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npt_fs2\Corporate Administration\Governance, Board and Committees\02 Committees\05 Performance and Finance Committee\2023\08. August 2023\PART A\"/>
    </mc:Choice>
  </mc:AlternateContent>
  <bookViews>
    <workbookView xWindow="0" yWindow="0" windowWidth="28800" windowHeight="11775" tabRatio="815" firstSheet="3" activeTab="12"/>
  </bookViews>
  <sheets>
    <sheet name="Lookups" sheetId="1" state="hidden" r:id="rId1"/>
    <sheet name="FULL DATA SHEET" sheetId="2" state="hidden" r:id="rId2"/>
    <sheet name="Savings (d)" sheetId="3" state="hidden" r:id="rId3"/>
    <sheet name="Front Sheet and Checklist" sheetId="4" r:id="rId4"/>
    <sheet name="Completion Guidance" sheetId="5" r:id="rId5"/>
    <sheet name="Validation" sheetId="6" r:id="rId6"/>
    <sheet name="Service Change" sheetId="9" r:id="rId7"/>
    <sheet name="Vaccinations" sheetId="7" r:id="rId8"/>
    <sheet name="Vaccinations (d)" sheetId="8" state="hidden" r:id="rId9"/>
    <sheet name="ServChange (d)" sheetId="10" state="hidden" r:id="rId10"/>
    <sheet name="Bedplan" sheetId="11" r:id="rId11"/>
    <sheet name="Bedplan (d)" sheetId="12" state="hidden" r:id="rId12"/>
    <sheet name="Workforce WTE" sheetId="13" r:id="rId13"/>
    <sheet name="Workforce WTE (d)" sheetId="14" state="hidden" r:id="rId14"/>
    <sheet name="Activity (d)" sheetId="15" state="hidden" r:id="rId15"/>
    <sheet name="Primary Care Activity" sheetId="16" r:id="rId16"/>
    <sheet name="Definitions and Guidance" sheetId="17" state="hidden" r:id="rId17"/>
    <sheet name="CHC &amp; FNC" sheetId="18" r:id="rId18"/>
    <sheet name="Mental Health Activity" sheetId="19" r:id="rId19"/>
    <sheet name="Cancer Care Activity" sheetId="20" r:id="rId20"/>
    <sheet name="Unsch.Care &amp; Ambulance Activity" sheetId="21" r:id="rId21"/>
    <sheet name="Planned Care Activity" sheetId="22" r:id="rId22"/>
    <sheet name="Planned Care (d)" sheetId="23" state="hidden" r:id="rId23"/>
    <sheet name="Underlying deficit (d)" sheetId="25" state="hidden" r:id="rId24"/>
    <sheet name="1 - Revenue Plan" sheetId="26" r:id="rId25"/>
    <sheet name="Revenue Plan (d)" sheetId="27" state="hidden" r:id="rId26"/>
    <sheet name="2 - Net Expenditure" sheetId="32" r:id="rId27"/>
    <sheet name="3 - Underlying Deficit" sheetId="24" r:id="rId28"/>
    <sheet name="4 - Cost Pressures" sheetId="30" r:id="rId29"/>
    <sheet name="Cost Pressures (d)" sheetId="31" state="hidden" r:id="rId30"/>
    <sheet name="5a - Savings Tracker" sheetId="38" r:id="rId31"/>
    <sheet name="Savings Tracker Summary (d)" sheetId="39" state="hidden" r:id="rId32"/>
    <sheet name="5b - Disinvest &amp; P. Assumption" sheetId="47" r:id="rId33"/>
    <sheet name="6 - WG Income Assumptions" sheetId="28" r:id="rId34"/>
    <sheet name="Income Assumptions (d)" sheetId="29" state="hidden" r:id="rId35"/>
    <sheet name="Net Expenditure (d)" sheetId="33" state="hidden" r:id="rId36"/>
    <sheet name="7 - Pay Expenditure" sheetId="36" r:id="rId37"/>
    <sheet name="PayExpend (d)" sheetId="37" state="hidden" r:id="rId38"/>
    <sheet name="8 - Project Profile" sheetId="34" r:id="rId39"/>
    <sheet name="Project Profile (d)" sheetId="35" state="hidden" r:id="rId40"/>
    <sheet name="9 - Risks &amp; Opportunities" sheetId="40" r:id="rId41"/>
    <sheet name="Risks &amp; Opportunities (d)" sheetId="41" state="hidden" r:id="rId42"/>
    <sheet name="10 - Capital" sheetId="42" r:id="rId43"/>
    <sheet name="Capital (d)" sheetId="43" state="hidden" r:id="rId44"/>
    <sheet name="11 - Asset Investment" sheetId="44" r:id="rId45"/>
    <sheet name="Asset Investment (d)" sheetId="45" state="hidden" r:id="rId46"/>
    <sheet name="12 - Ratios" sheetId="46" r:id="rId47"/>
  </sheets>
  <externalReferences>
    <externalReference r:id="rId48"/>
    <externalReference r:id="rId49"/>
    <externalReference r:id="rId50"/>
  </externalReferences>
  <definedNames>
    <definedName name="_xlnm._FilterDatabase" localSheetId="14" hidden="1">'Activity (d)'!$A$1:$W$105</definedName>
    <definedName name="_xlnm._FilterDatabase" localSheetId="1" hidden="1">'FULL DATA SHEET'!$A$1:$AQ$2276</definedName>
    <definedName name="_xlnm._FilterDatabase" localSheetId="34" hidden="1">'Income Assumptions (d)'!$A$1:$H$74</definedName>
    <definedName name="_xlnm._FilterDatabase" localSheetId="22" hidden="1">'Planned Care (d)'!$A$1:$L$51</definedName>
    <definedName name="_xlnm._FilterDatabase" localSheetId="15" hidden="1">'Primary Care Activity'!$Q$2:$Q$68</definedName>
    <definedName name="_xlnm._FilterDatabase" localSheetId="31" hidden="1">'Savings Tracker Summary (d)'!$A$1:$W$157</definedName>
    <definedName name="Across_Service_Areas" localSheetId="32">'5b - Disinvest &amp; P. Assumption'!$CL$2:$CL$6</definedName>
    <definedName name="Across_Service_Areas" localSheetId="31">#REF!</definedName>
    <definedName name="Across_Service_Areas">'5a - Savings Tracker'!$CL$2:$CL$6</definedName>
    <definedName name="agage" localSheetId="31">OFFSET(#REF!,1,0,COUNT(#REF!),1)</definedName>
    <definedName name="BNE_MESSAGES_HIDDEN" localSheetId="24" hidden="1">#REF!</definedName>
    <definedName name="BNE_MESSAGES_HIDDEN" localSheetId="42" hidden="1">#REF!</definedName>
    <definedName name="BNE_MESSAGES_HIDDEN" localSheetId="44" hidden="1">#REF!</definedName>
    <definedName name="BNE_MESSAGES_HIDDEN" localSheetId="46" hidden="1">#REF!</definedName>
    <definedName name="BNE_MESSAGES_HIDDEN" localSheetId="26" hidden="1">#REF!</definedName>
    <definedName name="BNE_MESSAGES_HIDDEN" localSheetId="32" hidden="1">#REF!</definedName>
    <definedName name="BNE_MESSAGES_HIDDEN" localSheetId="33" hidden="1">#REF!</definedName>
    <definedName name="BNE_MESSAGES_HIDDEN" localSheetId="36" hidden="1">#REF!</definedName>
    <definedName name="BNE_MESSAGES_HIDDEN" localSheetId="38" hidden="1">#REF!</definedName>
    <definedName name="BNE_MESSAGES_HIDDEN" localSheetId="40" hidden="1">#REF!</definedName>
    <definedName name="BNE_MESSAGES_HIDDEN" localSheetId="10" hidden="1">#REF!</definedName>
    <definedName name="BNE_MESSAGES_HIDDEN" localSheetId="22" hidden="1">#REF!</definedName>
    <definedName name="BNE_MESSAGES_HIDDEN" localSheetId="2" hidden="1">#REF!</definedName>
    <definedName name="BNE_MESSAGES_HIDDEN" localSheetId="31" hidden="1">#REF!</definedName>
    <definedName name="BNE_MESSAGES_HIDDEN" localSheetId="8" hidden="1">#REF!</definedName>
    <definedName name="BNE_MESSAGES_HIDDEN" hidden="1">#REF!</definedName>
    <definedName name="CFmonths" localSheetId="31">#REF!</definedName>
    <definedName name="CHC" localSheetId="32">'5b - Disinvest &amp; P. Assumption'!$CM$2</definedName>
    <definedName name="CHC" localSheetId="31">#REF!</definedName>
    <definedName name="CHC">'5a - Savings Tracker'!$CM$2</definedName>
    <definedName name="Clinical_Support" localSheetId="32">'5b - Disinvest &amp; P. Assumption'!$CI$2:$CI$6</definedName>
    <definedName name="Clinical_Support" localSheetId="31">#REF!</definedName>
    <definedName name="Clinical_Support">'5a - Savings Tracker'!$CI$2:$CI$6</definedName>
    <definedName name="Commissioning" localSheetId="32">'5b - Disinvest &amp; P. Assumption'!$CK$2:$CK$6</definedName>
    <definedName name="Commissioning" localSheetId="31">#REF!</definedName>
    <definedName name="Commissioning">'5a - Savings Tracker'!$CK$2:$CK$6</definedName>
    <definedName name="Counter" localSheetId="31">COUNTA(INDEX(Valdata,,MATCH([1]Plan!XFD1,[1]Sourcing!$1:$1,0)))</definedName>
    <definedName name="Counter1" localSheetId="31">COUNTA(INDEX(Valdata,,MATCH('[1]STAs SQAs'!XFD1,[1]Sourcing!$1:$1,0)))</definedName>
    <definedName name="DATA_03" localSheetId="31">'[2]Detail of HB Costs'!#REF!</definedName>
    <definedName name="IntroPrintArea" localSheetId="31">#REF!</definedName>
    <definedName name="Look1Area" localSheetId="31">#REF!</definedName>
    <definedName name="Look2Area" localSheetId="31">#REF!</definedName>
    <definedName name="Look3Area" localSheetId="31">#REF!</definedName>
    <definedName name="Look4Area" localSheetId="31">#REF!</definedName>
    <definedName name="Look5Area" localSheetId="31">#REF!</definedName>
    <definedName name="mcboard" localSheetId="31">OFFSET(#REF!,1,0,COUNT(#REF!),1)</definedName>
    <definedName name="Medicines_Management__Secondary_Care_" localSheetId="32">'5b - Disinvest &amp; P. Assumption'!$CO$2</definedName>
    <definedName name="Medicines_Management__Secondary_Care_" localSheetId="31">#REF!</definedName>
    <definedName name="Medicines_Management__Secondary_Care_">'5a - Savings Tracker'!$CO$2</definedName>
    <definedName name="Mental_Health" localSheetId="32">'5b - Disinvest &amp; P. Assumption'!$CH$2:$CH$6</definedName>
    <definedName name="Mental_Health" localSheetId="31">#REF!</definedName>
    <definedName name="Mental_Health">'5a - Savings Tracker'!$CH$2:$CH$6</definedName>
    <definedName name="name" localSheetId="31">'[3]A - Excess Travel Costs'!#REF!</definedName>
    <definedName name="Non_Clinical_Support__Facilities_Estates_Corporate_" localSheetId="32">'5b - Disinvest &amp; P. Assumption'!$CJ$2:$CJ$4</definedName>
    <definedName name="Non_Clinical_Support__Facilities_Estates_Corporate_" localSheetId="31">#REF!</definedName>
    <definedName name="Non_Clinical_Support__Facilities_Estates_Corporate_">'5a - Savings Tracker'!$CJ$2:$CJ$4</definedName>
    <definedName name="old" localSheetId="31">#REF!</definedName>
    <definedName name="Planned_Care" localSheetId="32">'5b - Disinvest &amp; P. Assumption'!$CE$2:$CE$6</definedName>
    <definedName name="Planned_Care" localSheetId="31">#REF!</definedName>
    <definedName name="Planned_Care">'5a - Savings Tracker'!$CE$2:$CE$12</definedName>
    <definedName name="Prescribing" localSheetId="32">'5b - Disinvest &amp; P. Assumption'!$CN$2</definedName>
    <definedName name="Prescribing" localSheetId="31">#REF!</definedName>
    <definedName name="Prescribing">'5a - Savings Tracker'!$CN$2</definedName>
    <definedName name="Primary_and_Community_Care__Excl_Prescribing_" localSheetId="32">'5b - Disinvest &amp; P. Assumption'!$CG$2:$CG$6</definedName>
    <definedName name="Primary_and_Community_Care__Excl_Prescribing_" localSheetId="31">#REF!</definedName>
    <definedName name="Primary_and_Community_Care__Excl_Prescribing_">'5a - Savings Tracker'!$CG$2:$CG$6</definedName>
    <definedName name="_xlnm.Print_Area" localSheetId="24">'1 - Revenue Plan'!$B$8:$H$92</definedName>
    <definedName name="_xlnm.Print_Area" localSheetId="26">'2 - Net Expenditure'!$B$7:$F$38</definedName>
    <definedName name="_xlnm.Print_Area" localSheetId="28">'4 - Cost Pressures'!$B$7:$G$103</definedName>
    <definedName name="_xlnm.Print_Area" localSheetId="30">'5a - Savings Tracker'!$B$7:$M$23,'5a - Savings Tracker'!$B$24:$J$40</definedName>
    <definedName name="_xlnm.Print_Area" localSheetId="32">'5b - Disinvest &amp; P. Assumption'!$B$7:$M$20,'5b - Disinvest &amp; P. Assumption'!$B$21:$J$21</definedName>
    <definedName name="_xlnm.Print_Area" localSheetId="40">'9 - Risks &amp; Opportunities'!$B$7:$E$57</definedName>
    <definedName name="_xlnm.Print_Area" localSheetId="31">#REF!</definedName>
    <definedName name="spec" localSheetId="31">#REF!</definedName>
    <definedName name="Unscheduled_Care" localSheetId="32">'5b - Disinvest &amp; P. Assumption'!$CF$2:$CF$5</definedName>
    <definedName name="Unscheduled_Care" localSheetId="31">#REF!</definedName>
    <definedName name="Unscheduled_Care">'5a - Savings Tracker'!$CF$2:$CF$5</definedName>
    <definedName name="wtecon" localSheetId="31">OFFSET(#REF!,1,0,COUNT(#REF!),1)</definedName>
    <definedName name="xxxxxxx" localSheetId="42" hidden="1">#REF!</definedName>
    <definedName name="xxxxxxx" localSheetId="44" hidden="1">#REF!</definedName>
    <definedName name="xxxxxxx" localSheetId="46" hidden="1">#REF!</definedName>
    <definedName name="xxxxxxx" localSheetId="32" hidden="1">#REF!</definedName>
    <definedName name="xxxxxxx" localSheetId="36" hidden="1">#REF!</definedName>
    <definedName name="xxxxxxx" localSheetId="40" hidden="1">#REF!</definedName>
    <definedName name="xxxxxxx" localSheetId="22" hidden="1">#REF!</definedName>
    <definedName name="xxxxxxx" localSheetId="8" hidden="1">#REF!</definedName>
    <definedName name="xxxxxxx" hidden="1">#REF!</definedName>
    <definedName name="Z_95B84344_25FE_4A71_9083_825DAB5E8F01_.wvu.Cols" localSheetId="46" hidden="1">'12 - Ratios'!$B:$B,'12 - Ratios'!$I:$I</definedName>
    <definedName name="Z_95B84344_25FE_4A71_9083_825DAB5E8F01_.wvu.Cols" localSheetId="28" hidden="1">'4 - Cost Pressures'!$AF:$AQ</definedName>
    <definedName name="Z_95B84344_25FE_4A71_9083_825DAB5E8F01_.wvu.Cols" localSheetId="30" hidden="1">'5a - Savings Tracker'!$I:$I</definedName>
    <definedName name="Z_95B84344_25FE_4A71_9083_825DAB5E8F01_.wvu.Cols" localSheetId="32" hidden="1">'5b - Disinvest &amp; P. Assumption'!$I:$I</definedName>
    <definedName name="Z_95B84344_25FE_4A71_9083_825DAB5E8F01_.wvu.FilterData" localSheetId="14" hidden="1">'Activity (d)'!$A$1:$W$105</definedName>
    <definedName name="Z_95B84344_25FE_4A71_9083_825DAB5E8F01_.wvu.FilterData" localSheetId="1" hidden="1">'FULL DATA SHEET'!$A$1:$AQ$2276</definedName>
    <definedName name="Z_95B84344_25FE_4A71_9083_825DAB5E8F01_.wvu.FilterData" localSheetId="34" hidden="1">'Income Assumptions (d)'!$A$1:$H$74</definedName>
    <definedName name="Z_95B84344_25FE_4A71_9083_825DAB5E8F01_.wvu.FilterData" localSheetId="22" hidden="1">'Planned Care (d)'!$A$1:$L$51</definedName>
    <definedName name="Z_95B84344_25FE_4A71_9083_825DAB5E8F01_.wvu.FilterData" localSheetId="15" hidden="1">'Primary Care Activity'!$Q$2:$Q$68</definedName>
    <definedName name="Z_95B84344_25FE_4A71_9083_825DAB5E8F01_.wvu.FilterData" localSheetId="31" hidden="1">'Savings Tracker Summary (d)'!$A$1:$W$157</definedName>
    <definedName name="Z_95B84344_25FE_4A71_9083_825DAB5E8F01_.wvu.Rows" localSheetId="24" hidden="1">'1 - Revenue Plan'!$13:$24</definedName>
    <definedName name="Z_95B84344_25FE_4A71_9083_825DAB5E8F01_.wvu.Rows" localSheetId="28" hidden="1">'4 - Cost Pressures'!$26:$48,'4 - Cost Pressures'!$65:$80,'4 - Cost Pressures'!$90:$100</definedName>
  </definedNames>
  <calcPr calcId="162913"/>
  <customWorkbookViews>
    <customWorkbookView name="Bryan Crosland - Personal View" guid="{95B84344-25FE-4A71-9083-825DAB5E8F01}" mergeInterval="0" personalView="1" maximized="1" xWindow="-8" yWindow="-8" windowWidth="1936" windowHeight="1056" tabRatio="815" activeSheetId="2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13" l="1"/>
  <c r="E53" i="13"/>
  <c r="K17" i="13"/>
  <c r="K18" i="13"/>
  <c r="K19" i="13"/>
  <c r="K20" i="13"/>
  <c r="K21" i="13"/>
  <c r="K22" i="13"/>
  <c r="K23" i="13"/>
  <c r="K24" i="13"/>
  <c r="K25" i="13"/>
  <c r="K26" i="13"/>
  <c r="D101" i="13"/>
  <c r="F111" i="32"/>
  <c r="E111" i="32"/>
  <c r="F104" i="32"/>
  <c r="E104" i="32"/>
  <c r="F97" i="32"/>
  <c r="E97" i="32"/>
  <c r="F90" i="32"/>
  <c r="E90" i="32"/>
  <c r="F83" i="32"/>
  <c r="E83" i="32"/>
  <c r="F76" i="32"/>
  <c r="E76" i="32"/>
  <c r="F69" i="32"/>
  <c r="E69" i="32"/>
  <c r="F62" i="32"/>
  <c r="E62" i="32"/>
  <c r="F55" i="32"/>
  <c r="E55" i="32"/>
  <c r="F48" i="32"/>
  <c r="E48" i="32"/>
  <c r="AJ1606" i="2" l="1"/>
  <c r="AK1606" i="2"/>
  <c r="AJ1607" i="2"/>
  <c r="AK1607" i="2"/>
  <c r="AJ1608" i="2"/>
  <c r="AK1608" i="2"/>
  <c r="AJ1609" i="2"/>
  <c r="AK1609" i="2"/>
  <c r="AJ1610" i="2"/>
  <c r="AK1610" i="2"/>
  <c r="AJ1611" i="2"/>
  <c r="AK1611" i="2"/>
  <c r="AJ1612" i="2"/>
  <c r="AK1612" i="2"/>
  <c r="AJ1613" i="2"/>
  <c r="AK1613" i="2"/>
  <c r="AJ1614" i="2"/>
  <c r="AK1614" i="2"/>
  <c r="AJ1615" i="2"/>
  <c r="AK1615" i="2"/>
  <c r="AJ1616" i="2"/>
  <c r="AK1616" i="2"/>
  <c r="AJ1617" i="2"/>
  <c r="AK1617" i="2"/>
  <c r="AJ1618" i="2"/>
  <c r="AK1618" i="2"/>
  <c r="AJ1619" i="2"/>
  <c r="AK1619" i="2"/>
  <c r="AJ1620" i="2"/>
  <c r="AK1620" i="2"/>
  <c r="AJ1621" i="2"/>
  <c r="AK1621" i="2"/>
  <c r="AJ1622" i="2"/>
  <c r="AK1622" i="2"/>
  <c r="AJ1623" i="2"/>
  <c r="AJ1624" i="2"/>
  <c r="AJ1625" i="2"/>
  <c r="AJ1626" i="2"/>
  <c r="AJ1627" i="2"/>
  <c r="AJ1628" i="2"/>
  <c r="AJ1629" i="2"/>
  <c r="AJ1630" i="2"/>
  <c r="AJ1631" i="2"/>
  <c r="AJ1632" i="2"/>
  <c r="AJ1633" i="2"/>
  <c r="AJ1634" i="2"/>
  <c r="AJ1635" i="2"/>
  <c r="AJ1636" i="2"/>
  <c r="AJ1637" i="2"/>
  <c r="AJ1638" i="2"/>
  <c r="AJ1639" i="2"/>
  <c r="AJ1640" i="2"/>
  <c r="AJ1641" i="2"/>
  <c r="AJ1642" i="2"/>
  <c r="AJ1643" i="2"/>
  <c r="AJ1644" i="2"/>
  <c r="AJ1645" i="2"/>
  <c r="AJ683" i="2"/>
  <c r="AK683" i="2"/>
  <c r="AJ684" i="2"/>
  <c r="AK684" i="2"/>
  <c r="AJ685" i="2"/>
  <c r="AK685" i="2"/>
  <c r="AJ686" i="2"/>
  <c r="AK686" i="2"/>
  <c r="AJ687" i="2"/>
  <c r="AK687" i="2"/>
  <c r="AJ688" i="2"/>
  <c r="AK688" i="2"/>
  <c r="AJ689" i="2"/>
  <c r="AK689" i="2"/>
  <c r="AJ690" i="2"/>
  <c r="AK690" i="2"/>
  <c r="AJ691" i="2"/>
  <c r="AK691" i="2"/>
  <c r="AJ692" i="2"/>
  <c r="AK692" i="2"/>
  <c r="AJ693" i="2"/>
  <c r="AK693" i="2"/>
  <c r="AJ694" i="2"/>
  <c r="AK694" i="2"/>
  <c r="AJ695" i="2"/>
  <c r="AK695" i="2"/>
  <c r="AJ696" i="2"/>
  <c r="AK696" i="2"/>
  <c r="AJ697" i="2"/>
  <c r="AK697" i="2"/>
  <c r="AJ698" i="2"/>
  <c r="AK698" i="2"/>
  <c r="AJ699" i="2"/>
  <c r="AK699" i="2"/>
  <c r="AJ700" i="2"/>
  <c r="AK700" i="2"/>
  <c r="AJ701" i="2"/>
  <c r="AK701" i="2"/>
  <c r="AJ702" i="2"/>
  <c r="AK702" i="2"/>
  <c r="AJ703" i="2"/>
  <c r="AK703" i="2"/>
  <c r="AJ704" i="2"/>
  <c r="AK704" i="2"/>
  <c r="AJ705" i="2"/>
  <c r="AK705" i="2"/>
  <c r="AJ706" i="2"/>
  <c r="AK706" i="2"/>
  <c r="AJ707" i="2"/>
  <c r="AK707" i="2"/>
  <c r="AJ708" i="2"/>
  <c r="AK708" i="2"/>
  <c r="AJ709" i="2"/>
  <c r="AK709" i="2"/>
  <c r="AJ710" i="2"/>
  <c r="AK710" i="2"/>
  <c r="AJ711" i="2"/>
  <c r="AK711" i="2"/>
  <c r="AJ712" i="2"/>
  <c r="AK712" i="2"/>
  <c r="AJ713" i="2"/>
  <c r="AK713" i="2"/>
  <c r="AJ714" i="2"/>
  <c r="AK714" i="2"/>
  <c r="AJ715" i="2"/>
  <c r="AK715" i="2"/>
  <c r="AJ716" i="2"/>
  <c r="AK716" i="2"/>
  <c r="AJ717" i="2"/>
  <c r="AK717" i="2"/>
  <c r="AJ718" i="2"/>
  <c r="AK718" i="2"/>
  <c r="AJ719" i="2"/>
  <c r="AK719" i="2"/>
  <c r="AJ720" i="2"/>
  <c r="AK720" i="2"/>
  <c r="AJ721" i="2"/>
  <c r="AK721" i="2"/>
  <c r="AJ722" i="2"/>
  <c r="AK722" i="2"/>
  <c r="AJ723" i="2"/>
  <c r="AK723" i="2"/>
  <c r="AJ724" i="2"/>
  <c r="AK724" i="2"/>
  <c r="AJ725" i="2"/>
  <c r="AK725" i="2"/>
  <c r="AJ726" i="2"/>
  <c r="AK726" i="2"/>
  <c r="AJ727" i="2"/>
  <c r="AK727" i="2"/>
  <c r="AJ728" i="2"/>
  <c r="AK728" i="2"/>
  <c r="AJ729" i="2"/>
  <c r="AK729" i="2"/>
  <c r="AJ730" i="2"/>
  <c r="AK730" i="2"/>
  <c r="AJ731" i="2"/>
  <c r="AK731" i="2"/>
  <c r="AJ732" i="2"/>
  <c r="AK732" i="2"/>
  <c r="AJ733" i="2"/>
  <c r="AK733" i="2"/>
  <c r="AJ734" i="2"/>
  <c r="AK734" i="2"/>
  <c r="AJ735" i="2"/>
  <c r="AK735" i="2"/>
  <c r="AJ736" i="2"/>
  <c r="AK736" i="2"/>
  <c r="AJ737" i="2"/>
  <c r="AK737" i="2"/>
  <c r="AJ738" i="2"/>
  <c r="AK738" i="2"/>
  <c r="AJ739" i="2"/>
  <c r="AK739" i="2"/>
  <c r="AJ740" i="2"/>
  <c r="AK740" i="2"/>
  <c r="AJ741" i="2"/>
  <c r="AK741" i="2"/>
  <c r="AJ742" i="2"/>
  <c r="AK742" i="2"/>
  <c r="AJ743" i="2"/>
  <c r="AK743" i="2"/>
  <c r="AJ744" i="2"/>
  <c r="AK744" i="2"/>
  <c r="AJ745" i="2"/>
  <c r="AK745" i="2"/>
  <c r="AJ746" i="2"/>
  <c r="AK746" i="2"/>
  <c r="AJ747" i="2"/>
  <c r="AK747" i="2"/>
  <c r="AJ748" i="2"/>
  <c r="AK748" i="2"/>
  <c r="AJ749" i="2"/>
  <c r="AK749" i="2"/>
  <c r="AJ750" i="2"/>
  <c r="AK750" i="2"/>
  <c r="AJ751" i="2"/>
  <c r="AK751" i="2"/>
  <c r="AJ752" i="2"/>
  <c r="AK752" i="2"/>
  <c r="AJ753" i="2"/>
  <c r="AK753" i="2"/>
  <c r="AJ754" i="2"/>
  <c r="AK754" i="2"/>
  <c r="AJ755" i="2"/>
  <c r="AK755" i="2"/>
  <c r="AJ756" i="2"/>
  <c r="AK756" i="2"/>
  <c r="AJ757" i="2"/>
  <c r="AK757" i="2"/>
  <c r="AJ758" i="2"/>
  <c r="AK758" i="2"/>
  <c r="AJ759" i="2"/>
  <c r="AK759" i="2"/>
  <c r="AJ760" i="2"/>
  <c r="AK760" i="2"/>
  <c r="AJ761" i="2"/>
  <c r="AK761" i="2"/>
  <c r="AJ762" i="2"/>
  <c r="AK762" i="2"/>
  <c r="AJ763" i="2"/>
  <c r="AK763" i="2"/>
  <c r="AJ764" i="2"/>
  <c r="AK764" i="2"/>
  <c r="AJ765" i="2"/>
  <c r="AK765" i="2"/>
  <c r="AJ766" i="2"/>
  <c r="AK766" i="2"/>
  <c r="AJ767" i="2"/>
  <c r="AK767" i="2"/>
  <c r="AJ768" i="2"/>
  <c r="AK768" i="2"/>
  <c r="AJ769" i="2"/>
  <c r="AK769" i="2"/>
  <c r="AJ770" i="2"/>
  <c r="AK770" i="2"/>
  <c r="AJ771" i="2"/>
  <c r="AK771" i="2"/>
  <c r="AJ772" i="2"/>
  <c r="AK772" i="2"/>
  <c r="AJ773" i="2"/>
  <c r="AK773" i="2"/>
  <c r="AJ774" i="2"/>
  <c r="AK774" i="2"/>
  <c r="AJ775" i="2"/>
  <c r="AK775" i="2"/>
  <c r="AJ776" i="2"/>
  <c r="AK776" i="2"/>
  <c r="AJ777" i="2"/>
  <c r="AK777" i="2"/>
  <c r="AJ778" i="2"/>
  <c r="AK778" i="2"/>
  <c r="AJ779" i="2"/>
  <c r="AK779" i="2"/>
  <c r="AJ780" i="2"/>
  <c r="AK780" i="2"/>
  <c r="AJ781" i="2"/>
  <c r="AK781" i="2"/>
  <c r="AJ782" i="2"/>
  <c r="AK782" i="2"/>
  <c r="AJ783" i="2"/>
  <c r="AK783" i="2"/>
  <c r="AJ784" i="2"/>
  <c r="AK784" i="2"/>
  <c r="AJ785" i="2"/>
  <c r="AK785" i="2"/>
  <c r="AJ786" i="2"/>
  <c r="AK786" i="2"/>
  <c r="AJ787" i="2"/>
  <c r="AK787" i="2"/>
  <c r="AJ788" i="2"/>
  <c r="AK788" i="2"/>
  <c r="AJ789" i="2"/>
  <c r="AK789" i="2"/>
  <c r="AJ790" i="2"/>
  <c r="AK790" i="2"/>
  <c r="AJ791" i="2"/>
  <c r="AK791" i="2"/>
  <c r="AJ792" i="2"/>
  <c r="AK792" i="2"/>
  <c r="AJ793" i="2"/>
  <c r="AK793" i="2"/>
  <c r="AJ794" i="2"/>
  <c r="AK794" i="2"/>
  <c r="AJ795" i="2"/>
  <c r="AK795" i="2"/>
  <c r="AJ796" i="2"/>
  <c r="AK796" i="2"/>
  <c r="AJ797" i="2"/>
  <c r="AK797" i="2"/>
  <c r="AJ798" i="2"/>
  <c r="AK798" i="2"/>
  <c r="AJ799" i="2"/>
  <c r="AK799" i="2"/>
  <c r="AJ800" i="2"/>
  <c r="AK800" i="2"/>
  <c r="AJ801" i="2"/>
  <c r="AK801" i="2"/>
  <c r="AJ802" i="2"/>
  <c r="AK802" i="2"/>
  <c r="AJ803" i="2"/>
  <c r="AK803" i="2"/>
  <c r="AJ804" i="2"/>
  <c r="AK804" i="2"/>
  <c r="AJ805" i="2"/>
  <c r="AK805" i="2"/>
  <c r="AJ806" i="2"/>
  <c r="AK806" i="2"/>
  <c r="AJ807" i="2"/>
  <c r="AK807" i="2"/>
  <c r="AJ808" i="2"/>
  <c r="AK808" i="2"/>
  <c r="AJ809" i="2"/>
  <c r="AK809" i="2"/>
  <c r="AJ810" i="2"/>
  <c r="AK810" i="2"/>
  <c r="AJ811" i="2"/>
  <c r="AK811" i="2"/>
  <c r="AJ812" i="2"/>
  <c r="AK812" i="2"/>
  <c r="AJ813" i="2"/>
  <c r="AK813" i="2"/>
  <c r="AJ814" i="2"/>
  <c r="AK814" i="2"/>
  <c r="AJ815" i="2"/>
  <c r="AK815" i="2"/>
  <c r="AJ816" i="2"/>
  <c r="AK816" i="2"/>
  <c r="AJ817" i="2"/>
  <c r="AK817" i="2"/>
  <c r="AJ818" i="2"/>
  <c r="AK818" i="2"/>
  <c r="AJ819" i="2"/>
  <c r="AK819" i="2"/>
  <c r="AJ820" i="2"/>
  <c r="AK820" i="2"/>
  <c r="AJ821" i="2"/>
  <c r="AK821" i="2"/>
  <c r="AJ822" i="2"/>
  <c r="AK822" i="2"/>
  <c r="AJ823" i="2"/>
  <c r="AK823" i="2"/>
  <c r="AJ824" i="2"/>
  <c r="AK824" i="2"/>
  <c r="AJ825" i="2"/>
  <c r="AK825" i="2"/>
  <c r="AJ826" i="2"/>
  <c r="AK826" i="2"/>
  <c r="AJ827" i="2"/>
  <c r="AK827" i="2"/>
  <c r="AJ828" i="2"/>
  <c r="AK828" i="2"/>
  <c r="AJ829" i="2"/>
  <c r="AK829" i="2"/>
  <c r="AJ830" i="2"/>
  <c r="AK830" i="2"/>
  <c r="AJ831" i="2"/>
  <c r="AK831" i="2"/>
  <c r="AJ832" i="2"/>
  <c r="AK832" i="2"/>
  <c r="AJ833" i="2"/>
  <c r="AK833" i="2"/>
  <c r="AJ834" i="2"/>
  <c r="AK834" i="2"/>
  <c r="AJ835" i="2"/>
  <c r="AK835" i="2"/>
  <c r="AJ836" i="2"/>
  <c r="AK836" i="2"/>
  <c r="AJ837" i="2"/>
  <c r="AK837" i="2"/>
  <c r="AJ838" i="2"/>
  <c r="AK838" i="2"/>
  <c r="AJ839" i="2"/>
  <c r="AK839" i="2"/>
  <c r="AJ840" i="2"/>
  <c r="AK840" i="2"/>
  <c r="AJ841" i="2"/>
  <c r="AK841" i="2"/>
  <c r="AJ842" i="2"/>
  <c r="AK842" i="2"/>
  <c r="AJ843" i="2"/>
  <c r="AK843" i="2"/>
  <c r="AJ844" i="2"/>
  <c r="AK844" i="2"/>
  <c r="AJ845" i="2"/>
  <c r="AK845" i="2"/>
  <c r="AJ846" i="2"/>
  <c r="AK846" i="2"/>
  <c r="AJ847" i="2"/>
  <c r="AK847" i="2"/>
  <c r="AJ848" i="2"/>
  <c r="AK848" i="2"/>
  <c r="AJ849" i="2"/>
  <c r="AK849" i="2"/>
  <c r="AJ850" i="2"/>
  <c r="AK850" i="2"/>
  <c r="AJ851" i="2"/>
  <c r="AK851" i="2"/>
  <c r="AJ852" i="2"/>
  <c r="AK852" i="2"/>
  <c r="AJ853" i="2"/>
  <c r="AK853" i="2"/>
  <c r="AJ854" i="2"/>
  <c r="AK854" i="2"/>
  <c r="AJ855" i="2"/>
  <c r="AK855" i="2"/>
  <c r="AJ856" i="2"/>
  <c r="AK856" i="2"/>
  <c r="AJ857" i="2"/>
  <c r="AK857" i="2"/>
  <c r="AJ858" i="2"/>
  <c r="AK858" i="2"/>
  <c r="AJ859" i="2"/>
  <c r="AK859" i="2"/>
  <c r="AJ860" i="2"/>
  <c r="AK860" i="2"/>
  <c r="AJ861" i="2"/>
  <c r="AK861" i="2"/>
  <c r="AJ862" i="2"/>
  <c r="AK862" i="2"/>
  <c r="AJ863" i="2"/>
  <c r="AK863" i="2"/>
  <c r="AJ864" i="2"/>
  <c r="AK864" i="2"/>
  <c r="AJ865" i="2"/>
  <c r="AK865" i="2"/>
  <c r="AJ866" i="2"/>
  <c r="AK866" i="2"/>
  <c r="AJ867" i="2"/>
  <c r="AK867" i="2"/>
  <c r="AJ868" i="2"/>
  <c r="AK868" i="2"/>
  <c r="AJ869" i="2"/>
  <c r="AK869" i="2"/>
  <c r="AJ870" i="2"/>
  <c r="AK870" i="2"/>
  <c r="AJ871" i="2"/>
  <c r="AK871" i="2"/>
  <c r="AJ872" i="2"/>
  <c r="AK872" i="2"/>
  <c r="AJ873" i="2"/>
  <c r="AK873" i="2"/>
  <c r="AJ874" i="2"/>
  <c r="AK874" i="2"/>
  <c r="AJ875" i="2"/>
  <c r="AK875" i="2"/>
  <c r="AJ876" i="2"/>
  <c r="AK876" i="2"/>
  <c r="AJ877" i="2"/>
  <c r="AK877" i="2"/>
  <c r="AJ878" i="2"/>
  <c r="AK878" i="2"/>
  <c r="AJ879" i="2"/>
  <c r="AK879" i="2"/>
  <c r="AJ880" i="2"/>
  <c r="AK880" i="2"/>
  <c r="AJ881" i="2"/>
  <c r="AK881" i="2"/>
  <c r="AJ882" i="2"/>
  <c r="AK882" i="2"/>
  <c r="AJ883" i="2"/>
  <c r="AK883" i="2"/>
  <c r="AJ884" i="2"/>
  <c r="AK884" i="2"/>
  <c r="AJ885" i="2"/>
  <c r="AK885" i="2"/>
  <c r="AJ886" i="2"/>
  <c r="AK886" i="2"/>
  <c r="AJ887" i="2"/>
  <c r="AK887" i="2"/>
  <c r="AJ888" i="2"/>
  <c r="AK888" i="2"/>
  <c r="AJ889" i="2"/>
  <c r="AK889" i="2"/>
  <c r="AJ890" i="2"/>
  <c r="AK890" i="2"/>
  <c r="AJ891" i="2"/>
  <c r="AK891" i="2"/>
  <c r="AJ892" i="2"/>
  <c r="AK892" i="2"/>
  <c r="AJ893" i="2"/>
  <c r="AK893" i="2"/>
  <c r="AJ894" i="2"/>
  <c r="AK894" i="2"/>
  <c r="AJ895" i="2"/>
  <c r="AK895" i="2"/>
  <c r="AJ896" i="2"/>
  <c r="AK896" i="2"/>
  <c r="AJ897" i="2"/>
  <c r="AK897" i="2"/>
  <c r="AJ898" i="2"/>
  <c r="AK898" i="2"/>
  <c r="AJ899" i="2"/>
  <c r="AK899" i="2"/>
  <c r="AJ900" i="2"/>
  <c r="AK900" i="2"/>
  <c r="AJ901" i="2"/>
  <c r="AK901" i="2"/>
  <c r="AJ902" i="2"/>
  <c r="AK902" i="2"/>
  <c r="AJ903" i="2"/>
  <c r="AK903" i="2"/>
  <c r="AJ904" i="2"/>
  <c r="AK904" i="2"/>
  <c r="AJ905" i="2"/>
  <c r="AK905" i="2"/>
  <c r="AJ906" i="2"/>
  <c r="AK906" i="2"/>
  <c r="AJ907" i="2"/>
  <c r="AK907" i="2"/>
  <c r="AJ908" i="2"/>
  <c r="AK908" i="2"/>
  <c r="AJ909" i="2"/>
  <c r="AK909" i="2"/>
  <c r="AJ910" i="2"/>
  <c r="AK910" i="2"/>
  <c r="AJ911" i="2"/>
  <c r="AK911" i="2"/>
  <c r="AJ912" i="2"/>
  <c r="AK912" i="2"/>
  <c r="AJ913" i="2"/>
  <c r="AK913" i="2"/>
  <c r="AJ914" i="2"/>
  <c r="AK914" i="2"/>
  <c r="AJ915" i="2"/>
  <c r="AK915" i="2"/>
  <c r="AJ916" i="2"/>
  <c r="AK916" i="2"/>
  <c r="AJ917" i="2"/>
  <c r="AK917" i="2"/>
  <c r="AJ918" i="2"/>
  <c r="AK918" i="2"/>
  <c r="AJ919" i="2"/>
  <c r="AK919" i="2"/>
  <c r="AJ920" i="2"/>
  <c r="AK920" i="2"/>
  <c r="AJ921" i="2"/>
  <c r="AK921" i="2"/>
  <c r="AJ922" i="2"/>
  <c r="AK922" i="2"/>
  <c r="AJ923" i="2"/>
  <c r="AK923" i="2"/>
  <c r="AJ924" i="2"/>
  <c r="AK924" i="2"/>
  <c r="AJ925" i="2"/>
  <c r="AK925" i="2"/>
  <c r="AJ926" i="2"/>
  <c r="AK926" i="2"/>
  <c r="AJ927" i="2"/>
  <c r="AK927" i="2"/>
  <c r="AJ928" i="2"/>
  <c r="AK928" i="2"/>
  <c r="AJ929" i="2"/>
  <c r="AK929" i="2"/>
  <c r="AJ930" i="2"/>
  <c r="AK930" i="2"/>
  <c r="AJ931" i="2"/>
  <c r="AK931" i="2"/>
  <c r="AJ932" i="2"/>
  <c r="AK932" i="2"/>
  <c r="AJ933" i="2"/>
  <c r="AK933" i="2"/>
  <c r="AJ934" i="2"/>
  <c r="AK934" i="2"/>
  <c r="AJ935" i="2"/>
  <c r="AK935" i="2"/>
  <c r="AJ936" i="2"/>
  <c r="AK936" i="2"/>
  <c r="AJ937" i="2"/>
  <c r="AK937" i="2"/>
  <c r="AJ938" i="2"/>
  <c r="AK938" i="2"/>
  <c r="AJ939" i="2"/>
  <c r="AK939" i="2"/>
  <c r="AJ940" i="2"/>
  <c r="AK940" i="2"/>
  <c r="AJ941" i="2"/>
  <c r="AK941" i="2"/>
  <c r="AJ942" i="2"/>
  <c r="AK942" i="2"/>
  <c r="AJ943" i="2"/>
  <c r="AK943" i="2"/>
  <c r="AJ944" i="2"/>
  <c r="AK944" i="2"/>
  <c r="AJ945" i="2"/>
  <c r="AK945" i="2"/>
  <c r="AJ946" i="2"/>
  <c r="AK946" i="2"/>
  <c r="AJ947" i="2"/>
  <c r="AK947" i="2"/>
  <c r="AJ948" i="2"/>
  <c r="AK948" i="2"/>
  <c r="AJ949" i="2"/>
  <c r="AK949" i="2"/>
  <c r="AJ950" i="2"/>
  <c r="AK950" i="2"/>
  <c r="AJ951" i="2"/>
  <c r="AK951" i="2"/>
  <c r="AJ952" i="2"/>
  <c r="AK952" i="2"/>
  <c r="AJ953" i="2"/>
  <c r="AK953" i="2"/>
  <c r="AJ954" i="2"/>
  <c r="AK954" i="2"/>
  <c r="AJ955" i="2"/>
  <c r="AK955" i="2"/>
  <c r="AJ956" i="2"/>
  <c r="AK956" i="2"/>
  <c r="AJ957" i="2"/>
  <c r="AK957" i="2"/>
  <c r="AJ958" i="2"/>
  <c r="AK958" i="2"/>
  <c r="AJ959" i="2"/>
  <c r="AK959" i="2"/>
  <c r="AJ960" i="2"/>
  <c r="AK960" i="2"/>
  <c r="AJ961" i="2"/>
  <c r="AK961" i="2"/>
  <c r="AJ962" i="2"/>
  <c r="AK962" i="2"/>
  <c r="AJ963" i="2"/>
  <c r="AK963" i="2"/>
  <c r="AJ964" i="2"/>
  <c r="AK964" i="2"/>
  <c r="AJ965" i="2"/>
  <c r="AK965" i="2"/>
  <c r="AJ966" i="2"/>
  <c r="AK966" i="2"/>
  <c r="AJ967" i="2"/>
  <c r="AK967" i="2"/>
  <c r="AJ968" i="2"/>
  <c r="AK968" i="2"/>
  <c r="AJ969" i="2"/>
  <c r="AK969" i="2"/>
  <c r="AJ970" i="2"/>
  <c r="AK970" i="2"/>
  <c r="AJ971" i="2"/>
  <c r="AK971" i="2"/>
  <c r="AJ972" i="2"/>
  <c r="AK972" i="2"/>
  <c r="AJ973" i="2"/>
  <c r="AK973" i="2"/>
  <c r="AJ974" i="2"/>
  <c r="AK974" i="2"/>
  <c r="AJ975" i="2"/>
  <c r="AK975" i="2"/>
  <c r="AJ976" i="2"/>
  <c r="AK976" i="2"/>
  <c r="AJ977" i="2"/>
  <c r="AK977" i="2"/>
  <c r="AJ978" i="2"/>
  <c r="AK978" i="2"/>
  <c r="AJ979" i="2"/>
  <c r="AK979" i="2"/>
  <c r="AJ980" i="2"/>
  <c r="AK980" i="2"/>
  <c r="AJ981" i="2"/>
  <c r="AK981" i="2"/>
  <c r="AJ982" i="2"/>
  <c r="AK982" i="2"/>
  <c r="AJ983" i="2"/>
  <c r="AK983" i="2"/>
  <c r="AJ984" i="2"/>
  <c r="AK984" i="2"/>
  <c r="AJ985" i="2"/>
  <c r="AK985" i="2"/>
  <c r="AJ986" i="2"/>
  <c r="AK986" i="2"/>
  <c r="AJ987" i="2"/>
  <c r="AK987" i="2"/>
  <c r="AJ988" i="2"/>
  <c r="AK988" i="2"/>
  <c r="AJ989" i="2"/>
  <c r="AK989" i="2"/>
  <c r="AJ990" i="2"/>
  <c r="AK990" i="2"/>
  <c r="AJ991" i="2"/>
  <c r="AK991" i="2"/>
  <c r="AJ992" i="2"/>
  <c r="AK992" i="2"/>
  <c r="AJ993" i="2"/>
  <c r="AK993" i="2"/>
  <c r="AJ994" i="2"/>
  <c r="AK994" i="2"/>
  <c r="AJ995" i="2"/>
  <c r="AK995" i="2"/>
  <c r="AJ996" i="2"/>
  <c r="AK996" i="2"/>
  <c r="AJ997" i="2"/>
  <c r="AK997" i="2"/>
  <c r="AJ998" i="2"/>
  <c r="AK998" i="2"/>
  <c r="AJ999" i="2"/>
  <c r="AK999" i="2"/>
  <c r="AJ1000" i="2"/>
  <c r="AK1000" i="2"/>
  <c r="AJ1001" i="2"/>
  <c r="AK1001" i="2"/>
  <c r="AJ1002" i="2"/>
  <c r="AK1002" i="2"/>
  <c r="AJ1003" i="2"/>
  <c r="AK1003" i="2"/>
  <c r="AJ1004" i="2"/>
  <c r="AK1004" i="2"/>
  <c r="AJ1005" i="2"/>
  <c r="AK1005" i="2"/>
  <c r="AJ1006" i="2"/>
  <c r="AK1006" i="2"/>
  <c r="AJ1007" i="2"/>
  <c r="AK1007" i="2"/>
  <c r="AJ1008" i="2"/>
  <c r="AK1008" i="2"/>
  <c r="AJ1009" i="2"/>
  <c r="AK1009" i="2"/>
  <c r="AJ1010" i="2"/>
  <c r="AK1010" i="2"/>
  <c r="AJ1011" i="2"/>
  <c r="AK1011" i="2"/>
  <c r="AJ1012" i="2"/>
  <c r="AK1012" i="2"/>
  <c r="AJ1013" i="2"/>
  <c r="AK1013" i="2"/>
  <c r="AJ1014" i="2"/>
  <c r="AK1014" i="2"/>
  <c r="AJ1015" i="2"/>
  <c r="AK1015" i="2"/>
  <c r="AJ1016" i="2"/>
  <c r="AK1016" i="2"/>
  <c r="AJ1017" i="2"/>
  <c r="AK1017" i="2"/>
  <c r="AJ1018" i="2"/>
  <c r="AK1018" i="2"/>
  <c r="AJ1019" i="2"/>
  <c r="AK1019" i="2"/>
  <c r="AJ1020" i="2"/>
  <c r="AK1020" i="2"/>
  <c r="AJ1021" i="2"/>
  <c r="AK1021" i="2"/>
  <c r="AJ1022" i="2"/>
  <c r="AK1022" i="2"/>
  <c r="AJ1023" i="2"/>
  <c r="AK1023" i="2"/>
  <c r="AJ1024" i="2"/>
  <c r="AK1024" i="2"/>
  <c r="AJ1025" i="2"/>
  <c r="AK1025" i="2"/>
  <c r="AJ1026" i="2"/>
  <c r="AK1026" i="2"/>
  <c r="AJ1027" i="2"/>
  <c r="AK1027" i="2"/>
  <c r="AJ1028" i="2"/>
  <c r="AK1028" i="2"/>
  <c r="AJ1029" i="2"/>
  <c r="AK1029" i="2"/>
  <c r="AJ1030" i="2"/>
  <c r="AK1030" i="2"/>
  <c r="AJ1031" i="2"/>
  <c r="AK1031" i="2"/>
  <c r="AJ1032" i="2"/>
  <c r="AK1032" i="2"/>
  <c r="AJ1033" i="2"/>
  <c r="AK1033" i="2"/>
  <c r="AJ1034" i="2"/>
  <c r="AK1034" i="2"/>
  <c r="AJ1035" i="2"/>
  <c r="AK1035" i="2"/>
  <c r="AJ1036" i="2"/>
  <c r="AK1036" i="2"/>
  <c r="AJ1037" i="2"/>
  <c r="AK1037" i="2"/>
  <c r="AJ1038" i="2"/>
  <c r="AK1038" i="2"/>
  <c r="AJ1039" i="2"/>
  <c r="AK1039" i="2"/>
  <c r="AJ1040" i="2"/>
  <c r="AK1040" i="2"/>
  <c r="AJ1041" i="2"/>
  <c r="AK1041" i="2"/>
  <c r="AJ1042" i="2"/>
  <c r="AK1042" i="2"/>
  <c r="AJ1043" i="2"/>
  <c r="AK1043" i="2"/>
  <c r="AJ1044" i="2"/>
  <c r="AK1044" i="2"/>
  <c r="AJ1045" i="2"/>
  <c r="AK1045" i="2"/>
  <c r="AJ1046" i="2"/>
  <c r="AK1046" i="2"/>
  <c r="AJ1047" i="2"/>
  <c r="AK1047" i="2"/>
  <c r="AJ1048" i="2"/>
  <c r="AK1048" i="2"/>
  <c r="AJ1049" i="2"/>
  <c r="AK1049" i="2"/>
  <c r="AJ1050" i="2"/>
  <c r="AK1050" i="2"/>
  <c r="AJ1051" i="2"/>
  <c r="AK1051" i="2"/>
  <c r="AJ1052" i="2"/>
  <c r="AK1052" i="2"/>
  <c r="AJ1053" i="2"/>
  <c r="AK1053" i="2"/>
  <c r="AJ1054" i="2"/>
  <c r="AK1054" i="2"/>
  <c r="AJ1055" i="2"/>
  <c r="AK1055" i="2"/>
  <c r="AJ1056" i="2"/>
  <c r="AK1056" i="2"/>
  <c r="AJ1057" i="2"/>
  <c r="AK1057" i="2"/>
  <c r="AJ1058" i="2"/>
  <c r="AK1058" i="2"/>
  <c r="AJ1059" i="2"/>
  <c r="AK1059" i="2"/>
  <c r="AJ1060" i="2"/>
  <c r="AK1060" i="2"/>
  <c r="AJ1061" i="2"/>
  <c r="AK1061" i="2"/>
  <c r="AJ1062" i="2"/>
  <c r="AK1062" i="2"/>
  <c r="AJ1063" i="2"/>
  <c r="AK1063" i="2"/>
  <c r="AJ1064" i="2"/>
  <c r="AK1064" i="2"/>
  <c r="AJ1065" i="2"/>
  <c r="AK1065" i="2"/>
  <c r="AJ1066" i="2"/>
  <c r="AK1066" i="2"/>
  <c r="AJ1067" i="2"/>
  <c r="AK1067" i="2"/>
  <c r="AJ1068" i="2"/>
  <c r="AK1068" i="2"/>
  <c r="AJ1069" i="2"/>
  <c r="AK1069" i="2"/>
  <c r="AJ1070" i="2"/>
  <c r="AK1070" i="2"/>
  <c r="AJ1071" i="2"/>
  <c r="AK1071" i="2"/>
  <c r="AJ1072" i="2"/>
  <c r="AK1072" i="2"/>
  <c r="AJ1073" i="2"/>
  <c r="AK1073" i="2"/>
  <c r="AJ1074" i="2"/>
  <c r="AK1074" i="2"/>
  <c r="AJ1075" i="2"/>
  <c r="AK1075" i="2"/>
  <c r="AJ1076" i="2"/>
  <c r="AK1076" i="2"/>
  <c r="AJ1077" i="2"/>
  <c r="AK1077" i="2"/>
  <c r="AJ1078" i="2"/>
  <c r="AK1078" i="2"/>
  <c r="AJ1079" i="2"/>
  <c r="AK1079" i="2"/>
  <c r="AJ1080" i="2"/>
  <c r="AK1080" i="2"/>
  <c r="AJ1081" i="2"/>
  <c r="AK1081" i="2"/>
  <c r="AJ1082" i="2"/>
  <c r="AK1082" i="2"/>
  <c r="AJ1083" i="2"/>
  <c r="AK1083" i="2"/>
  <c r="AJ1084" i="2"/>
  <c r="AK1084" i="2"/>
  <c r="AJ1085" i="2"/>
  <c r="AK1085" i="2"/>
  <c r="AJ1086" i="2"/>
  <c r="AK1086" i="2"/>
  <c r="AJ1087" i="2"/>
  <c r="AK1087" i="2"/>
  <c r="AJ1088" i="2"/>
  <c r="AK1088" i="2"/>
  <c r="AJ1089" i="2"/>
  <c r="AK1089" i="2"/>
  <c r="AJ1090" i="2"/>
  <c r="AK1090" i="2"/>
  <c r="AJ1091" i="2"/>
  <c r="AK1091" i="2"/>
  <c r="AJ1092" i="2"/>
  <c r="AK1092" i="2"/>
  <c r="AJ1093" i="2"/>
  <c r="AK1093" i="2"/>
  <c r="AJ1094" i="2"/>
  <c r="AK1094" i="2"/>
  <c r="AJ1095" i="2"/>
  <c r="AK1095" i="2"/>
  <c r="AJ1096" i="2"/>
  <c r="AK1096" i="2"/>
  <c r="AJ1097" i="2"/>
  <c r="AK1097" i="2"/>
  <c r="AJ1098" i="2"/>
  <c r="AK1098" i="2"/>
  <c r="AJ1099" i="2"/>
  <c r="AK1099" i="2"/>
  <c r="AJ1100" i="2"/>
  <c r="AK1100" i="2"/>
  <c r="AJ1101" i="2"/>
  <c r="AK1101" i="2"/>
  <c r="AJ1102" i="2"/>
  <c r="AK1102" i="2"/>
  <c r="AJ1103" i="2"/>
  <c r="AK1103" i="2"/>
  <c r="AJ1104" i="2"/>
  <c r="AK1104" i="2"/>
  <c r="AJ1105" i="2"/>
  <c r="AK1105" i="2"/>
  <c r="AJ1106" i="2"/>
  <c r="AK1106" i="2"/>
  <c r="AJ1107" i="2"/>
  <c r="AK1107" i="2"/>
  <c r="AJ1108" i="2"/>
  <c r="AK1108" i="2"/>
  <c r="AJ1109" i="2"/>
  <c r="AK1109" i="2"/>
  <c r="AJ1110" i="2"/>
  <c r="AK1110" i="2"/>
  <c r="AJ1111" i="2"/>
  <c r="AK1111" i="2"/>
  <c r="AJ1112" i="2"/>
  <c r="AK1112" i="2"/>
  <c r="AJ1113" i="2"/>
  <c r="AK1113" i="2"/>
  <c r="AJ1114" i="2"/>
  <c r="AK1114" i="2"/>
  <c r="AJ1115" i="2"/>
  <c r="AK1115" i="2"/>
  <c r="AJ1116" i="2"/>
  <c r="AK1116" i="2"/>
  <c r="AJ1117" i="2"/>
  <c r="AK1117" i="2"/>
  <c r="AJ1118" i="2"/>
  <c r="AK1118" i="2"/>
  <c r="AJ1119" i="2"/>
  <c r="AK1119" i="2"/>
  <c r="AJ1120" i="2"/>
  <c r="AK1120" i="2"/>
  <c r="AJ1121" i="2"/>
  <c r="AK1121" i="2"/>
  <c r="AJ1122" i="2"/>
  <c r="AK1122" i="2"/>
  <c r="AJ1123" i="2"/>
  <c r="AK1123" i="2"/>
  <c r="AJ1124" i="2"/>
  <c r="AK1124" i="2"/>
  <c r="AJ1125" i="2"/>
  <c r="AK1125" i="2"/>
  <c r="AJ1126" i="2"/>
  <c r="AK1126" i="2"/>
  <c r="AJ1127" i="2"/>
  <c r="AK1127" i="2"/>
  <c r="AJ1128" i="2"/>
  <c r="AK1128" i="2"/>
  <c r="AJ1129" i="2"/>
  <c r="AK1129" i="2"/>
  <c r="AJ1130" i="2"/>
  <c r="AK1130" i="2"/>
  <c r="AJ1131" i="2"/>
  <c r="AK1131" i="2"/>
  <c r="AJ1132" i="2"/>
  <c r="AK1132" i="2"/>
  <c r="AJ1133" i="2"/>
  <c r="AK1133" i="2"/>
  <c r="AJ1134" i="2"/>
  <c r="AK1134" i="2"/>
  <c r="AJ1135" i="2"/>
  <c r="AK1135" i="2"/>
  <c r="AJ1136" i="2"/>
  <c r="AK1136" i="2"/>
  <c r="AJ1137" i="2"/>
  <c r="AK1137" i="2"/>
  <c r="AJ1138" i="2"/>
  <c r="AK1138" i="2"/>
  <c r="AJ1139" i="2"/>
  <c r="AK1139" i="2"/>
  <c r="AJ1140" i="2"/>
  <c r="AK1140" i="2"/>
  <c r="AJ1141" i="2"/>
  <c r="AK1141" i="2"/>
  <c r="AJ1142" i="2"/>
  <c r="AK1142" i="2"/>
  <c r="AJ1143" i="2"/>
  <c r="AK1143" i="2"/>
  <c r="AJ1144" i="2"/>
  <c r="AK1144" i="2"/>
  <c r="AJ1145" i="2"/>
  <c r="AK1145" i="2"/>
  <c r="AJ1146" i="2"/>
  <c r="AK1146" i="2"/>
  <c r="AJ1147" i="2"/>
  <c r="AK1147" i="2"/>
  <c r="AJ1148" i="2"/>
  <c r="AK1148" i="2"/>
  <c r="AJ1149" i="2"/>
  <c r="AK1149" i="2"/>
  <c r="AJ1150" i="2"/>
  <c r="AK1150" i="2"/>
  <c r="AJ1151" i="2"/>
  <c r="AK1151" i="2"/>
  <c r="AJ1152" i="2"/>
  <c r="AK1152" i="2"/>
  <c r="AJ1153" i="2"/>
  <c r="AK1153" i="2"/>
  <c r="AJ1154" i="2"/>
  <c r="AK1154" i="2"/>
  <c r="AJ1155" i="2"/>
  <c r="AK1155" i="2"/>
  <c r="AJ1156" i="2"/>
  <c r="AK1156" i="2"/>
  <c r="AJ1157" i="2"/>
  <c r="AK1157" i="2"/>
  <c r="AJ1158" i="2"/>
  <c r="AK1158" i="2"/>
  <c r="AJ1159" i="2"/>
  <c r="AK1159" i="2"/>
  <c r="AJ1160" i="2"/>
  <c r="AK1160" i="2"/>
  <c r="AJ1161" i="2"/>
  <c r="AK1161" i="2"/>
  <c r="AJ1162" i="2"/>
  <c r="AK1162" i="2"/>
  <c r="AJ1163" i="2"/>
  <c r="AK1163" i="2"/>
  <c r="AJ1164" i="2"/>
  <c r="AK1164" i="2"/>
  <c r="AJ1165" i="2"/>
  <c r="AK1165" i="2"/>
  <c r="AJ1166" i="2"/>
  <c r="AK1166" i="2"/>
  <c r="AJ1167" i="2"/>
  <c r="AK1167" i="2"/>
  <c r="AJ1168" i="2"/>
  <c r="AK1168" i="2"/>
  <c r="AJ1169" i="2"/>
  <c r="AK1169" i="2"/>
  <c r="AJ1170" i="2"/>
  <c r="AK1170" i="2"/>
  <c r="AJ1171" i="2"/>
  <c r="AK1171" i="2"/>
  <c r="AJ1172" i="2"/>
  <c r="AK1172" i="2"/>
  <c r="AJ1173" i="2"/>
  <c r="AK1173" i="2"/>
  <c r="AJ1174" i="2"/>
  <c r="AK1174" i="2"/>
  <c r="AJ1175" i="2"/>
  <c r="AK1175" i="2"/>
  <c r="AJ1176" i="2"/>
  <c r="AK1176" i="2"/>
  <c r="AJ1177" i="2"/>
  <c r="AK1177" i="2"/>
  <c r="AJ1178" i="2"/>
  <c r="AK1178" i="2"/>
  <c r="AJ1179" i="2"/>
  <c r="AK1179" i="2"/>
  <c r="AJ1180" i="2"/>
  <c r="AK1180" i="2"/>
  <c r="AJ1181" i="2"/>
  <c r="AK1181" i="2"/>
  <c r="AJ1182" i="2"/>
  <c r="AK1182" i="2"/>
  <c r="AJ1183" i="2"/>
  <c r="AK1183" i="2"/>
  <c r="AJ1184" i="2"/>
  <c r="AK1184" i="2"/>
  <c r="AJ1185" i="2"/>
  <c r="AK1185" i="2"/>
  <c r="AJ1186" i="2"/>
  <c r="AK1186" i="2"/>
  <c r="AJ1187" i="2"/>
  <c r="AK1187" i="2"/>
  <c r="AJ1188" i="2"/>
  <c r="AK1188" i="2"/>
  <c r="AJ1189" i="2"/>
  <c r="AK1189" i="2"/>
  <c r="AJ1190" i="2"/>
  <c r="AK1190" i="2"/>
  <c r="AJ1191" i="2"/>
  <c r="AK1191" i="2"/>
  <c r="AJ1192" i="2"/>
  <c r="AK1192" i="2"/>
  <c r="AJ1193" i="2"/>
  <c r="AK1193" i="2"/>
  <c r="AJ1194" i="2"/>
  <c r="AK1194" i="2"/>
  <c r="AJ1195" i="2"/>
  <c r="AK1195" i="2"/>
  <c r="AJ1196" i="2"/>
  <c r="AK1196" i="2"/>
  <c r="AJ1197" i="2"/>
  <c r="AK1197" i="2"/>
  <c r="AJ1198" i="2"/>
  <c r="AK1198" i="2"/>
  <c r="AJ1199" i="2"/>
  <c r="AK1199" i="2"/>
  <c r="AJ1200" i="2"/>
  <c r="AK1200" i="2"/>
  <c r="AJ1201" i="2"/>
  <c r="AK1201" i="2"/>
  <c r="AJ1202" i="2"/>
  <c r="AK1202" i="2"/>
  <c r="AJ1203" i="2"/>
  <c r="AK1203" i="2"/>
  <c r="AJ1204" i="2"/>
  <c r="AK1204" i="2"/>
  <c r="AJ1205" i="2"/>
  <c r="AK1205" i="2"/>
  <c r="AJ1206" i="2"/>
  <c r="AK1206" i="2"/>
  <c r="AJ1207" i="2"/>
  <c r="AK1207" i="2"/>
  <c r="AJ1208" i="2"/>
  <c r="AK1208" i="2"/>
  <c r="AJ1209" i="2"/>
  <c r="AK1209" i="2"/>
  <c r="AJ1210" i="2"/>
  <c r="AK1210" i="2"/>
  <c r="AJ1211" i="2"/>
  <c r="AK1211" i="2"/>
  <c r="AJ1212" i="2"/>
  <c r="AK1212" i="2"/>
  <c r="AJ1213" i="2"/>
  <c r="AK1213" i="2"/>
  <c r="AJ1214" i="2"/>
  <c r="AK1214" i="2"/>
  <c r="AJ1215" i="2"/>
  <c r="AK1215" i="2"/>
  <c r="AJ1216" i="2"/>
  <c r="AK1216" i="2"/>
  <c r="AJ1217" i="2"/>
  <c r="AK1217" i="2"/>
  <c r="AJ1218" i="2"/>
  <c r="AK1218" i="2"/>
  <c r="AJ1219" i="2"/>
  <c r="AK1219" i="2"/>
  <c r="AJ1220" i="2"/>
  <c r="AK1220" i="2"/>
  <c r="AJ1221" i="2"/>
  <c r="AK1221" i="2"/>
  <c r="AJ1222" i="2"/>
  <c r="AK1222" i="2"/>
  <c r="AJ1223" i="2"/>
  <c r="AK1223" i="2"/>
  <c r="AJ1224" i="2"/>
  <c r="AK1224" i="2"/>
  <c r="AJ1225" i="2"/>
  <c r="AK1225" i="2"/>
  <c r="AJ1226" i="2"/>
  <c r="AK1226" i="2"/>
  <c r="AJ1227" i="2"/>
  <c r="AK1227" i="2"/>
  <c r="AJ1228" i="2"/>
  <c r="AK1228" i="2"/>
  <c r="AJ1229" i="2"/>
  <c r="AK1229" i="2"/>
  <c r="AJ1230" i="2"/>
  <c r="AK1230" i="2"/>
  <c r="AJ1231" i="2"/>
  <c r="AK1231" i="2"/>
  <c r="AJ1232" i="2"/>
  <c r="AK1232" i="2"/>
  <c r="AJ1233" i="2"/>
  <c r="AK1233" i="2"/>
  <c r="AJ1234" i="2"/>
  <c r="AK1234" i="2"/>
  <c r="AJ1235" i="2"/>
  <c r="AK1235" i="2"/>
  <c r="AJ1236" i="2"/>
  <c r="AK1236" i="2"/>
  <c r="AJ1237" i="2"/>
  <c r="AK1237" i="2"/>
  <c r="AJ1238" i="2"/>
  <c r="AK1238" i="2"/>
  <c r="AJ1239" i="2"/>
  <c r="AK1239" i="2"/>
  <c r="AJ1240" i="2"/>
  <c r="AK1240" i="2"/>
  <c r="AJ1241" i="2"/>
  <c r="AK1241" i="2"/>
  <c r="AJ1242" i="2"/>
  <c r="AK1242" i="2"/>
  <c r="AJ1243" i="2"/>
  <c r="AK1243" i="2"/>
  <c r="AJ1244" i="2"/>
  <c r="AK1244" i="2"/>
  <c r="AJ1245" i="2"/>
  <c r="AK1245" i="2"/>
  <c r="AJ1246" i="2"/>
  <c r="AK1246" i="2"/>
  <c r="AJ1247" i="2"/>
  <c r="AK1247" i="2"/>
  <c r="AJ1248" i="2"/>
  <c r="AK1248" i="2"/>
  <c r="AJ1249" i="2"/>
  <c r="AK1249" i="2"/>
  <c r="AJ1250" i="2"/>
  <c r="AK1250" i="2"/>
  <c r="AJ1251" i="2"/>
  <c r="AK1251" i="2"/>
  <c r="AJ1252" i="2"/>
  <c r="AK1252" i="2"/>
  <c r="AJ1253" i="2"/>
  <c r="AK1253" i="2"/>
  <c r="AJ1254" i="2"/>
  <c r="AK1254" i="2"/>
  <c r="AJ1255" i="2"/>
  <c r="AK1255" i="2"/>
  <c r="AJ1256" i="2"/>
  <c r="AK1256" i="2"/>
  <c r="AJ1257" i="2"/>
  <c r="AK1257" i="2"/>
  <c r="AJ1258" i="2"/>
  <c r="AK1258" i="2"/>
  <c r="AJ1259" i="2"/>
  <c r="AK1259" i="2"/>
  <c r="AJ1260" i="2"/>
  <c r="AK1260" i="2"/>
  <c r="AJ1261" i="2"/>
  <c r="AK1261" i="2"/>
  <c r="AJ1262" i="2"/>
  <c r="AK1262" i="2"/>
  <c r="AJ1263" i="2"/>
  <c r="AK1263" i="2"/>
  <c r="AJ1264" i="2"/>
  <c r="AK1264" i="2"/>
  <c r="AJ1265" i="2"/>
  <c r="AK1265" i="2"/>
  <c r="AJ1266" i="2"/>
  <c r="AK1266" i="2"/>
  <c r="AJ1267" i="2"/>
  <c r="AK1267" i="2"/>
  <c r="AJ1268" i="2"/>
  <c r="AK1268" i="2"/>
  <c r="AJ1269" i="2"/>
  <c r="AK1269" i="2"/>
  <c r="AJ1270" i="2"/>
  <c r="AK1270" i="2"/>
  <c r="AJ1271" i="2"/>
  <c r="AK1271" i="2"/>
  <c r="AJ1272" i="2"/>
  <c r="AK1272" i="2"/>
  <c r="AJ1273" i="2"/>
  <c r="AK1273" i="2"/>
  <c r="AJ1274" i="2"/>
  <c r="AK1274" i="2"/>
  <c r="AJ1275" i="2"/>
  <c r="AK1275" i="2"/>
  <c r="AJ1276" i="2"/>
  <c r="AK1276" i="2"/>
  <c r="AJ1277" i="2"/>
  <c r="AK1277" i="2"/>
  <c r="AJ1278" i="2"/>
  <c r="AK1278" i="2"/>
  <c r="AJ1279" i="2"/>
  <c r="AK1279" i="2"/>
  <c r="AJ1280" i="2"/>
  <c r="AK1280" i="2"/>
  <c r="AJ1281" i="2"/>
  <c r="AK1281" i="2"/>
  <c r="AJ1282" i="2"/>
  <c r="AK1282" i="2"/>
  <c r="AJ1283" i="2"/>
  <c r="AK1283" i="2"/>
  <c r="AJ1284" i="2"/>
  <c r="AK1284" i="2"/>
  <c r="AJ1285" i="2"/>
  <c r="AK1285" i="2"/>
  <c r="AJ1286" i="2"/>
  <c r="AK1286" i="2"/>
  <c r="AJ1287" i="2"/>
  <c r="AK1287" i="2"/>
  <c r="AJ1288" i="2"/>
  <c r="AK1288" i="2"/>
  <c r="AJ1289" i="2"/>
  <c r="AK1289" i="2"/>
  <c r="AJ1290" i="2"/>
  <c r="AK1290" i="2"/>
  <c r="AJ1291" i="2"/>
  <c r="AK1291" i="2"/>
  <c r="AJ1292" i="2"/>
  <c r="AK1292" i="2"/>
  <c r="AJ1293" i="2"/>
  <c r="AK1293" i="2"/>
  <c r="AJ1294" i="2"/>
  <c r="AK1294" i="2"/>
  <c r="AJ1295" i="2"/>
  <c r="AK1295" i="2"/>
  <c r="AJ1296" i="2"/>
  <c r="AK1296" i="2"/>
  <c r="AJ1297" i="2"/>
  <c r="AK1297" i="2"/>
  <c r="AJ1298" i="2"/>
  <c r="AK1298" i="2"/>
  <c r="AJ1299" i="2"/>
  <c r="AK1299" i="2"/>
  <c r="AJ1300" i="2"/>
  <c r="AK1300" i="2"/>
  <c r="AJ1301" i="2"/>
  <c r="AK1301" i="2"/>
  <c r="AJ1302" i="2"/>
  <c r="AK1302" i="2"/>
  <c r="AJ1303" i="2"/>
  <c r="AK1303" i="2"/>
  <c r="AJ1304" i="2"/>
  <c r="AK1304" i="2"/>
  <c r="AJ1305" i="2"/>
  <c r="AK1305" i="2"/>
  <c r="AJ1306" i="2"/>
  <c r="AK1306" i="2"/>
  <c r="AJ1307" i="2"/>
  <c r="AK1307" i="2"/>
  <c r="AJ1308" i="2"/>
  <c r="AK1308" i="2"/>
  <c r="AJ1309" i="2"/>
  <c r="AK1309" i="2"/>
  <c r="AJ1310" i="2"/>
  <c r="AK1310" i="2"/>
  <c r="AJ1311" i="2"/>
  <c r="AK1311" i="2"/>
  <c r="AJ1312" i="2"/>
  <c r="AK1312" i="2"/>
  <c r="AJ1313" i="2"/>
  <c r="AK1313" i="2"/>
  <c r="AJ1314" i="2"/>
  <c r="AK1314" i="2"/>
  <c r="AJ1315" i="2"/>
  <c r="AK1315" i="2"/>
  <c r="AJ1316" i="2"/>
  <c r="AK1316" i="2"/>
  <c r="AJ1317" i="2"/>
  <c r="AK1317" i="2"/>
  <c r="AJ1318" i="2"/>
  <c r="AK1318" i="2"/>
  <c r="AJ1319" i="2"/>
  <c r="AK1319" i="2"/>
  <c r="AJ1320" i="2"/>
  <c r="AK1320" i="2"/>
  <c r="AJ1321" i="2"/>
  <c r="AK1321" i="2"/>
  <c r="AJ1322" i="2"/>
  <c r="AK1322" i="2"/>
  <c r="AJ1323" i="2"/>
  <c r="AK1323" i="2"/>
  <c r="AJ1324" i="2"/>
  <c r="AK1324" i="2"/>
  <c r="AJ1325" i="2"/>
  <c r="AK1325" i="2"/>
  <c r="AJ1326" i="2"/>
  <c r="AK1326" i="2"/>
  <c r="AJ1327" i="2"/>
  <c r="AK1327" i="2"/>
  <c r="AJ1328" i="2"/>
  <c r="AK1328" i="2"/>
  <c r="AJ1329" i="2"/>
  <c r="AK1329" i="2"/>
  <c r="AJ1330" i="2"/>
  <c r="AK1330" i="2"/>
  <c r="AJ1331" i="2"/>
  <c r="AK1331" i="2"/>
  <c r="AJ1332" i="2"/>
  <c r="AK1332" i="2"/>
  <c r="AJ1333" i="2"/>
  <c r="AK1333" i="2"/>
  <c r="AJ1334" i="2"/>
  <c r="AK1334" i="2"/>
  <c r="AJ1335" i="2"/>
  <c r="AK1335" i="2"/>
  <c r="AJ1336" i="2"/>
  <c r="AK1336" i="2"/>
  <c r="AJ1337" i="2"/>
  <c r="AK1337" i="2"/>
  <c r="AJ1338" i="2"/>
  <c r="AK1338" i="2"/>
  <c r="AJ1339" i="2"/>
  <c r="AK1339" i="2"/>
  <c r="AJ1340" i="2"/>
  <c r="AK1340" i="2"/>
  <c r="AJ1341" i="2"/>
  <c r="AK1341" i="2"/>
  <c r="AJ1342" i="2"/>
  <c r="AK1342" i="2"/>
  <c r="AJ1343" i="2"/>
  <c r="AK1343" i="2"/>
  <c r="AJ1344" i="2"/>
  <c r="AK1344" i="2"/>
  <c r="AJ1345" i="2"/>
  <c r="AK1345" i="2"/>
  <c r="AJ1346" i="2"/>
  <c r="AK1346" i="2"/>
  <c r="AJ1347" i="2"/>
  <c r="AK1347" i="2"/>
  <c r="AJ1348" i="2"/>
  <c r="AK1348" i="2"/>
  <c r="AJ1349" i="2"/>
  <c r="AK1349" i="2"/>
  <c r="AJ1350" i="2"/>
  <c r="AK1350" i="2"/>
  <c r="AJ1351" i="2"/>
  <c r="AK1351" i="2"/>
  <c r="AJ1352" i="2"/>
  <c r="AK1352" i="2"/>
  <c r="AJ1353" i="2"/>
  <c r="AK1353" i="2"/>
  <c r="AJ1354" i="2"/>
  <c r="AK1354" i="2"/>
  <c r="AJ1355" i="2"/>
  <c r="AK1355" i="2"/>
  <c r="AJ1356" i="2"/>
  <c r="AK1356" i="2"/>
  <c r="AJ1357" i="2"/>
  <c r="AK1357" i="2"/>
  <c r="AJ1358" i="2"/>
  <c r="AK1358" i="2"/>
  <c r="AJ1359" i="2"/>
  <c r="AK1359" i="2"/>
  <c r="AJ1360" i="2"/>
  <c r="AK1360" i="2"/>
  <c r="AJ1361" i="2"/>
  <c r="AK1361" i="2"/>
  <c r="AJ1362" i="2"/>
  <c r="AK1362" i="2"/>
  <c r="AJ1363" i="2"/>
  <c r="AK1363" i="2"/>
  <c r="AJ1364" i="2"/>
  <c r="AK1364" i="2"/>
  <c r="AJ1365" i="2"/>
  <c r="AK1365" i="2"/>
  <c r="AJ1366" i="2"/>
  <c r="AK1366" i="2"/>
  <c r="AJ1367" i="2"/>
  <c r="AK1367" i="2"/>
  <c r="AJ1368" i="2"/>
  <c r="AK1368" i="2"/>
  <c r="AJ1369" i="2"/>
  <c r="AK1369" i="2"/>
  <c r="AJ1370" i="2"/>
  <c r="AK1370" i="2"/>
  <c r="AJ1371" i="2"/>
  <c r="AK1371" i="2"/>
  <c r="AJ1372" i="2"/>
  <c r="AK1372" i="2"/>
  <c r="AJ1373" i="2"/>
  <c r="AK1373" i="2"/>
  <c r="AJ1374" i="2"/>
  <c r="AK1374" i="2"/>
  <c r="AJ1375" i="2"/>
  <c r="AK1375" i="2"/>
  <c r="AJ1376" i="2"/>
  <c r="AK1376" i="2"/>
  <c r="AJ1377" i="2"/>
  <c r="AK1377" i="2"/>
  <c r="AJ1378" i="2"/>
  <c r="AK1378" i="2"/>
  <c r="AJ1379" i="2"/>
  <c r="AK1379" i="2"/>
  <c r="AJ1380" i="2"/>
  <c r="AK1380" i="2"/>
  <c r="AJ1381" i="2"/>
  <c r="AK1381" i="2"/>
  <c r="AJ1382" i="2"/>
  <c r="AK1382" i="2"/>
  <c r="AJ1383" i="2"/>
  <c r="AK1383" i="2"/>
  <c r="AJ1384" i="2"/>
  <c r="AK1384" i="2"/>
  <c r="AJ1385" i="2"/>
  <c r="AK1385" i="2"/>
  <c r="AJ1386" i="2"/>
  <c r="AK1386" i="2"/>
  <c r="AJ1387" i="2"/>
  <c r="AK1387" i="2"/>
  <c r="AJ1388" i="2"/>
  <c r="AK1388" i="2"/>
  <c r="AJ1389" i="2"/>
  <c r="AK1389" i="2"/>
  <c r="AJ1390" i="2"/>
  <c r="AK1390" i="2"/>
  <c r="AJ1391" i="2"/>
  <c r="AK1391" i="2"/>
  <c r="AJ1392" i="2"/>
  <c r="AK1392" i="2"/>
  <c r="AJ1393" i="2"/>
  <c r="AK1393" i="2"/>
  <c r="AJ1394" i="2"/>
  <c r="AK1394" i="2"/>
  <c r="AJ1395" i="2"/>
  <c r="AK1395" i="2"/>
  <c r="AJ1396" i="2"/>
  <c r="AK1396" i="2"/>
  <c r="AJ1397" i="2"/>
  <c r="AK1397" i="2"/>
  <c r="AJ1398" i="2"/>
  <c r="AK1398" i="2"/>
  <c r="AJ1399" i="2"/>
  <c r="AK1399" i="2"/>
  <c r="AJ1400" i="2"/>
  <c r="AK1400" i="2"/>
  <c r="AJ1401" i="2"/>
  <c r="AK1401" i="2"/>
  <c r="AJ1402" i="2"/>
  <c r="AK1402" i="2"/>
  <c r="AJ1403" i="2"/>
  <c r="AK1403" i="2"/>
  <c r="AJ1404" i="2"/>
  <c r="AK1404" i="2"/>
  <c r="AJ1405" i="2"/>
  <c r="AK1405" i="2"/>
  <c r="AJ1406" i="2"/>
  <c r="AK1406" i="2"/>
  <c r="AJ1407" i="2"/>
  <c r="AK1407" i="2"/>
  <c r="AJ1408" i="2"/>
  <c r="AK1408" i="2"/>
  <c r="AJ1409" i="2"/>
  <c r="AK1409" i="2"/>
  <c r="AJ1410" i="2"/>
  <c r="AK1410" i="2"/>
  <c r="AJ1411" i="2"/>
  <c r="AK1411" i="2"/>
  <c r="AJ1412" i="2"/>
  <c r="AK1412" i="2"/>
  <c r="AJ1413" i="2"/>
  <c r="AK1413" i="2"/>
  <c r="AJ1414" i="2"/>
  <c r="AK1414" i="2"/>
  <c r="AJ1415" i="2"/>
  <c r="AK1415" i="2"/>
  <c r="AJ1416" i="2"/>
  <c r="AK1416" i="2"/>
  <c r="AJ1417" i="2"/>
  <c r="AK1417" i="2"/>
  <c r="AJ1418" i="2"/>
  <c r="AK1418" i="2"/>
  <c r="AJ1419" i="2"/>
  <c r="AK1419" i="2"/>
  <c r="AJ1420" i="2"/>
  <c r="AK1420" i="2"/>
  <c r="AJ1421" i="2"/>
  <c r="AK1421" i="2"/>
  <c r="AJ1422" i="2"/>
  <c r="AK1422" i="2"/>
  <c r="AJ1423" i="2"/>
  <c r="AK1423" i="2"/>
  <c r="AJ1424" i="2"/>
  <c r="AK1424" i="2"/>
  <c r="AJ1425" i="2"/>
  <c r="AK1425" i="2"/>
  <c r="AJ1426" i="2"/>
  <c r="AK1426" i="2"/>
  <c r="AJ1427" i="2"/>
  <c r="AK1427" i="2"/>
  <c r="AJ1428" i="2"/>
  <c r="AK1428" i="2"/>
  <c r="AJ1429" i="2"/>
  <c r="AK1429" i="2"/>
  <c r="AJ1430" i="2"/>
  <c r="AK1430" i="2"/>
  <c r="AJ1431" i="2"/>
  <c r="AK1431" i="2"/>
  <c r="AJ1432" i="2"/>
  <c r="AK1432" i="2"/>
  <c r="AJ1433" i="2"/>
  <c r="AK1433" i="2"/>
  <c r="AJ1434" i="2"/>
  <c r="AK1434" i="2"/>
  <c r="AJ1435" i="2"/>
  <c r="AK1435" i="2"/>
  <c r="AJ1436" i="2"/>
  <c r="AK1436" i="2"/>
  <c r="AJ1437" i="2"/>
  <c r="AK1437" i="2"/>
  <c r="AJ1438" i="2"/>
  <c r="AK1438" i="2"/>
  <c r="AJ1439" i="2"/>
  <c r="AK1439" i="2"/>
  <c r="AJ1440" i="2"/>
  <c r="AK1440" i="2"/>
  <c r="AJ1441" i="2"/>
  <c r="AK1441" i="2"/>
  <c r="AJ1442" i="2"/>
  <c r="AK1442" i="2"/>
  <c r="AJ1443" i="2"/>
  <c r="AK1443" i="2"/>
  <c r="AJ1444" i="2"/>
  <c r="AK1444" i="2"/>
  <c r="AJ1445" i="2"/>
  <c r="AK1445" i="2"/>
  <c r="AJ1446" i="2"/>
  <c r="AK1446" i="2"/>
  <c r="AJ1447" i="2"/>
  <c r="AK1447" i="2"/>
  <c r="AJ1448" i="2"/>
  <c r="AK1448" i="2"/>
  <c r="AJ1449" i="2"/>
  <c r="AK1449" i="2"/>
  <c r="AJ1450" i="2"/>
  <c r="AK1450" i="2"/>
  <c r="AJ1451" i="2"/>
  <c r="AK1451" i="2"/>
  <c r="AJ1452" i="2"/>
  <c r="AK1452" i="2"/>
  <c r="AJ1453" i="2"/>
  <c r="AK1453" i="2"/>
  <c r="AJ1454" i="2"/>
  <c r="AK1454" i="2"/>
  <c r="AJ1455" i="2"/>
  <c r="AK1455" i="2"/>
  <c r="AJ1456" i="2"/>
  <c r="AK1456" i="2"/>
  <c r="AJ1457" i="2"/>
  <c r="AK1457" i="2"/>
  <c r="AJ1458" i="2"/>
  <c r="AK1458" i="2"/>
  <c r="AJ1459" i="2"/>
  <c r="AK1459" i="2"/>
  <c r="AJ1460" i="2"/>
  <c r="AK1460" i="2"/>
  <c r="AJ1461" i="2"/>
  <c r="AK1461" i="2"/>
  <c r="AJ1462" i="2"/>
  <c r="AK1462" i="2"/>
  <c r="AJ1463" i="2"/>
  <c r="AK1463" i="2"/>
  <c r="AJ1464" i="2"/>
  <c r="AK1464" i="2"/>
  <c r="AJ1465" i="2"/>
  <c r="AK1465" i="2"/>
  <c r="AJ1466" i="2"/>
  <c r="AK1466" i="2"/>
  <c r="AJ1467" i="2"/>
  <c r="AK1467" i="2"/>
  <c r="AJ1468" i="2"/>
  <c r="AK1468" i="2"/>
  <c r="AJ1469" i="2"/>
  <c r="AK1469" i="2"/>
  <c r="AJ1470" i="2"/>
  <c r="AK1470" i="2"/>
  <c r="AJ1471" i="2"/>
  <c r="AK1471" i="2"/>
  <c r="AJ1472" i="2"/>
  <c r="AK1472" i="2"/>
  <c r="AJ1473" i="2"/>
  <c r="AK1473" i="2"/>
  <c r="AJ1474" i="2"/>
  <c r="AK1474" i="2"/>
  <c r="AJ1475" i="2"/>
  <c r="AK1475" i="2"/>
  <c r="AJ1476" i="2"/>
  <c r="AK1476" i="2"/>
  <c r="AJ1477" i="2"/>
  <c r="AK1477" i="2"/>
  <c r="AJ1478" i="2"/>
  <c r="AK1478" i="2"/>
  <c r="AJ1479" i="2"/>
  <c r="AK1479" i="2"/>
  <c r="AJ1480" i="2"/>
  <c r="AK1480" i="2"/>
  <c r="AJ1481" i="2"/>
  <c r="AK1481" i="2"/>
  <c r="AJ1482" i="2"/>
  <c r="AK1482" i="2"/>
  <c r="AJ1483" i="2"/>
  <c r="AK1483" i="2"/>
  <c r="AJ1484" i="2"/>
  <c r="AK1484" i="2"/>
  <c r="AJ1485" i="2"/>
  <c r="AK1485" i="2"/>
  <c r="AJ1486" i="2"/>
  <c r="AK1486" i="2"/>
  <c r="AJ1487" i="2"/>
  <c r="AK1487" i="2"/>
  <c r="AJ1488" i="2"/>
  <c r="AK1488" i="2"/>
  <c r="AJ1489" i="2"/>
  <c r="AK1489" i="2"/>
  <c r="AJ1490" i="2"/>
  <c r="AK1490" i="2"/>
  <c r="AJ1491" i="2"/>
  <c r="AK1491" i="2"/>
  <c r="AJ1492" i="2"/>
  <c r="AK1492" i="2"/>
  <c r="AJ1493" i="2"/>
  <c r="AK1493" i="2"/>
  <c r="AJ1494" i="2"/>
  <c r="AK1494" i="2"/>
  <c r="AJ1495" i="2"/>
  <c r="AK1495" i="2"/>
  <c r="AJ1496" i="2"/>
  <c r="AK1496" i="2"/>
  <c r="AJ1497" i="2"/>
  <c r="AK1497" i="2"/>
  <c r="AJ1498" i="2"/>
  <c r="AK1498" i="2"/>
  <c r="AJ1499" i="2"/>
  <c r="AK1499" i="2"/>
  <c r="AJ1500" i="2"/>
  <c r="AK1500" i="2"/>
  <c r="AJ1501" i="2"/>
  <c r="AK1501" i="2"/>
  <c r="AJ1502" i="2"/>
  <c r="AK1502" i="2"/>
  <c r="AJ1503" i="2"/>
  <c r="AK1503" i="2"/>
  <c r="AJ1504" i="2"/>
  <c r="AK1504" i="2"/>
  <c r="AJ1505" i="2"/>
  <c r="AK1505" i="2"/>
  <c r="AJ1506" i="2"/>
  <c r="AK1506" i="2"/>
  <c r="AJ1507" i="2"/>
  <c r="AK1507" i="2"/>
  <c r="AJ1508" i="2"/>
  <c r="AK1508" i="2"/>
  <c r="AJ1509" i="2"/>
  <c r="AK1509" i="2"/>
  <c r="AJ1510" i="2"/>
  <c r="AK1510" i="2"/>
  <c r="AJ1511" i="2"/>
  <c r="AK1511" i="2"/>
  <c r="AJ1512" i="2"/>
  <c r="AK1512" i="2"/>
  <c r="AJ1513" i="2"/>
  <c r="AK1513" i="2"/>
  <c r="AJ1514" i="2"/>
  <c r="AK1514" i="2"/>
  <c r="AJ1515" i="2"/>
  <c r="AK1515" i="2"/>
  <c r="AJ1516" i="2"/>
  <c r="AK1516" i="2"/>
  <c r="AJ1517" i="2"/>
  <c r="AK1517" i="2"/>
  <c r="AJ1518" i="2"/>
  <c r="AK1518" i="2"/>
  <c r="AJ1519" i="2"/>
  <c r="AK1519" i="2"/>
  <c r="AJ1520" i="2"/>
  <c r="AK1520" i="2"/>
  <c r="AJ1521" i="2"/>
  <c r="AK1521" i="2"/>
  <c r="AJ1522" i="2"/>
  <c r="AK1522" i="2"/>
  <c r="AJ1523" i="2"/>
  <c r="AK1523" i="2"/>
  <c r="AJ1524" i="2"/>
  <c r="AK1524" i="2"/>
  <c r="AJ1525" i="2"/>
  <c r="AK1525" i="2"/>
  <c r="AJ1526" i="2"/>
  <c r="AK1526" i="2"/>
  <c r="AJ1527" i="2"/>
  <c r="AK1527" i="2"/>
  <c r="AJ1528" i="2"/>
  <c r="AK1528" i="2"/>
  <c r="AJ1529" i="2"/>
  <c r="AK1529" i="2"/>
  <c r="AJ1530" i="2"/>
  <c r="AK1530" i="2"/>
  <c r="AJ1531" i="2"/>
  <c r="AK1531" i="2"/>
  <c r="AJ1532" i="2"/>
  <c r="AK1532" i="2"/>
  <c r="AJ1533" i="2"/>
  <c r="AK1533" i="2"/>
  <c r="AJ1534" i="2"/>
  <c r="AK1534" i="2"/>
  <c r="AJ1535" i="2"/>
  <c r="AK1535" i="2"/>
  <c r="AJ1536" i="2"/>
  <c r="AK1536" i="2"/>
  <c r="AJ1537" i="2"/>
  <c r="AK1537" i="2"/>
  <c r="AJ1538" i="2"/>
  <c r="AK1538" i="2"/>
  <c r="AJ1539" i="2"/>
  <c r="AK1539" i="2"/>
  <c r="AJ1540" i="2"/>
  <c r="AK1540" i="2"/>
  <c r="AJ1541" i="2"/>
  <c r="AK1541" i="2"/>
  <c r="AJ1542" i="2"/>
  <c r="AK1542" i="2"/>
  <c r="AJ1543" i="2"/>
  <c r="AK1543" i="2"/>
  <c r="AJ1544" i="2"/>
  <c r="AK1544" i="2"/>
  <c r="AJ1545" i="2"/>
  <c r="AK1545" i="2"/>
  <c r="AJ1546" i="2"/>
  <c r="AK1546" i="2"/>
  <c r="AJ1547" i="2"/>
  <c r="AK1547" i="2"/>
  <c r="AJ1548" i="2"/>
  <c r="AK1548" i="2"/>
  <c r="AJ1549" i="2"/>
  <c r="AK1549" i="2"/>
  <c r="AJ1550" i="2"/>
  <c r="AK1550" i="2"/>
  <c r="AJ1551" i="2"/>
  <c r="AK1551" i="2"/>
  <c r="AJ1552" i="2"/>
  <c r="AK1552" i="2"/>
  <c r="AJ1553" i="2"/>
  <c r="AK1553" i="2"/>
  <c r="AJ1554" i="2"/>
  <c r="AK1554" i="2"/>
  <c r="AJ1555" i="2"/>
  <c r="AK1555" i="2"/>
  <c r="AJ1556" i="2"/>
  <c r="AK1556" i="2"/>
  <c r="AJ1557" i="2"/>
  <c r="AK1557" i="2"/>
  <c r="AJ1558" i="2"/>
  <c r="AK1558" i="2"/>
  <c r="AJ1559" i="2"/>
  <c r="AK1559" i="2"/>
  <c r="AJ1560" i="2"/>
  <c r="AK1560" i="2"/>
  <c r="AJ1561" i="2"/>
  <c r="AK1561" i="2"/>
  <c r="AJ1562" i="2"/>
  <c r="AK1562" i="2"/>
  <c r="AJ1563" i="2"/>
  <c r="AK1563" i="2"/>
  <c r="AJ1564" i="2"/>
  <c r="AK1564" i="2"/>
  <c r="AJ1565" i="2"/>
  <c r="AK1565" i="2"/>
  <c r="AJ1566" i="2"/>
  <c r="AK1566" i="2"/>
  <c r="AJ1567" i="2"/>
  <c r="AK1567" i="2"/>
  <c r="AJ1568" i="2"/>
  <c r="AK1568" i="2"/>
  <c r="AJ1569" i="2"/>
  <c r="AK1569" i="2"/>
  <c r="AJ1570" i="2"/>
  <c r="AK1570" i="2"/>
  <c r="AJ1571" i="2"/>
  <c r="AK1571" i="2"/>
  <c r="AJ1572" i="2"/>
  <c r="AK1572" i="2"/>
  <c r="AJ1573" i="2"/>
  <c r="AK1573" i="2"/>
  <c r="AJ1574" i="2"/>
  <c r="AK1574" i="2"/>
  <c r="AJ1575" i="2"/>
  <c r="AK1575" i="2"/>
  <c r="AJ1576" i="2"/>
  <c r="AK1576" i="2"/>
  <c r="AJ1577" i="2"/>
  <c r="AK1577" i="2"/>
  <c r="AJ1578" i="2"/>
  <c r="AK1578" i="2"/>
  <c r="AJ1579" i="2"/>
  <c r="AK1579" i="2"/>
  <c r="AJ1580" i="2"/>
  <c r="AK1580" i="2"/>
  <c r="AJ1581" i="2"/>
  <c r="AK1581" i="2"/>
  <c r="AJ1582" i="2"/>
  <c r="AK1582" i="2"/>
  <c r="AJ1583" i="2"/>
  <c r="AK1583" i="2"/>
  <c r="AJ1584" i="2"/>
  <c r="AK1584" i="2"/>
  <c r="AJ1585" i="2"/>
  <c r="AK1585" i="2"/>
  <c r="AJ1586" i="2"/>
  <c r="AK1586" i="2"/>
  <c r="AJ1587" i="2"/>
  <c r="AK1587" i="2"/>
  <c r="AJ1588" i="2"/>
  <c r="AK1588" i="2"/>
  <c r="AJ1589" i="2"/>
  <c r="AK1589" i="2"/>
  <c r="AJ1590" i="2"/>
  <c r="AK1590" i="2"/>
  <c r="AJ1591" i="2"/>
  <c r="AK1591" i="2"/>
  <c r="AJ1592" i="2"/>
  <c r="AK1592" i="2"/>
  <c r="AJ1593" i="2"/>
  <c r="AK1593" i="2"/>
  <c r="AJ1594" i="2"/>
  <c r="AK1594" i="2"/>
  <c r="AJ1595" i="2"/>
  <c r="AK1595" i="2"/>
  <c r="AJ1596" i="2"/>
  <c r="AK1596" i="2"/>
  <c r="AJ1597" i="2"/>
  <c r="AK1597" i="2"/>
  <c r="AJ1598" i="2"/>
  <c r="AK1598" i="2"/>
  <c r="AJ1599" i="2"/>
  <c r="AK1599" i="2"/>
  <c r="AJ1600" i="2"/>
  <c r="AK1600" i="2"/>
  <c r="AJ1601" i="2"/>
  <c r="AK1601" i="2"/>
  <c r="AJ1602" i="2"/>
  <c r="AK1602" i="2"/>
  <c r="AJ1603" i="2"/>
  <c r="AK1603" i="2"/>
  <c r="AJ1604" i="2"/>
  <c r="AK1604" i="2"/>
  <c r="AJ1605" i="2"/>
  <c r="AK1605" i="2"/>
  <c r="C1643" i="2"/>
  <c r="D1643" i="2"/>
  <c r="E1643" i="2"/>
  <c r="C1644" i="2"/>
  <c r="D1644" i="2"/>
  <c r="E1644" i="2"/>
  <c r="C1645" i="2"/>
  <c r="D1645" i="2"/>
  <c r="E1645" i="2"/>
  <c r="C1628" i="2"/>
  <c r="D1628" i="2"/>
  <c r="E1628" i="2"/>
  <c r="C1629" i="2"/>
  <c r="D1629" i="2"/>
  <c r="E1629" i="2"/>
  <c r="C1630" i="2"/>
  <c r="D1630" i="2"/>
  <c r="E1630" i="2"/>
  <c r="C1631" i="2"/>
  <c r="D1631" i="2"/>
  <c r="E1631" i="2"/>
  <c r="C1632" i="2"/>
  <c r="D1632" i="2"/>
  <c r="E1632" i="2"/>
  <c r="C1633" i="2"/>
  <c r="D1633" i="2"/>
  <c r="E1633" i="2"/>
  <c r="C1634" i="2"/>
  <c r="D1634" i="2"/>
  <c r="E1634" i="2"/>
  <c r="C1635" i="2"/>
  <c r="D1635" i="2"/>
  <c r="E1635" i="2"/>
  <c r="C1636" i="2"/>
  <c r="D1636" i="2"/>
  <c r="E1636" i="2"/>
  <c r="C1637" i="2"/>
  <c r="D1637" i="2"/>
  <c r="E1637" i="2"/>
  <c r="C1638" i="2"/>
  <c r="D1638" i="2"/>
  <c r="E1638" i="2"/>
  <c r="C1639" i="2"/>
  <c r="D1639" i="2"/>
  <c r="E1639" i="2"/>
  <c r="C1640" i="2"/>
  <c r="D1640" i="2"/>
  <c r="E1640" i="2"/>
  <c r="C1641" i="2"/>
  <c r="D1641" i="2"/>
  <c r="E1641" i="2"/>
  <c r="C1642" i="2"/>
  <c r="D1642" i="2"/>
  <c r="E1642" i="2"/>
  <c r="D1617" i="2"/>
  <c r="D1618" i="2"/>
  <c r="D1619" i="2"/>
  <c r="D1620" i="2"/>
  <c r="D1621" i="2"/>
  <c r="D1622" i="2"/>
  <c r="C1623" i="2"/>
  <c r="D1623" i="2"/>
  <c r="E1623" i="2"/>
  <c r="C1624" i="2"/>
  <c r="D1624" i="2"/>
  <c r="E1624" i="2"/>
  <c r="C1625" i="2"/>
  <c r="D1625" i="2"/>
  <c r="E1625" i="2"/>
  <c r="C1626" i="2"/>
  <c r="D1626" i="2"/>
  <c r="E1626" i="2"/>
  <c r="C1627" i="2"/>
  <c r="D1627" i="2"/>
  <c r="E1627" i="2"/>
  <c r="D1606" i="2"/>
  <c r="D1607" i="2"/>
  <c r="D1608" i="2"/>
  <c r="D1609" i="2"/>
  <c r="D1610" i="2"/>
  <c r="D1611" i="2"/>
  <c r="D1612" i="2"/>
  <c r="D1613" i="2"/>
  <c r="D1614" i="2"/>
  <c r="D1615" i="2"/>
  <c r="D1616" i="2"/>
  <c r="B590" i="2"/>
  <c r="D590" i="2"/>
  <c r="E590" i="2"/>
  <c r="B591" i="2"/>
  <c r="D591" i="2"/>
  <c r="E591" i="2"/>
  <c r="B592" i="2"/>
  <c r="D592" i="2"/>
  <c r="E592" i="2"/>
  <c r="B593" i="2"/>
  <c r="D593" i="2"/>
  <c r="E593" i="2"/>
  <c r="B594" i="2"/>
  <c r="D594" i="2"/>
  <c r="E594" i="2"/>
  <c r="B595" i="2"/>
  <c r="D595" i="2"/>
  <c r="E595" i="2"/>
  <c r="B596" i="2"/>
  <c r="D596" i="2"/>
  <c r="E596" i="2"/>
  <c r="B597" i="2"/>
  <c r="D597" i="2"/>
  <c r="E597" i="2"/>
  <c r="B598" i="2"/>
  <c r="D598" i="2"/>
  <c r="E598" i="2"/>
  <c r="B599" i="2"/>
  <c r="D599" i="2"/>
  <c r="E599" i="2"/>
  <c r="B600" i="2"/>
  <c r="D600" i="2"/>
  <c r="E600" i="2"/>
  <c r="B601" i="2"/>
  <c r="D601" i="2"/>
  <c r="E601" i="2"/>
  <c r="B602" i="2"/>
  <c r="D602" i="2"/>
  <c r="E602" i="2"/>
  <c r="B603" i="2"/>
  <c r="D603" i="2"/>
  <c r="E603" i="2"/>
  <c r="B604" i="2"/>
  <c r="D604" i="2"/>
  <c r="E604" i="2"/>
  <c r="B605" i="2"/>
  <c r="D605" i="2"/>
  <c r="E605" i="2"/>
  <c r="B606" i="2"/>
  <c r="D606" i="2"/>
  <c r="E606" i="2"/>
  <c r="B607" i="2"/>
  <c r="D607" i="2"/>
  <c r="E607" i="2"/>
  <c r="B608" i="2"/>
  <c r="D608" i="2"/>
  <c r="E608" i="2"/>
  <c r="B609" i="2"/>
  <c r="D609" i="2"/>
  <c r="E609" i="2"/>
  <c r="B610" i="2"/>
  <c r="D610" i="2"/>
  <c r="E610" i="2"/>
  <c r="B611" i="2"/>
  <c r="D611" i="2"/>
  <c r="E611" i="2"/>
  <c r="B612" i="2"/>
  <c r="D612" i="2"/>
  <c r="E612" i="2"/>
  <c r="B613" i="2"/>
  <c r="D613" i="2"/>
  <c r="E613" i="2"/>
  <c r="B614" i="2"/>
  <c r="D614" i="2"/>
  <c r="E614" i="2"/>
  <c r="B615" i="2"/>
  <c r="D615" i="2"/>
  <c r="E615" i="2"/>
  <c r="B616" i="2"/>
  <c r="D616" i="2"/>
  <c r="E616" i="2"/>
  <c r="B617" i="2"/>
  <c r="D617" i="2"/>
  <c r="E617" i="2"/>
  <c r="B618" i="2"/>
  <c r="D618" i="2"/>
  <c r="E618" i="2"/>
  <c r="B619" i="2"/>
  <c r="D619" i="2"/>
  <c r="E619" i="2"/>
  <c r="B620" i="2"/>
  <c r="D620" i="2"/>
  <c r="E620" i="2"/>
  <c r="B621" i="2"/>
  <c r="D621" i="2"/>
  <c r="E621" i="2"/>
  <c r="B622" i="2"/>
  <c r="D622" i="2"/>
  <c r="E622" i="2"/>
  <c r="B623" i="2"/>
  <c r="D623" i="2"/>
  <c r="E623" i="2"/>
  <c r="B624" i="2"/>
  <c r="D624" i="2"/>
  <c r="E624" i="2"/>
  <c r="B625" i="2"/>
  <c r="D625" i="2"/>
  <c r="E625" i="2"/>
  <c r="B626" i="2"/>
  <c r="D626" i="2"/>
  <c r="E626" i="2"/>
  <c r="B627" i="2"/>
  <c r="D627" i="2"/>
  <c r="E627" i="2"/>
  <c r="B628" i="2"/>
  <c r="D628" i="2"/>
  <c r="E628" i="2"/>
  <c r="B629" i="2"/>
  <c r="D629" i="2"/>
  <c r="E629" i="2"/>
  <c r="B630" i="2"/>
  <c r="D630" i="2"/>
  <c r="E630" i="2"/>
  <c r="B631" i="2"/>
  <c r="D631" i="2"/>
  <c r="E631" i="2"/>
  <c r="B632" i="2"/>
  <c r="D632" i="2"/>
  <c r="E632" i="2"/>
  <c r="B633" i="2"/>
  <c r="D633" i="2"/>
  <c r="E633" i="2"/>
  <c r="B634" i="2"/>
  <c r="D634" i="2"/>
  <c r="E634" i="2"/>
  <c r="B635" i="2"/>
  <c r="D635" i="2"/>
  <c r="E635" i="2"/>
  <c r="B636" i="2"/>
  <c r="D636" i="2"/>
  <c r="E636" i="2"/>
  <c r="B637" i="2"/>
  <c r="D637" i="2"/>
  <c r="E637" i="2"/>
  <c r="B638" i="2"/>
  <c r="D638" i="2"/>
  <c r="E638" i="2"/>
  <c r="B639" i="2"/>
  <c r="D639" i="2"/>
  <c r="E639" i="2"/>
  <c r="B640" i="2"/>
  <c r="D640" i="2"/>
  <c r="E640" i="2"/>
  <c r="B641" i="2"/>
  <c r="D641" i="2"/>
  <c r="E641" i="2"/>
  <c r="B642" i="2"/>
  <c r="D642" i="2"/>
  <c r="E642" i="2"/>
  <c r="B643" i="2"/>
  <c r="D643" i="2"/>
  <c r="E643" i="2"/>
  <c r="B644" i="2"/>
  <c r="D644" i="2"/>
  <c r="E644" i="2"/>
  <c r="B645" i="2"/>
  <c r="D645" i="2"/>
  <c r="E645" i="2"/>
  <c r="B646" i="2"/>
  <c r="D646" i="2"/>
  <c r="E646" i="2"/>
  <c r="B647" i="2"/>
  <c r="D647" i="2"/>
  <c r="E647" i="2"/>
  <c r="B648" i="2"/>
  <c r="D648" i="2"/>
  <c r="E648" i="2"/>
  <c r="B649" i="2"/>
  <c r="D649" i="2"/>
  <c r="E649" i="2"/>
  <c r="B650" i="2"/>
  <c r="D650" i="2"/>
  <c r="E650" i="2"/>
  <c r="B651" i="2"/>
  <c r="D651" i="2"/>
  <c r="E651" i="2"/>
  <c r="B652" i="2"/>
  <c r="D652" i="2"/>
  <c r="E652" i="2"/>
  <c r="B653" i="2"/>
  <c r="D653" i="2"/>
  <c r="E653" i="2"/>
  <c r="B654" i="2"/>
  <c r="D654" i="2"/>
  <c r="E654" i="2"/>
  <c r="B655" i="2"/>
  <c r="D655" i="2"/>
  <c r="E655" i="2"/>
  <c r="B656" i="2"/>
  <c r="D656" i="2"/>
  <c r="E656" i="2"/>
  <c r="B657" i="2"/>
  <c r="D657" i="2"/>
  <c r="E657" i="2"/>
  <c r="B658" i="2"/>
  <c r="D658" i="2"/>
  <c r="E658" i="2"/>
  <c r="B659" i="2"/>
  <c r="D659" i="2"/>
  <c r="E659" i="2"/>
  <c r="B660" i="2"/>
  <c r="D660" i="2"/>
  <c r="E660" i="2"/>
  <c r="B661" i="2"/>
  <c r="D661" i="2"/>
  <c r="E661" i="2"/>
  <c r="B662" i="2"/>
  <c r="D662" i="2"/>
  <c r="E662" i="2"/>
  <c r="B663" i="2"/>
  <c r="D663" i="2"/>
  <c r="E663" i="2"/>
  <c r="B664" i="2"/>
  <c r="D664" i="2"/>
  <c r="E664" i="2"/>
  <c r="B665" i="2"/>
  <c r="D665" i="2"/>
  <c r="E665" i="2"/>
  <c r="B666" i="2"/>
  <c r="D666" i="2"/>
  <c r="E666" i="2"/>
  <c r="B667" i="2"/>
  <c r="D667" i="2"/>
  <c r="E667" i="2"/>
  <c r="B668" i="2"/>
  <c r="D668" i="2"/>
  <c r="E668" i="2"/>
  <c r="B669" i="2"/>
  <c r="D669" i="2"/>
  <c r="E669" i="2"/>
  <c r="B670" i="2"/>
  <c r="D670" i="2"/>
  <c r="E670" i="2"/>
  <c r="B671" i="2"/>
  <c r="D671" i="2"/>
  <c r="E671" i="2"/>
  <c r="B672" i="2"/>
  <c r="D672" i="2"/>
  <c r="E672" i="2"/>
  <c r="B673" i="2"/>
  <c r="D673" i="2"/>
  <c r="E673" i="2"/>
  <c r="B674" i="2"/>
  <c r="D674" i="2"/>
  <c r="E674" i="2"/>
  <c r="B675" i="2"/>
  <c r="D675" i="2"/>
  <c r="E675" i="2"/>
  <c r="B676" i="2"/>
  <c r="D676" i="2"/>
  <c r="E676" i="2"/>
  <c r="B677" i="2"/>
  <c r="D677" i="2"/>
  <c r="E677" i="2"/>
  <c r="B678" i="2"/>
  <c r="D678" i="2"/>
  <c r="E678" i="2"/>
  <c r="B679" i="2"/>
  <c r="D679" i="2"/>
  <c r="E679" i="2"/>
  <c r="B680" i="2"/>
  <c r="D680" i="2"/>
  <c r="E680" i="2"/>
  <c r="B681" i="2"/>
  <c r="D681" i="2"/>
  <c r="E681" i="2"/>
  <c r="B682" i="2"/>
  <c r="D682" i="2"/>
  <c r="E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W943" i="31"/>
  <c r="AE1530" i="2" s="1"/>
  <c r="Z943" i="31"/>
  <c r="AH1530" i="2" s="1"/>
  <c r="W944" i="31"/>
  <c r="AE1531" i="2" s="1"/>
  <c r="Z944" i="31"/>
  <c r="AH1531" i="2" s="1"/>
  <c r="W945" i="31"/>
  <c r="AE1532" i="2" s="1"/>
  <c r="Z945" i="31"/>
  <c r="AH1532" i="2" s="1"/>
  <c r="W946" i="31"/>
  <c r="AE1533" i="2" s="1"/>
  <c r="Z946" i="31"/>
  <c r="AH1533" i="2" s="1"/>
  <c r="W947" i="31"/>
  <c r="AE1534" i="2" s="1"/>
  <c r="Z947" i="31"/>
  <c r="AH1534" i="2" s="1"/>
  <c r="W948" i="31"/>
  <c r="AE1535" i="2" s="1"/>
  <c r="Z948" i="31"/>
  <c r="AH1535" i="2" s="1"/>
  <c r="W949" i="31"/>
  <c r="AE1536" i="2" s="1"/>
  <c r="Z949" i="31"/>
  <c r="AH1536" i="2" s="1"/>
  <c r="W951" i="31"/>
  <c r="AE1538" i="2" s="1"/>
  <c r="Z951" i="31"/>
  <c r="AH1538" i="2" s="1"/>
  <c r="W952" i="31"/>
  <c r="AE1539" i="2" s="1"/>
  <c r="Z952" i="31"/>
  <c r="AH1539" i="2" s="1"/>
  <c r="W953" i="31"/>
  <c r="AE1540" i="2" s="1"/>
  <c r="Z953" i="31"/>
  <c r="AH1540" i="2" s="1"/>
  <c r="W954" i="31"/>
  <c r="AE1541" i="2" s="1"/>
  <c r="Z954" i="31"/>
  <c r="AH1541" i="2" s="1"/>
  <c r="W955" i="31"/>
  <c r="AE1542" i="2" s="1"/>
  <c r="Z955" i="31"/>
  <c r="AH1542" i="2" s="1"/>
  <c r="W956" i="31"/>
  <c r="AE1543" i="2" s="1"/>
  <c r="Z956" i="31"/>
  <c r="AH1543" i="2" s="1"/>
  <c r="W957" i="31"/>
  <c r="AE1544" i="2" s="1"/>
  <c r="Z957" i="31"/>
  <c r="AH1544" i="2" s="1"/>
  <c r="W958" i="31"/>
  <c r="AE1545" i="2" s="1"/>
  <c r="Z958" i="31"/>
  <c r="AH1545" i="2" s="1"/>
  <c r="W959" i="31"/>
  <c r="AE1546" i="2" s="1"/>
  <c r="Z959" i="31"/>
  <c r="AH1546" i="2" s="1"/>
  <c r="W960" i="31"/>
  <c r="AE1547" i="2" s="1"/>
  <c r="Z960" i="31"/>
  <c r="AH1547" i="2" s="1"/>
  <c r="W961" i="31"/>
  <c r="AE1548" i="2" s="1"/>
  <c r="Z961" i="31"/>
  <c r="AH1548" i="2" s="1"/>
  <c r="W962" i="31"/>
  <c r="AE1549" i="2" s="1"/>
  <c r="Z962" i="31"/>
  <c r="AH1549" i="2" s="1"/>
  <c r="W963" i="31"/>
  <c r="AE1550" i="2" s="1"/>
  <c r="Z963" i="31"/>
  <c r="AH1550" i="2" s="1"/>
  <c r="W964" i="31"/>
  <c r="AE1551" i="2" s="1"/>
  <c r="Z964" i="31"/>
  <c r="AH1551" i="2" s="1"/>
  <c r="W965" i="31"/>
  <c r="AE1552" i="2" s="1"/>
  <c r="Z965" i="31"/>
  <c r="AH1552" i="2" s="1"/>
  <c r="W966" i="31"/>
  <c r="AE1553" i="2" s="1"/>
  <c r="Z966" i="31"/>
  <c r="AH1553" i="2" s="1"/>
  <c r="W967" i="31"/>
  <c r="AE1554" i="2" s="1"/>
  <c r="Z967" i="31"/>
  <c r="AH1554" i="2" s="1"/>
  <c r="W968" i="31"/>
  <c r="AE1555" i="2" s="1"/>
  <c r="Z968" i="31"/>
  <c r="AH1555" i="2" s="1"/>
  <c r="W969" i="31"/>
  <c r="AE1556" i="2" s="1"/>
  <c r="Z969" i="31"/>
  <c r="AH1556" i="2" s="1"/>
  <c r="W970" i="31"/>
  <c r="AE1557" i="2" s="1"/>
  <c r="Z970" i="31"/>
  <c r="AH1557" i="2" s="1"/>
  <c r="W971" i="31"/>
  <c r="AE1558" i="2" s="1"/>
  <c r="Z971" i="31"/>
  <c r="AH1558" i="2" s="1"/>
  <c r="W972" i="31"/>
  <c r="AE1559" i="2" s="1"/>
  <c r="Z972" i="31"/>
  <c r="AH1559" i="2" s="1"/>
  <c r="W973" i="31"/>
  <c r="AE1560" i="2" s="1"/>
  <c r="Z973" i="31"/>
  <c r="AH1560" i="2" s="1"/>
  <c r="W974" i="31"/>
  <c r="AE1561" i="2" s="1"/>
  <c r="Z974" i="31"/>
  <c r="AH1561" i="2" s="1"/>
  <c r="W975" i="31"/>
  <c r="AE1562" i="2" s="1"/>
  <c r="Z975" i="31"/>
  <c r="AH1562" i="2" s="1"/>
  <c r="W976" i="31"/>
  <c r="AE1563" i="2" s="1"/>
  <c r="Z976" i="31"/>
  <c r="AH1563" i="2" s="1"/>
  <c r="W977" i="31"/>
  <c r="AE1564" i="2" s="1"/>
  <c r="Z977" i="31"/>
  <c r="AH1564" i="2" s="1"/>
  <c r="W978" i="31"/>
  <c r="AE1565" i="2" s="1"/>
  <c r="Z978" i="31"/>
  <c r="AH1565" i="2" s="1"/>
  <c r="W979" i="31"/>
  <c r="AE1566" i="2" s="1"/>
  <c r="Z979" i="31"/>
  <c r="AH1566" i="2" s="1"/>
  <c r="W980" i="31"/>
  <c r="AE1567" i="2" s="1"/>
  <c r="Z980" i="31"/>
  <c r="AH1567" i="2" s="1"/>
  <c r="W982" i="31"/>
  <c r="AE1569" i="2" s="1"/>
  <c r="Z982" i="31"/>
  <c r="AH1569" i="2" s="1"/>
  <c r="W983" i="31"/>
  <c r="AE1570" i="2" s="1"/>
  <c r="Z983" i="31"/>
  <c r="AH1570" i="2" s="1"/>
  <c r="W984" i="31"/>
  <c r="AE1571" i="2" s="1"/>
  <c r="Z984" i="31"/>
  <c r="AH1571" i="2" s="1"/>
  <c r="W985" i="31"/>
  <c r="AE1572" i="2" s="1"/>
  <c r="Z985" i="31"/>
  <c r="AH1572" i="2" s="1"/>
  <c r="W986" i="31"/>
  <c r="AE1573" i="2" s="1"/>
  <c r="Z986" i="31"/>
  <c r="AH1573" i="2" s="1"/>
  <c r="W987" i="31"/>
  <c r="AE1574" i="2" s="1"/>
  <c r="Z987" i="31"/>
  <c r="AH1574" i="2" s="1"/>
  <c r="W988" i="31"/>
  <c r="AE1575" i="2" s="1"/>
  <c r="Z988" i="31"/>
  <c r="AH1575" i="2" s="1"/>
  <c r="W989" i="31"/>
  <c r="AE1576" i="2" s="1"/>
  <c r="Z989" i="31"/>
  <c r="AH1576" i="2" s="1"/>
  <c r="W990" i="31"/>
  <c r="AE1577" i="2" s="1"/>
  <c r="Z990" i="31"/>
  <c r="AH1577" i="2" s="1"/>
  <c r="W991" i="31"/>
  <c r="AE1578" i="2" s="1"/>
  <c r="Z991" i="31"/>
  <c r="AH1578" i="2" s="1"/>
  <c r="W992" i="31"/>
  <c r="AE1579" i="2" s="1"/>
  <c r="Z992" i="31"/>
  <c r="AH1579" i="2" s="1"/>
  <c r="W993" i="31"/>
  <c r="AE1580" i="2" s="1"/>
  <c r="Z993" i="31"/>
  <c r="AH1580" i="2" s="1"/>
  <c r="W994" i="31"/>
  <c r="AE1581" i="2" s="1"/>
  <c r="Z994" i="31"/>
  <c r="AH1581" i="2" s="1"/>
  <c r="W995" i="31"/>
  <c r="AE1582" i="2" s="1"/>
  <c r="Z995" i="31"/>
  <c r="AH1582" i="2" s="1"/>
  <c r="W996" i="31"/>
  <c r="AE1583" i="2" s="1"/>
  <c r="Z996" i="31"/>
  <c r="AH1583" i="2" s="1"/>
  <c r="W997" i="31"/>
  <c r="AE1584" i="2" s="1"/>
  <c r="Z997" i="31"/>
  <c r="AH1584" i="2" s="1"/>
  <c r="W998" i="31"/>
  <c r="AE1585" i="2" s="1"/>
  <c r="Z998" i="31"/>
  <c r="AH1585" i="2" s="1"/>
  <c r="W999" i="31"/>
  <c r="AE1586" i="2" s="1"/>
  <c r="Z999" i="31"/>
  <c r="AH1586" i="2" s="1"/>
  <c r="W1000" i="31"/>
  <c r="AE1587" i="2" s="1"/>
  <c r="Z1000" i="31"/>
  <c r="AH1587" i="2" s="1"/>
  <c r="W1001" i="31"/>
  <c r="AE1588" i="2" s="1"/>
  <c r="Z1001" i="31"/>
  <c r="AH1588" i="2" s="1"/>
  <c r="W1002" i="31"/>
  <c r="AE1589" i="2" s="1"/>
  <c r="Z1002" i="31"/>
  <c r="AH1589" i="2" s="1"/>
  <c r="W1003" i="31"/>
  <c r="AE1590" i="2" s="1"/>
  <c r="Z1003" i="31"/>
  <c r="AH1590" i="2" s="1"/>
  <c r="W1004" i="31"/>
  <c r="AE1591" i="2" s="1"/>
  <c r="Z1004" i="31"/>
  <c r="AH1591" i="2" s="1"/>
  <c r="W1005" i="31"/>
  <c r="AE1592" i="2" s="1"/>
  <c r="Z1005" i="31"/>
  <c r="AH1592" i="2" s="1"/>
  <c r="W1006" i="31"/>
  <c r="AE1593" i="2" s="1"/>
  <c r="Z1006" i="31"/>
  <c r="AH1593" i="2" s="1"/>
  <c r="W1007" i="31"/>
  <c r="AE1594" i="2" s="1"/>
  <c r="Z1007" i="31"/>
  <c r="AH1594" i="2" s="1"/>
  <c r="W1008" i="31"/>
  <c r="AE1595" i="2" s="1"/>
  <c r="Z1008" i="31"/>
  <c r="AH1595" i="2" s="1"/>
  <c r="W1009" i="31"/>
  <c r="AE1596" i="2" s="1"/>
  <c r="Z1009" i="31"/>
  <c r="AH1596" i="2" s="1"/>
  <c r="W1010" i="31"/>
  <c r="AE1597" i="2" s="1"/>
  <c r="Z1010" i="31"/>
  <c r="AH1597" i="2" s="1"/>
  <c r="W1011" i="31"/>
  <c r="AE1598" i="2" s="1"/>
  <c r="Z1011" i="31"/>
  <c r="AH1598" i="2" s="1"/>
  <c r="W1012" i="31"/>
  <c r="AE1599" i="2" s="1"/>
  <c r="Z1012" i="31"/>
  <c r="AH1599" i="2" s="1"/>
  <c r="W1014" i="31"/>
  <c r="AE1601" i="2" s="1"/>
  <c r="Z1014" i="31"/>
  <c r="AH1601" i="2" s="1"/>
  <c r="W1015" i="31"/>
  <c r="AE1602" i="2" s="1"/>
  <c r="Z1015" i="31"/>
  <c r="AH1602" i="2" s="1"/>
  <c r="W1016" i="31"/>
  <c r="AE1603" i="2" s="1"/>
  <c r="Z1016" i="31"/>
  <c r="AH1603" i="2" s="1"/>
  <c r="W1017" i="31"/>
  <c r="AE1604" i="2" s="1"/>
  <c r="Z1017" i="31"/>
  <c r="AH1604" i="2" s="1"/>
  <c r="W1018" i="31"/>
  <c r="AE1605" i="2" s="1"/>
  <c r="Z1018" i="31"/>
  <c r="AH1605" i="2" s="1"/>
  <c r="W1019" i="31"/>
  <c r="AE1606" i="2" s="1"/>
  <c r="Z1019" i="31"/>
  <c r="AH1606" i="2" s="1"/>
  <c r="W1020" i="31"/>
  <c r="AE1607" i="2" s="1"/>
  <c r="Z1020" i="31"/>
  <c r="AH1607" i="2" s="1"/>
  <c r="W1021" i="31"/>
  <c r="AE1608" i="2" s="1"/>
  <c r="Z1021" i="31"/>
  <c r="AH1608" i="2" s="1"/>
  <c r="W1022" i="31"/>
  <c r="AE1609" i="2" s="1"/>
  <c r="Z1022" i="31"/>
  <c r="AH1609" i="2" s="1"/>
  <c r="W1023" i="31"/>
  <c r="AE1610" i="2" s="1"/>
  <c r="Z1023" i="31"/>
  <c r="AH1610" i="2" s="1"/>
  <c r="W1024" i="31"/>
  <c r="AE1611" i="2" s="1"/>
  <c r="Z1024" i="31"/>
  <c r="AH1611" i="2" s="1"/>
  <c r="W1025" i="31"/>
  <c r="AE1612" i="2" s="1"/>
  <c r="Z1025" i="31"/>
  <c r="AH1612" i="2" s="1"/>
  <c r="W1026" i="31"/>
  <c r="AE1613" i="2" s="1"/>
  <c r="Z1026" i="31"/>
  <c r="AH1613" i="2" s="1"/>
  <c r="W1027" i="31"/>
  <c r="AE1614" i="2" s="1"/>
  <c r="Z1027" i="31"/>
  <c r="AH1614" i="2" s="1"/>
  <c r="W1028" i="31"/>
  <c r="AE1615" i="2" s="1"/>
  <c r="Z1028" i="31"/>
  <c r="AH1615" i="2" s="1"/>
  <c r="W1029" i="31"/>
  <c r="AE1616" i="2" s="1"/>
  <c r="Z1029" i="31"/>
  <c r="AH1616" i="2" s="1"/>
  <c r="W1030" i="31"/>
  <c r="AE1617" i="2" s="1"/>
  <c r="Z1030" i="31"/>
  <c r="AH1617" i="2" s="1"/>
  <c r="W1031" i="31"/>
  <c r="AE1618" i="2" s="1"/>
  <c r="Z1031" i="31"/>
  <c r="AH1618" i="2" s="1"/>
  <c r="W1032" i="31"/>
  <c r="AE1619" i="2" s="1"/>
  <c r="Z1032" i="31"/>
  <c r="AH1619" i="2" s="1"/>
  <c r="W1034" i="31"/>
  <c r="AE1621" i="2" s="1"/>
  <c r="Z1034" i="31"/>
  <c r="AH1621" i="2" s="1"/>
  <c r="Z942" i="31"/>
  <c r="AH1529" i="2" s="1"/>
  <c r="W942" i="31"/>
  <c r="AE1529" i="2" s="1"/>
  <c r="W849" i="31"/>
  <c r="AE1436" i="2" s="1"/>
  <c r="Z849" i="31"/>
  <c r="AH1436" i="2" s="1"/>
  <c r="W850" i="31"/>
  <c r="AE1437" i="2" s="1"/>
  <c r="Z850" i="31"/>
  <c r="AH1437" i="2" s="1"/>
  <c r="W851" i="31"/>
  <c r="AE1438" i="2" s="1"/>
  <c r="Z851" i="31"/>
  <c r="AH1438" i="2" s="1"/>
  <c r="W852" i="31"/>
  <c r="AE1439" i="2" s="1"/>
  <c r="Z852" i="31"/>
  <c r="AH1439" i="2" s="1"/>
  <c r="W853" i="31"/>
  <c r="AE1440" i="2" s="1"/>
  <c r="Z853" i="31"/>
  <c r="AH1440" i="2" s="1"/>
  <c r="W854" i="31"/>
  <c r="AE1441" i="2" s="1"/>
  <c r="Z854" i="31"/>
  <c r="AH1441" i="2" s="1"/>
  <c r="W855" i="31"/>
  <c r="AE1442" i="2" s="1"/>
  <c r="Z855" i="31"/>
  <c r="AH1442" i="2" s="1"/>
  <c r="W857" i="31"/>
  <c r="AE1444" i="2" s="1"/>
  <c r="Z857" i="31"/>
  <c r="AH1444" i="2" s="1"/>
  <c r="W858" i="31"/>
  <c r="AE1445" i="2" s="1"/>
  <c r="Z858" i="31"/>
  <c r="AH1445" i="2" s="1"/>
  <c r="W859" i="31"/>
  <c r="AE1446" i="2" s="1"/>
  <c r="Z859" i="31"/>
  <c r="AH1446" i="2" s="1"/>
  <c r="W860" i="31"/>
  <c r="AE1447" i="2" s="1"/>
  <c r="Z860" i="31"/>
  <c r="AH1447" i="2" s="1"/>
  <c r="W861" i="31"/>
  <c r="AE1448" i="2" s="1"/>
  <c r="Z861" i="31"/>
  <c r="AH1448" i="2" s="1"/>
  <c r="W862" i="31"/>
  <c r="AE1449" i="2" s="1"/>
  <c r="Z862" i="31"/>
  <c r="AH1449" i="2" s="1"/>
  <c r="W863" i="31"/>
  <c r="AE1450" i="2" s="1"/>
  <c r="Z863" i="31"/>
  <c r="AH1450" i="2" s="1"/>
  <c r="W864" i="31"/>
  <c r="AE1451" i="2" s="1"/>
  <c r="Z864" i="31"/>
  <c r="AH1451" i="2" s="1"/>
  <c r="W865" i="31"/>
  <c r="AE1452" i="2" s="1"/>
  <c r="Z865" i="31"/>
  <c r="AH1452" i="2" s="1"/>
  <c r="W866" i="31"/>
  <c r="AE1453" i="2" s="1"/>
  <c r="Z866" i="31"/>
  <c r="AH1453" i="2" s="1"/>
  <c r="W867" i="31"/>
  <c r="AE1454" i="2" s="1"/>
  <c r="Z867" i="31"/>
  <c r="AH1454" i="2" s="1"/>
  <c r="W868" i="31"/>
  <c r="AE1455" i="2" s="1"/>
  <c r="Z868" i="31"/>
  <c r="AH1455" i="2" s="1"/>
  <c r="W869" i="31"/>
  <c r="AE1456" i="2" s="1"/>
  <c r="Z869" i="31"/>
  <c r="AH1456" i="2" s="1"/>
  <c r="W870" i="31"/>
  <c r="AE1457" i="2" s="1"/>
  <c r="Z870" i="31"/>
  <c r="AH1457" i="2" s="1"/>
  <c r="W871" i="31"/>
  <c r="AE1458" i="2" s="1"/>
  <c r="Z871" i="31"/>
  <c r="AH1458" i="2" s="1"/>
  <c r="W872" i="31"/>
  <c r="AE1459" i="2" s="1"/>
  <c r="Z872" i="31"/>
  <c r="AH1459" i="2" s="1"/>
  <c r="W873" i="31"/>
  <c r="AE1460" i="2" s="1"/>
  <c r="Z873" i="31"/>
  <c r="AH1460" i="2" s="1"/>
  <c r="W874" i="31"/>
  <c r="AE1461" i="2" s="1"/>
  <c r="Z874" i="31"/>
  <c r="AH1461" i="2" s="1"/>
  <c r="W875" i="31"/>
  <c r="AE1462" i="2" s="1"/>
  <c r="Z875" i="31"/>
  <c r="AH1462" i="2" s="1"/>
  <c r="W876" i="31"/>
  <c r="AE1463" i="2" s="1"/>
  <c r="Z876" i="31"/>
  <c r="AH1463" i="2" s="1"/>
  <c r="W877" i="31"/>
  <c r="AE1464" i="2" s="1"/>
  <c r="Z877" i="31"/>
  <c r="AH1464" i="2" s="1"/>
  <c r="W878" i="31"/>
  <c r="AE1465" i="2" s="1"/>
  <c r="Z878" i="31"/>
  <c r="AH1465" i="2" s="1"/>
  <c r="W879" i="31"/>
  <c r="AE1466" i="2" s="1"/>
  <c r="Z879" i="31"/>
  <c r="AH1466" i="2" s="1"/>
  <c r="W880" i="31"/>
  <c r="AE1467" i="2" s="1"/>
  <c r="Z880" i="31"/>
  <c r="AH1467" i="2" s="1"/>
  <c r="W881" i="31"/>
  <c r="AE1468" i="2" s="1"/>
  <c r="Z881" i="31"/>
  <c r="AH1468" i="2" s="1"/>
  <c r="W882" i="31"/>
  <c r="AE1469" i="2" s="1"/>
  <c r="Z882" i="31"/>
  <c r="AH1469" i="2" s="1"/>
  <c r="W883" i="31"/>
  <c r="AE1470" i="2" s="1"/>
  <c r="Z883" i="31"/>
  <c r="AH1470" i="2" s="1"/>
  <c r="W884" i="31"/>
  <c r="AE1471" i="2" s="1"/>
  <c r="Z884" i="31"/>
  <c r="AH1471" i="2" s="1"/>
  <c r="W885" i="31"/>
  <c r="AE1472" i="2" s="1"/>
  <c r="Z885" i="31"/>
  <c r="AH1472" i="2" s="1"/>
  <c r="W886" i="31"/>
  <c r="AE1473" i="2" s="1"/>
  <c r="Z886" i="31"/>
  <c r="AH1473" i="2" s="1"/>
  <c r="W888" i="31"/>
  <c r="AE1475" i="2" s="1"/>
  <c r="Z888" i="31"/>
  <c r="AH1475" i="2" s="1"/>
  <c r="W889" i="31"/>
  <c r="AE1476" i="2" s="1"/>
  <c r="Z889" i="31"/>
  <c r="AH1476" i="2" s="1"/>
  <c r="W890" i="31"/>
  <c r="AE1477" i="2" s="1"/>
  <c r="Z890" i="31"/>
  <c r="AH1477" i="2" s="1"/>
  <c r="W891" i="31"/>
  <c r="AE1478" i="2" s="1"/>
  <c r="Z891" i="31"/>
  <c r="AH1478" i="2" s="1"/>
  <c r="W892" i="31"/>
  <c r="AE1479" i="2" s="1"/>
  <c r="Z892" i="31"/>
  <c r="AH1479" i="2" s="1"/>
  <c r="W893" i="31"/>
  <c r="AE1480" i="2" s="1"/>
  <c r="Z893" i="31"/>
  <c r="AH1480" i="2" s="1"/>
  <c r="W894" i="31"/>
  <c r="AE1481" i="2" s="1"/>
  <c r="Z894" i="31"/>
  <c r="AH1481" i="2" s="1"/>
  <c r="W895" i="31"/>
  <c r="AE1482" i="2" s="1"/>
  <c r="Z895" i="31"/>
  <c r="AH1482" i="2" s="1"/>
  <c r="W896" i="31"/>
  <c r="AE1483" i="2" s="1"/>
  <c r="Z896" i="31"/>
  <c r="AH1483" i="2" s="1"/>
  <c r="W897" i="31"/>
  <c r="AE1484" i="2" s="1"/>
  <c r="Z897" i="31"/>
  <c r="AH1484" i="2" s="1"/>
  <c r="W898" i="31"/>
  <c r="AE1485" i="2" s="1"/>
  <c r="Z898" i="31"/>
  <c r="AH1485" i="2" s="1"/>
  <c r="W899" i="31"/>
  <c r="AE1486" i="2" s="1"/>
  <c r="Z899" i="31"/>
  <c r="AH1486" i="2" s="1"/>
  <c r="W900" i="31"/>
  <c r="AE1487" i="2" s="1"/>
  <c r="Z900" i="31"/>
  <c r="AH1487" i="2" s="1"/>
  <c r="W901" i="31"/>
  <c r="AE1488" i="2" s="1"/>
  <c r="Z901" i="31"/>
  <c r="AH1488" i="2" s="1"/>
  <c r="W902" i="31"/>
  <c r="AE1489" i="2" s="1"/>
  <c r="Z902" i="31"/>
  <c r="AH1489" i="2" s="1"/>
  <c r="W903" i="31"/>
  <c r="AE1490" i="2" s="1"/>
  <c r="Z903" i="31"/>
  <c r="AH1490" i="2" s="1"/>
  <c r="W904" i="31"/>
  <c r="AE1491" i="2" s="1"/>
  <c r="Z904" i="31"/>
  <c r="AH1491" i="2" s="1"/>
  <c r="W905" i="31"/>
  <c r="AE1492" i="2" s="1"/>
  <c r="Z905" i="31"/>
  <c r="AH1492" i="2" s="1"/>
  <c r="W906" i="31"/>
  <c r="AE1493" i="2" s="1"/>
  <c r="Z906" i="31"/>
  <c r="AH1493" i="2" s="1"/>
  <c r="W907" i="31"/>
  <c r="AE1494" i="2" s="1"/>
  <c r="Z907" i="31"/>
  <c r="AH1494" i="2" s="1"/>
  <c r="W908" i="31"/>
  <c r="AE1495" i="2" s="1"/>
  <c r="Z908" i="31"/>
  <c r="AH1495" i="2" s="1"/>
  <c r="W909" i="31"/>
  <c r="AE1496" i="2" s="1"/>
  <c r="Z909" i="31"/>
  <c r="AH1496" i="2" s="1"/>
  <c r="W910" i="31"/>
  <c r="AE1497" i="2" s="1"/>
  <c r="Z910" i="31"/>
  <c r="AH1497" i="2" s="1"/>
  <c r="W911" i="31"/>
  <c r="AE1498" i="2" s="1"/>
  <c r="Z911" i="31"/>
  <c r="AH1498" i="2" s="1"/>
  <c r="W912" i="31"/>
  <c r="AE1499" i="2" s="1"/>
  <c r="Z912" i="31"/>
  <c r="AH1499" i="2" s="1"/>
  <c r="W913" i="31"/>
  <c r="AE1500" i="2" s="1"/>
  <c r="Z913" i="31"/>
  <c r="AH1500" i="2" s="1"/>
  <c r="W914" i="31"/>
  <c r="AE1501" i="2" s="1"/>
  <c r="Z914" i="31"/>
  <c r="AH1501" i="2" s="1"/>
  <c r="W915" i="31"/>
  <c r="AE1502" i="2" s="1"/>
  <c r="Z915" i="31"/>
  <c r="AH1502" i="2" s="1"/>
  <c r="W916" i="31"/>
  <c r="AE1503" i="2" s="1"/>
  <c r="Z916" i="31"/>
  <c r="AH1503" i="2" s="1"/>
  <c r="W917" i="31"/>
  <c r="AE1504" i="2" s="1"/>
  <c r="Z917" i="31"/>
  <c r="AH1504" i="2" s="1"/>
  <c r="W918" i="31"/>
  <c r="AE1505" i="2" s="1"/>
  <c r="Z918" i="31"/>
  <c r="AH1505" i="2" s="1"/>
  <c r="W920" i="31"/>
  <c r="AE1507" i="2" s="1"/>
  <c r="Z920" i="31"/>
  <c r="AH1507" i="2" s="1"/>
  <c r="W921" i="31"/>
  <c r="AE1508" i="2" s="1"/>
  <c r="Z921" i="31"/>
  <c r="AH1508" i="2" s="1"/>
  <c r="W922" i="31"/>
  <c r="AE1509" i="2" s="1"/>
  <c r="Z922" i="31"/>
  <c r="AH1509" i="2" s="1"/>
  <c r="W923" i="31"/>
  <c r="AE1510" i="2" s="1"/>
  <c r="Z923" i="31"/>
  <c r="AH1510" i="2" s="1"/>
  <c r="W924" i="31"/>
  <c r="AE1511" i="2" s="1"/>
  <c r="Z924" i="31"/>
  <c r="AH1511" i="2" s="1"/>
  <c r="W925" i="31"/>
  <c r="AE1512" i="2" s="1"/>
  <c r="Z925" i="31"/>
  <c r="AH1512" i="2" s="1"/>
  <c r="W926" i="31"/>
  <c r="AE1513" i="2" s="1"/>
  <c r="Z926" i="31"/>
  <c r="AH1513" i="2" s="1"/>
  <c r="W927" i="31"/>
  <c r="AE1514" i="2" s="1"/>
  <c r="Z927" i="31"/>
  <c r="AH1514" i="2" s="1"/>
  <c r="W928" i="31"/>
  <c r="AE1515" i="2" s="1"/>
  <c r="Z928" i="31"/>
  <c r="AH1515" i="2" s="1"/>
  <c r="W929" i="31"/>
  <c r="AE1516" i="2" s="1"/>
  <c r="Z929" i="31"/>
  <c r="AH1516" i="2" s="1"/>
  <c r="W930" i="31"/>
  <c r="AE1517" i="2" s="1"/>
  <c r="Z930" i="31"/>
  <c r="AH1517" i="2" s="1"/>
  <c r="W931" i="31"/>
  <c r="AE1518" i="2" s="1"/>
  <c r="Z931" i="31"/>
  <c r="AH1518" i="2" s="1"/>
  <c r="W932" i="31"/>
  <c r="AE1519" i="2" s="1"/>
  <c r="Z932" i="31"/>
  <c r="AH1519" i="2" s="1"/>
  <c r="W933" i="31"/>
  <c r="AE1520" i="2" s="1"/>
  <c r="Z933" i="31"/>
  <c r="AH1520" i="2" s="1"/>
  <c r="W934" i="31"/>
  <c r="AE1521" i="2" s="1"/>
  <c r="Z934" i="31"/>
  <c r="AH1521" i="2" s="1"/>
  <c r="W935" i="31"/>
  <c r="AE1522" i="2" s="1"/>
  <c r="Z935" i="31"/>
  <c r="AH1522" i="2" s="1"/>
  <c r="W936" i="31"/>
  <c r="AE1523" i="2" s="1"/>
  <c r="Z936" i="31"/>
  <c r="AH1523" i="2" s="1"/>
  <c r="W937" i="31"/>
  <c r="AE1524" i="2" s="1"/>
  <c r="Z937" i="31"/>
  <c r="AH1524" i="2" s="1"/>
  <c r="W938" i="31"/>
  <c r="AE1525" i="2" s="1"/>
  <c r="Z938" i="31"/>
  <c r="AH1525" i="2" s="1"/>
  <c r="W940" i="31"/>
  <c r="AE1527" i="2" s="1"/>
  <c r="Z940" i="31"/>
  <c r="AH1527" i="2" s="1"/>
  <c r="Z848" i="31"/>
  <c r="AH1435" i="2" s="1"/>
  <c r="W848" i="31"/>
  <c r="AE1435" i="2" s="1"/>
  <c r="W755" i="31"/>
  <c r="AE1342" i="2" s="1"/>
  <c r="Z755" i="31"/>
  <c r="AH1342" i="2" s="1"/>
  <c r="W756" i="31"/>
  <c r="AE1343" i="2" s="1"/>
  <c r="Z756" i="31"/>
  <c r="AH1343" i="2" s="1"/>
  <c r="W757" i="31"/>
  <c r="AE1344" i="2" s="1"/>
  <c r="Z757" i="31"/>
  <c r="AH1344" i="2" s="1"/>
  <c r="W758" i="31"/>
  <c r="AE1345" i="2" s="1"/>
  <c r="Z758" i="31"/>
  <c r="AH1345" i="2" s="1"/>
  <c r="W759" i="31"/>
  <c r="AE1346" i="2" s="1"/>
  <c r="Z759" i="31"/>
  <c r="AH1346" i="2" s="1"/>
  <c r="W760" i="31"/>
  <c r="AE1347" i="2" s="1"/>
  <c r="Z760" i="31"/>
  <c r="AH1347" i="2" s="1"/>
  <c r="W761" i="31"/>
  <c r="AE1348" i="2" s="1"/>
  <c r="Z761" i="31"/>
  <c r="AH1348" i="2" s="1"/>
  <c r="W763" i="31"/>
  <c r="AE1350" i="2" s="1"/>
  <c r="Z763" i="31"/>
  <c r="AH1350" i="2" s="1"/>
  <c r="W764" i="31"/>
  <c r="AE1351" i="2" s="1"/>
  <c r="Z764" i="31"/>
  <c r="AH1351" i="2" s="1"/>
  <c r="W765" i="31"/>
  <c r="AE1352" i="2" s="1"/>
  <c r="Z765" i="31"/>
  <c r="AH1352" i="2" s="1"/>
  <c r="W766" i="31"/>
  <c r="AE1353" i="2" s="1"/>
  <c r="Z766" i="31"/>
  <c r="AH1353" i="2" s="1"/>
  <c r="W767" i="31"/>
  <c r="AE1354" i="2" s="1"/>
  <c r="Z767" i="31"/>
  <c r="AH1354" i="2" s="1"/>
  <c r="W768" i="31"/>
  <c r="AE1355" i="2" s="1"/>
  <c r="Z768" i="31"/>
  <c r="AH1355" i="2" s="1"/>
  <c r="W769" i="31"/>
  <c r="AE1356" i="2" s="1"/>
  <c r="Z769" i="31"/>
  <c r="AH1356" i="2" s="1"/>
  <c r="W770" i="31"/>
  <c r="AE1357" i="2" s="1"/>
  <c r="Z770" i="31"/>
  <c r="AH1357" i="2" s="1"/>
  <c r="W771" i="31"/>
  <c r="AE1358" i="2" s="1"/>
  <c r="Z771" i="31"/>
  <c r="AH1358" i="2" s="1"/>
  <c r="W772" i="31"/>
  <c r="AE1359" i="2" s="1"/>
  <c r="Z772" i="31"/>
  <c r="AH1359" i="2" s="1"/>
  <c r="W773" i="31"/>
  <c r="AE1360" i="2" s="1"/>
  <c r="Z773" i="31"/>
  <c r="AH1360" i="2" s="1"/>
  <c r="W774" i="31"/>
  <c r="AE1361" i="2" s="1"/>
  <c r="Z774" i="31"/>
  <c r="AH1361" i="2" s="1"/>
  <c r="W775" i="31"/>
  <c r="AE1362" i="2" s="1"/>
  <c r="Z775" i="31"/>
  <c r="AH1362" i="2" s="1"/>
  <c r="W776" i="31"/>
  <c r="AE1363" i="2" s="1"/>
  <c r="Z776" i="31"/>
  <c r="AH1363" i="2" s="1"/>
  <c r="W777" i="31"/>
  <c r="AE1364" i="2" s="1"/>
  <c r="Z777" i="31"/>
  <c r="AH1364" i="2" s="1"/>
  <c r="W778" i="31"/>
  <c r="AE1365" i="2" s="1"/>
  <c r="Z778" i="31"/>
  <c r="AH1365" i="2" s="1"/>
  <c r="W779" i="31"/>
  <c r="AE1366" i="2" s="1"/>
  <c r="Z779" i="31"/>
  <c r="AH1366" i="2" s="1"/>
  <c r="W780" i="31"/>
  <c r="AE1367" i="2" s="1"/>
  <c r="Z780" i="31"/>
  <c r="AH1367" i="2" s="1"/>
  <c r="W781" i="31"/>
  <c r="AE1368" i="2" s="1"/>
  <c r="Z781" i="31"/>
  <c r="AH1368" i="2" s="1"/>
  <c r="W782" i="31"/>
  <c r="AE1369" i="2" s="1"/>
  <c r="Z782" i="31"/>
  <c r="AH1369" i="2" s="1"/>
  <c r="W783" i="31"/>
  <c r="AE1370" i="2" s="1"/>
  <c r="Z783" i="31"/>
  <c r="AH1370" i="2" s="1"/>
  <c r="W784" i="31"/>
  <c r="AE1371" i="2" s="1"/>
  <c r="Z784" i="31"/>
  <c r="AH1371" i="2" s="1"/>
  <c r="W785" i="31"/>
  <c r="AE1372" i="2" s="1"/>
  <c r="Z785" i="31"/>
  <c r="AH1372" i="2" s="1"/>
  <c r="W786" i="31"/>
  <c r="AE1373" i="2" s="1"/>
  <c r="Z786" i="31"/>
  <c r="AH1373" i="2" s="1"/>
  <c r="W787" i="31"/>
  <c r="AE1374" i="2" s="1"/>
  <c r="Z787" i="31"/>
  <c r="AH1374" i="2" s="1"/>
  <c r="W788" i="31"/>
  <c r="AE1375" i="2" s="1"/>
  <c r="Z788" i="31"/>
  <c r="AH1375" i="2" s="1"/>
  <c r="W789" i="31"/>
  <c r="AE1376" i="2" s="1"/>
  <c r="Z789" i="31"/>
  <c r="AH1376" i="2" s="1"/>
  <c r="W790" i="31"/>
  <c r="AE1377" i="2" s="1"/>
  <c r="Z790" i="31"/>
  <c r="AH1377" i="2" s="1"/>
  <c r="W791" i="31"/>
  <c r="AE1378" i="2" s="1"/>
  <c r="Z791" i="31"/>
  <c r="AH1378" i="2" s="1"/>
  <c r="W792" i="31"/>
  <c r="AE1379" i="2" s="1"/>
  <c r="Z792" i="31"/>
  <c r="AH1379" i="2" s="1"/>
  <c r="W794" i="31"/>
  <c r="AE1381" i="2" s="1"/>
  <c r="Z794" i="31"/>
  <c r="AH1381" i="2" s="1"/>
  <c r="W795" i="31"/>
  <c r="AE1382" i="2" s="1"/>
  <c r="Z795" i="31"/>
  <c r="AH1382" i="2" s="1"/>
  <c r="W796" i="31"/>
  <c r="AE1383" i="2" s="1"/>
  <c r="Z796" i="31"/>
  <c r="AH1383" i="2" s="1"/>
  <c r="W797" i="31"/>
  <c r="AE1384" i="2" s="1"/>
  <c r="Z797" i="31"/>
  <c r="AH1384" i="2" s="1"/>
  <c r="W798" i="31"/>
  <c r="AE1385" i="2" s="1"/>
  <c r="Z798" i="31"/>
  <c r="AH1385" i="2" s="1"/>
  <c r="W799" i="31"/>
  <c r="AE1386" i="2" s="1"/>
  <c r="Z799" i="31"/>
  <c r="AH1386" i="2" s="1"/>
  <c r="W800" i="31"/>
  <c r="AE1387" i="2" s="1"/>
  <c r="Z800" i="31"/>
  <c r="AH1387" i="2" s="1"/>
  <c r="W801" i="31"/>
  <c r="AE1388" i="2" s="1"/>
  <c r="Z801" i="31"/>
  <c r="AH1388" i="2" s="1"/>
  <c r="W802" i="31"/>
  <c r="AE1389" i="2" s="1"/>
  <c r="Z802" i="31"/>
  <c r="AH1389" i="2" s="1"/>
  <c r="W803" i="31"/>
  <c r="AE1390" i="2" s="1"/>
  <c r="Z803" i="31"/>
  <c r="AH1390" i="2" s="1"/>
  <c r="W804" i="31"/>
  <c r="AE1391" i="2" s="1"/>
  <c r="Z804" i="31"/>
  <c r="AH1391" i="2" s="1"/>
  <c r="W805" i="31"/>
  <c r="AE1392" i="2" s="1"/>
  <c r="Z805" i="31"/>
  <c r="AH1392" i="2" s="1"/>
  <c r="W806" i="31"/>
  <c r="AE1393" i="2" s="1"/>
  <c r="Z806" i="31"/>
  <c r="AH1393" i="2" s="1"/>
  <c r="W807" i="31"/>
  <c r="AE1394" i="2" s="1"/>
  <c r="Z807" i="31"/>
  <c r="AH1394" i="2" s="1"/>
  <c r="W808" i="31"/>
  <c r="AE1395" i="2" s="1"/>
  <c r="Z808" i="31"/>
  <c r="AH1395" i="2" s="1"/>
  <c r="W809" i="31"/>
  <c r="AE1396" i="2" s="1"/>
  <c r="Z809" i="31"/>
  <c r="AH1396" i="2" s="1"/>
  <c r="W810" i="31"/>
  <c r="AE1397" i="2" s="1"/>
  <c r="Z810" i="31"/>
  <c r="AH1397" i="2" s="1"/>
  <c r="W811" i="31"/>
  <c r="AE1398" i="2" s="1"/>
  <c r="Z811" i="31"/>
  <c r="AH1398" i="2" s="1"/>
  <c r="W812" i="31"/>
  <c r="AE1399" i="2" s="1"/>
  <c r="Z812" i="31"/>
  <c r="AH1399" i="2" s="1"/>
  <c r="W813" i="31"/>
  <c r="AE1400" i="2" s="1"/>
  <c r="Z813" i="31"/>
  <c r="AH1400" i="2" s="1"/>
  <c r="W814" i="31"/>
  <c r="AE1401" i="2" s="1"/>
  <c r="Z814" i="31"/>
  <c r="AH1401" i="2" s="1"/>
  <c r="W815" i="31"/>
  <c r="AE1402" i="2" s="1"/>
  <c r="Z815" i="31"/>
  <c r="AH1402" i="2" s="1"/>
  <c r="W816" i="31"/>
  <c r="AE1403" i="2" s="1"/>
  <c r="Z816" i="31"/>
  <c r="AH1403" i="2" s="1"/>
  <c r="W817" i="31"/>
  <c r="AE1404" i="2" s="1"/>
  <c r="Z817" i="31"/>
  <c r="AH1404" i="2" s="1"/>
  <c r="W818" i="31"/>
  <c r="AE1405" i="2" s="1"/>
  <c r="Z818" i="31"/>
  <c r="AH1405" i="2" s="1"/>
  <c r="W819" i="31"/>
  <c r="AE1406" i="2" s="1"/>
  <c r="Z819" i="31"/>
  <c r="AH1406" i="2" s="1"/>
  <c r="W820" i="31"/>
  <c r="AE1407" i="2" s="1"/>
  <c r="Z820" i="31"/>
  <c r="AH1407" i="2" s="1"/>
  <c r="W821" i="31"/>
  <c r="AE1408" i="2" s="1"/>
  <c r="Z821" i="31"/>
  <c r="AH1408" i="2" s="1"/>
  <c r="W822" i="31"/>
  <c r="AE1409" i="2" s="1"/>
  <c r="Z822" i="31"/>
  <c r="AH1409" i="2" s="1"/>
  <c r="W823" i="31"/>
  <c r="AE1410" i="2" s="1"/>
  <c r="Z823" i="31"/>
  <c r="AH1410" i="2" s="1"/>
  <c r="W824" i="31"/>
  <c r="AE1411" i="2" s="1"/>
  <c r="Z824" i="31"/>
  <c r="AH1411" i="2" s="1"/>
  <c r="W826" i="31"/>
  <c r="AE1413" i="2" s="1"/>
  <c r="Z826" i="31"/>
  <c r="AH1413" i="2" s="1"/>
  <c r="W827" i="31"/>
  <c r="AE1414" i="2" s="1"/>
  <c r="Z827" i="31"/>
  <c r="AH1414" i="2" s="1"/>
  <c r="W828" i="31"/>
  <c r="AE1415" i="2" s="1"/>
  <c r="Z828" i="31"/>
  <c r="AH1415" i="2" s="1"/>
  <c r="W829" i="31"/>
  <c r="AE1416" i="2" s="1"/>
  <c r="Z829" i="31"/>
  <c r="AH1416" i="2" s="1"/>
  <c r="W830" i="31"/>
  <c r="AE1417" i="2" s="1"/>
  <c r="Z830" i="31"/>
  <c r="AH1417" i="2" s="1"/>
  <c r="W831" i="31"/>
  <c r="AE1418" i="2" s="1"/>
  <c r="Z831" i="31"/>
  <c r="AH1418" i="2" s="1"/>
  <c r="W832" i="31"/>
  <c r="AE1419" i="2" s="1"/>
  <c r="Z832" i="31"/>
  <c r="AH1419" i="2" s="1"/>
  <c r="W833" i="31"/>
  <c r="AE1420" i="2" s="1"/>
  <c r="Z833" i="31"/>
  <c r="AH1420" i="2" s="1"/>
  <c r="W834" i="31"/>
  <c r="AE1421" i="2" s="1"/>
  <c r="Z834" i="31"/>
  <c r="AH1421" i="2" s="1"/>
  <c r="W835" i="31"/>
  <c r="AE1422" i="2" s="1"/>
  <c r="Z835" i="31"/>
  <c r="AH1422" i="2" s="1"/>
  <c r="W836" i="31"/>
  <c r="AE1423" i="2" s="1"/>
  <c r="Z836" i="31"/>
  <c r="AH1423" i="2" s="1"/>
  <c r="W837" i="31"/>
  <c r="AE1424" i="2" s="1"/>
  <c r="Z837" i="31"/>
  <c r="AH1424" i="2" s="1"/>
  <c r="W838" i="31"/>
  <c r="AE1425" i="2" s="1"/>
  <c r="Z838" i="31"/>
  <c r="AH1425" i="2" s="1"/>
  <c r="W839" i="31"/>
  <c r="AE1426" i="2" s="1"/>
  <c r="Z839" i="31"/>
  <c r="AH1426" i="2" s="1"/>
  <c r="W840" i="31"/>
  <c r="AE1427" i="2" s="1"/>
  <c r="Z840" i="31"/>
  <c r="AH1427" i="2" s="1"/>
  <c r="W841" i="31"/>
  <c r="AE1428" i="2" s="1"/>
  <c r="Z841" i="31"/>
  <c r="AH1428" i="2" s="1"/>
  <c r="W842" i="31"/>
  <c r="AE1429" i="2" s="1"/>
  <c r="Z842" i="31"/>
  <c r="AH1429" i="2" s="1"/>
  <c r="W843" i="31"/>
  <c r="AE1430" i="2" s="1"/>
  <c r="Z843" i="31"/>
  <c r="AH1430" i="2" s="1"/>
  <c r="W844" i="31"/>
  <c r="AE1431" i="2" s="1"/>
  <c r="Z844" i="31"/>
  <c r="AH1431" i="2" s="1"/>
  <c r="W846" i="31"/>
  <c r="AE1433" i="2" s="1"/>
  <c r="Z846" i="31"/>
  <c r="AH1433" i="2" s="1"/>
  <c r="Z754" i="31"/>
  <c r="AH1341" i="2" s="1"/>
  <c r="W754" i="31"/>
  <c r="AE1341" i="2" s="1"/>
  <c r="W661" i="31"/>
  <c r="AE1248" i="2" s="1"/>
  <c r="Z661" i="31"/>
  <c r="AH1248" i="2" s="1"/>
  <c r="W662" i="31"/>
  <c r="AE1249" i="2" s="1"/>
  <c r="Z662" i="31"/>
  <c r="AH1249" i="2" s="1"/>
  <c r="W663" i="31"/>
  <c r="AE1250" i="2" s="1"/>
  <c r="Z663" i="31"/>
  <c r="AH1250" i="2" s="1"/>
  <c r="W664" i="31"/>
  <c r="AE1251" i="2" s="1"/>
  <c r="Z664" i="31"/>
  <c r="AH1251" i="2" s="1"/>
  <c r="W665" i="31"/>
  <c r="AE1252" i="2" s="1"/>
  <c r="Z665" i="31"/>
  <c r="AH1252" i="2" s="1"/>
  <c r="W666" i="31"/>
  <c r="AE1253" i="2" s="1"/>
  <c r="Z666" i="31"/>
  <c r="AH1253" i="2" s="1"/>
  <c r="W667" i="31"/>
  <c r="AE1254" i="2" s="1"/>
  <c r="Z667" i="31"/>
  <c r="AH1254" i="2" s="1"/>
  <c r="W669" i="31"/>
  <c r="AE1256" i="2" s="1"/>
  <c r="Z669" i="31"/>
  <c r="AH1256" i="2" s="1"/>
  <c r="W670" i="31"/>
  <c r="AE1257" i="2" s="1"/>
  <c r="Z670" i="31"/>
  <c r="AH1257" i="2" s="1"/>
  <c r="W671" i="31"/>
  <c r="AE1258" i="2" s="1"/>
  <c r="Z671" i="31"/>
  <c r="AH1258" i="2" s="1"/>
  <c r="W672" i="31"/>
  <c r="AE1259" i="2" s="1"/>
  <c r="Z672" i="31"/>
  <c r="AH1259" i="2" s="1"/>
  <c r="W673" i="31"/>
  <c r="AE1260" i="2" s="1"/>
  <c r="Z673" i="31"/>
  <c r="AH1260" i="2" s="1"/>
  <c r="W674" i="31"/>
  <c r="AE1261" i="2" s="1"/>
  <c r="Z674" i="31"/>
  <c r="AH1261" i="2" s="1"/>
  <c r="W675" i="31"/>
  <c r="AE1262" i="2" s="1"/>
  <c r="Z675" i="31"/>
  <c r="AH1262" i="2" s="1"/>
  <c r="W676" i="31"/>
  <c r="AE1263" i="2" s="1"/>
  <c r="Z676" i="31"/>
  <c r="AH1263" i="2" s="1"/>
  <c r="W677" i="31"/>
  <c r="AE1264" i="2" s="1"/>
  <c r="Z677" i="31"/>
  <c r="AH1264" i="2" s="1"/>
  <c r="W678" i="31"/>
  <c r="AE1265" i="2" s="1"/>
  <c r="Z678" i="31"/>
  <c r="AH1265" i="2" s="1"/>
  <c r="W679" i="31"/>
  <c r="AE1266" i="2" s="1"/>
  <c r="Z679" i="31"/>
  <c r="AH1266" i="2" s="1"/>
  <c r="W680" i="31"/>
  <c r="AE1267" i="2" s="1"/>
  <c r="Z680" i="31"/>
  <c r="AH1267" i="2" s="1"/>
  <c r="W681" i="31"/>
  <c r="AE1268" i="2" s="1"/>
  <c r="Z681" i="31"/>
  <c r="AH1268" i="2" s="1"/>
  <c r="W682" i="31"/>
  <c r="AE1269" i="2" s="1"/>
  <c r="Z682" i="31"/>
  <c r="AH1269" i="2" s="1"/>
  <c r="W683" i="31"/>
  <c r="AE1270" i="2" s="1"/>
  <c r="Z683" i="31"/>
  <c r="AH1270" i="2" s="1"/>
  <c r="W684" i="31"/>
  <c r="AE1271" i="2" s="1"/>
  <c r="Z684" i="31"/>
  <c r="AH1271" i="2" s="1"/>
  <c r="W685" i="31"/>
  <c r="AE1272" i="2" s="1"/>
  <c r="Z685" i="31"/>
  <c r="AH1272" i="2" s="1"/>
  <c r="W686" i="31"/>
  <c r="AE1273" i="2" s="1"/>
  <c r="Z686" i="31"/>
  <c r="AH1273" i="2" s="1"/>
  <c r="W687" i="31"/>
  <c r="AE1274" i="2" s="1"/>
  <c r="Z687" i="31"/>
  <c r="AH1274" i="2" s="1"/>
  <c r="W688" i="31"/>
  <c r="AE1275" i="2" s="1"/>
  <c r="Z688" i="31"/>
  <c r="AH1275" i="2" s="1"/>
  <c r="W689" i="31"/>
  <c r="AE1276" i="2" s="1"/>
  <c r="Z689" i="31"/>
  <c r="AH1276" i="2" s="1"/>
  <c r="W690" i="31"/>
  <c r="AE1277" i="2" s="1"/>
  <c r="Z690" i="31"/>
  <c r="AH1277" i="2" s="1"/>
  <c r="W691" i="31"/>
  <c r="AE1278" i="2" s="1"/>
  <c r="Z691" i="31"/>
  <c r="AH1278" i="2" s="1"/>
  <c r="W692" i="31"/>
  <c r="AE1279" i="2" s="1"/>
  <c r="Z692" i="31"/>
  <c r="AH1279" i="2" s="1"/>
  <c r="W693" i="31"/>
  <c r="AE1280" i="2" s="1"/>
  <c r="Z693" i="31"/>
  <c r="AH1280" i="2" s="1"/>
  <c r="W694" i="31"/>
  <c r="AE1281" i="2" s="1"/>
  <c r="Z694" i="31"/>
  <c r="AH1281" i="2" s="1"/>
  <c r="W695" i="31"/>
  <c r="AE1282" i="2" s="1"/>
  <c r="Z695" i="31"/>
  <c r="AH1282" i="2" s="1"/>
  <c r="W696" i="31"/>
  <c r="AE1283" i="2" s="1"/>
  <c r="Z696" i="31"/>
  <c r="AH1283" i="2" s="1"/>
  <c r="W697" i="31"/>
  <c r="AE1284" i="2" s="1"/>
  <c r="Z697" i="31"/>
  <c r="AH1284" i="2" s="1"/>
  <c r="W698" i="31"/>
  <c r="AE1285" i="2" s="1"/>
  <c r="Z698" i="31"/>
  <c r="AH1285" i="2" s="1"/>
  <c r="W700" i="31"/>
  <c r="AE1287" i="2" s="1"/>
  <c r="Z700" i="31"/>
  <c r="AH1287" i="2" s="1"/>
  <c r="W701" i="31"/>
  <c r="AE1288" i="2" s="1"/>
  <c r="Z701" i="31"/>
  <c r="AH1288" i="2" s="1"/>
  <c r="W702" i="31"/>
  <c r="AE1289" i="2" s="1"/>
  <c r="Z702" i="31"/>
  <c r="AH1289" i="2" s="1"/>
  <c r="W703" i="31"/>
  <c r="AE1290" i="2" s="1"/>
  <c r="Z703" i="31"/>
  <c r="AH1290" i="2" s="1"/>
  <c r="W704" i="31"/>
  <c r="AE1291" i="2" s="1"/>
  <c r="Z704" i="31"/>
  <c r="AH1291" i="2" s="1"/>
  <c r="W705" i="31"/>
  <c r="AE1292" i="2" s="1"/>
  <c r="Z705" i="31"/>
  <c r="AH1292" i="2" s="1"/>
  <c r="W706" i="31"/>
  <c r="AE1293" i="2" s="1"/>
  <c r="Z706" i="31"/>
  <c r="AH1293" i="2" s="1"/>
  <c r="W707" i="31"/>
  <c r="AE1294" i="2" s="1"/>
  <c r="Z707" i="31"/>
  <c r="AH1294" i="2" s="1"/>
  <c r="W708" i="31"/>
  <c r="AE1295" i="2" s="1"/>
  <c r="Z708" i="31"/>
  <c r="AH1295" i="2" s="1"/>
  <c r="W709" i="31"/>
  <c r="AE1296" i="2" s="1"/>
  <c r="Z709" i="31"/>
  <c r="AH1296" i="2" s="1"/>
  <c r="W710" i="31"/>
  <c r="AE1297" i="2" s="1"/>
  <c r="Z710" i="31"/>
  <c r="AH1297" i="2" s="1"/>
  <c r="W711" i="31"/>
  <c r="AE1298" i="2" s="1"/>
  <c r="Z711" i="31"/>
  <c r="AH1298" i="2" s="1"/>
  <c r="W712" i="31"/>
  <c r="AE1299" i="2" s="1"/>
  <c r="Z712" i="31"/>
  <c r="AH1299" i="2" s="1"/>
  <c r="W713" i="31"/>
  <c r="AE1300" i="2" s="1"/>
  <c r="Z713" i="31"/>
  <c r="AH1300" i="2" s="1"/>
  <c r="W714" i="31"/>
  <c r="AE1301" i="2" s="1"/>
  <c r="Z714" i="31"/>
  <c r="AH1301" i="2" s="1"/>
  <c r="W715" i="31"/>
  <c r="AE1302" i="2" s="1"/>
  <c r="Z715" i="31"/>
  <c r="AH1302" i="2" s="1"/>
  <c r="W716" i="31"/>
  <c r="AE1303" i="2" s="1"/>
  <c r="Z716" i="31"/>
  <c r="AH1303" i="2" s="1"/>
  <c r="W717" i="31"/>
  <c r="AE1304" i="2" s="1"/>
  <c r="Z717" i="31"/>
  <c r="AH1304" i="2" s="1"/>
  <c r="W718" i="31"/>
  <c r="AE1305" i="2" s="1"/>
  <c r="Z718" i="31"/>
  <c r="AH1305" i="2" s="1"/>
  <c r="W719" i="31"/>
  <c r="AE1306" i="2" s="1"/>
  <c r="Z719" i="31"/>
  <c r="AH1306" i="2" s="1"/>
  <c r="W720" i="31"/>
  <c r="AE1307" i="2" s="1"/>
  <c r="Z720" i="31"/>
  <c r="AH1307" i="2" s="1"/>
  <c r="W721" i="31"/>
  <c r="AE1308" i="2" s="1"/>
  <c r="Z721" i="31"/>
  <c r="AH1308" i="2" s="1"/>
  <c r="W722" i="31"/>
  <c r="AE1309" i="2" s="1"/>
  <c r="Z722" i="31"/>
  <c r="AH1309" i="2" s="1"/>
  <c r="W723" i="31"/>
  <c r="AE1310" i="2" s="1"/>
  <c r="Z723" i="31"/>
  <c r="AH1310" i="2" s="1"/>
  <c r="W724" i="31"/>
  <c r="AE1311" i="2" s="1"/>
  <c r="Z724" i="31"/>
  <c r="AH1311" i="2" s="1"/>
  <c r="W725" i="31"/>
  <c r="AE1312" i="2" s="1"/>
  <c r="Z725" i="31"/>
  <c r="AH1312" i="2" s="1"/>
  <c r="W726" i="31"/>
  <c r="AE1313" i="2" s="1"/>
  <c r="Z726" i="31"/>
  <c r="AH1313" i="2" s="1"/>
  <c r="W727" i="31"/>
  <c r="AE1314" i="2" s="1"/>
  <c r="Z727" i="31"/>
  <c r="AH1314" i="2" s="1"/>
  <c r="W728" i="31"/>
  <c r="AE1315" i="2" s="1"/>
  <c r="Z728" i="31"/>
  <c r="AH1315" i="2" s="1"/>
  <c r="W729" i="31"/>
  <c r="AE1316" i="2" s="1"/>
  <c r="Z729" i="31"/>
  <c r="AH1316" i="2" s="1"/>
  <c r="W730" i="31"/>
  <c r="AE1317" i="2" s="1"/>
  <c r="Z730" i="31"/>
  <c r="AH1317" i="2" s="1"/>
  <c r="W732" i="31"/>
  <c r="AE1319" i="2" s="1"/>
  <c r="Z732" i="31"/>
  <c r="AH1319" i="2" s="1"/>
  <c r="W733" i="31"/>
  <c r="AE1320" i="2" s="1"/>
  <c r="Z733" i="31"/>
  <c r="AH1320" i="2" s="1"/>
  <c r="W734" i="31"/>
  <c r="AE1321" i="2" s="1"/>
  <c r="Z734" i="31"/>
  <c r="AH1321" i="2" s="1"/>
  <c r="W735" i="31"/>
  <c r="AE1322" i="2" s="1"/>
  <c r="Z735" i="31"/>
  <c r="AH1322" i="2" s="1"/>
  <c r="W736" i="31"/>
  <c r="AE1323" i="2" s="1"/>
  <c r="Z736" i="31"/>
  <c r="AH1323" i="2" s="1"/>
  <c r="W737" i="31"/>
  <c r="AE1324" i="2" s="1"/>
  <c r="Z737" i="31"/>
  <c r="AH1324" i="2" s="1"/>
  <c r="W738" i="31"/>
  <c r="AE1325" i="2" s="1"/>
  <c r="Z738" i="31"/>
  <c r="AH1325" i="2" s="1"/>
  <c r="W739" i="31"/>
  <c r="AE1326" i="2" s="1"/>
  <c r="Z739" i="31"/>
  <c r="AH1326" i="2" s="1"/>
  <c r="W740" i="31"/>
  <c r="AE1327" i="2" s="1"/>
  <c r="Z740" i="31"/>
  <c r="AH1327" i="2" s="1"/>
  <c r="W741" i="31"/>
  <c r="AE1328" i="2" s="1"/>
  <c r="Z741" i="31"/>
  <c r="AH1328" i="2" s="1"/>
  <c r="W742" i="31"/>
  <c r="AE1329" i="2" s="1"/>
  <c r="Z742" i="31"/>
  <c r="AH1329" i="2" s="1"/>
  <c r="W743" i="31"/>
  <c r="AE1330" i="2" s="1"/>
  <c r="Z743" i="31"/>
  <c r="AH1330" i="2" s="1"/>
  <c r="W744" i="31"/>
  <c r="AE1331" i="2" s="1"/>
  <c r="Z744" i="31"/>
  <c r="AH1331" i="2" s="1"/>
  <c r="W745" i="31"/>
  <c r="AE1332" i="2" s="1"/>
  <c r="Z745" i="31"/>
  <c r="AH1332" i="2" s="1"/>
  <c r="W746" i="31"/>
  <c r="AE1333" i="2" s="1"/>
  <c r="Z746" i="31"/>
  <c r="AH1333" i="2" s="1"/>
  <c r="W747" i="31"/>
  <c r="AE1334" i="2" s="1"/>
  <c r="Z747" i="31"/>
  <c r="AH1334" i="2" s="1"/>
  <c r="W748" i="31"/>
  <c r="AE1335" i="2" s="1"/>
  <c r="Z748" i="31"/>
  <c r="AH1335" i="2" s="1"/>
  <c r="W749" i="31"/>
  <c r="AE1336" i="2" s="1"/>
  <c r="Z749" i="31"/>
  <c r="AH1336" i="2" s="1"/>
  <c r="W750" i="31"/>
  <c r="AE1337" i="2" s="1"/>
  <c r="Z750" i="31"/>
  <c r="AH1337" i="2" s="1"/>
  <c r="W752" i="31"/>
  <c r="AE1339" i="2" s="1"/>
  <c r="Z752" i="31"/>
  <c r="AH1339" i="2" s="1"/>
  <c r="Z660" i="31"/>
  <c r="AH1247" i="2" s="1"/>
  <c r="W660" i="31"/>
  <c r="AE1247" i="2" s="1"/>
  <c r="W567" i="31"/>
  <c r="AE1154" i="2" s="1"/>
  <c r="Z567" i="31"/>
  <c r="AH1154" i="2" s="1"/>
  <c r="W568" i="31"/>
  <c r="AE1155" i="2" s="1"/>
  <c r="Z568" i="31"/>
  <c r="AH1155" i="2" s="1"/>
  <c r="W569" i="31"/>
  <c r="AE1156" i="2" s="1"/>
  <c r="Z569" i="31"/>
  <c r="AH1156" i="2" s="1"/>
  <c r="W570" i="31"/>
  <c r="AE1157" i="2" s="1"/>
  <c r="Z570" i="31"/>
  <c r="AH1157" i="2" s="1"/>
  <c r="W571" i="31"/>
  <c r="AE1158" i="2" s="1"/>
  <c r="Z571" i="31"/>
  <c r="AH1158" i="2" s="1"/>
  <c r="W572" i="31"/>
  <c r="AE1159" i="2" s="1"/>
  <c r="Z572" i="31"/>
  <c r="AH1159" i="2" s="1"/>
  <c r="W573" i="31"/>
  <c r="AE1160" i="2" s="1"/>
  <c r="Z573" i="31"/>
  <c r="AH1160" i="2" s="1"/>
  <c r="W575" i="31"/>
  <c r="AE1162" i="2" s="1"/>
  <c r="Z575" i="31"/>
  <c r="AH1162" i="2" s="1"/>
  <c r="W576" i="31"/>
  <c r="AE1163" i="2" s="1"/>
  <c r="Z576" i="31"/>
  <c r="AH1163" i="2" s="1"/>
  <c r="W577" i="31"/>
  <c r="AE1164" i="2" s="1"/>
  <c r="Z577" i="31"/>
  <c r="AH1164" i="2" s="1"/>
  <c r="W578" i="31"/>
  <c r="AE1165" i="2" s="1"/>
  <c r="Z578" i="31"/>
  <c r="AH1165" i="2" s="1"/>
  <c r="W579" i="31"/>
  <c r="AE1166" i="2" s="1"/>
  <c r="Z579" i="31"/>
  <c r="AH1166" i="2" s="1"/>
  <c r="W580" i="31"/>
  <c r="AE1167" i="2" s="1"/>
  <c r="Z580" i="31"/>
  <c r="AH1167" i="2" s="1"/>
  <c r="W581" i="31"/>
  <c r="AE1168" i="2" s="1"/>
  <c r="Z581" i="31"/>
  <c r="AH1168" i="2" s="1"/>
  <c r="W582" i="31"/>
  <c r="AE1169" i="2" s="1"/>
  <c r="Z582" i="31"/>
  <c r="AH1169" i="2" s="1"/>
  <c r="W583" i="31"/>
  <c r="AE1170" i="2" s="1"/>
  <c r="Z583" i="31"/>
  <c r="AH1170" i="2" s="1"/>
  <c r="W584" i="31"/>
  <c r="AE1171" i="2" s="1"/>
  <c r="Z584" i="31"/>
  <c r="AH1171" i="2" s="1"/>
  <c r="W585" i="31"/>
  <c r="AE1172" i="2" s="1"/>
  <c r="Z585" i="31"/>
  <c r="AH1172" i="2" s="1"/>
  <c r="W586" i="31"/>
  <c r="AE1173" i="2" s="1"/>
  <c r="Z586" i="31"/>
  <c r="AH1173" i="2" s="1"/>
  <c r="W587" i="31"/>
  <c r="AE1174" i="2" s="1"/>
  <c r="Z587" i="31"/>
  <c r="AH1174" i="2" s="1"/>
  <c r="W588" i="31"/>
  <c r="AE1175" i="2" s="1"/>
  <c r="Z588" i="31"/>
  <c r="AH1175" i="2" s="1"/>
  <c r="W589" i="31"/>
  <c r="AE1176" i="2" s="1"/>
  <c r="Z589" i="31"/>
  <c r="AH1176" i="2" s="1"/>
  <c r="W590" i="31"/>
  <c r="AE1177" i="2" s="1"/>
  <c r="Z590" i="31"/>
  <c r="AH1177" i="2" s="1"/>
  <c r="W591" i="31"/>
  <c r="AE1178" i="2" s="1"/>
  <c r="Z591" i="31"/>
  <c r="AH1178" i="2" s="1"/>
  <c r="W592" i="31"/>
  <c r="AE1179" i="2" s="1"/>
  <c r="Z592" i="31"/>
  <c r="AH1179" i="2" s="1"/>
  <c r="W593" i="31"/>
  <c r="AE1180" i="2" s="1"/>
  <c r="Z593" i="31"/>
  <c r="AH1180" i="2" s="1"/>
  <c r="W594" i="31"/>
  <c r="AE1181" i="2" s="1"/>
  <c r="Z594" i="31"/>
  <c r="AH1181" i="2" s="1"/>
  <c r="W595" i="31"/>
  <c r="AE1182" i="2" s="1"/>
  <c r="Z595" i="31"/>
  <c r="AH1182" i="2" s="1"/>
  <c r="W596" i="31"/>
  <c r="AE1183" i="2" s="1"/>
  <c r="Z596" i="31"/>
  <c r="AH1183" i="2" s="1"/>
  <c r="W597" i="31"/>
  <c r="AE1184" i="2" s="1"/>
  <c r="Z597" i="31"/>
  <c r="AH1184" i="2" s="1"/>
  <c r="W598" i="31"/>
  <c r="AE1185" i="2" s="1"/>
  <c r="Z598" i="31"/>
  <c r="AH1185" i="2" s="1"/>
  <c r="W599" i="31"/>
  <c r="AE1186" i="2" s="1"/>
  <c r="Z599" i="31"/>
  <c r="AH1186" i="2" s="1"/>
  <c r="W600" i="31"/>
  <c r="AE1187" i="2" s="1"/>
  <c r="Z600" i="31"/>
  <c r="AH1187" i="2" s="1"/>
  <c r="W601" i="31"/>
  <c r="AE1188" i="2" s="1"/>
  <c r="Z601" i="31"/>
  <c r="AH1188" i="2" s="1"/>
  <c r="W602" i="31"/>
  <c r="AE1189" i="2" s="1"/>
  <c r="Z602" i="31"/>
  <c r="AH1189" i="2" s="1"/>
  <c r="W603" i="31"/>
  <c r="AE1190" i="2" s="1"/>
  <c r="Z603" i="31"/>
  <c r="AH1190" i="2" s="1"/>
  <c r="W604" i="31"/>
  <c r="AE1191" i="2" s="1"/>
  <c r="Z604" i="31"/>
  <c r="AH1191" i="2" s="1"/>
  <c r="W606" i="31"/>
  <c r="AE1193" i="2" s="1"/>
  <c r="Z606" i="31"/>
  <c r="AH1193" i="2" s="1"/>
  <c r="W607" i="31"/>
  <c r="AE1194" i="2" s="1"/>
  <c r="Z607" i="31"/>
  <c r="AH1194" i="2" s="1"/>
  <c r="W608" i="31"/>
  <c r="AE1195" i="2" s="1"/>
  <c r="Z608" i="31"/>
  <c r="AH1195" i="2" s="1"/>
  <c r="W609" i="31"/>
  <c r="AE1196" i="2" s="1"/>
  <c r="Z609" i="31"/>
  <c r="AH1196" i="2" s="1"/>
  <c r="W610" i="31"/>
  <c r="AE1197" i="2" s="1"/>
  <c r="Z610" i="31"/>
  <c r="AH1197" i="2" s="1"/>
  <c r="W611" i="31"/>
  <c r="AE1198" i="2" s="1"/>
  <c r="Z611" i="31"/>
  <c r="AH1198" i="2" s="1"/>
  <c r="W612" i="31"/>
  <c r="AE1199" i="2" s="1"/>
  <c r="Z612" i="31"/>
  <c r="AH1199" i="2" s="1"/>
  <c r="W613" i="31"/>
  <c r="AE1200" i="2" s="1"/>
  <c r="Z613" i="31"/>
  <c r="AH1200" i="2" s="1"/>
  <c r="W614" i="31"/>
  <c r="AE1201" i="2" s="1"/>
  <c r="Z614" i="31"/>
  <c r="AH1201" i="2" s="1"/>
  <c r="W615" i="31"/>
  <c r="AE1202" i="2" s="1"/>
  <c r="Z615" i="31"/>
  <c r="AH1202" i="2" s="1"/>
  <c r="W616" i="31"/>
  <c r="AE1203" i="2" s="1"/>
  <c r="Z616" i="31"/>
  <c r="AH1203" i="2" s="1"/>
  <c r="W617" i="31"/>
  <c r="AE1204" i="2" s="1"/>
  <c r="Z617" i="31"/>
  <c r="AH1204" i="2" s="1"/>
  <c r="W618" i="31"/>
  <c r="AE1205" i="2" s="1"/>
  <c r="Z618" i="31"/>
  <c r="AH1205" i="2" s="1"/>
  <c r="W619" i="31"/>
  <c r="AE1206" i="2" s="1"/>
  <c r="Z619" i="31"/>
  <c r="AH1206" i="2" s="1"/>
  <c r="W620" i="31"/>
  <c r="AE1207" i="2" s="1"/>
  <c r="Z620" i="31"/>
  <c r="AH1207" i="2" s="1"/>
  <c r="W621" i="31"/>
  <c r="AE1208" i="2" s="1"/>
  <c r="Z621" i="31"/>
  <c r="AH1208" i="2" s="1"/>
  <c r="W622" i="31"/>
  <c r="AE1209" i="2" s="1"/>
  <c r="Z622" i="31"/>
  <c r="AH1209" i="2" s="1"/>
  <c r="W623" i="31"/>
  <c r="AE1210" i="2" s="1"/>
  <c r="Z623" i="31"/>
  <c r="AH1210" i="2" s="1"/>
  <c r="W624" i="31"/>
  <c r="AE1211" i="2" s="1"/>
  <c r="Z624" i="31"/>
  <c r="AH1211" i="2" s="1"/>
  <c r="W625" i="31"/>
  <c r="AE1212" i="2" s="1"/>
  <c r="Z625" i="31"/>
  <c r="AH1212" i="2" s="1"/>
  <c r="W626" i="31"/>
  <c r="AE1213" i="2" s="1"/>
  <c r="Z626" i="31"/>
  <c r="AH1213" i="2" s="1"/>
  <c r="W627" i="31"/>
  <c r="AE1214" i="2" s="1"/>
  <c r="Z627" i="31"/>
  <c r="AH1214" i="2" s="1"/>
  <c r="W628" i="31"/>
  <c r="AE1215" i="2" s="1"/>
  <c r="Z628" i="31"/>
  <c r="AH1215" i="2" s="1"/>
  <c r="W629" i="31"/>
  <c r="AE1216" i="2" s="1"/>
  <c r="Z629" i="31"/>
  <c r="AH1216" i="2" s="1"/>
  <c r="W630" i="31"/>
  <c r="AE1217" i="2" s="1"/>
  <c r="Z630" i="31"/>
  <c r="AH1217" i="2" s="1"/>
  <c r="W631" i="31"/>
  <c r="AE1218" i="2" s="1"/>
  <c r="Z631" i="31"/>
  <c r="AH1218" i="2" s="1"/>
  <c r="W632" i="31"/>
  <c r="AE1219" i="2" s="1"/>
  <c r="Z632" i="31"/>
  <c r="AH1219" i="2" s="1"/>
  <c r="W633" i="31"/>
  <c r="AE1220" i="2" s="1"/>
  <c r="Z633" i="31"/>
  <c r="AH1220" i="2" s="1"/>
  <c r="W634" i="31"/>
  <c r="AE1221" i="2" s="1"/>
  <c r="Z634" i="31"/>
  <c r="AH1221" i="2" s="1"/>
  <c r="W635" i="31"/>
  <c r="AE1222" i="2" s="1"/>
  <c r="Z635" i="31"/>
  <c r="AH1222" i="2" s="1"/>
  <c r="W636" i="31"/>
  <c r="AE1223" i="2" s="1"/>
  <c r="Z636" i="31"/>
  <c r="AH1223" i="2" s="1"/>
  <c r="W638" i="31"/>
  <c r="AE1225" i="2" s="1"/>
  <c r="Z638" i="31"/>
  <c r="AH1225" i="2" s="1"/>
  <c r="W639" i="31"/>
  <c r="AE1226" i="2" s="1"/>
  <c r="Z639" i="31"/>
  <c r="AH1226" i="2" s="1"/>
  <c r="W640" i="31"/>
  <c r="AE1227" i="2" s="1"/>
  <c r="Z640" i="31"/>
  <c r="AH1227" i="2" s="1"/>
  <c r="W641" i="31"/>
  <c r="AE1228" i="2" s="1"/>
  <c r="Z641" i="31"/>
  <c r="AH1228" i="2" s="1"/>
  <c r="W642" i="31"/>
  <c r="AE1229" i="2" s="1"/>
  <c r="Z642" i="31"/>
  <c r="AH1229" i="2" s="1"/>
  <c r="W643" i="31"/>
  <c r="AE1230" i="2" s="1"/>
  <c r="Z643" i="31"/>
  <c r="AH1230" i="2" s="1"/>
  <c r="W644" i="31"/>
  <c r="AE1231" i="2" s="1"/>
  <c r="Z644" i="31"/>
  <c r="AH1231" i="2" s="1"/>
  <c r="W645" i="31"/>
  <c r="AE1232" i="2" s="1"/>
  <c r="Z645" i="31"/>
  <c r="AH1232" i="2" s="1"/>
  <c r="W646" i="31"/>
  <c r="AE1233" i="2" s="1"/>
  <c r="Z646" i="31"/>
  <c r="AH1233" i="2" s="1"/>
  <c r="W647" i="31"/>
  <c r="AE1234" i="2" s="1"/>
  <c r="Z647" i="31"/>
  <c r="AH1234" i="2" s="1"/>
  <c r="W648" i="31"/>
  <c r="AE1235" i="2" s="1"/>
  <c r="Z648" i="31"/>
  <c r="AH1235" i="2" s="1"/>
  <c r="W649" i="31"/>
  <c r="AE1236" i="2" s="1"/>
  <c r="Z649" i="31"/>
  <c r="AH1236" i="2" s="1"/>
  <c r="W650" i="31"/>
  <c r="AE1237" i="2" s="1"/>
  <c r="Z650" i="31"/>
  <c r="AH1237" i="2" s="1"/>
  <c r="W651" i="31"/>
  <c r="AE1238" i="2" s="1"/>
  <c r="Z651" i="31"/>
  <c r="AH1238" i="2" s="1"/>
  <c r="W652" i="31"/>
  <c r="AE1239" i="2" s="1"/>
  <c r="Z652" i="31"/>
  <c r="AH1239" i="2" s="1"/>
  <c r="W653" i="31"/>
  <c r="AE1240" i="2" s="1"/>
  <c r="Z653" i="31"/>
  <c r="AH1240" i="2" s="1"/>
  <c r="W654" i="31"/>
  <c r="AE1241" i="2" s="1"/>
  <c r="Z654" i="31"/>
  <c r="AH1241" i="2" s="1"/>
  <c r="W655" i="31"/>
  <c r="AE1242" i="2" s="1"/>
  <c r="Z655" i="31"/>
  <c r="AH1242" i="2" s="1"/>
  <c r="W656" i="31"/>
  <c r="AE1243" i="2" s="1"/>
  <c r="Z656" i="31"/>
  <c r="AH1243" i="2" s="1"/>
  <c r="W658" i="31"/>
  <c r="AE1245" i="2" s="1"/>
  <c r="Z658" i="31"/>
  <c r="AH1245" i="2" s="1"/>
  <c r="Z566" i="31"/>
  <c r="AH1153" i="2" s="1"/>
  <c r="W566" i="31"/>
  <c r="AE1153" i="2" s="1"/>
  <c r="W473" i="31"/>
  <c r="AE1060" i="2" s="1"/>
  <c r="Z473" i="31"/>
  <c r="AH1060" i="2" s="1"/>
  <c r="W474" i="31"/>
  <c r="AE1061" i="2" s="1"/>
  <c r="Z474" i="31"/>
  <c r="AH1061" i="2" s="1"/>
  <c r="W475" i="31"/>
  <c r="AE1062" i="2" s="1"/>
  <c r="Z475" i="31"/>
  <c r="AH1062" i="2" s="1"/>
  <c r="W476" i="31"/>
  <c r="AE1063" i="2" s="1"/>
  <c r="Z476" i="31"/>
  <c r="AH1063" i="2" s="1"/>
  <c r="W477" i="31"/>
  <c r="AE1064" i="2" s="1"/>
  <c r="Z477" i="31"/>
  <c r="AH1064" i="2" s="1"/>
  <c r="W478" i="31"/>
  <c r="AE1065" i="2" s="1"/>
  <c r="Z478" i="31"/>
  <c r="AH1065" i="2" s="1"/>
  <c r="W479" i="31"/>
  <c r="AE1066" i="2" s="1"/>
  <c r="Z479" i="31"/>
  <c r="AH1066" i="2" s="1"/>
  <c r="W481" i="31"/>
  <c r="AE1068" i="2" s="1"/>
  <c r="Z481" i="31"/>
  <c r="AH1068" i="2" s="1"/>
  <c r="W482" i="31"/>
  <c r="AE1069" i="2" s="1"/>
  <c r="Z482" i="31"/>
  <c r="AH1069" i="2" s="1"/>
  <c r="W483" i="31"/>
  <c r="AE1070" i="2" s="1"/>
  <c r="Z483" i="31"/>
  <c r="AH1070" i="2" s="1"/>
  <c r="W484" i="31"/>
  <c r="AE1071" i="2" s="1"/>
  <c r="Z484" i="31"/>
  <c r="AH1071" i="2" s="1"/>
  <c r="W485" i="31"/>
  <c r="AE1072" i="2" s="1"/>
  <c r="Z485" i="31"/>
  <c r="AH1072" i="2" s="1"/>
  <c r="W486" i="31"/>
  <c r="AE1073" i="2" s="1"/>
  <c r="Z486" i="31"/>
  <c r="AH1073" i="2" s="1"/>
  <c r="W487" i="31"/>
  <c r="AE1074" i="2" s="1"/>
  <c r="Z487" i="31"/>
  <c r="AH1074" i="2" s="1"/>
  <c r="W488" i="31"/>
  <c r="AE1075" i="2" s="1"/>
  <c r="Z488" i="31"/>
  <c r="AH1075" i="2" s="1"/>
  <c r="W489" i="31"/>
  <c r="AE1076" i="2" s="1"/>
  <c r="Z489" i="31"/>
  <c r="AH1076" i="2" s="1"/>
  <c r="W490" i="31"/>
  <c r="AE1077" i="2" s="1"/>
  <c r="Z490" i="31"/>
  <c r="AH1077" i="2" s="1"/>
  <c r="W491" i="31"/>
  <c r="AE1078" i="2" s="1"/>
  <c r="Z491" i="31"/>
  <c r="AH1078" i="2" s="1"/>
  <c r="W492" i="31"/>
  <c r="AE1079" i="2" s="1"/>
  <c r="Z492" i="31"/>
  <c r="AH1079" i="2" s="1"/>
  <c r="W493" i="31"/>
  <c r="AE1080" i="2" s="1"/>
  <c r="Z493" i="31"/>
  <c r="AH1080" i="2" s="1"/>
  <c r="W494" i="31"/>
  <c r="AE1081" i="2" s="1"/>
  <c r="Z494" i="31"/>
  <c r="AH1081" i="2" s="1"/>
  <c r="W495" i="31"/>
  <c r="AE1082" i="2" s="1"/>
  <c r="Z495" i="31"/>
  <c r="AH1082" i="2" s="1"/>
  <c r="W496" i="31"/>
  <c r="AE1083" i="2" s="1"/>
  <c r="Z496" i="31"/>
  <c r="AH1083" i="2" s="1"/>
  <c r="W497" i="31"/>
  <c r="AE1084" i="2" s="1"/>
  <c r="Z497" i="31"/>
  <c r="AH1084" i="2" s="1"/>
  <c r="W498" i="31"/>
  <c r="AE1085" i="2" s="1"/>
  <c r="Z498" i="31"/>
  <c r="AH1085" i="2" s="1"/>
  <c r="W499" i="31"/>
  <c r="AE1086" i="2" s="1"/>
  <c r="Z499" i="31"/>
  <c r="AH1086" i="2" s="1"/>
  <c r="W500" i="31"/>
  <c r="AE1087" i="2" s="1"/>
  <c r="Z500" i="31"/>
  <c r="AH1087" i="2" s="1"/>
  <c r="W501" i="31"/>
  <c r="AE1088" i="2" s="1"/>
  <c r="Z501" i="31"/>
  <c r="AH1088" i="2" s="1"/>
  <c r="W502" i="31"/>
  <c r="AE1089" i="2" s="1"/>
  <c r="Z502" i="31"/>
  <c r="AH1089" i="2" s="1"/>
  <c r="W503" i="31"/>
  <c r="AE1090" i="2" s="1"/>
  <c r="Z503" i="31"/>
  <c r="AH1090" i="2" s="1"/>
  <c r="W504" i="31"/>
  <c r="AE1091" i="2" s="1"/>
  <c r="Z504" i="31"/>
  <c r="AH1091" i="2" s="1"/>
  <c r="W505" i="31"/>
  <c r="AE1092" i="2" s="1"/>
  <c r="Z505" i="31"/>
  <c r="AH1092" i="2" s="1"/>
  <c r="W506" i="31"/>
  <c r="AE1093" i="2" s="1"/>
  <c r="Z506" i="31"/>
  <c r="AH1093" i="2" s="1"/>
  <c r="W507" i="31"/>
  <c r="AE1094" i="2" s="1"/>
  <c r="Z507" i="31"/>
  <c r="AH1094" i="2" s="1"/>
  <c r="W508" i="31"/>
  <c r="AE1095" i="2" s="1"/>
  <c r="Z508" i="31"/>
  <c r="AH1095" i="2" s="1"/>
  <c r="W509" i="31"/>
  <c r="AE1096" i="2" s="1"/>
  <c r="Z509" i="31"/>
  <c r="AH1096" i="2" s="1"/>
  <c r="W510" i="31"/>
  <c r="AE1097" i="2" s="1"/>
  <c r="Z510" i="31"/>
  <c r="AH1097" i="2" s="1"/>
  <c r="W512" i="31"/>
  <c r="AE1099" i="2" s="1"/>
  <c r="Z512" i="31"/>
  <c r="AH1099" i="2" s="1"/>
  <c r="W513" i="31"/>
  <c r="AE1100" i="2" s="1"/>
  <c r="Z513" i="31"/>
  <c r="AH1100" i="2" s="1"/>
  <c r="W514" i="31"/>
  <c r="AE1101" i="2" s="1"/>
  <c r="Z514" i="31"/>
  <c r="AH1101" i="2" s="1"/>
  <c r="W515" i="31"/>
  <c r="AE1102" i="2" s="1"/>
  <c r="Z515" i="31"/>
  <c r="AH1102" i="2" s="1"/>
  <c r="W516" i="31"/>
  <c r="AE1103" i="2" s="1"/>
  <c r="Z516" i="31"/>
  <c r="AH1103" i="2" s="1"/>
  <c r="W517" i="31"/>
  <c r="AE1104" i="2" s="1"/>
  <c r="Z517" i="31"/>
  <c r="AH1104" i="2" s="1"/>
  <c r="W518" i="31"/>
  <c r="AE1105" i="2" s="1"/>
  <c r="Z518" i="31"/>
  <c r="AH1105" i="2" s="1"/>
  <c r="W519" i="31"/>
  <c r="AE1106" i="2" s="1"/>
  <c r="Z519" i="31"/>
  <c r="AH1106" i="2" s="1"/>
  <c r="W520" i="31"/>
  <c r="AE1107" i="2" s="1"/>
  <c r="Z520" i="31"/>
  <c r="AH1107" i="2" s="1"/>
  <c r="W521" i="31"/>
  <c r="AE1108" i="2" s="1"/>
  <c r="Z521" i="31"/>
  <c r="AH1108" i="2" s="1"/>
  <c r="W522" i="31"/>
  <c r="AE1109" i="2" s="1"/>
  <c r="Z522" i="31"/>
  <c r="AH1109" i="2" s="1"/>
  <c r="W523" i="31"/>
  <c r="AE1110" i="2" s="1"/>
  <c r="Z523" i="31"/>
  <c r="AH1110" i="2" s="1"/>
  <c r="W524" i="31"/>
  <c r="AE1111" i="2" s="1"/>
  <c r="Z524" i="31"/>
  <c r="AH1111" i="2" s="1"/>
  <c r="W525" i="31"/>
  <c r="AE1112" i="2" s="1"/>
  <c r="Z525" i="31"/>
  <c r="AH1112" i="2" s="1"/>
  <c r="W526" i="31"/>
  <c r="AE1113" i="2" s="1"/>
  <c r="Z526" i="31"/>
  <c r="AH1113" i="2" s="1"/>
  <c r="W527" i="31"/>
  <c r="AE1114" i="2" s="1"/>
  <c r="Z527" i="31"/>
  <c r="AH1114" i="2" s="1"/>
  <c r="W528" i="31"/>
  <c r="AE1115" i="2" s="1"/>
  <c r="Z528" i="31"/>
  <c r="AH1115" i="2" s="1"/>
  <c r="W529" i="31"/>
  <c r="AE1116" i="2" s="1"/>
  <c r="Z529" i="31"/>
  <c r="AH1116" i="2" s="1"/>
  <c r="W530" i="31"/>
  <c r="AE1117" i="2" s="1"/>
  <c r="Z530" i="31"/>
  <c r="AH1117" i="2" s="1"/>
  <c r="W531" i="31"/>
  <c r="AE1118" i="2" s="1"/>
  <c r="Z531" i="31"/>
  <c r="AH1118" i="2" s="1"/>
  <c r="W532" i="31"/>
  <c r="AE1119" i="2" s="1"/>
  <c r="Z532" i="31"/>
  <c r="AH1119" i="2" s="1"/>
  <c r="W533" i="31"/>
  <c r="AE1120" i="2" s="1"/>
  <c r="Z533" i="31"/>
  <c r="AH1120" i="2" s="1"/>
  <c r="W534" i="31"/>
  <c r="AE1121" i="2" s="1"/>
  <c r="Z534" i="31"/>
  <c r="AH1121" i="2" s="1"/>
  <c r="W535" i="31"/>
  <c r="AE1122" i="2" s="1"/>
  <c r="Z535" i="31"/>
  <c r="AH1122" i="2" s="1"/>
  <c r="W536" i="31"/>
  <c r="AE1123" i="2" s="1"/>
  <c r="Z536" i="31"/>
  <c r="AH1123" i="2" s="1"/>
  <c r="W537" i="31"/>
  <c r="AE1124" i="2" s="1"/>
  <c r="Z537" i="31"/>
  <c r="AH1124" i="2" s="1"/>
  <c r="W538" i="31"/>
  <c r="AE1125" i="2" s="1"/>
  <c r="Z538" i="31"/>
  <c r="AH1125" i="2" s="1"/>
  <c r="W539" i="31"/>
  <c r="AE1126" i="2" s="1"/>
  <c r="Z539" i="31"/>
  <c r="AH1126" i="2" s="1"/>
  <c r="W540" i="31"/>
  <c r="AE1127" i="2" s="1"/>
  <c r="Z540" i="31"/>
  <c r="AH1127" i="2" s="1"/>
  <c r="W541" i="31"/>
  <c r="AE1128" i="2" s="1"/>
  <c r="Z541" i="31"/>
  <c r="AH1128" i="2" s="1"/>
  <c r="W542" i="31"/>
  <c r="AE1129" i="2" s="1"/>
  <c r="Z542" i="31"/>
  <c r="AH1129" i="2" s="1"/>
  <c r="W544" i="31"/>
  <c r="AE1131" i="2" s="1"/>
  <c r="Z544" i="31"/>
  <c r="AH1131" i="2" s="1"/>
  <c r="W545" i="31"/>
  <c r="AE1132" i="2" s="1"/>
  <c r="Z545" i="31"/>
  <c r="AH1132" i="2" s="1"/>
  <c r="W546" i="31"/>
  <c r="AE1133" i="2" s="1"/>
  <c r="Z546" i="31"/>
  <c r="AH1133" i="2" s="1"/>
  <c r="W547" i="31"/>
  <c r="AE1134" i="2" s="1"/>
  <c r="Z547" i="31"/>
  <c r="AH1134" i="2" s="1"/>
  <c r="W548" i="31"/>
  <c r="AE1135" i="2" s="1"/>
  <c r="Z548" i="31"/>
  <c r="AH1135" i="2" s="1"/>
  <c r="W549" i="31"/>
  <c r="AE1136" i="2" s="1"/>
  <c r="Z549" i="31"/>
  <c r="AH1136" i="2" s="1"/>
  <c r="W550" i="31"/>
  <c r="AE1137" i="2" s="1"/>
  <c r="Z550" i="31"/>
  <c r="AH1137" i="2" s="1"/>
  <c r="W551" i="31"/>
  <c r="AE1138" i="2" s="1"/>
  <c r="Z551" i="31"/>
  <c r="AH1138" i="2" s="1"/>
  <c r="W552" i="31"/>
  <c r="AE1139" i="2" s="1"/>
  <c r="Z552" i="31"/>
  <c r="AH1139" i="2" s="1"/>
  <c r="W553" i="31"/>
  <c r="AE1140" i="2" s="1"/>
  <c r="Z553" i="31"/>
  <c r="AH1140" i="2" s="1"/>
  <c r="W554" i="31"/>
  <c r="AE1141" i="2" s="1"/>
  <c r="Z554" i="31"/>
  <c r="AH1141" i="2" s="1"/>
  <c r="W555" i="31"/>
  <c r="AE1142" i="2" s="1"/>
  <c r="Z555" i="31"/>
  <c r="AH1142" i="2" s="1"/>
  <c r="W556" i="31"/>
  <c r="AE1143" i="2" s="1"/>
  <c r="Z556" i="31"/>
  <c r="AH1143" i="2" s="1"/>
  <c r="W557" i="31"/>
  <c r="AE1144" i="2" s="1"/>
  <c r="Z557" i="31"/>
  <c r="AH1144" i="2" s="1"/>
  <c r="W558" i="31"/>
  <c r="AE1145" i="2" s="1"/>
  <c r="Z558" i="31"/>
  <c r="AH1145" i="2" s="1"/>
  <c r="W559" i="31"/>
  <c r="AE1146" i="2" s="1"/>
  <c r="Z559" i="31"/>
  <c r="AH1146" i="2" s="1"/>
  <c r="W560" i="31"/>
  <c r="AE1147" i="2" s="1"/>
  <c r="Z560" i="31"/>
  <c r="AH1147" i="2" s="1"/>
  <c r="W561" i="31"/>
  <c r="AE1148" i="2" s="1"/>
  <c r="Z561" i="31"/>
  <c r="AH1148" i="2" s="1"/>
  <c r="W562" i="31"/>
  <c r="AE1149" i="2" s="1"/>
  <c r="Z562" i="31"/>
  <c r="AH1149" i="2" s="1"/>
  <c r="W564" i="31"/>
  <c r="AE1151" i="2" s="1"/>
  <c r="Z564" i="31"/>
  <c r="AH1151" i="2" s="1"/>
  <c r="Z472" i="31"/>
  <c r="AH1059" i="2" s="1"/>
  <c r="W472" i="31"/>
  <c r="AE1059" i="2" s="1"/>
  <c r="W379" i="31"/>
  <c r="AE966" i="2" s="1"/>
  <c r="Z379" i="31"/>
  <c r="AH966" i="2" s="1"/>
  <c r="W380" i="31"/>
  <c r="AE967" i="2" s="1"/>
  <c r="Z380" i="31"/>
  <c r="AH967" i="2" s="1"/>
  <c r="W381" i="31"/>
  <c r="AE968" i="2" s="1"/>
  <c r="Z381" i="31"/>
  <c r="AH968" i="2" s="1"/>
  <c r="W382" i="31"/>
  <c r="AE969" i="2" s="1"/>
  <c r="Z382" i="31"/>
  <c r="AH969" i="2" s="1"/>
  <c r="W383" i="31"/>
  <c r="AE970" i="2" s="1"/>
  <c r="Z383" i="31"/>
  <c r="AH970" i="2" s="1"/>
  <c r="W384" i="31"/>
  <c r="AE971" i="2" s="1"/>
  <c r="Z384" i="31"/>
  <c r="AH971" i="2" s="1"/>
  <c r="W385" i="31"/>
  <c r="AE972" i="2" s="1"/>
  <c r="Z385" i="31"/>
  <c r="AH972" i="2" s="1"/>
  <c r="W387" i="31"/>
  <c r="AE974" i="2" s="1"/>
  <c r="Z387" i="31"/>
  <c r="AH974" i="2" s="1"/>
  <c r="W388" i="31"/>
  <c r="AE975" i="2" s="1"/>
  <c r="Z388" i="31"/>
  <c r="AH975" i="2" s="1"/>
  <c r="W389" i="31"/>
  <c r="AE976" i="2" s="1"/>
  <c r="Z389" i="31"/>
  <c r="AH976" i="2" s="1"/>
  <c r="W390" i="31"/>
  <c r="AE977" i="2" s="1"/>
  <c r="Z390" i="31"/>
  <c r="AH977" i="2" s="1"/>
  <c r="W391" i="31"/>
  <c r="AE978" i="2" s="1"/>
  <c r="Z391" i="31"/>
  <c r="AH978" i="2" s="1"/>
  <c r="W392" i="31"/>
  <c r="AE979" i="2" s="1"/>
  <c r="Z392" i="31"/>
  <c r="AH979" i="2" s="1"/>
  <c r="W393" i="31"/>
  <c r="AE980" i="2" s="1"/>
  <c r="Z393" i="31"/>
  <c r="AH980" i="2" s="1"/>
  <c r="W394" i="31"/>
  <c r="AE981" i="2" s="1"/>
  <c r="Z394" i="31"/>
  <c r="AH981" i="2" s="1"/>
  <c r="W395" i="31"/>
  <c r="AE982" i="2" s="1"/>
  <c r="Z395" i="31"/>
  <c r="AH982" i="2" s="1"/>
  <c r="W396" i="31"/>
  <c r="AE983" i="2" s="1"/>
  <c r="Z396" i="31"/>
  <c r="AH983" i="2" s="1"/>
  <c r="W397" i="31"/>
  <c r="AE984" i="2" s="1"/>
  <c r="Z397" i="31"/>
  <c r="AH984" i="2" s="1"/>
  <c r="W398" i="31"/>
  <c r="AE985" i="2" s="1"/>
  <c r="Z398" i="31"/>
  <c r="AH985" i="2" s="1"/>
  <c r="W399" i="31"/>
  <c r="AE986" i="2" s="1"/>
  <c r="Z399" i="31"/>
  <c r="AH986" i="2" s="1"/>
  <c r="W400" i="31"/>
  <c r="AE987" i="2" s="1"/>
  <c r="Z400" i="31"/>
  <c r="AH987" i="2" s="1"/>
  <c r="W401" i="31"/>
  <c r="AE988" i="2" s="1"/>
  <c r="Z401" i="31"/>
  <c r="AH988" i="2" s="1"/>
  <c r="W402" i="31"/>
  <c r="AE989" i="2" s="1"/>
  <c r="Z402" i="31"/>
  <c r="AH989" i="2" s="1"/>
  <c r="W403" i="31"/>
  <c r="AE990" i="2" s="1"/>
  <c r="Z403" i="31"/>
  <c r="AH990" i="2" s="1"/>
  <c r="W404" i="31"/>
  <c r="AE991" i="2" s="1"/>
  <c r="Z404" i="31"/>
  <c r="AH991" i="2" s="1"/>
  <c r="W405" i="31"/>
  <c r="AE992" i="2" s="1"/>
  <c r="Z405" i="31"/>
  <c r="AH992" i="2" s="1"/>
  <c r="W406" i="31"/>
  <c r="AE993" i="2" s="1"/>
  <c r="Z406" i="31"/>
  <c r="AH993" i="2" s="1"/>
  <c r="W407" i="31"/>
  <c r="AE994" i="2" s="1"/>
  <c r="Z407" i="31"/>
  <c r="AH994" i="2" s="1"/>
  <c r="W408" i="31"/>
  <c r="AE995" i="2" s="1"/>
  <c r="Z408" i="31"/>
  <c r="AH995" i="2" s="1"/>
  <c r="W409" i="31"/>
  <c r="AE996" i="2" s="1"/>
  <c r="Z409" i="31"/>
  <c r="AH996" i="2" s="1"/>
  <c r="W410" i="31"/>
  <c r="AE997" i="2" s="1"/>
  <c r="Z410" i="31"/>
  <c r="AH997" i="2" s="1"/>
  <c r="W411" i="31"/>
  <c r="AE998" i="2" s="1"/>
  <c r="Z411" i="31"/>
  <c r="AH998" i="2" s="1"/>
  <c r="W412" i="31"/>
  <c r="AE999" i="2" s="1"/>
  <c r="Z412" i="31"/>
  <c r="AH999" i="2" s="1"/>
  <c r="W413" i="31"/>
  <c r="AE1000" i="2" s="1"/>
  <c r="Z413" i="31"/>
  <c r="AH1000" i="2" s="1"/>
  <c r="W414" i="31"/>
  <c r="AE1001" i="2" s="1"/>
  <c r="Z414" i="31"/>
  <c r="AH1001" i="2" s="1"/>
  <c r="W415" i="31"/>
  <c r="AE1002" i="2" s="1"/>
  <c r="Z415" i="31"/>
  <c r="AH1002" i="2" s="1"/>
  <c r="W416" i="31"/>
  <c r="AE1003" i="2" s="1"/>
  <c r="Z416" i="31"/>
  <c r="AH1003" i="2" s="1"/>
  <c r="W418" i="31"/>
  <c r="AE1005" i="2" s="1"/>
  <c r="Z418" i="31"/>
  <c r="AH1005" i="2" s="1"/>
  <c r="W419" i="31"/>
  <c r="AE1006" i="2" s="1"/>
  <c r="Z419" i="31"/>
  <c r="AH1006" i="2" s="1"/>
  <c r="W420" i="31"/>
  <c r="AE1007" i="2" s="1"/>
  <c r="Z420" i="31"/>
  <c r="AH1007" i="2" s="1"/>
  <c r="W421" i="31"/>
  <c r="AE1008" i="2" s="1"/>
  <c r="Z421" i="31"/>
  <c r="AH1008" i="2" s="1"/>
  <c r="W422" i="31"/>
  <c r="AE1009" i="2" s="1"/>
  <c r="Z422" i="31"/>
  <c r="AH1009" i="2" s="1"/>
  <c r="W423" i="31"/>
  <c r="AE1010" i="2" s="1"/>
  <c r="Z423" i="31"/>
  <c r="AH1010" i="2" s="1"/>
  <c r="W424" i="31"/>
  <c r="AE1011" i="2" s="1"/>
  <c r="Z424" i="31"/>
  <c r="AH1011" i="2" s="1"/>
  <c r="W425" i="31"/>
  <c r="AE1012" i="2" s="1"/>
  <c r="Z425" i="31"/>
  <c r="AH1012" i="2" s="1"/>
  <c r="W426" i="31"/>
  <c r="AE1013" i="2" s="1"/>
  <c r="Z426" i="31"/>
  <c r="AH1013" i="2" s="1"/>
  <c r="W427" i="31"/>
  <c r="AE1014" i="2" s="1"/>
  <c r="Z427" i="31"/>
  <c r="AH1014" i="2" s="1"/>
  <c r="W428" i="31"/>
  <c r="AE1015" i="2" s="1"/>
  <c r="Z428" i="31"/>
  <c r="AH1015" i="2" s="1"/>
  <c r="W429" i="31"/>
  <c r="AE1016" i="2" s="1"/>
  <c r="Z429" i="31"/>
  <c r="AH1016" i="2" s="1"/>
  <c r="W430" i="31"/>
  <c r="AE1017" i="2" s="1"/>
  <c r="Z430" i="31"/>
  <c r="AH1017" i="2" s="1"/>
  <c r="W431" i="31"/>
  <c r="AE1018" i="2" s="1"/>
  <c r="Z431" i="31"/>
  <c r="AH1018" i="2" s="1"/>
  <c r="W432" i="31"/>
  <c r="AE1019" i="2" s="1"/>
  <c r="Z432" i="31"/>
  <c r="AH1019" i="2" s="1"/>
  <c r="W433" i="31"/>
  <c r="AE1020" i="2" s="1"/>
  <c r="Z433" i="31"/>
  <c r="AH1020" i="2" s="1"/>
  <c r="W434" i="31"/>
  <c r="AE1021" i="2" s="1"/>
  <c r="Z434" i="31"/>
  <c r="AH1021" i="2" s="1"/>
  <c r="W435" i="31"/>
  <c r="AE1022" i="2" s="1"/>
  <c r="Z435" i="31"/>
  <c r="AH1022" i="2" s="1"/>
  <c r="W436" i="31"/>
  <c r="AE1023" i="2" s="1"/>
  <c r="Z436" i="31"/>
  <c r="AH1023" i="2" s="1"/>
  <c r="W437" i="31"/>
  <c r="AE1024" i="2" s="1"/>
  <c r="Z437" i="31"/>
  <c r="AH1024" i="2" s="1"/>
  <c r="W438" i="31"/>
  <c r="AE1025" i="2" s="1"/>
  <c r="Z438" i="31"/>
  <c r="AH1025" i="2" s="1"/>
  <c r="W439" i="31"/>
  <c r="AE1026" i="2" s="1"/>
  <c r="Z439" i="31"/>
  <c r="AH1026" i="2" s="1"/>
  <c r="W440" i="31"/>
  <c r="AE1027" i="2" s="1"/>
  <c r="Z440" i="31"/>
  <c r="AH1027" i="2" s="1"/>
  <c r="W441" i="31"/>
  <c r="AE1028" i="2" s="1"/>
  <c r="Z441" i="31"/>
  <c r="AH1028" i="2" s="1"/>
  <c r="W442" i="31"/>
  <c r="AE1029" i="2" s="1"/>
  <c r="Z442" i="31"/>
  <c r="AH1029" i="2" s="1"/>
  <c r="W443" i="31"/>
  <c r="AE1030" i="2" s="1"/>
  <c r="Z443" i="31"/>
  <c r="AH1030" i="2" s="1"/>
  <c r="W444" i="31"/>
  <c r="AE1031" i="2" s="1"/>
  <c r="Z444" i="31"/>
  <c r="AH1031" i="2" s="1"/>
  <c r="W445" i="31"/>
  <c r="AE1032" i="2" s="1"/>
  <c r="Z445" i="31"/>
  <c r="AH1032" i="2" s="1"/>
  <c r="W446" i="31"/>
  <c r="AE1033" i="2" s="1"/>
  <c r="Z446" i="31"/>
  <c r="AH1033" i="2" s="1"/>
  <c r="W447" i="31"/>
  <c r="AE1034" i="2" s="1"/>
  <c r="Z447" i="31"/>
  <c r="AH1034" i="2" s="1"/>
  <c r="W448" i="31"/>
  <c r="AE1035" i="2" s="1"/>
  <c r="Z448" i="31"/>
  <c r="AH1035" i="2" s="1"/>
  <c r="W450" i="31"/>
  <c r="AE1037" i="2" s="1"/>
  <c r="Z450" i="31"/>
  <c r="AH1037" i="2" s="1"/>
  <c r="W451" i="31"/>
  <c r="AE1038" i="2" s="1"/>
  <c r="Z451" i="31"/>
  <c r="AH1038" i="2" s="1"/>
  <c r="W452" i="31"/>
  <c r="AE1039" i="2" s="1"/>
  <c r="Z452" i="31"/>
  <c r="AH1039" i="2" s="1"/>
  <c r="W453" i="31"/>
  <c r="AE1040" i="2" s="1"/>
  <c r="Z453" i="31"/>
  <c r="AH1040" i="2" s="1"/>
  <c r="W454" i="31"/>
  <c r="AE1041" i="2" s="1"/>
  <c r="Z454" i="31"/>
  <c r="AH1041" i="2" s="1"/>
  <c r="W455" i="31"/>
  <c r="AE1042" i="2" s="1"/>
  <c r="Z455" i="31"/>
  <c r="AH1042" i="2" s="1"/>
  <c r="W456" i="31"/>
  <c r="AE1043" i="2" s="1"/>
  <c r="Z456" i="31"/>
  <c r="AH1043" i="2" s="1"/>
  <c r="W457" i="31"/>
  <c r="AE1044" i="2" s="1"/>
  <c r="Z457" i="31"/>
  <c r="AH1044" i="2" s="1"/>
  <c r="W458" i="31"/>
  <c r="AE1045" i="2" s="1"/>
  <c r="Z458" i="31"/>
  <c r="AH1045" i="2" s="1"/>
  <c r="W459" i="31"/>
  <c r="AE1046" i="2" s="1"/>
  <c r="Z459" i="31"/>
  <c r="AH1046" i="2" s="1"/>
  <c r="W460" i="31"/>
  <c r="AE1047" i="2" s="1"/>
  <c r="Z460" i="31"/>
  <c r="AH1047" i="2" s="1"/>
  <c r="W461" i="31"/>
  <c r="AE1048" i="2" s="1"/>
  <c r="Z461" i="31"/>
  <c r="AH1048" i="2" s="1"/>
  <c r="W462" i="31"/>
  <c r="AE1049" i="2" s="1"/>
  <c r="Z462" i="31"/>
  <c r="AH1049" i="2" s="1"/>
  <c r="W463" i="31"/>
  <c r="AE1050" i="2" s="1"/>
  <c r="Z463" i="31"/>
  <c r="AH1050" i="2" s="1"/>
  <c r="W464" i="31"/>
  <c r="AE1051" i="2" s="1"/>
  <c r="Z464" i="31"/>
  <c r="AH1051" i="2" s="1"/>
  <c r="W465" i="31"/>
  <c r="AE1052" i="2" s="1"/>
  <c r="Z465" i="31"/>
  <c r="AH1052" i="2" s="1"/>
  <c r="W466" i="31"/>
  <c r="AE1053" i="2" s="1"/>
  <c r="Z466" i="31"/>
  <c r="AH1053" i="2" s="1"/>
  <c r="W467" i="31"/>
  <c r="AE1054" i="2" s="1"/>
  <c r="Z467" i="31"/>
  <c r="AH1054" i="2" s="1"/>
  <c r="W468" i="31"/>
  <c r="AE1055" i="2" s="1"/>
  <c r="Z468" i="31"/>
  <c r="AH1055" i="2" s="1"/>
  <c r="W470" i="31"/>
  <c r="AE1057" i="2" s="1"/>
  <c r="Z470" i="31"/>
  <c r="AH1057" i="2" s="1"/>
  <c r="Z378" i="31"/>
  <c r="AH965" i="2" s="1"/>
  <c r="W378" i="31"/>
  <c r="AE965" i="2" s="1"/>
  <c r="W285" i="31"/>
  <c r="AE872" i="2" s="1"/>
  <c r="Z285" i="31"/>
  <c r="AH872" i="2" s="1"/>
  <c r="W286" i="31"/>
  <c r="AE873" i="2" s="1"/>
  <c r="Z286" i="31"/>
  <c r="AH873" i="2" s="1"/>
  <c r="W287" i="31"/>
  <c r="AE874" i="2" s="1"/>
  <c r="Z287" i="31"/>
  <c r="AH874" i="2" s="1"/>
  <c r="W288" i="31"/>
  <c r="AE875" i="2" s="1"/>
  <c r="Z288" i="31"/>
  <c r="AH875" i="2" s="1"/>
  <c r="W289" i="31"/>
  <c r="AE876" i="2" s="1"/>
  <c r="Z289" i="31"/>
  <c r="AH876" i="2" s="1"/>
  <c r="W290" i="31"/>
  <c r="AE877" i="2" s="1"/>
  <c r="Z290" i="31"/>
  <c r="AH877" i="2" s="1"/>
  <c r="W291" i="31"/>
  <c r="AE878" i="2" s="1"/>
  <c r="Z291" i="31"/>
  <c r="AH878" i="2" s="1"/>
  <c r="W293" i="31"/>
  <c r="AE880" i="2" s="1"/>
  <c r="Z293" i="31"/>
  <c r="AH880" i="2" s="1"/>
  <c r="W294" i="31"/>
  <c r="AE881" i="2" s="1"/>
  <c r="Z294" i="31"/>
  <c r="AH881" i="2" s="1"/>
  <c r="W295" i="31"/>
  <c r="AE882" i="2" s="1"/>
  <c r="Z295" i="31"/>
  <c r="AH882" i="2" s="1"/>
  <c r="W296" i="31"/>
  <c r="AE883" i="2" s="1"/>
  <c r="Z296" i="31"/>
  <c r="AH883" i="2" s="1"/>
  <c r="W297" i="31"/>
  <c r="AE884" i="2" s="1"/>
  <c r="Z297" i="31"/>
  <c r="AH884" i="2" s="1"/>
  <c r="W298" i="31"/>
  <c r="AE885" i="2" s="1"/>
  <c r="Z298" i="31"/>
  <c r="AH885" i="2" s="1"/>
  <c r="W299" i="31"/>
  <c r="AE886" i="2" s="1"/>
  <c r="Z299" i="31"/>
  <c r="AH886" i="2" s="1"/>
  <c r="W300" i="31"/>
  <c r="AE887" i="2" s="1"/>
  <c r="Z300" i="31"/>
  <c r="AH887" i="2" s="1"/>
  <c r="W301" i="31"/>
  <c r="AE888" i="2" s="1"/>
  <c r="Z301" i="31"/>
  <c r="AH888" i="2" s="1"/>
  <c r="W302" i="31"/>
  <c r="AE889" i="2" s="1"/>
  <c r="Z302" i="31"/>
  <c r="AH889" i="2" s="1"/>
  <c r="W303" i="31"/>
  <c r="AE890" i="2" s="1"/>
  <c r="Z303" i="31"/>
  <c r="AH890" i="2" s="1"/>
  <c r="W304" i="31"/>
  <c r="AE891" i="2" s="1"/>
  <c r="Z304" i="31"/>
  <c r="AH891" i="2" s="1"/>
  <c r="W305" i="31"/>
  <c r="AE892" i="2" s="1"/>
  <c r="Z305" i="31"/>
  <c r="AH892" i="2" s="1"/>
  <c r="W306" i="31"/>
  <c r="AE893" i="2" s="1"/>
  <c r="Z306" i="31"/>
  <c r="AH893" i="2" s="1"/>
  <c r="W307" i="31"/>
  <c r="AE894" i="2" s="1"/>
  <c r="Z307" i="31"/>
  <c r="AH894" i="2" s="1"/>
  <c r="W308" i="31"/>
  <c r="AE895" i="2" s="1"/>
  <c r="Z308" i="31"/>
  <c r="AH895" i="2" s="1"/>
  <c r="W309" i="31"/>
  <c r="AE896" i="2" s="1"/>
  <c r="Z309" i="31"/>
  <c r="AH896" i="2" s="1"/>
  <c r="W310" i="31"/>
  <c r="AE897" i="2" s="1"/>
  <c r="Z310" i="31"/>
  <c r="AH897" i="2" s="1"/>
  <c r="W311" i="31"/>
  <c r="AE898" i="2" s="1"/>
  <c r="Z311" i="31"/>
  <c r="AH898" i="2" s="1"/>
  <c r="W312" i="31"/>
  <c r="AE899" i="2" s="1"/>
  <c r="Z312" i="31"/>
  <c r="AH899" i="2" s="1"/>
  <c r="W313" i="31"/>
  <c r="AE900" i="2" s="1"/>
  <c r="Z313" i="31"/>
  <c r="AH900" i="2" s="1"/>
  <c r="W314" i="31"/>
  <c r="AE901" i="2" s="1"/>
  <c r="Z314" i="31"/>
  <c r="AH901" i="2" s="1"/>
  <c r="W315" i="31"/>
  <c r="AE902" i="2" s="1"/>
  <c r="Z315" i="31"/>
  <c r="AH902" i="2" s="1"/>
  <c r="W316" i="31"/>
  <c r="AE903" i="2" s="1"/>
  <c r="Z316" i="31"/>
  <c r="AH903" i="2" s="1"/>
  <c r="W317" i="31"/>
  <c r="AE904" i="2" s="1"/>
  <c r="Z317" i="31"/>
  <c r="AH904" i="2" s="1"/>
  <c r="W318" i="31"/>
  <c r="AE905" i="2" s="1"/>
  <c r="Z318" i="31"/>
  <c r="AH905" i="2" s="1"/>
  <c r="W319" i="31"/>
  <c r="AE906" i="2" s="1"/>
  <c r="Z319" i="31"/>
  <c r="AH906" i="2" s="1"/>
  <c r="W320" i="31"/>
  <c r="AE907" i="2" s="1"/>
  <c r="Z320" i="31"/>
  <c r="AH907" i="2" s="1"/>
  <c r="W321" i="31"/>
  <c r="AE908" i="2" s="1"/>
  <c r="Z321" i="31"/>
  <c r="AH908" i="2" s="1"/>
  <c r="W322" i="31"/>
  <c r="AE909" i="2" s="1"/>
  <c r="Z322" i="31"/>
  <c r="AH909" i="2" s="1"/>
  <c r="W324" i="31"/>
  <c r="AE911" i="2" s="1"/>
  <c r="Z324" i="31"/>
  <c r="AH911" i="2" s="1"/>
  <c r="W325" i="31"/>
  <c r="AE912" i="2" s="1"/>
  <c r="Z325" i="31"/>
  <c r="AH912" i="2" s="1"/>
  <c r="W326" i="31"/>
  <c r="AE913" i="2" s="1"/>
  <c r="Z326" i="31"/>
  <c r="AH913" i="2" s="1"/>
  <c r="W327" i="31"/>
  <c r="AE914" i="2" s="1"/>
  <c r="Z327" i="31"/>
  <c r="AH914" i="2" s="1"/>
  <c r="W328" i="31"/>
  <c r="AE915" i="2" s="1"/>
  <c r="Z328" i="31"/>
  <c r="AH915" i="2" s="1"/>
  <c r="W329" i="31"/>
  <c r="AE916" i="2" s="1"/>
  <c r="Z329" i="31"/>
  <c r="AH916" i="2" s="1"/>
  <c r="W330" i="31"/>
  <c r="AE917" i="2" s="1"/>
  <c r="Z330" i="31"/>
  <c r="AH917" i="2" s="1"/>
  <c r="W331" i="31"/>
  <c r="AE918" i="2" s="1"/>
  <c r="Z331" i="31"/>
  <c r="AH918" i="2" s="1"/>
  <c r="W332" i="31"/>
  <c r="AE919" i="2" s="1"/>
  <c r="Z332" i="31"/>
  <c r="AH919" i="2" s="1"/>
  <c r="W333" i="31"/>
  <c r="AE920" i="2" s="1"/>
  <c r="Z333" i="31"/>
  <c r="AH920" i="2" s="1"/>
  <c r="W334" i="31"/>
  <c r="AE921" i="2" s="1"/>
  <c r="Z334" i="31"/>
  <c r="AH921" i="2" s="1"/>
  <c r="W335" i="31"/>
  <c r="AE922" i="2" s="1"/>
  <c r="Z335" i="31"/>
  <c r="AH922" i="2" s="1"/>
  <c r="W336" i="31"/>
  <c r="AE923" i="2" s="1"/>
  <c r="Z336" i="31"/>
  <c r="AH923" i="2" s="1"/>
  <c r="W337" i="31"/>
  <c r="AE924" i="2" s="1"/>
  <c r="Z337" i="31"/>
  <c r="AH924" i="2" s="1"/>
  <c r="W338" i="31"/>
  <c r="AE925" i="2" s="1"/>
  <c r="Z338" i="31"/>
  <c r="AH925" i="2" s="1"/>
  <c r="W339" i="31"/>
  <c r="AE926" i="2" s="1"/>
  <c r="Z339" i="31"/>
  <c r="AH926" i="2" s="1"/>
  <c r="W340" i="31"/>
  <c r="AE927" i="2" s="1"/>
  <c r="Z340" i="31"/>
  <c r="AH927" i="2" s="1"/>
  <c r="W341" i="31"/>
  <c r="AE928" i="2" s="1"/>
  <c r="Z341" i="31"/>
  <c r="AH928" i="2" s="1"/>
  <c r="W342" i="31"/>
  <c r="AE929" i="2" s="1"/>
  <c r="Z342" i="31"/>
  <c r="AH929" i="2" s="1"/>
  <c r="W343" i="31"/>
  <c r="AE930" i="2" s="1"/>
  <c r="Z343" i="31"/>
  <c r="AH930" i="2" s="1"/>
  <c r="W344" i="31"/>
  <c r="AE931" i="2" s="1"/>
  <c r="Z344" i="31"/>
  <c r="AH931" i="2" s="1"/>
  <c r="W345" i="31"/>
  <c r="AE932" i="2" s="1"/>
  <c r="Z345" i="31"/>
  <c r="AH932" i="2" s="1"/>
  <c r="W346" i="31"/>
  <c r="AE933" i="2" s="1"/>
  <c r="Z346" i="31"/>
  <c r="AH933" i="2" s="1"/>
  <c r="W347" i="31"/>
  <c r="AE934" i="2" s="1"/>
  <c r="Z347" i="31"/>
  <c r="AH934" i="2" s="1"/>
  <c r="W348" i="31"/>
  <c r="AE935" i="2" s="1"/>
  <c r="Z348" i="31"/>
  <c r="AH935" i="2" s="1"/>
  <c r="W349" i="31"/>
  <c r="AE936" i="2" s="1"/>
  <c r="Z349" i="31"/>
  <c r="AH936" i="2" s="1"/>
  <c r="W350" i="31"/>
  <c r="AE937" i="2" s="1"/>
  <c r="Z350" i="31"/>
  <c r="AH937" i="2" s="1"/>
  <c r="W351" i="31"/>
  <c r="AE938" i="2" s="1"/>
  <c r="Z351" i="31"/>
  <c r="AH938" i="2" s="1"/>
  <c r="W352" i="31"/>
  <c r="AE939" i="2" s="1"/>
  <c r="Z352" i="31"/>
  <c r="AH939" i="2" s="1"/>
  <c r="W353" i="31"/>
  <c r="AE940" i="2" s="1"/>
  <c r="Z353" i="31"/>
  <c r="AH940" i="2" s="1"/>
  <c r="W354" i="31"/>
  <c r="AE941" i="2" s="1"/>
  <c r="Z354" i="31"/>
  <c r="AH941" i="2" s="1"/>
  <c r="W356" i="31"/>
  <c r="AE943" i="2" s="1"/>
  <c r="Z356" i="31"/>
  <c r="AH943" i="2" s="1"/>
  <c r="W357" i="31"/>
  <c r="AE944" i="2" s="1"/>
  <c r="Z357" i="31"/>
  <c r="AH944" i="2" s="1"/>
  <c r="W358" i="31"/>
  <c r="AE945" i="2" s="1"/>
  <c r="Z358" i="31"/>
  <c r="AH945" i="2" s="1"/>
  <c r="W359" i="31"/>
  <c r="AE946" i="2" s="1"/>
  <c r="Z359" i="31"/>
  <c r="AH946" i="2" s="1"/>
  <c r="W360" i="31"/>
  <c r="AE947" i="2" s="1"/>
  <c r="Z360" i="31"/>
  <c r="AH947" i="2" s="1"/>
  <c r="W361" i="31"/>
  <c r="AE948" i="2" s="1"/>
  <c r="Z361" i="31"/>
  <c r="AH948" i="2" s="1"/>
  <c r="W362" i="31"/>
  <c r="AE949" i="2" s="1"/>
  <c r="Z362" i="31"/>
  <c r="AH949" i="2" s="1"/>
  <c r="W363" i="31"/>
  <c r="AE950" i="2" s="1"/>
  <c r="Z363" i="31"/>
  <c r="AH950" i="2" s="1"/>
  <c r="W364" i="31"/>
  <c r="AE951" i="2" s="1"/>
  <c r="Z364" i="31"/>
  <c r="AH951" i="2" s="1"/>
  <c r="W365" i="31"/>
  <c r="AE952" i="2" s="1"/>
  <c r="Z365" i="31"/>
  <c r="AH952" i="2" s="1"/>
  <c r="W366" i="31"/>
  <c r="AE953" i="2" s="1"/>
  <c r="Z366" i="31"/>
  <c r="AH953" i="2" s="1"/>
  <c r="W367" i="31"/>
  <c r="AE954" i="2" s="1"/>
  <c r="Z367" i="31"/>
  <c r="AH954" i="2" s="1"/>
  <c r="W368" i="31"/>
  <c r="AE955" i="2" s="1"/>
  <c r="Z368" i="31"/>
  <c r="AH955" i="2" s="1"/>
  <c r="W369" i="31"/>
  <c r="AE956" i="2" s="1"/>
  <c r="Z369" i="31"/>
  <c r="AH956" i="2" s="1"/>
  <c r="W370" i="31"/>
  <c r="AE957" i="2" s="1"/>
  <c r="Z370" i="31"/>
  <c r="AH957" i="2" s="1"/>
  <c r="W371" i="31"/>
  <c r="AE958" i="2" s="1"/>
  <c r="Z371" i="31"/>
  <c r="AH958" i="2" s="1"/>
  <c r="W372" i="31"/>
  <c r="AE959" i="2" s="1"/>
  <c r="Z372" i="31"/>
  <c r="AH959" i="2" s="1"/>
  <c r="W373" i="31"/>
  <c r="AE960" i="2" s="1"/>
  <c r="Z373" i="31"/>
  <c r="AH960" i="2" s="1"/>
  <c r="W374" i="31"/>
  <c r="AE961" i="2" s="1"/>
  <c r="Z374" i="31"/>
  <c r="AH961" i="2" s="1"/>
  <c r="W376" i="31"/>
  <c r="AE963" i="2" s="1"/>
  <c r="Z376" i="31"/>
  <c r="AH963" i="2" s="1"/>
  <c r="Z284" i="31"/>
  <c r="AH871" i="2" s="1"/>
  <c r="W284" i="31"/>
  <c r="AE871" i="2" s="1"/>
  <c r="Z191" i="31"/>
  <c r="AH778" i="2" s="1"/>
  <c r="Z192" i="31"/>
  <c r="AH779" i="2" s="1"/>
  <c r="Z193" i="31"/>
  <c r="AH780" i="2" s="1"/>
  <c r="Z194" i="31"/>
  <c r="AH781" i="2" s="1"/>
  <c r="Z195" i="31"/>
  <c r="AH782" i="2" s="1"/>
  <c r="Z196" i="31"/>
  <c r="AH783" i="2" s="1"/>
  <c r="Z197" i="31"/>
  <c r="AH784" i="2" s="1"/>
  <c r="Z199" i="31"/>
  <c r="AH786" i="2" s="1"/>
  <c r="Z200" i="31"/>
  <c r="AH787" i="2" s="1"/>
  <c r="Z201" i="31"/>
  <c r="AH788" i="2" s="1"/>
  <c r="Z202" i="31"/>
  <c r="AH789" i="2" s="1"/>
  <c r="Z203" i="31"/>
  <c r="AH790" i="2" s="1"/>
  <c r="Z204" i="31"/>
  <c r="AH791" i="2" s="1"/>
  <c r="Z205" i="31"/>
  <c r="AH792" i="2" s="1"/>
  <c r="Z206" i="31"/>
  <c r="AH793" i="2" s="1"/>
  <c r="Z207" i="31"/>
  <c r="AH794" i="2" s="1"/>
  <c r="Z208" i="31"/>
  <c r="AH795" i="2" s="1"/>
  <c r="Z209" i="31"/>
  <c r="AH796" i="2" s="1"/>
  <c r="Z210" i="31"/>
  <c r="AH797" i="2" s="1"/>
  <c r="Z211" i="31"/>
  <c r="AH798" i="2" s="1"/>
  <c r="Z212" i="31"/>
  <c r="AH799" i="2" s="1"/>
  <c r="Z213" i="31"/>
  <c r="AH800" i="2" s="1"/>
  <c r="Z214" i="31"/>
  <c r="AH801" i="2" s="1"/>
  <c r="Z215" i="31"/>
  <c r="AH802" i="2" s="1"/>
  <c r="Z216" i="31"/>
  <c r="AH803" i="2" s="1"/>
  <c r="Z217" i="31"/>
  <c r="AH804" i="2" s="1"/>
  <c r="Z218" i="31"/>
  <c r="AH805" i="2" s="1"/>
  <c r="Z219" i="31"/>
  <c r="AH806" i="2" s="1"/>
  <c r="Z220" i="31"/>
  <c r="AH807" i="2" s="1"/>
  <c r="Z221" i="31"/>
  <c r="AH808" i="2" s="1"/>
  <c r="Z222" i="31"/>
  <c r="AH809" i="2" s="1"/>
  <c r="Z223" i="31"/>
  <c r="AH810" i="2" s="1"/>
  <c r="Z224" i="31"/>
  <c r="AH811" i="2" s="1"/>
  <c r="Z225" i="31"/>
  <c r="AH812" i="2" s="1"/>
  <c r="Z226" i="31"/>
  <c r="AH813" i="2" s="1"/>
  <c r="Z227" i="31"/>
  <c r="AH814" i="2" s="1"/>
  <c r="Z228" i="31"/>
  <c r="AH815" i="2" s="1"/>
  <c r="Z230" i="31"/>
  <c r="AH817" i="2" s="1"/>
  <c r="Z231" i="31"/>
  <c r="AH818" i="2" s="1"/>
  <c r="Z232" i="31"/>
  <c r="AH819" i="2" s="1"/>
  <c r="Z233" i="31"/>
  <c r="AH820" i="2" s="1"/>
  <c r="Z234" i="31"/>
  <c r="AH821" i="2" s="1"/>
  <c r="Z235" i="31"/>
  <c r="AH822" i="2" s="1"/>
  <c r="Z236" i="31"/>
  <c r="AH823" i="2" s="1"/>
  <c r="Z237" i="31"/>
  <c r="AH824" i="2" s="1"/>
  <c r="Z238" i="31"/>
  <c r="AH825" i="2" s="1"/>
  <c r="Z239" i="31"/>
  <c r="AH826" i="2" s="1"/>
  <c r="Z240" i="31"/>
  <c r="AH827" i="2" s="1"/>
  <c r="Z241" i="31"/>
  <c r="AH828" i="2" s="1"/>
  <c r="Z242" i="31"/>
  <c r="AH829" i="2" s="1"/>
  <c r="Z243" i="31"/>
  <c r="AH830" i="2" s="1"/>
  <c r="Z244" i="31"/>
  <c r="AH831" i="2" s="1"/>
  <c r="Z245" i="31"/>
  <c r="AH832" i="2" s="1"/>
  <c r="Z246" i="31"/>
  <c r="AH833" i="2" s="1"/>
  <c r="Z247" i="31"/>
  <c r="AH834" i="2" s="1"/>
  <c r="Z248" i="31"/>
  <c r="AH835" i="2" s="1"/>
  <c r="Z249" i="31"/>
  <c r="AH836" i="2" s="1"/>
  <c r="Z250" i="31"/>
  <c r="AH837" i="2" s="1"/>
  <c r="Z251" i="31"/>
  <c r="AH838" i="2" s="1"/>
  <c r="Z252" i="31"/>
  <c r="AH839" i="2" s="1"/>
  <c r="Z253" i="31"/>
  <c r="AH840" i="2" s="1"/>
  <c r="Z254" i="31"/>
  <c r="AH841" i="2" s="1"/>
  <c r="Z255" i="31"/>
  <c r="AH842" i="2" s="1"/>
  <c r="Z256" i="31"/>
  <c r="AH843" i="2" s="1"/>
  <c r="Z257" i="31"/>
  <c r="AH844" i="2" s="1"/>
  <c r="Z258" i="31"/>
  <c r="AH845" i="2" s="1"/>
  <c r="Z259" i="31"/>
  <c r="AH846" i="2" s="1"/>
  <c r="Z260" i="31"/>
  <c r="AH847" i="2" s="1"/>
  <c r="Z262" i="31"/>
  <c r="AH849" i="2" s="1"/>
  <c r="Z263" i="31"/>
  <c r="AH850" i="2" s="1"/>
  <c r="Z264" i="31"/>
  <c r="AH851" i="2" s="1"/>
  <c r="Z265" i="31"/>
  <c r="AH852" i="2" s="1"/>
  <c r="Z266" i="31"/>
  <c r="AH853" i="2" s="1"/>
  <c r="Z267" i="31"/>
  <c r="AH854" i="2" s="1"/>
  <c r="Z268" i="31"/>
  <c r="AH855" i="2" s="1"/>
  <c r="Z269" i="31"/>
  <c r="AH856" i="2" s="1"/>
  <c r="Z270" i="31"/>
  <c r="AH857" i="2" s="1"/>
  <c r="Z271" i="31"/>
  <c r="AH858" i="2" s="1"/>
  <c r="Z272" i="31"/>
  <c r="AH859" i="2" s="1"/>
  <c r="Z273" i="31"/>
  <c r="AH860" i="2" s="1"/>
  <c r="Z274" i="31"/>
  <c r="AH861" i="2" s="1"/>
  <c r="Z275" i="31"/>
  <c r="AH862" i="2" s="1"/>
  <c r="Z276" i="31"/>
  <c r="AH863" i="2" s="1"/>
  <c r="Z277" i="31"/>
  <c r="AH864" i="2" s="1"/>
  <c r="Z278" i="31"/>
  <c r="AH865" i="2" s="1"/>
  <c r="Z279" i="31"/>
  <c r="AH866" i="2" s="1"/>
  <c r="Z280" i="31"/>
  <c r="AH867" i="2" s="1"/>
  <c r="Z282" i="31"/>
  <c r="AH869" i="2" s="1"/>
  <c r="Z190" i="31"/>
  <c r="AH777" i="2" s="1"/>
  <c r="W191" i="31"/>
  <c r="AE778" i="2" s="1"/>
  <c r="W192" i="31"/>
  <c r="AE779" i="2" s="1"/>
  <c r="W193" i="31"/>
  <c r="AE780" i="2" s="1"/>
  <c r="W194" i="31"/>
  <c r="AE781" i="2" s="1"/>
  <c r="W195" i="31"/>
  <c r="AE782" i="2" s="1"/>
  <c r="W196" i="31"/>
  <c r="AE783" i="2" s="1"/>
  <c r="W197" i="31"/>
  <c r="AE784" i="2" s="1"/>
  <c r="W199" i="31"/>
  <c r="AE786" i="2" s="1"/>
  <c r="W200" i="31"/>
  <c r="AE787" i="2" s="1"/>
  <c r="W201" i="31"/>
  <c r="AE788" i="2" s="1"/>
  <c r="W202" i="31"/>
  <c r="AE789" i="2" s="1"/>
  <c r="W203" i="31"/>
  <c r="AE790" i="2" s="1"/>
  <c r="W204" i="31"/>
  <c r="AE791" i="2" s="1"/>
  <c r="W205" i="31"/>
  <c r="AE792" i="2" s="1"/>
  <c r="W206" i="31"/>
  <c r="AE793" i="2" s="1"/>
  <c r="W207" i="31"/>
  <c r="AE794" i="2" s="1"/>
  <c r="W208" i="31"/>
  <c r="AE795" i="2" s="1"/>
  <c r="W209" i="31"/>
  <c r="AE796" i="2" s="1"/>
  <c r="W210" i="31"/>
  <c r="AE797" i="2" s="1"/>
  <c r="W211" i="31"/>
  <c r="AE798" i="2" s="1"/>
  <c r="W212" i="31"/>
  <c r="AE799" i="2" s="1"/>
  <c r="W213" i="31"/>
  <c r="AE800" i="2" s="1"/>
  <c r="W214" i="31"/>
  <c r="AE801" i="2" s="1"/>
  <c r="W215" i="31"/>
  <c r="AE802" i="2" s="1"/>
  <c r="W216" i="31"/>
  <c r="AE803" i="2" s="1"/>
  <c r="W217" i="31"/>
  <c r="AE804" i="2" s="1"/>
  <c r="W218" i="31"/>
  <c r="AE805" i="2" s="1"/>
  <c r="W219" i="31"/>
  <c r="AE806" i="2" s="1"/>
  <c r="W220" i="31"/>
  <c r="AE807" i="2" s="1"/>
  <c r="W221" i="31"/>
  <c r="AE808" i="2" s="1"/>
  <c r="W222" i="31"/>
  <c r="AE809" i="2" s="1"/>
  <c r="W223" i="31"/>
  <c r="AE810" i="2" s="1"/>
  <c r="W224" i="31"/>
  <c r="AE811" i="2" s="1"/>
  <c r="W225" i="31"/>
  <c r="AE812" i="2" s="1"/>
  <c r="W226" i="31"/>
  <c r="AE813" i="2" s="1"/>
  <c r="W227" i="31"/>
  <c r="AE814" i="2" s="1"/>
  <c r="W228" i="31"/>
  <c r="AE815" i="2" s="1"/>
  <c r="W230" i="31"/>
  <c r="AE817" i="2" s="1"/>
  <c r="W231" i="31"/>
  <c r="AE818" i="2" s="1"/>
  <c r="W232" i="31"/>
  <c r="AE819" i="2" s="1"/>
  <c r="W233" i="31"/>
  <c r="AE820" i="2" s="1"/>
  <c r="W234" i="31"/>
  <c r="AE821" i="2" s="1"/>
  <c r="W235" i="31"/>
  <c r="AE822" i="2" s="1"/>
  <c r="W236" i="31"/>
  <c r="AE823" i="2" s="1"/>
  <c r="W237" i="31"/>
  <c r="AE824" i="2" s="1"/>
  <c r="W238" i="31"/>
  <c r="AE825" i="2" s="1"/>
  <c r="W239" i="31"/>
  <c r="AE826" i="2" s="1"/>
  <c r="W240" i="31"/>
  <c r="AE827" i="2" s="1"/>
  <c r="W241" i="31"/>
  <c r="AE828" i="2" s="1"/>
  <c r="W242" i="31"/>
  <c r="AE829" i="2" s="1"/>
  <c r="W243" i="31"/>
  <c r="AE830" i="2" s="1"/>
  <c r="W244" i="31"/>
  <c r="AE831" i="2" s="1"/>
  <c r="W245" i="31"/>
  <c r="AE832" i="2" s="1"/>
  <c r="W246" i="31"/>
  <c r="AE833" i="2" s="1"/>
  <c r="W247" i="31"/>
  <c r="AE834" i="2" s="1"/>
  <c r="W248" i="31"/>
  <c r="AE835" i="2" s="1"/>
  <c r="W249" i="31"/>
  <c r="AE836" i="2" s="1"/>
  <c r="W250" i="31"/>
  <c r="AE837" i="2" s="1"/>
  <c r="W251" i="31"/>
  <c r="AE838" i="2" s="1"/>
  <c r="W252" i="31"/>
  <c r="AE839" i="2" s="1"/>
  <c r="W253" i="31"/>
  <c r="AE840" i="2" s="1"/>
  <c r="W254" i="31"/>
  <c r="AE841" i="2" s="1"/>
  <c r="W255" i="31"/>
  <c r="AE842" i="2" s="1"/>
  <c r="W256" i="31"/>
  <c r="AE843" i="2" s="1"/>
  <c r="W257" i="31"/>
  <c r="AE844" i="2" s="1"/>
  <c r="W258" i="31"/>
  <c r="AE845" i="2" s="1"/>
  <c r="W259" i="31"/>
  <c r="AE846" i="2" s="1"/>
  <c r="W260" i="31"/>
  <c r="AE847" i="2" s="1"/>
  <c r="W262" i="31"/>
  <c r="AE849" i="2" s="1"/>
  <c r="W263" i="31"/>
  <c r="AE850" i="2" s="1"/>
  <c r="W264" i="31"/>
  <c r="AE851" i="2" s="1"/>
  <c r="W265" i="31"/>
  <c r="AE852" i="2" s="1"/>
  <c r="W266" i="31"/>
  <c r="AE853" i="2" s="1"/>
  <c r="W267" i="31"/>
  <c r="AE854" i="2" s="1"/>
  <c r="W268" i="31"/>
  <c r="AE855" i="2" s="1"/>
  <c r="W269" i="31"/>
  <c r="AE856" i="2" s="1"/>
  <c r="W270" i="31"/>
  <c r="AE857" i="2" s="1"/>
  <c r="W271" i="31"/>
  <c r="AE858" i="2" s="1"/>
  <c r="W272" i="31"/>
  <c r="AE859" i="2" s="1"/>
  <c r="W273" i="31"/>
  <c r="AE860" i="2" s="1"/>
  <c r="W274" i="31"/>
  <c r="AE861" i="2" s="1"/>
  <c r="W275" i="31"/>
  <c r="AE862" i="2" s="1"/>
  <c r="W276" i="31"/>
  <c r="AE863" i="2" s="1"/>
  <c r="W277" i="31"/>
  <c r="AE864" i="2" s="1"/>
  <c r="W278" i="31"/>
  <c r="AE865" i="2" s="1"/>
  <c r="W279" i="31"/>
  <c r="AE866" i="2" s="1"/>
  <c r="W280" i="31"/>
  <c r="AE867" i="2" s="1"/>
  <c r="W282" i="31"/>
  <c r="AE869" i="2" s="1"/>
  <c r="W190" i="31"/>
  <c r="AE777" i="2" s="1"/>
  <c r="F1050" i="31"/>
  <c r="F1637" i="2" s="1"/>
  <c r="F1051" i="31"/>
  <c r="F1638" i="2" s="1"/>
  <c r="F1052" i="31"/>
  <c r="F1639" i="2" s="1"/>
  <c r="F1053" i="31"/>
  <c r="F1640" i="2" s="1"/>
  <c r="F1054" i="31"/>
  <c r="F1641" i="2" s="1"/>
  <c r="F1055" i="31"/>
  <c r="F1642" i="2" s="1"/>
  <c r="F1056" i="31"/>
  <c r="F1643" i="2" s="1"/>
  <c r="F1057" i="31"/>
  <c r="F1644" i="2" s="1"/>
  <c r="F1058" i="31"/>
  <c r="F1645" i="2" s="1"/>
  <c r="F1049" i="31"/>
  <c r="F1636" i="2" s="1"/>
  <c r="AB1037" i="31"/>
  <c r="AC1037" i="31"/>
  <c r="AK1624" i="2" s="1"/>
  <c r="AB1038" i="31"/>
  <c r="AC1038" i="31"/>
  <c r="AK1625" i="2" s="1"/>
  <c r="AB1039" i="31"/>
  <c r="AC1039" i="31"/>
  <c r="AK1626" i="2" s="1"/>
  <c r="AB1040" i="31"/>
  <c r="AC1040" i="31"/>
  <c r="AK1627" i="2" s="1"/>
  <c r="AB1041" i="31"/>
  <c r="AC1041" i="31"/>
  <c r="AK1628" i="2" s="1"/>
  <c r="AB1042" i="31"/>
  <c r="AC1042" i="31"/>
  <c r="AK1629" i="2" s="1"/>
  <c r="AB1043" i="31"/>
  <c r="AC1043" i="31"/>
  <c r="AK1630" i="2" s="1"/>
  <c r="AB1044" i="31"/>
  <c r="AC1044" i="31"/>
  <c r="AK1631" i="2" s="1"/>
  <c r="AB1045" i="31"/>
  <c r="AC1045" i="31"/>
  <c r="AK1632" i="2" s="1"/>
  <c r="W1046" i="31"/>
  <c r="AE1633" i="2" s="1"/>
  <c r="Z1046" i="31"/>
  <c r="AH1633" i="2" s="1"/>
  <c r="AB1046" i="31"/>
  <c r="AC1046" i="31"/>
  <c r="AK1633" i="2" s="1"/>
  <c r="W1047" i="31"/>
  <c r="AE1634" i="2" s="1"/>
  <c r="Z1047" i="31"/>
  <c r="AH1634" i="2" s="1"/>
  <c r="W1048" i="31"/>
  <c r="AE1635" i="2" s="1"/>
  <c r="AC1036" i="31"/>
  <c r="AK1623" i="2" s="1"/>
  <c r="AB1036" i="31"/>
  <c r="F1037" i="31"/>
  <c r="F1624" i="2" s="1"/>
  <c r="F1038" i="31"/>
  <c r="F1625" i="2" s="1"/>
  <c r="F1039" i="31"/>
  <c r="F1626" i="2" s="1"/>
  <c r="F1040" i="31"/>
  <c r="F1627" i="2" s="1"/>
  <c r="F1041" i="31"/>
  <c r="F1628" i="2" s="1"/>
  <c r="F1042" i="31"/>
  <c r="F1629" i="2" s="1"/>
  <c r="F1043" i="31"/>
  <c r="F1630" i="2" s="1"/>
  <c r="F1044" i="31"/>
  <c r="F1631" i="2" s="1"/>
  <c r="F1045" i="31"/>
  <c r="F1632" i="2" s="1"/>
  <c r="F1046" i="31"/>
  <c r="F1633" i="2" s="1"/>
  <c r="F1047" i="31"/>
  <c r="F1634" i="2" s="1"/>
  <c r="F1048" i="31"/>
  <c r="F1635" i="2" s="1"/>
  <c r="F1036" i="31"/>
  <c r="F1623" i="2" s="1"/>
  <c r="W97" i="31"/>
  <c r="AE684" i="2" s="1"/>
  <c r="Z97" i="31"/>
  <c r="AH684" i="2" s="1"/>
  <c r="W98" i="31"/>
  <c r="AE685" i="2" s="1"/>
  <c r="Z98" i="31"/>
  <c r="AH685" i="2" s="1"/>
  <c r="W99" i="31"/>
  <c r="AE686" i="2" s="1"/>
  <c r="Z99" i="31"/>
  <c r="AH686" i="2" s="1"/>
  <c r="W100" i="31"/>
  <c r="AE687" i="2" s="1"/>
  <c r="Z100" i="31"/>
  <c r="AH687" i="2" s="1"/>
  <c r="W101" i="31"/>
  <c r="AE688" i="2" s="1"/>
  <c r="Z101" i="31"/>
  <c r="AH688" i="2" s="1"/>
  <c r="W102" i="31"/>
  <c r="AE689" i="2" s="1"/>
  <c r="Z102" i="31"/>
  <c r="AH689" i="2" s="1"/>
  <c r="W103" i="31"/>
  <c r="AE690" i="2" s="1"/>
  <c r="Z103" i="31"/>
  <c r="AH690" i="2" s="1"/>
  <c r="W105" i="31"/>
  <c r="AE692" i="2" s="1"/>
  <c r="Z105" i="31"/>
  <c r="AH692" i="2" s="1"/>
  <c r="W106" i="31"/>
  <c r="AE693" i="2" s="1"/>
  <c r="Z106" i="31"/>
  <c r="AH693" i="2" s="1"/>
  <c r="W107" i="31"/>
  <c r="AE694" i="2" s="1"/>
  <c r="Z107" i="31"/>
  <c r="AH694" i="2" s="1"/>
  <c r="W108" i="31"/>
  <c r="AE695" i="2" s="1"/>
  <c r="Z108" i="31"/>
  <c r="AH695" i="2" s="1"/>
  <c r="W109" i="31"/>
  <c r="AE696" i="2" s="1"/>
  <c r="Z109" i="31"/>
  <c r="AH696" i="2" s="1"/>
  <c r="W110" i="31"/>
  <c r="AE697" i="2" s="1"/>
  <c r="Z110" i="31"/>
  <c r="AH697" i="2" s="1"/>
  <c r="W111" i="31"/>
  <c r="AE698" i="2" s="1"/>
  <c r="Z111" i="31"/>
  <c r="AH698" i="2" s="1"/>
  <c r="W112" i="31"/>
  <c r="AE699" i="2" s="1"/>
  <c r="Z112" i="31"/>
  <c r="AH699" i="2" s="1"/>
  <c r="W113" i="31"/>
  <c r="AE700" i="2" s="1"/>
  <c r="Z113" i="31"/>
  <c r="AH700" i="2" s="1"/>
  <c r="W114" i="31"/>
  <c r="AE701" i="2" s="1"/>
  <c r="Z114" i="31"/>
  <c r="AH701" i="2" s="1"/>
  <c r="W115" i="31"/>
  <c r="AE702" i="2" s="1"/>
  <c r="Z115" i="31"/>
  <c r="AH702" i="2" s="1"/>
  <c r="W116" i="31"/>
  <c r="AE703" i="2" s="1"/>
  <c r="Z116" i="31"/>
  <c r="AH703" i="2" s="1"/>
  <c r="W117" i="31"/>
  <c r="AE704" i="2" s="1"/>
  <c r="Z117" i="31"/>
  <c r="AH704" i="2" s="1"/>
  <c r="W118" i="31"/>
  <c r="AE705" i="2" s="1"/>
  <c r="Z118" i="31"/>
  <c r="AH705" i="2" s="1"/>
  <c r="W119" i="31"/>
  <c r="AE706" i="2" s="1"/>
  <c r="Z119" i="31"/>
  <c r="AH706" i="2" s="1"/>
  <c r="W120" i="31"/>
  <c r="AE707" i="2" s="1"/>
  <c r="Z120" i="31"/>
  <c r="AH707" i="2" s="1"/>
  <c r="W121" i="31"/>
  <c r="AE708" i="2" s="1"/>
  <c r="Z121" i="31"/>
  <c r="AH708" i="2" s="1"/>
  <c r="W122" i="31"/>
  <c r="AE709" i="2" s="1"/>
  <c r="Z122" i="31"/>
  <c r="AH709" i="2" s="1"/>
  <c r="W123" i="31"/>
  <c r="AE710" i="2" s="1"/>
  <c r="Z123" i="31"/>
  <c r="AH710" i="2" s="1"/>
  <c r="W124" i="31"/>
  <c r="AE711" i="2" s="1"/>
  <c r="Z124" i="31"/>
  <c r="AH711" i="2" s="1"/>
  <c r="W125" i="31"/>
  <c r="AE712" i="2" s="1"/>
  <c r="Z125" i="31"/>
  <c r="AH712" i="2" s="1"/>
  <c r="W126" i="31"/>
  <c r="AE713" i="2" s="1"/>
  <c r="Z126" i="31"/>
  <c r="AH713" i="2" s="1"/>
  <c r="W127" i="31"/>
  <c r="AE714" i="2" s="1"/>
  <c r="Z127" i="31"/>
  <c r="AH714" i="2" s="1"/>
  <c r="W128" i="31"/>
  <c r="AE715" i="2" s="1"/>
  <c r="Z128" i="31"/>
  <c r="AH715" i="2" s="1"/>
  <c r="W129" i="31"/>
  <c r="AE716" i="2" s="1"/>
  <c r="Z129" i="31"/>
  <c r="AH716" i="2" s="1"/>
  <c r="W130" i="31"/>
  <c r="AE717" i="2" s="1"/>
  <c r="Z130" i="31"/>
  <c r="AH717" i="2" s="1"/>
  <c r="W131" i="31"/>
  <c r="AE718" i="2" s="1"/>
  <c r="Z131" i="31"/>
  <c r="AH718" i="2" s="1"/>
  <c r="W132" i="31"/>
  <c r="AE719" i="2" s="1"/>
  <c r="Z132" i="31"/>
  <c r="AH719" i="2" s="1"/>
  <c r="W133" i="31"/>
  <c r="AE720" i="2" s="1"/>
  <c r="Z133" i="31"/>
  <c r="AH720" i="2" s="1"/>
  <c r="W134" i="31"/>
  <c r="AE721" i="2" s="1"/>
  <c r="Z134" i="31"/>
  <c r="AH721" i="2" s="1"/>
  <c r="W136" i="31"/>
  <c r="AE723" i="2" s="1"/>
  <c r="Z136" i="31"/>
  <c r="AH723" i="2" s="1"/>
  <c r="W137" i="31"/>
  <c r="AE724" i="2" s="1"/>
  <c r="Z137" i="31"/>
  <c r="AH724" i="2" s="1"/>
  <c r="W138" i="31"/>
  <c r="AE725" i="2" s="1"/>
  <c r="Z138" i="31"/>
  <c r="AH725" i="2" s="1"/>
  <c r="W139" i="31"/>
  <c r="AE726" i="2" s="1"/>
  <c r="Z139" i="31"/>
  <c r="AH726" i="2" s="1"/>
  <c r="W140" i="31"/>
  <c r="AE727" i="2" s="1"/>
  <c r="Z140" i="31"/>
  <c r="AH727" i="2" s="1"/>
  <c r="W141" i="31"/>
  <c r="AE728" i="2" s="1"/>
  <c r="Z141" i="31"/>
  <c r="AH728" i="2" s="1"/>
  <c r="W142" i="31"/>
  <c r="AE729" i="2" s="1"/>
  <c r="Z142" i="31"/>
  <c r="AH729" i="2" s="1"/>
  <c r="W143" i="31"/>
  <c r="AE730" i="2" s="1"/>
  <c r="Z143" i="31"/>
  <c r="AH730" i="2" s="1"/>
  <c r="W144" i="31"/>
  <c r="AE731" i="2" s="1"/>
  <c r="Z144" i="31"/>
  <c r="AH731" i="2" s="1"/>
  <c r="W145" i="31"/>
  <c r="AE732" i="2" s="1"/>
  <c r="Z145" i="31"/>
  <c r="AH732" i="2" s="1"/>
  <c r="W146" i="31"/>
  <c r="AE733" i="2" s="1"/>
  <c r="Z146" i="31"/>
  <c r="AH733" i="2" s="1"/>
  <c r="W147" i="31"/>
  <c r="AE734" i="2" s="1"/>
  <c r="Z147" i="31"/>
  <c r="AH734" i="2" s="1"/>
  <c r="W148" i="31"/>
  <c r="AE735" i="2" s="1"/>
  <c r="Z148" i="31"/>
  <c r="AH735" i="2" s="1"/>
  <c r="W149" i="31"/>
  <c r="AE736" i="2" s="1"/>
  <c r="Z149" i="31"/>
  <c r="AH736" i="2" s="1"/>
  <c r="W150" i="31"/>
  <c r="AE737" i="2" s="1"/>
  <c r="Z150" i="31"/>
  <c r="AH737" i="2" s="1"/>
  <c r="W151" i="31"/>
  <c r="AE738" i="2" s="1"/>
  <c r="Z151" i="31"/>
  <c r="AH738" i="2" s="1"/>
  <c r="W152" i="31"/>
  <c r="AE739" i="2" s="1"/>
  <c r="Z152" i="31"/>
  <c r="AH739" i="2" s="1"/>
  <c r="W153" i="31"/>
  <c r="AE740" i="2" s="1"/>
  <c r="Z153" i="31"/>
  <c r="AH740" i="2" s="1"/>
  <c r="W154" i="31"/>
  <c r="AE741" i="2" s="1"/>
  <c r="Z154" i="31"/>
  <c r="AH741" i="2" s="1"/>
  <c r="W155" i="31"/>
  <c r="AE742" i="2" s="1"/>
  <c r="Z155" i="31"/>
  <c r="AH742" i="2" s="1"/>
  <c r="W156" i="31"/>
  <c r="AE743" i="2" s="1"/>
  <c r="Z156" i="31"/>
  <c r="AH743" i="2" s="1"/>
  <c r="W157" i="31"/>
  <c r="AE744" i="2" s="1"/>
  <c r="Z157" i="31"/>
  <c r="AH744" i="2" s="1"/>
  <c r="W158" i="31"/>
  <c r="AE745" i="2" s="1"/>
  <c r="Z158" i="31"/>
  <c r="AH745" i="2" s="1"/>
  <c r="W159" i="31"/>
  <c r="AE746" i="2" s="1"/>
  <c r="Z159" i="31"/>
  <c r="AH746" i="2" s="1"/>
  <c r="W160" i="31"/>
  <c r="AE747" i="2" s="1"/>
  <c r="Z160" i="31"/>
  <c r="AH747" i="2" s="1"/>
  <c r="W161" i="31"/>
  <c r="AE748" i="2" s="1"/>
  <c r="Z161" i="31"/>
  <c r="AH748" i="2" s="1"/>
  <c r="W162" i="31"/>
  <c r="AE749" i="2" s="1"/>
  <c r="Z162" i="31"/>
  <c r="AH749" i="2" s="1"/>
  <c r="W163" i="31"/>
  <c r="AE750" i="2" s="1"/>
  <c r="Z163" i="31"/>
  <c r="AH750" i="2" s="1"/>
  <c r="W164" i="31"/>
  <c r="AE751" i="2" s="1"/>
  <c r="Z164" i="31"/>
  <c r="AH751" i="2" s="1"/>
  <c r="W165" i="31"/>
  <c r="AE752" i="2" s="1"/>
  <c r="Z165" i="31"/>
  <c r="AH752" i="2" s="1"/>
  <c r="W166" i="31"/>
  <c r="AE753" i="2" s="1"/>
  <c r="Z166" i="31"/>
  <c r="AH753" i="2" s="1"/>
  <c r="W168" i="31"/>
  <c r="AE755" i="2" s="1"/>
  <c r="Z168" i="31"/>
  <c r="AH755" i="2" s="1"/>
  <c r="W169" i="31"/>
  <c r="AE756" i="2" s="1"/>
  <c r="Z169" i="31"/>
  <c r="AH756" i="2" s="1"/>
  <c r="W170" i="31"/>
  <c r="AE757" i="2" s="1"/>
  <c r="Z170" i="31"/>
  <c r="AH757" i="2" s="1"/>
  <c r="W171" i="31"/>
  <c r="AE758" i="2" s="1"/>
  <c r="Z171" i="31"/>
  <c r="AH758" i="2" s="1"/>
  <c r="W172" i="31"/>
  <c r="AE759" i="2" s="1"/>
  <c r="Z172" i="31"/>
  <c r="AH759" i="2" s="1"/>
  <c r="W173" i="31"/>
  <c r="AE760" i="2" s="1"/>
  <c r="Z173" i="31"/>
  <c r="AH760" i="2" s="1"/>
  <c r="W174" i="31"/>
  <c r="AE761" i="2" s="1"/>
  <c r="Z174" i="31"/>
  <c r="AH761" i="2" s="1"/>
  <c r="W175" i="31"/>
  <c r="AE762" i="2" s="1"/>
  <c r="Z175" i="31"/>
  <c r="AH762" i="2" s="1"/>
  <c r="W176" i="31"/>
  <c r="AE763" i="2" s="1"/>
  <c r="Z176" i="31"/>
  <c r="AH763" i="2" s="1"/>
  <c r="W177" i="31"/>
  <c r="AE764" i="2" s="1"/>
  <c r="Z177" i="31"/>
  <c r="AH764" i="2" s="1"/>
  <c r="W178" i="31"/>
  <c r="AE765" i="2" s="1"/>
  <c r="Z178" i="31"/>
  <c r="AH765" i="2" s="1"/>
  <c r="W179" i="31"/>
  <c r="AE766" i="2" s="1"/>
  <c r="Z179" i="31"/>
  <c r="AH766" i="2" s="1"/>
  <c r="W180" i="31"/>
  <c r="AE767" i="2" s="1"/>
  <c r="Z180" i="31"/>
  <c r="AH767" i="2" s="1"/>
  <c r="W181" i="31"/>
  <c r="AE768" i="2" s="1"/>
  <c r="Z181" i="31"/>
  <c r="AH768" i="2" s="1"/>
  <c r="W182" i="31"/>
  <c r="AE769" i="2" s="1"/>
  <c r="Z182" i="31"/>
  <c r="AH769" i="2" s="1"/>
  <c r="W183" i="31"/>
  <c r="AE770" i="2" s="1"/>
  <c r="Z183" i="31"/>
  <c r="AH770" i="2" s="1"/>
  <c r="W184" i="31"/>
  <c r="AE771" i="2" s="1"/>
  <c r="Z184" i="31"/>
  <c r="AH771" i="2" s="1"/>
  <c r="W185" i="31"/>
  <c r="AE772" i="2" s="1"/>
  <c r="Z185" i="31"/>
  <c r="AH772" i="2" s="1"/>
  <c r="W186" i="31"/>
  <c r="AE773" i="2" s="1"/>
  <c r="Z186" i="31"/>
  <c r="AH773" i="2" s="1"/>
  <c r="W188" i="31"/>
  <c r="AE775" i="2" s="1"/>
  <c r="Z188" i="31"/>
  <c r="AH775" i="2" s="1"/>
  <c r="Z96" i="31"/>
  <c r="AH683" i="2" s="1"/>
  <c r="W96" i="31"/>
  <c r="AE683" i="2" s="1"/>
  <c r="W3" i="31"/>
  <c r="AE590" i="2" s="1"/>
  <c r="Z3" i="31"/>
  <c r="AH590" i="2" s="1"/>
  <c r="AA3" i="31"/>
  <c r="AJ590" i="2" s="1"/>
  <c r="AC3" i="31"/>
  <c r="AK590" i="2" s="1"/>
  <c r="W4" i="31"/>
  <c r="AE591" i="2" s="1"/>
  <c r="Z4" i="31"/>
  <c r="AH591" i="2" s="1"/>
  <c r="AA4" i="31"/>
  <c r="AJ591" i="2" s="1"/>
  <c r="AC4" i="31"/>
  <c r="AK591" i="2" s="1"/>
  <c r="W5" i="31"/>
  <c r="AE592" i="2" s="1"/>
  <c r="Z5" i="31"/>
  <c r="AH592" i="2" s="1"/>
  <c r="AA5" i="31"/>
  <c r="AJ592" i="2" s="1"/>
  <c r="AC5" i="31"/>
  <c r="AK592" i="2" s="1"/>
  <c r="W6" i="31"/>
  <c r="AE593" i="2" s="1"/>
  <c r="Z6" i="31"/>
  <c r="AH593" i="2" s="1"/>
  <c r="AA6" i="31"/>
  <c r="AJ593" i="2" s="1"/>
  <c r="AC6" i="31"/>
  <c r="AK593" i="2" s="1"/>
  <c r="W7" i="31"/>
  <c r="AE594" i="2" s="1"/>
  <c r="Z7" i="31"/>
  <c r="AH594" i="2" s="1"/>
  <c r="AA7" i="31"/>
  <c r="AJ594" i="2" s="1"/>
  <c r="AC7" i="31"/>
  <c r="AK594" i="2" s="1"/>
  <c r="W8" i="31"/>
  <c r="AE595" i="2" s="1"/>
  <c r="Z8" i="31"/>
  <c r="AH595" i="2" s="1"/>
  <c r="AA8" i="31"/>
  <c r="AJ595" i="2" s="1"/>
  <c r="AC8" i="31"/>
  <c r="AK595" i="2" s="1"/>
  <c r="W9" i="31"/>
  <c r="AE596" i="2" s="1"/>
  <c r="Z9" i="31"/>
  <c r="AH596" i="2" s="1"/>
  <c r="AA9" i="31"/>
  <c r="AJ596" i="2" s="1"/>
  <c r="AC9" i="31"/>
  <c r="AK596" i="2" s="1"/>
  <c r="W11" i="31"/>
  <c r="AE598" i="2" s="1"/>
  <c r="Z11" i="31"/>
  <c r="AH598" i="2" s="1"/>
  <c r="AA11" i="31"/>
  <c r="AJ598" i="2" s="1"/>
  <c r="AC11" i="31"/>
  <c r="AK598" i="2" s="1"/>
  <c r="W12" i="31"/>
  <c r="AE599" i="2" s="1"/>
  <c r="Z12" i="31"/>
  <c r="AH599" i="2" s="1"/>
  <c r="AA12" i="31"/>
  <c r="AJ599" i="2" s="1"/>
  <c r="AC12" i="31"/>
  <c r="AK599" i="2" s="1"/>
  <c r="W13" i="31"/>
  <c r="AE600" i="2" s="1"/>
  <c r="Z13" i="31"/>
  <c r="AH600" i="2" s="1"/>
  <c r="AA13" i="31"/>
  <c r="AJ600" i="2" s="1"/>
  <c r="AC13" i="31"/>
  <c r="AK600" i="2" s="1"/>
  <c r="W14" i="31"/>
  <c r="AE601" i="2" s="1"/>
  <c r="Z14" i="31"/>
  <c r="AH601" i="2" s="1"/>
  <c r="AA14" i="31"/>
  <c r="AJ601" i="2" s="1"/>
  <c r="AC14" i="31"/>
  <c r="AK601" i="2" s="1"/>
  <c r="W15" i="31"/>
  <c r="AE602" i="2" s="1"/>
  <c r="Z15" i="31"/>
  <c r="AH602" i="2" s="1"/>
  <c r="AA15" i="31"/>
  <c r="AJ602" i="2" s="1"/>
  <c r="AC15" i="31"/>
  <c r="AK602" i="2" s="1"/>
  <c r="W16" i="31"/>
  <c r="AE603" i="2" s="1"/>
  <c r="Z16" i="31"/>
  <c r="AH603" i="2" s="1"/>
  <c r="AA16" i="31"/>
  <c r="AJ603" i="2" s="1"/>
  <c r="AC16" i="31"/>
  <c r="AK603" i="2" s="1"/>
  <c r="W17" i="31"/>
  <c r="AE604" i="2" s="1"/>
  <c r="Z17" i="31"/>
  <c r="AH604" i="2" s="1"/>
  <c r="AA17" i="31"/>
  <c r="AJ604" i="2" s="1"/>
  <c r="AC17" i="31"/>
  <c r="AK604" i="2" s="1"/>
  <c r="W18" i="31"/>
  <c r="AE605" i="2" s="1"/>
  <c r="Z18" i="31"/>
  <c r="AH605" i="2" s="1"/>
  <c r="AA18" i="31"/>
  <c r="AJ605" i="2" s="1"/>
  <c r="AC18" i="31"/>
  <c r="AK605" i="2" s="1"/>
  <c r="W19" i="31"/>
  <c r="AE606" i="2" s="1"/>
  <c r="Z19" i="31"/>
  <c r="AH606" i="2" s="1"/>
  <c r="AA19" i="31"/>
  <c r="AJ606" i="2" s="1"/>
  <c r="AC19" i="31"/>
  <c r="AK606" i="2" s="1"/>
  <c r="W20" i="31"/>
  <c r="AE607" i="2" s="1"/>
  <c r="Z20" i="31"/>
  <c r="AH607" i="2" s="1"/>
  <c r="AA20" i="31"/>
  <c r="AJ607" i="2" s="1"/>
  <c r="AC20" i="31"/>
  <c r="AK607" i="2" s="1"/>
  <c r="W21" i="31"/>
  <c r="AE608" i="2" s="1"/>
  <c r="Z21" i="31"/>
  <c r="AH608" i="2" s="1"/>
  <c r="AA21" i="31"/>
  <c r="AJ608" i="2" s="1"/>
  <c r="AC21" i="31"/>
  <c r="AK608" i="2" s="1"/>
  <c r="W22" i="31"/>
  <c r="AE609" i="2" s="1"/>
  <c r="Z22" i="31"/>
  <c r="AH609" i="2" s="1"/>
  <c r="AA22" i="31"/>
  <c r="AJ609" i="2" s="1"/>
  <c r="AC22" i="31"/>
  <c r="AK609" i="2" s="1"/>
  <c r="W23" i="31"/>
  <c r="AE610" i="2" s="1"/>
  <c r="Z23" i="31"/>
  <c r="AH610" i="2" s="1"/>
  <c r="AA23" i="31"/>
  <c r="AJ610" i="2" s="1"/>
  <c r="AC23" i="31"/>
  <c r="AK610" i="2" s="1"/>
  <c r="W24" i="31"/>
  <c r="AE611" i="2" s="1"/>
  <c r="Z24" i="31"/>
  <c r="AH611" i="2" s="1"/>
  <c r="AA24" i="31"/>
  <c r="AJ611" i="2" s="1"/>
  <c r="AC24" i="31"/>
  <c r="AK611" i="2" s="1"/>
  <c r="W25" i="31"/>
  <c r="AE612" i="2" s="1"/>
  <c r="Z25" i="31"/>
  <c r="AH612" i="2" s="1"/>
  <c r="AA25" i="31"/>
  <c r="AJ612" i="2" s="1"/>
  <c r="AC25" i="31"/>
  <c r="AK612" i="2" s="1"/>
  <c r="W26" i="31"/>
  <c r="AE613" i="2" s="1"/>
  <c r="Z26" i="31"/>
  <c r="AH613" i="2" s="1"/>
  <c r="AA26" i="31"/>
  <c r="AJ613" i="2" s="1"/>
  <c r="AC26" i="31"/>
  <c r="AK613" i="2" s="1"/>
  <c r="W27" i="31"/>
  <c r="AE614" i="2" s="1"/>
  <c r="Z27" i="31"/>
  <c r="AH614" i="2" s="1"/>
  <c r="AA27" i="31"/>
  <c r="AJ614" i="2" s="1"/>
  <c r="AC27" i="31"/>
  <c r="AK614" i="2" s="1"/>
  <c r="W28" i="31"/>
  <c r="AE615" i="2" s="1"/>
  <c r="Z28" i="31"/>
  <c r="AH615" i="2" s="1"/>
  <c r="AA28" i="31"/>
  <c r="AJ615" i="2" s="1"/>
  <c r="AC28" i="31"/>
  <c r="AK615" i="2" s="1"/>
  <c r="W29" i="31"/>
  <c r="AE616" i="2" s="1"/>
  <c r="Z29" i="31"/>
  <c r="AH616" i="2" s="1"/>
  <c r="AA29" i="31"/>
  <c r="AJ616" i="2" s="1"/>
  <c r="AC29" i="31"/>
  <c r="AK616" i="2" s="1"/>
  <c r="W30" i="31"/>
  <c r="AE617" i="2" s="1"/>
  <c r="Z30" i="31"/>
  <c r="AH617" i="2" s="1"/>
  <c r="AA30" i="31"/>
  <c r="AJ617" i="2" s="1"/>
  <c r="AC30" i="31"/>
  <c r="AK617" i="2" s="1"/>
  <c r="W31" i="31"/>
  <c r="AE618" i="2" s="1"/>
  <c r="Z31" i="31"/>
  <c r="AH618" i="2" s="1"/>
  <c r="AA31" i="31"/>
  <c r="AJ618" i="2" s="1"/>
  <c r="AC31" i="31"/>
  <c r="AK618" i="2" s="1"/>
  <c r="W32" i="31"/>
  <c r="AE619" i="2" s="1"/>
  <c r="Z32" i="31"/>
  <c r="AH619" i="2" s="1"/>
  <c r="AA32" i="31"/>
  <c r="AJ619" i="2" s="1"/>
  <c r="AC32" i="31"/>
  <c r="AK619" i="2" s="1"/>
  <c r="W33" i="31"/>
  <c r="AE620" i="2" s="1"/>
  <c r="Z33" i="31"/>
  <c r="AH620" i="2" s="1"/>
  <c r="AA33" i="31"/>
  <c r="AJ620" i="2" s="1"/>
  <c r="AC33" i="31"/>
  <c r="AK620" i="2" s="1"/>
  <c r="W34" i="31"/>
  <c r="AE621" i="2" s="1"/>
  <c r="Z34" i="31"/>
  <c r="AH621" i="2" s="1"/>
  <c r="AA34" i="31"/>
  <c r="AJ621" i="2" s="1"/>
  <c r="AC34" i="31"/>
  <c r="AK621" i="2" s="1"/>
  <c r="W35" i="31"/>
  <c r="AE622" i="2" s="1"/>
  <c r="Z35" i="31"/>
  <c r="AH622" i="2" s="1"/>
  <c r="AA35" i="31"/>
  <c r="AJ622" i="2" s="1"/>
  <c r="AC35" i="31"/>
  <c r="AK622" i="2" s="1"/>
  <c r="W36" i="31"/>
  <c r="AE623" i="2" s="1"/>
  <c r="Z36" i="31"/>
  <c r="AH623" i="2" s="1"/>
  <c r="AA36" i="31"/>
  <c r="AJ623" i="2" s="1"/>
  <c r="AC36" i="31"/>
  <c r="AK623" i="2" s="1"/>
  <c r="W37" i="31"/>
  <c r="AE624" i="2" s="1"/>
  <c r="Z37" i="31"/>
  <c r="AH624" i="2" s="1"/>
  <c r="AA37" i="31"/>
  <c r="AJ624" i="2" s="1"/>
  <c r="AC37" i="31"/>
  <c r="AK624" i="2" s="1"/>
  <c r="W38" i="31"/>
  <c r="AE625" i="2" s="1"/>
  <c r="Z38" i="31"/>
  <c r="AH625" i="2" s="1"/>
  <c r="AA38" i="31"/>
  <c r="AJ625" i="2" s="1"/>
  <c r="AC38" i="31"/>
  <c r="AK625" i="2" s="1"/>
  <c r="W39" i="31"/>
  <c r="AE626" i="2" s="1"/>
  <c r="Z39" i="31"/>
  <c r="AH626" i="2" s="1"/>
  <c r="AA39" i="31"/>
  <c r="AJ626" i="2" s="1"/>
  <c r="AC39" i="31"/>
  <c r="AK626" i="2" s="1"/>
  <c r="W40" i="31"/>
  <c r="AE627" i="2" s="1"/>
  <c r="Z40" i="31"/>
  <c r="AH627" i="2" s="1"/>
  <c r="AA40" i="31"/>
  <c r="AJ627" i="2" s="1"/>
  <c r="AC40" i="31"/>
  <c r="AK627" i="2" s="1"/>
  <c r="W42" i="31"/>
  <c r="AE629" i="2" s="1"/>
  <c r="Z42" i="31"/>
  <c r="AH629" i="2" s="1"/>
  <c r="AA42" i="31"/>
  <c r="AJ629" i="2" s="1"/>
  <c r="AC42" i="31"/>
  <c r="AK629" i="2" s="1"/>
  <c r="W43" i="31"/>
  <c r="AE630" i="2" s="1"/>
  <c r="Z43" i="31"/>
  <c r="AH630" i="2" s="1"/>
  <c r="AA43" i="31"/>
  <c r="AJ630" i="2" s="1"/>
  <c r="AC43" i="31"/>
  <c r="AK630" i="2" s="1"/>
  <c r="W44" i="31"/>
  <c r="AE631" i="2" s="1"/>
  <c r="Z44" i="31"/>
  <c r="AH631" i="2" s="1"/>
  <c r="AA44" i="31"/>
  <c r="AJ631" i="2" s="1"/>
  <c r="AC44" i="31"/>
  <c r="AK631" i="2" s="1"/>
  <c r="W45" i="31"/>
  <c r="AE632" i="2" s="1"/>
  <c r="Z45" i="31"/>
  <c r="AH632" i="2" s="1"/>
  <c r="AA45" i="31"/>
  <c r="AJ632" i="2" s="1"/>
  <c r="AC45" i="31"/>
  <c r="AK632" i="2" s="1"/>
  <c r="W46" i="31"/>
  <c r="AE633" i="2" s="1"/>
  <c r="Z46" i="31"/>
  <c r="AH633" i="2" s="1"/>
  <c r="AA46" i="31"/>
  <c r="AJ633" i="2" s="1"/>
  <c r="AC46" i="31"/>
  <c r="AK633" i="2" s="1"/>
  <c r="W47" i="31"/>
  <c r="AE634" i="2" s="1"/>
  <c r="Z47" i="31"/>
  <c r="AH634" i="2" s="1"/>
  <c r="AA47" i="31"/>
  <c r="AJ634" i="2" s="1"/>
  <c r="AC47" i="31"/>
  <c r="AK634" i="2" s="1"/>
  <c r="W48" i="31"/>
  <c r="AE635" i="2" s="1"/>
  <c r="Z48" i="31"/>
  <c r="AH635" i="2" s="1"/>
  <c r="AA48" i="31"/>
  <c r="AJ635" i="2" s="1"/>
  <c r="AC48" i="31"/>
  <c r="AK635" i="2" s="1"/>
  <c r="W49" i="31"/>
  <c r="AE636" i="2" s="1"/>
  <c r="Z49" i="31"/>
  <c r="AH636" i="2" s="1"/>
  <c r="AA49" i="31"/>
  <c r="AJ636" i="2" s="1"/>
  <c r="AC49" i="31"/>
  <c r="AK636" i="2" s="1"/>
  <c r="W50" i="31"/>
  <c r="AE637" i="2" s="1"/>
  <c r="Z50" i="31"/>
  <c r="AH637" i="2" s="1"/>
  <c r="AA50" i="31"/>
  <c r="AJ637" i="2" s="1"/>
  <c r="AC50" i="31"/>
  <c r="AK637" i="2" s="1"/>
  <c r="W51" i="31"/>
  <c r="AE638" i="2" s="1"/>
  <c r="Z51" i="31"/>
  <c r="AH638" i="2" s="1"/>
  <c r="AA51" i="31"/>
  <c r="AJ638" i="2" s="1"/>
  <c r="AC51" i="31"/>
  <c r="AK638" i="2" s="1"/>
  <c r="W52" i="31"/>
  <c r="AE639" i="2" s="1"/>
  <c r="Z52" i="31"/>
  <c r="AH639" i="2" s="1"/>
  <c r="AA52" i="31"/>
  <c r="AJ639" i="2" s="1"/>
  <c r="AC52" i="31"/>
  <c r="AK639" i="2" s="1"/>
  <c r="W53" i="31"/>
  <c r="AE640" i="2" s="1"/>
  <c r="Z53" i="31"/>
  <c r="AH640" i="2" s="1"/>
  <c r="AA53" i="31"/>
  <c r="AJ640" i="2" s="1"/>
  <c r="AC53" i="31"/>
  <c r="AK640" i="2" s="1"/>
  <c r="W54" i="31"/>
  <c r="AE641" i="2" s="1"/>
  <c r="Z54" i="31"/>
  <c r="AH641" i="2" s="1"/>
  <c r="AA54" i="31"/>
  <c r="AJ641" i="2" s="1"/>
  <c r="AC54" i="31"/>
  <c r="AK641" i="2" s="1"/>
  <c r="W55" i="31"/>
  <c r="AE642" i="2" s="1"/>
  <c r="Z55" i="31"/>
  <c r="AH642" i="2" s="1"/>
  <c r="AA55" i="31"/>
  <c r="AJ642" i="2" s="1"/>
  <c r="AC55" i="31"/>
  <c r="AK642" i="2" s="1"/>
  <c r="W56" i="31"/>
  <c r="AE643" i="2" s="1"/>
  <c r="Z56" i="31"/>
  <c r="AH643" i="2" s="1"/>
  <c r="AA56" i="31"/>
  <c r="AJ643" i="2" s="1"/>
  <c r="AC56" i="31"/>
  <c r="AK643" i="2" s="1"/>
  <c r="W57" i="31"/>
  <c r="AE644" i="2" s="1"/>
  <c r="Z57" i="31"/>
  <c r="AH644" i="2" s="1"/>
  <c r="AA57" i="31"/>
  <c r="AJ644" i="2" s="1"/>
  <c r="AC57" i="31"/>
  <c r="AK644" i="2" s="1"/>
  <c r="W58" i="31"/>
  <c r="AE645" i="2" s="1"/>
  <c r="Z58" i="31"/>
  <c r="AH645" i="2" s="1"/>
  <c r="AA58" i="31"/>
  <c r="AJ645" i="2" s="1"/>
  <c r="AC58" i="31"/>
  <c r="AK645" i="2" s="1"/>
  <c r="W59" i="31"/>
  <c r="AE646" i="2" s="1"/>
  <c r="Z59" i="31"/>
  <c r="AH646" i="2" s="1"/>
  <c r="AA59" i="31"/>
  <c r="AJ646" i="2" s="1"/>
  <c r="AC59" i="31"/>
  <c r="AK646" i="2" s="1"/>
  <c r="W60" i="31"/>
  <c r="AE647" i="2" s="1"/>
  <c r="Z60" i="31"/>
  <c r="AH647" i="2" s="1"/>
  <c r="AA60" i="31"/>
  <c r="AJ647" i="2" s="1"/>
  <c r="AC60" i="31"/>
  <c r="AK647" i="2" s="1"/>
  <c r="W61" i="31"/>
  <c r="AE648" i="2" s="1"/>
  <c r="Z61" i="31"/>
  <c r="AH648" i="2" s="1"/>
  <c r="AA61" i="31"/>
  <c r="AJ648" i="2" s="1"/>
  <c r="AC61" i="31"/>
  <c r="AK648" i="2" s="1"/>
  <c r="W62" i="31"/>
  <c r="AE649" i="2" s="1"/>
  <c r="Z62" i="31"/>
  <c r="AH649" i="2" s="1"/>
  <c r="AA62" i="31"/>
  <c r="AJ649" i="2" s="1"/>
  <c r="AC62" i="31"/>
  <c r="AK649" i="2" s="1"/>
  <c r="W63" i="31"/>
  <c r="AE650" i="2" s="1"/>
  <c r="Z63" i="31"/>
  <c r="AH650" i="2" s="1"/>
  <c r="AA63" i="31"/>
  <c r="AJ650" i="2" s="1"/>
  <c r="AC63" i="31"/>
  <c r="AK650" i="2" s="1"/>
  <c r="W64" i="31"/>
  <c r="AE651" i="2" s="1"/>
  <c r="Z64" i="31"/>
  <c r="AH651" i="2" s="1"/>
  <c r="AA64" i="31"/>
  <c r="AJ651" i="2" s="1"/>
  <c r="AC64" i="31"/>
  <c r="AK651" i="2" s="1"/>
  <c r="W65" i="31"/>
  <c r="AE652" i="2" s="1"/>
  <c r="Z65" i="31"/>
  <c r="AH652" i="2" s="1"/>
  <c r="AA65" i="31"/>
  <c r="AJ652" i="2" s="1"/>
  <c r="AC65" i="31"/>
  <c r="AK652" i="2" s="1"/>
  <c r="W66" i="31"/>
  <c r="AE653" i="2" s="1"/>
  <c r="Z66" i="31"/>
  <c r="AH653" i="2" s="1"/>
  <c r="AA66" i="31"/>
  <c r="AJ653" i="2" s="1"/>
  <c r="AC66" i="31"/>
  <c r="AK653" i="2" s="1"/>
  <c r="W67" i="31"/>
  <c r="AE654" i="2" s="1"/>
  <c r="Z67" i="31"/>
  <c r="AH654" i="2" s="1"/>
  <c r="AA67" i="31"/>
  <c r="AJ654" i="2" s="1"/>
  <c r="AC67" i="31"/>
  <c r="AK654" i="2" s="1"/>
  <c r="W68" i="31"/>
  <c r="AE655" i="2" s="1"/>
  <c r="Z68" i="31"/>
  <c r="AH655" i="2" s="1"/>
  <c r="AA68" i="31"/>
  <c r="AJ655" i="2" s="1"/>
  <c r="AC68" i="31"/>
  <c r="AK655" i="2" s="1"/>
  <c r="W69" i="31"/>
  <c r="AE656" i="2" s="1"/>
  <c r="Z69" i="31"/>
  <c r="AH656" i="2" s="1"/>
  <c r="AA69" i="31"/>
  <c r="AJ656" i="2" s="1"/>
  <c r="AC69" i="31"/>
  <c r="AK656" i="2" s="1"/>
  <c r="W70" i="31"/>
  <c r="AE657" i="2" s="1"/>
  <c r="Z70" i="31"/>
  <c r="AH657" i="2" s="1"/>
  <c r="AA70" i="31"/>
  <c r="AJ657" i="2" s="1"/>
  <c r="AC70" i="31"/>
  <c r="AK657" i="2" s="1"/>
  <c r="W71" i="31"/>
  <c r="AE658" i="2" s="1"/>
  <c r="Z71" i="31"/>
  <c r="AH658" i="2" s="1"/>
  <c r="AA71" i="31"/>
  <c r="AJ658" i="2" s="1"/>
  <c r="AC71" i="31"/>
  <c r="AK658" i="2" s="1"/>
  <c r="W72" i="31"/>
  <c r="AE659" i="2" s="1"/>
  <c r="Z72" i="31"/>
  <c r="AH659" i="2" s="1"/>
  <c r="AA72" i="31"/>
  <c r="AJ659" i="2" s="1"/>
  <c r="AC72" i="31"/>
  <c r="AK659" i="2" s="1"/>
  <c r="W74" i="31"/>
  <c r="AE661" i="2" s="1"/>
  <c r="Z74" i="31"/>
  <c r="AH661" i="2" s="1"/>
  <c r="AA74" i="31"/>
  <c r="AJ661" i="2" s="1"/>
  <c r="AC74" i="31"/>
  <c r="AK661" i="2" s="1"/>
  <c r="W75" i="31"/>
  <c r="AE662" i="2" s="1"/>
  <c r="Z75" i="31"/>
  <c r="AH662" i="2" s="1"/>
  <c r="AA75" i="31"/>
  <c r="AJ662" i="2" s="1"/>
  <c r="AC75" i="31"/>
  <c r="AK662" i="2" s="1"/>
  <c r="W76" i="31"/>
  <c r="AE663" i="2" s="1"/>
  <c r="Z76" i="31"/>
  <c r="AH663" i="2" s="1"/>
  <c r="AA76" i="31"/>
  <c r="AJ663" i="2" s="1"/>
  <c r="AC76" i="31"/>
  <c r="AK663" i="2" s="1"/>
  <c r="W77" i="31"/>
  <c r="AE664" i="2" s="1"/>
  <c r="Z77" i="31"/>
  <c r="AH664" i="2" s="1"/>
  <c r="AA77" i="31"/>
  <c r="AJ664" i="2" s="1"/>
  <c r="AC77" i="31"/>
  <c r="AK664" i="2" s="1"/>
  <c r="W78" i="31"/>
  <c r="AE665" i="2" s="1"/>
  <c r="Z78" i="31"/>
  <c r="AH665" i="2" s="1"/>
  <c r="AA78" i="31"/>
  <c r="AJ665" i="2" s="1"/>
  <c r="AC78" i="31"/>
  <c r="AK665" i="2" s="1"/>
  <c r="W79" i="31"/>
  <c r="AE666" i="2" s="1"/>
  <c r="Z79" i="31"/>
  <c r="AH666" i="2" s="1"/>
  <c r="AA79" i="31"/>
  <c r="AJ666" i="2" s="1"/>
  <c r="AC79" i="31"/>
  <c r="AK666" i="2" s="1"/>
  <c r="W80" i="31"/>
  <c r="AE667" i="2" s="1"/>
  <c r="Z80" i="31"/>
  <c r="AH667" i="2" s="1"/>
  <c r="AA80" i="31"/>
  <c r="AJ667" i="2" s="1"/>
  <c r="AC80" i="31"/>
  <c r="AK667" i="2" s="1"/>
  <c r="W81" i="31"/>
  <c r="AE668" i="2" s="1"/>
  <c r="Z81" i="31"/>
  <c r="AH668" i="2" s="1"/>
  <c r="AA81" i="31"/>
  <c r="AJ668" i="2" s="1"/>
  <c r="AC81" i="31"/>
  <c r="AK668" i="2" s="1"/>
  <c r="W82" i="31"/>
  <c r="AE669" i="2" s="1"/>
  <c r="Z82" i="31"/>
  <c r="AH669" i="2" s="1"/>
  <c r="AA82" i="31"/>
  <c r="AJ669" i="2" s="1"/>
  <c r="AC82" i="31"/>
  <c r="AK669" i="2" s="1"/>
  <c r="W83" i="31"/>
  <c r="AE670" i="2" s="1"/>
  <c r="Z83" i="31"/>
  <c r="AH670" i="2" s="1"/>
  <c r="AA83" i="31"/>
  <c r="AJ670" i="2" s="1"/>
  <c r="AC83" i="31"/>
  <c r="AK670" i="2" s="1"/>
  <c r="W84" i="31"/>
  <c r="AE671" i="2" s="1"/>
  <c r="Z84" i="31"/>
  <c r="AH671" i="2" s="1"/>
  <c r="AA84" i="31"/>
  <c r="AJ671" i="2" s="1"/>
  <c r="AC84" i="31"/>
  <c r="AK671" i="2" s="1"/>
  <c r="W85" i="31"/>
  <c r="AE672" i="2" s="1"/>
  <c r="Z85" i="31"/>
  <c r="AH672" i="2" s="1"/>
  <c r="AA85" i="31"/>
  <c r="AJ672" i="2" s="1"/>
  <c r="AC85" i="31"/>
  <c r="AK672" i="2" s="1"/>
  <c r="W86" i="31"/>
  <c r="AE673" i="2" s="1"/>
  <c r="Z86" i="31"/>
  <c r="AH673" i="2" s="1"/>
  <c r="AA86" i="31"/>
  <c r="AJ673" i="2" s="1"/>
  <c r="AC86" i="31"/>
  <c r="AK673" i="2" s="1"/>
  <c r="W87" i="31"/>
  <c r="AE674" i="2" s="1"/>
  <c r="Z87" i="31"/>
  <c r="AH674" i="2" s="1"/>
  <c r="AA87" i="31"/>
  <c r="AJ674" i="2" s="1"/>
  <c r="AC87" i="31"/>
  <c r="AK674" i="2" s="1"/>
  <c r="W88" i="31"/>
  <c r="AE675" i="2" s="1"/>
  <c r="Z88" i="31"/>
  <c r="AH675" i="2" s="1"/>
  <c r="AA88" i="31"/>
  <c r="AJ675" i="2" s="1"/>
  <c r="AC88" i="31"/>
  <c r="AK675" i="2" s="1"/>
  <c r="W89" i="31"/>
  <c r="AE676" i="2" s="1"/>
  <c r="Z89" i="31"/>
  <c r="AH676" i="2" s="1"/>
  <c r="AA89" i="31"/>
  <c r="AJ676" i="2" s="1"/>
  <c r="AC89" i="31"/>
  <c r="AK676" i="2" s="1"/>
  <c r="W90" i="31"/>
  <c r="AE677" i="2" s="1"/>
  <c r="Z90" i="31"/>
  <c r="AH677" i="2" s="1"/>
  <c r="AA90" i="31"/>
  <c r="AJ677" i="2" s="1"/>
  <c r="AC90" i="31"/>
  <c r="AK677" i="2" s="1"/>
  <c r="W91" i="31"/>
  <c r="AE678" i="2" s="1"/>
  <c r="Z91" i="31"/>
  <c r="AH678" i="2" s="1"/>
  <c r="AA91" i="31"/>
  <c r="AJ678" i="2" s="1"/>
  <c r="AC91" i="31"/>
  <c r="AK678" i="2" s="1"/>
  <c r="W92" i="31"/>
  <c r="AE679" i="2" s="1"/>
  <c r="Z92" i="31"/>
  <c r="AH679" i="2" s="1"/>
  <c r="AA92" i="31"/>
  <c r="AJ679" i="2" s="1"/>
  <c r="AC92" i="31"/>
  <c r="AK679" i="2" s="1"/>
  <c r="W94" i="31"/>
  <c r="AE681" i="2" s="1"/>
  <c r="Z94" i="31"/>
  <c r="AH681" i="2" s="1"/>
  <c r="AA94" i="31"/>
  <c r="AJ681" i="2" s="1"/>
  <c r="AC94" i="31"/>
  <c r="AK681" i="2" s="1"/>
  <c r="G3" i="31"/>
  <c r="G97" i="31" s="1"/>
  <c r="G191" i="31" s="1"/>
  <c r="G285" i="31" s="1"/>
  <c r="G379" i="31" s="1"/>
  <c r="G473" i="31" s="1"/>
  <c r="G567" i="31" s="1"/>
  <c r="G661" i="31" s="1"/>
  <c r="G755" i="31" s="1"/>
  <c r="G849" i="31" s="1"/>
  <c r="G943" i="31" s="1"/>
  <c r="G4" i="31"/>
  <c r="G98" i="31" s="1"/>
  <c r="G192" i="31" s="1"/>
  <c r="G286" i="31" s="1"/>
  <c r="G380" i="31" s="1"/>
  <c r="G474" i="31" s="1"/>
  <c r="G568" i="31" s="1"/>
  <c r="G662" i="31" s="1"/>
  <c r="G756" i="31" s="1"/>
  <c r="G850" i="31" s="1"/>
  <c r="G944" i="31" s="1"/>
  <c r="G5" i="31"/>
  <c r="G99" i="31" s="1"/>
  <c r="G193" i="31" s="1"/>
  <c r="G287" i="31" s="1"/>
  <c r="G381" i="31" s="1"/>
  <c r="G475" i="31" s="1"/>
  <c r="G569" i="31" s="1"/>
  <c r="G663" i="31" s="1"/>
  <c r="G757" i="31" s="1"/>
  <c r="G851" i="31" s="1"/>
  <c r="G945" i="31" s="1"/>
  <c r="G6" i="31"/>
  <c r="G100" i="31" s="1"/>
  <c r="G194" i="31" s="1"/>
  <c r="G288" i="31" s="1"/>
  <c r="G382" i="31" s="1"/>
  <c r="G476" i="31" s="1"/>
  <c r="G570" i="31" s="1"/>
  <c r="G664" i="31" s="1"/>
  <c r="G758" i="31" s="1"/>
  <c r="G852" i="31" s="1"/>
  <c r="G946" i="31" s="1"/>
  <c r="G7" i="31"/>
  <c r="G101" i="31" s="1"/>
  <c r="G195" i="31" s="1"/>
  <c r="G289" i="31" s="1"/>
  <c r="G383" i="31" s="1"/>
  <c r="G477" i="31" s="1"/>
  <c r="G571" i="31" s="1"/>
  <c r="G665" i="31" s="1"/>
  <c r="G759" i="31" s="1"/>
  <c r="G853" i="31" s="1"/>
  <c r="G947" i="31" s="1"/>
  <c r="G8" i="31"/>
  <c r="G102" i="31" s="1"/>
  <c r="G196" i="31" s="1"/>
  <c r="G290" i="31" s="1"/>
  <c r="G384" i="31" s="1"/>
  <c r="G478" i="31" s="1"/>
  <c r="G572" i="31" s="1"/>
  <c r="G666" i="31" s="1"/>
  <c r="G760" i="31" s="1"/>
  <c r="G854" i="31" s="1"/>
  <c r="G948" i="31" s="1"/>
  <c r="G9" i="31"/>
  <c r="G103" i="31" s="1"/>
  <c r="G197" i="31" s="1"/>
  <c r="G291" i="31" s="1"/>
  <c r="G385" i="31" s="1"/>
  <c r="G479" i="31" s="1"/>
  <c r="G573" i="31" s="1"/>
  <c r="G667" i="31" s="1"/>
  <c r="G761" i="31" s="1"/>
  <c r="G855" i="31" s="1"/>
  <c r="G949" i="31" s="1"/>
  <c r="G10" i="31"/>
  <c r="G104" i="31" s="1"/>
  <c r="G198" i="31" s="1"/>
  <c r="G292" i="31" s="1"/>
  <c r="G386" i="31" s="1"/>
  <c r="G480" i="31" s="1"/>
  <c r="G574" i="31" s="1"/>
  <c r="G668" i="31" s="1"/>
  <c r="G762" i="31" s="1"/>
  <c r="G856" i="31" s="1"/>
  <c r="G950" i="31" s="1"/>
  <c r="G11" i="31"/>
  <c r="G105" i="31" s="1"/>
  <c r="G199" i="31" s="1"/>
  <c r="G293" i="31" s="1"/>
  <c r="G387" i="31" s="1"/>
  <c r="G481" i="31" s="1"/>
  <c r="G575" i="31" s="1"/>
  <c r="G669" i="31" s="1"/>
  <c r="G763" i="31" s="1"/>
  <c r="G857" i="31" s="1"/>
  <c r="G951" i="31" s="1"/>
  <c r="G12" i="31"/>
  <c r="G106" i="31" s="1"/>
  <c r="G200" i="31" s="1"/>
  <c r="G294" i="31" s="1"/>
  <c r="G388" i="31" s="1"/>
  <c r="G482" i="31" s="1"/>
  <c r="G576" i="31" s="1"/>
  <c r="G670" i="31" s="1"/>
  <c r="G764" i="31" s="1"/>
  <c r="G858" i="31" s="1"/>
  <c r="G952" i="31" s="1"/>
  <c r="G13" i="31"/>
  <c r="G107" i="31" s="1"/>
  <c r="G201" i="31" s="1"/>
  <c r="G295" i="31" s="1"/>
  <c r="G389" i="31" s="1"/>
  <c r="G483" i="31" s="1"/>
  <c r="G577" i="31" s="1"/>
  <c r="G671" i="31" s="1"/>
  <c r="G765" i="31" s="1"/>
  <c r="G859" i="31" s="1"/>
  <c r="G953" i="31" s="1"/>
  <c r="G14" i="31"/>
  <c r="G108" i="31" s="1"/>
  <c r="G202" i="31" s="1"/>
  <c r="G296" i="31" s="1"/>
  <c r="G390" i="31" s="1"/>
  <c r="G484" i="31" s="1"/>
  <c r="G578" i="31" s="1"/>
  <c r="G672" i="31" s="1"/>
  <c r="G766" i="31" s="1"/>
  <c r="G860" i="31" s="1"/>
  <c r="G954" i="31" s="1"/>
  <c r="G15" i="31"/>
  <c r="G109" i="31" s="1"/>
  <c r="G203" i="31" s="1"/>
  <c r="G297" i="31" s="1"/>
  <c r="G391" i="31" s="1"/>
  <c r="G485" i="31" s="1"/>
  <c r="G579" i="31" s="1"/>
  <c r="G673" i="31" s="1"/>
  <c r="G767" i="31" s="1"/>
  <c r="G861" i="31" s="1"/>
  <c r="G955" i="31" s="1"/>
  <c r="G16" i="31"/>
  <c r="G110" i="31" s="1"/>
  <c r="G204" i="31" s="1"/>
  <c r="G298" i="31" s="1"/>
  <c r="G392" i="31" s="1"/>
  <c r="G486" i="31" s="1"/>
  <c r="G580" i="31" s="1"/>
  <c r="G674" i="31" s="1"/>
  <c r="G768" i="31" s="1"/>
  <c r="G862" i="31" s="1"/>
  <c r="G956" i="31" s="1"/>
  <c r="G17" i="31"/>
  <c r="G111" i="31" s="1"/>
  <c r="G205" i="31" s="1"/>
  <c r="G299" i="31" s="1"/>
  <c r="G393" i="31" s="1"/>
  <c r="G487" i="31" s="1"/>
  <c r="G581" i="31" s="1"/>
  <c r="G675" i="31" s="1"/>
  <c r="G769" i="31" s="1"/>
  <c r="G863" i="31" s="1"/>
  <c r="G957" i="31" s="1"/>
  <c r="G18" i="31"/>
  <c r="G112" i="31" s="1"/>
  <c r="G206" i="31" s="1"/>
  <c r="G300" i="31" s="1"/>
  <c r="G394" i="31" s="1"/>
  <c r="G488" i="31" s="1"/>
  <c r="G582" i="31" s="1"/>
  <c r="G676" i="31" s="1"/>
  <c r="G770" i="31" s="1"/>
  <c r="G864" i="31" s="1"/>
  <c r="G958" i="31" s="1"/>
  <c r="G19" i="31"/>
  <c r="G113" i="31" s="1"/>
  <c r="G207" i="31" s="1"/>
  <c r="G301" i="31" s="1"/>
  <c r="G395" i="31" s="1"/>
  <c r="G489" i="31" s="1"/>
  <c r="G583" i="31" s="1"/>
  <c r="G677" i="31" s="1"/>
  <c r="G771" i="31" s="1"/>
  <c r="G865" i="31" s="1"/>
  <c r="G959" i="31" s="1"/>
  <c r="G20" i="31"/>
  <c r="G114" i="31" s="1"/>
  <c r="G208" i="31" s="1"/>
  <c r="G302" i="31" s="1"/>
  <c r="G396" i="31" s="1"/>
  <c r="G490" i="31" s="1"/>
  <c r="G584" i="31" s="1"/>
  <c r="G678" i="31" s="1"/>
  <c r="G772" i="31" s="1"/>
  <c r="G866" i="31" s="1"/>
  <c r="G960" i="31" s="1"/>
  <c r="G21" i="31"/>
  <c r="G115" i="31" s="1"/>
  <c r="G209" i="31" s="1"/>
  <c r="G303" i="31" s="1"/>
  <c r="G397" i="31" s="1"/>
  <c r="G491" i="31" s="1"/>
  <c r="G585" i="31" s="1"/>
  <c r="G679" i="31" s="1"/>
  <c r="G773" i="31" s="1"/>
  <c r="G867" i="31" s="1"/>
  <c r="G961" i="31" s="1"/>
  <c r="G22" i="31"/>
  <c r="G116" i="31" s="1"/>
  <c r="G210" i="31" s="1"/>
  <c r="G304" i="31" s="1"/>
  <c r="G398" i="31" s="1"/>
  <c r="G492" i="31" s="1"/>
  <c r="G586" i="31" s="1"/>
  <c r="G680" i="31" s="1"/>
  <c r="G774" i="31" s="1"/>
  <c r="G868" i="31" s="1"/>
  <c r="G962" i="31" s="1"/>
  <c r="G23" i="31"/>
  <c r="G117" i="31" s="1"/>
  <c r="G211" i="31" s="1"/>
  <c r="G305" i="31" s="1"/>
  <c r="G399" i="31" s="1"/>
  <c r="G493" i="31" s="1"/>
  <c r="G587" i="31" s="1"/>
  <c r="G681" i="31" s="1"/>
  <c r="G775" i="31" s="1"/>
  <c r="G869" i="31" s="1"/>
  <c r="G963" i="31" s="1"/>
  <c r="G24" i="31"/>
  <c r="G118" i="31" s="1"/>
  <c r="G212" i="31" s="1"/>
  <c r="G306" i="31" s="1"/>
  <c r="G400" i="31" s="1"/>
  <c r="G494" i="31" s="1"/>
  <c r="G588" i="31" s="1"/>
  <c r="G682" i="31" s="1"/>
  <c r="G776" i="31" s="1"/>
  <c r="G870" i="31" s="1"/>
  <c r="G964" i="31" s="1"/>
  <c r="G25" i="31"/>
  <c r="G119" i="31" s="1"/>
  <c r="G213" i="31" s="1"/>
  <c r="G307" i="31" s="1"/>
  <c r="G401" i="31" s="1"/>
  <c r="G495" i="31" s="1"/>
  <c r="G589" i="31" s="1"/>
  <c r="G683" i="31" s="1"/>
  <c r="G777" i="31" s="1"/>
  <c r="G871" i="31" s="1"/>
  <c r="G965" i="31" s="1"/>
  <c r="G26" i="31"/>
  <c r="G120" i="31" s="1"/>
  <c r="G214" i="31" s="1"/>
  <c r="G308" i="31" s="1"/>
  <c r="G402" i="31" s="1"/>
  <c r="G496" i="31" s="1"/>
  <c r="G590" i="31" s="1"/>
  <c r="G684" i="31" s="1"/>
  <c r="G778" i="31" s="1"/>
  <c r="G872" i="31" s="1"/>
  <c r="G966" i="31" s="1"/>
  <c r="G27" i="31"/>
  <c r="G121" i="31" s="1"/>
  <c r="G215" i="31" s="1"/>
  <c r="G309" i="31" s="1"/>
  <c r="G403" i="31" s="1"/>
  <c r="G497" i="31" s="1"/>
  <c r="G591" i="31" s="1"/>
  <c r="G685" i="31" s="1"/>
  <c r="G779" i="31" s="1"/>
  <c r="G873" i="31" s="1"/>
  <c r="G967" i="31" s="1"/>
  <c r="G28" i="31"/>
  <c r="G122" i="31" s="1"/>
  <c r="G216" i="31" s="1"/>
  <c r="G310" i="31" s="1"/>
  <c r="G404" i="31" s="1"/>
  <c r="G498" i="31" s="1"/>
  <c r="G592" i="31" s="1"/>
  <c r="G686" i="31" s="1"/>
  <c r="G780" i="31" s="1"/>
  <c r="G874" i="31" s="1"/>
  <c r="G968" i="31" s="1"/>
  <c r="G29" i="31"/>
  <c r="G123" i="31" s="1"/>
  <c r="G217" i="31" s="1"/>
  <c r="G311" i="31" s="1"/>
  <c r="G405" i="31" s="1"/>
  <c r="G499" i="31" s="1"/>
  <c r="G593" i="31" s="1"/>
  <c r="G687" i="31" s="1"/>
  <c r="G781" i="31" s="1"/>
  <c r="G875" i="31" s="1"/>
  <c r="G969" i="31" s="1"/>
  <c r="G30" i="31"/>
  <c r="G124" i="31" s="1"/>
  <c r="G218" i="31" s="1"/>
  <c r="G312" i="31" s="1"/>
  <c r="G406" i="31" s="1"/>
  <c r="G500" i="31" s="1"/>
  <c r="G594" i="31" s="1"/>
  <c r="G688" i="31" s="1"/>
  <c r="G782" i="31" s="1"/>
  <c r="G876" i="31" s="1"/>
  <c r="G970" i="31" s="1"/>
  <c r="G31" i="31"/>
  <c r="G125" i="31" s="1"/>
  <c r="G219" i="31" s="1"/>
  <c r="G313" i="31" s="1"/>
  <c r="G407" i="31" s="1"/>
  <c r="G501" i="31" s="1"/>
  <c r="G595" i="31" s="1"/>
  <c r="G689" i="31" s="1"/>
  <c r="G783" i="31" s="1"/>
  <c r="G877" i="31" s="1"/>
  <c r="G971" i="31" s="1"/>
  <c r="G32" i="31"/>
  <c r="G126" i="31" s="1"/>
  <c r="G220" i="31" s="1"/>
  <c r="G314" i="31" s="1"/>
  <c r="G408" i="31" s="1"/>
  <c r="G502" i="31" s="1"/>
  <c r="G596" i="31" s="1"/>
  <c r="G690" i="31" s="1"/>
  <c r="G784" i="31" s="1"/>
  <c r="G878" i="31" s="1"/>
  <c r="G972" i="31" s="1"/>
  <c r="G33" i="31"/>
  <c r="G127" i="31" s="1"/>
  <c r="G221" i="31" s="1"/>
  <c r="G315" i="31" s="1"/>
  <c r="G409" i="31" s="1"/>
  <c r="G503" i="31" s="1"/>
  <c r="G597" i="31" s="1"/>
  <c r="G691" i="31" s="1"/>
  <c r="G785" i="31" s="1"/>
  <c r="G879" i="31" s="1"/>
  <c r="G973" i="31" s="1"/>
  <c r="G34" i="31"/>
  <c r="G128" i="31" s="1"/>
  <c r="G222" i="31" s="1"/>
  <c r="G316" i="31" s="1"/>
  <c r="G410" i="31" s="1"/>
  <c r="G504" i="31" s="1"/>
  <c r="G598" i="31" s="1"/>
  <c r="G692" i="31" s="1"/>
  <c r="G786" i="31" s="1"/>
  <c r="G880" i="31" s="1"/>
  <c r="G974" i="31" s="1"/>
  <c r="G35" i="31"/>
  <c r="G129" i="31" s="1"/>
  <c r="G223" i="31" s="1"/>
  <c r="G317" i="31" s="1"/>
  <c r="G411" i="31" s="1"/>
  <c r="G505" i="31" s="1"/>
  <c r="G599" i="31" s="1"/>
  <c r="G693" i="31" s="1"/>
  <c r="G787" i="31" s="1"/>
  <c r="G881" i="31" s="1"/>
  <c r="G975" i="31" s="1"/>
  <c r="G36" i="31"/>
  <c r="G130" i="31" s="1"/>
  <c r="G224" i="31" s="1"/>
  <c r="G318" i="31" s="1"/>
  <c r="G412" i="31" s="1"/>
  <c r="G506" i="31" s="1"/>
  <c r="G600" i="31" s="1"/>
  <c r="G694" i="31" s="1"/>
  <c r="G788" i="31" s="1"/>
  <c r="G882" i="31" s="1"/>
  <c r="G976" i="31" s="1"/>
  <c r="G37" i="31"/>
  <c r="G131" i="31" s="1"/>
  <c r="G225" i="31" s="1"/>
  <c r="G319" i="31" s="1"/>
  <c r="G413" i="31" s="1"/>
  <c r="G507" i="31" s="1"/>
  <c r="G601" i="31" s="1"/>
  <c r="G695" i="31" s="1"/>
  <c r="G789" i="31" s="1"/>
  <c r="G883" i="31" s="1"/>
  <c r="G977" i="31" s="1"/>
  <c r="G38" i="31"/>
  <c r="G132" i="31" s="1"/>
  <c r="G226" i="31" s="1"/>
  <c r="G320" i="31" s="1"/>
  <c r="G414" i="31" s="1"/>
  <c r="G508" i="31" s="1"/>
  <c r="G602" i="31" s="1"/>
  <c r="G696" i="31" s="1"/>
  <c r="G790" i="31" s="1"/>
  <c r="G884" i="31" s="1"/>
  <c r="G978" i="31" s="1"/>
  <c r="G39" i="31"/>
  <c r="G133" i="31" s="1"/>
  <c r="G227" i="31" s="1"/>
  <c r="G321" i="31" s="1"/>
  <c r="G415" i="31" s="1"/>
  <c r="G509" i="31" s="1"/>
  <c r="G603" i="31" s="1"/>
  <c r="G697" i="31" s="1"/>
  <c r="G791" i="31" s="1"/>
  <c r="G885" i="31" s="1"/>
  <c r="G979" i="31" s="1"/>
  <c r="G40" i="31"/>
  <c r="G134" i="31" s="1"/>
  <c r="G228" i="31" s="1"/>
  <c r="G322" i="31" s="1"/>
  <c r="G416" i="31" s="1"/>
  <c r="G510" i="31" s="1"/>
  <c r="G604" i="31" s="1"/>
  <c r="G698" i="31" s="1"/>
  <c r="G792" i="31" s="1"/>
  <c r="G886" i="31" s="1"/>
  <c r="G980" i="31" s="1"/>
  <c r="G41" i="31"/>
  <c r="G135" i="31" s="1"/>
  <c r="G229" i="31" s="1"/>
  <c r="G323" i="31" s="1"/>
  <c r="G417" i="31" s="1"/>
  <c r="G511" i="31" s="1"/>
  <c r="G605" i="31" s="1"/>
  <c r="G699" i="31" s="1"/>
  <c r="G793" i="31" s="1"/>
  <c r="G887" i="31" s="1"/>
  <c r="G981" i="31" s="1"/>
  <c r="G42" i="31"/>
  <c r="G136" i="31" s="1"/>
  <c r="G230" i="31" s="1"/>
  <c r="G324" i="31" s="1"/>
  <c r="G418" i="31" s="1"/>
  <c r="G512" i="31" s="1"/>
  <c r="G606" i="31" s="1"/>
  <c r="G700" i="31" s="1"/>
  <c r="G794" i="31" s="1"/>
  <c r="G888" i="31" s="1"/>
  <c r="G982" i="31" s="1"/>
  <c r="G43" i="31"/>
  <c r="G137" i="31" s="1"/>
  <c r="G231" i="31" s="1"/>
  <c r="G325" i="31" s="1"/>
  <c r="G419" i="31" s="1"/>
  <c r="G513" i="31" s="1"/>
  <c r="G607" i="31" s="1"/>
  <c r="G701" i="31" s="1"/>
  <c r="G795" i="31" s="1"/>
  <c r="G889" i="31" s="1"/>
  <c r="G983" i="31" s="1"/>
  <c r="G44" i="31"/>
  <c r="G138" i="31" s="1"/>
  <c r="G232" i="31" s="1"/>
  <c r="G326" i="31" s="1"/>
  <c r="G420" i="31" s="1"/>
  <c r="G514" i="31" s="1"/>
  <c r="G608" i="31" s="1"/>
  <c r="G702" i="31" s="1"/>
  <c r="G796" i="31" s="1"/>
  <c r="G890" i="31" s="1"/>
  <c r="G984" i="31" s="1"/>
  <c r="G45" i="31"/>
  <c r="G139" i="31" s="1"/>
  <c r="G233" i="31" s="1"/>
  <c r="G327" i="31" s="1"/>
  <c r="G421" i="31" s="1"/>
  <c r="G515" i="31" s="1"/>
  <c r="G609" i="31" s="1"/>
  <c r="G703" i="31" s="1"/>
  <c r="G797" i="31" s="1"/>
  <c r="G891" i="31" s="1"/>
  <c r="G985" i="31" s="1"/>
  <c r="G46" i="31"/>
  <c r="G140" i="31" s="1"/>
  <c r="G234" i="31" s="1"/>
  <c r="G328" i="31" s="1"/>
  <c r="G422" i="31" s="1"/>
  <c r="G516" i="31" s="1"/>
  <c r="G610" i="31" s="1"/>
  <c r="G704" i="31" s="1"/>
  <c r="G798" i="31" s="1"/>
  <c r="G892" i="31" s="1"/>
  <c r="G986" i="31" s="1"/>
  <c r="G47" i="31"/>
  <c r="G141" i="31" s="1"/>
  <c r="G235" i="31" s="1"/>
  <c r="G329" i="31" s="1"/>
  <c r="G423" i="31" s="1"/>
  <c r="G517" i="31" s="1"/>
  <c r="G611" i="31" s="1"/>
  <c r="G705" i="31" s="1"/>
  <c r="G799" i="31" s="1"/>
  <c r="G893" i="31" s="1"/>
  <c r="G987" i="31" s="1"/>
  <c r="G48" i="31"/>
  <c r="G142" i="31" s="1"/>
  <c r="G236" i="31" s="1"/>
  <c r="G330" i="31" s="1"/>
  <c r="G424" i="31" s="1"/>
  <c r="G518" i="31" s="1"/>
  <c r="G612" i="31" s="1"/>
  <c r="G706" i="31" s="1"/>
  <c r="G800" i="31" s="1"/>
  <c r="G894" i="31" s="1"/>
  <c r="G988" i="31" s="1"/>
  <c r="G49" i="31"/>
  <c r="G143" i="31" s="1"/>
  <c r="G237" i="31" s="1"/>
  <c r="G331" i="31" s="1"/>
  <c r="G425" i="31" s="1"/>
  <c r="G519" i="31" s="1"/>
  <c r="G613" i="31" s="1"/>
  <c r="G707" i="31" s="1"/>
  <c r="G801" i="31" s="1"/>
  <c r="G895" i="31" s="1"/>
  <c r="G989" i="31" s="1"/>
  <c r="G50" i="31"/>
  <c r="G144" i="31" s="1"/>
  <c r="G238" i="31" s="1"/>
  <c r="G332" i="31" s="1"/>
  <c r="G426" i="31" s="1"/>
  <c r="G520" i="31" s="1"/>
  <c r="G614" i="31" s="1"/>
  <c r="G708" i="31" s="1"/>
  <c r="G802" i="31" s="1"/>
  <c r="G896" i="31" s="1"/>
  <c r="G990" i="31" s="1"/>
  <c r="G51" i="31"/>
  <c r="G145" i="31" s="1"/>
  <c r="G239" i="31" s="1"/>
  <c r="G333" i="31" s="1"/>
  <c r="G427" i="31" s="1"/>
  <c r="G521" i="31" s="1"/>
  <c r="G615" i="31" s="1"/>
  <c r="G709" i="31" s="1"/>
  <c r="G803" i="31" s="1"/>
  <c r="G897" i="31" s="1"/>
  <c r="G991" i="31" s="1"/>
  <c r="G52" i="31"/>
  <c r="G146" i="31" s="1"/>
  <c r="G240" i="31" s="1"/>
  <c r="G334" i="31" s="1"/>
  <c r="G428" i="31" s="1"/>
  <c r="G522" i="31" s="1"/>
  <c r="G616" i="31" s="1"/>
  <c r="G710" i="31" s="1"/>
  <c r="G804" i="31" s="1"/>
  <c r="G898" i="31" s="1"/>
  <c r="G992" i="31" s="1"/>
  <c r="G53" i="31"/>
  <c r="G147" i="31" s="1"/>
  <c r="G241" i="31" s="1"/>
  <c r="G335" i="31" s="1"/>
  <c r="G429" i="31" s="1"/>
  <c r="G523" i="31" s="1"/>
  <c r="G617" i="31" s="1"/>
  <c r="G711" i="31" s="1"/>
  <c r="G805" i="31" s="1"/>
  <c r="G899" i="31" s="1"/>
  <c r="G993" i="31" s="1"/>
  <c r="G54" i="31"/>
  <c r="G148" i="31" s="1"/>
  <c r="G242" i="31" s="1"/>
  <c r="G336" i="31" s="1"/>
  <c r="G430" i="31" s="1"/>
  <c r="G524" i="31" s="1"/>
  <c r="G618" i="31" s="1"/>
  <c r="G712" i="31" s="1"/>
  <c r="G806" i="31" s="1"/>
  <c r="G900" i="31" s="1"/>
  <c r="G994" i="31" s="1"/>
  <c r="G55" i="31"/>
  <c r="G149" i="31" s="1"/>
  <c r="G243" i="31" s="1"/>
  <c r="G337" i="31" s="1"/>
  <c r="G431" i="31" s="1"/>
  <c r="G525" i="31" s="1"/>
  <c r="G619" i="31" s="1"/>
  <c r="G713" i="31" s="1"/>
  <c r="G807" i="31" s="1"/>
  <c r="G901" i="31" s="1"/>
  <c r="G995" i="31" s="1"/>
  <c r="G56" i="31"/>
  <c r="G150" i="31" s="1"/>
  <c r="G244" i="31" s="1"/>
  <c r="G338" i="31" s="1"/>
  <c r="G432" i="31" s="1"/>
  <c r="G526" i="31" s="1"/>
  <c r="G620" i="31" s="1"/>
  <c r="G714" i="31" s="1"/>
  <c r="G808" i="31" s="1"/>
  <c r="G902" i="31" s="1"/>
  <c r="G996" i="31" s="1"/>
  <c r="G57" i="31"/>
  <c r="G151" i="31" s="1"/>
  <c r="G245" i="31" s="1"/>
  <c r="G339" i="31" s="1"/>
  <c r="G433" i="31" s="1"/>
  <c r="G527" i="31" s="1"/>
  <c r="G621" i="31" s="1"/>
  <c r="G715" i="31" s="1"/>
  <c r="G809" i="31" s="1"/>
  <c r="G903" i="31" s="1"/>
  <c r="G997" i="31" s="1"/>
  <c r="G58" i="31"/>
  <c r="G152" i="31" s="1"/>
  <c r="G246" i="31" s="1"/>
  <c r="G340" i="31" s="1"/>
  <c r="G434" i="31" s="1"/>
  <c r="G528" i="31" s="1"/>
  <c r="G622" i="31" s="1"/>
  <c r="G716" i="31" s="1"/>
  <c r="G810" i="31" s="1"/>
  <c r="G904" i="31" s="1"/>
  <c r="G998" i="31" s="1"/>
  <c r="G59" i="31"/>
  <c r="G153" i="31" s="1"/>
  <c r="G247" i="31" s="1"/>
  <c r="G341" i="31" s="1"/>
  <c r="G435" i="31" s="1"/>
  <c r="G529" i="31" s="1"/>
  <c r="G623" i="31" s="1"/>
  <c r="G717" i="31" s="1"/>
  <c r="G811" i="31" s="1"/>
  <c r="G905" i="31" s="1"/>
  <c r="G999" i="31" s="1"/>
  <c r="G60" i="31"/>
  <c r="G154" i="31" s="1"/>
  <c r="G248" i="31" s="1"/>
  <c r="G342" i="31" s="1"/>
  <c r="G436" i="31" s="1"/>
  <c r="G530" i="31" s="1"/>
  <c r="G624" i="31" s="1"/>
  <c r="G718" i="31" s="1"/>
  <c r="G812" i="31" s="1"/>
  <c r="G906" i="31" s="1"/>
  <c r="G1000" i="31" s="1"/>
  <c r="G61" i="31"/>
  <c r="G155" i="31" s="1"/>
  <c r="G249" i="31" s="1"/>
  <c r="G343" i="31" s="1"/>
  <c r="G437" i="31" s="1"/>
  <c r="G531" i="31" s="1"/>
  <c r="G625" i="31" s="1"/>
  <c r="G719" i="31" s="1"/>
  <c r="G813" i="31" s="1"/>
  <c r="G907" i="31" s="1"/>
  <c r="G1001" i="31" s="1"/>
  <c r="G62" i="31"/>
  <c r="G156" i="31" s="1"/>
  <c r="G250" i="31" s="1"/>
  <c r="G344" i="31" s="1"/>
  <c r="G438" i="31" s="1"/>
  <c r="G532" i="31" s="1"/>
  <c r="G626" i="31" s="1"/>
  <c r="G720" i="31" s="1"/>
  <c r="G814" i="31" s="1"/>
  <c r="G908" i="31" s="1"/>
  <c r="G1002" i="31" s="1"/>
  <c r="G63" i="31"/>
  <c r="G157" i="31" s="1"/>
  <c r="G251" i="31" s="1"/>
  <c r="G345" i="31" s="1"/>
  <c r="G439" i="31" s="1"/>
  <c r="G533" i="31" s="1"/>
  <c r="G627" i="31" s="1"/>
  <c r="G721" i="31" s="1"/>
  <c r="G815" i="31" s="1"/>
  <c r="G909" i="31" s="1"/>
  <c r="G1003" i="31" s="1"/>
  <c r="G64" i="31"/>
  <c r="G158" i="31" s="1"/>
  <c r="G252" i="31" s="1"/>
  <c r="G346" i="31" s="1"/>
  <c r="G440" i="31" s="1"/>
  <c r="G534" i="31" s="1"/>
  <c r="G628" i="31" s="1"/>
  <c r="G722" i="31" s="1"/>
  <c r="G816" i="31" s="1"/>
  <c r="G910" i="31" s="1"/>
  <c r="G1004" i="31" s="1"/>
  <c r="G65" i="31"/>
  <c r="G159" i="31" s="1"/>
  <c r="G253" i="31" s="1"/>
  <c r="G347" i="31" s="1"/>
  <c r="G441" i="31" s="1"/>
  <c r="G535" i="31" s="1"/>
  <c r="G629" i="31" s="1"/>
  <c r="G723" i="31" s="1"/>
  <c r="G817" i="31" s="1"/>
  <c r="G911" i="31" s="1"/>
  <c r="G1005" i="31" s="1"/>
  <c r="G66" i="31"/>
  <c r="G160" i="31" s="1"/>
  <c r="G254" i="31" s="1"/>
  <c r="G348" i="31" s="1"/>
  <c r="G442" i="31" s="1"/>
  <c r="G536" i="31" s="1"/>
  <c r="G630" i="31" s="1"/>
  <c r="G724" i="31" s="1"/>
  <c r="G818" i="31" s="1"/>
  <c r="G912" i="31" s="1"/>
  <c r="G1006" i="31" s="1"/>
  <c r="G67" i="31"/>
  <c r="G161" i="31" s="1"/>
  <c r="G255" i="31" s="1"/>
  <c r="G349" i="31" s="1"/>
  <c r="G443" i="31" s="1"/>
  <c r="G537" i="31" s="1"/>
  <c r="G631" i="31" s="1"/>
  <c r="G725" i="31" s="1"/>
  <c r="G819" i="31" s="1"/>
  <c r="G913" i="31" s="1"/>
  <c r="G1007" i="31" s="1"/>
  <c r="G68" i="31"/>
  <c r="G162" i="31" s="1"/>
  <c r="G256" i="31" s="1"/>
  <c r="G350" i="31" s="1"/>
  <c r="G444" i="31" s="1"/>
  <c r="G538" i="31" s="1"/>
  <c r="G632" i="31" s="1"/>
  <c r="G726" i="31" s="1"/>
  <c r="G820" i="31" s="1"/>
  <c r="G914" i="31" s="1"/>
  <c r="G1008" i="31" s="1"/>
  <c r="G69" i="31"/>
  <c r="G163" i="31" s="1"/>
  <c r="G257" i="31" s="1"/>
  <c r="G351" i="31" s="1"/>
  <c r="G445" i="31" s="1"/>
  <c r="G539" i="31" s="1"/>
  <c r="G633" i="31" s="1"/>
  <c r="G727" i="31" s="1"/>
  <c r="G821" i="31" s="1"/>
  <c r="G915" i="31" s="1"/>
  <c r="G1009" i="31" s="1"/>
  <c r="G70" i="31"/>
  <c r="G164" i="31" s="1"/>
  <c r="G258" i="31" s="1"/>
  <c r="G352" i="31" s="1"/>
  <c r="G446" i="31" s="1"/>
  <c r="G540" i="31" s="1"/>
  <c r="G634" i="31" s="1"/>
  <c r="G728" i="31" s="1"/>
  <c r="G822" i="31" s="1"/>
  <c r="G916" i="31" s="1"/>
  <c r="G1010" i="31" s="1"/>
  <c r="G71" i="31"/>
  <c r="G165" i="31" s="1"/>
  <c r="G259" i="31" s="1"/>
  <c r="G353" i="31" s="1"/>
  <c r="G447" i="31" s="1"/>
  <c r="G541" i="31" s="1"/>
  <c r="G635" i="31" s="1"/>
  <c r="G729" i="31" s="1"/>
  <c r="G823" i="31" s="1"/>
  <c r="G917" i="31" s="1"/>
  <c r="G1011" i="31" s="1"/>
  <c r="G72" i="31"/>
  <c r="G166" i="31" s="1"/>
  <c r="G260" i="31" s="1"/>
  <c r="G354" i="31" s="1"/>
  <c r="G448" i="31" s="1"/>
  <c r="G542" i="31" s="1"/>
  <c r="G636" i="31" s="1"/>
  <c r="G730" i="31" s="1"/>
  <c r="G824" i="31" s="1"/>
  <c r="G918" i="31" s="1"/>
  <c r="G1012" i="31" s="1"/>
  <c r="G73" i="31"/>
  <c r="G167" i="31" s="1"/>
  <c r="G261" i="31" s="1"/>
  <c r="G355" i="31" s="1"/>
  <c r="G449" i="31" s="1"/>
  <c r="G543" i="31" s="1"/>
  <c r="G637" i="31" s="1"/>
  <c r="G731" i="31" s="1"/>
  <c r="G825" i="31" s="1"/>
  <c r="G919" i="31" s="1"/>
  <c r="G1013" i="31" s="1"/>
  <c r="G74" i="31"/>
  <c r="G168" i="31" s="1"/>
  <c r="G262" i="31" s="1"/>
  <c r="G356" i="31" s="1"/>
  <c r="G450" i="31" s="1"/>
  <c r="G544" i="31" s="1"/>
  <c r="G638" i="31" s="1"/>
  <c r="G732" i="31" s="1"/>
  <c r="G826" i="31" s="1"/>
  <c r="G920" i="31" s="1"/>
  <c r="G1014" i="31" s="1"/>
  <c r="G75" i="31"/>
  <c r="G169" i="31" s="1"/>
  <c r="G263" i="31" s="1"/>
  <c r="G357" i="31" s="1"/>
  <c r="G451" i="31" s="1"/>
  <c r="G545" i="31" s="1"/>
  <c r="G639" i="31" s="1"/>
  <c r="G733" i="31" s="1"/>
  <c r="G827" i="31" s="1"/>
  <c r="G921" i="31" s="1"/>
  <c r="G1015" i="31" s="1"/>
  <c r="G76" i="31"/>
  <c r="G170" i="31" s="1"/>
  <c r="G264" i="31" s="1"/>
  <c r="G358" i="31" s="1"/>
  <c r="G452" i="31" s="1"/>
  <c r="G546" i="31" s="1"/>
  <c r="G640" i="31" s="1"/>
  <c r="G734" i="31" s="1"/>
  <c r="G828" i="31" s="1"/>
  <c r="G922" i="31" s="1"/>
  <c r="G1016" i="31" s="1"/>
  <c r="G77" i="31"/>
  <c r="G171" i="31" s="1"/>
  <c r="G265" i="31" s="1"/>
  <c r="G359" i="31" s="1"/>
  <c r="G453" i="31" s="1"/>
  <c r="G547" i="31" s="1"/>
  <c r="G641" i="31" s="1"/>
  <c r="G735" i="31" s="1"/>
  <c r="G829" i="31" s="1"/>
  <c r="G923" i="31" s="1"/>
  <c r="G1017" i="31" s="1"/>
  <c r="G78" i="31"/>
  <c r="G172" i="31" s="1"/>
  <c r="G266" i="31" s="1"/>
  <c r="G360" i="31" s="1"/>
  <c r="G454" i="31" s="1"/>
  <c r="G548" i="31" s="1"/>
  <c r="G642" i="31" s="1"/>
  <c r="G736" i="31" s="1"/>
  <c r="G830" i="31" s="1"/>
  <c r="G924" i="31" s="1"/>
  <c r="G1018" i="31" s="1"/>
  <c r="G79" i="31"/>
  <c r="G173" i="31" s="1"/>
  <c r="G267" i="31" s="1"/>
  <c r="G361" i="31" s="1"/>
  <c r="G455" i="31" s="1"/>
  <c r="G549" i="31" s="1"/>
  <c r="G643" i="31" s="1"/>
  <c r="G737" i="31" s="1"/>
  <c r="G831" i="31" s="1"/>
  <c r="G925" i="31" s="1"/>
  <c r="G1019" i="31" s="1"/>
  <c r="G80" i="31"/>
  <c r="G174" i="31" s="1"/>
  <c r="G268" i="31" s="1"/>
  <c r="G362" i="31" s="1"/>
  <c r="G456" i="31" s="1"/>
  <c r="G550" i="31" s="1"/>
  <c r="G644" i="31" s="1"/>
  <c r="G738" i="31" s="1"/>
  <c r="G832" i="31" s="1"/>
  <c r="G926" i="31" s="1"/>
  <c r="G1020" i="31" s="1"/>
  <c r="G81" i="31"/>
  <c r="G175" i="31" s="1"/>
  <c r="G269" i="31" s="1"/>
  <c r="G363" i="31" s="1"/>
  <c r="G457" i="31" s="1"/>
  <c r="G551" i="31" s="1"/>
  <c r="G645" i="31" s="1"/>
  <c r="G739" i="31" s="1"/>
  <c r="G833" i="31" s="1"/>
  <c r="G927" i="31" s="1"/>
  <c r="G1021" i="31" s="1"/>
  <c r="G82" i="31"/>
  <c r="G176" i="31" s="1"/>
  <c r="G270" i="31" s="1"/>
  <c r="G364" i="31" s="1"/>
  <c r="G458" i="31" s="1"/>
  <c r="G552" i="31" s="1"/>
  <c r="G646" i="31" s="1"/>
  <c r="G740" i="31" s="1"/>
  <c r="G834" i="31" s="1"/>
  <c r="G928" i="31" s="1"/>
  <c r="G1022" i="31" s="1"/>
  <c r="G83" i="31"/>
  <c r="G177" i="31" s="1"/>
  <c r="G271" i="31" s="1"/>
  <c r="G365" i="31" s="1"/>
  <c r="G459" i="31" s="1"/>
  <c r="G553" i="31" s="1"/>
  <c r="G647" i="31" s="1"/>
  <c r="G741" i="31" s="1"/>
  <c r="G835" i="31" s="1"/>
  <c r="G929" i="31" s="1"/>
  <c r="G1023" i="31" s="1"/>
  <c r="G84" i="31"/>
  <c r="G178" i="31" s="1"/>
  <c r="G272" i="31" s="1"/>
  <c r="G366" i="31" s="1"/>
  <c r="G460" i="31" s="1"/>
  <c r="G554" i="31" s="1"/>
  <c r="G648" i="31" s="1"/>
  <c r="G742" i="31" s="1"/>
  <c r="G836" i="31" s="1"/>
  <c r="G930" i="31" s="1"/>
  <c r="G1024" i="31" s="1"/>
  <c r="G85" i="31"/>
  <c r="G179" i="31" s="1"/>
  <c r="G273" i="31" s="1"/>
  <c r="G367" i="31" s="1"/>
  <c r="G461" i="31" s="1"/>
  <c r="G555" i="31" s="1"/>
  <c r="G649" i="31" s="1"/>
  <c r="G743" i="31" s="1"/>
  <c r="G837" i="31" s="1"/>
  <c r="G931" i="31" s="1"/>
  <c r="G1025" i="31" s="1"/>
  <c r="G86" i="31"/>
  <c r="G180" i="31" s="1"/>
  <c r="G274" i="31" s="1"/>
  <c r="G368" i="31" s="1"/>
  <c r="G462" i="31" s="1"/>
  <c r="G556" i="31" s="1"/>
  <c r="G650" i="31" s="1"/>
  <c r="G744" i="31" s="1"/>
  <c r="G838" i="31" s="1"/>
  <c r="G932" i="31" s="1"/>
  <c r="G1026" i="31" s="1"/>
  <c r="G87" i="31"/>
  <c r="G181" i="31" s="1"/>
  <c r="G275" i="31" s="1"/>
  <c r="G369" i="31" s="1"/>
  <c r="G463" i="31" s="1"/>
  <c r="G557" i="31" s="1"/>
  <c r="G651" i="31" s="1"/>
  <c r="G745" i="31" s="1"/>
  <c r="G839" i="31" s="1"/>
  <c r="G933" i="31" s="1"/>
  <c r="G1027" i="31" s="1"/>
  <c r="G88" i="31"/>
  <c r="G182" i="31" s="1"/>
  <c r="G276" i="31" s="1"/>
  <c r="G370" i="31" s="1"/>
  <c r="G464" i="31" s="1"/>
  <c r="G558" i="31" s="1"/>
  <c r="G652" i="31" s="1"/>
  <c r="G746" i="31" s="1"/>
  <c r="G840" i="31" s="1"/>
  <c r="G934" i="31" s="1"/>
  <c r="G1028" i="31" s="1"/>
  <c r="G89" i="31"/>
  <c r="G183" i="31" s="1"/>
  <c r="G277" i="31" s="1"/>
  <c r="G371" i="31" s="1"/>
  <c r="G465" i="31" s="1"/>
  <c r="G559" i="31" s="1"/>
  <c r="G653" i="31" s="1"/>
  <c r="G747" i="31" s="1"/>
  <c r="G841" i="31" s="1"/>
  <c r="G935" i="31" s="1"/>
  <c r="G1029" i="31" s="1"/>
  <c r="G90" i="31"/>
  <c r="G184" i="31" s="1"/>
  <c r="G278" i="31" s="1"/>
  <c r="G372" i="31" s="1"/>
  <c r="G466" i="31" s="1"/>
  <c r="G560" i="31" s="1"/>
  <c r="G654" i="31" s="1"/>
  <c r="G748" i="31" s="1"/>
  <c r="G842" i="31" s="1"/>
  <c r="G936" i="31" s="1"/>
  <c r="G1030" i="31" s="1"/>
  <c r="G91" i="31"/>
  <c r="G185" i="31" s="1"/>
  <c r="G279" i="31" s="1"/>
  <c r="G373" i="31" s="1"/>
  <c r="G467" i="31" s="1"/>
  <c r="G561" i="31" s="1"/>
  <c r="G655" i="31" s="1"/>
  <c r="G749" i="31" s="1"/>
  <c r="G843" i="31" s="1"/>
  <c r="G937" i="31" s="1"/>
  <c r="G1031" i="31" s="1"/>
  <c r="G92" i="31"/>
  <c r="G186" i="31" s="1"/>
  <c r="G280" i="31" s="1"/>
  <c r="G374" i="31" s="1"/>
  <c r="G468" i="31" s="1"/>
  <c r="G562" i="31" s="1"/>
  <c r="G656" i="31" s="1"/>
  <c r="G750" i="31" s="1"/>
  <c r="G844" i="31" s="1"/>
  <c r="G938" i="31" s="1"/>
  <c r="G1032" i="31" s="1"/>
  <c r="G93" i="31"/>
  <c r="G187" i="31" s="1"/>
  <c r="G281" i="31" s="1"/>
  <c r="G375" i="31" s="1"/>
  <c r="G469" i="31" s="1"/>
  <c r="G563" i="31" s="1"/>
  <c r="G657" i="31" s="1"/>
  <c r="G751" i="31" s="1"/>
  <c r="G845" i="31" s="1"/>
  <c r="G939" i="31" s="1"/>
  <c r="G1033" i="31" s="1"/>
  <c r="G94" i="31"/>
  <c r="G188" i="31" s="1"/>
  <c r="G282" i="31" s="1"/>
  <c r="G376" i="31" s="1"/>
  <c r="G470" i="31" s="1"/>
  <c r="G564" i="31" s="1"/>
  <c r="G658" i="31" s="1"/>
  <c r="G752" i="31" s="1"/>
  <c r="G846" i="31" s="1"/>
  <c r="G940" i="31" s="1"/>
  <c r="G1034" i="31" s="1"/>
  <c r="G95" i="31"/>
  <c r="G189" i="31" s="1"/>
  <c r="G283" i="31" s="1"/>
  <c r="G377" i="31" s="1"/>
  <c r="G471" i="31" s="1"/>
  <c r="G565" i="31" s="1"/>
  <c r="G659" i="31" s="1"/>
  <c r="G753" i="31" s="1"/>
  <c r="G847" i="31" s="1"/>
  <c r="G941" i="31" s="1"/>
  <c r="G1035" i="31" s="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183" i="31" l="1"/>
  <c r="F676" i="2"/>
  <c r="F171" i="31"/>
  <c r="F664" i="2"/>
  <c r="F135" i="31"/>
  <c r="F628" i="2"/>
  <c r="F186" i="31"/>
  <c r="F679" i="2"/>
  <c r="F182" i="31"/>
  <c r="F675" i="2"/>
  <c r="F178" i="31"/>
  <c r="F671" i="2"/>
  <c r="F174" i="31"/>
  <c r="F667" i="2"/>
  <c r="F170" i="31"/>
  <c r="F663" i="2"/>
  <c r="F166" i="31"/>
  <c r="F659" i="2"/>
  <c r="F162" i="31"/>
  <c r="F655" i="2"/>
  <c r="F158" i="31"/>
  <c r="F651" i="2"/>
  <c r="F154" i="31"/>
  <c r="F647" i="2"/>
  <c r="F150" i="31"/>
  <c r="F643" i="2"/>
  <c r="F146" i="31"/>
  <c r="F639" i="2"/>
  <c r="F142" i="31"/>
  <c r="F635" i="2"/>
  <c r="F138" i="31"/>
  <c r="F631" i="2"/>
  <c r="F134" i="31"/>
  <c r="F627" i="2"/>
  <c r="F130" i="31"/>
  <c r="F623" i="2"/>
  <c r="F126" i="31"/>
  <c r="F619" i="2"/>
  <c r="F122" i="31"/>
  <c r="F615" i="2"/>
  <c r="F118" i="31"/>
  <c r="F611" i="2"/>
  <c r="F114" i="31"/>
  <c r="F607" i="2"/>
  <c r="F110" i="31"/>
  <c r="F603" i="2"/>
  <c r="F106" i="31"/>
  <c r="F599" i="2"/>
  <c r="F102" i="31"/>
  <c r="F595" i="2"/>
  <c r="F98" i="31"/>
  <c r="F591" i="2"/>
  <c r="F187" i="31"/>
  <c r="F680" i="2"/>
  <c r="F179" i="31"/>
  <c r="F672" i="2"/>
  <c r="F175" i="31"/>
  <c r="F668" i="2"/>
  <c r="F163" i="31"/>
  <c r="F656" i="2"/>
  <c r="F139" i="31"/>
  <c r="F632" i="2"/>
  <c r="F123" i="31"/>
  <c r="F616" i="2"/>
  <c r="F111" i="31"/>
  <c r="F604" i="2"/>
  <c r="F189" i="31"/>
  <c r="F682" i="2"/>
  <c r="F185" i="31"/>
  <c r="F678" i="2"/>
  <c r="F181" i="31"/>
  <c r="F674" i="2"/>
  <c r="F177" i="31"/>
  <c r="F670" i="2"/>
  <c r="F169" i="31"/>
  <c r="F662" i="2"/>
  <c r="F165" i="31"/>
  <c r="F658" i="2"/>
  <c r="F161" i="31"/>
  <c r="F654" i="2"/>
  <c r="F157" i="31"/>
  <c r="F650" i="2"/>
  <c r="F153" i="31"/>
  <c r="F646" i="2"/>
  <c r="F149" i="31"/>
  <c r="F642" i="2"/>
  <c r="F145" i="31"/>
  <c r="F638" i="2"/>
  <c r="F141" i="31"/>
  <c r="F634" i="2"/>
  <c r="F137" i="31"/>
  <c r="F630" i="2"/>
  <c r="F133" i="31"/>
  <c r="F626" i="2"/>
  <c r="F129" i="31"/>
  <c r="F622" i="2"/>
  <c r="F125" i="31"/>
  <c r="F618" i="2"/>
  <c r="F121" i="31"/>
  <c r="F614" i="2"/>
  <c r="F117" i="31"/>
  <c r="F610" i="2"/>
  <c r="F113" i="31"/>
  <c r="F606" i="2"/>
  <c r="F109" i="31"/>
  <c r="F602" i="2"/>
  <c r="F105" i="31"/>
  <c r="F598" i="2"/>
  <c r="F101" i="31"/>
  <c r="F594" i="2"/>
  <c r="F97" i="31"/>
  <c r="F590" i="2"/>
  <c r="F167" i="31"/>
  <c r="F660" i="2"/>
  <c r="F159" i="31"/>
  <c r="F652" i="2"/>
  <c r="F155" i="31"/>
  <c r="F648" i="2"/>
  <c r="F151" i="31"/>
  <c r="F644" i="2"/>
  <c r="F147" i="31"/>
  <c r="F640" i="2"/>
  <c r="F143" i="31"/>
  <c r="F636" i="2"/>
  <c r="F131" i="31"/>
  <c r="F624" i="2"/>
  <c r="F127" i="31"/>
  <c r="F620" i="2"/>
  <c r="F119" i="31"/>
  <c r="F612" i="2"/>
  <c r="F115" i="31"/>
  <c r="F608" i="2"/>
  <c r="F107" i="31"/>
  <c r="F600" i="2"/>
  <c r="F103" i="31"/>
  <c r="F596" i="2"/>
  <c r="F99" i="31"/>
  <c r="F592" i="2"/>
  <c r="F173" i="31"/>
  <c r="F666" i="2"/>
  <c r="F188" i="31"/>
  <c r="F681" i="2"/>
  <c r="F184" i="31"/>
  <c r="F677" i="2"/>
  <c r="F180" i="31"/>
  <c r="F673" i="2"/>
  <c r="F176" i="31"/>
  <c r="F669" i="2"/>
  <c r="F172" i="31"/>
  <c r="F665" i="2"/>
  <c r="F168" i="31"/>
  <c r="F661" i="2"/>
  <c r="F164" i="31"/>
  <c r="F657" i="2"/>
  <c r="F160" i="31"/>
  <c r="F653" i="2"/>
  <c r="F156" i="31"/>
  <c r="F649" i="2"/>
  <c r="F152" i="31"/>
  <c r="F645" i="2"/>
  <c r="F148" i="31"/>
  <c r="F641" i="2"/>
  <c r="F144" i="31"/>
  <c r="F637" i="2"/>
  <c r="F140" i="31"/>
  <c r="F633" i="2"/>
  <c r="F136" i="31"/>
  <c r="F629" i="2"/>
  <c r="F132" i="31"/>
  <c r="F625" i="2"/>
  <c r="F128" i="31"/>
  <c r="F621" i="2"/>
  <c r="F124" i="31"/>
  <c r="F617" i="2"/>
  <c r="F120" i="31"/>
  <c r="F613" i="2"/>
  <c r="F116" i="31"/>
  <c r="F609" i="2"/>
  <c r="F112" i="31"/>
  <c r="F605" i="2"/>
  <c r="F108" i="31"/>
  <c r="F601" i="2"/>
  <c r="F104" i="31"/>
  <c r="F597" i="2"/>
  <c r="F100" i="31"/>
  <c r="F593" i="2"/>
  <c r="E103" i="31"/>
  <c r="B103" i="31"/>
  <c r="E102" i="31"/>
  <c r="B102" i="31"/>
  <c r="E101" i="31"/>
  <c r="B101" i="31"/>
  <c r="G2" i="31"/>
  <c r="G96" i="31" s="1"/>
  <c r="G190" i="31" s="1"/>
  <c r="B2" i="47"/>
  <c r="G135" i="30"/>
  <c r="AC1056" i="31" s="1"/>
  <c r="AK1643" i="2" s="1"/>
  <c r="F135" i="30"/>
  <c r="AB1056" i="31" s="1"/>
  <c r="E135" i="30"/>
  <c r="Z1056" i="31" s="1"/>
  <c r="AH1643" i="2" s="1"/>
  <c r="D135" i="30"/>
  <c r="G134" i="30"/>
  <c r="AC1055" i="31" s="1"/>
  <c r="AK1642" i="2" s="1"/>
  <c r="F134" i="30"/>
  <c r="AB1055" i="31" s="1"/>
  <c r="E134" i="30"/>
  <c r="Z1055" i="31" s="1"/>
  <c r="AH1642" i="2" s="1"/>
  <c r="D134" i="30"/>
  <c r="G133" i="30"/>
  <c r="AC1054" i="31" s="1"/>
  <c r="AK1641" i="2" s="1"/>
  <c r="F133" i="30"/>
  <c r="AB1054" i="31" s="1"/>
  <c r="E133" i="30"/>
  <c r="Z1054" i="31" s="1"/>
  <c r="AH1641" i="2" s="1"/>
  <c r="D133" i="30"/>
  <c r="G132" i="30"/>
  <c r="AC1053" i="31" s="1"/>
  <c r="AK1640" i="2" s="1"/>
  <c r="F132" i="30"/>
  <c r="AB1053" i="31" s="1"/>
  <c r="E132" i="30"/>
  <c r="Z1053" i="31" s="1"/>
  <c r="AH1640" i="2" s="1"/>
  <c r="D132" i="30"/>
  <c r="G131" i="30"/>
  <c r="AC1052" i="31" s="1"/>
  <c r="AK1639" i="2" s="1"/>
  <c r="F131" i="30"/>
  <c r="AB1052" i="31" s="1"/>
  <c r="E131" i="30"/>
  <c r="Z1052" i="31" s="1"/>
  <c r="AH1639" i="2" s="1"/>
  <c r="D131" i="30"/>
  <c r="G130" i="30"/>
  <c r="AC1051" i="31" s="1"/>
  <c r="AK1638" i="2" s="1"/>
  <c r="F130" i="30"/>
  <c r="AB1051" i="31" s="1"/>
  <c r="E130" i="30"/>
  <c r="Z1051" i="31" s="1"/>
  <c r="AH1638" i="2" s="1"/>
  <c r="D130" i="30"/>
  <c r="G129" i="30"/>
  <c r="AC1050" i="31" s="1"/>
  <c r="AK1637" i="2" s="1"/>
  <c r="F129" i="30"/>
  <c r="AB1050" i="31" s="1"/>
  <c r="E129" i="30"/>
  <c r="Z1050" i="31" s="1"/>
  <c r="AH1637" i="2" s="1"/>
  <c r="D129" i="30"/>
  <c r="G128" i="30"/>
  <c r="AC1049" i="31" s="1"/>
  <c r="AK1636" i="2" s="1"/>
  <c r="F128" i="30"/>
  <c r="AB1049" i="31" s="1"/>
  <c r="E128" i="30"/>
  <c r="Z1049" i="31" s="1"/>
  <c r="AH1636" i="2" s="1"/>
  <c r="D128" i="30"/>
  <c r="U148" i="39"/>
  <c r="U149" i="39"/>
  <c r="U150" i="39"/>
  <c r="U151" i="39"/>
  <c r="U152" i="39"/>
  <c r="U153" i="39"/>
  <c r="U154" i="39"/>
  <c r="U155" i="39"/>
  <c r="U156" i="39"/>
  <c r="U147" i="39"/>
  <c r="U137" i="39"/>
  <c r="U138" i="39"/>
  <c r="U139" i="39"/>
  <c r="U140" i="39"/>
  <c r="U141" i="39"/>
  <c r="U142" i="39"/>
  <c r="U143" i="39"/>
  <c r="U144" i="39"/>
  <c r="U145" i="39"/>
  <c r="U136" i="39"/>
  <c r="U126" i="39"/>
  <c r="U127" i="39"/>
  <c r="U128" i="39"/>
  <c r="U129" i="39"/>
  <c r="U130" i="39"/>
  <c r="U131" i="39"/>
  <c r="U132" i="39"/>
  <c r="U133" i="39"/>
  <c r="U134" i="39"/>
  <c r="U125" i="39"/>
  <c r="F126" i="39"/>
  <c r="F137" i="39" s="1"/>
  <c r="F148" i="39" s="1"/>
  <c r="F127" i="39"/>
  <c r="F138" i="39" s="1"/>
  <c r="F149" i="39" s="1"/>
  <c r="F128" i="39"/>
  <c r="F139" i="39" s="1"/>
  <c r="F150" i="39" s="1"/>
  <c r="F129" i="39"/>
  <c r="F140" i="39" s="1"/>
  <c r="F151" i="39" s="1"/>
  <c r="F130" i="39"/>
  <c r="F141" i="39" s="1"/>
  <c r="F152" i="39" s="1"/>
  <c r="F131" i="39"/>
  <c r="F142" i="39" s="1"/>
  <c r="F153" i="39" s="1"/>
  <c r="F132" i="39"/>
  <c r="F143" i="39" s="1"/>
  <c r="F154" i="39" s="1"/>
  <c r="F133" i="39"/>
  <c r="F144" i="39" s="1"/>
  <c r="F155" i="39" s="1"/>
  <c r="F134" i="39"/>
  <c r="F145" i="39" s="1"/>
  <c r="F156" i="39" s="1"/>
  <c r="F135" i="39"/>
  <c r="F146" i="39" s="1"/>
  <c r="F157" i="39" s="1"/>
  <c r="F125" i="39"/>
  <c r="F136" i="39" s="1"/>
  <c r="F147" i="39" s="1"/>
  <c r="C157" i="39"/>
  <c r="C156" i="39"/>
  <c r="C155" i="39"/>
  <c r="C154" i="39"/>
  <c r="C153" i="39"/>
  <c r="C152" i="39"/>
  <c r="C151" i="39"/>
  <c r="C150" i="39"/>
  <c r="C149" i="39"/>
  <c r="C148" i="39"/>
  <c r="C147" i="39"/>
  <c r="C146" i="39"/>
  <c r="C145" i="39"/>
  <c r="C144" i="39"/>
  <c r="C143" i="39"/>
  <c r="C142" i="39"/>
  <c r="C141" i="39"/>
  <c r="C140" i="39"/>
  <c r="C139" i="39"/>
  <c r="C138" i="39"/>
  <c r="C137" i="39"/>
  <c r="C136" i="39"/>
  <c r="C135" i="39"/>
  <c r="C134" i="39"/>
  <c r="C133" i="39"/>
  <c r="C132" i="39"/>
  <c r="C131" i="39"/>
  <c r="C130" i="39"/>
  <c r="C129" i="39"/>
  <c r="C128" i="39"/>
  <c r="C127" i="39"/>
  <c r="C126" i="39"/>
  <c r="C125" i="39"/>
  <c r="M20" i="47"/>
  <c r="U157" i="39" s="1"/>
  <c r="K20" i="47"/>
  <c r="U146" i="39" s="1"/>
  <c r="G20" i="47"/>
  <c r="U135" i="39" s="1"/>
  <c r="H19" i="47"/>
  <c r="D111" i="32" s="1"/>
  <c r="H18" i="47"/>
  <c r="D104" i="32" s="1"/>
  <c r="H17" i="47"/>
  <c r="D97" i="32" s="1"/>
  <c r="H16" i="47"/>
  <c r="D90" i="32" s="1"/>
  <c r="H15" i="47"/>
  <c r="D76" i="32" s="1"/>
  <c r="H14" i="47"/>
  <c r="D83" i="32" s="1"/>
  <c r="H13" i="47"/>
  <c r="D69" i="32" s="1"/>
  <c r="H12" i="47"/>
  <c r="D62" i="32" s="1"/>
  <c r="H11" i="47"/>
  <c r="D55" i="32" s="1"/>
  <c r="H10" i="47"/>
  <c r="F510" i="2"/>
  <c r="E510" i="2"/>
  <c r="D510" i="2"/>
  <c r="C510" i="2"/>
  <c r="B510" i="2"/>
  <c r="E509" i="2"/>
  <c r="D509" i="2"/>
  <c r="C509" i="2"/>
  <c r="B509" i="2"/>
  <c r="E508" i="2"/>
  <c r="D508" i="2"/>
  <c r="C508" i="2"/>
  <c r="B508" i="2"/>
  <c r="K75" i="27"/>
  <c r="AK510" i="2" s="1"/>
  <c r="I75" i="27"/>
  <c r="AJ510" i="2" s="1"/>
  <c r="G75" i="27"/>
  <c r="AE510" i="2" s="1"/>
  <c r="F75" i="27"/>
  <c r="K74" i="27"/>
  <c r="AK509" i="2" s="1"/>
  <c r="I74" i="27"/>
  <c r="AJ509" i="2" s="1"/>
  <c r="G74" i="27"/>
  <c r="AE509" i="2" s="1"/>
  <c r="F74" i="27"/>
  <c r="F509" i="2" s="1"/>
  <c r="K73" i="27"/>
  <c r="AK508" i="2" s="1"/>
  <c r="I73" i="27"/>
  <c r="AJ508" i="2" s="1"/>
  <c r="G73" i="27"/>
  <c r="AE508" i="2" s="1"/>
  <c r="F73" i="27"/>
  <c r="F508" i="2" s="1"/>
  <c r="H88" i="26"/>
  <c r="F88" i="26"/>
  <c r="C88" i="26"/>
  <c r="D87" i="26"/>
  <c r="H75" i="27" s="1"/>
  <c r="AH510" i="2" s="1"/>
  <c r="D86" i="26"/>
  <c r="H74" i="27" s="1"/>
  <c r="AH509" i="2" s="1"/>
  <c r="D85" i="26"/>
  <c r="B195" i="31" l="1"/>
  <c r="B688" i="2"/>
  <c r="E195" i="31"/>
  <c r="E688" i="2"/>
  <c r="B196" i="31"/>
  <c r="B689" i="2"/>
  <c r="E196" i="31"/>
  <c r="E689" i="2"/>
  <c r="B197" i="31"/>
  <c r="B690" i="2"/>
  <c r="D88" i="26"/>
  <c r="H20" i="47"/>
  <c r="D48" i="32"/>
  <c r="E197" i="31"/>
  <c r="E690" i="2"/>
  <c r="F198" i="31"/>
  <c r="F691" i="2"/>
  <c r="F206" i="31"/>
  <c r="F699" i="2"/>
  <c r="F214" i="31"/>
  <c r="F707" i="2"/>
  <c r="F222" i="31"/>
  <c r="F715" i="2"/>
  <c r="F230" i="31"/>
  <c r="F723" i="2"/>
  <c r="F238" i="31"/>
  <c r="F731" i="2"/>
  <c r="F246" i="31"/>
  <c r="F739" i="2"/>
  <c r="F254" i="31"/>
  <c r="F747" i="2"/>
  <c r="F262" i="31"/>
  <c r="F755" i="2"/>
  <c r="F270" i="31"/>
  <c r="F763" i="2"/>
  <c r="F278" i="31"/>
  <c r="F771" i="2"/>
  <c r="F267" i="31"/>
  <c r="F760" i="2"/>
  <c r="F197" i="31"/>
  <c r="F690" i="2"/>
  <c r="F209" i="31"/>
  <c r="F702" i="2"/>
  <c r="F221" i="31"/>
  <c r="F714" i="2"/>
  <c r="F237" i="31"/>
  <c r="F730" i="2"/>
  <c r="F245" i="31"/>
  <c r="F738" i="2"/>
  <c r="F253" i="31"/>
  <c r="F746" i="2"/>
  <c r="F191" i="31"/>
  <c r="F684" i="2"/>
  <c r="F199" i="31"/>
  <c r="F692" i="2"/>
  <c r="F207" i="31"/>
  <c r="F700" i="2"/>
  <c r="F215" i="31"/>
  <c r="F708" i="2"/>
  <c r="F223" i="31"/>
  <c r="F716" i="2"/>
  <c r="F231" i="31"/>
  <c r="F724" i="2"/>
  <c r="F239" i="31"/>
  <c r="F732" i="2"/>
  <c r="F247" i="31"/>
  <c r="F740" i="2"/>
  <c r="F255" i="31"/>
  <c r="F748" i="2"/>
  <c r="F263" i="31"/>
  <c r="F756" i="2"/>
  <c r="F275" i="31"/>
  <c r="F768" i="2"/>
  <c r="F283" i="31"/>
  <c r="F776" i="2"/>
  <c r="F217" i="31"/>
  <c r="F710" i="2"/>
  <c r="F257" i="31"/>
  <c r="F750" i="2"/>
  <c r="F273" i="31"/>
  <c r="F766" i="2"/>
  <c r="F192" i="31"/>
  <c r="F685" i="2"/>
  <c r="F200" i="31"/>
  <c r="F693" i="2"/>
  <c r="F208" i="31"/>
  <c r="F701" i="2"/>
  <c r="F216" i="31"/>
  <c r="F709" i="2"/>
  <c r="F224" i="31"/>
  <c r="F717" i="2"/>
  <c r="F232" i="31"/>
  <c r="F725" i="2"/>
  <c r="F240" i="31"/>
  <c r="F733" i="2"/>
  <c r="F248" i="31"/>
  <c r="F741" i="2"/>
  <c r="F256" i="31"/>
  <c r="F749" i="2"/>
  <c r="F264" i="31"/>
  <c r="F757" i="2"/>
  <c r="F272" i="31"/>
  <c r="F765" i="2"/>
  <c r="F280" i="31"/>
  <c r="F773" i="2"/>
  <c r="F265" i="31"/>
  <c r="F758" i="2"/>
  <c r="W1036" i="31"/>
  <c r="AE1623" i="2" s="1"/>
  <c r="W1049" i="31"/>
  <c r="AE1636" i="2" s="1"/>
  <c r="W1037" i="31"/>
  <c r="AE1624" i="2" s="1"/>
  <c r="W1050" i="31"/>
  <c r="AE1637" i="2" s="1"/>
  <c r="W1038" i="31"/>
  <c r="AE1625" i="2" s="1"/>
  <c r="W1051" i="31"/>
  <c r="AE1638" i="2" s="1"/>
  <c r="W1039" i="31"/>
  <c r="AE1626" i="2" s="1"/>
  <c r="W1052" i="31"/>
  <c r="AE1639" i="2" s="1"/>
  <c r="W1040" i="31"/>
  <c r="AE1627" i="2" s="1"/>
  <c r="W1053" i="31"/>
  <c r="AE1640" i="2" s="1"/>
  <c r="W1041" i="31"/>
  <c r="AE1628" i="2" s="1"/>
  <c r="W1054" i="31"/>
  <c r="AE1641" i="2" s="1"/>
  <c r="W1042" i="31"/>
  <c r="AE1629" i="2" s="1"/>
  <c r="W1055" i="31"/>
  <c r="AE1642" i="2" s="1"/>
  <c r="W1043" i="31"/>
  <c r="AE1630" i="2" s="1"/>
  <c r="W1056" i="31"/>
  <c r="AE1643" i="2" s="1"/>
  <c r="F194" i="31"/>
  <c r="F687" i="2"/>
  <c r="F202" i="31"/>
  <c r="F695" i="2"/>
  <c r="F210" i="31"/>
  <c r="F703" i="2"/>
  <c r="F218" i="31"/>
  <c r="F711" i="2"/>
  <c r="F226" i="31"/>
  <c r="F719" i="2"/>
  <c r="F234" i="31"/>
  <c r="F727" i="2"/>
  <c r="F242" i="31"/>
  <c r="F735" i="2"/>
  <c r="F250" i="31"/>
  <c r="F743" i="2"/>
  <c r="F258" i="31"/>
  <c r="F751" i="2"/>
  <c r="F266" i="31"/>
  <c r="F759" i="2"/>
  <c r="F274" i="31"/>
  <c r="F767" i="2"/>
  <c r="F282" i="31"/>
  <c r="F775" i="2"/>
  <c r="F193" i="31"/>
  <c r="F686" i="2"/>
  <c r="F201" i="31"/>
  <c r="F694" i="2"/>
  <c r="F213" i="31"/>
  <c r="F706" i="2"/>
  <c r="F225" i="31"/>
  <c r="F718" i="2"/>
  <c r="F241" i="31"/>
  <c r="F734" i="2"/>
  <c r="F249" i="31"/>
  <c r="F742" i="2"/>
  <c r="F261" i="31"/>
  <c r="F754" i="2"/>
  <c r="F195" i="31"/>
  <c r="F688" i="2"/>
  <c r="F203" i="31"/>
  <c r="F696" i="2"/>
  <c r="F211" i="31"/>
  <c r="F704" i="2"/>
  <c r="F219" i="31"/>
  <c r="F712" i="2"/>
  <c r="F227" i="31"/>
  <c r="F720" i="2"/>
  <c r="F235" i="31"/>
  <c r="F728" i="2"/>
  <c r="F243" i="31"/>
  <c r="F736" i="2"/>
  <c r="F251" i="31"/>
  <c r="F744" i="2"/>
  <c r="F259" i="31"/>
  <c r="F752" i="2"/>
  <c r="F271" i="31"/>
  <c r="F764" i="2"/>
  <c r="F279" i="31"/>
  <c r="F772" i="2"/>
  <c r="F205" i="31"/>
  <c r="F698" i="2"/>
  <c r="F233" i="31"/>
  <c r="F726" i="2"/>
  <c r="F269" i="31"/>
  <c r="F762" i="2"/>
  <c r="F281" i="31"/>
  <c r="F774" i="2"/>
  <c r="F196" i="31"/>
  <c r="F689" i="2"/>
  <c r="F204" i="31"/>
  <c r="F697" i="2"/>
  <c r="F212" i="31"/>
  <c r="F705" i="2"/>
  <c r="F220" i="31"/>
  <c r="F713" i="2"/>
  <c r="F228" i="31"/>
  <c r="F721" i="2"/>
  <c r="F236" i="31"/>
  <c r="F729" i="2"/>
  <c r="F244" i="31"/>
  <c r="F737" i="2"/>
  <c r="F252" i="31"/>
  <c r="F745" i="2"/>
  <c r="F260" i="31"/>
  <c r="F753" i="2"/>
  <c r="F268" i="31"/>
  <c r="F761" i="2"/>
  <c r="F276" i="31"/>
  <c r="F769" i="2"/>
  <c r="F229" i="31"/>
  <c r="F722" i="2"/>
  <c r="F277" i="31"/>
  <c r="F770" i="2"/>
  <c r="G284" i="31"/>
  <c r="G378" i="31" s="1"/>
  <c r="H73" i="27"/>
  <c r="AH508" i="2" s="1"/>
  <c r="E290" i="31" l="1"/>
  <c r="E783" i="2"/>
  <c r="E291" i="31"/>
  <c r="E784" i="2"/>
  <c r="B290" i="31"/>
  <c r="B877" i="2" s="1"/>
  <c r="B783" i="2"/>
  <c r="E289" i="31"/>
  <c r="E782" i="2"/>
  <c r="B291" i="31"/>
  <c r="B878" i="2" s="1"/>
  <c r="B784" i="2"/>
  <c r="B289" i="31"/>
  <c r="B876" i="2" s="1"/>
  <c r="B782" i="2"/>
  <c r="F362" i="31"/>
  <c r="F855" i="2"/>
  <c r="F375" i="31"/>
  <c r="F868" i="2"/>
  <c r="F373" i="31"/>
  <c r="F866" i="2"/>
  <c r="F353" i="31"/>
  <c r="F846" i="2"/>
  <c r="F337" i="31"/>
  <c r="F830" i="2"/>
  <c r="F321" i="31"/>
  <c r="F814" i="2"/>
  <c r="F305" i="31"/>
  <c r="F798" i="2"/>
  <c r="F289" i="31"/>
  <c r="F782" i="2"/>
  <c r="F343" i="31"/>
  <c r="F836" i="2"/>
  <c r="F319" i="31"/>
  <c r="F812" i="2"/>
  <c r="F295" i="31"/>
  <c r="F788" i="2"/>
  <c r="F376" i="31"/>
  <c r="F869" i="2"/>
  <c r="F360" i="31"/>
  <c r="F853" i="2"/>
  <c r="F344" i="31"/>
  <c r="F837" i="2"/>
  <c r="F328" i="31"/>
  <c r="F821" i="2"/>
  <c r="F312" i="31"/>
  <c r="F805" i="2"/>
  <c r="F296" i="31"/>
  <c r="F789" i="2"/>
  <c r="F359" i="31"/>
  <c r="F852" i="2"/>
  <c r="F366" i="31"/>
  <c r="F859" i="2"/>
  <c r="F350" i="31"/>
  <c r="F843" i="2"/>
  <c r="F334" i="31"/>
  <c r="F827" i="2"/>
  <c r="F318" i="31"/>
  <c r="F811" i="2"/>
  <c r="F302" i="31"/>
  <c r="F795" i="2"/>
  <c r="F286" i="31"/>
  <c r="F779" i="2"/>
  <c r="F351" i="31"/>
  <c r="F844" i="2"/>
  <c r="F377" i="31"/>
  <c r="F870" i="2"/>
  <c r="F357" i="31"/>
  <c r="F850" i="2"/>
  <c r="F341" i="31"/>
  <c r="F834" i="2"/>
  <c r="F325" i="31"/>
  <c r="F818" i="2"/>
  <c r="F309" i="31"/>
  <c r="F802" i="2"/>
  <c r="F293" i="31"/>
  <c r="F786" i="2"/>
  <c r="F347" i="31"/>
  <c r="F840" i="2"/>
  <c r="F331" i="31"/>
  <c r="F824" i="2"/>
  <c r="F303" i="31"/>
  <c r="F796" i="2"/>
  <c r="F361" i="31"/>
  <c r="F854" i="2"/>
  <c r="F364" i="31"/>
  <c r="F857" i="2"/>
  <c r="F348" i="31"/>
  <c r="F841" i="2"/>
  <c r="F332" i="31"/>
  <c r="F825" i="2"/>
  <c r="F316" i="31"/>
  <c r="F809" i="2"/>
  <c r="F300" i="31"/>
  <c r="F793" i="2"/>
  <c r="F323" i="31"/>
  <c r="F816" i="2"/>
  <c r="F330" i="31"/>
  <c r="F823" i="2"/>
  <c r="F298" i="31"/>
  <c r="F791" i="2"/>
  <c r="F346" i="31"/>
  <c r="F839" i="2"/>
  <c r="F314" i="31"/>
  <c r="F807" i="2"/>
  <c r="F327" i="31"/>
  <c r="F820" i="2"/>
  <c r="F371" i="31"/>
  <c r="F864" i="2"/>
  <c r="F370" i="31"/>
  <c r="F863" i="2"/>
  <c r="F354" i="31"/>
  <c r="F847" i="2"/>
  <c r="F338" i="31"/>
  <c r="F831" i="2"/>
  <c r="F322" i="31"/>
  <c r="F815" i="2"/>
  <c r="F306" i="31"/>
  <c r="F799" i="2"/>
  <c r="F290" i="31"/>
  <c r="F783" i="2"/>
  <c r="F363" i="31"/>
  <c r="F856" i="2"/>
  <c r="F299" i="31"/>
  <c r="F792" i="2"/>
  <c r="F365" i="31"/>
  <c r="F858" i="2"/>
  <c r="F345" i="31"/>
  <c r="F838" i="2"/>
  <c r="F329" i="31"/>
  <c r="F822" i="2"/>
  <c r="F313" i="31"/>
  <c r="F806" i="2"/>
  <c r="F297" i="31"/>
  <c r="F790" i="2"/>
  <c r="F355" i="31"/>
  <c r="F848" i="2"/>
  <c r="F335" i="31"/>
  <c r="F828" i="2"/>
  <c r="F307" i="31"/>
  <c r="F800" i="2"/>
  <c r="F287" i="31"/>
  <c r="F780" i="2"/>
  <c r="F368" i="31"/>
  <c r="F861" i="2"/>
  <c r="F352" i="31"/>
  <c r="F845" i="2"/>
  <c r="F336" i="31"/>
  <c r="F829" i="2"/>
  <c r="F320" i="31"/>
  <c r="F813" i="2"/>
  <c r="F304" i="31"/>
  <c r="F797" i="2"/>
  <c r="F288" i="31"/>
  <c r="F781" i="2"/>
  <c r="F374" i="31"/>
  <c r="F867" i="2"/>
  <c r="F358" i="31"/>
  <c r="F851" i="2"/>
  <c r="F342" i="31"/>
  <c r="F835" i="2"/>
  <c r="F326" i="31"/>
  <c r="F819" i="2"/>
  <c r="F310" i="31"/>
  <c r="F803" i="2"/>
  <c r="F294" i="31"/>
  <c r="F787" i="2"/>
  <c r="F367" i="31"/>
  <c r="F860" i="2"/>
  <c r="F311" i="31"/>
  <c r="F804" i="2"/>
  <c r="F369" i="31"/>
  <c r="F862" i="2"/>
  <c r="F349" i="31"/>
  <c r="F842" i="2"/>
  <c r="F333" i="31"/>
  <c r="F826" i="2"/>
  <c r="F317" i="31"/>
  <c r="F810" i="2"/>
  <c r="F301" i="31"/>
  <c r="F794" i="2"/>
  <c r="F285" i="31"/>
  <c r="F778" i="2"/>
  <c r="F339" i="31"/>
  <c r="F832" i="2"/>
  <c r="F315" i="31"/>
  <c r="F808" i="2"/>
  <c r="F291" i="31"/>
  <c r="F784" i="2"/>
  <c r="F372" i="31"/>
  <c r="F865" i="2"/>
  <c r="F356" i="31"/>
  <c r="F849" i="2"/>
  <c r="F340" i="31"/>
  <c r="F833" i="2"/>
  <c r="F324" i="31"/>
  <c r="F817" i="2"/>
  <c r="F308" i="31"/>
  <c r="F801" i="2"/>
  <c r="F292" i="31"/>
  <c r="F785" i="2"/>
  <c r="G472" i="31"/>
  <c r="G566" i="31" s="1"/>
  <c r="G660" i="31" s="1"/>
  <c r="G754" i="31" s="1"/>
  <c r="G848" i="31" s="1"/>
  <c r="G942" i="31" s="1"/>
  <c r="D57" i="37"/>
  <c r="D56" i="37"/>
  <c r="D55" i="37"/>
  <c r="D54" i="37"/>
  <c r="D53" i="37"/>
  <c r="D52" i="37"/>
  <c r="D51" i="37"/>
  <c r="D50" i="37"/>
  <c r="D49" i="37"/>
  <c r="D48" i="37"/>
  <c r="D47" i="37"/>
  <c r="D46" i="37"/>
  <c r="D45" i="37"/>
  <c r="D44" i="37"/>
  <c r="D43" i="37"/>
  <c r="D42" i="37"/>
  <c r="D41" i="37"/>
  <c r="D40" i="37"/>
  <c r="D39" i="37"/>
  <c r="D38" i="37"/>
  <c r="D37" i="37"/>
  <c r="D36" i="37"/>
  <c r="D35" i="37"/>
  <c r="D34" i="37"/>
  <c r="D33" i="37"/>
  <c r="D32" i="37"/>
  <c r="D31" i="37"/>
  <c r="D30" i="37"/>
  <c r="D29" i="37"/>
  <c r="D28" i="37"/>
  <c r="D27" i="37"/>
  <c r="D26" i="37"/>
  <c r="D25" i="37"/>
  <c r="D24" i="37"/>
  <c r="D23" i="37"/>
  <c r="D22" i="37"/>
  <c r="D21" i="37"/>
  <c r="D20" i="37"/>
  <c r="D19" i="37"/>
  <c r="D18" i="37"/>
  <c r="D17" i="37"/>
  <c r="D16" i="37"/>
  <c r="D15" i="37"/>
  <c r="D14" i="37"/>
  <c r="E383" i="31" l="1"/>
  <c r="E876" i="2"/>
  <c r="E385" i="31"/>
  <c r="E878" i="2"/>
  <c r="E384" i="31"/>
  <c r="E877" i="2"/>
  <c r="F434" i="31"/>
  <c r="F927" i="2"/>
  <c r="F411" i="31"/>
  <c r="F904" i="2"/>
  <c r="F402" i="31"/>
  <c r="F895" i="2"/>
  <c r="F466" i="31"/>
  <c r="F959" i="2"/>
  <c r="F409" i="31"/>
  <c r="F902" i="2"/>
  <c r="F443" i="31"/>
  <c r="F936" i="2"/>
  <c r="F405" i="31"/>
  <c r="F898" i="2"/>
  <c r="F388" i="31"/>
  <c r="F881" i="2"/>
  <c r="F420" i="31"/>
  <c r="F913" i="2"/>
  <c r="F452" i="31"/>
  <c r="F945" i="2"/>
  <c r="F382" i="31"/>
  <c r="F875" i="2"/>
  <c r="F414" i="31"/>
  <c r="F907" i="2"/>
  <c r="F446" i="31"/>
  <c r="F939" i="2"/>
  <c r="F381" i="31"/>
  <c r="F874" i="2"/>
  <c r="F429" i="31"/>
  <c r="F922" i="2"/>
  <c r="F391" i="31"/>
  <c r="F884" i="2"/>
  <c r="F423" i="31"/>
  <c r="F916" i="2"/>
  <c r="F459" i="31"/>
  <c r="F952" i="2"/>
  <c r="F457" i="31"/>
  <c r="F950" i="2"/>
  <c r="F400" i="31"/>
  <c r="F893" i="2"/>
  <c r="F432" i="31"/>
  <c r="F925" i="2"/>
  <c r="F464" i="31"/>
  <c r="F957" i="2"/>
  <c r="F421" i="31"/>
  <c r="F914" i="2"/>
  <c r="F440" i="31"/>
  <c r="F933" i="2"/>
  <c r="F424" i="31"/>
  <c r="F917" i="2"/>
  <c r="F394" i="31"/>
  <c r="F887" i="2"/>
  <c r="F426" i="31"/>
  <c r="F919" i="2"/>
  <c r="F458" i="31"/>
  <c r="F951" i="2"/>
  <c r="F397" i="31"/>
  <c r="F890" i="2"/>
  <c r="F441" i="31"/>
  <c r="F934" i="2"/>
  <c r="F403" i="31"/>
  <c r="F896" i="2"/>
  <c r="F435" i="31"/>
  <c r="F928" i="2"/>
  <c r="F471" i="31"/>
  <c r="F964" i="2"/>
  <c r="F380" i="31"/>
  <c r="F873" i="2"/>
  <c r="F412" i="31"/>
  <c r="F905" i="2"/>
  <c r="F444" i="31"/>
  <c r="F937" i="2"/>
  <c r="F453" i="31"/>
  <c r="F946" i="2"/>
  <c r="F406" i="31"/>
  <c r="F899" i="2"/>
  <c r="F438" i="31"/>
  <c r="F931" i="2"/>
  <c r="F470" i="31"/>
  <c r="F963" i="2"/>
  <c r="F413" i="31"/>
  <c r="F906" i="2"/>
  <c r="F383" i="31"/>
  <c r="F876" i="2"/>
  <c r="F415" i="31"/>
  <c r="F908" i="2"/>
  <c r="F447" i="31"/>
  <c r="F940" i="2"/>
  <c r="F469" i="31"/>
  <c r="F962" i="2"/>
  <c r="F379" i="31"/>
  <c r="F872" i="2"/>
  <c r="F386" i="31"/>
  <c r="F879" i="2"/>
  <c r="F418" i="31"/>
  <c r="F911" i="2"/>
  <c r="F450" i="31"/>
  <c r="F943" i="2"/>
  <c r="F385" i="31"/>
  <c r="F878" i="2"/>
  <c r="F433" i="31"/>
  <c r="F926" i="2"/>
  <c r="F395" i="31"/>
  <c r="F888" i="2"/>
  <c r="F427" i="31"/>
  <c r="F920" i="2"/>
  <c r="F463" i="31"/>
  <c r="F956" i="2"/>
  <c r="F461" i="31"/>
  <c r="F954" i="2"/>
  <c r="F404" i="31"/>
  <c r="F897" i="2"/>
  <c r="F436" i="31"/>
  <c r="F929" i="2"/>
  <c r="F468" i="31"/>
  <c r="F961" i="2"/>
  <c r="F398" i="31"/>
  <c r="F891" i="2"/>
  <c r="F430" i="31"/>
  <c r="F923" i="2"/>
  <c r="F462" i="31"/>
  <c r="F955" i="2"/>
  <c r="F401" i="31"/>
  <c r="F894" i="2"/>
  <c r="F449" i="31"/>
  <c r="F942" i="2"/>
  <c r="F407" i="31"/>
  <c r="F900" i="2"/>
  <c r="F439" i="31"/>
  <c r="F932" i="2"/>
  <c r="F393" i="31"/>
  <c r="F886" i="2"/>
  <c r="F384" i="31"/>
  <c r="F877" i="2"/>
  <c r="F416" i="31"/>
  <c r="F909" i="2"/>
  <c r="F448" i="31"/>
  <c r="F941" i="2"/>
  <c r="F465" i="31"/>
  <c r="F958" i="2"/>
  <c r="F408" i="31"/>
  <c r="F901" i="2"/>
  <c r="F392" i="31"/>
  <c r="F885" i="2"/>
  <c r="F417" i="31"/>
  <c r="F910" i="2"/>
  <c r="F410" i="31"/>
  <c r="F903" i="2"/>
  <c r="F442" i="31"/>
  <c r="F935" i="2"/>
  <c r="F455" i="31"/>
  <c r="F948" i="2"/>
  <c r="F425" i="31"/>
  <c r="F918" i="2"/>
  <c r="F387" i="31"/>
  <c r="F880" i="2"/>
  <c r="F419" i="31"/>
  <c r="F912" i="2"/>
  <c r="F451" i="31"/>
  <c r="F944" i="2"/>
  <c r="F445" i="31"/>
  <c r="F938" i="2"/>
  <c r="F396" i="31"/>
  <c r="F889" i="2"/>
  <c r="F428" i="31"/>
  <c r="F921" i="2"/>
  <c r="F460" i="31"/>
  <c r="F953" i="2"/>
  <c r="F390" i="31"/>
  <c r="F883" i="2"/>
  <c r="F422" i="31"/>
  <c r="F915" i="2"/>
  <c r="F454" i="31"/>
  <c r="F947" i="2"/>
  <c r="F389" i="31"/>
  <c r="F882" i="2"/>
  <c r="F437" i="31"/>
  <c r="F930" i="2"/>
  <c r="F399" i="31"/>
  <c r="F892" i="2"/>
  <c r="F431" i="31"/>
  <c r="F924" i="2"/>
  <c r="F467" i="31"/>
  <c r="F960" i="2"/>
  <c r="F456" i="31"/>
  <c r="F949" i="2"/>
  <c r="M79" i="45"/>
  <c r="M80" i="45"/>
  <c r="M81" i="45"/>
  <c r="M82" i="45"/>
  <c r="M83" i="45"/>
  <c r="M84" i="45"/>
  <c r="M85" i="45"/>
  <c r="M86" i="45"/>
  <c r="M87" i="45"/>
  <c r="M88" i="45"/>
  <c r="M89" i="45"/>
  <c r="M90" i="45"/>
  <c r="M91" i="45"/>
  <c r="M92" i="45"/>
  <c r="M93" i="45"/>
  <c r="M94" i="45"/>
  <c r="M95" i="45"/>
  <c r="M96" i="45"/>
  <c r="M97" i="45"/>
  <c r="M98" i="45"/>
  <c r="M99" i="45"/>
  <c r="M100" i="45"/>
  <c r="M101" i="45"/>
  <c r="M102" i="45"/>
  <c r="M103" i="45"/>
  <c r="M104" i="45"/>
  <c r="M105" i="45"/>
  <c r="M106" i="45"/>
  <c r="M107" i="45"/>
  <c r="M108" i="45"/>
  <c r="M109" i="45"/>
  <c r="M110" i="45"/>
  <c r="M111" i="45"/>
  <c r="M112" i="45"/>
  <c r="M113" i="45"/>
  <c r="M114" i="45"/>
  <c r="M115" i="45"/>
  <c r="M116" i="45"/>
  <c r="M117" i="45"/>
  <c r="M118" i="45"/>
  <c r="M119" i="45"/>
  <c r="M120" i="45"/>
  <c r="M121" i="45"/>
  <c r="M122" i="45"/>
  <c r="M123" i="45"/>
  <c r="M124" i="45"/>
  <c r="M125" i="45"/>
  <c r="M126" i="45"/>
  <c r="M127" i="45"/>
  <c r="M128" i="45"/>
  <c r="M129" i="45"/>
  <c r="M130" i="45"/>
  <c r="M131" i="45"/>
  <c r="M132" i="45"/>
  <c r="M133" i="45"/>
  <c r="M78" i="45"/>
  <c r="D65" i="24"/>
  <c r="C25" i="26" s="1"/>
  <c r="C63" i="32"/>
  <c r="C56" i="32"/>
  <c r="C49" i="32"/>
  <c r="C112" i="32"/>
  <c r="C105" i="32"/>
  <c r="C98" i="32"/>
  <c r="C91" i="32"/>
  <c r="C84" i="32"/>
  <c r="C77" i="32"/>
  <c r="C70" i="32"/>
  <c r="C9" i="31"/>
  <c r="C596" i="2" s="1"/>
  <c r="C8" i="31"/>
  <c r="C595" i="2" s="1"/>
  <c r="C7" i="31"/>
  <c r="C594" i="2" s="1"/>
  <c r="AD17" i="30"/>
  <c r="AC17" i="30"/>
  <c r="AD16" i="30"/>
  <c r="AC16" i="30"/>
  <c r="A16" i="30" s="1"/>
  <c r="AD15" i="30"/>
  <c r="AC15" i="30"/>
  <c r="E478" i="31" l="1"/>
  <c r="E971" i="2"/>
  <c r="E479" i="31"/>
  <c r="E972" i="2"/>
  <c r="E477" i="31"/>
  <c r="E970" i="2"/>
  <c r="AU15" i="30"/>
  <c r="A15" i="30"/>
  <c r="F561" i="31"/>
  <c r="F1054" i="2"/>
  <c r="F493" i="31"/>
  <c r="F986" i="2"/>
  <c r="F483" i="31"/>
  <c r="F976" i="2"/>
  <c r="F516" i="31"/>
  <c r="F1009" i="2"/>
  <c r="F554" i="31"/>
  <c r="F1047" i="2"/>
  <c r="F490" i="31"/>
  <c r="F983" i="2"/>
  <c r="F545" i="31"/>
  <c r="F1038" i="2"/>
  <c r="F481" i="31"/>
  <c r="F974" i="2"/>
  <c r="F549" i="31"/>
  <c r="F1042" i="2"/>
  <c r="F504" i="31"/>
  <c r="F997" i="2"/>
  <c r="F486" i="31"/>
  <c r="F979" i="2"/>
  <c r="F559" i="31"/>
  <c r="F1052" i="2"/>
  <c r="F510" i="31"/>
  <c r="F1003" i="2"/>
  <c r="F487" i="31"/>
  <c r="F980" i="2"/>
  <c r="F501" i="31"/>
  <c r="F994" i="2"/>
  <c r="F495" i="31"/>
  <c r="F988" i="2"/>
  <c r="F524" i="31"/>
  <c r="F1017" i="2"/>
  <c r="F562" i="31"/>
  <c r="F1055" i="2"/>
  <c r="F498" i="31"/>
  <c r="F991" i="2"/>
  <c r="F557" i="31"/>
  <c r="F1050" i="2"/>
  <c r="F489" i="31"/>
  <c r="F982" i="2"/>
  <c r="F479" i="31"/>
  <c r="F972" i="2"/>
  <c r="F512" i="31"/>
  <c r="F1005" i="2"/>
  <c r="F473" i="31"/>
  <c r="F966" i="2"/>
  <c r="F541" i="31"/>
  <c r="F1034" i="2"/>
  <c r="F477" i="31"/>
  <c r="F970" i="2"/>
  <c r="F564" i="31"/>
  <c r="F1057" i="2"/>
  <c r="F500" i="31"/>
  <c r="F993" i="2"/>
  <c r="F538" i="31"/>
  <c r="F1031" i="2"/>
  <c r="F474" i="31"/>
  <c r="F967" i="2"/>
  <c r="F529" i="31"/>
  <c r="F1022" i="2"/>
  <c r="F535" i="31"/>
  <c r="F1028" i="2"/>
  <c r="F552" i="31"/>
  <c r="F1045" i="2"/>
  <c r="F488" i="31"/>
  <c r="F981" i="2"/>
  <c r="F534" i="31"/>
  <c r="F1027" i="2"/>
  <c r="F558" i="31"/>
  <c r="F1051" i="2"/>
  <c r="F494" i="31"/>
  <c r="F987" i="2"/>
  <c r="F553" i="31"/>
  <c r="F1046" i="2"/>
  <c r="F485" i="31"/>
  <c r="F978" i="2"/>
  <c r="F475" i="31"/>
  <c r="F968" i="2"/>
  <c r="F508" i="31"/>
  <c r="F1001" i="2"/>
  <c r="F546" i="31"/>
  <c r="F1039" i="2"/>
  <c r="F482" i="31"/>
  <c r="F975" i="2"/>
  <c r="F537" i="31"/>
  <c r="F1030" i="2"/>
  <c r="F560" i="31"/>
  <c r="F1053" i="2"/>
  <c r="F505" i="31"/>
  <c r="F998" i="2"/>
  <c r="AU17" i="30"/>
  <c r="A17" i="30"/>
  <c r="F550" i="31"/>
  <c r="F1043" i="2"/>
  <c r="F525" i="31"/>
  <c r="F1018" i="2"/>
  <c r="F531" i="31"/>
  <c r="F1024" i="2"/>
  <c r="F548" i="31"/>
  <c r="F1041" i="2"/>
  <c r="F484" i="31"/>
  <c r="F977" i="2"/>
  <c r="F522" i="31"/>
  <c r="F1015" i="2"/>
  <c r="F539" i="31"/>
  <c r="F1032" i="2"/>
  <c r="F513" i="31"/>
  <c r="F1006" i="2"/>
  <c r="F519" i="31"/>
  <c r="F1012" i="2"/>
  <c r="F536" i="31"/>
  <c r="F1029" i="2"/>
  <c r="F511" i="31"/>
  <c r="F1004" i="2"/>
  <c r="F502" i="31"/>
  <c r="F995" i="2"/>
  <c r="F542" i="31"/>
  <c r="F1035" i="2"/>
  <c r="F478" i="31"/>
  <c r="F971" i="2"/>
  <c r="F533" i="31"/>
  <c r="F1026" i="2"/>
  <c r="F543" i="31"/>
  <c r="F1036" i="2"/>
  <c r="F556" i="31"/>
  <c r="F1049" i="2"/>
  <c r="F492" i="31"/>
  <c r="F985" i="2"/>
  <c r="F530" i="31"/>
  <c r="F1023" i="2"/>
  <c r="F555" i="31"/>
  <c r="F1048" i="2"/>
  <c r="F521" i="31"/>
  <c r="F1014" i="2"/>
  <c r="F527" i="31"/>
  <c r="F1020" i="2"/>
  <c r="F544" i="31"/>
  <c r="F1037" i="2"/>
  <c r="F480" i="31"/>
  <c r="F973" i="2"/>
  <c r="F563" i="31"/>
  <c r="F1056" i="2"/>
  <c r="F509" i="31"/>
  <c r="F1002" i="2"/>
  <c r="F507" i="31"/>
  <c r="F1000" i="2"/>
  <c r="F532" i="31"/>
  <c r="F1025" i="2"/>
  <c r="F547" i="31"/>
  <c r="F1040" i="2"/>
  <c r="F506" i="31"/>
  <c r="F999" i="2"/>
  <c r="F565" i="31"/>
  <c r="F1058" i="2"/>
  <c r="F497" i="31"/>
  <c r="F990" i="2"/>
  <c r="F491" i="31"/>
  <c r="F984" i="2"/>
  <c r="F520" i="31"/>
  <c r="F1013" i="2"/>
  <c r="F518" i="31"/>
  <c r="F1011" i="2"/>
  <c r="F515" i="31"/>
  <c r="F1008" i="2"/>
  <c r="F526" i="31"/>
  <c r="F1019" i="2"/>
  <c r="F551" i="31"/>
  <c r="F1044" i="2"/>
  <c r="F517" i="31"/>
  <c r="F1010" i="2"/>
  <c r="F523" i="31"/>
  <c r="F1016" i="2"/>
  <c r="F540" i="31"/>
  <c r="F1033" i="2"/>
  <c r="F476" i="31"/>
  <c r="F969" i="2"/>
  <c r="F514" i="31"/>
  <c r="F1007" i="2"/>
  <c r="F499" i="31"/>
  <c r="F992" i="2"/>
  <c r="F503" i="31"/>
  <c r="F996" i="2"/>
  <c r="F496" i="31"/>
  <c r="F989" i="2"/>
  <c r="F528" i="31"/>
  <c r="F1021" i="2"/>
  <c r="C101" i="31"/>
  <c r="C102" i="31"/>
  <c r="C103" i="31"/>
  <c r="D25" i="26"/>
  <c r="AU16" i="30"/>
  <c r="E571" i="31" l="1"/>
  <c r="E1064" i="2"/>
  <c r="E573" i="31"/>
  <c r="E1066" i="2"/>
  <c r="E572" i="31"/>
  <c r="E1065" i="2"/>
  <c r="C195" i="31"/>
  <c r="C688" i="2"/>
  <c r="F609" i="31"/>
  <c r="F1102" i="2"/>
  <c r="F626" i="31"/>
  <c r="F1119" i="2"/>
  <c r="F621" i="31"/>
  <c r="F1114" i="2"/>
  <c r="C196" i="31"/>
  <c r="C689" i="2"/>
  <c r="F593" i="31"/>
  <c r="F1086" i="2"/>
  <c r="F614" i="31"/>
  <c r="F1107" i="2"/>
  <c r="F574" i="31"/>
  <c r="F1067" i="2"/>
  <c r="F649" i="31"/>
  <c r="F1142" i="2"/>
  <c r="F586" i="31"/>
  <c r="F1079" i="2"/>
  <c r="F637" i="31"/>
  <c r="F1130" i="2"/>
  <c r="F572" i="31"/>
  <c r="F1065" i="2"/>
  <c r="F596" i="31"/>
  <c r="F1089" i="2"/>
  <c r="F630" i="31"/>
  <c r="F1123" i="2"/>
  <c r="F607" i="31"/>
  <c r="F1100" i="2"/>
  <c r="F616" i="31"/>
  <c r="F1109" i="2"/>
  <c r="F642" i="31"/>
  <c r="F1135" i="2"/>
  <c r="F619" i="31"/>
  <c r="F1112" i="2"/>
  <c r="F654" i="31"/>
  <c r="F1147" i="2"/>
  <c r="F576" i="31"/>
  <c r="F1069" i="2"/>
  <c r="F602" i="31"/>
  <c r="F1095" i="2"/>
  <c r="F579" i="31"/>
  <c r="F1072" i="2"/>
  <c r="F588" i="31"/>
  <c r="F1081" i="2"/>
  <c r="F628" i="31"/>
  <c r="F1121" i="2"/>
  <c r="F646" i="31"/>
  <c r="F1139" i="2"/>
  <c r="F623" i="31"/>
  <c r="F1116" i="2"/>
  <c r="F632" i="31"/>
  <c r="F1125" i="2"/>
  <c r="F658" i="31"/>
  <c r="F1151" i="2"/>
  <c r="F635" i="31"/>
  <c r="F1128" i="2"/>
  <c r="F606" i="31"/>
  <c r="F1099" i="2"/>
  <c r="F583" i="31"/>
  <c r="F1076" i="2"/>
  <c r="F592" i="31"/>
  <c r="F1085" i="2"/>
  <c r="F618" i="31"/>
  <c r="F1111" i="2"/>
  <c r="F595" i="31"/>
  <c r="F1088" i="2"/>
  <c r="F604" i="31"/>
  <c r="F1097" i="2"/>
  <c r="F580" i="31"/>
  <c r="F1073" i="2"/>
  <c r="F643" i="31"/>
  <c r="F1136" i="2"/>
  <c r="F639" i="31"/>
  <c r="F1132" i="2"/>
  <c r="F648" i="31"/>
  <c r="F1141" i="2"/>
  <c r="F577" i="31"/>
  <c r="F1070" i="2"/>
  <c r="F655" i="31"/>
  <c r="F1148" i="2"/>
  <c r="F570" i="31"/>
  <c r="F1063" i="2"/>
  <c r="F591" i="31"/>
  <c r="F1084" i="2"/>
  <c r="F590" i="31"/>
  <c r="F1083" i="2"/>
  <c r="F617" i="31"/>
  <c r="F1110" i="2"/>
  <c r="F645" i="31"/>
  <c r="F1138" i="2"/>
  <c r="F600" i="31"/>
  <c r="F1093" i="2"/>
  <c r="F603" i="31"/>
  <c r="F1096" i="2"/>
  <c r="C197" i="31"/>
  <c r="C690" i="2"/>
  <c r="F622" i="31"/>
  <c r="F1115" i="2"/>
  <c r="F597" i="31"/>
  <c r="F1090" i="2"/>
  <c r="F608" i="31"/>
  <c r="F1101" i="2"/>
  <c r="F634" i="31"/>
  <c r="F1127" i="2"/>
  <c r="F611" i="31"/>
  <c r="F1104" i="2"/>
  <c r="F620" i="31"/>
  <c r="F1113" i="2"/>
  <c r="F612" i="31"/>
  <c r="F1105" i="2"/>
  <c r="F585" i="31"/>
  <c r="F1078" i="2"/>
  <c r="F659" i="31"/>
  <c r="F1152" i="2"/>
  <c r="F641" i="31"/>
  <c r="F1134" i="2"/>
  <c r="F601" i="31"/>
  <c r="F1094" i="2"/>
  <c r="F657" i="31"/>
  <c r="F1150" i="2"/>
  <c r="F638" i="31"/>
  <c r="F1131" i="2"/>
  <c r="F615" i="31"/>
  <c r="F1108" i="2"/>
  <c r="F624" i="31"/>
  <c r="F1117" i="2"/>
  <c r="F650" i="31"/>
  <c r="F1143" i="2"/>
  <c r="F627" i="31"/>
  <c r="F1120" i="2"/>
  <c r="F636" i="31"/>
  <c r="F1129" i="2"/>
  <c r="F605" i="31"/>
  <c r="F1098" i="2"/>
  <c r="F613" i="31"/>
  <c r="F1106" i="2"/>
  <c r="F633" i="31"/>
  <c r="F1126" i="2"/>
  <c r="F578" i="31"/>
  <c r="F1071" i="2"/>
  <c r="F625" i="31"/>
  <c r="F1118" i="2"/>
  <c r="F644" i="31"/>
  <c r="F1137" i="2"/>
  <c r="F599" i="31"/>
  <c r="F1092" i="2"/>
  <c r="F631" i="31"/>
  <c r="F1124" i="2"/>
  <c r="F640" i="31"/>
  <c r="F1133" i="2"/>
  <c r="F569" i="31"/>
  <c r="F1062" i="2"/>
  <c r="F647" i="31"/>
  <c r="F1140" i="2"/>
  <c r="F652" i="31"/>
  <c r="F1145" i="2"/>
  <c r="F582" i="31"/>
  <c r="F1075" i="2"/>
  <c r="F629" i="31"/>
  <c r="F1122" i="2"/>
  <c r="F568" i="31"/>
  <c r="F1061" i="2"/>
  <c r="F594" i="31"/>
  <c r="F1087" i="2"/>
  <c r="F571" i="31"/>
  <c r="F1064" i="2"/>
  <c r="F567" i="31"/>
  <c r="F1060" i="2"/>
  <c r="F573" i="31"/>
  <c r="F1066" i="2"/>
  <c r="F651" i="31"/>
  <c r="F1144" i="2"/>
  <c r="F656" i="31"/>
  <c r="F1149" i="2"/>
  <c r="F589" i="31"/>
  <c r="F1082" i="2"/>
  <c r="F581" i="31"/>
  <c r="F1074" i="2"/>
  <c r="F653" i="31"/>
  <c r="F1146" i="2"/>
  <c r="F598" i="31"/>
  <c r="F1091" i="2"/>
  <c r="F575" i="31"/>
  <c r="F1068" i="2"/>
  <c r="F584" i="31"/>
  <c r="F1077" i="2"/>
  <c r="F610" i="31"/>
  <c r="F1103" i="2"/>
  <c r="F587" i="31"/>
  <c r="F1080" i="2"/>
  <c r="S61" i="36"/>
  <c r="R61" i="36"/>
  <c r="Q61" i="36"/>
  <c r="P61" i="36"/>
  <c r="O61" i="36"/>
  <c r="N61" i="36"/>
  <c r="M61" i="36"/>
  <c r="L61" i="36"/>
  <c r="K61" i="36"/>
  <c r="J61" i="36"/>
  <c r="I61" i="36"/>
  <c r="H61" i="36"/>
  <c r="E488" i="2"/>
  <c r="D488" i="2"/>
  <c r="C488" i="2"/>
  <c r="B488" i="2"/>
  <c r="B2" i="26"/>
  <c r="B2" i="28"/>
  <c r="A75" i="27" l="1"/>
  <c r="A510" i="2" s="1"/>
  <c r="A73" i="27"/>
  <c r="A508" i="2" s="1"/>
  <c r="A74" i="27"/>
  <c r="A509" i="2" s="1"/>
  <c r="E666" i="31"/>
  <c r="E1159" i="2"/>
  <c r="E667" i="31"/>
  <c r="E1160" i="2"/>
  <c r="E665" i="31"/>
  <c r="E1158" i="2"/>
  <c r="F678" i="31"/>
  <c r="F1171" i="2"/>
  <c r="F692" i="31"/>
  <c r="F1185" i="2"/>
  <c r="F675" i="31"/>
  <c r="F1168" i="2"/>
  <c r="F750" i="31"/>
  <c r="F1243" i="2"/>
  <c r="F667" i="31"/>
  <c r="F1160" i="2"/>
  <c r="F665" i="31"/>
  <c r="F1158" i="2"/>
  <c r="F662" i="31"/>
  <c r="F1155" i="2"/>
  <c r="F676" i="31"/>
  <c r="F1169" i="2"/>
  <c r="F741" i="31"/>
  <c r="F1234" i="2"/>
  <c r="F734" i="31"/>
  <c r="F1227" i="2"/>
  <c r="F693" i="31"/>
  <c r="F1186" i="2"/>
  <c r="F719" i="31"/>
  <c r="F1212" i="2"/>
  <c r="F727" i="31"/>
  <c r="F1220" i="2"/>
  <c r="F699" i="31"/>
  <c r="F1192" i="2"/>
  <c r="F721" i="31"/>
  <c r="F1214" i="2"/>
  <c r="F718" i="31"/>
  <c r="F1211" i="2"/>
  <c r="F732" i="31"/>
  <c r="F1225" i="2"/>
  <c r="F695" i="31"/>
  <c r="F1188" i="2"/>
  <c r="F753" i="31"/>
  <c r="F1246" i="2"/>
  <c r="F706" i="31"/>
  <c r="F1199" i="2"/>
  <c r="F705" i="31"/>
  <c r="F1198" i="2"/>
  <c r="F702" i="31"/>
  <c r="F1195" i="2"/>
  <c r="F716" i="31"/>
  <c r="F1209" i="2"/>
  <c r="F697" i="31"/>
  <c r="F1190" i="2"/>
  <c r="F739" i="31"/>
  <c r="F1232" i="2"/>
  <c r="F684" i="31"/>
  <c r="F1177" i="2"/>
  <c r="F664" i="31"/>
  <c r="F1157" i="2"/>
  <c r="F671" i="31"/>
  <c r="F1164" i="2"/>
  <c r="F733" i="31"/>
  <c r="F1226" i="2"/>
  <c r="F674" i="31"/>
  <c r="F1167" i="2"/>
  <c r="F689" i="31"/>
  <c r="F1182" i="2"/>
  <c r="F686" i="31"/>
  <c r="F1179" i="2"/>
  <c r="F700" i="31"/>
  <c r="F1193" i="2"/>
  <c r="F752" i="31"/>
  <c r="F1245" i="2"/>
  <c r="F717" i="31"/>
  <c r="F1210" i="2"/>
  <c r="F722" i="31"/>
  <c r="F1215" i="2"/>
  <c r="F673" i="31"/>
  <c r="F1166" i="2"/>
  <c r="F670" i="31"/>
  <c r="F1163" i="2"/>
  <c r="F713" i="31"/>
  <c r="F1206" i="2"/>
  <c r="F710" i="31"/>
  <c r="F1203" i="2"/>
  <c r="F724" i="31"/>
  <c r="F1217" i="2"/>
  <c r="F666" i="31"/>
  <c r="F1159" i="2"/>
  <c r="F680" i="31"/>
  <c r="F1173" i="2"/>
  <c r="F668" i="31"/>
  <c r="F1161" i="2"/>
  <c r="F687" i="31"/>
  <c r="F1180" i="2"/>
  <c r="F715" i="31"/>
  <c r="F1208" i="2"/>
  <c r="F703" i="31"/>
  <c r="F1196" i="2"/>
  <c r="F681" i="31"/>
  <c r="F1174" i="2"/>
  <c r="F704" i="31"/>
  <c r="F1197" i="2"/>
  <c r="F669" i="31"/>
  <c r="F1162" i="2"/>
  <c r="F747" i="31"/>
  <c r="F1240" i="2"/>
  <c r="F683" i="31"/>
  <c r="F1176" i="2"/>
  <c r="F745" i="31"/>
  <c r="F1238" i="2"/>
  <c r="F661" i="31"/>
  <c r="F1154" i="2"/>
  <c r="F688" i="31"/>
  <c r="F1181" i="2"/>
  <c r="F723" i="31"/>
  <c r="F1216" i="2"/>
  <c r="F746" i="31"/>
  <c r="F1239" i="2"/>
  <c r="F663" i="31"/>
  <c r="F1156" i="2"/>
  <c r="F725" i="31"/>
  <c r="F1218" i="2"/>
  <c r="F738" i="31"/>
  <c r="F1231" i="2"/>
  <c r="F672" i="31"/>
  <c r="F1165" i="2"/>
  <c r="F707" i="31"/>
  <c r="F1200" i="2"/>
  <c r="F730" i="31"/>
  <c r="F1223" i="2"/>
  <c r="F744" i="31"/>
  <c r="F1237" i="2"/>
  <c r="F709" i="31"/>
  <c r="F1202" i="2"/>
  <c r="F751" i="31"/>
  <c r="F1244" i="2"/>
  <c r="F735" i="31"/>
  <c r="F1228" i="2"/>
  <c r="F679" i="31"/>
  <c r="F1172" i="2"/>
  <c r="F714" i="31"/>
  <c r="F1207" i="2"/>
  <c r="F728" i="31"/>
  <c r="F1221" i="2"/>
  <c r="F691" i="31"/>
  <c r="F1184" i="2"/>
  <c r="C291" i="31"/>
  <c r="C784" i="2"/>
  <c r="F694" i="31"/>
  <c r="F1187" i="2"/>
  <c r="F711" i="31"/>
  <c r="F1204" i="2"/>
  <c r="F685" i="31"/>
  <c r="F1178" i="2"/>
  <c r="F749" i="31"/>
  <c r="F1242" i="2"/>
  <c r="F742" i="31"/>
  <c r="F1235" i="2"/>
  <c r="F737" i="31"/>
  <c r="F1230" i="2"/>
  <c r="F698" i="31"/>
  <c r="F1191" i="2"/>
  <c r="F712" i="31"/>
  <c r="F1205" i="2"/>
  <c r="F677" i="31"/>
  <c r="F1170" i="2"/>
  <c r="F729" i="31"/>
  <c r="F1222" i="2"/>
  <c r="F726" i="31"/>
  <c r="F1219" i="2"/>
  <c r="F740" i="31"/>
  <c r="F1233" i="2"/>
  <c r="F682" i="31"/>
  <c r="F1175" i="2"/>
  <c r="F696" i="31"/>
  <c r="F1189" i="2"/>
  <c r="F748" i="31"/>
  <c r="F1241" i="2"/>
  <c r="F736" i="31"/>
  <c r="F1229" i="2"/>
  <c r="F701" i="31"/>
  <c r="F1194" i="2"/>
  <c r="F690" i="31"/>
  <c r="F1183" i="2"/>
  <c r="F731" i="31"/>
  <c r="F1224" i="2"/>
  <c r="F743" i="31"/>
  <c r="F1236" i="2"/>
  <c r="F708" i="31"/>
  <c r="F1201" i="2"/>
  <c r="C290" i="31"/>
  <c r="C783" i="2"/>
  <c r="F720" i="31"/>
  <c r="F1213" i="2"/>
  <c r="C289" i="31"/>
  <c r="C782" i="2"/>
  <c r="F46" i="25"/>
  <c r="A59" i="25"/>
  <c r="A58" i="25"/>
  <c r="A57" i="25"/>
  <c r="A56" i="25"/>
  <c r="A55" i="25"/>
  <c r="A54" i="25"/>
  <c r="A53" i="25"/>
  <c r="A52" i="25"/>
  <c r="A51" i="25"/>
  <c r="A50" i="25"/>
  <c r="A49" i="25"/>
  <c r="A48" i="25"/>
  <c r="A47" i="25"/>
  <c r="A46" i="25"/>
  <c r="G44" i="25"/>
  <c r="G45" i="25"/>
  <c r="G46" i="25"/>
  <c r="G47" i="25"/>
  <c r="G48" i="25"/>
  <c r="G49" i="25"/>
  <c r="G50" i="25"/>
  <c r="G51" i="25"/>
  <c r="G52" i="25"/>
  <c r="G53" i="25"/>
  <c r="G54" i="25"/>
  <c r="G55" i="25"/>
  <c r="G56" i="25"/>
  <c r="G57" i="25"/>
  <c r="G58" i="25"/>
  <c r="G60" i="25"/>
  <c r="G61" i="25"/>
  <c r="G62" i="25"/>
  <c r="G63" i="25"/>
  <c r="G64" i="25"/>
  <c r="F64" i="25"/>
  <c r="F63" i="25"/>
  <c r="F62" i="25"/>
  <c r="F61" i="25"/>
  <c r="F60" i="25"/>
  <c r="F59" i="25"/>
  <c r="F58" i="25"/>
  <c r="F57" i="25"/>
  <c r="F56" i="25"/>
  <c r="F55" i="25"/>
  <c r="F54" i="25"/>
  <c r="F53" i="25"/>
  <c r="F52" i="25"/>
  <c r="F51" i="25"/>
  <c r="F50" i="25"/>
  <c r="F49" i="25"/>
  <c r="F48" i="25"/>
  <c r="F47" i="25"/>
  <c r="F45" i="25"/>
  <c r="F44" i="25"/>
  <c r="A53" i="27"/>
  <c r="A488" i="2" s="1"/>
  <c r="F53" i="27"/>
  <c r="F488" i="2" s="1"/>
  <c r="G53" i="27"/>
  <c r="AE488" i="2" s="1"/>
  <c r="H53" i="27"/>
  <c r="AH488" i="2" s="1"/>
  <c r="I53" i="27"/>
  <c r="AJ488" i="2" s="1"/>
  <c r="K53" i="27"/>
  <c r="AK488" i="2" s="1"/>
  <c r="G1" i="25"/>
  <c r="A2" i="25"/>
  <c r="E2" i="25"/>
  <c r="F2" i="25"/>
  <c r="G2" i="25"/>
  <c r="A3" i="25"/>
  <c r="F3" i="25"/>
  <c r="G3" i="25"/>
  <c r="A4" i="25"/>
  <c r="E4" i="25"/>
  <c r="F4" i="25"/>
  <c r="G4" i="25"/>
  <c r="A5" i="25"/>
  <c r="F5" i="25"/>
  <c r="G5" i="25"/>
  <c r="A6" i="25"/>
  <c r="F6" i="25"/>
  <c r="G6" i="25"/>
  <c r="A7" i="25"/>
  <c r="F7" i="25"/>
  <c r="G7" i="25"/>
  <c r="A8" i="25"/>
  <c r="F8" i="25"/>
  <c r="G8" i="25"/>
  <c r="A9" i="25"/>
  <c r="F9" i="25"/>
  <c r="G9" i="25"/>
  <c r="A10" i="25"/>
  <c r="F10" i="25"/>
  <c r="G10" i="25"/>
  <c r="A11" i="25"/>
  <c r="F11" i="25"/>
  <c r="G11" i="25"/>
  <c r="A12" i="25"/>
  <c r="F12" i="25"/>
  <c r="G12" i="25"/>
  <c r="A13" i="25"/>
  <c r="F13" i="25"/>
  <c r="G13" i="25"/>
  <c r="A14" i="25"/>
  <c r="F14" i="25"/>
  <c r="G14" i="25"/>
  <c r="A15" i="25"/>
  <c r="F15" i="25"/>
  <c r="G15" i="25"/>
  <c r="A16" i="25"/>
  <c r="F16" i="25"/>
  <c r="G16" i="25"/>
  <c r="A17" i="25"/>
  <c r="F17" i="25"/>
  <c r="G17" i="25"/>
  <c r="A18" i="25"/>
  <c r="F18" i="25"/>
  <c r="G18" i="25"/>
  <c r="A19" i="25"/>
  <c r="F19" i="25"/>
  <c r="G19" i="25"/>
  <c r="A20" i="25"/>
  <c r="F20" i="25"/>
  <c r="G20" i="25"/>
  <c r="A21" i="25"/>
  <c r="F21" i="25"/>
  <c r="G21" i="25"/>
  <c r="A22" i="25"/>
  <c r="F22" i="25"/>
  <c r="G22" i="25"/>
  <c r="A23" i="25"/>
  <c r="F23" i="25"/>
  <c r="G23" i="25"/>
  <c r="A24" i="25"/>
  <c r="F24" i="25"/>
  <c r="G24" i="25"/>
  <c r="A25" i="25"/>
  <c r="F25" i="25"/>
  <c r="G25" i="25"/>
  <c r="A26" i="25"/>
  <c r="F26" i="25"/>
  <c r="G26" i="25"/>
  <c r="A27" i="25"/>
  <c r="F27" i="25"/>
  <c r="G27" i="25"/>
  <c r="A28" i="25"/>
  <c r="F28" i="25"/>
  <c r="G28" i="25"/>
  <c r="A29" i="25"/>
  <c r="F29" i="25"/>
  <c r="G29" i="25"/>
  <c r="A30" i="25"/>
  <c r="F30" i="25"/>
  <c r="G30" i="25"/>
  <c r="A31" i="25"/>
  <c r="F31" i="25"/>
  <c r="G31" i="25"/>
  <c r="A32" i="25"/>
  <c r="F32" i="25"/>
  <c r="G32" i="25"/>
  <c r="A33" i="25"/>
  <c r="F33" i="25"/>
  <c r="G33" i="25"/>
  <c r="A34" i="25"/>
  <c r="F34" i="25"/>
  <c r="G34" i="25"/>
  <c r="A35" i="25"/>
  <c r="F35" i="25"/>
  <c r="G35" i="25"/>
  <c r="A36" i="25"/>
  <c r="F36" i="25"/>
  <c r="G36" i="25"/>
  <c r="A37" i="25"/>
  <c r="F37" i="25"/>
  <c r="G37" i="25"/>
  <c r="A38" i="25"/>
  <c r="F38" i="25"/>
  <c r="G38" i="25"/>
  <c r="A39" i="25"/>
  <c r="F39" i="25"/>
  <c r="G39" i="25"/>
  <c r="A40" i="25"/>
  <c r="F40" i="25"/>
  <c r="G40" i="25"/>
  <c r="A41" i="25"/>
  <c r="F41" i="25"/>
  <c r="G41" i="25"/>
  <c r="A42" i="25"/>
  <c r="F42" i="25"/>
  <c r="G42" i="25"/>
  <c r="A43" i="25"/>
  <c r="B2" i="24"/>
  <c r="D49" i="24"/>
  <c r="E761" i="31" l="1"/>
  <c r="E1254" i="2"/>
  <c r="E760" i="31"/>
  <c r="E1253" i="2"/>
  <c r="E759" i="31"/>
  <c r="E1252" i="2"/>
  <c r="C384" i="31"/>
  <c r="C877" i="2"/>
  <c r="F784" i="31"/>
  <c r="F1277" i="2"/>
  <c r="F790" i="31"/>
  <c r="F1283" i="2"/>
  <c r="F834" i="31"/>
  <c r="F1327" i="2"/>
  <c r="F823" i="31"/>
  <c r="F1316" i="2"/>
  <c r="F806" i="31"/>
  <c r="F1299" i="2"/>
  <c r="F831" i="31"/>
  <c r="F1324" i="2"/>
  <c r="F843" i="31"/>
  <c r="F1336" i="2"/>
  <c r="F805" i="31"/>
  <c r="F1298" i="2"/>
  <c r="C385" i="31"/>
  <c r="C878" i="2"/>
  <c r="F822" i="31"/>
  <c r="F1315" i="2"/>
  <c r="F773" i="31"/>
  <c r="F1266" i="2"/>
  <c r="F845" i="31"/>
  <c r="F1338" i="2"/>
  <c r="F838" i="31"/>
  <c r="F1331" i="2"/>
  <c r="F801" i="31"/>
  <c r="F1294" i="2"/>
  <c r="F832" i="31"/>
  <c r="F1325" i="2"/>
  <c r="F757" i="31"/>
  <c r="F1250" i="2"/>
  <c r="F817" i="31"/>
  <c r="F1310" i="2"/>
  <c r="F755" i="31"/>
  <c r="F1248" i="2"/>
  <c r="F777" i="31"/>
  <c r="F1270" i="2"/>
  <c r="F763" i="31"/>
  <c r="F1256" i="2"/>
  <c r="F775" i="31"/>
  <c r="F1268" i="2"/>
  <c r="F809" i="31"/>
  <c r="F1302" i="2"/>
  <c r="F762" i="31"/>
  <c r="F1255" i="2"/>
  <c r="F760" i="31"/>
  <c r="F1253" i="2"/>
  <c r="F804" i="31"/>
  <c r="F1297" i="2"/>
  <c r="F764" i="31"/>
  <c r="F1257" i="2"/>
  <c r="F816" i="31"/>
  <c r="F1309" i="2"/>
  <c r="F846" i="31"/>
  <c r="F1339" i="2"/>
  <c r="F780" i="31"/>
  <c r="F1273" i="2"/>
  <c r="F768" i="31"/>
  <c r="F1261" i="2"/>
  <c r="F765" i="31"/>
  <c r="F1258" i="2"/>
  <c r="F778" i="31"/>
  <c r="F1271" i="2"/>
  <c r="F791" i="31"/>
  <c r="F1284" i="2"/>
  <c r="F796" i="31"/>
  <c r="F1289" i="2"/>
  <c r="F800" i="31"/>
  <c r="F1293" i="2"/>
  <c r="F789" i="31"/>
  <c r="F1282" i="2"/>
  <c r="F812" i="31"/>
  <c r="F1305" i="2"/>
  <c r="F793" i="31"/>
  <c r="F1286" i="2"/>
  <c r="F813" i="31"/>
  <c r="F1306" i="2"/>
  <c r="F828" i="31"/>
  <c r="F1321" i="2"/>
  <c r="F770" i="31"/>
  <c r="F1263" i="2"/>
  <c r="F759" i="31"/>
  <c r="F1252" i="2"/>
  <c r="F844" i="31"/>
  <c r="F1337" i="2"/>
  <c r="F786" i="31"/>
  <c r="F1279" i="2"/>
  <c r="F837" i="31"/>
  <c r="F1330" i="2"/>
  <c r="C383" i="31"/>
  <c r="C876" i="2"/>
  <c r="F830" i="31"/>
  <c r="F1323" i="2"/>
  <c r="F814" i="31"/>
  <c r="F1307" i="2"/>
  <c r="F802" i="31"/>
  <c r="F1295" i="2"/>
  <c r="F825" i="31"/>
  <c r="F1318" i="2"/>
  <c r="F795" i="31"/>
  <c r="F1288" i="2"/>
  <c r="F842" i="31"/>
  <c r="F1335" i="2"/>
  <c r="F776" i="31"/>
  <c r="F1269" i="2"/>
  <c r="F820" i="31"/>
  <c r="F1313" i="2"/>
  <c r="F771" i="31"/>
  <c r="F1264" i="2"/>
  <c r="F792" i="31"/>
  <c r="F1285" i="2"/>
  <c r="F836" i="31"/>
  <c r="F1329" i="2"/>
  <c r="F779" i="31"/>
  <c r="F1272" i="2"/>
  <c r="F788" i="31"/>
  <c r="F1281" i="2"/>
  <c r="F785" i="31"/>
  <c r="F1278" i="2"/>
  <c r="F808" i="31"/>
  <c r="F1301" i="2"/>
  <c r="F829" i="31"/>
  <c r="F1322" i="2"/>
  <c r="F803" i="31"/>
  <c r="F1296" i="2"/>
  <c r="F824" i="31"/>
  <c r="F1317" i="2"/>
  <c r="F766" i="31"/>
  <c r="F1259" i="2"/>
  <c r="F819" i="31"/>
  <c r="F1312" i="2"/>
  <c r="F840" i="31"/>
  <c r="F1333" i="2"/>
  <c r="F782" i="31"/>
  <c r="F1275" i="2"/>
  <c r="F839" i="31"/>
  <c r="F1332" i="2"/>
  <c r="F841" i="31"/>
  <c r="F1334" i="2"/>
  <c r="F798" i="31"/>
  <c r="F1291" i="2"/>
  <c r="F797" i="31"/>
  <c r="F1290" i="2"/>
  <c r="F781" i="31"/>
  <c r="F1274" i="2"/>
  <c r="F774" i="31"/>
  <c r="F1267" i="2"/>
  <c r="F818" i="31"/>
  <c r="F1311" i="2"/>
  <c r="F807" i="31"/>
  <c r="F1300" i="2"/>
  <c r="F767" i="31"/>
  <c r="F1260" i="2"/>
  <c r="F811" i="31"/>
  <c r="F1304" i="2"/>
  <c r="F794" i="31"/>
  <c r="F1287" i="2"/>
  <c r="F783" i="31"/>
  <c r="F1276" i="2"/>
  <c r="F827" i="31"/>
  <c r="F1320" i="2"/>
  <c r="F758" i="31"/>
  <c r="F1251" i="2"/>
  <c r="F833" i="31"/>
  <c r="F1326" i="2"/>
  <c r="F810" i="31"/>
  <c r="F1303" i="2"/>
  <c r="F799" i="31"/>
  <c r="F1292" i="2"/>
  <c r="F847" i="31"/>
  <c r="F1340" i="2"/>
  <c r="F826" i="31"/>
  <c r="F1319" i="2"/>
  <c r="F815" i="31"/>
  <c r="F1308" i="2"/>
  <c r="F821" i="31"/>
  <c r="F1314" i="2"/>
  <c r="F787" i="31"/>
  <c r="F1280" i="2"/>
  <c r="F835" i="31"/>
  <c r="F1328" i="2"/>
  <c r="F756" i="31"/>
  <c r="F1249" i="2"/>
  <c r="F761" i="31"/>
  <c r="F1254" i="2"/>
  <c r="F769" i="31"/>
  <c r="F1262" i="2"/>
  <c r="F772" i="31"/>
  <c r="F1265" i="2"/>
  <c r="G43" i="25"/>
  <c r="D80" i="26"/>
  <c r="D79" i="26"/>
  <c r="D78" i="26"/>
  <c r="D77" i="26"/>
  <c r="D76" i="26"/>
  <c r="D75" i="26"/>
  <c r="D74" i="26"/>
  <c r="D73" i="26"/>
  <c r="D72" i="26"/>
  <c r="D71" i="26"/>
  <c r="E853" i="31" l="1"/>
  <c r="E1346" i="2"/>
  <c r="E854" i="31"/>
  <c r="E1347" i="2"/>
  <c r="E855" i="31"/>
  <c r="E1348" i="2"/>
  <c r="F866" i="31"/>
  <c r="F1359" i="2"/>
  <c r="F855" i="31"/>
  <c r="F1348" i="2"/>
  <c r="F929" i="31"/>
  <c r="F1422" i="2"/>
  <c r="F915" i="31"/>
  <c r="F1408" i="2"/>
  <c r="F920" i="31"/>
  <c r="F1413" i="2"/>
  <c r="F893" i="31"/>
  <c r="F1386" i="2"/>
  <c r="F927" i="31"/>
  <c r="F1420" i="2"/>
  <c r="F921" i="31"/>
  <c r="F1414" i="2"/>
  <c r="F888" i="31"/>
  <c r="F1381" i="2"/>
  <c r="F861" i="31"/>
  <c r="F1354" i="2"/>
  <c r="F912" i="31"/>
  <c r="F1405" i="2"/>
  <c r="F875" i="31"/>
  <c r="F1368" i="2"/>
  <c r="F892" i="31"/>
  <c r="F1385" i="2"/>
  <c r="F933" i="31"/>
  <c r="F1426" i="2"/>
  <c r="F934" i="31"/>
  <c r="F1427" i="2"/>
  <c r="F860" i="31"/>
  <c r="F1353" i="2"/>
  <c r="F897" i="31"/>
  <c r="F1390" i="2"/>
  <c r="F902" i="31"/>
  <c r="F1395" i="2"/>
  <c r="F882" i="31"/>
  <c r="F1375" i="2"/>
  <c r="F930" i="31"/>
  <c r="F1423" i="2"/>
  <c r="F865" i="31"/>
  <c r="F1358" i="2"/>
  <c r="F870" i="31"/>
  <c r="F1363" i="2"/>
  <c r="F889" i="31"/>
  <c r="F1382" i="2"/>
  <c r="F896" i="31"/>
  <c r="F1389" i="2"/>
  <c r="F924" i="31"/>
  <c r="F1417" i="2"/>
  <c r="F931" i="31"/>
  <c r="F1424" i="2"/>
  <c r="F938" i="31"/>
  <c r="F1431" i="2"/>
  <c r="F864" i="31"/>
  <c r="F1357" i="2"/>
  <c r="F907" i="31"/>
  <c r="F1400" i="2"/>
  <c r="F906" i="31"/>
  <c r="F1399" i="2"/>
  <c r="F894" i="31"/>
  <c r="F1387" i="2"/>
  <c r="F885" i="31"/>
  <c r="F1378" i="2"/>
  <c r="F859" i="31"/>
  <c r="F1352" i="2"/>
  <c r="F874" i="31"/>
  <c r="F1367" i="2"/>
  <c r="F910" i="31"/>
  <c r="F1403" i="2"/>
  <c r="F898" i="31"/>
  <c r="F1391" i="2"/>
  <c r="F856" i="31"/>
  <c r="F1349" i="2"/>
  <c r="F869" i="31"/>
  <c r="F1362" i="2"/>
  <c r="F871" i="31"/>
  <c r="F1364" i="2"/>
  <c r="F911" i="31"/>
  <c r="F1404" i="2"/>
  <c r="F926" i="31"/>
  <c r="F1419" i="2"/>
  <c r="F932" i="31"/>
  <c r="F1425" i="2"/>
  <c r="F867" i="31"/>
  <c r="F1360" i="2"/>
  <c r="C479" i="31"/>
  <c r="C972" i="2"/>
  <c r="F937" i="31"/>
  <c r="F1430" i="2"/>
  <c r="F900" i="31"/>
  <c r="F1393" i="2"/>
  <c r="F928" i="31"/>
  <c r="F1421" i="2"/>
  <c r="F878" i="31"/>
  <c r="F1371" i="2"/>
  <c r="F863" i="31"/>
  <c r="F1356" i="2"/>
  <c r="F850" i="31"/>
  <c r="F1343" i="2"/>
  <c r="F881" i="31"/>
  <c r="F1374" i="2"/>
  <c r="F909" i="31"/>
  <c r="F1402" i="2"/>
  <c r="F941" i="31"/>
  <c r="F1434" i="2"/>
  <c r="F904" i="31"/>
  <c r="F1397" i="2"/>
  <c r="F852" i="31"/>
  <c r="F1345" i="2"/>
  <c r="F877" i="31"/>
  <c r="F1370" i="2"/>
  <c r="F905" i="31"/>
  <c r="F1398" i="2"/>
  <c r="F901" i="31"/>
  <c r="F1394" i="2"/>
  <c r="F868" i="31"/>
  <c r="F1361" i="2"/>
  <c r="F891" i="31"/>
  <c r="F1384" i="2"/>
  <c r="F935" i="31"/>
  <c r="F1428" i="2"/>
  <c r="F876" i="31"/>
  <c r="F1369" i="2"/>
  <c r="F913" i="31"/>
  <c r="F1406" i="2"/>
  <c r="F918" i="31"/>
  <c r="F1411" i="2"/>
  <c r="F923" i="31"/>
  <c r="F1416" i="2"/>
  <c r="F879" i="31"/>
  <c r="F1372" i="2"/>
  <c r="F873" i="31"/>
  <c r="F1366" i="2"/>
  <c r="F886" i="31"/>
  <c r="F1379" i="2"/>
  <c r="F914" i="31"/>
  <c r="F1407" i="2"/>
  <c r="F936" i="31"/>
  <c r="F1429" i="2"/>
  <c r="F919" i="31"/>
  <c r="F1412" i="2"/>
  <c r="F908" i="31"/>
  <c r="F1401" i="2"/>
  <c r="C477" i="31"/>
  <c r="C970" i="2"/>
  <c r="F880" i="31"/>
  <c r="F1373" i="2"/>
  <c r="F853" i="31"/>
  <c r="F1346" i="2"/>
  <c r="F922" i="31"/>
  <c r="F1415" i="2"/>
  <c r="F887" i="31"/>
  <c r="F1380" i="2"/>
  <c r="F883" i="31"/>
  <c r="F1376" i="2"/>
  <c r="F890" i="31"/>
  <c r="F1383" i="2"/>
  <c r="F872" i="31"/>
  <c r="F1365" i="2"/>
  <c r="F862" i="31"/>
  <c r="F1355" i="2"/>
  <c r="F940" i="31"/>
  <c r="F1433" i="2"/>
  <c r="F858" i="31"/>
  <c r="F1351" i="2"/>
  <c r="F854" i="31"/>
  <c r="F1347" i="2"/>
  <c r="F903" i="31"/>
  <c r="F1396" i="2"/>
  <c r="F857" i="31"/>
  <c r="F1350" i="2"/>
  <c r="F849" i="31"/>
  <c r="F1342" i="2"/>
  <c r="F851" i="31"/>
  <c r="F1344" i="2"/>
  <c r="F895" i="31"/>
  <c r="F1388" i="2"/>
  <c r="F939" i="31"/>
  <c r="F1432" i="2"/>
  <c r="F916" i="31"/>
  <c r="F1409" i="2"/>
  <c r="F899" i="31"/>
  <c r="F1392" i="2"/>
  <c r="F925" i="31"/>
  <c r="F1418" i="2"/>
  <c r="F917" i="31"/>
  <c r="F1410" i="2"/>
  <c r="F884" i="31"/>
  <c r="F1377" i="2"/>
  <c r="C478" i="31"/>
  <c r="C971" i="2"/>
  <c r="D2276" i="2"/>
  <c r="D2275" i="2"/>
  <c r="D2274" i="2"/>
  <c r="D2273" i="2"/>
  <c r="D2272" i="2"/>
  <c r="D2271" i="2"/>
  <c r="D2270" i="2"/>
  <c r="D2269" i="2"/>
  <c r="D2268" i="2"/>
  <c r="D2267" i="2"/>
  <c r="F2275" i="2"/>
  <c r="F2274" i="2"/>
  <c r="F2273" i="2"/>
  <c r="F2272" i="2"/>
  <c r="F2271" i="2"/>
  <c r="F2270" i="2"/>
  <c r="F2269" i="2"/>
  <c r="F2268" i="2"/>
  <c r="F2267" i="2"/>
  <c r="F2266" i="2"/>
  <c r="D2266" i="2"/>
  <c r="F2265" i="2"/>
  <c r="D2265" i="2"/>
  <c r="F2264" i="2"/>
  <c r="D2264" i="2"/>
  <c r="F2263" i="2"/>
  <c r="D2263" i="2"/>
  <c r="F2262" i="2"/>
  <c r="D2262" i="2"/>
  <c r="F2261" i="2"/>
  <c r="D2261" i="2"/>
  <c r="F2260" i="2"/>
  <c r="D2260" i="2"/>
  <c r="F2259" i="2"/>
  <c r="D2259" i="2"/>
  <c r="F2258" i="2"/>
  <c r="D2258" i="2"/>
  <c r="F2257" i="2"/>
  <c r="D2257" i="2"/>
  <c r="F2256" i="2"/>
  <c r="D2256" i="2"/>
  <c r="F2255" i="2"/>
  <c r="D2255" i="2"/>
  <c r="E2254" i="2"/>
  <c r="B2254" i="2"/>
  <c r="E2253" i="2"/>
  <c r="B2253" i="2"/>
  <c r="E2252" i="2"/>
  <c r="B2252" i="2"/>
  <c r="E2251" i="2"/>
  <c r="B2251" i="2"/>
  <c r="E2250" i="2"/>
  <c r="B2250" i="2"/>
  <c r="E2249" i="2"/>
  <c r="B2249" i="2"/>
  <c r="E2248" i="2"/>
  <c r="B2248" i="2"/>
  <c r="E2247" i="2"/>
  <c r="B2247" i="2"/>
  <c r="E2246" i="2"/>
  <c r="B2246" i="2"/>
  <c r="E2245" i="2"/>
  <c r="B2245" i="2"/>
  <c r="E2244" i="2"/>
  <c r="B2244" i="2"/>
  <c r="E2243" i="2"/>
  <c r="B2243" i="2"/>
  <c r="E2242" i="2"/>
  <c r="B2242" i="2"/>
  <c r="E2241" i="2"/>
  <c r="B2241" i="2"/>
  <c r="E2240" i="2"/>
  <c r="B2240" i="2"/>
  <c r="E2239" i="2"/>
  <c r="B2239" i="2"/>
  <c r="E2238" i="2"/>
  <c r="B2238" i="2"/>
  <c r="E2237" i="2"/>
  <c r="B2237" i="2"/>
  <c r="E2236" i="2"/>
  <c r="B2236" i="2"/>
  <c r="E2235" i="2"/>
  <c r="B2235" i="2"/>
  <c r="E2234" i="2"/>
  <c r="B2234" i="2"/>
  <c r="E2233" i="2"/>
  <c r="B2233" i="2"/>
  <c r="E2232" i="2"/>
  <c r="B2232" i="2"/>
  <c r="E2231" i="2"/>
  <c r="B2231" i="2"/>
  <c r="E2230" i="2"/>
  <c r="B2230" i="2"/>
  <c r="E2229" i="2"/>
  <c r="B2229" i="2"/>
  <c r="E2228" i="2"/>
  <c r="B2228" i="2"/>
  <c r="E2227" i="2"/>
  <c r="B2227" i="2"/>
  <c r="E2226" i="2"/>
  <c r="B2226" i="2"/>
  <c r="E2225" i="2"/>
  <c r="B2225" i="2"/>
  <c r="E2224" i="2"/>
  <c r="B2224" i="2"/>
  <c r="E2223" i="2"/>
  <c r="B2223" i="2"/>
  <c r="E2222" i="2"/>
  <c r="B2222" i="2"/>
  <c r="E2221" i="2"/>
  <c r="B2221" i="2"/>
  <c r="E2220" i="2"/>
  <c r="B2220" i="2"/>
  <c r="E2219" i="2"/>
  <c r="B2219" i="2"/>
  <c r="E2218" i="2"/>
  <c r="B2218" i="2"/>
  <c r="E2217" i="2"/>
  <c r="B2217" i="2"/>
  <c r="E2216" i="2"/>
  <c r="B2216" i="2"/>
  <c r="E2215" i="2"/>
  <c r="B2215" i="2"/>
  <c r="E2214" i="2"/>
  <c r="B2214" i="2"/>
  <c r="E2213" i="2"/>
  <c r="B2213" i="2"/>
  <c r="E2212" i="2"/>
  <c r="B2212" i="2"/>
  <c r="E2211" i="2"/>
  <c r="B2211" i="2"/>
  <c r="E2210" i="2"/>
  <c r="B2210" i="2"/>
  <c r="E2209" i="2"/>
  <c r="B2209" i="2"/>
  <c r="E2208" i="2"/>
  <c r="B2208" i="2"/>
  <c r="E2207" i="2"/>
  <c r="B2207" i="2"/>
  <c r="E2206" i="2"/>
  <c r="B2206" i="2"/>
  <c r="E2205" i="2"/>
  <c r="B2205" i="2"/>
  <c r="E2204" i="2"/>
  <c r="B2204" i="2"/>
  <c r="E2203" i="2"/>
  <c r="B2203" i="2"/>
  <c r="E2202" i="2"/>
  <c r="B2202" i="2"/>
  <c r="E2201" i="2"/>
  <c r="B2201" i="2"/>
  <c r="E2200" i="2"/>
  <c r="B2200" i="2"/>
  <c r="E2199" i="2"/>
  <c r="B2199" i="2"/>
  <c r="E2198" i="2"/>
  <c r="B2198" i="2"/>
  <c r="E2197" i="2"/>
  <c r="B2197" i="2"/>
  <c r="E2196" i="2"/>
  <c r="B2196" i="2"/>
  <c r="E2195" i="2"/>
  <c r="B2195" i="2"/>
  <c r="E2194" i="2"/>
  <c r="B2194" i="2"/>
  <c r="E2193" i="2"/>
  <c r="B2193" i="2"/>
  <c r="E2192" i="2"/>
  <c r="B2192" i="2"/>
  <c r="E2191" i="2"/>
  <c r="B2191" i="2"/>
  <c r="E2190" i="2"/>
  <c r="B2190" i="2"/>
  <c r="E2189" i="2"/>
  <c r="B2189" i="2"/>
  <c r="E2188" i="2"/>
  <c r="B2188" i="2"/>
  <c r="E2187" i="2"/>
  <c r="B2187" i="2"/>
  <c r="E2186" i="2"/>
  <c r="B2186" i="2"/>
  <c r="E2185" i="2"/>
  <c r="B2185" i="2"/>
  <c r="E2184" i="2"/>
  <c r="B2184" i="2"/>
  <c r="E2183" i="2"/>
  <c r="B2183" i="2"/>
  <c r="E2182" i="2"/>
  <c r="B2182" i="2"/>
  <c r="E2181" i="2"/>
  <c r="B2181" i="2"/>
  <c r="E2180" i="2"/>
  <c r="B2180" i="2"/>
  <c r="E2179" i="2"/>
  <c r="B2179" i="2"/>
  <c r="E2178" i="2"/>
  <c r="B2178" i="2"/>
  <c r="E2177" i="2"/>
  <c r="B2177" i="2"/>
  <c r="E2176" i="2"/>
  <c r="B2176" i="2"/>
  <c r="E2175" i="2"/>
  <c r="B2175" i="2"/>
  <c r="E2174" i="2"/>
  <c r="B2174" i="2"/>
  <c r="E2173" i="2"/>
  <c r="B2173" i="2"/>
  <c r="E2172" i="2"/>
  <c r="B2172" i="2"/>
  <c r="E2171" i="2"/>
  <c r="B2171" i="2"/>
  <c r="E2170" i="2"/>
  <c r="B2170" i="2"/>
  <c r="E2169" i="2"/>
  <c r="B2169" i="2"/>
  <c r="E2168" i="2"/>
  <c r="B2168" i="2"/>
  <c r="E2167" i="2"/>
  <c r="B2167" i="2"/>
  <c r="E2166" i="2"/>
  <c r="B2166" i="2"/>
  <c r="E2165" i="2"/>
  <c r="B2165" i="2"/>
  <c r="E2164" i="2"/>
  <c r="B2164" i="2"/>
  <c r="E2163" i="2"/>
  <c r="B2163" i="2"/>
  <c r="E2162" i="2"/>
  <c r="B2162" i="2"/>
  <c r="E2161" i="2"/>
  <c r="B2161" i="2"/>
  <c r="E2160" i="2"/>
  <c r="B2160" i="2"/>
  <c r="E2159" i="2"/>
  <c r="B2159" i="2"/>
  <c r="E2158" i="2"/>
  <c r="B2158" i="2"/>
  <c r="E2157" i="2"/>
  <c r="B2157" i="2"/>
  <c r="E2156" i="2"/>
  <c r="B2156" i="2"/>
  <c r="E2155" i="2"/>
  <c r="B2155" i="2"/>
  <c r="E2154" i="2"/>
  <c r="B2154" i="2"/>
  <c r="E2153" i="2"/>
  <c r="B2153" i="2"/>
  <c r="E2152" i="2"/>
  <c r="B2152" i="2"/>
  <c r="E2151" i="2"/>
  <c r="B2151" i="2"/>
  <c r="E2150" i="2"/>
  <c r="B2150" i="2"/>
  <c r="E2149" i="2"/>
  <c r="B2149" i="2"/>
  <c r="E2148" i="2"/>
  <c r="B2148" i="2"/>
  <c r="E2147" i="2"/>
  <c r="B2147" i="2"/>
  <c r="E2146" i="2"/>
  <c r="B2146" i="2"/>
  <c r="E2145" i="2"/>
  <c r="B2145" i="2"/>
  <c r="E2144" i="2"/>
  <c r="B2144" i="2"/>
  <c r="E2143" i="2"/>
  <c r="B2143" i="2"/>
  <c r="AQ2142" i="2"/>
  <c r="AP2142" i="2"/>
  <c r="AO2142" i="2"/>
  <c r="AN2142" i="2"/>
  <c r="AM2142" i="2"/>
  <c r="AD2142" i="2"/>
  <c r="AC2142" i="2"/>
  <c r="E2142" i="2"/>
  <c r="B2142" i="2"/>
  <c r="AQ2141" i="2"/>
  <c r="AP2141" i="2"/>
  <c r="AO2141" i="2"/>
  <c r="AN2141" i="2"/>
  <c r="AM2141" i="2"/>
  <c r="AD2141" i="2"/>
  <c r="AC2141" i="2"/>
  <c r="E2141" i="2"/>
  <c r="B2141" i="2"/>
  <c r="AQ2140" i="2"/>
  <c r="AP2140" i="2"/>
  <c r="AO2140" i="2"/>
  <c r="AN2140" i="2"/>
  <c r="AM2140" i="2"/>
  <c r="AD2140" i="2"/>
  <c r="AC2140" i="2"/>
  <c r="E2140" i="2"/>
  <c r="B2140" i="2"/>
  <c r="AQ2139" i="2"/>
  <c r="AP2139" i="2"/>
  <c r="AO2139" i="2"/>
  <c r="AN2139" i="2"/>
  <c r="AM2139" i="2"/>
  <c r="AD2139" i="2"/>
  <c r="AC2139" i="2"/>
  <c r="E2139" i="2"/>
  <c r="B2139" i="2"/>
  <c r="AQ2138" i="2"/>
  <c r="AP2138" i="2"/>
  <c r="AO2138" i="2"/>
  <c r="AN2138" i="2"/>
  <c r="AM2138" i="2"/>
  <c r="AD2138" i="2"/>
  <c r="AC2138" i="2"/>
  <c r="E2138" i="2"/>
  <c r="B2138" i="2"/>
  <c r="AQ2137" i="2"/>
  <c r="AP2137" i="2"/>
  <c r="AO2137" i="2"/>
  <c r="AN2137" i="2"/>
  <c r="AM2137" i="2"/>
  <c r="AD2137" i="2"/>
  <c r="AC2137" i="2"/>
  <c r="E2137" i="2"/>
  <c r="B2137" i="2"/>
  <c r="AQ2136" i="2"/>
  <c r="AP2136" i="2"/>
  <c r="AO2136" i="2"/>
  <c r="AN2136" i="2"/>
  <c r="AM2136" i="2"/>
  <c r="AD2136" i="2"/>
  <c r="AC2136" i="2"/>
  <c r="E2136" i="2"/>
  <c r="B2136" i="2"/>
  <c r="AQ2135" i="2"/>
  <c r="AP2135" i="2"/>
  <c r="AO2135" i="2"/>
  <c r="AN2135" i="2"/>
  <c r="AM2135" i="2"/>
  <c r="AD2135" i="2"/>
  <c r="AC2135" i="2"/>
  <c r="E2135" i="2"/>
  <c r="B2135" i="2"/>
  <c r="AQ2134" i="2"/>
  <c r="AP2134" i="2"/>
  <c r="AO2134" i="2"/>
  <c r="AN2134" i="2"/>
  <c r="AM2134" i="2"/>
  <c r="AD2134" i="2"/>
  <c r="AC2134" i="2"/>
  <c r="E2134" i="2"/>
  <c r="B2134" i="2"/>
  <c r="AQ2133" i="2"/>
  <c r="AP2133" i="2"/>
  <c r="AO2133" i="2"/>
  <c r="AN2133" i="2"/>
  <c r="AM2133" i="2"/>
  <c r="AD2133" i="2"/>
  <c r="AC2133" i="2"/>
  <c r="E2133" i="2"/>
  <c r="B2133" i="2"/>
  <c r="AQ2132" i="2"/>
  <c r="AP2132" i="2"/>
  <c r="AO2132" i="2"/>
  <c r="AN2132" i="2"/>
  <c r="AM2132" i="2"/>
  <c r="AD2132" i="2"/>
  <c r="AC2132" i="2"/>
  <c r="E2132" i="2"/>
  <c r="B2132" i="2"/>
  <c r="AQ2131" i="2"/>
  <c r="AP2131" i="2"/>
  <c r="AO2131" i="2"/>
  <c r="AN2131" i="2"/>
  <c r="AM2131" i="2"/>
  <c r="AD2131" i="2"/>
  <c r="AC2131" i="2"/>
  <c r="E2131" i="2"/>
  <c r="B2131" i="2"/>
  <c r="AQ2130" i="2"/>
  <c r="AP2130" i="2"/>
  <c r="AO2130" i="2"/>
  <c r="AN2130" i="2"/>
  <c r="AM2130" i="2"/>
  <c r="AD2130" i="2"/>
  <c r="AC2130" i="2"/>
  <c r="E2130" i="2"/>
  <c r="B2130" i="2"/>
  <c r="AQ2129" i="2"/>
  <c r="AP2129" i="2"/>
  <c r="AO2129" i="2"/>
  <c r="AN2129" i="2"/>
  <c r="AM2129" i="2"/>
  <c r="AD2129" i="2"/>
  <c r="AC2129" i="2"/>
  <c r="E2129" i="2"/>
  <c r="B2129" i="2"/>
  <c r="AQ2128" i="2"/>
  <c r="AP2128" i="2"/>
  <c r="AO2128" i="2"/>
  <c r="AN2128" i="2"/>
  <c r="AM2128" i="2"/>
  <c r="AD2128" i="2"/>
  <c r="AC2128" i="2"/>
  <c r="E2128" i="2"/>
  <c r="B2128" i="2"/>
  <c r="AQ2127" i="2"/>
  <c r="AP2127" i="2"/>
  <c r="AO2127" i="2"/>
  <c r="AN2127" i="2"/>
  <c r="AM2127" i="2"/>
  <c r="AD2127" i="2"/>
  <c r="AC2127" i="2"/>
  <c r="E2127" i="2"/>
  <c r="B2127" i="2"/>
  <c r="AQ2126" i="2"/>
  <c r="AP2126" i="2"/>
  <c r="AO2126" i="2"/>
  <c r="AN2126" i="2"/>
  <c r="AM2126" i="2"/>
  <c r="AD2126" i="2"/>
  <c r="AC2126" i="2"/>
  <c r="E2126" i="2"/>
  <c r="B2126" i="2"/>
  <c r="AQ2125" i="2"/>
  <c r="AP2125" i="2"/>
  <c r="AO2125" i="2"/>
  <c r="AN2125" i="2"/>
  <c r="AM2125" i="2"/>
  <c r="AD2125" i="2"/>
  <c r="AC2125" i="2"/>
  <c r="E2125" i="2"/>
  <c r="B2125" i="2"/>
  <c r="AQ2124" i="2"/>
  <c r="AP2124" i="2"/>
  <c r="AO2124" i="2"/>
  <c r="AN2124" i="2"/>
  <c r="AM2124" i="2"/>
  <c r="AD2124" i="2"/>
  <c r="AC2124" i="2"/>
  <c r="E2124" i="2"/>
  <c r="B2124" i="2"/>
  <c r="AC2123" i="2"/>
  <c r="AD2123" i="2"/>
  <c r="AN2123" i="2"/>
  <c r="AO2123" i="2"/>
  <c r="AP2123" i="2"/>
  <c r="AQ2123" i="2"/>
  <c r="AM2123" i="2"/>
  <c r="E2123" i="2"/>
  <c r="B2123" i="2"/>
  <c r="AL2122" i="2"/>
  <c r="AD2122" i="2"/>
  <c r="AC2122" i="2"/>
  <c r="AB2122" i="2"/>
  <c r="AA2122" i="2"/>
  <c r="Z2122" i="2"/>
  <c r="Y2122" i="2"/>
  <c r="E2122" i="2"/>
  <c r="B2122" i="2"/>
  <c r="AL2121" i="2"/>
  <c r="AD2121" i="2"/>
  <c r="AC2121" i="2"/>
  <c r="AB2121" i="2"/>
  <c r="AA2121" i="2"/>
  <c r="Z2121" i="2"/>
  <c r="Y2121" i="2"/>
  <c r="E2121" i="2"/>
  <c r="B2121" i="2"/>
  <c r="AL2120" i="2"/>
  <c r="AD2120" i="2"/>
  <c r="AC2120" i="2"/>
  <c r="AB2120" i="2"/>
  <c r="AA2120" i="2"/>
  <c r="Z2120" i="2"/>
  <c r="Y2120" i="2"/>
  <c r="E2120" i="2"/>
  <c r="B2120" i="2"/>
  <c r="AL2119" i="2"/>
  <c r="AD2119" i="2"/>
  <c r="AC2119" i="2"/>
  <c r="AB2119" i="2"/>
  <c r="AA2119" i="2"/>
  <c r="Z2119" i="2"/>
  <c r="Y2119" i="2"/>
  <c r="E2119" i="2"/>
  <c r="B2119" i="2"/>
  <c r="AL2118" i="2"/>
  <c r="AD2118" i="2"/>
  <c r="AC2118" i="2"/>
  <c r="AB2118" i="2"/>
  <c r="AA2118" i="2"/>
  <c r="Z2118" i="2"/>
  <c r="Y2118" i="2"/>
  <c r="E2118" i="2"/>
  <c r="B2118" i="2"/>
  <c r="AL2117" i="2"/>
  <c r="AD2117" i="2"/>
  <c r="AC2117" i="2"/>
  <c r="AB2117" i="2"/>
  <c r="AA2117" i="2"/>
  <c r="Z2117" i="2"/>
  <c r="Y2117" i="2"/>
  <c r="E2117" i="2"/>
  <c r="B2117" i="2"/>
  <c r="AL2116" i="2"/>
  <c r="AD2116" i="2"/>
  <c r="AC2116" i="2"/>
  <c r="AB2116" i="2"/>
  <c r="AA2116" i="2"/>
  <c r="Z2116" i="2"/>
  <c r="Y2116" i="2"/>
  <c r="E2116" i="2"/>
  <c r="B2116" i="2"/>
  <c r="AC2115" i="2"/>
  <c r="AB2115" i="2"/>
  <c r="AA2115" i="2"/>
  <c r="Z2115" i="2"/>
  <c r="Y2115" i="2"/>
  <c r="X2115" i="2"/>
  <c r="W2115" i="2"/>
  <c r="E2115" i="2"/>
  <c r="C2115" i="2"/>
  <c r="B2115" i="2"/>
  <c r="AC2114" i="2"/>
  <c r="AB2114" i="2"/>
  <c r="AA2114" i="2"/>
  <c r="Z2114" i="2"/>
  <c r="Y2114" i="2"/>
  <c r="X2114" i="2"/>
  <c r="W2114" i="2"/>
  <c r="E2114" i="2"/>
  <c r="C2114" i="2"/>
  <c r="B2114" i="2"/>
  <c r="AL2113" i="2"/>
  <c r="W2113" i="2"/>
  <c r="E2113" i="2"/>
  <c r="B2113" i="2"/>
  <c r="AL2112" i="2"/>
  <c r="AC2112" i="2"/>
  <c r="AB2112" i="2"/>
  <c r="W2112" i="2"/>
  <c r="E2112" i="2"/>
  <c r="B2112" i="2"/>
  <c r="AL2111" i="2"/>
  <c r="AC2111" i="2"/>
  <c r="AB2111" i="2"/>
  <c r="W2111" i="2"/>
  <c r="E2111" i="2"/>
  <c r="B2111" i="2"/>
  <c r="AL2110" i="2"/>
  <c r="AC2110" i="2"/>
  <c r="AB2110" i="2"/>
  <c r="W2110" i="2"/>
  <c r="E2110" i="2"/>
  <c r="B2110" i="2"/>
  <c r="AL2109" i="2"/>
  <c r="AC2109" i="2"/>
  <c r="AB2109" i="2"/>
  <c r="W2109" i="2"/>
  <c r="E2109" i="2"/>
  <c r="B2109" i="2"/>
  <c r="AL2108" i="2"/>
  <c r="AC2108" i="2"/>
  <c r="AB2108" i="2"/>
  <c r="W2108" i="2"/>
  <c r="E2108" i="2"/>
  <c r="B2108" i="2"/>
  <c r="AL2107" i="2"/>
  <c r="AC2107" i="2"/>
  <c r="AB2107" i="2"/>
  <c r="W2107" i="2"/>
  <c r="E2107" i="2"/>
  <c r="B2107" i="2"/>
  <c r="AL2106" i="2"/>
  <c r="AC2106" i="2"/>
  <c r="AB2106" i="2"/>
  <c r="W2106" i="2"/>
  <c r="E2106" i="2"/>
  <c r="B2106" i="2"/>
  <c r="AL2105" i="2"/>
  <c r="AC2105" i="2"/>
  <c r="AB2105" i="2"/>
  <c r="W2105" i="2"/>
  <c r="E2105" i="2"/>
  <c r="B2105" i="2"/>
  <c r="AL2104" i="2"/>
  <c r="AC2104" i="2"/>
  <c r="AB2104" i="2"/>
  <c r="W2104" i="2"/>
  <c r="E2104" i="2"/>
  <c r="B2104" i="2"/>
  <c r="AL2103" i="2"/>
  <c r="AC2103" i="2"/>
  <c r="AB2103" i="2"/>
  <c r="W2103" i="2"/>
  <c r="E2103" i="2"/>
  <c r="B2103" i="2"/>
  <c r="AL2102" i="2"/>
  <c r="AC2102" i="2"/>
  <c r="AB2102" i="2"/>
  <c r="W2102" i="2"/>
  <c r="E2102" i="2"/>
  <c r="B2102" i="2"/>
  <c r="AL2101" i="2"/>
  <c r="AC2101" i="2"/>
  <c r="AB2101" i="2"/>
  <c r="W2101" i="2"/>
  <c r="E2101" i="2"/>
  <c r="B2101" i="2"/>
  <c r="AL2100" i="2"/>
  <c r="AC2100" i="2"/>
  <c r="AB2100" i="2"/>
  <c r="W2100" i="2"/>
  <c r="E2100" i="2"/>
  <c r="B2100" i="2"/>
  <c r="AL2099" i="2"/>
  <c r="AC2099" i="2"/>
  <c r="AB2099" i="2"/>
  <c r="W2099" i="2"/>
  <c r="E2099" i="2"/>
  <c r="B2099" i="2"/>
  <c r="AL2098" i="2"/>
  <c r="AC2098" i="2"/>
  <c r="AB2098" i="2"/>
  <c r="W2098" i="2"/>
  <c r="E2098" i="2"/>
  <c r="B2098" i="2"/>
  <c r="AL2097" i="2"/>
  <c r="AC2097" i="2"/>
  <c r="AB2097" i="2"/>
  <c r="W2097" i="2"/>
  <c r="E2097" i="2"/>
  <c r="B2097" i="2"/>
  <c r="AL2096" i="2"/>
  <c r="W2096" i="2"/>
  <c r="E2096" i="2"/>
  <c r="B2096" i="2"/>
  <c r="W2095" i="2"/>
  <c r="E2095" i="2"/>
  <c r="B2095" i="2"/>
  <c r="W2094" i="2"/>
  <c r="E2094" i="2"/>
  <c r="B2094" i="2"/>
  <c r="W2093" i="2"/>
  <c r="E2093" i="2"/>
  <c r="B2093" i="2"/>
  <c r="W2092" i="2"/>
  <c r="E2092" i="2"/>
  <c r="B2092" i="2"/>
  <c r="W2091" i="2"/>
  <c r="E2091" i="2"/>
  <c r="B2091" i="2"/>
  <c r="W2090" i="2"/>
  <c r="E2090" i="2"/>
  <c r="B2090" i="2"/>
  <c r="W2089" i="2"/>
  <c r="E2089" i="2"/>
  <c r="B2089" i="2"/>
  <c r="W2088" i="2"/>
  <c r="E2088" i="2"/>
  <c r="B2088" i="2"/>
  <c r="W2087" i="2"/>
  <c r="E2087" i="2"/>
  <c r="B2087" i="2"/>
  <c r="W2086" i="2"/>
  <c r="E2086" i="2"/>
  <c r="B2086" i="2"/>
  <c r="W2085" i="2"/>
  <c r="E2085" i="2"/>
  <c r="B2085" i="2"/>
  <c r="W2084" i="2"/>
  <c r="E2084" i="2"/>
  <c r="B2084" i="2"/>
  <c r="W2083" i="2"/>
  <c r="E2083" i="2"/>
  <c r="B2083" i="2"/>
  <c r="W2082" i="2"/>
  <c r="E2082" i="2"/>
  <c r="B2082" i="2"/>
  <c r="W2081" i="2"/>
  <c r="E2081" i="2"/>
  <c r="B2081" i="2"/>
  <c r="W2080" i="2"/>
  <c r="E2080" i="2"/>
  <c r="B2080" i="2"/>
  <c r="W2079" i="2"/>
  <c r="E2079" i="2"/>
  <c r="B2079" i="2"/>
  <c r="W2078" i="2"/>
  <c r="E2078" i="2"/>
  <c r="B2078" i="2"/>
  <c r="W2077" i="2"/>
  <c r="E2077" i="2"/>
  <c r="B2077" i="2"/>
  <c r="W2076" i="2"/>
  <c r="E2076" i="2"/>
  <c r="B2076" i="2"/>
  <c r="W2075" i="2"/>
  <c r="E2075" i="2"/>
  <c r="B2075" i="2"/>
  <c r="W2074" i="2"/>
  <c r="E2074" i="2"/>
  <c r="B2074" i="2"/>
  <c r="W2073" i="2"/>
  <c r="E2073" i="2"/>
  <c r="B2073" i="2"/>
  <c r="W2072" i="2"/>
  <c r="E2072" i="2"/>
  <c r="B2072" i="2"/>
  <c r="W2071" i="2"/>
  <c r="E2071" i="2"/>
  <c r="B2071" i="2"/>
  <c r="W2070" i="2"/>
  <c r="E2070" i="2"/>
  <c r="B2070" i="2"/>
  <c r="W2069" i="2"/>
  <c r="E2069" i="2"/>
  <c r="B2069" i="2"/>
  <c r="W2068" i="2"/>
  <c r="E2068" i="2"/>
  <c r="B2068" i="2"/>
  <c r="W2067" i="2"/>
  <c r="E2067" i="2"/>
  <c r="B2067" i="2"/>
  <c r="W2066" i="2"/>
  <c r="E2066" i="2"/>
  <c r="B2066" i="2"/>
  <c r="W2065" i="2"/>
  <c r="E2065" i="2"/>
  <c r="B2065" i="2"/>
  <c r="W2064" i="2"/>
  <c r="E2064" i="2"/>
  <c r="B2064" i="2"/>
  <c r="W2063" i="2"/>
  <c r="E2063" i="2"/>
  <c r="B2063" i="2"/>
  <c r="W2062" i="2"/>
  <c r="E2062" i="2"/>
  <c r="B2062" i="2"/>
  <c r="W2061" i="2"/>
  <c r="E2061" i="2"/>
  <c r="B2061" i="2"/>
  <c r="W2060" i="2"/>
  <c r="E2060" i="2"/>
  <c r="B2060" i="2"/>
  <c r="W2059" i="2"/>
  <c r="E2059" i="2"/>
  <c r="B2059" i="2"/>
  <c r="W2058" i="2"/>
  <c r="E2058" i="2"/>
  <c r="B2058" i="2"/>
  <c r="W2057" i="2"/>
  <c r="E2057" i="2"/>
  <c r="B2057" i="2"/>
  <c r="W2056" i="2"/>
  <c r="E2056" i="2"/>
  <c r="B2056" i="2"/>
  <c r="W2055" i="2"/>
  <c r="E2055" i="2"/>
  <c r="B2055" i="2"/>
  <c r="W2054" i="2"/>
  <c r="E2054" i="2"/>
  <c r="B2054" i="2"/>
  <c r="W2053" i="2"/>
  <c r="E2053" i="2"/>
  <c r="B2053" i="2"/>
  <c r="W2052" i="2"/>
  <c r="E2052" i="2"/>
  <c r="B2052" i="2"/>
  <c r="W2051" i="2"/>
  <c r="E2051" i="2"/>
  <c r="B2051" i="2"/>
  <c r="W2050" i="2"/>
  <c r="E2050" i="2"/>
  <c r="B2050" i="2"/>
  <c r="W2049" i="2"/>
  <c r="E2049" i="2"/>
  <c r="B2049" i="2"/>
  <c r="W2048" i="2"/>
  <c r="E2048" i="2"/>
  <c r="B2048" i="2"/>
  <c r="W2047" i="2"/>
  <c r="E2047" i="2"/>
  <c r="B2047" i="2"/>
  <c r="W2046" i="2"/>
  <c r="E2046" i="2"/>
  <c r="B2046" i="2"/>
  <c r="AL2045" i="2"/>
  <c r="W2045" i="2"/>
  <c r="E2045" i="2"/>
  <c r="B2045" i="2"/>
  <c r="AL2044" i="2"/>
  <c r="W2044" i="2"/>
  <c r="E2044" i="2"/>
  <c r="B2044" i="2"/>
  <c r="AL2043" i="2"/>
  <c r="W2043" i="2"/>
  <c r="E2043" i="2"/>
  <c r="B2043" i="2"/>
  <c r="AL2042" i="2"/>
  <c r="W2042" i="2"/>
  <c r="E2042" i="2"/>
  <c r="B2042" i="2"/>
  <c r="AL2041" i="2"/>
  <c r="W2041" i="2"/>
  <c r="E2041" i="2"/>
  <c r="B2041" i="2"/>
  <c r="AL2040" i="2"/>
  <c r="W2040" i="2"/>
  <c r="E2040" i="2"/>
  <c r="B2040" i="2"/>
  <c r="AL2039" i="2"/>
  <c r="W2039" i="2"/>
  <c r="E2039" i="2"/>
  <c r="B2039" i="2"/>
  <c r="AL2038" i="2"/>
  <c r="W2038" i="2"/>
  <c r="E2038" i="2"/>
  <c r="B2038" i="2"/>
  <c r="AL2037" i="2"/>
  <c r="W2037" i="2"/>
  <c r="E2037" i="2"/>
  <c r="B2037" i="2"/>
  <c r="AL2036" i="2"/>
  <c r="W2036" i="2"/>
  <c r="E2036" i="2"/>
  <c r="B2036" i="2"/>
  <c r="AL2035" i="2"/>
  <c r="W2035" i="2"/>
  <c r="E2035" i="2"/>
  <c r="B2035" i="2"/>
  <c r="AL2034" i="2"/>
  <c r="W2034" i="2"/>
  <c r="E2034" i="2"/>
  <c r="B2034" i="2"/>
  <c r="AL2033" i="2"/>
  <c r="W2033" i="2"/>
  <c r="E2033" i="2"/>
  <c r="B2033" i="2"/>
  <c r="AL2032" i="2"/>
  <c r="W2032" i="2"/>
  <c r="E2032" i="2"/>
  <c r="B2032" i="2"/>
  <c r="AL2031" i="2"/>
  <c r="W2031" i="2"/>
  <c r="E2031" i="2"/>
  <c r="B2031" i="2"/>
  <c r="AL2030" i="2"/>
  <c r="W2030" i="2"/>
  <c r="E2030" i="2"/>
  <c r="B2030" i="2"/>
  <c r="AL2029" i="2"/>
  <c r="W2029" i="2"/>
  <c r="E2029" i="2"/>
  <c r="B2029" i="2"/>
  <c r="AL2028" i="2"/>
  <c r="W2028" i="2"/>
  <c r="E2028" i="2"/>
  <c r="B2028" i="2"/>
  <c r="AL2027" i="2"/>
  <c r="W2027" i="2"/>
  <c r="E2027" i="2"/>
  <c r="B2027" i="2"/>
  <c r="AL2026" i="2"/>
  <c r="W2026" i="2"/>
  <c r="E2026" i="2"/>
  <c r="B2026" i="2"/>
  <c r="AL2025" i="2"/>
  <c r="W2025" i="2"/>
  <c r="E2025" i="2"/>
  <c r="B2025" i="2"/>
  <c r="AL2024" i="2"/>
  <c r="W2024" i="2"/>
  <c r="E2024" i="2"/>
  <c r="B2024" i="2"/>
  <c r="AL2023" i="2"/>
  <c r="W2023" i="2"/>
  <c r="E2023" i="2"/>
  <c r="B2023" i="2"/>
  <c r="E2022" i="2"/>
  <c r="D2022" i="2"/>
  <c r="B2022" i="2"/>
  <c r="E2021" i="2"/>
  <c r="D2021" i="2"/>
  <c r="B2021" i="2"/>
  <c r="E2020" i="2"/>
  <c r="D2020" i="2"/>
  <c r="B2020" i="2"/>
  <c r="E2019" i="2"/>
  <c r="B2019" i="2"/>
  <c r="E2018" i="2"/>
  <c r="B2018" i="2"/>
  <c r="E2017" i="2"/>
  <c r="B2017" i="2"/>
  <c r="E2016" i="2"/>
  <c r="B2016" i="2"/>
  <c r="E2015" i="2"/>
  <c r="B2015" i="2"/>
  <c r="E2014" i="2"/>
  <c r="B2014" i="2"/>
  <c r="E2013" i="2"/>
  <c r="B2013" i="2"/>
  <c r="E2012" i="2"/>
  <c r="B2012" i="2"/>
  <c r="E2011" i="2"/>
  <c r="B2011" i="2"/>
  <c r="E2010" i="2"/>
  <c r="B2010" i="2"/>
  <c r="E2009" i="2"/>
  <c r="B2009" i="2"/>
  <c r="E2008" i="2"/>
  <c r="B2008" i="2"/>
  <c r="E2007" i="2"/>
  <c r="B2007" i="2"/>
  <c r="E2006" i="2"/>
  <c r="B2006" i="2"/>
  <c r="E2005" i="2"/>
  <c r="B2005" i="2"/>
  <c r="E2004" i="2"/>
  <c r="B2004" i="2"/>
  <c r="E2003" i="2"/>
  <c r="B2003" i="2"/>
  <c r="E2002" i="2"/>
  <c r="B2002" i="2"/>
  <c r="E2001" i="2"/>
  <c r="B2001" i="2"/>
  <c r="E2000" i="2"/>
  <c r="B2000" i="2"/>
  <c r="E1999" i="2"/>
  <c r="B1999" i="2"/>
  <c r="E1998" i="2"/>
  <c r="B1998" i="2"/>
  <c r="E1997" i="2"/>
  <c r="B1997" i="2"/>
  <c r="E1996" i="2"/>
  <c r="B1996" i="2"/>
  <c r="E1995" i="2"/>
  <c r="B1995" i="2"/>
  <c r="E1994" i="2"/>
  <c r="B1994" i="2"/>
  <c r="E1993" i="2"/>
  <c r="B1993" i="2"/>
  <c r="E1992" i="2"/>
  <c r="B1992" i="2"/>
  <c r="E1991" i="2"/>
  <c r="B1991" i="2"/>
  <c r="E1990" i="2"/>
  <c r="B1990" i="2"/>
  <c r="E1989" i="2"/>
  <c r="B1989" i="2"/>
  <c r="E1988" i="2"/>
  <c r="B1988" i="2"/>
  <c r="E1987" i="2"/>
  <c r="B1987" i="2"/>
  <c r="E1986" i="2"/>
  <c r="B1986" i="2"/>
  <c r="E1985" i="2"/>
  <c r="B1985" i="2"/>
  <c r="E1984" i="2"/>
  <c r="B1984" i="2"/>
  <c r="E1983" i="2"/>
  <c r="B1983" i="2"/>
  <c r="E1982" i="2"/>
  <c r="B1982" i="2"/>
  <c r="E1981" i="2"/>
  <c r="B1981" i="2"/>
  <c r="E1980" i="2"/>
  <c r="B1980" i="2"/>
  <c r="B1979" i="2"/>
  <c r="E1979" i="2"/>
  <c r="A45" i="38"/>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A1002" i="38" s="1"/>
  <c r="A1003" i="38" s="1"/>
  <c r="A1004" i="38" s="1"/>
  <c r="A1005" i="38" s="1"/>
  <c r="A1006" i="38" s="1"/>
  <c r="A1007" i="38" s="1"/>
  <c r="A1008" i="38" s="1"/>
  <c r="A1009" i="38" s="1"/>
  <c r="A1010" i="38" s="1"/>
  <c r="A1011" i="38" s="1"/>
  <c r="A1012" i="38" s="1"/>
  <c r="A1013" i="38" s="1"/>
  <c r="A1014" i="38" s="1"/>
  <c r="A1015" i="38" s="1"/>
  <c r="A1016" i="38" s="1"/>
  <c r="A1017" i="38" s="1"/>
  <c r="A1018" i="38" s="1"/>
  <c r="A1019" i="38" s="1"/>
  <c r="A1020" i="38" s="1"/>
  <c r="A1021" i="38" s="1"/>
  <c r="A1022" i="38" s="1"/>
  <c r="A1023" i="38" s="1"/>
  <c r="A1024" i="38" s="1"/>
  <c r="A1025" i="38" s="1"/>
  <c r="A1026" i="38" s="1"/>
  <c r="A1027" i="38" s="1"/>
  <c r="A1028" i="38" s="1"/>
  <c r="A1029" i="38" s="1"/>
  <c r="A1030" i="38" s="1"/>
  <c r="A1031" i="38" s="1"/>
  <c r="A1032" i="38" s="1"/>
  <c r="A1033" i="38" s="1"/>
  <c r="A1034" i="38" s="1"/>
  <c r="A1035" i="38" s="1"/>
  <c r="A1036" i="38" s="1"/>
  <c r="A1037" i="38" s="1"/>
  <c r="A1038" i="38" s="1"/>
  <c r="A1039" i="38" s="1"/>
  <c r="A1040" i="38" s="1"/>
  <c r="A1041" i="38" s="1"/>
  <c r="A1042" i="38" s="1"/>
  <c r="A1043" i="38" s="1"/>
  <c r="A1044" i="38" s="1"/>
  <c r="A1045" i="38" s="1"/>
  <c r="A1046" i="38" s="1"/>
  <c r="A1047" i="38" s="1"/>
  <c r="A1048" i="38" s="1"/>
  <c r="A1049" i="38" s="1"/>
  <c r="A1050" i="38" s="1"/>
  <c r="A1051" i="38" s="1"/>
  <c r="A1052" i="38" s="1"/>
  <c r="A1053" i="38" s="1"/>
  <c r="A1054" i="38" s="1"/>
  <c r="A1055" i="38" s="1"/>
  <c r="A1056" i="38" s="1"/>
  <c r="A1057" i="38" s="1"/>
  <c r="A1058" i="38" s="1"/>
  <c r="A1059" i="38" s="1"/>
  <c r="A1060" i="38" s="1"/>
  <c r="A1061" i="38" s="1"/>
  <c r="A1062" i="38" s="1"/>
  <c r="A1063" i="38" s="1"/>
  <c r="A1064" i="38" s="1"/>
  <c r="A1065" i="38" s="1"/>
  <c r="A1066" i="38" s="1"/>
  <c r="A1067" i="38" s="1"/>
  <c r="A1068" i="38" s="1"/>
  <c r="A1069" i="38" s="1"/>
  <c r="A1070" i="38" s="1"/>
  <c r="A1071" i="38" s="1"/>
  <c r="A1072" i="38" s="1"/>
  <c r="A1073" i="38" s="1"/>
  <c r="A1074" i="38" s="1"/>
  <c r="A1075" i="38" s="1"/>
  <c r="A1076" i="38" s="1"/>
  <c r="A1077" i="38" s="1"/>
  <c r="A1078" i="38" s="1"/>
  <c r="A1079" i="38" s="1"/>
  <c r="A1080" i="38" s="1"/>
  <c r="A1081" i="38" s="1"/>
  <c r="A1082" i="38" s="1"/>
  <c r="A1083" i="38" s="1"/>
  <c r="A1084" i="38" s="1"/>
  <c r="A1085" i="38" s="1"/>
  <c r="A1086" i="38" s="1"/>
  <c r="A1087" i="38" s="1"/>
  <c r="A1088" i="38" s="1"/>
  <c r="A1089" i="38" s="1"/>
  <c r="A1090" i="38" s="1"/>
  <c r="A1091" i="38" s="1"/>
  <c r="A1092" i="38" s="1"/>
  <c r="A1093" i="38" s="1"/>
  <c r="A1094" i="38" s="1"/>
  <c r="A1095" i="38" s="1"/>
  <c r="A1096" i="38" s="1"/>
  <c r="A1097" i="38" s="1"/>
  <c r="A1098" i="38" s="1"/>
  <c r="A1099" i="38" s="1"/>
  <c r="A1100" i="38" s="1"/>
  <c r="A1101" i="38" s="1"/>
  <c r="A1102" i="38" s="1"/>
  <c r="A1103" i="38" s="1"/>
  <c r="A1104" i="38" s="1"/>
  <c r="A1105" i="38" s="1"/>
  <c r="A1106" i="38" s="1"/>
  <c r="A1107" i="38" s="1"/>
  <c r="A1108" i="38" s="1"/>
  <c r="A1109" i="38" s="1"/>
  <c r="A1110" i="38" s="1"/>
  <c r="A1111" i="38" s="1"/>
  <c r="A1112" i="38" s="1"/>
  <c r="A1113" i="38" s="1"/>
  <c r="A1114" i="38" s="1"/>
  <c r="A1115" i="38" s="1"/>
  <c r="A1116" i="38" s="1"/>
  <c r="A1117" i="38" s="1"/>
  <c r="A1118" i="38" s="1"/>
  <c r="A1119" i="38" s="1"/>
  <c r="A1120" i="38" s="1"/>
  <c r="A1121" i="38" s="1"/>
  <c r="A1122" i="38" s="1"/>
  <c r="A1123" i="38" s="1"/>
  <c r="A1124" i="38" s="1"/>
  <c r="A1125" i="38" s="1"/>
  <c r="A1126" i="38" s="1"/>
  <c r="A1127" i="38" s="1"/>
  <c r="A1128" i="38" s="1"/>
  <c r="A1129" i="38" s="1"/>
  <c r="A1130" i="38" s="1"/>
  <c r="A1131" i="38" s="1"/>
  <c r="A1132" i="38" s="1"/>
  <c r="A1133" i="38" s="1"/>
  <c r="A1134" i="38" s="1"/>
  <c r="A1135" i="38" s="1"/>
  <c r="A1136" i="38" s="1"/>
  <c r="A1137" i="38" s="1"/>
  <c r="A1138" i="38" s="1"/>
  <c r="A1139" i="38" s="1"/>
  <c r="A1140" i="38" s="1"/>
  <c r="A1141" i="38" s="1"/>
  <c r="A1142" i="38" s="1"/>
  <c r="A1143" i="38" s="1"/>
  <c r="A1144" i="38" s="1"/>
  <c r="A1145" i="38" s="1"/>
  <c r="A1146" i="38" s="1"/>
  <c r="A1147" i="38" s="1"/>
  <c r="A1148" i="38" s="1"/>
  <c r="A1149" i="38" s="1"/>
  <c r="A1150" i="38" s="1"/>
  <c r="A1151" i="38" s="1"/>
  <c r="A1152" i="38" s="1"/>
  <c r="A1153" i="38" s="1"/>
  <c r="A1154" i="38" s="1"/>
  <c r="A1155" i="38" s="1"/>
  <c r="A1156" i="38" s="1"/>
  <c r="A1157" i="38" s="1"/>
  <c r="A1158" i="38" s="1"/>
  <c r="A1159" i="38" s="1"/>
  <c r="A1160" i="38" s="1"/>
  <c r="A1161" i="38" s="1"/>
  <c r="A1162" i="38" s="1"/>
  <c r="A1163" i="38" s="1"/>
  <c r="A1164" i="38" s="1"/>
  <c r="A1165" i="38" s="1"/>
  <c r="A1166" i="38" s="1"/>
  <c r="A1167" i="38" s="1"/>
  <c r="A1168" i="38" s="1"/>
  <c r="A1169" i="38" s="1"/>
  <c r="A1170" i="38" s="1"/>
  <c r="A1171" i="38" s="1"/>
  <c r="A1172" i="38" s="1"/>
  <c r="A1173" i="38" s="1"/>
  <c r="A1174" i="38" s="1"/>
  <c r="A1175" i="38" s="1"/>
  <c r="A1176" i="38" s="1"/>
  <c r="A1177" i="38" s="1"/>
  <c r="A1178" i="38" s="1"/>
  <c r="A1179" i="38" s="1"/>
  <c r="A1180" i="38" s="1"/>
  <c r="A1181" i="38" s="1"/>
  <c r="A1182" i="38" s="1"/>
  <c r="A1183" i="38" s="1"/>
  <c r="A1184" i="38" s="1"/>
  <c r="A1185" i="38" s="1"/>
  <c r="A1186" i="38" s="1"/>
  <c r="A1187" i="38" s="1"/>
  <c r="A1188" i="38" s="1"/>
  <c r="A1189" i="38" s="1"/>
  <c r="A1190" i="38" s="1"/>
  <c r="A1191" i="38" s="1"/>
  <c r="A1192" i="38" s="1"/>
  <c r="A1193" i="38" s="1"/>
  <c r="A1194" i="38" s="1"/>
  <c r="A1195" i="38" s="1"/>
  <c r="A1196" i="38" s="1"/>
  <c r="A1197" i="38" s="1"/>
  <c r="A1198" i="38" s="1"/>
  <c r="A1199" i="38" s="1"/>
  <c r="A1200" i="38" s="1"/>
  <c r="A1201" i="38" s="1"/>
  <c r="A1202" i="38" s="1"/>
  <c r="A1203" i="38" s="1"/>
  <c r="A1204" i="38" s="1"/>
  <c r="A1205" i="38" s="1"/>
  <c r="A1206" i="38" s="1"/>
  <c r="A1207" i="38" s="1"/>
  <c r="A1208" i="38" s="1"/>
  <c r="A1209" i="38" s="1"/>
  <c r="A1210" i="38" s="1"/>
  <c r="A1211" i="38" s="1"/>
  <c r="A1212" i="38" s="1"/>
  <c r="A1213" i="38" s="1"/>
  <c r="A1214" i="38" s="1"/>
  <c r="A1215" i="38" s="1"/>
  <c r="A1216" i="38" s="1"/>
  <c r="A1217" i="38" s="1"/>
  <c r="A1218" i="38" s="1"/>
  <c r="A1219" i="38" s="1"/>
  <c r="A1220" i="38" s="1"/>
  <c r="A1221" i="38" s="1"/>
  <c r="A1222" i="38" s="1"/>
  <c r="A1223" i="38" s="1"/>
  <c r="A1224" i="38" s="1"/>
  <c r="A1225" i="38" s="1"/>
  <c r="A1226" i="38" s="1"/>
  <c r="A1227" i="38" s="1"/>
  <c r="A1228" i="38" s="1"/>
  <c r="A1229" i="38" s="1"/>
  <c r="A1230" i="38" s="1"/>
  <c r="A1231" i="38" s="1"/>
  <c r="A1232" i="38" s="1"/>
  <c r="A1233" i="38" s="1"/>
  <c r="A1234" i="38" s="1"/>
  <c r="A1235" i="38" s="1"/>
  <c r="A1236" i="38" s="1"/>
  <c r="A1237" i="38" s="1"/>
  <c r="A1238" i="38" s="1"/>
  <c r="A1239" i="38" s="1"/>
  <c r="A1240" i="38" s="1"/>
  <c r="A1241" i="38" s="1"/>
  <c r="A1242" i="38" s="1"/>
  <c r="A1243" i="38" s="1"/>
  <c r="A1244" i="38" s="1"/>
  <c r="A1245" i="38" s="1"/>
  <c r="A1246" i="38" s="1"/>
  <c r="A1247" i="38" s="1"/>
  <c r="A1248" i="38" s="1"/>
  <c r="A1249" i="38" s="1"/>
  <c r="A1250" i="38" s="1"/>
  <c r="A1251" i="38" s="1"/>
  <c r="A1252" i="38" s="1"/>
  <c r="A1253" i="38" s="1"/>
  <c r="A1254" i="38" s="1"/>
  <c r="A1255" i="38" s="1"/>
  <c r="A1256" i="38" s="1"/>
  <c r="A1257" i="38" s="1"/>
  <c r="A1258" i="38" s="1"/>
  <c r="A1259" i="38" s="1"/>
  <c r="A1260" i="38" s="1"/>
  <c r="A1261" i="38" s="1"/>
  <c r="A1262" i="38" s="1"/>
  <c r="A1263" i="38" s="1"/>
  <c r="A1264" i="38" s="1"/>
  <c r="A1265" i="38" s="1"/>
  <c r="A1266" i="38" s="1"/>
  <c r="A1267" i="38" s="1"/>
  <c r="A1268" i="38" s="1"/>
  <c r="A1269" i="38" s="1"/>
  <c r="A1270" i="38" s="1"/>
  <c r="A1271" i="38" s="1"/>
  <c r="A1272" i="38" s="1"/>
  <c r="A1273" i="38" s="1"/>
  <c r="A1274" i="38" s="1"/>
  <c r="A1275" i="38" s="1"/>
  <c r="A1276" i="38" s="1"/>
  <c r="A1277" i="38" s="1"/>
  <c r="A1278" i="38" s="1"/>
  <c r="A1279" i="38" s="1"/>
  <c r="A1280" i="38" s="1"/>
  <c r="A1281" i="38" s="1"/>
  <c r="A1282" i="38" s="1"/>
  <c r="A1283" i="38" s="1"/>
  <c r="A1284" i="38" s="1"/>
  <c r="A1285" i="38" s="1"/>
  <c r="A1286" i="38" s="1"/>
  <c r="A1287" i="38" s="1"/>
  <c r="A1288" i="38" s="1"/>
  <c r="A1289" i="38" s="1"/>
  <c r="A1290" i="38" s="1"/>
  <c r="A1291" i="38" s="1"/>
  <c r="A1292" i="38" s="1"/>
  <c r="A1293" i="38" s="1"/>
  <c r="A1294" i="38" s="1"/>
  <c r="A1295" i="38" s="1"/>
  <c r="A1296" i="38" s="1"/>
  <c r="A1297" i="38" s="1"/>
  <c r="A1298" i="38" s="1"/>
  <c r="A1299" i="38" s="1"/>
  <c r="A1300" i="38" s="1"/>
  <c r="A1301" i="38" s="1"/>
  <c r="A1302" i="38" s="1"/>
  <c r="A1303" i="38" s="1"/>
  <c r="A1304" i="38" s="1"/>
  <c r="A1305" i="38" s="1"/>
  <c r="A1306" i="38" s="1"/>
  <c r="A1307" i="38" s="1"/>
  <c r="A1308" i="38" s="1"/>
  <c r="A1309" i="38" s="1"/>
  <c r="A1310" i="38" s="1"/>
  <c r="A1311" i="38" s="1"/>
  <c r="A1312" i="38" s="1"/>
  <c r="A1313" i="38" s="1"/>
  <c r="A1314" i="38" s="1"/>
  <c r="A1315" i="38" s="1"/>
  <c r="A1316" i="38" s="1"/>
  <c r="A1317" i="38" s="1"/>
  <c r="A1318" i="38" s="1"/>
  <c r="A1319" i="38" s="1"/>
  <c r="A1320" i="38" s="1"/>
  <c r="A1321" i="38" s="1"/>
  <c r="A1322" i="38" s="1"/>
  <c r="A1323" i="38" s="1"/>
  <c r="A1324" i="38" s="1"/>
  <c r="A1325" i="38" s="1"/>
  <c r="A1326" i="38" s="1"/>
  <c r="A1327" i="38" s="1"/>
  <c r="A1328" i="38" s="1"/>
  <c r="A1329" i="38" s="1"/>
  <c r="A1330" i="38" s="1"/>
  <c r="A1331" i="38" s="1"/>
  <c r="A1332" i="38" s="1"/>
  <c r="A1333" i="38" s="1"/>
  <c r="A1334" i="38" s="1"/>
  <c r="A1335" i="38" s="1"/>
  <c r="A1336" i="38" s="1"/>
  <c r="A1337" i="38" s="1"/>
  <c r="A1338" i="38" s="1"/>
  <c r="A1339" i="38" s="1"/>
  <c r="A1340" i="38" s="1"/>
  <c r="A1341" i="38" s="1"/>
  <c r="A1342" i="38" s="1"/>
  <c r="A1343" i="38" s="1"/>
  <c r="A1344" i="38" s="1"/>
  <c r="A1345" i="38" s="1"/>
  <c r="A1346" i="38" s="1"/>
  <c r="A1347" i="38" s="1"/>
  <c r="A1348" i="38" s="1"/>
  <c r="A1349" i="38" s="1"/>
  <c r="A1350" i="38" s="1"/>
  <c r="A1351" i="38" s="1"/>
  <c r="A1352" i="38" s="1"/>
  <c r="A1353" i="38" s="1"/>
  <c r="A1354" i="38" s="1"/>
  <c r="A1355" i="38" s="1"/>
  <c r="A1356" i="38" s="1"/>
  <c r="A1357" i="38" s="1"/>
  <c r="A1358" i="38" s="1"/>
  <c r="A1359" i="38" s="1"/>
  <c r="A1360" i="38" s="1"/>
  <c r="A1361" i="38" s="1"/>
  <c r="A1362" i="38" s="1"/>
  <c r="A1363" i="38" s="1"/>
  <c r="A1364" i="38" s="1"/>
  <c r="A1365" i="38" s="1"/>
  <c r="A1366" i="38" s="1"/>
  <c r="A1367" i="38" s="1"/>
  <c r="A1368" i="38" s="1"/>
  <c r="A1369" i="38" s="1"/>
  <c r="A1370" i="38" s="1"/>
  <c r="A1371" i="38" s="1"/>
  <c r="A1372" i="38" s="1"/>
  <c r="A1373" i="38" s="1"/>
  <c r="A1374" i="38" s="1"/>
  <c r="A1375" i="38" s="1"/>
  <c r="A1376" i="38" s="1"/>
  <c r="A1377" i="38" s="1"/>
  <c r="A1378" i="38" s="1"/>
  <c r="A1379" i="38" s="1"/>
  <c r="A1380" i="38" s="1"/>
  <c r="A1381" i="38" s="1"/>
  <c r="A1382" i="38" s="1"/>
  <c r="A1383" i="38" s="1"/>
  <c r="A1384" i="38" s="1"/>
  <c r="A1385" i="38" s="1"/>
  <c r="A1386" i="38" s="1"/>
  <c r="A1387" i="38" s="1"/>
  <c r="A1388" i="38" s="1"/>
  <c r="A1389" i="38" s="1"/>
  <c r="A1390" i="38" s="1"/>
  <c r="A1391" i="38" s="1"/>
  <c r="A1392" i="38" s="1"/>
  <c r="A1393" i="38" s="1"/>
  <c r="A1394" i="38" s="1"/>
  <c r="A1395" i="38" s="1"/>
  <c r="A1396" i="38" s="1"/>
  <c r="A1397" i="38" s="1"/>
  <c r="A1398" i="38" s="1"/>
  <c r="A1399" i="38" s="1"/>
  <c r="A1400" i="38" s="1"/>
  <c r="A1401" i="38" s="1"/>
  <c r="A1402" i="38" s="1"/>
  <c r="A1403" i="38" s="1"/>
  <c r="A1404" i="38" s="1"/>
  <c r="A1405" i="38" s="1"/>
  <c r="A1406" i="38" s="1"/>
  <c r="A1407" i="38" s="1"/>
  <c r="A1408" i="38" s="1"/>
  <c r="A1409" i="38" s="1"/>
  <c r="A1410" i="38" s="1"/>
  <c r="A1411" i="38" s="1"/>
  <c r="A1412" i="38" s="1"/>
  <c r="A1413" i="38" s="1"/>
  <c r="A1414" i="38" s="1"/>
  <c r="A1415" i="38" s="1"/>
  <c r="A1416" i="38" s="1"/>
  <c r="A1417" i="38" s="1"/>
  <c r="A1418" i="38" s="1"/>
  <c r="A1419" i="38" s="1"/>
  <c r="A1420" i="38" s="1"/>
  <c r="A1421" i="38" s="1"/>
  <c r="A1422" i="38" s="1"/>
  <c r="A1423" i="38" s="1"/>
  <c r="A1424" i="38" s="1"/>
  <c r="A1425" i="38" s="1"/>
  <c r="A1426" i="38" s="1"/>
  <c r="A1427" i="38" s="1"/>
  <c r="A1428" i="38" s="1"/>
  <c r="A1429" i="38" s="1"/>
  <c r="A1430" i="38" s="1"/>
  <c r="A1431" i="38" s="1"/>
  <c r="A1432" i="38" s="1"/>
  <c r="A1433" i="38" s="1"/>
  <c r="A1434" i="38" s="1"/>
  <c r="A1435" i="38" s="1"/>
  <c r="A1436" i="38" s="1"/>
  <c r="A1437" i="38" s="1"/>
  <c r="A1438" i="38" s="1"/>
  <c r="A1439" i="38" s="1"/>
  <c r="A1440" i="38" s="1"/>
  <c r="A1441" i="38" s="1"/>
  <c r="A1442" i="38" s="1"/>
  <c r="A1443" i="38" s="1"/>
  <c r="A1444" i="38" s="1"/>
  <c r="A1445" i="38" s="1"/>
  <c r="A1446" i="38" s="1"/>
  <c r="A1447" i="38" s="1"/>
  <c r="A1448" i="38" s="1"/>
  <c r="A1449" i="38" s="1"/>
  <c r="A1450" i="38" s="1"/>
  <c r="A1451" i="38" s="1"/>
  <c r="A1452" i="38" s="1"/>
  <c r="A1453" i="38" s="1"/>
  <c r="A1454" i="38" s="1"/>
  <c r="A1455" i="38" s="1"/>
  <c r="A1456" i="38" s="1"/>
  <c r="A1457" i="38" s="1"/>
  <c r="A1458" i="38" s="1"/>
  <c r="A1459" i="38" s="1"/>
  <c r="A1460" i="38" s="1"/>
  <c r="A1461" i="38" s="1"/>
  <c r="A1462" i="38" s="1"/>
  <c r="A1463" i="38" s="1"/>
  <c r="A1464" i="38" s="1"/>
  <c r="A1465" i="38" s="1"/>
  <c r="A1466" i="38" s="1"/>
  <c r="A1467" i="38" s="1"/>
  <c r="A1468" i="38" s="1"/>
  <c r="A1469" i="38" s="1"/>
  <c r="A1470" i="38" s="1"/>
  <c r="A1471" i="38" s="1"/>
  <c r="A1472" i="38" s="1"/>
  <c r="A1473" i="38" s="1"/>
  <c r="A1474" i="38" s="1"/>
  <c r="A1475" i="38" s="1"/>
  <c r="A1476" i="38" s="1"/>
  <c r="A1477" i="38" s="1"/>
  <c r="A1478" i="38" s="1"/>
  <c r="A1479" i="38" s="1"/>
  <c r="A1480" i="38" s="1"/>
  <c r="A1481" i="38" s="1"/>
  <c r="A1482" i="38" s="1"/>
  <c r="A1483" i="38" s="1"/>
  <c r="A1484" i="38" s="1"/>
  <c r="A1485" i="38" s="1"/>
  <c r="A1486" i="38" s="1"/>
  <c r="A1487" i="38" s="1"/>
  <c r="A1488" i="38" s="1"/>
  <c r="A1489" i="38" s="1"/>
  <c r="A1490" i="38" s="1"/>
  <c r="A1491" i="38" s="1"/>
  <c r="A1492" i="38" s="1"/>
  <c r="A1493" i="38" s="1"/>
  <c r="A1494" i="38" s="1"/>
  <c r="A1495" i="38" s="1"/>
  <c r="A1496" i="38" s="1"/>
  <c r="A1497" i="38" s="1"/>
  <c r="A1498" i="38" s="1"/>
  <c r="A1499" i="38" s="1"/>
  <c r="A1500" i="38" s="1"/>
  <c r="A1501" i="38" s="1"/>
  <c r="A1502" i="38" s="1"/>
  <c r="A1503" i="38" s="1"/>
  <c r="A1504" i="38" s="1"/>
  <c r="A1505" i="38" s="1"/>
  <c r="A1506" i="38" s="1"/>
  <c r="A1507" i="38" s="1"/>
  <c r="A1508" i="38" s="1"/>
  <c r="A1509" i="38" s="1"/>
  <c r="A1510" i="38" s="1"/>
  <c r="A1511" i="38" s="1"/>
  <c r="A1512" i="38" s="1"/>
  <c r="A1513" i="38" s="1"/>
  <c r="A1514" i="38" s="1"/>
  <c r="A1515" i="38" s="1"/>
  <c r="A1516" i="38" s="1"/>
  <c r="A1517" i="38" s="1"/>
  <c r="A1518" i="38" s="1"/>
  <c r="AF1824" i="2"/>
  <c r="AG1824" i="2"/>
  <c r="AH1824" i="2"/>
  <c r="AI1824" i="2"/>
  <c r="AF1825" i="2"/>
  <c r="AG1825" i="2"/>
  <c r="AH1825" i="2"/>
  <c r="AI1825" i="2"/>
  <c r="AF1826" i="2"/>
  <c r="AG1826" i="2"/>
  <c r="AH1826" i="2"/>
  <c r="AI1826" i="2"/>
  <c r="AF1827" i="2"/>
  <c r="AG1827" i="2"/>
  <c r="AH1827" i="2"/>
  <c r="AI1827" i="2"/>
  <c r="AF1828" i="2"/>
  <c r="AG1828" i="2"/>
  <c r="AH1828" i="2"/>
  <c r="AI1828" i="2"/>
  <c r="AF1829" i="2"/>
  <c r="AG1829" i="2"/>
  <c r="AH1829" i="2"/>
  <c r="AI1829" i="2"/>
  <c r="AF1830" i="2"/>
  <c r="AG1830" i="2"/>
  <c r="AH1830" i="2"/>
  <c r="AI1830" i="2"/>
  <c r="AF1831" i="2"/>
  <c r="AG1831" i="2"/>
  <c r="AH1831" i="2"/>
  <c r="AI1831" i="2"/>
  <c r="AF1832" i="2"/>
  <c r="AG1832" i="2"/>
  <c r="AH1832" i="2"/>
  <c r="AI1832" i="2"/>
  <c r="AF1833" i="2"/>
  <c r="AG1833" i="2"/>
  <c r="AH1833" i="2"/>
  <c r="AI1833" i="2"/>
  <c r="AF1834" i="2"/>
  <c r="AG1834" i="2"/>
  <c r="AH1834" i="2"/>
  <c r="AI1834" i="2"/>
  <c r="AF1835" i="2"/>
  <c r="AG1835" i="2"/>
  <c r="AH1835" i="2"/>
  <c r="AI1835" i="2"/>
  <c r="AF1836" i="2"/>
  <c r="AG1836" i="2"/>
  <c r="AH1836" i="2"/>
  <c r="AI1836" i="2"/>
  <c r="AF1837" i="2"/>
  <c r="AG1837" i="2"/>
  <c r="AH1837" i="2"/>
  <c r="AI1837" i="2"/>
  <c r="AF1838" i="2"/>
  <c r="AG1838" i="2"/>
  <c r="AH1838" i="2"/>
  <c r="AI1838" i="2"/>
  <c r="AF1839" i="2"/>
  <c r="AG1839" i="2"/>
  <c r="AH1839" i="2"/>
  <c r="AI1839" i="2"/>
  <c r="AF1840" i="2"/>
  <c r="AG1840" i="2"/>
  <c r="AH1840" i="2"/>
  <c r="AI1840" i="2"/>
  <c r="AF1841" i="2"/>
  <c r="AG1841" i="2"/>
  <c r="AH1841" i="2"/>
  <c r="AI1841" i="2"/>
  <c r="AF1842" i="2"/>
  <c r="AG1842" i="2"/>
  <c r="AH1842" i="2"/>
  <c r="AI1842" i="2"/>
  <c r="AF1843" i="2"/>
  <c r="AG1843" i="2"/>
  <c r="AH1843" i="2"/>
  <c r="AI1843" i="2"/>
  <c r="AF1844" i="2"/>
  <c r="AG1844" i="2"/>
  <c r="AH1844" i="2"/>
  <c r="AI1844" i="2"/>
  <c r="AF1845" i="2"/>
  <c r="AG1845" i="2"/>
  <c r="AH1845" i="2"/>
  <c r="AI1845" i="2"/>
  <c r="AF1846" i="2"/>
  <c r="AG1846" i="2"/>
  <c r="AH1846" i="2"/>
  <c r="AI1846" i="2"/>
  <c r="AF1847" i="2"/>
  <c r="AG1847" i="2"/>
  <c r="AH1847" i="2"/>
  <c r="AI1847" i="2"/>
  <c r="AF1848" i="2"/>
  <c r="AG1848" i="2"/>
  <c r="AH1848" i="2"/>
  <c r="AI1848" i="2"/>
  <c r="AF1849" i="2"/>
  <c r="AG1849" i="2"/>
  <c r="AH1849" i="2"/>
  <c r="AI1849" i="2"/>
  <c r="AF1850" i="2"/>
  <c r="AG1850" i="2"/>
  <c r="AH1850" i="2"/>
  <c r="AI1850" i="2"/>
  <c r="AF1851" i="2"/>
  <c r="AG1851" i="2"/>
  <c r="AH1851" i="2"/>
  <c r="AI1851" i="2"/>
  <c r="AF1852" i="2"/>
  <c r="AG1852" i="2"/>
  <c r="AH1852" i="2"/>
  <c r="AI1852" i="2"/>
  <c r="AF1853" i="2"/>
  <c r="AG1853" i="2"/>
  <c r="AH1853" i="2"/>
  <c r="AI1853" i="2"/>
  <c r="AF1854" i="2"/>
  <c r="AG1854" i="2"/>
  <c r="AH1854" i="2"/>
  <c r="AI1854" i="2"/>
  <c r="AF1855" i="2"/>
  <c r="AG1855" i="2"/>
  <c r="AH1855" i="2"/>
  <c r="AI1855" i="2"/>
  <c r="AF1856" i="2"/>
  <c r="AG1856" i="2"/>
  <c r="AH1856" i="2"/>
  <c r="AI1856" i="2"/>
  <c r="AF1857" i="2"/>
  <c r="AG1857" i="2"/>
  <c r="AH1857" i="2"/>
  <c r="AI1857" i="2"/>
  <c r="AF1858" i="2"/>
  <c r="AG1858" i="2"/>
  <c r="AH1858" i="2"/>
  <c r="AI1858" i="2"/>
  <c r="AF1859" i="2"/>
  <c r="AG1859" i="2"/>
  <c r="AH1859" i="2"/>
  <c r="AI1859" i="2"/>
  <c r="AF1860" i="2"/>
  <c r="AG1860" i="2"/>
  <c r="AH1860" i="2"/>
  <c r="AI1860" i="2"/>
  <c r="AF1861" i="2"/>
  <c r="AG1861" i="2"/>
  <c r="AH1861" i="2"/>
  <c r="AI1861" i="2"/>
  <c r="AF1862" i="2"/>
  <c r="AG1862" i="2"/>
  <c r="AH1862" i="2"/>
  <c r="AI1862" i="2"/>
  <c r="AF1863" i="2"/>
  <c r="AG1863" i="2"/>
  <c r="AH1863" i="2"/>
  <c r="AI1863" i="2"/>
  <c r="AF1864" i="2"/>
  <c r="AG1864" i="2"/>
  <c r="AH1864" i="2"/>
  <c r="AI1864" i="2"/>
  <c r="AF1865" i="2"/>
  <c r="AG1865" i="2"/>
  <c r="AH1865" i="2"/>
  <c r="AI1865" i="2"/>
  <c r="AF1866" i="2"/>
  <c r="AG1866" i="2"/>
  <c r="AH1866" i="2"/>
  <c r="AI1866" i="2"/>
  <c r="AF1867" i="2"/>
  <c r="AG1867" i="2"/>
  <c r="AH1867" i="2"/>
  <c r="AI1867" i="2"/>
  <c r="AF1868" i="2"/>
  <c r="AG1868" i="2"/>
  <c r="AH1868" i="2"/>
  <c r="AI1868" i="2"/>
  <c r="AF1869" i="2"/>
  <c r="AG1869" i="2"/>
  <c r="AH1869" i="2"/>
  <c r="AI1869" i="2"/>
  <c r="AF1870" i="2"/>
  <c r="AG1870" i="2"/>
  <c r="AH1870" i="2"/>
  <c r="AI1870" i="2"/>
  <c r="AF1871" i="2"/>
  <c r="AG1871" i="2"/>
  <c r="AH1871" i="2"/>
  <c r="AI1871" i="2"/>
  <c r="AF1872" i="2"/>
  <c r="AG1872" i="2"/>
  <c r="AH1872" i="2"/>
  <c r="AI1872" i="2"/>
  <c r="AF1873" i="2"/>
  <c r="AG1873" i="2"/>
  <c r="AH1873" i="2"/>
  <c r="AI1873" i="2"/>
  <c r="AF1874" i="2"/>
  <c r="AG1874" i="2"/>
  <c r="AH1874" i="2"/>
  <c r="AI1874" i="2"/>
  <c r="AF1875" i="2"/>
  <c r="AG1875" i="2"/>
  <c r="AH1875" i="2"/>
  <c r="AI1875" i="2"/>
  <c r="AF1876" i="2"/>
  <c r="AG1876" i="2"/>
  <c r="AH1876" i="2"/>
  <c r="AI1876" i="2"/>
  <c r="AF1877" i="2"/>
  <c r="AG1877" i="2"/>
  <c r="AH1877" i="2"/>
  <c r="AI1877" i="2"/>
  <c r="AF1878" i="2"/>
  <c r="AG1878" i="2"/>
  <c r="AH1878" i="2"/>
  <c r="AI1878" i="2"/>
  <c r="AF1879" i="2"/>
  <c r="AG1879" i="2"/>
  <c r="AH1879" i="2"/>
  <c r="AI1879" i="2"/>
  <c r="AF1880" i="2"/>
  <c r="AG1880" i="2"/>
  <c r="AH1880" i="2"/>
  <c r="AI1880" i="2"/>
  <c r="AF1881" i="2"/>
  <c r="AG1881" i="2"/>
  <c r="AH1881" i="2"/>
  <c r="AI1881" i="2"/>
  <c r="AF1882" i="2"/>
  <c r="AG1882" i="2"/>
  <c r="AH1882" i="2"/>
  <c r="AI1882" i="2"/>
  <c r="AF1883" i="2"/>
  <c r="AG1883" i="2"/>
  <c r="AH1883" i="2"/>
  <c r="AI1883" i="2"/>
  <c r="AF1884" i="2"/>
  <c r="AG1884" i="2"/>
  <c r="AH1884" i="2"/>
  <c r="AI1884" i="2"/>
  <c r="AF1885" i="2"/>
  <c r="AG1885" i="2"/>
  <c r="AH1885" i="2"/>
  <c r="AI1885" i="2"/>
  <c r="AF1886" i="2"/>
  <c r="AG1886" i="2"/>
  <c r="AH1886" i="2"/>
  <c r="AI1886" i="2"/>
  <c r="AF1887" i="2"/>
  <c r="AG1887" i="2"/>
  <c r="AH1887" i="2"/>
  <c r="AI1887" i="2"/>
  <c r="AF1888" i="2"/>
  <c r="AG1888" i="2"/>
  <c r="AH1888" i="2"/>
  <c r="AI1888" i="2"/>
  <c r="AF1889" i="2"/>
  <c r="AG1889" i="2"/>
  <c r="AH1889" i="2"/>
  <c r="AI1889" i="2"/>
  <c r="AF1890" i="2"/>
  <c r="AG1890" i="2"/>
  <c r="AH1890" i="2"/>
  <c r="AI1890" i="2"/>
  <c r="AF1891" i="2"/>
  <c r="AG1891" i="2"/>
  <c r="AH1891" i="2"/>
  <c r="AI1891" i="2"/>
  <c r="AF1892" i="2"/>
  <c r="AG1892" i="2"/>
  <c r="AH1892" i="2"/>
  <c r="AI1892" i="2"/>
  <c r="AF1893" i="2"/>
  <c r="AG1893" i="2"/>
  <c r="AH1893" i="2"/>
  <c r="AI1893" i="2"/>
  <c r="AF1894" i="2"/>
  <c r="AG1894" i="2"/>
  <c r="AH1894" i="2"/>
  <c r="AI1894" i="2"/>
  <c r="AF1895" i="2"/>
  <c r="AG1895" i="2"/>
  <c r="AH1895" i="2"/>
  <c r="AI1895" i="2"/>
  <c r="AF1896" i="2"/>
  <c r="AG1896" i="2"/>
  <c r="AH1896" i="2"/>
  <c r="AI1896" i="2"/>
  <c r="AF1897" i="2"/>
  <c r="AG1897" i="2"/>
  <c r="AH1897" i="2"/>
  <c r="AI1897" i="2"/>
  <c r="AF1898" i="2"/>
  <c r="AG1898" i="2"/>
  <c r="AH1898" i="2"/>
  <c r="AI1898" i="2"/>
  <c r="AF1899" i="2"/>
  <c r="AG1899" i="2"/>
  <c r="AH1899" i="2"/>
  <c r="AI1899" i="2"/>
  <c r="AF1900" i="2"/>
  <c r="AG1900" i="2"/>
  <c r="AH1900" i="2"/>
  <c r="AI1900" i="2"/>
  <c r="AF1901" i="2"/>
  <c r="AG1901" i="2"/>
  <c r="AH1901" i="2"/>
  <c r="AI1901" i="2"/>
  <c r="AF1902" i="2"/>
  <c r="AG1902" i="2"/>
  <c r="AH1902" i="2"/>
  <c r="AI1902" i="2"/>
  <c r="AF1903" i="2"/>
  <c r="AG1903" i="2"/>
  <c r="AH1903" i="2"/>
  <c r="AI1903" i="2"/>
  <c r="AF1904" i="2"/>
  <c r="AG1904" i="2"/>
  <c r="AH1904" i="2"/>
  <c r="AI1904" i="2"/>
  <c r="AF1905" i="2"/>
  <c r="AG1905" i="2"/>
  <c r="AH1905" i="2"/>
  <c r="AI1905" i="2"/>
  <c r="AF1906" i="2"/>
  <c r="AG1906" i="2"/>
  <c r="AH1906" i="2"/>
  <c r="AI1906" i="2"/>
  <c r="AH1920" i="2"/>
  <c r="AI1920" i="2"/>
  <c r="AH1921" i="2"/>
  <c r="AI1921" i="2"/>
  <c r="AH1922" i="2"/>
  <c r="AI1922" i="2"/>
  <c r="AH1923" i="2"/>
  <c r="AI1923" i="2"/>
  <c r="AH1924" i="2"/>
  <c r="AI1924" i="2"/>
  <c r="AH1925" i="2"/>
  <c r="AI1925" i="2"/>
  <c r="AH1926" i="2"/>
  <c r="AI1926" i="2"/>
  <c r="AH1927" i="2"/>
  <c r="AI1927" i="2"/>
  <c r="AH1928" i="2"/>
  <c r="AI1928" i="2"/>
  <c r="AH1929" i="2"/>
  <c r="AI1929" i="2"/>
  <c r="AH1930" i="2"/>
  <c r="AI1930" i="2"/>
  <c r="AH1931" i="2"/>
  <c r="AI1931" i="2"/>
  <c r="AH1932" i="2"/>
  <c r="AI1932" i="2"/>
  <c r="AH1933" i="2"/>
  <c r="AI1933" i="2"/>
  <c r="AH1934" i="2"/>
  <c r="AI1934" i="2"/>
  <c r="AH1935" i="2"/>
  <c r="AI1935" i="2"/>
  <c r="AH1936" i="2"/>
  <c r="AI1936" i="2"/>
  <c r="AH1937" i="2"/>
  <c r="AI1937" i="2"/>
  <c r="AH1938" i="2"/>
  <c r="AI1938" i="2"/>
  <c r="AH1939" i="2"/>
  <c r="AI1939" i="2"/>
  <c r="AH1940" i="2"/>
  <c r="AI1940" i="2"/>
  <c r="AH1941" i="2"/>
  <c r="AI1941" i="2"/>
  <c r="AH1942" i="2"/>
  <c r="AI1942" i="2"/>
  <c r="AH1943" i="2"/>
  <c r="AI1943" i="2"/>
  <c r="AH1944" i="2"/>
  <c r="AI1944" i="2"/>
  <c r="AH1945" i="2"/>
  <c r="AI1945" i="2"/>
  <c r="AH1946" i="2"/>
  <c r="AI1946" i="2"/>
  <c r="AH1947" i="2"/>
  <c r="AI1947" i="2"/>
  <c r="AH1948" i="2"/>
  <c r="AI1948" i="2"/>
  <c r="AH1949" i="2"/>
  <c r="AI1949" i="2"/>
  <c r="AH1950" i="2"/>
  <c r="AI1950" i="2"/>
  <c r="AH1951" i="2"/>
  <c r="AI1951" i="2"/>
  <c r="AH1952" i="2"/>
  <c r="AI1952" i="2"/>
  <c r="AH1953" i="2"/>
  <c r="AI1953" i="2"/>
  <c r="AH1954" i="2"/>
  <c r="AI1954" i="2"/>
  <c r="AH1955" i="2"/>
  <c r="AI1955" i="2"/>
  <c r="AH1956" i="2"/>
  <c r="AI1956" i="2"/>
  <c r="AH1957" i="2"/>
  <c r="AI1957" i="2"/>
  <c r="AH1958" i="2"/>
  <c r="AI1958" i="2"/>
  <c r="AH1959" i="2"/>
  <c r="AI1959" i="2"/>
  <c r="AH1960" i="2"/>
  <c r="AI1960" i="2"/>
  <c r="AH1961" i="2"/>
  <c r="AI1961" i="2"/>
  <c r="AH1962" i="2"/>
  <c r="AI1962" i="2"/>
  <c r="AH1963" i="2"/>
  <c r="AI1963" i="2"/>
  <c r="AH1964" i="2"/>
  <c r="AI1964" i="2"/>
  <c r="AH1965" i="2"/>
  <c r="AI1965" i="2"/>
  <c r="AH1966" i="2"/>
  <c r="AI1966" i="2"/>
  <c r="AH1967" i="2"/>
  <c r="AI1967" i="2"/>
  <c r="AH1968" i="2"/>
  <c r="AI1968" i="2"/>
  <c r="AH1969" i="2"/>
  <c r="AI1969" i="2"/>
  <c r="AH1970" i="2"/>
  <c r="AI1970" i="2"/>
  <c r="AH1971" i="2"/>
  <c r="AI1971" i="2"/>
  <c r="AH1972" i="2"/>
  <c r="AI1972" i="2"/>
  <c r="AH1973" i="2"/>
  <c r="AI1973" i="2"/>
  <c r="AH1974" i="2"/>
  <c r="AI1974" i="2"/>
  <c r="AH1975" i="2"/>
  <c r="AI1975" i="2"/>
  <c r="AH1976" i="2"/>
  <c r="AI1976" i="2"/>
  <c r="AH1977" i="2"/>
  <c r="AI1977" i="2"/>
  <c r="AH1978" i="2"/>
  <c r="AI1978" i="2"/>
  <c r="AI1823" i="2"/>
  <c r="AH1823" i="2"/>
  <c r="AG1823" i="2"/>
  <c r="AF1823" i="2"/>
  <c r="X1978" i="2"/>
  <c r="R1978" i="2"/>
  <c r="Q1978" i="2"/>
  <c r="P1978" i="2"/>
  <c r="O1978" i="2"/>
  <c r="N1978" i="2"/>
  <c r="M1978" i="2"/>
  <c r="L1978" i="2"/>
  <c r="K1978" i="2"/>
  <c r="J1978" i="2"/>
  <c r="I1978" i="2"/>
  <c r="H1978" i="2"/>
  <c r="G1978" i="2"/>
  <c r="E1978" i="2"/>
  <c r="D1978" i="2"/>
  <c r="X1977" i="2"/>
  <c r="R1977" i="2"/>
  <c r="Q1977" i="2"/>
  <c r="P1977" i="2"/>
  <c r="O1977" i="2"/>
  <c r="N1977" i="2"/>
  <c r="M1977" i="2"/>
  <c r="L1977" i="2"/>
  <c r="K1977" i="2"/>
  <c r="J1977" i="2"/>
  <c r="I1977" i="2"/>
  <c r="H1977" i="2"/>
  <c r="G1977" i="2"/>
  <c r="E1977" i="2"/>
  <c r="D1977" i="2"/>
  <c r="X1976" i="2"/>
  <c r="R1976" i="2"/>
  <c r="Q1976" i="2"/>
  <c r="P1976" i="2"/>
  <c r="O1976" i="2"/>
  <c r="N1976" i="2"/>
  <c r="M1976" i="2"/>
  <c r="L1976" i="2"/>
  <c r="K1976" i="2"/>
  <c r="J1976" i="2"/>
  <c r="I1976" i="2"/>
  <c r="H1976" i="2"/>
  <c r="G1976" i="2"/>
  <c r="E1976" i="2"/>
  <c r="D1976" i="2"/>
  <c r="X1975" i="2"/>
  <c r="R1975" i="2"/>
  <c r="Q1975" i="2"/>
  <c r="P1975" i="2"/>
  <c r="O1975" i="2"/>
  <c r="N1975" i="2"/>
  <c r="M1975" i="2"/>
  <c r="L1975" i="2"/>
  <c r="K1975" i="2"/>
  <c r="J1975" i="2"/>
  <c r="I1975" i="2"/>
  <c r="H1975" i="2"/>
  <c r="G1975" i="2"/>
  <c r="E1975" i="2"/>
  <c r="D1975" i="2"/>
  <c r="X1974" i="2"/>
  <c r="R1974" i="2"/>
  <c r="Q1974" i="2"/>
  <c r="P1974" i="2"/>
  <c r="O1974" i="2"/>
  <c r="N1974" i="2"/>
  <c r="M1974" i="2"/>
  <c r="L1974" i="2"/>
  <c r="K1974" i="2"/>
  <c r="J1974" i="2"/>
  <c r="I1974" i="2"/>
  <c r="H1974" i="2"/>
  <c r="G1974" i="2"/>
  <c r="E1974" i="2"/>
  <c r="D1974" i="2"/>
  <c r="X1973" i="2"/>
  <c r="R1973" i="2"/>
  <c r="Q1973" i="2"/>
  <c r="P1973" i="2"/>
  <c r="O1973" i="2"/>
  <c r="N1973" i="2"/>
  <c r="M1973" i="2"/>
  <c r="L1973" i="2"/>
  <c r="K1973" i="2"/>
  <c r="J1973" i="2"/>
  <c r="I1973" i="2"/>
  <c r="H1973" i="2"/>
  <c r="G1973" i="2"/>
  <c r="E1973" i="2"/>
  <c r="D1973" i="2"/>
  <c r="X1972" i="2"/>
  <c r="R1972" i="2"/>
  <c r="Q1972" i="2"/>
  <c r="P1972" i="2"/>
  <c r="O1972" i="2"/>
  <c r="N1972" i="2"/>
  <c r="M1972" i="2"/>
  <c r="L1972" i="2"/>
  <c r="K1972" i="2"/>
  <c r="J1972" i="2"/>
  <c r="I1972" i="2"/>
  <c r="H1972" i="2"/>
  <c r="G1972" i="2"/>
  <c r="E1972" i="2"/>
  <c r="D1972" i="2"/>
  <c r="X1971" i="2"/>
  <c r="R1971" i="2"/>
  <c r="Q1971" i="2"/>
  <c r="P1971" i="2"/>
  <c r="O1971" i="2"/>
  <c r="N1971" i="2"/>
  <c r="M1971" i="2"/>
  <c r="L1971" i="2"/>
  <c r="K1971" i="2"/>
  <c r="J1971" i="2"/>
  <c r="I1971" i="2"/>
  <c r="H1971" i="2"/>
  <c r="G1971" i="2"/>
  <c r="E1971" i="2"/>
  <c r="D1971" i="2"/>
  <c r="X1970" i="2"/>
  <c r="R1970" i="2"/>
  <c r="Q1970" i="2"/>
  <c r="P1970" i="2"/>
  <c r="O1970" i="2"/>
  <c r="N1970" i="2"/>
  <c r="M1970" i="2"/>
  <c r="L1970" i="2"/>
  <c r="K1970" i="2"/>
  <c r="J1970" i="2"/>
  <c r="I1970" i="2"/>
  <c r="H1970" i="2"/>
  <c r="G1970" i="2"/>
  <c r="E1970" i="2"/>
  <c r="D1970" i="2"/>
  <c r="X1969" i="2"/>
  <c r="R1969" i="2"/>
  <c r="Q1969" i="2"/>
  <c r="P1969" i="2"/>
  <c r="O1969" i="2"/>
  <c r="N1969" i="2"/>
  <c r="M1969" i="2"/>
  <c r="L1969" i="2"/>
  <c r="K1969" i="2"/>
  <c r="J1969" i="2"/>
  <c r="I1969" i="2"/>
  <c r="H1969" i="2"/>
  <c r="G1969" i="2"/>
  <c r="E1969" i="2"/>
  <c r="D1969" i="2"/>
  <c r="X1968" i="2"/>
  <c r="R1968" i="2"/>
  <c r="Q1968" i="2"/>
  <c r="P1968" i="2"/>
  <c r="O1968" i="2"/>
  <c r="N1968" i="2"/>
  <c r="M1968" i="2"/>
  <c r="L1968" i="2"/>
  <c r="K1968" i="2"/>
  <c r="J1968" i="2"/>
  <c r="I1968" i="2"/>
  <c r="H1968" i="2"/>
  <c r="G1968" i="2"/>
  <c r="E1968" i="2"/>
  <c r="D1968" i="2"/>
  <c r="X1967" i="2"/>
  <c r="R1967" i="2"/>
  <c r="Q1967" i="2"/>
  <c r="P1967" i="2"/>
  <c r="O1967" i="2"/>
  <c r="N1967" i="2"/>
  <c r="M1967" i="2"/>
  <c r="L1967" i="2"/>
  <c r="K1967" i="2"/>
  <c r="J1967" i="2"/>
  <c r="I1967" i="2"/>
  <c r="H1967" i="2"/>
  <c r="G1967" i="2"/>
  <c r="E1967" i="2"/>
  <c r="D1967" i="2"/>
  <c r="X1966" i="2"/>
  <c r="R1966" i="2"/>
  <c r="Q1966" i="2"/>
  <c r="P1966" i="2"/>
  <c r="O1966" i="2"/>
  <c r="N1966" i="2"/>
  <c r="M1966" i="2"/>
  <c r="L1966" i="2"/>
  <c r="K1966" i="2"/>
  <c r="J1966" i="2"/>
  <c r="I1966" i="2"/>
  <c r="H1966" i="2"/>
  <c r="G1966" i="2"/>
  <c r="E1966" i="2"/>
  <c r="D1966" i="2"/>
  <c r="X1965" i="2"/>
  <c r="R1965" i="2"/>
  <c r="Q1965" i="2"/>
  <c r="P1965" i="2"/>
  <c r="O1965" i="2"/>
  <c r="N1965" i="2"/>
  <c r="M1965" i="2"/>
  <c r="L1965" i="2"/>
  <c r="K1965" i="2"/>
  <c r="J1965" i="2"/>
  <c r="I1965" i="2"/>
  <c r="H1965" i="2"/>
  <c r="G1965" i="2"/>
  <c r="E1965" i="2"/>
  <c r="D1965" i="2"/>
  <c r="X1964" i="2"/>
  <c r="R1964" i="2"/>
  <c r="Q1964" i="2"/>
  <c r="P1964" i="2"/>
  <c r="O1964" i="2"/>
  <c r="N1964" i="2"/>
  <c r="M1964" i="2"/>
  <c r="L1964" i="2"/>
  <c r="K1964" i="2"/>
  <c r="J1964" i="2"/>
  <c r="I1964" i="2"/>
  <c r="H1964" i="2"/>
  <c r="G1964" i="2"/>
  <c r="E1964" i="2"/>
  <c r="D1964" i="2"/>
  <c r="X1963" i="2"/>
  <c r="R1963" i="2"/>
  <c r="Q1963" i="2"/>
  <c r="P1963" i="2"/>
  <c r="O1963" i="2"/>
  <c r="N1963" i="2"/>
  <c r="M1963" i="2"/>
  <c r="L1963" i="2"/>
  <c r="K1963" i="2"/>
  <c r="J1963" i="2"/>
  <c r="I1963" i="2"/>
  <c r="H1963" i="2"/>
  <c r="G1963" i="2"/>
  <c r="E1963" i="2"/>
  <c r="D1963" i="2"/>
  <c r="X1962" i="2"/>
  <c r="R1962" i="2"/>
  <c r="Q1962" i="2"/>
  <c r="P1962" i="2"/>
  <c r="O1962" i="2"/>
  <c r="N1962" i="2"/>
  <c r="M1962" i="2"/>
  <c r="L1962" i="2"/>
  <c r="K1962" i="2"/>
  <c r="J1962" i="2"/>
  <c r="I1962" i="2"/>
  <c r="H1962" i="2"/>
  <c r="G1962" i="2"/>
  <c r="E1962" i="2"/>
  <c r="D1962" i="2"/>
  <c r="X1961" i="2"/>
  <c r="R1961" i="2"/>
  <c r="Q1961" i="2"/>
  <c r="P1961" i="2"/>
  <c r="O1961" i="2"/>
  <c r="N1961" i="2"/>
  <c r="M1961" i="2"/>
  <c r="L1961" i="2"/>
  <c r="K1961" i="2"/>
  <c r="J1961" i="2"/>
  <c r="I1961" i="2"/>
  <c r="H1961" i="2"/>
  <c r="G1961" i="2"/>
  <c r="E1961" i="2"/>
  <c r="D1961" i="2"/>
  <c r="X1960" i="2"/>
  <c r="R1960" i="2"/>
  <c r="Q1960" i="2"/>
  <c r="P1960" i="2"/>
  <c r="O1960" i="2"/>
  <c r="N1960" i="2"/>
  <c r="M1960" i="2"/>
  <c r="L1960" i="2"/>
  <c r="K1960" i="2"/>
  <c r="J1960" i="2"/>
  <c r="I1960" i="2"/>
  <c r="H1960" i="2"/>
  <c r="G1960" i="2"/>
  <c r="E1960" i="2"/>
  <c r="D1960" i="2"/>
  <c r="X1959" i="2"/>
  <c r="R1959" i="2"/>
  <c r="Q1959" i="2"/>
  <c r="P1959" i="2"/>
  <c r="O1959" i="2"/>
  <c r="N1959" i="2"/>
  <c r="M1959" i="2"/>
  <c r="L1959" i="2"/>
  <c r="K1959" i="2"/>
  <c r="J1959" i="2"/>
  <c r="I1959" i="2"/>
  <c r="H1959" i="2"/>
  <c r="G1959" i="2"/>
  <c r="E1959" i="2"/>
  <c r="D1959" i="2"/>
  <c r="X1958" i="2"/>
  <c r="R1958" i="2"/>
  <c r="Q1958" i="2"/>
  <c r="P1958" i="2"/>
  <c r="O1958" i="2"/>
  <c r="N1958" i="2"/>
  <c r="M1958" i="2"/>
  <c r="L1958" i="2"/>
  <c r="K1958" i="2"/>
  <c r="J1958" i="2"/>
  <c r="I1958" i="2"/>
  <c r="H1958" i="2"/>
  <c r="G1958" i="2"/>
  <c r="E1958" i="2"/>
  <c r="D1958" i="2"/>
  <c r="X1957" i="2"/>
  <c r="R1957" i="2"/>
  <c r="Q1957" i="2"/>
  <c r="P1957" i="2"/>
  <c r="O1957" i="2"/>
  <c r="N1957" i="2"/>
  <c r="M1957" i="2"/>
  <c r="L1957" i="2"/>
  <c r="K1957" i="2"/>
  <c r="J1957" i="2"/>
  <c r="I1957" i="2"/>
  <c r="H1957" i="2"/>
  <c r="G1957" i="2"/>
  <c r="E1957" i="2"/>
  <c r="D1957" i="2"/>
  <c r="X1956" i="2"/>
  <c r="R1956" i="2"/>
  <c r="Q1956" i="2"/>
  <c r="P1956" i="2"/>
  <c r="O1956" i="2"/>
  <c r="N1956" i="2"/>
  <c r="M1956" i="2"/>
  <c r="L1956" i="2"/>
  <c r="K1956" i="2"/>
  <c r="J1956" i="2"/>
  <c r="I1956" i="2"/>
  <c r="H1956" i="2"/>
  <c r="G1956" i="2"/>
  <c r="E1956" i="2"/>
  <c r="D1956" i="2"/>
  <c r="X1955" i="2"/>
  <c r="R1955" i="2"/>
  <c r="Q1955" i="2"/>
  <c r="P1955" i="2"/>
  <c r="O1955" i="2"/>
  <c r="N1955" i="2"/>
  <c r="M1955" i="2"/>
  <c r="L1955" i="2"/>
  <c r="K1955" i="2"/>
  <c r="J1955" i="2"/>
  <c r="I1955" i="2"/>
  <c r="H1955" i="2"/>
  <c r="G1955" i="2"/>
  <c r="E1955" i="2"/>
  <c r="D1955" i="2"/>
  <c r="X1954" i="2"/>
  <c r="R1954" i="2"/>
  <c r="Q1954" i="2"/>
  <c r="P1954" i="2"/>
  <c r="O1954" i="2"/>
  <c r="N1954" i="2"/>
  <c r="M1954" i="2"/>
  <c r="L1954" i="2"/>
  <c r="K1954" i="2"/>
  <c r="J1954" i="2"/>
  <c r="I1954" i="2"/>
  <c r="H1954" i="2"/>
  <c r="G1954" i="2"/>
  <c r="E1954" i="2"/>
  <c r="D1954" i="2"/>
  <c r="X1953" i="2"/>
  <c r="R1953" i="2"/>
  <c r="Q1953" i="2"/>
  <c r="P1953" i="2"/>
  <c r="O1953" i="2"/>
  <c r="N1953" i="2"/>
  <c r="M1953" i="2"/>
  <c r="L1953" i="2"/>
  <c r="K1953" i="2"/>
  <c r="J1953" i="2"/>
  <c r="I1953" i="2"/>
  <c r="H1953" i="2"/>
  <c r="G1953" i="2"/>
  <c r="E1953" i="2"/>
  <c r="D1953" i="2"/>
  <c r="X1952" i="2"/>
  <c r="R1952" i="2"/>
  <c r="Q1952" i="2"/>
  <c r="P1952" i="2"/>
  <c r="O1952" i="2"/>
  <c r="N1952" i="2"/>
  <c r="M1952" i="2"/>
  <c r="L1952" i="2"/>
  <c r="K1952" i="2"/>
  <c r="J1952" i="2"/>
  <c r="I1952" i="2"/>
  <c r="H1952" i="2"/>
  <c r="G1952" i="2"/>
  <c r="E1952" i="2"/>
  <c r="D1952" i="2"/>
  <c r="X1951" i="2"/>
  <c r="R1951" i="2"/>
  <c r="Q1951" i="2"/>
  <c r="P1951" i="2"/>
  <c r="O1951" i="2"/>
  <c r="N1951" i="2"/>
  <c r="M1951" i="2"/>
  <c r="L1951" i="2"/>
  <c r="K1951" i="2"/>
  <c r="J1951" i="2"/>
  <c r="I1951" i="2"/>
  <c r="H1951" i="2"/>
  <c r="G1951" i="2"/>
  <c r="E1951" i="2"/>
  <c r="D1951" i="2"/>
  <c r="X1950" i="2"/>
  <c r="R1950" i="2"/>
  <c r="Q1950" i="2"/>
  <c r="P1950" i="2"/>
  <c r="O1950" i="2"/>
  <c r="N1950" i="2"/>
  <c r="M1950" i="2"/>
  <c r="L1950" i="2"/>
  <c r="K1950" i="2"/>
  <c r="J1950" i="2"/>
  <c r="I1950" i="2"/>
  <c r="H1950" i="2"/>
  <c r="G1950" i="2"/>
  <c r="E1950" i="2"/>
  <c r="D1950" i="2"/>
  <c r="X1949" i="2"/>
  <c r="R1949" i="2"/>
  <c r="Q1949" i="2"/>
  <c r="P1949" i="2"/>
  <c r="O1949" i="2"/>
  <c r="N1949" i="2"/>
  <c r="M1949" i="2"/>
  <c r="L1949" i="2"/>
  <c r="K1949" i="2"/>
  <c r="J1949" i="2"/>
  <c r="I1949" i="2"/>
  <c r="H1949" i="2"/>
  <c r="G1949" i="2"/>
  <c r="E1949" i="2"/>
  <c r="D1949" i="2"/>
  <c r="X1948" i="2"/>
  <c r="R1948" i="2"/>
  <c r="Q1948" i="2"/>
  <c r="P1948" i="2"/>
  <c r="O1948" i="2"/>
  <c r="N1948" i="2"/>
  <c r="M1948" i="2"/>
  <c r="L1948" i="2"/>
  <c r="K1948" i="2"/>
  <c r="J1948" i="2"/>
  <c r="I1948" i="2"/>
  <c r="H1948" i="2"/>
  <c r="G1948" i="2"/>
  <c r="E1948" i="2"/>
  <c r="D1948" i="2"/>
  <c r="X1947" i="2"/>
  <c r="R1947" i="2"/>
  <c r="Q1947" i="2"/>
  <c r="P1947" i="2"/>
  <c r="O1947" i="2"/>
  <c r="N1947" i="2"/>
  <c r="M1947" i="2"/>
  <c r="L1947" i="2"/>
  <c r="K1947" i="2"/>
  <c r="J1947" i="2"/>
  <c r="I1947" i="2"/>
  <c r="H1947" i="2"/>
  <c r="G1947" i="2"/>
  <c r="E1947" i="2"/>
  <c r="D1947" i="2"/>
  <c r="X1946" i="2"/>
  <c r="R1946" i="2"/>
  <c r="Q1946" i="2"/>
  <c r="P1946" i="2"/>
  <c r="O1946" i="2"/>
  <c r="N1946" i="2"/>
  <c r="M1946" i="2"/>
  <c r="L1946" i="2"/>
  <c r="K1946" i="2"/>
  <c r="J1946" i="2"/>
  <c r="I1946" i="2"/>
  <c r="H1946" i="2"/>
  <c r="G1946" i="2"/>
  <c r="E1946" i="2"/>
  <c r="D1946" i="2"/>
  <c r="X1945" i="2"/>
  <c r="R1945" i="2"/>
  <c r="Q1945" i="2"/>
  <c r="P1945" i="2"/>
  <c r="O1945" i="2"/>
  <c r="N1945" i="2"/>
  <c r="M1945" i="2"/>
  <c r="L1945" i="2"/>
  <c r="K1945" i="2"/>
  <c r="J1945" i="2"/>
  <c r="I1945" i="2"/>
  <c r="H1945" i="2"/>
  <c r="G1945" i="2"/>
  <c r="E1945" i="2"/>
  <c r="D1945" i="2"/>
  <c r="X1944" i="2"/>
  <c r="R1944" i="2"/>
  <c r="Q1944" i="2"/>
  <c r="P1944" i="2"/>
  <c r="O1944" i="2"/>
  <c r="N1944" i="2"/>
  <c r="M1944" i="2"/>
  <c r="L1944" i="2"/>
  <c r="K1944" i="2"/>
  <c r="J1944" i="2"/>
  <c r="I1944" i="2"/>
  <c r="H1944" i="2"/>
  <c r="G1944" i="2"/>
  <c r="E1944" i="2"/>
  <c r="D1944" i="2"/>
  <c r="X1943" i="2"/>
  <c r="R1943" i="2"/>
  <c r="Q1943" i="2"/>
  <c r="P1943" i="2"/>
  <c r="O1943" i="2"/>
  <c r="N1943" i="2"/>
  <c r="M1943" i="2"/>
  <c r="L1943" i="2"/>
  <c r="K1943" i="2"/>
  <c r="J1943" i="2"/>
  <c r="I1943" i="2"/>
  <c r="H1943" i="2"/>
  <c r="G1943" i="2"/>
  <c r="E1943" i="2"/>
  <c r="D1943" i="2"/>
  <c r="X1942" i="2"/>
  <c r="R1942" i="2"/>
  <c r="Q1942" i="2"/>
  <c r="P1942" i="2"/>
  <c r="O1942" i="2"/>
  <c r="N1942" i="2"/>
  <c r="M1942" i="2"/>
  <c r="L1942" i="2"/>
  <c r="K1942" i="2"/>
  <c r="J1942" i="2"/>
  <c r="I1942" i="2"/>
  <c r="H1942" i="2"/>
  <c r="G1942" i="2"/>
  <c r="E1942" i="2"/>
  <c r="D1942" i="2"/>
  <c r="X1941" i="2"/>
  <c r="R1941" i="2"/>
  <c r="Q1941" i="2"/>
  <c r="P1941" i="2"/>
  <c r="O1941" i="2"/>
  <c r="N1941" i="2"/>
  <c r="M1941" i="2"/>
  <c r="L1941" i="2"/>
  <c r="K1941" i="2"/>
  <c r="J1941" i="2"/>
  <c r="I1941" i="2"/>
  <c r="H1941" i="2"/>
  <c r="G1941" i="2"/>
  <c r="E1941" i="2"/>
  <c r="D1941" i="2"/>
  <c r="X1940" i="2"/>
  <c r="R1940" i="2"/>
  <c r="Q1940" i="2"/>
  <c r="P1940" i="2"/>
  <c r="O1940" i="2"/>
  <c r="N1940" i="2"/>
  <c r="M1940" i="2"/>
  <c r="L1940" i="2"/>
  <c r="K1940" i="2"/>
  <c r="J1940" i="2"/>
  <c r="I1940" i="2"/>
  <c r="H1940" i="2"/>
  <c r="G1940" i="2"/>
  <c r="E1940" i="2"/>
  <c r="D1940" i="2"/>
  <c r="X1939" i="2"/>
  <c r="R1939" i="2"/>
  <c r="Q1939" i="2"/>
  <c r="P1939" i="2"/>
  <c r="O1939" i="2"/>
  <c r="N1939" i="2"/>
  <c r="M1939" i="2"/>
  <c r="L1939" i="2"/>
  <c r="K1939" i="2"/>
  <c r="J1939" i="2"/>
  <c r="I1939" i="2"/>
  <c r="H1939" i="2"/>
  <c r="G1939" i="2"/>
  <c r="E1939" i="2"/>
  <c r="D1939" i="2"/>
  <c r="X1938" i="2"/>
  <c r="R1938" i="2"/>
  <c r="Q1938" i="2"/>
  <c r="P1938" i="2"/>
  <c r="O1938" i="2"/>
  <c r="N1938" i="2"/>
  <c r="M1938" i="2"/>
  <c r="L1938" i="2"/>
  <c r="K1938" i="2"/>
  <c r="J1938" i="2"/>
  <c r="I1938" i="2"/>
  <c r="H1938" i="2"/>
  <c r="G1938" i="2"/>
  <c r="E1938" i="2"/>
  <c r="D1938" i="2"/>
  <c r="X1937" i="2"/>
  <c r="R1937" i="2"/>
  <c r="Q1937" i="2"/>
  <c r="P1937" i="2"/>
  <c r="O1937" i="2"/>
  <c r="N1937" i="2"/>
  <c r="M1937" i="2"/>
  <c r="L1937" i="2"/>
  <c r="K1937" i="2"/>
  <c r="J1937" i="2"/>
  <c r="I1937" i="2"/>
  <c r="H1937" i="2"/>
  <c r="G1937" i="2"/>
  <c r="E1937" i="2"/>
  <c r="D1937" i="2"/>
  <c r="X1936" i="2"/>
  <c r="R1936" i="2"/>
  <c r="Q1936" i="2"/>
  <c r="P1936" i="2"/>
  <c r="O1936" i="2"/>
  <c r="N1936" i="2"/>
  <c r="M1936" i="2"/>
  <c r="L1936" i="2"/>
  <c r="K1936" i="2"/>
  <c r="J1936" i="2"/>
  <c r="I1936" i="2"/>
  <c r="H1936" i="2"/>
  <c r="G1936" i="2"/>
  <c r="E1936" i="2"/>
  <c r="D1936" i="2"/>
  <c r="X1935" i="2"/>
  <c r="R1935" i="2"/>
  <c r="Q1935" i="2"/>
  <c r="P1935" i="2"/>
  <c r="O1935" i="2"/>
  <c r="N1935" i="2"/>
  <c r="M1935" i="2"/>
  <c r="L1935" i="2"/>
  <c r="K1935" i="2"/>
  <c r="J1935" i="2"/>
  <c r="I1935" i="2"/>
  <c r="H1935" i="2"/>
  <c r="G1935" i="2"/>
  <c r="E1935" i="2"/>
  <c r="D1935" i="2"/>
  <c r="X1934" i="2"/>
  <c r="R1934" i="2"/>
  <c r="Q1934" i="2"/>
  <c r="P1934" i="2"/>
  <c r="O1934" i="2"/>
  <c r="N1934" i="2"/>
  <c r="M1934" i="2"/>
  <c r="L1934" i="2"/>
  <c r="K1934" i="2"/>
  <c r="J1934" i="2"/>
  <c r="I1934" i="2"/>
  <c r="H1934" i="2"/>
  <c r="G1934" i="2"/>
  <c r="E1934" i="2"/>
  <c r="D1934" i="2"/>
  <c r="X1933" i="2"/>
  <c r="R1933" i="2"/>
  <c r="Q1933" i="2"/>
  <c r="P1933" i="2"/>
  <c r="O1933" i="2"/>
  <c r="N1933" i="2"/>
  <c r="M1933" i="2"/>
  <c r="L1933" i="2"/>
  <c r="K1933" i="2"/>
  <c r="J1933" i="2"/>
  <c r="I1933" i="2"/>
  <c r="H1933" i="2"/>
  <c r="G1933" i="2"/>
  <c r="E1933" i="2"/>
  <c r="D1933" i="2"/>
  <c r="X1932" i="2"/>
  <c r="R1932" i="2"/>
  <c r="Q1932" i="2"/>
  <c r="P1932" i="2"/>
  <c r="O1932" i="2"/>
  <c r="N1932" i="2"/>
  <c r="M1932" i="2"/>
  <c r="L1932" i="2"/>
  <c r="K1932" i="2"/>
  <c r="J1932" i="2"/>
  <c r="I1932" i="2"/>
  <c r="H1932" i="2"/>
  <c r="G1932" i="2"/>
  <c r="E1932" i="2"/>
  <c r="D1932" i="2"/>
  <c r="X1931" i="2"/>
  <c r="R1931" i="2"/>
  <c r="Q1931" i="2"/>
  <c r="P1931" i="2"/>
  <c r="O1931" i="2"/>
  <c r="N1931" i="2"/>
  <c r="M1931" i="2"/>
  <c r="L1931" i="2"/>
  <c r="K1931" i="2"/>
  <c r="J1931" i="2"/>
  <c r="I1931" i="2"/>
  <c r="H1931" i="2"/>
  <c r="G1931" i="2"/>
  <c r="E1931" i="2"/>
  <c r="D1931" i="2"/>
  <c r="X1930" i="2"/>
  <c r="R1930" i="2"/>
  <c r="Q1930" i="2"/>
  <c r="P1930" i="2"/>
  <c r="O1930" i="2"/>
  <c r="N1930" i="2"/>
  <c r="M1930" i="2"/>
  <c r="L1930" i="2"/>
  <c r="K1930" i="2"/>
  <c r="J1930" i="2"/>
  <c r="I1930" i="2"/>
  <c r="H1930" i="2"/>
  <c r="G1930" i="2"/>
  <c r="E1930" i="2"/>
  <c r="D1930" i="2"/>
  <c r="X1929" i="2"/>
  <c r="R1929" i="2"/>
  <c r="Q1929" i="2"/>
  <c r="P1929" i="2"/>
  <c r="O1929" i="2"/>
  <c r="N1929" i="2"/>
  <c r="M1929" i="2"/>
  <c r="L1929" i="2"/>
  <c r="K1929" i="2"/>
  <c r="J1929" i="2"/>
  <c r="I1929" i="2"/>
  <c r="H1929" i="2"/>
  <c r="G1929" i="2"/>
  <c r="E1929" i="2"/>
  <c r="D1929" i="2"/>
  <c r="X1928" i="2"/>
  <c r="R1928" i="2"/>
  <c r="Q1928" i="2"/>
  <c r="P1928" i="2"/>
  <c r="O1928" i="2"/>
  <c r="N1928" i="2"/>
  <c r="M1928" i="2"/>
  <c r="L1928" i="2"/>
  <c r="K1928" i="2"/>
  <c r="J1928" i="2"/>
  <c r="I1928" i="2"/>
  <c r="H1928" i="2"/>
  <c r="G1928" i="2"/>
  <c r="E1928" i="2"/>
  <c r="D1928" i="2"/>
  <c r="X1927" i="2"/>
  <c r="R1927" i="2"/>
  <c r="Q1927" i="2"/>
  <c r="P1927" i="2"/>
  <c r="O1927" i="2"/>
  <c r="N1927" i="2"/>
  <c r="M1927" i="2"/>
  <c r="L1927" i="2"/>
  <c r="K1927" i="2"/>
  <c r="J1927" i="2"/>
  <c r="I1927" i="2"/>
  <c r="H1927" i="2"/>
  <c r="G1927" i="2"/>
  <c r="E1927" i="2"/>
  <c r="D1927" i="2"/>
  <c r="X1926" i="2"/>
  <c r="R1926" i="2"/>
  <c r="Q1926" i="2"/>
  <c r="P1926" i="2"/>
  <c r="O1926" i="2"/>
  <c r="N1926" i="2"/>
  <c r="M1926" i="2"/>
  <c r="L1926" i="2"/>
  <c r="K1926" i="2"/>
  <c r="J1926" i="2"/>
  <c r="I1926" i="2"/>
  <c r="H1926" i="2"/>
  <c r="G1926" i="2"/>
  <c r="E1926" i="2"/>
  <c r="D1926" i="2"/>
  <c r="X1925" i="2"/>
  <c r="R1925" i="2"/>
  <c r="Q1925" i="2"/>
  <c r="P1925" i="2"/>
  <c r="O1925" i="2"/>
  <c r="N1925" i="2"/>
  <c r="M1925" i="2"/>
  <c r="L1925" i="2"/>
  <c r="K1925" i="2"/>
  <c r="J1925" i="2"/>
  <c r="I1925" i="2"/>
  <c r="H1925" i="2"/>
  <c r="G1925" i="2"/>
  <c r="E1925" i="2"/>
  <c r="D1925" i="2"/>
  <c r="X1924" i="2"/>
  <c r="R1924" i="2"/>
  <c r="Q1924" i="2"/>
  <c r="P1924" i="2"/>
  <c r="O1924" i="2"/>
  <c r="N1924" i="2"/>
  <c r="M1924" i="2"/>
  <c r="L1924" i="2"/>
  <c r="K1924" i="2"/>
  <c r="J1924" i="2"/>
  <c r="I1924" i="2"/>
  <c r="H1924" i="2"/>
  <c r="G1924" i="2"/>
  <c r="E1924" i="2"/>
  <c r="D1924" i="2"/>
  <c r="X1923" i="2"/>
  <c r="R1923" i="2"/>
  <c r="Q1923" i="2"/>
  <c r="P1923" i="2"/>
  <c r="O1923" i="2"/>
  <c r="N1923" i="2"/>
  <c r="M1923" i="2"/>
  <c r="L1923" i="2"/>
  <c r="K1923" i="2"/>
  <c r="J1923" i="2"/>
  <c r="I1923" i="2"/>
  <c r="H1923" i="2"/>
  <c r="G1923" i="2"/>
  <c r="E1923" i="2"/>
  <c r="D1923" i="2"/>
  <c r="X1922" i="2"/>
  <c r="R1922" i="2"/>
  <c r="Q1922" i="2"/>
  <c r="P1922" i="2"/>
  <c r="O1922" i="2"/>
  <c r="N1922" i="2"/>
  <c r="M1922" i="2"/>
  <c r="L1922" i="2"/>
  <c r="K1922" i="2"/>
  <c r="J1922" i="2"/>
  <c r="I1922" i="2"/>
  <c r="H1922" i="2"/>
  <c r="G1922" i="2"/>
  <c r="E1922" i="2"/>
  <c r="D1922" i="2"/>
  <c r="X1921" i="2"/>
  <c r="R1921" i="2"/>
  <c r="Q1921" i="2"/>
  <c r="P1921" i="2"/>
  <c r="O1921" i="2"/>
  <c r="N1921" i="2"/>
  <c r="M1921" i="2"/>
  <c r="L1921" i="2"/>
  <c r="K1921" i="2"/>
  <c r="J1921" i="2"/>
  <c r="I1921" i="2"/>
  <c r="H1921" i="2"/>
  <c r="G1921" i="2"/>
  <c r="E1921" i="2"/>
  <c r="D1921" i="2"/>
  <c r="X1920" i="2"/>
  <c r="R1920" i="2"/>
  <c r="Q1920" i="2"/>
  <c r="P1920" i="2"/>
  <c r="O1920" i="2"/>
  <c r="N1920" i="2"/>
  <c r="M1920" i="2"/>
  <c r="L1920" i="2"/>
  <c r="K1920" i="2"/>
  <c r="J1920" i="2"/>
  <c r="I1920" i="2"/>
  <c r="H1920" i="2"/>
  <c r="G1920" i="2"/>
  <c r="E1920" i="2"/>
  <c r="D1920" i="2"/>
  <c r="X1919" i="2"/>
  <c r="R1919" i="2"/>
  <c r="Q1919" i="2"/>
  <c r="P1919" i="2"/>
  <c r="O1919" i="2"/>
  <c r="N1919" i="2"/>
  <c r="M1919" i="2"/>
  <c r="L1919" i="2"/>
  <c r="K1919" i="2"/>
  <c r="J1919" i="2"/>
  <c r="I1919" i="2"/>
  <c r="H1919" i="2"/>
  <c r="G1919" i="2"/>
  <c r="E1919" i="2"/>
  <c r="D1919" i="2"/>
  <c r="X1918" i="2"/>
  <c r="R1918" i="2"/>
  <c r="Q1918" i="2"/>
  <c r="P1918" i="2"/>
  <c r="O1918" i="2"/>
  <c r="N1918" i="2"/>
  <c r="M1918" i="2"/>
  <c r="L1918" i="2"/>
  <c r="K1918" i="2"/>
  <c r="J1918" i="2"/>
  <c r="I1918" i="2"/>
  <c r="H1918" i="2"/>
  <c r="G1918" i="2"/>
  <c r="E1918" i="2"/>
  <c r="D1918" i="2"/>
  <c r="X1917" i="2"/>
  <c r="R1917" i="2"/>
  <c r="Q1917" i="2"/>
  <c r="P1917" i="2"/>
  <c r="O1917" i="2"/>
  <c r="N1917" i="2"/>
  <c r="M1917" i="2"/>
  <c r="L1917" i="2"/>
  <c r="K1917" i="2"/>
  <c r="J1917" i="2"/>
  <c r="I1917" i="2"/>
  <c r="H1917" i="2"/>
  <c r="G1917" i="2"/>
  <c r="E1917" i="2"/>
  <c r="D1917" i="2"/>
  <c r="X1916" i="2"/>
  <c r="R1916" i="2"/>
  <c r="Q1916" i="2"/>
  <c r="P1916" i="2"/>
  <c r="O1916" i="2"/>
  <c r="N1916" i="2"/>
  <c r="M1916" i="2"/>
  <c r="L1916" i="2"/>
  <c r="K1916" i="2"/>
  <c r="J1916" i="2"/>
  <c r="I1916" i="2"/>
  <c r="H1916" i="2"/>
  <c r="G1916" i="2"/>
  <c r="E1916" i="2"/>
  <c r="D1916" i="2"/>
  <c r="X1915" i="2"/>
  <c r="R1915" i="2"/>
  <c r="Q1915" i="2"/>
  <c r="P1915" i="2"/>
  <c r="O1915" i="2"/>
  <c r="N1915" i="2"/>
  <c r="M1915" i="2"/>
  <c r="L1915" i="2"/>
  <c r="K1915" i="2"/>
  <c r="J1915" i="2"/>
  <c r="I1915" i="2"/>
  <c r="H1915" i="2"/>
  <c r="G1915" i="2"/>
  <c r="E1915" i="2"/>
  <c r="D1915" i="2"/>
  <c r="X1914" i="2"/>
  <c r="R1914" i="2"/>
  <c r="Q1914" i="2"/>
  <c r="P1914" i="2"/>
  <c r="O1914" i="2"/>
  <c r="N1914" i="2"/>
  <c r="M1914" i="2"/>
  <c r="L1914" i="2"/>
  <c r="K1914" i="2"/>
  <c r="J1914" i="2"/>
  <c r="I1914" i="2"/>
  <c r="H1914" i="2"/>
  <c r="G1914" i="2"/>
  <c r="E1914" i="2"/>
  <c r="D1914" i="2"/>
  <c r="X1913" i="2"/>
  <c r="R1913" i="2"/>
  <c r="Q1913" i="2"/>
  <c r="P1913" i="2"/>
  <c r="O1913" i="2"/>
  <c r="N1913" i="2"/>
  <c r="M1913" i="2"/>
  <c r="L1913" i="2"/>
  <c r="K1913" i="2"/>
  <c r="J1913" i="2"/>
  <c r="I1913" i="2"/>
  <c r="H1913" i="2"/>
  <c r="G1913" i="2"/>
  <c r="E1913" i="2"/>
  <c r="D1913" i="2"/>
  <c r="X1912" i="2"/>
  <c r="R1912" i="2"/>
  <c r="Q1912" i="2"/>
  <c r="P1912" i="2"/>
  <c r="O1912" i="2"/>
  <c r="N1912" i="2"/>
  <c r="M1912" i="2"/>
  <c r="L1912" i="2"/>
  <c r="K1912" i="2"/>
  <c r="J1912" i="2"/>
  <c r="I1912" i="2"/>
  <c r="H1912" i="2"/>
  <c r="G1912" i="2"/>
  <c r="E1912" i="2"/>
  <c r="D1912" i="2"/>
  <c r="X1911" i="2"/>
  <c r="R1911" i="2"/>
  <c r="Q1911" i="2"/>
  <c r="P1911" i="2"/>
  <c r="O1911" i="2"/>
  <c r="N1911" i="2"/>
  <c r="M1911" i="2"/>
  <c r="L1911" i="2"/>
  <c r="K1911" i="2"/>
  <c r="J1911" i="2"/>
  <c r="I1911" i="2"/>
  <c r="H1911" i="2"/>
  <c r="G1911" i="2"/>
  <c r="E1911" i="2"/>
  <c r="D1911" i="2"/>
  <c r="X1910" i="2"/>
  <c r="R1910" i="2"/>
  <c r="Q1910" i="2"/>
  <c r="P1910" i="2"/>
  <c r="O1910" i="2"/>
  <c r="N1910" i="2"/>
  <c r="M1910" i="2"/>
  <c r="L1910" i="2"/>
  <c r="K1910" i="2"/>
  <c r="J1910" i="2"/>
  <c r="I1910" i="2"/>
  <c r="H1910" i="2"/>
  <c r="G1910" i="2"/>
  <c r="E1910" i="2"/>
  <c r="D1910" i="2"/>
  <c r="X1909" i="2"/>
  <c r="R1909" i="2"/>
  <c r="Q1909" i="2"/>
  <c r="P1909" i="2"/>
  <c r="O1909" i="2"/>
  <c r="N1909" i="2"/>
  <c r="M1909" i="2"/>
  <c r="L1909" i="2"/>
  <c r="K1909" i="2"/>
  <c r="J1909" i="2"/>
  <c r="I1909" i="2"/>
  <c r="H1909" i="2"/>
  <c r="G1909" i="2"/>
  <c r="E1909" i="2"/>
  <c r="D1909" i="2"/>
  <c r="X1908" i="2"/>
  <c r="R1908" i="2"/>
  <c r="Q1908" i="2"/>
  <c r="P1908" i="2"/>
  <c r="O1908" i="2"/>
  <c r="N1908" i="2"/>
  <c r="M1908" i="2"/>
  <c r="L1908" i="2"/>
  <c r="K1908" i="2"/>
  <c r="J1908" i="2"/>
  <c r="I1908" i="2"/>
  <c r="H1908" i="2"/>
  <c r="G1908" i="2"/>
  <c r="E1908" i="2"/>
  <c r="D1908" i="2"/>
  <c r="X1907" i="2"/>
  <c r="R1907" i="2"/>
  <c r="Q1907" i="2"/>
  <c r="P1907" i="2"/>
  <c r="O1907" i="2"/>
  <c r="N1907" i="2"/>
  <c r="M1907" i="2"/>
  <c r="L1907" i="2"/>
  <c r="K1907" i="2"/>
  <c r="J1907" i="2"/>
  <c r="I1907" i="2"/>
  <c r="H1907" i="2"/>
  <c r="G1907" i="2"/>
  <c r="E1907" i="2"/>
  <c r="D1907" i="2"/>
  <c r="E1906" i="2"/>
  <c r="D1906" i="2"/>
  <c r="E1905" i="2"/>
  <c r="D1905" i="2"/>
  <c r="E1904" i="2"/>
  <c r="D1904" i="2"/>
  <c r="E1903" i="2"/>
  <c r="D1903" i="2"/>
  <c r="E1902" i="2"/>
  <c r="D1902" i="2"/>
  <c r="E1901" i="2"/>
  <c r="D1901" i="2"/>
  <c r="E1900" i="2"/>
  <c r="D1900" i="2"/>
  <c r="E1899" i="2"/>
  <c r="D1899" i="2"/>
  <c r="E1898" i="2"/>
  <c r="D1898" i="2"/>
  <c r="E1897" i="2"/>
  <c r="D1897" i="2"/>
  <c r="E1896" i="2"/>
  <c r="D1896" i="2"/>
  <c r="E1895" i="2"/>
  <c r="D1895" i="2"/>
  <c r="E1894" i="2"/>
  <c r="D1894" i="2"/>
  <c r="E1893" i="2"/>
  <c r="D1893" i="2"/>
  <c r="R1892" i="2"/>
  <c r="Q1892" i="2"/>
  <c r="P1892" i="2"/>
  <c r="O1892" i="2"/>
  <c r="N1892" i="2"/>
  <c r="M1892" i="2"/>
  <c r="L1892" i="2"/>
  <c r="K1892" i="2"/>
  <c r="J1892" i="2"/>
  <c r="I1892" i="2"/>
  <c r="H1892" i="2"/>
  <c r="G1892" i="2"/>
  <c r="E1892" i="2"/>
  <c r="D1892" i="2"/>
  <c r="C1892" i="2"/>
  <c r="R1891" i="2"/>
  <c r="Q1891" i="2"/>
  <c r="P1891" i="2"/>
  <c r="O1891" i="2"/>
  <c r="N1891" i="2"/>
  <c r="M1891" i="2"/>
  <c r="L1891" i="2"/>
  <c r="K1891" i="2"/>
  <c r="J1891" i="2"/>
  <c r="I1891" i="2"/>
  <c r="H1891" i="2"/>
  <c r="G1891" i="2"/>
  <c r="E1891" i="2"/>
  <c r="D1891" i="2"/>
  <c r="C1891" i="2"/>
  <c r="R1890" i="2"/>
  <c r="Q1890" i="2"/>
  <c r="P1890" i="2"/>
  <c r="O1890" i="2"/>
  <c r="N1890" i="2"/>
  <c r="M1890" i="2"/>
  <c r="L1890" i="2"/>
  <c r="K1890" i="2"/>
  <c r="J1890" i="2"/>
  <c r="I1890" i="2"/>
  <c r="H1890" i="2"/>
  <c r="G1890" i="2"/>
  <c r="E1890" i="2"/>
  <c r="D1890" i="2"/>
  <c r="C1890" i="2"/>
  <c r="R1889" i="2"/>
  <c r="Q1889" i="2"/>
  <c r="P1889" i="2"/>
  <c r="O1889" i="2"/>
  <c r="N1889" i="2"/>
  <c r="M1889" i="2"/>
  <c r="L1889" i="2"/>
  <c r="K1889" i="2"/>
  <c r="J1889" i="2"/>
  <c r="I1889" i="2"/>
  <c r="H1889" i="2"/>
  <c r="G1889" i="2"/>
  <c r="E1889" i="2"/>
  <c r="D1889" i="2"/>
  <c r="C1889" i="2"/>
  <c r="R1888" i="2"/>
  <c r="Q1888" i="2"/>
  <c r="P1888" i="2"/>
  <c r="O1888" i="2"/>
  <c r="N1888" i="2"/>
  <c r="M1888" i="2"/>
  <c r="L1888" i="2"/>
  <c r="K1888" i="2"/>
  <c r="J1888" i="2"/>
  <c r="I1888" i="2"/>
  <c r="H1888" i="2"/>
  <c r="G1888" i="2"/>
  <c r="E1888" i="2"/>
  <c r="D1888" i="2"/>
  <c r="C1888" i="2"/>
  <c r="R1887" i="2"/>
  <c r="Q1887" i="2"/>
  <c r="P1887" i="2"/>
  <c r="O1887" i="2"/>
  <c r="N1887" i="2"/>
  <c r="M1887" i="2"/>
  <c r="L1887" i="2"/>
  <c r="K1887" i="2"/>
  <c r="J1887" i="2"/>
  <c r="I1887" i="2"/>
  <c r="H1887" i="2"/>
  <c r="G1887" i="2"/>
  <c r="E1887" i="2"/>
  <c r="D1887" i="2"/>
  <c r="C1887" i="2"/>
  <c r="R1886" i="2"/>
  <c r="Q1886" i="2"/>
  <c r="P1886" i="2"/>
  <c r="O1886" i="2"/>
  <c r="N1886" i="2"/>
  <c r="M1886" i="2"/>
  <c r="L1886" i="2"/>
  <c r="K1886" i="2"/>
  <c r="J1886" i="2"/>
  <c r="I1886" i="2"/>
  <c r="H1886" i="2"/>
  <c r="G1886" i="2"/>
  <c r="E1886" i="2"/>
  <c r="D1886" i="2"/>
  <c r="C1886" i="2"/>
  <c r="R1885" i="2"/>
  <c r="Q1885" i="2"/>
  <c r="P1885" i="2"/>
  <c r="O1885" i="2"/>
  <c r="N1885" i="2"/>
  <c r="M1885" i="2"/>
  <c r="L1885" i="2"/>
  <c r="K1885" i="2"/>
  <c r="J1885" i="2"/>
  <c r="I1885" i="2"/>
  <c r="H1885" i="2"/>
  <c r="G1885" i="2"/>
  <c r="E1885" i="2"/>
  <c r="D1885" i="2"/>
  <c r="C1885" i="2"/>
  <c r="R1884" i="2"/>
  <c r="Q1884" i="2"/>
  <c r="P1884" i="2"/>
  <c r="O1884" i="2"/>
  <c r="N1884" i="2"/>
  <c r="M1884" i="2"/>
  <c r="L1884" i="2"/>
  <c r="K1884" i="2"/>
  <c r="J1884" i="2"/>
  <c r="I1884" i="2"/>
  <c r="H1884" i="2"/>
  <c r="G1884" i="2"/>
  <c r="E1884" i="2"/>
  <c r="D1884" i="2"/>
  <c r="C1884" i="2"/>
  <c r="R1883" i="2"/>
  <c r="Q1883" i="2"/>
  <c r="P1883" i="2"/>
  <c r="O1883" i="2"/>
  <c r="N1883" i="2"/>
  <c r="M1883" i="2"/>
  <c r="L1883" i="2"/>
  <c r="K1883" i="2"/>
  <c r="J1883" i="2"/>
  <c r="I1883" i="2"/>
  <c r="H1883" i="2"/>
  <c r="G1883" i="2"/>
  <c r="E1883" i="2"/>
  <c r="D1883" i="2"/>
  <c r="C1883" i="2"/>
  <c r="R1882" i="2"/>
  <c r="Q1882" i="2"/>
  <c r="P1882" i="2"/>
  <c r="O1882" i="2"/>
  <c r="N1882" i="2"/>
  <c r="M1882" i="2"/>
  <c r="L1882" i="2"/>
  <c r="K1882" i="2"/>
  <c r="J1882" i="2"/>
  <c r="I1882" i="2"/>
  <c r="H1882" i="2"/>
  <c r="G1882" i="2"/>
  <c r="E1882" i="2"/>
  <c r="D1882" i="2"/>
  <c r="C1882" i="2"/>
  <c r="R1881" i="2"/>
  <c r="Q1881" i="2"/>
  <c r="P1881" i="2"/>
  <c r="O1881" i="2"/>
  <c r="N1881" i="2"/>
  <c r="M1881" i="2"/>
  <c r="L1881" i="2"/>
  <c r="K1881" i="2"/>
  <c r="J1881" i="2"/>
  <c r="I1881" i="2"/>
  <c r="H1881" i="2"/>
  <c r="G1881" i="2"/>
  <c r="E1881" i="2"/>
  <c r="D1881" i="2"/>
  <c r="C1881" i="2"/>
  <c r="R1880" i="2"/>
  <c r="Q1880" i="2"/>
  <c r="P1880" i="2"/>
  <c r="O1880" i="2"/>
  <c r="N1880" i="2"/>
  <c r="M1880" i="2"/>
  <c r="L1880" i="2"/>
  <c r="K1880" i="2"/>
  <c r="J1880" i="2"/>
  <c r="I1880" i="2"/>
  <c r="H1880" i="2"/>
  <c r="G1880" i="2"/>
  <c r="E1880" i="2"/>
  <c r="D1880" i="2"/>
  <c r="C1880" i="2"/>
  <c r="R1879" i="2"/>
  <c r="Q1879" i="2"/>
  <c r="P1879" i="2"/>
  <c r="O1879" i="2"/>
  <c r="N1879" i="2"/>
  <c r="M1879" i="2"/>
  <c r="L1879" i="2"/>
  <c r="K1879" i="2"/>
  <c r="J1879" i="2"/>
  <c r="I1879" i="2"/>
  <c r="H1879" i="2"/>
  <c r="G1879" i="2"/>
  <c r="E1879" i="2"/>
  <c r="D1879" i="2"/>
  <c r="C1879" i="2"/>
  <c r="R1878" i="2"/>
  <c r="Q1878" i="2"/>
  <c r="P1878" i="2"/>
  <c r="O1878" i="2"/>
  <c r="N1878" i="2"/>
  <c r="M1878" i="2"/>
  <c r="L1878" i="2"/>
  <c r="K1878" i="2"/>
  <c r="J1878" i="2"/>
  <c r="I1878" i="2"/>
  <c r="H1878" i="2"/>
  <c r="G1878" i="2"/>
  <c r="E1878" i="2"/>
  <c r="D1878" i="2"/>
  <c r="C1878" i="2"/>
  <c r="R1877" i="2"/>
  <c r="Q1877" i="2"/>
  <c r="P1877" i="2"/>
  <c r="O1877" i="2"/>
  <c r="N1877" i="2"/>
  <c r="M1877" i="2"/>
  <c r="L1877" i="2"/>
  <c r="K1877" i="2"/>
  <c r="J1877" i="2"/>
  <c r="I1877" i="2"/>
  <c r="H1877" i="2"/>
  <c r="G1877" i="2"/>
  <c r="E1877" i="2"/>
  <c r="D1877" i="2"/>
  <c r="C1877" i="2"/>
  <c r="R1876" i="2"/>
  <c r="Q1876" i="2"/>
  <c r="P1876" i="2"/>
  <c r="O1876" i="2"/>
  <c r="N1876" i="2"/>
  <c r="M1876" i="2"/>
  <c r="L1876" i="2"/>
  <c r="K1876" i="2"/>
  <c r="J1876" i="2"/>
  <c r="I1876" i="2"/>
  <c r="H1876" i="2"/>
  <c r="G1876" i="2"/>
  <c r="E1876" i="2"/>
  <c r="D1876" i="2"/>
  <c r="C1876" i="2"/>
  <c r="R1875" i="2"/>
  <c r="Q1875" i="2"/>
  <c r="P1875" i="2"/>
  <c r="O1875" i="2"/>
  <c r="N1875" i="2"/>
  <c r="M1875" i="2"/>
  <c r="L1875" i="2"/>
  <c r="K1875" i="2"/>
  <c r="J1875" i="2"/>
  <c r="I1875" i="2"/>
  <c r="H1875" i="2"/>
  <c r="G1875" i="2"/>
  <c r="E1875" i="2"/>
  <c r="D1875" i="2"/>
  <c r="C1875" i="2"/>
  <c r="R1874" i="2"/>
  <c r="Q1874" i="2"/>
  <c r="P1874" i="2"/>
  <c r="O1874" i="2"/>
  <c r="N1874" i="2"/>
  <c r="M1874" i="2"/>
  <c r="L1874" i="2"/>
  <c r="K1874" i="2"/>
  <c r="J1874" i="2"/>
  <c r="I1874" i="2"/>
  <c r="H1874" i="2"/>
  <c r="G1874" i="2"/>
  <c r="E1874" i="2"/>
  <c r="D1874" i="2"/>
  <c r="C1874" i="2"/>
  <c r="R1873" i="2"/>
  <c r="Q1873" i="2"/>
  <c r="P1873" i="2"/>
  <c r="O1873" i="2"/>
  <c r="N1873" i="2"/>
  <c r="M1873" i="2"/>
  <c r="L1873" i="2"/>
  <c r="K1873" i="2"/>
  <c r="J1873" i="2"/>
  <c r="I1873" i="2"/>
  <c r="H1873" i="2"/>
  <c r="G1873" i="2"/>
  <c r="E1873" i="2"/>
  <c r="D1873" i="2"/>
  <c r="C1873" i="2"/>
  <c r="R1872" i="2"/>
  <c r="Q1872" i="2"/>
  <c r="P1872" i="2"/>
  <c r="O1872" i="2"/>
  <c r="N1872" i="2"/>
  <c r="M1872" i="2"/>
  <c r="L1872" i="2"/>
  <c r="K1872" i="2"/>
  <c r="J1872" i="2"/>
  <c r="I1872" i="2"/>
  <c r="H1872" i="2"/>
  <c r="G1872" i="2"/>
  <c r="E1872" i="2"/>
  <c r="D1872" i="2"/>
  <c r="C1872" i="2"/>
  <c r="R1871" i="2"/>
  <c r="Q1871" i="2"/>
  <c r="P1871" i="2"/>
  <c r="O1871" i="2"/>
  <c r="N1871" i="2"/>
  <c r="M1871" i="2"/>
  <c r="L1871" i="2"/>
  <c r="K1871" i="2"/>
  <c r="J1871" i="2"/>
  <c r="I1871" i="2"/>
  <c r="H1871" i="2"/>
  <c r="G1871" i="2"/>
  <c r="E1871" i="2"/>
  <c r="D1871" i="2"/>
  <c r="C1871" i="2"/>
  <c r="R1870" i="2"/>
  <c r="Q1870" i="2"/>
  <c r="P1870" i="2"/>
  <c r="O1870" i="2"/>
  <c r="N1870" i="2"/>
  <c r="M1870" i="2"/>
  <c r="L1870" i="2"/>
  <c r="K1870" i="2"/>
  <c r="J1870" i="2"/>
  <c r="I1870" i="2"/>
  <c r="H1870" i="2"/>
  <c r="G1870" i="2"/>
  <c r="E1870" i="2"/>
  <c r="D1870" i="2"/>
  <c r="C1870" i="2"/>
  <c r="R1869" i="2"/>
  <c r="Q1869" i="2"/>
  <c r="P1869" i="2"/>
  <c r="O1869" i="2"/>
  <c r="N1869" i="2"/>
  <c r="M1869" i="2"/>
  <c r="L1869" i="2"/>
  <c r="K1869" i="2"/>
  <c r="J1869" i="2"/>
  <c r="I1869" i="2"/>
  <c r="H1869" i="2"/>
  <c r="G1869" i="2"/>
  <c r="E1869" i="2"/>
  <c r="D1869" i="2"/>
  <c r="C1869" i="2"/>
  <c r="R1868" i="2"/>
  <c r="Q1868" i="2"/>
  <c r="P1868" i="2"/>
  <c r="O1868" i="2"/>
  <c r="N1868" i="2"/>
  <c r="M1868" i="2"/>
  <c r="L1868" i="2"/>
  <c r="K1868" i="2"/>
  <c r="J1868" i="2"/>
  <c r="I1868" i="2"/>
  <c r="H1868" i="2"/>
  <c r="G1868" i="2"/>
  <c r="E1868" i="2"/>
  <c r="D1868" i="2"/>
  <c r="C1868" i="2"/>
  <c r="R1867" i="2"/>
  <c r="Q1867" i="2"/>
  <c r="P1867" i="2"/>
  <c r="O1867" i="2"/>
  <c r="N1867" i="2"/>
  <c r="M1867" i="2"/>
  <c r="L1867" i="2"/>
  <c r="K1867" i="2"/>
  <c r="J1867" i="2"/>
  <c r="I1867" i="2"/>
  <c r="H1867" i="2"/>
  <c r="G1867" i="2"/>
  <c r="E1867" i="2"/>
  <c r="D1867" i="2"/>
  <c r="C1867" i="2"/>
  <c r="R1866" i="2"/>
  <c r="Q1866" i="2"/>
  <c r="P1866" i="2"/>
  <c r="O1866" i="2"/>
  <c r="N1866" i="2"/>
  <c r="M1866" i="2"/>
  <c r="L1866" i="2"/>
  <c r="K1866" i="2"/>
  <c r="J1866" i="2"/>
  <c r="I1866" i="2"/>
  <c r="H1866" i="2"/>
  <c r="G1866" i="2"/>
  <c r="E1866" i="2"/>
  <c r="D1866" i="2"/>
  <c r="C1866" i="2"/>
  <c r="R1865" i="2"/>
  <c r="Q1865" i="2"/>
  <c r="P1865" i="2"/>
  <c r="O1865" i="2"/>
  <c r="N1865" i="2"/>
  <c r="M1865" i="2"/>
  <c r="L1865" i="2"/>
  <c r="K1865" i="2"/>
  <c r="J1865" i="2"/>
  <c r="I1865" i="2"/>
  <c r="H1865" i="2"/>
  <c r="G1865" i="2"/>
  <c r="E1865" i="2"/>
  <c r="D1865" i="2"/>
  <c r="C1865" i="2"/>
  <c r="R1864" i="2"/>
  <c r="Q1864" i="2"/>
  <c r="P1864" i="2"/>
  <c r="O1864" i="2"/>
  <c r="N1864" i="2"/>
  <c r="M1864" i="2"/>
  <c r="L1864" i="2"/>
  <c r="K1864" i="2"/>
  <c r="J1864" i="2"/>
  <c r="I1864" i="2"/>
  <c r="H1864" i="2"/>
  <c r="G1864" i="2"/>
  <c r="E1864" i="2"/>
  <c r="D1864" i="2"/>
  <c r="C1864" i="2"/>
  <c r="R1863" i="2"/>
  <c r="Q1863" i="2"/>
  <c r="P1863" i="2"/>
  <c r="O1863" i="2"/>
  <c r="N1863" i="2"/>
  <c r="M1863" i="2"/>
  <c r="L1863" i="2"/>
  <c r="K1863" i="2"/>
  <c r="J1863" i="2"/>
  <c r="I1863" i="2"/>
  <c r="H1863" i="2"/>
  <c r="G1863" i="2"/>
  <c r="E1863" i="2"/>
  <c r="D1863" i="2"/>
  <c r="C1863" i="2"/>
  <c r="R1862" i="2"/>
  <c r="Q1862" i="2"/>
  <c r="P1862" i="2"/>
  <c r="O1862" i="2"/>
  <c r="N1862" i="2"/>
  <c r="M1862" i="2"/>
  <c r="L1862" i="2"/>
  <c r="K1862" i="2"/>
  <c r="J1862" i="2"/>
  <c r="I1862" i="2"/>
  <c r="H1862" i="2"/>
  <c r="G1862" i="2"/>
  <c r="E1862" i="2"/>
  <c r="D1862" i="2"/>
  <c r="C1862" i="2"/>
  <c r="R1861" i="2"/>
  <c r="Q1861" i="2"/>
  <c r="P1861" i="2"/>
  <c r="O1861" i="2"/>
  <c r="N1861" i="2"/>
  <c r="M1861" i="2"/>
  <c r="L1861" i="2"/>
  <c r="K1861" i="2"/>
  <c r="J1861" i="2"/>
  <c r="I1861" i="2"/>
  <c r="H1861" i="2"/>
  <c r="G1861" i="2"/>
  <c r="E1861" i="2"/>
  <c r="D1861" i="2"/>
  <c r="C1861" i="2"/>
  <c r="R1860" i="2"/>
  <c r="Q1860" i="2"/>
  <c r="P1860" i="2"/>
  <c r="O1860" i="2"/>
  <c r="N1860" i="2"/>
  <c r="M1860" i="2"/>
  <c r="L1860" i="2"/>
  <c r="K1860" i="2"/>
  <c r="J1860" i="2"/>
  <c r="I1860" i="2"/>
  <c r="H1860" i="2"/>
  <c r="G1860" i="2"/>
  <c r="E1860" i="2"/>
  <c r="D1860" i="2"/>
  <c r="C1860" i="2"/>
  <c r="R1859" i="2"/>
  <c r="Q1859" i="2"/>
  <c r="P1859" i="2"/>
  <c r="O1859" i="2"/>
  <c r="N1859" i="2"/>
  <c r="M1859" i="2"/>
  <c r="L1859" i="2"/>
  <c r="K1859" i="2"/>
  <c r="J1859" i="2"/>
  <c r="I1859" i="2"/>
  <c r="H1859" i="2"/>
  <c r="G1859" i="2"/>
  <c r="E1859" i="2"/>
  <c r="D1859" i="2"/>
  <c r="C1859" i="2"/>
  <c r="R1858" i="2"/>
  <c r="Q1858" i="2"/>
  <c r="P1858" i="2"/>
  <c r="O1858" i="2"/>
  <c r="N1858" i="2"/>
  <c r="M1858" i="2"/>
  <c r="L1858" i="2"/>
  <c r="K1858" i="2"/>
  <c r="J1858" i="2"/>
  <c r="I1858" i="2"/>
  <c r="H1858" i="2"/>
  <c r="G1858" i="2"/>
  <c r="E1858" i="2"/>
  <c r="D1858" i="2"/>
  <c r="C1858" i="2"/>
  <c r="R1857" i="2"/>
  <c r="Q1857" i="2"/>
  <c r="P1857" i="2"/>
  <c r="O1857" i="2"/>
  <c r="N1857" i="2"/>
  <c r="M1857" i="2"/>
  <c r="L1857" i="2"/>
  <c r="K1857" i="2"/>
  <c r="J1857" i="2"/>
  <c r="I1857" i="2"/>
  <c r="H1857" i="2"/>
  <c r="G1857" i="2"/>
  <c r="E1857" i="2"/>
  <c r="D1857" i="2"/>
  <c r="C1857" i="2"/>
  <c r="R1856" i="2"/>
  <c r="Q1856" i="2"/>
  <c r="P1856" i="2"/>
  <c r="O1856" i="2"/>
  <c r="N1856" i="2"/>
  <c r="M1856" i="2"/>
  <c r="L1856" i="2"/>
  <c r="K1856" i="2"/>
  <c r="J1856" i="2"/>
  <c r="I1856" i="2"/>
  <c r="H1856" i="2"/>
  <c r="G1856" i="2"/>
  <c r="E1856" i="2"/>
  <c r="D1856" i="2"/>
  <c r="C1856" i="2"/>
  <c r="R1855" i="2"/>
  <c r="Q1855" i="2"/>
  <c r="P1855" i="2"/>
  <c r="O1855" i="2"/>
  <c r="N1855" i="2"/>
  <c r="M1855" i="2"/>
  <c r="L1855" i="2"/>
  <c r="K1855" i="2"/>
  <c r="J1855" i="2"/>
  <c r="I1855" i="2"/>
  <c r="H1855" i="2"/>
  <c r="G1855" i="2"/>
  <c r="E1855" i="2"/>
  <c r="D1855" i="2"/>
  <c r="C1855" i="2"/>
  <c r="R1854" i="2"/>
  <c r="Q1854" i="2"/>
  <c r="P1854" i="2"/>
  <c r="O1854" i="2"/>
  <c r="N1854" i="2"/>
  <c r="M1854" i="2"/>
  <c r="L1854" i="2"/>
  <c r="K1854" i="2"/>
  <c r="J1854" i="2"/>
  <c r="I1854" i="2"/>
  <c r="H1854" i="2"/>
  <c r="G1854" i="2"/>
  <c r="E1854" i="2"/>
  <c r="D1854" i="2"/>
  <c r="C1854" i="2"/>
  <c r="R1853" i="2"/>
  <c r="Q1853" i="2"/>
  <c r="P1853" i="2"/>
  <c r="O1853" i="2"/>
  <c r="N1853" i="2"/>
  <c r="M1853" i="2"/>
  <c r="L1853" i="2"/>
  <c r="K1853" i="2"/>
  <c r="J1853" i="2"/>
  <c r="I1853" i="2"/>
  <c r="H1853" i="2"/>
  <c r="G1853" i="2"/>
  <c r="E1853" i="2"/>
  <c r="D1853" i="2"/>
  <c r="C1853" i="2"/>
  <c r="R1852" i="2"/>
  <c r="Q1852" i="2"/>
  <c r="P1852" i="2"/>
  <c r="O1852" i="2"/>
  <c r="N1852" i="2"/>
  <c r="M1852" i="2"/>
  <c r="L1852" i="2"/>
  <c r="K1852" i="2"/>
  <c r="J1852" i="2"/>
  <c r="I1852" i="2"/>
  <c r="H1852" i="2"/>
  <c r="G1852" i="2"/>
  <c r="E1852" i="2"/>
  <c r="D1852" i="2"/>
  <c r="C1852" i="2"/>
  <c r="R1851" i="2"/>
  <c r="Q1851" i="2"/>
  <c r="P1851" i="2"/>
  <c r="O1851" i="2"/>
  <c r="N1851" i="2"/>
  <c r="M1851" i="2"/>
  <c r="L1851" i="2"/>
  <c r="K1851" i="2"/>
  <c r="J1851" i="2"/>
  <c r="I1851" i="2"/>
  <c r="H1851" i="2"/>
  <c r="G1851" i="2"/>
  <c r="E1851" i="2"/>
  <c r="D1851" i="2"/>
  <c r="C1851" i="2"/>
  <c r="R1850" i="2"/>
  <c r="Q1850" i="2"/>
  <c r="P1850" i="2"/>
  <c r="O1850" i="2"/>
  <c r="N1850" i="2"/>
  <c r="M1850" i="2"/>
  <c r="L1850" i="2"/>
  <c r="K1850" i="2"/>
  <c r="J1850" i="2"/>
  <c r="I1850" i="2"/>
  <c r="H1850" i="2"/>
  <c r="G1850" i="2"/>
  <c r="E1850" i="2"/>
  <c r="D1850" i="2"/>
  <c r="C1850" i="2"/>
  <c r="R1849" i="2"/>
  <c r="Q1849" i="2"/>
  <c r="P1849" i="2"/>
  <c r="O1849" i="2"/>
  <c r="N1849" i="2"/>
  <c r="M1849" i="2"/>
  <c r="L1849" i="2"/>
  <c r="K1849" i="2"/>
  <c r="J1849" i="2"/>
  <c r="I1849" i="2"/>
  <c r="H1849" i="2"/>
  <c r="G1849" i="2"/>
  <c r="E1849" i="2"/>
  <c r="D1849" i="2"/>
  <c r="C1849" i="2"/>
  <c r="R1848" i="2"/>
  <c r="Q1848" i="2"/>
  <c r="P1848" i="2"/>
  <c r="O1848" i="2"/>
  <c r="N1848" i="2"/>
  <c r="M1848" i="2"/>
  <c r="L1848" i="2"/>
  <c r="K1848" i="2"/>
  <c r="J1848" i="2"/>
  <c r="I1848" i="2"/>
  <c r="H1848" i="2"/>
  <c r="G1848" i="2"/>
  <c r="E1848" i="2"/>
  <c r="D1848" i="2"/>
  <c r="C1848" i="2"/>
  <c r="R1847" i="2"/>
  <c r="Q1847" i="2"/>
  <c r="P1847" i="2"/>
  <c r="O1847" i="2"/>
  <c r="N1847" i="2"/>
  <c r="M1847" i="2"/>
  <c r="L1847" i="2"/>
  <c r="K1847" i="2"/>
  <c r="J1847" i="2"/>
  <c r="I1847" i="2"/>
  <c r="H1847" i="2"/>
  <c r="G1847" i="2"/>
  <c r="E1847" i="2"/>
  <c r="D1847" i="2"/>
  <c r="C1847" i="2"/>
  <c r="R1846" i="2"/>
  <c r="Q1846" i="2"/>
  <c r="P1846" i="2"/>
  <c r="O1846" i="2"/>
  <c r="N1846" i="2"/>
  <c r="M1846" i="2"/>
  <c r="L1846" i="2"/>
  <c r="K1846" i="2"/>
  <c r="J1846" i="2"/>
  <c r="I1846" i="2"/>
  <c r="H1846" i="2"/>
  <c r="G1846" i="2"/>
  <c r="E1846" i="2"/>
  <c r="D1846" i="2"/>
  <c r="C1846" i="2"/>
  <c r="R1845" i="2"/>
  <c r="Q1845" i="2"/>
  <c r="P1845" i="2"/>
  <c r="O1845" i="2"/>
  <c r="N1845" i="2"/>
  <c r="M1845" i="2"/>
  <c r="L1845" i="2"/>
  <c r="K1845" i="2"/>
  <c r="J1845" i="2"/>
  <c r="I1845" i="2"/>
  <c r="H1845" i="2"/>
  <c r="G1845" i="2"/>
  <c r="E1845" i="2"/>
  <c r="D1845" i="2"/>
  <c r="C1845" i="2"/>
  <c r="R1844" i="2"/>
  <c r="Q1844" i="2"/>
  <c r="P1844" i="2"/>
  <c r="O1844" i="2"/>
  <c r="N1844" i="2"/>
  <c r="M1844" i="2"/>
  <c r="L1844" i="2"/>
  <c r="K1844" i="2"/>
  <c r="J1844" i="2"/>
  <c r="I1844" i="2"/>
  <c r="H1844" i="2"/>
  <c r="G1844" i="2"/>
  <c r="E1844" i="2"/>
  <c r="D1844" i="2"/>
  <c r="C1844" i="2"/>
  <c r="R1843" i="2"/>
  <c r="Q1843" i="2"/>
  <c r="P1843" i="2"/>
  <c r="O1843" i="2"/>
  <c r="N1843" i="2"/>
  <c r="M1843" i="2"/>
  <c r="L1843" i="2"/>
  <c r="K1843" i="2"/>
  <c r="J1843" i="2"/>
  <c r="I1843" i="2"/>
  <c r="H1843" i="2"/>
  <c r="G1843" i="2"/>
  <c r="E1843" i="2"/>
  <c r="D1843" i="2"/>
  <c r="C1843" i="2"/>
  <c r="R1842" i="2"/>
  <c r="Q1842" i="2"/>
  <c r="P1842" i="2"/>
  <c r="O1842" i="2"/>
  <c r="N1842" i="2"/>
  <c r="M1842" i="2"/>
  <c r="L1842" i="2"/>
  <c r="K1842" i="2"/>
  <c r="J1842" i="2"/>
  <c r="I1842" i="2"/>
  <c r="H1842" i="2"/>
  <c r="G1842" i="2"/>
  <c r="E1842" i="2"/>
  <c r="D1842" i="2"/>
  <c r="C1842" i="2"/>
  <c r="R1841" i="2"/>
  <c r="Q1841" i="2"/>
  <c r="P1841" i="2"/>
  <c r="O1841" i="2"/>
  <c r="N1841" i="2"/>
  <c r="M1841" i="2"/>
  <c r="L1841" i="2"/>
  <c r="K1841" i="2"/>
  <c r="J1841" i="2"/>
  <c r="I1841" i="2"/>
  <c r="H1841" i="2"/>
  <c r="G1841" i="2"/>
  <c r="E1841" i="2"/>
  <c r="D1841" i="2"/>
  <c r="C1841" i="2"/>
  <c r="R1840" i="2"/>
  <c r="Q1840" i="2"/>
  <c r="P1840" i="2"/>
  <c r="O1840" i="2"/>
  <c r="N1840" i="2"/>
  <c r="M1840" i="2"/>
  <c r="L1840" i="2"/>
  <c r="K1840" i="2"/>
  <c r="J1840" i="2"/>
  <c r="I1840" i="2"/>
  <c r="H1840" i="2"/>
  <c r="G1840" i="2"/>
  <c r="E1840" i="2"/>
  <c r="D1840" i="2"/>
  <c r="C1840" i="2"/>
  <c r="R1839" i="2"/>
  <c r="Q1839" i="2"/>
  <c r="P1839" i="2"/>
  <c r="O1839" i="2"/>
  <c r="N1839" i="2"/>
  <c r="M1839" i="2"/>
  <c r="L1839" i="2"/>
  <c r="K1839" i="2"/>
  <c r="J1839" i="2"/>
  <c r="I1839" i="2"/>
  <c r="H1839" i="2"/>
  <c r="G1839" i="2"/>
  <c r="E1839" i="2"/>
  <c r="D1839" i="2"/>
  <c r="C1839" i="2"/>
  <c r="R1838" i="2"/>
  <c r="Q1838" i="2"/>
  <c r="P1838" i="2"/>
  <c r="O1838" i="2"/>
  <c r="N1838" i="2"/>
  <c r="M1838" i="2"/>
  <c r="L1838" i="2"/>
  <c r="K1838" i="2"/>
  <c r="J1838" i="2"/>
  <c r="I1838" i="2"/>
  <c r="H1838" i="2"/>
  <c r="G1838" i="2"/>
  <c r="E1838" i="2"/>
  <c r="D1838" i="2"/>
  <c r="C1838" i="2"/>
  <c r="R1837" i="2"/>
  <c r="Q1837" i="2"/>
  <c r="P1837" i="2"/>
  <c r="O1837" i="2"/>
  <c r="N1837" i="2"/>
  <c r="M1837" i="2"/>
  <c r="L1837" i="2"/>
  <c r="K1837" i="2"/>
  <c r="J1837" i="2"/>
  <c r="I1837" i="2"/>
  <c r="H1837" i="2"/>
  <c r="G1837" i="2"/>
  <c r="E1837" i="2"/>
  <c r="D1837" i="2"/>
  <c r="C1837" i="2"/>
  <c r="R1836" i="2"/>
  <c r="Q1836" i="2"/>
  <c r="P1836" i="2"/>
  <c r="O1836" i="2"/>
  <c r="N1836" i="2"/>
  <c r="M1836" i="2"/>
  <c r="L1836" i="2"/>
  <c r="K1836" i="2"/>
  <c r="J1836" i="2"/>
  <c r="I1836" i="2"/>
  <c r="H1836" i="2"/>
  <c r="G1836" i="2"/>
  <c r="E1836" i="2"/>
  <c r="D1836" i="2"/>
  <c r="C1836" i="2"/>
  <c r="R1835" i="2"/>
  <c r="Q1835" i="2"/>
  <c r="P1835" i="2"/>
  <c r="O1835" i="2"/>
  <c r="N1835" i="2"/>
  <c r="M1835" i="2"/>
  <c r="L1835" i="2"/>
  <c r="K1835" i="2"/>
  <c r="J1835" i="2"/>
  <c r="I1835" i="2"/>
  <c r="H1835" i="2"/>
  <c r="G1835" i="2"/>
  <c r="E1835" i="2"/>
  <c r="D1835" i="2"/>
  <c r="C1835" i="2"/>
  <c r="R1834" i="2"/>
  <c r="Q1834" i="2"/>
  <c r="P1834" i="2"/>
  <c r="O1834" i="2"/>
  <c r="N1834" i="2"/>
  <c r="M1834" i="2"/>
  <c r="L1834" i="2"/>
  <c r="K1834" i="2"/>
  <c r="J1834" i="2"/>
  <c r="I1834" i="2"/>
  <c r="H1834" i="2"/>
  <c r="G1834" i="2"/>
  <c r="E1834" i="2"/>
  <c r="D1834" i="2"/>
  <c r="C1834" i="2"/>
  <c r="R1833" i="2"/>
  <c r="Q1833" i="2"/>
  <c r="P1833" i="2"/>
  <c r="O1833" i="2"/>
  <c r="N1833" i="2"/>
  <c r="M1833" i="2"/>
  <c r="L1833" i="2"/>
  <c r="K1833" i="2"/>
  <c r="J1833" i="2"/>
  <c r="I1833" i="2"/>
  <c r="H1833" i="2"/>
  <c r="G1833" i="2"/>
  <c r="E1833" i="2"/>
  <c r="D1833" i="2"/>
  <c r="C1833" i="2"/>
  <c r="R1832" i="2"/>
  <c r="Q1832" i="2"/>
  <c r="P1832" i="2"/>
  <c r="O1832" i="2"/>
  <c r="N1832" i="2"/>
  <c r="M1832" i="2"/>
  <c r="L1832" i="2"/>
  <c r="K1832" i="2"/>
  <c r="J1832" i="2"/>
  <c r="I1832" i="2"/>
  <c r="H1832" i="2"/>
  <c r="G1832" i="2"/>
  <c r="E1832" i="2"/>
  <c r="D1832" i="2"/>
  <c r="C1832" i="2"/>
  <c r="R1831" i="2"/>
  <c r="Q1831" i="2"/>
  <c r="P1831" i="2"/>
  <c r="O1831" i="2"/>
  <c r="N1831" i="2"/>
  <c r="M1831" i="2"/>
  <c r="L1831" i="2"/>
  <c r="K1831" i="2"/>
  <c r="J1831" i="2"/>
  <c r="I1831" i="2"/>
  <c r="H1831" i="2"/>
  <c r="G1831" i="2"/>
  <c r="E1831" i="2"/>
  <c r="D1831" i="2"/>
  <c r="C1831" i="2"/>
  <c r="R1830" i="2"/>
  <c r="Q1830" i="2"/>
  <c r="P1830" i="2"/>
  <c r="O1830" i="2"/>
  <c r="N1830" i="2"/>
  <c r="M1830" i="2"/>
  <c r="L1830" i="2"/>
  <c r="K1830" i="2"/>
  <c r="J1830" i="2"/>
  <c r="I1830" i="2"/>
  <c r="H1830" i="2"/>
  <c r="G1830" i="2"/>
  <c r="E1830" i="2"/>
  <c r="D1830" i="2"/>
  <c r="C1830" i="2"/>
  <c r="R1829" i="2"/>
  <c r="Q1829" i="2"/>
  <c r="P1829" i="2"/>
  <c r="O1829" i="2"/>
  <c r="N1829" i="2"/>
  <c r="M1829" i="2"/>
  <c r="L1829" i="2"/>
  <c r="K1829" i="2"/>
  <c r="J1829" i="2"/>
  <c r="I1829" i="2"/>
  <c r="H1829" i="2"/>
  <c r="G1829" i="2"/>
  <c r="E1829" i="2"/>
  <c r="D1829" i="2"/>
  <c r="C1829" i="2"/>
  <c r="R1828" i="2"/>
  <c r="Q1828" i="2"/>
  <c r="P1828" i="2"/>
  <c r="O1828" i="2"/>
  <c r="N1828" i="2"/>
  <c r="M1828" i="2"/>
  <c r="L1828" i="2"/>
  <c r="K1828" i="2"/>
  <c r="J1828" i="2"/>
  <c r="I1828" i="2"/>
  <c r="H1828" i="2"/>
  <c r="G1828" i="2"/>
  <c r="E1828" i="2"/>
  <c r="D1828" i="2"/>
  <c r="C1828" i="2"/>
  <c r="R1827" i="2"/>
  <c r="Q1827" i="2"/>
  <c r="P1827" i="2"/>
  <c r="O1827" i="2"/>
  <c r="N1827" i="2"/>
  <c r="M1827" i="2"/>
  <c r="L1827" i="2"/>
  <c r="K1827" i="2"/>
  <c r="J1827" i="2"/>
  <c r="I1827" i="2"/>
  <c r="H1827" i="2"/>
  <c r="G1827" i="2"/>
  <c r="E1827" i="2"/>
  <c r="D1827" i="2"/>
  <c r="C1827" i="2"/>
  <c r="R1826" i="2"/>
  <c r="Q1826" i="2"/>
  <c r="P1826" i="2"/>
  <c r="O1826" i="2"/>
  <c r="N1826" i="2"/>
  <c r="M1826" i="2"/>
  <c r="L1826" i="2"/>
  <c r="K1826" i="2"/>
  <c r="J1826" i="2"/>
  <c r="I1826" i="2"/>
  <c r="H1826" i="2"/>
  <c r="G1826" i="2"/>
  <c r="E1826" i="2"/>
  <c r="D1826" i="2"/>
  <c r="C1826" i="2"/>
  <c r="R1825" i="2"/>
  <c r="Q1825" i="2"/>
  <c r="P1825" i="2"/>
  <c r="O1825" i="2"/>
  <c r="N1825" i="2"/>
  <c r="M1825" i="2"/>
  <c r="L1825" i="2"/>
  <c r="K1825" i="2"/>
  <c r="J1825" i="2"/>
  <c r="I1825" i="2"/>
  <c r="H1825" i="2"/>
  <c r="G1825" i="2"/>
  <c r="E1825" i="2"/>
  <c r="D1825" i="2"/>
  <c r="C1825" i="2"/>
  <c r="R1824" i="2"/>
  <c r="Q1824" i="2"/>
  <c r="P1824" i="2"/>
  <c r="O1824" i="2"/>
  <c r="N1824" i="2"/>
  <c r="M1824" i="2"/>
  <c r="L1824" i="2"/>
  <c r="K1824" i="2"/>
  <c r="J1824" i="2"/>
  <c r="I1824" i="2"/>
  <c r="H1824" i="2"/>
  <c r="G1824" i="2"/>
  <c r="E1824" i="2"/>
  <c r="D1824" i="2"/>
  <c r="C1824" i="2"/>
  <c r="H1823" i="2"/>
  <c r="I1823" i="2"/>
  <c r="J1823" i="2"/>
  <c r="K1823" i="2"/>
  <c r="L1823" i="2"/>
  <c r="M1823" i="2"/>
  <c r="N1823" i="2"/>
  <c r="O1823" i="2"/>
  <c r="P1823" i="2"/>
  <c r="Q1823" i="2"/>
  <c r="R1823" i="2"/>
  <c r="G1823" i="2"/>
  <c r="C1823" i="2"/>
  <c r="D1823" i="2"/>
  <c r="E1823" i="2"/>
  <c r="E1822" i="2"/>
  <c r="B1822" i="2"/>
  <c r="E1821" i="2"/>
  <c r="B1821" i="2"/>
  <c r="E1820" i="2"/>
  <c r="B1820" i="2"/>
  <c r="E1819" i="2"/>
  <c r="B1819" i="2"/>
  <c r="E1818" i="2"/>
  <c r="B1818" i="2"/>
  <c r="E1817" i="2"/>
  <c r="B1817" i="2"/>
  <c r="E1816" i="2"/>
  <c r="B1816" i="2"/>
  <c r="E1815" i="2"/>
  <c r="B1815" i="2"/>
  <c r="E1814" i="2"/>
  <c r="B1814" i="2"/>
  <c r="E1813" i="2"/>
  <c r="B1813" i="2"/>
  <c r="E1812" i="2"/>
  <c r="B1812" i="2"/>
  <c r="E1811" i="2"/>
  <c r="B1811" i="2"/>
  <c r="E1810" i="2"/>
  <c r="B1810" i="2"/>
  <c r="E1809" i="2"/>
  <c r="B1809" i="2"/>
  <c r="E1808" i="2"/>
  <c r="B1808" i="2"/>
  <c r="E1807" i="2"/>
  <c r="B1807" i="2"/>
  <c r="E1806" i="2"/>
  <c r="B1806" i="2"/>
  <c r="E1805" i="2"/>
  <c r="B1805" i="2"/>
  <c r="E1804" i="2"/>
  <c r="B1804" i="2"/>
  <c r="E1803" i="2"/>
  <c r="B1803" i="2"/>
  <c r="E1802" i="2"/>
  <c r="B1802" i="2"/>
  <c r="E1801" i="2"/>
  <c r="B1801" i="2"/>
  <c r="E1800" i="2"/>
  <c r="B1800" i="2"/>
  <c r="E1799" i="2"/>
  <c r="B1799" i="2"/>
  <c r="E1798" i="2"/>
  <c r="B1798" i="2"/>
  <c r="E1797" i="2"/>
  <c r="B1797" i="2"/>
  <c r="E1796" i="2"/>
  <c r="B1796" i="2"/>
  <c r="E1795" i="2"/>
  <c r="B1795" i="2"/>
  <c r="E1794" i="2"/>
  <c r="B1794" i="2"/>
  <c r="E1793" i="2"/>
  <c r="B1793" i="2"/>
  <c r="E1792" i="2"/>
  <c r="B1792" i="2"/>
  <c r="E1791" i="2"/>
  <c r="B1791" i="2"/>
  <c r="E1790" i="2"/>
  <c r="B1790" i="2"/>
  <c r="E1789" i="2"/>
  <c r="B1789" i="2"/>
  <c r="E1788" i="2"/>
  <c r="B1788" i="2"/>
  <c r="E1787" i="2"/>
  <c r="B1787" i="2"/>
  <c r="E1786" i="2"/>
  <c r="B1786" i="2"/>
  <c r="E1785" i="2"/>
  <c r="B1785" i="2"/>
  <c r="E1784" i="2"/>
  <c r="B1784" i="2"/>
  <c r="E1783" i="2"/>
  <c r="B1783" i="2"/>
  <c r="E1782" i="2"/>
  <c r="B1782" i="2"/>
  <c r="E1781" i="2"/>
  <c r="B1781" i="2"/>
  <c r="E1780" i="2"/>
  <c r="B1780" i="2"/>
  <c r="E1779" i="2"/>
  <c r="B1779" i="2"/>
  <c r="E1778" i="2"/>
  <c r="B1778" i="2"/>
  <c r="E1777" i="2"/>
  <c r="B1777" i="2"/>
  <c r="E1776" i="2"/>
  <c r="B1776" i="2"/>
  <c r="E1775" i="2"/>
  <c r="B1775" i="2"/>
  <c r="E1774" i="2"/>
  <c r="B1774" i="2"/>
  <c r="E1773" i="2"/>
  <c r="B1773" i="2"/>
  <c r="E1772" i="2"/>
  <c r="B1772" i="2"/>
  <c r="E1771" i="2"/>
  <c r="B1771" i="2"/>
  <c r="E1770" i="2"/>
  <c r="B1770" i="2"/>
  <c r="E1769" i="2"/>
  <c r="B1769" i="2"/>
  <c r="E1768" i="2"/>
  <c r="B1768" i="2"/>
  <c r="E1767" i="2"/>
  <c r="B1767" i="2"/>
  <c r="E1766" i="2"/>
  <c r="B1766" i="2"/>
  <c r="E1765" i="2"/>
  <c r="B1765" i="2"/>
  <c r="E1764" i="2"/>
  <c r="B1764" i="2"/>
  <c r="E1763" i="2"/>
  <c r="B1763" i="2"/>
  <c r="E1762" i="2"/>
  <c r="B1762" i="2"/>
  <c r="E1761" i="2"/>
  <c r="B1761" i="2"/>
  <c r="E1760" i="2"/>
  <c r="B1760" i="2"/>
  <c r="E1759" i="2"/>
  <c r="B1759" i="2"/>
  <c r="E1758" i="2"/>
  <c r="B1758" i="2"/>
  <c r="E1757" i="2"/>
  <c r="B1757" i="2"/>
  <c r="E1756" i="2"/>
  <c r="B1756" i="2"/>
  <c r="E1755" i="2"/>
  <c r="B1755" i="2"/>
  <c r="E1754" i="2"/>
  <c r="B1754" i="2"/>
  <c r="E1753" i="2"/>
  <c r="B1753" i="2"/>
  <c r="E1752" i="2"/>
  <c r="B1752" i="2"/>
  <c r="E1751" i="2"/>
  <c r="B1751" i="2"/>
  <c r="E1750" i="2"/>
  <c r="B1750" i="2"/>
  <c r="E1749" i="2"/>
  <c r="B1749" i="2"/>
  <c r="E1748" i="2"/>
  <c r="B1748" i="2"/>
  <c r="E1747" i="2"/>
  <c r="B1747" i="2"/>
  <c r="E1746" i="2"/>
  <c r="B1746" i="2"/>
  <c r="E1745" i="2"/>
  <c r="B1745" i="2"/>
  <c r="E1744" i="2"/>
  <c r="B1744" i="2"/>
  <c r="E1743" i="2"/>
  <c r="B1743" i="2"/>
  <c r="E1742" i="2"/>
  <c r="B1742" i="2"/>
  <c r="E1741" i="2"/>
  <c r="B1741" i="2"/>
  <c r="E1740" i="2"/>
  <c r="B1740" i="2"/>
  <c r="E1739" i="2"/>
  <c r="B1739" i="2"/>
  <c r="E1738" i="2"/>
  <c r="B1738" i="2"/>
  <c r="E1737" i="2"/>
  <c r="B1737" i="2"/>
  <c r="E1736" i="2"/>
  <c r="B1736" i="2"/>
  <c r="E1735" i="2"/>
  <c r="B1735" i="2"/>
  <c r="E1734" i="2"/>
  <c r="B1734" i="2"/>
  <c r="E1733" i="2"/>
  <c r="B1733" i="2"/>
  <c r="E1732" i="2"/>
  <c r="B1732" i="2"/>
  <c r="E1731" i="2"/>
  <c r="B1731" i="2"/>
  <c r="E1730" i="2"/>
  <c r="B1730" i="2"/>
  <c r="E1729" i="2"/>
  <c r="B1729" i="2"/>
  <c r="E1728" i="2"/>
  <c r="B1728" i="2"/>
  <c r="E1727" i="2"/>
  <c r="B1727" i="2"/>
  <c r="E1726" i="2"/>
  <c r="B1726" i="2"/>
  <c r="E1725" i="2"/>
  <c r="B1725" i="2"/>
  <c r="E1724" i="2"/>
  <c r="B1724" i="2"/>
  <c r="E1723" i="2"/>
  <c r="B1723" i="2"/>
  <c r="E1722" i="2"/>
  <c r="B1722" i="2"/>
  <c r="E1721" i="2"/>
  <c r="B1721" i="2"/>
  <c r="E1720" i="2"/>
  <c r="B1720" i="2"/>
  <c r="E1719" i="2"/>
  <c r="B1719" i="2"/>
  <c r="E1718" i="2"/>
  <c r="B1718" i="2"/>
  <c r="E1717" i="2"/>
  <c r="B1717" i="2"/>
  <c r="E1716" i="2"/>
  <c r="B1716" i="2"/>
  <c r="E1715" i="2"/>
  <c r="B1715" i="2"/>
  <c r="E1714" i="2"/>
  <c r="B1714" i="2"/>
  <c r="E1713" i="2"/>
  <c r="B1713" i="2"/>
  <c r="E1712" i="2"/>
  <c r="B1712" i="2"/>
  <c r="E1711" i="2"/>
  <c r="B1711" i="2"/>
  <c r="E1710" i="2"/>
  <c r="B1710" i="2"/>
  <c r="E1709" i="2"/>
  <c r="B1709" i="2"/>
  <c r="E1708" i="2"/>
  <c r="B1708" i="2"/>
  <c r="E1707" i="2"/>
  <c r="B1707" i="2"/>
  <c r="E1706" i="2"/>
  <c r="B1706" i="2"/>
  <c r="E1705" i="2"/>
  <c r="B1705" i="2"/>
  <c r="E1704" i="2"/>
  <c r="B1704" i="2"/>
  <c r="E1703" i="2"/>
  <c r="B1703" i="2"/>
  <c r="E1702" i="2"/>
  <c r="B1702" i="2"/>
  <c r="E1701" i="2"/>
  <c r="B1701" i="2"/>
  <c r="E1700" i="2"/>
  <c r="B1700" i="2"/>
  <c r="E1699" i="2"/>
  <c r="B1699" i="2"/>
  <c r="E1698" i="2"/>
  <c r="B1698" i="2"/>
  <c r="E1697" i="2"/>
  <c r="B1697" i="2"/>
  <c r="E1696" i="2"/>
  <c r="B1696" i="2"/>
  <c r="E1695" i="2"/>
  <c r="B1695" i="2"/>
  <c r="E1694" i="2"/>
  <c r="B1694" i="2"/>
  <c r="E1693" i="2"/>
  <c r="B1693" i="2"/>
  <c r="E1692" i="2"/>
  <c r="B1692" i="2"/>
  <c r="E1691" i="2"/>
  <c r="B1691" i="2"/>
  <c r="E1690" i="2"/>
  <c r="B1690" i="2"/>
  <c r="E1689" i="2"/>
  <c r="B1689" i="2"/>
  <c r="E1688" i="2"/>
  <c r="B1688" i="2"/>
  <c r="E1687" i="2"/>
  <c r="B1687" i="2"/>
  <c r="E1686" i="2"/>
  <c r="B1686" i="2"/>
  <c r="E1685" i="2"/>
  <c r="B1685" i="2"/>
  <c r="E1684" i="2"/>
  <c r="B1684" i="2"/>
  <c r="E1683" i="2"/>
  <c r="B1683" i="2"/>
  <c r="E1682" i="2"/>
  <c r="B1682" i="2"/>
  <c r="E1681" i="2"/>
  <c r="B1681" i="2"/>
  <c r="E1680" i="2"/>
  <c r="B1680" i="2"/>
  <c r="E1679" i="2"/>
  <c r="B1679" i="2"/>
  <c r="E1678" i="2"/>
  <c r="B1678" i="2"/>
  <c r="E1677" i="2"/>
  <c r="B1677" i="2"/>
  <c r="E1676" i="2"/>
  <c r="B1676" i="2"/>
  <c r="E1675" i="2"/>
  <c r="B1675" i="2"/>
  <c r="E1674" i="2"/>
  <c r="B1674" i="2"/>
  <c r="E1673" i="2"/>
  <c r="B1673" i="2"/>
  <c r="E1672" i="2"/>
  <c r="B1672" i="2"/>
  <c r="E1671" i="2"/>
  <c r="B1671" i="2"/>
  <c r="E1670" i="2"/>
  <c r="B1670" i="2"/>
  <c r="E1669" i="2"/>
  <c r="B1669" i="2"/>
  <c r="E1668" i="2"/>
  <c r="B1668" i="2"/>
  <c r="E1667" i="2"/>
  <c r="B1667" i="2"/>
  <c r="E1666" i="2"/>
  <c r="B1666" i="2"/>
  <c r="E1665" i="2"/>
  <c r="B1665" i="2"/>
  <c r="E1664" i="2"/>
  <c r="B1664" i="2"/>
  <c r="E1663" i="2"/>
  <c r="B1663" i="2"/>
  <c r="E1662" i="2"/>
  <c r="B1662" i="2"/>
  <c r="E1661" i="2"/>
  <c r="B1661" i="2"/>
  <c r="E1660" i="2"/>
  <c r="B1660" i="2"/>
  <c r="E1659" i="2"/>
  <c r="B1659" i="2"/>
  <c r="E1658" i="2"/>
  <c r="B1658" i="2"/>
  <c r="E1657" i="2"/>
  <c r="B1657" i="2"/>
  <c r="E1656" i="2"/>
  <c r="B1656" i="2"/>
  <c r="E1655" i="2"/>
  <c r="B1655" i="2"/>
  <c r="E1654" i="2"/>
  <c r="B1654" i="2"/>
  <c r="E1653" i="2"/>
  <c r="B1653" i="2"/>
  <c r="E1652" i="2"/>
  <c r="B1652" i="2"/>
  <c r="E1651" i="2"/>
  <c r="B1651" i="2"/>
  <c r="E1650" i="2"/>
  <c r="B1650" i="2"/>
  <c r="E1649" i="2"/>
  <c r="B1649" i="2"/>
  <c r="E1648" i="2"/>
  <c r="B1648" i="2"/>
  <c r="E1647" i="2"/>
  <c r="B1647" i="2"/>
  <c r="E1646" i="2"/>
  <c r="B1646" i="2"/>
  <c r="E589" i="2"/>
  <c r="D589" i="2"/>
  <c r="B589" i="2"/>
  <c r="E588" i="2"/>
  <c r="D588" i="2"/>
  <c r="C588" i="2"/>
  <c r="B588" i="2"/>
  <c r="E587" i="2"/>
  <c r="B587" i="2"/>
  <c r="E586" i="2"/>
  <c r="B586" i="2"/>
  <c r="E585" i="2"/>
  <c r="B585" i="2"/>
  <c r="E584" i="2"/>
  <c r="B584" i="2"/>
  <c r="E583" i="2"/>
  <c r="B583" i="2"/>
  <c r="E582" i="2"/>
  <c r="B582" i="2"/>
  <c r="E581" i="2"/>
  <c r="B581" i="2"/>
  <c r="E580" i="2"/>
  <c r="B580" i="2"/>
  <c r="E579" i="2"/>
  <c r="B579" i="2"/>
  <c r="E578" i="2"/>
  <c r="B578" i="2"/>
  <c r="E577" i="2"/>
  <c r="B577" i="2"/>
  <c r="E576" i="2"/>
  <c r="B576" i="2"/>
  <c r="E575" i="2"/>
  <c r="B575" i="2"/>
  <c r="E574" i="2"/>
  <c r="B574" i="2"/>
  <c r="E573" i="2"/>
  <c r="B573" i="2"/>
  <c r="E572" i="2"/>
  <c r="B572" i="2"/>
  <c r="E571" i="2"/>
  <c r="B571" i="2"/>
  <c r="E570" i="2"/>
  <c r="B570" i="2"/>
  <c r="E569" i="2"/>
  <c r="B569" i="2"/>
  <c r="E568" i="2"/>
  <c r="B568" i="2"/>
  <c r="E567" i="2"/>
  <c r="B567" i="2"/>
  <c r="E566" i="2"/>
  <c r="B566" i="2"/>
  <c r="E565" i="2"/>
  <c r="B565" i="2"/>
  <c r="E564" i="2"/>
  <c r="B564" i="2"/>
  <c r="E563" i="2"/>
  <c r="B563" i="2"/>
  <c r="E562" i="2"/>
  <c r="B562" i="2"/>
  <c r="E561" i="2"/>
  <c r="B561" i="2"/>
  <c r="E560" i="2"/>
  <c r="B560" i="2"/>
  <c r="E559" i="2"/>
  <c r="B559" i="2"/>
  <c r="E558" i="2"/>
  <c r="B558" i="2"/>
  <c r="E557" i="2"/>
  <c r="B557" i="2"/>
  <c r="E556" i="2"/>
  <c r="B556" i="2"/>
  <c r="E555" i="2"/>
  <c r="B555" i="2"/>
  <c r="E554" i="2"/>
  <c r="B554" i="2"/>
  <c r="E553" i="2"/>
  <c r="B553" i="2"/>
  <c r="E552" i="2"/>
  <c r="B552" i="2"/>
  <c r="E551" i="2"/>
  <c r="B551" i="2"/>
  <c r="E550" i="2"/>
  <c r="B550" i="2"/>
  <c r="E549" i="2"/>
  <c r="B549" i="2"/>
  <c r="E548" i="2"/>
  <c r="B548" i="2"/>
  <c r="E547" i="2"/>
  <c r="B547" i="2"/>
  <c r="E546" i="2"/>
  <c r="B546" i="2"/>
  <c r="E545" i="2"/>
  <c r="B545" i="2"/>
  <c r="E544" i="2"/>
  <c r="B544" i="2"/>
  <c r="E543" i="2"/>
  <c r="B543" i="2"/>
  <c r="E542" i="2"/>
  <c r="B542" i="2"/>
  <c r="E541" i="2"/>
  <c r="B541" i="2"/>
  <c r="E540" i="2"/>
  <c r="B540" i="2"/>
  <c r="E539" i="2"/>
  <c r="B539" i="2"/>
  <c r="E538" i="2"/>
  <c r="B538" i="2"/>
  <c r="E537" i="2"/>
  <c r="B537" i="2"/>
  <c r="E536" i="2"/>
  <c r="B536" i="2"/>
  <c r="E535" i="2"/>
  <c r="B535" i="2"/>
  <c r="E534" i="2"/>
  <c r="B534" i="2"/>
  <c r="E533" i="2"/>
  <c r="B533" i="2"/>
  <c r="E532" i="2"/>
  <c r="B532" i="2"/>
  <c r="E531" i="2"/>
  <c r="B531" i="2"/>
  <c r="E530" i="2"/>
  <c r="B530" i="2"/>
  <c r="E529" i="2"/>
  <c r="B529" i="2"/>
  <c r="E528" i="2"/>
  <c r="B528" i="2"/>
  <c r="E527" i="2"/>
  <c r="B527" i="2"/>
  <c r="E526" i="2"/>
  <c r="B526" i="2"/>
  <c r="E525" i="2"/>
  <c r="B525" i="2"/>
  <c r="E524" i="2"/>
  <c r="B524" i="2"/>
  <c r="E523" i="2"/>
  <c r="B523" i="2"/>
  <c r="E522" i="2"/>
  <c r="B522" i="2"/>
  <c r="E521" i="2"/>
  <c r="B521" i="2"/>
  <c r="E520" i="2"/>
  <c r="B520" i="2"/>
  <c r="E519" i="2"/>
  <c r="B519" i="2"/>
  <c r="E518" i="2"/>
  <c r="B518" i="2"/>
  <c r="E517" i="2"/>
  <c r="B517" i="2"/>
  <c r="E516" i="2"/>
  <c r="D516" i="2"/>
  <c r="C516" i="2"/>
  <c r="B516" i="2"/>
  <c r="E515" i="2"/>
  <c r="D515" i="2"/>
  <c r="C515" i="2"/>
  <c r="B515" i="2"/>
  <c r="E514" i="2"/>
  <c r="D514" i="2"/>
  <c r="C514" i="2"/>
  <c r="B514" i="2"/>
  <c r="E513" i="2"/>
  <c r="D513" i="2"/>
  <c r="C513" i="2"/>
  <c r="B513" i="2"/>
  <c r="E512" i="2"/>
  <c r="D512" i="2"/>
  <c r="C512" i="2"/>
  <c r="B512" i="2"/>
  <c r="E511" i="2"/>
  <c r="D511" i="2"/>
  <c r="C511" i="2"/>
  <c r="B511" i="2"/>
  <c r="E507" i="2"/>
  <c r="D507" i="2"/>
  <c r="C507" i="2"/>
  <c r="B507" i="2"/>
  <c r="E506" i="2"/>
  <c r="D506" i="2"/>
  <c r="C506" i="2"/>
  <c r="B506" i="2"/>
  <c r="E505" i="2"/>
  <c r="D505" i="2"/>
  <c r="C505" i="2"/>
  <c r="B505" i="2"/>
  <c r="E504" i="2"/>
  <c r="D504" i="2"/>
  <c r="C504" i="2"/>
  <c r="B504" i="2"/>
  <c r="E503" i="2"/>
  <c r="D503" i="2"/>
  <c r="C503" i="2"/>
  <c r="B503" i="2"/>
  <c r="E502" i="2"/>
  <c r="D502" i="2"/>
  <c r="C502" i="2"/>
  <c r="B502" i="2"/>
  <c r="E501" i="2"/>
  <c r="D501" i="2"/>
  <c r="C501" i="2"/>
  <c r="B501" i="2"/>
  <c r="E500" i="2"/>
  <c r="D500" i="2"/>
  <c r="C500" i="2"/>
  <c r="B500" i="2"/>
  <c r="E499" i="2"/>
  <c r="D499" i="2"/>
  <c r="C499" i="2"/>
  <c r="B499" i="2"/>
  <c r="E498" i="2"/>
  <c r="D498" i="2"/>
  <c r="C498" i="2"/>
  <c r="B498" i="2"/>
  <c r="E497" i="2"/>
  <c r="D497" i="2"/>
  <c r="C497" i="2"/>
  <c r="B497" i="2"/>
  <c r="E496" i="2"/>
  <c r="D496" i="2"/>
  <c r="C496" i="2"/>
  <c r="B496" i="2"/>
  <c r="E495" i="2"/>
  <c r="D495" i="2"/>
  <c r="C495" i="2"/>
  <c r="B495" i="2"/>
  <c r="E494" i="2"/>
  <c r="D494" i="2"/>
  <c r="C494" i="2"/>
  <c r="B494" i="2"/>
  <c r="E493" i="2"/>
  <c r="D493" i="2"/>
  <c r="C493" i="2"/>
  <c r="B493" i="2"/>
  <c r="E492" i="2"/>
  <c r="D492" i="2"/>
  <c r="C492" i="2"/>
  <c r="B492" i="2"/>
  <c r="E491" i="2"/>
  <c r="D491" i="2"/>
  <c r="C491" i="2"/>
  <c r="B491" i="2"/>
  <c r="E490" i="2"/>
  <c r="D490" i="2"/>
  <c r="C490" i="2"/>
  <c r="B490" i="2"/>
  <c r="E489" i="2"/>
  <c r="D489" i="2"/>
  <c r="C489" i="2"/>
  <c r="B489" i="2"/>
  <c r="E487" i="2"/>
  <c r="D487" i="2"/>
  <c r="C487" i="2"/>
  <c r="B487" i="2"/>
  <c r="E486" i="2"/>
  <c r="D486" i="2"/>
  <c r="C486" i="2"/>
  <c r="B486" i="2"/>
  <c r="E485" i="2"/>
  <c r="D485" i="2"/>
  <c r="C485" i="2"/>
  <c r="B485" i="2"/>
  <c r="E484" i="2"/>
  <c r="D484" i="2"/>
  <c r="C484" i="2"/>
  <c r="B484" i="2"/>
  <c r="E483" i="2"/>
  <c r="D483" i="2"/>
  <c r="C483" i="2"/>
  <c r="B483" i="2"/>
  <c r="E482" i="2"/>
  <c r="D482" i="2"/>
  <c r="C482" i="2"/>
  <c r="B482" i="2"/>
  <c r="E481" i="2"/>
  <c r="D481" i="2"/>
  <c r="C481" i="2"/>
  <c r="B481" i="2"/>
  <c r="E480" i="2"/>
  <c r="D480" i="2"/>
  <c r="C480" i="2"/>
  <c r="B480" i="2"/>
  <c r="E479" i="2"/>
  <c r="D479" i="2"/>
  <c r="C479" i="2"/>
  <c r="B479" i="2"/>
  <c r="E478" i="2"/>
  <c r="D478" i="2"/>
  <c r="C478" i="2"/>
  <c r="B478" i="2"/>
  <c r="E477" i="2"/>
  <c r="D477" i="2"/>
  <c r="C477" i="2"/>
  <c r="B477" i="2"/>
  <c r="E476" i="2"/>
  <c r="D476" i="2"/>
  <c r="C476" i="2"/>
  <c r="B476" i="2"/>
  <c r="E475" i="2"/>
  <c r="D475" i="2"/>
  <c r="C475" i="2"/>
  <c r="B475" i="2"/>
  <c r="E474" i="2"/>
  <c r="D474" i="2"/>
  <c r="C474" i="2"/>
  <c r="B474" i="2"/>
  <c r="E473" i="2"/>
  <c r="D473" i="2"/>
  <c r="C473" i="2"/>
  <c r="B473" i="2"/>
  <c r="E472" i="2"/>
  <c r="D472" i="2"/>
  <c r="C472" i="2"/>
  <c r="B472" i="2"/>
  <c r="E471" i="2"/>
  <c r="D471" i="2"/>
  <c r="C471" i="2"/>
  <c r="B471" i="2"/>
  <c r="E470" i="2"/>
  <c r="D470" i="2"/>
  <c r="C470" i="2"/>
  <c r="B470" i="2"/>
  <c r="E469" i="2"/>
  <c r="D469" i="2"/>
  <c r="C469" i="2"/>
  <c r="B469" i="2"/>
  <c r="E468" i="2"/>
  <c r="D468" i="2"/>
  <c r="B468" i="2"/>
  <c r="E467" i="2"/>
  <c r="D467" i="2"/>
  <c r="B467" i="2"/>
  <c r="E466" i="2"/>
  <c r="D466" i="2"/>
  <c r="B466" i="2"/>
  <c r="E465" i="2"/>
  <c r="D465" i="2"/>
  <c r="B465" i="2"/>
  <c r="E464" i="2"/>
  <c r="D464" i="2"/>
  <c r="B464" i="2"/>
  <c r="E463" i="2"/>
  <c r="D463" i="2"/>
  <c r="B463" i="2"/>
  <c r="E462" i="2"/>
  <c r="D462" i="2"/>
  <c r="B462" i="2"/>
  <c r="E461" i="2"/>
  <c r="D461" i="2"/>
  <c r="B461" i="2"/>
  <c r="E460" i="2"/>
  <c r="D460" i="2"/>
  <c r="B460" i="2"/>
  <c r="E459" i="2"/>
  <c r="D459" i="2"/>
  <c r="B459" i="2"/>
  <c r="E458" i="2"/>
  <c r="D458" i="2"/>
  <c r="B458" i="2"/>
  <c r="E457" i="2"/>
  <c r="D457" i="2"/>
  <c r="B457" i="2"/>
  <c r="E456" i="2"/>
  <c r="D456" i="2"/>
  <c r="B456" i="2"/>
  <c r="E455" i="2"/>
  <c r="D455" i="2"/>
  <c r="B455" i="2"/>
  <c r="E454" i="2"/>
  <c r="D454" i="2"/>
  <c r="B454" i="2"/>
  <c r="E453" i="2"/>
  <c r="D453" i="2"/>
  <c r="B453" i="2"/>
  <c r="E452" i="2"/>
  <c r="D452" i="2"/>
  <c r="B452" i="2"/>
  <c r="E451" i="2"/>
  <c r="D451" i="2"/>
  <c r="B451" i="2"/>
  <c r="E450" i="2"/>
  <c r="D450" i="2"/>
  <c r="B450" i="2"/>
  <c r="E449" i="2"/>
  <c r="D449" i="2"/>
  <c r="B449" i="2"/>
  <c r="E448" i="2"/>
  <c r="D448" i="2"/>
  <c r="B448" i="2"/>
  <c r="E447" i="2"/>
  <c r="D447" i="2"/>
  <c r="B447" i="2"/>
  <c r="E446" i="2"/>
  <c r="D446" i="2"/>
  <c r="B446" i="2"/>
  <c r="E445" i="2"/>
  <c r="D445" i="2"/>
  <c r="B445" i="2"/>
  <c r="E444" i="2"/>
  <c r="D444" i="2"/>
  <c r="B444" i="2"/>
  <c r="E443" i="2"/>
  <c r="D443" i="2"/>
  <c r="B443" i="2"/>
  <c r="E442" i="2"/>
  <c r="D442" i="2"/>
  <c r="B442" i="2"/>
  <c r="E441" i="2"/>
  <c r="D441" i="2"/>
  <c r="B441" i="2"/>
  <c r="E440" i="2"/>
  <c r="D440" i="2"/>
  <c r="B440" i="2"/>
  <c r="E439" i="2"/>
  <c r="D439" i="2"/>
  <c r="B439" i="2"/>
  <c r="E438" i="2"/>
  <c r="D438" i="2"/>
  <c r="B438" i="2"/>
  <c r="E437" i="2"/>
  <c r="D437" i="2"/>
  <c r="B437" i="2"/>
  <c r="E436" i="2"/>
  <c r="D436" i="2"/>
  <c r="C436" i="2"/>
  <c r="B436" i="2"/>
  <c r="E435" i="2"/>
  <c r="D435" i="2"/>
  <c r="C435" i="2"/>
  <c r="B435" i="2"/>
  <c r="E434" i="2"/>
  <c r="D434" i="2"/>
  <c r="C434" i="2"/>
  <c r="B434" i="2"/>
  <c r="E433" i="2"/>
  <c r="D433" i="2"/>
  <c r="C433" i="2"/>
  <c r="B433" i="2"/>
  <c r="E432" i="2"/>
  <c r="D432" i="2"/>
  <c r="C432" i="2"/>
  <c r="B432" i="2"/>
  <c r="E431" i="2"/>
  <c r="D431" i="2"/>
  <c r="C431" i="2"/>
  <c r="B431" i="2"/>
  <c r="E430" i="2"/>
  <c r="D430" i="2"/>
  <c r="C430" i="2"/>
  <c r="B430" i="2"/>
  <c r="E429" i="2"/>
  <c r="D429" i="2"/>
  <c r="C429" i="2"/>
  <c r="B429" i="2"/>
  <c r="E428" i="2"/>
  <c r="D428" i="2"/>
  <c r="C428" i="2"/>
  <c r="B428" i="2"/>
  <c r="E427" i="2"/>
  <c r="D427" i="2"/>
  <c r="C427" i="2"/>
  <c r="B427" i="2"/>
  <c r="E426" i="2"/>
  <c r="C426" i="2"/>
  <c r="B426" i="2"/>
  <c r="E425" i="2"/>
  <c r="D425" i="2"/>
  <c r="C425" i="2"/>
  <c r="B425" i="2"/>
  <c r="E424" i="2"/>
  <c r="D424" i="2"/>
  <c r="C424" i="2"/>
  <c r="B424" i="2"/>
  <c r="E423" i="2"/>
  <c r="D423" i="2"/>
  <c r="C423" i="2"/>
  <c r="B423" i="2"/>
  <c r="E422" i="2"/>
  <c r="D422" i="2"/>
  <c r="C422" i="2"/>
  <c r="B422" i="2"/>
  <c r="E421" i="2"/>
  <c r="D421" i="2"/>
  <c r="C421" i="2"/>
  <c r="B421" i="2"/>
  <c r="E420" i="2"/>
  <c r="D420" i="2"/>
  <c r="C420" i="2"/>
  <c r="B420" i="2"/>
  <c r="E419" i="2"/>
  <c r="D419" i="2"/>
  <c r="C419" i="2"/>
  <c r="B419" i="2"/>
  <c r="E418" i="2"/>
  <c r="D418" i="2"/>
  <c r="C418" i="2"/>
  <c r="B418" i="2"/>
  <c r="E417" i="2"/>
  <c r="D417" i="2"/>
  <c r="C417" i="2"/>
  <c r="B417" i="2"/>
  <c r="E416" i="2"/>
  <c r="D416" i="2"/>
  <c r="C416" i="2"/>
  <c r="B416" i="2"/>
  <c r="E415" i="2"/>
  <c r="D415" i="2"/>
  <c r="C415" i="2"/>
  <c r="B415" i="2"/>
  <c r="E414" i="2"/>
  <c r="D414" i="2"/>
  <c r="C414" i="2"/>
  <c r="B414" i="2"/>
  <c r="E413" i="2"/>
  <c r="D413" i="2"/>
  <c r="C413" i="2"/>
  <c r="B413" i="2"/>
  <c r="E412" i="2"/>
  <c r="D412" i="2"/>
  <c r="C412" i="2"/>
  <c r="B412" i="2"/>
  <c r="E411" i="2"/>
  <c r="D411" i="2"/>
  <c r="C411" i="2"/>
  <c r="B411" i="2"/>
  <c r="E410" i="2"/>
  <c r="D410" i="2"/>
  <c r="C410" i="2"/>
  <c r="B410" i="2"/>
  <c r="E409" i="2"/>
  <c r="D409" i="2"/>
  <c r="C409" i="2"/>
  <c r="B409" i="2"/>
  <c r="E408" i="2"/>
  <c r="D408" i="2"/>
  <c r="C408" i="2"/>
  <c r="B408" i="2"/>
  <c r="E407" i="2"/>
  <c r="D407" i="2"/>
  <c r="C407" i="2"/>
  <c r="B407" i="2"/>
  <c r="E406" i="2"/>
  <c r="D406" i="2"/>
  <c r="C406" i="2"/>
  <c r="B406" i="2"/>
  <c r="E405" i="2"/>
  <c r="D405" i="2"/>
  <c r="C405" i="2"/>
  <c r="B405" i="2"/>
  <c r="E404" i="2"/>
  <c r="D404" i="2"/>
  <c r="C404" i="2"/>
  <c r="B404" i="2"/>
  <c r="E403" i="2"/>
  <c r="D403" i="2"/>
  <c r="C403" i="2"/>
  <c r="B403" i="2"/>
  <c r="E402" i="2"/>
  <c r="D402" i="2"/>
  <c r="C402" i="2"/>
  <c r="B402" i="2"/>
  <c r="E401" i="2"/>
  <c r="D401" i="2"/>
  <c r="C401" i="2"/>
  <c r="B401" i="2"/>
  <c r="E400" i="2"/>
  <c r="D400" i="2"/>
  <c r="C400" i="2"/>
  <c r="B400" i="2"/>
  <c r="E399" i="2"/>
  <c r="D399" i="2"/>
  <c r="C399" i="2"/>
  <c r="B399" i="2"/>
  <c r="E398" i="2"/>
  <c r="D398" i="2"/>
  <c r="C398" i="2"/>
  <c r="B398" i="2"/>
  <c r="E397" i="2"/>
  <c r="D397" i="2"/>
  <c r="C397" i="2"/>
  <c r="B397" i="2"/>
  <c r="E396" i="2"/>
  <c r="D396" i="2"/>
  <c r="C396" i="2"/>
  <c r="B396" i="2"/>
  <c r="E395" i="2"/>
  <c r="D395" i="2"/>
  <c r="C395" i="2"/>
  <c r="B395" i="2"/>
  <c r="E394" i="2"/>
  <c r="D394" i="2"/>
  <c r="C394" i="2"/>
  <c r="B394" i="2"/>
  <c r="E393" i="2"/>
  <c r="D393" i="2"/>
  <c r="C393" i="2"/>
  <c r="B393" i="2"/>
  <c r="E392" i="2"/>
  <c r="D392" i="2"/>
  <c r="C392" i="2"/>
  <c r="B392" i="2"/>
  <c r="E391" i="2"/>
  <c r="D391" i="2"/>
  <c r="C391" i="2"/>
  <c r="B391" i="2"/>
  <c r="E390" i="2"/>
  <c r="D390" i="2"/>
  <c r="C390" i="2"/>
  <c r="B390" i="2"/>
  <c r="E389" i="2"/>
  <c r="D389" i="2"/>
  <c r="B389" i="2"/>
  <c r="E388" i="2"/>
  <c r="D388" i="2"/>
  <c r="C388" i="2"/>
  <c r="B388" i="2"/>
  <c r="E387" i="2"/>
  <c r="D387" i="2"/>
  <c r="C387" i="2"/>
  <c r="B387" i="2"/>
  <c r="E386" i="2"/>
  <c r="D386" i="2"/>
  <c r="C386" i="2"/>
  <c r="B386" i="2"/>
  <c r="E385" i="2"/>
  <c r="D385" i="2"/>
  <c r="C385" i="2"/>
  <c r="B385" i="2"/>
  <c r="E384" i="2"/>
  <c r="D384" i="2"/>
  <c r="C384" i="2"/>
  <c r="B384" i="2"/>
  <c r="E383" i="2"/>
  <c r="D383" i="2"/>
  <c r="C383" i="2"/>
  <c r="B383" i="2"/>
  <c r="E382" i="2"/>
  <c r="D382" i="2"/>
  <c r="C382" i="2"/>
  <c r="B382" i="2"/>
  <c r="E381" i="2"/>
  <c r="D381" i="2"/>
  <c r="C381" i="2"/>
  <c r="B381" i="2"/>
  <c r="E380" i="2"/>
  <c r="D380" i="2"/>
  <c r="B380" i="2"/>
  <c r="E379" i="2"/>
  <c r="D379" i="2"/>
  <c r="C379" i="2"/>
  <c r="B379" i="2"/>
  <c r="E378" i="2"/>
  <c r="C378" i="2"/>
  <c r="B378" i="2"/>
  <c r="E377" i="2"/>
  <c r="C377" i="2"/>
  <c r="B377" i="2"/>
  <c r="E376" i="2"/>
  <c r="C376" i="2"/>
  <c r="B376" i="2"/>
  <c r="E375" i="2"/>
  <c r="C375" i="2"/>
  <c r="B375" i="2"/>
  <c r="E374" i="2"/>
  <c r="C374" i="2"/>
  <c r="B374" i="2"/>
  <c r="E373" i="2"/>
  <c r="C373" i="2"/>
  <c r="B373" i="2"/>
  <c r="E372" i="2"/>
  <c r="C372" i="2"/>
  <c r="B372" i="2"/>
  <c r="E371" i="2"/>
  <c r="B371" i="2"/>
  <c r="E370" i="2"/>
  <c r="D370" i="2"/>
  <c r="E369" i="2"/>
  <c r="D369" i="2"/>
  <c r="E368" i="2"/>
  <c r="D368" i="2"/>
  <c r="E367" i="2"/>
  <c r="D367" i="2"/>
  <c r="E366" i="2"/>
  <c r="D366" i="2"/>
  <c r="E365" i="2"/>
  <c r="D365" i="2"/>
  <c r="E364" i="2"/>
  <c r="D364" i="2"/>
  <c r="E363" i="2"/>
  <c r="D363" i="2"/>
  <c r="E362" i="2"/>
  <c r="D362" i="2"/>
  <c r="E361" i="2"/>
  <c r="D361" i="2"/>
  <c r="E360" i="2"/>
  <c r="D360" i="2"/>
  <c r="E359" i="2"/>
  <c r="D359" i="2"/>
  <c r="E358" i="2"/>
  <c r="D358" i="2"/>
  <c r="E357" i="2"/>
  <c r="D357" i="2"/>
  <c r="E356" i="2"/>
  <c r="D356" i="2"/>
  <c r="E355" i="2"/>
  <c r="D355" i="2"/>
  <c r="C355" i="2"/>
  <c r="E354" i="2"/>
  <c r="D354" i="2"/>
  <c r="C354" i="2"/>
  <c r="E353" i="2"/>
  <c r="D353" i="2"/>
  <c r="C353" i="2"/>
  <c r="E352" i="2"/>
  <c r="D352" i="2"/>
  <c r="C352" i="2"/>
  <c r="E351" i="2"/>
  <c r="D351" i="2"/>
  <c r="C351" i="2"/>
  <c r="E350" i="2"/>
  <c r="D350" i="2"/>
  <c r="C350" i="2"/>
  <c r="E349" i="2"/>
  <c r="D349" i="2"/>
  <c r="C349" i="2"/>
  <c r="E348" i="2"/>
  <c r="E347" i="2"/>
  <c r="E346" i="2"/>
  <c r="E345" i="2"/>
  <c r="E344" i="2"/>
  <c r="E343" i="2"/>
  <c r="E342" i="2"/>
  <c r="E341" i="2"/>
  <c r="E340" i="2"/>
  <c r="E339" i="2"/>
  <c r="E338" i="2"/>
  <c r="E337" i="2"/>
  <c r="E336" i="2"/>
  <c r="E335" i="2"/>
  <c r="E334" i="2"/>
  <c r="E333" i="2"/>
  <c r="E332" i="2"/>
  <c r="E331" i="2"/>
  <c r="E330" i="2"/>
  <c r="E329" i="2"/>
  <c r="E328" i="2"/>
  <c r="E327" i="2"/>
  <c r="E326" i="2"/>
  <c r="E325" i="2"/>
  <c r="E324" i="2"/>
  <c r="E323" i="2"/>
  <c r="E322" i="2"/>
  <c r="S321" i="2"/>
  <c r="Q321" i="2"/>
  <c r="P321" i="2"/>
  <c r="N321" i="2"/>
  <c r="M321" i="2"/>
  <c r="K321" i="2"/>
  <c r="J321" i="2"/>
  <c r="H321" i="2"/>
  <c r="G321" i="2"/>
  <c r="E321" i="2"/>
  <c r="C321" i="2"/>
  <c r="E320" i="2"/>
  <c r="C320" i="2"/>
  <c r="E319" i="2"/>
  <c r="C319" i="2"/>
  <c r="E318" i="2"/>
  <c r="C318" i="2"/>
  <c r="E317" i="2"/>
  <c r="C317" i="2"/>
  <c r="E316" i="2"/>
  <c r="C316" i="2"/>
  <c r="E315" i="2"/>
  <c r="C315" i="2"/>
  <c r="E314" i="2"/>
  <c r="C314" i="2"/>
  <c r="E313" i="2"/>
  <c r="C313" i="2"/>
  <c r="E312" i="2"/>
  <c r="C312" i="2"/>
  <c r="E311" i="2"/>
  <c r="C311" i="2"/>
  <c r="E310" i="2"/>
  <c r="C310" i="2"/>
  <c r="E309" i="2"/>
  <c r="C309" i="2"/>
  <c r="E308" i="2"/>
  <c r="C308" i="2"/>
  <c r="E307" i="2"/>
  <c r="C307" i="2"/>
  <c r="E306" i="2"/>
  <c r="C306" i="2"/>
  <c r="E305" i="2"/>
  <c r="C305" i="2"/>
  <c r="E304" i="2"/>
  <c r="C304" i="2"/>
  <c r="E303" i="2"/>
  <c r="C303" i="2"/>
  <c r="E302" i="2"/>
  <c r="C302" i="2"/>
  <c r="E301" i="2"/>
  <c r="C301" i="2"/>
  <c r="E300" i="2"/>
  <c r="C300" i="2"/>
  <c r="E299" i="2"/>
  <c r="C299" i="2"/>
  <c r="E298" i="2"/>
  <c r="C298" i="2"/>
  <c r="E297" i="2"/>
  <c r="C297" i="2"/>
  <c r="E296" i="2"/>
  <c r="C296" i="2"/>
  <c r="E295" i="2"/>
  <c r="C295" i="2"/>
  <c r="E294" i="2"/>
  <c r="C294" i="2"/>
  <c r="E293" i="2"/>
  <c r="C293" i="2"/>
  <c r="E292" i="2"/>
  <c r="C292" i="2"/>
  <c r="E291" i="2"/>
  <c r="C291" i="2"/>
  <c r="E290" i="2"/>
  <c r="C290" i="2"/>
  <c r="E289" i="2"/>
  <c r="C289" i="2"/>
  <c r="E288" i="2"/>
  <c r="C288" i="2"/>
  <c r="E287" i="2"/>
  <c r="C287" i="2"/>
  <c r="E286" i="2"/>
  <c r="C286" i="2"/>
  <c r="E285" i="2"/>
  <c r="C285" i="2"/>
  <c r="E284" i="2"/>
  <c r="C284" i="2"/>
  <c r="E283" i="2"/>
  <c r="C283" i="2"/>
  <c r="E282" i="2"/>
  <c r="C282" i="2"/>
  <c r="E281" i="2"/>
  <c r="C281" i="2"/>
  <c r="E280" i="2"/>
  <c r="C280" i="2"/>
  <c r="E279" i="2"/>
  <c r="C279" i="2"/>
  <c r="E278" i="2"/>
  <c r="C278" i="2"/>
  <c r="E277" i="2"/>
  <c r="C277" i="2"/>
  <c r="E276" i="2"/>
  <c r="C276" i="2"/>
  <c r="E275" i="2"/>
  <c r="C275" i="2"/>
  <c r="E274" i="2"/>
  <c r="C274" i="2"/>
  <c r="E273" i="2"/>
  <c r="C273" i="2"/>
  <c r="E272" i="2"/>
  <c r="C272" i="2"/>
  <c r="E271" i="2"/>
  <c r="C271" i="2"/>
  <c r="E270" i="2"/>
  <c r="C270" i="2"/>
  <c r="E269" i="2"/>
  <c r="C269" i="2"/>
  <c r="E268" i="2"/>
  <c r="C268" i="2"/>
  <c r="E267" i="2"/>
  <c r="C267" i="2"/>
  <c r="Z266" i="2"/>
  <c r="Y266" i="2"/>
  <c r="V266" i="2"/>
  <c r="Q266" i="2"/>
  <c r="P266" i="2"/>
  <c r="O266" i="2"/>
  <c r="N266" i="2"/>
  <c r="M266" i="2"/>
  <c r="L266" i="2"/>
  <c r="K266" i="2"/>
  <c r="J266" i="2"/>
  <c r="I266" i="2"/>
  <c r="H266" i="2"/>
  <c r="G266" i="2"/>
  <c r="E266" i="2"/>
  <c r="B266" i="2"/>
  <c r="Z265" i="2"/>
  <c r="Y265" i="2"/>
  <c r="V265" i="2"/>
  <c r="Q265" i="2"/>
  <c r="P265" i="2"/>
  <c r="O265" i="2"/>
  <c r="N265" i="2"/>
  <c r="M265" i="2"/>
  <c r="L265" i="2"/>
  <c r="K265" i="2"/>
  <c r="J265" i="2"/>
  <c r="I265" i="2"/>
  <c r="H265" i="2"/>
  <c r="G265" i="2"/>
  <c r="E265" i="2"/>
  <c r="B265" i="2"/>
  <c r="Z264" i="2"/>
  <c r="Y264" i="2"/>
  <c r="V264" i="2"/>
  <c r="Q264" i="2"/>
  <c r="P264" i="2"/>
  <c r="O264" i="2"/>
  <c r="N264" i="2"/>
  <c r="M264" i="2"/>
  <c r="L264" i="2"/>
  <c r="K264" i="2"/>
  <c r="J264" i="2"/>
  <c r="I264" i="2"/>
  <c r="H264" i="2"/>
  <c r="G264" i="2"/>
  <c r="E264" i="2"/>
  <c r="B264" i="2"/>
  <c r="Z263" i="2"/>
  <c r="Y263" i="2"/>
  <c r="V263" i="2"/>
  <c r="Q263" i="2"/>
  <c r="P263" i="2"/>
  <c r="O263" i="2"/>
  <c r="N263" i="2"/>
  <c r="M263" i="2"/>
  <c r="L263" i="2"/>
  <c r="K263" i="2"/>
  <c r="J263" i="2"/>
  <c r="I263" i="2"/>
  <c r="H263" i="2"/>
  <c r="G263" i="2"/>
  <c r="E263" i="2"/>
  <c r="B263" i="2"/>
  <c r="Z262" i="2"/>
  <c r="Y262" i="2"/>
  <c r="V262" i="2"/>
  <c r="Q262" i="2"/>
  <c r="P262" i="2"/>
  <c r="O262" i="2"/>
  <c r="N262" i="2"/>
  <c r="M262" i="2"/>
  <c r="L262" i="2"/>
  <c r="K262" i="2"/>
  <c r="J262" i="2"/>
  <c r="I262" i="2"/>
  <c r="H262" i="2"/>
  <c r="G262" i="2"/>
  <c r="E262" i="2"/>
  <c r="B262" i="2"/>
  <c r="Z261" i="2"/>
  <c r="Y261" i="2"/>
  <c r="V261" i="2"/>
  <c r="Q261" i="2"/>
  <c r="P261" i="2"/>
  <c r="O261" i="2"/>
  <c r="N261" i="2"/>
  <c r="M261" i="2"/>
  <c r="L261" i="2"/>
  <c r="K261" i="2"/>
  <c r="J261" i="2"/>
  <c r="I261" i="2"/>
  <c r="H261" i="2"/>
  <c r="G261" i="2"/>
  <c r="E261" i="2"/>
  <c r="B261" i="2"/>
  <c r="Z260" i="2"/>
  <c r="Y260" i="2"/>
  <c r="V260" i="2"/>
  <c r="Q260" i="2"/>
  <c r="P260" i="2"/>
  <c r="O260" i="2"/>
  <c r="N260" i="2"/>
  <c r="M260" i="2"/>
  <c r="L260" i="2"/>
  <c r="K260" i="2"/>
  <c r="J260" i="2"/>
  <c r="I260" i="2"/>
  <c r="H260" i="2"/>
  <c r="G260" i="2"/>
  <c r="E260" i="2"/>
  <c r="B260" i="2"/>
  <c r="Z259" i="2"/>
  <c r="Y259" i="2"/>
  <c r="V259" i="2"/>
  <c r="Q259" i="2"/>
  <c r="P259" i="2"/>
  <c r="O259" i="2"/>
  <c r="N259" i="2"/>
  <c r="M259" i="2"/>
  <c r="L259" i="2"/>
  <c r="K259" i="2"/>
  <c r="J259" i="2"/>
  <c r="I259" i="2"/>
  <c r="H259" i="2"/>
  <c r="G259" i="2"/>
  <c r="E259" i="2"/>
  <c r="B259" i="2"/>
  <c r="Z258" i="2"/>
  <c r="Y258" i="2"/>
  <c r="V258" i="2"/>
  <c r="Q258" i="2"/>
  <c r="P258" i="2"/>
  <c r="O258" i="2"/>
  <c r="N258" i="2"/>
  <c r="M258" i="2"/>
  <c r="L258" i="2"/>
  <c r="K258" i="2"/>
  <c r="J258" i="2"/>
  <c r="I258" i="2"/>
  <c r="H258" i="2"/>
  <c r="G258" i="2"/>
  <c r="E258" i="2"/>
  <c r="B258" i="2"/>
  <c r="Z257" i="2"/>
  <c r="Y257" i="2"/>
  <c r="V257" i="2"/>
  <c r="Q257" i="2"/>
  <c r="P257" i="2"/>
  <c r="O257" i="2"/>
  <c r="N257" i="2"/>
  <c r="M257" i="2"/>
  <c r="L257" i="2"/>
  <c r="K257" i="2"/>
  <c r="J257" i="2"/>
  <c r="I257" i="2"/>
  <c r="H257" i="2"/>
  <c r="G257" i="2"/>
  <c r="E257" i="2"/>
  <c r="B257" i="2"/>
  <c r="Z256" i="2"/>
  <c r="Y256" i="2"/>
  <c r="V256" i="2"/>
  <c r="Q256" i="2"/>
  <c r="P256" i="2"/>
  <c r="O256" i="2"/>
  <c r="N256" i="2"/>
  <c r="M256" i="2"/>
  <c r="L256" i="2"/>
  <c r="K256" i="2"/>
  <c r="J256" i="2"/>
  <c r="I256" i="2"/>
  <c r="H256" i="2"/>
  <c r="G256" i="2"/>
  <c r="E256" i="2"/>
  <c r="B256" i="2"/>
  <c r="Z255" i="2"/>
  <c r="Y255" i="2"/>
  <c r="V255" i="2"/>
  <c r="Q255" i="2"/>
  <c r="P255" i="2"/>
  <c r="O255" i="2"/>
  <c r="N255" i="2"/>
  <c r="M255" i="2"/>
  <c r="L255" i="2"/>
  <c r="K255" i="2"/>
  <c r="J255" i="2"/>
  <c r="I255" i="2"/>
  <c r="H255" i="2"/>
  <c r="G255" i="2"/>
  <c r="E255" i="2"/>
  <c r="B255" i="2"/>
  <c r="Z254" i="2"/>
  <c r="Y254" i="2"/>
  <c r="V254" i="2"/>
  <c r="Q254" i="2"/>
  <c r="P254" i="2"/>
  <c r="O254" i="2"/>
  <c r="N254" i="2"/>
  <c r="M254" i="2"/>
  <c r="L254" i="2"/>
  <c r="K254" i="2"/>
  <c r="J254" i="2"/>
  <c r="I254" i="2"/>
  <c r="H254" i="2"/>
  <c r="G254" i="2"/>
  <c r="E254" i="2"/>
  <c r="B254" i="2"/>
  <c r="Z253" i="2"/>
  <c r="Y253" i="2"/>
  <c r="V253" i="2"/>
  <c r="Q253" i="2"/>
  <c r="P253" i="2"/>
  <c r="O253" i="2"/>
  <c r="N253" i="2"/>
  <c r="M253" i="2"/>
  <c r="L253" i="2"/>
  <c r="K253" i="2"/>
  <c r="J253" i="2"/>
  <c r="I253" i="2"/>
  <c r="H253" i="2"/>
  <c r="G253" i="2"/>
  <c r="E253" i="2"/>
  <c r="B253" i="2"/>
  <c r="Z252" i="2"/>
  <c r="Y252" i="2"/>
  <c r="V252" i="2"/>
  <c r="Q252" i="2"/>
  <c r="P252" i="2"/>
  <c r="O252" i="2"/>
  <c r="N252" i="2"/>
  <c r="M252" i="2"/>
  <c r="L252" i="2"/>
  <c r="K252" i="2"/>
  <c r="J252" i="2"/>
  <c r="I252" i="2"/>
  <c r="H252" i="2"/>
  <c r="G252" i="2"/>
  <c r="E252" i="2"/>
  <c r="B252" i="2"/>
  <c r="Z251" i="2"/>
  <c r="Y251" i="2"/>
  <c r="V251" i="2"/>
  <c r="Q251" i="2"/>
  <c r="P251" i="2"/>
  <c r="O251" i="2"/>
  <c r="N251" i="2"/>
  <c r="M251" i="2"/>
  <c r="L251" i="2"/>
  <c r="K251" i="2"/>
  <c r="J251" i="2"/>
  <c r="I251" i="2"/>
  <c r="H251" i="2"/>
  <c r="G251" i="2"/>
  <c r="E251" i="2"/>
  <c r="B251" i="2"/>
  <c r="Z250" i="2"/>
  <c r="Y250" i="2"/>
  <c r="V250" i="2"/>
  <c r="Q250" i="2"/>
  <c r="P250" i="2"/>
  <c r="O250" i="2"/>
  <c r="N250" i="2"/>
  <c r="M250" i="2"/>
  <c r="L250" i="2"/>
  <c r="K250" i="2"/>
  <c r="J250" i="2"/>
  <c r="I250" i="2"/>
  <c r="H250" i="2"/>
  <c r="G250" i="2"/>
  <c r="E250" i="2"/>
  <c r="B250" i="2"/>
  <c r="Z249" i="2"/>
  <c r="Y249" i="2"/>
  <c r="V249" i="2"/>
  <c r="Q249" i="2"/>
  <c r="P249" i="2"/>
  <c r="O249" i="2"/>
  <c r="N249" i="2"/>
  <c r="M249" i="2"/>
  <c r="L249" i="2"/>
  <c r="K249" i="2"/>
  <c r="J249" i="2"/>
  <c r="I249" i="2"/>
  <c r="H249" i="2"/>
  <c r="G249" i="2"/>
  <c r="E249" i="2"/>
  <c r="B249" i="2"/>
  <c r="Z248" i="2"/>
  <c r="Y248" i="2"/>
  <c r="V248" i="2"/>
  <c r="Q248" i="2"/>
  <c r="P248" i="2"/>
  <c r="O248" i="2"/>
  <c r="N248" i="2"/>
  <c r="M248" i="2"/>
  <c r="L248" i="2"/>
  <c r="K248" i="2"/>
  <c r="J248" i="2"/>
  <c r="I248" i="2"/>
  <c r="H248" i="2"/>
  <c r="G248" i="2"/>
  <c r="E248" i="2"/>
  <c r="B248" i="2"/>
  <c r="Z247" i="2"/>
  <c r="Y247" i="2"/>
  <c r="V247" i="2"/>
  <c r="Q247" i="2"/>
  <c r="P247" i="2"/>
  <c r="O247" i="2"/>
  <c r="N247" i="2"/>
  <c r="M247" i="2"/>
  <c r="L247" i="2"/>
  <c r="K247" i="2"/>
  <c r="J247" i="2"/>
  <c r="I247" i="2"/>
  <c r="H247" i="2"/>
  <c r="G247" i="2"/>
  <c r="E247" i="2"/>
  <c r="B247" i="2"/>
  <c r="Z246" i="2"/>
  <c r="Y246" i="2"/>
  <c r="V246" i="2"/>
  <c r="Q246" i="2"/>
  <c r="P246" i="2"/>
  <c r="O246" i="2"/>
  <c r="N246" i="2"/>
  <c r="M246" i="2"/>
  <c r="L246" i="2"/>
  <c r="K246" i="2"/>
  <c r="J246" i="2"/>
  <c r="I246" i="2"/>
  <c r="H246" i="2"/>
  <c r="G246" i="2"/>
  <c r="E246" i="2"/>
  <c r="B246" i="2"/>
  <c r="Z245" i="2"/>
  <c r="Y245" i="2"/>
  <c r="V245" i="2"/>
  <c r="Q245" i="2"/>
  <c r="P245" i="2"/>
  <c r="O245" i="2"/>
  <c r="N245" i="2"/>
  <c r="M245" i="2"/>
  <c r="L245" i="2"/>
  <c r="K245" i="2"/>
  <c r="J245" i="2"/>
  <c r="I245" i="2"/>
  <c r="H245" i="2"/>
  <c r="G245" i="2"/>
  <c r="E245" i="2"/>
  <c r="B245" i="2"/>
  <c r="Z244" i="2"/>
  <c r="Y244" i="2"/>
  <c r="V244" i="2"/>
  <c r="Q244" i="2"/>
  <c r="P244" i="2"/>
  <c r="O244" i="2"/>
  <c r="N244" i="2"/>
  <c r="M244" i="2"/>
  <c r="L244" i="2"/>
  <c r="K244" i="2"/>
  <c r="J244" i="2"/>
  <c r="I244" i="2"/>
  <c r="H244" i="2"/>
  <c r="G244" i="2"/>
  <c r="E244" i="2"/>
  <c r="B244" i="2"/>
  <c r="Z243" i="2"/>
  <c r="Y243" i="2"/>
  <c r="V243" i="2"/>
  <c r="Q243" i="2"/>
  <c r="P243" i="2"/>
  <c r="O243" i="2"/>
  <c r="N243" i="2"/>
  <c r="M243" i="2"/>
  <c r="L243" i="2"/>
  <c r="K243" i="2"/>
  <c r="J243" i="2"/>
  <c r="I243" i="2"/>
  <c r="H243" i="2"/>
  <c r="G243" i="2"/>
  <c r="E243" i="2"/>
  <c r="B243" i="2"/>
  <c r="Z242" i="2"/>
  <c r="Y242" i="2"/>
  <c r="V242" i="2"/>
  <c r="Q242" i="2"/>
  <c r="P242" i="2"/>
  <c r="O242" i="2"/>
  <c r="N242" i="2"/>
  <c r="M242" i="2"/>
  <c r="L242" i="2"/>
  <c r="K242" i="2"/>
  <c r="J242" i="2"/>
  <c r="I242" i="2"/>
  <c r="H242" i="2"/>
  <c r="G242" i="2"/>
  <c r="E242" i="2"/>
  <c r="B242" i="2"/>
  <c r="Z241" i="2"/>
  <c r="Y241" i="2"/>
  <c r="V241" i="2"/>
  <c r="Q241" i="2"/>
  <c r="P241" i="2"/>
  <c r="O241" i="2"/>
  <c r="N241" i="2"/>
  <c r="M241" i="2"/>
  <c r="L241" i="2"/>
  <c r="K241" i="2"/>
  <c r="J241" i="2"/>
  <c r="I241" i="2"/>
  <c r="H241" i="2"/>
  <c r="G241" i="2"/>
  <c r="E241" i="2"/>
  <c r="B241" i="2"/>
  <c r="Z240" i="2"/>
  <c r="Y240" i="2"/>
  <c r="V240" i="2"/>
  <c r="Q240" i="2"/>
  <c r="P240" i="2"/>
  <c r="O240" i="2"/>
  <c r="N240" i="2"/>
  <c r="M240" i="2"/>
  <c r="L240" i="2"/>
  <c r="K240" i="2"/>
  <c r="J240" i="2"/>
  <c r="I240" i="2"/>
  <c r="H240" i="2"/>
  <c r="G240" i="2"/>
  <c r="E240" i="2"/>
  <c r="B240" i="2"/>
  <c r="Z239" i="2"/>
  <c r="Y239" i="2"/>
  <c r="V239" i="2"/>
  <c r="Q239" i="2"/>
  <c r="P239" i="2"/>
  <c r="O239" i="2"/>
  <c r="N239" i="2"/>
  <c r="M239" i="2"/>
  <c r="L239" i="2"/>
  <c r="K239" i="2"/>
  <c r="J239" i="2"/>
  <c r="I239" i="2"/>
  <c r="H239" i="2"/>
  <c r="G239" i="2"/>
  <c r="E239" i="2"/>
  <c r="B239" i="2"/>
  <c r="Z238" i="2"/>
  <c r="Y238" i="2"/>
  <c r="V238" i="2"/>
  <c r="Q238" i="2"/>
  <c r="P238" i="2"/>
  <c r="O238" i="2"/>
  <c r="N238" i="2"/>
  <c r="M238" i="2"/>
  <c r="L238" i="2"/>
  <c r="K238" i="2"/>
  <c r="J238" i="2"/>
  <c r="I238" i="2"/>
  <c r="H238" i="2"/>
  <c r="G238" i="2"/>
  <c r="E238" i="2"/>
  <c r="B238" i="2"/>
  <c r="Z237" i="2"/>
  <c r="Y237" i="2"/>
  <c r="V237" i="2"/>
  <c r="Q237" i="2"/>
  <c r="P237" i="2"/>
  <c r="O237" i="2"/>
  <c r="N237" i="2"/>
  <c r="M237" i="2"/>
  <c r="L237" i="2"/>
  <c r="K237" i="2"/>
  <c r="J237" i="2"/>
  <c r="I237" i="2"/>
  <c r="H237" i="2"/>
  <c r="G237" i="2"/>
  <c r="E237" i="2"/>
  <c r="B237" i="2"/>
  <c r="Z236" i="2"/>
  <c r="Y236" i="2"/>
  <c r="V236" i="2"/>
  <c r="Q236" i="2"/>
  <c r="P236" i="2"/>
  <c r="O236" i="2"/>
  <c r="N236" i="2"/>
  <c r="M236" i="2"/>
  <c r="L236" i="2"/>
  <c r="K236" i="2"/>
  <c r="J236" i="2"/>
  <c r="I236" i="2"/>
  <c r="H236" i="2"/>
  <c r="G236" i="2"/>
  <c r="E236" i="2"/>
  <c r="B236" i="2"/>
  <c r="Z235" i="2"/>
  <c r="Y235" i="2"/>
  <c r="V235" i="2"/>
  <c r="Q235" i="2"/>
  <c r="P235" i="2"/>
  <c r="O235" i="2"/>
  <c r="N235" i="2"/>
  <c r="M235" i="2"/>
  <c r="L235" i="2"/>
  <c r="K235" i="2"/>
  <c r="J235" i="2"/>
  <c r="I235" i="2"/>
  <c r="H235" i="2"/>
  <c r="G235" i="2"/>
  <c r="E235" i="2"/>
  <c r="B235" i="2"/>
  <c r="Z234" i="2"/>
  <c r="Y234" i="2"/>
  <c r="V234" i="2"/>
  <c r="Q234" i="2"/>
  <c r="P234" i="2"/>
  <c r="O234" i="2"/>
  <c r="N234" i="2"/>
  <c r="M234" i="2"/>
  <c r="L234" i="2"/>
  <c r="K234" i="2"/>
  <c r="J234" i="2"/>
  <c r="I234" i="2"/>
  <c r="H234" i="2"/>
  <c r="G234" i="2"/>
  <c r="E234" i="2"/>
  <c r="B234" i="2"/>
  <c r="Z233" i="2"/>
  <c r="Y233" i="2"/>
  <c r="V233" i="2"/>
  <c r="Q233" i="2"/>
  <c r="P233" i="2"/>
  <c r="O233" i="2"/>
  <c r="N233" i="2"/>
  <c r="M233" i="2"/>
  <c r="L233" i="2"/>
  <c r="K233" i="2"/>
  <c r="J233" i="2"/>
  <c r="I233" i="2"/>
  <c r="H233" i="2"/>
  <c r="G233" i="2"/>
  <c r="E233" i="2"/>
  <c r="B233" i="2"/>
  <c r="Z232" i="2"/>
  <c r="Y232" i="2"/>
  <c r="V232" i="2"/>
  <c r="Q232" i="2"/>
  <c r="P232" i="2"/>
  <c r="O232" i="2"/>
  <c r="N232" i="2"/>
  <c r="M232" i="2"/>
  <c r="L232" i="2"/>
  <c r="K232" i="2"/>
  <c r="J232" i="2"/>
  <c r="I232" i="2"/>
  <c r="H232" i="2"/>
  <c r="G232" i="2"/>
  <c r="E232" i="2"/>
  <c r="B232" i="2"/>
  <c r="Q231" i="2"/>
  <c r="P231" i="2"/>
  <c r="N231" i="2"/>
  <c r="M231" i="2"/>
  <c r="K231" i="2"/>
  <c r="J231" i="2"/>
  <c r="H231" i="2"/>
  <c r="G231" i="2"/>
  <c r="E231" i="2"/>
  <c r="B231" i="2"/>
  <c r="Q230" i="2"/>
  <c r="P230" i="2"/>
  <c r="N230" i="2"/>
  <c r="M230" i="2"/>
  <c r="K230" i="2"/>
  <c r="J230" i="2"/>
  <c r="H230" i="2"/>
  <c r="G230" i="2"/>
  <c r="E230" i="2"/>
  <c r="B230" i="2"/>
  <c r="Q229" i="2"/>
  <c r="P229" i="2"/>
  <c r="N229" i="2"/>
  <c r="M229" i="2"/>
  <c r="K229" i="2"/>
  <c r="J229" i="2"/>
  <c r="H229" i="2"/>
  <c r="G229" i="2"/>
  <c r="E229" i="2"/>
  <c r="B229" i="2"/>
  <c r="Q228" i="2"/>
  <c r="P228" i="2"/>
  <c r="N228" i="2"/>
  <c r="M228" i="2"/>
  <c r="K228" i="2"/>
  <c r="J228" i="2"/>
  <c r="H228" i="2"/>
  <c r="G228" i="2"/>
  <c r="E228" i="2"/>
  <c r="B228" i="2"/>
  <c r="Q227" i="2"/>
  <c r="P227" i="2"/>
  <c r="N227" i="2"/>
  <c r="M227" i="2"/>
  <c r="K227" i="2"/>
  <c r="J227" i="2"/>
  <c r="H227" i="2"/>
  <c r="G227" i="2"/>
  <c r="E227" i="2"/>
  <c r="B227" i="2"/>
  <c r="Q226" i="2"/>
  <c r="P226" i="2"/>
  <c r="N226" i="2"/>
  <c r="M226" i="2"/>
  <c r="K226" i="2"/>
  <c r="J226" i="2"/>
  <c r="H226" i="2"/>
  <c r="G226" i="2"/>
  <c r="E226" i="2"/>
  <c r="B226" i="2"/>
  <c r="Q225" i="2"/>
  <c r="P225" i="2"/>
  <c r="N225" i="2"/>
  <c r="M225" i="2"/>
  <c r="K225" i="2"/>
  <c r="J225" i="2"/>
  <c r="H225" i="2"/>
  <c r="G225" i="2"/>
  <c r="E225" i="2"/>
  <c r="B225" i="2"/>
  <c r="Q224" i="2"/>
  <c r="P224" i="2"/>
  <c r="N224" i="2"/>
  <c r="M224" i="2"/>
  <c r="K224" i="2"/>
  <c r="J224" i="2"/>
  <c r="H224" i="2"/>
  <c r="G224" i="2"/>
  <c r="E224" i="2"/>
  <c r="B224" i="2"/>
  <c r="Q223" i="2"/>
  <c r="P223" i="2"/>
  <c r="N223" i="2"/>
  <c r="M223" i="2"/>
  <c r="K223" i="2"/>
  <c r="J223" i="2"/>
  <c r="H223" i="2"/>
  <c r="G223" i="2"/>
  <c r="E223" i="2"/>
  <c r="B223" i="2"/>
  <c r="Q222" i="2"/>
  <c r="P222" i="2"/>
  <c r="N222" i="2"/>
  <c r="M222" i="2"/>
  <c r="K222" i="2"/>
  <c r="J222" i="2"/>
  <c r="H222" i="2"/>
  <c r="G222" i="2"/>
  <c r="E222" i="2"/>
  <c r="B222" i="2"/>
  <c r="Q221" i="2"/>
  <c r="P221" i="2"/>
  <c r="N221" i="2"/>
  <c r="M221" i="2"/>
  <c r="K221" i="2"/>
  <c r="J221" i="2"/>
  <c r="H221" i="2"/>
  <c r="G221" i="2"/>
  <c r="E221" i="2"/>
  <c r="B221" i="2"/>
  <c r="Q220" i="2"/>
  <c r="P220" i="2"/>
  <c r="N220" i="2"/>
  <c r="M220" i="2"/>
  <c r="K220" i="2"/>
  <c r="J220" i="2"/>
  <c r="H220" i="2"/>
  <c r="G220" i="2"/>
  <c r="E220" i="2"/>
  <c r="B220" i="2"/>
  <c r="Q219" i="2"/>
  <c r="P219" i="2"/>
  <c r="N219" i="2"/>
  <c r="M219" i="2"/>
  <c r="K219" i="2"/>
  <c r="J219" i="2"/>
  <c r="H219" i="2"/>
  <c r="G219" i="2"/>
  <c r="E219" i="2"/>
  <c r="B219" i="2"/>
  <c r="Q218" i="2"/>
  <c r="P218" i="2"/>
  <c r="N218" i="2"/>
  <c r="M218" i="2"/>
  <c r="K218" i="2"/>
  <c r="J218" i="2"/>
  <c r="H218" i="2"/>
  <c r="G218" i="2"/>
  <c r="E218" i="2"/>
  <c r="B218" i="2"/>
  <c r="Q217" i="2"/>
  <c r="P217" i="2"/>
  <c r="N217" i="2"/>
  <c r="M217" i="2"/>
  <c r="K217" i="2"/>
  <c r="J217" i="2"/>
  <c r="H217" i="2"/>
  <c r="G217" i="2"/>
  <c r="E217" i="2"/>
  <c r="B217" i="2"/>
  <c r="Q216" i="2"/>
  <c r="P216" i="2"/>
  <c r="N216" i="2"/>
  <c r="M216" i="2"/>
  <c r="K216" i="2"/>
  <c r="J216" i="2"/>
  <c r="H216" i="2"/>
  <c r="G216" i="2"/>
  <c r="E216" i="2"/>
  <c r="B216" i="2"/>
  <c r="Q215" i="2"/>
  <c r="P215" i="2"/>
  <c r="N215" i="2"/>
  <c r="M215" i="2"/>
  <c r="K215" i="2"/>
  <c r="J215" i="2"/>
  <c r="H215" i="2"/>
  <c r="G215" i="2"/>
  <c r="E215" i="2"/>
  <c r="B215" i="2"/>
  <c r="Q214" i="2"/>
  <c r="P214" i="2"/>
  <c r="N214" i="2"/>
  <c r="M214" i="2"/>
  <c r="K214" i="2"/>
  <c r="J214" i="2"/>
  <c r="H214" i="2"/>
  <c r="G214" i="2"/>
  <c r="E214" i="2"/>
  <c r="B214" i="2"/>
  <c r="Q213" i="2"/>
  <c r="P213" i="2"/>
  <c r="N213" i="2"/>
  <c r="M213" i="2"/>
  <c r="K213" i="2"/>
  <c r="J213" i="2"/>
  <c r="H213" i="2"/>
  <c r="G213" i="2"/>
  <c r="E213" i="2"/>
  <c r="B213" i="2"/>
  <c r="Q212" i="2"/>
  <c r="P212" i="2"/>
  <c r="N212" i="2"/>
  <c r="M212" i="2"/>
  <c r="K212" i="2"/>
  <c r="J212" i="2"/>
  <c r="H212" i="2"/>
  <c r="G212" i="2"/>
  <c r="E212" i="2"/>
  <c r="B212" i="2"/>
  <c r="Q211" i="2"/>
  <c r="P211" i="2"/>
  <c r="N211" i="2"/>
  <c r="M211" i="2"/>
  <c r="K211" i="2"/>
  <c r="J211" i="2"/>
  <c r="H211" i="2"/>
  <c r="G211" i="2"/>
  <c r="E211" i="2"/>
  <c r="B211" i="2"/>
  <c r="Q210" i="2"/>
  <c r="P210" i="2"/>
  <c r="N210" i="2"/>
  <c r="M210" i="2"/>
  <c r="K210" i="2"/>
  <c r="J210" i="2"/>
  <c r="H210" i="2"/>
  <c r="G210" i="2"/>
  <c r="E210" i="2"/>
  <c r="B210" i="2"/>
  <c r="Q209" i="2"/>
  <c r="P209" i="2"/>
  <c r="N209" i="2"/>
  <c r="M209" i="2"/>
  <c r="K209" i="2"/>
  <c r="J209" i="2"/>
  <c r="H209" i="2"/>
  <c r="G209" i="2"/>
  <c r="E209" i="2"/>
  <c r="B209" i="2"/>
  <c r="Q208" i="2"/>
  <c r="P208" i="2"/>
  <c r="N208" i="2"/>
  <c r="M208" i="2"/>
  <c r="K208" i="2"/>
  <c r="J208" i="2"/>
  <c r="H208" i="2"/>
  <c r="G208" i="2"/>
  <c r="E208" i="2"/>
  <c r="B208" i="2"/>
  <c r="Q207" i="2"/>
  <c r="P207" i="2"/>
  <c r="N207" i="2"/>
  <c r="M207" i="2"/>
  <c r="K207" i="2"/>
  <c r="J207" i="2"/>
  <c r="H207" i="2"/>
  <c r="G207" i="2"/>
  <c r="E207" i="2"/>
  <c r="B207" i="2"/>
  <c r="Q206" i="2"/>
  <c r="P206" i="2"/>
  <c r="N206" i="2"/>
  <c r="M206" i="2"/>
  <c r="K206" i="2"/>
  <c r="J206" i="2"/>
  <c r="H206" i="2"/>
  <c r="G206" i="2"/>
  <c r="E206" i="2"/>
  <c r="B206" i="2"/>
  <c r="Q205" i="2"/>
  <c r="P205" i="2"/>
  <c r="N205" i="2"/>
  <c r="M205" i="2"/>
  <c r="K205" i="2"/>
  <c r="J205" i="2"/>
  <c r="H205" i="2"/>
  <c r="G205" i="2"/>
  <c r="E205" i="2"/>
  <c r="B205" i="2"/>
  <c r="Q204" i="2"/>
  <c r="P204" i="2"/>
  <c r="N204" i="2"/>
  <c r="M204" i="2"/>
  <c r="K204" i="2"/>
  <c r="J204" i="2"/>
  <c r="H204" i="2"/>
  <c r="G204" i="2"/>
  <c r="E204" i="2"/>
  <c r="B204" i="2"/>
  <c r="Q203" i="2"/>
  <c r="P203" i="2"/>
  <c r="N203" i="2"/>
  <c r="M203" i="2"/>
  <c r="K203" i="2"/>
  <c r="J203" i="2"/>
  <c r="H203" i="2"/>
  <c r="G203" i="2"/>
  <c r="E203" i="2"/>
  <c r="B203" i="2"/>
  <c r="Q202" i="2"/>
  <c r="P202" i="2"/>
  <c r="N202" i="2"/>
  <c r="M202" i="2"/>
  <c r="K202" i="2"/>
  <c r="J202" i="2"/>
  <c r="H202" i="2"/>
  <c r="G202" i="2"/>
  <c r="E202" i="2"/>
  <c r="B202" i="2"/>
  <c r="Q201" i="2"/>
  <c r="P201" i="2"/>
  <c r="N201" i="2"/>
  <c r="M201" i="2"/>
  <c r="K201" i="2"/>
  <c r="J201" i="2"/>
  <c r="H201" i="2"/>
  <c r="G201" i="2"/>
  <c r="E201" i="2"/>
  <c r="B201" i="2"/>
  <c r="Q200" i="2"/>
  <c r="P200" i="2"/>
  <c r="N200" i="2"/>
  <c r="M200" i="2"/>
  <c r="K200" i="2"/>
  <c r="J200" i="2"/>
  <c r="H200" i="2"/>
  <c r="G200" i="2"/>
  <c r="E200" i="2"/>
  <c r="B200" i="2"/>
  <c r="Q199" i="2"/>
  <c r="P199" i="2"/>
  <c r="N199" i="2"/>
  <c r="M199" i="2"/>
  <c r="K199" i="2"/>
  <c r="J199" i="2"/>
  <c r="H199" i="2"/>
  <c r="G199" i="2"/>
  <c r="E199" i="2"/>
  <c r="B199" i="2"/>
  <c r="Q198" i="2"/>
  <c r="P198" i="2"/>
  <c r="N198" i="2"/>
  <c r="M198" i="2"/>
  <c r="K198" i="2"/>
  <c r="J198" i="2"/>
  <c r="H198" i="2"/>
  <c r="G198" i="2"/>
  <c r="E198" i="2"/>
  <c r="B198" i="2"/>
  <c r="Q197" i="2"/>
  <c r="P197" i="2"/>
  <c r="N197" i="2"/>
  <c r="M197" i="2"/>
  <c r="K197" i="2"/>
  <c r="J197" i="2"/>
  <c r="H197" i="2"/>
  <c r="G197" i="2"/>
  <c r="E197" i="2"/>
  <c r="B197" i="2"/>
  <c r="Q196" i="2"/>
  <c r="P196" i="2"/>
  <c r="N196" i="2"/>
  <c r="M196" i="2"/>
  <c r="K196" i="2"/>
  <c r="J196" i="2"/>
  <c r="H196" i="2"/>
  <c r="G196" i="2"/>
  <c r="E196" i="2"/>
  <c r="B196" i="2"/>
  <c r="Q195" i="2"/>
  <c r="P195" i="2"/>
  <c r="N195" i="2"/>
  <c r="M195" i="2"/>
  <c r="K195" i="2"/>
  <c r="J195" i="2"/>
  <c r="H195" i="2"/>
  <c r="G195" i="2"/>
  <c r="E195" i="2"/>
  <c r="B195" i="2"/>
  <c r="Q194" i="2"/>
  <c r="P194" i="2"/>
  <c r="N194" i="2"/>
  <c r="M194" i="2"/>
  <c r="K194" i="2"/>
  <c r="J194" i="2"/>
  <c r="H194" i="2"/>
  <c r="G194" i="2"/>
  <c r="E194" i="2"/>
  <c r="B194" i="2"/>
  <c r="Q193" i="2"/>
  <c r="P193" i="2"/>
  <c r="N193" i="2"/>
  <c r="M193" i="2"/>
  <c r="K193" i="2"/>
  <c r="J193" i="2"/>
  <c r="H193" i="2"/>
  <c r="G193" i="2"/>
  <c r="E193" i="2"/>
  <c r="B193" i="2"/>
  <c r="Q192" i="2"/>
  <c r="P192" i="2"/>
  <c r="N192" i="2"/>
  <c r="M192" i="2"/>
  <c r="K192" i="2"/>
  <c r="J192" i="2"/>
  <c r="H192" i="2"/>
  <c r="G192" i="2"/>
  <c r="E192" i="2"/>
  <c r="B192" i="2"/>
  <c r="Q191" i="2"/>
  <c r="P191" i="2"/>
  <c r="N191" i="2"/>
  <c r="M191" i="2"/>
  <c r="K191" i="2"/>
  <c r="J191" i="2"/>
  <c r="H191" i="2"/>
  <c r="G191" i="2"/>
  <c r="E191" i="2"/>
  <c r="B191" i="2"/>
  <c r="Q190" i="2"/>
  <c r="P190" i="2"/>
  <c r="N190" i="2"/>
  <c r="M190" i="2"/>
  <c r="K190" i="2"/>
  <c r="J190" i="2"/>
  <c r="H190" i="2"/>
  <c r="G190" i="2"/>
  <c r="E190" i="2"/>
  <c r="B190" i="2"/>
  <c r="Q189" i="2"/>
  <c r="P189" i="2"/>
  <c r="N189" i="2"/>
  <c r="M189" i="2"/>
  <c r="K189" i="2"/>
  <c r="J189" i="2"/>
  <c r="H189" i="2"/>
  <c r="G189" i="2"/>
  <c r="E189" i="2"/>
  <c r="B189" i="2"/>
  <c r="Q188" i="2"/>
  <c r="P188" i="2"/>
  <c r="N188" i="2"/>
  <c r="M188" i="2"/>
  <c r="K188" i="2"/>
  <c r="J188" i="2"/>
  <c r="H188" i="2"/>
  <c r="G188" i="2"/>
  <c r="E188" i="2"/>
  <c r="B188" i="2"/>
  <c r="Q187" i="2"/>
  <c r="P187" i="2"/>
  <c r="N187" i="2"/>
  <c r="M187" i="2"/>
  <c r="K187" i="2"/>
  <c r="J187" i="2"/>
  <c r="H187" i="2"/>
  <c r="G187" i="2"/>
  <c r="E187" i="2"/>
  <c r="B187" i="2"/>
  <c r="Q186" i="2"/>
  <c r="P186" i="2"/>
  <c r="N186" i="2"/>
  <c r="M186" i="2"/>
  <c r="K186" i="2"/>
  <c r="J186" i="2"/>
  <c r="H186" i="2"/>
  <c r="G186" i="2"/>
  <c r="E186" i="2"/>
  <c r="B186" i="2"/>
  <c r="Q185" i="2"/>
  <c r="P185" i="2"/>
  <c r="N185" i="2"/>
  <c r="M185" i="2"/>
  <c r="K185" i="2"/>
  <c r="J185" i="2"/>
  <c r="H185" i="2"/>
  <c r="G185" i="2"/>
  <c r="E185" i="2"/>
  <c r="B185" i="2"/>
  <c r="Q184" i="2"/>
  <c r="P184" i="2"/>
  <c r="N184" i="2"/>
  <c r="M184" i="2"/>
  <c r="K184" i="2"/>
  <c r="J184" i="2"/>
  <c r="H184" i="2"/>
  <c r="G184" i="2"/>
  <c r="E184" i="2"/>
  <c r="B184" i="2"/>
  <c r="Q183" i="2"/>
  <c r="P183" i="2"/>
  <c r="N183" i="2"/>
  <c r="M183" i="2"/>
  <c r="K183" i="2"/>
  <c r="J183" i="2"/>
  <c r="H183" i="2"/>
  <c r="G183" i="2"/>
  <c r="E183" i="2"/>
  <c r="B183" i="2"/>
  <c r="Q182" i="2"/>
  <c r="P182" i="2"/>
  <c r="N182" i="2"/>
  <c r="M182" i="2"/>
  <c r="K182" i="2"/>
  <c r="J182" i="2"/>
  <c r="H182" i="2"/>
  <c r="G182" i="2"/>
  <c r="E182" i="2"/>
  <c r="B182" i="2"/>
  <c r="Q181" i="2"/>
  <c r="P181" i="2"/>
  <c r="N181" i="2"/>
  <c r="M181" i="2"/>
  <c r="K181" i="2"/>
  <c r="J181" i="2"/>
  <c r="H181" i="2"/>
  <c r="G181" i="2"/>
  <c r="E181" i="2"/>
  <c r="B181" i="2"/>
  <c r="Q180" i="2"/>
  <c r="P180" i="2"/>
  <c r="N180" i="2"/>
  <c r="M180" i="2"/>
  <c r="K180" i="2"/>
  <c r="J180" i="2"/>
  <c r="H180" i="2"/>
  <c r="G180" i="2"/>
  <c r="E180" i="2"/>
  <c r="B180" i="2"/>
  <c r="Q179" i="2"/>
  <c r="P179" i="2"/>
  <c r="N179" i="2"/>
  <c r="M179" i="2"/>
  <c r="K179" i="2"/>
  <c r="J179" i="2"/>
  <c r="H179" i="2"/>
  <c r="G179" i="2"/>
  <c r="E179" i="2"/>
  <c r="B179" i="2"/>
  <c r="Q178" i="2"/>
  <c r="P178" i="2"/>
  <c r="N178" i="2"/>
  <c r="M178" i="2"/>
  <c r="K178" i="2"/>
  <c r="J178" i="2"/>
  <c r="H178" i="2"/>
  <c r="G178" i="2"/>
  <c r="E178" i="2"/>
  <c r="B178" i="2"/>
  <c r="H177" i="2"/>
  <c r="J177" i="2"/>
  <c r="K177" i="2"/>
  <c r="M177" i="2"/>
  <c r="N177" i="2"/>
  <c r="P177" i="2"/>
  <c r="Q177" i="2"/>
  <c r="G177" i="2"/>
  <c r="E177" i="2"/>
  <c r="B177" i="2"/>
  <c r="E176" i="2"/>
  <c r="B176" i="2"/>
  <c r="E175" i="2"/>
  <c r="B175" i="2"/>
  <c r="E174" i="2"/>
  <c r="B174" i="2"/>
  <c r="E173" i="2"/>
  <c r="B173" i="2"/>
  <c r="E172" i="2"/>
  <c r="B172" i="2"/>
  <c r="E171" i="2"/>
  <c r="B171" i="2"/>
  <c r="E170" i="2"/>
  <c r="B170" i="2"/>
  <c r="E169" i="2"/>
  <c r="B169" i="2"/>
  <c r="E168" i="2"/>
  <c r="B168" i="2"/>
  <c r="E167" i="2"/>
  <c r="B167" i="2"/>
  <c r="E166" i="2"/>
  <c r="B166" i="2"/>
  <c r="E165" i="2"/>
  <c r="B165" i="2"/>
  <c r="E164" i="2"/>
  <c r="B164" i="2"/>
  <c r="E163" i="2"/>
  <c r="B163" i="2"/>
  <c r="E162" i="2"/>
  <c r="B162" i="2"/>
  <c r="E161" i="2"/>
  <c r="B161" i="2"/>
  <c r="E160" i="2"/>
  <c r="B160" i="2"/>
  <c r="E159" i="2"/>
  <c r="B159" i="2"/>
  <c r="E158" i="2"/>
  <c r="B158" i="2"/>
  <c r="E157" i="2"/>
  <c r="B157" i="2"/>
  <c r="E156" i="2"/>
  <c r="B156" i="2"/>
  <c r="E155" i="2"/>
  <c r="B155" i="2"/>
  <c r="E154" i="2"/>
  <c r="B154" i="2"/>
  <c r="E153" i="2"/>
  <c r="B153" i="2"/>
  <c r="E152" i="2"/>
  <c r="B152" i="2"/>
  <c r="E151" i="2"/>
  <c r="B151" i="2"/>
  <c r="E150" i="2"/>
  <c r="B150" i="2"/>
  <c r="E149" i="2"/>
  <c r="B149" i="2"/>
  <c r="E148" i="2"/>
  <c r="B148" i="2"/>
  <c r="E147"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E949" i="31" l="1"/>
  <c r="E1536" i="2" s="1"/>
  <c r="E1442" i="2"/>
  <c r="E948" i="31"/>
  <c r="E1535" i="2" s="1"/>
  <c r="E1441" i="2"/>
  <c r="E947" i="31"/>
  <c r="E1534" i="2" s="1"/>
  <c r="E1440" i="2"/>
  <c r="C572" i="31"/>
  <c r="C1065" i="2"/>
  <c r="F1011" i="31"/>
  <c r="F1598" i="2" s="1"/>
  <c r="F1504" i="2"/>
  <c r="F993" i="31"/>
  <c r="F1580" i="2" s="1"/>
  <c r="F1486" i="2"/>
  <c r="F1033" i="31"/>
  <c r="F1620" i="2" s="1"/>
  <c r="F1526" i="2"/>
  <c r="F945" i="31"/>
  <c r="F1532" i="2" s="1"/>
  <c r="F1438" i="2"/>
  <c r="F951" i="31"/>
  <c r="F1538" i="2" s="1"/>
  <c r="F1444" i="2"/>
  <c r="F948" i="31"/>
  <c r="F1535" i="2" s="1"/>
  <c r="F1441" i="2"/>
  <c r="F1034" i="31"/>
  <c r="F1621" i="2" s="1"/>
  <c r="F1527" i="2"/>
  <c r="F966" i="31"/>
  <c r="F1553" i="2" s="1"/>
  <c r="F1459" i="2"/>
  <c r="F977" i="31"/>
  <c r="F1564" i="2" s="1"/>
  <c r="F1470" i="2"/>
  <c r="F1016" i="31"/>
  <c r="F1603" i="2" s="1"/>
  <c r="F1509" i="2"/>
  <c r="F974" i="31"/>
  <c r="F1561" i="2" s="1"/>
  <c r="F1467" i="2"/>
  <c r="F1002" i="31"/>
  <c r="F1589" i="2" s="1"/>
  <c r="F1495" i="2"/>
  <c r="F1030" i="31"/>
  <c r="F1617" i="2" s="1"/>
  <c r="F1523" i="2"/>
  <c r="F980" i="31"/>
  <c r="F1567" i="2" s="1"/>
  <c r="F1473" i="2"/>
  <c r="F973" i="31"/>
  <c r="F1560" i="2" s="1"/>
  <c r="F1466" i="2"/>
  <c r="F1012" i="31"/>
  <c r="F1599" i="2" s="1"/>
  <c r="F1505" i="2"/>
  <c r="F970" i="31"/>
  <c r="F1557" i="2" s="1"/>
  <c r="F1463" i="2"/>
  <c r="F985" i="31"/>
  <c r="F1572" i="2" s="1"/>
  <c r="F1478" i="2"/>
  <c r="F995" i="31"/>
  <c r="F1582" i="2" s="1"/>
  <c r="F1488" i="2"/>
  <c r="F971" i="31"/>
  <c r="F1558" i="2" s="1"/>
  <c r="F1464" i="2"/>
  <c r="F998" i="31"/>
  <c r="F1585" i="2" s="1"/>
  <c r="F1491" i="2"/>
  <c r="F1003" i="31"/>
  <c r="F1590" i="2" s="1"/>
  <c r="F1496" i="2"/>
  <c r="F944" i="31"/>
  <c r="F1531" i="2" s="1"/>
  <c r="F1437" i="2"/>
  <c r="F972" i="31"/>
  <c r="F1559" i="2" s="1"/>
  <c r="F1465" i="2"/>
  <c r="F994" i="31"/>
  <c r="F1581" i="2" s="1"/>
  <c r="F1487" i="2"/>
  <c r="C573" i="31"/>
  <c r="C1066" i="2"/>
  <c r="F1026" i="31"/>
  <c r="F1613" i="2" s="1"/>
  <c r="F1519" i="2"/>
  <c r="F1005" i="31"/>
  <c r="F1592" i="2" s="1"/>
  <c r="F1498" i="2"/>
  <c r="F963" i="31"/>
  <c r="F1550" i="2" s="1"/>
  <c r="F1456" i="2"/>
  <c r="F992" i="31"/>
  <c r="F1579" i="2" s="1"/>
  <c r="F1485" i="2"/>
  <c r="F968" i="31"/>
  <c r="F1555" i="2" s="1"/>
  <c r="F1461" i="2"/>
  <c r="F979" i="31"/>
  <c r="F1566" i="2" s="1"/>
  <c r="F1472" i="2"/>
  <c r="F1000" i="31"/>
  <c r="F1587" i="2" s="1"/>
  <c r="F1493" i="2"/>
  <c r="F958" i="31"/>
  <c r="F1545" i="2" s="1"/>
  <c r="F1451" i="2"/>
  <c r="F1025" i="31"/>
  <c r="F1612" i="2" s="1"/>
  <c r="F1518" i="2"/>
  <c r="F990" i="31"/>
  <c r="F1577" i="2" s="1"/>
  <c r="F1483" i="2"/>
  <c r="F964" i="31"/>
  <c r="F1551" i="2" s="1"/>
  <c r="F1457" i="2"/>
  <c r="F1024" i="31"/>
  <c r="F1611" i="2" s="1"/>
  <c r="F1517" i="2"/>
  <c r="F996" i="31"/>
  <c r="F1583" i="2" s="1"/>
  <c r="F1489" i="2"/>
  <c r="F954" i="31"/>
  <c r="F1541" i="2" s="1"/>
  <c r="F1447" i="2"/>
  <c r="F1027" i="31"/>
  <c r="F1614" i="2" s="1"/>
  <c r="F1520" i="2"/>
  <c r="F969" i="31"/>
  <c r="F1556" i="2" s="1"/>
  <c r="F1462" i="2"/>
  <c r="F955" i="31"/>
  <c r="F1542" i="2" s="1"/>
  <c r="F1448" i="2"/>
  <c r="F1015" i="31"/>
  <c r="F1602" i="2" s="1"/>
  <c r="F1508" i="2"/>
  <c r="F987" i="31"/>
  <c r="F1574" i="2" s="1"/>
  <c r="F1480" i="2"/>
  <c r="F1009" i="31"/>
  <c r="F1596" i="2" s="1"/>
  <c r="F1502" i="2"/>
  <c r="F949" i="31"/>
  <c r="F1536" i="2" s="1"/>
  <c r="F1442" i="2"/>
  <c r="F978" i="31"/>
  <c r="F1565" i="2" s="1"/>
  <c r="F1471" i="2"/>
  <c r="F1019" i="31"/>
  <c r="F1606" i="2" s="1"/>
  <c r="F1512" i="2"/>
  <c r="F1010" i="31"/>
  <c r="F1597" i="2" s="1"/>
  <c r="F1503" i="2"/>
  <c r="F989" i="31"/>
  <c r="F1576" i="2" s="1"/>
  <c r="F1482" i="2"/>
  <c r="F943" i="31"/>
  <c r="F1530" i="2" s="1"/>
  <c r="F1436" i="2"/>
  <c r="F997" i="31"/>
  <c r="F1584" i="2" s="1"/>
  <c r="F1490" i="2"/>
  <c r="F952" i="31"/>
  <c r="F1539" i="2" s="1"/>
  <c r="F1445" i="2"/>
  <c r="F956" i="31"/>
  <c r="F1543" i="2" s="1"/>
  <c r="F1449" i="2"/>
  <c r="F984" i="31"/>
  <c r="F1571" i="2" s="1"/>
  <c r="F1477" i="2"/>
  <c r="F981" i="31"/>
  <c r="F1568" i="2" s="1"/>
  <c r="F1474" i="2"/>
  <c r="F947" i="31"/>
  <c r="F1534" i="2" s="1"/>
  <c r="F1440" i="2"/>
  <c r="C571" i="31"/>
  <c r="C1064" i="2"/>
  <c r="F1013" i="31"/>
  <c r="F1600" i="2" s="1"/>
  <c r="F1506" i="2"/>
  <c r="F1008" i="31"/>
  <c r="F1595" i="2" s="1"/>
  <c r="F1501" i="2"/>
  <c r="F967" i="31"/>
  <c r="F1554" i="2" s="1"/>
  <c r="F1460" i="2"/>
  <c r="F1017" i="31"/>
  <c r="F1604" i="2" s="1"/>
  <c r="F1510" i="2"/>
  <c r="F1007" i="31"/>
  <c r="F1594" i="2" s="1"/>
  <c r="F1500" i="2"/>
  <c r="F1029" i="31"/>
  <c r="F1616" i="2" s="1"/>
  <c r="F1522" i="2"/>
  <c r="F962" i="31"/>
  <c r="F1549" i="2" s="1"/>
  <c r="F1455" i="2"/>
  <c r="F999" i="31"/>
  <c r="F1586" i="2" s="1"/>
  <c r="F1492" i="2"/>
  <c r="F946" i="31"/>
  <c r="F1533" i="2" s="1"/>
  <c r="F1439" i="2"/>
  <c r="F1035" i="31"/>
  <c r="F1622" i="2" s="1"/>
  <c r="F1528" i="2"/>
  <c r="F975" i="31"/>
  <c r="F1562" i="2" s="1"/>
  <c r="F1468" i="2"/>
  <c r="F957" i="31"/>
  <c r="F1544" i="2" s="1"/>
  <c r="F1450" i="2"/>
  <c r="F1022" i="31"/>
  <c r="F1609" i="2" s="1"/>
  <c r="F1515" i="2"/>
  <c r="F1031" i="31"/>
  <c r="F1618" i="2" s="1"/>
  <c r="F1524" i="2"/>
  <c r="F961" i="31"/>
  <c r="F1548" i="2" s="1"/>
  <c r="F1454" i="2"/>
  <c r="F1020" i="31"/>
  <c r="F1607" i="2" s="1"/>
  <c r="F1513" i="2"/>
  <c r="F965" i="31"/>
  <c r="F1552" i="2" s="1"/>
  <c r="F1458" i="2"/>
  <c r="F950" i="31"/>
  <c r="F1537" i="2" s="1"/>
  <c r="F1443" i="2"/>
  <c r="F1004" i="31"/>
  <c r="F1591" i="2" s="1"/>
  <c r="F1497" i="2"/>
  <c r="F953" i="31"/>
  <c r="F1540" i="2" s="1"/>
  <c r="F1446" i="2"/>
  <c r="F988" i="31"/>
  <c r="F1575" i="2" s="1"/>
  <c r="F1481" i="2"/>
  <c r="F1001" i="31"/>
  <c r="F1588" i="2" s="1"/>
  <c r="F1494" i="2"/>
  <c r="F1032" i="31"/>
  <c r="F1619" i="2" s="1"/>
  <c r="F1525" i="2"/>
  <c r="F1018" i="31"/>
  <c r="F1605" i="2" s="1"/>
  <c r="F1511" i="2"/>
  <c r="F983" i="31"/>
  <c r="F1570" i="2" s="1"/>
  <c r="F1476" i="2"/>
  <c r="F959" i="31"/>
  <c r="F1546" i="2" s="1"/>
  <c r="F1452" i="2"/>
  <c r="F976" i="31"/>
  <c r="F1563" i="2" s="1"/>
  <c r="F1469" i="2"/>
  <c r="F991" i="31"/>
  <c r="F1578" i="2" s="1"/>
  <c r="F1484" i="2"/>
  <c r="F1028" i="31"/>
  <c r="F1615" i="2" s="1"/>
  <c r="F1521" i="2"/>
  <c r="F986" i="31"/>
  <c r="F1573" i="2" s="1"/>
  <c r="F1479" i="2"/>
  <c r="F1006" i="31"/>
  <c r="F1593" i="2" s="1"/>
  <c r="F1499" i="2"/>
  <c r="F982" i="31"/>
  <c r="F1569" i="2" s="1"/>
  <c r="F1475" i="2"/>
  <c r="F1021" i="31"/>
  <c r="F1608" i="2" s="1"/>
  <c r="F1514" i="2"/>
  <c r="F1014" i="31"/>
  <c r="F1601" i="2" s="1"/>
  <c r="F1507" i="2"/>
  <c r="F1023" i="31"/>
  <c r="F1610" i="2" s="1"/>
  <c r="F1516" i="2"/>
  <c r="F960" i="31"/>
  <c r="F1547" i="2" s="1"/>
  <c r="F1453" i="2"/>
  <c r="BF102" i="2"/>
  <c r="BE102" i="2"/>
  <c r="BD102" i="2"/>
  <c r="BC102" i="2"/>
  <c r="BB102" i="2"/>
  <c r="B102" i="2"/>
  <c r="BF101" i="2"/>
  <c r="BE101" i="2"/>
  <c r="BD101" i="2"/>
  <c r="BC101" i="2"/>
  <c r="BB101" i="2"/>
  <c r="B101" i="2"/>
  <c r="BF100" i="2"/>
  <c r="BE100" i="2"/>
  <c r="BD100" i="2"/>
  <c r="BC100" i="2"/>
  <c r="BB100" i="2"/>
  <c r="B100" i="2"/>
  <c r="BF99" i="2"/>
  <c r="BE99" i="2"/>
  <c r="BD99" i="2"/>
  <c r="BC99" i="2"/>
  <c r="BB99" i="2"/>
  <c r="B99" i="2"/>
  <c r="BF98" i="2"/>
  <c r="BE98" i="2"/>
  <c r="BD98" i="2"/>
  <c r="BC98" i="2"/>
  <c r="BB98" i="2"/>
  <c r="B98" i="2"/>
  <c r="BF97" i="2"/>
  <c r="BE97" i="2"/>
  <c r="BD97" i="2"/>
  <c r="BC97" i="2"/>
  <c r="BB97" i="2"/>
  <c r="B97" i="2"/>
  <c r="BF96" i="2"/>
  <c r="BE96" i="2"/>
  <c r="BD96" i="2"/>
  <c r="BC96" i="2"/>
  <c r="BB96" i="2"/>
  <c r="B96" i="2"/>
  <c r="BF95" i="2"/>
  <c r="BE95" i="2"/>
  <c r="BD95" i="2"/>
  <c r="BC95" i="2"/>
  <c r="BB95" i="2"/>
  <c r="B95" i="2"/>
  <c r="BF94" i="2"/>
  <c r="BE94" i="2"/>
  <c r="BD94" i="2"/>
  <c r="BC94" i="2"/>
  <c r="BB94" i="2"/>
  <c r="B94" i="2"/>
  <c r="BF93" i="2"/>
  <c r="BE93" i="2"/>
  <c r="BD93" i="2"/>
  <c r="BC93" i="2"/>
  <c r="BB93" i="2"/>
  <c r="B93" i="2"/>
  <c r="BF92" i="2"/>
  <c r="BE92" i="2"/>
  <c r="BD92" i="2"/>
  <c r="BC92" i="2"/>
  <c r="BB92" i="2"/>
  <c r="B92" i="2"/>
  <c r="BF91" i="2"/>
  <c r="BE91" i="2"/>
  <c r="BD91" i="2"/>
  <c r="BC91" i="2"/>
  <c r="BB91" i="2"/>
  <c r="B91" i="2"/>
  <c r="BF90" i="2"/>
  <c r="BE90" i="2"/>
  <c r="BD90" i="2"/>
  <c r="BC90" i="2"/>
  <c r="BB90" i="2"/>
  <c r="B90" i="2"/>
  <c r="BF89" i="2"/>
  <c r="BE89" i="2"/>
  <c r="BD89" i="2"/>
  <c r="BC89" i="2"/>
  <c r="BB89" i="2"/>
  <c r="B89" i="2"/>
  <c r="BF88" i="2"/>
  <c r="BE88" i="2"/>
  <c r="BD88" i="2"/>
  <c r="BC88" i="2"/>
  <c r="BB88" i="2"/>
  <c r="B88" i="2"/>
  <c r="BF87" i="2"/>
  <c r="BE87" i="2"/>
  <c r="BD87" i="2"/>
  <c r="BC87" i="2"/>
  <c r="BB87" i="2"/>
  <c r="B87" i="2"/>
  <c r="BF86" i="2"/>
  <c r="BE86" i="2"/>
  <c r="BD86" i="2"/>
  <c r="BC86" i="2"/>
  <c r="BB86" i="2"/>
  <c r="B86" i="2"/>
  <c r="BF85" i="2"/>
  <c r="BE85" i="2"/>
  <c r="BD85" i="2"/>
  <c r="BC85" i="2"/>
  <c r="BB85" i="2"/>
  <c r="B85" i="2"/>
  <c r="BF84" i="2"/>
  <c r="BE84" i="2"/>
  <c r="BD84" i="2"/>
  <c r="BC84" i="2"/>
  <c r="BB84" i="2"/>
  <c r="B84" i="2"/>
  <c r="BF83" i="2"/>
  <c r="BE83" i="2"/>
  <c r="BD83" i="2"/>
  <c r="BC83" i="2"/>
  <c r="BB83" i="2"/>
  <c r="B83" i="2"/>
  <c r="BF82" i="2"/>
  <c r="BE82" i="2"/>
  <c r="BD82" i="2"/>
  <c r="BC82" i="2"/>
  <c r="BB82" i="2"/>
  <c r="B82" i="2"/>
  <c r="BF81" i="2"/>
  <c r="BE81" i="2"/>
  <c r="BD81" i="2"/>
  <c r="BC81" i="2"/>
  <c r="BB81" i="2"/>
  <c r="B81" i="2"/>
  <c r="BF80" i="2"/>
  <c r="BE80" i="2"/>
  <c r="BD80" i="2"/>
  <c r="BC80" i="2"/>
  <c r="BB80" i="2"/>
  <c r="B80" i="2"/>
  <c r="BF79" i="2"/>
  <c r="BE79" i="2"/>
  <c r="BD79" i="2"/>
  <c r="BC79" i="2"/>
  <c r="BB79" i="2"/>
  <c r="B79" i="2"/>
  <c r="BF78" i="2"/>
  <c r="BE78" i="2"/>
  <c r="BD78" i="2"/>
  <c r="BC78" i="2"/>
  <c r="BB78" i="2"/>
  <c r="B78" i="2"/>
  <c r="BF77" i="2"/>
  <c r="BE77" i="2"/>
  <c r="BD77" i="2"/>
  <c r="BC77" i="2"/>
  <c r="BB77" i="2"/>
  <c r="B77" i="2"/>
  <c r="BF76" i="2"/>
  <c r="BE76" i="2"/>
  <c r="BD76" i="2"/>
  <c r="BC76" i="2"/>
  <c r="BB76" i="2"/>
  <c r="B76" i="2"/>
  <c r="BF75" i="2"/>
  <c r="BE75" i="2"/>
  <c r="BD75" i="2"/>
  <c r="BC75" i="2"/>
  <c r="BB75" i="2"/>
  <c r="B75" i="2"/>
  <c r="BF74" i="2"/>
  <c r="BE74" i="2"/>
  <c r="BD74" i="2"/>
  <c r="BC74" i="2"/>
  <c r="BB74" i="2"/>
  <c r="B74" i="2"/>
  <c r="BF73" i="2"/>
  <c r="BE73" i="2"/>
  <c r="BD73" i="2"/>
  <c r="BC73" i="2"/>
  <c r="BB73" i="2"/>
  <c r="B73" i="2"/>
  <c r="BE72" i="2"/>
  <c r="BC72" i="2"/>
  <c r="S72" i="2"/>
  <c r="R72" i="2"/>
  <c r="Q72" i="2"/>
  <c r="P72" i="2"/>
  <c r="O72" i="2"/>
  <c r="N72" i="2"/>
  <c r="M72" i="2"/>
  <c r="L72" i="2"/>
  <c r="K72" i="2"/>
  <c r="J72" i="2"/>
  <c r="I72" i="2"/>
  <c r="H72" i="2"/>
  <c r="G72" i="2"/>
  <c r="B72" i="2"/>
  <c r="BE71" i="2"/>
  <c r="BC71" i="2"/>
  <c r="S71" i="2"/>
  <c r="R71" i="2"/>
  <c r="Q71" i="2"/>
  <c r="P71" i="2"/>
  <c r="O71" i="2"/>
  <c r="N71" i="2"/>
  <c r="M71" i="2"/>
  <c r="L71" i="2"/>
  <c r="K71" i="2"/>
  <c r="J71" i="2"/>
  <c r="I71" i="2"/>
  <c r="H71" i="2"/>
  <c r="G71" i="2"/>
  <c r="B71" i="2"/>
  <c r="BE70" i="2"/>
  <c r="BC70" i="2"/>
  <c r="S70" i="2"/>
  <c r="R70" i="2"/>
  <c r="Q70" i="2"/>
  <c r="P70" i="2"/>
  <c r="O70" i="2"/>
  <c r="N70" i="2"/>
  <c r="M70" i="2"/>
  <c r="L70" i="2"/>
  <c r="K70" i="2"/>
  <c r="J70" i="2"/>
  <c r="I70" i="2"/>
  <c r="H70" i="2"/>
  <c r="G70" i="2"/>
  <c r="B70" i="2"/>
  <c r="BE69" i="2"/>
  <c r="BC69" i="2"/>
  <c r="S69" i="2"/>
  <c r="R69" i="2"/>
  <c r="Q69" i="2"/>
  <c r="P69" i="2"/>
  <c r="O69" i="2"/>
  <c r="N69" i="2"/>
  <c r="M69" i="2"/>
  <c r="L69" i="2"/>
  <c r="K69" i="2"/>
  <c r="J69" i="2"/>
  <c r="I69" i="2"/>
  <c r="H69" i="2"/>
  <c r="G69" i="2"/>
  <c r="B69" i="2"/>
  <c r="BE68" i="2"/>
  <c r="BC68" i="2"/>
  <c r="S68" i="2"/>
  <c r="R68" i="2"/>
  <c r="Q68" i="2"/>
  <c r="P68" i="2"/>
  <c r="O68" i="2"/>
  <c r="N68" i="2"/>
  <c r="M68" i="2"/>
  <c r="L68" i="2"/>
  <c r="K68" i="2"/>
  <c r="J68" i="2"/>
  <c r="I68" i="2"/>
  <c r="H68" i="2"/>
  <c r="G68" i="2"/>
  <c r="B68" i="2"/>
  <c r="BE67" i="2"/>
  <c r="BC67" i="2"/>
  <c r="S67" i="2"/>
  <c r="R67" i="2"/>
  <c r="Q67" i="2"/>
  <c r="P67" i="2"/>
  <c r="O67" i="2"/>
  <c r="N67" i="2"/>
  <c r="M67" i="2"/>
  <c r="L67" i="2"/>
  <c r="K67" i="2"/>
  <c r="J67" i="2"/>
  <c r="I67" i="2"/>
  <c r="H67" i="2"/>
  <c r="G67" i="2"/>
  <c r="B67" i="2"/>
  <c r="BE66" i="2"/>
  <c r="BC66" i="2"/>
  <c r="S66" i="2"/>
  <c r="R66" i="2"/>
  <c r="Q66" i="2"/>
  <c r="P66" i="2"/>
  <c r="O66" i="2"/>
  <c r="N66" i="2"/>
  <c r="M66" i="2"/>
  <c r="L66" i="2"/>
  <c r="K66" i="2"/>
  <c r="J66" i="2"/>
  <c r="I66" i="2"/>
  <c r="H66" i="2"/>
  <c r="G66" i="2"/>
  <c r="B66" i="2"/>
  <c r="BE65" i="2"/>
  <c r="BC65" i="2"/>
  <c r="S65" i="2"/>
  <c r="R65" i="2"/>
  <c r="Q65" i="2"/>
  <c r="P65" i="2"/>
  <c r="O65" i="2"/>
  <c r="N65" i="2"/>
  <c r="M65" i="2"/>
  <c r="L65" i="2"/>
  <c r="K65" i="2"/>
  <c r="J65" i="2"/>
  <c r="I65" i="2"/>
  <c r="H65" i="2"/>
  <c r="G65" i="2"/>
  <c r="B65" i="2"/>
  <c r="BE64" i="2"/>
  <c r="BC64" i="2"/>
  <c r="S64" i="2"/>
  <c r="R64" i="2"/>
  <c r="Q64" i="2"/>
  <c r="P64" i="2"/>
  <c r="O64" i="2"/>
  <c r="N64" i="2"/>
  <c r="M64" i="2"/>
  <c r="L64" i="2"/>
  <c r="K64" i="2"/>
  <c r="J64" i="2"/>
  <c r="I64" i="2"/>
  <c r="H64" i="2"/>
  <c r="G64" i="2"/>
  <c r="B64" i="2"/>
  <c r="BE63" i="2"/>
  <c r="BC63" i="2"/>
  <c r="S63" i="2"/>
  <c r="R63" i="2"/>
  <c r="Q63" i="2"/>
  <c r="P63" i="2"/>
  <c r="O63" i="2"/>
  <c r="N63" i="2"/>
  <c r="M63" i="2"/>
  <c r="L63" i="2"/>
  <c r="K63" i="2"/>
  <c r="J63" i="2"/>
  <c r="I63" i="2"/>
  <c r="H63" i="2"/>
  <c r="G63" i="2"/>
  <c r="B63" i="2"/>
  <c r="BE62" i="2"/>
  <c r="BC62" i="2"/>
  <c r="S62" i="2"/>
  <c r="R62" i="2"/>
  <c r="Q62" i="2"/>
  <c r="P62" i="2"/>
  <c r="O62" i="2"/>
  <c r="N62" i="2"/>
  <c r="M62" i="2"/>
  <c r="L62" i="2"/>
  <c r="K62" i="2"/>
  <c r="J62" i="2"/>
  <c r="I62" i="2"/>
  <c r="H62" i="2"/>
  <c r="G62" i="2"/>
  <c r="B62" i="2"/>
  <c r="BE61" i="2"/>
  <c r="BC61" i="2"/>
  <c r="S61" i="2"/>
  <c r="R61" i="2"/>
  <c r="Q61" i="2"/>
  <c r="P61" i="2"/>
  <c r="O61" i="2"/>
  <c r="N61" i="2"/>
  <c r="M61" i="2"/>
  <c r="L61" i="2"/>
  <c r="K61" i="2"/>
  <c r="J61" i="2"/>
  <c r="I61" i="2"/>
  <c r="H61" i="2"/>
  <c r="G61" i="2"/>
  <c r="B61" i="2"/>
  <c r="BE60" i="2"/>
  <c r="BC60" i="2"/>
  <c r="S60" i="2"/>
  <c r="R60" i="2"/>
  <c r="Q60" i="2"/>
  <c r="P60" i="2"/>
  <c r="O60" i="2"/>
  <c r="N60" i="2"/>
  <c r="M60" i="2"/>
  <c r="L60" i="2"/>
  <c r="K60" i="2"/>
  <c r="J60" i="2"/>
  <c r="I60" i="2"/>
  <c r="H60" i="2"/>
  <c r="G60" i="2"/>
  <c r="B60" i="2"/>
  <c r="BE59" i="2"/>
  <c r="BC59" i="2"/>
  <c r="S59" i="2"/>
  <c r="R59" i="2"/>
  <c r="Q59" i="2"/>
  <c r="P59" i="2"/>
  <c r="O59" i="2"/>
  <c r="N59" i="2"/>
  <c r="M59" i="2"/>
  <c r="L59" i="2"/>
  <c r="K59" i="2"/>
  <c r="J59" i="2"/>
  <c r="I59" i="2"/>
  <c r="H59" i="2"/>
  <c r="G59" i="2"/>
  <c r="B59" i="2"/>
  <c r="BE58" i="2"/>
  <c r="BC58" i="2"/>
  <c r="S58" i="2"/>
  <c r="R58" i="2"/>
  <c r="Q58" i="2"/>
  <c r="P58" i="2"/>
  <c r="O58" i="2"/>
  <c r="N58" i="2"/>
  <c r="M58" i="2"/>
  <c r="L58" i="2"/>
  <c r="K58" i="2"/>
  <c r="J58" i="2"/>
  <c r="I58" i="2"/>
  <c r="H58" i="2"/>
  <c r="G58" i="2"/>
  <c r="B58" i="2"/>
  <c r="BE57" i="2"/>
  <c r="BC57" i="2"/>
  <c r="S57" i="2"/>
  <c r="R57" i="2"/>
  <c r="Q57" i="2"/>
  <c r="P57" i="2"/>
  <c r="O57" i="2"/>
  <c r="N57" i="2"/>
  <c r="M57" i="2"/>
  <c r="L57" i="2"/>
  <c r="K57" i="2"/>
  <c r="J57" i="2"/>
  <c r="I57" i="2"/>
  <c r="H57" i="2"/>
  <c r="G57" i="2"/>
  <c r="B57" i="2"/>
  <c r="BE56" i="2"/>
  <c r="BC56" i="2"/>
  <c r="S56" i="2"/>
  <c r="R56" i="2"/>
  <c r="Q56" i="2"/>
  <c r="P56" i="2"/>
  <c r="O56" i="2"/>
  <c r="N56" i="2"/>
  <c r="M56" i="2"/>
  <c r="L56" i="2"/>
  <c r="K56" i="2"/>
  <c r="J56" i="2"/>
  <c r="I56" i="2"/>
  <c r="H56" i="2"/>
  <c r="G56" i="2"/>
  <c r="B56" i="2"/>
  <c r="BE55" i="2"/>
  <c r="BC55" i="2"/>
  <c r="S55" i="2"/>
  <c r="R55" i="2"/>
  <c r="Q55" i="2"/>
  <c r="P55" i="2"/>
  <c r="O55" i="2"/>
  <c r="N55" i="2"/>
  <c r="M55" i="2"/>
  <c r="L55" i="2"/>
  <c r="K55" i="2"/>
  <c r="J55" i="2"/>
  <c r="I55" i="2"/>
  <c r="H55" i="2"/>
  <c r="G55" i="2"/>
  <c r="B55" i="2"/>
  <c r="BE54" i="2"/>
  <c r="BC54" i="2"/>
  <c r="S54" i="2"/>
  <c r="R54" i="2"/>
  <c r="Q54" i="2"/>
  <c r="P54" i="2"/>
  <c r="O54" i="2"/>
  <c r="N54" i="2"/>
  <c r="M54" i="2"/>
  <c r="L54" i="2"/>
  <c r="K54" i="2"/>
  <c r="J54" i="2"/>
  <c r="I54" i="2"/>
  <c r="H54" i="2"/>
  <c r="G54" i="2"/>
  <c r="B54" i="2"/>
  <c r="BE53" i="2"/>
  <c r="BC53" i="2"/>
  <c r="S53" i="2"/>
  <c r="R53" i="2"/>
  <c r="Q53" i="2"/>
  <c r="P53" i="2"/>
  <c r="O53" i="2"/>
  <c r="N53" i="2"/>
  <c r="M53" i="2"/>
  <c r="L53" i="2"/>
  <c r="K53" i="2"/>
  <c r="J53" i="2"/>
  <c r="I53" i="2"/>
  <c r="H53" i="2"/>
  <c r="G53" i="2"/>
  <c r="B53" i="2"/>
  <c r="BE52" i="2"/>
  <c r="BC52" i="2"/>
  <c r="S52" i="2"/>
  <c r="R52" i="2"/>
  <c r="Q52" i="2"/>
  <c r="P52" i="2"/>
  <c r="O52" i="2"/>
  <c r="N52" i="2"/>
  <c r="M52" i="2"/>
  <c r="L52" i="2"/>
  <c r="K52" i="2"/>
  <c r="J52" i="2"/>
  <c r="I52" i="2"/>
  <c r="H52" i="2"/>
  <c r="G52" i="2"/>
  <c r="B52" i="2"/>
  <c r="BE51" i="2"/>
  <c r="BC51" i="2"/>
  <c r="S51" i="2"/>
  <c r="R51" i="2"/>
  <c r="Q51" i="2"/>
  <c r="P51" i="2"/>
  <c r="O51" i="2"/>
  <c r="N51" i="2"/>
  <c r="M51" i="2"/>
  <c r="L51" i="2"/>
  <c r="K51" i="2"/>
  <c r="J51" i="2"/>
  <c r="I51" i="2"/>
  <c r="H51" i="2"/>
  <c r="G51" i="2"/>
  <c r="B51" i="2"/>
  <c r="BE50" i="2"/>
  <c r="BC50" i="2"/>
  <c r="S50" i="2"/>
  <c r="R50" i="2"/>
  <c r="Q50" i="2"/>
  <c r="P50" i="2"/>
  <c r="O50" i="2"/>
  <c r="N50" i="2"/>
  <c r="M50" i="2"/>
  <c r="L50" i="2"/>
  <c r="K50" i="2"/>
  <c r="J50" i="2"/>
  <c r="I50" i="2"/>
  <c r="H50" i="2"/>
  <c r="G50" i="2"/>
  <c r="B50" i="2"/>
  <c r="BE49" i="2"/>
  <c r="BC49" i="2"/>
  <c r="S49" i="2"/>
  <c r="R49" i="2"/>
  <c r="Q49" i="2"/>
  <c r="P49" i="2"/>
  <c r="O49" i="2"/>
  <c r="N49" i="2"/>
  <c r="M49" i="2"/>
  <c r="L49" i="2"/>
  <c r="K49" i="2"/>
  <c r="J49" i="2"/>
  <c r="I49" i="2"/>
  <c r="H49" i="2"/>
  <c r="G49" i="2"/>
  <c r="B49" i="2"/>
  <c r="BE48" i="2"/>
  <c r="BC48" i="2"/>
  <c r="S48" i="2"/>
  <c r="R48" i="2"/>
  <c r="Q48" i="2"/>
  <c r="P48" i="2"/>
  <c r="O48" i="2"/>
  <c r="N48" i="2"/>
  <c r="M48" i="2"/>
  <c r="L48" i="2"/>
  <c r="K48" i="2"/>
  <c r="J48" i="2"/>
  <c r="I48" i="2"/>
  <c r="H48" i="2"/>
  <c r="G48" i="2"/>
  <c r="B48" i="2"/>
  <c r="BF47" i="2"/>
  <c r="BE47" i="2"/>
  <c r="BD47" i="2"/>
  <c r="BC47" i="2"/>
  <c r="BB47" i="2"/>
  <c r="B47" i="2"/>
  <c r="BF46" i="2"/>
  <c r="BE46" i="2"/>
  <c r="BD46" i="2"/>
  <c r="BC46" i="2"/>
  <c r="BB46" i="2"/>
  <c r="B46" i="2"/>
  <c r="BF45" i="2"/>
  <c r="BE45" i="2"/>
  <c r="BD45" i="2"/>
  <c r="BC45" i="2"/>
  <c r="BB45" i="2"/>
  <c r="B45" i="2"/>
  <c r="BF44" i="2"/>
  <c r="BE44" i="2"/>
  <c r="BD44" i="2"/>
  <c r="BC44" i="2"/>
  <c r="BB44" i="2"/>
  <c r="B44" i="2"/>
  <c r="BF43" i="2"/>
  <c r="BE43" i="2"/>
  <c r="BD43" i="2"/>
  <c r="BC43" i="2"/>
  <c r="BB43" i="2"/>
  <c r="B43" i="2"/>
  <c r="BF42" i="2"/>
  <c r="BE42" i="2"/>
  <c r="BD42" i="2"/>
  <c r="BC42" i="2"/>
  <c r="BB42" i="2"/>
  <c r="B42" i="2"/>
  <c r="BF41" i="2"/>
  <c r="BE41" i="2"/>
  <c r="BD41" i="2"/>
  <c r="BC41" i="2"/>
  <c r="BB41" i="2"/>
  <c r="B41" i="2"/>
  <c r="BF40" i="2"/>
  <c r="BE40" i="2"/>
  <c r="BD40" i="2"/>
  <c r="BC40" i="2"/>
  <c r="BB40" i="2"/>
  <c r="B40" i="2"/>
  <c r="BF39" i="2"/>
  <c r="BE39" i="2"/>
  <c r="BD39" i="2"/>
  <c r="BC39" i="2"/>
  <c r="BB39" i="2"/>
  <c r="B39" i="2"/>
  <c r="BF38" i="2"/>
  <c r="BE38" i="2"/>
  <c r="BD38" i="2"/>
  <c r="BC38" i="2"/>
  <c r="BB38" i="2"/>
  <c r="B38" i="2"/>
  <c r="BF37" i="2"/>
  <c r="BE37" i="2"/>
  <c r="BD37" i="2"/>
  <c r="BC37" i="2"/>
  <c r="BB37" i="2"/>
  <c r="B37" i="2"/>
  <c r="BF36" i="2"/>
  <c r="BE36" i="2"/>
  <c r="BD36" i="2"/>
  <c r="BC36" i="2"/>
  <c r="BB36" i="2"/>
  <c r="B36" i="2"/>
  <c r="BF35" i="2"/>
  <c r="BE35" i="2"/>
  <c r="BD35" i="2"/>
  <c r="BC35" i="2"/>
  <c r="BB35" i="2"/>
  <c r="B35" i="2"/>
  <c r="BF34" i="2"/>
  <c r="BE34" i="2"/>
  <c r="BD34" i="2"/>
  <c r="BC34" i="2"/>
  <c r="BB34" i="2"/>
  <c r="B34" i="2"/>
  <c r="BF33" i="2"/>
  <c r="BE33" i="2"/>
  <c r="BD33" i="2"/>
  <c r="BC33" i="2"/>
  <c r="BB33" i="2"/>
  <c r="B33" i="2"/>
  <c r="BF32" i="2"/>
  <c r="BE32" i="2"/>
  <c r="BD32" i="2"/>
  <c r="BC32" i="2"/>
  <c r="BB32" i="2"/>
  <c r="B32" i="2"/>
  <c r="BF31" i="2"/>
  <c r="BE31" i="2"/>
  <c r="BD31" i="2"/>
  <c r="BC31" i="2"/>
  <c r="BB31" i="2"/>
  <c r="B31" i="2"/>
  <c r="BF30" i="2"/>
  <c r="BE30" i="2"/>
  <c r="BD30" i="2"/>
  <c r="BC30" i="2"/>
  <c r="BB30" i="2"/>
  <c r="B30" i="2"/>
  <c r="BF29" i="2"/>
  <c r="BE29" i="2"/>
  <c r="BD29" i="2"/>
  <c r="BC29" i="2"/>
  <c r="BB29" i="2"/>
  <c r="B29" i="2"/>
  <c r="BF28" i="2"/>
  <c r="BE28" i="2"/>
  <c r="BD28" i="2"/>
  <c r="BC28" i="2"/>
  <c r="BB28" i="2"/>
  <c r="B28" i="2"/>
  <c r="BF27" i="2"/>
  <c r="BE27" i="2"/>
  <c r="BD27" i="2"/>
  <c r="BC27" i="2"/>
  <c r="BB27" i="2"/>
  <c r="B27" i="2"/>
  <c r="BF26" i="2"/>
  <c r="BE26" i="2"/>
  <c r="BD26" i="2"/>
  <c r="BC26" i="2"/>
  <c r="BB26" i="2"/>
  <c r="B26" i="2"/>
  <c r="BF25" i="2"/>
  <c r="BE25" i="2"/>
  <c r="BD25" i="2"/>
  <c r="BC25" i="2"/>
  <c r="BB25" i="2"/>
  <c r="B25" i="2"/>
  <c r="S24" i="2"/>
  <c r="R24" i="2"/>
  <c r="Q24" i="2"/>
  <c r="P24" i="2"/>
  <c r="O24" i="2"/>
  <c r="N24" i="2"/>
  <c r="M24" i="2"/>
  <c r="L24" i="2"/>
  <c r="K24" i="2"/>
  <c r="J24" i="2"/>
  <c r="I24" i="2"/>
  <c r="H24" i="2"/>
  <c r="G24" i="2"/>
  <c r="B24" i="2"/>
  <c r="S23" i="2"/>
  <c r="R23" i="2"/>
  <c r="Q23" i="2"/>
  <c r="P23" i="2"/>
  <c r="O23" i="2"/>
  <c r="N23" i="2"/>
  <c r="M23" i="2"/>
  <c r="L23" i="2"/>
  <c r="K23" i="2"/>
  <c r="J23" i="2"/>
  <c r="I23" i="2"/>
  <c r="H23" i="2"/>
  <c r="G23" i="2"/>
  <c r="B23" i="2"/>
  <c r="S22" i="2"/>
  <c r="R22" i="2"/>
  <c r="Q22" i="2"/>
  <c r="P22" i="2"/>
  <c r="O22" i="2"/>
  <c r="N22" i="2"/>
  <c r="M22" i="2"/>
  <c r="L22" i="2"/>
  <c r="K22" i="2"/>
  <c r="J22" i="2"/>
  <c r="I22" i="2"/>
  <c r="H22" i="2"/>
  <c r="G22" i="2"/>
  <c r="B22" i="2"/>
  <c r="S21" i="2"/>
  <c r="R21" i="2"/>
  <c r="Q21" i="2"/>
  <c r="P21" i="2"/>
  <c r="O21" i="2"/>
  <c r="N21" i="2"/>
  <c r="M21" i="2"/>
  <c r="L21" i="2"/>
  <c r="K21" i="2"/>
  <c r="J21" i="2"/>
  <c r="I21" i="2"/>
  <c r="H21" i="2"/>
  <c r="G21" i="2"/>
  <c r="B21" i="2"/>
  <c r="S20" i="2"/>
  <c r="R20" i="2"/>
  <c r="Q20" i="2"/>
  <c r="P20" i="2"/>
  <c r="O20" i="2"/>
  <c r="N20" i="2"/>
  <c r="M20" i="2"/>
  <c r="L20" i="2"/>
  <c r="K20" i="2"/>
  <c r="J20" i="2"/>
  <c r="I20" i="2"/>
  <c r="H20" i="2"/>
  <c r="G20" i="2"/>
  <c r="B20" i="2"/>
  <c r="S19" i="2"/>
  <c r="R19" i="2"/>
  <c r="Q19" i="2"/>
  <c r="P19" i="2"/>
  <c r="O19" i="2"/>
  <c r="N19" i="2"/>
  <c r="M19" i="2"/>
  <c r="L19" i="2"/>
  <c r="K19" i="2"/>
  <c r="J19" i="2"/>
  <c r="I19" i="2"/>
  <c r="H19" i="2"/>
  <c r="G19" i="2"/>
  <c r="B19" i="2"/>
  <c r="S18" i="2"/>
  <c r="R18" i="2"/>
  <c r="Q18" i="2"/>
  <c r="P18" i="2"/>
  <c r="O18" i="2"/>
  <c r="N18" i="2"/>
  <c r="M18" i="2"/>
  <c r="L18" i="2"/>
  <c r="K18" i="2"/>
  <c r="J18" i="2"/>
  <c r="I18" i="2"/>
  <c r="H18" i="2"/>
  <c r="G18" i="2"/>
  <c r="B18" i="2"/>
  <c r="S17" i="2"/>
  <c r="R17" i="2"/>
  <c r="Q17" i="2"/>
  <c r="P17" i="2"/>
  <c r="O17" i="2"/>
  <c r="N17" i="2"/>
  <c r="M17" i="2"/>
  <c r="L17" i="2"/>
  <c r="K17" i="2"/>
  <c r="J17" i="2"/>
  <c r="I17" i="2"/>
  <c r="H17" i="2"/>
  <c r="G17" i="2"/>
  <c r="B17" i="2"/>
  <c r="S16" i="2"/>
  <c r="R16" i="2"/>
  <c r="Q16" i="2"/>
  <c r="P16" i="2"/>
  <c r="O16" i="2"/>
  <c r="N16" i="2"/>
  <c r="M16" i="2"/>
  <c r="L16" i="2"/>
  <c r="K16" i="2"/>
  <c r="J16" i="2"/>
  <c r="I16" i="2"/>
  <c r="H16" i="2"/>
  <c r="G16" i="2"/>
  <c r="B16" i="2"/>
  <c r="S15" i="2"/>
  <c r="R15" i="2"/>
  <c r="Q15" i="2"/>
  <c r="P15" i="2"/>
  <c r="O15" i="2"/>
  <c r="N15" i="2"/>
  <c r="M15" i="2"/>
  <c r="L15" i="2"/>
  <c r="K15" i="2"/>
  <c r="J15" i="2"/>
  <c r="I15" i="2"/>
  <c r="H15" i="2"/>
  <c r="G15" i="2"/>
  <c r="B15" i="2"/>
  <c r="S14" i="2"/>
  <c r="R14" i="2"/>
  <c r="Q14" i="2"/>
  <c r="P14" i="2"/>
  <c r="O14" i="2"/>
  <c r="N14" i="2"/>
  <c r="M14" i="2"/>
  <c r="L14" i="2"/>
  <c r="K14" i="2"/>
  <c r="J14" i="2"/>
  <c r="I14" i="2"/>
  <c r="H14" i="2"/>
  <c r="G14" i="2"/>
  <c r="B14" i="2"/>
  <c r="S13" i="2"/>
  <c r="R13" i="2"/>
  <c r="Q13" i="2"/>
  <c r="P13" i="2"/>
  <c r="O13" i="2"/>
  <c r="N13" i="2"/>
  <c r="M13" i="2"/>
  <c r="L13" i="2"/>
  <c r="K13" i="2"/>
  <c r="J13" i="2"/>
  <c r="I13" i="2"/>
  <c r="H13" i="2"/>
  <c r="G13" i="2"/>
  <c r="B13" i="2"/>
  <c r="S12" i="2"/>
  <c r="R12" i="2"/>
  <c r="Q12" i="2"/>
  <c r="P12" i="2"/>
  <c r="O12" i="2"/>
  <c r="N12" i="2"/>
  <c r="M12" i="2"/>
  <c r="L12" i="2"/>
  <c r="K12" i="2"/>
  <c r="J12" i="2"/>
  <c r="I12" i="2"/>
  <c r="H12" i="2"/>
  <c r="G12" i="2"/>
  <c r="B12" i="2"/>
  <c r="S11" i="2"/>
  <c r="R11" i="2"/>
  <c r="Q11" i="2"/>
  <c r="P11" i="2"/>
  <c r="O11" i="2"/>
  <c r="N11" i="2"/>
  <c r="M11" i="2"/>
  <c r="L11" i="2"/>
  <c r="K11" i="2"/>
  <c r="J11" i="2"/>
  <c r="I11" i="2"/>
  <c r="H11" i="2"/>
  <c r="G11" i="2"/>
  <c r="B11" i="2"/>
  <c r="S10" i="2"/>
  <c r="R10" i="2"/>
  <c r="Q10" i="2"/>
  <c r="P10" i="2"/>
  <c r="O10" i="2"/>
  <c r="N10" i="2"/>
  <c r="M10" i="2"/>
  <c r="L10" i="2"/>
  <c r="K10" i="2"/>
  <c r="J10" i="2"/>
  <c r="I10" i="2"/>
  <c r="H10" i="2"/>
  <c r="G10" i="2"/>
  <c r="B10" i="2"/>
  <c r="S9" i="2"/>
  <c r="R9" i="2"/>
  <c r="Q9" i="2"/>
  <c r="P9" i="2"/>
  <c r="O9" i="2"/>
  <c r="N9" i="2"/>
  <c r="M9" i="2"/>
  <c r="L9" i="2"/>
  <c r="K9" i="2"/>
  <c r="J9" i="2"/>
  <c r="I9" i="2"/>
  <c r="H9" i="2"/>
  <c r="G9" i="2"/>
  <c r="B9" i="2"/>
  <c r="S8" i="2"/>
  <c r="R8" i="2"/>
  <c r="Q8" i="2"/>
  <c r="P8" i="2"/>
  <c r="O8" i="2"/>
  <c r="N8" i="2"/>
  <c r="M8" i="2"/>
  <c r="L8" i="2"/>
  <c r="K8" i="2"/>
  <c r="J8" i="2"/>
  <c r="I8" i="2"/>
  <c r="H8" i="2"/>
  <c r="G8" i="2"/>
  <c r="B8" i="2"/>
  <c r="S7" i="2"/>
  <c r="R7" i="2"/>
  <c r="Q7" i="2"/>
  <c r="P7" i="2"/>
  <c r="O7" i="2"/>
  <c r="N7" i="2"/>
  <c r="M7" i="2"/>
  <c r="L7" i="2"/>
  <c r="K7" i="2"/>
  <c r="J7" i="2"/>
  <c r="I7" i="2"/>
  <c r="H7" i="2"/>
  <c r="G7" i="2"/>
  <c r="B7" i="2"/>
  <c r="S6" i="2"/>
  <c r="R6" i="2"/>
  <c r="Q6" i="2"/>
  <c r="P6" i="2"/>
  <c r="O6" i="2"/>
  <c r="N6" i="2"/>
  <c r="M6" i="2"/>
  <c r="L6" i="2"/>
  <c r="K6" i="2"/>
  <c r="J6" i="2"/>
  <c r="I6" i="2"/>
  <c r="H6" i="2"/>
  <c r="G6" i="2"/>
  <c r="B6" i="2"/>
  <c r="S5" i="2"/>
  <c r="R5" i="2"/>
  <c r="Q5" i="2"/>
  <c r="P5" i="2"/>
  <c r="O5" i="2"/>
  <c r="N5" i="2"/>
  <c r="M5" i="2"/>
  <c r="L5" i="2"/>
  <c r="K5" i="2"/>
  <c r="J5" i="2"/>
  <c r="I5" i="2"/>
  <c r="H5" i="2"/>
  <c r="G5" i="2"/>
  <c r="B5" i="2"/>
  <c r="S4" i="2"/>
  <c r="R4" i="2"/>
  <c r="Q4" i="2"/>
  <c r="P4" i="2"/>
  <c r="O4" i="2"/>
  <c r="N4" i="2"/>
  <c r="M4" i="2"/>
  <c r="L4" i="2"/>
  <c r="K4" i="2"/>
  <c r="J4" i="2"/>
  <c r="I4" i="2"/>
  <c r="H4" i="2"/>
  <c r="G4" i="2"/>
  <c r="B4" i="2"/>
  <c r="S3" i="2"/>
  <c r="R3" i="2"/>
  <c r="Q3" i="2"/>
  <c r="P3" i="2"/>
  <c r="O3" i="2"/>
  <c r="N3" i="2"/>
  <c r="M3" i="2"/>
  <c r="L3" i="2"/>
  <c r="K3" i="2"/>
  <c r="J3" i="2"/>
  <c r="I3" i="2"/>
  <c r="H3" i="2"/>
  <c r="G3" i="2"/>
  <c r="B3" i="2"/>
  <c r="S2" i="2"/>
  <c r="H2" i="2"/>
  <c r="I2" i="2"/>
  <c r="J2" i="2"/>
  <c r="K2" i="2"/>
  <c r="L2" i="2"/>
  <c r="M2" i="2"/>
  <c r="N2" i="2"/>
  <c r="O2" i="2"/>
  <c r="P2" i="2"/>
  <c r="Q2" i="2"/>
  <c r="R2" i="2"/>
  <c r="G2" i="2"/>
  <c r="B2" i="2"/>
  <c r="C665" i="31" l="1"/>
  <c r="C1158" i="2"/>
  <c r="C667" i="31"/>
  <c r="C1160" i="2"/>
  <c r="C666" i="31"/>
  <c r="C1159" i="2"/>
  <c r="K43" i="8"/>
  <c r="G43" i="2" s="1"/>
  <c r="L43" i="8"/>
  <c r="H43" i="2" s="1"/>
  <c r="M43" i="8"/>
  <c r="I43" i="2" s="1"/>
  <c r="N43" i="8"/>
  <c r="J43" i="2" s="1"/>
  <c r="O43" i="8"/>
  <c r="K43" i="2" s="1"/>
  <c r="P43" i="8"/>
  <c r="L43" i="2" s="1"/>
  <c r="Q43" i="8"/>
  <c r="M43" i="2" s="1"/>
  <c r="R43" i="8"/>
  <c r="N43" i="2" s="1"/>
  <c r="S43" i="8"/>
  <c r="O43" i="2" s="1"/>
  <c r="T43" i="8"/>
  <c r="P43" i="2" s="1"/>
  <c r="U43" i="8"/>
  <c r="Q43" i="2" s="1"/>
  <c r="V43" i="8"/>
  <c r="R43" i="2" s="1"/>
  <c r="K44" i="8"/>
  <c r="G44" i="2" s="1"/>
  <c r="L44" i="8"/>
  <c r="H44" i="2" s="1"/>
  <c r="M44" i="8"/>
  <c r="I44" i="2" s="1"/>
  <c r="N44" i="8"/>
  <c r="J44" i="2" s="1"/>
  <c r="O44" i="8"/>
  <c r="K44" i="2" s="1"/>
  <c r="P44" i="8"/>
  <c r="L44" i="2" s="1"/>
  <c r="Q44" i="8"/>
  <c r="M44" i="2" s="1"/>
  <c r="R44" i="8"/>
  <c r="N44" i="2" s="1"/>
  <c r="S44" i="8"/>
  <c r="O44" i="2" s="1"/>
  <c r="T44" i="8"/>
  <c r="P44" i="2" s="1"/>
  <c r="U44" i="8"/>
  <c r="Q44" i="2" s="1"/>
  <c r="V44" i="8"/>
  <c r="R44" i="2" s="1"/>
  <c r="K45" i="8"/>
  <c r="G45" i="2" s="1"/>
  <c r="L45" i="8"/>
  <c r="H45" i="2" s="1"/>
  <c r="M45" i="8"/>
  <c r="I45" i="2" s="1"/>
  <c r="N45" i="8"/>
  <c r="J45" i="2" s="1"/>
  <c r="O45" i="8"/>
  <c r="K45" i="2" s="1"/>
  <c r="P45" i="8"/>
  <c r="L45" i="2" s="1"/>
  <c r="Q45" i="8"/>
  <c r="M45" i="2" s="1"/>
  <c r="R45" i="8"/>
  <c r="N45" i="2" s="1"/>
  <c r="S45" i="8"/>
  <c r="O45" i="2" s="1"/>
  <c r="T45" i="8"/>
  <c r="P45" i="2" s="1"/>
  <c r="U45" i="8"/>
  <c r="Q45" i="2" s="1"/>
  <c r="V45" i="8"/>
  <c r="R45" i="2" s="1"/>
  <c r="L42" i="8"/>
  <c r="H42" i="2" s="1"/>
  <c r="M42" i="8"/>
  <c r="I42" i="2" s="1"/>
  <c r="N42" i="8"/>
  <c r="J42" i="2" s="1"/>
  <c r="O42" i="8"/>
  <c r="K42" i="2" s="1"/>
  <c r="P42" i="8"/>
  <c r="L42" i="2" s="1"/>
  <c r="Q42" i="8"/>
  <c r="M42" i="2" s="1"/>
  <c r="R42" i="8"/>
  <c r="N42" i="2" s="1"/>
  <c r="S42" i="8"/>
  <c r="O42" i="2" s="1"/>
  <c r="T42" i="8"/>
  <c r="P42" i="2" s="1"/>
  <c r="U42" i="8"/>
  <c r="Q42" i="2" s="1"/>
  <c r="V42" i="8"/>
  <c r="R42" i="2" s="1"/>
  <c r="K42" i="8"/>
  <c r="G42" i="2" s="1"/>
  <c r="F59" i="8"/>
  <c r="BB59" i="2" s="1"/>
  <c r="F4" i="8"/>
  <c r="BB4" i="2" s="1"/>
  <c r="K96" i="8"/>
  <c r="G96" i="2" s="1"/>
  <c r="L96" i="8"/>
  <c r="H96" i="2" s="1"/>
  <c r="M96" i="8"/>
  <c r="I96" i="2" s="1"/>
  <c r="N96" i="8"/>
  <c r="J96" i="2" s="1"/>
  <c r="O96" i="8"/>
  <c r="K96" i="2" s="1"/>
  <c r="T96" i="8"/>
  <c r="P96" i="2" s="1"/>
  <c r="U96" i="8"/>
  <c r="Q96" i="2" s="1"/>
  <c r="V96" i="8"/>
  <c r="R96" i="2" s="1"/>
  <c r="K97" i="8"/>
  <c r="G97" i="2" s="1"/>
  <c r="L97" i="8"/>
  <c r="H97" i="2" s="1"/>
  <c r="M97" i="8"/>
  <c r="I97" i="2" s="1"/>
  <c r="N97" i="8"/>
  <c r="J97" i="2" s="1"/>
  <c r="O97" i="8"/>
  <c r="K97" i="2" s="1"/>
  <c r="T97" i="8"/>
  <c r="P97" i="2" s="1"/>
  <c r="U97" i="8"/>
  <c r="Q97" i="2" s="1"/>
  <c r="V97" i="8"/>
  <c r="R97" i="2" s="1"/>
  <c r="K98" i="8"/>
  <c r="G98" i="2" s="1"/>
  <c r="L98" i="8"/>
  <c r="H98" i="2" s="1"/>
  <c r="M98" i="8"/>
  <c r="I98" i="2" s="1"/>
  <c r="N98" i="8"/>
  <c r="J98" i="2" s="1"/>
  <c r="O98" i="8"/>
  <c r="K98" i="2" s="1"/>
  <c r="T98" i="8"/>
  <c r="P98" i="2" s="1"/>
  <c r="U98" i="8"/>
  <c r="Q98" i="2" s="1"/>
  <c r="V98" i="8"/>
  <c r="R98" i="2" s="1"/>
  <c r="K99" i="8"/>
  <c r="G99" i="2" s="1"/>
  <c r="L99" i="8"/>
  <c r="H99" i="2" s="1"/>
  <c r="M99" i="8"/>
  <c r="I99" i="2" s="1"/>
  <c r="N99" i="8"/>
  <c r="J99" i="2" s="1"/>
  <c r="O99" i="8"/>
  <c r="K99" i="2" s="1"/>
  <c r="T99" i="8"/>
  <c r="P99" i="2" s="1"/>
  <c r="U99" i="8"/>
  <c r="Q99" i="2" s="1"/>
  <c r="V99" i="8"/>
  <c r="R99" i="2" s="1"/>
  <c r="K100" i="8"/>
  <c r="G100" i="2" s="1"/>
  <c r="L100" i="8"/>
  <c r="H100" i="2" s="1"/>
  <c r="M100" i="8"/>
  <c r="I100" i="2" s="1"/>
  <c r="N100" i="8"/>
  <c r="J100" i="2" s="1"/>
  <c r="O100" i="8"/>
  <c r="K100" i="2" s="1"/>
  <c r="T100" i="8"/>
  <c r="P100" i="2" s="1"/>
  <c r="U100" i="8"/>
  <c r="Q100" i="2" s="1"/>
  <c r="V100" i="8"/>
  <c r="R100" i="2" s="1"/>
  <c r="L95" i="8"/>
  <c r="H95" i="2" s="1"/>
  <c r="M95" i="8"/>
  <c r="I95" i="2" s="1"/>
  <c r="N95" i="8"/>
  <c r="J95" i="2" s="1"/>
  <c r="O95" i="8"/>
  <c r="K95" i="2" s="1"/>
  <c r="P95" i="8"/>
  <c r="L95" i="2" s="1"/>
  <c r="Q95" i="8"/>
  <c r="M95" i="2" s="1"/>
  <c r="T95" i="8"/>
  <c r="P95" i="2" s="1"/>
  <c r="U95" i="8"/>
  <c r="Q95" i="2" s="1"/>
  <c r="V95" i="8"/>
  <c r="R95" i="2" s="1"/>
  <c r="K95" i="8"/>
  <c r="G95" i="2" s="1"/>
  <c r="K74" i="8"/>
  <c r="G74" i="2" s="1"/>
  <c r="L74" i="8"/>
  <c r="H74" i="2" s="1"/>
  <c r="M74" i="8"/>
  <c r="I74" i="2" s="1"/>
  <c r="N74" i="8"/>
  <c r="J74" i="2" s="1"/>
  <c r="O74" i="8"/>
  <c r="K74" i="2" s="1"/>
  <c r="S74" i="8"/>
  <c r="O74" i="2" s="1"/>
  <c r="T74" i="8"/>
  <c r="P74" i="2" s="1"/>
  <c r="U74" i="8"/>
  <c r="Q74" i="2" s="1"/>
  <c r="V74" i="8"/>
  <c r="R74" i="2" s="1"/>
  <c r="K75" i="8"/>
  <c r="G75" i="2" s="1"/>
  <c r="L75" i="8"/>
  <c r="H75" i="2" s="1"/>
  <c r="M75" i="8"/>
  <c r="I75" i="2" s="1"/>
  <c r="N75" i="8"/>
  <c r="J75" i="2" s="1"/>
  <c r="O75" i="8"/>
  <c r="K75" i="2" s="1"/>
  <c r="T75" i="8"/>
  <c r="P75" i="2" s="1"/>
  <c r="U75" i="8"/>
  <c r="Q75" i="2" s="1"/>
  <c r="V75" i="8"/>
  <c r="R75" i="2" s="1"/>
  <c r="K76" i="8"/>
  <c r="G76" i="2" s="1"/>
  <c r="L76" i="8"/>
  <c r="H76" i="2" s="1"/>
  <c r="M76" i="8"/>
  <c r="I76" i="2" s="1"/>
  <c r="N76" i="8"/>
  <c r="J76" i="2" s="1"/>
  <c r="O76" i="8"/>
  <c r="K76" i="2" s="1"/>
  <c r="T76" i="8"/>
  <c r="P76" i="2" s="1"/>
  <c r="U76" i="8"/>
  <c r="Q76" i="2" s="1"/>
  <c r="V76" i="8"/>
  <c r="R76" i="2" s="1"/>
  <c r="K77" i="8"/>
  <c r="G77" i="2" s="1"/>
  <c r="L77" i="8"/>
  <c r="H77" i="2" s="1"/>
  <c r="M77" i="8"/>
  <c r="I77" i="2" s="1"/>
  <c r="N77" i="8"/>
  <c r="J77" i="2" s="1"/>
  <c r="O77" i="8"/>
  <c r="K77" i="2" s="1"/>
  <c r="T77" i="8"/>
  <c r="P77" i="2" s="1"/>
  <c r="U77" i="8"/>
  <c r="Q77" i="2" s="1"/>
  <c r="V77" i="8"/>
  <c r="R77" i="2" s="1"/>
  <c r="K78" i="8"/>
  <c r="G78" i="2" s="1"/>
  <c r="L78" i="8"/>
  <c r="H78" i="2" s="1"/>
  <c r="M78" i="8"/>
  <c r="I78" i="2" s="1"/>
  <c r="N78" i="8"/>
  <c r="J78" i="2" s="1"/>
  <c r="O78" i="8"/>
  <c r="K78" i="2" s="1"/>
  <c r="T78" i="8"/>
  <c r="P78" i="2" s="1"/>
  <c r="U78" i="8"/>
  <c r="Q78" i="2" s="1"/>
  <c r="V78" i="8"/>
  <c r="R78" i="2" s="1"/>
  <c r="K79" i="8"/>
  <c r="G79" i="2" s="1"/>
  <c r="L79" i="8"/>
  <c r="H79" i="2" s="1"/>
  <c r="M79" i="8"/>
  <c r="I79" i="2" s="1"/>
  <c r="N79" i="8"/>
  <c r="J79" i="2" s="1"/>
  <c r="O79" i="8"/>
  <c r="K79" i="2" s="1"/>
  <c r="T79" i="8"/>
  <c r="P79" i="2" s="1"/>
  <c r="U79" i="8"/>
  <c r="Q79" i="2" s="1"/>
  <c r="V79" i="8"/>
  <c r="R79" i="2" s="1"/>
  <c r="K80" i="8"/>
  <c r="G80" i="2" s="1"/>
  <c r="L80" i="8"/>
  <c r="H80" i="2" s="1"/>
  <c r="M80" i="8"/>
  <c r="I80" i="2" s="1"/>
  <c r="N80" i="8"/>
  <c r="J80" i="2" s="1"/>
  <c r="O80" i="8"/>
  <c r="K80" i="2" s="1"/>
  <c r="T80" i="8"/>
  <c r="P80" i="2" s="1"/>
  <c r="U80" i="8"/>
  <c r="Q80" i="2" s="1"/>
  <c r="V80" i="8"/>
  <c r="R80" i="2" s="1"/>
  <c r="K81" i="8"/>
  <c r="G81" i="2" s="1"/>
  <c r="L81" i="8"/>
  <c r="H81" i="2" s="1"/>
  <c r="M81" i="8"/>
  <c r="I81" i="2" s="1"/>
  <c r="N81" i="8"/>
  <c r="J81" i="2" s="1"/>
  <c r="O81" i="8"/>
  <c r="K81" i="2" s="1"/>
  <c r="T81" i="8"/>
  <c r="P81" i="2" s="1"/>
  <c r="U81" i="8"/>
  <c r="Q81" i="2" s="1"/>
  <c r="V81" i="8"/>
  <c r="R81" i="2" s="1"/>
  <c r="K82" i="8"/>
  <c r="G82" i="2" s="1"/>
  <c r="L82" i="8"/>
  <c r="H82" i="2" s="1"/>
  <c r="M82" i="8"/>
  <c r="I82" i="2" s="1"/>
  <c r="N82" i="8"/>
  <c r="J82" i="2" s="1"/>
  <c r="O82" i="8"/>
  <c r="K82" i="2" s="1"/>
  <c r="T82" i="8"/>
  <c r="P82" i="2" s="1"/>
  <c r="U82" i="8"/>
  <c r="Q82" i="2" s="1"/>
  <c r="V82" i="8"/>
  <c r="R82" i="2" s="1"/>
  <c r="K83" i="8"/>
  <c r="G83" i="2" s="1"/>
  <c r="L83" i="8"/>
  <c r="H83" i="2" s="1"/>
  <c r="M83" i="8"/>
  <c r="I83" i="2" s="1"/>
  <c r="N83" i="8"/>
  <c r="J83" i="2" s="1"/>
  <c r="O83" i="8"/>
  <c r="K83" i="2" s="1"/>
  <c r="T83" i="8"/>
  <c r="P83" i="2" s="1"/>
  <c r="U83" i="8"/>
  <c r="Q83" i="2" s="1"/>
  <c r="V83" i="8"/>
  <c r="R83" i="2" s="1"/>
  <c r="K84" i="8"/>
  <c r="G84" i="2" s="1"/>
  <c r="L84" i="8"/>
  <c r="H84" i="2" s="1"/>
  <c r="M84" i="8"/>
  <c r="I84" i="2" s="1"/>
  <c r="N84" i="8"/>
  <c r="J84" i="2" s="1"/>
  <c r="O84" i="8"/>
  <c r="K84" i="2" s="1"/>
  <c r="T84" i="8"/>
  <c r="P84" i="2" s="1"/>
  <c r="U84" i="8"/>
  <c r="Q84" i="2" s="1"/>
  <c r="V84" i="8"/>
  <c r="R84" i="2" s="1"/>
  <c r="K85" i="8"/>
  <c r="G85" i="2" s="1"/>
  <c r="L85" i="8"/>
  <c r="H85" i="2" s="1"/>
  <c r="M85" i="8"/>
  <c r="I85" i="2" s="1"/>
  <c r="N85" i="8"/>
  <c r="J85" i="2" s="1"/>
  <c r="O85" i="8"/>
  <c r="K85" i="2" s="1"/>
  <c r="T85" i="8"/>
  <c r="P85" i="2" s="1"/>
  <c r="U85" i="8"/>
  <c r="Q85" i="2" s="1"/>
  <c r="V85" i="8"/>
  <c r="R85" i="2" s="1"/>
  <c r="K86" i="8"/>
  <c r="G86" i="2" s="1"/>
  <c r="L86" i="8"/>
  <c r="H86" i="2" s="1"/>
  <c r="M86" i="8"/>
  <c r="I86" i="2" s="1"/>
  <c r="N86" i="8"/>
  <c r="J86" i="2" s="1"/>
  <c r="O86" i="8"/>
  <c r="K86" i="2" s="1"/>
  <c r="T86" i="8"/>
  <c r="P86" i="2" s="1"/>
  <c r="U86" i="8"/>
  <c r="Q86" i="2" s="1"/>
  <c r="V86" i="8"/>
  <c r="R86" i="2" s="1"/>
  <c r="K87" i="8"/>
  <c r="G87" i="2" s="1"/>
  <c r="L87" i="8"/>
  <c r="H87" i="2" s="1"/>
  <c r="M87" i="8"/>
  <c r="I87" i="2" s="1"/>
  <c r="N87" i="8"/>
  <c r="J87" i="2" s="1"/>
  <c r="O87" i="8"/>
  <c r="K87" i="2" s="1"/>
  <c r="T87" i="8"/>
  <c r="P87" i="2" s="1"/>
  <c r="U87" i="8"/>
  <c r="Q87" i="2" s="1"/>
  <c r="V87" i="8"/>
  <c r="R87" i="2" s="1"/>
  <c r="K88" i="8"/>
  <c r="G88" i="2" s="1"/>
  <c r="L88" i="8"/>
  <c r="H88" i="2" s="1"/>
  <c r="M88" i="8"/>
  <c r="I88" i="2" s="1"/>
  <c r="N88" i="8"/>
  <c r="J88" i="2" s="1"/>
  <c r="O88" i="8"/>
  <c r="K88" i="2" s="1"/>
  <c r="T88" i="8"/>
  <c r="P88" i="2" s="1"/>
  <c r="U88" i="8"/>
  <c r="Q88" i="2" s="1"/>
  <c r="V88" i="8"/>
  <c r="R88" i="2" s="1"/>
  <c r="K89" i="8"/>
  <c r="G89" i="2" s="1"/>
  <c r="L89" i="8"/>
  <c r="H89" i="2" s="1"/>
  <c r="M89" i="8"/>
  <c r="I89" i="2" s="1"/>
  <c r="N89" i="8"/>
  <c r="J89" i="2" s="1"/>
  <c r="O89" i="8"/>
  <c r="K89" i="2" s="1"/>
  <c r="T89" i="8"/>
  <c r="P89" i="2" s="1"/>
  <c r="U89" i="8"/>
  <c r="Q89" i="2" s="1"/>
  <c r="V89" i="8"/>
  <c r="R89" i="2" s="1"/>
  <c r="K90" i="8"/>
  <c r="G90" i="2" s="1"/>
  <c r="L90" i="8"/>
  <c r="H90" i="2" s="1"/>
  <c r="M90" i="8"/>
  <c r="I90" i="2" s="1"/>
  <c r="N90" i="8"/>
  <c r="J90" i="2" s="1"/>
  <c r="O90" i="8"/>
  <c r="K90" i="2" s="1"/>
  <c r="T90" i="8"/>
  <c r="P90" i="2" s="1"/>
  <c r="U90" i="8"/>
  <c r="Q90" i="2" s="1"/>
  <c r="V90" i="8"/>
  <c r="R90" i="2" s="1"/>
  <c r="K91" i="8"/>
  <c r="G91" i="2" s="1"/>
  <c r="L91" i="8"/>
  <c r="H91" i="2" s="1"/>
  <c r="M91" i="8"/>
  <c r="I91" i="2" s="1"/>
  <c r="N91" i="8"/>
  <c r="J91" i="2" s="1"/>
  <c r="O91" i="8"/>
  <c r="K91" i="2" s="1"/>
  <c r="T91" i="8"/>
  <c r="P91" i="2" s="1"/>
  <c r="U91" i="8"/>
  <c r="Q91" i="2" s="1"/>
  <c r="V91" i="8"/>
  <c r="R91" i="2" s="1"/>
  <c r="K92" i="8"/>
  <c r="G92" i="2" s="1"/>
  <c r="L92" i="8"/>
  <c r="H92" i="2" s="1"/>
  <c r="M92" i="8"/>
  <c r="I92" i="2" s="1"/>
  <c r="N92" i="8"/>
  <c r="J92" i="2" s="1"/>
  <c r="O92" i="8"/>
  <c r="K92" i="2" s="1"/>
  <c r="T92" i="8"/>
  <c r="P92" i="2" s="1"/>
  <c r="U92" i="8"/>
  <c r="Q92" i="2" s="1"/>
  <c r="V92" i="8"/>
  <c r="R92" i="2" s="1"/>
  <c r="K93" i="8"/>
  <c r="G93" i="2" s="1"/>
  <c r="L93" i="8"/>
  <c r="H93" i="2" s="1"/>
  <c r="M93" i="8"/>
  <c r="I93" i="2" s="1"/>
  <c r="N93" i="8"/>
  <c r="J93" i="2" s="1"/>
  <c r="O93" i="8"/>
  <c r="K93" i="2" s="1"/>
  <c r="T93" i="8"/>
  <c r="P93" i="2" s="1"/>
  <c r="U93" i="8"/>
  <c r="Q93" i="2" s="1"/>
  <c r="V93" i="8"/>
  <c r="R93" i="2" s="1"/>
  <c r="L73" i="8"/>
  <c r="H73" i="2" s="1"/>
  <c r="M73" i="8"/>
  <c r="I73" i="2" s="1"/>
  <c r="N73" i="8"/>
  <c r="J73" i="2" s="1"/>
  <c r="O73" i="8"/>
  <c r="K73" i="2" s="1"/>
  <c r="P73" i="8"/>
  <c r="L73" i="2" s="1"/>
  <c r="Q73" i="8"/>
  <c r="M73" i="2" s="1"/>
  <c r="R73" i="8"/>
  <c r="N73" i="2" s="1"/>
  <c r="S73" i="8"/>
  <c r="O73" i="2" s="1"/>
  <c r="T73" i="8"/>
  <c r="P73" i="2" s="1"/>
  <c r="U73" i="8"/>
  <c r="Q73" i="2" s="1"/>
  <c r="V73" i="8"/>
  <c r="R73" i="2" s="1"/>
  <c r="K73" i="8"/>
  <c r="G73" i="2" s="1"/>
  <c r="C96" i="8"/>
  <c r="C96" i="2" s="1"/>
  <c r="C97" i="8"/>
  <c r="C97" i="2" s="1"/>
  <c r="C98" i="8"/>
  <c r="C98" i="2" s="1"/>
  <c r="C99" i="8"/>
  <c r="C99" i="2" s="1"/>
  <c r="C100" i="8"/>
  <c r="C100" i="2" s="1"/>
  <c r="C101" i="8"/>
  <c r="C101" i="2" s="1"/>
  <c r="C102" i="8"/>
  <c r="C102" i="2" s="1"/>
  <c r="C95" i="8"/>
  <c r="C95" i="2" s="1"/>
  <c r="C74" i="8"/>
  <c r="C74" i="2" s="1"/>
  <c r="C75" i="8"/>
  <c r="C75" i="2" s="1"/>
  <c r="C76" i="8"/>
  <c r="C76" i="2" s="1"/>
  <c r="C77" i="8"/>
  <c r="C77" i="2" s="1"/>
  <c r="C78" i="8"/>
  <c r="C78" i="2" s="1"/>
  <c r="C79" i="8"/>
  <c r="C79" i="2" s="1"/>
  <c r="C80" i="8"/>
  <c r="C80" i="2" s="1"/>
  <c r="C81" i="8"/>
  <c r="C81" i="2" s="1"/>
  <c r="C82" i="8"/>
  <c r="C82" i="2" s="1"/>
  <c r="C83" i="8"/>
  <c r="C83" i="2" s="1"/>
  <c r="C84" i="8"/>
  <c r="C84" i="2" s="1"/>
  <c r="C85" i="8"/>
  <c r="C85" i="2" s="1"/>
  <c r="C86" i="8"/>
  <c r="C86" i="2" s="1"/>
  <c r="C87" i="8"/>
  <c r="C87" i="2" s="1"/>
  <c r="C88" i="8"/>
  <c r="C88" i="2" s="1"/>
  <c r="C89" i="8"/>
  <c r="C89" i="2" s="1"/>
  <c r="C90" i="8"/>
  <c r="C90" i="2" s="1"/>
  <c r="C91" i="8"/>
  <c r="C91" i="2" s="1"/>
  <c r="C92" i="8"/>
  <c r="C92" i="2" s="1"/>
  <c r="C93" i="8"/>
  <c r="C93" i="2" s="1"/>
  <c r="C94" i="8"/>
  <c r="C94" i="2" s="1"/>
  <c r="A87" i="8"/>
  <c r="A87" i="2" s="1"/>
  <c r="A88" i="8"/>
  <c r="A88" i="2" s="1"/>
  <c r="A89" i="8"/>
  <c r="A89" i="2" s="1"/>
  <c r="A90" i="8"/>
  <c r="A90" i="2" s="1"/>
  <c r="A91" i="8"/>
  <c r="A91" i="2" s="1"/>
  <c r="A92" i="8"/>
  <c r="A92" i="2" s="1"/>
  <c r="A93" i="8"/>
  <c r="A93" i="2" s="1"/>
  <c r="A94" i="8"/>
  <c r="A94" i="2" s="1"/>
  <c r="A95" i="8"/>
  <c r="A95" i="2" s="1"/>
  <c r="A96" i="8"/>
  <c r="A96" i="2" s="1"/>
  <c r="A97" i="8"/>
  <c r="A97" i="2" s="1"/>
  <c r="A98" i="8"/>
  <c r="A98" i="2" s="1"/>
  <c r="A99" i="8"/>
  <c r="A99" i="2" s="1"/>
  <c r="A100" i="8"/>
  <c r="A100" i="2" s="1"/>
  <c r="A101" i="8"/>
  <c r="A101" i="2" s="1"/>
  <c r="A102" i="8"/>
  <c r="A102" i="2" s="1"/>
  <c r="D99" i="8"/>
  <c r="BA99" i="2" s="1"/>
  <c r="E99" i="8"/>
  <c r="F99" i="2" s="1"/>
  <c r="D100" i="8"/>
  <c r="BA100" i="2" s="1"/>
  <c r="E100" i="8"/>
  <c r="F100" i="2" s="1"/>
  <c r="D101" i="8"/>
  <c r="BA101" i="2" s="1"/>
  <c r="E101" i="8"/>
  <c r="F101" i="2" s="1"/>
  <c r="D102" i="8"/>
  <c r="BA102" i="2" s="1"/>
  <c r="E102" i="8"/>
  <c r="F102" i="2" s="1"/>
  <c r="D74" i="8"/>
  <c r="BA74" i="2" s="1"/>
  <c r="E74" i="8"/>
  <c r="F74" i="2" s="1"/>
  <c r="D75" i="8"/>
  <c r="BA75" i="2" s="1"/>
  <c r="E75" i="8"/>
  <c r="F75" i="2" s="1"/>
  <c r="D76" i="8"/>
  <c r="BA76" i="2" s="1"/>
  <c r="E76" i="8"/>
  <c r="F76" i="2" s="1"/>
  <c r="D77" i="8"/>
  <c r="BA77" i="2" s="1"/>
  <c r="E77" i="8"/>
  <c r="F77" i="2" s="1"/>
  <c r="D78" i="8"/>
  <c r="BA78" i="2" s="1"/>
  <c r="E78" i="8"/>
  <c r="F78" i="2" s="1"/>
  <c r="D79" i="8"/>
  <c r="BA79" i="2" s="1"/>
  <c r="E79" i="8"/>
  <c r="F79" i="2" s="1"/>
  <c r="D80" i="8"/>
  <c r="BA80" i="2" s="1"/>
  <c r="E80" i="8"/>
  <c r="F80" i="2" s="1"/>
  <c r="D81" i="8"/>
  <c r="BA81" i="2" s="1"/>
  <c r="E81" i="8"/>
  <c r="F81" i="2" s="1"/>
  <c r="D82" i="8"/>
  <c r="BA82" i="2" s="1"/>
  <c r="E82" i="8"/>
  <c r="F82" i="2" s="1"/>
  <c r="D83" i="8"/>
  <c r="BA83" i="2" s="1"/>
  <c r="E83" i="8"/>
  <c r="F83" i="2" s="1"/>
  <c r="D84" i="8"/>
  <c r="BA84" i="2" s="1"/>
  <c r="E84" i="8"/>
  <c r="F84" i="2" s="1"/>
  <c r="D85" i="8"/>
  <c r="BA85" i="2" s="1"/>
  <c r="E85" i="8"/>
  <c r="F85" i="2" s="1"/>
  <c r="D86" i="8"/>
  <c r="BA86" i="2" s="1"/>
  <c r="E86" i="8"/>
  <c r="F86" i="2" s="1"/>
  <c r="D87" i="8"/>
  <c r="BA87" i="2" s="1"/>
  <c r="E87" i="8"/>
  <c r="F87" i="2" s="1"/>
  <c r="D88" i="8"/>
  <c r="BA88" i="2" s="1"/>
  <c r="E88" i="8"/>
  <c r="F88" i="2" s="1"/>
  <c r="D89" i="8"/>
  <c r="BA89" i="2" s="1"/>
  <c r="E89" i="8"/>
  <c r="F89" i="2" s="1"/>
  <c r="D90" i="8"/>
  <c r="BA90" i="2" s="1"/>
  <c r="E90" i="8"/>
  <c r="F90" i="2" s="1"/>
  <c r="D91" i="8"/>
  <c r="BA91" i="2" s="1"/>
  <c r="E91" i="8"/>
  <c r="F91" i="2" s="1"/>
  <c r="D92" i="8"/>
  <c r="BA92" i="2" s="1"/>
  <c r="E92" i="8"/>
  <c r="F92" i="2" s="1"/>
  <c r="D93" i="8"/>
  <c r="BA93" i="2" s="1"/>
  <c r="E93" i="8"/>
  <c r="F93" i="2" s="1"/>
  <c r="D94" i="8"/>
  <c r="BA94" i="2" s="1"/>
  <c r="E94" i="8"/>
  <c r="F94" i="2" s="1"/>
  <c r="D95" i="8"/>
  <c r="BA95" i="2" s="1"/>
  <c r="E95" i="8"/>
  <c r="F95" i="2" s="1"/>
  <c r="D96" i="8"/>
  <c r="BA96" i="2" s="1"/>
  <c r="E96" i="8"/>
  <c r="F96" i="2" s="1"/>
  <c r="D97" i="8"/>
  <c r="BA97" i="2" s="1"/>
  <c r="E97" i="8"/>
  <c r="F97" i="2" s="1"/>
  <c r="D98" i="8"/>
  <c r="BA98" i="2" s="1"/>
  <c r="E98" i="8"/>
  <c r="F98" i="2" s="1"/>
  <c r="E73" i="8"/>
  <c r="F73" i="2" s="1"/>
  <c r="D73" i="8"/>
  <c r="BA73" i="2" s="1"/>
  <c r="C73" i="8"/>
  <c r="C73" i="2" s="1"/>
  <c r="F49" i="8"/>
  <c r="BB49" i="2" s="1"/>
  <c r="H49" i="8"/>
  <c r="BD49" i="2" s="1"/>
  <c r="H50" i="8"/>
  <c r="BD50" i="2" s="1"/>
  <c r="H51" i="8"/>
  <c r="BD51" i="2" s="1"/>
  <c r="H52" i="8"/>
  <c r="BD52" i="2" s="1"/>
  <c r="H53" i="8"/>
  <c r="BD53" i="2" s="1"/>
  <c r="H54" i="8"/>
  <c r="BD54" i="2" s="1"/>
  <c r="H55" i="8"/>
  <c r="BD55" i="2" s="1"/>
  <c r="H56" i="8"/>
  <c r="BD56" i="2" s="1"/>
  <c r="H57" i="8"/>
  <c r="BD57" i="2" s="1"/>
  <c r="H58" i="8"/>
  <c r="BD58" i="2" s="1"/>
  <c r="H59" i="8"/>
  <c r="BD59" i="2" s="1"/>
  <c r="H60" i="8"/>
  <c r="BD60" i="2" s="1"/>
  <c r="H61" i="8"/>
  <c r="BD61" i="2" s="1"/>
  <c r="H62" i="8"/>
  <c r="BD62" i="2" s="1"/>
  <c r="H63" i="8"/>
  <c r="BD63" i="2" s="1"/>
  <c r="H64" i="8"/>
  <c r="BD64" i="2" s="1"/>
  <c r="J64" i="8"/>
  <c r="BF64" i="2" s="1"/>
  <c r="H65" i="8"/>
  <c r="BD65" i="2" s="1"/>
  <c r="J65" i="8"/>
  <c r="BF65" i="2" s="1"/>
  <c r="H66" i="8"/>
  <c r="BD66" i="2" s="1"/>
  <c r="J66" i="8"/>
  <c r="BF66" i="2" s="1"/>
  <c r="H67" i="8"/>
  <c r="BD67" i="2" s="1"/>
  <c r="H68" i="8"/>
  <c r="BD68" i="2" s="1"/>
  <c r="H69" i="8"/>
  <c r="BD69" i="2" s="1"/>
  <c r="H70" i="8"/>
  <c r="BD70" i="2" s="1"/>
  <c r="H71" i="8"/>
  <c r="BD71" i="2" s="1"/>
  <c r="J48" i="8"/>
  <c r="BF48" i="2" s="1"/>
  <c r="H48" i="8"/>
  <c r="BD48" i="2" s="1"/>
  <c r="F48" i="8"/>
  <c r="BB48" i="2" s="1"/>
  <c r="A86" i="8"/>
  <c r="A86" i="2" s="1"/>
  <c r="A85" i="8"/>
  <c r="A85" i="2" s="1"/>
  <c r="A84" i="8"/>
  <c r="A84" i="2" s="1"/>
  <c r="A83" i="8"/>
  <c r="A83" i="2" s="1"/>
  <c r="A82" i="8"/>
  <c r="A82" i="2" s="1"/>
  <c r="A81" i="8"/>
  <c r="A81" i="2" s="1"/>
  <c r="A80" i="8"/>
  <c r="A80" i="2" s="1"/>
  <c r="A79" i="8"/>
  <c r="A79" i="2" s="1"/>
  <c r="A78" i="8"/>
  <c r="A78" i="2" s="1"/>
  <c r="A77" i="8"/>
  <c r="A77" i="2" s="1"/>
  <c r="A76" i="8"/>
  <c r="A76" i="2" s="1"/>
  <c r="A75" i="8"/>
  <c r="A75" i="2" s="1"/>
  <c r="A74" i="8"/>
  <c r="A74" i="2" s="1"/>
  <c r="A73" i="8"/>
  <c r="A73" i="2" s="1"/>
  <c r="A72" i="8"/>
  <c r="A72" i="2" s="1"/>
  <c r="A71" i="8"/>
  <c r="A71" i="2" s="1"/>
  <c r="A70" i="8"/>
  <c r="A70" i="2" s="1"/>
  <c r="C57" i="8"/>
  <c r="C57" i="2" s="1"/>
  <c r="C58" i="8"/>
  <c r="C58" i="2" s="1"/>
  <c r="C59" i="8"/>
  <c r="C59" i="2" s="1"/>
  <c r="C60" i="8"/>
  <c r="C60" i="2" s="1"/>
  <c r="C61" i="8"/>
  <c r="C61" i="2" s="1"/>
  <c r="C62" i="8"/>
  <c r="C62" i="2" s="1"/>
  <c r="C63" i="8"/>
  <c r="C63" i="2" s="1"/>
  <c r="C64" i="8"/>
  <c r="C64" i="2" s="1"/>
  <c r="C65" i="8"/>
  <c r="C65" i="2" s="1"/>
  <c r="C66" i="8"/>
  <c r="C66" i="2" s="1"/>
  <c r="C67" i="8"/>
  <c r="C67" i="2" s="1"/>
  <c r="C68" i="8"/>
  <c r="C68" i="2" s="1"/>
  <c r="C69" i="8"/>
  <c r="C69" i="2" s="1"/>
  <c r="C70" i="8"/>
  <c r="C70" i="2" s="1"/>
  <c r="C71" i="8"/>
  <c r="C71" i="2" s="1"/>
  <c r="C72" i="8"/>
  <c r="C72" i="2" s="1"/>
  <c r="E72" i="8"/>
  <c r="F72" i="2" s="1"/>
  <c r="E71" i="8"/>
  <c r="F71" i="2" s="1"/>
  <c r="E70" i="8"/>
  <c r="F70" i="2" s="1"/>
  <c r="E69" i="8"/>
  <c r="F69" i="2" s="1"/>
  <c r="E68" i="8"/>
  <c r="F68" i="2" s="1"/>
  <c r="E67" i="8"/>
  <c r="F67" i="2" s="1"/>
  <c r="E66" i="8"/>
  <c r="F66" i="2" s="1"/>
  <c r="E65" i="8"/>
  <c r="F65" i="2" s="1"/>
  <c r="E64" i="8"/>
  <c r="F64" i="2" s="1"/>
  <c r="E63" i="8"/>
  <c r="F63" i="2" s="1"/>
  <c r="E62" i="8"/>
  <c r="F62" i="2" s="1"/>
  <c r="E61" i="8"/>
  <c r="F61" i="2" s="1"/>
  <c r="E60" i="8"/>
  <c r="F60" i="2" s="1"/>
  <c r="E59" i="8"/>
  <c r="F59" i="2" s="1"/>
  <c r="E58" i="8"/>
  <c r="F58" i="2" s="1"/>
  <c r="E57" i="8"/>
  <c r="F57" i="2" s="1"/>
  <c r="E56" i="8"/>
  <c r="F56" i="2" s="1"/>
  <c r="E55" i="8"/>
  <c r="F55" i="2" s="1"/>
  <c r="E54" i="8"/>
  <c r="F54" i="2" s="1"/>
  <c r="E53" i="8"/>
  <c r="F53" i="2" s="1"/>
  <c r="E52" i="8"/>
  <c r="F52" i="2" s="1"/>
  <c r="E51" i="8"/>
  <c r="F51" i="2" s="1"/>
  <c r="E50" i="8"/>
  <c r="F50" i="2" s="1"/>
  <c r="E49" i="8"/>
  <c r="F49" i="2" s="1"/>
  <c r="E48" i="8"/>
  <c r="F48" i="2" s="1"/>
  <c r="D63" i="8"/>
  <c r="BA63" i="2" s="1"/>
  <c r="D64" i="8"/>
  <c r="BA64" i="2" s="1"/>
  <c r="D65" i="8"/>
  <c r="BA65" i="2" s="1"/>
  <c r="D66" i="8"/>
  <c r="BA66" i="2" s="1"/>
  <c r="D67" i="8"/>
  <c r="BA67" i="2" s="1"/>
  <c r="D68" i="8"/>
  <c r="BA68" i="2" s="1"/>
  <c r="D69" i="8"/>
  <c r="BA69" i="2" s="1"/>
  <c r="D70" i="8"/>
  <c r="BA70" i="2" s="1"/>
  <c r="D71" i="8"/>
  <c r="BA71" i="2" s="1"/>
  <c r="D72" i="8"/>
  <c r="BA72" i="2" s="1"/>
  <c r="D49" i="8"/>
  <c r="BA49" i="2" s="1"/>
  <c r="D50" i="8"/>
  <c r="BA50" i="2" s="1"/>
  <c r="D51" i="8"/>
  <c r="BA51" i="2" s="1"/>
  <c r="D52" i="8"/>
  <c r="BA52" i="2" s="1"/>
  <c r="D53" i="8"/>
  <c r="BA53" i="2" s="1"/>
  <c r="D54" i="8"/>
  <c r="BA54" i="2" s="1"/>
  <c r="D55" i="8"/>
  <c r="BA55" i="2" s="1"/>
  <c r="D56" i="8"/>
  <c r="BA56" i="2" s="1"/>
  <c r="D57" i="8"/>
  <c r="BA57" i="2" s="1"/>
  <c r="D58" i="8"/>
  <c r="BA58" i="2" s="1"/>
  <c r="D59" i="8"/>
  <c r="BA59" i="2" s="1"/>
  <c r="D60" i="8"/>
  <c r="BA60" i="2" s="1"/>
  <c r="D61" i="8"/>
  <c r="BA61" i="2" s="1"/>
  <c r="D62" i="8"/>
  <c r="BA62" i="2" s="1"/>
  <c r="E42" i="8"/>
  <c r="F42" i="2" s="1"/>
  <c r="E43" i="8"/>
  <c r="F43" i="2" s="1"/>
  <c r="E44" i="8"/>
  <c r="F44" i="2" s="1"/>
  <c r="E45" i="8"/>
  <c r="F45" i="2" s="1"/>
  <c r="E46" i="8"/>
  <c r="F46" i="2" s="1"/>
  <c r="E47" i="8"/>
  <c r="F47" i="2" s="1"/>
  <c r="D48" i="8"/>
  <c r="BA48" i="2" s="1"/>
  <c r="A48" i="8"/>
  <c r="A48" i="2" s="1"/>
  <c r="A49" i="8"/>
  <c r="A49" i="2" s="1"/>
  <c r="A50" i="8"/>
  <c r="A50" i="2" s="1"/>
  <c r="A51" i="8"/>
  <c r="A51" i="2" s="1"/>
  <c r="A52" i="8"/>
  <c r="A52" i="2" s="1"/>
  <c r="A53" i="8"/>
  <c r="A53" i="2" s="1"/>
  <c r="A54" i="8"/>
  <c r="A54" i="2" s="1"/>
  <c r="A55" i="8"/>
  <c r="A55" i="2" s="1"/>
  <c r="A56" i="8"/>
  <c r="A56" i="2" s="1"/>
  <c r="A57" i="8"/>
  <c r="A57" i="2" s="1"/>
  <c r="A58" i="8"/>
  <c r="A58" i="2" s="1"/>
  <c r="A59" i="8"/>
  <c r="A59" i="2" s="1"/>
  <c r="A60" i="8"/>
  <c r="A60" i="2" s="1"/>
  <c r="A61" i="8"/>
  <c r="A61" i="2" s="1"/>
  <c r="A62" i="8"/>
  <c r="A62" i="2" s="1"/>
  <c r="A63" i="8"/>
  <c r="A63" i="2" s="1"/>
  <c r="A64" i="8"/>
  <c r="A64" i="2" s="1"/>
  <c r="A65" i="8"/>
  <c r="A65" i="2" s="1"/>
  <c r="A66" i="8"/>
  <c r="A66" i="2" s="1"/>
  <c r="A67" i="8"/>
  <c r="A67" i="2" s="1"/>
  <c r="A68" i="8"/>
  <c r="A68" i="2" s="1"/>
  <c r="A69" i="8"/>
  <c r="A69" i="2" s="1"/>
  <c r="C49" i="8"/>
  <c r="C49" i="2" s="1"/>
  <c r="C50" i="8"/>
  <c r="C50" i="2" s="1"/>
  <c r="C51" i="8"/>
  <c r="C51" i="2" s="1"/>
  <c r="C52" i="8"/>
  <c r="C52" i="2" s="1"/>
  <c r="C53" i="8"/>
  <c r="C53" i="2" s="1"/>
  <c r="C54" i="8"/>
  <c r="C54" i="2" s="1"/>
  <c r="C55" i="8"/>
  <c r="C55" i="2" s="1"/>
  <c r="C56" i="8"/>
  <c r="C56" i="2" s="1"/>
  <c r="C48" i="8"/>
  <c r="C48" i="2" s="1"/>
  <c r="A42" i="8"/>
  <c r="A42" i="2" s="1"/>
  <c r="A43" i="8"/>
  <c r="A43" i="2" s="1"/>
  <c r="A44" i="8"/>
  <c r="A44" i="2" s="1"/>
  <c r="A45" i="8"/>
  <c r="A45" i="2" s="1"/>
  <c r="A46" i="8"/>
  <c r="A46" i="2" s="1"/>
  <c r="A47" i="8"/>
  <c r="A47" i="2" s="1"/>
  <c r="D43" i="8"/>
  <c r="BA43" i="2" s="1"/>
  <c r="D44" i="8"/>
  <c r="BA44" i="2" s="1"/>
  <c r="D45" i="8"/>
  <c r="BA45" i="2" s="1"/>
  <c r="D46" i="8"/>
  <c r="BA46" i="2" s="1"/>
  <c r="D47" i="8"/>
  <c r="BA47" i="2" s="1"/>
  <c r="D42" i="8"/>
  <c r="BA42" i="2" s="1"/>
  <c r="C43" i="8"/>
  <c r="C43" i="2" s="1"/>
  <c r="C44" i="8"/>
  <c r="C44" i="2" s="1"/>
  <c r="C45" i="8"/>
  <c r="C45" i="2" s="1"/>
  <c r="C46" i="8"/>
  <c r="C46" i="2" s="1"/>
  <c r="C47" i="8"/>
  <c r="C47" i="2" s="1"/>
  <c r="C42" i="8"/>
  <c r="C42" i="2" s="1"/>
  <c r="A41" i="8"/>
  <c r="A41" i="2" s="1"/>
  <c r="C41" i="8"/>
  <c r="C41" i="2" s="1"/>
  <c r="D41" i="8"/>
  <c r="BA41" i="2" s="1"/>
  <c r="E41" i="8"/>
  <c r="F41" i="2" s="1"/>
  <c r="K26" i="8"/>
  <c r="G26" i="2" s="1"/>
  <c r="L26" i="8"/>
  <c r="H26" i="2" s="1"/>
  <c r="M26" i="8"/>
  <c r="I26" i="2" s="1"/>
  <c r="N26" i="8"/>
  <c r="J26" i="2" s="1"/>
  <c r="O26" i="8"/>
  <c r="K26" i="2" s="1"/>
  <c r="P26" i="8"/>
  <c r="L26" i="2" s="1"/>
  <c r="Q26" i="8"/>
  <c r="M26" i="2" s="1"/>
  <c r="R26" i="8"/>
  <c r="N26" i="2" s="1"/>
  <c r="S26" i="8"/>
  <c r="O26" i="2" s="1"/>
  <c r="T26" i="8"/>
  <c r="P26" i="2" s="1"/>
  <c r="U26" i="8"/>
  <c r="Q26" i="2" s="1"/>
  <c r="V26" i="8"/>
  <c r="R26" i="2" s="1"/>
  <c r="K27" i="8"/>
  <c r="G27" i="2" s="1"/>
  <c r="L27" i="8"/>
  <c r="H27" i="2" s="1"/>
  <c r="M27" i="8"/>
  <c r="I27" i="2" s="1"/>
  <c r="N27" i="8"/>
  <c r="J27" i="2" s="1"/>
  <c r="O27" i="8"/>
  <c r="K27" i="2" s="1"/>
  <c r="P27" i="8"/>
  <c r="L27" i="2" s="1"/>
  <c r="Q27" i="8"/>
  <c r="M27" i="2" s="1"/>
  <c r="R27" i="8"/>
  <c r="N27" i="2" s="1"/>
  <c r="S27" i="8"/>
  <c r="O27" i="2" s="1"/>
  <c r="T27" i="8"/>
  <c r="P27" i="2" s="1"/>
  <c r="U27" i="8"/>
  <c r="Q27" i="2" s="1"/>
  <c r="V27" i="8"/>
  <c r="R27" i="2" s="1"/>
  <c r="K28" i="8"/>
  <c r="G28" i="2" s="1"/>
  <c r="L28" i="8"/>
  <c r="H28" i="2" s="1"/>
  <c r="M28" i="8"/>
  <c r="I28" i="2" s="1"/>
  <c r="N28" i="8"/>
  <c r="J28" i="2" s="1"/>
  <c r="O28" i="8"/>
  <c r="K28" i="2" s="1"/>
  <c r="P28" i="8"/>
  <c r="L28" i="2" s="1"/>
  <c r="Q28" i="8"/>
  <c r="M28" i="2" s="1"/>
  <c r="R28" i="8"/>
  <c r="N28" i="2" s="1"/>
  <c r="S28" i="8"/>
  <c r="O28" i="2" s="1"/>
  <c r="T28" i="8"/>
  <c r="P28" i="2" s="1"/>
  <c r="U28" i="8"/>
  <c r="Q28" i="2" s="1"/>
  <c r="V28" i="8"/>
  <c r="R28" i="2" s="1"/>
  <c r="K29" i="8"/>
  <c r="G29" i="2" s="1"/>
  <c r="L29" i="8"/>
  <c r="H29" i="2" s="1"/>
  <c r="M29" i="8"/>
  <c r="I29" i="2" s="1"/>
  <c r="N29" i="8"/>
  <c r="J29" i="2" s="1"/>
  <c r="O29" i="8"/>
  <c r="K29" i="2" s="1"/>
  <c r="P29" i="8"/>
  <c r="L29" i="2" s="1"/>
  <c r="Q29" i="8"/>
  <c r="M29" i="2" s="1"/>
  <c r="R29" i="8"/>
  <c r="N29" i="2" s="1"/>
  <c r="S29" i="8"/>
  <c r="O29" i="2" s="1"/>
  <c r="T29" i="8"/>
  <c r="P29" i="2" s="1"/>
  <c r="U29" i="8"/>
  <c r="Q29" i="2" s="1"/>
  <c r="V29" i="8"/>
  <c r="R29" i="2" s="1"/>
  <c r="K30" i="8"/>
  <c r="G30" i="2" s="1"/>
  <c r="L30" i="8"/>
  <c r="H30" i="2" s="1"/>
  <c r="M30" i="8"/>
  <c r="I30" i="2" s="1"/>
  <c r="N30" i="8"/>
  <c r="J30" i="2" s="1"/>
  <c r="O30" i="8"/>
  <c r="K30" i="2" s="1"/>
  <c r="P30" i="8"/>
  <c r="L30" i="2" s="1"/>
  <c r="Q30" i="8"/>
  <c r="M30" i="2" s="1"/>
  <c r="R30" i="8"/>
  <c r="N30" i="2" s="1"/>
  <c r="S30" i="8"/>
  <c r="O30" i="2" s="1"/>
  <c r="T30" i="8"/>
  <c r="P30" i="2" s="1"/>
  <c r="U30" i="8"/>
  <c r="Q30" i="2" s="1"/>
  <c r="V30" i="8"/>
  <c r="R30" i="2" s="1"/>
  <c r="K31" i="8"/>
  <c r="G31" i="2" s="1"/>
  <c r="L31" i="8"/>
  <c r="H31" i="2" s="1"/>
  <c r="M31" i="8"/>
  <c r="I31" i="2" s="1"/>
  <c r="N31" i="8"/>
  <c r="J31" i="2" s="1"/>
  <c r="O31" i="8"/>
  <c r="K31" i="2" s="1"/>
  <c r="P31" i="8"/>
  <c r="L31" i="2" s="1"/>
  <c r="Q31" i="8"/>
  <c r="M31" i="2" s="1"/>
  <c r="R31" i="8"/>
  <c r="N31" i="2" s="1"/>
  <c r="S31" i="8"/>
  <c r="O31" i="2" s="1"/>
  <c r="T31" i="8"/>
  <c r="P31" i="2" s="1"/>
  <c r="U31" i="8"/>
  <c r="Q31" i="2" s="1"/>
  <c r="V31" i="8"/>
  <c r="R31" i="2" s="1"/>
  <c r="K32" i="8"/>
  <c r="G32" i="2" s="1"/>
  <c r="L32" i="8"/>
  <c r="H32" i="2" s="1"/>
  <c r="M32" i="8"/>
  <c r="I32" i="2" s="1"/>
  <c r="N32" i="8"/>
  <c r="J32" i="2" s="1"/>
  <c r="O32" i="8"/>
  <c r="K32" i="2" s="1"/>
  <c r="P32" i="8"/>
  <c r="L32" i="2" s="1"/>
  <c r="Q32" i="8"/>
  <c r="M32" i="2" s="1"/>
  <c r="R32" i="8"/>
  <c r="N32" i="2" s="1"/>
  <c r="S32" i="8"/>
  <c r="O32" i="2" s="1"/>
  <c r="T32" i="8"/>
  <c r="P32" i="2" s="1"/>
  <c r="U32" i="8"/>
  <c r="Q32" i="2" s="1"/>
  <c r="V32" i="8"/>
  <c r="R32" i="2" s="1"/>
  <c r="K33" i="8"/>
  <c r="G33" i="2" s="1"/>
  <c r="L33" i="8"/>
  <c r="H33" i="2" s="1"/>
  <c r="M33" i="8"/>
  <c r="I33" i="2" s="1"/>
  <c r="N33" i="8"/>
  <c r="J33" i="2" s="1"/>
  <c r="O33" i="8"/>
  <c r="K33" i="2" s="1"/>
  <c r="P33" i="8"/>
  <c r="L33" i="2" s="1"/>
  <c r="Q33" i="8"/>
  <c r="M33" i="2" s="1"/>
  <c r="R33" i="8"/>
  <c r="N33" i="2" s="1"/>
  <c r="S33" i="8"/>
  <c r="O33" i="2" s="1"/>
  <c r="T33" i="8"/>
  <c r="P33" i="2" s="1"/>
  <c r="U33" i="8"/>
  <c r="Q33" i="2" s="1"/>
  <c r="V33" i="8"/>
  <c r="R33" i="2" s="1"/>
  <c r="K34" i="8"/>
  <c r="G34" i="2" s="1"/>
  <c r="L34" i="8"/>
  <c r="H34" i="2" s="1"/>
  <c r="M34" i="8"/>
  <c r="I34" i="2" s="1"/>
  <c r="N34" i="8"/>
  <c r="J34" i="2" s="1"/>
  <c r="O34" i="8"/>
  <c r="K34" i="2" s="1"/>
  <c r="P34" i="8"/>
  <c r="L34" i="2" s="1"/>
  <c r="Q34" i="8"/>
  <c r="M34" i="2" s="1"/>
  <c r="R34" i="8"/>
  <c r="N34" i="2" s="1"/>
  <c r="S34" i="8"/>
  <c r="O34" i="2" s="1"/>
  <c r="T34" i="8"/>
  <c r="P34" i="2" s="1"/>
  <c r="U34" i="8"/>
  <c r="Q34" i="2" s="1"/>
  <c r="V34" i="8"/>
  <c r="R34" i="2" s="1"/>
  <c r="K35" i="8"/>
  <c r="G35" i="2" s="1"/>
  <c r="L35" i="8"/>
  <c r="H35" i="2" s="1"/>
  <c r="M35" i="8"/>
  <c r="I35" i="2" s="1"/>
  <c r="N35" i="8"/>
  <c r="J35" i="2" s="1"/>
  <c r="O35" i="8"/>
  <c r="K35" i="2" s="1"/>
  <c r="P35" i="8"/>
  <c r="L35" i="2" s="1"/>
  <c r="Q35" i="8"/>
  <c r="M35" i="2" s="1"/>
  <c r="R35" i="8"/>
  <c r="N35" i="2" s="1"/>
  <c r="S35" i="8"/>
  <c r="O35" i="2" s="1"/>
  <c r="T35" i="8"/>
  <c r="P35" i="2" s="1"/>
  <c r="U35" i="8"/>
  <c r="Q35" i="2" s="1"/>
  <c r="V35" i="8"/>
  <c r="R35" i="2" s="1"/>
  <c r="K36" i="8"/>
  <c r="G36" i="2" s="1"/>
  <c r="L36" i="8"/>
  <c r="H36" i="2" s="1"/>
  <c r="M36" i="8"/>
  <c r="I36" i="2" s="1"/>
  <c r="N36" i="8"/>
  <c r="J36" i="2" s="1"/>
  <c r="O36" i="8"/>
  <c r="K36" i="2" s="1"/>
  <c r="P36" i="8"/>
  <c r="L36" i="2" s="1"/>
  <c r="Q36" i="8"/>
  <c r="M36" i="2" s="1"/>
  <c r="R36" i="8"/>
  <c r="N36" i="2" s="1"/>
  <c r="S36" i="8"/>
  <c r="O36" i="2" s="1"/>
  <c r="T36" i="8"/>
  <c r="P36" i="2" s="1"/>
  <c r="U36" i="8"/>
  <c r="Q36" i="2" s="1"/>
  <c r="V36" i="8"/>
  <c r="R36" i="2" s="1"/>
  <c r="K37" i="8"/>
  <c r="G37" i="2" s="1"/>
  <c r="L37" i="8"/>
  <c r="H37" i="2" s="1"/>
  <c r="M37" i="8"/>
  <c r="I37" i="2" s="1"/>
  <c r="N37" i="8"/>
  <c r="J37" i="2" s="1"/>
  <c r="O37" i="8"/>
  <c r="K37" i="2" s="1"/>
  <c r="P37" i="8"/>
  <c r="L37" i="2" s="1"/>
  <c r="Q37" i="8"/>
  <c r="M37" i="2" s="1"/>
  <c r="R37" i="8"/>
  <c r="N37" i="2" s="1"/>
  <c r="S37" i="8"/>
  <c r="O37" i="2" s="1"/>
  <c r="T37" i="8"/>
  <c r="P37" i="2" s="1"/>
  <c r="U37" i="8"/>
  <c r="Q37" i="2" s="1"/>
  <c r="V37" i="8"/>
  <c r="R37" i="2" s="1"/>
  <c r="K38" i="8"/>
  <c r="G38" i="2" s="1"/>
  <c r="L38" i="8"/>
  <c r="H38" i="2" s="1"/>
  <c r="M38" i="8"/>
  <c r="I38" i="2" s="1"/>
  <c r="N38" i="8"/>
  <c r="J38" i="2" s="1"/>
  <c r="O38" i="8"/>
  <c r="K38" i="2" s="1"/>
  <c r="P38" i="8"/>
  <c r="L38" i="2" s="1"/>
  <c r="Q38" i="8"/>
  <c r="M38" i="2" s="1"/>
  <c r="R38" i="8"/>
  <c r="N38" i="2" s="1"/>
  <c r="S38" i="8"/>
  <c r="O38" i="2" s="1"/>
  <c r="T38" i="8"/>
  <c r="P38" i="2" s="1"/>
  <c r="U38" i="8"/>
  <c r="Q38" i="2" s="1"/>
  <c r="V38" i="8"/>
  <c r="R38" i="2" s="1"/>
  <c r="K39" i="8"/>
  <c r="G39" i="2" s="1"/>
  <c r="L39" i="8"/>
  <c r="H39" i="2" s="1"/>
  <c r="M39" i="8"/>
  <c r="I39" i="2" s="1"/>
  <c r="N39" i="8"/>
  <c r="J39" i="2" s="1"/>
  <c r="O39" i="8"/>
  <c r="K39" i="2" s="1"/>
  <c r="P39" i="8"/>
  <c r="L39" i="2" s="1"/>
  <c r="Q39" i="8"/>
  <c r="M39" i="2" s="1"/>
  <c r="R39" i="8"/>
  <c r="N39" i="2" s="1"/>
  <c r="S39" i="8"/>
  <c r="O39" i="2" s="1"/>
  <c r="T39" i="8"/>
  <c r="P39" i="2" s="1"/>
  <c r="U39" i="8"/>
  <c r="Q39" i="2" s="1"/>
  <c r="V39" i="8"/>
  <c r="R39" i="2" s="1"/>
  <c r="K40" i="8"/>
  <c r="G40" i="2" s="1"/>
  <c r="L40" i="8"/>
  <c r="H40" i="2" s="1"/>
  <c r="M40" i="8"/>
  <c r="I40" i="2" s="1"/>
  <c r="N40" i="8"/>
  <c r="J40" i="2" s="1"/>
  <c r="O40" i="8"/>
  <c r="K40" i="2" s="1"/>
  <c r="P40" i="8"/>
  <c r="L40" i="2" s="1"/>
  <c r="Q40" i="8"/>
  <c r="M40" i="2" s="1"/>
  <c r="R40" i="8"/>
  <c r="N40" i="2" s="1"/>
  <c r="S40" i="8"/>
  <c r="O40" i="2" s="1"/>
  <c r="T40" i="8"/>
  <c r="P40" i="2" s="1"/>
  <c r="U40" i="8"/>
  <c r="Q40" i="2" s="1"/>
  <c r="V40" i="8"/>
  <c r="R40" i="2" s="1"/>
  <c r="L25" i="8"/>
  <c r="H25" i="2" s="1"/>
  <c r="M25" i="8"/>
  <c r="I25" i="2" s="1"/>
  <c r="N25" i="8"/>
  <c r="J25" i="2" s="1"/>
  <c r="O25" i="8"/>
  <c r="K25" i="2" s="1"/>
  <c r="P25" i="8"/>
  <c r="L25" i="2" s="1"/>
  <c r="Q25" i="8"/>
  <c r="M25" i="2" s="1"/>
  <c r="R25" i="8"/>
  <c r="N25" i="2" s="1"/>
  <c r="S25" i="8"/>
  <c r="O25" i="2" s="1"/>
  <c r="T25" i="8"/>
  <c r="P25" i="2" s="1"/>
  <c r="U25" i="8"/>
  <c r="Q25" i="2" s="1"/>
  <c r="V25" i="8"/>
  <c r="R25" i="2" s="1"/>
  <c r="K25" i="8"/>
  <c r="G25" i="2" s="1"/>
  <c r="C25" i="8"/>
  <c r="C25" i="2" s="1"/>
  <c r="C26" i="8"/>
  <c r="C26" i="2" s="1"/>
  <c r="C27" i="8"/>
  <c r="C27" i="2" s="1"/>
  <c r="C28" i="8"/>
  <c r="C28" i="2" s="1"/>
  <c r="C29" i="8"/>
  <c r="C29" i="2" s="1"/>
  <c r="C30" i="8"/>
  <c r="C30" i="2" s="1"/>
  <c r="C31" i="8"/>
  <c r="C31" i="2" s="1"/>
  <c r="C32" i="8"/>
  <c r="C32" i="2" s="1"/>
  <c r="C33" i="8"/>
  <c r="C33" i="2" s="1"/>
  <c r="C34" i="8"/>
  <c r="C34" i="2" s="1"/>
  <c r="C35" i="8"/>
  <c r="C35" i="2" s="1"/>
  <c r="C36" i="8"/>
  <c r="C36" i="2" s="1"/>
  <c r="C37" i="8"/>
  <c r="C37" i="2" s="1"/>
  <c r="C38" i="8"/>
  <c r="C38" i="2" s="1"/>
  <c r="C39" i="8"/>
  <c r="C39" i="2" s="1"/>
  <c r="C40" i="8"/>
  <c r="C40" i="2" s="1"/>
  <c r="D3" i="8"/>
  <c r="BA3" i="2" s="1"/>
  <c r="E3" i="8"/>
  <c r="F3" i="2" s="1"/>
  <c r="G3" i="8"/>
  <c r="BC3" i="2" s="1"/>
  <c r="H3" i="8"/>
  <c r="BD3" i="2" s="1"/>
  <c r="I3" i="8"/>
  <c r="BE3" i="2" s="1"/>
  <c r="J3" i="8"/>
  <c r="BF3" i="2" s="1"/>
  <c r="D4" i="8"/>
  <c r="BA4" i="2" s="1"/>
  <c r="E4" i="8"/>
  <c r="F4" i="2" s="1"/>
  <c r="G4" i="8"/>
  <c r="BC4" i="2" s="1"/>
  <c r="H4" i="8"/>
  <c r="BD4" i="2" s="1"/>
  <c r="I4" i="8"/>
  <c r="BE4" i="2" s="1"/>
  <c r="J4" i="8"/>
  <c r="BF4" i="2" s="1"/>
  <c r="D5" i="8"/>
  <c r="BA5" i="2" s="1"/>
  <c r="E5" i="8"/>
  <c r="F5" i="2" s="1"/>
  <c r="G5" i="8"/>
  <c r="BC5" i="2" s="1"/>
  <c r="H5" i="8"/>
  <c r="BD5" i="2" s="1"/>
  <c r="I5" i="8"/>
  <c r="BE5" i="2" s="1"/>
  <c r="J5" i="8"/>
  <c r="BF5" i="2" s="1"/>
  <c r="D6" i="8"/>
  <c r="BA6" i="2" s="1"/>
  <c r="E6" i="8"/>
  <c r="F6" i="2" s="1"/>
  <c r="G6" i="8"/>
  <c r="BC6" i="2" s="1"/>
  <c r="H6" i="8"/>
  <c r="BD6" i="2" s="1"/>
  <c r="I6" i="8"/>
  <c r="BE6" i="2" s="1"/>
  <c r="J6" i="8"/>
  <c r="BF6" i="2" s="1"/>
  <c r="D7" i="8"/>
  <c r="BA7" i="2" s="1"/>
  <c r="E7" i="8"/>
  <c r="F7" i="2" s="1"/>
  <c r="G7" i="8"/>
  <c r="BC7" i="2" s="1"/>
  <c r="H7" i="8"/>
  <c r="BD7" i="2" s="1"/>
  <c r="I7" i="8"/>
  <c r="BE7" i="2" s="1"/>
  <c r="J7" i="8"/>
  <c r="BF7" i="2" s="1"/>
  <c r="D8" i="8"/>
  <c r="BA8" i="2" s="1"/>
  <c r="E8" i="8"/>
  <c r="F8" i="2" s="1"/>
  <c r="G8" i="8"/>
  <c r="BC8" i="2" s="1"/>
  <c r="H8" i="8"/>
  <c r="BD8" i="2" s="1"/>
  <c r="I8" i="8"/>
  <c r="BE8" i="2" s="1"/>
  <c r="J8" i="8"/>
  <c r="BF8" i="2" s="1"/>
  <c r="D9" i="8"/>
  <c r="BA9" i="2" s="1"/>
  <c r="E9" i="8"/>
  <c r="F9" i="2" s="1"/>
  <c r="G9" i="8"/>
  <c r="BC9" i="2" s="1"/>
  <c r="H9" i="8"/>
  <c r="BD9" i="2" s="1"/>
  <c r="I9" i="8"/>
  <c r="BE9" i="2" s="1"/>
  <c r="J9" i="8"/>
  <c r="BF9" i="2" s="1"/>
  <c r="D10" i="8"/>
  <c r="BA10" i="2" s="1"/>
  <c r="E10" i="8"/>
  <c r="F10" i="2" s="1"/>
  <c r="G10" i="8"/>
  <c r="BC10" i="2" s="1"/>
  <c r="H10" i="8"/>
  <c r="BD10" i="2" s="1"/>
  <c r="I10" i="8"/>
  <c r="BE10" i="2" s="1"/>
  <c r="J10" i="8"/>
  <c r="BF10" i="2" s="1"/>
  <c r="D11" i="8"/>
  <c r="BA11" i="2" s="1"/>
  <c r="E11" i="8"/>
  <c r="F11" i="2" s="1"/>
  <c r="G11" i="8"/>
  <c r="BC11" i="2" s="1"/>
  <c r="H11" i="8"/>
  <c r="BD11" i="2" s="1"/>
  <c r="I11" i="8"/>
  <c r="BE11" i="2" s="1"/>
  <c r="J11" i="8"/>
  <c r="BF11" i="2" s="1"/>
  <c r="D12" i="8"/>
  <c r="BA12" i="2" s="1"/>
  <c r="E12" i="8"/>
  <c r="F12" i="2" s="1"/>
  <c r="G12" i="8"/>
  <c r="BC12" i="2" s="1"/>
  <c r="H12" i="8"/>
  <c r="BD12" i="2" s="1"/>
  <c r="I12" i="8"/>
  <c r="BE12" i="2" s="1"/>
  <c r="J12" i="8"/>
  <c r="BF12" i="2" s="1"/>
  <c r="D13" i="8"/>
  <c r="BA13" i="2" s="1"/>
  <c r="E13" i="8"/>
  <c r="F13" i="2" s="1"/>
  <c r="G13" i="8"/>
  <c r="BC13" i="2" s="1"/>
  <c r="H13" i="8"/>
  <c r="BD13" i="2" s="1"/>
  <c r="I13" i="8"/>
  <c r="BE13" i="2" s="1"/>
  <c r="J13" i="8"/>
  <c r="BF13" i="2" s="1"/>
  <c r="D14" i="8"/>
  <c r="BA14" i="2" s="1"/>
  <c r="E14" i="8"/>
  <c r="F14" i="2" s="1"/>
  <c r="G14" i="8"/>
  <c r="BC14" i="2" s="1"/>
  <c r="H14" i="8"/>
  <c r="BD14" i="2" s="1"/>
  <c r="I14" i="8"/>
  <c r="BE14" i="2" s="1"/>
  <c r="J14" i="8"/>
  <c r="BF14" i="2" s="1"/>
  <c r="D15" i="8"/>
  <c r="BA15" i="2" s="1"/>
  <c r="E15" i="8"/>
  <c r="F15" i="2" s="1"/>
  <c r="G15" i="8"/>
  <c r="BC15" i="2" s="1"/>
  <c r="H15" i="8"/>
  <c r="BD15" i="2" s="1"/>
  <c r="I15" i="8"/>
  <c r="BE15" i="2" s="1"/>
  <c r="J15" i="8"/>
  <c r="BF15" i="2" s="1"/>
  <c r="D16" i="8"/>
  <c r="BA16" i="2" s="1"/>
  <c r="E16" i="8"/>
  <c r="F16" i="2" s="1"/>
  <c r="G16" i="8"/>
  <c r="BC16" i="2" s="1"/>
  <c r="H16" i="8"/>
  <c r="BD16" i="2" s="1"/>
  <c r="I16" i="8"/>
  <c r="BE16" i="2" s="1"/>
  <c r="J16" i="8"/>
  <c r="BF16" i="2" s="1"/>
  <c r="D17" i="8"/>
  <c r="BA17" i="2" s="1"/>
  <c r="E17" i="8"/>
  <c r="F17" i="2" s="1"/>
  <c r="G17" i="8"/>
  <c r="BC17" i="2" s="1"/>
  <c r="H17" i="8"/>
  <c r="BD17" i="2" s="1"/>
  <c r="I17" i="8"/>
  <c r="BE17" i="2" s="1"/>
  <c r="J17" i="8"/>
  <c r="BF17" i="2" s="1"/>
  <c r="D18" i="8"/>
  <c r="BA18" i="2" s="1"/>
  <c r="E18" i="8"/>
  <c r="F18" i="2" s="1"/>
  <c r="G18" i="8"/>
  <c r="BC18" i="2" s="1"/>
  <c r="H18" i="8"/>
  <c r="BD18" i="2" s="1"/>
  <c r="I18" i="8"/>
  <c r="BE18" i="2" s="1"/>
  <c r="J18" i="8"/>
  <c r="BF18" i="2" s="1"/>
  <c r="D19" i="8"/>
  <c r="BA19" i="2" s="1"/>
  <c r="E19" i="8"/>
  <c r="F19" i="2" s="1"/>
  <c r="G19" i="8"/>
  <c r="BC19" i="2" s="1"/>
  <c r="H19" i="8"/>
  <c r="BD19" i="2" s="1"/>
  <c r="I19" i="8"/>
  <c r="BE19" i="2" s="1"/>
  <c r="J19" i="8"/>
  <c r="BF19" i="2" s="1"/>
  <c r="D20" i="8"/>
  <c r="BA20" i="2" s="1"/>
  <c r="E20" i="8"/>
  <c r="F20" i="2" s="1"/>
  <c r="G20" i="8"/>
  <c r="BC20" i="2" s="1"/>
  <c r="H20" i="8"/>
  <c r="BD20" i="2" s="1"/>
  <c r="I20" i="8"/>
  <c r="BE20" i="2" s="1"/>
  <c r="J20" i="8"/>
  <c r="BF20" i="2" s="1"/>
  <c r="D21" i="8"/>
  <c r="BA21" i="2" s="1"/>
  <c r="E21" i="8"/>
  <c r="F21" i="2" s="1"/>
  <c r="G21" i="8"/>
  <c r="BC21" i="2" s="1"/>
  <c r="H21" i="8"/>
  <c r="BD21" i="2" s="1"/>
  <c r="I21" i="8"/>
  <c r="BE21" i="2" s="1"/>
  <c r="J21" i="8"/>
  <c r="BF21" i="2" s="1"/>
  <c r="D22" i="8"/>
  <c r="BA22" i="2" s="1"/>
  <c r="E22" i="8"/>
  <c r="F22" i="2" s="1"/>
  <c r="G22" i="8"/>
  <c r="BC22" i="2" s="1"/>
  <c r="H22" i="8"/>
  <c r="BD22" i="2" s="1"/>
  <c r="I22" i="8"/>
  <c r="BE22" i="2" s="1"/>
  <c r="J22" i="8"/>
  <c r="BF22" i="2" s="1"/>
  <c r="D23" i="8"/>
  <c r="BA23" i="2" s="1"/>
  <c r="E23" i="8"/>
  <c r="F23" i="2" s="1"/>
  <c r="G23" i="8"/>
  <c r="BC23" i="2" s="1"/>
  <c r="H23" i="8"/>
  <c r="BD23" i="2" s="1"/>
  <c r="I23" i="8"/>
  <c r="BE23" i="2" s="1"/>
  <c r="J23" i="8"/>
  <c r="BF23" i="2" s="1"/>
  <c r="D24" i="8"/>
  <c r="BA24" i="2" s="1"/>
  <c r="E24" i="8"/>
  <c r="F24" i="2" s="1"/>
  <c r="D25" i="8"/>
  <c r="BA25" i="2" s="1"/>
  <c r="E25" i="8"/>
  <c r="F25" i="2" s="1"/>
  <c r="D26" i="8"/>
  <c r="BA26" i="2" s="1"/>
  <c r="E26" i="8"/>
  <c r="F26" i="2" s="1"/>
  <c r="D27" i="8"/>
  <c r="BA27" i="2" s="1"/>
  <c r="E27" i="8"/>
  <c r="F27" i="2" s="1"/>
  <c r="D28" i="8"/>
  <c r="BA28" i="2" s="1"/>
  <c r="E28" i="8"/>
  <c r="F28" i="2" s="1"/>
  <c r="D29" i="8"/>
  <c r="BA29" i="2" s="1"/>
  <c r="E29" i="8"/>
  <c r="F29" i="2" s="1"/>
  <c r="D30" i="8"/>
  <c r="BA30" i="2" s="1"/>
  <c r="E30" i="8"/>
  <c r="F30" i="2" s="1"/>
  <c r="D31" i="8"/>
  <c r="BA31" i="2" s="1"/>
  <c r="E31" i="8"/>
  <c r="F31" i="2" s="1"/>
  <c r="D32" i="8"/>
  <c r="BA32" i="2" s="1"/>
  <c r="E32" i="8"/>
  <c r="F32" i="2" s="1"/>
  <c r="D33" i="8"/>
  <c r="BA33" i="2" s="1"/>
  <c r="E33" i="8"/>
  <c r="F33" i="2" s="1"/>
  <c r="D34" i="8"/>
  <c r="BA34" i="2" s="1"/>
  <c r="E34" i="8"/>
  <c r="F34" i="2" s="1"/>
  <c r="D35" i="8"/>
  <c r="BA35" i="2" s="1"/>
  <c r="E35" i="8"/>
  <c r="F35" i="2" s="1"/>
  <c r="D36" i="8"/>
  <c r="BA36" i="2" s="1"/>
  <c r="E36" i="8"/>
  <c r="F36" i="2" s="1"/>
  <c r="D37" i="8"/>
  <c r="BA37" i="2" s="1"/>
  <c r="E37" i="8"/>
  <c r="F37" i="2" s="1"/>
  <c r="D38" i="8"/>
  <c r="BA38" i="2" s="1"/>
  <c r="E38" i="8"/>
  <c r="F38" i="2" s="1"/>
  <c r="D39" i="8"/>
  <c r="BA39" i="2" s="1"/>
  <c r="E39" i="8"/>
  <c r="F39" i="2" s="1"/>
  <c r="D40" i="8"/>
  <c r="BA40" i="2" s="1"/>
  <c r="E40" i="8"/>
  <c r="F40" i="2" s="1"/>
  <c r="F2" i="8"/>
  <c r="BB2" i="2" s="1"/>
  <c r="G2" i="8"/>
  <c r="BC2" i="2" s="1"/>
  <c r="H2" i="8"/>
  <c r="BD2" i="2" s="1"/>
  <c r="I2" i="8"/>
  <c r="BE2" i="2" s="1"/>
  <c r="J2" i="8"/>
  <c r="BF2" i="2" s="1"/>
  <c r="E2" i="8"/>
  <c r="F2" i="2" s="1"/>
  <c r="D2" i="8"/>
  <c r="BA2" i="2" s="1"/>
  <c r="J1" i="8"/>
  <c r="I1" i="8"/>
  <c r="H1" i="8"/>
  <c r="G1" i="8"/>
  <c r="F1" i="8"/>
  <c r="C3" i="8"/>
  <c r="C3" i="2" s="1"/>
  <c r="C4" i="8"/>
  <c r="C4" i="2" s="1"/>
  <c r="C5" i="8"/>
  <c r="C5" i="2" s="1"/>
  <c r="C6" i="8"/>
  <c r="C6" i="2" s="1"/>
  <c r="C7" i="8"/>
  <c r="C7" i="2" s="1"/>
  <c r="C8" i="8"/>
  <c r="C8" i="2" s="1"/>
  <c r="C9" i="8"/>
  <c r="C9" i="2" s="1"/>
  <c r="C10" i="8"/>
  <c r="C10" i="2" s="1"/>
  <c r="C11" i="8"/>
  <c r="C11" i="2" s="1"/>
  <c r="C12" i="8"/>
  <c r="C12" i="2" s="1"/>
  <c r="C13" i="8"/>
  <c r="C13" i="2" s="1"/>
  <c r="C14" i="8"/>
  <c r="C14" i="2" s="1"/>
  <c r="C15" i="8"/>
  <c r="C15" i="2" s="1"/>
  <c r="C16" i="8"/>
  <c r="C16" i="2" s="1"/>
  <c r="C17" i="8"/>
  <c r="C17" i="2" s="1"/>
  <c r="C18" i="8"/>
  <c r="C18" i="2" s="1"/>
  <c r="C19" i="8"/>
  <c r="C19" i="2" s="1"/>
  <c r="C20" i="8"/>
  <c r="C20" i="2" s="1"/>
  <c r="C21" i="8"/>
  <c r="C21" i="2" s="1"/>
  <c r="C22" i="8"/>
  <c r="C22" i="2" s="1"/>
  <c r="C23" i="8"/>
  <c r="C23" i="2" s="1"/>
  <c r="C24" i="8"/>
  <c r="C24" i="2" s="1"/>
  <c r="C2" i="8"/>
  <c r="C2" i="2" s="1"/>
  <c r="A3" i="8"/>
  <c r="A3" i="2" s="1"/>
  <c r="A4" i="8"/>
  <c r="A4" i="2" s="1"/>
  <c r="A5" i="8"/>
  <c r="A5" i="2" s="1"/>
  <c r="A6" i="8"/>
  <c r="A6" i="2" s="1"/>
  <c r="A7" i="8"/>
  <c r="A7" i="2" s="1"/>
  <c r="A8" i="8"/>
  <c r="A8" i="2" s="1"/>
  <c r="A9" i="8"/>
  <c r="A9" i="2" s="1"/>
  <c r="A10" i="8"/>
  <c r="A10" i="2" s="1"/>
  <c r="A11" i="8"/>
  <c r="A11" i="2" s="1"/>
  <c r="A12" i="8"/>
  <c r="A12" i="2" s="1"/>
  <c r="A13" i="8"/>
  <c r="A13" i="2" s="1"/>
  <c r="A14" i="8"/>
  <c r="A14" i="2" s="1"/>
  <c r="A15" i="8"/>
  <c r="A15" i="2" s="1"/>
  <c r="A16" i="8"/>
  <c r="A16" i="2" s="1"/>
  <c r="A17" i="8"/>
  <c r="A17" i="2" s="1"/>
  <c r="A18" i="8"/>
  <c r="A18" i="2" s="1"/>
  <c r="A19" i="8"/>
  <c r="A19" i="2" s="1"/>
  <c r="A20" i="8"/>
  <c r="A20" i="2" s="1"/>
  <c r="A21" i="8"/>
  <c r="A21" i="2" s="1"/>
  <c r="A22" i="8"/>
  <c r="A22" i="2" s="1"/>
  <c r="A23" i="8"/>
  <c r="A23" i="2" s="1"/>
  <c r="A24" i="8"/>
  <c r="A24" i="2" s="1"/>
  <c r="A25" i="8"/>
  <c r="A25" i="2" s="1"/>
  <c r="A26" i="8"/>
  <c r="A26" i="2" s="1"/>
  <c r="A27" i="8"/>
  <c r="A27" i="2" s="1"/>
  <c r="A28" i="8"/>
  <c r="A28" i="2" s="1"/>
  <c r="A29" i="8"/>
  <c r="A29" i="2" s="1"/>
  <c r="A30" i="8"/>
  <c r="A30" i="2" s="1"/>
  <c r="A31" i="8"/>
  <c r="A31" i="2" s="1"/>
  <c r="A32" i="8"/>
  <c r="A32" i="2" s="1"/>
  <c r="A33" i="8"/>
  <c r="A33" i="2" s="1"/>
  <c r="A34" i="8"/>
  <c r="A34" i="2" s="1"/>
  <c r="A35" i="8"/>
  <c r="A35" i="2" s="1"/>
  <c r="A36" i="8"/>
  <c r="A36" i="2" s="1"/>
  <c r="A37" i="8"/>
  <c r="A37" i="2" s="1"/>
  <c r="A38" i="8"/>
  <c r="A38" i="2" s="1"/>
  <c r="A39" i="8"/>
  <c r="A39" i="2" s="1"/>
  <c r="A40" i="8"/>
  <c r="A40" i="2" s="1"/>
  <c r="A2" i="8"/>
  <c r="A2" i="2" s="1"/>
  <c r="C761" i="31" l="1"/>
  <c r="C1254" i="2"/>
  <c r="C760" i="31"/>
  <c r="C1253" i="2"/>
  <c r="C759" i="31"/>
  <c r="C1252" i="2"/>
  <c r="P74" i="8"/>
  <c r="L74" i="2" s="1"/>
  <c r="Q74" i="8"/>
  <c r="M74" i="2" s="1"/>
  <c r="F3" i="8"/>
  <c r="BB3" i="2" s="1"/>
  <c r="R95" i="8"/>
  <c r="N95" i="2" s="1"/>
  <c r="F60" i="8"/>
  <c r="BB60" i="2" s="1"/>
  <c r="J50" i="8"/>
  <c r="BF50" i="2" s="1"/>
  <c r="J49" i="8"/>
  <c r="BF49" i="2" s="1"/>
  <c r="P75" i="8"/>
  <c r="L75" i="2" s="1"/>
  <c r="Q75" i="8"/>
  <c r="M75" i="2" s="1"/>
  <c r="R75" i="8"/>
  <c r="N75" i="2" s="1"/>
  <c r="S75" i="8"/>
  <c r="O75" i="2" s="1"/>
  <c r="R74" i="8"/>
  <c r="N74" i="2" s="1"/>
  <c r="F50" i="8"/>
  <c r="BB50" i="2" s="1"/>
  <c r="C854" i="31" l="1"/>
  <c r="C1347" i="2"/>
  <c r="C853" i="31"/>
  <c r="C1346" i="2"/>
  <c r="C855" i="31"/>
  <c r="C1348" i="2"/>
  <c r="S95" i="8"/>
  <c r="O95" i="2" s="1"/>
  <c r="J51" i="8"/>
  <c r="BF51" i="2" s="1"/>
  <c r="Q76" i="8"/>
  <c r="M76" i="2" s="1"/>
  <c r="R76" i="8"/>
  <c r="N76" i="2" s="1"/>
  <c r="P76" i="8"/>
  <c r="L76" i="2" s="1"/>
  <c r="S76" i="8"/>
  <c r="O76" i="2" s="1"/>
  <c r="F61" i="8"/>
  <c r="BB61" i="2" s="1"/>
  <c r="F51" i="8"/>
  <c r="BB51" i="2" s="1"/>
  <c r="F5" i="8"/>
  <c r="BB5" i="2" s="1"/>
  <c r="D47" i="15"/>
  <c r="D312" i="2" s="1"/>
  <c r="R2" i="35"/>
  <c r="F1" i="35"/>
  <c r="M1" i="35"/>
  <c r="N1" i="35"/>
  <c r="O1" i="35"/>
  <c r="P1" i="35"/>
  <c r="Q1" i="35"/>
  <c r="R1" i="35"/>
  <c r="S1" i="35"/>
  <c r="C2" i="35"/>
  <c r="C1747" i="2" s="1"/>
  <c r="E2" i="35"/>
  <c r="F1747" i="2" s="1"/>
  <c r="F2" i="35"/>
  <c r="W1747" i="2" s="1"/>
  <c r="C3" i="35"/>
  <c r="C1748" i="2" s="1"/>
  <c r="E3" i="35"/>
  <c r="F1748" i="2" s="1"/>
  <c r="C4" i="35"/>
  <c r="C1749" i="2" s="1"/>
  <c r="E4" i="35"/>
  <c r="F1749" i="2" s="1"/>
  <c r="C5" i="35"/>
  <c r="C1750" i="2" s="1"/>
  <c r="E5" i="35"/>
  <c r="F1750" i="2" s="1"/>
  <c r="C6" i="35"/>
  <c r="C1751" i="2" s="1"/>
  <c r="E6" i="35"/>
  <c r="F1751" i="2" s="1"/>
  <c r="C7" i="35"/>
  <c r="C1752" i="2" s="1"/>
  <c r="E7" i="35"/>
  <c r="F1752" i="2" s="1"/>
  <c r="C8" i="35"/>
  <c r="C1753" i="2" s="1"/>
  <c r="E8" i="35"/>
  <c r="F1753" i="2" s="1"/>
  <c r="C9" i="35"/>
  <c r="C1754" i="2" s="1"/>
  <c r="E9" i="35"/>
  <c r="F1754" i="2" s="1"/>
  <c r="C10" i="35"/>
  <c r="C1755" i="2" s="1"/>
  <c r="E10" i="35"/>
  <c r="F1755" i="2" s="1"/>
  <c r="C11" i="35"/>
  <c r="C1756" i="2" s="1"/>
  <c r="E11" i="35"/>
  <c r="F1756" i="2" s="1"/>
  <c r="C12" i="35"/>
  <c r="C1757" i="2" s="1"/>
  <c r="E12" i="35"/>
  <c r="F1757" i="2" s="1"/>
  <c r="F12" i="35"/>
  <c r="W1757" i="2" s="1"/>
  <c r="C13" i="35"/>
  <c r="C1758" i="2" s="1"/>
  <c r="E13" i="35"/>
  <c r="F1758" i="2" s="1"/>
  <c r="C14" i="35"/>
  <c r="C1759" i="2" s="1"/>
  <c r="E14" i="35"/>
  <c r="F1759" i="2" s="1"/>
  <c r="C15" i="35"/>
  <c r="C1760" i="2" s="1"/>
  <c r="E15" i="35"/>
  <c r="F1760" i="2" s="1"/>
  <c r="C16" i="35"/>
  <c r="C1761" i="2" s="1"/>
  <c r="E16" i="35"/>
  <c r="F1761" i="2" s="1"/>
  <c r="C17" i="35"/>
  <c r="C1762" i="2" s="1"/>
  <c r="E17" i="35"/>
  <c r="F1762" i="2" s="1"/>
  <c r="C18" i="35"/>
  <c r="C1763" i="2" s="1"/>
  <c r="E18" i="35"/>
  <c r="F1763" i="2" s="1"/>
  <c r="C19" i="35"/>
  <c r="C1764" i="2" s="1"/>
  <c r="E19" i="35"/>
  <c r="F1764" i="2" s="1"/>
  <c r="C20" i="35"/>
  <c r="C1765" i="2" s="1"/>
  <c r="E20" i="35"/>
  <c r="F1765" i="2" s="1"/>
  <c r="C21" i="35"/>
  <c r="C1766" i="2" s="1"/>
  <c r="E21" i="35"/>
  <c r="F1766" i="2" s="1"/>
  <c r="B2" i="34"/>
  <c r="N79" i="45"/>
  <c r="AC2200" i="2" s="1"/>
  <c r="N80" i="45"/>
  <c r="AC2201" i="2" s="1"/>
  <c r="N81" i="45"/>
  <c r="AC2202" i="2" s="1"/>
  <c r="N82" i="45"/>
  <c r="AC2203" i="2" s="1"/>
  <c r="N83" i="45"/>
  <c r="AC2204" i="2" s="1"/>
  <c r="N84" i="45"/>
  <c r="AC2205" i="2" s="1"/>
  <c r="N85" i="45"/>
  <c r="AC2206" i="2" s="1"/>
  <c r="N86" i="45"/>
  <c r="AC2207" i="2" s="1"/>
  <c r="N87" i="45"/>
  <c r="AC2208" i="2" s="1"/>
  <c r="N88" i="45"/>
  <c r="AC2209" i="2" s="1"/>
  <c r="N89" i="45"/>
  <c r="AC2210" i="2" s="1"/>
  <c r="N90" i="45"/>
  <c r="AC2211" i="2" s="1"/>
  <c r="N91" i="45"/>
  <c r="AC2212" i="2" s="1"/>
  <c r="N92" i="45"/>
  <c r="AC2213" i="2" s="1"/>
  <c r="N93" i="45"/>
  <c r="AC2214" i="2" s="1"/>
  <c r="N94" i="45"/>
  <c r="AC2215" i="2" s="1"/>
  <c r="N95" i="45"/>
  <c r="AC2216" i="2" s="1"/>
  <c r="N96" i="45"/>
  <c r="AC2217" i="2" s="1"/>
  <c r="N97" i="45"/>
  <c r="AC2218" i="2" s="1"/>
  <c r="N98" i="45"/>
  <c r="AC2219" i="2" s="1"/>
  <c r="N99" i="45"/>
  <c r="AC2220" i="2" s="1"/>
  <c r="N100" i="45"/>
  <c r="AC2221" i="2" s="1"/>
  <c r="N101" i="45"/>
  <c r="AC2222" i="2" s="1"/>
  <c r="N102" i="45"/>
  <c r="AC2223" i="2" s="1"/>
  <c r="N103" i="45"/>
  <c r="AC2224" i="2" s="1"/>
  <c r="N104" i="45"/>
  <c r="AC2225" i="2" s="1"/>
  <c r="N105" i="45"/>
  <c r="AC2226" i="2" s="1"/>
  <c r="N106" i="45"/>
  <c r="AC2227" i="2" s="1"/>
  <c r="N107" i="45"/>
  <c r="AC2228" i="2" s="1"/>
  <c r="N108" i="45"/>
  <c r="AC2229" i="2" s="1"/>
  <c r="N109" i="45"/>
  <c r="AC2230" i="2" s="1"/>
  <c r="N110" i="45"/>
  <c r="AC2231" i="2" s="1"/>
  <c r="N111" i="45"/>
  <c r="AC2232" i="2" s="1"/>
  <c r="N112" i="45"/>
  <c r="AC2233" i="2" s="1"/>
  <c r="N113" i="45"/>
  <c r="AC2234" i="2" s="1"/>
  <c r="N114" i="45"/>
  <c r="AC2235" i="2" s="1"/>
  <c r="N115" i="45"/>
  <c r="AC2236" i="2" s="1"/>
  <c r="N116" i="45"/>
  <c r="AC2237" i="2" s="1"/>
  <c r="N117" i="45"/>
  <c r="AC2238" i="2" s="1"/>
  <c r="N118" i="45"/>
  <c r="AC2239" i="2" s="1"/>
  <c r="N119" i="45"/>
  <c r="AC2240" i="2" s="1"/>
  <c r="N120" i="45"/>
  <c r="AC2241" i="2" s="1"/>
  <c r="N121" i="45"/>
  <c r="AC2242" i="2" s="1"/>
  <c r="N122" i="45"/>
  <c r="AC2243" i="2" s="1"/>
  <c r="N123" i="45"/>
  <c r="AC2244" i="2" s="1"/>
  <c r="N124" i="45"/>
  <c r="AC2245" i="2" s="1"/>
  <c r="N125" i="45"/>
  <c r="AC2246" i="2" s="1"/>
  <c r="N126" i="45"/>
  <c r="AC2247" i="2" s="1"/>
  <c r="N127" i="45"/>
  <c r="AC2248" i="2" s="1"/>
  <c r="N128" i="45"/>
  <c r="AC2249" i="2" s="1"/>
  <c r="N129" i="45"/>
  <c r="AC2250" i="2" s="1"/>
  <c r="N130" i="45"/>
  <c r="AC2251" i="2" s="1"/>
  <c r="N131" i="45"/>
  <c r="AC2252" i="2" s="1"/>
  <c r="N132" i="45"/>
  <c r="AC2253" i="2" s="1"/>
  <c r="N133" i="45"/>
  <c r="AC2254" i="2" s="1"/>
  <c r="N78" i="45"/>
  <c r="AC2199" i="2" s="1"/>
  <c r="N23" i="45"/>
  <c r="AC2144" i="2" s="1"/>
  <c r="N24" i="45"/>
  <c r="AC2145" i="2" s="1"/>
  <c r="N25" i="45"/>
  <c r="AC2146" i="2" s="1"/>
  <c r="N26" i="45"/>
  <c r="AC2147" i="2" s="1"/>
  <c r="N27" i="45"/>
  <c r="AC2148" i="2" s="1"/>
  <c r="N28" i="45"/>
  <c r="AC2149" i="2" s="1"/>
  <c r="N29" i="45"/>
  <c r="AC2150" i="2" s="1"/>
  <c r="N30" i="45"/>
  <c r="AC2151" i="2" s="1"/>
  <c r="N31" i="45"/>
  <c r="AC2152" i="2" s="1"/>
  <c r="N32" i="45"/>
  <c r="AC2153" i="2" s="1"/>
  <c r="N33" i="45"/>
  <c r="AC2154" i="2" s="1"/>
  <c r="N34" i="45"/>
  <c r="AC2155" i="2" s="1"/>
  <c r="N35" i="45"/>
  <c r="AC2156" i="2" s="1"/>
  <c r="N36" i="45"/>
  <c r="AC2157" i="2" s="1"/>
  <c r="N37" i="45"/>
  <c r="AC2158" i="2" s="1"/>
  <c r="N38" i="45"/>
  <c r="AC2159" i="2" s="1"/>
  <c r="N39" i="45"/>
  <c r="AC2160" i="2" s="1"/>
  <c r="N40" i="45"/>
  <c r="AC2161" i="2" s="1"/>
  <c r="N41" i="45"/>
  <c r="AC2162" i="2" s="1"/>
  <c r="N42" i="45"/>
  <c r="AC2163" i="2" s="1"/>
  <c r="N43" i="45"/>
  <c r="AC2164" i="2" s="1"/>
  <c r="N44" i="45"/>
  <c r="AC2165" i="2" s="1"/>
  <c r="N45" i="45"/>
  <c r="AC2166" i="2" s="1"/>
  <c r="N46" i="45"/>
  <c r="AC2167" i="2" s="1"/>
  <c r="N47" i="45"/>
  <c r="AC2168" i="2" s="1"/>
  <c r="N48" i="45"/>
  <c r="AC2169" i="2" s="1"/>
  <c r="N49" i="45"/>
  <c r="AC2170" i="2" s="1"/>
  <c r="N50" i="45"/>
  <c r="AC2171" i="2" s="1"/>
  <c r="N51" i="45"/>
  <c r="AC2172" i="2" s="1"/>
  <c r="N52" i="45"/>
  <c r="AC2173" i="2" s="1"/>
  <c r="N53" i="45"/>
  <c r="AC2174" i="2" s="1"/>
  <c r="N54" i="45"/>
  <c r="AC2175" i="2" s="1"/>
  <c r="N55" i="45"/>
  <c r="AC2176" i="2" s="1"/>
  <c r="N56" i="45"/>
  <c r="AC2177" i="2" s="1"/>
  <c r="N57" i="45"/>
  <c r="AC2178" i="2" s="1"/>
  <c r="N58" i="45"/>
  <c r="AC2179" i="2" s="1"/>
  <c r="N59" i="45"/>
  <c r="AC2180" i="2" s="1"/>
  <c r="N60" i="45"/>
  <c r="AC2181" i="2" s="1"/>
  <c r="N61" i="45"/>
  <c r="AC2182" i="2" s="1"/>
  <c r="N62" i="45"/>
  <c r="AC2183" i="2" s="1"/>
  <c r="N63" i="45"/>
  <c r="AC2184" i="2" s="1"/>
  <c r="N64" i="45"/>
  <c r="AC2185" i="2" s="1"/>
  <c r="N65" i="45"/>
  <c r="AC2186" i="2" s="1"/>
  <c r="N66" i="45"/>
  <c r="AC2187" i="2" s="1"/>
  <c r="N67" i="45"/>
  <c r="AC2188" i="2" s="1"/>
  <c r="N68" i="45"/>
  <c r="AC2189" i="2" s="1"/>
  <c r="N69" i="45"/>
  <c r="AC2190" i="2" s="1"/>
  <c r="N70" i="45"/>
  <c r="AC2191" i="2" s="1"/>
  <c r="N71" i="45"/>
  <c r="AC2192" i="2" s="1"/>
  <c r="N72" i="45"/>
  <c r="AC2193" i="2" s="1"/>
  <c r="N73" i="45"/>
  <c r="AC2194" i="2" s="1"/>
  <c r="N74" i="45"/>
  <c r="AC2195" i="2" s="1"/>
  <c r="N75" i="45"/>
  <c r="AC2196" i="2" s="1"/>
  <c r="N76" i="45"/>
  <c r="AC2197" i="2" s="1"/>
  <c r="N77" i="45"/>
  <c r="AC2198" i="2" s="1"/>
  <c r="N22" i="45"/>
  <c r="AC2143" i="2" s="1"/>
  <c r="C947" i="31" l="1"/>
  <c r="C1534" i="2" s="1"/>
  <c r="C1440" i="2"/>
  <c r="C949" i="31"/>
  <c r="C1536" i="2" s="1"/>
  <c r="C1442" i="2"/>
  <c r="C948" i="31"/>
  <c r="C1535" i="2" s="1"/>
  <c r="C1441" i="2"/>
  <c r="R12" i="35"/>
  <c r="X1747" i="2"/>
  <c r="R1747" i="2"/>
  <c r="P96" i="8"/>
  <c r="L96" i="2" s="1"/>
  <c r="J52" i="8"/>
  <c r="BF52" i="2" s="1"/>
  <c r="R77" i="8"/>
  <c r="N77" i="2" s="1"/>
  <c r="Q77" i="8"/>
  <c r="M77" i="2" s="1"/>
  <c r="S77" i="8"/>
  <c r="O77" i="2" s="1"/>
  <c r="P77" i="8"/>
  <c r="L77" i="2" s="1"/>
  <c r="F62" i="8"/>
  <c r="BB62" i="2" s="1"/>
  <c r="F52" i="8"/>
  <c r="BB52" i="2" s="1"/>
  <c r="F6" i="8"/>
  <c r="BB6" i="2" s="1"/>
  <c r="F3" i="35"/>
  <c r="W1748" i="2" s="1"/>
  <c r="F13" i="35"/>
  <c r="W1758" i="2" s="1"/>
  <c r="S2" i="35"/>
  <c r="Y1747" i="2" s="1"/>
  <c r="G17" i="22"/>
  <c r="G26" i="22"/>
  <c r="G27" i="22" s="1"/>
  <c r="G44" i="22"/>
  <c r="G62" i="22"/>
  <c r="G12" i="22"/>
  <c r="G53" i="22"/>
  <c r="G35" i="22"/>
  <c r="S12" i="35"/>
  <c r="Y1757" i="2" s="1"/>
  <c r="F68" i="27"/>
  <c r="F503" i="2" s="1"/>
  <c r="A68" i="27"/>
  <c r="A503" i="2" s="1"/>
  <c r="F67" i="27"/>
  <c r="F502" i="2" s="1"/>
  <c r="A67" i="27"/>
  <c r="A502" i="2" s="1"/>
  <c r="F66" i="27"/>
  <c r="F501" i="2" s="1"/>
  <c r="A66" i="27"/>
  <c r="A501" i="2" s="1"/>
  <c r="AD1" i="31"/>
  <c r="AB1" i="31"/>
  <c r="B186" i="31"/>
  <c r="B773" i="2" s="1"/>
  <c r="E186" i="31"/>
  <c r="E773" i="2" s="1"/>
  <c r="B187" i="31"/>
  <c r="B774" i="2" s="1"/>
  <c r="E187" i="31"/>
  <c r="E774" i="2" s="1"/>
  <c r="B188" i="31"/>
  <c r="B775" i="2" s="1"/>
  <c r="E188" i="31"/>
  <c r="E775" i="2" s="1"/>
  <c r="B189" i="31"/>
  <c r="B776" i="2" s="1"/>
  <c r="E189" i="31"/>
  <c r="E776" i="2" s="1"/>
  <c r="B161" i="31"/>
  <c r="B748" i="2" s="1"/>
  <c r="E161" i="31"/>
  <c r="E748" i="2" s="1"/>
  <c r="B162" i="31"/>
  <c r="B749" i="2" s="1"/>
  <c r="E162" i="31"/>
  <c r="E749" i="2" s="1"/>
  <c r="B163" i="31"/>
  <c r="B750" i="2" s="1"/>
  <c r="E163" i="31"/>
  <c r="E750" i="2" s="1"/>
  <c r="B164" i="31"/>
  <c r="B751" i="2" s="1"/>
  <c r="E164" i="31"/>
  <c r="E751" i="2" s="1"/>
  <c r="B165" i="31"/>
  <c r="B752" i="2" s="1"/>
  <c r="E165" i="31"/>
  <c r="E752" i="2" s="1"/>
  <c r="B166" i="31"/>
  <c r="B753" i="2" s="1"/>
  <c r="E166" i="31"/>
  <c r="E753" i="2" s="1"/>
  <c r="B167" i="31"/>
  <c r="B754" i="2" s="1"/>
  <c r="E167" i="31"/>
  <c r="E754" i="2" s="1"/>
  <c r="B168" i="31"/>
  <c r="B755" i="2" s="1"/>
  <c r="E168" i="31"/>
  <c r="E755" i="2" s="1"/>
  <c r="B169" i="31"/>
  <c r="B756" i="2" s="1"/>
  <c r="E169" i="31"/>
  <c r="E756" i="2" s="1"/>
  <c r="B170" i="31"/>
  <c r="B757" i="2" s="1"/>
  <c r="E170" i="31"/>
  <c r="E757" i="2" s="1"/>
  <c r="B171" i="31"/>
  <c r="B758" i="2" s="1"/>
  <c r="E171" i="31"/>
  <c r="E758" i="2" s="1"/>
  <c r="B172" i="31"/>
  <c r="B759" i="2" s="1"/>
  <c r="E172" i="31"/>
  <c r="E759" i="2" s="1"/>
  <c r="B173" i="31"/>
  <c r="B760" i="2" s="1"/>
  <c r="E173" i="31"/>
  <c r="E760" i="2" s="1"/>
  <c r="B174" i="31"/>
  <c r="B761" i="2" s="1"/>
  <c r="E174" i="31"/>
  <c r="E761" i="2" s="1"/>
  <c r="B175" i="31"/>
  <c r="B762" i="2" s="1"/>
  <c r="E175" i="31"/>
  <c r="E762" i="2" s="1"/>
  <c r="B176" i="31"/>
  <c r="B763" i="2" s="1"/>
  <c r="E176" i="31"/>
  <c r="E763" i="2" s="1"/>
  <c r="B177" i="31"/>
  <c r="B764" i="2" s="1"/>
  <c r="E177" i="31"/>
  <c r="E764" i="2" s="1"/>
  <c r="B178" i="31"/>
  <c r="B765" i="2" s="1"/>
  <c r="E178" i="31"/>
  <c r="E765" i="2" s="1"/>
  <c r="B179" i="31"/>
  <c r="B766" i="2" s="1"/>
  <c r="E179" i="31"/>
  <c r="E766" i="2" s="1"/>
  <c r="B180" i="31"/>
  <c r="B767" i="2" s="1"/>
  <c r="E180" i="31"/>
  <c r="E767" i="2" s="1"/>
  <c r="B181" i="31"/>
  <c r="B768" i="2" s="1"/>
  <c r="E181" i="31"/>
  <c r="E768" i="2" s="1"/>
  <c r="B182" i="31"/>
  <c r="B769" i="2" s="1"/>
  <c r="E182" i="31"/>
  <c r="E769" i="2" s="1"/>
  <c r="B183" i="31"/>
  <c r="B770" i="2" s="1"/>
  <c r="E183" i="31"/>
  <c r="E770" i="2" s="1"/>
  <c r="B184" i="31"/>
  <c r="B771" i="2" s="1"/>
  <c r="E184" i="31"/>
  <c r="E771" i="2" s="1"/>
  <c r="B185" i="31"/>
  <c r="B772" i="2" s="1"/>
  <c r="E185" i="31"/>
  <c r="E772" i="2" s="1"/>
  <c r="B97" i="31"/>
  <c r="B684" i="2" s="1"/>
  <c r="E97" i="31"/>
  <c r="E684" i="2" s="1"/>
  <c r="B98" i="31"/>
  <c r="B685" i="2" s="1"/>
  <c r="E98" i="31"/>
  <c r="E685" i="2" s="1"/>
  <c r="B99" i="31"/>
  <c r="B686" i="2" s="1"/>
  <c r="E99" i="31"/>
  <c r="E686" i="2" s="1"/>
  <c r="B100" i="31"/>
  <c r="B687" i="2" s="1"/>
  <c r="E100" i="31"/>
  <c r="E687" i="2" s="1"/>
  <c r="B104" i="31"/>
  <c r="B691" i="2" s="1"/>
  <c r="E104" i="31"/>
  <c r="E691" i="2" s="1"/>
  <c r="B105" i="31"/>
  <c r="B692" i="2" s="1"/>
  <c r="E105" i="31"/>
  <c r="E692" i="2" s="1"/>
  <c r="B106" i="31"/>
  <c r="B693" i="2" s="1"/>
  <c r="E106" i="31"/>
  <c r="E693" i="2" s="1"/>
  <c r="B107" i="31"/>
  <c r="B694" i="2" s="1"/>
  <c r="E107" i="31"/>
  <c r="E694" i="2" s="1"/>
  <c r="B108" i="31"/>
  <c r="B695" i="2" s="1"/>
  <c r="E108" i="31"/>
  <c r="E695" i="2" s="1"/>
  <c r="B109" i="31"/>
  <c r="B696" i="2" s="1"/>
  <c r="E109" i="31"/>
  <c r="E696" i="2" s="1"/>
  <c r="B110" i="31"/>
  <c r="B697" i="2" s="1"/>
  <c r="E110" i="31"/>
  <c r="E697" i="2" s="1"/>
  <c r="B111" i="31"/>
  <c r="B698" i="2" s="1"/>
  <c r="E111" i="31"/>
  <c r="E698" i="2" s="1"/>
  <c r="B112" i="31"/>
  <c r="B699" i="2" s="1"/>
  <c r="E112" i="31"/>
  <c r="E699" i="2" s="1"/>
  <c r="B113" i="31"/>
  <c r="B700" i="2" s="1"/>
  <c r="E113" i="31"/>
  <c r="E700" i="2" s="1"/>
  <c r="B114" i="31"/>
  <c r="B701" i="2" s="1"/>
  <c r="E114" i="31"/>
  <c r="E701" i="2" s="1"/>
  <c r="B115" i="31"/>
  <c r="B702" i="2" s="1"/>
  <c r="E115" i="31"/>
  <c r="E702" i="2" s="1"/>
  <c r="B116" i="31"/>
  <c r="B703" i="2" s="1"/>
  <c r="E116" i="31"/>
  <c r="E703" i="2" s="1"/>
  <c r="B117" i="31"/>
  <c r="B704" i="2" s="1"/>
  <c r="E117" i="31"/>
  <c r="E704" i="2" s="1"/>
  <c r="B118" i="31"/>
  <c r="B705" i="2" s="1"/>
  <c r="E118" i="31"/>
  <c r="E705" i="2" s="1"/>
  <c r="B119" i="31"/>
  <c r="B706" i="2" s="1"/>
  <c r="E119" i="31"/>
  <c r="E706" i="2" s="1"/>
  <c r="B120" i="31"/>
  <c r="B707" i="2" s="1"/>
  <c r="E120" i="31"/>
  <c r="E707" i="2" s="1"/>
  <c r="B121" i="31"/>
  <c r="B708" i="2" s="1"/>
  <c r="E121" i="31"/>
  <c r="E708" i="2" s="1"/>
  <c r="B122" i="31"/>
  <c r="B709" i="2" s="1"/>
  <c r="E122" i="31"/>
  <c r="E709" i="2" s="1"/>
  <c r="B123" i="31"/>
  <c r="B710" i="2" s="1"/>
  <c r="E123" i="31"/>
  <c r="E710" i="2" s="1"/>
  <c r="B124" i="31"/>
  <c r="B711" i="2" s="1"/>
  <c r="E124" i="31"/>
  <c r="E711" i="2" s="1"/>
  <c r="B125" i="31"/>
  <c r="B712" i="2" s="1"/>
  <c r="E125" i="31"/>
  <c r="E712" i="2" s="1"/>
  <c r="B126" i="31"/>
  <c r="B713" i="2" s="1"/>
  <c r="E126" i="31"/>
  <c r="E713" i="2" s="1"/>
  <c r="B127" i="31"/>
  <c r="B714" i="2" s="1"/>
  <c r="E127" i="31"/>
  <c r="E714" i="2" s="1"/>
  <c r="B128" i="31"/>
  <c r="B715" i="2" s="1"/>
  <c r="E128" i="31"/>
  <c r="E715" i="2" s="1"/>
  <c r="B129" i="31"/>
  <c r="B716" i="2" s="1"/>
  <c r="E129" i="31"/>
  <c r="E716" i="2" s="1"/>
  <c r="B130" i="31"/>
  <c r="B717" i="2" s="1"/>
  <c r="E130" i="31"/>
  <c r="E717" i="2" s="1"/>
  <c r="B131" i="31"/>
  <c r="B718" i="2" s="1"/>
  <c r="E131" i="31"/>
  <c r="E718" i="2" s="1"/>
  <c r="B132" i="31"/>
  <c r="B719" i="2" s="1"/>
  <c r="E132" i="31"/>
  <c r="E719" i="2" s="1"/>
  <c r="B133" i="31"/>
  <c r="B720" i="2" s="1"/>
  <c r="E133" i="31"/>
  <c r="E720" i="2" s="1"/>
  <c r="B134" i="31"/>
  <c r="B721" i="2" s="1"/>
  <c r="E134" i="31"/>
  <c r="E721" i="2" s="1"/>
  <c r="B135" i="31"/>
  <c r="B722" i="2" s="1"/>
  <c r="E135" i="31"/>
  <c r="E722" i="2" s="1"/>
  <c r="B136" i="31"/>
  <c r="B723" i="2" s="1"/>
  <c r="E136" i="31"/>
  <c r="E723" i="2" s="1"/>
  <c r="B137" i="31"/>
  <c r="B724" i="2" s="1"/>
  <c r="E137" i="31"/>
  <c r="E724" i="2" s="1"/>
  <c r="B138" i="31"/>
  <c r="B725" i="2" s="1"/>
  <c r="E138" i="31"/>
  <c r="E725" i="2" s="1"/>
  <c r="B139" i="31"/>
  <c r="B726" i="2" s="1"/>
  <c r="E139" i="31"/>
  <c r="E726" i="2" s="1"/>
  <c r="B140" i="31"/>
  <c r="B727" i="2" s="1"/>
  <c r="E140" i="31"/>
  <c r="E727" i="2" s="1"/>
  <c r="B141" i="31"/>
  <c r="B728" i="2" s="1"/>
  <c r="E141" i="31"/>
  <c r="E728" i="2" s="1"/>
  <c r="B142" i="31"/>
  <c r="B729" i="2" s="1"/>
  <c r="E142" i="31"/>
  <c r="E729" i="2" s="1"/>
  <c r="B143" i="31"/>
  <c r="B730" i="2" s="1"/>
  <c r="E143" i="31"/>
  <c r="E730" i="2" s="1"/>
  <c r="B144" i="31"/>
  <c r="B731" i="2" s="1"/>
  <c r="E144" i="31"/>
  <c r="E731" i="2" s="1"/>
  <c r="B145" i="31"/>
  <c r="B732" i="2" s="1"/>
  <c r="E145" i="31"/>
  <c r="E732" i="2" s="1"/>
  <c r="B146" i="31"/>
  <c r="B733" i="2" s="1"/>
  <c r="E146" i="31"/>
  <c r="E733" i="2" s="1"/>
  <c r="B147" i="31"/>
  <c r="B734" i="2" s="1"/>
  <c r="E147" i="31"/>
  <c r="E734" i="2" s="1"/>
  <c r="B148" i="31"/>
  <c r="B735" i="2" s="1"/>
  <c r="E148" i="31"/>
  <c r="E735" i="2" s="1"/>
  <c r="B149" i="31"/>
  <c r="B736" i="2" s="1"/>
  <c r="E149" i="31"/>
  <c r="E736" i="2" s="1"/>
  <c r="B150" i="31"/>
  <c r="B737" i="2" s="1"/>
  <c r="E150" i="31"/>
  <c r="E737" i="2" s="1"/>
  <c r="B151" i="31"/>
  <c r="B738" i="2" s="1"/>
  <c r="E151" i="31"/>
  <c r="E738" i="2" s="1"/>
  <c r="B152" i="31"/>
  <c r="B739" i="2" s="1"/>
  <c r="E152" i="31"/>
  <c r="E739" i="2" s="1"/>
  <c r="B153" i="31"/>
  <c r="B740" i="2" s="1"/>
  <c r="E153" i="31"/>
  <c r="E740" i="2" s="1"/>
  <c r="B154" i="31"/>
  <c r="B741" i="2" s="1"/>
  <c r="E154" i="31"/>
  <c r="E741" i="2" s="1"/>
  <c r="B155" i="31"/>
  <c r="B742" i="2" s="1"/>
  <c r="E155" i="31"/>
  <c r="E742" i="2" s="1"/>
  <c r="B156" i="31"/>
  <c r="B743" i="2" s="1"/>
  <c r="E156" i="31"/>
  <c r="E743" i="2" s="1"/>
  <c r="B157" i="31"/>
  <c r="B744" i="2" s="1"/>
  <c r="E157" i="31"/>
  <c r="E744" i="2" s="1"/>
  <c r="B158" i="31"/>
  <c r="B745" i="2" s="1"/>
  <c r="E158" i="31"/>
  <c r="E745" i="2" s="1"/>
  <c r="B159" i="31"/>
  <c r="B746" i="2" s="1"/>
  <c r="E159" i="31"/>
  <c r="E746" i="2" s="1"/>
  <c r="B160" i="31"/>
  <c r="B747" i="2" s="1"/>
  <c r="E160" i="31"/>
  <c r="E747" i="2" s="1"/>
  <c r="B96" i="31"/>
  <c r="B683" i="2" s="1"/>
  <c r="E96" i="31"/>
  <c r="E683" i="2" s="1"/>
  <c r="Z1" i="31"/>
  <c r="W1" i="31"/>
  <c r="AC1" i="31"/>
  <c r="AA1" i="31"/>
  <c r="Z2" i="31"/>
  <c r="AH589" i="2" s="1"/>
  <c r="W2" i="31"/>
  <c r="AE589" i="2" s="1"/>
  <c r="C95" i="31"/>
  <c r="C682" i="2" s="1"/>
  <c r="C94" i="31"/>
  <c r="C681" i="2" s="1"/>
  <c r="C93" i="31"/>
  <c r="C680" i="2" s="1"/>
  <c r="C92" i="31"/>
  <c r="C679" i="2" s="1"/>
  <c r="C91" i="31"/>
  <c r="C678" i="2" s="1"/>
  <c r="C90" i="31"/>
  <c r="C677" i="2" s="1"/>
  <c r="C89" i="31"/>
  <c r="C676" i="2" s="1"/>
  <c r="C88" i="31"/>
  <c r="C675" i="2" s="1"/>
  <c r="C87" i="31"/>
  <c r="C674" i="2" s="1"/>
  <c r="C86" i="31"/>
  <c r="C673" i="2" s="1"/>
  <c r="C85" i="31"/>
  <c r="C672" i="2" s="1"/>
  <c r="C84" i="31"/>
  <c r="C671" i="2" s="1"/>
  <c r="C83" i="31"/>
  <c r="C670" i="2" s="1"/>
  <c r="C82" i="31"/>
  <c r="C669" i="2" s="1"/>
  <c r="C81" i="31"/>
  <c r="C668" i="2" s="1"/>
  <c r="C80" i="31"/>
  <c r="C667" i="2" s="1"/>
  <c r="C79" i="31"/>
  <c r="C666" i="2" s="1"/>
  <c r="C78" i="31"/>
  <c r="C665" i="2" s="1"/>
  <c r="C77" i="31"/>
  <c r="C664" i="2" s="1"/>
  <c r="C76" i="31"/>
  <c r="C663" i="2" s="1"/>
  <c r="C75" i="31"/>
  <c r="C662" i="2" s="1"/>
  <c r="C44" i="31"/>
  <c r="C631" i="2" s="1"/>
  <c r="C45" i="31"/>
  <c r="C632" i="2" s="1"/>
  <c r="C46" i="31"/>
  <c r="C633" i="2" s="1"/>
  <c r="C47" i="31"/>
  <c r="C634" i="2" s="1"/>
  <c r="C48" i="31"/>
  <c r="C635" i="2" s="1"/>
  <c r="C49" i="31"/>
  <c r="C636" i="2" s="1"/>
  <c r="C50" i="31"/>
  <c r="C637" i="2" s="1"/>
  <c r="C51" i="31"/>
  <c r="C638" i="2" s="1"/>
  <c r="C52" i="31"/>
  <c r="C639" i="2" s="1"/>
  <c r="C53" i="31"/>
  <c r="C640" i="2" s="1"/>
  <c r="C54" i="31"/>
  <c r="C641" i="2" s="1"/>
  <c r="C55" i="31"/>
  <c r="C642" i="2" s="1"/>
  <c r="C56" i="31"/>
  <c r="C643" i="2" s="1"/>
  <c r="C57" i="31"/>
  <c r="C644" i="2" s="1"/>
  <c r="C58" i="31"/>
  <c r="C645" i="2" s="1"/>
  <c r="C59" i="31"/>
  <c r="C646" i="2" s="1"/>
  <c r="C60" i="31"/>
  <c r="C647" i="2" s="1"/>
  <c r="C61" i="31"/>
  <c r="C648" i="2" s="1"/>
  <c r="C62" i="31"/>
  <c r="C649" i="2" s="1"/>
  <c r="C63" i="31"/>
  <c r="C650" i="2" s="1"/>
  <c r="C64" i="31"/>
  <c r="C651" i="2" s="1"/>
  <c r="C65" i="31"/>
  <c r="C652" i="2" s="1"/>
  <c r="C66" i="31"/>
  <c r="C653" i="2" s="1"/>
  <c r="C67" i="31"/>
  <c r="C654" i="2" s="1"/>
  <c r="C68" i="31"/>
  <c r="C655" i="2" s="1"/>
  <c r="C69" i="31"/>
  <c r="C656" i="2" s="1"/>
  <c r="C70" i="31"/>
  <c r="C657" i="2" s="1"/>
  <c r="C71" i="31"/>
  <c r="C658" i="2" s="1"/>
  <c r="C72" i="31"/>
  <c r="C659" i="2" s="1"/>
  <c r="C73" i="31"/>
  <c r="C660" i="2" s="1"/>
  <c r="C74" i="31"/>
  <c r="C661" i="2" s="1"/>
  <c r="C43" i="31"/>
  <c r="C630" i="2" s="1"/>
  <c r="C42" i="31"/>
  <c r="C629" i="2" s="1"/>
  <c r="C13" i="31"/>
  <c r="C600" i="2" s="1"/>
  <c r="C14" i="31"/>
  <c r="C601" i="2" s="1"/>
  <c r="C15" i="31"/>
  <c r="C602" i="2" s="1"/>
  <c r="C16" i="31"/>
  <c r="C603" i="2" s="1"/>
  <c r="C17" i="31"/>
  <c r="C604" i="2" s="1"/>
  <c r="C18" i="31"/>
  <c r="C605" i="2" s="1"/>
  <c r="C19" i="31"/>
  <c r="C606" i="2" s="1"/>
  <c r="C20" i="31"/>
  <c r="C607" i="2" s="1"/>
  <c r="C21" i="31"/>
  <c r="C608" i="2" s="1"/>
  <c r="C22" i="31"/>
  <c r="C609" i="2" s="1"/>
  <c r="C23" i="31"/>
  <c r="C610" i="2" s="1"/>
  <c r="C24" i="31"/>
  <c r="C611" i="2" s="1"/>
  <c r="C25" i="31"/>
  <c r="C612" i="2" s="1"/>
  <c r="C26" i="31"/>
  <c r="C613" i="2" s="1"/>
  <c r="C27" i="31"/>
  <c r="C614" i="2" s="1"/>
  <c r="C28" i="31"/>
  <c r="C615" i="2" s="1"/>
  <c r="C29" i="31"/>
  <c r="C616" i="2" s="1"/>
  <c r="C30" i="31"/>
  <c r="C617" i="2" s="1"/>
  <c r="C31" i="31"/>
  <c r="C618" i="2" s="1"/>
  <c r="C32" i="31"/>
  <c r="C619" i="2" s="1"/>
  <c r="C33" i="31"/>
  <c r="C620" i="2" s="1"/>
  <c r="C34" i="31"/>
  <c r="C621" i="2" s="1"/>
  <c r="C35" i="31"/>
  <c r="C622" i="2" s="1"/>
  <c r="C36" i="31"/>
  <c r="C623" i="2" s="1"/>
  <c r="C37" i="31"/>
  <c r="C624" i="2" s="1"/>
  <c r="C38" i="31"/>
  <c r="C625" i="2" s="1"/>
  <c r="C39" i="31"/>
  <c r="C626" i="2" s="1"/>
  <c r="C40" i="31"/>
  <c r="C627" i="2" s="1"/>
  <c r="C41" i="31"/>
  <c r="C628" i="2" s="1"/>
  <c r="C12" i="31"/>
  <c r="C599" i="2" s="1"/>
  <c r="C11" i="31"/>
  <c r="C598" i="2" s="1"/>
  <c r="C10" i="31"/>
  <c r="C597" i="2" s="1"/>
  <c r="C102" i="33"/>
  <c r="C1746" i="2" s="1"/>
  <c r="C101" i="33"/>
  <c r="C1745" i="2" s="1"/>
  <c r="C100" i="33"/>
  <c r="C1744" i="2" s="1"/>
  <c r="C99" i="33"/>
  <c r="C1743" i="2" s="1"/>
  <c r="C98" i="33"/>
  <c r="C1742" i="2" s="1"/>
  <c r="C97" i="33"/>
  <c r="C1741" i="2" s="1"/>
  <c r="C96" i="33"/>
  <c r="C1740" i="2" s="1"/>
  <c r="C95" i="33"/>
  <c r="C1739" i="2" s="1"/>
  <c r="C94" i="33"/>
  <c r="C1738" i="2" s="1"/>
  <c r="C93" i="33"/>
  <c r="C1737" i="2" s="1"/>
  <c r="C92" i="33"/>
  <c r="C1736" i="2" s="1"/>
  <c r="C91" i="33"/>
  <c r="C1735" i="2" s="1"/>
  <c r="C90" i="33"/>
  <c r="C1734" i="2" s="1"/>
  <c r="C89" i="33"/>
  <c r="C1733" i="2" s="1"/>
  <c r="C88" i="33"/>
  <c r="C1732" i="2" s="1"/>
  <c r="C87" i="33"/>
  <c r="C1731" i="2" s="1"/>
  <c r="C86" i="33"/>
  <c r="C1730" i="2" s="1"/>
  <c r="C85" i="33"/>
  <c r="C1729" i="2" s="1"/>
  <c r="C84" i="33"/>
  <c r="C1728" i="2" s="1"/>
  <c r="C83" i="33"/>
  <c r="C1727" i="2" s="1"/>
  <c r="C81" i="33"/>
  <c r="C1725" i="2" s="1"/>
  <c r="C80" i="33"/>
  <c r="C1724" i="2" s="1"/>
  <c r="C79" i="33"/>
  <c r="C1723" i="2" s="1"/>
  <c r="C78" i="33"/>
  <c r="C1722" i="2" s="1"/>
  <c r="C77" i="33"/>
  <c r="C1721" i="2" s="1"/>
  <c r="C76" i="33"/>
  <c r="C1720" i="2" s="1"/>
  <c r="C73" i="33"/>
  <c r="C1717" i="2" s="1"/>
  <c r="C72" i="33"/>
  <c r="C1716" i="2" s="1"/>
  <c r="C71" i="33"/>
  <c r="C1715" i="2" s="1"/>
  <c r="C70" i="33"/>
  <c r="C1714" i="2" s="1"/>
  <c r="C69" i="33"/>
  <c r="C1713" i="2" s="1"/>
  <c r="C65" i="33"/>
  <c r="C1709" i="2" s="1"/>
  <c r="C64" i="33"/>
  <c r="C1708" i="2" s="1"/>
  <c r="C63" i="33"/>
  <c r="C1707" i="2" s="1"/>
  <c r="C62" i="33"/>
  <c r="C1706" i="2" s="1"/>
  <c r="C57" i="33"/>
  <c r="C1701" i="2" s="1"/>
  <c r="C56" i="33"/>
  <c r="C1700" i="2" s="1"/>
  <c r="C55" i="33"/>
  <c r="C1699" i="2" s="1"/>
  <c r="C49" i="33"/>
  <c r="C1693" i="2" s="1"/>
  <c r="C48" i="33"/>
  <c r="C1692" i="2" s="1"/>
  <c r="C41" i="33"/>
  <c r="C1685" i="2" s="1"/>
  <c r="C33" i="33"/>
  <c r="C1677" i="2" s="1"/>
  <c r="C32" i="33"/>
  <c r="C1676" i="2" s="1"/>
  <c r="C31" i="33"/>
  <c r="C1675" i="2" s="1"/>
  <c r="C30" i="33"/>
  <c r="C1674" i="2" s="1"/>
  <c r="C29" i="33"/>
  <c r="C1673" i="2" s="1"/>
  <c r="C3" i="33"/>
  <c r="C1647" i="2" s="1"/>
  <c r="C4" i="33"/>
  <c r="C1648" i="2" s="1"/>
  <c r="C5" i="33"/>
  <c r="C1649" i="2" s="1"/>
  <c r="C6" i="33"/>
  <c r="C1650" i="2" s="1"/>
  <c r="C7" i="33"/>
  <c r="C1651" i="2" s="1"/>
  <c r="C8" i="33"/>
  <c r="C1652" i="2" s="1"/>
  <c r="C9" i="33"/>
  <c r="C1653" i="2" s="1"/>
  <c r="C10" i="33"/>
  <c r="C1654" i="2" s="1"/>
  <c r="C11" i="33"/>
  <c r="C1655" i="2" s="1"/>
  <c r="C12" i="33"/>
  <c r="C1656" i="2" s="1"/>
  <c r="C13" i="33"/>
  <c r="C1657" i="2" s="1"/>
  <c r="C14" i="33"/>
  <c r="C1658" i="2" s="1"/>
  <c r="C15" i="33"/>
  <c r="C1659" i="2" s="1"/>
  <c r="C16" i="33"/>
  <c r="C1660" i="2" s="1"/>
  <c r="C17" i="33"/>
  <c r="C1661" i="2" s="1"/>
  <c r="C18" i="33"/>
  <c r="C1662" i="2" s="1"/>
  <c r="C19" i="33"/>
  <c r="C1663" i="2" s="1"/>
  <c r="C20" i="33"/>
  <c r="C1664" i="2" s="1"/>
  <c r="C21" i="33"/>
  <c r="C1665" i="2" s="1"/>
  <c r="C22" i="33"/>
  <c r="C1666" i="2" s="1"/>
  <c r="C23" i="33"/>
  <c r="C1667" i="2" s="1"/>
  <c r="C24" i="33"/>
  <c r="C1668" i="2" s="1"/>
  <c r="C25" i="33"/>
  <c r="C1669" i="2" s="1"/>
  <c r="C26" i="33"/>
  <c r="C1670" i="2" s="1"/>
  <c r="C27" i="33"/>
  <c r="C1671" i="2" s="1"/>
  <c r="C28" i="33"/>
  <c r="C1672" i="2" s="1"/>
  <c r="E3" i="33"/>
  <c r="F1647" i="2" s="1"/>
  <c r="E4" i="33"/>
  <c r="F1648" i="2" s="1"/>
  <c r="E5" i="33"/>
  <c r="F1649" i="2" s="1"/>
  <c r="E6" i="33"/>
  <c r="F1650" i="2" s="1"/>
  <c r="E7" i="33"/>
  <c r="F1651" i="2" s="1"/>
  <c r="E8" i="33"/>
  <c r="F1652" i="2" s="1"/>
  <c r="E9" i="33"/>
  <c r="F1653" i="2" s="1"/>
  <c r="E10" i="33"/>
  <c r="F1654" i="2" s="1"/>
  <c r="E11" i="33"/>
  <c r="F1655" i="2" s="1"/>
  <c r="E12" i="33"/>
  <c r="F1656" i="2" s="1"/>
  <c r="E13" i="33"/>
  <c r="F1657" i="2" s="1"/>
  <c r="E14" i="33"/>
  <c r="F1658" i="2" s="1"/>
  <c r="E15" i="33"/>
  <c r="F1659" i="2" s="1"/>
  <c r="E16" i="33"/>
  <c r="F1660" i="2" s="1"/>
  <c r="E17" i="33"/>
  <c r="F1661" i="2" s="1"/>
  <c r="E18" i="33"/>
  <c r="F1662" i="2" s="1"/>
  <c r="E19" i="33"/>
  <c r="F1663" i="2" s="1"/>
  <c r="E20" i="33"/>
  <c r="F1664" i="2" s="1"/>
  <c r="E21" i="33"/>
  <c r="F1665" i="2" s="1"/>
  <c r="E22" i="33"/>
  <c r="F1666" i="2" s="1"/>
  <c r="E23" i="33"/>
  <c r="F1667" i="2" s="1"/>
  <c r="E24" i="33"/>
  <c r="F1668" i="2" s="1"/>
  <c r="E25" i="33"/>
  <c r="F1669" i="2" s="1"/>
  <c r="E26" i="33"/>
  <c r="F1670" i="2" s="1"/>
  <c r="E27" i="33"/>
  <c r="F1671" i="2" s="1"/>
  <c r="E28" i="33"/>
  <c r="F1672" i="2" s="1"/>
  <c r="E29" i="33"/>
  <c r="F1673" i="2" s="1"/>
  <c r="E30" i="33"/>
  <c r="F1674" i="2" s="1"/>
  <c r="E31" i="33"/>
  <c r="F1675" i="2" s="1"/>
  <c r="E32" i="33"/>
  <c r="F1676" i="2" s="1"/>
  <c r="E33" i="33"/>
  <c r="F1677" i="2" s="1"/>
  <c r="E34" i="33"/>
  <c r="F1678" i="2" s="1"/>
  <c r="E35" i="33"/>
  <c r="F1679" i="2" s="1"/>
  <c r="E36" i="33"/>
  <c r="F1680" i="2" s="1"/>
  <c r="E37" i="33"/>
  <c r="F1681" i="2" s="1"/>
  <c r="E38" i="33"/>
  <c r="F1682" i="2" s="1"/>
  <c r="E39" i="33"/>
  <c r="F1683" i="2" s="1"/>
  <c r="E40" i="33"/>
  <c r="F1684" i="2" s="1"/>
  <c r="E41" i="33"/>
  <c r="F1685" i="2" s="1"/>
  <c r="E42" i="33"/>
  <c r="F1686" i="2" s="1"/>
  <c r="E43" i="33"/>
  <c r="F1687" i="2" s="1"/>
  <c r="E44" i="33"/>
  <c r="F1688" i="2" s="1"/>
  <c r="E45" i="33"/>
  <c r="F1689" i="2" s="1"/>
  <c r="E46" i="33"/>
  <c r="F1690" i="2" s="1"/>
  <c r="E47" i="33"/>
  <c r="F1691" i="2" s="1"/>
  <c r="E48" i="33"/>
  <c r="F1692" i="2" s="1"/>
  <c r="E49" i="33"/>
  <c r="F1693" i="2" s="1"/>
  <c r="E50" i="33"/>
  <c r="F1694" i="2" s="1"/>
  <c r="E51" i="33"/>
  <c r="F1695" i="2" s="1"/>
  <c r="E52" i="33"/>
  <c r="F1696" i="2" s="1"/>
  <c r="E53" i="33"/>
  <c r="F1697" i="2" s="1"/>
  <c r="E54" i="33"/>
  <c r="F1698" i="2" s="1"/>
  <c r="E55" i="33"/>
  <c r="F1699" i="2" s="1"/>
  <c r="E56" i="33"/>
  <c r="F1700" i="2" s="1"/>
  <c r="E57" i="33"/>
  <c r="F1701" i="2" s="1"/>
  <c r="E58" i="33"/>
  <c r="F1702" i="2" s="1"/>
  <c r="E59" i="33"/>
  <c r="F1703" i="2" s="1"/>
  <c r="E60" i="33"/>
  <c r="F1704" i="2" s="1"/>
  <c r="E61" i="33"/>
  <c r="F1705" i="2" s="1"/>
  <c r="E62" i="33"/>
  <c r="F1706" i="2" s="1"/>
  <c r="E63" i="33"/>
  <c r="F1707" i="2" s="1"/>
  <c r="E64" i="33"/>
  <c r="F1708" i="2" s="1"/>
  <c r="E65" i="33"/>
  <c r="F1709" i="2" s="1"/>
  <c r="E66" i="33"/>
  <c r="F1710" i="2" s="1"/>
  <c r="E67" i="33"/>
  <c r="F1711" i="2" s="1"/>
  <c r="E68" i="33"/>
  <c r="F1712" i="2" s="1"/>
  <c r="E69" i="33"/>
  <c r="F1713" i="2" s="1"/>
  <c r="E70" i="33"/>
  <c r="F1714" i="2" s="1"/>
  <c r="E71" i="33"/>
  <c r="F1715" i="2" s="1"/>
  <c r="E72" i="33"/>
  <c r="F1716" i="2" s="1"/>
  <c r="E73" i="33"/>
  <c r="F1717" i="2" s="1"/>
  <c r="E74" i="33"/>
  <c r="F1718" i="2" s="1"/>
  <c r="E75" i="33"/>
  <c r="F1719" i="2" s="1"/>
  <c r="E76" i="33"/>
  <c r="F1720" i="2" s="1"/>
  <c r="E77" i="33"/>
  <c r="F1721" i="2" s="1"/>
  <c r="E78" i="33"/>
  <c r="F1722" i="2" s="1"/>
  <c r="E79" i="33"/>
  <c r="F1723" i="2" s="1"/>
  <c r="E80" i="33"/>
  <c r="F1724" i="2" s="1"/>
  <c r="E81" i="33"/>
  <c r="F1725" i="2" s="1"/>
  <c r="E82" i="33"/>
  <c r="F1726" i="2" s="1"/>
  <c r="E83" i="33"/>
  <c r="F1727" i="2" s="1"/>
  <c r="E84" i="33"/>
  <c r="F1728" i="2" s="1"/>
  <c r="E85" i="33"/>
  <c r="F1729" i="2" s="1"/>
  <c r="E86" i="33"/>
  <c r="F1730" i="2" s="1"/>
  <c r="E87" i="33"/>
  <c r="F1731" i="2" s="1"/>
  <c r="E88" i="33"/>
  <c r="F1732" i="2" s="1"/>
  <c r="E89" i="33"/>
  <c r="F1733" i="2" s="1"/>
  <c r="E90" i="33"/>
  <c r="F1734" i="2" s="1"/>
  <c r="E91" i="33"/>
  <c r="F1735" i="2" s="1"/>
  <c r="E92" i="33"/>
  <c r="F1736" i="2" s="1"/>
  <c r="E93" i="33"/>
  <c r="F1737" i="2" s="1"/>
  <c r="E94" i="33"/>
  <c r="F1738" i="2" s="1"/>
  <c r="E95" i="33"/>
  <c r="F1739" i="2" s="1"/>
  <c r="E96" i="33"/>
  <c r="F1740" i="2" s="1"/>
  <c r="E97" i="33"/>
  <c r="F1741" i="2" s="1"/>
  <c r="E98" i="33"/>
  <c r="F1742" i="2" s="1"/>
  <c r="E99" i="33"/>
  <c r="F1743" i="2" s="1"/>
  <c r="E100" i="33"/>
  <c r="F1744" i="2" s="1"/>
  <c r="E101" i="33"/>
  <c r="F1745" i="2" s="1"/>
  <c r="E102" i="33"/>
  <c r="F1746" i="2" s="1"/>
  <c r="G96" i="33"/>
  <c r="G1740" i="2" s="1"/>
  <c r="H96" i="33"/>
  <c r="H1740" i="2" s="1"/>
  <c r="I96" i="33"/>
  <c r="I1740" i="2" s="1"/>
  <c r="J96" i="33"/>
  <c r="J1740" i="2" s="1"/>
  <c r="K96" i="33"/>
  <c r="K1740" i="2" s="1"/>
  <c r="L96" i="33"/>
  <c r="L1740" i="2" s="1"/>
  <c r="M96" i="33"/>
  <c r="M1740" i="2" s="1"/>
  <c r="N96" i="33"/>
  <c r="N1740" i="2" s="1"/>
  <c r="O96" i="33"/>
  <c r="O1740" i="2" s="1"/>
  <c r="P96" i="33"/>
  <c r="P1740" i="2" s="1"/>
  <c r="Q96" i="33"/>
  <c r="Q1740" i="2" s="1"/>
  <c r="R96" i="33"/>
  <c r="R1740" i="2" s="1"/>
  <c r="S96" i="33"/>
  <c r="X1740" i="2" s="1"/>
  <c r="T96" i="33"/>
  <c r="Y1740" i="2" s="1"/>
  <c r="U96" i="33"/>
  <c r="Z1740" i="2" s="1"/>
  <c r="G97" i="33"/>
  <c r="G1741" i="2" s="1"/>
  <c r="H97" i="33"/>
  <c r="H1741" i="2" s="1"/>
  <c r="I97" i="33"/>
  <c r="I1741" i="2" s="1"/>
  <c r="J97" i="33"/>
  <c r="J1741" i="2" s="1"/>
  <c r="K97" i="33"/>
  <c r="K1741" i="2" s="1"/>
  <c r="L97" i="33"/>
  <c r="L1741" i="2" s="1"/>
  <c r="M97" i="33"/>
  <c r="M1741" i="2" s="1"/>
  <c r="N97" i="33"/>
  <c r="N1741" i="2" s="1"/>
  <c r="O97" i="33"/>
  <c r="O1741" i="2" s="1"/>
  <c r="P97" i="33"/>
  <c r="P1741" i="2" s="1"/>
  <c r="Q97" i="33"/>
  <c r="Q1741" i="2" s="1"/>
  <c r="R97" i="33"/>
  <c r="R1741" i="2" s="1"/>
  <c r="S97" i="33"/>
  <c r="X1741" i="2" s="1"/>
  <c r="T97" i="33"/>
  <c r="Y1741" i="2" s="1"/>
  <c r="U97" i="33"/>
  <c r="Z1741" i="2" s="1"/>
  <c r="G98" i="33"/>
  <c r="G1742" i="2" s="1"/>
  <c r="G99" i="33"/>
  <c r="G1743" i="2" s="1"/>
  <c r="T29" i="33"/>
  <c r="Y1673" i="2" s="1"/>
  <c r="U29" i="33"/>
  <c r="Z1673" i="2" s="1"/>
  <c r="T30" i="33"/>
  <c r="Y1674" i="2" s="1"/>
  <c r="U30" i="33"/>
  <c r="Z1674" i="2" s="1"/>
  <c r="T31" i="33"/>
  <c r="Y1675" i="2" s="1"/>
  <c r="U31" i="33"/>
  <c r="Z1675" i="2" s="1"/>
  <c r="T32" i="33"/>
  <c r="Y1676" i="2" s="1"/>
  <c r="U32" i="33"/>
  <c r="Z1676" i="2" s="1"/>
  <c r="T33" i="33"/>
  <c r="Y1677" i="2" s="1"/>
  <c r="U33" i="33"/>
  <c r="Z1677" i="2" s="1"/>
  <c r="T34" i="33"/>
  <c r="Y1678" i="2" s="1"/>
  <c r="U34" i="33"/>
  <c r="Z1678" i="2" s="1"/>
  <c r="T40" i="33"/>
  <c r="Y1684" i="2" s="1"/>
  <c r="U40" i="33"/>
  <c r="Z1684" i="2" s="1"/>
  <c r="T41" i="33"/>
  <c r="Y1685" i="2" s="1"/>
  <c r="U41" i="33"/>
  <c r="Z1685" i="2" s="1"/>
  <c r="T47" i="33"/>
  <c r="Y1691" i="2" s="1"/>
  <c r="U47" i="33"/>
  <c r="Z1691" i="2" s="1"/>
  <c r="T48" i="33"/>
  <c r="Y1692" i="2" s="1"/>
  <c r="U48" i="33"/>
  <c r="Z1692" i="2" s="1"/>
  <c r="T54" i="33"/>
  <c r="Y1698" i="2" s="1"/>
  <c r="U54" i="33"/>
  <c r="Z1698" i="2" s="1"/>
  <c r="T55" i="33"/>
  <c r="Y1699" i="2" s="1"/>
  <c r="U55" i="33"/>
  <c r="Z1699" i="2" s="1"/>
  <c r="T61" i="33"/>
  <c r="Y1705" i="2" s="1"/>
  <c r="U61" i="33"/>
  <c r="Z1705" i="2" s="1"/>
  <c r="T62" i="33"/>
  <c r="Y1706" i="2" s="1"/>
  <c r="U62" i="33"/>
  <c r="Z1706" i="2" s="1"/>
  <c r="T68" i="33"/>
  <c r="Y1712" i="2" s="1"/>
  <c r="U68" i="33"/>
  <c r="Z1712" i="2" s="1"/>
  <c r="T69" i="33"/>
  <c r="Y1713" i="2" s="1"/>
  <c r="U69" i="33"/>
  <c r="Z1713" i="2" s="1"/>
  <c r="T75" i="33"/>
  <c r="Y1719" i="2" s="1"/>
  <c r="U75" i="33"/>
  <c r="Z1719" i="2" s="1"/>
  <c r="T76" i="33"/>
  <c r="Y1720" i="2" s="1"/>
  <c r="U76" i="33"/>
  <c r="Z1720" i="2" s="1"/>
  <c r="T82" i="33"/>
  <c r="Y1726" i="2" s="1"/>
  <c r="U82" i="33"/>
  <c r="Z1726" i="2" s="1"/>
  <c r="T83" i="33"/>
  <c r="Y1727" i="2" s="1"/>
  <c r="U83" i="33"/>
  <c r="Z1727" i="2" s="1"/>
  <c r="T89" i="33"/>
  <c r="Y1733" i="2" s="1"/>
  <c r="U89" i="33"/>
  <c r="Z1733" i="2" s="1"/>
  <c r="T90" i="33"/>
  <c r="Y1734" i="2" s="1"/>
  <c r="U90" i="33"/>
  <c r="Z1734" i="2" s="1"/>
  <c r="U1" i="33"/>
  <c r="G29" i="33"/>
  <c r="G1673" i="2" s="1"/>
  <c r="H29" i="33"/>
  <c r="H1673" i="2" s="1"/>
  <c r="I29" i="33"/>
  <c r="I1673" i="2" s="1"/>
  <c r="J29" i="33"/>
  <c r="J1673" i="2" s="1"/>
  <c r="K29" i="33"/>
  <c r="K1673" i="2" s="1"/>
  <c r="L29" i="33"/>
  <c r="L1673" i="2" s="1"/>
  <c r="M29" i="33"/>
  <c r="M1673" i="2" s="1"/>
  <c r="N29" i="33"/>
  <c r="N1673" i="2" s="1"/>
  <c r="O29" i="33"/>
  <c r="O1673" i="2" s="1"/>
  <c r="P29" i="33"/>
  <c r="P1673" i="2" s="1"/>
  <c r="Q29" i="33"/>
  <c r="Q1673" i="2" s="1"/>
  <c r="R29" i="33"/>
  <c r="R1673" i="2" s="1"/>
  <c r="S29" i="33"/>
  <c r="X1673" i="2" s="1"/>
  <c r="G30" i="33"/>
  <c r="G1674" i="2" s="1"/>
  <c r="H30" i="33"/>
  <c r="H1674" i="2" s="1"/>
  <c r="I30" i="33"/>
  <c r="I1674" i="2" s="1"/>
  <c r="J30" i="33"/>
  <c r="J1674" i="2" s="1"/>
  <c r="K30" i="33"/>
  <c r="K1674" i="2" s="1"/>
  <c r="L30" i="33"/>
  <c r="L1674" i="2" s="1"/>
  <c r="M30" i="33"/>
  <c r="M1674" i="2" s="1"/>
  <c r="N30" i="33"/>
  <c r="N1674" i="2" s="1"/>
  <c r="O30" i="33"/>
  <c r="O1674" i="2" s="1"/>
  <c r="P30" i="33"/>
  <c r="P1674" i="2" s="1"/>
  <c r="Q30" i="33"/>
  <c r="Q1674" i="2" s="1"/>
  <c r="R30" i="33"/>
  <c r="R1674" i="2" s="1"/>
  <c r="S30" i="33"/>
  <c r="X1674" i="2" s="1"/>
  <c r="G31" i="33"/>
  <c r="G1675" i="2" s="1"/>
  <c r="H31" i="33"/>
  <c r="H1675" i="2" s="1"/>
  <c r="I31" i="33"/>
  <c r="I1675" i="2" s="1"/>
  <c r="J31" i="33"/>
  <c r="J1675" i="2" s="1"/>
  <c r="K31" i="33"/>
  <c r="K1675" i="2" s="1"/>
  <c r="L31" i="33"/>
  <c r="L1675" i="2" s="1"/>
  <c r="M31" i="33"/>
  <c r="M1675" i="2" s="1"/>
  <c r="N31" i="33"/>
  <c r="N1675" i="2" s="1"/>
  <c r="O31" i="33"/>
  <c r="O1675" i="2" s="1"/>
  <c r="P31" i="33"/>
  <c r="P1675" i="2" s="1"/>
  <c r="Q31" i="33"/>
  <c r="Q1675" i="2" s="1"/>
  <c r="R31" i="33"/>
  <c r="R1675" i="2" s="1"/>
  <c r="S31" i="33"/>
  <c r="X1675" i="2" s="1"/>
  <c r="G32" i="33"/>
  <c r="G1676" i="2" s="1"/>
  <c r="H32" i="33"/>
  <c r="H1676" i="2" s="1"/>
  <c r="I32" i="33"/>
  <c r="I1676" i="2" s="1"/>
  <c r="J32" i="33"/>
  <c r="J1676" i="2" s="1"/>
  <c r="K32" i="33"/>
  <c r="K1676" i="2" s="1"/>
  <c r="L32" i="33"/>
  <c r="L1676" i="2" s="1"/>
  <c r="M32" i="33"/>
  <c r="M1676" i="2" s="1"/>
  <c r="N32" i="33"/>
  <c r="N1676" i="2" s="1"/>
  <c r="O32" i="33"/>
  <c r="O1676" i="2" s="1"/>
  <c r="P32" i="33"/>
  <c r="P1676" i="2" s="1"/>
  <c r="Q32" i="33"/>
  <c r="Q1676" i="2" s="1"/>
  <c r="R32" i="33"/>
  <c r="R1676" i="2" s="1"/>
  <c r="S32" i="33"/>
  <c r="X1676" i="2" s="1"/>
  <c r="G33" i="33"/>
  <c r="G1677" i="2" s="1"/>
  <c r="H33" i="33"/>
  <c r="H1677" i="2" s="1"/>
  <c r="I33" i="33"/>
  <c r="I1677" i="2" s="1"/>
  <c r="J33" i="33"/>
  <c r="J1677" i="2" s="1"/>
  <c r="K33" i="33"/>
  <c r="K1677" i="2" s="1"/>
  <c r="L33" i="33"/>
  <c r="L1677" i="2" s="1"/>
  <c r="M33" i="33"/>
  <c r="M1677" i="2" s="1"/>
  <c r="N33" i="33"/>
  <c r="N1677" i="2" s="1"/>
  <c r="O33" i="33"/>
  <c r="O1677" i="2" s="1"/>
  <c r="P33" i="33"/>
  <c r="P1677" i="2" s="1"/>
  <c r="Q33" i="33"/>
  <c r="Q1677" i="2" s="1"/>
  <c r="R33" i="33"/>
  <c r="R1677" i="2" s="1"/>
  <c r="S33" i="33"/>
  <c r="X1677" i="2" s="1"/>
  <c r="G34" i="33"/>
  <c r="G1678" i="2" s="1"/>
  <c r="H34" i="33"/>
  <c r="H1678" i="2" s="1"/>
  <c r="I34" i="33"/>
  <c r="I1678" i="2" s="1"/>
  <c r="J34" i="33"/>
  <c r="J1678" i="2" s="1"/>
  <c r="K34" i="33"/>
  <c r="K1678" i="2" s="1"/>
  <c r="L34" i="33"/>
  <c r="L1678" i="2" s="1"/>
  <c r="M34" i="33"/>
  <c r="M1678" i="2" s="1"/>
  <c r="N34" i="33"/>
  <c r="N1678" i="2" s="1"/>
  <c r="O34" i="33"/>
  <c r="O1678" i="2" s="1"/>
  <c r="P34" i="33"/>
  <c r="P1678" i="2" s="1"/>
  <c r="Q34" i="33"/>
  <c r="Q1678" i="2" s="1"/>
  <c r="R34" i="33"/>
  <c r="R1678" i="2" s="1"/>
  <c r="S34" i="33"/>
  <c r="X1678" i="2" s="1"/>
  <c r="G35" i="33"/>
  <c r="G1679" i="2" s="1"/>
  <c r="H35" i="33"/>
  <c r="H1679" i="2" s="1"/>
  <c r="I35" i="33"/>
  <c r="I1679" i="2" s="1"/>
  <c r="J35" i="33"/>
  <c r="J1679" i="2" s="1"/>
  <c r="K35" i="33"/>
  <c r="K1679" i="2" s="1"/>
  <c r="L35" i="33"/>
  <c r="L1679" i="2" s="1"/>
  <c r="M35" i="33"/>
  <c r="M1679" i="2" s="1"/>
  <c r="N35" i="33"/>
  <c r="N1679" i="2" s="1"/>
  <c r="O35" i="33"/>
  <c r="O1679" i="2" s="1"/>
  <c r="P35" i="33"/>
  <c r="P1679" i="2" s="1"/>
  <c r="Q35" i="33"/>
  <c r="Q1679" i="2" s="1"/>
  <c r="R35" i="33"/>
  <c r="R1679" i="2" s="1"/>
  <c r="G36" i="33"/>
  <c r="G1680" i="2" s="1"/>
  <c r="H36" i="33"/>
  <c r="H1680" i="2" s="1"/>
  <c r="I36" i="33"/>
  <c r="I1680" i="2" s="1"/>
  <c r="J36" i="33"/>
  <c r="J1680" i="2" s="1"/>
  <c r="K36" i="33"/>
  <c r="K1680" i="2" s="1"/>
  <c r="L36" i="33"/>
  <c r="L1680" i="2" s="1"/>
  <c r="M36" i="33"/>
  <c r="M1680" i="2" s="1"/>
  <c r="N36" i="33"/>
  <c r="N1680" i="2" s="1"/>
  <c r="O36" i="33"/>
  <c r="O1680" i="2" s="1"/>
  <c r="P36" i="33"/>
  <c r="P1680" i="2" s="1"/>
  <c r="Q36" i="33"/>
  <c r="Q1680" i="2" s="1"/>
  <c r="R36" i="33"/>
  <c r="R1680" i="2" s="1"/>
  <c r="G38" i="33"/>
  <c r="G1682" i="2" s="1"/>
  <c r="G40" i="33"/>
  <c r="G1684" i="2" s="1"/>
  <c r="H40" i="33"/>
  <c r="H1684" i="2" s="1"/>
  <c r="I40" i="33"/>
  <c r="I1684" i="2" s="1"/>
  <c r="J40" i="33"/>
  <c r="J1684" i="2" s="1"/>
  <c r="K40" i="33"/>
  <c r="K1684" i="2" s="1"/>
  <c r="L40" i="33"/>
  <c r="L1684" i="2" s="1"/>
  <c r="M40" i="33"/>
  <c r="M1684" i="2" s="1"/>
  <c r="N40" i="33"/>
  <c r="N1684" i="2" s="1"/>
  <c r="O40" i="33"/>
  <c r="O1684" i="2" s="1"/>
  <c r="P40" i="33"/>
  <c r="P1684" i="2" s="1"/>
  <c r="Q40" i="33"/>
  <c r="Q1684" i="2" s="1"/>
  <c r="R40" i="33"/>
  <c r="R1684" i="2" s="1"/>
  <c r="S40" i="33"/>
  <c r="X1684" i="2" s="1"/>
  <c r="G41" i="33"/>
  <c r="G1685" i="2" s="1"/>
  <c r="H41" i="33"/>
  <c r="H1685" i="2" s="1"/>
  <c r="I41" i="33"/>
  <c r="I1685" i="2" s="1"/>
  <c r="J41" i="33"/>
  <c r="J1685" i="2" s="1"/>
  <c r="K41" i="33"/>
  <c r="K1685" i="2" s="1"/>
  <c r="L41" i="33"/>
  <c r="L1685" i="2" s="1"/>
  <c r="M41" i="33"/>
  <c r="M1685" i="2" s="1"/>
  <c r="N41" i="33"/>
  <c r="N1685" i="2" s="1"/>
  <c r="O41" i="33"/>
  <c r="O1685" i="2" s="1"/>
  <c r="P41" i="33"/>
  <c r="P1685" i="2" s="1"/>
  <c r="Q41" i="33"/>
  <c r="Q1685" i="2" s="1"/>
  <c r="R41" i="33"/>
  <c r="R1685" i="2" s="1"/>
  <c r="S41" i="33"/>
  <c r="X1685" i="2" s="1"/>
  <c r="G43" i="33"/>
  <c r="G1687" i="2" s="1"/>
  <c r="G45" i="33"/>
  <c r="G1689" i="2" s="1"/>
  <c r="G47" i="33"/>
  <c r="G1691" i="2" s="1"/>
  <c r="H47" i="33"/>
  <c r="H1691" i="2" s="1"/>
  <c r="I47" i="33"/>
  <c r="I1691" i="2" s="1"/>
  <c r="J47" i="33"/>
  <c r="J1691" i="2" s="1"/>
  <c r="K47" i="33"/>
  <c r="K1691" i="2" s="1"/>
  <c r="L47" i="33"/>
  <c r="L1691" i="2" s="1"/>
  <c r="M47" i="33"/>
  <c r="M1691" i="2" s="1"/>
  <c r="N47" i="33"/>
  <c r="N1691" i="2" s="1"/>
  <c r="O47" i="33"/>
  <c r="O1691" i="2" s="1"/>
  <c r="P47" i="33"/>
  <c r="P1691" i="2" s="1"/>
  <c r="Q47" i="33"/>
  <c r="Q1691" i="2" s="1"/>
  <c r="R47" i="33"/>
  <c r="R1691" i="2" s="1"/>
  <c r="S47" i="33"/>
  <c r="X1691" i="2" s="1"/>
  <c r="G48" i="33"/>
  <c r="G1692" i="2" s="1"/>
  <c r="H48" i="33"/>
  <c r="H1692" i="2" s="1"/>
  <c r="I48" i="33"/>
  <c r="I1692" i="2" s="1"/>
  <c r="J48" i="33"/>
  <c r="J1692" i="2" s="1"/>
  <c r="K48" i="33"/>
  <c r="K1692" i="2" s="1"/>
  <c r="L48" i="33"/>
  <c r="L1692" i="2" s="1"/>
  <c r="M48" i="33"/>
  <c r="M1692" i="2" s="1"/>
  <c r="N48" i="33"/>
  <c r="N1692" i="2" s="1"/>
  <c r="O48" i="33"/>
  <c r="O1692" i="2" s="1"/>
  <c r="P48" i="33"/>
  <c r="P1692" i="2" s="1"/>
  <c r="Q48" i="33"/>
  <c r="Q1692" i="2" s="1"/>
  <c r="R48" i="33"/>
  <c r="R1692" i="2" s="1"/>
  <c r="S48" i="33"/>
  <c r="X1692" i="2" s="1"/>
  <c r="G49" i="33"/>
  <c r="G1693" i="2" s="1"/>
  <c r="G52" i="33"/>
  <c r="G1696" i="2" s="1"/>
  <c r="G54" i="33"/>
  <c r="G1698" i="2" s="1"/>
  <c r="H54" i="33"/>
  <c r="H1698" i="2" s="1"/>
  <c r="I54" i="33"/>
  <c r="I1698" i="2" s="1"/>
  <c r="J54" i="33"/>
  <c r="J1698" i="2" s="1"/>
  <c r="K54" i="33"/>
  <c r="K1698" i="2" s="1"/>
  <c r="L54" i="33"/>
  <c r="L1698" i="2" s="1"/>
  <c r="M54" i="33"/>
  <c r="M1698" i="2" s="1"/>
  <c r="N54" i="33"/>
  <c r="N1698" i="2" s="1"/>
  <c r="O54" i="33"/>
  <c r="O1698" i="2" s="1"/>
  <c r="P54" i="33"/>
  <c r="P1698" i="2" s="1"/>
  <c r="Q54" i="33"/>
  <c r="Q1698" i="2" s="1"/>
  <c r="R54" i="33"/>
  <c r="R1698" i="2" s="1"/>
  <c r="S54" i="33"/>
  <c r="X1698" i="2" s="1"/>
  <c r="G55" i="33"/>
  <c r="G1699" i="2" s="1"/>
  <c r="H55" i="33"/>
  <c r="H1699" i="2" s="1"/>
  <c r="I55" i="33"/>
  <c r="I1699" i="2" s="1"/>
  <c r="J55" i="33"/>
  <c r="J1699" i="2" s="1"/>
  <c r="K55" i="33"/>
  <c r="K1699" i="2" s="1"/>
  <c r="L55" i="33"/>
  <c r="L1699" i="2" s="1"/>
  <c r="M55" i="33"/>
  <c r="M1699" i="2" s="1"/>
  <c r="N55" i="33"/>
  <c r="N1699" i="2" s="1"/>
  <c r="O55" i="33"/>
  <c r="O1699" i="2" s="1"/>
  <c r="P55" i="33"/>
  <c r="P1699" i="2" s="1"/>
  <c r="Q55" i="33"/>
  <c r="Q1699" i="2" s="1"/>
  <c r="R55" i="33"/>
  <c r="R1699" i="2" s="1"/>
  <c r="S55" i="33"/>
  <c r="X1699" i="2" s="1"/>
  <c r="G57" i="33"/>
  <c r="G1701" i="2" s="1"/>
  <c r="G59" i="33"/>
  <c r="G1703" i="2" s="1"/>
  <c r="G61" i="33"/>
  <c r="G1705" i="2" s="1"/>
  <c r="H61" i="33"/>
  <c r="H1705" i="2" s="1"/>
  <c r="I61" i="33"/>
  <c r="I1705" i="2" s="1"/>
  <c r="J61" i="33"/>
  <c r="J1705" i="2" s="1"/>
  <c r="K61" i="33"/>
  <c r="K1705" i="2" s="1"/>
  <c r="L61" i="33"/>
  <c r="L1705" i="2" s="1"/>
  <c r="M61" i="33"/>
  <c r="M1705" i="2" s="1"/>
  <c r="N61" i="33"/>
  <c r="N1705" i="2" s="1"/>
  <c r="O61" i="33"/>
  <c r="O1705" i="2" s="1"/>
  <c r="P61" i="33"/>
  <c r="P1705" i="2" s="1"/>
  <c r="Q61" i="33"/>
  <c r="Q1705" i="2" s="1"/>
  <c r="R61" i="33"/>
  <c r="R1705" i="2" s="1"/>
  <c r="S61" i="33"/>
  <c r="X1705" i="2" s="1"/>
  <c r="G62" i="33"/>
  <c r="G1706" i="2" s="1"/>
  <c r="H62" i="33"/>
  <c r="H1706" i="2" s="1"/>
  <c r="I62" i="33"/>
  <c r="I1706" i="2" s="1"/>
  <c r="J62" i="33"/>
  <c r="J1706" i="2" s="1"/>
  <c r="K62" i="33"/>
  <c r="K1706" i="2" s="1"/>
  <c r="L62" i="33"/>
  <c r="L1706" i="2" s="1"/>
  <c r="M62" i="33"/>
  <c r="M1706" i="2" s="1"/>
  <c r="N62" i="33"/>
  <c r="N1706" i="2" s="1"/>
  <c r="O62" i="33"/>
  <c r="O1706" i="2" s="1"/>
  <c r="P62" i="33"/>
  <c r="P1706" i="2" s="1"/>
  <c r="Q62" i="33"/>
  <c r="Q1706" i="2" s="1"/>
  <c r="R62" i="33"/>
  <c r="R1706" i="2" s="1"/>
  <c r="S62" i="33"/>
  <c r="X1706" i="2" s="1"/>
  <c r="G64" i="33"/>
  <c r="G1708" i="2" s="1"/>
  <c r="G66" i="33"/>
  <c r="G1710" i="2" s="1"/>
  <c r="G68" i="33"/>
  <c r="G1712" i="2" s="1"/>
  <c r="H68" i="33"/>
  <c r="H1712" i="2" s="1"/>
  <c r="I68" i="33"/>
  <c r="I1712" i="2" s="1"/>
  <c r="J68" i="33"/>
  <c r="J1712" i="2" s="1"/>
  <c r="K68" i="33"/>
  <c r="K1712" i="2" s="1"/>
  <c r="L68" i="33"/>
  <c r="L1712" i="2" s="1"/>
  <c r="M68" i="33"/>
  <c r="M1712" i="2" s="1"/>
  <c r="N68" i="33"/>
  <c r="N1712" i="2" s="1"/>
  <c r="O68" i="33"/>
  <c r="O1712" i="2" s="1"/>
  <c r="P68" i="33"/>
  <c r="P1712" i="2" s="1"/>
  <c r="Q68" i="33"/>
  <c r="Q1712" i="2" s="1"/>
  <c r="R68" i="33"/>
  <c r="R1712" i="2" s="1"/>
  <c r="S68" i="33"/>
  <c r="X1712" i="2" s="1"/>
  <c r="G69" i="33"/>
  <c r="G1713" i="2" s="1"/>
  <c r="H69" i="33"/>
  <c r="H1713" i="2" s="1"/>
  <c r="I69" i="33"/>
  <c r="I1713" i="2" s="1"/>
  <c r="J69" i="33"/>
  <c r="J1713" i="2" s="1"/>
  <c r="K69" i="33"/>
  <c r="K1713" i="2" s="1"/>
  <c r="L69" i="33"/>
  <c r="L1713" i="2" s="1"/>
  <c r="M69" i="33"/>
  <c r="M1713" i="2" s="1"/>
  <c r="N69" i="33"/>
  <c r="N1713" i="2" s="1"/>
  <c r="O69" i="33"/>
  <c r="O1713" i="2" s="1"/>
  <c r="P69" i="33"/>
  <c r="P1713" i="2" s="1"/>
  <c r="Q69" i="33"/>
  <c r="Q1713" i="2" s="1"/>
  <c r="R69" i="33"/>
  <c r="R1713" i="2" s="1"/>
  <c r="S69" i="33"/>
  <c r="X1713" i="2" s="1"/>
  <c r="G70" i="33"/>
  <c r="G1714" i="2" s="1"/>
  <c r="G71" i="33"/>
  <c r="G1715" i="2" s="1"/>
  <c r="G73" i="33"/>
  <c r="G1717" i="2" s="1"/>
  <c r="G75" i="33"/>
  <c r="G1719" i="2" s="1"/>
  <c r="H75" i="33"/>
  <c r="H1719" i="2" s="1"/>
  <c r="I75" i="33"/>
  <c r="I1719" i="2" s="1"/>
  <c r="J75" i="33"/>
  <c r="J1719" i="2" s="1"/>
  <c r="K75" i="33"/>
  <c r="K1719" i="2" s="1"/>
  <c r="L75" i="33"/>
  <c r="L1719" i="2" s="1"/>
  <c r="M75" i="33"/>
  <c r="M1719" i="2" s="1"/>
  <c r="N75" i="33"/>
  <c r="N1719" i="2" s="1"/>
  <c r="O75" i="33"/>
  <c r="O1719" i="2" s="1"/>
  <c r="P75" i="33"/>
  <c r="P1719" i="2" s="1"/>
  <c r="Q75" i="33"/>
  <c r="Q1719" i="2" s="1"/>
  <c r="R75" i="33"/>
  <c r="R1719" i="2" s="1"/>
  <c r="S75" i="33"/>
  <c r="X1719" i="2" s="1"/>
  <c r="G76" i="33"/>
  <c r="G1720" i="2" s="1"/>
  <c r="H76" i="33"/>
  <c r="H1720" i="2" s="1"/>
  <c r="I76" i="33"/>
  <c r="I1720" i="2" s="1"/>
  <c r="J76" i="33"/>
  <c r="J1720" i="2" s="1"/>
  <c r="K76" i="33"/>
  <c r="K1720" i="2" s="1"/>
  <c r="L76" i="33"/>
  <c r="L1720" i="2" s="1"/>
  <c r="M76" i="33"/>
  <c r="M1720" i="2" s="1"/>
  <c r="N76" i="33"/>
  <c r="N1720" i="2" s="1"/>
  <c r="O76" i="33"/>
  <c r="O1720" i="2" s="1"/>
  <c r="P76" i="33"/>
  <c r="P1720" i="2" s="1"/>
  <c r="Q76" i="33"/>
  <c r="Q1720" i="2" s="1"/>
  <c r="R76" i="33"/>
  <c r="R1720" i="2" s="1"/>
  <c r="S76" i="33"/>
  <c r="X1720" i="2" s="1"/>
  <c r="G77" i="33"/>
  <c r="G1721" i="2" s="1"/>
  <c r="G78" i="33"/>
  <c r="G1722" i="2" s="1"/>
  <c r="G82" i="33"/>
  <c r="G1726" i="2" s="1"/>
  <c r="H82" i="33"/>
  <c r="H1726" i="2" s="1"/>
  <c r="I82" i="33"/>
  <c r="I1726" i="2" s="1"/>
  <c r="J82" i="33"/>
  <c r="J1726" i="2" s="1"/>
  <c r="K82" i="33"/>
  <c r="K1726" i="2" s="1"/>
  <c r="L82" i="33"/>
  <c r="L1726" i="2" s="1"/>
  <c r="M82" i="33"/>
  <c r="M1726" i="2" s="1"/>
  <c r="N82" i="33"/>
  <c r="N1726" i="2" s="1"/>
  <c r="O82" i="33"/>
  <c r="O1726" i="2" s="1"/>
  <c r="P82" i="33"/>
  <c r="P1726" i="2" s="1"/>
  <c r="Q82" i="33"/>
  <c r="Q1726" i="2" s="1"/>
  <c r="R82" i="33"/>
  <c r="R1726" i="2" s="1"/>
  <c r="S82" i="33"/>
  <c r="X1726" i="2" s="1"/>
  <c r="G83" i="33"/>
  <c r="G1727" i="2" s="1"/>
  <c r="H83" i="33"/>
  <c r="H1727" i="2" s="1"/>
  <c r="I83" i="33"/>
  <c r="I1727" i="2" s="1"/>
  <c r="J83" i="33"/>
  <c r="J1727" i="2" s="1"/>
  <c r="K83" i="33"/>
  <c r="K1727" i="2" s="1"/>
  <c r="L83" i="33"/>
  <c r="L1727" i="2" s="1"/>
  <c r="M83" i="33"/>
  <c r="M1727" i="2" s="1"/>
  <c r="N83" i="33"/>
  <c r="N1727" i="2" s="1"/>
  <c r="O83" i="33"/>
  <c r="O1727" i="2" s="1"/>
  <c r="P83" i="33"/>
  <c r="P1727" i="2" s="1"/>
  <c r="Q83" i="33"/>
  <c r="Q1727" i="2" s="1"/>
  <c r="R83" i="33"/>
  <c r="R1727" i="2" s="1"/>
  <c r="S83" i="33"/>
  <c r="X1727" i="2" s="1"/>
  <c r="G84" i="33"/>
  <c r="G1728" i="2" s="1"/>
  <c r="G85" i="33"/>
  <c r="G1729" i="2" s="1"/>
  <c r="G87" i="33"/>
  <c r="G1731" i="2" s="1"/>
  <c r="G89" i="33"/>
  <c r="G1733" i="2" s="1"/>
  <c r="H89" i="33"/>
  <c r="H1733" i="2" s="1"/>
  <c r="I89" i="33"/>
  <c r="I1733" i="2" s="1"/>
  <c r="J89" i="33"/>
  <c r="J1733" i="2" s="1"/>
  <c r="K89" i="33"/>
  <c r="K1733" i="2" s="1"/>
  <c r="L89" i="33"/>
  <c r="L1733" i="2" s="1"/>
  <c r="M89" i="33"/>
  <c r="M1733" i="2" s="1"/>
  <c r="N89" i="33"/>
  <c r="N1733" i="2" s="1"/>
  <c r="O89" i="33"/>
  <c r="O1733" i="2" s="1"/>
  <c r="P89" i="33"/>
  <c r="P1733" i="2" s="1"/>
  <c r="Q89" i="33"/>
  <c r="Q1733" i="2" s="1"/>
  <c r="R89" i="33"/>
  <c r="R1733" i="2" s="1"/>
  <c r="S89" i="33"/>
  <c r="X1733" i="2" s="1"/>
  <c r="G90" i="33"/>
  <c r="G1734" i="2" s="1"/>
  <c r="H90" i="33"/>
  <c r="H1734" i="2" s="1"/>
  <c r="I90" i="33"/>
  <c r="I1734" i="2" s="1"/>
  <c r="J90" i="33"/>
  <c r="J1734" i="2" s="1"/>
  <c r="K90" i="33"/>
  <c r="K1734" i="2" s="1"/>
  <c r="L90" i="33"/>
  <c r="L1734" i="2" s="1"/>
  <c r="M90" i="33"/>
  <c r="M1734" i="2" s="1"/>
  <c r="N90" i="33"/>
  <c r="N1734" i="2" s="1"/>
  <c r="O90" i="33"/>
  <c r="O1734" i="2" s="1"/>
  <c r="P90" i="33"/>
  <c r="P1734" i="2" s="1"/>
  <c r="Q90" i="33"/>
  <c r="Q1734" i="2" s="1"/>
  <c r="R90" i="33"/>
  <c r="R1734" i="2" s="1"/>
  <c r="S90" i="33"/>
  <c r="X1734" i="2" s="1"/>
  <c r="G91" i="33"/>
  <c r="G1735" i="2" s="1"/>
  <c r="G94" i="33"/>
  <c r="G1738" i="2" s="1"/>
  <c r="H94" i="33"/>
  <c r="H1738" i="2" s="1"/>
  <c r="I94" i="33"/>
  <c r="I1738" i="2" s="1"/>
  <c r="J94" i="33"/>
  <c r="J1738" i="2" s="1"/>
  <c r="K94" i="33"/>
  <c r="K1738" i="2" s="1"/>
  <c r="L94" i="33"/>
  <c r="L1738" i="2" s="1"/>
  <c r="M94" i="33"/>
  <c r="M1738" i="2" s="1"/>
  <c r="N94" i="33"/>
  <c r="N1738" i="2" s="1"/>
  <c r="O94" i="33"/>
  <c r="O1738" i="2" s="1"/>
  <c r="P94" i="33"/>
  <c r="P1738" i="2" s="1"/>
  <c r="Q94" i="33"/>
  <c r="Q1738" i="2" s="1"/>
  <c r="R94" i="33"/>
  <c r="R1738" i="2" s="1"/>
  <c r="F96" i="33"/>
  <c r="W1740" i="2" s="1"/>
  <c r="F97" i="33"/>
  <c r="W1741" i="2" s="1"/>
  <c r="F98" i="33"/>
  <c r="W1742" i="2" s="1"/>
  <c r="F99" i="33"/>
  <c r="W1743" i="2" s="1"/>
  <c r="F100" i="33"/>
  <c r="W1744" i="2" s="1"/>
  <c r="F101" i="33"/>
  <c r="W1745" i="2" s="1"/>
  <c r="F29" i="33"/>
  <c r="W1673" i="2" s="1"/>
  <c r="F30" i="33"/>
  <c r="W1674" i="2" s="1"/>
  <c r="F31" i="33"/>
  <c r="W1675" i="2" s="1"/>
  <c r="F32" i="33"/>
  <c r="W1676" i="2" s="1"/>
  <c r="F33" i="33"/>
  <c r="W1677" i="2" s="1"/>
  <c r="F34" i="33"/>
  <c r="W1678" i="2" s="1"/>
  <c r="F35" i="33"/>
  <c r="W1679" i="2" s="1"/>
  <c r="F36" i="33"/>
  <c r="W1680" i="2" s="1"/>
  <c r="F37" i="33"/>
  <c r="W1681" i="2" s="1"/>
  <c r="F38" i="33"/>
  <c r="W1682" i="2" s="1"/>
  <c r="F40" i="33"/>
  <c r="W1684" i="2" s="1"/>
  <c r="F41" i="33"/>
  <c r="W1685" i="2" s="1"/>
  <c r="F42" i="33"/>
  <c r="W1686" i="2" s="1"/>
  <c r="F43" i="33"/>
  <c r="W1687" i="2" s="1"/>
  <c r="F44" i="33"/>
  <c r="W1688" i="2" s="1"/>
  <c r="F45" i="33"/>
  <c r="W1689" i="2" s="1"/>
  <c r="F47" i="33"/>
  <c r="W1691" i="2" s="1"/>
  <c r="F48" i="33"/>
  <c r="W1692" i="2" s="1"/>
  <c r="F49" i="33"/>
  <c r="W1693" i="2" s="1"/>
  <c r="F50" i="33"/>
  <c r="W1694" i="2" s="1"/>
  <c r="F51" i="33"/>
  <c r="W1695" i="2" s="1"/>
  <c r="F52" i="33"/>
  <c r="W1696" i="2" s="1"/>
  <c r="F54" i="33"/>
  <c r="W1698" i="2" s="1"/>
  <c r="F55" i="33"/>
  <c r="W1699" i="2" s="1"/>
  <c r="F56" i="33"/>
  <c r="W1700" i="2" s="1"/>
  <c r="F57" i="33"/>
  <c r="W1701" i="2" s="1"/>
  <c r="F58" i="33"/>
  <c r="W1702" i="2" s="1"/>
  <c r="F59" i="33"/>
  <c r="W1703" i="2" s="1"/>
  <c r="F61" i="33"/>
  <c r="W1705" i="2" s="1"/>
  <c r="F62" i="33"/>
  <c r="W1706" i="2" s="1"/>
  <c r="F63" i="33"/>
  <c r="W1707" i="2" s="1"/>
  <c r="F64" i="33"/>
  <c r="W1708" i="2" s="1"/>
  <c r="F65" i="33"/>
  <c r="W1709" i="2" s="1"/>
  <c r="F66" i="33"/>
  <c r="W1710" i="2" s="1"/>
  <c r="F68" i="33"/>
  <c r="W1712" i="2" s="1"/>
  <c r="F69" i="33"/>
  <c r="W1713" i="2" s="1"/>
  <c r="F70" i="33"/>
  <c r="W1714" i="2" s="1"/>
  <c r="F71" i="33"/>
  <c r="W1715" i="2" s="1"/>
  <c r="F72" i="33"/>
  <c r="W1716" i="2" s="1"/>
  <c r="F73" i="33"/>
  <c r="W1717" i="2" s="1"/>
  <c r="F75" i="33"/>
  <c r="W1719" i="2" s="1"/>
  <c r="F76" i="33"/>
  <c r="W1720" i="2" s="1"/>
  <c r="F77" i="33"/>
  <c r="W1721" i="2" s="1"/>
  <c r="F78" i="33"/>
  <c r="W1722" i="2" s="1"/>
  <c r="F79" i="33"/>
  <c r="W1723" i="2" s="1"/>
  <c r="F80" i="33"/>
  <c r="W1724" i="2" s="1"/>
  <c r="F82" i="33"/>
  <c r="W1726" i="2" s="1"/>
  <c r="F83" i="33"/>
  <c r="W1727" i="2" s="1"/>
  <c r="F84" i="33"/>
  <c r="W1728" i="2" s="1"/>
  <c r="F85" i="33"/>
  <c r="W1729" i="2" s="1"/>
  <c r="F86" i="33"/>
  <c r="W1730" i="2" s="1"/>
  <c r="F87" i="33"/>
  <c r="W1731" i="2" s="1"/>
  <c r="F89" i="33"/>
  <c r="W1733" i="2" s="1"/>
  <c r="F90" i="33"/>
  <c r="W1734" i="2" s="1"/>
  <c r="F91" i="33"/>
  <c r="W1735" i="2" s="1"/>
  <c r="F92" i="33"/>
  <c r="W1736" i="2" s="1"/>
  <c r="F93" i="33"/>
  <c r="W1737" i="2" s="1"/>
  <c r="F94" i="33"/>
  <c r="W1738" i="2" s="1"/>
  <c r="F2" i="33"/>
  <c r="W1646" i="2" s="1"/>
  <c r="H91" i="33"/>
  <c r="H1735" i="2" s="1"/>
  <c r="H70" i="33"/>
  <c r="H1714" i="2" s="1"/>
  <c r="H57" i="33"/>
  <c r="H1701" i="2" s="1"/>
  <c r="H43" i="33"/>
  <c r="H1687" i="2" s="1"/>
  <c r="G19" i="33"/>
  <c r="G1663" i="2" s="1"/>
  <c r="G53" i="37"/>
  <c r="G1818" i="2" s="1"/>
  <c r="H53" i="37"/>
  <c r="H1818" i="2" s="1"/>
  <c r="I53" i="37"/>
  <c r="I1818" i="2" s="1"/>
  <c r="J53" i="37"/>
  <c r="J1818" i="2" s="1"/>
  <c r="K53" i="37"/>
  <c r="K1818" i="2" s="1"/>
  <c r="L53" i="37"/>
  <c r="L1818" i="2" s="1"/>
  <c r="M53" i="37"/>
  <c r="M1818" i="2" s="1"/>
  <c r="N53" i="37"/>
  <c r="N1818" i="2" s="1"/>
  <c r="O53" i="37"/>
  <c r="O1818" i="2" s="1"/>
  <c r="P53" i="37"/>
  <c r="P1818" i="2" s="1"/>
  <c r="Q53" i="37"/>
  <c r="Q1818" i="2" s="1"/>
  <c r="R53" i="37"/>
  <c r="R1818" i="2" s="1"/>
  <c r="S53" i="37"/>
  <c r="S1818" i="2" s="1"/>
  <c r="V53" i="37"/>
  <c r="W1818" i="2" s="1"/>
  <c r="W53" i="37"/>
  <c r="X1818" i="2" s="1"/>
  <c r="X53" i="37"/>
  <c r="Y1818" i="2" s="1"/>
  <c r="Y53" i="37"/>
  <c r="Z1818" i="2" s="1"/>
  <c r="C52" i="37"/>
  <c r="C1817" i="2" s="1"/>
  <c r="D1817" i="2"/>
  <c r="F52" i="37"/>
  <c r="F1817" i="2" s="1"/>
  <c r="W39" i="37"/>
  <c r="X1804" i="2" s="1"/>
  <c r="X39" i="37"/>
  <c r="Y1804" i="2" s="1"/>
  <c r="Y39" i="37"/>
  <c r="Z1804" i="2" s="1"/>
  <c r="W13" i="37"/>
  <c r="X1778" i="2" s="1"/>
  <c r="X13" i="37"/>
  <c r="Y1778" i="2" s="1"/>
  <c r="Y13" i="37"/>
  <c r="Z1778" i="2" s="1"/>
  <c r="W14" i="37"/>
  <c r="X1779" i="2" s="1"/>
  <c r="X14" i="37"/>
  <c r="Y1779" i="2" s="1"/>
  <c r="Y14" i="37"/>
  <c r="Z1779" i="2" s="1"/>
  <c r="W26" i="37"/>
  <c r="X1791" i="2" s="1"/>
  <c r="X26" i="37"/>
  <c r="Y1791" i="2" s="1"/>
  <c r="Y26" i="37"/>
  <c r="Z1791" i="2" s="1"/>
  <c r="W27" i="37"/>
  <c r="X1792" i="2" s="1"/>
  <c r="X27" i="37"/>
  <c r="Y1792" i="2" s="1"/>
  <c r="Y27" i="37"/>
  <c r="Z1792" i="2" s="1"/>
  <c r="Y2" i="37"/>
  <c r="Z1767" i="2" s="1"/>
  <c r="W2" i="37"/>
  <c r="X1767" i="2" s="1"/>
  <c r="X2" i="37"/>
  <c r="Y1767" i="2" s="1"/>
  <c r="AF1978" i="2"/>
  <c r="AF1977" i="2"/>
  <c r="AF1976" i="2"/>
  <c r="AF1975" i="2"/>
  <c r="AF1974" i="2"/>
  <c r="AF1973" i="2"/>
  <c r="AF1972" i="2"/>
  <c r="AF1971" i="2"/>
  <c r="AF1970" i="2"/>
  <c r="AF1969" i="2"/>
  <c r="AF1968" i="2"/>
  <c r="AF1967" i="2"/>
  <c r="AF1966" i="2"/>
  <c r="AF1965" i="2"/>
  <c r="AF1964" i="2"/>
  <c r="AF1963" i="2"/>
  <c r="AF1962" i="2"/>
  <c r="AF1961" i="2"/>
  <c r="AF1960" i="2"/>
  <c r="AF1959" i="2"/>
  <c r="AF1958" i="2"/>
  <c r="AF1957" i="2"/>
  <c r="C1978" i="2"/>
  <c r="B157" i="39"/>
  <c r="B1978" i="2" s="1"/>
  <c r="C1977" i="2"/>
  <c r="B156" i="39"/>
  <c r="B1977" i="2" s="1"/>
  <c r="C1976" i="2"/>
  <c r="B155" i="39"/>
  <c r="B1976" i="2" s="1"/>
  <c r="C1975" i="2"/>
  <c r="B154" i="39"/>
  <c r="B1975" i="2" s="1"/>
  <c r="C1974" i="2"/>
  <c r="B153" i="39"/>
  <c r="B1974" i="2" s="1"/>
  <c r="C1973" i="2"/>
  <c r="B152" i="39"/>
  <c r="B1973" i="2" s="1"/>
  <c r="C1972" i="2"/>
  <c r="B151" i="39"/>
  <c r="B1972" i="2" s="1"/>
  <c r="C1971" i="2"/>
  <c r="B150" i="39"/>
  <c r="B1971" i="2" s="1"/>
  <c r="C1970" i="2"/>
  <c r="B149" i="39"/>
  <c r="B1970" i="2" s="1"/>
  <c r="C1969" i="2"/>
  <c r="B148" i="39"/>
  <c r="B1969" i="2" s="1"/>
  <c r="C1968" i="2"/>
  <c r="B147" i="39"/>
  <c r="B1968" i="2" s="1"/>
  <c r="C1967" i="2"/>
  <c r="B146" i="39"/>
  <c r="B1967" i="2" s="1"/>
  <c r="C1966" i="2"/>
  <c r="B145" i="39"/>
  <c r="B1966" i="2" s="1"/>
  <c r="C1965" i="2"/>
  <c r="B144" i="39"/>
  <c r="B1965" i="2" s="1"/>
  <c r="C1964" i="2"/>
  <c r="B143" i="39"/>
  <c r="B1964" i="2" s="1"/>
  <c r="C1963" i="2"/>
  <c r="B142" i="39"/>
  <c r="B1963" i="2" s="1"/>
  <c r="C1962" i="2"/>
  <c r="B141" i="39"/>
  <c r="B1962" i="2" s="1"/>
  <c r="C1961" i="2"/>
  <c r="B140" i="39"/>
  <c r="B1961" i="2" s="1"/>
  <c r="C1960" i="2"/>
  <c r="B139" i="39"/>
  <c r="B1960" i="2" s="1"/>
  <c r="C1959" i="2"/>
  <c r="B138" i="39"/>
  <c r="B1959" i="2" s="1"/>
  <c r="C1958" i="2"/>
  <c r="B137" i="39"/>
  <c r="B1958" i="2" s="1"/>
  <c r="C1957" i="2"/>
  <c r="B136" i="39"/>
  <c r="B1957" i="2" s="1"/>
  <c r="C1956" i="2"/>
  <c r="C1955" i="2"/>
  <c r="C1954" i="2"/>
  <c r="C1953" i="2"/>
  <c r="C1952" i="2"/>
  <c r="C1951" i="2"/>
  <c r="C1950" i="2"/>
  <c r="C1949" i="2"/>
  <c r="C1948" i="2"/>
  <c r="C1947" i="2"/>
  <c r="C1946" i="2"/>
  <c r="B135" i="39"/>
  <c r="B1956" i="2" s="1"/>
  <c r="B134" i="39"/>
  <c r="B1955" i="2" s="1"/>
  <c r="B133" i="39"/>
  <c r="B1954" i="2" s="1"/>
  <c r="B132" i="39"/>
  <c r="B1953" i="2" s="1"/>
  <c r="B131" i="39"/>
  <c r="B1952" i="2" s="1"/>
  <c r="B130" i="39"/>
  <c r="B1951" i="2" s="1"/>
  <c r="B129" i="39"/>
  <c r="B1950" i="2" s="1"/>
  <c r="B128" i="39"/>
  <c r="B1949" i="2" s="1"/>
  <c r="B127" i="39"/>
  <c r="B1948" i="2" s="1"/>
  <c r="B126" i="39"/>
  <c r="B1947" i="2" s="1"/>
  <c r="B125" i="39"/>
  <c r="B1946" i="2" s="1"/>
  <c r="W97" i="39"/>
  <c r="AI1918" i="2" s="1"/>
  <c r="B113" i="39"/>
  <c r="B1934" i="2" s="1"/>
  <c r="C113" i="39"/>
  <c r="C1934" i="2" s="1"/>
  <c r="F113" i="39"/>
  <c r="F1934" i="2" s="1"/>
  <c r="B114" i="39"/>
  <c r="B1935" i="2" s="1"/>
  <c r="C114" i="39"/>
  <c r="C1935" i="2" s="1"/>
  <c r="F114" i="39"/>
  <c r="F1935" i="2" s="1"/>
  <c r="B115" i="39"/>
  <c r="B1936" i="2" s="1"/>
  <c r="C115" i="39"/>
  <c r="C1936" i="2" s="1"/>
  <c r="F115" i="39"/>
  <c r="F1936" i="2" s="1"/>
  <c r="B116" i="39"/>
  <c r="B1937" i="2" s="1"/>
  <c r="C116" i="39"/>
  <c r="C1937" i="2" s="1"/>
  <c r="F116" i="39"/>
  <c r="F1937" i="2" s="1"/>
  <c r="B117" i="39"/>
  <c r="B1938" i="2" s="1"/>
  <c r="C117" i="39"/>
  <c r="C1938" i="2" s="1"/>
  <c r="F117" i="39"/>
  <c r="F1938" i="2" s="1"/>
  <c r="B118" i="39"/>
  <c r="B1939" i="2" s="1"/>
  <c r="C118" i="39"/>
  <c r="C1939" i="2" s="1"/>
  <c r="F118" i="39"/>
  <c r="F1939" i="2" s="1"/>
  <c r="B119" i="39"/>
  <c r="B1940" i="2" s="1"/>
  <c r="C119" i="39"/>
  <c r="C1940" i="2" s="1"/>
  <c r="F119" i="39"/>
  <c r="F1940" i="2" s="1"/>
  <c r="B120" i="39"/>
  <c r="B1941" i="2" s="1"/>
  <c r="C120" i="39"/>
  <c r="C1941" i="2" s="1"/>
  <c r="F120" i="39"/>
  <c r="F1941" i="2" s="1"/>
  <c r="B121" i="39"/>
  <c r="B1942" i="2" s="1"/>
  <c r="C121" i="39"/>
  <c r="C1942" i="2" s="1"/>
  <c r="F121" i="39"/>
  <c r="F1942" i="2" s="1"/>
  <c r="B122" i="39"/>
  <c r="B1943" i="2" s="1"/>
  <c r="C122" i="39"/>
  <c r="C1943" i="2" s="1"/>
  <c r="F122" i="39"/>
  <c r="F1943" i="2" s="1"/>
  <c r="B123" i="39"/>
  <c r="B1944" i="2" s="1"/>
  <c r="C123" i="39"/>
  <c r="C1944" i="2" s="1"/>
  <c r="F123" i="39"/>
  <c r="F1944" i="2" s="1"/>
  <c r="T123" i="39"/>
  <c r="AF1944" i="2" s="1"/>
  <c r="U123" i="39"/>
  <c r="AG1944" i="2" s="1"/>
  <c r="B124" i="39"/>
  <c r="B1945" i="2" s="1"/>
  <c r="C124" i="39"/>
  <c r="C1945" i="2" s="1"/>
  <c r="F124" i="39"/>
  <c r="F1945" i="2" s="1"/>
  <c r="B111" i="39"/>
  <c r="B1932" i="2" s="1"/>
  <c r="C111" i="39"/>
  <c r="C1932" i="2" s="1"/>
  <c r="F111" i="39"/>
  <c r="F1932" i="2" s="1"/>
  <c r="B106" i="39"/>
  <c r="B1927" i="2" s="1"/>
  <c r="C106" i="39"/>
  <c r="C1927" i="2" s="1"/>
  <c r="F106" i="39"/>
  <c r="F1927" i="2" s="1"/>
  <c r="B107" i="39"/>
  <c r="B1928" i="2" s="1"/>
  <c r="C107" i="39"/>
  <c r="C1928" i="2" s="1"/>
  <c r="F107" i="39"/>
  <c r="F1928" i="2" s="1"/>
  <c r="B108" i="39"/>
  <c r="B1929" i="2" s="1"/>
  <c r="C108" i="39"/>
  <c r="C1929" i="2" s="1"/>
  <c r="F108" i="39"/>
  <c r="F1929" i="2" s="1"/>
  <c r="B109" i="39"/>
  <c r="B1930" i="2" s="1"/>
  <c r="C109" i="39"/>
  <c r="C1930" i="2" s="1"/>
  <c r="F109" i="39"/>
  <c r="F1930" i="2" s="1"/>
  <c r="B110" i="39"/>
  <c r="B1931" i="2" s="1"/>
  <c r="C110" i="39"/>
  <c r="C1931" i="2" s="1"/>
  <c r="F110" i="39"/>
  <c r="F1931" i="2" s="1"/>
  <c r="T110" i="39"/>
  <c r="AF1931" i="2" s="1"/>
  <c r="U110" i="39"/>
  <c r="AG1931" i="2" s="1"/>
  <c r="B98" i="39"/>
  <c r="B1919" i="2" s="1"/>
  <c r="C98" i="39"/>
  <c r="C1919" i="2" s="1"/>
  <c r="F98" i="39"/>
  <c r="F1919" i="2" s="1"/>
  <c r="B95" i="39"/>
  <c r="B1916" i="2" s="1"/>
  <c r="C95" i="39"/>
  <c r="C1916" i="2" s="1"/>
  <c r="F95" i="39"/>
  <c r="F1916" i="2" s="1"/>
  <c r="B96" i="39"/>
  <c r="B1917" i="2" s="1"/>
  <c r="C96" i="39"/>
  <c r="C1917" i="2" s="1"/>
  <c r="F96" i="39"/>
  <c r="F1917" i="2" s="1"/>
  <c r="B97" i="39"/>
  <c r="B1918" i="2" s="1"/>
  <c r="C97" i="39"/>
  <c r="C1918" i="2" s="1"/>
  <c r="F97" i="39"/>
  <c r="F1918" i="2" s="1"/>
  <c r="B92" i="39"/>
  <c r="B1913" i="2" s="1"/>
  <c r="C92" i="39"/>
  <c r="C1913" i="2" s="1"/>
  <c r="F92" i="39"/>
  <c r="F1913" i="2" s="1"/>
  <c r="B93" i="39"/>
  <c r="B1914" i="2" s="1"/>
  <c r="C93" i="39"/>
  <c r="C1914" i="2" s="1"/>
  <c r="F93" i="39"/>
  <c r="F1914" i="2" s="1"/>
  <c r="B94" i="39"/>
  <c r="B1915" i="2" s="1"/>
  <c r="C94" i="39"/>
  <c r="C1915" i="2" s="1"/>
  <c r="F94" i="39"/>
  <c r="F1915" i="2" s="1"/>
  <c r="U113" i="39"/>
  <c r="AG1934" i="2" s="1"/>
  <c r="G18" i="22" l="1"/>
  <c r="R3" i="35"/>
  <c r="X1748" i="2" s="1"/>
  <c r="E191" i="31"/>
  <c r="E280" i="31"/>
  <c r="E867" i="2" s="1"/>
  <c r="F47" i="32"/>
  <c r="R13" i="35"/>
  <c r="C114" i="31"/>
  <c r="F1951" i="2"/>
  <c r="C135" i="31"/>
  <c r="C127" i="31"/>
  <c r="C119" i="31"/>
  <c r="C111" i="31"/>
  <c r="C168" i="31"/>
  <c r="C160" i="31"/>
  <c r="C152" i="31"/>
  <c r="C144" i="31"/>
  <c r="C169" i="31"/>
  <c r="C177" i="31"/>
  <c r="C185" i="31"/>
  <c r="B190" i="31"/>
  <c r="B777" i="2" s="1"/>
  <c r="B251" i="31"/>
  <c r="B838" i="2" s="1"/>
  <c r="B247" i="31"/>
  <c r="B834" i="2" s="1"/>
  <c r="B243" i="31"/>
  <c r="B830" i="2" s="1"/>
  <c r="B239" i="31"/>
  <c r="B826" i="2" s="1"/>
  <c r="B235" i="31"/>
  <c r="B822" i="2" s="1"/>
  <c r="B231" i="31"/>
  <c r="B818" i="2" s="1"/>
  <c r="B227" i="31"/>
  <c r="B814" i="2" s="1"/>
  <c r="B223" i="31"/>
  <c r="B810" i="2" s="1"/>
  <c r="B219" i="31"/>
  <c r="B806" i="2" s="1"/>
  <c r="B215" i="31"/>
  <c r="B802" i="2" s="1"/>
  <c r="B211" i="31"/>
  <c r="B798" i="2" s="1"/>
  <c r="B207" i="31"/>
  <c r="B794" i="2" s="1"/>
  <c r="B203" i="31"/>
  <c r="B790" i="2" s="1"/>
  <c r="B199" i="31"/>
  <c r="B192" i="31"/>
  <c r="B779" i="2" s="1"/>
  <c r="B277" i="31"/>
  <c r="B864" i="2" s="1"/>
  <c r="B273" i="31"/>
  <c r="B860" i="2" s="1"/>
  <c r="B269" i="31"/>
  <c r="B856" i="2" s="1"/>
  <c r="B265" i="31"/>
  <c r="B852" i="2" s="1"/>
  <c r="B261" i="31"/>
  <c r="B848" i="2" s="1"/>
  <c r="B257" i="31"/>
  <c r="B844" i="2" s="1"/>
  <c r="B282" i="31"/>
  <c r="B869" i="2" s="1"/>
  <c r="R1748" i="2"/>
  <c r="C122" i="31"/>
  <c r="C139" i="31"/>
  <c r="E252" i="31"/>
  <c r="E228" i="31"/>
  <c r="E204" i="31"/>
  <c r="E274" i="31"/>
  <c r="F1950" i="2"/>
  <c r="J84" i="33"/>
  <c r="J1728" i="2" s="1"/>
  <c r="C134" i="31"/>
  <c r="C126" i="31"/>
  <c r="C118" i="31"/>
  <c r="C110" i="31"/>
  <c r="C167" i="31"/>
  <c r="C159" i="31"/>
  <c r="C151" i="31"/>
  <c r="C143" i="31"/>
  <c r="C170" i="31"/>
  <c r="C178" i="31"/>
  <c r="C186" i="31"/>
  <c r="E254" i="31"/>
  <c r="E250" i="31"/>
  <c r="E246" i="31"/>
  <c r="E242" i="31"/>
  <c r="E238" i="31"/>
  <c r="E234" i="31"/>
  <c r="E230" i="31"/>
  <c r="E226" i="31"/>
  <c r="E222" i="31"/>
  <c r="E218" i="31"/>
  <c r="E214" i="31"/>
  <c r="E210" i="31"/>
  <c r="E206" i="31"/>
  <c r="E202" i="31"/>
  <c r="E198" i="31"/>
  <c r="E276" i="31"/>
  <c r="E272" i="31"/>
  <c r="E268" i="31"/>
  <c r="E264" i="31"/>
  <c r="E260" i="31"/>
  <c r="E256" i="31"/>
  <c r="E281" i="31"/>
  <c r="E266" i="31"/>
  <c r="C130" i="31"/>
  <c r="C182" i="31"/>
  <c r="E244" i="31"/>
  <c r="E216" i="31"/>
  <c r="F1957" i="2"/>
  <c r="F1946" i="2"/>
  <c r="F1949" i="2"/>
  <c r="C133" i="31"/>
  <c r="C125" i="31"/>
  <c r="C117" i="31"/>
  <c r="C109" i="31"/>
  <c r="C166" i="31"/>
  <c r="C158" i="31"/>
  <c r="C150" i="31"/>
  <c r="C142" i="31"/>
  <c r="C171" i="31"/>
  <c r="C179" i="31"/>
  <c r="C187" i="31"/>
  <c r="B254" i="31"/>
  <c r="B841" i="2" s="1"/>
  <c r="B250" i="31"/>
  <c r="B837" i="2" s="1"/>
  <c r="B246" i="31"/>
  <c r="B833" i="2" s="1"/>
  <c r="B242" i="31"/>
  <c r="B829" i="2" s="1"/>
  <c r="B238" i="31"/>
  <c r="B825" i="2" s="1"/>
  <c r="B234" i="31"/>
  <c r="B821" i="2" s="1"/>
  <c r="B230" i="31"/>
  <c r="B817" i="2" s="1"/>
  <c r="B226" i="31"/>
  <c r="B813" i="2" s="1"/>
  <c r="B222" i="31"/>
  <c r="B809" i="2" s="1"/>
  <c r="B218" i="31"/>
  <c r="B805" i="2" s="1"/>
  <c r="B214" i="31"/>
  <c r="B801" i="2" s="1"/>
  <c r="B210" i="31"/>
  <c r="B797" i="2" s="1"/>
  <c r="B206" i="31"/>
  <c r="B793" i="2" s="1"/>
  <c r="B202" i="31"/>
  <c r="B789" i="2" s="1"/>
  <c r="B198" i="31"/>
  <c r="B191" i="31"/>
  <c r="B778" i="2" s="1"/>
  <c r="B276" i="31"/>
  <c r="B863" i="2" s="1"/>
  <c r="B272" i="31"/>
  <c r="B859" i="2" s="1"/>
  <c r="B268" i="31"/>
  <c r="B855" i="2" s="1"/>
  <c r="B264" i="31"/>
  <c r="B851" i="2" s="1"/>
  <c r="B260" i="31"/>
  <c r="B847" i="2" s="1"/>
  <c r="B256" i="31"/>
  <c r="B843" i="2" s="1"/>
  <c r="B281" i="31"/>
  <c r="B868" i="2" s="1"/>
  <c r="E262" i="31"/>
  <c r="Q96" i="8"/>
  <c r="M96" i="2" s="1"/>
  <c r="C105" i="31"/>
  <c r="C163" i="31"/>
  <c r="C189" i="31"/>
  <c r="E232" i="31"/>
  <c r="E212" i="31"/>
  <c r="E193" i="31"/>
  <c r="E780" i="2" s="1"/>
  <c r="E258" i="31"/>
  <c r="F1978" i="2"/>
  <c r="F1956" i="2"/>
  <c r="F1959" i="2"/>
  <c r="F1948" i="2"/>
  <c r="C132" i="31"/>
  <c r="C124" i="31"/>
  <c r="C116" i="31"/>
  <c r="C108" i="31"/>
  <c r="C165" i="31"/>
  <c r="C157" i="31"/>
  <c r="C149" i="31"/>
  <c r="C141" i="31"/>
  <c r="C172" i="31"/>
  <c r="C180" i="31"/>
  <c r="C188" i="31"/>
  <c r="E253" i="31"/>
  <c r="E249" i="31"/>
  <c r="E245" i="31"/>
  <c r="E237" i="31"/>
  <c r="E229" i="31"/>
  <c r="E225" i="31"/>
  <c r="E221" i="31"/>
  <c r="E217" i="31"/>
  <c r="E213" i="31"/>
  <c r="E209" i="31"/>
  <c r="E205" i="31"/>
  <c r="E201" i="31"/>
  <c r="E194" i="31"/>
  <c r="E781" i="2" s="1"/>
  <c r="E279" i="31"/>
  <c r="E275" i="31"/>
  <c r="E271" i="31"/>
  <c r="E267" i="31"/>
  <c r="E263" i="31"/>
  <c r="E259" i="31"/>
  <c r="E255" i="31"/>
  <c r="E241" i="31"/>
  <c r="C155" i="31"/>
  <c r="E248" i="31"/>
  <c r="E224" i="31"/>
  <c r="E200" i="31"/>
  <c r="E270" i="31"/>
  <c r="F1966" i="2"/>
  <c r="F1955" i="2"/>
  <c r="F1969" i="2"/>
  <c r="F1947" i="2"/>
  <c r="C104" i="31"/>
  <c r="C131" i="31"/>
  <c r="C123" i="31"/>
  <c r="C115" i="31"/>
  <c r="C107" i="31"/>
  <c r="C164" i="31"/>
  <c r="C156" i="31"/>
  <c r="C148" i="31"/>
  <c r="C140" i="31"/>
  <c r="C173" i="31"/>
  <c r="C181" i="31"/>
  <c r="B253" i="31"/>
  <c r="B840" i="2" s="1"/>
  <c r="B249" i="31"/>
  <c r="B836" i="2" s="1"/>
  <c r="B245" i="31"/>
  <c r="B832" i="2" s="1"/>
  <c r="B241" i="31"/>
  <c r="B828" i="2" s="1"/>
  <c r="B237" i="31"/>
  <c r="B824" i="2" s="1"/>
  <c r="B233" i="31"/>
  <c r="B820" i="2" s="1"/>
  <c r="B229" i="31"/>
  <c r="B816" i="2" s="1"/>
  <c r="B225" i="31"/>
  <c r="B812" i="2" s="1"/>
  <c r="B221" i="31"/>
  <c r="B808" i="2" s="1"/>
  <c r="B217" i="31"/>
  <c r="B804" i="2" s="1"/>
  <c r="B213" i="31"/>
  <c r="B800" i="2" s="1"/>
  <c r="B209" i="31"/>
  <c r="B796" i="2" s="1"/>
  <c r="B205" i="31"/>
  <c r="B792" i="2" s="1"/>
  <c r="B201" i="31"/>
  <c r="B788" i="2" s="1"/>
  <c r="B194" i="31"/>
  <c r="B781" i="2" s="1"/>
  <c r="B279" i="31"/>
  <c r="B866" i="2" s="1"/>
  <c r="B275" i="31"/>
  <c r="B862" i="2" s="1"/>
  <c r="B271" i="31"/>
  <c r="B858" i="2" s="1"/>
  <c r="B267" i="31"/>
  <c r="B854" i="2" s="1"/>
  <c r="B263" i="31"/>
  <c r="B850" i="2" s="1"/>
  <c r="B259" i="31"/>
  <c r="B846" i="2" s="1"/>
  <c r="B255" i="31"/>
  <c r="B842" i="2" s="1"/>
  <c r="B280" i="31"/>
  <c r="B867" i="2" s="1"/>
  <c r="E233" i="31"/>
  <c r="C147" i="31"/>
  <c r="E236" i="31"/>
  <c r="E208" i="31"/>
  <c r="F1975" i="2"/>
  <c r="F1953" i="2"/>
  <c r="C129" i="31"/>
  <c r="C121" i="31"/>
  <c r="C113" i="31"/>
  <c r="C162" i="31"/>
  <c r="C154" i="31"/>
  <c r="C146" i="31"/>
  <c r="C138" i="31"/>
  <c r="C175" i="31"/>
  <c r="C183" i="31"/>
  <c r="B252" i="31"/>
  <c r="B839" i="2" s="1"/>
  <c r="B248" i="31"/>
  <c r="B835" i="2" s="1"/>
  <c r="B244" i="31"/>
  <c r="B831" i="2" s="1"/>
  <c r="B240" i="31"/>
  <c r="B827" i="2" s="1"/>
  <c r="B236" i="31"/>
  <c r="B823" i="2" s="1"/>
  <c r="B232" i="31"/>
  <c r="B819" i="2" s="1"/>
  <c r="B228" i="31"/>
  <c r="B815" i="2" s="1"/>
  <c r="B224" i="31"/>
  <c r="B811" i="2" s="1"/>
  <c r="B220" i="31"/>
  <c r="B807" i="2" s="1"/>
  <c r="B216" i="31"/>
  <c r="B803" i="2" s="1"/>
  <c r="B212" i="31"/>
  <c r="B799" i="2" s="1"/>
  <c r="B208" i="31"/>
  <c r="B795" i="2" s="1"/>
  <c r="B204" i="31"/>
  <c r="B791" i="2" s="1"/>
  <c r="B200" i="31"/>
  <c r="B193" i="31"/>
  <c r="B780" i="2" s="1"/>
  <c r="B278" i="31"/>
  <c r="B865" i="2" s="1"/>
  <c r="B274" i="31"/>
  <c r="B861" i="2" s="1"/>
  <c r="B270" i="31"/>
  <c r="B857" i="2" s="1"/>
  <c r="B266" i="31"/>
  <c r="B853" i="2" s="1"/>
  <c r="B262" i="31"/>
  <c r="B849" i="2" s="1"/>
  <c r="B258" i="31"/>
  <c r="B845" i="2" s="1"/>
  <c r="B283" i="31"/>
  <c r="B870" i="2" s="1"/>
  <c r="F1976" i="2"/>
  <c r="F1954" i="2"/>
  <c r="C136" i="31"/>
  <c r="C174" i="31"/>
  <c r="E240" i="31"/>
  <c r="E220" i="31"/>
  <c r="E278" i="31"/>
  <c r="E283" i="31"/>
  <c r="F1963" i="2"/>
  <c r="F1952" i="2"/>
  <c r="I70" i="33"/>
  <c r="I1714" i="2" s="1"/>
  <c r="C106" i="31"/>
  <c r="C128" i="31"/>
  <c r="C120" i="31"/>
  <c r="C112" i="31"/>
  <c r="C137" i="31"/>
  <c r="C161" i="31"/>
  <c r="C153" i="31"/>
  <c r="C145" i="31"/>
  <c r="C176" i="31"/>
  <c r="C184" i="31"/>
  <c r="E190" i="31"/>
  <c r="E777" i="2" s="1"/>
  <c r="E251" i="31"/>
  <c r="E247" i="31"/>
  <c r="E243" i="31"/>
  <c r="E239" i="31"/>
  <c r="E235" i="31"/>
  <c r="E231" i="31"/>
  <c r="E227" i="31"/>
  <c r="E223" i="31"/>
  <c r="E219" i="31"/>
  <c r="E215" i="31"/>
  <c r="E211" i="31"/>
  <c r="E207" i="31"/>
  <c r="E203" i="31"/>
  <c r="E199" i="31"/>
  <c r="E192" i="31"/>
  <c r="E779" i="2" s="1"/>
  <c r="E277" i="31"/>
  <c r="E273" i="31"/>
  <c r="E269" i="31"/>
  <c r="E265" i="31"/>
  <c r="E261" i="31"/>
  <c r="E257" i="31"/>
  <c r="E282" i="31"/>
  <c r="X1758" i="2"/>
  <c r="R1758" i="2"/>
  <c r="X1757" i="2"/>
  <c r="R1757" i="2"/>
  <c r="F1974" i="2"/>
  <c r="F1977" i="2"/>
  <c r="F1973" i="2"/>
  <c r="F1962" i="2"/>
  <c r="F1965" i="2"/>
  <c r="F1972" i="2"/>
  <c r="F1961" i="2"/>
  <c r="F1968" i="2"/>
  <c r="F1971" i="2"/>
  <c r="F1960" i="2"/>
  <c r="J53" i="8"/>
  <c r="BF53" i="2" s="1"/>
  <c r="Q78" i="8"/>
  <c r="M78" i="2" s="1"/>
  <c r="P78" i="8"/>
  <c r="L78" i="2" s="1"/>
  <c r="S78" i="8"/>
  <c r="O78" i="2" s="1"/>
  <c r="R78" i="8"/>
  <c r="N78" i="2" s="1"/>
  <c r="F63" i="8"/>
  <c r="BB63" i="2" s="1"/>
  <c r="F53" i="8"/>
  <c r="BB53" i="2" s="1"/>
  <c r="F7" i="8"/>
  <c r="BB7" i="2" s="1"/>
  <c r="G12" i="35"/>
  <c r="G1757" i="2" s="1"/>
  <c r="S13" i="35"/>
  <c r="Y1758" i="2" s="1"/>
  <c r="G2" i="35"/>
  <c r="G1747" i="2" s="1"/>
  <c r="H87" i="33"/>
  <c r="H1731" i="2" s="1"/>
  <c r="S3" i="35"/>
  <c r="Y1748" i="2" s="1"/>
  <c r="W3" i="37"/>
  <c r="X1768" i="2" s="1"/>
  <c r="H45" i="33"/>
  <c r="H1689" i="2" s="1"/>
  <c r="H19" i="33"/>
  <c r="H1663" i="2" s="1"/>
  <c r="H52" i="33"/>
  <c r="H1696" i="2" s="1"/>
  <c r="H3" i="33"/>
  <c r="H1647" i="2" s="1"/>
  <c r="H66" i="33"/>
  <c r="H1710" i="2" s="1"/>
  <c r="T113" i="39"/>
  <c r="AF1934" i="2" s="1"/>
  <c r="H4" i="33"/>
  <c r="H1648" i="2" s="1"/>
  <c r="H59" i="33"/>
  <c r="H1703" i="2" s="1"/>
  <c r="H73" i="33"/>
  <c r="H1717" i="2" s="1"/>
  <c r="H38" i="33"/>
  <c r="H1682" i="2" s="1"/>
  <c r="H77" i="33"/>
  <c r="H1721" i="2" s="1"/>
  <c r="H78" i="33"/>
  <c r="H1722" i="2" s="1"/>
  <c r="H85" i="33"/>
  <c r="H1729" i="2" s="1"/>
  <c r="H64" i="33"/>
  <c r="H1708" i="2" s="1"/>
  <c r="J87" i="33"/>
  <c r="J1731" i="2" s="1"/>
  <c r="I87" i="33"/>
  <c r="I1731" i="2" s="1"/>
  <c r="I84" i="33"/>
  <c r="I1728" i="2" s="1"/>
  <c r="H5" i="33"/>
  <c r="H1649" i="2" s="1"/>
  <c r="H49" i="33"/>
  <c r="H1693" i="2" s="1"/>
  <c r="H84" i="33"/>
  <c r="H1728" i="2" s="1"/>
  <c r="T2" i="33"/>
  <c r="Y1646" i="2" s="1"/>
  <c r="H6" i="33"/>
  <c r="H1650" i="2" s="1"/>
  <c r="G42" i="33"/>
  <c r="G1686" i="2" s="1"/>
  <c r="H98" i="33"/>
  <c r="H1742" i="2" s="1"/>
  <c r="H7" i="33"/>
  <c r="H1651" i="2" s="1"/>
  <c r="G56" i="33"/>
  <c r="G1700" i="2" s="1"/>
  <c r="J70" i="33"/>
  <c r="J1714" i="2" s="1"/>
  <c r="K84" i="33"/>
  <c r="K1728" i="2" s="1"/>
  <c r="H99" i="33"/>
  <c r="H1743" i="2" s="1"/>
  <c r="H2" i="33"/>
  <c r="H1646" i="2" s="1"/>
  <c r="G63" i="33"/>
  <c r="G1707" i="2" s="1"/>
  <c r="H71" i="33"/>
  <c r="H1715" i="2" s="1"/>
  <c r="I85" i="33"/>
  <c r="I1729" i="2" s="1"/>
  <c r="E334" i="31" l="1"/>
  <c r="E827" i="2"/>
  <c r="E364" i="31"/>
  <c r="E857" i="2"/>
  <c r="E338" i="31"/>
  <c r="E831" i="2"/>
  <c r="E376" i="31"/>
  <c r="E869" i="2"/>
  <c r="E351" i="31"/>
  <c r="E844" i="2"/>
  <c r="E297" i="31"/>
  <c r="E790" i="2"/>
  <c r="E329" i="31"/>
  <c r="E822" i="2"/>
  <c r="E318" i="31"/>
  <c r="E811" i="2"/>
  <c r="E365" i="31"/>
  <c r="E858" i="2"/>
  <c r="E311" i="31"/>
  <c r="E804" i="2"/>
  <c r="B292" i="31"/>
  <c r="B879" i="2" s="1"/>
  <c r="B785" i="2"/>
  <c r="E370" i="31"/>
  <c r="E863" i="2"/>
  <c r="E320" i="31"/>
  <c r="E813" i="2"/>
  <c r="E346" i="31"/>
  <c r="E839" i="2"/>
  <c r="E303" i="31"/>
  <c r="E796" i="2"/>
  <c r="E312" i="31"/>
  <c r="E805" i="2"/>
  <c r="E347" i="31"/>
  <c r="E840" i="2"/>
  <c r="E355" i="31"/>
  <c r="E848" i="2"/>
  <c r="E301" i="31"/>
  <c r="E794" i="2"/>
  <c r="E333" i="31"/>
  <c r="E826" i="2"/>
  <c r="E342" i="31"/>
  <c r="E835" i="2"/>
  <c r="E369" i="31"/>
  <c r="E862" i="2"/>
  <c r="E315" i="31"/>
  <c r="E808" i="2"/>
  <c r="E306" i="31"/>
  <c r="E799" i="2"/>
  <c r="E360" i="31"/>
  <c r="E853" i="2"/>
  <c r="E292" i="31"/>
  <c r="E785" i="2"/>
  <c r="E324" i="31"/>
  <c r="E817" i="2"/>
  <c r="E293" i="31"/>
  <c r="E786" i="2"/>
  <c r="E348" i="31"/>
  <c r="E841" i="2"/>
  <c r="E359" i="31"/>
  <c r="E852" i="2"/>
  <c r="E305" i="31"/>
  <c r="E798" i="2"/>
  <c r="E337" i="31"/>
  <c r="E830" i="2"/>
  <c r="E373" i="31"/>
  <c r="E866" i="2"/>
  <c r="E319" i="31"/>
  <c r="E812" i="2"/>
  <c r="E326" i="31"/>
  <c r="E819" i="2"/>
  <c r="E375" i="31"/>
  <c r="E868" i="2"/>
  <c r="E296" i="31"/>
  <c r="E789" i="2"/>
  <c r="E328" i="31"/>
  <c r="E821" i="2"/>
  <c r="E357" i="31"/>
  <c r="E850" i="2"/>
  <c r="E344" i="31"/>
  <c r="E837" i="2"/>
  <c r="E325" i="31"/>
  <c r="E818" i="2"/>
  <c r="E327" i="31"/>
  <c r="E820" i="2"/>
  <c r="E361" i="31"/>
  <c r="E854" i="2"/>
  <c r="E352" i="31"/>
  <c r="E845" i="2"/>
  <c r="E363" i="31"/>
  <c r="E856" i="2"/>
  <c r="E309" i="31"/>
  <c r="E802" i="2"/>
  <c r="E341" i="31"/>
  <c r="E834" i="2"/>
  <c r="E377" i="31"/>
  <c r="E870" i="2"/>
  <c r="B294" i="31"/>
  <c r="B881" i="2" s="1"/>
  <c r="B787" i="2"/>
  <c r="E335" i="31"/>
  <c r="E828" i="2"/>
  <c r="E323" i="31"/>
  <c r="E816" i="2"/>
  <c r="E350" i="31"/>
  <c r="E843" i="2"/>
  <c r="E300" i="31"/>
  <c r="E793" i="2"/>
  <c r="E332" i="31"/>
  <c r="E825" i="2"/>
  <c r="E285" i="31"/>
  <c r="E778" i="2"/>
  <c r="E343" i="31"/>
  <c r="E836" i="2"/>
  <c r="E307" i="31"/>
  <c r="E800" i="2"/>
  <c r="E356" i="31"/>
  <c r="E849" i="2"/>
  <c r="E366" i="31"/>
  <c r="E859" i="2"/>
  <c r="E367" i="31"/>
  <c r="E860" i="2"/>
  <c r="E313" i="31"/>
  <c r="E806" i="2"/>
  <c r="E345" i="31"/>
  <c r="E838" i="2"/>
  <c r="E372" i="31"/>
  <c r="E865" i="2"/>
  <c r="E302" i="31"/>
  <c r="E795" i="2"/>
  <c r="E349" i="31"/>
  <c r="E842" i="2"/>
  <c r="E295" i="31"/>
  <c r="E788" i="2"/>
  <c r="E331" i="31"/>
  <c r="E824" i="2"/>
  <c r="E354" i="31"/>
  <c r="E847" i="2"/>
  <c r="E304" i="31"/>
  <c r="E797" i="2"/>
  <c r="E336" i="31"/>
  <c r="E829" i="2"/>
  <c r="B293" i="31"/>
  <c r="B880" i="2" s="1"/>
  <c r="B786" i="2"/>
  <c r="E321" i="31"/>
  <c r="E814" i="2"/>
  <c r="E362" i="31"/>
  <c r="E855" i="2"/>
  <c r="E298" i="31"/>
  <c r="E791" i="2"/>
  <c r="E294" i="31"/>
  <c r="E787" i="2"/>
  <c r="E316" i="31"/>
  <c r="E809" i="2"/>
  <c r="E322" i="31"/>
  <c r="E815" i="2"/>
  <c r="E371" i="31"/>
  <c r="E864" i="2"/>
  <c r="E317" i="31"/>
  <c r="E810" i="2"/>
  <c r="E314" i="31"/>
  <c r="E807" i="2"/>
  <c r="E330" i="31"/>
  <c r="E823" i="2"/>
  <c r="E353" i="31"/>
  <c r="E846" i="2"/>
  <c r="E299" i="31"/>
  <c r="E792" i="2"/>
  <c r="E339" i="31"/>
  <c r="E832" i="2"/>
  <c r="E310" i="31"/>
  <c r="E803" i="2"/>
  <c r="E358" i="31"/>
  <c r="E851" i="2"/>
  <c r="E308" i="31"/>
  <c r="E801" i="2"/>
  <c r="E340" i="31"/>
  <c r="E833" i="2"/>
  <c r="E368" i="31"/>
  <c r="E861" i="2"/>
  <c r="C278" i="31"/>
  <c r="C771" i="2"/>
  <c r="C255" i="31"/>
  <c r="C748" i="2"/>
  <c r="C222" i="31"/>
  <c r="C715" i="2"/>
  <c r="C269" i="31"/>
  <c r="C762" i="2"/>
  <c r="C256" i="31"/>
  <c r="C749" i="2"/>
  <c r="C241" i="31"/>
  <c r="C734" i="2"/>
  <c r="C242" i="31"/>
  <c r="C735" i="2"/>
  <c r="C209" i="31"/>
  <c r="C702" i="2"/>
  <c r="C249" i="31"/>
  <c r="C742" i="2"/>
  <c r="C266" i="31"/>
  <c r="C759" i="2"/>
  <c r="C259" i="31"/>
  <c r="C752" i="2"/>
  <c r="C226" i="31"/>
  <c r="C719" i="2"/>
  <c r="C236" i="31"/>
  <c r="C729" i="2"/>
  <c r="C203" i="31"/>
  <c r="C696" i="2"/>
  <c r="C264" i="31"/>
  <c r="C757" i="2"/>
  <c r="C261" i="31"/>
  <c r="C754" i="2"/>
  <c r="C228" i="31"/>
  <c r="C721" i="2"/>
  <c r="C216" i="31"/>
  <c r="C709" i="2"/>
  <c r="C238" i="31"/>
  <c r="C731" i="2"/>
  <c r="C205" i="31"/>
  <c r="C698" i="2"/>
  <c r="C270" i="31"/>
  <c r="C763" i="2"/>
  <c r="C231" i="31"/>
  <c r="C724" i="2"/>
  <c r="C200" i="31"/>
  <c r="C693" i="2"/>
  <c r="C268" i="31"/>
  <c r="C761" i="2"/>
  <c r="C232" i="31"/>
  <c r="C725" i="2"/>
  <c r="C207" i="31"/>
  <c r="C700" i="2"/>
  <c r="C275" i="31"/>
  <c r="C768" i="2"/>
  <c r="C250" i="31"/>
  <c r="C743" i="2"/>
  <c r="C217" i="31"/>
  <c r="C710" i="2"/>
  <c r="C235" i="31"/>
  <c r="C728" i="2"/>
  <c r="C202" i="31"/>
  <c r="C695" i="2"/>
  <c r="C283" i="31"/>
  <c r="C776" i="2"/>
  <c r="C281" i="31"/>
  <c r="C774" i="2"/>
  <c r="C244" i="31"/>
  <c r="C737" i="2"/>
  <c r="C211" i="31"/>
  <c r="C704" i="2"/>
  <c r="C276" i="31"/>
  <c r="C769" i="2"/>
  <c r="C237" i="31"/>
  <c r="C730" i="2"/>
  <c r="C204" i="31"/>
  <c r="C697" i="2"/>
  <c r="C279" i="31"/>
  <c r="C772" i="2"/>
  <c r="C246" i="31"/>
  <c r="C739" i="2"/>
  <c r="C213" i="31"/>
  <c r="C706" i="2"/>
  <c r="C208" i="31"/>
  <c r="C701" i="2"/>
  <c r="C239" i="31"/>
  <c r="C732" i="2"/>
  <c r="C206" i="31"/>
  <c r="C699" i="2"/>
  <c r="C230" i="31"/>
  <c r="C723" i="2"/>
  <c r="C240" i="31"/>
  <c r="C733" i="2"/>
  <c r="C215" i="31"/>
  <c r="C708" i="2"/>
  <c r="C267" i="31"/>
  <c r="C760" i="2"/>
  <c r="C258" i="31"/>
  <c r="C751" i="2"/>
  <c r="C225" i="31"/>
  <c r="C718" i="2"/>
  <c r="C282" i="31"/>
  <c r="C775" i="2"/>
  <c r="C243" i="31"/>
  <c r="C736" i="2"/>
  <c r="C210" i="31"/>
  <c r="C703" i="2"/>
  <c r="C257" i="31"/>
  <c r="C750" i="2"/>
  <c r="C273" i="31"/>
  <c r="C766" i="2"/>
  <c r="C252" i="31"/>
  <c r="C745" i="2"/>
  <c r="C219" i="31"/>
  <c r="C712" i="2"/>
  <c r="C224" i="31"/>
  <c r="C717" i="2"/>
  <c r="C280" i="31"/>
  <c r="C773" i="2"/>
  <c r="C245" i="31"/>
  <c r="C738" i="2"/>
  <c r="C212" i="31"/>
  <c r="C705" i="2"/>
  <c r="C271" i="31"/>
  <c r="C764" i="2"/>
  <c r="C254" i="31"/>
  <c r="C747" i="2"/>
  <c r="C221" i="31"/>
  <c r="C714" i="2"/>
  <c r="C247" i="31"/>
  <c r="C740" i="2"/>
  <c r="C214" i="31"/>
  <c r="C707" i="2"/>
  <c r="C277" i="31"/>
  <c r="C770" i="2"/>
  <c r="C248" i="31"/>
  <c r="C741" i="2"/>
  <c r="C223" i="31"/>
  <c r="C716" i="2"/>
  <c r="C234" i="31"/>
  <c r="C727" i="2"/>
  <c r="C201" i="31"/>
  <c r="C694" i="2"/>
  <c r="C198" i="31"/>
  <c r="C691" i="2"/>
  <c r="C274" i="31"/>
  <c r="C767" i="2"/>
  <c r="C251" i="31"/>
  <c r="C744" i="2"/>
  <c r="C218" i="31"/>
  <c r="C711" i="2"/>
  <c r="C199" i="31"/>
  <c r="C692" i="2"/>
  <c r="C265" i="31"/>
  <c r="C758" i="2"/>
  <c r="C260" i="31"/>
  <c r="C753" i="2"/>
  <c r="C227" i="31"/>
  <c r="C720" i="2"/>
  <c r="C272" i="31"/>
  <c r="C765" i="2"/>
  <c r="C253" i="31"/>
  <c r="C746" i="2"/>
  <c r="C220" i="31"/>
  <c r="C713" i="2"/>
  <c r="C233" i="31"/>
  <c r="C726" i="2"/>
  <c r="C263" i="31"/>
  <c r="C756" i="2"/>
  <c r="C262" i="31"/>
  <c r="C755" i="2"/>
  <c r="C229" i="31"/>
  <c r="C722" i="2"/>
  <c r="E374" i="31"/>
  <c r="F1964" i="2"/>
  <c r="F1958" i="2"/>
  <c r="F1967" i="2"/>
  <c r="F1970" i="2"/>
  <c r="F16" i="28"/>
  <c r="F17" i="28"/>
  <c r="E284" i="31"/>
  <c r="E871" i="2" s="1"/>
  <c r="B377" i="31"/>
  <c r="B964" i="2" s="1"/>
  <c r="B364" i="31"/>
  <c r="B951" i="2" s="1"/>
  <c r="B288" i="31"/>
  <c r="B875" i="2" s="1"/>
  <c r="B310" i="31"/>
  <c r="B897" i="2" s="1"/>
  <c r="B326" i="31"/>
  <c r="B913" i="2" s="1"/>
  <c r="B342" i="31"/>
  <c r="B929" i="2" s="1"/>
  <c r="E287" i="31"/>
  <c r="B367" i="31"/>
  <c r="B954" i="2" s="1"/>
  <c r="B297" i="31"/>
  <c r="B884" i="2" s="1"/>
  <c r="B313" i="31"/>
  <c r="B900" i="2" s="1"/>
  <c r="B329" i="31"/>
  <c r="B916" i="2" s="1"/>
  <c r="B345" i="31"/>
  <c r="B932" i="2" s="1"/>
  <c r="B365" i="31"/>
  <c r="B952" i="2" s="1"/>
  <c r="B295" i="31"/>
  <c r="B882" i="2" s="1"/>
  <c r="B311" i="31"/>
  <c r="B898" i="2" s="1"/>
  <c r="B327" i="31"/>
  <c r="B914" i="2" s="1"/>
  <c r="B343" i="31"/>
  <c r="B930" i="2" s="1"/>
  <c r="B366" i="31"/>
  <c r="B953" i="2" s="1"/>
  <c r="B296" i="31"/>
  <c r="B883" i="2" s="1"/>
  <c r="B312" i="31"/>
  <c r="B899" i="2" s="1"/>
  <c r="B328" i="31"/>
  <c r="B915" i="2" s="1"/>
  <c r="B344" i="31"/>
  <c r="B931" i="2" s="1"/>
  <c r="E286" i="31"/>
  <c r="B352" i="31"/>
  <c r="B939" i="2" s="1"/>
  <c r="B368" i="31"/>
  <c r="B955" i="2" s="1"/>
  <c r="B298" i="31"/>
  <c r="B885" i="2" s="1"/>
  <c r="B314" i="31"/>
  <c r="B901" i="2" s="1"/>
  <c r="B330" i="31"/>
  <c r="B917" i="2" s="1"/>
  <c r="B346" i="31"/>
  <c r="B933" i="2" s="1"/>
  <c r="B355" i="31"/>
  <c r="B942" i="2" s="1"/>
  <c r="B371" i="31"/>
  <c r="B958" i="2" s="1"/>
  <c r="B301" i="31"/>
  <c r="B888" i="2" s="1"/>
  <c r="B317" i="31"/>
  <c r="B904" i="2" s="1"/>
  <c r="B333" i="31"/>
  <c r="B920" i="2" s="1"/>
  <c r="B349" i="31"/>
  <c r="B936" i="2" s="1"/>
  <c r="E288" i="31"/>
  <c r="B353" i="31"/>
  <c r="B940" i="2" s="1"/>
  <c r="B369" i="31"/>
  <c r="B956" i="2" s="1"/>
  <c r="B299" i="31"/>
  <c r="B886" i="2" s="1"/>
  <c r="B315" i="31"/>
  <c r="B902" i="2" s="1"/>
  <c r="B331" i="31"/>
  <c r="B918" i="2" s="1"/>
  <c r="B347" i="31"/>
  <c r="B934" i="2" s="1"/>
  <c r="B354" i="31"/>
  <c r="B941" i="2" s="1"/>
  <c r="B370" i="31"/>
  <c r="B957" i="2" s="1"/>
  <c r="B300" i="31"/>
  <c r="B887" i="2" s="1"/>
  <c r="B316" i="31"/>
  <c r="B903" i="2" s="1"/>
  <c r="B332" i="31"/>
  <c r="B919" i="2" s="1"/>
  <c r="B348" i="31"/>
  <c r="B935" i="2" s="1"/>
  <c r="B356" i="31"/>
  <c r="B943" i="2" s="1"/>
  <c r="B372" i="31"/>
  <c r="B959" i="2" s="1"/>
  <c r="B302" i="31"/>
  <c r="B889" i="2" s="1"/>
  <c r="B318" i="31"/>
  <c r="B905" i="2" s="1"/>
  <c r="B334" i="31"/>
  <c r="B921" i="2" s="1"/>
  <c r="B350" i="31"/>
  <c r="B937" i="2" s="1"/>
  <c r="B359" i="31"/>
  <c r="B946" i="2" s="1"/>
  <c r="B375" i="31"/>
  <c r="B962" i="2" s="1"/>
  <c r="B305" i="31"/>
  <c r="B892" i="2" s="1"/>
  <c r="B321" i="31"/>
  <c r="B908" i="2" s="1"/>
  <c r="B337" i="31"/>
  <c r="B924" i="2" s="1"/>
  <c r="B357" i="31"/>
  <c r="B944" i="2" s="1"/>
  <c r="B373" i="31"/>
  <c r="B960" i="2" s="1"/>
  <c r="B303" i="31"/>
  <c r="B890" i="2" s="1"/>
  <c r="B319" i="31"/>
  <c r="B906" i="2" s="1"/>
  <c r="B335" i="31"/>
  <c r="B922" i="2" s="1"/>
  <c r="B351" i="31"/>
  <c r="B938" i="2" s="1"/>
  <c r="B358" i="31"/>
  <c r="B945" i="2" s="1"/>
  <c r="B374" i="31"/>
  <c r="B961" i="2" s="1"/>
  <c r="B304" i="31"/>
  <c r="B891" i="2" s="1"/>
  <c r="B320" i="31"/>
  <c r="B907" i="2" s="1"/>
  <c r="B336" i="31"/>
  <c r="B923" i="2" s="1"/>
  <c r="B284" i="31"/>
  <c r="B871" i="2" s="1"/>
  <c r="B360" i="31"/>
  <c r="B947" i="2" s="1"/>
  <c r="B376" i="31"/>
  <c r="B963" i="2" s="1"/>
  <c r="B306" i="31"/>
  <c r="B893" i="2" s="1"/>
  <c r="B322" i="31"/>
  <c r="B909" i="2" s="1"/>
  <c r="B338" i="31"/>
  <c r="B925" i="2" s="1"/>
  <c r="R96" i="8"/>
  <c r="N96" i="2" s="1"/>
  <c r="B363" i="31"/>
  <c r="B950" i="2" s="1"/>
  <c r="B287" i="31"/>
  <c r="B874" i="2" s="1"/>
  <c r="B309" i="31"/>
  <c r="B896" i="2" s="1"/>
  <c r="B325" i="31"/>
  <c r="B912" i="2" s="1"/>
  <c r="B341" i="31"/>
  <c r="B928" i="2" s="1"/>
  <c r="B361" i="31"/>
  <c r="B948" i="2" s="1"/>
  <c r="B285" i="31"/>
  <c r="B872" i="2" s="1"/>
  <c r="B307" i="31"/>
  <c r="B894" i="2" s="1"/>
  <c r="B323" i="31"/>
  <c r="B910" i="2" s="1"/>
  <c r="B339" i="31"/>
  <c r="B926" i="2" s="1"/>
  <c r="B362" i="31"/>
  <c r="B949" i="2" s="1"/>
  <c r="B286" i="31"/>
  <c r="B873" i="2" s="1"/>
  <c r="B308" i="31"/>
  <c r="B895" i="2" s="1"/>
  <c r="B324" i="31"/>
  <c r="B911" i="2" s="1"/>
  <c r="B340" i="31"/>
  <c r="B927" i="2" s="1"/>
  <c r="J54" i="8"/>
  <c r="BF54" i="2" s="1"/>
  <c r="R79" i="8"/>
  <c r="N79" i="2" s="1"/>
  <c r="P79" i="8"/>
  <c r="L79" i="2" s="1"/>
  <c r="S79" i="8"/>
  <c r="O79" i="2" s="1"/>
  <c r="Q79" i="8"/>
  <c r="M79" i="2" s="1"/>
  <c r="F64" i="8"/>
  <c r="BB64" i="2" s="1"/>
  <c r="F54" i="8"/>
  <c r="BB54" i="2" s="1"/>
  <c r="F8" i="8"/>
  <c r="BB8" i="2" s="1"/>
  <c r="H2" i="35"/>
  <c r="H1747" i="2" s="1"/>
  <c r="F4" i="35"/>
  <c r="W1749" i="2" s="1"/>
  <c r="H12" i="35"/>
  <c r="H1757" i="2" s="1"/>
  <c r="G13" i="35"/>
  <c r="G1758" i="2" s="1"/>
  <c r="G3" i="35"/>
  <c r="G1748" i="2" s="1"/>
  <c r="F14" i="35"/>
  <c r="W1759" i="2" s="1"/>
  <c r="I98" i="33"/>
  <c r="I1742" i="2" s="1"/>
  <c r="I52" i="33"/>
  <c r="I1696" i="2" s="1"/>
  <c r="T106" i="39"/>
  <c r="AF1927" i="2" s="1"/>
  <c r="H63" i="33"/>
  <c r="H1707" i="2" s="1"/>
  <c r="K70" i="33"/>
  <c r="K1714" i="2" s="1"/>
  <c r="I49" i="33"/>
  <c r="I1693" i="2" s="1"/>
  <c r="I64" i="33"/>
  <c r="I1708" i="2" s="1"/>
  <c r="I91" i="33"/>
  <c r="I1735" i="2" s="1"/>
  <c r="I43" i="33"/>
  <c r="I1687" i="2" s="1"/>
  <c r="H42" i="33"/>
  <c r="H1686" i="2" s="1"/>
  <c r="J2" i="33"/>
  <c r="J1646" i="2" s="1"/>
  <c r="J5" i="33"/>
  <c r="J1649" i="2" s="1"/>
  <c r="I78" i="33"/>
  <c r="I1722" i="2" s="1"/>
  <c r="I73" i="33"/>
  <c r="I1717" i="2" s="1"/>
  <c r="I19" i="33"/>
  <c r="I1663" i="2" s="1"/>
  <c r="I57" i="33"/>
  <c r="I1701" i="2" s="1"/>
  <c r="H56" i="33"/>
  <c r="H1700" i="2" s="1"/>
  <c r="J6" i="33"/>
  <c r="J1650" i="2" s="1"/>
  <c r="I66" i="33"/>
  <c r="I1710" i="2" s="1"/>
  <c r="J85" i="33"/>
  <c r="J1729" i="2" s="1"/>
  <c r="I99" i="33"/>
  <c r="I1743" i="2" s="1"/>
  <c r="I59" i="33"/>
  <c r="I1703" i="2" s="1"/>
  <c r="I45" i="33"/>
  <c r="I1689" i="2" s="1"/>
  <c r="U115" i="39"/>
  <c r="AG1936" i="2" s="1"/>
  <c r="T115" i="39"/>
  <c r="AF1936" i="2" s="1"/>
  <c r="J7" i="33"/>
  <c r="J1651" i="2" s="1"/>
  <c r="U2" i="33"/>
  <c r="Z1646" i="2" s="1"/>
  <c r="I77" i="33"/>
  <c r="I1721" i="2" s="1"/>
  <c r="J3" i="33"/>
  <c r="J1647" i="2" s="1"/>
  <c r="X3" i="37"/>
  <c r="Y1768" i="2" s="1"/>
  <c r="I71" i="33"/>
  <c r="I1715" i="2" s="1"/>
  <c r="L84" i="33"/>
  <c r="L1728" i="2" s="1"/>
  <c r="K87" i="33"/>
  <c r="K1731" i="2" s="1"/>
  <c r="I38" i="33"/>
  <c r="I1682" i="2" s="1"/>
  <c r="J4" i="33"/>
  <c r="J1648" i="2" s="1"/>
  <c r="E468" i="31" l="1"/>
  <c r="E961" i="2"/>
  <c r="E410" i="31"/>
  <c r="E903" i="2"/>
  <c r="E437" i="31"/>
  <c r="E930" i="2"/>
  <c r="E438" i="31"/>
  <c r="E931" i="2"/>
  <c r="E406" i="31"/>
  <c r="E899" i="2"/>
  <c r="E381" i="31"/>
  <c r="E874" i="2"/>
  <c r="E402" i="31"/>
  <c r="E895" i="2"/>
  <c r="E393" i="31"/>
  <c r="E886" i="2"/>
  <c r="E411" i="31"/>
  <c r="E904" i="2"/>
  <c r="E388" i="31"/>
  <c r="E881" i="2"/>
  <c r="E425" i="31"/>
  <c r="E918" i="2"/>
  <c r="E466" i="31"/>
  <c r="E959" i="2"/>
  <c r="E460" i="31"/>
  <c r="E953" i="2"/>
  <c r="E379" i="31"/>
  <c r="E872" i="2"/>
  <c r="E417" i="31"/>
  <c r="E910" i="2"/>
  <c r="E435" i="31"/>
  <c r="E928" i="2"/>
  <c r="E455" i="31"/>
  <c r="E948" i="2"/>
  <c r="E451" i="31"/>
  <c r="E944" i="2"/>
  <c r="E420" i="31"/>
  <c r="E913" i="2"/>
  <c r="E399" i="31"/>
  <c r="E892" i="2"/>
  <c r="E418" i="31"/>
  <c r="E911" i="2"/>
  <c r="E409" i="31"/>
  <c r="E902" i="2"/>
  <c r="E395" i="31"/>
  <c r="E888" i="2"/>
  <c r="E397" i="31"/>
  <c r="E890" i="2"/>
  <c r="E423" i="31"/>
  <c r="E916" i="2"/>
  <c r="E432" i="31"/>
  <c r="E925" i="2"/>
  <c r="E433" i="31"/>
  <c r="E926" i="2"/>
  <c r="E396" i="31"/>
  <c r="E889" i="2"/>
  <c r="E446" i="31"/>
  <c r="E939" i="2"/>
  <c r="E400" i="31"/>
  <c r="E893" i="2"/>
  <c r="E412" i="31"/>
  <c r="E905" i="2"/>
  <c r="E434" i="31"/>
  <c r="E927" i="2"/>
  <c r="E448" i="31"/>
  <c r="E941" i="2"/>
  <c r="E444" i="31"/>
  <c r="E937" i="2"/>
  <c r="E431" i="31"/>
  <c r="E924" i="2"/>
  <c r="E470" i="31"/>
  <c r="E963" i="2"/>
  <c r="E452" i="31"/>
  <c r="E945" i="2"/>
  <c r="E447" i="31"/>
  <c r="E940" i="2"/>
  <c r="E465" i="31"/>
  <c r="E958" i="2"/>
  <c r="E392" i="31"/>
  <c r="E885" i="2"/>
  <c r="E430" i="31"/>
  <c r="E923" i="2"/>
  <c r="E389" i="31"/>
  <c r="E882" i="2"/>
  <c r="E439" i="31"/>
  <c r="E932" i="2"/>
  <c r="E450" i="31"/>
  <c r="E943" i="2"/>
  <c r="E426" i="31"/>
  <c r="E919" i="2"/>
  <c r="E429" i="31"/>
  <c r="E922" i="2"/>
  <c r="E403" i="31"/>
  <c r="E896" i="2"/>
  <c r="E421" i="31"/>
  <c r="E914" i="2"/>
  <c r="E422" i="31"/>
  <c r="E915" i="2"/>
  <c r="E413" i="31"/>
  <c r="E906" i="2"/>
  <c r="E453" i="31"/>
  <c r="E946" i="2"/>
  <c r="E386" i="31"/>
  <c r="E879" i="2"/>
  <c r="E463" i="31"/>
  <c r="E956" i="2"/>
  <c r="E449" i="31"/>
  <c r="E942" i="2"/>
  <c r="E440" i="31"/>
  <c r="E933" i="2"/>
  <c r="E405" i="31"/>
  <c r="E898" i="2"/>
  <c r="E391" i="31"/>
  <c r="E884" i="2"/>
  <c r="E458" i="31"/>
  <c r="E951" i="2"/>
  <c r="E408" i="31"/>
  <c r="E901" i="2"/>
  <c r="E461" i="31"/>
  <c r="E954" i="2"/>
  <c r="E469" i="31"/>
  <c r="E962" i="2"/>
  <c r="E464" i="31"/>
  <c r="E957" i="2"/>
  <c r="E382" i="31"/>
  <c r="E875" i="2"/>
  <c r="E415" i="31"/>
  <c r="E908" i="2"/>
  <c r="E471" i="31"/>
  <c r="E964" i="2"/>
  <c r="E387" i="31"/>
  <c r="E880" i="2"/>
  <c r="E427" i="31"/>
  <c r="E920" i="2"/>
  <c r="E380" i="31"/>
  <c r="E873" i="2"/>
  <c r="E462" i="31"/>
  <c r="E955" i="2"/>
  <c r="E404" i="31"/>
  <c r="E897" i="2"/>
  <c r="E424" i="31"/>
  <c r="E917" i="2"/>
  <c r="E416" i="31"/>
  <c r="E909" i="2"/>
  <c r="E456" i="31"/>
  <c r="E949" i="2"/>
  <c r="E398" i="31"/>
  <c r="E891" i="2"/>
  <c r="E443" i="31"/>
  <c r="E936" i="2"/>
  <c r="E407" i="31"/>
  <c r="E900" i="2"/>
  <c r="E401" i="31"/>
  <c r="E894" i="2"/>
  <c r="E394" i="31"/>
  <c r="E887" i="2"/>
  <c r="E457" i="31"/>
  <c r="E950" i="2"/>
  <c r="E419" i="31"/>
  <c r="E912" i="2"/>
  <c r="E390" i="31"/>
  <c r="E883" i="2"/>
  <c r="E467" i="31"/>
  <c r="E960" i="2"/>
  <c r="E442" i="31"/>
  <c r="E935" i="2"/>
  <c r="E454" i="31"/>
  <c r="E947" i="2"/>
  <c r="E436" i="31"/>
  <c r="E929" i="2"/>
  <c r="E441" i="31"/>
  <c r="E934" i="2"/>
  <c r="E414" i="31"/>
  <c r="E907" i="2"/>
  <c r="E459" i="31"/>
  <c r="E952" i="2"/>
  <c r="E445" i="31"/>
  <c r="E938" i="2"/>
  <c r="E428" i="31"/>
  <c r="E921" i="2"/>
  <c r="C323" i="31"/>
  <c r="C816" i="2"/>
  <c r="C357" i="31"/>
  <c r="C850" i="2"/>
  <c r="C314" i="31"/>
  <c r="C807" i="2"/>
  <c r="C366" i="31"/>
  <c r="C859" i="2"/>
  <c r="C354" i="31"/>
  <c r="C847" i="2"/>
  <c r="C293" i="31"/>
  <c r="C786" i="2"/>
  <c r="C345" i="31"/>
  <c r="C838" i="2"/>
  <c r="C292" i="31"/>
  <c r="C785" i="2"/>
  <c r="C328" i="31"/>
  <c r="C821" i="2"/>
  <c r="C342" i="31"/>
  <c r="C835" i="2"/>
  <c r="C308" i="31"/>
  <c r="C801" i="2"/>
  <c r="C315" i="31"/>
  <c r="C808" i="2"/>
  <c r="C365" i="31"/>
  <c r="C858" i="2"/>
  <c r="C339" i="31"/>
  <c r="C832" i="2"/>
  <c r="C318" i="31"/>
  <c r="C811" i="2"/>
  <c r="C346" i="31"/>
  <c r="C839" i="2"/>
  <c r="C351" i="31"/>
  <c r="C844" i="2"/>
  <c r="C337" i="31"/>
  <c r="C830" i="2"/>
  <c r="C319" i="31"/>
  <c r="C812" i="2"/>
  <c r="C361" i="31"/>
  <c r="C854" i="2"/>
  <c r="C334" i="31"/>
  <c r="C827" i="2"/>
  <c r="C300" i="31"/>
  <c r="C793" i="2"/>
  <c r="C302" i="31"/>
  <c r="C795" i="2"/>
  <c r="C340" i="31"/>
  <c r="C833" i="2"/>
  <c r="C298" i="31"/>
  <c r="C791" i="2"/>
  <c r="C370" i="31"/>
  <c r="C863" i="2"/>
  <c r="C338" i="31"/>
  <c r="C831" i="2"/>
  <c r="C377" i="31"/>
  <c r="C870" i="2"/>
  <c r="C329" i="31"/>
  <c r="C822" i="2"/>
  <c r="C344" i="31"/>
  <c r="C837" i="2"/>
  <c r="C301" i="31"/>
  <c r="C794" i="2"/>
  <c r="C362" i="31"/>
  <c r="C855" i="2"/>
  <c r="C325" i="31"/>
  <c r="C818" i="2"/>
  <c r="C299" i="31"/>
  <c r="C792" i="2"/>
  <c r="C310" i="31"/>
  <c r="C803" i="2"/>
  <c r="C355" i="31"/>
  <c r="C848" i="2"/>
  <c r="C297" i="31"/>
  <c r="C790" i="2"/>
  <c r="C320" i="31"/>
  <c r="C813" i="2"/>
  <c r="C360" i="31"/>
  <c r="C853" i="2"/>
  <c r="C303" i="31"/>
  <c r="C796" i="2"/>
  <c r="C335" i="31"/>
  <c r="C828" i="2"/>
  <c r="C363" i="31"/>
  <c r="C856" i="2"/>
  <c r="C349" i="31"/>
  <c r="C842" i="2"/>
  <c r="C356" i="31"/>
  <c r="C849" i="2"/>
  <c r="C327" i="31"/>
  <c r="C820" i="2"/>
  <c r="C347" i="31"/>
  <c r="C840" i="2"/>
  <c r="C321" i="31"/>
  <c r="C814" i="2"/>
  <c r="C359" i="31"/>
  <c r="C852" i="2"/>
  <c r="C312" i="31"/>
  <c r="C805" i="2"/>
  <c r="C368" i="31"/>
  <c r="C861" i="2"/>
  <c r="C295" i="31"/>
  <c r="C788" i="2"/>
  <c r="C317" i="31"/>
  <c r="C810" i="2"/>
  <c r="C371" i="31"/>
  <c r="C864" i="2"/>
  <c r="C341" i="31"/>
  <c r="C834" i="2"/>
  <c r="C348" i="31"/>
  <c r="C841" i="2"/>
  <c r="C306" i="31"/>
  <c r="C799" i="2"/>
  <c r="C374" i="31"/>
  <c r="C867" i="2"/>
  <c r="C313" i="31"/>
  <c r="C806" i="2"/>
  <c r="C367" i="31"/>
  <c r="C860" i="2"/>
  <c r="C304" i="31"/>
  <c r="C797" i="2"/>
  <c r="C376" i="31"/>
  <c r="C869" i="2"/>
  <c r="C352" i="31"/>
  <c r="C845" i="2"/>
  <c r="C309" i="31"/>
  <c r="C802" i="2"/>
  <c r="C324" i="31"/>
  <c r="C817" i="2"/>
  <c r="C333" i="31"/>
  <c r="C826" i="2"/>
  <c r="C307" i="31"/>
  <c r="C800" i="2"/>
  <c r="C373" i="31"/>
  <c r="C866" i="2"/>
  <c r="C331" i="31"/>
  <c r="C824" i="2"/>
  <c r="C305" i="31"/>
  <c r="C798" i="2"/>
  <c r="C375" i="31"/>
  <c r="C868" i="2"/>
  <c r="C296" i="31"/>
  <c r="C789" i="2"/>
  <c r="C311" i="31"/>
  <c r="C804" i="2"/>
  <c r="C369" i="31"/>
  <c r="C862" i="2"/>
  <c r="C326" i="31"/>
  <c r="C819" i="2"/>
  <c r="C294" i="31"/>
  <c r="C787" i="2"/>
  <c r="C364" i="31"/>
  <c r="C857" i="2"/>
  <c r="C332" i="31"/>
  <c r="C825" i="2"/>
  <c r="C322" i="31"/>
  <c r="C815" i="2"/>
  <c r="C358" i="31"/>
  <c r="C851" i="2"/>
  <c r="C330" i="31"/>
  <c r="C823" i="2"/>
  <c r="C353" i="31"/>
  <c r="C846" i="2"/>
  <c r="C343" i="31"/>
  <c r="C836" i="2"/>
  <c r="C336" i="31"/>
  <c r="C829" i="2"/>
  <c r="C350" i="31"/>
  <c r="C843" i="2"/>
  <c r="C316" i="31"/>
  <c r="C809" i="2"/>
  <c r="C372" i="31"/>
  <c r="C865" i="2"/>
  <c r="B450" i="31"/>
  <c r="B1037" i="2" s="1"/>
  <c r="B393" i="31"/>
  <c r="B980" i="2" s="1"/>
  <c r="B460" i="31"/>
  <c r="B1047" i="2" s="1"/>
  <c r="B386" i="31"/>
  <c r="B973" i="2" s="1"/>
  <c r="B415" i="31"/>
  <c r="B1002" i="2" s="1"/>
  <c r="B385" i="31"/>
  <c r="B972" i="2" s="1"/>
  <c r="B414" i="31"/>
  <c r="B1001" i="2" s="1"/>
  <c r="B465" i="31"/>
  <c r="B1052" i="2" s="1"/>
  <c r="B429" i="31"/>
  <c r="B1016" i="2" s="1"/>
  <c r="B424" i="31"/>
  <c r="B1011" i="2" s="1"/>
  <c r="B438" i="31"/>
  <c r="B1025" i="2" s="1"/>
  <c r="B389" i="31"/>
  <c r="B976" i="2" s="1"/>
  <c r="B449" i="31"/>
  <c r="B1036" i="2" s="1"/>
  <c r="B387" i="31"/>
  <c r="B974" i="2" s="1"/>
  <c r="B454" i="31"/>
  <c r="B1041" i="2" s="1"/>
  <c r="B412" i="31"/>
  <c r="B999" i="2" s="1"/>
  <c r="B411" i="31"/>
  <c r="B998" i="2" s="1"/>
  <c r="B413" i="31"/>
  <c r="B1000" i="2" s="1"/>
  <c r="S96" i="8"/>
  <c r="O96" i="2" s="1"/>
  <c r="B410" i="31"/>
  <c r="B997" i="2" s="1"/>
  <c r="B408" i="31"/>
  <c r="B995" i="2" s="1"/>
  <c r="B439" i="31"/>
  <c r="B1026" i="2" s="1"/>
  <c r="B461" i="31"/>
  <c r="B1048" i="2" s="1"/>
  <c r="B463" i="31"/>
  <c r="B1050" i="2" s="1"/>
  <c r="B422" i="31"/>
  <c r="B1009" i="2" s="1"/>
  <c r="B444" i="31"/>
  <c r="B1031" i="2" s="1"/>
  <c r="B404" i="31"/>
  <c r="B991" i="2" s="1"/>
  <c r="B435" i="31"/>
  <c r="B1022" i="2" s="1"/>
  <c r="B457" i="31"/>
  <c r="B1044" i="2" s="1"/>
  <c r="B437" i="31"/>
  <c r="B1024" i="2" s="1"/>
  <c r="B459" i="31"/>
  <c r="B1046" i="2" s="1"/>
  <c r="B434" i="31"/>
  <c r="B1021" i="2" s="1"/>
  <c r="B456" i="31"/>
  <c r="B1043" i="2" s="1"/>
  <c r="B416" i="31"/>
  <c r="B1003" i="2" s="1"/>
  <c r="B399" i="31"/>
  <c r="B986" i="2" s="1"/>
  <c r="B433" i="31"/>
  <c r="B1020" i="2" s="1"/>
  <c r="B455" i="31"/>
  <c r="B1042" i="2" s="1"/>
  <c r="B398" i="31"/>
  <c r="B985" i="2" s="1"/>
  <c r="B426" i="31"/>
  <c r="B1013" i="2" s="1"/>
  <c r="B446" i="31"/>
  <c r="B1033" i="2" s="1"/>
  <c r="B442" i="31"/>
  <c r="B1029" i="2" s="1"/>
  <c r="B420" i="31"/>
  <c r="B1007" i="2" s="1"/>
  <c r="B396" i="31"/>
  <c r="B983" i="2" s="1"/>
  <c r="B395" i="31"/>
  <c r="B982" i="2" s="1"/>
  <c r="B397" i="31"/>
  <c r="B984" i="2" s="1"/>
  <c r="B394" i="31"/>
  <c r="B981" i="2" s="1"/>
  <c r="B392" i="31"/>
  <c r="B979" i="2" s="1"/>
  <c r="B423" i="31"/>
  <c r="B1010" i="2" s="1"/>
  <c r="B445" i="31"/>
  <c r="B1032" i="2" s="1"/>
  <c r="B425" i="31"/>
  <c r="B1012" i="2" s="1"/>
  <c r="B447" i="31"/>
  <c r="B1034" i="2" s="1"/>
  <c r="B406" i="31"/>
  <c r="B993" i="2" s="1"/>
  <c r="B388" i="31"/>
  <c r="B975" i="2" s="1"/>
  <c r="B419" i="31"/>
  <c r="B1006" i="2" s="1"/>
  <c r="B441" i="31"/>
  <c r="B1028" i="2" s="1"/>
  <c r="B421" i="31"/>
  <c r="B1008" i="2" s="1"/>
  <c r="B443" i="31"/>
  <c r="B1030" i="2" s="1"/>
  <c r="B418" i="31"/>
  <c r="B1005" i="2" s="1"/>
  <c r="B440" i="31"/>
  <c r="B1027" i="2" s="1"/>
  <c r="B400" i="31"/>
  <c r="B987" i="2" s="1"/>
  <c r="B383" i="31"/>
  <c r="B417" i="31"/>
  <c r="B1004" i="2" s="1"/>
  <c r="B382" i="31"/>
  <c r="E378" i="31"/>
  <c r="E965" i="2" s="1"/>
  <c r="B427" i="31"/>
  <c r="B1014" i="2" s="1"/>
  <c r="B451" i="31"/>
  <c r="B1038" i="2" s="1"/>
  <c r="B448" i="31"/>
  <c r="B1035" i="2" s="1"/>
  <c r="B391" i="31"/>
  <c r="B978" i="2" s="1"/>
  <c r="B432" i="31"/>
  <c r="B1019" i="2" s="1"/>
  <c r="B428" i="31"/>
  <c r="B1015" i="2" s="1"/>
  <c r="B380" i="31"/>
  <c r="B379" i="31"/>
  <c r="B381" i="31"/>
  <c r="B464" i="31"/>
  <c r="B1051" i="2" s="1"/>
  <c r="B378" i="31"/>
  <c r="B462" i="31"/>
  <c r="B1049" i="2" s="1"/>
  <c r="B407" i="31"/>
  <c r="B994" i="2" s="1"/>
  <c r="B409" i="31"/>
  <c r="B996" i="2" s="1"/>
  <c r="B390" i="31"/>
  <c r="B977" i="2" s="1"/>
  <c r="B436" i="31"/>
  <c r="B1023" i="2" s="1"/>
  <c r="B458" i="31"/>
  <c r="B1045" i="2" s="1"/>
  <c r="B403" i="31"/>
  <c r="B990" i="2" s="1"/>
  <c r="B405" i="31"/>
  <c r="B992" i="2" s="1"/>
  <c r="B402" i="31"/>
  <c r="B989" i="2" s="1"/>
  <c r="B384" i="31"/>
  <c r="B971" i="2" s="1"/>
  <c r="B431" i="31"/>
  <c r="B1018" i="2" s="1"/>
  <c r="B453" i="31"/>
  <c r="B1040" i="2" s="1"/>
  <c r="B401" i="31"/>
  <c r="B988" i="2" s="1"/>
  <c r="B430" i="31"/>
  <c r="B1017" i="2" s="1"/>
  <c r="B452" i="31"/>
  <c r="B1039" i="2" s="1"/>
  <c r="J55" i="8"/>
  <c r="BF55" i="2" s="1"/>
  <c r="P80" i="8"/>
  <c r="L80" i="2" s="1"/>
  <c r="R80" i="8"/>
  <c r="N80" i="2" s="1"/>
  <c r="Q80" i="8"/>
  <c r="M80" i="2" s="1"/>
  <c r="S80" i="8"/>
  <c r="O80" i="2" s="1"/>
  <c r="F65" i="8"/>
  <c r="BB65" i="2" s="1"/>
  <c r="F55" i="8"/>
  <c r="BB55" i="2" s="1"/>
  <c r="F9" i="8"/>
  <c r="BB9" i="2" s="1"/>
  <c r="R14" i="35"/>
  <c r="R4" i="35"/>
  <c r="H3" i="35"/>
  <c r="H1748" i="2" s="1"/>
  <c r="I12" i="35"/>
  <c r="I1757" i="2" s="1"/>
  <c r="H13" i="35"/>
  <c r="H1758" i="2" s="1"/>
  <c r="I2" i="35"/>
  <c r="I1747" i="2" s="1"/>
  <c r="J57" i="33"/>
  <c r="J1701" i="2" s="1"/>
  <c r="L87" i="33"/>
  <c r="L1731" i="2" s="1"/>
  <c r="L3" i="33"/>
  <c r="L1647" i="2" s="1"/>
  <c r="J66" i="33"/>
  <c r="J1710" i="2" s="1"/>
  <c r="U106" i="39"/>
  <c r="AG1927" i="2" s="1"/>
  <c r="J64" i="33"/>
  <c r="J1708" i="2" s="1"/>
  <c r="K85" i="33"/>
  <c r="K1729" i="2" s="1"/>
  <c r="M84" i="33"/>
  <c r="M1728" i="2" s="1"/>
  <c r="J77" i="33"/>
  <c r="J1721" i="2" s="1"/>
  <c r="J45" i="33"/>
  <c r="J1689" i="2" s="1"/>
  <c r="L6" i="33"/>
  <c r="L1650" i="2" s="1"/>
  <c r="I42" i="33"/>
  <c r="I1686" i="2" s="1"/>
  <c r="J49" i="33"/>
  <c r="J1693" i="2" s="1"/>
  <c r="T107" i="39"/>
  <c r="AF1928" i="2" s="1"/>
  <c r="U118" i="39"/>
  <c r="AG1939" i="2" s="1"/>
  <c r="T118" i="39"/>
  <c r="AF1939" i="2" s="1"/>
  <c r="I2" i="33"/>
  <c r="I1646" i="2" s="1"/>
  <c r="L2" i="33"/>
  <c r="L1646" i="2" s="1"/>
  <c r="L5" i="33"/>
  <c r="L1649" i="2" s="1"/>
  <c r="L4" i="33"/>
  <c r="L1648" i="2" s="1"/>
  <c r="J71" i="33"/>
  <c r="J1715" i="2" s="1"/>
  <c r="U114" i="39"/>
  <c r="AG1935" i="2" s="1"/>
  <c r="T114" i="39"/>
  <c r="AF1935" i="2" s="1"/>
  <c r="J59" i="33"/>
  <c r="J1703" i="2" s="1"/>
  <c r="I56" i="33"/>
  <c r="I1700" i="2" s="1"/>
  <c r="J43" i="33"/>
  <c r="J1687" i="2" s="1"/>
  <c r="L70" i="33"/>
  <c r="L1714" i="2" s="1"/>
  <c r="J52" i="33"/>
  <c r="J1696" i="2" s="1"/>
  <c r="J19" i="33"/>
  <c r="J1663" i="2" s="1"/>
  <c r="U116" i="39"/>
  <c r="AG1937" i="2" s="1"/>
  <c r="T116" i="39"/>
  <c r="AF1937" i="2" s="1"/>
  <c r="J73" i="33"/>
  <c r="J1717" i="2" s="1"/>
  <c r="J91" i="33"/>
  <c r="J1735" i="2" s="1"/>
  <c r="J38" i="33"/>
  <c r="J1682" i="2" s="1"/>
  <c r="Y3" i="37"/>
  <c r="Z1768" i="2" s="1"/>
  <c r="L7" i="33"/>
  <c r="L1651" i="2" s="1"/>
  <c r="J99" i="33"/>
  <c r="J1743" i="2" s="1"/>
  <c r="U117" i="39"/>
  <c r="AG1938" i="2" s="1"/>
  <c r="T117" i="39"/>
  <c r="AF1938" i="2" s="1"/>
  <c r="J78" i="33"/>
  <c r="J1722" i="2" s="1"/>
  <c r="I63" i="33"/>
  <c r="I1707" i="2" s="1"/>
  <c r="J98" i="33"/>
  <c r="J1742" i="2" s="1"/>
  <c r="E501" i="31" l="1"/>
  <c r="E994" i="2"/>
  <c r="E555" i="31"/>
  <c r="E1048" i="2"/>
  <c r="E486" i="31"/>
  <c r="E979" i="2"/>
  <c r="E493" i="31"/>
  <c r="E986" i="2"/>
  <c r="E489" i="31"/>
  <c r="E982" i="2"/>
  <c r="E514" i="31"/>
  <c r="E1007" i="2"/>
  <c r="E511" i="31"/>
  <c r="E1004" i="2"/>
  <c r="E519" i="31"/>
  <c r="E1012" i="2"/>
  <c r="E496" i="31"/>
  <c r="E989" i="2"/>
  <c r="E531" i="31"/>
  <c r="E1024" i="2"/>
  <c r="B468" i="31"/>
  <c r="B1055" i="2" s="1"/>
  <c r="B967" i="2"/>
  <c r="E548" i="31"/>
  <c r="E1041" i="2"/>
  <c r="E480" i="31"/>
  <c r="E973" i="2"/>
  <c r="E491" i="31"/>
  <c r="E984" i="2"/>
  <c r="E560" i="31"/>
  <c r="E1053" i="2"/>
  <c r="B471" i="31"/>
  <c r="B970" i="2"/>
  <c r="E508" i="31"/>
  <c r="E1001" i="2"/>
  <c r="E536" i="31"/>
  <c r="E1029" i="2"/>
  <c r="E537" i="31"/>
  <c r="E1030" i="2"/>
  <c r="E521" i="31"/>
  <c r="E1014" i="2"/>
  <c r="E502" i="31"/>
  <c r="E995" i="2"/>
  <c r="E547" i="31"/>
  <c r="E1040" i="2"/>
  <c r="E559" i="31"/>
  <c r="E1052" i="2"/>
  <c r="E506" i="31"/>
  <c r="E999" i="2"/>
  <c r="B467" i="31"/>
  <c r="B1054" i="2" s="1"/>
  <c r="B966" i="2"/>
  <c r="E553" i="31"/>
  <c r="E1046" i="2"/>
  <c r="E510" i="31"/>
  <c r="E1003" i="2"/>
  <c r="E499" i="31"/>
  <c r="E992" i="2"/>
  <c r="E564" i="31"/>
  <c r="E1057" i="2"/>
  <c r="E529" i="31"/>
  <c r="E1022" i="2"/>
  <c r="E551" i="31"/>
  <c r="E1044" i="2"/>
  <c r="E518" i="31"/>
  <c r="E1011" i="2"/>
  <c r="E476" i="31"/>
  <c r="E969" i="2"/>
  <c r="E534" i="31"/>
  <c r="E1027" i="2"/>
  <c r="E525" i="31"/>
  <c r="E1018" i="2"/>
  <c r="E527" i="31"/>
  <c r="E1020" i="2"/>
  <c r="B466" i="31"/>
  <c r="B1053" i="2" s="1"/>
  <c r="B965" i="2"/>
  <c r="E522" i="31"/>
  <c r="E1015" i="2"/>
  <c r="E535" i="31"/>
  <c r="E1028" i="2"/>
  <c r="E561" i="31"/>
  <c r="E1054" i="2"/>
  <c r="E488" i="31"/>
  <c r="E981" i="2"/>
  <c r="E492" i="31"/>
  <c r="E985" i="2"/>
  <c r="E498" i="31"/>
  <c r="E991" i="2"/>
  <c r="E481" i="31"/>
  <c r="E974" i="2"/>
  <c r="E558" i="31"/>
  <c r="E1051" i="2"/>
  <c r="E552" i="31"/>
  <c r="E1045" i="2"/>
  <c r="E543" i="31"/>
  <c r="E1036" i="2"/>
  <c r="E507" i="31"/>
  <c r="E1000" i="2"/>
  <c r="E523" i="31"/>
  <c r="E1016" i="2"/>
  <c r="E483" i="31"/>
  <c r="E976" i="2"/>
  <c r="E541" i="31"/>
  <c r="E1034" i="2"/>
  <c r="E538" i="31"/>
  <c r="E1031" i="2"/>
  <c r="E494" i="31"/>
  <c r="E987" i="2"/>
  <c r="E526" i="31"/>
  <c r="E1019" i="2"/>
  <c r="E503" i="31"/>
  <c r="E996" i="2"/>
  <c r="E545" i="31"/>
  <c r="E1038" i="2"/>
  <c r="E473" i="31"/>
  <c r="E966" i="2"/>
  <c r="E482" i="31"/>
  <c r="E975" i="2"/>
  <c r="E475" i="31"/>
  <c r="E968" i="2"/>
  <c r="E504" i="31"/>
  <c r="E997" i="2"/>
  <c r="B470" i="31"/>
  <c r="B969" i="2"/>
  <c r="E474" i="31"/>
  <c r="E967" i="2"/>
  <c r="E515" i="31"/>
  <c r="E1008" i="2"/>
  <c r="E528" i="31"/>
  <c r="E1021" i="2"/>
  <c r="E487" i="31"/>
  <c r="E980" i="2"/>
  <c r="E497" i="31"/>
  <c r="E990" i="2"/>
  <c r="E513" i="31"/>
  <c r="E1006" i="2"/>
  <c r="E509" i="31"/>
  <c r="E1002" i="2"/>
  <c r="E544" i="31"/>
  <c r="E1037" i="2"/>
  <c r="E490" i="31"/>
  <c r="E983" i="2"/>
  <c r="E532" i="31"/>
  <c r="E1025" i="2"/>
  <c r="E533" i="31"/>
  <c r="E1026" i="2"/>
  <c r="B469" i="31"/>
  <c r="B968" i="2"/>
  <c r="E539" i="31"/>
  <c r="E1032" i="2"/>
  <c r="E530" i="31"/>
  <c r="E1023" i="2"/>
  <c r="E484" i="31"/>
  <c r="E977" i="2"/>
  <c r="E495" i="31"/>
  <c r="E988" i="2"/>
  <c r="E550" i="31"/>
  <c r="E1043" i="2"/>
  <c r="E556" i="31"/>
  <c r="E1049" i="2"/>
  <c r="E565" i="31"/>
  <c r="E1058" i="2"/>
  <c r="E563" i="31"/>
  <c r="E1056" i="2"/>
  <c r="E485" i="31"/>
  <c r="E978" i="2"/>
  <c r="E557" i="31"/>
  <c r="E1050" i="2"/>
  <c r="E516" i="31"/>
  <c r="E1009" i="2"/>
  <c r="E520" i="31"/>
  <c r="E1013" i="2"/>
  <c r="E524" i="31"/>
  <c r="E1017" i="2"/>
  <c r="E546" i="31"/>
  <c r="E1039" i="2"/>
  <c r="E542" i="31"/>
  <c r="E1035" i="2"/>
  <c r="E540" i="31"/>
  <c r="E1033" i="2"/>
  <c r="E517" i="31"/>
  <c r="E1010" i="2"/>
  <c r="E512" i="31"/>
  <c r="E1005" i="2"/>
  <c r="E549" i="31"/>
  <c r="E1042" i="2"/>
  <c r="E554" i="31"/>
  <c r="E1047" i="2"/>
  <c r="E505" i="31"/>
  <c r="E998" i="2"/>
  <c r="E500" i="31"/>
  <c r="E993" i="2"/>
  <c r="E562" i="31"/>
  <c r="E1055" i="2"/>
  <c r="C466" i="31"/>
  <c r="C959" i="2"/>
  <c r="C444" i="31"/>
  <c r="C937" i="2"/>
  <c r="C437" i="31"/>
  <c r="C930" i="2"/>
  <c r="C424" i="31"/>
  <c r="C917" i="2"/>
  <c r="C416" i="31"/>
  <c r="C909" i="2"/>
  <c r="C458" i="31"/>
  <c r="C951" i="2"/>
  <c r="C420" i="31"/>
  <c r="C913" i="2"/>
  <c r="C405" i="31"/>
  <c r="C898" i="2"/>
  <c r="C469" i="31"/>
  <c r="C962" i="2"/>
  <c r="C425" i="31"/>
  <c r="C918" i="2"/>
  <c r="C401" i="31"/>
  <c r="C894" i="2"/>
  <c r="C418" i="31"/>
  <c r="C911" i="2"/>
  <c r="C446" i="31"/>
  <c r="C939" i="2"/>
  <c r="C398" i="31"/>
  <c r="C891" i="2"/>
  <c r="C407" i="31"/>
  <c r="C900" i="2"/>
  <c r="C400" i="31"/>
  <c r="C893" i="2"/>
  <c r="C435" i="31"/>
  <c r="C928" i="2"/>
  <c r="C411" i="31"/>
  <c r="C904" i="2"/>
  <c r="C462" i="31"/>
  <c r="C955" i="2"/>
  <c r="C453" i="31"/>
  <c r="C946" i="2"/>
  <c r="C441" i="31"/>
  <c r="C934" i="2"/>
  <c r="C450" i="31"/>
  <c r="C943" i="2"/>
  <c r="C457" i="31"/>
  <c r="C950" i="2"/>
  <c r="C397" i="31"/>
  <c r="C890" i="2"/>
  <c r="C414" i="31"/>
  <c r="C907" i="2"/>
  <c r="C449" i="31"/>
  <c r="C942" i="2"/>
  <c r="C393" i="31"/>
  <c r="C886" i="2"/>
  <c r="C456" i="31"/>
  <c r="C949" i="2"/>
  <c r="C438" i="31"/>
  <c r="C931" i="2"/>
  <c r="C471" i="31"/>
  <c r="C964" i="2"/>
  <c r="C464" i="31"/>
  <c r="C957" i="2"/>
  <c r="C434" i="31"/>
  <c r="C927" i="2"/>
  <c r="C394" i="31"/>
  <c r="C887" i="2"/>
  <c r="C455" i="31"/>
  <c r="C948" i="2"/>
  <c r="C431" i="31"/>
  <c r="C924" i="2"/>
  <c r="C440" i="31"/>
  <c r="C933" i="2"/>
  <c r="C433" i="31"/>
  <c r="C926" i="2"/>
  <c r="C409" i="31"/>
  <c r="C902" i="2"/>
  <c r="C436" i="31"/>
  <c r="C929" i="2"/>
  <c r="C386" i="31"/>
  <c r="C879" i="2"/>
  <c r="C387" i="31"/>
  <c r="C880" i="2"/>
  <c r="C460" i="31"/>
  <c r="C953" i="2"/>
  <c r="C451" i="31"/>
  <c r="C944" i="2"/>
  <c r="C410" i="31"/>
  <c r="C903" i="2"/>
  <c r="C430" i="31"/>
  <c r="C923" i="2"/>
  <c r="C447" i="31"/>
  <c r="C940" i="2"/>
  <c r="C452" i="31"/>
  <c r="C945" i="2"/>
  <c r="C426" i="31"/>
  <c r="C919" i="2"/>
  <c r="C388" i="31"/>
  <c r="C881" i="2"/>
  <c r="C463" i="31"/>
  <c r="C956" i="2"/>
  <c r="C390" i="31"/>
  <c r="C883" i="2"/>
  <c r="C399" i="31"/>
  <c r="C892" i="2"/>
  <c r="C467" i="31"/>
  <c r="C960" i="2"/>
  <c r="C427" i="31"/>
  <c r="C920" i="2"/>
  <c r="C403" i="31"/>
  <c r="C896" i="2"/>
  <c r="C470" i="31"/>
  <c r="C963" i="2"/>
  <c r="C461" i="31"/>
  <c r="C954" i="2"/>
  <c r="C468" i="31"/>
  <c r="C961" i="2"/>
  <c r="C442" i="31"/>
  <c r="C935" i="2"/>
  <c r="C465" i="31"/>
  <c r="C958" i="2"/>
  <c r="C389" i="31"/>
  <c r="C882" i="2"/>
  <c r="C406" i="31"/>
  <c r="C899" i="2"/>
  <c r="C415" i="31"/>
  <c r="C908" i="2"/>
  <c r="C421" i="31"/>
  <c r="C914" i="2"/>
  <c r="C443" i="31"/>
  <c r="C936" i="2"/>
  <c r="C429" i="31"/>
  <c r="C922" i="2"/>
  <c r="C454" i="31"/>
  <c r="C947" i="2"/>
  <c r="C391" i="31"/>
  <c r="C884" i="2"/>
  <c r="C404" i="31"/>
  <c r="C897" i="2"/>
  <c r="C419" i="31"/>
  <c r="C912" i="2"/>
  <c r="C395" i="31"/>
  <c r="C888" i="2"/>
  <c r="C423" i="31"/>
  <c r="C916" i="2"/>
  <c r="C432" i="31"/>
  <c r="C925" i="2"/>
  <c r="C392" i="31"/>
  <c r="C885" i="2"/>
  <c r="C396" i="31"/>
  <c r="C889" i="2"/>
  <c r="C428" i="31"/>
  <c r="C921" i="2"/>
  <c r="C413" i="31"/>
  <c r="C906" i="2"/>
  <c r="C445" i="31"/>
  <c r="C938" i="2"/>
  <c r="C412" i="31"/>
  <c r="C905" i="2"/>
  <c r="C459" i="31"/>
  <c r="C952" i="2"/>
  <c r="C402" i="31"/>
  <c r="C895" i="2"/>
  <c r="C422" i="31"/>
  <c r="C915" i="2"/>
  <c r="C439" i="31"/>
  <c r="C932" i="2"/>
  <c r="C448" i="31"/>
  <c r="C941" i="2"/>
  <c r="C408" i="31"/>
  <c r="C901" i="2"/>
  <c r="C417" i="31"/>
  <c r="C910" i="2"/>
  <c r="F18" i="28"/>
  <c r="Q81" i="8"/>
  <c r="M81" i="2" s="1"/>
  <c r="B546" i="31"/>
  <c r="B1133" i="2" s="1"/>
  <c r="B495" i="31"/>
  <c r="B1082" i="2" s="1"/>
  <c r="B497" i="31"/>
  <c r="B1084" i="2" s="1"/>
  <c r="B530" i="31"/>
  <c r="B1117" i="2" s="1"/>
  <c r="B503" i="31"/>
  <c r="B1090" i="2" s="1"/>
  <c r="B473" i="31"/>
  <c r="B1060" i="2" s="1"/>
  <c r="B474" i="31"/>
  <c r="B1061" i="2" s="1"/>
  <c r="B545" i="31"/>
  <c r="B1132" i="2" s="1"/>
  <c r="B562" i="31"/>
  <c r="B1149" i="2" s="1"/>
  <c r="B512" i="31"/>
  <c r="B1099" i="2" s="1"/>
  <c r="B535" i="31"/>
  <c r="B1122" i="2" s="1"/>
  <c r="B519" i="31"/>
  <c r="B1106" i="2" s="1"/>
  <c r="B489" i="31"/>
  <c r="B1076" i="2" s="1"/>
  <c r="B490" i="31"/>
  <c r="B1077" i="2" s="1"/>
  <c r="B514" i="31"/>
  <c r="B1101" i="2" s="1"/>
  <c r="B520" i="31"/>
  <c r="B1107" i="2" s="1"/>
  <c r="B550" i="31"/>
  <c r="B1137" i="2" s="1"/>
  <c r="B531" i="31"/>
  <c r="B1118" i="2" s="1"/>
  <c r="B533" i="31"/>
  <c r="B1120" i="2" s="1"/>
  <c r="P97" i="8"/>
  <c r="L97" i="2" s="1"/>
  <c r="B507" i="31"/>
  <c r="B1094" i="2" s="1"/>
  <c r="B483" i="31"/>
  <c r="B1070" i="2" s="1"/>
  <c r="B559" i="31"/>
  <c r="B1146" i="2" s="1"/>
  <c r="X1749" i="2"/>
  <c r="R1749" i="2"/>
  <c r="R81" i="8"/>
  <c r="N81" i="2" s="1"/>
  <c r="B524" i="31"/>
  <c r="B1111" i="2" s="1"/>
  <c r="B547" i="31"/>
  <c r="B1134" i="2" s="1"/>
  <c r="B478" i="31"/>
  <c r="B1065" i="2" s="1"/>
  <c r="B484" i="31"/>
  <c r="B1071" i="2" s="1"/>
  <c r="B556" i="31"/>
  <c r="B1143" i="2" s="1"/>
  <c r="B521" i="31"/>
  <c r="B1108" i="2" s="1"/>
  <c r="B476" i="31"/>
  <c r="B1063" i="2" s="1"/>
  <c r="B511" i="31"/>
  <c r="B1098" i="2" s="1"/>
  <c r="B513" i="31"/>
  <c r="B1100" i="2" s="1"/>
  <c r="B500" i="31"/>
  <c r="B1087" i="2" s="1"/>
  <c r="B539" i="31"/>
  <c r="B1126" i="2" s="1"/>
  <c r="B486" i="31"/>
  <c r="B1073" i="2" s="1"/>
  <c r="B536" i="31"/>
  <c r="B1123" i="2" s="1"/>
  <c r="B549" i="31"/>
  <c r="B1136" i="2" s="1"/>
  <c r="B528" i="31"/>
  <c r="B1115" i="2" s="1"/>
  <c r="B551" i="31"/>
  <c r="B1138" i="2" s="1"/>
  <c r="B498" i="31"/>
  <c r="B1085" i="2" s="1"/>
  <c r="B557" i="31"/>
  <c r="B1144" i="2" s="1"/>
  <c r="B504" i="31"/>
  <c r="B1091" i="2" s="1"/>
  <c r="B548" i="31"/>
  <c r="B1135" i="2" s="1"/>
  <c r="B481" i="31"/>
  <c r="B1068" i="2" s="1"/>
  <c r="B543" i="31"/>
  <c r="B1130" i="2" s="1"/>
  <c r="B532" i="31"/>
  <c r="B1119" i="2" s="1"/>
  <c r="B523" i="31"/>
  <c r="B1110" i="2" s="1"/>
  <c r="B479" i="31"/>
  <c r="B1066" i="2" s="1"/>
  <c r="B554" i="31"/>
  <c r="B1141" i="2" s="1"/>
  <c r="P81" i="8"/>
  <c r="L81" i="2" s="1"/>
  <c r="B525" i="31"/>
  <c r="B1112" i="2" s="1"/>
  <c r="B499" i="31"/>
  <c r="B1086" i="2" s="1"/>
  <c r="B501" i="31"/>
  <c r="B1088" i="2" s="1"/>
  <c r="B472" i="31"/>
  <c r="B1059" i="2" s="1"/>
  <c r="B475" i="31"/>
  <c r="B1062" i="2" s="1"/>
  <c r="B522" i="31"/>
  <c r="B1109" i="2" s="1"/>
  <c r="B485" i="31"/>
  <c r="B1072" i="2" s="1"/>
  <c r="B477" i="31"/>
  <c r="B1064" i="2" s="1"/>
  <c r="B494" i="31"/>
  <c r="B1081" i="2" s="1"/>
  <c r="B537" i="31"/>
  <c r="B1124" i="2" s="1"/>
  <c r="B517" i="31"/>
  <c r="B1104" i="2" s="1"/>
  <c r="B491" i="31"/>
  <c r="B1078" i="2" s="1"/>
  <c r="B492" i="31"/>
  <c r="B1079" i="2" s="1"/>
  <c r="B527" i="31"/>
  <c r="B1114" i="2" s="1"/>
  <c r="B561" i="31"/>
  <c r="B1148" i="2" s="1"/>
  <c r="B529" i="31"/>
  <c r="B1116" i="2" s="1"/>
  <c r="B538" i="31"/>
  <c r="B1125" i="2" s="1"/>
  <c r="B505" i="31"/>
  <c r="B1092" i="2" s="1"/>
  <c r="B506" i="31"/>
  <c r="B1093" i="2" s="1"/>
  <c r="B508" i="31"/>
  <c r="B1095" i="2" s="1"/>
  <c r="B560" i="31"/>
  <c r="B1147" i="2" s="1"/>
  <c r="B480" i="31"/>
  <c r="B1067" i="2" s="1"/>
  <c r="B487" i="31"/>
  <c r="B1074" i="2" s="1"/>
  <c r="X1759" i="2"/>
  <c r="R1759" i="2"/>
  <c r="S81" i="8"/>
  <c r="O81" i="2" s="1"/>
  <c r="B496" i="31"/>
  <c r="B1083" i="2" s="1"/>
  <c r="B552" i="31"/>
  <c r="B1139" i="2" s="1"/>
  <c r="B558" i="31"/>
  <c r="B1145" i="2" s="1"/>
  <c r="B526" i="31"/>
  <c r="B1113" i="2" s="1"/>
  <c r="B542" i="31"/>
  <c r="B1129" i="2" s="1"/>
  <c r="E472" i="31"/>
  <c r="E1059" i="2" s="1"/>
  <c r="B534" i="31"/>
  <c r="B1121" i="2" s="1"/>
  <c r="B515" i="31"/>
  <c r="B1102" i="2" s="1"/>
  <c r="B482" i="31"/>
  <c r="B1069" i="2" s="1"/>
  <c r="B541" i="31"/>
  <c r="B1128" i="2" s="1"/>
  <c r="B488" i="31"/>
  <c r="B1075" i="2" s="1"/>
  <c r="B540" i="31"/>
  <c r="B1127" i="2" s="1"/>
  <c r="B493" i="31"/>
  <c r="B1080" i="2" s="1"/>
  <c r="B510" i="31"/>
  <c r="B1097" i="2" s="1"/>
  <c r="B553" i="31"/>
  <c r="B1140" i="2" s="1"/>
  <c r="B516" i="31"/>
  <c r="B1103" i="2" s="1"/>
  <c r="B555" i="31"/>
  <c r="B1142" i="2" s="1"/>
  <c r="B502" i="31"/>
  <c r="B1089" i="2" s="1"/>
  <c r="B518" i="31"/>
  <c r="B1105" i="2" s="1"/>
  <c r="B509" i="31"/>
  <c r="B1096" i="2" s="1"/>
  <c r="B544" i="31"/>
  <c r="B1131" i="2" s="1"/>
  <c r="J56" i="8"/>
  <c r="BF56" i="2" s="1"/>
  <c r="J67" i="8"/>
  <c r="BF67" i="2" s="1"/>
  <c r="F66" i="8"/>
  <c r="BB66" i="2" s="1"/>
  <c r="F56" i="8"/>
  <c r="BB56" i="2" s="1"/>
  <c r="F10" i="8"/>
  <c r="BB10" i="2" s="1"/>
  <c r="I3" i="35"/>
  <c r="I1748" i="2" s="1"/>
  <c r="I13" i="35"/>
  <c r="I1758" i="2" s="1"/>
  <c r="S4" i="35"/>
  <c r="Y1749" i="2" s="1"/>
  <c r="C24" i="6"/>
  <c r="J2" i="35"/>
  <c r="J1747" i="2" s="1"/>
  <c r="J12" i="35"/>
  <c r="J1757" i="2" s="1"/>
  <c r="S14" i="35"/>
  <c r="Y1759" i="2" s="1"/>
  <c r="K64" i="33"/>
  <c r="K1708" i="2" s="1"/>
  <c r="U107" i="39"/>
  <c r="AG1928" i="2" s="1"/>
  <c r="K99" i="33"/>
  <c r="K1743" i="2" s="1"/>
  <c r="T108" i="39"/>
  <c r="AF1929" i="2" s="1"/>
  <c r="N84" i="33"/>
  <c r="N1728" i="2" s="1"/>
  <c r="U119" i="39"/>
  <c r="AG1940" i="2" s="1"/>
  <c r="T119" i="39"/>
  <c r="AF1940" i="2" s="1"/>
  <c r="M87" i="33"/>
  <c r="M1731" i="2" s="1"/>
  <c r="K98" i="33"/>
  <c r="K1742" i="2" s="1"/>
  <c r="K43" i="33"/>
  <c r="K1687" i="2" s="1"/>
  <c r="J63" i="33"/>
  <c r="J1707" i="2" s="1"/>
  <c r="N7" i="33"/>
  <c r="N1651" i="2" s="1"/>
  <c r="K91" i="33"/>
  <c r="K1735" i="2" s="1"/>
  <c r="K19" i="33"/>
  <c r="K1663" i="2" s="1"/>
  <c r="J56" i="33"/>
  <c r="J1700" i="2" s="1"/>
  <c r="K71" i="33"/>
  <c r="K1715" i="2" s="1"/>
  <c r="N5" i="33"/>
  <c r="N1649" i="2" s="1"/>
  <c r="N6" i="33"/>
  <c r="N1650" i="2" s="1"/>
  <c r="K38" i="33"/>
  <c r="K1682" i="2" s="1"/>
  <c r="N2" i="33"/>
  <c r="N1646" i="2" s="1"/>
  <c r="K2" i="33"/>
  <c r="K1646" i="2" s="1"/>
  <c r="K49" i="33"/>
  <c r="K1693" i="2" s="1"/>
  <c r="K45" i="33"/>
  <c r="K1689" i="2" s="1"/>
  <c r="L85" i="33"/>
  <c r="L1729" i="2" s="1"/>
  <c r="K66" i="33"/>
  <c r="K1710" i="2" s="1"/>
  <c r="M70" i="33"/>
  <c r="M1714" i="2" s="1"/>
  <c r="K78" i="33"/>
  <c r="K1722" i="2" s="1"/>
  <c r="W4" i="37"/>
  <c r="X1769" i="2" s="1"/>
  <c r="K52" i="33"/>
  <c r="K1696" i="2" s="1"/>
  <c r="N4" i="33"/>
  <c r="N1648" i="2" s="1"/>
  <c r="K59" i="33"/>
  <c r="K1703" i="2" s="1"/>
  <c r="K73" i="33"/>
  <c r="K1717" i="2" s="1"/>
  <c r="J42" i="33"/>
  <c r="J1686" i="2" s="1"/>
  <c r="K77" i="33"/>
  <c r="K1721" i="2" s="1"/>
  <c r="N3" i="33"/>
  <c r="N1647" i="2" s="1"/>
  <c r="K57" i="33"/>
  <c r="K1701" i="2" s="1"/>
  <c r="E656" i="31" l="1"/>
  <c r="E1149" i="2"/>
  <c r="E643" i="31"/>
  <c r="E1136" i="2"/>
  <c r="E636" i="31"/>
  <c r="E1129" i="2"/>
  <c r="E610" i="31"/>
  <c r="E1103" i="2"/>
  <c r="E659" i="31"/>
  <c r="E1152" i="2"/>
  <c r="E578" i="31"/>
  <c r="E1071" i="2"/>
  <c r="E627" i="31"/>
  <c r="E1120" i="2"/>
  <c r="E603" i="31"/>
  <c r="E1096" i="2"/>
  <c r="E622" i="31"/>
  <c r="E1115" i="2"/>
  <c r="E598" i="31"/>
  <c r="E1091" i="2"/>
  <c r="E639" i="31"/>
  <c r="E1132" i="2"/>
  <c r="E632" i="31"/>
  <c r="E1125" i="2"/>
  <c r="E601" i="31"/>
  <c r="E1094" i="2"/>
  <c r="E575" i="31"/>
  <c r="E1068" i="2"/>
  <c r="E655" i="31"/>
  <c r="E1148" i="2"/>
  <c r="E621" i="31"/>
  <c r="E1114" i="2"/>
  <c r="E612" i="31"/>
  <c r="E1105" i="2"/>
  <c r="E593" i="31"/>
  <c r="E1086" i="2"/>
  <c r="E600" i="31"/>
  <c r="E1093" i="2"/>
  <c r="E615" i="31"/>
  <c r="E1108" i="2"/>
  <c r="B565" i="31"/>
  <c r="B1058" i="2"/>
  <c r="E642" i="31"/>
  <c r="E1135" i="2"/>
  <c r="E613" i="31"/>
  <c r="E1106" i="2"/>
  <c r="E587" i="31"/>
  <c r="E1080" i="2"/>
  <c r="E604" i="31"/>
  <c r="E1097" i="2"/>
  <c r="E653" i="31"/>
  <c r="E1146" i="2"/>
  <c r="E631" i="31"/>
  <c r="E1124" i="2"/>
  <c r="E654" i="31"/>
  <c r="E1147" i="2"/>
  <c r="E605" i="31"/>
  <c r="E1098" i="2"/>
  <c r="E580" i="31"/>
  <c r="E1073" i="2"/>
  <c r="E640" i="31"/>
  <c r="E1133" i="2"/>
  <c r="E650" i="31"/>
  <c r="E1143" i="2"/>
  <c r="E624" i="31"/>
  <c r="E1117" i="2"/>
  <c r="E607" i="31"/>
  <c r="E1100" i="2"/>
  <c r="E609" i="31"/>
  <c r="E1102" i="2"/>
  <c r="E569" i="31"/>
  <c r="E1062" i="2"/>
  <c r="E597" i="31"/>
  <c r="E1090" i="2"/>
  <c r="E635" i="31"/>
  <c r="E1128" i="2"/>
  <c r="E637" i="31"/>
  <c r="E1130" i="2"/>
  <c r="E629" i="31"/>
  <c r="E1122" i="2"/>
  <c r="E619" i="31"/>
  <c r="E1112" i="2"/>
  <c r="E645" i="31"/>
  <c r="E1138" i="2"/>
  <c r="E606" i="31"/>
  <c r="E1099" i="2"/>
  <c r="E599" i="31"/>
  <c r="E1092" i="2"/>
  <c r="E611" i="31"/>
  <c r="E1104" i="2"/>
  <c r="E618" i="31"/>
  <c r="E1111" i="2"/>
  <c r="E579" i="31"/>
  <c r="E1072" i="2"/>
  <c r="E644" i="31"/>
  <c r="E1137" i="2"/>
  <c r="E633" i="31"/>
  <c r="E1126" i="2"/>
  <c r="E584" i="31"/>
  <c r="E1077" i="2"/>
  <c r="E591" i="31"/>
  <c r="E1084" i="2"/>
  <c r="E568" i="31"/>
  <c r="E1061" i="2"/>
  <c r="E576" i="31"/>
  <c r="E1069" i="2"/>
  <c r="E620" i="31"/>
  <c r="E1113" i="2"/>
  <c r="E577" i="31"/>
  <c r="E1070" i="2"/>
  <c r="E646" i="31"/>
  <c r="E1139" i="2"/>
  <c r="E586" i="31"/>
  <c r="E1079" i="2"/>
  <c r="E616" i="31"/>
  <c r="E1109" i="2"/>
  <c r="E628" i="31"/>
  <c r="E1121" i="2"/>
  <c r="E623" i="31"/>
  <c r="E1116" i="2"/>
  <c r="E647" i="31"/>
  <c r="E1140" i="2"/>
  <c r="E641" i="31"/>
  <c r="E1134" i="2"/>
  <c r="E630" i="31"/>
  <c r="E1123" i="2"/>
  <c r="E585" i="31"/>
  <c r="E1078" i="2"/>
  <c r="E625" i="31"/>
  <c r="E1118" i="2"/>
  <c r="E608" i="31"/>
  <c r="E1101" i="2"/>
  <c r="E649" i="31"/>
  <c r="E1142" i="2"/>
  <c r="E594" i="31"/>
  <c r="E1087" i="2"/>
  <c r="E651" i="31"/>
  <c r="E1144" i="2"/>
  <c r="E626" i="31"/>
  <c r="E1119" i="2"/>
  <c r="E592" i="31"/>
  <c r="E1085" i="2"/>
  <c r="E648" i="31"/>
  <c r="E1141" i="2"/>
  <c r="E634" i="31"/>
  <c r="E1127" i="2"/>
  <c r="E614" i="31"/>
  <c r="E1107" i="2"/>
  <c r="E657" i="31"/>
  <c r="E1150" i="2"/>
  <c r="E589" i="31"/>
  <c r="E1082" i="2"/>
  <c r="B563" i="31"/>
  <c r="B1056" i="2"/>
  <c r="E638" i="31"/>
  <c r="E1131" i="2"/>
  <c r="E581" i="31"/>
  <c r="E1074" i="2"/>
  <c r="B564" i="31"/>
  <c r="B1057" i="2"/>
  <c r="E567" i="31"/>
  <c r="E1060" i="2"/>
  <c r="E588" i="31"/>
  <c r="E1081" i="2"/>
  <c r="E617" i="31"/>
  <c r="E1110" i="2"/>
  <c r="E652" i="31"/>
  <c r="E1145" i="2"/>
  <c r="E582" i="31"/>
  <c r="E1075" i="2"/>
  <c r="E570" i="31"/>
  <c r="E1063" i="2"/>
  <c r="E658" i="31"/>
  <c r="E1151" i="2"/>
  <c r="E596" i="31"/>
  <c r="E1089" i="2"/>
  <c r="E602" i="31"/>
  <c r="E1095" i="2"/>
  <c r="E574" i="31"/>
  <c r="E1067" i="2"/>
  <c r="E590" i="31"/>
  <c r="E1083" i="2"/>
  <c r="E583" i="31"/>
  <c r="E1076" i="2"/>
  <c r="E595" i="31"/>
  <c r="E1088" i="2"/>
  <c r="C511" i="31"/>
  <c r="C1004" i="2"/>
  <c r="C542" i="31"/>
  <c r="C1035" i="2"/>
  <c r="C516" i="31"/>
  <c r="C1009" i="2"/>
  <c r="C553" i="31"/>
  <c r="C1046" i="2"/>
  <c r="C539" i="31"/>
  <c r="C1032" i="2"/>
  <c r="C522" i="31"/>
  <c r="C1015" i="2"/>
  <c r="C486" i="31"/>
  <c r="C979" i="2"/>
  <c r="C517" i="31"/>
  <c r="C1010" i="2"/>
  <c r="C513" i="31"/>
  <c r="C1006" i="2"/>
  <c r="C485" i="31"/>
  <c r="C978" i="2"/>
  <c r="C523" i="31"/>
  <c r="C1016" i="2"/>
  <c r="C515" i="31"/>
  <c r="C1008" i="2"/>
  <c r="C500" i="31"/>
  <c r="C993" i="2"/>
  <c r="C559" i="31"/>
  <c r="C1052" i="2"/>
  <c r="C562" i="31"/>
  <c r="C1055" i="2"/>
  <c r="C564" i="31"/>
  <c r="C1057" i="2"/>
  <c r="C521" i="31"/>
  <c r="C1014" i="2"/>
  <c r="C493" i="31"/>
  <c r="C986" i="2"/>
  <c r="C557" i="31"/>
  <c r="C1050" i="2"/>
  <c r="C520" i="31"/>
  <c r="C1013" i="2"/>
  <c r="C541" i="31"/>
  <c r="C1034" i="2"/>
  <c r="C504" i="31"/>
  <c r="C997" i="2"/>
  <c r="C554" i="31"/>
  <c r="C1047" i="2"/>
  <c r="C480" i="31"/>
  <c r="C973" i="2"/>
  <c r="C503" i="31"/>
  <c r="C996" i="2"/>
  <c r="C534" i="31"/>
  <c r="C1027" i="2"/>
  <c r="C549" i="31"/>
  <c r="C1042" i="2"/>
  <c r="C528" i="31"/>
  <c r="C1021" i="2"/>
  <c r="C565" i="31"/>
  <c r="C1058" i="2"/>
  <c r="C550" i="31"/>
  <c r="C1043" i="2"/>
  <c r="C543" i="31"/>
  <c r="C1036" i="2"/>
  <c r="C491" i="31"/>
  <c r="C984" i="2"/>
  <c r="C544" i="31"/>
  <c r="C1037" i="2"/>
  <c r="C547" i="31"/>
  <c r="C1040" i="2"/>
  <c r="C505" i="31"/>
  <c r="C998" i="2"/>
  <c r="C494" i="31"/>
  <c r="C987" i="2"/>
  <c r="C492" i="31"/>
  <c r="C985" i="2"/>
  <c r="C512" i="31"/>
  <c r="C1005" i="2"/>
  <c r="C519" i="31"/>
  <c r="C1012" i="2"/>
  <c r="C499" i="31"/>
  <c r="C992" i="2"/>
  <c r="C552" i="31"/>
  <c r="C1045" i="2"/>
  <c r="C518" i="31"/>
  <c r="C1011" i="2"/>
  <c r="C538" i="31"/>
  <c r="C1031" i="2"/>
  <c r="C502" i="31"/>
  <c r="C995" i="2"/>
  <c r="C533" i="31"/>
  <c r="C1026" i="2"/>
  <c r="C496" i="31"/>
  <c r="C989" i="2"/>
  <c r="C506" i="31"/>
  <c r="C999" i="2"/>
  <c r="C507" i="31"/>
  <c r="C1000" i="2"/>
  <c r="C490" i="31"/>
  <c r="C983" i="2"/>
  <c r="C526" i="31"/>
  <c r="C1019" i="2"/>
  <c r="C489" i="31"/>
  <c r="C982" i="2"/>
  <c r="C498" i="31"/>
  <c r="C991" i="2"/>
  <c r="C548" i="31"/>
  <c r="C1041" i="2"/>
  <c r="C537" i="31"/>
  <c r="C1030" i="2"/>
  <c r="C509" i="31"/>
  <c r="C1002" i="2"/>
  <c r="C483" i="31"/>
  <c r="C976" i="2"/>
  <c r="C536" i="31"/>
  <c r="C1029" i="2"/>
  <c r="C555" i="31"/>
  <c r="C1048" i="2"/>
  <c r="C497" i="31"/>
  <c r="C990" i="2"/>
  <c r="C561" i="31"/>
  <c r="C1054" i="2"/>
  <c r="C484" i="31"/>
  <c r="C977" i="2"/>
  <c r="C482" i="31"/>
  <c r="C975" i="2"/>
  <c r="C546" i="31"/>
  <c r="C1039" i="2"/>
  <c r="C524" i="31"/>
  <c r="C1017" i="2"/>
  <c r="C545" i="31"/>
  <c r="C1038" i="2"/>
  <c r="C481" i="31"/>
  <c r="C974" i="2"/>
  <c r="C530" i="31"/>
  <c r="C1023" i="2"/>
  <c r="C527" i="31"/>
  <c r="C1020" i="2"/>
  <c r="C525" i="31"/>
  <c r="C1018" i="2"/>
  <c r="C488" i="31"/>
  <c r="C981" i="2"/>
  <c r="C558" i="31"/>
  <c r="C1051" i="2"/>
  <c r="C532" i="31"/>
  <c r="C1025" i="2"/>
  <c r="C487" i="31"/>
  <c r="C980" i="2"/>
  <c r="C508" i="31"/>
  <c r="C1001" i="2"/>
  <c r="C551" i="31"/>
  <c r="C1044" i="2"/>
  <c r="C535" i="31"/>
  <c r="C1028" i="2"/>
  <c r="C556" i="31"/>
  <c r="C1049" i="2"/>
  <c r="C529" i="31"/>
  <c r="C1022" i="2"/>
  <c r="C501" i="31"/>
  <c r="C994" i="2"/>
  <c r="C540" i="31"/>
  <c r="C1033" i="2"/>
  <c r="C495" i="31"/>
  <c r="C988" i="2"/>
  <c r="C563" i="31"/>
  <c r="C1056" i="2"/>
  <c r="C514" i="31"/>
  <c r="C1007" i="2"/>
  <c r="C510" i="31"/>
  <c r="C1003" i="2"/>
  <c r="C531" i="31"/>
  <c r="C1024" i="2"/>
  <c r="C560" i="31"/>
  <c r="C1053" i="2"/>
  <c r="F19" i="28"/>
  <c r="D11" i="28"/>
  <c r="Q97" i="8"/>
  <c r="M97" i="2" s="1"/>
  <c r="B612" i="31"/>
  <c r="B1199" i="2" s="1"/>
  <c r="B596" i="31"/>
  <c r="B1183" i="2" s="1"/>
  <c r="B610" i="31"/>
  <c r="B1197" i="2" s="1"/>
  <c r="B647" i="31"/>
  <c r="B1234" i="2" s="1"/>
  <c r="B587" i="31"/>
  <c r="B1174" i="2" s="1"/>
  <c r="B576" i="31"/>
  <c r="B1163" i="2" s="1"/>
  <c r="B628" i="31"/>
  <c r="B1215" i="2" s="1"/>
  <c r="B620" i="31"/>
  <c r="B1207" i="2" s="1"/>
  <c r="B581" i="31"/>
  <c r="B1168" i="2" s="1"/>
  <c r="B632" i="31"/>
  <c r="B1219" i="2" s="1"/>
  <c r="B616" i="31"/>
  <c r="B1203" i="2" s="1"/>
  <c r="B566" i="31"/>
  <c r="B1153" i="2" s="1"/>
  <c r="B593" i="31"/>
  <c r="B1180" i="2" s="1"/>
  <c r="B619" i="31"/>
  <c r="B1206" i="2" s="1"/>
  <c r="B637" i="31"/>
  <c r="B1224" i="2" s="1"/>
  <c r="B598" i="31"/>
  <c r="B1185" i="2" s="1"/>
  <c r="B651" i="31"/>
  <c r="B1238" i="2" s="1"/>
  <c r="B645" i="31"/>
  <c r="B1232" i="2" s="1"/>
  <c r="B580" i="31"/>
  <c r="B1167" i="2" s="1"/>
  <c r="B594" i="31"/>
  <c r="B1181" i="2" s="1"/>
  <c r="B615" i="31"/>
  <c r="B1202" i="2" s="1"/>
  <c r="B577" i="31"/>
  <c r="B1164" i="2" s="1"/>
  <c r="B644" i="31"/>
  <c r="B1231" i="2" s="1"/>
  <c r="B583" i="31"/>
  <c r="B1170" i="2" s="1"/>
  <c r="B624" i="31"/>
  <c r="B1211" i="2" s="1"/>
  <c r="B589" i="31"/>
  <c r="B1176" i="2" s="1"/>
  <c r="S82" i="8"/>
  <c r="O82" i="2" s="1"/>
  <c r="P82" i="8"/>
  <c r="L82" i="2" s="1"/>
  <c r="E566" i="31"/>
  <c r="E1153" i="2" s="1"/>
  <c r="B649" i="31"/>
  <c r="B1236" i="2" s="1"/>
  <c r="B634" i="31"/>
  <c r="B1221" i="2" s="1"/>
  <c r="B582" i="31"/>
  <c r="B1169" i="2" s="1"/>
  <c r="B635" i="31"/>
  <c r="B1222" i="2" s="1"/>
  <c r="B621" i="31"/>
  <c r="B1208" i="2" s="1"/>
  <c r="B588" i="31"/>
  <c r="B1175" i="2" s="1"/>
  <c r="B569" i="31"/>
  <c r="B1156" i="2" s="1"/>
  <c r="B595" i="31"/>
  <c r="B1182" i="2" s="1"/>
  <c r="B617" i="31"/>
  <c r="B1204" i="2" s="1"/>
  <c r="B633" i="31"/>
  <c r="B1220" i="2" s="1"/>
  <c r="B605" i="31"/>
  <c r="B1192" i="2" s="1"/>
  <c r="B572" i="31"/>
  <c r="B1159" i="2" s="1"/>
  <c r="B618" i="31"/>
  <c r="B1205" i="2" s="1"/>
  <c r="B653" i="31"/>
  <c r="B1240" i="2" s="1"/>
  <c r="B639" i="31"/>
  <c r="B1226" i="2" s="1"/>
  <c r="B568" i="31"/>
  <c r="B1155" i="2" s="1"/>
  <c r="B597" i="31"/>
  <c r="B1184" i="2" s="1"/>
  <c r="B591" i="31"/>
  <c r="B1178" i="2" s="1"/>
  <c r="B631" i="31"/>
  <c r="B1218" i="2" s="1"/>
  <c r="B571" i="31"/>
  <c r="B1158" i="2" s="1"/>
  <c r="B626" i="31"/>
  <c r="B1213" i="2" s="1"/>
  <c r="B575" i="31"/>
  <c r="B1162" i="2" s="1"/>
  <c r="B607" i="31"/>
  <c r="B1194" i="2" s="1"/>
  <c r="B650" i="31"/>
  <c r="B1237" i="2" s="1"/>
  <c r="B578" i="31"/>
  <c r="B1165" i="2" s="1"/>
  <c r="B641" i="31"/>
  <c r="B1228" i="2" s="1"/>
  <c r="B625" i="31"/>
  <c r="B1212" i="2" s="1"/>
  <c r="B608" i="31"/>
  <c r="B1195" i="2" s="1"/>
  <c r="B606" i="31"/>
  <c r="B1193" i="2" s="1"/>
  <c r="B656" i="31"/>
  <c r="B1243" i="2" s="1"/>
  <c r="B567" i="31"/>
  <c r="B1154" i="2" s="1"/>
  <c r="B640" i="31"/>
  <c r="B1227" i="2" s="1"/>
  <c r="B609" i="31"/>
  <c r="B1196" i="2" s="1"/>
  <c r="B646" i="31"/>
  <c r="B1233" i="2" s="1"/>
  <c r="B590" i="31"/>
  <c r="B1177" i="2" s="1"/>
  <c r="B602" i="31"/>
  <c r="B1189" i="2" s="1"/>
  <c r="B600" i="31"/>
  <c r="B1187" i="2" s="1"/>
  <c r="B623" i="31"/>
  <c r="B1210" i="2" s="1"/>
  <c r="R82" i="8"/>
  <c r="N82" i="2" s="1"/>
  <c r="Q82" i="8"/>
  <c r="M82" i="2" s="1"/>
  <c r="B574" i="31"/>
  <c r="B1161" i="2" s="1"/>
  <c r="B638" i="31"/>
  <c r="B1225" i="2" s="1"/>
  <c r="B603" i="31"/>
  <c r="B1190" i="2" s="1"/>
  <c r="B604" i="31"/>
  <c r="B1191" i="2" s="1"/>
  <c r="B636" i="31"/>
  <c r="B1223" i="2" s="1"/>
  <c r="B652" i="31"/>
  <c r="B1239" i="2" s="1"/>
  <c r="B654" i="31"/>
  <c r="B1241" i="2" s="1"/>
  <c r="B599" i="31"/>
  <c r="B1186" i="2" s="1"/>
  <c r="B655" i="31"/>
  <c r="B1242" i="2" s="1"/>
  <c r="B586" i="31"/>
  <c r="B1173" i="2" s="1"/>
  <c r="B585" i="31"/>
  <c r="B1172" i="2" s="1"/>
  <c r="B611" i="31"/>
  <c r="B1198" i="2" s="1"/>
  <c r="B579" i="31"/>
  <c r="B1166" i="2" s="1"/>
  <c r="B648" i="31"/>
  <c r="B1235" i="2" s="1"/>
  <c r="B573" i="31"/>
  <c r="B1160" i="2" s="1"/>
  <c r="B642" i="31"/>
  <c r="B1229" i="2" s="1"/>
  <c r="B592" i="31"/>
  <c r="B1179" i="2" s="1"/>
  <c r="B622" i="31"/>
  <c r="B1209" i="2" s="1"/>
  <c r="B643" i="31"/>
  <c r="B1230" i="2" s="1"/>
  <c r="B630" i="31"/>
  <c r="B1217" i="2" s="1"/>
  <c r="B570" i="31"/>
  <c r="B1157" i="2" s="1"/>
  <c r="B601" i="31"/>
  <c r="B1188" i="2" s="1"/>
  <c r="B627" i="31"/>
  <c r="B1214" i="2" s="1"/>
  <c r="B614" i="31"/>
  <c r="B1201" i="2" s="1"/>
  <c r="B584" i="31"/>
  <c r="B1171" i="2" s="1"/>
  <c r="B613" i="31"/>
  <c r="B1200" i="2" s="1"/>
  <c r="B629" i="31"/>
  <c r="B1216" i="2" s="1"/>
  <c r="J57" i="8"/>
  <c r="BF57" i="2" s="1"/>
  <c r="J68" i="8"/>
  <c r="BF68" i="2" s="1"/>
  <c r="F67" i="8"/>
  <c r="BB67" i="2" s="1"/>
  <c r="F58" i="8"/>
  <c r="BB58" i="2" s="1"/>
  <c r="F57" i="8"/>
  <c r="BB57" i="2" s="1"/>
  <c r="F11" i="8"/>
  <c r="BB11" i="2" s="1"/>
  <c r="K2" i="35"/>
  <c r="K1747" i="2" s="1"/>
  <c r="F5" i="35"/>
  <c r="W1750" i="2" s="1"/>
  <c r="K12" i="35"/>
  <c r="K1757" i="2" s="1"/>
  <c r="F15" i="35"/>
  <c r="W1760" i="2" s="1"/>
  <c r="J13" i="35"/>
  <c r="J1758" i="2" s="1"/>
  <c r="G14" i="35"/>
  <c r="G1759" i="2" s="1"/>
  <c r="G4" i="35"/>
  <c r="G1749" i="2" s="1"/>
  <c r="J3" i="35"/>
  <c r="J1748" i="2" s="1"/>
  <c r="L57" i="33"/>
  <c r="L1701" i="2" s="1"/>
  <c r="K42" i="33"/>
  <c r="K1686" i="2" s="1"/>
  <c r="P4" i="33"/>
  <c r="P1648" i="2" s="1"/>
  <c r="X4" i="37"/>
  <c r="Y1769" i="2" s="1"/>
  <c r="L66" i="33"/>
  <c r="L1710" i="2" s="1"/>
  <c r="M2" i="33"/>
  <c r="M1646" i="2" s="1"/>
  <c r="P5" i="33"/>
  <c r="P1649" i="2" s="1"/>
  <c r="L91" i="33"/>
  <c r="L1735" i="2" s="1"/>
  <c r="L98" i="33"/>
  <c r="L1742" i="2" s="1"/>
  <c r="M85" i="33"/>
  <c r="M1729" i="2" s="1"/>
  <c r="P3" i="33"/>
  <c r="P1647" i="2" s="1"/>
  <c r="L71" i="33"/>
  <c r="L1715" i="2" s="1"/>
  <c r="O84" i="33"/>
  <c r="O1728" i="2" s="1"/>
  <c r="L52" i="33"/>
  <c r="L1696" i="2" s="1"/>
  <c r="N70" i="33"/>
  <c r="N1714" i="2" s="1"/>
  <c r="L45" i="33"/>
  <c r="L1689" i="2" s="1"/>
  <c r="L38" i="33"/>
  <c r="L1682" i="2" s="1"/>
  <c r="K56" i="33"/>
  <c r="K1700" i="2" s="1"/>
  <c r="K63" i="33"/>
  <c r="K1707" i="2" s="1"/>
  <c r="U120" i="39"/>
  <c r="AG1941" i="2" s="1"/>
  <c r="T120" i="39"/>
  <c r="AF1941" i="2" s="1"/>
  <c r="L78" i="33"/>
  <c r="L1722" i="2" s="1"/>
  <c r="R7" i="33"/>
  <c r="R1651" i="2" s="1"/>
  <c r="P7" i="33"/>
  <c r="P1651" i="2" s="1"/>
  <c r="L73" i="33"/>
  <c r="L1717" i="2" s="1"/>
  <c r="P2" i="33"/>
  <c r="P1646" i="2" s="1"/>
  <c r="L99" i="33"/>
  <c r="L1743" i="2" s="1"/>
  <c r="L77" i="33"/>
  <c r="L1721" i="2" s="1"/>
  <c r="L59" i="33"/>
  <c r="L1703" i="2" s="1"/>
  <c r="L49" i="33"/>
  <c r="L1693" i="2" s="1"/>
  <c r="P6" i="33"/>
  <c r="P1650" i="2" s="1"/>
  <c r="L19" i="33"/>
  <c r="L1663" i="2" s="1"/>
  <c r="L43" i="33"/>
  <c r="L1687" i="2" s="1"/>
  <c r="N87" i="33"/>
  <c r="N1731" i="2" s="1"/>
  <c r="U108" i="39"/>
  <c r="AG1929" i="2" s="1"/>
  <c r="L64" i="33"/>
  <c r="L1708" i="2" s="1"/>
  <c r="E677" i="31" l="1"/>
  <c r="E1170" i="2"/>
  <c r="E690" i="31"/>
  <c r="E1183" i="2"/>
  <c r="E746" i="31"/>
  <c r="E1239" i="2"/>
  <c r="B658" i="31"/>
  <c r="B1151" i="2"/>
  <c r="E683" i="31"/>
  <c r="E1176" i="2"/>
  <c r="E742" i="31"/>
  <c r="E1235" i="2"/>
  <c r="E688" i="31"/>
  <c r="E1181" i="2"/>
  <c r="E679" i="31"/>
  <c r="E1172" i="2"/>
  <c r="E717" i="31"/>
  <c r="E1210" i="2"/>
  <c r="E740" i="31"/>
  <c r="E1233" i="2"/>
  <c r="E662" i="31"/>
  <c r="E1155" i="2"/>
  <c r="E738" i="31"/>
  <c r="E1231" i="2"/>
  <c r="E693" i="31"/>
  <c r="E1186" i="2"/>
  <c r="E723" i="31"/>
  <c r="E1216" i="2"/>
  <c r="E663" i="31"/>
  <c r="E1156" i="2"/>
  <c r="E744" i="31"/>
  <c r="E1237" i="2"/>
  <c r="E748" i="31"/>
  <c r="E1241" i="2"/>
  <c r="E681" i="31"/>
  <c r="E1174" i="2"/>
  <c r="E709" i="31"/>
  <c r="E1202" i="2"/>
  <c r="E715" i="31"/>
  <c r="E1208" i="2"/>
  <c r="E726" i="31"/>
  <c r="E1219" i="2"/>
  <c r="E697" i="31"/>
  <c r="E1190" i="2"/>
  <c r="E704" i="31"/>
  <c r="E1197" i="2"/>
  <c r="E684" i="31"/>
  <c r="E1177" i="2"/>
  <c r="E752" i="31"/>
  <c r="E1245" i="2"/>
  <c r="E711" i="31"/>
  <c r="E1204" i="2"/>
  <c r="E675" i="31"/>
  <c r="E1168" i="2"/>
  <c r="E751" i="31"/>
  <c r="E1244" i="2"/>
  <c r="E686" i="31"/>
  <c r="E1179" i="2"/>
  <c r="E743" i="31"/>
  <c r="E1236" i="2"/>
  <c r="E724" i="31"/>
  <c r="E1217" i="2"/>
  <c r="E722" i="31"/>
  <c r="E1215" i="2"/>
  <c r="E671" i="31"/>
  <c r="E1164" i="2"/>
  <c r="E685" i="31"/>
  <c r="E1178" i="2"/>
  <c r="E673" i="31"/>
  <c r="E1166" i="2"/>
  <c r="E700" i="31"/>
  <c r="E1193" i="2"/>
  <c r="E731" i="31"/>
  <c r="E1224" i="2"/>
  <c r="E703" i="31"/>
  <c r="E1196" i="2"/>
  <c r="E734" i="31"/>
  <c r="E1227" i="2"/>
  <c r="E725" i="31"/>
  <c r="E1218" i="2"/>
  <c r="E707" i="31"/>
  <c r="E1200" i="2"/>
  <c r="E694" i="31"/>
  <c r="E1187" i="2"/>
  <c r="E749" i="31"/>
  <c r="E1242" i="2"/>
  <c r="E733" i="31"/>
  <c r="E1226" i="2"/>
  <c r="E721" i="31"/>
  <c r="E1214" i="2"/>
  <c r="E730" i="31"/>
  <c r="E1223" i="2"/>
  <c r="E668" i="31"/>
  <c r="E1161" i="2"/>
  <c r="E664" i="31"/>
  <c r="E1157" i="2"/>
  <c r="E682" i="31"/>
  <c r="E1175" i="2"/>
  <c r="E732" i="31"/>
  <c r="E1225" i="2"/>
  <c r="E708" i="31"/>
  <c r="E1201" i="2"/>
  <c r="E720" i="31"/>
  <c r="E1213" i="2"/>
  <c r="E702" i="31"/>
  <c r="E1195" i="2"/>
  <c r="E735" i="31"/>
  <c r="E1228" i="2"/>
  <c r="E710" i="31"/>
  <c r="E1203" i="2"/>
  <c r="E714" i="31"/>
  <c r="E1207" i="2"/>
  <c r="E678" i="31"/>
  <c r="E1171" i="2"/>
  <c r="E712" i="31"/>
  <c r="E1205" i="2"/>
  <c r="E739" i="31"/>
  <c r="E1232" i="2"/>
  <c r="E729" i="31"/>
  <c r="E1222" i="2"/>
  <c r="E701" i="31"/>
  <c r="E1194" i="2"/>
  <c r="E674" i="31"/>
  <c r="E1167" i="2"/>
  <c r="E747" i="31"/>
  <c r="E1240" i="2"/>
  <c r="E736" i="31"/>
  <c r="E1229" i="2"/>
  <c r="E687" i="31"/>
  <c r="E1180" i="2"/>
  <c r="E669" i="31"/>
  <c r="E1162" i="2"/>
  <c r="E692" i="31"/>
  <c r="E1185" i="2"/>
  <c r="E672" i="31"/>
  <c r="E1165" i="2"/>
  <c r="E737" i="31"/>
  <c r="E1230" i="2"/>
  <c r="E689" i="31"/>
  <c r="E1182" i="2"/>
  <c r="E696" i="31"/>
  <c r="E1189" i="2"/>
  <c r="E676" i="31"/>
  <c r="E1169" i="2"/>
  <c r="E661" i="31"/>
  <c r="E1154" i="2"/>
  <c r="B657" i="31"/>
  <c r="B1150" i="2"/>
  <c r="E728" i="31"/>
  <c r="E1221" i="2"/>
  <c r="E745" i="31"/>
  <c r="E1238" i="2"/>
  <c r="E719" i="31"/>
  <c r="E1212" i="2"/>
  <c r="E741" i="31"/>
  <c r="E1234" i="2"/>
  <c r="E680" i="31"/>
  <c r="E1173" i="2"/>
  <c r="E670" i="31"/>
  <c r="E1163" i="2"/>
  <c r="E727" i="31"/>
  <c r="E1220" i="2"/>
  <c r="E705" i="31"/>
  <c r="E1198" i="2"/>
  <c r="E713" i="31"/>
  <c r="E1206" i="2"/>
  <c r="E691" i="31"/>
  <c r="E1184" i="2"/>
  <c r="E718" i="31"/>
  <c r="E1211" i="2"/>
  <c r="E699" i="31"/>
  <c r="E1192" i="2"/>
  <c r="E698" i="31"/>
  <c r="E1191" i="2"/>
  <c r="B659" i="31"/>
  <c r="B1152" i="2"/>
  <c r="E706" i="31"/>
  <c r="E1199" i="2"/>
  <c r="E695" i="31"/>
  <c r="E1188" i="2"/>
  <c r="E716" i="31"/>
  <c r="E1209" i="2"/>
  <c r="E753" i="31"/>
  <c r="E1246" i="2"/>
  <c r="E750" i="31"/>
  <c r="E1243" i="2"/>
  <c r="C654" i="31"/>
  <c r="C1147" i="2"/>
  <c r="C604" i="31"/>
  <c r="C1097" i="2"/>
  <c r="C657" i="31"/>
  <c r="C1150" i="2"/>
  <c r="C634" i="31"/>
  <c r="C1127" i="2"/>
  <c r="C623" i="31"/>
  <c r="C1116" i="2"/>
  <c r="C629" i="31"/>
  <c r="C1122" i="2"/>
  <c r="C602" i="31"/>
  <c r="C1095" i="2"/>
  <c r="C626" i="31"/>
  <c r="C1119" i="2"/>
  <c r="C582" i="31"/>
  <c r="C1075" i="2"/>
  <c r="C621" i="31"/>
  <c r="C1114" i="2"/>
  <c r="C575" i="31"/>
  <c r="C1068" i="2"/>
  <c r="C618" i="31"/>
  <c r="C1111" i="2"/>
  <c r="C576" i="31"/>
  <c r="C1069" i="2"/>
  <c r="C655" i="31"/>
  <c r="C1148" i="2"/>
  <c r="C649" i="31"/>
  <c r="C1142" i="2"/>
  <c r="C577" i="31"/>
  <c r="C1070" i="2"/>
  <c r="C631" i="31"/>
  <c r="C1124" i="2"/>
  <c r="C592" i="31"/>
  <c r="C1085" i="2"/>
  <c r="C620" i="31"/>
  <c r="C1113" i="2"/>
  <c r="C601" i="31"/>
  <c r="C1094" i="2"/>
  <c r="C590" i="31"/>
  <c r="C1083" i="2"/>
  <c r="C596" i="31"/>
  <c r="C1089" i="2"/>
  <c r="C612" i="31"/>
  <c r="C1105" i="2"/>
  <c r="C593" i="31"/>
  <c r="C1086" i="2"/>
  <c r="C606" i="31"/>
  <c r="C1099" i="2"/>
  <c r="C588" i="31"/>
  <c r="C1081" i="2"/>
  <c r="C641" i="31"/>
  <c r="C1134" i="2"/>
  <c r="C585" i="31"/>
  <c r="C1078" i="2"/>
  <c r="C644" i="31"/>
  <c r="C1137" i="2"/>
  <c r="C622" i="31"/>
  <c r="C1115" i="2"/>
  <c r="C628" i="31"/>
  <c r="C1121" i="2"/>
  <c r="C574" i="31"/>
  <c r="C1067" i="2"/>
  <c r="C598" i="31"/>
  <c r="C1091" i="2"/>
  <c r="C614" i="31"/>
  <c r="C1107" i="2"/>
  <c r="C587" i="31"/>
  <c r="C1080" i="2"/>
  <c r="C658" i="31"/>
  <c r="C1151" i="2"/>
  <c r="C653" i="31"/>
  <c r="C1146" i="2"/>
  <c r="C609" i="31"/>
  <c r="C1102" i="2"/>
  <c r="C579" i="31"/>
  <c r="C1072" i="2"/>
  <c r="C611" i="31"/>
  <c r="C1104" i="2"/>
  <c r="C616" i="31"/>
  <c r="C1109" i="2"/>
  <c r="C647" i="31"/>
  <c r="C1140" i="2"/>
  <c r="C636" i="31"/>
  <c r="C1129" i="2"/>
  <c r="C625" i="31"/>
  <c r="C1118" i="2"/>
  <c r="C608" i="31"/>
  <c r="C1101" i="2"/>
  <c r="C589" i="31"/>
  <c r="C1082" i="2"/>
  <c r="C595" i="31"/>
  <c r="C1088" i="2"/>
  <c r="C650" i="31"/>
  <c r="C1143" i="2"/>
  <c r="C645" i="31"/>
  <c r="C1138" i="2"/>
  <c r="C581" i="31"/>
  <c r="C1074" i="2"/>
  <c r="C652" i="31"/>
  <c r="C1145" i="2"/>
  <c r="C619" i="31"/>
  <c r="C1112" i="2"/>
  <c r="C624" i="31"/>
  <c r="C1117" i="2"/>
  <c r="C639" i="31"/>
  <c r="C1132" i="2"/>
  <c r="C640" i="31"/>
  <c r="C1133" i="2"/>
  <c r="C578" i="31"/>
  <c r="C1071" i="2"/>
  <c r="C591" i="31"/>
  <c r="C1084" i="2"/>
  <c r="C630" i="31"/>
  <c r="C1123" i="2"/>
  <c r="C603" i="31"/>
  <c r="C1096" i="2"/>
  <c r="C642" i="31"/>
  <c r="C1135" i="2"/>
  <c r="C583" i="31"/>
  <c r="C1076" i="2"/>
  <c r="C584" i="31"/>
  <c r="C1077" i="2"/>
  <c r="C600" i="31"/>
  <c r="C1093" i="2"/>
  <c r="C627" i="31"/>
  <c r="C1120" i="2"/>
  <c r="C632" i="31"/>
  <c r="C1125" i="2"/>
  <c r="C646" i="31"/>
  <c r="C1139" i="2"/>
  <c r="C613" i="31"/>
  <c r="C1106" i="2"/>
  <c r="C586" i="31"/>
  <c r="C1079" i="2"/>
  <c r="C599" i="31"/>
  <c r="C1092" i="2"/>
  <c r="C638" i="31"/>
  <c r="C1131" i="2"/>
  <c r="C637" i="31"/>
  <c r="C1130" i="2"/>
  <c r="C659" i="31"/>
  <c r="C1152" i="2"/>
  <c r="C643" i="31"/>
  <c r="C1136" i="2"/>
  <c r="C597" i="31"/>
  <c r="C1090" i="2"/>
  <c r="C648" i="31"/>
  <c r="C1141" i="2"/>
  <c r="C635" i="31"/>
  <c r="C1128" i="2"/>
  <c r="C651" i="31"/>
  <c r="C1144" i="2"/>
  <c r="C615" i="31"/>
  <c r="C1108" i="2"/>
  <c r="C656" i="31"/>
  <c r="C1149" i="2"/>
  <c r="C594" i="31"/>
  <c r="C1087" i="2"/>
  <c r="C617" i="31"/>
  <c r="C1110" i="2"/>
  <c r="C607" i="31"/>
  <c r="C1100" i="2"/>
  <c r="C580" i="31"/>
  <c r="C1073" i="2"/>
  <c r="C633" i="31"/>
  <c r="C1126" i="2"/>
  <c r="C610" i="31"/>
  <c r="C1103" i="2"/>
  <c r="C605" i="31"/>
  <c r="C1098" i="2"/>
  <c r="E11" i="28"/>
  <c r="F20" i="28"/>
  <c r="F21" i="28"/>
  <c r="B678" i="31"/>
  <c r="B1265" i="2" s="1"/>
  <c r="B737" i="31"/>
  <c r="B1324" i="2" s="1"/>
  <c r="B742" i="31"/>
  <c r="B1329" i="2" s="1"/>
  <c r="B679" i="31"/>
  <c r="B1266" i="2" s="1"/>
  <c r="B746" i="31"/>
  <c r="B1333" i="2" s="1"/>
  <c r="B717" i="31"/>
  <c r="B1304" i="2" s="1"/>
  <c r="B740" i="31"/>
  <c r="B1327" i="2" s="1"/>
  <c r="B750" i="31"/>
  <c r="B1337" i="2" s="1"/>
  <c r="B719" i="31"/>
  <c r="B1306" i="2" s="1"/>
  <c r="B744" i="31"/>
  <c r="B1331" i="2" s="1"/>
  <c r="B720" i="31"/>
  <c r="B1307" i="2" s="1"/>
  <c r="B691" i="31"/>
  <c r="B1278" i="2" s="1"/>
  <c r="B712" i="31"/>
  <c r="B1299" i="2" s="1"/>
  <c r="B711" i="31"/>
  <c r="B1298" i="2" s="1"/>
  <c r="B728" i="31"/>
  <c r="B1315" i="2" s="1"/>
  <c r="B743" i="31"/>
  <c r="B1330" i="2" s="1"/>
  <c r="S83" i="8"/>
  <c r="O83" i="2" s="1"/>
  <c r="B745" i="31"/>
  <c r="B1332" i="2" s="1"/>
  <c r="B687" i="31"/>
  <c r="B1274" i="2" s="1"/>
  <c r="B710" i="31"/>
  <c r="B1297" i="2" s="1"/>
  <c r="B675" i="31"/>
  <c r="B1262" i="2" s="1"/>
  <c r="B741" i="31"/>
  <c r="B1328" i="2" s="1"/>
  <c r="R97" i="8"/>
  <c r="N97" i="2" s="1"/>
  <c r="B723" i="31"/>
  <c r="B1310" i="2" s="1"/>
  <c r="B708" i="31"/>
  <c r="B1295" i="2" s="1"/>
  <c r="B721" i="31"/>
  <c r="B1308" i="2" s="1"/>
  <c r="B716" i="31"/>
  <c r="B1303" i="2" s="1"/>
  <c r="B736" i="31"/>
  <c r="B1323" i="2" s="1"/>
  <c r="B697" i="31"/>
  <c r="B1284" i="2" s="1"/>
  <c r="Q83" i="8"/>
  <c r="M83" i="2" s="1"/>
  <c r="B696" i="31"/>
  <c r="B1283" i="2" s="1"/>
  <c r="B734" i="31"/>
  <c r="B1321" i="2" s="1"/>
  <c r="B700" i="31"/>
  <c r="B1287" i="2" s="1"/>
  <c r="B702" i="31"/>
  <c r="B1289" i="2" s="1"/>
  <c r="B735" i="31"/>
  <c r="B1322" i="2" s="1"/>
  <c r="B701" i="31"/>
  <c r="B1288" i="2" s="1"/>
  <c r="B666" i="31"/>
  <c r="B1253" i="2" s="1"/>
  <c r="B689" i="31"/>
  <c r="B1276" i="2" s="1"/>
  <c r="B682" i="31"/>
  <c r="B1269" i="2" s="1"/>
  <c r="B729" i="31"/>
  <c r="B1316" i="2" s="1"/>
  <c r="E660" i="31"/>
  <c r="E1247" i="2" s="1"/>
  <c r="B718" i="31"/>
  <c r="B1305" i="2" s="1"/>
  <c r="B738" i="31"/>
  <c r="B1325" i="2" s="1"/>
  <c r="B671" i="31"/>
  <c r="B1258" i="2" s="1"/>
  <c r="B688" i="31"/>
  <c r="B1275" i="2" s="1"/>
  <c r="B692" i="31"/>
  <c r="B1279" i="2" s="1"/>
  <c r="B722" i="31"/>
  <c r="B1309" i="2" s="1"/>
  <c r="B704" i="31"/>
  <c r="B1291" i="2" s="1"/>
  <c r="B706" i="31"/>
  <c r="B1293" i="2" s="1"/>
  <c r="B664" i="31"/>
  <c r="B1251" i="2" s="1"/>
  <c r="B707" i="31"/>
  <c r="B1294" i="2" s="1"/>
  <c r="B695" i="31"/>
  <c r="B1282" i="2" s="1"/>
  <c r="B686" i="31"/>
  <c r="B1273" i="2" s="1"/>
  <c r="B680" i="31"/>
  <c r="B1267" i="2" s="1"/>
  <c r="B748" i="31"/>
  <c r="B1335" i="2" s="1"/>
  <c r="B730" i="31"/>
  <c r="B1317" i="2" s="1"/>
  <c r="B698" i="31"/>
  <c r="B1285" i="2" s="1"/>
  <c r="B732" i="31"/>
  <c r="B1319" i="2" s="1"/>
  <c r="R83" i="8"/>
  <c r="N83" i="2" s="1"/>
  <c r="B703" i="31"/>
  <c r="B1290" i="2" s="1"/>
  <c r="B661" i="31"/>
  <c r="B1248" i="2" s="1"/>
  <c r="B665" i="31"/>
  <c r="B1252" i="2" s="1"/>
  <c r="B662" i="31"/>
  <c r="B1249" i="2" s="1"/>
  <c r="B727" i="31"/>
  <c r="B1314" i="2" s="1"/>
  <c r="B663" i="31"/>
  <c r="B1250" i="2" s="1"/>
  <c r="B676" i="31"/>
  <c r="B1263" i="2" s="1"/>
  <c r="B677" i="31"/>
  <c r="B1264" i="2" s="1"/>
  <c r="B709" i="31"/>
  <c r="B1296" i="2" s="1"/>
  <c r="B674" i="31"/>
  <c r="B1261" i="2" s="1"/>
  <c r="B660" i="31"/>
  <c r="B1247" i="2" s="1"/>
  <c r="B726" i="31"/>
  <c r="B1313" i="2" s="1"/>
  <c r="B670" i="31"/>
  <c r="B1257" i="2" s="1"/>
  <c r="B690" i="31"/>
  <c r="B1277" i="2" s="1"/>
  <c r="B724" i="31"/>
  <c r="B1311" i="2" s="1"/>
  <c r="B667" i="31"/>
  <c r="B1254" i="2" s="1"/>
  <c r="B673" i="31"/>
  <c r="B1260" i="2" s="1"/>
  <c r="B705" i="31"/>
  <c r="B1292" i="2" s="1"/>
  <c r="B749" i="31"/>
  <c r="B1336" i="2" s="1"/>
  <c r="B693" i="31"/>
  <c r="B1280" i="2" s="1"/>
  <c r="B668" i="31"/>
  <c r="B1255" i="2" s="1"/>
  <c r="B694" i="31"/>
  <c r="B1281" i="2" s="1"/>
  <c r="B684" i="31"/>
  <c r="B1271" i="2" s="1"/>
  <c r="B672" i="31"/>
  <c r="B1259" i="2" s="1"/>
  <c r="B669" i="31"/>
  <c r="B1256" i="2" s="1"/>
  <c r="B725" i="31"/>
  <c r="B1312" i="2" s="1"/>
  <c r="B685" i="31"/>
  <c r="B1272" i="2" s="1"/>
  <c r="B733" i="31"/>
  <c r="B1320" i="2" s="1"/>
  <c r="B747" i="31"/>
  <c r="B1334" i="2" s="1"/>
  <c r="B699" i="31"/>
  <c r="B1286" i="2" s="1"/>
  <c r="B715" i="31"/>
  <c r="B1302" i="2" s="1"/>
  <c r="P83" i="8"/>
  <c r="L83" i="2" s="1"/>
  <c r="B683" i="31"/>
  <c r="B1270" i="2" s="1"/>
  <c r="B739" i="31"/>
  <c r="B1326" i="2" s="1"/>
  <c r="B731" i="31"/>
  <c r="B1318" i="2" s="1"/>
  <c r="B713" i="31"/>
  <c r="B1300" i="2" s="1"/>
  <c r="B714" i="31"/>
  <c r="B1301" i="2" s="1"/>
  <c r="B681" i="31"/>
  <c r="B1268" i="2" s="1"/>
  <c r="J58" i="8"/>
  <c r="BF58" i="2" s="1"/>
  <c r="J69" i="8"/>
  <c r="BF69" i="2" s="1"/>
  <c r="F68" i="8"/>
  <c r="BB68" i="2" s="1"/>
  <c r="F12" i="8"/>
  <c r="BB12" i="2" s="1"/>
  <c r="H4" i="35"/>
  <c r="H1749" i="2" s="1"/>
  <c r="L12" i="35"/>
  <c r="L1757" i="2" s="1"/>
  <c r="H14" i="35"/>
  <c r="H1759" i="2" s="1"/>
  <c r="R5" i="35"/>
  <c r="R15" i="35"/>
  <c r="K3" i="35"/>
  <c r="K1748" i="2" s="1"/>
  <c r="K13" i="35"/>
  <c r="K1758" i="2" s="1"/>
  <c r="L2" i="35"/>
  <c r="L1747" i="2" s="1"/>
  <c r="M43" i="33"/>
  <c r="M1687" i="2" s="1"/>
  <c r="R2" i="33"/>
  <c r="R1646" i="2" s="1"/>
  <c r="M78" i="33"/>
  <c r="M1722" i="2" s="1"/>
  <c r="M45" i="33"/>
  <c r="M1689" i="2" s="1"/>
  <c r="P84" i="33"/>
  <c r="P1728" i="2" s="1"/>
  <c r="M91" i="33"/>
  <c r="M1735" i="2" s="1"/>
  <c r="Y4" i="37"/>
  <c r="Z1769" i="2" s="1"/>
  <c r="M73" i="33"/>
  <c r="M1717" i="2" s="1"/>
  <c r="M71" i="33"/>
  <c r="M1715" i="2" s="1"/>
  <c r="N85" i="33"/>
  <c r="N1729" i="2" s="1"/>
  <c r="R5" i="33"/>
  <c r="R1649" i="2" s="1"/>
  <c r="R4" i="33"/>
  <c r="R1648" i="2" s="1"/>
  <c r="M59" i="33"/>
  <c r="M1703" i="2" s="1"/>
  <c r="M19" i="33"/>
  <c r="M1663" i="2" s="1"/>
  <c r="L63" i="33"/>
  <c r="L1707" i="2" s="1"/>
  <c r="T121" i="39"/>
  <c r="AF1942" i="2" s="1"/>
  <c r="R6" i="33"/>
  <c r="R1650" i="2" s="1"/>
  <c r="M77" i="33"/>
  <c r="M1721" i="2" s="1"/>
  <c r="L56" i="33"/>
  <c r="L1700" i="2" s="1"/>
  <c r="M52" i="33"/>
  <c r="M1696" i="2" s="1"/>
  <c r="Q2" i="33"/>
  <c r="Q1646" i="2" s="1"/>
  <c r="O2" i="33"/>
  <c r="O1646" i="2" s="1"/>
  <c r="L42" i="33"/>
  <c r="L1686" i="2" s="1"/>
  <c r="O70" i="33"/>
  <c r="O1714" i="2" s="1"/>
  <c r="M64" i="33"/>
  <c r="M1708" i="2" s="1"/>
  <c r="O87" i="33"/>
  <c r="O1731" i="2" s="1"/>
  <c r="M49" i="33"/>
  <c r="M1693" i="2" s="1"/>
  <c r="M99" i="33"/>
  <c r="M1743" i="2" s="1"/>
  <c r="M38" i="33"/>
  <c r="M1682" i="2" s="1"/>
  <c r="R3" i="33"/>
  <c r="R1647" i="2" s="1"/>
  <c r="M98" i="33"/>
  <c r="M1742" i="2" s="1"/>
  <c r="M66" i="33"/>
  <c r="M1710" i="2" s="1"/>
  <c r="M57" i="33"/>
  <c r="M1701" i="2" s="1"/>
  <c r="E847" i="31" l="1"/>
  <c r="E1340" i="2"/>
  <c r="B753" i="31"/>
  <c r="B1246" i="2"/>
  <c r="E785" i="31"/>
  <c r="E1278" i="2"/>
  <c r="E764" i="31"/>
  <c r="E1257" i="2"/>
  <c r="E839" i="31"/>
  <c r="E1332" i="2"/>
  <c r="E770" i="31"/>
  <c r="E1263" i="2"/>
  <c r="E766" i="31"/>
  <c r="E1259" i="2"/>
  <c r="E830" i="31"/>
  <c r="E1323" i="2"/>
  <c r="E823" i="31"/>
  <c r="E1316" i="2"/>
  <c r="E808" i="31"/>
  <c r="E1301" i="2"/>
  <c r="E814" i="31"/>
  <c r="E1307" i="2"/>
  <c r="E758" i="31"/>
  <c r="E1251" i="2"/>
  <c r="E827" i="31"/>
  <c r="E1320" i="2"/>
  <c r="E819" i="31"/>
  <c r="E1312" i="2"/>
  <c r="E794" i="31"/>
  <c r="E1287" i="2"/>
  <c r="E816" i="31"/>
  <c r="E1309" i="2"/>
  <c r="E845" i="31"/>
  <c r="E1338" i="2"/>
  <c r="E778" i="31"/>
  <c r="E1271" i="2"/>
  <c r="E809" i="31"/>
  <c r="E1302" i="2"/>
  <c r="E838" i="31"/>
  <c r="E1331" i="2"/>
  <c r="E832" i="31"/>
  <c r="E1325" i="2"/>
  <c r="E773" i="31"/>
  <c r="E1266" i="2"/>
  <c r="B752" i="31"/>
  <c r="B1245" i="2"/>
  <c r="E810" i="31"/>
  <c r="E1303" i="2"/>
  <c r="E792" i="31"/>
  <c r="E1285" i="2"/>
  <c r="E807" i="31"/>
  <c r="E1300" i="2"/>
  <c r="E774" i="31"/>
  <c r="E1267" i="2"/>
  <c r="E822" i="31"/>
  <c r="E1315" i="2"/>
  <c r="E790" i="31"/>
  <c r="E1283" i="2"/>
  <c r="E786" i="31"/>
  <c r="E1279" i="2"/>
  <c r="E841" i="31"/>
  <c r="E1334" i="2"/>
  <c r="E833" i="31"/>
  <c r="E1326" i="2"/>
  <c r="E804" i="31"/>
  <c r="E1297" i="2"/>
  <c r="E802" i="31"/>
  <c r="E1295" i="2"/>
  <c r="E762" i="31"/>
  <c r="E1255" i="2"/>
  <c r="E843" i="31"/>
  <c r="E1336" i="2"/>
  <c r="E828" i="31"/>
  <c r="E1321" i="2"/>
  <c r="E767" i="31"/>
  <c r="E1260" i="2"/>
  <c r="E818" i="31"/>
  <c r="E1311" i="2"/>
  <c r="E769" i="31"/>
  <c r="E1262" i="2"/>
  <c r="E798" i="31"/>
  <c r="E1291" i="2"/>
  <c r="E803" i="31"/>
  <c r="E1296" i="2"/>
  <c r="E757" i="31"/>
  <c r="E1250" i="2"/>
  <c r="E756" i="31"/>
  <c r="E1249" i="2"/>
  <c r="E782" i="31"/>
  <c r="E1275" i="2"/>
  <c r="E840" i="31"/>
  <c r="E1333" i="2"/>
  <c r="E789" i="31"/>
  <c r="E1282" i="2"/>
  <c r="E793" i="31"/>
  <c r="E1286" i="2"/>
  <c r="E799" i="31"/>
  <c r="E1292" i="2"/>
  <c r="E835" i="31"/>
  <c r="E1328" i="2"/>
  <c r="B751" i="31"/>
  <c r="B1244" i="2"/>
  <c r="E783" i="31"/>
  <c r="E1276" i="2"/>
  <c r="E763" i="31"/>
  <c r="E1256" i="2"/>
  <c r="E768" i="31"/>
  <c r="E1261" i="2"/>
  <c r="E806" i="31"/>
  <c r="E1299" i="2"/>
  <c r="E829" i="31"/>
  <c r="E1322" i="2"/>
  <c r="E826" i="31"/>
  <c r="E1319" i="2"/>
  <c r="E824" i="31"/>
  <c r="E1317" i="2"/>
  <c r="E788" i="31"/>
  <c r="E1281" i="2"/>
  <c r="E797" i="31"/>
  <c r="E1290" i="2"/>
  <c r="E779" i="31"/>
  <c r="E1272" i="2"/>
  <c r="E837" i="31"/>
  <c r="E1330" i="2"/>
  <c r="E805" i="31"/>
  <c r="E1298" i="2"/>
  <c r="E791" i="31"/>
  <c r="E1284" i="2"/>
  <c r="E775" i="31"/>
  <c r="E1268" i="2"/>
  <c r="E817" i="31"/>
  <c r="E1310" i="2"/>
  <c r="E834" i="31"/>
  <c r="E1327" i="2"/>
  <c r="E836" i="31"/>
  <c r="E1329" i="2"/>
  <c r="E784" i="31"/>
  <c r="E1277" i="2"/>
  <c r="E844" i="31"/>
  <c r="E1337" i="2"/>
  <c r="E800" i="31"/>
  <c r="E1293" i="2"/>
  <c r="E812" i="31"/>
  <c r="E1305" i="2"/>
  <c r="E821" i="31"/>
  <c r="E1314" i="2"/>
  <c r="E813" i="31"/>
  <c r="E1306" i="2"/>
  <c r="E755" i="31"/>
  <c r="E1248" i="2"/>
  <c r="E831" i="31"/>
  <c r="E1324" i="2"/>
  <c r="E781" i="31"/>
  <c r="E1274" i="2"/>
  <c r="E795" i="31"/>
  <c r="E1288" i="2"/>
  <c r="E772" i="31"/>
  <c r="E1265" i="2"/>
  <c r="E796" i="31"/>
  <c r="E1289" i="2"/>
  <c r="E776" i="31"/>
  <c r="E1269" i="2"/>
  <c r="E815" i="31"/>
  <c r="E1308" i="2"/>
  <c r="E801" i="31"/>
  <c r="E1294" i="2"/>
  <c r="E825" i="31"/>
  <c r="E1318" i="2"/>
  <c r="E765" i="31"/>
  <c r="E1258" i="2"/>
  <c r="E780" i="31"/>
  <c r="E1273" i="2"/>
  <c r="E846" i="31"/>
  <c r="E1339" i="2"/>
  <c r="E820" i="31"/>
  <c r="E1313" i="2"/>
  <c r="E842" i="31"/>
  <c r="E1335" i="2"/>
  <c r="E787" i="31"/>
  <c r="E1280" i="2"/>
  <c r="E811" i="31"/>
  <c r="E1304" i="2"/>
  <c r="E777" i="31"/>
  <c r="E1270" i="2"/>
  <c r="E771" i="31"/>
  <c r="E1264" i="2"/>
  <c r="C699" i="31"/>
  <c r="C1192" i="2"/>
  <c r="C727" i="31"/>
  <c r="C1220" i="2"/>
  <c r="C701" i="31"/>
  <c r="C1194" i="2"/>
  <c r="C688" i="31"/>
  <c r="C1181" i="2"/>
  <c r="C709" i="31"/>
  <c r="C1202" i="2"/>
  <c r="C729" i="31"/>
  <c r="C1222" i="2"/>
  <c r="C691" i="31"/>
  <c r="C1184" i="2"/>
  <c r="C753" i="31"/>
  <c r="C1246" i="2"/>
  <c r="C732" i="31"/>
  <c r="C1225" i="2"/>
  <c r="C680" i="31"/>
  <c r="C1173" i="2"/>
  <c r="C740" i="31"/>
  <c r="C1233" i="2"/>
  <c r="C721" i="31"/>
  <c r="C1214" i="2"/>
  <c r="C678" i="31"/>
  <c r="C1171" i="2"/>
  <c r="C736" i="31"/>
  <c r="C1229" i="2"/>
  <c r="C724" i="31"/>
  <c r="C1217" i="2"/>
  <c r="C672" i="31"/>
  <c r="C1165" i="2"/>
  <c r="C733" i="31"/>
  <c r="C1226" i="2"/>
  <c r="C713" i="31"/>
  <c r="C1206" i="2"/>
  <c r="C675" i="31"/>
  <c r="C1168" i="2"/>
  <c r="C744" i="31"/>
  <c r="C1237" i="2"/>
  <c r="C683" i="31"/>
  <c r="C1176" i="2"/>
  <c r="C719" i="31"/>
  <c r="C1212" i="2"/>
  <c r="C741" i="31"/>
  <c r="C1234" i="2"/>
  <c r="C705" i="31"/>
  <c r="C1198" i="2"/>
  <c r="C703" i="31"/>
  <c r="C1196" i="2"/>
  <c r="C752" i="31"/>
  <c r="C1245" i="2"/>
  <c r="C708" i="31"/>
  <c r="C1201" i="2"/>
  <c r="C668" i="31"/>
  <c r="C1161" i="2"/>
  <c r="C716" i="31"/>
  <c r="C1209" i="2"/>
  <c r="C679" i="31"/>
  <c r="C1172" i="2"/>
  <c r="C682" i="31"/>
  <c r="C1175" i="2"/>
  <c r="C687" i="31"/>
  <c r="C1180" i="2"/>
  <c r="C690" i="31"/>
  <c r="C1183" i="2"/>
  <c r="C695" i="31"/>
  <c r="C1188" i="2"/>
  <c r="C686" i="31"/>
  <c r="C1179" i="2"/>
  <c r="C671" i="31"/>
  <c r="C1164" i="2"/>
  <c r="C749" i="31"/>
  <c r="C1242" i="2"/>
  <c r="C712" i="31"/>
  <c r="C1205" i="2"/>
  <c r="C715" i="31"/>
  <c r="C1208" i="2"/>
  <c r="C720" i="31"/>
  <c r="C1213" i="2"/>
  <c r="C723" i="31"/>
  <c r="C1216" i="2"/>
  <c r="C728" i="31"/>
  <c r="C1221" i="2"/>
  <c r="C698" i="31"/>
  <c r="C1191" i="2"/>
  <c r="C704" i="31"/>
  <c r="C1197" i="2"/>
  <c r="C674" i="31"/>
  <c r="C1167" i="2"/>
  <c r="C711" i="31"/>
  <c r="C1204" i="2"/>
  <c r="C750" i="31"/>
  <c r="C1243" i="2"/>
  <c r="C745" i="31"/>
  <c r="C1238" i="2"/>
  <c r="C742" i="31"/>
  <c r="C1235" i="2"/>
  <c r="C737" i="31"/>
  <c r="C1230" i="2"/>
  <c r="C731" i="31"/>
  <c r="C1224" i="2"/>
  <c r="C693" i="31"/>
  <c r="C1186" i="2"/>
  <c r="C707" i="31"/>
  <c r="C1200" i="2"/>
  <c r="C726" i="31"/>
  <c r="C1219" i="2"/>
  <c r="C694" i="31"/>
  <c r="C1187" i="2"/>
  <c r="C677" i="31"/>
  <c r="C1170" i="2"/>
  <c r="C697" i="31"/>
  <c r="C1190" i="2"/>
  <c r="C685" i="31"/>
  <c r="C1178" i="2"/>
  <c r="C734" i="31"/>
  <c r="C1227" i="2"/>
  <c r="C718" i="31"/>
  <c r="C1211" i="2"/>
  <c r="C746" i="31"/>
  <c r="C1239" i="2"/>
  <c r="C739" i="31"/>
  <c r="C1232" i="2"/>
  <c r="C689" i="31"/>
  <c r="C1182" i="2"/>
  <c r="C702" i="31"/>
  <c r="C1195" i="2"/>
  <c r="C730" i="31"/>
  <c r="C1223" i="2"/>
  <c r="C710" i="31"/>
  <c r="C1203" i="2"/>
  <c r="C673" i="31"/>
  <c r="C1166" i="2"/>
  <c r="C747" i="31"/>
  <c r="C1240" i="2"/>
  <c r="C681" i="31"/>
  <c r="C1174" i="2"/>
  <c r="C692" i="31"/>
  <c r="C1185" i="2"/>
  <c r="C722" i="31"/>
  <c r="C1215" i="2"/>
  <c r="C738" i="31"/>
  <c r="C1231" i="2"/>
  <c r="C735" i="31"/>
  <c r="C1228" i="2"/>
  <c r="C700" i="31"/>
  <c r="C1193" i="2"/>
  <c r="C706" i="31"/>
  <c r="C1199" i="2"/>
  <c r="C684" i="31"/>
  <c r="C1177" i="2"/>
  <c r="C714" i="31"/>
  <c r="C1207" i="2"/>
  <c r="C725" i="31"/>
  <c r="C1218" i="2"/>
  <c r="C743" i="31"/>
  <c r="C1236" i="2"/>
  <c r="C670" i="31"/>
  <c r="C1163" i="2"/>
  <c r="C669" i="31"/>
  <c r="C1162" i="2"/>
  <c r="C676" i="31"/>
  <c r="C1169" i="2"/>
  <c r="C696" i="31"/>
  <c r="C1189" i="2"/>
  <c r="C717" i="31"/>
  <c r="C1210" i="2"/>
  <c r="C751" i="31"/>
  <c r="C1244" i="2"/>
  <c r="C748" i="31"/>
  <c r="C1241" i="2"/>
  <c r="B783" i="31"/>
  <c r="B1370" i="2" s="1"/>
  <c r="B773" i="31"/>
  <c r="B1360" i="2" s="1"/>
  <c r="R1760" i="2"/>
  <c r="X1760" i="2"/>
  <c r="B825" i="31"/>
  <c r="B1412" i="2" s="1"/>
  <c r="B842" i="31"/>
  <c r="B1429" i="2" s="1"/>
  <c r="B812" i="31"/>
  <c r="B1399" i="2" s="1"/>
  <c r="B775" i="31"/>
  <c r="B1362" i="2" s="1"/>
  <c r="B777" i="31"/>
  <c r="B1364" i="2" s="1"/>
  <c r="B763" i="31"/>
  <c r="B1350" i="2" s="1"/>
  <c r="B766" i="31"/>
  <c r="B1353" i="2" s="1"/>
  <c r="B778" i="31"/>
  <c r="B1365" i="2" s="1"/>
  <c r="B787" i="31"/>
  <c r="B1374" i="2" s="1"/>
  <c r="B764" i="31"/>
  <c r="B1351" i="2" s="1"/>
  <c r="B820" i="31"/>
  <c r="B1407" i="2" s="1"/>
  <c r="B803" i="31"/>
  <c r="B1390" i="2" s="1"/>
  <c r="B771" i="31"/>
  <c r="B1358" i="2" s="1"/>
  <c r="B759" i="31"/>
  <c r="B1346" i="2" s="1"/>
  <c r="B755" i="31"/>
  <c r="B1342" i="2" s="1"/>
  <c r="B826" i="31"/>
  <c r="B1413" i="2" s="1"/>
  <c r="B824" i="31"/>
  <c r="B1411" i="2" s="1"/>
  <c r="B774" i="31"/>
  <c r="B1361" i="2" s="1"/>
  <c r="B801" i="31"/>
  <c r="B1388" i="2" s="1"/>
  <c r="B816" i="31"/>
  <c r="B1403" i="2" s="1"/>
  <c r="E754" i="31"/>
  <c r="E1341" i="2" s="1"/>
  <c r="B760" i="31"/>
  <c r="B1347" i="2" s="1"/>
  <c r="B791" i="31"/>
  <c r="B1378" i="2" s="1"/>
  <c r="B830" i="31"/>
  <c r="B1417" i="2" s="1"/>
  <c r="B835" i="31"/>
  <c r="B1422" i="2" s="1"/>
  <c r="B769" i="31"/>
  <c r="B1356" i="2" s="1"/>
  <c r="B804" i="31"/>
  <c r="B1391" i="2" s="1"/>
  <c r="B822" i="31"/>
  <c r="B1409" i="2" s="1"/>
  <c r="B814" i="31"/>
  <c r="B1401" i="2" s="1"/>
  <c r="B838" i="31"/>
  <c r="B1425" i="2" s="1"/>
  <c r="B834" i="31"/>
  <c r="B1421" i="2" s="1"/>
  <c r="B827" i="31"/>
  <c r="B1414" i="2" s="1"/>
  <c r="B799" i="31"/>
  <c r="B1386" i="2" s="1"/>
  <c r="B793" i="31"/>
  <c r="B1380" i="2" s="1"/>
  <c r="X1750" i="2"/>
  <c r="R1750" i="2"/>
  <c r="B808" i="31"/>
  <c r="B1395" i="2" s="1"/>
  <c r="B841" i="31"/>
  <c r="B1428" i="2" s="1"/>
  <c r="B784" i="31"/>
  <c r="B1371" i="2" s="1"/>
  <c r="B757" i="31"/>
  <c r="B1344" i="2" s="1"/>
  <c r="B797" i="31"/>
  <c r="B1384" i="2" s="1"/>
  <c r="B765" i="31"/>
  <c r="B1352" i="2" s="1"/>
  <c r="B807" i="31"/>
  <c r="B1394" i="2" s="1"/>
  <c r="P84" i="8"/>
  <c r="L84" i="2" s="1"/>
  <c r="B809" i="31"/>
  <c r="B1396" i="2" s="1"/>
  <c r="B819" i="31"/>
  <c r="B1406" i="2" s="1"/>
  <c r="B788" i="31"/>
  <c r="B1375" i="2" s="1"/>
  <c r="B762" i="31"/>
  <c r="B1349" i="2" s="1"/>
  <c r="B843" i="31"/>
  <c r="B1430" i="2" s="1"/>
  <c r="B761" i="31"/>
  <c r="B1348" i="2" s="1"/>
  <c r="B756" i="31"/>
  <c r="B1343" i="2" s="1"/>
  <c r="B780" i="31"/>
  <c r="B1367" i="2" s="1"/>
  <c r="B800" i="31"/>
  <c r="B1387" i="2" s="1"/>
  <c r="B786" i="31"/>
  <c r="B1373" i="2" s="1"/>
  <c r="B776" i="31"/>
  <c r="B1363" i="2" s="1"/>
  <c r="B795" i="31"/>
  <c r="B1382" i="2" s="1"/>
  <c r="B828" i="31"/>
  <c r="B1415" i="2" s="1"/>
  <c r="B810" i="31"/>
  <c r="B1397" i="2" s="1"/>
  <c r="B815" i="31"/>
  <c r="B1402" i="2" s="1"/>
  <c r="S97" i="8"/>
  <c r="O97" i="2" s="1"/>
  <c r="B781" i="31"/>
  <c r="B1368" i="2" s="1"/>
  <c r="S84" i="8"/>
  <c r="O84" i="2" s="1"/>
  <c r="B805" i="31"/>
  <c r="B1392" i="2" s="1"/>
  <c r="B844" i="31"/>
  <c r="B1431" i="2" s="1"/>
  <c r="B836" i="31"/>
  <c r="B1423" i="2" s="1"/>
  <c r="B772" i="31"/>
  <c r="B1359" i="2" s="1"/>
  <c r="B821" i="31"/>
  <c r="B1408" i="2" s="1"/>
  <c r="B792" i="31"/>
  <c r="B1379" i="2" s="1"/>
  <c r="R84" i="8"/>
  <c r="N84" i="2" s="1"/>
  <c r="Q84" i="8"/>
  <c r="M84" i="2" s="1"/>
  <c r="B798" i="31"/>
  <c r="B1385" i="2" s="1"/>
  <c r="B796" i="31"/>
  <c r="B1383" i="2" s="1"/>
  <c r="B802" i="31"/>
  <c r="B1389" i="2" s="1"/>
  <c r="B806" i="31"/>
  <c r="B1393" i="2" s="1"/>
  <c r="B811" i="31"/>
  <c r="B1398" i="2" s="1"/>
  <c r="B840" i="31"/>
  <c r="B1427" i="2" s="1"/>
  <c r="B789" i="31"/>
  <c r="B1376" i="2" s="1"/>
  <c r="B833" i="31"/>
  <c r="B1420" i="2" s="1"/>
  <c r="B779" i="31"/>
  <c r="B1366" i="2" s="1"/>
  <c r="B767" i="31"/>
  <c r="B1354" i="2" s="1"/>
  <c r="B818" i="31"/>
  <c r="B1405" i="2" s="1"/>
  <c r="B754" i="31"/>
  <c r="B1341" i="2" s="1"/>
  <c r="B768" i="31"/>
  <c r="B1355" i="2" s="1"/>
  <c r="B770" i="31"/>
  <c r="B1357" i="2" s="1"/>
  <c r="B758" i="31"/>
  <c r="B1345" i="2" s="1"/>
  <c r="B782" i="31"/>
  <c r="B1369" i="2" s="1"/>
  <c r="B832" i="31"/>
  <c r="B1419" i="2" s="1"/>
  <c r="B823" i="31"/>
  <c r="B1410" i="2" s="1"/>
  <c r="B829" i="31"/>
  <c r="B1416" i="2" s="1"/>
  <c r="B794" i="31"/>
  <c r="B1381" i="2" s="1"/>
  <c r="B790" i="31"/>
  <c r="B1377" i="2" s="1"/>
  <c r="B817" i="31"/>
  <c r="B1404" i="2" s="1"/>
  <c r="B839" i="31"/>
  <c r="B1426" i="2" s="1"/>
  <c r="B837" i="31"/>
  <c r="B1424" i="2" s="1"/>
  <c r="B785" i="31"/>
  <c r="B1372" i="2" s="1"/>
  <c r="B813" i="31"/>
  <c r="B1400" i="2" s="1"/>
  <c r="B831" i="31"/>
  <c r="B1418" i="2" s="1"/>
  <c r="J59" i="8"/>
  <c r="BF59" i="2" s="1"/>
  <c r="J70" i="8"/>
  <c r="BF70" i="2" s="1"/>
  <c r="F69" i="8"/>
  <c r="BB69" i="2" s="1"/>
  <c r="F13" i="8"/>
  <c r="BB13" i="2" s="1"/>
  <c r="I14" i="35"/>
  <c r="I1759" i="2" s="1"/>
  <c r="M2" i="35"/>
  <c r="M1747" i="2" s="1"/>
  <c r="L3" i="35"/>
  <c r="L1748" i="2" s="1"/>
  <c r="M12" i="35"/>
  <c r="M1757" i="2" s="1"/>
  <c r="S5" i="35"/>
  <c r="Y1750" i="2" s="1"/>
  <c r="L13" i="35"/>
  <c r="L1758" i="2" s="1"/>
  <c r="S15" i="35"/>
  <c r="Y1760" i="2" s="1"/>
  <c r="I4" i="35"/>
  <c r="I1749" i="2" s="1"/>
  <c r="N66" i="33"/>
  <c r="N1710" i="2" s="1"/>
  <c r="N38" i="33"/>
  <c r="N1682" i="2" s="1"/>
  <c r="P87" i="33"/>
  <c r="P1731" i="2" s="1"/>
  <c r="M42" i="33"/>
  <c r="M1686" i="2" s="1"/>
  <c r="N52" i="33"/>
  <c r="N1696" i="2" s="1"/>
  <c r="F7" i="33"/>
  <c r="W1651" i="2" s="1"/>
  <c r="N59" i="33"/>
  <c r="N1703" i="2" s="1"/>
  <c r="N71" i="33"/>
  <c r="N1715" i="2" s="1"/>
  <c r="N78" i="33"/>
  <c r="N1722" i="2" s="1"/>
  <c r="F5" i="33"/>
  <c r="W1649" i="2" s="1"/>
  <c r="N73" i="33"/>
  <c r="N1717" i="2" s="1"/>
  <c r="R84" i="33"/>
  <c r="R1728" i="2" s="1"/>
  <c r="Q84" i="33"/>
  <c r="Q1728" i="2" s="1"/>
  <c r="F3" i="33"/>
  <c r="W1647" i="2" s="1"/>
  <c r="N99" i="33"/>
  <c r="N1743" i="2" s="1"/>
  <c r="M63" i="33"/>
  <c r="M1707" i="2" s="1"/>
  <c r="F6" i="33"/>
  <c r="W1650" i="2" s="1"/>
  <c r="W5" i="37"/>
  <c r="X1770" i="2" s="1"/>
  <c r="N45" i="33"/>
  <c r="N1689" i="2" s="1"/>
  <c r="N98" i="33"/>
  <c r="N1742" i="2" s="1"/>
  <c r="M56" i="33"/>
  <c r="M1700" i="2" s="1"/>
  <c r="U121" i="39"/>
  <c r="AG1942" i="2" s="1"/>
  <c r="F4" i="33"/>
  <c r="W1648" i="2" s="1"/>
  <c r="N64" i="33"/>
  <c r="N1708" i="2" s="1"/>
  <c r="N57" i="33"/>
  <c r="N1701" i="2" s="1"/>
  <c r="N49" i="33"/>
  <c r="N1693" i="2" s="1"/>
  <c r="P70" i="33"/>
  <c r="P1714" i="2" s="1"/>
  <c r="N77" i="33"/>
  <c r="N1721" i="2" s="1"/>
  <c r="N19" i="33"/>
  <c r="N1663" i="2" s="1"/>
  <c r="O85" i="33"/>
  <c r="O1729" i="2" s="1"/>
  <c r="N91" i="33"/>
  <c r="N1735" i="2" s="1"/>
  <c r="N43" i="33"/>
  <c r="N1687" i="2" s="1"/>
  <c r="E871" i="31" l="1"/>
  <c r="E1364" i="2"/>
  <c r="E914" i="31"/>
  <c r="E1407" i="2"/>
  <c r="E919" i="31"/>
  <c r="E1412" i="2"/>
  <c r="E890" i="31"/>
  <c r="E1383" i="2"/>
  <c r="E925" i="31"/>
  <c r="E1418" i="2"/>
  <c r="E906" i="31"/>
  <c r="E1399" i="2"/>
  <c r="E930" i="31"/>
  <c r="E1423" i="2"/>
  <c r="E885" i="31"/>
  <c r="E1378" i="2"/>
  <c r="E891" i="31"/>
  <c r="E1384" i="2"/>
  <c r="E923" i="31"/>
  <c r="E1416" i="2"/>
  <c r="E877" i="31"/>
  <c r="E1370" i="2"/>
  <c r="E887" i="31"/>
  <c r="E1380" i="2"/>
  <c r="E850" i="31"/>
  <c r="E1343" i="2"/>
  <c r="E863" i="31"/>
  <c r="E1356" i="2"/>
  <c r="E937" i="31"/>
  <c r="E1430" i="2"/>
  <c r="E927" i="31"/>
  <c r="E1420" i="2"/>
  <c r="E916" i="31"/>
  <c r="E1409" i="2"/>
  <c r="E904" i="31"/>
  <c r="E1397" i="2"/>
  <c r="E932" i="31"/>
  <c r="E1425" i="2"/>
  <c r="E910" i="31"/>
  <c r="E1403" i="2"/>
  <c r="E852" i="31"/>
  <c r="E1345" i="2"/>
  <c r="E924" i="31"/>
  <c r="E1417" i="2"/>
  <c r="E858" i="31"/>
  <c r="E1351" i="2"/>
  <c r="E905" i="31"/>
  <c r="E1398" i="2"/>
  <c r="E940" i="31"/>
  <c r="E1433" i="2"/>
  <c r="E895" i="31"/>
  <c r="E1388" i="2"/>
  <c r="E866" i="31"/>
  <c r="E1359" i="2"/>
  <c r="E849" i="31"/>
  <c r="E1342" i="2"/>
  <c r="E894" i="31"/>
  <c r="E1387" i="2"/>
  <c r="E928" i="31"/>
  <c r="E1421" i="2"/>
  <c r="E899" i="31"/>
  <c r="E1392" i="2"/>
  <c r="E882" i="31"/>
  <c r="E1375" i="2"/>
  <c r="E900" i="31"/>
  <c r="E1393" i="2"/>
  <c r="B845" i="31"/>
  <c r="B1338" i="2"/>
  <c r="E883" i="31"/>
  <c r="E1376" i="2"/>
  <c r="E851" i="31"/>
  <c r="E1344" i="2"/>
  <c r="E912" i="31"/>
  <c r="E1405" i="2"/>
  <c r="E856" i="31"/>
  <c r="E1349" i="2"/>
  <c r="E935" i="31"/>
  <c r="E1428" i="2"/>
  <c r="E868" i="31"/>
  <c r="E1361" i="2"/>
  <c r="B846" i="31"/>
  <c r="B1339" i="2"/>
  <c r="E903" i="31"/>
  <c r="E1396" i="2"/>
  <c r="E888" i="31"/>
  <c r="E1381" i="2"/>
  <c r="E908" i="31"/>
  <c r="E1401" i="2"/>
  <c r="E860" i="31"/>
  <c r="E1353" i="2"/>
  <c r="E879" i="31"/>
  <c r="E1372" i="2"/>
  <c r="E881" i="31"/>
  <c r="E1374" i="2"/>
  <c r="E874" i="31"/>
  <c r="E1367" i="2"/>
  <c r="E909" i="31"/>
  <c r="E1402" i="2"/>
  <c r="E889" i="31"/>
  <c r="E1382" i="2"/>
  <c r="E907" i="31"/>
  <c r="E1400" i="2"/>
  <c r="E938" i="31"/>
  <c r="E1431" i="2"/>
  <c r="E911" i="31"/>
  <c r="E1404" i="2"/>
  <c r="E931" i="31"/>
  <c r="E1424" i="2"/>
  <c r="E918" i="31"/>
  <c r="E1411" i="2"/>
  <c r="E862" i="31"/>
  <c r="E1355" i="2"/>
  <c r="E929" i="31"/>
  <c r="E1422" i="2"/>
  <c r="E934" i="31"/>
  <c r="E1427" i="2"/>
  <c r="E897" i="31"/>
  <c r="E1390" i="2"/>
  <c r="E861" i="31"/>
  <c r="E1354" i="2"/>
  <c r="E896" i="31"/>
  <c r="E1389" i="2"/>
  <c r="E880" i="31"/>
  <c r="E1373" i="2"/>
  <c r="E901" i="31"/>
  <c r="E1394" i="2"/>
  <c r="E867" i="31"/>
  <c r="E1360" i="2"/>
  <c r="E872" i="31"/>
  <c r="E1365" i="2"/>
  <c r="E913" i="31"/>
  <c r="E1406" i="2"/>
  <c r="E902" i="31"/>
  <c r="E1395" i="2"/>
  <c r="E864" i="31"/>
  <c r="E1357" i="2"/>
  <c r="B847" i="31"/>
  <c r="B1340" i="2"/>
  <c r="E865" i="31"/>
  <c r="E1358" i="2"/>
  <c r="E936" i="31"/>
  <c r="E1429" i="2"/>
  <c r="E859" i="31"/>
  <c r="E1352" i="2"/>
  <c r="E870" i="31"/>
  <c r="E1363" i="2"/>
  <c r="E875" i="31"/>
  <c r="E1368" i="2"/>
  <c r="E915" i="31"/>
  <c r="E1408" i="2"/>
  <c r="E878" i="31"/>
  <c r="E1371" i="2"/>
  <c r="E869" i="31"/>
  <c r="E1362" i="2"/>
  <c r="E873" i="31"/>
  <c r="E1366" i="2"/>
  <c r="E920" i="31"/>
  <c r="E1413" i="2"/>
  <c r="E857" i="31"/>
  <c r="E1350" i="2"/>
  <c r="E893" i="31"/>
  <c r="E1386" i="2"/>
  <c r="E876" i="31"/>
  <c r="E1369" i="2"/>
  <c r="E892" i="31"/>
  <c r="E1385" i="2"/>
  <c r="E922" i="31"/>
  <c r="E1415" i="2"/>
  <c r="E898" i="31"/>
  <c r="E1391" i="2"/>
  <c r="E884" i="31"/>
  <c r="E1377" i="2"/>
  <c r="E886" i="31"/>
  <c r="E1379" i="2"/>
  <c r="E926" i="31"/>
  <c r="E1419" i="2"/>
  <c r="E939" i="31"/>
  <c r="E1432" i="2"/>
  <c r="E921" i="31"/>
  <c r="E1414" i="2"/>
  <c r="E917" i="31"/>
  <c r="E1410" i="2"/>
  <c r="E933" i="31"/>
  <c r="E1426" i="2"/>
  <c r="E941" i="31"/>
  <c r="E1434" i="2"/>
  <c r="C842" i="31"/>
  <c r="C1335" i="2"/>
  <c r="C811" i="31"/>
  <c r="C1304" i="2"/>
  <c r="C770" i="31"/>
  <c r="C1263" i="2"/>
  <c r="C764" i="31"/>
  <c r="C1257" i="2"/>
  <c r="C819" i="31"/>
  <c r="C1312" i="2"/>
  <c r="C778" i="31"/>
  <c r="C1271" i="2"/>
  <c r="C794" i="31"/>
  <c r="C1287" i="2"/>
  <c r="C832" i="31"/>
  <c r="C1325" i="2"/>
  <c r="C786" i="31"/>
  <c r="C1279" i="2"/>
  <c r="C841" i="31"/>
  <c r="C1334" i="2"/>
  <c r="C804" i="31"/>
  <c r="C1297" i="2"/>
  <c r="C796" i="31"/>
  <c r="C1289" i="2"/>
  <c r="C833" i="31"/>
  <c r="C1326" i="2"/>
  <c r="C812" i="31"/>
  <c r="C1305" i="2"/>
  <c r="C779" i="31"/>
  <c r="C1272" i="2"/>
  <c r="C771" i="31"/>
  <c r="C1264" i="2"/>
  <c r="C820" i="31"/>
  <c r="C1313" i="2"/>
  <c r="C787" i="31"/>
  <c r="C1280" i="2"/>
  <c r="C831" i="31"/>
  <c r="C1324" i="2"/>
  <c r="C839" i="31"/>
  <c r="C1332" i="2"/>
  <c r="C805" i="31"/>
  <c r="C1298" i="2"/>
  <c r="C798" i="31"/>
  <c r="C1291" i="2"/>
  <c r="C822" i="31"/>
  <c r="C1315" i="2"/>
  <c r="C814" i="31"/>
  <c r="C1307" i="2"/>
  <c r="C806" i="31"/>
  <c r="C1299" i="2"/>
  <c r="C765" i="31"/>
  <c r="C1258" i="2"/>
  <c r="C789" i="31"/>
  <c r="C1282" i="2"/>
  <c r="C781" i="31"/>
  <c r="C1274" i="2"/>
  <c r="C773" i="31"/>
  <c r="C1266" i="2"/>
  <c r="C762" i="31"/>
  <c r="C1255" i="2"/>
  <c r="C846" i="31"/>
  <c r="C1339" i="2"/>
  <c r="C799" i="31"/>
  <c r="C1292" i="2"/>
  <c r="C813" i="31"/>
  <c r="C1306" i="2"/>
  <c r="C838" i="31"/>
  <c r="C1331" i="2"/>
  <c r="C807" i="31"/>
  <c r="C1300" i="2"/>
  <c r="C766" i="31"/>
  <c r="C1259" i="2"/>
  <c r="C830" i="31"/>
  <c r="C1323" i="2"/>
  <c r="C815" i="31"/>
  <c r="C1308" i="2"/>
  <c r="C774" i="31"/>
  <c r="C1267" i="2"/>
  <c r="C847" i="31"/>
  <c r="C1340" i="2"/>
  <c r="C823" i="31"/>
  <c r="C1316" i="2"/>
  <c r="C782" i="31"/>
  <c r="C1275" i="2"/>
  <c r="C821" i="31"/>
  <c r="C1314" i="2"/>
  <c r="C845" i="31"/>
  <c r="C1338" i="2"/>
  <c r="C790" i="31"/>
  <c r="C1283" i="2"/>
  <c r="C763" i="31"/>
  <c r="C1256" i="2"/>
  <c r="C837" i="31"/>
  <c r="C1330" i="2"/>
  <c r="C808" i="31"/>
  <c r="C1301" i="2"/>
  <c r="C800" i="31"/>
  <c r="C1293" i="2"/>
  <c r="C829" i="31"/>
  <c r="C1322" i="2"/>
  <c r="C816" i="31"/>
  <c r="C1309" i="2"/>
  <c r="C775" i="31"/>
  <c r="C1268" i="2"/>
  <c r="C767" i="31"/>
  <c r="C1260" i="2"/>
  <c r="C824" i="31"/>
  <c r="C1317" i="2"/>
  <c r="C783" i="31"/>
  <c r="C1276" i="2"/>
  <c r="C840" i="31"/>
  <c r="C1333" i="2"/>
  <c r="C828" i="31"/>
  <c r="C1321" i="2"/>
  <c r="C791" i="31"/>
  <c r="C1284" i="2"/>
  <c r="C788" i="31"/>
  <c r="C1281" i="2"/>
  <c r="C801" i="31"/>
  <c r="C1294" i="2"/>
  <c r="C825" i="31"/>
  <c r="C1318" i="2"/>
  <c r="C836" i="31"/>
  <c r="C1329" i="2"/>
  <c r="C844" i="31"/>
  <c r="C1337" i="2"/>
  <c r="C768" i="31"/>
  <c r="C1261" i="2"/>
  <c r="C792" i="31"/>
  <c r="C1285" i="2"/>
  <c r="C817" i="31"/>
  <c r="C1310" i="2"/>
  <c r="C809" i="31"/>
  <c r="C1302" i="2"/>
  <c r="C843" i="31"/>
  <c r="C1336" i="2"/>
  <c r="C780" i="31"/>
  <c r="C1273" i="2"/>
  <c r="C784" i="31"/>
  <c r="C1277" i="2"/>
  <c r="C776" i="31"/>
  <c r="C1269" i="2"/>
  <c r="C810" i="31"/>
  <c r="C1303" i="2"/>
  <c r="C802" i="31"/>
  <c r="C1295" i="2"/>
  <c r="C797" i="31"/>
  <c r="C1290" i="2"/>
  <c r="C835" i="31"/>
  <c r="C1328" i="2"/>
  <c r="C777" i="31"/>
  <c r="C1270" i="2"/>
  <c r="C769" i="31"/>
  <c r="C1262" i="2"/>
  <c r="C827" i="31"/>
  <c r="C1320" i="2"/>
  <c r="C818" i="31"/>
  <c r="C1311" i="2"/>
  <c r="C772" i="31"/>
  <c r="C1265" i="2"/>
  <c r="C834" i="31"/>
  <c r="C1327" i="2"/>
  <c r="C826" i="31"/>
  <c r="C1319" i="2"/>
  <c r="C785" i="31"/>
  <c r="C1278" i="2"/>
  <c r="C803" i="31"/>
  <c r="C1296" i="2"/>
  <c r="C795" i="31"/>
  <c r="C1288" i="2"/>
  <c r="C793" i="31"/>
  <c r="C1286" i="2"/>
  <c r="F22" i="28"/>
  <c r="P98" i="8"/>
  <c r="L98" i="2" s="1"/>
  <c r="B884" i="31"/>
  <c r="B1471" i="2" s="1"/>
  <c r="B876" i="31"/>
  <c r="B1463" i="2" s="1"/>
  <c r="B852" i="31"/>
  <c r="B1439" i="2" s="1"/>
  <c r="B864" i="31"/>
  <c r="B1451" i="2" s="1"/>
  <c r="B848" i="31"/>
  <c r="B1435" i="2" s="1"/>
  <c r="B905" i="31"/>
  <c r="B1492" i="2" s="1"/>
  <c r="B886" i="31"/>
  <c r="B1473" i="2" s="1"/>
  <c r="B930" i="31"/>
  <c r="B1517" i="2" s="1"/>
  <c r="B855" i="31"/>
  <c r="B1442" i="2" s="1"/>
  <c r="B882" i="31"/>
  <c r="B1469" i="2" s="1"/>
  <c r="B913" i="31"/>
  <c r="B1500" i="2" s="1"/>
  <c r="B859" i="31"/>
  <c r="B1446" i="2" s="1"/>
  <c r="B878" i="31"/>
  <c r="B1465" i="2" s="1"/>
  <c r="B932" i="31"/>
  <c r="B1519" i="2" s="1"/>
  <c r="B863" i="31"/>
  <c r="B1450" i="2" s="1"/>
  <c r="B924" i="31"/>
  <c r="B1511" i="2" s="1"/>
  <c r="B868" i="31"/>
  <c r="B1455" i="2" s="1"/>
  <c r="B849" i="31"/>
  <c r="B1436" i="2" s="1"/>
  <c r="B860" i="31"/>
  <c r="B1447" i="2" s="1"/>
  <c r="B869" i="31"/>
  <c r="B1456" i="2" s="1"/>
  <c r="B867" i="31"/>
  <c r="B1454" i="2" s="1"/>
  <c r="B877" i="31"/>
  <c r="B1464" i="2" s="1"/>
  <c r="P85" i="8"/>
  <c r="L85" i="2" s="1"/>
  <c r="B925" i="31"/>
  <c r="B1512" i="2" s="1"/>
  <c r="B888" i="31"/>
  <c r="B1475" i="2" s="1"/>
  <c r="B917" i="31"/>
  <c r="B1504" i="2" s="1"/>
  <c r="B912" i="31"/>
  <c r="B1499" i="2" s="1"/>
  <c r="B892" i="31"/>
  <c r="B1479" i="2" s="1"/>
  <c r="Q85" i="8"/>
  <c r="M85" i="2" s="1"/>
  <c r="B915" i="31"/>
  <c r="B1502" i="2" s="1"/>
  <c r="B938" i="31"/>
  <c r="B1525" i="2" s="1"/>
  <c r="B875" i="31"/>
  <c r="B1462" i="2" s="1"/>
  <c r="B909" i="31"/>
  <c r="B1496" i="2" s="1"/>
  <c r="B889" i="31"/>
  <c r="B1476" i="2" s="1"/>
  <c r="B874" i="31"/>
  <c r="B1461" i="2" s="1"/>
  <c r="B937" i="31"/>
  <c r="B1524" i="2" s="1"/>
  <c r="B887" i="31"/>
  <c r="B1474" i="2" s="1"/>
  <c r="B893" i="31"/>
  <c r="B1480" i="2" s="1"/>
  <c r="B908" i="31"/>
  <c r="B1495" i="2" s="1"/>
  <c r="B929" i="31"/>
  <c r="B1516" i="2" s="1"/>
  <c r="B895" i="31"/>
  <c r="B1482" i="2" s="1"/>
  <c r="B918" i="31"/>
  <c r="B1505" i="2" s="1"/>
  <c r="B914" i="31"/>
  <c r="B1501" i="2" s="1"/>
  <c r="B857" i="31"/>
  <c r="B1444" i="2" s="1"/>
  <c r="B919" i="31"/>
  <c r="B1506" i="2" s="1"/>
  <c r="B879" i="31"/>
  <c r="B1466" i="2" s="1"/>
  <c r="B933" i="31"/>
  <c r="B1520" i="2" s="1"/>
  <c r="B923" i="31"/>
  <c r="B1510" i="2" s="1"/>
  <c r="B861" i="31"/>
  <c r="B1448" i="2" s="1"/>
  <c r="B873" i="31"/>
  <c r="B1460" i="2" s="1"/>
  <c r="B927" i="31"/>
  <c r="B1514" i="2" s="1"/>
  <c r="B883" i="31"/>
  <c r="B1470" i="2" s="1"/>
  <c r="B934" i="31"/>
  <c r="B1521" i="2" s="1"/>
  <c r="B900" i="31"/>
  <c r="B1487" i="2" s="1"/>
  <c r="B890" i="31"/>
  <c r="B1477" i="2" s="1"/>
  <c r="R85" i="8"/>
  <c r="N85" i="2" s="1"/>
  <c r="B866" i="31"/>
  <c r="B1453" i="2" s="1"/>
  <c r="S85" i="8"/>
  <c r="O85" i="2" s="1"/>
  <c r="B904" i="31"/>
  <c r="B1491" i="2" s="1"/>
  <c r="B870" i="31"/>
  <c r="B1457" i="2" s="1"/>
  <c r="B894" i="31"/>
  <c r="B1481" i="2" s="1"/>
  <c r="B850" i="31"/>
  <c r="B1437" i="2" s="1"/>
  <c r="B891" i="31"/>
  <c r="B1478" i="2" s="1"/>
  <c r="B935" i="31"/>
  <c r="B1522" i="2" s="1"/>
  <c r="B921" i="31"/>
  <c r="B1508" i="2" s="1"/>
  <c r="B928" i="31"/>
  <c r="B1515" i="2" s="1"/>
  <c r="B854" i="31"/>
  <c r="B1441" i="2" s="1"/>
  <c r="E848" i="31"/>
  <c r="E1435" i="2" s="1"/>
  <c r="B920" i="31"/>
  <c r="B1507" i="2" s="1"/>
  <c r="B865" i="31"/>
  <c r="B1452" i="2" s="1"/>
  <c r="B858" i="31"/>
  <c r="B1445" i="2" s="1"/>
  <c r="B872" i="31"/>
  <c r="B1459" i="2" s="1"/>
  <c r="B871" i="31"/>
  <c r="B1458" i="2" s="1"/>
  <c r="B906" i="31"/>
  <c r="B1493" i="2" s="1"/>
  <c r="B911" i="31"/>
  <c r="B1498" i="2" s="1"/>
  <c r="B907" i="31"/>
  <c r="B1494" i="2" s="1"/>
  <c r="B931" i="31"/>
  <c r="B1518" i="2" s="1"/>
  <c r="B926" i="31"/>
  <c r="B1513" i="2" s="1"/>
  <c r="B862" i="31"/>
  <c r="B1449" i="2" s="1"/>
  <c r="B896" i="31"/>
  <c r="B1483" i="2" s="1"/>
  <c r="B899" i="31"/>
  <c r="B1486" i="2" s="1"/>
  <c r="B922" i="31"/>
  <c r="B1509" i="2" s="1"/>
  <c r="B880" i="31"/>
  <c r="B1467" i="2" s="1"/>
  <c r="B856" i="31"/>
  <c r="B1443" i="2" s="1"/>
  <c r="B903" i="31"/>
  <c r="B1490" i="2" s="1"/>
  <c r="B901" i="31"/>
  <c r="B1488" i="2" s="1"/>
  <c r="B851" i="31"/>
  <c r="B1438" i="2" s="1"/>
  <c r="B902" i="31"/>
  <c r="B1489" i="2" s="1"/>
  <c r="B916" i="31"/>
  <c r="B1503" i="2" s="1"/>
  <c r="B898" i="31"/>
  <c r="B1485" i="2" s="1"/>
  <c r="B885" i="31"/>
  <c r="B1472" i="2" s="1"/>
  <c r="B910" i="31"/>
  <c r="B1497" i="2" s="1"/>
  <c r="B853" i="31"/>
  <c r="B1440" i="2" s="1"/>
  <c r="B897" i="31"/>
  <c r="B1484" i="2" s="1"/>
  <c r="B881" i="31"/>
  <c r="B1468" i="2" s="1"/>
  <c r="B936" i="31"/>
  <c r="B1523" i="2" s="1"/>
  <c r="J60" i="8"/>
  <c r="BF60" i="2" s="1"/>
  <c r="F70" i="8"/>
  <c r="BB70" i="2" s="1"/>
  <c r="F14" i="8"/>
  <c r="BB14" i="2" s="1"/>
  <c r="M13" i="35"/>
  <c r="M1758" i="2" s="1"/>
  <c r="G15" i="35"/>
  <c r="G1760" i="2" s="1"/>
  <c r="M3" i="35"/>
  <c r="M1748" i="2" s="1"/>
  <c r="F6" i="35"/>
  <c r="W1751" i="2" s="1"/>
  <c r="N2" i="35"/>
  <c r="N1747" i="2" s="1"/>
  <c r="J4" i="35"/>
  <c r="J1749" i="2" s="1"/>
  <c r="G5" i="35"/>
  <c r="G1750" i="2" s="1"/>
  <c r="F16" i="35"/>
  <c r="W1761" i="2" s="1"/>
  <c r="J14" i="35"/>
  <c r="J1759" i="2" s="1"/>
  <c r="N12" i="35"/>
  <c r="N1757" i="2" s="1"/>
  <c r="O43" i="33"/>
  <c r="O1687" i="2" s="1"/>
  <c r="O19" i="33"/>
  <c r="O1663" i="2" s="1"/>
  <c r="O49" i="33"/>
  <c r="O1693" i="2" s="1"/>
  <c r="T4" i="33"/>
  <c r="Y1648" i="2" s="1"/>
  <c r="T6" i="33"/>
  <c r="Y1650" i="2" s="1"/>
  <c r="O99" i="33"/>
  <c r="O1743" i="2" s="1"/>
  <c r="T5" i="33"/>
  <c r="Y1649" i="2" s="1"/>
  <c r="O71" i="33"/>
  <c r="O1715" i="2" s="1"/>
  <c r="N42" i="33"/>
  <c r="N1686" i="2" s="1"/>
  <c r="T3" i="33"/>
  <c r="Y1647" i="2" s="1"/>
  <c r="AG1957" i="2"/>
  <c r="AG1968" i="2"/>
  <c r="O59" i="33"/>
  <c r="O1703" i="2" s="1"/>
  <c r="O91" i="33"/>
  <c r="O1735" i="2" s="1"/>
  <c r="O57" i="33"/>
  <c r="O1701" i="2" s="1"/>
  <c r="N56" i="33"/>
  <c r="N1700" i="2" s="1"/>
  <c r="O45" i="33"/>
  <c r="O1689" i="2" s="1"/>
  <c r="O78" i="33"/>
  <c r="O1722" i="2" s="1"/>
  <c r="T7" i="33"/>
  <c r="Y1651" i="2" s="1"/>
  <c r="O38" i="33"/>
  <c r="O1682" i="2" s="1"/>
  <c r="O77" i="33"/>
  <c r="O1721" i="2" s="1"/>
  <c r="N63" i="33"/>
  <c r="N1707" i="2" s="1"/>
  <c r="R87" i="33"/>
  <c r="R1731" i="2" s="1"/>
  <c r="Q87" i="33"/>
  <c r="Q1731" i="2" s="1"/>
  <c r="P85" i="33"/>
  <c r="P1729" i="2" s="1"/>
  <c r="R70" i="33"/>
  <c r="R1714" i="2" s="1"/>
  <c r="Q70" i="33"/>
  <c r="Q1714" i="2" s="1"/>
  <c r="O64" i="33"/>
  <c r="O1708" i="2" s="1"/>
  <c r="O98" i="33"/>
  <c r="O1742" i="2" s="1"/>
  <c r="X5" i="37"/>
  <c r="Y1770" i="2" s="1"/>
  <c r="O73" i="33"/>
  <c r="O1717" i="2" s="1"/>
  <c r="O52" i="33"/>
  <c r="O1696" i="2" s="1"/>
  <c r="O66" i="33"/>
  <c r="O1710" i="2" s="1"/>
  <c r="E1027" i="31" l="1"/>
  <c r="E1614" i="2" s="1"/>
  <c r="E1520" i="2"/>
  <c r="E1020" i="31"/>
  <c r="E1607" i="2" s="1"/>
  <c r="E1513" i="2"/>
  <c r="E1016" i="31"/>
  <c r="E1603" i="2" s="1"/>
  <c r="E1509" i="2"/>
  <c r="E951" i="31"/>
  <c r="E1538" i="2" s="1"/>
  <c r="E1444" i="2"/>
  <c r="E972" i="31"/>
  <c r="E1559" i="2" s="1"/>
  <c r="E1465" i="2"/>
  <c r="E953" i="31"/>
  <c r="E1540" i="2" s="1"/>
  <c r="E1446" i="2"/>
  <c r="E958" i="31"/>
  <c r="E1545" i="2" s="1"/>
  <c r="E1451" i="2"/>
  <c r="E961" i="31"/>
  <c r="E1548" i="2" s="1"/>
  <c r="E1454" i="2"/>
  <c r="E955" i="31"/>
  <c r="E1542" i="2" s="1"/>
  <c r="E1448" i="2"/>
  <c r="E956" i="31"/>
  <c r="E1543" i="2" s="1"/>
  <c r="E1449" i="2"/>
  <c r="E1032" i="31"/>
  <c r="E1619" i="2" s="1"/>
  <c r="E1525" i="2"/>
  <c r="E968" i="31"/>
  <c r="E1555" i="2" s="1"/>
  <c r="E1461" i="2"/>
  <c r="E1002" i="31"/>
  <c r="E1589" i="2" s="1"/>
  <c r="E1495" i="2"/>
  <c r="E962" i="31"/>
  <c r="E1549" i="2" s="1"/>
  <c r="E1455" i="2"/>
  <c r="E945" i="31"/>
  <c r="E1532" i="2" s="1"/>
  <c r="E1438" i="2"/>
  <c r="E976" i="31"/>
  <c r="E1563" i="2" s="1"/>
  <c r="E1469" i="2"/>
  <c r="E943" i="31"/>
  <c r="E1530" i="2" s="1"/>
  <c r="E1436" i="2"/>
  <c r="E999" i="31"/>
  <c r="E1586" i="2" s="1"/>
  <c r="E1492" i="2"/>
  <c r="E1004" i="31"/>
  <c r="E1591" i="2" s="1"/>
  <c r="E1497" i="2"/>
  <c r="E1021" i="31"/>
  <c r="E1608" i="2" s="1"/>
  <c r="E1514" i="2"/>
  <c r="E981" i="31"/>
  <c r="E1568" i="2" s="1"/>
  <c r="E1474" i="2"/>
  <c r="E979" i="31"/>
  <c r="E1566" i="2" s="1"/>
  <c r="E1472" i="2"/>
  <c r="E984" i="31"/>
  <c r="E1571" i="2" s="1"/>
  <c r="E1477" i="2"/>
  <c r="E1011" i="31"/>
  <c r="E1598" i="2" s="1"/>
  <c r="E1504" i="2"/>
  <c r="E980" i="31"/>
  <c r="E1567" i="2" s="1"/>
  <c r="E1473" i="2"/>
  <c r="E986" i="31"/>
  <c r="E1573" i="2" s="1"/>
  <c r="E1479" i="2"/>
  <c r="E1014" i="31"/>
  <c r="E1601" i="2" s="1"/>
  <c r="E1507" i="2"/>
  <c r="E1009" i="31"/>
  <c r="E1596" i="2" s="1"/>
  <c r="E1502" i="2"/>
  <c r="E1030" i="31"/>
  <c r="E1617" i="2" s="1"/>
  <c r="E1523" i="2"/>
  <c r="E996" i="31"/>
  <c r="E1583" i="2" s="1"/>
  <c r="E1489" i="2"/>
  <c r="E995" i="31"/>
  <c r="E1582" i="2" s="1"/>
  <c r="E1488" i="2"/>
  <c r="E991" i="31"/>
  <c r="E1578" i="2" s="1"/>
  <c r="E1484" i="2"/>
  <c r="E1012" i="31"/>
  <c r="E1599" i="2" s="1"/>
  <c r="E1505" i="2"/>
  <c r="E1001" i="31"/>
  <c r="E1588" i="2" s="1"/>
  <c r="E1494" i="2"/>
  <c r="E975" i="31"/>
  <c r="E1562" i="2" s="1"/>
  <c r="E1468" i="2"/>
  <c r="E982" i="31"/>
  <c r="E1569" i="2" s="1"/>
  <c r="E1475" i="2"/>
  <c r="E1029" i="31"/>
  <c r="E1616" i="2" s="1"/>
  <c r="E1522" i="2"/>
  <c r="E977" i="31"/>
  <c r="E1564" i="2" s="1"/>
  <c r="E1470" i="2"/>
  <c r="E993" i="31"/>
  <c r="E1580" i="2" s="1"/>
  <c r="E1486" i="2"/>
  <c r="E960" i="31"/>
  <c r="E1547" i="2" s="1"/>
  <c r="E1453" i="2"/>
  <c r="E952" i="31"/>
  <c r="E1539" i="2" s="1"/>
  <c r="E1445" i="2"/>
  <c r="E1026" i="31"/>
  <c r="E1613" i="2" s="1"/>
  <c r="E1519" i="2"/>
  <c r="E1031" i="31"/>
  <c r="E1618" i="2" s="1"/>
  <c r="E1524" i="2"/>
  <c r="E971" i="31"/>
  <c r="E1558" i="2" s="1"/>
  <c r="E1464" i="2"/>
  <c r="E1024" i="31"/>
  <c r="E1611" i="2" s="1"/>
  <c r="E1517" i="2"/>
  <c r="E1013" i="31"/>
  <c r="E1600" i="2" s="1"/>
  <c r="E1506" i="2"/>
  <c r="E1015" i="31"/>
  <c r="E1602" i="2" s="1"/>
  <c r="E1508" i="2"/>
  <c r="E978" i="31"/>
  <c r="E1565" i="2" s="1"/>
  <c r="E1471" i="2"/>
  <c r="E970" i="31"/>
  <c r="E1557" i="2" s="1"/>
  <c r="E1463" i="2"/>
  <c r="E967" i="31"/>
  <c r="E1554" i="2" s="1"/>
  <c r="E1460" i="2"/>
  <c r="E969" i="31"/>
  <c r="E1556" i="2" s="1"/>
  <c r="E1462" i="2"/>
  <c r="E959" i="31"/>
  <c r="E1546" i="2" s="1"/>
  <c r="E1452" i="2"/>
  <c r="E1007" i="31"/>
  <c r="E1594" i="2" s="1"/>
  <c r="E1500" i="2"/>
  <c r="E974" i="31"/>
  <c r="E1561" i="2" s="1"/>
  <c r="E1467" i="2"/>
  <c r="E1028" i="31"/>
  <c r="E1615" i="2" s="1"/>
  <c r="E1521" i="2"/>
  <c r="E1025" i="31"/>
  <c r="E1612" i="2" s="1"/>
  <c r="E1518" i="2"/>
  <c r="E983" i="31"/>
  <c r="E1570" i="2" s="1"/>
  <c r="E1476" i="2"/>
  <c r="E973" i="31"/>
  <c r="E1560" i="2" s="1"/>
  <c r="E1466" i="2"/>
  <c r="E997" i="31"/>
  <c r="E1584" i="2" s="1"/>
  <c r="E1490" i="2"/>
  <c r="E950" i="31"/>
  <c r="E1537" i="2" s="1"/>
  <c r="E1443" i="2"/>
  <c r="B939" i="31"/>
  <c r="B1432" i="2"/>
  <c r="E1022" i="31"/>
  <c r="E1609" i="2" s="1"/>
  <c r="E1515" i="2"/>
  <c r="E989" i="31"/>
  <c r="E1576" i="2" s="1"/>
  <c r="E1482" i="2"/>
  <c r="E1018" i="31"/>
  <c r="E1605" i="2" s="1"/>
  <c r="E1511" i="2"/>
  <c r="E998" i="31"/>
  <c r="E1585" i="2" s="1"/>
  <c r="E1491" i="2"/>
  <c r="E957" i="31"/>
  <c r="E1544" i="2" s="1"/>
  <c r="E1450" i="2"/>
  <c r="E1017" i="31"/>
  <c r="E1604" i="2" s="1"/>
  <c r="E1510" i="2"/>
  <c r="E1000" i="31"/>
  <c r="E1587" i="2" s="1"/>
  <c r="E1493" i="2"/>
  <c r="E1008" i="31"/>
  <c r="E1595" i="2" s="1"/>
  <c r="E1501" i="2"/>
  <c r="E1035" i="31"/>
  <c r="E1622" i="2" s="1"/>
  <c r="E1528" i="2"/>
  <c r="E1033" i="31"/>
  <c r="E1620" i="2" s="1"/>
  <c r="E1526" i="2"/>
  <c r="E992" i="31"/>
  <c r="E1579" i="2" s="1"/>
  <c r="E1485" i="2"/>
  <c r="E987" i="31"/>
  <c r="E1574" i="2" s="1"/>
  <c r="E1480" i="2"/>
  <c r="E963" i="31"/>
  <c r="E1550" i="2" s="1"/>
  <c r="E1456" i="2"/>
  <c r="E964" i="31"/>
  <c r="E1551" i="2" s="1"/>
  <c r="E1457" i="2"/>
  <c r="B941" i="31"/>
  <c r="B1434" i="2"/>
  <c r="E966" i="31"/>
  <c r="E1553" i="2" s="1"/>
  <c r="E1459" i="2"/>
  <c r="E990" i="31"/>
  <c r="E1577" i="2" s="1"/>
  <c r="E1483" i="2"/>
  <c r="E1023" i="31"/>
  <c r="E1610" i="2" s="1"/>
  <c r="E1516" i="2"/>
  <c r="E1005" i="31"/>
  <c r="E1592" i="2" s="1"/>
  <c r="E1498" i="2"/>
  <c r="E1003" i="31"/>
  <c r="E1590" i="2" s="1"/>
  <c r="E1496" i="2"/>
  <c r="E954" i="31"/>
  <c r="E1541" i="2" s="1"/>
  <c r="E1447" i="2"/>
  <c r="B940" i="31"/>
  <c r="B1433" i="2"/>
  <c r="E1006" i="31"/>
  <c r="E1593" i="2" s="1"/>
  <c r="E1499" i="2"/>
  <c r="E994" i="31"/>
  <c r="E1581" i="2" s="1"/>
  <c r="E1487" i="2"/>
  <c r="E988" i="31"/>
  <c r="E1575" i="2" s="1"/>
  <c r="E1481" i="2"/>
  <c r="E1034" i="31"/>
  <c r="E1621" i="2" s="1"/>
  <c r="E1527" i="2"/>
  <c r="E946" i="31"/>
  <c r="E1533" i="2" s="1"/>
  <c r="E1439" i="2"/>
  <c r="E1010" i="31"/>
  <c r="E1597" i="2" s="1"/>
  <c r="E1503" i="2"/>
  <c r="E944" i="31"/>
  <c r="E1531" i="2" s="1"/>
  <c r="E1437" i="2"/>
  <c r="E985" i="31"/>
  <c r="E1572" i="2" s="1"/>
  <c r="E1478" i="2"/>
  <c r="E1019" i="31"/>
  <c r="E1606" i="2" s="1"/>
  <c r="E1512" i="2"/>
  <c r="E965" i="31"/>
  <c r="E1552" i="2" s="1"/>
  <c r="E1458" i="2"/>
  <c r="C887" i="31"/>
  <c r="C1380" i="2"/>
  <c r="C897" i="31"/>
  <c r="C1390" i="2"/>
  <c r="C920" i="31"/>
  <c r="C1413" i="2"/>
  <c r="C866" i="31"/>
  <c r="C1359" i="2"/>
  <c r="C921" i="31"/>
  <c r="C1414" i="2"/>
  <c r="C871" i="31"/>
  <c r="C1364" i="2"/>
  <c r="C891" i="31"/>
  <c r="C1384" i="2"/>
  <c r="C904" i="31"/>
  <c r="C1397" i="2"/>
  <c r="C878" i="31"/>
  <c r="C1371" i="2"/>
  <c r="C937" i="31"/>
  <c r="C1430" i="2"/>
  <c r="C911" i="31"/>
  <c r="C1404" i="2"/>
  <c r="C862" i="31"/>
  <c r="C1355" i="2"/>
  <c r="C930" i="31"/>
  <c r="C1423" i="2"/>
  <c r="C895" i="31"/>
  <c r="C1388" i="2"/>
  <c r="C885" i="31"/>
  <c r="C1378" i="2"/>
  <c r="C934" i="31"/>
  <c r="C1427" i="2"/>
  <c r="C918" i="31"/>
  <c r="C1411" i="2"/>
  <c r="C869" i="31"/>
  <c r="C1362" i="2"/>
  <c r="C923" i="31"/>
  <c r="C1416" i="2"/>
  <c r="C902" i="31"/>
  <c r="C1395" i="2"/>
  <c r="C857" i="31"/>
  <c r="C1350" i="2"/>
  <c r="C939" i="31"/>
  <c r="C1432" i="2"/>
  <c r="C876" i="31"/>
  <c r="C1369" i="2"/>
  <c r="C941" i="31"/>
  <c r="C1434" i="2"/>
  <c r="C909" i="31"/>
  <c r="C1402" i="2"/>
  <c r="C860" i="31"/>
  <c r="C1353" i="2"/>
  <c r="C932" i="31"/>
  <c r="C1425" i="2"/>
  <c r="C893" i="31"/>
  <c r="C1386" i="2"/>
  <c r="C856" i="31"/>
  <c r="C1349" i="2"/>
  <c r="C875" i="31"/>
  <c r="C1368" i="2"/>
  <c r="C859" i="31"/>
  <c r="C1352" i="2"/>
  <c r="C908" i="31"/>
  <c r="C1401" i="2"/>
  <c r="C892" i="31"/>
  <c r="C1385" i="2"/>
  <c r="C933" i="31"/>
  <c r="C1426" i="2"/>
  <c r="C881" i="31"/>
  <c r="C1374" i="2"/>
  <c r="C865" i="31"/>
  <c r="C1358" i="2"/>
  <c r="C906" i="31"/>
  <c r="C1399" i="2"/>
  <c r="C890" i="31"/>
  <c r="C1383" i="2"/>
  <c r="C935" i="31"/>
  <c r="C1428" i="2"/>
  <c r="C926" i="31"/>
  <c r="C1419" i="2"/>
  <c r="C872" i="31"/>
  <c r="C1365" i="2"/>
  <c r="C858" i="31"/>
  <c r="C1351" i="2"/>
  <c r="C905" i="31"/>
  <c r="C1398" i="2"/>
  <c r="C889" i="31"/>
  <c r="C1382" i="2"/>
  <c r="C879" i="31"/>
  <c r="C1372" i="2"/>
  <c r="C928" i="31"/>
  <c r="C1421" i="2"/>
  <c r="C912" i="31"/>
  <c r="C1405" i="2"/>
  <c r="C863" i="31"/>
  <c r="C1356" i="2"/>
  <c r="C929" i="31"/>
  <c r="C1422" i="2"/>
  <c r="C896" i="31"/>
  <c r="C1389" i="2"/>
  <c r="C870" i="31"/>
  <c r="C1363" i="2"/>
  <c r="C874" i="31"/>
  <c r="C1367" i="2"/>
  <c r="C903" i="31"/>
  <c r="C1396" i="2"/>
  <c r="C886" i="31"/>
  <c r="C1379" i="2"/>
  <c r="C938" i="31"/>
  <c r="C1431" i="2"/>
  <c r="C919" i="31"/>
  <c r="C1412" i="2"/>
  <c r="C882" i="31"/>
  <c r="C1375" i="2"/>
  <c r="C922" i="31"/>
  <c r="C1415" i="2"/>
  <c r="C877" i="31"/>
  <c r="C1370" i="2"/>
  <c r="C861" i="31"/>
  <c r="C1354" i="2"/>
  <c r="C910" i="31"/>
  <c r="C1403" i="2"/>
  <c r="C894" i="31"/>
  <c r="C1387" i="2"/>
  <c r="C931" i="31"/>
  <c r="C1424" i="2"/>
  <c r="C884" i="31"/>
  <c r="C1377" i="2"/>
  <c r="C915" i="31"/>
  <c r="C1408" i="2"/>
  <c r="C917" i="31"/>
  <c r="C1410" i="2"/>
  <c r="C868" i="31"/>
  <c r="C1361" i="2"/>
  <c r="C924" i="31"/>
  <c r="C1417" i="2"/>
  <c r="C901" i="31"/>
  <c r="C1394" i="2"/>
  <c r="C907" i="31"/>
  <c r="C1400" i="2"/>
  <c r="C940" i="31"/>
  <c r="C1433" i="2"/>
  <c r="C867" i="31"/>
  <c r="C1360" i="2"/>
  <c r="C883" i="31"/>
  <c r="C1376" i="2"/>
  <c r="C900" i="31"/>
  <c r="C1393" i="2"/>
  <c r="C916" i="31"/>
  <c r="C1409" i="2"/>
  <c r="C899" i="31"/>
  <c r="C1392" i="2"/>
  <c r="C925" i="31"/>
  <c r="C1418" i="2"/>
  <c r="C914" i="31"/>
  <c r="C1407" i="2"/>
  <c r="C873" i="31"/>
  <c r="C1366" i="2"/>
  <c r="C927" i="31"/>
  <c r="C1420" i="2"/>
  <c r="C898" i="31"/>
  <c r="C1391" i="2"/>
  <c r="C880" i="31"/>
  <c r="C1373" i="2"/>
  <c r="C888" i="31"/>
  <c r="C1381" i="2"/>
  <c r="C913" i="31"/>
  <c r="C1406" i="2"/>
  <c r="C864" i="31"/>
  <c r="C1357" i="2"/>
  <c r="C936" i="31"/>
  <c r="C1429" i="2"/>
  <c r="F23" i="28"/>
  <c r="B991" i="31"/>
  <c r="B1578" i="2" s="1"/>
  <c r="B945" i="31"/>
  <c r="B1532" i="2" s="1"/>
  <c r="B1016" i="31"/>
  <c r="B1603" i="2" s="1"/>
  <c r="B993" i="31"/>
  <c r="B1580" i="2" s="1"/>
  <c r="B956" i="31"/>
  <c r="B1543" i="2" s="1"/>
  <c r="B1025" i="31"/>
  <c r="B1612" i="2" s="1"/>
  <c r="B1005" i="31"/>
  <c r="B1592" i="2" s="1"/>
  <c r="B965" i="31"/>
  <c r="B1552" i="2" s="1"/>
  <c r="B952" i="31"/>
  <c r="B1014" i="31"/>
  <c r="B1601" i="2" s="1"/>
  <c r="B948" i="31"/>
  <c r="B1535" i="2" s="1"/>
  <c r="B1029" i="31"/>
  <c r="B1616" i="2" s="1"/>
  <c r="S86" i="8"/>
  <c r="O86" i="2" s="1"/>
  <c r="B960" i="31"/>
  <c r="B1547" i="2" s="1"/>
  <c r="B1027" i="31"/>
  <c r="B1614" i="2" s="1"/>
  <c r="B1023" i="31"/>
  <c r="B1610" i="2" s="1"/>
  <c r="B981" i="31"/>
  <c r="B1568" i="2" s="1"/>
  <c r="B968" i="31"/>
  <c r="B1555" i="2" s="1"/>
  <c r="B983" i="31"/>
  <c r="B1570" i="2" s="1"/>
  <c r="B1019" i="31"/>
  <c r="B1606" i="2" s="1"/>
  <c r="B961" i="31"/>
  <c r="B1548" i="2" s="1"/>
  <c r="B962" i="31"/>
  <c r="B1549" i="2" s="1"/>
  <c r="B953" i="31"/>
  <c r="B1540" i="2" s="1"/>
  <c r="B976" i="31"/>
  <c r="B1563" i="2" s="1"/>
  <c r="B999" i="31"/>
  <c r="B1586" i="2" s="1"/>
  <c r="B970" i="31"/>
  <c r="B1557" i="2" s="1"/>
  <c r="B1010" i="31"/>
  <c r="B1597" i="2" s="1"/>
  <c r="R86" i="8"/>
  <c r="N86" i="2" s="1"/>
  <c r="B1004" i="31"/>
  <c r="B1591" i="2" s="1"/>
  <c r="B979" i="31"/>
  <c r="B1566" i="2" s="1"/>
  <c r="B950" i="31"/>
  <c r="B1537" i="2" s="1"/>
  <c r="B974" i="31"/>
  <c r="B1561" i="2" s="1"/>
  <c r="B959" i="31"/>
  <c r="B1546" i="2" s="1"/>
  <c r="B1015" i="31"/>
  <c r="B1602" i="2" s="1"/>
  <c r="B985" i="31"/>
  <c r="B1572" i="2" s="1"/>
  <c r="B988" i="31"/>
  <c r="B1575" i="2" s="1"/>
  <c r="B994" i="31"/>
  <c r="B1581" i="2" s="1"/>
  <c r="B977" i="31"/>
  <c r="B1564" i="2" s="1"/>
  <c r="B967" i="31"/>
  <c r="B1554" i="2" s="1"/>
  <c r="B973" i="31"/>
  <c r="B1560" i="2" s="1"/>
  <c r="B1008" i="31"/>
  <c r="B1595" i="2" s="1"/>
  <c r="B1012" i="31"/>
  <c r="B1599" i="2" s="1"/>
  <c r="B1009" i="31"/>
  <c r="B1596" i="2" s="1"/>
  <c r="B982" i="31"/>
  <c r="B1569" i="2" s="1"/>
  <c r="P86" i="8"/>
  <c r="L86" i="2" s="1"/>
  <c r="B954" i="31"/>
  <c r="B1541" i="2" s="1"/>
  <c r="B949" i="31"/>
  <c r="B1536" i="2" s="1"/>
  <c r="B1024" i="31"/>
  <c r="B1611" i="2" s="1"/>
  <c r="F71" i="8"/>
  <c r="BB71" i="2" s="1"/>
  <c r="J71" i="8"/>
  <c r="BF71" i="2" s="1"/>
  <c r="B1030" i="31"/>
  <c r="B1617" i="2" s="1"/>
  <c r="B947" i="31"/>
  <c r="B1534" i="2" s="1"/>
  <c r="B995" i="31"/>
  <c r="B1582" i="2" s="1"/>
  <c r="B1020" i="31"/>
  <c r="B1607" i="2" s="1"/>
  <c r="B1001" i="31"/>
  <c r="B1588" i="2" s="1"/>
  <c r="B966" i="31"/>
  <c r="B1553" i="2" s="1"/>
  <c r="B944" i="31"/>
  <c r="B1531" i="2" s="1"/>
  <c r="B998" i="31"/>
  <c r="B1585" i="2" s="1"/>
  <c r="B1017" i="31"/>
  <c r="B1604" i="2" s="1"/>
  <c r="B1013" i="31"/>
  <c r="B1600" i="2" s="1"/>
  <c r="B951" i="31"/>
  <c r="B1538" i="2" s="1"/>
  <c r="B989" i="31"/>
  <c r="B1576" i="2" s="1"/>
  <c r="B987" i="31"/>
  <c r="B1574" i="2" s="1"/>
  <c r="B1031" i="31"/>
  <c r="B1618" i="2" s="1"/>
  <c r="B1003" i="31"/>
  <c r="B1590" i="2" s="1"/>
  <c r="B1032" i="31"/>
  <c r="B1619" i="2" s="1"/>
  <c r="B986" i="31"/>
  <c r="B1573" i="2" s="1"/>
  <c r="B1018" i="31"/>
  <c r="B1605" i="2" s="1"/>
  <c r="B1026" i="31"/>
  <c r="B1613" i="2" s="1"/>
  <c r="B942" i="31"/>
  <c r="B1529" i="2" s="1"/>
  <c r="B975" i="31"/>
  <c r="B1562" i="2" s="1"/>
  <c r="Q98" i="8"/>
  <c r="M98" i="2" s="1"/>
  <c r="Q86" i="8"/>
  <c r="M86" i="2" s="1"/>
  <c r="B992" i="31"/>
  <c r="B1579" i="2" s="1"/>
  <c r="B996" i="31"/>
  <c r="B1583" i="2" s="1"/>
  <c r="B997" i="31"/>
  <c r="B1584" i="2" s="1"/>
  <c r="B990" i="31"/>
  <c r="B1577" i="2" s="1"/>
  <c r="B1000" i="31"/>
  <c r="B1587" i="2" s="1"/>
  <c r="E942" i="31"/>
  <c r="E1529" i="2" s="1"/>
  <c r="B1022" i="31"/>
  <c r="B1609" i="2" s="1"/>
  <c r="B964" i="31"/>
  <c r="B1551" i="2" s="1"/>
  <c r="B984" i="31"/>
  <c r="B1571" i="2" s="1"/>
  <c r="B1028" i="31"/>
  <c r="B1615" i="2" s="1"/>
  <c r="B1021" i="31"/>
  <c r="B1608" i="2" s="1"/>
  <c r="B955" i="31"/>
  <c r="B1542" i="2" s="1"/>
  <c r="B1002" i="31"/>
  <c r="B1589" i="2" s="1"/>
  <c r="B969" i="31"/>
  <c r="B1556" i="2" s="1"/>
  <c r="B1006" i="31"/>
  <c r="B1593" i="2" s="1"/>
  <c r="B1011" i="31"/>
  <c r="B1598" i="2" s="1"/>
  <c r="B971" i="31"/>
  <c r="B1558" i="2" s="1"/>
  <c r="B963" i="31"/>
  <c r="B1550" i="2" s="1"/>
  <c r="B943" i="31"/>
  <c r="B1530" i="2" s="1"/>
  <c r="B957" i="31"/>
  <c r="B1544" i="2" s="1"/>
  <c r="B972" i="31"/>
  <c r="B1559" i="2" s="1"/>
  <c r="B1007" i="31"/>
  <c r="B1594" i="2" s="1"/>
  <c r="B980" i="31"/>
  <c r="B1567" i="2" s="1"/>
  <c r="B958" i="31"/>
  <c r="B1545" i="2" s="1"/>
  <c r="B946" i="31"/>
  <c r="B1533" i="2" s="1"/>
  <c r="B978" i="31"/>
  <c r="B1565" i="2" s="1"/>
  <c r="J61" i="8"/>
  <c r="BF61" i="2" s="1"/>
  <c r="F15" i="8"/>
  <c r="BB15" i="2" s="1"/>
  <c r="O12" i="35"/>
  <c r="O1757" i="2" s="1"/>
  <c r="K14" i="35"/>
  <c r="K1759" i="2" s="1"/>
  <c r="O2" i="35"/>
  <c r="O1747" i="2" s="1"/>
  <c r="H15" i="35"/>
  <c r="H1760" i="2" s="1"/>
  <c r="R16" i="35"/>
  <c r="N3" i="35"/>
  <c r="N1748" i="2" s="1"/>
  <c r="R6" i="35"/>
  <c r="K4" i="35"/>
  <c r="K1749" i="2" s="1"/>
  <c r="H5" i="35"/>
  <c r="H1750" i="2" s="1"/>
  <c r="N13" i="35"/>
  <c r="N1758" i="2" s="1"/>
  <c r="P73" i="33"/>
  <c r="P1717" i="2" s="1"/>
  <c r="O56" i="33"/>
  <c r="O1700" i="2" s="1"/>
  <c r="P78" i="33"/>
  <c r="P1722" i="2" s="1"/>
  <c r="AG1958" i="2"/>
  <c r="AG1969" i="2"/>
  <c r="P52" i="33"/>
  <c r="P1696" i="2" s="1"/>
  <c r="P98" i="33"/>
  <c r="P1742" i="2" s="1"/>
  <c r="U7" i="33"/>
  <c r="Z1651" i="2" s="1"/>
  <c r="U5" i="33"/>
  <c r="Z1649" i="2" s="1"/>
  <c r="R85" i="33"/>
  <c r="R1729" i="2" s="1"/>
  <c r="Q85" i="33"/>
  <c r="Q1729" i="2" s="1"/>
  <c r="P57" i="33"/>
  <c r="P1701" i="2" s="1"/>
  <c r="P99" i="33"/>
  <c r="P1743" i="2" s="1"/>
  <c r="O42" i="33"/>
  <c r="O1686" i="2" s="1"/>
  <c r="U6" i="33"/>
  <c r="Z1650" i="2" s="1"/>
  <c r="P19" i="33"/>
  <c r="P1663" i="2" s="1"/>
  <c r="Y5" i="37"/>
  <c r="Z1770" i="2" s="1"/>
  <c r="P49" i="33"/>
  <c r="P1693" i="2" s="1"/>
  <c r="P64" i="33"/>
  <c r="P1708" i="2" s="1"/>
  <c r="P38" i="33"/>
  <c r="P1682" i="2" s="1"/>
  <c r="P45" i="33"/>
  <c r="P1689" i="2" s="1"/>
  <c r="P91" i="33"/>
  <c r="P1735" i="2" s="1"/>
  <c r="O63" i="33"/>
  <c r="O1707" i="2" s="1"/>
  <c r="P59" i="33"/>
  <c r="P1703" i="2" s="1"/>
  <c r="U4" i="33"/>
  <c r="Z1648" i="2" s="1"/>
  <c r="P66" i="33"/>
  <c r="P1710" i="2" s="1"/>
  <c r="P77" i="33"/>
  <c r="P1721" i="2" s="1"/>
  <c r="U3" i="33"/>
  <c r="Z1647" i="2" s="1"/>
  <c r="P71" i="33"/>
  <c r="P1715" i="2" s="1"/>
  <c r="P43" i="33"/>
  <c r="P1687" i="2" s="1"/>
  <c r="B1035" i="31" l="1"/>
  <c r="B1622" i="2" s="1"/>
  <c r="B1528" i="2"/>
  <c r="B1046" i="31"/>
  <c r="B1633" i="2" s="1"/>
  <c r="B1539" i="2"/>
  <c r="B1034" i="31"/>
  <c r="B1621" i="2" s="1"/>
  <c r="B1527" i="2"/>
  <c r="B1033" i="31"/>
  <c r="B1620" i="2" s="1"/>
  <c r="B1526" i="2"/>
  <c r="C1030" i="31"/>
  <c r="C1617" i="2" s="1"/>
  <c r="C1523" i="2"/>
  <c r="C1007" i="31"/>
  <c r="C1594" i="2" s="1"/>
  <c r="C1500" i="2"/>
  <c r="C974" i="31"/>
  <c r="C1561" i="2" s="1"/>
  <c r="C1467" i="2"/>
  <c r="C1021" i="31"/>
  <c r="C1608" i="2" s="1"/>
  <c r="C1514" i="2"/>
  <c r="C1008" i="31"/>
  <c r="C1595" i="2" s="1"/>
  <c r="C1501" i="2"/>
  <c r="C993" i="31"/>
  <c r="C1580" i="2" s="1"/>
  <c r="C1486" i="2"/>
  <c r="C994" i="31"/>
  <c r="C1581" i="2" s="1"/>
  <c r="C1487" i="2"/>
  <c r="C961" i="31"/>
  <c r="C1548" i="2" s="1"/>
  <c r="C1454" i="2"/>
  <c r="C1001" i="31"/>
  <c r="C1588" i="2" s="1"/>
  <c r="C1494" i="2"/>
  <c r="C1018" i="31"/>
  <c r="C1605" i="2" s="1"/>
  <c r="C1511" i="2"/>
  <c r="C1011" i="31"/>
  <c r="C1598" i="2" s="1"/>
  <c r="C1504" i="2"/>
  <c r="C978" i="31"/>
  <c r="C1565" i="2" s="1"/>
  <c r="C1471" i="2"/>
  <c r="C988" i="31"/>
  <c r="C1575" i="2" s="1"/>
  <c r="C1481" i="2"/>
  <c r="C955" i="31"/>
  <c r="C1542" i="2" s="1"/>
  <c r="C1448" i="2"/>
  <c r="C1016" i="31"/>
  <c r="C1603" i="2" s="1"/>
  <c r="C1509" i="2"/>
  <c r="C1013" i="31"/>
  <c r="C1600" i="2" s="1"/>
  <c r="C1506" i="2"/>
  <c r="C980" i="31"/>
  <c r="C1567" i="2" s="1"/>
  <c r="C1473" i="2"/>
  <c r="C968" i="31"/>
  <c r="C1555" i="2" s="1"/>
  <c r="C1461" i="2"/>
  <c r="C990" i="31"/>
  <c r="C1577" i="2" s="1"/>
  <c r="C1483" i="2"/>
  <c r="C957" i="31"/>
  <c r="C1544" i="2" s="1"/>
  <c r="C1450" i="2"/>
  <c r="C1022" i="31"/>
  <c r="C1609" i="2" s="1"/>
  <c r="C1515" i="2"/>
  <c r="C983" i="31"/>
  <c r="C1570" i="2" s="1"/>
  <c r="C1476" i="2"/>
  <c r="C952" i="31"/>
  <c r="C1539" i="2" s="1"/>
  <c r="C1445" i="2"/>
  <c r="C1020" i="31"/>
  <c r="C1607" i="2" s="1"/>
  <c r="C1513" i="2"/>
  <c r="C984" i="31"/>
  <c r="C1571" i="2" s="1"/>
  <c r="C1477" i="2"/>
  <c r="C959" i="31"/>
  <c r="C1546" i="2" s="1"/>
  <c r="C1452" i="2"/>
  <c r="C1027" i="31"/>
  <c r="C1614" i="2" s="1"/>
  <c r="C1520" i="2"/>
  <c r="C1002" i="31"/>
  <c r="C1589" i="2" s="1"/>
  <c r="C1495" i="2"/>
  <c r="C969" i="31"/>
  <c r="C1556" i="2" s="1"/>
  <c r="C1462" i="2"/>
  <c r="C987" i="31"/>
  <c r="C1574" i="2" s="1"/>
  <c r="C1480" i="2"/>
  <c r="C954" i="31"/>
  <c r="C1541" i="2" s="1"/>
  <c r="C1447" i="2"/>
  <c r="C1035" i="31"/>
  <c r="C1622" i="2" s="1"/>
  <c r="C1528" i="2"/>
  <c r="C1033" i="31"/>
  <c r="C1620" i="2" s="1"/>
  <c r="C1526" i="2"/>
  <c r="C996" i="31"/>
  <c r="C1583" i="2" s="1"/>
  <c r="C1489" i="2"/>
  <c r="C963" i="31"/>
  <c r="C1550" i="2" s="1"/>
  <c r="C1456" i="2"/>
  <c r="C1028" i="31"/>
  <c r="C1615" i="2" s="1"/>
  <c r="C1521" i="2"/>
  <c r="C989" i="31"/>
  <c r="C1576" i="2" s="1"/>
  <c r="C1482" i="2"/>
  <c r="C956" i="31"/>
  <c r="C1543" i="2" s="1"/>
  <c r="C1449" i="2"/>
  <c r="C1031" i="31"/>
  <c r="C1618" i="2" s="1"/>
  <c r="C1524" i="2"/>
  <c r="C998" i="31"/>
  <c r="C1585" i="2" s="1"/>
  <c r="C1491" i="2"/>
  <c r="C965" i="31"/>
  <c r="C1552" i="2" s="1"/>
  <c r="C1458" i="2"/>
  <c r="C960" i="31"/>
  <c r="C1547" i="2" s="1"/>
  <c r="C1453" i="2"/>
  <c r="C991" i="31"/>
  <c r="C1578" i="2" s="1"/>
  <c r="C1484" i="2"/>
  <c r="C958" i="31"/>
  <c r="C1545" i="2" s="1"/>
  <c r="C1451" i="2"/>
  <c r="C982" i="31"/>
  <c r="C1569" i="2" s="1"/>
  <c r="C1475" i="2"/>
  <c r="C992" i="31"/>
  <c r="C1579" i="2" s="1"/>
  <c r="C1485" i="2"/>
  <c r="C967" i="31"/>
  <c r="C1554" i="2" s="1"/>
  <c r="C1460" i="2"/>
  <c r="C1019" i="31"/>
  <c r="C1606" i="2" s="1"/>
  <c r="C1512" i="2"/>
  <c r="C1010" i="31"/>
  <c r="C1597" i="2" s="1"/>
  <c r="C1503" i="2"/>
  <c r="C977" i="31"/>
  <c r="C1564" i="2" s="1"/>
  <c r="C1470" i="2"/>
  <c r="C1034" i="31"/>
  <c r="C1621" i="2" s="1"/>
  <c r="C1527" i="2"/>
  <c r="C995" i="31"/>
  <c r="C1582" i="2" s="1"/>
  <c r="C1488" i="2"/>
  <c r="C962" i="31"/>
  <c r="C1549" i="2" s="1"/>
  <c r="C1455" i="2"/>
  <c r="C1009" i="31"/>
  <c r="C1596" i="2" s="1"/>
  <c r="C1502" i="2"/>
  <c r="C1025" i="31"/>
  <c r="C1612" i="2" s="1"/>
  <c r="C1518" i="2"/>
  <c r="C1004" i="31"/>
  <c r="C1591" i="2" s="1"/>
  <c r="C1497" i="2"/>
  <c r="C971" i="31"/>
  <c r="C1558" i="2" s="1"/>
  <c r="C1464" i="2"/>
  <c r="C976" i="31"/>
  <c r="C1563" i="2" s="1"/>
  <c r="C1469" i="2"/>
  <c r="C1032" i="31"/>
  <c r="C1619" i="2" s="1"/>
  <c r="C1525" i="2"/>
  <c r="C997" i="31"/>
  <c r="C1584" i="2" s="1"/>
  <c r="C1490" i="2"/>
  <c r="C964" i="31"/>
  <c r="C1551" i="2" s="1"/>
  <c r="C1457" i="2"/>
  <c r="C1023" i="31"/>
  <c r="C1610" i="2" s="1"/>
  <c r="C1516" i="2"/>
  <c r="C1006" i="31"/>
  <c r="C1593" i="2" s="1"/>
  <c r="C1499" i="2"/>
  <c r="C973" i="31"/>
  <c r="C1560" i="2" s="1"/>
  <c r="C1466" i="2"/>
  <c r="C999" i="31"/>
  <c r="C1586" i="2" s="1"/>
  <c r="C1492" i="2"/>
  <c r="C966" i="31"/>
  <c r="C1553" i="2" s="1"/>
  <c r="C1459" i="2"/>
  <c r="C1029" i="31"/>
  <c r="C1616" i="2" s="1"/>
  <c r="C1522" i="2"/>
  <c r="C1000" i="31"/>
  <c r="C1587" i="2" s="1"/>
  <c r="C1493" i="2"/>
  <c r="C975" i="31"/>
  <c r="C1562" i="2" s="1"/>
  <c r="C1468" i="2"/>
  <c r="C986" i="31"/>
  <c r="C1573" i="2" s="1"/>
  <c r="C1479" i="2"/>
  <c r="C953" i="31"/>
  <c r="C1540" i="2" s="1"/>
  <c r="C1446" i="2"/>
  <c r="C950" i="31"/>
  <c r="C1537" i="2" s="1"/>
  <c r="C1443" i="2"/>
  <c r="C1026" i="31"/>
  <c r="C1613" i="2" s="1"/>
  <c r="C1519" i="2"/>
  <c r="C1003" i="31"/>
  <c r="C1590" i="2" s="1"/>
  <c r="C1496" i="2"/>
  <c r="C970" i="31"/>
  <c r="C1557" i="2" s="1"/>
  <c r="C1463" i="2"/>
  <c r="C951" i="31"/>
  <c r="C1538" i="2" s="1"/>
  <c r="C1444" i="2"/>
  <c r="C1017" i="31"/>
  <c r="C1604" i="2" s="1"/>
  <c r="C1510" i="2"/>
  <c r="C1012" i="31"/>
  <c r="C1599" i="2" s="1"/>
  <c r="C1505" i="2"/>
  <c r="C979" i="31"/>
  <c r="C1566" i="2" s="1"/>
  <c r="C1472" i="2"/>
  <c r="C1024" i="31"/>
  <c r="C1611" i="2" s="1"/>
  <c r="C1517" i="2"/>
  <c r="C1005" i="31"/>
  <c r="C1592" i="2" s="1"/>
  <c r="C1498" i="2"/>
  <c r="C972" i="31"/>
  <c r="C1559" i="2" s="1"/>
  <c r="C1465" i="2"/>
  <c r="C985" i="31"/>
  <c r="C1572" i="2" s="1"/>
  <c r="C1478" i="2"/>
  <c r="C1015" i="31"/>
  <c r="C1602" i="2" s="1"/>
  <c r="C1508" i="2"/>
  <c r="C1014" i="31"/>
  <c r="C1601" i="2" s="1"/>
  <c r="C1507" i="2"/>
  <c r="C981" i="31"/>
  <c r="C1568" i="2" s="1"/>
  <c r="C1474" i="2"/>
  <c r="B1052" i="31"/>
  <c r="B1639" i="2" s="1"/>
  <c r="B1053" i="31"/>
  <c r="B1640" i="2" s="1"/>
  <c r="B1056" i="31"/>
  <c r="B1643" i="2" s="1"/>
  <c r="B1054" i="31"/>
  <c r="B1641" i="2" s="1"/>
  <c r="B1057" i="31"/>
  <c r="B1644" i="2" s="1"/>
  <c r="B1058" i="31"/>
  <c r="B1645" i="2" s="1"/>
  <c r="B1051" i="31"/>
  <c r="B1638" i="2" s="1"/>
  <c r="B1049" i="31"/>
  <c r="B1636" i="2" s="1"/>
  <c r="B1055" i="31"/>
  <c r="B1642" i="2" s="1"/>
  <c r="B1050" i="31"/>
  <c r="B1637" i="2" s="1"/>
  <c r="F24" i="28"/>
  <c r="B1037" i="31"/>
  <c r="B1624" i="2" s="1"/>
  <c r="R98" i="8"/>
  <c r="N98" i="2" s="1"/>
  <c r="B1047" i="31"/>
  <c r="B1634" i="2" s="1"/>
  <c r="X1761" i="2"/>
  <c r="R1761" i="2"/>
  <c r="B1045" i="31"/>
  <c r="B1632" i="2" s="1"/>
  <c r="B1041" i="31"/>
  <c r="B1628" i="2" s="1"/>
  <c r="B1038" i="31"/>
  <c r="B1625" i="2" s="1"/>
  <c r="B1043" i="31"/>
  <c r="B1630" i="2" s="1"/>
  <c r="B1044" i="31"/>
  <c r="B1631" i="2" s="1"/>
  <c r="R87" i="8"/>
  <c r="N87" i="2" s="1"/>
  <c r="B1048" i="31"/>
  <c r="B1635" i="2" s="1"/>
  <c r="B1042" i="31"/>
  <c r="B1629" i="2" s="1"/>
  <c r="B1036" i="31"/>
  <c r="B1623" i="2" s="1"/>
  <c r="X1751" i="2"/>
  <c r="R1751" i="2"/>
  <c r="Q87" i="8"/>
  <c r="M87" i="2" s="1"/>
  <c r="B1040" i="31"/>
  <c r="B1627" i="2" s="1"/>
  <c r="P87" i="8"/>
  <c r="L87" i="2" s="1"/>
  <c r="S87" i="8"/>
  <c r="O87" i="2" s="1"/>
  <c r="B1039" i="31"/>
  <c r="B1626" i="2" s="1"/>
  <c r="J63" i="8"/>
  <c r="BF63" i="2" s="1"/>
  <c r="J62" i="8"/>
  <c r="BF62" i="2" s="1"/>
  <c r="F16" i="8"/>
  <c r="BB16" i="2" s="1"/>
  <c r="S6" i="35"/>
  <c r="Y1751" i="2" s="1"/>
  <c r="O13" i="35"/>
  <c r="O1758" i="2" s="1"/>
  <c r="O3" i="35"/>
  <c r="O1748" i="2" s="1"/>
  <c r="P2" i="35"/>
  <c r="P1747" i="2" s="1"/>
  <c r="I5" i="35"/>
  <c r="I1750" i="2" s="1"/>
  <c r="S16" i="35"/>
  <c r="Y1761" i="2" s="1"/>
  <c r="L4" i="35"/>
  <c r="L1749" i="2" s="1"/>
  <c r="P12" i="35"/>
  <c r="P1757" i="2" s="1"/>
  <c r="L14" i="35"/>
  <c r="L1759" i="2" s="1"/>
  <c r="I15" i="35"/>
  <c r="I1760" i="2" s="1"/>
  <c r="R45" i="33"/>
  <c r="R1689" i="2" s="1"/>
  <c r="Q45" i="33"/>
  <c r="Q1689" i="2" s="1"/>
  <c r="R57" i="33"/>
  <c r="R1701" i="2" s="1"/>
  <c r="Q57" i="33"/>
  <c r="Q1701" i="2" s="1"/>
  <c r="G7" i="33"/>
  <c r="G1651" i="2" s="1"/>
  <c r="R98" i="33"/>
  <c r="R1742" i="2" s="1"/>
  <c r="Q98" i="33"/>
  <c r="Q1742" i="2" s="1"/>
  <c r="R59" i="33"/>
  <c r="R1703" i="2" s="1"/>
  <c r="Q59" i="33"/>
  <c r="Q1703" i="2" s="1"/>
  <c r="G3" i="33"/>
  <c r="G1647" i="2" s="1"/>
  <c r="AG1959" i="2"/>
  <c r="AG1970" i="2"/>
  <c r="P56" i="33"/>
  <c r="P1700" i="2" s="1"/>
  <c r="R71" i="33"/>
  <c r="R1715" i="2" s="1"/>
  <c r="Q71" i="33"/>
  <c r="Q1715" i="2" s="1"/>
  <c r="R66" i="33"/>
  <c r="R1710" i="2" s="1"/>
  <c r="Q66" i="33"/>
  <c r="Q1710" i="2" s="1"/>
  <c r="W6" i="37"/>
  <c r="X1771" i="2" s="1"/>
  <c r="R99" i="33"/>
  <c r="R1743" i="2" s="1"/>
  <c r="Q99" i="33"/>
  <c r="Q1743" i="2" s="1"/>
  <c r="Q49" i="33"/>
  <c r="Q1693" i="2" s="1"/>
  <c r="R52" i="33"/>
  <c r="R1696" i="2" s="1"/>
  <c r="Q52" i="33"/>
  <c r="Q1696" i="2" s="1"/>
  <c r="R73" i="33"/>
  <c r="R1717" i="2" s="1"/>
  <c r="Q73" i="33"/>
  <c r="Q1717" i="2" s="1"/>
  <c r="R77" i="33"/>
  <c r="R1721" i="2" s="1"/>
  <c r="Q77" i="33"/>
  <c r="Q1721" i="2" s="1"/>
  <c r="R38" i="33"/>
  <c r="R1682" i="2" s="1"/>
  <c r="Q38" i="33"/>
  <c r="Q1682" i="2" s="1"/>
  <c r="R43" i="33"/>
  <c r="R1687" i="2" s="1"/>
  <c r="Q43" i="33"/>
  <c r="Q1687" i="2" s="1"/>
  <c r="G4" i="33"/>
  <c r="G1648" i="2" s="1"/>
  <c r="R64" i="33"/>
  <c r="R1708" i="2" s="1"/>
  <c r="Q64" i="33"/>
  <c r="Q1708" i="2" s="1"/>
  <c r="Q19" i="33"/>
  <c r="Q1663" i="2" s="1"/>
  <c r="G5" i="33"/>
  <c r="G1649" i="2" s="1"/>
  <c r="G6" i="33"/>
  <c r="G1650" i="2" s="1"/>
  <c r="P63" i="33"/>
  <c r="P1707" i="2" s="1"/>
  <c r="P42" i="33"/>
  <c r="P1686" i="2" s="1"/>
  <c r="Q91" i="33"/>
  <c r="Q1735" i="2" s="1"/>
  <c r="R78" i="33"/>
  <c r="R1722" i="2" s="1"/>
  <c r="Q78" i="33"/>
  <c r="Q1722" i="2" s="1"/>
  <c r="F25" i="28" l="1"/>
  <c r="F26" i="28"/>
  <c r="S88" i="8"/>
  <c r="O88" i="2" s="1"/>
  <c r="R88" i="8"/>
  <c r="N88" i="2" s="1"/>
  <c r="P88" i="8"/>
  <c r="L88" i="2" s="1"/>
  <c r="Q88" i="8"/>
  <c r="M88" i="2" s="1"/>
  <c r="S98" i="8"/>
  <c r="O98" i="2" s="1"/>
  <c r="F17" i="8"/>
  <c r="BB17" i="2" s="1"/>
  <c r="F17" i="35"/>
  <c r="W1762" i="2" s="1"/>
  <c r="M14" i="35"/>
  <c r="M1759" i="2" s="1"/>
  <c r="J5" i="35"/>
  <c r="J1750" i="2" s="1"/>
  <c r="P13" i="35"/>
  <c r="P1758" i="2" s="1"/>
  <c r="T24" i="34"/>
  <c r="V24" i="34" s="1"/>
  <c r="Q12" i="35"/>
  <c r="Q1757" i="2" s="1"/>
  <c r="F7" i="35"/>
  <c r="W1752" i="2" s="1"/>
  <c r="J15" i="35"/>
  <c r="J1760" i="2" s="1"/>
  <c r="M4" i="35"/>
  <c r="M1749" i="2" s="1"/>
  <c r="Q2" i="35"/>
  <c r="Q1747" i="2" s="1"/>
  <c r="T12" i="34"/>
  <c r="V12" i="34" s="1"/>
  <c r="G6" i="35"/>
  <c r="G1751" i="2" s="1"/>
  <c r="P3" i="35"/>
  <c r="P1748" i="2" s="1"/>
  <c r="G16" i="35"/>
  <c r="G1761" i="2" s="1"/>
  <c r="R91" i="33"/>
  <c r="R1735" i="2" s="1"/>
  <c r="R19" i="33"/>
  <c r="R1663" i="2" s="1"/>
  <c r="I3" i="33"/>
  <c r="I1647" i="2" s="1"/>
  <c r="I7" i="33"/>
  <c r="I1651" i="2" s="1"/>
  <c r="R42" i="33"/>
  <c r="R1686" i="2" s="1"/>
  <c r="Q42" i="33"/>
  <c r="Q1686" i="2" s="1"/>
  <c r="R63" i="33"/>
  <c r="R1707" i="2" s="1"/>
  <c r="Q63" i="33"/>
  <c r="Q1707" i="2" s="1"/>
  <c r="I5" i="33"/>
  <c r="I1649" i="2" s="1"/>
  <c r="I4" i="33"/>
  <c r="I1648" i="2" s="1"/>
  <c r="R56" i="33"/>
  <c r="R1700" i="2" s="1"/>
  <c r="Q56" i="33"/>
  <c r="Q1700" i="2" s="1"/>
  <c r="R49" i="33"/>
  <c r="R1693" i="2" s="1"/>
  <c r="I6" i="33"/>
  <c r="I1650" i="2" s="1"/>
  <c r="AG1960" i="2"/>
  <c r="AG1971" i="2"/>
  <c r="X6" i="37"/>
  <c r="Y1771" i="2" s="1"/>
  <c r="G59" i="25" l="1"/>
  <c r="Q89" i="8"/>
  <c r="M89" i="2" s="1"/>
  <c r="P89" i="8"/>
  <c r="L89" i="2" s="1"/>
  <c r="R89" i="8"/>
  <c r="N89" i="2" s="1"/>
  <c r="P99" i="8"/>
  <c r="L99" i="2" s="1"/>
  <c r="S89" i="8"/>
  <c r="O89" i="2" s="1"/>
  <c r="F18" i="8"/>
  <c r="BB18" i="2" s="1"/>
  <c r="H16" i="35"/>
  <c r="H1761" i="2" s="1"/>
  <c r="K15" i="35"/>
  <c r="K1760" i="2" s="1"/>
  <c r="N4" i="35"/>
  <c r="N1749" i="2" s="1"/>
  <c r="H6" i="35"/>
  <c r="H1751" i="2" s="1"/>
  <c r="K5" i="35"/>
  <c r="K1750" i="2" s="1"/>
  <c r="N14" i="35"/>
  <c r="N1759" i="2" s="1"/>
  <c r="T25" i="34"/>
  <c r="V25" i="34" s="1"/>
  <c r="Q13" i="35"/>
  <c r="Q1758" i="2" s="1"/>
  <c r="Q3" i="35"/>
  <c r="Q1748" i="2" s="1"/>
  <c r="R7" i="35"/>
  <c r="R17" i="35"/>
  <c r="G92" i="33"/>
  <c r="G1736" i="2" s="1"/>
  <c r="G50" i="33"/>
  <c r="G1694" i="2" s="1"/>
  <c r="K3" i="33"/>
  <c r="K1647" i="2" s="1"/>
  <c r="G20" i="33"/>
  <c r="G1664" i="2" s="1"/>
  <c r="AG1961" i="2"/>
  <c r="AG1972" i="2"/>
  <c r="K5" i="33"/>
  <c r="K1649" i="2" s="1"/>
  <c r="K7" i="33"/>
  <c r="K1651" i="2" s="1"/>
  <c r="Y6" i="37"/>
  <c r="Z1771" i="2" s="1"/>
  <c r="F20" i="33"/>
  <c r="W1664" i="2" s="1"/>
  <c r="K4" i="33"/>
  <c r="K1648" i="2" s="1"/>
  <c r="K6" i="33"/>
  <c r="K1650" i="2" s="1"/>
  <c r="U20" i="33" l="1"/>
  <c r="Z1664" i="2" s="1"/>
  <c r="F27" i="28"/>
  <c r="F28" i="28"/>
  <c r="R90" i="8"/>
  <c r="N90" i="2" s="1"/>
  <c r="P90" i="8"/>
  <c r="L90" i="2" s="1"/>
  <c r="Q99" i="8"/>
  <c r="M99" i="2" s="1"/>
  <c r="X1752" i="2"/>
  <c r="R1752" i="2"/>
  <c r="X1762" i="2"/>
  <c r="R1762" i="2"/>
  <c r="S90" i="8"/>
  <c r="O90" i="2" s="1"/>
  <c r="Q90" i="8"/>
  <c r="M90" i="2" s="1"/>
  <c r="F19" i="8"/>
  <c r="BB19" i="2" s="1"/>
  <c r="S17" i="35"/>
  <c r="Y1762" i="2" s="1"/>
  <c r="O4" i="35"/>
  <c r="O1749" i="2" s="1"/>
  <c r="L5" i="35"/>
  <c r="L1750" i="2" s="1"/>
  <c r="L15" i="35"/>
  <c r="L1760" i="2" s="1"/>
  <c r="T13" i="34"/>
  <c r="V13" i="34" s="1"/>
  <c r="O14" i="35"/>
  <c r="O1759" i="2" s="1"/>
  <c r="S7" i="35"/>
  <c r="Y1752" i="2" s="1"/>
  <c r="I6" i="35"/>
  <c r="I1751" i="2" s="1"/>
  <c r="I16" i="35"/>
  <c r="I1761" i="2" s="1"/>
  <c r="T20" i="33"/>
  <c r="Y1664" i="2" s="1"/>
  <c r="W7" i="37"/>
  <c r="X1772" i="2" s="1"/>
  <c r="M3" i="33"/>
  <c r="M1647" i="2" s="1"/>
  <c r="H50" i="33"/>
  <c r="H1694" i="2" s="1"/>
  <c r="M4" i="33"/>
  <c r="M1648" i="2" s="1"/>
  <c r="AG1962" i="2"/>
  <c r="AG1973" i="2"/>
  <c r="M6" i="33"/>
  <c r="M1650" i="2" s="1"/>
  <c r="M7" i="33"/>
  <c r="M1651" i="2" s="1"/>
  <c r="H20" i="33"/>
  <c r="H1664" i="2" s="1"/>
  <c r="M5" i="33"/>
  <c r="M1649" i="2" s="1"/>
  <c r="H92" i="33"/>
  <c r="H1736" i="2" s="1"/>
  <c r="Q91" i="8" l="1"/>
  <c r="M91" i="2" s="1"/>
  <c r="R99" i="8"/>
  <c r="N99" i="2" s="1"/>
  <c r="S91" i="8"/>
  <c r="O91" i="2" s="1"/>
  <c r="P91" i="8"/>
  <c r="L91" i="2" s="1"/>
  <c r="R91" i="8"/>
  <c r="N91" i="2" s="1"/>
  <c r="F20" i="8"/>
  <c r="BB20" i="2" s="1"/>
  <c r="F8" i="35"/>
  <c r="W1753" i="2" s="1"/>
  <c r="M5" i="35"/>
  <c r="M1750" i="2" s="1"/>
  <c r="P14" i="35"/>
  <c r="P1759" i="2" s="1"/>
  <c r="G7" i="35"/>
  <c r="G1752" i="2" s="1"/>
  <c r="F18" i="35"/>
  <c r="W1763" i="2" s="1"/>
  <c r="J16" i="35"/>
  <c r="J1761" i="2" s="1"/>
  <c r="J6" i="35"/>
  <c r="J1751" i="2" s="1"/>
  <c r="M15" i="35"/>
  <c r="M1760" i="2" s="1"/>
  <c r="P4" i="35"/>
  <c r="P1749" i="2" s="1"/>
  <c r="G17" i="35"/>
  <c r="G1762" i="2" s="1"/>
  <c r="Q5" i="33"/>
  <c r="Q1649" i="2" s="1"/>
  <c r="O5" i="33"/>
  <c r="O1649" i="2" s="1"/>
  <c r="Q7" i="33"/>
  <c r="Q1651" i="2" s="1"/>
  <c r="O7" i="33"/>
  <c r="O1651" i="2" s="1"/>
  <c r="AG1963" i="2"/>
  <c r="AG1974" i="2"/>
  <c r="Q4" i="33"/>
  <c r="Q1648" i="2" s="1"/>
  <c r="O4" i="33"/>
  <c r="O1648" i="2" s="1"/>
  <c r="X7" i="37"/>
  <c r="Y1772" i="2" s="1"/>
  <c r="I20" i="33"/>
  <c r="I1664" i="2" s="1"/>
  <c r="I92" i="33"/>
  <c r="I1736" i="2" s="1"/>
  <c r="Q6" i="33"/>
  <c r="Q1650" i="2" s="1"/>
  <c r="O6" i="33"/>
  <c r="O1650" i="2" s="1"/>
  <c r="I50" i="33"/>
  <c r="I1694" i="2" s="1"/>
  <c r="Q3" i="33"/>
  <c r="Q1647" i="2" s="1"/>
  <c r="O3" i="33"/>
  <c r="O1647" i="2" s="1"/>
  <c r="F29" i="28" l="1"/>
  <c r="F30" i="28"/>
  <c r="P93" i="8"/>
  <c r="L93" i="2" s="1"/>
  <c r="P92" i="8"/>
  <c r="L92" i="2" s="1"/>
  <c r="S93" i="8"/>
  <c r="O93" i="2" s="1"/>
  <c r="S92" i="8"/>
  <c r="O92" i="2" s="1"/>
  <c r="S99" i="8"/>
  <c r="O99" i="2" s="1"/>
  <c r="R93" i="8"/>
  <c r="N93" i="2" s="1"/>
  <c r="R92" i="8"/>
  <c r="N92" i="2" s="1"/>
  <c r="Q93" i="8"/>
  <c r="M93" i="2" s="1"/>
  <c r="Q92" i="8"/>
  <c r="M92" i="2" s="1"/>
  <c r="F21" i="8"/>
  <c r="BB21" i="2" s="1"/>
  <c r="K16" i="35"/>
  <c r="K1761" i="2" s="1"/>
  <c r="Q14" i="35"/>
  <c r="Q1759" i="2" s="1"/>
  <c r="T26" i="34"/>
  <c r="V26" i="34" s="1"/>
  <c r="K6" i="35"/>
  <c r="K1751" i="2" s="1"/>
  <c r="T14" i="34"/>
  <c r="V14" i="34" s="1"/>
  <c r="Q4" i="35"/>
  <c r="Q1749" i="2" s="1"/>
  <c r="N5" i="35"/>
  <c r="N1750" i="2" s="1"/>
  <c r="H17" i="35"/>
  <c r="H1762" i="2" s="1"/>
  <c r="H7" i="35"/>
  <c r="H1752" i="2" s="1"/>
  <c r="R8" i="35"/>
  <c r="R18" i="35"/>
  <c r="N15" i="35"/>
  <c r="N1760" i="2" s="1"/>
  <c r="J20" i="33"/>
  <c r="J1664" i="2" s="1"/>
  <c r="J50" i="33"/>
  <c r="J1694" i="2" s="1"/>
  <c r="Y7" i="37"/>
  <c r="Z1772" i="2" s="1"/>
  <c r="AG1964" i="2"/>
  <c r="AG1975" i="2"/>
  <c r="J92" i="33"/>
  <c r="J1736" i="2" s="1"/>
  <c r="F31" i="28" l="1"/>
  <c r="X1753" i="2"/>
  <c r="R1753" i="2"/>
  <c r="P100" i="8"/>
  <c r="L100" i="2" s="1"/>
  <c r="X1763" i="2"/>
  <c r="R1763" i="2"/>
  <c r="F23" i="8"/>
  <c r="BB23" i="2" s="1"/>
  <c r="F22" i="8"/>
  <c r="BB22" i="2" s="1"/>
  <c r="O15" i="35"/>
  <c r="O1760" i="2" s="1"/>
  <c r="L6" i="35"/>
  <c r="L1751" i="2" s="1"/>
  <c r="O5" i="35"/>
  <c r="O1750" i="2" s="1"/>
  <c r="I7" i="35"/>
  <c r="I1752" i="2" s="1"/>
  <c r="I17" i="35"/>
  <c r="I1762" i="2" s="1"/>
  <c r="S18" i="35"/>
  <c r="Y1763" i="2" s="1"/>
  <c r="S8" i="35"/>
  <c r="Y1753" i="2" s="1"/>
  <c r="L16" i="35"/>
  <c r="L1761" i="2" s="1"/>
  <c r="K50" i="33"/>
  <c r="K1694" i="2" s="1"/>
  <c r="W8" i="37"/>
  <c r="X1773" i="2" s="1"/>
  <c r="K92" i="33"/>
  <c r="K1736" i="2" s="1"/>
  <c r="AG1965" i="2"/>
  <c r="AG1976" i="2"/>
  <c r="K20" i="33"/>
  <c r="K1664" i="2" s="1"/>
  <c r="Q100" i="8" l="1"/>
  <c r="M100" i="2" s="1"/>
  <c r="G18" i="35"/>
  <c r="G1763" i="2" s="1"/>
  <c r="F19" i="35"/>
  <c r="W1764" i="2" s="1"/>
  <c r="M16" i="35"/>
  <c r="M1761" i="2" s="1"/>
  <c r="J17" i="35"/>
  <c r="J1762" i="2" s="1"/>
  <c r="M6" i="35"/>
  <c r="M1751" i="2" s="1"/>
  <c r="F9" i="35"/>
  <c r="W1754" i="2" s="1"/>
  <c r="G8" i="35"/>
  <c r="G1753" i="2" s="1"/>
  <c r="J7" i="35"/>
  <c r="J1752" i="2" s="1"/>
  <c r="P5" i="35"/>
  <c r="P1750" i="2" s="1"/>
  <c r="P15" i="35"/>
  <c r="P1760" i="2" s="1"/>
  <c r="X8" i="37"/>
  <c r="Y1773" i="2" s="1"/>
  <c r="L92" i="33"/>
  <c r="L1736" i="2" s="1"/>
  <c r="AG1977" i="2"/>
  <c r="AG1966" i="2"/>
  <c r="L50" i="33"/>
  <c r="L1694" i="2" s="1"/>
  <c r="L20" i="33"/>
  <c r="L1664" i="2" s="1"/>
  <c r="F32" i="28" l="1"/>
  <c r="F33" i="28"/>
  <c r="S100" i="8"/>
  <c r="O100" i="2" s="1"/>
  <c r="R100" i="8"/>
  <c r="N100" i="2" s="1"/>
  <c r="R9" i="35"/>
  <c r="N6" i="35"/>
  <c r="N1751" i="2" s="1"/>
  <c r="N16" i="35"/>
  <c r="N1761" i="2" s="1"/>
  <c r="R19" i="35"/>
  <c r="H8" i="35"/>
  <c r="H1753" i="2" s="1"/>
  <c r="H18" i="35"/>
  <c r="H1763" i="2" s="1"/>
  <c r="Q5" i="35"/>
  <c r="Q1750" i="2" s="1"/>
  <c r="K7" i="35"/>
  <c r="K1752" i="2" s="1"/>
  <c r="T27" i="34"/>
  <c r="V27" i="34" s="1"/>
  <c r="Q15" i="35"/>
  <c r="Q1760" i="2" s="1"/>
  <c r="K17" i="35"/>
  <c r="K1762" i="2" s="1"/>
  <c r="M50" i="33"/>
  <c r="M1694" i="2" s="1"/>
  <c r="M92" i="33"/>
  <c r="M1736" i="2" s="1"/>
  <c r="M20" i="33"/>
  <c r="M1664" i="2" s="1"/>
  <c r="Y8" i="37"/>
  <c r="Z1773" i="2" s="1"/>
  <c r="F34" i="28" l="1"/>
  <c r="X1754" i="2"/>
  <c r="R1754" i="2"/>
  <c r="X1764" i="2"/>
  <c r="R1764" i="2"/>
  <c r="S19" i="35"/>
  <c r="Y1764" i="2" s="1"/>
  <c r="L17" i="35"/>
  <c r="L1762" i="2" s="1"/>
  <c r="T15" i="34"/>
  <c r="V15" i="34" s="1"/>
  <c r="O16" i="35"/>
  <c r="O1761" i="2" s="1"/>
  <c r="O6" i="35"/>
  <c r="O1751" i="2" s="1"/>
  <c r="L7" i="35"/>
  <c r="L1752" i="2" s="1"/>
  <c r="I18" i="35"/>
  <c r="I1763" i="2" s="1"/>
  <c r="I8" i="35"/>
  <c r="I1753" i="2" s="1"/>
  <c r="S9" i="35"/>
  <c r="Y1754" i="2" s="1"/>
  <c r="H2" i="43"/>
  <c r="Y2023" i="2" s="1"/>
  <c r="N20" i="33"/>
  <c r="N1664" i="2" s="1"/>
  <c r="N50" i="33"/>
  <c r="N1694" i="2" s="1"/>
  <c r="W9" i="37"/>
  <c r="X1774" i="2" s="1"/>
  <c r="N92" i="33"/>
  <c r="N1736" i="2" s="1"/>
  <c r="F35" i="28" l="1"/>
  <c r="M7" i="35"/>
  <c r="M1752" i="2" s="1"/>
  <c r="F10" i="35"/>
  <c r="W1755" i="2" s="1"/>
  <c r="G9" i="35"/>
  <c r="G1754" i="2" s="1"/>
  <c r="J18" i="35"/>
  <c r="J1763" i="2" s="1"/>
  <c r="J8" i="35"/>
  <c r="J1753" i="2" s="1"/>
  <c r="M17" i="35"/>
  <c r="M1762" i="2" s="1"/>
  <c r="P6" i="35"/>
  <c r="P1751" i="2" s="1"/>
  <c r="F20" i="35"/>
  <c r="W1765" i="2" s="1"/>
  <c r="P16" i="35"/>
  <c r="P1761" i="2" s="1"/>
  <c r="G19" i="35"/>
  <c r="G1764" i="2" s="1"/>
  <c r="I2" i="43"/>
  <c r="Z2023" i="2" s="1"/>
  <c r="X9" i="37"/>
  <c r="Y1774" i="2" s="1"/>
  <c r="O50" i="33"/>
  <c r="O1694" i="2" s="1"/>
  <c r="O92" i="33"/>
  <c r="O1736" i="2" s="1"/>
  <c r="O20" i="33"/>
  <c r="O1664" i="2" s="1"/>
  <c r="S58" i="14"/>
  <c r="R233" i="2" s="1"/>
  <c r="S60" i="14"/>
  <c r="R235" i="2" s="1"/>
  <c r="S61" i="14"/>
  <c r="R236" i="2" s="1"/>
  <c r="S62" i="14"/>
  <c r="R237" i="2" s="1"/>
  <c r="S63" i="14"/>
  <c r="R238" i="2" s="1"/>
  <c r="S64" i="14"/>
  <c r="R239" i="2" s="1"/>
  <c r="S65" i="14"/>
  <c r="R240" i="2" s="1"/>
  <c r="S66" i="14"/>
  <c r="R241" i="2" s="1"/>
  <c r="S67" i="14"/>
  <c r="R242" i="2" s="1"/>
  <c r="S68" i="14"/>
  <c r="R243" i="2" s="1"/>
  <c r="S69" i="14"/>
  <c r="R244" i="2" s="1"/>
  <c r="S70" i="14"/>
  <c r="R245" i="2" s="1"/>
  <c r="S71" i="14"/>
  <c r="R246" i="2" s="1"/>
  <c r="S72" i="14"/>
  <c r="R247" i="2" s="1"/>
  <c r="S73" i="14"/>
  <c r="R248" i="2" s="1"/>
  <c r="S74" i="14"/>
  <c r="R249" i="2" s="1"/>
  <c r="S76" i="14"/>
  <c r="R251" i="2" s="1"/>
  <c r="S77" i="14"/>
  <c r="R252" i="2" s="1"/>
  <c r="S78" i="14"/>
  <c r="R253" i="2" s="1"/>
  <c r="S80" i="14"/>
  <c r="R255" i="2" s="1"/>
  <c r="S81" i="14"/>
  <c r="R256" i="2" s="1"/>
  <c r="S83" i="14"/>
  <c r="R258" i="2" s="1"/>
  <c r="S84" i="14"/>
  <c r="R259" i="2" s="1"/>
  <c r="S85" i="14"/>
  <c r="R260" i="2" s="1"/>
  <c r="S88" i="14"/>
  <c r="R263" i="2" s="1"/>
  <c r="S89" i="14"/>
  <c r="R264" i="2" s="1"/>
  <c r="S57" i="14"/>
  <c r="R232" i="2" s="1"/>
  <c r="G58" i="14"/>
  <c r="W233" i="2" s="1"/>
  <c r="G60" i="14"/>
  <c r="W235" i="2" s="1"/>
  <c r="G61" i="14"/>
  <c r="W236" i="2" s="1"/>
  <c r="G62" i="14"/>
  <c r="W237" i="2" s="1"/>
  <c r="G63" i="14"/>
  <c r="W238" i="2" s="1"/>
  <c r="G64" i="14"/>
  <c r="W239" i="2" s="1"/>
  <c r="G65" i="14"/>
  <c r="W240" i="2" s="1"/>
  <c r="G66" i="14"/>
  <c r="W241" i="2" s="1"/>
  <c r="G67" i="14"/>
  <c r="W242" i="2" s="1"/>
  <c r="G68" i="14"/>
  <c r="W243" i="2" s="1"/>
  <c r="G69" i="14"/>
  <c r="W244" i="2" s="1"/>
  <c r="G70" i="14"/>
  <c r="W245" i="2" s="1"/>
  <c r="G71" i="14"/>
  <c r="W246" i="2" s="1"/>
  <c r="G72" i="14"/>
  <c r="W247" i="2" s="1"/>
  <c r="G73" i="14"/>
  <c r="W248" i="2" s="1"/>
  <c r="G74" i="14"/>
  <c r="W249" i="2" s="1"/>
  <c r="G76" i="14"/>
  <c r="W251" i="2" s="1"/>
  <c r="G77" i="14"/>
  <c r="W252" i="2" s="1"/>
  <c r="G78" i="14"/>
  <c r="W253" i="2" s="1"/>
  <c r="G79" i="14"/>
  <c r="W254" i="2" s="1"/>
  <c r="G80" i="14"/>
  <c r="W255" i="2" s="1"/>
  <c r="G81" i="14"/>
  <c r="W256" i="2" s="1"/>
  <c r="G82" i="14"/>
  <c r="W257" i="2" s="1"/>
  <c r="G83" i="14"/>
  <c r="W258" i="2" s="1"/>
  <c r="G84" i="14"/>
  <c r="W259" i="2" s="1"/>
  <c r="G85" i="14"/>
  <c r="W260" i="2" s="1"/>
  <c r="G86" i="14"/>
  <c r="W261" i="2" s="1"/>
  <c r="G87" i="14"/>
  <c r="W262" i="2" s="1"/>
  <c r="G88" i="14"/>
  <c r="W263" i="2" s="1"/>
  <c r="G89" i="14"/>
  <c r="W264" i="2" s="1"/>
  <c r="G90" i="14"/>
  <c r="W265" i="2" s="1"/>
  <c r="G91" i="14"/>
  <c r="W266" i="2" s="1"/>
  <c r="J41" i="14"/>
  <c r="I216" i="2" s="1"/>
  <c r="M41" i="14"/>
  <c r="L216" i="2" s="1"/>
  <c r="P41" i="14"/>
  <c r="O216" i="2" s="1"/>
  <c r="J53" i="14"/>
  <c r="I228" i="2" s="1"/>
  <c r="M53" i="14"/>
  <c r="L228" i="2" s="1"/>
  <c r="P53" i="14"/>
  <c r="O228" i="2" s="1"/>
  <c r="J54" i="14"/>
  <c r="I229" i="2" s="1"/>
  <c r="M54" i="14"/>
  <c r="L229" i="2" s="1"/>
  <c r="P54" i="14"/>
  <c r="O229" i="2" s="1"/>
  <c r="J55" i="14"/>
  <c r="I230" i="2" s="1"/>
  <c r="M55" i="14"/>
  <c r="L230" i="2" s="1"/>
  <c r="P55" i="14"/>
  <c r="O230" i="2" s="1"/>
  <c r="J56" i="14"/>
  <c r="I231" i="2" s="1"/>
  <c r="M56" i="14"/>
  <c r="L231" i="2" s="1"/>
  <c r="P56" i="14"/>
  <c r="O231" i="2" s="1"/>
  <c r="J3" i="14"/>
  <c r="I178" i="2" s="1"/>
  <c r="M3" i="14"/>
  <c r="L178" i="2" s="1"/>
  <c r="P3" i="14"/>
  <c r="O178" i="2" s="1"/>
  <c r="J4" i="14"/>
  <c r="I179" i="2" s="1"/>
  <c r="M4" i="14"/>
  <c r="L179" i="2" s="1"/>
  <c r="P4" i="14"/>
  <c r="O179" i="2" s="1"/>
  <c r="J5" i="14"/>
  <c r="I180" i="2" s="1"/>
  <c r="M5" i="14"/>
  <c r="L180" i="2" s="1"/>
  <c r="P5" i="14"/>
  <c r="O180" i="2" s="1"/>
  <c r="J6" i="14"/>
  <c r="I181" i="2" s="1"/>
  <c r="M6" i="14"/>
  <c r="L181" i="2" s="1"/>
  <c r="P6" i="14"/>
  <c r="O181" i="2" s="1"/>
  <c r="J7" i="14"/>
  <c r="I182" i="2" s="1"/>
  <c r="M7" i="14"/>
  <c r="L182" i="2" s="1"/>
  <c r="P7" i="14"/>
  <c r="O182" i="2" s="1"/>
  <c r="J8" i="14"/>
  <c r="I183" i="2" s="1"/>
  <c r="M8" i="14"/>
  <c r="L183" i="2" s="1"/>
  <c r="P8" i="14"/>
  <c r="O183" i="2" s="1"/>
  <c r="J9" i="14"/>
  <c r="I184" i="2" s="1"/>
  <c r="M9" i="14"/>
  <c r="L184" i="2" s="1"/>
  <c r="P9" i="14"/>
  <c r="O184" i="2" s="1"/>
  <c r="J10" i="14"/>
  <c r="I185" i="2" s="1"/>
  <c r="M10" i="14"/>
  <c r="L185" i="2" s="1"/>
  <c r="P10" i="14"/>
  <c r="O185" i="2" s="1"/>
  <c r="J11" i="14"/>
  <c r="I186" i="2" s="1"/>
  <c r="M11" i="14"/>
  <c r="L186" i="2" s="1"/>
  <c r="P11" i="14"/>
  <c r="O186" i="2" s="1"/>
  <c r="J13" i="14"/>
  <c r="I188" i="2" s="1"/>
  <c r="M13" i="14"/>
  <c r="L188" i="2" s="1"/>
  <c r="P13" i="14"/>
  <c r="O188" i="2" s="1"/>
  <c r="J14" i="14"/>
  <c r="I189" i="2" s="1"/>
  <c r="M14" i="14"/>
  <c r="L189" i="2" s="1"/>
  <c r="P14" i="14"/>
  <c r="O189" i="2" s="1"/>
  <c r="J15" i="14"/>
  <c r="I190" i="2" s="1"/>
  <c r="M15" i="14"/>
  <c r="L190" i="2" s="1"/>
  <c r="P15" i="14"/>
  <c r="O190" i="2" s="1"/>
  <c r="J16" i="14"/>
  <c r="I191" i="2" s="1"/>
  <c r="M16" i="14"/>
  <c r="L191" i="2" s="1"/>
  <c r="P16" i="14"/>
  <c r="O191" i="2" s="1"/>
  <c r="J17" i="14"/>
  <c r="I192" i="2" s="1"/>
  <c r="M17" i="14"/>
  <c r="L192" i="2" s="1"/>
  <c r="P17" i="14"/>
  <c r="O192" i="2" s="1"/>
  <c r="J18" i="14"/>
  <c r="I193" i="2" s="1"/>
  <c r="M18" i="14"/>
  <c r="L193" i="2" s="1"/>
  <c r="P18" i="14"/>
  <c r="O193" i="2" s="1"/>
  <c r="J19" i="14"/>
  <c r="I194" i="2" s="1"/>
  <c r="M19" i="14"/>
  <c r="L194" i="2" s="1"/>
  <c r="P19" i="14"/>
  <c r="O194" i="2" s="1"/>
  <c r="J20" i="14"/>
  <c r="I195" i="2" s="1"/>
  <c r="M20" i="14"/>
  <c r="L195" i="2" s="1"/>
  <c r="P20" i="14"/>
  <c r="O195" i="2" s="1"/>
  <c r="J21" i="14"/>
  <c r="I196" i="2" s="1"/>
  <c r="M21" i="14"/>
  <c r="L196" i="2" s="1"/>
  <c r="P21" i="14"/>
  <c r="O196" i="2" s="1"/>
  <c r="J22" i="14"/>
  <c r="I197" i="2" s="1"/>
  <c r="M22" i="14"/>
  <c r="L197" i="2" s="1"/>
  <c r="P22" i="14"/>
  <c r="O197" i="2" s="1"/>
  <c r="J23" i="14"/>
  <c r="I198" i="2" s="1"/>
  <c r="M23" i="14"/>
  <c r="L198" i="2" s="1"/>
  <c r="P23" i="14"/>
  <c r="O198" i="2" s="1"/>
  <c r="J24" i="14"/>
  <c r="I199" i="2" s="1"/>
  <c r="M24" i="14"/>
  <c r="L199" i="2" s="1"/>
  <c r="P24" i="14"/>
  <c r="O199" i="2" s="1"/>
  <c r="J26" i="14"/>
  <c r="I201" i="2" s="1"/>
  <c r="M26" i="14"/>
  <c r="L201" i="2" s="1"/>
  <c r="P26" i="14"/>
  <c r="O201" i="2" s="1"/>
  <c r="J27" i="14"/>
  <c r="I202" i="2" s="1"/>
  <c r="M27" i="14"/>
  <c r="L202" i="2" s="1"/>
  <c r="P27" i="14"/>
  <c r="O202" i="2" s="1"/>
  <c r="J28" i="14"/>
  <c r="I203" i="2" s="1"/>
  <c r="M28" i="14"/>
  <c r="L203" i="2" s="1"/>
  <c r="P28" i="14"/>
  <c r="O203" i="2" s="1"/>
  <c r="J29" i="14"/>
  <c r="I204" i="2" s="1"/>
  <c r="M29" i="14"/>
  <c r="L204" i="2" s="1"/>
  <c r="P29" i="14"/>
  <c r="O204" i="2" s="1"/>
  <c r="J30" i="14"/>
  <c r="I205" i="2" s="1"/>
  <c r="M30" i="14"/>
  <c r="L205" i="2" s="1"/>
  <c r="P30" i="14"/>
  <c r="O205" i="2" s="1"/>
  <c r="J31" i="14"/>
  <c r="I206" i="2" s="1"/>
  <c r="M31" i="14"/>
  <c r="L206" i="2" s="1"/>
  <c r="P31" i="14"/>
  <c r="O206" i="2" s="1"/>
  <c r="J32" i="14"/>
  <c r="I207" i="2" s="1"/>
  <c r="M32" i="14"/>
  <c r="L207" i="2" s="1"/>
  <c r="P32" i="14"/>
  <c r="O207" i="2" s="1"/>
  <c r="J33" i="14"/>
  <c r="I208" i="2" s="1"/>
  <c r="M33" i="14"/>
  <c r="L208" i="2" s="1"/>
  <c r="P33" i="14"/>
  <c r="O208" i="2" s="1"/>
  <c r="J34" i="14"/>
  <c r="I209" i="2" s="1"/>
  <c r="M34" i="14"/>
  <c r="L209" i="2" s="1"/>
  <c r="P34" i="14"/>
  <c r="O209" i="2" s="1"/>
  <c r="J35" i="14"/>
  <c r="I210" i="2" s="1"/>
  <c r="M35" i="14"/>
  <c r="L210" i="2" s="1"/>
  <c r="P35" i="14"/>
  <c r="O210" i="2" s="1"/>
  <c r="J36" i="14"/>
  <c r="I211" i="2" s="1"/>
  <c r="M36" i="14"/>
  <c r="L211" i="2" s="1"/>
  <c r="P36" i="14"/>
  <c r="O211" i="2" s="1"/>
  <c r="J37" i="14"/>
  <c r="I212" i="2" s="1"/>
  <c r="M37" i="14"/>
  <c r="L212" i="2" s="1"/>
  <c r="P37" i="14"/>
  <c r="O212" i="2" s="1"/>
  <c r="J39" i="14"/>
  <c r="I214" i="2" s="1"/>
  <c r="M39" i="14"/>
  <c r="L214" i="2" s="1"/>
  <c r="P39" i="14"/>
  <c r="O214" i="2" s="1"/>
  <c r="J40" i="14"/>
  <c r="I215" i="2" s="1"/>
  <c r="M40" i="14"/>
  <c r="L215" i="2" s="1"/>
  <c r="P40" i="14"/>
  <c r="O215" i="2" s="1"/>
  <c r="S2" i="14"/>
  <c r="R177" i="2" s="1"/>
  <c r="P2" i="14"/>
  <c r="O177" i="2" s="1"/>
  <c r="M2" i="14"/>
  <c r="L177" i="2" s="1"/>
  <c r="J2" i="14"/>
  <c r="I177" i="2" s="1"/>
  <c r="S86" i="14"/>
  <c r="R261" i="2" s="1"/>
  <c r="T16" i="34" l="1"/>
  <c r="V16" i="34" s="1"/>
  <c r="Q6" i="35"/>
  <c r="Q1751" i="2" s="1"/>
  <c r="H19" i="35"/>
  <c r="H1764" i="2" s="1"/>
  <c r="T28" i="34"/>
  <c r="V28" i="34" s="1"/>
  <c r="Q16" i="35"/>
  <c r="Q1761" i="2" s="1"/>
  <c r="N17" i="35"/>
  <c r="N1762" i="2" s="1"/>
  <c r="R20" i="35"/>
  <c r="K18" i="35"/>
  <c r="K1763" i="2" s="1"/>
  <c r="R10" i="35"/>
  <c r="K8" i="35"/>
  <c r="K1753" i="2" s="1"/>
  <c r="N7" i="35"/>
  <c r="N1752" i="2" s="1"/>
  <c r="H9" i="35"/>
  <c r="H1754" i="2" s="1"/>
  <c r="Y9" i="37"/>
  <c r="Z1774" i="2" s="1"/>
  <c r="P20" i="33"/>
  <c r="P1664" i="2" s="1"/>
  <c r="P50" i="33"/>
  <c r="P1694" i="2" s="1"/>
  <c r="P92" i="33"/>
  <c r="P1736" i="2" s="1"/>
  <c r="J2" i="43"/>
  <c r="AA2023" i="2" s="1"/>
  <c r="U101" i="33"/>
  <c r="Z1745" i="2" s="1"/>
  <c r="T101" i="33"/>
  <c r="Y1745" i="2" s="1"/>
  <c r="U94" i="33"/>
  <c r="Z1738" i="2" s="1"/>
  <c r="T94" i="33"/>
  <c r="Y1738" i="2" s="1"/>
  <c r="U87" i="33"/>
  <c r="Z1731" i="2" s="1"/>
  <c r="T87" i="33"/>
  <c r="Y1731" i="2" s="1"/>
  <c r="U80" i="33"/>
  <c r="Z1724" i="2" s="1"/>
  <c r="T80" i="33"/>
  <c r="Y1724" i="2" s="1"/>
  <c r="U73" i="33"/>
  <c r="Z1717" i="2" s="1"/>
  <c r="T73" i="33"/>
  <c r="Y1717" i="2" s="1"/>
  <c r="U66" i="33"/>
  <c r="Z1710" i="2" s="1"/>
  <c r="T66" i="33"/>
  <c r="Y1710" i="2" s="1"/>
  <c r="U59" i="33"/>
  <c r="Z1703" i="2" s="1"/>
  <c r="T59" i="33"/>
  <c r="Y1703" i="2" s="1"/>
  <c r="U52" i="33"/>
  <c r="Z1696" i="2" s="1"/>
  <c r="T52" i="33"/>
  <c r="Y1696" i="2" s="1"/>
  <c r="U45" i="33"/>
  <c r="Z1689" i="2" s="1"/>
  <c r="T45" i="33"/>
  <c r="Y1689" i="2" s="1"/>
  <c r="U38" i="33"/>
  <c r="Z1682" i="2" s="1"/>
  <c r="T38" i="33"/>
  <c r="Y1682" i="2" s="1"/>
  <c r="F110" i="32"/>
  <c r="U100" i="33" s="1"/>
  <c r="Z1744" i="2" s="1"/>
  <c r="F103" i="32"/>
  <c r="U93" i="33" s="1"/>
  <c r="Z1737" i="2" s="1"/>
  <c r="F96" i="32"/>
  <c r="U86" i="33" s="1"/>
  <c r="Z1730" i="2" s="1"/>
  <c r="F89" i="32"/>
  <c r="U79" i="33" s="1"/>
  <c r="Z1723" i="2" s="1"/>
  <c r="F82" i="32"/>
  <c r="U72" i="33" s="1"/>
  <c r="Z1716" i="2" s="1"/>
  <c r="F75" i="32"/>
  <c r="U65" i="33" s="1"/>
  <c r="Z1709" i="2" s="1"/>
  <c r="F68" i="32"/>
  <c r="U58" i="33" s="1"/>
  <c r="Z1702" i="2" s="1"/>
  <c r="F61" i="32"/>
  <c r="U51" i="33" s="1"/>
  <c r="Z1695" i="2" s="1"/>
  <c r="F54" i="32"/>
  <c r="U44" i="33" s="1"/>
  <c r="Z1688" i="2" s="1"/>
  <c r="E110" i="32"/>
  <c r="T100" i="33" s="1"/>
  <c r="Y1744" i="2" s="1"/>
  <c r="E103" i="32"/>
  <c r="T93" i="33" s="1"/>
  <c r="Y1737" i="2" s="1"/>
  <c r="E96" i="32"/>
  <c r="T86" i="33" s="1"/>
  <c r="Y1730" i="2" s="1"/>
  <c r="E89" i="32"/>
  <c r="T79" i="33" s="1"/>
  <c r="Y1723" i="2" s="1"/>
  <c r="E75" i="32"/>
  <c r="T65" i="33" s="1"/>
  <c r="Y1709" i="2" s="1"/>
  <c r="E82" i="32"/>
  <c r="T72" i="33" s="1"/>
  <c r="Y1716" i="2" s="1"/>
  <c r="E68" i="32"/>
  <c r="T58" i="33" s="1"/>
  <c r="Y1702" i="2" s="1"/>
  <c r="E61" i="32"/>
  <c r="T51" i="33" s="1"/>
  <c r="Y1695" i="2" s="1"/>
  <c r="E54" i="32"/>
  <c r="T44" i="33" s="1"/>
  <c r="Y1688" i="2" s="1"/>
  <c r="E47" i="32"/>
  <c r="T37" i="33" s="1"/>
  <c r="Y1681" i="2" s="1"/>
  <c r="F109" i="32"/>
  <c r="F102" i="32"/>
  <c r="F95" i="32"/>
  <c r="F88" i="32"/>
  <c r="F81" i="32"/>
  <c r="F74" i="32"/>
  <c r="F67" i="32"/>
  <c r="F60" i="32"/>
  <c r="F53" i="32"/>
  <c r="E109" i="32"/>
  <c r="E102" i="32"/>
  <c r="E95" i="32"/>
  <c r="E88" i="32"/>
  <c r="E81" i="32"/>
  <c r="E74" i="32"/>
  <c r="E67" i="32"/>
  <c r="E60" i="32"/>
  <c r="E53" i="32"/>
  <c r="AF1955" i="2"/>
  <c r="AF1951" i="2"/>
  <c r="AF1949" i="2"/>
  <c r="AF1948" i="2"/>
  <c r="U78" i="33" l="1"/>
  <c r="Z1722" i="2" s="1"/>
  <c r="H61" i="26"/>
  <c r="T43" i="33"/>
  <c r="Y1687" i="2" s="1"/>
  <c r="F56" i="26"/>
  <c r="T99" i="33"/>
  <c r="Y1743" i="2" s="1"/>
  <c r="F64" i="26"/>
  <c r="U92" i="33"/>
  <c r="Z1736" i="2" s="1"/>
  <c r="H63" i="26"/>
  <c r="U71" i="33"/>
  <c r="Z1715" i="2" s="1"/>
  <c r="H59" i="26"/>
  <c r="T85" i="33"/>
  <c r="Y1729" i="2" s="1"/>
  <c r="F62" i="26"/>
  <c r="T50" i="33"/>
  <c r="Y1694" i="2" s="1"/>
  <c r="F57" i="26"/>
  <c r="U50" i="33"/>
  <c r="Z1694" i="2" s="1"/>
  <c r="H57" i="26"/>
  <c r="T92" i="33"/>
  <c r="Y1736" i="2" s="1"/>
  <c r="F63" i="26"/>
  <c r="U43" i="33"/>
  <c r="Z1687" i="2" s="1"/>
  <c r="H56" i="26"/>
  <c r="T64" i="33"/>
  <c r="Y1708" i="2" s="1"/>
  <c r="F60" i="26"/>
  <c r="U57" i="33"/>
  <c r="Z1701" i="2" s="1"/>
  <c r="H58" i="26"/>
  <c r="U85" i="33"/>
  <c r="Z1729" i="2" s="1"/>
  <c r="H62" i="26"/>
  <c r="U99" i="33"/>
  <c r="Z1743" i="2" s="1"/>
  <c r="H64" i="26"/>
  <c r="T57" i="33"/>
  <c r="Y1701" i="2" s="1"/>
  <c r="F58" i="26"/>
  <c r="T71" i="33"/>
  <c r="Y1715" i="2" s="1"/>
  <c r="F59" i="26"/>
  <c r="U64" i="33"/>
  <c r="Z1708" i="2" s="1"/>
  <c r="H60" i="26"/>
  <c r="T78" i="33"/>
  <c r="Y1722" i="2" s="1"/>
  <c r="F61" i="26"/>
  <c r="F36" i="28"/>
  <c r="X1755" i="2"/>
  <c r="R1755" i="2"/>
  <c r="X1765" i="2"/>
  <c r="R1765" i="2"/>
  <c r="S10" i="35"/>
  <c r="Y1755" i="2" s="1"/>
  <c r="I9" i="35"/>
  <c r="I1754" i="2" s="1"/>
  <c r="L18" i="35"/>
  <c r="L1763" i="2" s="1"/>
  <c r="I19" i="35"/>
  <c r="I1764" i="2" s="1"/>
  <c r="O7" i="35"/>
  <c r="O1752" i="2" s="1"/>
  <c r="S20" i="35"/>
  <c r="Y1765" i="2" s="1"/>
  <c r="L8" i="35"/>
  <c r="L1753" i="2" s="1"/>
  <c r="O17" i="35"/>
  <c r="O1762" i="2" s="1"/>
  <c r="R92" i="33"/>
  <c r="R1736" i="2" s="1"/>
  <c r="Q92" i="33"/>
  <c r="Q1736" i="2" s="1"/>
  <c r="W10" i="37"/>
  <c r="X1775" i="2" s="1"/>
  <c r="R50" i="33"/>
  <c r="R1694" i="2" s="1"/>
  <c r="Q50" i="33"/>
  <c r="Q1694" i="2" s="1"/>
  <c r="Q20" i="33"/>
  <c r="Q1664" i="2" s="1"/>
  <c r="U37" i="33"/>
  <c r="Z1681" i="2" s="1"/>
  <c r="F46" i="32"/>
  <c r="E46" i="32"/>
  <c r="I11" i="38"/>
  <c r="W87" i="39" s="1"/>
  <c r="AI1908" i="2" s="1"/>
  <c r="I12" i="38"/>
  <c r="W88" i="39" s="1"/>
  <c r="AI1909" i="2" s="1"/>
  <c r="I13" i="38"/>
  <c r="W89" i="39" s="1"/>
  <c r="AI1910" i="2" s="1"/>
  <c r="I14" i="38"/>
  <c r="I15" i="38"/>
  <c r="W91" i="39" s="1"/>
  <c r="AI1912" i="2" s="1"/>
  <c r="I16" i="38"/>
  <c r="W92" i="39" s="1"/>
  <c r="AI1913" i="2" s="1"/>
  <c r="I17" i="38"/>
  <c r="W93" i="39" s="1"/>
  <c r="AI1914" i="2" s="1"/>
  <c r="I18" i="38"/>
  <c r="W94" i="39" s="1"/>
  <c r="AI1915" i="2" s="1"/>
  <c r="I19" i="38"/>
  <c r="I10" i="38"/>
  <c r="W86" i="39" s="1"/>
  <c r="AI1907" i="2" s="1"/>
  <c r="H2" i="23"/>
  <c r="W371" i="2" s="1"/>
  <c r="H3" i="23"/>
  <c r="W372" i="2" s="1"/>
  <c r="H4" i="23"/>
  <c r="W373" i="2" s="1"/>
  <c r="H5" i="23"/>
  <c r="W374" i="2" s="1"/>
  <c r="H6" i="23"/>
  <c r="W375" i="2" s="1"/>
  <c r="H7" i="23"/>
  <c r="W376" i="2" s="1"/>
  <c r="H8" i="23"/>
  <c r="W377" i="2" s="1"/>
  <c r="H9" i="23"/>
  <c r="W378" i="2" s="1"/>
  <c r="H10" i="23"/>
  <c r="W379" i="2" s="1"/>
  <c r="H13" i="23"/>
  <c r="W382" i="2" s="1"/>
  <c r="H14" i="23"/>
  <c r="W383" i="2" s="1"/>
  <c r="H15" i="23"/>
  <c r="W384" i="2" s="1"/>
  <c r="H16" i="23"/>
  <c r="W385" i="2" s="1"/>
  <c r="H17" i="23"/>
  <c r="W386" i="2" s="1"/>
  <c r="H18" i="23"/>
  <c r="W387" i="2" s="1"/>
  <c r="H19" i="23"/>
  <c r="W388" i="2" s="1"/>
  <c r="H23" i="23"/>
  <c r="W392" i="2" s="1"/>
  <c r="H24" i="23"/>
  <c r="W393" i="2" s="1"/>
  <c r="H25" i="23"/>
  <c r="W394" i="2" s="1"/>
  <c r="H26" i="23"/>
  <c r="W395" i="2" s="1"/>
  <c r="H27" i="23"/>
  <c r="W396" i="2" s="1"/>
  <c r="H32" i="23"/>
  <c r="W401" i="2" s="1"/>
  <c r="H33" i="23"/>
  <c r="W402" i="2" s="1"/>
  <c r="H34" i="23"/>
  <c r="W403" i="2" s="1"/>
  <c r="H35" i="23"/>
  <c r="W404" i="2" s="1"/>
  <c r="H36" i="23"/>
  <c r="W405" i="2" s="1"/>
  <c r="H41" i="23"/>
  <c r="W410" i="2" s="1"/>
  <c r="H42" i="23"/>
  <c r="W411" i="2" s="1"/>
  <c r="H43" i="23"/>
  <c r="W412" i="2" s="1"/>
  <c r="H44" i="23"/>
  <c r="W413" i="2" s="1"/>
  <c r="H45" i="23"/>
  <c r="W414" i="2" s="1"/>
  <c r="H50" i="23"/>
  <c r="W419" i="2" s="1"/>
  <c r="H51" i="23"/>
  <c r="W420" i="2" s="1"/>
  <c r="H52" i="23"/>
  <c r="W421" i="2" s="1"/>
  <c r="H53" i="23"/>
  <c r="W422" i="2" s="1"/>
  <c r="H54" i="23"/>
  <c r="W423" i="2" s="1"/>
  <c r="H57" i="23"/>
  <c r="W426" i="2" s="1"/>
  <c r="H60" i="23"/>
  <c r="W429" i="2" s="1"/>
  <c r="H63" i="23"/>
  <c r="W432" i="2" s="1"/>
  <c r="H66" i="23"/>
  <c r="W435" i="2" s="1"/>
  <c r="C79" i="14"/>
  <c r="C254" i="2" s="1"/>
  <c r="C80" i="14"/>
  <c r="C255" i="2" s="1"/>
  <c r="C81" i="14"/>
  <c r="C256" i="2" s="1"/>
  <c r="C82" i="14"/>
  <c r="C257" i="2" s="1"/>
  <c r="C83" i="14"/>
  <c r="C258" i="2" s="1"/>
  <c r="C84" i="14"/>
  <c r="C259" i="2" s="1"/>
  <c r="C85" i="14"/>
  <c r="C260" i="2" s="1"/>
  <c r="C86" i="14"/>
  <c r="C261" i="2" s="1"/>
  <c r="C87" i="14"/>
  <c r="C262" i="2" s="1"/>
  <c r="C88" i="14"/>
  <c r="C263" i="2" s="1"/>
  <c r="C89" i="14"/>
  <c r="C264" i="2" s="1"/>
  <c r="C90" i="14"/>
  <c r="C265" i="2" s="1"/>
  <c r="C91" i="14"/>
  <c r="C266" i="2" s="1"/>
  <c r="C78" i="14"/>
  <c r="C253" i="2" s="1"/>
  <c r="C64" i="14"/>
  <c r="C239" i="2" s="1"/>
  <c r="C65" i="14"/>
  <c r="C240" i="2" s="1"/>
  <c r="C66" i="14"/>
  <c r="C241" i="2" s="1"/>
  <c r="C67" i="14"/>
  <c r="C242" i="2" s="1"/>
  <c r="C68" i="14"/>
  <c r="C243" i="2" s="1"/>
  <c r="C69" i="14"/>
  <c r="C244" i="2" s="1"/>
  <c r="C70" i="14"/>
  <c r="C245" i="2" s="1"/>
  <c r="C71" i="14"/>
  <c r="C246" i="2" s="1"/>
  <c r="C72" i="14"/>
  <c r="C247" i="2" s="1"/>
  <c r="C73" i="14"/>
  <c r="C248" i="2" s="1"/>
  <c r="C74" i="14"/>
  <c r="C249" i="2" s="1"/>
  <c r="C75" i="14"/>
  <c r="C250" i="2" s="1"/>
  <c r="C76" i="14"/>
  <c r="C251" i="2" s="1"/>
  <c r="C77" i="14"/>
  <c r="C252" i="2" s="1"/>
  <c r="C63" i="14"/>
  <c r="C238" i="2" s="1"/>
  <c r="C56" i="14"/>
  <c r="C231" i="2" s="1"/>
  <c r="C57" i="14"/>
  <c r="C232" i="2" s="1"/>
  <c r="C58" i="14"/>
  <c r="C233" i="2" s="1"/>
  <c r="C59" i="14"/>
  <c r="C234" i="2" s="1"/>
  <c r="C60" i="14"/>
  <c r="C235" i="2" s="1"/>
  <c r="C61" i="14"/>
  <c r="C236" i="2" s="1"/>
  <c r="C62" i="14"/>
  <c r="C237" i="2" s="1"/>
  <c r="C55" i="14"/>
  <c r="C230" i="2" s="1"/>
  <c r="C42" i="14"/>
  <c r="C217" i="2" s="1"/>
  <c r="C43" i="14"/>
  <c r="C218" i="2" s="1"/>
  <c r="C44" i="14"/>
  <c r="C219" i="2" s="1"/>
  <c r="C45" i="14"/>
  <c r="C220" i="2" s="1"/>
  <c r="C46" i="14"/>
  <c r="C221" i="2" s="1"/>
  <c r="C47" i="14"/>
  <c r="C222" i="2" s="1"/>
  <c r="C48" i="14"/>
  <c r="C223" i="2" s="1"/>
  <c r="C49" i="14"/>
  <c r="C224" i="2" s="1"/>
  <c r="C50" i="14"/>
  <c r="C225" i="2" s="1"/>
  <c r="C51" i="14"/>
  <c r="C226" i="2" s="1"/>
  <c r="C52" i="14"/>
  <c r="C227" i="2" s="1"/>
  <c r="C53" i="14"/>
  <c r="C228" i="2" s="1"/>
  <c r="C54" i="14"/>
  <c r="C229" i="2" s="1"/>
  <c r="C41" i="14"/>
  <c r="C216" i="2" s="1"/>
  <c r="C28" i="14"/>
  <c r="C203" i="2" s="1"/>
  <c r="C29" i="14"/>
  <c r="C204" i="2" s="1"/>
  <c r="C30" i="14"/>
  <c r="C205" i="2" s="1"/>
  <c r="C31" i="14"/>
  <c r="C206" i="2" s="1"/>
  <c r="C32" i="14"/>
  <c r="C207" i="2" s="1"/>
  <c r="C33" i="14"/>
  <c r="C208" i="2" s="1"/>
  <c r="C34" i="14"/>
  <c r="C209" i="2" s="1"/>
  <c r="C35" i="14"/>
  <c r="C210" i="2" s="1"/>
  <c r="C36" i="14"/>
  <c r="C211" i="2" s="1"/>
  <c r="C37" i="14"/>
  <c r="C212" i="2" s="1"/>
  <c r="C38" i="14"/>
  <c r="C213" i="2" s="1"/>
  <c r="C39" i="14"/>
  <c r="C214" i="2" s="1"/>
  <c r="C40" i="14"/>
  <c r="C215" i="2" s="1"/>
  <c r="C27" i="14"/>
  <c r="C202" i="2" s="1"/>
  <c r="C15" i="14"/>
  <c r="C190" i="2" s="1"/>
  <c r="C16" i="14"/>
  <c r="C191" i="2" s="1"/>
  <c r="C17" i="14"/>
  <c r="C192" i="2" s="1"/>
  <c r="C18" i="14"/>
  <c r="C193" i="2" s="1"/>
  <c r="C19" i="14"/>
  <c r="C194" i="2" s="1"/>
  <c r="C20" i="14"/>
  <c r="C195" i="2" s="1"/>
  <c r="C21" i="14"/>
  <c r="C196" i="2" s="1"/>
  <c r="C22" i="14"/>
  <c r="C197" i="2" s="1"/>
  <c r="C23" i="14"/>
  <c r="C198" i="2" s="1"/>
  <c r="C24" i="14"/>
  <c r="C199" i="2" s="1"/>
  <c r="C25" i="14"/>
  <c r="C200" i="2" s="1"/>
  <c r="C26" i="14"/>
  <c r="C201" i="2" s="1"/>
  <c r="C14" i="14"/>
  <c r="C189" i="2" s="1"/>
  <c r="F53" i="14"/>
  <c r="V228" i="2" s="1"/>
  <c r="G53" i="14"/>
  <c r="W228" i="2" s="1"/>
  <c r="S53" i="14"/>
  <c r="R228" i="2" s="1"/>
  <c r="T53" i="14"/>
  <c r="Y228" i="2" s="1"/>
  <c r="U53" i="14"/>
  <c r="Z228" i="2" s="1"/>
  <c r="F54" i="14"/>
  <c r="V229" i="2" s="1"/>
  <c r="G54" i="14"/>
  <c r="W229" i="2" s="1"/>
  <c r="S54" i="14"/>
  <c r="R229" i="2" s="1"/>
  <c r="T54" i="14"/>
  <c r="Y229" i="2" s="1"/>
  <c r="U54" i="14"/>
  <c r="Z229" i="2" s="1"/>
  <c r="F55" i="14"/>
  <c r="V230" i="2" s="1"/>
  <c r="G55" i="14"/>
  <c r="W230" i="2" s="1"/>
  <c r="S55" i="14"/>
  <c r="R230" i="2" s="1"/>
  <c r="T55" i="14"/>
  <c r="Y230" i="2" s="1"/>
  <c r="U55" i="14"/>
  <c r="Z230" i="2" s="1"/>
  <c r="F56" i="14"/>
  <c r="V231" i="2" s="1"/>
  <c r="G56" i="14"/>
  <c r="W231" i="2" s="1"/>
  <c r="S56" i="14"/>
  <c r="R231" i="2" s="1"/>
  <c r="T56" i="14"/>
  <c r="Y231" i="2" s="1"/>
  <c r="U56" i="14"/>
  <c r="Z231" i="2" s="1"/>
  <c r="G57" i="14"/>
  <c r="W232" i="2" s="1"/>
  <c r="E82" i="14"/>
  <c r="F257" i="2" s="1"/>
  <c r="E83" i="14"/>
  <c r="F258" i="2" s="1"/>
  <c r="E84" i="14"/>
  <c r="F259" i="2" s="1"/>
  <c r="E85" i="14"/>
  <c r="F260" i="2" s="1"/>
  <c r="E86" i="14"/>
  <c r="F261" i="2" s="1"/>
  <c r="E87" i="14"/>
  <c r="F262" i="2" s="1"/>
  <c r="E88" i="14"/>
  <c r="F263" i="2" s="1"/>
  <c r="E89" i="14"/>
  <c r="F264" i="2" s="1"/>
  <c r="E90" i="14"/>
  <c r="F265" i="2" s="1"/>
  <c r="E91" i="14"/>
  <c r="F266" i="2" s="1"/>
  <c r="E65" i="14"/>
  <c r="F240" i="2" s="1"/>
  <c r="E66" i="14"/>
  <c r="F241" i="2" s="1"/>
  <c r="E67" i="14"/>
  <c r="F242" i="2" s="1"/>
  <c r="E68" i="14"/>
  <c r="F243" i="2" s="1"/>
  <c r="E69" i="14"/>
  <c r="F244" i="2" s="1"/>
  <c r="E70" i="14"/>
  <c r="F245" i="2" s="1"/>
  <c r="E71" i="14"/>
  <c r="F246" i="2" s="1"/>
  <c r="E72" i="14"/>
  <c r="F247" i="2" s="1"/>
  <c r="E73" i="14"/>
  <c r="F248" i="2" s="1"/>
  <c r="E74" i="14"/>
  <c r="F249" i="2" s="1"/>
  <c r="E75" i="14"/>
  <c r="F250" i="2" s="1"/>
  <c r="E76" i="14"/>
  <c r="F251" i="2" s="1"/>
  <c r="E77" i="14"/>
  <c r="F252" i="2" s="1"/>
  <c r="E78" i="14"/>
  <c r="F253" i="2" s="1"/>
  <c r="E79" i="14"/>
  <c r="F254" i="2" s="1"/>
  <c r="E80" i="14"/>
  <c r="F255" i="2" s="1"/>
  <c r="E81" i="14"/>
  <c r="F256" i="2" s="1"/>
  <c r="E53" i="14"/>
  <c r="F228" i="2" s="1"/>
  <c r="E54" i="14"/>
  <c r="F229" i="2" s="1"/>
  <c r="E55" i="14"/>
  <c r="F230" i="2" s="1"/>
  <c r="E56" i="14"/>
  <c r="F231" i="2" s="1"/>
  <c r="E57" i="14"/>
  <c r="F232" i="2" s="1"/>
  <c r="E58" i="14"/>
  <c r="F233" i="2" s="1"/>
  <c r="E59" i="14"/>
  <c r="F234" i="2" s="1"/>
  <c r="E60" i="14"/>
  <c r="F235" i="2" s="1"/>
  <c r="E61" i="14"/>
  <c r="F236" i="2" s="1"/>
  <c r="E62" i="14"/>
  <c r="F237" i="2" s="1"/>
  <c r="E63" i="14"/>
  <c r="F238" i="2" s="1"/>
  <c r="E64" i="14"/>
  <c r="F239" i="2" s="1"/>
  <c r="E50" i="14"/>
  <c r="F225" i="2" s="1"/>
  <c r="E51" i="14"/>
  <c r="F226" i="2" s="1"/>
  <c r="E52" i="14"/>
  <c r="F227" i="2" s="1"/>
  <c r="E46" i="14"/>
  <c r="F221" i="2" s="1"/>
  <c r="E47" i="14"/>
  <c r="F222" i="2" s="1"/>
  <c r="E48" i="14"/>
  <c r="F223" i="2" s="1"/>
  <c r="E49" i="14"/>
  <c r="F224" i="2" s="1"/>
  <c r="F3" i="14"/>
  <c r="V178" i="2" s="1"/>
  <c r="G3" i="14"/>
  <c r="W178" i="2" s="1"/>
  <c r="S3" i="14"/>
  <c r="R178" i="2" s="1"/>
  <c r="T3" i="14"/>
  <c r="Y178" i="2" s="1"/>
  <c r="U3" i="14"/>
  <c r="Z178" i="2" s="1"/>
  <c r="F4" i="14"/>
  <c r="V179" i="2" s="1"/>
  <c r="G4" i="14"/>
  <c r="W179" i="2" s="1"/>
  <c r="S4" i="14"/>
  <c r="R179" i="2" s="1"/>
  <c r="T4" i="14"/>
  <c r="Y179" i="2" s="1"/>
  <c r="U4" i="14"/>
  <c r="Z179" i="2" s="1"/>
  <c r="F5" i="14"/>
  <c r="V180" i="2" s="1"/>
  <c r="G5" i="14"/>
  <c r="W180" i="2" s="1"/>
  <c r="S5" i="14"/>
  <c r="R180" i="2" s="1"/>
  <c r="T5" i="14"/>
  <c r="Y180" i="2" s="1"/>
  <c r="U5" i="14"/>
  <c r="Z180" i="2" s="1"/>
  <c r="F6" i="14"/>
  <c r="V181" i="2" s="1"/>
  <c r="G6" i="14"/>
  <c r="W181" i="2" s="1"/>
  <c r="S6" i="14"/>
  <c r="R181" i="2" s="1"/>
  <c r="T6" i="14"/>
  <c r="Y181" i="2" s="1"/>
  <c r="U6" i="14"/>
  <c r="Z181" i="2" s="1"/>
  <c r="F7" i="14"/>
  <c r="V182" i="2" s="1"/>
  <c r="G7" i="14"/>
  <c r="W182" i="2" s="1"/>
  <c r="S7" i="14"/>
  <c r="R182" i="2" s="1"/>
  <c r="T7" i="14"/>
  <c r="Y182" i="2" s="1"/>
  <c r="U7" i="14"/>
  <c r="Z182" i="2" s="1"/>
  <c r="F8" i="14"/>
  <c r="V183" i="2" s="1"/>
  <c r="G8" i="14"/>
  <c r="W183" i="2" s="1"/>
  <c r="S8" i="14"/>
  <c r="R183" i="2" s="1"/>
  <c r="T8" i="14"/>
  <c r="Y183" i="2" s="1"/>
  <c r="U8" i="14"/>
  <c r="Z183" i="2" s="1"/>
  <c r="F9" i="14"/>
  <c r="V184" i="2" s="1"/>
  <c r="G9" i="14"/>
  <c r="W184" i="2" s="1"/>
  <c r="S9" i="14"/>
  <c r="R184" i="2" s="1"/>
  <c r="T9" i="14"/>
  <c r="Y184" i="2" s="1"/>
  <c r="U9" i="14"/>
  <c r="Z184" i="2" s="1"/>
  <c r="F10" i="14"/>
  <c r="V185" i="2" s="1"/>
  <c r="G10" i="14"/>
  <c r="W185" i="2" s="1"/>
  <c r="S10" i="14"/>
  <c r="R185" i="2" s="1"/>
  <c r="T10" i="14"/>
  <c r="Y185" i="2" s="1"/>
  <c r="U10" i="14"/>
  <c r="Z185" i="2" s="1"/>
  <c r="F11" i="14"/>
  <c r="V186" i="2" s="1"/>
  <c r="G11" i="14"/>
  <c r="W186" i="2" s="1"/>
  <c r="S11" i="14"/>
  <c r="R186" i="2" s="1"/>
  <c r="T11" i="14"/>
  <c r="Y186" i="2" s="1"/>
  <c r="U11" i="14"/>
  <c r="Z186" i="2" s="1"/>
  <c r="F13" i="14"/>
  <c r="V188" i="2" s="1"/>
  <c r="G13" i="14"/>
  <c r="W188" i="2" s="1"/>
  <c r="S13" i="14"/>
  <c r="R188" i="2" s="1"/>
  <c r="T13" i="14"/>
  <c r="Y188" i="2" s="1"/>
  <c r="U13" i="14"/>
  <c r="Z188" i="2" s="1"/>
  <c r="F14" i="14"/>
  <c r="V189" i="2" s="1"/>
  <c r="G14" i="14"/>
  <c r="W189" i="2" s="1"/>
  <c r="S14" i="14"/>
  <c r="R189" i="2" s="1"/>
  <c r="T14" i="14"/>
  <c r="Y189" i="2" s="1"/>
  <c r="U14" i="14"/>
  <c r="Z189" i="2" s="1"/>
  <c r="F15" i="14"/>
  <c r="V190" i="2" s="1"/>
  <c r="G15" i="14"/>
  <c r="W190" i="2" s="1"/>
  <c r="S15" i="14"/>
  <c r="R190" i="2" s="1"/>
  <c r="T15" i="14"/>
  <c r="Y190" i="2" s="1"/>
  <c r="U15" i="14"/>
  <c r="Z190" i="2" s="1"/>
  <c r="F16" i="14"/>
  <c r="V191" i="2" s="1"/>
  <c r="G16" i="14"/>
  <c r="W191" i="2" s="1"/>
  <c r="S16" i="14"/>
  <c r="R191" i="2" s="1"/>
  <c r="T16" i="14"/>
  <c r="Y191" i="2" s="1"/>
  <c r="U16" i="14"/>
  <c r="Z191" i="2" s="1"/>
  <c r="F17" i="14"/>
  <c r="V192" i="2" s="1"/>
  <c r="G17" i="14"/>
  <c r="W192" i="2" s="1"/>
  <c r="S17" i="14"/>
  <c r="R192" i="2" s="1"/>
  <c r="T17" i="14"/>
  <c r="Y192" i="2" s="1"/>
  <c r="U17" i="14"/>
  <c r="Z192" i="2" s="1"/>
  <c r="F18" i="14"/>
  <c r="V193" i="2" s="1"/>
  <c r="G18" i="14"/>
  <c r="W193" i="2" s="1"/>
  <c r="S18" i="14"/>
  <c r="R193" i="2" s="1"/>
  <c r="T18" i="14"/>
  <c r="Y193" i="2" s="1"/>
  <c r="U18" i="14"/>
  <c r="Z193" i="2" s="1"/>
  <c r="F19" i="14"/>
  <c r="V194" i="2" s="1"/>
  <c r="G19" i="14"/>
  <c r="W194" i="2" s="1"/>
  <c r="S19" i="14"/>
  <c r="R194" i="2" s="1"/>
  <c r="T19" i="14"/>
  <c r="Y194" i="2" s="1"/>
  <c r="U19" i="14"/>
  <c r="Z194" i="2" s="1"/>
  <c r="F20" i="14"/>
  <c r="V195" i="2" s="1"/>
  <c r="G20" i="14"/>
  <c r="W195" i="2" s="1"/>
  <c r="S20" i="14"/>
  <c r="R195" i="2" s="1"/>
  <c r="T20" i="14"/>
  <c r="Y195" i="2" s="1"/>
  <c r="U20" i="14"/>
  <c r="Z195" i="2" s="1"/>
  <c r="F21" i="14"/>
  <c r="V196" i="2" s="1"/>
  <c r="G21" i="14"/>
  <c r="W196" i="2" s="1"/>
  <c r="S21" i="14"/>
  <c r="R196" i="2" s="1"/>
  <c r="T21" i="14"/>
  <c r="Y196" i="2" s="1"/>
  <c r="U21" i="14"/>
  <c r="Z196" i="2" s="1"/>
  <c r="F22" i="14"/>
  <c r="V197" i="2" s="1"/>
  <c r="G22" i="14"/>
  <c r="W197" i="2" s="1"/>
  <c r="S22" i="14"/>
  <c r="R197" i="2" s="1"/>
  <c r="T22" i="14"/>
  <c r="Y197" i="2" s="1"/>
  <c r="U22" i="14"/>
  <c r="Z197" i="2" s="1"/>
  <c r="F23" i="14"/>
  <c r="V198" i="2" s="1"/>
  <c r="G23" i="14"/>
  <c r="W198" i="2" s="1"/>
  <c r="S23" i="14"/>
  <c r="R198" i="2" s="1"/>
  <c r="T23" i="14"/>
  <c r="Y198" i="2" s="1"/>
  <c r="U23" i="14"/>
  <c r="Z198" i="2" s="1"/>
  <c r="F24" i="14"/>
  <c r="V199" i="2" s="1"/>
  <c r="G24" i="14"/>
  <c r="W199" i="2" s="1"/>
  <c r="S24" i="14"/>
  <c r="R199" i="2" s="1"/>
  <c r="T24" i="14"/>
  <c r="Y199" i="2" s="1"/>
  <c r="U24" i="14"/>
  <c r="Z199" i="2" s="1"/>
  <c r="F26" i="14"/>
  <c r="V201" i="2" s="1"/>
  <c r="G26" i="14"/>
  <c r="W201" i="2" s="1"/>
  <c r="S26" i="14"/>
  <c r="R201" i="2" s="1"/>
  <c r="T26" i="14"/>
  <c r="Y201" i="2" s="1"/>
  <c r="U26" i="14"/>
  <c r="Z201" i="2" s="1"/>
  <c r="F27" i="14"/>
  <c r="V202" i="2" s="1"/>
  <c r="G27" i="14"/>
  <c r="W202" i="2" s="1"/>
  <c r="S27" i="14"/>
  <c r="R202" i="2" s="1"/>
  <c r="T27" i="14"/>
  <c r="Y202" i="2" s="1"/>
  <c r="U27" i="14"/>
  <c r="Z202" i="2" s="1"/>
  <c r="F28" i="14"/>
  <c r="V203" i="2" s="1"/>
  <c r="G28" i="14"/>
  <c r="W203" i="2" s="1"/>
  <c r="S28" i="14"/>
  <c r="R203" i="2" s="1"/>
  <c r="T28" i="14"/>
  <c r="Y203" i="2" s="1"/>
  <c r="U28" i="14"/>
  <c r="Z203" i="2" s="1"/>
  <c r="F29" i="14"/>
  <c r="V204" i="2" s="1"/>
  <c r="G29" i="14"/>
  <c r="W204" i="2" s="1"/>
  <c r="S29" i="14"/>
  <c r="R204" i="2" s="1"/>
  <c r="T29" i="14"/>
  <c r="Y204" i="2" s="1"/>
  <c r="U29" i="14"/>
  <c r="Z204" i="2" s="1"/>
  <c r="F30" i="14"/>
  <c r="V205" i="2" s="1"/>
  <c r="G30" i="14"/>
  <c r="W205" i="2" s="1"/>
  <c r="S30" i="14"/>
  <c r="R205" i="2" s="1"/>
  <c r="T30" i="14"/>
  <c r="Y205" i="2" s="1"/>
  <c r="U30" i="14"/>
  <c r="Z205" i="2" s="1"/>
  <c r="F31" i="14"/>
  <c r="V206" i="2" s="1"/>
  <c r="G31" i="14"/>
  <c r="W206" i="2" s="1"/>
  <c r="S31" i="14"/>
  <c r="R206" i="2" s="1"/>
  <c r="T31" i="14"/>
  <c r="Y206" i="2" s="1"/>
  <c r="U31" i="14"/>
  <c r="Z206" i="2" s="1"/>
  <c r="F32" i="14"/>
  <c r="V207" i="2" s="1"/>
  <c r="G32" i="14"/>
  <c r="W207" i="2" s="1"/>
  <c r="S32" i="14"/>
  <c r="R207" i="2" s="1"/>
  <c r="T32" i="14"/>
  <c r="Y207" i="2" s="1"/>
  <c r="U32" i="14"/>
  <c r="Z207" i="2" s="1"/>
  <c r="F33" i="14"/>
  <c r="V208" i="2" s="1"/>
  <c r="G33" i="14"/>
  <c r="W208" i="2" s="1"/>
  <c r="S33" i="14"/>
  <c r="R208" i="2" s="1"/>
  <c r="T33" i="14"/>
  <c r="Y208" i="2" s="1"/>
  <c r="U33" i="14"/>
  <c r="Z208" i="2" s="1"/>
  <c r="F34" i="14"/>
  <c r="V209" i="2" s="1"/>
  <c r="G34" i="14"/>
  <c r="W209" i="2" s="1"/>
  <c r="S34" i="14"/>
  <c r="R209" i="2" s="1"/>
  <c r="T34" i="14"/>
  <c r="Y209" i="2" s="1"/>
  <c r="U34" i="14"/>
  <c r="Z209" i="2" s="1"/>
  <c r="F35" i="14"/>
  <c r="V210" i="2" s="1"/>
  <c r="G35" i="14"/>
  <c r="W210" i="2" s="1"/>
  <c r="S35" i="14"/>
  <c r="R210" i="2" s="1"/>
  <c r="T35" i="14"/>
  <c r="Y210" i="2" s="1"/>
  <c r="U35" i="14"/>
  <c r="Z210" i="2" s="1"/>
  <c r="F36" i="14"/>
  <c r="V211" i="2" s="1"/>
  <c r="G36" i="14"/>
  <c r="W211" i="2" s="1"/>
  <c r="S36" i="14"/>
  <c r="R211" i="2" s="1"/>
  <c r="T36" i="14"/>
  <c r="Y211" i="2" s="1"/>
  <c r="U36" i="14"/>
  <c r="Z211" i="2" s="1"/>
  <c r="F37" i="14"/>
  <c r="V212" i="2" s="1"/>
  <c r="G37" i="14"/>
  <c r="W212" i="2" s="1"/>
  <c r="S37" i="14"/>
  <c r="R212" i="2" s="1"/>
  <c r="T37" i="14"/>
  <c r="Y212" i="2" s="1"/>
  <c r="U37" i="14"/>
  <c r="Z212" i="2" s="1"/>
  <c r="F39" i="14"/>
  <c r="V214" i="2" s="1"/>
  <c r="G39" i="14"/>
  <c r="W214" i="2" s="1"/>
  <c r="S39" i="14"/>
  <c r="R214" i="2" s="1"/>
  <c r="T39" i="14"/>
  <c r="Y214" i="2" s="1"/>
  <c r="U39" i="14"/>
  <c r="Z214" i="2" s="1"/>
  <c r="F40" i="14"/>
  <c r="V215" i="2" s="1"/>
  <c r="G40" i="14"/>
  <c r="W215" i="2" s="1"/>
  <c r="S40" i="14"/>
  <c r="R215" i="2" s="1"/>
  <c r="T40" i="14"/>
  <c r="Y215" i="2" s="1"/>
  <c r="U40" i="14"/>
  <c r="Z215" i="2" s="1"/>
  <c r="F41" i="14"/>
  <c r="V216" i="2" s="1"/>
  <c r="G41" i="14"/>
  <c r="W216" i="2" s="1"/>
  <c r="S41" i="14"/>
  <c r="R216" i="2" s="1"/>
  <c r="T41" i="14"/>
  <c r="Y216" i="2" s="1"/>
  <c r="U41" i="14"/>
  <c r="Z216" i="2" s="1"/>
  <c r="E3" i="14"/>
  <c r="F178" i="2" s="1"/>
  <c r="E4" i="14"/>
  <c r="F179" i="2" s="1"/>
  <c r="E5" i="14"/>
  <c r="F180" i="2" s="1"/>
  <c r="E6" i="14"/>
  <c r="F181" i="2" s="1"/>
  <c r="E7" i="14"/>
  <c r="F182" i="2" s="1"/>
  <c r="E8" i="14"/>
  <c r="F183" i="2" s="1"/>
  <c r="E9" i="14"/>
  <c r="F184" i="2" s="1"/>
  <c r="E10" i="14"/>
  <c r="F185" i="2" s="1"/>
  <c r="E11" i="14"/>
  <c r="F186" i="2" s="1"/>
  <c r="E13" i="14"/>
  <c r="F188" i="2" s="1"/>
  <c r="E14" i="14"/>
  <c r="F189" i="2" s="1"/>
  <c r="E15" i="14"/>
  <c r="F190" i="2" s="1"/>
  <c r="E16" i="14"/>
  <c r="F191" i="2" s="1"/>
  <c r="E17" i="14"/>
  <c r="F192" i="2" s="1"/>
  <c r="E18" i="14"/>
  <c r="F193" i="2" s="1"/>
  <c r="E19" i="14"/>
  <c r="F194" i="2" s="1"/>
  <c r="E20" i="14"/>
  <c r="F195" i="2" s="1"/>
  <c r="E21" i="14"/>
  <c r="F196" i="2" s="1"/>
  <c r="E22" i="14"/>
  <c r="F197" i="2" s="1"/>
  <c r="E23" i="14"/>
  <c r="F198" i="2" s="1"/>
  <c r="E24" i="14"/>
  <c r="F199" i="2" s="1"/>
  <c r="E26" i="14"/>
  <c r="F201" i="2" s="1"/>
  <c r="E27" i="14"/>
  <c r="F202" i="2" s="1"/>
  <c r="E28" i="14"/>
  <c r="F203" i="2" s="1"/>
  <c r="E29" i="14"/>
  <c r="F204" i="2" s="1"/>
  <c r="E30" i="14"/>
  <c r="F205" i="2" s="1"/>
  <c r="E31" i="14"/>
  <c r="F206" i="2" s="1"/>
  <c r="E32" i="14"/>
  <c r="F207" i="2" s="1"/>
  <c r="E33" i="14"/>
  <c r="F208" i="2" s="1"/>
  <c r="E34" i="14"/>
  <c r="F209" i="2" s="1"/>
  <c r="E35" i="14"/>
  <c r="F210" i="2" s="1"/>
  <c r="E36" i="14"/>
  <c r="F211" i="2" s="1"/>
  <c r="E37" i="14"/>
  <c r="F212" i="2" s="1"/>
  <c r="E39" i="14"/>
  <c r="F214" i="2" s="1"/>
  <c r="E40" i="14"/>
  <c r="F215" i="2" s="1"/>
  <c r="E41" i="14"/>
  <c r="F216" i="2" s="1"/>
  <c r="E42" i="14"/>
  <c r="F217" i="2" s="1"/>
  <c r="E43" i="14"/>
  <c r="F218" i="2" s="1"/>
  <c r="E44" i="14"/>
  <c r="F219" i="2" s="1"/>
  <c r="E45" i="14"/>
  <c r="F220" i="2" s="1"/>
  <c r="C3" i="14"/>
  <c r="C178" i="2" s="1"/>
  <c r="C4" i="14"/>
  <c r="C179" i="2" s="1"/>
  <c r="C5" i="14"/>
  <c r="C180" i="2" s="1"/>
  <c r="C6" i="14"/>
  <c r="C181" i="2" s="1"/>
  <c r="C7" i="14"/>
  <c r="C182" i="2" s="1"/>
  <c r="C8" i="14"/>
  <c r="C183" i="2" s="1"/>
  <c r="C9" i="14"/>
  <c r="C184" i="2" s="1"/>
  <c r="C10" i="14"/>
  <c r="C185" i="2" s="1"/>
  <c r="C11" i="14"/>
  <c r="C186" i="2" s="1"/>
  <c r="C12" i="14"/>
  <c r="C187" i="2" s="1"/>
  <c r="C13" i="14"/>
  <c r="C188" i="2" s="1"/>
  <c r="D3" i="12"/>
  <c r="F148" i="2" s="1"/>
  <c r="E3" i="12"/>
  <c r="V148" i="2" s="1"/>
  <c r="F3" i="12"/>
  <c r="W148" i="2" s="1"/>
  <c r="G3" i="12"/>
  <c r="AR148" i="2" s="1"/>
  <c r="H3" i="12"/>
  <c r="AT148" i="2" s="1"/>
  <c r="I3" i="12"/>
  <c r="AV148" i="2" s="1"/>
  <c r="J3" i="12"/>
  <c r="K3" i="12"/>
  <c r="X148" i="2" s="1"/>
  <c r="L3" i="12"/>
  <c r="Y148" i="2" s="1"/>
  <c r="D4" i="12"/>
  <c r="F149" i="2" s="1"/>
  <c r="E4" i="12"/>
  <c r="V149" i="2" s="1"/>
  <c r="F4" i="12"/>
  <c r="W149" i="2" s="1"/>
  <c r="G4" i="12"/>
  <c r="AR149" i="2" s="1"/>
  <c r="H4" i="12"/>
  <c r="AT149" i="2" s="1"/>
  <c r="I4" i="12"/>
  <c r="AV149" i="2" s="1"/>
  <c r="J4" i="12"/>
  <c r="K4" i="12"/>
  <c r="X149" i="2" s="1"/>
  <c r="L4" i="12"/>
  <c r="Y149" i="2" s="1"/>
  <c r="D5" i="12"/>
  <c r="F150" i="2" s="1"/>
  <c r="E5" i="12"/>
  <c r="V150" i="2" s="1"/>
  <c r="F5" i="12"/>
  <c r="W150" i="2" s="1"/>
  <c r="G5" i="12"/>
  <c r="AR150" i="2" s="1"/>
  <c r="H5" i="12"/>
  <c r="AT150" i="2" s="1"/>
  <c r="I5" i="12"/>
  <c r="AV150" i="2" s="1"/>
  <c r="J5" i="12"/>
  <c r="K5" i="12"/>
  <c r="X150" i="2" s="1"/>
  <c r="L5" i="12"/>
  <c r="Y150" i="2" s="1"/>
  <c r="D6" i="12"/>
  <c r="F151" i="2" s="1"/>
  <c r="E6" i="12"/>
  <c r="V151" i="2" s="1"/>
  <c r="F6" i="12"/>
  <c r="W151" i="2" s="1"/>
  <c r="G6" i="12"/>
  <c r="AR151" i="2" s="1"/>
  <c r="H6" i="12"/>
  <c r="AT151" i="2" s="1"/>
  <c r="I6" i="12"/>
  <c r="AV151" i="2" s="1"/>
  <c r="J6" i="12"/>
  <c r="K6" i="12"/>
  <c r="X151" i="2" s="1"/>
  <c r="L6" i="12"/>
  <c r="Y151" i="2" s="1"/>
  <c r="D7" i="12"/>
  <c r="F152" i="2" s="1"/>
  <c r="E7" i="12"/>
  <c r="V152" i="2" s="1"/>
  <c r="F7" i="12"/>
  <c r="W152" i="2" s="1"/>
  <c r="G7" i="12"/>
  <c r="AR152" i="2" s="1"/>
  <c r="H7" i="12"/>
  <c r="AT152" i="2" s="1"/>
  <c r="I7" i="12"/>
  <c r="AV152" i="2" s="1"/>
  <c r="J7" i="12"/>
  <c r="K7" i="12"/>
  <c r="X152" i="2" s="1"/>
  <c r="L7" i="12"/>
  <c r="Y152" i="2" s="1"/>
  <c r="D8" i="12"/>
  <c r="F153" i="2" s="1"/>
  <c r="E8" i="12"/>
  <c r="V153" i="2" s="1"/>
  <c r="F8" i="12"/>
  <c r="W153" i="2" s="1"/>
  <c r="G8" i="12"/>
  <c r="AR153" i="2" s="1"/>
  <c r="H8" i="12"/>
  <c r="AT153" i="2" s="1"/>
  <c r="I8" i="12"/>
  <c r="AV153" i="2" s="1"/>
  <c r="J8" i="12"/>
  <c r="AX153" i="2" s="1"/>
  <c r="K8" i="12"/>
  <c r="X153" i="2" s="1"/>
  <c r="L8" i="12"/>
  <c r="Y153" i="2" s="1"/>
  <c r="D9" i="12"/>
  <c r="F154" i="2" s="1"/>
  <c r="E9" i="12"/>
  <c r="V154" i="2" s="1"/>
  <c r="F9" i="12"/>
  <c r="W154" i="2" s="1"/>
  <c r="G9" i="12"/>
  <c r="AR154" i="2" s="1"/>
  <c r="H9" i="12"/>
  <c r="AT154" i="2" s="1"/>
  <c r="I9" i="12"/>
  <c r="AV154" i="2" s="1"/>
  <c r="J9" i="12"/>
  <c r="K9" i="12"/>
  <c r="X154" i="2" s="1"/>
  <c r="L9" i="12"/>
  <c r="Y154" i="2" s="1"/>
  <c r="D10" i="12"/>
  <c r="F155" i="2" s="1"/>
  <c r="E10" i="12"/>
  <c r="V155" i="2" s="1"/>
  <c r="F10" i="12"/>
  <c r="W155" i="2" s="1"/>
  <c r="G10" i="12"/>
  <c r="AR155" i="2" s="1"/>
  <c r="H10" i="12"/>
  <c r="AT155" i="2" s="1"/>
  <c r="I10" i="12"/>
  <c r="AV155" i="2" s="1"/>
  <c r="J10" i="12"/>
  <c r="K10" i="12"/>
  <c r="X155" i="2" s="1"/>
  <c r="L10" i="12"/>
  <c r="Y155" i="2" s="1"/>
  <c r="D11" i="12"/>
  <c r="F156" i="2" s="1"/>
  <c r="E11" i="12"/>
  <c r="V156" i="2" s="1"/>
  <c r="F11" i="12"/>
  <c r="W156" i="2" s="1"/>
  <c r="G11" i="12"/>
  <c r="AR156" i="2" s="1"/>
  <c r="H11" i="12"/>
  <c r="AT156" i="2" s="1"/>
  <c r="I11" i="12"/>
  <c r="AV156" i="2" s="1"/>
  <c r="J11" i="12"/>
  <c r="K11" i="12"/>
  <c r="X156" i="2" s="1"/>
  <c r="L11" i="12"/>
  <c r="Y156" i="2" s="1"/>
  <c r="D12" i="12"/>
  <c r="F157" i="2" s="1"/>
  <c r="E12" i="12"/>
  <c r="V157" i="2" s="1"/>
  <c r="F12" i="12"/>
  <c r="W157" i="2" s="1"/>
  <c r="G12" i="12"/>
  <c r="AR157" i="2" s="1"/>
  <c r="H12" i="12"/>
  <c r="AT157" i="2" s="1"/>
  <c r="I12" i="12"/>
  <c r="AV157" i="2" s="1"/>
  <c r="J12" i="12"/>
  <c r="K12" i="12"/>
  <c r="X157" i="2" s="1"/>
  <c r="L12" i="12"/>
  <c r="Y157" i="2" s="1"/>
  <c r="D13" i="12"/>
  <c r="F158" i="2" s="1"/>
  <c r="E13" i="12"/>
  <c r="V158" i="2" s="1"/>
  <c r="F13" i="12"/>
  <c r="W158" i="2" s="1"/>
  <c r="G13" i="12"/>
  <c r="AR158" i="2" s="1"/>
  <c r="H13" i="12"/>
  <c r="AT158" i="2" s="1"/>
  <c r="I13" i="12"/>
  <c r="AV158" i="2" s="1"/>
  <c r="J13" i="12"/>
  <c r="K13" i="12"/>
  <c r="X158" i="2" s="1"/>
  <c r="L13" i="12"/>
  <c r="Y158" i="2" s="1"/>
  <c r="D14" i="12"/>
  <c r="F159" i="2" s="1"/>
  <c r="E14" i="12"/>
  <c r="V159" i="2" s="1"/>
  <c r="F14" i="12"/>
  <c r="W159" i="2" s="1"/>
  <c r="G14" i="12"/>
  <c r="AR159" i="2" s="1"/>
  <c r="H14" i="12"/>
  <c r="AT159" i="2" s="1"/>
  <c r="I14" i="12"/>
  <c r="AV159" i="2" s="1"/>
  <c r="J14" i="12"/>
  <c r="K14" i="12"/>
  <c r="X159" i="2" s="1"/>
  <c r="L14" i="12"/>
  <c r="Y159" i="2" s="1"/>
  <c r="D15" i="12"/>
  <c r="F160" i="2" s="1"/>
  <c r="E15" i="12"/>
  <c r="V160" i="2" s="1"/>
  <c r="F15" i="12"/>
  <c r="W160" i="2" s="1"/>
  <c r="G15" i="12"/>
  <c r="AR160" i="2" s="1"/>
  <c r="H15" i="12"/>
  <c r="AT160" i="2" s="1"/>
  <c r="I15" i="12"/>
  <c r="AV160" i="2" s="1"/>
  <c r="J15" i="12"/>
  <c r="K15" i="12"/>
  <c r="X160" i="2" s="1"/>
  <c r="L15" i="12"/>
  <c r="Y160" i="2" s="1"/>
  <c r="D16" i="12"/>
  <c r="F161" i="2" s="1"/>
  <c r="D17" i="12"/>
  <c r="F162" i="2" s="1"/>
  <c r="D18" i="12"/>
  <c r="F163" i="2" s="1"/>
  <c r="D19" i="12"/>
  <c r="F164" i="2" s="1"/>
  <c r="D20" i="12"/>
  <c r="F165" i="2" s="1"/>
  <c r="E20" i="12"/>
  <c r="V165" i="2" s="1"/>
  <c r="F20" i="12"/>
  <c r="W165" i="2" s="1"/>
  <c r="G20" i="12"/>
  <c r="AR165" i="2" s="1"/>
  <c r="H20" i="12"/>
  <c r="AT165" i="2" s="1"/>
  <c r="I20" i="12"/>
  <c r="AV165" i="2" s="1"/>
  <c r="J20" i="12"/>
  <c r="AX165" i="2" s="1"/>
  <c r="K20" i="12"/>
  <c r="X165" i="2" s="1"/>
  <c r="L20" i="12"/>
  <c r="Y165" i="2" s="1"/>
  <c r="D21" i="12"/>
  <c r="F166" i="2" s="1"/>
  <c r="E21" i="12"/>
  <c r="V166" i="2" s="1"/>
  <c r="F21" i="12"/>
  <c r="W166" i="2" s="1"/>
  <c r="G21" i="12"/>
  <c r="AR166" i="2" s="1"/>
  <c r="H21" i="12"/>
  <c r="AT166" i="2" s="1"/>
  <c r="I21" i="12"/>
  <c r="AV166" i="2" s="1"/>
  <c r="J21" i="12"/>
  <c r="K21" i="12"/>
  <c r="X166" i="2" s="1"/>
  <c r="L21" i="12"/>
  <c r="Y166" i="2" s="1"/>
  <c r="D22" i="12"/>
  <c r="F167" i="2" s="1"/>
  <c r="D23" i="12"/>
  <c r="F168" i="2" s="1"/>
  <c r="E23" i="12"/>
  <c r="V168" i="2" s="1"/>
  <c r="F23" i="12"/>
  <c r="W168" i="2" s="1"/>
  <c r="G23" i="12"/>
  <c r="AR168" i="2" s="1"/>
  <c r="H23" i="12"/>
  <c r="AT168" i="2" s="1"/>
  <c r="I23" i="12"/>
  <c r="AV168" i="2" s="1"/>
  <c r="J23" i="12"/>
  <c r="AX168" i="2" s="1"/>
  <c r="K23" i="12"/>
  <c r="X168" i="2" s="1"/>
  <c r="L23" i="12"/>
  <c r="Y168" i="2" s="1"/>
  <c r="D24" i="12"/>
  <c r="F169" i="2" s="1"/>
  <c r="E24" i="12"/>
  <c r="V169" i="2" s="1"/>
  <c r="F24" i="12"/>
  <c r="W169" i="2" s="1"/>
  <c r="G24" i="12"/>
  <c r="AR169" i="2" s="1"/>
  <c r="H24" i="12"/>
  <c r="AT169" i="2" s="1"/>
  <c r="I24" i="12"/>
  <c r="AV169" i="2" s="1"/>
  <c r="J24" i="12"/>
  <c r="AX169" i="2" s="1"/>
  <c r="K24" i="12"/>
  <c r="X169" i="2" s="1"/>
  <c r="L24" i="12"/>
  <c r="Y169" i="2" s="1"/>
  <c r="D25" i="12"/>
  <c r="F170" i="2" s="1"/>
  <c r="E25" i="12"/>
  <c r="V170" i="2" s="1"/>
  <c r="F25" i="12"/>
  <c r="W170" i="2" s="1"/>
  <c r="G25" i="12"/>
  <c r="AR170" i="2" s="1"/>
  <c r="H25" i="12"/>
  <c r="AT170" i="2" s="1"/>
  <c r="I25" i="12"/>
  <c r="AV170" i="2" s="1"/>
  <c r="J25" i="12"/>
  <c r="AX170" i="2" s="1"/>
  <c r="K25" i="12"/>
  <c r="X170" i="2" s="1"/>
  <c r="L25" i="12"/>
  <c r="Y170" i="2" s="1"/>
  <c r="D26" i="12"/>
  <c r="F171" i="2" s="1"/>
  <c r="E26" i="12"/>
  <c r="V171" i="2" s="1"/>
  <c r="F26" i="12"/>
  <c r="W171" i="2" s="1"/>
  <c r="G26" i="12"/>
  <c r="AR171" i="2" s="1"/>
  <c r="H26" i="12"/>
  <c r="AT171" i="2" s="1"/>
  <c r="I26" i="12"/>
  <c r="AV171" i="2" s="1"/>
  <c r="J26" i="12"/>
  <c r="AX171" i="2" s="1"/>
  <c r="K26" i="12"/>
  <c r="X171" i="2" s="1"/>
  <c r="L26" i="12"/>
  <c r="Y171" i="2" s="1"/>
  <c r="D27" i="12"/>
  <c r="F172" i="2" s="1"/>
  <c r="E27" i="12"/>
  <c r="V172" i="2" s="1"/>
  <c r="F27" i="12"/>
  <c r="W172" i="2" s="1"/>
  <c r="G27" i="12"/>
  <c r="AR172" i="2" s="1"/>
  <c r="H27" i="12"/>
  <c r="AT172" i="2" s="1"/>
  <c r="I27" i="12"/>
  <c r="AV172" i="2" s="1"/>
  <c r="J27" i="12"/>
  <c r="K27" i="12"/>
  <c r="X172" i="2" s="1"/>
  <c r="L27" i="12"/>
  <c r="Y172" i="2" s="1"/>
  <c r="D28" i="12"/>
  <c r="F173" i="2" s="1"/>
  <c r="E28" i="12"/>
  <c r="V173" i="2" s="1"/>
  <c r="F28" i="12"/>
  <c r="W173" i="2" s="1"/>
  <c r="G28" i="12"/>
  <c r="AR173" i="2" s="1"/>
  <c r="H28" i="12"/>
  <c r="AT173" i="2" s="1"/>
  <c r="I28" i="12"/>
  <c r="AV173" i="2" s="1"/>
  <c r="J28" i="12"/>
  <c r="AX173" i="2" s="1"/>
  <c r="K28" i="12"/>
  <c r="X173" i="2" s="1"/>
  <c r="L28" i="12"/>
  <c r="Y173" i="2" s="1"/>
  <c r="D29" i="12"/>
  <c r="F174" i="2" s="1"/>
  <c r="E29" i="12"/>
  <c r="V174" i="2" s="1"/>
  <c r="F29" i="12"/>
  <c r="W174" i="2" s="1"/>
  <c r="G29" i="12"/>
  <c r="AR174" i="2" s="1"/>
  <c r="H29" i="12"/>
  <c r="AT174" i="2" s="1"/>
  <c r="I29" i="12"/>
  <c r="AV174" i="2" s="1"/>
  <c r="J29" i="12"/>
  <c r="AX174" i="2" s="1"/>
  <c r="K29" i="12"/>
  <c r="X174" i="2" s="1"/>
  <c r="L29" i="12"/>
  <c r="Y174" i="2" s="1"/>
  <c r="D30" i="12"/>
  <c r="F175" i="2" s="1"/>
  <c r="E30" i="12"/>
  <c r="V175" i="2" s="1"/>
  <c r="F30" i="12"/>
  <c r="W175" i="2" s="1"/>
  <c r="G30" i="12"/>
  <c r="AR175" i="2" s="1"/>
  <c r="H30" i="12"/>
  <c r="AT175" i="2" s="1"/>
  <c r="I30" i="12"/>
  <c r="AV175" i="2" s="1"/>
  <c r="J30" i="12"/>
  <c r="K30" i="12"/>
  <c r="X175" i="2" s="1"/>
  <c r="L30" i="12"/>
  <c r="Y175" i="2" s="1"/>
  <c r="D31" i="12"/>
  <c r="F176" i="2" s="1"/>
  <c r="E31" i="12"/>
  <c r="V176" i="2" s="1"/>
  <c r="F31" i="12"/>
  <c r="W176" i="2" s="1"/>
  <c r="G31" i="12"/>
  <c r="AR176" i="2" s="1"/>
  <c r="H31" i="12"/>
  <c r="AT176" i="2" s="1"/>
  <c r="I31" i="12"/>
  <c r="AV176" i="2" s="1"/>
  <c r="J31" i="12"/>
  <c r="K31" i="12"/>
  <c r="X176" i="2" s="1"/>
  <c r="L31" i="12"/>
  <c r="Y176" i="2" s="1"/>
  <c r="O11" i="10"/>
  <c r="O12" i="10" s="1"/>
  <c r="O13" i="10" s="1"/>
  <c r="O14" i="10" s="1"/>
  <c r="O15" i="10" s="1"/>
  <c r="O16" i="10" s="1"/>
  <c r="O17" i="10" s="1"/>
  <c r="O18" i="10" s="1"/>
  <c r="O19" i="10" s="1"/>
  <c r="O20" i="10" s="1"/>
  <c r="O21" i="10" s="1"/>
  <c r="O22" i="10" s="1"/>
  <c r="O23" i="10" s="1"/>
  <c r="O24" i="10" s="1"/>
  <c r="O25" i="10" s="1"/>
  <c r="O26" i="10" s="1"/>
  <c r="O27" i="10" s="1"/>
  <c r="O28" i="10" s="1"/>
  <c r="O29" i="10"/>
  <c r="O30" i="10" s="1"/>
  <c r="O31" i="10" s="1"/>
  <c r="O32" i="10" s="1"/>
  <c r="O33" i="10" s="1"/>
  <c r="O34" i="10" s="1"/>
  <c r="O35" i="10" s="1"/>
  <c r="O36" i="10" s="1"/>
  <c r="O37" i="10" s="1"/>
  <c r="O38" i="10"/>
  <c r="O39" i="10" s="1"/>
  <c r="O40" i="10" s="1"/>
  <c r="O41" i="10" s="1"/>
  <c r="O42" i="10" s="1"/>
  <c r="O43" i="10" s="1"/>
  <c r="O44" i="10" s="1"/>
  <c r="O45" i="10" s="1"/>
  <c r="O2" i="10"/>
  <c r="O3" i="10" s="1"/>
  <c r="O4" i="10" s="1"/>
  <c r="O5" i="10" s="1"/>
  <c r="O6" i="10" s="1"/>
  <c r="O7" i="10" s="1"/>
  <c r="O8" i="10" s="1"/>
  <c r="O9" i="10" s="1"/>
  <c r="O10" i="10" s="1"/>
  <c r="E11" i="10"/>
  <c r="E20" i="10"/>
  <c r="E29" i="10"/>
  <c r="E38" i="10"/>
  <c r="H2" i="10"/>
  <c r="G2" i="10"/>
  <c r="F2" i="10"/>
  <c r="E2" i="10"/>
  <c r="D11" i="10"/>
  <c r="D20" i="10"/>
  <c r="D29" i="10"/>
  <c r="D38" i="10"/>
  <c r="D2" i="10"/>
  <c r="C11" i="10"/>
  <c r="C20" i="10"/>
  <c r="C29" i="10"/>
  <c r="C38" i="10"/>
  <c r="C2" i="10"/>
  <c r="J3" i="10"/>
  <c r="BL104" i="2" s="1"/>
  <c r="J4" i="10"/>
  <c r="BL105" i="2" s="1"/>
  <c r="J5" i="10"/>
  <c r="BL106" i="2" s="1"/>
  <c r="J6" i="10"/>
  <c r="BL107" i="2" s="1"/>
  <c r="J7" i="10"/>
  <c r="BL108" i="2" s="1"/>
  <c r="J8" i="10"/>
  <c r="BL109" i="2" s="1"/>
  <c r="J9" i="10"/>
  <c r="BL110" i="2" s="1"/>
  <c r="J10" i="10"/>
  <c r="BL111" i="2" s="1"/>
  <c r="J11" i="10"/>
  <c r="BL112" i="2" s="1"/>
  <c r="J12" i="10"/>
  <c r="BL113" i="2" s="1"/>
  <c r="J13" i="10"/>
  <c r="BL114" i="2" s="1"/>
  <c r="J14" i="10"/>
  <c r="BL115" i="2" s="1"/>
  <c r="J15" i="10"/>
  <c r="BL116" i="2" s="1"/>
  <c r="J16" i="10"/>
  <c r="BL117" i="2" s="1"/>
  <c r="J17" i="10"/>
  <c r="BL118" i="2" s="1"/>
  <c r="J18" i="10"/>
  <c r="BL119" i="2" s="1"/>
  <c r="J19" i="10"/>
  <c r="BL120" i="2" s="1"/>
  <c r="J20" i="10"/>
  <c r="BL121" i="2" s="1"/>
  <c r="J21" i="10"/>
  <c r="BL122" i="2" s="1"/>
  <c r="J22" i="10"/>
  <c r="BL123" i="2" s="1"/>
  <c r="J23" i="10"/>
  <c r="BL124" i="2" s="1"/>
  <c r="J24" i="10"/>
  <c r="BL125" i="2" s="1"/>
  <c r="J25" i="10"/>
  <c r="BL126" i="2" s="1"/>
  <c r="J26" i="10"/>
  <c r="BL127" i="2" s="1"/>
  <c r="J27" i="10"/>
  <c r="BL128" i="2" s="1"/>
  <c r="J28" i="10"/>
  <c r="BL129" i="2" s="1"/>
  <c r="J29" i="10"/>
  <c r="BL130" i="2" s="1"/>
  <c r="J30" i="10"/>
  <c r="BL131" i="2" s="1"/>
  <c r="J31" i="10"/>
  <c r="BL132" i="2" s="1"/>
  <c r="J32" i="10"/>
  <c r="BL133" i="2" s="1"/>
  <c r="J33" i="10"/>
  <c r="BL134" i="2" s="1"/>
  <c r="J34" i="10"/>
  <c r="BL135" i="2" s="1"/>
  <c r="J35" i="10"/>
  <c r="BL136" i="2" s="1"/>
  <c r="J36" i="10"/>
  <c r="BL137" i="2" s="1"/>
  <c r="J37" i="10"/>
  <c r="BL138" i="2" s="1"/>
  <c r="J38" i="10"/>
  <c r="BL139" i="2" s="1"/>
  <c r="J39" i="10"/>
  <c r="BL140" i="2" s="1"/>
  <c r="J40" i="10"/>
  <c r="BL141" i="2" s="1"/>
  <c r="J41" i="10"/>
  <c r="BL142" i="2" s="1"/>
  <c r="J42" i="10"/>
  <c r="BL143" i="2" s="1"/>
  <c r="J43" i="10"/>
  <c r="BL144" i="2" s="1"/>
  <c r="J44" i="10"/>
  <c r="BL145" i="2" s="1"/>
  <c r="J45" i="10"/>
  <c r="BL146" i="2" s="1"/>
  <c r="J2" i="10"/>
  <c r="BL103" i="2" s="1"/>
  <c r="B2" i="9"/>
  <c r="H10" i="38"/>
  <c r="Q21" i="21"/>
  <c r="Q31" i="19"/>
  <c r="Q30" i="19"/>
  <c r="Q34" i="19"/>
  <c r="Q32" i="19"/>
  <c r="Q29" i="19"/>
  <c r="Q28" i="19"/>
  <c r="Q27" i="19"/>
  <c r="Q26" i="19"/>
  <c r="Q25" i="19"/>
  <c r="Q24" i="19"/>
  <c r="Q23" i="19"/>
  <c r="Q22" i="19"/>
  <c r="Q21" i="19"/>
  <c r="Q20" i="19"/>
  <c r="Q19" i="19"/>
  <c r="Q18" i="19"/>
  <c r="Q17" i="19"/>
  <c r="Q16" i="19"/>
  <c r="Q15" i="19"/>
  <c r="Q14" i="19"/>
  <c r="Q13" i="19"/>
  <c r="Q12" i="19"/>
  <c r="Q11" i="19"/>
  <c r="Q33" i="19"/>
  <c r="W90" i="39" l="1"/>
  <c r="AI1911" i="2" s="1"/>
  <c r="T36" i="33"/>
  <c r="Y1680" i="2" s="1"/>
  <c r="F55" i="26"/>
  <c r="U36" i="33"/>
  <c r="Z1680" i="2" s="1"/>
  <c r="H55" i="26"/>
  <c r="F37" i="28"/>
  <c r="W95" i="39"/>
  <c r="AI1916" i="2" s="1"/>
  <c r="C21" i="10"/>
  <c r="BA121" i="2"/>
  <c r="D39" i="10"/>
  <c r="AL139" i="2"/>
  <c r="D30" i="10"/>
  <c r="AL130" i="2"/>
  <c r="E39" i="10"/>
  <c r="BG139" i="2"/>
  <c r="D139" i="2"/>
  <c r="D21" i="10"/>
  <c r="AL121" i="2"/>
  <c r="F3" i="10"/>
  <c r="BH103" i="2"/>
  <c r="AD103" i="2"/>
  <c r="C39" i="10"/>
  <c r="BA139" i="2"/>
  <c r="D12" i="10"/>
  <c r="AL112" i="2"/>
  <c r="E30" i="10"/>
  <c r="BG130" i="2"/>
  <c r="D130" i="2"/>
  <c r="C3" i="10"/>
  <c r="BA103" i="2"/>
  <c r="C30" i="10"/>
  <c r="BA130" i="2"/>
  <c r="E3" i="10"/>
  <c r="BG103" i="2"/>
  <c r="D103" i="2"/>
  <c r="C12" i="10"/>
  <c r="BA112" i="2"/>
  <c r="G3" i="10"/>
  <c r="BI103" i="2"/>
  <c r="E21" i="10"/>
  <c r="BG121" i="2"/>
  <c r="D121" i="2"/>
  <c r="D3" i="10"/>
  <c r="AL103" i="2"/>
  <c r="H3" i="10"/>
  <c r="BJ103" i="2"/>
  <c r="E12" i="10"/>
  <c r="BG112" i="2"/>
  <c r="D112" i="2"/>
  <c r="AX166" i="2"/>
  <c r="AX175" i="2"/>
  <c r="AX176" i="2"/>
  <c r="AX172" i="2"/>
  <c r="AX154" i="2"/>
  <c r="AX157" i="2"/>
  <c r="AX159" i="2"/>
  <c r="AX155" i="2"/>
  <c r="AX158" i="2"/>
  <c r="AX160" i="2"/>
  <c r="AX156" i="2"/>
  <c r="AX150" i="2"/>
  <c r="AX149" i="2"/>
  <c r="AX152" i="2"/>
  <c r="AX148" i="2"/>
  <c r="AX151" i="2"/>
  <c r="G20" i="35"/>
  <c r="G1765" i="2" s="1"/>
  <c r="M18" i="35"/>
  <c r="M1763" i="2" s="1"/>
  <c r="P7" i="35"/>
  <c r="P1752" i="2" s="1"/>
  <c r="P17" i="35"/>
  <c r="P1762" i="2" s="1"/>
  <c r="J9" i="35"/>
  <c r="J1754" i="2" s="1"/>
  <c r="M8" i="35"/>
  <c r="M1753" i="2" s="1"/>
  <c r="F11" i="35"/>
  <c r="W1756" i="2" s="1"/>
  <c r="F21" i="35"/>
  <c r="W1766" i="2" s="1"/>
  <c r="J19" i="35"/>
  <c r="J1764" i="2" s="1"/>
  <c r="G10" i="35"/>
  <c r="G1755" i="2" s="1"/>
  <c r="X10" i="37"/>
  <c r="Y1775" i="2" s="1"/>
  <c r="AG1967" i="2"/>
  <c r="R20" i="33"/>
  <c r="R1664" i="2" s="1"/>
  <c r="AG1978" i="2"/>
  <c r="I20" i="38"/>
  <c r="A3" i="10"/>
  <c r="A104" i="2" s="1"/>
  <c r="A4" i="10"/>
  <c r="A105" i="2" s="1"/>
  <c r="A5" i="10"/>
  <c r="A106" i="2" s="1"/>
  <c r="A6" i="10"/>
  <c r="A107" i="2" s="1"/>
  <c r="A7" i="10"/>
  <c r="A108" i="2" s="1"/>
  <c r="A8" i="10"/>
  <c r="A109" i="2" s="1"/>
  <c r="A9" i="10"/>
  <c r="A110" i="2" s="1"/>
  <c r="A10" i="10"/>
  <c r="A111" i="2" s="1"/>
  <c r="A11" i="10"/>
  <c r="A112" i="2" s="1"/>
  <c r="A12" i="10"/>
  <c r="A113" i="2" s="1"/>
  <c r="A13" i="10"/>
  <c r="A114" i="2" s="1"/>
  <c r="A14" i="10"/>
  <c r="A115" i="2" s="1"/>
  <c r="A15" i="10"/>
  <c r="A116" i="2" s="1"/>
  <c r="A16" i="10"/>
  <c r="A117" i="2" s="1"/>
  <c r="A17" i="10"/>
  <c r="A118" i="2" s="1"/>
  <c r="A18" i="10"/>
  <c r="A119" i="2" s="1"/>
  <c r="A19" i="10"/>
  <c r="A120" i="2" s="1"/>
  <c r="A20" i="10"/>
  <c r="A121" i="2" s="1"/>
  <c r="A21" i="10"/>
  <c r="A122" i="2" s="1"/>
  <c r="A22" i="10"/>
  <c r="A123" i="2" s="1"/>
  <c r="A23" i="10"/>
  <c r="A124" i="2" s="1"/>
  <c r="A24" i="10"/>
  <c r="A125" i="2" s="1"/>
  <c r="A25" i="10"/>
  <c r="A126" i="2" s="1"/>
  <c r="A26" i="10"/>
  <c r="A127" i="2" s="1"/>
  <c r="A27" i="10"/>
  <c r="A128" i="2" s="1"/>
  <c r="A28" i="10"/>
  <c r="A129" i="2" s="1"/>
  <c r="A29" i="10"/>
  <c r="A130" i="2" s="1"/>
  <c r="A30" i="10"/>
  <c r="A131" i="2" s="1"/>
  <c r="A31" i="10"/>
  <c r="A132" i="2" s="1"/>
  <c r="A32" i="10"/>
  <c r="A133" i="2" s="1"/>
  <c r="A33" i="10"/>
  <c r="A134" i="2" s="1"/>
  <c r="A34" i="10"/>
  <c r="A135" i="2" s="1"/>
  <c r="A35" i="10"/>
  <c r="A136" i="2" s="1"/>
  <c r="A36" i="10"/>
  <c r="A137" i="2" s="1"/>
  <c r="A37" i="10"/>
  <c r="A138" i="2" s="1"/>
  <c r="A38" i="10"/>
  <c r="A139" i="2" s="1"/>
  <c r="A39" i="10"/>
  <c r="A140" i="2" s="1"/>
  <c r="A40" i="10"/>
  <c r="A141" i="2" s="1"/>
  <c r="A41" i="10"/>
  <c r="A142" i="2" s="1"/>
  <c r="A42" i="10"/>
  <c r="A143" i="2" s="1"/>
  <c r="A43" i="10"/>
  <c r="A144" i="2" s="1"/>
  <c r="A44" i="10"/>
  <c r="A145" i="2" s="1"/>
  <c r="A45" i="10"/>
  <c r="A146" i="2" s="1"/>
  <c r="A2" i="10"/>
  <c r="A103" i="2" s="1"/>
  <c r="H68" i="27"/>
  <c r="AH503" i="2" s="1"/>
  <c r="F97" i="7"/>
  <c r="J72" i="8" s="1"/>
  <c r="BF72" i="2" s="1"/>
  <c r="E97" i="7"/>
  <c r="H72" i="8" s="1"/>
  <c r="BD72" i="2" s="1"/>
  <c r="D97" i="7"/>
  <c r="F72" i="8" s="1"/>
  <c r="BB72" i="2" s="1"/>
  <c r="F38" i="28" l="1"/>
  <c r="AG1949" i="2"/>
  <c r="H4" i="10"/>
  <c r="BJ104" i="2"/>
  <c r="E4" i="10"/>
  <c r="BG104" i="2"/>
  <c r="D104" i="2"/>
  <c r="F4" i="10"/>
  <c r="BH104" i="2"/>
  <c r="AD104" i="2"/>
  <c r="D31" i="10"/>
  <c r="AL131" i="2"/>
  <c r="G4" i="10"/>
  <c r="BI104" i="2"/>
  <c r="E31" i="10"/>
  <c r="BG131" i="2"/>
  <c r="D131" i="2"/>
  <c r="C4" i="10"/>
  <c r="BA104" i="2"/>
  <c r="D4" i="10"/>
  <c r="AL104" i="2"/>
  <c r="C31" i="10"/>
  <c r="BA131" i="2"/>
  <c r="D22" i="10"/>
  <c r="AL122" i="2"/>
  <c r="E13" i="10"/>
  <c r="BG113" i="2"/>
  <c r="D113" i="2"/>
  <c r="C13" i="10"/>
  <c r="BA113" i="2"/>
  <c r="D13" i="10"/>
  <c r="AL113" i="2"/>
  <c r="D40" i="10"/>
  <c r="AL140" i="2"/>
  <c r="E22" i="10"/>
  <c r="BG122" i="2"/>
  <c r="D122" i="2"/>
  <c r="C40" i="10"/>
  <c r="BA140" i="2"/>
  <c r="E40" i="10"/>
  <c r="BG140" i="2"/>
  <c r="D140" i="2"/>
  <c r="C22" i="10"/>
  <c r="BA122" i="2"/>
  <c r="T29" i="34"/>
  <c r="V29" i="34" s="1"/>
  <c r="Q17" i="35"/>
  <c r="Q1762" i="2" s="1"/>
  <c r="H10" i="35"/>
  <c r="H1755" i="2" s="1"/>
  <c r="R11" i="35"/>
  <c r="N18" i="35"/>
  <c r="N1763" i="2" s="1"/>
  <c r="K19" i="35"/>
  <c r="K1764" i="2" s="1"/>
  <c r="N8" i="35"/>
  <c r="N1753" i="2" s="1"/>
  <c r="Q7" i="35"/>
  <c r="Q1752" i="2" s="1"/>
  <c r="R21" i="35"/>
  <c r="K9" i="35"/>
  <c r="K1754" i="2" s="1"/>
  <c r="H20" i="35"/>
  <c r="H1765" i="2" s="1"/>
  <c r="G21" i="33"/>
  <c r="G1665" i="2" s="1"/>
  <c r="F21" i="33"/>
  <c r="W1665" i="2" s="1"/>
  <c r="I22" i="38"/>
  <c r="W98" i="39" s="1"/>
  <c r="AI1919" i="2" s="1"/>
  <c r="W96" i="39"/>
  <c r="AI1917" i="2" s="1"/>
  <c r="Y10" i="37"/>
  <c r="Z1775" i="2" s="1"/>
  <c r="H11" i="38"/>
  <c r="H12" i="38"/>
  <c r="A49" i="27"/>
  <c r="A484" i="2" s="1"/>
  <c r="F49" i="27"/>
  <c r="F484" i="2" s="1"/>
  <c r="A50" i="27"/>
  <c r="A485" i="2" s="1"/>
  <c r="F50" i="27"/>
  <c r="F485" i="2" s="1"/>
  <c r="A51" i="27"/>
  <c r="A486" i="2" s="1"/>
  <c r="F51" i="27"/>
  <c r="F486" i="2" s="1"/>
  <c r="A52" i="27"/>
  <c r="A487" i="2" s="1"/>
  <c r="F52" i="27"/>
  <c r="F487" i="2" s="1"/>
  <c r="A27" i="27"/>
  <c r="A462" i="2" s="1"/>
  <c r="C27" i="27"/>
  <c r="C462" i="2" s="1"/>
  <c r="F27" i="27"/>
  <c r="F462" i="2" s="1"/>
  <c r="G27" i="27"/>
  <c r="AE462" i="2" s="1"/>
  <c r="H27" i="27"/>
  <c r="AH462" i="2" s="1"/>
  <c r="I27" i="27"/>
  <c r="AJ462" i="2" s="1"/>
  <c r="K27" i="27"/>
  <c r="AK462" i="2" s="1"/>
  <c r="A29" i="27"/>
  <c r="A464" i="2" s="1"/>
  <c r="C29" i="27"/>
  <c r="C464" i="2" s="1"/>
  <c r="F29" i="27"/>
  <c r="F464" i="2" s="1"/>
  <c r="G29" i="27"/>
  <c r="AE464" i="2" s="1"/>
  <c r="H29" i="27"/>
  <c r="AH464" i="2" s="1"/>
  <c r="I29" i="27"/>
  <c r="AJ464" i="2" s="1"/>
  <c r="K29" i="27"/>
  <c r="AK464" i="2" s="1"/>
  <c r="A30" i="27"/>
  <c r="A465" i="2" s="1"/>
  <c r="C30" i="27"/>
  <c r="C465" i="2" s="1"/>
  <c r="F30" i="27"/>
  <c r="F465" i="2" s="1"/>
  <c r="G30" i="27"/>
  <c r="AE465" i="2" s="1"/>
  <c r="H30" i="27"/>
  <c r="AH465" i="2" s="1"/>
  <c r="I30" i="27"/>
  <c r="AJ465" i="2" s="1"/>
  <c r="K30" i="27"/>
  <c r="AK465" i="2" s="1"/>
  <c r="A31" i="27"/>
  <c r="A466" i="2" s="1"/>
  <c r="C31" i="27"/>
  <c r="C466" i="2" s="1"/>
  <c r="F31" i="27"/>
  <c r="F466" i="2" s="1"/>
  <c r="G31" i="27"/>
  <c r="AE466" i="2" s="1"/>
  <c r="H31" i="27"/>
  <c r="AH466" i="2" s="1"/>
  <c r="I31" i="27"/>
  <c r="AJ466" i="2" s="1"/>
  <c r="K31" i="27"/>
  <c r="AK466" i="2" s="1"/>
  <c r="A32" i="27"/>
  <c r="A467" i="2" s="1"/>
  <c r="C32" i="27"/>
  <c r="C467" i="2" s="1"/>
  <c r="F32" i="27"/>
  <c r="F467" i="2" s="1"/>
  <c r="G32" i="27"/>
  <c r="AE467" i="2" s="1"/>
  <c r="H32" i="27"/>
  <c r="AH467" i="2" s="1"/>
  <c r="I32" i="27"/>
  <c r="AJ467" i="2" s="1"/>
  <c r="K32" i="27"/>
  <c r="AK467" i="2" s="1"/>
  <c r="D4" i="7"/>
  <c r="A35" i="27"/>
  <c r="A470" i="2" s="1"/>
  <c r="F35" i="27"/>
  <c r="F470" i="2" s="1"/>
  <c r="A36" i="27"/>
  <c r="A471" i="2" s="1"/>
  <c r="F36" i="27"/>
  <c r="F471" i="2" s="1"/>
  <c r="A37" i="27"/>
  <c r="A472" i="2" s="1"/>
  <c r="F37" i="27"/>
  <c r="F472" i="2" s="1"/>
  <c r="C45" i="26"/>
  <c r="T47" i="36"/>
  <c r="T34" i="36"/>
  <c r="T21" i="36"/>
  <c r="T61" i="36" l="1"/>
  <c r="AG1955" i="2"/>
  <c r="F39" i="28"/>
  <c r="X1756" i="2"/>
  <c r="R1756" i="2"/>
  <c r="D23" i="10"/>
  <c r="AL123" i="2"/>
  <c r="E23" i="10"/>
  <c r="BG123" i="2"/>
  <c r="D123" i="2"/>
  <c r="C14" i="10"/>
  <c r="BA114" i="2"/>
  <c r="E41" i="10"/>
  <c r="BG141" i="2"/>
  <c r="D141" i="2"/>
  <c r="C32" i="10"/>
  <c r="BA132" i="2"/>
  <c r="F5" i="10"/>
  <c r="BH105" i="2"/>
  <c r="AD105" i="2"/>
  <c r="E32" i="10"/>
  <c r="BG132" i="2"/>
  <c r="D132" i="2"/>
  <c r="C41" i="10"/>
  <c r="BA141" i="2"/>
  <c r="D5" i="10"/>
  <c r="AL105" i="2"/>
  <c r="D41" i="10"/>
  <c r="AL141" i="2"/>
  <c r="G5" i="10"/>
  <c r="BI105" i="2"/>
  <c r="E5" i="10"/>
  <c r="BG105" i="2"/>
  <c r="D105" i="2"/>
  <c r="X1766" i="2"/>
  <c r="R1766" i="2"/>
  <c r="E14" i="10"/>
  <c r="BG114" i="2"/>
  <c r="D114" i="2"/>
  <c r="C5" i="10"/>
  <c r="BA105" i="2"/>
  <c r="C23" i="10"/>
  <c r="BA123" i="2"/>
  <c r="D14" i="10"/>
  <c r="AL114" i="2"/>
  <c r="D32" i="10"/>
  <c r="AL132" i="2"/>
  <c r="H5" i="10"/>
  <c r="BJ105" i="2"/>
  <c r="T17" i="34"/>
  <c r="V17" i="34" s="1"/>
  <c r="O18" i="35"/>
  <c r="O1763" i="2" s="1"/>
  <c r="I20" i="35"/>
  <c r="I1765" i="2" s="1"/>
  <c r="O8" i="35"/>
  <c r="O1753" i="2" s="1"/>
  <c r="S11" i="35"/>
  <c r="Y1756" i="2" s="1"/>
  <c r="L9" i="35"/>
  <c r="L1754" i="2" s="1"/>
  <c r="I10" i="35"/>
  <c r="I1755" i="2" s="1"/>
  <c r="S21" i="35"/>
  <c r="Y1766" i="2" s="1"/>
  <c r="L19" i="35"/>
  <c r="L1764" i="2" s="1"/>
  <c r="W11" i="37"/>
  <c r="X1776" i="2" s="1"/>
  <c r="U21" i="33"/>
  <c r="Z1665" i="2" s="1"/>
  <c r="T21" i="33"/>
  <c r="Y1665" i="2" s="1"/>
  <c r="H21" i="33"/>
  <c r="H1665" i="2" s="1"/>
  <c r="H14" i="38"/>
  <c r="S110" i="32"/>
  <c r="R110" i="32"/>
  <c r="Q100" i="33" s="1"/>
  <c r="Q1744" i="2" s="1"/>
  <c r="Q110" i="32"/>
  <c r="P100" i="33" s="1"/>
  <c r="P1744" i="2" s="1"/>
  <c r="P110" i="32"/>
  <c r="O100" i="33" s="1"/>
  <c r="O1744" i="2" s="1"/>
  <c r="O110" i="32"/>
  <c r="N100" i="33" s="1"/>
  <c r="N1744" i="2" s="1"/>
  <c r="N110" i="32"/>
  <c r="M100" i="33" s="1"/>
  <c r="M1744" i="2" s="1"/>
  <c r="M110" i="32"/>
  <c r="L100" i="33" s="1"/>
  <c r="L1744" i="2" s="1"/>
  <c r="L110" i="32"/>
  <c r="K100" i="33" s="1"/>
  <c r="K1744" i="2" s="1"/>
  <c r="K110" i="32"/>
  <c r="J100" i="33" s="1"/>
  <c r="J1744" i="2" s="1"/>
  <c r="J110" i="32"/>
  <c r="I100" i="33" s="1"/>
  <c r="I1744" i="2" s="1"/>
  <c r="I110" i="32"/>
  <c r="H100" i="33" s="1"/>
  <c r="H1744" i="2" s="1"/>
  <c r="S103" i="32"/>
  <c r="R93" i="33" s="1"/>
  <c r="R1737" i="2" s="1"/>
  <c r="R103" i="32"/>
  <c r="Q93" i="33" s="1"/>
  <c r="Q1737" i="2" s="1"/>
  <c r="Q103" i="32"/>
  <c r="P93" i="33" s="1"/>
  <c r="P1737" i="2" s="1"/>
  <c r="P103" i="32"/>
  <c r="O93" i="33" s="1"/>
  <c r="O1737" i="2" s="1"/>
  <c r="O103" i="32"/>
  <c r="N93" i="33" s="1"/>
  <c r="N1737" i="2" s="1"/>
  <c r="N103" i="32"/>
  <c r="M93" i="33" s="1"/>
  <c r="M1737" i="2" s="1"/>
  <c r="M103" i="32"/>
  <c r="L93" i="33" s="1"/>
  <c r="L1737" i="2" s="1"/>
  <c r="L103" i="32"/>
  <c r="K93" i="33" s="1"/>
  <c r="K1737" i="2" s="1"/>
  <c r="K103" i="32"/>
  <c r="J93" i="33" s="1"/>
  <c r="J1737" i="2" s="1"/>
  <c r="J103" i="32"/>
  <c r="I93" i="33" s="1"/>
  <c r="I1737" i="2" s="1"/>
  <c r="I103" i="32"/>
  <c r="H93" i="33" s="1"/>
  <c r="H1737" i="2" s="1"/>
  <c r="S96" i="32"/>
  <c r="R86" i="33" s="1"/>
  <c r="R1730" i="2" s="1"/>
  <c r="R96" i="32"/>
  <c r="Q86" i="33" s="1"/>
  <c r="Q1730" i="2" s="1"/>
  <c r="Q96" i="32"/>
  <c r="P86" i="33" s="1"/>
  <c r="P1730" i="2" s="1"/>
  <c r="P96" i="32"/>
  <c r="O86" i="33" s="1"/>
  <c r="O1730" i="2" s="1"/>
  <c r="O96" i="32"/>
  <c r="N86" i="33" s="1"/>
  <c r="N1730" i="2" s="1"/>
  <c r="N96" i="32"/>
  <c r="M86" i="33" s="1"/>
  <c r="M1730" i="2" s="1"/>
  <c r="M96" i="32"/>
  <c r="L86" i="33" s="1"/>
  <c r="L1730" i="2" s="1"/>
  <c r="L96" i="32"/>
  <c r="K86" i="33" s="1"/>
  <c r="K1730" i="2" s="1"/>
  <c r="K96" i="32"/>
  <c r="J86" i="33" s="1"/>
  <c r="J1730" i="2" s="1"/>
  <c r="J96" i="32"/>
  <c r="I86" i="33" s="1"/>
  <c r="I1730" i="2" s="1"/>
  <c r="I96" i="32"/>
  <c r="H86" i="33" s="1"/>
  <c r="H1730" i="2" s="1"/>
  <c r="T55" i="32"/>
  <c r="AL1518" i="38"/>
  <c r="AL1517" i="38"/>
  <c r="AL1516" i="38"/>
  <c r="AL1515" i="38"/>
  <c r="AL1514" i="38"/>
  <c r="AL1513" i="38"/>
  <c r="AL1512" i="38"/>
  <c r="AL1511" i="38"/>
  <c r="AL1510" i="38"/>
  <c r="AL1509" i="38"/>
  <c r="AL1508" i="38"/>
  <c r="AL1507" i="38"/>
  <c r="AL1506" i="38"/>
  <c r="AL1505" i="38"/>
  <c r="AL1504" i="38"/>
  <c r="AL1503" i="38"/>
  <c r="AL1502" i="38"/>
  <c r="AL1501" i="38"/>
  <c r="AL1500" i="38"/>
  <c r="AL1499" i="38"/>
  <c r="AL1498" i="38"/>
  <c r="AL1497" i="38"/>
  <c r="AL1496" i="38"/>
  <c r="AL1495" i="38"/>
  <c r="AL1494" i="38"/>
  <c r="AL1493" i="38"/>
  <c r="AL1492" i="38"/>
  <c r="AL1491" i="38"/>
  <c r="AL1490" i="38"/>
  <c r="AL1489" i="38"/>
  <c r="AL1488" i="38"/>
  <c r="AL1487" i="38"/>
  <c r="AL1486" i="38"/>
  <c r="AL1485" i="38"/>
  <c r="AL1484" i="38"/>
  <c r="AL1483" i="38"/>
  <c r="AL1482" i="38"/>
  <c r="AL1481" i="38"/>
  <c r="AL1480" i="38"/>
  <c r="AL1479" i="38"/>
  <c r="AL1478" i="38"/>
  <c r="AL1477" i="38"/>
  <c r="AL1476" i="38"/>
  <c r="AL1475" i="38"/>
  <c r="AL1474" i="38"/>
  <c r="AL1473" i="38"/>
  <c r="AL1472" i="38"/>
  <c r="AL1471" i="38"/>
  <c r="AL1470" i="38"/>
  <c r="AL1469" i="38"/>
  <c r="AL1468" i="38"/>
  <c r="AL1467" i="38"/>
  <c r="AL1466" i="38"/>
  <c r="AL1465" i="38"/>
  <c r="AL1464" i="38"/>
  <c r="AL1463" i="38"/>
  <c r="AL1462" i="38"/>
  <c r="AL1461" i="38"/>
  <c r="AL1460" i="38"/>
  <c r="AL1459" i="38"/>
  <c r="AL1458" i="38"/>
  <c r="AL1457" i="38"/>
  <c r="AL1456" i="38"/>
  <c r="AL1455" i="38"/>
  <c r="AL1454" i="38"/>
  <c r="AL1453" i="38"/>
  <c r="AL1452" i="38"/>
  <c r="AL1451" i="38"/>
  <c r="AL1450" i="38"/>
  <c r="AL1449" i="38"/>
  <c r="AL1448" i="38"/>
  <c r="AL1447" i="38"/>
  <c r="AL1446" i="38"/>
  <c r="AL1445" i="38"/>
  <c r="AL1444" i="38"/>
  <c r="AL1443" i="38"/>
  <c r="AL1442" i="38"/>
  <c r="AL1441" i="38"/>
  <c r="AL1440" i="38"/>
  <c r="AL1439" i="38"/>
  <c r="AL1438" i="38"/>
  <c r="AL1437" i="38"/>
  <c r="AL1436" i="38"/>
  <c r="AL1435" i="38"/>
  <c r="AL1434" i="38"/>
  <c r="AL1433" i="38"/>
  <c r="AL1432" i="38"/>
  <c r="AL1431" i="38"/>
  <c r="AL1430" i="38"/>
  <c r="AL1429" i="38"/>
  <c r="AL1428" i="38"/>
  <c r="AL1427" i="38"/>
  <c r="AL1426" i="38"/>
  <c r="AL1425" i="38"/>
  <c r="AL1424" i="38"/>
  <c r="AL1423" i="38"/>
  <c r="AL1422" i="38"/>
  <c r="AL1421" i="38"/>
  <c r="AL1420" i="38"/>
  <c r="AL1419" i="38"/>
  <c r="AL1418" i="38"/>
  <c r="AL1417" i="38"/>
  <c r="AL1416" i="38"/>
  <c r="AL1415" i="38"/>
  <c r="AL1414" i="38"/>
  <c r="AL1413" i="38"/>
  <c r="AL1412" i="38"/>
  <c r="AL1411" i="38"/>
  <c r="AL1410" i="38"/>
  <c r="AL1409" i="38"/>
  <c r="AL1408" i="38"/>
  <c r="AL1407" i="38"/>
  <c r="AL1406" i="38"/>
  <c r="AL1405" i="38"/>
  <c r="AL1404" i="38"/>
  <c r="AL1403" i="38"/>
  <c r="AL1402" i="38"/>
  <c r="AL1401" i="38"/>
  <c r="AL1400" i="38"/>
  <c r="AL1399" i="38"/>
  <c r="AL1398" i="38"/>
  <c r="AL1397" i="38"/>
  <c r="AL1396" i="38"/>
  <c r="AL1395" i="38"/>
  <c r="AL1394" i="38"/>
  <c r="AL1393" i="38"/>
  <c r="AL1392" i="38"/>
  <c r="AL1391" i="38"/>
  <c r="AL1390" i="38"/>
  <c r="AL1389" i="38"/>
  <c r="AL1388" i="38"/>
  <c r="AL1387" i="38"/>
  <c r="AL1386" i="38"/>
  <c r="AL1385" i="38"/>
  <c r="AL1384" i="38"/>
  <c r="AL1383" i="38"/>
  <c r="AL1382" i="38"/>
  <c r="AL1381" i="38"/>
  <c r="AL1380" i="38"/>
  <c r="AL1379" i="38"/>
  <c r="AL1378" i="38"/>
  <c r="AL1377" i="38"/>
  <c r="AL1376" i="38"/>
  <c r="AL1375" i="38"/>
  <c r="AL1374" i="38"/>
  <c r="AL1373" i="38"/>
  <c r="AL1372" i="38"/>
  <c r="AL1371" i="38"/>
  <c r="AL1370" i="38"/>
  <c r="AL1369" i="38"/>
  <c r="AL1368" i="38"/>
  <c r="AL1367" i="38"/>
  <c r="AL1366" i="38"/>
  <c r="AL1365" i="38"/>
  <c r="AL1364" i="38"/>
  <c r="AL1363" i="38"/>
  <c r="AL1362" i="38"/>
  <c r="AL1361" i="38"/>
  <c r="AL1360" i="38"/>
  <c r="AL1359" i="38"/>
  <c r="AL1358" i="38"/>
  <c r="AL1357" i="38"/>
  <c r="AL1356" i="38"/>
  <c r="AL1355" i="38"/>
  <c r="AL1354" i="38"/>
  <c r="AL1353" i="38"/>
  <c r="AL1352" i="38"/>
  <c r="AL1351" i="38"/>
  <c r="AL1350" i="38"/>
  <c r="AL1349" i="38"/>
  <c r="AL1348" i="38"/>
  <c r="AL1347" i="38"/>
  <c r="AL1346" i="38"/>
  <c r="AL1345" i="38"/>
  <c r="AL1344" i="38"/>
  <c r="AL1343" i="38"/>
  <c r="AL1342" i="38"/>
  <c r="AL1341" i="38"/>
  <c r="AL1340" i="38"/>
  <c r="AL1339" i="38"/>
  <c r="AL1338" i="38"/>
  <c r="AL1337" i="38"/>
  <c r="AL1336" i="38"/>
  <c r="AL1335" i="38"/>
  <c r="AL1334" i="38"/>
  <c r="AL1333" i="38"/>
  <c r="AL1332" i="38"/>
  <c r="AL1331" i="38"/>
  <c r="AL1330" i="38"/>
  <c r="AL1329" i="38"/>
  <c r="AL1328" i="38"/>
  <c r="AL1327" i="38"/>
  <c r="AL1326" i="38"/>
  <c r="AL1325" i="38"/>
  <c r="AL1324" i="38"/>
  <c r="AL1323" i="38"/>
  <c r="AL1322" i="38"/>
  <c r="AL1321" i="38"/>
  <c r="AL1320" i="38"/>
  <c r="AL1319" i="38"/>
  <c r="AL1318" i="38"/>
  <c r="AL1317" i="38"/>
  <c r="AL1316" i="38"/>
  <c r="AL1315" i="38"/>
  <c r="AL1314" i="38"/>
  <c r="AL1313" i="38"/>
  <c r="AL1312" i="38"/>
  <c r="AL1311" i="38"/>
  <c r="AL1310" i="38"/>
  <c r="AL1309" i="38"/>
  <c r="AL1308" i="38"/>
  <c r="AL1307" i="38"/>
  <c r="AL1306" i="38"/>
  <c r="AL1305" i="38"/>
  <c r="AL1304" i="38"/>
  <c r="AL1303" i="38"/>
  <c r="AL1302" i="38"/>
  <c r="AL1301" i="38"/>
  <c r="AL1300" i="38"/>
  <c r="AL1299" i="38"/>
  <c r="AL1298" i="38"/>
  <c r="AL1297" i="38"/>
  <c r="AL1296" i="38"/>
  <c r="AL1295" i="38"/>
  <c r="AL1294" i="38"/>
  <c r="AL1293" i="38"/>
  <c r="AL1292" i="38"/>
  <c r="AL1291" i="38"/>
  <c r="AL1290" i="38"/>
  <c r="AL1289" i="38"/>
  <c r="AL1288" i="38"/>
  <c r="AL1287" i="38"/>
  <c r="AL1286" i="38"/>
  <c r="AL1285" i="38"/>
  <c r="AL1284" i="38"/>
  <c r="AL1283" i="38"/>
  <c r="AL1282" i="38"/>
  <c r="AL1281" i="38"/>
  <c r="AL1280" i="38"/>
  <c r="AL1279" i="38"/>
  <c r="AL1278" i="38"/>
  <c r="AL1277" i="38"/>
  <c r="AL1276" i="38"/>
  <c r="AL1275" i="38"/>
  <c r="AL1274" i="38"/>
  <c r="AL1273" i="38"/>
  <c r="AL1272" i="38"/>
  <c r="AL1271" i="38"/>
  <c r="AL1270" i="38"/>
  <c r="AL1269" i="38"/>
  <c r="AL1268" i="38"/>
  <c r="AL1267" i="38"/>
  <c r="AL1266" i="38"/>
  <c r="AL1265" i="38"/>
  <c r="AL1264" i="38"/>
  <c r="AL1263" i="38"/>
  <c r="AL1262" i="38"/>
  <c r="AL1261" i="38"/>
  <c r="AL1260" i="38"/>
  <c r="AL1259" i="38"/>
  <c r="AL1258" i="38"/>
  <c r="AL1257" i="38"/>
  <c r="AL1256" i="38"/>
  <c r="AL1255" i="38"/>
  <c r="AL1254" i="38"/>
  <c r="AL1253" i="38"/>
  <c r="AL1252" i="38"/>
  <c r="AL1251" i="38"/>
  <c r="AL1250" i="38"/>
  <c r="AL1249" i="38"/>
  <c r="AL1248" i="38"/>
  <c r="AL1247" i="38"/>
  <c r="AL1246" i="38"/>
  <c r="AL1245" i="38"/>
  <c r="AL1244" i="38"/>
  <c r="AL1243" i="38"/>
  <c r="AL1242" i="38"/>
  <c r="AL1241" i="38"/>
  <c r="AL1240" i="38"/>
  <c r="AL1239" i="38"/>
  <c r="AL1238" i="38"/>
  <c r="AL1237" i="38"/>
  <c r="AL1236" i="38"/>
  <c r="AL1235" i="38"/>
  <c r="AL1234" i="38"/>
  <c r="AL1233" i="38"/>
  <c r="AL1232" i="38"/>
  <c r="AL1231" i="38"/>
  <c r="AL1230" i="38"/>
  <c r="AL1229" i="38"/>
  <c r="AL1228" i="38"/>
  <c r="AL1227" i="38"/>
  <c r="AL1226" i="38"/>
  <c r="AL1225" i="38"/>
  <c r="AL1224" i="38"/>
  <c r="AL1223" i="38"/>
  <c r="AL1222" i="38"/>
  <c r="AL1221" i="38"/>
  <c r="AL1220" i="38"/>
  <c r="AL1219" i="38"/>
  <c r="AL1218" i="38"/>
  <c r="AL1217" i="38"/>
  <c r="AL1216" i="38"/>
  <c r="AL1215" i="38"/>
  <c r="AL1214" i="38"/>
  <c r="AL1213" i="38"/>
  <c r="AL1212" i="38"/>
  <c r="AL1211" i="38"/>
  <c r="AL1210" i="38"/>
  <c r="AL1209" i="38"/>
  <c r="AL1208" i="38"/>
  <c r="AL1207" i="38"/>
  <c r="AL1206" i="38"/>
  <c r="AL1205" i="38"/>
  <c r="AL1204" i="38"/>
  <c r="AL1203" i="38"/>
  <c r="AL1202" i="38"/>
  <c r="AL1201" i="38"/>
  <c r="AL1200" i="38"/>
  <c r="AL1199" i="38"/>
  <c r="AL1198" i="38"/>
  <c r="AL1197" i="38"/>
  <c r="AL1196" i="38"/>
  <c r="AL1195" i="38"/>
  <c r="AL1194" i="38"/>
  <c r="AL1193" i="38"/>
  <c r="AL1192" i="38"/>
  <c r="AL1191" i="38"/>
  <c r="AL1190" i="38"/>
  <c r="AL1189" i="38"/>
  <c r="AL1188" i="38"/>
  <c r="AL1187" i="38"/>
  <c r="AL1186" i="38"/>
  <c r="AL1185" i="38"/>
  <c r="AL1184" i="38"/>
  <c r="AL1183" i="38"/>
  <c r="AL1182" i="38"/>
  <c r="AL1181" i="38"/>
  <c r="AL1180" i="38"/>
  <c r="AL1179" i="38"/>
  <c r="AL1178" i="38"/>
  <c r="AL1177" i="38"/>
  <c r="AL1176" i="38"/>
  <c r="AL1175" i="38"/>
  <c r="AL1174" i="38"/>
  <c r="AL1173" i="38"/>
  <c r="AL1172" i="38"/>
  <c r="AL1171" i="38"/>
  <c r="AL1170" i="38"/>
  <c r="AL1169" i="38"/>
  <c r="AL1168" i="38"/>
  <c r="AL1167" i="38"/>
  <c r="AL1166" i="38"/>
  <c r="AL1165" i="38"/>
  <c r="AL1164" i="38"/>
  <c r="AL1163" i="38"/>
  <c r="AL1162" i="38"/>
  <c r="AL1161" i="38"/>
  <c r="AL1160" i="38"/>
  <c r="AL1159" i="38"/>
  <c r="AL1158" i="38"/>
  <c r="AL1157" i="38"/>
  <c r="AL1156" i="38"/>
  <c r="AL1155" i="38"/>
  <c r="AL1154" i="38"/>
  <c r="AL1153" i="38"/>
  <c r="AL1152" i="38"/>
  <c r="AL1151" i="38"/>
  <c r="AL1150" i="38"/>
  <c r="AL1149" i="38"/>
  <c r="AL1148" i="38"/>
  <c r="AL1147" i="38"/>
  <c r="AL1146" i="38"/>
  <c r="AL1145" i="38"/>
  <c r="AL1144" i="38"/>
  <c r="AL1143" i="38"/>
  <c r="AL1142" i="38"/>
  <c r="AL1141" i="38"/>
  <c r="AL1140" i="38"/>
  <c r="AL1139" i="38"/>
  <c r="AL1138" i="38"/>
  <c r="AL1137" i="38"/>
  <c r="AL1136" i="38"/>
  <c r="AL1135" i="38"/>
  <c r="AL1134" i="38"/>
  <c r="AL1133" i="38"/>
  <c r="AL1132" i="38"/>
  <c r="AL1131" i="38"/>
  <c r="AL1130" i="38"/>
  <c r="AL1129" i="38"/>
  <c r="AL1128" i="38"/>
  <c r="AL1127" i="38"/>
  <c r="AL1126" i="38"/>
  <c r="AL1125" i="38"/>
  <c r="AL1124" i="38"/>
  <c r="AL1123" i="38"/>
  <c r="AL1122" i="38"/>
  <c r="AL1121" i="38"/>
  <c r="AL1120" i="38"/>
  <c r="AL1119" i="38"/>
  <c r="AL1118" i="38"/>
  <c r="AL1117" i="38"/>
  <c r="AL1116" i="38"/>
  <c r="AL1115" i="38"/>
  <c r="AL1114" i="38"/>
  <c r="AL1113" i="38"/>
  <c r="AL1112" i="38"/>
  <c r="AL1111" i="38"/>
  <c r="AL1110" i="38"/>
  <c r="AL1109" i="38"/>
  <c r="AL1108" i="38"/>
  <c r="AL1107" i="38"/>
  <c r="AL1106" i="38"/>
  <c r="AL1105" i="38"/>
  <c r="AL1104" i="38"/>
  <c r="AL1103" i="38"/>
  <c r="AL1102" i="38"/>
  <c r="AL1101" i="38"/>
  <c r="AL1100" i="38"/>
  <c r="AL1099" i="38"/>
  <c r="AL1098" i="38"/>
  <c r="AL1097" i="38"/>
  <c r="AL1096" i="38"/>
  <c r="AL1095" i="38"/>
  <c r="AL1094" i="38"/>
  <c r="AL1093" i="38"/>
  <c r="AL1092" i="38"/>
  <c r="AL1091" i="38"/>
  <c r="AL1090" i="38"/>
  <c r="AL1089" i="38"/>
  <c r="AL1088" i="38"/>
  <c r="AL1087" i="38"/>
  <c r="AL1086" i="38"/>
  <c r="AL1085" i="38"/>
  <c r="AL1084" i="38"/>
  <c r="AL1083" i="38"/>
  <c r="AL1082" i="38"/>
  <c r="AL1081" i="38"/>
  <c r="AL1080" i="38"/>
  <c r="AL1079" i="38"/>
  <c r="AL1078" i="38"/>
  <c r="AL1077" i="38"/>
  <c r="AL1076" i="38"/>
  <c r="AL1075" i="38"/>
  <c r="AL1074" i="38"/>
  <c r="AL1073" i="38"/>
  <c r="AL1072" i="38"/>
  <c r="AL1071" i="38"/>
  <c r="AL1070" i="38"/>
  <c r="AL1069" i="38"/>
  <c r="AL1068" i="38"/>
  <c r="AL1067" i="38"/>
  <c r="AL1066" i="38"/>
  <c r="AL1065" i="38"/>
  <c r="AL1064" i="38"/>
  <c r="AL1063" i="38"/>
  <c r="AL1062" i="38"/>
  <c r="AL1061" i="38"/>
  <c r="AL1060" i="38"/>
  <c r="AL1059" i="38"/>
  <c r="AL1058" i="38"/>
  <c r="AL1057" i="38"/>
  <c r="AL1056" i="38"/>
  <c r="AL1055" i="38"/>
  <c r="AL1054" i="38"/>
  <c r="AL1053" i="38"/>
  <c r="AL1052" i="38"/>
  <c r="AL1051" i="38"/>
  <c r="AL1050" i="38"/>
  <c r="AL1049" i="38"/>
  <c r="AL1048" i="38"/>
  <c r="AL1047" i="38"/>
  <c r="AL1046" i="38"/>
  <c r="AL1045" i="38"/>
  <c r="AL1044" i="38"/>
  <c r="AL1043" i="38"/>
  <c r="AL1042" i="38"/>
  <c r="AL1041" i="38"/>
  <c r="AL1040" i="38"/>
  <c r="AL1039" i="38"/>
  <c r="AL1038" i="38"/>
  <c r="AL1037" i="38"/>
  <c r="AL1036" i="38"/>
  <c r="AL1035" i="38"/>
  <c r="AL1034" i="38"/>
  <c r="AL1033" i="38"/>
  <c r="AL1032" i="38"/>
  <c r="AL1031" i="38"/>
  <c r="AL1030" i="38"/>
  <c r="AL1029" i="38"/>
  <c r="AL1028" i="38"/>
  <c r="AL1027" i="38"/>
  <c r="AL1026" i="38"/>
  <c r="AL1025" i="38"/>
  <c r="AL1024" i="38"/>
  <c r="AL1023" i="38"/>
  <c r="AL1022" i="38"/>
  <c r="AL1021" i="38"/>
  <c r="AL1020" i="38"/>
  <c r="AL1019" i="38"/>
  <c r="AL1018" i="38"/>
  <c r="AL1017" i="38"/>
  <c r="AL1016" i="38"/>
  <c r="AL1015" i="38"/>
  <c r="AL1014" i="38"/>
  <c r="AL1013" i="38"/>
  <c r="AL1012" i="38"/>
  <c r="AL1011" i="38"/>
  <c r="AL1010" i="38"/>
  <c r="AL1009" i="38"/>
  <c r="AL1008" i="38"/>
  <c r="AL1007" i="38"/>
  <c r="AL1006" i="38"/>
  <c r="AL1005" i="38"/>
  <c r="AL1004" i="38"/>
  <c r="AL1003" i="38"/>
  <c r="AL1002" i="38"/>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K1518" i="38"/>
  <c r="AK1517" i="38"/>
  <c r="AK1516" i="38"/>
  <c r="AK1515" i="38"/>
  <c r="AK1514" i="38"/>
  <c r="AK1513" i="38"/>
  <c r="AK1512" i="38"/>
  <c r="AK1511" i="38"/>
  <c r="AK1510" i="38"/>
  <c r="AK1509" i="38"/>
  <c r="AK1508" i="38"/>
  <c r="AK1507" i="38"/>
  <c r="AK1506" i="38"/>
  <c r="AK1505" i="38"/>
  <c r="AK1504" i="38"/>
  <c r="AK1503" i="38"/>
  <c r="AK1502" i="38"/>
  <c r="AK1501" i="38"/>
  <c r="AK1500" i="38"/>
  <c r="AK1499" i="38"/>
  <c r="AK1498" i="38"/>
  <c r="AK1497" i="38"/>
  <c r="AK1496" i="38"/>
  <c r="AK1495" i="38"/>
  <c r="AK1494" i="38"/>
  <c r="AK1493" i="38"/>
  <c r="AK1492" i="38"/>
  <c r="AK1491" i="38"/>
  <c r="AK1490" i="38"/>
  <c r="AK1489" i="38"/>
  <c r="AK1488" i="38"/>
  <c r="AK1487" i="38"/>
  <c r="AK1486" i="38"/>
  <c r="AK1485" i="38"/>
  <c r="AK1484" i="38"/>
  <c r="AK1483" i="38"/>
  <c r="AK1482" i="38"/>
  <c r="AK1481" i="38"/>
  <c r="AK1480" i="38"/>
  <c r="AK1479" i="38"/>
  <c r="AK1478" i="38"/>
  <c r="AK1477" i="38"/>
  <c r="AK1476" i="38"/>
  <c r="AK1475" i="38"/>
  <c r="AK1474" i="38"/>
  <c r="AK1473" i="38"/>
  <c r="AK1472" i="38"/>
  <c r="AK1471" i="38"/>
  <c r="AK1470" i="38"/>
  <c r="AK1469" i="38"/>
  <c r="AK1468" i="38"/>
  <c r="AK1467" i="38"/>
  <c r="AK1466" i="38"/>
  <c r="AK1465" i="38"/>
  <c r="AK1464" i="38"/>
  <c r="AK1463" i="38"/>
  <c r="AK1462" i="38"/>
  <c r="AK1461" i="38"/>
  <c r="AK1460" i="38"/>
  <c r="AK1459" i="38"/>
  <c r="AK1458" i="38"/>
  <c r="AK1457" i="38"/>
  <c r="AK1456" i="38"/>
  <c r="AK1455" i="38"/>
  <c r="AK1454" i="38"/>
  <c r="AK1453" i="38"/>
  <c r="AK1452" i="38"/>
  <c r="AK1451" i="38"/>
  <c r="AK1450" i="38"/>
  <c r="AK1449" i="38"/>
  <c r="AK1448" i="38"/>
  <c r="AK1447" i="38"/>
  <c r="AK1446" i="38"/>
  <c r="AK1445" i="38"/>
  <c r="AK1444" i="38"/>
  <c r="AK1443" i="38"/>
  <c r="AK1442" i="38"/>
  <c r="AK1441" i="38"/>
  <c r="AK1440" i="38"/>
  <c r="AK1439" i="38"/>
  <c r="AK1438" i="38"/>
  <c r="AK1437" i="38"/>
  <c r="AK1436" i="38"/>
  <c r="AK1435" i="38"/>
  <c r="AK1434" i="38"/>
  <c r="AK1433" i="38"/>
  <c r="AK1432" i="38"/>
  <c r="AK1431" i="38"/>
  <c r="AK1430" i="38"/>
  <c r="AK1429" i="38"/>
  <c r="AK1428" i="38"/>
  <c r="AK1427" i="38"/>
  <c r="AK1426" i="38"/>
  <c r="AK1425" i="38"/>
  <c r="AK1424" i="38"/>
  <c r="AK1423" i="38"/>
  <c r="AK1422" i="38"/>
  <c r="AK1421" i="38"/>
  <c r="AK1420" i="38"/>
  <c r="AK1419" i="38"/>
  <c r="AK1418" i="38"/>
  <c r="AK1417" i="38"/>
  <c r="AK1416" i="38"/>
  <c r="AK1415" i="38"/>
  <c r="AK1414" i="38"/>
  <c r="AK1413" i="38"/>
  <c r="AK1412" i="38"/>
  <c r="AK1411" i="38"/>
  <c r="AK1410" i="38"/>
  <c r="AK1409" i="38"/>
  <c r="AK1408" i="38"/>
  <c r="AK1407" i="38"/>
  <c r="AK1406" i="38"/>
  <c r="AK1405" i="38"/>
  <c r="AK1404" i="38"/>
  <c r="AK1403" i="38"/>
  <c r="AK1402" i="38"/>
  <c r="AK1401" i="38"/>
  <c r="AK1400" i="38"/>
  <c r="AK1399" i="38"/>
  <c r="AK1398" i="38"/>
  <c r="AK1397" i="38"/>
  <c r="AK1396" i="38"/>
  <c r="AK1395" i="38"/>
  <c r="AK1394" i="38"/>
  <c r="AK1393" i="38"/>
  <c r="AK1392" i="38"/>
  <c r="AK1391" i="38"/>
  <c r="AK1390" i="38"/>
  <c r="AK1389" i="38"/>
  <c r="AK1388" i="38"/>
  <c r="AK1387" i="38"/>
  <c r="AK1386" i="38"/>
  <c r="AK1385" i="38"/>
  <c r="AK1384" i="38"/>
  <c r="AK1383" i="38"/>
  <c r="AK1382" i="38"/>
  <c r="AK1381" i="38"/>
  <c r="AK1380" i="38"/>
  <c r="AK1379" i="38"/>
  <c r="AK1378" i="38"/>
  <c r="AK1377" i="38"/>
  <c r="AK1376" i="38"/>
  <c r="AK1375" i="38"/>
  <c r="AK1374" i="38"/>
  <c r="AK1373" i="38"/>
  <c r="AK1372" i="38"/>
  <c r="AK1371" i="38"/>
  <c r="AK1370" i="38"/>
  <c r="AK1369" i="38"/>
  <c r="AK1368" i="38"/>
  <c r="AK1367" i="38"/>
  <c r="AK1366" i="38"/>
  <c r="AK1365" i="38"/>
  <c r="AK1364" i="38"/>
  <c r="AK1363" i="38"/>
  <c r="AK1362" i="38"/>
  <c r="AK1361" i="38"/>
  <c r="AK1360" i="38"/>
  <c r="AK1359" i="38"/>
  <c r="AK1358" i="38"/>
  <c r="AK1357" i="38"/>
  <c r="AK1356" i="38"/>
  <c r="AK1355" i="38"/>
  <c r="AK1354" i="38"/>
  <c r="AK1353" i="38"/>
  <c r="AK1352" i="38"/>
  <c r="AK1351" i="38"/>
  <c r="AK1350" i="38"/>
  <c r="AK1349" i="38"/>
  <c r="AK1348" i="38"/>
  <c r="AK1347" i="38"/>
  <c r="AK1346" i="38"/>
  <c r="AK1345" i="38"/>
  <c r="AK1344" i="38"/>
  <c r="AK1343" i="38"/>
  <c r="AK1342" i="38"/>
  <c r="AK1341" i="38"/>
  <c r="AK1340" i="38"/>
  <c r="AK1339" i="38"/>
  <c r="AK1338" i="38"/>
  <c r="AK1337" i="38"/>
  <c r="AK1336" i="38"/>
  <c r="AK1335" i="38"/>
  <c r="AK1334" i="38"/>
  <c r="AK1333" i="38"/>
  <c r="AK1332" i="38"/>
  <c r="AK1331" i="38"/>
  <c r="AK1330" i="38"/>
  <c r="AK1329" i="38"/>
  <c r="AK1328" i="38"/>
  <c r="AK1327" i="38"/>
  <c r="AK1326" i="38"/>
  <c r="AK1325" i="38"/>
  <c r="AK1324" i="38"/>
  <c r="AK1323" i="38"/>
  <c r="AK1322" i="38"/>
  <c r="AK1321" i="38"/>
  <c r="AK1320" i="38"/>
  <c r="AK1319" i="38"/>
  <c r="AK1318" i="38"/>
  <c r="AK1317" i="38"/>
  <c r="AK1316" i="38"/>
  <c r="AK1315" i="38"/>
  <c r="AK1314" i="38"/>
  <c r="AK1313" i="38"/>
  <c r="AK1312" i="38"/>
  <c r="AK1311" i="38"/>
  <c r="AK1310" i="38"/>
  <c r="AK1309" i="38"/>
  <c r="AK1308" i="38"/>
  <c r="AK1307" i="38"/>
  <c r="AK1306" i="38"/>
  <c r="AK1305" i="38"/>
  <c r="AK1304" i="38"/>
  <c r="AK1303" i="38"/>
  <c r="AK1302" i="38"/>
  <c r="AK1301" i="38"/>
  <c r="AK1300" i="38"/>
  <c r="AK1299" i="38"/>
  <c r="AK1298" i="38"/>
  <c r="AK1297" i="38"/>
  <c r="AK1296" i="38"/>
  <c r="AK1295" i="38"/>
  <c r="AK1294" i="38"/>
  <c r="AK1293" i="38"/>
  <c r="AK1292" i="38"/>
  <c r="AK1291" i="38"/>
  <c r="AK1290" i="38"/>
  <c r="AK1289" i="38"/>
  <c r="AK1288" i="38"/>
  <c r="AK1287" i="38"/>
  <c r="AK1286" i="38"/>
  <c r="AK1285" i="38"/>
  <c r="AK1284" i="38"/>
  <c r="AK1283" i="38"/>
  <c r="AK1282" i="38"/>
  <c r="AK1281" i="38"/>
  <c r="AK1280" i="38"/>
  <c r="AK1279" i="38"/>
  <c r="AK1278" i="38"/>
  <c r="AK1277" i="38"/>
  <c r="AK1276" i="38"/>
  <c r="AK1275" i="38"/>
  <c r="AK1274" i="38"/>
  <c r="AK1273" i="38"/>
  <c r="AK1272" i="38"/>
  <c r="AK1271" i="38"/>
  <c r="AK1270" i="38"/>
  <c r="AK1269" i="38"/>
  <c r="AK1268" i="38"/>
  <c r="AK1267" i="38"/>
  <c r="AK1266" i="38"/>
  <c r="AK1265" i="38"/>
  <c r="AK1264" i="38"/>
  <c r="AK1263" i="38"/>
  <c r="AK1262" i="38"/>
  <c r="AK1261" i="38"/>
  <c r="AK1260" i="38"/>
  <c r="AK1259" i="38"/>
  <c r="AK1258" i="38"/>
  <c r="AK1257" i="38"/>
  <c r="AK1256" i="38"/>
  <c r="AK1255" i="38"/>
  <c r="AK1254" i="38"/>
  <c r="AK1253" i="38"/>
  <c r="AK1252" i="38"/>
  <c r="AK1251" i="38"/>
  <c r="AK1250" i="38"/>
  <c r="AK1249" i="38"/>
  <c r="AK1248" i="38"/>
  <c r="AK1247" i="38"/>
  <c r="AK1246" i="38"/>
  <c r="AK1245" i="38"/>
  <c r="AK1244" i="38"/>
  <c r="AK1243" i="38"/>
  <c r="AK1242" i="38"/>
  <c r="AK1241" i="38"/>
  <c r="AK1240" i="38"/>
  <c r="AK1239" i="38"/>
  <c r="AK1238" i="38"/>
  <c r="AK1237" i="38"/>
  <c r="AK1236" i="38"/>
  <c r="AK1235" i="38"/>
  <c r="AK1234" i="38"/>
  <c r="AK1233" i="38"/>
  <c r="AK1232" i="38"/>
  <c r="AK1231" i="38"/>
  <c r="AK1230" i="38"/>
  <c r="AK1229" i="38"/>
  <c r="AK1228" i="38"/>
  <c r="AK1227" i="38"/>
  <c r="AK1226" i="38"/>
  <c r="AK1225" i="38"/>
  <c r="AK1224" i="38"/>
  <c r="AK1223" i="38"/>
  <c r="AK1222" i="38"/>
  <c r="AK1221" i="38"/>
  <c r="AK1220" i="38"/>
  <c r="AK1219" i="38"/>
  <c r="AK1218" i="38"/>
  <c r="AK1217" i="38"/>
  <c r="AK1216" i="38"/>
  <c r="AK1215" i="38"/>
  <c r="AK1214" i="38"/>
  <c r="AK1213" i="38"/>
  <c r="AK1212" i="38"/>
  <c r="AK1211" i="38"/>
  <c r="AK1210" i="38"/>
  <c r="AK1209" i="38"/>
  <c r="AK1208" i="38"/>
  <c r="AK1207" i="38"/>
  <c r="AK1206" i="38"/>
  <c r="AK1205" i="38"/>
  <c r="AK1204" i="38"/>
  <c r="AK1203" i="38"/>
  <c r="AK1202" i="38"/>
  <c r="AK1201" i="38"/>
  <c r="AK1200" i="38"/>
  <c r="AK1199" i="38"/>
  <c r="AK1198" i="38"/>
  <c r="AK1197" i="38"/>
  <c r="AK1196" i="38"/>
  <c r="AK1195" i="38"/>
  <c r="AK1194" i="38"/>
  <c r="AK1193" i="38"/>
  <c r="AK1192" i="38"/>
  <c r="AK1191" i="38"/>
  <c r="AK1190" i="38"/>
  <c r="AK1189" i="38"/>
  <c r="AK1188" i="38"/>
  <c r="AK1187" i="38"/>
  <c r="AK1186" i="38"/>
  <c r="AK1185" i="38"/>
  <c r="AK1184" i="38"/>
  <c r="AK1183" i="38"/>
  <c r="AK1182" i="38"/>
  <c r="AK1181" i="38"/>
  <c r="AK1180" i="38"/>
  <c r="AK1179" i="38"/>
  <c r="AK1178" i="38"/>
  <c r="AK1177" i="38"/>
  <c r="AK1176" i="38"/>
  <c r="AK1175" i="38"/>
  <c r="AK1174" i="38"/>
  <c r="AK1173" i="38"/>
  <c r="AK1172" i="38"/>
  <c r="AK1171" i="38"/>
  <c r="AK1170" i="38"/>
  <c r="AK1169" i="38"/>
  <c r="AK1168" i="38"/>
  <c r="AK1167" i="38"/>
  <c r="AK1166" i="38"/>
  <c r="AK1165" i="38"/>
  <c r="AK1164" i="38"/>
  <c r="AK1163" i="38"/>
  <c r="AK1162" i="38"/>
  <c r="AK1161" i="38"/>
  <c r="AK1160" i="38"/>
  <c r="AK1159" i="38"/>
  <c r="AK1158" i="38"/>
  <c r="AK1157" i="38"/>
  <c r="AK1156" i="38"/>
  <c r="AK1155" i="38"/>
  <c r="AK1154" i="38"/>
  <c r="AK1153" i="38"/>
  <c r="AK1152" i="38"/>
  <c r="AK1151" i="38"/>
  <c r="AK1150" i="38"/>
  <c r="AK1149" i="38"/>
  <c r="AK1148" i="38"/>
  <c r="AK1147" i="38"/>
  <c r="AK1146" i="38"/>
  <c r="AK1145" i="38"/>
  <c r="AK1144" i="38"/>
  <c r="AK1143" i="38"/>
  <c r="AK1142" i="38"/>
  <c r="AK1141" i="38"/>
  <c r="AK1140" i="38"/>
  <c r="AK1139" i="38"/>
  <c r="AK1138" i="38"/>
  <c r="AK1137" i="38"/>
  <c r="AK1136" i="38"/>
  <c r="AK1135" i="38"/>
  <c r="AK1134" i="38"/>
  <c r="AK1133" i="38"/>
  <c r="AK1132" i="38"/>
  <c r="AK1131" i="38"/>
  <c r="AK1130" i="38"/>
  <c r="AK1129" i="38"/>
  <c r="AK1128" i="38"/>
  <c r="AK1127" i="38"/>
  <c r="AK1126" i="38"/>
  <c r="AK1125" i="38"/>
  <c r="AK1124" i="38"/>
  <c r="AK1123" i="38"/>
  <c r="AK1122" i="38"/>
  <c r="AK1121" i="38"/>
  <c r="AK1120" i="38"/>
  <c r="AK1119" i="38"/>
  <c r="AK1118" i="38"/>
  <c r="AK1117" i="38"/>
  <c r="AK1116" i="38"/>
  <c r="AK1115" i="38"/>
  <c r="AK1114" i="38"/>
  <c r="AK1113" i="38"/>
  <c r="AK1112" i="38"/>
  <c r="AK1111" i="38"/>
  <c r="AK1110" i="38"/>
  <c r="AK1109" i="38"/>
  <c r="AK1108" i="38"/>
  <c r="AK1107" i="38"/>
  <c r="AK1106" i="38"/>
  <c r="AK1105" i="38"/>
  <c r="AK1104" i="38"/>
  <c r="AK1103" i="38"/>
  <c r="AK1102" i="38"/>
  <c r="AK1101" i="38"/>
  <c r="AK1100" i="38"/>
  <c r="AK1099" i="38"/>
  <c r="AK1098" i="38"/>
  <c r="AK1097" i="38"/>
  <c r="AK1096" i="38"/>
  <c r="AK1095" i="38"/>
  <c r="AK1094" i="38"/>
  <c r="AK1093" i="38"/>
  <c r="AK1092" i="38"/>
  <c r="AK1091" i="38"/>
  <c r="AK1090" i="38"/>
  <c r="AK1089" i="38"/>
  <c r="AK1088" i="38"/>
  <c r="AK1087" i="38"/>
  <c r="AK1086" i="38"/>
  <c r="AK1085" i="38"/>
  <c r="AK1084" i="38"/>
  <c r="AK1083" i="38"/>
  <c r="AK1082" i="38"/>
  <c r="AK1081" i="38"/>
  <c r="AK1080" i="38"/>
  <c r="AK1079" i="38"/>
  <c r="AK1078" i="38"/>
  <c r="AK1077" i="38"/>
  <c r="AK1076" i="38"/>
  <c r="AK1075" i="38"/>
  <c r="AK1074" i="38"/>
  <c r="AK1073" i="38"/>
  <c r="AK1072" i="38"/>
  <c r="AK1071" i="38"/>
  <c r="AK1070" i="38"/>
  <c r="AK1069" i="38"/>
  <c r="AK1068" i="38"/>
  <c r="AK1067" i="38"/>
  <c r="AK1066" i="38"/>
  <c r="AK1065" i="38"/>
  <c r="AK1064" i="38"/>
  <c r="AK1063" i="38"/>
  <c r="AK1062" i="38"/>
  <c r="AK1061" i="38"/>
  <c r="AK1060" i="38"/>
  <c r="AK1059" i="38"/>
  <c r="AK1058" i="38"/>
  <c r="AK1057" i="38"/>
  <c r="AK1056" i="38"/>
  <c r="AK1055" i="38"/>
  <c r="AK1054" i="38"/>
  <c r="AK1053" i="38"/>
  <c r="AK1052" i="38"/>
  <c r="AK1051" i="38"/>
  <c r="AK1050" i="38"/>
  <c r="AK1049" i="38"/>
  <c r="AK1048" i="38"/>
  <c r="AK1047" i="38"/>
  <c r="AK1046" i="38"/>
  <c r="AK1045" i="38"/>
  <c r="AK1044" i="38"/>
  <c r="AK1043" i="38"/>
  <c r="AK1042" i="38"/>
  <c r="AK1041" i="38"/>
  <c r="AK1040" i="38"/>
  <c r="AK1039" i="38"/>
  <c r="AK1038" i="38"/>
  <c r="AK1037" i="38"/>
  <c r="AK1036" i="38"/>
  <c r="AK1035" i="38"/>
  <c r="AK1034" i="38"/>
  <c r="AK1033" i="38"/>
  <c r="AK1032" i="38"/>
  <c r="AK1031" i="38"/>
  <c r="AK1030" i="38"/>
  <c r="AK1029" i="38"/>
  <c r="AK1028" i="38"/>
  <c r="AK1027" i="38"/>
  <c r="AK1026" i="38"/>
  <c r="AK1025" i="38"/>
  <c r="AK1024" i="38"/>
  <c r="AK1023" i="38"/>
  <c r="AK1022" i="38"/>
  <c r="AK1021" i="38"/>
  <c r="AK1020" i="38"/>
  <c r="AK1019" i="38"/>
  <c r="AK1018" i="38"/>
  <c r="AK1017" i="38"/>
  <c r="AK1016" i="38"/>
  <c r="AK1015" i="38"/>
  <c r="AK1014" i="38"/>
  <c r="AK1013" i="38"/>
  <c r="AK1012" i="38"/>
  <c r="AK1011" i="38"/>
  <c r="AK1010" i="38"/>
  <c r="AK1009" i="38"/>
  <c r="AK1008" i="38"/>
  <c r="AK1007" i="38"/>
  <c r="AK1006" i="38"/>
  <c r="AK1005" i="38"/>
  <c r="AK1004" i="38"/>
  <c r="AK1003" i="38"/>
  <c r="AK1002" i="38"/>
  <c r="AK1001" i="38"/>
  <c r="AK1000" i="38"/>
  <c r="AK999" i="38"/>
  <c r="AK998" i="38"/>
  <c r="AK997" i="38"/>
  <c r="AK996" i="38"/>
  <c r="AK995" i="38"/>
  <c r="AK994" i="38"/>
  <c r="AK993" i="38"/>
  <c r="AK992" i="38"/>
  <c r="AK991" i="38"/>
  <c r="AK990" i="38"/>
  <c r="AK989" i="38"/>
  <c r="AK988" i="38"/>
  <c r="AK987" i="38"/>
  <c r="AK986" i="38"/>
  <c r="AK985" i="38"/>
  <c r="AK984" i="38"/>
  <c r="AK983" i="38"/>
  <c r="AK982" i="38"/>
  <c r="AK981" i="38"/>
  <c r="AK980" i="38"/>
  <c r="AK979" i="38"/>
  <c r="AK978" i="38"/>
  <c r="AK977" i="38"/>
  <c r="AK976" i="38"/>
  <c r="AK975" i="38"/>
  <c r="AK974" i="38"/>
  <c r="AK973" i="38"/>
  <c r="AK972" i="38"/>
  <c r="AK971" i="38"/>
  <c r="AK970" i="38"/>
  <c r="AK969" i="38"/>
  <c r="AK968" i="38"/>
  <c r="AK967" i="38"/>
  <c r="AK966" i="38"/>
  <c r="AK965" i="38"/>
  <c r="AK964" i="38"/>
  <c r="AK963" i="38"/>
  <c r="AK962" i="38"/>
  <c r="AK961" i="38"/>
  <c r="AK960" i="38"/>
  <c r="AK959" i="38"/>
  <c r="AK958" i="38"/>
  <c r="AK957" i="38"/>
  <c r="AK956" i="38"/>
  <c r="AK955" i="38"/>
  <c r="AK954" i="38"/>
  <c r="AK953" i="38"/>
  <c r="AK952" i="38"/>
  <c r="AK951" i="38"/>
  <c r="AK950" i="38"/>
  <c r="AK949" i="38"/>
  <c r="AK948" i="38"/>
  <c r="AK947" i="38"/>
  <c r="AK946" i="38"/>
  <c r="AK945" i="38"/>
  <c r="AK944" i="38"/>
  <c r="AK943" i="38"/>
  <c r="AK942" i="38"/>
  <c r="AK941" i="38"/>
  <c r="AK940" i="38"/>
  <c r="AK939" i="38"/>
  <c r="AK938" i="38"/>
  <c r="AK937" i="38"/>
  <c r="AK936" i="38"/>
  <c r="AK935" i="38"/>
  <c r="AK934" i="38"/>
  <c r="AK933" i="38"/>
  <c r="AK932" i="38"/>
  <c r="AK931" i="38"/>
  <c r="AK930" i="38"/>
  <c r="AK929" i="38"/>
  <c r="AK928" i="38"/>
  <c r="AK927" i="38"/>
  <c r="AK926" i="38"/>
  <c r="AK925" i="38"/>
  <c r="AK924" i="38"/>
  <c r="AK923" i="38"/>
  <c r="AK922" i="38"/>
  <c r="AK921" i="38"/>
  <c r="AK920" i="38"/>
  <c r="AK919" i="38"/>
  <c r="AK918" i="38"/>
  <c r="AK917" i="38"/>
  <c r="AK916" i="38"/>
  <c r="AK915" i="38"/>
  <c r="AK914" i="38"/>
  <c r="AK913" i="38"/>
  <c r="AK912" i="38"/>
  <c r="AK911" i="38"/>
  <c r="AK910" i="38"/>
  <c r="AK909" i="38"/>
  <c r="AK908" i="38"/>
  <c r="AK907" i="38"/>
  <c r="AK906" i="38"/>
  <c r="AK905" i="38"/>
  <c r="AK904" i="38"/>
  <c r="AK903" i="38"/>
  <c r="AK902" i="38"/>
  <c r="AK901" i="38"/>
  <c r="AK900" i="38"/>
  <c r="AK899" i="38"/>
  <c r="AK898" i="38"/>
  <c r="AK897" i="38"/>
  <c r="AK896" i="38"/>
  <c r="AK895" i="38"/>
  <c r="AK894" i="38"/>
  <c r="AK893" i="38"/>
  <c r="AK892" i="38"/>
  <c r="AK891" i="38"/>
  <c r="AK890" i="38"/>
  <c r="AK889" i="38"/>
  <c r="AK888" i="38"/>
  <c r="AK887" i="38"/>
  <c r="AK886" i="38"/>
  <c r="AK885" i="38"/>
  <c r="AK884" i="38"/>
  <c r="AK883" i="38"/>
  <c r="AK882" i="38"/>
  <c r="AK881" i="38"/>
  <c r="AK880" i="38"/>
  <c r="AK879" i="38"/>
  <c r="AK878" i="38"/>
  <c r="AK877" i="38"/>
  <c r="AK876" i="38"/>
  <c r="AK875" i="38"/>
  <c r="AK874" i="38"/>
  <c r="AK873" i="38"/>
  <c r="AK872" i="38"/>
  <c r="AK871" i="38"/>
  <c r="AK870" i="38"/>
  <c r="AK869" i="38"/>
  <c r="AK868" i="38"/>
  <c r="AK867" i="38"/>
  <c r="AK866" i="38"/>
  <c r="AK865" i="38"/>
  <c r="AK864" i="38"/>
  <c r="AK863" i="38"/>
  <c r="AK862" i="38"/>
  <c r="AK861" i="38"/>
  <c r="AK860" i="38"/>
  <c r="AK859" i="38"/>
  <c r="AK858" i="38"/>
  <c r="AK857" i="38"/>
  <c r="AK856" i="38"/>
  <c r="AK855" i="38"/>
  <c r="AK854" i="38"/>
  <c r="AK853" i="38"/>
  <c r="AK852" i="38"/>
  <c r="AK851" i="38"/>
  <c r="AK850" i="38"/>
  <c r="AK849" i="38"/>
  <c r="AK848" i="38"/>
  <c r="AK847" i="38"/>
  <c r="AK846" i="38"/>
  <c r="AK845" i="38"/>
  <c r="AK844" i="38"/>
  <c r="AK843" i="38"/>
  <c r="AK842" i="38"/>
  <c r="AK841" i="38"/>
  <c r="AK840" i="38"/>
  <c r="AK839" i="38"/>
  <c r="AK838" i="38"/>
  <c r="AK837" i="38"/>
  <c r="AK836" i="38"/>
  <c r="AK835" i="38"/>
  <c r="AK834" i="38"/>
  <c r="AK833" i="38"/>
  <c r="AK832" i="38"/>
  <c r="AK831" i="38"/>
  <c r="AK830" i="38"/>
  <c r="AK829" i="38"/>
  <c r="AK828" i="38"/>
  <c r="AK827" i="38"/>
  <c r="AK826" i="38"/>
  <c r="AK825" i="38"/>
  <c r="AK824" i="38"/>
  <c r="AK823" i="38"/>
  <c r="AK822" i="38"/>
  <c r="AK821" i="38"/>
  <c r="AK820" i="38"/>
  <c r="AK819" i="38"/>
  <c r="AK818" i="38"/>
  <c r="AK817" i="38"/>
  <c r="AK816" i="38"/>
  <c r="AK815" i="38"/>
  <c r="AK814" i="38"/>
  <c r="AK813" i="38"/>
  <c r="AK812" i="38"/>
  <c r="AK811" i="38"/>
  <c r="AK810" i="38"/>
  <c r="AK809" i="38"/>
  <c r="AK808" i="38"/>
  <c r="AK807" i="38"/>
  <c r="AK806" i="38"/>
  <c r="AK805" i="38"/>
  <c r="AK804" i="38"/>
  <c r="AK803" i="38"/>
  <c r="AK802" i="38"/>
  <c r="AK801" i="38"/>
  <c r="AK800" i="38"/>
  <c r="AK799" i="38"/>
  <c r="AK798" i="38"/>
  <c r="AK797" i="38"/>
  <c r="AK796" i="38"/>
  <c r="AK795" i="38"/>
  <c r="AK794" i="38"/>
  <c r="AK793" i="38"/>
  <c r="AK792" i="38"/>
  <c r="AK791" i="38"/>
  <c r="AK790" i="38"/>
  <c r="AK789" i="38"/>
  <c r="AK788" i="38"/>
  <c r="AK787" i="38"/>
  <c r="AK786" i="38"/>
  <c r="AK785" i="38"/>
  <c r="AK784" i="38"/>
  <c r="AK783" i="38"/>
  <c r="AK782" i="38"/>
  <c r="AK781" i="38"/>
  <c r="AK780" i="38"/>
  <c r="AK779" i="38"/>
  <c r="AK778" i="38"/>
  <c r="AK777" i="38"/>
  <c r="AK776" i="38"/>
  <c r="AK775" i="38"/>
  <c r="AK774" i="38"/>
  <c r="AK773" i="38"/>
  <c r="AK772" i="38"/>
  <c r="AK771" i="38"/>
  <c r="AK770" i="38"/>
  <c r="AK769" i="38"/>
  <c r="AK768" i="38"/>
  <c r="AK767" i="38"/>
  <c r="AK766" i="38"/>
  <c r="AK765" i="38"/>
  <c r="AK764" i="38"/>
  <c r="AK763" i="38"/>
  <c r="AK762" i="38"/>
  <c r="AK761" i="38"/>
  <c r="AK760" i="38"/>
  <c r="AK759" i="38"/>
  <c r="AK758" i="38"/>
  <c r="AK757" i="38"/>
  <c r="AK756" i="38"/>
  <c r="AK755" i="38"/>
  <c r="AK754" i="38"/>
  <c r="AK753" i="38"/>
  <c r="AK752" i="38"/>
  <c r="AK751" i="38"/>
  <c r="AK750" i="38"/>
  <c r="AK749" i="38"/>
  <c r="AK748" i="38"/>
  <c r="AK747" i="38"/>
  <c r="AK746" i="38"/>
  <c r="AK745" i="38"/>
  <c r="AK744" i="38"/>
  <c r="AK743" i="38"/>
  <c r="AK742" i="38"/>
  <c r="AK741" i="38"/>
  <c r="AK740" i="38"/>
  <c r="AK739" i="38"/>
  <c r="AK738" i="38"/>
  <c r="AK737" i="38"/>
  <c r="AK736" i="38"/>
  <c r="AK735" i="38"/>
  <c r="AK734" i="38"/>
  <c r="AK733" i="38"/>
  <c r="AK732" i="38"/>
  <c r="AK731" i="38"/>
  <c r="AK730" i="38"/>
  <c r="AK729" i="38"/>
  <c r="AK728" i="38"/>
  <c r="AK727" i="38"/>
  <c r="AK726" i="38"/>
  <c r="AK725" i="38"/>
  <c r="AK724" i="38"/>
  <c r="AK723" i="38"/>
  <c r="AK722" i="38"/>
  <c r="AK721" i="38"/>
  <c r="AK720" i="38"/>
  <c r="AK719" i="38"/>
  <c r="AK718" i="38"/>
  <c r="AK717" i="38"/>
  <c r="AK716" i="38"/>
  <c r="AK715" i="38"/>
  <c r="AK714" i="38"/>
  <c r="AK713" i="38"/>
  <c r="AK712" i="38"/>
  <c r="AK711" i="38"/>
  <c r="AK710" i="38"/>
  <c r="AK709" i="38"/>
  <c r="AK708" i="38"/>
  <c r="AK707" i="38"/>
  <c r="AK706" i="38"/>
  <c r="AK705" i="38"/>
  <c r="AK704" i="38"/>
  <c r="AK703" i="38"/>
  <c r="AK702" i="38"/>
  <c r="AK701" i="38"/>
  <c r="AK700" i="38"/>
  <c r="AK699" i="38"/>
  <c r="AK698" i="38"/>
  <c r="AK697" i="38"/>
  <c r="AK696" i="38"/>
  <c r="AK695" i="38"/>
  <c r="AK694" i="38"/>
  <c r="AK693" i="38"/>
  <c r="AK692" i="38"/>
  <c r="AK691" i="38"/>
  <c r="AK690" i="38"/>
  <c r="AK689" i="38"/>
  <c r="AK688" i="38"/>
  <c r="AK687" i="38"/>
  <c r="AK686" i="38"/>
  <c r="AK685" i="38"/>
  <c r="AK684" i="38"/>
  <c r="AK683" i="38"/>
  <c r="AK682" i="38"/>
  <c r="AK681" i="38"/>
  <c r="AK680" i="38"/>
  <c r="AK679" i="38"/>
  <c r="AK678" i="38"/>
  <c r="AK677" i="38"/>
  <c r="AK676" i="38"/>
  <c r="AK675" i="38"/>
  <c r="AK674" i="38"/>
  <c r="AK673" i="38"/>
  <c r="AK672" i="38"/>
  <c r="AK671" i="38"/>
  <c r="AK670" i="38"/>
  <c r="AK669" i="38"/>
  <c r="AK668" i="38"/>
  <c r="AK667" i="38"/>
  <c r="AK666" i="38"/>
  <c r="AK665" i="38"/>
  <c r="AK664" i="38"/>
  <c r="AK663" i="38"/>
  <c r="AK662" i="38"/>
  <c r="AK661" i="38"/>
  <c r="AK660" i="38"/>
  <c r="AK659" i="38"/>
  <c r="AK658" i="38"/>
  <c r="AK657" i="38"/>
  <c r="AK656" i="38"/>
  <c r="AK655" i="38"/>
  <c r="AK654" i="38"/>
  <c r="AK653" i="38"/>
  <c r="AK652" i="38"/>
  <c r="AK651" i="38"/>
  <c r="AK650" i="38"/>
  <c r="AK649" i="38"/>
  <c r="AK648" i="38"/>
  <c r="AK647" i="38"/>
  <c r="AK646" i="38"/>
  <c r="AK645" i="38"/>
  <c r="AK644" i="38"/>
  <c r="AK643" i="38"/>
  <c r="AK642" i="38"/>
  <c r="AK641" i="38"/>
  <c r="AK640" i="38"/>
  <c r="AK639" i="38"/>
  <c r="AK638" i="38"/>
  <c r="AK637" i="38"/>
  <c r="AK636" i="38"/>
  <c r="AK635" i="38"/>
  <c r="AK634" i="38"/>
  <c r="AK633" i="38"/>
  <c r="AK632" i="38"/>
  <c r="AK631" i="38"/>
  <c r="AK630" i="38"/>
  <c r="AK629" i="38"/>
  <c r="AK628" i="38"/>
  <c r="AK627" i="38"/>
  <c r="AK626" i="38"/>
  <c r="AK625" i="38"/>
  <c r="AK624" i="38"/>
  <c r="AK623" i="38"/>
  <c r="AK622" i="38"/>
  <c r="AK621" i="38"/>
  <c r="AK620" i="38"/>
  <c r="AK619" i="38"/>
  <c r="AK618" i="38"/>
  <c r="AK617" i="38"/>
  <c r="AK616" i="38"/>
  <c r="AK615" i="38"/>
  <c r="AK614" i="38"/>
  <c r="AK613" i="38"/>
  <c r="AK612" i="38"/>
  <c r="AK611" i="38"/>
  <c r="AK610" i="38"/>
  <c r="AK609" i="38"/>
  <c r="AK608" i="38"/>
  <c r="AK607" i="38"/>
  <c r="AK606" i="38"/>
  <c r="AK605" i="38"/>
  <c r="AK604" i="38"/>
  <c r="AK603" i="38"/>
  <c r="AK602" i="38"/>
  <c r="AK601" i="38"/>
  <c r="AK600" i="38"/>
  <c r="AK599" i="38"/>
  <c r="AK598" i="38"/>
  <c r="AK597" i="38"/>
  <c r="AK596" i="38"/>
  <c r="AK595" i="38"/>
  <c r="AK594" i="38"/>
  <c r="AK593" i="38"/>
  <c r="AK592" i="38"/>
  <c r="AK591" i="38"/>
  <c r="AK590" i="38"/>
  <c r="AK589" i="38"/>
  <c r="AK588" i="38"/>
  <c r="AK587" i="38"/>
  <c r="AK586" i="38"/>
  <c r="AK585" i="38"/>
  <c r="AK584" i="38"/>
  <c r="AK583" i="38"/>
  <c r="AK582" i="38"/>
  <c r="AK581" i="38"/>
  <c r="AK580" i="38"/>
  <c r="AK579" i="38"/>
  <c r="AK578" i="38"/>
  <c r="AK577" i="38"/>
  <c r="AK576" i="38"/>
  <c r="AK575" i="38"/>
  <c r="AK574" i="38"/>
  <c r="AK573" i="38"/>
  <c r="AK572" i="38"/>
  <c r="AK571" i="38"/>
  <c r="AK570" i="38"/>
  <c r="AK569" i="38"/>
  <c r="AK568" i="38"/>
  <c r="AK567" i="38"/>
  <c r="AK566" i="38"/>
  <c r="AK565" i="38"/>
  <c r="AK564" i="38"/>
  <c r="AK563" i="38"/>
  <c r="AK562" i="38"/>
  <c r="AK561" i="38"/>
  <c r="AK560" i="38"/>
  <c r="AK559" i="38"/>
  <c r="AK558" i="38"/>
  <c r="AK557" i="38"/>
  <c r="AK556" i="38"/>
  <c r="AK555" i="38"/>
  <c r="AK554" i="38"/>
  <c r="AK553" i="38"/>
  <c r="AK552" i="38"/>
  <c r="AK551" i="38"/>
  <c r="AK550" i="38"/>
  <c r="AK549" i="38"/>
  <c r="AK548" i="38"/>
  <c r="AK547" i="38"/>
  <c r="AK546" i="38"/>
  <c r="AK545" i="38"/>
  <c r="AK544" i="38"/>
  <c r="AK543" i="38"/>
  <c r="AK542" i="38"/>
  <c r="AK541" i="38"/>
  <c r="AK540" i="38"/>
  <c r="AK539" i="38"/>
  <c r="AK538" i="38"/>
  <c r="AK537" i="38"/>
  <c r="AK536" i="38"/>
  <c r="AK535" i="38"/>
  <c r="AK534" i="38"/>
  <c r="AK533" i="38"/>
  <c r="AK532" i="38"/>
  <c r="AK531" i="38"/>
  <c r="AK530" i="38"/>
  <c r="AK529" i="38"/>
  <c r="AK528" i="38"/>
  <c r="AK527" i="38"/>
  <c r="AK526" i="38"/>
  <c r="AK525" i="38"/>
  <c r="AK524" i="38"/>
  <c r="AK523" i="38"/>
  <c r="AK522" i="38"/>
  <c r="AK521" i="38"/>
  <c r="AK520" i="38"/>
  <c r="AK519" i="38"/>
  <c r="AK518" i="38"/>
  <c r="AK517" i="38"/>
  <c r="AK516" i="38"/>
  <c r="AK515" i="38"/>
  <c r="AK514" i="38"/>
  <c r="AK513" i="38"/>
  <c r="AK512" i="38"/>
  <c r="AK511" i="38"/>
  <c r="AK510" i="38"/>
  <c r="AK509" i="38"/>
  <c r="AK508" i="38"/>
  <c r="AK507" i="38"/>
  <c r="AK506" i="38"/>
  <c r="AK505" i="38"/>
  <c r="AK504" i="38"/>
  <c r="AK503" i="38"/>
  <c r="AK502" i="38"/>
  <c r="AK501" i="38"/>
  <c r="AK500" i="38"/>
  <c r="AK499" i="38"/>
  <c r="AK498" i="38"/>
  <c r="AK497" i="38"/>
  <c r="AK496" i="38"/>
  <c r="AK495" i="38"/>
  <c r="AK494" i="38"/>
  <c r="AK493" i="38"/>
  <c r="AK492" i="38"/>
  <c r="AK491" i="38"/>
  <c r="AK490" i="38"/>
  <c r="AK489" i="38"/>
  <c r="AK488" i="38"/>
  <c r="AK487" i="38"/>
  <c r="AK486" i="38"/>
  <c r="AK485" i="38"/>
  <c r="AK484" i="38"/>
  <c r="AK483" i="38"/>
  <c r="AK482" i="38"/>
  <c r="AK481" i="38"/>
  <c r="AK480" i="38"/>
  <c r="AK479" i="38"/>
  <c r="AK478" i="38"/>
  <c r="AK477" i="38"/>
  <c r="AK476" i="38"/>
  <c r="AK475" i="38"/>
  <c r="AK474" i="38"/>
  <c r="AK473" i="38"/>
  <c r="AK472" i="38"/>
  <c r="AK471" i="38"/>
  <c r="AK470" i="38"/>
  <c r="AK469" i="38"/>
  <c r="AK468" i="38"/>
  <c r="AK467" i="38"/>
  <c r="AK466" i="38"/>
  <c r="AK465" i="38"/>
  <c r="AK464" i="38"/>
  <c r="AK463" i="38"/>
  <c r="AK462" i="38"/>
  <c r="AK461" i="38"/>
  <c r="AK460" i="38"/>
  <c r="AK459" i="38"/>
  <c r="AK458" i="38"/>
  <c r="AK457" i="38"/>
  <c r="AK456" i="38"/>
  <c r="AK455" i="38"/>
  <c r="AK454" i="38"/>
  <c r="AK453" i="38"/>
  <c r="AK452" i="38"/>
  <c r="AK451" i="38"/>
  <c r="AK450" i="38"/>
  <c r="AK449" i="38"/>
  <c r="AK448" i="38"/>
  <c r="AK447" i="38"/>
  <c r="AK446" i="38"/>
  <c r="AK445" i="38"/>
  <c r="AK444" i="38"/>
  <c r="AK443" i="38"/>
  <c r="AK442" i="38"/>
  <c r="AK441" i="38"/>
  <c r="AK440" i="38"/>
  <c r="AK439" i="38"/>
  <c r="AK438" i="38"/>
  <c r="AK437" i="38"/>
  <c r="AK436" i="38"/>
  <c r="AK435" i="38"/>
  <c r="AK434" i="38"/>
  <c r="AK433" i="38"/>
  <c r="AK432" i="38"/>
  <c r="AK431" i="38"/>
  <c r="AK430" i="38"/>
  <c r="AK429" i="38"/>
  <c r="AK428" i="38"/>
  <c r="AK427" i="38"/>
  <c r="AK426" i="38"/>
  <c r="AK425" i="38"/>
  <c r="AK424" i="38"/>
  <c r="AK423" i="38"/>
  <c r="AK422" i="38"/>
  <c r="AK421" i="38"/>
  <c r="AK420" i="38"/>
  <c r="AK419" i="38"/>
  <c r="AK418" i="38"/>
  <c r="AK417" i="38"/>
  <c r="AK416" i="38"/>
  <c r="AK415" i="38"/>
  <c r="AK414" i="38"/>
  <c r="AK413" i="38"/>
  <c r="AK412" i="38"/>
  <c r="AK411" i="38"/>
  <c r="AK410" i="38"/>
  <c r="AK409" i="38"/>
  <c r="AK408" i="38"/>
  <c r="AK407" i="38"/>
  <c r="AK406" i="38"/>
  <c r="AK405" i="38"/>
  <c r="AK404" i="38"/>
  <c r="AK403" i="38"/>
  <c r="AK402" i="38"/>
  <c r="AK401" i="38"/>
  <c r="AK400" i="38"/>
  <c r="AK399" i="38"/>
  <c r="AK398" i="38"/>
  <c r="AK397" i="38"/>
  <c r="AK396" i="38"/>
  <c r="AK395" i="38"/>
  <c r="AK394" i="38"/>
  <c r="AK393" i="38"/>
  <c r="AK392" i="38"/>
  <c r="AK391" i="38"/>
  <c r="AK390" i="38"/>
  <c r="AK389" i="38"/>
  <c r="AK388" i="38"/>
  <c r="AK387" i="38"/>
  <c r="AK386" i="38"/>
  <c r="AK385" i="38"/>
  <c r="AK384" i="38"/>
  <c r="AK383" i="38"/>
  <c r="AK382" i="38"/>
  <c r="AK381" i="38"/>
  <c r="AK380" i="38"/>
  <c r="AK379" i="38"/>
  <c r="AK378" i="38"/>
  <c r="AK377" i="38"/>
  <c r="AK376" i="38"/>
  <c r="AK375" i="38"/>
  <c r="AK374" i="38"/>
  <c r="AK373" i="38"/>
  <c r="AK372" i="38"/>
  <c r="AK371" i="38"/>
  <c r="AK370" i="38"/>
  <c r="AK369" i="38"/>
  <c r="AK368" i="38"/>
  <c r="AK367" i="38"/>
  <c r="AK366" i="38"/>
  <c r="AK365" i="38"/>
  <c r="AK364" i="38"/>
  <c r="AK363" i="38"/>
  <c r="AK362" i="38"/>
  <c r="AK361" i="38"/>
  <c r="AK360" i="38"/>
  <c r="AK359" i="38"/>
  <c r="AK358" i="38"/>
  <c r="AK357" i="38"/>
  <c r="AK356" i="38"/>
  <c r="AK355" i="38"/>
  <c r="AK354" i="38"/>
  <c r="AK353" i="38"/>
  <c r="AK352" i="38"/>
  <c r="AK351" i="38"/>
  <c r="AK350" i="38"/>
  <c r="AK349" i="38"/>
  <c r="AK348" i="38"/>
  <c r="AK347" i="38"/>
  <c r="AK346" i="38"/>
  <c r="AK345" i="38"/>
  <c r="AK344" i="38"/>
  <c r="AK343" i="38"/>
  <c r="AK342" i="38"/>
  <c r="AK341" i="38"/>
  <c r="AK340" i="38"/>
  <c r="AK339" i="38"/>
  <c r="AK338" i="38"/>
  <c r="AK337" i="38"/>
  <c r="AK336" i="38"/>
  <c r="AK335" i="38"/>
  <c r="AK334" i="38"/>
  <c r="AK333" i="38"/>
  <c r="AK332" i="38"/>
  <c r="AK331" i="38"/>
  <c r="AK330" i="38"/>
  <c r="AK329" i="38"/>
  <c r="AK328" i="38"/>
  <c r="AK327" i="38"/>
  <c r="AK326" i="38"/>
  <c r="AK325" i="38"/>
  <c r="AK324" i="38"/>
  <c r="AK323" i="38"/>
  <c r="AK322" i="38"/>
  <c r="AK321" i="38"/>
  <c r="AK320" i="38"/>
  <c r="AK319" i="38"/>
  <c r="AK318" i="38"/>
  <c r="AK317" i="38"/>
  <c r="AK316" i="38"/>
  <c r="AK315" i="38"/>
  <c r="AK314" i="38"/>
  <c r="AK313" i="38"/>
  <c r="AK312" i="38"/>
  <c r="AK311" i="38"/>
  <c r="AK310" i="38"/>
  <c r="AK309" i="38"/>
  <c r="AK308" i="38"/>
  <c r="AK307" i="38"/>
  <c r="AK306" i="38"/>
  <c r="AK305" i="38"/>
  <c r="AK304" i="38"/>
  <c r="AK303" i="38"/>
  <c r="AK302" i="38"/>
  <c r="AK301" i="38"/>
  <c r="AK300" i="38"/>
  <c r="AK299" i="38"/>
  <c r="AK298" i="38"/>
  <c r="AK297" i="38"/>
  <c r="AK296" i="38"/>
  <c r="AK295" i="38"/>
  <c r="AK294" i="38"/>
  <c r="AK293" i="38"/>
  <c r="AK292" i="38"/>
  <c r="AK291" i="38"/>
  <c r="AK290" i="38"/>
  <c r="AK289" i="38"/>
  <c r="AK288" i="38"/>
  <c r="AK287" i="38"/>
  <c r="AK286" i="38"/>
  <c r="AK285" i="38"/>
  <c r="AK284" i="38"/>
  <c r="AK283" i="38"/>
  <c r="AK282" i="38"/>
  <c r="AK281" i="38"/>
  <c r="AK280" i="38"/>
  <c r="AK279" i="38"/>
  <c r="AK278" i="38"/>
  <c r="AK277" i="38"/>
  <c r="AK276" i="38"/>
  <c r="AK275" i="38"/>
  <c r="AK274" i="38"/>
  <c r="AK273" i="38"/>
  <c r="AK272" i="38"/>
  <c r="AK271" i="38"/>
  <c r="AK270" i="38"/>
  <c r="AK269" i="38"/>
  <c r="AK268" i="38"/>
  <c r="AK267" i="38"/>
  <c r="AK266" i="38"/>
  <c r="AK265" i="38"/>
  <c r="AK264" i="38"/>
  <c r="AK263" i="38"/>
  <c r="AK262" i="38"/>
  <c r="AK261" i="38"/>
  <c r="AK260" i="38"/>
  <c r="AK259" i="38"/>
  <c r="AK258" i="38"/>
  <c r="AK257" i="38"/>
  <c r="AK256" i="38"/>
  <c r="AK255" i="38"/>
  <c r="AK254" i="38"/>
  <c r="AK253" i="38"/>
  <c r="AK252" i="38"/>
  <c r="AK251" i="38"/>
  <c r="AK250" i="38"/>
  <c r="AK249" i="38"/>
  <c r="AK248" i="38"/>
  <c r="AK247" i="38"/>
  <c r="AK246" i="38"/>
  <c r="AK245" i="38"/>
  <c r="AK244" i="38"/>
  <c r="AK243" i="38"/>
  <c r="AK242" i="38"/>
  <c r="AK241" i="38"/>
  <c r="AK240" i="38"/>
  <c r="AK239" i="38"/>
  <c r="AK238" i="38"/>
  <c r="AK237" i="38"/>
  <c r="AK236" i="38"/>
  <c r="AK235" i="38"/>
  <c r="AK234" i="38"/>
  <c r="AK233" i="38"/>
  <c r="AK232" i="38"/>
  <c r="AK231" i="38"/>
  <c r="AK230" i="38"/>
  <c r="AK229" i="38"/>
  <c r="AK228" i="38"/>
  <c r="AK227" i="38"/>
  <c r="AK226" i="38"/>
  <c r="AK225" i="38"/>
  <c r="AK224" i="38"/>
  <c r="AK223" i="38"/>
  <c r="AK222" i="38"/>
  <c r="AK221" i="38"/>
  <c r="AK220" i="38"/>
  <c r="AK219" i="38"/>
  <c r="AK218" i="38"/>
  <c r="AK217" i="38"/>
  <c r="AK216" i="38"/>
  <c r="AK215" i="38"/>
  <c r="AK214" i="38"/>
  <c r="AK213" i="38"/>
  <c r="AK212" i="38"/>
  <c r="AK211" i="38"/>
  <c r="AK210" i="38"/>
  <c r="AK209" i="38"/>
  <c r="AK208" i="38"/>
  <c r="AK207" i="38"/>
  <c r="AK206" i="38"/>
  <c r="AK205" i="38"/>
  <c r="AK204" i="38"/>
  <c r="AK203" i="38"/>
  <c r="AK202" i="38"/>
  <c r="AK201" i="38"/>
  <c r="AK200" i="38"/>
  <c r="AK199" i="38"/>
  <c r="AK198" i="38"/>
  <c r="AK197" i="38"/>
  <c r="AK196" i="38"/>
  <c r="AK195" i="38"/>
  <c r="AK194" i="38"/>
  <c r="AK193" i="38"/>
  <c r="AK192" i="38"/>
  <c r="AK191" i="38"/>
  <c r="AK190" i="38"/>
  <c r="AK189" i="38"/>
  <c r="AK188" i="38"/>
  <c r="AK187" i="38"/>
  <c r="AK186" i="38"/>
  <c r="AK185" i="38"/>
  <c r="AK184" i="38"/>
  <c r="AK183" i="38"/>
  <c r="AK182" i="38"/>
  <c r="AK181" i="38"/>
  <c r="AK180" i="38"/>
  <c r="AK179" i="38"/>
  <c r="AK178" i="38"/>
  <c r="AK177" i="38"/>
  <c r="AK176" i="38"/>
  <c r="AK175" i="38"/>
  <c r="AK174" i="38"/>
  <c r="AK173" i="38"/>
  <c r="AK172" i="38"/>
  <c r="AK171" i="38"/>
  <c r="AK170" i="38"/>
  <c r="AK169" i="38"/>
  <c r="AK168" i="38"/>
  <c r="AK167" i="38"/>
  <c r="AK166" i="38"/>
  <c r="AK165" i="38"/>
  <c r="AK164" i="38"/>
  <c r="AK163" i="38"/>
  <c r="AK162" i="38"/>
  <c r="AK161" i="38"/>
  <c r="AK160" i="38"/>
  <c r="AK159" i="38"/>
  <c r="AK158" i="38"/>
  <c r="AK157" i="38"/>
  <c r="AK156" i="38"/>
  <c r="AK155" i="38"/>
  <c r="AK154" i="38"/>
  <c r="AK153" i="38"/>
  <c r="AK152" i="38"/>
  <c r="AK151" i="38"/>
  <c r="AK150" i="38"/>
  <c r="AK149" i="38"/>
  <c r="AK148" i="38"/>
  <c r="AK147" i="38"/>
  <c r="AK146" i="38"/>
  <c r="AK145" i="38"/>
  <c r="AK144" i="38"/>
  <c r="AK143" i="38"/>
  <c r="AK142" i="38"/>
  <c r="AK141" i="38"/>
  <c r="AK140" i="38"/>
  <c r="AK139" i="38"/>
  <c r="AK138" i="38"/>
  <c r="AK137" i="38"/>
  <c r="AK136" i="38"/>
  <c r="AK135" i="38"/>
  <c r="AK134" i="38"/>
  <c r="AK133" i="38"/>
  <c r="AK132" i="38"/>
  <c r="AK131" i="38"/>
  <c r="AK130" i="38"/>
  <c r="AK129" i="38"/>
  <c r="AK128" i="38"/>
  <c r="AK127" i="38"/>
  <c r="AK126" i="38"/>
  <c r="AK125" i="38"/>
  <c r="AK124" i="38"/>
  <c r="AK123" i="38"/>
  <c r="AK122" i="38"/>
  <c r="AK121" i="38"/>
  <c r="AK120" i="38"/>
  <c r="AK119" i="38"/>
  <c r="AK118" i="38"/>
  <c r="AK117" i="38"/>
  <c r="AK116" i="38"/>
  <c r="AK115" i="38"/>
  <c r="AK114" i="38"/>
  <c r="AK113" i="38"/>
  <c r="AK112" i="38"/>
  <c r="AK111" i="38"/>
  <c r="AK110" i="38"/>
  <c r="AK109" i="38"/>
  <c r="AK108" i="38"/>
  <c r="AK107" i="38"/>
  <c r="AK106" i="38"/>
  <c r="AK105" i="38"/>
  <c r="AK104" i="38"/>
  <c r="AK103" i="38"/>
  <c r="AK102" i="38"/>
  <c r="AK101" i="38"/>
  <c r="AK100" i="38"/>
  <c r="AK99" i="38"/>
  <c r="AK98" i="38"/>
  <c r="AK97" i="38"/>
  <c r="AK96" i="38"/>
  <c r="AK95" i="38"/>
  <c r="AK94" i="38"/>
  <c r="AK93" i="38"/>
  <c r="AK92" i="38"/>
  <c r="AK91" i="38"/>
  <c r="AK90" i="38"/>
  <c r="AK89" i="38"/>
  <c r="AK88" i="38"/>
  <c r="AK87" i="38"/>
  <c r="AK86" i="38"/>
  <c r="AK85" i="38"/>
  <c r="AK84" i="38"/>
  <c r="AK83" i="38"/>
  <c r="AK82" i="38"/>
  <c r="AK81" i="38"/>
  <c r="AK80" i="38"/>
  <c r="AK79" i="38"/>
  <c r="AK78" i="38"/>
  <c r="AK77" i="38"/>
  <c r="AK76" i="38"/>
  <c r="AK75" i="38"/>
  <c r="AK74" i="38"/>
  <c r="AK73" i="38"/>
  <c r="AK72" i="38"/>
  <c r="AK71" i="38"/>
  <c r="AK70" i="38"/>
  <c r="AK69" i="38"/>
  <c r="AK68" i="38"/>
  <c r="AK67" i="38"/>
  <c r="AK66" i="38"/>
  <c r="AK65" i="38"/>
  <c r="AK64" i="38"/>
  <c r="AK63" i="38"/>
  <c r="AK62" i="38"/>
  <c r="AK61" i="38"/>
  <c r="AK60" i="38"/>
  <c r="AK59" i="38"/>
  <c r="AK58" i="38"/>
  <c r="AK57" i="38"/>
  <c r="AK56" i="38"/>
  <c r="AK55" i="38"/>
  <c r="AK54" i="38"/>
  <c r="AK53" i="38"/>
  <c r="AK52" i="38"/>
  <c r="AK51" i="38"/>
  <c r="AK50" i="38"/>
  <c r="AK49" i="38"/>
  <c r="AK48" i="38"/>
  <c r="AK47" i="38"/>
  <c r="AK46" i="38"/>
  <c r="AK45" i="38"/>
  <c r="AK44" i="38"/>
  <c r="S45" i="33" l="1"/>
  <c r="X1689" i="2" s="1"/>
  <c r="F40" i="28"/>
  <c r="E33" i="10"/>
  <c r="BG133" i="2"/>
  <c r="D133" i="2"/>
  <c r="C24" i="10"/>
  <c r="BA124" i="2"/>
  <c r="D42" i="10"/>
  <c r="AL142" i="2"/>
  <c r="C33" i="10"/>
  <c r="BA133" i="2"/>
  <c r="E24" i="10"/>
  <c r="BG124" i="2"/>
  <c r="D124" i="2"/>
  <c r="H6" i="10"/>
  <c r="BJ106" i="2"/>
  <c r="C6" i="10"/>
  <c r="BA106" i="2"/>
  <c r="D6" i="10"/>
  <c r="AL106" i="2"/>
  <c r="E42" i="10"/>
  <c r="BG142" i="2"/>
  <c r="D142" i="2"/>
  <c r="D33" i="10"/>
  <c r="AL133" i="2"/>
  <c r="E6" i="10"/>
  <c r="BG106" i="2"/>
  <c r="D106" i="2"/>
  <c r="C42" i="10"/>
  <c r="BA142" i="2"/>
  <c r="D24" i="10"/>
  <c r="AL124" i="2"/>
  <c r="E15" i="10"/>
  <c r="BG115" i="2"/>
  <c r="D115" i="2"/>
  <c r="C15" i="10"/>
  <c r="BA115" i="2"/>
  <c r="D15" i="10"/>
  <c r="AL115" i="2"/>
  <c r="G6" i="10"/>
  <c r="BI106" i="2"/>
  <c r="F6" i="10"/>
  <c r="BH106" i="2"/>
  <c r="AD106" i="2"/>
  <c r="P8" i="35"/>
  <c r="P1753" i="2" s="1"/>
  <c r="J10" i="35"/>
  <c r="J1755" i="2" s="1"/>
  <c r="J20" i="35"/>
  <c r="J1765" i="2" s="1"/>
  <c r="M9" i="35"/>
  <c r="M1754" i="2" s="1"/>
  <c r="P18" i="35"/>
  <c r="P1763" i="2" s="1"/>
  <c r="M19" i="35"/>
  <c r="M1764" i="2" s="1"/>
  <c r="G11" i="35"/>
  <c r="G1756" i="2" s="1"/>
  <c r="G21" i="35"/>
  <c r="G1766" i="2" s="1"/>
  <c r="X11" i="37"/>
  <c r="Y1776" i="2" s="1"/>
  <c r="R100" i="33"/>
  <c r="R1744" i="2" s="1"/>
  <c r="I21" i="33"/>
  <c r="I1665" i="2" s="1"/>
  <c r="AD100" i="30"/>
  <c r="AV100" i="30" s="1"/>
  <c r="AC100" i="30"/>
  <c r="AD99" i="30"/>
  <c r="AV99" i="30" s="1"/>
  <c r="AC99" i="30"/>
  <c r="AD98" i="30"/>
  <c r="AV98" i="30" s="1"/>
  <c r="AC98" i="30"/>
  <c r="AD97" i="30"/>
  <c r="AV97" i="30" s="1"/>
  <c r="AC97" i="30"/>
  <c r="AD96" i="30"/>
  <c r="AV96" i="30" s="1"/>
  <c r="AC96" i="30"/>
  <c r="AD95" i="30"/>
  <c r="AV95" i="30" s="1"/>
  <c r="AC95" i="30"/>
  <c r="AD94" i="30"/>
  <c r="AV94" i="30" s="1"/>
  <c r="AC94" i="30"/>
  <c r="AD93" i="30"/>
  <c r="AV93" i="30" s="1"/>
  <c r="AC93" i="30"/>
  <c r="AD92" i="30"/>
  <c r="AV92" i="30" s="1"/>
  <c r="AC92" i="30"/>
  <c r="AD91" i="30"/>
  <c r="AV91" i="30" s="1"/>
  <c r="AC91" i="30"/>
  <c r="AD90" i="30"/>
  <c r="AV90" i="30" s="1"/>
  <c r="AC90" i="30"/>
  <c r="AD89" i="30"/>
  <c r="AV89" i="30" s="1"/>
  <c r="AC89" i="30"/>
  <c r="AD88" i="30"/>
  <c r="AV88" i="30" s="1"/>
  <c r="AC88" i="30"/>
  <c r="AD80" i="30"/>
  <c r="AV80" i="30" s="1"/>
  <c r="AC80" i="30"/>
  <c r="AD79" i="30"/>
  <c r="AV79" i="30" s="1"/>
  <c r="AC79" i="30"/>
  <c r="AD78" i="30"/>
  <c r="AV78" i="30" s="1"/>
  <c r="AC78" i="30"/>
  <c r="AD77" i="30"/>
  <c r="AV77" i="30" s="1"/>
  <c r="AC77" i="30"/>
  <c r="AD76" i="30"/>
  <c r="AV76" i="30" s="1"/>
  <c r="AC76" i="30"/>
  <c r="AD75" i="30"/>
  <c r="AV75" i="30" s="1"/>
  <c r="AC75" i="30"/>
  <c r="AD74" i="30"/>
  <c r="AV74" i="30" s="1"/>
  <c r="AC74" i="30"/>
  <c r="AD73" i="30"/>
  <c r="AC73" i="30"/>
  <c r="AD72" i="30"/>
  <c r="AV72" i="30" s="1"/>
  <c r="AC72" i="30"/>
  <c r="AD71" i="30"/>
  <c r="AV71" i="30" s="1"/>
  <c r="AC71" i="30"/>
  <c r="AD70" i="30"/>
  <c r="AV70" i="30" s="1"/>
  <c r="AC70" i="30"/>
  <c r="AD69" i="30"/>
  <c r="AV69" i="30" s="1"/>
  <c r="AC69" i="30"/>
  <c r="AD40" i="30"/>
  <c r="AV40" i="30" s="1"/>
  <c r="AC40" i="30"/>
  <c r="AD39" i="30"/>
  <c r="AV39" i="30" s="1"/>
  <c r="AC39" i="30"/>
  <c r="AD38" i="30"/>
  <c r="AV38" i="30" s="1"/>
  <c r="AC38" i="30"/>
  <c r="AD37" i="30"/>
  <c r="AV37" i="30" s="1"/>
  <c r="AC37" i="30"/>
  <c r="AD36" i="30"/>
  <c r="AV36" i="30" s="1"/>
  <c r="AC36" i="30"/>
  <c r="AD35" i="30"/>
  <c r="AV35" i="30" s="1"/>
  <c r="AC35" i="30"/>
  <c r="AD34" i="30"/>
  <c r="AV34" i="30" s="1"/>
  <c r="AC34" i="30"/>
  <c r="AD33" i="30"/>
  <c r="AV33" i="30" s="1"/>
  <c r="AC33" i="30"/>
  <c r="A71" i="30" l="1"/>
  <c r="A75" i="30"/>
  <c r="A79" i="30"/>
  <c r="F41" i="28"/>
  <c r="A73" i="30"/>
  <c r="AU33" i="30"/>
  <c r="A33" i="30"/>
  <c r="AU37" i="30"/>
  <c r="A37" i="30"/>
  <c r="AU35" i="30"/>
  <c r="A35" i="30"/>
  <c r="AU39" i="30"/>
  <c r="A39" i="30"/>
  <c r="AU34" i="30"/>
  <c r="A34" i="30"/>
  <c r="AU36" i="30"/>
  <c r="A36" i="30"/>
  <c r="AU38" i="30"/>
  <c r="A38" i="30"/>
  <c r="AU40" i="30"/>
  <c r="A40" i="30"/>
  <c r="AU90" i="30"/>
  <c r="A90" i="30"/>
  <c r="AU92" i="30"/>
  <c r="A92" i="30"/>
  <c r="AU94" i="30"/>
  <c r="A94" i="30"/>
  <c r="AU96" i="30"/>
  <c r="A96" i="30"/>
  <c r="AU98" i="30"/>
  <c r="A98" i="30"/>
  <c r="AU100" i="30"/>
  <c r="A100" i="30"/>
  <c r="AU91" i="30"/>
  <c r="A91" i="30"/>
  <c r="AU93" i="30"/>
  <c r="A93" i="30"/>
  <c r="AU95" i="30"/>
  <c r="A95" i="30"/>
  <c r="AU97" i="30"/>
  <c r="A97" i="30"/>
  <c r="AU99" i="30"/>
  <c r="A99" i="30"/>
  <c r="AU69" i="30"/>
  <c r="A69" i="30"/>
  <c r="AU77" i="30"/>
  <c r="A77" i="30"/>
  <c r="AU70" i="30"/>
  <c r="A70" i="30"/>
  <c r="AU72" i="30"/>
  <c r="A72" i="30"/>
  <c r="AU74" i="30"/>
  <c r="A74" i="30"/>
  <c r="AU76" i="30"/>
  <c r="A76" i="30"/>
  <c r="AU78" i="30"/>
  <c r="A78" i="30"/>
  <c r="AU80" i="30"/>
  <c r="A80" i="30"/>
  <c r="AU89" i="30"/>
  <c r="A89" i="30"/>
  <c r="AU88" i="30"/>
  <c r="A88" i="30"/>
  <c r="F42" i="28"/>
  <c r="F7" i="10"/>
  <c r="BH107" i="2"/>
  <c r="AD107" i="2"/>
  <c r="E7" i="10"/>
  <c r="BG107" i="2"/>
  <c r="D107" i="2"/>
  <c r="D43" i="10"/>
  <c r="AL143" i="2"/>
  <c r="E16" i="10"/>
  <c r="BG116" i="2"/>
  <c r="D116" i="2"/>
  <c r="G7" i="10"/>
  <c r="BI107" i="2"/>
  <c r="D34" i="10"/>
  <c r="AL134" i="2"/>
  <c r="D25" i="10"/>
  <c r="AL125" i="2"/>
  <c r="D7" i="10"/>
  <c r="AL107" i="2"/>
  <c r="C25" i="10"/>
  <c r="BA125" i="2"/>
  <c r="D16" i="10"/>
  <c r="AL116" i="2"/>
  <c r="E25" i="10"/>
  <c r="BG125" i="2"/>
  <c r="D125" i="2"/>
  <c r="C43" i="10"/>
  <c r="BA143" i="2"/>
  <c r="E43" i="10"/>
  <c r="D143" i="2"/>
  <c r="BG143" i="2"/>
  <c r="C7" i="10"/>
  <c r="BA107" i="2"/>
  <c r="E34" i="10"/>
  <c r="BG134" i="2"/>
  <c r="D134" i="2"/>
  <c r="C16" i="10"/>
  <c r="BA116" i="2"/>
  <c r="C34" i="10"/>
  <c r="BA134" i="2"/>
  <c r="H7" i="10"/>
  <c r="BJ107" i="2"/>
  <c r="N19" i="35"/>
  <c r="N1764" i="2" s="1"/>
  <c r="K20" i="35"/>
  <c r="K1765" i="2" s="1"/>
  <c r="N9" i="35"/>
  <c r="N1754" i="2" s="1"/>
  <c r="H21" i="35"/>
  <c r="H1766" i="2" s="1"/>
  <c r="K10" i="35"/>
  <c r="K1755" i="2" s="1"/>
  <c r="Q18" i="35"/>
  <c r="Q1763" i="2" s="1"/>
  <c r="T30" i="34"/>
  <c r="V30" i="34" s="1"/>
  <c r="H11" i="35"/>
  <c r="H1756" i="2" s="1"/>
  <c r="Q8" i="35"/>
  <c r="Q1753" i="2" s="1"/>
  <c r="J21" i="33"/>
  <c r="J1665" i="2" s="1"/>
  <c r="G101" i="33"/>
  <c r="G1745" i="2" s="1"/>
  <c r="Y11" i="37"/>
  <c r="Z1776" i="2" s="1"/>
  <c r="AT71" i="30"/>
  <c r="AT75" i="30"/>
  <c r="AT79" i="30"/>
  <c r="AU79" i="30"/>
  <c r="AV73" i="30"/>
  <c r="AU71" i="30"/>
  <c r="AT73" i="30"/>
  <c r="AU75" i="30"/>
  <c r="AT69" i="30"/>
  <c r="AU73" i="30"/>
  <c r="AT77" i="30"/>
  <c r="AT70" i="30"/>
  <c r="AT76" i="30"/>
  <c r="AT78" i="30"/>
  <c r="AT80" i="30"/>
  <c r="AT72" i="30"/>
  <c r="AT74" i="30"/>
  <c r="F43" i="28" l="1"/>
  <c r="C26" i="10"/>
  <c r="BA126" i="2"/>
  <c r="G8" i="10"/>
  <c r="BI108" i="2"/>
  <c r="C44" i="10"/>
  <c r="BA144" i="2"/>
  <c r="D44" i="10"/>
  <c r="AL144" i="2"/>
  <c r="E35" i="10"/>
  <c r="D135" i="2"/>
  <c r="BG135" i="2"/>
  <c r="D8" i="10"/>
  <c r="AL108" i="2"/>
  <c r="H8" i="10"/>
  <c r="BJ108" i="2"/>
  <c r="C8" i="10"/>
  <c r="BA108" i="2"/>
  <c r="E26" i="10"/>
  <c r="BG126" i="2"/>
  <c r="D126" i="2"/>
  <c r="D26" i="10"/>
  <c r="AL126" i="2"/>
  <c r="E8" i="10"/>
  <c r="BG108" i="2"/>
  <c r="D108" i="2"/>
  <c r="C35" i="10"/>
  <c r="BA135" i="2"/>
  <c r="D17" i="10"/>
  <c r="AL117" i="2"/>
  <c r="D35" i="10"/>
  <c r="AL135" i="2"/>
  <c r="C17" i="10"/>
  <c r="BA117" i="2"/>
  <c r="E44" i="10"/>
  <c r="BG144" i="2"/>
  <c r="D144" i="2"/>
  <c r="E17" i="10"/>
  <c r="BG117" i="2"/>
  <c r="D117" i="2"/>
  <c r="F8" i="10"/>
  <c r="BH108" i="2"/>
  <c r="AD108" i="2"/>
  <c r="I11" i="35"/>
  <c r="I1756" i="2" s="1"/>
  <c r="O9" i="35"/>
  <c r="O1754" i="2" s="1"/>
  <c r="I21" i="35"/>
  <c r="I1766" i="2" s="1"/>
  <c r="L20" i="35"/>
  <c r="L1765" i="2" s="1"/>
  <c r="T18" i="34"/>
  <c r="V18" i="34" s="1"/>
  <c r="L10" i="35"/>
  <c r="L1755" i="2" s="1"/>
  <c r="O19" i="35"/>
  <c r="O1764" i="2" s="1"/>
  <c r="W15" i="37"/>
  <c r="X1780" i="2" s="1"/>
  <c r="H101" i="33"/>
  <c r="H1745" i="2" s="1"/>
  <c r="K21" i="33"/>
  <c r="K1665" i="2" s="1"/>
  <c r="H80" i="26"/>
  <c r="K68" i="27" s="1"/>
  <c r="AK503" i="2" s="1"/>
  <c r="F80" i="26"/>
  <c r="I68" i="27" s="1"/>
  <c r="AJ503" i="2" s="1"/>
  <c r="H79" i="26"/>
  <c r="K67" i="27" s="1"/>
  <c r="AK502" i="2" s="1"/>
  <c r="F79" i="26"/>
  <c r="I67" i="27" s="1"/>
  <c r="AJ502" i="2" s="1"/>
  <c r="H78" i="26"/>
  <c r="K66" i="27" s="1"/>
  <c r="AK501" i="2" s="1"/>
  <c r="F78" i="26"/>
  <c r="I66" i="27" s="1"/>
  <c r="AJ501" i="2" s="1"/>
  <c r="H19" i="38"/>
  <c r="V95" i="39" s="1"/>
  <c r="AH1916" i="2" s="1"/>
  <c r="F19" i="38"/>
  <c r="T95" i="39" s="1"/>
  <c r="AF1916" i="2" s="1"/>
  <c r="H18" i="38"/>
  <c r="V94" i="39" s="1"/>
  <c r="AH1915" i="2" s="1"/>
  <c r="H17" i="38"/>
  <c r="V93" i="39" s="1"/>
  <c r="AH1914" i="2" s="1"/>
  <c r="G17" i="38"/>
  <c r="U93" i="39" s="1"/>
  <c r="AG1914" i="2" s="1"/>
  <c r="H16" i="38"/>
  <c r="V92" i="39" s="1"/>
  <c r="AH1913" i="2" s="1"/>
  <c r="F16" i="38"/>
  <c r="T92" i="39" s="1"/>
  <c r="AF1913" i="2" s="1"/>
  <c r="M20" i="38"/>
  <c r="U122" i="39" s="1"/>
  <c r="AG1943" i="2" s="1"/>
  <c r="L20" i="38"/>
  <c r="T122" i="39" s="1"/>
  <c r="AF1943" i="2" s="1"/>
  <c r="K20" i="38"/>
  <c r="U109" i="39" s="1"/>
  <c r="AG1930" i="2" s="1"/>
  <c r="J20" i="38"/>
  <c r="T109" i="39" s="1"/>
  <c r="AF1930" i="2" s="1"/>
  <c r="C80" i="26"/>
  <c r="S89" i="32"/>
  <c r="R89" i="32"/>
  <c r="Q79" i="33" s="1"/>
  <c r="Q1723" i="2" s="1"/>
  <c r="Q89" i="32"/>
  <c r="P79" i="33" s="1"/>
  <c r="P1723" i="2" s="1"/>
  <c r="P89" i="32"/>
  <c r="O79" i="33" s="1"/>
  <c r="O1723" i="2" s="1"/>
  <c r="O89" i="32"/>
  <c r="N79" i="33" s="1"/>
  <c r="N1723" i="2" s="1"/>
  <c r="N89" i="32"/>
  <c r="M79" i="33" s="1"/>
  <c r="M1723" i="2" s="1"/>
  <c r="M89" i="32"/>
  <c r="L79" i="33" s="1"/>
  <c r="L1723" i="2" s="1"/>
  <c r="L89" i="32"/>
  <c r="K79" i="33" s="1"/>
  <c r="K1723" i="2" s="1"/>
  <c r="K89" i="32"/>
  <c r="J79" i="33" s="1"/>
  <c r="J1723" i="2" s="1"/>
  <c r="J89" i="32"/>
  <c r="I79" i="33" s="1"/>
  <c r="I1723" i="2" s="1"/>
  <c r="I89" i="32"/>
  <c r="H79" i="33" s="1"/>
  <c r="H1723" i="2" s="1"/>
  <c r="H110" i="32"/>
  <c r="G100" i="33" s="1"/>
  <c r="G1744" i="2" s="1"/>
  <c r="H103" i="32"/>
  <c r="G93" i="33" s="1"/>
  <c r="G1737" i="2" s="1"/>
  <c r="H96" i="32"/>
  <c r="G86" i="33" s="1"/>
  <c r="G1730" i="2" s="1"/>
  <c r="H89" i="32"/>
  <c r="G79" i="33" s="1"/>
  <c r="G1723" i="2" s="1"/>
  <c r="L40" i="11"/>
  <c r="L39" i="11"/>
  <c r="T53" i="32"/>
  <c r="T52" i="32"/>
  <c r="T104" i="32"/>
  <c r="T97" i="32"/>
  <c r="T83" i="32"/>
  <c r="T76" i="32"/>
  <c r="T69" i="32"/>
  <c r="V69" i="32" s="1"/>
  <c r="T62" i="32"/>
  <c r="T109" i="32"/>
  <c r="T108" i="32"/>
  <c r="V108" i="32" s="1"/>
  <c r="T102" i="32"/>
  <c r="T101" i="32"/>
  <c r="V101" i="32" s="1"/>
  <c r="T95" i="32"/>
  <c r="T94" i="32"/>
  <c r="V94" i="32" s="1"/>
  <c r="T88" i="32"/>
  <c r="T87" i="32"/>
  <c r="V87" i="32" s="1"/>
  <c r="T81" i="32"/>
  <c r="T80" i="32"/>
  <c r="V80" i="32" s="1"/>
  <c r="T74" i="32"/>
  <c r="T73" i="32"/>
  <c r="V73" i="32" s="1"/>
  <c r="T67" i="32"/>
  <c r="T66" i="32"/>
  <c r="V66" i="32" s="1"/>
  <c r="T60" i="32"/>
  <c r="T59" i="32"/>
  <c r="V59" i="32" s="1"/>
  <c r="T48" i="32"/>
  <c r="T46" i="32"/>
  <c r="T45" i="32"/>
  <c r="V45" i="32" s="1"/>
  <c r="T30" i="32"/>
  <c r="V30" i="32" s="1"/>
  <c r="T29" i="32"/>
  <c r="V29" i="32" s="1"/>
  <c r="T17" i="32"/>
  <c r="V17" i="32" s="1"/>
  <c r="T16" i="32"/>
  <c r="V16" i="32" s="1"/>
  <c r="T15" i="32"/>
  <c r="V15" i="32" s="1"/>
  <c r="T14" i="32"/>
  <c r="V14" i="32" s="1"/>
  <c r="T13" i="32"/>
  <c r="V13" i="32" s="1"/>
  <c r="T12" i="32"/>
  <c r="V12" i="32" s="1"/>
  <c r="G68" i="27" l="1"/>
  <c r="AE503" i="2" s="1"/>
  <c r="S66" i="33"/>
  <c r="X1710" i="2" s="1"/>
  <c r="S36" i="33"/>
  <c r="X1680" i="2" s="1"/>
  <c r="S42" i="33"/>
  <c r="X1686" i="2" s="1"/>
  <c r="S43" i="33"/>
  <c r="X1687" i="2" s="1"/>
  <c r="S50" i="33"/>
  <c r="X1694" i="2" s="1"/>
  <c r="S57" i="33"/>
  <c r="X1701" i="2" s="1"/>
  <c r="S64" i="33"/>
  <c r="X1708" i="2" s="1"/>
  <c r="S71" i="33"/>
  <c r="X1715" i="2" s="1"/>
  <c r="S78" i="33"/>
  <c r="X1722" i="2" s="1"/>
  <c r="S85" i="33"/>
  <c r="X1729" i="2" s="1"/>
  <c r="S92" i="33"/>
  <c r="X1736" i="2" s="1"/>
  <c r="S99" i="33"/>
  <c r="X1743" i="2" s="1"/>
  <c r="S19" i="33"/>
  <c r="X1663" i="2" s="1"/>
  <c r="F9" i="10"/>
  <c r="BH109" i="2"/>
  <c r="AD109" i="2"/>
  <c r="C18" i="10"/>
  <c r="BA118" i="2"/>
  <c r="C36" i="10"/>
  <c r="BA136" i="2"/>
  <c r="D45" i="10"/>
  <c r="AL146" i="2" s="1"/>
  <c r="AL145" i="2"/>
  <c r="E27" i="10"/>
  <c r="BG127" i="2"/>
  <c r="D127" i="2"/>
  <c r="E18" i="10"/>
  <c r="BG118" i="2"/>
  <c r="D118" i="2"/>
  <c r="E9" i="10"/>
  <c r="BG109" i="2"/>
  <c r="D109" i="2"/>
  <c r="C45" i="10"/>
  <c r="BA146" i="2" s="1"/>
  <c r="BA145" i="2"/>
  <c r="D36" i="10"/>
  <c r="AL136" i="2"/>
  <c r="C9" i="10"/>
  <c r="BA109" i="2"/>
  <c r="D9" i="10"/>
  <c r="AL109" i="2"/>
  <c r="G9" i="10"/>
  <c r="BI109" i="2"/>
  <c r="E45" i="10"/>
  <c r="BG145" i="2"/>
  <c r="D145" i="2"/>
  <c r="D18" i="10"/>
  <c r="AL118" i="2"/>
  <c r="H9" i="10"/>
  <c r="BJ109" i="2"/>
  <c r="D27" i="10"/>
  <c r="AL127" i="2"/>
  <c r="E36" i="10"/>
  <c r="BG136" i="2"/>
  <c r="D136" i="2"/>
  <c r="C27" i="10"/>
  <c r="BA127" i="2"/>
  <c r="M10" i="35"/>
  <c r="M1755" i="2" s="1"/>
  <c r="J21" i="35"/>
  <c r="J1766" i="2" s="1"/>
  <c r="P9" i="35"/>
  <c r="P1754" i="2" s="1"/>
  <c r="M20" i="35"/>
  <c r="M1765" i="2" s="1"/>
  <c r="J11" i="35"/>
  <c r="J1756" i="2" s="1"/>
  <c r="P19" i="35"/>
  <c r="P1764" i="2" s="1"/>
  <c r="S2" i="33"/>
  <c r="X1646" i="2" s="1"/>
  <c r="S38" i="33"/>
  <c r="X1682" i="2" s="1"/>
  <c r="S3" i="33"/>
  <c r="X1647" i="2" s="1"/>
  <c r="R79" i="33"/>
  <c r="R1723" i="2" s="1"/>
  <c r="L21" i="33"/>
  <c r="L1665" i="2" s="1"/>
  <c r="S49" i="33"/>
  <c r="X1693" i="2" s="1"/>
  <c r="S77" i="33"/>
  <c r="X1721" i="2" s="1"/>
  <c r="S52" i="33"/>
  <c r="X1696" i="2" s="1"/>
  <c r="S4" i="33"/>
  <c r="X1648" i="2" s="1"/>
  <c r="S59" i="33"/>
  <c r="X1703" i="2" s="1"/>
  <c r="S5" i="33"/>
  <c r="X1649" i="2" s="1"/>
  <c r="S56" i="33"/>
  <c r="X1700" i="2" s="1"/>
  <c r="S84" i="33"/>
  <c r="X1728" i="2" s="1"/>
  <c r="S6" i="33"/>
  <c r="X1650" i="2" s="1"/>
  <c r="S73" i="33"/>
  <c r="X1717" i="2" s="1"/>
  <c r="S7" i="33"/>
  <c r="X1651" i="2" s="1"/>
  <c r="S63" i="33"/>
  <c r="X1707" i="2" s="1"/>
  <c r="S91" i="33"/>
  <c r="X1735" i="2" s="1"/>
  <c r="I101" i="33"/>
  <c r="I1745" i="2" s="1"/>
  <c r="S35" i="33"/>
  <c r="X1679" i="2" s="1"/>
  <c r="S87" i="33"/>
  <c r="X1731" i="2" s="1"/>
  <c r="X15" i="37"/>
  <c r="Y1780" i="2" s="1"/>
  <c r="S20" i="33"/>
  <c r="X1664" i="2" s="1"/>
  <c r="S70" i="33"/>
  <c r="X1714" i="2" s="1"/>
  <c r="S98" i="33"/>
  <c r="X1742" i="2" s="1"/>
  <c r="S94" i="33"/>
  <c r="X1738" i="2" s="1"/>
  <c r="AD47" i="30"/>
  <c r="AV47" i="30" s="1"/>
  <c r="AC47" i="30"/>
  <c r="AD46" i="30"/>
  <c r="AV46" i="30" s="1"/>
  <c r="AC46" i="30"/>
  <c r="AD45" i="30"/>
  <c r="AV45" i="30" s="1"/>
  <c r="AC45" i="30"/>
  <c r="AD44" i="30"/>
  <c r="AV44" i="30" s="1"/>
  <c r="AC44" i="30"/>
  <c r="AD43" i="30"/>
  <c r="AV43" i="30" s="1"/>
  <c r="AC43" i="30"/>
  <c r="AD42" i="30"/>
  <c r="AV42" i="30" s="1"/>
  <c r="AC42" i="30"/>
  <c r="AD41" i="30"/>
  <c r="AV41" i="30" s="1"/>
  <c r="AC41" i="30"/>
  <c r="AD32" i="30"/>
  <c r="AV32" i="30" s="1"/>
  <c r="AC32" i="30"/>
  <c r="AD31" i="30"/>
  <c r="AV31" i="30" s="1"/>
  <c r="AC31" i="30"/>
  <c r="AD30" i="30"/>
  <c r="AV30" i="30" s="1"/>
  <c r="AC30" i="30"/>
  <c r="AD29" i="30"/>
  <c r="AV29" i="30" s="1"/>
  <c r="AC29" i="30"/>
  <c r="AD28" i="30"/>
  <c r="AV28" i="30" s="1"/>
  <c r="AC28" i="30"/>
  <c r="AD27" i="30"/>
  <c r="AV27" i="30" s="1"/>
  <c r="AC27" i="30"/>
  <c r="AD26" i="30"/>
  <c r="AV26" i="30" s="1"/>
  <c r="AC26" i="30"/>
  <c r="AD25" i="30"/>
  <c r="AV25" i="30" s="1"/>
  <c r="AC25" i="30"/>
  <c r="AD24" i="30"/>
  <c r="AV24" i="30" s="1"/>
  <c r="AC24" i="30"/>
  <c r="AD10" i="30"/>
  <c r="AC10" i="30"/>
  <c r="AQ101" i="30"/>
  <c r="AP101" i="30"/>
  <c r="AO101" i="30"/>
  <c r="AN101" i="30"/>
  <c r="AM101" i="30"/>
  <c r="AL101" i="30"/>
  <c r="AK101" i="30"/>
  <c r="AJ101" i="30"/>
  <c r="AI101" i="30"/>
  <c r="AH101" i="30"/>
  <c r="AG101" i="30"/>
  <c r="AF101" i="30"/>
  <c r="AB101" i="30"/>
  <c r="Z1033" i="31" s="1"/>
  <c r="AH1620" i="2" s="1"/>
  <c r="AA101" i="30"/>
  <c r="W1033" i="31" s="1"/>
  <c r="AE1620" i="2" s="1"/>
  <c r="Z101" i="30"/>
  <c r="Z939" i="31" s="1"/>
  <c r="AH1526" i="2" s="1"/>
  <c r="Y101" i="30"/>
  <c r="W939" i="31" s="1"/>
  <c r="AE1526" i="2" s="1"/>
  <c r="X101" i="30"/>
  <c r="Z845" i="31" s="1"/>
  <c r="AH1432" i="2" s="1"/>
  <c r="W101" i="30"/>
  <c r="W845" i="31" s="1"/>
  <c r="AE1432" i="2" s="1"/>
  <c r="V101" i="30"/>
  <c r="Z751" i="31" s="1"/>
  <c r="AH1338" i="2" s="1"/>
  <c r="U101" i="30"/>
  <c r="W751" i="31" s="1"/>
  <c r="AE1338" i="2" s="1"/>
  <c r="T101" i="30"/>
  <c r="Z657" i="31" s="1"/>
  <c r="AH1244" i="2" s="1"/>
  <c r="S101" i="30"/>
  <c r="W657" i="31" s="1"/>
  <c r="AE1244" i="2" s="1"/>
  <c r="R101" i="30"/>
  <c r="Z563" i="31" s="1"/>
  <c r="AH1150" i="2" s="1"/>
  <c r="Q101" i="30"/>
  <c r="W563" i="31" s="1"/>
  <c r="AE1150" i="2" s="1"/>
  <c r="P101" i="30"/>
  <c r="Z469" i="31" s="1"/>
  <c r="AH1056" i="2" s="1"/>
  <c r="O101" i="30"/>
  <c r="W469" i="31" s="1"/>
  <c r="AE1056" i="2" s="1"/>
  <c r="N101" i="30"/>
  <c r="Z375" i="31" s="1"/>
  <c r="AH962" i="2" s="1"/>
  <c r="M101" i="30"/>
  <c r="W375" i="31" s="1"/>
  <c r="AE962" i="2" s="1"/>
  <c r="L101" i="30"/>
  <c r="Z281" i="31" s="1"/>
  <c r="AH868" i="2" s="1"/>
  <c r="K101" i="30"/>
  <c r="W281" i="31" s="1"/>
  <c r="AE868" i="2" s="1"/>
  <c r="J101" i="30"/>
  <c r="Z187" i="31" s="1"/>
  <c r="AH774" i="2" s="1"/>
  <c r="I101" i="30"/>
  <c r="W187" i="31" s="1"/>
  <c r="AE774" i="2" s="1"/>
  <c r="G101" i="30"/>
  <c r="AC93" i="31" s="1"/>
  <c r="AK680" i="2" s="1"/>
  <c r="F101" i="30"/>
  <c r="AA93" i="31" s="1"/>
  <c r="AJ680" i="2" s="1"/>
  <c r="E101" i="30"/>
  <c r="Z93" i="31" s="1"/>
  <c r="AH680" i="2" s="1"/>
  <c r="AQ81" i="30"/>
  <c r="AP81" i="30"/>
  <c r="AO81" i="30"/>
  <c r="AN81" i="30"/>
  <c r="AM81" i="30"/>
  <c r="AL81" i="30"/>
  <c r="AK81" i="30"/>
  <c r="AJ81" i="30"/>
  <c r="AI81" i="30"/>
  <c r="AH81" i="30"/>
  <c r="AG81" i="30"/>
  <c r="AF81" i="30"/>
  <c r="AB81" i="30"/>
  <c r="Z1013" i="31" s="1"/>
  <c r="AH1600" i="2" s="1"/>
  <c r="AA81" i="30"/>
  <c r="W1013" i="31" s="1"/>
  <c r="AE1600" i="2" s="1"/>
  <c r="Z81" i="30"/>
  <c r="Z919" i="31" s="1"/>
  <c r="AH1506" i="2" s="1"/>
  <c r="Y81" i="30"/>
  <c r="W919" i="31" s="1"/>
  <c r="AE1506" i="2" s="1"/>
  <c r="X81" i="30"/>
  <c r="Z825" i="31" s="1"/>
  <c r="AH1412" i="2" s="1"/>
  <c r="W81" i="30"/>
  <c r="W825" i="31" s="1"/>
  <c r="AE1412" i="2" s="1"/>
  <c r="V81" i="30"/>
  <c r="Z731" i="31" s="1"/>
  <c r="AH1318" i="2" s="1"/>
  <c r="U81" i="30"/>
  <c r="W731" i="31" s="1"/>
  <c r="AE1318" i="2" s="1"/>
  <c r="T81" i="30"/>
  <c r="Z637" i="31" s="1"/>
  <c r="AH1224" i="2" s="1"/>
  <c r="S81" i="30"/>
  <c r="W637" i="31" s="1"/>
  <c r="AE1224" i="2" s="1"/>
  <c r="R81" i="30"/>
  <c r="Z543" i="31" s="1"/>
  <c r="AH1130" i="2" s="1"/>
  <c r="Q81" i="30"/>
  <c r="W543" i="31" s="1"/>
  <c r="AE1130" i="2" s="1"/>
  <c r="P81" i="30"/>
  <c r="Z449" i="31" s="1"/>
  <c r="AH1036" i="2" s="1"/>
  <c r="O81" i="30"/>
  <c r="W449" i="31" s="1"/>
  <c r="AE1036" i="2" s="1"/>
  <c r="N81" i="30"/>
  <c r="Z355" i="31" s="1"/>
  <c r="AH942" i="2" s="1"/>
  <c r="M81" i="30"/>
  <c r="W355" i="31" s="1"/>
  <c r="AE942" i="2" s="1"/>
  <c r="L81" i="30"/>
  <c r="Z261" i="31" s="1"/>
  <c r="AH848" i="2" s="1"/>
  <c r="K81" i="30"/>
  <c r="W261" i="31" s="1"/>
  <c r="AE848" i="2" s="1"/>
  <c r="J81" i="30"/>
  <c r="Z167" i="31" s="1"/>
  <c r="AH754" i="2" s="1"/>
  <c r="I81" i="30"/>
  <c r="W167" i="31" s="1"/>
  <c r="AE754" i="2" s="1"/>
  <c r="G81" i="30"/>
  <c r="AC73" i="31" s="1"/>
  <c r="AK660" i="2" s="1"/>
  <c r="F81" i="30"/>
  <c r="AA73" i="31" s="1"/>
  <c r="AJ660" i="2" s="1"/>
  <c r="E81" i="30"/>
  <c r="Z73" i="31" s="1"/>
  <c r="AH660" i="2" s="1"/>
  <c r="AQ49" i="30"/>
  <c r="AP49" i="30"/>
  <c r="AO49" i="30"/>
  <c r="AN49" i="30"/>
  <c r="AM49" i="30"/>
  <c r="AL49" i="30"/>
  <c r="AK49" i="30"/>
  <c r="AJ49" i="30"/>
  <c r="AI49" i="30"/>
  <c r="AH49" i="30"/>
  <c r="AG49" i="30"/>
  <c r="AF49" i="30"/>
  <c r="AB49" i="30"/>
  <c r="Z981" i="31" s="1"/>
  <c r="AH1568" i="2" s="1"/>
  <c r="AA49" i="30"/>
  <c r="W981" i="31" s="1"/>
  <c r="AE1568" i="2" s="1"/>
  <c r="Z49" i="30"/>
  <c r="Z887" i="31" s="1"/>
  <c r="AH1474" i="2" s="1"/>
  <c r="Y49" i="30"/>
  <c r="W887" i="31" s="1"/>
  <c r="AE1474" i="2" s="1"/>
  <c r="X49" i="30"/>
  <c r="Z793" i="31" s="1"/>
  <c r="AH1380" i="2" s="1"/>
  <c r="W49" i="30"/>
  <c r="W793" i="31" s="1"/>
  <c r="AE1380" i="2" s="1"/>
  <c r="V49" i="30"/>
  <c r="Z699" i="31" s="1"/>
  <c r="AH1286" i="2" s="1"/>
  <c r="U49" i="30"/>
  <c r="W699" i="31" s="1"/>
  <c r="AE1286" i="2" s="1"/>
  <c r="T49" i="30"/>
  <c r="Z605" i="31" s="1"/>
  <c r="AH1192" i="2" s="1"/>
  <c r="S49" i="30"/>
  <c r="W605" i="31" s="1"/>
  <c r="AE1192" i="2" s="1"/>
  <c r="R49" i="30"/>
  <c r="Z511" i="31" s="1"/>
  <c r="AH1098" i="2" s="1"/>
  <c r="Q49" i="30"/>
  <c r="W511" i="31" s="1"/>
  <c r="AE1098" i="2" s="1"/>
  <c r="P49" i="30"/>
  <c r="Z417" i="31" s="1"/>
  <c r="AH1004" i="2" s="1"/>
  <c r="O49" i="30"/>
  <c r="W417" i="31" s="1"/>
  <c r="AE1004" i="2" s="1"/>
  <c r="N49" i="30"/>
  <c r="Z323" i="31" s="1"/>
  <c r="AH910" i="2" s="1"/>
  <c r="M49" i="30"/>
  <c r="W323" i="31" s="1"/>
  <c r="AE910" i="2" s="1"/>
  <c r="L49" i="30"/>
  <c r="Z229" i="31" s="1"/>
  <c r="AH816" i="2" s="1"/>
  <c r="K49" i="30"/>
  <c r="W229" i="31" s="1"/>
  <c r="AE816" i="2" s="1"/>
  <c r="J49" i="30"/>
  <c r="Z135" i="31" s="1"/>
  <c r="AH722" i="2" s="1"/>
  <c r="I49" i="30"/>
  <c r="W135" i="31" s="1"/>
  <c r="AE722" i="2" s="1"/>
  <c r="G49" i="30"/>
  <c r="AC41" i="31" s="1"/>
  <c r="AK628" i="2" s="1"/>
  <c r="F49" i="30"/>
  <c r="AA41" i="31" s="1"/>
  <c r="AJ628" i="2" s="1"/>
  <c r="E49" i="30"/>
  <c r="Z41" i="31" s="1"/>
  <c r="AH628" i="2" s="1"/>
  <c r="D49" i="30"/>
  <c r="W41" i="31" s="1"/>
  <c r="AE628" i="2" s="1"/>
  <c r="AQ18" i="30"/>
  <c r="AP18" i="30"/>
  <c r="AO18" i="30"/>
  <c r="AN18" i="30"/>
  <c r="AM18" i="30"/>
  <c r="AL18" i="30"/>
  <c r="AK18" i="30"/>
  <c r="AJ18" i="30"/>
  <c r="AI18" i="30"/>
  <c r="AH18" i="30"/>
  <c r="AG18" i="30"/>
  <c r="AF18" i="30"/>
  <c r="AD48" i="30"/>
  <c r="AV48" i="30" s="1"/>
  <c r="AC48" i="30"/>
  <c r="AD23" i="30"/>
  <c r="AV23" i="30" s="1"/>
  <c r="AC23" i="30"/>
  <c r="AD22" i="30"/>
  <c r="AV22" i="30" s="1"/>
  <c r="AC22" i="30"/>
  <c r="AD21" i="30"/>
  <c r="AC21" i="30"/>
  <c r="D101" i="30"/>
  <c r="W93" i="31" s="1"/>
  <c r="AE680" i="2" s="1"/>
  <c r="AD87" i="30"/>
  <c r="AV87" i="30" s="1"/>
  <c r="AC87" i="30"/>
  <c r="AD86" i="30"/>
  <c r="AV86" i="30" s="1"/>
  <c r="AC86" i="30"/>
  <c r="AD85" i="30"/>
  <c r="AV85" i="30" s="1"/>
  <c r="AC85" i="30"/>
  <c r="AD84" i="30"/>
  <c r="AV84" i="30" s="1"/>
  <c r="AC84" i="30"/>
  <c r="AV10" i="30" l="1"/>
  <c r="AU26" i="30"/>
  <c r="A26" i="30"/>
  <c r="AU30" i="30"/>
  <c r="A30" i="30"/>
  <c r="AU42" i="30"/>
  <c r="A42" i="30"/>
  <c r="AU46" i="30"/>
  <c r="A46" i="30"/>
  <c r="AU23" i="30"/>
  <c r="A23" i="30"/>
  <c r="AU10" i="30"/>
  <c r="A10" i="30"/>
  <c r="AU25" i="30"/>
  <c r="A25" i="30"/>
  <c r="AU27" i="30"/>
  <c r="A27" i="30"/>
  <c r="AU29" i="30"/>
  <c r="A29" i="30"/>
  <c r="AU31" i="30"/>
  <c r="A31" i="30"/>
  <c r="AU41" i="30"/>
  <c r="A41" i="30"/>
  <c r="AU43" i="30"/>
  <c r="A43" i="30"/>
  <c r="AU45" i="30"/>
  <c r="A45" i="30"/>
  <c r="AU47" i="30"/>
  <c r="A47" i="30"/>
  <c r="AU28" i="30"/>
  <c r="A28" i="30"/>
  <c r="AU32" i="30"/>
  <c r="A32" i="30"/>
  <c r="AU44" i="30"/>
  <c r="A44" i="30"/>
  <c r="AU21" i="30"/>
  <c r="A21" i="30"/>
  <c r="AU22" i="30"/>
  <c r="A22" i="30"/>
  <c r="AU48" i="30"/>
  <c r="A48" i="30"/>
  <c r="AU24" i="30"/>
  <c r="A24" i="30"/>
  <c r="AU85" i="30"/>
  <c r="A85" i="30"/>
  <c r="AU87" i="30"/>
  <c r="A87" i="30"/>
  <c r="AU84" i="30"/>
  <c r="A84" i="30"/>
  <c r="AU86" i="30"/>
  <c r="A86" i="30"/>
  <c r="F44" i="28"/>
  <c r="F45" i="28"/>
  <c r="D10" i="10"/>
  <c r="AL111" i="2" s="1"/>
  <c r="AL110" i="2"/>
  <c r="E37" i="10"/>
  <c r="BG137" i="2"/>
  <c r="D137" i="2"/>
  <c r="BG146" i="2"/>
  <c r="D146" i="2"/>
  <c r="C10" i="10"/>
  <c r="BA111" i="2" s="1"/>
  <c r="BA110" i="2"/>
  <c r="D19" i="10"/>
  <c r="AL120" i="2" s="1"/>
  <c r="AL119" i="2"/>
  <c r="E10" i="10"/>
  <c r="BG110" i="2"/>
  <c r="D110" i="2"/>
  <c r="D28" i="10"/>
  <c r="AL129" i="2" s="1"/>
  <c r="AL128" i="2"/>
  <c r="C19" i="10"/>
  <c r="BA120" i="2" s="1"/>
  <c r="BA119" i="2"/>
  <c r="E28" i="10"/>
  <c r="BG128" i="2"/>
  <c r="D128" i="2"/>
  <c r="G10" i="10"/>
  <c r="BI110" i="2"/>
  <c r="D37" i="10"/>
  <c r="AL138" i="2" s="1"/>
  <c r="AL137" i="2"/>
  <c r="E19" i="10"/>
  <c r="D119" i="2"/>
  <c r="BG119" i="2"/>
  <c r="C37" i="10"/>
  <c r="BA138" i="2" s="1"/>
  <c r="BA137" i="2"/>
  <c r="H10" i="10"/>
  <c r="BJ110" i="2"/>
  <c r="C28" i="10"/>
  <c r="BA129" i="2" s="1"/>
  <c r="BA128" i="2"/>
  <c r="F10" i="10"/>
  <c r="BH110" i="2"/>
  <c r="AD110" i="2"/>
  <c r="Q9" i="35"/>
  <c r="Q1754" i="2" s="1"/>
  <c r="T19" i="34"/>
  <c r="V19" i="34" s="1"/>
  <c r="Q19" i="35"/>
  <c r="Q1764" i="2" s="1"/>
  <c r="T31" i="34"/>
  <c r="V31" i="34" s="1"/>
  <c r="K21" i="35"/>
  <c r="K1766" i="2" s="1"/>
  <c r="N20" i="35"/>
  <c r="N1765" i="2" s="1"/>
  <c r="K11" i="35"/>
  <c r="K1756" i="2" s="1"/>
  <c r="N10" i="35"/>
  <c r="N1755" i="2" s="1"/>
  <c r="J101" i="33"/>
  <c r="J1745" i="2" s="1"/>
  <c r="Y15" i="37"/>
  <c r="Z1780" i="2" s="1"/>
  <c r="M21" i="33"/>
  <c r="M1665" i="2" s="1"/>
  <c r="I91" i="32"/>
  <c r="G80" i="33"/>
  <c r="G1724" i="2" s="1"/>
  <c r="AG103" i="30"/>
  <c r="AK103" i="30"/>
  <c r="AO103" i="30"/>
  <c r="AH103" i="30"/>
  <c r="AP103" i="30"/>
  <c r="AL103" i="30"/>
  <c r="AC101" i="30"/>
  <c r="AD101" i="30"/>
  <c r="AI103" i="30"/>
  <c r="AM103" i="30"/>
  <c r="AF103" i="30"/>
  <c r="AJ103" i="30"/>
  <c r="AN103" i="30"/>
  <c r="AQ103" i="30"/>
  <c r="AD49" i="30"/>
  <c r="AV21" i="30"/>
  <c r="AC49" i="30"/>
  <c r="AT22" i="30"/>
  <c r="AT48" i="30"/>
  <c r="AT21" i="30"/>
  <c r="AT23" i="30"/>
  <c r="D81" i="30"/>
  <c r="W73" i="31" s="1"/>
  <c r="AE660" i="2" s="1"/>
  <c r="T18" i="32"/>
  <c r="S8" i="33" s="1"/>
  <c r="X1652" i="2" s="1"/>
  <c r="F18" i="32"/>
  <c r="U8" i="33" s="1"/>
  <c r="Z1652" i="2" s="1"/>
  <c r="L112" i="32"/>
  <c r="K112" i="32"/>
  <c r="J112" i="32"/>
  <c r="I112" i="32"/>
  <c r="H112" i="32"/>
  <c r="S105" i="32"/>
  <c r="R105" i="32"/>
  <c r="Q105" i="32"/>
  <c r="P105" i="32"/>
  <c r="O105" i="32"/>
  <c r="N105" i="32"/>
  <c r="M105" i="32"/>
  <c r="L105" i="32"/>
  <c r="K105" i="32"/>
  <c r="J105" i="32"/>
  <c r="I105" i="32"/>
  <c r="H105" i="32"/>
  <c r="S98" i="32"/>
  <c r="R98" i="32"/>
  <c r="Q98" i="32"/>
  <c r="P98" i="32"/>
  <c r="O98" i="32"/>
  <c r="N98" i="32"/>
  <c r="M98" i="32"/>
  <c r="L98" i="32"/>
  <c r="K98" i="32"/>
  <c r="J98" i="32"/>
  <c r="I98" i="32"/>
  <c r="H98" i="32"/>
  <c r="H91" i="32"/>
  <c r="D58" i="36"/>
  <c r="W49" i="37" s="1"/>
  <c r="X1814" i="2" s="1"/>
  <c r="D21" i="36"/>
  <c r="F63" i="36"/>
  <c r="Y54" i="37" s="1"/>
  <c r="Z1819" i="2" s="1"/>
  <c r="E63" i="36"/>
  <c r="X54" i="37" s="1"/>
  <c r="Y1819" i="2" s="1"/>
  <c r="F58" i="36"/>
  <c r="Y49" i="37" s="1"/>
  <c r="Z1814" i="2" s="1"/>
  <c r="E58" i="36"/>
  <c r="X49" i="37" s="1"/>
  <c r="Y1814" i="2" s="1"/>
  <c r="F49" i="36"/>
  <c r="Y40" i="37" s="1"/>
  <c r="Z1805" i="2" s="1"/>
  <c r="E49" i="36"/>
  <c r="X40" i="37" s="1"/>
  <c r="Y1805" i="2" s="1"/>
  <c r="F21" i="36"/>
  <c r="E21" i="36"/>
  <c r="D63" i="36"/>
  <c r="W54" i="37" s="1"/>
  <c r="X1819" i="2" s="1"/>
  <c r="D49" i="36"/>
  <c r="W40" i="37" s="1"/>
  <c r="X1805" i="2" s="1"/>
  <c r="BI111" i="2" l="1"/>
  <c r="G11" i="10"/>
  <c r="X12" i="37"/>
  <c r="Y1777" i="2" s="1"/>
  <c r="W12" i="37"/>
  <c r="X1777" i="2" s="1"/>
  <c r="Y12" i="37"/>
  <c r="Z1777" i="2" s="1"/>
  <c r="BG129" i="2"/>
  <c r="D129" i="2"/>
  <c r="D111" i="2"/>
  <c r="BG111" i="2"/>
  <c r="H11" i="10"/>
  <c r="BJ111" i="2"/>
  <c r="BG138" i="2"/>
  <c r="D138" i="2"/>
  <c r="BG120" i="2"/>
  <c r="D120" i="2"/>
  <c r="F11" i="10"/>
  <c r="BH111" i="2"/>
  <c r="AD111" i="2"/>
  <c r="O10" i="35"/>
  <c r="O1755" i="2" s="1"/>
  <c r="L21" i="35"/>
  <c r="L1766" i="2" s="1"/>
  <c r="O20" i="35"/>
  <c r="O1765" i="2" s="1"/>
  <c r="L11" i="35"/>
  <c r="L1756" i="2" s="1"/>
  <c r="O27" i="32"/>
  <c r="N17" i="33" s="1"/>
  <c r="N1661" i="2" s="1"/>
  <c r="N95" i="33"/>
  <c r="N1739" i="2" s="1"/>
  <c r="H24" i="32"/>
  <c r="G14" i="33" s="1"/>
  <c r="G1658" i="2" s="1"/>
  <c r="G81" i="33"/>
  <c r="G1725" i="2" s="1"/>
  <c r="L25" i="32"/>
  <c r="K15" i="33" s="1"/>
  <c r="K1659" i="2" s="1"/>
  <c r="K88" i="33"/>
  <c r="K1732" i="2" s="1"/>
  <c r="H27" i="32"/>
  <c r="G17" i="33" s="1"/>
  <c r="G1661" i="2" s="1"/>
  <c r="G95" i="33"/>
  <c r="G1739" i="2" s="1"/>
  <c r="P27" i="32"/>
  <c r="O17" i="33" s="1"/>
  <c r="O1661" i="2" s="1"/>
  <c r="O95" i="33"/>
  <c r="O1739" i="2" s="1"/>
  <c r="L28" i="32"/>
  <c r="K18" i="33" s="1"/>
  <c r="K1662" i="2" s="1"/>
  <c r="K102" i="33"/>
  <c r="K1746" i="2" s="1"/>
  <c r="N21" i="33"/>
  <c r="N1665" i="2" s="1"/>
  <c r="I24" i="32"/>
  <c r="H14" i="33" s="1"/>
  <c r="H1658" i="2" s="1"/>
  <c r="H81" i="33"/>
  <c r="H1725" i="2" s="1"/>
  <c r="M25" i="32"/>
  <c r="L15" i="33" s="1"/>
  <c r="L1659" i="2" s="1"/>
  <c r="L88" i="33"/>
  <c r="L1732" i="2" s="1"/>
  <c r="I27" i="32"/>
  <c r="H17" i="33" s="1"/>
  <c r="H1661" i="2" s="1"/>
  <c r="H95" i="33"/>
  <c r="H1739" i="2" s="1"/>
  <c r="Q27" i="32"/>
  <c r="P17" i="33" s="1"/>
  <c r="P1661" i="2" s="1"/>
  <c r="P95" i="33"/>
  <c r="P1739" i="2" s="1"/>
  <c r="W16" i="37"/>
  <c r="X1781" i="2" s="1"/>
  <c r="R27" i="32"/>
  <c r="Q17" i="33" s="1"/>
  <c r="Q1661" i="2" s="1"/>
  <c r="Q95" i="33"/>
  <c r="Q1739" i="2" s="1"/>
  <c r="K27" i="32"/>
  <c r="J17" i="33" s="1"/>
  <c r="J1661" i="2" s="1"/>
  <c r="J95" i="33"/>
  <c r="J1739" i="2" s="1"/>
  <c r="K25" i="32"/>
  <c r="J15" i="33" s="1"/>
  <c r="J1659" i="2" s="1"/>
  <c r="J88" i="33"/>
  <c r="J1732" i="2" s="1"/>
  <c r="J27" i="32"/>
  <c r="I17" i="33" s="1"/>
  <c r="I1661" i="2" s="1"/>
  <c r="I95" i="33"/>
  <c r="I1739" i="2" s="1"/>
  <c r="O25" i="32"/>
  <c r="N15" i="33" s="1"/>
  <c r="N1659" i="2" s="1"/>
  <c r="N88" i="33"/>
  <c r="N1732" i="2" s="1"/>
  <c r="S27" i="32"/>
  <c r="R17" i="33" s="1"/>
  <c r="R1661" i="2" s="1"/>
  <c r="R95" i="33"/>
  <c r="R1739" i="2" s="1"/>
  <c r="H25" i="32"/>
  <c r="G15" i="33" s="1"/>
  <c r="G1659" i="2" s="1"/>
  <c r="G88" i="33"/>
  <c r="G1732" i="2" s="1"/>
  <c r="P25" i="32"/>
  <c r="O15" i="33" s="1"/>
  <c r="O1659" i="2" s="1"/>
  <c r="O88" i="33"/>
  <c r="O1732" i="2" s="1"/>
  <c r="L27" i="32"/>
  <c r="K17" i="33" s="1"/>
  <c r="K1661" i="2" s="1"/>
  <c r="K95" i="33"/>
  <c r="K1739" i="2" s="1"/>
  <c r="H28" i="32"/>
  <c r="G18" i="33" s="1"/>
  <c r="G1662" i="2" s="1"/>
  <c r="G102" i="33"/>
  <c r="G1746" i="2" s="1"/>
  <c r="N25" i="32"/>
  <c r="M15" i="33" s="1"/>
  <c r="M1659" i="2" s="1"/>
  <c r="M88" i="33"/>
  <c r="M1732" i="2" s="1"/>
  <c r="I25" i="32"/>
  <c r="H15" i="33" s="1"/>
  <c r="H1659" i="2" s="1"/>
  <c r="H88" i="33"/>
  <c r="H1732" i="2" s="1"/>
  <c r="Q25" i="32"/>
  <c r="P15" i="33" s="1"/>
  <c r="P1659" i="2" s="1"/>
  <c r="P88" i="33"/>
  <c r="P1732" i="2" s="1"/>
  <c r="M27" i="32"/>
  <c r="L17" i="33" s="1"/>
  <c r="L1661" i="2" s="1"/>
  <c r="L95" i="33"/>
  <c r="L1739" i="2" s="1"/>
  <c r="I28" i="32"/>
  <c r="H18" i="33" s="1"/>
  <c r="H1662" i="2" s="1"/>
  <c r="H102" i="33"/>
  <c r="H1746" i="2" s="1"/>
  <c r="H80" i="33"/>
  <c r="H1724" i="2" s="1"/>
  <c r="K101" i="33"/>
  <c r="K1745" i="2" s="1"/>
  <c r="J25" i="32"/>
  <c r="I15" i="33" s="1"/>
  <c r="I1659" i="2" s="1"/>
  <c r="I88" i="33"/>
  <c r="I1732" i="2" s="1"/>
  <c r="R25" i="32"/>
  <c r="Q15" i="33" s="1"/>
  <c r="Q1659" i="2" s="1"/>
  <c r="Q88" i="33"/>
  <c r="Q1732" i="2" s="1"/>
  <c r="N27" i="32"/>
  <c r="M17" i="33" s="1"/>
  <c r="M1661" i="2" s="1"/>
  <c r="M95" i="33"/>
  <c r="M1739" i="2" s="1"/>
  <c r="J28" i="32"/>
  <c r="I18" i="33" s="1"/>
  <c r="I1662" i="2" s="1"/>
  <c r="I102" i="33"/>
  <c r="I1746" i="2" s="1"/>
  <c r="S25" i="32"/>
  <c r="R15" i="33" s="1"/>
  <c r="R1659" i="2" s="1"/>
  <c r="R88" i="33"/>
  <c r="R1732" i="2" s="1"/>
  <c r="K28" i="32"/>
  <c r="J18" i="33" s="1"/>
  <c r="J1662" i="2" s="1"/>
  <c r="J102" i="33"/>
  <c r="J1746" i="2" s="1"/>
  <c r="V21" i="36"/>
  <c r="G12" i="10" l="1"/>
  <c r="BI112" i="2"/>
  <c r="F46" i="28"/>
  <c r="H12" i="10"/>
  <c r="BJ112" i="2"/>
  <c r="F12" i="10"/>
  <c r="AD112" i="2"/>
  <c r="BH112" i="2"/>
  <c r="P20" i="35"/>
  <c r="P1765" i="2" s="1"/>
  <c r="M21" i="35"/>
  <c r="M1766" i="2" s="1"/>
  <c r="P10" i="35"/>
  <c r="P1755" i="2" s="1"/>
  <c r="M11" i="35"/>
  <c r="M1756" i="2" s="1"/>
  <c r="O21" i="33"/>
  <c r="O1665" i="2" s="1"/>
  <c r="L101" i="33"/>
  <c r="L1745" i="2" s="1"/>
  <c r="M112" i="32"/>
  <c r="I80" i="33"/>
  <c r="I1724" i="2" s="1"/>
  <c r="J91" i="32"/>
  <c r="X16" i="37"/>
  <c r="Y1781" i="2" s="1"/>
  <c r="Q20" i="16"/>
  <c r="G13" i="10" l="1"/>
  <c r="BI113" i="2"/>
  <c r="F47" i="28"/>
  <c r="F13" i="10"/>
  <c r="BH113" i="2"/>
  <c r="AD113" i="2"/>
  <c r="H13" i="10"/>
  <c r="BJ113" i="2"/>
  <c r="N11" i="35"/>
  <c r="N1756" i="2" s="1"/>
  <c r="N21" i="35"/>
  <c r="N1766" i="2" s="1"/>
  <c r="T20" i="34"/>
  <c r="V20" i="34" s="1"/>
  <c r="Q10" i="35"/>
  <c r="Q1755" i="2" s="1"/>
  <c r="T32" i="34"/>
  <c r="V32" i="34" s="1"/>
  <c r="Q20" i="35"/>
  <c r="Q1765" i="2" s="1"/>
  <c r="J80" i="33"/>
  <c r="J1724" i="2" s="1"/>
  <c r="K91" i="32"/>
  <c r="P21" i="33"/>
  <c r="P1665" i="2" s="1"/>
  <c r="J24" i="32"/>
  <c r="I14" i="33" s="1"/>
  <c r="I1658" i="2" s="1"/>
  <c r="I81" i="33"/>
  <c r="I1725" i="2" s="1"/>
  <c r="M28" i="32"/>
  <c r="L18" i="33" s="1"/>
  <c r="L1662" i="2" s="1"/>
  <c r="L102" i="33"/>
  <c r="L1746" i="2" s="1"/>
  <c r="Y16" i="37"/>
  <c r="Z1781" i="2" s="1"/>
  <c r="M101" i="33"/>
  <c r="M1745" i="2" s="1"/>
  <c r="N112" i="32"/>
  <c r="K50" i="27"/>
  <c r="AK485" i="2" s="1"/>
  <c r="I51" i="27"/>
  <c r="AJ486" i="2" s="1"/>
  <c r="K49" i="27"/>
  <c r="AK484" i="2" s="1"/>
  <c r="I50" i="27"/>
  <c r="AJ485" i="2" s="1"/>
  <c r="K51" i="27"/>
  <c r="AK486" i="2" s="1"/>
  <c r="I49" i="27"/>
  <c r="AJ484" i="2" s="1"/>
  <c r="I52" i="27"/>
  <c r="AJ487" i="2" s="1"/>
  <c r="K52" i="27"/>
  <c r="AK487" i="2" s="1"/>
  <c r="G14" i="10" l="1"/>
  <c r="BI114" i="2"/>
  <c r="F48" i="28"/>
  <c r="H14" i="10"/>
  <c r="BJ114" i="2"/>
  <c r="F14" i="10"/>
  <c r="BH114" i="2"/>
  <c r="AD114" i="2"/>
  <c r="O21" i="35"/>
  <c r="O1766" i="2" s="1"/>
  <c r="O11" i="35"/>
  <c r="O1756" i="2" s="1"/>
  <c r="W17" i="37"/>
  <c r="X1782" i="2" s="1"/>
  <c r="K24" i="32"/>
  <c r="J14" i="33" s="1"/>
  <c r="J1658" i="2" s="1"/>
  <c r="J81" i="33"/>
  <c r="J1725" i="2" s="1"/>
  <c r="K80" i="33"/>
  <c r="K1724" i="2" s="1"/>
  <c r="L91" i="32"/>
  <c r="N28" i="32"/>
  <c r="M18" i="33" s="1"/>
  <c r="M1662" i="2" s="1"/>
  <c r="M102" i="33"/>
  <c r="M1746" i="2" s="1"/>
  <c r="N101" i="33"/>
  <c r="N1745" i="2" s="1"/>
  <c r="O112" i="32"/>
  <c r="Q21" i="33"/>
  <c r="Q1665" i="2" s="1"/>
  <c r="K36" i="10"/>
  <c r="AR137" i="2" s="1"/>
  <c r="L36" i="10"/>
  <c r="AT137" i="2" s="1"/>
  <c r="M36" i="10"/>
  <c r="AV137" i="2" s="1"/>
  <c r="N36" i="10"/>
  <c r="AX137" i="2" s="1"/>
  <c r="K37" i="10"/>
  <c r="AR138" i="2" s="1"/>
  <c r="L37" i="10"/>
  <c r="AT138" i="2" s="1"/>
  <c r="M37" i="10"/>
  <c r="AV138" i="2" s="1"/>
  <c r="N37" i="10"/>
  <c r="AX138" i="2" s="1"/>
  <c r="K38" i="10"/>
  <c r="AR139" i="2" s="1"/>
  <c r="L38" i="10"/>
  <c r="AT139" i="2" s="1"/>
  <c r="M38" i="10"/>
  <c r="AV139" i="2" s="1"/>
  <c r="N38" i="10"/>
  <c r="AX139" i="2" s="1"/>
  <c r="K39" i="10"/>
  <c r="AR140" i="2" s="1"/>
  <c r="L39" i="10"/>
  <c r="AT140" i="2" s="1"/>
  <c r="M39" i="10"/>
  <c r="AV140" i="2" s="1"/>
  <c r="N39" i="10"/>
  <c r="AX140" i="2" s="1"/>
  <c r="K40" i="10"/>
  <c r="AR141" i="2" s="1"/>
  <c r="L40" i="10"/>
  <c r="AT141" i="2" s="1"/>
  <c r="M40" i="10"/>
  <c r="AV141" i="2" s="1"/>
  <c r="N40" i="10"/>
  <c r="AX141" i="2" s="1"/>
  <c r="K41" i="10"/>
  <c r="AR142" i="2" s="1"/>
  <c r="L41" i="10"/>
  <c r="AT142" i="2" s="1"/>
  <c r="M41" i="10"/>
  <c r="AV142" i="2" s="1"/>
  <c r="N41" i="10"/>
  <c r="AX142" i="2" s="1"/>
  <c r="K42" i="10"/>
  <c r="AR143" i="2" s="1"/>
  <c r="L42" i="10"/>
  <c r="AT143" i="2" s="1"/>
  <c r="M42" i="10"/>
  <c r="AV143" i="2" s="1"/>
  <c r="N42" i="10"/>
  <c r="AX143" i="2" s="1"/>
  <c r="K43" i="10"/>
  <c r="AR144" i="2" s="1"/>
  <c r="L43" i="10"/>
  <c r="AT144" i="2" s="1"/>
  <c r="M43" i="10"/>
  <c r="AV144" i="2" s="1"/>
  <c r="N43" i="10"/>
  <c r="AX144" i="2" s="1"/>
  <c r="K44" i="10"/>
  <c r="AR145" i="2" s="1"/>
  <c r="L44" i="10"/>
  <c r="AT145" i="2" s="1"/>
  <c r="M44" i="10"/>
  <c r="AV145" i="2" s="1"/>
  <c r="N44" i="10"/>
  <c r="AX145" i="2" s="1"/>
  <c r="K45" i="10"/>
  <c r="AR146" i="2" s="1"/>
  <c r="L45" i="10"/>
  <c r="AT146" i="2" s="1"/>
  <c r="M45" i="10"/>
  <c r="AV146" i="2" s="1"/>
  <c r="N45" i="10"/>
  <c r="AX146" i="2" s="1"/>
  <c r="K22" i="10"/>
  <c r="AR123" i="2" s="1"/>
  <c r="L22" i="10"/>
  <c r="AT123" i="2" s="1"/>
  <c r="M22" i="10"/>
  <c r="AV123" i="2" s="1"/>
  <c r="N22" i="10"/>
  <c r="AX123" i="2" s="1"/>
  <c r="K23" i="10"/>
  <c r="AR124" i="2" s="1"/>
  <c r="L23" i="10"/>
  <c r="AT124" i="2" s="1"/>
  <c r="M23" i="10"/>
  <c r="AV124" i="2" s="1"/>
  <c r="N23" i="10"/>
  <c r="AX124" i="2" s="1"/>
  <c r="K24" i="10"/>
  <c r="AR125" i="2" s="1"/>
  <c r="L24" i="10"/>
  <c r="AT125" i="2" s="1"/>
  <c r="M24" i="10"/>
  <c r="AV125" i="2" s="1"/>
  <c r="N24" i="10"/>
  <c r="AX125" i="2" s="1"/>
  <c r="K25" i="10"/>
  <c r="AR126" i="2" s="1"/>
  <c r="L25" i="10"/>
  <c r="AT126" i="2" s="1"/>
  <c r="M25" i="10"/>
  <c r="AV126" i="2" s="1"/>
  <c r="N25" i="10"/>
  <c r="AX126" i="2" s="1"/>
  <c r="K26" i="10"/>
  <c r="AR127" i="2" s="1"/>
  <c r="L26" i="10"/>
  <c r="AT127" i="2" s="1"/>
  <c r="M26" i="10"/>
  <c r="AV127" i="2" s="1"/>
  <c r="N26" i="10"/>
  <c r="AX127" i="2" s="1"/>
  <c r="K27" i="10"/>
  <c r="AR128" i="2" s="1"/>
  <c r="L27" i="10"/>
  <c r="AT128" i="2" s="1"/>
  <c r="M27" i="10"/>
  <c r="AV128" i="2" s="1"/>
  <c r="N27" i="10"/>
  <c r="AX128" i="2" s="1"/>
  <c r="K28" i="10"/>
  <c r="AR129" i="2" s="1"/>
  <c r="L28" i="10"/>
  <c r="AT129" i="2" s="1"/>
  <c r="M28" i="10"/>
  <c r="AV129" i="2" s="1"/>
  <c r="N28" i="10"/>
  <c r="AX129" i="2" s="1"/>
  <c r="K29" i="10"/>
  <c r="AR130" i="2" s="1"/>
  <c r="L29" i="10"/>
  <c r="AT130" i="2" s="1"/>
  <c r="M29" i="10"/>
  <c r="AV130" i="2" s="1"/>
  <c r="N29" i="10"/>
  <c r="AX130" i="2" s="1"/>
  <c r="K30" i="10"/>
  <c r="AR131" i="2" s="1"/>
  <c r="L30" i="10"/>
  <c r="AT131" i="2" s="1"/>
  <c r="M30" i="10"/>
  <c r="AV131" i="2" s="1"/>
  <c r="N30" i="10"/>
  <c r="AX131" i="2" s="1"/>
  <c r="K31" i="10"/>
  <c r="AR132" i="2" s="1"/>
  <c r="L31" i="10"/>
  <c r="AT132" i="2" s="1"/>
  <c r="M31" i="10"/>
  <c r="AV132" i="2" s="1"/>
  <c r="N31" i="10"/>
  <c r="AX132" i="2" s="1"/>
  <c r="K32" i="10"/>
  <c r="AR133" i="2" s="1"/>
  <c r="L32" i="10"/>
  <c r="AT133" i="2" s="1"/>
  <c r="M32" i="10"/>
  <c r="AV133" i="2" s="1"/>
  <c r="N32" i="10"/>
  <c r="AX133" i="2" s="1"/>
  <c r="K33" i="10"/>
  <c r="AR134" i="2" s="1"/>
  <c r="L33" i="10"/>
  <c r="AT134" i="2" s="1"/>
  <c r="M33" i="10"/>
  <c r="AV134" i="2" s="1"/>
  <c r="N33" i="10"/>
  <c r="AX134" i="2" s="1"/>
  <c r="K34" i="10"/>
  <c r="AR135" i="2" s="1"/>
  <c r="L34" i="10"/>
  <c r="AT135" i="2" s="1"/>
  <c r="M34" i="10"/>
  <c r="AV135" i="2" s="1"/>
  <c r="N34" i="10"/>
  <c r="AX135" i="2" s="1"/>
  <c r="K35" i="10"/>
  <c r="AR136" i="2" s="1"/>
  <c r="L35" i="10"/>
  <c r="AT136" i="2" s="1"/>
  <c r="M35" i="10"/>
  <c r="AV136" i="2" s="1"/>
  <c r="N35" i="10"/>
  <c r="AX136" i="2" s="1"/>
  <c r="K3" i="10"/>
  <c r="AR104" i="2" s="1"/>
  <c r="L3" i="10"/>
  <c r="AT104" i="2" s="1"/>
  <c r="M3" i="10"/>
  <c r="AV104" i="2" s="1"/>
  <c r="N3" i="10"/>
  <c r="AX104" i="2" s="1"/>
  <c r="K4" i="10"/>
  <c r="AR105" i="2" s="1"/>
  <c r="L4" i="10"/>
  <c r="AT105" i="2" s="1"/>
  <c r="M4" i="10"/>
  <c r="AV105" i="2" s="1"/>
  <c r="N4" i="10"/>
  <c r="AX105" i="2" s="1"/>
  <c r="K5" i="10"/>
  <c r="AR106" i="2" s="1"/>
  <c r="L5" i="10"/>
  <c r="AT106" i="2" s="1"/>
  <c r="M5" i="10"/>
  <c r="AV106" i="2" s="1"/>
  <c r="N5" i="10"/>
  <c r="AX106" i="2" s="1"/>
  <c r="K6" i="10"/>
  <c r="AR107" i="2" s="1"/>
  <c r="L6" i="10"/>
  <c r="AT107" i="2" s="1"/>
  <c r="M6" i="10"/>
  <c r="AV107" i="2" s="1"/>
  <c r="N6" i="10"/>
  <c r="AX107" i="2" s="1"/>
  <c r="K7" i="10"/>
  <c r="AR108" i="2" s="1"/>
  <c r="L7" i="10"/>
  <c r="AT108" i="2" s="1"/>
  <c r="M7" i="10"/>
  <c r="AV108" i="2" s="1"/>
  <c r="N7" i="10"/>
  <c r="AX108" i="2" s="1"/>
  <c r="K8" i="10"/>
  <c r="AR109" i="2" s="1"/>
  <c r="L8" i="10"/>
  <c r="AT109" i="2" s="1"/>
  <c r="M8" i="10"/>
  <c r="AV109" i="2" s="1"/>
  <c r="N8" i="10"/>
  <c r="AX109" i="2" s="1"/>
  <c r="K9" i="10"/>
  <c r="AR110" i="2" s="1"/>
  <c r="L9" i="10"/>
  <c r="AT110" i="2" s="1"/>
  <c r="M9" i="10"/>
  <c r="AV110" i="2" s="1"/>
  <c r="N9" i="10"/>
  <c r="AX110" i="2" s="1"/>
  <c r="K10" i="10"/>
  <c r="AR111" i="2" s="1"/>
  <c r="L10" i="10"/>
  <c r="AT111" i="2" s="1"/>
  <c r="M10" i="10"/>
  <c r="AV111" i="2" s="1"/>
  <c r="N10" i="10"/>
  <c r="AX111" i="2" s="1"/>
  <c r="K11" i="10"/>
  <c r="AR112" i="2" s="1"/>
  <c r="L11" i="10"/>
  <c r="AT112" i="2" s="1"/>
  <c r="M11" i="10"/>
  <c r="AV112" i="2" s="1"/>
  <c r="N11" i="10"/>
  <c r="AX112" i="2" s="1"/>
  <c r="K12" i="10"/>
  <c r="AR113" i="2" s="1"/>
  <c r="L12" i="10"/>
  <c r="AT113" i="2" s="1"/>
  <c r="M12" i="10"/>
  <c r="AV113" i="2" s="1"/>
  <c r="N12" i="10"/>
  <c r="AX113" i="2" s="1"/>
  <c r="K13" i="10"/>
  <c r="AR114" i="2" s="1"/>
  <c r="L13" i="10"/>
  <c r="AT114" i="2" s="1"/>
  <c r="M13" i="10"/>
  <c r="AV114" i="2" s="1"/>
  <c r="N13" i="10"/>
  <c r="AX114" i="2" s="1"/>
  <c r="K14" i="10"/>
  <c r="AR115" i="2" s="1"/>
  <c r="L14" i="10"/>
  <c r="AT115" i="2" s="1"/>
  <c r="M14" i="10"/>
  <c r="AV115" i="2" s="1"/>
  <c r="N14" i="10"/>
  <c r="AX115" i="2" s="1"/>
  <c r="K15" i="10"/>
  <c r="AR116" i="2" s="1"/>
  <c r="L15" i="10"/>
  <c r="AT116" i="2" s="1"/>
  <c r="M15" i="10"/>
  <c r="AV116" i="2" s="1"/>
  <c r="N15" i="10"/>
  <c r="AX116" i="2" s="1"/>
  <c r="K16" i="10"/>
  <c r="AR117" i="2" s="1"/>
  <c r="L16" i="10"/>
  <c r="AT117" i="2" s="1"/>
  <c r="M16" i="10"/>
  <c r="AV117" i="2" s="1"/>
  <c r="N16" i="10"/>
  <c r="AX117" i="2" s="1"/>
  <c r="K17" i="10"/>
  <c r="AR118" i="2" s="1"/>
  <c r="L17" i="10"/>
  <c r="AT118" i="2" s="1"/>
  <c r="M17" i="10"/>
  <c r="AV118" i="2" s="1"/>
  <c r="N17" i="10"/>
  <c r="AX118" i="2" s="1"/>
  <c r="K18" i="10"/>
  <c r="AR119" i="2" s="1"/>
  <c r="L18" i="10"/>
  <c r="AT119" i="2" s="1"/>
  <c r="M18" i="10"/>
  <c r="AV119" i="2" s="1"/>
  <c r="N18" i="10"/>
  <c r="AX119" i="2" s="1"/>
  <c r="K19" i="10"/>
  <c r="AR120" i="2" s="1"/>
  <c r="L19" i="10"/>
  <c r="AT120" i="2" s="1"/>
  <c r="M19" i="10"/>
  <c r="AV120" i="2" s="1"/>
  <c r="N19" i="10"/>
  <c r="AX120" i="2" s="1"/>
  <c r="K20" i="10"/>
  <c r="AR121" i="2" s="1"/>
  <c r="L20" i="10"/>
  <c r="AT121" i="2" s="1"/>
  <c r="M20" i="10"/>
  <c r="AV121" i="2" s="1"/>
  <c r="N20" i="10"/>
  <c r="AX121" i="2" s="1"/>
  <c r="K21" i="10"/>
  <c r="AR122" i="2" s="1"/>
  <c r="L21" i="10"/>
  <c r="AT122" i="2" s="1"/>
  <c r="M21" i="10"/>
  <c r="AV122" i="2" s="1"/>
  <c r="N21" i="10"/>
  <c r="AX122" i="2" s="1"/>
  <c r="L2" i="10"/>
  <c r="AT103" i="2" s="1"/>
  <c r="M2" i="10"/>
  <c r="AV103" i="2" s="1"/>
  <c r="N2" i="10"/>
  <c r="AX103" i="2" s="1"/>
  <c r="K2" i="10"/>
  <c r="AR103" i="2" s="1"/>
  <c r="D55" i="15"/>
  <c r="D320" i="2" s="1"/>
  <c r="D54" i="15"/>
  <c r="D319" i="2" s="1"/>
  <c r="D53" i="15"/>
  <c r="D318" i="2" s="1"/>
  <c r="D52" i="15"/>
  <c r="D317" i="2" s="1"/>
  <c r="D51" i="15"/>
  <c r="D316" i="2" s="1"/>
  <c r="D50" i="15"/>
  <c r="D315" i="2" s="1"/>
  <c r="D49" i="15"/>
  <c r="D314" i="2" s="1"/>
  <c r="D48" i="15"/>
  <c r="D313" i="2" s="1"/>
  <c r="D46" i="15"/>
  <c r="D311" i="2" s="1"/>
  <c r="D45" i="15"/>
  <c r="D310" i="2" s="1"/>
  <c r="D44" i="15"/>
  <c r="D309" i="2" s="1"/>
  <c r="D43" i="15"/>
  <c r="D308" i="2" s="1"/>
  <c r="D42" i="15"/>
  <c r="D307" i="2" s="1"/>
  <c r="D41" i="15"/>
  <c r="D306" i="2" s="1"/>
  <c r="D40" i="15"/>
  <c r="D305" i="2" s="1"/>
  <c r="D39" i="15"/>
  <c r="D304" i="2" s="1"/>
  <c r="D38" i="15"/>
  <c r="D303" i="2" s="1"/>
  <c r="D37" i="15"/>
  <c r="D302" i="2" s="1"/>
  <c r="D36" i="15"/>
  <c r="D301" i="2" s="1"/>
  <c r="D35" i="15"/>
  <c r="D300" i="2" s="1"/>
  <c r="D34" i="15"/>
  <c r="D299" i="2" s="1"/>
  <c r="D33" i="15"/>
  <c r="D298" i="2" s="1"/>
  <c r="D32" i="15"/>
  <c r="D297" i="2" s="1"/>
  <c r="D31" i="15"/>
  <c r="D296" i="2" s="1"/>
  <c r="D30" i="15"/>
  <c r="D295" i="2" s="1"/>
  <c r="D29" i="15"/>
  <c r="D294" i="2" s="1"/>
  <c r="D28" i="15"/>
  <c r="D293" i="2" s="1"/>
  <c r="D27" i="15"/>
  <c r="D292" i="2" s="1"/>
  <c r="D26" i="15"/>
  <c r="D291" i="2" s="1"/>
  <c r="D25" i="15"/>
  <c r="D290" i="2" s="1"/>
  <c r="D24" i="15"/>
  <c r="D289" i="2" s="1"/>
  <c r="D23" i="15"/>
  <c r="D288" i="2" s="1"/>
  <c r="D22" i="15"/>
  <c r="D287" i="2" s="1"/>
  <c r="D21" i="15"/>
  <c r="D286" i="2" s="1"/>
  <c r="D20" i="15"/>
  <c r="D285" i="2" s="1"/>
  <c r="D19" i="15"/>
  <c r="D284" i="2" s="1"/>
  <c r="D18" i="15"/>
  <c r="D283" i="2" s="1"/>
  <c r="D17" i="15"/>
  <c r="D282" i="2" s="1"/>
  <c r="D16" i="15"/>
  <c r="D281" i="2" s="1"/>
  <c r="D15" i="15"/>
  <c r="D280" i="2" s="1"/>
  <c r="D14" i="15"/>
  <c r="D279" i="2" s="1"/>
  <c r="D13" i="15"/>
  <c r="D278" i="2" s="1"/>
  <c r="D12" i="15"/>
  <c r="D277" i="2" s="1"/>
  <c r="D11" i="15"/>
  <c r="D276" i="2" s="1"/>
  <c r="D10" i="15"/>
  <c r="D275" i="2" s="1"/>
  <c r="D9" i="15"/>
  <c r="D274" i="2" s="1"/>
  <c r="D8" i="15"/>
  <c r="D273" i="2" s="1"/>
  <c r="D7" i="15"/>
  <c r="D272" i="2" s="1"/>
  <c r="D6" i="15"/>
  <c r="D271" i="2" s="1"/>
  <c r="D3" i="15"/>
  <c r="D268" i="2" s="1"/>
  <c r="D4" i="15"/>
  <c r="D269" i="2" s="1"/>
  <c r="D5" i="15"/>
  <c r="D270" i="2" s="1"/>
  <c r="F3" i="15"/>
  <c r="F268" i="2" s="1"/>
  <c r="F4" i="15"/>
  <c r="F269" i="2" s="1"/>
  <c r="F5" i="15"/>
  <c r="F270" i="2" s="1"/>
  <c r="F6" i="15"/>
  <c r="F271" i="2" s="1"/>
  <c r="F7" i="15"/>
  <c r="F272" i="2" s="1"/>
  <c r="F8" i="15"/>
  <c r="F273" i="2" s="1"/>
  <c r="F9" i="15"/>
  <c r="F274" i="2" s="1"/>
  <c r="F10" i="15"/>
  <c r="F275" i="2" s="1"/>
  <c r="F11" i="15"/>
  <c r="F276" i="2" s="1"/>
  <c r="F12" i="15"/>
  <c r="F277" i="2" s="1"/>
  <c r="F13" i="15"/>
  <c r="F278" i="2" s="1"/>
  <c r="F14" i="15"/>
  <c r="F279" i="2" s="1"/>
  <c r="F15" i="15"/>
  <c r="F280" i="2" s="1"/>
  <c r="F16" i="15"/>
  <c r="F281" i="2" s="1"/>
  <c r="F17" i="15"/>
  <c r="F282" i="2" s="1"/>
  <c r="F18" i="15"/>
  <c r="F283" i="2" s="1"/>
  <c r="F19" i="15"/>
  <c r="F284" i="2" s="1"/>
  <c r="F20" i="15"/>
  <c r="F285" i="2" s="1"/>
  <c r="F21" i="15"/>
  <c r="F286" i="2" s="1"/>
  <c r="F22" i="15"/>
  <c r="F287" i="2" s="1"/>
  <c r="F23" i="15"/>
  <c r="F288" i="2" s="1"/>
  <c r="F24" i="15"/>
  <c r="F289" i="2" s="1"/>
  <c r="F25" i="15"/>
  <c r="F290" i="2" s="1"/>
  <c r="F26" i="15"/>
  <c r="F291" i="2" s="1"/>
  <c r="F27" i="15"/>
  <c r="F292" i="2" s="1"/>
  <c r="F28" i="15"/>
  <c r="F293" i="2" s="1"/>
  <c r="F29" i="15"/>
  <c r="F294" i="2" s="1"/>
  <c r="F30" i="15"/>
  <c r="F295" i="2" s="1"/>
  <c r="F31" i="15"/>
  <c r="F296" i="2" s="1"/>
  <c r="F32" i="15"/>
  <c r="F297" i="2" s="1"/>
  <c r="F33" i="15"/>
  <c r="F298" i="2" s="1"/>
  <c r="F34" i="15"/>
  <c r="F299" i="2" s="1"/>
  <c r="F35" i="15"/>
  <c r="F300" i="2" s="1"/>
  <c r="F36" i="15"/>
  <c r="F301" i="2" s="1"/>
  <c r="F37" i="15"/>
  <c r="F302" i="2" s="1"/>
  <c r="F38" i="15"/>
  <c r="F303" i="2" s="1"/>
  <c r="F39" i="15"/>
  <c r="F304" i="2" s="1"/>
  <c r="F40" i="15"/>
  <c r="F305" i="2" s="1"/>
  <c r="F41" i="15"/>
  <c r="F306" i="2" s="1"/>
  <c r="F42" i="15"/>
  <c r="F307" i="2" s="1"/>
  <c r="F43" i="15"/>
  <c r="F308" i="2" s="1"/>
  <c r="F44" i="15"/>
  <c r="F309" i="2" s="1"/>
  <c r="F45" i="15"/>
  <c r="F310" i="2" s="1"/>
  <c r="F46" i="15"/>
  <c r="F311" i="2" s="1"/>
  <c r="F47" i="15"/>
  <c r="F312" i="2" s="1"/>
  <c r="F48" i="15"/>
  <c r="F313" i="2" s="1"/>
  <c r="F49" i="15"/>
  <c r="F314" i="2" s="1"/>
  <c r="F50" i="15"/>
  <c r="F315" i="2" s="1"/>
  <c r="F51" i="15"/>
  <c r="F316" i="2" s="1"/>
  <c r="F52" i="15"/>
  <c r="F317" i="2" s="1"/>
  <c r="F53" i="15"/>
  <c r="F318" i="2" s="1"/>
  <c r="F54" i="15"/>
  <c r="F319" i="2" s="1"/>
  <c r="F55" i="15"/>
  <c r="F320" i="2" s="1"/>
  <c r="F2" i="15"/>
  <c r="F267" i="2" s="1"/>
  <c r="G54" i="15"/>
  <c r="V319" i="2" s="1"/>
  <c r="H54" i="15"/>
  <c r="W319" i="2" s="1"/>
  <c r="I54" i="15"/>
  <c r="G319" i="2" s="1"/>
  <c r="J54" i="15"/>
  <c r="H319" i="2" s="1"/>
  <c r="G55" i="15"/>
  <c r="V320" i="2" s="1"/>
  <c r="H55" i="15"/>
  <c r="W320" i="2" s="1"/>
  <c r="I55" i="15"/>
  <c r="G320" i="2" s="1"/>
  <c r="J55" i="15"/>
  <c r="H320" i="2" s="1"/>
  <c r="G47" i="15"/>
  <c r="V312" i="2" s="1"/>
  <c r="H47" i="15"/>
  <c r="W312" i="2" s="1"/>
  <c r="I47" i="15"/>
  <c r="G312" i="2" s="1"/>
  <c r="J47" i="15"/>
  <c r="H312" i="2" s="1"/>
  <c r="K47" i="15"/>
  <c r="I312" i="2" s="1"/>
  <c r="L47" i="15"/>
  <c r="J312" i="2" s="1"/>
  <c r="M47" i="15"/>
  <c r="K312" i="2" s="1"/>
  <c r="N47" i="15"/>
  <c r="L312" i="2" s="1"/>
  <c r="O47" i="15"/>
  <c r="M312" i="2" s="1"/>
  <c r="P47" i="15"/>
  <c r="N312" i="2" s="1"/>
  <c r="Q47" i="15"/>
  <c r="O312" i="2" s="1"/>
  <c r="R47" i="15"/>
  <c r="P312" i="2" s="1"/>
  <c r="S47" i="15"/>
  <c r="Q312" i="2" s="1"/>
  <c r="T47" i="15"/>
  <c r="R312" i="2" s="1"/>
  <c r="U47" i="15"/>
  <c r="S312" i="2" s="1"/>
  <c r="V47" i="15"/>
  <c r="X312" i="2" s="1"/>
  <c r="W47" i="15"/>
  <c r="Y312" i="2" s="1"/>
  <c r="G48" i="15"/>
  <c r="V313" i="2" s="1"/>
  <c r="H48" i="15"/>
  <c r="W313" i="2" s="1"/>
  <c r="I48" i="15"/>
  <c r="G313" i="2" s="1"/>
  <c r="J48" i="15"/>
  <c r="H313" i="2" s="1"/>
  <c r="K48" i="15"/>
  <c r="I313" i="2" s="1"/>
  <c r="L48" i="15"/>
  <c r="J313" i="2" s="1"/>
  <c r="M48" i="15"/>
  <c r="K313" i="2" s="1"/>
  <c r="N48" i="15"/>
  <c r="L313" i="2" s="1"/>
  <c r="O48" i="15"/>
  <c r="M313" i="2" s="1"/>
  <c r="P48" i="15"/>
  <c r="N313" i="2" s="1"/>
  <c r="Q48" i="15"/>
  <c r="O313" i="2" s="1"/>
  <c r="R48" i="15"/>
  <c r="P313" i="2" s="1"/>
  <c r="S48" i="15"/>
  <c r="Q313" i="2" s="1"/>
  <c r="T48" i="15"/>
  <c r="R313" i="2" s="1"/>
  <c r="U48" i="15"/>
  <c r="S313" i="2" s="1"/>
  <c r="V48" i="15"/>
  <c r="X313" i="2" s="1"/>
  <c r="W48" i="15"/>
  <c r="Y313" i="2" s="1"/>
  <c r="G49" i="15"/>
  <c r="V314" i="2" s="1"/>
  <c r="H49" i="15"/>
  <c r="W314" i="2" s="1"/>
  <c r="I49" i="15"/>
  <c r="G314" i="2" s="1"/>
  <c r="J49" i="15"/>
  <c r="H314" i="2" s="1"/>
  <c r="K49" i="15"/>
  <c r="I314" i="2" s="1"/>
  <c r="L49" i="15"/>
  <c r="J314" i="2" s="1"/>
  <c r="M49" i="15"/>
  <c r="K314" i="2" s="1"/>
  <c r="N49" i="15"/>
  <c r="L314" i="2" s="1"/>
  <c r="O49" i="15"/>
  <c r="M314" i="2" s="1"/>
  <c r="P49" i="15"/>
  <c r="N314" i="2" s="1"/>
  <c r="Q49" i="15"/>
  <c r="O314" i="2" s="1"/>
  <c r="R49" i="15"/>
  <c r="P314" i="2" s="1"/>
  <c r="S49" i="15"/>
  <c r="Q314" i="2" s="1"/>
  <c r="T49" i="15"/>
  <c r="R314" i="2" s="1"/>
  <c r="U49" i="15"/>
  <c r="S314" i="2" s="1"/>
  <c r="V49" i="15"/>
  <c r="X314" i="2" s="1"/>
  <c r="W49" i="15"/>
  <c r="Y314" i="2" s="1"/>
  <c r="G50" i="15"/>
  <c r="V315" i="2" s="1"/>
  <c r="H50" i="15"/>
  <c r="W315" i="2" s="1"/>
  <c r="I50" i="15"/>
  <c r="G315" i="2" s="1"/>
  <c r="J50" i="15"/>
  <c r="H315" i="2" s="1"/>
  <c r="K50" i="15"/>
  <c r="I315" i="2" s="1"/>
  <c r="L50" i="15"/>
  <c r="J315" i="2" s="1"/>
  <c r="M50" i="15"/>
  <c r="K315" i="2" s="1"/>
  <c r="N50" i="15"/>
  <c r="L315" i="2" s="1"/>
  <c r="O50" i="15"/>
  <c r="M315" i="2" s="1"/>
  <c r="P50" i="15"/>
  <c r="N315" i="2" s="1"/>
  <c r="Q50" i="15"/>
  <c r="O315" i="2" s="1"/>
  <c r="R50" i="15"/>
  <c r="P315" i="2" s="1"/>
  <c r="S50" i="15"/>
  <c r="Q315" i="2" s="1"/>
  <c r="T50" i="15"/>
  <c r="R315" i="2" s="1"/>
  <c r="U50" i="15"/>
  <c r="S315" i="2" s="1"/>
  <c r="V50" i="15"/>
  <c r="X315" i="2" s="1"/>
  <c r="W50" i="15"/>
  <c r="Y315" i="2" s="1"/>
  <c r="G51" i="15"/>
  <c r="V316" i="2" s="1"/>
  <c r="H51" i="15"/>
  <c r="W316" i="2" s="1"/>
  <c r="I51" i="15"/>
  <c r="G316" i="2" s="1"/>
  <c r="J51" i="15"/>
  <c r="H316" i="2" s="1"/>
  <c r="G52" i="15"/>
  <c r="V317" i="2" s="1"/>
  <c r="H52" i="15"/>
  <c r="W317" i="2" s="1"/>
  <c r="I52" i="15"/>
  <c r="G317" i="2" s="1"/>
  <c r="J52" i="15"/>
  <c r="H317" i="2" s="1"/>
  <c r="G53" i="15"/>
  <c r="V318" i="2" s="1"/>
  <c r="H53" i="15"/>
  <c r="W318" i="2" s="1"/>
  <c r="I53" i="15"/>
  <c r="G318" i="2" s="1"/>
  <c r="J53" i="15"/>
  <c r="H318" i="2" s="1"/>
  <c r="G36" i="15"/>
  <c r="V301" i="2" s="1"/>
  <c r="H36" i="15"/>
  <c r="W301" i="2" s="1"/>
  <c r="I36" i="15"/>
  <c r="G301" i="2" s="1"/>
  <c r="J36" i="15"/>
  <c r="H301" i="2" s="1"/>
  <c r="K36" i="15"/>
  <c r="I301" i="2" s="1"/>
  <c r="L36" i="15"/>
  <c r="J301" i="2" s="1"/>
  <c r="M36" i="15"/>
  <c r="K301" i="2" s="1"/>
  <c r="N36" i="15"/>
  <c r="L301" i="2" s="1"/>
  <c r="O36" i="15"/>
  <c r="M301" i="2" s="1"/>
  <c r="P36" i="15"/>
  <c r="N301" i="2" s="1"/>
  <c r="Q36" i="15"/>
  <c r="O301" i="2" s="1"/>
  <c r="R36" i="15"/>
  <c r="P301" i="2" s="1"/>
  <c r="S36" i="15"/>
  <c r="Q301" i="2" s="1"/>
  <c r="T36" i="15"/>
  <c r="R301" i="2" s="1"/>
  <c r="U36" i="15"/>
  <c r="S301" i="2" s="1"/>
  <c r="V36" i="15"/>
  <c r="X301" i="2" s="1"/>
  <c r="W36" i="15"/>
  <c r="Y301" i="2" s="1"/>
  <c r="G37" i="15"/>
  <c r="V302" i="2" s="1"/>
  <c r="H37" i="15"/>
  <c r="W302" i="2" s="1"/>
  <c r="I37" i="15"/>
  <c r="G302" i="2" s="1"/>
  <c r="J37" i="15"/>
  <c r="H302" i="2" s="1"/>
  <c r="K37" i="15"/>
  <c r="I302" i="2" s="1"/>
  <c r="L37" i="15"/>
  <c r="J302" i="2" s="1"/>
  <c r="M37" i="15"/>
  <c r="K302" i="2" s="1"/>
  <c r="N37" i="15"/>
  <c r="L302" i="2" s="1"/>
  <c r="O37" i="15"/>
  <c r="M302" i="2" s="1"/>
  <c r="P37" i="15"/>
  <c r="N302" i="2" s="1"/>
  <c r="Q37" i="15"/>
  <c r="O302" i="2" s="1"/>
  <c r="R37" i="15"/>
  <c r="P302" i="2" s="1"/>
  <c r="S37" i="15"/>
  <c r="Q302" i="2" s="1"/>
  <c r="T37" i="15"/>
  <c r="R302" i="2" s="1"/>
  <c r="U37" i="15"/>
  <c r="S302" i="2" s="1"/>
  <c r="V37" i="15"/>
  <c r="X302" i="2" s="1"/>
  <c r="W37" i="15"/>
  <c r="Y302" i="2" s="1"/>
  <c r="G38" i="15"/>
  <c r="V303" i="2" s="1"/>
  <c r="H38" i="15"/>
  <c r="W303" i="2" s="1"/>
  <c r="I38" i="15"/>
  <c r="G303" i="2" s="1"/>
  <c r="J38" i="15"/>
  <c r="H303" i="2" s="1"/>
  <c r="G39" i="15"/>
  <c r="V304" i="2" s="1"/>
  <c r="H39" i="15"/>
  <c r="W304" i="2" s="1"/>
  <c r="I39" i="15"/>
  <c r="G304" i="2" s="1"/>
  <c r="J39" i="15"/>
  <c r="H304" i="2" s="1"/>
  <c r="G40" i="15"/>
  <c r="V305" i="2" s="1"/>
  <c r="H40" i="15"/>
  <c r="W305" i="2" s="1"/>
  <c r="I40" i="15"/>
  <c r="G305" i="2" s="1"/>
  <c r="J40" i="15"/>
  <c r="H305" i="2" s="1"/>
  <c r="K40" i="15"/>
  <c r="I305" i="2" s="1"/>
  <c r="L40" i="15"/>
  <c r="J305" i="2" s="1"/>
  <c r="M40" i="15"/>
  <c r="K305" i="2" s="1"/>
  <c r="N40" i="15"/>
  <c r="L305" i="2" s="1"/>
  <c r="O40" i="15"/>
  <c r="M305" i="2" s="1"/>
  <c r="P40" i="15"/>
  <c r="N305" i="2" s="1"/>
  <c r="Q40" i="15"/>
  <c r="O305" i="2" s="1"/>
  <c r="R40" i="15"/>
  <c r="P305" i="2" s="1"/>
  <c r="S40" i="15"/>
  <c r="Q305" i="2" s="1"/>
  <c r="T40" i="15"/>
  <c r="R305" i="2" s="1"/>
  <c r="U40" i="15"/>
  <c r="S305" i="2" s="1"/>
  <c r="V40" i="15"/>
  <c r="X305" i="2" s="1"/>
  <c r="W40" i="15"/>
  <c r="Y305" i="2" s="1"/>
  <c r="G41" i="15"/>
  <c r="V306" i="2" s="1"/>
  <c r="H41" i="15"/>
  <c r="W306" i="2" s="1"/>
  <c r="I41" i="15"/>
  <c r="G306" i="2" s="1"/>
  <c r="J41" i="15"/>
  <c r="H306" i="2" s="1"/>
  <c r="K41" i="15"/>
  <c r="I306" i="2" s="1"/>
  <c r="L41" i="15"/>
  <c r="J306" i="2" s="1"/>
  <c r="M41" i="15"/>
  <c r="K306" i="2" s="1"/>
  <c r="N41" i="15"/>
  <c r="L306" i="2" s="1"/>
  <c r="O41" i="15"/>
  <c r="M306" i="2" s="1"/>
  <c r="P41" i="15"/>
  <c r="N306" i="2" s="1"/>
  <c r="Q41" i="15"/>
  <c r="O306" i="2" s="1"/>
  <c r="R41" i="15"/>
  <c r="P306" i="2" s="1"/>
  <c r="S41" i="15"/>
  <c r="Q306" i="2" s="1"/>
  <c r="T41" i="15"/>
  <c r="R306" i="2" s="1"/>
  <c r="U41" i="15"/>
  <c r="S306" i="2" s="1"/>
  <c r="V41" i="15"/>
  <c r="X306" i="2" s="1"/>
  <c r="W41" i="15"/>
  <c r="Y306" i="2" s="1"/>
  <c r="G42" i="15"/>
  <c r="V307" i="2" s="1"/>
  <c r="H42" i="15"/>
  <c r="W307" i="2" s="1"/>
  <c r="I42" i="15"/>
  <c r="G307" i="2" s="1"/>
  <c r="J42" i="15"/>
  <c r="H307" i="2" s="1"/>
  <c r="K42" i="15"/>
  <c r="I307" i="2" s="1"/>
  <c r="L42" i="15"/>
  <c r="J307" i="2" s="1"/>
  <c r="M42" i="15"/>
  <c r="K307" i="2" s="1"/>
  <c r="N42" i="15"/>
  <c r="L307" i="2" s="1"/>
  <c r="O42" i="15"/>
  <c r="M307" i="2" s="1"/>
  <c r="P42" i="15"/>
  <c r="N307" i="2" s="1"/>
  <c r="Q42" i="15"/>
  <c r="O307" i="2" s="1"/>
  <c r="R42" i="15"/>
  <c r="P307" i="2" s="1"/>
  <c r="S42" i="15"/>
  <c r="Q307" i="2" s="1"/>
  <c r="T42" i="15"/>
  <c r="R307" i="2" s="1"/>
  <c r="U42" i="15"/>
  <c r="S307" i="2" s="1"/>
  <c r="V42" i="15"/>
  <c r="X307" i="2" s="1"/>
  <c r="W42" i="15"/>
  <c r="Y307" i="2" s="1"/>
  <c r="G43" i="15"/>
  <c r="V308" i="2" s="1"/>
  <c r="H43" i="15"/>
  <c r="W308" i="2" s="1"/>
  <c r="I43" i="15"/>
  <c r="G308" i="2" s="1"/>
  <c r="J43" i="15"/>
  <c r="H308" i="2" s="1"/>
  <c r="K43" i="15"/>
  <c r="I308" i="2" s="1"/>
  <c r="L43" i="15"/>
  <c r="J308" i="2" s="1"/>
  <c r="M43" i="15"/>
  <c r="K308" i="2" s="1"/>
  <c r="N43" i="15"/>
  <c r="L308" i="2" s="1"/>
  <c r="O43" i="15"/>
  <c r="M308" i="2" s="1"/>
  <c r="P43" i="15"/>
  <c r="N308" i="2" s="1"/>
  <c r="Q43" i="15"/>
  <c r="O308" i="2" s="1"/>
  <c r="R43" i="15"/>
  <c r="P308" i="2" s="1"/>
  <c r="S43" i="15"/>
  <c r="Q308" i="2" s="1"/>
  <c r="T43" i="15"/>
  <c r="R308" i="2" s="1"/>
  <c r="U43" i="15"/>
  <c r="S308" i="2" s="1"/>
  <c r="V43" i="15"/>
  <c r="X308" i="2" s="1"/>
  <c r="W43" i="15"/>
  <c r="Y308" i="2" s="1"/>
  <c r="G44" i="15"/>
  <c r="V309" i="2" s="1"/>
  <c r="H44" i="15"/>
  <c r="W309" i="2" s="1"/>
  <c r="I44" i="15"/>
  <c r="G309" i="2" s="1"/>
  <c r="J44" i="15"/>
  <c r="H309" i="2" s="1"/>
  <c r="G45" i="15"/>
  <c r="V310" i="2" s="1"/>
  <c r="H45" i="15"/>
  <c r="W310" i="2" s="1"/>
  <c r="I45" i="15"/>
  <c r="G310" i="2" s="1"/>
  <c r="J45" i="15"/>
  <c r="H310" i="2" s="1"/>
  <c r="G46" i="15"/>
  <c r="V311" i="2" s="1"/>
  <c r="H46" i="15"/>
  <c r="W311" i="2" s="1"/>
  <c r="I46" i="15"/>
  <c r="G311" i="2" s="1"/>
  <c r="J46" i="15"/>
  <c r="H311" i="2" s="1"/>
  <c r="G3" i="15"/>
  <c r="V268" i="2" s="1"/>
  <c r="H3" i="15"/>
  <c r="W268" i="2" s="1"/>
  <c r="I3" i="15"/>
  <c r="G268" i="2" s="1"/>
  <c r="J3" i="15"/>
  <c r="H268" i="2" s="1"/>
  <c r="K3" i="15"/>
  <c r="I268" i="2" s="1"/>
  <c r="L3" i="15"/>
  <c r="J268" i="2" s="1"/>
  <c r="M3" i="15"/>
  <c r="K268" i="2" s="1"/>
  <c r="N3" i="15"/>
  <c r="L268" i="2" s="1"/>
  <c r="O3" i="15"/>
  <c r="M268" i="2" s="1"/>
  <c r="P3" i="15"/>
  <c r="N268" i="2" s="1"/>
  <c r="Q3" i="15"/>
  <c r="O268" i="2" s="1"/>
  <c r="R3" i="15"/>
  <c r="P268" i="2" s="1"/>
  <c r="S3" i="15"/>
  <c r="Q268" i="2" s="1"/>
  <c r="T3" i="15"/>
  <c r="R268" i="2" s="1"/>
  <c r="U3" i="15"/>
  <c r="S268" i="2" s="1"/>
  <c r="V3" i="15"/>
  <c r="X268" i="2" s="1"/>
  <c r="W3" i="15"/>
  <c r="Y268" i="2" s="1"/>
  <c r="G4" i="15"/>
  <c r="V269" i="2" s="1"/>
  <c r="H4" i="15"/>
  <c r="W269" i="2" s="1"/>
  <c r="I4" i="15"/>
  <c r="G269" i="2" s="1"/>
  <c r="J4" i="15"/>
  <c r="H269" i="2" s="1"/>
  <c r="K4" i="15"/>
  <c r="I269" i="2" s="1"/>
  <c r="L4" i="15"/>
  <c r="J269" i="2" s="1"/>
  <c r="M4" i="15"/>
  <c r="K269" i="2" s="1"/>
  <c r="N4" i="15"/>
  <c r="L269" i="2" s="1"/>
  <c r="O4" i="15"/>
  <c r="M269" i="2" s="1"/>
  <c r="P4" i="15"/>
  <c r="N269" i="2" s="1"/>
  <c r="Q4" i="15"/>
  <c r="O269" i="2" s="1"/>
  <c r="R4" i="15"/>
  <c r="P269" i="2" s="1"/>
  <c r="S4" i="15"/>
  <c r="Q269" i="2" s="1"/>
  <c r="T4" i="15"/>
  <c r="R269" i="2" s="1"/>
  <c r="U4" i="15"/>
  <c r="S269" i="2" s="1"/>
  <c r="V4" i="15"/>
  <c r="X269" i="2" s="1"/>
  <c r="W4" i="15"/>
  <c r="Y269" i="2" s="1"/>
  <c r="G5" i="15"/>
  <c r="V270" i="2" s="1"/>
  <c r="H5" i="15"/>
  <c r="W270" i="2" s="1"/>
  <c r="I5" i="15"/>
  <c r="G270" i="2" s="1"/>
  <c r="J5" i="15"/>
  <c r="H270" i="2" s="1"/>
  <c r="K5" i="15"/>
  <c r="I270" i="2" s="1"/>
  <c r="L5" i="15"/>
  <c r="J270" i="2" s="1"/>
  <c r="M5" i="15"/>
  <c r="K270" i="2" s="1"/>
  <c r="N5" i="15"/>
  <c r="L270" i="2" s="1"/>
  <c r="O5" i="15"/>
  <c r="M270" i="2" s="1"/>
  <c r="P5" i="15"/>
  <c r="N270" i="2" s="1"/>
  <c r="Q5" i="15"/>
  <c r="O270" i="2" s="1"/>
  <c r="R5" i="15"/>
  <c r="P270" i="2" s="1"/>
  <c r="S5" i="15"/>
  <c r="Q270" i="2" s="1"/>
  <c r="T5" i="15"/>
  <c r="R270" i="2" s="1"/>
  <c r="U5" i="15"/>
  <c r="S270" i="2" s="1"/>
  <c r="V5" i="15"/>
  <c r="X270" i="2" s="1"/>
  <c r="W5" i="15"/>
  <c r="Y270" i="2" s="1"/>
  <c r="G6" i="15"/>
  <c r="V271" i="2" s="1"/>
  <c r="H6" i="15"/>
  <c r="W271" i="2" s="1"/>
  <c r="I6" i="15"/>
  <c r="G271" i="2" s="1"/>
  <c r="J6" i="15"/>
  <c r="H271" i="2" s="1"/>
  <c r="K6" i="15"/>
  <c r="I271" i="2" s="1"/>
  <c r="L6" i="15"/>
  <c r="J271" i="2" s="1"/>
  <c r="M6" i="15"/>
  <c r="K271" i="2" s="1"/>
  <c r="N6" i="15"/>
  <c r="L271" i="2" s="1"/>
  <c r="O6" i="15"/>
  <c r="M271" i="2" s="1"/>
  <c r="P6" i="15"/>
  <c r="N271" i="2" s="1"/>
  <c r="Q6" i="15"/>
  <c r="O271" i="2" s="1"/>
  <c r="R6" i="15"/>
  <c r="P271" i="2" s="1"/>
  <c r="S6" i="15"/>
  <c r="Q271" i="2" s="1"/>
  <c r="T6" i="15"/>
  <c r="R271" i="2" s="1"/>
  <c r="U6" i="15"/>
  <c r="S271" i="2" s="1"/>
  <c r="V6" i="15"/>
  <c r="X271" i="2" s="1"/>
  <c r="W6" i="15"/>
  <c r="Y271" i="2" s="1"/>
  <c r="G7" i="15"/>
  <c r="V272" i="2" s="1"/>
  <c r="I7" i="15"/>
  <c r="G272" i="2" s="1"/>
  <c r="J7" i="15"/>
  <c r="H272" i="2" s="1"/>
  <c r="K7" i="15"/>
  <c r="I272" i="2" s="1"/>
  <c r="L7" i="15"/>
  <c r="J272" i="2" s="1"/>
  <c r="M7" i="15"/>
  <c r="K272" i="2" s="1"/>
  <c r="N7" i="15"/>
  <c r="L272" i="2" s="1"/>
  <c r="O7" i="15"/>
  <c r="M272" i="2" s="1"/>
  <c r="P7" i="15"/>
  <c r="N272" i="2" s="1"/>
  <c r="Q7" i="15"/>
  <c r="O272" i="2" s="1"/>
  <c r="R7" i="15"/>
  <c r="P272" i="2" s="1"/>
  <c r="S7" i="15"/>
  <c r="Q272" i="2" s="1"/>
  <c r="T7" i="15"/>
  <c r="R272" i="2" s="1"/>
  <c r="U7" i="15"/>
  <c r="S272" i="2" s="1"/>
  <c r="G8" i="15"/>
  <c r="V273" i="2" s="1"/>
  <c r="H8" i="15"/>
  <c r="W273" i="2" s="1"/>
  <c r="I8" i="15"/>
  <c r="G273" i="2" s="1"/>
  <c r="J8" i="15"/>
  <c r="H273" i="2" s="1"/>
  <c r="K8" i="15"/>
  <c r="I273" i="2" s="1"/>
  <c r="L8" i="15"/>
  <c r="J273" i="2" s="1"/>
  <c r="M8" i="15"/>
  <c r="K273" i="2" s="1"/>
  <c r="N8" i="15"/>
  <c r="L273" i="2" s="1"/>
  <c r="O8" i="15"/>
  <c r="M273" i="2" s="1"/>
  <c r="P8" i="15"/>
  <c r="N273" i="2" s="1"/>
  <c r="Q8" i="15"/>
  <c r="O273" i="2" s="1"/>
  <c r="R8" i="15"/>
  <c r="P273" i="2" s="1"/>
  <c r="S8" i="15"/>
  <c r="Q273" i="2" s="1"/>
  <c r="T8" i="15"/>
  <c r="R273" i="2" s="1"/>
  <c r="U8" i="15"/>
  <c r="S273" i="2" s="1"/>
  <c r="V8" i="15"/>
  <c r="X273" i="2" s="1"/>
  <c r="W8" i="15"/>
  <c r="Y273" i="2" s="1"/>
  <c r="G9" i="15"/>
  <c r="V274" i="2" s="1"/>
  <c r="H9" i="15"/>
  <c r="W274" i="2" s="1"/>
  <c r="I9" i="15"/>
  <c r="G274" i="2" s="1"/>
  <c r="J9" i="15"/>
  <c r="H274" i="2" s="1"/>
  <c r="K9" i="15"/>
  <c r="I274" i="2" s="1"/>
  <c r="L9" i="15"/>
  <c r="J274" i="2" s="1"/>
  <c r="M9" i="15"/>
  <c r="K274" i="2" s="1"/>
  <c r="N9" i="15"/>
  <c r="L274" i="2" s="1"/>
  <c r="O9" i="15"/>
  <c r="M274" i="2" s="1"/>
  <c r="P9" i="15"/>
  <c r="N274" i="2" s="1"/>
  <c r="Q9" i="15"/>
  <c r="O274" i="2" s="1"/>
  <c r="R9" i="15"/>
  <c r="P274" i="2" s="1"/>
  <c r="S9" i="15"/>
  <c r="Q274" i="2" s="1"/>
  <c r="T9" i="15"/>
  <c r="R274" i="2" s="1"/>
  <c r="U9" i="15"/>
  <c r="S274" i="2" s="1"/>
  <c r="V9" i="15"/>
  <c r="X274" i="2" s="1"/>
  <c r="W9" i="15"/>
  <c r="Y274" i="2" s="1"/>
  <c r="G10" i="15"/>
  <c r="V275" i="2" s="1"/>
  <c r="H10" i="15"/>
  <c r="W275" i="2" s="1"/>
  <c r="I10" i="15"/>
  <c r="G275" i="2" s="1"/>
  <c r="J10" i="15"/>
  <c r="H275" i="2" s="1"/>
  <c r="K10" i="15"/>
  <c r="I275" i="2" s="1"/>
  <c r="L10" i="15"/>
  <c r="J275" i="2" s="1"/>
  <c r="M10" i="15"/>
  <c r="K275" i="2" s="1"/>
  <c r="N10" i="15"/>
  <c r="L275" i="2" s="1"/>
  <c r="O10" i="15"/>
  <c r="M275" i="2" s="1"/>
  <c r="P10" i="15"/>
  <c r="N275" i="2" s="1"/>
  <c r="Q10" i="15"/>
  <c r="O275" i="2" s="1"/>
  <c r="R10" i="15"/>
  <c r="P275" i="2" s="1"/>
  <c r="S10" i="15"/>
  <c r="Q275" i="2" s="1"/>
  <c r="T10" i="15"/>
  <c r="R275" i="2" s="1"/>
  <c r="V10" i="15"/>
  <c r="X275" i="2" s="1"/>
  <c r="W10" i="15"/>
  <c r="Y275" i="2" s="1"/>
  <c r="G11" i="15"/>
  <c r="V276" i="2" s="1"/>
  <c r="H11" i="15"/>
  <c r="W276" i="2" s="1"/>
  <c r="I11" i="15"/>
  <c r="G276" i="2" s="1"/>
  <c r="J11" i="15"/>
  <c r="H276" i="2" s="1"/>
  <c r="K11" i="15"/>
  <c r="I276" i="2" s="1"/>
  <c r="L11" i="15"/>
  <c r="J276" i="2" s="1"/>
  <c r="M11" i="15"/>
  <c r="K276" i="2" s="1"/>
  <c r="N11" i="15"/>
  <c r="L276" i="2" s="1"/>
  <c r="O11" i="15"/>
  <c r="M276" i="2" s="1"/>
  <c r="P11" i="15"/>
  <c r="N276" i="2" s="1"/>
  <c r="Q11" i="15"/>
  <c r="O276" i="2" s="1"/>
  <c r="R11" i="15"/>
  <c r="P276" i="2" s="1"/>
  <c r="S11" i="15"/>
  <c r="Q276" i="2" s="1"/>
  <c r="T11" i="15"/>
  <c r="R276" i="2" s="1"/>
  <c r="V11" i="15"/>
  <c r="X276" i="2" s="1"/>
  <c r="G12" i="15"/>
  <c r="V277" i="2" s="1"/>
  <c r="H12" i="15"/>
  <c r="W277" i="2" s="1"/>
  <c r="I12" i="15"/>
  <c r="G277" i="2" s="1"/>
  <c r="J12" i="15"/>
  <c r="H277" i="2" s="1"/>
  <c r="G13" i="15"/>
  <c r="V278" i="2" s="1"/>
  <c r="H13" i="15"/>
  <c r="W278" i="2" s="1"/>
  <c r="I13" i="15"/>
  <c r="G278" i="2" s="1"/>
  <c r="J13" i="15"/>
  <c r="H278" i="2" s="1"/>
  <c r="G14" i="15"/>
  <c r="V279" i="2" s="1"/>
  <c r="H14" i="15"/>
  <c r="W279" i="2" s="1"/>
  <c r="I14" i="15"/>
  <c r="G279" i="2" s="1"/>
  <c r="J14" i="15"/>
  <c r="H279" i="2" s="1"/>
  <c r="G15" i="15"/>
  <c r="V280" i="2" s="1"/>
  <c r="H15" i="15"/>
  <c r="W280" i="2" s="1"/>
  <c r="I15" i="15"/>
  <c r="G280" i="2" s="1"/>
  <c r="J15" i="15"/>
  <c r="H280" i="2" s="1"/>
  <c r="G16" i="15"/>
  <c r="V281" i="2" s="1"/>
  <c r="H16" i="15"/>
  <c r="W281" i="2" s="1"/>
  <c r="I16" i="15"/>
  <c r="G281" i="2" s="1"/>
  <c r="J16" i="15"/>
  <c r="H281" i="2" s="1"/>
  <c r="G17" i="15"/>
  <c r="V282" i="2" s="1"/>
  <c r="H17" i="15"/>
  <c r="W282" i="2" s="1"/>
  <c r="I17" i="15"/>
  <c r="G282" i="2" s="1"/>
  <c r="J17" i="15"/>
  <c r="H282" i="2" s="1"/>
  <c r="G18" i="15"/>
  <c r="V283" i="2" s="1"/>
  <c r="H18" i="15"/>
  <c r="W283" i="2" s="1"/>
  <c r="I18" i="15"/>
  <c r="G283" i="2" s="1"/>
  <c r="J18" i="15"/>
  <c r="H283" i="2" s="1"/>
  <c r="G19" i="15"/>
  <c r="V284" i="2" s="1"/>
  <c r="H19" i="15"/>
  <c r="W284" i="2" s="1"/>
  <c r="I19" i="15"/>
  <c r="G284" i="2" s="1"/>
  <c r="J19" i="15"/>
  <c r="H284" i="2" s="1"/>
  <c r="G20" i="15"/>
  <c r="V285" i="2" s="1"/>
  <c r="H20" i="15"/>
  <c r="W285" i="2" s="1"/>
  <c r="I20" i="15"/>
  <c r="G285" i="2" s="1"/>
  <c r="J20" i="15"/>
  <c r="H285" i="2" s="1"/>
  <c r="G21" i="15"/>
  <c r="V286" i="2" s="1"/>
  <c r="H21" i="15"/>
  <c r="W286" i="2" s="1"/>
  <c r="I21" i="15"/>
  <c r="G286" i="2" s="1"/>
  <c r="J21" i="15"/>
  <c r="H286" i="2" s="1"/>
  <c r="G22" i="15"/>
  <c r="V287" i="2" s="1"/>
  <c r="H22" i="15"/>
  <c r="W287" i="2" s="1"/>
  <c r="I22" i="15"/>
  <c r="G287" i="2" s="1"/>
  <c r="J22" i="15"/>
  <c r="H287" i="2" s="1"/>
  <c r="G23" i="15"/>
  <c r="V288" i="2" s="1"/>
  <c r="H23" i="15"/>
  <c r="W288" i="2" s="1"/>
  <c r="I23" i="15"/>
  <c r="G288" i="2" s="1"/>
  <c r="J23" i="15"/>
  <c r="H288" i="2" s="1"/>
  <c r="G24" i="15"/>
  <c r="V289" i="2" s="1"/>
  <c r="H24" i="15"/>
  <c r="W289" i="2" s="1"/>
  <c r="I24" i="15"/>
  <c r="G289" i="2" s="1"/>
  <c r="J24" i="15"/>
  <c r="H289" i="2" s="1"/>
  <c r="G25" i="15"/>
  <c r="V290" i="2" s="1"/>
  <c r="H25" i="15"/>
  <c r="W290" i="2" s="1"/>
  <c r="I25" i="15"/>
  <c r="G290" i="2" s="1"/>
  <c r="J25" i="15"/>
  <c r="H290" i="2" s="1"/>
  <c r="G26" i="15"/>
  <c r="V291" i="2" s="1"/>
  <c r="H26" i="15"/>
  <c r="W291" i="2" s="1"/>
  <c r="I26" i="15"/>
  <c r="G291" i="2" s="1"/>
  <c r="J26" i="15"/>
  <c r="H291" i="2" s="1"/>
  <c r="G27" i="15"/>
  <c r="V292" i="2" s="1"/>
  <c r="H27" i="15"/>
  <c r="W292" i="2" s="1"/>
  <c r="I27" i="15"/>
  <c r="G292" i="2" s="1"/>
  <c r="J27" i="15"/>
  <c r="H292" i="2" s="1"/>
  <c r="G28" i="15"/>
  <c r="V293" i="2" s="1"/>
  <c r="H28" i="15"/>
  <c r="W293" i="2" s="1"/>
  <c r="I28" i="15"/>
  <c r="G293" i="2" s="1"/>
  <c r="J28" i="15"/>
  <c r="H293" i="2" s="1"/>
  <c r="K28" i="15"/>
  <c r="I293" i="2" s="1"/>
  <c r="L28" i="15"/>
  <c r="J293" i="2" s="1"/>
  <c r="M28" i="15"/>
  <c r="K293" i="2" s="1"/>
  <c r="N28" i="15"/>
  <c r="L293" i="2" s="1"/>
  <c r="O28" i="15"/>
  <c r="M293" i="2" s="1"/>
  <c r="P28" i="15"/>
  <c r="N293" i="2" s="1"/>
  <c r="Q28" i="15"/>
  <c r="O293" i="2" s="1"/>
  <c r="R28" i="15"/>
  <c r="P293" i="2" s="1"/>
  <c r="S28" i="15"/>
  <c r="Q293" i="2" s="1"/>
  <c r="T28" i="15"/>
  <c r="R293" i="2" s="1"/>
  <c r="U28" i="15"/>
  <c r="S293" i="2" s="1"/>
  <c r="V28" i="15"/>
  <c r="X293" i="2" s="1"/>
  <c r="W28" i="15"/>
  <c r="Y293" i="2" s="1"/>
  <c r="G30" i="15"/>
  <c r="V295" i="2" s="1"/>
  <c r="H30" i="15"/>
  <c r="W295" i="2" s="1"/>
  <c r="I30" i="15"/>
  <c r="G295" i="2" s="1"/>
  <c r="J30" i="15"/>
  <c r="H295" i="2" s="1"/>
  <c r="K30" i="15"/>
  <c r="I295" i="2" s="1"/>
  <c r="L30" i="15"/>
  <c r="J295" i="2" s="1"/>
  <c r="M30" i="15"/>
  <c r="K295" i="2" s="1"/>
  <c r="N30" i="15"/>
  <c r="L295" i="2" s="1"/>
  <c r="O30" i="15"/>
  <c r="M295" i="2" s="1"/>
  <c r="P30" i="15"/>
  <c r="N295" i="2" s="1"/>
  <c r="Q30" i="15"/>
  <c r="O295" i="2" s="1"/>
  <c r="R30" i="15"/>
  <c r="P295" i="2" s="1"/>
  <c r="S30" i="15"/>
  <c r="Q295" i="2" s="1"/>
  <c r="T30" i="15"/>
  <c r="R295" i="2" s="1"/>
  <c r="U30" i="15"/>
  <c r="S295" i="2" s="1"/>
  <c r="V30" i="15"/>
  <c r="X295" i="2" s="1"/>
  <c r="W30" i="15"/>
  <c r="Y295" i="2" s="1"/>
  <c r="G31" i="15"/>
  <c r="V296" i="2" s="1"/>
  <c r="H31" i="15"/>
  <c r="W296" i="2" s="1"/>
  <c r="I31" i="15"/>
  <c r="G296" i="2" s="1"/>
  <c r="J31" i="15"/>
  <c r="H296" i="2" s="1"/>
  <c r="K31" i="15"/>
  <c r="I296" i="2" s="1"/>
  <c r="L31" i="15"/>
  <c r="J296" i="2" s="1"/>
  <c r="M31" i="15"/>
  <c r="K296" i="2" s="1"/>
  <c r="N31" i="15"/>
  <c r="L296" i="2" s="1"/>
  <c r="O31" i="15"/>
  <c r="M296" i="2" s="1"/>
  <c r="P31" i="15"/>
  <c r="N296" i="2" s="1"/>
  <c r="Q31" i="15"/>
  <c r="O296" i="2" s="1"/>
  <c r="R31" i="15"/>
  <c r="P296" i="2" s="1"/>
  <c r="S31" i="15"/>
  <c r="Q296" i="2" s="1"/>
  <c r="T31" i="15"/>
  <c r="R296" i="2" s="1"/>
  <c r="U31" i="15"/>
  <c r="S296" i="2" s="1"/>
  <c r="V31" i="15"/>
  <c r="X296" i="2" s="1"/>
  <c r="W31" i="15"/>
  <c r="Y296" i="2" s="1"/>
  <c r="G32" i="15"/>
  <c r="V297" i="2" s="1"/>
  <c r="H32" i="15"/>
  <c r="W297" i="2" s="1"/>
  <c r="I32" i="15"/>
  <c r="G297" i="2" s="1"/>
  <c r="J32" i="15"/>
  <c r="H297" i="2" s="1"/>
  <c r="G33" i="15"/>
  <c r="V298" i="2" s="1"/>
  <c r="H33" i="15"/>
  <c r="W298" i="2" s="1"/>
  <c r="I33" i="15"/>
  <c r="G298" i="2" s="1"/>
  <c r="J33" i="15"/>
  <c r="H298" i="2" s="1"/>
  <c r="G34" i="15"/>
  <c r="V299" i="2" s="1"/>
  <c r="H34" i="15"/>
  <c r="W299" i="2" s="1"/>
  <c r="I34" i="15"/>
  <c r="G299" i="2" s="1"/>
  <c r="J34" i="15"/>
  <c r="H299" i="2" s="1"/>
  <c r="K34" i="15"/>
  <c r="I299" i="2" s="1"/>
  <c r="L34" i="15"/>
  <c r="J299" i="2" s="1"/>
  <c r="M34" i="15"/>
  <c r="K299" i="2" s="1"/>
  <c r="N34" i="15"/>
  <c r="L299" i="2" s="1"/>
  <c r="O34" i="15"/>
  <c r="M299" i="2" s="1"/>
  <c r="P34" i="15"/>
  <c r="N299" i="2" s="1"/>
  <c r="Q34" i="15"/>
  <c r="O299" i="2" s="1"/>
  <c r="R34" i="15"/>
  <c r="P299" i="2" s="1"/>
  <c r="S34" i="15"/>
  <c r="Q299" i="2" s="1"/>
  <c r="T34" i="15"/>
  <c r="R299" i="2" s="1"/>
  <c r="U34" i="15"/>
  <c r="S299" i="2" s="1"/>
  <c r="V34" i="15"/>
  <c r="X299" i="2" s="1"/>
  <c r="W34" i="15"/>
  <c r="Y299" i="2" s="1"/>
  <c r="G35" i="15"/>
  <c r="V300" i="2" s="1"/>
  <c r="H35" i="15"/>
  <c r="W300" i="2" s="1"/>
  <c r="I35" i="15"/>
  <c r="G300" i="2" s="1"/>
  <c r="J35" i="15"/>
  <c r="H300" i="2" s="1"/>
  <c r="K35" i="15"/>
  <c r="I300" i="2" s="1"/>
  <c r="L35" i="15"/>
  <c r="J300" i="2" s="1"/>
  <c r="M35" i="15"/>
  <c r="K300" i="2" s="1"/>
  <c r="N35" i="15"/>
  <c r="L300" i="2" s="1"/>
  <c r="O35" i="15"/>
  <c r="M300" i="2" s="1"/>
  <c r="P35" i="15"/>
  <c r="N300" i="2" s="1"/>
  <c r="Q35" i="15"/>
  <c r="O300" i="2" s="1"/>
  <c r="R35" i="15"/>
  <c r="P300" i="2" s="1"/>
  <c r="S35" i="15"/>
  <c r="Q300" i="2" s="1"/>
  <c r="T35" i="15"/>
  <c r="R300" i="2" s="1"/>
  <c r="U35" i="15"/>
  <c r="S300" i="2" s="1"/>
  <c r="V35" i="15"/>
  <c r="X300" i="2" s="1"/>
  <c r="W35" i="15"/>
  <c r="Y300" i="2" s="1"/>
  <c r="H2" i="15"/>
  <c r="W267" i="2" s="1"/>
  <c r="I2" i="15"/>
  <c r="G267" i="2" s="1"/>
  <c r="J2" i="15"/>
  <c r="H267" i="2" s="1"/>
  <c r="K2" i="15"/>
  <c r="I267" i="2" s="1"/>
  <c r="L2" i="15"/>
  <c r="J267" i="2" s="1"/>
  <c r="M2" i="15"/>
  <c r="K267" i="2" s="1"/>
  <c r="N2" i="15"/>
  <c r="L267" i="2" s="1"/>
  <c r="O2" i="15"/>
  <c r="M267" i="2" s="1"/>
  <c r="P2" i="15"/>
  <c r="N267" i="2" s="1"/>
  <c r="Q2" i="15"/>
  <c r="O267" i="2" s="1"/>
  <c r="R2" i="15"/>
  <c r="P267" i="2" s="1"/>
  <c r="S2" i="15"/>
  <c r="Q267" i="2" s="1"/>
  <c r="T2" i="15"/>
  <c r="R267" i="2" s="1"/>
  <c r="U2" i="15"/>
  <c r="S267" i="2" s="1"/>
  <c r="V2" i="15"/>
  <c r="X267" i="2" s="1"/>
  <c r="W2" i="15"/>
  <c r="Y267" i="2" s="1"/>
  <c r="G2" i="15"/>
  <c r="V267" i="2" s="1"/>
  <c r="D2" i="15"/>
  <c r="D267" i="2" s="1"/>
  <c r="W56" i="15"/>
  <c r="Y321" i="2" s="1"/>
  <c r="V56" i="15"/>
  <c r="X321" i="2" s="1"/>
  <c r="T56" i="15"/>
  <c r="R321" i="2" s="1"/>
  <c r="Q56" i="15"/>
  <c r="O321" i="2" s="1"/>
  <c r="N56" i="15"/>
  <c r="L321" i="2" s="1"/>
  <c r="K56" i="15"/>
  <c r="I321" i="2" s="1"/>
  <c r="H56" i="15"/>
  <c r="W321" i="2" s="1"/>
  <c r="E39" i="16"/>
  <c r="I29" i="15" s="1"/>
  <c r="G294" i="2" s="1"/>
  <c r="F39" i="16"/>
  <c r="J29" i="15" s="1"/>
  <c r="H294" i="2" s="1"/>
  <c r="G39" i="16"/>
  <c r="K29" i="15" s="1"/>
  <c r="I294" i="2" s="1"/>
  <c r="H39" i="16"/>
  <c r="L29" i="15" s="1"/>
  <c r="J294" i="2" s="1"/>
  <c r="I39" i="16"/>
  <c r="M29" i="15" s="1"/>
  <c r="K294" i="2" s="1"/>
  <c r="J39" i="16"/>
  <c r="N29" i="15" s="1"/>
  <c r="L294" i="2" s="1"/>
  <c r="K39" i="16"/>
  <c r="O29" i="15" s="1"/>
  <c r="M294" i="2" s="1"/>
  <c r="L39" i="16"/>
  <c r="P29" i="15" s="1"/>
  <c r="N294" i="2" s="1"/>
  <c r="M39" i="16"/>
  <c r="Q29" i="15" s="1"/>
  <c r="O294" i="2" s="1"/>
  <c r="N39" i="16"/>
  <c r="R29" i="15" s="1"/>
  <c r="P294" i="2" s="1"/>
  <c r="O39" i="16"/>
  <c r="S29" i="15" s="1"/>
  <c r="Q294" i="2" s="1"/>
  <c r="P39" i="16"/>
  <c r="T29" i="15" s="1"/>
  <c r="R294" i="2" s="1"/>
  <c r="Q39" i="16"/>
  <c r="U29" i="15" s="1"/>
  <c r="S294" i="2" s="1"/>
  <c r="C39" i="16"/>
  <c r="G29" i="15" s="1"/>
  <c r="V294" i="2" s="1"/>
  <c r="S17" i="16"/>
  <c r="W7" i="15" s="1"/>
  <c r="Y272" i="2" s="1"/>
  <c r="R17" i="16"/>
  <c r="V7" i="15" s="1"/>
  <c r="X272" i="2" s="1"/>
  <c r="G56" i="15"/>
  <c r="V321" i="2" s="1"/>
  <c r="F56" i="15"/>
  <c r="F321" i="2" s="1"/>
  <c r="D56" i="15"/>
  <c r="D321" i="2" s="1"/>
  <c r="W85" i="15"/>
  <c r="Y350" i="2" s="1"/>
  <c r="V85" i="15"/>
  <c r="X350" i="2" s="1"/>
  <c r="T85" i="15"/>
  <c r="R350" i="2" s="1"/>
  <c r="S85" i="15"/>
  <c r="Q350" i="2" s="1"/>
  <c r="R85" i="15"/>
  <c r="P350" i="2" s="1"/>
  <c r="Q85" i="15"/>
  <c r="O350" i="2" s="1"/>
  <c r="P85" i="15"/>
  <c r="N350" i="2" s="1"/>
  <c r="O85" i="15"/>
  <c r="M350" i="2" s="1"/>
  <c r="N85" i="15"/>
  <c r="L350" i="2" s="1"/>
  <c r="M85" i="15"/>
  <c r="K350" i="2" s="1"/>
  <c r="L85" i="15"/>
  <c r="J350" i="2" s="1"/>
  <c r="K85" i="15"/>
  <c r="I350" i="2" s="1"/>
  <c r="J85" i="15"/>
  <c r="H350" i="2" s="1"/>
  <c r="I85" i="15"/>
  <c r="G350" i="2" s="1"/>
  <c r="H85" i="15"/>
  <c r="W350" i="2" s="1"/>
  <c r="G85" i="15"/>
  <c r="V350" i="2" s="1"/>
  <c r="F85" i="15"/>
  <c r="F350" i="2" s="1"/>
  <c r="W84" i="15"/>
  <c r="Y349" i="2" s="1"/>
  <c r="V84" i="15"/>
  <c r="X349" i="2" s="1"/>
  <c r="U84" i="15"/>
  <c r="S349" i="2" s="1"/>
  <c r="T84" i="15"/>
  <c r="R349" i="2" s="1"/>
  <c r="S84" i="15"/>
  <c r="Q349" i="2" s="1"/>
  <c r="R84" i="15"/>
  <c r="P349" i="2" s="1"/>
  <c r="Q84" i="15"/>
  <c r="O349" i="2" s="1"/>
  <c r="P84" i="15"/>
  <c r="N349" i="2" s="1"/>
  <c r="O84" i="15"/>
  <c r="M349" i="2" s="1"/>
  <c r="N84" i="15"/>
  <c r="L349" i="2" s="1"/>
  <c r="M84" i="15"/>
  <c r="K349" i="2" s="1"/>
  <c r="L84" i="15"/>
  <c r="J349" i="2" s="1"/>
  <c r="K84" i="15"/>
  <c r="I349" i="2" s="1"/>
  <c r="J84" i="15"/>
  <c r="H349" i="2" s="1"/>
  <c r="I84" i="15"/>
  <c r="G349" i="2" s="1"/>
  <c r="H84" i="15"/>
  <c r="W349" i="2" s="1"/>
  <c r="G84" i="15"/>
  <c r="V349" i="2" s="1"/>
  <c r="F84" i="15"/>
  <c r="F349" i="2" s="1"/>
  <c r="W93" i="15"/>
  <c r="Y358" i="2" s="1"/>
  <c r="V93" i="15"/>
  <c r="X358" i="2" s="1"/>
  <c r="U93" i="15"/>
  <c r="S358" i="2" s="1"/>
  <c r="T93" i="15"/>
  <c r="R358" i="2" s="1"/>
  <c r="S93" i="15"/>
  <c r="Q358" i="2" s="1"/>
  <c r="R93" i="15"/>
  <c r="P358" i="2" s="1"/>
  <c r="Q93" i="15"/>
  <c r="O358" i="2" s="1"/>
  <c r="P93" i="15"/>
  <c r="N358" i="2" s="1"/>
  <c r="O93" i="15"/>
  <c r="M358" i="2" s="1"/>
  <c r="N93" i="15"/>
  <c r="L358" i="2" s="1"/>
  <c r="M93" i="15"/>
  <c r="K358" i="2" s="1"/>
  <c r="L93" i="15"/>
  <c r="J358" i="2" s="1"/>
  <c r="K93" i="15"/>
  <c r="I358" i="2" s="1"/>
  <c r="J93" i="15"/>
  <c r="H358" i="2" s="1"/>
  <c r="I93" i="15"/>
  <c r="G358" i="2" s="1"/>
  <c r="H93" i="15"/>
  <c r="W358" i="2" s="1"/>
  <c r="G93" i="15"/>
  <c r="V358" i="2" s="1"/>
  <c r="F93" i="15"/>
  <c r="F358" i="2" s="1"/>
  <c r="B93" i="15"/>
  <c r="C358" i="2" s="1"/>
  <c r="W92" i="15"/>
  <c r="Y357" i="2" s="1"/>
  <c r="V92" i="15"/>
  <c r="X357" i="2" s="1"/>
  <c r="U92" i="15"/>
  <c r="S357" i="2" s="1"/>
  <c r="T92" i="15"/>
  <c r="R357" i="2" s="1"/>
  <c r="S92" i="15"/>
  <c r="Q357" i="2" s="1"/>
  <c r="R92" i="15"/>
  <c r="P357" i="2" s="1"/>
  <c r="Q92" i="15"/>
  <c r="O357" i="2" s="1"/>
  <c r="P92" i="15"/>
  <c r="N357" i="2" s="1"/>
  <c r="O92" i="15"/>
  <c r="M357" i="2" s="1"/>
  <c r="N92" i="15"/>
  <c r="L357" i="2" s="1"/>
  <c r="M92" i="15"/>
  <c r="K357" i="2" s="1"/>
  <c r="L92" i="15"/>
  <c r="J357" i="2" s="1"/>
  <c r="K92" i="15"/>
  <c r="I357" i="2" s="1"/>
  <c r="J92" i="15"/>
  <c r="H357" i="2" s="1"/>
  <c r="I92" i="15"/>
  <c r="G357" i="2" s="1"/>
  <c r="H92" i="15"/>
  <c r="W357" i="2" s="1"/>
  <c r="G92" i="15"/>
  <c r="V357" i="2" s="1"/>
  <c r="F92" i="15"/>
  <c r="F357" i="2" s="1"/>
  <c r="B92" i="15"/>
  <c r="C357" i="2" s="1"/>
  <c r="W91" i="15"/>
  <c r="Y356" i="2" s="1"/>
  <c r="V91" i="15"/>
  <c r="X356" i="2" s="1"/>
  <c r="U91" i="15"/>
  <c r="S356" i="2" s="1"/>
  <c r="T91" i="15"/>
  <c r="R356" i="2" s="1"/>
  <c r="S91" i="15"/>
  <c r="Q356" i="2" s="1"/>
  <c r="R91" i="15"/>
  <c r="P356" i="2" s="1"/>
  <c r="Q91" i="15"/>
  <c r="O356" i="2" s="1"/>
  <c r="P91" i="15"/>
  <c r="N356" i="2" s="1"/>
  <c r="O91" i="15"/>
  <c r="M356" i="2" s="1"/>
  <c r="N91" i="15"/>
  <c r="L356" i="2" s="1"/>
  <c r="M91" i="15"/>
  <c r="K356" i="2" s="1"/>
  <c r="L91" i="15"/>
  <c r="J356" i="2" s="1"/>
  <c r="K91" i="15"/>
  <c r="I356" i="2" s="1"/>
  <c r="J91" i="15"/>
  <c r="H356" i="2" s="1"/>
  <c r="I91" i="15"/>
  <c r="G356" i="2" s="1"/>
  <c r="G91" i="15"/>
  <c r="V356" i="2" s="1"/>
  <c r="F91" i="15"/>
  <c r="F356" i="2" s="1"/>
  <c r="B91" i="15"/>
  <c r="C356" i="2" s="1"/>
  <c r="W90" i="15"/>
  <c r="Y355" i="2" s="1"/>
  <c r="V90" i="15"/>
  <c r="X355" i="2" s="1"/>
  <c r="U90" i="15"/>
  <c r="S355" i="2" s="1"/>
  <c r="T90" i="15"/>
  <c r="R355" i="2" s="1"/>
  <c r="S90" i="15"/>
  <c r="Q355" i="2" s="1"/>
  <c r="R90" i="15"/>
  <c r="P355" i="2" s="1"/>
  <c r="Q90" i="15"/>
  <c r="O355" i="2" s="1"/>
  <c r="P90" i="15"/>
  <c r="N355" i="2" s="1"/>
  <c r="O90" i="15"/>
  <c r="M355" i="2" s="1"/>
  <c r="N90" i="15"/>
  <c r="L355" i="2" s="1"/>
  <c r="M90" i="15"/>
  <c r="K355" i="2" s="1"/>
  <c r="L90" i="15"/>
  <c r="J355" i="2" s="1"/>
  <c r="K90" i="15"/>
  <c r="I355" i="2" s="1"/>
  <c r="J90" i="15"/>
  <c r="H355" i="2" s="1"/>
  <c r="I90" i="15"/>
  <c r="G355" i="2" s="1"/>
  <c r="H90" i="15"/>
  <c r="W355" i="2" s="1"/>
  <c r="G90" i="15"/>
  <c r="V355" i="2" s="1"/>
  <c r="F90" i="15"/>
  <c r="F355" i="2" s="1"/>
  <c r="W89" i="15"/>
  <c r="Y354" i="2" s="1"/>
  <c r="V89" i="15"/>
  <c r="X354" i="2" s="1"/>
  <c r="T89" i="15"/>
  <c r="R354" i="2" s="1"/>
  <c r="S89" i="15"/>
  <c r="Q354" i="2" s="1"/>
  <c r="R89" i="15"/>
  <c r="P354" i="2" s="1"/>
  <c r="Q89" i="15"/>
  <c r="O354" i="2" s="1"/>
  <c r="P89" i="15"/>
  <c r="N354" i="2" s="1"/>
  <c r="O89" i="15"/>
  <c r="M354" i="2" s="1"/>
  <c r="N89" i="15"/>
  <c r="L354" i="2" s="1"/>
  <c r="M89" i="15"/>
  <c r="K354" i="2" s="1"/>
  <c r="L89" i="15"/>
  <c r="J354" i="2" s="1"/>
  <c r="K89" i="15"/>
  <c r="I354" i="2" s="1"/>
  <c r="J89" i="15"/>
  <c r="H354" i="2" s="1"/>
  <c r="I89" i="15"/>
  <c r="G354" i="2" s="1"/>
  <c r="H89" i="15"/>
  <c r="W354" i="2" s="1"/>
  <c r="G89" i="15"/>
  <c r="V354" i="2" s="1"/>
  <c r="F89" i="15"/>
  <c r="F354" i="2" s="1"/>
  <c r="W88" i="15"/>
  <c r="Y353" i="2" s="1"/>
  <c r="V88" i="15"/>
  <c r="X353" i="2" s="1"/>
  <c r="T88" i="15"/>
  <c r="R353" i="2" s="1"/>
  <c r="S88" i="15"/>
  <c r="Q353" i="2" s="1"/>
  <c r="R88" i="15"/>
  <c r="P353" i="2" s="1"/>
  <c r="Q88" i="15"/>
  <c r="O353" i="2" s="1"/>
  <c r="P88" i="15"/>
  <c r="N353" i="2" s="1"/>
  <c r="O88" i="15"/>
  <c r="M353" i="2" s="1"/>
  <c r="N88" i="15"/>
  <c r="L353" i="2" s="1"/>
  <c r="M88" i="15"/>
  <c r="K353" i="2" s="1"/>
  <c r="L88" i="15"/>
  <c r="J353" i="2" s="1"/>
  <c r="K88" i="15"/>
  <c r="I353" i="2" s="1"/>
  <c r="J88" i="15"/>
  <c r="H353" i="2" s="1"/>
  <c r="I88" i="15"/>
  <c r="G353" i="2" s="1"/>
  <c r="H88" i="15"/>
  <c r="W353" i="2" s="1"/>
  <c r="G88" i="15"/>
  <c r="V353" i="2" s="1"/>
  <c r="F88" i="15"/>
  <c r="F353" i="2" s="1"/>
  <c r="W87" i="15"/>
  <c r="Y352" i="2" s="1"/>
  <c r="V87" i="15"/>
  <c r="X352" i="2" s="1"/>
  <c r="T87" i="15"/>
  <c r="R352" i="2" s="1"/>
  <c r="S87" i="15"/>
  <c r="Q352" i="2" s="1"/>
  <c r="R87" i="15"/>
  <c r="P352" i="2" s="1"/>
  <c r="Q87" i="15"/>
  <c r="O352" i="2" s="1"/>
  <c r="P87" i="15"/>
  <c r="N352" i="2" s="1"/>
  <c r="O87" i="15"/>
  <c r="M352" i="2" s="1"/>
  <c r="N87" i="15"/>
  <c r="L352" i="2" s="1"/>
  <c r="M87" i="15"/>
  <c r="K352" i="2" s="1"/>
  <c r="L87" i="15"/>
  <c r="J352" i="2" s="1"/>
  <c r="K87" i="15"/>
  <c r="I352" i="2" s="1"/>
  <c r="J87" i="15"/>
  <c r="H352" i="2" s="1"/>
  <c r="I87" i="15"/>
  <c r="G352" i="2" s="1"/>
  <c r="H87" i="15"/>
  <c r="W352" i="2" s="1"/>
  <c r="G87" i="15"/>
  <c r="V352" i="2" s="1"/>
  <c r="F87" i="15"/>
  <c r="F352" i="2" s="1"/>
  <c r="W86" i="15"/>
  <c r="Y351" i="2" s="1"/>
  <c r="V86" i="15"/>
  <c r="X351" i="2" s="1"/>
  <c r="T86" i="15"/>
  <c r="R351" i="2" s="1"/>
  <c r="S86" i="15"/>
  <c r="Q351" i="2" s="1"/>
  <c r="R86" i="15"/>
  <c r="P351" i="2" s="1"/>
  <c r="Q86" i="15"/>
  <c r="O351" i="2" s="1"/>
  <c r="P86" i="15"/>
  <c r="N351" i="2" s="1"/>
  <c r="O86" i="15"/>
  <c r="M351" i="2" s="1"/>
  <c r="N86" i="15"/>
  <c r="L351" i="2" s="1"/>
  <c r="M86" i="15"/>
  <c r="K351" i="2" s="1"/>
  <c r="L86" i="15"/>
  <c r="J351" i="2" s="1"/>
  <c r="K86" i="15"/>
  <c r="I351" i="2" s="1"/>
  <c r="J86" i="15"/>
  <c r="H351" i="2" s="1"/>
  <c r="I86" i="15"/>
  <c r="G351" i="2" s="1"/>
  <c r="H86" i="15"/>
  <c r="W351" i="2" s="1"/>
  <c r="G86" i="15"/>
  <c r="V351" i="2" s="1"/>
  <c r="F86" i="15"/>
  <c r="F351" i="2" s="1"/>
  <c r="G50" i="23"/>
  <c r="T419" i="2" s="1"/>
  <c r="I50" i="23"/>
  <c r="AR419" i="2" s="1"/>
  <c r="J50" i="23"/>
  <c r="AS419" i="2" s="1"/>
  <c r="K50" i="23"/>
  <c r="AT419" i="2" s="1"/>
  <c r="L50" i="23"/>
  <c r="AU419" i="2" s="1"/>
  <c r="M50" i="23"/>
  <c r="AV419" i="2" s="1"/>
  <c r="N50" i="23"/>
  <c r="AW419" i="2" s="1"/>
  <c r="O50" i="23"/>
  <c r="AX419" i="2" s="1"/>
  <c r="P50" i="23"/>
  <c r="AY419" i="2" s="1"/>
  <c r="S50" i="23"/>
  <c r="Y419" i="2" s="1"/>
  <c r="T50" i="23"/>
  <c r="Z419" i="2" s="1"/>
  <c r="G51" i="23"/>
  <c r="T420" i="2" s="1"/>
  <c r="I51" i="23"/>
  <c r="AR420" i="2" s="1"/>
  <c r="J51" i="23"/>
  <c r="AS420" i="2" s="1"/>
  <c r="K51" i="23"/>
  <c r="AT420" i="2" s="1"/>
  <c r="L51" i="23"/>
  <c r="AU420" i="2" s="1"/>
  <c r="M51" i="23"/>
  <c r="AV420" i="2" s="1"/>
  <c r="N51" i="23"/>
  <c r="AW420" i="2" s="1"/>
  <c r="O51" i="23"/>
  <c r="AX420" i="2" s="1"/>
  <c r="P51" i="23"/>
  <c r="AY420" i="2" s="1"/>
  <c r="S51" i="23"/>
  <c r="Y420" i="2" s="1"/>
  <c r="T51" i="23"/>
  <c r="Z420" i="2" s="1"/>
  <c r="G52" i="23"/>
  <c r="T421" i="2" s="1"/>
  <c r="I52" i="23"/>
  <c r="AR421" i="2" s="1"/>
  <c r="J52" i="23"/>
  <c r="AS421" i="2" s="1"/>
  <c r="K52" i="23"/>
  <c r="AT421" i="2" s="1"/>
  <c r="L52" i="23"/>
  <c r="AU421" i="2" s="1"/>
  <c r="M52" i="23"/>
  <c r="AV421" i="2" s="1"/>
  <c r="N52" i="23"/>
  <c r="AW421" i="2" s="1"/>
  <c r="O52" i="23"/>
  <c r="AX421" i="2" s="1"/>
  <c r="P52" i="23"/>
  <c r="AY421" i="2" s="1"/>
  <c r="S52" i="23"/>
  <c r="Y421" i="2" s="1"/>
  <c r="T52" i="23"/>
  <c r="Z421" i="2" s="1"/>
  <c r="G53" i="23"/>
  <c r="T422" i="2" s="1"/>
  <c r="I53" i="23"/>
  <c r="AR422" i="2" s="1"/>
  <c r="J53" i="23"/>
  <c r="AS422" i="2" s="1"/>
  <c r="K53" i="23"/>
  <c r="AT422" i="2" s="1"/>
  <c r="L53" i="23"/>
  <c r="AU422" i="2" s="1"/>
  <c r="M53" i="23"/>
  <c r="AV422" i="2" s="1"/>
  <c r="N53" i="23"/>
  <c r="AW422" i="2" s="1"/>
  <c r="O53" i="23"/>
  <c r="AX422" i="2" s="1"/>
  <c r="P53" i="23"/>
  <c r="AY422" i="2" s="1"/>
  <c r="S53" i="23"/>
  <c r="Y422" i="2" s="1"/>
  <c r="T53" i="23"/>
  <c r="Z422" i="2" s="1"/>
  <c r="G57" i="23"/>
  <c r="T426" i="2" s="1"/>
  <c r="I57" i="23"/>
  <c r="AR426" i="2" s="1"/>
  <c r="J57" i="23"/>
  <c r="AS426" i="2" s="1"/>
  <c r="K57" i="23"/>
  <c r="AT426" i="2" s="1"/>
  <c r="L57" i="23"/>
  <c r="AU426" i="2" s="1"/>
  <c r="M57" i="23"/>
  <c r="AV426" i="2" s="1"/>
  <c r="N57" i="23"/>
  <c r="AW426" i="2" s="1"/>
  <c r="O57" i="23"/>
  <c r="AX426" i="2" s="1"/>
  <c r="P57" i="23"/>
  <c r="AY426" i="2" s="1"/>
  <c r="S57" i="23"/>
  <c r="Y426" i="2" s="1"/>
  <c r="T57" i="23"/>
  <c r="Z426" i="2" s="1"/>
  <c r="G60" i="23"/>
  <c r="T429" i="2" s="1"/>
  <c r="I60" i="23"/>
  <c r="AR429" i="2" s="1"/>
  <c r="J60" i="23"/>
  <c r="AS429" i="2" s="1"/>
  <c r="K60" i="23"/>
  <c r="AT429" i="2" s="1"/>
  <c r="L60" i="23"/>
  <c r="AU429" i="2" s="1"/>
  <c r="M60" i="23"/>
  <c r="AV429" i="2" s="1"/>
  <c r="N60" i="23"/>
  <c r="AW429" i="2" s="1"/>
  <c r="O60" i="23"/>
  <c r="AX429" i="2" s="1"/>
  <c r="P60" i="23"/>
  <c r="AY429" i="2" s="1"/>
  <c r="S60" i="23"/>
  <c r="Y429" i="2" s="1"/>
  <c r="T60" i="23"/>
  <c r="Z429" i="2" s="1"/>
  <c r="G63" i="23"/>
  <c r="T432" i="2" s="1"/>
  <c r="I63" i="23"/>
  <c r="AR432" i="2" s="1"/>
  <c r="J63" i="23"/>
  <c r="AS432" i="2" s="1"/>
  <c r="K63" i="23"/>
  <c r="AT432" i="2" s="1"/>
  <c r="L63" i="23"/>
  <c r="AU432" i="2" s="1"/>
  <c r="M63" i="23"/>
  <c r="AV432" i="2" s="1"/>
  <c r="N63" i="23"/>
  <c r="AW432" i="2" s="1"/>
  <c r="O63" i="23"/>
  <c r="AX432" i="2" s="1"/>
  <c r="P63" i="23"/>
  <c r="AY432" i="2" s="1"/>
  <c r="S63" i="23"/>
  <c r="Y432" i="2" s="1"/>
  <c r="T63" i="23"/>
  <c r="Z432" i="2" s="1"/>
  <c r="G66" i="23"/>
  <c r="T435" i="2" s="1"/>
  <c r="I66" i="23"/>
  <c r="AR435" i="2" s="1"/>
  <c r="J66" i="23"/>
  <c r="AS435" i="2" s="1"/>
  <c r="K66" i="23"/>
  <c r="AT435" i="2" s="1"/>
  <c r="L66" i="23"/>
  <c r="AU435" i="2" s="1"/>
  <c r="M66" i="23"/>
  <c r="AV435" i="2" s="1"/>
  <c r="N66" i="23"/>
  <c r="AW435" i="2" s="1"/>
  <c r="O66" i="23"/>
  <c r="AX435" i="2" s="1"/>
  <c r="P66" i="23"/>
  <c r="AY435" i="2" s="1"/>
  <c r="S66" i="23"/>
  <c r="Y435" i="2" s="1"/>
  <c r="T66" i="23"/>
  <c r="Z435" i="2" s="1"/>
  <c r="F64" i="23"/>
  <c r="F433" i="2" s="1"/>
  <c r="F65" i="23"/>
  <c r="F434" i="2" s="1"/>
  <c r="F66" i="23"/>
  <c r="F435" i="2" s="1"/>
  <c r="F67" i="23"/>
  <c r="F436" i="2" s="1"/>
  <c r="C20" i="23"/>
  <c r="C389" i="2" s="1"/>
  <c r="C11" i="23"/>
  <c r="C380" i="2" s="1"/>
  <c r="C2" i="23"/>
  <c r="C371" i="2" s="1"/>
  <c r="D57" i="23"/>
  <c r="D426" i="2" s="1"/>
  <c r="D9" i="23"/>
  <c r="D378" i="2" s="1"/>
  <c r="D8" i="23"/>
  <c r="D377" i="2" s="1"/>
  <c r="D7" i="23"/>
  <c r="D376" i="2" s="1"/>
  <c r="D6" i="23"/>
  <c r="D375" i="2" s="1"/>
  <c r="D5" i="23"/>
  <c r="D374" i="2" s="1"/>
  <c r="D3" i="23"/>
  <c r="D372" i="2" s="1"/>
  <c r="D4" i="23"/>
  <c r="D373" i="2" s="1"/>
  <c r="D2" i="23"/>
  <c r="D371" i="2" s="1"/>
  <c r="F52" i="23"/>
  <c r="F421" i="2" s="1"/>
  <c r="F53" i="23"/>
  <c r="F422" i="2" s="1"/>
  <c r="F54" i="23"/>
  <c r="F423" i="2" s="1"/>
  <c r="F55" i="23"/>
  <c r="F424" i="2" s="1"/>
  <c r="F56" i="23"/>
  <c r="F425" i="2" s="1"/>
  <c r="F57" i="23"/>
  <c r="F426" i="2" s="1"/>
  <c r="F58" i="23"/>
  <c r="F427" i="2" s="1"/>
  <c r="F59" i="23"/>
  <c r="F428" i="2" s="1"/>
  <c r="F60" i="23"/>
  <c r="F429" i="2" s="1"/>
  <c r="F61" i="23"/>
  <c r="F430" i="2" s="1"/>
  <c r="F62" i="23"/>
  <c r="F431" i="2" s="1"/>
  <c r="F63" i="23"/>
  <c r="F432" i="2" s="1"/>
  <c r="F3" i="23"/>
  <c r="F372" i="2" s="1"/>
  <c r="F4" i="23"/>
  <c r="F373" i="2" s="1"/>
  <c r="F5" i="23"/>
  <c r="F374" i="2" s="1"/>
  <c r="F6" i="23"/>
  <c r="F375" i="2" s="1"/>
  <c r="F7" i="23"/>
  <c r="F376" i="2" s="1"/>
  <c r="F8" i="23"/>
  <c r="F377" i="2" s="1"/>
  <c r="F9" i="23"/>
  <c r="F378" i="2" s="1"/>
  <c r="F10" i="23"/>
  <c r="F379" i="2" s="1"/>
  <c r="F11" i="23"/>
  <c r="F380" i="2" s="1"/>
  <c r="F12" i="23"/>
  <c r="F381" i="2" s="1"/>
  <c r="F13" i="23"/>
  <c r="F382" i="2" s="1"/>
  <c r="F14" i="23"/>
  <c r="F383" i="2" s="1"/>
  <c r="F15" i="23"/>
  <c r="F384" i="2" s="1"/>
  <c r="F16" i="23"/>
  <c r="F385" i="2" s="1"/>
  <c r="F17" i="23"/>
  <c r="F386" i="2" s="1"/>
  <c r="F18" i="23"/>
  <c r="F387" i="2" s="1"/>
  <c r="F19" i="23"/>
  <c r="F388" i="2" s="1"/>
  <c r="F20" i="23"/>
  <c r="F389" i="2" s="1"/>
  <c r="F21" i="23"/>
  <c r="F390" i="2" s="1"/>
  <c r="F22" i="23"/>
  <c r="F391" i="2" s="1"/>
  <c r="F23" i="23"/>
  <c r="F392" i="2" s="1"/>
  <c r="F24" i="23"/>
  <c r="F393" i="2" s="1"/>
  <c r="F25" i="23"/>
  <c r="F394" i="2" s="1"/>
  <c r="F26" i="23"/>
  <c r="F395" i="2" s="1"/>
  <c r="F27" i="23"/>
  <c r="F396" i="2" s="1"/>
  <c r="F28" i="23"/>
  <c r="F397" i="2" s="1"/>
  <c r="F29" i="23"/>
  <c r="F398" i="2" s="1"/>
  <c r="F30" i="23"/>
  <c r="F399" i="2" s="1"/>
  <c r="F31" i="23"/>
  <c r="F400" i="2" s="1"/>
  <c r="F32" i="23"/>
  <c r="F401" i="2" s="1"/>
  <c r="F33" i="23"/>
  <c r="F402" i="2" s="1"/>
  <c r="F34" i="23"/>
  <c r="F403" i="2" s="1"/>
  <c r="F35" i="23"/>
  <c r="F404" i="2" s="1"/>
  <c r="F36" i="23"/>
  <c r="F405" i="2" s="1"/>
  <c r="F37" i="23"/>
  <c r="F406" i="2" s="1"/>
  <c r="F38" i="23"/>
  <c r="F407" i="2" s="1"/>
  <c r="F39" i="23"/>
  <c r="F408" i="2" s="1"/>
  <c r="F40" i="23"/>
  <c r="F409" i="2" s="1"/>
  <c r="F41" i="23"/>
  <c r="F410" i="2" s="1"/>
  <c r="F42" i="23"/>
  <c r="F411" i="2" s="1"/>
  <c r="F43" i="23"/>
  <c r="F412" i="2" s="1"/>
  <c r="F44" i="23"/>
  <c r="F413" i="2" s="1"/>
  <c r="F45" i="23"/>
  <c r="F414" i="2" s="1"/>
  <c r="F46" i="23"/>
  <c r="F415" i="2" s="1"/>
  <c r="F47" i="23"/>
  <c r="F416" i="2" s="1"/>
  <c r="F48" i="23"/>
  <c r="F417" i="2" s="1"/>
  <c r="F49" i="23"/>
  <c r="F418" i="2" s="1"/>
  <c r="F50" i="23"/>
  <c r="F419" i="2" s="1"/>
  <c r="F51" i="23"/>
  <c r="F420" i="2" s="1"/>
  <c r="F2" i="23"/>
  <c r="F371" i="2" s="1"/>
  <c r="G3" i="23"/>
  <c r="T372" i="2" s="1"/>
  <c r="I3" i="23"/>
  <c r="AR372" i="2" s="1"/>
  <c r="J3" i="23"/>
  <c r="AS372" i="2" s="1"/>
  <c r="K3" i="23"/>
  <c r="AT372" i="2" s="1"/>
  <c r="L3" i="23"/>
  <c r="AU372" i="2" s="1"/>
  <c r="M3" i="23"/>
  <c r="AV372" i="2" s="1"/>
  <c r="N3" i="23"/>
  <c r="AW372" i="2" s="1"/>
  <c r="O3" i="23"/>
  <c r="AX372" i="2" s="1"/>
  <c r="P3" i="23"/>
  <c r="AY372" i="2" s="1"/>
  <c r="S3" i="23"/>
  <c r="Y372" i="2" s="1"/>
  <c r="T3" i="23"/>
  <c r="Z372" i="2" s="1"/>
  <c r="G5" i="23"/>
  <c r="T374" i="2" s="1"/>
  <c r="I5" i="23"/>
  <c r="AR374" i="2" s="1"/>
  <c r="J5" i="23"/>
  <c r="AS374" i="2" s="1"/>
  <c r="K5" i="23"/>
  <c r="AT374" i="2" s="1"/>
  <c r="L5" i="23"/>
  <c r="AU374" i="2" s="1"/>
  <c r="M5" i="23"/>
  <c r="AV374" i="2" s="1"/>
  <c r="N5" i="23"/>
  <c r="AW374" i="2" s="1"/>
  <c r="O5" i="23"/>
  <c r="AX374" i="2" s="1"/>
  <c r="P5" i="23"/>
  <c r="AY374" i="2" s="1"/>
  <c r="S5" i="23"/>
  <c r="Y374" i="2" s="1"/>
  <c r="T5" i="23"/>
  <c r="Z374" i="2" s="1"/>
  <c r="G6" i="23"/>
  <c r="T375" i="2" s="1"/>
  <c r="I6" i="23"/>
  <c r="AR375" i="2" s="1"/>
  <c r="J6" i="23"/>
  <c r="AS375" i="2" s="1"/>
  <c r="K6" i="23"/>
  <c r="AT375" i="2" s="1"/>
  <c r="L6" i="23"/>
  <c r="AU375" i="2" s="1"/>
  <c r="M6" i="23"/>
  <c r="AV375" i="2" s="1"/>
  <c r="N6" i="23"/>
  <c r="AW375" i="2" s="1"/>
  <c r="O6" i="23"/>
  <c r="AX375" i="2" s="1"/>
  <c r="P6" i="23"/>
  <c r="AY375" i="2" s="1"/>
  <c r="S6" i="23"/>
  <c r="Y375" i="2" s="1"/>
  <c r="T6" i="23"/>
  <c r="Z375" i="2" s="1"/>
  <c r="G7" i="23"/>
  <c r="T376" i="2" s="1"/>
  <c r="I7" i="23"/>
  <c r="AR376" i="2" s="1"/>
  <c r="J7" i="23"/>
  <c r="AS376" i="2" s="1"/>
  <c r="K7" i="23"/>
  <c r="AT376" i="2" s="1"/>
  <c r="L7" i="23"/>
  <c r="AU376" i="2" s="1"/>
  <c r="M7" i="23"/>
  <c r="AV376" i="2" s="1"/>
  <c r="N7" i="23"/>
  <c r="AW376" i="2" s="1"/>
  <c r="O7" i="23"/>
  <c r="AX376" i="2" s="1"/>
  <c r="P7" i="23"/>
  <c r="AY376" i="2" s="1"/>
  <c r="S7" i="23"/>
  <c r="Y376" i="2" s="1"/>
  <c r="T7" i="23"/>
  <c r="Z376" i="2" s="1"/>
  <c r="G8" i="23"/>
  <c r="T377" i="2" s="1"/>
  <c r="I8" i="23"/>
  <c r="AR377" i="2" s="1"/>
  <c r="J8" i="23"/>
  <c r="AS377" i="2" s="1"/>
  <c r="K8" i="23"/>
  <c r="AT377" i="2" s="1"/>
  <c r="L8" i="23"/>
  <c r="AU377" i="2" s="1"/>
  <c r="M8" i="23"/>
  <c r="AV377" i="2" s="1"/>
  <c r="N8" i="23"/>
  <c r="AW377" i="2" s="1"/>
  <c r="O8" i="23"/>
  <c r="AX377" i="2" s="1"/>
  <c r="P8" i="23"/>
  <c r="AY377" i="2" s="1"/>
  <c r="S8" i="23"/>
  <c r="Y377" i="2" s="1"/>
  <c r="T8" i="23"/>
  <c r="Z377" i="2" s="1"/>
  <c r="G14" i="23"/>
  <c r="T383" i="2" s="1"/>
  <c r="I14" i="23"/>
  <c r="AR383" i="2" s="1"/>
  <c r="J14" i="23"/>
  <c r="AS383" i="2" s="1"/>
  <c r="K14" i="23"/>
  <c r="AT383" i="2" s="1"/>
  <c r="L14" i="23"/>
  <c r="AU383" i="2" s="1"/>
  <c r="M14" i="23"/>
  <c r="AV383" i="2" s="1"/>
  <c r="N14" i="23"/>
  <c r="AW383" i="2" s="1"/>
  <c r="O14" i="23"/>
  <c r="AX383" i="2" s="1"/>
  <c r="P14" i="23"/>
  <c r="AY383" i="2" s="1"/>
  <c r="S14" i="23"/>
  <c r="Y383" i="2" s="1"/>
  <c r="T14" i="23"/>
  <c r="Z383" i="2" s="1"/>
  <c r="G15" i="23"/>
  <c r="T384" i="2" s="1"/>
  <c r="I15" i="23"/>
  <c r="AR384" i="2" s="1"/>
  <c r="J15" i="23"/>
  <c r="AS384" i="2" s="1"/>
  <c r="K15" i="23"/>
  <c r="AT384" i="2" s="1"/>
  <c r="L15" i="23"/>
  <c r="AU384" i="2" s="1"/>
  <c r="M15" i="23"/>
  <c r="AV384" i="2" s="1"/>
  <c r="N15" i="23"/>
  <c r="AW384" i="2" s="1"/>
  <c r="O15" i="23"/>
  <c r="AX384" i="2" s="1"/>
  <c r="P15" i="23"/>
  <c r="AY384" i="2" s="1"/>
  <c r="S15" i="23"/>
  <c r="Y384" i="2" s="1"/>
  <c r="T15" i="23"/>
  <c r="Z384" i="2" s="1"/>
  <c r="G16" i="23"/>
  <c r="T385" i="2" s="1"/>
  <c r="I16" i="23"/>
  <c r="AR385" i="2" s="1"/>
  <c r="J16" i="23"/>
  <c r="AS385" i="2" s="1"/>
  <c r="K16" i="23"/>
  <c r="AT385" i="2" s="1"/>
  <c r="L16" i="23"/>
  <c r="AU385" i="2" s="1"/>
  <c r="M16" i="23"/>
  <c r="AV385" i="2" s="1"/>
  <c r="N16" i="23"/>
  <c r="AW385" i="2" s="1"/>
  <c r="O16" i="23"/>
  <c r="AX385" i="2" s="1"/>
  <c r="P16" i="23"/>
  <c r="AY385" i="2" s="1"/>
  <c r="S16" i="23"/>
  <c r="Y385" i="2" s="1"/>
  <c r="T16" i="23"/>
  <c r="Z385" i="2" s="1"/>
  <c r="G17" i="23"/>
  <c r="T386" i="2" s="1"/>
  <c r="I17" i="23"/>
  <c r="AR386" i="2" s="1"/>
  <c r="J17" i="23"/>
  <c r="AS386" i="2" s="1"/>
  <c r="K17" i="23"/>
  <c r="AT386" i="2" s="1"/>
  <c r="L17" i="23"/>
  <c r="AU386" i="2" s="1"/>
  <c r="M17" i="23"/>
  <c r="AV386" i="2" s="1"/>
  <c r="N17" i="23"/>
  <c r="AW386" i="2" s="1"/>
  <c r="O17" i="23"/>
  <c r="AX386" i="2" s="1"/>
  <c r="P17" i="23"/>
  <c r="AY386" i="2" s="1"/>
  <c r="S17" i="23"/>
  <c r="Y386" i="2" s="1"/>
  <c r="T17" i="23"/>
  <c r="Z386" i="2" s="1"/>
  <c r="G23" i="23"/>
  <c r="T392" i="2" s="1"/>
  <c r="I23" i="23"/>
  <c r="AR392" i="2" s="1"/>
  <c r="J23" i="23"/>
  <c r="AS392" i="2" s="1"/>
  <c r="K23" i="23"/>
  <c r="AT392" i="2" s="1"/>
  <c r="L23" i="23"/>
  <c r="AU392" i="2" s="1"/>
  <c r="M23" i="23"/>
  <c r="AV392" i="2" s="1"/>
  <c r="N23" i="23"/>
  <c r="AW392" i="2" s="1"/>
  <c r="O23" i="23"/>
  <c r="AX392" i="2" s="1"/>
  <c r="P23" i="23"/>
  <c r="AY392" i="2" s="1"/>
  <c r="S23" i="23"/>
  <c r="Y392" i="2" s="1"/>
  <c r="T23" i="23"/>
  <c r="Z392" i="2" s="1"/>
  <c r="G24" i="23"/>
  <c r="T393" i="2" s="1"/>
  <c r="I24" i="23"/>
  <c r="AR393" i="2" s="1"/>
  <c r="J24" i="23"/>
  <c r="AS393" i="2" s="1"/>
  <c r="K24" i="23"/>
  <c r="AT393" i="2" s="1"/>
  <c r="L24" i="23"/>
  <c r="AU393" i="2" s="1"/>
  <c r="M24" i="23"/>
  <c r="AV393" i="2" s="1"/>
  <c r="N24" i="23"/>
  <c r="AW393" i="2" s="1"/>
  <c r="O24" i="23"/>
  <c r="AX393" i="2" s="1"/>
  <c r="P24" i="23"/>
  <c r="AY393" i="2" s="1"/>
  <c r="S24" i="23"/>
  <c r="Y393" i="2" s="1"/>
  <c r="T24" i="23"/>
  <c r="Z393" i="2" s="1"/>
  <c r="G25" i="23"/>
  <c r="T394" i="2" s="1"/>
  <c r="I25" i="23"/>
  <c r="AR394" i="2" s="1"/>
  <c r="J25" i="23"/>
  <c r="AS394" i="2" s="1"/>
  <c r="K25" i="23"/>
  <c r="AT394" i="2" s="1"/>
  <c r="L25" i="23"/>
  <c r="AU394" i="2" s="1"/>
  <c r="M25" i="23"/>
  <c r="AV394" i="2" s="1"/>
  <c r="N25" i="23"/>
  <c r="AW394" i="2" s="1"/>
  <c r="O25" i="23"/>
  <c r="AX394" i="2" s="1"/>
  <c r="P25" i="23"/>
  <c r="AY394" i="2" s="1"/>
  <c r="S25" i="23"/>
  <c r="Y394" i="2" s="1"/>
  <c r="T25" i="23"/>
  <c r="Z394" i="2" s="1"/>
  <c r="G26" i="23"/>
  <c r="T395" i="2" s="1"/>
  <c r="I26" i="23"/>
  <c r="AR395" i="2" s="1"/>
  <c r="J26" i="23"/>
  <c r="AS395" i="2" s="1"/>
  <c r="K26" i="23"/>
  <c r="AT395" i="2" s="1"/>
  <c r="L26" i="23"/>
  <c r="AU395" i="2" s="1"/>
  <c r="M26" i="23"/>
  <c r="AV395" i="2" s="1"/>
  <c r="N26" i="23"/>
  <c r="AW395" i="2" s="1"/>
  <c r="O26" i="23"/>
  <c r="AX395" i="2" s="1"/>
  <c r="P26" i="23"/>
  <c r="AY395" i="2" s="1"/>
  <c r="S26" i="23"/>
  <c r="Y395" i="2" s="1"/>
  <c r="T26" i="23"/>
  <c r="Z395" i="2" s="1"/>
  <c r="G32" i="23"/>
  <c r="T401" i="2" s="1"/>
  <c r="I32" i="23"/>
  <c r="AR401" i="2" s="1"/>
  <c r="J32" i="23"/>
  <c r="AS401" i="2" s="1"/>
  <c r="K32" i="23"/>
  <c r="AT401" i="2" s="1"/>
  <c r="L32" i="23"/>
  <c r="AU401" i="2" s="1"/>
  <c r="M32" i="23"/>
  <c r="AV401" i="2" s="1"/>
  <c r="N32" i="23"/>
  <c r="AW401" i="2" s="1"/>
  <c r="O32" i="23"/>
  <c r="AX401" i="2" s="1"/>
  <c r="P32" i="23"/>
  <c r="AY401" i="2" s="1"/>
  <c r="S32" i="23"/>
  <c r="Y401" i="2" s="1"/>
  <c r="T32" i="23"/>
  <c r="Z401" i="2" s="1"/>
  <c r="G33" i="23"/>
  <c r="T402" i="2" s="1"/>
  <c r="I33" i="23"/>
  <c r="AR402" i="2" s="1"/>
  <c r="J33" i="23"/>
  <c r="AS402" i="2" s="1"/>
  <c r="K33" i="23"/>
  <c r="AT402" i="2" s="1"/>
  <c r="L33" i="23"/>
  <c r="AU402" i="2" s="1"/>
  <c r="M33" i="23"/>
  <c r="AV402" i="2" s="1"/>
  <c r="N33" i="23"/>
  <c r="AW402" i="2" s="1"/>
  <c r="O33" i="23"/>
  <c r="AX402" i="2" s="1"/>
  <c r="P33" i="23"/>
  <c r="AY402" i="2" s="1"/>
  <c r="S33" i="23"/>
  <c r="Y402" i="2" s="1"/>
  <c r="T33" i="23"/>
  <c r="Z402" i="2" s="1"/>
  <c r="G34" i="23"/>
  <c r="T403" i="2" s="1"/>
  <c r="I34" i="23"/>
  <c r="AR403" i="2" s="1"/>
  <c r="J34" i="23"/>
  <c r="AS403" i="2" s="1"/>
  <c r="K34" i="23"/>
  <c r="AT403" i="2" s="1"/>
  <c r="L34" i="23"/>
  <c r="AU403" i="2" s="1"/>
  <c r="M34" i="23"/>
  <c r="AV403" i="2" s="1"/>
  <c r="N34" i="23"/>
  <c r="AW403" i="2" s="1"/>
  <c r="O34" i="23"/>
  <c r="AX403" i="2" s="1"/>
  <c r="P34" i="23"/>
  <c r="AY403" i="2" s="1"/>
  <c r="S34" i="23"/>
  <c r="Y403" i="2" s="1"/>
  <c r="T34" i="23"/>
  <c r="Z403" i="2" s="1"/>
  <c r="G35" i="23"/>
  <c r="T404" i="2" s="1"/>
  <c r="I35" i="23"/>
  <c r="AR404" i="2" s="1"/>
  <c r="J35" i="23"/>
  <c r="AS404" i="2" s="1"/>
  <c r="K35" i="23"/>
  <c r="AT404" i="2" s="1"/>
  <c r="L35" i="23"/>
  <c r="AU404" i="2" s="1"/>
  <c r="M35" i="23"/>
  <c r="AV404" i="2" s="1"/>
  <c r="N35" i="23"/>
  <c r="AW404" i="2" s="1"/>
  <c r="O35" i="23"/>
  <c r="AX404" i="2" s="1"/>
  <c r="P35" i="23"/>
  <c r="AY404" i="2" s="1"/>
  <c r="S35" i="23"/>
  <c r="Y404" i="2" s="1"/>
  <c r="T35" i="23"/>
  <c r="Z404" i="2" s="1"/>
  <c r="G41" i="23"/>
  <c r="T410" i="2" s="1"/>
  <c r="I41" i="23"/>
  <c r="AR410" i="2" s="1"/>
  <c r="J41" i="23"/>
  <c r="AS410" i="2" s="1"/>
  <c r="K41" i="23"/>
  <c r="AT410" i="2" s="1"/>
  <c r="L41" i="23"/>
  <c r="AU410" i="2" s="1"/>
  <c r="M41" i="23"/>
  <c r="AV410" i="2" s="1"/>
  <c r="N41" i="23"/>
  <c r="AW410" i="2" s="1"/>
  <c r="O41" i="23"/>
  <c r="AX410" i="2" s="1"/>
  <c r="P41" i="23"/>
  <c r="AY410" i="2" s="1"/>
  <c r="S41" i="23"/>
  <c r="Y410" i="2" s="1"/>
  <c r="T41" i="23"/>
  <c r="Z410" i="2" s="1"/>
  <c r="G42" i="23"/>
  <c r="T411" i="2" s="1"/>
  <c r="I42" i="23"/>
  <c r="AR411" i="2" s="1"/>
  <c r="J42" i="23"/>
  <c r="AS411" i="2" s="1"/>
  <c r="K42" i="23"/>
  <c r="AT411" i="2" s="1"/>
  <c r="L42" i="23"/>
  <c r="AU411" i="2" s="1"/>
  <c r="M42" i="23"/>
  <c r="AV411" i="2" s="1"/>
  <c r="N42" i="23"/>
  <c r="AW411" i="2" s="1"/>
  <c r="O42" i="23"/>
  <c r="AX411" i="2" s="1"/>
  <c r="P42" i="23"/>
  <c r="AY411" i="2" s="1"/>
  <c r="S42" i="23"/>
  <c r="Y411" i="2" s="1"/>
  <c r="T42" i="23"/>
  <c r="Z411" i="2" s="1"/>
  <c r="G43" i="23"/>
  <c r="T412" i="2" s="1"/>
  <c r="I43" i="23"/>
  <c r="AR412" i="2" s="1"/>
  <c r="J43" i="23"/>
  <c r="AS412" i="2" s="1"/>
  <c r="K43" i="23"/>
  <c r="AT412" i="2" s="1"/>
  <c r="L43" i="23"/>
  <c r="AU412" i="2" s="1"/>
  <c r="M43" i="23"/>
  <c r="AV412" i="2" s="1"/>
  <c r="N43" i="23"/>
  <c r="AW412" i="2" s="1"/>
  <c r="O43" i="23"/>
  <c r="AX412" i="2" s="1"/>
  <c r="P43" i="23"/>
  <c r="AY412" i="2" s="1"/>
  <c r="S43" i="23"/>
  <c r="Y412" i="2" s="1"/>
  <c r="T43" i="23"/>
  <c r="Z412" i="2" s="1"/>
  <c r="G44" i="23"/>
  <c r="T413" i="2" s="1"/>
  <c r="I44" i="23"/>
  <c r="AR413" i="2" s="1"/>
  <c r="J44" i="23"/>
  <c r="AS413" i="2" s="1"/>
  <c r="K44" i="23"/>
  <c r="AT413" i="2" s="1"/>
  <c r="L44" i="23"/>
  <c r="AU413" i="2" s="1"/>
  <c r="M44" i="23"/>
  <c r="AV413" i="2" s="1"/>
  <c r="N44" i="23"/>
  <c r="AW413" i="2" s="1"/>
  <c r="O44" i="23"/>
  <c r="AX413" i="2" s="1"/>
  <c r="P44" i="23"/>
  <c r="AY413" i="2" s="1"/>
  <c r="S44" i="23"/>
  <c r="Y413" i="2" s="1"/>
  <c r="T44" i="23"/>
  <c r="Z413" i="2" s="1"/>
  <c r="J2" i="23"/>
  <c r="AS371" i="2" s="1"/>
  <c r="K2" i="23"/>
  <c r="AT371" i="2" s="1"/>
  <c r="L2" i="23"/>
  <c r="AU371" i="2" s="1"/>
  <c r="M2" i="23"/>
  <c r="AV371" i="2" s="1"/>
  <c r="N2" i="23"/>
  <c r="AW371" i="2" s="1"/>
  <c r="O2" i="23"/>
  <c r="AX371" i="2" s="1"/>
  <c r="P2" i="23"/>
  <c r="AY371" i="2" s="1"/>
  <c r="S2" i="23"/>
  <c r="Y371" i="2" s="1"/>
  <c r="T2" i="23"/>
  <c r="Z371" i="2" s="1"/>
  <c r="I2" i="23"/>
  <c r="AR371" i="2" s="1"/>
  <c r="G2" i="23"/>
  <c r="T371" i="2" s="1"/>
  <c r="G15" i="10" l="1"/>
  <c r="BI115" i="2"/>
  <c r="F49" i="28"/>
  <c r="F50" i="28"/>
  <c r="F15" i="10"/>
  <c r="BH115" i="2"/>
  <c r="AD115" i="2"/>
  <c r="H15" i="10"/>
  <c r="BJ115" i="2"/>
  <c r="P11" i="35"/>
  <c r="P1756" i="2" s="1"/>
  <c r="P21" i="35"/>
  <c r="P1766" i="2" s="1"/>
  <c r="L80" i="33"/>
  <c r="L1724" i="2" s="1"/>
  <c r="M91" i="32"/>
  <c r="O101" i="33"/>
  <c r="O1745" i="2" s="1"/>
  <c r="P112" i="32"/>
  <c r="O28" i="32"/>
  <c r="N18" i="33" s="1"/>
  <c r="N1662" i="2" s="1"/>
  <c r="N102" i="33"/>
  <c r="N1746" i="2" s="1"/>
  <c r="R21" i="33"/>
  <c r="R1665" i="2" s="1"/>
  <c r="X17" i="37"/>
  <c r="Y1782" i="2" s="1"/>
  <c r="L24" i="32"/>
  <c r="K14" i="33" s="1"/>
  <c r="K1658" i="2" s="1"/>
  <c r="K81" i="33"/>
  <c r="K1725" i="2" s="1"/>
  <c r="T31" i="32"/>
  <c r="V31" i="32" s="1"/>
  <c r="R39" i="16"/>
  <c r="V29" i="15" s="1"/>
  <c r="X294" i="2" s="1"/>
  <c r="S39" i="16"/>
  <c r="W29" i="15" s="1"/>
  <c r="Y294" i="2" s="1"/>
  <c r="C15" i="27"/>
  <c r="C450" i="2" s="1"/>
  <c r="C16" i="27"/>
  <c r="C451" i="2" s="1"/>
  <c r="C17" i="27"/>
  <c r="C452" i="2" s="1"/>
  <c r="C18" i="27"/>
  <c r="C453" i="2" s="1"/>
  <c r="C19" i="27"/>
  <c r="C454" i="2" s="1"/>
  <c r="C20" i="27"/>
  <c r="C455" i="2" s="1"/>
  <c r="C21" i="27"/>
  <c r="C456" i="2" s="1"/>
  <c r="C22" i="27"/>
  <c r="C457" i="2" s="1"/>
  <c r="C23" i="27"/>
  <c r="C458" i="2" s="1"/>
  <c r="C24" i="27"/>
  <c r="C459" i="2" s="1"/>
  <c r="C25" i="27"/>
  <c r="C460" i="2" s="1"/>
  <c r="C26" i="27"/>
  <c r="C461" i="2" s="1"/>
  <c r="C28" i="27"/>
  <c r="C463" i="2" s="1"/>
  <c r="C33" i="27"/>
  <c r="C468" i="2" s="1"/>
  <c r="C14" i="27"/>
  <c r="C449" i="2" s="1"/>
  <c r="C3" i="27"/>
  <c r="C438" i="2" s="1"/>
  <c r="C4" i="27"/>
  <c r="C439" i="2" s="1"/>
  <c r="C5" i="27"/>
  <c r="C440" i="2" s="1"/>
  <c r="C6" i="27"/>
  <c r="C441" i="2" s="1"/>
  <c r="C7" i="27"/>
  <c r="C442" i="2" s="1"/>
  <c r="C8" i="27"/>
  <c r="C443" i="2" s="1"/>
  <c r="C9" i="27"/>
  <c r="C444" i="2" s="1"/>
  <c r="C10" i="27"/>
  <c r="C445" i="2" s="1"/>
  <c r="C11" i="27"/>
  <c r="C446" i="2" s="1"/>
  <c r="C12" i="27"/>
  <c r="C447" i="2" s="1"/>
  <c r="C13" i="27"/>
  <c r="C448" i="2" s="1"/>
  <c r="C2" i="27"/>
  <c r="C437" i="2" s="1"/>
  <c r="A69" i="27"/>
  <c r="A504" i="2" s="1"/>
  <c r="A70" i="27"/>
  <c r="A505" i="2" s="1"/>
  <c r="A71" i="27"/>
  <c r="A506" i="2" s="1"/>
  <c r="A72" i="27"/>
  <c r="A507" i="2" s="1"/>
  <c r="A76" i="27"/>
  <c r="A511" i="2" s="1"/>
  <c r="A77" i="27"/>
  <c r="A512" i="2" s="1"/>
  <c r="A78" i="27"/>
  <c r="A513" i="2" s="1"/>
  <c r="A79" i="27"/>
  <c r="A514" i="2" s="1"/>
  <c r="A80" i="27"/>
  <c r="A515" i="2" s="1"/>
  <c r="A3" i="27"/>
  <c r="A438" i="2" s="1"/>
  <c r="A4" i="27"/>
  <c r="A439" i="2" s="1"/>
  <c r="A5" i="27"/>
  <c r="A440" i="2" s="1"/>
  <c r="A6" i="27"/>
  <c r="A441" i="2" s="1"/>
  <c r="A7" i="27"/>
  <c r="A442" i="2" s="1"/>
  <c r="A8" i="27"/>
  <c r="A443" i="2" s="1"/>
  <c r="A9" i="27"/>
  <c r="A444" i="2" s="1"/>
  <c r="A10" i="27"/>
  <c r="A445" i="2" s="1"/>
  <c r="A11" i="27"/>
  <c r="A446" i="2" s="1"/>
  <c r="A12" i="27"/>
  <c r="A447" i="2" s="1"/>
  <c r="A13" i="27"/>
  <c r="A448" i="2" s="1"/>
  <c r="A14" i="27"/>
  <c r="A449" i="2" s="1"/>
  <c r="A15" i="27"/>
  <c r="A450" i="2" s="1"/>
  <c r="A16" i="27"/>
  <c r="A451" i="2" s="1"/>
  <c r="A17" i="27"/>
  <c r="A452" i="2" s="1"/>
  <c r="A18" i="27"/>
  <c r="A453" i="2" s="1"/>
  <c r="A19" i="27"/>
  <c r="A454" i="2" s="1"/>
  <c r="A20" i="27"/>
  <c r="A455" i="2" s="1"/>
  <c r="A21" i="27"/>
  <c r="A456" i="2" s="1"/>
  <c r="A22" i="27"/>
  <c r="A457" i="2" s="1"/>
  <c r="A23" i="27"/>
  <c r="A458" i="2" s="1"/>
  <c r="A24" i="27"/>
  <c r="A459" i="2" s="1"/>
  <c r="A25" i="27"/>
  <c r="A460" i="2" s="1"/>
  <c r="A26" i="27"/>
  <c r="A461" i="2" s="1"/>
  <c r="A28" i="27"/>
  <c r="A463" i="2" s="1"/>
  <c r="A33" i="27"/>
  <c r="A468" i="2" s="1"/>
  <c r="A34" i="27"/>
  <c r="A469" i="2" s="1"/>
  <c r="A38" i="27"/>
  <c r="A473" i="2" s="1"/>
  <c r="A39" i="27"/>
  <c r="A474" i="2" s="1"/>
  <c r="A40" i="27"/>
  <c r="A475" i="2" s="1"/>
  <c r="A41" i="27"/>
  <c r="A476" i="2" s="1"/>
  <c r="A42" i="27"/>
  <c r="A477" i="2" s="1"/>
  <c r="A43" i="27"/>
  <c r="A478" i="2" s="1"/>
  <c r="A44" i="27"/>
  <c r="A479" i="2" s="1"/>
  <c r="A45" i="27"/>
  <c r="A480" i="2" s="1"/>
  <c r="A46" i="27"/>
  <c r="A481" i="2" s="1"/>
  <c r="A47" i="27"/>
  <c r="A482" i="2" s="1"/>
  <c r="A48" i="27"/>
  <c r="A483" i="2" s="1"/>
  <c r="A54" i="27"/>
  <c r="A489" i="2" s="1"/>
  <c r="A55" i="27"/>
  <c r="A490" i="2" s="1"/>
  <c r="A56" i="27"/>
  <c r="A491" i="2" s="1"/>
  <c r="A57" i="27"/>
  <c r="A492" i="2" s="1"/>
  <c r="A58" i="27"/>
  <c r="A493" i="2" s="1"/>
  <c r="A59" i="27"/>
  <c r="A494" i="2" s="1"/>
  <c r="A60" i="27"/>
  <c r="A495" i="2" s="1"/>
  <c r="A61" i="27"/>
  <c r="A496" i="2" s="1"/>
  <c r="A62" i="27"/>
  <c r="A497" i="2" s="1"/>
  <c r="A63" i="27"/>
  <c r="A498" i="2" s="1"/>
  <c r="A64" i="27"/>
  <c r="A499" i="2" s="1"/>
  <c r="A65" i="27"/>
  <c r="A500" i="2" s="1"/>
  <c r="G70" i="27"/>
  <c r="AE505" i="2" s="1"/>
  <c r="H70" i="27"/>
  <c r="AH505" i="2" s="1"/>
  <c r="I70" i="27"/>
  <c r="AJ505" i="2" s="1"/>
  <c r="K70" i="27"/>
  <c r="AK505" i="2" s="1"/>
  <c r="G72" i="27"/>
  <c r="AE507" i="2" s="1"/>
  <c r="H72" i="27"/>
  <c r="AH507" i="2" s="1"/>
  <c r="I72" i="27"/>
  <c r="AJ507" i="2" s="1"/>
  <c r="K72" i="27"/>
  <c r="AK507" i="2" s="1"/>
  <c r="I76" i="27"/>
  <c r="AJ511" i="2" s="1"/>
  <c r="K76" i="27"/>
  <c r="AK511" i="2" s="1"/>
  <c r="G77" i="27"/>
  <c r="AE512" i="2" s="1"/>
  <c r="H77" i="27"/>
  <c r="AH512" i="2" s="1"/>
  <c r="I77" i="27"/>
  <c r="AJ512" i="2" s="1"/>
  <c r="K77" i="27"/>
  <c r="AK512" i="2" s="1"/>
  <c r="I78" i="27"/>
  <c r="AJ513" i="2" s="1"/>
  <c r="K78" i="27"/>
  <c r="AK513" i="2" s="1"/>
  <c r="G79" i="27"/>
  <c r="AE514" i="2" s="1"/>
  <c r="H79" i="27"/>
  <c r="AH514" i="2" s="1"/>
  <c r="I79" i="27"/>
  <c r="AJ514" i="2" s="1"/>
  <c r="K79" i="27"/>
  <c r="AK514" i="2" s="1"/>
  <c r="K3" i="27"/>
  <c r="AK438" i="2" s="1"/>
  <c r="K4" i="27"/>
  <c r="AK439" i="2" s="1"/>
  <c r="K5" i="27"/>
  <c r="AK440" i="2" s="1"/>
  <c r="K6" i="27"/>
  <c r="AK441" i="2" s="1"/>
  <c r="K7" i="27"/>
  <c r="AK442" i="2" s="1"/>
  <c r="K8" i="27"/>
  <c r="AK443" i="2" s="1"/>
  <c r="K9" i="27"/>
  <c r="AK444" i="2" s="1"/>
  <c r="K10" i="27"/>
  <c r="AK445" i="2" s="1"/>
  <c r="K11" i="27"/>
  <c r="AK446" i="2" s="1"/>
  <c r="K12" i="27"/>
  <c r="AK447" i="2" s="1"/>
  <c r="K14" i="27"/>
  <c r="AK449" i="2" s="1"/>
  <c r="K15" i="27"/>
  <c r="AK450" i="2" s="1"/>
  <c r="K16" i="27"/>
  <c r="AK451" i="2" s="1"/>
  <c r="K17" i="27"/>
  <c r="AK452" i="2" s="1"/>
  <c r="K18" i="27"/>
  <c r="AK453" i="2" s="1"/>
  <c r="K19" i="27"/>
  <c r="AK454" i="2" s="1"/>
  <c r="K20" i="27"/>
  <c r="AK455" i="2" s="1"/>
  <c r="K21" i="27"/>
  <c r="AK456" i="2" s="1"/>
  <c r="K22" i="27"/>
  <c r="AK457" i="2" s="1"/>
  <c r="K23" i="27"/>
  <c r="AK458" i="2" s="1"/>
  <c r="K24" i="27"/>
  <c r="AK459" i="2" s="1"/>
  <c r="K25" i="27"/>
  <c r="AK460" i="2" s="1"/>
  <c r="K26" i="27"/>
  <c r="AK461" i="2" s="1"/>
  <c r="K28" i="27"/>
  <c r="AK463" i="2" s="1"/>
  <c r="K41" i="27"/>
  <c r="AK476" i="2" s="1"/>
  <c r="K42" i="27"/>
  <c r="AK477" i="2" s="1"/>
  <c r="K57" i="27"/>
  <c r="AK492" i="2" s="1"/>
  <c r="K58" i="27"/>
  <c r="AK493" i="2" s="1"/>
  <c r="I3" i="27"/>
  <c r="AJ438" i="2" s="1"/>
  <c r="I4" i="27"/>
  <c r="AJ439" i="2" s="1"/>
  <c r="I5" i="27"/>
  <c r="AJ440" i="2" s="1"/>
  <c r="I6" i="27"/>
  <c r="AJ441" i="2" s="1"/>
  <c r="I7" i="27"/>
  <c r="AJ442" i="2" s="1"/>
  <c r="I8" i="27"/>
  <c r="AJ443" i="2" s="1"/>
  <c r="I9" i="27"/>
  <c r="AJ444" i="2" s="1"/>
  <c r="I10" i="27"/>
  <c r="AJ445" i="2" s="1"/>
  <c r="I11" i="27"/>
  <c r="AJ446" i="2" s="1"/>
  <c r="I12" i="27"/>
  <c r="AJ447" i="2" s="1"/>
  <c r="I14" i="27"/>
  <c r="AJ449" i="2" s="1"/>
  <c r="I15" i="27"/>
  <c r="AJ450" i="2" s="1"/>
  <c r="I16" i="27"/>
  <c r="AJ451" i="2" s="1"/>
  <c r="I17" i="27"/>
  <c r="AJ452" i="2" s="1"/>
  <c r="I18" i="27"/>
  <c r="AJ453" i="2" s="1"/>
  <c r="I19" i="27"/>
  <c r="AJ454" i="2" s="1"/>
  <c r="I20" i="27"/>
  <c r="AJ455" i="2" s="1"/>
  <c r="I21" i="27"/>
  <c r="AJ456" i="2" s="1"/>
  <c r="I22" i="27"/>
  <c r="AJ457" i="2" s="1"/>
  <c r="I23" i="27"/>
  <c r="AJ458" i="2" s="1"/>
  <c r="I24" i="27"/>
  <c r="AJ459" i="2" s="1"/>
  <c r="I25" i="27"/>
  <c r="AJ460" i="2" s="1"/>
  <c r="I26" i="27"/>
  <c r="AJ461" i="2" s="1"/>
  <c r="I28" i="27"/>
  <c r="AJ463" i="2" s="1"/>
  <c r="I41" i="27"/>
  <c r="AJ476" i="2" s="1"/>
  <c r="I42" i="27"/>
  <c r="AJ477" i="2" s="1"/>
  <c r="I57" i="27"/>
  <c r="AJ492" i="2" s="1"/>
  <c r="I58" i="27"/>
  <c r="AJ493" i="2" s="1"/>
  <c r="H3" i="27"/>
  <c r="AH438" i="2" s="1"/>
  <c r="H4" i="27"/>
  <c r="AH439" i="2" s="1"/>
  <c r="H5" i="27"/>
  <c r="AH440" i="2" s="1"/>
  <c r="H6" i="27"/>
  <c r="AH441" i="2" s="1"/>
  <c r="H7" i="27"/>
  <c r="AH442" i="2" s="1"/>
  <c r="H8" i="27"/>
  <c r="AH443" i="2" s="1"/>
  <c r="H9" i="27"/>
  <c r="AH444" i="2" s="1"/>
  <c r="H10" i="27"/>
  <c r="AH445" i="2" s="1"/>
  <c r="H11" i="27"/>
  <c r="AH446" i="2" s="1"/>
  <c r="H12" i="27"/>
  <c r="AH447" i="2" s="1"/>
  <c r="H14" i="27"/>
  <c r="AH449" i="2" s="1"/>
  <c r="H15" i="27"/>
  <c r="AH450" i="2" s="1"/>
  <c r="H16" i="27"/>
  <c r="AH451" i="2" s="1"/>
  <c r="H17" i="27"/>
  <c r="AH452" i="2" s="1"/>
  <c r="H18" i="27"/>
  <c r="AH453" i="2" s="1"/>
  <c r="H19" i="27"/>
  <c r="AH454" i="2" s="1"/>
  <c r="H20" i="27"/>
  <c r="AH455" i="2" s="1"/>
  <c r="H21" i="27"/>
  <c r="AH456" i="2" s="1"/>
  <c r="H22" i="27"/>
  <c r="AH457" i="2" s="1"/>
  <c r="H23" i="27"/>
  <c r="AH458" i="2" s="1"/>
  <c r="H24" i="27"/>
  <c r="AH459" i="2" s="1"/>
  <c r="H25" i="27"/>
  <c r="AH460" i="2" s="1"/>
  <c r="H26" i="27"/>
  <c r="AH461" i="2" s="1"/>
  <c r="H28" i="27"/>
  <c r="AH463" i="2" s="1"/>
  <c r="H41" i="27"/>
  <c r="AH476" i="2" s="1"/>
  <c r="H42" i="27"/>
  <c r="AH477" i="2" s="1"/>
  <c r="H57" i="27"/>
  <c r="AH492" i="2" s="1"/>
  <c r="H58" i="27"/>
  <c r="AH493" i="2" s="1"/>
  <c r="G3" i="27"/>
  <c r="AE438" i="2" s="1"/>
  <c r="G4" i="27"/>
  <c r="AE439" i="2" s="1"/>
  <c r="G5" i="27"/>
  <c r="AE440" i="2" s="1"/>
  <c r="G6" i="27"/>
  <c r="AE441" i="2" s="1"/>
  <c r="G7" i="27"/>
  <c r="AE442" i="2" s="1"/>
  <c r="G8" i="27"/>
  <c r="AE443" i="2" s="1"/>
  <c r="G9" i="27"/>
  <c r="AE444" i="2" s="1"/>
  <c r="G10" i="27"/>
  <c r="AE445" i="2" s="1"/>
  <c r="G11" i="27"/>
  <c r="AE446" i="2" s="1"/>
  <c r="G12" i="27"/>
  <c r="AE447" i="2" s="1"/>
  <c r="G14" i="27"/>
  <c r="AE449" i="2" s="1"/>
  <c r="G15" i="27"/>
  <c r="AE450" i="2" s="1"/>
  <c r="G16" i="27"/>
  <c r="AE451" i="2" s="1"/>
  <c r="G17" i="27"/>
  <c r="AE452" i="2" s="1"/>
  <c r="G18" i="27"/>
  <c r="AE453" i="2" s="1"/>
  <c r="G19" i="27"/>
  <c r="AE454" i="2" s="1"/>
  <c r="G20" i="27"/>
  <c r="AE455" i="2" s="1"/>
  <c r="G21" i="27"/>
  <c r="AE456" i="2" s="1"/>
  <c r="G22" i="27"/>
  <c r="AE457" i="2" s="1"/>
  <c r="G23" i="27"/>
  <c r="AE458" i="2" s="1"/>
  <c r="G24" i="27"/>
  <c r="AE459" i="2" s="1"/>
  <c r="G25" i="27"/>
  <c r="AE460" i="2" s="1"/>
  <c r="G26" i="27"/>
  <c r="AE461" i="2" s="1"/>
  <c r="G28" i="27"/>
  <c r="AE463" i="2" s="1"/>
  <c r="G41" i="27"/>
  <c r="AE476" i="2" s="1"/>
  <c r="G42" i="27"/>
  <c r="AE477" i="2" s="1"/>
  <c r="G57" i="27"/>
  <c r="AE492" i="2" s="1"/>
  <c r="G58" i="27"/>
  <c r="AE493" i="2" s="1"/>
  <c r="F77" i="27"/>
  <c r="F512" i="2" s="1"/>
  <c r="F78" i="27"/>
  <c r="F513" i="2" s="1"/>
  <c r="F79" i="27"/>
  <c r="F514" i="2" s="1"/>
  <c r="F80" i="27"/>
  <c r="F515" i="2" s="1"/>
  <c r="F3" i="27"/>
  <c r="F438" i="2" s="1"/>
  <c r="F4" i="27"/>
  <c r="F439" i="2" s="1"/>
  <c r="F5" i="27"/>
  <c r="F440" i="2" s="1"/>
  <c r="F6" i="27"/>
  <c r="F441" i="2" s="1"/>
  <c r="F7" i="27"/>
  <c r="F442" i="2" s="1"/>
  <c r="F8" i="27"/>
  <c r="F443" i="2" s="1"/>
  <c r="F9" i="27"/>
  <c r="F444" i="2" s="1"/>
  <c r="F10" i="27"/>
  <c r="F445" i="2" s="1"/>
  <c r="F11" i="27"/>
  <c r="F446" i="2" s="1"/>
  <c r="F12" i="27"/>
  <c r="F447" i="2" s="1"/>
  <c r="F13" i="27"/>
  <c r="F448" i="2" s="1"/>
  <c r="F14" i="27"/>
  <c r="F449" i="2" s="1"/>
  <c r="F15" i="27"/>
  <c r="F450" i="2" s="1"/>
  <c r="F16" i="27"/>
  <c r="F451" i="2" s="1"/>
  <c r="F17" i="27"/>
  <c r="F452" i="2" s="1"/>
  <c r="F18" i="27"/>
  <c r="F453" i="2" s="1"/>
  <c r="F19" i="27"/>
  <c r="F454" i="2" s="1"/>
  <c r="F20" i="27"/>
  <c r="F455" i="2" s="1"/>
  <c r="F21" i="27"/>
  <c r="F456" i="2" s="1"/>
  <c r="F22" i="27"/>
  <c r="F457" i="2" s="1"/>
  <c r="F23" i="27"/>
  <c r="F458" i="2" s="1"/>
  <c r="F24" i="27"/>
  <c r="F459" i="2" s="1"/>
  <c r="F25" i="27"/>
  <c r="F460" i="2" s="1"/>
  <c r="F26" i="27"/>
  <c r="F461" i="2" s="1"/>
  <c r="F28" i="27"/>
  <c r="F463" i="2" s="1"/>
  <c r="F33" i="27"/>
  <c r="F468" i="2" s="1"/>
  <c r="F34" i="27"/>
  <c r="F469" i="2" s="1"/>
  <c r="F38" i="27"/>
  <c r="F473" i="2" s="1"/>
  <c r="F39" i="27"/>
  <c r="F474" i="2" s="1"/>
  <c r="F40" i="27"/>
  <c r="F475" i="2" s="1"/>
  <c r="F41" i="27"/>
  <c r="F476" i="2" s="1"/>
  <c r="F42" i="27"/>
  <c r="F477" i="2" s="1"/>
  <c r="F43" i="27"/>
  <c r="F478" i="2" s="1"/>
  <c r="F44" i="27"/>
  <c r="F479" i="2" s="1"/>
  <c r="F45" i="27"/>
  <c r="F480" i="2" s="1"/>
  <c r="F46" i="27"/>
  <c r="F481" i="2" s="1"/>
  <c r="F47" i="27"/>
  <c r="F482" i="2" s="1"/>
  <c r="F48" i="27"/>
  <c r="F483" i="2" s="1"/>
  <c r="F54" i="27"/>
  <c r="F489" i="2" s="1"/>
  <c r="F55" i="27"/>
  <c r="F490" i="2" s="1"/>
  <c r="F56" i="27"/>
  <c r="F491" i="2" s="1"/>
  <c r="F57" i="27"/>
  <c r="F492" i="2" s="1"/>
  <c r="F58" i="27"/>
  <c r="F493" i="2" s="1"/>
  <c r="F59" i="27"/>
  <c r="F494" i="2" s="1"/>
  <c r="F60" i="27"/>
  <c r="F495" i="2" s="1"/>
  <c r="F61" i="27"/>
  <c r="F496" i="2" s="1"/>
  <c r="F62" i="27"/>
  <c r="F497" i="2" s="1"/>
  <c r="F63" i="27"/>
  <c r="F498" i="2" s="1"/>
  <c r="F64" i="27"/>
  <c r="F499" i="2" s="1"/>
  <c r="F65" i="27"/>
  <c r="F500" i="2" s="1"/>
  <c r="F69" i="27"/>
  <c r="F504" i="2" s="1"/>
  <c r="F70" i="27"/>
  <c r="F505" i="2" s="1"/>
  <c r="F71" i="27"/>
  <c r="F506" i="2" s="1"/>
  <c r="F72" i="27"/>
  <c r="F507" i="2" s="1"/>
  <c r="F76" i="27"/>
  <c r="F511" i="2" s="1"/>
  <c r="I72" i="29"/>
  <c r="Z586" i="2" s="1"/>
  <c r="I71" i="29"/>
  <c r="Z585" i="2" s="1"/>
  <c r="I70" i="29"/>
  <c r="Z584" i="2" s="1"/>
  <c r="I69" i="29"/>
  <c r="Z583" i="2" s="1"/>
  <c r="I68" i="29"/>
  <c r="Z582" i="2" s="1"/>
  <c r="I67" i="29"/>
  <c r="Z581" i="2" s="1"/>
  <c r="I66" i="29"/>
  <c r="Z580" i="2" s="1"/>
  <c r="I65" i="29"/>
  <c r="Z579" i="2" s="1"/>
  <c r="I64" i="29"/>
  <c r="Z578" i="2" s="1"/>
  <c r="I63" i="29"/>
  <c r="Z577" i="2" s="1"/>
  <c r="I37" i="29"/>
  <c r="Z551" i="2" s="1"/>
  <c r="I36" i="29"/>
  <c r="Z550" i="2" s="1"/>
  <c r="I35" i="29"/>
  <c r="Z549" i="2" s="1"/>
  <c r="I34" i="29"/>
  <c r="Z548" i="2" s="1"/>
  <c r="I33" i="29"/>
  <c r="Z547" i="2" s="1"/>
  <c r="I32" i="29"/>
  <c r="Z546" i="2" s="1"/>
  <c r="I31" i="29"/>
  <c r="Z545" i="2" s="1"/>
  <c r="I30" i="29"/>
  <c r="Z544" i="2" s="1"/>
  <c r="I29" i="29"/>
  <c r="Z543" i="2" s="1"/>
  <c r="I28" i="29"/>
  <c r="Z542" i="2" s="1"/>
  <c r="I27" i="29"/>
  <c r="Z541" i="2" s="1"/>
  <c r="I26" i="29"/>
  <c r="Z540" i="2" s="1"/>
  <c r="I25" i="29"/>
  <c r="Z539" i="2" s="1"/>
  <c r="I24" i="29"/>
  <c r="Z538" i="2" s="1"/>
  <c r="I23" i="29"/>
  <c r="Z537" i="2" s="1"/>
  <c r="I22" i="29"/>
  <c r="Z536" i="2" s="1"/>
  <c r="I21" i="29"/>
  <c r="Z535" i="2" s="1"/>
  <c r="I20" i="29"/>
  <c r="Z534" i="2" s="1"/>
  <c r="I19" i="29"/>
  <c r="Z533" i="2" s="1"/>
  <c r="I18" i="29"/>
  <c r="Z532" i="2" s="1"/>
  <c r="I17" i="29"/>
  <c r="Z531" i="2" s="1"/>
  <c r="I16" i="29"/>
  <c r="Z530" i="2" s="1"/>
  <c r="I15" i="29"/>
  <c r="Z529" i="2" s="1"/>
  <c r="I14" i="29"/>
  <c r="Z528" i="2" s="1"/>
  <c r="I13" i="29"/>
  <c r="Z527" i="2" s="1"/>
  <c r="I12" i="29"/>
  <c r="Z526" i="2" s="1"/>
  <c r="I11" i="29"/>
  <c r="Z525" i="2" s="1"/>
  <c r="I10" i="29"/>
  <c r="Z524" i="2" s="1"/>
  <c r="I9" i="29"/>
  <c r="Z523" i="2" s="1"/>
  <c r="I8" i="29"/>
  <c r="Z522" i="2" s="1"/>
  <c r="I7" i="29"/>
  <c r="Z521" i="2" s="1"/>
  <c r="I6" i="29"/>
  <c r="Z520" i="2" s="1"/>
  <c r="I5" i="29"/>
  <c r="Z519" i="2" s="1"/>
  <c r="I4" i="29"/>
  <c r="Z518" i="2" s="1"/>
  <c r="I3" i="29"/>
  <c r="Z517" i="2" s="1"/>
  <c r="I2" i="29"/>
  <c r="Z516" i="2" s="1"/>
  <c r="I1" i="29"/>
  <c r="AA2" i="31"/>
  <c r="AJ589" i="2" s="1"/>
  <c r="AC2" i="31"/>
  <c r="AK589" i="2" s="1"/>
  <c r="F2" i="31"/>
  <c r="C82" i="33"/>
  <c r="C1726" i="2" s="1"/>
  <c r="C75" i="33"/>
  <c r="C1719" i="2" s="1"/>
  <c r="C74" i="33"/>
  <c r="C1718" i="2" s="1"/>
  <c r="C67" i="33"/>
  <c r="C1711" i="2" s="1"/>
  <c r="C68" i="33"/>
  <c r="C1712" i="2" s="1"/>
  <c r="C66" i="33"/>
  <c r="C1710" i="2" s="1"/>
  <c r="C59" i="33"/>
  <c r="C1703" i="2" s="1"/>
  <c r="C60" i="33"/>
  <c r="C1704" i="2" s="1"/>
  <c r="C61" i="33"/>
  <c r="C1705" i="2" s="1"/>
  <c r="C58" i="33"/>
  <c r="C1702" i="2" s="1"/>
  <c r="C51" i="33"/>
  <c r="C1695" i="2" s="1"/>
  <c r="C52" i="33"/>
  <c r="C1696" i="2" s="1"/>
  <c r="C53" i="33"/>
  <c r="C1697" i="2" s="1"/>
  <c r="C54" i="33"/>
  <c r="C1698" i="2" s="1"/>
  <c r="C50" i="33"/>
  <c r="C1694" i="2" s="1"/>
  <c r="C43" i="33"/>
  <c r="C1687" i="2" s="1"/>
  <c r="C44" i="33"/>
  <c r="C1688" i="2" s="1"/>
  <c r="C45" i="33"/>
  <c r="C1689" i="2" s="1"/>
  <c r="C46" i="33"/>
  <c r="C1690" i="2" s="1"/>
  <c r="C47" i="33"/>
  <c r="C1691" i="2" s="1"/>
  <c r="C42" i="33"/>
  <c r="C1686" i="2" s="1"/>
  <c r="C35" i="33"/>
  <c r="C1679" i="2" s="1"/>
  <c r="C36" i="33"/>
  <c r="C1680" i="2" s="1"/>
  <c r="C37" i="33"/>
  <c r="C1681" i="2" s="1"/>
  <c r="C38" i="33"/>
  <c r="C1682" i="2" s="1"/>
  <c r="C39" i="33"/>
  <c r="C1683" i="2" s="1"/>
  <c r="C40" i="33"/>
  <c r="C1684" i="2" s="1"/>
  <c r="C34" i="33"/>
  <c r="C1678" i="2" s="1"/>
  <c r="G3" i="37"/>
  <c r="G1768" i="2" s="1"/>
  <c r="H3" i="37"/>
  <c r="H1768" i="2" s="1"/>
  <c r="I3" i="37"/>
  <c r="I1768" i="2" s="1"/>
  <c r="J3" i="37"/>
  <c r="J1768" i="2" s="1"/>
  <c r="K3" i="37"/>
  <c r="K1768" i="2" s="1"/>
  <c r="L3" i="37"/>
  <c r="L1768" i="2" s="1"/>
  <c r="M3" i="37"/>
  <c r="M1768" i="2" s="1"/>
  <c r="N3" i="37"/>
  <c r="N1768" i="2" s="1"/>
  <c r="O3" i="37"/>
  <c r="O1768" i="2" s="1"/>
  <c r="P3" i="37"/>
  <c r="P1768" i="2" s="1"/>
  <c r="Q3" i="37"/>
  <c r="Q1768" i="2" s="1"/>
  <c r="R3" i="37"/>
  <c r="R1768" i="2" s="1"/>
  <c r="V3" i="37"/>
  <c r="W1768" i="2" s="1"/>
  <c r="G4" i="37"/>
  <c r="G1769" i="2" s="1"/>
  <c r="H4" i="37"/>
  <c r="H1769" i="2" s="1"/>
  <c r="I4" i="37"/>
  <c r="I1769" i="2" s="1"/>
  <c r="J4" i="37"/>
  <c r="J1769" i="2" s="1"/>
  <c r="K4" i="37"/>
  <c r="K1769" i="2" s="1"/>
  <c r="L4" i="37"/>
  <c r="L1769" i="2" s="1"/>
  <c r="M4" i="37"/>
  <c r="M1769" i="2" s="1"/>
  <c r="N4" i="37"/>
  <c r="N1769" i="2" s="1"/>
  <c r="O4" i="37"/>
  <c r="O1769" i="2" s="1"/>
  <c r="P4" i="37"/>
  <c r="P1769" i="2" s="1"/>
  <c r="Q4" i="37"/>
  <c r="Q1769" i="2" s="1"/>
  <c r="R4" i="37"/>
  <c r="R1769" i="2" s="1"/>
  <c r="V4" i="37"/>
  <c r="W1769" i="2" s="1"/>
  <c r="G5" i="37"/>
  <c r="G1770" i="2" s="1"/>
  <c r="H5" i="37"/>
  <c r="H1770" i="2" s="1"/>
  <c r="I5" i="37"/>
  <c r="I1770" i="2" s="1"/>
  <c r="J5" i="37"/>
  <c r="J1770" i="2" s="1"/>
  <c r="K5" i="37"/>
  <c r="K1770" i="2" s="1"/>
  <c r="L5" i="37"/>
  <c r="L1770" i="2" s="1"/>
  <c r="M5" i="37"/>
  <c r="M1770" i="2" s="1"/>
  <c r="N5" i="37"/>
  <c r="N1770" i="2" s="1"/>
  <c r="O5" i="37"/>
  <c r="O1770" i="2" s="1"/>
  <c r="P5" i="37"/>
  <c r="P1770" i="2" s="1"/>
  <c r="Q5" i="37"/>
  <c r="Q1770" i="2" s="1"/>
  <c r="R5" i="37"/>
  <c r="R1770" i="2" s="1"/>
  <c r="V5" i="37"/>
  <c r="W1770" i="2" s="1"/>
  <c r="G6" i="37"/>
  <c r="G1771" i="2" s="1"/>
  <c r="H6" i="37"/>
  <c r="H1771" i="2" s="1"/>
  <c r="I6" i="37"/>
  <c r="I1771" i="2" s="1"/>
  <c r="J6" i="37"/>
  <c r="J1771" i="2" s="1"/>
  <c r="K6" i="37"/>
  <c r="K1771" i="2" s="1"/>
  <c r="L6" i="37"/>
  <c r="L1771" i="2" s="1"/>
  <c r="M6" i="37"/>
  <c r="M1771" i="2" s="1"/>
  <c r="N6" i="37"/>
  <c r="N1771" i="2" s="1"/>
  <c r="O6" i="37"/>
  <c r="O1771" i="2" s="1"/>
  <c r="P6" i="37"/>
  <c r="P1771" i="2" s="1"/>
  <c r="Q6" i="37"/>
  <c r="Q1771" i="2" s="1"/>
  <c r="R6" i="37"/>
  <c r="R1771" i="2" s="1"/>
  <c r="V6" i="37"/>
  <c r="W1771" i="2" s="1"/>
  <c r="G7" i="37"/>
  <c r="G1772" i="2" s="1"/>
  <c r="H7" i="37"/>
  <c r="H1772" i="2" s="1"/>
  <c r="I7" i="37"/>
  <c r="I1772" i="2" s="1"/>
  <c r="J7" i="37"/>
  <c r="J1772" i="2" s="1"/>
  <c r="K7" i="37"/>
  <c r="K1772" i="2" s="1"/>
  <c r="L7" i="37"/>
  <c r="L1772" i="2" s="1"/>
  <c r="M7" i="37"/>
  <c r="M1772" i="2" s="1"/>
  <c r="N7" i="37"/>
  <c r="N1772" i="2" s="1"/>
  <c r="O7" i="37"/>
  <c r="O1772" i="2" s="1"/>
  <c r="P7" i="37"/>
  <c r="P1772" i="2" s="1"/>
  <c r="Q7" i="37"/>
  <c r="Q1772" i="2" s="1"/>
  <c r="R7" i="37"/>
  <c r="R1772" i="2" s="1"/>
  <c r="V7" i="37"/>
  <c r="W1772" i="2" s="1"/>
  <c r="G8" i="37"/>
  <c r="G1773" i="2" s="1"/>
  <c r="H8" i="37"/>
  <c r="H1773" i="2" s="1"/>
  <c r="I8" i="37"/>
  <c r="I1773" i="2" s="1"/>
  <c r="J8" i="37"/>
  <c r="J1773" i="2" s="1"/>
  <c r="K8" i="37"/>
  <c r="K1773" i="2" s="1"/>
  <c r="L8" i="37"/>
  <c r="L1773" i="2" s="1"/>
  <c r="M8" i="37"/>
  <c r="M1773" i="2" s="1"/>
  <c r="N8" i="37"/>
  <c r="N1773" i="2" s="1"/>
  <c r="O8" i="37"/>
  <c r="O1773" i="2" s="1"/>
  <c r="P8" i="37"/>
  <c r="P1773" i="2" s="1"/>
  <c r="Q8" i="37"/>
  <c r="Q1773" i="2" s="1"/>
  <c r="R8" i="37"/>
  <c r="R1773" i="2" s="1"/>
  <c r="V8" i="37"/>
  <c r="W1773" i="2" s="1"/>
  <c r="G9" i="37"/>
  <c r="G1774" i="2" s="1"/>
  <c r="H9" i="37"/>
  <c r="H1774" i="2" s="1"/>
  <c r="I9" i="37"/>
  <c r="I1774" i="2" s="1"/>
  <c r="J9" i="37"/>
  <c r="J1774" i="2" s="1"/>
  <c r="K9" i="37"/>
  <c r="K1774" i="2" s="1"/>
  <c r="L9" i="37"/>
  <c r="L1774" i="2" s="1"/>
  <c r="M9" i="37"/>
  <c r="M1774" i="2" s="1"/>
  <c r="N9" i="37"/>
  <c r="N1774" i="2" s="1"/>
  <c r="O9" i="37"/>
  <c r="O1774" i="2" s="1"/>
  <c r="P9" i="37"/>
  <c r="P1774" i="2" s="1"/>
  <c r="Q9" i="37"/>
  <c r="Q1774" i="2" s="1"/>
  <c r="R9" i="37"/>
  <c r="R1774" i="2" s="1"/>
  <c r="V9" i="37"/>
  <c r="W1774" i="2" s="1"/>
  <c r="G10" i="37"/>
  <c r="G1775" i="2" s="1"/>
  <c r="H10" i="37"/>
  <c r="H1775" i="2" s="1"/>
  <c r="I10" i="37"/>
  <c r="I1775" i="2" s="1"/>
  <c r="J10" i="37"/>
  <c r="J1775" i="2" s="1"/>
  <c r="K10" i="37"/>
  <c r="K1775" i="2" s="1"/>
  <c r="L10" i="37"/>
  <c r="L1775" i="2" s="1"/>
  <c r="M10" i="37"/>
  <c r="M1775" i="2" s="1"/>
  <c r="N10" i="37"/>
  <c r="N1775" i="2" s="1"/>
  <c r="O10" i="37"/>
  <c r="O1775" i="2" s="1"/>
  <c r="P10" i="37"/>
  <c r="P1775" i="2" s="1"/>
  <c r="Q10" i="37"/>
  <c r="Q1775" i="2" s="1"/>
  <c r="R10" i="37"/>
  <c r="R1775" i="2" s="1"/>
  <c r="V10" i="37"/>
  <c r="W1775" i="2" s="1"/>
  <c r="G11" i="37"/>
  <c r="G1776" i="2" s="1"/>
  <c r="H11" i="37"/>
  <c r="H1776" i="2" s="1"/>
  <c r="I11" i="37"/>
  <c r="I1776" i="2" s="1"/>
  <c r="J11" i="37"/>
  <c r="J1776" i="2" s="1"/>
  <c r="K11" i="37"/>
  <c r="K1776" i="2" s="1"/>
  <c r="L11" i="37"/>
  <c r="L1776" i="2" s="1"/>
  <c r="M11" i="37"/>
  <c r="M1776" i="2" s="1"/>
  <c r="N11" i="37"/>
  <c r="N1776" i="2" s="1"/>
  <c r="O11" i="37"/>
  <c r="O1776" i="2" s="1"/>
  <c r="P11" i="37"/>
  <c r="P1776" i="2" s="1"/>
  <c r="Q11" i="37"/>
  <c r="Q1776" i="2" s="1"/>
  <c r="R11" i="37"/>
  <c r="R1776" i="2" s="1"/>
  <c r="V11" i="37"/>
  <c r="W1776" i="2" s="1"/>
  <c r="G13" i="37"/>
  <c r="G1778" i="2" s="1"/>
  <c r="H13" i="37"/>
  <c r="H1778" i="2" s="1"/>
  <c r="I13" i="37"/>
  <c r="I1778" i="2" s="1"/>
  <c r="J13" i="37"/>
  <c r="J1778" i="2" s="1"/>
  <c r="K13" i="37"/>
  <c r="K1778" i="2" s="1"/>
  <c r="L13" i="37"/>
  <c r="L1778" i="2" s="1"/>
  <c r="M13" i="37"/>
  <c r="M1778" i="2" s="1"/>
  <c r="N13" i="37"/>
  <c r="N1778" i="2" s="1"/>
  <c r="O13" i="37"/>
  <c r="O1778" i="2" s="1"/>
  <c r="P13" i="37"/>
  <c r="P1778" i="2" s="1"/>
  <c r="Q13" i="37"/>
  <c r="Q1778" i="2" s="1"/>
  <c r="R13" i="37"/>
  <c r="R1778" i="2" s="1"/>
  <c r="S13" i="37"/>
  <c r="S1778" i="2" s="1"/>
  <c r="V13" i="37"/>
  <c r="W1778" i="2" s="1"/>
  <c r="G14" i="37"/>
  <c r="G1779" i="2" s="1"/>
  <c r="H14" i="37"/>
  <c r="H1779" i="2" s="1"/>
  <c r="I14" i="37"/>
  <c r="I1779" i="2" s="1"/>
  <c r="J14" i="37"/>
  <c r="J1779" i="2" s="1"/>
  <c r="K14" i="37"/>
  <c r="K1779" i="2" s="1"/>
  <c r="L14" i="37"/>
  <c r="L1779" i="2" s="1"/>
  <c r="M14" i="37"/>
  <c r="M1779" i="2" s="1"/>
  <c r="N14" i="37"/>
  <c r="N1779" i="2" s="1"/>
  <c r="O14" i="37"/>
  <c r="O1779" i="2" s="1"/>
  <c r="P14" i="37"/>
  <c r="P1779" i="2" s="1"/>
  <c r="Q14" i="37"/>
  <c r="Q1779" i="2" s="1"/>
  <c r="R14" i="37"/>
  <c r="R1779" i="2" s="1"/>
  <c r="S14" i="37"/>
  <c r="S1779" i="2" s="1"/>
  <c r="V14" i="37"/>
  <c r="W1779" i="2" s="1"/>
  <c r="G15" i="37"/>
  <c r="G1780" i="2" s="1"/>
  <c r="H15" i="37"/>
  <c r="H1780" i="2" s="1"/>
  <c r="I15" i="37"/>
  <c r="I1780" i="2" s="1"/>
  <c r="J15" i="37"/>
  <c r="J1780" i="2" s="1"/>
  <c r="K15" i="37"/>
  <c r="K1780" i="2" s="1"/>
  <c r="L15" i="37"/>
  <c r="L1780" i="2" s="1"/>
  <c r="M15" i="37"/>
  <c r="M1780" i="2" s="1"/>
  <c r="N15" i="37"/>
  <c r="N1780" i="2" s="1"/>
  <c r="O15" i="37"/>
  <c r="O1780" i="2" s="1"/>
  <c r="P15" i="37"/>
  <c r="P1780" i="2" s="1"/>
  <c r="Q15" i="37"/>
  <c r="Q1780" i="2" s="1"/>
  <c r="R15" i="37"/>
  <c r="R1780" i="2" s="1"/>
  <c r="V15" i="37"/>
  <c r="W1780" i="2" s="1"/>
  <c r="G16" i="37"/>
  <c r="G1781" i="2" s="1"/>
  <c r="H16" i="37"/>
  <c r="H1781" i="2" s="1"/>
  <c r="I16" i="37"/>
  <c r="I1781" i="2" s="1"/>
  <c r="J16" i="37"/>
  <c r="J1781" i="2" s="1"/>
  <c r="K16" i="37"/>
  <c r="K1781" i="2" s="1"/>
  <c r="L16" i="37"/>
  <c r="L1781" i="2" s="1"/>
  <c r="M16" i="37"/>
  <c r="M1781" i="2" s="1"/>
  <c r="N16" i="37"/>
  <c r="N1781" i="2" s="1"/>
  <c r="O16" i="37"/>
  <c r="O1781" i="2" s="1"/>
  <c r="P16" i="37"/>
  <c r="P1781" i="2" s="1"/>
  <c r="Q16" i="37"/>
  <c r="Q1781" i="2" s="1"/>
  <c r="R16" i="37"/>
  <c r="R1781" i="2" s="1"/>
  <c r="V16" i="37"/>
  <c r="W1781" i="2" s="1"/>
  <c r="G17" i="37"/>
  <c r="G1782" i="2" s="1"/>
  <c r="H17" i="37"/>
  <c r="H1782" i="2" s="1"/>
  <c r="I17" i="37"/>
  <c r="I1782" i="2" s="1"/>
  <c r="J17" i="37"/>
  <c r="J1782" i="2" s="1"/>
  <c r="K17" i="37"/>
  <c r="K1782" i="2" s="1"/>
  <c r="L17" i="37"/>
  <c r="L1782" i="2" s="1"/>
  <c r="M17" i="37"/>
  <c r="M1782" i="2" s="1"/>
  <c r="N17" i="37"/>
  <c r="N1782" i="2" s="1"/>
  <c r="O17" i="37"/>
  <c r="O1782" i="2" s="1"/>
  <c r="P17" i="37"/>
  <c r="P1782" i="2" s="1"/>
  <c r="Q17" i="37"/>
  <c r="Q1782" i="2" s="1"/>
  <c r="R17" i="37"/>
  <c r="R1782" i="2" s="1"/>
  <c r="V17" i="37"/>
  <c r="W1782" i="2" s="1"/>
  <c r="G18" i="37"/>
  <c r="G1783" i="2" s="1"/>
  <c r="H18" i="37"/>
  <c r="H1783" i="2" s="1"/>
  <c r="I18" i="37"/>
  <c r="I1783" i="2" s="1"/>
  <c r="J18" i="37"/>
  <c r="J1783" i="2" s="1"/>
  <c r="K18" i="37"/>
  <c r="K1783" i="2" s="1"/>
  <c r="L18" i="37"/>
  <c r="L1783" i="2" s="1"/>
  <c r="M18" i="37"/>
  <c r="M1783" i="2" s="1"/>
  <c r="N18" i="37"/>
  <c r="N1783" i="2" s="1"/>
  <c r="O18" i="37"/>
  <c r="O1783" i="2" s="1"/>
  <c r="P18" i="37"/>
  <c r="P1783" i="2" s="1"/>
  <c r="Q18" i="37"/>
  <c r="Q1783" i="2" s="1"/>
  <c r="R18" i="37"/>
  <c r="R1783" i="2" s="1"/>
  <c r="G19" i="37"/>
  <c r="G1784" i="2" s="1"/>
  <c r="H19" i="37"/>
  <c r="H1784" i="2" s="1"/>
  <c r="I19" i="37"/>
  <c r="I1784" i="2" s="1"/>
  <c r="J19" i="37"/>
  <c r="J1784" i="2" s="1"/>
  <c r="K19" i="37"/>
  <c r="K1784" i="2" s="1"/>
  <c r="L19" i="37"/>
  <c r="L1784" i="2" s="1"/>
  <c r="M19" i="37"/>
  <c r="M1784" i="2" s="1"/>
  <c r="N19" i="37"/>
  <c r="N1784" i="2" s="1"/>
  <c r="O19" i="37"/>
  <c r="O1784" i="2" s="1"/>
  <c r="P19" i="37"/>
  <c r="P1784" i="2" s="1"/>
  <c r="Q19" i="37"/>
  <c r="Q1784" i="2" s="1"/>
  <c r="R19" i="37"/>
  <c r="R1784" i="2" s="1"/>
  <c r="G20" i="37"/>
  <c r="G1785" i="2" s="1"/>
  <c r="H20" i="37"/>
  <c r="H1785" i="2" s="1"/>
  <c r="I20" i="37"/>
  <c r="I1785" i="2" s="1"/>
  <c r="J20" i="37"/>
  <c r="J1785" i="2" s="1"/>
  <c r="K20" i="37"/>
  <c r="K1785" i="2" s="1"/>
  <c r="L20" i="37"/>
  <c r="L1785" i="2" s="1"/>
  <c r="M20" i="37"/>
  <c r="M1785" i="2" s="1"/>
  <c r="N20" i="37"/>
  <c r="N1785" i="2" s="1"/>
  <c r="O20" i="37"/>
  <c r="O1785" i="2" s="1"/>
  <c r="P20" i="37"/>
  <c r="P1785" i="2" s="1"/>
  <c r="Q20" i="37"/>
  <c r="Q1785" i="2" s="1"/>
  <c r="R20" i="37"/>
  <c r="R1785" i="2" s="1"/>
  <c r="G21" i="37"/>
  <c r="G1786" i="2" s="1"/>
  <c r="H21" i="37"/>
  <c r="H1786" i="2" s="1"/>
  <c r="I21" i="37"/>
  <c r="I1786" i="2" s="1"/>
  <c r="J21" i="37"/>
  <c r="J1786" i="2" s="1"/>
  <c r="K21" i="37"/>
  <c r="K1786" i="2" s="1"/>
  <c r="L21" i="37"/>
  <c r="L1786" i="2" s="1"/>
  <c r="M21" i="37"/>
  <c r="M1786" i="2" s="1"/>
  <c r="N21" i="37"/>
  <c r="N1786" i="2" s="1"/>
  <c r="O21" i="37"/>
  <c r="O1786" i="2" s="1"/>
  <c r="P21" i="37"/>
  <c r="P1786" i="2" s="1"/>
  <c r="Q21" i="37"/>
  <c r="Q1786" i="2" s="1"/>
  <c r="R21" i="37"/>
  <c r="R1786" i="2" s="1"/>
  <c r="G22" i="37"/>
  <c r="G1787" i="2" s="1"/>
  <c r="H22" i="37"/>
  <c r="H1787" i="2" s="1"/>
  <c r="I22" i="37"/>
  <c r="I1787" i="2" s="1"/>
  <c r="J22" i="37"/>
  <c r="J1787" i="2" s="1"/>
  <c r="K22" i="37"/>
  <c r="K1787" i="2" s="1"/>
  <c r="L22" i="37"/>
  <c r="L1787" i="2" s="1"/>
  <c r="M22" i="37"/>
  <c r="M1787" i="2" s="1"/>
  <c r="N22" i="37"/>
  <c r="N1787" i="2" s="1"/>
  <c r="O22" i="37"/>
  <c r="O1787" i="2" s="1"/>
  <c r="P22" i="37"/>
  <c r="P1787" i="2" s="1"/>
  <c r="Q22" i="37"/>
  <c r="Q1787" i="2" s="1"/>
  <c r="R22" i="37"/>
  <c r="R1787" i="2" s="1"/>
  <c r="G23" i="37"/>
  <c r="G1788" i="2" s="1"/>
  <c r="H23" i="37"/>
  <c r="H1788" i="2" s="1"/>
  <c r="I23" i="37"/>
  <c r="I1788" i="2" s="1"/>
  <c r="J23" i="37"/>
  <c r="J1788" i="2" s="1"/>
  <c r="K23" i="37"/>
  <c r="K1788" i="2" s="1"/>
  <c r="L23" i="37"/>
  <c r="L1788" i="2" s="1"/>
  <c r="M23" i="37"/>
  <c r="M1788" i="2" s="1"/>
  <c r="N23" i="37"/>
  <c r="N1788" i="2" s="1"/>
  <c r="O23" i="37"/>
  <c r="O1788" i="2" s="1"/>
  <c r="P23" i="37"/>
  <c r="P1788" i="2" s="1"/>
  <c r="Q23" i="37"/>
  <c r="Q1788" i="2" s="1"/>
  <c r="R23" i="37"/>
  <c r="R1788" i="2" s="1"/>
  <c r="G24" i="37"/>
  <c r="G1789" i="2" s="1"/>
  <c r="H24" i="37"/>
  <c r="H1789" i="2" s="1"/>
  <c r="I24" i="37"/>
  <c r="I1789" i="2" s="1"/>
  <c r="J24" i="37"/>
  <c r="J1789" i="2" s="1"/>
  <c r="K24" i="37"/>
  <c r="K1789" i="2" s="1"/>
  <c r="L24" i="37"/>
  <c r="L1789" i="2" s="1"/>
  <c r="M24" i="37"/>
  <c r="M1789" i="2" s="1"/>
  <c r="N24" i="37"/>
  <c r="N1789" i="2" s="1"/>
  <c r="O24" i="37"/>
  <c r="O1789" i="2" s="1"/>
  <c r="P24" i="37"/>
  <c r="P1789" i="2" s="1"/>
  <c r="Q24" i="37"/>
  <c r="Q1789" i="2" s="1"/>
  <c r="R24" i="37"/>
  <c r="R1789" i="2" s="1"/>
  <c r="G26" i="37"/>
  <c r="G1791" i="2" s="1"/>
  <c r="H26" i="37"/>
  <c r="H1791" i="2" s="1"/>
  <c r="I26" i="37"/>
  <c r="I1791" i="2" s="1"/>
  <c r="J26" i="37"/>
  <c r="J1791" i="2" s="1"/>
  <c r="K26" i="37"/>
  <c r="K1791" i="2" s="1"/>
  <c r="L26" i="37"/>
  <c r="L1791" i="2" s="1"/>
  <c r="M26" i="37"/>
  <c r="M1791" i="2" s="1"/>
  <c r="N26" i="37"/>
  <c r="N1791" i="2" s="1"/>
  <c r="O26" i="37"/>
  <c r="O1791" i="2" s="1"/>
  <c r="P26" i="37"/>
  <c r="P1791" i="2" s="1"/>
  <c r="Q26" i="37"/>
  <c r="Q1791" i="2" s="1"/>
  <c r="R26" i="37"/>
  <c r="R1791" i="2" s="1"/>
  <c r="S26" i="37"/>
  <c r="S1791" i="2" s="1"/>
  <c r="V26" i="37"/>
  <c r="W1791" i="2" s="1"/>
  <c r="G27" i="37"/>
  <c r="G1792" i="2" s="1"/>
  <c r="H27" i="37"/>
  <c r="H1792" i="2" s="1"/>
  <c r="I27" i="37"/>
  <c r="I1792" i="2" s="1"/>
  <c r="J27" i="37"/>
  <c r="J1792" i="2" s="1"/>
  <c r="K27" i="37"/>
  <c r="K1792" i="2" s="1"/>
  <c r="L27" i="37"/>
  <c r="L1792" i="2" s="1"/>
  <c r="M27" i="37"/>
  <c r="M1792" i="2" s="1"/>
  <c r="N27" i="37"/>
  <c r="N1792" i="2" s="1"/>
  <c r="O27" i="37"/>
  <c r="O1792" i="2" s="1"/>
  <c r="P27" i="37"/>
  <c r="P1792" i="2" s="1"/>
  <c r="Q27" i="37"/>
  <c r="Q1792" i="2" s="1"/>
  <c r="R27" i="37"/>
  <c r="R1792" i="2" s="1"/>
  <c r="S27" i="37"/>
  <c r="S1792" i="2" s="1"/>
  <c r="V27" i="37"/>
  <c r="W1792" i="2" s="1"/>
  <c r="G28" i="37"/>
  <c r="G1793" i="2" s="1"/>
  <c r="H28" i="37"/>
  <c r="H1793" i="2" s="1"/>
  <c r="I28" i="37"/>
  <c r="I1793" i="2" s="1"/>
  <c r="J28" i="37"/>
  <c r="J1793" i="2" s="1"/>
  <c r="K28" i="37"/>
  <c r="K1793" i="2" s="1"/>
  <c r="L28" i="37"/>
  <c r="L1793" i="2" s="1"/>
  <c r="M28" i="37"/>
  <c r="M1793" i="2" s="1"/>
  <c r="N28" i="37"/>
  <c r="N1793" i="2" s="1"/>
  <c r="O28" i="37"/>
  <c r="O1793" i="2" s="1"/>
  <c r="P28" i="37"/>
  <c r="P1793" i="2" s="1"/>
  <c r="Q28" i="37"/>
  <c r="Q1793" i="2" s="1"/>
  <c r="R28" i="37"/>
  <c r="R1793" i="2" s="1"/>
  <c r="G29" i="37"/>
  <c r="G1794" i="2" s="1"/>
  <c r="H29" i="37"/>
  <c r="H1794" i="2" s="1"/>
  <c r="I29" i="37"/>
  <c r="I1794" i="2" s="1"/>
  <c r="J29" i="37"/>
  <c r="J1794" i="2" s="1"/>
  <c r="K29" i="37"/>
  <c r="K1794" i="2" s="1"/>
  <c r="L29" i="37"/>
  <c r="L1794" i="2" s="1"/>
  <c r="M29" i="37"/>
  <c r="M1794" i="2" s="1"/>
  <c r="N29" i="37"/>
  <c r="N1794" i="2" s="1"/>
  <c r="O29" i="37"/>
  <c r="O1794" i="2" s="1"/>
  <c r="P29" i="37"/>
  <c r="P1794" i="2" s="1"/>
  <c r="Q29" i="37"/>
  <c r="Q1794" i="2" s="1"/>
  <c r="R29" i="37"/>
  <c r="R1794" i="2" s="1"/>
  <c r="G30" i="37"/>
  <c r="G1795" i="2" s="1"/>
  <c r="H30" i="37"/>
  <c r="H1795" i="2" s="1"/>
  <c r="I30" i="37"/>
  <c r="I1795" i="2" s="1"/>
  <c r="J30" i="37"/>
  <c r="J1795" i="2" s="1"/>
  <c r="K30" i="37"/>
  <c r="K1795" i="2" s="1"/>
  <c r="L30" i="37"/>
  <c r="L1795" i="2" s="1"/>
  <c r="M30" i="37"/>
  <c r="M1795" i="2" s="1"/>
  <c r="N30" i="37"/>
  <c r="N1795" i="2" s="1"/>
  <c r="O30" i="37"/>
  <c r="O1795" i="2" s="1"/>
  <c r="P30" i="37"/>
  <c r="P1795" i="2" s="1"/>
  <c r="Q30" i="37"/>
  <c r="Q1795" i="2" s="1"/>
  <c r="R30" i="37"/>
  <c r="R1795" i="2" s="1"/>
  <c r="G31" i="37"/>
  <c r="G1796" i="2" s="1"/>
  <c r="H31" i="37"/>
  <c r="H1796" i="2" s="1"/>
  <c r="I31" i="37"/>
  <c r="I1796" i="2" s="1"/>
  <c r="J31" i="37"/>
  <c r="J1796" i="2" s="1"/>
  <c r="K31" i="37"/>
  <c r="K1796" i="2" s="1"/>
  <c r="L31" i="37"/>
  <c r="L1796" i="2" s="1"/>
  <c r="M31" i="37"/>
  <c r="M1796" i="2" s="1"/>
  <c r="N31" i="37"/>
  <c r="N1796" i="2" s="1"/>
  <c r="O31" i="37"/>
  <c r="O1796" i="2" s="1"/>
  <c r="P31" i="37"/>
  <c r="P1796" i="2" s="1"/>
  <c r="Q31" i="37"/>
  <c r="Q1796" i="2" s="1"/>
  <c r="R31" i="37"/>
  <c r="R1796" i="2" s="1"/>
  <c r="G32" i="37"/>
  <c r="G1797" i="2" s="1"/>
  <c r="H32" i="37"/>
  <c r="H1797" i="2" s="1"/>
  <c r="I32" i="37"/>
  <c r="I1797" i="2" s="1"/>
  <c r="J32" i="37"/>
  <c r="J1797" i="2" s="1"/>
  <c r="K32" i="37"/>
  <c r="K1797" i="2" s="1"/>
  <c r="L32" i="37"/>
  <c r="L1797" i="2" s="1"/>
  <c r="M32" i="37"/>
  <c r="M1797" i="2" s="1"/>
  <c r="N32" i="37"/>
  <c r="N1797" i="2" s="1"/>
  <c r="O32" i="37"/>
  <c r="O1797" i="2" s="1"/>
  <c r="P32" i="37"/>
  <c r="P1797" i="2" s="1"/>
  <c r="Q32" i="37"/>
  <c r="Q1797" i="2" s="1"/>
  <c r="R32" i="37"/>
  <c r="R1797" i="2" s="1"/>
  <c r="G33" i="37"/>
  <c r="G1798" i="2" s="1"/>
  <c r="H33" i="37"/>
  <c r="H1798" i="2" s="1"/>
  <c r="I33" i="37"/>
  <c r="I1798" i="2" s="1"/>
  <c r="J33" i="37"/>
  <c r="J1798" i="2" s="1"/>
  <c r="K33" i="37"/>
  <c r="K1798" i="2" s="1"/>
  <c r="L33" i="37"/>
  <c r="L1798" i="2" s="1"/>
  <c r="M33" i="37"/>
  <c r="M1798" i="2" s="1"/>
  <c r="N33" i="37"/>
  <c r="N1798" i="2" s="1"/>
  <c r="O33" i="37"/>
  <c r="O1798" i="2" s="1"/>
  <c r="P33" i="37"/>
  <c r="P1798" i="2" s="1"/>
  <c r="Q33" i="37"/>
  <c r="Q1798" i="2" s="1"/>
  <c r="R33" i="37"/>
  <c r="R1798" i="2" s="1"/>
  <c r="G34" i="37"/>
  <c r="G1799" i="2" s="1"/>
  <c r="H34" i="37"/>
  <c r="H1799" i="2" s="1"/>
  <c r="I34" i="37"/>
  <c r="I1799" i="2" s="1"/>
  <c r="J34" i="37"/>
  <c r="J1799" i="2" s="1"/>
  <c r="K34" i="37"/>
  <c r="K1799" i="2" s="1"/>
  <c r="L34" i="37"/>
  <c r="L1799" i="2" s="1"/>
  <c r="M34" i="37"/>
  <c r="M1799" i="2" s="1"/>
  <c r="N34" i="37"/>
  <c r="N1799" i="2" s="1"/>
  <c r="O34" i="37"/>
  <c r="O1799" i="2" s="1"/>
  <c r="P34" i="37"/>
  <c r="P1799" i="2" s="1"/>
  <c r="Q34" i="37"/>
  <c r="Q1799" i="2" s="1"/>
  <c r="R34" i="37"/>
  <c r="R1799" i="2" s="1"/>
  <c r="G35" i="37"/>
  <c r="G1800" i="2" s="1"/>
  <c r="H35" i="37"/>
  <c r="H1800" i="2" s="1"/>
  <c r="I35" i="37"/>
  <c r="I1800" i="2" s="1"/>
  <c r="J35" i="37"/>
  <c r="J1800" i="2" s="1"/>
  <c r="K35" i="37"/>
  <c r="K1800" i="2" s="1"/>
  <c r="L35" i="37"/>
  <c r="L1800" i="2" s="1"/>
  <c r="M35" i="37"/>
  <c r="M1800" i="2" s="1"/>
  <c r="N35" i="37"/>
  <c r="N1800" i="2" s="1"/>
  <c r="O35" i="37"/>
  <c r="O1800" i="2" s="1"/>
  <c r="P35" i="37"/>
  <c r="P1800" i="2" s="1"/>
  <c r="Q35" i="37"/>
  <c r="Q1800" i="2" s="1"/>
  <c r="R35" i="37"/>
  <c r="R1800" i="2" s="1"/>
  <c r="G36" i="37"/>
  <c r="G1801" i="2" s="1"/>
  <c r="H36" i="37"/>
  <c r="H1801" i="2" s="1"/>
  <c r="I36" i="37"/>
  <c r="I1801" i="2" s="1"/>
  <c r="J36" i="37"/>
  <c r="J1801" i="2" s="1"/>
  <c r="K36" i="37"/>
  <c r="K1801" i="2" s="1"/>
  <c r="L36" i="37"/>
  <c r="L1801" i="2" s="1"/>
  <c r="M36" i="37"/>
  <c r="M1801" i="2" s="1"/>
  <c r="N36" i="37"/>
  <c r="N1801" i="2" s="1"/>
  <c r="O36" i="37"/>
  <c r="O1801" i="2" s="1"/>
  <c r="P36" i="37"/>
  <c r="P1801" i="2" s="1"/>
  <c r="Q36" i="37"/>
  <c r="Q1801" i="2" s="1"/>
  <c r="R36" i="37"/>
  <c r="R1801" i="2" s="1"/>
  <c r="G37" i="37"/>
  <c r="G1802" i="2" s="1"/>
  <c r="H37" i="37"/>
  <c r="H1802" i="2" s="1"/>
  <c r="I37" i="37"/>
  <c r="I1802" i="2" s="1"/>
  <c r="J37" i="37"/>
  <c r="J1802" i="2" s="1"/>
  <c r="K37" i="37"/>
  <c r="K1802" i="2" s="1"/>
  <c r="L37" i="37"/>
  <c r="L1802" i="2" s="1"/>
  <c r="M37" i="37"/>
  <c r="M1802" i="2" s="1"/>
  <c r="N37" i="37"/>
  <c r="N1802" i="2" s="1"/>
  <c r="O37" i="37"/>
  <c r="O1802" i="2" s="1"/>
  <c r="P37" i="37"/>
  <c r="P1802" i="2" s="1"/>
  <c r="Q37" i="37"/>
  <c r="Q1802" i="2" s="1"/>
  <c r="R37" i="37"/>
  <c r="R1802" i="2" s="1"/>
  <c r="G39" i="37"/>
  <c r="G1804" i="2" s="1"/>
  <c r="H39" i="37"/>
  <c r="H1804" i="2" s="1"/>
  <c r="I39" i="37"/>
  <c r="I1804" i="2" s="1"/>
  <c r="J39" i="37"/>
  <c r="J1804" i="2" s="1"/>
  <c r="K39" i="37"/>
  <c r="K1804" i="2" s="1"/>
  <c r="L39" i="37"/>
  <c r="L1804" i="2" s="1"/>
  <c r="M39" i="37"/>
  <c r="M1804" i="2" s="1"/>
  <c r="N39" i="37"/>
  <c r="N1804" i="2" s="1"/>
  <c r="O39" i="37"/>
  <c r="O1804" i="2" s="1"/>
  <c r="P39" i="37"/>
  <c r="P1804" i="2" s="1"/>
  <c r="Q39" i="37"/>
  <c r="Q1804" i="2" s="1"/>
  <c r="R39" i="37"/>
  <c r="R1804" i="2" s="1"/>
  <c r="S39" i="37"/>
  <c r="S1804" i="2" s="1"/>
  <c r="V39" i="37"/>
  <c r="W1804" i="2" s="1"/>
  <c r="C28" i="37"/>
  <c r="C1793" i="2" s="1"/>
  <c r="D1793" i="2"/>
  <c r="F28" i="37"/>
  <c r="F1793" i="2" s="1"/>
  <c r="C29" i="37"/>
  <c r="C1794" i="2" s="1"/>
  <c r="D1794" i="2"/>
  <c r="F29" i="37"/>
  <c r="F1794" i="2" s="1"/>
  <c r="C30" i="37"/>
  <c r="C1795" i="2" s="1"/>
  <c r="D1795" i="2"/>
  <c r="F30" i="37"/>
  <c r="F1795" i="2" s="1"/>
  <c r="C31" i="37"/>
  <c r="C1796" i="2" s="1"/>
  <c r="D1796" i="2"/>
  <c r="F31" i="37"/>
  <c r="F1796" i="2" s="1"/>
  <c r="C32" i="37"/>
  <c r="C1797" i="2" s="1"/>
  <c r="D1797" i="2"/>
  <c r="F32" i="37"/>
  <c r="F1797" i="2" s="1"/>
  <c r="C33" i="37"/>
  <c r="C1798" i="2" s="1"/>
  <c r="D1798" i="2"/>
  <c r="F33" i="37"/>
  <c r="F1798" i="2" s="1"/>
  <c r="C34" i="37"/>
  <c r="C1799" i="2" s="1"/>
  <c r="D1799" i="2"/>
  <c r="F34" i="37"/>
  <c r="F1799" i="2" s="1"/>
  <c r="C35" i="37"/>
  <c r="C1800" i="2" s="1"/>
  <c r="D1800" i="2"/>
  <c r="F35" i="37"/>
  <c r="F1800" i="2" s="1"/>
  <c r="C36" i="37"/>
  <c r="C1801" i="2" s="1"/>
  <c r="D1801" i="2"/>
  <c r="F36" i="37"/>
  <c r="F1801" i="2" s="1"/>
  <c r="C37" i="37"/>
  <c r="C1802" i="2" s="1"/>
  <c r="D1802" i="2"/>
  <c r="F37" i="37"/>
  <c r="F1802" i="2" s="1"/>
  <c r="C38" i="37"/>
  <c r="C1803" i="2" s="1"/>
  <c r="D1803" i="2"/>
  <c r="C39" i="37"/>
  <c r="C1804" i="2" s="1"/>
  <c r="D1804" i="2"/>
  <c r="F39" i="37"/>
  <c r="F1804" i="2" s="1"/>
  <c r="C40" i="37"/>
  <c r="C1805" i="2" s="1"/>
  <c r="D1805" i="2"/>
  <c r="F40" i="37"/>
  <c r="F1805" i="2" s="1"/>
  <c r="C41" i="37"/>
  <c r="C1806" i="2" s="1"/>
  <c r="D1806" i="2"/>
  <c r="F41" i="37"/>
  <c r="F1806" i="2" s="1"/>
  <c r="C42" i="37"/>
  <c r="C1807" i="2" s="1"/>
  <c r="D1807" i="2"/>
  <c r="F42" i="37"/>
  <c r="F1807" i="2" s="1"/>
  <c r="C43" i="37"/>
  <c r="C1808" i="2" s="1"/>
  <c r="D1808" i="2"/>
  <c r="F43" i="37"/>
  <c r="F1808" i="2" s="1"/>
  <c r="C44" i="37"/>
  <c r="C1809" i="2" s="1"/>
  <c r="D1809" i="2"/>
  <c r="F44" i="37"/>
  <c r="F1809" i="2" s="1"/>
  <c r="C45" i="37"/>
  <c r="C1810" i="2" s="1"/>
  <c r="D1810" i="2"/>
  <c r="F45" i="37"/>
  <c r="F1810" i="2" s="1"/>
  <c r="C46" i="37"/>
  <c r="C1811" i="2" s="1"/>
  <c r="D1811" i="2"/>
  <c r="F46" i="37"/>
  <c r="F1811" i="2" s="1"/>
  <c r="C47" i="37"/>
  <c r="C1812" i="2" s="1"/>
  <c r="D1812" i="2"/>
  <c r="F47" i="37"/>
  <c r="F1812" i="2" s="1"/>
  <c r="C48" i="37"/>
  <c r="C1813" i="2" s="1"/>
  <c r="D1813" i="2"/>
  <c r="F48" i="37"/>
  <c r="F1813" i="2" s="1"/>
  <c r="C49" i="37"/>
  <c r="C1814" i="2" s="1"/>
  <c r="D1814" i="2"/>
  <c r="F49" i="37"/>
  <c r="F1814" i="2" s="1"/>
  <c r="C50" i="37"/>
  <c r="C1815" i="2" s="1"/>
  <c r="D1815" i="2"/>
  <c r="F50" i="37"/>
  <c r="F1815" i="2" s="1"/>
  <c r="C51" i="37"/>
  <c r="C1816" i="2" s="1"/>
  <c r="D1816" i="2"/>
  <c r="F51" i="37"/>
  <c r="F1816" i="2" s="1"/>
  <c r="C53" i="37"/>
  <c r="C1818" i="2" s="1"/>
  <c r="D1818" i="2"/>
  <c r="F53" i="37"/>
  <c r="F1818" i="2" s="1"/>
  <c r="C54" i="37"/>
  <c r="C1819" i="2" s="1"/>
  <c r="D1819" i="2"/>
  <c r="F54" i="37"/>
  <c r="F1819" i="2" s="1"/>
  <c r="C55" i="37"/>
  <c r="C1820" i="2" s="1"/>
  <c r="D1820" i="2"/>
  <c r="F55" i="37"/>
  <c r="F1820" i="2" s="1"/>
  <c r="C56" i="37"/>
  <c r="C1821" i="2" s="1"/>
  <c r="D1821" i="2"/>
  <c r="F56" i="37"/>
  <c r="F1821" i="2" s="1"/>
  <c r="C57" i="37"/>
  <c r="C1822" i="2" s="1"/>
  <c r="D1822" i="2"/>
  <c r="F57" i="37"/>
  <c r="F1822" i="2" s="1"/>
  <c r="H49" i="36"/>
  <c r="G40" i="37" s="1"/>
  <c r="G1805" i="2" s="1"/>
  <c r="I49" i="36"/>
  <c r="H40" i="37" s="1"/>
  <c r="H1805" i="2" s="1"/>
  <c r="J49" i="36"/>
  <c r="I40" i="37" s="1"/>
  <c r="I1805" i="2" s="1"/>
  <c r="K49" i="36"/>
  <c r="J40" i="37" s="1"/>
  <c r="J1805" i="2" s="1"/>
  <c r="L49" i="36"/>
  <c r="K40" i="37" s="1"/>
  <c r="K1805" i="2" s="1"/>
  <c r="M49" i="36"/>
  <c r="L40" i="37" s="1"/>
  <c r="L1805" i="2" s="1"/>
  <c r="N49" i="36"/>
  <c r="M40" i="37" s="1"/>
  <c r="M1805" i="2" s="1"/>
  <c r="O49" i="36"/>
  <c r="N40" i="37" s="1"/>
  <c r="N1805" i="2" s="1"/>
  <c r="P49" i="36"/>
  <c r="O40" i="37" s="1"/>
  <c r="O1805" i="2" s="1"/>
  <c r="Q49" i="36"/>
  <c r="P40" i="37" s="1"/>
  <c r="P1805" i="2" s="1"/>
  <c r="R49" i="36"/>
  <c r="Q40" i="37" s="1"/>
  <c r="Q1805" i="2" s="1"/>
  <c r="S49" i="36"/>
  <c r="R40" i="37" s="1"/>
  <c r="R1805" i="2" s="1"/>
  <c r="T49" i="36"/>
  <c r="S40" i="37" s="1"/>
  <c r="S1805" i="2" s="1"/>
  <c r="C49" i="36"/>
  <c r="V40" i="37" s="1"/>
  <c r="W1805" i="2" s="1"/>
  <c r="H63" i="36"/>
  <c r="G54" i="37" s="1"/>
  <c r="G1819" i="2" s="1"/>
  <c r="I63" i="36"/>
  <c r="H54" i="37" s="1"/>
  <c r="H1819" i="2" s="1"/>
  <c r="J63" i="36"/>
  <c r="I54" i="37" s="1"/>
  <c r="I1819" i="2" s="1"/>
  <c r="K63" i="36"/>
  <c r="J54" i="37" s="1"/>
  <c r="J1819" i="2" s="1"/>
  <c r="L63" i="36"/>
  <c r="K54" i="37" s="1"/>
  <c r="K1819" i="2" s="1"/>
  <c r="M63" i="36"/>
  <c r="L54" i="37" s="1"/>
  <c r="L1819" i="2" s="1"/>
  <c r="N63" i="36"/>
  <c r="M54" i="37" s="1"/>
  <c r="M1819" i="2" s="1"/>
  <c r="O63" i="36"/>
  <c r="N54" i="37" s="1"/>
  <c r="N1819" i="2" s="1"/>
  <c r="P63" i="36"/>
  <c r="O54" i="37" s="1"/>
  <c r="O1819" i="2" s="1"/>
  <c r="Q63" i="36"/>
  <c r="P54" i="37" s="1"/>
  <c r="P1819" i="2" s="1"/>
  <c r="R63" i="36"/>
  <c r="Q54" i="37" s="1"/>
  <c r="Q1819" i="2" s="1"/>
  <c r="S63" i="36"/>
  <c r="R54" i="37" s="1"/>
  <c r="R1819" i="2" s="1"/>
  <c r="T63" i="36"/>
  <c r="S54" i="37" s="1"/>
  <c r="S1819" i="2" s="1"/>
  <c r="C63" i="36"/>
  <c r="V54" i="37" s="1"/>
  <c r="W1819" i="2" s="1"/>
  <c r="V2" i="37"/>
  <c r="W1767" i="2" s="1"/>
  <c r="H2" i="37"/>
  <c r="H1767" i="2" s="1"/>
  <c r="I2" i="37"/>
  <c r="I1767" i="2" s="1"/>
  <c r="J2" i="37"/>
  <c r="J1767" i="2" s="1"/>
  <c r="K2" i="37"/>
  <c r="K1767" i="2" s="1"/>
  <c r="L2" i="37"/>
  <c r="L1767" i="2" s="1"/>
  <c r="M2" i="37"/>
  <c r="M1767" i="2" s="1"/>
  <c r="N2" i="37"/>
  <c r="N1767" i="2" s="1"/>
  <c r="O2" i="37"/>
  <c r="O1767" i="2" s="1"/>
  <c r="P2" i="37"/>
  <c r="P1767" i="2" s="1"/>
  <c r="Q2" i="37"/>
  <c r="Q1767" i="2" s="1"/>
  <c r="R2" i="37"/>
  <c r="R1767" i="2" s="1"/>
  <c r="G2" i="37"/>
  <c r="G1767" i="2" s="1"/>
  <c r="F13" i="37"/>
  <c r="F1778" i="2" s="1"/>
  <c r="F14" i="37"/>
  <c r="F1779" i="2" s="1"/>
  <c r="F15" i="37"/>
  <c r="F1780" i="2" s="1"/>
  <c r="F16" i="37"/>
  <c r="F1781" i="2" s="1"/>
  <c r="F17" i="37"/>
  <c r="F1782" i="2" s="1"/>
  <c r="F18" i="37"/>
  <c r="F1783" i="2" s="1"/>
  <c r="F19" i="37"/>
  <c r="F1784" i="2" s="1"/>
  <c r="F20" i="37"/>
  <c r="F1785" i="2" s="1"/>
  <c r="F21" i="37"/>
  <c r="F1786" i="2" s="1"/>
  <c r="F22" i="37"/>
  <c r="F1787" i="2" s="1"/>
  <c r="F23" i="37"/>
  <c r="F1788" i="2" s="1"/>
  <c r="F24" i="37"/>
  <c r="F1789" i="2" s="1"/>
  <c r="F26" i="37"/>
  <c r="F1791" i="2" s="1"/>
  <c r="F27" i="37"/>
  <c r="F1792" i="2" s="1"/>
  <c r="F3" i="37"/>
  <c r="F1768" i="2" s="1"/>
  <c r="F4" i="37"/>
  <c r="F1769" i="2" s="1"/>
  <c r="F5" i="37"/>
  <c r="F1770" i="2" s="1"/>
  <c r="F6" i="37"/>
  <c r="F1771" i="2" s="1"/>
  <c r="F7" i="37"/>
  <c r="F1772" i="2" s="1"/>
  <c r="F8" i="37"/>
  <c r="F1773" i="2" s="1"/>
  <c r="F9" i="37"/>
  <c r="F1774" i="2" s="1"/>
  <c r="F10" i="37"/>
  <c r="F1775" i="2" s="1"/>
  <c r="F11" i="37"/>
  <c r="F1776" i="2" s="1"/>
  <c r="F2" i="37"/>
  <c r="F1767" i="2" s="1"/>
  <c r="D12" i="37"/>
  <c r="D1777" i="2" s="1"/>
  <c r="D13" i="37"/>
  <c r="D1778" i="2" s="1"/>
  <c r="D1779" i="2"/>
  <c r="D1780" i="2"/>
  <c r="D1781" i="2"/>
  <c r="D1782" i="2"/>
  <c r="D1783" i="2"/>
  <c r="D1784" i="2"/>
  <c r="D1785" i="2"/>
  <c r="D1786" i="2"/>
  <c r="D1787" i="2"/>
  <c r="D1788" i="2"/>
  <c r="D1789" i="2"/>
  <c r="D1790" i="2"/>
  <c r="D1791" i="2"/>
  <c r="D1792" i="2"/>
  <c r="D3" i="37"/>
  <c r="D1768" i="2" s="1"/>
  <c r="D4" i="37"/>
  <c r="D1769" i="2" s="1"/>
  <c r="D5" i="37"/>
  <c r="D1770" i="2" s="1"/>
  <c r="D6" i="37"/>
  <c r="D1771" i="2" s="1"/>
  <c r="D7" i="37"/>
  <c r="D1772" i="2" s="1"/>
  <c r="D8" i="37"/>
  <c r="D1773" i="2" s="1"/>
  <c r="D9" i="37"/>
  <c r="D1774" i="2" s="1"/>
  <c r="D10" i="37"/>
  <c r="D1775" i="2" s="1"/>
  <c r="D11" i="37"/>
  <c r="D1776" i="2" s="1"/>
  <c r="D2" i="37"/>
  <c r="D1767" i="2" s="1"/>
  <c r="C12" i="37"/>
  <c r="C1777" i="2" s="1"/>
  <c r="C13" i="37"/>
  <c r="C1778" i="2" s="1"/>
  <c r="C14" i="37"/>
  <c r="C1779" i="2" s="1"/>
  <c r="C15" i="37"/>
  <c r="C1780" i="2" s="1"/>
  <c r="C16" i="37"/>
  <c r="C1781" i="2" s="1"/>
  <c r="C17" i="37"/>
  <c r="C1782" i="2" s="1"/>
  <c r="C18" i="37"/>
  <c r="C1783" i="2" s="1"/>
  <c r="C19" i="37"/>
  <c r="C1784" i="2" s="1"/>
  <c r="C20" i="37"/>
  <c r="C1785" i="2" s="1"/>
  <c r="C21" i="37"/>
  <c r="C1786" i="2" s="1"/>
  <c r="C22" i="37"/>
  <c r="C1787" i="2" s="1"/>
  <c r="C23" i="37"/>
  <c r="C1788" i="2" s="1"/>
  <c r="C24" i="37"/>
  <c r="C1789" i="2" s="1"/>
  <c r="C25" i="37"/>
  <c r="C1790" i="2" s="1"/>
  <c r="C26" i="37"/>
  <c r="C1791" i="2" s="1"/>
  <c r="C27" i="37"/>
  <c r="C1792" i="2" s="1"/>
  <c r="C3" i="37"/>
  <c r="C1768" i="2" s="1"/>
  <c r="C4" i="37"/>
  <c r="C1769" i="2" s="1"/>
  <c r="C5" i="37"/>
  <c r="C1770" i="2" s="1"/>
  <c r="C6" i="37"/>
  <c r="C1771" i="2" s="1"/>
  <c r="C7" i="37"/>
  <c r="C1772" i="2" s="1"/>
  <c r="C8" i="37"/>
  <c r="C1773" i="2" s="1"/>
  <c r="C9" i="37"/>
  <c r="C1774" i="2" s="1"/>
  <c r="C10" i="37"/>
  <c r="C1775" i="2" s="1"/>
  <c r="C11" i="37"/>
  <c r="C1776" i="2" s="1"/>
  <c r="C2" i="37"/>
  <c r="C1767" i="2" s="1"/>
  <c r="G16" i="10" l="1"/>
  <c r="BI116" i="2"/>
  <c r="H16" i="10"/>
  <c r="BJ116" i="2"/>
  <c r="F96" i="31"/>
  <c r="F683" i="2" s="1"/>
  <c r="F589" i="2"/>
  <c r="F16" i="10"/>
  <c r="BH116" i="2"/>
  <c r="AD116" i="2"/>
  <c r="T33" i="34"/>
  <c r="V33" i="34" s="1"/>
  <c r="Q21" i="35"/>
  <c r="Q1766" i="2" s="1"/>
  <c r="T21" i="34"/>
  <c r="V21" i="34" s="1"/>
  <c r="Q11" i="35"/>
  <c r="Q1756" i="2" s="1"/>
  <c r="Y17" i="37"/>
  <c r="Z1782" i="2" s="1"/>
  <c r="S21" i="33"/>
  <c r="X1665" i="2" s="1"/>
  <c r="P28" i="32"/>
  <c r="O18" i="33" s="1"/>
  <c r="O1662" i="2" s="1"/>
  <c r="O102" i="33"/>
  <c r="O1746" i="2" s="1"/>
  <c r="P101" i="33"/>
  <c r="P1745" i="2" s="1"/>
  <c r="Q112" i="32"/>
  <c r="G22" i="33"/>
  <c r="G1666" i="2" s="1"/>
  <c r="M24" i="32"/>
  <c r="L14" i="33" s="1"/>
  <c r="L1658" i="2" s="1"/>
  <c r="L81" i="33"/>
  <c r="L1725" i="2" s="1"/>
  <c r="F22" i="33"/>
  <c r="W1666" i="2" s="1"/>
  <c r="M80" i="33"/>
  <c r="M1724" i="2" s="1"/>
  <c r="N91" i="32"/>
  <c r="S22" i="37"/>
  <c r="S1787" i="2" s="1"/>
  <c r="S4" i="37"/>
  <c r="S1769" i="2" s="1"/>
  <c r="S5" i="37"/>
  <c r="S1770" i="2" s="1"/>
  <c r="S16" i="37"/>
  <c r="S1781" i="2" s="1"/>
  <c r="S20" i="37"/>
  <c r="S1785" i="2" s="1"/>
  <c r="S24" i="37"/>
  <c r="S1789" i="2" s="1"/>
  <c r="S31" i="37"/>
  <c r="S1796" i="2" s="1"/>
  <c r="S37" i="37"/>
  <c r="S1802" i="2" s="1"/>
  <c r="S21" i="37"/>
  <c r="S1786" i="2" s="1"/>
  <c r="S32" i="37"/>
  <c r="S1797" i="2" s="1"/>
  <c r="S36" i="37"/>
  <c r="S1801" i="2" s="1"/>
  <c r="S2" i="37"/>
  <c r="S1767" i="2" s="1"/>
  <c r="S7" i="37"/>
  <c r="S1772" i="2" s="1"/>
  <c r="S18" i="37"/>
  <c r="S1783" i="2" s="1"/>
  <c r="S29" i="37"/>
  <c r="S1794" i="2" s="1"/>
  <c r="S8" i="37"/>
  <c r="S1773" i="2" s="1"/>
  <c r="S19" i="37"/>
  <c r="S1784" i="2" s="1"/>
  <c r="S30" i="37"/>
  <c r="S1795" i="2" s="1"/>
  <c r="S6" i="37"/>
  <c r="S1771" i="2" s="1"/>
  <c r="S17" i="37"/>
  <c r="S1782" i="2" s="1"/>
  <c r="S28" i="37"/>
  <c r="S1793" i="2" s="1"/>
  <c r="S3" i="37"/>
  <c r="S1768" i="2" s="1"/>
  <c r="S11" i="37"/>
  <c r="S1776" i="2" s="1"/>
  <c r="S35" i="37"/>
  <c r="S1800" i="2" s="1"/>
  <c r="S34" i="37"/>
  <c r="S1799" i="2" s="1"/>
  <c r="S33" i="37"/>
  <c r="S1798" i="2" s="1"/>
  <c r="S23" i="37"/>
  <c r="S1788" i="2" s="1"/>
  <c r="S15" i="37"/>
  <c r="S1780" i="2" s="1"/>
  <c r="S9" i="37"/>
  <c r="S1774" i="2" s="1"/>
  <c r="S10" i="37"/>
  <c r="S1775" i="2" s="1"/>
  <c r="C42" i="41"/>
  <c r="C2019" i="2" s="1"/>
  <c r="D42" i="41"/>
  <c r="D2019" i="2" s="1"/>
  <c r="F42" i="41"/>
  <c r="F2019" i="2" s="1"/>
  <c r="H42" i="41"/>
  <c r="AD2019" i="2" s="1"/>
  <c r="C43" i="41"/>
  <c r="C2020" i="2" s="1"/>
  <c r="F43" i="41"/>
  <c r="F2020" i="2" s="1"/>
  <c r="G43" i="41"/>
  <c r="S2020" i="2" s="1"/>
  <c r="H43" i="41"/>
  <c r="AD2020" i="2" s="1"/>
  <c r="C44" i="41"/>
  <c r="C2021" i="2" s="1"/>
  <c r="F44" i="41"/>
  <c r="F2021" i="2" s="1"/>
  <c r="H44" i="41"/>
  <c r="AD2021" i="2" s="1"/>
  <c r="C45" i="41"/>
  <c r="C2022" i="2" s="1"/>
  <c r="F45" i="41"/>
  <c r="F2022" i="2" s="1"/>
  <c r="H45" i="41"/>
  <c r="AD2022" i="2" s="1"/>
  <c r="D23" i="41"/>
  <c r="D2000" i="2" s="1"/>
  <c r="D24" i="41"/>
  <c r="D2001" i="2" s="1"/>
  <c r="D25" i="41"/>
  <c r="D2002" i="2" s="1"/>
  <c r="D26" i="41"/>
  <c r="D2003" i="2" s="1"/>
  <c r="D27" i="41"/>
  <c r="D2004" i="2" s="1"/>
  <c r="D28" i="41"/>
  <c r="D2005" i="2" s="1"/>
  <c r="D29" i="41"/>
  <c r="D2006" i="2" s="1"/>
  <c r="D30" i="41"/>
  <c r="D2007" i="2" s="1"/>
  <c r="D31" i="41"/>
  <c r="D2008" i="2" s="1"/>
  <c r="D32" i="41"/>
  <c r="D2009" i="2" s="1"/>
  <c r="D33" i="41"/>
  <c r="D2010" i="2" s="1"/>
  <c r="D34" i="41"/>
  <c r="D2011" i="2" s="1"/>
  <c r="D35" i="41"/>
  <c r="D2012" i="2" s="1"/>
  <c r="D36" i="41"/>
  <c r="D2013" i="2" s="1"/>
  <c r="D37" i="41"/>
  <c r="D2014" i="2" s="1"/>
  <c r="D38" i="41"/>
  <c r="D2015" i="2" s="1"/>
  <c r="D39" i="41"/>
  <c r="D2016" i="2" s="1"/>
  <c r="D40" i="41"/>
  <c r="D2017" i="2" s="1"/>
  <c r="D41" i="41"/>
  <c r="D2018" i="2" s="1"/>
  <c r="D22" i="41"/>
  <c r="D1999" i="2" s="1"/>
  <c r="H3" i="41"/>
  <c r="AD1980" i="2" s="1"/>
  <c r="H4" i="41"/>
  <c r="AD1981" i="2" s="1"/>
  <c r="H5" i="41"/>
  <c r="AD1982" i="2" s="1"/>
  <c r="H6" i="41"/>
  <c r="AD1983" i="2" s="1"/>
  <c r="H7" i="41"/>
  <c r="AD1984" i="2" s="1"/>
  <c r="H8" i="41"/>
  <c r="AD1985" i="2" s="1"/>
  <c r="H9" i="41"/>
  <c r="AD1986" i="2" s="1"/>
  <c r="H10" i="41"/>
  <c r="AD1987" i="2" s="1"/>
  <c r="H11" i="41"/>
  <c r="AD1988" i="2" s="1"/>
  <c r="H12" i="41"/>
  <c r="AD1989" i="2" s="1"/>
  <c r="H13" i="41"/>
  <c r="AD1990" i="2" s="1"/>
  <c r="H14" i="41"/>
  <c r="AD1991" i="2" s="1"/>
  <c r="H15" i="41"/>
  <c r="AD1992" i="2" s="1"/>
  <c r="H16" i="41"/>
  <c r="AD1993" i="2" s="1"/>
  <c r="H17" i="41"/>
  <c r="AD1994" i="2" s="1"/>
  <c r="H18" i="41"/>
  <c r="AD1995" i="2" s="1"/>
  <c r="H19" i="41"/>
  <c r="AD1996" i="2" s="1"/>
  <c r="H20" i="41"/>
  <c r="AD1997" i="2" s="1"/>
  <c r="H21" i="41"/>
  <c r="AD1998" i="2" s="1"/>
  <c r="H22" i="41"/>
  <c r="AD1999" i="2" s="1"/>
  <c r="H23" i="41"/>
  <c r="AD2000" i="2" s="1"/>
  <c r="H24" i="41"/>
  <c r="AD2001" i="2" s="1"/>
  <c r="H25" i="41"/>
  <c r="AD2002" i="2" s="1"/>
  <c r="H26" i="41"/>
  <c r="AD2003" i="2" s="1"/>
  <c r="H27" i="41"/>
  <c r="AD2004" i="2" s="1"/>
  <c r="H28" i="41"/>
  <c r="AD2005" i="2" s="1"/>
  <c r="H29" i="41"/>
  <c r="AD2006" i="2" s="1"/>
  <c r="H30" i="41"/>
  <c r="AD2007" i="2" s="1"/>
  <c r="H31" i="41"/>
  <c r="AD2008" i="2" s="1"/>
  <c r="H32" i="41"/>
  <c r="AD2009" i="2" s="1"/>
  <c r="H33" i="41"/>
  <c r="AD2010" i="2" s="1"/>
  <c r="H34" i="41"/>
  <c r="AD2011" i="2" s="1"/>
  <c r="H35" i="41"/>
  <c r="AD2012" i="2" s="1"/>
  <c r="H36" i="41"/>
  <c r="AD2013" i="2" s="1"/>
  <c r="H37" i="41"/>
  <c r="AD2014" i="2" s="1"/>
  <c r="H38" i="41"/>
  <c r="AD2015" i="2" s="1"/>
  <c r="H39" i="41"/>
  <c r="AD2016" i="2" s="1"/>
  <c r="H40" i="41"/>
  <c r="AD2017" i="2" s="1"/>
  <c r="H41" i="41"/>
  <c r="AD2018" i="2" s="1"/>
  <c r="H2" i="41"/>
  <c r="AD1979" i="2" s="1"/>
  <c r="G3" i="41"/>
  <c r="S1980" i="2" s="1"/>
  <c r="G4" i="41"/>
  <c r="S1981" i="2" s="1"/>
  <c r="G5" i="41"/>
  <c r="S1982" i="2" s="1"/>
  <c r="G6" i="41"/>
  <c r="S1983" i="2" s="1"/>
  <c r="G7" i="41"/>
  <c r="S1984" i="2" s="1"/>
  <c r="G8" i="41"/>
  <c r="S1985" i="2" s="1"/>
  <c r="G9" i="41"/>
  <c r="S1986" i="2" s="1"/>
  <c r="G10" i="41"/>
  <c r="S1987" i="2" s="1"/>
  <c r="G11" i="41"/>
  <c r="S1988" i="2" s="1"/>
  <c r="G12" i="41"/>
  <c r="S1989" i="2" s="1"/>
  <c r="G13" i="41"/>
  <c r="S1990" i="2" s="1"/>
  <c r="G14" i="41"/>
  <c r="S1991" i="2" s="1"/>
  <c r="G15" i="41"/>
  <c r="S1992" i="2" s="1"/>
  <c r="G16" i="41"/>
  <c r="S1993" i="2" s="1"/>
  <c r="G17" i="41"/>
  <c r="S1994" i="2" s="1"/>
  <c r="G18" i="41"/>
  <c r="S1995" i="2" s="1"/>
  <c r="G19" i="41"/>
  <c r="S1996" i="2" s="1"/>
  <c r="G20" i="41"/>
  <c r="S1997" i="2" s="1"/>
  <c r="G22" i="41"/>
  <c r="S1999" i="2" s="1"/>
  <c r="G23" i="41"/>
  <c r="S2000" i="2" s="1"/>
  <c r="G24" i="41"/>
  <c r="S2001" i="2" s="1"/>
  <c r="G25" i="41"/>
  <c r="S2002" i="2" s="1"/>
  <c r="G26" i="41"/>
  <c r="S2003" i="2" s="1"/>
  <c r="G27" i="41"/>
  <c r="S2004" i="2" s="1"/>
  <c r="G28" i="41"/>
  <c r="S2005" i="2" s="1"/>
  <c r="G29" i="41"/>
  <c r="S2006" i="2" s="1"/>
  <c r="G30" i="41"/>
  <c r="S2007" i="2" s="1"/>
  <c r="G31" i="41"/>
  <c r="S2008" i="2" s="1"/>
  <c r="G32" i="41"/>
  <c r="S2009" i="2" s="1"/>
  <c r="G33" i="41"/>
  <c r="S2010" i="2" s="1"/>
  <c r="G34" i="41"/>
  <c r="S2011" i="2" s="1"/>
  <c r="G35" i="41"/>
  <c r="S2012" i="2" s="1"/>
  <c r="G36" i="41"/>
  <c r="S2013" i="2" s="1"/>
  <c r="G37" i="41"/>
  <c r="S2014" i="2" s="1"/>
  <c r="G38" i="41"/>
  <c r="S2015" i="2" s="1"/>
  <c r="G39" i="41"/>
  <c r="S2016" i="2" s="1"/>
  <c r="G40" i="41"/>
  <c r="S2017" i="2" s="1"/>
  <c r="G41" i="41"/>
  <c r="S2018" i="2" s="1"/>
  <c r="G2" i="41"/>
  <c r="S1979" i="2" s="1"/>
  <c r="F3" i="41"/>
  <c r="F1980" i="2" s="1"/>
  <c r="F4" i="41"/>
  <c r="F1981" i="2" s="1"/>
  <c r="F5" i="41"/>
  <c r="F1982" i="2" s="1"/>
  <c r="F6" i="41"/>
  <c r="F1983" i="2" s="1"/>
  <c r="F7" i="41"/>
  <c r="F1984" i="2" s="1"/>
  <c r="F8" i="41"/>
  <c r="F1985" i="2" s="1"/>
  <c r="F9" i="41"/>
  <c r="F1986" i="2" s="1"/>
  <c r="F10" i="41"/>
  <c r="F1987" i="2" s="1"/>
  <c r="F11" i="41"/>
  <c r="F1988" i="2" s="1"/>
  <c r="F12" i="41"/>
  <c r="F1989" i="2" s="1"/>
  <c r="F13" i="41"/>
  <c r="F1990" i="2" s="1"/>
  <c r="F14" i="41"/>
  <c r="F1991" i="2" s="1"/>
  <c r="F15" i="41"/>
  <c r="F1992" i="2" s="1"/>
  <c r="F16" i="41"/>
  <c r="F1993" i="2" s="1"/>
  <c r="F17" i="41"/>
  <c r="F1994" i="2" s="1"/>
  <c r="F18" i="41"/>
  <c r="F1995" i="2" s="1"/>
  <c r="F19" i="41"/>
  <c r="F1996" i="2" s="1"/>
  <c r="F20" i="41"/>
  <c r="F1997" i="2" s="1"/>
  <c r="F21" i="41"/>
  <c r="F1998" i="2" s="1"/>
  <c r="F22" i="41"/>
  <c r="F1999" i="2" s="1"/>
  <c r="F23" i="41"/>
  <c r="F2000" i="2" s="1"/>
  <c r="F24" i="41"/>
  <c r="F2001" i="2" s="1"/>
  <c r="F25" i="41"/>
  <c r="F2002" i="2" s="1"/>
  <c r="F26" i="41"/>
  <c r="F2003" i="2" s="1"/>
  <c r="F27" i="41"/>
  <c r="F2004" i="2" s="1"/>
  <c r="F28" i="41"/>
  <c r="F2005" i="2" s="1"/>
  <c r="F29" i="41"/>
  <c r="F2006" i="2" s="1"/>
  <c r="F30" i="41"/>
  <c r="F2007" i="2" s="1"/>
  <c r="F31" i="41"/>
  <c r="F2008" i="2" s="1"/>
  <c r="F32" i="41"/>
  <c r="F2009" i="2" s="1"/>
  <c r="F33" i="41"/>
  <c r="F2010" i="2" s="1"/>
  <c r="F34" i="41"/>
  <c r="F2011" i="2" s="1"/>
  <c r="F35" i="41"/>
  <c r="F2012" i="2" s="1"/>
  <c r="F36" i="41"/>
  <c r="F2013" i="2" s="1"/>
  <c r="F37" i="41"/>
  <c r="F2014" i="2" s="1"/>
  <c r="F38" i="41"/>
  <c r="F2015" i="2" s="1"/>
  <c r="F39" i="41"/>
  <c r="F2016" i="2" s="1"/>
  <c r="F40" i="41"/>
  <c r="F2017" i="2" s="1"/>
  <c r="F41" i="41"/>
  <c r="F2018" i="2" s="1"/>
  <c r="F2" i="41"/>
  <c r="F1979" i="2" s="1"/>
  <c r="D3" i="41"/>
  <c r="D1980" i="2" s="1"/>
  <c r="D4" i="41"/>
  <c r="D1981" i="2" s="1"/>
  <c r="D5" i="41"/>
  <c r="D1982" i="2" s="1"/>
  <c r="D6" i="41"/>
  <c r="D1983" i="2" s="1"/>
  <c r="D7" i="41"/>
  <c r="D1984" i="2" s="1"/>
  <c r="D8" i="41"/>
  <c r="D1985" i="2" s="1"/>
  <c r="D9" i="41"/>
  <c r="D1986" i="2" s="1"/>
  <c r="D10" i="41"/>
  <c r="D1987" i="2" s="1"/>
  <c r="D11" i="41"/>
  <c r="D1988" i="2" s="1"/>
  <c r="D12" i="41"/>
  <c r="D1989" i="2" s="1"/>
  <c r="D13" i="41"/>
  <c r="D1990" i="2" s="1"/>
  <c r="D14" i="41"/>
  <c r="D1991" i="2" s="1"/>
  <c r="D15" i="41"/>
  <c r="D1992" i="2" s="1"/>
  <c r="D16" i="41"/>
  <c r="D1993" i="2" s="1"/>
  <c r="D17" i="41"/>
  <c r="D1994" i="2" s="1"/>
  <c r="D18" i="41"/>
  <c r="D1995" i="2" s="1"/>
  <c r="D19" i="41"/>
  <c r="D1996" i="2" s="1"/>
  <c r="D20" i="41"/>
  <c r="D1997" i="2" s="1"/>
  <c r="D21" i="41"/>
  <c r="D1998" i="2" s="1"/>
  <c r="C3" i="41"/>
  <c r="C1980" i="2" s="1"/>
  <c r="C4" i="41"/>
  <c r="C1981" i="2" s="1"/>
  <c r="C5" i="41"/>
  <c r="C1982" i="2" s="1"/>
  <c r="C6" i="41"/>
  <c r="C1983" i="2" s="1"/>
  <c r="C7" i="41"/>
  <c r="C1984" i="2" s="1"/>
  <c r="C8" i="41"/>
  <c r="C1985" i="2" s="1"/>
  <c r="C9" i="41"/>
  <c r="C1986" i="2" s="1"/>
  <c r="C10" i="41"/>
  <c r="C1987" i="2" s="1"/>
  <c r="C11" i="41"/>
  <c r="C1988" i="2" s="1"/>
  <c r="C12" i="41"/>
  <c r="C1989" i="2" s="1"/>
  <c r="C13" i="41"/>
  <c r="C1990" i="2" s="1"/>
  <c r="C14" i="41"/>
  <c r="C1991" i="2" s="1"/>
  <c r="C15" i="41"/>
  <c r="C1992" i="2" s="1"/>
  <c r="C16" i="41"/>
  <c r="C1993" i="2" s="1"/>
  <c r="C17" i="41"/>
  <c r="C1994" i="2" s="1"/>
  <c r="C18" i="41"/>
  <c r="C1995" i="2" s="1"/>
  <c r="C19" i="41"/>
  <c r="C1996" i="2" s="1"/>
  <c r="C20" i="41"/>
  <c r="C1997" i="2" s="1"/>
  <c r="C21" i="41"/>
  <c r="C1998" i="2" s="1"/>
  <c r="C22" i="41"/>
  <c r="C1999" i="2" s="1"/>
  <c r="C23" i="41"/>
  <c r="C2000" i="2" s="1"/>
  <c r="C24" i="41"/>
  <c r="C2001" i="2" s="1"/>
  <c r="C25" i="41"/>
  <c r="C2002" i="2" s="1"/>
  <c r="C26" i="41"/>
  <c r="C2003" i="2" s="1"/>
  <c r="C27" i="41"/>
  <c r="C2004" i="2" s="1"/>
  <c r="C28" i="41"/>
  <c r="C2005" i="2" s="1"/>
  <c r="C29" i="41"/>
  <c r="C2006" i="2" s="1"/>
  <c r="C30" i="41"/>
  <c r="C2007" i="2" s="1"/>
  <c r="C31" i="41"/>
  <c r="C2008" i="2" s="1"/>
  <c r="C32" i="41"/>
  <c r="C2009" i="2" s="1"/>
  <c r="C33" i="41"/>
  <c r="C2010" i="2" s="1"/>
  <c r="C34" i="41"/>
  <c r="C2011" i="2" s="1"/>
  <c r="C35" i="41"/>
  <c r="C2012" i="2" s="1"/>
  <c r="C36" i="41"/>
  <c r="C2013" i="2" s="1"/>
  <c r="C37" i="41"/>
  <c r="C2014" i="2" s="1"/>
  <c r="C38" i="41"/>
  <c r="C2015" i="2" s="1"/>
  <c r="C39" i="41"/>
  <c r="C2016" i="2" s="1"/>
  <c r="C40" i="41"/>
  <c r="C2017" i="2" s="1"/>
  <c r="C41" i="41"/>
  <c r="C2018" i="2" s="1"/>
  <c r="C2" i="41"/>
  <c r="C1979" i="2" s="1"/>
  <c r="D2" i="41"/>
  <c r="D1979" i="2" s="1"/>
  <c r="G17" i="10" l="1"/>
  <c r="BI117" i="2"/>
  <c r="U22" i="33"/>
  <c r="Z1666" i="2" s="1"/>
  <c r="I38" i="29"/>
  <c r="Z552" i="2" s="1"/>
  <c r="F51" i="28"/>
  <c r="F17" i="10"/>
  <c r="BH117" i="2"/>
  <c r="AD117" i="2"/>
  <c r="F190" i="31"/>
  <c r="H17" i="10"/>
  <c r="BJ117" i="2"/>
  <c r="V18" i="37"/>
  <c r="W1783" i="2" s="1"/>
  <c r="N24" i="32"/>
  <c r="M14" i="33" s="1"/>
  <c r="M1658" i="2" s="1"/>
  <c r="M81" i="33"/>
  <c r="M1725" i="2" s="1"/>
  <c r="H22" i="33"/>
  <c r="H1666" i="2" s="1"/>
  <c r="N80" i="33"/>
  <c r="N1724" i="2" s="1"/>
  <c r="O91" i="32"/>
  <c r="Q28" i="32"/>
  <c r="P18" i="33" s="1"/>
  <c r="P1662" i="2" s="1"/>
  <c r="P102" i="33"/>
  <c r="P1746" i="2" s="1"/>
  <c r="Q101" i="33"/>
  <c r="Q1745" i="2" s="1"/>
  <c r="R112" i="32"/>
  <c r="AT82" i="30"/>
  <c r="AT19" i="30"/>
  <c r="AT10" i="30"/>
  <c r="R38" i="37"/>
  <c r="R1803" i="2" s="1"/>
  <c r="Q38" i="37"/>
  <c r="Q1803" i="2" s="1"/>
  <c r="P38" i="37"/>
  <c r="P1803" i="2" s="1"/>
  <c r="O38" i="37"/>
  <c r="O1803" i="2" s="1"/>
  <c r="N38" i="37"/>
  <c r="N1803" i="2" s="1"/>
  <c r="M38" i="37"/>
  <c r="M1803" i="2" s="1"/>
  <c r="L38" i="37"/>
  <c r="L1803" i="2" s="1"/>
  <c r="K38" i="37"/>
  <c r="K1803" i="2" s="1"/>
  <c r="J38" i="37"/>
  <c r="J1803" i="2" s="1"/>
  <c r="I38" i="37"/>
  <c r="I1803" i="2" s="1"/>
  <c r="H38" i="37"/>
  <c r="H1803" i="2" s="1"/>
  <c r="G38" i="37"/>
  <c r="G1803" i="2" s="1"/>
  <c r="R25" i="37"/>
  <c r="R1790" i="2" s="1"/>
  <c r="Q25" i="37"/>
  <c r="Q1790" i="2" s="1"/>
  <c r="P25" i="37"/>
  <c r="P1790" i="2" s="1"/>
  <c r="O25" i="37"/>
  <c r="O1790" i="2" s="1"/>
  <c r="N25" i="37"/>
  <c r="N1790" i="2" s="1"/>
  <c r="M25" i="37"/>
  <c r="M1790" i="2" s="1"/>
  <c r="L25" i="37"/>
  <c r="L1790" i="2" s="1"/>
  <c r="K25" i="37"/>
  <c r="K1790" i="2" s="1"/>
  <c r="J25" i="37"/>
  <c r="J1790" i="2" s="1"/>
  <c r="I25" i="37"/>
  <c r="I1790" i="2" s="1"/>
  <c r="H25" i="37"/>
  <c r="H1790" i="2" s="1"/>
  <c r="G25" i="37"/>
  <c r="G1790" i="2" s="1"/>
  <c r="R12" i="37"/>
  <c r="R1777" i="2" s="1"/>
  <c r="Q12" i="37"/>
  <c r="Q1777" i="2" s="1"/>
  <c r="P12" i="37"/>
  <c r="P1777" i="2" s="1"/>
  <c r="O12" i="37"/>
  <c r="O1777" i="2" s="1"/>
  <c r="N12" i="37"/>
  <c r="N1777" i="2" s="1"/>
  <c r="M12" i="37"/>
  <c r="M1777" i="2" s="1"/>
  <c r="L12" i="37"/>
  <c r="L1777" i="2" s="1"/>
  <c r="K12" i="37"/>
  <c r="K1777" i="2" s="1"/>
  <c r="J12" i="37"/>
  <c r="J1777" i="2" s="1"/>
  <c r="I12" i="37"/>
  <c r="I1777" i="2" s="1"/>
  <c r="H12" i="37"/>
  <c r="H1777" i="2" s="1"/>
  <c r="G12" i="37"/>
  <c r="G1777" i="2" s="1"/>
  <c r="U26" i="36"/>
  <c r="U25" i="36"/>
  <c r="U24" i="36"/>
  <c r="U12" i="36"/>
  <c r="U11" i="36"/>
  <c r="G18" i="10" l="1"/>
  <c r="BI118" i="2"/>
  <c r="F284" i="31"/>
  <c r="F777" i="2"/>
  <c r="T22" i="33"/>
  <c r="Y1666" i="2" s="1"/>
  <c r="H18" i="10"/>
  <c r="BJ118" i="2"/>
  <c r="F18" i="10"/>
  <c r="BH118" i="2"/>
  <c r="AD118" i="2"/>
  <c r="R101" i="33"/>
  <c r="R1745" i="2" s="1"/>
  <c r="S112" i="32"/>
  <c r="O80" i="33"/>
  <c r="O1724" i="2" s="1"/>
  <c r="P91" i="32"/>
  <c r="I22" i="33"/>
  <c r="I1666" i="2" s="1"/>
  <c r="T111" i="32"/>
  <c r="V111" i="32" s="1"/>
  <c r="R28" i="32"/>
  <c r="Q18" i="33" s="1"/>
  <c r="Q1662" i="2" s="1"/>
  <c r="Q102" i="33"/>
  <c r="Q1746" i="2" s="1"/>
  <c r="O24" i="32"/>
  <c r="N14" i="33" s="1"/>
  <c r="N1658" i="2" s="1"/>
  <c r="N81" i="33"/>
  <c r="N1725" i="2" s="1"/>
  <c r="W18" i="37"/>
  <c r="X1783" i="2" s="1"/>
  <c r="S25" i="37"/>
  <c r="S1790" i="2" s="1"/>
  <c r="S38" i="37"/>
  <c r="S1803" i="2" s="1"/>
  <c r="U13" i="36"/>
  <c r="G52" i="40"/>
  <c r="G51" i="40"/>
  <c r="G50" i="40"/>
  <c r="G49" i="40"/>
  <c r="G48" i="40"/>
  <c r="G47" i="40"/>
  <c r="G46" i="40"/>
  <c r="G45" i="40"/>
  <c r="G44" i="40"/>
  <c r="G43" i="40"/>
  <c r="G42" i="40"/>
  <c r="G41" i="40"/>
  <c r="G40" i="40"/>
  <c r="G39" i="40"/>
  <c r="G38" i="40"/>
  <c r="G37" i="40"/>
  <c r="G36" i="40"/>
  <c r="G35" i="40"/>
  <c r="G31" i="40"/>
  <c r="G30" i="40"/>
  <c r="G29" i="40"/>
  <c r="G28" i="40"/>
  <c r="G27" i="40"/>
  <c r="G26" i="40"/>
  <c r="G25" i="40"/>
  <c r="G24" i="40"/>
  <c r="G23" i="40"/>
  <c r="G22" i="40"/>
  <c r="G21" i="40"/>
  <c r="G20" i="40"/>
  <c r="G19" i="40"/>
  <c r="G18" i="40"/>
  <c r="G17" i="40"/>
  <c r="G16" i="40"/>
  <c r="G15" i="40"/>
  <c r="G14" i="40"/>
  <c r="G13" i="40"/>
  <c r="F52" i="40"/>
  <c r="F51" i="40"/>
  <c r="F50" i="40"/>
  <c r="F49" i="40"/>
  <c r="F48" i="40"/>
  <c r="F47" i="40"/>
  <c r="F46" i="40"/>
  <c r="F45" i="40"/>
  <c r="F44" i="40"/>
  <c r="F43" i="40"/>
  <c r="F42" i="40"/>
  <c r="F41" i="40"/>
  <c r="F40" i="40"/>
  <c r="F39" i="40"/>
  <c r="F38" i="40"/>
  <c r="F37" i="40"/>
  <c r="F36" i="40"/>
  <c r="F35" i="40"/>
  <c r="F31" i="40"/>
  <c r="F30" i="40"/>
  <c r="F29" i="40"/>
  <c r="F28" i="40"/>
  <c r="F27" i="40"/>
  <c r="F26" i="40"/>
  <c r="F25" i="40"/>
  <c r="F24" i="40"/>
  <c r="F23" i="40"/>
  <c r="F22" i="40"/>
  <c r="F21" i="40"/>
  <c r="F20" i="40"/>
  <c r="F19" i="40"/>
  <c r="F18" i="40"/>
  <c r="F17" i="40"/>
  <c r="F16" i="40"/>
  <c r="F15" i="40"/>
  <c r="F14" i="40"/>
  <c r="F13" i="40"/>
  <c r="B2" i="40"/>
  <c r="B2" i="44"/>
  <c r="D53" i="40"/>
  <c r="G42" i="41" s="1"/>
  <c r="S2019" i="2" s="1"/>
  <c r="D32" i="40"/>
  <c r="G21" i="41" s="1"/>
  <c r="S1998" i="2" s="1"/>
  <c r="AD68" i="30"/>
  <c r="AC68" i="30"/>
  <c r="AD67" i="30"/>
  <c r="AC67" i="30"/>
  <c r="AD66" i="30"/>
  <c r="AC66" i="30"/>
  <c r="AD65" i="30"/>
  <c r="AC65" i="30"/>
  <c r="AD64" i="30"/>
  <c r="AC64" i="30"/>
  <c r="AD63" i="30"/>
  <c r="AC63" i="30"/>
  <c r="AD62" i="30"/>
  <c r="AC62" i="30"/>
  <c r="AD61" i="30"/>
  <c r="AC61" i="30"/>
  <c r="AD60" i="30"/>
  <c r="AC60" i="30"/>
  <c r="AD59" i="30"/>
  <c r="AC59" i="30"/>
  <c r="AD58" i="30"/>
  <c r="AC58" i="30"/>
  <c r="AD57" i="30"/>
  <c r="AC57" i="30"/>
  <c r="AD56" i="30"/>
  <c r="AC56" i="30"/>
  <c r="AD55" i="30"/>
  <c r="AC55" i="30"/>
  <c r="AD54" i="30"/>
  <c r="AC54" i="30"/>
  <c r="AD53" i="30"/>
  <c r="AC53" i="30"/>
  <c r="AU53" i="30" s="1"/>
  <c r="AD52" i="30"/>
  <c r="AV52" i="30" s="1"/>
  <c r="AC52" i="30"/>
  <c r="AU52" i="30" s="1"/>
  <c r="G19" i="10" l="1"/>
  <c r="BI119" i="2"/>
  <c r="F378" i="31"/>
  <c r="F871" i="2"/>
  <c r="AU54" i="30"/>
  <c r="A54" i="30"/>
  <c r="AU56" i="30"/>
  <c r="A56" i="30"/>
  <c r="AU58" i="30"/>
  <c r="A58" i="30"/>
  <c r="AU60" i="30"/>
  <c r="A60" i="30"/>
  <c r="AU62" i="30"/>
  <c r="A62" i="30"/>
  <c r="AU55" i="30"/>
  <c r="A55" i="30"/>
  <c r="AU57" i="30"/>
  <c r="A57" i="30"/>
  <c r="AU59" i="30"/>
  <c r="A59" i="30"/>
  <c r="AU61" i="30"/>
  <c r="A61" i="30"/>
  <c r="AU63" i="30"/>
  <c r="A63" i="30"/>
  <c r="AU66" i="30"/>
  <c r="A66" i="30"/>
  <c r="AU68" i="30"/>
  <c r="A68" i="30"/>
  <c r="AU65" i="30"/>
  <c r="A65" i="30"/>
  <c r="AU67" i="30"/>
  <c r="A67" i="30"/>
  <c r="AU64" i="30"/>
  <c r="A64" i="30"/>
  <c r="F55" i="28"/>
  <c r="I40" i="29"/>
  <c r="Z554" i="2" s="1"/>
  <c r="F19" i="10"/>
  <c r="BH119" i="2"/>
  <c r="AD119" i="2"/>
  <c r="H19" i="10"/>
  <c r="BJ119" i="2"/>
  <c r="J22" i="33"/>
  <c r="J1666" i="2" s="1"/>
  <c r="S101" i="33"/>
  <c r="X1745" i="2" s="1"/>
  <c r="P24" i="32"/>
  <c r="O14" i="33" s="1"/>
  <c r="O1658" i="2" s="1"/>
  <c r="O81" i="33"/>
  <c r="O1725" i="2" s="1"/>
  <c r="P80" i="33"/>
  <c r="P1724" i="2" s="1"/>
  <c r="Q91" i="32"/>
  <c r="U27" i="36"/>
  <c r="X18" i="37"/>
  <c r="Y1783" i="2" s="1"/>
  <c r="S28" i="32"/>
  <c r="R102" i="33"/>
  <c r="R1746" i="2" s="1"/>
  <c r="AV53" i="30"/>
  <c r="AV59" i="30"/>
  <c r="AV65" i="30"/>
  <c r="AV57" i="30"/>
  <c r="AV61" i="30"/>
  <c r="AV67" i="30"/>
  <c r="AV54" i="30"/>
  <c r="AV56" i="30"/>
  <c r="AV58" i="30"/>
  <c r="AV60" i="30"/>
  <c r="AV62" i="30"/>
  <c r="AV64" i="30"/>
  <c r="AV66" i="30"/>
  <c r="AV68" i="30"/>
  <c r="AV55" i="30"/>
  <c r="AV63" i="30"/>
  <c r="AC81" i="30"/>
  <c r="AD81" i="30"/>
  <c r="AT56" i="30"/>
  <c r="AT60" i="30"/>
  <c r="AT64" i="30"/>
  <c r="AT68" i="30"/>
  <c r="F53" i="40"/>
  <c r="C63" i="6" s="1"/>
  <c r="D63" i="6" s="1"/>
  <c r="AT53" i="30"/>
  <c r="AT57" i="30"/>
  <c r="AT61" i="30"/>
  <c r="AT65" i="30"/>
  <c r="G53" i="40"/>
  <c r="C64" i="6" s="1"/>
  <c r="D64" i="6" s="1"/>
  <c r="AT54" i="30"/>
  <c r="AT58" i="30"/>
  <c r="AT62" i="30"/>
  <c r="AT66" i="30"/>
  <c r="F32" i="40"/>
  <c r="C62" i="6" s="1"/>
  <c r="D62" i="6" s="1"/>
  <c r="AT55" i="30"/>
  <c r="AT59" i="30"/>
  <c r="AT63" i="30"/>
  <c r="AT67" i="30"/>
  <c r="A6" i="41"/>
  <c r="A1983" i="2" s="1"/>
  <c r="A14" i="41"/>
  <c r="A1991" i="2" s="1"/>
  <c r="A22" i="41"/>
  <c r="A1999" i="2" s="1"/>
  <c r="A30" i="41"/>
  <c r="A2007" i="2" s="1"/>
  <c r="A38" i="41"/>
  <c r="A2015" i="2" s="1"/>
  <c r="A19" i="41"/>
  <c r="A1996" i="2" s="1"/>
  <c r="A44" i="41"/>
  <c r="A2021" i="2" s="1"/>
  <c r="A7" i="41"/>
  <c r="A1984" i="2" s="1"/>
  <c r="A15" i="41"/>
  <c r="A1992" i="2" s="1"/>
  <c r="A23" i="41"/>
  <c r="A2000" i="2" s="1"/>
  <c r="A31" i="41"/>
  <c r="A2008" i="2" s="1"/>
  <c r="A39" i="41"/>
  <c r="A2016" i="2" s="1"/>
  <c r="A27" i="41"/>
  <c r="A2004" i="2" s="1"/>
  <c r="A8" i="41"/>
  <c r="A1985" i="2" s="1"/>
  <c r="A16" i="41"/>
  <c r="A1993" i="2" s="1"/>
  <c r="A24" i="41"/>
  <c r="A2001" i="2" s="1"/>
  <c r="A32" i="41"/>
  <c r="A2009" i="2" s="1"/>
  <c r="A40" i="41"/>
  <c r="A2017" i="2" s="1"/>
  <c r="A3" i="41"/>
  <c r="A1980" i="2" s="1"/>
  <c r="A9" i="41"/>
  <c r="A1986" i="2" s="1"/>
  <c r="A17" i="41"/>
  <c r="A1994" i="2" s="1"/>
  <c r="A25" i="41"/>
  <c r="A2002" i="2" s="1"/>
  <c r="A33" i="41"/>
  <c r="A2010" i="2" s="1"/>
  <c r="A41" i="41"/>
  <c r="A2018" i="2" s="1"/>
  <c r="A43" i="41"/>
  <c r="A2020" i="2" s="1"/>
  <c r="A10" i="41"/>
  <c r="A1987" i="2" s="1"/>
  <c r="A18" i="41"/>
  <c r="A1995" i="2" s="1"/>
  <c r="A26" i="41"/>
  <c r="A2003" i="2" s="1"/>
  <c r="A34" i="41"/>
  <c r="A2011" i="2" s="1"/>
  <c r="A2" i="41"/>
  <c r="A1979" i="2" s="1"/>
  <c r="A42" i="41"/>
  <c r="A2019" i="2" s="1"/>
  <c r="A45" i="41"/>
  <c r="A2022" i="2" s="1"/>
  <c r="A4" i="41"/>
  <c r="A1981" i="2" s="1"/>
  <c r="A12" i="41"/>
  <c r="A1989" i="2" s="1"/>
  <c r="A20" i="41"/>
  <c r="A1997" i="2" s="1"/>
  <c r="A28" i="41"/>
  <c r="A2005" i="2" s="1"/>
  <c r="A36" i="41"/>
  <c r="A2013" i="2" s="1"/>
  <c r="A11" i="41"/>
  <c r="A1988" i="2" s="1"/>
  <c r="A5" i="41"/>
  <c r="A1982" i="2" s="1"/>
  <c r="A13" i="41"/>
  <c r="A1990" i="2" s="1"/>
  <c r="A21" i="41"/>
  <c r="A1998" i="2" s="1"/>
  <c r="A29" i="41"/>
  <c r="A2006" i="2" s="1"/>
  <c r="A37" i="41"/>
  <c r="A2014" i="2" s="1"/>
  <c r="A35" i="41"/>
  <c r="A2012" i="2" s="1"/>
  <c r="U14" i="36"/>
  <c r="AT52" i="30"/>
  <c r="B2" i="36"/>
  <c r="A52" i="37" s="1"/>
  <c r="A1817" i="2" s="1"/>
  <c r="B2" i="32"/>
  <c r="R51" i="37"/>
  <c r="R1816" i="2" s="1"/>
  <c r="Q51" i="37"/>
  <c r="Q1816" i="2" s="1"/>
  <c r="P51" i="37"/>
  <c r="P1816" i="2" s="1"/>
  <c r="O51" i="37"/>
  <c r="O1816" i="2" s="1"/>
  <c r="N51" i="37"/>
  <c r="N1816" i="2" s="1"/>
  <c r="M51" i="37"/>
  <c r="M1816" i="2" s="1"/>
  <c r="L51" i="37"/>
  <c r="L1816" i="2" s="1"/>
  <c r="K51" i="37"/>
  <c r="K1816" i="2" s="1"/>
  <c r="J51" i="37"/>
  <c r="J1816" i="2" s="1"/>
  <c r="I51" i="37"/>
  <c r="I1816" i="2" s="1"/>
  <c r="H51" i="37"/>
  <c r="H1816" i="2" s="1"/>
  <c r="G51" i="37"/>
  <c r="G1816" i="2" s="1"/>
  <c r="R50" i="37"/>
  <c r="R1815" i="2" s="1"/>
  <c r="Q50" i="37"/>
  <c r="Q1815" i="2" s="1"/>
  <c r="P50" i="37"/>
  <c r="P1815" i="2" s="1"/>
  <c r="O50" i="37"/>
  <c r="O1815" i="2" s="1"/>
  <c r="N50" i="37"/>
  <c r="N1815" i="2" s="1"/>
  <c r="M50" i="37"/>
  <c r="M1815" i="2" s="1"/>
  <c r="L50" i="37"/>
  <c r="L1815" i="2" s="1"/>
  <c r="K50" i="37"/>
  <c r="K1815" i="2" s="1"/>
  <c r="J50" i="37"/>
  <c r="J1815" i="2" s="1"/>
  <c r="I50" i="37"/>
  <c r="I1815" i="2" s="1"/>
  <c r="H50" i="37"/>
  <c r="H1815" i="2" s="1"/>
  <c r="G50" i="37"/>
  <c r="G1815" i="2" s="1"/>
  <c r="R49" i="37"/>
  <c r="R1814" i="2" s="1"/>
  <c r="Q49" i="37"/>
  <c r="Q1814" i="2" s="1"/>
  <c r="P49" i="37"/>
  <c r="P1814" i="2" s="1"/>
  <c r="O49" i="37"/>
  <c r="O1814" i="2" s="1"/>
  <c r="N49" i="37"/>
  <c r="N1814" i="2" s="1"/>
  <c r="M49" i="37"/>
  <c r="M1814" i="2" s="1"/>
  <c r="L49" i="37"/>
  <c r="L1814" i="2" s="1"/>
  <c r="K49" i="37"/>
  <c r="K1814" i="2" s="1"/>
  <c r="J49" i="37"/>
  <c r="J1814" i="2" s="1"/>
  <c r="I49" i="37"/>
  <c r="I1814" i="2" s="1"/>
  <c r="H49" i="37"/>
  <c r="H1814" i="2" s="1"/>
  <c r="G49" i="37"/>
  <c r="G1814" i="2" s="1"/>
  <c r="C58" i="36"/>
  <c r="V49" i="37" s="1"/>
  <c r="W1814" i="2" s="1"/>
  <c r="R48" i="37"/>
  <c r="R1813" i="2" s="1"/>
  <c r="Q48" i="37"/>
  <c r="Q1813" i="2" s="1"/>
  <c r="P48" i="37"/>
  <c r="P1813" i="2" s="1"/>
  <c r="O48" i="37"/>
  <c r="O1813" i="2" s="1"/>
  <c r="N48" i="37"/>
  <c r="N1813" i="2" s="1"/>
  <c r="M48" i="37"/>
  <c r="M1813" i="2" s="1"/>
  <c r="L48" i="37"/>
  <c r="L1813" i="2" s="1"/>
  <c r="K48" i="37"/>
  <c r="K1813" i="2" s="1"/>
  <c r="J48" i="37"/>
  <c r="J1813" i="2" s="1"/>
  <c r="I48" i="37"/>
  <c r="I1813" i="2" s="1"/>
  <c r="H48" i="37"/>
  <c r="H1813" i="2" s="1"/>
  <c r="G48" i="37"/>
  <c r="G1813" i="2" s="1"/>
  <c r="R47" i="37"/>
  <c r="R1812" i="2" s="1"/>
  <c r="Q47" i="37"/>
  <c r="Q1812" i="2" s="1"/>
  <c r="P47" i="37"/>
  <c r="P1812" i="2" s="1"/>
  <c r="O47" i="37"/>
  <c r="O1812" i="2" s="1"/>
  <c r="N47" i="37"/>
  <c r="N1812" i="2" s="1"/>
  <c r="M47" i="37"/>
  <c r="M1812" i="2" s="1"/>
  <c r="L47" i="37"/>
  <c r="L1812" i="2" s="1"/>
  <c r="K47" i="37"/>
  <c r="K1812" i="2" s="1"/>
  <c r="J47" i="37"/>
  <c r="J1812" i="2" s="1"/>
  <c r="I47" i="37"/>
  <c r="I1812" i="2" s="1"/>
  <c r="H47" i="37"/>
  <c r="H1812" i="2" s="1"/>
  <c r="G47" i="37"/>
  <c r="G1812" i="2" s="1"/>
  <c r="R46" i="37"/>
  <c r="R1811" i="2" s="1"/>
  <c r="Q46" i="37"/>
  <c r="Q1811" i="2" s="1"/>
  <c r="P46" i="37"/>
  <c r="P1811" i="2" s="1"/>
  <c r="O46" i="37"/>
  <c r="O1811" i="2" s="1"/>
  <c r="N46" i="37"/>
  <c r="N1811" i="2" s="1"/>
  <c r="M46" i="37"/>
  <c r="M1811" i="2" s="1"/>
  <c r="L46" i="37"/>
  <c r="L1811" i="2" s="1"/>
  <c r="K46" i="37"/>
  <c r="K1811" i="2" s="1"/>
  <c r="J46" i="37"/>
  <c r="J1811" i="2" s="1"/>
  <c r="I46" i="37"/>
  <c r="I1811" i="2" s="1"/>
  <c r="H46" i="37"/>
  <c r="H1811" i="2" s="1"/>
  <c r="G46" i="37"/>
  <c r="G1811" i="2" s="1"/>
  <c r="R45" i="37"/>
  <c r="R1810" i="2" s="1"/>
  <c r="Q45" i="37"/>
  <c r="Q1810" i="2" s="1"/>
  <c r="P45" i="37"/>
  <c r="P1810" i="2" s="1"/>
  <c r="O45" i="37"/>
  <c r="O1810" i="2" s="1"/>
  <c r="N45" i="37"/>
  <c r="N1810" i="2" s="1"/>
  <c r="M45" i="37"/>
  <c r="M1810" i="2" s="1"/>
  <c r="L45" i="37"/>
  <c r="L1810" i="2" s="1"/>
  <c r="K45" i="37"/>
  <c r="K1810" i="2" s="1"/>
  <c r="J45" i="37"/>
  <c r="J1810" i="2" s="1"/>
  <c r="I45" i="37"/>
  <c r="I1810" i="2" s="1"/>
  <c r="H45" i="37"/>
  <c r="H1810" i="2" s="1"/>
  <c r="G45" i="37"/>
  <c r="G1810" i="2" s="1"/>
  <c r="R44" i="37"/>
  <c r="R1809" i="2" s="1"/>
  <c r="Q44" i="37"/>
  <c r="Q1809" i="2" s="1"/>
  <c r="P44" i="37"/>
  <c r="P1809" i="2" s="1"/>
  <c r="O44" i="37"/>
  <c r="O1809" i="2" s="1"/>
  <c r="N44" i="37"/>
  <c r="N1809" i="2" s="1"/>
  <c r="M44" i="37"/>
  <c r="M1809" i="2" s="1"/>
  <c r="L44" i="37"/>
  <c r="L1809" i="2" s="1"/>
  <c r="K44" i="37"/>
  <c r="K1809" i="2" s="1"/>
  <c r="J44" i="37"/>
  <c r="J1809" i="2" s="1"/>
  <c r="I44" i="37"/>
  <c r="I1809" i="2" s="1"/>
  <c r="H44" i="37"/>
  <c r="H1809" i="2" s="1"/>
  <c r="G44" i="37"/>
  <c r="G1809" i="2" s="1"/>
  <c r="R43" i="37"/>
  <c r="R1808" i="2" s="1"/>
  <c r="Q43" i="37"/>
  <c r="Q1808" i="2" s="1"/>
  <c r="P43" i="37"/>
  <c r="P1808" i="2" s="1"/>
  <c r="O43" i="37"/>
  <c r="O1808" i="2" s="1"/>
  <c r="N43" i="37"/>
  <c r="N1808" i="2" s="1"/>
  <c r="M43" i="37"/>
  <c r="M1808" i="2" s="1"/>
  <c r="L43" i="37"/>
  <c r="L1808" i="2" s="1"/>
  <c r="K43" i="37"/>
  <c r="K1808" i="2" s="1"/>
  <c r="J43" i="37"/>
  <c r="J1808" i="2" s="1"/>
  <c r="I43" i="37"/>
  <c r="I1808" i="2" s="1"/>
  <c r="H43" i="37"/>
  <c r="H1808" i="2" s="1"/>
  <c r="G43" i="37"/>
  <c r="G1808" i="2" s="1"/>
  <c r="R42" i="37"/>
  <c r="R1807" i="2" s="1"/>
  <c r="Q42" i="37"/>
  <c r="Q1807" i="2" s="1"/>
  <c r="P42" i="37"/>
  <c r="P1807" i="2" s="1"/>
  <c r="O42" i="37"/>
  <c r="O1807" i="2" s="1"/>
  <c r="N42" i="37"/>
  <c r="N1807" i="2" s="1"/>
  <c r="M42" i="37"/>
  <c r="M1807" i="2" s="1"/>
  <c r="L42" i="37"/>
  <c r="L1807" i="2" s="1"/>
  <c r="K42" i="37"/>
  <c r="K1807" i="2" s="1"/>
  <c r="J42" i="37"/>
  <c r="J1807" i="2" s="1"/>
  <c r="I42" i="37"/>
  <c r="I1807" i="2" s="1"/>
  <c r="H42" i="37"/>
  <c r="H1807" i="2" s="1"/>
  <c r="G42" i="37"/>
  <c r="G1807" i="2" s="1"/>
  <c r="B47" i="36"/>
  <c r="F38" i="37" s="1"/>
  <c r="F1803" i="2" s="1"/>
  <c r="B34" i="36"/>
  <c r="F25" i="37" s="1"/>
  <c r="F1790" i="2" s="1"/>
  <c r="C21" i="36"/>
  <c r="B21" i="36"/>
  <c r="F12" i="37" s="1"/>
  <c r="F1777" i="2" s="1"/>
  <c r="BI120" i="2" l="1"/>
  <c r="G20" i="10"/>
  <c r="F472" i="31"/>
  <c r="F965" i="2"/>
  <c r="F56" i="28"/>
  <c r="H20" i="10"/>
  <c r="BJ120" i="2"/>
  <c r="F20" i="10"/>
  <c r="AD120" i="2"/>
  <c r="BH120" i="2"/>
  <c r="A4" i="35"/>
  <c r="A1749" i="2" s="1"/>
  <c r="A9" i="35"/>
  <c r="A1754" i="2" s="1"/>
  <c r="A11" i="35"/>
  <c r="A1756" i="2" s="1"/>
  <c r="A14" i="35"/>
  <c r="A1759" i="2" s="1"/>
  <c r="A16" i="35"/>
  <c r="A1761" i="2" s="1"/>
  <c r="A15" i="35"/>
  <c r="A1760" i="2" s="1"/>
  <c r="A20" i="35"/>
  <c r="A1765" i="2" s="1"/>
  <c r="A7" i="35"/>
  <c r="A1752" i="2" s="1"/>
  <c r="A19" i="35"/>
  <c r="A1764" i="2" s="1"/>
  <c r="A3" i="35"/>
  <c r="A1748" i="2" s="1"/>
  <c r="A6" i="35"/>
  <c r="A1751" i="2" s="1"/>
  <c r="A13" i="35"/>
  <c r="A1758" i="2" s="1"/>
  <c r="A5" i="35"/>
  <c r="A1750" i="2" s="1"/>
  <c r="A8" i="35"/>
  <c r="A1753" i="2" s="1"/>
  <c r="A18" i="35"/>
  <c r="A1763" i="2" s="1"/>
  <c r="A21" i="35"/>
  <c r="A1766" i="2" s="1"/>
  <c r="A2" i="35"/>
  <c r="A1747" i="2" s="1"/>
  <c r="A10" i="35"/>
  <c r="A1755" i="2" s="1"/>
  <c r="A12" i="35"/>
  <c r="A1757" i="2" s="1"/>
  <c r="A17" i="35"/>
  <c r="A1762" i="2" s="1"/>
  <c r="Y18" i="37"/>
  <c r="Z1783" i="2" s="1"/>
  <c r="Q24" i="32"/>
  <c r="P14" i="33" s="1"/>
  <c r="P1658" i="2" s="1"/>
  <c r="P81" i="33"/>
  <c r="P1725" i="2" s="1"/>
  <c r="Q80" i="33"/>
  <c r="Q1724" i="2" s="1"/>
  <c r="R91" i="32"/>
  <c r="K22" i="33"/>
  <c r="K1666" i="2" s="1"/>
  <c r="R18" i="33"/>
  <c r="R1662" i="2" s="1"/>
  <c r="A102" i="33"/>
  <c r="A1746" i="2" s="1"/>
  <c r="A96" i="33"/>
  <c r="A1740" i="2" s="1"/>
  <c r="A97" i="33"/>
  <c r="A1741" i="2" s="1"/>
  <c r="A99" i="33"/>
  <c r="A1743" i="2" s="1"/>
  <c r="A100" i="33"/>
  <c r="A1744" i="2" s="1"/>
  <c r="A98" i="33"/>
  <c r="A1742" i="2" s="1"/>
  <c r="A101" i="33"/>
  <c r="A1745" i="2" s="1"/>
  <c r="V12" i="37"/>
  <c r="W1777" i="2" s="1"/>
  <c r="M41" i="37"/>
  <c r="M1806" i="2" s="1"/>
  <c r="M52" i="37"/>
  <c r="M1817" i="2" s="1"/>
  <c r="N41" i="37"/>
  <c r="N1806" i="2" s="1"/>
  <c r="N52" i="37"/>
  <c r="N1817" i="2" s="1"/>
  <c r="G41" i="37"/>
  <c r="G1806" i="2" s="1"/>
  <c r="G52" i="37"/>
  <c r="G1817" i="2" s="1"/>
  <c r="O41" i="37"/>
  <c r="O1806" i="2" s="1"/>
  <c r="O52" i="37"/>
  <c r="O1817" i="2" s="1"/>
  <c r="H41" i="37"/>
  <c r="H1806" i="2" s="1"/>
  <c r="H52" i="37"/>
  <c r="H1817" i="2" s="1"/>
  <c r="P41" i="37"/>
  <c r="P1806" i="2" s="1"/>
  <c r="P52" i="37"/>
  <c r="P1817" i="2" s="1"/>
  <c r="I41" i="37"/>
  <c r="I1806" i="2" s="1"/>
  <c r="I52" i="37"/>
  <c r="I1817" i="2" s="1"/>
  <c r="Q41" i="37"/>
  <c r="Q1806" i="2" s="1"/>
  <c r="Q52" i="37"/>
  <c r="Q1817" i="2" s="1"/>
  <c r="K41" i="37"/>
  <c r="K1806" i="2" s="1"/>
  <c r="K52" i="37"/>
  <c r="K1817" i="2" s="1"/>
  <c r="L41" i="37"/>
  <c r="L1806" i="2" s="1"/>
  <c r="L52" i="37"/>
  <c r="L1817" i="2" s="1"/>
  <c r="J41" i="37"/>
  <c r="J1806" i="2" s="1"/>
  <c r="J52" i="37"/>
  <c r="J1817" i="2" s="1"/>
  <c r="R41" i="37"/>
  <c r="R1806" i="2" s="1"/>
  <c r="R52" i="37"/>
  <c r="R1817" i="2" s="1"/>
  <c r="S41" i="37"/>
  <c r="S1806" i="2" s="1"/>
  <c r="S42" i="37"/>
  <c r="S1807" i="2" s="1"/>
  <c r="S43" i="37"/>
  <c r="S1808" i="2" s="1"/>
  <c r="S44" i="37"/>
  <c r="S1809" i="2" s="1"/>
  <c r="S45" i="37"/>
  <c r="S1810" i="2" s="1"/>
  <c r="S46" i="37"/>
  <c r="S1811" i="2" s="1"/>
  <c r="A28" i="37"/>
  <c r="A1793" i="2" s="1"/>
  <c r="A30" i="37"/>
  <c r="A1795" i="2" s="1"/>
  <c r="A32" i="37"/>
  <c r="A1797" i="2" s="1"/>
  <c r="A34" i="37"/>
  <c r="A1799" i="2" s="1"/>
  <c r="A36" i="37"/>
  <c r="A1801" i="2" s="1"/>
  <c r="A38" i="37"/>
  <c r="A1803" i="2" s="1"/>
  <c r="A40" i="37"/>
  <c r="A1805" i="2" s="1"/>
  <c r="A42" i="37"/>
  <c r="A1807" i="2" s="1"/>
  <c r="A43" i="37"/>
  <c r="A1808" i="2" s="1"/>
  <c r="A45" i="37"/>
  <c r="A1810" i="2" s="1"/>
  <c r="A47" i="37"/>
  <c r="A1812" i="2" s="1"/>
  <c r="A49" i="37"/>
  <c r="A1814" i="2" s="1"/>
  <c r="A51" i="37"/>
  <c r="A1816" i="2" s="1"/>
  <c r="A54" i="37"/>
  <c r="A1819" i="2" s="1"/>
  <c r="A56" i="37"/>
  <c r="A1821" i="2" s="1"/>
  <c r="A14" i="37"/>
  <c r="A1779" i="2" s="1"/>
  <c r="A22" i="37"/>
  <c r="A1787" i="2" s="1"/>
  <c r="A5" i="37"/>
  <c r="A1770" i="2" s="1"/>
  <c r="A41" i="37"/>
  <c r="A1806" i="2" s="1"/>
  <c r="A39" i="37"/>
  <c r="A1804" i="2" s="1"/>
  <c r="A37" i="37"/>
  <c r="A1802" i="2" s="1"/>
  <c r="A35" i="37"/>
  <c r="A1800" i="2" s="1"/>
  <c r="A44" i="37"/>
  <c r="A1809" i="2" s="1"/>
  <c r="A46" i="37"/>
  <c r="A1811" i="2" s="1"/>
  <c r="A48" i="37"/>
  <c r="A1813" i="2" s="1"/>
  <c r="A50" i="37"/>
  <c r="A1815" i="2" s="1"/>
  <c r="A53" i="37"/>
  <c r="A1818" i="2" s="1"/>
  <c r="A55" i="37"/>
  <c r="A1820" i="2" s="1"/>
  <c r="A57" i="37"/>
  <c r="A1822" i="2" s="1"/>
  <c r="A18" i="37"/>
  <c r="A1783" i="2" s="1"/>
  <c r="A26" i="37"/>
  <c r="A1791" i="2" s="1"/>
  <c r="A9" i="37"/>
  <c r="A1774" i="2" s="1"/>
  <c r="A33" i="37"/>
  <c r="A1798" i="2" s="1"/>
  <c r="A19" i="37"/>
  <c r="A1784" i="2" s="1"/>
  <c r="A27" i="37"/>
  <c r="A1792" i="2" s="1"/>
  <c r="A10" i="37"/>
  <c r="A1775" i="2" s="1"/>
  <c r="A31" i="37"/>
  <c r="A1796" i="2" s="1"/>
  <c r="A12" i="37"/>
  <c r="A1777" i="2" s="1"/>
  <c r="A20" i="37"/>
  <c r="A1785" i="2" s="1"/>
  <c r="A3" i="37"/>
  <c r="A1768" i="2" s="1"/>
  <c r="A11" i="37"/>
  <c r="A1776" i="2" s="1"/>
  <c r="A29" i="37"/>
  <c r="A1794" i="2" s="1"/>
  <c r="A13" i="37"/>
  <c r="A1778" i="2" s="1"/>
  <c r="A21" i="37"/>
  <c r="A1786" i="2" s="1"/>
  <c r="A4" i="37"/>
  <c r="A1769" i="2" s="1"/>
  <c r="A2" i="37"/>
  <c r="A1767" i="2" s="1"/>
  <c r="A7" i="37"/>
  <c r="A1772" i="2" s="1"/>
  <c r="A15" i="37"/>
  <c r="A1780" i="2" s="1"/>
  <c r="A8" i="37"/>
  <c r="A1773" i="2" s="1"/>
  <c r="A16" i="37"/>
  <c r="A1781" i="2" s="1"/>
  <c r="A17" i="37"/>
  <c r="A1782" i="2" s="1"/>
  <c r="A23" i="37"/>
  <c r="A1788" i="2" s="1"/>
  <c r="A25" i="37"/>
  <c r="A1790" i="2" s="1"/>
  <c r="A24" i="37"/>
  <c r="A1789" i="2" s="1"/>
  <c r="A6" i="37"/>
  <c r="A1771" i="2" s="1"/>
  <c r="E61" i="40"/>
  <c r="S51" i="37"/>
  <c r="S1816" i="2" s="1"/>
  <c r="U17" i="36"/>
  <c r="U16" i="36"/>
  <c r="U15" i="36"/>
  <c r="H47" i="32"/>
  <c r="G37" i="33" s="1"/>
  <c r="G1681" i="2" s="1"/>
  <c r="I47" i="32"/>
  <c r="H37" i="33" s="1"/>
  <c r="H1681" i="2" s="1"/>
  <c r="J47" i="32"/>
  <c r="I37" i="33" s="1"/>
  <c r="I1681" i="2" s="1"/>
  <c r="K47" i="32"/>
  <c r="J37" i="33" s="1"/>
  <c r="J1681" i="2" s="1"/>
  <c r="L47" i="32"/>
  <c r="K37" i="33" s="1"/>
  <c r="K1681" i="2" s="1"/>
  <c r="M47" i="32"/>
  <c r="L37" i="33" s="1"/>
  <c r="L1681" i="2" s="1"/>
  <c r="N47" i="32"/>
  <c r="M37" i="33" s="1"/>
  <c r="M1681" i="2" s="1"/>
  <c r="O47" i="32"/>
  <c r="N37" i="33" s="1"/>
  <c r="N1681" i="2" s="1"/>
  <c r="P47" i="32"/>
  <c r="O37" i="33" s="1"/>
  <c r="O1681" i="2" s="1"/>
  <c r="Q47" i="32"/>
  <c r="P37" i="33" s="1"/>
  <c r="P1681" i="2" s="1"/>
  <c r="R47" i="32"/>
  <c r="Q37" i="33" s="1"/>
  <c r="Q1681" i="2" s="1"/>
  <c r="S47" i="32"/>
  <c r="R37" i="33" s="1"/>
  <c r="R1681" i="2" s="1"/>
  <c r="H77" i="26"/>
  <c r="K65" i="27" s="1"/>
  <c r="AK500" i="2" s="1"/>
  <c r="F77" i="26"/>
  <c r="I65" i="27" s="1"/>
  <c r="AJ500" i="2" s="1"/>
  <c r="H76" i="26"/>
  <c r="K64" i="27" s="1"/>
  <c r="AK499" i="2" s="1"/>
  <c r="F76" i="26"/>
  <c r="I64" i="27" s="1"/>
  <c r="AJ499" i="2" s="1"/>
  <c r="H75" i="26"/>
  <c r="K63" i="27" s="1"/>
  <c r="AK498" i="2" s="1"/>
  <c r="F75" i="26"/>
  <c r="I63" i="27" s="1"/>
  <c r="AJ498" i="2" s="1"/>
  <c r="H74" i="26"/>
  <c r="K62" i="27" s="1"/>
  <c r="AK497" i="2" s="1"/>
  <c r="F74" i="26"/>
  <c r="I62" i="27" s="1"/>
  <c r="AJ497" i="2" s="1"/>
  <c r="H73" i="26"/>
  <c r="K61" i="27" s="1"/>
  <c r="AK496" i="2" s="1"/>
  <c r="F73" i="26"/>
  <c r="I61" i="27" s="1"/>
  <c r="AJ496" i="2" s="1"/>
  <c r="H72" i="26"/>
  <c r="K60" i="27" s="1"/>
  <c r="AK495" i="2" s="1"/>
  <c r="F72" i="26"/>
  <c r="I60" i="27" s="1"/>
  <c r="AJ495" i="2" s="1"/>
  <c r="H71" i="26"/>
  <c r="F71" i="26"/>
  <c r="H83" i="26"/>
  <c r="K71" i="27" s="1"/>
  <c r="AK506" i="2" s="1"/>
  <c r="F83" i="26"/>
  <c r="I71" i="27" s="1"/>
  <c r="AJ506" i="2" s="1"/>
  <c r="D83" i="26"/>
  <c r="H71" i="27" s="1"/>
  <c r="AH506" i="2" s="1"/>
  <c r="D90" i="26"/>
  <c r="H78" i="27" s="1"/>
  <c r="AH513" i="2" s="1"/>
  <c r="H45" i="26"/>
  <c r="F45" i="26"/>
  <c r="I33" i="27" s="1"/>
  <c r="AJ468" i="2" s="1"/>
  <c r="D45" i="26"/>
  <c r="H33" i="27" s="1"/>
  <c r="AH468" i="2" s="1"/>
  <c r="G33" i="27"/>
  <c r="AE468" i="2" s="1"/>
  <c r="K13" i="27"/>
  <c r="AK448" i="2" s="1"/>
  <c r="H13" i="27"/>
  <c r="AH448" i="2" s="1"/>
  <c r="G13" i="27"/>
  <c r="AE448" i="2" s="1"/>
  <c r="BI121" i="2" l="1"/>
  <c r="G21" i="10"/>
  <c r="F566" i="31"/>
  <c r="F1059" i="2"/>
  <c r="I41" i="29"/>
  <c r="Z555" i="2" s="1"/>
  <c r="F21" i="10"/>
  <c r="BH121" i="2"/>
  <c r="AD121" i="2"/>
  <c r="H21" i="10"/>
  <c r="BJ121" i="2"/>
  <c r="K33" i="27"/>
  <c r="AK468" i="2" s="1"/>
  <c r="R80" i="33"/>
  <c r="R1724" i="2" s="1"/>
  <c r="S91" i="32"/>
  <c r="T90" i="32"/>
  <c r="V19" i="37"/>
  <c r="W1784" i="2" s="1"/>
  <c r="F19" i="33"/>
  <c r="W1663" i="2" s="1"/>
  <c r="L22" i="33"/>
  <c r="L1666" i="2" s="1"/>
  <c r="R24" i="32"/>
  <c r="Q14" i="33" s="1"/>
  <c r="Q1658" i="2" s="1"/>
  <c r="Q81" i="33"/>
  <c r="Q1725" i="2" s="1"/>
  <c r="P66" i="36"/>
  <c r="H66" i="36"/>
  <c r="O66" i="36"/>
  <c r="R66" i="36"/>
  <c r="R68" i="36" s="1"/>
  <c r="J66" i="36"/>
  <c r="M66" i="36"/>
  <c r="L66" i="36"/>
  <c r="N66" i="36"/>
  <c r="N68" i="36" s="1"/>
  <c r="S66" i="36"/>
  <c r="K66" i="36"/>
  <c r="Q66" i="36"/>
  <c r="I66" i="36"/>
  <c r="I68" i="36" s="1"/>
  <c r="I43" i="27"/>
  <c r="AJ478" i="2" s="1"/>
  <c r="I59" i="27"/>
  <c r="AJ494" i="2" s="1"/>
  <c r="F81" i="26"/>
  <c r="I69" i="27" s="1"/>
  <c r="AJ504" i="2" s="1"/>
  <c r="K59" i="27"/>
  <c r="AK494" i="2" s="1"/>
  <c r="H81" i="26"/>
  <c r="K69" i="27" s="1"/>
  <c r="AK504" i="2" s="1"/>
  <c r="L49" i="32"/>
  <c r="M49" i="32"/>
  <c r="S49" i="32"/>
  <c r="K49" i="32"/>
  <c r="H62" i="27"/>
  <c r="AH497" i="2" s="1"/>
  <c r="R49" i="32"/>
  <c r="J49" i="32"/>
  <c r="Q49" i="32"/>
  <c r="S47" i="37"/>
  <c r="S1812" i="2" s="1"/>
  <c r="O49" i="32"/>
  <c r="P49" i="32"/>
  <c r="N49" i="32"/>
  <c r="U18" i="36"/>
  <c r="K43" i="27"/>
  <c r="AK478" i="2" s="1"/>
  <c r="H49" i="32"/>
  <c r="G39" i="33" s="1"/>
  <c r="G1683" i="2" s="1"/>
  <c r="I49" i="32"/>
  <c r="H39" i="33" s="1"/>
  <c r="H1683" i="2" s="1"/>
  <c r="S12" i="22"/>
  <c r="T4" i="23" s="1"/>
  <c r="Z373" i="2" s="1"/>
  <c r="R12" i="22"/>
  <c r="S4" i="23" s="1"/>
  <c r="Y373" i="2" s="1"/>
  <c r="O12" i="22"/>
  <c r="P4" i="23" s="1"/>
  <c r="AY373" i="2" s="1"/>
  <c r="N12" i="22"/>
  <c r="O4" i="23" s="1"/>
  <c r="AX373" i="2" s="1"/>
  <c r="M12" i="22"/>
  <c r="N4" i="23" s="1"/>
  <c r="AW373" i="2" s="1"/>
  <c r="L12" i="22"/>
  <c r="M4" i="23" s="1"/>
  <c r="AV373" i="2" s="1"/>
  <c r="K12" i="22"/>
  <c r="L4" i="23" s="1"/>
  <c r="AU373" i="2" s="1"/>
  <c r="J12" i="22"/>
  <c r="K4" i="23" s="1"/>
  <c r="AT373" i="2" s="1"/>
  <c r="I12" i="22"/>
  <c r="J4" i="23" s="1"/>
  <c r="AS373" i="2" s="1"/>
  <c r="H12" i="22"/>
  <c r="I4" i="23" s="1"/>
  <c r="AR373" i="2" s="1"/>
  <c r="F12" i="22"/>
  <c r="G4" i="23" s="1"/>
  <c r="T373" i="2" s="1"/>
  <c r="F62" i="22"/>
  <c r="G54" i="23" s="1"/>
  <c r="T423" i="2" s="1"/>
  <c r="F53" i="22"/>
  <c r="G45" i="23" s="1"/>
  <c r="T414" i="2" s="1"/>
  <c r="F44" i="22"/>
  <c r="G36" i="23" s="1"/>
  <c r="T405" i="2" s="1"/>
  <c r="F35" i="22"/>
  <c r="G27" i="23" s="1"/>
  <c r="T396" i="2" s="1"/>
  <c r="F26" i="22"/>
  <c r="G18" i="23" s="1"/>
  <c r="T387" i="2" s="1"/>
  <c r="F17" i="22"/>
  <c r="G9" i="23" s="1"/>
  <c r="T378" i="2" s="1"/>
  <c r="P61" i="22"/>
  <c r="Q53" i="23" s="1"/>
  <c r="AZ422" i="2" s="1"/>
  <c r="Q61" i="22"/>
  <c r="R53" i="23" s="1"/>
  <c r="X422" i="2" s="1"/>
  <c r="P52" i="22"/>
  <c r="Q44" i="23" s="1"/>
  <c r="AZ413" i="2" s="1"/>
  <c r="Q52" i="22"/>
  <c r="R44" i="23" s="1"/>
  <c r="X413" i="2" s="1"/>
  <c r="P43" i="22"/>
  <c r="Q35" i="23" s="1"/>
  <c r="AZ404" i="2" s="1"/>
  <c r="Q43" i="22"/>
  <c r="P34" i="22"/>
  <c r="Q26" i="23" s="1"/>
  <c r="AZ395" i="2" s="1"/>
  <c r="Q34" i="22"/>
  <c r="R26" i="23" s="1"/>
  <c r="X395" i="2" s="1"/>
  <c r="P25" i="22"/>
  <c r="Q17" i="23" s="1"/>
  <c r="AZ386" i="2" s="1"/>
  <c r="Q25" i="22"/>
  <c r="R17" i="23" s="1"/>
  <c r="X386" i="2" s="1"/>
  <c r="P16" i="22"/>
  <c r="Q8" i="23" s="1"/>
  <c r="AZ377" i="2" s="1"/>
  <c r="Q16" i="22"/>
  <c r="R8" i="23" s="1"/>
  <c r="X377" i="2" s="1"/>
  <c r="P10" i="22"/>
  <c r="Q2" i="23" s="1"/>
  <c r="AZ371" i="2" s="1"/>
  <c r="Q10" i="22"/>
  <c r="R2" i="23" s="1"/>
  <c r="X371" i="2" s="1"/>
  <c r="P11" i="22"/>
  <c r="Q3" i="23" s="1"/>
  <c r="AZ372" i="2" s="1"/>
  <c r="Q11" i="22"/>
  <c r="R3" i="23" s="1"/>
  <c r="X372" i="2" s="1"/>
  <c r="G103" i="13"/>
  <c r="G98" i="13"/>
  <c r="G96" i="13"/>
  <c r="G80" i="13"/>
  <c r="G81" i="13"/>
  <c r="G82" i="13"/>
  <c r="G83" i="13"/>
  <c r="G85" i="13"/>
  <c r="G86" i="13"/>
  <c r="G87" i="13"/>
  <c r="G88" i="13"/>
  <c r="G89" i="13"/>
  <c r="E75" i="13"/>
  <c r="E76" i="13"/>
  <c r="K43" i="13"/>
  <c r="K44" i="13"/>
  <c r="K45" i="13"/>
  <c r="K46" i="13"/>
  <c r="K47" i="13"/>
  <c r="K48" i="13"/>
  <c r="K49" i="13"/>
  <c r="K50" i="13"/>
  <c r="K51" i="13"/>
  <c r="K52" i="13"/>
  <c r="K30" i="13"/>
  <c r="K31" i="13"/>
  <c r="K32" i="13"/>
  <c r="K33" i="13"/>
  <c r="K34" i="13"/>
  <c r="K35" i="13"/>
  <c r="K36" i="13"/>
  <c r="K37" i="13"/>
  <c r="K38" i="13"/>
  <c r="K39" i="13"/>
  <c r="D102" i="13"/>
  <c r="S87" i="14" s="1"/>
  <c r="R262" i="2" s="1"/>
  <c r="D97" i="13"/>
  <c r="L36" i="11"/>
  <c r="E57" i="13"/>
  <c r="J42" i="14" s="1"/>
  <c r="I217" i="2" s="1"/>
  <c r="F57" i="13"/>
  <c r="M42" i="14" s="1"/>
  <c r="L217" i="2" s="1"/>
  <c r="E58" i="13"/>
  <c r="J43" i="14" s="1"/>
  <c r="I218" i="2" s="1"/>
  <c r="F58" i="13"/>
  <c r="M43" i="14" s="1"/>
  <c r="L218" i="2" s="1"/>
  <c r="E59" i="13"/>
  <c r="J44" i="14" s="1"/>
  <c r="I219" i="2" s="1"/>
  <c r="F59" i="13"/>
  <c r="M44" i="14" s="1"/>
  <c r="L219" i="2" s="1"/>
  <c r="E60" i="13"/>
  <c r="J45" i="14" s="1"/>
  <c r="I220" i="2" s="1"/>
  <c r="F60" i="13"/>
  <c r="M45" i="14" s="1"/>
  <c r="L220" i="2" s="1"/>
  <c r="E61" i="13"/>
  <c r="J46" i="14" s="1"/>
  <c r="I221" i="2" s="1"/>
  <c r="F61" i="13"/>
  <c r="M46" i="14" s="1"/>
  <c r="L221" i="2" s="1"/>
  <c r="E62" i="13"/>
  <c r="J47" i="14" s="1"/>
  <c r="I222" i="2" s="1"/>
  <c r="F62" i="13"/>
  <c r="M47" i="14" s="1"/>
  <c r="L222" i="2" s="1"/>
  <c r="E63" i="13"/>
  <c r="J48" i="14" s="1"/>
  <c r="I223" i="2" s="1"/>
  <c r="F63" i="13"/>
  <c r="M48" i="14" s="1"/>
  <c r="L223" i="2" s="1"/>
  <c r="E64" i="13"/>
  <c r="J49" i="14" s="1"/>
  <c r="I224" i="2" s="1"/>
  <c r="F64" i="13"/>
  <c r="M49" i="14" s="1"/>
  <c r="L224" i="2" s="1"/>
  <c r="E65" i="13"/>
  <c r="J50" i="14" s="1"/>
  <c r="I225" i="2" s="1"/>
  <c r="F65" i="13"/>
  <c r="M50" i="14" s="1"/>
  <c r="L225" i="2" s="1"/>
  <c r="E66" i="13"/>
  <c r="J51" i="14" s="1"/>
  <c r="I226" i="2" s="1"/>
  <c r="F66" i="13"/>
  <c r="M51" i="14" s="1"/>
  <c r="L226" i="2" s="1"/>
  <c r="E67" i="13"/>
  <c r="J52" i="14" s="1"/>
  <c r="I227" i="2" s="1"/>
  <c r="F67" i="13"/>
  <c r="M52" i="14" s="1"/>
  <c r="L227" i="2" s="1"/>
  <c r="J38" i="14"/>
  <c r="I213" i="2" s="1"/>
  <c r="F53" i="13"/>
  <c r="M38" i="14" s="1"/>
  <c r="L213" i="2" s="1"/>
  <c r="G53" i="13"/>
  <c r="P38" i="14" s="1"/>
  <c r="O213" i="2" s="1"/>
  <c r="E40" i="13"/>
  <c r="J25" i="14" s="1"/>
  <c r="I200" i="2" s="1"/>
  <c r="F40" i="13"/>
  <c r="M25" i="14" s="1"/>
  <c r="L200" i="2" s="1"/>
  <c r="G40" i="13"/>
  <c r="P25" i="14" s="1"/>
  <c r="O200" i="2" s="1"/>
  <c r="E27" i="13"/>
  <c r="J12" i="14" s="1"/>
  <c r="I187" i="2" s="1"/>
  <c r="F27" i="13"/>
  <c r="M12" i="14" s="1"/>
  <c r="L187" i="2" s="1"/>
  <c r="K11" i="18"/>
  <c r="K13" i="18" s="1"/>
  <c r="B2" i="18"/>
  <c r="P46" i="9"/>
  <c r="P37" i="9"/>
  <c r="P28" i="9"/>
  <c r="P19" i="9"/>
  <c r="P10" i="9"/>
  <c r="S135" i="7"/>
  <c r="S134" i="7"/>
  <c r="S133" i="7"/>
  <c r="S132" i="7"/>
  <c r="S131" i="7"/>
  <c r="S130" i="7"/>
  <c r="S123" i="7"/>
  <c r="S122" i="7"/>
  <c r="S121" i="7"/>
  <c r="S120" i="7"/>
  <c r="S119" i="7"/>
  <c r="S118" i="7"/>
  <c r="S117" i="7"/>
  <c r="S116" i="7"/>
  <c r="S115" i="7"/>
  <c r="S114" i="7"/>
  <c r="S113" i="7"/>
  <c r="S112" i="7"/>
  <c r="S111" i="7"/>
  <c r="S110" i="7"/>
  <c r="S109" i="7"/>
  <c r="S108" i="7"/>
  <c r="S107" i="7"/>
  <c r="S106" i="7"/>
  <c r="S105" i="7"/>
  <c r="S104" i="7"/>
  <c r="S103" i="7"/>
  <c r="S91" i="7"/>
  <c r="S90" i="7"/>
  <c r="S89" i="7"/>
  <c r="S96" i="7"/>
  <c r="S95" i="7"/>
  <c r="S94" i="7"/>
  <c r="S93" i="7"/>
  <c r="S92" i="7"/>
  <c r="S88" i="7"/>
  <c r="S87" i="7"/>
  <c r="S86" i="7"/>
  <c r="S85" i="7"/>
  <c r="S84" i="7"/>
  <c r="S83" i="7"/>
  <c r="S82" i="7"/>
  <c r="S81" i="7"/>
  <c r="S80" i="7"/>
  <c r="S79" i="7"/>
  <c r="S78" i="7"/>
  <c r="S77" i="7"/>
  <c r="S76" i="7"/>
  <c r="S75" i="7"/>
  <c r="S74" i="7"/>
  <c r="S73" i="7"/>
  <c r="S63" i="7"/>
  <c r="S62" i="7"/>
  <c r="S61" i="7"/>
  <c r="S60" i="7"/>
  <c r="S53" i="7"/>
  <c r="S52" i="7"/>
  <c r="S51" i="7"/>
  <c r="S50" i="7"/>
  <c r="S49" i="7"/>
  <c r="S48" i="7"/>
  <c r="S47" i="7"/>
  <c r="S46" i="7"/>
  <c r="S45" i="7"/>
  <c r="S40" i="7"/>
  <c r="S42" i="7"/>
  <c r="S43" i="7"/>
  <c r="S44" i="7"/>
  <c r="S41" i="7"/>
  <c r="S39" i="7"/>
  <c r="S38" i="7"/>
  <c r="S31" i="7"/>
  <c r="S30" i="7"/>
  <c r="S29" i="7"/>
  <c r="S28" i="7"/>
  <c r="S27" i="7"/>
  <c r="S26" i="7"/>
  <c r="S25" i="7"/>
  <c r="S24" i="7"/>
  <c r="S23" i="7"/>
  <c r="S22" i="7"/>
  <c r="S21" i="7"/>
  <c r="S20" i="7"/>
  <c r="S19" i="7"/>
  <c r="S18" i="7"/>
  <c r="S17" i="7"/>
  <c r="S15" i="7"/>
  <c r="S14" i="7"/>
  <c r="S12" i="7"/>
  <c r="S16" i="7"/>
  <c r="S13" i="7"/>
  <c r="S11" i="7"/>
  <c r="S10" i="7"/>
  <c r="P53" i="9"/>
  <c r="P52" i="9"/>
  <c r="P51" i="9"/>
  <c r="P50" i="9"/>
  <c r="P49" i="9"/>
  <c r="P48" i="9"/>
  <c r="P47" i="9"/>
  <c r="P44" i="9"/>
  <c r="P43" i="9"/>
  <c r="P42" i="9"/>
  <c r="P41" i="9"/>
  <c r="P40" i="9"/>
  <c r="P39" i="9"/>
  <c r="P38" i="9"/>
  <c r="P35" i="9"/>
  <c r="P34" i="9"/>
  <c r="P33" i="9"/>
  <c r="P32" i="9"/>
  <c r="P31" i="9"/>
  <c r="P30" i="9"/>
  <c r="P29" i="9"/>
  <c r="P26" i="9"/>
  <c r="P25" i="9"/>
  <c r="P24" i="9"/>
  <c r="P23" i="9"/>
  <c r="P22" i="9"/>
  <c r="P21" i="9"/>
  <c r="P20" i="9"/>
  <c r="P17" i="9"/>
  <c r="P16" i="9"/>
  <c r="P15" i="9"/>
  <c r="P14" i="9"/>
  <c r="P13" i="9"/>
  <c r="P12" i="9"/>
  <c r="P11" i="9"/>
  <c r="L30" i="11"/>
  <c r="L24" i="11"/>
  <c r="L23" i="11"/>
  <c r="L22" i="11"/>
  <c r="L21" i="11"/>
  <c r="L20" i="11"/>
  <c r="L19" i="11"/>
  <c r="L18" i="11"/>
  <c r="L16" i="11"/>
  <c r="L15" i="11"/>
  <c r="T34" i="19"/>
  <c r="T33" i="19"/>
  <c r="T32" i="19"/>
  <c r="U77" i="15"/>
  <c r="S342" i="2" s="1"/>
  <c r="T30" i="19"/>
  <c r="T29" i="19"/>
  <c r="T28" i="19"/>
  <c r="U73" i="15"/>
  <c r="S338" i="2" s="1"/>
  <c r="U72" i="15"/>
  <c r="S337" i="2" s="1"/>
  <c r="T25" i="19"/>
  <c r="T24" i="19"/>
  <c r="U69" i="15"/>
  <c r="S334" i="2" s="1"/>
  <c r="T22" i="19"/>
  <c r="T21" i="19"/>
  <c r="U66" i="15"/>
  <c r="S331" i="2" s="1"/>
  <c r="U65" i="15"/>
  <c r="S330" i="2" s="1"/>
  <c r="T18" i="19"/>
  <c r="T17" i="19"/>
  <c r="U62" i="15"/>
  <c r="S327" i="2" s="1"/>
  <c r="U61" i="15"/>
  <c r="S326" i="2" s="1"/>
  <c r="T14" i="19"/>
  <c r="T13" i="19"/>
  <c r="U58" i="15"/>
  <c r="S323" i="2" s="1"/>
  <c r="Q31" i="21"/>
  <c r="T31" i="21" s="1"/>
  <c r="Q30" i="21"/>
  <c r="T30" i="21" s="1"/>
  <c r="Q29" i="21"/>
  <c r="T29" i="21" s="1"/>
  <c r="Q27" i="21"/>
  <c r="T27" i="21" s="1"/>
  <c r="Q26" i="21"/>
  <c r="T26" i="21" s="1"/>
  <c r="Q25" i="21"/>
  <c r="T25" i="21" s="1"/>
  <c r="Q24" i="21"/>
  <c r="U98" i="15" s="1"/>
  <c r="S363" i="2" s="1"/>
  <c r="Q22" i="21"/>
  <c r="U96" i="15" s="1"/>
  <c r="S361" i="2" s="1"/>
  <c r="T21" i="21"/>
  <c r="Q15" i="21"/>
  <c r="Q14" i="21"/>
  <c r="Q13" i="21"/>
  <c r="Q12" i="21"/>
  <c r="F105" i="15"/>
  <c r="F370" i="2" s="1"/>
  <c r="F104" i="15"/>
  <c r="F369" i="2" s="1"/>
  <c r="F103" i="15"/>
  <c r="F368" i="2" s="1"/>
  <c r="F102" i="15"/>
  <c r="F367" i="2" s="1"/>
  <c r="F101" i="15"/>
  <c r="F366" i="2" s="1"/>
  <c r="F100" i="15"/>
  <c r="F365" i="2" s="1"/>
  <c r="F99" i="15"/>
  <c r="F364" i="2" s="1"/>
  <c r="F98" i="15"/>
  <c r="F363" i="2" s="1"/>
  <c r="F97" i="15"/>
  <c r="F362" i="2" s="1"/>
  <c r="F96" i="15"/>
  <c r="F361" i="2" s="1"/>
  <c r="F95" i="15"/>
  <c r="F360" i="2" s="1"/>
  <c r="W105" i="15"/>
  <c r="Y370" i="2" s="1"/>
  <c r="V105" i="15"/>
  <c r="X370" i="2" s="1"/>
  <c r="T105" i="15"/>
  <c r="R370" i="2" s="1"/>
  <c r="S105" i="15"/>
  <c r="Q370" i="2" s="1"/>
  <c r="R105" i="15"/>
  <c r="P370" i="2" s="1"/>
  <c r="Q105" i="15"/>
  <c r="O370" i="2" s="1"/>
  <c r="P105" i="15"/>
  <c r="N370" i="2" s="1"/>
  <c r="O105" i="15"/>
  <c r="M370" i="2" s="1"/>
  <c r="N105" i="15"/>
  <c r="L370" i="2" s="1"/>
  <c r="M105" i="15"/>
  <c r="K370" i="2" s="1"/>
  <c r="L105" i="15"/>
  <c r="J370" i="2" s="1"/>
  <c r="K105" i="15"/>
  <c r="I370" i="2" s="1"/>
  <c r="J105" i="15"/>
  <c r="H370" i="2" s="1"/>
  <c r="I105" i="15"/>
  <c r="G370" i="2" s="1"/>
  <c r="H105" i="15"/>
  <c r="W370" i="2" s="1"/>
  <c r="G105" i="15"/>
  <c r="V370" i="2" s="1"/>
  <c r="W104" i="15"/>
  <c r="Y369" i="2" s="1"/>
  <c r="V104" i="15"/>
  <c r="X369" i="2" s="1"/>
  <c r="T104" i="15"/>
  <c r="R369" i="2" s="1"/>
  <c r="S104" i="15"/>
  <c r="Q369" i="2" s="1"/>
  <c r="R104" i="15"/>
  <c r="P369" i="2" s="1"/>
  <c r="Q104" i="15"/>
  <c r="O369" i="2" s="1"/>
  <c r="P104" i="15"/>
  <c r="N369" i="2" s="1"/>
  <c r="O104" i="15"/>
  <c r="M369" i="2" s="1"/>
  <c r="N104" i="15"/>
  <c r="L369" i="2" s="1"/>
  <c r="M104" i="15"/>
  <c r="K369" i="2" s="1"/>
  <c r="L104" i="15"/>
  <c r="J369" i="2" s="1"/>
  <c r="K104" i="15"/>
  <c r="I369" i="2" s="1"/>
  <c r="J104" i="15"/>
  <c r="H369" i="2" s="1"/>
  <c r="I104" i="15"/>
  <c r="G369" i="2" s="1"/>
  <c r="H104" i="15"/>
  <c r="W369" i="2" s="1"/>
  <c r="G104" i="15"/>
  <c r="V369" i="2" s="1"/>
  <c r="W103" i="15"/>
  <c r="Y368" i="2" s="1"/>
  <c r="V103" i="15"/>
  <c r="X368" i="2" s="1"/>
  <c r="T103" i="15"/>
  <c r="R368" i="2" s="1"/>
  <c r="S103" i="15"/>
  <c r="Q368" i="2" s="1"/>
  <c r="R103" i="15"/>
  <c r="P368" i="2" s="1"/>
  <c r="Q103" i="15"/>
  <c r="O368" i="2" s="1"/>
  <c r="P103" i="15"/>
  <c r="N368" i="2" s="1"/>
  <c r="O103" i="15"/>
  <c r="M368" i="2" s="1"/>
  <c r="N103" i="15"/>
  <c r="L368" i="2" s="1"/>
  <c r="M103" i="15"/>
  <c r="K368" i="2" s="1"/>
  <c r="L103" i="15"/>
  <c r="J368" i="2" s="1"/>
  <c r="K103" i="15"/>
  <c r="I368" i="2" s="1"/>
  <c r="J103" i="15"/>
  <c r="H368" i="2" s="1"/>
  <c r="I103" i="15"/>
  <c r="G368" i="2" s="1"/>
  <c r="H103" i="15"/>
  <c r="W368" i="2" s="1"/>
  <c r="G103" i="15"/>
  <c r="V368" i="2" s="1"/>
  <c r="W102" i="15"/>
  <c r="Y367" i="2" s="1"/>
  <c r="V102" i="15"/>
  <c r="X367" i="2" s="1"/>
  <c r="U102" i="15"/>
  <c r="S367" i="2" s="1"/>
  <c r="T102" i="15"/>
  <c r="R367" i="2" s="1"/>
  <c r="S102" i="15"/>
  <c r="Q367" i="2" s="1"/>
  <c r="R102" i="15"/>
  <c r="P367" i="2" s="1"/>
  <c r="Q102" i="15"/>
  <c r="O367" i="2" s="1"/>
  <c r="P102" i="15"/>
  <c r="N367" i="2" s="1"/>
  <c r="O102" i="15"/>
  <c r="M367" i="2" s="1"/>
  <c r="N102" i="15"/>
  <c r="L367" i="2" s="1"/>
  <c r="M102" i="15"/>
  <c r="K367" i="2" s="1"/>
  <c r="L102" i="15"/>
  <c r="J367" i="2" s="1"/>
  <c r="K102" i="15"/>
  <c r="I367" i="2" s="1"/>
  <c r="J102" i="15"/>
  <c r="H367" i="2" s="1"/>
  <c r="I102" i="15"/>
  <c r="G367" i="2" s="1"/>
  <c r="H102" i="15"/>
  <c r="W367" i="2" s="1"/>
  <c r="G102" i="15"/>
  <c r="V367" i="2" s="1"/>
  <c r="W101" i="15"/>
  <c r="Y366" i="2" s="1"/>
  <c r="V101" i="15"/>
  <c r="X366" i="2" s="1"/>
  <c r="T101" i="15"/>
  <c r="R366" i="2" s="1"/>
  <c r="S101" i="15"/>
  <c r="Q366" i="2" s="1"/>
  <c r="R101" i="15"/>
  <c r="P366" i="2" s="1"/>
  <c r="Q101" i="15"/>
  <c r="O366" i="2" s="1"/>
  <c r="P101" i="15"/>
  <c r="N366" i="2" s="1"/>
  <c r="O101" i="15"/>
  <c r="M366" i="2" s="1"/>
  <c r="N101" i="15"/>
  <c r="L366" i="2" s="1"/>
  <c r="M101" i="15"/>
  <c r="K366" i="2" s="1"/>
  <c r="L101" i="15"/>
  <c r="J366" i="2" s="1"/>
  <c r="K101" i="15"/>
  <c r="I366" i="2" s="1"/>
  <c r="J101" i="15"/>
  <c r="H366" i="2" s="1"/>
  <c r="I101" i="15"/>
  <c r="G366" i="2" s="1"/>
  <c r="H101" i="15"/>
  <c r="W366" i="2" s="1"/>
  <c r="G101" i="15"/>
  <c r="V366" i="2" s="1"/>
  <c r="W100" i="15"/>
  <c r="Y365" i="2" s="1"/>
  <c r="V100" i="15"/>
  <c r="X365" i="2" s="1"/>
  <c r="T100" i="15"/>
  <c r="R365" i="2" s="1"/>
  <c r="S100" i="15"/>
  <c r="Q365" i="2" s="1"/>
  <c r="R100" i="15"/>
  <c r="P365" i="2" s="1"/>
  <c r="Q100" i="15"/>
  <c r="O365" i="2" s="1"/>
  <c r="P100" i="15"/>
  <c r="N365" i="2" s="1"/>
  <c r="O100" i="15"/>
  <c r="M365" i="2" s="1"/>
  <c r="N100" i="15"/>
  <c r="L365" i="2" s="1"/>
  <c r="M100" i="15"/>
  <c r="K365" i="2" s="1"/>
  <c r="L100" i="15"/>
  <c r="J365" i="2" s="1"/>
  <c r="K100" i="15"/>
  <c r="I365" i="2" s="1"/>
  <c r="J100" i="15"/>
  <c r="H365" i="2" s="1"/>
  <c r="I100" i="15"/>
  <c r="G365" i="2" s="1"/>
  <c r="H100" i="15"/>
  <c r="W365" i="2" s="1"/>
  <c r="G100" i="15"/>
  <c r="V365" i="2" s="1"/>
  <c r="W99" i="15"/>
  <c r="Y364" i="2" s="1"/>
  <c r="V99" i="15"/>
  <c r="X364" i="2" s="1"/>
  <c r="T99" i="15"/>
  <c r="R364" i="2" s="1"/>
  <c r="S99" i="15"/>
  <c r="Q364" i="2" s="1"/>
  <c r="R99" i="15"/>
  <c r="P364" i="2" s="1"/>
  <c r="Q99" i="15"/>
  <c r="O364" i="2" s="1"/>
  <c r="P99" i="15"/>
  <c r="N364" i="2" s="1"/>
  <c r="O99" i="15"/>
  <c r="M364" i="2" s="1"/>
  <c r="N99" i="15"/>
  <c r="L364" i="2" s="1"/>
  <c r="M99" i="15"/>
  <c r="K364" i="2" s="1"/>
  <c r="L99" i="15"/>
  <c r="J364" i="2" s="1"/>
  <c r="K99" i="15"/>
  <c r="I364" i="2" s="1"/>
  <c r="J99" i="15"/>
  <c r="H364" i="2" s="1"/>
  <c r="I99" i="15"/>
  <c r="G364" i="2" s="1"/>
  <c r="H99" i="15"/>
  <c r="W364" i="2" s="1"/>
  <c r="G99" i="15"/>
  <c r="V364" i="2" s="1"/>
  <c r="W98" i="15"/>
  <c r="Y363" i="2" s="1"/>
  <c r="V98" i="15"/>
  <c r="X363" i="2" s="1"/>
  <c r="T98" i="15"/>
  <c r="R363" i="2" s="1"/>
  <c r="S98" i="15"/>
  <c r="Q363" i="2" s="1"/>
  <c r="R98" i="15"/>
  <c r="P363" i="2" s="1"/>
  <c r="Q98" i="15"/>
  <c r="O363" i="2" s="1"/>
  <c r="P98" i="15"/>
  <c r="N363" i="2" s="1"/>
  <c r="O98" i="15"/>
  <c r="M363" i="2" s="1"/>
  <c r="N98" i="15"/>
  <c r="L363" i="2" s="1"/>
  <c r="M98" i="15"/>
  <c r="K363" i="2" s="1"/>
  <c r="L98" i="15"/>
  <c r="J363" i="2" s="1"/>
  <c r="K98" i="15"/>
  <c r="I363" i="2" s="1"/>
  <c r="J98" i="15"/>
  <c r="H363" i="2" s="1"/>
  <c r="I98" i="15"/>
  <c r="G363" i="2" s="1"/>
  <c r="H98" i="15"/>
  <c r="W363" i="2" s="1"/>
  <c r="G98" i="15"/>
  <c r="V363" i="2" s="1"/>
  <c r="W97" i="15"/>
  <c r="Y362" i="2" s="1"/>
  <c r="V97" i="15"/>
  <c r="X362" i="2" s="1"/>
  <c r="U97" i="15"/>
  <c r="S362" i="2" s="1"/>
  <c r="T97" i="15"/>
  <c r="R362" i="2" s="1"/>
  <c r="S97" i="15"/>
  <c r="Q362" i="2" s="1"/>
  <c r="R97" i="15"/>
  <c r="P362" i="2" s="1"/>
  <c r="Q97" i="15"/>
  <c r="O362" i="2" s="1"/>
  <c r="P97" i="15"/>
  <c r="N362" i="2" s="1"/>
  <c r="O97" i="15"/>
  <c r="M362" i="2" s="1"/>
  <c r="N97" i="15"/>
  <c r="L362" i="2" s="1"/>
  <c r="M97" i="15"/>
  <c r="K362" i="2" s="1"/>
  <c r="L97" i="15"/>
  <c r="J362" i="2" s="1"/>
  <c r="K97" i="15"/>
  <c r="I362" i="2" s="1"/>
  <c r="J97" i="15"/>
  <c r="H362" i="2" s="1"/>
  <c r="I97" i="15"/>
  <c r="G362" i="2" s="1"/>
  <c r="H97" i="15"/>
  <c r="W362" i="2" s="1"/>
  <c r="G97" i="15"/>
  <c r="V362" i="2" s="1"/>
  <c r="W96" i="15"/>
  <c r="Y361" i="2" s="1"/>
  <c r="V96" i="15"/>
  <c r="X361" i="2" s="1"/>
  <c r="T96" i="15"/>
  <c r="R361" i="2" s="1"/>
  <c r="S96" i="15"/>
  <c r="Q361" i="2" s="1"/>
  <c r="R96" i="15"/>
  <c r="P361" i="2" s="1"/>
  <c r="Q96" i="15"/>
  <c r="O361" i="2" s="1"/>
  <c r="P96" i="15"/>
  <c r="N361" i="2" s="1"/>
  <c r="O96" i="15"/>
  <c r="M361" i="2" s="1"/>
  <c r="N96" i="15"/>
  <c r="L361" i="2" s="1"/>
  <c r="M96" i="15"/>
  <c r="K361" i="2" s="1"/>
  <c r="L96" i="15"/>
  <c r="J361" i="2" s="1"/>
  <c r="K96" i="15"/>
  <c r="I361" i="2" s="1"/>
  <c r="J96" i="15"/>
  <c r="H361" i="2" s="1"/>
  <c r="I96" i="15"/>
  <c r="G361" i="2" s="1"/>
  <c r="H96" i="15"/>
  <c r="W361" i="2" s="1"/>
  <c r="G96" i="15"/>
  <c r="V361" i="2" s="1"/>
  <c r="W95" i="15"/>
  <c r="Y360" i="2" s="1"/>
  <c r="V95" i="15"/>
  <c r="X360" i="2" s="1"/>
  <c r="U95" i="15"/>
  <c r="S360" i="2" s="1"/>
  <c r="T95" i="15"/>
  <c r="R360" i="2" s="1"/>
  <c r="S95" i="15"/>
  <c r="Q360" i="2" s="1"/>
  <c r="R95" i="15"/>
  <c r="P360" i="2" s="1"/>
  <c r="Q95" i="15"/>
  <c r="O360" i="2" s="1"/>
  <c r="P95" i="15"/>
  <c r="N360" i="2" s="1"/>
  <c r="O95" i="15"/>
  <c r="M360" i="2" s="1"/>
  <c r="N95" i="15"/>
  <c r="L360" i="2" s="1"/>
  <c r="M95" i="15"/>
  <c r="K360" i="2" s="1"/>
  <c r="L95" i="15"/>
  <c r="J360" i="2" s="1"/>
  <c r="K95" i="15"/>
  <c r="I360" i="2" s="1"/>
  <c r="J95" i="15"/>
  <c r="H360" i="2" s="1"/>
  <c r="I95" i="15"/>
  <c r="G360" i="2" s="1"/>
  <c r="H95" i="15"/>
  <c r="W360" i="2" s="1"/>
  <c r="G95" i="15"/>
  <c r="V360" i="2" s="1"/>
  <c r="W94" i="15"/>
  <c r="Y359" i="2" s="1"/>
  <c r="V94" i="15"/>
  <c r="X359" i="2" s="1"/>
  <c r="T94" i="15"/>
  <c r="R359" i="2" s="1"/>
  <c r="S94" i="15"/>
  <c r="Q359" i="2" s="1"/>
  <c r="R94" i="15"/>
  <c r="P359" i="2" s="1"/>
  <c r="Q94" i="15"/>
  <c r="O359" i="2" s="1"/>
  <c r="P94" i="15"/>
  <c r="N359" i="2" s="1"/>
  <c r="O94" i="15"/>
  <c r="M359" i="2" s="1"/>
  <c r="N94" i="15"/>
  <c r="L359" i="2" s="1"/>
  <c r="M94" i="15"/>
  <c r="K359" i="2" s="1"/>
  <c r="L94" i="15"/>
  <c r="J359" i="2" s="1"/>
  <c r="K94" i="15"/>
  <c r="I359" i="2" s="1"/>
  <c r="J94" i="15"/>
  <c r="H359" i="2" s="1"/>
  <c r="I94" i="15"/>
  <c r="G359" i="2" s="1"/>
  <c r="H94" i="15"/>
  <c r="W359" i="2" s="1"/>
  <c r="G94" i="15"/>
  <c r="V359" i="2" s="1"/>
  <c r="G58" i="15"/>
  <c r="V323" i="2" s="1"/>
  <c r="H58" i="15"/>
  <c r="W323" i="2" s="1"/>
  <c r="I58" i="15"/>
  <c r="G323" i="2" s="1"/>
  <c r="J58" i="15"/>
  <c r="H323" i="2" s="1"/>
  <c r="K58" i="15"/>
  <c r="I323" i="2" s="1"/>
  <c r="L58" i="15"/>
  <c r="J323" i="2" s="1"/>
  <c r="M58" i="15"/>
  <c r="K323" i="2" s="1"/>
  <c r="N58" i="15"/>
  <c r="L323" i="2" s="1"/>
  <c r="O58" i="15"/>
  <c r="M323" i="2" s="1"/>
  <c r="P58" i="15"/>
  <c r="N323" i="2" s="1"/>
  <c r="Q58" i="15"/>
  <c r="O323" i="2" s="1"/>
  <c r="R58" i="15"/>
  <c r="P323" i="2" s="1"/>
  <c r="S58" i="15"/>
  <c r="Q323" i="2" s="1"/>
  <c r="T58" i="15"/>
  <c r="R323" i="2" s="1"/>
  <c r="V58" i="15"/>
  <c r="X323" i="2" s="1"/>
  <c r="W58" i="15"/>
  <c r="Y323" i="2" s="1"/>
  <c r="G59" i="15"/>
  <c r="V324" i="2" s="1"/>
  <c r="H59" i="15"/>
  <c r="W324" i="2" s="1"/>
  <c r="I59" i="15"/>
  <c r="G324" i="2" s="1"/>
  <c r="J59" i="15"/>
  <c r="H324" i="2" s="1"/>
  <c r="K59" i="15"/>
  <c r="I324" i="2" s="1"/>
  <c r="L59" i="15"/>
  <c r="J324" i="2" s="1"/>
  <c r="M59" i="15"/>
  <c r="K324" i="2" s="1"/>
  <c r="N59" i="15"/>
  <c r="L324" i="2" s="1"/>
  <c r="O59" i="15"/>
  <c r="M324" i="2" s="1"/>
  <c r="P59" i="15"/>
  <c r="N324" i="2" s="1"/>
  <c r="Q59" i="15"/>
  <c r="O324" i="2" s="1"/>
  <c r="R59" i="15"/>
  <c r="P324" i="2" s="1"/>
  <c r="S59" i="15"/>
  <c r="Q324" i="2" s="1"/>
  <c r="T59" i="15"/>
  <c r="R324" i="2" s="1"/>
  <c r="V59" i="15"/>
  <c r="X324" i="2" s="1"/>
  <c r="W59" i="15"/>
  <c r="Y324" i="2" s="1"/>
  <c r="G60" i="15"/>
  <c r="V325" i="2" s="1"/>
  <c r="H60" i="15"/>
  <c r="W325" i="2" s="1"/>
  <c r="I60" i="15"/>
  <c r="G325" i="2" s="1"/>
  <c r="J60" i="15"/>
  <c r="H325" i="2" s="1"/>
  <c r="K60" i="15"/>
  <c r="I325" i="2" s="1"/>
  <c r="L60" i="15"/>
  <c r="J325" i="2" s="1"/>
  <c r="M60" i="15"/>
  <c r="K325" i="2" s="1"/>
  <c r="N60" i="15"/>
  <c r="L325" i="2" s="1"/>
  <c r="O60" i="15"/>
  <c r="M325" i="2" s="1"/>
  <c r="P60" i="15"/>
  <c r="N325" i="2" s="1"/>
  <c r="Q60" i="15"/>
  <c r="O325" i="2" s="1"/>
  <c r="R60" i="15"/>
  <c r="P325" i="2" s="1"/>
  <c r="S60" i="15"/>
  <c r="Q325" i="2" s="1"/>
  <c r="T60" i="15"/>
  <c r="R325" i="2" s="1"/>
  <c r="V60" i="15"/>
  <c r="X325" i="2" s="1"/>
  <c r="W60" i="15"/>
  <c r="Y325" i="2" s="1"/>
  <c r="G61" i="15"/>
  <c r="V326" i="2" s="1"/>
  <c r="H61" i="15"/>
  <c r="W326" i="2" s="1"/>
  <c r="I61" i="15"/>
  <c r="G326" i="2" s="1"/>
  <c r="J61" i="15"/>
  <c r="H326" i="2" s="1"/>
  <c r="K61" i="15"/>
  <c r="I326" i="2" s="1"/>
  <c r="L61" i="15"/>
  <c r="J326" i="2" s="1"/>
  <c r="M61" i="15"/>
  <c r="K326" i="2" s="1"/>
  <c r="N61" i="15"/>
  <c r="L326" i="2" s="1"/>
  <c r="O61" i="15"/>
  <c r="M326" i="2" s="1"/>
  <c r="P61" i="15"/>
  <c r="N326" i="2" s="1"/>
  <c r="Q61" i="15"/>
  <c r="O326" i="2" s="1"/>
  <c r="R61" i="15"/>
  <c r="P326" i="2" s="1"/>
  <c r="S61" i="15"/>
  <c r="Q326" i="2" s="1"/>
  <c r="T61" i="15"/>
  <c r="R326" i="2" s="1"/>
  <c r="V61" i="15"/>
  <c r="X326" i="2" s="1"/>
  <c r="W61" i="15"/>
  <c r="Y326" i="2" s="1"/>
  <c r="G62" i="15"/>
  <c r="V327" i="2" s="1"/>
  <c r="H62" i="15"/>
  <c r="W327" i="2" s="1"/>
  <c r="I62" i="15"/>
  <c r="G327" i="2" s="1"/>
  <c r="J62" i="15"/>
  <c r="H327" i="2" s="1"/>
  <c r="K62" i="15"/>
  <c r="I327" i="2" s="1"/>
  <c r="L62" i="15"/>
  <c r="J327" i="2" s="1"/>
  <c r="M62" i="15"/>
  <c r="K327" i="2" s="1"/>
  <c r="N62" i="15"/>
  <c r="L327" i="2" s="1"/>
  <c r="O62" i="15"/>
  <c r="M327" i="2" s="1"/>
  <c r="P62" i="15"/>
  <c r="N327" i="2" s="1"/>
  <c r="Q62" i="15"/>
  <c r="O327" i="2" s="1"/>
  <c r="R62" i="15"/>
  <c r="P327" i="2" s="1"/>
  <c r="S62" i="15"/>
  <c r="Q327" i="2" s="1"/>
  <c r="T62" i="15"/>
  <c r="R327" i="2" s="1"/>
  <c r="V62" i="15"/>
  <c r="X327" i="2" s="1"/>
  <c r="W62" i="15"/>
  <c r="Y327" i="2" s="1"/>
  <c r="G63" i="15"/>
  <c r="V328" i="2" s="1"/>
  <c r="H63" i="15"/>
  <c r="W328" i="2" s="1"/>
  <c r="I63" i="15"/>
  <c r="G328" i="2" s="1"/>
  <c r="J63" i="15"/>
  <c r="H328" i="2" s="1"/>
  <c r="K63" i="15"/>
  <c r="I328" i="2" s="1"/>
  <c r="L63" i="15"/>
  <c r="J328" i="2" s="1"/>
  <c r="M63" i="15"/>
  <c r="K328" i="2" s="1"/>
  <c r="N63" i="15"/>
  <c r="L328" i="2" s="1"/>
  <c r="O63" i="15"/>
  <c r="M328" i="2" s="1"/>
  <c r="P63" i="15"/>
  <c r="N328" i="2" s="1"/>
  <c r="Q63" i="15"/>
  <c r="O328" i="2" s="1"/>
  <c r="R63" i="15"/>
  <c r="P328" i="2" s="1"/>
  <c r="S63" i="15"/>
  <c r="Q328" i="2" s="1"/>
  <c r="T63" i="15"/>
  <c r="R328" i="2" s="1"/>
  <c r="V63" i="15"/>
  <c r="X328" i="2" s="1"/>
  <c r="W63" i="15"/>
  <c r="Y328" i="2" s="1"/>
  <c r="G64" i="15"/>
  <c r="V329" i="2" s="1"/>
  <c r="H64" i="15"/>
  <c r="W329" i="2" s="1"/>
  <c r="I64" i="15"/>
  <c r="G329" i="2" s="1"/>
  <c r="J64" i="15"/>
  <c r="H329" i="2" s="1"/>
  <c r="K64" i="15"/>
  <c r="I329" i="2" s="1"/>
  <c r="L64" i="15"/>
  <c r="J329" i="2" s="1"/>
  <c r="M64" i="15"/>
  <c r="K329" i="2" s="1"/>
  <c r="N64" i="15"/>
  <c r="L329" i="2" s="1"/>
  <c r="O64" i="15"/>
  <c r="M329" i="2" s="1"/>
  <c r="P64" i="15"/>
  <c r="N329" i="2" s="1"/>
  <c r="Q64" i="15"/>
  <c r="O329" i="2" s="1"/>
  <c r="R64" i="15"/>
  <c r="P329" i="2" s="1"/>
  <c r="S64" i="15"/>
  <c r="Q329" i="2" s="1"/>
  <c r="T64" i="15"/>
  <c r="R329" i="2" s="1"/>
  <c r="U64" i="15"/>
  <c r="S329" i="2" s="1"/>
  <c r="V64" i="15"/>
  <c r="X329" i="2" s="1"/>
  <c r="W64" i="15"/>
  <c r="Y329" i="2" s="1"/>
  <c r="G65" i="15"/>
  <c r="V330" i="2" s="1"/>
  <c r="H65" i="15"/>
  <c r="W330" i="2" s="1"/>
  <c r="I65" i="15"/>
  <c r="G330" i="2" s="1"/>
  <c r="J65" i="15"/>
  <c r="H330" i="2" s="1"/>
  <c r="K65" i="15"/>
  <c r="I330" i="2" s="1"/>
  <c r="L65" i="15"/>
  <c r="J330" i="2" s="1"/>
  <c r="M65" i="15"/>
  <c r="K330" i="2" s="1"/>
  <c r="N65" i="15"/>
  <c r="L330" i="2" s="1"/>
  <c r="O65" i="15"/>
  <c r="M330" i="2" s="1"/>
  <c r="P65" i="15"/>
  <c r="N330" i="2" s="1"/>
  <c r="Q65" i="15"/>
  <c r="O330" i="2" s="1"/>
  <c r="R65" i="15"/>
  <c r="P330" i="2" s="1"/>
  <c r="S65" i="15"/>
  <c r="Q330" i="2" s="1"/>
  <c r="T65" i="15"/>
  <c r="R330" i="2" s="1"/>
  <c r="V65" i="15"/>
  <c r="X330" i="2" s="1"/>
  <c r="W65" i="15"/>
  <c r="Y330" i="2" s="1"/>
  <c r="G66" i="15"/>
  <c r="V331" i="2" s="1"/>
  <c r="H66" i="15"/>
  <c r="W331" i="2" s="1"/>
  <c r="I66" i="15"/>
  <c r="G331" i="2" s="1"/>
  <c r="J66" i="15"/>
  <c r="H331" i="2" s="1"/>
  <c r="K66" i="15"/>
  <c r="I331" i="2" s="1"/>
  <c r="L66" i="15"/>
  <c r="J331" i="2" s="1"/>
  <c r="M66" i="15"/>
  <c r="K331" i="2" s="1"/>
  <c r="N66" i="15"/>
  <c r="L331" i="2" s="1"/>
  <c r="O66" i="15"/>
  <c r="M331" i="2" s="1"/>
  <c r="P66" i="15"/>
  <c r="N331" i="2" s="1"/>
  <c r="Q66" i="15"/>
  <c r="O331" i="2" s="1"/>
  <c r="R66" i="15"/>
  <c r="P331" i="2" s="1"/>
  <c r="S66" i="15"/>
  <c r="Q331" i="2" s="1"/>
  <c r="T66" i="15"/>
  <c r="R331" i="2" s="1"/>
  <c r="V66" i="15"/>
  <c r="X331" i="2" s="1"/>
  <c r="W66" i="15"/>
  <c r="Y331" i="2" s="1"/>
  <c r="G67" i="15"/>
  <c r="V332" i="2" s="1"/>
  <c r="H67" i="15"/>
  <c r="W332" i="2" s="1"/>
  <c r="I67" i="15"/>
  <c r="G332" i="2" s="1"/>
  <c r="J67" i="15"/>
  <c r="H332" i="2" s="1"/>
  <c r="K67" i="15"/>
  <c r="I332" i="2" s="1"/>
  <c r="L67" i="15"/>
  <c r="J332" i="2" s="1"/>
  <c r="M67" i="15"/>
  <c r="K332" i="2" s="1"/>
  <c r="N67" i="15"/>
  <c r="L332" i="2" s="1"/>
  <c r="O67" i="15"/>
  <c r="M332" i="2" s="1"/>
  <c r="P67" i="15"/>
  <c r="N332" i="2" s="1"/>
  <c r="Q67" i="15"/>
  <c r="O332" i="2" s="1"/>
  <c r="R67" i="15"/>
  <c r="P332" i="2" s="1"/>
  <c r="S67" i="15"/>
  <c r="Q332" i="2" s="1"/>
  <c r="T67" i="15"/>
  <c r="R332" i="2" s="1"/>
  <c r="V67" i="15"/>
  <c r="X332" i="2" s="1"/>
  <c r="W67" i="15"/>
  <c r="Y332" i="2" s="1"/>
  <c r="G68" i="15"/>
  <c r="V333" i="2" s="1"/>
  <c r="H68" i="15"/>
  <c r="W333" i="2" s="1"/>
  <c r="I68" i="15"/>
  <c r="G333" i="2" s="1"/>
  <c r="J68" i="15"/>
  <c r="H333" i="2" s="1"/>
  <c r="K68" i="15"/>
  <c r="I333" i="2" s="1"/>
  <c r="L68" i="15"/>
  <c r="J333" i="2" s="1"/>
  <c r="M68" i="15"/>
  <c r="K333" i="2" s="1"/>
  <c r="N68" i="15"/>
  <c r="L333" i="2" s="1"/>
  <c r="O68" i="15"/>
  <c r="M333" i="2" s="1"/>
  <c r="P68" i="15"/>
  <c r="N333" i="2" s="1"/>
  <c r="Q68" i="15"/>
  <c r="O333" i="2" s="1"/>
  <c r="R68" i="15"/>
  <c r="P333" i="2" s="1"/>
  <c r="S68" i="15"/>
  <c r="Q333" i="2" s="1"/>
  <c r="T68" i="15"/>
  <c r="R333" i="2" s="1"/>
  <c r="V68" i="15"/>
  <c r="X333" i="2" s="1"/>
  <c r="W68" i="15"/>
  <c r="Y333" i="2" s="1"/>
  <c r="G69" i="15"/>
  <c r="V334" i="2" s="1"/>
  <c r="H69" i="15"/>
  <c r="W334" i="2" s="1"/>
  <c r="I69" i="15"/>
  <c r="G334" i="2" s="1"/>
  <c r="J69" i="15"/>
  <c r="H334" i="2" s="1"/>
  <c r="K69" i="15"/>
  <c r="I334" i="2" s="1"/>
  <c r="L69" i="15"/>
  <c r="J334" i="2" s="1"/>
  <c r="M69" i="15"/>
  <c r="K334" i="2" s="1"/>
  <c r="N69" i="15"/>
  <c r="L334" i="2" s="1"/>
  <c r="O69" i="15"/>
  <c r="M334" i="2" s="1"/>
  <c r="P69" i="15"/>
  <c r="N334" i="2" s="1"/>
  <c r="Q69" i="15"/>
  <c r="O334" i="2" s="1"/>
  <c r="R69" i="15"/>
  <c r="P334" i="2" s="1"/>
  <c r="S69" i="15"/>
  <c r="Q334" i="2" s="1"/>
  <c r="T69" i="15"/>
  <c r="R334" i="2" s="1"/>
  <c r="V69" i="15"/>
  <c r="X334" i="2" s="1"/>
  <c r="W69" i="15"/>
  <c r="Y334" i="2" s="1"/>
  <c r="G70" i="15"/>
  <c r="V335" i="2" s="1"/>
  <c r="H70" i="15"/>
  <c r="W335" i="2" s="1"/>
  <c r="I70" i="15"/>
  <c r="G335" i="2" s="1"/>
  <c r="J70" i="15"/>
  <c r="H335" i="2" s="1"/>
  <c r="K70" i="15"/>
  <c r="I335" i="2" s="1"/>
  <c r="L70" i="15"/>
  <c r="J335" i="2" s="1"/>
  <c r="M70" i="15"/>
  <c r="K335" i="2" s="1"/>
  <c r="N70" i="15"/>
  <c r="L335" i="2" s="1"/>
  <c r="O70" i="15"/>
  <c r="M335" i="2" s="1"/>
  <c r="P70" i="15"/>
  <c r="N335" i="2" s="1"/>
  <c r="Q70" i="15"/>
  <c r="O335" i="2" s="1"/>
  <c r="R70" i="15"/>
  <c r="P335" i="2" s="1"/>
  <c r="S70" i="15"/>
  <c r="Q335" i="2" s="1"/>
  <c r="T70" i="15"/>
  <c r="R335" i="2" s="1"/>
  <c r="V70" i="15"/>
  <c r="X335" i="2" s="1"/>
  <c r="W70" i="15"/>
  <c r="Y335" i="2" s="1"/>
  <c r="G71" i="15"/>
  <c r="V336" i="2" s="1"/>
  <c r="H71" i="15"/>
  <c r="W336" i="2" s="1"/>
  <c r="I71" i="15"/>
  <c r="G336" i="2" s="1"/>
  <c r="J71" i="15"/>
  <c r="H336" i="2" s="1"/>
  <c r="K71" i="15"/>
  <c r="I336" i="2" s="1"/>
  <c r="L71" i="15"/>
  <c r="J336" i="2" s="1"/>
  <c r="M71" i="15"/>
  <c r="K336" i="2" s="1"/>
  <c r="N71" i="15"/>
  <c r="L336" i="2" s="1"/>
  <c r="O71" i="15"/>
  <c r="M336" i="2" s="1"/>
  <c r="P71" i="15"/>
  <c r="N336" i="2" s="1"/>
  <c r="Q71" i="15"/>
  <c r="O336" i="2" s="1"/>
  <c r="R71" i="15"/>
  <c r="P336" i="2" s="1"/>
  <c r="S71" i="15"/>
  <c r="Q336" i="2" s="1"/>
  <c r="T71" i="15"/>
  <c r="R336" i="2" s="1"/>
  <c r="V71" i="15"/>
  <c r="X336" i="2" s="1"/>
  <c r="W71" i="15"/>
  <c r="Y336" i="2" s="1"/>
  <c r="G72" i="15"/>
  <c r="V337" i="2" s="1"/>
  <c r="H72" i="15"/>
  <c r="W337" i="2" s="1"/>
  <c r="I72" i="15"/>
  <c r="G337" i="2" s="1"/>
  <c r="J72" i="15"/>
  <c r="H337" i="2" s="1"/>
  <c r="K72" i="15"/>
  <c r="I337" i="2" s="1"/>
  <c r="L72" i="15"/>
  <c r="J337" i="2" s="1"/>
  <c r="M72" i="15"/>
  <c r="K337" i="2" s="1"/>
  <c r="N72" i="15"/>
  <c r="L337" i="2" s="1"/>
  <c r="O72" i="15"/>
  <c r="M337" i="2" s="1"/>
  <c r="P72" i="15"/>
  <c r="N337" i="2" s="1"/>
  <c r="Q72" i="15"/>
  <c r="O337" i="2" s="1"/>
  <c r="R72" i="15"/>
  <c r="P337" i="2" s="1"/>
  <c r="S72" i="15"/>
  <c r="Q337" i="2" s="1"/>
  <c r="T72" i="15"/>
  <c r="R337" i="2" s="1"/>
  <c r="V72" i="15"/>
  <c r="X337" i="2" s="1"/>
  <c r="W72" i="15"/>
  <c r="Y337" i="2" s="1"/>
  <c r="G73" i="15"/>
  <c r="V338" i="2" s="1"/>
  <c r="H73" i="15"/>
  <c r="W338" i="2" s="1"/>
  <c r="I73" i="15"/>
  <c r="G338" i="2" s="1"/>
  <c r="J73" i="15"/>
  <c r="H338" i="2" s="1"/>
  <c r="K73" i="15"/>
  <c r="I338" i="2" s="1"/>
  <c r="L73" i="15"/>
  <c r="J338" i="2" s="1"/>
  <c r="M73" i="15"/>
  <c r="K338" i="2" s="1"/>
  <c r="N73" i="15"/>
  <c r="L338" i="2" s="1"/>
  <c r="O73" i="15"/>
  <c r="M338" i="2" s="1"/>
  <c r="P73" i="15"/>
  <c r="N338" i="2" s="1"/>
  <c r="Q73" i="15"/>
  <c r="O338" i="2" s="1"/>
  <c r="R73" i="15"/>
  <c r="P338" i="2" s="1"/>
  <c r="S73" i="15"/>
  <c r="Q338" i="2" s="1"/>
  <c r="T73" i="15"/>
  <c r="R338" i="2" s="1"/>
  <c r="V73" i="15"/>
  <c r="X338" i="2" s="1"/>
  <c r="W73" i="15"/>
  <c r="Y338" i="2" s="1"/>
  <c r="G74" i="15"/>
  <c r="V339" i="2" s="1"/>
  <c r="H74" i="15"/>
  <c r="W339" i="2" s="1"/>
  <c r="I74" i="15"/>
  <c r="G339" i="2" s="1"/>
  <c r="J74" i="15"/>
  <c r="H339" i="2" s="1"/>
  <c r="K74" i="15"/>
  <c r="I339" i="2" s="1"/>
  <c r="L74" i="15"/>
  <c r="J339" i="2" s="1"/>
  <c r="M74" i="15"/>
  <c r="K339" i="2" s="1"/>
  <c r="N74" i="15"/>
  <c r="L339" i="2" s="1"/>
  <c r="O74" i="15"/>
  <c r="M339" i="2" s="1"/>
  <c r="P74" i="15"/>
  <c r="N339" i="2" s="1"/>
  <c r="Q74" i="15"/>
  <c r="O339" i="2" s="1"/>
  <c r="R74" i="15"/>
  <c r="P339" i="2" s="1"/>
  <c r="S74" i="15"/>
  <c r="Q339" i="2" s="1"/>
  <c r="T74" i="15"/>
  <c r="R339" i="2" s="1"/>
  <c r="V74" i="15"/>
  <c r="X339" i="2" s="1"/>
  <c r="W74" i="15"/>
  <c r="Y339" i="2" s="1"/>
  <c r="G75" i="15"/>
  <c r="V340" i="2" s="1"/>
  <c r="H75" i="15"/>
  <c r="W340" i="2" s="1"/>
  <c r="I75" i="15"/>
  <c r="G340" i="2" s="1"/>
  <c r="J75" i="15"/>
  <c r="H340" i="2" s="1"/>
  <c r="K75" i="15"/>
  <c r="I340" i="2" s="1"/>
  <c r="L75" i="15"/>
  <c r="J340" i="2" s="1"/>
  <c r="M75" i="15"/>
  <c r="K340" i="2" s="1"/>
  <c r="N75" i="15"/>
  <c r="L340" i="2" s="1"/>
  <c r="O75" i="15"/>
  <c r="M340" i="2" s="1"/>
  <c r="P75" i="15"/>
  <c r="N340" i="2" s="1"/>
  <c r="Q75" i="15"/>
  <c r="O340" i="2" s="1"/>
  <c r="R75" i="15"/>
  <c r="P340" i="2" s="1"/>
  <c r="S75" i="15"/>
  <c r="Q340" i="2" s="1"/>
  <c r="T75" i="15"/>
  <c r="R340" i="2" s="1"/>
  <c r="V75" i="15"/>
  <c r="X340" i="2" s="1"/>
  <c r="W75" i="15"/>
  <c r="Y340" i="2" s="1"/>
  <c r="G76" i="15"/>
  <c r="V341" i="2" s="1"/>
  <c r="H76" i="15"/>
  <c r="W341" i="2" s="1"/>
  <c r="I76" i="15"/>
  <c r="G341" i="2" s="1"/>
  <c r="J76" i="15"/>
  <c r="H341" i="2" s="1"/>
  <c r="K76" i="15"/>
  <c r="I341" i="2" s="1"/>
  <c r="L76" i="15"/>
  <c r="J341" i="2" s="1"/>
  <c r="M76" i="15"/>
  <c r="K341" i="2" s="1"/>
  <c r="N76" i="15"/>
  <c r="L341" i="2" s="1"/>
  <c r="O76" i="15"/>
  <c r="M341" i="2" s="1"/>
  <c r="P76" i="15"/>
  <c r="N341" i="2" s="1"/>
  <c r="Q76" i="15"/>
  <c r="O341" i="2" s="1"/>
  <c r="R76" i="15"/>
  <c r="P341" i="2" s="1"/>
  <c r="S76" i="15"/>
  <c r="Q341" i="2" s="1"/>
  <c r="T76" i="15"/>
  <c r="R341" i="2" s="1"/>
  <c r="U76" i="15"/>
  <c r="S341" i="2" s="1"/>
  <c r="V76" i="15"/>
  <c r="X341" i="2" s="1"/>
  <c r="W76" i="15"/>
  <c r="Y341" i="2" s="1"/>
  <c r="G77" i="15"/>
  <c r="V342" i="2" s="1"/>
  <c r="H77" i="15"/>
  <c r="W342" i="2" s="1"/>
  <c r="I77" i="15"/>
  <c r="G342" i="2" s="1"/>
  <c r="J77" i="15"/>
  <c r="H342" i="2" s="1"/>
  <c r="K77" i="15"/>
  <c r="I342" i="2" s="1"/>
  <c r="L77" i="15"/>
  <c r="J342" i="2" s="1"/>
  <c r="M77" i="15"/>
  <c r="K342" i="2" s="1"/>
  <c r="N77" i="15"/>
  <c r="L342" i="2" s="1"/>
  <c r="O77" i="15"/>
  <c r="M342" i="2" s="1"/>
  <c r="P77" i="15"/>
  <c r="N342" i="2" s="1"/>
  <c r="Q77" i="15"/>
  <c r="O342" i="2" s="1"/>
  <c r="R77" i="15"/>
  <c r="P342" i="2" s="1"/>
  <c r="S77" i="15"/>
  <c r="Q342" i="2" s="1"/>
  <c r="T77" i="15"/>
  <c r="R342" i="2" s="1"/>
  <c r="V77" i="15"/>
  <c r="X342" i="2" s="1"/>
  <c r="W77" i="15"/>
  <c r="Y342" i="2" s="1"/>
  <c r="G78" i="15"/>
  <c r="V343" i="2" s="1"/>
  <c r="H78" i="15"/>
  <c r="W343" i="2" s="1"/>
  <c r="I78" i="15"/>
  <c r="G343" i="2" s="1"/>
  <c r="J78" i="15"/>
  <c r="H343" i="2" s="1"/>
  <c r="K78" i="15"/>
  <c r="I343" i="2" s="1"/>
  <c r="L78" i="15"/>
  <c r="J343" i="2" s="1"/>
  <c r="M78" i="15"/>
  <c r="K343" i="2" s="1"/>
  <c r="N78" i="15"/>
  <c r="L343" i="2" s="1"/>
  <c r="O78" i="15"/>
  <c r="M343" i="2" s="1"/>
  <c r="P78" i="15"/>
  <c r="N343" i="2" s="1"/>
  <c r="Q78" i="15"/>
  <c r="O343" i="2" s="1"/>
  <c r="R78" i="15"/>
  <c r="P343" i="2" s="1"/>
  <c r="S78" i="15"/>
  <c r="Q343" i="2" s="1"/>
  <c r="T78" i="15"/>
  <c r="R343" i="2" s="1"/>
  <c r="V78" i="15"/>
  <c r="X343" i="2" s="1"/>
  <c r="W78" i="15"/>
  <c r="Y343" i="2" s="1"/>
  <c r="G79" i="15"/>
  <c r="V344" i="2" s="1"/>
  <c r="H79" i="15"/>
  <c r="W344" i="2" s="1"/>
  <c r="I79" i="15"/>
  <c r="G344" i="2" s="1"/>
  <c r="J79" i="15"/>
  <c r="H344" i="2" s="1"/>
  <c r="K79" i="15"/>
  <c r="I344" i="2" s="1"/>
  <c r="L79" i="15"/>
  <c r="J344" i="2" s="1"/>
  <c r="M79" i="15"/>
  <c r="K344" i="2" s="1"/>
  <c r="N79" i="15"/>
  <c r="L344" i="2" s="1"/>
  <c r="O79" i="15"/>
  <c r="M344" i="2" s="1"/>
  <c r="P79" i="15"/>
  <c r="N344" i="2" s="1"/>
  <c r="Q79" i="15"/>
  <c r="O344" i="2" s="1"/>
  <c r="R79" i="15"/>
  <c r="P344" i="2" s="1"/>
  <c r="S79" i="15"/>
  <c r="Q344" i="2" s="1"/>
  <c r="T79" i="15"/>
  <c r="R344" i="2" s="1"/>
  <c r="V79" i="15"/>
  <c r="X344" i="2" s="1"/>
  <c r="W79" i="15"/>
  <c r="Y344" i="2" s="1"/>
  <c r="G80" i="15"/>
  <c r="V345" i="2" s="1"/>
  <c r="H80" i="15"/>
  <c r="W345" i="2" s="1"/>
  <c r="I80" i="15"/>
  <c r="G345" i="2" s="1"/>
  <c r="J80" i="15"/>
  <c r="H345" i="2" s="1"/>
  <c r="K80" i="15"/>
  <c r="I345" i="2" s="1"/>
  <c r="L80" i="15"/>
  <c r="J345" i="2" s="1"/>
  <c r="M80" i="15"/>
  <c r="K345" i="2" s="1"/>
  <c r="N80" i="15"/>
  <c r="L345" i="2" s="1"/>
  <c r="O80" i="15"/>
  <c r="M345" i="2" s="1"/>
  <c r="P80" i="15"/>
  <c r="N345" i="2" s="1"/>
  <c r="Q80" i="15"/>
  <c r="O345" i="2" s="1"/>
  <c r="R80" i="15"/>
  <c r="P345" i="2" s="1"/>
  <c r="S80" i="15"/>
  <c r="Q345" i="2" s="1"/>
  <c r="T80" i="15"/>
  <c r="R345" i="2" s="1"/>
  <c r="U80" i="15"/>
  <c r="S345" i="2" s="1"/>
  <c r="V80" i="15"/>
  <c r="X345" i="2" s="1"/>
  <c r="W80" i="15"/>
  <c r="Y345" i="2" s="1"/>
  <c r="F76" i="15"/>
  <c r="F341" i="2" s="1"/>
  <c r="F77" i="15"/>
  <c r="F342" i="2" s="1"/>
  <c r="F78" i="15"/>
  <c r="F343" i="2" s="1"/>
  <c r="F79" i="15"/>
  <c r="F344" i="2" s="1"/>
  <c r="F80" i="15"/>
  <c r="F345" i="2" s="1"/>
  <c r="D64" i="15"/>
  <c r="D329" i="2" s="1"/>
  <c r="D65" i="15"/>
  <c r="D330" i="2" s="1"/>
  <c r="D66" i="15"/>
  <c r="D331" i="2" s="1"/>
  <c r="D67" i="15"/>
  <c r="D332" i="2" s="1"/>
  <c r="D68" i="15"/>
  <c r="D333" i="2" s="1"/>
  <c r="D69" i="15"/>
  <c r="D334" i="2" s="1"/>
  <c r="D70" i="15"/>
  <c r="D335" i="2" s="1"/>
  <c r="D71" i="15"/>
  <c r="D336" i="2" s="1"/>
  <c r="D72" i="15"/>
  <c r="D337" i="2" s="1"/>
  <c r="D73" i="15"/>
  <c r="D338" i="2" s="1"/>
  <c r="D74" i="15"/>
  <c r="D339" i="2" s="1"/>
  <c r="D75" i="15"/>
  <c r="D340" i="2" s="1"/>
  <c r="D76" i="15"/>
  <c r="D341" i="2" s="1"/>
  <c r="D77" i="15"/>
  <c r="D342" i="2" s="1"/>
  <c r="D78" i="15"/>
  <c r="D343" i="2" s="1"/>
  <c r="D79" i="15"/>
  <c r="D344" i="2" s="1"/>
  <c r="D80" i="15"/>
  <c r="D345" i="2" s="1"/>
  <c r="B64" i="15"/>
  <c r="C329" i="2" s="1"/>
  <c r="B65" i="15"/>
  <c r="C330" i="2" s="1"/>
  <c r="B66" i="15"/>
  <c r="C331" i="2" s="1"/>
  <c r="B67" i="15"/>
  <c r="C332" i="2" s="1"/>
  <c r="B68" i="15"/>
  <c r="C333" i="2" s="1"/>
  <c r="B69" i="15"/>
  <c r="C334" i="2" s="1"/>
  <c r="B70" i="15"/>
  <c r="C335" i="2" s="1"/>
  <c r="B71" i="15"/>
  <c r="C336" i="2" s="1"/>
  <c r="B72" i="15"/>
  <c r="C337" i="2" s="1"/>
  <c r="B73" i="15"/>
  <c r="C338" i="2" s="1"/>
  <c r="B74" i="15"/>
  <c r="C339" i="2" s="1"/>
  <c r="B75" i="15"/>
  <c r="C340" i="2" s="1"/>
  <c r="B76" i="15"/>
  <c r="C341" i="2" s="1"/>
  <c r="B77" i="15"/>
  <c r="C342" i="2" s="1"/>
  <c r="B78" i="15"/>
  <c r="C343" i="2" s="1"/>
  <c r="B79" i="15"/>
  <c r="C344" i="2" s="1"/>
  <c r="B80" i="15"/>
  <c r="C345" i="2" s="1"/>
  <c r="F58" i="15"/>
  <c r="F323" i="2" s="1"/>
  <c r="F59" i="15"/>
  <c r="F324" i="2" s="1"/>
  <c r="F60" i="15"/>
  <c r="F325" i="2" s="1"/>
  <c r="F61" i="15"/>
  <c r="F326" i="2" s="1"/>
  <c r="F62" i="15"/>
  <c r="F327" i="2" s="1"/>
  <c r="F63" i="15"/>
  <c r="F328" i="2" s="1"/>
  <c r="F64" i="15"/>
  <c r="F329" i="2" s="1"/>
  <c r="F65" i="15"/>
  <c r="F330" i="2" s="1"/>
  <c r="F66" i="15"/>
  <c r="F331" i="2" s="1"/>
  <c r="F67" i="15"/>
  <c r="F332" i="2" s="1"/>
  <c r="F68" i="15"/>
  <c r="F333" i="2" s="1"/>
  <c r="F69" i="15"/>
  <c r="F334" i="2" s="1"/>
  <c r="F70" i="15"/>
  <c r="F335" i="2" s="1"/>
  <c r="F71" i="15"/>
  <c r="F336" i="2" s="1"/>
  <c r="F72" i="15"/>
  <c r="F337" i="2" s="1"/>
  <c r="F73" i="15"/>
  <c r="F338" i="2" s="1"/>
  <c r="F74" i="15"/>
  <c r="F339" i="2" s="1"/>
  <c r="F75" i="15"/>
  <c r="F340" i="2" s="1"/>
  <c r="F2" i="12"/>
  <c r="W147" i="2" s="1"/>
  <c r="G2" i="12"/>
  <c r="AR147" i="2" s="1"/>
  <c r="H2" i="12"/>
  <c r="AT147" i="2" s="1"/>
  <c r="I2" i="12"/>
  <c r="AV147" i="2" s="1"/>
  <c r="J2" i="12"/>
  <c r="K2" i="12"/>
  <c r="X147" i="2" s="1"/>
  <c r="L2" i="12"/>
  <c r="Y147" i="2" s="1"/>
  <c r="G22" i="10" l="1"/>
  <c r="BI122" i="2"/>
  <c r="F660" i="31"/>
  <c r="F1153" i="2"/>
  <c r="AC11" i="30"/>
  <c r="H22" i="10"/>
  <c r="BJ122" i="2"/>
  <c r="F22" i="10"/>
  <c r="BH122" i="2"/>
  <c r="AD122" i="2"/>
  <c r="AX147" i="2"/>
  <c r="H34" i="27"/>
  <c r="AH469" i="2" s="1"/>
  <c r="U104" i="15"/>
  <c r="S369" i="2" s="1"/>
  <c r="U105" i="15"/>
  <c r="S370" i="2" s="1"/>
  <c r="G34" i="27"/>
  <c r="AE469" i="2" s="1"/>
  <c r="P64" i="36"/>
  <c r="O55" i="37" s="1"/>
  <c r="O1820" i="2" s="1"/>
  <c r="O39" i="33"/>
  <c r="O1683" i="2" s="1"/>
  <c r="L64" i="36"/>
  <c r="K55" i="37" s="1"/>
  <c r="K1820" i="2" s="1"/>
  <c r="K39" i="33"/>
  <c r="K1683" i="2" s="1"/>
  <c r="M22" i="33"/>
  <c r="M1666" i="2" s="1"/>
  <c r="W19" i="37"/>
  <c r="X1784" i="2" s="1"/>
  <c r="K64" i="36"/>
  <c r="J55" i="37" s="1"/>
  <c r="J1820" i="2" s="1"/>
  <c r="J39" i="33"/>
  <c r="J1683" i="2" s="1"/>
  <c r="S80" i="33"/>
  <c r="X1724" i="2" s="1"/>
  <c r="O64" i="36"/>
  <c r="N55" i="37" s="1"/>
  <c r="N1820" i="2" s="1"/>
  <c r="N39" i="33"/>
  <c r="N1683" i="2" s="1"/>
  <c r="S64" i="36"/>
  <c r="R55" i="37" s="1"/>
  <c r="R1820" i="2" s="1"/>
  <c r="R39" i="33"/>
  <c r="R1683" i="2" s="1"/>
  <c r="S24" i="32"/>
  <c r="R14" i="33" s="1"/>
  <c r="R1658" i="2" s="1"/>
  <c r="R81" i="33"/>
  <c r="R1725" i="2" s="1"/>
  <c r="Q64" i="36"/>
  <c r="P55" i="37" s="1"/>
  <c r="P1820" i="2" s="1"/>
  <c r="P39" i="33"/>
  <c r="P1683" i="2" s="1"/>
  <c r="J64" i="36"/>
  <c r="I55" i="37" s="1"/>
  <c r="I1820" i="2" s="1"/>
  <c r="I39" i="33"/>
  <c r="I1683" i="2" s="1"/>
  <c r="U101" i="15"/>
  <c r="S366" i="2" s="1"/>
  <c r="N64" i="36"/>
  <c r="M55" i="37" s="1"/>
  <c r="M1820" i="2" s="1"/>
  <c r="M39" i="33"/>
  <c r="M1683" i="2" s="1"/>
  <c r="R64" i="36"/>
  <c r="Q55" i="37" s="1"/>
  <c r="Q1820" i="2" s="1"/>
  <c r="Q39" i="33"/>
  <c r="Q1683" i="2" s="1"/>
  <c r="M64" i="36"/>
  <c r="L55" i="37" s="1"/>
  <c r="L1820" i="2" s="1"/>
  <c r="L39" i="33"/>
  <c r="L1683" i="2" s="1"/>
  <c r="S82" i="14"/>
  <c r="R257" i="2" s="1"/>
  <c r="H64" i="36"/>
  <c r="H65" i="36" s="1"/>
  <c r="I64" i="36"/>
  <c r="H55" i="37" s="1"/>
  <c r="H1820" i="2" s="1"/>
  <c r="H57" i="37"/>
  <c r="H1822" i="2" s="1"/>
  <c r="M57" i="37"/>
  <c r="M1822" i="2" s="1"/>
  <c r="Q57" i="37"/>
  <c r="Q1822" i="2" s="1"/>
  <c r="P57" i="37"/>
  <c r="P1822" i="2" s="1"/>
  <c r="K57" i="37"/>
  <c r="K1822" i="2" s="1"/>
  <c r="N57" i="37"/>
  <c r="N1822" i="2" s="1"/>
  <c r="Q68" i="36"/>
  <c r="L68" i="36"/>
  <c r="O68" i="36"/>
  <c r="J57" i="37"/>
  <c r="J1822" i="2" s="1"/>
  <c r="L57" i="37"/>
  <c r="L1822" i="2" s="1"/>
  <c r="G57" i="37"/>
  <c r="G1822" i="2" s="1"/>
  <c r="K68" i="36"/>
  <c r="M68" i="36"/>
  <c r="H68" i="36"/>
  <c r="R57" i="37"/>
  <c r="R1822" i="2" s="1"/>
  <c r="I57" i="37"/>
  <c r="I1822" i="2" s="1"/>
  <c r="O57" i="37"/>
  <c r="O1822" i="2" s="1"/>
  <c r="S68" i="36"/>
  <c r="J68" i="36"/>
  <c r="P68" i="36"/>
  <c r="U103" i="15"/>
  <c r="S368" i="2" s="1"/>
  <c r="U71" i="15"/>
  <c r="S336" i="2" s="1"/>
  <c r="P55" i="9"/>
  <c r="C9" i="6" s="1"/>
  <c r="D9" i="6" s="1"/>
  <c r="T13" i="21"/>
  <c r="U87" i="15"/>
  <c r="S352" i="2" s="1"/>
  <c r="T43" i="22"/>
  <c r="R35" i="23"/>
  <c r="X404" i="2" s="1"/>
  <c r="Q21" i="32"/>
  <c r="P11" i="33" s="1"/>
  <c r="P1655" i="2" s="1"/>
  <c r="U63" i="15"/>
  <c r="S328" i="2" s="1"/>
  <c r="T15" i="21"/>
  <c r="U89" i="15"/>
  <c r="S354" i="2" s="1"/>
  <c r="M21" i="32"/>
  <c r="L11" i="33" s="1"/>
  <c r="L1655" i="2" s="1"/>
  <c r="T12" i="21"/>
  <c r="U86" i="15"/>
  <c r="S351" i="2" s="1"/>
  <c r="H7" i="15"/>
  <c r="W272" i="2" s="1"/>
  <c r="H29" i="15"/>
  <c r="W294" i="2" s="1"/>
  <c r="U67" i="15"/>
  <c r="S332" i="2" s="1"/>
  <c r="T14" i="21"/>
  <c r="U88" i="15"/>
  <c r="S353" i="2" s="1"/>
  <c r="A56" i="15"/>
  <c r="A321" i="2" s="1"/>
  <c r="U60" i="15"/>
  <c r="S325" i="2" s="1"/>
  <c r="U79" i="15"/>
  <c r="S344" i="2" s="1"/>
  <c r="U59" i="15"/>
  <c r="S324" i="2" s="1"/>
  <c r="U100" i="15"/>
  <c r="S365" i="2" s="1"/>
  <c r="J21" i="32"/>
  <c r="I11" i="33" s="1"/>
  <c r="I1655" i="2" s="1"/>
  <c r="K21" i="32"/>
  <c r="J11" i="33" s="1"/>
  <c r="J1655" i="2" s="1"/>
  <c r="L21" i="32"/>
  <c r="K11" i="33" s="1"/>
  <c r="K1655" i="2" s="1"/>
  <c r="N21" i="32"/>
  <c r="M11" i="33" s="1"/>
  <c r="M1655" i="2" s="1"/>
  <c r="O21" i="32"/>
  <c r="N11" i="33" s="1"/>
  <c r="N1655" i="2" s="1"/>
  <c r="U75" i="15"/>
  <c r="S340" i="2" s="1"/>
  <c r="R21" i="32"/>
  <c r="Q11" i="33" s="1"/>
  <c r="Q1655" i="2" s="1"/>
  <c r="S21" i="32"/>
  <c r="R11" i="33" s="1"/>
  <c r="R1655" i="2" s="1"/>
  <c r="P21" i="32"/>
  <c r="O11" i="33" s="1"/>
  <c r="O1655" i="2" s="1"/>
  <c r="S48" i="37"/>
  <c r="S1813" i="2" s="1"/>
  <c r="U19" i="36"/>
  <c r="C16" i="6"/>
  <c r="D16" i="6" s="1"/>
  <c r="Q12" i="22"/>
  <c r="R4" i="23" s="1"/>
  <c r="X373" i="2" s="1"/>
  <c r="P12" i="22"/>
  <c r="Q4" i="23" s="1"/>
  <c r="AZ373" i="2" s="1"/>
  <c r="F18" i="22"/>
  <c r="G10" i="23" s="1"/>
  <c r="T379" i="2" s="1"/>
  <c r="H21" i="32"/>
  <c r="G11" i="33" s="1"/>
  <c r="G1655" i="2" s="1"/>
  <c r="I21" i="32"/>
  <c r="H11" i="33" s="1"/>
  <c r="H1655" i="2" s="1"/>
  <c r="G101" i="13"/>
  <c r="T10" i="22"/>
  <c r="T25" i="22"/>
  <c r="T61" i="22"/>
  <c r="T16" i="22"/>
  <c r="T52" i="22"/>
  <c r="T11" i="22"/>
  <c r="T34" i="22"/>
  <c r="T26" i="19"/>
  <c r="T22" i="21"/>
  <c r="T12" i="19"/>
  <c r="T15" i="19"/>
  <c r="T23" i="19"/>
  <c r="T31" i="19"/>
  <c r="T16" i="19"/>
  <c r="U99" i="15"/>
  <c r="S364" i="2" s="1"/>
  <c r="T19" i="19"/>
  <c r="T27" i="19"/>
  <c r="T24" i="21"/>
  <c r="T20" i="19"/>
  <c r="U68" i="15"/>
  <c r="S333" i="2" s="1"/>
  <c r="U78" i="15"/>
  <c r="S343" i="2" s="1"/>
  <c r="U74" i="15"/>
  <c r="S339" i="2" s="1"/>
  <c r="U70" i="15"/>
  <c r="S335" i="2" s="1"/>
  <c r="G23" i="10" l="1"/>
  <c r="BI123" i="2"/>
  <c r="F754" i="31"/>
  <c r="F1247" i="2"/>
  <c r="F57" i="28"/>
  <c r="AU11" i="30"/>
  <c r="Q65" i="36"/>
  <c r="P56" i="37" s="1"/>
  <c r="P1821" i="2" s="1"/>
  <c r="AD11" i="30"/>
  <c r="I42" i="29"/>
  <c r="Z556" i="2" s="1"/>
  <c r="R65" i="36"/>
  <c r="Q56" i="37" s="1"/>
  <c r="Q1821" i="2" s="1"/>
  <c r="F23" i="10"/>
  <c r="BH123" i="2"/>
  <c r="AD123" i="2"/>
  <c r="N65" i="36"/>
  <c r="M56" i="37" s="1"/>
  <c r="M1821" i="2" s="1"/>
  <c r="H23" i="10"/>
  <c r="BJ123" i="2"/>
  <c r="L65" i="36"/>
  <c r="K56" i="37" s="1"/>
  <c r="K1821" i="2" s="1"/>
  <c r="M65" i="36"/>
  <c r="L56" i="37" s="1"/>
  <c r="L1821" i="2" s="1"/>
  <c r="P65" i="36"/>
  <c r="O56" i="37" s="1"/>
  <c r="O1821" i="2" s="1"/>
  <c r="K65" i="36"/>
  <c r="J56" i="37" s="1"/>
  <c r="J1821" i="2" s="1"/>
  <c r="I34" i="27"/>
  <c r="AJ469" i="2" s="1"/>
  <c r="U28" i="36"/>
  <c r="X19" i="37"/>
  <c r="Y1784" i="2" s="1"/>
  <c r="N22" i="33"/>
  <c r="N1666" i="2" s="1"/>
  <c r="O65" i="36"/>
  <c r="N56" i="37" s="1"/>
  <c r="N1821" i="2" s="1"/>
  <c r="J65" i="36"/>
  <c r="I56" i="37" s="1"/>
  <c r="I1821" i="2" s="1"/>
  <c r="U19" i="33"/>
  <c r="Z1663" i="2" s="1"/>
  <c r="T19" i="33"/>
  <c r="Y1663" i="2" s="1"/>
  <c r="S65" i="36"/>
  <c r="R56" i="37" s="1"/>
  <c r="R1821" i="2" s="1"/>
  <c r="G55" i="37"/>
  <c r="G1820" i="2" s="1"/>
  <c r="T64" i="36"/>
  <c r="I65" i="36"/>
  <c r="H56" i="37" s="1"/>
  <c r="H1821" i="2" s="1"/>
  <c r="G56" i="37"/>
  <c r="G1821" i="2" s="1"/>
  <c r="S49" i="37"/>
  <c r="S1814" i="2" s="1"/>
  <c r="U20" i="36"/>
  <c r="S52" i="37"/>
  <c r="S1817" i="2" s="1"/>
  <c r="D21" i="32"/>
  <c r="P136" i="7"/>
  <c r="V101" i="8" s="1"/>
  <c r="R101" i="2" s="1"/>
  <c r="O136" i="7"/>
  <c r="U101" i="8" s="1"/>
  <c r="Q101" i="2" s="1"/>
  <c r="N136" i="7"/>
  <c r="T101" i="8" s="1"/>
  <c r="P101" i="2" s="1"/>
  <c r="M136" i="7"/>
  <c r="S101" i="8" s="1"/>
  <c r="O101" i="2" s="1"/>
  <c r="L136" i="7"/>
  <c r="R101" i="8" s="1"/>
  <c r="N101" i="2" s="1"/>
  <c r="K136" i="7"/>
  <c r="Q101" i="8" s="1"/>
  <c r="M101" i="2" s="1"/>
  <c r="J136" i="7"/>
  <c r="P101" i="8" s="1"/>
  <c r="L101" i="2" s="1"/>
  <c r="I136" i="7"/>
  <c r="O101" i="8" s="1"/>
  <c r="K101" i="2" s="1"/>
  <c r="H136" i="7"/>
  <c r="N101" i="8" s="1"/>
  <c r="J101" i="2" s="1"/>
  <c r="G136" i="7"/>
  <c r="M101" i="8" s="1"/>
  <c r="I101" i="2" s="1"/>
  <c r="F136" i="7"/>
  <c r="L101" i="8" s="1"/>
  <c r="H101" i="2" s="1"/>
  <c r="E136" i="7"/>
  <c r="K101" i="8" s="1"/>
  <c r="G101" i="2" s="1"/>
  <c r="Q135" i="7"/>
  <c r="W100" i="8" s="1"/>
  <c r="S100" i="2" s="1"/>
  <c r="Q134" i="7"/>
  <c r="W99" i="8" s="1"/>
  <c r="S99" i="2" s="1"/>
  <c r="Q133" i="7"/>
  <c r="W98" i="8" s="1"/>
  <c r="S98" i="2" s="1"/>
  <c r="Q132" i="7"/>
  <c r="W97" i="8" s="1"/>
  <c r="S97" i="2" s="1"/>
  <c r="Q131" i="7"/>
  <c r="W96" i="8" s="1"/>
  <c r="S96" i="2" s="1"/>
  <c r="Q130" i="7"/>
  <c r="W95" i="8" s="1"/>
  <c r="S95" i="2" s="1"/>
  <c r="P124" i="7"/>
  <c r="V94" i="8" s="1"/>
  <c r="R94" i="2" s="1"/>
  <c r="O124" i="7"/>
  <c r="N124" i="7"/>
  <c r="M124" i="7"/>
  <c r="S94" i="8" s="1"/>
  <c r="O94" i="2" s="1"/>
  <c r="L124" i="7"/>
  <c r="R94" i="8" s="1"/>
  <c r="N94" i="2" s="1"/>
  <c r="K124" i="7"/>
  <c r="Q94" i="8" s="1"/>
  <c r="M94" i="2" s="1"/>
  <c r="J124" i="7"/>
  <c r="P94" i="8" s="1"/>
  <c r="L94" i="2" s="1"/>
  <c r="I124" i="7"/>
  <c r="O94" i="8" s="1"/>
  <c r="K94" i="2" s="1"/>
  <c r="H124" i="7"/>
  <c r="N94" i="8" s="1"/>
  <c r="J94" i="2" s="1"/>
  <c r="G124" i="7"/>
  <c r="F124" i="7"/>
  <c r="E124" i="7"/>
  <c r="K94" i="8" s="1"/>
  <c r="G94" i="2" s="1"/>
  <c r="Q123" i="7"/>
  <c r="W93" i="8" s="1"/>
  <c r="S93" i="2" s="1"/>
  <c r="Q122" i="7"/>
  <c r="W92" i="8" s="1"/>
  <c r="S92" i="2" s="1"/>
  <c r="Q121" i="7"/>
  <c r="W91" i="8" s="1"/>
  <c r="S91" i="2" s="1"/>
  <c r="Q120" i="7"/>
  <c r="W90" i="8" s="1"/>
  <c r="S90" i="2" s="1"/>
  <c r="Q119" i="7"/>
  <c r="W89" i="8" s="1"/>
  <c r="S89" i="2" s="1"/>
  <c r="Q118" i="7"/>
  <c r="W88" i="8" s="1"/>
  <c r="S88" i="2" s="1"/>
  <c r="Q117" i="7"/>
  <c r="W87" i="8" s="1"/>
  <c r="S87" i="2" s="1"/>
  <c r="Q116" i="7"/>
  <c r="W86" i="8" s="1"/>
  <c r="S86" i="2" s="1"/>
  <c r="Q115" i="7"/>
  <c r="W85" i="8" s="1"/>
  <c r="S85" i="2" s="1"/>
  <c r="Q114" i="7"/>
  <c r="W84" i="8" s="1"/>
  <c r="S84" i="2" s="1"/>
  <c r="Q113" i="7"/>
  <c r="W83" i="8" s="1"/>
  <c r="S83" i="2" s="1"/>
  <c r="Q112" i="7"/>
  <c r="W82" i="8" s="1"/>
  <c r="S82" i="2" s="1"/>
  <c r="Q111" i="7"/>
  <c r="W81" i="8" s="1"/>
  <c r="S81" i="2" s="1"/>
  <c r="Q110" i="7"/>
  <c r="W80" i="8" s="1"/>
  <c r="S80" i="2" s="1"/>
  <c r="Q109" i="7"/>
  <c r="W79" i="8" s="1"/>
  <c r="S79" i="2" s="1"/>
  <c r="Q108" i="7"/>
  <c r="W78" i="8" s="1"/>
  <c r="S78" i="2" s="1"/>
  <c r="Q107" i="7"/>
  <c r="W77" i="8" s="1"/>
  <c r="S77" i="2" s="1"/>
  <c r="Q106" i="7"/>
  <c r="W76" i="8" s="1"/>
  <c r="S76" i="2" s="1"/>
  <c r="Q105" i="7"/>
  <c r="W75" i="8" s="1"/>
  <c r="S75" i="2" s="1"/>
  <c r="Q104" i="7"/>
  <c r="W74" i="8" s="1"/>
  <c r="S74" i="2" s="1"/>
  <c r="Q103" i="7"/>
  <c r="W73" i="8" s="1"/>
  <c r="S73" i="2" s="1"/>
  <c r="P64" i="7"/>
  <c r="V46" i="8" s="1"/>
  <c r="R46" i="2" s="1"/>
  <c r="O64" i="7"/>
  <c r="U46" i="8" s="1"/>
  <c r="Q46" i="2" s="1"/>
  <c r="N64" i="7"/>
  <c r="T46" i="8" s="1"/>
  <c r="P46" i="2" s="1"/>
  <c r="M64" i="7"/>
  <c r="S46" i="8" s="1"/>
  <c r="O46" i="2" s="1"/>
  <c r="L64" i="7"/>
  <c r="R46" i="8" s="1"/>
  <c r="N46" i="2" s="1"/>
  <c r="K64" i="7"/>
  <c r="Q46" i="8" s="1"/>
  <c r="M46" i="2" s="1"/>
  <c r="J64" i="7"/>
  <c r="P46" i="8" s="1"/>
  <c r="L46" i="2" s="1"/>
  <c r="I64" i="7"/>
  <c r="O46" i="8" s="1"/>
  <c r="K46" i="2" s="1"/>
  <c r="H64" i="7"/>
  <c r="N46" i="8" s="1"/>
  <c r="J46" i="2" s="1"/>
  <c r="G64" i="7"/>
  <c r="M46" i="8" s="1"/>
  <c r="I46" i="2" s="1"/>
  <c r="F64" i="7"/>
  <c r="L46" i="8" s="1"/>
  <c r="H46" i="2" s="1"/>
  <c r="E64" i="7"/>
  <c r="K46" i="8" s="1"/>
  <c r="G46" i="2" s="1"/>
  <c r="Q63" i="7"/>
  <c r="W45" i="8" s="1"/>
  <c r="S45" i="2" s="1"/>
  <c r="Q62" i="7"/>
  <c r="W44" i="8" s="1"/>
  <c r="S44" i="2" s="1"/>
  <c r="Q61" i="7"/>
  <c r="W43" i="8" s="1"/>
  <c r="S43" i="2" s="1"/>
  <c r="Q60" i="7"/>
  <c r="W42" i="8" s="1"/>
  <c r="S42" i="2" s="1"/>
  <c r="P54" i="7"/>
  <c r="O54" i="7"/>
  <c r="N54" i="7"/>
  <c r="M54" i="7"/>
  <c r="S41" i="8" s="1"/>
  <c r="O41" i="2" s="1"/>
  <c r="L54" i="7"/>
  <c r="K54" i="7"/>
  <c r="J54" i="7"/>
  <c r="I54" i="7"/>
  <c r="H54" i="7"/>
  <c r="G54" i="7"/>
  <c r="F54" i="7"/>
  <c r="E54" i="7"/>
  <c r="Q53" i="7"/>
  <c r="W40" i="8" s="1"/>
  <c r="S40" i="2" s="1"/>
  <c r="Q52" i="7"/>
  <c r="W39" i="8" s="1"/>
  <c r="S39" i="2" s="1"/>
  <c r="Q51" i="7"/>
  <c r="W38" i="8" s="1"/>
  <c r="S38" i="2" s="1"/>
  <c r="Q50" i="7"/>
  <c r="W37" i="8" s="1"/>
  <c r="S37" i="2" s="1"/>
  <c r="Q49" i="7"/>
  <c r="W36" i="8" s="1"/>
  <c r="S36" i="2" s="1"/>
  <c r="Q48" i="7"/>
  <c r="W35" i="8" s="1"/>
  <c r="S35" i="2" s="1"/>
  <c r="Q47" i="7"/>
  <c r="W34" i="8" s="1"/>
  <c r="S34" i="2" s="1"/>
  <c r="Q46" i="7"/>
  <c r="W33" i="8" s="1"/>
  <c r="S33" i="2" s="1"/>
  <c r="Q45" i="7"/>
  <c r="W32" i="8" s="1"/>
  <c r="S32" i="2" s="1"/>
  <c r="Q44" i="7"/>
  <c r="W31" i="8" s="1"/>
  <c r="S31" i="2" s="1"/>
  <c r="Q43" i="7"/>
  <c r="W30" i="8" s="1"/>
  <c r="S30" i="2" s="1"/>
  <c r="Q42" i="7"/>
  <c r="W29" i="8" s="1"/>
  <c r="S29" i="2" s="1"/>
  <c r="Q41" i="7"/>
  <c r="W28" i="8" s="1"/>
  <c r="S28" i="2" s="1"/>
  <c r="Q40" i="7"/>
  <c r="W27" i="8" s="1"/>
  <c r="S27" i="2" s="1"/>
  <c r="Q39" i="7"/>
  <c r="W26" i="8" s="1"/>
  <c r="S26" i="2" s="1"/>
  <c r="Q38" i="7"/>
  <c r="W25" i="8" s="1"/>
  <c r="S25" i="2" s="1"/>
  <c r="H32" i="7"/>
  <c r="J24" i="8" s="1"/>
  <c r="BF24" i="2" s="1"/>
  <c r="G32" i="7"/>
  <c r="I24" i="8" s="1"/>
  <c r="BE24" i="2" s="1"/>
  <c r="F32" i="7"/>
  <c r="H24" i="8" s="1"/>
  <c r="BD24" i="2" s="1"/>
  <c r="E32" i="7"/>
  <c r="G24" i="8" s="1"/>
  <c r="BC24" i="2" s="1"/>
  <c r="D32" i="7"/>
  <c r="F24" i="8" s="1"/>
  <c r="BB24" i="2" s="1"/>
  <c r="G24" i="10" l="1"/>
  <c r="BI124" i="2"/>
  <c r="F848" i="31"/>
  <c r="F1341" i="2"/>
  <c r="AV11" i="30"/>
  <c r="AT11" i="30"/>
  <c r="P65" i="7"/>
  <c r="V47" i="8" s="1"/>
  <c r="R47" i="2" s="1"/>
  <c r="V41" i="8"/>
  <c r="R41" i="2" s="1"/>
  <c r="I65" i="7"/>
  <c r="O47" i="8" s="1"/>
  <c r="K47" i="2" s="1"/>
  <c r="O41" i="8"/>
  <c r="K41" i="2" s="1"/>
  <c r="G137" i="7"/>
  <c r="M102" i="8" s="1"/>
  <c r="I102" i="2" s="1"/>
  <c r="M94" i="8"/>
  <c r="I94" i="2" s="1"/>
  <c r="H24" i="10"/>
  <c r="BJ124" i="2"/>
  <c r="O137" i="7"/>
  <c r="U102" i="8" s="1"/>
  <c r="Q102" i="2" s="1"/>
  <c r="U94" i="8"/>
  <c r="Q94" i="2" s="1"/>
  <c r="H65" i="7"/>
  <c r="N47" i="8" s="1"/>
  <c r="J47" i="2" s="1"/>
  <c r="N41" i="8"/>
  <c r="J41" i="2" s="1"/>
  <c r="N65" i="7"/>
  <c r="T47" i="8" s="1"/>
  <c r="P47" i="2" s="1"/>
  <c r="T41" i="8"/>
  <c r="P41" i="2" s="1"/>
  <c r="O65" i="7"/>
  <c r="U47" i="8" s="1"/>
  <c r="Q47" i="2" s="1"/>
  <c r="U41" i="8"/>
  <c r="Q41" i="2" s="1"/>
  <c r="F137" i="7"/>
  <c r="L102" i="8" s="1"/>
  <c r="H102" i="2" s="1"/>
  <c r="L94" i="8"/>
  <c r="H94" i="2" s="1"/>
  <c r="N137" i="7"/>
  <c r="T102" i="8" s="1"/>
  <c r="P102" i="2" s="1"/>
  <c r="T94" i="8"/>
  <c r="P94" i="2" s="1"/>
  <c r="F24" i="10"/>
  <c r="BH124" i="2"/>
  <c r="AD124" i="2"/>
  <c r="F65" i="7"/>
  <c r="L47" i="8" s="1"/>
  <c r="H47" i="2" s="1"/>
  <c r="L41" i="8"/>
  <c r="H41" i="2" s="1"/>
  <c r="G65" i="7"/>
  <c r="M47" i="8" s="1"/>
  <c r="I47" i="2" s="1"/>
  <c r="M41" i="8"/>
  <c r="I41" i="2" s="1"/>
  <c r="K65" i="7"/>
  <c r="Q47" i="8" s="1"/>
  <c r="M47" i="2" s="1"/>
  <c r="Q41" i="8"/>
  <c r="M41" i="2" s="1"/>
  <c r="J65" i="7"/>
  <c r="P47" i="8" s="1"/>
  <c r="L47" i="2" s="1"/>
  <c r="P41" i="8"/>
  <c r="L41" i="2" s="1"/>
  <c r="L65" i="7"/>
  <c r="R47" i="8" s="1"/>
  <c r="N47" i="2" s="1"/>
  <c r="R41" i="8"/>
  <c r="N41" i="2" s="1"/>
  <c r="E65" i="7"/>
  <c r="K47" i="8" s="1"/>
  <c r="G47" i="2" s="1"/>
  <c r="K41" i="8"/>
  <c r="G41" i="2" s="1"/>
  <c r="K34" i="27"/>
  <c r="AK469" i="2" s="1"/>
  <c r="O22" i="33"/>
  <c r="O1666" i="2" s="1"/>
  <c r="Y19" i="37"/>
  <c r="Z1784" i="2" s="1"/>
  <c r="S55" i="37"/>
  <c r="S1820" i="2" s="1"/>
  <c r="T65" i="36"/>
  <c r="H137" i="7"/>
  <c r="P137" i="7"/>
  <c r="V102" i="8" s="1"/>
  <c r="R102" i="2" s="1"/>
  <c r="E137" i="7"/>
  <c r="K102" i="8" s="1"/>
  <c r="G102" i="2" s="1"/>
  <c r="M137" i="7"/>
  <c r="S102" i="8" s="1"/>
  <c r="O102" i="2" s="1"/>
  <c r="S12" i="37"/>
  <c r="S1777" i="2" s="1"/>
  <c r="S50" i="37"/>
  <c r="S1815" i="2" s="1"/>
  <c r="L137" i="7"/>
  <c r="R102" i="8" s="1"/>
  <c r="N102" i="2" s="1"/>
  <c r="S64" i="7"/>
  <c r="I137" i="7"/>
  <c r="O102" i="8" s="1"/>
  <c r="K102" i="2" s="1"/>
  <c r="J137" i="7"/>
  <c r="P102" i="8" s="1"/>
  <c r="L102" i="2" s="1"/>
  <c r="K137" i="7"/>
  <c r="Q102" i="8" s="1"/>
  <c r="M102" i="2" s="1"/>
  <c r="Q136" i="7"/>
  <c r="W101" i="8" s="1"/>
  <c r="S101" i="2" s="1"/>
  <c r="M65" i="7"/>
  <c r="S47" i="8" s="1"/>
  <c r="O47" i="2" s="1"/>
  <c r="Q64" i="7"/>
  <c r="W46" i="8" s="1"/>
  <c r="S46" i="2" s="1"/>
  <c r="Q54" i="7"/>
  <c r="W41" i="8" s="1"/>
  <c r="S41" i="2" s="1"/>
  <c r="Q124" i="7"/>
  <c r="W94" i="8" s="1"/>
  <c r="S94" i="2" s="1"/>
  <c r="G25" i="10" l="1"/>
  <c r="BI125" i="2"/>
  <c r="F942" i="31"/>
  <c r="F1529" i="2" s="1"/>
  <c r="F1435" i="2"/>
  <c r="F58" i="28"/>
  <c r="I43" i="29"/>
  <c r="Z557" i="2" s="1"/>
  <c r="F25" i="10"/>
  <c r="BH125" i="2"/>
  <c r="AD125" i="2"/>
  <c r="H25" i="10"/>
  <c r="BJ125" i="2"/>
  <c r="S137" i="7"/>
  <c r="S139" i="7" s="1"/>
  <c r="C7" i="6" s="1"/>
  <c r="D7" i="6" s="1"/>
  <c r="N102" i="8"/>
  <c r="J102" i="2" s="1"/>
  <c r="Q65" i="7"/>
  <c r="W47" i="8" s="1"/>
  <c r="S47" i="2" s="1"/>
  <c r="H35" i="27"/>
  <c r="AH470" i="2" s="1"/>
  <c r="G35" i="27"/>
  <c r="AE470" i="2" s="1"/>
  <c r="V20" i="37"/>
  <c r="W1785" i="2" s="1"/>
  <c r="P22" i="33"/>
  <c r="P1666" i="2" s="1"/>
  <c r="T66" i="36"/>
  <c r="S56" i="37"/>
  <c r="S1821" i="2" s="1"/>
  <c r="Q137" i="7"/>
  <c r="W102" i="8" s="1"/>
  <c r="S102" i="2" s="1"/>
  <c r="G26" i="10" l="1"/>
  <c r="BI126" i="2"/>
  <c r="H26" i="10"/>
  <c r="BJ126" i="2"/>
  <c r="F26" i="10"/>
  <c r="BH126" i="2"/>
  <c r="AD126" i="2"/>
  <c r="I11" i="10"/>
  <c r="I2" i="10"/>
  <c r="I29" i="10"/>
  <c r="I38" i="10"/>
  <c r="I35" i="27"/>
  <c r="AJ470" i="2" s="1"/>
  <c r="Q22" i="33"/>
  <c r="Q1666" i="2" s="1"/>
  <c r="W20" i="37"/>
  <c r="X1785" i="2" s="1"/>
  <c r="S57" i="37"/>
  <c r="S1822" i="2" s="1"/>
  <c r="T68" i="36"/>
  <c r="G97" i="13"/>
  <c r="BI127" i="2" l="1"/>
  <c r="G27" i="10"/>
  <c r="F59" i="28"/>
  <c r="I44" i="29"/>
  <c r="Z558" i="2" s="1"/>
  <c r="F27" i="10"/>
  <c r="BH127" i="2"/>
  <c r="AD127" i="2"/>
  <c r="H27" i="10"/>
  <c r="BJ127" i="2"/>
  <c r="I30" i="10"/>
  <c r="BK130" i="2"/>
  <c r="I39" i="10"/>
  <c r="BK139" i="2"/>
  <c r="I12" i="10"/>
  <c r="BK112" i="2"/>
  <c r="I3" i="10"/>
  <c r="BK103" i="2"/>
  <c r="K35" i="27"/>
  <c r="AK470" i="2" s="1"/>
  <c r="U29" i="36"/>
  <c r="X20" i="37"/>
  <c r="Y1785" i="2" s="1"/>
  <c r="R22" i="33"/>
  <c r="R1666" i="2" s="1"/>
  <c r="T32" i="32"/>
  <c r="V32" i="32" s="1"/>
  <c r="G102" i="13"/>
  <c r="B2" i="13"/>
  <c r="BI128" i="2" l="1"/>
  <c r="G28" i="10"/>
  <c r="F60" i="28"/>
  <c r="H28" i="10"/>
  <c r="BJ128" i="2"/>
  <c r="F28" i="10"/>
  <c r="BH128" i="2"/>
  <c r="AD128" i="2"/>
  <c r="I4" i="10"/>
  <c r="BK104" i="2"/>
  <c r="I40" i="10"/>
  <c r="BK140" i="2"/>
  <c r="I13" i="10"/>
  <c r="BK113" i="2"/>
  <c r="I31" i="10"/>
  <c r="BK131" i="2"/>
  <c r="H36" i="27"/>
  <c r="AH471" i="2" s="1"/>
  <c r="G36" i="27"/>
  <c r="AE471" i="2" s="1"/>
  <c r="F23" i="33"/>
  <c r="W1667" i="2" s="1"/>
  <c r="S22" i="33"/>
  <c r="X1666" i="2" s="1"/>
  <c r="G23" i="33"/>
  <c r="G1667" i="2" s="1"/>
  <c r="Y20" i="37"/>
  <c r="Z1785" i="2" s="1"/>
  <c r="A54" i="14"/>
  <c r="A229" i="2" s="1"/>
  <c r="A58" i="14"/>
  <c r="A233" i="2" s="1"/>
  <c r="A62" i="14"/>
  <c r="A237" i="2" s="1"/>
  <c r="A66" i="14"/>
  <c r="A241" i="2" s="1"/>
  <c r="A70" i="14"/>
  <c r="A245" i="2" s="1"/>
  <c r="A74" i="14"/>
  <c r="A249" i="2" s="1"/>
  <c r="A77" i="14"/>
  <c r="A252" i="2" s="1"/>
  <c r="A81" i="14"/>
  <c r="A256" i="2" s="1"/>
  <c r="A85" i="14"/>
  <c r="A260" i="2" s="1"/>
  <c r="A89" i="14"/>
  <c r="A264" i="2" s="1"/>
  <c r="A48" i="14"/>
  <c r="A223" i="2" s="1"/>
  <c r="A53" i="14"/>
  <c r="A228" i="2" s="1"/>
  <c r="A57" i="14"/>
  <c r="A232" i="2" s="1"/>
  <c r="A65" i="14"/>
  <c r="A240" i="2" s="1"/>
  <c r="A69" i="14"/>
  <c r="A244" i="2" s="1"/>
  <c r="A84" i="14"/>
  <c r="A259" i="2" s="1"/>
  <c r="A55" i="14"/>
  <c r="A230" i="2" s="1"/>
  <c r="A59" i="14"/>
  <c r="A234" i="2" s="1"/>
  <c r="A63" i="14"/>
  <c r="A238" i="2" s="1"/>
  <c r="A67" i="14"/>
  <c r="A242" i="2" s="1"/>
  <c r="A71" i="14"/>
  <c r="A246" i="2" s="1"/>
  <c r="A75" i="14"/>
  <c r="A250" i="2" s="1"/>
  <c r="A78" i="14"/>
  <c r="A253" i="2" s="1"/>
  <c r="A82" i="14"/>
  <c r="A257" i="2" s="1"/>
  <c r="A86" i="14"/>
  <c r="A261" i="2" s="1"/>
  <c r="A90" i="14"/>
  <c r="A265" i="2" s="1"/>
  <c r="A52" i="14"/>
  <c r="A227" i="2" s="1"/>
  <c r="A49" i="14"/>
  <c r="A224" i="2" s="1"/>
  <c r="A56" i="14"/>
  <c r="A231" i="2" s="1"/>
  <c r="A60" i="14"/>
  <c r="A235" i="2" s="1"/>
  <c r="A64" i="14"/>
  <c r="A239" i="2" s="1"/>
  <c r="A68" i="14"/>
  <c r="A243" i="2" s="1"/>
  <c r="A72" i="14"/>
  <c r="A247" i="2" s="1"/>
  <c r="A76" i="14"/>
  <c r="A251" i="2" s="1"/>
  <c r="A79" i="14"/>
  <c r="A254" i="2" s="1"/>
  <c r="A83" i="14"/>
  <c r="A258" i="2" s="1"/>
  <c r="A87" i="14"/>
  <c r="A262" i="2" s="1"/>
  <c r="A91" i="14"/>
  <c r="A266" i="2" s="1"/>
  <c r="A46" i="14"/>
  <c r="A221" i="2" s="1"/>
  <c r="A50" i="14"/>
  <c r="A225" i="2" s="1"/>
  <c r="A61" i="14"/>
  <c r="A236" i="2" s="1"/>
  <c r="A73" i="14"/>
  <c r="A248" i="2" s="1"/>
  <c r="A80" i="14"/>
  <c r="A255" i="2" s="1"/>
  <c r="A88" i="14"/>
  <c r="A263" i="2" s="1"/>
  <c r="A47" i="14"/>
  <c r="A222" i="2" s="1"/>
  <c r="A51" i="14"/>
  <c r="A226" i="2" s="1"/>
  <c r="D60" i="15"/>
  <c r="D325" i="2" s="1"/>
  <c r="B60" i="15"/>
  <c r="C325" i="2" s="1"/>
  <c r="D62" i="15"/>
  <c r="D327" i="2" s="1"/>
  <c r="B62" i="15"/>
  <c r="C327" i="2" s="1"/>
  <c r="D25" i="11"/>
  <c r="E16" i="12" s="1"/>
  <c r="V161" i="2" s="1"/>
  <c r="AH44" i="38"/>
  <c r="AF44" i="38"/>
  <c r="AD44" i="38"/>
  <c r="U112" i="39"/>
  <c r="AG1933" i="2" s="1"/>
  <c r="T112" i="39"/>
  <c r="AF1933" i="2" s="1"/>
  <c r="F112" i="39"/>
  <c r="F1933" i="2" s="1"/>
  <c r="F100" i="39"/>
  <c r="F1921" i="2" s="1"/>
  <c r="F101" i="39"/>
  <c r="F1922" i="2" s="1"/>
  <c r="F102" i="39"/>
  <c r="F1923" i="2" s="1"/>
  <c r="F103" i="39"/>
  <c r="F1924" i="2" s="1"/>
  <c r="F104" i="39"/>
  <c r="F1925" i="2" s="1"/>
  <c r="F105" i="39"/>
  <c r="F1926" i="2" s="1"/>
  <c r="F99" i="39"/>
  <c r="F1920" i="2" s="1"/>
  <c r="F86" i="39"/>
  <c r="F1907" i="2" s="1"/>
  <c r="T100" i="39"/>
  <c r="AF1921" i="2" s="1"/>
  <c r="U100" i="39"/>
  <c r="AG1921" i="2" s="1"/>
  <c r="T101" i="39"/>
  <c r="AF1922" i="2" s="1"/>
  <c r="U101" i="39"/>
  <c r="AG1922" i="2" s="1"/>
  <c r="T102" i="39"/>
  <c r="AF1923" i="2" s="1"/>
  <c r="U102" i="39"/>
  <c r="AG1923" i="2" s="1"/>
  <c r="T103" i="39"/>
  <c r="AF1924" i="2" s="1"/>
  <c r="U103" i="39"/>
  <c r="AG1924" i="2" s="1"/>
  <c r="T104" i="39"/>
  <c r="AF1925" i="2" s="1"/>
  <c r="U104" i="39"/>
  <c r="AG1925" i="2" s="1"/>
  <c r="T105" i="39"/>
  <c r="AF1926" i="2" s="1"/>
  <c r="U105" i="39"/>
  <c r="AG1926" i="2" s="1"/>
  <c r="U99" i="39"/>
  <c r="AG1920" i="2" s="1"/>
  <c r="T99" i="39"/>
  <c r="AF1920" i="2" s="1"/>
  <c r="C112" i="39"/>
  <c r="C1933" i="2" s="1"/>
  <c r="B112" i="39"/>
  <c r="B1933" i="2" s="1"/>
  <c r="C105" i="39"/>
  <c r="C1926" i="2" s="1"/>
  <c r="B105" i="39"/>
  <c r="B1926" i="2" s="1"/>
  <c r="C104" i="39"/>
  <c r="C1925" i="2" s="1"/>
  <c r="B104" i="39"/>
  <c r="B1925" i="2" s="1"/>
  <c r="C103" i="39"/>
  <c r="C1924" i="2" s="1"/>
  <c r="B103" i="39"/>
  <c r="B1924" i="2" s="1"/>
  <c r="C102" i="39"/>
  <c r="C1923" i="2" s="1"/>
  <c r="B102" i="39"/>
  <c r="B1923" i="2" s="1"/>
  <c r="C101" i="39"/>
  <c r="C1922" i="2" s="1"/>
  <c r="B101" i="39"/>
  <c r="B1922" i="2" s="1"/>
  <c r="C100" i="39"/>
  <c r="C1921" i="2" s="1"/>
  <c r="B100" i="39"/>
  <c r="B1921" i="2" s="1"/>
  <c r="C99" i="39"/>
  <c r="C1920" i="2" s="1"/>
  <c r="B99" i="39"/>
  <c r="B1920" i="2" s="1"/>
  <c r="F87" i="39"/>
  <c r="F1908" i="2" s="1"/>
  <c r="F88" i="39"/>
  <c r="F1909" i="2" s="1"/>
  <c r="F89" i="39"/>
  <c r="F1910" i="2" s="1"/>
  <c r="F90" i="39"/>
  <c r="F1911" i="2" s="1"/>
  <c r="F91" i="39"/>
  <c r="F1912" i="2" s="1"/>
  <c r="C87" i="39"/>
  <c r="C1908" i="2" s="1"/>
  <c r="C88" i="39"/>
  <c r="C1909" i="2" s="1"/>
  <c r="C89" i="39"/>
  <c r="C1910" i="2" s="1"/>
  <c r="C90" i="39"/>
  <c r="C1911" i="2" s="1"/>
  <c r="C91" i="39"/>
  <c r="C1912" i="2" s="1"/>
  <c r="C86" i="39"/>
  <c r="C1907" i="2" s="1"/>
  <c r="B86" i="39"/>
  <c r="B1907" i="2" s="1"/>
  <c r="B87" i="39"/>
  <c r="B1908" i="2" s="1"/>
  <c r="B88" i="39"/>
  <c r="B1909" i="2" s="1"/>
  <c r="B89" i="39"/>
  <c r="B1910" i="2" s="1"/>
  <c r="B90" i="39"/>
  <c r="B1911" i="2" s="1"/>
  <c r="B91" i="39"/>
  <c r="B1912" i="2" s="1"/>
  <c r="BI129" i="2" l="1"/>
  <c r="G29" i="10"/>
  <c r="T23" i="33"/>
  <c r="Y1667" i="2" s="1"/>
  <c r="I45" i="29"/>
  <c r="Z559" i="2" s="1"/>
  <c r="F29" i="10"/>
  <c r="BH129" i="2"/>
  <c r="AD129" i="2"/>
  <c r="H29" i="10"/>
  <c r="BJ129" i="2"/>
  <c r="I14" i="10"/>
  <c r="BK114" i="2"/>
  <c r="I41" i="10"/>
  <c r="BK141" i="2"/>
  <c r="I32" i="10"/>
  <c r="BK132" i="2"/>
  <c r="I5" i="10"/>
  <c r="BK105" i="2"/>
  <c r="I36" i="27"/>
  <c r="AJ471" i="2" s="1"/>
  <c r="V21" i="37"/>
  <c r="W1786" i="2" s="1"/>
  <c r="H23" i="33"/>
  <c r="H1667" i="2" s="1"/>
  <c r="G30" i="10" l="1"/>
  <c r="BI130" i="2"/>
  <c r="U23" i="33"/>
  <c r="Z1667" i="2" s="1"/>
  <c r="H30" i="10"/>
  <c r="BJ130" i="2"/>
  <c r="F30" i="10"/>
  <c r="BH130" i="2"/>
  <c r="AD130" i="2"/>
  <c r="I42" i="10"/>
  <c r="BK142" i="2"/>
  <c r="I6" i="10"/>
  <c r="BK106" i="2"/>
  <c r="I33" i="10"/>
  <c r="BK133" i="2"/>
  <c r="I15" i="10"/>
  <c r="BK115" i="2"/>
  <c r="K36" i="27"/>
  <c r="AK471" i="2" s="1"/>
  <c r="W21" i="37"/>
  <c r="X1786" i="2" s="1"/>
  <c r="I23" i="33"/>
  <c r="I1667" i="2" s="1"/>
  <c r="E91" i="28"/>
  <c r="I73" i="29" s="1"/>
  <c r="Z587" i="2" s="1"/>
  <c r="E52" i="28"/>
  <c r="I39" i="29" s="1"/>
  <c r="Z553" i="2" s="1"/>
  <c r="H21" i="38"/>
  <c r="V97" i="39" s="1"/>
  <c r="AH1918" i="2" s="1"/>
  <c r="M22" i="38"/>
  <c r="H13" i="38"/>
  <c r="H15" i="38"/>
  <c r="F10" i="38"/>
  <c r="F13" i="38"/>
  <c r="F12" i="38"/>
  <c r="F11" i="38"/>
  <c r="G31" i="10" l="1"/>
  <c r="BI131" i="2"/>
  <c r="F61" i="28"/>
  <c r="I46" i="29"/>
  <c r="Z560" i="2" s="1"/>
  <c r="F31" i="10"/>
  <c r="BH131" i="2"/>
  <c r="AD131" i="2"/>
  <c r="H31" i="10"/>
  <c r="BJ131" i="2"/>
  <c r="I34" i="10"/>
  <c r="BK134" i="2"/>
  <c r="I43" i="10"/>
  <c r="BK143" i="2"/>
  <c r="I16" i="10"/>
  <c r="BK116" i="2"/>
  <c r="I7" i="10"/>
  <c r="BK107" i="2"/>
  <c r="H37" i="27"/>
  <c r="AH472" i="2" s="1"/>
  <c r="G37" i="27"/>
  <c r="AE472" i="2" s="1"/>
  <c r="U124" i="39"/>
  <c r="AG1945" i="2" s="1"/>
  <c r="J23" i="33"/>
  <c r="J1667" i="2" s="1"/>
  <c r="X21" i="37"/>
  <c r="Y1786" i="2" s="1"/>
  <c r="H20" i="38"/>
  <c r="K22" i="38"/>
  <c r="L22" i="38"/>
  <c r="J22" i="38"/>
  <c r="K2" i="27"/>
  <c r="AK437" i="2" s="1"/>
  <c r="I2" i="27"/>
  <c r="AJ437" i="2" s="1"/>
  <c r="G32" i="10" l="1"/>
  <c r="BI132" i="2"/>
  <c r="F62" i="28"/>
  <c r="H32" i="10"/>
  <c r="BJ132" i="2"/>
  <c r="F32" i="10"/>
  <c r="BH132" i="2"/>
  <c r="AD132" i="2"/>
  <c r="I8" i="10"/>
  <c r="BK108" i="2"/>
  <c r="I44" i="10"/>
  <c r="BK144" i="2"/>
  <c r="I17" i="10"/>
  <c r="BK117" i="2"/>
  <c r="I35" i="10"/>
  <c r="BK135" i="2"/>
  <c r="I37" i="27"/>
  <c r="AJ472" i="2" s="1"/>
  <c r="Y21" i="37"/>
  <c r="Z1786" i="2" s="1"/>
  <c r="T111" i="39"/>
  <c r="AF1932" i="2" s="1"/>
  <c r="T124" i="39"/>
  <c r="AF1945" i="2" s="1"/>
  <c r="K23" i="33"/>
  <c r="K1667" i="2" s="1"/>
  <c r="U111" i="39"/>
  <c r="AG1932" i="2" s="1"/>
  <c r="H22" i="38"/>
  <c r="V98" i="39" s="1"/>
  <c r="AH1919" i="2" s="1"/>
  <c r="V96" i="39"/>
  <c r="AH1917" i="2" s="1"/>
  <c r="U30" i="36"/>
  <c r="G33" i="10" l="1"/>
  <c r="BI133" i="2"/>
  <c r="I47" i="29"/>
  <c r="Z561" i="2" s="1"/>
  <c r="F33" i="10"/>
  <c r="BH133" i="2"/>
  <c r="AD133" i="2"/>
  <c r="H33" i="10"/>
  <c r="BJ133" i="2"/>
  <c r="I18" i="10"/>
  <c r="BK118" i="2"/>
  <c r="I45" i="10"/>
  <c r="BK146" i="2" s="1"/>
  <c r="BK145" i="2"/>
  <c r="I36" i="10"/>
  <c r="BK136" i="2"/>
  <c r="I9" i="10"/>
  <c r="BK109" i="2"/>
  <c r="K37" i="27"/>
  <c r="AK472" i="2" s="1"/>
  <c r="L23" i="33"/>
  <c r="L1667" i="2" s="1"/>
  <c r="V22" i="37"/>
  <c r="W1787" i="2" s="1"/>
  <c r="G34" i="10" l="1"/>
  <c r="BI134" i="2"/>
  <c r="H34" i="10"/>
  <c r="BJ134" i="2"/>
  <c r="F34" i="10"/>
  <c r="BH134" i="2"/>
  <c r="AD134" i="2"/>
  <c r="I10" i="10"/>
  <c r="BK111" i="2" s="1"/>
  <c r="BK110" i="2"/>
  <c r="I37" i="10"/>
  <c r="BK138" i="2" s="1"/>
  <c r="BK137" i="2"/>
  <c r="I19" i="10"/>
  <c r="BK119" i="2"/>
  <c r="H38" i="27"/>
  <c r="AH473" i="2" s="1"/>
  <c r="D51" i="26"/>
  <c r="G38" i="27"/>
  <c r="AE473" i="2" s="1"/>
  <c r="C51" i="26"/>
  <c r="W22" i="37"/>
  <c r="X1787" i="2" s="1"/>
  <c r="M23" i="33"/>
  <c r="M1667" i="2" s="1"/>
  <c r="BK120" i="2" l="1"/>
  <c r="I20" i="10"/>
  <c r="G35" i="10"/>
  <c r="BI135" i="2"/>
  <c r="F63" i="28"/>
  <c r="I48" i="29"/>
  <c r="Z562" i="2" s="1"/>
  <c r="F35" i="10"/>
  <c r="BH135" i="2"/>
  <c r="AD135" i="2"/>
  <c r="H35" i="10"/>
  <c r="BJ135" i="2"/>
  <c r="H39" i="27"/>
  <c r="AH474" i="2" s="1"/>
  <c r="D52" i="26"/>
  <c r="H40" i="27" s="1"/>
  <c r="AH475" i="2" s="1"/>
  <c r="G39" i="27"/>
  <c r="AE474" i="2" s="1"/>
  <c r="C52" i="26"/>
  <c r="I38" i="27"/>
  <c r="AJ473" i="2" s="1"/>
  <c r="F51" i="26"/>
  <c r="N23" i="33"/>
  <c r="N1667" i="2" s="1"/>
  <c r="X22" i="37"/>
  <c r="Y1787" i="2" s="1"/>
  <c r="G36" i="10" l="1"/>
  <c r="BI136" i="2"/>
  <c r="I21" i="10"/>
  <c r="BK121" i="2"/>
  <c r="F64" i="28"/>
  <c r="G40" i="27"/>
  <c r="AE475" i="2" s="1"/>
  <c r="H36" i="10"/>
  <c r="BJ136" i="2"/>
  <c r="F36" i="10"/>
  <c r="BH136" i="2"/>
  <c r="AD136" i="2"/>
  <c r="K38" i="27"/>
  <c r="AK473" i="2" s="1"/>
  <c r="H51" i="26"/>
  <c r="I39" i="27"/>
  <c r="AJ474" i="2" s="1"/>
  <c r="F52" i="26"/>
  <c r="I40" i="27" s="1"/>
  <c r="AJ475" i="2" s="1"/>
  <c r="Y22" i="37"/>
  <c r="Z1787" i="2" s="1"/>
  <c r="U31" i="36"/>
  <c r="O23" i="33"/>
  <c r="O1667" i="2" s="1"/>
  <c r="I22" i="10" l="1"/>
  <c r="BK122" i="2"/>
  <c r="G37" i="10"/>
  <c r="BI137" i="2"/>
  <c r="I49" i="29"/>
  <c r="Z563" i="2" s="1"/>
  <c r="F37" i="10"/>
  <c r="BH137" i="2"/>
  <c r="AD137" i="2"/>
  <c r="H37" i="10"/>
  <c r="BJ137" i="2"/>
  <c r="K39" i="27"/>
  <c r="AK474" i="2" s="1"/>
  <c r="H52" i="26"/>
  <c r="K40" i="27" s="1"/>
  <c r="AK475" i="2" s="1"/>
  <c r="P23" i="33"/>
  <c r="P1667" i="2" s="1"/>
  <c r="V23" i="37"/>
  <c r="W1788" i="2" s="1"/>
  <c r="BI138" i="2" l="1"/>
  <c r="G38" i="10"/>
  <c r="BK123" i="2"/>
  <c r="I23" i="10"/>
  <c r="F65" i="28"/>
  <c r="C22" i="6"/>
  <c r="H38" i="10"/>
  <c r="BJ138" i="2"/>
  <c r="F38" i="10"/>
  <c r="BH138" i="2"/>
  <c r="AD138" i="2"/>
  <c r="W23" i="37"/>
  <c r="X1788" i="2" s="1"/>
  <c r="Q23" i="33"/>
  <c r="Q1667" i="2" s="1"/>
  <c r="I24" i="10" l="1"/>
  <c r="BK124" i="2"/>
  <c r="G39" i="10"/>
  <c r="BI139" i="2"/>
  <c r="I50" i="29"/>
  <c r="Z564" i="2" s="1"/>
  <c r="F39" i="10"/>
  <c r="BH139" i="2"/>
  <c r="AD139" i="2"/>
  <c r="H39" i="10"/>
  <c r="BJ139" i="2"/>
  <c r="R23" i="33"/>
  <c r="R1667" i="2" s="1"/>
  <c r="T33" i="32"/>
  <c r="V33" i="32" s="1"/>
  <c r="X23" i="37"/>
  <c r="Y1788" i="2" s="1"/>
  <c r="G40" i="10" l="1"/>
  <c r="BI140" i="2"/>
  <c r="I25" i="10"/>
  <c r="BK125" i="2"/>
  <c r="F66" i="28"/>
  <c r="H40" i="10"/>
  <c r="BJ140" i="2"/>
  <c r="F40" i="10"/>
  <c r="BH140" i="2"/>
  <c r="AD140" i="2"/>
  <c r="Y23" i="37"/>
  <c r="Z1788" i="2" s="1"/>
  <c r="U32" i="36"/>
  <c r="S23" i="33"/>
  <c r="X1667" i="2" s="1"/>
  <c r="G24" i="33"/>
  <c r="G1668" i="2" s="1"/>
  <c r="F24" i="33"/>
  <c r="W1668" i="2" s="1"/>
  <c r="BK126" i="2" l="1"/>
  <c r="I26" i="10"/>
  <c r="G41" i="10"/>
  <c r="BI141" i="2"/>
  <c r="U24" i="33"/>
  <c r="Z1668" i="2" s="1"/>
  <c r="I51" i="29"/>
  <c r="Z565" i="2" s="1"/>
  <c r="F41" i="10"/>
  <c r="BH141" i="2"/>
  <c r="AD141" i="2"/>
  <c r="H41" i="10"/>
  <c r="BJ141" i="2"/>
  <c r="H24" i="33"/>
  <c r="H1668" i="2" s="1"/>
  <c r="V24" i="37"/>
  <c r="W1789" i="2" s="1"/>
  <c r="C34" i="36"/>
  <c r="G42" i="10" l="1"/>
  <c r="BI142" i="2"/>
  <c r="BK127" i="2"/>
  <c r="I27" i="10"/>
  <c r="V25" i="37"/>
  <c r="W1790" i="2" s="1"/>
  <c r="T24" i="33"/>
  <c r="Y1668" i="2" s="1"/>
  <c r="H42" i="10"/>
  <c r="BJ142" i="2"/>
  <c r="F42" i="10"/>
  <c r="BH142" i="2"/>
  <c r="AD142" i="2"/>
  <c r="W24" i="37"/>
  <c r="X1789" i="2" s="1"/>
  <c r="D34" i="36"/>
  <c r="I24" i="33"/>
  <c r="I1668" i="2" s="1"/>
  <c r="BK128" i="2" l="1"/>
  <c r="I28" i="10"/>
  <c r="BK129" i="2" s="1"/>
  <c r="G43" i="10"/>
  <c r="BI143" i="2"/>
  <c r="F67" i="28"/>
  <c r="I52" i="29"/>
  <c r="Z566" i="2" s="1"/>
  <c r="F43" i="10"/>
  <c r="BH143" i="2"/>
  <c r="AD143" i="2"/>
  <c r="H43" i="10"/>
  <c r="BJ143" i="2"/>
  <c r="J24" i="33"/>
  <c r="J1668" i="2" s="1"/>
  <c r="W25" i="37"/>
  <c r="X1790" i="2" s="1"/>
  <c r="V34" i="36"/>
  <c r="U33" i="36"/>
  <c r="X24" i="37"/>
  <c r="Y1789" i="2" s="1"/>
  <c r="E34" i="36"/>
  <c r="G44" i="10" l="1"/>
  <c r="BI144" i="2"/>
  <c r="X25" i="37"/>
  <c r="Y1790" i="2" s="1"/>
  <c r="H44" i="10"/>
  <c r="BJ144" i="2"/>
  <c r="F44" i="10"/>
  <c r="BH144" i="2"/>
  <c r="AD144" i="2"/>
  <c r="Y24" i="37"/>
  <c r="Z1789" i="2" s="1"/>
  <c r="F34" i="36"/>
  <c r="K24" i="33"/>
  <c r="K1668" i="2" s="1"/>
  <c r="G45" i="10" l="1"/>
  <c r="BI146" i="2" s="1"/>
  <c r="BI145" i="2"/>
  <c r="F68" i="28"/>
  <c r="Y25" i="37"/>
  <c r="Z1790" i="2" s="1"/>
  <c r="I53" i="29"/>
  <c r="Z567" i="2" s="1"/>
  <c r="F45" i="10"/>
  <c r="BH145" i="2"/>
  <c r="AD145" i="2"/>
  <c r="H45" i="10"/>
  <c r="BJ146" i="2" s="1"/>
  <c r="BJ145" i="2"/>
  <c r="L24" i="33"/>
  <c r="L1668" i="2" s="1"/>
  <c r="V28" i="37"/>
  <c r="W1793" i="2" s="1"/>
  <c r="C50" i="36"/>
  <c r="AC12" i="30" l="1"/>
  <c r="BH146" i="2"/>
  <c r="AD146" i="2"/>
  <c r="W28" i="37"/>
  <c r="X1793" i="2" s="1"/>
  <c r="D50" i="36"/>
  <c r="V41" i="37"/>
  <c r="W1806" i="2" s="1"/>
  <c r="M24" i="33"/>
  <c r="M1668" i="2" s="1"/>
  <c r="F69" i="28" l="1"/>
  <c r="AU12" i="30"/>
  <c r="AD12" i="30"/>
  <c r="I54" i="29"/>
  <c r="Z568" i="2" s="1"/>
  <c r="N24" i="33"/>
  <c r="N1668" i="2" s="1"/>
  <c r="W41" i="37"/>
  <c r="X1806" i="2" s="1"/>
  <c r="U37" i="36"/>
  <c r="X28" i="37"/>
  <c r="Y1793" i="2" s="1"/>
  <c r="E50" i="36"/>
  <c r="AV12" i="30" l="1"/>
  <c r="AT12" i="30"/>
  <c r="A12" i="30"/>
  <c r="F70" i="28"/>
  <c r="X41" i="37"/>
  <c r="Y1806" i="2" s="1"/>
  <c r="Y28" i="37"/>
  <c r="Z1793" i="2" s="1"/>
  <c r="F50" i="36"/>
  <c r="O24" i="33"/>
  <c r="O1668" i="2" s="1"/>
  <c r="I55" i="29" l="1"/>
  <c r="Z569" i="2" s="1"/>
  <c r="V29" i="37"/>
  <c r="W1794" i="2" s="1"/>
  <c r="C51" i="36"/>
  <c r="P24" i="33"/>
  <c r="P1668" i="2" s="1"/>
  <c r="Y41" i="37"/>
  <c r="Z1806" i="2" s="1"/>
  <c r="F71" i="28" l="1"/>
  <c r="Q24" i="33"/>
  <c r="Q1668" i="2" s="1"/>
  <c r="V42" i="37"/>
  <c r="W1807" i="2" s="1"/>
  <c r="W29" i="37"/>
  <c r="X1794" i="2" s="1"/>
  <c r="D51" i="36"/>
  <c r="I56" i="29" l="1"/>
  <c r="Z570" i="2" s="1"/>
  <c r="W42" i="37"/>
  <c r="X1807" i="2" s="1"/>
  <c r="X29" i="37"/>
  <c r="Y1794" i="2" s="1"/>
  <c r="E51" i="36"/>
  <c r="R24" i="33"/>
  <c r="R1668" i="2" s="1"/>
  <c r="T34" i="32"/>
  <c r="V34" i="32" s="1"/>
  <c r="F72" i="28" l="1"/>
  <c r="S24" i="33"/>
  <c r="X1668" i="2" s="1"/>
  <c r="X42" i="37"/>
  <c r="Y1807" i="2" s="1"/>
  <c r="Y29" i="37"/>
  <c r="Z1794" i="2" s="1"/>
  <c r="F51" i="36"/>
  <c r="F25" i="33"/>
  <c r="W1669" i="2" s="1"/>
  <c r="G25" i="33"/>
  <c r="G1669" i="2" s="1"/>
  <c r="U38" i="36"/>
  <c r="I57" i="29" l="1"/>
  <c r="Z571" i="2" s="1"/>
  <c r="Y42" i="37"/>
  <c r="Z1807" i="2" s="1"/>
  <c r="H25" i="33"/>
  <c r="H1669" i="2" s="1"/>
  <c r="V30" i="37"/>
  <c r="W1795" i="2" s="1"/>
  <c r="C52" i="36"/>
  <c r="U25" i="33"/>
  <c r="Z1669" i="2" s="1"/>
  <c r="T25" i="33"/>
  <c r="Y1669" i="2" s="1"/>
  <c r="V43" i="37" l="1"/>
  <c r="W1808" i="2" s="1"/>
  <c r="W30" i="37"/>
  <c r="X1795" i="2" s="1"/>
  <c r="D52" i="36"/>
  <c r="I25" i="33"/>
  <c r="I1669" i="2" s="1"/>
  <c r="F73" i="28" l="1"/>
  <c r="I58" i="29"/>
  <c r="Z572" i="2" s="1"/>
  <c r="W43" i="37"/>
  <c r="X1808" i="2" s="1"/>
  <c r="U39" i="36"/>
  <c r="X30" i="37"/>
  <c r="Y1795" i="2" s="1"/>
  <c r="E52" i="36"/>
  <c r="J25" i="33"/>
  <c r="J1669" i="2" s="1"/>
  <c r="K25" i="33" l="1"/>
  <c r="K1669" i="2" s="1"/>
  <c r="X43" i="37"/>
  <c r="Y1808" i="2" s="1"/>
  <c r="Y30" i="37"/>
  <c r="Z1795" i="2" s="1"/>
  <c r="F52" i="36"/>
  <c r="F74" i="28" l="1"/>
  <c r="I59" i="29"/>
  <c r="Z573" i="2" s="1"/>
  <c r="Y43" i="37"/>
  <c r="Z1808" i="2" s="1"/>
  <c r="V31" i="37"/>
  <c r="W1796" i="2" s="1"/>
  <c r="C53" i="36"/>
  <c r="L25" i="33"/>
  <c r="L1669" i="2" s="1"/>
  <c r="V44" i="37" l="1"/>
  <c r="W1809" i="2" s="1"/>
  <c r="M25" i="33"/>
  <c r="M1669" i="2" s="1"/>
  <c r="W31" i="37"/>
  <c r="X1796" i="2" s="1"/>
  <c r="D53" i="36"/>
  <c r="F75" i="28" l="1"/>
  <c r="I60" i="29"/>
  <c r="Z574" i="2" s="1"/>
  <c r="U40" i="36"/>
  <c r="X31" i="37"/>
  <c r="Y1796" i="2" s="1"/>
  <c r="E53" i="36"/>
  <c r="W44" i="37"/>
  <c r="X1809" i="2" s="1"/>
  <c r="N25" i="33"/>
  <c r="N1669" i="2" s="1"/>
  <c r="O25" i="33" l="1"/>
  <c r="O1669" i="2" s="1"/>
  <c r="X44" i="37"/>
  <c r="Y1809" i="2" s="1"/>
  <c r="Y31" i="37"/>
  <c r="Z1796" i="2" s="1"/>
  <c r="F53" i="36"/>
  <c r="F76" i="28" l="1"/>
  <c r="C28" i="6" s="1"/>
  <c r="I61" i="29"/>
  <c r="Z575" i="2" s="1"/>
  <c r="E77" i="28"/>
  <c r="Y44" i="37"/>
  <c r="Z1809" i="2" s="1"/>
  <c r="V32" i="37"/>
  <c r="W1797" i="2" s="1"/>
  <c r="C54" i="36"/>
  <c r="P25" i="33"/>
  <c r="P1669" i="2" s="1"/>
  <c r="I62" i="29" l="1"/>
  <c r="Z576" i="2" s="1"/>
  <c r="E92" i="28"/>
  <c r="I74" i="29" s="1"/>
  <c r="Z588" i="2" s="1"/>
  <c r="W32" i="37"/>
  <c r="X1797" i="2" s="1"/>
  <c r="D54" i="36"/>
  <c r="Q25" i="33"/>
  <c r="Q1669" i="2" s="1"/>
  <c r="V45" i="37"/>
  <c r="W1810" i="2" s="1"/>
  <c r="R25" i="33" l="1"/>
  <c r="R1669" i="2" s="1"/>
  <c r="T35" i="32"/>
  <c r="V35" i="32" s="1"/>
  <c r="W45" i="37"/>
  <c r="X1810" i="2" s="1"/>
  <c r="X32" i="37"/>
  <c r="Y1797" i="2" s="1"/>
  <c r="E54" i="36"/>
  <c r="Y32" i="37" l="1"/>
  <c r="Z1797" i="2" s="1"/>
  <c r="F54" i="36"/>
  <c r="U41" i="36"/>
  <c r="S25" i="33"/>
  <c r="X1669" i="2" s="1"/>
  <c r="G26" i="33"/>
  <c r="G1670" i="2" s="1"/>
  <c r="F26" i="33"/>
  <c r="W1670" i="2" s="1"/>
  <c r="X45" i="37"/>
  <c r="Y1810" i="2" s="1"/>
  <c r="U26" i="33" l="1"/>
  <c r="Z1670" i="2" s="1"/>
  <c r="V33" i="37"/>
  <c r="W1798" i="2" s="1"/>
  <c r="C55" i="36"/>
  <c r="V46" i="37" s="1"/>
  <c r="W1811" i="2" s="1"/>
  <c r="H26" i="33"/>
  <c r="H1670" i="2" s="1"/>
  <c r="Y45" i="37"/>
  <c r="Z1810" i="2" s="1"/>
  <c r="T26" i="33" l="1"/>
  <c r="Y1670" i="2" s="1"/>
  <c r="I26" i="33"/>
  <c r="I1670" i="2" s="1"/>
  <c r="W33" i="37"/>
  <c r="X1798" i="2" s="1"/>
  <c r="D55" i="36"/>
  <c r="W46" i="37" s="1"/>
  <c r="X1811" i="2" s="1"/>
  <c r="U42" i="36" l="1"/>
  <c r="X33" i="37"/>
  <c r="Y1798" i="2" s="1"/>
  <c r="E55" i="36"/>
  <c r="X46" i="37" s="1"/>
  <c r="Y1811" i="2" s="1"/>
  <c r="J26" i="33"/>
  <c r="J1670" i="2" s="1"/>
  <c r="K26" i="33" l="1"/>
  <c r="K1670" i="2" s="1"/>
  <c r="Y33" i="37"/>
  <c r="Z1798" i="2" s="1"/>
  <c r="F55" i="36"/>
  <c r="Y46" i="37" s="1"/>
  <c r="Z1811" i="2" s="1"/>
  <c r="V34" i="37" l="1"/>
  <c r="W1799" i="2" s="1"/>
  <c r="C56" i="36"/>
  <c r="V47" i="37" s="1"/>
  <c r="W1812" i="2" s="1"/>
  <c r="L26" i="33"/>
  <c r="L1670" i="2" s="1"/>
  <c r="AC13" i="30" l="1"/>
  <c r="M26" i="33"/>
  <c r="M1670" i="2" s="1"/>
  <c r="W34" i="37"/>
  <c r="X1799" i="2" s="1"/>
  <c r="D56" i="36"/>
  <c r="W47" i="37" s="1"/>
  <c r="X1812" i="2" s="1"/>
  <c r="AU13" i="30" l="1"/>
  <c r="AD13" i="30"/>
  <c r="U43" i="36"/>
  <c r="X34" i="37"/>
  <c r="Y1799" i="2" s="1"/>
  <c r="E56" i="36"/>
  <c r="X47" i="37" s="1"/>
  <c r="Y1812" i="2" s="1"/>
  <c r="N26" i="33"/>
  <c r="N1670" i="2" s="1"/>
  <c r="AV13" i="30" l="1"/>
  <c r="AT13" i="30"/>
  <c r="D18" i="30"/>
  <c r="W10" i="31" s="1"/>
  <c r="AE597" i="2" s="1"/>
  <c r="A13" i="30"/>
  <c r="O26" i="33"/>
  <c r="O1670" i="2" s="1"/>
  <c r="Y34" i="37"/>
  <c r="Z1799" i="2" s="1"/>
  <c r="F56" i="36"/>
  <c r="Y47" i="37" s="1"/>
  <c r="Z1812" i="2" s="1"/>
  <c r="D103" i="30" l="1"/>
  <c r="W95" i="31" s="1"/>
  <c r="AE682" i="2" s="1"/>
  <c r="E18" i="30"/>
  <c r="Z10" i="31" s="1"/>
  <c r="AH597" i="2" s="1"/>
  <c r="V35" i="37"/>
  <c r="W1800" i="2" s="1"/>
  <c r="C57" i="36"/>
  <c r="V48" i="37" s="1"/>
  <c r="W1813" i="2" s="1"/>
  <c r="P26" i="33"/>
  <c r="P1670" i="2" s="1"/>
  <c r="E103" i="30" l="1"/>
  <c r="Z95" i="31" s="1"/>
  <c r="AH682" i="2" s="1"/>
  <c r="F18" i="30"/>
  <c r="AA10" i="31" s="1"/>
  <c r="AJ597" i="2" s="1"/>
  <c r="Q26" i="33"/>
  <c r="Q1670" i="2" s="1"/>
  <c r="W35" i="37"/>
  <c r="X1800" i="2" s="1"/>
  <c r="D57" i="36"/>
  <c r="W48" i="37" s="1"/>
  <c r="X1813" i="2" s="1"/>
  <c r="F103" i="30" l="1"/>
  <c r="G18" i="30"/>
  <c r="AC10" i="31" s="1"/>
  <c r="AK597" i="2" s="1"/>
  <c r="U44" i="36"/>
  <c r="X35" i="37"/>
  <c r="Y1800" i="2" s="1"/>
  <c r="E57" i="36"/>
  <c r="X48" i="37" s="1"/>
  <c r="Y1813" i="2" s="1"/>
  <c r="R26" i="33"/>
  <c r="R1670" i="2" s="1"/>
  <c r="T36" i="32"/>
  <c r="V36" i="32" s="1"/>
  <c r="F121" i="30" l="1"/>
  <c r="AA95" i="31"/>
  <c r="AJ682" i="2" s="1"/>
  <c r="G103" i="30"/>
  <c r="I18" i="30"/>
  <c r="W104" i="31" s="1"/>
  <c r="AE691" i="2" s="1"/>
  <c r="S26" i="33"/>
  <c r="X1670" i="2" s="1"/>
  <c r="Y35" i="37"/>
  <c r="Z1800" i="2" s="1"/>
  <c r="F57" i="36"/>
  <c r="Y48" i="37" s="1"/>
  <c r="Z1813" i="2" s="1"/>
  <c r="G121" i="30" l="1"/>
  <c r="AC95" i="31"/>
  <c r="AK682" i="2" s="1"/>
  <c r="F122" i="30"/>
  <c r="AB1047" i="31"/>
  <c r="I103" i="30"/>
  <c r="W189" i="31" s="1"/>
  <c r="AE776" i="2" s="1"/>
  <c r="J18" i="30"/>
  <c r="Z104" i="31" s="1"/>
  <c r="AH691" i="2" s="1"/>
  <c r="V36" i="37"/>
  <c r="W1801" i="2" s="1"/>
  <c r="C59" i="36"/>
  <c r="V50" i="37" s="1"/>
  <c r="W1815" i="2" s="1"/>
  <c r="AB1048" i="31" l="1"/>
  <c r="F66" i="26"/>
  <c r="F67" i="26" s="1"/>
  <c r="I55" i="27" s="1"/>
  <c r="AJ490" i="2" s="1"/>
  <c r="F136" i="30"/>
  <c r="G122" i="30"/>
  <c r="AC1047" i="31"/>
  <c r="AK1634" i="2" s="1"/>
  <c r="K18" i="30"/>
  <c r="W198" i="31" s="1"/>
  <c r="AE785" i="2" s="1"/>
  <c r="J103" i="30"/>
  <c r="Z189" i="31" s="1"/>
  <c r="AH776" i="2" s="1"/>
  <c r="D46" i="32"/>
  <c r="V46" i="32" s="1"/>
  <c r="D110" i="30"/>
  <c r="W36" i="37"/>
  <c r="X1801" i="2" s="1"/>
  <c r="D59" i="36"/>
  <c r="W50" i="37" s="1"/>
  <c r="X1815" i="2" s="1"/>
  <c r="AC1048" i="31" l="1"/>
  <c r="AK1635" i="2" s="1"/>
  <c r="H66" i="26"/>
  <c r="H67" i="26" s="1"/>
  <c r="K55" i="27" s="1"/>
  <c r="AK490" i="2" s="1"/>
  <c r="G136" i="30"/>
  <c r="F137" i="30"/>
  <c r="AB1058" i="31" s="1"/>
  <c r="AB1057" i="31"/>
  <c r="K103" i="30"/>
  <c r="W283" i="31" s="1"/>
  <c r="AE870" i="2" s="1"/>
  <c r="E110" i="30"/>
  <c r="Z1036" i="31" s="1"/>
  <c r="AH1623" i="2" s="1"/>
  <c r="L18" i="30"/>
  <c r="Z198" i="31" s="1"/>
  <c r="AH785" i="2" s="1"/>
  <c r="X36" i="37"/>
  <c r="Y1801" i="2" s="1"/>
  <c r="E59" i="36"/>
  <c r="X50" i="37" s="1"/>
  <c r="Y1815" i="2" s="1"/>
  <c r="U45" i="36"/>
  <c r="G137" i="30" l="1"/>
  <c r="AC1058" i="31" s="1"/>
  <c r="AK1645" i="2" s="1"/>
  <c r="AC1057" i="31"/>
  <c r="AK1644" i="2" s="1"/>
  <c r="L103" i="30"/>
  <c r="Z283" i="31" s="1"/>
  <c r="AH870" i="2" s="1"/>
  <c r="M18" i="30"/>
  <c r="W292" i="31" s="1"/>
  <c r="AE879" i="2" s="1"/>
  <c r="D111" i="30"/>
  <c r="D53" i="32"/>
  <c r="V53" i="32" s="1"/>
  <c r="Y36" i="37"/>
  <c r="Z1801" i="2" s="1"/>
  <c r="F59" i="36"/>
  <c r="Y50" i="37" s="1"/>
  <c r="Z1815" i="2" s="1"/>
  <c r="M103" i="30" l="1"/>
  <c r="W377" i="31" s="1"/>
  <c r="AE964" i="2" s="1"/>
  <c r="E111" i="30"/>
  <c r="Z1037" i="31" s="1"/>
  <c r="AH1624" i="2" s="1"/>
  <c r="N18" i="30"/>
  <c r="Z292" i="31" s="1"/>
  <c r="AH879" i="2" s="1"/>
  <c r="V37" i="37"/>
  <c r="W1802" i="2" s="1"/>
  <c r="C60" i="36"/>
  <c r="C47" i="36"/>
  <c r="N103" i="30" l="1"/>
  <c r="Z377" i="31" s="1"/>
  <c r="AH964" i="2" s="1"/>
  <c r="O18" i="30"/>
  <c r="W386" i="31" s="1"/>
  <c r="AE973" i="2" s="1"/>
  <c r="D112" i="30"/>
  <c r="D60" i="32"/>
  <c r="V60" i="32" s="1"/>
  <c r="V38" i="37"/>
  <c r="W1803" i="2" s="1"/>
  <c r="V51" i="37"/>
  <c r="W1816" i="2" s="1"/>
  <c r="C61" i="36"/>
  <c r="W37" i="37"/>
  <c r="X1802" i="2" s="1"/>
  <c r="D60" i="36"/>
  <c r="D47" i="36"/>
  <c r="P18" i="30" l="1"/>
  <c r="Z386" i="31" s="1"/>
  <c r="AH973" i="2" s="1"/>
  <c r="E112" i="30"/>
  <c r="Z1038" i="31" s="1"/>
  <c r="AH1625" i="2" s="1"/>
  <c r="O103" i="30"/>
  <c r="W471" i="31" s="1"/>
  <c r="AE1058" i="2" s="1"/>
  <c r="W51" i="37"/>
  <c r="X1816" i="2" s="1"/>
  <c r="D61" i="36"/>
  <c r="U46" i="36"/>
  <c r="X37" i="37"/>
  <c r="Y1802" i="2" s="1"/>
  <c r="E60" i="36"/>
  <c r="E47" i="36"/>
  <c r="W38" i="37"/>
  <c r="X1803" i="2" s="1"/>
  <c r="V47" i="36"/>
  <c r="V52" i="37"/>
  <c r="W1817" i="2" s="1"/>
  <c r="C66" i="36"/>
  <c r="D67" i="32" l="1"/>
  <c r="V67" i="32" s="1"/>
  <c r="D113" i="30"/>
  <c r="X38" i="37"/>
  <c r="Y1803" i="2" s="1"/>
  <c r="P103" i="30"/>
  <c r="Z471" i="31" s="1"/>
  <c r="AH1058" i="2" s="1"/>
  <c r="Q18" i="30"/>
  <c r="W480" i="31" s="1"/>
  <c r="AE1067" i="2" s="1"/>
  <c r="X51" i="37"/>
  <c r="Y1816" i="2" s="1"/>
  <c r="E61" i="36"/>
  <c r="V57" i="37"/>
  <c r="W1822" i="2" s="1"/>
  <c r="C68" i="36"/>
  <c r="Y37" i="37"/>
  <c r="Z1802" i="2" s="1"/>
  <c r="F60" i="36"/>
  <c r="F47" i="36"/>
  <c r="D66" i="36"/>
  <c r="W52" i="37"/>
  <c r="X1817" i="2" s="1"/>
  <c r="Y38" i="37" l="1"/>
  <c r="Z1803" i="2" s="1"/>
  <c r="R18" i="30"/>
  <c r="Z480" i="31" s="1"/>
  <c r="AH1067" i="2" s="1"/>
  <c r="Q103" i="30"/>
  <c r="W565" i="31" s="1"/>
  <c r="AE1152" i="2" s="1"/>
  <c r="E113" i="30"/>
  <c r="Z1039" i="31" s="1"/>
  <c r="AH1626" i="2" s="1"/>
  <c r="E66" i="32"/>
  <c r="Y51" i="37"/>
  <c r="Z1816" i="2" s="1"/>
  <c r="F61" i="36"/>
  <c r="E66" i="36"/>
  <c r="X52" i="37"/>
  <c r="Y1817" i="2" s="1"/>
  <c r="W57" i="37"/>
  <c r="X1822" i="2" s="1"/>
  <c r="D68" i="36"/>
  <c r="S62" i="22"/>
  <c r="R62" i="22"/>
  <c r="S53" i="22"/>
  <c r="R53" i="22"/>
  <c r="S44" i="22"/>
  <c r="R44" i="22"/>
  <c r="S35" i="22"/>
  <c r="R35" i="22"/>
  <c r="S26" i="22"/>
  <c r="R26" i="22"/>
  <c r="S17" i="22"/>
  <c r="R17" i="22"/>
  <c r="D81" i="32" l="1"/>
  <c r="V81" i="32" s="1"/>
  <c r="D114" i="30"/>
  <c r="T56" i="33"/>
  <c r="Y1700" i="2" s="1"/>
  <c r="F66" i="32"/>
  <c r="S18" i="30"/>
  <c r="W574" i="31" s="1"/>
  <c r="AE1161" i="2" s="1"/>
  <c r="R103" i="30"/>
  <c r="E68" i="36"/>
  <c r="X57" i="37"/>
  <c r="Y1822" i="2" s="1"/>
  <c r="Y52" i="37"/>
  <c r="Z1817" i="2" s="1"/>
  <c r="F66" i="36"/>
  <c r="T27" i="23"/>
  <c r="Z396" i="2" s="1"/>
  <c r="S36" i="23"/>
  <c r="Y405" i="2" s="1"/>
  <c r="T36" i="23"/>
  <c r="Z405" i="2" s="1"/>
  <c r="S45" i="23"/>
  <c r="Y414" i="2" s="1"/>
  <c r="T45" i="23"/>
  <c r="Z414" i="2" s="1"/>
  <c r="R18" i="22"/>
  <c r="S10" i="23" s="1"/>
  <c r="Y379" i="2" s="1"/>
  <c r="S9" i="23"/>
  <c r="Y378" i="2" s="1"/>
  <c r="S18" i="22"/>
  <c r="T9" i="23"/>
  <c r="Z378" i="2" s="1"/>
  <c r="S18" i="23"/>
  <c r="Y387" i="2" s="1"/>
  <c r="S54" i="23"/>
  <c r="Y423" i="2" s="1"/>
  <c r="T18" i="23"/>
  <c r="Z387" i="2" s="1"/>
  <c r="T54" i="23"/>
  <c r="Z423" i="2" s="1"/>
  <c r="S27" i="23"/>
  <c r="Y396" i="2" s="1"/>
  <c r="A36" i="14"/>
  <c r="A211" i="2" s="1"/>
  <c r="A35" i="14"/>
  <c r="A210" i="2" s="1"/>
  <c r="A25" i="14"/>
  <c r="A200" i="2" s="1"/>
  <c r="A24" i="14"/>
  <c r="A199" i="2" s="1"/>
  <c r="A14" i="14"/>
  <c r="A189" i="2" s="1"/>
  <c r="A13" i="14"/>
  <c r="A188" i="2" s="1"/>
  <c r="A3" i="14"/>
  <c r="A178" i="2" s="1"/>
  <c r="U2" i="14"/>
  <c r="Z177" i="2" s="1"/>
  <c r="T2" i="14"/>
  <c r="Y177" i="2" s="1"/>
  <c r="G2" i="14"/>
  <c r="W177" i="2" s="1"/>
  <c r="F2" i="14"/>
  <c r="V177" i="2" s="1"/>
  <c r="E2" i="14"/>
  <c r="F177" i="2" s="1"/>
  <c r="C2" i="14"/>
  <c r="C177" i="2" s="1"/>
  <c r="A2" i="14"/>
  <c r="A177" i="2" s="1"/>
  <c r="Z565" i="31" l="1"/>
  <c r="AH1152" i="2" s="1"/>
  <c r="E80" i="32"/>
  <c r="T18" i="30"/>
  <c r="Z574" i="31" s="1"/>
  <c r="AH1161" i="2" s="1"/>
  <c r="S103" i="30"/>
  <c r="W659" i="31" s="1"/>
  <c r="AE1246" i="2" s="1"/>
  <c r="U56" i="33"/>
  <c r="Z1700" i="2" s="1"/>
  <c r="F70" i="32"/>
  <c r="E114" i="30"/>
  <c r="Z1040" i="31" s="1"/>
  <c r="AH1627" i="2" s="1"/>
  <c r="T10" i="23"/>
  <c r="Z379" i="2" s="1"/>
  <c r="F68" i="36"/>
  <c r="Y57" i="37"/>
  <c r="Z1822" i="2" s="1"/>
  <c r="B53" i="13"/>
  <c r="E38" i="14" s="1"/>
  <c r="F213" i="2" s="1"/>
  <c r="B40" i="13"/>
  <c r="E25" i="14" s="1"/>
  <c r="F200" i="2" s="1"/>
  <c r="B27" i="13"/>
  <c r="E12" i="14" s="1"/>
  <c r="F187" i="2" s="1"/>
  <c r="J27" i="13"/>
  <c r="I27" i="13"/>
  <c r="H27" i="13"/>
  <c r="E15" i="46" s="1"/>
  <c r="G27" i="13"/>
  <c r="P12" i="14" s="1"/>
  <c r="O187" i="2" s="1"/>
  <c r="K25" i="11"/>
  <c r="J25" i="11"/>
  <c r="K16" i="12" s="1"/>
  <c r="X161" i="2" s="1"/>
  <c r="I25" i="11"/>
  <c r="J16" i="12" s="1"/>
  <c r="H25" i="11"/>
  <c r="I16" i="12" s="1"/>
  <c r="AV161" i="2" s="1"/>
  <c r="G25" i="11"/>
  <c r="H16" i="12" s="1"/>
  <c r="AT161" i="2" s="1"/>
  <c r="F25" i="11"/>
  <c r="G16" i="12" s="1"/>
  <c r="AR161" i="2" s="1"/>
  <c r="E25" i="11"/>
  <c r="F16" i="12" s="1"/>
  <c r="W161" i="2" s="1"/>
  <c r="F23" i="32" l="1"/>
  <c r="U13" i="33" s="1"/>
  <c r="Z1657" i="2" s="1"/>
  <c r="U60" i="33"/>
  <c r="Z1704" i="2" s="1"/>
  <c r="D74" i="32"/>
  <c r="V74" i="32" s="1"/>
  <c r="D115" i="30"/>
  <c r="T12" i="14"/>
  <c r="Y187" i="2" s="1"/>
  <c r="F15" i="46"/>
  <c r="Y2268" i="2" s="1"/>
  <c r="T103" i="30"/>
  <c r="Z659" i="31" s="1"/>
  <c r="AH1246" i="2" s="1"/>
  <c r="U12" i="14"/>
  <c r="Z187" i="2" s="1"/>
  <c r="G15" i="46"/>
  <c r="Z2268" i="2" s="1"/>
  <c r="U18" i="30"/>
  <c r="W668" i="31" s="1"/>
  <c r="AE1255" i="2" s="1"/>
  <c r="L16" i="12"/>
  <c r="Y161" i="2" s="1"/>
  <c r="AX161" i="2"/>
  <c r="G11" i="23"/>
  <c r="T380" i="2" s="1"/>
  <c r="X2268" i="2"/>
  <c r="D90" i="13"/>
  <c r="S75" i="14" s="1"/>
  <c r="R250" i="2" s="1"/>
  <c r="S12" i="14"/>
  <c r="R187" i="2" s="1"/>
  <c r="H91" i="15"/>
  <c r="W356" i="2" s="1"/>
  <c r="C5" i="6"/>
  <c r="D5" i="6" s="1"/>
  <c r="C35" i="6" l="1"/>
  <c r="U103" i="30"/>
  <c r="W753" i="31" s="1"/>
  <c r="AE1340" i="2" s="1"/>
  <c r="V18" i="30"/>
  <c r="Z668" i="31" s="1"/>
  <c r="AH1255" i="2" s="1"/>
  <c r="E115" i="30"/>
  <c r="Z1041" i="31" s="1"/>
  <c r="AH1628" i="2" s="1"/>
  <c r="E17" i="12"/>
  <c r="V162" i="2" s="1"/>
  <c r="H11" i="23"/>
  <c r="W380" i="2" s="1"/>
  <c r="V103" i="30" l="1"/>
  <c r="Z753" i="31" s="1"/>
  <c r="AH1340" i="2" s="1"/>
  <c r="W18" i="30"/>
  <c r="W762" i="31" s="1"/>
  <c r="AE1349" i="2" s="1"/>
  <c r="C61" i="26"/>
  <c r="G49" i="27" s="1"/>
  <c r="AE484" i="2" s="1"/>
  <c r="D88" i="32"/>
  <c r="C36" i="6" s="1"/>
  <c r="D116" i="30"/>
  <c r="F17" i="12"/>
  <c r="W162" i="2" s="1"/>
  <c r="I11" i="23"/>
  <c r="AR380" i="2" s="1"/>
  <c r="W103" i="30" l="1"/>
  <c r="W847" i="31" s="1"/>
  <c r="AE1434" i="2" s="1"/>
  <c r="X18" i="30"/>
  <c r="Z762" i="31" s="1"/>
  <c r="AH1349" i="2" s="1"/>
  <c r="E116" i="30"/>
  <c r="Z1042" i="31" s="1"/>
  <c r="AH1629" i="2" s="1"/>
  <c r="D61" i="26"/>
  <c r="H49" i="27" s="1"/>
  <c r="AH484" i="2" s="1"/>
  <c r="V88" i="32"/>
  <c r="C48" i="6"/>
  <c r="G17" i="12"/>
  <c r="AR162" i="2" s="1"/>
  <c r="J11" i="23"/>
  <c r="AS380" i="2" s="1"/>
  <c r="Y18" i="30" l="1"/>
  <c r="W856" i="31" s="1"/>
  <c r="AE1443" i="2" s="1"/>
  <c r="X103" i="30"/>
  <c r="Z847" i="31" s="1"/>
  <c r="AH1434" i="2" s="1"/>
  <c r="D95" i="32"/>
  <c r="D117" i="30"/>
  <c r="C62" i="26"/>
  <c r="G50" i="27" s="1"/>
  <c r="AE485" i="2" s="1"/>
  <c r="H17" i="12"/>
  <c r="AT162" i="2" s="1"/>
  <c r="K11" i="23"/>
  <c r="AT380" i="2" s="1"/>
  <c r="V95" i="32" l="1"/>
  <c r="C49" i="6"/>
  <c r="D62" i="26"/>
  <c r="H50" i="27" s="1"/>
  <c r="AH485" i="2" s="1"/>
  <c r="E117" i="30"/>
  <c r="Z1043" i="31" s="1"/>
  <c r="AH1630" i="2" s="1"/>
  <c r="C37" i="6"/>
  <c r="Y103" i="30"/>
  <c r="W941" i="31" s="1"/>
  <c r="AE1528" i="2" s="1"/>
  <c r="Z18" i="30"/>
  <c r="Z856" i="31" s="1"/>
  <c r="AH1443" i="2" s="1"/>
  <c r="I17" i="12"/>
  <c r="AV162" i="2" s="1"/>
  <c r="L11" i="23"/>
  <c r="AU380" i="2" s="1"/>
  <c r="D118" i="30" l="1"/>
  <c r="D102" i="32"/>
  <c r="C38" i="6" s="1"/>
  <c r="C63" i="26"/>
  <c r="G51" i="27" s="1"/>
  <c r="AE486" i="2" s="1"/>
  <c r="Z103" i="30"/>
  <c r="Z941" i="31" s="1"/>
  <c r="AH1528" i="2" s="1"/>
  <c r="AA18" i="30"/>
  <c r="W950" i="31" s="1"/>
  <c r="AE1537" i="2" s="1"/>
  <c r="AC14" i="30"/>
  <c r="J17" i="12"/>
  <c r="M11" i="23"/>
  <c r="AV380" i="2" s="1"/>
  <c r="AB18" i="30" l="1"/>
  <c r="Z950" i="31" s="1"/>
  <c r="AH1537" i="2" s="1"/>
  <c r="AD14" i="30"/>
  <c r="A14" i="30" s="1"/>
  <c r="D63" i="26"/>
  <c r="H51" i="27" s="1"/>
  <c r="AH486" i="2" s="1"/>
  <c r="E118" i="30"/>
  <c r="Z1044" i="31" s="1"/>
  <c r="AH1631" i="2" s="1"/>
  <c r="AC18" i="30"/>
  <c r="AC103" i="30" s="1"/>
  <c r="AU14" i="30"/>
  <c r="AU104" i="30" s="1"/>
  <c r="V102" i="32"/>
  <c r="C50" i="6"/>
  <c r="AA103" i="30"/>
  <c r="W1035" i="31" s="1"/>
  <c r="AE1622" i="2" s="1"/>
  <c r="AX162" i="2"/>
  <c r="K17" i="12"/>
  <c r="X162" i="2" s="1"/>
  <c r="N11" i="23"/>
  <c r="AW380" i="2" s="1"/>
  <c r="AD18" i="30" l="1"/>
  <c r="AD103" i="30" s="1"/>
  <c r="AV14" i="30"/>
  <c r="AV104" i="30" s="1"/>
  <c r="AT14" i="30"/>
  <c r="C64" i="26"/>
  <c r="G52" i="27" s="1"/>
  <c r="AE487" i="2" s="1"/>
  <c r="D119" i="30"/>
  <c r="D109" i="32"/>
  <c r="C39" i="6" s="1"/>
  <c r="AB103" i="30"/>
  <c r="Z1035" i="31" s="1"/>
  <c r="AH1622" i="2" s="1"/>
  <c r="L17" i="12"/>
  <c r="Y162" i="2" s="1"/>
  <c r="L26" i="11"/>
  <c r="O11" i="23"/>
  <c r="AX380" i="2" s="1"/>
  <c r="P19" i="22"/>
  <c r="D122" i="30" l="1"/>
  <c r="D136" i="30" s="1"/>
  <c r="V109" i="32"/>
  <c r="C51" i="6"/>
  <c r="E119" i="30"/>
  <c r="Z1045" i="31" s="1"/>
  <c r="AH1632" i="2" s="1"/>
  <c r="D64" i="26"/>
  <c r="H52" i="27" s="1"/>
  <c r="AH487" i="2" s="1"/>
  <c r="E108" i="32"/>
  <c r="E18" i="12"/>
  <c r="V163" i="2" s="1"/>
  <c r="D28" i="11"/>
  <c r="S11" i="23"/>
  <c r="Y380" i="2" s="1"/>
  <c r="P11" i="23"/>
  <c r="AY380" i="2" s="1"/>
  <c r="Q19" i="22"/>
  <c r="Q11" i="23"/>
  <c r="AZ380" i="2" s="1"/>
  <c r="D137" i="30" l="1"/>
  <c r="W1044" i="31"/>
  <c r="AE1631" i="2" s="1"/>
  <c r="W1057" i="31"/>
  <c r="AE1644" i="2" s="1"/>
  <c r="E122" i="30"/>
  <c r="C66" i="26"/>
  <c r="T98" i="33"/>
  <c r="Y1742" i="2" s="1"/>
  <c r="F108" i="32"/>
  <c r="E112" i="32"/>
  <c r="E19" i="12"/>
  <c r="V164" i="2" s="1"/>
  <c r="D31" i="11"/>
  <c r="E22" i="12" s="1"/>
  <c r="V167" i="2" s="1"/>
  <c r="F18" i="12"/>
  <c r="W163" i="2" s="1"/>
  <c r="E28" i="11"/>
  <c r="T11" i="23"/>
  <c r="Z380" i="2" s="1"/>
  <c r="R11" i="23"/>
  <c r="X380" i="2" s="1"/>
  <c r="T19" i="22"/>
  <c r="E136" i="30" l="1"/>
  <c r="Z1048" i="31"/>
  <c r="AH1635" i="2" s="1"/>
  <c r="W1045" i="31"/>
  <c r="AE1632" i="2" s="1"/>
  <c r="W1058" i="31"/>
  <c r="AE1645" i="2" s="1"/>
  <c r="D66" i="26"/>
  <c r="C68" i="26"/>
  <c r="T102" i="33"/>
  <c r="Y1746" i="2" s="1"/>
  <c r="E28" i="32"/>
  <c r="T18" i="33" s="1"/>
  <c r="Y1662" i="2" s="1"/>
  <c r="F112" i="32"/>
  <c r="U98" i="33"/>
  <c r="Z1742" i="2" s="1"/>
  <c r="G18" i="12"/>
  <c r="AR163" i="2" s="1"/>
  <c r="F28" i="11"/>
  <c r="F19" i="12"/>
  <c r="W164" i="2" s="1"/>
  <c r="E31" i="11"/>
  <c r="F22" i="12" s="1"/>
  <c r="W167" i="2" s="1"/>
  <c r="G12" i="23"/>
  <c r="T381" i="2" s="1"/>
  <c r="F21" i="22"/>
  <c r="E137" i="30" l="1"/>
  <c r="Z1058" i="31" s="1"/>
  <c r="AH1645" i="2" s="1"/>
  <c r="Z1057" i="31"/>
  <c r="AH1644" i="2" s="1"/>
  <c r="U102" i="33"/>
  <c r="Z1746" i="2" s="1"/>
  <c r="F28" i="32"/>
  <c r="U18" i="33" s="1"/>
  <c r="Z1662" i="2" s="1"/>
  <c r="G19" i="12"/>
  <c r="AR164" i="2" s="1"/>
  <c r="F31" i="11"/>
  <c r="G22" i="12" s="1"/>
  <c r="AR167" i="2" s="1"/>
  <c r="H18" i="12"/>
  <c r="AT163" i="2" s="1"/>
  <c r="G28" i="11"/>
  <c r="G13" i="23"/>
  <c r="T382" i="2" s="1"/>
  <c r="F27" i="22"/>
  <c r="G19" i="23" s="1"/>
  <c r="T388" i="2" s="1"/>
  <c r="H12" i="23"/>
  <c r="W381" i="2" s="1"/>
  <c r="I18" i="12" l="1"/>
  <c r="AV163" i="2" s="1"/>
  <c r="H28" i="11"/>
  <c r="H19" i="12"/>
  <c r="AT164" i="2" s="1"/>
  <c r="G31" i="11"/>
  <c r="H22" i="12" s="1"/>
  <c r="AT167" i="2" s="1"/>
  <c r="I12" i="23"/>
  <c r="AR381" i="2" s="1"/>
  <c r="H21" i="22"/>
  <c r="I13" i="23" s="1"/>
  <c r="AR382" i="2" s="1"/>
  <c r="I19" i="12" l="1"/>
  <c r="AV164" i="2" s="1"/>
  <c r="H31" i="11"/>
  <c r="I22" i="12" s="1"/>
  <c r="AV167" i="2" s="1"/>
  <c r="J18" i="12"/>
  <c r="I28" i="11"/>
  <c r="J12" i="23"/>
  <c r="AS381" i="2" s="1"/>
  <c r="I21" i="22"/>
  <c r="J13" i="23" s="1"/>
  <c r="AS382" i="2" s="1"/>
  <c r="AX163" i="2" l="1"/>
  <c r="K18" i="12"/>
  <c r="X163" i="2" s="1"/>
  <c r="J28" i="11"/>
  <c r="J19" i="12"/>
  <c r="I31" i="11"/>
  <c r="J22" i="12" s="1"/>
  <c r="K12" i="23"/>
  <c r="AT381" i="2" s="1"/>
  <c r="J21" i="22"/>
  <c r="K13" i="23" s="1"/>
  <c r="AT382" i="2" s="1"/>
  <c r="AX164" i="2" l="1"/>
  <c r="AX167" i="2"/>
  <c r="L18" i="12"/>
  <c r="Y163" i="2" s="1"/>
  <c r="K28" i="11"/>
  <c r="L27" i="11"/>
  <c r="K19" i="12"/>
  <c r="X164" i="2" s="1"/>
  <c r="J31" i="11"/>
  <c r="K22" i="12" s="1"/>
  <c r="X167" i="2" s="1"/>
  <c r="L12" i="23"/>
  <c r="AU381" i="2" s="1"/>
  <c r="K21" i="22"/>
  <c r="L13" i="23" s="1"/>
  <c r="AU382" i="2" s="1"/>
  <c r="L19" i="12" l="1"/>
  <c r="Y164" i="2" s="1"/>
  <c r="K31" i="11"/>
  <c r="L22" i="12" s="1"/>
  <c r="Y167" i="2" s="1"/>
  <c r="M12" i="23"/>
  <c r="AV381" i="2" s="1"/>
  <c r="L21" i="22"/>
  <c r="M13" i="23" s="1"/>
  <c r="AV382" i="2" s="1"/>
  <c r="N12" i="23" l="1"/>
  <c r="AW381" i="2" s="1"/>
  <c r="M21" i="22"/>
  <c r="N13" i="23" s="1"/>
  <c r="AW382" i="2" s="1"/>
  <c r="O12" i="23" l="1"/>
  <c r="AX381" i="2" s="1"/>
  <c r="N21" i="22"/>
  <c r="O13" i="23" s="1"/>
  <c r="AX382" i="2" s="1"/>
  <c r="P20" i="22"/>
  <c r="Q12" i="23" l="1"/>
  <c r="AZ381" i="2" s="1"/>
  <c r="P21" i="22"/>
  <c r="Q13" i="23" s="1"/>
  <c r="AZ382" i="2" s="1"/>
  <c r="P12" i="23"/>
  <c r="AY381" i="2" s="1"/>
  <c r="O21" i="22"/>
  <c r="P13" i="23" s="1"/>
  <c r="AY382" i="2" s="1"/>
  <c r="Q20" i="22"/>
  <c r="T20" i="22" l="1"/>
  <c r="S12" i="23"/>
  <c r="Y381" i="2" s="1"/>
  <c r="R21" i="22"/>
  <c r="R12" i="23"/>
  <c r="X381" i="2" s="1"/>
  <c r="Q21" i="22"/>
  <c r="R13" i="23" s="1"/>
  <c r="X382" i="2" s="1"/>
  <c r="S13" i="23" l="1"/>
  <c r="Y382" i="2" s="1"/>
  <c r="R27" i="22"/>
  <c r="S19" i="23" s="1"/>
  <c r="Y388" i="2" s="1"/>
  <c r="T12" i="23"/>
  <c r="Z381" i="2" s="1"/>
  <c r="S21" i="22"/>
  <c r="T13" i="23" l="1"/>
  <c r="Z382" i="2" s="1"/>
  <c r="S27" i="22"/>
  <c r="T19" i="23" l="1"/>
  <c r="Z388" i="2" s="1"/>
  <c r="G20" i="23" l="1"/>
  <c r="T389" i="2" s="1"/>
  <c r="H20" i="23" l="1"/>
  <c r="W389" i="2" s="1"/>
  <c r="I20" i="23" l="1"/>
  <c r="AR389" i="2" s="1"/>
  <c r="J20" i="23" l="1"/>
  <c r="AS389" i="2" s="1"/>
  <c r="K20" i="23" l="1"/>
  <c r="AT389" i="2" s="1"/>
  <c r="L20" i="23" l="1"/>
  <c r="AU389" i="2" s="1"/>
  <c r="M20" i="23" l="1"/>
  <c r="AV389" i="2" s="1"/>
  <c r="N20" i="23" l="1"/>
  <c r="AW389" i="2" s="1"/>
  <c r="O20" i="23" l="1"/>
  <c r="AX389" i="2" s="1"/>
  <c r="P28" i="22"/>
  <c r="Q20" i="23" l="1"/>
  <c r="AZ389" i="2" s="1"/>
  <c r="P20" i="23"/>
  <c r="AY389" i="2" s="1"/>
  <c r="Q28" i="22"/>
  <c r="T28" i="22" l="1"/>
  <c r="S20" i="23"/>
  <c r="Y389" i="2" s="1"/>
  <c r="R20" i="23"/>
  <c r="X389" i="2" s="1"/>
  <c r="T20" i="23" l="1"/>
  <c r="Z389" i="2" s="1"/>
  <c r="G21" i="23" l="1"/>
  <c r="T390" i="2" s="1"/>
  <c r="F30" i="22"/>
  <c r="D40" i="13"/>
  <c r="D16" i="46" s="1"/>
  <c r="G22" i="23" l="1"/>
  <c r="T391" i="2" s="1"/>
  <c r="F36" i="22"/>
  <c r="G28" i="23" s="1"/>
  <c r="T397" i="2" s="1"/>
  <c r="H21" i="23"/>
  <c r="W390" i="2" s="1"/>
  <c r="G30" i="22"/>
  <c r="G25" i="14"/>
  <c r="W200" i="2" s="1"/>
  <c r="W2269" i="2"/>
  <c r="I21" i="23" l="1"/>
  <c r="AR390" i="2" s="1"/>
  <c r="H30" i="22"/>
  <c r="I22" i="23" s="1"/>
  <c r="AR391" i="2" s="1"/>
  <c r="G36" i="22"/>
  <c r="H28" i="23" s="1"/>
  <c r="W397" i="2" s="1"/>
  <c r="H22" i="23"/>
  <c r="W391" i="2" s="1"/>
  <c r="J21" i="23" l="1"/>
  <c r="AS390" i="2" s="1"/>
  <c r="I30" i="22"/>
  <c r="J22" i="23" s="1"/>
  <c r="AS391" i="2" s="1"/>
  <c r="H40" i="13"/>
  <c r="E16" i="46" s="1"/>
  <c r="K21" i="23" l="1"/>
  <c r="AT390" i="2" s="1"/>
  <c r="J30" i="22"/>
  <c r="K22" i="23" s="1"/>
  <c r="AT391" i="2" s="1"/>
  <c r="S25" i="14"/>
  <c r="R200" i="2" s="1"/>
  <c r="X2269" i="2"/>
  <c r="I40" i="13"/>
  <c r="T25" i="14" l="1"/>
  <c r="Y200" i="2" s="1"/>
  <c r="F16" i="46"/>
  <c r="Y2269" i="2" s="1"/>
  <c r="L21" i="23"/>
  <c r="AU390" i="2" s="1"/>
  <c r="K30" i="22"/>
  <c r="L22" i="23" s="1"/>
  <c r="AU391" i="2" s="1"/>
  <c r="J40" i="13"/>
  <c r="U25" i="14" l="1"/>
  <c r="Z200" i="2" s="1"/>
  <c r="G16" i="46"/>
  <c r="Z2269" i="2" s="1"/>
  <c r="M21" i="23"/>
  <c r="AV390" i="2" s="1"/>
  <c r="L30" i="22"/>
  <c r="M22" i="23" s="1"/>
  <c r="AV391" i="2" s="1"/>
  <c r="N21" i="23" l="1"/>
  <c r="AW390" i="2" s="1"/>
  <c r="M30" i="22"/>
  <c r="N22" i="23" s="1"/>
  <c r="AW391" i="2" s="1"/>
  <c r="Q74" i="22"/>
  <c r="R66" i="23" s="1"/>
  <c r="X435" i="2" s="1"/>
  <c r="P74" i="22"/>
  <c r="Q71" i="22"/>
  <c r="R63" i="23" s="1"/>
  <c r="X432" i="2" s="1"/>
  <c r="P71" i="22"/>
  <c r="Q63" i="23" s="1"/>
  <c r="AZ432" i="2" s="1"/>
  <c r="Q68" i="22"/>
  <c r="R60" i="23" s="1"/>
  <c r="X429" i="2" s="1"/>
  <c r="P68" i="22"/>
  <c r="Q65" i="22"/>
  <c r="R57" i="23" s="1"/>
  <c r="X426" i="2" s="1"/>
  <c r="P65" i="22"/>
  <c r="Q57" i="23" s="1"/>
  <c r="AZ426" i="2" s="1"/>
  <c r="Q60" i="22"/>
  <c r="R52" i="23" s="1"/>
  <c r="X421" i="2" s="1"/>
  <c r="P60" i="22"/>
  <c r="Q59" i="22"/>
  <c r="R51" i="23" s="1"/>
  <c r="X420" i="2" s="1"/>
  <c r="P59" i="22"/>
  <c r="Q58" i="22"/>
  <c r="R50" i="23" s="1"/>
  <c r="X419" i="2" s="1"/>
  <c r="P58" i="22"/>
  <c r="Q50" i="23" s="1"/>
  <c r="AZ419" i="2" s="1"/>
  <c r="Q51" i="22"/>
  <c r="R43" i="23" s="1"/>
  <c r="X412" i="2" s="1"/>
  <c r="P51" i="22"/>
  <c r="Q43" i="23" s="1"/>
  <c r="AZ412" i="2" s="1"/>
  <c r="Q50" i="22"/>
  <c r="R42" i="23" s="1"/>
  <c r="X411" i="2" s="1"/>
  <c r="P50" i="22"/>
  <c r="Q42" i="23" s="1"/>
  <c r="AZ411" i="2" s="1"/>
  <c r="Q49" i="22"/>
  <c r="R41" i="23" s="1"/>
  <c r="X410" i="2" s="1"/>
  <c r="P49" i="22"/>
  <c r="Q41" i="23" s="1"/>
  <c r="AZ410" i="2" s="1"/>
  <c r="Q42" i="22"/>
  <c r="R34" i="23" s="1"/>
  <c r="X403" i="2" s="1"/>
  <c r="P42" i="22"/>
  <c r="Q41" i="22"/>
  <c r="R33" i="23" s="1"/>
  <c r="X402" i="2" s="1"/>
  <c r="P41" i="22"/>
  <c r="Q40" i="22"/>
  <c r="R32" i="23" s="1"/>
  <c r="X401" i="2" s="1"/>
  <c r="P40" i="22"/>
  <c r="Q32" i="23" s="1"/>
  <c r="AZ401" i="2" s="1"/>
  <c r="Q33" i="22"/>
  <c r="R25" i="23" s="1"/>
  <c r="X394" i="2" s="1"/>
  <c r="P33" i="22"/>
  <c r="Q25" i="23" s="1"/>
  <c r="AZ394" i="2" s="1"/>
  <c r="Q32" i="22"/>
  <c r="R24" i="23" s="1"/>
  <c r="X393" i="2" s="1"/>
  <c r="P32" i="22"/>
  <c r="Q24" i="23" s="1"/>
  <c r="AZ393" i="2" s="1"/>
  <c r="Q31" i="22"/>
  <c r="R23" i="23" s="1"/>
  <c r="X392" i="2" s="1"/>
  <c r="P31" i="22"/>
  <c r="Q23" i="23" s="1"/>
  <c r="AZ392" i="2" s="1"/>
  <c r="Q24" i="22"/>
  <c r="R16" i="23" s="1"/>
  <c r="X385" i="2" s="1"/>
  <c r="P24" i="22"/>
  <c r="Q16" i="23" s="1"/>
  <c r="AZ385" i="2" s="1"/>
  <c r="Q23" i="22"/>
  <c r="R15" i="23" s="1"/>
  <c r="X384" i="2" s="1"/>
  <c r="P23" i="22"/>
  <c r="Q22" i="22"/>
  <c r="R14" i="23" s="1"/>
  <c r="X383" i="2" s="1"/>
  <c r="P22" i="22"/>
  <c r="Q14" i="23" s="1"/>
  <c r="AZ383" i="2" s="1"/>
  <c r="P13" i="22"/>
  <c r="Q5" i="23" s="1"/>
  <c r="AZ374" i="2" s="1"/>
  <c r="Q13" i="22"/>
  <c r="R5" i="23" s="1"/>
  <c r="X374" i="2" s="1"/>
  <c r="P14" i="22"/>
  <c r="Q6" i="23" s="1"/>
  <c r="AZ375" i="2" s="1"/>
  <c r="Q14" i="22"/>
  <c r="R6" i="23" s="1"/>
  <c r="X375" i="2" s="1"/>
  <c r="P15" i="22"/>
  <c r="Q7" i="23" s="1"/>
  <c r="AZ376" i="2" s="1"/>
  <c r="Q15" i="22"/>
  <c r="R7" i="23" s="1"/>
  <c r="X376" i="2" s="1"/>
  <c r="O21" i="23" l="1"/>
  <c r="AX390" i="2" s="1"/>
  <c r="N30" i="22"/>
  <c r="O22" i="23" s="1"/>
  <c r="AX391" i="2" s="1"/>
  <c r="P29" i="22"/>
  <c r="T42" i="22"/>
  <c r="Q34" i="23"/>
  <c r="AZ403" i="2" s="1"/>
  <c r="T23" i="22"/>
  <c r="Q15" i="23"/>
  <c r="AZ384" i="2" s="1"/>
  <c r="T60" i="22"/>
  <c r="Q52" i="23"/>
  <c r="AZ421" i="2" s="1"/>
  <c r="T68" i="22"/>
  <c r="Q60" i="23"/>
  <c r="AZ429" i="2" s="1"/>
  <c r="T74" i="22"/>
  <c r="Q66" i="23"/>
  <c r="AZ435" i="2" s="1"/>
  <c r="T59" i="22"/>
  <c r="Q51" i="23"/>
  <c r="AZ420" i="2" s="1"/>
  <c r="T41" i="22"/>
  <c r="Q33" i="23"/>
  <c r="AZ402" i="2" s="1"/>
  <c r="T32" i="22"/>
  <c r="T24" i="22"/>
  <c r="T33" i="22"/>
  <c r="T51" i="22"/>
  <c r="T50" i="22"/>
  <c r="P17" i="22"/>
  <c r="Q9" i="23" s="1"/>
  <c r="AZ378" i="2" s="1"/>
  <c r="T22" i="22"/>
  <c r="T58" i="22"/>
  <c r="T65" i="22"/>
  <c r="Q53" i="22"/>
  <c r="P53" i="22"/>
  <c r="T49" i="22"/>
  <c r="T71" i="22"/>
  <c r="T15" i="22"/>
  <c r="P35" i="22"/>
  <c r="T31" i="22"/>
  <c r="T13" i="22"/>
  <c r="P44" i="22"/>
  <c r="Q36" i="23" s="1"/>
  <c r="AZ405" i="2" s="1"/>
  <c r="T40" i="22"/>
  <c r="T14" i="22"/>
  <c r="Q17" i="22"/>
  <c r="Q35" i="22"/>
  <c r="Q44" i="22"/>
  <c r="P26" i="22"/>
  <c r="Q26" i="22"/>
  <c r="P62" i="22"/>
  <c r="Q62" i="22"/>
  <c r="Q21" i="23" l="1"/>
  <c r="AZ390" i="2" s="1"/>
  <c r="P30" i="22"/>
  <c r="Q22" i="23" s="1"/>
  <c r="AZ391" i="2" s="1"/>
  <c r="P21" i="23"/>
  <c r="AY390" i="2" s="1"/>
  <c r="O30" i="22"/>
  <c r="P22" i="23" s="1"/>
  <c r="AY391" i="2" s="1"/>
  <c r="Q29" i="22"/>
  <c r="R54" i="23"/>
  <c r="X423" i="2" s="1"/>
  <c r="Q27" i="23"/>
  <c r="AZ396" i="2" s="1"/>
  <c r="Q18" i="22"/>
  <c r="R10" i="23" s="1"/>
  <c r="X379" i="2" s="1"/>
  <c r="R9" i="23"/>
  <c r="X378" i="2" s="1"/>
  <c r="R27" i="23"/>
  <c r="X396" i="2" s="1"/>
  <c r="Q27" i="22"/>
  <c r="R19" i="23" s="1"/>
  <c r="X388" i="2" s="1"/>
  <c r="R18" i="23"/>
  <c r="X387" i="2" s="1"/>
  <c r="P27" i="22"/>
  <c r="Q19" i="23" s="1"/>
  <c r="AZ388" i="2" s="1"/>
  <c r="Q18" i="23"/>
  <c r="AZ387" i="2" s="1"/>
  <c r="Q45" i="23"/>
  <c r="AZ414" i="2" s="1"/>
  <c r="R36" i="23"/>
  <c r="X405" i="2" s="1"/>
  <c r="R45" i="23"/>
  <c r="X414" i="2" s="1"/>
  <c r="Q54" i="23"/>
  <c r="AZ423" i="2" s="1"/>
  <c r="P18" i="22"/>
  <c r="Q10" i="23" s="1"/>
  <c r="AZ379" i="2" s="1"/>
  <c r="P36" i="22" l="1"/>
  <c r="Q28" i="23" s="1"/>
  <c r="AZ397" i="2" s="1"/>
  <c r="S21" i="23"/>
  <c r="Y390" i="2" s="1"/>
  <c r="R30" i="22"/>
  <c r="R21" i="23"/>
  <c r="X390" i="2" s="1"/>
  <c r="Q30" i="22"/>
  <c r="T15" i="16"/>
  <c r="T14" i="16"/>
  <c r="T13" i="16"/>
  <c r="S22" i="23" l="1"/>
  <c r="Y391" i="2" s="1"/>
  <c r="R36" i="22"/>
  <c r="S28" i="23" s="1"/>
  <c r="Y397" i="2" s="1"/>
  <c r="R22" i="23"/>
  <c r="X391" i="2" s="1"/>
  <c r="Q36" i="22"/>
  <c r="R28" i="23" s="1"/>
  <c r="X397" i="2" s="1"/>
  <c r="T21" i="23"/>
  <c r="Z390" i="2" s="1"/>
  <c r="S30" i="22"/>
  <c r="T29" i="22"/>
  <c r="F94" i="15"/>
  <c r="F359" i="2" s="1"/>
  <c r="B95" i="15"/>
  <c r="C360" i="2" s="1"/>
  <c r="B96" i="15"/>
  <c r="C361" i="2" s="1"/>
  <c r="B97" i="15"/>
  <c r="C362" i="2" s="1"/>
  <c r="B98" i="15"/>
  <c r="C363" i="2" s="1"/>
  <c r="B99" i="15"/>
  <c r="C364" i="2" s="1"/>
  <c r="B100" i="15"/>
  <c r="C365" i="2" s="1"/>
  <c r="B101" i="15"/>
  <c r="C366" i="2" s="1"/>
  <c r="B102" i="15"/>
  <c r="C367" i="2" s="1"/>
  <c r="B103" i="15"/>
  <c r="C368" i="2" s="1"/>
  <c r="B104" i="15"/>
  <c r="C369" i="2" s="1"/>
  <c r="B105" i="15"/>
  <c r="C370" i="2" s="1"/>
  <c r="B94" i="15"/>
  <c r="C359" i="2" s="1"/>
  <c r="T22" i="23" l="1"/>
  <c r="Z391" i="2" s="1"/>
  <c r="S36" i="22"/>
  <c r="T28" i="23" l="1"/>
  <c r="Z397" i="2" s="1"/>
  <c r="G29" i="23" l="1"/>
  <c r="T398" i="2" s="1"/>
  <c r="V81" i="15"/>
  <c r="X346" i="2" s="1"/>
  <c r="T81" i="15"/>
  <c r="R346" i="2" s="1"/>
  <c r="S81" i="15"/>
  <c r="Q346" i="2" s="1"/>
  <c r="R81" i="15"/>
  <c r="P346" i="2" s="1"/>
  <c r="Q81" i="15"/>
  <c r="O346" i="2" s="1"/>
  <c r="P81" i="15"/>
  <c r="N346" i="2" s="1"/>
  <c r="O81" i="15"/>
  <c r="M346" i="2" s="1"/>
  <c r="N81" i="15"/>
  <c r="L346" i="2" s="1"/>
  <c r="M81" i="15"/>
  <c r="K346" i="2" s="1"/>
  <c r="L81" i="15"/>
  <c r="J346" i="2" s="1"/>
  <c r="K81" i="15"/>
  <c r="I346" i="2" s="1"/>
  <c r="J81" i="15"/>
  <c r="H346" i="2" s="1"/>
  <c r="I81" i="15"/>
  <c r="G346" i="2" s="1"/>
  <c r="H81" i="15"/>
  <c r="W346" i="2" s="1"/>
  <c r="G81" i="15"/>
  <c r="V346" i="2" s="1"/>
  <c r="F82" i="15"/>
  <c r="F347" i="2" s="1"/>
  <c r="F83" i="15"/>
  <c r="F348" i="2" s="1"/>
  <c r="F81" i="15"/>
  <c r="F346" i="2" s="1"/>
  <c r="D83" i="15"/>
  <c r="D348" i="2" s="1"/>
  <c r="D82" i="15"/>
  <c r="D347" i="2" s="1"/>
  <c r="D81" i="15"/>
  <c r="D346" i="2" s="1"/>
  <c r="B83" i="15"/>
  <c r="C348" i="2" s="1"/>
  <c r="B82" i="15"/>
  <c r="C347" i="2" s="1"/>
  <c r="B81" i="15"/>
  <c r="C346" i="2" s="1"/>
  <c r="J65" i="13"/>
  <c r="I65" i="13"/>
  <c r="H65" i="13"/>
  <c r="G65" i="13"/>
  <c r="P50" i="14" s="1"/>
  <c r="O225" i="2" s="1"/>
  <c r="C65" i="13"/>
  <c r="W57" i="15"/>
  <c r="Y322" i="2" s="1"/>
  <c r="V57" i="15"/>
  <c r="X322" i="2" s="1"/>
  <c r="T57" i="15"/>
  <c r="R322" i="2" s="1"/>
  <c r="S57" i="15"/>
  <c r="Q322" i="2" s="1"/>
  <c r="R57" i="15"/>
  <c r="P322" i="2" s="1"/>
  <c r="Q57" i="15"/>
  <c r="O322" i="2" s="1"/>
  <c r="P57" i="15"/>
  <c r="N322" i="2" s="1"/>
  <c r="O57" i="15"/>
  <c r="M322" i="2" s="1"/>
  <c r="N57" i="15"/>
  <c r="L322" i="2" s="1"/>
  <c r="M57" i="15"/>
  <c r="K322" i="2" s="1"/>
  <c r="L57" i="15"/>
  <c r="J322" i="2" s="1"/>
  <c r="K57" i="15"/>
  <c r="I322" i="2" s="1"/>
  <c r="J57" i="15"/>
  <c r="H322" i="2" s="1"/>
  <c r="I57" i="15"/>
  <c r="G322" i="2" s="1"/>
  <c r="H57" i="15"/>
  <c r="W322" i="2" s="1"/>
  <c r="G57" i="15"/>
  <c r="V322" i="2" s="1"/>
  <c r="D58" i="15"/>
  <c r="D323" i="2" s="1"/>
  <c r="D59" i="15"/>
  <c r="D324" i="2" s="1"/>
  <c r="D61" i="15"/>
  <c r="D326" i="2" s="1"/>
  <c r="D63" i="15"/>
  <c r="D328" i="2" s="1"/>
  <c r="F57" i="15"/>
  <c r="F322" i="2" s="1"/>
  <c r="D57" i="15"/>
  <c r="D322" i="2" s="1"/>
  <c r="B63" i="15"/>
  <c r="C328" i="2" s="1"/>
  <c r="B61" i="15"/>
  <c r="C326" i="2" s="1"/>
  <c r="B59" i="15"/>
  <c r="C324" i="2" s="1"/>
  <c r="B58" i="15"/>
  <c r="C323" i="2" s="1"/>
  <c r="B57" i="15"/>
  <c r="C322" i="2" s="1"/>
  <c r="H29" i="23" l="1"/>
  <c r="W398" i="2" s="1"/>
  <c r="U50" i="14"/>
  <c r="Z225" i="2" s="1"/>
  <c r="F50" i="14"/>
  <c r="V225" i="2" s="1"/>
  <c r="S50" i="14"/>
  <c r="R225" i="2" s="1"/>
  <c r="T50" i="14"/>
  <c r="Y225" i="2" s="1"/>
  <c r="Q20" i="21"/>
  <c r="Q11" i="21"/>
  <c r="Q10" i="20"/>
  <c r="B2" i="21"/>
  <c r="B2" i="20"/>
  <c r="B2" i="19"/>
  <c r="W81" i="15" l="1"/>
  <c r="Y346" i="2" s="1"/>
  <c r="I29" i="23"/>
  <c r="AR398" i="2" s="1"/>
  <c r="T11" i="21"/>
  <c r="U85" i="15"/>
  <c r="S350" i="2" s="1"/>
  <c r="A86" i="15"/>
  <c r="A351" i="2" s="1"/>
  <c r="A91" i="15"/>
  <c r="A356" i="2" s="1"/>
  <c r="A93" i="15"/>
  <c r="A358" i="2" s="1"/>
  <c r="A88" i="15"/>
  <c r="A353" i="2" s="1"/>
  <c r="A90" i="15"/>
  <c r="A355" i="2" s="1"/>
  <c r="A84" i="15"/>
  <c r="A349" i="2" s="1"/>
  <c r="A85" i="15"/>
  <c r="A350" i="2" s="1"/>
  <c r="A92" i="15"/>
  <c r="A357" i="2" s="1"/>
  <c r="A87" i="15"/>
  <c r="A352" i="2" s="1"/>
  <c r="A89" i="15"/>
  <c r="A354" i="2" s="1"/>
  <c r="A64" i="15"/>
  <c r="A329" i="2" s="1"/>
  <c r="A72" i="15"/>
  <c r="A337" i="2" s="1"/>
  <c r="A80" i="15"/>
  <c r="A345" i="2" s="1"/>
  <c r="A65" i="15"/>
  <c r="A330" i="2" s="1"/>
  <c r="A73" i="15"/>
  <c r="A338" i="2" s="1"/>
  <c r="A66" i="15"/>
  <c r="A331" i="2" s="1"/>
  <c r="A78" i="15"/>
  <c r="A343" i="2" s="1"/>
  <c r="A67" i="15"/>
  <c r="A332" i="2" s="1"/>
  <c r="A75" i="15"/>
  <c r="A340" i="2" s="1"/>
  <c r="A69" i="15"/>
  <c r="A334" i="2" s="1"/>
  <c r="A77" i="15"/>
  <c r="A342" i="2" s="1"/>
  <c r="A71" i="15"/>
  <c r="A336" i="2" s="1"/>
  <c r="A79" i="15"/>
  <c r="A344" i="2" s="1"/>
  <c r="A74" i="15"/>
  <c r="A339" i="2" s="1"/>
  <c r="A68" i="15"/>
  <c r="A333" i="2" s="1"/>
  <c r="A76" i="15"/>
  <c r="A341" i="2" s="1"/>
  <c r="A70" i="15"/>
  <c r="A335" i="2" s="1"/>
  <c r="T20" i="21"/>
  <c r="U94" i="15"/>
  <c r="S359" i="2" s="1"/>
  <c r="A60" i="15"/>
  <c r="A325" i="2" s="1"/>
  <c r="A62" i="15"/>
  <c r="A327" i="2" s="1"/>
  <c r="T11" i="19"/>
  <c r="T36" i="19" s="1"/>
  <c r="C17" i="6" s="1"/>
  <c r="D17" i="6" s="1"/>
  <c r="U57" i="15"/>
  <c r="S322" i="2" s="1"/>
  <c r="T10" i="20"/>
  <c r="U81" i="15"/>
  <c r="S346" i="2" s="1"/>
  <c r="A81" i="15"/>
  <c r="A346" i="2" s="1"/>
  <c r="A82" i="15"/>
  <c r="A347" i="2" s="1"/>
  <c r="A83" i="15"/>
  <c r="A348" i="2" s="1"/>
  <c r="A95" i="15"/>
  <c r="A360" i="2" s="1"/>
  <c r="A99" i="15"/>
  <c r="A364" i="2" s="1"/>
  <c r="A103" i="15"/>
  <c r="A368" i="2" s="1"/>
  <c r="A96" i="15"/>
  <c r="A361" i="2" s="1"/>
  <c r="A104" i="15"/>
  <c r="A369" i="2" s="1"/>
  <c r="A100" i="15"/>
  <c r="A365" i="2" s="1"/>
  <c r="A97" i="15"/>
  <c r="A362" i="2" s="1"/>
  <c r="A101" i="15"/>
  <c r="A366" i="2" s="1"/>
  <c r="A105" i="15"/>
  <c r="A370" i="2" s="1"/>
  <c r="A94" i="15"/>
  <c r="A359" i="2" s="1"/>
  <c r="A98" i="15"/>
  <c r="A363" i="2" s="1"/>
  <c r="A102" i="15"/>
  <c r="A367" i="2" s="1"/>
  <c r="A63" i="15"/>
  <c r="A328" i="2" s="1"/>
  <c r="A61" i="15"/>
  <c r="A326" i="2" s="1"/>
  <c r="A58" i="15"/>
  <c r="A323" i="2" s="1"/>
  <c r="A59" i="15"/>
  <c r="A324" i="2" s="1"/>
  <c r="A57" i="15"/>
  <c r="A322" i="2" s="1"/>
  <c r="T33" i="21" l="1"/>
  <c r="C19" i="6" s="1"/>
  <c r="D19" i="6" s="1"/>
  <c r="G82" i="15"/>
  <c r="V347" i="2" s="1"/>
  <c r="J29" i="23"/>
  <c r="AS398" i="2" s="1"/>
  <c r="G58" i="13"/>
  <c r="P43" i="14" s="1"/>
  <c r="O218" i="2" s="1"/>
  <c r="D58" i="13"/>
  <c r="C58" i="13"/>
  <c r="J57" i="13"/>
  <c r="U42" i="14" s="1"/>
  <c r="Z217" i="2" s="1"/>
  <c r="I57" i="13"/>
  <c r="T42" i="14" s="1"/>
  <c r="Y217" i="2" s="1"/>
  <c r="H57" i="13"/>
  <c r="G57" i="13"/>
  <c r="P42" i="14" s="1"/>
  <c r="O217" i="2" s="1"/>
  <c r="D57" i="13"/>
  <c r="C57" i="13"/>
  <c r="C40" i="13"/>
  <c r="F25" i="14" s="1"/>
  <c r="V200" i="2" s="1"/>
  <c r="C27" i="13"/>
  <c r="F12" i="14" s="1"/>
  <c r="V187" i="2" s="1"/>
  <c r="H82" i="15" l="1"/>
  <c r="W347" i="2" s="1"/>
  <c r="K29" i="23"/>
  <c r="AT398" i="2" s="1"/>
  <c r="G42" i="14"/>
  <c r="W217" i="2" s="1"/>
  <c r="G43" i="14"/>
  <c r="W218" i="2" s="1"/>
  <c r="S42" i="14"/>
  <c r="R217" i="2" s="1"/>
  <c r="F42" i="14"/>
  <c r="V217" i="2" s="1"/>
  <c r="F43" i="14"/>
  <c r="V218" i="2" s="1"/>
  <c r="D27" i="13"/>
  <c r="D15" i="46" s="1"/>
  <c r="I82" i="15" l="1"/>
  <c r="G347" i="2" s="1"/>
  <c r="L29" i="23"/>
  <c r="AU398" i="2" s="1"/>
  <c r="W2268" i="2"/>
  <c r="G12" i="14"/>
  <c r="W187" i="2" s="1"/>
  <c r="D94" i="13"/>
  <c r="C90" i="13"/>
  <c r="G75" i="14" s="1"/>
  <c r="W250" i="2" s="1"/>
  <c r="H58" i="13"/>
  <c r="I108" i="42"/>
  <c r="I107" i="42"/>
  <c r="I106" i="42"/>
  <c r="I105" i="42"/>
  <c r="I104" i="42"/>
  <c r="I103" i="42"/>
  <c r="I102" i="42"/>
  <c r="I101" i="42"/>
  <c r="J89" i="42"/>
  <c r="J88" i="42"/>
  <c r="J87" i="42"/>
  <c r="J86" i="42"/>
  <c r="J85" i="42"/>
  <c r="J84" i="42"/>
  <c r="J83" i="42"/>
  <c r="J82" i="42"/>
  <c r="J81" i="42"/>
  <c r="J80" i="42"/>
  <c r="J79" i="42"/>
  <c r="J78" i="42"/>
  <c r="J77" i="42"/>
  <c r="J76" i="42"/>
  <c r="J75" i="42"/>
  <c r="J74" i="42"/>
  <c r="J73" i="42"/>
  <c r="J72" i="42"/>
  <c r="J71" i="42"/>
  <c r="J70" i="42"/>
  <c r="J69" i="42"/>
  <c r="J68" i="42"/>
  <c r="J67" i="42"/>
  <c r="J66" i="42"/>
  <c r="J65" i="42"/>
  <c r="J64" i="42"/>
  <c r="J63" i="42"/>
  <c r="J62" i="42"/>
  <c r="J61" i="42"/>
  <c r="J60" i="42"/>
  <c r="J59" i="42"/>
  <c r="J58" i="42"/>
  <c r="J57" i="42"/>
  <c r="J56" i="42"/>
  <c r="J55" i="42"/>
  <c r="J54" i="42"/>
  <c r="J53" i="42"/>
  <c r="J52" i="42"/>
  <c r="J51" i="42"/>
  <c r="J50" i="42"/>
  <c r="J49" i="42"/>
  <c r="J48" i="42"/>
  <c r="J47" i="42"/>
  <c r="J46" i="42"/>
  <c r="J45" i="42"/>
  <c r="J44" i="42"/>
  <c r="J43" i="42"/>
  <c r="J42" i="42"/>
  <c r="J41" i="42"/>
  <c r="J40" i="42"/>
  <c r="J32" i="42"/>
  <c r="J31" i="42"/>
  <c r="J30" i="42"/>
  <c r="J29" i="42"/>
  <c r="J28" i="42"/>
  <c r="J27" i="42"/>
  <c r="J26" i="42"/>
  <c r="J25" i="42"/>
  <c r="J24" i="42"/>
  <c r="J23" i="42"/>
  <c r="J22" i="42"/>
  <c r="J21" i="42"/>
  <c r="J20" i="42"/>
  <c r="J19" i="42"/>
  <c r="J18" i="42"/>
  <c r="J17" i="42"/>
  <c r="J16" i="42"/>
  <c r="J15" i="42"/>
  <c r="T12" i="16"/>
  <c r="L17" i="11"/>
  <c r="L14" i="11"/>
  <c r="L13" i="11"/>
  <c r="L12" i="11"/>
  <c r="L11" i="11"/>
  <c r="J82" i="15" l="1"/>
  <c r="H347" i="2" s="1"/>
  <c r="M29" i="23"/>
  <c r="AV398" i="2" s="1"/>
  <c r="S79" i="14"/>
  <c r="R254" i="2" s="1"/>
  <c r="D105" i="13"/>
  <c r="S90" i="14" s="1"/>
  <c r="R265" i="2" s="1"/>
  <c r="S43" i="14"/>
  <c r="R218" i="2" s="1"/>
  <c r="I58" i="13"/>
  <c r="T43" i="14" s="1"/>
  <c r="Y218" i="2" s="1"/>
  <c r="L29" i="11"/>
  <c r="D130" i="42"/>
  <c r="C66" i="6" s="1"/>
  <c r="D66" i="6" s="1"/>
  <c r="K82" i="15" l="1"/>
  <c r="I347" i="2" s="1"/>
  <c r="N29" i="23"/>
  <c r="AW398" i="2" s="1"/>
  <c r="L37" i="11"/>
  <c r="C11" i="6" s="1"/>
  <c r="D106" i="13"/>
  <c r="S91" i="14" s="1"/>
  <c r="R266" i="2" s="1"/>
  <c r="J58" i="13"/>
  <c r="U43" i="14" s="1"/>
  <c r="Z218" i="2" s="1"/>
  <c r="O62" i="22"/>
  <c r="P54" i="23" s="1"/>
  <c r="AY423" i="2" s="1"/>
  <c r="N62" i="22"/>
  <c r="O54" i="23" s="1"/>
  <c r="AX423" i="2" s="1"/>
  <c r="M62" i="22"/>
  <c r="N54" i="23" s="1"/>
  <c r="AW423" i="2" s="1"/>
  <c r="L62" i="22"/>
  <c r="M54" i="23" s="1"/>
  <c r="AV423" i="2" s="1"/>
  <c r="K62" i="22"/>
  <c r="L54" i="23" s="1"/>
  <c r="AU423" i="2" s="1"/>
  <c r="J62" i="22"/>
  <c r="K54" i="23" s="1"/>
  <c r="AT423" i="2" s="1"/>
  <c r="I62" i="22"/>
  <c r="J54" i="23" s="1"/>
  <c r="AS423" i="2" s="1"/>
  <c r="H62" i="22"/>
  <c r="I54" i="23" s="1"/>
  <c r="AR423" i="2" s="1"/>
  <c r="O53" i="22"/>
  <c r="P45" i="23" s="1"/>
  <c r="AY414" i="2" s="1"/>
  <c r="N53" i="22"/>
  <c r="O45" i="23" s="1"/>
  <c r="AX414" i="2" s="1"/>
  <c r="M53" i="22"/>
  <c r="N45" i="23" s="1"/>
  <c r="AW414" i="2" s="1"/>
  <c r="L53" i="22"/>
  <c r="M45" i="23" s="1"/>
  <c r="AV414" i="2" s="1"/>
  <c r="K53" i="22"/>
  <c r="L45" i="23" s="1"/>
  <c r="AU414" i="2" s="1"/>
  <c r="J53" i="22"/>
  <c r="K45" i="23" s="1"/>
  <c r="AT414" i="2" s="1"/>
  <c r="I53" i="22"/>
  <c r="J45" i="23" s="1"/>
  <c r="AS414" i="2" s="1"/>
  <c r="H53" i="22"/>
  <c r="I45" i="23" s="1"/>
  <c r="AR414" i="2" s="1"/>
  <c r="O44" i="22"/>
  <c r="P36" i="23" s="1"/>
  <c r="AY405" i="2" s="1"/>
  <c r="N44" i="22"/>
  <c r="O36" i="23" s="1"/>
  <c r="AX405" i="2" s="1"/>
  <c r="M44" i="22"/>
  <c r="N36" i="23" s="1"/>
  <c r="AW405" i="2" s="1"/>
  <c r="L44" i="22"/>
  <c r="M36" i="23" s="1"/>
  <c r="AV405" i="2" s="1"/>
  <c r="K44" i="22"/>
  <c r="L36" i="23" s="1"/>
  <c r="AU405" i="2" s="1"/>
  <c r="J44" i="22"/>
  <c r="K36" i="23" s="1"/>
  <c r="AT405" i="2" s="1"/>
  <c r="I44" i="22"/>
  <c r="J36" i="23" s="1"/>
  <c r="AS405" i="2" s="1"/>
  <c r="H44" i="22"/>
  <c r="I36" i="23" s="1"/>
  <c r="AR405" i="2" s="1"/>
  <c r="O35" i="22"/>
  <c r="P27" i="23" s="1"/>
  <c r="AY396" i="2" s="1"/>
  <c r="N35" i="22"/>
  <c r="O27" i="23" s="1"/>
  <c r="AX396" i="2" s="1"/>
  <c r="M35" i="22"/>
  <c r="N27" i="23" s="1"/>
  <c r="AW396" i="2" s="1"/>
  <c r="L35" i="22"/>
  <c r="M27" i="23" s="1"/>
  <c r="AV396" i="2" s="1"/>
  <c r="K35" i="22"/>
  <c r="L27" i="23" s="1"/>
  <c r="AU396" i="2" s="1"/>
  <c r="J35" i="22"/>
  <c r="K27" i="23" s="1"/>
  <c r="AT396" i="2" s="1"/>
  <c r="I35" i="22"/>
  <c r="J27" i="23" s="1"/>
  <c r="AS396" i="2" s="1"/>
  <c r="H35" i="22"/>
  <c r="I27" i="23" s="1"/>
  <c r="AR396" i="2" s="1"/>
  <c r="O26" i="22"/>
  <c r="P18" i="23" s="1"/>
  <c r="AY387" i="2" s="1"/>
  <c r="N26" i="22"/>
  <c r="O18" i="23" s="1"/>
  <c r="AX387" i="2" s="1"/>
  <c r="M26" i="22"/>
  <c r="N18" i="23" s="1"/>
  <c r="AW387" i="2" s="1"/>
  <c r="L26" i="22"/>
  <c r="M18" i="23" s="1"/>
  <c r="AV387" i="2" s="1"/>
  <c r="K26" i="22"/>
  <c r="L18" i="23" s="1"/>
  <c r="AU387" i="2" s="1"/>
  <c r="J26" i="22"/>
  <c r="K18" i="23" s="1"/>
  <c r="AT387" i="2" s="1"/>
  <c r="I26" i="22"/>
  <c r="J18" i="23" s="1"/>
  <c r="AS387" i="2" s="1"/>
  <c r="H26" i="22"/>
  <c r="I18" i="23" s="1"/>
  <c r="AR387" i="2" s="1"/>
  <c r="O17" i="22"/>
  <c r="P9" i="23" s="1"/>
  <c r="AY378" i="2" s="1"/>
  <c r="N17" i="22"/>
  <c r="O9" i="23" s="1"/>
  <c r="AX378" i="2" s="1"/>
  <c r="M17" i="22"/>
  <c r="N9" i="23" s="1"/>
  <c r="AW378" i="2" s="1"/>
  <c r="L17" i="22"/>
  <c r="M9" i="23" s="1"/>
  <c r="AV378" i="2" s="1"/>
  <c r="K17" i="22"/>
  <c r="L9" i="23" s="1"/>
  <c r="AU378" i="2" s="1"/>
  <c r="J17" i="22"/>
  <c r="K9" i="23" s="1"/>
  <c r="AT378" i="2" s="1"/>
  <c r="I17" i="22"/>
  <c r="J9" i="23" s="1"/>
  <c r="AS378" i="2" s="1"/>
  <c r="H17" i="22"/>
  <c r="I9" i="23" s="1"/>
  <c r="AR378" i="2" s="1"/>
  <c r="L82" i="15" l="1"/>
  <c r="J347" i="2" s="1"/>
  <c r="O29" i="23"/>
  <c r="AX398" i="2" s="1"/>
  <c r="P37" i="22"/>
  <c r="H18" i="22"/>
  <c r="I10" i="23" s="1"/>
  <c r="AR379" i="2" s="1"/>
  <c r="I18" i="22"/>
  <c r="J10" i="23" s="1"/>
  <c r="AS379" i="2" s="1"/>
  <c r="J18" i="22"/>
  <c r="K10" i="23" s="1"/>
  <c r="AT379" i="2" s="1"/>
  <c r="K18" i="22"/>
  <c r="L10" i="23" s="1"/>
  <c r="AU379" i="2" s="1"/>
  <c r="L18" i="22"/>
  <c r="M10" i="23" s="1"/>
  <c r="AV379" i="2" s="1"/>
  <c r="M18" i="22"/>
  <c r="N10" i="23" s="1"/>
  <c r="AW379" i="2" s="1"/>
  <c r="N18" i="22"/>
  <c r="O10" i="23" s="1"/>
  <c r="AX379" i="2" s="1"/>
  <c r="O18" i="22"/>
  <c r="P10" i="23" s="1"/>
  <c r="AY379" i="2" s="1"/>
  <c r="H27" i="22"/>
  <c r="I19" i="23" s="1"/>
  <c r="AR388" i="2" s="1"/>
  <c r="I27" i="22"/>
  <c r="J19" i="23" s="1"/>
  <c r="AS388" i="2" s="1"/>
  <c r="J27" i="22"/>
  <c r="K19" i="23" s="1"/>
  <c r="AT388" i="2" s="1"/>
  <c r="K27" i="22"/>
  <c r="L19" i="23" s="1"/>
  <c r="AU388" i="2" s="1"/>
  <c r="L27" i="22"/>
  <c r="M19" i="23" s="1"/>
  <c r="AV388" i="2" s="1"/>
  <c r="M27" i="22"/>
  <c r="N19" i="23" s="1"/>
  <c r="AW388" i="2" s="1"/>
  <c r="N27" i="22"/>
  <c r="O19" i="23" s="1"/>
  <c r="AX388" i="2" s="1"/>
  <c r="O27" i="22"/>
  <c r="P19" i="23" s="1"/>
  <c r="AY388" i="2" s="1"/>
  <c r="H36" i="22"/>
  <c r="I28" i="23" s="1"/>
  <c r="AR397" i="2" s="1"/>
  <c r="I36" i="22"/>
  <c r="J28" i="23" s="1"/>
  <c r="AS397" i="2" s="1"/>
  <c r="J36" i="22"/>
  <c r="K28" i="23" s="1"/>
  <c r="AT397" i="2" s="1"/>
  <c r="K36" i="22"/>
  <c r="L28" i="23" s="1"/>
  <c r="AU397" i="2" s="1"/>
  <c r="L36" i="22"/>
  <c r="M28" i="23" s="1"/>
  <c r="AV397" i="2" s="1"/>
  <c r="M36" i="22"/>
  <c r="N28" i="23" s="1"/>
  <c r="AW397" i="2" s="1"/>
  <c r="N36" i="22"/>
  <c r="O28" i="23" s="1"/>
  <c r="AX397" i="2" s="1"/>
  <c r="O36" i="22"/>
  <c r="P28" i="23" s="1"/>
  <c r="AY397" i="2" s="1"/>
  <c r="C59" i="13"/>
  <c r="F44" i="14" s="1"/>
  <c r="V219" i="2" s="1"/>
  <c r="H3" i="22"/>
  <c r="B2" i="16"/>
  <c r="M82" i="15" l="1"/>
  <c r="K347" i="2" s="1"/>
  <c r="Q29" i="23"/>
  <c r="AZ398" i="2" s="1"/>
  <c r="P29" i="23"/>
  <c r="AY398" i="2" s="1"/>
  <c r="Q37" i="22"/>
  <c r="A55" i="23"/>
  <c r="A424" i="2" s="1"/>
  <c r="A63" i="23"/>
  <c r="A432" i="2" s="1"/>
  <c r="A57" i="23"/>
  <c r="A426" i="2" s="1"/>
  <c r="A56" i="23"/>
  <c r="A425" i="2" s="1"/>
  <c r="A64" i="23"/>
  <c r="A433" i="2" s="1"/>
  <c r="A65" i="23"/>
  <c r="A434" i="2" s="1"/>
  <c r="A59" i="23"/>
  <c r="A428" i="2" s="1"/>
  <c r="A67" i="23"/>
  <c r="A436" i="2" s="1"/>
  <c r="A58" i="23"/>
  <c r="A427" i="2" s="1"/>
  <c r="A60" i="23"/>
  <c r="A429" i="2" s="1"/>
  <c r="A54" i="23"/>
  <c r="A423" i="2" s="1"/>
  <c r="A61" i="23"/>
  <c r="A430" i="2" s="1"/>
  <c r="A52" i="23"/>
  <c r="A421" i="2" s="1"/>
  <c r="A62" i="23"/>
  <c r="A431" i="2" s="1"/>
  <c r="A66" i="23"/>
  <c r="A435" i="2" s="1"/>
  <c r="A53" i="23"/>
  <c r="A422" i="2" s="1"/>
  <c r="A52" i="15"/>
  <c r="A317" i="2" s="1"/>
  <c r="A39" i="15"/>
  <c r="A304" i="2" s="1"/>
  <c r="A37" i="15"/>
  <c r="A302" i="2" s="1"/>
  <c r="A51" i="15"/>
  <c r="A316" i="2" s="1"/>
  <c r="A46" i="15"/>
  <c r="A311" i="2" s="1"/>
  <c r="A38" i="15"/>
  <c r="A303" i="2" s="1"/>
  <c r="A50" i="15"/>
  <c r="A315" i="2" s="1"/>
  <c r="A45" i="15"/>
  <c r="A310" i="2" s="1"/>
  <c r="A48" i="15"/>
  <c r="A313" i="2" s="1"/>
  <c r="A43" i="15"/>
  <c r="A308" i="2" s="1"/>
  <c r="A35" i="15"/>
  <c r="A300" i="2" s="1"/>
  <c r="A55" i="15"/>
  <c r="A320" i="2" s="1"/>
  <c r="A47" i="15"/>
  <c r="A312" i="2" s="1"/>
  <c r="A42" i="15"/>
  <c r="A307" i="2" s="1"/>
  <c r="A54" i="15"/>
  <c r="A319" i="2" s="1"/>
  <c r="A36" i="15"/>
  <c r="A301" i="2" s="1"/>
  <c r="A53" i="15"/>
  <c r="A318" i="2" s="1"/>
  <c r="A49" i="15"/>
  <c r="A314" i="2" s="1"/>
  <c r="A44" i="15"/>
  <c r="A309" i="2" s="1"/>
  <c r="A41" i="15"/>
  <c r="A306" i="2" s="1"/>
  <c r="A40" i="15"/>
  <c r="A305" i="2" s="1"/>
  <c r="A18" i="15"/>
  <c r="A283" i="2" s="1"/>
  <c r="A26" i="15"/>
  <c r="A291" i="2" s="1"/>
  <c r="A34" i="15"/>
  <c r="A299" i="2" s="1"/>
  <c r="A9" i="15"/>
  <c r="A274" i="2" s="1"/>
  <c r="A19" i="15"/>
  <c r="A284" i="2" s="1"/>
  <c r="A27" i="15"/>
  <c r="A292" i="2" s="1"/>
  <c r="A2" i="15"/>
  <c r="A267" i="2" s="1"/>
  <c r="A10" i="15"/>
  <c r="A275" i="2" s="1"/>
  <c r="A20" i="15"/>
  <c r="A285" i="2" s="1"/>
  <c r="A3" i="15"/>
  <c r="A268" i="2" s="1"/>
  <c r="A22" i="15"/>
  <c r="A287" i="2" s="1"/>
  <c r="A5" i="15"/>
  <c r="A270" i="2" s="1"/>
  <c r="A16" i="15"/>
  <c r="A281" i="2" s="1"/>
  <c r="A21" i="15"/>
  <c r="A286" i="2" s="1"/>
  <c r="A29" i="15"/>
  <c r="A294" i="2" s="1"/>
  <c r="A4" i="15"/>
  <c r="A269" i="2" s="1"/>
  <c r="A12" i="15"/>
  <c r="A277" i="2" s="1"/>
  <c r="A32" i="15"/>
  <c r="A297" i="2" s="1"/>
  <c r="A7" i="15"/>
  <c r="A272" i="2" s="1"/>
  <c r="A23" i="15"/>
  <c r="A288" i="2" s="1"/>
  <c r="A14" i="15"/>
  <c r="A279" i="2" s="1"/>
  <c r="A17" i="15"/>
  <c r="A282" i="2" s="1"/>
  <c r="A25" i="15"/>
  <c r="A290" i="2" s="1"/>
  <c r="A33" i="15"/>
  <c r="A298" i="2" s="1"/>
  <c r="A8" i="15"/>
  <c r="A273" i="2" s="1"/>
  <c r="A28" i="15"/>
  <c r="A293" i="2" s="1"/>
  <c r="A11" i="15"/>
  <c r="A276" i="2" s="1"/>
  <c r="A30" i="15"/>
  <c r="A295" i="2" s="1"/>
  <c r="A13" i="15"/>
  <c r="A278" i="2" s="1"/>
  <c r="A15" i="15"/>
  <c r="A280" i="2" s="1"/>
  <c r="A31" i="15"/>
  <c r="A296" i="2" s="1"/>
  <c r="A6" i="15"/>
  <c r="A271" i="2" s="1"/>
  <c r="A24" i="15"/>
  <c r="A289" i="2" s="1"/>
  <c r="A51" i="23"/>
  <c r="A420" i="2" s="1"/>
  <c r="A50" i="23"/>
  <c r="A419" i="2" s="1"/>
  <c r="D59" i="13"/>
  <c r="A49" i="23"/>
  <c r="A418" i="2" s="1"/>
  <c r="A3" i="23"/>
  <c r="A372" i="2" s="1"/>
  <c r="A7" i="23"/>
  <c r="A376" i="2" s="1"/>
  <c r="A11" i="23"/>
  <c r="A380" i="2" s="1"/>
  <c r="A15" i="23"/>
  <c r="A384" i="2" s="1"/>
  <c r="A19" i="23"/>
  <c r="A388" i="2" s="1"/>
  <c r="A23" i="23"/>
  <c r="A392" i="2" s="1"/>
  <c r="A27" i="23"/>
  <c r="A396" i="2" s="1"/>
  <c r="A31" i="23"/>
  <c r="A400" i="2" s="1"/>
  <c r="A35" i="23"/>
  <c r="A404" i="2" s="1"/>
  <c r="A39" i="23"/>
  <c r="A408" i="2" s="1"/>
  <c r="A43" i="23"/>
  <c r="A412" i="2" s="1"/>
  <c r="A47" i="23"/>
  <c r="A416" i="2" s="1"/>
  <c r="A4" i="23"/>
  <c r="A373" i="2" s="1"/>
  <c r="A8" i="23"/>
  <c r="A377" i="2" s="1"/>
  <c r="A12" i="23"/>
  <c r="A381" i="2" s="1"/>
  <c r="A16" i="23"/>
  <c r="A385" i="2" s="1"/>
  <c r="A20" i="23"/>
  <c r="A389" i="2" s="1"/>
  <c r="A24" i="23"/>
  <c r="A393" i="2" s="1"/>
  <c r="A28" i="23"/>
  <c r="A397" i="2" s="1"/>
  <c r="A32" i="23"/>
  <c r="A401" i="2" s="1"/>
  <c r="A36" i="23"/>
  <c r="A405" i="2" s="1"/>
  <c r="A40" i="23"/>
  <c r="A409" i="2" s="1"/>
  <c r="A44" i="23"/>
  <c r="A413" i="2" s="1"/>
  <c r="A48" i="23"/>
  <c r="A417" i="2" s="1"/>
  <c r="A2" i="23"/>
  <c r="A371" i="2" s="1"/>
  <c r="A5" i="23"/>
  <c r="A374" i="2" s="1"/>
  <c r="A9" i="23"/>
  <c r="A378" i="2" s="1"/>
  <c r="A13" i="23"/>
  <c r="A382" i="2" s="1"/>
  <c r="A17" i="23"/>
  <c r="A386" i="2" s="1"/>
  <c r="A21" i="23"/>
  <c r="A390" i="2" s="1"/>
  <c r="A25" i="23"/>
  <c r="A394" i="2" s="1"/>
  <c r="A29" i="23"/>
  <c r="A398" i="2" s="1"/>
  <c r="A33" i="23"/>
  <c r="A402" i="2" s="1"/>
  <c r="A37" i="23"/>
  <c r="A406" i="2" s="1"/>
  <c r="A41" i="23"/>
  <c r="A410" i="2" s="1"/>
  <c r="A45" i="23"/>
  <c r="A414" i="2" s="1"/>
  <c r="A6" i="23"/>
  <c r="A375" i="2" s="1"/>
  <c r="A10" i="23"/>
  <c r="A379" i="2" s="1"/>
  <c r="A14" i="23"/>
  <c r="A383" i="2" s="1"/>
  <c r="A18" i="23"/>
  <c r="A387" i="2" s="1"/>
  <c r="A22" i="23"/>
  <c r="A391" i="2" s="1"/>
  <c r="A26" i="23"/>
  <c r="A395" i="2" s="1"/>
  <c r="A30" i="23"/>
  <c r="A399" i="2" s="1"/>
  <c r="A34" i="23"/>
  <c r="A403" i="2" s="1"/>
  <c r="A38" i="23"/>
  <c r="A407" i="2" s="1"/>
  <c r="A42" i="23"/>
  <c r="A411" i="2" s="1"/>
  <c r="A46" i="23"/>
  <c r="A415" i="2" s="1"/>
  <c r="F96" i="43"/>
  <c r="W2117" i="2" s="1"/>
  <c r="G96" i="43"/>
  <c r="X2117" i="2" s="1"/>
  <c r="F97" i="43"/>
  <c r="W2118" i="2" s="1"/>
  <c r="G97" i="43"/>
  <c r="X2118" i="2" s="1"/>
  <c r="F98" i="43"/>
  <c r="W2119" i="2" s="1"/>
  <c r="G98" i="43"/>
  <c r="X2119" i="2" s="1"/>
  <c r="F99" i="43"/>
  <c r="W2120" i="2" s="1"/>
  <c r="G99" i="43"/>
  <c r="X2120" i="2" s="1"/>
  <c r="F100" i="43"/>
  <c r="W2121" i="2" s="1"/>
  <c r="G100" i="43"/>
  <c r="X2121" i="2" s="1"/>
  <c r="F101" i="43"/>
  <c r="W2122" i="2" s="1"/>
  <c r="G101" i="43"/>
  <c r="X2122" i="2" s="1"/>
  <c r="G95" i="43"/>
  <c r="X2116" i="2" s="1"/>
  <c r="F95" i="43"/>
  <c r="W2116" i="2" s="1"/>
  <c r="E96" i="43"/>
  <c r="F2117" i="2" s="1"/>
  <c r="E97" i="43"/>
  <c r="F2118" i="2" s="1"/>
  <c r="E98" i="43"/>
  <c r="F2119" i="2" s="1"/>
  <c r="E99" i="43"/>
  <c r="F2120" i="2" s="1"/>
  <c r="E100" i="43"/>
  <c r="F2121" i="2" s="1"/>
  <c r="E101" i="43"/>
  <c r="F2122" i="2" s="1"/>
  <c r="E95" i="43"/>
  <c r="F2116" i="2" s="1"/>
  <c r="C96" i="43"/>
  <c r="C2117" i="2" s="1"/>
  <c r="C97" i="43"/>
  <c r="C2118" i="2" s="1"/>
  <c r="C98" i="43"/>
  <c r="C2119" i="2" s="1"/>
  <c r="C99" i="43"/>
  <c r="C2120" i="2" s="1"/>
  <c r="C100" i="43"/>
  <c r="C2121" i="2" s="1"/>
  <c r="C101" i="43"/>
  <c r="C2122" i="2" s="1"/>
  <c r="C95" i="43"/>
  <c r="C2116" i="2" s="1"/>
  <c r="E94" i="43"/>
  <c r="F2115" i="2" s="1"/>
  <c r="E93" i="43"/>
  <c r="F2114" i="2" s="1"/>
  <c r="M94" i="43"/>
  <c r="AD2115" i="2" s="1"/>
  <c r="M93" i="43"/>
  <c r="AD2114" i="2" s="1"/>
  <c r="N94" i="43"/>
  <c r="AL2115" i="2" s="1"/>
  <c r="N93" i="43"/>
  <c r="AL2114" i="2" s="1"/>
  <c r="M77" i="43"/>
  <c r="AD2098" i="2" s="1"/>
  <c r="M78" i="43"/>
  <c r="AD2099" i="2" s="1"/>
  <c r="M79" i="43"/>
  <c r="AD2100" i="2" s="1"/>
  <c r="M80" i="43"/>
  <c r="AD2101" i="2" s="1"/>
  <c r="M81" i="43"/>
  <c r="AD2102" i="2" s="1"/>
  <c r="M82" i="43"/>
  <c r="AD2103" i="2" s="1"/>
  <c r="M83" i="43"/>
  <c r="AD2104" i="2" s="1"/>
  <c r="M84" i="43"/>
  <c r="AD2105" i="2" s="1"/>
  <c r="M85" i="43"/>
  <c r="AD2106" i="2" s="1"/>
  <c r="M86" i="43"/>
  <c r="AD2107" i="2" s="1"/>
  <c r="M87" i="43"/>
  <c r="AD2108" i="2" s="1"/>
  <c r="M88" i="43"/>
  <c r="AD2109" i="2" s="1"/>
  <c r="M89" i="43"/>
  <c r="AD2110" i="2" s="1"/>
  <c r="M90" i="43"/>
  <c r="AD2111" i="2" s="1"/>
  <c r="M91" i="43"/>
  <c r="AD2112" i="2" s="1"/>
  <c r="M76" i="43"/>
  <c r="AD2097" i="2" s="1"/>
  <c r="C77" i="43"/>
  <c r="C2098" i="2" s="1"/>
  <c r="C78" i="43"/>
  <c r="C2099" i="2" s="1"/>
  <c r="C79" i="43"/>
  <c r="C2100" i="2" s="1"/>
  <c r="C80" i="43"/>
  <c r="C2101" i="2" s="1"/>
  <c r="C81" i="43"/>
  <c r="C2102" i="2" s="1"/>
  <c r="C82" i="43"/>
  <c r="C2103" i="2" s="1"/>
  <c r="C83" i="43"/>
  <c r="C2104" i="2" s="1"/>
  <c r="C84" i="43"/>
  <c r="C2105" i="2" s="1"/>
  <c r="C85" i="43"/>
  <c r="C2106" i="2" s="1"/>
  <c r="C86" i="43"/>
  <c r="C2107" i="2" s="1"/>
  <c r="C87" i="43"/>
  <c r="C2108" i="2" s="1"/>
  <c r="C88" i="43"/>
  <c r="C2109" i="2" s="1"/>
  <c r="C89" i="43"/>
  <c r="C2110" i="2" s="1"/>
  <c r="C90" i="43"/>
  <c r="C2111" i="2" s="1"/>
  <c r="C91" i="43"/>
  <c r="C2112" i="2" s="1"/>
  <c r="C92" i="43"/>
  <c r="C2113" i="2" s="1"/>
  <c r="C76" i="43"/>
  <c r="C2097" i="2" s="1"/>
  <c r="N26" i="43"/>
  <c r="AL2047" i="2" s="1"/>
  <c r="N27" i="43"/>
  <c r="AL2048" i="2" s="1"/>
  <c r="N28" i="43"/>
  <c r="AL2049" i="2" s="1"/>
  <c r="N29" i="43"/>
  <c r="AL2050" i="2" s="1"/>
  <c r="N30" i="43"/>
  <c r="AL2051" i="2" s="1"/>
  <c r="N31" i="43"/>
  <c r="AL2052" i="2" s="1"/>
  <c r="N32" i="43"/>
  <c r="AL2053" i="2" s="1"/>
  <c r="N33" i="43"/>
  <c r="AL2054" i="2" s="1"/>
  <c r="N34" i="43"/>
  <c r="AL2055" i="2" s="1"/>
  <c r="N35" i="43"/>
  <c r="AL2056" i="2" s="1"/>
  <c r="N36" i="43"/>
  <c r="AL2057" i="2" s="1"/>
  <c r="N37" i="43"/>
  <c r="AL2058" i="2" s="1"/>
  <c r="N38" i="43"/>
  <c r="AL2059" i="2" s="1"/>
  <c r="N39" i="43"/>
  <c r="AL2060" i="2" s="1"/>
  <c r="N40" i="43"/>
  <c r="AL2061" i="2" s="1"/>
  <c r="N41" i="43"/>
  <c r="AL2062" i="2" s="1"/>
  <c r="N42" i="43"/>
  <c r="AL2063" i="2" s="1"/>
  <c r="N43" i="43"/>
  <c r="AL2064" i="2" s="1"/>
  <c r="N44" i="43"/>
  <c r="AL2065" i="2" s="1"/>
  <c r="N45" i="43"/>
  <c r="AL2066" i="2" s="1"/>
  <c r="N46" i="43"/>
  <c r="AL2067" i="2" s="1"/>
  <c r="N47" i="43"/>
  <c r="AL2068" i="2" s="1"/>
  <c r="N48" i="43"/>
  <c r="AL2069" i="2" s="1"/>
  <c r="N49" i="43"/>
  <c r="AL2070" i="2" s="1"/>
  <c r="N50" i="43"/>
  <c r="AL2071" i="2" s="1"/>
  <c r="N51" i="43"/>
  <c r="AL2072" i="2" s="1"/>
  <c r="N52" i="43"/>
  <c r="AL2073" i="2" s="1"/>
  <c r="N53" i="43"/>
  <c r="AL2074" i="2" s="1"/>
  <c r="N54" i="43"/>
  <c r="AL2075" i="2" s="1"/>
  <c r="N55" i="43"/>
  <c r="AL2076" i="2" s="1"/>
  <c r="N56" i="43"/>
  <c r="AL2077" i="2" s="1"/>
  <c r="N57" i="43"/>
  <c r="AL2078" i="2" s="1"/>
  <c r="N58" i="43"/>
  <c r="AL2079" i="2" s="1"/>
  <c r="N59" i="43"/>
  <c r="AL2080" i="2" s="1"/>
  <c r="N60" i="43"/>
  <c r="AL2081" i="2" s="1"/>
  <c r="N61" i="43"/>
  <c r="AL2082" i="2" s="1"/>
  <c r="N62" i="43"/>
  <c r="AL2083" i="2" s="1"/>
  <c r="N63" i="43"/>
  <c r="AL2084" i="2" s="1"/>
  <c r="N64" i="43"/>
  <c r="AL2085" i="2" s="1"/>
  <c r="N65" i="43"/>
  <c r="AL2086" i="2" s="1"/>
  <c r="N66" i="43"/>
  <c r="AL2087" i="2" s="1"/>
  <c r="N67" i="43"/>
  <c r="AL2088" i="2" s="1"/>
  <c r="N68" i="43"/>
  <c r="AL2089" i="2" s="1"/>
  <c r="N69" i="43"/>
  <c r="AL2090" i="2" s="1"/>
  <c r="N70" i="43"/>
  <c r="AL2091" i="2" s="1"/>
  <c r="N71" i="43"/>
  <c r="AL2092" i="2" s="1"/>
  <c r="N72" i="43"/>
  <c r="AL2093" i="2" s="1"/>
  <c r="N73" i="43"/>
  <c r="AL2094" i="2" s="1"/>
  <c r="N74" i="43"/>
  <c r="AL2095" i="2" s="1"/>
  <c r="N25" i="43"/>
  <c r="AL2046" i="2" s="1"/>
  <c r="C23" i="43"/>
  <c r="C2044" i="2" s="1"/>
  <c r="C24" i="43"/>
  <c r="C2045" i="2" s="1"/>
  <c r="C25" i="43"/>
  <c r="C2046" i="2" s="1"/>
  <c r="C26" i="43"/>
  <c r="C2047" i="2" s="1"/>
  <c r="C27" i="43"/>
  <c r="C2048" i="2" s="1"/>
  <c r="C28" i="43"/>
  <c r="C2049" i="2" s="1"/>
  <c r="C29" i="43"/>
  <c r="C2050" i="2" s="1"/>
  <c r="C30" i="43"/>
  <c r="C2051" i="2" s="1"/>
  <c r="C31" i="43"/>
  <c r="C2052" i="2" s="1"/>
  <c r="C32" i="43"/>
  <c r="C2053" i="2" s="1"/>
  <c r="C33" i="43"/>
  <c r="C2054" i="2" s="1"/>
  <c r="C34" i="43"/>
  <c r="C2055" i="2" s="1"/>
  <c r="C35" i="43"/>
  <c r="C2056" i="2" s="1"/>
  <c r="C36" i="43"/>
  <c r="C2057" i="2" s="1"/>
  <c r="C37" i="43"/>
  <c r="C2058" i="2" s="1"/>
  <c r="C38" i="43"/>
  <c r="C2059" i="2" s="1"/>
  <c r="C39" i="43"/>
  <c r="C2060" i="2" s="1"/>
  <c r="C40" i="43"/>
  <c r="C2061" i="2" s="1"/>
  <c r="C41" i="43"/>
  <c r="C2062" i="2" s="1"/>
  <c r="C42" i="43"/>
  <c r="C2063" i="2" s="1"/>
  <c r="C43" i="43"/>
  <c r="C2064" i="2" s="1"/>
  <c r="C44" i="43"/>
  <c r="C2065" i="2" s="1"/>
  <c r="C45" i="43"/>
  <c r="C2066" i="2" s="1"/>
  <c r="C46" i="43"/>
  <c r="C2067" i="2" s="1"/>
  <c r="C47" i="43"/>
  <c r="C2068" i="2" s="1"/>
  <c r="C48" i="43"/>
  <c r="C2069" i="2" s="1"/>
  <c r="C49" i="43"/>
  <c r="C2070" i="2" s="1"/>
  <c r="C50" i="43"/>
  <c r="C2071" i="2" s="1"/>
  <c r="C51" i="43"/>
  <c r="C2072" i="2" s="1"/>
  <c r="C52" i="43"/>
  <c r="C2073" i="2" s="1"/>
  <c r="C53" i="43"/>
  <c r="C2074" i="2" s="1"/>
  <c r="C54" i="43"/>
  <c r="C2075" i="2" s="1"/>
  <c r="C55" i="43"/>
  <c r="C2076" i="2" s="1"/>
  <c r="C56" i="43"/>
  <c r="C2077" i="2" s="1"/>
  <c r="C57" i="43"/>
  <c r="C2078" i="2" s="1"/>
  <c r="C58" i="43"/>
  <c r="C2079" i="2" s="1"/>
  <c r="C59" i="43"/>
  <c r="C2080" i="2" s="1"/>
  <c r="C60" i="43"/>
  <c r="C2081" i="2" s="1"/>
  <c r="C61" i="43"/>
  <c r="C2082" i="2" s="1"/>
  <c r="C62" i="43"/>
  <c r="C2083" i="2" s="1"/>
  <c r="C63" i="43"/>
  <c r="C2084" i="2" s="1"/>
  <c r="C64" i="43"/>
  <c r="C2085" i="2" s="1"/>
  <c r="C65" i="43"/>
  <c r="C2086" i="2" s="1"/>
  <c r="C66" i="43"/>
  <c r="C2087" i="2" s="1"/>
  <c r="C67" i="43"/>
  <c r="C2088" i="2" s="1"/>
  <c r="C68" i="43"/>
  <c r="C2089" i="2" s="1"/>
  <c r="C69" i="43"/>
  <c r="C2090" i="2" s="1"/>
  <c r="C70" i="43"/>
  <c r="C2091" i="2" s="1"/>
  <c r="C71" i="43"/>
  <c r="C2092" i="2" s="1"/>
  <c r="C72" i="43"/>
  <c r="C2093" i="2" s="1"/>
  <c r="C73" i="43"/>
  <c r="C2094" i="2" s="1"/>
  <c r="C74" i="43"/>
  <c r="C2095" i="2" s="1"/>
  <c r="C75" i="43"/>
  <c r="C2096" i="2" s="1"/>
  <c r="E90" i="43"/>
  <c r="F2111" i="2" s="1"/>
  <c r="E91" i="43"/>
  <c r="F2112" i="2" s="1"/>
  <c r="G91" i="43"/>
  <c r="X2112" i="2" s="1"/>
  <c r="H91" i="43"/>
  <c r="Y2112" i="2" s="1"/>
  <c r="I91" i="43"/>
  <c r="Z2112" i="2" s="1"/>
  <c r="J91" i="43"/>
  <c r="AA2112" i="2" s="1"/>
  <c r="E92" i="43"/>
  <c r="F2113" i="2" s="1"/>
  <c r="E76" i="43"/>
  <c r="F2097" i="2" s="1"/>
  <c r="G76" i="43"/>
  <c r="X2097" i="2" s="1"/>
  <c r="H76" i="43"/>
  <c r="Y2097" i="2" s="1"/>
  <c r="I76" i="43"/>
  <c r="Z2097" i="2" s="1"/>
  <c r="J76" i="43"/>
  <c r="AA2097" i="2" s="1"/>
  <c r="E77" i="43"/>
  <c r="F2098" i="2" s="1"/>
  <c r="G77" i="43"/>
  <c r="X2098" i="2" s="1"/>
  <c r="H77" i="43"/>
  <c r="Y2098" i="2" s="1"/>
  <c r="I77" i="43"/>
  <c r="Z2098" i="2" s="1"/>
  <c r="J77" i="43"/>
  <c r="AA2098" i="2" s="1"/>
  <c r="E78" i="43"/>
  <c r="F2099" i="2" s="1"/>
  <c r="G78" i="43"/>
  <c r="X2099" i="2" s="1"/>
  <c r="H78" i="43"/>
  <c r="Y2099" i="2" s="1"/>
  <c r="I78" i="43"/>
  <c r="Z2099" i="2" s="1"/>
  <c r="J78" i="43"/>
  <c r="AA2099" i="2" s="1"/>
  <c r="E79" i="43"/>
  <c r="F2100" i="2" s="1"/>
  <c r="G79" i="43"/>
  <c r="X2100" i="2" s="1"/>
  <c r="H79" i="43"/>
  <c r="Y2100" i="2" s="1"/>
  <c r="I79" i="43"/>
  <c r="Z2100" i="2" s="1"/>
  <c r="J79" i="43"/>
  <c r="AA2100" i="2" s="1"/>
  <c r="E80" i="43"/>
  <c r="F2101" i="2" s="1"/>
  <c r="G80" i="43"/>
  <c r="X2101" i="2" s="1"/>
  <c r="H80" i="43"/>
  <c r="Y2101" i="2" s="1"/>
  <c r="I80" i="43"/>
  <c r="Z2101" i="2" s="1"/>
  <c r="J80" i="43"/>
  <c r="AA2101" i="2" s="1"/>
  <c r="E81" i="43"/>
  <c r="F2102" i="2" s="1"/>
  <c r="G81" i="43"/>
  <c r="X2102" i="2" s="1"/>
  <c r="H81" i="43"/>
  <c r="Y2102" i="2" s="1"/>
  <c r="I81" i="43"/>
  <c r="Z2102" i="2" s="1"/>
  <c r="J81" i="43"/>
  <c r="AA2102" i="2" s="1"/>
  <c r="E82" i="43"/>
  <c r="F2103" i="2" s="1"/>
  <c r="G82" i="43"/>
  <c r="X2103" i="2" s="1"/>
  <c r="H82" i="43"/>
  <c r="Y2103" i="2" s="1"/>
  <c r="I82" i="43"/>
  <c r="Z2103" i="2" s="1"/>
  <c r="J82" i="43"/>
  <c r="AA2103" i="2" s="1"/>
  <c r="E83" i="43"/>
  <c r="F2104" i="2" s="1"/>
  <c r="G83" i="43"/>
  <c r="X2104" i="2" s="1"/>
  <c r="H83" i="43"/>
  <c r="Y2104" i="2" s="1"/>
  <c r="I83" i="43"/>
  <c r="Z2104" i="2" s="1"/>
  <c r="J83" i="43"/>
  <c r="AA2104" i="2" s="1"/>
  <c r="E84" i="43"/>
  <c r="F2105" i="2" s="1"/>
  <c r="G84" i="43"/>
  <c r="X2105" i="2" s="1"/>
  <c r="H84" i="43"/>
  <c r="Y2105" i="2" s="1"/>
  <c r="I84" i="43"/>
  <c r="Z2105" i="2" s="1"/>
  <c r="J84" i="43"/>
  <c r="AA2105" i="2" s="1"/>
  <c r="E85" i="43"/>
  <c r="F2106" i="2" s="1"/>
  <c r="G85" i="43"/>
  <c r="X2106" i="2" s="1"/>
  <c r="H85" i="43"/>
  <c r="Y2106" i="2" s="1"/>
  <c r="I85" i="43"/>
  <c r="Z2106" i="2" s="1"/>
  <c r="J85" i="43"/>
  <c r="AA2106" i="2" s="1"/>
  <c r="E86" i="43"/>
  <c r="F2107" i="2" s="1"/>
  <c r="G86" i="43"/>
  <c r="X2107" i="2" s="1"/>
  <c r="H86" i="43"/>
  <c r="Y2107" i="2" s="1"/>
  <c r="I86" i="43"/>
  <c r="Z2107" i="2" s="1"/>
  <c r="J86" i="43"/>
  <c r="AA2107" i="2" s="1"/>
  <c r="E87" i="43"/>
  <c r="F2108" i="2" s="1"/>
  <c r="G87" i="43"/>
  <c r="X2108" i="2" s="1"/>
  <c r="H87" i="43"/>
  <c r="Y2108" i="2" s="1"/>
  <c r="I87" i="43"/>
  <c r="Z2108" i="2" s="1"/>
  <c r="J87" i="43"/>
  <c r="AA2108" i="2" s="1"/>
  <c r="E88" i="43"/>
  <c r="F2109" i="2" s="1"/>
  <c r="G88" i="43"/>
  <c r="X2109" i="2" s="1"/>
  <c r="H88" i="43"/>
  <c r="Y2109" i="2" s="1"/>
  <c r="I88" i="43"/>
  <c r="Z2109" i="2" s="1"/>
  <c r="J88" i="43"/>
  <c r="AA2109" i="2" s="1"/>
  <c r="E89" i="43"/>
  <c r="F2110" i="2" s="1"/>
  <c r="G89" i="43"/>
  <c r="X2110" i="2" s="1"/>
  <c r="H89" i="43"/>
  <c r="Y2110" i="2" s="1"/>
  <c r="I89" i="43"/>
  <c r="Z2110" i="2" s="1"/>
  <c r="J89" i="43"/>
  <c r="AA2110" i="2" s="1"/>
  <c r="E75" i="43"/>
  <c r="F2096" i="2" s="1"/>
  <c r="M75" i="43"/>
  <c r="AD2096" i="2" s="1"/>
  <c r="E68" i="43"/>
  <c r="F2089" i="2" s="1"/>
  <c r="G68" i="43"/>
  <c r="X2089" i="2" s="1"/>
  <c r="H68" i="43"/>
  <c r="Y2089" i="2" s="1"/>
  <c r="I68" i="43"/>
  <c r="Z2089" i="2" s="1"/>
  <c r="J68" i="43"/>
  <c r="AA2089" i="2" s="1"/>
  <c r="K68" i="43"/>
  <c r="AB2089" i="2" s="1"/>
  <c r="M68" i="43"/>
  <c r="AD2089" i="2" s="1"/>
  <c r="E69" i="43"/>
  <c r="F2090" i="2" s="1"/>
  <c r="G69" i="43"/>
  <c r="X2090" i="2" s="1"/>
  <c r="H69" i="43"/>
  <c r="Y2090" i="2" s="1"/>
  <c r="I69" i="43"/>
  <c r="Z2090" i="2" s="1"/>
  <c r="J69" i="43"/>
  <c r="AA2090" i="2" s="1"/>
  <c r="K69" i="43"/>
  <c r="AB2090" i="2" s="1"/>
  <c r="M69" i="43"/>
  <c r="AD2090" i="2" s="1"/>
  <c r="E70" i="43"/>
  <c r="F2091" i="2" s="1"/>
  <c r="G70" i="43"/>
  <c r="X2091" i="2" s="1"/>
  <c r="H70" i="43"/>
  <c r="Y2091" i="2" s="1"/>
  <c r="I70" i="43"/>
  <c r="Z2091" i="2" s="1"/>
  <c r="J70" i="43"/>
  <c r="AA2091" i="2" s="1"/>
  <c r="K70" i="43"/>
  <c r="AB2091" i="2" s="1"/>
  <c r="M70" i="43"/>
  <c r="AD2091" i="2" s="1"/>
  <c r="E71" i="43"/>
  <c r="F2092" i="2" s="1"/>
  <c r="G71" i="43"/>
  <c r="X2092" i="2" s="1"/>
  <c r="H71" i="43"/>
  <c r="Y2092" i="2" s="1"/>
  <c r="I71" i="43"/>
  <c r="Z2092" i="2" s="1"/>
  <c r="J71" i="43"/>
  <c r="AA2092" i="2" s="1"/>
  <c r="K71" i="43"/>
  <c r="AB2092" i="2" s="1"/>
  <c r="M71" i="43"/>
  <c r="AD2092" i="2" s="1"/>
  <c r="E72" i="43"/>
  <c r="F2093" i="2" s="1"/>
  <c r="G72" i="43"/>
  <c r="X2093" i="2" s="1"/>
  <c r="H72" i="43"/>
  <c r="Y2093" i="2" s="1"/>
  <c r="I72" i="43"/>
  <c r="Z2093" i="2" s="1"/>
  <c r="J72" i="43"/>
  <c r="AA2093" i="2" s="1"/>
  <c r="K72" i="43"/>
  <c r="AB2093" i="2" s="1"/>
  <c r="M72" i="43"/>
  <c r="AD2093" i="2" s="1"/>
  <c r="E73" i="43"/>
  <c r="F2094" i="2" s="1"/>
  <c r="G73" i="43"/>
  <c r="X2094" i="2" s="1"/>
  <c r="H73" i="43"/>
  <c r="Y2094" i="2" s="1"/>
  <c r="I73" i="43"/>
  <c r="Z2094" i="2" s="1"/>
  <c r="J73" i="43"/>
  <c r="AA2094" i="2" s="1"/>
  <c r="K73" i="43"/>
  <c r="AB2094" i="2" s="1"/>
  <c r="M73" i="43"/>
  <c r="AD2094" i="2" s="1"/>
  <c r="E74" i="43"/>
  <c r="F2095" i="2" s="1"/>
  <c r="G74" i="43"/>
  <c r="X2095" i="2" s="1"/>
  <c r="H74" i="43"/>
  <c r="Y2095" i="2" s="1"/>
  <c r="I74" i="43"/>
  <c r="Z2095" i="2" s="1"/>
  <c r="J74" i="43"/>
  <c r="AA2095" i="2" s="1"/>
  <c r="K74" i="43"/>
  <c r="AB2095" i="2" s="1"/>
  <c r="M74" i="43"/>
  <c r="AD2095" i="2" s="1"/>
  <c r="E57" i="43"/>
  <c r="F2078" i="2" s="1"/>
  <c r="G57" i="43"/>
  <c r="X2078" i="2" s="1"/>
  <c r="H57" i="43"/>
  <c r="Y2078" i="2" s="1"/>
  <c r="I57" i="43"/>
  <c r="Z2078" i="2" s="1"/>
  <c r="J57" i="43"/>
  <c r="AA2078" i="2" s="1"/>
  <c r="K57" i="43"/>
  <c r="AB2078" i="2" s="1"/>
  <c r="M57" i="43"/>
  <c r="AD2078" i="2" s="1"/>
  <c r="E58" i="43"/>
  <c r="F2079" i="2" s="1"/>
  <c r="G58" i="43"/>
  <c r="X2079" i="2" s="1"/>
  <c r="H58" i="43"/>
  <c r="Y2079" i="2" s="1"/>
  <c r="I58" i="43"/>
  <c r="Z2079" i="2" s="1"/>
  <c r="J58" i="43"/>
  <c r="AA2079" i="2" s="1"/>
  <c r="K58" i="43"/>
  <c r="AB2079" i="2" s="1"/>
  <c r="M58" i="43"/>
  <c r="AD2079" i="2" s="1"/>
  <c r="E59" i="43"/>
  <c r="F2080" i="2" s="1"/>
  <c r="G59" i="43"/>
  <c r="X2080" i="2" s="1"/>
  <c r="H59" i="43"/>
  <c r="Y2080" i="2" s="1"/>
  <c r="I59" i="43"/>
  <c r="Z2080" i="2" s="1"/>
  <c r="J59" i="43"/>
  <c r="AA2080" i="2" s="1"/>
  <c r="K59" i="43"/>
  <c r="AB2080" i="2" s="1"/>
  <c r="M59" i="43"/>
  <c r="AD2080" i="2" s="1"/>
  <c r="E60" i="43"/>
  <c r="F2081" i="2" s="1"/>
  <c r="G60" i="43"/>
  <c r="X2081" i="2" s="1"/>
  <c r="H60" i="43"/>
  <c r="Y2081" i="2" s="1"/>
  <c r="I60" i="43"/>
  <c r="Z2081" i="2" s="1"/>
  <c r="J60" i="43"/>
  <c r="AA2081" i="2" s="1"/>
  <c r="K60" i="43"/>
  <c r="AB2081" i="2" s="1"/>
  <c r="M60" i="43"/>
  <c r="AD2081" i="2" s="1"/>
  <c r="E61" i="43"/>
  <c r="F2082" i="2" s="1"/>
  <c r="G61" i="43"/>
  <c r="X2082" i="2" s="1"/>
  <c r="H61" i="43"/>
  <c r="Y2082" i="2" s="1"/>
  <c r="I61" i="43"/>
  <c r="Z2082" i="2" s="1"/>
  <c r="J61" i="43"/>
  <c r="AA2082" i="2" s="1"/>
  <c r="K61" i="43"/>
  <c r="AB2082" i="2" s="1"/>
  <c r="M61" i="43"/>
  <c r="AD2082" i="2" s="1"/>
  <c r="E62" i="43"/>
  <c r="F2083" i="2" s="1"/>
  <c r="G62" i="43"/>
  <c r="X2083" i="2" s="1"/>
  <c r="H62" i="43"/>
  <c r="Y2083" i="2" s="1"/>
  <c r="I62" i="43"/>
  <c r="Z2083" i="2" s="1"/>
  <c r="J62" i="43"/>
  <c r="AA2083" i="2" s="1"/>
  <c r="K62" i="43"/>
  <c r="AB2083" i="2" s="1"/>
  <c r="M62" i="43"/>
  <c r="AD2083" i="2" s="1"/>
  <c r="E63" i="43"/>
  <c r="F2084" i="2" s="1"/>
  <c r="G63" i="43"/>
  <c r="X2084" i="2" s="1"/>
  <c r="H63" i="43"/>
  <c r="Y2084" i="2" s="1"/>
  <c r="I63" i="43"/>
  <c r="Z2084" i="2" s="1"/>
  <c r="J63" i="43"/>
  <c r="AA2084" i="2" s="1"/>
  <c r="K63" i="43"/>
  <c r="AB2084" i="2" s="1"/>
  <c r="M63" i="43"/>
  <c r="AD2084" i="2" s="1"/>
  <c r="E64" i="43"/>
  <c r="F2085" i="2" s="1"/>
  <c r="G64" i="43"/>
  <c r="X2085" i="2" s="1"/>
  <c r="H64" i="43"/>
  <c r="Y2085" i="2" s="1"/>
  <c r="I64" i="43"/>
  <c r="Z2085" i="2" s="1"/>
  <c r="J64" i="43"/>
  <c r="AA2085" i="2" s="1"/>
  <c r="K64" i="43"/>
  <c r="AB2085" i="2" s="1"/>
  <c r="M64" i="43"/>
  <c r="AD2085" i="2" s="1"/>
  <c r="E65" i="43"/>
  <c r="F2086" i="2" s="1"/>
  <c r="G65" i="43"/>
  <c r="X2086" i="2" s="1"/>
  <c r="H65" i="43"/>
  <c r="Y2086" i="2" s="1"/>
  <c r="I65" i="43"/>
  <c r="Z2086" i="2" s="1"/>
  <c r="J65" i="43"/>
  <c r="AA2086" i="2" s="1"/>
  <c r="K65" i="43"/>
  <c r="AB2086" i="2" s="1"/>
  <c r="M65" i="43"/>
  <c r="AD2086" i="2" s="1"/>
  <c r="E66" i="43"/>
  <c r="F2087" i="2" s="1"/>
  <c r="G66" i="43"/>
  <c r="X2087" i="2" s="1"/>
  <c r="H66" i="43"/>
  <c r="Y2087" i="2" s="1"/>
  <c r="I66" i="43"/>
  <c r="Z2087" i="2" s="1"/>
  <c r="J66" i="43"/>
  <c r="AA2087" i="2" s="1"/>
  <c r="K66" i="43"/>
  <c r="AB2087" i="2" s="1"/>
  <c r="M66" i="43"/>
  <c r="AD2087" i="2" s="1"/>
  <c r="E67" i="43"/>
  <c r="F2088" i="2" s="1"/>
  <c r="G67" i="43"/>
  <c r="X2088" i="2" s="1"/>
  <c r="H67" i="43"/>
  <c r="Y2088" i="2" s="1"/>
  <c r="I67" i="43"/>
  <c r="Z2088" i="2" s="1"/>
  <c r="J67" i="43"/>
  <c r="AA2088" i="2" s="1"/>
  <c r="K67" i="43"/>
  <c r="AB2088" i="2" s="1"/>
  <c r="M67" i="43"/>
  <c r="AD2088" i="2" s="1"/>
  <c r="E46" i="43"/>
  <c r="F2067" i="2" s="1"/>
  <c r="G46" i="43"/>
  <c r="X2067" i="2" s="1"/>
  <c r="H46" i="43"/>
  <c r="Y2067" i="2" s="1"/>
  <c r="I46" i="43"/>
  <c r="Z2067" i="2" s="1"/>
  <c r="J46" i="43"/>
  <c r="AA2067" i="2" s="1"/>
  <c r="K46" i="43"/>
  <c r="AB2067" i="2" s="1"/>
  <c r="M46" i="43"/>
  <c r="AD2067" i="2" s="1"/>
  <c r="E47" i="43"/>
  <c r="F2068" i="2" s="1"/>
  <c r="G47" i="43"/>
  <c r="X2068" i="2" s="1"/>
  <c r="H47" i="43"/>
  <c r="Y2068" i="2" s="1"/>
  <c r="I47" i="43"/>
  <c r="Z2068" i="2" s="1"/>
  <c r="J47" i="43"/>
  <c r="AA2068" i="2" s="1"/>
  <c r="K47" i="43"/>
  <c r="AB2068" i="2" s="1"/>
  <c r="M47" i="43"/>
  <c r="AD2068" i="2" s="1"/>
  <c r="E48" i="43"/>
  <c r="F2069" i="2" s="1"/>
  <c r="G48" i="43"/>
  <c r="X2069" i="2" s="1"/>
  <c r="H48" i="43"/>
  <c r="Y2069" i="2" s="1"/>
  <c r="I48" i="43"/>
  <c r="Z2069" i="2" s="1"/>
  <c r="J48" i="43"/>
  <c r="AA2069" i="2" s="1"/>
  <c r="K48" i="43"/>
  <c r="AB2069" i="2" s="1"/>
  <c r="M48" i="43"/>
  <c r="AD2069" i="2" s="1"/>
  <c r="E49" i="43"/>
  <c r="F2070" i="2" s="1"/>
  <c r="G49" i="43"/>
  <c r="X2070" i="2" s="1"/>
  <c r="H49" i="43"/>
  <c r="Y2070" i="2" s="1"/>
  <c r="I49" i="43"/>
  <c r="Z2070" i="2" s="1"/>
  <c r="J49" i="43"/>
  <c r="AA2070" i="2" s="1"/>
  <c r="K49" i="43"/>
  <c r="AB2070" i="2" s="1"/>
  <c r="M49" i="43"/>
  <c r="AD2070" i="2" s="1"/>
  <c r="E50" i="43"/>
  <c r="F2071" i="2" s="1"/>
  <c r="G50" i="43"/>
  <c r="X2071" i="2" s="1"/>
  <c r="H50" i="43"/>
  <c r="Y2071" i="2" s="1"/>
  <c r="I50" i="43"/>
  <c r="Z2071" i="2" s="1"/>
  <c r="J50" i="43"/>
  <c r="AA2071" i="2" s="1"/>
  <c r="K50" i="43"/>
  <c r="AB2071" i="2" s="1"/>
  <c r="M50" i="43"/>
  <c r="AD2071" i="2" s="1"/>
  <c r="E51" i="43"/>
  <c r="F2072" i="2" s="1"/>
  <c r="G51" i="43"/>
  <c r="X2072" i="2" s="1"/>
  <c r="H51" i="43"/>
  <c r="Y2072" i="2" s="1"/>
  <c r="I51" i="43"/>
  <c r="Z2072" i="2" s="1"/>
  <c r="J51" i="43"/>
  <c r="AA2072" i="2" s="1"/>
  <c r="K51" i="43"/>
  <c r="AB2072" i="2" s="1"/>
  <c r="M51" i="43"/>
  <c r="AD2072" i="2" s="1"/>
  <c r="E52" i="43"/>
  <c r="F2073" i="2" s="1"/>
  <c r="G52" i="43"/>
  <c r="X2073" i="2" s="1"/>
  <c r="H52" i="43"/>
  <c r="Y2073" i="2" s="1"/>
  <c r="I52" i="43"/>
  <c r="Z2073" i="2" s="1"/>
  <c r="J52" i="43"/>
  <c r="AA2073" i="2" s="1"/>
  <c r="K52" i="43"/>
  <c r="AB2073" i="2" s="1"/>
  <c r="M52" i="43"/>
  <c r="AD2073" i="2" s="1"/>
  <c r="E53" i="43"/>
  <c r="F2074" i="2" s="1"/>
  <c r="G53" i="43"/>
  <c r="X2074" i="2" s="1"/>
  <c r="H53" i="43"/>
  <c r="Y2074" i="2" s="1"/>
  <c r="I53" i="43"/>
  <c r="Z2074" i="2" s="1"/>
  <c r="J53" i="43"/>
  <c r="AA2074" i="2" s="1"/>
  <c r="K53" i="43"/>
  <c r="AB2074" i="2" s="1"/>
  <c r="M53" i="43"/>
  <c r="AD2074" i="2" s="1"/>
  <c r="E54" i="43"/>
  <c r="F2075" i="2" s="1"/>
  <c r="G54" i="43"/>
  <c r="X2075" i="2" s="1"/>
  <c r="H54" i="43"/>
  <c r="Y2075" i="2" s="1"/>
  <c r="I54" i="43"/>
  <c r="Z2075" i="2" s="1"/>
  <c r="J54" i="43"/>
  <c r="AA2075" i="2" s="1"/>
  <c r="K54" i="43"/>
  <c r="AB2075" i="2" s="1"/>
  <c r="M54" i="43"/>
  <c r="AD2075" i="2" s="1"/>
  <c r="E55" i="43"/>
  <c r="F2076" i="2" s="1"/>
  <c r="G55" i="43"/>
  <c r="X2076" i="2" s="1"/>
  <c r="H55" i="43"/>
  <c r="Y2076" i="2" s="1"/>
  <c r="I55" i="43"/>
  <c r="Z2076" i="2" s="1"/>
  <c r="J55" i="43"/>
  <c r="AA2076" i="2" s="1"/>
  <c r="K55" i="43"/>
  <c r="AB2076" i="2" s="1"/>
  <c r="M55" i="43"/>
  <c r="AD2076" i="2" s="1"/>
  <c r="E56" i="43"/>
  <c r="F2077" i="2" s="1"/>
  <c r="G56" i="43"/>
  <c r="X2077" i="2" s="1"/>
  <c r="H56" i="43"/>
  <c r="Y2077" i="2" s="1"/>
  <c r="I56" i="43"/>
  <c r="Z2077" i="2" s="1"/>
  <c r="J56" i="43"/>
  <c r="AA2077" i="2" s="1"/>
  <c r="K56" i="43"/>
  <c r="AB2077" i="2" s="1"/>
  <c r="M56" i="43"/>
  <c r="AD2077" i="2" s="1"/>
  <c r="C21" i="43"/>
  <c r="C2042" i="2" s="1"/>
  <c r="E21" i="43"/>
  <c r="F2042" i="2" s="1"/>
  <c r="G21" i="43"/>
  <c r="X2042" i="2" s="1"/>
  <c r="H21" i="43"/>
  <c r="Y2042" i="2" s="1"/>
  <c r="I21" i="43"/>
  <c r="Z2042" i="2" s="1"/>
  <c r="J21" i="43"/>
  <c r="AA2042" i="2" s="1"/>
  <c r="K21" i="43"/>
  <c r="AB2042" i="2" s="1"/>
  <c r="L21" i="43"/>
  <c r="AC2042" i="2" s="1"/>
  <c r="M21" i="43"/>
  <c r="AD2042" i="2" s="1"/>
  <c r="C22" i="43"/>
  <c r="C2043" i="2" s="1"/>
  <c r="E22" i="43"/>
  <c r="F2043" i="2" s="1"/>
  <c r="G22" i="43"/>
  <c r="X2043" i="2" s="1"/>
  <c r="H22" i="43"/>
  <c r="Y2043" i="2" s="1"/>
  <c r="I22" i="43"/>
  <c r="Z2043" i="2" s="1"/>
  <c r="J22" i="43"/>
  <c r="AA2043" i="2" s="1"/>
  <c r="K22" i="43"/>
  <c r="AB2043" i="2" s="1"/>
  <c r="L22" i="43"/>
  <c r="AC2043" i="2" s="1"/>
  <c r="M22" i="43"/>
  <c r="AD2043" i="2" s="1"/>
  <c r="E23" i="43"/>
  <c r="F2044" i="2" s="1"/>
  <c r="G23" i="43"/>
  <c r="X2044" i="2" s="1"/>
  <c r="H23" i="43"/>
  <c r="Y2044" i="2" s="1"/>
  <c r="I23" i="43"/>
  <c r="Z2044" i="2" s="1"/>
  <c r="J23" i="43"/>
  <c r="AA2044" i="2" s="1"/>
  <c r="K23" i="43"/>
  <c r="AB2044" i="2" s="1"/>
  <c r="L23" i="43"/>
  <c r="AC2044" i="2" s="1"/>
  <c r="M23" i="43"/>
  <c r="AD2044" i="2" s="1"/>
  <c r="E24" i="43"/>
  <c r="F2045" i="2" s="1"/>
  <c r="G24" i="43"/>
  <c r="X2045" i="2" s="1"/>
  <c r="H24" i="43"/>
  <c r="Y2045" i="2" s="1"/>
  <c r="I24" i="43"/>
  <c r="Z2045" i="2" s="1"/>
  <c r="J24" i="43"/>
  <c r="AA2045" i="2" s="1"/>
  <c r="K24" i="43"/>
  <c r="AB2045" i="2" s="1"/>
  <c r="L24" i="43"/>
  <c r="AC2045" i="2" s="1"/>
  <c r="M24" i="43"/>
  <c r="AD2045" i="2" s="1"/>
  <c r="E25" i="43"/>
  <c r="F2046" i="2" s="1"/>
  <c r="G25" i="43"/>
  <c r="X2046" i="2" s="1"/>
  <c r="H25" i="43"/>
  <c r="Y2046" i="2" s="1"/>
  <c r="I25" i="43"/>
  <c r="Z2046" i="2" s="1"/>
  <c r="J25" i="43"/>
  <c r="AA2046" i="2" s="1"/>
  <c r="K25" i="43"/>
  <c r="AB2046" i="2" s="1"/>
  <c r="M25" i="43"/>
  <c r="AD2046" i="2" s="1"/>
  <c r="E26" i="43"/>
  <c r="F2047" i="2" s="1"/>
  <c r="G26" i="43"/>
  <c r="X2047" i="2" s="1"/>
  <c r="H26" i="43"/>
  <c r="Y2047" i="2" s="1"/>
  <c r="I26" i="43"/>
  <c r="Z2047" i="2" s="1"/>
  <c r="J26" i="43"/>
  <c r="AA2047" i="2" s="1"/>
  <c r="K26" i="43"/>
  <c r="AB2047" i="2" s="1"/>
  <c r="M26" i="43"/>
  <c r="AD2047" i="2" s="1"/>
  <c r="E27" i="43"/>
  <c r="F2048" i="2" s="1"/>
  <c r="G27" i="43"/>
  <c r="X2048" i="2" s="1"/>
  <c r="H27" i="43"/>
  <c r="Y2048" i="2" s="1"/>
  <c r="I27" i="43"/>
  <c r="Z2048" i="2" s="1"/>
  <c r="J27" i="43"/>
  <c r="AA2048" i="2" s="1"/>
  <c r="K27" i="43"/>
  <c r="AB2048" i="2" s="1"/>
  <c r="M27" i="43"/>
  <c r="AD2048" i="2" s="1"/>
  <c r="E28" i="43"/>
  <c r="F2049" i="2" s="1"/>
  <c r="G28" i="43"/>
  <c r="X2049" i="2" s="1"/>
  <c r="H28" i="43"/>
  <c r="Y2049" i="2" s="1"/>
  <c r="I28" i="43"/>
  <c r="Z2049" i="2" s="1"/>
  <c r="J28" i="43"/>
  <c r="AA2049" i="2" s="1"/>
  <c r="K28" i="43"/>
  <c r="AB2049" i="2" s="1"/>
  <c r="M28" i="43"/>
  <c r="AD2049" i="2" s="1"/>
  <c r="E29" i="43"/>
  <c r="F2050" i="2" s="1"/>
  <c r="G29" i="43"/>
  <c r="X2050" i="2" s="1"/>
  <c r="H29" i="43"/>
  <c r="Y2050" i="2" s="1"/>
  <c r="I29" i="43"/>
  <c r="Z2050" i="2" s="1"/>
  <c r="J29" i="43"/>
  <c r="AA2050" i="2" s="1"/>
  <c r="K29" i="43"/>
  <c r="AB2050" i="2" s="1"/>
  <c r="M29" i="43"/>
  <c r="AD2050" i="2" s="1"/>
  <c r="E30" i="43"/>
  <c r="F2051" i="2" s="1"/>
  <c r="G30" i="43"/>
  <c r="X2051" i="2" s="1"/>
  <c r="H30" i="43"/>
  <c r="Y2051" i="2" s="1"/>
  <c r="I30" i="43"/>
  <c r="Z2051" i="2" s="1"/>
  <c r="J30" i="43"/>
  <c r="AA2051" i="2" s="1"/>
  <c r="K30" i="43"/>
  <c r="AB2051" i="2" s="1"/>
  <c r="M30" i="43"/>
  <c r="AD2051" i="2" s="1"/>
  <c r="E31" i="43"/>
  <c r="F2052" i="2" s="1"/>
  <c r="G31" i="43"/>
  <c r="X2052" i="2" s="1"/>
  <c r="H31" i="43"/>
  <c r="Y2052" i="2" s="1"/>
  <c r="I31" i="43"/>
  <c r="Z2052" i="2" s="1"/>
  <c r="J31" i="43"/>
  <c r="AA2052" i="2" s="1"/>
  <c r="K31" i="43"/>
  <c r="AB2052" i="2" s="1"/>
  <c r="M31" i="43"/>
  <c r="AD2052" i="2" s="1"/>
  <c r="E32" i="43"/>
  <c r="F2053" i="2" s="1"/>
  <c r="G32" i="43"/>
  <c r="X2053" i="2" s="1"/>
  <c r="H32" i="43"/>
  <c r="Y2053" i="2" s="1"/>
  <c r="I32" i="43"/>
  <c r="Z2053" i="2" s="1"/>
  <c r="J32" i="43"/>
  <c r="AA2053" i="2" s="1"/>
  <c r="K32" i="43"/>
  <c r="AB2053" i="2" s="1"/>
  <c r="M32" i="43"/>
  <c r="AD2053" i="2" s="1"/>
  <c r="E33" i="43"/>
  <c r="F2054" i="2" s="1"/>
  <c r="G33" i="43"/>
  <c r="X2054" i="2" s="1"/>
  <c r="H33" i="43"/>
  <c r="Y2054" i="2" s="1"/>
  <c r="I33" i="43"/>
  <c r="Z2054" i="2" s="1"/>
  <c r="J33" i="43"/>
  <c r="AA2054" i="2" s="1"/>
  <c r="K33" i="43"/>
  <c r="AB2054" i="2" s="1"/>
  <c r="M33" i="43"/>
  <c r="AD2054" i="2" s="1"/>
  <c r="E34" i="43"/>
  <c r="F2055" i="2" s="1"/>
  <c r="G34" i="43"/>
  <c r="X2055" i="2" s="1"/>
  <c r="H34" i="43"/>
  <c r="Y2055" i="2" s="1"/>
  <c r="I34" i="43"/>
  <c r="Z2055" i="2" s="1"/>
  <c r="J34" i="43"/>
  <c r="AA2055" i="2" s="1"/>
  <c r="K34" i="43"/>
  <c r="AB2055" i="2" s="1"/>
  <c r="M34" i="43"/>
  <c r="AD2055" i="2" s="1"/>
  <c r="E35" i="43"/>
  <c r="F2056" i="2" s="1"/>
  <c r="G35" i="43"/>
  <c r="X2056" i="2" s="1"/>
  <c r="H35" i="43"/>
  <c r="Y2056" i="2" s="1"/>
  <c r="I35" i="43"/>
  <c r="Z2056" i="2" s="1"/>
  <c r="J35" i="43"/>
  <c r="AA2056" i="2" s="1"/>
  <c r="K35" i="43"/>
  <c r="AB2056" i="2" s="1"/>
  <c r="M35" i="43"/>
  <c r="AD2056" i="2" s="1"/>
  <c r="E36" i="43"/>
  <c r="F2057" i="2" s="1"/>
  <c r="G36" i="43"/>
  <c r="X2057" i="2" s="1"/>
  <c r="H36" i="43"/>
  <c r="Y2057" i="2" s="1"/>
  <c r="I36" i="43"/>
  <c r="Z2057" i="2" s="1"/>
  <c r="J36" i="43"/>
  <c r="AA2057" i="2" s="1"/>
  <c r="K36" i="43"/>
  <c r="AB2057" i="2" s="1"/>
  <c r="M36" i="43"/>
  <c r="AD2057" i="2" s="1"/>
  <c r="E37" i="43"/>
  <c r="F2058" i="2" s="1"/>
  <c r="G37" i="43"/>
  <c r="X2058" i="2" s="1"/>
  <c r="H37" i="43"/>
  <c r="Y2058" i="2" s="1"/>
  <c r="I37" i="43"/>
  <c r="Z2058" i="2" s="1"/>
  <c r="J37" i="43"/>
  <c r="AA2058" i="2" s="1"/>
  <c r="K37" i="43"/>
  <c r="AB2058" i="2" s="1"/>
  <c r="M37" i="43"/>
  <c r="AD2058" i="2" s="1"/>
  <c r="E38" i="43"/>
  <c r="F2059" i="2" s="1"/>
  <c r="G38" i="43"/>
  <c r="X2059" i="2" s="1"/>
  <c r="H38" i="43"/>
  <c r="Y2059" i="2" s="1"/>
  <c r="I38" i="43"/>
  <c r="Z2059" i="2" s="1"/>
  <c r="J38" i="43"/>
  <c r="AA2059" i="2" s="1"/>
  <c r="K38" i="43"/>
  <c r="AB2059" i="2" s="1"/>
  <c r="M38" i="43"/>
  <c r="AD2059" i="2" s="1"/>
  <c r="E39" i="43"/>
  <c r="F2060" i="2" s="1"/>
  <c r="G39" i="43"/>
  <c r="X2060" i="2" s="1"/>
  <c r="H39" i="43"/>
  <c r="Y2060" i="2" s="1"/>
  <c r="I39" i="43"/>
  <c r="Z2060" i="2" s="1"/>
  <c r="J39" i="43"/>
  <c r="AA2060" i="2" s="1"/>
  <c r="K39" i="43"/>
  <c r="AB2060" i="2" s="1"/>
  <c r="M39" i="43"/>
  <c r="AD2060" i="2" s="1"/>
  <c r="E40" i="43"/>
  <c r="F2061" i="2" s="1"/>
  <c r="G40" i="43"/>
  <c r="X2061" i="2" s="1"/>
  <c r="H40" i="43"/>
  <c r="Y2061" i="2" s="1"/>
  <c r="I40" i="43"/>
  <c r="Z2061" i="2" s="1"/>
  <c r="J40" i="43"/>
  <c r="AA2061" i="2" s="1"/>
  <c r="K40" i="43"/>
  <c r="AB2061" i="2" s="1"/>
  <c r="M40" i="43"/>
  <c r="AD2061" i="2" s="1"/>
  <c r="E41" i="43"/>
  <c r="F2062" i="2" s="1"/>
  <c r="G41" i="43"/>
  <c r="X2062" i="2" s="1"/>
  <c r="H41" i="43"/>
  <c r="Y2062" i="2" s="1"/>
  <c r="I41" i="43"/>
  <c r="Z2062" i="2" s="1"/>
  <c r="J41" i="43"/>
  <c r="AA2062" i="2" s="1"/>
  <c r="K41" i="43"/>
  <c r="AB2062" i="2" s="1"/>
  <c r="M41" i="43"/>
  <c r="AD2062" i="2" s="1"/>
  <c r="E42" i="43"/>
  <c r="F2063" i="2" s="1"/>
  <c r="G42" i="43"/>
  <c r="X2063" i="2" s="1"/>
  <c r="H42" i="43"/>
  <c r="Y2063" i="2" s="1"/>
  <c r="I42" i="43"/>
  <c r="Z2063" i="2" s="1"/>
  <c r="J42" i="43"/>
  <c r="AA2063" i="2" s="1"/>
  <c r="K42" i="43"/>
  <c r="AB2063" i="2" s="1"/>
  <c r="M42" i="43"/>
  <c r="AD2063" i="2" s="1"/>
  <c r="E43" i="43"/>
  <c r="F2064" i="2" s="1"/>
  <c r="G43" i="43"/>
  <c r="X2064" i="2" s="1"/>
  <c r="H43" i="43"/>
  <c r="Y2064" i="2" s="1"/>
  <c r="I43" i="43"/>
  <c r="Z2064" i="2" s="1"/>
  <c r="J43" i="43"/>
  <c r="AA2064" i="2" s="1"/>
  <c r="K43" i="43"/>
  <c r="AB2064" i="2" s="1"/>
  <c r="M43" i="43"/>
  <c r="AD2064" i="2" s="1"/>
  <c r="E44" i="43"/>
  <c r="F2065" i="2" s="1"/>
  <c r="G44" i="43"/>
  <c r="X2065" i="2" s="1"/>
  <c r="H44" i="43"/>
  <c r="Y2065" i="2" s="1"/>
  <c r="I44" i="43"/>
  <c r="Z2065" i="2" s="1"/>
  <c r="J44" i="43"/>
  <c r="AA2065" i="2" s="1"/>
  <c r="K44" i="43"/>
  <c r="AB2065" i="2" s="1"/>
  <c r="M44" i="43"/>
  <c r="AD2065" i="2" s="1"/>
  <c r="E45" i="43"/>
  <c r="F2066" i="2" s="1"/>
  <c r="G45" i="43"/>
  <c r="X2066" i="2" s="1"/>
  <c r="H45" i="43"/>
  <c r="Y2066" i="2" s="1"/>
  <c r="I45" i="43"/>
  <c r="Z2066" i="2" s="1"/>
  <c r="J45" i="43"/>
  <c r="AA2066" i="2" s="1"/>
  <c r="K45" i="43"/>
  <c r="AB2066" i="2" s="1"/>
  <c r="M45" i="43"/>
  <c r="AD2066" i="2" s="1"/>
  <c r="C20" i="43"/>
  <c r="C2041" i="2" s="1"/>
  <c r="E20" i="43"/>
  <c r="F2041" i="2" s="1"/>
  <c r="M20" i="43"/>
  <c r="AD2041" i="2" s="1"/>
  <c r="C3" i="43"/>
  <c r="C2024" i="2" s="1"/>
  <c r="E3" i="43"/>
  <c r="F2024" i="2" s="1"/>
  <c r="G3" i="43"/>
  <c r="X2024" i="2" s="1"/>
  <c r="H3" i="43"/>
  <c r="Y2024" i="2" s="1"/>
  <c r="I3" i="43"/>
  <c r="Z2024" i="2" s="1"/>
  <c r="J3" i="43"/>
  <c r="AA2024" i="2" s="1"/>
  <c r="K3" i="43"/>
  <c r="AB2024" i="2" s="1"/>
  <c r="M3" i="43"/>
  <c r="AD2024" i="2" s="1"/>
  <c r="C4" i="43"/>
  <c r="C2025" i="2" s="1"/>
  <c r="E4" i="43"/>
  <c r="F2025" i="2" s="1"/>
  <c r="G4" i="43"/>
  <c r="X2025" i="2" s="1"/>
  <c r="H4" i="43"/>
  <c r="Y2025" i="2" s="1"/>
  <c r="I4" i="43"/>
  <c r="Z2025" i="2" s="1"/>
  <c r="J4" i="43"/>
  <c r="AA2025" i="2" s="1"/>
  <c r="K4" i="43"/>
  <c r="AB2025" i="2" s="1"/>
  <c r="M4" i="43"/>
  <c r="AD2025" i="2" s="1"/>
  <c r="C5" i="43"/>
  <c r="C2026" i="2" s="1"/>
  <c r="E5" i="43"/>
  <c r="F2026" i="2" s="1"/>
  <c r="G5" i="43"/>
  <c r="X2026" i="2" s="1"/>
  <c r="H5" i="43"/>
  <c r="Y2026" i="2" s="1"/>
  <c r="I5" i="43"/>
  <c r="Z2026" i="2" s="1"/>
  <c r="J5" i="43"/>
  <c r="AA2026" i="2" s="1"/>
  <c r="K5" i="43"/>
  <c r="AB2026" i="2" s="1"/>
  <c r="M5" i="43"/>
  <c r="AD2026" i="2" s="1"/>
  <c r="C6" i="43"/>
  <c r="C2027" i="2" s="1"/>
  <c r="E6" i="43"/>
  <c r="F2027" i="2" s="1"/>
  <c r="G6" i="43"/>
  <c r="X2027" i="2" s="1"/>
  <c r="H6" i="43"/>
  <c r="Y2027" i="2" s="1"/>
  <c r="I6" i="43"/>
  <c r="Z2027" i="2" s="1"/>
  <c r="J6" i="43"/>
  <c r="AA2027" i="2" s="1"/>
  <c r="K6" i="43"/>
  <c r="AB2027" i="2" s="1"/>
  <c r="M6" i="43"/>
  <c r="AD2027" i="2" s="1"/>
  <c r="C7" i="43"/>
  <c r="C2028" i="2" s="1"/>
  <c r="E7" i="43"/>
  <c r="F2028" i="2" s="1"/>
  <c r="G7" i="43"/>
  <c r="X2028" i="2" s="1"/>
  <c r="H7" i="43"/>
  <c r="Y2028" i="2" s="1"/>
  <c r="I7" i="43"/>
  <c r="Z2028" i="2" s="1"/>
  <c r="J7" i="43"/>
  <c r="AA2028" i="2" s="1"/>
  <c r="K7" i="43"/>
  <c r="AB2028" i="2" s="1"/>
  <c r="M7" i="43"/>
  <c r="AD2028" i="2" s="1"/>
  <c r="C8" i="43"/>
  <c r="C2029" i="2" s="1"/>
  <c r="E8" i="43"/>
  <c r="F2029" i="2" s="1"/>
  <c r="G8" i="43"/>
  <c r="X2029" i="2" s="1"/>
  <c r="H8" i="43"/>
  <c r="Y2029" i="2" s="1"/>
  <c r="I8" i="43"/>
  <c r="Z2029" i="2" s="1"/>
  <c r="J8" i="43"/>
  <c r="AA2029" i="2" s="1"/>
  <c r="K8" i="43"/>
  <c r="AB2029" i="2" s="1"/>
  <c r="M8" i="43"/>
  <c r="AD2029" i="2" s="1"/>
  <c r="C9" i="43"/>
  <c r="C2030" i="2" s="1"/>
  <c r="E9" i="43"/>
  <c r="F2030" i="2" s="1"/>
  <c r="G9" i="43"/>
  <c r="X2030" i="2" s="1"/>
  <c r="H9" i="43"/>
  <c r="Y2030" i="2" s="1"/>
  <c r="I9" i="43"/>
  <c r="Z2030" i="2" s="1"/>
  <c r="J9" i="43"/>
  <c r="AA2030" i="2" s="1"/>
  <c r="K9" i="43"/>
  <c r="AB2030" i="2" s="1"/>
  <c r="M9" i="43"/>
  <c r="AD2030" i="2" s="1"/>
  <c r="C10" i="43"/>
  <c r="C2031" i="2" s="1"/>
  <c r="E10" i="43"/>
  <c r="F2031" i="2" s="1"/>
  <c r="G10" i="43"/>
  <c r="X2031" i="2" s="1"/>
  <c r="H10" i="43"/>
  <c r="Y2031" i="2" s="1"/>
  <c r="I10" i="43"/>
  <c r="Z2031" i="2" s="1"/>
  <c r="J10" i="43"/>
  <c r="AA2031" i="2" s="1"/>
  <c r="K10" i="43"/>
  <c r="AB2031" i="2" s="1"/>
  <c r="M10" i="43"/>
  <c r="AD2031" i="2" s="1"/>
  <c r="C11" i="43"/>
  <c r="C2032" i="2" s="1"/>
  <c r="E11" i="43"/>
  <c r="F2032" i="2" s="1"/>
  <c r="G11" i="43"/>
  <c r="X2032" i="2" s="1"/>
  <c r="H11" i="43"/>
  <c r="Y2032" i="2" s="1"/>
  <c r="I11" i="43"/>
  <c r="Z2032" i="2" s="1"/>
  <c r="J11" i="43"/>
  <c r="AA2032" i="2" s="1"/>
  <c r="K11" i="43"/>
  <c r="AB2032" i="2" s="1"/>
  <c r="M11" i="43"/>
  <c r="AD2032" i="2" s="1"/>
  <c r="C12" i="43"/>
  <c r="C2033" i="2" s="1"/>
  <c r="E12" i="43"/>
  <c r="F2033" i="2" s="1"/>
  <c r="G12" i="43"/>
  <c r="X2033" i="2" s="1"/>
  <c r="H12" i="43"/>
  <c r="Y2033" i="2" s="1"/>
  <c r="I12" i="43"/>
  <c r="Z2033" i="2" s="1"/>
  <c r="J12" i="43"/>
  <c r="AA2033" i="2" s="1"/>
  <c r="K12" i="43"/>
  <c r="AB2033" i="2" s="1"/>
  <c r="M12" i="43"/>
  <c r="AD2033" i="2" s="1"/>
  <c r="C13" i="43"/>
  <c r="C2034" i="2" s="1"/>
  <c r="E13" i="43"/>
  <c r="F2034" i="2" s="1"/>
  <c r="G13" i="43"/>
  <c r="X2034" i="2" s="1"/>
  <c r="H13" i="43"/>
  <c r="Y2034" i="2" s="1"/>
  <c r="I13" i="43"/>
  <c r="Z2034" i="2" s="1"/>
  <c r="J13" i="43"/>
  <c r="AA2034" i="2" s="1"/>
  <c r="K13" i="43"/>
  <c r="AB2034" i="2" s="1"/>
  <c r="M13" i="43"/>
  <c r="AD2034" i="2" s="1"/>
  <c r="C14" i="43"/>
  <c r="C2035" i="2" s="1"/>
  <c r="E14" i="43"/>
  <c r="F2035" i="2" s="1"/>
  <c r="G14" i="43"/>
  <c r="X2035" i="2" s="1"/>
  <c r="H14" i="43"/>
  <c r="Y2035" i="2" s="1"/>
  <c r="I14" i="43"/>
  <c r="Z2035" i="2" s="1"/>
  <c r="J14" i="43"/>
  <c r="AA2035" i="2" s="1"/>
  <c r="K14" i="43"/>
  <c r="AB2035" i="2" s="1"/>
  <c r="M14" i="43"/>
  <c r="AD2035" i="2" s="1"/>
  <c r="C15" i="43"/>
  <c r="C2036" i="2" s="1"/>
  <c r="E15" i="43"/>
  <c r="F2036" i="2" s="1"/>
  <c r="G15" i="43"/>
  <c r="X2036" i="2" s="1"/>
  <c r="H15" i="43"/>
  <c r="Y2036" i="2" s="1"/>
  <c r="I15" i="43"/>
  <c r="Z2036" i="2" s="1"/>
  <c r="J15" i="43"/>
  <c r="AA2036" i="2" s="1"/>
  <c r="K15" i="43"/>
  <c r="AB2036" i="2" s="1"/>
  <c r="M15" i="43"/>
  <c r="AD2036" i="2" s="1"/>
  <c r="C16" i="43"/>
  <c r="C2037" i="2" s="1"/>
  <c r="E16" i="43"/>
  <c r="F2037" i="2" s="1"/>
  <c r="G16" i="43"/>
  <c r="X2037" i="2" s="1"/>
  <c r="H16" i="43"/>
  <c r="Y2037" i="2" s="1"/>
  <c r="I16" i="43"/>
  <c r="Z2037" i="2" s="1"/>
  <c r="J16" i="43"/>
  <c r="AA2037" i="2" s="1"/>
  <c r="K16" i="43"/>
  <c r="AB2037" i="2" s="1"/>
  <c r="M16" i="43"/>
  <c r="AD2037" i="2" s="1"/>
  <c r="C17" i="43"/>
  <c r="C2038" i="2" s="1"/>
  <c r="E17" i="43"/>
  <c r="F2038" i="2" s="1"/>
  <c r="G17" i="43"/>
  <c r="X2038" i="2" s="1"/>
  <c r="H17" i="43"/>
  <c r="Y2038" i="2" s="1"/>
  <c r="I17" i="43"/>
  <c r="Z2038" i="2" s="1"/>
  <c r="J17" i="43"/>
  <c r="AA2038" i="2" s="1"/>
  <c r="K17" i="43"/>
  <c r="AB2038" i="2" s="1"/>
  <c r="M17" i="43"/>
  <c r="AD2038" i="2" s="1"/>
  <c r="C18" i="43"/>
  <c r="C2039" i="2" s="1"/>
  <c r="E18" i="43"/>
  <c r="F2039" i="2" s="1"/>
  <c r="G18" i="43"/>
  <c r="X2039" i="2" s="1"/>
  <c r="H18" i="43"/>
  <c r="Y2039" i="2" s="1"/>
  <c r="I18" i="43"/>
  <c r="Z2039" i="2" s="1"/>
  <c r="J18" i="43"/>
  <c r="AA2039" i="2" s="1"/>
  <c r="K18" i="43"/>
  <c r="AB2039" i="2" s="1"/>
  <c r="M18" i="43"/>
  <c r="AD2039" i="2" s="1"/>
  <c r="C19" i="43"/>
  <c r="C2040" i="2" s="1"/>
  <c r="E19" i="43"/>
  <c r="F2040" i="2" s="1"/>
  <c r="G19" i="43"/>
  <c r="X2040" i="2" s="1"/>
  <c r="H19" i="43"/>
  <c r="Y2040" i="2" s="1"/>
  <c r="I19" i="43"/>
  <c r="Z2040" i="2" s="1"/>
  <c r="J19" i="43"/>
  <c r="AA2040" i="2" s="1"/>
  <c r="K19" i="43"/>
  <c r="AB2040" i="2" s="1"/>
  <c r="M19" i="43"/>
  <c r="AD2040" i="2" s="1"/>
  <c r="G2" i="43"/>
  <c r="X2023" i="2" s="1"/>
  <c r="K2" i="43"/>
  <c r="AB2023" i="2" s="1"/>
  <c r="M2" i="43"/>
  <c r="AD2023" i="2" s="1"/>
  <c r="AD2254" i="2"/>
  <c r="F133" i="45"/>
  <c r="F2254" i="2" s="1"/>
  <c r="D133" i="45"/>
  <c r="D2254" i="2" s="1"/>
  <c r="C133" i="45"/>
  <c r="C2254" i="2" s="1"/>
  <c r="AD2253" i="2"/>
  <c r="K132" i="45"/>
  <c r="AP2253" i="2" s="1"/>
  <c r="J132" i="45"/>
  <c r="AO2253" i="2" s="1"/>
  <c r="I132" i="45"/>
  <c r="AN2253" i="2" s="1"/>
  <c r="H132" i="45"/>
  <c r="AM2253" i="2" s="1"/>
  <c r="F132" i="45"/>
  <c r="F2253" i="2" s="1"/>
  <c r="D132" i="45"/>
  <c r="D2253" i="2" s="1"/>
  <c r="C132" i="45"/>
  <c r="C2253" i="2" s="1"/>
  <c r="AD2252" i="2"/>
  <c r="K131" i="45"/>
  <c r="AP2252" i="2" s="1"/>
  <c r="J131" i="45"/>
  <c r="AO2252" i="2" s="1"/>
  <c r="I131" i="45"/>
  <c r="AN2252" i="2" s="1"/>
  <c r="H131" i="45"/>
  <c r="AM2252" i="2" s="1"/>
  <c r="F131" i="45"/>
  <c r="F2252" i="2" s="1"/>
  <c r="D131" i="45"/>
  <c r="D2252" i="2" s="1"/>
  <c r="C131" i="45"/>
  <c r="C2252" i="2" s="1"/>
  <c r="AD2251" i="2"/>
  <c r="K130" i="45"/>
  <c r="AP2251" i="2" s="1"/>
  <c r="J130" i="45"/>
  <c r="AO2251" i="2" s="1"/>
  <c r="I130" i="45"/>
  <c r="AN2251" i="2" s="1"/>
  <c r="H130" i="45"/>
  <c r="AM2251" i="2" s="1"/>
  <c r="F130" i="45"/>
  <c r="F2251" i="2" s="1"/>
  <c r="D130" i="45"/>
  <c r="D2251" i="2" s="1"/>
  <c r="C130" i="45"/>
  <c r="C2251" i="2" s="1"/>
  <c r="AD2250" i="2"/>
  <c r="K129" i="45"/>
  <c r="AP2250" i="2" s="1"/>
  <c r="J129" i="45"/>
  <c r="AO2250" i="2" s="1"/>
  <c r="I129" i="45"/>
  <c r="AN2250" i="2" s="1"/>
  <c r="H129" i="45"/>
  <c r="AM2250" i="2" s="1"/>
  <c r="F129" i="45"/>
  <c r="F2250" i="2" s="1"/>
  <c r="D129" i="45"/>
  <c r="D2250" i="2" s="1"/>
  <c r="C129" i="45"/>
  <c r="C2250" i="2" s="1"/>
  <c r="AD2249" i="2"/>
  <c r="K128" i="45"/>
  <c r="AP2249" i="2" s="1"/>
  <c r="J128" i="45"/>
  <c r="AO2249" i="2" s="1"/>
  <c r="I128" i="45"/>
  <c r="AN2249" i="2" s="1"/>
  <c r="H128" i="45"/>
  <c r="AM2249" i="2" s="1"/>
  <c r="F128" i="45"/>
  <c r="F2249" i="2" s="1"/>
  <c r="D128" i="45"/>
  <c r="D2249" i="2" s="1"/>
  <c r="C128" i="45"/>
  <c r="C2249" i="2" s="1"/>
  <c r="AD2248" i="2"/>
  <c r="K127" i="45"/>
  <c r="AP2248" i="2" s="1"/>
  <c r="J127" i="45"/>
  <c r="AO2248" i="2" s="1"/>
  <c r="I127" i="45"/>
  <c r="AN2248" i="2" s="1"/>
  <c r="H127" i="45"/>
  <c r="AM2248" i="2" s="1"/>
  <c r="F127" i="45"/>
  <c r="F2248" i="2" s="1"/>
  <c r="D127" i="45"/>
  <c r="D2248" i="2" s="1"/>
  <c r="C127" i="45"/>
  <c r="C2248" i="2" s="1"/>
  <c r="AD2247" i="2"/>
  <c r="K126" i="45"/>
  <c r="AP2247" i="2" s="1"/>
  <c r="J126" i="45"/>
  <c r="AO2247" i="2" s="1"/>
  <c r="I126" i="45"/>
  <c r="AN2247" i="2" s="1"/>
  <c r="H126" i="45"/>
  <c r="AM2247" i="2" s="1"/>
  <c r="F126" i="45"/>
  <c r="F2247" i="2" s="1"/>
  <c r="D126" i="45"/>
  <c r="D2247" i="2" s="1"/>
  <c r="C126" i="45"/>
  <c r="C2247" i="2" s="1"/>
  <c r="AD2246" i="2"/>
  <c r="K125" i="45"/>
  <c r="AP2246" i="2" s="1"/>
  <c r="J125" i="45"/>
  <c r="AO2246" i="2" s="1"/>
  <c r="I125" i="45"/>
  <c r="AN2246" i="2" s="1"/>
  <c r="H125" i="45"/>
  <c r="AM2246" i="2" s="1"/>
  <c r="F125" i="45"/>
  <c r="F2246" i="2" s="1"/>
  <c r="D125" i="45"/>
  <c r="D2246" i="2" s="1"/>
  <c r="C125" i="45"/>
  <c r="C2246" i="2" s="1"/>
  <c r="AD2245" i="2"/>
  <c r="K124" i="45"/>
  <c r="AP2245" i="2" s="1"/>
  <c r="J124" i="45"/>
  <c r="AO2245" i="2" s="1"/>
  <c r="I124" i="45"/>
  <c r="AN2245" i="2" s="1"/>
  <c r="H124" i="45"/>
  <c r="AM2245" i="2" s="1"/>
  <c r="F124" i="45"/>
  <c r="F2245" i="2" s="1"/>
  <c r="D124" i="45"/>
  <c r="D2245" i="2" s="1"/>
  <c r="C124" i="45"/>
  <c r="C2245" i="2" s="1"/>
  <c r="AD2244" i="2"/>
  <c r="K123" i="45"/>
  <c r="AP2244" i="2" s="1"/>
  <c r="J123" i="45"/>
  <c r="AO2244" i="2" s="1"/>
  <c r="I123" i="45"/>
  <c r="AN2244" i="2" s="1"/>
  <c r="H123" i="45"/>
  <c r="AM2244" i="2" s="1"/>
  <c r="F123" i="45"/>
  <c r="F2244" i="2" s="1"/>
  <c r="D123" i="45"/>
  <c r="D2244" i="2" s="1"/>
  <c r="C123" i="45"/>
  <c r="C2244" i="2" s="1"/>
  <c r="AD2243" i="2"/>
  <c r="K122" i="45"/>
  <c r="AP2243" i="2" s="1"/>
  <c r="J122" i="45"/>
  <c r="AO2243" i="2" s="1"/>
  <c r="I122" i="45"/>
  <c r="AN2243" i="2" s="1"/>
  <c r="H122" i="45"/>
  <c r="AM2243" i="2" s="1"/>
  <c r="F122" i="45"/>
  <c r="F2243" i="2" s="1"/>
  <c r="D122" i="45"/>
  <c r="D2243" i="2" s="1"/>
  <c r="C122" i="45"/>
  <c r="C2243" i="2" s="1"/>
  <c r="AD2242" i="2"/>
  <c r="K121" i="45"/>
  <c r="AP2242" i="2" s="1"/>
  <c r="J121" i="45"/>
  <c r="AO2242" i="2" s="1"/>
  <c r="I121" i="45"/>
  <c r="AN2242" i="2" s="1"/>
  <c r="H121" i="45"/>
  <c r="AM2242" i="2" s="1"/>
  <c r="F121" i="45"/>
  <c r="F2242" i="2" s="1"/>
  <c r="D121" i="45"/>
  <c r="D2242" i="2" s="1"/>
  <c r="C121" i="45"/>
  <c r="C2242" i="2" s="1"/>
  <c r="AD2241" i="2"/>
  <c r="K120" i="45"/>
  <c r="AP2241" i="2" s="1"/>
  <c r="J120" i="45"/>
  <c r="AO2241" i="2" s="1"/>
  <c r="I120" i="45"/>
  <c r="AN2241" i="2" s="1"/>
  <c r="H120" i="45"/>
  <c r="AM2241" i="2" s="1"/>
  <c r="F120" i="45"/>
  <c r="F2241" i="2" s="1"/>
  <c r="D120" i="45"/>
  <c r="D2241" i="2" s="1"/>
  <c r="C120" i="45"/>
  <c r="C2241" i="2" s="1"/>
  <c r="AD2240" i="2"/>
  <c r="K119" i="45"/>
  <c r="AP2240" i="2" s="1"/>
  <c r="J119" i="45"/>
  <c r="AO2240" i="2" s="1"/>
  <c r="I119" i="45"/>
  <c r="AN2240" i="2" s="1"/>
  <c r="H119" i="45"/>
  <c r="AM2240" i="2" s="1"/>
  <c r="F119" i="45"/>
  <c r="F2240" i="2" s="1"/>
  <c r="D119" i="45"/>
  <c r="D2240" i="2" s="1"/>
  <c r="C119" i="45"/>
  <c r="C2240" i="2" s="1"/>
  <c r="AD2239" i="2"/>
  <c r="K118" i="45"/>
  <c r="AP2239" i="2" s="1"/>
  <c r="J118" i="45"/>
  <c r="AO2239" i="2" s="1"/>
  <c r="I118" i="45"/>
  <c r="AN2239" i="2" s="1"/>
  <c r="H118" i="45"/>
  <c r="AM2239" i="2" s="1"/>
  <c r="F118" i="45"/>
  <c r="F2239" i="2" s="1"/>
  <c r="D118" i="45"/>
  <c r="D2239" i="2" s="1"/>
  <c r="C118" i="45"/>
  <c r="C2239" i="2" s="1"/>
  <c r="AD2238" i="2"/>
  <c r="K117" i="45"/>
  <c r="AP2238" i="2" s="1"/>
  <c r="J117" i="45"/>
  <c r="AO2238" i="2" s="1"/>
  <c r="I117" i="45"/>
  <c r="AN2238" i="2" s="1"/>
  <c r="H117" i="45"/>
  <c r="AM2238" i="2" s="1"/>
  <c r="F117" i="45"/>
  <c r="F2238" i="2" s="1"/>
  <c r="D117" i="45"/>
  <c r="D2238" i="2" s="1"/>
  <c r="C117" i="45"/>
  <c r="C2238" i="2" s="1"/>
  <c r="AD2237" i="2"/>
  <c r="K116" i="45"/>
  <c r="AP2237" i="2" s="1"/>
  <c r="J116" i="45"/>
  <c r="AO2237" i="2" s="1"/>
  <c r="I116" i="45"/>
  <c r="AN2237" i="2" s="1"/>
  <c r="H116" i="45"/>
  <c r="AM2237" i="2" s="1"/>
  <c r="F116" i="45"/>
  <c r="F2237" i="2" s="1"/>
  <c r="D116" i="45"/>
  <c r="D2237" i="2" s="1"/>
  <c r="C116" i="45"/>
  <c r="C2237" i="2" s="1"/>
  <c r="AD2236" i="2"/>
  <c r="K115" i="45"/>
  <c r="AP2236" i="2" s="1"/>
  <c r="J115" i="45"/>
  <c r="AO2236" i="2" s="1"/>
  <c r="I115" i="45"/>
  <c r="AN2236" i="2" s="1"/>
  <c r="H115" i="45"/>
  <c r="AM2236" i="2" s="1"/>
  <c r="F115" i="45"/>
  <c r="F2236" i="2" s="1"/>
  <c r="D115" i="45"/>
  <c r="D2236" i="2" s="1"/>
  <c r="C115" i="45"/>
  <c r="C2236" i="2" s="1"/>
  <c r="AD2235" i="2"/>
  <c r="K114" i="45"/>
  <c r="AP2235" i="2" s="1"/>
  <c r="J114" i="45"/>
  <c r="AO2235" i="2" s="1"/>
  <c r="I114" i="45"/>
  <c r="AN2235" i="2" s="1"/>
  <c r="H114" i="45"/>
  <c r="AM2235" i="2" s="1"/>
  <c r="F114" i="45"/>
  <c r="F2235" i="2" s="1"/>
  <c r="D114" i="45"/>
  <c r="D2235" i="2" s="1"/>
  <c r="C114" i="45"/>
  <c r="C2235" i="2" s="1"/>
  <c r="AD2234" i="2"/>
  <c r="K113" i="45"/>
  <c r="AP2234" i="2" s="1"/>
  <c r="J113" i="45"/>
  <c r="AO2234" i="2" s="1"/>
  <c r="I113" i="45"/>
  <c r="AN2234" i="2" s="1"/>
  <c r="H113" i="45"/>
  <c r="AM2234" i="2" s="1"/>
  <c r="F113" i="45"/>
  <c r="F2234" i="2" s="1"/>
  <c r="D113" i="45"/>
  <c r="D2234" i="2" s="1"/>
  <c r="C113" i="45"/>
  <c r="C2234" i="2" s="1"/>
  <c r="AD2233" i="2"/>
  <c r="K112" i="45"/>
  <c r="AP2233" i="2" s="1"/>
  <c r="J112" i="45"/>
  <c r="AO2233" i="2" s="1"/>
  <c r="I112" i="45"/>
  <c r="AN2233" i="2" s="1"/>
  <c r="H112" i="45"/>
  <c r="AM2233" i="2" s="1"/>
  <c r="F112" i="45"/>
  <c r="F2233" i="2" s="1"/>
  <c r="D112" i="45"/>
  <c r="D2233" i="2" s="1"/>
  <c r="C112" i="45"/>
  <c r="C2233" i="2" s="1"/>
  <c r="AD2232" i="2"/>
  <c r="K111" i="45"/>
  <c r="AP2232" i="2" s="1"/>
  <c r="J111" i="45"/>
  <c r="AO2232" i="2" s="1"/>
  <c r="I111" i="45"/>
  <c r="AN2232" i="2" s="1"/>
  <c r="H111" i="45"/>
  <c r="AM2232" i="2" s="1"/>
  <c r="F111" i="45"/>
  <c r="F2232" i="2" s="1"/>
  <c r="D111" i="45"/>
  <c r="D2232" i="2" s="1"/>
  <c r="C111" i="45"/>
  <c r="C2232" i="2" s="1"/>
  <c r="AD2231" i="2"/>
  <c r="K110" i="45"/>
  <c r="AP2231" i="2" s="1"/>
  <c r="J110" i="45"/>
  <c r="AO2231" i="2" s="1"/>
  <c r="I110" i="45"/>
  <c r="AN2231" i="2" s="1"/>
  <c r="H110" i="45"/>
  <c r="AM2231" i="2" s="1"/>
  <c r="F110" i="45"/>
  <c r="F2231" i="2" s="1"/>
  <c r="D110" i="45"/>
  <c r="D2231" i="2" s="1"/>
  <c r="C110" i="45"/>
  <c r="C2231" i="2" s="1"/>
  <c r="AD2230" i="2"/>
  <c r="K109" i="45"/>
  <c r="AP2230" i="2" s="1"/>
  <c r="J109" i="45"/>
  <c r="AO2230" i="2" s="1"/>
  <c r="I109" i="45"/>
  <c r="AN2230" i="2" s="1"/>
  <c r="H109" i="45"/>
  <c r="AM2230" i="2" s="1"/>
  <c r="F109" i="45"/>
  <c r="F2230" i="2" s="1"/>
  <c r="D109" i="45"/>
  <c r="D2230" i="2" s="1"/>
  <c r="C109" i="45"/>
  <c r="C2230" i="2" s="1"/>
  <c r="AD2229" i="2"/>
  <c r="K108" i="45"/>
  <c r="AP2229" i="2" s="1"/>
  <c r="J108" i="45"/>
  <c r="AO2229" i="2" s="1"/>
  <c r="I108" i="45"/>
  <c r="AN2229" i="2" s="1"/>
  <c r="H108" i="45"/>
  <c r="AM2229" i="2" s="1"/>
  <c r="F108" i="45"/>
  <c r="F2229" i="2" s="1"/>
  <c r="D108" i="45"/>
  <c r="D2229" i="2" s="1"/>
  <c r="C108" i="45"/>
  <c r="C2229" i="2" s="1"/>
  <c r="AD2228" i="2"/>
  <c r="K107" i="45"/>
  <c r="AP2228" i="2" s="1"/>
  <c r="J107" i="45"/>
  <c r="AO2228" i="2" s="1"/>
  <c r="I107" i="45"/>
  <c r="AN2228" i="2" s="1"/>
  <c r="H107" i="45"/>
  <c r="AM2228" i="2" s="1"/>
  <c r="F107" i="45"/>
  <c r="F2228" i="2" s="1"/>
  <c r="D107" i="45"/>
  <c r="D2228" i="2" s="1"/>
  <c r="C107" i="45"/>
  <c r="C2228" i="2" s="1"/>
  <c r="AD2227" i="2"/>
  <c r="K106" i="45"/>
  <c r="AP2227" i="2" s="1"/>
  <c r="J106" i="45"/>
  <c r="AO2227" i="2" s="1"/>
  <c r="I106" i="45"/>
  <c r="AN2227" i="2" s="1"/>
  <c r="H106" i="45"/>
  <c r="AM2227" i="2" s="1"/>
  <c r="F106" i="45"/>
  <c r="F2227" i="2" s="1"/>
  <c r="D106" i="45"/>
  <c r="D2227" i="2" s="1"/>
  <c r="C106" i="45"/>
  <c r="C2227" i="2" s="1"/>
  <c r="AD2226" i="2"/>
  <c r="K105" i="45"/>
  <c r="AP2226" i="2" s="1"/>
  <c r="J105" i="45"/>
  <c r="AO2226" i="2" s="1"/>
  <c r="I105" i="45"/>
  <c r="AN2226" i="2" s="1"/>
  <c r="H105" i="45"/>
  <c r="AM2226" i="2" s="1"/>
  <c r="F105" i="45"/>
  <c r="F2226" i="2" s="1"/>
  <c r="D105" i="45"/>
  <c r="D2226" i="2" s="1"/>
  <c r="C105" i="45"/>
  <c r="C2226" i="2" s="1"/>
  <c r="AD2225" i="2"/>
  <c r="K104" i="45"/>
  <c r="AP2225" i="2" s="1"/>
  <c r="J104" i="45"/>
  <c r="AO2225" i="2" s="1"/>
  <c r="I104" i="45"/>
  <c r="AN2225" i="2" s="1"/>
  <c r="H104" i="45"/>
  <c r="AM2225" i="2" s="1"/>
  <c r="F104" i="45"/>
  <c r="F2225" i="2" s="1"/>
  <c r="D104" i="45"/>
  <c r="D2225" i="2" s="1"/>
  <c r="C104" i="45"/>
  <c r="C2225" i="2" s="1"/>
  <c r="AD2224" i="2"/>
  <c r="K103" i="45"/>
  <c r="AP2224" i="2" s="1"/>
  <c r="J103" i="45"/>
  <c r="AO2224" i="2" s="1"/>
  <c r="I103" i="45"/>
  <c r="AN2224" i="2" s="1"/>
  <c r="H103" i="45"/>
  <c r="AM2224" i="2" s="1"/>
  <c r="F103" i="45"/>
  <c r="F2224" i="2" s="1"/>
  <c r="D103" i="45"/>
  <c r="D2224" i="2" s="1"/>
  <c r="C103" i="45"/>
  <c r="C2224" i="2" s="1"/>
  <c r="AD2223" i="2"/>
  <c r="K102" i="45"/>
  <c r="AP2223" i="2" s="1"/>
  <c r="J102" i="45"/>
  <c r="AO2223" i="2" s="1"/>
  <c r="I102" i="45"/>
  <c r="AN2223" i="2" s="1"/>
  <c r="H102" i="45"/>
  <c r="AM2223" i="2" s="1"/>
  <c r="F102" i="45"/>
  <c r="F2223" i="2" s="1"/>
  <c r="D102" i="45"/>
  <c r="D2223" i="2" s="1"/>
  <c r="C102" i="45"/>
  <c r="C2223" i="2" s="1"/>
  <c r="AD2222" i="2"/>
  <c r="K101" i="45"/>
  <c r="AP2222" i="2" s="1"/>
  <c r="J101" i="45"/>
  <c r="AO2222" i="2" s="1"/>
  <c r="I101" i="45"/>
  <c r="AN2222" i="2" s="1"/>
  <c r="H101" i="45"/>
  <c r="AM2222" i="2" s="1"/>
  <c r="F101" i="45"/>
  <c r="F2222" i="2" s="1"/>
  <c r="D101" i="45"/>
  <c r="D2222" i="2" s="1"/>
  <c r="C101" i="45"/>
  <c r="C2222" i="2" s="1"/>
  <c r="AD2221" i="2"/>
  <c r="K100" i="45"/>
  <c r="AP2221" i="2" s="1"/>
  <c r="J100" i="45"/>
  <c r="AO2221" i="2" s="1"/>
  <c r="I100" i="45"/>
  <c r="AN2221" i="2" s="1"/>
  <c r="H100" i="45"/>
  <c r="AM2221" i="2" s="1"/>
  <c r="F100" i="45"/>
  <c r="F2221" i="2" s="1"/>
  <c r="D100" i="45"/>
  <c r="D2221" i="2" s="1"/>
  <c r="C100" i="45"/>
  <c r="C2221" i="2" s="1"/>
  <c r="AD2220" i="2"/>
  <c r="K99" i="45"/>
  <c r="AP2220" i="2" s="1"/>
  <c r="J99" i="45"/>
  <c r="AO2220" i="2" s="1"/>
  <c r="I99" i="45"/>
  <c r="AN2220" i="2" s="1"/>
  <c r="H99" i="45"/>
  <c r="AM2220" i="2" s="1"/>
  <c r="F99" i="45"/>
  <c r="F2220" i="2" s="1"/>
  <c r="D99" i="45"/>
  <c r="D2220" i="2" s="1"/>
  <c r="C99" i="45"/>
  <c r="C2220" i="2" s="1"/>
  <c r="AD2219" i="2"/>
  <c r="K98" i="45"/>
  <c r="AP2219" i="2" s="1"/>
  <c r="J98" i="45"/>
  <c r="AO2219" i="2" s="1"/>
  <c r="I98" i="45"/>
  <c r="AN2219" i="2" s="1"/>
  <c r="H98" i="45"/>
  <c r="AM2219" i="2" s="1"/>
  <c r="F98" i="45"/>
  <c r="F2219" i="2" s="1"/>
  <c r="D98" i="45"/>
  <c r="D2219" i="2" s="1"/>
  <c r="C98" i="45"/>
  <c r="C2219" i="2" s="1"/>
  <c r="AD2218" i="2"/>
  <c r="K97" i="45"/>
  <c r="AP2218" i="2" s="1"/>
  <c r="J97" i="45"/>
  <c r="AO2218" i="2" s="1"/>
  <c r="I97" i="45"/>
  <c r="AN2218" i="2" s="1"/>
  <c r="H97" i="45"/>
  <c r="AM2218" i="2" s="1"/>
  <c r="F97" i="45"/>
  <c r="F2218" i="2" s="1"/>
  <c r="D97" i="45"/>
  <c r="D2218" i="2" s="1"/>
  <c r="C97" i="45"/>
  <c r="C2218" i="2" s="1"/>
  <c r="AD2217" i="2"/>
  <c r="K96" i="45"/>
  <c r="AP2217" i="2" s="1"/>
  <c r="J96" i="45"/>
  <c r="AO2217" i="2" s="1"/>
  <c r="I96" i="45"/>
  <c r="AN2217" i="2" s="1"/>
  <c r="H96" i="45"/>
  <c r="AM2217" i="2" s="1"/>
  <c r="F96" i="45"/>
  <c r="F2217" i="2" s="1"/>
  <c r="D96" i="45"/>
  <c r="D2217" i="2" s="1"/>
  <c r="C96" i="45"/>
  <c r="C2217" i="2" s="1"/>
  <c r="AD2216" i="2"/>
  <c r="K95" i="45"/>
  <c r="AP2216" i="2" s="1"/>
  <c r="J95" i="45"/>
  <c r="AO2216" i="2" s="1"/>
  <c r="I95" i="45"/>
  <c r="AN2216" i="2" s="1"/>
  <c r="H95" i="45"/>
  <c r="AM2216" i="2" s="1"/>
  <c r="F95" i="45"/>
  <c r="F2216" i="2" s="1"/>
  <c r="D95" i="45"/>
  <c r="D2216" i="2" s="1"/>
  <c r="C95" i="45"/>
  <c r="C2216" i="2" s="1"/>
  <c r="AD2215" i="2"/>
  <c r="K94" i="45"/>
  <c r="AP2215" i="2" s="1"/>
  <c r="J94" i="45"/>
  <c r="AO2215" i="2" s="1"/>
  <c r="I94" i="45"/>
  <c r="AN2215" i="2" s="1"/>
  <c r="H94" i="45"/>
  <c r="AM2215" i="2" s="1"/>
  <c r="F94" i="45"/>
  <c r="F2215" i="2" s="1"/>
  <c r="D94" i="45"/>
  <c r="D2215" i="2" s="1"/>
  <c r="C94" i="45"/>
  <c r="C2215" i="2" s="1"/>
  <c r="AD2214" i="2"/>
  <c r="K93" i="45"/>
  <c r="AP2214" i="2" s="1"/>
  <c r="J93" i="45"/>
  <c r="AO2214" i="2" s="1"/>
  <c r="I93" i="45"/>
  <c r="AN2214" i="2" s="1"/>
  <c r="H93" i="45"/>
  <c r="AM2214" i="2" s="1"/>
  <c r="F93" i="45"/>
  <c r="F2214" i="2" s="1"/>
  <c r="D93" i="45"/>
  <c r="D2214" i="2" s="1"/>
  <c r="C93" i="45"/>
  <c r="C2214" i="2" s="1"/>
  <c r="AD2213" i="2"/>
  <c r="K92" i="45"/>
  <c r="AP2213" i="2" s="1"/>
  <c r="J92" i="45"/>
  <c r="AO2213" i="2" s="1"/>
  <c r="I92" i="45"/>
  <c r="AN2213" i="2" s="1"/>
  <c r="H92" i="45"/>
  <c r="AM2213" i="2" s="1"/>
  <c r="F92" i="45"/>
  <c r="F2213" i="2" s="1"/>
  <c r="D92" i="45"/>
  <c r="D2213" i="2" s="1"/>
  <c r="C92" i="45"/>
  <c r="C2213" i="2" s="1"/>
  <c r="AD2212" i="2"/>
  <c r="K91" i="45"/>
  <c r="AP2212" i="2" s="1"/>
  <c r="J91" i="45"/>
  <c r="AO2212" i="2" s="1"/>
  <c r="I91" i="45"/>
  <c r="AN2212" i="2" s="1"/>
  <c r="H91" i="45"/>
  <c r="AM2212" i="2" s="1"/>
  <c r="F91" i="45"/>
  <c r="F2212" i="2" s="1"/>
  <c r="D91" i="45"/>
  <c r="D2212" i="2" s="1"/>
  <c r="C91" i="45"/>
  <c r="C2212" i="2" s="1"/>
  <c r="AD2211" i="2"/>
  <c r="K90" i="45"/>
  <c r="AP2211" i="2" s="1"/>
  <c r="J90" i="45"/>
  <c r="AO2211" i="2" s="1"/>
  <c r="I90" i="45"/>
  <c r="AN2211" i="2" s="1"/>
  <c r="H90" i="45"/>
  <c r="AM2211" i="2" s="1"/>
  <c r="F90" i="45"/>
  <c r="F2211" i="2" s="1"/>
  <c r="D90" i="45"/>
  <c r="D2211" i="2" s="1"/>
  <c r="C90" i="45"/>
  <c r="C2211" i="2" s="1"/>
  <c r="AD2210" i="2"/>
  <c r="K89" i="45"/>
  <c r="AP2210" i="2" s="1"/>
  <c r="J89" i="45"/>
  <c r="AO2210" i="2" s="1"/>
  <c r="I89" i="45"/>
  <c r="AN2210" i="2" s="1"/>
  <c r="H89" i="45"/>
  <c r="AM2210" i="2" s="1"/>
  <c r="F89" i="45"/>
  <c r="F2210" i="2" s="1"/>
  <c r="D89" i="45"/>
  <c r="D2210" i="2" s="1"/>
  <c r="C89" i="45"/>
  <c r="C2210" i="2" s="1"/>
  <c r="AD2209" i="2"/>
  <c r="K88" i="45"/>
  <c r="AP2209" i="2" s="1"/>
  <c r="J88" i="45"/>
  <c r="AO2209" i="2" s="1"/>
  <c r="I88" i="45"/>
  <c r="AN2209" i="2" s="1"/>
  <c r="H88" i="45"/>
  <c r="AM2209" i="2" s="1"/>
  <c r="F88" i="45"/>
  <c r="F2209" i="2" s="1"/>
  <c r="D88" i="45"/>
  <c r="D2209" i="2" s="1"/>
  <c r="C88" i="45"/>
  <c r="C2209" i="2" s="1"/>
  <c r="AD2208" i="2"/>
  <c r="K87" i="45"/>
  <c r="AP2208" i="2" s="1"/>
  <c r="J87" i="45"/>
  <c r="AO2208" i="2" s="1"/>
  <c r="I87" i="45"/>
  <c r="AN2208" i="2" s="1"/>
  <c r="H87" i="45"/>
  <c r="AM2208" i="2" s="1"/>
  <c r="F87" i="45"/>
  <c r="F2208" i="2" s="1"/>
  <c r="D87" i="45"/>
  <c r="D2208" i="2" s="1"/>
  <c r="C87" i="45"/>
  <c r="C2208" i="2" s="1"/>
  <c r="AD2207" i="2"/>
  <c r="K86" i="45"/>
  <c r="AP2207" i="2" s="1"/>
  <c r="J86" i="45"/>
  <c r="AO2207" i="2" s="1"/>
  <c r="I86" i="45"/>
  <c r="AN2207" i="2" s="1"/>
  <c r="H86" i="45"/>
  <c r="AM2207" i="2" s="1"/>
  <c r="F86" i="45"/>
  <c r="F2207" i="2" s="1"/>
  <c r="D86" i="45"/>
  <c r="D2207" i="2" s="1"/>
  <c r="C86" i="45"/>
  <c r="C2207" i="2" s="1"/>
  <c r="AD2206" i="2"/>
  <c r="K85" i="45"/>
  <c r="AP2206" i="2" s="1"/>
  <c r="J85" i="45"/>
  <c r="AO2206" i="2" s="1"/>
  <c r="I85" i="45"/>
  <c r="AN2206" i="2" s="1"/>
  <c r="H85" i="45"/>
  <c r="AM2206" i="2" s="1"/>
  <c r="F85" i="45"/>
  <c r="F2206" i="2" s="1"/>
  <c r="D85" i="45"/>
  <c r="D2206" i="2" s="1"/>
  <c r="C85" i="45"/>
  <c r="C2206" i="2" s="1"/>
  <c r="AD2205" i="2"/>
  <c r="K84" i="45"/>
  <c r="AP2205" i="2" s="1"/>
  <c r="J84" i="45"/>
  <c r="AO2205" i="2" s="1"/>
  <c r="I84" i="45"/>
  <c r="AN2205" i="2" s="1"/>
  <c r="H84" i="45"/>
  <c r="AM2205" i="2" s="1"/>
  <c r="F84" i="45"/>
  <c r="F2205" i="2" s="1"/>
  <c r="D84" i="45"/>
  <c r="D2205" i="2" s="1"/>
  <c r="C84" i="45"/>
  <c r="C2205" i="2" s="1"/>
  <c r="AD2204" i="2"/>
  <c r="K83" i="45"/>
  <c r="AP2204" i="2" s="1"/>
  <c r="J83" i="45"/>
  <c r="AO2204" i="2" s="1"/>
  <c r="I83" i="45"/>
  <c r="AN2204" i="2" s="1"/>
  <c r="H83" i="45"/>
  <c r="AM2204" i="2" s="1"/>
  <c r="F83" i="45"/>
  <c r="F2204" i="2" s="1"/>
  <c r="D83" i="45"/>
  <c r="D2204" i="2" s="1"/>
  <c r="C83" i="45"/>
  <c r="C2204" i="2" s="1"/>
  <c r="AD2203" i="2"/>
  <c r="K82" i="45"/>
  <c r="AP2203" i="2" s="1"/>
  <c r="J82" i="45"/>
  <c r="AO2203" i="2" s="1"/>
  <c r="I82" i="45"/>
  <c r="AN2203" i="2" s="1"/>
  <c r="H82" i="45"/>
  <c r="AM2203" i="2" s="1"/>
  <c r="F82" i="45"/>
  <c r="F2203" i="2" s="1"/>
  <c r="D82" i="45"/>
  <c r="D2203" i="2" s="1"/>
  <c r="C82" i="45"/>
  <c r="C2203" i="2" s="1"/>
  <c r="AD2202" i="2"/>
  <c r="K81" i="45"/>
  <c r="AP2202" i="2" s="1"/>
  <c r="J81" i="45"/>
  <c r="AO2202" i="2" s="1"/>
  <c r="I81" i="45"/>
  <c r="AN2202" i="2" s="1"/>
  <c r="H81" i="45"/>
  <c r="AM2202" i="2" s="1"/>
  <c r="F81" i="45"/>
  <c r="F2202" i="2" s="1"/>
  <c r="D81" i="45"/>
  <c r="D2202" i="2" s="1"/>
  <c r="C81" i="45"/>
  <c r="C2202" i="2" s="1"/>
  <c r="AD2201" i="2"/>
  <c r="K80" i="45"/>
  <c r="AP2201" i="2" s="1"/>
  <c r="J80" i="45"/>
  <c r="AO2201" i="2" s="1"/>
  <c r="I80" i="45"/>
  <c r="AN2201" i="2" s="1"/>
  <c r="H80" i="45"/>
  <c r="AM2201" i="2" s="1"/>
  <c r="F80" i="45"/>
  <c r="F2201" i="2" s="1"/>
  <c r="D80" i="45"/>
  <c r="D2201" i="2" s="1"/>
  <c r="C80" i="45"/>
  <c r="C2201" i="2" s="1"/>
  <c r="AD2200" i="2"/>
  <c r="K79" i="45"/>
  <c r="AP2200" i="2" s="1"/>
  <c r="J79" i="45"/>
  <c r="AO2200" i="2" s="1"/>
  <c r="I79" i="45"/>
  <c r="AN2200" i="2" s="1"/>
  <c r="H79" i="45"/>
  <c r="AM2200" i="2" s="1"/>
  <c r="F79" i="45"/>
  <c r="F2200" i="2" s="1"/>
  <c r="D79" i="45"/>
  <c r="D2200" i="2" s="1"/>
  <c r="C79" i="45"/>
  <c r="C2200" i="2" s="1"/>
  <c r="AD2199" i="2"/>
  <c r="K78" i="45"/>
  <c r="AP2199" i="2" s="1"/>
  <c r="J78" i="45"/>
  <c r="AO2199" i="2" s="1"/>
  <c r="I78" i="45"/>
  <c r="AN2199" i="2" s="1"/>
  <c r="H78" i="45"/>
  <c r="AM2199" i="2" s="1"/>
  <c r="F78" i="45"/>
  <c r="F2199" i="2" s="1"/>
  <c r="D78" i="45"/>
  <c r="D2199" i="2" s="1"/>
  <c r="C78" i="45"/>
  <c r="C2199" i="2" s="1"/>
  <c r="M77" i="45"/>
  <c r="AD2198" i="2" s="1"/>
  <c r="M76" i="45"/>
  <c r="AD2197" i="2" s="1"/>
  <c r="K76" i="45"/>
  <c r="AP2197" i="2" s="1"/>
  <c r="J76" i="45"/>
  <c r="AO2197" i="2" s="1"/>
  <c r="I76" i="45"/>
  <c r="AN2197" i="2" s="1"/>
  <c r="H76" i="45"/>
  <c r="AM2197" i="2" s="1"/>
  <c r="M75" i="45"/>
  <c r="AD2196" i="2" s="1"/>
  <c r="K75" i="45"/>
  <c r="AP2196" i="2" s="1"/>
  <c r="J75" i="45"/>
  <c r="AO2196" i="2" s="1"/>
  <c r="I75" i="45"/>
  <c r="AN2196" i="2" s="1"/>
  <c r="H75" i="45"/>
  <c r="AM2196" i="2" s="1"/>
  <c r="M74" i="45"/>
  <c r="AD2195" i="2" s="1"/>
  <c r="K74" i="45"/>
  <c r="AP2195" i="2" s="1"/>
  <c r="J74" i="45"/>
  <c r="AO2195" i="2" s="1"/>
  <c r="I74" i="45"/>
  <c r="AN2195" i="2" s="1"/>
  <c r="H74" i="45"/>
  <c r="AM2195" i="2" s="1"/>
  <c r="M73" i="45"/>
  <c r="AD2194" i="2" s="1"/>
  <c r="K73" i="45"/>
  <c r="AP2194" i="2" s="1"/>
  <c r="J73" i="45"/>
  <c r="AO2194" i="2" s="1"/>
  <c r="I73" i="45"/>
  <c r="AN2194" i="2" s="1"/>
  <c r="H73" i="45"/>
  <c r="AM2194" i="2" s="1"/>
  <c r="M72" i="45"/>
  <c r="AD2193" i="2" s="1"/>
  <c r="K72" i="45"/>
  <c r="AP2193" i="2" s="1"/>
  <c r="J72" i="45"/>
  <c r="AO2193" i="2" s="1"/>
  <c r="I72" i="45"/>
  <c r="AN2193" i="2" s="1"/>
  <c r="H72" i="45"/>
  <c r="AM2193" i="2" s="1"/>
  <c r="M71" i="45"/>
  <c r="AD2192" i="2" s="1"/>
  <c r="K71" i="45"/>
  <c r="AP2192" i="2" s="1"/>
  <c r="J71" i="45"/>
  <c r="AO2192" i="2" s="1"/>
  <c r="I71" i="45"/>
  <c r="AN2192" i="2" s="1"/>
  <c r="H71" i="45"/>
  <c r="AM2192" i="2" s="1"/>
  <c r="M70" i="45"/>
  <c r="AD2191" i="2" s="1"/>
  <c r="K70" i="45"/>
  <c r="AP2191" i="2" s="1"/>
  <c r="J70" i="45"/>
  <c r="AO2191" i="2" s="1"/>
  <c r="I70" i="45"/>
  <c r="AN2191" i="2" s="1"/>
  <c r="H70" i="45"/>
  <c r="AM2191" i="2" s="1"/>
  <c r="M69" i="45"/>
  <c r="AD2190" i="2" s="1"/>
  <c r="K69" i="45"/>
  <c r="AP2190" i="2" s="1"/>
  <c r="J69" i="45"/>
  <c r="AO2190" i="2" s="1"/>
  <c r="I69" i="45"/>
  <c r="AN2190" i="2" s="1"/>
  <c r="H69" i="45"/>
  <c r="AM2190" i="2" s="1"/>
  <c r="M68" i="45"/>
  <c r="AD2189" i="2" s="1"/>
  <c r="K68" i="45"/>
  <c r="AP2189" i="2" s="1"/>
  <c r="J68" i="45"/>
  <c r="AO2189" i="2" s="1"/>
  <c r="I68" i="45"/>
  <c r="AN2189" i="2" s="1"/>
  <c r="H68" i="45"/>
  <c r="AM2189" i="2" s="1"/>
  <c r="M67" i="45"/>
  <c r="AD2188" i="2" s="1"/>
  <c r="K67" i="45"/>
  <c r="AP2188" i="2" s="1"/>
  <c r="J67" i="45"/>
  <c r="AO2188" i="2" s="1"/>
  <c r="I67" i="45"/>
  <c r="AN2188" i="2" s="1"/>
  <c r="H67" i="45"/>
  <c r="AM2188" i="2" s="1"/>
  <c r="M66" i="45"/>
  <c r="AD2187" i="2" s="1"/>
  <c r="K66" i="45"/>
  <c r="AP2187" i="2" s="1"/>
  <c r="J66" i="45"/>
  <c r="AO2187" i="2" s="1"/>
  <c r="I66" i="45"/>
  <c r="AN2187" i="2" s="1"/>
  <c r="H66" i="45"/>
  <c r="AM2187" i="2" s="1"/>
  <c r="M65" i="45"/>
  <c r="AD2186" i="2" s="1"/>
  <c r="K65" i="45"/>
  <c r="AP2186" i="2" s="1"/>
  <c r="J65" i="45"/>
  <c r="AO2186" i="2" s="1"/>
  <c r="I65" i="45"/>
  <c r="AN2186" i="2" s="1"/>
  <c r="H65" i="45"/>
  <c r="AM2186" i="2" s="1"/>
  <c r="M64" i="45"/>
  <c r="AD2185" i="2" s="1"/>
  <c r="K64" i="45"/>
  <c r="AP2185" i="2" s="1"/>
  <c r="J64" i="45"/>
  <c r="AO2185" i="2" s="1"/>
  <c r="I64" i="45"/>
  <c r="AN2185" i="2" s="1"/>
  <c r="H64" i="45"/>
  <c r="AM2185" i="2" s="1"/>
  <c r="M63" i="45"/>
  <c r="AD2184" i="2" s="1"/>
  <c r="K63" i="45"/>
  <c r="AP2184" i="2" s="1"/>
  <c r="J63" i="45"/>
  <c r="AO2184" i="2" s="1"/>
  <c r="I63" i="45"/>
  <c r="AN2184" i="2" s="1"/>
  <c r="H63" i="45"/>
  <c r="AM2184" i="2" s="1"/>
  <c r="M62" i="45"/>
  <c r="AD2183" i="2" s="1"/>
  <c r="K62" i="45"/>
  <c r="AP2183" i="2" s="1"/>
  <c r="J62" i="45"/>
  <c r="AO2183" i="2" s="1"/>
  <c r="I62" i="45"/>
  <c r="AN2183" i="2" s="1"/>
  <c r="H62" i="45"/>
  <c r="AM2183" i="2" s="1"/>
  <c r="M61" i="45"/>
  <c r="AD2182" i="2" s="1"/>
  <c r="K61" i="45"/>
  <c r="AP2182" i="2" s="1"/>
  <c r="J61" i="45"/>
  <c r="AO2182" i="2" s="1"/>
  <c r="I61" i="45"/>
  <c r="AN2182" i="2" s="1"/>
  <c r="H61" i="45"/>
  <c r="AM2182" i="2" s="1"/>
  <c r="M60" i="45"/>
  <c r="AD2181" i="2" s="1"/>
  <c r="K60" i="45"/>
  <c r="AP2181" i="2" s="1"/>
  <c r="J60" i="45"/>
  <c r="AO2181" i="2" s="1"/>
  <c r="I60" i="45"/>
  <c r="AN2181" i="2" s="1"/>
  <c r="H60" i="45"/>
  <c r="AM2181" i="2" s="1"/>
  <c r="M59" i="45"/>
  <c r="AD2180" i="2" s="1"/>
  <c r="K59" i="45"/>
  <c r="AP2180" i="2" s="1"/>
  <c r="J59" i="45"/>
  <c r="AO2180" i="2" s="1"/>
  <c r="I59" i="45"/>
  <c r="AN2180" i="2" s="1"/>
  <c r="H59" i="45"/>
  <c r="AM2180" i="2" s="1"/>
  <c r="M58" i="45"/>
  <c r="AD2179" i="2" s="1"/>
  <c r="K58" i="45"/>
  <c r="AP2179" i="2" s="1"/>
  <c r="J58" i="45"/>
  <c r="AO2179" i="2" s="1"/>
  <c r="I58" i="45"/>
  <c r="AN2179" i="2" s="1"/>
  <c r="H58" i="45"/>
  <c r="AM2179" i="2" s="1"/>
  <c r="M57" i="45"/>
  <c r="AD2178" i="2" s="1"/>
  <c r="K57" i="45"/>
  <c r="AP2178" i="2" s="1"/>
  <c r="J57" i="45"/>
  <c r="AO2178" i="2" s="1"/>
  <c r="I57" i="45"/>
  <c r="AN2178" i="2" s="1"/>
  <c r="H57" i="45"/>
  <c r="AM2178" i="2" s="1"/>
  <c r="M56" i="45"/>
  <c r="AD2177" i="2" s="1"/>
  <c r="K56" i="45"/>
  <c r="AP2177" i="2" s="1"/>
  <c r="J56" i="45"/>
  <c r="AO2177" i="2" s="1"/>
  <c r="I56" i="45"/>
  <c r="AN2177" i="2" s="1"/>
  <c r="H56" i="45"/>
  <c r="AM2177" i="2" s="1"/>
  <c r="M55" i="45"/>
  <c r="AD2176" i="2" s="1"/>
  <c r="K55" i="45"/>
  <c r="AP2176" i="2" s="1"/>
  <c r="J55" i="45"/>
  <c r="AO2176" i="2" s="1"/>
  <c r="I55" i="45"/>
  <c r="AN2176" i="2" s="1"/>
  <c r="H55" i="45"/>
  <c r="AM2176" i="2" s="1"/>
  <c r="M54" i="45"/>
  <c r="AD2175" i="2" s="1"/>
  <c r="K54" i="45"/>
  <c r="AP2175" i="2" s="1"/>
  <c r="J54" i="45"/>
  <c r="AO2175" i="2" s="1"/>
  <c r="I54" i="45"/>
  <c r="AN2175" i="2" s="1"/>
  <c r="H54" i="45"/>
  <c r="AM2175" i="2" s="1"/>
  <c r="M53" i="45"/>
  <c r="AD2174" i="2" s="1"/>
  <c r="K53" i="45"/>
  <c r="AP2174" i="2" s="1"/>
  <c r="J53" i="45"/>
  <c r="AO2174" i="2" s="1"/>
  <c r="I53" i="45"/>
  <c r="AN2174" i="2" s="1"/>
  <c r="H53" i="45"/>
  <c r="AM2174" i="2" s="1"/>
  <c r="M52" i="45"/>
  <c r="AD2173" i="2" s="1"/>
  <c r="K52" i="45"/>
  <c r="AP2173" i="2" s="1"/>
  <c r="J52" i="45"/>
  <c r="AO2173" i="2" s="1"/>
  <c r="I52" i="45"/>
  <c r="AN2173" i="2" s="1"/>
  <c r="H52" i="45"/>
  <c r="AM2173" i="2" s="1"/>
  <c r="M51" i="45"/>
  <c r="AD2172" i="2" s="1"/>
  <c r="K51" i="45"/>
  <c r="AP2172" i="2" s="1"/>
  <c r="J51" i="45"/>
  <c r="AO2172" i="2" s="1"/>
  <c r="I51" i="45"/>
  <c r="AN2172" i="2" s="1"/>
  <c r="H51" i="45"/>
  <c r="AM2172" i="2" s="1"/>
  <c r="M50" i="45"/>
  <c r="AD2171" i="2" s="1"/>
  <c r="K50" i="45"/>
  <c r="AP2171" i="2" s="1"/>
  <c r="J50" i="45"/>
  <c r="AO2171" i="2" s="1"/>
  <c r="I50" i="45"/>
  <c r="AN2171" i="2" s="1"/>
  <c r="H50" i="45"/>
  <c r="AM2171" i="2" s="1"/>
  <c r="M49" i="45"/>
  <c r="AD2170" i="2" s="1"/>
  <c r="K49" i="45"/>
  <c r="AP2170" i="2" s="1"/>
  <c r="J49" i="45"/>
  <c r="AO2170" i="2" s="1"/>
  <c r="I49" i="45"/>
  <c r="AN2170" i="2" s="1"/>
  <c r="H49" i="45"/>
  <c r="AM2170" i="2" s="1"/>
  <c r="M48" i="45"/>
  <c r="AD2169" i="2" s="1"/>
  <c r="K48" i="45"/>
  <c r="AP2169" i="2" s="1"/>
  <c r="J48" i="45"/>
  <c r="AO2169" i="2" s="1"/>
  <c r="I48" i="45"/>
  <c r="AN2169" i="2" s="1"/>
  <c r="H48" i="45"/>
  <c r="AM2169" i="2" s="1"/>
  <c r="M47" i="45"/>
  <c r="AD2168" i="2" s="1"/>
  <c r="K47" i="45"/>
  <c r="AP2168" i="2" s="1"/>
  <c r="J47" i="45"/>
  <c r="AO2168" i="2" s="1"/>
  <c r="I47" i="45"/>
  <c r="AN2168" i="2" s="1"/>
  <c r="H47" i="45"/>
  <c r="AM2168" i="2" s="1"/>
  <c r="M46" i="45"/>
  <c r="AD2167" i="2" s="1"/>
  <c r="K46" i="45"/>
  <c r="AP2167" i="2" s="1"/>
  <c r="J46" i="45"/>
  <c r="AO2167" i="2" s="1"/>
  <c r="I46" i="45"/>
  <c r="AN2167" i="2" s="1"/>
  <c r="H46" i="45"/>
  <c r="AM2167" i="2" s="1"/>
  <c r="M45" i="45"/>
  <c r="AD2166" i="2" s="1"/>
  <c r="K45" i="45"/>
  <c r="AP2166" i="2" s="1"/>
  <c r="J45" i="45"/>
  <c r="AO2166" i="2" s="1"/>
  <c r="I45" i="45"/>
  <c r="AN2166" i="2" s="1"/>
  <c r="H45" i="45"/>
  <c r="AM2166" i="2" s="1"/>
  <c r="M44" i="45"/>
  <c r="AD2165" i="2" s="1"/>
  <c r="K44" i="45"/>
  <c r="AP2165" i="2" s="1"/>
  <c r="J44" i="45"/>
  <c r="AO2165" i="2" s="1"/>
  <c r="I44" i="45"/>
  <c r="AN2165" i="2" s="1"/>
  <c r="H44" i="45"/>
  <c r="AM2165" i="2" s="1"/>
  <c r="M43" i="45"/>
  <c r="AD2164" i="2" s="1"/>
  <c r="K43" i="45"/>
  <c r="AP2164" i="2" s="1"/>
  <c r="J43" i="45"/>
  <c r="AO2164" i="2" s="1"/>
  <c r="I43" i="45"/>
  <c r="AN2164" i="2" s="1"/>
  <c r="H43" i="45"/>
  <c r="AM2164" i="2" s="1"/>
  <c r="M42" i="45"/>
  <c r="AD2163" i="2" s="1"/>
  <c r="K42" i="45"/>
  <c r="AP2163" i="2" s="1"/>
  <c r="J42" i="45"/>
  <c r="AO2163" i="2" s="1"/>
  <c r="I42" i="45"/>
  <c r="AN2163" i="2" s="1"/>
  <c r="H42" i="45"/>
  <c r="AM2163" i="2" s="1"/>
  <c r="M41" i="45"/>
  <c r="AD2162" i="2" s="1"/>
  <c r="K41" i="45"/>
  <c r="AP2162" i="2" s="1"/>
  <c r="J41" i="45"/>
  <c r="AO2162" i="2" s="1"/>
  <c r="I41" i="45"/>
  <c r="AN2162" i="2" s="1"/>
  <c r="H41" i="45"/>
  <c r="AM2162" i="2" s="1"/>
  <c r="M40" i="45"/>
  <c r="AD2161" i="2" s="1"/>
  <c r="K40" i="45"/>
  <c r="AP2161" i="2" s="1"/>
  <c r="J40" i="45"/>
  <c r="AO2161" i="2" s="1"/>
  <c r="I40" i="45"/>
  <c r="AN2161" i="2" s="1"/>
  <c r="H40" i="45"/>
  <c r="AM2161" i="2" s="1"/>
  <c r="M39" i="45"/>
  <c r="AD2160" i="2" s="1"/>
  <c r="K39" i="45"/>
  <c r="AP2160" i="2" s="1"/>
  <c r="J39" i="45"/>
  <c r="AO2160" i="2" s="1"/>
  <c r="I39" i="45"/>
  <c r="AN2160" i="2" s="1"/>
  <c r="H39" i="45"/>
  <c r="AM2160" i="2" s="1"/>
  <c r="M38" i="45"/>
  <c r="AD2159" i="2" s="1"/>
  <c r="K38" i="45"/>
  <c r="AP2159" i="2" s="1"/>
  <c r="J38" i="45"/>
  <c r="AO2159" i="2" s="1"/>
  <c r="I38" i="45"/>
  <c r="AN2159" i="2" s="1"/>
  <c r="H38" i="45"/>
  <c r="AM2159" i="2" s="1"/>
  <c r="M37" i="45"/>
  <c r="AD2158" i="2" s="1"/>
  <c r="K37" i="45"/>
  <c r="AP2158" i="2" s="1"/>
  <c r="J37" i="45"/>
  <c r="AO2158" i="2" s="1"/>
  <c r="I37" i="45"/>
  <c r="AN2158" i="2" s="1"/>
  <c r="H37" i="45"/>
  <c r="AM2158" i="2" s="1"/>
  <c r="M36" i="45"/>
  <c r="AD2157" i="2" s="1"/>
  <c r="K36" i="45"/>
  <c r="AP2157" i="2" s="1"/>
  <c r="J36" i="45"/>
  <c r="AO2157" i="2" s="1"/>
  <c r="I36" i="45"/>
  <c r="AN2157" i="2" s="1"/>
  <c r="H36" i="45"/>
  <c r="AM2157" i="2" s="1"/>
  <c r="M35" i="45"/>
  <c r="AD2156" i="2" s="1"/>
  <c r="K35" i="45"/>
  <c r="AP2156" i="2" s="1"/>
  <c r="J35" i="45"/>
  <c r="AO2156" i="2" s="1"/>
  <c r="I35" i="45"/>
  <c r="AN2156" i="2" s="1"/>
  <c r="H35" i="45"/>
  <c r="AM2156" i="2" s="1"/>
  <c r="M34" i="45"/>
  <c r="AD2155" i="2" s="1"/>
  <c r="K34" i="45"/>
  <c r="AP2155" i="2" s="1"/>
  <c r="J34" i="45"/>
  <c r="AO2155" i="2" s="1"/>
  <c r="I34" i="45"/>
  <c r="AN2155" i="2" s="1"/>
  <c r="H34" i="45"/>
  <c r="AM2155" i="2" s="1"/>
  <c r="M33" i="45"/>
  <c r="AD2154" i="2" s="1"/>
  <c r="K33" i="45"/>
  <c r="AP2154" i="2" s="1"/>
  <c r="J33" i="45"/>
  <c r="AO2154" i="2" s="1"/>
  <c r="I33" i="45"/>
  <c r="AN2154" i="2" s="1"/>
  <c r="H33" i="45"/>
  <c r="AM2154" i="2" s="1"/>
  <c r="M32" i="45"/>
  <c r="AD2153" i="2" s="1"/>
  <c r="K32" i="45"/>
  <c r="AP2153" i="2" s="1"/>
  <c r="J32" i="45"/>
  <c r="AO2153" i="2" s="1"/>
  <c r="I32" i="45"/>
  <c r="AN2153" i="2" s="1"/>
  <c r="H32" i="45"/>
  <c r="AM2153" i="2" s="1"/>
  <c r="M31" i="45"/>
  <c r="AD2152" i="2" s="1"/>
  <c r="K31" i="45"/>
  <c r="AP2152" i="2" s="1"/>
  <c r="J31" i="45"/>
  <c r="AO2152" i="2" s="1"/>
  <c r="I31" i="45"/>
  <c r="AN2152" i="2" s="1"/>
  <c r="H31" i="45"/>
  <c r="AM2152" i="2" s="1"/>
  <c r="M30" i="45"/>
  <c r="AD2151" i="2" s="1"/>
  <c r="K30" i="45"/>
  <c r="AP2151" i="2" s="1"/>
  <c r="J30" i="45"/>
  <c r="AO2151" i="2" s="1"/>
  <c r="I30" i="45"/>
  <c r="AN2151" i="2" s="1"/>
  <c r="H30" i="45"/>
  <c r="AM2151" i="2" s="1"/>
  <c r="M29" i="45"/>
  <c r="AD2150" i="2" s="1"/>
  <c r="K29" i="45"/>
  <c r="AP2150" i="2" s="1"/>
  <c r="J29" i="45"/>
  <c r="AO2150" i="2" s="1"/>
  <c r="I29" i="45"/>
  <c r="AN2150" i="2" s="1"/>
  <c r="H29" i="45"/>
  <c r="AM2150" i="2" s="1"/>
  <c r="M28" i="45"/>
  <c r="AD2149" i="2" s="1"/>
  <c r="K28" i="45"/>
  <c r="AP2149" i="2" s="1"/>
  <c r="J28" i="45"/>
  <c r="AO2149" i="2" s="1"/>
  <c r="I28" i="45"/>
  <c r="AN2149" i="2" s="1"/>
  <c r="H28" i="45"/>
  <c r="AM2149" i="2" s="1"/>
  <c r="M27" i="45"/>
  <c r="AD2148" i="2" s="1"/>
  <c r="K27" i="45"/>
  <c r="AP2148" i="2" s="1"/>
  <c r="J27" i="45"/>
  <c r="AO2148" i="2" s="1"/>
  <c r="I27" i="45"/>
  <c r="AN2148" i="2" s="1"/>
  <c r="H27" i="45"/>
  <c r="AM2148" i="2" s="1"/>
  <c r="M26" i="45"/>
  <c r="AD2147" i="2" s="1"/>
  <c r="K26" i="45"/>
  <c r="AP2147" i="2" s="1"/>
  <c r="J26" i="45"/>
  <c r="AO2147" i="2" s="1"/>
  <c r="I26" i="45"/>
  <c r="AN2147" i="2" s="1"/>
  <c r="H26" i="45"/>
  <c r="AM2147" i="2" s="1"/>
  <c r="M25" i="45"/>
  <c r="AD2146" i="2" s="1"/>
  <c r="K25" i="45"/>
  <c r="AP2146" i="2" s="1"/>
  <c r="J25" i="45"/>
  <c r="AO2146" i="2" s="1"/>
  <c r="I25" i="45"/>
  <c r="AN2146" i="2" s="1"/>
  <c r="H25" i="45"/>
  <c r="AM2146" i="2" s="1"/>
  <c r="M24" i="45"/>
  <c r="AD2145" i="2" s="1"/>
  <c r="K24" i="45"/>
  <c r="AP2145" i="2" s="1"/>
  <c r="J24" i="45"/>
  <c r="AO2145" i="2" s="1"/>
  <c r="I24" i="45"/>
  <c r="AN2145" i="2" s="1"/>
  <c r="H24" i="45"/>
  <c r="AM2145" i="2" s="1"/>
  <c r="M23" i="45"/>
  <c r="AD2144" i="2" s="1"/>
  <c r="K23" i="45"/>
  <c r="AP2144" i="2" s="1"/>
  <c r="J23" i="45"/>
  <c r="AO2144" i="2" s="1"/>
  <c r="I23" i="45"/>
  <c r="AN2144" i="2" s="1"/>
  <c r="H23" i="45"/>
  <c r="AM2144" i="2" s="1"/>
  <c r="M22" i="45"/>
  <c r="AD2143" i="2" s="1"/>
  <c r="K22" i="45"/>
  <c r="AP2143" i="2" s="1"/>
  <c r="J22" i="45"/>
  <c r="AO2143" i="2" s="1"/>
  <c r="I22" i="45"/>
  <c r="AN2143" i="2" s="1"/>
  <c r="H22" i="45"/>
  <c r="AM2143" i="2" s="1"/>
  <c r="F23" i="45"/>
  <c r="F2144" i="2" s="1"/>
  <c r="F24" i="45"/>
  <c r="F2145" i="2" s="1"/>
  <c r="F25" i="45"/>
  <c r="F2146" i="2" s="1"/>
  <c r="F26" i="45"/>
  <c r="F2147" i="2" s="1"/>
  <c r="F27" i="45"/>
  <c r="F2148" i="2" s="1"/>
  <c r="F28" i="45"/>
  <c r="F2149" i="2" s="1"/>
  <c r="F29" i="45"/>
  <c r="F2150" i="2" s="1"/>
  <c r="F30" i="45"/>
  <c r="F2151" i="2" s="1"/>
  <c r="F31" i="45"/>
  <c r="F2152" i="2" s="1"/>
  <c r="F32" i="45"/>
  <c r="F2153" i="2" s="1"/>
  <c r="F33" i="45"/>
  <c r="F2154" i="2" s="1"/>
  <c r="F34" i="45"/>
  <c r="F2155" i="2" s="1"/>
  <c r="F35" i="45"/>
  <c r="F2156" i="2" s="1"/>
  <c r="F36" i="45"/>
  <c r="F2157" i="2" s="1"/>
  <c r="F37" i="45"/>
  <c r="F2158" i="2" s="1"/>
  <c r="F38" i="45"/>
  <c r="F2159" i="2" s="1"/>
  <c r="F39" i="45"/>
  <c r="F2160" i="2" s="1"/>
  <c r="F40" i="45"/>
  <c r="F2161" i="2" s="1"/>
  <c r="F41" i="45"/>
  <c r="F2162" i="2" s="1"/>
  <c r="F42" i="45"/>
  <c r="F2163" i="2" s="1"/>
  <c r="F43" i="45"/>
  <c r="F2164" i="2" s="1"/>
  <c r="F44" i="45"/>
  <c r="F2165" i="2" s="1"/>
  <c r="F45" i="45"/>
  <c r="F2166" i="2" s="1"/>
  <c r="F46" i="45"/>
  <c r="F2167" i="2" s="1"/>
  <c r="F47" i="45"/>
  <c r="F2168" i="2" s="1"/>
  <c r="F48" i="45"/>
  <c r="F2169" i="2" s="1"/>
  <c r="F49" i="45"/>
  <c r="F2170" i="2" s="1"/>
  <c r="F50" i="45"/>
  <c r="F2171" i="2" s="1"/>
  <c r="F51" i="45"/>
  <c r="F2172" i="2" s="1"/>
  <c r="F52" i="45"/>
  <c r="F2173" i="2" s="1"/>
  <c r="F53" i="45"/>
  <c r="F2174" i="2" s="1"/>
  <c r="F54" i="45"/>
  <c r="F2175" i="2" s="1"/>
  <c r="F55" i="45"/>
  <c r="F2176" i="2" s="1"/>
  <c r="F56" i="45"/>
  <c r="F2177" i="2" s="1"/>
  <c r="F57" i="45"/>
  <c r="F2178" i="2" s="1"/>
  <c r="F58" i="45"/>
  <c r="F2179" i="2" s="1"/>
  <c r="F59" i="45"/>
  <c r="F2180" i="2" s="1"/>
  <c r="F60" i="45"/>
  <c r="F2181" i="2" s="1"/>
  <c r="F61" i="45"/>
  <c r="F2182" i="2" s="1"/>
  <c r="F62" i="45"/>
  <c r="F2183" i="2" s="1"/>
  <c r="F63" i="45"/>
  <c r="F2184" i="2" s="1"/>
  <c r="F64" i="45"/>
  <c r="F2185" i="2" s="1"/>
  <c r="F65" i="45"/>
  <c r="F2186" i="2" s="1"/>
  <c r="F66" i="45"/>
  <c r="F2187" i="2" s="1"/>
  <c r="F67" i="45"/>
  <c r="F2188" i="2" s="1"/>
  <c r="F68" i="45"/>
  <c r="F2189" i="2" s="1"/>
  <c r="F69" i="45"/>
  <c r="F2190" i="2" s="1"/>
  <c r="F70" i="45"/>
  <c r="F2191" i="2" s="1"/>
  <c r="F71" i="45"/>
  <c r="F2192" i="2" s="1"/>
  <c r="F72" i="45"/>
  <c r="F2193" i="2" s="1"/>
  <c r="F73" i="45"/>
  <c r="F2194" i="2" s="1"/>
  <c r="F74" i="45"/>
  <c r="F2195" i="2" s="1"/>
  <c r="F75" i="45"/>
  <c r="F2196" i="2" s="1"/>
  <c r="F76" i="45"/>
  <c r="F2197" i="2" s="1"/>
  <c r="F77" i="45"/>
  <c r="F2198" i="2" s="1"/>
  <c r="F22" i="45"/>
  <c r="F2143" i="2" s="1"/>
  <c r="D23" i="45"/>
  <c r="D2144" i="2" s="1"/>
  <c r="D24" i="45"/>
  <c r="D2145" i="2" s="1"/>
  <c r="D25" i="45"/>
  <c r="D2146" i="2" s="1"/>
  <c r="D26" i="45"/>
  <c r="D2147" i="2" s="1"/>
  <c r="D27" i="45"/>
  <c r="D2148" i="2" s="1"/>
  <c r="D28" i="45"/>
  <c r="D2149" i="2" s="1"/>
  <c r="D29" i="45"/>
  <c r="D2150" i="2" s="1"/>
  <c r="D30" i="45"/>
  <c r="D2151" i="2" s="1"/>
  <c r="D31" i="45"/>
  <c r="D2152" i="2" s="1"/>
  <c r="D32" i="45"/>
  <c r="D2153" i="2" s="1"/>
  <c r="D33" i="45"/>
  <c r="D2154" i="2" s="1"/>
  <c r="D34" i="45"/>
  <c r="D2155" i="2" s="1"/>
  <c r="D35" i="45"/>
  <c r="D2156" i="2" s="1"/>
  <c r="D36" i="45"/>
  <c r="D2157" i="2" s="1"/>
  <c r="D37" i="45"/>
  <c r="D2158" i="2" s="1"/>
  <c r="D38" i="45"/>
  <c r="D2159" i="2" s="1"/>
  <c r="D39" i="45"/>
  <c r="D2160" i="2" s="1"/>
  <c r="D40" i="45"/>
  <c r="D2161" i="2" s="1"/>
  <c r="D41" i="45"/>
  <c r="D2162" i="2" s="1"/>
  <c r="D42" i="45"/>
  <c r="D2163" i="2" s="1"/>
  <c r="D43" i="45"/>
  <c r="D2164" i="2" s="1"/>
  <c r="D44" i="45"/>
  <c r="D2165" i="2" s="1"/>
  <c r="D45" i="45"/>
  <c r="D2166" i="2" s="1"/>
  <c r="D46" i="45"/>
  <c r="D2167" i="2" s="1"/>
  <c r="D47" i="45"/>
  <c r="D2168" i="2" s="1"/>
  <c r="D48" i="45"/>
  <c r="D2169" i="2" s="1"/>
  <c r="D49" i="45"/>
  <c r="D2170" i="2" s="1"/>
  <c r="D50" i="45"/>
  <c r="D2171" i="2" s="1"/>
  <c r="D51" i="45"/>
  <c r="D2172" i="2" s="1"/>
  <c r="D52" i="45"/>
  <c r="D2173" i="2" s="1"/>
  <c r="D53" i="45"/>
  <c r="D2174" i="2" s="1"/>
  <c r="D54" i="45"/>
  <c r="D2175" i="2" s="1"/>
  <c r="D55" i="45"/>
  <c r="D2176" i="2" s="1"/>
  <c r="D56" i="45"/>
  <c r="D2177" i="2" s="1"/>
  <c r="D57" i="45"/>
  <c r="D2178" i="2" s="1"/>
  <c r="D58" i="45"/>
  <c r="D2179" i="2" s="1"/>
  <c r="D59" i="45"/>
  <c r="D2180" i="2" s="1"/>
  <c r="D60" i="45"/>
  <c r="D2181" i="2" s="1"/>
  <c r="D61" i="45"/>
  <c r="D2182" i="2" s="1"/>
  <c r="D62" i="45"/>
  <c r="D2183" i="2" s="1"/>
  <c r="D63" i="45"/>
  <c r="D2184" i="2" s="1"/>
  <c r="D64" i="45"/>
  <c r="D2185" i="2" s="1"/>
  <c r="D65" i="45"/>
  <c r="D2186" i="2" s="1"/>
  <c r="D66" i="45"/>
  <c r="D2187" i="2" s="1"/>
  <c r="D67" i="45"/>
  <c r="D2188" i="2" s="1"/>
  <c r="D68" i="45"/>
  <c r="D2189" i="2" s="1"/>
  <c r="D69" i="45"/>
  <c r="D2190" i="2" s="1"/>
  <c r="D70" i="45"/>
  <c r="D2191" i="2" s="1"/>
  <c r="D71" i="45"/>
  <c r="D2192" i="2" s="1"/>
  <c r="D72" i="45"/>
  <c r="D2193" i="2" s="1"/>
  <c r="D73" i="45"/>
  <c r="D2194" i="2" s="1"/>
  <c r="D74" i="45"/>
  <c r="D2195" i="2" s="1"/>
  <c r="D75" i="45"/>
  <c r="D2196" i="2" s="1"/>
  <c r="D76" i="45"/>
  <c r="D2197" i="2" s="1"/>
  <c r="D77" i="45"/>
  <c r="D2198" i="2" s="1"/>
  <c r="D22" i="45"/>
  <c r="D2143" i="2" s="1"/>
  <c r="C17" i="45"/>
  <c r="C2138" i="2" s="1"/>
  <c r="D17" i="45"/>
  <c r="D2138" i="2" s="1"/>
  <c r="F17" i="45"/>
  <c r="F2138" i="2" s="1"/>
  <c r="G17" i="45"/>
  <c r="W2138" i="2" s="1"/>
  <c r="G11" i="45"/>
  <c r="W2132" i="2" s="1"/>
  <c r="G12" i="45"/>
  <c r="W2133" i="2" s="1"/>
  <c r="G13" i="45"/>
  <c r="W2134" i="2" s="1"/>
  <c r="G15" i="45"/>
  <c r="W2136" i="2" s="1"/>
  <c r="G18" i="45"/>
  <c r="W2139" i="2" s="1"/>
  <c r="G19" i="45"/>
  <c r="W2140" i="2" s="1"/>
  <c r="G3" i="45"/>
  <c r="W2124" i="2" s="1"/>
  <c r="G4" i="45"/>
  <c r="W2125" i="2" s="1"/>
  <c r="G5" i="45"/>
  <c r="W2126" i="2" s="1"/>
  <c r="G6" i="45"/>
  <c r="W2127" i="2" s="1"/>
  <c r="G8" i="45"/>
  <c r="W2129" i="2" s="1"/>
  <c r="G9" i="45"/>
  <c r="W2130" i="2" s="1"/>
  <c r="G10" i="45"/>
  <c r="W2131" i="2" s="1"/>
  <c r="G2" i="45"/>
  <c r="W2123" i="2" s="1"/>
  <c r="F3" i="45"/>
  <c r="F2124" i="2" s="1"/>
  <c r="F4" i="45"/>
  <c r="F2125" i="2" s="1"/>
  <c r="F5" i="45"/>
  <c r="F2126" i="2" s="1"/>
  <c r="F6" i="45"/>
  <c r="F2127" i="2" s="1"/>
  <c r="F7" i="45"/>
  <c r="F2128" i="2" s="1"/>
  <c r="F8" i="45"/>
  <c r="F2129" i="2" s="1"/>
  <c r="F9" i="45"/>
  <c r="F2130" i="2" s="1"/>
  <c r="F10" i="45"/>
  <c r="F2131" i="2" s="1"/>
  <c r="F11" i="45"/>
  <c r="F2132" i="2" s="1"/>
  <c r="F12" i="45"/>
  <c r="F2133" i="2" s="1"/>
  <c r="F13" i="45"/>
  <c r="F2134" i="2" s="1"/>
  <c r="F14" i="45"/>
  <c r="F2135" i="2" s="1"/>
  <c r="F15" i="45"/>
  <c r="F2136" i="2" s="1"/>
  <c r="F16" i="45"/>
  <c r="F2137" i="2" s="1"/>
  <c r="F18" i="45"/>
  <c r="F2139" i="2" s="1"/>
  <c r="F19" i="45"/>
  <c r="F2140" i="2" s="1"/>
  <c r="F20" i="45"/>
  <c r="F2141" i="2" s="1"/>
  <c r="F21" i="45"/>
  <c r="F2142" i="2" s="1"/>
  <c r="F2" i="45"/>
  <c r="F2123" i="2" s="1"/>
  <c r="D3" i="45"/>
  <c r="D2124" i="2" s="1"/>
  <c r="D4" i="45"/>
  <c r="D2125" i="2" s="1"/>
  <c r="D5" i="45"/>
  <c r="D2126" i="2" s="1"/>
  <c r="D6" i="45"/>
  <c r="D2127" i="2" s="1"/>
  <c r="D7" i="45"/>
  <c r="D2128" i="2" s="1"/>
  <c r="D8" i="45"/>
  <c r="D2129" i="2" s="1"/>
  <c r="D9" i="45"/>
  <c r="D2130" i="2" s="1"/>
  <c r="D10" i="45"/>
  <c r="D2131" i="2" s="1"/>
  <c r="D11" i="45"/>
  <c r="D2132" i="2" s="1"/>
  <c r="D12" i="45"/>
  <c r="D2133" i="2" s="1"/>
  <c r="D13" i="45"/>
  <c r="D2134" i="2" s="1"/>
  <c r="D14" i="45"/>
  <c r="D2135" i="2" s="1"/>
  <c r="D15" i="45"/>
  <c r="D2136" i="2" s="1"/>
  <c r="D16" i="45"/>
  <c r="D2137" i="2" s="1"/>
  <c r="D18" i="45"/>
  <c r="D2139" i="2" s="1"/>
  <c r="D19" i="45"/>
  <c r="D2140" i="2" s="1"/>
  <c r="D20" i="45"/>
  <c r="D2141" i="2" s="1"/>
  <c r="D21" i="45"/>
  <c r="D2142" i="2" s="1"/>
  <c r="D2" i="45"/>
  <c r="D2123" i="2" s="1"/>
  <c r="C3" i="45"/>
  <c r="C2124" i="2" s="1"/>
  <c r="C4" i="45"/>
  <c r="C2125" i="2" s="1"/>
  <c r="C5" i="45"/>
  <c r="C2126" i="2" s="1"/>
  <c r="C6" i="45"/>
  <c r="C2127" i="2" s="1"/>
  <c r="C7" i="45"/>
  <c r="C2128" i="2" s="1"/>
  <c r="C8" i="45"/>
  <c r="C2129" i="2" s="1"/>
  <c r="C9" i="45"/>
  <c r="C2130" i="2" s="1"/>
  <c r="C10" i="45"/>
  <c r="C2131" i="2" s="1"/>
  <c r="C11" i="45"/>
  <c r="C2132" i="2" s="1"/>
  <c r="C12" i="45"/>
  <c r="C2133" i="2" s="1"/>
  <c r="C13" i="45"/>
  <c r="C2134" i="2" s="1"/>
  <c r="C14" i="45"/>
  <c r="C2135" i="2" s="1"/>
  <c r="C15" i="45"/>
  <c r="C2136" i="2" s="1"/>
  <c r="C16" i="45"/>
  <c r="C2137" i="2" s="1"/>
  <c r="C18" i="45"/>
  <c r="C2139" i="2" s="1"/>
  <c r="C19" i="45"/>
  <c r="C2140" i="2" s="1"/>
  <c r="C20" i="45"/>
  <c r="C2141" i="2" s="1"/>
  <c r="C21" i="45"/>
  <c r="C2142" i="2" s="1"/>
  <c r="C22" i="45"/>
  <c r="C2143" i="2" s="1"/>
  <c r="C23" i="45"/>
  <c r="C2144" i="2" s="1"/>
  <c r="C24" i="45"/>
  <c r="C2145" i="2" s="1"/>
  <c r="C25" i="45"/>
  <c r="C2146" i="2" s="1"/>
  <c r="C26" i="45"/>
  <c r="C2147" i="2" s="1"/>
  <c r="C27" i="45"/>
  <c r="C2148" i="2" s="1"/>
  <c r="C28" i="45"/>
  <c r="C2149" i="2" s="1"/>
  <c r="C29" i="45"/>
  <c r="C2150" i="2" s="1"/>
  <c r="C30" i="45"/>
  <c r="C2151" i="2" s="1"/>
  <c r="C31" i="45"/>
  <c r="C2152" i="2" s="1"/>
  <c r="C32" i="45"/>
  <c r="C2153" i="2" s="1"/>
  <c r="C33" i="45"/>
  <c r="C2154" i="2" s="1"/>
  <c r="C34" i="45"/>
  <c r="C2155" i="2" s="1"/>
  <c r="C35" i="45"/>
  <c r="C2156" i="2" s="1"/>
  <c r="C36" i="45"/>
  <c r="C2157" i="2" s="1"/>
  <c r="C37" i="45"/>
  <c r="C2158" i="2" s="1"/>
  <c r="C38" i="45"/>
  <c r="C2159" i="2" s="1"/>
  <c r="C39" i="45"/>
  <c r="C2160" i="2" s="1"/>
  <c r="C40" i="45"/>
  <c r="C2161" i="2" s="1"/>
  <c r="C41" i="45"/>
  <c r="C2162" i="2" s="1"/>
  <c r="C42" i="45"/>
  <c r="C2163" i="2" s="1"/>
  <c r="C43" i="45"/>
  <c r="C2164" i="2" s="1"/>
  <c r="C44" i="45"/>
  <c r="C2165" i="2" s="1"/>
  <c r="C45" i="45"/>
  <c r="C2166" i="2" s="1"/>
  <c r="C46" i="45"/>
  <c r="C2167" i="2" s="1"/>
  <c r="C47" i="45"/>
  <c r="C2168" i="2" s="1"/>
  <c r="C48" i="45"/>
  <c r="C2169" i="2" s="1"/>
  <c r="C49" i="45"/>
  <c r="C2170" i="2" s="1"/>
  <c r="C50" i="45"/>
  <c r="C2171" i="2" s="1"/>
  <c r="C51" i="45"/>
  <c r="C2172" i="2" s="1"/>
  <c r="C52" i="45"/>
  <c r="C2173" i="2" s="1"/>
  <c r="C53" i="45"/>
  <c r="C2174" i="2" s="1"/>
  <c r="C54" i="45"/>
  <c r="C2175" i="2" s="1"/>
  <c r="C55" i="45"/>
  <c r="C2176" i="2" s="1"/>
  <c r="C56" i="45"/>
  <c r="C2177" i="2" s="1"/>
  <c r="C57" i="45"/>
  <c r="C2178" i="2" s="1"/>
  <c r="C58" i="45"/>
  <c r="C2179" i="2" s="1"/>
  <c r="C59" i="45"/>
  <c r="C2180" i="2" s="1"/>
  <c r="C60" i="45"/>
  <c r="C2181" i="2" s="1"/>
  <c r="C61" i="45"/>
  <c r="C2182" i="2" s="1"/>
  <c r="C62" i="45"/>
  <c r="C2183" i="2" s="1"/>
  <c r="C63" i="45"/>
  <c r="C2184" i="2" s="1"/>
  <c r="C64" i="45"/>
  <c r="C2185" i="2" s="1"/>
  <c r="C65" i="45"/>
  <c r="C2186" i="2" s="1"/>
  <c r="C66" i="45"/>
  <c r="C2187" i="2" s="1"/>
  <c r="C67" i="45"/>
  <c r="C2188" i="2" s="1"/>
  <c r="C68" i="45"/>
  <c r="C2189" i="2" s="1"/>
  <c r="C69" i="45"/>
  <c r="C2190" i="2" s="1"/>
  <c r="C70" i="45"/>
  <c r="C2191" i="2" s="1"/>
  <c r="C71" i="45"/>
  <c r="C2192" i="2" s="1"/>
  <c r="C72" i="45"/>
  <c r="C2193" i="2" s="1"/>
  <c r="C73" i="45"/>
  <c r="C2194" i="2" s="1"/>
  <c r="C74" i="45"/>
  <c r="C2195" i="2" s="1"/>
  <c r="C75" i="45"/>
  <c r="C2196" i="2" s="1"/>
  <c r="C76" i="45"/>
  <c r="C2197" i="2" s="1"/>
  <c r="C77" i="45"/>
  <c r="C2198" i="2" s="1"/>
  <c r="C2" i="45"/>
  <c r="C2123" i="2" s="1"/>
  <c r="A132" i="45"/>
  <c r="A2253" i="2" s="1"/>
  <c r="B2" i="42"/>
  <c r="A95" i="43" s="1"/>
  <c r="A2116" i="2" s="1"/>
  <c r="N82" i="15" l="1"/>
  <c r="L347" i="2" s="1"/>
  <c r="T37" i="22"/>
  <c r="S29" i="23"/>
  <c r="Y398" i="2" s="1"/>
  <c r="R29" i="23"/>
  <c r="X398" i="2" s="1"/>
  <c r="G44" i="14"/>
  <c r="W219" i="2" s="1"/>
  <c r="G59" i="13"/>
  <c r="P44" i="14" s="1"/>
  <c r="O219" i="2" s="1"/>
  <c r="A14" i="43"/>
  <c r="A2035" i="2" s="1"/>
  <c r="A9" i="43"/>
  <c r="A2030" i="2" s="1"/>
  <c r="A17" i="43"/>
  <c r="A2038" i="2" s="1"/>
  <c r="A6" i="43"/>
  <c r="A2027" i="2" s="1"/>
  <c r="A24" i="43"/>
  <c r="A2045" i="2" s="1"/>
  <c r="A21" i="43"/>
  <c r="A2042" i="2" s="1"/>
  <c r="A56" i="43"/>
  <c r="A2077" i="2" s="1"/>
  <c r="A55" i="43"/>
  <c r="A2076" i="2" s="1"/>
  <c r="A54" i="43"/>
  <c r="A2075" i="2" s="1"/>
  <c r="A53" i="43"/>
  <c r="A2074" i="2" s="1"/>
  <c r="A52" i="43"/>
  <c r="A2073" i="2" s="1"/>
  <c r="A51" i="43"/>
  <c r="A2072" i="2" s="1"/>
  <c r="A50" i="43"/>
  <c r="A2071" i="2" s="1"/>
  <c r="A49" i="43"/>
  <c r="A2070" i="2" s="1"/>
  <c r="A48" i="43"/>
  <c r="A2069" i="2" s="1"/>
  <c r="A47" i="43"/>
  <c r="A2068" i="2" s="1"/>
  <c r="A46" i="43"/>
  <c r="A2067" i="2" s="1"/>
  <c r="A67" i="43"/>
  <c r="A2088" i="2" s="1"/>
  <c r="A66" i="43"/>
  <c r="A2087" i="2" s="1"/>
  <c r="A65" i="43"/>
  <c r="A2086" i="2" s="1"/>
  <c r="A5" i="43"/>
  <c r="A2026" i="2" s="1"/>
  <c r="A23" i="43"/>
  <c r="A2044" i="2" s="1"/>
  <c r="A13" i="43"/>
  <c r="A2034" i="2" s="1"/>
  <c r="A65" i="45"/>
  <c r="A2186" i="2" s="1"/>
  <c r="A49" i="45"/>
  <c r="A2170" i="2" s="1"/>
  <c r="A33" i="45"/>
  <c r="A2154" i="2" s="1"/>
  <c r="A16" i="45"/>
  <c r="A2137" i="2" s="1"/>
  <c r="A17" i="45"/>
  <c r="A2138" i="2" s="1"/>
  <c r="A101" i="45"/>
  <c r="A2222" i="2" s="1"/>
  <c r="A117" i="45"/>
  <c r="A2238" i="2" s="1"/>
  <c r="A133" i="45"/>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70" i="45"/>
  <c r="A2191" i="2" s="1"/>
  <c r="A54" i="45"/>
  <c r="A2175" i="2" s="1"/>
  <c r="A38" i="45"/>
  <c r="A2159" i="2" s="1"/>
  <c r="A30" i="45"/>
  <c r="A2151" i="2" s="1"/>
  <c r="A13" i="45"/>
  <c r="A2134" i="2" s="1"/>
  <c r="A86" i="45"/>
  <c r="A2207" i="2" s="1"/>
  <c r="A102" i="45"/>
  <c r="A2223" i="2" s="1"/>
  <c r="A110" i="45"/>
  <c r="A2231" i="2" s="1"/>
  <c r="A126" i="45"/>
  <c r="A2247" i="2" s="1"/>
  <c r="A77" i="45"/>
  <c r="A2198" i="2" s="1"/>
  <c r="A61" i="45"/>
  <c r="A2182" i="2" s="1"/>
  <c r="A45" i="45"/>
  <c r="A2166" i="2" s="1"/>
  <c r="A29" i="45"/>
  <c r="A2150" i="2" s="1"/>
  <c r="A4" i="45"/>
  <c r="A2125" i="2" s="1"/>
  <c r="A89" i="45"/>
  <c r="A2210" i="2" s="1"/>
  <c r="A97" i="45"/>
  <c r="A2218" i="2" s="1"/>
  <c r="A105" i="45"/>
  <c r="A2226" i="2" s="1"/>
  <c r="A121" i="45"/>
  <c r="A2242" i="2" s="1"/>
  <c r="A129" i="45"/>
  <c r="A2250" i="2" s="1"/>
  <c r="A73" i="45"/>
  <c r="A2194" i="2" s="1"/>
  <c r="A57" i="45"/>
  <c r="A2178" i="2" s="1"/>
  <c r="A41" i="45"/>
  <c r="A2162" i="2" s="1"/>
  <c r="A25" i="45"/>
  <c r="A2146" i="2" s="1"/>
  <c r="A8" i="45"/>
  <c r="A2129" i="2" s="1"/>
  <c r="A85" i="45"/>
  <c r="A2206" i="2" s="1"/>
  <c r="A93" i="45"/>
  <c r="A2214" i="2" s="1"/>
  <c r="A109" i="45"/>
  <c r="A2230" i="2" s="1"/>
  <c r="A125" i="45"/>
  <c r="A2246" i="2" s="1"/>
  <c r="A2" i="45"/>
  <c r="A2123" i="2" s="1"/>
  <c r="A62" i="45"/>
  <c r="A2183" i="2" s="1"/>
  <c r="A46" i="45"/>
  <c r="A2167" i="2" s="1"/>
  <c r="A22" i="45"/>
  <c r="A2143" i="2" s="1"/>
  <c r="A5" i="45"/>
  <c r="A2126" i="2" s="1"/>
  <c r="A78" i="45"/>
  <c r="A2199" i="2" s="1"/>
  <c r="A94" i="45"/>
  <c r="A2215" i="2" s="1"/>
  <c r="A118" i="45"/>
  <c r="A2239" i="2" s="1"/>
  <c r="A69" i="45"/>
  <c r="A2190" i="2" s="1"/>
  <c r="A53" i="45"/>
  <c r="A2174" i="2" s="1"/>
  <c r="A37" i="45"/>
  <c r="A2158" i="2" s="1"/>
  <c r="A21" i="45"/>
  <c r="A2142" i="2" s="1"/>
  <c r="A12" i="45"/>
  <c r="A2133" i="2" s="1"/>
  <c r="A81" i="45"/>
  <c r="A2202" i="2" s="1"/>
  <c r="A113" i="45"/>
  <c r="A2234" i="2" s="1"/>
  <c r="A74" i="45"/>
  <c r="A2195" i="2" s="1"/>
  <c r="A66" i="45"/>
  <c r="A2187" i="2" s="1"/>
  <c r="A58" i="45"/>
  <c r="A2179" i="2" s="1"/>
  <c r="A50" i="45"/>
  <c r="A2171" i="2" s="1"/>
  <c r="A42" i="45"/>
  <c r="A2163" i="2" s="1"/>
  <c r="A34" i="45"/>
  <c r="A2155" i="2" s="1"/>
  <c r="A26" i="45"/>
  <c r="A2147" i="2" s="1"/>
  <c r="A18" i="45"/>
  <c r="A2139" i="2" s="1"/>
  <c r="A9" i="45"/>
  <c r="A2130" i="2" s="1"/>
  <c r="A82" i="45"/>
  <c r="A2203" i="2" s="1"/>
  <c r="A90" i="45"/>
  <c r="A2211" i="2" s="1"/>
  <c r="A98" i="45"/>
  <c r="A2219" i="2" s="1"/>
  <c r="A106" i="45"/>
  <c r="A2227" i="2" s="1"/>
  <c r="A114" i="45"/>
  <c r="A2235" i="2" s="1"/>
  <c r="A122" i="45"/>
  <c r="A2243" i="2" s="1"/>
  <c r="A130" i="45"/>
  <c r="A2251" i="2" s="1"/>
  <c r="A18" i="43"/>
  <c r="A2039" i="2" s="1"/>
  <c r="A10" i="43"/>
  <c r="A2031" i="2" s="1"/>
  <c r="A76" i="45"/>
  <c r="A2197" i="2" s="1"/>
  <c r="A72" i="45"/>
  <c r="A2193" i="2" s="1"/>
  <c r="A68" i="45"/>
  <c r="A2189" i="2" s="1"/>
  <c r="A64" i="45"/>
  <c r="A2185" i="2" s="1"/>
  <c r="A60" i="45"/>
  <c r="A2181" i="2" s="1"/>
  <c r="A56" i="45"/>
  <c r="A2177" i="2" s="1"/>
  <c r="A52" i="45"/>
  <c r="A2173" i="2" s="1"/>
  <c r="A48" i="45"/>
  <c r="A2169" i="2" s="1"/>
  <c r="A44" i="45"/>
  <c r="A2165" i="2" s="1"/>
  <c r="A40" i="45"/>
  <c r="A2161" i="2" s="1"/>
  <c r="A36" i="45"/>
  <c r="A2157" i="2" s="1"/>
  <c r="A32" i="45"/>
  <c r="A2153" i="2" s="1"/>
  <c r="A28" i="45"/>
  <c r="A2149" i="2" s="1"/>
  <c r="A24" i="45"/>
  <c r="A2145" i="2" s="1"/>
  <c r="A20" i="45"/>
  <c r="A2141" i="2" s="1"/>
  <c r="A15" i="45"/>
  <c r="A2136" i="2" s="1"/>
  <c r="A11" i="45"/>
  <c r="A2132" i="2" s="1"/>
  <c r="A7" i="45"/>
  <c r="A2128" i="2" s="1"/>
  <c r="A3" i="45"/>
  <c r="A2124" i="2" s="1"/>
  <c r="A79" i="45"/>
  <c r="A2200" i="2" s="1"/>
  <c r="A83" i="45"/>
  <c r="A2204" i="2" s="1"/>
  <c r="A87" i="45"/>
  <c r="A2208" i="2" s="1"/>
  <c r="A91" i="45"/>
  <c r="A2212" i="2" s="1"/>
  <c r="A95" i="45"/>
  <c r="A2216" i="2" s="1"/>
  <c r="A99" i="45"/>
  <c r="A2220" i="2" s="1"/>
  <c r="A103" i="45"/>
  <c r="A2224" i="2" s="1"/>
  <c r="A107" i="45"/>
  <c r="A2228" i="2" s="1"/>
  <c r="A111" i="45"/>
  <c r="A2232" i="2" s="1"/>
  <c r="A115" i="45"/>
  <c r="A2236" i="2" s="1"/>
  <c r="A119" i="45"/>
  <c r="A2240" i="2" s="1"/>
  <c r="A123" i="45"/>
  <c r="A2244" i="2" s="1"/>
  <c r="A127" i="45"/>
  <c r="A2248" i="2" s="1"/>
  <c r="A131" i="45"/>
  <c r="A2252" i="2" s="1"/>
  <c r="A16" i="43"/>
  <c r="A2037" i="2" s="1"/>
  <c r="A12" i="43"/>
  <c r="A2033" i="2" s="1"/>
  <c r="A8" i="43"/>
  <c r="A2029" i="2" s="1"/>
  <c r="A4" i="43"/>
  <c r="A2025" i="2" s="1"/>
  <c r="A89" i="43"/>
  <c r="A2110" i="2" s="1"/>
  <c r="A87" i="43"/>
  <c r="A2108" i="2" s="1"/>
  <c r="A85" i="43"/>
  <c r="A2106" i="2" s="1"/>
  <c r="A83" i="43"/>
  <c r="A2104" i="2" s="1"/>
  <c r="A81" i="43"/>
  <c r="A2102" i="2" s="1"/>
  <c r="A79" i="43"/>
  <c r="A2100" i="2" s="1"/>
  <c r="A77" i="43"/>
  <c r="A2098" i="2" s="1"/>
  <c r="A92" i="43"/>
  <c r="A2113" i="2" s="1"/>
  <c r="A90" i="43"/>
  <c r="A2111" i="2" s="1"/>
  <c r="A98" i="43"/>
  <c r="A2119" i="2" s="1"/>
  <c r="A94" i="43"/>
  <c r="A2115" i="2" s="1"/>
  <c r="A75" i="45"/>
  <c r="A2196" i="2" s="1"/>
  <c r="A71" i="45"/>
  <c r="A2192" i="2" s="1"/>
  <c r="A67" i="45"/>
  <c r="A2188" i="2" s="1"/>
  <c r="A63" i="45"/>
  <c r="A2184" i="2" s="1"/>
  <c r="A59" i="45"/>
  <c r="A2180" i="2" s="1"/>
  <c r="A55" i="45"/>
  <c r="A2176" i="2" s="1"/>
  <c r="A51" i="45"/>
  <c r="A2172" i="2" s="1"/>
  <c r="A47" i="45"/>
  <c r="A2168" i="2" s="1"/>
  <c r="A43" i="45"/>
  <c r="A2164" i="2" s="1"/>
  <c r="A39" i="45"/>
  <c r="A2160" i="2" s="1"/>
  <c r="A35" i="45"/>
  <c r="A2156" i="2" s="1"/>
  <c r="A31" i="45"/>
  <c r="A2152" i="2" s="1"/>
  <c r="A27" i="45"/>
  <c r="A2148" i="2" s="1"/>
  <c r="A23" i="45"/>
  <c r="A2144" i="2" s="1"/>
  <c r="A19" i="45"/>
  <c r="A2140" i="2" s="1"/>
  <c r="A14" i="45"/>
  <c r="A2135" i="2" s="1"/>
  <c r="A10" i="45"/>
  <c r="A2131" i="2" s="1"/>
  <c r="A6" i="45"/>
  <c r="A2127" i="2" s="1"/>
  <c r="A80" i="45"/>
  <c r="A2201" i="2" s="1"/>
  <c r="A84" i="45"/>
  <c r="A2205" i="2" s="1"/>
  <c r="A88" i="45"/>
  <c r="A2209" i="2" s="1"/>
  <c r="A92" i="45"/>
  <c r="A2213" i="2" s="1"/>
  <c r="A96" i="45"/>
  <c r="A2217" i="2" s="1"/>
  <c r="A100" i="45"/>
  <c r="A2221" i="2" s="1"/>
  <c r="A104" i="45"/>
  <c r="A2225" i="2" s="1"/>
  <c r="A108" i="45"/>
  <c r="A2229" i="2" s="1"/>
  <c r="A112" i="45"/>
  <c r="A2233" i="2" s="1"/>
  <c r="A116" i="45"/>
  <c r="A2237" i="2" s="1"/>
  <c r="A120" i="45"/>
  <c r="A2241" i="2" s="1"/>
  <c r="A124" i="45"/>
  <c r="A2245" i="2" s="1"/>
  <c r="A128" i="45"/>
  <c r="A2249" i="2" s="1"/>
  <c r="A19" i="43"/>
  <c r="A2040" i="2" s="1"/>
  <c r="A15" i="43"/>
  <c r="A2036" i="2" s="1"/>
  <c r="A11" i="43"/>
  <c r="A2032" i="2" s="1"/>
  <c r="A7" i="43"/>
  <c r="A2028" i="2" s="1"/>
  <c r="A3" i="43"/>
  <c r="A2024" i="2" s="1"/>
  <c r="A20" i="43"/>
  <c r="A2041" i="2" s="1"/>
  <c r="A45" i="43"/>
  <c r="A2066" i="2" s="1"/>
  <c r="A44" i="43"/>
  <c r="A2065" i="2" s="1"/>
  <c r="A43" i="43"/>
  <c r="A2064" i="2" s="1"/>
  <c r="A42" i="43"/>
  <c r="A2063" i="2" s="1"/>
  <c r="A41" i="43"/>
  <c r="A2062" i="2" s="1"/>
  <c r="A40" i="43"/>
  <c r="A2061" i="2" s="1"/>
  <c r="A39" i="43"/>
  <c r="A2060" i="2" s="1"/>
  <c r="A38" i="43"/>
  <c r="A2059" i="2" s="1"/>
  <c r="A37" i="43"/>
  <c r="A2058" i="2" s="1"/>
  <c r="A36" i="43"/>
  <c r="A2057" i="2" s="1"/>
  <c r="A35" i="43"/>
  <c r="A2056" i="2" s="1"/>
  <c r="A34" i="43"/>
  <c r="A2055" i="2" s="1"/>
  <c r="A33" i="43"/>
  <c r="A2054" i="2" s="1"/>
  <c r="A32" i="43"/>
  <c r="A2053" i="2" s="1"/>
  <c r="A31" i="43"/>
  <c r="A2052" i="2" s="1"/>
  <c r="A30" i="43"/>
  <c r="A2051" i="2" s="1"/>
  <c r="A29" i="43"/>
  <c r="A2050" i="2" s="1"/>
  <c r="A28" i="43"/>
  <c r="A2049" i="2" s="1"/>
  <c r="A27" i="43"/>
  <c r="A2048" i="2" s="1"/>
  <c r="A26" i="43"/>
  <c r="A2047" i="2" s="1"/>
  <c r="A25" i="43"/>
  <c r="A2046" i="2" s="1"/>
  <c r="A22" i="43"/>
  <c r="A2043" i="2" s="1"/>
  <c r="A101" i="43"/>
  <c r="A2122" i="2" s="1"/>
  <c r="A97" i="43"/>
  <c r="A2118" i="2" s="1"/>
  <c r="A93" i="43"/>
  <c r="A2114" i="2" s="1"/>
  <c r="A75" i="43"/>
  <c r="A2096" i="2" s="1"/>
  <c r="A88" i="43"/>
  <c r="A2109" i="2" s="1"/>
  <c r="A86" i="43"/>
  <c r="A2107" i="2" s="1"/>
  <c r="A84" i="43"/>
  <c r="A2105" i="2" s="1"/>
  <c r="A82" i="43"/>
  <c r="A2103" i="2" s="1"/>
  <c r="A80" i="43"/>
  <c r="A2101" i="2" s="1"/>
  <c r="A78" i="43"/>
  <c r="A2099" i="2" s="1"/>
  <c r="A76" i="43"/>
  <c r="A2097" i="2" s="1"/>
  <c r="A91" i="43"/>
  <c r="A2112" i="2" s="1"/>
  <c r="A100" i="43"/>
  <c r="A2121" i="2" s="1"/>
  <c r="A96" i="43"/>
  <c r="A2117" i="2" s="1"/>
  <c r="A64" i="43"/>
  <c r="A2085" i="2" s="1"/>
  <c r="A63" i="43"/>
  <c r="A2084" i="2" s="1"/>
  <c r="A62" i="43"/>
  <c r="A2083" i="2" s="1"/>
  <c r="A61" i="43"/>
  <c r="A2082" i="2" s="1"/>
  <c r="A60" i="43"/>
  <c r="A2081" i="2" s="1"/>
  <c r="A59" i="43"/>
  <c r="A2080" i="2" s="1"/>
  <c r="A58" i="43"/>
  <c r="A2079" i="2" s="1"/>
  <c r="A57" i="43"/>
  <c r="A2078" i="2" s="1"/>
  <c r="A74" i="43"/>
  <c r="A2095" i="2" s="1"/>
  <c r="A73" i="43"/>
  <c r="A2094" i="2" s="1"/>
  <c r="A72" i="43"/>
  <c r="A2093" i="2" s="1"/>
  <c r="A71" i="43"/>
  <c r="A2092" i="2" s="1"/>
  <c r="A70" i="43"/>
  <c r="A2091" i="2" s="1"/>
  <c r="A69" i="43"/>
  <c r="A2090" i="2" s="1"/>
  <c r="A68" i="43"/>
  <c r="A2089" i="2" s="1"/>
  <c r="A99" i="43"/>
  <c r="A2120" i="2" s="1"/>
  <c r="O82" i="15" l="1"/>
  <c r="M347" i="2" s="1"/>
  <c r="T29" i="23"/>
  <c r="Z398" i="2" s="1"/>
  <c r="D65" i="13"/>
  <c r="E2" i="43"/>
  <c r="F2023" i="2" s="1"/>
  <c r="C2" i="43"/>
  <c r="C2023" i="2" s="1"/>
  <c r="A2" i="43"/>
  <c r="A2023" i="2" s="1"/>
  <c r="P82" i="15" l="1"/>
  <c r="N347" i="2" s="1"/>
  <c r="G30" i="23"/>
  <c r="T399" i="2" s="1"/>
  <c r="F39" i="22"/>
  <c r="G50" i="14"/>
  <c r="W225" i="2" s="1"/>
  <c r="L2" i="43"/>
  <c r="AC2023" i="2" s="1"/>
  <c r="O94" i="44"/>
  <c r="K133" i="45" s="1"/>
  <c r="AP2254" i="2" s="1"/>
  <c r="N94" i="44"/>
  <c r="J133" i="45" s="1"/>
  <c r="AO2254" i="2" s="1"/>
  <c r="M94" i="44"/>
  <c r="I133" i="45" s="1"/>
  <c r="AN2254" i="2" s="1"/>
  <c r="L94" i="44"/>
  <c r="H133" i="45" s="1"/>
  <c r="AM2254" i="2" s="1"/>
  <c r="F94" i="44"/>
  <c r="K77" i="45" s="1"/>
  <c r="AP2198" i="2" s="1"/>
  <c r="E94" i="44"/>
  <c r="J77" i="45" s="1"/>
  <c r="AO2198" i="2" s="1"/>
  <c r="D94" i="44"/>
  <c r="C94" i="44"/>
  <c r="P93" i="44"/>
  <c r="L132" i="45" s="1"/>
  <c r="AQ2253" i="2" s="1"/>
  <c r="G93" i="44"/>
  <c r="L76" i="45" s="1"/>
  <c r="AQ2197" i="2" s="1"/>
  <c r="P92" i="44"/>
  <c r="L131" i="45" s="1"/>
  <c r="AQ2252" i="2" s="1"/>
  <c r="G92" i="44"/>
  <c r="L75" i="45" s="1"/>
  <c r="AQ2196" i="2" s="1"/>
  <c r="P91" i="44"/>
  <c r="L130" i="45" s="1"/>
  <c r="AQ2251" i="2" s="1"/>
  <c r="G91" i="44"/>
  <c r="L74" i="45" s="1"/>
  <c r="AQ2195" i="2" s="1"/>
  <c r="P90" i="44"/>
  <c r="L129" i="45" s="1"/>
  <c r="AQ2250" i="2" s="1"/>
  <c r="G90" i="44"/>
  <c r="L73" i="45" s="1"/>
  <c r="AQ2194" i="2" s="1"/>
  <c r="P89" i="44"/>
  <c r="L128" i="45" s="1"/>
  <c r="AQ2249" i="2" s="1"/>
  <c r="G89" i="44"/>
  <c r="L72" i="45" s="1"/>
  <c r="AQ2193" i="2" s="1"/>
  <c r="P88" i="44"/>
  <c r="L127" i="45" s="1"/>
  <c r="AQ2248" i="2" s="1"/>
  <c r="G88" i="44"/>
  <c r="L71" i="45" s="1"/>
  <c r="AQ2192" i="2" s="1"/>
  <c r="P87" i="44"/>
  <c r="L126" i="45" s="1"/>
  <c r="AQ2247" i="2" s="1"/>
  <c r="G87" i="44"/>
  <c r="L70" i="45" s="1"/>
  <c r="AQ2191" i="2" s="1"/>
  <c r="P86" i="44"/>
  <c r="L125" i="45" s="1"/>
  <c r="AQ2246" i="2" s="1"/>
  <c r="G86" i="44"/>
  <c r="L69" i="45" s="1"/>
  <c r="AQ2190" i="2" s="1"/>
  <c r="P85" i="44"/>
  <c r="L124" i="45" s="1"/>
  <c r="AQ2245" i="2" s="1"/>
  <c r="G85" i="44"/>
  <c r="L68" i="45" s="1"/>
  <c r="AQ2189" i="2" s="1"/>
  <c r="P84" i="44"/>
  <c r="L123" i="45" s="1"/>
  <c r="AQ2244" i="2" s="1"/>
  <c r="G84" i="44"/>
  <c r="L67" i="45" s="1"/>
  <c r="AQ2188" i="2" s="1"/>
  <c r="P83" i="44"/>
  <c r="L122" i="45" s="1"/>
  <c r="AQ2243" i="2" s="1"/>
  <c r="G83" i="44"/>
  <c r="L66" i="45" s="1"/>
  <c r="AQ2187" i="2" s="1"/>
  <c r="P82" i="44"/>
  <c r="L121" i="45" s="1"/>
  <c r="AQ2242" i="2" s="1"/>
  <c r="G82" i="44"/>
  <c r="L65" i="45" s="1"/>
  <c r="AQ2186" i="2" s="1"/>
  <c r="P81" i="44"/>
  <c r="L120" i="45" s="1"/>
  <c r="AQ2241" i="2" s="1"/>
  <c r="G81" i="44"/>
  <c r="L64" i="45" s="1"/>
  <c r="AQ2185" i="2" s="1"/>
  <c r="P80" i="44"/>
  <c r="L119" i="45" s="1"/>
  <c r="AQ2240" i="2" s="1"/>
  <c r="G80" i="44"/>
  <c r="L63" i="45" s="1"/>
  <c r="AQ2184" i="2" s="1"/>
  <c r="P79" i="44"/>
  <c r="L118" i="45" s="1"/>
  <c r="AQ2239" i="2" s="1"/>
  <c r="G79" i="44"/>
  <c r="L62" i="45" s="1"/>
  <c r="AQ2183" i="2" s="1"/>
  <c r="P78" i="44"/>
  <c r="L117" i="45" s="1"/>
  <c r="AQ2238" i="2" s="1"/>
  <c r="G78" i="44"/>
  <c r="L61" i="45" s="1"/>
  <c r="AQ2182" i="2" s="1"/>
  <c r="P77" i="44"/>
  <c r="L116" i="45" s="1"/>
  <c r="AQ2237" i="2" s="1"/>
  <c r="G77" i="44"/>
  <c r="L60" i="45" s="1"/>
  <c r="AQ2181" i="2" s="1"/>
  <c r="P76" i="44"/>
  <c r="L115" i="45" s="1"/>
  <c r="AQ2236" i="2" s="1"/>
  <c r="G76" i="44"/>
  <c r="L59" i="45" s="1"/>
  <c r="AQ2180" i="2" s="1"/>
  <c r="P75" i="44"/>
  <c r="L114" i="45" s="1"/>
  <c r="AQ2235" i="2" s="1"/>
  <c r="G75" i="44"/>
  <c r="L58" i="45" s="1"/>
  <c r="AQ2179" i="2" s="1"/>
  <c r="P74" i="44"/>
  <c r="L113" i="45" s="1"/>
  <c r="AQ2234" i="2" s="1"/>
  <c r="G74" i="44"/>
  <c r="L57" i="45" s="1"/>
  <c r="AQ2178" i="2" s="1"/>
  <c r="P73" i="44"/>
  <c r="L112" i="45" s="1"/>
  <c r="AQ2233" i="2" s="1"/>
  <c r="G73" i="44"/>
  <c r="L56" i="45" s="1"/>
  <c r="AQ2177" i="2" s="1"/>
  <c r="P72" i="44"/>
  <c r="L111" i="45" s="1"/>
  <c r="AQ2232" i="2" s="1"/>
  <c r="G72" i="44"/>
  <c r="L55" i="45" s="1"/>
  <c r="AQ2176" i="2" s="1"/>
  <c r="P71" i="44"/>
  <c r="L110" i="45" s="1"/>
  <c r="AQ2231" i="2" s="1"/>
  <c r="G71" i="44"/>
  <c r="L54" i="45" s="1"/>
  <c r="AQ2175" i="2" s="1"/>
  <c r="P70" i="44"/>
  <c r="L109" i="45" s="1"/>
  <c r="AQ2230" i="2" s="1"/>
  <c r="G70" i="44"/>
  <c r="L53" i="45" s="1"/>
  <c r="AQ2174" i="2" s="1"/>
  <c r="P69" i="44"/>
  <c r="L108" i="45" s="1"/>
  <c r="AQ2229" i="2" s="1"/>
  <c r="G69" i="44"/>
  <c r="L52" i="45" s="1"/>
  <c r="AQ2173" i="2" s="1"/>
  <c r="P68" i="44"/>
  <c r="L107" i="45" s="1"/>
  <c r="AQ2228" i="2" s="1"/>
  <c r="G68" i="44"/>
  <c r="L51" i="45" s="1"/>
  <c r="AQ2172" i="2" s="1"/>
  <c r="P67" i="44"/>
  <c r="L106" i="45" s="1"/>
  <c r="AQ2227" i="2" s="1"/>
  <c r="G67" i="44"/>
  <c r="L50" i="45" s="1"/>
  <c r="AQ2171" i="2" s="1"/>
  <c r="P66" i="44"/>
  <c r="L105" i="45" s="1"/>
  <c r="AQ2226" i="2" s="1"/>
  <c r="G66" i="44"/>
  <c r="L49" i="45" s="1"/>
  <c r="AQ2170" i="2" s="1"/>
  <c r="P65" i="44"/>
  <c r="L104" i="45" s="1"/>
  <c r="AQ2225" i="2" s="1"/>
  <c r="G65" i="44"/>
  <c r="L48" i="45" s="1"/>
  <c r="AQ2169" i="2" s="1"/>
  <c r="P64" i="44"/>
  <c r="L103" i="45" s="1"/>
  <c r="AQ2224" i="2" s="1"/>
  <c r="G64" i="44"/>
  <c r="L47" i="45" s="1"/>
  <c r="AQ2168" i="2" s="1"/>
  <c r="P63" i="44"/>
  <c r="L102" i="45" s="1"/>
  <c r="AQ2223" i="2" s="1"/>
  <c r="G63" i="44"/>
  <c r="L46" i="45" s="1"/>
  <c r="AQ2167" i="2" s="1"/>
  <c r="P62" i="44"/>
  <c r="L101" i="45" s="1"/>
  <c r="AQ2222" i="2" s="1"/>
  <c r="G62" i="44"/>
  <c r="L45" i="45" s="1"/>
  <c r="AQ2166" i="2" s="1"/>
  <c r="P61" i="44"/>
  <c r="L100" i="45" s="1"/>
  <c r="AQ2221" i="2" s="1"/>
  <c r="G61" i="44"/>
  <c r="L44" i="45" s="1"/>
  <c r="AQ2165" i="2" s="1"/>
  <c r="P60" i="44"/>
  <c r="L99" i="45" s="1"/>
  <c r="AQ2220" i="2" s="1"/>
  <c r="G60" i="44"/>
  <c r="L43" i="45" s="1"/>
  <c r="AQ2164" i="2" s="1"/>
  <c r="P59" i="44"/>
  <c r="L98" i="45" s="1"/>
  <c r="AQ2219" i="2" s="1"/>
  <c r="G59" i="44"/>
  <c r="L42" i="45" s="1"/>
  <c r="AQ2163" i="2" s="1"/>
  <c r="P58" i="44"/>
  <c r="L97" i="45" s="1"/>
  <c r="AQ2218" i="2" s="1"/>
  <c r="G58" i="44"/>
  <c r="L41" i="45" s="1"/>
  <c r="AQ2162" i="2" s="1"/>
  <c r="P57" i="44"/>
  <c r="L96" i="45" s="1"/>
  <c r="AQ2217" i="2" s="1"/>
  <c r="G57" i="44"/>
  <c r="L40" i="45" s="1"/>
  <c r="AQ2161" i="2" s="1"/>
  <c r="P56" i="44"/>
  <c r="L95" i="45" s="1"/>
  <c r="AQ2216" i="2" s="1"/>
  <c r="G56" i="44"/>
  <c r="L39" i="45" s="1"/>
  <c r="AQ2160" i="2" s="1"/>
  <c r="P55" i="44"/>
  <c r="L94" i="45" s="1"/>
  <c r="AQ2215" i="2" s="1"/>
  <c r="G55" i="44"/>
  <c r="L38" i="45" s="1"/>
  <c r="AQ2159" i="2" s="1"/>
  <c r="P54" i="44"/>
  <c r="L93" i="45" s="1"/>
  <c r="AQ2214" i="2" s="1"/>
  <c r="G54" i="44"/>
  <c r="L37" i="45" s="1"/>
  <c r="AQ2158" i="2" s="1"/>
  <c r="P53" i="44"/>
  <c r="L92" i="45" s="1"/>
  <c r="AQ2213" i="2" s="1"/>
  <c r="G53" i="44"/>
  <c r="L36" i="45" s="1"/>
  <c r="AQ2157" i="2" s="1"/>
  <c r="P52" i="44"/>
  <c r="L91" i="45" s="1"/>
  <c r="AQ2212" i="2" s="1"/>
  <c r="G52" i="44"/>
  <c r="L35" i="45" s="1"/>
  <c r="AQ2156" i="2" s="1"/>
  <c r="P51" i="44"/>
  <c r="L90" i="45" s="1"/>
  <c r="AQ2211" i="2" s="1"/>
  <c r="G51" i="44"/>
  <c r="L34" i="45" s="1"/>
  <c r="AQ2155" i="2" s="1"/>
  <c r="P50" i="44"/>
  <c r="L89" i="45" s="1"/>
  <c r="AQ2210" i="2" s="1"/>
  <c r="G50" i="44"/>
  <c r="L33" i="45" s="1"/>
  <c r="AQ2154" i="2" s="1"/>
  <c r="P49" i="44"/>
  <c r="L88" i="45" s="1"/>
  <c r="AQ2209" i="2" s="1"/>
  <c r="G49" i="44"/>
  <c r="L32" i="45" s="1"/>
  <c r="AQ2153" i="2" s="1"/>
  <c r="P48" i="44"/>
  <c r="L87" i="45" s="1"/>
  <c r="AQ2208" i="2" s="1"/>
  <c r="G48" i="44"/>
  <c r="L31" i="45" s="1"/>
  <c r="AQ2152" i="2" s="1"/>
  <c r="P47" i="44"/>
  <c r="L86" i="45" s="1"/>
  <c r="AQ2207" i="2" s="1"/>
  <c r="G47" i="44"/>
  <c r="L30" i="45" s="1"/>
  <c r="AQ2151" i="2" s="1"/>
  <c r="P46" i="44"/>
  <c r="L85" i="45" s="1"/>
  <c r="AQ2206" i="2" s="1"/>
  <c r="G46" i="44"/>
  <c r="L29" i="45" s="1"/>
  <c r="AQ2150" i="2" s="1"/>
  <c r="P45" i="44"/>
  <c r="L84" i="45" s="1"/>
  <c r="AQ2205" i="2" s="1"/>
  <c r="G45" i="44"/>
  <c r="L28" i="45" s="1"/>
  <c r="AQ2149" i="2" s="1"/>
  <c r="P44" i="44"/>
  <c r="L83" i="45" s="1"/>
  <c r="AQ2204" i="2" s="1"/>
  <c r="G44" i="44"/>
  <c r="L27" i="45" s="1"/>
  <c r="AQ2148" i="2" s="1"/>
  <c r="P43" i="44"/>
  <c r="L82" i="45" s="1"/>
  <c r="AQ2203" i="2" s="1"/>
  <c r="G43" i="44"/>
  <c r="L26" i="45" s="1"/>
  <c r="AQ2147" i="2" s="1"/>
  <c r="P42" i="44"/>
  <c r="L81" i="45" s="1"/>
  <c r="AQ2202" i="2" s="1"/>
  <c r="G42" i="44"/>
  <c r="L25" i="45" s="1"/>
  <c r="AQ2146" i="2" s="1"/>
  <c r="P41" i="44"/>
  <c r="L80" i="45" s="1"/>
  <c r="AQ2201" i="2" s="1"/>
  <c r="G41" i="44"/>
  <c r="L24" i="45" s="1"/>
  <c r="AQ2145" i="2" s="1"/>
  <c r="P40" i="44"/>
  <c r="L79" i="45" s="1"/>
  <c r="AQ2200" i="2" s="1"/>
  <c r="G40" i="44"/>
  <c r="L23" i="45" s="1"/>
  <c r="AQ2144" i="2" s="1"/>
  <c r="P39" i="44"/>
  <c r="G39" i="44"/>
  <c r="C25" i="44"/>
  <c r="G14" i="45" s="1"/>
  <c r="W2135" i="2" s="1"/>
  <c r="C18" i="44"/>
  <c r="F109" i="42"/>
  <c r="J90" i="43" s="1"/>
  <c r="AA2111" i="2" s="1"/>
  <c r="E109" i="42"/>
  <c r="I90" i="43" s="1"/>
  <c r="Z2111" i="2" s="1"/>
  <c r="D109" i="42"/>
  <c r="H90" i="43" s="1"/>
  <c r="Y2111" i="2" s="1"/>
  <c r="C109" i="42"/>
  <c r="G90" i="43" s="1"/>
  <c r="X2111" i="2" s="1"/>
  <c r="G90" i="42"/>
  <c r="K75" i="43" s="1"/>
  <c r="AB2096" i="2" s="1"/>
  <c r="F90" i="42"/>
  <c r="J75" i="43" s="1"/>
  <c r="AA2096" i="2" s="1"/>
  <c r="E90" i="42"/>
  <c r="I75" i="43" s="1"/>
  <c r="Z2096" i="2" s="1"/>
  <c r="D90" i="42"/>
  <c r="H75" i="43" s="1"/>
  <c r="Y2096" i="2" s="1"/>
  <c r="C90" i="42"/>
  <c r="G75" i="43" s="1"/>
  <c r="X2096" i="2" s="1"/>
  <c r="L74" i="43"/>
  <c r="AC2095" i="2" s="1"/>
  <c r="L73" i="43"/>
  <c r="AC2094" i="2" s="1"/>
  <c r="L72" i="43"/>
  <c r="AC2093" i="2" s="1"/>
  <c r="L71" i="43"/>
  <c r="AC2092" i="2" s="1"/>
  <c r="L70" i="43"/>
  <c r="AC2091" i="2" s="1"/>
  <c r="L69" i="43"/>
  <c r="AC2090" i="2" s="1"/>
  <c r="L68" i="43"/>
  <c r="AC2089" i="2" s="1"/>
  <c r="L67" i="43"/>
  <c r="AC2088" i="2" s="1"/>
  <c r="L66" i="43"/>
  <c r="AC2087" i="2" s="1"/>
  <c r="L65" i="43"/>
  <c r="AC2086" i="2" s="1"/>
  <c r="L64" i="43"/>
  <c r="AC2085" i="2" s="1"/>
  <c r="L63" i="43"/>
  <c r="AC2084" i="2" s="1"/>
  <c r="L62" i="43"/>
  <c r="AC2083" i="2" s="1"/>
  <c r="L61" i="43"/>
  <c r="AC2082" i="2" s="1"/>
  <c r="L60" i="43"/>
  <c r="AC2081" i="2" s="1"/>
  <c r="L59" i="43"/>
  <c r="AC2080" i="2" s="1"/>
  <c r="L58" i="43"/>
  <c r="AC2079" i="2" s="1"/>
  <c r="L57" i="43"/>
  <c r="AC2078" i="2" s="1"/>
  <c r="L56" i="43"/>
  <c r="AC2077" i="2" s="1"/>
  <c r="L55" i="43"/>
  <c r="AC2076" i="2" s="1"/>
  <c r="L54" i="43"/>
  <c r="AC2075" i="2" s="1"/>
  <c r="L53" i="43"/>
  <c r="AC2074" i="2" s="1"/>
  <c r="L52" i="43"/>
  <c r="AC2073" i="2" s="1"/>
  <c r="L51" i="43"/>
  <c r="AC2072" i="2" s="1"/>
  <c r="L50" i="43"/>
  <c r="AC2071" i="2" s="1"/>
  <c r="L49" i="43"/>
  <c r="AC2070" i="2" s="1"/>
  <c r="L48" i="43"/>
  <c r="AC2069" i="2" s="1"/>
  <c r="L47" i="43"/>
  <c r="AC2068" i="2" s="1"/>
  <c r="L46" i="43"/>
  <c r="AC2067" i="2" s="1"/>
  <c r="L45" i="43"/>
  <c r="AC2066" i="2" s="1"/>
  <c r="L44" i="43"/>
  <c r="AC2065" i="2" s="1"/>
  <c r="L43" i="43"/>
  <c r="AC2064" i="2" s="1"/>
  <c r="L42" i="43"/>
  <c r="AC2063" i="2" s="1"/>
  <c r="L41" i="43"/>
  <c r="AC2062" i="2" s="1"/>
  <c r="L40" i="43"/>
  <c r="AC2061" i="2" s="1"/>
  <c r="L39" i="43"/>
  <c r="AC2060" i="2" s="1"/>
  <c r="L38" i="43"/>
  <c r="AC2059" i="2" s="1"/>
  <c r="L37" i="43"/>
  <c r="AC2058" i="2" s="1"/>
  <c r="L36" i="43"/>
  <c r="AC2057" i="2" s="1"/>
  <c r="L35" i="43"/>
  <c r="AC2056" i="2" s="1"/>
  <c r="L34" i="43"/>
  <c r="AC2055" i="2" s="1"/>
  <c r="L33" i="43"/>
  <c r="AC2054" i="2" s="1"/>
  <c r="L32" i="43"/>
  <c r="AC2053" i="2" s="1"/>
  <c r="L31" i="43"/>
  <c r="AC2052" i="2" s="1"/>
  <c r="L30" i="43"/>
  <c r="AC2051" i="2" s="1"/>
  <c r="L29" i="43"/>
  <c r="AC2050" i="2" s="1"/>
  <c r="L28" i="43"/>
  <c r="AC2049" i="2" s="1"/>
  <c r="L27" i="43"/>
  <c r="AC2048" i="2" s="1"/>
  <c r="L26" i="43"/>
  <c r="AC2047" i="2" s="1"/>
  <c r="L25" i="43"/>
  <c r="AC2046" i="2" s="1"/>
  <c r="G33" i="42"/>
  <c r="K20" i="43" s="1"/>
  <c r="AB2041" i="2" s="1"/>
  <c r="F33" i="42"/>
  <c r="E33" i="42"/>
  <c r="I20" i="43" s="1"/>
  <c r="Z2041" i="2" s="1"/>
  <c r="D33" i="42"/>
  <c r="H20" i="43" s="1"/>
  <c r="Y2041" i="2" s="1"/>
  <c r="C33" i="42"/>
  <c r="L19" i="43"/>
  <c r="AC2040" i="2" s="1"/>
  <c r="L18" i="43"/>
  <c r="AC2039" i="2" s="1"/>
  <c r="L17" i="43"/>
  <c r="AC2038" i="2" s="1"/>
  <c r="L16" i="43"/>
  <c r="AC2037" i="2" s="1"/>
  <c r="L15" i="43"/>
  <c r="AC2036" i="2" s="1"/>
  <c r="L14" i="43"/>
  <c r="AC2035" i="2" s="1"/>
  <c r="L13" i="43"/>
  <c r="AC2034" i="2" s="1"/>
  <c r="L12" i="43"/>
  <c r="AC2033" i="2" s="1"/>
  <c r="L11" i="43"/>
  <c r="AC2032" i="2" s="1"/>
  <c r="L10" i="43"/>
  <c r="AC2031" i="2" s="1"/>
  <c r="L9" i="43"/>
  <c r="AC2030" i="2" s="1"/>
  <c r="L8" i="43"/>
  <c r="AC2029" i="2" s="1"/>
  <c r="L7" i="43"/>
  <c r="AC2028" i="2" s="1"/>
  <c r="L6" i="43"/>
  <c r="AC2027" i="2" s="1"/>
  <c r="L5" i="43"/>
  <c r="AC2026" i="2" s="1"/>
  <c r="L4" i="43"/>
  <c r="AC2025" i="2" s="1"/>
  <c r="H77" i="45" l="1"/>
  <c r="AM2198" i="2" s="1"/>
  <c r="C31" i="44"/>
  <c r="G20" i="45" s="1"/>
  <c r="W2141" i="2" s="1"/>
  <c r="I77" i="45"/>
  <c r="AN2198" i="2" s="1"/>
  <c r="C32" i="44"/>
  <c r="G21" i="45" s="1"/>
  <c r="W2142" i="2" s="1"/>
  <c r="Q82" i="15"/>
  <c r="O347" i="2" s="1"/>
  <c r="G31" i="23"/>
  <c r="T400" i="2" s="1"/>
  <c r="F45" i="22"/>
  <c r="G37" i="23" s="1"/>
  <c r="T406" i="2" s="1"/>
  <c r="H30" i="23"/>
  <c r="W399" i="2" s="1"/>
  <c r="G39" i="22"/>
  <c r="H59" i="13"/>
  <c r="P94" i="44"/>
  <c r="L133" i="45" s="1"/>
  <c r="AQ2254" i="2" s="1"/>
  <c r="L78" i="45"/>
  <c r="AQ2199" i="2" s="1"/>
  <c r="G94" i="44"/>
  <c r="L77" i="45" s="1"/>
  <c r="AQ2198" i="2" s="1"/>
  <c r="L22" i="45"/>
  <c r="AQ2143" i="2" s="1"/>
  <c r="C27" i="44"/>
  <c r="G16" i="45" s="1"/>
  <c r="W2137" i="2" s="1"/>
  <c r="G7" i="45"/>
  <c r="W2128" i="2" s="1"/>
  <c r="H90" i="42"/>
  <c r="L75" i="43" s="1"/>
  <c r="AC2096" i="2" s="1"/>
  <c r="H33" i="42"/>
  <c r="L20" i="43" s="1"/>
  <c r="AC2041" i="2" s="1"/>
  <c r="L3" i="43"/>
  <c r="AC2024" i="2" s="1"/>
  <c r="G111" i="42"/>
  <c r="F111" i="42"/>
  <c r="J92" i="43" s="1"/>
  <c r="AA2113" i="2" s="1"/>
  <c r="J20" i="43"/>
  <c r="AA2041" i="2" s="1"/>
  <c r="E111" i="42"/>
  <c r="I92" i="43" s="1"/>
  <c r="Z2113" i="2" s="1"/>
  <c r="D111" i="42"/>
  <c r="H92" i="43" s="1"/>
  <c r="Y2113" i="2" s="1"/>
  <c r="C111" i="42"/>
  <c r="G92" i="43" s="1"/>
  <c r="X2113" i="2" s="1"/>
  <c r="G20" i="43"/>
  <c r="X2041" i="2" s="1"/>
  <c r="R82" i="15" l="1"/>
  <c r="P347" i="2" s="1"/>
  <c r="I30" i="23"/>
  <c r="AR399" i="2" s="1"/>
  <c r="H39" i="22"/>
  <c r="G45" i="22"/>
  <c r="H37" i="23" s="1"/>
  <c r="W406" i="2" s="1"/>
  <c r="H31" i="23"/>
  <c r="W400" i="2" s="1"/>
  <c r="S44" i="14"/>
  <c r="R219" i="2" s="1"/>
  <c r="M92" i="43"/>
  <c r="AD2113" i="2" s="1"/>
  <c r="K92" i="43"/>
  <c r="AB2113" i="2" s="1"/>
  <c r="I59" i="13"/>
  <c r="T44" i="14" s="1"/>
  <c r="Y219" i="2" s="1"/>
  <c r="H111" i="42"/>
  <c r="T1" i="33"/>
  <c r="U1" i="14"/>
  <c r="T1" i="14"/>
  <c r="L1" i="12"/>
  <c r="K1" i="12"/>
  <c r="S82" i="15" l="1"/>
  <c r="Q347" i="2" s="1"/>
  <c r="I31" i="23"/>
  <c r="AR400" i="2" s="1"/>
  <c r="H45" i="22"/>
  <c r="I37" i="23" s="1"/>
  <c r="AR406" i="2" s="1"/>
  <c r="J30" i="23"/>
  <c r="AS399" i="2" s="1"/>
  <c r="I39" i="22"/>
  <c r="L92" i="43"/>
  <c r="AC2113" i="2" s="1"/>
  <c r="J59" i="13"/>
  <c r="U44" i="14" s="1"/>
  <c r="Z219" i="2" s="1"/>
  <c r="V82" i="15" l="1"/>
  <c r="X347" i="2" s="1"/>
  <c r="T82" i="15"/>
  <c r="R347" i="2" s="1"/>
  <c r="Q11" i="20"/>
  <c r="J31" i="23"/>
  <c r="AS400" i="2" s="1"/>
  <c r="I45" i="22"/>
  <c r="J37" i="23" s="1"/>
  <c r="AS406" i="2" s="1"/>
  <c r="K30" i="23"/>
  <c r="AT399" i="2" s="1"/>
  <c r="J39" i="22"/>
  <c r="C60" i="13"/>
  <c r="F45" i="14" s="1"/>
  <c r="V220" i="2" s="1"/>
  <c r="U82" i="15" l="1"/>
  <c r="S347" i="2" s="1"/>
  <c r="L30" i="23"/>
  <c r="AU399" i="2" s="1"/>
  <c r="K39" i="22"/>
  <c r="K31" i="23"/>
  <c r="AT400" i="2" s="1"/>
  <c r="J45" i="22"/>
  <c r="K37" i="23" s="1"/>
  <c r="AT406" i="2" s="1"/>
  <c r="D60" i="13"/>
  <c r="W82" i="15" l="1"/>
  <c r="Y347" i="2" s="1"/>
  <c r="T11" i="20"/>
  <c r="L31" i="23"/>
  <c r="AU400" i="2" s="1"/>
  <c r="K45" i="22"/>
  <c r="L37" i="23" s="1"/>
  <c r="AU406" i="2" s="1"/>
  <c r="M30" i="23"/>
  <c r="AV399" i="2" s="1"/>
  <c r="L39" i="22"/>
  <c r="G45" i="14"/>
  <c r="W220" i="2" s="1"/>
  <c r="G60" i="13"/>
  <c r="P45" i="14" s="1"/>
  <c r="O220" i="2" s="1"/>
  <c r="E18" i="32"/>
  <c r="T8" i="33" s="1"/>
  <c r="Y1652" i="2" s="1"/>
  <c r="G83" i="15" l="1"/>
  <c r="V348" i="2" s="1"/>
  <c r="N30" i="23"/>
  <c r="AW399" i="2" s="1"/>
  <c r="M39" i="22"/>
  <c r="M31" i="23"/>
  <c r="AV400" i="2" s="1"/>
  <c r="L45" i="22"/>
  <c r="M37" i="23" s="1"/>
  <c r="AV406" i="2" s="1"/>
  <c r="H83" i="15" l="1"/>
  <c r="W348" i="2" s="1"/>
  <c r="N31" i="23"/>
  <c r="AW400" i="2" s="1"/>
  <c r="M45" i="22"/>
  <c r="N37" i="23" s="1"/>
  <c r="AW406" i="2" s="1"/>
  <c r="O30" i="23"/>
  <c r="AX399" i="2" s="1"/>
  <c r="N39" i="22"/>
  <c r="P38" i="22"/>
  <c r="I83" i="15" l="1"/>
  <c r="G348" i="2" s="1"/>
  <c r="Q30" i="23"/>
  <c r="AZ399" i="2" s="1"/>
  <c r="P39" i="22"/>
  <c r="P30" i="23"/>
  <c r="AY399" i="2" s="1"/>
  <c r="O39" i="22"/>
  <c r="Q38" i="22"/>
  <c r="O31" i="23"/>
  <c r="AX400" i="2" s="1"/>
  <c r="N45" i="22"/>
  <c r="O37" i="23" s="1"/>
  <c r="AX406" i="2" s="1"/>
  <c r="H60" i="13"/>
  <c r="J83" i="15" l="1"/>
  <c r="H348" i="2" s="1"/>
  <c r="R30" i="23"/>
  <c r="X399" i="2" s="1"/>
  <c r="Q39" i="22"/>
  <c r="S30" i="23"/>
  <c r="Y399" i="2" s="1"/>
  <c r="R39" i="22"/>
  <c r="Q31" i="23"/>
  <c r="AZ400" i="2" s="1"/>
  <c r="P45" i="22"/>
  <c r="Q37" i="23" s="1"/>
  <c r="AZ406" i="2" s="1"/>
  <c r="P31" i="23"/>
  <c r="AY400" i="2" s="1"/>
  <c r="O45" i="22"/>
  <c r="P37" i="23" s="1"/>
  <c r="AY406" i="2" s="1"/>
  <c r="S45" i="14"/>
  <c r="R220" i="2" s="1"/>
  <c r="I60" i="13"/>
  <c r="T45" i="14" s="1"/>
  <c r="Y220" i="2" s="1"/>
  <c r="K83" i="15" l="1"/>
  <c r="I348" i="2" s="1"/>
  <c r="T30" i="23"/>
  <c r="Z399" i="2" s="1"/>
  <c r="S39" i="22"/>
  <c r="T38" i="22"/>
  <c r="R31" i="23"/>
  <c r="X400" i="2" s="1"/>
  <c r="Q45" i="22"/>
  <c r="R37" i="23" s="1"/>
  <c r="X406" i="2" s="1"/>
  <c r="S31" i="23"/>
  <c r="Y400" i="2" s="1"/>
  <c r="R45" i="22"/>
  <c r="S37" i="23" s="1"/>
  <c r="Y406" i="2" s="1"/>
  <c r="J60" i="13"/>
  <c r="U45" i="14" s="1"/>
  <c r="Z220" i="2" s="1"/>
  <c r="L83" i="15" l="1"/>
  <c r="J348" i="2" s="1"/>
  <c r="T31" i="23"/>
  <c r="Z400" i="2" s="1"/>
  <c r="S45" i="22"/>
  <c r="C61" i="13"/>
  <c r="F46" i="14" s="1"/>
  <c r="V221" i="2" s="1"/>
  <c r="AK1" i="3"/>
  <c r="AJ1" i="3"/>
  <c r="AI1" i="3"/>
  <c r="M83" i="15" l="1"/>
  <c r="K348" i="2" s="1"/>
  <c r="T37" i="23"/>
  <c r="Z406" i="2" s="1"/>
  <c r="D61" i="13"/>
  <c r="N83" i="15" l="1"/>
  <c r="L348" i="2" s="1"/>
  <c r="G38" i="23"/>
  <c r="T407" i="2" s="1"/>
  <c r="G46" i="14"/>
  <c r="W221" i="2" s="1"/>
  <c r="G61" i="13"/>
  <c r="P46" i="14" s="1"/>
  <c r="O221" i="2" s="1"/>
  <c r="AK19" i="3"/>
  <c r="AJ19" i="3"/>
  <c r="AK18" i="3"/>
  <c r="AJ18" i="3"/>
  <c r="AK17" i="3"/>
  <c r="AJ17" i="3"/>
  <c r="AK16" i="3"/>
  <c r="AJ16" i="3"/>
  <c r="AK15" i="3"/>
  <c r="AJ15" i="3"/>
  <c r="AK14" i="3"/>
  <c r="AJ14" i="3"/>
  <c r="AK13" i="3"/>
  <c r="AJ13" i="3"/>
  <c r="AK12" i="3"/>
  <c r="AJ12" i="3"/>
  <c r="AK11" i="3"/>
  <c r="AJ11" i="3"/>
  <c r="AK10" i="3"/>
  <c r="AJ10" i="3"/>
  <c r="AK9" i="3"/>
  <c r="AJ9" i="3"/>
  <c r="AK8" i="3"/>
  <c r="AJ8" i="3"/>
  <c r="AK7" i="3"/>
  <c r="AJ7" i="3"/>
  <c r="AK6" i="3"/>
  <c r="AJ6" i="3"/>
  <c r="AK5" i="3"/>
  <c r="AJ5" i="3"/>
  <c r="AK4" i="3"/>
  <c r="AJ4" i="3"/>
  <c r="AK3" i="3"/>
  <c r="AJ3" i="3"/>
  <c r="AJ2" i="3"/>
  <c r="AK2" i="3"/>
  <c r="O83" i="15" l="1"/>
  <c r="M348" i="2" s="1"/>
  <c r="H38" i="23"/>
  <c r="W407" i="2" s="1"/>
  <c r="P83" i="15" l="1"/>
  <c r="N348" i="2" s="1"/>
  <c r="I38" i="23"/>
  <c r="AR407" i="2" s="1"/>
  <c r="Q83" i="15" l="1"/>
  <c r="O348" i="2" s="1"/>
  <c r="J38" i="23"/>
  <c r="AS407" i="2" s="1"/>
  <c r="H61" i="13"/>
  <c r="S46" i="14" s="1"/>
  <c r="R221" i="2" s="1"/>
  <c r="AJ20" i="3"/>
  <c r="AK20" i="3"/>
  <c r="R83" i="15" l="1"/>
  <c r="P348" i="2" s="1"/>
  <c r="K38" i="23"/>
  <c r="AT407" i="2" s="1"/>
  <c r="I61" i="13"/>
  <c r="T46" i="14" s="1"/>
  <c r="Y221" i="2" s="1"/>
  <c r="S83" i="15" l="1"/>
  <c r="Q348" i="2" s="1"/>
  <c r="L38" i="23"/>
  <c r="AU407" i="2" s="1"/>
  <c r="J61" i="13"/>
  <c r="U46" i="14" s="1"/>
  <c r="Z221" i="2" s="1"/>
  <c r="V83" i="15" l="1"/>
  <c r="X348" i="2" s="1"/>
  <c r="T83" i="15"/>
  <c r="R348" i="2" s="1"/>
  <c r="Q12" i="20"/>
  <c r="M38" i="23"/>
  <c r="AV407" i="2" s="1"/>
  <c r="C62" i="13"/>
  <c r="F47" i="14" s="1"/>
  <c r="V222" i="2" s="1"/>
  <c r="U83" i="15" l="1"/>
  <c r="S348" i="2" s="1"/>
  <c r="N38" i="23"/>
  <c r="AW407" i="2" s="1"/>
  <c r="D62" i="13"/>
  <c r="AJ21" i="3"/>
  <c r="AK21" i="3"/>
  <c r="W83" i="15" l="1"/>
  <c r="Y348" i="2" s="1"/>
  <c r="T12" i="20"/>
  <c r="T13" i="20" s="1"/>
  <c r="C18" i="6" s="1"/>
  <c r="D18" i="6" s="1"/>
  <c r="O38" i="23"/>
  <c r="AX407" i="2" s="1"/>
  <c r="P46" i="22"/>
  <c r="G47" i="14"/>
  <c r="W222" i="2" s="1"/>
  <c r="G62" i="13"/>
  <c r="P47" i="14" s="1"/>
  <c r="O222" i="2" s="1"/>
  <c r="S38" i="23" l="1"/>
  <c r="Y407" i="2" s="1"/>
  <c r="Q38" i="23"/>
  <c r="AZ407" i="2" s="1"/>
  <c r="P38" i="23"/>
  <c r="AY407" i="2" s="1"/>
  <c r="Q46" i="22"/>
  <c r="T38" i="23" l="1"/>
  <c r="Z407" i="2" s="1"/>
  <c r="R38" i="23"/>
  <c r="X407" i="2" s="1"/>
  <c r="T46" i="22"/>
  <c r="AJ22" i="3"/>
  <c r="AK22" i="3"/>
  <c r="G39" i="23" l="1"/>
  <c r="T408" i="2" s="1"/>
  <c r="F48" i="22"/>
  <c r="H62" i="13"/>
  <c r="S47" i="14" s="1"/>
  <c r="R222" i="2" s="1"/>
  <c r="G40" i="23" l="1"/>
  <c r="T409" i="2" s="1"/>
  <c r="F54" i="22"/>
  <c r="G46" i="23" s="1"/>
  <c r="T415" i="2" s="1"/>
  <c r="H39" i="23"/>
  <c r="W408" i="2" s="1"/>
  <c r="G48" i="22"/>
  <c r="I62" i="13"/>
  <c r="T47" i="14" s="1"/>
  <c r="Y222" i="2" s="1"/>
  <c r="D24" i="6"/>
  <c r="H40" i="23" l="1"/>
  <c r="W409" i="2" s="1"/>
  <c r="G54" i="22"/>
  <c r="H46" i="23" s="1"/>
  <c r="W415" i="2" s="1"/>
  <c r="I39" i="23"/>
  <c r="AR408" i="2" s="1"/>
  <c r="H48" i="22"/>
  <c r="J62" i="13"/>
  <c r="U47" i="14" s="1"/>
  <c r="Z222" i="2" s="1"/>
  <c r="AJ23" i="3"/>
  <c r="AK23" i="3"/>
  <c r="H54" i="22" l="1"/>
  <c r="I46" i="23" s="1"/>
  <c r="AR415" i="2" s="1"/>
  <c r="I40" i="23"/>
  <c r="AR409" i="2" s="1"/>
  <c r="J39" i="23"/>
  <c r="AS408" i="2" s="1"/>
  <c r="I48" i="22"/>
  <c r="C63" i="13"/>
  <c r="F48" i="14" s="1"/>
  <c r="V223" i="2" s="1"/>
  <c r="I54" i="22" l="1"/>
  <c r="J46" i="23" s="1"/>
  <c r="AS415" i="2" s="1"/>
  <c r="J40" i="23"/>
  <c r="AS409" i="2" s="1"/>
  <c r="K39" i="23"/>
  <c r="AT408" i="2" s="1"/>
  <c r="J48" i="22"/>
  <c r="D63" i="13"/>
  <c r="G48" i="14" s="1"/>
  <c r="W223" i="2" s="1"/>
  <c r="D28" i="6"/>
  <c r="K40" i="23" l="1"/>
  <c r="AT409" i="2" s="1"/>
  <c r="J54" i="22"/>
  <c r="K46" i="23" s="1"/>
  <c r="AT415" i="2" s="1"/>
  <c r="L39" i="23"/>
  <c r="AU408" i="2" s="1"/>
  <c r="K48" i="22"/>
  <c r="G63" i="13"/>
  <c r="P48" i="14" s="1"/>
  <c r="O223" i="2" s="1"/>
  <c r="AJ24" i="3"/>
  <c r="AK24" i="3"/>
  <c r="D11" i="6"/>
  <c r="C4" i="6"/>
  <c r="D4" i="6" s="1"/>
  <c r="K54" i="22" l="1"/>
  <c r="L46" i="23" s="1"/>
  <c r="AU415" i="2" s="1"/>
  <c r="L40" i="23"/>
  <c r="AU409" i="2" s="1"/>
  <c r="M39" i="23"/>
  <c r="AV408" i="2" s="1"/>
  <c r="L48" i="22"/>
  <c r="L54" i="22" l="1"/>
  <c r="M46" i="23" s="1"/>
  <c r="AV415" i="2" s="1"/>
  <c r="M40" i="23"/>
  <c r="AV409" i="2" s="1"/>
  <c r="N39" i="23"/>
  <c r="AW408" i="2" s="1"/>
  <c r="M48" i="22"/>
  <c r="AJ25" i="3"/>
  <c r="C19" i="29"/>
  <c r="C533" i="2" s="1"/>
  <c r="D19" i="29"/>
  <c r="D533" i="2" s="1"/>
  <c r="F19" i="29"/>
  <c r="F533" i="2" s="1"/>
  <c r="G19" i="29"/>
  <c r="X533" i="2" s="1"/>
  <c r="H19" i="29"/>
  <c r="Y533" i="2" s="1"/>
  <c r="C20" i="29"/>
  <c r="C534" i="2" s="1"/>
  <c r="D20" i="29"/>
  <c r="D534" i="2" s="1"/>
  <c r="F20" i="29"/>
  <c r="F534" i="2" s="1"/>
  <c r="G20" i="29"/>
  <c r="X534" i="2" s="1"/>
  <c r="H20" i="29"/>
  <c r="Y534" i="2" s="1"/>
  <c r="C21" i="29"/>
  <c r="C535" i="2" s="1"/>
  <c r="D21" i="29"/>
  <c r="D535" i="2" s="1"/>
  <c r="F21" i="29"/>
  <c r="F535" i="2" s="1"/>
  <c r="G21" i="29"/>
  <c r="X535" i="2" s="1"/>
  <c r="H21" i="29"/>
  <c r="Y535" i="2" s="1"/>
  <c r="C22" i="29"/>
  <c r="C536" i="2" s="1"/>
  <c r="D22" i="29"/>
  <c r="D536" i="2" s="1"/>
  <c r="F22" i="29"/>
  <c r="F536" i="2" s="1"/>
  <c r="G22" i="29"/>
  <c r="X536" i="2" s="1"/>
  <c r="H22" i="29"/>
  <c r="Y536" i="2" s="1"/>
  <c r="C23" i="29"/>
  <c r="C537" i="2" s="1"/>
  <c r="D23" i="29"/>
  <c r="D537" i="2" s="1"/>
  <c r="F23" i="29"/>
  <c r="F537" i="2" s="1"/>
  <c r="G23" i="29"/>
  <c r="X537" i="2" s="1"/>
  <c r="H23" i="29"/>
  <c r="Y537" i="2" s="1"/>
  <c r="C24" i="29"/>
  <c r="C538" i="2" s="1"/>
  <c r="D24" i="29"/>
  <c r="D538" i="2" s="1"/>
  <c r="F24" i="29"/>
  <c r="F538" i="2" s="1"/>
  <c r="G24" i="29"/>
  <c r="X538" i="2" s="1"/>
  <c r="H24" i="29"/>
  <c r="Y538" i="2" s="1"/>
  <c r="C25" i="29"/>
  <c r="C539" i="2" s="1"/>
  <c r="D25" i="29"/>
  <c r="D539" i="2" s="1"/>
  <c r="F25" i="29"/>
  <c r="F539" i="2" s="1"/>
  <c r="G25" i="29"/>
  <c r="X539" i="2" s="1"/>
  <c r="H25" i="29"/>
  <c r="Y539" i="2" s="1"/>
  <c r="C26" i="29"/>
  <c r="C540" i="2" s="1"/>
  <c r="D26" i="29"/>
  <c r="D540" i="2" s="1"/>
  <c r="F26" i="29"/>
  <c r="F540" i="2" s="1"/>
  <c r="G26" i="29"/>
  <c r="X540" i="2" s="1"/>
  <c r="H26" i="29"/>
  <c r="Y540" i="2" s="1"/>
  <c r="C27" i="29"/>
  <c r="C541" i="2" s="1"/>
  <c r="D27" i="29"/>
  <c r="D541" i="2" s="1"/>
  <c r="F27" i="29"/>
  <c r="F541" i="2" s="1"/>
  <c r="G27" i="29"/>
  <c r="X541" i="2" s="1"/>
  <c r="H27" i="29"/>
  <c r="Y541" i="2" s="1"/>
  <c r="C28" i="29"/>
  <c r="C542" i="2" s="1"/>
  <c r="D28" i="29"/>
  <c r="D542" i="2" s="1"/>
  <c r="F28" i="29"/>
  <c r="F542" i="2" s="1"/>
  <c r="G28" i="29"/>
  <c r="X542" i="2" s="1"/>
  <c r="H28" i="29"/>
  <c r="Y542" i="2" s="1"/>
  <c r="N40" i="23" l="1"/>
  <c r="AW409" i="2" s="1"/>
  <c r="M54" i="22"/>
  <c r="N46" i="23" s="1"/>
  <c r="AW415" i="2" s="1"/>
  <c r="O39" i="23"/>
  <c r="AX408" i="2" s="1"/>
  <c r="N48" i="22"/>
  <c r="P47" i="22"/>
  <c r="H63" i="13"/>
  <c r="AK25" i="3"/>
  <c r="S48" i="14" l="1"/>
  <c r="R223" i="2" s="1"/>
  <c r="Q39" i="23"/>
  <c r="AZ408" i="2" s="1"/>
  <c r="P48" i="22"/>
  <c r="O40" i="23"/>
  <c r="AX409" i="2" s="1"/>
  <c r="N54" i="22"/>
  <c r="O46" i="23" s="1"/>
  <c r="AX415" i="2" s="1"/>
  <c r="P39" i="23"/>
  <c r="AY408" i="2" s="1"/>
  <c r="O48" i="22"/>
  <c r="Q47" i="22"/>
  <c r="I63" i="13"/>
  <c r="T48" i="14" l="1"/>
  <c r="Y223" i="2" s="1"/>
  <c r="P40" i="23"/>
  <c r="AY409" i="2" s="1"/>
  <c r="O54" i="22"/>
  <c r="P46" i="23" s="1"/>
  <c r="AY415" i="2" s="1"/>
  <c r="R39" i="23"/>
  <c r="X408" i="2" s="1"/>
  <c r="Q48" i="22"/>
  <c r="S39" i="23"/>
  <c r="Y408" i="2" s="1"/>
  <c r="R48" i="22"/>
  <c r="P54" i="22"/>
  <c r="Q46" i="23" s="1"/>
  <c r="AZ415" i="2" s="1"/>
  <c r="Q40" i="23"/>
  <c r="AZ409" i="2" s="1"/>
  <c r="J63" i="13"/>
  <c r="U48" i="14" l="1"/>
  <c r="Z223" i="2" s="1"/>
  <c r="S40" i="23"/>
  <c r="Y409" i="2" s="1"/>
  <c r="R54" i="22"/>
  <c r="S46" i="23" s="1"/>
  <c r="Y415" i="2" s="1"/>
  <c r="T39" i="23"/>
  <c r="Z408" i="2" s="1"/>
  <c r="S48" i="22"/>
  <c r="T47" i="22"/>
  <c r="R40" i="23"/>
  <c r="X409" i="2" s="1"/>
  <c r="Q54" i="22"/>
  <c r="R46" i="23" s="1"/>
  <c r="X415" i="2" s="1"/>
  <c r="C64" i="13"/>
  <c r="F49" i="14" s="1"/>
  <c r="V224" i="2" s="1"/>
  <c r="AJ26" i="3"/>
  <c r="T40" i="23" l="1"/>
  <c r="Z409" i="2" s="1"/>
  <c r="S54" i="22"/>
  <c r="D64" i="13"/>
  <c r="AK26" i="3"/>
  <c r="U10" i="15"/>
  <c r="S275" i="2" s="1"/>
  <c r="Q21" i="16"/>
  <c r="G49" i="14" l="1"/>
  <c r="W224" i="2" s="1"/>
  <c r="T46" i="23"/>
  <c r="Z415" i="2" s="1"/>
  <c r="U11" i="15"/>
  <c r="S276" i="2" s="1"/>
  <c r="T21" i="16"/>
  <c r="T20" i="16"/>
  <c r="G64" i="13"/>
  <c r="P49" i="14" s="1"/>
  <c r="O224" i="2" s="1"/>
  <c r="C18" i="32"/>
  <c r="F8" i="33" s="1"/>
  <c r="W1652" i="2" s="1"/>
  <c r="G47" i="23" l="1"/>
  <c r="T416" i="2" s="1"/>
  <c r="W11" i="15"/>
  <c r="Y276" i="2" s="1"/>
  <c r="H47" i="23" l="1"/>
  <c r="W416" i="2" s="1"/>
  <c r="K12" i="15"/>
  <c r="I277" i="2" s="1"/>
  <c r="AJ27" i="3"/>
  <c r="I47" i="23" l="1"/>
  <c r="AR416" i="2" s="1"/>
  <c r="L12" i="15"/>
  <c r="J277" i="2" s="1"/>
  <c r="H64" i="13"/>
  <c r="AK27" i="3"/>
  <c r="S49" i="14" l="1"/>
  <c r="R224" i="2" s="1"/>
  <c r="J47" i="23"/>
  <c r="AS416" i="2" s="1"/>
  <c r="M12" i="15"/>
  <c r="K277" i="2" s="1"/>
  <c r="I64" i="13"/>
  <c r="T49" i="14" l="1"/>
  <c r="Y224" i="2" s="1"/>
  <c r="K47" i="23"/>
  <c r="AT416" i="2" s="1"/>
  <c r="N12" i="15"/>
  <c r="L277" i="2" s="1"/>
  <c r="J64" i="13"/>
  <c r="G72" i="29"/>
  <c r="X586" i="2" s="1"/>
  <c r="G71" i="29"/>
  <c r="X585" i="2" s="1"/>
  <c r="G70" i="29"/>
  <c r="X584" i="2" s="1"/>
  <c r="G69" i="29"/>
  <c r="X583" i="2" s="1"/>
  <c r="G68" i="29"/>
  <c r="X582" i="2" s="1"/>
  <c r="G67" i="29"/>
  <c r="X581" i="2" s="1"/>
  <c r="G66" i="29"/>
  <c r="X580" i="2" s="1"/>
  <c r="G65" i="29"/>
  <c r="X579" i="2" s="1"/>
  <c r="G64" i="29"/>
  <c r="X578" i="2" s="1"/>
  <c r="G63" i="29"/>
  <c r="X577" i="2" s="1"/>
  <c r="G61" i="29"/>
  <c r="X575" i="2" s="1"/>
  <c r="G60" i="29"/>
  <c r="X574" i="2" s="1"/>
  <c r="G59" i="29"/>
  <c r="X573" i="2" s="1"/>
  <c r="G58" i="29"/>
  <c r="X572" i="2" s="1"/>
  <c r="G57" i="29"/>
  <c r="X571" i="2" s="1"/>
  <c r="G56" i="29"/>
  <c r="X570" i="2" s="1"/>
  <c r="G55" i="29"/>
  <c r="X569" i="2" s="1"/>
  <c r="G54" i="29"/>
  <c r="X568" i="2" s="1"/>
  <c r="G53" i="29"/>
  <c r="X567" i="2" s="1"/>
  <c r="G52" i="29"/>
  <c r="X566" i="2" s="1"/>
  <c r="G51" i="29"/>
  <c r="X565" i="2" s="1"/>
  <c r="G50" i="29"/>
  <c r="X564" i="2" s="1"/>
  <c r="G49" i="29"/>
  <c r="X563" i="2" s="1"/>
  <c r="G48" i="29"/>
  <c r="X562" i="2" s="1"/>
  <c r="G47" i="29"/>
  <c r="X561" i="2" s="1"/>
  <c r="G46" i="29"/>
  <c r="X560" i="2" s="1"/>
  <c r="G45" i="29"/>
  <c r="X559" i="2" s="1"/>
  <c r="G44" i="29"/>
  <c r="X558" i="2" s="1"/>
  <c r="G43" i="29"/>
  <c r="X557" i="2" s="1"/>
  <c r="G42" i="29"/>
  <c r="X556" i="2" s="1"/>
  <c r="G41" i="29"/>
  <c r="X555" i="2" s="1"/>
  <c r="G40" i="29"/>
  <c r="X554" i="2" s="1"/>
  <c r="G38" i="29"/>
  <c r="X552" i="2" s="1"/>
  <c r="G37" i="29"/>
  <c r="X551" i="2" s="1"/>
  <c r="G36" i="29"/>
  <c r="X550" i="2" s="1"/>
  <c r="G35" i="29"/>
  <c r="X549" i="2" s="1"/>
  <c r="G34" i="29"/>
  <c r="X548" i="2" s="1"/>
  <c r="G33" i="29"/>
  <c r="X547" i="2" s="1"/>
  <c r="G32" i="29"/>
  <c r="X546" i="2" s="1"/>
  <c r="G31" i="29"/>
  <c r="X545" i="2" s="1"/>
  <c r="G30" i="29"/>
  <c r="X544" i="2" s="1"/>
  <c r="G29" i="29"/>
  <c r="X543" i="2" s="1"/>
  <c r="G18" i="29"/>
  <c r="X532" i="2" s="1"/>
  <c r="G17" i="29"/>
  <c r="X531" i="2" s="1"/>
  <c r="G16" i="29"/>
  <c r="X530" i="2" s="1"/>
  <c r="G15" i="29"/>
  <c r="X529" i="2" s="1"/>
  <c r="G14" i="29"/>
  <c r="X528" i="2" s="1"/>
  <c r="G13" i="29"/>
  <c r="X527" i="2" s="1"/>
  <c r="G12" i="29"/>
  <c r="X526" i="2" s="1"/>
  <c r="G11" i="29"/>
  <c r="X525" i="2" s="1"/>
  <c r="G10" i="29"/>
  <c r="X524" i="2" s="1"/>
  <c r="G9" i="29"/>
  <c r="X523" i="2" s="1"/>
  <c r="G8" i="29"/>
  <c r="X522" i="2" s="1"/>
  <c r="G7" i="29"/>
  <c r="X521" i="2" s="1"/>
  <c r="G6" i="29"/>
  <c r="X520" i="2" s="1"/>
  <c r="G5" i="29"/>
  <c r="X519" i="2" s="1"/>
  <c r="G4" i="29"/>
  <c r="X518" i="2" s="1"/>
  <c r="G3" i="29"/>
  <c r="X517" i="2" s="1"/>
  <c r="G2" i="29"/>
  <c r="X516" i="2" s="1"/>
  <c r="G1" i="29"/>
  <c r="U49" i="14" l="1"/>
  <c r="Z224" i="2" s="1"/>
  <c r="L47" i="23"/>
  <c r="AU416" i="2" s="1"/>
  <c r="O12" i="15"/>
  <c r="M277" i="2" s="1"/>
  <c r="C66" i="13"/>
  <c r="F51" i="14" s="1"/>
  <c r="V226" i="2" s="1"/>
  <c r="AJ28" i="3"/>
  <c r="M47" i="23" l="1"/>
  <c r="AV416" i="2" s="1"/>
  <c r="P12" i="15"/>
  <c r="N277" i="2" s="1"/>
  <c r="D66" i="13"/>
  <c r="AK28" i="3"/>
  <c r="G51" i="14" l="1"/>
  <c r="W226" i="2" s="1"/>
  <c r="N47" i="23"/>
  <c r="AW416" i="2" s="1"/>
  <c r="Q12" i="15"/>
  <c r="O277" i="2" s="1"/>
  <c r="G66" i="13"/>
  <c r="P51" i="14" s="1"/>
  <c r="O226" i="2" s="1"/>
  <c r="O47" i="23" l="1"/>
  <c r="AX416" i="2" s="1"/>
  <c r="P55" i="22"/>
  <c r="R12" i="15"/>
  <c r="P277" i="2" s="1"/>
  <c r="Q47" i="23" l="1"/>
  <c r="AZ416" i="2" s="1"/>
  <c r="P47" i="23"/>
  <c r="AY416" i="2" s="1"/>
  <c r="Q55" i="22"/>
  <c r="Q22" i="16"/>
  <c r="S12" i="15"/>
  <c r="Q277" i="2" s="1"/>
  <c r="AJ29" i="3"/>
  <c r="R47" i="23" l="1"/>
  <c r="X416" i="2" s="1"/>
  <c r="S47" i="23"/>
  <c r="Y416" i="2" s="1"/>
  <c r="U12" i="15"/>
  <c r="S277" i="2" s="1"/>
  <c r="V12" i="15"/>
  <c r="X277" i="2" s="1"/>
  <c r="T12" i="15"/>
  <c r="R277" i="2" s="1"/>
  <c r="H66" i="13"/>
  <c r="AK29" i="3"/>
  <c r="AJ71" i="38"/>
  <c r="AJ70" i="38"/>
  <c r="AJ69" i="38"/>
  <c r="AJ68" i="38"/>
  <c r="AJ67" i="38"/>
  <c r="AJ66" i="38"/>
  <c r="AJ65" i="38"/>
  <c r="AJ64" i="38"/>
  <c r="AJ63" i="38"/>
  <c r="AJ62" i="38"/>
  <c r="AJ61" i="38"/>
  <c r="AJ60" i="38"/>
  <c r="AJ59" i="38"/>
  <c r="AJ58" i="38"/>
  <c r="AJ57" i="38"/>
  <c r="AJ56" i="38"/>
  <c r="AJ55" i="38"/>
  <c r="AJ54" i="38"/>
  <c r="AJ53" i="38"/>
  <c r="AJ52" i="38"/>
  <c r="AJ51" i="38"/>
  <c r="AJ50" i="38"/>
  <c r="AJ49" i="38"/>
  <c r="AJ48" i="38"/>
  <c r="AJ47" i="38"/>
  <c r="AJ46" i="38"/>
  <c r="AJ45" i="38"/>
  <c r="AJ44" i="38"/>
  <c r="S51" i="14" l="1"/>
  <c r="R226" i="2" s="1"/>
  <c r="T55" i="22"/>
  <c r="T47" i="23"/>
  <c r="Z416" i="2" s="1"/>
  <c r="W12" i="15"/>
  <c r="Y277" i="2" s="1"/>
  <c r="T22" i="16"/>
  <c r="I66" i="13"/>
  <c r="T51" i="14" l="1"/>
  <c r="Y226" i="2" s="1"/>
  <c r="G48" i="23"/>
  <c r="T417" i="2" s="1"/>
  <c r="F57" i="22"/>
  <c r="K13" i="15"/>
  <c r="I278" i="2" s="1"/>
  <c r="J66" i="13"/>
  <c r="U51" i="14" l="1"/>
  <c r="Z226" i="2" s="1"/>
  <c r="G49" i="23"/>
  <c r="T418" i="2" s="1"/>
  <c r="F63" i="22"/>
  <c r="G55" i="23" s="1"/>
  <c r="T424" i="2" s="1"/>
  <c r="H48" i="23"/>
  <c r="W417" i="2" s="1"/>
  <c r="G57" i="22"/>
  <c r="L13" i="15"/>
  <c r="J278" i="2" s="1"/>
  <c r="C67" i="13"/>
  <c r="F52" i="14" s="1"/>
  <c r="V227" i="2" s="1"/>
  <c r="F38" i="14"/>
  <c r="V213" i="2" s="1"/>
  <c r="AJ30" i="3"/>
  <c r="AJ72" i="38"/>
  <c r="I48" i="23" l="1"/>
  <c r="AR417" i="2" s="1"/>
  <c r="H57" i="22"/>
  <c r="G63" i="22"/>
  <c r="H55" i="23" s="1"/>
  <c r="W424" i="2" s="1"/>
  <c r="H49" i="23"/>
  <c r="W418" i="2" s="1"/>
  <c r="M13" i="15"/>
  <c r="K278" i="2" s="1"/>
  <c r="D67" i="13"/>
  <c r="D17" i="46"/>
  <c r="AK30" i="3"/>
  <c r="D21" i="46" l="1"/>
  <c r="W2274" i="2" s="1"/>
  <c r="D20" i="46"/>
  <c r="W2273" i="2" s="1"/>
  <c r="D22" i="46"/>
  <c r="W2275" i="2" s="1"/>
  <c r="W2270" i="2"/>
  <c r="I49" i="23"/>
  <c r="AR418" i="2" s="1"/>
  <c r="H63" i="22"/>
  <c r="I55" i="23" s="1"/>
  <c r="AR424" i="2" s="1"/>
  <c r="J48" i="23"/>
  <c r="AS417" i="2" s="1"/>
  <c r="I57" i="22"/>
  <c r="N13" i="15"/>
  <c r="L278" i="2" s="1"/>
  <c r="G38" i="14"/>
  <c r="W213" i="2" s="1"/>
  <c r="G52" i="14"/>
  <c r="W227" i="2" s="1"/>
  <c r="G67" i="13"/>
  <c r="P52" i="14" s="1"/>
  <c r="O227" i="2" s="1"/>
  <c r="D23" i="46" l="1"/>
  <c r="W2276" i="2" s="1"/>
  <c r="J49" i="23"/>
  <c r="AS418" i="2" s="1"/>
  <c r="I63" i="22"/>
  <c r="J55" i="23" s="1"/>
  <c r="AS424" i="2" s="1"/>
  <c r="K48" i="23"/>
  <c r="AT417" i="2" s="1"/>
  <c r="J57" i="22"/>
  <c r="O13" i="15"/>
  <c r="M278" i="2" s="1"/>
  <c r="K49" i="23" l="1"/>
  <c r="AT418" i="2" s="1"/>
  <c r="J63" i="22"/>
  <c r="K55" i="23" s="1"/>
  <c r="AT424" i="2" s="1"/>
  <c r="L48" i="23"/>
  <c r="AU417" i="2" s="1"/>
  <c r="K57" i="22"/>
  <c r="P13" i="15"/>
  <c r="N278" i="2" s="1"/>
  <c r="L49" i="23" l="1"/>
  <c r="AU418" i="2" s="1"/>
  <c r="K63" i="22"/>
  <c r="L55" i="23" s="1"/>
  <c r="AU424" i="2" s="1"/>
  <c r="M48" i="23"/>
  <c r="AV417" i="2" s="1"/>
  <c r="L57" i="22"/>
  <c r="Q13" i="15"/>
  <c r="O278" i="2" s="1"/>
  <c r="H67" i="13"/>
  <c r="H53" i="13"/>
  <c r="E17" i="46" s="1"/>
  <c r="E21" i="46" l="1"/>
  <c r="E20" i="46"/>
  <c r="X2273" i="2" s="1"/>
  <c r="E22" i="46"/>
  <c r="X2275" i="2" s="1"/>
  <c r="X2270" i="2"/>
  <c r="M49" i="23"/>
  <c r="AV418" i="2" s="1"/>
  <c r="L63" i="22"/>
  <c r="M55" i="23" s="1"/>
  <c r="AV424" i="2" s="1"/>
  <c r="N48" i="23"/>
  <c r="AW417" i="2" s="1"/>
  <c r="M57" i="22"/>
  <c r="R13" i="15"/>
  <c r="P278" i="2" s="1"/>
  <c r="S52" i="14"/>
  <c r="R227" i="2" s="1"/>
  <c r="X2274" i="2"/>
  <c r="S38" i="14"/>
  <c r="R213" i="2" s="1"/>
  <c r="I67" i="13"/>
  <c r="I53" i="13"/>
  <c r="F17" i="46" s="1"/>
  <c r="C2" i="31"/>
  <c r="C589" i="2" s="1"/>
  <c r="C3" i="31"/>
  <c r="C590" i="2" s="1"/>
  <c r="C4" i="31"/>
  <c r="C591" i="2" s="1"/>
  <c r="C5" i="31"/>
  <c r="C592" i="2" s="1"/>
  <c r="C6" i="31"/>
  <c r="C593" i="2" s="1"/>
  <c r="T52" i="14" l="1"/>
  <c r="Y227" i="2" s="1"/>
  <c r="F21" i="46"/>
  <c r="F20" i="46"/>
  <c r="Y2273" i="2" s="1"/>
  <c r="T38" i="14"/>
  <c r="Y213" i="2" s="1"/>
  <c r="F22" i="46"/>
  <c r="Y2275" i="2" s="1"/>
  <c r="E23" i="46"/>
  <c r="X2276" i="2" s="1"/>
  <c r="N49" i="23"/>
  <c r="AW418" i="2" s="1"/>
  <c r="M63" i="22"/>
  <c r="N55" i="23" s="1"/>
  <c r="AW424" i="2" s="1"/>
  <c r="O48" i="23"/>
  <c r="AX417" i="2" s="1"/>
  <c r="N57" i="22"/>
  <c r="P56" i="22"/>
  <c r="Q23" i="16"/>
  <c r="S13" i="15"/>
  <c r="Q278" i="2" s="1"/>
  <c r="C100" i="31"/>
  <c r="C687" i="2" s="1"/>
  <c r="C96" i="31"/>
  <c r="C683" i="2" s="1"/>
  <c r="C99" i="31"/>
  <c r="C686" i="2" s="1"/>
  <c r="C98" i="31"/>
  <c r="C685" i="2" s="1"/>
  <c r="C97" i="31"/>
  <c r="C684" i="2" s="1"/>
  <c r="Y2270" i="2"/>
  <c r="Y2274" i="2"/>
  <c r="J67" i="13"/>
  <c r="J53" i="13"/>
  <c r="G17" i="46" s="1"/>
  <c r="AJ31" i="3"/>
  <c r="AJ73" i="38"/>
  <c r="A53" i="30"/>
  <c r="A52" i="30"/>
  <c r="A11" i="30"/>
  <c r="C194" i="31" l="1"/>
  <c r="C193" i="31"/>
  <c r="C191" i="31"/>
  <c r="C192" i="31"/>
  <c r="G21" i="46"/>
  <c r="Z2274" i="2" s="1"/>
  <c r="G20" i="46"/>
  <c r="Z2273" i="2" s="1"/>
  <c r="U38" i="14"/>
  <c r="Z213" i="2" s="1"/>
  <c r="G22" i="46"/>
  <c r="Z2275" i="2" s="1"/>
  <c r="Z2270" i="2"/>
  <c r="U52" i="14"/>
  <c r="Z227" i="2" s="1"/>
  <c r="F23" i="46"/>
  <c r="Y2276" i="2" s="1"/>
  <c r="Q48" i="23"/>
  <c r="AZ417" i="2" s="1"/>
  <c r="P57" i="22"/>
  <c r="O49" i="23"/>
  <c r="AX418" i="2" s="1"/>
  <c r="N63" i="22"/>
  <c r="O55" i="23" s="1"/>
  <c r="AX424" i="2" s="1"/>
  <c r="P48" i="23"/>
  <c r="AY417" i="2" s="1"/>
  <c r="O57" i="22"/>
  <c r="Q56" i="22"/>
  <c r="U13" i="15"/>
  <c r="S278" i="2" s="1"/>
  <c r="V13" i="15"/>
  <c r="X278" i="2" s="1"/>
  <c r="T13" i="15"/>
  <c r="R278" i="2" s="1"/>
  <c r="C190" i="31"/>
  <c r="C777" i="2" s="1"/>
  <c r="AK31" i="3"/>
  <c r="C40" i="6"/>
  <c r="C287" i="31" l="1"/>
  <c r="C780" i="2"/>
  <c r="C286" i="31"/>
  <c r="C779" i="2"/>
  <c r="C285" i="31"/>
  <c r="C778" i="2"/>
  <c r="C288" i="31"/>
  <c r="C781" i="2"/>
  <c r="C284" i="31"/>
  <c r="S59" i="14"/>
  <c r="R234" i="2" s="1"/>
  <c r="G59" i="14"/>
  <c r="W234" i="2" s="1"/>
  <c r="G23" i="46"/>
  <c r="Z2276" i="2" s="1"/>
  <c r="P49" i="23"/>
  <c r="AY418" i="2" s="1"/>
  <c r="O63" i="22"/>
  <c r="P55" i="23" s="1"/>
  <c r="AY424" i="2" s="1"/>
  <c r="S48" i="23"/>
  <c r="Y417" i="2" s="1"/>
  <c r="R57" i="22"/>
  <c r="R48" i="23"/>
  <c r="X417" i="2" s="1"/>
  <c r="Q57" i="22"/>
  <c r="T56" i="22"/>
  <c r="Q49" i="23"/>
  <c r="AZ418" i="2" s="1"/>
  <c r="P63" i="22"/>
  <c r="Q55" i="23" s="1"/>
  <c r="AZ424" i="2" s="1"/>
  <c r="W13" i="15"/>
  <c r="Y278" i="2" s="1"/>
  <c r="T23" i="16"/>
  <c r="D56" i="26"/>
  <c r="H44" i="27" s="1"/>
  <c r="AH479" i="2" s="1"/>
  <c r="D57" i="26"/>
  <c r="H45" i="27" s="1"/>
  <c r="AH480" i="2" s="1"/>
  <c r="D59" i="26"/>
  <c r="H47" i="27" s="1"/>
  <c r="AH482" i="2" s="1"/>
  <c r="C58" i="26"/>
  <c r="G46" i="27" s="1"/>
  <c r="AE481" i="2" s="1"/>
  <c r="C57" i="26"/>
  <c r="G45" i="27" s="1"/>
  <c r="AE480" i="2" s="1"/>
  <c r="D58" i="26"/>
  <c r="H46" i="27" s="1"/>
  <c r="AH481" i="2" s="1"/>
  <c r="D60" i="26"/>
  <c r="H48" i="27" s="1"/>
  <c r="AH483" i="2" s="1"/>
  <c r="D55" i="26"/>
  <c r="C56" i="26"/>
  <c r="G44" i="27" s="1"/>
  <c r="AE479" i="2" s="1"/>
  <c r="C59" i="26"/>
  <c r="G47" i="27" s="1"/>
  <c r="AE482" i="2" s="1"/>
  <c r="C60" i="26"/>
  <c r="G48" i="27" s="1"/>
  <c r="AE483" i="2" s="1"/>
  <c r="C379" i="31" l="1"/>
  <c r="C872" i="2"/>
  <c r="C378" i="31"/>
  <c r="C871" i="2"/>
  <c r="C381" i="31"/>
  <c r="C874" i="2"/>
  <c r="C382" i="31"/>
  <c r="C875" i="2"/>
  <c r="C380" i="31"/>
  <c r="C873" i="2"/>
  <c r="D67" i="26"/>
  <c r="D68" i="26"/>
  <c r="E74" i="13"/>
  <c r="R49" i="23"/>
  <c r="X418" i="2" s="1"/>
  <c r="Q63" i="22"/>
  <c r="R55" i="23" s="1"/>
  <c r="X424" i="2" s="1"/>
  <c r="R63" i="22"/>
  <c r="S55" i="23" s="1"/>
  <c r="Y424" i="2" s="1"/>
  <c r="S49" i="23"/>
  <c r="Y418" i="2" s="1"/>
  <c r="T48" i="23"/>
  <c r="Z417" i="2" s="1"/>
  <c r="S57" i="22"/>
  <c r="K14" i="15"/>
  <c r="I279" i="2" s="1"/>
  <c r="H43" i="27"/>
  <c r="AH478" i="2" s="1"/>
  <c r="AH72" i="38"/>
  <c r="AG72" i="38"/>
  <c r="AH71" i="38"/>
  <c r="AG71" i="38"/>
  <c r="AH70" i="38"/>
  <c r="AG70" i="38"/>
  <c r="AH69" i="38"/>
  <c r="AG69" i="38"/>
  <c r="AH68" i="38"/>
  <c r="AG68" i="38"/>
  <c r="AH67" i="38"/>
  <c r="AG67" i="38"/>
  <c r="AH66" i="38"/>
  <c r="AG66" i="38"/>
  <c r="AH65" i="38"/>
  <c r="AG65" i="38"/>
  <c r="AH64" i="38"/>
  <c r="AG64" i="38"/>
  <c r="AH63" i="38"/>
  <c r="AG63" i="38"/>
  <c r="AH62" i="38"/>
  <c r="AG62" i="38"/>
  <c r="AH61" i="38"/>
  <c r="AG61" i="38"/>
  <c r="AH60" i="38"/>
  <c r="AG60" i="38"/>
  <c r="AH59" i="38"/>
  <c r="AG59" i="38"/>
  <c r="AH58" i="38"/>
  <c r="AG58" i="38"/>
  <c r="AH57" i="38"/>
  <c r="AG57" i="38"/>
  <c r="AH56" i="38"/>
  <c r="AG56" i="38"/>
  <c r="AH55" i="38"/>
  <c r="AG55" i="38"/>
  <c r="AH54" i="38"/>
  <c r="AG54" i="38"/>
  <c r="AH53" i="38"/>
  <c r="AG53" i="38"/>
  <c r="AH52" i="38"/>
  <c r="AG52" i="38"/>
  <c r="AH51" i="38"/>
  <c r="AG51" i="38"/>
  <c r="AH50" i="38"/>
  <c r="AG50" i="38"/>
  <c r="AH49" i="38"/>
  <c r="AG49" i="38"/>
  <c r="AH48" i="38"/>
  <c r="AG48" i="38"/>
  <c r="AH47" i="38"/>
  <c r="AG47" i="38"/>
  <c r="AH46" i="38"/>
  <c r="AG46" i="38"/>
  <c r="AH45" i="38"/>
  <c r="AG45" i="38"/>
  <c r="AG44" i="38"/>
  <c r="C475" i="31" l="1"/>
  <c r="C968" i="2"/>
  <c r="C473" i="31"/>
  <c r="C966" i="2"/>
  <c r="C474" i="31"/>
  <c r="C967" i="2"/>
  <c r="C476" i="31"/>
  <c r="C969" i="2"/>
  <c r="C472" i="31"/>
  <c r="C965" i="2"/>
  <c r="H55" i="27"/>
  <c r="AH490" i="2" s="1"/>
  <c r="T49" i="23"/>
  <c r="Z418" i="2" s="1"/>
  <c r="S63" i="22"/>
  <c r="L14" i="15"/>
  <c r="J279" i="2" s="1"/>
  <c r="H54" i="27"/>
  <c r="AH489" i="2" s="1"/>
  <c r="H56" i="27"/>
  <c r="AH491" i="2" s="1"/>
  <c r="C91" i="28"/>
  <c r="G73" i="29" s="1"/>
  <c r="X587" i="2" s="1"/>
  <c r="C77" i="28"/>
  <c r="G62" i="29" s="1"/>
  <c r="X576" i="2" s="1"/>
  <c r="C52" i="28"/>
  <c r="D52" i="28"/>
  <c r="C566" i="31" l="1"/>
  <c r="C1059" i="2"/>
  <c r="C569" i="31"/>
  <c r="C1062" i="2"/>
  <c r="C568" i="31"/>
  <c r="C1061" i="2"/>
  <c r="C570" i="31"/>
  <c r="C1063" i="2"/>
  <c r="C567" i="31"/>
  <c r="C1060" i="2"/>
  <c r="T55" i="23"/>
  <c r="Z424" i="2" s="1"/>
  <c r="M14" i="15"/>
  <c r="K279" i="2" s="1"/>
  <c r="AG73" i="38"/>
  <c r="AH73" i="38"/>
  <c r="C92" i="28"/>
  <c r="G74" i="29" s="1"/>
  <c r="X588" i="2" s="1"/>
  <c r="G39" i="29"/>
  <c r="X553" i="2" s="1"/>
  <c r="AD45" i="38"/>
  <c r="AD46" i="38"/>
  <c r="H46" i="38" s="1"/>
  <c r="AD47" i="38"/>
  <c r="AD48" i="38"/>
  <c r="AD49" i="38"/>
  <c r="AD50" i="38"/>
  <c r="AD51" i="38"/>
  <c r="AD52" i="38"/>
  <c r="AD53" i="38"/>
  <c r="AD54" i="38"/>
  <c r="AD55" i="38"/>
  <c r="AD56" i="38"/>
  <c r="AD57" i="38"/>
  <c r="AD58" i="38"/>
  <c r="AD59" i="38"/>
  <c r="AD60" i="38"/>
  <c r="AD61" i="38"/>
  <c r="AD62" i="38"/>
  <c r="AD63" i="38"/>
  <c r="AD64" i="38"/>
  <c r="AD65" i="38"/>
  <c r="AD66" i="38"/>
  <c r="AD67" i="38"/>
  <c r="AD68" i="38"/>
  <c r="AD69" i="38"/>
  <c r="AD70" i="38"/>
  <c r="AD71" i="38"/>
  <c r="AD72" i="38"/>
  <c r="AD73" i="38"/>
  <c r="H44" i="38"/>
  <c r="B83" i="39"/>
  <c r="B1904" i="2" s="1"/>
  <c r="C83" i="39"/>
  <c r="C1904" i="2" s="1"/>
  <c r="F83" i="39"/>
  <c r="F1904" i="2" s="1"/>
  <c r="B84" i="39"/>
  <c r="B1905" i="2" s="1"/>
  <c r="C84" i="39"/>
  <c r="C1905" i="2" s="1"/>
  <c r="F84" i="39"/>
  <c r="F1905" i="2" s="1"/>
  <c r="B85" i="39"/>
  <c r="B1906" i="2" s="1"/>
  <c r="C85" i="39"/>
  <c r="C1906" i="2" s="1"/>
  <c r="F85" i="39"/>
  <c r="F1906" i="2" s="1"/>
  <c r="B73" i="39"/>
  <c r="B1894" i="2" s="1"/>
  <c r="C73" i="39"/>
  <c r="C1894" i="2" s="1"/>
  <c r="F73" i="39"/>
  <c r="F1894" i="2" s="1"/>
  <c r="B74" i="39"/>
  <c r="B1895" i="2" s="1"/>
  <c r="C74" i="39"/>
  <c r="C1895" i="2" s="1"/>
  <c r="F74" i="39"/>
  <c r="F1895" i="2" s="1"/>
  <c r="B75" i="39"/>
  <c r="B1896" i="2" s="1"/>
  <c r="C75" i="39"/>
  <c r="C1896" i="2" s="1"/>
  <c r="F75" i="39"/>
  <c r="F1896" i="2" s="1"/>
  <c r="B76" i="39"/>
  <c r="B1897" i="2" s="1"/>
  <c r="C76" i="39"/>
  <c r="C1897" i="2" s="1"/>
  <c r="F76" i="39"/>
  <c r="F1897" i="2" s="1"/>
  <c r="B77" i="39"/>
  <c r="B1898" i="2" s="1"/>
  <c r="C77" i="39"/>
  <c r="C1898" i="2" s="1"/>
  <c r="F77" i="39"/>
  <c r="F1898" i="2" s="1"/>
  <c r="B78" i="39"/>
  <c r="B1899" i="2" s="1"/>
  <c r="C78" i="39"/>
  <c r="C1899" i="2" s="1"/>
  <c r="F78" i="39"/>
  <c r="F1899" i="2" s="1"/>
  <c r="B79" i="39"/>
  <c r="B1900" i="2" s="1"/>
  <c r="C79" i="39"/>
  <c r="C1900" i="2" s="1"/>
  <c r="F79" i="39"/>
  <c r="F1900" i="2" s="1"/>
  <c r="B80" i="39"/>
  <c r="B1901" i="2" s="1"/>
  <c r="C80" i="39"/>
  <c r="C1901" i="2" s="1"/>
  <c r="F80" i="39"/>
  <c r="F1901" i="2" s="1"/>
  <c r="B81" i="39"/>
  <c r="B1902" i="2" s="1"/>
  <c r="C81" i="39"/>
  <c r="C1902" i="2" s="1"/>
  <c r="F81" i="39"/>
  <c r="F1902" i="2" s="1"/>
  <c r="B82" i="39"/>
  <c r="B1903" i="2" s="1"/>
  <c r="C82" i="39"/>
  <c r="C1903" i="2" s="1"/>
  <c r="F82" i="39"/>
  <c r="F1903" i="2" s="1"/>
  <c r="C72" i="39"/>
  <c r="C1893" i="2" s="1"/>
  <c r="F72" i="39"/>
  <c r="F1893" i="2" s="1"/>
  <c r="B72" i="39"/>
  <c r="B1893" i="2" s="1"/>
  <c r="B3" i="39"/>
  <c r="B1824" i="2" s="1"/>
  <c r="B4" i="39"/>
  <c r="B1825" i="2" s="1"/>
  <c r="B5" i="39"/>
  <c r="B1826" i="2" s="1"/>
  <c r="B6" i="39"/>
  <c r="B1827" i="2" s="1"/>
  <c r="B7" i="39"/>
  <c r="B1828" i="2" s="1"/>
  <c r="B8" i="39"/>
  <c r="B1829" i="2" s="1"/>
  <c r="B9" i="39"/>
  <c r="B1830" i="2" s="1"/>
  <c r="B10" i="39"/>
  <c r="B1831" i="2" s="1"/>
  <c r="B11" i="39"/>
  <c r="B1832" i="2" s="1"/>
  <c r="B12" i="39"/>
  <c r="B1833" i="2" s="1"/>
  <c r="B13" i="39"/>
  <c r="B1834" i="2" s="1"/>
  <c r="B14" i="39"/>
  <c r="B1835" i="2" s="1"/>
  <c r="B15" i="39"/>
  <c r="B1836" i="2" s="1"/>
  <c r="B16" i="39"/>
  <c r="B1837" i="2" s="1"/>
  <c r="B17" i="39"/>
  <c r="B1838" i="2" s="1"/>
  <c r="B18" i="39"/>
  <c r="B1839" i="2" s="1"/>
  <c r="B19" i="39"/>
  <c r="B1840" i="2" s="1"/>
  <c r="B20" i="39"/>
  <c r="B1841" i="2" s="1"/>
  <c r="B21" i="39"/>
  <c r="B1842" i="2" s="1"/>
  <c r="B22" i="39"/>
  <c r="B1843" i="2" s="1"/>
  <c r="B23" i="39"/>
  <c r="B1844" i="2" s="1"/>
  <c r="B24" i="39"/>
  <c r="B1845" i="2" s="1"/>
  <c r="B25" i="39"/>
  <c r="B1846" i="2" s="1"/>
  <c r="B26" i="39"/>
  <c r="B1847" i="2" s="1"/>
  <c r="B27" i="39"/>
  <c r="B1848" i="2" s="1"/>
  <c r="B28" i="39"/>
  <c r="B1849" i="2" s="1"/>
  <c r="B29" i="39"/>
  <c r="B1850" i="2" s="1"/>
  <c r="B30" i="39"/>
  <c r="B1851" i="2" s="1"/>
  <c r="B31" i="39"/>
  <c r="B1852" i="2" s="1"/>
  <c r="B32" i="39"/>
  <c r="B1853" i="2" s="1"/>
  <c r="B33" i="39"/>
  <c r="B1854" i="2" s="1"/>
  <c r="B34" i="39"/>
  <c r="B1855" i="2" s="1"/>
  <c r="B35" i="39"/>
  <c r="B1856" i="2" s="1"/>
  <c r="B36" i="39"/>
  <c r="B1857" i="2" s="1"/>
  <c r="B37" i="39"/>
  <c r="B1858" i="2" s="1"/>
  <c r="B38" i="39"/>
  <c r="B1859" i="2" s="1"/>
  <c r="B39" i="39"/>
  <c r="B1860" i="2" s="1"/>
  <c r="B40" i="39"/>
  <c r="B1861" i="2" s="1"/>
  <c r="B41" i="39"/>
  <c r="B1862" i="2" s="1"/>
  <c r="B42" i="39"/>
  <c r="B1863" i="2" s="1"/>
  <c r="B43" i="39"/>
  <c r="B1864" i="2" s="1"/>
  <c r="B44" i="39"/>
  <c r="B1865" i="2" s="1"/>
  <c r="B45" i="39"/>
  <c r="B1866" i="2" s="1"/>
  <c r="B46" i="39"/>
  <c r="B1867" i="2" s="1"/>
  <c r="B47" i="39"/>
  <c r="B1868" i="2" s="1"/>
  <c r="B48" i="39"/>
  <c r="B1869" i="2" s="1"/>
  <c r="B49" i="39"/>
  <c r="B1870" i="2" s="1"/>
  <c r="B50" i="39"/>
  <c r="B1871" i="2" s="1"/>
  <c r="B51" i="39"/>
  <c r="B1872" i="2" s="1"/>
  <c r="B52" i="39"/>
  <c r="B1873" i="2" s="1"/>
  <c r="B53" i="39"/>
  <c r="B1874" i="2" s="1"/>
  <c r="B54" i="39"/>
  <c r="B1875" i="2" s="1"/>
  <c r="B55" i="39"/>
  <c r="B1876" i="2" s="1"/>
  <c r="B56" i="39"/>
  <c r="B1877" i="2" s="1"/>
  <c r="B57" i="39"/>
  <c r="B1878" i="2" s="1"/>
  <c r="B58" i="39"/>
  <c r="B1879" i="2" s="1"/>
  <c r="B59" i="39"/>
  <c r="B1880" i="2" s="1"/>
  <c r="B60" i="39"/>
  <c r="B1881" i="2" s="1"/>
  <c r="B61" i="39"/>
  <c r="B1882" i="2" s="1"/>
  <c r="B62" i="39"/>
  <c r="B1883" i="2" s="1"/>
  <c r="B63" i="39"/>
  <c r="B1884" i="2" s="1"/>
  <c r="B64" i="39"/>
  <c r="B1885" i="2" s="1"/>
  <c r="B65" i="39"/>
  <c r="B1886" i="2" s="1"/>
  <c r="B66" i="39"/>
  <c r="B1887" i="2" s="1"/>
  <c r="B67" i="39"/>
  <c r="B1888" i="2" s="1"/>
  <c r="B68" i="39"/>
  <c r="B1889" i="2" s="1"/>
  <c r="B69" i="39"/>
  <c r="B1890" i="2" s="1"/>
  <c r="B70" i="39"/>
  <c r="B1891" i="2" s="1"/>
  <c r="B71" i="39"/>
  <c r="B1892" i="2" s="1"/>
  <c r="S71" i="39"/>
  <c r="X1892" i="2" s="1"/>
  <c r="S70" i="39"/>
  <c r="X1891" i="2" s="1"/>
  <c r="S69" i="39"/>
  <c r="X1890" i="2" s="1"/>
  <c r="S68" i="39"/>
  <c r="X1889" i="2" s="1"/>
  <c r="S67" i="39"/>
  <c r="X1888" i="2" s="1"/>
  <c r="S66" i="39"/>
  <c r="X1887" i="2" s="1"/>
  <c r="S65" i="39"/>
  <c r="X1886" i="2" s="1"/>
  <c r="S64" i="39"/>
  <c r="X1885" i="2" s="1"/>
  <c r="S63" i="39"/>
  <c r="X1884" i="2" s="1"/>
  <c r="S62" i="39"/>
  <c r="X1883" i="2" s="1"/>
  <c r="S61" i="39"/>
  <c r="X1882" i="2" s="1"/>
  <c r="S60" i="39"/>
  <c r="X1881" i="2" s="1"/>
  <c r="S59" i="39"/>
  <c r="X1880" i="2" s="1"/>
  <c r="S58" i="39"/>
  <c r="X1879" i="2" s="1"/>
  <c r="F3" i="39"/>
  <c r="F4" i="39"/>
  <c r="F5" i="39"/>
  <c r="F6" i="39"/>
  <c r="F7" i="39"/>
  <c r="F8" i="39"/>
  <c r="F9" i="39"/>
  <c r="F10" i="39"/>
  <c r="F11" i="39"/>
  <c r="F12" i="39"/>
  <c r="F13" i="39"/>
  <c r="F14" i="39"/>
  <c r="F15" i="39"/>
  <c r="F2" i="39"/>
  <c r="B2" i="39"/>
  <c r="B1823" i="2" s="1"/>
  <c r="B2" i="38"/>
  <c r="B2" i="11"/>
  <c r="D68" i="32" l="1"/>
  <c r="T68" i="32"/>
  <c r="C660" i="31"/>
  <c r="C1153" i="2"/>
  <c r="C661" i="31"/>
  <c r="C1154" i="2"/>
  <c r="C662" i="31"/>
  <c r="C1155" i="2"/>
  <c r="C664" i="31"/>
  <c r="C1157" i="2"/>
  <c r="C663" i="31"/>
  <c r="C1156" i="2"/>
  <c r="F26" i="39"/>
  <c r="F1833" i="2"/>
  <c r="F18" i="39"/>
  <c r="F1825" i="2"/>
  <c r="F27" i="39"/>
  <c r="F1848" i="2" s="1"/>
  <c r="F1834" i="2"/>
  <c r="F25" i="39"/>
  <c r="F1832" i="2"/>
  <c r="F17" i="39"/>
  <c r="F1824" i="2"/>
  <c r="F24" i="39"/>
  <c r="F38" i="39" s="1"/>
  <c r="F1831" i="2"/>
  <c r="AE44" i="38"/>
  <c r="F23" i="39"/>
  <c r="F37" i="39" s="1"/>
  <c r="F1830" i="2"/>
  <c r="F16" i="39"/>
  <c r="F1823" i="2"/>
  <c r="F22" i="39"/>
  <c r="F36" i="39" s="1"/>
  <c r="F1829" i="2"/>
  <c r="F19" i="39"/>
  <c r="F33" i="39" s="1"/>
  <c r="F1826" i="2"/>
  <c r="F29" i="39"/>
  <c r="F43" i="39" s="1"/>
  <c r="F1836" i="2"/>
  <c r="F21" i="39"/>
  <c r="F35" i="39" s="1"/>
  <c r="F1828" i="2"/>
  <c r="F28" i="39"/>
  <c r="F42" i="39" s="1"/>
  <c r="F1835" i="2"/>
  <c r="F20" i="39"/>
  <c r="F34" i="39" s="1"/>
  <c r="F1827" i="2"/>
  <c r="F39" i="39"/>
  <c r="F1846" i="2"/>
  <c r="F31" i="39"/>
  <c r="F1838" i="2"/>
  <c r="F1845" i="2"/>
  <c r="F1850" i="2"/>
  <c r="F30" i="39"/>
  <c r="F1837" i="2"/>
  <c r="F40" i="39"/>
  <c r="F1847" i="2"/>
  <c r="F32" i="39"/>
  <c r="F1839" i="2"/>
  <c r="G56" i="23"/>
  <c r="T425" i="2" s="1"/>
  <c r="F66" i="22"/>
  <c r="G58" i="23" s="1"/>
  <c r="T427" i="2" s="1"/>
  <c r="N14" i="15"/>
  <c r="L279" i="2" s="1"/>
  <c r="D89" i="32"/>
  <c r="T89" i="32"/>
  <c r="D103" i="32"/>
  <c r="T103" i="32"/>
  <c r="D110" i="32"/>
  <c r="V110" i="32" s="1"/>
  <c r="T110" i="32"/>
  <c r="D96" i="32"/>
  <c r="T96" i="32"/>
  <c r="A157" i="39"/>
  <c r="A1978" i="2" s="1"/>
  <c r="A149" i="39"/>
  <c r="A1970" i="2" s="1"/>
  <c r="A141" i="39"/>
  <c r="A1962" i="2" s="1"/>
  <c r="A133" i="39"/>
  <c r="A1954" i="2" s="1"/>
  <c r="A129" i="39"/>
  <c r="A1950" i="2" s="1"/>
  <c r="A125" i="39"/>
  <c r="A1946" i="2" s="1"/>
  <c r="A116" i="39"/>
  <c r="A1937" i="2" s="1"/>
  <c r="A120" i="39"/>
  <c r="A1941" i="2" s="1"/>
  <c r="A124" i="39"/>
  <c r="A1945" i="2" s="1"/>
  <c r="A108" i="39"/>
  <c r="A1929" i="2" s="1"/>
  <c r="A96" i="39"/>
  <c r="A1917" i="2" s="1"/>
  <c r="A155" i="39"/>
  <c r="A1976" i="2" s="1"/>
  <c r="A126" i="39"/>
  <c r="A1947" i="2" s="1"/>
  <c r="A152" i="39"/>
  <c r="A1973" i="2" s="1"/>
  <c r="A154" i="39"/>
  <c r="A1975" i="2" s="1"/>
  <c r="A146" i="39"/>
  <c r="A1967" i="2" s="1"/>
  <c r="A138" i="39"/>
  <c r="A1959" i="2" s="1"/>
  <c r="A95" i="39"/>
  <c r="A1916" i="2" s="1"/>
  <c r="A134" i="39"/>
  <c r="A1955" i="2" s="1"/>
  <c r="A113" i="39"/>
  <c r="A1934" i="2" s="1"/>
  <c r="A121" i="39"/>
  <c r="A1942" i="2" s="1"/>
  <c r="A109" i="39"/>
  <c r="A1930" i="2" s="1"/>
  <c r="A92" i="39"/>
  <c r="A1913" i="2" s="1"/>
  <c r="A151" i="39"/>
  <c r="A1972" i="2" s="1"/>
  <c r="A143" i="39"/>
  <c r="A1964" i="2" s="1"/>
  <c r="A132" i="39"/>
  <c r="A1953" i="2" s="1"/>
  <c r="A128" i="39"/>
  <c r="A1949" i="2" s="1"/>
  <c r="A115" i="39"/>
  <c r="A1936" i="2" s="1"/>
  <c r="A119" i="39"/>
  <c r="A1940" i="2" s="1"/>
  <c r="A123" i="39"/>
  <c r="A1944" i="2" s="1"/>
  <c r="A107" i="39"/>
  <c r="A1928" i="2" s="1"/>
  <c r="A98" i="39"/>
  <c r="A1919" i="2" s="1"/>
  <c r="A147" i="39"/>
  <c r="A1968" i="2" s="1"/>
  <c r="A139" i="39"/>
  <c r="A1960" i="2" s="1"/>
  <c r="A144" i="39"/>
  <c r="A1965" i="2" s="1"/>
  <c r="A136" i="39"/>
  <c r="A1957" i="2" s="1"/>
  <c r="A97" i="39"/>
  <c r="A1918" i="2" s="1"/>
  <c r="A156" i="39"/>
  <c r="A1977" i="2" s="1"/>
  <c r="A148" i="39"/>
  <c r="A1969" i="2" s="1"/>
  <c r="A140" i="39"/>
  <c r="A1961" i="2" s="1"/>
  <c r="A117" i="39"/>
  <c r="A1938" i="2" s="1"/>
  <c r="A111" i="39"/>
  <c r="A1932" i="2" s="1"/>
  <c r="A153" i="39"/>
  <c r="A1974" i="2" s="1"/>
  <c r="A145" i="39"/>
  <c r="A1966" i="2" s="1"/>
  <c r="A137" i="39"/>
  <c r="A1958" i="2" s="1"/>
  <c r="A135" i="39"/>
  <c r="A1956" i="2" s="1"/>
  <c r="A131" i="39"/>
  <c r="A1952" i="2" s="1"/>
  <c r="A127" i="39"/>
  <c r="A1948" i="2" s="1"/>
  <c r="A114" i="39"/>
  <c r="A1935" i="2" s="1"/>
  <c r="A118" i="39"/>
  <c r="A1939" i="2" s="1"/>
  <c r="A122" i="39"/>
  <c r="A1943" i="2" s="1"/>
  <c r="A106" i="39"/>
  <c r="A1927" i="2" s="1"/>
  <c r="A110" i="39"/>
  <c r="A1931" i="2" s="1"/>
  <c r="A94" i="39"/>
  <c r="A1915" i="2" s="1"/>
  <c r="A130" i="39"/>
  <c r="A1951" i="2" s="1"/>
  <c r="A150" i="39"/>
  <c r="A1971" i="2" s="1"/>
  <c r="A142" i="39"/>
  <c r="A1963" i="2" s="1"/>
  <c r="A93" i="39"/>
  <c r="A1914" i="2" s="1"/>
  <c r="D54" i="32"/>
  <c r="T54" i="32"/>
  <c r="D47" i="32"/>
  <c r="T47" i="32"/>
  <c r="AE46" i="38"/>
  <c r="AD4" i="3" s="1"/>
  <c r="H61" i="27"/>
  <c r="AH496" i="2" s="1"/>
  <c r="D82" i="32"/>
  <c r="T82" i="32"/>
  <c r="D61" i="32"/>
  <c r="T61" i="32"/>
  <c r="H45" i="38"/>
  <c r="AE45" i="38" s="1"/>
  <c r="D75" i="32"/>
  <c r="T75" i="32"/>
  <c r="AF1947" i="2"/>
  <c r="A28" i="12"/>
  <c r="A173" i="2" s="1"/>
  <c r="A29" i="12"/>
  <c r="A174" i="2" s="1"/>
  <c r="A30" i="12"/>
  <c r="A175" i="2" s="1"/>
  <c r="A31" i="12"/>
  <c r="A176" i="2" s="1"/>
  <c r="A26" i="12"/>
  <c r="A171" i="2" s="1"/>
  <c r="A25" i="12"/>
  <c r="A170" i="2" s="1"/>
  <c r="A24" i="12"/>
  <c r="A169" i="2" s="1"/>
  <c r="A27" i="12"/>
  <c r="A172" i="2" s="1"/>
  <c r="A23" i="12"/>
  <c r="A168" i="2" s="1"/>
  <c r="A18" i="12"/>
  <c r="A163" i="2" s="1"/>
  <c r="A19" i="12"/>
  <c r="A164" i="2" s="1"/>
  <c r="A20" i="12"/>
  <c r="A165" i="2" s="1"/>
  <c r="A21" i="12"/>
  <c r="A166" i="2" s="1"/>
  <c r="A15" i="12"/>
  <c r="A160" i="2" s="1"/>
  <c r="A16" i="12"/>
  <c r="A161" i="2" s="1"/>
  <c r="A17" i="12"/>
  <c r="A162" i="2" s="1"/>
  <c r="A22" i="12"/>
  <c r="A167" i="2" s="1"/>
  <c r="A14" i="12"/>
  <c r="A159" i="2" s="1"/>
  <c r="A9" i="12"/>
  <c r="A154" i="2" s="1"/>
  <c r="A10" i="12"/>
  <c r="A155" i="2" s="1"/>
  <c r="A11" i="12"/>
  <c r="A156" i="2" s="1"/>
  <c r="A112" i="39"/>
  <c r="A1933" i="2" s="1"/>
  <c r="A105" i="39"/>
  <c r="A1926" i="2" s="1"/>
  <c r="A104" i="39"/>
  <c r="A1925" i="2" s="1"/>
  <c r="A103" i="39"/>
  <c r="A1924" i="2" s="1"/>
  <c r="A102" i="39"/>
  <c r="A1923" i="2" s="1"/>
  <c r="A101" i="39"/>
  <c r="A1922" i="2" s="1"/>
  <c r="A100" i="39"/>
  <c r="A1921" i="2" s="1"/>
  <c r="A99" i="39"/>
  <c r="A1920" i="2" s="1"/>
  <c r="A86" i="39"/>
  <c r="A1907" i="2" s="1"/>
  <c r="A87" i="39"/>
  <c r="A1908" i="2" s="1"/>
  <c r="A88" i="39"/>
  <c r="A1909" i="2" s="1"/>
  <c r="A89" i="39"/>
  <c r="A1910" i="2" s="1"/>
  <c r="A90" i="39"/>
  <c r="A1911" i="2" s="1"/>
  <c r="A91" i="39"/>
  <c r="A1912" i="2" s="1"/>
  <c r="AI44" i="38"/>
  <c r="A12" i="12"/>
  <c r="A157" i="2" s="1"/>
  <c r="A13" i="12"/>
  <c r="A158" i="2" s="1"/>
  <c r="A4" i="39"/>
  <c r="A1825" i="2" s="1"/>
  <c r="A69" i="39"/>
  <c r="A1890" i="2" s="1"/>
  <c r="A45" i="39"/>
  <c r="A1866" i="2" s="1"/>
  <c r="A10" i="39"/>
  <c r="A1831" i="2" s="1"/>
  <c r="A68" i="39"/>
  <c r="A1889" i="2" s="1"/>
  <c r="A60" i="39"/>
  <c r="A1881" i="2" s="1"/>
  <c r="A56" i="39"/>
  <c r="A1877" i="2" s="1"/>
  <c r="A48" i="39"/>
  <c r="A1869" i="2" s="1"/>
  <c r="A36" i="39"/>
  <c r="A1857" i="2" s="1"/>
  <c r="A5" i="39"/>
  <c r="A1826" i="2" s="1"/>
  <c r="A18" i="39"/>
  <c r="A1839" i="2" s="1"/>
  <c r="A9" i="39"/>
  <c r="A1830" i="2" s="1"/>
  <c r="A85" i="39"/>
  <c r="A1906" i="2" s="1"/>
  <c r="A71" i="39"/>
  <c r="A1892" i="2" s="1"/>
  <c r="A67" i="39"/>
  <c r="A1888" i="2" s="1"/>
  <c r="A63" i="39"/>
  <c r="A1884" i="2" s="1"/>
  <c r="A59" i="39"/>
  <c r="A1880" i="2" s="1"/>
  <c r="A55" i="39"/>
  <c r="A1876" i="2" s="1"/>
  <c r="A51" i="39"/>
  <c r="A1872" i="2" s="1"/>
  <c r="A47" i="39"/>
  <c r="A1868" i="2" s="1"/>
  <c r="A43" i="39"/>
  <c r="A1864" i="2" s="1"/>
  <c r="A39" i="39"/>
  <c r="A1860" i="2" s="1"/>
  <c r="A35" i="39"/>
  <c r="A1856" i="2" s="1"/>
  <c r="A31" i="39"/>
  <c r="A1852" i="2" s="1"/>
  <c r="A22" i="39"/>
  <c r="A1843" i="2" s="1"/>
  <c r="A13" i="39"/>
  <c r="A1834" i="2" s="1"/>
  <c r="B1515" i="38"/>
  <c r="B1473" i="3" s="1"/>
  <c r="B1507" i="38"/>
  <c r="B1465" i="3" s="1"/>
  <c r="B1499" i="38"/>
  <c r="B1457" i="3" s="1"/>
  <c r="B1491" i="38"/>
  <c r="B1449" i="3" s="1"/>
  <c r="B1483" i="38"/>
  <c r="B1441" i="3" s="1"/>
  <c r="B1475" i="38"/>
  <c r="B1433" i="3" s="1"/>
  <c r="B1467" i="38"/>
  <c r="B1425" i="3" s="1"/>
  <c r="B1459" i="38"/>
  <c r="B1417" i="3" s="1"/>
  <c r="B1451" i="38"/>
  <c r="B1409" i="3" s="1"/>
  <c r="B1443" i="38"/>
  <c r="B1401" i="3" s="1"/>
  <c r="B1435" i="38"/>
  <c r="B1393" i="3" s="1"/>
  <c r="B1427" i="38"/>
  <c r="B1385" i="3" s="1"/>
  <c r="B1419" i="38"/>
  <c r="B1377" i="3" s="1"/>
  <c r="B1411" i="38"/>
  <c r="B1369" i="3" s="1"/>
  <c r="B1403" i="38"/>
  <c r="B1361" i="3" s="1"/>
  <c r="B1395" i="38"/>
  <c r="B1353" i="3" s="1"/>
  <c r="B1387" i="38"/>
  <c r="B1345" i="3" s="1"/>
  <c r="B1379" i="38"/>
  <c r="B1337" i="3" s="1"/>
  <c r="B1371" i="38"/>
  <c r="B1329" i="3" s="1"/>
  <c r="B1363" i="38"/>
  <c r="B1321" i="3" s="1"/>
  <c r="B1355" i="38"/>
  <c r="B1313" i="3" s="1"/>
  <c r="B1347" i="38"/>
  <c r="B1305" i="3" s="1"/>
  <c r="B1339" i="38"/>
  <c r="B1297" i="3" s="1"/>
  <c r="B1331" i="38"/>
  <c r="B1289" i="3" s="1"/>
  <c r="B1323" i="38"/>
  <c r="B1281" i="3" s="1"/>
  <c r="B1512" i="38"/>
  <c r="B1470" i="3" s="1"/>
  <c r="B1504" i="38"/>
  <c r="B1462" i="3" s="1"/>
  <c r="B1496" i="38"/>
  <c r="B1454" i="3" s="1"/>
  <c r="B1488" i="38"/>
  <c r="B1446" i="3" s="1"/>
  <c r="B1480" i="38"/>
  <c r="B1438" i="3" s="1"/>
  <c r="B1472" i="38"/>
  <c r="B1430" i="3" s="1"/>
  <c r="B1464" i="38"/>
  <c r="B1422" i="3" s="1"/>
  <c r="B1456" i="38"/>
  <c r="B1414" i="3" s="1"/>
  <c r="B1448" i="38"/>
  <c r="B1406" i="3" s="1"/>
  <c r="B1440" i="38"/>
  <c r="B1398" i="3" s="1"/>
  <c r="B1432" i="38"/>
  <c r="B1390" i="3" s="1"/>
  <c r="B1424" i="38"/>
  <c r="B1382" i="3" s="1"/>
  <c r="B1416" i="38"/>
  <c r="B1374" i="3" s="1"/>
  <c r="B1408" i="38"/>
  <c r="B1366" i="3" s="1"/>
  <c r="B1400" i="38"/>
  <c r="B1358" i="3" s="1"/>
  <c r="B1392" i="38"/>
  <c r="B1350" i="3" s="1"/>
  <c r="B1384" i="38"/>
  <c r="B1342" i="3" s="1"/>
  <c r="B1376" i="38"/>
  <c r="B1334" i="3" s="1"/>
  <c r="B1368" i="38"/>
  <c r="B1326" i="3" s="1"/>
  <c r="B1360" i="38"/>
  <c r="B1318" i="3" s="1"/>
  <c r="B1352" i="38"/>
  <c r="B1310" i="3" s="1"/>
  <c r="B1344" i="38"/>
  <c r="B1302" i="3" s="1"/>
  <c r="B1336" i="38"/>
  <c r="B1294" i="3" s="1"/>
  <c r="B1328" i="38"/>
  <c r="B1286" i="3" s="1"/>
  <c r="B1320" i="38"/>
  <c r="B1278" i="3" s="1"/>
  <c r="B1312" i="38"/>
  <c r="B1270" i="3" s="1"/>
  <c r="B1304" i="38"/>
  <c r="B1262" i="3" s="1"/>
  <c r="B1296" i="38"/>
  <c r="B1254" i="3" s="1"/>
  <c r="B1288" i="38"/>
  <c r="B1246" i="3" s="1"/>
  <c r="B1280" i="38"/>
  <c r="B1238" i="3" s="1"/>
  <c r="B1272" i="38"/>
  <c r="B1230" i="3" s="1"/>
  <c r="B1264" i="38"/>
  <c r="B1222" i="3" s="1"/>
  <c r="B1256" i="38"/>
  <c r="B1214" i="3" s="1"/>
  <c r="B1248" i="38"/>
  <c r="B1206" i="3" s="1"/>
  <c r="B1240" i="38"/>
  <c r="B1198" i="3" s="1"/>
  <c r="B1232" i="38"/>
  <c r="B1190" i="3" s="1"/>
  <c r="B1224" i="38"/>
  <c r="B1182" i="3" s="1"/>
  <c r="B1216" i="38"/>
  <c r="B1174" i="3" s="1"/>
  <c r="B1208" i="38"/>
  <c r="B1166" i="3" s="1"/>
  <c r="B1200" i="38"/>
  <c r="B1158" i="3" s="1"/>
  <c r="B1192" i="38"/>
  <c r="B1150" i="3" s="1"/>
  <c r="B1184" i="38"/>
  <c r="B1142" i="3" s="1"/>
  <c r="B1176" i="38"/>
  <c r="B1134" i="3" s="1"/>
  <c r="B1168" i="38"/>
  <c r="B1126" i="3" s="1"/>
  <c r="B1160" i="38"/>
  <c r="B1118" i="3" s="1"/>
  <c r="B1152" i="38"/>
  <c r="B1110" i="3" s="1"/>
  <c r="B1144" i="38"/>
  <c r="B1102" i="3" s="1"/>
  <c r="B1136" i="38"/>
  <c r="B1094" i="3" s="1"/>
  <c r="B1128" i="38"/>
  <c r="B1086" i="3" s="1"/>
  <c r="B1120" i="38"/>
  <c r="B1078" i="3" s="1"/>
  <c r="B1112" i="38"/>
  <c r="B1070" i="3" s="1"/>
  <c r="B1104" i="38"/>
  <c r="B1062" i="3" s="1"/>
  <c r="B1096" i="38"/>
  <c r="B1054" i="3" s="1"/>
  <c r="B1088" i="38"/>
  <c r="B1046" i="3" s="1"/>
  <c r="B1080" i="38"/>
  <c r="B1038" i="3" s="1"/>
  <c r="B1072" i="38"/>
  <c r="B1030" i="3" s="1"/>
  <c r="B1064" i="38"/>
  <c r="B1022" i="3" s="1"/>
  <c r="B1056" i="38"/>
  <c r="B1014" i="3" s="1"/>
  <c r="B1048" i="38"/>
  <c r="B1006" i="3" s="1"/>
  <c r="B1040" i="38"/>
  <c r="B998" i="3" s="1"/>
  <c r="B1032" i="38"/>
  <c r="B990" i="3" s="1"/>
  <c r="B1024" i="38"/>
  <c r="B982" i="3" s="1"/>
  <c r="B1016" i="38"/>
  <c r="B974" i="3" s="1"/>
  <c r="B1008" i="38"/>
  <c r="B966" i="3" s="1"/>
  <c r="B1000" i="38"/>
  <c r="B958" i="3" s="1"/>
  <c r="B992" i="38"/>
  <c r="B950" i="3" s="1"/>
  <c r="B984" i="38"/>
  <c r="B942" i="3" s="1"/>
  <c r="B976" i="38"/>
  <c r="B934" i="3" s="1"/>
  <c r="B968" i="38"/>
  <c r="B926" i="3" s="1"/>
  <c r="B960" i="38"/>
  <c r="B918" i="3" s="1"/>
  <c r="B952" i="38"/>
  <c r="B910" i="3" s="1"/>
  <c r="B944" i="38"/>
  <c r="B902" i="3" s="1"/>
  <c r="B936" i="38"/>
  <c r="B894" i="3" s="1"/>
  <c r="B928" i="38"/>
  <c r="B886" i="3" s="1"/>
  <c r="B920" i="38"/>
  <c r="B878" i="3" s="1"/>
  <c r="B912" i="38"/>
  <c r="B870" i="3" s="1"/>
  <c r="B904" i="38"/>
  <c r="B862" i="3" s="1"/>
  <c r="B896" i="38"/>
  <c r="B854" i="3" s="1"/>
  <c r="B888" i="38"/>
  <c r="B846" i="3" s="1"/>
  <c r="B880" i="38"/>
  <c r="B838" i="3" s="1"/>
  <c r="B872" i="38"/>
  <c r="B830" i="3" s="1"/>
  <c r="B864" i="38"/>
  <c r="B822" i="3" s="1"/>
  <c r="B856" i="38"/>
  <c r="B814" i="3" s="1"/>
  <c r="B848" i="38"/>
  <c r="B806" i="3" s="1"/>
  <c r="B840" i="38"/>
  <c r="B798" i="3" s="1"/>
  <c r="B832" i="38"/>
  <c r="B790" i="3" s="1"/>
  <c r="B824" i="38"/>
  <c r="B782" i="3" s="1"/>
  <c r="B816" i="38"/>
  <c r="B774" i="3" s="1"/>
  <c r="B808" i="38"/>
  <c r="B766" i="3" s="1"/>
  <c r="B800" i="38"/>
  <c r="B758" i="3" s="1"/>
  <c r="B792" i="38"/>
  <c r="B750" i="3" s="1"/>
  <c r="B784" i="38"/>
  <c r="B742" i="3" s="1"/>
  <c r="B776" i="38"/>
  <c r="B734" i="3" s="1"/>
  <c r="B768" i="38"/>
  <c r="B726" i="3" s="1"/>
  <c r="B760" i="38"/>
  <c r="B718" i="3" s="1"/>
  <c r="B752" i="38"/>
  <c r="B710" i="3" s="1"/>
  <c r="B744" i="38"/>
  <c r="B702" i="3" s="1"/>
  <c r="B736" i="38"/>
  <c r="B694" i="3" s="1"/>
  <c r="B728" i="38"/>
  <c r="B686" i="3" s="1"/>
  <c r="B720" i="38"/>
  <c r="B678" i="3" s="1"/>
  <c r="B712" i="38"/>
  <c r="B670" i="3" s="1"/>
  <c r="B704" i="38"/>
  <c r="B662" i="3" s="1"/>
  <c r="B696" i="38"/>
  <c r="B654" i="3" s="1"/>
  <c r="B1511" i="38"/>
  <c r="B1469" i="3" s="1"/>
  <c r="B1503" i="38"/>
  <c r="B1461" i="3" s="1"/>
  <c r="B1495" i="38"/>
  <c r="B1453" i="3" s="1"/>
  <c r="B1487" i="38"/>
  <c r="B1445" i="3" s="1"/>
  <c r="B1479" i="38"/>
  <c r="B1437" i="3" s="1"/>
  <c r="B1471" i="38"/>
  <c r="B1429" i="3" s="1"/>
  <c r="B1463" i="38"/>
  <c r="B1421" i="3" s="1"/>
  <c r="B1455" i="38"/>
  <c r="B1413" i="3" s="1"/>
  <c r="B1447" i="38"/>
  <c r="B1405" i="3" s="1"/>
  <c r="B1439" i="38"/>
  <c r="B1397" i="3" s="1"/>
  <c r="B1431" i="38"/>
  <c r="B1389" i="3" s="1"/>
  <c r="B1423" i="38"/>
  <c r="B1381" i="3" s="1"/>
  <c r="B1415" i="38"/>
  <c r="B1373" i="3" s="1"/>
  <c r="B1407" i="38"/>
  <c r="B1365" i="3" s="1"/>
  <c r="B1399" i="38"/>
  <c r="B1357" i="3" s="1"/>
  <c r="B1391" i="38"/>
  <c r="B1349" i="3" s="1"/>
  <c r="B1383" i="38"/>
  <c r="B1341" i="3" s="1"/>
  <c r="B1375" i="38"/>
  <c r="B1333" i="3" s="1"/>
  <c r="B1367" i="38"/>
  <c r="B1325" i="3" s="1"/>
  <c r="B1359" i="38"/>
  <c r="B1317" i="3" s="1"/>
  <c r="B1351" i="38"/>
  <c r="B1309" i="3" s="1"/>
  <c r="B1343" i="38"/>
  <c r="B1301" i="3" s="1"/>
  <c r="B1335" i="38"/>
  <c r="B1293" i="3" s="1"/>
  <c r="B1327" i="38"/>
  <c r="B1285" i="3" s="1"/>
  <c r="B1516" i="38"/>
  <c r="B1474" i="3" s="1"/>
  <c r="B1508" i="38"/>
  <c r="B1466" i="3" s="1"/>
  <c r="B1500" i="38"/>
  <c r="B1458" i="3" s="1"/>
  <c r="B1492" i="38"/>
  <c r="B1450" i="3" s="1"/>
  <c r="B1484" i="38"/>
  <c r="B1442" i="3" s="1"/>
  <c r="B1476" i="38"/>
  <c r="B1434" i="3" s="1"/>
  <c r="B1468" i="38"/>
  <c r="B1426" i="3" s="1"/>
  <c r="B1460" i="38"/>
  <c r="B1418" i="3" s="1"/>
  <c r="B1452" i="38"/>
  <c r="B1410" i="3" s="1"/>
  <c r="B1444" i="38"/>
  <c r="B1402" i="3" s="1"/>
  <c r="B1436" i="38"/>
  <c r="B1394" i="3" s="1"/>
  <c r="B1428" i="38"/>
  <c r="B1386" i="3" s="1"/>
  <c r="B1420" i="38"/>
  <c r="B1378" i="3" s="1"/>
  <c r="B1412" i="38"/>
  <c r="B1370" i="3" s="1"/>
  <c r="B1404" i="38"/>
  <c r="B1362" i="3" s="1"/>
  <c r="B1396" i="38"/>
  <c r="B1354" i="3" s="1"/>
  <c r="B1388" i="38"/>
  <c r="B1346" i="3" s="1"/>
  <c r="B1380" i="38"/>
  <c r="B1338" i="3" s="1"/>
  <c r="B1372" i="38"/>
  <c r="B1330" i="3" s="1"/>
  <c r="B1364" i="38"/>
  <c r="B1322" i="3" s="1"/>
  <c r="B1356" i="38"/>
  <c r="B1314" i="3" s="1"/>
  <c r="B1348" i="38"/>
  <c r="B1306" i="3" s="1"/>
  <c r="B1340" i="38"/>
  <c r="B1298" i="3" s="1"/>
  <c r="B1332" i="38"/>
  <c r="B1290" i="3" s="1"/>
  <c r="B1324" i="38"/>
  <c r="B1282" i="3" s="1"/>
  <c r="B1316" i="38"/>
  <c r="B1274" i="3" s="1"/>
  <c r="B1308" i="38"/>
  <c r="B1266" i="3" s="1"/>
  <c r="B1300" i="38"/>
  <c r="B1258" i="3" s="1"/>
  <c r="B1292" i="38"/>
  <c r="B1250" i="3" s="1"/>
  <c r="B1284" i="38"/>
  <c r="B1242" i="3" s="1"/>
  <c r="B1276" i="38"/>
  <c r="B1234" i="3" s="1"/>
  <c r="B1268" i="38"/>
  <c r="B1226" i="3" s="1"/>
  <c r="B1260" i="38"/>
  <c r="B1218" i="3" s="1"/>
  <c r="B1252" i="38"/>
  <c r="B1210" i="3" s="1"/>
  <c r="B1244" i="38"/>
  <c r="B1202" i="3" s="1"/>
  <c r="B1236" i="38"/>
  <c r="B1194" i="3" s="1"/>
  <c r="B1228" i="38"/>
  <c r="B1186" i="3" s="1"/>
  <c r="B1220" i="38"/>
  <c r="B1178" i="3" s="1"/>
  <c r="B1212" i="38"/>
  <c r="B1170" i="3" s="1"/>
  <c r="B1204" i="38"/>
  <c r="B1162" i="3" s="1"/>
  <c r="B1196" i="38"/>
  <c r="B1154" i="3" s="1"/>
  <c r="B1188" i="38"/>
  <c r="B1146" i="3" s="1"/>
  <c r="B1180" i="38"/>
  <c r="B1138" i="3" s="1"/>
  <c r="B1172" i="38"/>
  <c r="B1130" i="3" s="1"/>
  <c r="B1164" i="38"/>
  <c r="B1122" i="3" s="1"/>
  <c r="B1156" i="38"/>
  <c r="B1114" i="3" s="1"/>
  <c r="B1148" i="38"/>
  <c r="B1106" i="3" s="1"/>
  <c r="B1140" i="38"/>
  <c r="B1098" i="3" s="1"/>
  <c r="B1132" i="38"/>
  <c r="B1090" i="3" s="1"/>
  <c r="B1124" i="38"/>
  <c r="B1082" i="3" s="1"/>
  <c r="B1116" i="38"/>
  <c r="B1074" i="3" s="1"/>
  <c r="B1108" i="38"/>
  <c r="B1066" i="3" s="1"/>
  <c r="B1100" i="38"/>
  <c r="B1058" i="3" s="1"/>
  <c r="B1092" i="38"/>
  <c r="B1050" i="3" s="1"/>
  <c r="B1084" i="38"/>
  <c r="B1042" i="3" s="1"/>
  <c r="B1076" i="38"/>
  <c r="B1034" i="3" s="1"/>
  <c r="B1068" i="38"/>
  <c r="B1026" i="3" s="1"/>
  <c r="B1060" i="38"/>
  <c r="B1018" i="3" s="1"/>
  <c r="B1052" i="38"/>
  <c r="B1010" i="3" s="1"/>
  <c r="B1044" i="38"/>
  <c r="B1002" i="3" s="1"/>
  <c r="B1036" i="38"/>
  <c r="B994" i="3" s="1"/>
  <c r="B1028" i="38"/>
  <c r="B986" i="3" s="1"/>
  <c r="B1020" i="38"/>
  <c r="B978" i="3" s="1"/>
  <c r="B1012" i="38"/>
  <c r="B970" i="3" s="1"/>
  <c r="B1004" i="38"/>
  <c r="B962" i="3" s="1"/>
  <c r="B996" i="38"/>
  <c r="B954" i="3" s="1"/>
  <c r="B988" i="38"/>
  <c r="B946" i="3" s="1"/>
  <c r="B980" i="38"/>
  <c r="B938" i="3" s="1"/>
  <c r="B972" i="38"/>
  <c r="B930" i="3" s="1"/>
  <c r="B964" i="38"/>
  <c r="B922" i="3" s="1"/>
  <c r="B956" i="38"/>
  <c r="B914" i="3" s="1"/>
  <c r="B948" i="38"/>
  <c r="B906" i="3" s="1"/>
  <c r="B940" i="38"/>
  <c r="B898" i="3" s="1"/>
  <c r="B932" i="38"/>
  <c r="B890" i="3" s="1"/>
  <c r="B924" i="38"/>
  <c r="B882" i="3" s="1"/>
  <c r="B916" i="38"/>
  <c r="B874" i="3" s="1"/>
  <c r="B908" i="38"/>
  <c r="B866" i="3" s="1"/>
  <c r="B900" i="38"/>
  <c r="B858" i="3" s="1"/>
  <c r="B892" i="38"/>
  <c r="B850" i="3" s="1"/>
  <c r="B884" i="38"/>
  <c r="B842" i="3" s="1"/>
  <c r="B876" i="38"/>
  <c r="B834" i="3" s="1"/>
  <c r="B868" i="38"/>
  <c r="B826" i="3" s="1"/>
  <c r="B860" i="38"/>
  <c r="B818" i="3" s="1"/>
  <c r="B852" i="38"/>
  <c r="B810" i="3" s="1"/>
  <c r="B844" i="38"/>
  <c r="B802" i="3" s="1"/>
  <c r="B836" i="38"/>
  <c r="B794" i="3" s="1"/>
  <c r="B828" i="38"/>
  <c r="B786" i="3" s="1"/>
  <c r="B820" i="38"/>
  <c r="B778" i="3" s="1"/>
  <c r="B812" i="38"/>
  <c r="B770" i="3" s="1"/>
  <c r="B804" i="38"/>
  <c r="B762" i="3" s="1"/>
  <c r="B796" i="38"/>
  <c r="B754" i="3" s="1"/>
  <c r="B788" i="38"/>
  <c r="B746" i="3" s="1"/>
  <c r="B780" i="38"/>
  <c r="B738" i="3" s="1"/>
  <c r="B772" i="38"/>
  <c r="B730" i="3" s="1"/>
  <c r="B764" i="38"/>
  <c r="B722" i="3" s="1"/>
  <c r="B756" i="38"/>
  <c r="B714" i="3" s="1"/>
  <c r="B748" i="38"/>
  <c r="B706" i="3" s="1"/>
  <c r="B740" i="38"/>
  <c r="B698" i="3" s="1"/>
  <c r="B732" i="38"/>
  <c r="B690" i="3" s="1"/>
  <c r="B724" i="38"/>
  <c r="B682" i="3" s="1"/>
  <c r="B716" i="38"/>
  <c r="B674" i="3" s="1"/>
  <c r="B708" i="38"/>
  <c r="B666" i="3" s="1"/>
  <c r="B700" i="38"/>
  <c r="B658" i="3" s="1"/>
  <c r="B1506" i="38"/>
  <c r="B1464" i="3" s="1"/>
  <c r="B1490" i="38"/>
  <c r="B1448" i="3" s="1"/>
  <c r="B1474" i="38"/>
  <c r="B1432" i="3" s="1"/>
  <c r="B1458" i="38"/>
  <c r="B1416" i="3" s="1"/>
  <c r="B1442" i="38"/>
  <c r="B1400" i="3" s="1"/>
  <c r="B1426" i="38"/>
  <c r="B1384" i="3" s="1"/>
  <c r="B1410" i="38"/>
  <c r="B1368" i="3" s="1"/>
  <c r="B1394" i="38"/>
  <c r="B1352" i="3" s="1"/>
  <c r="B1378" i="38"/>
  <c r="B1336" i="3" s="1"/>
  <c r="B1362" i="38"/>
  <c r="B1320" i="3" s="1"/>
  <c r="B1346" i="38"/>
  <c r="B1304" i="3" s="1"/>
  <c r="B1330" i="38"/>
  <c r="B1288" i="3" s="1"/>
  <c r="B1317" i="38"/>
  <c r="B1275" i="3" s="1"/>
  <c r="B1306" i="38"/>
  <c r="B1264" i="3" s="1"/>
  <c r="B1295" i="38"/>
  <c r="B1253" i="3" s="1"/>
  <c r="B1285" i="38"/>
  <c r="B1243" i="3" s="1"/>
  <c r="B1274" i="38"/>
  <c r="B1232" i="3" s="1"/>
  <c r="B1263" i="38"/>
  <c r="B1221" i="3" s="1"/>
  <c r="B1253" i="38"/>
  <c r="B1211" i="3" s="1"/>
  <c r="B1242" i="38"/>
  <c r="B1200" i="3" s="1"/>
  <c r="B1231" i="38"/>
  <c r="B1189" i="3" s="1"/>
  <c r="B1221" i="38"/>
  <c r="B1179" i="3" s="1"/>
  <c r="B1210" i="38"/>
  <c r="B1168" i="3" s="1"/>
  <c r="B1199" i="38"/>
  <c r="B1157" i="3" s="1"/>
  <c r="B1189" i="38"/>
  <c r="B1147" i="3" s="1"/>
  <c r="B1178" i="38"/>
  <c r="B1136" i="3" s="1"/>
  <c r="B1167" i="38"/>
  <c r="B1125" i="3" s="1"/>
  <c r="B1157" i="38"/>
  <c r="B1115" i="3" s="1"/>
  <c r="B1146" i="38"/>
  <c r="B1104" i="3" s="1"/>
  <c r="B1135" i="38"/>
  <c r="B1093" i="3" s="1"/>
  <c r="B1125" i="38"/>
  <c r="B1083" i="3" s="1"/>
  <c r="B1114" i="38"/>
  <c r="B1072" i="3" s="1"/>
  <c r="B1103" i="38"/>
  <c r="B1061" i="3" s="1"/>
  <c r="B1093" i="38"/>
  <c r="B1051" i="3" s="1"/>
  <c r="B1082" i="38"/>
  <c r="B1040" i="3" s="1"/>
  <c r="B1071" i="38"/>
  <c r="B1029" i="3" s="1"/>
  <c r="B1061" i="38"/>
  <c r="B1019" i="3" s="1"/>
  <c r="B1050" i="38"/>
  <c r="B1008" i="3" s="1"/>
  <c r="B1039" i="38"/>
  <c r="B997" i="3" s="1"/>
  <c r="B1029" i="38"/>
  <c r="B987" i="3" s="1"/>
  <c r="B1018" i="38"/>
  <c r="B976" i="3" s="1"/>
  <c r="B1007" i="38"/>
  <c r="B965" i="3" s="1"/>
  <c r="B997" i="38"/>
  <c r="B955" i="3" s="1"/>
  <c r="B986" i="38"/>
  <c r="B944" i="3" s="1"/>
  <c r="B975" i="38"/>
  <c r="B933" i="3" s="1"/>
  <c r="B965" i="38"/>
  <c r="B923" i="3" s="1"/>
  <c r="B954" i="38"/>
  <c r="B912" i="3" s="1"/>
  <c r="B943" i="38"/>
  <c r="B901" i="3" s="1"/>
  <c r="B933" i="38"/>
  <c r="B891" i="3" s="1"/>
  <c r="B922" i="38"/>
  <c r="B911" i="38"/>
  <c r="B869" i="3" s="1"/>
  <c r="B901" i="38"/>
  <c r="B859" i="3" s="1"/>
  <c r="B890" i="38"/>
  <c r="B848" i="3" s="1"/>
  <c r="B879" i="38"/>
  <c r="B837" i="3" s="1"/>
  <c r="B869" i="38"/>
  <c r="B827" i="3" s="1"/>
  <c r="B858" i="38"/>
  <c r="B816" i="3" s="1"/>
  <c r="B847" i="38"/>
  <c r="B805" i="3" s="1"/>
  <c r="B837" i="38"/>
  <c r="B795" i="3" s="1"/>
  <c r="B826" i="38"/>
  <c r="B784" i="3" s="1"/>
  <c r="B815" i="38"/>
  <c r="B773" i="3" s="1"/>
  <c r="B805" i="38"/>
  <c r="B763" i="3" s="1"/>
  <c r="B794" i="38"/>
  <c r="B752" i="3" s="1"/>
  <c r="B783" i="38"/>
  <c r="B741" i="3" s="1"/>
  <c r="B773" i="38"/>
  <c r="B731" i="3" s="1"/>
  <c r="B762" i="38"/>
  <c r="B720" i="3" s="1"/>
  <c r="B751" i="38"/>
  <c r="B709" i="3" s="1"/>
  <c r="B741" i="38"/>
  <c r="B699" i="3" s="1"/>
  <c r="B730" i="38"/>
  <c r="B688" i="3" s="1"/>
  <c r="B719" i="38"/>
  <c r="B677" i="3" s="1"/>
  <c r="B709" i="38"/>
  <c r="B667" i="3" s="1"/>
  <c r="B698" i="38"/>
  <c r="B656" i="3" s="1"/>
  <c r="B689" i="38"/>
  <c r="B647" i="3" s="1"/>
  <c r="B681" i="38"/>
  <c r="B639" i="3" s="1"/>
  <c r="B673" i="38"/>
  <c r="B631" i="3" s="1"/>
  <c r="B665" i="38"/>
  <c r="B623" i="3" s="1"/>
  <c r="B657" i="38"/>
  <c r="B615" i="3" s="1"/>
  <c r="B649" i="38"/>
  <c r="B607" i="3" s="1"/>
  <c r="B641" i="38"/>
  <c r="B599" i="3" s="1"/>
  <c r="B633" i="38"/>
  <c r="B591" i="3" s="1"/>
  <c r="B625" i="38"/>
  <c r="B583" i="3" s="1"/>
  <c r="B617" i="38"/>
  <c r="B575" i="3" s="1"/>
  <c r="B609" i="38"/>
  <c r="B567" i="3" s="1"/>
  <c r="B601" i="38"/>
  <c r="B559" i="3" s="1"/>
  <c r="B593" i="38"/>
  <c r="B551" i="3" s="1"/>
  <c r="B585" i="38"/>
  <c r="B543" i="3" s="1"/>
  <c r="B577" i="38"/>
  <c r="B535" i="3" s="1"/>
  <c r="B569" i="38"/>
  <c r="B527" i="3" s="1"/>
  <c r="B561" i="38"/>
  <c r="B519" i="3" s="1"/>
  <c r="B553" i="38"/>
  <c r="B511" i="3" s="1"/>
  <c r="B545" i="38"/>
  <c r="B503" i="3" s="1"/>
  <c r="B537" i="38"/>
  <c r="B495" i="3" s="1"/>
  <c r="B529" i="38"/>
  <c r="B487" i="3" s="1"/>
  <c r="B521" i="38"/>
  <c r="B479" i="3" s="1"/>
  <c r="B513" i="38"/>
  <c r="B471" i="3" s="1"/>
  <c r="B505" i="38"/>
  <c r="B463" i="3" s="1"/>
  <c r="B497" i="38"/>
  <c r="B455" i="3" s="1"/>
  <c r="B489" i="38"/>
  <c r="B447" i="3" s="1"/>
  <c r="B481" i="38"/>
  <c r="B439" i="3" s="1"/>
  <c r="B473" i="38"/>
  <c r="B431" i="3" s="1"/>
  <c r="B465" i="38"/>
  <c r="B423" i="3" s="1"/>
  <c r="B457" i="38"/>
  <c r="B415" i="3" s="1"/>
  <c r="B449" i="38"/>
  <c r="B407" i="3" s="1"/>
  <c r="B441" i="38"/>
  <c r="B399" i="3" s="1"/>
  <c r="B433" i="38"/>
  <c r="B391" i="3" s="1"/>
  <c r="B425" i="38"/>
  <c r="B383" i="3" s="1"/>
  <c r="B417" i="38"/>
  <c r="B375" i="3" s="1"/>
  <c r="B409" i="38"/>
  <c r="B367" i="3" s="1"/>
  <c r="B401" i="38"/>
  <c r="B359" i="3" s="1"/>
  <c r="B393" i="38"/>
  <c r="B351" i="3" s="1"/>
  <c r="B385" i="38"/>
  <c r="B343" i="3" s="1"/>
  <c r="B377" i="38"/>
  <c r="B335" i="3" s="1"/>
  <c r="B369" i="38"/>
  <c r="B327" i="3" s="1"/>
  <c r="B361" i="38"/>
  <c r="B319" i="3" s="1"/>
  <c r="B353" i="38"/>
  <c r="B311" i="3" s="1"/>
  <c r="B345" i="38"/>
  <c r="B303" i="3" s="1"/>
  <c r="B337" i="38"/>
  <c r="B295" i="3" s="1"/>
  <c r="B329" i="38"/>
  <c r="B287" i="3" s="1"/>
  <c r="B321" i="38"/>
  <c r="B279" i="3" s="1"/>
  <c r="B313" i="38"/>
  <c r="B271" i="3" s="1"/>
  <c r="B305" i="38"/>
  <c r="B263" i="3" s="1"/>
  <c r="B297" i="38"/>
  <c r="B255" i="3" s="1"/>
  <c r="B289" i="38"/>
  <c r="B247" i="3" s="1"/>
  <c r="B281" i="38"/>
  <c r="B239" i="3" s="1"/>
  <c r="B273" i="38"/>
  <c r="B231" i="3" s="1"/>
  <c r="B265" i="38"/>
  <c r="B223" i="3" s="1"/>
  <c r="B257" i="38"/>
  <c r="B215" i="3" s="1"/>
  <c r="B249" i="38"/>
  <c r="B207" i="3" s="1"/>
  <c r="B241" i="38"/>
  <c r="B199" i="3" s="1"/>
  <c r="B233" i="38"/>
  <c r="B191" i="3" s="1"/>
  <c r="B225" i="38"/>
  <c r="B183" i="3" s="1"/>
  <c r="B217" i="38"/>
  <c r="B175" i="3" s="1"/>
  <c r="B209" i="38"/>
  <c r="B167" i="3" s="1"/>
  <c r="B201" i="38"/>
  <c r="B159" i="3" s="1"/>
  <c r="B193" i="38"/>
  <c r="B151" i="3" s="1"/>
  <c r="B185" i="38"/>
  <c r="B143" i="3" s="1"/>
  <c r="B177" i="38"/>
  <c r="B135" i="3" s="1"/>
  <c r="B169" i="38"/>
  <c r="B127" i="3" s="1"/>
  <c r="B161" i="38"/>
  <c r="B119" i="3" s="1"/>
  <c r="B153" i="38"/>
  <c r="B111" i="3" s="1"/>
  <c r="B145" i="38"/>
  <c r="B103" i="3" s="1"/>
  <c r="B137" i="38"/>
  <c r="B95" i="3" s="1"/>
  <c r="B129" i="38"/>
  <c r="B87" i="3" s="1"/>
  <c r="B121" i="38"/>
  <c r="B79" i="3" s="1"/>
  <c r="B113" i="38"/>
  <c r="B71" i="3" s="1"/>
  <c r="B105" i="38"/>
  <c r="B63" i="3" s="1"/>
  <c r="B97" i="38"/>
  <c r="B55" i="3" s="1"/>
  <c r="B89" i="38"/>
  <c r="B47" i="3" s="1"/>
  <c r="B81" i="38"/>
  <c r="B39" i="3" s="1"/>
  <c r="B73" i="38"/>
  <c r="B31" i="3" s="1"/>
  <c r="B65" i="38"/>
  <c r="B23" i="3" s="1"/>
  <c r="B57" i="38"/>
  <c r="B15" i="3" s="1"/>
  <c r="B49" i="38"/>
  <c r="B7" i="3" s="1"/>
  <c r="B1505" i="38"/>
  <c r="B1463" i="3" s="1"/>
  <c r="B1489" i="38"/>
  <c r="B1447" i="3" s="1"/>
  <c r="B1473" i="38"/>
  <c r="B1431" i="3" s="1"/>
  <c r="B1457" i="38"/>
  <c r="B1415" i="3" s="1"/>
  <c r="B1441" i="38"/>
  <c r="B1399" i="3" s="1"/>
  <c r="B1425" i="38"/>
  <c r="B1383" i="3" s="1"/>
  <c r="B1409" i="38"/>
  <c r="B1367" i="3" s="1"/>
  <c r="B1393" i="38"/>
  <c r="B1351" i="3" s="1"/>
  <c r="B1377" i="38"/>
  <c r="B1335" i="3" s="1"/>
  <c r="B1361" i="38"/>
  <c r="B1319" i="3" s="1"/>
  <c r="B1345" i="38"/>
  <c r="B1303" i="3" s="1"/>
  <c r="B1329" i="38"/>
  <c r="B1287" i="3" s="1"/>
  <c r="B1315" i="38"/>
  <c r="B1273" i="3" s="1"/>
  <c r="B1305" i="38"/>
  <c r="B1263" i="3" s="1"/>
  <c r="B1294" i="38"/>
  <c r="B1252" i="3" s="1"/>
  <c r="B1283" i="38"/>
  <c r="B1241" i="3" s="1"/>
  <c r="B1273" i="38"/>
  <c r="B1231" i="3" s="1"/>
  <c r="B1262" i="38"/>
  <c r="B1220" i="3" s="1"/>
  <c r="B1251" i="38"/>
  <c r="B1209" i="3" s="1"/>
  <c r="B1241" i="38"/>
  <c r="B1199" i="3" s="1"/>
  <c r="B1230" i="38"/>
  <c r="B1188" i="3" s="1"/>
  <c r="B1219" i="38"/>
  <c r="B1177" i="3" s="1"/>
  <c r="B1209" i="38"/>
  <c r="B1167" i="3" s="1"/>
  <c r="B1198" i="38"/>
  <c r="B1156" i="3" s="1"/>
  <c r="B1187" i="38"/>
  <c r="B1145" i="3" s="1"/>
  <c r="B1177" i="38"/>
  <c r="B1135" i="3" s="1"/>
  <c r="B1166" i="38"/>
  <c r="B1124" i="3" s="1"/>
  <c r="B1155" i="38"/>
  <c r="B1113" i="3" s="1"/>
  <c r="B1145" i="38"/>
  <c r="B1103" i="3" s="1"/>
  <c r="B1134" i="38"/>
  <c r="B1092" i="3" s="1"/>
  <c r="B1123" i="38"/>
  <c r="B1081" i="3" s="1"/>
  <c r="B1113" i="38"/>
  <c r="B1071" i="3" s="1"/>
  <c r="B1102" i="38"/>
  <c r="B1060" i="3" s="1"/>
  <c r="B1091" i="38"/>
  <c r="B1049" i="3" s="1"/>
  <c r="B1081" i="38"/>
  <c r="B1039" i="3" s="1"/>
  <c r="B1070" i="38"/>
  <c r="B1028" i="3" s="1"/>
  <c r="B1059" i="38"/>
  <c r="B1017" i="3" s="1"/>
  <c r="B1049" i="38"/>
  <c r="B1007" i="3" s="1"/>
  <c r="B1038" i="38"/>
  <c r="B996" i="3" s="1"/>
  <c r="B1027" i="38"/>
  <c r="B985" i="3" s="1"/>
  <c r="B1017" i="38"/>
  <c r="B975" i="3" s="1"/>
  <c r="B1006" i="38"/>
  <c r="B964" i="3" s="1"/>
  <c r="B995" i="38"/>
  <c r="B953" i="3" s="1"/>
  <c r="B985" i="38"/>
  <c r="B943" i="3" s="1"/>
  <c r="B974" i="38"/>
  <c r="B932" i="3" s="1"/>
  <c r="B963" i="38"/>
  <c r="B921" i="3" s="1"/>
  <c r="B953" i="38"/>
  <c r="B911" i="3" s="1"/>
  <c r="B942" i="38"/>
  <c r="B900" i="3" s="1"/>
  <c r="B931" i="38"/>
  <c r="B889" i="3" s="1"/>
  <c r="B921" i="38"/>
  <c r="B879" i="3" s="1"/>
  <c r="B910" i="38"/>
  <c r="B868" i="3" s="1"/>
  <c r="B899" i="38"/>
  <c r="B857" i="3" s="1"/>
  <c r="B889" i="38"/>
  <c r="B847" i="3" s="1"/>
  <c r="B878" i="38"/>
  <c r="B836" i="3" s="1"/>
  <c r="B867" i="38"/>
  <c r="B825" i="3" s="1"/>
  <c r="B857" i="38"/>
  <c r="B815" i="3" s="1"/>
  <c r="B846" i="38"/>
  <c r="B804" i="3" s="1"/>
  <c r="B835" i="38"/>
  <c r="B793" i="3" s="1"/>
  <c r="B825" i="38"/>
  <c r="B783" i="3" s="1"/>
  <c r="B814" i="38"/>
  <c r="B772" i="3" s="1"/>
  <c r="B803" i="38"/>
  <c r="B761" i="3" s="1"/>
  <c r="B793" i="38"/>
  <c r="B751" i="3" s="1"/>
  <c r="B782" i="38"/>
  <c r="B740" i="3" s="1"/>
  <c r="B771" i="38"/>
  <c r="B729" i="3" s="1"/>
  <c r="B761" i="38"/>
  <c r="B719" i="3" s="1"/>
  <c r="B750" i="38"/>
  <c r="B708" i="3" s="1"/>
  <c r="B739" i="38"/>
  <c r="B697" i="3" s="1"/>
  <c r="B729" i="38"/>
  <c r="B687" i="3" s="1"/>
  <c r="B718" i="38"/>
  <c r="B676" i="3" s="1"/>
  <c r="B707" i="38"/>
  <c r="B665" i="3" s="1"/>
  <c r="B697" i="38"/>
  <c r="B655" i="3" s="1"/>
  <c r="B688" i="38"/>
  <c r="B646" i="3" s="1"/>
  <c r="B680" i="38"/>
  <c r="B638" i="3" s="1"/>
  <c r="B672" i="38"/>
  <c r="B630" i="3" s="1"/>
  <c r="B664" i="38"/>
  <c r="B622" i="3" s="1"/>
  <c r="B656" i="38"/>
  <c r="B614" i="3" s="1"/>
  <c r="B648" i="38"/>
  <c r="B606" i="3" s="1"/>
  <c r="B640" i="38"/>
  <c r="B598" i="3" s="1"/>
  <c r="B632" i="38"/>
  <c r="B590" i="3" s="1"/>
  <c r="B624" i="38"/>
  <c r="B582" i="3" s="1"/>
  <c r="B616" i="38"/>
  <c r="B574" i="3" s="1"/>
  <c r="B608" i="38"/>
  <c r="B566" i="3" s="1"/>
  <c r="B600" i="38"/>
  <c r="B558" i="3" s="1"/>
  <c r="B592" i="38"/>
  <c r="B550" i="3" s="1"/>
  <c r="B584" i="38"/>
  <c r="B542" i="3" s="1"/>
  <c r="B576" i="38"/>
  <c r="B534" i="3" s="1"/>
  <c r="B568" i="38"/>
  <c r="B526" i="3" s="1"/>
  <c r="B560" i="38"/>
  <c r="B518" i="3" s="1"/>
  <c r="B552" i="38"/>
  <c r="B510" i="3" s="1"/>
  <c r="B544" i="38"/>
  <c r="B502" i="3" s="1"/>
  <c r="B536" i="38"/>
  <c r="B494" i="3" s="1"/>
  <c r="B528" i="38"/>
  <c r="B486" i="3" s="1"/>
  <c r="B520" i="38"/>
  <c r="B478" i="3" s="1"/>
  <c r="B512" i="38"/>
  <c r="B470" i="3" s="1"/>
  <c r="B504" i="38"/>
  <c r="B462" i="3" s="1"/>
  <c r="B496" i="38"/>
  <c r="B454" i="3" s="1"/>
  <c r="B488" i="38"/>
  <c r="B446" i="3" s="1"/>
  <c r="B480" i="38"/>
  <c r="B438" i="3" s="1"/>
  <c r="B472" i="38"/>
  <c r="B430" i="3" s="1"/>
  <c r="B464" i="38"/>
  <c r="B422" i="3" s="1"/>
  <c r="B456" i="38"/>
  <c r="B414" i="3" s="1"/>
  <c r="B448" i="38"/>
  <c r="B406" i="3" s="1"/>
  <c r="B440" i="38"/>
  <c r="B398" i="3" s="1"/>
  <c r="B432" i="38"/>
  <c r="B390" i="3" s="1"/>
  <c r="B424" i="38"/>
  <c r="B382" i="3" s="1"/>
  <c r="B416" i="38"/>
  <c r="B374" i="3" s="1"/>
  <c r="B408" i="38"/>
  <c r="B366" i="3" s="1"/>
  <c r="B400" i="38"/>
  <c r="B358" i="3" s="1"/>
  <c r="B392" i="38"/>
  <c r="B350" i="3" s="1"/>
  <c r="B384" i="38"/>
  <c r="B342" i="3" s="1"/>
  <c r="B376" i="38"/>
  <c r="B334" i="3" s="1"/>
  <c r="B368" i="38"/>
  <c r="B326" i="3" s="1"/>
  <c r="B360" i="38"/>
  <c r="B318" i="3" s="1"/>
  <c r="B352" i="38"/>
  <c r="B310" i="3" s="1"/>
  <c r="B344" i="38"/>
  <c r="B302" i="3" s="1"/>
  <c r="B336" i="38"/>
  <c r="B294" i="3" s="1"/>
  <c r="B328" i="38"/>
  <c r="B286" i="3" s="1"/>
  <c r="B320" i="38"/>
  <c r="B278" i="3" s="1"/>
  <c r="B312" i="38"/>
  <c r="B270" i="3" s="1"/>
  <c r="B304" i="38"/>
  <c r="B262" i="3" s="1"/>
  <c r="B296" i="38"/>
  <c r="B254" i="3" s="1"/>
  <c r="B288" i="38"/>
  <c r="B246" i="3" s="1"/>
  <c r="B280" i="38"/>
  <c r="B238" i="3" s="1"/>
  <c r="B272" i="38"/>
  <c r="B230" i="3" s="1"/>
  <c r="B264" i="38"/>
  <c r="B222" i="3" s="1"/>
  <c r="B256" i="38"/>
  <c r="B214" i="3" s="1"/>
  <c r="B248" i="38"/>
  <c r="B206" i="3" s="1"/>
  <c r="B240" i="38"/>
  <c r="B198" i="3" s="1"/>
  <c r="B232" i="38"/>
  <c r="B190" i="3" s="1"/>
  <c r="B224" i="38"/>
  <c r="B182" i="3" s="1"/>
  <c r="B216" i="38"/>
  <c r="B174" i="3" s="1"/>
  <c r="B208" i="38"/>
  <c r="B166" i="3" s="1"/>
  <c r="B200" i="38"/>
  <c r="B158" i="3" s="1"/>
  <c r="B192" i="38"/>
  <c r="B150" i="3" s="1"/>
  <c r="B184" i="38"/>
  <c r="B142" i="3" s="1"/>
  <c r="B176" i="38"/>
  <c r="B134" i="3" s="1"/>
  <c r="B168" i="38"/>
  <c r="B126" i="3" s="1"/>
  <c r="B160" i="38"/>
  <c r="B118" i="3" s="1"/>
  <c r="B152" i="38"/>
  <c r="B110" i="3" s="1"/>
  <c r="B144" i="38"/>
  <c r="B102" i="3" s="1"/>
  <c r="B136" i="38"/>
  <c r="B94" i="3" s="1"/>
  <c r="B128" i="38"/>
  <c r="B86" i="3" s="1"/>
  <c r="B120" i="38"/>
  <c r="B78" i="3" s="1"/>
  <c r="B112" i="38"/>
  <c r="B70" i="3" s="1"/>
  <c r="B104" i="38"/>
  <c r="B62" i="3" s="1"/>
  <c r="B96" i="38"/>
  <c r="B54" i="3" s="1"/>
  <c r="B88" i="38"/>
  <c r="B46" i="3" s="1"/>
  <c r="B80" i="38"/>
  <c r="B38" i="3" s="1"/>
  <c r="B72" i="38"/>
  <c r="B30" i="3" s="1"/>
  <c r="B64" i="38"/>
  <c r="B22" i="3" s="1"/>
  <c r="B56" i="38"/>
  <c r="B14" i="3" s="1"/>
  <c r="B48" i="38"/>
  <c r="B6" i="3" s="1"/>
  <c r="B1518" i="38"/>
  <c r="B1476" i="3" s="1"/>
  <c r="B1502" i="38"/>
  <c r="B1460" i="3" s="1"/>
  <c r="B1486" i="38"/>
  <c r="B1444" i="3" s="1"/>
  <c r="B1470" i="38"/>
  <c r="B1428" i="3" s="1"/>
  <c r="B1454" i="38"/>
  <c r="B1412" i="3" s="1"/>
  <c r="B1438" i="38"/>
  <c r="B1396" i="3" s="1"/>
  <c r="B1422" i="38"/>
  <c r="B1380" i="3" s="1"/>
  <c r="B1406" i="38"/>
  <c r="B1364" i="3" s="1"/>
  <c r="B1390" i="38"/>
  <c r="B1348" i="3" s="1"/>
  <c r="B1374" i="38"/>
  <c r="B1332" i="3" s="1"/>
  <c r="B1358" i="38"/>
  <c r="B1316" i="3" s="1"/>
  <c r="B1342" i="38"/>
  <c r="B1300" i="3" s="1"/>
  <c r="B1326" i="38"/>
  <c r="B1284" i="3" s="1"/>
  <c r="B1314" i="38"/>
  <c r="B1272" i="3" s="1"/>
  <c r="B1303" i="38"/>
  <c r="B1261" i="3" s="1"/>
  <c r="B1293" i="38"/>
  <c r="B1251" i="3" s="1"/>
  <c r="B1282" i="38"/>
  <c r="B1240" i="3" s="1"/>
  <c r="B1271" i="38"/>
  <c r="B1229" i="3" s="1"/>
  <c r="B1261" i="38"/>
  <c r="B1219" i="3" s="1"/>
  <c r="B1250" i="38"/>
  <c r="B1208" i="3" s="1"/>
  <c r="B1239" i="38"/>
  <c r="B1197" i="3" s="1"/>
  <c r="B1229" i="38"/>
  <c r="B1187" i="3" s="1"/>
  <c r="B1218" i="38"/>
  <c r="B1176" i="3" s="1"/>
  <c r="B1207" i="38"/>
  <c r="B1165" i="3" s="1"/>
  <c r="B1197" i="38"/>
  <c r="B1155" i="3" s="1"/>
  <c r="B1186" i="38"/>
  <c r="B1144" i="3" s="1"/>
  <c r="B1175" i="38"/>
  <c r="B1133" i="3" s="1"/>
  <c r="B1165" i="38"/>
  <c r="B1123" i="3" s="1"/>
  <c r="B1154" i="38"/>
  <c r="B1112" i="3" s="1"/>
  <c r="B1143" i="38"/>
  <c r="B1101" i="3" s="1"/>
  <c r="B1133" i="38"/>
  <c r="B1091" i="3" s="1"/>
  <c r="B1122" i="38"/>
  <c r="B1080" i="3" s="1"/>
  <c r="B1111" i="38"/>
  <c r="B1069" i="3" s="1"/>
  <c r="B1101" i="38"/>
  <c r="B1059" i="3" s="1"/>
  <c r="B1090" i="38"/>
  <c r="B1048" i="3" s="1"/>
  <c r="B1079" i="38"/>
  <c r="B1037" i="3" s="1"/>
  <c r="B1069" i="38"/>
  <c r="B1027" i="3" s="1"/>
  <c r="B1058" i="38"/>
  <c r="B1016" i="3" s="1"/>
  <c r="B1047" i="38"/>
  <c r="B1005" i="3" s="1"/>
  <c r="B1037" i="38"/>
  <c r="B995" i="3" s="1"/>
  <c r="B1026" i="38"/>
  <c r="B984" i="3" s="1"/>
  <c r="B1015" i="38"/>
  <c r="B973" i="3" s="1"/>
  <c r="B1005" i="38"/>
  <c r="B963" i="3" s="1"/>
  <c r="B994" i="38"/>
  <c r="B952" i="3" s="1"/>
  <c r="B983" i="38"/>
  <c r="B941" i="3" s="1"/>
  <c r="B973" i="38"/>
  <c r="B931" i="3" s="1"/>
  <c r="B962" i="38"/>
  <c r="B920" i="3" s="1"/>
  <c r="B951" i="38"/>
  <c r="B909" i="3" s="1"/>
  <c r="B941" i="38"/>
  <c r="B899" i="3" s="1"/>
  <c r="B930" i="38"/>
  <c r="B888" i="3" s="1"/>
  <c r="B919" i="38"/>
  <c r="B877" i="3" s="1"/>
  <c r="B909" i="38"/>
  <c r="B867" i="3" s="1"/>
  <c r="B898" i="38"/>
  <c r="B856" i="3" s="1"/>
  <c r="B887" i="38"/>
  <c r="B845" i="3" s="1"/>
  <c r="B877" i="38"/>
  <c r="B835" i="3" s="1"/>
  <c r="B866" i="38"/>
  <c r="B824" i="3" s="1"/>
  <c r="B855" i="38"/>
  <c r="B813" i="3" s="1"/>
  <c r="B845" i="38"/>
  <c r="B803" i="3" s="1"/>
  <c r="B834" i="38"/>
  <c r="B792" i="3" s="1"/>
  <c r="B823" i="38"/>
  <c r="B781" i="3" s="1"/>
  <c r="B813" i="38"/>
  <c r="B771" i="3" s="1"/>
  <c r="B802" i="38"/>
  <c r="B760" i="3" s="1"/>
  <c r="B791" i="38"/>
  <c r="B749" i="3" s="1"/>
  <c r="B781" i="38"/>
  <c r="B739" i="3" s="1"/>
  <c r="B770" i="38"/>
  <c r="B728" i="3" s="1"/>
  <c r="B759" i="38"/>
  <c r="B717" i="3" s="1"/>
  <c r="B749" i="38"/>
  <c r="B707" i="3" s="1"/>
  <c r="B738" i="38"/>
  <c r="B696" i="3" s="1"/>
  <c r="B727" i="38"/>
  <c r="B685" i="3" s="1"/>
  <c r="B717" i="38"/>
  <c r="B675" i="3" s="1"/>
  <c r="B706" i="38"/>
  <c r="B664" i="3" s="1"/>
  <c r="B695" i="38"/>
  <c r="B653" i="3" s="1"/>
  <c r="B687" i="38"/>
  <c r="B645" i="3" s="1"/>
  <c r="B679" i="38"/>
  <c r="B637" i="3" s="1"/>
  <c r="B671" i="38"/>
  <c r="B629" i="3" s="1"/>
  <c r="B663" i="38"/>
  <c r="B621" i="3" s="1"/>
  <c r="B655" i="38"/>
  <c r="B613" i="3" s="1"/>
  <c r="B647" i="38"/>
  <c r="B605" i="3" s="1"/>
  <c r="B639" i="38"/>
  <c r="B597" i="3" s="1"/>
  <c r="B631" i="38"/>
  <c r="B589" i="3" s="1"/>
  <c r="B623" i="38"/>
  <c r="B581" i="3" s="1"/>
  <c r="B615" i="38"/>
  <c r="B573" i="3" s="1"/>
  <c r="B607" i="38"/>
  <c r="B565" i="3" s="1"/>
  <c r="B599" i="38"/>
  <c r="B557" i="3" s="1"/>
  <c r="B591" i="38"/>
  <c r="B549" i="3" s="1"/>
  <c r="B583" i="38"/>
  <c r="B541" i="3" s="1"/>
  <c r="B575" i="38"/>
  <c r="B533" i="3" s="1"/>
  <c r="B567" i="38"/>
  <c r="B525" i="3" s="1"/>
  <c r="B559" i="38"/>
  <c r="B517" i="3" s="1"/>
  <c r="B551" i="38"/>
  <c r="B509" i="3" s="1"/>
  <c r="B543" i="38"/>
  <c r="B501" i="3" s="1"/>
  <c r="B535" i="38"/>
  <c r="B493" i="3" s="1"/>
  <c r="B527" i="38"/>
  <c r="B485" i="3" s="1"/>
  <c r="B519" i="38"/>
  <c r="B477" i="3" s="1"/>
  <c r="B511" i="38"/>
  <c r="B469" i="3" s="1"/>
  <c r="B503" i="38"/>
  <c r="B461" i="3" s="1"/>
  <c r="B495" i="38"/>
  <c r="B453" i="3" s="1"/>
  <c r="B487" i="38"/>
  <c r="B445" i="3" s="1"/>
  <c r="B479" i="38"/>
  <c r="B437" i="3" s="1"/>
  <c r="B471" i="38"/>
  <c r="B429" i="3" s="1"/>
  <c r="B463" i="38"/>
  <c r="B421" i="3" s="1"/>
  <c r="B455" i="38"/>
  <c r="B413" i="3" s="1"/>
  <c r="B447" i="38"/>
  <c r="B405" i="3" s="1"/>
  <c r="B439" i="38"/>
  <c r="B397" i="3" s="1"/>
  <c r="B431" i="38"/>
  <c r="B389" i="3" s="1"/>
  <c r="B423" i="38"/>
  <c r="B381" i="3" s="1"/>
  <c r="B415" i="38"/>
  <c r="B373" i="3" s="1"/>
  <c r="B407" i="38"/>
  <c r="B365" i="3" s="1"/>
  <c r="B399" i="38"/>
  <c r="B357" i="3" s="1"/>
  <c r="B391" i="38"/>
  <c r="B349" i="3" s="1"/>
  <c r="B383" i="38"/>
  <c r="B341" i="3" s="1"/>
  <c r="B375" i="38"/>
  <c r="B333" i="3" s="1"/>
  <c r="B367" i="38"/>
  <c r="B325" i="3" s="1"/>
  <c r="B359" i="38"/>
  <c r="B317" i="3" s="1"/>
  <c r="B351" i="38"/>
  <c r="B309" i="3" s="1"/>
  <c r="B343" i="38"/>
  <c r="B301" i="3" s="1"/>
  <c r="B335" i="38"/>
  <c r="B293" i="3" s="1"/>
  <c r="B327" i="38"/>
  <c r="B285" i="3" s="1"/>
  <c r="B319" i="38"/>
  <c r="B277" i="3" s="1"/>
  <c r="B311" i="38"/>
  <c r="B269" i="3" s="1"/>
  <c r="B303" i="38"/>
  <c r="B261" i="3" s="1"/>
  <c r="B295" i="38"/>
  <c r="B253" i="3" s="1"/>
  <c r="B287" i="38"/>
  <c r="B245" i="3" s="1"/>
  <c r="B279" i="38"/>
  <c r="B237" i="3" s="1"/>
  <c r="B271" i="38"/>
  <c r="B229" i="3" s="1"/>
  <c r="B263" i="38"/>
  <c r="B221" i="3" s="1"/>
  <c r="B255" i="38"/>
  <c r="B213" i="3" s="1"/>
  <c r="B247" i="38"/>
  <c r="B205" i="3" s="1"/>
  <c r="B239" i="38"/>
  <c r="B197" i="3" s="1"/>
  <c r="B231" i="38"/>
  <c r="B189" i="3" s="1"/>
  <c r="B223" i="38"/>
  <c r="B181" i="3" s="1"/>
  <c r="B215" i="38"/>
  <c r="B173" i="3" s="1"/>
  <c r="B207" i="38"/>
  <c r="B165" i="3" s="1"/>
  <c r="B199" i="38"/>
  <c r="B157" i="3" s="1"/>
  <c r="B191" i="38"/>
  <c r="B149" i="3" s="1"/>
  <c r="B183" i="38"/>
  <c r="B141" i="3" s="1"/>
  <c r="B175" i="38"/>
  <c r="B133" i="3" s="1"/>
  <c r="B1517" i="38"/>
  <c r="B1475" i="3" s="1"/>
  <c r="B1501" i="38"/>
  <c r="B1459" i="3" s="1"/>
  <c r="B1485" i="38"/>
  <c r="B1443" i="3" s="1"/>
  <c r="B1469" i="38"/>
  <c r="B1427" i="3" s="1"/>
  <c r="B1453" i="38"/>
  <c r="B1411" i="3" s="1"/>
  <c r="B1437" i="38"/>
  <c r="B1395" i="3" s="1"/>
  <c r="B1421" i="38"/>
  <c r="B1379" i="3" s="1"/>
  <c r="B1405" i="38"/>
  <c r="B1363" i="3" s="1"/>
  <c r="B1389" i="38"/>
  <c r="B1347" i="3" s="1"/>
  <c r="B1373" i="38"/>
  <c r="B1331" i="3" s="1"/>
  <c r="B1357" i="38"/>
  <c r="B1315" i="3" s="1"/>
  <c r="B1341" i="38"/>
  <c r="B1299" i="3" s="1"/>
  <c r="B1325" i="38"/>
  <c r="B1283" i="3" s="1"/>
  <c r="B1313" i="38"/>
  <c r="B1271" i="3" s="1"/>
  <c r="B1302" i="38"/>
  <c r="B1260" i="3" s="1"/>
  <c r="B1291" i="38"/>
  <c r="B1249" i="3" s="1"/>
  <c r="B1281" i="38"/>
  <c r="B1239" i="3" s="1"/>
  <c r="B1270" i="38"/>
  <c r="B1228" i="3" s="1"/>
  <c r="B1259" i="38"/>
  <c r="B1217" i="3" s="1"/>
  <c r="B1249" i="38"/>
  <c r="B1207" i="3" s="1"/>
  <c r="B1238" i="38"/>
  <c r="B1196" i="3" s="1"/>
  <c r="B1227" i="38"/>
  <c r="B1185" i="3" s="1"/>
  <c r="B1217" i="38"/>
  <c r="B1175" i="3" s="1"/>
  <c r="B1206" i="38"/>
  <c r="B1164" i="3" s="1"/>
  <c r="B1195" i="38"/>
  <c r="B1153" i="3" s="1"/>
  <c r="B1185" i="38"/>
  <c r="B1143" i="3" s="1"/>
  <c r="B1174" i="38"/>
  <c r="B1132" i="3" s="1"/>
  <c r="B1163" i="38"/>
  <c r="B1121" i="3" s="1"/>
  <c r="B1153" i="38"/>
  <c r="B1111" i="3" s="1"/>
  <c r="B1142" i="38"/>
  <c r="B1100" i="3" s="1"/>
  <c r="B1131" i="38"/>
  <c r="B1089" i="3" s="1"/>
  <c r="B1121" i="38"/>
  <c r="B1079" i="3" s="1"/>
  <c r="B1110" i="38"/>
  <c r="B1068" i="3" s="1"/>
  <c r="B1099" i="38"/>
  <c r="B1057" i="3" s="1"/>
  <c r="B1089" i="38"/>
  <c r="B1047" i="3" s="1"/>
  <c r="B1078" i="38"/>
  <c r="B1036" i="3" s="1"/>
  <c r="B1067" i="38"/>
  <c r="B1025" i="3" s="1"/>
  <c r="B1057" i="38"/>
  <c r="B1015" i="3" s="1"/>
  <c r="B1046" i="38"/>
  <c r="B1004" i="3" s="1"/>
  <c r="B1035" i="38"/>
  <c r="B993" i="3" s="1"/>
  <c r="B1025" i="38"/>
  <c r="B983" i="3" s="1"/>
  <c r="B1014" i="38"/>
  <c r="B972" i="3" s="1"/>
  <c r="B1003" i="38"/>
  <c r="B961" i="3" s="1"/>
  <c r="B993" i="38"/>
  <c r="B951" i="3" s="1"/>
  <c r="B982" i="38"/>
  <c r="B940" i="3" s="1"/>
  <c r="B971" i="38"/>
  <c r="B929" i="3" s="1"/>
  <c r="B961" i="38"/>
  <c r="B919" i="3" s="1"/>
  <c r="B950" i="38"/>
  <c r="B908" i="3" s="1"/>
  <c r="B939" i="38"/>
  <c r="B897" i="3" s="1"/>
  <c r="B929" i="38"/>
  <c r="B887" i="3" s="1"/>
  <c r="B918" i="38"/>
  <c r="B876" i="3" s="1"/>
  <c r="B907" i="38"/>
  <c r="B865" i="3" s="1"/>
  <c r="B897" i="38"/>
  <c r="B855" i="3" s="1"/>
  <c r="B886" i="38"/>
  <c r="B844" i="3" s="1"/>
  <c r="B875" i="38"/>
  <c r="B833" i="3" s="1"/>
  <c r="B865" i="38"/>
  <c r="B823" i="3" s="1"/>
  <c r="B854" i="38"/>
  <c r="B812" i="3" s="1"/>
  <c r="B843" i="38"/>
  <c r="B801" i="3" s="1"/>
  <c r="B833" i="38"/>
  <c r="B791" i="3" s="1"/>
  <c r="B822" i="38"/>
  <c r="B780" i="3" s="1"/>
  <c r="B811" i="38"/>
  <c r="B769" i="3" s="1"/>
  <c r="B801" i="38"/>
  <c r="B759" i="3" s="1"/>
  <c r="B790" i="38"/>
  <c r="B748" i="3" s="1"/>
  <c r="B779" i="38"/>
  <c r="B737" i="3" s="1"/>
  <c r="B769" i="38"/>
  <c r="B727" i="3" s="1"/>
  <c r="B758" i="38"/>
  <c r="B716" i="3" s="1"/>
  <c r="B747" i="38"/>
  <c r="B705" i="3" s="1"/>
  <c r="B737" i="38"/>
  <c r="B695" i="3" s="1"/>
  <c r="B726" i="38"/>
  <c r="B684" i="3" s="1"/>
  <c r="B715" i="38"/>
  <c r="B673" i="3" s="1"/>
  <c r="B705" i="38"/>
  <c r="B663" i="3" s="1"/>
  <c r="B694" i="38"/>
  <c r="B652" i="3" s="1"/>
  <c r="B686" i="38"/>
  <c r="B644" i="3" s="1"/>
  <c r="B678" i="38"/>
  <c r="B636" i="3" s="1"/>
  <c r="B670" i="38"/>
  <c r="B628" i="3" s="1"/>
  <c r="B662" i="38"/>
  <c r="B620" i="3" s="1"/>
  <c r="B654" i="38"/>
  <c r="B612" i="3" s="1"/>
  <c r="B646" i="38"/>
  <c r="B604" i="3" s="1"/>
  <c r="B638" i="38"/>
  <c r="B596" i="3" s="1"/>
  <c r="B630" i="38"/>
  <c r="B588" i="3" s="1"/>
  <c r="B622" i="38"/>
  <c r="B580" i="3" s="1"/>
  <c r="B614" i="38"/>
  <c r="B572" i="3" s="1"/>
  <c r="B606" i="38"/>
  <c r="B564" i="3" s="1"/>
  <c r="B598" i="38"/>
  <c r="B556" i="3" s="1"/>
  <c r="B590" i="38"/>
  <c r="B548" i="3" s="1"/>
  <c r="B582" i="38"/>
  <c r="B540" i="3" s="1"/>
  <c r="B574" i="38"/>
  <c r="B532" i="3" s="1"/>
  <c r="B566" i="38"/>
  <c r="B524" i="3" s="1"/>
  <c r="B558" i="38"/>
  <c r="B516" i="3" s="1"/>
  <c r="B550" i="38"/>
  <c r="B508" i="3" s="1"/>
  <c r="B542" i="38"/>
  <c r="B500" i="3" s="1"/>
  <c r="B534" i="38"/>
  <c r="B492" i="3" s="1"/>
  <c r="B526" i="38"/>
  <c r="B484" i="3" s="1"/>
  <c r="B518" i="38"/>
  <c r="B476" i="3" s="1"/>
  <c r="B510" i="38"/>
  <c r="B468" i="3" s="1"/>
  <c r="B502" i="38"/>
  <c r="B460" i="3" s="1"/>
  <c r="B494" i="38"/>
  <c r="B452" i="3" s="1"/>
  <c r="B486" i="38"/>
  <c r="B444" i="3" s="1"/>
  <c r="B478" i="38"/>
  <c r="B436" i="3" s="1"/>
  <c r="B470" i="38"/>
  <c r="B428" i="3" s="1"/>
  <c r="B462" i="38"/>
  <c r="B420" i="3" s="1"/>
  <c r="B454" i="38"/>
  <c r="B412" i="3" s="1"/>
  <c r="B446" i="38"/>
  <c r="B404" i="3" s="1"/>
  <c r="B438" i="38"/>
  <c r="B396" i="3" s="1"/>
  <c r="B430" i="38"/>
  <c r="B388" i="3" s="1"/>
  <c r="B422" i="38"/>
  <c r="B380" i="3" s="1"/>
  <c r="B414" i="38"/>
  <c r="B372" i="3" s="1"/>
  <c r="B406" i="38"/>
  <c r="B364" i="3" s="1"/>
  <c r="B398" i="38"/>
  <c r="B356" i="3" s="1"/>
  <c r="B390" i="38"/>
  <c r="B348" i="3" s="1"/>
  <c r="B382" i="38"/>
  <c r="B340" i="3" s="1"/>
  <c r="B374" i="38"/>
  <c r="B332" i="3" s="1"/>
  <c r="B366" i="38"/>
  <c r="B324" i="3" s="1"/>
  <c r="B358" i="38"/>
  <c r="B316" i="3" s="1"/>
  <c r="B350" i="38"/>
  <c r="B308" i="3" s="1"/>
  <c r="B342" i="38"/>
  <c r="B300" i="3" s="1"/>
  <c r="B334" i="38"/>
  <c r="B292" i="3" s="1"/>
  <c r="B326" i="38"/>
  <c r="B284" i="3" s="1"/>
  <c r="B318" i="38"/>
  <c r="B276" i="3" s="1"/>
  <c r="B310" i="38"/>
  <c r="B268" i="3" s="1"/>
  <c r="B302" i="38"/>
  <c r="B260" i="3" s="1"/>
  <c r="B294" i="38"/>
  <c r="B252" i="3" s="1"/>
  <c r="B286" i="38"/>
  <c r="B244" i="3" s="1"/>
  <c r="B278" i="38"/>
  <c r="B236" i="3" s="1"/>
  <c r="B270" i="38"/>
  <c r="B228" i="3" s="1"/>
  <c r="B262" i="38"/>
  <c r="B220" i="3" s="1"/>
  <c r="B254" i="38"/>
  <c r="B212" i="3" s="1"/>
  <c r="B246" i="38"/>
  <c r="B204" i="3" s="1"/>
  <c r="B238" i="38"/>
  <c r="B196" i="3" s="1"/>
  <c r="B230" i="38"/>
  <c r="B188" i="3" s="1"/>
  <c r="B222" i="38"/>
  <c r="B180" i="3" s="1"/>
  <c r="B214" i="38"/>
  <c r="B172" i="3" s="1"/>
  <c r="B206" i="38"/>
  <c r="B164" i="3" s="1"/>
  <c r="B198" i="38"/>
  <c r="B156" i="3" s="1"/>
  <c r="B190" i="38"/>
  <c r="B148" i="3" s="1"/>
  <c r="B182" i="38"/>
  <c r="B140" i="3" s="1"/>
  <c r="B174" i="38"/>
  <c r="B132" i="3" s="1"/>
  <c r="B166" i="38"/>
  <c r="B124" i="3" s="1"/>
  <c r="B158" i="38"/>
  <c r="B116" i="3" s="1"/>
  <c r="B150" i="38"/>
  <c r="B108" i="3" s="1"/>
  <c r="B142" i="38"/>
  <c r="B100" i="3" s="1"/>
  <c r="B134" i="38"/>
  <c r="B92" i="3" s="1"/>
  <c r="B126" i="38"/>
  <c r="B84" i="3" s="1"/>
  <c r="B118" i="38"/>
  <c r="B76" i="3" s="1"/>
  <c r="B110" i="38"/>
  <c r="B68" i="3" s="1"/>
  <c r="B102" i="38"/>
  <c r="B60" i="3" s="1"/>
  <c r="B94" i="38"/>
  <c r="B52" i="3" s="1"/>
  <c r="B86" i="38"/>
  <c r="B44" i="3" s="1"/>
  <c r="B78" i="38"/>
  <c r="B36" i="3" s="1"/>
  <c r="B70" i="38"/>
  <c r="B28" i="3" s="1"/>
  <c r="B62" i="38"/>
  <c r="B20" i="3" s="1"/>
  <c r="B54" i="38"/>
  <c r="B12" i="3" s="1"/>
  <c r="B46" i="38"/>
  <c r="B4" i="3" s="1"/>
  <c r="B1514" i="38"/>
  <c r="B1472" i="3" s="1"/>
  <c r="B1498" i="38"/>
  <c r="B1456" i="3" s="1"/>
  <c r="B1482" i="38"/>
  <c r="B1440" i="3" s="1"/>
  <c r="B1466" i="38"/>
  <c r="B1424" i="3" s="1"/>
  <c r="B1450" i="38"/>
  <c r="B1408" i="3" s="1"/>
  <c r="B1434" i="38"/>
  <c r="B1392" i="3" s="1"/>
  <c r="B1418" i="38"/>
  <c r="B1376" i="3" s="1"/>
  <c r="B1402" i="38"/>
  <c r="B1360" i="3" s="1"/>
  <c r="B1386" i="38"/>
  <c r="B1344" i="3" s="1"/>
  <c r="B1370" i="38"/>
  <c r="B1328" i="3" s="1"/>
  <c r="B1354" i="38"/>
  <c r="B1312" i="3" s="1"/>
  <c r="B1338" i="38"/>
  <c r="B1296" i="3" s="1"/>
  <c r="B1322" i="38"/>
  <c r="B1280" i="3" s="1"/>
  <c r="B1311" i="38"/>
  <c r="B1269" i="3" s="1"/>
  <c r="B1301" i="38"/>
  <c r="B1259" i="3" s="1"/>
  <c r="B1290" i="38"/>
  <c r="B1248" i="3" s="1"/>
  <c r="B1279" i="38"/>
  <c r="B1237" i="3" s="1"/>
  <c r="B1269" i="38"/>
  <c r="B1227" i="3" s="1"/>
  <c r="B1258" i="38"/>
  <c r="B1216" i="3" s="1"/>
  <c r="B1247" i="38"/>
  <c r="B1205" i="3" s="1"/>
  <c r="B1237" i="38"/>
  <c r="B1195" i="3" s="1"/>
  <c r="B1226" i="38"/>
  <c r="B1184" i="3" s="1"/>
  <c r="B1215" i="38"/>
  <c r="B1173" i="3" s="1"/>
  <c r="B1205" i="38"/>
  <c r="B1163" i="3" s="1"/>
  <c r="B1194" i="38"/>
  <c r="B1152" i="3" s="1"/>
  <c r="B1183" i="38"/>
  <c r="B1141" i="3" s="1"/>
  <c r="B1173" i="38"/>
  <c r="B1131" i="3" s="1"/>
  <c r="B1162" i="38"/>
  <c r="B1120" i="3" s="1"/>
  <c r="B1151" i="38"/>
  <c r="B1109" i="3" s="1"/>
  <c r="B1141" i="38"/>
  <c r="B1099" i="3" s="1"/>
  <c r="B1130" i="38"/>
  <c r="B1088" i="3" s="1"/>
  <c r="B1119" i="38"/>
  <c r="B1077" i="3" s="1"/>
  <c r="B1109" i="38"/>
  <c r="B1067" i="3" s="1"/>
  <c r="B1098" i="38"/>
  <c r="B1056" i="3" s="1"/>
  <c r="B1087" i="38"/>
  <c r="B1045" i="3" s="1"/>
  <c r="B1077" i="38"/>
  <c r="B1035" i="3" s="1"/>
  <c r="B1066" i="38"/>
  <c r="B1024" i="3" s="1"/>
  <c r="B1055" i="38"/>
  <c r="B1013" i="3" s="1"/>
  <c r="B1045" i="38"/>
  <c r="B1003" i="3" s="1"/>
  <c r="B1034" i="38"/>
  <c r="B992" i="3" s="1"/>
  <c r="B1023" i="38"/>
  <c r="B981" i="3" s="1"/>
  <c r="B1013" i="38"/>
  <c r="B971" i="3" s="1"/>
  <c r="B1002" i="38"/>
  <c r="B960" i="3" s="1"/>
  <c r="B991" i="38"/>
  <c r="B949" i="3" s="1"/>
  <c r="B981" i="38"/>
  <c r="B939" i="3" s="1"/>
  <c r="B970" i="38"/>
  <c r="B928" i="3" s="1"/>
  <c r="B959" i="38"/>
  <c r="B917" i="3" s="1"/>
  <c r="B949" i="38"/>
  <c r="B907" i="3" s="1"/>
  <c r="B938" i="38"/>
  <c r="B896" i="3" s="1"/>
  <c r="B927" i="38"/>
  <c r="B885" i="3" s="1"/>
  <c r="B917" i="38"/>
  <c r="B875" i="3" s="1"/>
  <c r="B906" i="38"/>
  <c r="B864" i="3" s="1"/>
  <c r="B895" i="38"/>
  <c r="B853" i="3" s="1"/>
  <c r="B885" i="38"/>
  <c r="B843" i="3" s="1"/>
  <c r="B874" i="38"/>
  <c r="B832" i="3" s="1"/>
  <c r="B863" i="38"/>
  <c r="B821" i="3" s="1"/>
  <c r="B853" i="38"/>
  <c r="B811" i="3" s="1"/>
  <c r="B842" i="38"/>
  <c r="B800" i="3" s="1"/>
  <c r="B831" i="38"/>
  <c r="B789" i="3" s="1"/>
  <c r="B821" i="38"/>
  <c r="B779" i="3" s="1"/>
  <c r="B810" i="38"/>
  <c r="B768" i="3" s="1"/>
  <c r="B799" i="38"/>
  <c r="B757" i="3" s="1"/>
  <c r="B789" i="38"/>
  <c r="B747" i="3" s="1"/>
  <c r="B778" i="38"/>
  <c r="B736" i="3" s="1"/>
  <c r="B767" i="38"/>
  <c r="B725" i="3" s="1"/>
  <c r="B757" i="38"/>
  <c r="B715" i="3" s="1"/>
  <c r="B746" i="38"/>
  <c r="B704" i="3" s="1"/>
  <c r="B735" i="38"/>
  <c r="B693" i="3" s="1"/>
  <c r="B725" i="38"/>
  <c r="B683" i="3" s="1"/>
  <c r="B714" i="38"/>
  <c r="B672" i="3" s="1"/>
  <c r="B703" i="38"/>
  <c r="B661" i="3" s="1"/>
  <c r="B693" i="38"/>
  <c r="B651" i="3" s="1"/>
  <c r="B685" i="38"/>
  <c r="B643" i="3" s="1"/>
  <c r="B677" i="38"/>
  <c r="B635" i="3" s="1"/>
  <c r="B669" i="38"/>
  <c r="B627" i="3" s="1"/>
  <c r="B661" i="38"/>
  <c r="B619" i="3" s="1"/>
  <c r="B653" i="38"/>
  <c r="B611" i="3" s="1"/>
  <c r="B645" i="38"/>
  <c r="B603" i="3" s="1"/>
  <c r="B637" i="38"/>
  <c r="B595" i="3" s="1"/>
  <c r="B629" i="38"/>
  <c r="B587" i="3" s="1"/>
  <c r="B621" i="38"/>
  <c r="B579" i="3" s="1"/>
  <c r="B613" i="38"/>
  <c r="B571" i="3" s="1"/>
  <c r="B605" i="38"/>
  <c r="B563" i="3" s="1"/>
  <c r="B597" i="38"/>
  <c r="B555" i="3" s="1"/>
  <c r="B589" i="38"/>
  <c r="B547" i="3" s="1"/>
  <c r="B581" i="38"/>
  <c r="B539" i="3" s="1"/>
  <c r="B573" i="38"/>
  <c r="B531" i="3" s="1"/>
  <c r="B565" i="38"/>
  <c r="B523" i="3" s="1"/>
  <c r="B557" i="38"/>
  <c r="B515" i="3" s="1"/>
  <c r="B549" i="38"/>
  <c r="B507" i="3" s="1"/>
  <c r="B541" i="38"/>
  <c r="B499" i="3" s="1"/>
  <c r="B533" i="38"/>
  <c r="B491" i="3" s="1"/>
  <c r="B525" i="38"/>
  <c r="B483" i="3" s="1"/>
  <c r="B517" i="38"/>
  <c r="B475" i="3" s="1"/>
  <c r="B509" i="38"/>
  <c r="B467" i="3" s="1"/>
  <c r="B501" i="38"/>
  <c r="B459" i="3" s="1"/>
  <c r="B493" i="38"/>
  <c r="B451" i="3" s="1"/>
  <c r="B485" i="38"/>
  <c r="B443" i="3" s="1"/>
  <c r="B477" i="38"/>
  <c r="B435" i="3" s="1"/>
  <c r="B469" i="38"/>
  <c r="B427" i="3" s="1"/>
  <c r="B461" i="38"/>
  <c r="B419" i="3" s="1"/>
  <c r="B453" i="38"/>
  <c r="B411" i="3" s="1"/>
  <c r="B445" i="38"/>
  <c r="B403" i="3" s="1"/>
  <c r="B437" i="38"/>
  <c r="B395" i="3" s="1"/>
  <c r="B429" i="38"/>
  <c r="B387" i="3" s="1"/>
  <c r="B421" i="38"/>
  <c r="B379" i="3" s="1"/>
  <c r="B413" i="38"/>
  <c r="B371" i="3" s="1"/>
  <c r="B405" i="38"/>
  <c r="B363" i="3" s="1"/>
  <c r="B397" i="38"/>
  <c r="B355" i="3" s="1"/>
  <c r="B389" i="38"/>
  <c r="B347" i="3" s="1"/>
  <c r="B381" i="38"/>
  <c r="B339" i="3" s="1"/>
  <c r="B373" i="38"/>
  <c r="B331" i="3" s="1"/>
  <c r="B365" i="38"/>
  <c r="B323" i="3" s="1"/>
  <c r="B357" i="38"/>
  <c r="B315" i="3" s="1"/>
  <c r="B349" i="38"/>
  <c r="B307" i="3" s="1"/>
  <c r="B341" i="38"/>
  <c r="B299" i="3" s="1"/>
  <c r="B333" i="38"/>
  <c r="B291" i="3" s="1"/>
  <c r="B325" i="38"/>
  <c r="B283" i="3" s="1"/>
  <c r="B317" i="38"/>
  <c r="B275" i="3" s="1"/>
  <c r="B309" i="38"/>
  <c r="B267" i="3" s="1"/>
  <c r="B301" i="38"/>
  <c r="B259" i="3" s="1"/>
  <c r="B293" i="38"/>
  <c r="B251" i="3" s="1"/>
  <c r="B285" i="38"/>
  <c r="B243" i="3" s="1"/>
  <c r="B277" i="38"/>
  <c r="B235" i="3" s="1"/>
  <c r="B269" i="38"/>
  <c r="B227" i="3" s="1"/>
  <c r="B261" i="38"/>
  <c r="B219" i="3" s="1"/>
  <c r="B253" i="38"/>
  <c r="B211" i="3" s="1"/>
  <c r="B245" i="38"/>
  <c r="B203" i="3" s="1"/>
  <c r="B237" i="38"/>
  <c r="B195" i="3" s="1"/>
  <c r="B229" i="38"/>
  <c r="B187" i="3" s="1"/>
  <c r="B221" i="38"/>
  <c r="B179" i="3" s="1"/>
  <c r="B213" i="38"/>
  <c r="B171" i="3" s="1"/>
  <c r="B205" i="38"/>
  <c r="B163" i="3" s="1"/>
  <c r="B197" i="38"/>
  <c r="B155" i="3" s="1"/>
  <c r="B189" i="38"/>
  <c r="B147" i="3" s="1"/>
  <c r="B181" i="38"/>
  <c r="B139" i="3" s="1"/>
  <c r="B173" i="38"/>
  <c r="B131" i="3" s="1"/>
  <c r="B165" i="38"/>
  <c r="B123" i="3" s="1"/>
  <c r="B157" i="38"/>
  <c r="B115" i="3" s="1"/>
  <c r="B149" i="38"/>
  <c r="B107" i="3" s="1"/>
  <c r="B141" i="38"/>
  <c r="B99" i="3" s="1"/>
  <c r="B133" i="38"/>
  <c r="B91" i="3" s="1"/>
  <c r="B125" i="38"/>
  <c r="B83" i="3" s="1"/>
  <c r="B117" i="38"/>
  <c r="B75" i="3" s="1"/>
  <c r="B109" i="38"/>
  <c r="B67" i="3" s="1"/>
  <c r="B101" i="38"/>
  <c r="B59" i="3" s="1"/>
  <c r="B93" i="38"/>
  <c r="B51" i="3" s="1"/>
  <c r="B85" i="38"/>
  <c r="B43" i="3" s="1"/>
  <c r="B77" i="38"/>
  <c r="B35" i="3" s="1"/>
  <c r="B69" i="38"/>
  <c r="B27" i="3" s="1"/>
  <c r="B61" i="38"/>
  <c r="B19" i="3" s="1"/>
  <c r="B53" i="38"/>
  <c r="B11" i="3" s="1"/>
  <c r="B45" i="38"/>
  <c r="B1513" i="38"/>
  <c r="B1471" i="3" s="1"/>
  <c r="B1497" i="38"/>
  <c r="B1455" i="3" s="1"/>
  <c r="B1481" i="38"/>
  <c r="B1439" i="3" s="1"/>
  <c r="B1465" i="38"/>
  <c r="B1423" i="3" s="1"/>
  <c r="B1449" i="38"/>
  <c r="B1407" i="3" s="1"/>
  <c r="B1433" i="38"/>
  <c r="B1391" i="3" s="1"/>
  <c r="B1417" i="38"/>
  <c r="B1375" i="3" s="1"/>
  <c r="B1401" i="38"/>
  <c r="B1359" i="3" s="1"/>
  <c r="B1385" i="38"/>
  <c r="B1343" i="3" s="1"/>
  <c r="B1369" i="38"/>
  <c r="B1327" i="3" s="1"/>
  <c r="B1353" i="38"/>
  <c r="B1311" i="3" s="1"/>
  <c r="B1337" i="38"/>
  <c r="B1295" i="3" s="1"/>
  <c r="B1321" i="38"/>
  <c r="B1279" i="3" s="1"/>
  <c r="B1310" i="38"/>
  <c r="B1268" i="3" s="1"/>
  <c r="B1299" i="38"/>
  <c r="B1257" i="3" s="1"/>
  <c r="B1289" i="38"/>
  <c r="B1247" i="3" s="1"/>
  <c r="B1278" i="38"/>
  <c r="B1236" i="3" s="1"/>
  <c r="B1267" i="38"/>
  <c r="B1225" i="3" s="1"/>
  <c r="B1257" i="38"/>
  <c r="B1215" i="3" s="1"/>
  <c r="B1246" i="38"/>
  <c r="B1204" i="3" s="1"/>
  <c r="B1235" i="38"/>
  <c r="B1193" i="3" s="1"/>
  <c r="B1225" i="38"/>
  <c r="B1183" i="3" s="1"/>
  <c r="B1214" i="38"/>
  <c r="B1172" i="3" s="1"/>
  <c r="B1203" i="38"/>
  <c r="B1161" i="3" s="1"/>
  <c r="B1193" i="38"/>
  <c r="B1151" i="3" s="1"/>
  <c r="B1182" i="38"/>
  <c r="B1140" i="3" s="1"/>
  <c r="B1171" i="38"/>
  <c r="B1129" i="3" s="1"/>
  <c r="B1161" i="38"/>
  <c r="B1119" i="3" s="1"/>
  <c r="B1150" i="38"/>
  <c r="B1108" i="3" s="1"/>
  <c r="B1139" i="38"/>
  <c r="B1097" i="3" s="1"/>
  <c r="B1129" i="38"/>
  <c r="B1087" i="3" s="1"/>
  <c r="B1118" i="38"/>
  <c r="B1076" i="3" s="1"/>
  <c r="B1107" i="38"/>
  <c r="B1065" i="3" s="1"/>
  <c r="B1097" i="38"/>
  <c r="B1055" i="3" s="1"/>
  <c r="B1086" i="38"/>
  <c r="B1044" i="3" s="1"/>
  <c r="B1075" i="38"/>
  <c r="B1033" i="3" s="1"/>
  <c r="B1065" i="38"/>
  <c r="B1023" i="3" s="1"/>
  <c r="B1054" i="38"/>
  <c r="B1012" i="3" s="1"/>
  <c r="B1043" i="38"/>
  <c r="B1001" i="3" s="1"/>
  <c r="B1033" i="38"/>
  <c r="B991" i="3" s="1"/>
  <c r="B1022" i="38"/>
  <c r="B980" i="3" s="1"/>
  <c r="B1011" i="38"/>
  <c r="B969" i="3" s="1"/>
  <c r="B1001" i="38"/>
  <c r="B959" i="3" s="1"/>
  <c r="B990" i="38"/>
  <c r="B948" i="3" s="1"/>
  <c r="B979" i="38"/>
  <c r="B937" i="3" s="1"/>
  <c r="B969" i="38"/>
  <c r="B927" i="3" s="1"/>
  <c r="B958" i="38"/>
  <c r="B916" i="3" s="1"/>
  <c r="B947" i="38"/>
  <c r="B905" i="3" s="1"/>
  <c r="B937" i="38"/>
  <c r="B895" i="3" s="1"/>
  <c r="B926" i="38"/>
  <c r="B884" i="3" s="1"/>
  <c r="B915" i="38"/>
  <c r="B873" i="3" s="1"/>
  <c r="B905" i="38"/>
  <c r="B863" i="3" s="1"/>
  <c r="B894" i="38"/>
  <c r="B852" i="3" s="1"/>
  <c r="B883" i="38"/>
  <c r="B841" i="3" s="1"/>
  <c r="B873" i="38"/>
  <c r="B831" i="3" s="1"/>
  <c r="B862" i="38"/>
  <c r="B820" i="3" s="1"/>
  <c r="B851" i="38"/>
  <c r="B809" i="3" s="1"/>
  <c r="B841" i="38"/>
  <c r="B799" i="3" s="1"/>
  <c r="B830" i="38"/>
  <c r="B788" i="3" s="1"/>
  <c r="B819" i="38"/>
  <c r="B777" i="3" s="1"/>
  <c r="B809" i="38"/>
  <c r="B767" i="3" s="1"/>
  <c r="B798" i="38"/>
  <c r="B756" i="3" s="1"/>
  <c r="B787" i="38"/>
  <c r="B745" i="3" s="1"/>
  <c r="B777" i="38"/>
  <c r="B735" i="3" s="1"/>
  <c r="B766" i="38"/>
  <c r="B724" i="3" s="1"/>
  <c r="B755" i="38"/>
  <c r="B713" i="3" s="1"/>
  <c r="B745" i="38"/>
  <c r="B703" i="3" s="1"/>
  <c r="B734" i="38"/>
  <c r="B692" i="3" s="1"/>
  <c r="B723" i="38"/>
  <c r="B681" i="3" s="1"/>
  <c r="B713" i="38"/>
  <c r="B671" i="3" s="1"/>
  <c r="B702" i="38"/>
  <c r="B660" i="3" s="1"/>
  <c r="B692" i="38"/>
  <c r="B650" i="3" s="1"/>
  <c r="B684" i="38"/>
  <c r="B642" i="3" s="1"/>
  <c r="B676" i="38"/>
  <c r="B634" i="3" s="1"/>
  <c r="B668" i="38"/>
  <c r="B626" i="3" s="1"/>
  <c r="B660" i="38"/>
  <c r="B618" i="3" s="1"/>
  <c r="B652" i="38"/>
  <c r="B610" i="3" s="1"/>
  <c r="B644" i="38"/>
  <c r="B602" i="3" s="1"/>
  <c r="B636" i="38"/>
  <c r="B594" i="3" s="1"/>
  <c r="B628" i="38"/>
  <c r="B586" i="3" s="1"/>
  <c r="B620" i="38"/>
  <c r="B578" i="3" s="1"/>
  <c r="B612" i="38"/>
  <c r="B570" i="3" s="1"/>
  <c r="B604" i="38"/>
  <c r="B562" i="3" s="1"/>
  <c r="B596" i="38"/>
  <c r="B554" i="3" s="1"/>
  <c r="B588" i="38"/>
  <c r="B546" i="3" s="1"/>
  <c r="B580" i="38"/>
  <c r="B538" i="3" s="1"/>
  <c r="B572" i="38"/>
  <c r="B530" i="3" s="1"/>
  <c r="B564" i="38"/>
  <c r="B522" i="3" s="1"/>
  <c r="B556" i="38"/>
  <c r="B514" i="3" s="1"/>
  <c r="B548" i="38"/>
  <c r="B506" i="3" s="1"/>
  <c r="B540" i="38"/>
  <c r="B498" i="3" s="1"/>
  <c r="B532" i="38"/>
  <c r="B490" i="3" s="1"/>
  <c r="B524" i="38"/>
  <c r="B482" i="3" s="1"/>
  <c r="B516" i="38"/>
  <c r="B474" i="3" s="1"/>
  <c r="B508" i="38"/>
  <c r="B466" i="3" s="1"/>
  <c r="B500" i="38"/>
  <c r="B458" i="3" s="1"/>
  <c r="B492" i="38"/>
  <c r="B450" i="3" s="1"/>
  <c r="B484" i="38"/>
  <c r="B442" i="3" s="1"/>
  <c r="B476" i="38"/>
  <c r="B434" i="3" s="1"/>
  <c r="B468" i="38"/>
  <c r="B426" i="3" s="1"/>
  <c r="B460" i="38"/>
  <c r="B418" i="3" s="1"/>
  <c r="B452" i="38"/>
  <c r="B410" i="3" s="1"/>
  <c r="B444" i="38"/>
  <c r="B402" i="3" s="1"/>
  <c r="B436" i="38"/>
  <c r="B394" i="3" s="1"/>
  <c r="B428" i="38"/>
  <c r="B386" i="3" s="1"/>
  <c r="B420" i="38"/>
  <c r="B378" i="3" s="1"/>
  <c r="B412" i="38"/>
  <c r="B370" i="3" s="1"/>
  <c r="B404" i="38"/>
  <c r="B362" i="3" s="1"/>
  <c r="B396" i="38"/>
  <c r="B354" i="3" s="1"/>
  <c r="B388" i="38"/>
  <c r="B346" i="3" s="1"/>
  <c r="B380" i="38"/>
  <c r="B338" i="3" s="1"/>
  <c r="B372" i="38"/>
  <c r="B330" i="3" s="1"/>
  <c r="B364" i="38"/>
  <c r="B322" i="3" s="1"/>
  <c r="B356" i="38"/>
  <c r="B314" i="3" s="1"/>
  <c r="B348" i="38"/>
  <c r="B306" i="3" s="1"/>
  <c r="B340" i="38"/>
  <c r="B298" i="3" s="1"/>
  <c r="B332" i="38"/>
  <c r="B290" i="3" s="1"/>
  <c r="B324" i="38"/>
  <c r="B282" i="3" s="1"/>
  <c r="B316" i="38"/>
  <c r="B274" i="3" s="1"/>
  <c r="B308" i="38"/>
  <c r="B266" i="3" s="1"/>
  <c r="B300" i="38"/>
  <c r="B258" i="3" s="1"/>
  <c r="B292" i="38"/>
  <c r="B250" i="3" s="1"/>
  <c r="B284" i="38"/>
  <c r="B242" i="3" s="1"/>
  <c r="B276" i="38"/>
  <c r="B234" i="3" s="1"/>
  <c r="B268" i="38"/>
  <c r="B226" i="3" s="1"/>
  <c r="B260" i="38"/>
  <c r="B218" i="3" s="1"/>
  <c r="B252" i="38"/>
  <c r="B210" i="3" s="1"/>
  <c r="B244" i="38"/>
  <c r="B202" i="3" s="1"/>
  <c r="B236" i="38"/>
  <c r="B194" i="3" s="1"/>
  <c r="B228" i="38"/>
  <c r="B186" i="3" s="1"/>
  <c r="B220" i="38"/>
  <c r="B178" i="3" s="1"/>
  <c r="B212" i="38"/>
  <c r="B170" i="3" s="1"/>
  <c r="B204" i="38"/>
  <c r="B162" i="3" s="1"/>
  <c r="B196" i="38"/>
  <c r="B154" i="3" s="1"/>
  <c r="B188" i="38"/>
  <c r="B146" i="3" s="1"/>
  <c r="B180" i="38"/>
  <c r="B138" i="3" s="1"/>
  <c r="B172" i="38"/>
  <c r="B130" i="3" s="1"/>
  <c r="B164" i="38"/>
  <c r="B122" i="3" s="1"/>
  <c r="B156" i="38"/>
  <c r="B114" i="3" s="1"/>
  <c r="B148" i="38"/>
  <c r="B106" i="3" s="1"/>
  <c r="B140" i="38"/>
  <c r="B98" i="3" s="1"/>
  <c r="B132" i="38"/>
  <c r="B90" i="3" s="1"/>
  <c r="B124" i="38"/>
  <c r="B82" i="3" s="1"/>
  <c r="B116" i="38"/>
  <c r="B74" i="3" s="1"/>
  <c r="B108" i="38"/>
  <c r="B66" i="3" s="1"/>
  <c r="B100" i="38"/>
  <c r="B58" i="3" s="1"/>
  <c r="B92" i="38"/>
  <c r="B50" i="3" s="1"/>
  <c r="B84" i="38"/>
  <c r="B42" i="3" s="1"/>
  <c r="B76" i="38"/>
  <c r="B34" i="3" s="1"/>
  <c r="B68" i="38"/>
  <c r="B26" i="3" s="1"/>
  <c r="B60" i="38"/>
  <c r="B18" i="3" s="1"/>
  <c r="B52" i="38"/>
  <c r="B10" i="3" s="1"/>
  <c r="B44" i="38"/>
  <c r="B1510" i="38"/>
  <c r="B1468" i="3" s="1"/>
  <c r="B1494" i="38"/>
  <c r="B1452" i="3" s="1"/>
  <c r="B1478" i="38"/>
  <c r="B1436" i="3" s="1"/>
  <c r="B1462" i="38"/>
  <c r="B1420" i="3" s="1"/>
  <c r="B1446" i="38"/>
  <c r="B1404" i="3" s="1"/>
  <c r="B1430" i="38"/>
  <c r="B1388" i="3" s="1"/>
  <c r="B1414" i="38"/>
  <c r="B1372" i="3" s="1"/>
  <c r="B1398" i="38"/>
  <c r="B1356" i="3" s="1"/>
  <c r="B1382" i="38"/>
  <c r="B1340" i="3" s="1"/>
  <c r="B1366" i="38"/>
  <c r="B1324" i="3" s="1"/>
  <c r="B1350" i="38"/>
  <c r="B1308" i="3" s="1"/>
  <c r="B1334" i="38"/>
  <c r="B1292" i="3" s="1"/>
  <c r="B1319" i="38"/>
  <c r="B1277" i="3" s="1"/>
  <c r="B1309" i="38"/>
  <c r="B1267" i="3" s="1"/>
  <c r="B1298" i="38"/>
  <c r="B1256" i="3" s="1"/>
  <c r="B1287" i="38"/>
  <c r="B1245" i="3" s="1"/>
  <c r="B1277" i="38"/>
  <c r="B1235" i="3" s="1"/>
  <c r="B1266" i="38"/>
  <c r="B1224" i="3" s="1"/>
  <c r="B1255" i="38"/>
  <c r="B1213" i="3" s="1"/>
  <c r="B1245" i="38"/>
  <c r="B1203" i="3" s="1"/>
  <c r="B1234" i="38"/>
  <c r="B1192" i="3" s="1"/>
  <c r="B1223" i="38"/>
  <c r="B1181" i="3" s="1"/>
  <c r="B1213" i="38"/>
  <c r="B1171" i="3" s="1"/>
  <c r="B1202" i="38"/>
  <c r="B1160" i="3" s="1"/>
  <c r="B1191" i="38"/>
  <c r="B1149" i="3" s="1"/>
  <c r="B1181" i="38"/>
  <c r="B1139" i="3" s="1"/>
  <c r="B1170" i="38"/>
  <c r="B1128" i="3" s="1"/>
  <c r="B1159" i="38"/>
  <c r="B1117" i="3" s="1"/>
  <c r="B1149" i="38"/>
  <c r="B1107" i="3" s="1"/>
  <c r="B1138" i="38"/>
  <c r="B1096" i="3" s="1"/>
  <c r="B1127" i="38"/>
  <c r="B1085" i="3" s="1"/>
  <c r="B1117" i="38"/>
  <c r="B1075" i="3" s="1"/>
  <c r="B1106" i="38"/>
  <c r="B1064" i="3" s="1"/>
  <c r="B1095" i="38"/>
  <c r="B1053" i="3" s="1"/>
  <c r="B1085" i="38"/>
  <c r="B1043" i="3" s="1"/>
  <c r="B1074" i="38"/>
  <c r="B1032" i="3" s="1"/>
  <c r="B1063" i="38"/>
  <c r="B1021" i="3" s="1"/>
  <c r="B1053" i="38"/>
  <c r="B1011" i="3" s="1"/>
  <c r="B1042" i="38"/>
  <c r="B1000" i="3" s="1"/>
  <c r="B1031" i="38"/>
  <c r="B989" i="3" s="1"/>
  <c r="B1021" i="38"/>
  <c r="B979" i="3" s="1"/>
  <c r="B1010" i="38"/>
  <c r="B968" i="3" s="1"/>
  <c r="B999" i="38"/>
  <c r="B957" i="3" s="1"/>
  <c r="B989" i="38"/>
  <c r="B947" i="3" s="1"/>
  <c r="B978" i="38"/>
  <c r="B936" i="3" s="1"/>
  <c r="B967" i="38"/>
  <c r="B925" i="3" s="1"/>
  <c r="B957" i="38"/>
  <c r="B915" i="3" s="1"/>
  <c r="B946" i="38"/>
  <c r="B904" i="3" s="1"/>
  <c r="B935" i="38"/>
  <c r="B893" i="3" s="1"/>
  <c r="B925" i="38"/>
  <c r="B883" i="3" s="1"/>
  <c r="B914" i="38"/>
  <c r="B872" i="3" s="1"/>
  <c r="B903" i="38"/>
  <c r="B861" i="3" s="1"/>
  <c r="B893" i="38"/>
  <c r="B851" i="3" s="1"/>
  <c r="B882" i="38"/>
  <c r="B840" i="3" s="1"/>
  <c r="B871" i="38"/>
  <c r="B829" i="3" s="1"/>
  <c r="B861" i="38"/>
  <c r="B819" i="3" s="1"/>
  <c r="B850" i="38"/>
  <c r="B808" i="3" s="1"/>
  <c r="B839" i="38"/>
  <c r="B797" i="3" s="1"/>
  <c r="B829" i="38"/>
  <c r="B787" i="3" s="1"/>
  <c r="B818" i="38"/>
  <c r="B776" i="3" s="1"/>
  <c r="B807" i="38"/>
  <c r="B765" i="3" s="1"/>
  <c r="B797" i="38"/>
  <c r="B755" i="3" s="1"/>
  <c r="B786" i="38"/>
  <c r="B744" i="3" s="1"/>
  <c r="B775" i="38"/>
  <c r="B733" i="3" s="1"/>
  <c r="B765" i="38"/>
  <c r="B723" i="3" s="1"/>
  <c r="B754" i="38"/>
  <c r="B712" i="3" s="1"/>
  <c r="B743" i="38"/>
  <c r="B701" i="3" s="1"/>
  <c r="B733" i="38"/>
  <c r="B691" i="3" s="1"/>
  <c r="B722" i="38"/>
  <c r="B680" i="3" s="1"/>
  <c r="B711" i="38"/>
  <c r="B669" i="3" s="1"/>
  <c r="B701" i="38"/>
  <c r="B659" i="3" s="1"/>
  <c r="B691" i="38"/>
  <c r="B649" i="3" s="1"/>
  <c r="B683" i="38"/>
  <c r="B641" i="3" s="1"/>
  <c r="B675" i="38"/>
  <c r="B633" i="3" s="1"/>
  <c r="B667" i="38"/>
  <c r="B625" i="3" s="1"/>
  <c r="B659" i="38"/>
  <c r="B617" i="3" s="1"/>
  <c r="B651" i="38"/>
  <c r="B609" i="3" s="1"/>
  <c r="B643" i="38"/>
  <c r="B601" i="3" s="1"/>
  <c r="B635" i="38"/>
  <c r="B593" i="3" s="1"/>
  <c r="B627" i="38"/>
  <c r="B585" i="3" s="1"/>
  <c r="B619" i="38"/>
  <c r="B577" i="3" s="1"/>
  <c r="B611" i="38"/>
  <c r="B569" i="3" s="1"/>
  <c r="B603" i="38"/>
  <c r="B561" i="3" s="1"/>
  <c r="B595" i="38"/>
  <c r="B553" i="3" s="1"/>
  <c r="B587" i="38"/>
  <c r="B545" i="3" s="1"/>
  <c r="B579" i="38"/>
  <c r="B537" i="3" s="1"/>
  <c r="B571" i="38"/>
  <c r="B529" i="3" s="1"/>
  <c r="B563" i="38"/>
  <c r="B521" i="3" s="1"/>
  <c r="B555" i="38"/>
  <c r="B513" i="3" s="1"/>
  <c r="B547" i="38"/>
  <c r="B505" i="3" s="1"/>
  <c r="B539" i="38"/>
  <c r="B497" i="3" s="1"/>
  <c r="B531" i="38"/>
  <c r="B489" i="3" s="1"/>
  <c r="B523" i="38"/>
  <c r="B481" i="3" s="1"/>
  <c r="B515" i="38"/>
  <c r="B473" i="3" s="1"/>
  <c r="B507" i="38"/>
  <c r="B465" i="3" s="1"/>
  <c r="B499" i="38"/>
  <c r="B457" i="3" s="1"/>
  <c r="B491" i="38"/>
  <c r="B449" i="3" s="1"/>
  <c r="B483" i="38"/>
  <c r="B441" i="3" s="1"/>
  <c r="B475" i="38"/>
  <c r="B433" i="3" s="1"/>
  <c r="B467" i="38"/>
  <c r="B425" i="3" s="1"/>
  <c r="B459" i="38"/>
  <c r="B417" i="3" s="1"/>
  <c r="B451" i="38"/>
  <c r="B409" i="3" s="1"/>
  <c r="B443" i="38"/>
  <c r="B401" i="3" s="1"/>
  <c r="B435" i="38"/>
  <c r="B393" i="3" s="1"/>
  <c r="B427" i="38"/>
  <c r="B385" i="3" s="1"/>
  <c r="B419" i="38"/>
  <c r="B377" i="3" s="1"/>
  <c r="B411" i="38"/>
  <c r="B369" i="3" s="1"/>
  <c r="B403" i="38"/>
  <c r="B361" i="3" s="1"/>
  <c r="B395" i="38"/>
  <c r="B353" i="3" s="1"/>
  <c r="B387" i="38"/>
  <c r="B345" i="3" s="1"/>
  <c r="B379" i="38"/>
  <c r="B337" i="3" s="1"/>
  <c r="B371" i="38"/>
  <c r="B329" i="3" s="1"/>
  <c r="B363" i="38"/>
  <c r="B321" i="3" s="1"/>
  <c r="B355" i="38"/>
  <c r="B313" i="3" s="1"/>
  <c r="B347" i="38"/>
  <c r="B305" i="3" s="1"/>
  <c r="B339" i="38"/>
  <c r="B297" i="3" s="1"/>
  <c r="B331" i="38"/>
  <c r="B289" i="3" s="1"/>
  <c r="B323" i="38"/>
  <c r="B281" i="3" s="1"/>
  <c r="B315" i="38"/>
  <c r="B273" i="3" s="1"/>
  <c r="B307" i="38"/>
  <c r="B265" i="3" s="1"/>
  <c r="B299" i="38"/>
  <c r="B257" i="3" s="1"/>
  <c r="B291" i="38"/>
  <c r="B249" i="3" s="1"/>
  <c r="B283" i="38"/>
  <c r="B241" i="3" s="1"/>
  <c r="B275" i="38"/>
  <c r="B233" i="3" s="1"/>
  <c r="B267" i="38"/>
  <c r="B225" i="3" s="1"/>
  <c r="B259" i="38"/>
  <c r="B217" i="3" s="1"/>
  <c r="B251" i="38"/>
  <c r="B209" i="3" s="1"/>
  <c r="B243" i="38"/>
  <c r="B201" i="3" s="1"/>
  <c r="B235" i="38"/>
  <c r="B193" i="3" s="1"/>
  <c r="B227" i="38"/>
  <c r="B185" i="3" s="1"/>
  <c r="B219" i="38"/>
  <c r="B177" i="3" s="1"/>
  <c r="B211" i="38"/>
  <c r="B169" i="3" s="1"/>
  <c r="B203" i="38"/>
  <c r="B161" i="3" s="1"/>
  <c r="B195" i="38"/>
  <c r="B153" i="3" s="1"/>
  <c r="B187" i="38"/>
  <c r="B145" i="3" s="1"/>
  <c r="B179" i="38"/>
  <c r="B137" i="3" s="1"/>
  <c r="B171" i="38"/>
  <c r="B129" i="3" s="1"/>
  <c r="B1509" i="38"/>
  <c r="B1467" i="3" s="1"/>
  <c r="B1493" i="38"/>
  <c r="B1451" i="3" s="1"/>
  <c r="B1477" i="38"/>
  <c r="B1435" i="3" s="1"/>
  <c r="B1461" i="38"/>
  <c r="B1419" i="3" s="1"/>
  <c r="B1445" i="38"/>
  <c r="B1403" i="3" s="1"/>
  <c r="B1429" i="38"/>
  <c r="B1387" i="3" s="1"/>
  <c r="B1413" i="38"/>
  <c r="B1371" i="3" s="1"/>
  <c r="B1397" i="38"/>
  <c r="B1355" i="3" s="1"/>
  <c r="B1381" i="38"/>
  <c r="B1339" i="3" s="1"/>
  <c r="B1365" i="38"/>
  <c r="B1323" i="3" s="1"/>
  <c r="B1349" i="38"/>
  <c r="B1307" i="3" s="1"/>
  <c r="B1333" i="38"/>
  <c r="B1291" i="3" s="1"/>
  <c r="B1318" i="38"/>
  <c r="B1276" i="3" s="1"/>
  <c r="B1307" i="38"/>
  <c r="B1265" i="3" s="1"/>
  <c r="B1297" i="38"/>
  <c r="B1255" i="3" s="1"/>
  <c r="B1286" i="38"/>
  <c r="B1244" i="3" s="1"/>
  <c r="B1275" i="38"/>
  <c r="B1233" i="3" s="1"/>
  <c r="B1265" i="38"/>
  <c r="B1223" i="3" s="1"/>
  <c r="B1254" i="38"/>
  <c r="B1212" i="3" s="1"/>
  <c r="B1243" i="38"/>
  <c r="B1201" i="3" s="1"/>
  <c r="B1233" i="38"/>
  <c r="B1191" i="3" s="1"/>
  <c r="B1222" i="38"/>
  <c r="B1180" i="3" s="1"/>
  <c r="B1211" i="38"/>
  <c r="B1169" i="3" s="1"/>
  <c r="B1201" i="38"/>
  <c r="B1159" i="3" s="1"/>
  <c r="B1190" i="38"/>
  <c r="B1148" i="3" s="1"/>
  <c r="B1179" i="38"/>
  <c r="B1137" i="3" s="1"/>
  <c r="B1169" i="38"/>
  <c r="B1127" i="3" s="1"/>
  <c r="B1158" i="38"/>
  <c r="B1116" i="3" s="1"/>
  <c r="B1147" i="38"/>
  <c r="B1105" i="3" s="1"/>
  <c r="B1137" i="38"/>
  <c r="B1095" i="3" s="1"/>
  <c r="B1126" i="38"/>
  <c r="B1084" i="3" s="1"/>
  <c r="B1115" i="38"/>
  <c r="B1073" i="3" s="1"/>
  <c r="B1105" i="38"/>
  <c r="B1063" i="3" s="1"/>
  <c r="B1094" i="38"/>
  <c r="B1052" i="3" s="1"/>
  <c r="B1083" i="38"/>
  <c r="B1041" i="3" s="1"/>
  <c r="B1073" i="38"/>
  <c r="B1031" i="3" s="1"/>
  <c r="B1062" i="38"/>
  <c r="B1020" i="3" s="1"/>
  <c r="B1051" i="38"/>
  <c r="B1009" i="3" s="1"/>
  <c r="B1041" i="38"/>
  <c r="B999" i="3" s="1"/>
  <c r="B1030" i="38"/>
  <c r="B988" i="3" s="1"/>
  <c r="B1019" i="38"/>
  <c r="B977" i="3" s="1"/>
  <c r="B1009" i="38"/>
  <c r="B967" i="3" s="1"/>
  <c r="B998" i="38"/>
  <c r="B956" i="3" s="1"/>
  <c r="B987" i="38"/>
  <c r="B945" i="3" s="1"/>
  <c r="B977" i="38"/>
  <c r="B935" i="3" s="1"/>
  <c r="B966" i="38"/>
  <c r="B924" i="3" s="1"/>
  <c r="B955" i="38"/>
  <c r="B913" i="3" s="1"/>
  <c r="B945" i="38"/>
  <c r="B903" i="3" s="1"/>
  <c r="B934" i="38"/>
  <c r="B892" i="3" s="1"/>
  <c r="B923" i="38"/>
  <c r="B881" i="3" s="1"/>
  <c r="B913" i="38"/>
  <c r="B871" i="3" s="1"/>
  <c r="B902" i="38"/>
  <c r="B860" i="3" s="1"/>
  <c r="B891" i="38"/>
  <c r="B849" i="3" s="1"/>
  <c r="B881" i="38"/>
  <c r="B839" i="3" s="1"/>
  <c r="B870" i="38"/>
  <c r="B828" i="3" s="1"/>
  <c r="B859" i="38"/>
  <c r="B817" i="3" s="1"/>
  <c r="B849" i="38"/>
  <c r="B807" i="3" s="1"/>
  <c r="B838" i="38"/>
  <c r="B796" i="3" s="1"/>
  <c r="B827" i="38"/>
  <c r="B785" i="3" s="1"/>
  <c r="B817" i="38"/>
  <c r="B775" i="3" s="1"/>
  <c r="B806" i="38"/>
  <c r="B764" i="3" s="1"/>
  <c r="B795" i="38"/>
  <c r="B753" i="3" s="1"/>
  <c r="B785" i="38"/>
  <c r="B743" i="3" s="1"/>
  <c r="B774" i="38"/>
  <c r="B732" i="3" s="1"/>
  <c r="B763" i="38"/>
  <c r="B721" i="3" s="1"/>
  <c r="B753" i="38"/>
  <c r="B711" i="3" s="1"/>
  <c r="B742" i="38"/>
  <c r="B700" i="3" s="1"/>
  <c r="B731" i="38"/>
  <c r="B689" i="3" s="1"/>
  <c r="B721" i="38"/>
  <c r="B679" i="3" s="1"/>
  <c r="B710" i="38"/>
  <c r="B668" i="3" s="1"/>
  <c r="B699" i="38"/>
  <c r="B657" i="3" s="1"/>
  <c r="B690" i="38"/>
  <c r="B648" i="3" s="1"/>
  <c r="B682" i="38"/>
  <c r="B640" i="3" s="1"/>
  <c r="B674" i="38"/>
  <c r="B632" i="3" s="1"/>
  <c r="B666" i="38"/>
  <c r="B624" i="3" s="1"/>
  <c r="B658" i="38"/>
  <c r="B616" i="3" s="1"/>
  <c r="B650" i="38"/>
  <c r="B608" i="3" s="1"/>
  <c r="B642" i="38"/>
  <c r="B600" i="3" s="1"/>
  <c r="B634" i="38"/>
  <c r="B592" i="3" s="1"/>
  <c r="B626" i="38"/>
  <c r="B584" i="3" s="1"/>
  <c r="B618" i="38"/>
  <c r="B576" i="3" s="1"/>
  <c r="B610" i="38"/>
  <c r="B568" i="3" s="1"/>
  <c r="B602" i="38"/>
  <c r="B560" i="3" s="1"/>
  <c r="B594" i="38"/>
  <c r="B552" i="3" s="1"/>
  <c r="B586" i="38"/>
  <c r="B544" i="3" s="1"/>
  <c r="B578" i="38"/>
  <c r="B536" i="3" s="1"/>
  <c r="B570" i="38"/>
  <c r="B528" i="3" s="1"/>
  <c r="B562" i="38"/>
  <c r="B520" i="3" s="1"/>
  <c r="B554" i="38"/>
  <c r="B512" i="3" s="1"/>
  <c r="B546" i="38"/>
  <c r="B504" i="3" s="1"/>
  <c r="B538" i="38"/>
  <c r="B496" i="3" s="1"/>
  <c r="B530" i="38"/>
  <c r="B488" i="3" s="1"/>
  <c r="B522" i="38"/>
  <c r="B480" i="3" s="1"/>
  <c r="B514" i="38"/>
  <c r="B472" i="3" s="1"/>
  <c r="B506" i="38"/>
  <c r="B464" i="3" s="1"/>
  <c r="B498" i="38"/>
  <c r="B456" i="3" s="1"/>
  <c r="B490" i="38"/>
  <c r="B448" i="3" s="1"/>
  <c r="B482" i="38"/>
  <c r="B440" i="3" s="1"/>
  <c r="B474" i="38"/>
  <c r="B432" i="3" s="1"/>
  <c r="B466" i="38"/>
  <c r="B424" i="3" s="1"/>
  <c r="B458" i="38"/>
  <c r="B416" i="3" s="1"/>
  <c r="B450" i="38"/>
  <c r="B408" i="3" s="1"/>
  <c r="B442" i="38"/>
  <c r="B400" i="3" s="1"/>
  <c r="B434" i="38"/>
  <c r="B392" i="3" s="1"/>
  <c r="B426" i="38"/>
  <c r="B384" i="3" s="1"/>
  <c r="B418" i="38"/>
  <c r="B376" i="3" s="1"/>
  <c r="B410" i="38"/>
  <c r="B368" i="3" s="1"/>
  <c r="B402" i="38"/>
  <c r="B360" i="3" s="1"/>
  <c r="B394" i="38"/>
  <c r="B352" i="3" s="1"/>
  <c r="B386" i="38"/>
  <c r="B344" i="3" s="1"/>
  <c r="B378" i="38"/>
  <c r="B336" i="3" s="1"/>
  <c r="B370" i="38"/>
  <c r="B328" i="3" s="1"/>
  <c r="B362" i="38"/>
  <c r="B320" i="3" s="1"/>
  <c r="B354" i="38"/>
  <c r="B312" i="3" s="1"/>
  <c r="B346" i="38"/>
  <c r="B304" i="3" s="1"/>
  <c r="B338" i="38"/>
  <c r="B296" i="3" s="1"/>
  <c r="B330" i="38"/>
  <c r="B288" i="3" s="1"/>
  <c r="B322" i="38"/>
  <c r="B280" i="3" s="1"/>
  <c r="B314" i="38"/>
  <c r="B272" i="3" s="1"/>
  <c r="B306" i="38"/>
  <c r="B264" i="3" s="1"/>
  <c r="B298" i="38"/>
  <c r="B256" i="3" s="1"/>
  <c r="B290" i="38"/>
  <c r="B248" i="3" s="1"/>
  <c r="B282" i="38"/>
  <c r="B240" i="3" s="1"/>
  <c r="B274" i="38"/>
  <c r="B232" i="3" s="1"/>
  <c r="B266" i="38"/>
  <c r="B224" i="3" s="1"/>
  <c r="B258" i="38"/>
  <c r="B216" i="3" s="1"/>
  <c r="B250" i="38"/>
  <c r="B208" i="3" s="1"/>
  <c r="B242" i="38"/>
  <c r="B200" i="3" s="1"/>
  <c r="B234" i="38"/>
  <c r="B192" i="3" s="1"/>
  <c r="B226" i="38"/>
  <c r="B184" i="3" s="1"/>
  <c r="B218" i="38"/>
  <c r="B176" i="3" s="1"/>
  <c r="B210" i="38"/>
  <c r="B168" i="3" s="1"/>
  <c r="B202" i="38"/>
  <c r="B160" i="3" s="1"/>
  <c r="B194" i="38"/>
  <c r="B152" i="3" s="1"/>
  <c r="B186" i="38"/>
  <c r="B144" i="3" s="1"/>
  <c r="B178" i="38"/>
  <c r="B136" i="3" s="1"/>
  <c r="B170" i="38"/>
  <c r="B128" i="3" s="1"/>
  <c r="B162" i="38"/>
  <c r="B120" i="3" s="1"/>
  <c r="B154" i="38"/>
  <c r="B112" i="3" s="1"/>
  <c r="B146" i="38"/>
  <c r="B104" i="3" s="1"/>
  <c r="B138" i="38"/>
  <c r="B96" i="3" s="1"/>
  <c r="B130" i="38"/>
  <c r="B88" i="3" s="1"/>
  <c r="B122" i="38"/>
  <c r="B80" i="3" s="1"/>
  <c r="B114" i="38"/>
  <c r="B72" i="3" s="1"/>
  <c r="B106" i="38"/>
  <c r="B64" i="3" s="1"/>
  <c r="B98" i="38"/>
  <c r="B56" i="3" s="1"/>
  <c r="B90" i="38"/>
  <c r="B48" i="3" s="1"/>
  <c r="B82" i="38"/>
  <c r="B40" i="3" s="1"/>
  <c r="B74" i="38"/>
  <c r="B32" i="3" s="1"/>
  <c r="B66" i="38"/>
  <c r="B24" i="3" s="1"/>
  <c r="B58" i="38"/>
  <c r="B16" i="3" s="1"/>
  <c r="B50" i="38"/>
  <c r="B8" i="3" s="1"/>
  <c r="B143" i="38"/>
  <c r="B101" i="3" s="1"/>
  <c r="B111" i="38"/>
  <c r="B69" i="3" s="1"/>
  <c r="B79" i="38"/>
  <c r="B37" i="3" s="1"/>
  <c r="B47" i="38"/>
  <c r="B5" i="3" s="1"/>
  <c r="B139" i="38"/>
  <c r="B97" i="3" s="1"/>
  <c r="B107" i="38"/>
  <c r="B65" i="3" s="1"/>
  <c r="B75" i="38"/>
  <c r="B33" i="3" s="1"/>
  <c r="B167" i="38"/>
  <c r="B125" i="3" s="1"/>
  <c r="B135" i="38"/>
  <c r="B93" i="3" s="1"/>
  <c r="B103" i="38"/>
  <c r="B61" i="3" s="1"/>
  <c r="B71" i="38"/>
  <c r="B29" i="3" s="1"/>
  <c r="B163" i="38"/>
  <c r="B121" i="3" s="1"/>
  <c r="B131" i="38"/>
  <c r="B89" i="3" s="1"/>
  <c r="B99" i="38"/>
  <c r="B57" i="3" s="1"/>
  <c r="B67" i="38"/>
  <c r="B25" i="3" s="1"/>
  <c r="A74" i="39"/>
  <c r="A1895" i="2" s="1"/>
  <c r="A76" i="39"/>
  <c r="A1897" i="2" s="1"/>
  <c r="A72" i="39"/>
  <c r="A1893" i="2" s="1"/>
  <c r="B159" i="38"/>
  <c r="B117" i="3" s="1"/>
  <c r="B127" i="38"/>
  <c r="B85" i="3" s="1"/>
  <c r="B95" i="38"/>
  <c r="B53" i="3" s="1"/>
  <c r="B63" i="38"/>
  <c r="B21" i="3" s="1"/>
  <c r="A84" i="39"/>
  <c r="A1905" i="2" s="1"/>
  <c r="A3" i="39"/>
  <c r="A1824" i="2" s="1"/>
  <c r="A7" i="39"/>
  <c r="A1828" i="2" s="1"/>
  <c r="A11" i="39"/>
  <c r="A1832" i="2" s="1"/>
  <c r="A15" i="39"/>
  <c r="A1836" i="2" s="1"/>
  <c r="A19" i="39"/>
  <c r="A1840" i="2" s="1"/>
  <c r="A23" i="39"/>
  <c r="A1844" i="2" s="1"/>
  <c r="A27" i="39"/>
  <c r="A1848" i="2" s="1"/>
  <c r="B155" i="38"/>
  <c r="B113" i="3" s="1"/>
  <c r="B123" i="38"/>
  <c r="B81" i="3" s="1"/>
  <c r="B91" i="38"/>
  <c r="B49" i="3" s="1"/>
  <c r="B59" i="38"/>
  <c r="B17" i="3" s="1"/>
  <c r="B151" i="38"/>
  <c r="B109" i="3" s="1"/>
  <c r="B119" i="38"/>
  <c r="B77" i="3" s="1"/>
  <c r="B87" i="38"/>
  <c r="B45" i="3" s="1"/>
  <c r="B55" i="38"/>
  <c r="B13" i="3" s="1"/>
  <c r="A83" i="39"/>
  <c r="A1904" i="2" s="1"/>
  <c r="A75" i="39"/>
  <c r="A1896" i="2" s="1"/>
  <c r="B147" i="38"/>
  <c r="B105" i="3" s="1"/>
  <c r="B115" i="38"/>
  <c r="B73" i="3" s="1"/>
  <c r="B83" i="38"/>
  <c r="B41" i="3" s="1"/>
  <c r="B51" i="38"/>
  <c r="B9" i="3" s="1"/>
  <c r="A77" i="39"/>
  <c r="A1898" i="2" s="1"/>
  <c r="A2" i="39"/>
  <c r="A1823" i="2" s="1"/>
  <c r="A26" i="39"/>
  <c r="A1847" i="2" s="1"/>
  <c r="A17" i="39"/>
  <c r="A1838" i="2" s="1"/>
  <c r="A81" i="39"/>
  <c r="A1902" i="2" s="1"/>
  <c r="A79" i="39"/>
  <c r="A1900" i="2" s="1"/>
  <c r="A8" i="39"/>
  <c r="A1829" i="2" s="1"/>
  <c r="A70" i="39"/>
  <c r="A1891" i="2" s="1"/>
  <c r="A66" i="39"/>
  <c r="A1887" i="2" s="1"/>
  <c r="A62" i="39"/>
  <c r="A1883" i="2" s="1"/>
  <c r="A58" i="39"/>
  <c r="A1879" i="2" s="1"/>
  <c r="A54" i="39"/>
  <c r="A1875" i="2" s="1"/>
  <c r="A50" i="39"/>
  <c r="A1871" i="2" s="1"/>
  <c r="A46" i="39"/>
  <c r="A1867" i="2" s="1"/>
  <c r="A42" i="39"/>
  <c r="A1863" i="2" s="1"/>
  <c r="A38" i="39"/>
  <c r="A1859" i="2" s="1"/>
  <c r="A34" i="39"/>
  <c r="A1855" i="2" s="1"/>
  <c r="A30" i="39"/>
  <c r="A1851" i="2" s="1"/>
  <c r="A21" i="39"/>
  <c r="A1842" i="2" s="1"/>
  <c r="A12" i="39"/>
  <c r="A1833" i="2" s="1"/>
  <c r="A25" i="39"/>
  <c r="A1846" i="2" s="1"/>
  <c r="A16" i="39"/>
  <c r="A1837" i="2" s="1"/>
  <c r="A73" i="39"/>
  <c r="A1894" i="2" s="1"/>
  <c r="A65" i="39"/>
  <c r="A1886" i="2" s="1"/>
  <c r="A57" i="39"/>
  <c r="A1878" i="2" s="1"/>
  <c r="A49" i="39"/>
  <c r="A1870" i="2" s="1"/>
  <c r="A37" i="39"/>
  <c r="A1858" i="2" s="1"/>
  <c r="A33" i="39"/>
  <c r="A1854" i="2" s="1"/>
  <c r="A29" i="39"/>
  <c r="A1850" i="2" s="1"/>
  <c r="A6" i="39"/>
  <c r="A1827" i="2" s="1"/>
  <c r="A82" i="39"/>
  <c r="A1903" i="2" s="1"/>
  <c r="A53" i="39"/>
  <c r="A1874" i="2" s="1"/>
  <c r="A80" i="39"/>
  <c r="A1901" i="2" s="1"/>
  <c r="A78" i="39"/>
  <c r="A1899" i="2" s="1"/>
  <c r="A61" i="39"/>
  <c r="A1882" i="2" s="1"/>
  <c r="A41" i="39"/>
  <c r="A1862" i="2" s="1"/>
  <c r="A20" i="39"/>
  <c r="A1841" i="2" s="1"/>
  <c r="A24" i="39"/>
  <c r="A1845" i="2" s="1"/>
  <c r="A64" i="39"/>
  <c r="A1885" i="2" s="1"/>
  <c r="A52" i="39"/>
  <c r="A1873" i="2" s="1"/>
  <c r="A44" i="39"/>
  <c r="A1865" i="2" s="1"/>
  <c r="A40" i="39"/>
  <c r="A1861" i="2" s="1"/>
  <c r="A32" i="39"/>
  <c r="A1853" i="2" s="1"/>
  <c r="A28" i="39"/>
  <c r="A1849" i="2" s="1"/>
  <c r="A14" i="39"/>
  <c r="A1835" i="2" s="1"/>
  <c r="AI46" i="38"/>
  <c r="AH4" i="3" s="1"/>
  <c r="F32" i="3"/>
  <c r="E32" i="3"/>
  <c r="D32" i="3"/>
  <c r="C32" i="3"/>
  <c r="AI31" i="3"/>
  <c r="AG31" i="3"/>
  <c r="AF31" i="3"/>
  <c r="AC31" i="3"/>
  <c r="AB31" i="3"/>
  <c r="AA31" i="3"/>
  <c r="Z31" i="3"/>
  <c r="Y31" i="3"/>
  <c r="X31" i="3"/>
  <c r="W31" i="3"/>
  <c r="V31" i="3"/>
  <c r="U31" i="3"/>
  <c r="T31" i="3"/>
  <c r="S31" i="3"/>
  <c r="R31" i="3"/>
  <c r="Q31" i="3"/>
  <c r="P31" i="3"/>
  <c r="O31" i="3"/>
  <c r="N31" i="3"/>
  <c r="M31" i="3"/>
  <c r="L31" i="3"/>
  <c r="K31" i="3"/>
  <c r="J31" i="3"/>
  <c r="I31" i="3"/>
  <c r="G31" i="3"/>
  <c r="F31" i="3"/>
  <c r="E31" i="3"/>
  <c r="D31" i="3"/>
  <c r="C31" i="3"/>
  <c r="AI30" i="3"/>
  <c r="AG30" i="3"/>
  <c r="AF30" i="3"/>
  <c r="AC30" i="3"/>
  <c r="AB30" i="3"/>
  <c r="AA30" i="3"/>
  <c r="Z30" i="3"/>
  <c r="Y30" i="3"/>
  <c r="X30" i="3"/>
  <c r="W30" i="3"/>
  <c r="V30" i="3"/>
  <c r="U30" i="3"/>
  <c r="T30" i="3"/>
  <c r="S30" i="3"/>
  <c r="R30" i="3"/>
  <c r="Q30" i="3"/>
  <c r="P30" i="3"/>
  <c r="O30" i="3"/>
  <c r="N30" i="3"/>
  <c r="M30" i="3"/>
  <c r="L30" i="3"/>
  <c r="K30" i="3"/>
  <c r="J30" i="3"/>
  <c r="I30" i="3"/>
  <c r="G30" i="3"/>
  <c r="F30" i="3"/>
  <c r="E30" i="3"/>
  <c r="D30" i="3"/>
  <c r="C30" i="3"/>
  <c r="AI29" i="3"/>
  <c r="AG29" i="3"/>
  <c r="AF29" i="3"/>
  <c r="AC29" i="3"/>
  <c r="AB29" i="3"/>
  <c r="AA29" i="3"/>
  <c r="Z29" i="3"/>
  <c r="Y29" i="3"/>
  <c r="X29" i="3"/>
  <c r="W29" i="3"/>
  <c r="V29" i="3"/>
  <c r="U29" i="3"/>
  <c r="T29" i="3"/>
  <c r="S29" i="3"/>
  <c r="R29" i="3"/>
  <c r="Q29" i="3"/>
  <c r="P29" i="3"/>
  <c r="O29" i="3"/>
  <c r="N29" i="3"/>
  <c r="M29" i="3"/>
  <c r="L29" i="3"/>
  <c r="K29" i="3"/>
  <c r="J29" i="3"/>
  <c r="I29" i="3"/>
  <c r="G29" i="3"/>
  <c r="F29" i="3"/>
  <c r="E29" i="3"/>
  <c r="D29" i="3"/>
  <c r="C29" i="3"/>
  <c r="AI28" i="3"/>
  <c r="AG28" i="3"/>
  <c r="AF28" i="3"/>
  <c r="AC28" i="3"/>
  <c r="AB28" i="3"/>
  <c r="AA28" i="3"/>
  <c r="Z28" i="3"/>
  <c r="Y28" i="3"/>
  <c r="X28" i="3"/>
  <c r="W28" i="3"/>
  <c r="V28" i="3"/>
  <c r="U28" i="3"/>
  <c r="T28" i="3"/>
  <c r="S28" i="3"/>
  <c r="R28" i="3"/>
  <c r="Q28" i="3"/>
  <c r="P28" i="3"/>
  <c r="O28" i="3"/>
  <c r="N28" i="3"/>
  <c r="M28" i="3"/>
  <c r="L28" i="3"/>
  <c r="K28" i="3"/>
  <c r="J28" i="3"/>
  <c r="I28" i="3"/>
  <c r="G28" i="3"/>
  <c r="F28" i="3"/>
  <c r="E28" i="3"/>
  <c r="D28" i="3"/>
  <c r="C28" i="3"/>
  <c r="AI27" i="3"/>
  <c r="AG27" i="3"/>
  <c r="AF27" i="3"/>
  <c r="AC27" i="3"/>
  <c r="AB27" i="3"/>
  <c r="AA27" i="3"/>
  <c r="Z27" i="3"/>
  <c r="Y27" i="3"/>
  <c r="X27" i="3"/>
  <c r="W27" i="3"/>
  <c r="V27" i="3"/>
  <c r="U27" i="3"/>
  <c r="T27" i="3"/>
  <c r="S27" i="3"/>
  <c r="R27" i="3"/>
  <c r="Q27" i="3"/>
  <c r="P27" i="3"/>
  <c r="O27" i="3"/>
  <c r="N27" i="3"/>
  <c r="M27" i="3"/>
  <c r="L27" i="3"/>
  <c r="K27" i="3"/>
  <c r="J27" i="3"/>
  <c r="I27" i="3"/>
  <c r="G27" i="3"/>
  <c r="F27" i="3"/>
  <c r="E27" i="3"/>
  <c r="D27" i="3"/>
  <c r="C27" i="3"/>
  <c r="AI26" i="3"/>
  <c r="AG26" i="3"/>
  <c r="AF26" i="3"/>
  <c r="AC26" i="3"/>
  <c r="AB26" i="3"/>
  <c r="AA26" i="3"/>
  <c r="Z26" i="3"/>
  <c r="Y26" i="3"/>
  <c r="X26" i="3"/>
  <c r="W26" i="3"/>
  <c r="V26" i="3"/>
  <c r="U26" i="3"/>
  <c r="T26" i="3"/>
  <c r="S26" i="3"/>
  <c r="R26" i="3"/>
  <c r="Q26" i="3"/>
  <c r="P26" i="3"/>
  <c r="O26" i="3"/>
  <c r="N26" i="3"/>
  <c r="M26" i="3"/>
  <c r="L26" i="3"/>
  <c r="K26" i="3"/>
  <c r="J26" i="3"/>
  <c r="I26" i="3"/>
  <c r="G26" i="3"/>
  <c r="F26" i="3"/>
  <c r="E26" i="3"/>
  <c r="D26" i="3"/>
  <c r="C26" i="3"/>
  <c r="AI25" i="3"/>
  <c r="AG25" i="3"/>
  <c r="AF25" i="3"/>
  <c r="AC25" i="3"/>
  <c r="AB25" i="3"/>
  <c r="AA25" i="3"/>
  <c r="Z25" i="3"/>
  <c r="Y25" i="3"/>
  <c r="X25" i="3"/>
  <c r="W25" i="3"/>
  <c r="V25" i="3"/>
  <c r="U25" i="3"/>
  <c r="T25" i="3"/>
  <c r="S25" i="3"/>
  <c r="R25" i="3"/>
  <c r="Q25" i="3"/>
  <c r="P25" i="3"/>
  <c r="O25" i="3"/>
  <c r="N25" i="3"/>
  <c r="M25" i="3"/>
  <c r="L25" i="3"/>
  <c r="K25" i="3"/>
  <c r="J25" i="3"/>
  <c r="I25" i="3"/>
  <c r="G25" i="3"/>
  <c r="F25" i="3"/>
  <c r="E25" i="3"/>
  <c r="D25" i="3"/>
  <c r="C25" i="3"/>
  <c r="AI24" i="3"/>
  <c r="AG24" i="3"/>
  <c r="AF24" i="3"/>
  <c r="AC24" i="3"/>
  <c r="AB24" i="3"/>
  <c r="AA24" i="3"/>
  <c r="Z24" i="3"/>
  <c r="Y24" i="3"/>
  <c r="X24" i="3"/>
  <c r="W24" i="3"/>
  <c r="V24" i="3"/>
  <c r="U24" i="3"/>
  <c r="T24" i="3"/>
  <c r="S24" i="3"/>
  <c r="R24" i="3"/>
  <c r="Q24" i="3"/>
  <c r="P24" i="3"/>
  <c r="O24" i="3"/>
  <c r="N24" i="3"/>
  <c r="M24" i="3"/>
  <c r="L24" i="3"/>
  <c r="K24" i="3"/>
  <c r="J24" i="3"/>
  <c r="I24" i="3"/>
  <c r="G24" i="3"/>
  <c r="F24" i="3"/>
  <c r="E24" i="3"/>
  <c r="D24" i="3"/>
  <c r="C24" i="3"/>
  <c r="AI23" i="3"/>
  <c r="AG23" i="3"/>
  <c r="AF23" i="3"/>
  <c r="AC23" i="3"/>
  <c r="AB23" i="3"/>
  <c r="AA23" i="3"/>
  <c r="Z23" i="3"/>
  <c r="Y23" i="3"/>
  <c r="X23" i="3"/>
  <c r="W23" i="3"/>
  <c r="V23" i="3"/>
  <c r="U23" i="3"/>
  <c r="T23" i="3"/>
  <c r="S23" i="3"/>
  <c r="R23" i="3"/>
  <c r="Q23" i="3"/>
  <c r="P23" i="3"/>
  <c r="O23" i="3"/>
  <c r="N23" i="3"/>
  <c r="M23" i="3"/>
  <c r="L23" i="3"/>
  <c r="K23" i="3"/>
  <c r="J23" i="3"/>
  <c r="I23" i="3"/>
  <c r="G23" i="3"/>
  <c r="F23" i="3"/>
  <c r="E23" i="3"/>
  <c r="D23" i="3"/>
  <c r="C23" i="3"/>
  <c r="AI22" i="3"/>
  <c r="AG22" i="3"/>
  <c r="AF22" i="3"/>
  <c r="AC22" i="3"/>
  <c r="AB22" i="3"/>
  <c r="AA22" i="3"/>
  <c r="Z22" i="3"/>
  <c r="Y22" i="3"/>
  <c r="X22" i="3"/>
  <c r="W22" i="3"/>
  <c r="V22" i="3"/>
  <c r="U22" i="3"/>
  <c r="T22" i="3"/>
  <c r="S22" i="3"/>
  <c r="R22" i="3"/>
  <c r="Q22" i="3"/>
  <c r="P22" i="3"/>
  <c r="O22" i="3"/>
  <c r="N22" i="3"/>
  <c r="M22" i="3"/>
  <c r="L22" i="3"/>
  <c r="K22" i="3"/>
  <c r="J22" i="3"/>
  <c r="I22" i="3"/>
  <c r="G22" i="3"/>
  <c r="F22" i="3"/>
  <c r="E22" i="3"/>
  <c r="D22" i="3"/>
  <c r="C22" i="3"/>
  <c r="AI21" i="3"/>
  <c r="AG21" i="3"/>
  <c r="AF21" i="3"/>
  <c r="AC21" i="3"/>
  <c r="AB21" i="3"/>
  <c r="AA21" i="3"/>
  <c r="Z21" i="3"/>
  <c r="Y21" i="3"/>
  <c r="X21" i="3"/>
  <c r="W21" i="3"/>
  <c r="V21" i="3"/>
  <c r="U21" i="3"/>
  <c r="T21" i="3"/>
  <c r="S21" i="3"/>
  <c r="R21" i="3"/>
  <c r="Q21" i="3"/>
  <c r="P21" i="3"/>
  <c r="O21" i="3"/>
  <c r="N21" i="3"/>
  <c r="M21" i="3"/>
  <c r="L21" i="3"/>
  <c r="K21" i="3"/>
  <c r="J21" i="3"/>
  <c r="I21" i="3"/>
  <c r="G21" i="3"/>
  <c r="F21" i="3"/>
  <c r="E21" i="3"/>
  <c r="D21" i="3"/>
  <c r="C21" i="3"/>
  <c r="AI20" i="3"/>
  <c r="AG20" i="3"/>
  <c r="AF20" i="3"/>
  <c r="AC20" i="3"/>
  <c r="AB20" i="3"/>
  <c r="AA20" i="3"/>
  <c r="Z20" i="3"/>
  <c r="Y20" i="3"/>
  <c r="X20" i="3"/>
  <c r="W20" i="3"/>
  <c r="V20" i="3"/>
  <c r="U20" i="3"/>
  <c r="T20" i="3"/>
  <c r="S20" i="3"/>
  <c r="R20" i="3"/>
  <c r="Q20" i="3"/>
  <c r="P20" i="3"/>
  <c r="O20" i="3"/>
  <c r="N20" i="3"/>
  <c r="M20" i="3"/>
  <c r="L20" i="3"/>
  <c r="K20" i="3"/>
  <c r="J20" i="3"/>
  <c r="I20" i="3"/>
  <c r="G20" i="3"/>
  <c r="F20" i="3"/>
  <c r="E20" i="3"/>
  <c r="D20" i="3"/>
  <c r="C20" i="3"/>
  <c r="AI19" i="3"/>
  <c r="AG19" i="3"/>
  <c r="AF19" i="3"/>
  <c r="AC19" i="3"/>
  <c r="AB19" i="3"/>
  <c r="AA19" i="3"/>
  <c r="Z19" i="3"/>
  <c r="Y19" i="3"/>
  <c r="X19" i="3"/>
  <c r="W19" i="3"/>
  <c r="V19" i="3"/>
  <c r="U19" i="3"/>
  <c r="T19" i="3"/>
  <c r="S19" i="3"/>
  <c r="R19" i="3"/>
  <c r="Q19" i="3"/>
  <c r="P19" i="3"/>
  <c r="O19" i="3"/>
  <c r="N19" i="3"/>
  <c r="M19" i="3"/>
  <c r="L19" i="3"/>
  <c r="K19" i="3"/>
  <c r="J19" i="3"/>
  <c r="I19" i="3"/>
  <c r="G19" i="3"/>
  <c r="F19" i="3"/>
  <c r="E19" i="3"/>
  <c r="D19" i="3"/>
  <c r="C19" i="3"/>
  <c r="AI18" i="3"/>
  <c r="AG18" i="3"/>
  <c r="AF18" i="3"/>
  <c r="AC18" i="3"/>
  <c r="AB18" i="3"/>
  <c r="AA18" i="3"/>
  <c r="Z18" i="3"/>
  <c r="Y18" i="3"/>
  <c r="X18" i="3"/>
  <c r="W18" i="3"/>
  <c r="V18" i="3"/>
  <c r="U18" i="3"/>
  <c r="T18" i="3"/>
  <c r="S18" i="3"/>
  <c r="R18" i="3"/>
  <c r="Q18" i="3"/>
  <c r="P18" i="3"/>
  <c r="O18" i="3"/>
  <c r="N18" i="3"/>
  <c r="M18" i="3"/>
  <c r="L18" i="3"/>
  <c r="K18" i="3"/>
  <c r="J18" i="3"/>
  <c r="I18" i="3"/>
  <c r="G18" i="3"/>
  <c r="F18" i="3"/>
  <c r="E18" i="3"/>
  <c r="D18" i="3"/>
  <c r="C18" i="3"/>
  <c r="AI17" i="3"/>
  <c r="AG17" i="3"/>
  <c r="AF17" i="3"/>
  <c r="AC17" i="3"/>
  <c r="AB17" i="3"/>
  <c r="AA17" i="3"/>
  <c r="Z17" i="3"/>
  <c r="Y17" i="3"/>
  <c r="X17" i="3"/>
  <c r="W17" i="3"/>
  <c r="V17" i="3"/>
  <c r="U17" i="3"/>
  <c r="T17" i="3"/>
  <c r="S17" i="3"/>
  <c r="R17" i="3"/>
  <c r="Q17" i="3"/>
  <c r="P17" i="3"/>
  <c r="O17" i="3"/>
  <c r="N17" i="3"/>
  <c r="M17" i="3"/>
  <c r="L17" i="3"/>
  <c r="K17" i="3"/>
  <c r="J17" i="3"/>
  <c r="I17" i="3"/>
  <c r="G17" i="3"/>
  <c r="F17" i="3"/>
  <c r="E17" i="3"/>
  <c r="D17" i="3"/>
  <c r="C17" i="3"/>
  <c r="AI16" i="3"/>
  <c r="AG16" i="3"/>
  <c r="AF16" i="3"/>
  <c r="AC16" i="3"/>
  <c r="AB16" i="3"/>
  <c r="AA16" i="3"/>
  <c r="Z16" i="3"/>
  <c r="Y16" i="3"/>
  <c r="X16" i="3"/>
  <c r="W16" i="3"/>
  <c r="V16" i="3"/>
  <c r="U16" i="3"/>
  <c r="T16" i="3"/>
  <c r="S16" i="3"/>
  <c r="R16" i="3"/>
  <c r="Q16" i="3"/>
  <c r="P16" i="3"/>
  <c r="O16" i="3"/>
  <c r="N16" i="3"/>
  <c r="M16" i="3"/>
  <c r="L16" i="3"/>
  <c r="K16" i="3"/>
  <c r="J16" i="3"/>
  <c r="I16" i="3"/>
  <c r="G16" i="3"/>
  <c r="F16" i="3"/>
  <c r="E16" i="3"/>
  <c r="D16" i="3"/>
  <c r="C16" i="3"/>
  <c r="AI15" i="3"/>
  <c r="AG15" i="3"/>
  <c r="AF15" i="3"/>
  <c r="AC15" i="3"/>
  <c r="AB15" i="3"/>
  <c r="AA15" i="3"/>
  <c r="Z15" i="3"/>
  <c r="Y15" i="3"/>
  <c r="X15" i="3"/>
  <c r="W15" i="3"/>
  <c r="V15" i="3"/>
  <c r="U15" i="3"/>
  <c r="T15" i="3"/>
  <c r="S15" i="3"/>
  <c r="R15" i="3"/>
  <c r="Q15" i="3"/>
  <c r="P15" i="3"/>
  <c r="O15" i="3"/>
  <c r="N15" i="3"/>
  <c r="M15" i="3"/>
  <c r="L15" i="3"/>
  <c r="K15" i="3"/>
  <c r="J15" i="3"/>
  <c r="I15" i="3"/>
  <c r="G15" i="3"/>
  <c r="F15" i="3"/>
  <c r="E15" i="3"/>
  <c r="D15" i="3"/>
  <c r="C15" i="3"/>
  <c r="AI14" i="3"/>
  <c r="AG14" i="3"/>
  <c r="AF14" i="3"/>
  <c r="AC14" i="3"/>
  <c r="AB14" i="3"/>
  <c r="AA14" i="3"/>
  <c r="Z14" i="3"/>
  <c r="Y14" i="3"/>
  <c r="X14" i="3"/>
  <c r="W14" i="3"/>
  <c r="V14" i="3"/>
  <c r="U14" i="3"/>
  <c r="T14" i="3"/>
  <c r="S14" i="3"/>
  <c r="R14" i="3"/>
  <c r="Q14" i="3"/>
  <c r="P14" i="3"/>
  <c r="O14" i="3"/>
  <c r="N14" i="3"/>
  <c r="M14" i="3"/>
  <c r="L14" i="3"/>
  <c r="K14" i="3"/>
  <c r="J14" i="3"/>
  <c r="I14" i="3"/>
  <c r="G14" i="3"/>
  <c r="F14" i="3"/>
  <c r="E14" i="3"/>
  <c r="D14" i="3"/>
  <c r="C14" i="3"/>
  <c r="AI13" i="3"/>
  <c r="AG13" i="3"/>
  <c r="AF13" i="3"/>
  <c r="AC13" i="3"/>
  <c r="AB13" i="3"/>
  <c r="AA13" i="3"/>
  <c r="Z13" i="3"/>
  <c r="Y13" i="3"/>
  <c r="X13" i="3"/>
  <c r="W13" i="3"/>
  <c r="V13" i="3"/>
  <c r="U13" i="3"/>
  <c r="T13" i="3"/>
  <c r="S13" i="3"/>
  <c r="R13" i="3"/>
  <c r="Q13" i="3"/>
  <c r="P13" i="3"/>
  <c r="O13" i="3"/>
  <c r="N13" i="3"/>
  <c r="M13" i="3"/>
  <c r="L13" i="3"/>
  <c r="K13" i="3"/>
  <c r="J13" i="3"/>
  <c r="I13" i="3"/>
  <c r="G13" i="3"/>
  <c r="F13" i="3"/>
  <c r="E13" i="3"/>
  <c r="D13" i="3"/>
  <c r="C13" i="3"/>
  <c r="AI12" i="3"/>
  <c r="AG12" i="3"/>
  <c r="AF12" i="3"/>
  <c r="AC12" i="3"/>
  <c r="AB12" i="3"/>
  <c r="AA12" i="3"/>
  <c r="Z12" i="3"/>
  <c r="Y12" i="3"/>
  <c r="X12" i="3"/>
  <c r="W12" i="3"/>
  <c r="V12" i="3"/>
  <c r="U12" i="3"/>
  <c r="T12" i="3"/>
  <c r="S12" i="3"/>
  <c r="R12" i="3"/>
  <c r="Q12" i="3"/>
  <c r="P12" i="3"/>
  <c r="O12" i="3"/>
  <c r="N12" i="3"/>
  <c r="M12" i="3"/>
  <c r="L12" i="3"/>
  <c r="K12" i="3"/>
  <c r="J12" i="3"/>
  <c r="I12" i="3"/>
  <c r="G12" i="3"/>
  <c r="F12" i="3"/>
  <c r="E12" i="3"/>
  <c r="D12" i="3"/>
  <c r="C12" i="3"/>
  <c r="AI11" i="3"/>
  <c r="AG11" i="3"/>
  <c r="AF11" i="3"/>
  <c r="AC11" i="3"/>
  <c r="AB11" i="3"/>
  <c r="AA11" i="3"/>
  <c r="Z11" i="3"/>
  <c r="Y11" i="3"/>
  <c r="X11" i="3"/>
  <c r="W11" i="3"/>
  <c r="V11" i="3"/>
  <c r="U11" i="3"/>
  <c r="T11" i="3"/>
  <c r="S11" i="3"/>
  <c r="R11" i="3"/>
  <c r="Q11" i="3"/>
  <c r="P11" i="3"/>
  <c r="O11" i="3"/>
  <c r="N11" i="3"/>
  <c r="M11" i="3"/>
  <c r="L11" i="3"/>
  <c r="K11" i="3"/>
  <c r="J11" i="3"/>
  <c r="I11" i="3"/>
  <c r="G11" i="3"/>
  <c r="F11" i="3"/>
  <c r="E11" i="3"/>
  <c r="D11" i="3"/>
  <c r="C11" i="3"/>
  <c r="AI10" i="3"/>
  <c r="AG10" i="3"/>
  <c r="AF10" i="3"/>
  <c r="AC10" i="3"/>
  <c r="AB10" i="3"/>
  <c r="AA10" i="3"/>
  <c r="Z10" i="3"/>
  <c r="Y10" i="3"/>
  <c r="X10" i="3"/>
  <c r="W10" i="3"/>
  <c r="V10" i="3"/>
  <c r="U10" i="3"/>
  <c r="T10" i="3"/>
  <c r="S10" i="3"/>
  <c r="R10" i="3"/>
  <c r="Q10" i="3"/>
  <c r="P10" i="3"/>
  <c r="O10" i="3"/>
  <c r="N10" i="3"/>
  <c r="M10" i="3"/>
  <c r="L10" i="3"/>
  <c r="K10" i="3"/>
  <c r="J10" i="3"/>
  <c r="I10" i="3"/>
  <c r="G10" i="3"/>
  <c r="F10" i="3"/>
  <c r="E10" i="3"/>
  <c r="D10" i="3"/>
  <c r="C10" i="3"/>
  <c r="AI9" i="3"/>
  <c r="AG9" i="3"/>
  <c r="AF9" i="3"/>
  <c r="AC9" i="3"/>
  <c r="AB9" i="3"/>
  <c r="AA9" i="3"/>
  <c r="Z9" i="3"/>
  <c r="Y9" i="3"/>
  <c r="X9" i="3"/>
  <c r="W9" i="3"/>
  <c r="V9" i="3"/>
  <c r="U9" i="3"/>
  <c r="T9" i="3"/>
  <c r="S9" i="3"/>
  <c r="R9" i="3"/>
  <c r="Q9" i="3"/>
  <c r="P9" i="3"/>
  <c r="O9" i="3"/>
  <c r="N9" i="3"/>
  <c r="M9" i="3"/>
  <c r="L9" i="3"/>
  <c r="K9" i="3"/>
  <c r="J9" i="3"/>
  <c r="I9" i="3"/>
  <c r="G9" i="3"/>
  <c r="F9" i="3"/>
  <c r="E9" i="3"/>
  <c r="D9" i="3"/>
  <c r="C9" i="3"/>
  <c r="AI8" i="3"/>
  <c r="AG8" i="3"/>
  <c r="AF8" i="3"/>
  <c r="AC8" i="3"/>
  <c r="AB8" i="3"/>
  <c r="AA8" i="3"/>
  <c r="Z8" i="3"/>
  <c r="Y8" i="3"/>
  <c r="X8" i="3"/>
  <c r="W8" i="3"/>
  <c r="V8" i="3"/>
  <c r="U8" i="3"/>
  <c r="T8" i="3"/>
  <c r="S8" i="3"/>
  <c r="R8" i="3"/>
  <c r="Q8" i="3"/>
  <c r="P8" i="3"/>
  <c r="O8" i="3"/>
  <c r="N8" i="3"/>
  <c r="M8" i="3"/>
  <c r="L8" i="3"/>
  <c r="K8" i="3"/>
  <c r="J8" i="3"/>
  <c r="I8" i="3"/>
  <c r="G8" i="3"/>
  <c r="F8" i="3"/>
  <c r="E8" i="3"/>
  <c r="D8" i="3"/>
  <c r="C8" i="3"/>
  <c r="AI7" i="3"/>
  <c r="AG7" i="3"/>
  <c r="AF7" i="3"/>
  <c r="AC7" i="3"/>
  <c r="AB7" i="3"/>
  <c r="AA7" i="3"/>
  <c r="Z7" i="3"/>
  <c r="Y7" i="3"/>
  <c r="X7" i="3"/>
  <c r="W7" i="3"/>
  <c r="V7" i="3"/>
  <c r="U7" i="3"/>
  <c r="T7" i="3"/>
  <c r="S7" i="3"/>
  <c r="R7" i="3"/>
  <c r="Q7" i="3"/>
  <c r="P7" i="3"/>
  <c r="O7" i="3"/>
  <c r="N7" i="3"/>
  <c r="M7" i="3"/>
  <c r="L7" i="3"/>
  <c r="K7" i="3"/>
  <c r="J7" i="3"/>
  <c r="I7" i="3"/>
  <c r="G7" i="3"/>
  <c r="F7" i="3"/>
  <c r="E7" i="3"/>
  <c r="D7" i="3"/>
  <c r="C7" i="3"/>
  <c r="AI6" i="3"/>
  <c r="AG6" i="3"/>
  <c r="AF6" i="3"/>
  <c r="AC6" i="3"/>
  <c r="AB6" i="3"/>
  <c r="AA6" i="3"/>
  <c r="Z6" i="3"/>
  <c r="Y6" i="3"/>
  <c r="X6" i="3"/>
  <c r="W6" i="3"/>
  <c r="V6" i="3"/>
  <c r="U6" i="3"/>
  <c r="T6" i="3"/>
  <c r="S6" i="3"/>
  <c r="R6" i="3"/>
  <c r="Q6" i="3"/>
  <c r="P6" i="3"/>
  <c r="O6" i="3"/>
  <c r="N6" i="3"/>
  <c r="M6" i="3"/>
  <c r="L6" i="3"/>
  <c r="K6" i="3"/>
  <c r="J6" i="3"/>
  <c r="I6" i="3"/>
  <c r="G6" i="3"/>
  <c r="F6" i="3"/>
  <c r="E6" i="3"/>
  <c r="D6" i="3"/>
  <c r="C6" i="3"/>
  <c r="AI5" i="3"/>
  <c r="AG5" i="3"/>
  <c r="AF5" i="3"/>
  <c r="AC5" i="3"/>
  <c r="AB5" i="3"/>
  <c r="AA5" i="3"/>
  <c r="Z5" i="3"/>
  <c r="Y5" i="3"/>
  <c r="X5" i="3"/>
  <c r="W5" i="3"/>
  <c r="V5" i="3"/>
  <c r="U5" i="3"/>
  <c r="T5" i="3"/>
  <c r="S5" i="3"/>
  <c r="R5" i="3"/>
  <c r="Q5" i="3"/>
  <c r="P5" i="3"/>
  <c r="O5" i="3"/>
  <c r="N5" i="3"/>
  <c r="M5" i="3"/>
  <c r="L5" i="3"/>
  <c r="K5" i="3"/>
  <c r="J5" i="3"/>
  <c r="I5" i="3"/>
  <c r="G5" i="3"/>
  <c r="F5" i="3"/>
  <c r="E5" i="3"/>
  <c r="D5" i="3"/>
  <c r="C5" i="3"/>
  <c r="AI4" i="3"/>
  <c r="AG4" i="3"/>
  <c r="AF4" i="3"/>
  <c r="AC4" i="3"/>
  <c r="AB4" i="3"/>
  <c r="AA4" i="3"/>
  <c r="Z4" i="3"/>
  <c r="Y4" i="3"/>
  <c r="X4" i="3"/>
  <c r="W4" i="3"/>
  <c r="V4" i="3"/>
  <c r="U4" i="3"/>
  <c r="T4" i="3"/>
  <c r="S4" i="3"/>
  <c r="R4" i="3"/>
  <c r="Q4" i="3"/>
  <c r="P4" i="3"/>
  <c r="O4" i="3"/>
  <c r="N4" i="3"/>
  <c r="M4" i="3"/>
  <c r="L4" i="3"/>
  <c r="K4" i="3"/>
  <c r="J4" i="3"/>
  <c r="I4" i="3"/>
  <c r="G4" i="3"/>
  <c r="F4" i="3"/>
  <c r="E4" i="3"/>
  <c r="D4" i="3"/>
  <c r="C4" i="3"/>
  <c r="AI3" i="3"/>
  <c r="AG3" i="3"/>
  <c r="AF3" i="3"/>
  <c r="AC3" i="3"/>
  <c r="AB3" i="3"/>
  <c r="AA3" i="3"/>
  <c r="Z3" i="3"/>
  <c r="Y3" i="3"/>
  <c r="X3" i="3"/>
  <c r="W3" i="3"/>
  <c r="V3" i="3"/>
  <c r="U3" i="3"/>
  <c r="T3" i="3"/>
  <c r="S3" i="3"/>
  <c r="R3" i="3"/>
  <c r="Q3" i="3"/>
  <c r="P3" i="3"/>
  <c r="O3" i="3"/>
  <c r="N3" i="3"/>
  <c r="M3" i="3"/>
  <c r="L3" i="3"/>
  <c r="K3" i="3"/>
  <c r="J3" i="3"/>
  <c r="I3" i="3"/>
  <c r="G3" i="3"/>
  <c r="F3" i="3"/>
  <c r="E3" i="3"/>
  <c r="D3" i="3"/>
  <c r="C3" i="3"/>
  <c r="AI2" i="3"/>
  <c r="AG2" i="3"/>
  <c r="AF2" i="3"/>
  <c r="AC2" i="3"/>
  <c r="AB2" i="3"/>
  <c r="AA2" i="3"/>
  <c r="Z2" i="3"/>
  <c r="Y2" i="3"/>
  <c r="X2" i="3"/>
  <c r="W2" i="3"/>
  <c r="V2" i="3"/>
  <c r="U2" i="3"/>
  <c r="T2" i="3"/>
  <c r="S2" i="3"/>
  <c r="R2" i="3"/>
  <c r="Q2" i="3"/>
  <c r="P2" i="3"/>
  <c r="O2" i="3"/>
  <c r="N2" i="3"/>
  <c r="M2" i="3"/>
  <c r="L2" i="3"/>
  <c r="K2" i="3"/>
  <c r="J2" i="3"/>
  <c r="I2" i="3"/>
  <c r="G2" i="3"/>
  <c r="F2" i="3"/>
  <c r="E2" i="3"/>
  <c r="D2" i="3"/>
  <c r="C2" i="3"/>
  <c r="B88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2" i="3"/>
  <c r="H73" i="38"/>
  <c r="AE73" i="38" s="1"/>
  <c r="H72" i="38"/>
  <c r="AE72" i="38" s="1"/>
  <c r="H71" i="38"/>
  <c r="AE71" i="38" s="1"/>
  <c r="H70" i="38"/>
  <c r="AE70" i="38" s="1"/>
  <c r="H69" i="38"/>
  <c r="AE69" i="38" s="1"/>
  <c r="H68" i="38"/>
  <c r="AE68" i="38" s="1"/>
  <c r="H67" i="38"/>
  <c r="AE67" i="38" s="1"/>
  <c r="H66" i="38"/>
  <c r="AE66" i="38" s="1"/>
  <c r="H65" i="38"/>
  <c r="AE65" i="38" s="1"/>
  <c r="H64" i="38"/>
  <c r="AE64" i="38" s="1"/>
  <c r="H63" i="38"/>
  <c r="AE63" i="38" s="1"/>
  <c r="H62" i="38"/>
  <c r="AE62" i="38" s="1"/>
  <c r="H61" i="38"/>
  <c r="AE61" i="38" s="1"/>
  <c r="H60" i="38"/>
  <c r="H59" i="38"/>
  <c r="H58" i="38"/>
  <c r="H57" i="38"/>
  <c r="AF1954" i="2" s="1"/>
  <c r="H56" i="38"/>
  <c r="AE56" i="38" s="1"/>
  <c r="H55" i="38"/>
  <c r="H54" i="38"/>
  <c r="H53" i="38"/>
  <c r="AF1950" i="2" s="1"/>
  <c r="H52" i="38"/>
  <c r="H51" i="38"/>
  <c r="H50" i="38"/>
  <c r="H49" i="38"/>
  <c r="AF1953" i="2" s="1"/>
  <c r="H48" i="38"/>
  <c r="AE48" i="38" s="1"/>
  <c r="H47" i="38"/>
  <c r="H4" i="3"/>
  <c r="F1841" i="2" l="1"/>
  <c r="G12" i="38"/>
  <c r="C74" i="26"/>
  <c r="G62" i="27" s="1"/>
  <c r="AE497" i="2" s="1"/>
  <c r="G13" i="38"/>
  <c r="C73" i="26"/>
  <c r="V68" i="32"/>
  <c r="T70" i="32"/>
  <c r="S58" i="33"/>
  <c r="X1702" i="2" s="1"/>
  <c r="F1840" i="2"/>
  <c r="F1844" i="2"/>
  <c r="C758" i="31"/>
  <c r="C1251" i="2"/>
  <c r="C755" i="31"/>
  <c r="C1248" i="2"/>
  <c r="C757" i="31"/>
  <c r="C1250" i="2"/>
  <c r="C756" i="31"/>
  <c r="C1249" i="2"/>
  <c r="C754" i="31"/>
  <c r="C1247" i="2"/>
  <c r="V47" i="32"/>
  <c r="F41" i="39"/>
  <c r="V82" i="32"/>
  <c r="V54" i="32"/>
  <c r="V96" i="32"/>
  <c r="V103" i="32"/>
  <c r="V61" i="32"/>
  <c r="V89" i="32"/>
  <c r="F1843" i="2"/>
  <c r="F1849" i="2"/>
  <c r="V75" i="32"/>
  <c r="AE50" i="38"/>
  <c r="AD8" i="3" s="1"/>
  <c r="G19" i="38"/>
  <c r="U95" i="39" s="1"/>
  <c r="AG1916" i="2" s="1"/>
  <c r="H3" i="3"/>
  <c r="AE47" i="38"/>
  <c r="AD5" i="3" s="1"/>
  <c r="F1842" i="2"/>
  <c r="AI45" i="38"/>
  <c r="AH3" i="3" s="1"/>
  <c r="F46" i="39"/>
  <c r="F1853" i="2"/>
  <c r="F54" i="39"/>
  <c r="F1861" i="2"/>
  <c r="F47" i="39"/>
  <c r="F1854" i="2"/>
  <c r="F55" i="39"/>
  <c r="F1862" i="2"/>
  <c r="F48" i="39"/>
  <c r="F1855" i="2"/>
  <c r="F56" i="39"/>
  <c r="F1863" i="2"/>
  <c r="F49" i="39"/>
  <c r="F1856" i="2"/>
  <c r="F50" i="39"/>
  <c r="F1857" i="2"/>
  <c r="F44" i="39"/>
  <c r="F1851" i="2"/>
  <c r="F51" i="39"/>
  <c r="F1858" i="2"/>
  <c r="F57" i="39"/>
  <c r="F1864" i="2"/>
  <c r="F52" i="39"/>
  <c r="F1859" i="2"/>
  <c r="F45" i="39"/>
  <c r="F1852" i="2"/>
  <c r="F53" i="39"/>
  <c r="F1860" i="2"/>
  <c r="G11" i="38"/>
  <c r="G66" i="22"/>
  <c r="H58" i="23" s="1"/>
  <c r="W427" i="2" s="1"/>
  <c r="H56" i="23"/>
  <c r="W425" i="2" s="1"/>
  <c r="O14" i="15"/>
  <c r="M279" i="2" s="1"/>
  <c r="AG1948" i="2"/>
  <c r="V62" i="32"/>
  <c r="S86" i="33"/>
  <c r="X1730" i="2" s="1"/>
  <c r="T98" i="32"/>
  <c r="AE49" i="38"/>
  <c r="AD7" i="3" s="1"/>
  <c r="H66" i="27"/>
  <c r="AH501" i="2" s="1"/>
  <c r="F17" i="38"/>
  <c r="T93" i="39" s="1"/>
  <c r="AF1914" i="2" s="1"/>
  <c r="C78" i="26"/>
  <c r="AE57" i="38"/>
  <c r="AD15" i="3" s="1"/>
  <c r="F18" i="38"/>
  <c r="T94" i="39" s="1"/>
  <c r="AF1915" i="2" s="1"/>
  <c r="T63" i="32"/>
  <c r="S51" i="33"/>
  <c r="X1695" i="2" s="1"/>
  <c r="S100" i="33"/>
  <c r="X1744" i="2" s="1"/>
  <c r="T112" i="32"/>
  <c r="AE51" i="38"/>
  <c r="AD9" i="3" s="1"/>
  <c r="H67" i="27"/>
  <c r="AH502" i="2" s="1"/>
  <c r="C79" i="26"/>
  <c r="G18" i="38"/>
  <c r="U94" i="39" s="1"/>
  <c r="AG1915" i="2" s="1"/>
  <c r="AE59" i="38"/>
  <c r="AD17" i="3" s="1"/>
  <c r="G14" i="38"/>
  <c r="C72" i="26"/>
  <c r="T84" i="32"/>
  <c r="S72" i="33"/>
  <c r="X1716" i="2" s="1"/>
  <c r="D112" i="32"/>
  <c r="D28" i="32" s="1"/>
  <c r="AE52" i="38"/>
  <c r="AD10" i="3" s="1"/>
  <c r="H65" i="27"/>
  <c r="AH500" i="2" s="1"/>
  <c r="G16" i="38"/>
  <c r="U92" i="39" s="1"/>
  <c r="AG1913" i="2" s="1"/>
  <c r="C77" i="26"/>
  <c r="AE60" i="38"/>
  <c r="AD18" i="3" s="1"/>
  <c r="T56" i="32"/>
  <c r="S44" i="33"/>
  <c r="X1688" i="2" s="1"/>
  <c r="S93" i="33"/>
  <c r="X1737" i="2" s="1"/>
  <c r="T105" i="32"/>
  <c r="AE58" i="38"/>
  <c r="AD16" i="3" s="1"/>
  <c r="AG1952" i="2"/>
  <c r="AE53" i="38"/>
  <c r="AD11" i="3" s="1"/>
  <c r="F14" i="38"/>
  <c r="H63" i="27"/>
  <c r="AH498" i="2" s="1"/>
  <c r="C75" i="26"/>
  <c r="T49" i="32"/>
  <c r="S37" i="33"/>
  <c r="X1681" i="2" s="1"/>
  <c r="AE54" i="38"/>
  <c r="AD12" i="3" s="1"/>
  <c r="AG1946" i="2"/>
  <c r="H59" i="27"/>
  <c r="AH494" i="2" s="1"/>
  <c r="C71" i="26"/>
  <c r="G10" i="38"/>
  <c r="T77" i="32"/>
  <c r="S65" i="33"/>
  <c r="X1709" i="2" s="1"/>
  <c r="G61" i="27"/>
  <c r="AE496" i="2" s="1"/>
  <c r="S79" i="33"/>
  <c r="X1723" i="2" s="1"/>
  <c r="T91" i="32"/>
  <c r="AE55" i="38"/>
  <c r="AD13" i="3" s="1"/>
  <c r="AG1947" i="2"/>
  <c r="AD20" i="3"/>
  <c r="G15" i="38"/>
  <c r="F21" i="38"/>
  <c r="T97" i="39" s="1"/>
  <c r="AF1918" i="2" s="1"/>
  <c r="G21" i="38"/>
  <c r="U97" i="39" s="1"/>
  <c r="AG1918" i="2" s="1"/>
  <c r="AN44" i="38"/>
  <c r="AD3" i="3"/>
  <c r="AG1951" i="2"/>
  <c r="H64" i="27"/>
  <c r="AH499" i="2" s="1"/>
  <c r="C76" i="26"/>
  <c r="F15" i="38"/>
  <c r="F39" i="38"/>
  <c r="G60" i="27"/>
  <c r="AE495" i="2" s="1"/>
  <c r="H60" i="27"/>
  <c r="AH495" i="2" s="1"/>
  <c r="B2" i="3"/>
  <c r="B3" i="3"/>
  <c r="H16" i="3"/>
  <c r="AI58" i="38"/>
  <c r="AH16" i="3" s="1"/>
  <c r="H10" i="3"/>
  <c r="AI52" i="38"/>
  <c r="AH10" i="3" s="1"/>
  <c r="H18" i="3"/>
  <c r="AI60" i="38"/>
  <c r="AH18" i="3" s="1"/>
  <c r="H26" i="3"/>
  <c r="AI68" i="38"/>
  <c r="AH26" i="3" s="1"/>
  <c r="AD26" i="3"/>
  <c r="H8" i="3"/>
  <c r="AI50" i="38"/>
  <c r="AH8" i="3" s="1"/>
  <c r="H24" i="3"/>
  <c r="AD24" i="3"/>
  <c r="AI66" i="38"/>
  <c r="AH24" i="3" s="1"/>
  <c r="H9" i="3"/>
  <c r="AI51" i="38"/>
  <c r="AH9" i="3" s="1"/>
  <c r="H17" i="3"/>
  <c r="AI59" i="38"/>
  <c r="AH17" i="3" s="1"/>
  <c r="H25" i="3"/>
  <c r="AD25" i="3"/>
  <c r="AI67" i="38"/>
  <c r="AH25" i="3" s="1"/>
  <c r="H11" i="3"/>
  <c r="AI53" i="38"/>
  <c r="AH11" i="3" s="1"/>
  <c r="H19" i="3"/>
  <c r="AI61" i="38"/>
  <c r="AH19" i="3" s="1"/>
  <c r="AD19" i="3"/>
  <c r="H27" i="3"/>
  <c r="AI69" i="38"/>
  <c r="AH27" i="3" s="1"/>
  <c r="AD27" i="3"/>
  <c r="H28" i="3"/>
  <c r="AD28" i="3"/>
  <c r="AI70" i="38"/>
  <c r="AH28" i="3" s="1"/>
  <c r="H21" i="3"/>
  <c r="AD21" i="3"/>
  <c r="AI63" i="38"/>
  <c r="AH21" i="3" s="1"/>
  <c r="H12" i="3"/>
  <c r="AI54" i="38"/>
  <c r="AH12" i="3" s="1"/>
  <c r="H5" i="3"/>
  <c r="AI47" i="38"/>
  <c r="AH5" i="3" s="1"/>
  <c r="H6" i="3"/>
  <c r="AI48" i="38"/>
  <c r="AH6" i="3" s="1"/>
  <c r="AD6" i="3"/>
  <c r="H14" i="3"/>
  <c r="AI56" i="38"/>
  <c r="AH14" i="3" s="1"/>
  <c r="AD14" i="3"/>
  <c r="H22" i="3"/>
  <c r="AI64" i="38"/>
  <c r="AH22" i="3" s="1"/>
  <c r="AD22" i="3"/>
  <c r="H30" i="3"/>
  <c r="AI72" i="38"/>
  <c r="AH30" i="3" s="1"/>
  <c r="AD30" i="3"/>
  <c r="H20" i="3"/>
  <c r="AI62" i="38"/>
  <c r="AH20" i="3" s="1"/>
  <c r="H13" i="3"/>
  <c r="AI55" i="38"/>
  <c r="AH13" i="3" s="1"/>
  <c r="H29" i="3"/>
  <c r="AD29" i="3"/>
  <c r="AI71" i="38"/>
  <c r="AH29" i="3" s="1"/>
  <c r="H7" i="3"/>
  <c r="AI49" i="38"/>
  <c r="AH7" i="3" s="1"/>
  <c r="H15" i="3"/>
  <c r="AI57" i="38"/>
  <c r="AH15" i="3" s="1"/>
  <c r="H23" i="3"/>
  <c r="AI65" i="38"/>
  <c r="AH23" i="3" s="1"/>
  <c r="AD23" i="3"/>
  <c r="H31" i="3"/>
  <c r="AI73" i="38"/>
  <c r="AH31" i="3" s="1"/>
  <c r="AD31" i="3"/>
  <c r="H2" i="3"/>
  <c r="T23" i="32" l="1"/>
  <c r="S13" i="33" s="1"/>
  <c r="X1657" i="2" s="1"/>
  <c r="S60" i="33"/>
  <c r="X1704" i="2" s="1"/>
  <c r="C852" i="31"/>
  <c r="C1345" i="2"/>
  <c r="C848" i="31"/>
  <c r="C1341" i="2"/>
  <c r="C851" i="31"/>
  <c r="C1344" i="2"/>
  <c r="C850" i="31"/>
  <c r="C1343" i="2"/>
  <c r="C849" i="31"/>
  <c r="C1342" i="2"/>
  <c r="F67" i="39"/>
  <c r="F1888" i="2" s="1"/>
  <c r="F1874" i="2"/>
  <c r="F66" i="39"/>
  <c r="F1887" i="2" s="1"/>
  <c r="F1873" i="2"/>
  <c r="F65" i="39"/>
  <c r="F1886" i="2" s="1"/>
  <c r="F1872" i="2"/>
  <c r="F64" i="39"/>
  <c r="F1885" i="2" s="1"/>
  <c r="F1871" i="2"/>
  <c r="F70" i="39"/>
  <c r="F1891" i="2" s="1"/>
  <c r="F1877" i="2"/>
  <c r="F69" i="39"/>
  <c r="F1890" i="2" s="1"/>
  <c r="F1876" i="2"/>
  <c r="F68" i="39"/>
  <c r="F1889" i="2" s="1"/>
  <c r="F1875" i="2"/>
  <c r="F59" i="39"/>
  <c r="F1880" i="2" s="1"/>
  <c r="F1866" i="2"/>
  <c r="F71" i="39"/>
  <c r="F1892" i="2" s="1"/>
  <c r="F1878" i="2"/>
  <c r="F58" i="39"/>
  <c r="F1879" i="2" s="1"/>
  <c r="F1865" i="2"/>
  <c r="F63" i="39"/>
  <c r="F1884" i="2" s="1"/>
  <c r="F1870" i="2"/>
  <c r="F62" i="39"/>
  <c r="F1883" i="2" s="1"/>
  <c r="F1869" i="2"/>
  <c r="F61" i="39"/>
  <c r="F1882" i="2" s="1"/>
  <c r="F1868" i="2"/>
  <c r="F60" i="39"/>
  <c r="F1881" i="2" s="1"/>
  <c r="F1867" i="2"/>
  <c r="C81" i="26"/>
  <c r="G69" i="27" s="1"/>
  <c r="AE504" i="2" s="1"/>
  <c r="G63" i="27"/>
  <c r="AE498" i="2" s="1"/>
  <c r="I56" i="23"/>
  <c r="AR425" i="2" s="1"/>
  <c r="H66" i="22"/>
  <c r="I58" i="23" s="1"/>
  <c r="AR427" i="2" s="1"/>
  <c r="P14" i="15"/>
  <c r="N279" i="2" s="1"/>
  <c r="T24" i="32"/>
  <c r="S14" i="33" s="1"/>
  <c r="X1658" i="2" s="1"/>
  <c r="S81" i="33"/>
  <c r="X1725" i="2" s="1"/>
  <c r="G20" i="38"/>
  <c r="T22" i="32"/>
  <c r="S12" i="33" s="1"/>
  <c r="X1656" i="2" s="1"/>
  <c r="S46" i="33"/>
  <c r="X1690" i="2" s="1"/>
  <c r="G67" i="27"/>
  <c r="AE502" i="2" s="1"/>
  <c r="AG1950" i="2"/>
  <c r="V83" i="32"/>
  <c r="S39" i="33"/>
  <c r="X1683" i="2" s="1"/>
  <c r="T21" i="32"/>
  <c r="S11" i="33" s="1"/>
  <c r="X1655" i="2" s="1"/>
  <c r="V52" i="32"/>
  <c r="G65" i="27"/>
  <c r="AE500" i="2" s="1"/>
  <c r="T20" i="32"/>
  <c r="S10" i="33" s="1"/>
  <c r="X1654" i="2" s="1"/>
  <c r="S53" i="33"/>
  <c r="X1697" i="2" s="1"/>
  <c r="T25" i="32"/>
  <c r="S15" i="33" s="1"/>
  <c r="X1659" i="2" s="1"/>
  <c r="S88" i="33"/>
  <c r="X1732" i="2" s="1"/>
  <c r="AG1953" i="2"/>
  <c r="V97" i="32"/>
  <c r="T19" i="32"/>
  <c r="S67" i="33"/>
  <c r="X1711" i="2" s="1"/>
  <c r="AG1954" i="2"/>
  <c r="V104" i="32"/>
  <c r="AF1946" i="2"/>
  <c r="V48" i="32"/>
  <c r="T27" i="32"/>
  <c r="S17" i="33" s="1"/>
  <c r="X1661" i="2" s="1"/>
  <c r="S95" i="33"/>
  <c r="X1739" i="2" s="1"/>
  <c r="T26" i="32"/>
  <c r="S16" i="33" s="1"/>
  <c r="X1660" i="2" s="1"/>
  <c r="S74" i="33"/>
  <c r="X1718" i="2" s="1"/>
  <c r="E59" i="32"/>
  <c r="G59" i="27"/>
  <c r="AE494" i="2" s="1"/>
  <c r="AF1952" i="2"/>
  <c r="V90" i="32"/>
  <c r="T28" i="32"/>
  <c r="S18" i="33" s="1"/>
  <c r="X1662" i="2" s="1"/>
  <c r="S102" i="33"/>
  <c r="X1746" i="2" s="1"/>
  <c r="G66" i="27"/>
  <c r="AE501" i="2" s="1"/>
  <c r="G76" i="27"/>
  <c r="AE511" i="2" s="1"/>
  <c r="V76" i="32"/>
  <c r="F20" i="38"/>
  <c r="D81" i="26"/>
  <c r="H69" i="27" s="1"/>
  <c r="AH504" i="2" s="1"/>
  <c r="G64" i="27"/>
  <c r="AE499" i="2" s="1"/>
  <c r="V55" i="32"/>
  <c r="I32" i="3"/>
  <c r="AJ74" i="38"/>
  <c r="G32" i="3"/>
  <c r="AH2" i="3"/>
  <c r="AD2" i="3"/>
  <c r="C943" i="31" l="1"/>
  <c r="C1530" i="2" s="1"/>
  <c r="C1436" i="2"/>
  <c r="C945" i="31"/>
  <c r="C1532" i="2" s="1"/>
  <c r="C1438" i="2"/>
  <c r="C946" i="31"/>
  <c r="C1533" i="2" s="1"/>
  <c r="C1439" i="2"/>
  <c r="C944" i="31"/>
  <c r="C1531" i="2" s="1"/>
  <c r="C1437" i="2"/>
  <c r="C942" i="31"/>
  <c r="C1529" i="2" s="1"/>
  <c r="C1435" i="2"/>
  <c r="C52" i="6"/>
  <c r="D52" i="6" s="1"/>
  <c r="AF1956" i="2"/>
  <c r="J56" i="23"/>
  <c r="AS425" i="2" s="1"/>
  <c r="I66" i="22"/>
  <c r="J58" i="23" s="1"/>
  <c r="AS427" i="2" s="1"/>
  <c r="Q14" i="15"/>
  <c r="O279" i="2" s="1"/>
  <c r="E87" i="32"/>
  <c r="D91" i="32"/>
  <c r="D24" i="32" s="1"/>
  <c r="S9" i="33"/>
  <c r="X1653" i="2" s="1"/>
  <c r="T37" i="32"/>
  <c r="E94" i="32"/>
  <c r="D98" i="32"/>
  <c r="D25" i="32" s="1"/>
  <c r="G22" i="38"/>
  <c r="U98" i="39" s="1"/>
  <c r="AG1919" i="2" s="1"/>
  <c r="U96" i="39"/>
  <c r="AG1917" i="2" s="1"/>
  <c r="F22" i="38"/>
  <c r="T98" i="39" s="1"/>
  <c r="AF1919" i="2" s="1"/>
  <c r="T96" i="39"/>
  <c r="AF1917" i="2" s="1"/>
  <c r="E45" i="32"/>
  <c r="D49" i="32"/>
  <c r="D64" i="36" s="1"/>
  <c r="H76" i="27"/>
  <c r="AH511" i="2" s="1"/>
  <c r="AG1956" i="2"/>
  <c r="F59" i="32"/>
  <c r="T49" i="33"/>
  <c r="Y1693" i="2" s="1"/>
  <c r="E101" i="32"/>
  <c r="D105" i="32"/>
  <c r="D27" i="32" s="1"/>
  <c r="E73" i="32"/>
  <c r="T63" i="33" s="1"/>
  <c r="Y1707" i="2" s="1"/>
  <c r="E52" i="32"/>
  <c r="T42" i="33" s="1"/>
  <c r="Y1686" i="2" s="1"/>
  <c r="C25" i="6"/>
  <c r="AI32" i="3"/>
  <c r="AJ32" i="3"/>
  <c r="J32" i="3"/>
  <c r="K56" i="23" l="1"/>
  <c r="AT425" i="2" s="1"/>
  <c r="J66" i="22"/>
  <c r="K58" i="23" s="1"/>
  <c r="AT427" i="2" s="1"/>
  <c r="R14" i="15"/>
  <c r="P279" i="2" s="1"/>
  <c r="T91" i="33"/>
  <c r="Y1735" i="2" s="1"/>
  <c r="F101" i="32"/>
  <c r="E105" i="32"/>
  <c r="T84" i="33"/>
  <c r="Y1728" i="2" s="1"/>
  <c r="F94" i="32"/>
  <c r="E98" i="32"/>
  <c r="T38" i="32"/>
  <c r="S28" i="33" s="1"/>
  <c r="X1672" i="2" s="1"/>
  <c r="S27" i="33"/>
  <c r="X1671" i="2" s="1"/>
  <c r="W55" i="37"/>
  <c r="X1820" i="2" s="1"/>
  <c r="W64" i="36"/>
  <c r="V64" i="36"/>
  <c r="D65" i="36"/>
  <c r="U49" i="33"/>
  <c r="Z1693" i="2" s="1"/>
  <c r="F63" i="32"/>
  <c r="F80" i="32"/>
  <c r="T70" i="33"/>
  <c r="Y1714" i="2" s="1"/>
  <c r="T35" i="33"/>
  <c r="Y1679" i="2" s="1"/>
  <c r="F45" i="32"/>
  <c r="E49" i="32"/>
  <c r="D92" i="26"/>
  <c r="T77" i="33"/>
  <c r="Y1721" i="2" s="1"/>
  <c r="F87" i="32"/>
  <c r="E91" i="32"/>
  <c r="F73" i="32"/>
  <c r="F52" i="32"/>
  <c r="AK32" i="3"/>
  <c r="K32" i="3"/>
  <c r="F25" i="26" l="1"/>
  <c r="I13" i="27" s="1"/>
  <c r="AJ448" i="2" s="1"/>
  <c r="H80" i="27"/>
  <c r="AH515" i="2" s="1"/>
  <c r="D94" i="26"/>
  <c r="L56" i="23"/>
  <c r="AU425" i="2" s="1"/>
  <c r="K66" i="22"/>
  <c r="L58" i="23" s="1"/>
  <c r="AU427" i="2" s="1"/>
  <c r="Q24" i="16"/>
  <c r="S14" i="15"/>
  <c r="Q279" i="2" s="1"/>
  <c r="T81" i="33"/>
  <c r="Y1725" i="2" s="1"/>
  <c r="E24" i="32"/>
  <c r="T14" i="33" s="1"/>
  <c r="Y1658" i="2" s="1"/>
  <c r="F91" i="32"/>
  <c r="U77" i="33"/>
  <c r="Z1721" i="2" s="1"/>
  <c r="F20" i="32"/>
  <c r="U10" i="33" s="1"/>
  <c r="Z1654" i="2" s="1"/>
  <c r="U53" i="33"/>
  <c r="Z1697" i="2" s="1"/>
  <c r="T88" i="33"/>
  <c r="Y1732" i="2" s="1"/>
  <c r="E25" i="32"/>
  <c r="T15" i="33" s="1"/>
  <c r="Y1659" i="2" s="1"/>
  <c r="W56" i="37"/>
  <c r="X1821" i="2" s="1"/>
  <c r="V65" i="36"/>
  <c r="U70" i="33"/>
  <c r="Z1714" i="2" s="1"/>
  <c r="F84" i="32"/>
  <c r="F49" i="32"/>
  <c r="U35" i="33"/>
  <c r="Z1679" i="2" s="1"/>
  <c r="T95" i="33"/>
  <c r="Y1739" i="2" s="1"/>
  <c r="E27" i="32"/>
  <c r="T17" i="33" s="1"/>
  <c r="Y1661" i="2" s="1"/>
  <c r="F98" i="32"/>
  <c r="U84" i="33"/>
  <c r="Z1728" i="2" s="1"/>
  <c r="E64" i="36"/>
  <c r="T39" i="33"/>
  <c r="Y1683" i="2" s="1"/>
  <c r="E21" i="32"/>
  <c r="T11" i="33" s="1"/>
  <c r="Y1655" i="2" s="1"/>
  <c r="F105" i="32"/>
  <c r="U91" i="33"/>
  <c r="Z1735" i="2" s="1"/>
  <c r="F56" i="32"/>
  <c r="U42" i="33"/>
  <c r="Z1686" i="2" s="1"/>
  <c r="F77" i="32"/>
  <c r="U63" i="33"/>
  <c r="Z1707" i="2" s="1"/>
  <c r="L32" i="3"/>
  <c r="M56" i="23" l="1"/>
  <c r="AV425" i="2" s="1"/>
  <c r="L66" i="22"/>
  <c r="M58" i="23" s="1"/>
  <c r="AV427" i="2" s="1"/>
  <c r="U14" i="15"/>
  <c r="S279" i="2" s="1"/>
  <c r="V14" i="15"/>
  <c r="X279" i="2" s="1"/>
  <c r="T14" i="15"/>
  <c r="R279" i="2" s="1"/>
  <c r="F21" i="32"/>
  <c r="U11" i="33" s="1"/>
  <c r="Z1655" i="2" s="1"/>
  <c r="U39" i="33"/>
  <c r="Z1683" i="2" s="1"/>
  <c r="F64" i="36"/>
  <c r="U81" i="33"/>
  <c r="Z1725" i="2" s="1"/>
  <c r="F24" i="32"/>
  <c r="U14" i="33" s="1"/>
  <c r="Z1658" i="2" s="1"/>
  <c r="U95" i="33"/>
  <c r="Z1739" i="2" s="1"/>
  <c r="F27" i="32"/>
  <c r="U17" i="33" s="1"/>
  <c r="Z1661" i="2" s="1"/>
  <c r="U74" i="33"/>
  <c r="Z1718" i="2" s="1"/>
  <c r="F26" i="32"/>
  <c r="U16" i="33" s="1"/>
  <c r="Z1660" i="2" s="1"/>
  <c r="X55" i="37"/>
  <c r="Y1820" i="2" s="1"/>
  <c r="E65" i="36"/>
  <c r="U88" i="33"/>
  <c r="Z1732" i="2" s="1"/>
  <c r="F25" i="32"/>
  <c r="U15" i="33" s="1"/>
  <c r="Z1659" i="2" s="1"/>
  <c r="F19" i="32"/>
  <c r="U67" i="33"/>
  <c r="Z1711" i="2" s="1"/>
  <c r="F22" i="32"/>
  <c r="U12" i="33" s="1"/>
  <c r="Z1656" i="2" s="1"/>
  <c r="U46" i="33"/>
  <c r="Z1690" i="2" s="1"/>
  <c r="M32" i="3"/>
  <c r="N56" i="23" l="1"/>
  <c r="AW425" i="2" s="1"/>
  <c r="M66" i="22"/>
  <c r="N58" i="23" s="1"/>
  <c r="AW427" i="2" s="1"/>
  <c r="W14" i="15"/>
  <c r="Y279" i="2" s="1"/>
  <c r="T24" i="16"/>
  <c r="X56" i="37"/>
  <c r="Y1821" i="2" s="1"/>
  <c r="Y55" i="37"/>
  <c r="Z1820" i="2" s="1"/>
  <c r="F65" i="36"/>
  <c r="Y56" i="37" s="1"/>
  <c r="Z1821" i="2" s="1"/>
  <c r="U9" i="33"/>
  <c r="Z1653" i="2" s="1"/>
  <c r="F37" i="32"/>
  <c r="N32" i="3"/>
  <c r="O56" i="23" l="1"/>
  <c r="AX425" i="2" s="1"/>
  <c r="N66" i="22"/>
  <c r="O58" i="23" s="1"/>
  <c r="AX427" i="2" s="1"/>
  <c r="P64" i="22"/>
  <c r="K15" i="15"/>
  <c r="I280" i="2" s="1"/>
  <c r="F38" i="32"/>
  <c r="U28" i="33" s="1"/>
  <c r="Z1672" i="2" s="1"/>
  <c r="U27" i="33"/>
  <c r="Z1671" i="2" s="1"/>
  <c r="AH74" i="38"/>
  <c r="AG74" i="38"/>
  <c r="O32" i="3"/>
  <c r="B2" i="30"/>
  <c r="C2" i="46" l="1"/>
  <c r="G2" i="46"/>
  <c r="D11" i="46"/>
  <c r="D8" i="46"/>
  <c r="D3" i="46"/>
  <c r="D4" i="46"/>
  <c r="D10" i="46"/>
  <c r="D9" i="46"/>
  <c r="D6" i="46"/>
  <c r="D5" i="46"/>
  <c r="D2" i="46"/>
  <c r="D7" i="46"/>
  <c r="A7" i="31"/>
  <c r="A594" i="2" s="1"/>
  <c r="A8" i="31"/>
  <c r="A595" i="2" s="1"/>
  <c r="A9" i="31"/>
  <c r="A596" i="2" s="1"/>
  <c r="P66" i="22"/>
  <c r="Q58" i="23" s="1"/>
  <c r="AZ427" i="2" s="1"/>
  <c r="Q56" i="23"/>
  <c r="AZ425" i="2" s="1"/>
  <c r="P56" i="23"/>
  <c r="AY425" i="2" s="1"/>
  <c r="O66" i="22"/>
  <c r="P58" i="23" s="1"/>
  <c r="AY427" i="2" s="1"/>
  <c r="Q64" i="22"/>
  <c r="L15" i="15"/>
  <c r="J280" i="2" s="1"/>
  <c r="A90" i="31"/>
  <c r="A677" i="2" s="1"/>
  <c r="A82" i="31"/>
  <c r="A669" i="2" s="1"/>
  <c r="A74" i="31"/>
  <c r="A661" i="2" s="1"/>
  <c r="A66" i="31"/>
  <c r="A653" i="2" s="1"/>
  <c r="A58" i="31"/>
  <c r="A645" i="2" s="1"/>
  <c r="A93" i="31"/>
  <c r="A680" i="2" s="1"/>
  <c r="A84" i="31"/>
  <c r="A671" i="2" s="1"/>
  <c r="A75" i="31"/>
  <c r="A662" i="2" s="1"/>
  <c r="A65" i="31"/>
  <c r="A652" i="2" s="1"/>
  <c r="A56" i="31"/>
  <c r="A643" i="2" s="1"/>
  <c r="A48" i="31"/>
  <c r="A635" i="2" s="1"/>
  <c r="A40" i="31"/>
  <c r="A627" i="2" s="1"/>
  <c r="A92" i="31"/>
  <c r="A679" i="2" s="1"/>
  <c r="A83" i="31"/>
  <c r="A670" i="2" s="1"/>
  <c r="A73" i="31"/>
  <c r="A660" i="2" s="1"/>
  <c r="A64" i="31"/>
  <c r="A651" i="2" s="1"/>
  <c r="A55" i="31"/>
  <c r="A642" i="2" s="1"/>
  <c r="A47" i="31"/>
  <c r="A634" i="2" s="1"/>
  <c r="A39" i="31"/>
  <c r="A626" i="2" s="1"/>
  <c r="A91" i="31"/>
  <c r="A678" i="2" s="1"/>
  <c r="A81" i="31"/>
  <c r="A668" i="2" s="1"/>
  <c r="A72" i="31"/>
  <c r="A659" i="2" s="1"/>
  <c r="A63" i="31"/>
  <c r="A650" i="2" s="1"/>
  <c r="A54" i="31"/>
  <c r="A641" i="2" s="1"/>
  <c r="A46" i="31"/>
  <c r="A633" i="2" s="1"/>
  <c r="A38" i="31"/>
  <c r="A625" i="2" s="1"/>
  <c r="A89" i="31"/>
  <c r="A676" i="2" s="1"/>
  <c r="A80" i="31"/>
  <c r="A667" i="2" s="1"/>
  <c r="A71" i="31"/>
  <c r="A658" i="2" s="1"/>
  <c r="A62" i="31"/>
  <c r="A649" i="2" s="1"/>
  <c r="A53" i="31"/>
  <c r="A640" i="2" s="1"/>
  <c r="A45" i="31"/>
  <c r="A632" i="2" s="1"/>
  <c r="A37" i="31"/>
  <c r="A624" i="2" s="1"/>
  <c r="A87" i="31"/>
  <c r="A674" i="2" s="1"/>
  <c r="A78" i="31"/>
  <c r="A665" i="2" s="1"/>
  <c r="A69" i="31"/>
  <c r="A656" i="2" s="1"/>
  <c r="A60" i="31"/>
  <c r="A647" i="2" s="1"/>
  <c r="A51" i="31"/>
  <c r="A638" i="2" s="1"/>
  <c r="A43" i="31"/>
  <c r="A630" i="2" s="1"/>
  <c r="A35" i="31"/>
  <c r="A622" i="2" s="1"/>
  <c r="A95" i="31"/>
  <c r="A682" i="2" s="1"/>
  <c r="A86" i="31"/>
  <c r="A673" i="2" s="1"/>
  <c r="A77" i="31"/>
  <c r="A664" i="2" s="1"/>
  <c r="A68" i="31"/>
  <c r="A655" i="2" s="1"/>
  <c r="A59" i="31"/>
  <c r="A646" i="2" s="1"/>
  <c r="A50" i="31"/>
  <c r="A637" i="2" s="1"/>
  <c r="A42" i="31"/>
  <c r="A629" i="2" s="1"/>
  <c r="A94" i="31"/>
  <c r="A681" i="2" s="1"/>
  <c r="A57" i="31"/>
  <c r="A644" i="2" s="1"/>
  <c r="A88" i="31"/>
  <c r="A675" i="2" s="1"/>
  <c r="A52" i="31"/>
  <c r="A639" i="2" s="1"/>
  <c r="A85" i="31"/>
  <c r="A672" i="2" s="1"/>
  <c r="A49" i="31"/>
  <c r="A636" i="2" s="1"/>
  <c r="A79" i="31"/>
  <c r="A666" i="2" s="1"/>
  <c r="A44" i="31"/>
  <c r="A631" i="2" s="1"/>
  <c r="A70" i="31"/>
  <c r="A657" i="2" s="1"/>
  <c r="A36" i="31"/>
  <c r="A623" i="2" s="1"/>
  <c r="A61" i="31"/>
  <c r="A648" i="2" s="1"/>
  <c r="A41" i="31"/>
  <c r="A628" i="2" s="1"/>
  <c r="A76" i="31"/>
  <c r="A663" i="2" s="1"/>
  <c r="A67" i="31"/>
  <c r="A654" i="2" s="1"/>
  <c r="AT49" i="30"/>
  <c r="A33" i="31"/>
  <c r="A620" i="2" s="1"/>
  <c r="A34" i="31"/>
  <c r="A621" i="2" s="1"/>
  <c r="AT18" i="30"/>
  <c r="AT81" i="30"/>
  <c r="AF32" i="3"/>
  <c r="AG32" i="3"/>
  <c r="P32" i="3"/>
  <c r="A5" i="31"/>
  <c r="A592" i="2" s="1"/>
  <c r="A26" i="31"/>
  <c r="A613" i="2" s="1"/>
  <c r="A18" i="31"/>
  <c r="A605" i="2" s="1"/>
  <c r="A24" i="31"/>
  <c r="A611" i="2" s="1"/>
  <c r="A31" i="31"/>
  <c r="A618" i="2" s="1"/>
  <c r="A23" i="31"/>
  <c r="A610" i="2" s="1"/>
  <c r="A15" i="31"/>
  <c r="A602" i="2" s="1"/>
  <c r="A21" i="31"/>
  <c r="A608" i="2" s="1"/>
  <c r="A13" i="31"/>
  <c r="A600" i="2" s="1"/>
  <c r="A2" i="31"/>
  <c r="A589" i="2" s="1"/>
  <c r="A6" i="31"/>
  <c r="A593" i="2" s="1"/>
  <c r="A28" i="31"/>
  <c r="A615" i="2" s="1"/>
  <c r="A20" i="31"/>
  <c r="A607" i="2" s="1"/>
  <c r="A12" i="31"/>
  <c r="A599" i="2" s="1"/>
  <c r="A27" i="31"/>
  <c r="A614" i="2" s="1"/>
  <c r="A11" i="31"/>
  <c r="A598" i="2" s="1"/>
  <c r="A32" i="31"/>
  <c r="A619" i="2" s="1"/>
  <c r="A16" i="31"/>
  <c r="A603" i="2" s="1"/>
  <c r="A25" i="31"/>
  <c r="A612" i="2" s="1"/>
  <c r="A17" i="31"/>
  <c r="A604" i="2" s="1"/>
  <c r="A19" i="31"/>
  <c r="A606" i="2" s="1"/>
  <c r="A29" i="31"/>
  <c r="A616" i="2" s="1"/>
  <c r="A3" i="31"/>
  <c r="A590" i="2" s="1"/>
  <c r="A10" i="31"/>
  <c r="A597" i="2" s="1"/>
  <c r="A30" i="31"/>
  <c r="A617" i="2" s="1"/>
  <c r="A22" i="31"/>
  <c r="A609" i="2" s="1"/>
  <c r="A14" i="31"/>
  <c r="A601" i="2" s="1"/>
  <c r="A4" i="31"/>
  <c r="A591" i="2" s="1"/>
  <c r="A103" i="31" l="1"/>
  <c r="A102" i="31"/>
  <c r="A101" i="31"/>
  <c r="A128" i="31"/>
  <c r="A715" i="2" s="1"/>
  <c r="A164" i="31"/>
  <c r="A751" i="2" s="1"/>
  <c r="A188" i="31"/>
  <c r="A775" i="2" s="1"/>
  <c r="A129" i="31"/>
  <c r="A716" i="2" s="1"/>
  <c r="A139" i="31"/>
  <c r="A726" i="2" s="1"/>
  <c r="A148" i="31"/>
  <c r="A735" i="2" s="1"/>
  <c r="A158" i="31"/>
  <c r="A745" i="2" s="1"/>
  <c r="A169" i="31"/>
  <c r="A756" i="2" s="1"/>
  <c r="A127" i="31"/>
  <c r="A714" i="2" s="1"/>
  <c r="A138" i="31"/>
  <c r="A725" i="2" s="1"/>
  <c r="A136" i="31"/>
  <c r="A723" i="2" s="1"/>
  <c r="A137" i="31"/>
  <c r="A724" i="2" s="1"/>
  <c r="A147" i="31"/>
  <c r="A734" i="2" s="1"/>
  <c r="A157" i="31"/>
  <c r="A744" i="2" s="1"/>
  <c r="A167" i="31"/>
  <c r="A754" i="2" s="1"/>
  <c r="A178" i="31"/>
  <c r="A765" i="2" s="1"/>
  <c r="A144" i="31"/>
  <c r="A731" i="2" s="1"/>
  <c r="A177" i="31"/>
  <c r="A764" i="2" s="1"/>
  <c r="A143" i="31"/>
  <c r="A730" i="2" s="1"/>
  <c r="A154" i="31"/>
  <c r="A741" i="2" s="1"/>
  <c r="A175" i="31"/>
  <c r="A762" i="2" s="1"/>
  <c r="A186" i="31"/>
  <c r="A773" i="2" s="1"/>
  <c r="A170" i="31"/>
  <c r="A757" i="2" s="1"/>
  <c r="A179" i="31"/>
  <c r="A766" i="2" s="1"/>
  <c r="A162" i="31"/>
  <c r="A749" i="2" s="1"/>
  <c r="A163" i="31"/>
  <c r="A750" i="2" s="1"/>
  <c r="A174" i="31"/>
  <c r="A761" i="2" s="1"/>
  <c r="A185" i="31"/>
  <c r="A772" i="2" s="1"/>
  <c r="A134" i="31"/>
  <c r="A721" i="2" s="1"/>
  <c r="A160" i="31"/>
  <c r="A747" i="2" s="1"/>
  <c r="A173" i="31"/>
  <c r="A760" i="2" s="1"/>
  <c r="A156" i="31"/>
  <c r="A743" i="2" s="1"/>
  <c r="A187" i="31"/>
  <c r="A774" i="2" s="1"/>
  <c r="A161" i="31"/>
  <c r="A748" i="2" s="1"/>
  <c r="A153" i="31"/>
  <c r="A740" i="2" s="1"/>
  <c r="A165" i="31"/>
  <c r="A752" i="2" s="1"/>
  <c r="A152" i="31"/>
  <c r="A739" i="2" s="1"/>
  <c r="A135" i="31"/>
  <c r="A722" i="2" s="1"/>
  <c r="A146" i="31"/>
  <c r="A733" i="2" s="1"/>
  <c r="A171" i="31"/>
  <c r="A758" i="2" s="1"/>
  <c r="A172" i="31"/>
  <c r="A759" i="2" s="1"/>
  <c r="A183" i="31"/>
  <c r="A770" i="2" s="1"/>
  <c r="A133" i="31"/>
  <c r="A720" i="2" s="1"/>
  <c r="A142" i="31"/>
  <c r="A729" i="2" s="1"/>
  <c r="A168" i="31"/>
  <c r="A755" i="2" s="1"/>
  <c r="A155" i="31"/>
  <c r="A742" i="2" s="1"/>
  <c r="A182" i="31"/>
  <c r="A769" i="2" s="1"/>
  <c r="A180" i="31"/>
  <c r="A767" i="2" s="1"/>
  <c r="A181" i="31"/>
  <c r="A768" i="2" s="1"/>
  <c r="A132" i="31"/>
  <c r="A719" i="2" s="1"/>
  <c r="A141" i="31"/>
  <c r="A728" i="2" s="1"/>
  <c r="A150" i="31"/>
  <c r="A737" i="2" s="1"/>
  <c r="A176" i="31"/>
  <c r="A763" i="2" s="1"/>
  <c r="A145" i="31"/>
  <c r="A732" i="2" s="1"/>
  <c r="A166" i="31"/>
  <c r="A753" i="2" s="1"/>
  <c r="A130" i="31"/>
  <c r="A717" i="2" s="1"/>
  <c r="A151" i="31"/>
  <c r="A738" i="2" s="1"/>
  <c r="A189" i="31"/>
  <c r="A776" i="2" s="1"/>
  <c r="A131" i="31"/>
  <c r="A718" i="2" s="1"/>
  <c r="A140" i="31"/>
  <c r="A727" i="2" s="1"/>
  <c r="A149" i="31"/>
  <c r="A736" i="2" s="1"/>
  <c r="A159" i="31"/>
  <c r="A746" i="2" s="1"/>
  <c r="A184" i="31"/>
  <c r="A771" i="2" s="1"/>
  <c r="R56" i="23"/>
  <c r="X425" i="2" s="1"/>
  <c r="Q66" i="22"/>
  <c r="R58" i="23" s="1"/>
  <c r="X427" i="2" s="1"/>
  <c r="S56" i="23"/>
  <c r="Y425" i="2" s="1"/>
  <c r="R66" i="22"/>
  <c r="S58" i="23" s="1"/>
  <c r="Y427" i="2" s="1"/>
  <c r="M15" i="15"/>
  <c r="K280" i="2" s="1"/>
  <c r="A108" i="31"/>
  <c r="A695" i="2" s="1"/>
  <c r="A111" i="31"/>
  <c r="A698" i="2" s="1"/>
  <c r="A122" i="31"/>
  <c r="A709" i="2" s="1"/>
  <c r="A117" i="31"/>
  <c r="A704" i="2" s="1"/>
  <c r="A98" i="31"/>
  <c r="A685" i="2" s="1"/>
  <c r="A123" i="31"/>
  <c r="A710" i="2" s="1"/>
  <c r="A96" i="31"/>
  <c r="A683" i="2" s="1"/>
  <c r="A118" i="31"/>
  <c r="A705" i="2" s="1"/>
  <c r="A99" i="31"/>
  <c r="A686" i="2" s="1"/>
  <c r="A97" i="31"/>
  <c r="A684" i="2" s="1"/>
  <c r="A105" i="31"/>
  <c r="A692" i="2" s="1"/>
  <c r="A115" i="31"/>
  <c r="A702" i="2" s="1"/>
  <c r="A112" i="31"/>
  <c r="A699" i="2" s="1"/>
  <c r="A116" i="31"/>
  <c r="A703" i="2" s="1"/>
  <c r="A119" i="31"/>
  <c r="A706" i="2" s="1"/>
  <c r="A121" i="31"/>
  <c r="A708" i="2" s="1"/>
  <c r="A100" i="31"/>
  <c r="A687" i="2" s="1"/>
  <c r="A125" i="31"/>
  <c r="A712" i="2" s="1"/>
  <c r="A120" i="31"/>
  <c r="A707" i="2" s="1"/>
  <c r="A124" i="31"/>
  <c r="A711" i="2" s="1"/>
  <c r="A110" i="31"/>
  <c r="A697" i="2" s="1"/>
  <c r="A106" i="31"/>
  <c r="A693" i="2" s="1"/>
  <c r="A104" i="31"/>
  <c r="A691" i="2" s="1"/>
  <c r="A113" i="31"/>
  <c r="A700" i="2" s="1"/>
  <c r="A126" i="31"/>
  <c r="A713" i="2" s="1"/>
  <c r="A114" i="31"/>
  <c r="A701" i="2" s="1"/>
  <c r="A107" i="31"/>
  <c r="A694" i="2" s="1"/>
  <c r="A109" i="31"/>
  <c r="A696" i="2" s="1"/>
  <c r="C55" i="26"/>
  <c r="C67" i="26" s="1"/>
  <c r="AT103" i="30"/>
  <c r="AT104" i="30" s="1"/>
  <c r="Q32" i="3"/>
  <c r="A195" i="31" l="1"/>
  <c r="A688" i="2"/>
  <c r="A196" i="31"/>
  <c r="A689" i="2"/>
  <c r="A197" i="31"/>
  <c r="A690" i="2"/>
  <c r="G55" i="27"/>
  <c r="AE490" i="2" s="1"/>
  <c r="J67" i="26"/>
  <c r="A201" i="31"/>
  <c r="A788" i="2" s="1"/>
  <c r="A208" i="31"/>
  <c r="A795" i="2" s="1"/>
  <c r="A219" i="31"/>
  <c r="A806" i="2" s="1"/>
  <c r="A191" i="31"/>
  <c r="A778" i="2" s="1"/>
  <c r="A205" i="31"/>
  <c r="A792" i="2" s="1"/>
  <c r="A234" i="31"/>
  <c r="A821" i="2" s="1"/>
  <c r="A224" i="31"/>
  <c r="A811" i="2" s="1"/>
  <c r="A244" i="31"/>
  <c r="A831" i="2" s="1"/>
  <c r="A274" i="31"/>
  <c r="A861" i="2" s="1"/>
  <c r="A236" i="31"/>
  <c r="A823" i="2" s="1"/>
  <c r="A265" i="31"/>
  <c r="A852" i="2" s="1"/>
  <c r="A259" i="31"/>
  <c r="A846" i="2" s="1"/>
  <c r="A250" i="31"/>
  <c r="A837" i="2" s="1"/>
  <c r="A279" i="31"/>
  <c r="A866" i="2" s="1"/>
  <c r="A273" i="31"/>
  <c r="A860" i="2" s="1"/>
  <c r="A248" i="31"/>
  <c r="A835" i="2" s="1"/>
  <c r="A272" i="31"/>
  <c r="A859" i="2" s="1"/>
  <c r="A231" i="31"/>
  <c r="A818" i="2" s="1"/>
  <c r="A263" i="31"/>
  <c r="A850" i="2" s="1"/>
  <c r="A223" i="31"/>
  <c r="A810" i="2" s="1"/>
  <c r="A199" i="31"/>
  <c r="A220" i="31"/>
  <c r="A807" i="2" s="1"/>
  <c r="A207" i="31"/>
  <c r="A794" i="2" s="1"/>
  <c r="A260" i="31"/>
  <c r="A847" i="2" s="1"/>
  <c r="A235" i="31"/>
  <c r="A822" i="2" s="1"/>
  <c r="A276" i="31"/>
  <c r="A863" i="2" s="1"/>
  <c r="A227" i="31"/>
  <c r="A814" i="2" s="1"/>
  <c r="A240" i="31"/>
  <c r="A827" i="2" s="1"/>
  <c r="A247" i="31"/>
  <c r="A834" i="2" s="1"/>
  <c r="A267" i="31"/>
  <c r="A854" i="2" s="1"/>
  <c r="A268" i="31"/>
  <c r="A855" i="2" s="1"/>
  <c r="A264" i="31"/>
  <c r="A851" i="2" s="1"/>
  <c r="A237" i="31"/>
  <c r="A824" i="2" s="1"/>
  <c r="A261" i="31"/>
  <c r="A848" i="2" s="1"/>
  <c r="A230" i="31"/>
  <c r="A817" i="2" s="1"/>
  <c r="A252" i="31"/>
  <c r="A839" i="2" s="1"/>
  <c r="A282" i="31"/>
  <c r="A869" i="2" s="1"/>
  <c r="A202" i="31"/>
  <c r="A789" i="2" s="1"/>
  <c r="A225" i="31"/>
  <c r="A812" i="2" s="1"/>
  <c r="A198" i="31"/>
  <c r="A213" i="31"/>
  <c r="A800" i="2" s="1"/>
  <c r="A190" i="31"/>
  <c r="A777" i="2" s="1"/>
  <c r="A214" i="31"/>
  <c r="A801" i="2" s="1"/>
  <c r="A215" i="31"/>
  <c r="A802" i="2" s="1"/>
  <c r="A278" i="31"/>
  <c r="A865" i="2" s="1"/>
  <c r="A210" i="31"/>
  <c r="A797" i="2" s="1"/>
  <c r="A283" i="31"/>
  <c r="A870" i="2" s="1"/>
  <c r="A239" i="31"/>
  <c r="A826" i="2" s="1"/>
  <c r="A226" i="31"/>
  <c r="A813" i="2" s="1"/>
  <c r="A249" i="31"/>
  <c r="A836" i="2" s="1"/>
  <c r="A277" i="31"/>
  <c r="A864" i="2" s="1"/>
  <c r="A229" i="31"/>
  <c r="A816" i="2" s="1"/>
  <c r="A255" i="31"/>
  <c r="A842" i="2" s="1"/>
  <c r="A254" i="31"/>
  <c r="A841" i="2" s="1"/>
  <c r="A257" i="31"/>
  <c r="A844" i="2" s="1"/>
  <c r="A280" i="31"/>
  <c r="A867" i="2" s="1"/>
  <c r="A271" i="31"/>
  <c r="A858" i="2" s="1"/>
  <c r="A251" i="31"/>
  <c r="A838" i="2" s="1"/>
  <c r="A232" i="31"/>
  <c r="A819" i="2" s="1"/>
  <c r="A242" i="31"/>
  <c r="A829" i="2" s="1"/>
  <c r="A258" i="31"/>
  <c r="A845" i="2" s="1"/>
  <c r="A194" i="31"/>
  <c r="A781" i="2" s="1"/>
  <c r="A217" i="31"/>
  <c r="A804" i="2" s="1"/>
  <c r="A253" i="31"/>
  <c r="A840" i="2" s="1"/>
  <c r="A204" i="31"/>
  <c r="A791" i="2" s="1"/>
  <c r="A206" i="31"/>
  <c r="A793" i="2" s="1"/>
  <c r="A192" i="31"/>
  <c r="A779" i="2" s="1"/>
  <c r="A216" i="31"/>
  <c r="A803" i="2" s="1"/>
  <c r="A193" i="31"/>
  <c r="A780" i="2" s="1"/>
  <c r="A212" i="31"/>
  <c r="A799" i="2" s="1"/>
  <c r="A200" i="31"/>
  <c r="A203" i="31"/>
  <c r="A790" i="2" s="1"/>
  <c r="A218" i="31"/>
  <c r="A805" i="2" s="1"/>
  <c r="A209" i="31"/>
  <c r="A796" i="2" s="1"/>
  <c r="A211" i="31"/>
  <c r="A798" i="2" s="1"/>
  <c r="A243" i="31"/>
  <c r="A830" i="2" s="1"/>
  <c r="A245" i="31"/>
  <c r="A832" i="2" s="1"/>
  <c r="A270" i="31"/>
  <c r="A857" i="2" s="1"/>
  <c r="A275" i="31"/>
  <c r="A862" i="2" s="1"/>
  <c r="A262" i="31"/>
  <c r="A849" i="2" s="1"/>
  <c r="A266" i="31"/>
  <c r="A853" i="2" s="1"/>
  <c r="A246" i="31"/>
  <c r="A833" i="2" s="1"/>
  <c r="A281" i="31"/>
  <c r="A868" i="2" s="1"/>
  <c r="A228" i="31"/>
  <c r="A815" i="2" s="1"/>
  <c r="A256" i="31"/>
  <c r="A843" i="2" s="1"/>
  <c r="A269" i="31"/>
  <c r="A856" i="2" s="1"/>
  <c r="A238" i="31"/>
  <c r="A825" i="2" s="1"/>
  <c r="A241" i="31"/>
  <c r="A828" i="2" s="1"/>
  <c r="A221" i="31"/>
  <c r="A808" i="2" s="1"/>
  <c r="A233" i="31"/>
  <c r="A820" i="2" s="1"/>
  <c r="A222" i="31"/>
  <c r="A809" i="2" s="1"/>
  <c r="T56" i="23"/>
  <c r="Z425" i="2" s="1"/>
  <c r="S66" i="22"/>
  <c r="T64" i="22"/>
  <c r="N15" i="15"/>
  <c r="L280" i="2" s="1"/>
  <c r="G54" i="27"/>
  <c r="AE489" i="2" s="1"/>
  <c r="G43" i="27"/>
  <c r="AE478" i="2" s="1"/>
  <c r="A43" i="33"/>
  <c r="A1687" i="2" s="1"/>
  <c r="A22" i="33"/>
  <c r="A1666" i="2" s="1"/>
  <c r="A19" i="33"/>
  <c r="A1663" i="2" s="1"/>
  <c r="A21" i="33"/>
  <c r="A1665" i="2" s="1"/>
  <c r="A20" i="33"/>
  <c r="A1664" i="2" s="1"/>
  <c r="A54" i="33"/>
  <c r="A1698" i="2" s="1"/>
  <c r="R32" i="3"/>
  <c r="A90" i="33"/>
  <c r="A1734" i="2" s="1"/>
  <c r="A87" i="33"/>
  <c r="A1731" i="2" s="1"/>
  <c r="A39" i="33"/>
  <c r="A1683" i="2" s="1"/>
  <c r="A40" i="33"/>
  <c r="A1684" i="2" s="1"/>
  <c r="A41" i="33"/>
  <c r="A1685" i="2" s="1"/>
  <c r="A88" i="33"/>
  <c r="A1732" i="2" s="1"/>
  <c r="A89" i="33"/>
  <c r="A1733" i="2" s="1"/>
  <c r="A30" i="33"/>
  <c r="A1674" i="2" s="1"/>
  <c r="A38" i="33"/>
  <c r="A1682" i="2" s="1"/>
  <c r="A292" i="31" l="1"/>
  <c r="A879" i="2" s="1"/>
  <c r="A785" i="2"/>
  <c r="A294" i="31"/>
  <c r="A881" i="2" s="1"/>
  <c r="A787" i="2"/>
  <c r="A290" i="31"/>
  <c r="A877" i="2" s="1"/>
  <c r="A783" i="2"/>
  <c r="A293" i="31"/>
  <c r="A880" i="2" s="1"/>
  <c r="A786" i="2"/>
  <c r="A291" i="31"/>
  <c r="A878" i="2" s="1"/>
  <c r="A784" i="2"/>
  <c r="A289" i="31"/>
  <c r="A876" i="2" s="1"/>
  <c r="A782" i="2"/>
  <c r="C26" i="6"/>
  <c r="D26" i="6" s="1"/>
  <c r="A325" i="31"/>
  <c r="A912" i="2" s="1"/>
  <c r="A359" i="31"/>
  <c r="A946" i="2" s="1"/>
  <c r="A340" i="31"/>
  <c r="A927" i="2" s="1"/>
  <c r="A300" i="31"/>
  <c r="A887" i="2" s="1"/>
  <c r="A313" i="31"/>
  <c r="A900" i="2" s="1"/>
  <c r="A350" i="31"/>
  <c r="A937" i="2" s="1"/>
  <c r="A339" i="31"/>
  <c r="A926" i="2" s="1"/>
  <c r="A377" i="31"/>
  <c r="A964" i="2" s="1"/>
  <c r="A326" i="31"/>
  <c r="A913" i="2" s="1"/>
  <c r="A336" i="31"/>
  <c r="A923" i="2" s="1"/>
  <c r="A312" i="31"/>
  <c r="A899" i="2" s="1"/>
  <c r="A295" i="31"/>
  <c r="A882" i="2" s="1"/>
  <c r="A349" i="31"/>
  <c r="A936" i="2" s="1"/>
  <c r="A361" i="31"/>
  <c r="A948" i="2" s="1"/>
  <c r="A337" i="31"/>
  <c r="A924" i="2" s="1"/>
  <c r="A357" i="31"/>
  <c r="A944" i="2" s="1"/>
  <c r="A320" i="31"/>
  <c r="A907" i="2" s="1"/>
  <c r="A345" i="31"/>
  <c r="A932" i="2" s="1"/>
  <c r="A356" i="31"/>
  <c r="A943" i="2" s="1"/>
  <c r="A341" i="31"/>
  <c r="A928" i="2" s="1"/>
  <c r="A285" i="31"/>
  <c r="A872" i="2" s="1"/>
  <c r="A338" i="31"/>
  <c r="A925" i="2" s="1"/>
  <c r="A335" i="31"/>
  <c r="A922" i="2" s="1"/>
  <c r="A308" i="31"/>
  <c r="A895" i="2" s="1"/>
  <c r="A297" i="31"/>
  <c r="A884" i="2" s="1"/>
  <c r="A286" i="31"/>
  <c r="A873" i="2" s="1"/>
  <c r="A314" i="31"/>
  <c r="A901" i="2" s="1"/>
  <c r="A329" i="31"/>
  <c r="A916" i="2" s="1"/>
  <c r="A354" i="31"/>
  <c r="A941" i="2" s="1"/>
  <c r="A374" i="31"/>
  <c r="A961" i="2" s="1"/>
  <c r="A311" i="31"/>
  <c r="A898" i="2" s="1"/>
  <c r="A322" i="31"/>
  <c r="A909" i="2" s="1"/>
  <c r="A327" i="31"/>
  <c r="A914" i="2" s="1"/>
  <c r="A365" i="31"/>
  <c r="A952" i="2" s="1"/>
  <c r="A324" i="31"/>
  <c r="A911" i="2" s="1"/>
  <c r="A304" i="31"/>
  <c r="A891" i="2" s="1"/>
  <c r="A360" i="31"/>
  <c r="A947" i="2" s="1"/>
  <c r="A370" i="31"/>
  <c r="A957" i="2" s="1"/>
  <c r="A362" i="31"/>
  <c r="A949" i="2" s="1"/>
  <c r="A321" i="31"/>
  <c r="A908" i="2" s="1"/>
  <c r="A316" i="31"/>
  <c r="A903" i="2" s="1"/>
  <c r="A319" i="31"/>
  <c r="A906" i="2" s="1"/>
  <c r="A372" i="31"/>
  <c r="A959" i="2" s="1"/>
  <c r="A330" i="31"/>
  <c r="A917" i="2" s="1"/>
  <c r="A366" i="31"/>
  <c r="A953" i="2" s="1"/>
  <c r="A343" i="31"/>
  <c r="A930" i="2" s="1"/>
  <c r="A367" i="31"/>
  <c r="A954" i="2" s="1"/>
  <c r="A306" i="31"/>
  <c r="A893" i="2" s="1"/>
  <c r="A309" i="31"/>
  <c r="A896" i="2" s="1"/>
  <c r="A303" i="31"/>
  <c r="A890" i="2" s="1"/>
  <c r="A288" i="31"/>
  <c r="A875" i="2" s="1"/>
  <c r="A348" i="31"/>
  <c r="A935" i="2" s="1"/>
  <c r="A351" i="31"/>
  <c r="A938" i="2" s="1"/>
  <c r="A346" i="31"/>
  <c r="A933" i="2" s="1"/>
  <c r="A307" i="31"/>
  <c r="A894" i="2" s="1"/>
  <c r="A284" i="31"/>
  <c r="A871" i="2" s="1"/>
  <c r="A299" i="31"/>
  <c r="A886" i="2" s="1"/>
  <c r="A358" i="31"/>
  <c r="A945" i="2" s="1"/>
  <c r="A364" i="31"/>
  <c r="A951" i="2" s="1"/>
  <c r="A373" i="31"/>
  <c r="A960" i="2" s="1"/>
  <c r="A317" i="31"/>
  <c r="A904" i="2" s="1"/>
  <c r="A328" i="31"/>
  <c r="A915" i="2" s="1"/>
  <c r="A376" i="31"/>
  <c r="A963" i="2" s="1"/>
  <c r="A333" i="31"/>
  <c r="A920" i="2" s="1"/>
  <c r="A331" i="31"/>
  <c r="A918" i="2" s="1"/>
  <c r="A305" i="31"/>
  <c r="A892" i="2" s="1"/>
  <c r="A318" i="31"/>
  <c r="A905" i="2" s="1"/>
  <c r="A353" i="31"/>
  <c r="A940" i="2" s="1"/>
  <c r="A363" i="31"/>
  <c r="A950" i="2" s="1"/>
  <c r="A342" i="31"/>
  <c r="A929" i="2" s="1"/>
  <c r="A315" i="31"/>
  <c r="A902" i="2" s="1"/>
  <c r="A287" i="31"/>
  <c r="A874" i="2" s="1"/>
  <c r="A301" i="31"/>
  <c r="A888" i="2" s="1"/>
  <c r="A355" i="31"/>
  <c r="A942" i="2" s="1"/>
  <c r="A368" i="31"/>
  <c r="A955" i="2" s="1"/>
  <c r="A352" i="31"/>
  <c r="A939" i="2" s="1"/>
  <c r="A323" i="31"/>
  <c r="A910" i="2" s="1"/>
  <c r="A375" i="31"/>
  <c r="A962" i="2" s="1"/>
  <c r="A310" i="31"/>
  <c r="A897" i="2" s="1"/>
  <c r="A334" i="31"/>
  <c r="A921" i="2" s="1"/>
  <c r="A344" i="31"/>
  <c r="A931" i="2" s="1"/>
  <c r="A332" i="31"/>
  <c r="A919" i="2" s="1"/>
  <c r="A296" i="31"/>
  <c r="A883" i="2" s="1"/>
  <c r="A369" i="31"/>
  <c r="A956" i="2" s="1"/>
  <c r="A347" i="31"/>
  <c r="A934" i="2" s="1"/>
  <c r="A371" i="31"/>
  <c r="A958" i="2" s="1"/>
  <c r="A302" i="31"/>
  <c r="A889" i="2" s="1"/>
  <c r="A298" i="31"/>
  <c r="A885" i="2" s="1"/>
  <c r="T58" i="23"/>
  <c r="Z427" i="2" s="1"/>
  <c r="O15" i="15"/>
  <c r="M280" i="2" s="1"/>
  <c r="G56" i="27"/>
  <c r="AE491" i="2" s="1"/>
  <c r="S32" i="3"/>
  <c r="A86" i="33"/>
  <c r="A1730" i="2" s="1"/>
  <c r="A91" i="33"/>
  <c r="A1735" i="2" s="1"/>
  <c r="A92" i="33"/>
  <c r="A1736" i="2" s="1"/>
  <c r="A93" i="33"/>
  <c r="A1737" i="2" s="1"/>
  <c r="A94" i="33"/>
  <c r="A1738" i="2" s="1"/>
  <c r="A95" i="33"/>
  <c r="A1739" i="2" s="1"/>
  <c r="A79" i="33"/>
  <c r="A1723" i="2" s="1"/>
  <c r="A80" i="33"/>
  <c r="A1724" i="2" s="1"/>
  <c r="A81" i="33"/>
  <c r="A1725" i="2" s="1"/>
  <c r="A82" i="33"/>
  <c r="A1726" i="2" s="1"/>
  <c r="A83" i="33"/>
  <c r="A1727" i="2" s="1"/>
  <c r="A84" i="33"/>
  <c r="A1728" i="2" s="1"/>
  <c r="A85" i="33"/>
  <c r="A1729" i="2" s="1"/>
  <c r="A78" i="33"/>
  <c r="A1722" i="2" s="1"/>
  <c r="A71" i="33"/>
  <c r="A1715" i="2" s="1"/>
  <c r="A72" i="33"/>
  <c r="A1716" i="2" s="1"/>
  <c r="A73" i="33"/>
  <c r="A1717" i="2" s="1"/>
  <c r="A74" i="33"/>
  <c r="A1718" i="2" s="1"/>
  <c r="A75" i="33"/>
  <c r="A1719" i="2" s="1"/>
  <c r="A76" i="33"/>
  <c r="A1720" i="2" s="1"/>
  <c r="A77" i="33"/>
  <c r="A1721" i="2" s="1"/>
  <c r="A64" i="33"/>
  <c r="A1708" i="2" s="1"/>
  <c r="A65" i="33"/>
  <c r="A1709" i="2" s="1"/>
  <c r="A66" i="33"/>
  <c r="A1710" i="2" s="1"/>
  <c r="A67" i="33"/>
  <c r="A1711" i="2" s="1"/>
  <c r="A68" i="33"/>
  <c r="A1712" i="2" s="1"/>
  <c r="A69" i="33"/>
  <c r="A1713" i="2" s="1"/>
  <c r="A70" i="33"/>
  <c r="A1714" i="2" s="1"/>
  <c r="A62" i="33"/>
  <c r="A1706" i="2" s="1"/>
  <c r="A63" i="33"/>
  <c r="A1707" i="2" s="1"/>
  <c r="A57" i="33"/>
  <c r="A1701" i="2" s="1"/>
  <c r="A58" i="33"/>
  <c r="A1702" i="2" s="1"/>
  <c r="A59" i="33"/>
  <c r="A1703" i="2" s="1"/>
  <c r="A60" i="33"/>
  <c r="A1704" i="2" s="1"/>
  <c r="A61" i="33"/>
  <c r="A1705" i="2" s="1"/>
  <c r="A55" i="33"/>
  <c r="A1699" i="2" s="1"/>
  <c r="A56" i="33"/>
  <c r="A1700" i="2" s="1"/>
  <c r="A52" i="33"/>
  <c r="A1696" i="2" s="1"/>
  <c r="A53" i="33"/>
  <c r="A1697" i="2" s="1"/>
  <c r="A46" i="33"/>
  <c r="A1690" i="2" s="1"/>
  <c r="A47" i="33"/>
  <c r="A1691" i="2" s="1"/>
  <c r="A48" i="33"/>
  <c r="A1692" i="2" s="1"/>
  <c r="A49" i="33"/>
  <c r="A1693" i="2" s="1"/>
  <c r="A50" i="33"/>
  <c r="A1694" i="2" s="1"/>
  <c r="A51" i="33"/>
  <c r="A1695" i="2" s="1"/>
  <c r="H2" i="27"/>
  <c r="AH437" i="2" s="1"/>
  <c r="G2" i="27"/>
  <c r="AE437" i="2" s="1"/>
  <c r="F2" i="27"/>
  <c r="F437" i="2" s="1"/>
  <c r="A435" i="31" l="1"/>
  <c r="A1022" i="2" s="1"/>
  <c r="A432" i="31"/>
  <c r="A1019" i="2" s="1"/>
  <c r="A463" i="31"/>
  <c r="A1050" i="2" s="1"/>
  <c r="A443" i="31"/>
  <c r="A1030" i="2" s="1"/>
  <c r="A430" i="31"/>
  <c r="A1017" i="2" s="1"/>
  <c r="A393" i="31"/>
  <c r="A980" i="2" s="1"/>
  <c r="A416" i="31"/>
  <c r="A1003" i="2" s="1"/>
  <c r="A446" i="31"/>
  <c r="A1033" i="2" s="1"/>
  <c r="A434" i="31"/>
  <c r="A1021" i="2" s="1"/>
  <c r="A391" i="31"/>
  <c r="A978" i="2" s="1"/>
  <c r="A431" i="31"/>
  <c r="A1018" i="2" s="1"/>
  <c r="A407" i="31"/>
  <c r="A994" i="2" s="1"/>
  <c r="A458" i="31"/>
  <c r="A1045" i="2" s="1"/>
  <c r="A453" i="31"/>
  <c r="A1040" i="2" s="1"/>
  <c r="A402" i="31"/>
  <c r="A989" i="2" s="1"/>
  <c r="A429" i="31"/>
  <c r="A1016" i="2" s="1"/>
  <c r="A445" i="31"/>
  <c r="A1032" i="2" s="1"/>
  <c r="A383" i="31"/>
  <c r="A465" i="31"/>
  <c r="A1052" i="2" s="1"/>
  <c r="A388" i="31"/>
  <c r="A975" i="2" s="1"/>
  <c r="A386" i="31"/>
  <c r="A973" i="2" s="1"/>
  <c r="A457" i="31"/>
  <c r="A1044" i="2" s="1"/>
  <c r="A422" i="31"/>
  <c r="A1009" i="2" s="1"/>
  <c r="A411" i="31"/>
  <c r="A998" i="2" s="1"/>
  <c r="A389" i="31"/>
  <c r="A976" i="2" s="1"/>
  <c r="A451" i="31"/>
  <c r="A1038" i="2" s="1"/>
  <c r="A419" i="31"/>
  <c r="A1006" i="2" s="1"/>
  <c r="A405" i="31"/>
  <c r="A992" i="2" s="1"/>
  <c r="A387" i="31"/>
  <c r="A974" i="2" s="1"/>
  <c r="A439" i="31"/>
  <c r="A1026" i="2" s="1"/>
  <c r="A397" i="31"/>
  <c r="A984" i="2" s="1"/>
  <c r="A454" i="31"/>
  <c r="A1041" i="2" s="1"/>
  <c r="A404" i="31"/>
  <c r="A991" i="2" s="1"/>
  <c r="A448" i="31"/>
  <c r="A1035" i="2" s="1"/>
  <c r="A415" i="31"/>
  <c r="A1002" i="2" s="1"/>
  <c r="A462" i="31"/>
  <c r="A1049" i="2" s="1"/>
  <c r="A380" i="31"/>
  <c r="A423" i="31"/>
  <c r="A1010" i="2" s="1"/>
  <c r="A444" i="31"/>
  <c r="A1031" i="2" s="1"/>
  <c r="A425" i="31"/>
  <c r="A1012" i="2" s="1"/>
  <c r="A400" i="31"/>
  <c r="A987" i="2" s="1"/>
  <c r="A427" i="31"/>
  <c r="A1014" i="2" s="1"/>
  <c r="A428" i="31"/>
  <c r="A1015" i="2" s="1"/>
  <c r="A390" i="31"/>
  <c r="A977" i="2" s="1"/>
  <c r="A384" i="31"/>
  <c r="A971" i="2" s="1"/>
  <c r="A440" i="31"/>
  <c r="A1027" i="2" s="1"/>
  <c r="A381" i="31"/>
  <c r="A441" i="31"/>
  <c r="A1028" i="2" s="1"/>
  <c r="A421" i="31"/>
  <c r="A1008" i="2" s="1"/>
  <c r="A461" i="31"/>
  <c r="A1048" i="2" s="1"/>
  <c r="A378" i="31"/>
  <c r="A436" i="31"/>
  <c r="A1023" i="2" s="1"/>
  <c r="A394" i="31"/>
  <c r="A981" i="2" s="1"/>
  <c r="A418" i="31"/>
  <c r="A1005" i="2" s="1"/>
  <c r="A409" i="31"/>
  <c r="A996" i="2" s="1"/>
  <c r="A392" i="31"/>
  <c r="A979" i="2" s="1"/>
  <c r="A410" i="31"/>
  <c r="A997" i="2" s="1"/>
  <c r="A442" i="31"/>
  <c r="A1029" i="2" s="1"/>
  <c r="A385" i="31"/>
  <c r="A972" i="2" s="1"/>
  <c r="A426" i="31"/>
  <c r="A1013" i="2" s="1"/>
  <c r="A433" i="31"/>
  <c r="A1020" i="2" s="1"/>
  <c r="A449" i="31"/>
  <c r="A1036" i="2" s="1"/>
  <c r="A424" i="31"/>
  <c r="A1011" i="2" s="1"/>
  <c r="A438" i="31"/>
  <c r="A1025" i="2" s="1"/>
  <c r="A447" i="31"/>
  <c r="A1034" i="2" s="1"/>
  <c r="A459" i="31"/>
  <c r="A1046" i="2" s="1"/>
  <c r="A420" i="31"/>
  <c r="A1007" i="2" s="1"/>
  <c r="A398" i="31"/>
  <c r="A985" i="2" s="1"/>
  <c r="A456" i="31"/>
  <c r="A1043" i="2" s="1"/>
  <c r="A403" i="31"/>
  <c r="A990" i="2" s="1"/>
  <c r="A406" i="31"/>
  <c r="A993" i="2" s="1"/>
  <c r="A464" i="31"/>
  <c r="A1051" i="2" s="1"/>
  <c r="A452" i="31"/>
  <c r="A1039" i="2" s="1"/>
  <c r="A395" i="31"/>
  <c r="A982" i="2" s="1"/>
  <c r="A382" i="31"/>
  <c r="A455" i="31"/>
  <c r="A1042" i="2" s="1"/>
  <c r="A460" i="31"/>
  <c r="A1047" i="2" s="1"/>
  <c r="A450" i="31"/>
  <c r="A1037" i="2" s="1"/>
  <c r="A412" i="31"/>
  <c r="A999" i="2" s="1"/>
  <c r="A399" i="31"/>
  <c r="A986" i="2" s="1"/>
  <c r="A417" i="31"/>
  <c r="A1004" i="2" s="1"/>
  <c r="A396" i="31"/>
  <c r="A983" i="2" s="1"/>
  <c r="A379" i="31"/>
  <c r="A408" i="31"/>
  <c r="A995" i="2" s="1"/>
  <c r="A437" i="31"/>
  <c r="A1024" i="2" s="1"/>
  <c r="A414" i="31"/>
  <c r="A1001" i="2" s="1"/>
  <c r="A401" i="31"/>
  <c r="A988" i="2" s="1"/>
  <c r="A413" i="31"/>
  <c r="A1000" i="2" s="1"/>
  <c r="G59" i="23"/>
  <c r="T428" i="2" s="1"/>
  <c r="F69" i="22"/>
  <c r="G61" i="23" s="1"/>
  <c r="T430" i="2" s="1"/>
  <c r="P15" i="15"/>
  <c r="N280" i="2" s="1"/>
  <c r="T32" i="3"/>
  <c r="A2" i="27"/>
  <c r="A437" i="2" s="1"/>
  <c r="A467" i="31" l="1"/>
  <c r="A1054" i="2" s="1"/>
  <c r="A966" i="2"/>
  <c r="A470" i="31"/>
  <c r="A969" i="2"/>
  <c r="A466" i="31"/>
  <c r="A1053" i="2" s="1"/>
  <c r="A965" i="2"/>
  <c r="A469" i="31"/>
  <c r="A968" i="2"/>
  <c r="A471" i="31"/>
  <c r="A970" i="2"/>
  <c r="A468" i="31"/>
  <c r="A1055" i="2" s="1"/>
  <c r="A967" i="2"/>
  <c r="A511" i="31"/>
  <c r="A1098" i="2" s="1"/>
  <c r="A541" i="31"/>
  <c r="A1128" i="2" s="1"/>
  <c r="A517" i="31"/>
  <c r="A1104" i="2" s="1"/>
  <c r="A496" i="31"/>
  <c r="A1083" i="2" s="1"/>
  <c r="A546" i="31"/>
  <c r="A1133" i="2" s="1"/>
  <c r="A515" i="31"/>
  <c r="A1102" i="2" s="1"/>
  <c r="A477" i="31"/>
  <c r="A1064" i="2" s="1"/>
  <c r="A549" i="31"/>
  <c r="A1136" i="2" s="1"/>
  <c r="A492" i="31"/>
  <c r="A1079" i="2" s="1"/>
  <c r="A532" i="31"/>
  <c r="A1119" i="2" s="1"/>
  <c r="A486" i="31"/>
  <c r="A1073" i="2" s="1"/>
  <c r="A530" i="31"/>
  <c r="A1117" i="2" s="1"/>
  <c r="A535" i="31"/>
  <c r="A1122" i="2" s="1"/>
  <c r="A478" i="31"/>
  <c r="A1065" i="2" s="1"/>
  <c r="A494" i="31"/>
  <c r="A1081" i="2" s="1"/>
  <c r="A474" i="31"/>
  <c r="A1061" i="2" s="1"/>
  <c r="A498" i="31"/>
  <c r="A1085" i="2" s="1"/>
  <c r="A481" i="31"/>
  <c r="A1068" i="2" s="1"/>
  <c r="A483" i="31"/>
  <c r="A1070" i="2" s="1"/>
  <c r="A480" i="31"/>
  <c r="A1067" i="2" s="1"/>
  <c r="A539" i="31"/>
  <c r="A1126" i="2" s="1"/>
  <c r="A562" i="31"/>
  <c r="A1149" i="2" s="1"/>
  <c r="A525" i="31"/>
  <c r="A1112" i="2" s="1"/>
  <c r="A510" i="31"/>
  <c r="A1097" i="2" s="1"/>
  <c r="A557" i="31"/>
  <c r="A1144" i="2" s="1"/>
  <c r="A554" i="31"/>
  <c r="A1141" i="2" s="1"/>
  <c r="A488" i="31"/>
  <c r="A1075" i="2" s="1"/>
  <c r="A533" i="31"/>
  <c r="A1120" i="2" s="1"/>
  <c r="A537" i="31"/>
  <c r="A1124" i="2" s="1"/>
  <c r="A493" i="31"/>
  <c r="A1080" i="2" s="1"/>
  <c r="A520" i="31"/>
  <c r="A1107" i="2" s="1"/>
  <c r="A504" i="31"/>
  <c r="A1091" i="2" s="1"/>
  <c r="A542" i="31"/>
  <c r="A1129" i="2" s="1"/>
  <c r="A540" i="31"/>
  <c r="A1127" i="2" s="1"/>
  <c r="A507" i="31"/>
  <c r="A1094" i="2" s="1"/>
  <c r="A558" i="31"/>
  <c r="A1145" i="2" s="1"/>
  <c r="A495" i="31"/>
  <c r="A1082" i="2" s="1"/>
  <c r="A473" i="31"/>
  <c r="A1060" i="2" s="1"/>
  <c r="A476" i="31"/>
  <c r="A1063" i="2" s="1"/>
  <c r="A500" i="31"/>
  <c r="A1087" i="2" s="1"/>
  <c r="A514" i="31"/>
  <c r="A1101" i="2" s="1"/>
  <c r="A518" i="31"/>
  <c r="A1105" i="2" s="1"/>
  <c r="A479" i="31"/>
  <c r="A1066" i="2" s="1"/>
  <c r="A503" i="31"/>
  <c r="A1090" i="2" s="1"/>
  <c r="A472" i="31"/>
  <c r="A1059" i="2" s="1"/>
  <c r="A475" i="31"/>
  <c r="A1062" i="2" s="1"/>
  <c r="A484" i="31"/>
  <c r="A1071" i="2" s="1"/>
  <c r="A519" i="31"/>
  <c r="A1106" i="2" s="1"/>
  <c r="A556" i="31"/>
  <c r="A1143" i="2" s="1"/>
  <c r="A548" i="31"/>
  <c r="A1135" i="2" s="1"/>
  <c r="A499" i="31"/>
  <c r="A1086" i="2" s="1"/>
  <c r="A505" i="31"/>
  <c r="A1092" i="2" s="1"/>
  <c r="A482" i="31"/>
  <c r="A1069" i="2" s="1"/>
  <c r="A523" i="31"/>
  <c r="A1110" i="2" s="1"/>
  <c r="A547" i="31"/>
  <c r="A1134" i="2" s="1"/>
  <c r="A485" i="31"/>
  <c r="A1072" i="2" s="1"/>
  <c r="A487" i="31"/>
  <c r="A1074" i="2" s="1"/>
  <c r="A526" i="31"/>
  <c r="A1113" i="2" s="1"/>
  <c r="A531" i="31"/>
  <c r="A1118" i="2" s="1"/>
  <c r="A527" i="31"/>
  <c r="A1114" i="2" s="1"/>
  <c r="A521" i="31"/>
  <c r="A1108" i="2" s="1"/>
  <c r="A545" i="31"/>
  <c r="A1132" i="2" s="1"/>
  <c r="A501" i="31"/>
  <c r="A1088" i="2" s="1"/>
  <c r="A502" i="31"/>
  <c r="A1089" i="2" s="1"/>
  <c r="A506" i="31"/>
  <c r="A1093" i="2" s="1"/>
  <c r="A550" i="31"/>
  <c r="A1137" i="2" s="1"/>
  <c r="A561" i="31"/>
  <c r="A1148" i="2" s="1"/>
  <c r="A551" i="31"/>
  <c r="A1138" i="2" s="1"/>
  <c r="A508" i="31"/>
  <c r="A1095" i="2" s="1"/>
  <c r="A490" i="31"/>
  <c r="A1077" i="2" s="1"/>
  <c r="A544" i="31"/>
  <c r="A1131" i="2" s="1"/>
  <c r="A489" i="31"/>
  <c r="A1076" i="2" s="1"/>
  <c r="A497" i="31"/>
  <c r="A1084" i="2" s="1"/>
  <c r="A553" i="31"/>
  <c r="A1140" i="2" s="1"/>
  <c r="A543" i="31"/>
  <c r="A1130" i="2" s="1"/>
  <c r="A536" i="31"/>
  <c r="A1123" i="2" s="1"/>
  <c r="A512" i="31"/>
  <c r="A1099" i="2" s="1"/>
  <c r="A555" i="31"/>
  <c r="A1142" i="2" s="1"/>
  <c r="A534" i="31"/>
  <c r="A1121" i="2" s="1"/>
  <c r="A522" i="31"/>
  <c r="A1109" i="2" s="1"/>
  <c r="A538" i="31"/>
  <c r="A1125" i="2" s="1"/>
  <c r="A509" i="31"/>
  <c r="A1096" i="2" s="1"/>
  <c r="A491" i="31"/>
  <c r="A1078" i="2" s="1"/>
  <c r="A513" i="31"/>
  <c r="A1100" i="2" s="1"/>
  <c r="A516" i="31"/>
  <c r="A1103" i="2" s="1"/>
  <c r="A559" i="31"/>
  <c r="A1146" i="2" s="1"/>
  <c r="A560" i="31"/>
  <c r="A1147" i="2" s="1"/>
  <c r="A552" i="31"/>
  <c r="A1139" i="2" s="1"/>
  <c r="A528" i="31"/>
  <c r="A1115" i="2" s="1"/>
  <c r="A524" i="31"/>
  <c r="A1111" i="2" s="1"/>
  <c r="A529" i="31"/>
  <c r="A1116" i="2" s="1"/>
  <c r="G69" i="22"/>
  <c r="H61" i="23" s="1"/>
  <c r="W430" i="2" s="1"/>
  <c r="H59" i="23"/>
  <c r="W428" i="2" s="1"/>
  <c r="Q15" i="15"/>
  <c r="O280" i="2" s="1"/>
  <c r="U32" i="3"/>
  <c r="E2" i="12"/>
  <c r="V147" i="2" s="1"/>
  <c r="A563" i="31" l="1"/>
  <c r="A1056" i="2"/>
  <c r="A564" i="31"/>
  <c r="A1057" i="2"/>
  <c r="A565" i="31"/>
  <c r="A1058" i="2"/>
  <c r="A583" i="31"/>
  <c r="A1170" i="2" s="1"/>
  <c r="A645" i="31"/>
  <c r="A1232" i="2" s="1"/>
  <c r="A596" i="31"/>
  <c r="A1183" i="2" s="1"/>
  <c r="A621" i="31"/>
  <c r="A1208" i="2" s="1"/>
  <c r="A579" i="31"/>
  <c r="A1166" i="2" s="1"/>
  <c r="A599" i="31"/>
  <c r="A1186" i="2" s="1"/>
  <c r="A613" i="31"/>
  <c r="A1200" i="2" s="1"/>
  <c r="A597" i="31"/>
  <c r="A1184" i="2" s="1"/>
  <c r="A594" i="31"/>
  <c r="A1181" i="2" s="1"/>
  <c r="A652" i="31"/>
  <c r="A1239" i="2" s="1"/>
  <c r="A598" i="31"/>
  <c r="A1185" i="2" s="1"/>
  <c r="A627" i="31"/>
  <c r="A1214" i="2" s="1"/>
  <c r="A604" i="31"/>
  <c r="A1191" i="2" s="1"/>
  <c r="A574" i="31"/>
  <c r="A1161" i="2" s="1"/>
  <c r="A568" i="31"/>
  <c r="A1155" i="2" s="1"/>
  <c r="A624" i="31"/>
  <c r="A1211" i="2" s="1"/>
  <c r="A643" i="31"/>
  <c r="A1230" i="2" s="1"/>
  <c r="A590" i="31"/>
  <c r="A1177" i="2" s="1"/>
  <c r="A628" i="31"/>
  <c r="A1215" i="2" s="1"/>
  <c r="A638" i="31"/>
  <c r="A1225" i="2" s="1"/>
  <c r="A655" i="31"/>
  <c r="A1242" i="2" s="1"/>
  <c r="A625" i="31"/>
  <c r="A1212" i="2" s="1"/>
  <c r="A641" i="31"/>
  <c r="A1228" i="2" s="1"/>
  <c r="A593" i="31"/>
  <c r="A1180" i="2" s="1"/>
  <c r="A578" i="31"/>
  <c r="A1165" i="2" s="1"/>
  <c r="A573" i="31"/>
  <c r="A1160" i="2" s="1"/>
  <c r="A570" i="31"/>
  <c r="A1157" i="2" s="1"/>
  <c r="A601" i="31"/>
  <c r="A1188" i="2" s="1"/>
  <c r="A614" i="31"/>
  <c r="A1201" i="2" s="1"/>
  <c r="A582" i="31"/>
  <c r="A1169" i="2" s="1"/>
  <c r="A619" i="31"/>
  <c r="A1206" i="2" s="1"/>
  <c r="A577" i="31"/>
  <c r="A1164" i="2" s="1"/>
  <c r="A588" i="31"/>
  <c r="A1175" i="2" s="1"/>
  <c r="A580" i="31"/>
  <c r="A1167" i="2" s="1"/>
  <c r="A571" i="31"/>
  <c r="A1158" i="2" s="1"/>
  <c r="A611" i="31"/>
  <c r="A1198" i="2" s="1"/>
  <c r="A630" i="31"/>
  <c r="A1217" i="2" s="1"/>
  <c r="A585" i="31"/>
  <c r="A1172" i="2" s="1"/>
  <c r="A637" i="31"/>
  <c r="A1224" i="2" s="1"/>
  <c r="A595" i="31"/>
  <c r="A1182" i="2" s="1"/>
  <c r="A607" i="31"/>
  <c r="A1194" i="2" s="1"/>
  <c r="A654" i="31"/>
  <c r="A1241" i="2" s="1"/>
  <c r="A653" i="31"/>
  <c r="A1240" i="2" s="1"/>
  <c r="A603" i="31"/>
  <c r="A1190" i="2" s="1"/>
  <c r="A649" i="31"/>
  <c r="A1236" i="2" s="1"/>
  <c r="A647" i="31"/>
  <c r="A1234" i="2" s="1"/>
  <c r="A584" i="31"/>
  <c r="A1171" i="2" s="1"/>
  <c r="A644" i="31"/>
  <c r="A1231" i="2" s="1"/>
  <c r="A639" i="31"/>
  <c r="A1226" i="2" s="1"/>
  <c r="A620" i="31"/>
  <c r="A1207" i="2" s="1"/>
  <c r="A617" i="31"/>
  <c r="A1204" i="2" s="1"/>
  <c r="A642" i="31"/>
  <c r="A1229" i="2" s="1"/>
  <c r="A569" i="31"/>
  <c r="A1156" i="2" s="1"/>
  <c r="A612" i="31"/>
  <c r="A1199" i="2" s="1"/>
  <c r="A567" i="31"/>
  <c r="A1154" i="2" s="1"/>
  <c r="A634" i="31"/>
  <c r="A1221" i="2" s="1"/>
  <c r="A587" i="31"/>
  <c r="A1174" i="2" s="1"/>
  <c r="A648" i="31"/>
  <c r="A1235" i="2" s="1"/>
  <c r="A656" i="31"/>
  <c r="A1243" i="2" s="1"/>
  <c r="A575" i="31"/>
  <c r="A1162" i="2" s="1"/>
  <c r="A572" i="31"/>
  <c r="A1159" i="2" s="1"/>
  <c r="A626" i="31"/>
  <c r="A1213" i="2" s="1"/>
  <c r="A609" i="31"/>
  <c r="A1196" i="2" s="1"/>
  <c r="A635" i="31"/>
  <c r="A1222" i="2" s="1"/>
  <c r="A616" i="31"/>
  <c r="A1203" i="2" s="1"/>
  <c r="A618" i="31"/>
  <c r="A1205" i="2" s="1"/>
  <c r="A646" i="31"/>
  <c r="A1233" i="2" s="1"/>
  <c r="A623" i="31"/>
  <c r="A1210" i="2" s="1"/>
  <c r="A622" i="31"/>
  <c r="A1209" i="2" s="1"/>
  <c r="A610" i="31"/>
  <c r="A1197" i="2" s="1"/>
  <c r="A632" i="31"/>
  <c r="A1219" i="2" s="1"/>
  <c r="A606" i="31"/>
  <c r="A1193" i="2" s="1"/>
  <c r="A591" i="31"/>
  <c r="A1178" i="2" s="1"/>
  <c r="A602" i="31"/>
  <c r="A1189" i="2" s="1"/>
  <c r="A600" i="31"/>
  <c r="A1187" i="2" s="1"/>
  <c r="A615" i="31"/>
  <c r="A1202" i="2" s="1"/>
  <c r="A581" i="31"/>
  <c r="A1168" i="2" s="1"/>
  <c r="A576" i="31"/>
  <c r="A1163" i="2" s="1"/>
  <c r="A650" i="31"/>
  <c r="A1237" i="2" s="1"/>
  <c r="A566" i="31"/>
  <c r="A1153" i="2" s="1"/>
  <c r="A608" i="31"/>
  <c r="A1195" i="2" s="1"/>
  <c r="A589" i="31"/>
  <c r="A1176" i="2" s="1"/>
  <c r="A636" i="31"/>
  <c r="A1223" i="2" s="1"/>
  <c r="A631" i="31"/>
  <c r="A1218" i="2" s="1"/>
  <c r="A651" i="31"/>
  <c r="A1238" i="2" s="1"/>
  <c r="A633" i="31"/>
  <c r="A1220" i="2" s="1"/>
  <c r="A592" i="31"/>
  <c r="A1179" i="2" s="1"/>
  <c r="A629" i="31"/>
  <c r="A1216" i="2" s="1"/>
  <c r="A586" i="31"/>
  <c r="A1173" i="2" s="1"/>
  <c r="A640" i="31"/>
  <c r="A1227" i="2" s="1"/>
  <c r="A605" i="31"/>
  <c r="A1192" i="2" s="1"/>
  <c r="I59" i="23"/>
  <c r="AR428" i="2" s="1"/>
  <c r="H69" i="22"/>
  <c r="I61" i="23" s="1"/>
  <c r="AR430" i="2" s="1"/>
  <c r="R15" i="15"/>
  <c r="P280" i="2" s="1"/>
  <c r="V32" i="3"/>
  <c r="C30" i="6"/>
  <c r="D30" i="6" s="1"/>
  <c r="S18" i="32"/>
  <c r="R8" i="33" s="1"/>
  <c r="R1652" i="2" s="1"/>
  <c r="R18" i="32"/>
  <c r="Q8" i="33" s="1"/>
  <c r="Q1652" i="2" s="1"/>
  <c r="Q18" i="32"/>
  <c r="P8" i="33" s="1"/>
  <c r="P1652" i="2" s="1"/>
  <c r="P18" i="32"/>
  <c r="O8" i="33" s="1"/>
  <c r="O1652" i="2" s="1"/>
  <c r="O18" i="32"/>
  <c r="N8" i="33" s="1"/>
  <c r="N1652" i="2" s="1"/>
  <c r="N18" i="32"/>
  <c r="M8" i="33" s="1"/>
  <c r="M1652" i="2" s="1"/>
  <c r="M18" i="32"/>
  <c r="L8" i="33" s="1"/>
  <c r="L1652" i="2" s="1"/>
  <c r="L18" i="32"/>
  <c r="K8" i="33" s="1"/>
  <c r="K1652" i="2" s="1"/>
  <c r="K18" i="32"/>
  <c r="J8" i="33" s="1"/>
  <c r="J1652" i="2" s="1"/>
  <c r="J18" i="32"/>
  <c r="I8" i="33" s="1"/>
  <c r="I1652" i="2" s="1"/>
  <c r="I18" i="32"/>
  <c r="H8" i="33" s="1"/>
  <c r="H1652" i="2" s="1"/>
  <c r="H18" i="32"/>
  <c r="G8" i="33" s="1"/>
  <c r="G1652" i="2" s="1"/>
  <c r="A658" i="31" l="1"/>
  <c r="A1151" i="2"/>
  <c r="A659" i="31"/>
  <c r="A1152" i="2"/>
  <c r="A657" i="31"/>
  <c r="A1150" i="2"/>
  <c r="A700" i="31"/>
  <c r="A1287" i="2" s="1"/>
  <c r="A729" i="31"/>
  <c r="A1316" i="2" s="1"/>
  <c r="A669" i="31"/>
  <c r="A1256" i="2" s="1"/>
  <c r="A728" i="31"/>
  <c r="A1315" i="2" s="1"/>
  <c r="A736" i="31"/>
  <c r="A1323" i="2" s="1"/>
  <c r="A738" i="31"/>
  <c r="A1325" i="2" s="1"/>
  <c r="A697" i="31"/>
  <c r="A1284" i="2" s="1"/>
  <c r="A689" i="31"/>
  <c r="A1276" i="2" s="1"/>
  <c r="A705" i="31"/>
  <c r="A1292" i="2" s="1"/>
  <c r="A671" i="31"/>
  <c r="A1258" i="2" s="1"/>
  <c r="A695" i="31"/>
  <c r="A1282" i="2" s="1"/>
  <c r="A687" i="31"/>
  <c r="A1274" i="2" s="1"/>
  <c r="A732" i="31"/>
  <c r="A1319" i="2" s="1"/>
  <c r="A718" i="31"/>
  <c r="A1305" i="2" s="1"/>
  <c r="A721" i="31"/>
  <c r="A1308" i="2" s="1"/>
  <c r="A691" i="31"/>
  <c r="A1278" i="2" s="1"/>
  <c r="A715" i="31"/>
  <c r="A1302" i="2" s="1"/>
  <c r="A660" i="31"/>
  <c r="A1247" i="2" s="1"/>
  <c r="A744" i="31"/>
  <c r="A1331" i="2" s="1"/>
  <c r="A694" i="31"/>
  <c r="A1281" i="2" s="1"/>
  <c r="A740" i="31"/>
  <c r="A1327" i="2" s="1"/>
  <c r="A703" i="31"/>
  <c r="A1290" i="2" s="1"/>
  <c r="A750" i="31"/>
  <c r="A1337" i="2" s="1"/>
  <c r="A661" i="31"/>
  <c r="A1248" i="2" s="1"/>
  <c r="A711" i="31"/>
  <c r="A1298" i="2" s="1"/>
  <c r="A678" i="31"/>
  <c r="A1265" i="2" s="1"/>
  <c r="A747" i="31"/>
  <c r="A1334" i="2" s="1"/>
  <c r="A731" i="31"/>
  <c r="A1318" i="2" s="1"/>
  <c r="A665" i="31"/>
  <c r="A1252" i="2" s="1"/>
  <c r="A713" i="31"/>
  <c r="A1300" i="2" s="1"/>
  <c r="A664" i="31"/>
  <c r="A1251" i="2" s="1"/>
  <c r="A735" i="31"/>
  <c r="A1322" i="2" s="1"/>
  <c r="A722" i="31"/>
  <c r="A1309" i="2" s="1"/>
  <c r="A662" i="31"/>
  <c r="A1249" i="2" s="1"/>
  <c r="A692" i="31"/>
  <c r="A1279" i="2" s="1"/>
  <c r="A707" i="31"/>
  <c r="A1294" i="2" s="1"/>
  <c r="A690" i="31"/>
  <c r="A1277" i="2" s="1"/>
  <c r="A717" i="31"/>
  <c r="A1304" i="2" s="1"/>
  <c r="A686" i="31"/>
  <c r="A1273" i="2" s="1"/>
  <c r="A726" i="31"/>
  <c r="A1313" i="2" s="1"/>
  <c r="A699" i="31"/>
  <c r="A1286" i="2" s="1"/>
  <c r="A734" i="31"/>
  <c r="A1321" i="2" s="1"/>
  <c r="A683" i="31"/>
  <c r="A1270" i="2" s="1"/>
  <c r="A670" i="31"/>
  <c r="A1257" i="2" s="1"/>
  <c r="A704" i="31"/>
  <c r="A1291" i="2" s="1"/>
  <c r="A712" i="31"/>
  <c r="A1299" i="2" s="1"/>
  <c r="A720" i="31"/>
  <c r="A1307" i="2" s="1"/>
  <c r="A742" i="31"/>
  <c r="A1329" i="2" s="1"/>
  <c r="A706" i="31"/>
  <c r="A1293" i="2" s="1"/>
  <c r="A714" i="31"/>
  <c r="A1301" i="2" s="1"/>
  <c r="A741" i="31"/>
  <c r="A1328" i="2" s="1"/>
  <c r="A748" i="31"/>
  <c r="A1335" i="2" s="1"/>
  <c r="A679" i="31"/>
  <c r="A1266" i="2" s="1"/>
  <c r="A674" i="31"/>
  <c r="A1261" i="2" s="1"/>
  <c r="A676" i="31"/>
  <c r="A1263" i="2" s="1"/>
  <c r="A667" i="31"/>
  <c r="A1254" i="2" s="1"/>
  <c r="A719" i="31"/>
  <c r="A1306" i="2" s="1"/>
  <c r="A684" i="31"/>
  <c r="A1271" i="2" s="1"/>
  <c r="A668" i="31"/>
  <c r="A1255" i="2" s="1"/>
  <c r="A746" i="31"/>
  <c r="A1333" i="2" s="1"/>
  <c r="A693" i="31"/>
  <c r="A1280" i="2" s="1"/>
  <c r="A739" i="31"/>
  <c r="A1326" i="2" s="1"/>
  <c r="A725" i="31"/>
  <c r="A1312" i="2" s="1"/>
  <c r="A709" i="31"/>
  <c r="A1296" i="2" s="1"/>
  <c r="A730" i="31"/>
  <c r="A1317" i="2" s="1"/>
  <c r="A727" i="31"/>
  <c r="A1314" i="2" s="1"/>
  <c r="A696" i="31"/>
  <c r="A1283" i="2" s="1"/>
  <c r="A723" i="31"/>
  <c r="A1310" i="2" s="1"/>
  <c r="A680" i="31"/>
  <c r="A1267" i="2" s="1"/>
  <c r="A745" i="31"/>
  <c r="A1332" i="2" s="1"/>
  <c r="A702" i="31"/>
  <c r="A1289" i="2" s="1"/>
  <c r="A675" i="31"/>
  <c r="A1262" i="2" s="1"/>
  <c r="A685" i="31"/>
  <c r="A1272" i="2" s="1"/>
  <c r="A716" i="31"/>
  <c r="A1303" i="2" s="1"/>
  <c r="A710" i="31"/>
  <c r="A1297" i="2" s="1"/>
  <c r="A666" i="31"/>
  <c r="A1253" i="2" s="1"/>
  <c r="A681" i="31"/>
  <c r="A1268" i="2" s="1"/>
  <c r="A663" i="31"/>
  <c r="A1250" i="2" s="1"/>
  <c r="A733" i="31"/>
  <c r="A1320" i="2" s="1"/>
  <c r="A743" i="31"/>
  <c r="A1330" i="2" s="1"/>
  <c r="A701" i="31"/>
  <c r="A1288" i="2" s="1"/>
  <c r="A724" i="31"/>
  <c r="A1311" i="2" s="1"/>
  <c r="A682" i="31"/>
  <c r="A1269" i="2" s="1"/>
  <c r="A708" i="31"/>
  <c r="A1295" i="2" s="1"/>
  <c r="A672" i="31"/>
  <c r="A1259" i="2" s="1"/>
  <c r="A749" i="31"/>
  <c r="A1336" i="2" s="1"/>
  <c r="A737" i="31"/>
  <c r="A1324" i="2" s="1"/>
  <c r="A698" i="31"/>
  <c r="A1285" i="2" s="1"/>
  <c r="A688" i="31"/>
  <c r="A1275" i="2" s="1"/>
  <c r="A673" i="31"/>
  <c r="A1260" i="2" s="1"/>
  <c r="A677" i="31"/>
  <c r="A1264" i="2" s="1"/>
  <c r="J59" i="23"/>
  <c r="AS428" i="2" s="1"/>
  <c r="I69" i="22"/>
  <c r="J61" i="23" s="1"/>
  <c r="AS430" i="2" s="1"/>
  <c r="Q25" i="16"/>
  <c r="S15" i="15"/>
  <c r="Q280" i="2" s="1"/>
  <c r="D18" i="32"/>
  <c r="C31" i="6"/>
  <c r="D31" i="6" s="1"/>
  <c r="C32" i="6"/>
  <c r="D32" i="6" s="1"/>
  <c r="W32" i="3"/>
  <c r="C43" i="6"/>
  <c r="C44" i="6"/>
  <c r="C42" i="6"/>
  <c r="A753" i="31" l="1"/>
  <c r="A1246" i="2"/>
  <c r="A751" i="31"/>
  <c r="A1244" i="2"/>
  <c r="A752" i="31"/>
  <c r="A1245" i="2"/>
  <c r="A802" i="31"/>
  <c r="A1389" i="2" s="1"/>
  <c r="A761" i="31"/>
  <c r="A1348" i="2" s="1"/>
  <c r="A785" i="31"/>
  <c r="A1372" i="2" s="1"/>
  <c r="A783" i="31"/>
  <c r="A1370" i="2" s="1"/>
  <c r="A822" i="31"/>
  <c r="A1409" i="2" s="1"/>
  <c r="A769" i="31"/>
  <c r="A1356" i="2" s="1"/>
  <c r="A842" i="31"/>
  <c r="A1429" i="2" s="1"/>
  <c r="A755" i="31"/>
  <c r="A1342" i="2" s="1"/>
  <c r="A820" i="31"/>
  <c r="A1407" i="2" s="1"/>
  <c r="A788" i="31"/>
  <c r="A1375" i="2" s="1"/>
  <c r="A776" i="31"/>
  <c r="A1363" i="2" s="1"/>
  <c r="A790" i="31"/>
  <c r="A1377" i="2" s="1"/>
  <c r="A762" i="31"/>
  <c r="A1349" i="2" s="1"/>
  <c r="A770" i="31"/>
  <c r="A1357" i="2" s="1"/>
  <c r="A835" i="31"/>
  <c r="A1422" i="2" s="1"/>
  <c r="A814" i="31"/>
  <c r="A1401" i="2" s="1"/>
  <c r="A777" i="31"/>
  <c r="A1364" i="2" s="1"/>
  <c r="A780" i="31"/>
  <c r="A1367" i="2" s="1"/>
  <c r="A786" i="31"/>
  <c r="A1373" i="2" s="1"/>
  <c r="A758" i="31"/>
  <c r="A1345" i="2" s="1"/>
  <c r="A841" i="31"/>
  <c r="A1428" i="2" s="1"/>
  <c r="A844" i="31"/>
  <c r="A1431" i="2" s="1"/>
  <c r="A838" i="31"/>
  <c r="A1425" i="2" s="1"/>
  <c r="A815" i="31"/>
  <c r="A1402" i="2" s="1"/>
  <c r="A789" i="31"/>
  <c r="A1376" i="2" s="1"/>
  <c r="A791" i="31"/>
  <c r="A1378" i="2" s="1"/>
  <c r="A763" i="31"/>
  <c r="A1350" i="2" s="1"/>
  <c r="A837" i="31"/>
  <c r="A1424" i="2" s="1"/>
  <c r="A840" i="31"/>
  <c r="A1427" i="2" s="1"/>
  <c r="A801" i="31"/>
  <c r="A1388" i="2" s="1"/>
  <c r="A829" i="31"/>
  <c r="A1416" i="2" s="1"/>
  <c r="A827" i="31"/>
  <c r="A1414" i="2" s="1"/>
  <c r="A817" i="31"/>
  <c r="A1404" i="2" s="1"/>
  <c r="A781" i="31"/>
  <c r="A1368" i="2" s="1"/>
  <c r="A831" i="31"/>
  <c r="A1418" i="2" s="1"/>
  <c r="A796" i="31"/>
  <c r="A1383" i="2" s="1"/>
  <c r="A843" i="31"/>
  <c r="A1430" i="2" s="1"/>
  <c r="A757" i="31"/>
  <c r="A1344" i="2" s="1"/>
  <c r="A839" i="31"/>
  <c r="A1426" i="2" s="1"/>
  <c r="A821" i="31"/>
  <c r="A1408" i="2" s="1"/>
  <c r="A833" i="31"/>
  <c r="A1420" i="2" s="1"/>
  <c r="A778" i="31"/>
  <c r="A1365" i="2" s="1"/>
  <c r="A768" i="31"/>
  <c r="A1355" i="2" s="1"/>
  <c r="A808" i="31"/>
  <c r="A1395" i="2" s="1"/>
  <c r="A806" i="31"/>
  <c r="A1393" i="2" s="1"/>
  <c r="A828" i="31"/>
  <c r="A1415" i="2" s="1"/>
  <c r="A811" i="31"/>
  <c r="A1398" i="2" s="1"/>
  <c r="A756" i="31"/>
  <c r="A1343" i="2" s="1"/>
  <c r="A807" i="31"/>
  <c r="A1394" i="2" s="1"/>
  <c r="A772" i="31"/>
  <c r="A1359" i="2" s="1"/>
  <c r="A797" i="31"/>
  <c r="A1384" i="2" s="1"/>
  <c r="A754" i="31"/>
  <c r="A1341" i="2" s="1"/>
  <c r="A812" i="31"/>
  <c r="A1399" i="2" s="1"/>
  <c r="A765" i="31"/>
  <c r="A1352" i="2" s="1"/>
  <c r="A832" i="31"/>
  <c r="A1419" i="2" s="1"/>
  <c r="A823" i="31"/>
  <c r="A1410" i="2" s="1"/>
  <c r="A792" i="31"/>
  <c r="A1379" i="2" s="1"/>
  <c r="A803" i="31"/>
  <c r="A1390" i="2" s="1"/>
  <c r="A764" i="31"/>
  <c r="A1351" i="2" s="1"/>
  <c r="A825" i="31"/>
  <c r="A1412" i="2" s="1"/>
  <c r="A771" i="31"/>
  <c r="A1358" i="2" s="1"/>
  <c r="A804" i="31"/>
  <c r="A1391" i="2" s="1"/>
  <c r="A819" i="31"/>
  <c r="A1406" i="2" s="1"/>
  <c r="A767" i="31"/>
  <c r="A1354" i="2" s="1"/>
  <c r="A818" i="31"/>
  <c r="A1405" i="2" s="1"/>
  <c r="A810" i="31"/>
  <c r="A1397" i="2" s="1"/>
  <c r="A760" i="31"/>
  <c r="A1347" i="2" s="1"/>
  <c r="A836" i="31"/>
  <c r="A1423" i="2" s="1"/>
  <c r="A782" i="31"/>
  <c r="A1369" i="2" s="1"/>
  <c r="A766" i="31"/>
  <c r="A1353" i="2" s="1"/>
  <c r="A795" i="31"/>
  <c r="A1382" i="2" s="1"/>
  <c r="A775" i="31"/>
  <c r="A1362" i="2" s="1"/>
  <c r="A779" i="31"/>
  <c r="A1366" i="2" s="1"/>
  <c r="A774" i="31"/>
  <c r="A1361" i="2" s="1"/>
  <c r="A824" i="31"/>
  <c r="A1411" i="2" s="1"/>
  <c r="A787" i="31"/>
  <c r="A1374" i="2" s="1"/>
  <c r="A813" i="31"/>
  <c r="A1400" i="2" s="1"/>
  <c r="A773" i="31"/>
  <c r="A1360" i="2" s="1"/>
  <c r="A800" i="31"/>
  <c r="A1387" i="2" s="1"/>
  <c r="A798" i="31"/>
  <c r="A1385" i="2" s="1"/>
  <c r="A793" i="31"/>
  <c r="A1380" i="2" s="1"/>
  <c r="A784" i="31"/>
  <c r="A1371" i="2" s="1"/>
  <c r="A816" i="31"/>
  <c r="A1403" i="2" s="1"/>
  <c r="A759" i="31"/>
  <c r="A1346" i="2" s="1"/>
  <c r="A805" i="31"/>
  <c r="A1392" i="2" s="1"/>
  <c r="A834" i="31"/>
  <c r="A1421" i="2" s="1"/>
  <c r="A809" i="31"/>
  <c r="A1396" i="2" s="1"/>
  <c r="A826" i="31"/>
  <c r="A1413" i="2" s="1"/>
  <c r="A799" i="31"/>
  <c r="A1386" i="2" s="1"/>
  <c r="A830" i="31"/>
  <c r="A1417" i="2" s="1"/>
  <c r="A794" i="31"/>
  <c r="A1381" i="2" s="1"/>
  <c r="K59" i="23"/>
  <c r="AT428" i="2" s="1"/>
  <c r="J69" i="22"/>
  <c r="K61" i="23" s="1"/>
  <c r="AT430" i="2" s="1"/>
  <c r="U15" i="15"/>
  <c r="S280" i="2" s="1"/>
  <c r="V15" i="15"/>
  <c r="X280" i="2" s="1"/>
  <c r="T15" i="15"/>
  <c r="R280" i="2" s="1"/>
  <c r="X32" i="3"/>
  <c r="A845" i="31" l="1"/>
  <c r="A1338" i="2"/>
  <c r="A846" i="31"/>
  <c r="A1339" i="2"/>
  <c r="A847" i="31"/>
  <c r="A1340" i="2"/>
  <c r="A892" i="31"/>
  <c r="A1479" i="2" s="1"/>
  <c r="A917" i="31"/>
  <c r="A1504" i="2" s="1"/>
  <c r="A921" i="31"/>
  <c r="A1508" i="2" s="1"/>
  <c r="A909" i="31"/>
  <c r="A1496" i="2" s="1"/>
  <c r="A877" i="31"/>
  <c r="A1464" i="2" s="1"/>
  <c r="A869" i="31"/>
  <c r="A1456" i="2" s="1"/>
  <c r="A848" i="31"/>
  <c r="A1435" i="2" s="1"/>
  <c r="A931" i="31"/>
  <c r="A1518" i="2" s="1"/>
  <c r="A903" i="31"/>
  <c r="A1490" i="2" s="1"/>
  <c r="A889" i="31"/>
  <c r="A1476" i="2" s="1"/>
  <c r="A913" i="31"/>
  <c r="A1500" i="2" s="1"/>
  <c r="A858" i="31"/>
  <c r="A1445" i="2" s="1"/>
  <c r="A926" i="31"/>
  <c r="A1513" i="2" s="1"/>
  <c r="A891" i="31"/>
  <c r="A1478" i="2" s="1"/>
  <c r="A905" i="31"/>
  <c r="A1492" i="2" s="1"/>
  <c r="A862" i="31"/>
  <c r="A1449" i="2" s="1"/>
  <c r="A933" i="31"/>
  <c r="A1520" i="2" s="1"/>
  <c r="A925" i="31"/>
  <c r="A1512" i="2" s="1"/>
  <c r="A923" i="31"/>
  <c r="A1510" i="2" s="1"/>
  <c r="A857" i="31"/>
  <c r="A1444" i="2" s="1"/>
  <c r="A932" i="31"/>
  <c r="A1519" i="2" s="1"/>
  <c r="A880" i="31"/>
  <c r="A1467" i="2" s="1"/>
  <c r="A929" i="31"/>
  <c r="A1516" i="2" s="1"/>
  <c r="A870" i="31"/>
  <c r="A1457" i="2" s="1"/>
  <c r="A936" i="31"/>
  <c r="A1523" i="2" s="1"/>
  <c r="A879" i="31"/>
  <c r="A1466" i="2" s="1"/>
  <c r="A853" i="31"/>
  <c r="A1440" i="2" s="1"/>
  <c r="A919" i="31"/>
  <c r="A1506" i="2" s="1"/>
  <c r="A915" i="31"/>
  <c r="A1502" i="2" s="1"/>
  <c r="A884" i="31"/>
  <c r="A1471" i="2" s="1"/>
  <c r="A910" i="31"/>
  <c r="A1497" i="2" s="1"/>
  <c r="A854" i="31"/>
  <c r="A1441" i="2" s="1"/>
  <c r="A881" i="31"/>
  <c r="A1468" i="2" s="1"/>
  <c r="A850" i="31"/>
  <c r="A1437" i="2" s="1"/>
  <c r="A908" i="31"/>
  <c r="A1495" i="2" s="1"/>
  <c r="A888" i="31"/>
  <c r="A1475" i="2" s="1"/>
  <c r="A924" i="31"/>
  <c r="A1511" i="2" s="1"/>
  <c r="A878" i="31"/>
  <c r="A1465" i="2" s="1"/>
  <c r="A867" i="31"/>
  <c r="A1454" i="2" s="1"/>
  <c r="A868" i="31"/>
  <c r="A1455" i="2" s="1"/>
  <c r="A860" i="31"/>
  <c r="A1447" i="2" s="1"/>
  <c r="A904" i="31"/>
  <c r="A1491" i="2" s="1"/>
  <c r="A898" i="31"/>
  <c r="A1485" i="2" s="1"/>
  <c r="A897" i="31"/>
  <c r="A1484" i="2" s="1"/>
  <c r="A859" i="31"/>
  <c r="A1446" i="2" s="1"/>
  <c r="A866" i="31"/>
  <c r="A1453" i="2" s="1"/>
  <c r="A922" i="31"/>
  <c r="A1509" i="2" s="1"/>
  <c r="A872" i="31"/>
  <c r="A1459" i="2" s="1"/>
  <c r="A851" i="31"/>
  <c r="A1438" i="2" s="1"/>
  <c r="A875" i="31"/>
  <c r="A1462" i="2" s="1"/>
  <c r="A895" i="31"/>
  <c r="A1482" i="2" s="1"/>
  <c r="A885" i="31"/>
  <c r="A1472" i="2" s="1"/>
  <c r="A938" i="31"/>
  <c r="A1525" i="2" s="1"/>
  <c r="A874" i="31"/>
  <c r="A1461" i="2" s="1"/>
  <c r="A864" i="31"/>
  <c r="A1451" i="2" s="1"/>
  <c r="A882" i="31"/>
  <c r="A1469" i="2" s="1"/>
  <c r="A863" i="31"/>
  <c r="A1450" i="2" s="1"/>
  <c r="A855" i="31"/>
  <c r="A1442" i="2" s="1"/>
  <c r="A930" i="31"/>
  <c r="A1517" i="2" s="1"/>
  <c r="A902" i="31"/>
  <c r="A1489" i="2" s="1"/>
  <c r="A852" i="31"/>
  <c r="A1439" i="2" s="1"/>
  <c r="A918" i="31"/>
  <c r="A1505" i="2" s="1"/>
  <c r="A928" i="31"/>
  <c r="A1515" i="2" s="1"/>
  <c r="A920" i="31"/>
  <c r="A1507" i="2" s="1"/>
  <c r="A861" i="31"/>
  <c r="A1448" i="2" s="1"/>
  <c r="A890" i="31"/>
  <c r="A1477" i="2" s="1"/>
  <c r="A849" i="31"/>
  <c r="A1436" i="2" s="1"/>
  <c r="A894" i="31"/>
  <c r="A1481" i="2" s="1"/>
  <c r="A893" i="31"/>
  <c r="A1480" i="2" s="1"/>
  <c r="A899" i="31"/>
  <c r="A1486" i="2" s="1"/>
  <c r="A887" i="31"/>
  <c r="A1474" i="2" s="1"/>
  <c r="A907" i="31"/>
  <c r="A1494" i="2" s="1"/>
  <c r="A873" i="31"/>
  <c r="A1460" i="2" s="1"/>
  <c r="A876" i="31"/>
  <c r="A1463" i="2" s="1"/>
  <c r="A912" i="31"/>
  <c r="A1499" i="2" s="1"/>
  <c r="A865" i="31"/>
  <c r="A1452" i="2" s="1"/>
  <c r="A886" i="31"/>
  <c r="A1473" i="2" s="1"/>
  <c r="A906" i="31"/>
  <c r="A1493" i="2" s="1"/>
  <c r="A901" i="31"/>
  <c r="A1488" i="2" s="1"/>
  <c r="A900" i="31"/>
  <c r="A1487" i="2" s="1"/>
  <c r="A927" i="31"/>
  <c r="A1514" i="2" s="1"/>
  <c r="A937" i="31"/>
  <c r="A1524" i="2" s="1"/>
  <c r="A911" i="31"/>
  <c r="A1498" i="2" s="1"/>
  <c r="A934" i="31"/>
  <c r="A1521" i="2" s="1"/>
  <c r="A883" i="31"/>
  <c r="A1470" i="2" s="1"/>
  <c r="A935" i="31"/>
  <c r="A1522" i="2" s="1"/>
  <c r="A871" i="31"/>
  <c r="A1458" i="2" s="1"/>
  <c r="A856" i="31"/>
  <c r="A1443" i="2" s="1"/>
  <c r="A914" i="31"/>
  <c r="A1501" i="2" s="1"/>
  <c r="A916" i="31"/>
  <c r="A1503" i="2" s="1"/>
  <c r="A896" i="31"/>
  <c r="A1483" i="2" s="1"/>
  <c r="L59" i="23"/>
  <c r="AU428" i="2" s="1"/>
  <c r="K69" i="22"/>
  <c r="L61" i="23" s="1"/>
  <c r="AU430" i="2" s="1"/>
  <c r="W15" i="15"/>
  <c r="Y280" i="2" s="1"/>
  <c r="T25" i="16"/>
  <c r="Y32" i="3"/>
  <c r="A940" i="31" l="1"/>
  <c r="A1433" i="2"/>
  <c r="A941" i="31"/>
  <c r="A1434" i="2"/>
  <c r="A939" i="31"/>
  <c r="A1432" i="2"/>
  <c r="A1028" i="31"/>
  <c r="A1615" i="2" s="1"/>
  <c r="A1001" i="31"/>
  <c r="A1588" i="2" s="1"/>
  <c r="A1014" i="31"/>
  <c r="A1601" i="2" s="1"/>
  <c r="A996" i="31"/>
  <c r="A1583" i="2" s="1"/>
  <c r="A976" i="31"/>
  <c r="A1563" i="2" s="1"/>
  <c r="A979" i="31"/>
  <c r="A1566" i="2" s="1"/>
  <c r="A966" i="31"/>
  <c r="A1553" i="2" s="1"/>
  <c r="A991" i="31"/>
  <c r="A1578" i="2" s="1"/>
  <c r="A962" i="31"/>
  <c r="A1549" i="2" s="1"/>
  <c r="A982" i="31"/>
  <c r="A1569" i="2" s="1"/>
  <c r="A948" i="31"/>
  <c r="A1535" i="2" s="1"/>
  <c r="A1013" i="31"/>
  <c r="A1600" i="2" s="1"/>
  <c r="A964" i="31"/>
  <c r="A1551" i="2" s="1"/>
  <c r="A951" i="31"/>
  <c r="A1538" i="2" s="1"/>
  <c r="A956" i="31"/>
  <c r="A1543" i="2" s="1"/>
  <c r="A952" i="31"/>
  <c r="A1025" i="31"/>
  <c r="A1612" i="2" s="1"/>
  <c r="A1003" i="31"/>
  <c r="A1590" i="2" s="1"/>
  <c r="A950" i="31"/>
  <c r="A1537" i="2" s="1"/>
  <c r="A988" i="31"/>
  <c r="A1575" i="2" s="1"/>
  <c r="A990" i="31"/>
  <c r="A1577" i="2" s="1"/>
  <c r="A1005" i="31"/>
  <c r="A1592" i="2" s="1"/>
  <c r="A1006" i="31"/>
  <c r="A1593" i="2" s="1"/>
  <c r="A943" i="31"/>
  <c r="A1530" i="2" s="1"/>
  <c r="A1022" i="31"/>
  <c r="A1609" i="2" s="1"/>
  <c r="A958" i="31"/>
  <c r="A1545" i="2" s="1"/>
  <c r="A989" i="31"/>
  <c r="A1576" i="2" s="1"/>
  <c r="A1016" i="31"/>
  <c r="A1603" i="2" s="1"/>
  <c r="A992" i="31"/>
  <c r="A1579" i="2" s="1"/>
  <c r="A961" i="31"/>
  <c r="A1548" i="2" s="1"/>
  <c r="A1002" i="31"/>
  <c r="A1589" i="2" s="1"/>
  <c r="A1004" i="31"/>
  <c r="A1591" i="2" s="1"/>
  <c r="A947" i="31"/>
  <c r="A1534" i="2" s="1"/>
  <c r="A1023" i="31"/>
  <c r="A1610" i="2" s="1"/>
  <c r="A1017" i="31"/>
  <c r="A1604" i="2" s="1"/>
  <c r="A999" i="31"/>
  <c r="A1586" i="2" s="1"/>
  <c r="A1007" i="31"/>
  <c r="A1594" i="2" s="1"/>
  <c r="A942" i="31"/>
  <c r="A1529" i="2" s="1"/>
  <c r="A1015" i="31"/>
  <c r="A1602" i="2" s="1"/>
  <c r="A965" i="31"/>
  <c r="A1552" i="2" s="1"/>
  <c r="A995" i="31"/>
  <c r="A1582" i="2" s="1"/>
  <c r="A981" i="31"/>
  <c r="A1568" i="2" s="1"/>
  <c r="A1024" i="31"/>
  <c r="A1611" i="2" s="1"/>
  <c r="A959" i="31"/>
  <c r="A1546" i="2" s="1"/>
  <c r="A1010" i="31"/>
  <c r="A1597" i="2" s="1"/>
  <c r="A1031" i="31"/>
  <c r="A1618" i="2" s="1"/>
  <c r="A970" i="31"/>
  <c r="A1557" i="2" s="1"/>
  <c r="A993" i="31"/>
  <c r="A1580" i="2" s="1"/>
  <c r="A984" i="31"/>
  <c r="A1571" i="2" s="1"/>
  <c r="A1012" i="31"/>
  <c r="A1599" i="2" s="1"/>
  <c r="A949" i="31"/>
  <c r="A1536" i="2" s="1"/>
  <c r="A968" i="31"/>
  <c r="A1555" i="2" s="1"/>
  <c r="A969" i="31"/>
  <c r="A1556" i="2" s="1"/>
  <c r="A960" i="31"/>
  <c r="A1547" i="2" s="1"/>
  <c r="A998" i="31"/>
  <c r="A1585" i="2" s="1"/>
  <c r="A972" i="31"/>
  <c r="A1559" i="2" s="1"/>
  <c r="A944" i="31"/>
  <c r="A1531" i="2" s="1"/>
  <c r="A978" i="31"/>
  <c r="A1565" i="2" s="1"/>
  <c r="A973" i="31"/>
  <c r="A1560" i="2" s="1"/>
  <c r="A974" i="31"/>
  <c r="A1561" i="2" s="1"/>
  <c r="A1019" i="31"/>
  <c r="A1606" i="2" s="1"/>
  <c r="A985" i="31"/>
  <c r="A1572" i="2" s="1"/>
  <c r="A983" i="31"/>
  <c r="A1570" i="2" s="1"/>
  <c r="A963" i="31"/>
  <c r="A1550" i="2" s="1"/>
  <c r="A1011" i="31"/>
  <c r="A1598" i="2" s="1"/>
  <c r="A1029" i="31"/>
  <c r="A1616" i="2" s="1"/>
  <c r="A1000" i="31"/>
  <c r="A1587" i="2" s="1"/>
  <c r="A994" i="31"/>
  <c r="A1581" i="2" s="1"/>
  <c r="A1008" i="31"/>
  <c r="A1595" i="2" s="1"/>
  <c r="A977" i="31"/>
  <c r="A1564" i="2" s="1"/>
  <c r="A1021" i="31"/>
  <c r="A1608" i="2" s="1"/>
  <c r="A980" i="31"/>
  <c r="A1567" i="2" s="1"/>
  <c r="A967" i="31"/>
  <c r="A1554" i="2" s="1"/>
  <c r="A987" i="31"/>
  <c r="A1574" i="2" s="1"/>
  <c r="A955" i="31"/>
  <c r="A1542" i="2" s="1"/>
  <c r="A946" i="31"/>
  <c r="A1533" i="2" s="1"/>
  <c r="A957" i="31"/>
  <c r="A1544" i="2" s="1"/>
  <c r="A1032" i="31"/>
  <c r="A1619" i="2" s="1"/>
  <c r="A945" i="31"/>
  <c r="A1532" i="2" s="1"/>
  <c r="A953" i="31"/>
  <c r="A1540" i="2" s="1"/>
  <c r="A954" i="31"/>
  <c r="A1541" i="2" s="1"/>
  <c r="A1018" i="31"/>
  <c r="A1605" i="2" s="1"/>
  <c r="A975" i="31"/>
  <c r="A1562" i="2" s="1"/>
  <c r="A1009" i="31"/>
  <c r="A1596" i="2" s="1"/>
  <c r="A1030" i="31"/>
  <c r="A1617" i="2" s="1"/>
  <c r="A1026" i="31"/>
  <c r="A1613" i="2" s="1"/>
  <c r="A1027" i="31"/>
  <c r="A1614" i="2" s="1"/>
  <c r="A1020" i="31"/>
  <c r="A1607" i="2" s="1"/>
  <c r="A997" i="31"/>
  <c r="A1584" i="2" s="1"/>
  <c r="A971" i="31"/>
  <c r="A1558" i="2" s="1"/>
  <c r="A986" i="31"/>
  <c r="A1573" i="2" s="1"/>
  <c r="M59" i="23"/>
  <c r="AV428" i="2" s="1"/>
  <c r="L69" i="22"/>
  <c r="M61" i="23" s="1"/>
  <c r="AV430" i="2" s="1"/>
  <c r="K16" i="15"/>
  <c r="I281" i="2" s="1"/>
  <c r="Z32" i="3"/>
  <c r="A1035" i="31" l="1"/>
  <c r="A1622" i="2" s="1"/>
  <c r="A1528" i="2"/>
  <c r="A1046" i="31"/>
  <c r="A1633" i="2" s="1"/>
  <c r="A1539" i="2"/>
  <c r="A1033" i="31"/>
  <c r="A1620" i="2" s="1"/>
  <c r="A1526" i="2"/>
  <c r="A1034" i="31"/>
  <c r="A1621" i="2" s="1"/>
  <c r="A1527" i="2"/>
  <c r="A1054" i="31"/>
  <c r="A1641" i="2" s="1"/>
  <c r="A1053" i="31"/>
  <c r="A1640" i="2" s="1"/>
  <c r="A1055" i="31"/>
  <c r="A1642" i="2" s="1"/>
  <c r="A1052" i="31"/>
  <c r="A1639" i="2" s="1"/>
  <c r="A1057" i="31"/>
  <c r="A1644" i="2" s="1"/>
  <c r="A1051" i="31"/>
  <c r="A1638" i="2" s="1"/>
  <c r="A1049" i="31"/>
  <c r="A1636" i="2" s="1"/>
  <c r="A1050" i="31"/>
  <c r="A1637" i="2" s="1"/>
  <c r="A1058" i="31"/>
  <c r="A1645" i="2" s="1"/>
  <c r="A1056" i="31"/>
  <c r="A1643" i="2" s="1"/>
  <c r="A1048" i="31"/>
  <c r="A1635" i="2" s="1"/>
  <c r="A1037" i="31"/>
  <c r="A1624" i="2" s="1"/>
  <c r="A1047" i="31"/>
  <c r="A1634" i="2" s="1"/>
  <c r="A1040" i="31"/>
  <c r="A1627" i="2" s="1"/>
  <c r="A1043" i="31"/>
  <c r="A1630" i="2" s="1"/>
  <c r="A1044" i="31"/>
  <c r="A1631" i="2" s="1"/>
  <c r="A1042" i="31"/>
  <c r="A1629" i="2" s="1"/>
  <c r="A1039" i="31"/>
  <c r="A1626" i="2" s="1"/>
  <c r="A1036" i="31"/>
  <c r="A1623" i="2" s="1"/>
  <c r="A1045" i="31"/>
  <c r="A1632" i="2" s="1"/>
  <c r="A1038" i="31"/>
  <c r="A1625" i="2" s="1"/>
  <c r="A1041" i="31"/>
  <c r="A1628" i="2" s="1"/>
  <c r="N59" i="23"/>
  <c r="AW428" i="2" s="1"/>
  <c r="M69" i="22"/>
  <c r="N61" i="23" s="1"/>
  <c r="AW430" i="2" s="1"/>
  <c r="L16" i="15"/>
  <c r="J281" i="2" s="1"/>
  <c r="AA32" i="3"/>
  <c r="O59" i="23" l="1"/>
  <c r="AX428" i="2" s="1"/>
  <c r="N69" i="22"/>
  <c r="O61" i="23" s="1"/>
  <c r="AX430" i="2" s="1"/>
  <c r="P67" i="22"/>
  <c r="M16" i="15"/>
  <c r="K281" i="2" s="1"/>
  <c r="AB32" i="3"/>
  <c r="AD74" i="38"/>
  <c r="P69" i="22" l="1"/>
  <c r="Q61" i="23" s="1"/>
  <c r="AZ430" i="2" s="1"/>
  <c r="Q59" i="23"/>
  <c r="AZ428" i="2" s="1"/>
  <c r="P59" i="23"/>
  <c r="AY428" i="2" s="1"/>
  <c r="O69" i="22"/>
  <c r="P61" i="23" s="1"/>
  <c r="AY430" i="2" s="1"/>
  <c r="Q67" i="22"/>
  <c r="N16" i="15"/>
  <c r="L281" i="2" s="1"/>
  <c r="AC32" i="3"/>
  <c r="H74" i="38"/>
  <c r="AE74" i="38" s="1"/>
  <c r="C33" i="3"/>
  <c r="R59" i="23" l="1"/>
  <c r="X428" i="2" s="1"/>
  <c r="Q69" i="22"/>
  <c r="R61" i="23" s="1"/>
  <c r="X430" i="2" s="1"/>
  <c r="S59" i="23"/>
  <c r="Y428" i="2" s="1"/>
  <c r="R69" i="22"/>
  <c r="S61" i="23" s="1"/>
  <c r="Y430" i="2" s="1"/>
  <c r="O16" i="15"/>
  <c r="M281" i="2" s="1"/>
  <c r="D33" i="3"/>
  <c r="AI74" i="38"/>
  <c r="H32" i="3"/>
  <c r="T59" i="23" l="1"/>
  <c r="Z428" i="2" s="1"/>
  <c r="S69" i="22"/>
  <c r="T67" i="22"/>
  <c r="P16" i="15"/>
  <c r="N281" i="2" s="1"/>
  <c r="AH32" i="3"/>
  <c r="AD32" i="3"/>
  <c r="E33" i="3"/>
  <c r="T61" i="23" l="1"/>
  <c r="Z430" i="2" s="1"/>
  <c r="Q16" i="15"/>
  <c r="O281" i="2" s="1"/>
  <c r="F33" i="3"/>
  <c r="G62" i="23" l="1"/>
  <c r="T431" i="2" s="1"/>
  <c r="F72" i="22"/>
  <c r="G64" i="23" s="1"/>
  <c r="T433" i="2" s="1"/>
  <c r="R16" i="15"/>
  <c r="P281" i="2" s="1"/>
  <c r="I33" i="3"/>
  <c r="AJ75" i="38"/>
  <c r="AI33" i="3" s="1"/>
  <c r="G33" i="3"/>
  <c r="G72" i="22" l="1"/>
  <c r="H64" i="23" s="1"/>
  <c r="W433" i="2" s="1"/>
  <c r="H62" i="23"/>
  <c r="W431" i="2" s="1"/>
  <c r="S16" i="15"/>
  <c r="Q281" i="2" s="1"/>
  <c r="Q26" i="16"/>
  <c r="AJ33" i="3"/>
  <c r="J33" i="3"/>
  <c r="I62" i="23" l="1"/>
  <c r="AR431" i="2" s="1"/>
  <c r="H72" i="22"/>
  <c r="I64" i="23" s="1"/>
  <c r="AR433" i="2" s="1"/>
  <c r="U16" i="15"/>
  <c r="S281" i="2" s="1"/>
  <c r="V16" i="15"/>
  <c r="X281" i="2" s="1"/>
  <c r="T16" i="15"/>
  <c r="R281" i="2" s="1"/>
  <c r="AK33" i="3"/>
  <c r="K33" i="3"/>
  <c r="H46" i="29"/>
  <c r="Y560" i="2" s="1"/>
  <c r="H47" i="29"/>
  <c r="Y561" i="2" s="1"/>
  <c r="H48" i="29"/>
  <c r="Y562" i="2" s="1"/>
  <c r="H49" i="29"/>
  <c r="Y563" i="2" s="1"/>
  <c r="H50" i="29"/>
  <c r="Y564" i="2" s="1"/>
  <c r="H51" i="29"/>
  <c r="Y565" i="2" s="1"/>
  <c r="H52" i="29"/>
  <c r="Y566" i="2" s="1"/>
  <c r="H53" i="29"/>
  <c r="Y567" i="2" s="1"/>
  <c r="H54" i="29"/>
  <c r="Y568" i="2" s="1"/>
  <c r="H55" i="29"/>
  <c r="Y569" i="2" s="1"/>
  <c r="H56" i="29"/>
  <c r="Y570" i="2" s="1"/>
  <c r="H57" i="29"/>
  <c r="Y571" i="2" s="1"/>
  <c r="H58" i="29"/>
  <c r="Y572" i="2" s="1"/>
  <c r="H59" i="29"/>
  <c r="Y573" i="2" s="1"/>
  <c r="H60" i="29"/>
  <c r="Y574" i="2" s="1"/>
  <c r="H61" i="29"/>
  <c r="Y575" i="2" s="1"/>
  <c r="C46" i="29"/>
  <c r="C560" i="2" s="1"/>
  <c r="D46" i="29"/>
  <c r="D560" i="2" s="1"/>
  <c r="C47" i="29"/>
  <c r="C561" i="2" s="1"/>
  <c r="D47" i="29"/>
  <c r="D561" i="2" s="1"/>
  <c r="C48" i="29"/>
  <c r="C562" i="2" s="1"/>
  <c r="D48" i="29"/>
  <c r="D562" i="2" s="1"/>
  <c r="C49" i="29"/>
  <c r="C563" i="2" s="1"/>
  <c r="D49" i="29"/>
  <c r="D563" i="2" s="1"/>
  <c r="C50" i="29"/>
  <c r="C564" i="2" s="1"/>
  <c r="D50" i="29"/>
  <c r="D564" i="2" s="1"/>
  <c r="C51" i="29"/>
  <c r="C565" i="2" s="1"/>
  <c r="D51" i="29"/>
  <c r="D565" i="2" s="1"/>
  <c r="C52" i="29"/>
  <c r="C566" i="2" s="1"/>
  <c r="D52" i="29"/>
  <c r="D566" i="2" s="1"/>
  <c r="C53" i="29"/>
  <c r="C567" i="2" s="1"/>
  <c r="D53" i="29"/>
  <c r="D567" i="2" s="1"/>
  <c r="C54" i="29"/>
  <c r="C568" i="2" s="1"/>
  <c r="D54" i="29"/>
  <c r="D568" i="2" s="1"/>
  <c r="C55" i="29"/>
  <c r="C569" i="2" s="1"/>
  <c r="D55" i="29"/>
  <c r="D569" i="2" s="1"/>
  <c r="C56" i="29"/>
  <c r="C570" i="2" s="1"/>
  <c r="D56" i="29"/>
  <c r="D570" i="2" s="1"/>
  <c r="C57" i="29"/>
  <c r="C571" i="2" s="1"/>
  <c r="D57" i="29"/>
  <c r="D571" i="2" s="1"/>
  <c r="C58" i="29"/>
  <c r="C572" i="2" s="1"/>
  <c r="D58" i="29"/>
  <c r="D572" i="2" s="1"/>
  <c r="C59" i="29"/>
  <c r="C573" i="2" s="1"/>
  <c r="D59" i="29"/>
  <c r="D573" i="2" s="1"/>
  <c r="C60" i="29"/>
  <c r="C574" i="2" s="1"/>
  <c r="D60" i="29"/>
  <c r="D574" i="2" s="1"/>
  <c r="C61" i="29"/>
  <c r="C575" i="2" s="1"/>
  <c r="D61" i="29"/>
  <c r="D575" i="2" s="1"/>
  <c r="F46" i="29"/>
  <c r="F560" i="2" s="1"/>
  <c r="F47" i="29"/>
  <c r="F561" i="2" s="1"/>
  <c r="F48" i="29"/>
  <c r="F562" i="2" s="1"/>
  <c r="F49" i="29"/>
  <c r="F563" i="2" s="1"/>
  <c r="F50" i="29"/>
  <c r="F564" i="2" s="1"/>
  <c r="F51" i="29"/>
  <c r="F565" i="2" s="1"/>
  <c r="F52" i="29"/>
  <c r="F566" i="2" s="1"/>
  <c r="F53" i="29"/>
  <c r="F567" i="2" s="1"/>
  <c r="F54" i="29"/>
  <c r="F568" i="2" s="1"/>
  <c r="F55" i="29"/>
  <c r="F569" i="2" s="1"/>
  <c r="F56" i="29"/>
  <c r="F570" i="2" s="1"/>
  <c r="F57" i="29"/>
  <c r="F571" i="2" s="1"/>
  <c r="F58" i="29"/>
  <c r="F572" i="2" s="1"/>
  <c r="F59" i="29"/>
  <c r="F573" i="2" s="1"/>
  <c r="F60" i="29"/>
  <c r="F574" i="2" s="1"/>
  <c r="F61" i="29"/>
  <c r="F575" i="2" s="1"/>
  <c r="H13" i="29"/>
  <c r="Y527" i="2" s="1"/>
  <c r="H14" i="29"/>
  <c r="Y528" i="2" s="1"/>
  <c r="H15" i="29"/>
  <c r="Y529" i="2" s="1"/>
  <c r="H16" i="29"/>
  <c r="Y530" i="2" s="1"/>
  <c r="H17" i="29"/>
  <c r="Y531" i="2" s="1"/>
  <c r="H18" i="29"/>
  <c r="Y532" i="2" s="1"/>
  <c r="H29" i="29"/>
  <c r="Y543" i="2" s="1"/>
  <c r="H30" i="29"/>
  <c r="Y544" i="2" s="1"/>
  <c r="H31" i="29"/>
  <c r="Y545" i="2" s="1"/>
  <c r="H32" i="29"/>
  <c r="Y546" i="2" s="1"/>
  <c r="H33" i="29"/>
  <c r="Y547" i="2" s="1"/>
  <c r="H34" i="29"/>
  <c r="Y548" i="2" s="1"/>
  <c r="H35" i="29"/>
  <c r="Y549" i="2" s="1"/>
  <c r="H36" i="29"/>
  <c r="Y550" i="2" s="1"/>
  <c r="H37" i="29"/>
  <c r="Y551" i="2" s="1"/>
  <c r="H38" i="29"/>
  <c r="Y552" i="2" s="1"/>
  <c r="C13" i="29"/>
  <c r="C527" i="2" s="1"/>
  <c r="D13" i="29"/>
  <c r="D527" i="2" s="1"/>
  <c r="C14" i="29"/>
  <c r="C528" i="2" s="1"/>
  <c r="D14" i="29"/>
  <c r="D528" i="2" s="1"/>
  <c r="C15" i="29"/>
  <c r="C529" i="2" s="1"/>
  <c r="D15" i="29"/>
  <c r="D529" i="2" s="1"/>
  <c r="C16" i="29"/>
  <c r="C530" i="2" s="1"/>
  <c r="D16" i="29"/>
  <c r="D530" i="2" s="1"/>
  <c r="C17" i="29"/>
  <c r="C531" i="2" s="1"/>
  <c r="D17" i="29"/>
  <c r="D531" i="2" s="1"/>
  <c r="C18" i="29"/>
  <c r="C532" i="2" s="1"/>
  <c r="D18" i="29"/>
  <c r="D532" i="2" s="1"/>
  <c r="C29" i="29"/>
  <c r="C543" i="2" s="1"/>
  <c r="D29" i="29"/>
  <c r="D543" i="2" s="1"/>
  <c r="C30" i="29"/>
  <c r="C544" i="2" s="1"/>
  <c r="D30" i="29"/>
  <c r="D544" i="2" s="1"/>
  <c r="C31" i="29"/>
  <c r="C545" i="2" s="1"/>
  <c r="D31" i="29"/>
  <c r="D545" i="2" s="1"/>
  <c r="C32" i="29"/>
  <c r="C546" i="2" s="1"/>
  <c r="D32" i="29"/>
  <c r="D546" i="2" s="1"/>
  <c r="C33" i="29"/>
  <c r="C547" i="2" s="1"/>
  <c r="D33" i="29"/>
  <c r="D547" i="2" s="1"/>
  <c r="C34" i="29"/>
  <c r="C548" i="2" s="1"/>
  <c r="D34" i="29"/>
  <c r="D548" i="2" s="1"/>
  <c r="C35" i="29"/>
  <c r="C549" i="2" s="1"/>
  <c r="D35" i="29"/>
  <c r="D549" i="2" s="1"/>
  <c r="C36" i="29"/>
  <c r="C550" i="2" s="1"/>
  <c r="D36" i="29"/>
  <c r="D550" i="2" s="1"/>
  <c r="C37" i="29"/>
  <c r="C551" i="2" s="1"/>
  <c r="D37" i="29"/>
  <c r="D551" i="2" s="1"/>
  <c r="C38" i="29"/>
  <c r="C552" i="2" s="1"/>
  <c r="D38" i="29"/>
  <c r="D552" i="2" s="1"/>
  <c r="F13" i="29"/>
  <c r="F527" i="2" s="1"/>
  <c r="F14" i="29"/>
  <c r="F528" i="2" s="1"/>
  <c r="F15" i="29"/>
  <c r="F529" i="2" s="1"/>
  <c r="F16" i="29"/>
  <c r="F530" i="2" s="1"/>
  <c r="F17" i="29"/>
  <c r="F531" i="2" s="1"/>
  <c r="F18" i="29"/>
  <c r="F532" i="2" s="1"/>
  <c r="F29" i="29"/>
  <c r="F543" i="2" s="1"/>
  <c r="F30" i="29"/>
  <c r="F544" i="2" s="1"/>
  <c r="F31" i="29"/>
  <c r="F545" i="2" s="1"/>
  <c r="F32" i="29"/>
  <c r="F546" i="2" s="1"/>
  <c r="F33" i="29"/>
  <c r="F547" i="2" s="1"/>
  <c r="F34" i="29"/>
  <c r="F548" i="2" s="1"/>
  <c r="F35" i="29"/>
  <c r="F549" i="2" s="1"/>
  <c r="F36" i="29"/>
  <c r="F550" i="2" s="1"/>
  <c r="F37" i="29"/>
  <c r="F551" i="2" s="1"/>
  <c r="F38" i="29"/>
  <c r="F552" i="2" s="1"/>
  <c r="D77" i="28"/>
  <c r="J62" i="23" l="1"/>
  <c r="AS431" i="2" s="1"/>
  <c r="I72" i="22"/>
  <c r="J64" i="23" s="1"/>
  <c r="AS433" i="2" s="1"/>
  <c r="W16" i="15"/>
  <c r="Y281" i="2" s="1"/>
  <c r="L33" i="3"/>
  <c r="K62" i="23" l="1"/>
  <c r="AT431" i="2" s="1"/>
  <c r="J72" i="22"/>
  <c r="K64" i="23" s="1"/>
  <c r="AT433" i="2" s="1"/>
  <c r="K17" i="15"/>
  <c r="I282" i="2" s="1"/>
  <c r="M33" i="3"/>
  <c r="A43" i="14"/>
  <c r="A218" i="2" s="1"/>
  <c r="L62" i="23" l="1"/>
  <c r="AU431" i="2" s="1"/>
  <c r="K72" i="22"/>
  <c r="L64" i="23" s="1"/>
  <c r="AU433" i="2" s="1"/>
  <c r="L17" i="15"/>
  <c r="J282" i="2" s="1"/>
  <c r="N33" i="3"/>
  <c r="A39" i="14"/>
  <c r="A214" i="2" s="1"/>
  <c r="A44" i="14"/>
  <c r="A219" i="2" s="1"/>
  <c r="A40" i="14"/>
  <c r="A215" i="2" s="1"/>
  <c r="A45" i="14"/>
  <c r="A220" i="2" s="1"/>
  <c r="A37" i="14"/>
  <c r="A212" i="2" s="1"/>
  <c r="A41" i="14"/>
  <c r="A216" i="2" s="1"/>
  <c r="A38" i="14"/>
  <c r="A213" i="2" s="1"/>
  <c r="A42" i="14"/>
  <c r="A217" i="2" s="1"/>
  <c r="A19" i="29"/>
  <c r="A533" i="2" s="1"/>
  <c r="A21" i="29"/>
  <c r="A535" i="2" s="1"/>
  <c r="A23" i="29"/>
  <c r="A537" i="2" s="1"/>
  <c r="A25" i="29"/>
  <c r="A539" i="2" s="1"/>
  <c r="A27" i="29"/>
  <c r="A541" i="2" s="1"/>
  <c r="A20" i="29"/>
  <c r="A534" i="2" s="1"/>
  <c r="A22" i="29"/>
  <c r="A536" i="2" s="1"/>
  <c r="A24" i="29"/>
  <c r="A538" i="2" s="1"/>
  <c r="A26" i="29"/>
  <c r="A540" i="2" s="1"/>
  <c r="A28" i="29"/>
  <c r="A542" i="2" s="1"/>
  <c r="A3" i="12"/>
  <c r="A148" i="2" s="1"/>
  <c r="A7" i="12"/>
  <c r="A152" i="2" s="1"/>
  <c r="A8" i="12"/>
  <c r="A153" i="2" s="1"/>
  <c r="A4" i="12"/>
  <c r="A149" i="2" s="1"/>
  <c r="A2" i="12"/>
  <c r="A147" i="2" s="1"/>
  <c r="A5" i="12"/>
  <c r="A150" i="2" s="1"/>
  <c r="A6" i="12"/>
  <c r="A151" i="2" s="1"/>
  <c r="A5" i="33"/>
  <c r="A1649" i="2" s="1"/>
  <c r="A9" i="33"/>
  <c r="A1653" i="2" s="1"/>
  <c r="A13" i="33"/>
  <c r="A1657" i="2" s="1"/>
  <c r="A17" i="33"/>
  <c r="A1661" i="2" s="1"/>
  <c r="A25" i="33"/>
  <c r="A1669" i="2" s="1"/>
  <c r="A29" i="33"/>
  <c r="A1673" i="2" s="1"/>
  <c r="A34" i="33"/>
  <c r="A1678" i="2" s="1"/>
  <c r="A4" i="33"/>
  <c r="A1648" i="2" s="1"/>
  <c r="A10" i="33"/>
  <c r="A1654" i="2" s="1"/>
  <c r="A15" i="33"/>
  <c r="A1659" i="2" s="1"/>
  <c r="A24" i="33"/>
  <c r="A1668" i="2" s="1"/>
  <c r="A31" i="33"/>
  <c r="A1675" i="2" s="1"/>
  <c r="A44" i="33"/>
  <c r="A1688" i="2" s="1"/>
  <c r="A6" i="33"/>
  <c r="A1650" i="2" s="1"/>
  <c r="A11" i="33"/>
  <c r="A1655" i="2" s="1"/>
  <c r="A16" i="33"/>
  <c r="A1660" i="2" s="1"/>
  <c r="A26" i="33"/>
  <c r="A1670" i="2" s="1"/>
  <c r="A32" i="33"/>
  <c r="A1676" i="2" s="1"/>
  <c r="A36" i="33"/>
  <c r="A1680" i="2" s="1"/>
  <c r="A45" i="33"/>
  <c r="A1689" i="2" s="1"/>
  <c r="A2" i="33"/>
  <c r="A1646" i="2" s="1"/>
  <c r="A12" i="33"/>
  <c r="A1656" i="2" s="1"/>
  <c r="A27" i="33"/>
  <c r="A1671" i="2" s="1"/>
  <c r="A37" i="33"/>
  <c r="A1681" i="2" s="1"/>
  <c r="A3" i="33"/>
  <c r="A1647" i="2" s="1"/>
  <c r="A14" i="33"/>
  <c r="A1658" i="2" s="1"/>
  <c r="A28" i="33"/>
  <c r="A1672" i="2" s="1"/>
  <c r="A42" i="33"/>
  <c r="A1686" i="2" s="1"/>
  <c r="A7" i="33"/>
  <c r="A1651" i="2" s="1"/>
  <c r="A18" i="33"/>
  <c r="A1662" i="2" s="1"/>
  <c r="A33" i="33"/>
  <c r="A1677" i="2" s="1"/>
  <c r="A8" i="33"/>
  <c r="A1652" i="2" s="1"/>
  <c r="A23" i="33"/>
  <c r="A1667" i="2" s="1"/>
  <c r="A35" i="33"/>
  <c r="A1679" i="2" s="1"/>
  <c r="A5" i="14"/>
  <c r="A180" i="2" s="1"/>
  <c r="A9" i="14"/>
  <c r="A184" i="2" s="1"/>
  <c r="A15" i="14"/>
  <c r="A190" i="2" s="1"/>
  <c r="A19" i="14"/>
  <c r="A194" i="2" s="1"/>
  <c r="A23" i="14"/>
  <c r="A198" i="2" s="1"/>
  <c r="A29" i="14"/>
  <c r="A204" i="2" s="1"/>
  <c r="A33" i="14"/>
  <c r="A208" i="2" s="1"/>
  <c r="A8" i="14"/>
  <c r="A183" i="2" s="1"/>
  <c r="A16" i="14"/>
  <c r="A191" i="2" s="1"/>
  <c r="A21" i="14"/>
  <c r="A196" i="2" s="1"/>
  <c r="A28" i="14"/>
  <c r="A203" i="2" s="1"/>
  <c r="A34" i="14"/>
  <c r="A209" i="2" s="1"/>
  <c r="A4" i="14"/>
  <c r="A179" i="2" s="1"/>
  <c r="A10" i="14"/>
  <c r="A185" i="2" s="1"/>
  <c r="A17" i="14"/>
  <c r="A192" i="2" s="1"/>
  <c r="A22" i="14"/>
  <c r="A197" i="2" s="1"/>
  <c r="A30" i="14"/>
  <c r="A205" i="2" s="1"/>
  <c r="A6" i="14"/>
  <c r="A181" i="2" s="1"/>
  <c r="A11" i="14"/>
  <c r="A186" i="2" s="1"/>
  <c r="A18" i="14"/>
  <c r="A193" i="2" s="1"/>
  <c r="A26" i="14"/>
  <c r="A201" i="2" s="1"/>
  <c r="A31" i="14"/>
  <c r="A206" i="2" s="1"/>
  <c r="A7" i="14"/>
  <c r="A182" i="2" s="1"/>
  <c r="A12" i="14"/>
  <c r="A187" i="2" s="1"/>
  <c r="A20" i="14"/>
  <c r="A195" i="2" s="1"/>
  <c r="A27" i="14"/>
  <c r="A202" i="2" s="1"/>
  <c r="A32" i="14"/>
  <c r="A207" i="2" s="1"/>
  <c r="A5" i="29"/>
  <c r="A519" i="2" s="1"/>
  <c r="A9" i="29"/>
  <c r="A523" i="2" s="1"/>
  <c r="A13" i="29"/>
  <c r="A527" i="2" s="1"/>
  <c r="A17" i="29"/>
  <c r="A531" i="2" s="1"/>
  <c r="A31" i="29"/>
  <c r="A545" i="2" s="1"/>
  <c r="A35" i="29"/>
  <c r="A549" i="2" s="1"/>
  <c r="A39" i="29"/>
  <c r="A553" i="2" s="1"/>
  <c r="A43" i="29"/>
  <c r="A557" i="2" s="1"/>
  <c r="A47" i="29"/>
  <c r="A561" i="2" s="1"/>
  <c r="A51" i="29"/>
  <c r="A565" i="2" s="1"/>
  <c r="A55" i="29"/>
  <c r="A569" i="2" s="1"/>
  <c r="A59" i="29"/>
  <c r="A573" i="2" s="1"/>
  <c r="A63" i="29"/>
  <c r="A577" i="2" s="1"/>
  <c r="A67" i="29"/>
  <c r="A581" i="2" s="1"/>
  <c r="A71" i="29"/>
  <c r="A585" i="2" s="1"/>
  <c r="A2" i="29"/>
  <c r="A516" i="2" s="1"/>
  <c r="A6" i="29"/>
  <c r="A520" i="2" s="1"/>
  <c r="A10" i="29"/>
  <c r="A524" i="2" s="1"/>
  <c r="A3" i="29"/>
  <c r="A517" i="2" s="1"/>
  <c r="A11" i="29"/>
  <c r="A525" i="2" s="1"/>
  <c r="A16" i="29"/>
  <c r="A530" i="2" s="1"/>
  <c r="A32" i="29"/>
  <c r="A546" i="2" s="1"/>
  <c r="A37" i="29"/>
  <c r="A551" i="2" s="1"/>
  <c r="A44" i="29"/>
  <c r="A558" i="2" s="1"/>
  <c r="A49" i="29"/>
  <c r="A563" i="2" s="1"/>
  <c r="A54" i="29"/>
  <c r="A568" i="2" s="1"/>
  <c r="A60" i="29"/>
  <c r="A574" i="2" s="1"/>
  <c r="A65" i="29"/>
  <c r="A579" i="2" s="1"/>
  <c r="A70" i="29"/>
  <c r="A584" i="2" s="1"/>
  <c r="A4" i="29"/>
  <c r="A518" i="2" s="1"/>
  <c r="A12" i="29"/>
  <c r="A526" i="2" s="1"/>
  <c r="A18" i="29"/>
  <c r="A532" i="2" s="1"/>
  <c r="A33" i="29"/>
  <c r="A547" i="2" s="1"/>
  <c r="A38" i="29"/>
  <c r="A552" i="2" s="1"/>
  <c r="A40" i="29"/>
  <c r="A554" i="2" s="1"/>
  <c r="A45" i="29"/>
  <c r="A559" i="2" s="1"/>
  <c r="A50" i="29"/>
  <c r="A564" i="2" s="1"/>
  <c r="A56" i="29"/>
  <c r="A570" i="2" s="1"/>
  <c r="A61" i="29"/>
  <c r="A575" i="2" s="1"/>
  <c r="A66" i="29"/>
  <c r="A580" i="2" s="1"/>
  <c r="A72" i="29"/>
  <c r="A586" i="2" s="1"/>
  <c r="A7" i="29"/>
  <c r="A521" i="2" s="1"/>
  <c r="A14" i="29"/>
  <c r="A528" i="2" s="1"/>
  <c r="A29" i="29"/>
  <c r="A543" i="2" s="1"/>
  <c r="A34" i="29"/>
  <c r="A548" i="2" s="1"/>
  <c r="A41" i="29"/>
  <c r="A555" i="2" s="1"/>
  <c r="A46" i="29"/>
  <c r="A560" i="2" s="1"/>
  <c r="A52" i="29"/>
  <c r="A566" i="2" s="1"/>
  <c r="A57" i="29"/>
  <c r="A571" i="2" s="1"/>
  <c r="A62" i="29"/>
  <c r="A576" i="2" s="1"/>
  <c r="A68" i="29"/>
  <c r="A582" i="2" s="1"/>
  <c r="A73" i="29"/>
  <c r="A587" i="2" s="1"/>
  <c r="A8" i="29"/>
  <c r="A522" i="2" s="1"/>
  <c r="A15" i="29"/>
  <c r="A529" i="2" s="1"/>
  <c r="A30" i="29"/>
  <c r="A544" i="2" s="1"/>
  <c r="A36" i="29"/>
  <c r="A550" i="2" s="1"/>
  <c r="A42" i="29"/>
  <c r="A556" i="2" s="1"/>
  <c r="A48" i="29"/>
  <c r="A562" i="2" s="1"/>
  <c r="A53" i="29"/>
  <c r="A567" i="2" s="1"/>
  <c r="A58" i="29"/>
  <c r="A572" i="2" s="1"/>
  <c r="A64" i="29"/>
  <c r="A578" i="2" s="1"/>
  <c r="A69" i="29"/>
  <c r="A583" i="2" s="1"/>
  <c r="A74" i="29"/>
  <c r="A588" i="2" s="1"/>
  <c r="G2" i="33"/>
  <c r="G1646" i="2" s="1"/>
  <c r="E2" i="33"/>
  <c r="F1646" i="2" s="1"/>
  <c r="C2" i="33"/>
  <c r="C1646" i="2" s="1"/>
  <c r="S1" i="33"/>
  <c r="R1" i="33"/>
  <c r="Q1" i="33"/>
  <c r="P1" i="33"/>
  <c r="O1" i="33"/>
  <c r="N1" i="33"/>
  <c r="G1" i="33"/>
  <c r="F1" i="33"/>
  <c r="F74" i="29"/>
  <c r="F588" i="2" s="1"/>
  <c r="F73" i="29"/>
  <c r="F587" i="2" s="1"/>
  <c r="D73" i="29"/>
  <c r="D587" i="2" s="1"/>
  <c r="C73" i="29"/>
  <c r="C587" i="2" s="1"/>
  <c r="H72" i="29"/>
  <c r="Y586" i="2" s="1"/>
  <c r="F72" i="29"/>
  <c r="F586" i="2" s="1"/>
  <c r="D72" i="29"/>
  <c r="D586" i="2" s="1"/>
  <c r="C72" i="29"/>
  <c r="C586" i="2" s="1"/>
  <c r="H71" i="29"/>
  <c r="Y585" i="2" s="1"/>
  <c r="F71" i="29"/>
  <c r="F585" i="2" s="1"/>
  <c r="D71" i="29"/>
  <c r="D585" i="2" s="1"/>
  <c r="C71" i="29"/>
  <c r="C585" i="2" s="1"/>
  <c r="H70" i="29"/>
  <c r="Y584" i="2" s="1"/>
  <c r="F70" i="29"/>
  <c r="F584" i="2" s="1"/>
  <c r="D70" i="29"/>
  <c r="D584" i="2" s="1"/>
  <c r="C70" i="29"/>
  <c r="C584" i="2" s="1"/>
  <c r="H69" i="29"/>
  <c r="Y583" i="2" s="1"/>
  <c r="F69" i="29"/>
  <c r="F583" i="2" s="1"/>
  <c r="D69" i="29"/>
  <c r="D583" i="2" s="1"/>
  <c r="C69" i="29"/>
  <c r="C583" i="2" s="1"/>
  <c r="H68" i="29"/>
  <c r="Y582" i="2" s="1"/>
  <c r="F68" i="29"/>
  <c r="F582" i="2" s="1"/>
  <c r="D68" i="29"/>
  <c r="D582" i="2" s="1"/>
  <c r="C68" i="29"/>
  <c r="C582" i="2" s="1"/>
  <c r="H67" i="29"/>
  <c r="Y581" i="2" s="1"/>
  <c r="F67" i="29"/>
  <c r="F581" i="2" s="1"/>
  <c r="D67" i="29"/>
  <c r="D581" i="2" s="1"/>
  <c r="C67" i="29"/>
  <c r="C581" i="2" s="1"/>
  <c r="H66" i="29"/>
  <c r="Y580" i="2" s="1"/>
  <c r="F66" i="29"/>
  <c r="F580" i="2" s="1"/>
  <c r="D66" i="29"/>
  <c r="D580" i="2" s="1"/>
  <c r="C66" i="29"/>
  <c r="C580" i="2" s="1"/>
  <c r="H65" i="29"/>
  <c r="Y579" i="2" s="1"/>
  <c r="F65" i="29"/>
  <c r="F579" i="2" s="1"/>
  <c r="D65" i="29"/>
  <c r="D579" i="2" s="1"/>
  <c r="C65" i="29"/>
  <c r="C579" i="2" s="1"/>
  <c r="H64" i="29"/>
  <c r="Y578" i="2" s="1"/>
  <c r="F64" i="29"/>
  <c r="F578" i="2" s="1"/>
  <c r="D64" i="29"/>
  <c r="D578" i="2" s="1"/>
  <c r="C64" i="29"/>
  <c r="C578" i="2" s="1"/>
  <c r="H63" i="29"/>
  <c r="Y577" i="2" s="1"/>
  <c r="F63" i="29"/>
  <c r="F577" i="2" s="1"/>
  <c r="D63" i="29"/>
  <c r="D577" i="2" s="1"/>
  <c r="C63" i="29"/>
  <c r="C577" i="2" s="1"/>
  <c r="F62" i="29"/>
  <c r="F576" i="2" s="1"/>
  <c r="D62" i="29"/>
  <c r="D576" i="2" s="1"/>
  <c r="C62" i="29"/>
  <c r="C576" i="2" s="1"/>
  <c r="H45" i="29"/>
  <c r="Y559" i="2" s="1"/>
  <c r="F45" i="29"/>
  <c r="F559" i="2" s="1"/>
  <c r="D45" i="29"/>
  <c r="D559" i="2" s="1"/>
  <c r="C45" i="29"/>
  <c r="C559" i="2" s="1"/>
  <c r="H44" i="29"/>
  <c r="Y558" i="2" s="1"/>
  <c r="F44" i="29"/>
  <c r="F558" i="2" s="1"/>
  <c r="D44" i="29"/>
  <c r="D558" i="2" s="1"/>
  <c r="C44" i="29"/>
  <c r="C558" i="2" s="1"/>
  <c r="H43" i="29"/>
  <c r="Y557" i="2" s="1"/>
  <c r="F43" i="29"/>
  <c r="F557" i="2" s="1"/>
  <c r="D43" i="29"/>
  <c r="D557" i="2" s="1"/>
  <c r="C43" i="29"/>
  <c r="C557" i="2" s="1"/>
  <c r="H42" i="29"/>
  <c r="Y556" i="2" s="1"/>
  <c r="F42" i="29"/>
  <c r="F556" i="2" s="1"/>
  <c r="D42" i="29"/>
  <c r="D556" i="2" s="1"/>
  <c r="C42" i="29"/>
  <c r="C556" i="2" s="1"/>
  <c r="H41" i="29"/>
  <c r="Y555" i="2" s="1"/>
  <c r="F41" i="29"/>
  <c r="F555" i="2" s="1"/>
  <c r="D41" i="29"/>
  <c r="D555" i="2" s="1"/>
  <c r="C41" i="29"/>
  <c r="C555" i="2" s="1"/>
  <c r="H40" i="29"/>
  <c r="Y554" i="2" s="1"/>
  <c r="F40" i="29"/>
  <c r="F554" i="2" s="1"/>
  <c r="D40" i="29"/>
  <c r="D554" i="2" s="1"/>
  <c r="C40" i="29"/>
  <c r="C554" i="2" s="1"/>
  <c r="H39" i="29"/>
  <c r="Y553" i="2" s="1"/>
  <c r="F39" i="29"/>
  <c r="F553" i="2" s="1"/>
  <c r="D39" i="29"/>
  <c r="D553" i="2" s="1"/>
  <c r="C39" i="29"/>
  <c r="C553" i="2" s="1"/>
  <c r="H12" i="29"/>
  <c r="Y526" i="2" s="1"/>
  <c r="F12" i="29"/>
  <c r="F526" i="2" s="1"/>
  <c r="D12" i="29"/>
  <c r="D526" i="2" s="1"/>
  <c r="C12" i="29"/>
  <c r="C526" i="2" s="1"/>
  <c r="H11" i="29"/>
  <c r="Y525" i="2" s="1"/>
  <c r="F11" i="29"/>
  <c r="F525" i="2" s="1"/>
  <c r="D11" i="29"/>
  <c r="D525" i="2" s="1"/>
  <c r="C11" i="29"/>
  <c r="C525" i="2" s="1"/>
  <c r="H10" i="29"/>
  <c r="Y524" i="2" s="1"/>
  <c r="F10" i="29"/>
  <c r="F524" i="2" s="1"/>
  <c r="D10" i="29"/>
  <c r="D524" i="2" s="1"/>
  <c r="C10" i="29"/>
  <c r="C524" i="2" s="1"/>
  <c r="H9" i="29"/>
  <c r="Y523" i="2" s="1"/>
  <c r="F9" i="29"/>
  <c r="F523" i="2" s="1"/>
  <c r="D9" i="29"/>
  <c r="D523" i="2" s="1"/>
  <c r="C9" i="29"/>
  <c r="C523" i="2" s="1"/>
  <c r="H8" i="29"/>
  <c r="Y522" i="2" s="1"/>
  <c r="F8" i="29"/>
  <c r="F522" i="2" s="1"/>
  <c r="D8" i="29"/>
  <c r="D522" i="2" s="1"/>
  <c r="C8" i="29"/>
  <c r="C522" i="2" s="1"/>
  <c r="H7" i="29"/>
  <c r="Y521" i="2" s="1"/>
  <c r="F7" i="29"/>
  <c r="F521" i="2" s="1"/>
  <c r="D7" i="29"/>
  <c r="D521" i="2" s="1"/>
  <c r="C7" i="29"/>
  <c r="C521" i="2" s="1"/>
  <c r="H6" i="29"/>
  <c r="Y520" i="2" s="1"/>
  <c r="F6" i="29"/>
  <c r="F520" i="2" s="1"/>
  <c r="D6" i="29"/>
  <c r="D520" i="2" s="1"/>
  <c r="C6" i="29"/>
  <c r="C520" i="2" s="1"/>
  <c r="H5" i="29"/>
  <c r="Y519" i="2" s="1"/>
  <c r="F5" i="29"/>
  <c r="F519" i="2" s="1"/>
  <c r="D5" i="29"/>
  <c r="D519" i="2" s="1"/>
  <c r="C5" i="29"/>
  <c r="C519" i="2" s="1"/>
  <c r="H4" i="29"/>
  <c r="Y518" i="2" s="1"/>
  <c r="F4" i="29"/>
  <c r="F518" i="2" s="1"/>
  <c r="D4" i="29"/>
  <c r="D518" i="2" s="1"/>
  <c r="C4" i="29"/>
  <c r="C518" i="2" s="1"/>
  <c r="H3" i="29"/>
  <c r="Y517" i="2" s="1"/>
  <c r="F3" i="29"/>
  <c r="F517" i="2" s="1"/>
  <c r="D3" i="29"/>
  <c r="D517" i="2" s="1"/>
  <c r="C3" i="29"/>
  <c r="C517" i="2" s="1"/>
  <c r="H2" i="29"/>
  <c r="Y516" i="2" s="1"/>
  <c r="F2" i="29"/>
  <c r="F516" i="2" s="1"/>
  <c r="H1" i="29"/>
  <c r="U1" i="15"/>
  <c r="T1" i="15"/>
  <c r="S1" i="15"/>
  <c r="R1" i="15"/>
  <c r="Q1" i="15"/>
  <c r="P1" i="15"/>
  <c r="O1" i="15"/>
  <c r="G1" i="14"/>
  <c r="F1" i="14"/>
  <c r="D2" i="12"/>
  <c r="F147" i="2" s="1"/>
  <c r="F1" i="12"/>
  <c r="E1" i="12"/>
  <c r="D91" i="28"/>
  <c r="D92" i="28" s="1"/>
  <c r="H74" i="29" s="1"/>
  <c r="Y588" i="2" s="1"/>
  <c r="H62" i="29"/>
  <c r="Y576" i="2" s="1"/>
  <c r="M62" i="23" l="1"/>
  <c r="AV431" i="2" s="1"/>
  <c r="L72" i="22"/>
  <c r="M64" i="23" s="1"/>
  <c r="AV433" i="2" s="1"/>
  <c r="M17" i="15"/>
  <c r="K282" i="2" s="1"/>
  <c r="AH75" i="38"/>
  <c r="AG75" i="38"/>
  <c r="O33" i="3"/>
  <c r="H73" i="29"/>
  <c r="Y587" i="2" s="1"/>
  <c r="N62" i="23" l="1"/>
  <c r="AW431" i="2" s="1"/>
  <c r="M72" i="22"/>
  <c r="N64" i="23" s="1"/>
  <c r="AW433" i="2" s="1"/>
  <c r="N17" i="15"/>
  <c r="L282" i="2" s="1"/>
  <c r="AF33" i="3"/>
  <c r="AG33" i="3"/>
  <c r="P33" i="3"/>
  <c r="O62" i="23" l="1"/>
  <c r="AX431" i="2" s="1"/>
  <c r="N72" i="22"/>
  <c r="O64" i="23" s="1"/>
  <c r="AX433" i="2" s="1"/>
  <c r="P70" i="22"/>
  <c r="O17" i="15"/>
  <c r="M282" i="2" s="1"/>
  <c r="Q33" i="3"/>
  <c r="Q62" i="23" l="1"/>
  <c r="AZ431" i="2" s="1"/>
  <c r="P72" i="22"/>
  <c r="Q64" i="23" s="1"/>
  <c r="AZ433" i="2" s="1"/>
  <c r="O72" i="22"/>
  <c r="P64" i="23" s="1"/>
  <c r="AY433" i="2" s="1"/>
  <c r="P62" i="23"/>
  <c r="AY431" i="2" s="1"/>
  <c r="Q70" i="22"/>
  <c r="P17" i="15"/>
  <c r="N282" i="2" s="1"/>
  <c r="R33" i="3"/>
  <c r="S62" i="23" l="1"/>
  <c r="Y431" i="2" s="1"/>
  <c r="R72" i="22"/>
  <c r="S64" i="23" s="1"/>
  <c r="Y433" i="2" s="1"/>
  <c r="Q72" i="22"/>
  <c r="R64" i="23" s="1"/>
  <c r="X433" i="2" s="1"/>
  <c r="R62" i="23"/>
  <c r="X431" i="2" s="1"/>
  <c r="T70" i="22"/>
  <c r="Q17" i="15"/>
  <c r="O282" i="2" s="1"/>
  <c r="S33" i="3"/>
  <c r="T62" i="23" l="1"/>
  <c r="Z431" i="2" s="1"/>
  <c r="S72" i="22"/>
  <c r="R17" i="15"/>
  <c r="P282" i="2" s="1"/>
  <c r="T33" i="3"/>
  <c r="T64" i="23" l="1"/>
  <c r="Z433" i="2" s="1"/>
  <c r="Q27" i="16"/>
  <c r="S17" i="15"/>
  <c r="Q282" i="2" s="1"/>
  <c r="U33" i="3"/>
  <c r="G65" i="23" l="1"/>
  <c r="T434" i="2" s="1"/>
  <c r="F75" i="22"/>
  <c r="G67" i="23" s="1"/>
  <c r="T436" i="2" s="1"/>
  <c r="U17" i="15"/>
  <c r="S282" i="2" s="1"/>
  <c r="V17" i="15"/>
  <c r="X282" i="2" s="1"/>
  <c r="T17" i="15"/>
  <c r="R282" i="2" s="1"/>
  <c r="V33" i="3"/>
  <c r="H65" i="23" l="1"/>
  <c r="W434" i="2" s="1"/>
  <c r="G75" i="22"/>
  <c r="H67" i="23" s="1"/>
  <c r="W436" i="2" s="1"/>
  <c r="W17" i="15"/>
  <c r="Y282" i="2" s="1"/>
  <c r="W33" i="3"/>
  <c r="I65" i="23" l="1"/>
  <c r="AR434" i="2" s="1"/>
  <c r="H75" i="22"/>
  <c r="I67" i="23" s="1"/>
  <c r="AR436" i="2" s="1"/>
  <c r="K18" i="15"/>
  <c r="I283" i="2" s="1"/>
  <c r="X33" i="3"/>
  <c r="I75" i="22" l="1"/>
  <c r="J67" i="23" s="1"/>
  <c r="AS436" i="2" s="1"/>
  <c r="J65" i="23"/>
  <c r="AS434" i="2" s="1"/>
  <c r="L18" i="15"/>
  <c r="J283" i="2" s="1"/>
  <c r="Y33" i="3"/>
  <c r="K65" i="23" l="1"/>
  <c r="AT434" i="2" s="1"/>
  <c r="J75" i="22"/>
  <c r="K67" i="23" s="1"/>
  <c r="AT436" i="2" s="1"/>
  <c r="M18" i="15"/>
  <c r="K283" i="2" s="1"/>
  <c r="Z33" i="3"/>
  <c r="L65" i="23" l="1"/>
  <c r="AU434" i="2" s="1"/>
  <c r="K75" i="22"/>
  <c r="L67" i="23" s="1"/>
  <c r="AU436" i="2" s="1"/>
  <c r="N18" i="15"/>
  <c r="L283" i="2" s="1"/>
  <c r="AA33" i="3"/>
  <c r="M65" i="23" l="1"/>
  <c r="AV434" i="2" s="1"/>
  <c r="L75" i="22"/>
  <c r="M67" i="23" s="1"/>
  <c r="AV436" i="2" s="1"/>
  <c r="O18" i="15"/>
  <c r="M283" i="2" s="1"/>
  <c r="AB33" i="3"/>
  <c r="AD75" i="38"/>
  <c r="N65" i="23" l="1"/>
  <c r="AW434" i="2" s="1"/>
  <c r="M75" i="22"/>
  <c r="N67" i="23" s="1"/>
  <c r="AW436" i="2" s="1"/>
  <c r="P18" i="15"/>
  <c r="N283" i="2" s="1"/>
  <c r="AC33" i="3"/>
  <c r="H75" i="38"/>
  <c r="AE75" i="38" s="1"/>
  <c r="C34" i="3"/>
  <c r="N75" i="22" l="1"/>
  <c r="O67" i="23" s="1"/>
  <c r="AX436" i="2" s="1"/>
  <c r="O65" i="23"/>
  <c r="AX434" i="2" s="1"/>
  <c r="P73" i="22"/>
  <c r="Q18" i="15"/>
  <c r="O283" i="2" s="1"/>
  <c r="D34" i="3"/>
  <c r="H33" i="3"/>
  <c r="AI75" i="38"/>
  <c r="Q65" i="23" l="1"/>
  <c r="AZ434" i="2" s="1"/>
  <c r="P75" i="22"/>
  <c r="Q67" i="23" s="1"/>
  <c r="AZ436" i="2" s="1"/>
  <c r="O75" i="22"/>
  <c r="P67" i="23" s="1"/>
  <c r="AY436" i="2" s="1"/>
  <c r="P65" i="23"/>
  <c r="AY434" i="2" s="1"/>
  <c r="Q73" i="22"/>
  <c r="R18" i="15"/>
  <c r="P283" i="2" s="1"/>
  <c r="AD33" i="3"/>
  <c r="AH33" i="3"/>
  <c r="E34" i="3"/>
  <c r="R65" i="23" l="1"/>
  <c r="X434" i="2" s="1"/>
  <c r="Q75" i="22"/>
  <c r="R67" i="23" s="1"/>
  <c r="X436" i="2" s="1"/>
  <c r="S65" i="23"/>
  <c r="Y434" i="2" s="1"/>
  <c r="R75" i="22"/>
  <c r="S67" i="23" s="1"/>
  <c r="Y436" i="2" s="1"/>
  <c r="S18" i="15"/>
  <c r="Q283" i="2" s="1"/>
  <c r="Q28" i="16"/>
  <c r="F34" i="3"/>
  <c r="S75" i="22" l="1"/>
  <c r="T67" i="23" s="1"/>
  <c r="Z436" i="2" s="1"/>
  <c r="T65" i="23"/>
  <c r="Z434" i="2" s="1"/>
  <c r="T73" i="22"/>
  <c r="T76" i="22" s="1"/>
  <c r="C20" i="6" s="1"/>
  <c r="D20" i="6" s="1"/>
  <c r="U18" i="15"/>
  <c r="S283" i="2" s="1"/>
  <c r="V18" i="15"/>
  <c r="X283" i="2" s="1"/>
  <c r="T18" i="15"/>
  <c r="R283" i="2" s="1"/>
  <c r="I34" i="3"/>
  <c r="AJ76" i="38"/>
  <c r="AI34" i="3" s="1"/>
  <c r="G34" i="3"/>
  <c r="W18" i="15" l="1"/>
  <c r="Y283" i="2" s="1"/>
  <c r="T28" i="16"/>
  <c r="AJ34" i="3"/>
  <c r="J34" i="3"/>
  <c r="K19" i="15" l="1"/>
  <c r="I284" i="2" s="1"/>
  <c r="AK34" i="3"/>
  <c r="K34" i="3"/>
  <c r="L19" i="15" l="1"/>
  <c r="J284" i="2" s="1"/>
  <c r="L34" i="3"/>
  <c r="M19" i="15" l="1"/>
  <c r="K284" i="2" s="1"/>
  <c r="M34" i="3"/>
  <c r="N19" i="15" l="1"/>
  <c r="L284" i="2" s="1"/>
  <c r="N34" i="3"/>
  <c r="O19" i="15" l="1"/>
  <c r="M284" i="2" s="1"/>
  <c r="AG76" i="38"/>
  <c r="AH76" i="38"/>
  <c r="O34" i="3"/>
  <c r="P19" i="15" l="1"/>
  <c r="N284" i="2" s="1"/>
  <c r="AG34" i="3"/>
  <c r="AF34" i="3"/>
  <c r="P34" i="3"/>
  <c r="Q19" i="15" l="1"/>
  <c r="O284" i="2" s="1"/>
  <c r="Q34" i="3"/>
  <c r="R19" i="15" l="1"/>
  <c r="P284" i="2" s="1"/>
  <c r="R34" i="3"/>
  <c r="S19" i="15" l="1"/>
  <c r="Q284" i="2" s="1"/>
  <c r="Q29" i="16"/>
  <c r="S34" i="3"/>
  <c r="U19" i="15" l="1"/>
  <c r="S284" i="2" s="1"/>
  <c r="V19" i="15"/>
  <c r="X284" i="2" s="1"/>
  <c r="T19" i="15"/>
  <c r="R284" i="2" s="1"/>
  <c r="T34" i="3"/>
  <c r="W19" i="15" l="1"/>
  <c r="Y284" i="2" s="1"/>
  <c r="T29" i="16"/>
  <c r="U34" i="3"/>
  <c r="K20" i="15" l="1"/>
  <c r="I285" i="2" s="1"/>
  <c r="V34" i="3"/>
  <c r="L20" i="15" l="1"/>
  <c r="J285" i="2" s="1"/>
  <c r="W34" i="3"/>
  <c r="M20" i="15" l="1"/>
  <c r="K285" i="2" s="1"/>
  <c r="G84" i="13"/>
  <c r="K108" i="13" s="1"/>
  <c r="C13" i="6" s="1"/>
  <c r="X34" i="3"/>
  <c r="N20" i="15" l="1"/>
  <c r="L285" i="2" s="1"/>
  <c r="Y34" i="3"/>
  <c r="O20" i="15" l="1"/>
  <c r="M285" i="2" s="1"/>
  <c r="Z34" i="3"/>
  <c r="P20" i="15" l="1"/>
  <c r="N285" i="2" s="1"/>
  <c r="AA34" i="3"/>
  <c r="Q20" i="15" l="1"/>
  <c r="O285" i="2" s="1"/>
  <c r="AB34" i="3"/>
  <c r="AD76" i="38"/>
  <c r="R20" i="15" l="1"/>
  <c r="P285" i="2" s="1"/>
  <c r="AC34" i="3"/>
  <c r="H76" i="38"/>
  <c r="AE76" i="38" s="1"/>
  <c r="C35" i="3"/>
  <c r="S20" i="15" l="1"/>
  <c r="Q285" i="2" s="1"/>
  <c r="Q30" i="16"/>
  <c r="D35" i="3"/>
  <c r="H34" i="3"/>
  <c r="AI76" i="38"/>
  <c r="U20" i="15" l="1"/>
  <c r="S285" i="2" s="1"/>
  <c r="V20" i="15"/>
  <c r="X285" i="2" s="1"/>
  <c r="T20" i="15"/>
  <c r="R285" i="2" s="1"/>
  <c r="AH34" i="3"/>
  <c r="AD34" i="3"/>
  <c r="E35" i="3"/>
  <c r="W20" i="15" l="1"/>
  <c r="Y285" i="2" s="1"/>
  <c r="T30" i="16"/>
  <c r="F35" i="3"/>
  <c r="K21" i="15" l="1"/>
  <c r="I286" i="2" s="1"/>
  <c r="I35" i="3"/>
  <c r="AJ77" i="38"/>
  <c r="AI35" i="3" s="1"/>
  <c r="G35" i="3"/>
  <c r="L21" i="15" l="1"/>
  <c r="J286" i="2" s="1"/>
  <c r="AJ35" i="3"/>
  <c r="J35" i="3"/>
  <c r="M21" i="15" l="1"/>
  <c r="K286" i="2" s="1"/>
  <c r="AK35" i="3"/>
  <c r="K35" i="3"/>
  <c r="N21" i="15" l="1"/>
  <c r="L286" i="2" s="1"/>
  <c r="L35" i="3"/>
  <c r="O21" i="15" l="1"/>
  <c r="M286" i="2" s="1"/>
  <c r="M35" i="3"/>
  <c r="P21" i="15" l="1"/>
  <c r="N286" i="2" s="1"/>
  <c r="N35" i="3"/>
  <c r="Q21" i="15" l="1"/>
  <c r="O286" i="2" s="1"/>
  <c r="AG77" i="38"/>
  <c r="AF35" i="3" s="1"/>
  <c r="AH77" i="38"/>
  <c r="AG35" i="3" s="1"/>
  <c r="O35" i="3"/>
  <c r="R21" i="15" l="1"/>
  <c r="P286" i="2" s="1"/>
  <c r="P35" i="3"/>
  <c r="S21" i="15" l="1"/>
  <c r="Q286" i="2" s="1"/>
  <c r="Q31" i="16"/>
  <c r="Q35" i="3"/>
  <c r="U21" i="15" l="1"/>
  <c r="S286" i="2" s="1"/>
  <c r="V21" i="15"/>
  <c r="X286" i="2" s="1"/>
  <c r="T21" i="15"/>
  <c r="R286" i="2" s="1"/>
  <c r="R35" i="3"/>
  <c r="W21" i="15" l="1"/>
  <c r="Y286" i="2" s="1"/>
  <c r="T31" i="16"/>
  <c r="S35" i="3"/>
  <c r="K22" i="15" l="1"/>
  <c r="I287" i="2" s="1"/>
  <c r="T35" i="3"/>
  <c r="L22" i="15" l="1"/>
  <c r="J287" i="2" s="1"/>
  <c r="U35" i="3"/>
  <c r="M22" i="15" l="1"/>
  <c r="K287" i="2" s="1"/>
  <c r="V35" i="3"/>
  <c r="N22" i="15" l="1"/>
  <c r="L287" i="2" s="1"/>
  <c r="W35" i="3"/>
  <c r="O22" i="15" l="1"/>
  <c r="M287" i="2" s="1"/>
  <c r="X35" i="3"/>
  <c r="P22" i="15" l="1"/>
  <c r="N287" i="2" s="1"/>
  <c r="Y35" i="3"/>
  <c r="Q22" i="15" l="1"/>
  <c r="O287" i="2" s="1"/>
  <c r="Z35" i="3"/>
  <c r="R22" i="15" l="1"/>
  <c r="P287" i="2" s="1"/>
  <c r="AA35" i="3"/>
  <c r="Q32" i="16" l="1"/>
  <c r="S22" i="15"/>
  <c r="Q287" i="2" s="1"/>
  <c r="AB35" i="3"/>
  <c r="AD77" i="38"/>
  <c r="U22" i="15" l="1"/>
  <c r="S287" i="2" s="1"/>
  <c r="V22" i="15"/>
  <c r="X287" i="2" s="1"/>
  <c r="T22" i="15"/>
  <c r="R287" i="2" s="1"/>
  <c r="AC35" i="3"/>
  <c r="H77" i="38"/>
  <c r="AE77" i="38" s="1"/>
  <c r="C36" i="3"/>
  <c r="W22" i="15" l="1"/>
  <c r="Y287" i="2" s="1"/>
  <c r="T32" i="16"/>
  <c r="D36" i="3"/>
  <c r="H35" i="3"/>
  <c r="AI77" i="38"/>
  <c r="K23" i="15" l="1"/>
  <c r="I288" i="2" s="1"/>
  <c r="AD35" i="3"/>
  <c r="AH35" i="3"/>
  <c r="E36" i="3"/>
  <c r="L23" i="15" l="1"/>
  <c r="J288" i="2" s="1"/>
  <c r="F36" i="3"/>
  <c r="M23" i="15" l="1"/>
  <c r="K288" i="2" s="1"/>
  <c r="I36" i="3"/>
  <c r="AJ78" i="38"/>
  <c r="AI36" i="3" s="1"/>
  <c r="G36" i="3"/>
  <c r="N23" i="15" l="1"/>
  <c r="L288" i="2" s="1"/>
  <c r="AJ36" i="3"/>
  <c r="J36" i="3"/>
  <c r="O23" i="15" l="1"/>
  <c r="M288" i="2" s="1"/>
  <c r="AK36" i="3"/>
  <c r="K36" i="3"/>
  <c r="P23" i="15" l="1"/>
  <c r="N288" i="2" s="1"/>
  <c r="L36" i="3"/>
  <c r="Q23" i="15" l="1"/>
  <c r="O288" i="2" s="1"/>
  <c r="M36" i="3"/>
  <c r="R23" i="15" l="1"/>
  <c r="P288" i="2" s="1"/>
  <c r="N36" i="3"/>
  <c r="Q33" i="16" l="1"/>
  <c r="S23" i="15"/>
  <c r="Q288" i="2" s="1"/>
  <c r="AH78" i="38"/>
  <c r="AG36" i="3" s="1"/>
  <c r="AG78" i="38"/>
  <c r="AF36" i="3" s="1"/>
  <c r="O36" i="3"/>
  <c r="U23" i="15" l="1"/>
  <c r="S288" i="2" s="1"/>
  <c r="V23" i="15"/>
  <c r="X288" i="2" s="1"/>
  <c r="T23" i="15"/>
  <c r="R288" i="2" s="1"/>
  <c r="P36" i="3"/>
  <c r="W23" i="15" l="1"/>
  <c r="Y288" i="2" s="1"/>
  <c r="T33" i="16"/>
  <c r="Q36" i="3"/>
  <c r="K24" i="15" l="1"/>
  <c r="I289" i="2" s="1"/>
  <c r="R36" i="3"/>
  <c r="L24" i="15" l="1"/>
  <c r="J289" i="2" s="1"/>
  <c r="S36" i="3"/>
  <c r="M24" i="15" l="1"/>
  <c r="K289" i="2" s="1"/>
  <c r="T36" i="3"/>
  <c r="N24" i="15" l="1"/>
  <c r="L289" i="2" s="1"/>
  <c r="U36" i="3"/>
  <c r="O24" i="15" l="1"/>
  <c r="M289" i="2" s="1"/>
  <c r="V36" i="3"/>
  <c r="P24" i="15" l="1"/>
  <c r="N289" i="2" s="1"/>
  <c r="W36" i="3"/>
  <c r="Q24" i="15" l="1"/>
  <c r="O289" i="2" s="1"/>
  <c r="X36" i="3"/>
  <c r="R24" i="15" l="1"/>
  <c r="P289" i="2" s="1"/>
  <c r="Y36" i="3"/>
  <c r="S24" i="15" l="1"/>
  <c r="Q289" i="2" s="1"/>
  <c r="Q34" i="16"/>
  <c r="Z36" i="3"/>
  <c r="U24" i="15" l="1"/>
  <c r="S289" i="2" s="1"/>
  <c r="V24" i="15"/>
  <c r="X289" i="2" s="1"/>
  <c r="T24" i="15"/>
  <c r="R289" i="2" s="1"/>
  <c r="AA36" i="3"/>
  <c r="W24" i="15" l="1"/>
  <c r="Y289" i="2" s="1"/>
  <c r="T34" i="16"/>
  <c r="AB36" i="3"/>
  <c r="AD78" i="38"/>
  <c r="K25" i="15" l="1"/>
  <c r="I290" i="2" s="1"/>
  <c r="AC36" i="3"/>
  <c r="H78" i="38"/>
  <c r="AE78" i="38" s="1"/>
  <c r="C37" i="3"/>
  <c r="L25" i="15" l="1"/>
  <c r="J290" i="2" s="1"/>
  <c r="D37" i="3"/>
  <c r="H36" i="3"/>
  <c r="AI78" i="38"/>
  <c r="M25" i="15" l="1"/>
  <c r="K290" i="2" s="1"/>
  <c r="AD36" i="3"/>
  <c r="AH36" i="3"/>
  <c r="E37" i="3"/>
  <c r="N25" i="15" l="1"/>
  <c r="L290" i="2" s="1"/>
  <c r="F37" i="3"/>
  <c r="O25" i="15" l="1"/>
  <c r="M290" i="2" s="1"/>
  <c r="I37" i="3"/>
  <c r="AJ79" i="38"/>
  <c r="AI37" i="3" s="1"/>
  <c r="G37" i="3"/>
  <c r="P25" i="15" l="1"/>
  <c r="N290" i="2" s="1"/>
  <c r="AJ37" i="3"/>
  <c r="J37" i="3"/>
  <c r="Q25" i="15" l="1"/>
  <c r="O290" i="2" s="1"/>
  <c r="AK37" i="3"/>
  <c r="K37" i="3"/>
  <c r="R25" i="15" l="1"/>
  <c r="P290" i="2" s="1"/>
  <c r="L37" i="3"/>
  <c r="S25" i="15" l="1"/>
  <c r="Q290" i="2" s="1"/>
  <c r="Q35" i="16"/>
  <c r="M37" i="3"/>
  <c r="U25" i="15" l="1"/>
  <c r="S290" i="2" s="1"/>
  <c r="V25" i="15"/>
  <c r="X290" i="2" s="1"/>
  <c r="T25" i="15"/>
  <c r="R290" i="2" s="1"/>
  <c r="N37" i="3"/>
  <c r="W25" i="15" l="1"/>
  <c r="Y290" i="2" s="1"/>
  <c r="AG79" i="38"/>
  <c r="AF37" i="3" s="1"/>
  <c r="AH79" i="38"/>
  <c r="AG37" i="3" s="1"/>
  <c r="O37" i="3"/>
  <c r="K26" i="15" l="1"/>
  <c r="I291" i="2" s="1"/>
  <c r="P37" i="3"/>
  <c r="L26" i="15" l="1"/>
  <c r="J291" i="2" s="1"/>
  <c r="Q37" i="3"/>
  <c r="M26" i="15" l="1"/>
  <c r="K291" i="2" s="1"/>
  <c r="R37" i="3"/>
  <c r="N26" i="15" l="1"/>
  <c r="L291" i="2" s="1"/>
  <c r="S37" i="3"/>
  <c r="O26" i="15" l="1"/>
  <c r="M291" i="2" s="1"/>
  <c r="T37" i="3"/>
  <c r="P26" i="15" l="1"/>
  <c r="N291" i="2" s="1"/>
  <c r="U37" i="3"/>
  <c r="Q26" i="15" l="1"/>
  <c r="O291" i="2" s="1"/>
  <c r="V37" i="3"/>
  <c r="R26" i="15" l="1"/>
  <c r="P291" i="2" s="1"/>
  <c r="W37" i="3"/>
  <c r="Q36" i="16" l="1"/>
  <c r="S26" i="15"/>
  <c r="Q291" i="2" s="1"/>
  <c r="X37" i="3"/>
  <c r="U26" i="15" l="1"/>
  <c r="S291" i="2" s="1"/>
  <c r="V26" i="15"/>
  <c r="X291" i="2" s="1"/>
  <c r="T26" i="15"/>
  <c r="R291" i="2" s="1"/>
  <c r="Y37" i="3"/>
  <c r="W26" i="15" l="1"/>
  <c r="Y291" i="2" s="1"/>
  <c r="Z37" i="3"/>
  <c r="K27" i="15" l="1"/>
  <c r="I292" i="2" s="1"/>
  <c r="AA37" i="3"/>
  <c r="L27" i="15" l="1"/>
  <c r="J292" i="2" s="1"/>
  <c r="AB37" i="3"/>
  <c r="AD79" i="38"/>
  <c r="M27" i="15" l="1"/>
  <c r="K292" i="2" s="1"/>
  <c r="AC37" i="3"/>
  <c r="H79" i="38"/>
  <c r="AE79" i="38" s="1"/>
  <c r="C38" i="3"/>
  <c r="N27" i="15" l="1"/>
  <c r="L292" i="2" s="1"/>
  <c r="D38" i="3"/>
  <c r="H37" i="3"/>
  <c r="AD37" i="3"/>
  <c r="AI79" i="38"/>
  <c r="AH37" i="3" s="1"/>
  <c r="O27" i="15" l="1"/>
  <c r="M292" i="2" s="1"/>
  <c r="E38" i="3"/>
  <c r="P27" i="15" l="1"/>
  <c r="N292" i="2" s="1"/>
  <c r="F38" i="3"/>
  <c r="Q27" i="15" l="1"/>
  <c r="O292" i="2" s="1"/>
  <c r="I38" i="3"/>
  <c r="AJ80" i="38"/>
  <c r="AI38" i="3" s="1"/>
  <c r="G38" i="3"/>
  <c r="R27" i="15" l="1"/>
  <c r="P292" i="2" s="1"/>
  <c r="AJ38" i="3"/>
  <c r="J38" i="3"/>
  <c r="S27" i="15" l="1"/>
  <c r="Q292" i="2" s="1"/>
  <c r="Q37" i="16"/>
  <c r="AK38" i="3"/>
  <c r="K38" i="3"/>
  <c r="U27" i="15" l="1"/>
  <c r="S292" i="2" s="1"/>
  <c r="V27" i="15"/>
  <c r="X292" i="2" s="1"/>
  <c r="T27" i="15"/>
  <c r="R292" i="2" s="1"/>
  <c r="L38" i="3"/>
  <c r="W27" i="15" l="1"/>
  <c r="Y292" i="2" s="1"/>
  <c r="M38" i="3"/>
  <c r="K32" i="15" l="1"/>
  <c r="I297" i="2" s="1"/>
  <c r="N38" i="3"/>
  <c r="L32" i="15" l="1"/>
  <c r="J297" i="2" s="1"/>
  <c r="AG80" i="38"/>
  <c r="AF38" i="3" s="1"/>
  <c r="AH80" i="38"/>
  <c r="AG38" i="3" s="1"/>
  <c r="O38" i="3"/>
  <c r="M32" i="15" l="1"/>
  <c r="K297" i="2" s="1"/>
  <c r="P38" i="3"/>
  <c r="N32" i="15" l="1"/>
  <c r="L297" i="2" s="1"/>
  <c r="Q38" i="3"/>
  <c r="O32" i="15" l="1"/>
  <c r="M297" i="2" s="1"/>
  <c r="R38" i="3"/>
  <c r="P32" i="15" l="1"/>
  <c r="N297" i="2" s="1"/>
  <c r="S38" i="3"/>
  <c r="Q32" i="15" l="1"/>
  <c r="O297" i="2" s="1"/>
  <c r="T38" i="3"/>
  <c r="R32" i="15" l="1"/>
  <c r="P297" i="2" s="1"/>
  <c r="U38" i="3"/>
  <c r="S32" i="15" l="1"/>
  <c r="Q297" i="2" s="1"/>
  <c r="Q42" i="16"/>
  <c r="V38" i="3"/>
  <c r="U32" i="15" l="1"/>
  <c r="S297" i="2" s="1"/>
  <c r="V32" i="15"/>
  <c r="X297" i="2" s="1"/>
  <c r="T32" i="15"/>
  <c r="R297" i="2" s="1"/>
  <c r="W38" i="3"/>
  <c r="W32" i="15" l="1"/>
  <c r="Y297" i="2" s="1"/>
  <c r="T42" i="16"/>
  <c r="X38" i="3"/>
  <c r="K33" i="15" l="1"/>
  <c r="I298" i="2" s="1"/>
  <c r="Y38" i="3"/>
  <c r="L33" i="15" l="1"/>
  <c r="J298" i="2" s="1"/>
  <c r="Z38" i="3"/>
  <c r="M33" i="15" l="1"/>
  <c r="K298" i="2" s="1"/>
  <c r="AA38" i="3"/>
  <c r="N33" i="15" l="1"/>
  <c r="L298" i="2" s="1"/>
  <c r="AB38" i="3"/>
  <c r="AD80" i="38"/>
  <c r="O33" i="15" l="1"/>
  <c r="M298" i="2" s="1"/>
  <c r="AC38" i="3"/>
  <c r="H80" i="38"/>
  <c r="AE80" i="38" s="1"/>
  <c r="C39" i="3"/>
  <c r="P33" i="15" l="1"/>
  <c r="N298" i="2" s="1"/>
  <c r="D39" i="3"/>
  <c r="AD38" i="3"/>
  <c r="H38" i="3"/>
  <c r="AI80" i="38"/>
  <c r="AH38" i="3" s="1"/>
  <c r="Q33" i="15" l="1"/>
  <c r="O298" i="2" s="1"/>
  <c r="E39" i="3"/>
  <c r="R33" i="15" l="1"/>
  <c r="P298" i="2" s="1"/>
  <c r="F39" i="3"/>
  <c r="S33" i="15" l="1"/>
  <c r="Q298" i="2" s="1"/>
  <c r="Q43" i="16"/>
  <c r="I39" i="3"/>
  <c r="AJ81" i="38"/>
  <c r="AI39" i="3" s="1"/>
  <c r="G39" i="3"/>
  <c r="U33" i="15" l="1"/>
  <c r="S298" i="2" s="1"/>
  <c r="V33" i="15"/>
  <c r="X298" i="2" s="1"/>
  <c r="T33" i="15"/>
  <c r="R298" i="2" s="1"/>
  <c r="AJ39" i="3"/>
  <c r="J39" i="3"/>
  <c r="W33" i="15" l="1"/>
  <c r="Y298" i="2" s="1"/>
  <c r="T43" i="16"/>
  <c r="AK39" i="3"/>
  <c r="K39" i="3"/>
  <c r="K38" i="15" l="1"/>
  <c r="I303" i="2" s="1"/>
  <c r="L39" i="3"/>
  <c r="L38" i="15" l="1"/>
  <c r="J303" i="2" s="1"/>
  <c r="M39" i="3"/>
  <c r="M38" i="15" l="1"/>
  <c r="K303" i="2" s="1"/>
  <c r="N39" i="3"/>
  <c r="N38" i="15" l="1"/>
  <c r="L303" i="2" s="1"/>
  <c r="AH81" i="38"/>
  <c r="AG39" i="3" s="1"/>
  <c r="AG81" i="38"/>
  <c r="AF39" i="3" s="1"/>
  <c r="O39" i="3"/>
  <c r="O38" i="15" l="1"/>
  <c r="M303" i="2" s="1"/>
  <c r="P39" i="3"/>
  <c r="P38" i="15" l="1"/>
  <c r="N303" i="2" s="1"/>
  <c r="Q39" i="3"/>
  <c r="Q38" i="15" l="1"/>
  <c r="O303" i="2" s="1"/>
  <c r="R39" i="3"/>
  <c r="R38" i="15" l="1"/>
  <c r="P303" i="2" s="1"/>
  <c r="S39" i="3"/>
  <c r="S38" i="15" l="1"/>
  <c r="Q303" i="2" s="1"/>
  <c r="Q48" i="16"/>
  <c r="T39" i="3"/>
  <c r="U38" i="15" l="1"/>
  <c r="S303" i="2" s="1"/>
  <c r="V38" i="15"/>
  <c r="X303" i="2" s="1"/>
  <c r="T38" i="15"/>
  <c r="R303" i="2" s="1"/>
  <c r="U39" i="3"/>
  <c r="W38" i="15" l="1"/>
  <c r="Y303" i="2" s="1"/>
  <c r="T48" i="16"/>
  <c r="V39" i="3"/>
  <c r="K39" i="15" l="1"/>
  <c r="I304" i="2" s="1"/>
  <c r="W39" i="3"/>
  <c r="L39" i="15" l="1"/>
  <c r="J304" i="2" s="1"/>
  <c r="X39" i="3"/>
  <c r="M39" i="15" l="1"/>
  <c r="K304" i="2" s="1"/>
  <c r="Y39" i="3"/>
  <c r="N39" i="15" l="1"/>
  <c r="L304" i="2" s="1"/>
  <c r="Z39" i="3"/>
  <c r="O39" i="15" l="1"/>
  <c r="M304" i="2" s="1"/>
  <c r="AA39" i="3"/>
  <c r="P39" i="15" l="1"/>
  <c r="N304" i="2" s="1"/>
  <c r="AB39" i="3"/>
  <c r="AD81" i="38"/>
  <c r="Q39" i="15" l="1"/>
  <c r="O304" i="2" s="1"/>
  <c r="AC39" i="3"/>
  <c r="H81" i="38"/>
  <c r="AE81" i="38" s="1"/>
  <c r="C40" i="3"/>
  <c r="R39" i="15" l="1"/>
  <c r="P304" i="2" s="1"/>
  <c r="D40" i="3"/>
  <c r="AD39" i="3"/>
  <c r="H39" i="3"/>
  <c r="AI81" i="38"/>
  <c r="AH39" i="3" s="1"/>
  <c r="S39" i="15" l="1"/>
  <c r="Q304" i="2" s="1"/>
  <c r="Q49" i="16"/>
  <c r="E40" i="3"/>
  <c r="U39" i="15" l="1"/>
  <c r="S304" i="2" s="1"/>
  <c r="V39" i="15"/>
  <c r="X304" i="2" s="1"/>
  <c r="T39" i="15"/>
  <c r="R304" i="2" s="1"/>
  <c r="F40" i="3"/>
  <c r="W39" i="15" l="1"/>
  <c r="Y304" i="2" s="1"/>
  <c r="T49" i="16"/>
  <c r="I40" i="3"/>
  <c r="AJ82" i="38"/>
  <c r="AI40" i="3" s="1"/>
  <c r="G40" i="3"/>
  <c r="K44" i="15" l="1"/>
  <c r="I309" i="2" s="1"/>
  <c r="AJ40" i="3"/>
  <c r="J40" i="3"/>
  <c r="L44" i="15" l="1"/>
  <c r="J309" i="2" s="1"/>
  <c r="AK40" i="3"/>
  <c r="K40" i="3"/>
  <c r="M44" i="15" l="1"/>
  <c r="K309" i="2" s="1"/>
  <c r="L40" i="3"/>
  <c r="N44" i="15" l="1"/>
  <c r="L309" i="2" s="1"/>
  <c r="M40" i="3"/>
  <c r="O44" i="15" l="1"/>
  <c r="M309" i="2" s="1"/>
  <c r="N40" i="3"/>
  <c r="P44" i="15" l="1"/>
  <c r="N309" i="2" s="1"/>
  <c r="AG82" i="38"/>
  <c r="AF40" i="3" s="1"/>
  <c r="O40" i="3"/>
  <c r="Q44" i="15" l="1"/>
  <c r="O309" i="2" s="1"/>
  <c r="AH82" i="38"/>
  <c r="AG40" i="3" s="1"/>
  <c r="P40" i="3"/>
  <c r="R44" i="15" l="1"/>
  <c r="P309" i="2" s="1"/>
  <c r="Q40" i="3"/>
  <c r="S44" i="15" l="1"/>
  <c r="Q309" i="2" s="1"/>
  <c r="Q54" i="16"/>
  <c r="R40" i="3"/>
  <c r="U44" i="15" l="1"/>
  <c r="S309" i="2" s="1"/>
  <c r="V44" i="15"/>
  <c r="X309" i="2" s="1"/>
  <c r="T44" i="15"/>
  <c r="R309" i="2" s="1"/>
  <c r="S40" i="3"/>
  <c r="W44" i="15" l="1"/>
  <c r="Y309" i="2" s="1"/>
  <c r="T54" i="16"/>
  <c r="T40" i="3"/>
  <c r="K45" i="15" l="1"/>
  <c r="I310" i="2" s="1"/>
  <c r="U40" i="3"/>
  <c r="L45" i="15" l="1"/>
  <c r="J310" i="2" s="1"/>
  <c r="V40" i="3"/>
  <c r="M45" i="15" l="1"/>
  <c r="K310" i="2" s="1"/>
  <c r="W40" i="3"/>
  <c r="N45" i="15" l="1"/>
  <c r="L310" i="2" s="1"/>
  <c r="X40" i="3"/>
  <c r="O45" i="15" l="1"/>
  <c r="M310" i="2" s="1"/>
  <c r="Y40" i="3"/>
  <c r="P45" i="15" l="1"/>
  <c r="N310" i="2" s="1"/>
  <c r="Z40" i="3"/>
  <c r="Q45" i="15" l="1"/>
  <c r="O310" i="2" s="1"/>
  <c r="AA40" i="3"/>
  <c r="R45" i="15" l="1"/>
  <c r="P310" i="2" s="1"/>
  <c r="AB40" i="3"/>
  <c r="AD82" i="38"/>
  <c r="S45" i="15" l="1"/>
  <c r="Q310" i="2" s="1"/>
  <c r="AC40" i="3"/>
  <c r="H82" i="38"/>
  <c r="AE82" i="38" s="1"/>
  <c r="C41" i="3"/>
  <c r="V45" i="15" l="1"/>
  <c r="X310" i="2" s="1"/>
  <c r="T45" i="15"/>
  <c r="R310" i="2" s="1"/>
  <c r="Q55" i="16"/>
  <c r="D41" i="3"/>
  <c r="H40" i="3"/>
  <c r="AD40" i="3"/>
  <c r="AI82" i="38"/>
  <c r="AH40" i="3" s="1"/>
  <c r="U45" i="15" l="1"/>
  <c r="S310" i="2" s="1"/>
  <c r="E41" i="3"/>
  <c r="W45" i="15" l="1"/>
  <c r="Y310" i="2" s="1"/>
  <c r="T55" i="16"/>
  <c r="F41" i="3"/>
  <c r="K46" i="15" l="1"/>
  <c r="I311" i="2" s="1"/>
  <c r="I41" i="3"/>
  <c r="AJ83" i="38"/>
  <c r="AI41" i="3" s="1"/>
  <c r="G41" i="3"/>
  <c r="L46" i="15" l="1"/>
  <c r="J311" i="2" s="1"/>
  <c r="AJ41" i="3"/>
  <c r="J41" i="3"/>
  <c r="M46" i="15" l="1"/>
  <c r="K311" i="2" s="1"/>
  <c r="AK41" i="3"/>
  <c r="K41" i="3"/>
  <c r="N46" i="15" l="1"/>
  <c r="L311" i="2" s="1"/>
  <c r="L41" i="3"/>
  <c r="O46" i="15" l="1"/>
  <c r="M311" i="2" s="1"/>
  <c r="M41" i="3"/>
  <c r="P46" i="15" l="1"/>
  <c r="N311" i="2" s="1"/>
  <c r="N41" i="3"/>
  <c r="Q46" i="15" l="1"/>
  <c r="O311" i="2" s="1"/>
  <c r="AH83" i="38"/>
  <c r="AG41" i="3" s="1"/>
  <c r="AG83" i="38"/>
  <c r="AF41" i="3" s="1"/>
  <c r="O41" i="3"/>
  <c r="R46" i="15" l="1"/>
  <c r="P311" i="2" s="1"/>
  <c r="P41" i="3"/>
  <c r="S46" i="15" l="1"/>
  <c r="Q311" i="2" s="1"/>
  <c r="Q56" i="16"/>
  <c r="Q41" i="3"/>
  <c r="U46" i="15" l="1"/>
  <c r="S311" i="2" s="1"/>
  <c r="V46" i="15"/>
  <c r="X311" i="2" s="1"/>
  <c r="T46" i="15"/>
  <c r="R311" i="2" s="1"/>
  <c r="R41" i="3"/>
  <c r="W46" i="15" l="1"/>
  <c r="Y311" i="2" s="1"/>
  <c r="T56" i="16"/>
  <c r="S41" i="3"/>
  <c r="K51" i="15" l="1"/>
  <c r="I316" i="2" s="1"/>
  <c r="T41" i="3"/>
  <c r="L51" i="15" l="1"/>
  <c r="J316" i="2" s="1"/>
  <c r="U41" i="3"/>
  <c r="M51" i="15" l="1"/>
  <c r="K316" i="2" s="1"/>
  <c r="V41" i="3"/>
  <c r="N51" i="15" l="1"/>
  <c r="L316" i="2" s="1"/>
  <c r="W41" i="3"/>
  <c r="O51" i="15" l="1"/>
  <c r="M316" i="2" s="1"/>
  <c r="X41" i="3"/>
  <c r="P51" i="15" l="1"/>
  <c r="N316" i="2" s="1"/>
  <c r="Y41" i="3"/>
  <c r="Q51" i="15" l="1"/>
  <c r="O316" i="2" s="1"/>
  <c r="Z41" i="3"/>
  <c r="R51" i="15" l="1"/>
  <c r="P316" i="2" s="1"/>
  <c r="AA41" i="3"/>
  <c r="S51" i="15" l="1"/>
  <c r="Q316" i="2" s="1"/>
  <c r="Q61" i="16"/>
  <c r="AB41" i="3"/>
  <c r="AD83" i="38"/>
  <c r="U51" i="15" l="1"/>
  <c r="S316" i="2" s="1"/>
  <c r="V51" i="15"/>
  <c r="X316" i="2" s="1"/>
  <c r="T51" i="15"/>
  <c r="R316" i="2" s="1"/>
  <c r="AC41" i="3"/>
  <c r="H83" i="38"/>
  <c r="AE83" i="38" s="1"/>
  <c r="C42" i="3"/>
  <c r="W51" i="15" l="1"/>
  <c r="Y316" i="2" s="1"/>
  <c r="T61" i="16"/>
  <c r="H41" i="3"/>
  <c r="AD41" i="3"/>
  <c r="AI83" i="38"/>
  <c r="AH41" i="3" s="1"/>
  <c r="D42" i="3"/>
  <c r="K52" i="15" l="1"/>
  <c r="I317" i="2" s="1"/>
  <c r="E42" i="3"/>
  <c r="L52" i="15" l="1"/>
  <c r="J317" i="2" s="1"/>
  <c r="F42" i="3"/>
  <c r="M52" i="15" l="1"/>
  <c r="K317" i="2" s="1"/>
  <c r="I42" i="3"/>
  <c r="AJ84" i="38"/>
  <c r="AI42" i="3" s="1"/>
  <c r="G42" i="3"/>
  <c r="N52" i="15" l="1"/>
  <c r="L317" i="2" s="1"/>
  <c r="AJ42" i="3"/>
  <c r="J42" i="3"/>
  <c r="O52" i="15" l="1"/>
  <c r="M317" i="2" s="1"/>
  <c r="AK42" i="3"/>
  <c r="K42" i="3"/>
  <c r="P52" i="15" l="1"/>
  <c r="N317" i="2" s="1"/>
  <c r="L42" i="3"/>
  <c r="Q52" i="15" l="1"/>
  <c r="O317" i="2" s="1"/>
  <c r="M42" i="3"/>
  <c r="R52" i="15" l="1"/>
  <c r="P317" i="2" s="1"/>
  <c r="N42" i="3"/>
  <c r="S52" i="15" l="1"/>
  <c r="Q317" i="2" s="1"/>
  <c r="Q62" i="16"/>
  <c r="AH84" i="38"/>
  <c r="AG42" i="3" s="1"/>
  <c r="AG84" i="38"/>
  <c r="AF42" i="3" s="1"/>
  <c r="O42" i="3"/>
  <c r="U52" i="15" l="1"/>
  <c r="S317" i="2" s="1"/>
  <c r="V52" i="15"/>
  <c r="X317" i="2" s="1"/>
  <c r="T52" i="15"/>
  <c r="R317" i="2" s="1"/>
  <c r="P42" i="3"/>
  <c r="W52" i="15" l="1"/>
  <c r="Y317" i="2" s="1"/>
  <c r="T62" i="16"/>
  <c r="Q42" i="3"/>
  <c r="K53" i="15" l="1"/>
  <c r="I318" i="2" s="1"/>
  <c r="R42" i="3"/>
  <c r="L53" i="15" l="1"/>
  <c r="J318" i="2" s="1"/>
  <c r="S42" i="3"/>
  <c r="M53" i="15" l="1"/>
  <c r="K318" i="2" s="1"/>
  <c r="T42" i="3"/>
  <c r="N53" i="15" l="1"/>
  <c r="L318" i="2" s="1"/>
  <c r="U42" i="3"/>
  <c r="O53" i="15" l="1"/>
  <c r="M318" i="2" s="1"/>
  <c r="V42" i="3"/>
  <c r="P53" i="15" l="1"/>
  <c r="N318" i="2" s="1"/>
  <c r="W42" i="3"/>
  <c r="Q53" i="15" l="1"/>
  <c r="O318" i="2" s="1"/>
  <c r="X42" i="3"/>
  <c r="R53" i="15" l="1"/>
  <c r="P318" i="2" s="1"/>
  <c r="Y42" i="3"/>
  <c r="S53" i="15" l="1"/>
  <c r="Q318" i="2" s="1"/>
  <c r="Q63" i="16"/>
  <c r="Z42" i="3"/>
  <c r="U53" i="15" l="1"/>
  <c r="S318" i="2" s="1"/>
  <c r="V53" i="15"/>
  <c r="X318" i="2" s="1"/>
  <c r="T53" i="15"/>
  <c r="R318" i="2" s="1"/>
  <c r="AA42" i="3"/>
  <c r="W53" i="15" l="1"/>
  <c r="Y318" i="2" s="1"/>
  <c r="T63" i="16"/>
  <c r="AB42" i="3"/>
  <c r="AD84" i="38"/>
  <c r="K54" i="15" l="1"/>
  <c r="I319" i="2" s="1"/>
  <c r="AC42" i="3"/>
  <c r="H84" i="38"/>
  <c r="AE84" i="38" s="1"/>
  <c r="C43" i="3"/>
  <c r="L54" i="15" l="1"/>
  <c r="J319" i="2" s="1"/>
  <c r="D43" i="3"/>
  <c r="H42" i="3"/>
  <c r="AD42" i="3"/>
  <c r="AI84" i="38"/>
  <c r="AH42" i="3" s="1"/>
  <c r="M54" i="15" l="1"/>
  <c r="K319" i="2" s="1"/>
  <c r="E43" i="3"/>
  <c r="N54" i="15" l="1"/>
  <c r="L319" i="2" s="1"/>
  <c r="F43" i="3"/>
  <c r="O54" i="15" l="1"/>
  <c r="M319" i="2" s="1"/>
  <c r="I43" i="3"/>
  <c r="AJ85" i="38"/>
  <c r="AI43" i="3" s="1"/>
  <c r="G43" i="3"/>
  <c r="P54" i="15" l="1"/>
  <c r="N319" i="2" s="1"/>
  <c r="AJ43" i="3"/>
  <c r="J43" i="3"/>
  <c r="Q54" i="15" l="1"/>
  <c r="O319" i="2" s="1"/>
  <c r="AK43" i="3"/>
  <c r="K43" i="3"/>
  <c r="R54" i="15" l="1"/>
  <c r="P319" i="2" s="1"/>
  <c r="L43" i="3"/>
  <c r="S54" i="15" l="1"/>
  <c r="Q319" i="2" s="1"/>
  <c r="Q64" i="16"/>
  <c r="M43" i="3"/>
  <c r="U54" i="15" l="1"/>
  <c r="S319" i="2" s="1"/>
  <c r="V54" i="15"/>
  <c r="X319" i="2" s="1"/>
  <c r="T54" i="15"/>
  <c r="R319" i="2" s="1"/>
  <c r="N43" i="3"/>
  <c r="W54" i="15" l="1"/>
  <c r="Y319" i="2" s="1"/>
  <c r="T64" i="16"/>
  <c r="AH85" i="38"/>
  <c r="AG43" i="3" s="1"/>
  <c r="O43" i="3"/>
  <c r="K55" i="15" l="1"/>
  <c r="I320" i="2" s="1"/>
  <c r="AG85" i="38"/>
  <c r="AF43" i="3" s="1"/>
  <c r="P43" i="3"/>
  <c r="L55" i="15" l="1"/>
  <c r="J320" i="2" s="1"/>
  <c r="Q43" i="3"/>
  <c r="M55" i="15" l="1"/>
  <c r="K320" i="2" s="1"/>
  <c r="R43" i="3"/>
  <c r="N55" i="15" l="1"/>
  <c r="L320" i="2" s="1"/>
  <c r="S43" i="3"/>
  <c r="O55" i="15" l="1"/>
  <c r="M320" i="2" s="1"/>
  <c r="T43" i="3"/>
  <c r="P55" i="15" l="1"/>
  <c r="N320" i="2" s="1"/>
  <c r="U43" i="3"/>
  <c r="Q55" i="15" l="1"/>
  <c r="O320" i="2" s="1"/>
  <c r="V43" i="3"/>
  <c r="R55" i="15" l="1"/>
  <c r="P320" i="2" s="1"/>
  <c r="W43" i="3"/>
  <c r="S55" i="15" l="1"/>
  <c r="Q320" i="2" s="1"/>
  <c r="Q65" i="16"/>
  <c r="X43" i="3"/>
  <c r="U55" i="15" l="1"/>
  <c r="S320" i="2" s="1"/>
  <c r="V55" i="15"/>
  <c r="X320" i="2" s="1"/>
  <c r="T55" i="15"/>
  <c r="R320" i="2" s="1"/>
  <c r="Y43" i="3"/>
  <c r="W55" i="15" l="1"/>
  <c r="Y320" i="2" s="1"/>
  <c r="T65" i="16"/>
  <c r="Z43" i="3"/>
  <c r="T68" i="16" l="1"/>
  <c r="C15" i="6" s="1"/>
  <c r="D15" i="6" s="1"/>
  <c r="AA43" i="3"/>
  <c r="AB43" i="3" l="1"/>
  <c r="AD85" i="38"/>
  <c r="AC43" i="3" l="1"/>
  <c r="H85" i="38"/>
  <c r="AE85" i="38" s="1"/>
  <c r="C44" i="3"/>
  <c r="D44" i="3" l="1"/>
  <c r="AD43" i="3"/>
  <c r="H43" i="3"/>
  <c r="AI85" i="38"/>
  <c r="AH43" i="3" s="1"/>
  <c r="E44" i="3" l="1"/>
  <c r="F44" i="3" l="1"/>
  <c r="I44" i="3" l="1"/>
  <c r="AJ86" i="38"/>
  <c r="AI44" i="3" s="1"/>
  <c r="G44" i="3"/>
  <c r="AJ44" i="3" l="1"/>
  <c r="J44" i="3"/>
  <c r="AK44" i="3" l="1"/>
  <c r="K44" i="3"/>
  <c r="L44" i="3" l="1"/>
  <c r="M44" i="3" l="1"/>
  <c r="N44" i="3" l="1"/>
  <c r="AG86" i="38" l="1"/>
  <c r="AF44" i="3" s="1"/>
  <c r="AH86" i="38"/>
  <c r="AG44" i="3" s="1"/>
  <c r="O44" i="3"/>
  <c r="P44" i="3" l="1"/>
  <c r="Q44" i="3" l="1"/>
  <c r="R44" i="3" l="1"/>
  <c r="S44" i="3" l="1"/>
  <c r="T44" i="3" l="1"/>
  <c r="U44" i="3" l="1"/>
  <c r="V44" i="3" l="1"/>
  <c r="W44" i="3" l="1"/>
  <c r="X44" i="3" l="1"/>
  <c r="Y44" i="3" l="1"/>
  <c r="Z44" i="3" l="1"/>
  <c r="AA44" i="3" l="1"/>
  <c r="AB44" i="3" l="1"/>
  <c r="AD86" i="38"/>
  <c r="AC44" i="3" l="1"/>
  <c r="H86" i="38"/>
  <c r="AE86" i="38" s="1"/>
  <c r="C45" i="3"/>
  <c r="D45" i="3" l="1"/>
  <c r="H44" i="3"/>
  <c r="AD44" i="3"/>
  <c r="AI86" i="38"/>
  <c r="AH44" i="3" s="1"/>
  <c r="E45" i="3" l="1"/>
  <c r="F45" i="3" l="1"/>
  <c r="I45" i="3" l="1"/>
  <c r="AJ87" i="38"/>
  <c r="AI45" i="3" s="1"/>
  <c r="G45" i="3"/>
  <c r="AJ45" i="3" l="1"/>
  <c r="J45" i="3"/>
  <c r="AK45" i="3" l="1"/>
  <c r="K45" i="3"/>
  <c r="L45" i="3" l="1"/>
  <c r="M45" i="3" l="1"/>
  <c r="N45" i="3" l="1"/>
  <c r="AG87" i="38" l="1"/>
  <c r="AF45" i="3" s="1"/>
  <c r="O45" i="3"/>
  <c r="AH87" i="38" l="1"/>
  <c r="AG45" i="3" s="1"/>
  <c r="P45" i="3"/>
  <c r="Q45" i="3" l="1"/>
  <c r="R45" i="3" l="1"/>
  <c r="S45" i="3" l="1"/>
  <c r="T45" i="3" l="1"/>
  <c r="U45" i="3" l="1"/>
  <c r="V45" i="3" l="1"/>
  <c r="W45" i="3" l="1"/>
  <c r="X45" i="3" l="1"/>
  <c r="Y45" i="3" l="1"/>
  <c r="Z45" i="3" l="1"/>
  <c r="AA45" i="3" l="1"/>
  <c r="AB45" i="3" l="1"/>
  <c r="AD87" i="38"/>
  <c r="AC45" i="3" l="1"/>
  <c r="H87" i="38"/>
  <c r="AE87" i="38" s="1"/>
  <c r="C46" i="3"/>
  <c r="D46" i="3" l="1"/>
  <c r="H45" i="3"/>
  <c r="AD45" i="3"/>
  <c r="AI87" i="38"/>
  <c r="AH45" i="3" s="1"/>
  <c r="E46" i="3" l="1"/>
  <c r="F46" i="3" l="1"/>
  <c r="I46" i="3" l="1"/>
  <c r="AJ88" i="38"/>
  <c r="AI46" i="3" s="1"/>
  <c r="G46" i="3"/>
  <c r="AJ46" i="3" l="1"/>
  <c r="J46" i="3"/>
  <c r="AK46" i="3" l="1"/>
  <c r="K46" i="3"/>
  <c r="L46" i="3" l="1"/>
  <c r="M46" i="3" l="1"/>
  <c r="N46" i="3" l="1"/>
  <c r="AG88" i="38" l="1"/>
  <c r="AF46" i="3" s="1"/>
  <c r="AH88" i="38"/>
  <c r="AG46" i="3" s="1"/>
  <c r="O46" i="3"/>
  <c r="P46" i="3" l="1"/>
  <c r="Q46" i="3" l="1"/>
  <c r="R46" i="3" l="1"/>
  <c r="S46" i="3" l="1"/>
  <c r="T46" i="3" l="1"/>
  <c r="U46" i="3" l="1"/>
  <c r="V46" i="3" l="1"/>
  <c r="W46" i="3" l="1"/>
  <c r="X46" i="3" l="1"/>
  <c r="Y46" i="3" l="1"/>
  <c r="Z46" i="3" l="1"/>
  <c r="AA46" i="3" l="1"/>
  <c r="AB46" i="3" l="1"/>
  <c r="AD88" i="38"/>
  <c r="AC46" i="3" l="1"/>
  <c r="H88" i="38"/>
  <c r="AE88" i="38" s="1"/>
  <c r="C47" i="3"/>
  <c r="D47" i="3" l="1"/>
  <c r="H46" i="3"/>
  <c r="AD46" i="3"/>
  <c r="AI88" i="38"/>
  <c r="AH46" i="3" s="1"/>
  <c r="E47" i="3" l="1"/>
  <c r="F47" i="3" l="1"/>
  <c r="I47" i="3" l="1"/>
  <c r="AJ89" i="38"/>
  <c r="AI47" i="3" s="1"/>
  <c r="G47" i="3"/>
  <c r="AJ47" i="3" l="1"/>
  <c r="J47" i="3"/>
  <c r="AK47" i="3" l="1"/>
  <c r="K47" i="3"/>
  <c r="L47" i="3" l="1"/>
  <c r="M47" i="3" l="1"/>
  <c r="N47" i="3" l="1"/>
  <c r="AG89" i="38" l="1"/>
  <c r="AF47" i="3" s="1"/>
  <c r="AH89" i="38"/>
  <c r="AG47" i="3" s="1"/>
  <c r="O47" i="3"/>
  <c r="P47" i="3" l="1"/>
  <c r="Q47" i="3" l="1"/>
  <c r="R47" i="3" l="1"/>
  <c r="S47" i="3" l="1"/>
  <c r="T47" i="3" l="1"/>
  <c r="U47" i="3" l="1"/>
  <c r="V47" i="3" l="1"/>
  <c r="W47" i="3" l="1"/>
  <c r="X47" i="3" l="1"/>
  <c r="Y47" i="3" l="1"/>
  <c r="Z47" i="3" l="1"/>
  <c r="AA47" i="3" l="1"/>
  <c r="AB47" i="3" l="1"/>
  <c r="AD89" i="38"/>
  <c r="AC47" i="3" l="1"/>
  <c r="H89" i="38"/>
  <c r="AE89" i="38" s="1"/>
  <c r="C48" i="3"/>
  <c r="D48" i="3" l="1"/>
  <c r="H47" i="3"/>
  <c r="AD47" i="3"/>
  <c r="AI89" i="38"/>
  <c r="AH47" i="3" s="1"/>
  <c r="E48" i="3" l="1"/>
  <c r="F48" i="3" l="1"/>
  <c r="I48" i="3" l="1"/>
  <c r="AJ90" i="38"/>
  <c r="AI48" i="3" s="1"/>
  <c r="G48" i="3"/>
  <c r="AJ48" i="3" l="1"/>
  <c r="J48" i="3"/>
  <c r="AK48" i="3" l="1"/>
  <c r="K48" i="3"/>
  <c r="L48" i="3" l="1"/>
  <c r="M48" i="3" l="1"/>
  <c r="N48" i="3" l="1"/>
  <c r="AH90" i="38" l="1"/>
  <c r="AG48" i="3" s="1"/>
  <c r="AG90" i="38"/>
  <c r="AF48" i="3" s="1"/>
  <c r="O48" i="3"/>
  <c r="P48" i="3" l="1"/>
  <c r="Q48" i="3" l="1"/>
  <c r="R48" i="3" l="1"/>
  <c r="S48" i="3" l="1"/>
  <c r="T48" i="3" l="1"/>
  <c r="U48" i="3" l="1"/>
  <c r="V48" i="3" l="1"/>
  <c r="W48" i="3" l="1"/>
  <c r="X48" i="3" l="1"/>
  <c r="Y48" i="3" l="1"/>
  <c r="Z48" i="3" l="1"/>
  <c r="AA48" i="3" l="1"/>
  <c r="AB48" i="3" l="1"/>
  <c r="AD90" i="38"/>
  <c r="AC48" i="3" l="1"/>
  <c r="H90" i="38"/>
  <c r="AE90" i="38" s="1"/>
  <c r="C49" i="3"/>
  <c r="AD48" i="3" l="1"/>
  <c r="H48" i="3"/>
  <c r="AI90" i="38"/>
  <c r="AH48" i="3" s="1"/>
  <c r="D49" i="3"/>
  <c r="E49" i="3" l="1"/>
  <c r="F49" i="3" l="1"/>
  <c r="I49" i="3" l="1"/>
  <c r="AJ91" i="38"/>
  <c r="AI49" i="3" s="1"/>
  <c r="G49" i="3"/>
  <c r="AJ49" i="3" l="1"/>
  <c r="J49" i="3"/>
  <c r="AK49" i="3" l="1"/>
  <c r="K49" i="3"/>
  <c r="L49" i="3" l="1"/>
  <c r="M49" i="3" l="1"/>
  <c r="N49" i="3" l="1"/>
  <c r="AH91" i="38" l="1"/>
  <c r="AG49" i="3" s="1"/>
  <c r="AG91" i="38"/>
  <c r="AF49" i="3" s="1"/>
  <c r="O49" i="3"/>
  <c r="P49" i="3" l="1"/>
  <c r="Q49" i="3" l="1"/>
  <c r="R49" i="3" l="1"/>
  <c r="S49" i="3" l="1"/>
  <c r="T49" i="3" l="1"/>
  <c r="U49" i="3" l="1"/>
  <c r="V49" i="3" l="1"/>
  <c r="W49" i="3" l="1"/>
  <c r="X49" i="3" l="1"/>
  <c r="Y49" i="3" l="1"/>
  <c r="Z49" i="3" l="1"/>
  <c r="AA49" i="3" l="1"/>
  <c r="AB49" i="3" l="1"/>
  <c r="AD91" i="38"/>
  <c r="C50" i="3" l="1"/>
  <c r="AC49" i="3"/>
  <c r="H91" i="38"/>
  <c r="AE91" i="38" s="1"/>
  <c r="D50" i="3" l="1"/>
  <c r="AD49" i="3"/>
  <c r="H49" i="3"/>
  <c r="AI91" i="38"/>
  <c r="AH49" i="3" s="1"/>
  <c r="E50" i="3" l="1"/>
  <c r="F50" i="3" l="1"/>
  <c r="AJ92" i="38" l="1"/>
  <c r="AI50" i="3" s="1"/>
  <c r="G50" i="3"/>
  <c r="I50" i="3"/>
  <c r="AJ50" i="3" l="1"/>
  <c r="J50" i="3"/>
  <c r="AK50" i="3" l="1"/>
  <c r="K50" i="3"/>
  <c r="L50" i="3" l="1"/>
  <c r="M50" i="3" l="1"/>
  <c r="N50" i="3" l="1"/>
  <c r="AH92" i="38" l="1"/>
  <c r="AG50" i="3" s="1"/>
  <c r="O50" i="3"/>
  <c r="AG92" i="38" l="1"/>
  <c r="AF50" i="3" s="1"/>
  <c r="P50" i="3"/>
  <c r="Q50" i="3" l="1"/>
  <c r="R50" i="3" l="1"/>
  <c r="S50" i="3" l="1"/>
  <c r="T50" i="3" l="1"/>
  <c r="U50" i="3" l="1"/>
  <c r="V50" i="3" l="1"/>
  <c r="W50" i="3" l="1"/>
  <c r="X50" i="3" l="1"/>
  <c r="Y50" i="3" l="1"/>
  <c r="Z50" i="3" l="1"/>
  <c r="AA50" i="3" l="1"/>
  <c r="AB50" i="3" l="1"/>
  <c r="AD92" i="38"/>
  <c r="C51" i="3" l="1"/>
  <c r="AC50" i="3"/>
  <c r="H92" i="38"/>
  <c r="AE92" i="38" s="1"/>
  <c r="AD50" i="3" l="1"/>
  <c r="H50" i="3"/>
  <c r="AI92" i="38"/>
  <c r="AH50" i="3" s="1"/>
  <c r="D51" i="3"/>
  <c r="E51" i="3" l="1"/>
  <c r="F51" i="3" l="1"/>
  <c r="I51" i="3" l="1"/>
  <c r="AJ93" i="38"/>
  <c r="AI51" i="3" s="1"/>
  <c r="G51" i="3"/>
  <c r="AJ51" i="3" l="1"/>
  <c r="J51" i="3"/>
  <c r="AK51" i="3" l="1"/>
  <c r="K51" i="3"/>
  <c r="L51" i="3" l="1"/>
  <c r="M51" i="3" l="1"/>
  <c r="N51" i="3" l="1"/>
  <c r="AG93" i="38" l="1"/>
  <c r="AF51" i="3" s="1"/>
  <c r="O51" i="3"/>
  <c r="P51" i="3" l="1"/>
  <c r="AH93" i="38"/>
  <c r="AG51" i="3" s="1"/>
  <c r="Q51" i="3" l="1"/>
  <c r="R51" i="3" l="1"/>
  <c r="S51" i="3" l="1"/>
  <c r="T51" i="3" l="1"/>
  <c r="U51" i="3" l="1"/>
  <c r="V51" i="3" l="1"/>
  <c r="W51" i="3" l="1"/>
  <c r="X51" i="3" l="1"/>
  <c r="Y51" i="3" l="1"/>
  <c r="Z51" i="3" l="1"/>
  <c r="AA51" i="3" l="1"/>
  <c r="AB51" i="3" l="1"/>
  <c r="AD93" i="38"/>
  <c r="C52" i="3" l="1"/>
  <c r="AC51" i="3"/>
  <c r="H93" i="38"/>
  <c r="AE93" i="38" s="1"/>
  <c r="H51" i="3" l="1"/>
  <c r="AD51" i="3"/>
  <c r="AI93" i="38"/>
  <c r="AH51" i="3" s="1"/>
  <c r="D52" i="3"/>
  <c r="E52" i="3" l="1"/>
  <c r="F52" i="3" l="1"/>
  <c r="I52" i="3" l="1"/>
  <c r="AJ94" i="38"/>
  <c r="AI52" i="3" s="1"/>
  <c r="G52" i="3"/>
  <c r="AJ52" i="3" l="1"/>
  <c r="J52" i="3"/>
  <c r="AK52" i="3" l="1"/>
  <c r="K52" i="3"/>
  <c r="L52" i="3" l="1"/>
  <c r="M52" i="3" l="1"/>
  <c r="N52" i="3" l="1"/>
  <c r="O52" i="3" l="1"/>
  <c r="P52" i="3" l="1"/>
  <c r="AG94" i="38"/>
  <c r="AF52" i="3" s="1"/>
  <c r="AH94" i="38"/>
  <c r="AG52" i="3" s="1"/>
  <c r="Q52" i="3" l="1"/>
  <c r="R52" i="3" l="1"/>
  <c r="S52" i="3" l="1"/>
  <c r="T52" i="3" l="1"/>
  <c r="U52" i="3" l="1"/>
  <c r="V52" i="3" l="1"/>
  <c r="W52" i="3" l="1"/>
  <c r="X52" i="3" l="1"/>
  <c r="Y52" i="3" l="1"/>
  <c r="Z52" i="3" l="1"/>
  <c r="AA52" i="3" l="1"/>
  <c r="AB52" i="3" l="1"/>
  <c r="AD94" i="38"/>
  <c r="C53" i="3" l="1"/>
  <c r="AC52" i="3"/>
  <c r="H94" i="38"/>
  <c r="AE94" i="38" s="1"/>
  <c r="H52" i="3" l="1"/>
  <c r="AD52" i="3"/>
  <c r="AI94" i="38"/>
  <c r="AH52" i="3" s="1"/>
  <c r="D53" i="3"/>
  <c r="E53" i="3" l="1"/>
  <c r="F53" i="3" l="1"/>
  <c r="AJ95" i="38" l="1"/>
  <c r="AI53" i="3" s="1"/>
  <c r="G53" i="3"/>
  <c r="I53" i="3"/>
  <c r="AJ53" i="3" l="1"/>
  <c r="J53" i="3"/>
  <c r="AK53" i="3" l="1"/>
  <c r="K53" i="3"/>
  <c r="L53" i="3" l="1"/>
  <c r="M53" i="3" l="1"/>
  <c r="N53" i="3" l="1"/>
  <c r="AH95" i="38" l="1"/>
  <c r="AG53" i="3" s="1"/>
  <c r="AG95" i="38"/>
  <c r="AF53" i="3" s="1"/>
  <c r="O53" i="3"/>
  <c r="P53" i="3" l="1"/>
  <c r="Q53" i="3" l="1"/>
  <c r="R53" i="3" l="1"/>
  <c r="S53" i="3" l="1"/>
  <c r="T53" i="3" l="1"/>
  <c r="U53" i="3" l="1"/>
  <c r="V53" i="3" l="1"/>
  <c r="W53" i="3" l="1"/>
  <c r="X53" i="3" l="1"/>
  <c r="Y53" i="3" l="1"/>
  <c r="Z53" i="3" l="1"/>
  <c r="AA53" i="3" l="1"/>
  <c r="AB53" i="3" l="1"/>
  <c r="AD95" i="38"/>
  <c r="AC53" i="3" l="1"/>
  <c r="H95" i="38"/>
  <c r="AE95" i="38" s="1"/>
  <c r="C54" i="3"/>
  <c r="D54" i="3" l="1"/>
  <c r="AD53" i="3"/>
  <c r="H53" i="3"/>
  <c r="AI95" i="38"/>
  <c r="AH53" i="3" s="1"/>
  <c r="E54" i="3" l="1"/>
  <c r="F54" i="3" l="1"/>
  <c r="I54" i="3" l="1"/>
  <c r="AJ96" i="38"/>
  <c r="AI54" i="3" s="1"/>
  <c r="G54" i="3"/>
  <c r="AJ54" i="3" l="1"/>
  <c r="J54" i="3"/>
  <c r="AK54" i="3" l="1"/>
  <c r="K54" i="3"/>
  <c r="L54" i="3" l="1"/>
  <c r="M54" i="3" l="1"/>
  <c r="N54" i="3" l="1"/>
  <c r="AH96" i="38" l="1"/>
  <c r="AG54" i="3" s="1"/>
  <c r="O54" i="3"/>
  <c r="AG96" i="38" l="1"/>
  <c r="AF54" i="3" s="1"/>
  <c r="P54" i="3"/>
  <c r="Q54" i="3" l="1"/>
  <c r="R54" i="3" l="1"/>
  <c r="S54" i="3" l="1"/>
  <c r="T54" i="3" l="1"/>
  <c r="U54" i="3" l="1"/>
  <c r="V54" i="3" l="1"/>
  <c r="W54" i="3" l="1"/>
  <c r="X54" i="3" l="1"/>
  <c r="Y54" i="3" l="1"/>
  <c r="Z54" i="3" l="1"/>
  <c r="AA54" i="3" l="1"/>
  <c r="AB54" i="3" l="1"/>
  <c r="AD96" i="38"/>
  <c r="AC54" i="3" l="1"/>
  <c r="H96" i="38"/>
  <c r="AE96" i="38" s="1"/>
  <c r="C55" i="3"/>
  <c r="D55" i="3" l="1"/>
  <c r="H54" i="3"/>
  <c r="AD54" i="3"/>
  <c r="AI96" i="38"/>
  <c r="AH54" i="3" s="1"/>
  <c r="E55" i="3" l="1"/>
  <c r="F55" i="3" l="1"/>
  <c r="I55" i="3" l="1"/>
  <c r="AJ97" i="38"/>
  <c r="AI55" i="3" s="1"/>
  <c r="G55" i="3"/>
  <c r="AJ55" i="3" l="1"/>
  <c r="J55" i="3"/>
  <c r="AK55" i="3" l="1"/>
  <c r="K55" i="3"/>
  <c r="L55" i="3" l="1"/>
  <c r="M55" i="3" l="1"/>
  <c r="N55" i="3" l="1"/>
  <c r="AH97" i="38" l="1"/>
  <c r="AG55" i="3" s="1"/>
  <c r="O55" i="3"/>
  <c r="AG97" i="38" l="1"/>
  <c r="AF55" i="3" s="1"/>
  <c r="P55" i="3"/>
  <c r="Q55" i="3" l="1"/>
  <c r="R55" i="3" l="1"/>
  <c r="S55" i="3" l="1"/>
  <c r="T55" i="3" l="1"/>
  <c r="U55" i="3" l="1"/>
  <c r="V55" i="3" l="1"/>
  <c r="W55" i="3" l="1"/>
  <c r="X55" i="3" l="1"/>
  <c r="Y55" i="3" l="1"/>
  <c r="Z55" i="3" l="1"/>
  <c r="AA55" i="3" l="1"/>
  <c r="AB55" i="3" l="1"/>
  <c r="AD97" i="38"/>
  <c r="AC55" i="3" l="1"/>
  <c r="H97" i="38"/>
  <c r="AE97" i="38" s="1"/>
  <c r="C56" i="3"/>
  <c r="D56" i="3" l="1"/>
  <c r="H55" i="3"/>
  <c r="AD55" i="3"/>
  <c r="AI97" i="38"/>
  <c r="AH55" i="3" s="1"/>
  <c r="E56" i="3" l="1"/>
  <c r="F56" i="3" l="1"/>
  <c r="I56" i="3" l="1"/>
  <c r="AJ98" i="38"/>
  <c r="AI56" i="3" s="1"/>
  <c r="G56" i="3"/>
  <c r="AJ56" i="3" l="1"/>
  <c r="J56" i="3"/>
  <c r="AK56" i="3" l="1"/>
  <c r="K56" i="3"/>
  <c r="L56" i="3" l="1"/>
  <c r="M56" i="3" l="1"/>
  <c r="N56" i="3" l="1"/>
  <c r="AH98" i="38" l="1"/>
  <c r="AG56" i="3" s="1"/>
  <c r="AG98" i="38"/>
  <c r="AF56" i="3" s="1"/>
  <c r="O56" i="3"/>
  <c r="P56" i="3" l="1"/>
  <c r="Q56" i="3" l="1"/>
  <c r="R56" i="3" l="1"/>
  <c r="S56" i="3" l="1"/>
  <c r="T56" i="3" l="1"/>
  <c r="U56" i="3" l="1"/>
  <c r="V56" i="3" l="1"/>
  <c r="W56" i="3" l="1"/>
  <c r="X56" i="3" l="1"/>
  <c r="Y56" i="3" l="1"/>
  <c r="Z56" i="3" l="1"/>
  <c r="AA56" i="3" l="1"/>
  <c r="AB56" i="3" l="1"/>
  <c r="AD98" i="38"/>
  <c r="AC56" i="3" l="1"/>
  <c r="H98" i="38"/>
  <c r="AE98" i="38" s="1"/>
  <c r="C57" i="3"/>
  <c r="D57" i="3" l="1"/>
  <c r="AD56" i="3"/>
  <c r="H56" i="3"/>
  <c r="AI98" i="38"/>
  <c r="AH56" i="3" s="1"/>
  <c r="E57" i="3" l="1"/>
  <c r="F57" i="3" l="1"/>
  <c r="I57" i="3" l="1"/>
  <c r="AJ99" i="38"/>
  <c r="AI57" i="3" s="1"/>
  <c r="G57" i="3"/>
  <c r="AJ57" i="3" l="1"/>
  <c r="J57" i="3"/>
  <c r="AK57" i="3" l="1"/>
  <c r="K57" i="3"/>
  <c r="L57" i="3" l="1"/>
  <c r="M57" i="3" l="1"/>
  <c r="N57" i="3" l="1"/>
  <c r="AG99" i="38" l="1"/>
  <c r="AF57" i="3" s="1"/>
  <c r="AH99" i="38"/>
  <c r="AG57" i="3" s="1"/>
  <c r="O57" i="3"/>
  <c r="P57" i="3" l="1"/>
  <c r="Q57" i="3" l="1"/>
  <c r="R57" i="3" l="1"/>
  <c r="S57" i="3" l="1"/>
  <c r="T57" i="3" l="1"/>
  <c r="U57" i="3" l="1"/>
  <c r="V57" i="3" l="1"/>
  <c r="W57" i="3" l="1"/>
  <c r="X57" i="3" l="1"/>
  <c r="Y57" i="3" l="1"/>
  <c r="Z57" i="3" l="1"/>
  <c r="AA57" i="3" l="1"/>
  <c r="AB57" i="3" l="1"/>
  <c r="AD99" i="38"/>
  <c r="AC57" i="3" l="1"/>
  <c r="H99" i="38"/>
  <c r="AE99" i="38" s="1"/>
  <c r="C58" i="3"/>
  <c r="D58" i="3" l="1"/>
  <c r="AD57" i="3"/>
  <c r="H57" i="3"/>
  <c r="AI99" i="38"/>
  <c r="AH57" i="3" s="1"/>
  <c r="E58" i="3" l="1"/>
  <c r="F58" i="3" l="1"/>
  <c r="I58" i="3" l="1"/>
  <c r="AJ100" i="38"/>
  <c r="AI58" i="3" s="1"/>
  <c r="G58" i="3"/>
  <c r="AJ58" i="3" l="1"/>
  <c r="J58" i="3"/>
  <c r="AK58" i="3" l="1"/>
  <c r="K58" i="3"/>
  <c r="L58" i="3" l="1"/>
  <c r="M58" i="3" l="1"/>
  <c r="N58" i="3" l="1"/>
  <c r="AH100" i="38" l="1"/>
  <c r="AG58" i="3" s="1"/>
  <c r="AG100" i="38"/>
  <c r="AF58" i="3" s="1"/>
  <c r="O58" i="3"/>
  <c r="P58" i="3" l="1"/>
  <c r="Q58" i="3" l="1"/>
  <c r="R58" i="3" l="1"/>
  <c r="S58" i="3" l="1"/>
  <c r="T58" i="3" l="1"/>
  <c r="U58" i="3" l="1"/>
  <c r="V58" i="3" l="1"/>
  <c r="W58" i="3" l="1"/>
  <c r="X58" i="3" l="1"/>
  <c r="Y58" i="3" l="1"/>
  <c r="Z58" i="3" l="1"/>
  <c r="AA58" i="3" l="1"/>
  <c r="AB58" i="3" l="1"/>
  <c r="AD100" i="38"/>
  <c r="AC58" i="3" l="1"/>
  <c r="H100" i="38"/>
  <c r="AE100" i="38" s="1"/>
  <c r="C59" i="3"/>
  <c r="D59" i="3" l="1"/>
  <c r="AD58" i="3"/>
  <c r="H58" i="3"/>
  <c r="AI100" i="38"/>
  <c r="AH58" i="3" s="1"/>
  <c r="E59" i="3" l="1"/>
  <c r="F59" i="3" l="1"/>
  <c r="I59" i="3" l="1"/>
  <c r="AJ101" i="38"/>
  <c r="AI59" i="3" s="1"/>
  <c r="G59" i="3"/>
  <c r="AJ59" i="3" l="1"/>
  <c r="J59" i="3"/>
  <c r="AK59" i="3" l="1"/>
  <c r="K59" i="3"/>
  <c r="L59" i="3" l="1"/>
  <c r="M59" i="3" l="1"/>
  <c r="N59" i="3" l="1"/>
  <c r="AG101" i="38" l="1"/>
  <c r="AF59" i="3" s="1"/>
  <c r="O59" i="3"/>
  <c r="AH101" i="38" l="1"/>
  <c r="AG59" i="3" s="1"/>
  <c r="P59" i="3"/>
  <c r="Q59" i="3" l="1"/>
  <c r="R59" i="3" l="1"/>
  <c r="S59" i="3" l="1"/>
  <c r="T59" i="3" l="1"/>
  <c r="U59" i="3" l="1"/>
  <c r="V59" i="3" l="1"/>
  <c r="W59" i="3" l="1"/>
  <c r="X59" i="3" l="1"/>
  <c r="Y59" i="3" l="1"/>
  <c r="Z59" i="3" l="1"/>
  <c r="AA59" i="3" l="1"/>
  <c r="AB59" i="3" l="1"/>
  <c r="AD101" i="38"/>
  <c r="AC59" i="3" l="1"/>
  <c r="H101" i="38"/>
  <c r="AE101" i="38" s="1"/>
  <c r="C60" i="3"/>
  <c r="D60" i="3" l="1"/>
  <c r="H59" i="3"/>
  <c r="AD59" i="3"/>
  <c r="AI101" i="38"/>
  <c r="AH59" i="3" s="1"/>
  <c r="E60" i="3" l="1"/>
  <c r="F60" i="3" l="1"/>
  <c r="I60" i="3" l="1"/>
  <c r="AJ102" i="38"/>
  <c r="AI60" i="3" s="1"/>
  <c r="G60" i="3"/>
  <c r="AJ60" i="3" l="1"/>
  <c r="J60" i="3"/>
  <c r="AK60" i="3" l="1"/>
  <c r="K60" i="3"/>
  <c r="L60" i="3" l="1"/>
  <c r="M60" i="3" l="1"/>
  <c r="N60" i="3" l="1"/>
  <c r="AH102" i="38" l="1"/>
  <c r="AG60" i="3" s="1"/>
  <c r="O60" i="3"/>
  <c r="AG102" i="38" l="1"/>
  <c r="AF60" i="3" s="1"/>
  <c r="P60" i="3"/>
  <c r="Q60" i="3" l="1"/>
  <c r="R60" i="3" l="1"/>
  <c r="S60" i="3" l="1"/>
  <c r="T60" i="3" l="1"/>
  <c r="U60" i="3" l="1"/>
  <c r="V60" i="3" l="1"/>
  <c r="W60" i="3" l="1"/>
  <c r="X60" i="3" l="1"/>
  <c r="Y60" i="3" l="1"/>
  <c r="Z60" i="3" l="1"/>
  <c r="AA60" i="3" l="1"/>
  <c r="AB60" i="3" l="1"/>
  <c r="AD102" i="38"/>
  <c r="AC60" i="3" l="1"/>
  <c r="H102" i="38"/>
  <c r="AE102" i="38" s="1"/>
  <c r="C61" i="3"/>
  <c r="D61" i="3" l="1"/>
  <c r="H60" i="3"/>
  <c r="AD60" i="3"/>
  <c r="AI102" i="38"/>
  <c r="AH60" i="3" s="1"/>
  <c r="E61" i="3" l="1"/>
  <c r="F61" i="3" l="1"/>
  <c r="I61" i="3" l="1"/>
  <c r="AJ103" i="38"/>
  <c r="AI61" i="3" s="1"/>
  <c r="G61" i="3"/>
  <c r="AJ61" i="3" l="1"/>
  <c r="J61" i="3"/>
  <c r="AK61" i="3" l="1"/>
  <c r="K61" i="3"/>
  <c r="L61" i="3" l="1"/>
  <c r="M61" i="3" l="1"/>
  <c r="N61" i="3" l="1"/>
  <c r="AH103" i="38" l="1"/>
  <c r="AG61" i="3" s="1"/>
  <c r="AG103" i="38"/>
  <c r="AF61" i="3" s="1"/>
  <c r="O61" i="3"/>
  <c r="P61" i="3" l="1"/>
  <c r="Q61" i="3" l="1"/>
  <c r="R61" i="3" l="1"/>
  <c r="S61" i="3" l="1"/>
  <c r="T61" i="3" l="1"/>
  <c r="U61" i="3" l="1"/>
  <c r="V61" i="3" l="1"/>
  <c r="W61" i="3" l="1"/>
  <c r="X61" i="3" l="1"/>
  <c r="Y61" i="3" l="1"/>
  <c r="Z61" i="3" l="1"/>
  <c r="AA61" i="3" l="1"/>
  <c r="AB61" i="3" l="1"/>
  <c r="AD103" i="38"/>
  <c r="AC61" i="3" l="1"/>
  <c r="H103" i="38"/>
  <c r="AE103" i="38" s="1"/>
  <c r="C62" i="3"/>
  <c r="D62" i="3" l="1"/>
  <c r="H61" i="3"/>
  <c r="AD61" i="3"/>
  <c r="AI103" i="38"/>
  <c r="AH61" i="3" s="1"/>
  <c r="E62" i="3" l="1"/>
  <c r="F62" i="3" l="1"/>
  <c r="I62" i="3" l="1"/>
  <c r="AJ104" i="38"/>
  <c r="AI62" i="3" s="1"/>
  <c r="G62" i="3"/>
  <c r="AJ62" i="3" l="1"/>
  <c r="J62" i="3"/>
  <c r="AK62" i="3" l="1"/>
  <c r="K62" i="3"/>
  <c r="L62" i="3" l="1"/>
  <c r="M62" i="3" l="1"/>
  <c r="N62" i="3" l="1"/>
  <c r="AG104" i="38" l="1"/>
  <c r="AF62" i="3" s="1"/>
  <c r="O62" i="3"/>
  <c r="AH104" i="38" l="1"/>
  <c r="AG62" i="3" s="1"/>
  <c r="P62" i="3"/>
  <c r="Q62" i="3" l="1"/>
  <c r="R62" i="3" l="1"/>
  <c r="S62" i="3" l="1"/>
  <c r="T62" i="3" l="1"/>
  <c r="U62" i="3" l="1"/>
  <c r="V62" i="3" l="1"/>
  <c r="W62" i="3" l="1"/>
  <c r="X62" i="3" l="1"/>
  <c r="Y62" i="3" l="1"/>
  <c r="Z62" i="3" l="1"/>
  <c r="AA62" i="3" l="1"/>
  <c r="AB62" i="3" l="1"/>
  <c r="AD104" i="38"/>
  <c r="AC62" i="3" l="1"/>
  <c r="H104" i="38"/>
  <c r="AE104" i="38" s="1"/>
  <c r="C63" i="3"/>
  <c r="D63" i="3" l="1"/>
  <c r="AD62" i="3"/>
  <c r="H62" i="3"/>
  <c r="AI104" i="38"/>
  <c r="AH62" i="3" s="1"/>
  <c r="E63" i="3" l="1"/>
  <c r="F63" i="3" l="1"/>
  <c r="I63" i="3" l="1"/>
  <c r="AJ105" i="38"/>
  <c r="AI63" i="3" s="1"/>
  <c r="G63" i="3"/>
  <c r="AJ63" i="3" l="1"/>
  <c r="J63" i="3"/>
  <c r="AK63" i="3" l="1"/>
  <c r="K63" i="3"/>
  <c r="L63" i="3" l="1"/>
  <c r="M63" i="3" l="1"/>
  <c r="N63" i="3" l="1"/>
  <c r="AG105" i="38" l="1"/>
  <c r="AF63" i="3" s="1"/>
  <c r="AH105" i="38"/>
  <c r="AG63" i="3" s="1"/>
  <c r="O63" i="3"/>
  <c r="P63" i="3" l="1"/>
  <c r="Q63" i="3" l="1"/>
  <c r="R63" i="3" l="1"/>
  <c r="S63" i="3" l="1"/>
  <c r="T63" i="3" l="1"/>
  <c r="U63" i="3" l="1"/>
  <c r="V63" i="3" l="1"/>
  <c r="W63" i="3" l="1"/>
  <c r="X63" i="3" l="1"/>
  <c r="Y63" i="3" l="1"/>
  <c r="Z63" i="3" l="1"/>
  <c r="AA63" i="3" l="1"/>
  <c r="AB63" i="3" l="1"/>
  <c r="AD105" i="38"/>
  <c r="AC63" i="3" l="1"/>
  <c r="H105" i="38"/>
  <c r="AE105" i="38" s="1"/>
  <c r="C64" i="3"/>
  <c r="D64" i="3" l="1"/>
  <c r="AD63" i="3"/>
  <c r="H63" i="3"/>
  <c r="AI105" i="38"/>
  <c r="AH63" i="3" s="1"/>
  <c r="E64" i="3" l="1"/>
  <c r="F64" i="3" l="1"/>
  <c r="I64" i="3" l="1"/>
  <c r="AJ106" i="38"/>
  <c r="AI64" i="3" s="1"/>
  <c r="G64" i="3"/>
  <c r="AJ64" i="3" l="1"/>
  <c r="J64" i="3"/>
  <c r="AK64" i="3" l="1"/>
  <c r="K64" i="3"/>
  <c r="L64" i="3" l="1"/>
  <c r="M64" i="3" l="1"/>
  <c r="N64" i="3" l="1"/>
  <c r="AH106" i="38" l="1"/>
  <c r="AG64" i="3" s="1"/>
  <c r="O64" i="3"/>
  <c r="AG106" i="38" l="1"/>
  <c r="AF64" i="3" s="1"/>
  <c r="P64" i="3"/>
  <c r="Q64" i="3" l="1"/>
  <c r="R64" i="3" l="1"/>
  <c r="S64" i="3" l="1"/>
  <c r="T64" i="3" l="1"/>
  <c r="U64" i="3" l="1"/>
  <c r="V64" i="3" l="1"/>
  <c r="W64" i="3" l="1"/>
  <c r="X64" i="3" l="1"/>
  <c r="Y64" i="3" l="1"/>
  <c r="Z64" i="3" l="1"/>
  <c r="AA64" i="3" l="1"/>
  <c r="AB64" i="3" l="1"/>
  <c r="AD106" i="38"/>
  <c r="AC64" i="3" l="1"/>
  <c r="H106" i="38"/>
  <c r="AE106" i="38" s="1"/>
  <c r="C65" i="3"/>
  <c r="D65" i="3" l="1"/>
  <c r="H64" i="3"/>
  <c r="AD64" i="3"/>
  <c r="AI106" i="38"/>
  <c r="AH64" i="3" s="1"/>
  <c r="E65" i="3" l="1"/>
  <c r="F65" i="3" l="1"/>
  <c r="I65" i="3" l="1"/>
  <c r="AJ107" i="38"/>
  <c r="AI65" i="3" s="1"/>
  <c r="G65" i="3"/>
  <c r="AJ65" i="3" l="1"/>
  <c r="J65" i="3"/>
  <c r="AK65" i="3" l="1"/>
  <c r="K65" i="3"/>
  <c r="L65" i="3" l="1"/>
  <c r="M65" i="3" l="1"/>
  <c r="N65" i="3" l="1"/>
  <c r="AH107" i="38" l="1"/>
  <c r="AG65" i="3" s="1"/>
  <c r="AG107" i="38"/>
  <c r="AF65" i="3" s="1"/>
  <c r="O65" i="3"/>
  <c r="P65" i="3" l="1"/>
  <c r="Q65" i="3" l="1"/>
  <c r="R65" i="3" l="1"/>
  <c r="S65" i="3" l="1"/>
  <c r="T65" i="3" l="1"/>
  <c r="U65" i="3" l="1"/>
  <c r="V65" i="3" l="1"/>
  <c r="W65" i="3" l="1"/>
  <c r="X65" i="3" l="1"/>
  <c r="Y65" i="3" l="1"/>
  <c r="Z65" i="3" l="1"/>
  <c r="AA65" i="3" l="1"/>
  <c r="AB65" i="3" l="1"/>
  <c r="AD107" i="38"/>
  <c r="AC65" i="3" l="1"/>
  <c r="H107" i="38"/>
  <c r="AE107" i="38" s="1"/>
  <c r="C66" i="3"/>
  <c r="D66" i="3" l="1"/>
  <c r="AD65" i="3"/>
  <c r="H65" i="3"/>
  <c r="AI107" i="38"/>
  <c r="AH65" i="3" s="1"/>
  <c r="E66" i="3" l="1"/>
  <c r="F66" i="3" l="1"/>
  <c r="I66" i="3" l="1"/>
  <c r="AJ108" i="38"/>
  <c r="AI66" i="3" s="1"/>
  <c r="G66" i="3"/>
  <c r="AJ66" i="3" l="1"/>
  <c r="J66" i="3"/>
  <c r="AK66" i="3" l="1"/>
  <c r="K66" i="3"/>
  <c r="L66" i="3" l="1"/>
  <c r="M66" i="3" l="1"/>
  <c r="N66" i="3" l="1"/>
  <c r="AH108" i="38" l="1"/>
  <c r="AG66" i="3" s="1"/>
  <c r="AG108" i="38"/>
  <c r="AF66" i="3" s="1"/>
  <c r="O66" i="3"/>
  <c r="P66" i="3" l="1"/>
  <c r="Q66" i="3" l="1"/>
  <c r="R66" i="3" l="1"/>
  <c r="S66" i="3" l="1"/>
  <c r="T66" i="3" l="1"/>
  <c r="U66" i="3" l="1"/>
  <c r="V66" i="3" l="1"/>
  <c r="W66" i="3" l="1"/>
  <c r="X66" i="3" l="1"/>
  <c r="Y66" i="3" l="1"/>
  <c r="Z66" i="3" l="1"/>
  <c r="AA66" i="3" l="1"/>
  <c r="AB66" i="3" l="1"/>
  <c r="AD108" i="38"/>
  <c r="AC66" i="3" l="1"/>
  <c r="H108" i="38"/>
  <c r="AE108" i="38" s="1"/>
  <c r="C67" i="3"/>
  <c r="D67" i="3" l="1"/>
  <c r="H66" i="3"/>
  <c r="AD66" i="3"/>
  <c r="AI108" i="38"/>
  <c r="AH66" i="3" s="1"/>
  <c r="E67" i="3" l="1"/>
  <c r="F67" i="3" l="1"/>
  <c r="I67" i="3" l="1"/>
  <c r="AJ109" i="38"/>
  <c r="AI67" i="3" s="1"/>
  <c r="G67" i="3"/>
  <c r="AJ67" i="3" l="1"/>
  <c r="J67" i="3"/>
  <c r="AK67" i="3" l="1"/>
  <c r="K67" i="3"/>
  <c r="L67" i="3" l="1"/>
  <c r="M67" i="3" l="1"/>
  <c r="N67" i="3" l="1"/>
  <c r="AG109" i="38" l="1"/>
  <c r="AF67" i="3" s="1"/>
  <c r="AH109" i="38"/>
  <c r="AG67" i="3" s="1"/>
  <c r="O67" i="3"/>
  <c r="P67" i="3" l="1"/>
  <c r="Q67" i="3" l="1"/>
  <c r="R67" i="3" l="1"/>
  <c r="S67" i="3" l="1"/>
  <c r="T67" i="3" l="1"/>
  <c r="U67" i="3" l="1"/>
  <c r="V67" i="3" l="1"/>
  <c r="W67" i="3" l="1"/>
  <c r="X67" i="3" l="1"/>
  <c r="Y67" i="3" l="1"/>
  <c r="Z67" i="3" l="1"/>
  <c r="AA67" i="3" l="1"/>
  <c r="AB67" i="3" l="1"/>
  <c r="AD109" i="38"/>
  <c r="AC67" i="3" l="1"/>
  <c r="H109" i="38"/>
  <c r="AE109" i="38" s="1"/>
  <c r="C68" i="3"/>
  <c r="D68" i="3" l="1"/>
  <c r="AD67" i="3"/>
  <c r="H67" i="3"/>
  <c r="AI109" i="38"/>
  <c r="AH67" i="3" s="1"/>
  <c r="E68" i="3" l="1"/>
  <c r="F68" i="3" l="1"/>
  <c r="I68" i="3" l="1"/>
  <c r="AJ110" i="38"/>
  <c r="AI68" i="3" s="1"/>
  <c r="G68" i="3"/>
  <c r="AJ68" i="3" l="1"/>
  <c r="J68" i="3"/>
  <c r="AK68" i="3" l="1"/>
  <c r="K68" i="3"/>
  <c r="L68" i="3" l="1"/>
  <c r="M68" i="3" l="1"/>
  <c r="N68" i="3" l="1"/>
  <c r="AH110" i="38" l="1"/>
  <c r="AG68" i="3" s="1"/>
  <c r="AG110" i="38"/>
  <c r="AF68" i="3" s="1"/>
  <c r="O68" i="3"/>
  <c r="P68" i="3" l="1"/>
  <c r="Q68" i="3" l="1"/>
  <c r="R68" i="3" l="1"/>
  <c r="S68" i="3" l="1"/>
  <c r="T68" i="3" l="1"/>
  <c r="U68" i="3" l="1"/>
  <c r="V68" i="3" l="1"/>
  <c r="W68" i="3" l="1"/>
  <c r="X68" i="3" l="1"/>
  <c r="Y68" i="3" l="1"/>
  <c r="Z68" i="3" l="1"/>
  <c r="AA68" i="3" l="1"/>
  <c r="AB68" i="3" l="1"/>
  <c r="AD110" i="38"/>
  <c r="AC68" i="3" l="1"/>
  <c r="H110" i="38"/>
  <c r="AE110" i="38" s="1"/>
  <c r="C69" i="3"/>
  <c r="D69" i="3" l="1"/>
  <c r="H68" i="3"/>
  <c r="AD68" i="3"/>
  <c r="AI110" i="38"/>
  <c r="AH68" i="3" s="1"/>
  <c r="E69" i="3" l="1"/>
  <c r="F69" i="3" l="1"/>
  <c r="I69" i="3" l="1"/>
  <c r="AJ111" i="38"/>
  <c r="AI69" i="3" s="1"/>
  <c r="G69" i="3"/>
  <c r="AJ69" i="3" l="1"/>
  <c r="J69" i="3"/>
  <c r="AK69" i="3" l="1"/>
  <c r="K69" i="3"/>
  <c r="L69" i="3" l="1"/>
  <c r="M69" i="3" l="1"/>
  <c r="N69" i="3" l="1"/>
  <c r="AH111" i="38" l="1"/>
  <c r="AG69" i="3" s="1"/>
  <c r="O69" i="3"/>
  <c r="AG111" i="38" l="1"/>
  <c r="AF69" i="3" s="1"/>
  <c r="P69" i="3"/>
  <c r="Q69" i="3" l="1"/>
  <c r="R69" i="3" l="1"/>
  <c r="S69" i="3" l="1"/>
  <c r="T69" i="3" l="1"/>
  <c r="U69" i="3" l="1"/>
  <c r="V69" i="3" l="1"/>
  <c r="W69" i="3" l="1"/>
  <c r="X69" i="3" l="1"/>
  <c r="Y69" i="3" l="1"/>
  <c r="Z69" i="3" l="1"/>
  <c r="AA69" i="3" l="1"/>
  <c r="AB69" i="3" l="1"/>
  <c r="AD111" i="38"/>
  <c r="AC69" i="3" l="1"/>
  <c r="H111" i="38"/>
  <c r="AE111" i="38" s="1"/>
  <c r="C70" i="3"/>
  <c r="D70" i="3" l="1"/>
  <c r="AD69" i="3"/>
  <c r="H69" i="3"/>
  <c r="AI111" i="38"/>
  <c r="AH69" i="3" s="1"/>
  <c r="E70" i="3" l="1"/>
  <c r="F70" i="3" l="1"/>
  <c r="I70" i="3" l="1"/>
  <c r="AJ112" i="38"/>
  <c r="AI70" i="3" s="1"/>
  <c r="G70" i="3"/>
  <c r="AJ70" i="3" l="1"/>
  <c r="J70" i="3"/>
  <c r="AK70" i="3" l="1"/>
  <c r="K70" i="3"/>
  <c r="L70" i="3" l="1"/>
  <c r="M70" i="3" l="1"/>
  <c r="N70" i="3" l="1"/>
  <c r="AG112" i="38" l="1"/>
  <c r="AF70" i="3" s="1"/>
  <c r="AH112" i="38"/>
  <c r="AG70" i="3" s="1"/>
  <c r="O70" i="3"/>
  <c r="P70" i="3" l="1"/>
  <c r="Q70" i="3" l="1"/>
  <c r="R70" i="3" l="1"/>
  <c r="S70" i="3" l="1"/>
  <c r="T70" i="3" l="1"/>
  <c r="U70" i="3" l="1"/>
  <c r="V70" i="3" l="1"/>
  <c r="W70" i="3" l="1"/>
  <c r="X70" i="3" l="1"/>
  <c r="Y70" i="3" l="1"/>
  <c r="Z70" i="3" l="1"/>
  <c r="AA70" i="3" l="1"/>
  <c r="AB70" i="3" l="1"/>
  <c r="AD112" i="38"/>
  <c r="AC70" i="3" l="1"/>
  <c r="H112" i="38"/>
  <c r="AE112" i="38" s="1"/>
  <c r="C71" i="3"/>
  <c r="D71" i="3" l="1"/>
  <c r="H70" i="3"/>
  <c r="AD70" i="3"/>
  <c r="AI112" i="38"/>
  <c r="AH70" i="3" s="1"/>
  <c r="E71" i="3" l="1"/>
  <c r="F71" i="3" l="1"/>
  <c r="I71" i="3" l="1"/>
  <c r="AJ113" i="38"/>
  <c r="AI71" i="3" s="1"/>
  <c r="G71" i="3"/>
  <c r="AJ71" i="3" l="1"/>
  <c r="J71" i="3"/>
  <c r="AK71" i="3" l="1"/>
  <c r="K71" i="3"/>
  <c r="L71" i="3" l="1"/>
  <c r="M71" i="3" l="1"/>
  <c r="N71" i="3" l="1"/>
  <c r="AH113" i="38" l="1"/>
  <c r="AG71" i="3" s="1"/>
  <c r="AG113" i="38"/>
  <c r="AF71" i="3" s="1"/>
  <c r="O71" i="3"/>
  <c r="P71" i="3" l="1"/>
  <c r="Q71" i="3" l="1"/>
  <c r="R71" i="3" l="1"/>
  <c r="S71" i="3" l="1"/>
  <c r="T71" i="3" l="1"/>
  <c r="U71" i="3" l="1"/>
  <c r="V71" i="3" l="1"/>
  <c r="W71" i="3" l="1"/>
  <c r="X71" i="3" l="1"/>
  <c r="Y71" i="3" l="1"/>
  <c r="Z71" i="3" l="1"/>
  <c r="AA71" i="3" l="1"/>
  <c r="AB71" i="3" l="1"/>
  <c r="AD113" i="38"/>
  <c r="AC71" i="3" l="1"/>
  <c r="H113" i="38"/>
  <c r="AE113" i="38" s="1"/>
  <c r="C72" i="3"/>
  <c r="D72" i="3" l="1"/>
  <c r="H71" i="3"/>
  <c r="AD71" i="3"/>
  <c r="AI113" i="38"/>
  <c r="AH71" i="3" s="1"/>
  <c r="E72" i="3" l="1"/>
  <c r="F72" i="3" l="1"/>
  <c r="I72" i="3" l="1"/>
  <c r="AJ114" i="38"/>
  <c r="AI72" i="3" s="1"/>
  <c r="G72" i="3"/>
  <c r="AJ72" i="3" l="1"/>
  <c r="J72" i="3"/>
  <c r="AK72" i="3" l="1"/>
  <c r="K72" i="3"/>
  <c r="L72" i="3" l="1"/>
  <c r="M72" i="3" l="1"/>
  <c r="N72" i="3" l="1"/>
  <c r="AG114" i="38" l="1"/>
  <c r="AF72" i="3" s="1"/>
  <c r="O72" i="3"/>
  <c r="AH114" i="38" l="1"/>
  <c r="AG72" i="3" s="1"/>
  <c r="P72" i="3"/>
  <c r="Q72" i="3" l="1"/>
  <c r="R72" i="3" l="1"/>
  <c r="S72" i="3" l="1"/>
  <c r="T72" i="3" l="1"/>
  <c r="U72" i="3" l="1"/>
  <c r="V72" i="3" l="1"/>
  <c r="W72" i="3" l="1"/>
  <c r="X72" i="3" l="1"/>
  <c r="Y72" i="3" l="1"/>
  <c r="Z72" i="3" l="1"/>
  <c r="AA72" i="3" l="1"/>
  <c r="AB72" i="3" l="1"/>
  <c r="AD114" i="38"/>
  <c r="AC72" i="3" l="1"/>
  <c r="H114" i="38"/>
  <c r="AE114" i="38" s="1"/>
  <c r="C73" i="3"/>
  <c r="D73" i="3" l="1"/>
  <c r="H72" i="3"/>
  <c r="AD72" i="3"/>
  <c r="AI114" i="38"/>
  <c r="AH72" i="3" s="1"/>
  <c r="E73" i="3" l="1"/>
  <c r="F73" i="3" l="1"/>
  <c r="I73" i="3" l="1"/>
  <c r="AJ115" i="38"/>
  <c r="AI73" i="3" s="1"/>
  <c r="G73" i="3"/>
  <c r="AJ73" i="3" l="1"/>
  <c r="J73" i="3"/>
  <c r="AK73" i="3" l="1"/>
  <c r="K73" i="3"/>
  <c r="L73" i="3" l="1"/>
  <c r="M73" i="3" l="1"/>
  <c r="N73" i="3" l="1"/>
  <c r="AH115" i="38" l="1"/>
  <c r="AG73" i="3" s="1"/>
  <c r="AG115" i="38"/>
  <c r="AF73" i="3" s="1"/>
  <c r="O73" i="3"/>
  <c r="P73" i="3" l="1"/>
  <c r="Q73" i="3" l="1"/>
  <c r="R73" i="3" l="1"/>
  <c r="S73" i="3" l="1"/>
  <c r="T73" i="3" l="1"/>
  <c r="U73" i="3" l="1"/>
  <c r="V73" i="3" l="1"/>
  <c r="W73" i="3" l="1"/>
  <c r="X73" i="3" l="1"/>
  <c r="Y73" i="3" l="1"/>
  <c r="Z73" i="3" l="1"/>
  <c r="AA73" i="3" l="1"/>
  <c r="AB73" i="3" l="1"/>
  <c r="AD115" i="38"/>
  <c r="AC73" i="3" l="1"/>
  <c r="H115" i="38"/>
  <c r="AE115" i="38" s="1"/>
  <c r="C74" i="3"/>
  <c r="D74" i="3" l="1"/>
  <c r="H73" i="3"/>
  <c r="AD73" i="3"/>
  <c r="AI115" i="38"/>
  <c r="AH73" i="3" s="1"/>
  <c r="E74" i="3" l="1"/>
  <c r="F74" i="3" l="1"/>
  <c r="I74" i="3" l="1"/>
  <c r="AJ116" i="38"/>
  <c r="AI74" i="3" s="1"/>
  <c r="G74" i="3"/>
  <c r="AJ74" i="3" l="1"/>
  <c r="J74" i="3"/>
  <c r="AK74" i="3" l="1"/>
  <c r="K74" i="3"/>
  <c r="L74" i="3" l="1"/>
  <c r="M74" i="3" l="1"/>
  <c r="N74" i="3" l="1"/>
  <c r="AH116" i="38" l="1"/>
  <c r="AG74" i="3" s="1"/>
  <c r="O74" i="3"/>
  <c r="AG116" i="38" l="1"/>
  <c r="AF74" i="3" s="1"/>
  <c r="P74" i="3"/>
  <c r="Q74" i="3" l="1"/>
  <c r="R74" i="3" l="1"/>
  <c r="S74" i="3" l="1"/>
  <c r="T74" i="3" l="1"/>
  <c r="U74" i="3" l="1"/>
  <c r="V74" i="3" l="1"/>
  <c r="W74" i="3" l="1"/>
  <c r="X74" i="3" l="1"/>
  <c r="Y74" i="3" l="1"/>
  <c r="Z74" i="3" l="1"/>
  <c r="AA74" i="3" l="1"/>
  <c r="AB74" i="3" l="1"/>
  <c r="AD116" i="38"/>
  <c r="AC74" i="3" l="1"/>
  <c r="H116" i="38"/>
  <c r="AE116" i="38" s="1"/>
  <c r="C75" i="3"/>
  <c r="D75" i="3" l="1"/>
  <c r="H74" i="3"/>
  <c r="AD74" i="3"/>
  <c r="AI116" i="38"/>
  <c r="AH74" i="3" s="1"/>
  <c r="E75" i="3" l="1"/>
  <c r="F75" i="3" l="1"/>
  <c r="I75" i="3" l="1"/>
  <c r="AJ117" i="38"/>
  <c r="AI75" i="3" s="1"/>
  <c r="G75" i="3"/>
  <c r="AJ75" i="3" l="1"/>
  <c r="J75" i="3"/>
  <c r="AK75" i="3" l="1"/>
  <c r="K75" i="3"/>
  <c r="L75" i="3" l="1"/>
  <c r="M75" i="3" l="1"/>
  <c r="N75" i="3" l="1"/>
  <c r="AG117" i="38" l="1"/>
  <c r="AF75" i="3" s="1"/>
  <c r="O75" i="3"/>
  <c r="AH117" i="38" l="1"/>
  <c r="AG75" i="3" s="1"/>
  <c r="P75" i="3"/>
  <c r="Q75" i="3" l="1"/>
  <c r="R75" i="3" l="1"/>
  <c r="S75" i="3" l="1"/>
  <c r="T75" i="3" l="1"/>
  <c r="U75" i="3" l="1"/>
  <c r="V75" i="3" l="1"/>
  <c r="W75" i="3" l="1"/>
  <c r="X75" i="3" l="1"/>
  <c r="Y75" i="3" l="1"/>
  <c r="Z75" i="3" l="1"/>
  <c r="AA75" i="3" l="1"/>
  <c r="AB75" i="3" l="1"/>
  <c r="AD117" i="38"/>
  <c r="AC75" i="3" l="1"/>
  <c r="H117" i="38"/>
  <c r="AE117" i="38" s="1"/>
  <c r="C76" i="3"/>
  <c r="D76" i="3" l="1"/>
  <c r="AD75" i="3"/>
  <c r="H75" i="3"/>
  <c r="AI117" i="38"/>
  <c r="AH75" i="3" s="1"/>
  <c r="E76" i="3" l="1"/>
  <c r="F76" i="3" l="1"/>
  <c r="I76" i="3" l="1"/>
  <c r="AJ118" i="38"/>
  <c r="AI76" i="3" s="1"/>
  <c r="G76" i="3"/>
  <c r="AJ76" i="3" l="1"/>
  <c r="J76" i="3"/>
  <c r="AK76" i="3" l="1"/>
  <c r="K76" i="3"/>
  <c r="L76" i="3" l="1"/>
  <c r="M76" i="3" l="1"/>
  <c r="N76" i="3" l="1"/>
  <c r="AH118" i="38" l="1"/>
  <c r="AG76" i="3" s="1"/>
  <c r="O76" i="3"/>
  <c r="AG118" i="38" l="1"/>
  <c r="AF76" i="3" s="1"/>
  <c r="P76" i="3"/>
  <c r="Q76" i="3" l="1"/>
  <c r="R76" i="3" l="1"/>
  <c r="S76" i="3" l="1"/>
  <c r="T76" i="3" l="1"/>
  <c r="U76" i="3" l="1"/>
  <c r="V76" i="3" l="1"/>
  <c r="W76" i="3" l="1"/>
  <c r="X76" i="3" l="1"/>
  <c r="Y76" i="3" l="1"/>
  <c r="Z76" i="3" l="1"/>
  <c r="AA76" i="3" l="1"/>
  <c r="AB76" i="3" l="1"/>
  <c r="AD118" i="38"/>
  <c r="AC76" i="3" l="1"/>
  <c r="H118" i="38"/>
  <c r="AE118" i="38" s="1"/>
  <c r="C77" i="3"/>
  <c r="D77" i="3" l="1"/>
  <c r="AD76" i="3"/>
  <c r="H76" i="3"/>
  <c r="AI118" i="38"/>
  <c r="AH76" i="3" s="1"/>
  <c r="E77" i="3" l="1"/>
  <c r="F77" i="3" l="1"/>
  <c r="I77" i="3" l="1"/>
  <c r="AJ119" i="38"/>
  <c r="AI77" i="3" s="1"/>
  <c r="G77" i="3"/>
  <c r="AJ77" i="3" l="1"/>
  <c r="J77" i="3"/>
  <c r="AK77" i="3" l="1"/>
  <c r="K77" i="3"/>
  <c r="L77" i="3" l="1"/>
  <c r="M77" i="3" l="1"/>
  <c r="N77" i="3" l="1"/>
  <c r="AH119" i="38" l="1"/>
  <c r="AG77" i="3" s="1"/>
  <c r="AG119" i="38"/>
  <c r="AF77" i="3" s="1"/>
  <c r="O77" i="3"/>
  <c r="P77" i="3" l="1"/>
  <c r="Q77" i="3" l="1"/>
  <c r="R77" i="3" l="1"/>
  <c r="S77" i="3" l="1"/>
  <c r="T77" i="3" l="1"/>
  <c r="U77" i="3" l="1"/>
  <c r="V77" i="3" l="1"/>
  <c r="W77" i="3" l="1"/>
  <c r="X77" i="3" l="1"/>
  <c r="Y77" i="3" l="1"/>
  <c r="Z77" i="3" l="1"/>
  <c r="AA77" i="3" l="1"/>
  <c r="AB77" i="3" l="1"/>
  <c r="AD119" i="38"/>
  <c r="AC77" i="3" l="1"/>
  <c r="H119" i="38"/>
  <c r="AE119" i="38" s="1"/>
  <c r="C78" i="3"/>
  <c r="D78" i="3" l="1"/>
  <c r="AD77" i="3"/>
  <c r="H77" i="3"/>
  <c r="AI119" i="38"/>
  <c r="AH77" i="3" s="1"/>
  <c r="E78" i="3" l="1"/>
  <c r="F78" i="3" l="1"/>
  <c r="I78" i="3" l="1"/>
  <c r="AJ120" i="38"/>
  <c r="AI78" i="3" s="1"/>
  <c r="G78" i="3"/>
  <c r="AJ78" i="3" l="1"/>
  <c r="J78" i="3"/>
  <c r="AK78" i="3" l="1"/>
  <c r="K78" i="3"/>
  <c r="L78" i="3" l="1"/>
  <c r="M78" i="3" l="1"/>
  <c r="N78" i="3" l="1"/>
  <c r="AH120" i="38" l="1"/>
  <c r="AG78" i="3" s="1"/>
  <c r="AG120" i="38"/>
  <c r="AF78" i="3" s="1"/>
  <c r="O78" i="3"/>
  <c r="P78" i="3" l="1"/>
  <c r="Q78" i="3" l="1"/>
  <c r="R78" i="3" l="1"/>
  <c r="S78" i="3" l="1"/>
  <c r="T78" i="3" l="1"/>
  <c r="U78" i="3" l="1"/>
  <c r="V78" i="3" l="1"/>
  <c r="W78" i="3" l="1"/>
  <c r="X78" i="3" l="1"/>
  <c r="D13" i="6" l="1"/>
  <c r="Y78" i="3"/>
  <c r="Z78" i="3" l="1"/>
  <c r="AA78" i="3" l="1"/>
  <c r="AB78" i="3" l="1"/>
  <c r="AD120" i="38"/>
  <c r="AC78" i="3" l="1"/>
  <c r="H120" i="38"/>
  <c r="AE120" i="38" s="1"/>
  <c r="C79" i="3"/>
  <c r="D79" i="3" l="1"/>
  <c r="AD78" i="3"/>
  <c r="H78" i="3"/>
  <c r="AI120" i="38"/>
  <c r="AH78" i="3" s="1"/>
  <c r="E79" i="3" l="1"/>
  <c r="F79" i="3" l="1"/>
  <c r="I79" i="3" l="1"/>
  <c r="AJ121" i="38"/>
  <c r="AI79" i="3" s="1"/>
  <c r="G79" i="3"/>
  <c r="AJ79" i="3" l="1"/>
  <c r="J79" i="3"/>
  <c r="AK79" i="3" l="1"/>
  <c r="K79" i="3"/>
  <c r="L79" i="3" l="1"/>
  <c r="M79" i="3" l="1"/>
  <c r="N79" i="3" l="1"/>
  <c r="AG121" i="38" l="1"/>
  <c r="AF79" i="3" s="1"/>
  <c r="AH121" i="38"/>
  <c r="AG79" i="3" s="1"/>
  <c r="O79" i="3"/>
  <c r="P79" i="3" l="1"/>
  <c r="Q79" i="3" l="1"/>
  <c r="R79" i="3" l="1"/>
  <c r="S79" i="3" l="1"/>
  <c r="T79" i="3" l="1"/>
  <c r="U79" i="3" l="1"/>
  <c r="V79" i="3" l="1"/>
  <c r="W79" i="3" l="1"/>
  <c r="X79" i="3" l="1"/>
  <c r="Y79" i="3" l="1"/>
  <c r="Z79" i="3" l="1"/>
  <c r="AA79" i="3" l="1"/>
  <c r="AB79" i="3" l="1"/>
  <c r="AD121" i="38"/>
  <c r="AC79" i="3" l="1"/>
  <c r="H121" i="38"/>
  <c r="AE121" i="38" s="1"/>
  <c r="C80" i="3"/>
  <c r="D80" i="3" l="1"/>
  <c r="H79" i="3"/>
  <c r="AD79" i="3"/>
  <c r="AI121" i="38"/>
  <c r="AH79" i="3" s="1"/>
  <c r="E80" i="3" l="1"/>
  <c r="F80" i="3" l="1"/>
  <c r="I80" i="3" l="1"/>
  <c r="AJ122" i="38"/>
  <c r="AI80" i="3" s="1"/>
  <c r="G80" i="3"/>
  <c r="AJ80" i="3" l="1"/>
  <c r="J80" i="3"/>
  <c r="AK80" i="3" l="1"/>
  <c r="K80" i="3"/>
  <c r="L80" i="3" l="1"/>
  <c r="M80" i="3" l="1"/>
  <c r="N80" i="3" l="1"/>
  <c r="AH122" i="38" l="1"/>
  <c r="AG80" i="3" s="1"/>
  <c r="AG122" i="38"/>
  <c r="AF80" i="3" s="1"/>
  <c r="O80" i="3"/>
  <c r="P80" i="3" l="1"/>
  <c r="Q80" i="3" l="1"/>
  <c r="R80" i="3" l="1"/>
  <c r="S80" i="3" l="1"/>
  <c r="T80" i="3" l="1"/>
  <c r="U80" i="3" l="1"/>
  <c r="V80" i="3" l="1"/>
  <c r="W80" i="3" l="1"/>
  <c r="X80" i="3" l="1"/>
  <c r="Y80" i="3" l="1"/>
  <c r="Z80" i="3" l="1"/>
  <c r="AA80" i="3" l="1"/>
  <c r="AB80" i="3" l="1"/>
  <c r="AD122" i="38"/>
  <c r="AC80" i="3" l="1"/>
  <c r="H122" i="38"/>
  <c r="AE122" i="38" s="1"/>
  <c r="C81" i="3"/>
  <c r="D81" i="3" l="1"/>
  <c r="AD80" i="3"/>
  <c r="H80" i="3"/>
  <c r="AI122" i="38"/>
  <c r="AH80" i="3" s="1"/>
  <c r="E81" i="3" l="1"/>
  <c r="F81" i="3" l="1"/>
  <c r="I81" i="3" l="1"/>
  <c r="AJ123" i="38"/>
  <c r="AI81" i="3" s="1"/>
  <c r="G81" i="3"/>
  <c r="AJ81" i="3" l="1"/>
  <c r="J81" i="3"/>
  <c r="AK81" i="3" l="1"/>
  <c r="K81" i="3"/>
  <c r="L81" i="3" l="1"/>
  <c r="M81" i="3" l="1"/>
  <c r="N81" i="3" l="1"/>
  <c r="AH123" i="38" l="1"/>
  <c r="AG81" i="3" s="1"/>
  <c r="O81" i="3"/>
  <c r="AG123" i="38" l="1"/>
  <c r="AF81" i="3" s="1"/>
  <c r="P81" i="3"/>
  <c r="Q81" i="3" l="1"/>
  <c r="R81" i="3" l="1"/>
  <c r="S81" i="3" l="1"/>
  <c r="T81" i="3" l="1"/>
  <c r="U81" i="3" l="1"/>
  <c r="V81" i="3" l="1"/>
  <c r="W81" i="3" l="1"/>
  <c r="X81" i="3" l="1"/>
  <c r="Y81" i="3" l="1"/>
  <c r="Z81" i="3" l="1"/>
  <c r="AA81" i="3" l="1"/>
  <c r="AB81" i="3" l="1"/>
  <c r="AD123" i="38"/>
  <c r="AC81" i="3" l="1"/>
  <c r="H123" i="38"/>
  <c r="AE123" i="38" s="1"/>
  <c r="C82" i="3"/>
  <c r="D82" i="3" l="1"/>
  <c r="H81" i="3"/>
  <c r="AD81" i="3"/>
  <c r="AI123" i="38"/>
  <c r="AH81" i="3" s="1"/>
  <c r="E82" i="3" l="1"/>
  <c r="F82" i="3" l="1"/>
  <c r="I82" i="3" l="1"/>
  <c r="AJ124" i="38"/>
  <c r="AI82" i="3" s="1"/>
  <c r="G82" i="3"/>
  <c r="AJ82" i="3" l="1"/>
  <c r="J82" i="3"/>
  <c r="AK82" i="3" l="1"/>
  <c r="K82" i="3"/>
  <c r="L82" i="3" l="1"/>
  <c r="M82" i="3" l="1"/>
  <c r="N82" i="3" l="1"/>
  <c r="AH124" i="38" l="1"/>
  <c r="AG82" i="3" s="1"/>
  <c r="AG124" i="38"/>
  <c r="AF82" i="3" s="1"/>
  <c r="O82" i="3"/>
  <c r="P82" i="3" l="1"/>
  <c r="Q82" i="3" l="1"/>
  <c r="R82" i="3" l="1"/>
  <c r="S82" i="3" l="1"/>
  <c r="T82" i="3" l="1"/>
  <c r="U82" i="3" l="1"/>
  <c r="V82" i="3" l="1"/>
  <c r="W82" i="3" l="1"/>
  <c r="X82" i="3" l="1"/>
  <c r="Y82" i="3" l="1"/>
  <c r="Z82" i="3" l="1"/>
  <c r="AA82" i="3" l="1"/>
  <c r="AB82" i="3" l="1"/>
  <c r="AD124" i="38"/>
  <c r="AC82" i="3" l="1"/>
  <c r="H124" i="38"/>
  <c r="AE124" i="38" s="1"/>
  <c r="C83" i="3"/>
  <c r="D83" i="3" l="1"/>
  <c r="AD82" i="3"/>
  <c r="H82" i="3"/>
  <c r="AI124" i="38"/>
  <c r="AH82" i="3" s="1"/>
  <c r="E83" i="3" l="1"/>
  <c r="F83" i="3" l="1"/>
  <c r="I83" i="3" l="1"/>
  <c r="AJ125" i="38"/>
  <c r="AI83" i="3" s="1"/>
  <c r="G83" i="3"/>
  <c r="AJ83" i="3" l="1"/>
  <c r="J83" i="3"/>
  <c r="AK83" i="3" l="1"/>
  <c r="K83" i="3"/>
  <c r="L83" i="3" l="1"/>
  <c r="M83" i="3" l="1"/>
  <c r="N83" i="3" l="1"/>
  <c r="AG125" i="38" l="1"/>
  <c r="AF83" i="3" s="1"/>
  <c r="AH125" i="38"/>
  <c r="AG83" i="3" s="1"/>
  <c r="O83" i="3"/>
  <c r="P83" i="3" l="1"/>
  <c r="Q83" i="3" l="1"/>
  <c r="R83" i="3" l="1"/>
  <c r="S83" i="3" l="1"/>
  <c r="T83" i="3" l="1"/>
  <c r="U83" i="3" l="1"/>
  <c r="V83" i="3" l="1"/>
  <c r="W83" i="3" l="1"/>
  <c r="X83" i="3" l="1"/>
  <c r="Y83" i="3" l="1"/>
  <c r="Z83" i="3" l="1"/>
  <c r="AA83" i="3" l="1"/>
  <c r="AB83" i="3" l="1"/>
  <c r="AD125" i="38"/>
  <c r="AC83" i="3" l="1"/>
  <c r="H125" i="38"/>
  <c r="AE125" i="38" s="1"/>
  <c r="C84" i="3"/>
  <c r="D84" i="3" l="1"/>
  <c r="H83" i="3"/>
  <c r="AD83" i="3"/>
  <c r="AI125" i="38"/>
  <c r="AH83" i="3" s="1"/>
  <c r="E84" i="3" l="1"/>
  <c r="F84" i="3" l="1"/>
  <c r="I84" i="3" l="1"/>
  <c r="AJ126" i="38"/>
  <c r="AI84" i="3" s="1"/>
  <c r="G84" i="3"/>
  <c r="AJ84" i="3" l="1"/>
  <c r="J84" i="3"/>
  <c r="AK84" i="3" l="1"/>
  <c r="K84" i="3"/>
  <c r="L84" i="3" l="1"/>
  <c r="M84" i="3" l="1"/>
  <c r="N84" i="3" l="1"/>
  <c r="AH126" i="38" l="1"/>
  <c r="AG84" i="3" s="1"/>
  <c r="AG126" i="38"/>
  <c r="AF84" i="3" s="1"/>
  <c r="O84" i="3"/>
  <c r="P84" i="3" l="1"/>
  <c r="Q84" i="3" l="1"/>
  <c r="R84" i="3" l="1"/>
  <c r="S84" i="3" l="1"/>
  <c r="T84" i="3" l="1"/>
  <c r="U84" i="3" l="1"/>
  <c r="V84" i="3" l="1"/>
  <c r="W84" i="3" l="1"/>
  <c r="X84" i="3" l="1"/>
  <c r="Y84" i="3" l="1"/>
  <c r="Z84" i="3" l="1"/>
  <c r="AA84" i="3" l="1"/>
  <c r="AB84" i="3" l="1"/>
  <c r="AD126" i="38"/>
  <c r="AC84" i="3" l="1"/>
  <c r="H126" i="38"/>
  <c r="AE126" i="38" s="1"/>
  <c r="C85" i="3"/>
  <c r="D85" i="3" l="1"/>
  <c r="AD84" i="3"/>
  <c r="H84" i="3"/>
  <c r="AI126" i="38"/>
  <c r="AH84" i="3" s="1"/>
  <c r="E85" i="3" l="1"/>
  <c r="F85" i="3" l="1"/>
  <c r="I85" i="3" l="1"/>
  <c r="AJ127" i="38"/>
  <c r="AI85" i="3" s="1"/>
  <c r="G85" i="3"/>
  <c r="AJ85" i="3" l="1"/>
  <c r="J85" i="3"/>
  <c r="AK85" i="3" l="1"/>
  <c r="K85" i="3"/>
  <c r="L85" i="3" l="1"/>
  <c r="M85" i="3" l="1"/>
  <c r="N85" i="3" l="1"/>
  <c r="AH127" i="38" l="1"/>
  <c r="AG85" i="3" s="1"/>
  <c r="AG127" i="38"/>
  <c r="AF85" i="3" s="1"/>
  <c r="O85" i="3"/>
  <c r="P85" i="3" l="1"/>
  <c r="Q85" i="3" l="1"/>
  <c r="R85" i="3" l="1"/>
  <c r="S85" i="3" l="1"/>
  <c r="T85" i="3" l="1"/>
  <c r="U85" i="3" l="1"/>
  <c r="V85" i="3" l="1"/>
  <c r="W85" i="3" l="1"/>
  <c r="X85" i="3" l="1"/>
  <c r="Y85" i="3" l="1"/>
  <c r="Z85" i="3" l="1"/>
  <c r="AA85" i="3" l="1"/>
  <c r="AB85" i="3" l="1"/>
  <c r="AD127" i="38"/>
  <c r="AC85" i="3" l="1"/>
  <c r="H127" i="38"/>
  <c r="AE127" i="38" s="1"/>
  <c r="C86" i="3"/>
  <c r="D86" i="3" l="1"/>
  <c r="H85" i="3"/>
  <c r="AD85" i="3"/>
  <c r="AI127" i="38"/>
  <c r="AH85" i="3" s="1"/>
  <c r="E86" i="3" l="1"/>
  <c r="F86" i="3" l="1"/>
  <c r="I86" i="3" l="1"/>
  <c r="AJ128" i="38"/>
  <c r="AI86" i="3" s="1"/>
  <c r="G86" i="3"/>
  <c r="AJ86" i="3" l="1"/>
  <c r="J86" i="3"/>
  <c r="AK86" i="3" l="1"/>
  <c r="K86" i="3"/>
  <c r="L86" i="3" l="1"/>
  <c r="M86" i="3" l="1"/>
  <c r="N86" i="3" l="1"/>
  <c r="AH128" i="38" l="1"/>
  <c r="AG86" i="3" s="1"/>
  <c r="AG128" i="38"/>
  <c r="AF86" i="3" s="1"/>
  <c r="O86" i="3"/>
  <c r="P86" i="3" l="1"/>
  <c r="Q86" i="3" l="1"/>
  <c r="R86" i="3" l="1"/>
  <c r="S86" i="3" l="1"/>
  <c r="T86" i="3" l="1"/>
  <c r="U86" i="3" l="1"/>
  <c r="V86" i="3" l="1"/>
  <c r="W86" i="3" l="1"/>
  <c r="X86" i="3" l="1"/>
  <c r="Y86" i="3" l="1"/>
  <c r="Z86" i="3" l="1"/>
  <c r="AA86" i="3" l="1"/>
  <c r="AB86" i="3" l="1"/>
  <c r="AD128" i="38"/>
  <c r="AC86" i="3" l="1"/>
  <c r="H128" i="38"/>
  <c r="AE128" i="38" s="1"/>
  <c r="C87" i="3"/>
  <c r="D87" i="3" l="1"/>
  <c r="H86" i="3"/>
  <c r="AD86" i="3"/>
  <c r="AI128" i="38"/>
  <c r="AH86" i="3" s="1"/>
  <c r="E87" i="3" l="1"/>
  <c r="F87" i="3" l="1"/>
  <c r="I87" i="3" l="1"/>
  <c r="AJ129" i="38"/>
  <c r="AI87" i="3" s="1"/>
  <c r="G87" i="3"/>
  <c r="AJ87" i="3" l="1"/>
  <c r="J87" i="3"/>
  <c r="AK87" i="3" l="1"/>
  <c r="K87" i="3"/>
  <c r="L87" i="3" l="1"/>
  <c r="M87" i="3" l="1"/>
  <c r="N87" i="3" l="1"/>
  <c r="AG129" i="38" l="1"/>
  <c r="AF87" i="3" s="1"/>
  <c r="AH129" i="38"/>
  <c r="AG87" i="3" s="1"/>
  <c r="O87" i="3"/>
  <c r="P87" i="3" l="1"/>
  <c r="Q87" i="3" l="1"/>
  <c r="R87" i="3" l="1"/>
  <c r="S87" i="3" l="1"/>
  <c r="T87" i="3" l="1"/>
  <c r="U87" i="3" l="1"/>
  <c r="V87" i="3" l="1"/>
  <c r="W87" i="3" l="1"/>
  <c r="X87" i="3" l="1"/>
  <c r="Y87" i="3" l="1"/>
  <c r="Z87" i="3" l="1"/>
  <c r="AA87" i="3" l="1"/>
  <c r="AB87" i="3" l="1"/>
  <c r="AD129" i="38"/>
  <c r="AC87" i="3" l="1"/>
  <c r="H129" i="38"/>
  <c r="AE129" i="38" s="1"/>
  <c r="C88" i="3"/>
  <c r="D88" i="3" l="1"/>
  <c r="H87" i="3"/>
  <c r="AD87" i="3"/>
  <c r="AI129" i="38"/>
  <c r="AH87" i="3" s="1"/>
  <c r="E88" i="3" l="1"/>
  <c r="F88" i="3" l="1"/>
  <c r="I88" i="3" l="1"/>
  <c r="AJ130" i="38"/>
  <c r="AI88" i="3" s="1"/>
  <c r="G88" i="3"/>
  <c r="AJ88" i="3" l="1"/>
  <c r="J88" i="3"/>
  <c r="AK88" i="3" l="1"/>
  <c r="K88" i="3"/>
  <c r="L88" i="3" l="1"/>
  <c r="M88" i="3" l="1"/>
  <c r="N88" i="3" l="1"/>
  <c r="AH130" i="38" l="1"/>
  <c r="AG88" i="3" s="1"/>
  <c r="AG130" i="38"/>
  <c r="AF88" i="3" s="1"/>
  <c r="O88" i="3"/>
  <c r="P88" i="3" l="1"/>
  <c r="Q88" i="3" l="1"/>
  <c r="R88" i="3" l="1"/>
  <c r="S88" i="3" l="1"/>
  <c r="T88" i="3" l="1"/>
  <c r="U88" i="3" l="1"/>
  <c r="V88" i="3" l="1"/>
  <c r="W88" i="3" l="1"/>
  <c r="X88" i="3" l="1"/>
  <c r="Y88" i="3" l="1"/>
  <c r="Z88" i="3" l="1"/>
  <c r="AA88" i="3" l="1"/>
  <c r="AB88" i="3" l="1"/>
  <c r="AD130" i="38"/>
  <c r="AC88" i="3" l="1"/>
  <c r="H130" i="38"/>
  <c r="AE130" i="38" s="1"/>
  <c r="C89" i="3"/>
  <c r="D89" i="3" l="1"/>
  <c r="AD88" i="3"/>
  <c r="H88" i="3"/>
  <c r="AI130" i="38"/>
  <c r="AH88" i="3" s="1"/>
  <c r="E89" i="3" l="1"/>
  <c r="F89" i="3" l="1"/>
  <c r="I89" i="3" l="1"/>
  <c r="AJ131" i="38"/>
  <c r="AI89" i="3" s="1"/>
  <c r="G89" i="3"/>
  <c r="AJ89" i="3" l="1"/>
  <c r="J89" i="3"/>
  <c r="AK89" i="3" l="1"/>
  <c r="K89" i="3"/>
  <c r="L89" i="3" l="1"/>
  <c r="M89" i="3" l="1"/>
  <c r="N89" i="3" l="1"/>
  <c r="AH131" i="38" l="1"/>
  <c r="AG89" i="3" s="1"/>
  <c r="AG131" i="38"/>
  <c r="AF89" i="3" s="1"/>
  <c r="O89" i="3"/>
  <c r="P89" i="3" l="1"/>
  <c r="Q89" i="3" l="1"/>
  <c r="R89" i="3" l="1"/>
  <c r="S89" i="3" l="1"/>
  <c r="T89" i="3" l="1"/>
  <c r="U89" i="3" l="1"/>
  <c r="V89" i="3" l="1"/>
  <c r="W89" i="3" l="1"/>
  <c r="X89" i="3" l="1"/>
  <c r="Y89" i="3" l="1"/>
  <c r="Z89" i="3" l="1"/>
  <c r="AA89" i="3" l="1"/>
  <c r="AB89" i="3" l="1"/>
  <c r="AD131" i="38"/>
  <c r="AC89" i="3" l="1"/>
  <c r="H131" i="38"/>
  <c r="AE131" i="38" s="1"/>
  <c r="C90" i="3"/>
  <c r="H89" i="3" l="1"/>
  <c r="AD89" i="3"/>
  <c r="AI131" i="38"/>
  <c r="AH89" i="3" s="1"/>
  <c r="D90" i="3"/>
  <c r="E90" i="3" l="1"/>
  <c r="F90" i="3" l="1"/>
  <c r="I90" i="3" l="1"/>
  <c r="AJ132" i="38"/>
  <c r="AI90" i="3" s="1"/>
  <c r="G90" i="3"/>
  <c r="AJ90" i="3" l="1"/>
  <c r="J90" i="3"/>
  <c r="AK90" i="3" l="1"/>
  <c r="K90" i="3"/>
  <c r="L90" i="3" l="1"/>
  <c r="M90" i="3" l="1"/>
  <c r="N90" i="3" l="1"/>
  <c r="AH132" i="38" l="1"/>
  <c r="AG90" i="3" s="1"/>
  <c r="AG132" i="38"/>
  <c r="AF90" i="3" s="1"/>
  <c r="O90" i="3"/>
  <c r="P90" i="3" l="1"/>
  <c r="Q90" i="3" l="1"/>
  <c r="R90" i="3" l="1"/>
  <c r="S90" i="3" l="1"/>
  <c r="T90" i="3" l="1"/>
  <c r="U90" i="3" l="1"/>
  <c r="V90" i="3" l="1"/>
  <c r="W90" i="3" l="1"/>
  <c r="X90" i="3" l="1"/>
  <c r="Y90" i="3" l="1"/>
  <c r="Z90" i="3" l="1"/>
  <c r="AA90" i="3" l="1"/>
  <c r="AB90" i="3" l="1"/>
  <c r="AD132" i="38"/>
  <c r="AC90" i="3" l="1"/>
  <c r="H132" i="38"/>
  <c r="AE132" i="38" s="1"/>
  <c r="C91" i="3"/>
  <c r="D91" i="3" l="1"/>
  <c r="H90" i="3"/>
  <c r="AD90" i="3"/>
  <c r="AI132" i="38"/>
  <c r="AH90" i="3" s="1"/>
  <c r="E91" i="3" l="1"/>
  <c r="F91" i="3" l="1"/>
  <c r="I91" i="3" l="1"/>
  <c r="AJ133" i="38"/>
  <c r="AI91" i="3" s="1"/>
  <c r="G91" i="3"/>
  <c r="AJ91" i="3" l="1"/>
  <c r="J91" i="3"/>
  <c r="AK91" i="3" l="1"/>
  <c r="K91" i="3"/>
  <c r="L91" i="3" l="1"/>
  <c r="M91" i="3" l="1"/>
  <c r="N91" i="3" l="1"/>
  <c r="AG133" i="38" l="1"/>
  <c r="AF91" i="3" s="1"/>
  <c r="AH133" i="38"/>
  <c r="AG91" i="3" s="1"/>
  <c r="O91" i="3"/>
  <c r="P91" i="3" l="1"/>
  <c r="Q91" i="3" l="1"/>
  <c r="R91" i="3" l="1"/>
  <c r="S91" i="3" l="1"/>
  <c r="T91" i="3" l="1"/>
  <c r="U91" i="3" l="1"/>
  <c r="V91" i="3" l="1"/>
  <c r="W91" i="3" l="1"/>
  <c r="X91" i="3" l="1"/>
  <c r="Y91" i="3" l="1"/>
  <c r="Z91" i="3" l="1"/>
  <c r="AA91" i="3" l="1"/>
  <c r="AB91" i="3" l="1"/>
  <c r="AD133" i="38"/>
  <c r="AC91" i="3" l="1"/>
  <c r="H133" i="38"/>
  <c r="AE133" i="38" s="1"/>
  <c r="C92" i="3"/>
  <c r="D92" i="3" l="1"/>
  <c r="H91" i="3"/>
  <c r="AD91" i="3"/>
  <c r="AI133" i="38"/>
  <c r="AH91" i="3" s="1"/>
  <c r="E92" i="3" l="1"/>
  <c r="F92" i="3" l="1"/>
  <c r="I92" i="3" l="1"/>
  <c r="AJ134" i="38"/>
  <c r="AI92" i="3" s="1"/>
  <c r="G92" i="3"/>
  <c r="AJ92" i="3" l="1"/>
  <c r="J92" i="3"/>
  <c r="AK92" i="3" l="1"/>
  <c r="K92" i="3"/>
  <c r="L92" i="3" l="1"/>
  <c r="M92" i="3" l="1"/>
  <c r="N92" i="3" l="1"/>
  <c r="AH134" i="38" l="1"/>
  <c r="AG92" i="3" s="1"/>
  <c r="AG134" i="38"/>
  <c r="AF92" i="3" s="1"/>
  <c r="O92" i="3"/>
  <c r="P92" i="3" l="1"/>
  <c r="Q92" i="3" l="1"/>
  <c r="R92" i="3" l="1"/>
  <c r="S92" i="3" l="1"/>
  <c r="T92" i="3" l="1"/>
  <c r="U92" i="3" l="1"/>
  <c r="V92" i="3" l="1"/>
  <c r="W92" i="3" l="1"/>
  <c r="X92" i="3" l="1"/>
  <c r="Y92" i="3" l="1"/>
  <c r="Z92" i="3" l="1"/>
  <c r="AA92" i="3" l="1"/>
  <c r="AB92" i="3" l="1"/>
  <c r="AD134" i="38"/>
  <c r="AC92" i="3" l="1"/>
  <c r="H134" i="38"/>
  <c r="AE134" i="38" s="1"/>
  <c r="C93" i="3"/>
  <c r="D93" i="3" l="1"/>
  <c r="H92" i="3"/>
  <c r="AD92" i="3"/>
  <c r="AI134" i="38"/>
  <c r="AH92" i="3" s="1"/>
  <c r="E93" i="3" l="1"/>
  <c r="F93" i="3" l="1"/>
  <c r="I93" i="3" l="1"/>
  <c r="AJ135" i="38"/>
  <c r="AI93" i="3" s="1"/>
  <c r="G93" i="3"/>
  <c r="AJ93" i="3" l="1"/>
  <c r="J93" i="3"/>
  <c r="AK93" i="3" l="1"/>
  <c r="K93" i="3"/>
  <c r="L93" i="3" l="1"/>
  <c r="M93" i="3" l="1"/>
  <c r="N93" i="3" l="1"/>
  <c r="AG135" i="38" l="1"/>
  <c r="AF93" i="3" s="1"/>
  <c r="O93" i="3"/>
  <c r="AH135" i="38" l="1"/>
  <c r="AG93" i="3" s="1"/>
  <c r="P93" i="3"/>
  <c r="Q93" i="3" l="1"/>
  <c r="R93" i="3" l="1"/>
  <c r="S93" i="3" l="1"/>
  <c r="T93" i="3" l="1"/>
  <c r="U93" i="3" l="1"/>
  <c r="V93" i="3" l="1"/>
  <c r="W93" i="3" l="1"/>
  <c r="X93" i="3" l="1"/>
  <c r="Y93" i="3" l="1"/>
  <c r="Z93" i="3" l="1"/>
  <c r="AA93" i="3" l="1"/>
  <c r="AB93" i="3" l="1"/>
  <c r="AD135" i="38"/>
  <c r="AC93" i="3" l="1"/>
  <c r="H135" i="38"/>
  <c r="AE135" i="38" s="1"/>
  <c r="C94" i="3"/>
  <c r="D94" i="3" l="1"/>
  <c r="H93" i="3"/>
  <c r="AD93" i="3"/>
  <c r="AI135" i="38"/>
  <c r="AH93" i="3" s="1"/>
  <c r="E94" i="3" l="1"/>
  <c r="F94" i="3" l="1"/>
  <c r="I94" i="3" l="1"/>
  <c r="AJ136" i="38"/>
  <c r="AI94" i="3" s="1"/>
  <c r="G94" i="3"/>
  <c r="AJ94" i="3" l="1"/>
  <c r="J94" i="3"/>
  <c r="AK94" i="3" l="1"/>
  <c r="K94" i="3"/>
  <c r="L94" i="3" l="1"/>
  <c r="M94" i="3" l="1"/>
  <c r="N94" i="3" l="1"/>
  <c r="AH136" i="38" l="1"/>
  <c r="AG94" i="3" s="1"/>
  <c r="AG136" i="38"/>
  <c r="AF94" i="3" s="1"/>
  <c r="O94" i="3"/>
  <c r="P94" i="3" l="1"/>
  <c r="Q94" i="3" l="1"/>
  <c r="R94" i="3" l="1"/>
  <c r="S94" i="3" l="1"/>
  <c r="T94" i="3" l="1"/>
  <c r="U94" i="3" l="1"/>
  <c r="V94" i="3" l="1"/>
  <c r="W94" i="3" l="1"/>
  <c r="X94" i="3" l="1"/>
  <c r="Y94" i="3" l="1"/>
  <c r="Z94" i="3" l="1"/>
  <c r="AA94" i="3" l="1"/>
  <c r="AB94" i="3" l="1"/>
  <c r="AD136" i="38"/>
  <c r="AC94" i="3" l="1"/>
  <c r="H136" i="38"/>
  <c r="AE136" i="38" s="1"/>
  <c r="C95" i="3"/>
  <c r="D95" i="3" l="1"/>
  <c r="AD94" i="3"/>
  <c r="H94" i="3"/>
  <c r="AI136" i="38"/>
  <c r="AH94" i="3" s="1"/>
  <c r="E95" i="3" l="1"/>
  <c r="F95" i="3" l="1"/>
  <c r="I95" i="3" l="1"/>
  <c r="AJ137" i="38"/>
  <c r="AI95" i="3" s="1"/>
  <c r="G95" i="3"/>
  <c r="AJ95" i="3" l="1"/>
  <c r="J95" i="3"/>
  <c r="AK95" i="3" l="1"/>
  <c r="K95" i="3"/>
  <c r="L95" i="3" l="1"/>
  <c r="M95" i="3" l="1"/>
  <c r="N95" i="3" l="1"/>
  <c r="AG137" i="38" l="1"/>
  <c r="AF95" i="3" s="1"/>
  <c r="AH137" i="38"/>
  <c r="AG95" i="3" s="1"/>
  <c r="O95" i="3"/>
  <c r="P95" i="3" l="1"/>
  <c r="Q95" i="3" l="1"/>
  <c r="R95" i="3" l="1"/>
  <c r="S95" i="3" l="1"/>
  <c r="T95" i="3" l="1"/>
  <c r="U95" i="3" l="1"/>
  <c r="V95" i="3" l="1"/>
  <c r="W95" i="3" l="1"/>
  <c r="X95" i="3" l="1"/>
  <c r="Y95" i="3" l="1"/>
  <c r="Z95" i="3" l="1"/>
  <c r="AA95" i="3" l="1"/>
  <c r="AB95" i="3" l="1"/>
  <c r="AD137" i="38"/>
  <c r="AC95" i="3" l="1"/>
  <c r="H137" i="38"/>
  <c r="AE137" i="38" s="1"/>
  <c r="C96" i="3"/>
  <c r="D96" i="3" l="1"/>
  <c r="AD95" i="3"/>
  <c r="H95" i="3"/>
  <c r="AI137" i="38"/>
  <c r="AH95" i="3" s="1"/>
  <c r="E96" i="3" l="1"/>
  <c r="F96" i="3" l="1"/>
  <c r="I96" i="3" l="1"/>
  <c r="AJ138" i="38"/>
  <c r="AI96" i="3" s="1"/>
  <c r="G96" i="3"/>
  <c r="AJ96" i="3" l="1"/>
  <c r="J96" i="3"/>
  <c r="AK96" i="3" l="1"/>
  <c r="K96" i="3"/>
  <c r="L96" i="3" l="1"/>
  <c r="M96" i="3" l="1"/>
  <c r="N96" i="3" l="1"/>
  <c r="AG138" i="38" l="1"/>
  <c r="AF96" i="3" s="1"/>
  <c r="O96" i="3"/>
  <c r="AH138" i="38" l="1"/>
  <c r="AG96" i="3" s="1"/>
  <c r="P96" i="3"/>
  <c r="Q96" i="3" l="1"/>
  <c r="R96" i="3" l="1"/>
  <c r="S96" i="3" l="1"/>
  <c r="T96" i="3" l="1"/>
  <c r="U96" i="3" l="1"/>
  <c r="V96" i="3" l="1"/>
  <c r="W96" i="3" l="1"/>
  <c r="X96" i="3" l="1"/>
  <c r="Y96" i="3" l="1"/>
  <c r="Z96" i="3" l="1"/>
  <c r="AA96" i="3" l="1"/>
  <c r="AB96" i="3" l="1"/>
  <c r="AD138" i="38"/>
  <c r="AC96" i="3" l="1"/>
  <c r="H138" i="38"/>
  <c r="AE138" i="38" s="1"/>
  <c r="C97" i="3"/>
  <c r="D97" i="3" l="1"/>
  <c r="H96" i="3"/>
  <c r="AD96" i="3"/>
  <c r="AI138" i="38"/>
  <c r="AH96" i="3" s="1"/>
  <c r="E97" i="3" l="1"/>
  <c r="F97" i="3" l="1"/>
  <c r="I97" i="3" l="1"/>
  <c r="AJ139" i="38"/>
  <c r="AI97" i="3" s="1"/>
  <c r="G97" i="3"/>
  <c r="AJ97" i="3" l="1"/>
  <c r="J97" i="3"/>
  <c r="AK97" i="3" l="1"/>
  <c r="K97" i="3"/>
  <c r="L97" i="3" l="1"/>
  <c r="M97" i="3" l="1"/>
  <c r="N97" i="3" l="1"/>
  <c r="AH139" i="38" l="1"/>
  <c r="AG97" i="3" s="1"/>
  <c r="AG139" i="38"/>
  <c r="AF97" i="3" s="1"/>
  <c r="O97" i="3"/>
  <c r="P97" i="3" l="1"/>
  <c r="Q97" i="3" l="1"/>
  <c r="R97" i="3" l="1"/>
  <c r="S97" i="3" l="1"/>
  <c r="T97" i="3" l="1"/>
  <c r="U97" i="3" l="1"/>
  <c r="V97" i="3" l="1"/>
  <c r="W97" i="3" l="1"/>
  <c r="X97" i="3" l="1"/>
  <c r="Y97" i="3" l="1"/>
  <c r="Z97" i="3" l="1"/>
  <c r="AA97" i="3" l="1"/>
  <c r="AB97" i="3" l="1"/>
  <c r="AD139" i="38"/>
  <c r="AC97" i="3" l="1"/>
  <c r="H139" i="38"/>
  <c r="AE139" i="38" s="1"/>
  <c r="C98" i="3"/>
  <c r="D98" i="3" l="1"/>
  <c r="H97" i="3"/>
  <c r="AD97" i="3"/>
  <c r="AI139" i="38"/>
  <c r="AH97" i="3" s="1"/>
  <c r="E98" i="3" l="1"/>
  <c r="F98" i="3" l="1"/>
  <c r="I98" i="3" l="1"/>
  <c r="AJ140" i="38"/>
  <c r="AI98" i="3" s="1"/>
  <c r="G98" i="3"/>
  <c r="AJ98" i="3" l="1"/>
  <c r="J98" i="3"/>
  <c r="AK98" i="3" l="1"/>
  <c r="K98" i="3"/>
  <c r="L98" i="3" l="1"/>
  <c r="M98" i="3" l="1"/>
  <c r="N98" i="3" l="1"/>
  <c r="AG140" i="38" l="1"/>
  <c r="AF98" i="3" s="1"/>
  <c r="AH140" i="38"/>
  <c r="AG98" i="3" s="1"/>
  <c r="O98" i="3"/>
  <c r="P98" i="3" l="1"/>
  <c r="Q98" i="3" l="1"/>
  <c r="R98" i="3" l="1"/>
  <c r="S98" i="3" l="1"/>
  <c r="T98" i="3" l="1"/>
  <c r="U98" i="3" l="1"/>
  <c r="V98" i="3" l="1"/>
  <c r="W98" i="3" l="1"/>
  <c r="X98" i="3" l="1"/>
  <c r="Y98" i="3" l="1"/>
  <c r="Z98" i="3" l="1"/>
  <c r="AA98" i="3" l="1"/>
  <c r="AB98" i="3" l="1"/>
  <c r="AD140" i="38"/>
  <c r="AC98" i="3" l="1"/>
  <c r="H140" i="38"/>
  <c r="AE140" i="38" s="1"/>
  <c r="C99" i="3"/>
  <c r="D99" i="3" l="1"/>
  <c r="H98" i="3"/>
  <c r="AD98" i="3"/>
  <c r="AI140" i="38"/>
  <c r="AH98" i="3" s="1"/>
  <c r="E99" i="3" l="1"/>
  <c r="F99" i="3" l="1"/>
  <c r="I99" i="3" l="1"/>
  <c r="AJ141" i="38"/>
  <c r="AI99" i="3" s="1"/>
  <c r="G99" i="3"/>
  <c r="AJ99" i="3" l="1"/>
  <c r="J99" i="3"/>
  <c r="AK99" i="3" l="1"/>
  <c r="K99" i="3"/>
  <c r="L99" i="3" l="1"/>
  <c r="M99" i="3" l="1"/>
  <c r="N99" i="3" l="1"/>
  <c r="AG141" i="38" l="1"/>
  <c r="AF99" i="3" s="1"/>
  <c r="AH141" i="38"/>
  <c r="AG99" i="3" s="1"/>
  <c r="O99" i="3"/>
  <c r="P99" i="3" l="1"/>
  <c r="Q99" i="3" l="1"/>
  <c r="R99" i="3" l="1"/>
  <c r="S99" i="3" l="1"/>
  <c r="T99" i="3" l="1"/>
  <c r="U99" i="3" l="1"/>
  <c r="V99" i="3" l="1"/>
  <c r="W99" i="3" l="1"/>
  <c r="X99" i="3" l="1"/>
  <c r="Y99" i="3" l="1"/>
  <c r="Z99" i="3" l="1"/>
  <c r="AA99" i="3" l="1"/>
  <c r="AB99" i="3" l="1"/>
  <c r="AD141" i="38"/>
  <c r="AC99" i="3" l="1"/>
  <c r="H141" i="38"/>
  <c r="AE141" i="38" s="1"/>
  <c r="C100" i="3"/>
  <c r="D100" i="3" l="1"/>
  <c r="AD99" i="3"/>
  <c r="H99" i="3"/>
  <c r="AI141" i="38"/>
  <c r="AH99" i="3" s="1"/>
  <c r="E100" i="3" l="1"/>
  <c r="F100" i="3" l="1"/>
  <c r="I100" i="3" l="1"/>
  <c r="AJ142" i="38"/>
  <c r="AI100" i="3" s="1"/>
  <c r="G100" i="3"/>
  <c r="AJ100" i="3" l="1"/>
  <c r="J100" i="3"/>
  <c r="AK100" i="3" l="1"/>
  <c r="K100" i="3"/>
  <c r="L100" i="3" l="1"/>
  <c r="M100" i="3" l="1"/>
  <c r="N100" i="3" l="1"/>
  <c r="AH142" i="38" l="1"/>
  <c r="AG100" i="3" s="1"/>
  <c r="AG142" i="38"/>
  <c r="AF100" i="3" s="1"/>
  <c r="O100" i="3"/>
  <c r="P100" i="3" l="1"/>
  <c r="Q100" i="3" l="1"/>
  <c r="R100" i="3" l="1"/>
  <c r="S100" i="3" l="1"/>
  <c r="T100" i="3" l="1"/>
  <c r="U100" i="3" l="1"/>
  <c r="V100" i="3" l="1"/>
  <c r="W100" i="3" l="1"/>
  <c r="X100" i="3" l="1"/>
  <c r="Y100" i="3" l="1"/>
  <c r="Z100" i="3" l="1"/>
  <c r="AA100" i="3" l="1"/>
  <c r="AB100" i="3" l="1"/>
  <c r="AD142" i="38"/>
  <c r="AC100" i="3" l="1"/>
  <c r="H142" i="38"/>
  <c r="AE142" i="38" s="1"/>
  <c r="C101" i="3"/>
  <c r="D101" i="3" l="1"/>
  <c r="AD100" i="3"/>
  <c r="H100" i="3"/>
  <c r="AI142" i="38"/>
  <c r="AH100" i="3" s="1"/>
  <c r="E101" i="3" l="1"/>
  <c r="F101" i="3" l="1"/>
  <c r="I101" i="3" l="1"/>
  <c r="AJ143" i="38"/>
  <c r="AI101" i="3" s="1"/>
  <c r="G101" i="3"/>
  <c r="AJ101" i="3" l="1"/>
  <c r="J101" i="3"/>
  <c r="AK101" i="3" l="1"/>
  <c r="K101" i="3"/>
  <c r="L101" i="3" l="1"/>
  <c r="M101" i="3" l="1"/>
  <c r="N101" i="3" l="1"/>
  <c r="AH143" i="38" l="1"/>
  <c r="AG101" i="3" s="1"/>
  <c r="O101" i="3"/>
  <c r="AG143" i="38" l="1"/>
  <c r="AF101" i="3" s="1"/>
  <c r="P101" i="3"/>
  <c r="Q101" i="3" l="1"/>
  <c r="R101" i="3" l="1"/>
  <c r="S101" i="3" l="1"/>
  <c r="T101" i="3" l="1"/>
  <c r="U101" i="3" l="1"/>
  <c r="V101" i="3" l="1"/>
  <c r="W101" i="3" l="1"/>
  <c r="X101" i="3" l="1"/>
  <c r="Y101" i="3" l="1"/>
  <c r="Z101" i="3" l="1"/>
  <c r="AA101" i="3" l="1"/>
  <c r="AB101" i="3" l="1"/>
  <c r="AD143" i="38"/>
  <c r="AC101" i="3" l="1"/>
  <c r="H143" i="38"/>
  <c r="AE143" i="38" s="1"/>
  <c r="C102" i="3"/>
  <c r="D102" i="3" l="1"/>
  <c r="AD101" i="3"/>
  <c r="H101" i="3"/>
  <c r="AI143" i="38"/>
  <c r="AH101" i="3" s="1"/>
  <c r="E102" i="3" l="1"/>
  <c r="F102" i="3" l="1"/>
  <c r="I102" i="3" l="1"/>
  <c r="AJ144" i="38"/>
  <c r="AI102" i="3" s="1"/>
  <c r="G102" i="3"/>
  <c r="AJ102" i="3" l="1"/>
  <c r="J102" i="3"/>
  <c r="AK102" i="3" l="1"/>
  <c r="K102" i="3"/>
  <c r="L102" i="3" l="1"/>
  <c r="M102" i="3" l="1"/>
  <c r="N102" i="3" l="1"/>
  <c r="AG144" i="38" l="1"/>
  <c r="AF102" i="3" s="1"/>
  <c r="AH144" i="38"/>
  <c r="AG102" i="3" s="1"/>
  <c r="O102" i="3"/>
  <c r="P102" i="3" l="1"/>
  <c r="Q102" i="3" l="1"/>
  <c r="R102" i="3" l="1"/>
  <c r="S102" i="3" l="1"/>
  <c r="T102" i="3" l="1"/>
  <c r="U102" i="3" l="1"/>
  <c r="V102" i="3" l="1"/>
  <c r="W102" i="3" l="1"/>
  <c r="X102" i="3" l="1"/>
  <c r="Y102" i="3" l="1"/>
  <c r="Z102" i="3" l="1"/>
  <c r="AA102" i="3" l="1"/>
  <c r="AB102" i="3" l="1"/>
  <c r="AD144" i="38"/>
  <c r="AC102" i="3" l="1"/>
  <c r="H144" i="38"/>
  <c r="AE144" i="38" s="1"/>
  <c r="C103" i="3"/>
  <c r="D103" i="3" l="1"/>
  <c r="H102" i="3"/>
  <c r="AD102" i="3"/>
  <c r="AI144" i="38"/>
  <c r="AH102" i="3" s="1"/>
  <c r="E103" i="3" l="1"/>
  <c r="F103" i="3" l="1"/>
  <c r="I103" i="3" l="1"/>
  <c r="AJ145" i="38"/>
  <c r="AI103" i="3" s="1"/>
  <c r="G103" i="3"/>
  <c r="AJ103" i="3" l="1"/>
  <c r="J103" i="3"/>
  <c r="AK103" i="3" l="1"/>
  <c r="K103" i="3"/>
  <c r="L103" i="3" l="1"/>
  <c r="M103" i="3" l="1"/>
  <c r="N103" i="3" l="1"/>
  <c r="AG145" i="38" l="1"/>
  <c r="AF103" i="3" s="1"/>
  <c r="AH145" i="38"/>
  <c r="AG103" i="3" s="1"/>
  <c r="O103" i="3"/>
  <c r="P103" i="3" l="1"/>
  <c r="Q103" i="3" l="1"/>
  <c r="R103" i="3" l="1"/>
  <c r="S103" i="3" l="1"/>
  <c r="T103" i="3" l="1"/>
  <c r="U103" i="3" l="1"/>
  <c r="V103" i="3" l="1"/>
  <c r="W103" i="3" l="1"/>
  <c r="X103" i="3" l="1"/>
  <c r="Y103" i="3" l="1"/>
  <c r="Z103" i="3" l="1"/>
  <c r="AA103" i="3" l="1"/>
  <c r="AB103" i="3" l="1"/>
  <c r="AD145" i="38"/>
  <c r="AC103" i="3" l="1"/>
  <c r="H145" i="38"/>
  <c r="AE145" i="38" s="1"/>
  <c r="C104" i="3"/>
  <c r="D104" i="3" l="1"/>
  <c r="AD103" i="3"/>
  <c r="H103" i="3"/>
  <c r="AI145" i="38"/>
  <c r="AH103" i="3" s="1"/>
  <c r="E104" i="3" l="1"/>
  <c r="F104" i="3" l="1"/>
  <c r="I104" i="3" l="1"/>
  <c r="AJ146" i="38"/>
  <c r="AI104" i="3" s="1"/>
  <c r="G104" i="3"/>
  <c r="AJ104" i="3" l="1"/>
  <c r="J104" i="3"/>
  <c r="AK104" i="3" l="1"/>
  <c r="K104" i="3"/>
  <c r="L104" i="3" l="1"/>
  <c r="M104" i="3" l="1"/>
  <c r="N104" i="3" l="1"/>
  <c r="AH146" i="38" l="1"/>
  <c r="AG104" i="3" s="1"/>
  <c r="AG146" i="38"/>
  <c r="AF104" i="3" s="1"/>
  <c r="O104" i="3"/>
  <c r="P104" i="3" l="1"/>
  <c r="Q104" i="3" l="1"/>
  <c r="R104" i="3" l="1"/>
  <c r="S104" i="3" l="1"/>
  <c r="T104" i="3" l="1"/>
  <c r="U104" i="3" l="1"/>
  <c r="V104" i="3" l="1"/>
  <c r="W104" i="3" l="1"/>
  <c r="X104" i="3" l="1"/>
  <c r="Y104" i="3" l="1"/>
  <c r="Z104" i="3" l="1"/>
  <c r="AA104" i="3" l="1"/>
  <c r="AB104" i="3" l="1"/>
  <c r="AD146" i="38"/>
  <c r="AC104" i="3" l="1"/>
  <c r="H146" i="38"/>
  <c r="AE146" i="38" s="1"/>
  <c r="C105" i="3"/>
  <c r="D105" i="3" l="1"/>
  <c r="H104" i="3"/>
  <c r="AD104" i="3"/>
  <c r="AI146" i="38"/>
  <c r="AH104" i="3" s="1"/>
  <c r="E105" i="3" l="1"/>
  <c r="F105" i="3" l="1"/>
  <c r="I105" i="3" l="1"/>
  <c r="AJ147" i="38"/>
  <c r="AI105" i="3" s="1"/>
  <c r="G105" i="3"/>
  <c r="AJ105" i="3" l="1"/>
  <c r="J105" i="3"/>
  <c r="AK105" i="3" l="1"/>
  <c r="K105" i="3"/>
  <c r="L105" i="3" l="1"/>
  <c r="M105" i="3" l="1"/>
  <c r="N105" i="3" l="1"/>
  <c r="AH147" i="38" l="1"/>
  <c r="AG105" i="3" s="1"/>
  <c r="AG147" i="38"/>
  <c r="AF105" i="3" s="1"/>
  <c r="O105" i="3"/>
  <c r="P105" i="3" l="1"/>
  <c r="Q105" i="3" l="1"/>
  <c r="R105" i="3" l="1"/>
  <c r="S105" i="3" l="1"/>
  <c r="T105" i="3" l="1"/>
  <c r="U105" i="3" l="1"/>
  <c r="V105" i="3" l="1"/>
  <c r="W105" i="3" l="1"/>
  <c r="X105" i="3" l="1"/>
  <c r="Y105" i="3" l="1"/>
  <c r="Z105" i="3" l="1"/>
  <c r="AA105" i="3" l="1"/>
  <c r="AB105" i="3" l="1"/>
  <c r="AD147" i="38"/>
  <c r="AC105" i="3" l="1"/>
  <c r="H147" i="38"/>
  <c r="AE147" i="38" s="1"/>
  <c r="C106" i="3"/>
  <c r="D106" i="3" l="1"/>
  <c r="AD105" i="3"/>
  <c r="H105" i="3"/>
  <c r="AI147" i="38"/>
  <c r="AH105" i="3" s="1"/>
  <c r="E106" i="3" l="1"/>
  <c r="F106" i="3" l="1"/>
  <c r="I106" i="3" l="1"/>
  <c r="AJ148" i="38"/>
  <c r="AI106" i="3" s="1"/>
  <c r="G106" i="3"/>
  <c r="AJ106" i="3" l="1"/>
  <c r="J106" i="3"/>
  <c r="AK106" i="3" l="1"/>
  <c r="K106" i="3"/>
  <c r="L106" i="3" l="1"/>
  <c r="M106" i="3" l="1"/>
  <c r="N106" i="3" l="1"/>
  <c r="AH148" i="38" l="1"/>
  <c r="AG106" i="3" s="1"/>
  <c r="AG148" i="38"/>
  <c r="AF106" i="3" s="1"/>
  <c r="O106" i="3"/>
  <c r="P106" i="3" l="1"/>
  <c r="Q106" i="3" l="1"/>
  <c r="R106" i="3" l="1"/>
  <c r="S106" i="3" l="1"/>
  <c r="T106" i="3" l="1"/>
  <c r="U106" i="3" l="1"/>
  <c r="V106" i="3" l="1"/>
  <c r="W106" i="3" l="1"/>
  <c r="X106" i="3" l="1"/>
  <c r="Y106" i="3" l="1"/>
  <c r="Z106" i="3" l="1"/>
  <c r="AA106" i="3" l="1"/>
  <c r="AB106" i="3" l="1"/>
  <c r="AD148" i="38"/>
  <c r="AC106" i="3" l="1"/>
  <c r="H148" i="38"/>
  <c r="AE148" i="38" s="1"/>
  <c r="C107" i="3"/>
  <c r="D107" i="3" l="1"/>
  <c r="H106" i="3"/>
  <c r="AD106" i="3"/>
  <c r="AI148" i="38"/>
  <c r="AH106" i="3" s="1"/>
  <c r="E107" i="3" l="1"/>
  <c r="F107" i="3" l="1"/>
  <c r="I107" i="3" l="1"/>
  <c r="AJ149" i="38"/>
  <c r="AI107" i="3" s="1"/>
  <c r="G107" i="3"/>
  <c r="AJ107" i="3" l="1"/>
  <c r="J107" i="3"/>
  <c r="AK107" i="3" l="1"/>
  <c r="K107" i="3"/>
  <c r="L107" i="3" l="1"/>
  <c r="M107" i="3" l="1"/>
  <c r="N107" i="3" l="1"/>
  <c r="AG149" i="38" l="1"/>
  <c r="AF107" i="3" s="1"/>
  <c r="AH149" i="38"/>
  <c r="AG107" i="3" s="1"/>
  <c r="O107" i="3"/>
  <c r="P107" i="3" l="1"/>
  <c r="Q107" i="3" l="1"/>
  <c r="R107" i="3" l="1"/>
  <c r="S107" i="3" l="1"/>
  <c r="T107" i="3" l="1"/>
  <c r="U107" i="3" l="1"/>
  <c r="V107" i="3" l="1"/>
  <c r="W107" i="3" l="1"/>
  <c r="X107" i="3" l="1"/>
  <c r="Y107" i="3" l="1"/>
  <c r="Z107" i="3" l="1"/>
  <c r="AA107" i="3" l="1"/>
  <c r="AB107" i="3" l="1"/>
  <c r="AD149" i="38"/>
  <c r="AC107" i="3" l="1"/>
  <c r="H149" i="38"/>
  <c r="AE149" i="38" s="1"/>
  <c r="C108" i="3"/>
  <c r="D108" i="3" l="1"/>
  <c r="AD107" i="3"/>
  <c r="H107" i="3"/>
  <c r="AI149" i="38"/>
  <c r="AH107" i="3" s="1"/>
  <c r="E108" i="3" l="1"/>
  <c r="F108" i="3" l="1"/>
  <c r="I108" i="3" l="1"/>
  <c r="AJ150" i="38"/>
  <c r="AI108" i="3" s="1"/>
  <c r="G108" i="3"/>
  <c r="AJ108" i="3" l="1"/>
  <c r="J108" i="3"/>
  <c r="AK108" i="3" l="1"/>
  <c r="K108" i="3"/>
  <c r="L108" i="3" l="1"/>
  <c r="M108" i="3" l="1"/>
  <c r="N108" i="3" l="1"/>
  <c r="AH150" i="38" l="1"/>
  <c r="AG108" i="3" s="1"/>
  <c r="AG150" i="38"/>
  <c r="AF108" i="3" s="1"/>
  <c r="O108" i="3"/>
  <c r="P108" i="3" l="1"/>
  <c r="Q108" i="3" l="1"/>
  <c r="R108" i="3" l="1"/>
  <c r="S108" i="3" l="1"/>
  <c r="T108" i="3" l="1"/>
  <c r="U108" i="3" l="1"/>
  <c r="V108" i="3" l="1"/>
  <c r="W108" i="3" l="1"/>
  <c r="X108" i="3" l="1"/>
  <c r="Y108" i="3" l="1"/>
  <c r="Z108" i="3" l="1"/>
  <c r="AA108" i="3" l="1"/>
  <c r="AB108" i="3" l="1"/>
  <c r="AD150" i="38"/>
  <c r="AC108" i="3" l="1"/>
  <c r="H150" i="38"/>
  <c r="AE150" i="38" s="1"/>
  <c r="C109" i="3"/>
  <c r="D109" i="3" l="1"/>
  <c r="AD108" i="3"/>
  <c r="H108" i="3"/>
  <c r="AI150" i="38"/>
  <c r="AH108" i="3" s="1"/>
  <c r="E109" i="3" l="1"/>
  <c r="F109" i="3" l="1"/>
  <c r="I109" i="3" l="1"/>
  <c r="AJ151" i="38"/>
  <c r="AI109" i="3" s="1"/>
  <c r="G109" i="3"/>
  <c r="AJ109" i="3" l="1"/>
  <c r="J109" i="3"/>
  <c r="AK109" i="3" l="1"/>
  <c r="K109" i="3"/>
  <c r="L109" i="3" l="1"/>
  <c r="M109" i="3" l="1"/>
  <c r="N109" i="3" l="1"/>
  <c r="AH151" i="38" l="1"/>
  <c r="AG109" i="3" s="1"/>
  <c r="AG151" i="38"/>
  <c r="AF109" i="3" s="1"/>
  <c r="O109" i="3"/>
  <c r="P109" i="3" l="1"/>
  <c r="Q109" i="3" l="1"/>
  <c r="R109" i="3" l="1"/>
  <c r="S109" i="3" l="1"/>
  <c r="T109" i="3" l="1"/>
  <c r="U109" i="3" l="1"/>
  <c r="V109" i="3" l="1"/>
  <c r="W109" i="3" l="1"/>
  <c r="X109" i="3" l="1"/>
  <c r="Y109" i="3" l="1"/>
  <c r="Z109" i="3" l="1"/>
  <c r="AA109" i="3" l="1"/>
  <c r="AB109" i="3" l="1"/>
  <c r="AD151" i="38"/>
  <c r="AC109" i="3" l="1"/>
  <c r="H151" i="38"/>
  <c r="AE151" i="38" s="1"/>
  <c r="C110" i="3"/>
  <c r="D110" i="3" l="1"/>
  <c r="AD109" i="3"/>
  <c r="H109" i="3"/>
  <c r="AI151" i="38"/>
  <c r="AH109" i="3" s="1"/>
  <c r="E110" i="3" l="1"/>
  <c r="F110" i="3" l="1"/>
  <c r="I110" i="3" l="1"/>
  <c r="AJ152" i="38"/>
  <c r="AI110" i="3" s="1"/>
  <c r="G110" i="3"/>
  <c r="AJ110" i="3" l="1"/>
  <c r="J110" i="3"/>
  <c r="AK110" i="3" l="1"/>
  <c r="K110" i="3"/>
  <c r="L110" i="3" l="1"/>
  <c r="M110" i="3" l="1"/>
  <c r="N110" i="3" l="1"/>
  <c r="AH152" i="38" l="1"/>
  <c r="AG110" i="3" s="1"/>
  <c r="AG152" i="38"/>
  <c r="AF110" i="3" s="1"/>
  <c r="O110" i="3"/>
  <c r="P110" i="3" l="1"/>
  <c r="Q110" i="3" l="1"/>
  <c r="R110" i="3" l="1"/>
  <c r="S110" i="3" l="1"/>
  <c r="T110" i="3" l="1"/>
  <c r="U110" i="3" l="1"/>
  <c r="V110" i="3" l="1"/>
  <c r="W110" i="3" l="1"/>
  <c r="X110" i="3" l="1"/>
  <c r="Y110" i="3" l="1"/>
  <c r="Z110" i="3" l="1"/>
  <c r="AA110" i="3" l="1"/>
  <c r="AB110" i="3" l="1"/>
  <c r="AD152" i="38"/>
  <c r="AC110" i="3" l="1"/>
  <c r="H152" i="38"/>
  <c r="AE152" i="38" s="1"/>
  <c r="C111" i="3"/>
  <c r="D111" i="3" l="1"/>
  <c r="H110" i="3"/>
  <c r="AD110" i="3"/>
  <c r="AI152" i="38"/>
  <c r="AH110" i="3" s="1"/>
  <c r="E111" i="3" l="1"/>
  <c r="F111" i="3" l="1"/>
  <c r="I111" i="3" l="1"/>
  <c r="AJ153" i="38"/>
  <c r="AI111" i="3" s="1"/>
  <c r="G111" i="3"/>
  <c r="AJ111" i="3" l="1"/>
  <c r="J111" i="3"/>
  <c r="AK111" i="3" l="1"/>
  <c r="K111" i="3"/>
  <c r="L111" i="3" l="1"/>
  <c r="M111" i="3" l="1"/>
  <c r="N111" i="3" l="1"/>
  <c r="AG153" i="38" l="1"/>
  <c r="AF111" i="3" s="1"/>
  <c r="O111" i="3"/>
  <c r="AH153" i="38" l="1"/>
  <c r="AG111" i="3" s="1"/>
  <c r="P111" i="3"/>
  <c r="Q111" i="3" l="1"/>
  <c r="R111" i="3" l="1"/>
  <c r="S111" i="3" l="1"/>
  <c r="T111" i="3" l="1"/>
  <c r="U111" i="3" l="1"/>
  <c r="V111" i="3" l="1"/>
  <c r="W111" i="3" l="1"/>
  <c r="X111" i="3" l="1"/>
  <c r="Y111" i="3" l="1"/>
  <c r="Z111" i="3" l="1"/>
  <c r="AA111" i="3" l="1"/>
  <c r="AB111" i="3" l="1"/>
  <c r="AD153" i="38"/>
  <c r="AC111" i="3" l="1"/>
  <c r="H153" i="38"/>
  <c r="AE153" i="38" s="1"/>
  <c r="C112" i="3"/>
  <c r="D112" i="3" l="1"/>
  <c r="H111" i="3"/>
  <c r="AD111" i="3"/>
  <c r="AI153" i="38"/>
  <c r="AH111" i="3" s="1"/>
  <c r="E112" i="3" l="1"/>
  <c r="F112" i="3" l="1"/>
  <c r="I112" i="3" l="1"/>
  <c r="AJ154" i="38"/>
  <c r="AI112" i="3" s="1"/>
  <c r="G112" i="3"/>
  <c r="AJ112" i="3" l="1"/>
  <c r="J112" i="3"/>
  <c r="AK112" i="3" l="1"/>
  <c r="K112" i="3"/>
  <c r="L112" i="3" l="1"/>
  <c r="M112" i="3" l="1"/>
  <c r="N112" i="3" l="1"/>
  <c r="AH154" i="38" l="1"/>
  <c r="AG112" i="3" s="1"/>
  <c r="AG154" i="38"/>
  <c r="AF112" i="3" s="1"/>
  <c r="O112" i="3"/>
  <c r="P112" i="3" l="1"/>
  <c r="Q112" i="3" l="1"/>
  <c r="R112" i="3" l="1"/>
  <c r="S112" i="3" l="1"/>
  <c r="T112" i="3" l="1"/>
  <c r="U112" i="3" l="1"/>
  <c r="V112" i="3" l="1"/>
  <c r="W112" i="3" l="1"/>
  <c r="X112" i="3" l="1"/>
  <c r="Y112" i="3" l="1"/>
  <c r="Z112" i="3" l="1"/>
  <c r="AA112" i="3" l="1"/>
  <c r="AB112" i="3" l="1"/>
  <c r="AD154" i="38"/>
  <c r="AC112" i="3" l="1"/>
  <c r="H154" i="38"/>
  <c r="AE154" i="38" s="1"/>
  <c r="C113" i="3"/>
  <c r="D113" i="3" l="1"/>
  <c r="AD112" i="3"/>
  <c r="H112" i="3"/>
  <c r="AI154" i="38"/>
  <c r="AH112" i="3" s="1"/>
  <c r="E113" i="3" l="1"/>
  <c r="F113" i="3" l="1"/>
  <c r="I113" i="3" l="1"/>
  <c r="AJ155" i="38"/>
  <c r="AI113" i="3" s="1"/>
  <c r="G113" i="3"/>
  <c r="AJ113" i="3" l="1"/>
  <c r="J113" i="3"/>
  <c r="AK113" i="3" l="1"/>
  <c r="K113" i="3"/>
  <c r="L113" i="3" l="1"/>
  <c r="M113" i="3" l="1"/>
  <c r="N113" i="3" l="1"/>
  <c r="AH155" i="38" l="1"/>
  <c r="AG113" i="3" s="1"/>
  <c r="AG155" i="38"/>
  <c r="AF113" i="3" s="1"/>
  <c r="O113" i="3"/>
  <c r="P113" i="3" l="1"/>
  <c r="Q113" i="3" l="1"/>
  <c r="R113" i="3" l="1"/>
  <c r="S113" i="3" l="1"/>
  <c r="T113" i="3" l="1"/>
  <c r="U113" i="3" l="1"/>
  <c r="V113" i="3" l="1"/>
  <c r="W113" i="3" l="1"/>
  <c r="X113" i="3" l="1"/>
  <c r="Y113" i="3" l="1"/>
  <c r="Z113" i="3" l="1"/>
  <c r="AA113" i="3" l="1"/>
  <c r="AB113" i="3" l="1"/>
  <c r="AD155" i="38"/>
  <c r="AC113" i="3" l="1"/>
  <c r="H155" i="38"/>
  <c r="AE155" i="38" s="1"/>
  <c r="C114" i="3"/>
  <c r="D114" i="3" l="1"/>
  <c r="AD113" i="3"/>
  <c r="H113" i="3"/>
  <c r="AI155" i="38"/>
  <c r="AH113" i="3" s="1"/>
  <c r="E114" i="3" l="1"/>
  <c r="F114" i="3" l="1"/>
  <c r="I114" i="3" l="1"/>
  <c r="AJ156" i="38"/>
  <c r="AI114" i="3" s="1"/>
  <c r="G114" i="3"/>
  <c r="AJ114" i="3" l="1"/>
  <c r="J114" i="3"/>
  <c r="AK114" i="3" l="1"/>
  <c r="K114" i="3"/>
  <c r="L114" i="3" l="1"/>
  <c r="M114" i="3" l="1"/>
  <c r="N114" i="3" l="1"/>
  <c r="AH156" i="38" l="1"/>
  <c r="AG114" i="3" s="1"/>
  <c r="AG156" i="38"/>
  <c r="AF114" i="3" s="1"/>
  <c r="O114" i="3"/>
  <c r="P114" i="3" l="1"/>
  <c r="Q114" i="3" l="1"/>
  <c r="R114" i="3" l="1"/>
  <c r="S114" i="3" l="1"/>
  <c r="T114" i="3" l="1"/>
  <c r="U114" i="3" l="1"/>
  <c r="V114" i="3" l="1"/>
  <c r="W114" i="3" l="1"/>
  <c r="X114" i="3" l="1"/>
  <c r="Y114" i="3" l="1"/>
  <c r="Z114" i="3" l="1"/>
  <c r="AA114" i="3" l="1"/>
  <c r="AB114" i="3" l="1"/>
  <c r="AD156" i="38"/>
  <c r="AC114" i="3" l="1"/>
  <c r="H156" i="38"/>
  <c r="AE156" i="38" s="1"/>
  <c r="C115" i="3"/>
  <c r="D115" i="3" l="1"/>
  <c r="AD114" i="3"/>
  <c r="H114" i="3"/>
  <c r="AI156" i="38"/>
  <c r="AH114" i="3" s="1"/>
  <c r="E115" i="3" l="1"/>
  <c r="F115" i="3" l="1"/>
  <c r="I115" i="3" l="1"/>
  <c r="AJ157" i="38"/>
  <c r="AI115" i="3" s="1"/>
  <c r="G115" i="3"/>
  <c r="AJ115" i="3" l="1"/>
  <c r="J115" i="3"/>
  <c r="AK115" i="3" l="1"/>
  <c r="K115" i="3"/>
  <c r="L115" i="3" l="1"/>
  <c r="M115" i="3" l="1"/>
  <c r="N115" i="3" l="1"/>
  <c r="AH157" i="38" l="1"/>
  <c r="AG115" i="3" s="1"/>
  <c r="AG157" i="38"/>
  <c r="AF115" i="3" s="1"/>
  <c r="O115" i="3"/>
  <c r="P115" i="3" l="1"/>
  <c r="Q115" i="3" l="1"/>
  <c r="R115" i="3" l="1"/>
  <c r="S115" i="3" l="1"/>
  <c r="T115" i="3" l="1"/>
  <c r="U115" i="3" l="1"/>
  <c r="V115" i="3" l="1"/>
  <c r="W115" i="3" l="1"/>
  <c r="X115" i="3" l="1"/>
  <c r="Y115" i="3" l="1"/>
  <c r="Z115" i="3" l="1"/>
  <c r="AA115" i="3" l="1"/>
  <c r="AB115" i="3" l="1"/>
  <c r="AD157" i="38"/>
  <c r="AC115" i="3" l="1"/>
  <c r="H157" i="38"/>
  <c r="AE157" i="38" s="1"/>
  <c r="C116" i="3"/>
  <c r="D116" i="3" l="1"/>
  <c r="H115" i="3"/>
  <c r="AD115" i="3"/>
  <c r="AI157" i="38"/>
  <c r="AH115" i="3" s="1"/>
  <c r="E116" i="3" l="1"/>
  <c r="F116" i="3" l="1"/>
  <c r="I116" i="3" l="1"/>
  <c r="AJ158" i="38"/>
  <c r="AI116" i="3" s="1"/>
  <c r="G116" i="3"/>
  <c r="AJ116" i="3" l="1"/>
  <c r="J116" i="3"/>
  <c r="AK116" i="3" l="1"/>
  <c r="K116" i="3"/>
  <c r="L116" i="3" l="1"/>
  <c r="M116" i="3" l="1"/>
  <c r="N116" i="3" l="1"/>
  <c r="AH158" i="38" l="1"/>
  <c r="AG116" i="3" s="1"/>
  <c r="AG158" i="38"/>
  <c r="AF116" i="3" s="1"/>
  <c r="O116" i="3"/>
  <c r="P116" i="3" l="1"/>
  <c r="Q116" i="3" l="1"/>
  <c r="R116" i="3" l="1"/>
  <c r="S116" i="3" l="1"/>
  <c r="T116" i="3" l="1"/>
  <c r="U116" i="3" l="1"/>
  <c r="V116" i="3" l="1"/>
  <c r="W116" i="3" l="1"/>
  <c r="X116" i="3" l="1"/>
  <c r="Y116" i="3" l="1"/>
  <c r="Z116" i="3" l="1"/>
  <c r="AA116" i="3" l="1"/>
  <c r="AB116" i="3" l="1"/>
  <c r="AD158" i="38"/>
  <c r="AC116" i="3" l="1"/>
  <c r="H158" i="38"/>
  <c r="AE158" i="38" s="1"/>
  <c r="C117" i="3"/>
  <c r="D117" i="3" l="1"/>
  <c r="H116" i="3"/>
  <c r="AD116" i="3"/>
  <c r="AI158" i="38"/>
  <c r="AH116" i="3" s="1"/>
  <c r="E117" i="3" l="1"/>
  <c r="F117" i="3" l="1"/>
  <c r="I117" i="3" l="1"/>
  <c r="AJ159" i="38"/>
  <c r="AI117" i="3" s="1"/>
  <c r="G117" i="3"/>
  <c r="AJ117" i="3" l="1"/>
  <c r="J117" i="3"/>
  <c r="AK117" i="3" l="1"/>
  <c r="K117" i="3"/>
  <c r="L117" i="3" l="1"/>
  <c r="M117" i="3" l="1"/>
  <c r="N117" i="3" l="1"/>
  <c r="AH159" i="38" l="1"/>
  <c r="AG117" i="3" s="1"/>
  <c r="AG159" i="38"/>
  <c r="AF117" i="3" s="1"/>
  <c r="O117" i="3"/>
  <c r="P117" i="3" l="1"/>
  <c r="Q117" i="3" l="1"/>
  <c r="R117" i="3" l="1"/>
  <c r="S117" i="3" l="1"/>
  <c r="T117" i="3" l="1"/>
  <c r="U117" i="3" l="1"/>
  <c r="V117" i="3" l="1"/>
  <c r="W117" i="3" l="1"/>
  <c r="X117" i="3" l="1"/>
  <c r="Y117" i="3" l="1"/>
  <c r="Z117" i="3" l="1"/>
  <c r="AA117" i="3" l="1"/>
  <c r="AB117" i="3" l="1"/>
  <c r="AD159" i="38"/>
  <c r="AC117" i="3" l="1"/>
  <c r="H159" i="38"/>
  <c r="AE159" i="38" s="1"/>
  <c r="C118" i="3"/>
  <c r="D118" i="3" l="1"/>
  <c r="AD117" i="3"/>
  <c r="H117" i="3"/>
  <c r="AI159" i="38"/>
  <c r="AH117" i="3" s="1"/>
  <c r="E118" i="3" l="1"/>
  <c r="F118" i="3" l="1"/>
  <c r="I118" i="3" l="1"/>
  <c r="AJ160" i="38"/>
  <c r="AI118" i="3" s="1"/>
  <c r="G118" i="3"/>
  <c r="AJ118" i="3" l="1"/>
  <c r="J118" i="3"/>
  <c r="AK118" i="3" l="1"/>
  <c r="K118" i="3"/>
  <c r="L118" i="3" l="1"/>
  <c r="M118" i="3" l="1"/>
  <c r="N118" i="3" l="1"/>
  <c r="AH160" i="38" l="1"/>
  <c r="AG118" i="3" s="1"/>
  <c r="AG160" i="38"/>
  <c r="AF118" i="3" s="1"/>
  <c r="O118" i="3"/>
  <c r="P118" i="3" l="1"/>
  <c r="Q118" i="3" l="1"/>
  <c r="R118" i="3" l="1"/>
  <c r="S118" i="3" l="1"/>
  <c r="T118" i="3" l="1"/>
  <c r="U118" i="3" l="1"/>
  <c r="V118" i="3" l="1"/>
  <c r="W118" i="3" l="1"/>
  <c r="X118" i="3" l="1"/>
  <c r="Y118" i="3" l="1"/>
  <c r="Z118" i="3" l="1"/>
  <c r="AA118" i="3" l="1"/>
  <c r="AB118" i="3" l="1"/>
  <c r="AD160" i="38"/>
  <c r="AC118" i="3" l="1"/>
  <c r="H160" i="38"/>
  <c r="AE160" i="38" s="1"/>
  <c r="C119" i="3"/>
  <c r="D119" i="3" l="1"/>
  <c r="H118" i="3"/>
  <c r="AD118" i="3"/>
  <c r="AI160" i="38"/>
  <c r="AH118" i="3" s="1"/>
  <c r="E119" i="3" l="1"/>
  <c r="F119" i="3" l="1"/>
  <c r="I119" i="3" l="1"/>
  <c r="AJ161" i="38"/>
  <c r="AI119" i="3" s="1"/>
  <c r="G119" i="3"/>
  <c r="AJ119" i="3" l="1"/>
  <c r="J119" i="3"/>
  <c r="AK119" i="3" l="1"/>
  <c r="K119" i="3"/>
  <c r="L119" i="3" l="1"/>
  <c r="M119" i="3" l="1"/>
  <c r="N119" i="3" l="1"/>
  <c r="AG161" i="38" l="1"/>
  <c r="AF119" i="3" s="1"/>
  <c r="AH161" i="38"/>
  <c r="AG119" i="3" s="1"/>
  <c r="O119" i="3"/>
  <c r="P119" i="3" l="1"/>
  <c r="Q119" i="3" l="1"/>
  <c r="R119" i="3" l="1"/>
  <c r="S119" i="3" l="1"/>
  <c r="T119" i="3" l="1"/>
  <c r="U119" i="3" l="1"/>
  <c r="V119" i="3" l="1"/>
  <c r="W119" i="3" l="1"/>
  <c r="X119" i="3" l="1"/>
  <c r="Y119" i="3" l="1"/>
  <c r="Z119" i="3" l="1"/>
  <c r="AA119" i="3" l="1"/>
  <c r="AB119" i="3" l="1"/>
  <c r="AD161" i="38"/>
  <c r="AC119" i="3" l="1"/>
  <c r="H161" i="38"/>
  <c r="AE161" i="38" s="1"/>
  <c r="C120" i="3"/>
  <c r="D120" i="3" l="1"/>
  <c r="H119" i="3"/>
  <c r="AD119" i="3"/>
  <c r="AI161" i="38"/>
  <c r="AH119" i="3" s="1"/>
  <c r="E120" i="3" l="1"/>
  <c r="F120" i="3" l="1"/>
  <c r="I120" i="3" l="1"/>
  <c r="AJ162" i="38"/>
  <c r="AI120" i="3" s="1"/>
  <c r="G120" i="3"/>
  <c r="AJ120" i="3" l="1"/>
  <c r="J120" i="3"/>
  <c r="AK120" i="3" l="1"/>
  <c r="K120" i="3"/>
  <c r="L120" i="3" l="1"/>
  <c r="M120" i="3" l="1"/>
  <c r="N120" i="3" l="1"/>
  <c r="AH162" i="38" l="1"/>
  <c r="AG120" i="3" s="1"/>
  <c r="AG162" i="38"/>
  <c r="AF120" i="3" s="1"/>
  <c r="O120" i="3"/>
  <c r="P120" i="3" l="1"/>
  <c r="Q120" i="3" l="1"/>
  <c r="R120" i="3" l="1"/>
  <c r="S120" i="3" l="1"/>
  <c r="T120" i="3" l="1"/>
  <c r="U120" i="3" l="1"/>
  <c r="V120" i="3" l="1"/>
  <c r="W120" i="3" l="1"/>
  <c r="X120" i="3" l="1"/>
  <c r="Y120" i="3" l="1"/>
  <c r="Z120" i="3" l="1"/>
  <c r="AA120" i="3" l="1"/>
  <c r="AB120" i="3" l="1"/>
  <c r="AD162" i="38"/>
  <c r="AC120" i="3" l="1"/>
  <c r="H162" i="38"/>
  <c r="AE162" i="38" s="1"/>
  <c r="C121" i="3"/>
  <c r="D121" i="3" l="1"/>
  <c r="AD120" i="3"/>
  <c r="H120" i="3"/>
  <c r="AI162" i="38"/>
  <c r="AH120" i="3" s="1"/>
  <c r="E121" i="3" l="1"/>
  <c r="F121" i="3" l="1"/>
  <c r="I121" i="3" l="1"/>
  <c r="AJ163" i="38"/>
  <c r="AI121" i="3" s="1"/>
  <c r="G121" i="3"/>
  <c r="AJ121" i="3" l="1"/>
  <c r="J121" i="3"/>
  <c r="AK121" i="3" l="1"/>
  <c r="K121" i="3"/>
  <c r="L121" i="3" l="1"/>
  <c r="M121" i="3" l="1"/>
  <c r="N121" i="3" l="1"/>
  <c r="AH163" i="38" l="1"/>
  <c r="AG121" i="3" s="1"/>
  <c r="AG163" i="38"/>
  <c r="AF121" i="3" s="1"/>
  <c r="O121" i="3"/>
  <c r="P121" i="3" l="1"/>
  <c r="Q121" i="3" l="1"/>
  <c r="R121" i="3" l="1"/>
  <c r="S121" i="3" l="1"/>
  <c r="T121" i="3" l="1"/>
  <c r="U121" i="3" l="1"/>
  <c r="V121" i="3" l="1"/>
  <c r="W121" i="3" l="1"/>
  <c r="X121" i="3" l="1"/>
  <c r="Y121" i="3" l="1"/>
  <c r="Z121" i="3" l="1"/>
  <c r="AA121" i="3" l="1"/>
  <c r="AB121" i="3" l="1"/>
  <c r="AD163" i="38"/>
  <c r="AC121" i="3" l="1"/>
  <c r="H163" i="38"/>
  <c r="AE163" i="38" s="1"/>
  <c r="C122" i="3"/>
  <c r="D122" i="3" l="1"/>
  <c r="AD121" i="3"/>
  <c r="H121" i="3"/>
  <c r="AI163" i="38"/>
  <c r="AH121" i="3" s="1"/>
  <c r="E122" i="3" l="1"/>
  <c r="F122" i="3" l="1"/>
  <c r="I122" i="3" l="1"/>
  <c r="AJ164" i="38"/>
  <c r="AI122" i="3" s="1"/>
  <c r="G122" i="3"/>
  <c r="AJ122" i="3" l="1"/>
  <c r="J122" i="3"/>
  <c r="AK122" i="3" l="1"/>
  <c r="K122" i="3"/>
  <c r="L122" i="3" l="1"/>
  <c r="M122" i="3" l="1"/>
  <c r="N122" i="3" l="1"/>
  <c r="AH164" i="38" l="1"/>
  <c r="AG122" i="3" s="1"/>
  <c r="AG164" i="38"/>
  <c r="AF122" i="3" s="1"/>
  <c r="O122" i="3"/>
  <c r="P122" i="3" l="1"/>
  <c r="Q122" i="3" l="1"/>
  <c r="R122" i="3" l="1"/>
  <c r="S122" i="3" l="1"/>
  <c r="T122" i="3" l="1"/>
  <c r="U122" i="3" l="1"/>
  <c r="V122" i="3" l="1"/>
  <c r="W122" i="3" l="1"/>
  <c r="X122" i="3" l="1"/>
  <c r="Y122" i="3" l="1"/>
  <c r="Z122" i="3" l="1"/>
  <c r="AA122" i="3" l="1"/>
  <c r="AB122" i="3" l="1"/>
  <c r="AD164" i="38"/>
  <c r="AC122" i="3" l="1"/>
  <c r="H164" i="38"/>
  <c r="AE164" i="38" s="1"/>
  <c r="C123" i="3"/>
  <c r="D123" i="3" l="1"/>
  <c r="H122" i="3"/>
  <c r="AD122" i="3"/>
  <c r="AI164" i="38"/>
  <c r="AH122" i="3" s="1"/>
  <c r="E123" i="3" l="1"/>
  <c r="F123" i="3" l="1"/>
  <c r="I123" i="3" l="1"/>
  <c r="AJ165" i="38"/>
  <c r="AI123" i="3" s="1"/>
  <c r="G123" i="3"/>
  <c r="AJ123" i="3" l="1"/>
  <c r="J123" i="3"/>
  <c r="AK123" i="3" l="1"/>
  <c r="K123" i="3"/>
  <c r="L123" i="3" l="1"/>
  <c r="M123" i="3" l="1"/>
  <c r="N123" i="3" l="1"/>
  <c r="AG165" i="38" l="1"/>
  <c r="AF123" i="3" s="1"/>
  <c r="AH165" i="38"/>
  <c r="AG123" i="3" s="1"/>
  <c r="O123" i="3"/>
  <c r="P123" i="3" l="1"/>
  <c r="Q123" i="3" l="1"/>
  <c r="R123" i="3" l="1"/>
  <c r="S123" i="3" l="1"/>
  <c r="T123" i="3" l="1"/>
  <c r="U123" i="3" l="1"/>
  <c r="V123" i="3" l="1"/>
  <c r="W123" i="3" l="1"/>
  <c r="X123" i="3" l="1"/>
  <c r="Y123" i="3" l="1"/>
  <c r="Z123" i="3" l="1"/>
  <c r="AA123" i="3" l="1"/>
  <c r="AB123" i="3" l="1"/>
  <c r="AD165" i="38"/>
  <c r="AC123" i="3" l="1"/>
  <c r="H165" i="38"/>
  <c r="AE165" i="38" s="1"/>
  <c r="C124" i="3"/>
  <c r="D124" i="3" l="1"/>
  <c r="H123" i="3"/>
  <c r="AD123" i="3"/>
  <c r="AI165" i="38"/>
  <c r="AH123" i="3" s="1"/>
  <c r="E124" i="3" l="1"/>
  <c r="F124" i="3" l="1"/>
  <c r="I124" i="3" l="1"/>
  <c r="AJ166" i="38"/>
  <c r="AI124" i="3" s="1"/>
  <c r="G124" i="3"/>
  <c r="AJ124" i="3" l="1"/>
  <c r="J124" i="3"/>
  <c r="AK124" i="3" l="1"/>
  <c r="K124" i="3"/>
  <c r="L124" i="3" l="1"/>
  <c r="M124" i="3" l="1"/>
  <c r="N124" i="3" l="1"/>
  <c r="AH166" i="38" l="1"/>
  <c r="AG124" i="3" s="1"/>
  <c r="AG166" i="38"/>
  <c r="AF124" i="3" s="1"/>
  <c r="O124" i="3"/>
  <c r="P124" i="3" l="1"/>
  <c r="Q124" i="3" l="1"/>
  <c r="R124" i="3" l="1"/>
  <c r="S124" i="3" l="1"/>
  <c r="T124" i="3" l="1"/>
  <c r="U124" i="3" l="1"/>
  <c r="V124" i="3" l="1"/>
  <c r="W124" i="3" l="1"/>
  <c r="X124" i="3" l="1"/>
  <c r="Y124" i="3" l="1"/>
  <c r="Z124" i="3" l="1"/>
  <c r="AA124" i="3" l="1"/>
  <c r="AB124" i="3" l="1"/>
  <c r="AD166" i="38"/>
  <c r="AC124" i="3" l="1"/>
  <c r="H166" i="38"/>
  <c r="AE166" i="38" s="1"/>
  <c r="C125" i="3"/>
  <c r="D125" i="3" l="1"/>
  <c r="H124" i="3"/>
  <c r="AD124" i="3"/>
  <c r="AI166" i="38"/>
  <c r="AH124" i="3" s="1"/>
  <c r="E125" i="3" l="1"/>
  <c r="F125" i="3" l="1"/>
  <c r="I125" i="3" l="1"/>
  <c r="AJ167" i="38"/>
  <c r="AI125" i="3" s="1"/>
  <c r="G125" i="3"/>
  <c r="AJ125" i="3" l="1"/>
  <c r="J125" i="3"/>
  <c r="AK125" i="3" l="1"/>
  <c r="K125" i="3"/>
  <c r="L125" i="3" l="1"/>
  <c r="M125" i="3" l="1"/>
  <c r="N125" i="3" l="1"/>
  <c r="AH167" i="38" l="1"/>
  <c r="AG125" i="3" s="1"/>
  <c r="AG167" i="38"/>
  <c r="AF125" i="3" s="1"/>
  <c r="O125" i="3"/>
  <c r="P125" i="3" l="1"/>
  <c r="Q125" i="3" l="1"/>
  <c r="R125" i="3" l="1"/>
  <c r="S125" i="3" l="1"/>
  <c r="T125" i="3" l="1"/>
  <c r="U125" i="3" l="1"/>
  <c r="V125" i="3" l="1"/>
  <c r="W125" i="3" l="1"/>
  <c r="X125" i="3" l="1"/>
  <c r="Y125" i="3" l="1"/>
  <c r="Z125" i="3" l="1"/>
  <c r="AA125" i="3" l="1"/>
  <c r="AB125" i="3" l="1"/>
  <c r="AD167" i="38"/>
  <c r="AC125" i="3" l="1"/>
  <c r="H167" i="38"/>
  <c r="AE167" i="38" s="1"/>
  <c r="C126" i="3"/>
  <c r="D126" i="3" l="1"/>
  <c r="AD125" i="3"/>
  <c r="H125" i="3"/>
  <c r="AI167" i="38"/>
  <c r="AH125" i="3" s="1"/>
  <c r="E126" i="3" l="1"/>
  <c r="F126" i="3" l="1"/>
  <c r="I126" i="3" l="1"/>
  <c r="AJ168" i="38"/>
  <c r="AI126" i="3" s="1"/>
  <c r="G126" i="3"/>
  <c r="AJ126" i="3" l="1"/>
  <c r="J126" i="3"/>
  <c r="AK126" i="3" l="1"/>
  <c r="K126" i="3"/>
  <c r="L126" i="3" l="1"/>
  <c r="M126" i="3" l="1"/>
  <c r="N126" i="3" l="1"/>
  <c r="AG168" i="38" l="1"/>
  <c r="AF126" i="3" s="1"/>
  <c r="AH168" i="38"/>
  <c r="AG126" i="3" s="1"/>
  <c r="O126" i="3"/>
  <c r="P126" i="3" l="1"/>
  <c r="Q126" i="3" l="1"/>
  <c r="R126" i="3" l="1"/>
  <c r="S126" i="3" l="1"/>
  <c r="T126" i="3" l="1"/>
  <c r="U126" i="3" l="1"/>
  <c r="V126" i="3" l="1"/>
  <c r="W126" i="3" l="1"/>
  <c r="X126" i="3" l="1"/>
  <c r="Y126" i="3" l="1"/>
  <c r="Z126" i="3" l="1"/>
  <c r="AA126" i="3" l="1"/>
  <c r="AB126" i="3" l="1"/>
  <c r="AD168" i="38"/>
  <c r="AC126" i="3" l="1"/>
  <c r="H168" i="38"/>
  <c r="AE168" i="38" s="1"/>
  <c r="C127" i="3"/>
  <c r="D127" i="3" l="1"/>
  <c r="H126" i="3"/>
  <c r="AD126" i="3"/>
  <c r="AI168" i="38"/>
  <c r="AH126" i="3" s="1"/>
  <c r="E127" i="3" l="1"/>
  <c r="F127" i="3" l="1"/>
  <c r="I127" i="3" l="1"/>
  <c r="AJ169" i="38"/>
  <c r="AI127" i="3" s="1"/>
  <c r="G127" i="3"/>
  <c r="AJ127" i="3" l="1"/>
  <c r="J127" i="3"/>
  <c r="AK127" i="3" l="1"/>
  <c r="K127" i="3"/>
  <c r="L127" i="3" l="1"/>
  <c r="M127" i="3" l="1"/>
  <c r="N127" i="3" l="1"/>
  <c r="AG169" i="38" l="1"/>
  <c r="AF127" i="3" s="1"/>
  <c r="AH169" i="38"/>
  <c r="AG127" i="3" s="1"/>
  <c r="O127" i="3"/>
  <c r="P127" i="3" l="1"/>
  <c r="Q127" i="3" l="1"/>
  <c r="R127" i="3" l="1"/>
  <c r="S127" i="3" l="1"/>
  <c r="T127" i="3" l="1"/>
  <c r="U127" i="3" l="1"/>
  <c r="V127" i="3" l="1"/>
  <c r="W127" i="3" l="1"/>
  <c r="X127" i="3" l="1"/>
  <c r="Y127" i="3" l="1"/>
  <c r="Z127" i="3" l="1"/>
  <c r="AA127" i="3" l="1"/>
  <c r="AB127" i="3" l="1"/>
  <c r="AD169" i="38"/>
  <c r="AC127" i="3" l="1"/>
  <c r="H169" i="38"/>
  <c r="AE169" i="38" s="1"/>
  <c r="C128" i="3"/>
  <c r="D128" i="3" l="1"/>
  <c r="AD127" i="3"/>
  <c r="H127" i="3"/>
  <c r="AI169" i="38"/>
  <c r="AH127" i="3" s="1"/>
  <c r="E128" i="3" l="1"/>
  <c r="F128" i="3" l="1"/>
  <c r="I128" i="3" l="1"/>
  <c r="AJ170" i="38"/>
  <c r="AI128" i="3" s="1"/>
  <c r="G128" i="3"/>
  <c r="AJ128" i="3" l="1"/>
  <c r="J128" i="3"/>
  <c r="AK128" i="3" l="1"/>
  <c r="K128" i="3"/>
  <c r="L128" i="3" l="1"/>
  <c r="M128" i="3" l="1"/>
  <c r="N128" i="3" l="1"/>
  <c r="AH170" i="38" l="1"/>
  <c r="AG128" i="3" s="1"/>
  <c r="AG170" i="38"/>
  <c r="AF128" i="3" s="1"/>
  <c r="O128" i="3"/>
  <c r="P128" i="3" l="1"/>
  <c r="Q128" i="3" l="1"/>
  <c r="R128" i="3" l="1"/>
  <c r="S128" i="3" l="1"/>
  <c r="T128" i="3" l="1"/>
  <c r="U128" i="3" l="1"/>
  <c r="V128" i="3" l="1"/>
  <c r="W128" i="3" l="1"/>
  <c r="X128" i="3" l="1"/>
  <c r="Y128" i="3" l="1"/>
  <c r="Z128" i="3" l="1"/>
  <c r="AA128" i="3" l="1"/>
  <c r="AB128" i="3" l="1"/>
  <c r="AD170" i="38"/>
  <c r="AC128" i="3" l="1"/>
  <c r="H170" i="38"/>
  <c r="AE170" i="38" s="1"/>
  <c r="C129" i="3"/>
  <c r="D129" i="3" l="1"/>
  <c r="H128" i="3"/>
  <c r="AD128" i="3"/>
  <c r="AI170" i="38"/>
  <c r="AH128" i="3" s="1"/>
  <c r="E129" i="3" l="1"/>
  <c r="F129" i="3" l="1"/>
  <c r="I129" i="3" l="1"/>
  <c r="AJ171" i="38"/>
  <c r="AI129" i="3" s="1"/>
  <c r="G129" i="3"/>
  <c r="AJ129" i="3" l="1"/>
  <c r="J129" i="3"/>
  <c r="AK129" i="3" l="1"/>
  <c r="K129" i="3"/>
  <c r="L129" i="3" l="1"/>
  <c r="M129" i="3" l="1"/>
  <c r="N129" i="3" l="1"/>
  <c r="AH171" i="38" l="1"/>
  <c r="AG129" i="3" s="1"/>
  <c r="AG171" i="38"/>
  <c r="AF129" i="3" s="1"/>
  <c r="O129" i="3"/>
  <c r="P129" i="3" l="1"/>
  <c r="Q129" i="3" l="1"/>
  <c r="R129" i="3" l="1"/>
  <c r="S129" i="3" l="1"/>
  <c r="T129" i="3" l="1"/>
  <c r="U129" i="3" l="1"/>
  <c r="V129" i="3" l="1"/>
  <c r="W129" i="3" l="1"/>
  <c r="X129" i="3" l="1"/>
  <c r="Y129" i="3" l="1"/>
  <c r="Z129" i="3" l="1"/>
  <c r="AA129" i="3" l="1"/>
  <c r="AB129" i="3" l="1"/>
  <c r="AD171" i="38"/>
  <c r="AC129" i="3" l="1"/>
  <c r="H171" i="38"/>
  <c r="AE171" i="38" s="1"/>
  <c r="C130" i="3"/>
  <c r="D130" i="3" l="1"/>
  <c r="H129" i="3"/>
  <c r="AD129" i="3"/>
  <c r="AI171" i="38"/>
  <c r="AH129" i="3" s="1"/>
  <c r="E130" i="3" l="1"/>
  <c r="F130" i="3" l="1"/>
  <c r="I130" i="3" l="1"/>
  <c r="AJ172" i="38"/>
  <c r="AI130" i="3" s="1"/>
  <c r="G130" i="3"/>
  <c r="AJ130" i="3" l="1"/>
  <c r="J130" i="3"/>
  <c r="AK130" i="3" l="1"/>
  <c r="K130" i="3"/>
  <c r="L130" i="3" l="1"/>
  <c r="M130" i="3" l="1"/>
  <c r="N130" i="3" l="1"/>
  <c r="AH172" i="38" l="1"/>
  <c r="AG130" i="3" s="1"/>
  <c r="AG172" i="38"/>
  <c r="AF130" i="3" s="1"/>
  <c r="O130" i="3"/>
  <c r="P130" i="3" l="1"/>
  <c r="Q130" i="3" l="1"/>
  <c r="R130" i="3" l="1"/>
  <c r="S130" i="3" l="1"/>
  <c r="T130" i="3" l="1"/>
  <c r="U130" i="3" l="1"/>
  <c r="V130" i="3" l="1"/>
  <c r="W130" i="3" l="1"/>
  <c r="X130" i="3" l="1"/>
  <c r="Y130" i="3" l="1"/>
  <c r="Z130" i="3" l="1"/>
  <c r="AA130" i="3" l="1"/>
  <c r="AB130" i="3" l="1"/>
  <c r="AD172" i="38"/>
  <c r="AC130" i="3" l="1"/>
  <c r="H172" i="38"/>
  <c r="AE172" i="38" s="1"/>
  <c r="C131" i="3"/>
  <c r="D131" i="3" l="1"/>
  <c r="H130" i="3"/>
  <c r="AD130" i="3"/>
  <c r="AI172" i="38"/>
  <c r="AH130" i="3" s="1"/>
  <c r="E131" i="3" l="1"/>
  <c r="F131" i="3" l="1"/>
  <c r="I131" i="3" l="1"/>
  <c r="AJ173" i="38"/>
  <c r="AI131" i="3" s="1"/>
  <c r="G131" i="3"/>
  <c r="AJ131" i="3" l="1"/>
  <c r="J131" i="3"/>
  <c r="AK131" i="3" l="1"/>
  <c r="K131" i="3"/>
  <c r="L131" i="3" l="1"/>
  <c r="M131" i="3" l="1"/>
  <c r="N131" i="3" l="1"/>
  <c r="AG173" i="38" l="1"/>
  <c r="AF131" i="3" s="1"/>
  <c r="O131" i="3"/>
  <c r="AH173" i="38" l="1"/>
  <c r="AG131" i="3" s="1"/>
  <c r="P131" i="3"/>
  <c r="Q131" i="3" l="1"/>
  <c r="R131" i="3" l="1"/>
  <c r="S131" i="3" l="1"/>
  <c r="T131" i="3" l="1"/>
  <c r="U131" i="3" l="1"/>
  <c r="V131" i="3" l="1"/>
  <c r="W131" i="3" l="1"/>
  <c r="X131" i="3" l="1"/>
  <c r="Y131" i="3" l="1"/>
  <c r="Z131" i="3" l="1"/>
  <c r="AA131" i="3" l="1"/>
  <c r="AB131" i="3" l="1"/>
  <c r="AD173" i="38"/>
  <c r="AC131" i="3" l="1"/>
  <c r="H173" i="38"/>
  <c r="AE173" i="38" s="1"/>
  <c r="C132" i="3"/>
  <c r="D132" i="3" l="1"/>
  <c r="AD131" i="3"/>
  <c r="H131" i="3"/>
  <c r="AI173" i="38"/>
  <c r="AH131" i="3" s="1"/>
  <c r="E132" i="3" l="1"/>
  <c r="F132" i="3" l="1"/>
  <c r="I132" i="3" l="1"/>
  <c r="AJ174" i="38"/>
  <c r="AI132" i="3" s="1"/>
  <c r="G132" i="3"/>
  <c r="AJ132" i="3" l="1"/>
  <c r="J132" i="3"/>
  <c r="AK132" i="3" l="1"/>
  <c r="K132" i="3"/>
  <c r="L132" i="3" l="1"/>
  <c r="M132" i="3" l="1"/>
  <c r="N132" i="3" l="1"/>
  <c r="AH174" i="38" l="1"/>
  <c r="AG132" i="3" s="1"/>
  <c r="O132" i="3"/>
  <c r="AG174" i="38" l="1"/>
  <c r="AF132" i="3" s="1"/>
  <c r="P132" i="3"/>
  <c r="Q132" i="3" l="1"/>
  <c r="R132" i="3" l="1"/>
  <c r="S132" i="3" l="1"/>
  <c r="T132" i="3" l="1"/>
  <c r="U132" i="3" l="1"/>
  <c r="V132" i="3" l="1"/>
  <c r="W132" i="3" l="1"/>
  <c r="X132" i="3" l="1"/>
  <c r="Y132" i="3" l="1"/>
  <c r="Z132" i="3" l="1"/>
  <c r="AA132" i="3" l="1"/>
  <c r="AB132" i="3" l="1"/>
  <c r="AD174" i="38"/>
  <c r="AC132" i="3" l="1"/>
  <c r="H174" i="38"/>
  <c r="AE174" i="38" s="1"/>
  <c r="C133" i="3"/>
  <c r="D133" i="3" l="1"/>
  <c r="H132" i="3"/>
  <c r="AD132" i="3"/>
  <c r="AI174" i="38"/>
  <c r="AH132" i="3" s="1"/>
  <c r="E133" i="3" l="1"/>
  <c r="F133" i="3" l="1"/>
  <c r="I133" i="3" l="1"/>
  <c r="AJ175" i="38"/>
  <c r="AI133" i="3" s="1"/>
  <c r="G133" i="3"/>
  <c r="AJ133" i="3" l="1"/>
  <c r="J133" i="3"/>
  <c r="AK133" i="3" l="1"/>
  <c r="K133" i="3"/>
  <c r="L133" i="3" l="1"/>
  <c r="M133" i="3" l="1"/>
  <c r="N133" i="3" l="1"/>
  <c r="AH175" i="38" l="1"/>
  <c r="AG133" i="3" s="1"/>
  <c r="O133" i="3"/>
  <c r="AG175" i="38" l="1"/>
  <c r="AF133" i="3" s="1"/>
  <c r="P133" i="3"/>
  <c r="Q133" i="3" l="1"/>
  <c r="R133" i="3" l="1"/>
  <c r="S133" i="3" l="1"/>
  <c r="T133" i="3" l="1"/>
  <c r="U133" i="3" l="1"/>
  <c r="V133" i="3" l="1"/>
  <c r="W133" i="3" l="1"/>
  <c r="X133" i="3" l="1"/>
  <c r="Y133" i="3" l="1"/>
  <c r="Z133" i="3" l="1"/>
  <c r="AA133" i="3" l="1"/>
  <c r="AB133" i="3" l="1"/>
  <c r="AD175" i="38"/>
  <c r="AC133" i="3" l="1"/>
  <c r="H175" i="38"/>
  <c r="AE175" i="38" s="1"/>
  <c r="C134" i="3"/>
  <c r="D134" i="3" l="1"/>
  <c r="AD133" i="3"/>
  <c r="H133" i="3"/>
  <c r="AI175" i="38"/>
  <c r="AH133" i="3" s="1"/>
  <c r="E134" i="3" l="1"/>
  <c r="F134" i="3" l="1"/>
  <c r="I134" i="3" l="1"/>
  <c r="AJ176" i="38"/>
  <c r="AI134" i="3" s="1"/>
  <c r="G134" i="3"/>
  <c r="AJ134" i="3" l="1"/>
  <c r="J134" i="3"/>
  <c r="AK134" i="3" l="1"/>
  <c r="K134" i="3"/>
  <c r="L134" i="3" l="1"/>
  <c r="M134" i="3" l="1"/>
  <c r="N134" i="3" l="1"/>
  <c r="AG176" i="38" l="1"/>
  <c r="AF134" i="3" s="1"/>
  <c r="O134" i="3"/>
  <c r="AH176" i="38" l="1"/>
  <c r="AG134" i="3" s="1"/>
  <c r="P134" i="3"/>
  <c r="Q134" i="3" l="1"/>
  <c r="R134" i="3" l="1"/>
  <c r="S134" i="3" l="1"/>
  <c r="T134" i="3" l="1"/>
  <c r="U134" i="3" l="1"/>
  <c r="V134" i="3" l="1"/>
  <c r="W134" i="3" l="1"/>
  <c r="X134" i="3" l="1"/>
  <c r="Y134" i="3" l="1"/>
  <c r="Z134" i="3" l="1"/>
  <c r="AA134" i="3" l="1"/>
  <c r="AB134" i="3" l="1"/>
  <c r="AD176" i="38"/>
  <c r="AC134" i="3" l="1"/>
  <c r="H176" i="38"/>
  <c r="AE176" i="38" s="1"/>
  <c r="C135" i="3"/>
  <c r="D135" i="3" l="1"/>
  <c r="H134" i="3"/>
  <c r="AD134" i="3"/>
  <c r="AI176" i="38"/>
  <c r="AH134" i="3" s="1"/>
  <c r="E135" i="3" l="1"/>
  <c r="F135" i="3" l="1"/>
  <c r="I135" i="3" l="1"/>
  <c r="AJ177" i="38"/>
  <c r="AI135" i="3" s="1"/>
  <c r="G135" i="3"/>
  <c r="AJ135" i="3" l="1"/>
  <c r="J135" i="3"/>
  <c r="AK135" i="3" l="1"/>
  <c r="K135" i="3"/>
  <c r="L135" i="3" l="1"/>
  <c r="M135" i="3" l="1"/>
  <c r="N135" i="3" l="1"/>
  <c r="AG177" i="38" l="1"/>
  <c r="AF135" i="3" s="1"/>
  <c r="AH177" i="38"/>
  <c r="AG135" i="3" s="1"/>
  <c r="O135" i="3"/>
  <c r="P135" i="3" l="1"/>
  <c r="Q135" i="3" l="1"/>
  <c r="R135" i="3" l="1"/>
  <c r="S135" i="3" l="1"/>
  <c r="T135" i="3" l="1"/>
  <c r="U135" i="3" l="1"/>
  <c r="V135" i="3" l="1"/>
  <c r="W135" i="3" l="1"/>
  <c r="X135" i="3" l="1"/>
  <c r="Y135" i="3" l="1"/>
  <c r="Z135" i="3" l="1"/>
  <c r="AA135" i="3" l="1"/>
  <c r="AB135" i="3" l="1"/>
  <c r="AD177" i="38"/>
  <c r="AC135" i="3" l="1"/>
  <c r="H177" i="38"/>
  <c r="AE177" i="38" s="1"/>
  <c r="C136" i="3"/>
  <c r="D136" i="3" l="1"/>
  <c r="AD135" i="3"/>
  <c r="H135" i="3"/>
  <c r="AI177" i="38"/>
  <c r="AH135" i="3" s="1"/>
  <c r="E136" i="3" l="1"/>
  <c r="F136" i="3" l="1"/>
  <c r="I136" i="3" l="1"/>
  <c r="AJ178" i="38"/>
  <c r="AI136" i="3" s="1"/>
  <c r="G136" i="3"/>
  <c r="AJ136" i="3" l="1"/>
  <c r="J136" i="3"/>
  <c r="AK136" i="3" l="1"/>
  <c r="K136" i="3"/>
  <c r="L136" i="3" l="1"/>
  <c r="M136" i="3" l="1"/>
  <c r="N136" i="3" l="1"/>
  <c r="AH178" i="38" l="1"/>
  <c r="AG136" i="3" s="1"/>
  <c r="AG178" i="38"/>
  <c r="AF136" i="3" s="1"/>
  <c r="O136" i="3"/>
  <c r="P136" i="3" l="1"/>
  <c r="Q136" i="3" l="1"/>
  <c r="R136" i="3" l="1"/>
  <c r="S136" i="3" l="1"/>
  <c r="T136" i="3" l="1"/>
  <c r="U136" i="3" l="1"/>
  <c r="V136" i="3" l="1"/>
  <c r="W136" i="3" l="1"/>
  <c r="X136" i="3" l="1"/>
  <c r="Y136" i="3" l="1"/>
  <c r="Z136" i="3" l="1"/>
  <c r="AA136" i="3" l="1"/>
  <c r="AB136" i="3" l="1"/>
  <c r="AD178" i="38"/>
  <c r="AC136" i="3" l="1"/>
  <c r="H178" i="38"/>
  <c r="AE178" i="38" s="1"/>
  <c r="C137" i="3"/>
  <c r="D137" i="3" l="1"/>
  <c r="H136" i="3"/>
  <c r="AD136" i="3"/>
  <c r="AI178" i="38"/>
  <c r="AH136" i="3" s="1"/>
  <c r="E137" i="3" l="1"/>
  <c r="F137" i="3" l="1"/>
  <c r="I137" i="3" l="1"/>
  <c r="AJ179" i="38"/>
  <c r="AI137" i="3" s="1"/>
  <c r="G137" i="3"/>
  <c r="AJ137" i="3" l="1"/>
  <c r="J137" i="3"/>
  <c r="AK137" i="3" l="1"/>
  <c r="K137" i="3"/>
  <c r="L137" i="3" l="1"/>
  <c r="M137" i="3" l="1"/>
  <c r="N137" i="3" l="1"/>
  <c r="AH179" i="38" l="1"/>
  <c r="AG137" i="3" s="1"/>
  <c r="AG179" i="38"/>
  <c r="AF137" i="3" s="1"/>
  <c r="O137" i="3"/>
  <c r="P137" i="3" l="1"/>
  <c r="Q137" i="3" l="1"/>
  <c r="R137" i="3" l="1"/>
  <c r="S137" i="3" l="1"/>
  <c r="T137" i="3" l="1"/>
  <c r="U137" i="3" l="1"/>
  <c r="V137" i="3" l="1"/>
  <c r="W137" i="3" l="1"/>
  <c r="X137" i="3" l="1"/>
  <c r="Y137" i="3" l="1"/>
  <c r="Z137" i="3" l="1"/>
  <c r="AA137" i="3" l="1"/>
  <c r="AB137" i="3" l="1"/>
  <c r="AD179" i="38"/>
  <c r="AC137" i="3" l="1"/>
  <c r="H179" i="38"/>
  <c r="AE179" i="38" s="1"/>
  <c r="C138" i="3"/>
  <c r="D138" i="3" l="1"/>
  <c r="H137" i="3"/>
  <c r="AD137" i="3"/>
  <c r="AI179" i="38"/>
  <c r="AH137" i="3" s="1"/>
  <c r="E138" i="3" l="1"/>
  <c r="F138" i="3" l="1"/>
  <c r="I138" i="3" l="1"/>
  <c r="AJ180" i="38"/>
  <c r="AI138" i="3" s="1"/>
  <c r="G138" i="3"/>
  <c r="AJ138" i="3" l="1"/>
  <c r="J138" i="3"/>
  <c r="AK138" i="3" l="1"/>
  <c r="K138" i="3"/>
  <c r="L138" i="3" l="1"/>
  <c r="M138" i="3" l="1"/>
  <c r="N138" i="3" l="1"/>
  <c r="AG180" i="38" l="1"/>
  <c r="AF138" i="3" s="1"/>
  <c r="O138" i="3"/>
  <c r="AH180" i="38" l="1"/>
  <c r="AG138" i="3" s="1"/>
  <c r="P138" i="3"/>
  <c r="Q138" i="3" l="1"/>
  <c r="R138" i="3" l="1"/>
  <c r="S138" i="3" l="1"/>
  <c r="T138" i="3" l="1"/>
  <c r="U138" i="3" l="1"/>
  <c r="V138" i="3" l="1"/>
  <c r="W138" i="3" l="1"/>
  <c r="X138" i="3" l="1"/>
  <c r="Y138" i="3" l="1"/>
  <c r="Z138" i="3" l="1"/>
  <c r="AA138" i="3" l="1"/>
  <c r="AB138" i="3" l="1"/>
  <c r="AD180" i="38"/>
  <c r="AC138" i="3" l="1"/>
  <c r="H180" i="38"/>
  <c r="AE180" i="38" s="1"/>
  <c r="C139" i="3"/>
  <c r="D139" i="3" l="1"/>
  <c r="H138" i="3"/>
  <c r="AD138" i="3"/>
  <c r="AI180" i="38"/>
  <c r="AH138" i="3" s="1"/>
  <c r="E139" i="3" l="1"/>
  <c r="F139" i="3" l="1"/>
  <c r="I139" i="3" l="1"/>
  <c r="AJ181" i="38"/>
  <c r="AI139" i="3" s="1"/>
  <c r="G139" i="3"/>
  <c r="AJ139" i="3" l="1"/>
  <c r="J139" i="3"/>
  <c r="AK139" i="3" l="1"/>
  <c r="K139" i="3"/>
  <c r="L139" i="3" l="1"/>
  <c r="M139" i="3" l="1"/>
  <c r="N139" i="3" l="1"/>
  <c r="AG181" i="38" l="1"/>
  <c r="AF139" i="3" s="1"/>
  <c r="O139" i="3"/>
  <c r="AH181" i="38" l="1"/>
  <c r="AG139" i="3" s="1"/>
  <c r="P139" i="3"/>
  <c r="Q139" i="3" l="1"/>
  <c r="R139" i="3" l="1"/>
  <c r="S139" i="3" l="1"/>
  <c r="T139" i="3" l="1"/>
  <c r="U139" i="3" l="1"/>
  <c r="V139" i="3" l="1"/>
  <c r="W139" i="3" l="1"/>
  <c r="X139" i="3" l="1"/>
  <c r="Y139" i="3" l="1"/>
  <c r="Z139" i="3" l="1"/>
  <c r="AA139" i="3" l="1"/>
  <c r="AB139" i="3" l="1"/>
  <c r="AD181" i="38"/>
  <c r="AC139" i="3" l="1"/>
  <c r="H181" i="38"/>
  <c r="AE181" i="38" s="1"/>
  <c r="C140" i="3"/>
  <c r="D140" i="3" l="1"/>
  <c r="H139" i="3"/>
  <c r="AD139" i="3"/>
  <c r="AI181" i="38"/>
  <c r="AH139" i="3" s="1"/>
  <c r="E140" i="3" l="1"/>
  <c r="F140" i="3" l="1"/>
  <c r="I140" i="3" l="1"/>
  <c r="AJ182" i="38"/>
  <c r="AI140" i="3" s="1"/>
  <c r="G140" i="3"/>
  <c r="AJ140" i="3" l="1"/>
  <c r="J140" i="3"/>
  <c r="AK140" i="3" l="1"/>
  <c r="K140" i="3"/>
  <c r="L140" i="3" l="1"/>
  <c r="M140" i="3" l="1"/>
  <c r="N140" i="3" l="1"/>
  <c r="AH182" i="38" l="1"/>
  <c r="AG140" i="3" s="1"/>
  <c r="O140" i="3"/>
  <c r="AG182" i="38" l="1"/>
  <c r="AF140" i="3" s="1"/>
  <c r="P140" i="3"/>
  <c r="Q140" i="3" l="1"/>
  <c r="R140" i="3" l="1"/>
  <c r="S140" i="3" l="1"/>
  <c r="T140" i="3" l="1"/>
  <c r="U140" i="3" l="1"/>
  <c r="V140" i="3" l="1"/>
  <c r="W140" i="3" l="1"/>
  <c r="X140" i="3" l="1"/>
  <c r="Y140" i="3" l="1"/>
  <c r="Z140" i="3" l="1"/>
  <c r="AA140" i="3" l="1"/>
  <c r="AB140" i="3" l="1"/>
  <c r="AD182" i="38"/>
  <c r="AC140" i="3" l="1"/>
  <c r="H182" i="38"/>
  <c r="AE182" i="38" s="1"/>
  <c r="C141" i="3"/>
  <c r="D141" i="3" l="1"/>
  <c r="AD140" i="3"/>
  <c r="H140" i="3"/>
  <c r="AI182" i="38"/>
  <c r="AH140" i="3" s="1"/>
  <c r="E141" i="3" l="1"/>
  <c r="F141" i="3" l="1"/>
  <c r="I141" i="3" l="1"/>
  <c r="AJ183" i="38"/>
  <c r="AI141" i="3" s="1"/>
  <c r="G141" i="3"/>
  <c r="AJ141" i="3" l="1"/>
  <c r="J141" i="3"/>
  <c r="AK141" i="3" l="1"/>
  <c r="K141" i="3"/>
  <c r="L141" i="3" l="1"/>
  <c r="M141" i="3" l="1"/>
  <c r="N141" i="3" l="1"/>
  <c r="AH183" i="38" l="1"/>
  <c r="AG141" i="3" s="1"/>
  <c r="AG183" i="38"/>
  <c r="AF141" i="3" s="1"/>
  <c r="O141" i="3"/>
  <c r="P141" i="3" l="1"/>
  <c r="Q141" i="3" l="1"/>
  <c r="R141" i="3" l="1"/>
  <c r="S141" i="3" l="1"/>
  <c r="T141" i="3" l="1"/>
  <c r="U141" i="3" l="1"/>
  <c r="V141" i="3" l="1"/>
  <c r="W141" i="3" l="1"/>
  <c r="X141" i="3" l="1"/>
  <c r="Y141" i="3" l="1"/>
  <c r="Z141" i="3" l="1"/>
  <c r="AA141" i="3" l="1"/>
  <c r="AB141" i="3" l="1"/>
  <c r="AD183" i="38"/>
  <c r="AC141" i="3" l="1"/>
  <c r="H183" i="38"/>
  <c r="AE183" i="38" s="1"/>
  <c r="C142" i="3"/>
  <c r="D142" i="3" l="1"/>
  <c r="AD141" i="3"/>
  <c r="H141" i="3"/>
  <c r="AI183" i="38"/>
  <c r="AH141" i="3" s="1"/>
  <c r="E142" i="3" l="1"/>
  <c r="F142" i="3" l="1"/>
  <c r="I142" i="3" l="1"/>
  <c r="AJ184" i="38"/>
  <c r="AI142" i="3" s="1"/>
  <c r="G142" i="3"/>
  <c r="AJ142" i="3" l="1"/>
  <c r="J142" i="3"/>
  <c r="AK142" i="3" l="1"/>
  <c r="K142" i="3"/>
  <c r="L142" i="3" l="1"/>
  <c r="M142" i="3" l="1"/>
  <c r="N142" i="3" l="1"/>
  <c r="AG184" i="38" l="1"/>
  <c r="AF142" i="3" s="1"/>
  <c r="AH184" i="38"/>
  <c r="AG142" i="3" s="1"/>
  <c r="O142" i="3"/>
  <c r="P142" i="3" l="1"/>
  <c r="Q142" i="3" l="1"/>
  <c r="R142" i="3" l="1"/>
  <c r="S142" i="3" l="1"/>
  <c r="T142" i="3" l="1"/>
  <c r="U142" i="3" l="1"/>
  <c r="V142" i="3" l="1"/>
  <c r="W142" i="3" l="1"/>
  <c r="X142" i="3" l="1"/>
  <c r="Y142" i="3" l="1"/>
  <c r="Z142" i="3" l="1"/>
  <c r="AA142" i="3" l="1"/>
  <c r="AB142" i="3" l="1"/>
  <c r="AD184" i="38"/>
  <c r="AC142" i="3" l="1"/>
  <c r="H184" i="38"/>
  <c r="AE184" i="38" s="1"/>
  <c r="C143" i="3"/>
  <c r="D143" i="3" l="1"/>
  <c r="H142" i="3"/>
  <c r="AD142" i="3"/>
  <c r="AI184" i="38"/>
  <c r="AH142" i="3" s="1"/>
  <c r="E143" i="3" l="1"/>
  <c r="F143" i="3" l="1"/>
  <c r="I143" i="3" l="1"/>
  <c r="AJ185" i="38"/>
  <c r="AI143" i="3" s="1"/>
  <c r="G143" i="3"/>
  <c r="AJ143" i="3" l="1"/>
  <c r="J143" i="3"/>
  <c r="AK143" i="3" l="1"/>
  <c r="K143" i="3"/>
  <c r="L143" i="3" l="1"/>
  <c r="M143" i="3" l="1"/>
  <c r="N143" i="3" l="1"/>
  <c r="AH185" i="38" l="1"/>
  <c r="AG143" i="3" s="1"/>
  <c r="AG185" i="38"/>
  <c r="AF143" i="3" s="1"/>
  <c r="O143" i="3"/>
  <c r="P143" i="3" l="1"/>
  <c r="Q143" i="3" l="1"/>
  <c r="R143" i="3" l="1"/>
  <c r="S143" i="3" l="1"/>
  <c r="T143" i="3" l="1"/>
  <c r="U143" i="3" l="1"/>
  <c r="V143" i="3" l="1"/>
  <c r="W143" i="3" l="1"/>
  <c r="X143" i="3" l="1"/>
  <c r="Y143" i="3" l="1"/>
  <c r="Z143" i="3" l="1"/>
  <c r="AA143" i="3" l="1"/>
  <c r="AB143" i="3" l="1"/>
  <c r="AD185" i="38"/>
  <c r="AC143" i="3" l="1"/>
  <c r="H185" i="38"/>
  <c r="AE185" i="38" s="1"/>
  <c r="C144" i="3"/>
  <c r="D144" i="3" l="1"/>
  <c r="H143" i="3"/>
  <c r="AD143" i="3"/>
  <c r="AI185" i="38"/>
  <c r="AH143" i="3" s="1"/>
  <c r="E144" i="3" l="1"/>
  <c r="F144" i="3" l="1"/>
  <c r="I144" i="3" l="1"/>
  <c r="AJ186" i="38"/>
  <c r="AI144" i="3" s="1"/>
  <c r="G144" i="3"/>
  <c r="AJ144" i="3" l="1"/>
  <c r="J144" i="3"/>
  <c r="AK144" i="3" l="1"/>
  <c r="K144" i="3"/>
  <c r="L144" i="3" l="1"/>
  <c r="M144" i="3" l="1"/>
  <c r="N144" i="3" l="1"/>
  <c r="AG186" i="38" l="1"/>
  <c r="AF144" i="3" s="1"/>
  <c r="O144" i="3"/>
  <c r="AH186" i="38" l="1"/>
  <c r="AG144" i="3" s="1"/>
  <c r="P144" i="3"/>
  <c r="Q144" i="3" l="1"/>
  <c r="R144" i="3" l="1"/>
  <c r="S144" i="3" l="1"/>
  <c r="T144" i="3" l="1"/>
  <c r="U144" i="3" l="1"/>
  <c r="V144" i="3" l="1"/>
  <c r="W144" i="3" l="1"/>
  <c r="X144" i="3" l="1"/>
  <c r="Y144" i="3" l="1"/>
  <c r="Z144" i="3" l="1"/>
  <c r="AA144" i="3" l="1"/>
  <c r="AB144" i="3" l="1"/>
  <c r="AD186" i="38"/>
  <c r="AC144" i="3" l="1"/>
  <c r="H186" i="38"/>
  <c r="AE186" i="38" s="1"/>
  <c r="C145" i="3"/>
  <c r="D145" i="3" l="1"/>
  <c r="AD144" i="3"/>
  <c r="H144" i="3"/>
  <c r="AI186" i="38"/>
  <c r="AH144" i="3" s="1"/>
  <c r="E145" i="3" l="1"/>
  <c r="F145" i="3" l="1"/>
  <c r="I145" i="3" l="1"/>
  <c r="AJ187" i="38"/>
  <c r="AI145" i="3" s="1"/>
  <c r="G145" i="3"/>
  <c r="AJ145" i="3" l="1"/>
  <c r="J145" i="3"/>
  <c r="AK145" i="3" l="1"/>
  <c r="K145" i="3"/>
  <c r="L145" i="3" l="1"/>
  <c r="M145" i="3" l="1"/>
  <c r="N145" i="3" l="1"/>
  <c r="AH187" i="38" l="1"/>
  <c r="AG145" i="3" s="1"/>
  <c r="AG187" i="38"/>
  <c r="AF145" i="3" s="1"/>
  <c r="O145" i="3"/>
  <c r="P145" i="3" l="1"/>
  <c r="Q145" i="3" l="1"/>
  <c r="R145" i="3" l="1"/>
  <c r="S145" i="3" l="1"/>
  <c r="T145" i="3" l="1"/>
  <c r="U145" i="3" l="1"/>
  <c r="V145" i="3" l="1"/>
  <c r="W145" i="3" l="1"/>
  <c r="X145" i="3" l="1"/>
  <c r="Y145" i="3" l="1"/>
  <c r="Z145" i="3" l="1"/>
  <c r="AA145" i="3" l="1"/>
  <c r="AB145" i="3" l="1"/>
  <c r="AD187" i="38"/>
  <c r="AC145" i="3" l="1"/>
  <c r="H187" i="38"/>
  <c r="AE187" i="38" s="1"/>
  <c r="C146" i="3"/>
  <c r="D146" i="3" l="1"/>
  <c r="AD145" i="3"/>
  <c r="H145" i="3"/>
  <c r="AI187" i="38"/>
  <c r="AH145" i="3" s="1"/>
  <c r="E146" i="3" l="1"/>
  <c r="F146" i="3" l="1"/>
  <c r="I146" i="3" l="1"/>
  <c r="AJ188" i="38"/>
  <c r="AI146" i="3" s="1"/>
  <c r="G146" i="3"/>
  <c r="AJ146" i="3" l="1"/>
  <c r="J146" i="3"/>
  <c r="AK146" i="3" l="1"/>
  <c r="K146" i="3"/>
  <c r="L146" i="3" l="1"/>
  <c r="M146" i="3" l="1"/>
  <c r="N146" i="3" l="1"/>
  <c r="AG188" i="38" l="1"/>
  <c r="AF146" i="3" s="1"/>
  <c r="AH188" i="38"/>
  <c r="AG146" i="3" s="1"/>
  <c r="O146" i="3"/>
  <c r="P146" i="3" l="1"/>
  <c r="Q146" i="3" l="1"/>
  <c r="R146" i="3" l="1"/>
  <c r="S146" i="3" l="1"/>
  <c r="T146" i="3" l="1"/>
  <c r="U146" i="3" l="1"/>
  <c r="V146" i="3" l="1"/>
  <c r="W146" i="3" l="1"/>
  <c r="X146" i="3" l="1"/>
  <c r="Y146" i="3" l="1"/>
  <c r="Z146" i="3" l="1"/>
  <c r="AA146" i="3" l="1"/>
  <c r="AB146" i="3" l="1"/>
  <c r="AD188" i="38"/>
  <c r="AC146" i="3" l="1"/>
  <c r="H188" i="38"/>
  <c r="AE188" i="38" s="1"/>
  <c r="C147" i="3"/>
  <c r="D147" i="3" l="1"/>
  <c r="AD146" i="3"/>
  <c r="H146" i="3"/>
  <c r="AI188" i="38"/>
  <c r="AH146" i="3" s="1"/>
  <c r="E147" i="3" l="1"/>
  <c r="F147" i="3" l="1"/>
  <c r="I147" i="3" l="1"/>
  <c r="AJ189" i="38"/>
  <c r="AI147" i="3" s="1"/>
  <c r="G147" i="3"/>
  <c r="AJ147" i="3" l="1"/>
  <c r="J147" i="3"/>
  <c r="AK147" i="3" l="1"/>
  <c r="K147" i="3"/>
  <c r="L147" i="3" l="1"/>
  <c r="M147" i="3" l="1"/>
  <c r="N147" i="3" l="1"/>
  <c r="AH189" i="38" l="1"/>
  <c r="AG147" i="3" s="1"/>
  <c r="AG189" i="38"/>
  <c r="AF147" i="3" s="1"/>
  <c r="O147" i="3"/>
  <c r="P147" i="3" l="1"/>
  <c r="Q147" i="3" l="1"/>
  <c r="R147" i="3" l="1"/>
  <c r="S147" i="3" l="1"/>
  <c r="T147" i="3" l="1"/>
  <c r="U147" i="3" l="1"/>
  <c r="V147" i="3" l="1"/>
  <c r="W147" i="3" l="1"/>
  <c r="X147" i="3" l="1"/>
  <c r="Y147" i="3" l="1"/>
  <c r="Z147" i="3" l="1"/>
  <c r="AA147" i="3" l="1"/>
  <c r="AB147" i="3" l="1"/>
  <c r="AD189" i="38"/>
  <c r="AC147" i="3" l="1"/>
  <c r="H189" i="38"/>
  <c r="AE189" i="38" s="1"/>
  <c r="C148" i="3"/>
  <c r="D148" i="3" l="1"/>
  <c r="H147" i="3"/>
  <c r="AD147" i="3"/>
  <c r="AI189" i="38"/>
  <c r="AH147" i="3" s="1"/>
  <c r="E148" i="3" l="1"/>
  <c r="F148" i="3" l="1"/>
  <c r="I148" i="3" l="1"/>
  <c r="AJ190" i="38"/>
  <c r="AI148" i="3" s="1"/>
  <c r="G148" i="3"/>
  <c r="AJ148" i="3" l="1"/>
  <c r="J148" i="3"/>
  <c r="AK148" i="3" l="1"/>
  <c r="K148" i="3"/>
  <c r="L148" i="3" l="1"/>
  <c r="M148" i="3" l="1"/>
  <c r="N148" i="3" l="1"/>
  <c r="AH190" i="38" l="1"/>
  <c r="AG148" i="3" s="1"/>
  <c r="O148" i="3"/>
  <c r="AG190" i="38" l="1"/>
  <c r="AF148" i="3" s="1"/>
  <c r="P148" i="3"/>
  <c r="Q148" i="3" l="1"/>
  <c r="R148" i="3" l="1"/>
  <c r="S148" i="3" l="1"/>
  <c r="T148" i="3" l="1"/>
  <c r="U148" i="3" l="1"/>
  <c r="V148" i="3" l="1"/>
  <c r="W148" i="3" l="1"/>
  <c r="X148" i="3" l="1"/>
  <c r="Y148" i="3" l="1"/>
  <c r="Z148" i="3" l="1"/>
  <c r="AA148" i="3" l="1"/>
  <c r="AB148" i="3" l="1"/>
  <c r="AD190" i="38"/>
  <c r="AC148" i="3" l="1"/>
  <c r="H190" i="38"/>
  <c r="AE190" i="38" s="1"/>
  <c r="C149" i="3"/>
  <c r="D149" i="3" l="1"/>
  <c r="H148" i="3"/>
  <c r="AD148" i="3"/>
  <c r="AI190" i="38"/>
  <c r="AH148" i="3" s="1"/>
  <c r="E149" i="3" l="1"/>
  <c r="F149" i="3" l="1"/>
  <c r="I149" i="3" l="1"/>
  <c r="AJ191" i="38"/>
  <c r="AI149" i="3" s="1"/>
  <c r="G149" i="3"/>
  <c r="AJ149" i="3" l="1"/>
  <c r="J149" i="3"/>
  <c r="AK149" i="3" l="1"/>
  <c r="K149" i="3"/>
  <c r="L149" i="3" l="1"/>
  <c r="M149" i="3" l="1"/>
  <c r="N149" i="3" l="1"/>
  <c r="AH191" i="38" l="1"/>
  <c r="AG149" i="3" s="1"/>
  <c r="AG191" i="38"/>
  <c r="AF149" i="3" s="1"/>
  <c r="O149" i="3"/>
  <c r="P149" i="3" l="1"/>
  <c r="Q149" i="3" l="1"/>
  <c r="R149" i="3" l="1"/>
  <c r="S149" i="3" l="1"/>
  <c r="T149" i="3" l="1"/>
  <c r="U149" i="3" l="1"/>
  <c r="V149" i="3" l="1"/>
  <c r="W149" i="3" l="1"/>
  <c r="X149" i="3" l="1"/>
  <c r="Y149" i="3" l="1"/>
  <c r="Z149" i="3" l="1"/>
  <c r="AA149" i="3" l="1"/>
  <c r="AB149" i="3" l="1"/>
  <c r="AD191" i="38"/>
  <c r="AC149" i="3" l="1"/>
  <c r="H191" i="38"/>
  <c r="AE191" i="38" s="1"/>
  <c r="C150" i="3"/>
  <c r="D150" i="3" l="1"/>
  <c r="AD149" i="3"/>
  <c r="H149" i="3"/>
  <c r="AI191" i="38"/>
  <c r="AH149" i="3" s="1"/>
  <c r="E150" i="3" l="1"/>
  <c r="F150" i="3" l="1"/>
  <c r="I150" i="3" l="1"/>
  <c r="AJ192" i="38"/>
  <c r="AI150" i="3" s="1"/>
  <c r="G150" i="3"/>
  <c r="AJ150" i="3" l="1"/>
  <c r="J150" i="3"/>
  <c r="AK150" i="3" l="1"/>
  <c r="K150" i="3"/>
  <c r="L150" i="3" l="1"/>
  <c r="M150" i="3" l="1"/>
  <c r="N150" i="3" l="1"/>
  <c r="AH192" i="38" l="1"/>
  <c r="AG150" i="3" s="1"/>
  <c r="AG192" i="38"/>
  <c r="AF150" i="3" s="1"/>
  <c r="O150" i="3"/>
  <c r="P150" i="3" l="1"/>
  <c r="Q150" i="3" l="1"/>
  <c r="R150" i="3" l="1"/>
  <c r="S150" i="3" l="1"/>
  <c r="T150" i="3" l="1"/>
  <c r="U150" i="3" l="1"/>
  <c r="V150" i="3" l="1"/>
  <c r="W150" i="3" l="1"/>
  <c r="X150" i="3" l="1"/>
  <c r="Y150" i="3" l="1"/>
  <c r="Z150" i="3" l="1"/>
  <c r="AA150" i="3" l="1"/>
  <c r="AB150" i="3" l="1"/>
  <c r="AD192" i="38"/>
  <c r="AC150" i="3" l="1"/>
  <c r="H192" i="38"/>
  <c r="AE192" i="38" s="1"/>
  <c r="C151" i="3"/>
  <c r="D151" i="3" l="1"/>
  <c r="H150" i="3"/>
  <c r="AD150" i="3"/>
  <c r="AI192" i="38"/>
  <c r="AH150" i="3" s="1"/>
  <c r="E151" i="3" l="1"/>
  <c r="F151" i="3" l="1"/>
  <c r="I151" i="3" l="1"/>
  <c r="AJ193" i="38"/>
  <c r="AI151" i="3" s="1"/>
  <c r="G151" i="3"/>
  <c r="AJ151" i="3" l="1"/>
  <c r="J151" i="3"/>
  <c r="AK151" i="3" l="1"/>
  <c r="K151" i="3"/>
  <c r="L151" i="3" l="1"/>
  <c r="M151" i="3" l="1"/>
  <c r="N151" i="3" l="1"/>
  <c r="AG193" i="38" l="1"/>
  <c r="AF151" i="3" s="1"/>
  <c r="AH193" i="38"/>
  <c r="AG151" i="3" s="1"/>
  <c r="O151" i="3"/>
  <c r="P151" i="3" l="1"/>
  <c r="Q151" i="3" l="1"/>
  <c r="R151" i="3" l="1"/>
  <c r="S151" i="3" l="1"/>
  <c r="T151" i="3" l="1"/>
  <c r="U151" i="3" l="1"/>
  <c r="V151" i="3" l="1"/>
  <c r="W151" i="3" l="1"/>
  <c r="X151" i="3" l="1"/>
  <c r="Y151" i="3" l="1"/>
  <c r="Z151" i="3" l="1"/>
  <c r="AA151" i="3" l="1"/>
  <c r="AB151" i="3" l="1"/>
  <c r="AD193" i="38"/>
  <c r="AC151" i="3" l="1"/>
  <c r="H193" i="38"/>
  <c r="AE193" i="38" s="1"/>
  <c r="C152" i="3"/>
  <c r="D152" i="3" l="1"/>
  <c r="H151" i="3"/>
  <c r="AD151" i="3"/>
  <c r="AI193" i="38"/>
  <c r="AH151" i="3" s="1"/>
  <c r="E152" i="3" l="1"/>
  <c r="F152" i="3" l="1"/>
  <c r="I152" i="3" l="1"/>
  <c r="AJ194" i="38"/>
  <c r="AI152" i="3" s="1"/>
  <c r="G152" i="3"/>
  <c r="AJ152" i="3" l="1"/>
  <c r="J152" i="3"/>
  <c r="AK152" i="3" l="1"/>
  <c r="K152" i="3"/>
  <c r="L152" i="3" l="1"/>
  <c r="M152" i="3" l="1"/>
  <c r="N152" i="3" l="1"/>
  <c r="AH194" i="38" l="1"/>
  <c r="AG152" i="3" s="1"/>
  <c r="AG194" i="38"/>
  <c r="AF152" i="3" s="1"/>
  <c r="O152" i="3"/>
  <c r="P152" i="3" l="1"/>
  <c r="Q152" i="3" l="1"/>
  <c r="R152" i="3" l="1"/>
  <c r="S152" i="3" l="1"/>
  <c r="T152" i="3" l="1"/>
  <c r="U152" i="3" l="1"/>
  <c r="V152" i="3" l="1"/>
  <c r="W152" i="3" l="1"/>
  <c r="X152" i="3" l="1"/>
  <c r="Y152" i="3" l="1"/>
  <c r="Z152" i="3" l="1"/>
  <c r="AA152" i="3" l="1"/>
  <c r="AB152" i="3" l="1"/>
  <c r="AD194" i="38"/>
  <c r="AC152" i="3" l="1"/>
  <c r="H194" i="38"/>
  <c r="AE194" i="38" s="1"/>
  <c r="C153" i="3"/>
  <c r="D153" i="3" l="1"/>
  <c r="AD152" i="3"/>
  <c r="H152" i="3"/>
  <c r="AI194" i="38"/>
  <c r="AH152" i="3" s="1"/>
  <c r="E153" i="3" l="1"/>
  <c r="F153" i="3" l="1"/>
  <c r="I153" i="3" l="1"/>
  <c r="AJ195" i="38"/>
  <c r="AI153" i="3" s="1"/>
  <c r="G153" i="3"/>
  <c r="AJ153" i="3" l="1"/>
  <c r="J153" i="3"/>
  <c r="AK153" i="3" l="1"/>
  <c r="K153" i="3"/>
  <c r="L153" i="3" l="1"/>
  <c r="M153" i="3" l="1"/>
  <c r="N153" i="3" l="1"/>
  <c r="AH195" i="38" l="1"/>
  <c r="AG153" i="3" s="1"/>
  <c r="AG195" i="38"/>
  <c r="AF153" i="3" s="1"/>
  <c r="O153" i="3"/>
  <c r="P153" i="3" l="1"/>
  <c r="Q153" i="3" l="1"/>
  <c r="R153" i="3" l="1"/>
  <c r="S153" i="3" l="1"/>
  <c r="T153" i="3" l="1"/>
  <c r="U153" i="3" l="1"/>
  <c r="V153" i="3" l="1"/>
  <c r="W153" i="3" l="1"/>
  <c r="X153" i="3" l="1"/>
  <c r="Y153" i="3" l="1"/>
  <c r="Z153" i="3" l="1"/>
  <c r="AA153" i="3" l="1"/>
  <c r="AB153" i="3" l="1"/>
  <c r="AD195" i="38"/>
  <c r="AC153" i="3" l="1"/>
  <c r="H195" i="38"/>
  <c r="AE195" i="38" s="1"/>
  <c r="C154" i="3"/>
  <c r="D154" i="3" l="1"/>
  <c r="AD153" i="3"/>
  <c r="H153" i="3"/>
  <c r="AI195" i="38"/>
  <c r="AH153" i="3" s="1"/>
  <c r="E154" i="3" l="1"/>
  <c r="F154" i="3" l="1"/>
  <c r="I154" i="3" l="1"/>
  <c r="AJ196" i="38"/>
  <c r="AI154" i="3" s="1"/>
  <c r="G154" i="3"/>
  <c r="AJ154" i="3" l="1"/>
  <c r="J154" i="3"/>
  <c r="AK154" i="3" l="1"/>
  <c r="K154" i="3"/>
  <c r="L154" i="3" l="1"/>
  <c r="M154" i="3" l="1"/>
  <c r="N154" i="3" l="1"/>
  <c r="AH196" i="38" l="1"/>
  <c r="AG154" i="3" s="1"/>
  <c r="AG196" i="38"/>
  <c r="AF154" i="3" s="1"/>
  <c r="O154" i="3"/>
  <c r="P154" i="3" l="1"/>
  <c r="Q154" i="3" l="1"/>
  <c r="R154" i="3" l="1"/>
  <c r="S154" i="3" l="1"/>
  <c r="T154" i="3" l="1"/>
  <c r="U154" i="3" l="1"/>
  <c r="V154" i="3" l="1"/>
  <c r="W154" i="3" l="1"/>
  <c r="X154" i="3" l="1"/>
  <c r="Y154" i="3" l="1"/>
  <c r="Z154" i="3" l="1"/>
  <c r="AA154" i="3" l="1"/>
  <c r="AB154" i="3" l="1"/>
  <c r="AD196" i="38"/>
  <c r="AC154" i="3" l="1"/>
  <c r="H196" i="38"/>
  <c r="AE196" i="38" s="1"/>
  <c r="C155" i="3"/>
  <c r="D155" i="3" l="1"/>
  <c r="AD154" i="3"/>
  <c r="H154" i="3"/>
  <c r="AI196" i="38"/>
  <c r="AH154" i="3" s="1"/>
  <c r="E155" i="3" l="1"/>
  <c r="F155" i="3" l="1"/>
  <c r="I155" i="3" l="1"/>
  <c r="AJ197" i="38"/>
  <c r="AI155" i="3" s="1"/>
  <c r="G155" i="3"/>
  <c r="AJ155" i="3" l="1"/>
  <c r="J155" i="3"/>
  <c r="AK155" i="3" l="1"/>
  <c r="K155" i="3"/>
  <c r="L155" i="3" l="1"/>
  <c r="M155" i="3" l="1"/>
  <c r="N155" i="3" l="1"/>
  <c r="AG197" i="38" l="1"/>
  <c r="AF155" i="3" s="1"/>
  <c r="AH197" i="38"/>
  <c r="AG155" i="3" s="1"/>
  <c r="O155" i="3"/>
  <c r="P155" i="3" l="1"/>
  <c r="Q155" i="3" l="1"/>
  <c r="R155" i="3" l="1"/>
  <c r="S155" i="3" l="1"/>
  <c r="T155" i="3" l="1"/>
  <c r="U155" i="3" l="1"/>
  <c r="V155" i="3" l="1"/>
  <c r="W155" i="3" l="1"/>
  <c r="X155" i="3" l="1"/>
  <c r="Y155" i="3" l="1"/>
  <c r="Z155" i="3" l="1"/>
  <c r="AA155" i="3" l="1"/>
  <c r="AB155" i="3" l="1"/>
  <c r="AD197" i="38"/>
  <c r="AC155" i="3" l="1"/>
  <c r="H197" i="38"/>
  <c r="AE197" i="38" s="1"/>
  <c r="C156" i="3"/>
  <c r="D156" i="3" l="1"/>
  <c r="H155" i="3"/>
  <c r="AD155" i="3"/>
  <c r="AI197" i="38"/>
  <c r="AH155" i="3" s="1"/>
  <c r="E156" i="3" l="1"/>
  <c r="F156" i="3" l="1"/>
  <c r="I156" i="3" l="1"/>
  <c r="AJ198" i="38"/>
  <c r="AI156" i="3" s="1"/>
  <c r="G156" i="3"/>
  <c r="AJ156" i="3" l="1"/>
  <c r="J156" i="3"/>
  <c r="AK156" i="3" l="1"/>
  <c r="K156" i="3"/>
  <c r="L156" i="3" l="1"/>
  <c r="M156" i="3" l="1"/>
  <c r="N156" i="3" l="1"/>
  <c r="AH198" i="38" l="1"/>
  <c r="AG156" i="3" s="1"/>
  <c r="AG198" i="38"/>
  <c r="AF156" i="3" s="1"/>
  <c r="O156" i="3"/>
  <c r="P156" i="3" l="1"/>
  <c r="Q156" i="3" l="1"/>
  <c r="R156" i="3" l="1"/>
  <c r="S156" i="3" l="1"/>
  <c r="T156" i="3" l="1"/>
  <c r="U156" i="3" l="1"/>
  <c r="V156" i="3" l="1"/>
  <c r="W156" i="3" l="1"/>
  <c r="X156" i="3" l="1"/>
  <c r="Y156" i="3" l="1"/>
  <c r="Z156" i="3" l="1"/>
  <c r="AA156" i="3" l="1"/>
  <c r="AB156" i="3" l="1"/>
  <c r="AD198" i="38"/>
  <c r="AC156" i="3" l="1"/>
  <c r="H198" i="38"/>
  <c r="AE198" i="38" s="1"/>
  <c r="C157" i="3"/>
  <c r="D157" i="3" l="1"/>
  <c r="H156" i="3"/>
  <c r="AD156" i="3"/>
  <c r="AI198" i="38"/>
  <c r="AH156" i="3" s="1"/>
  <c r="E157" i="3" l="1"/>
  <c r="F157" i="3" l="1"/>
  <c r="I157" i="3" l="1"/>
  <c r="AJ199" i="38"/>
  <c r="AI157" i="3" s="1"/>
  <c r="G157" i="3"/>
  <c r="AJ157" i="3" l="1"/>
  <c r="J157" i="3"/>
  <c r="AK157" i="3" l="1"/>
  <c r="K157" i="3"/>
  <c r="L157" i="3" l="1"/>
  <c r="M157" i="3" l="1"/>
  <c r="N157" i="3" l="1"/>
  <c r="AH199" i="38" l="1"/>
  <c r="AG157" i="3" s="1"/>
  <c r="AG199" i="38"/>
  <c r="AF157" i="3" s="1"/>
  <c r="O157" i="3"/>
  <c r="P157" i="3" l="1"/>
  <c r="Q157" i="3" l="1"/>
  <c r="R157" i="3" l="1"/>
  <c r="S157" i="3" l="1"/>
  <c r="T157" i="3" l="1"/>
  <c r="U157" i="3" l="1"/>
  <c r="V157" i="3" l="1"/>
  <c r="W157" i="3" l="1"/>
  <c r="X157" i="3" l="1"/>
  <c r="Y157" i="3" l="1"/>
  <c r="Z157" i="3" l="1"/>
  <c r="AA157" i="3" l="1"/>
  <c r="AB157" i="3" l="1"/>
  <c r="AD199" i="38"/>
  <c r="AC157" i="3" l="1"/>
  <c r="H199" i="38"/>
  <c r="AE199" i="38" s="1"/>
  <c r="C158" i="3"/>
  <c r="D158" i="3" l="1"/>
  <c r="H157" i="3"/>
  <c r="AD157" i="3"/>
  <c r="AI199" i="38"/>
  <c r="AH157" i="3" s="1"/>
  <c r="E158" i="3" l="1"/>
  <c r="F158" i="3" l="1"/>
  <c r="I158" i="3" l="1"/>
  <c r="AJ200" i="38"/>
  <c r="AI158" i="3" s="1"/>
  <c r="G158" i="3"/>
  <c r="AJ158" i="3" l="1"/>
  <c r="J158" i="3"/>
  <c r="AK158" i="3" l="1"/>
  <c r="K158" i="3"/>
  <c r="L158" i="3" l="1"/>
  <c r="M158" i="3" l="1"/>
  <c r="N158" i="3" l="1"/>
  <c r="AG200" i="38" l="1"/>
  <c r="AF158" i="3" s="1"/>
  <c r="AH200" i="38"/>
  <c r="AG158" i="3" s="1"/>
  <c r="O158" i="3"/>
  <c r="P158" i="3" l="1"/>
  <c r="Q158" i="3" l="1"/>
  <c r="R158" i="3" l="1"/>
  <c r="S158" i="3" l="1"/>
  <c r="T158" i="3" l="1"/>
  <c r="U158" i="3" l="1"/>
  <c r="V158" i="3" l="1"/>
  <c r="W158" i="3" l="1"/>
  <c r="X158" i="3" l="1"/>
  <c r="Y158" i="3" l="1"/>
  <c r="Z158" i="3" l="1"/>
  <c r="AA158" i="3" l="1"/>
  <c r="AB158" i="3" l="1"/>
  <c r="AD200" i="38"/>
  <c r="AC158" i="3" l="1"/>
  <c r="H200" i="38"/>
  <c r="AE200" i="38" s="1"/>
  <c r="C159" i="3"/>
  <c r="D159" i="3" l="1"/>
  <c r="AD158" i="3"/>
  <c r="H158" i="3"/>
  <c r="AI200" i="38"/>
  <c r="AH158" i="3" s="1"/>
  <c r="E159" i="3" l="1"/>
  <c r="F159" i="3" l="1"/>
  <c r="I159" i="3" l="1"/>
  <c r="AJ201" i="38"/>
  <c r="AI159" i="3" s="1"/>
  <c r="G159" i="3"/>
  <c r="AJ159" i="3" l="1"/>
  <c r="J159" i="3"/>
  <c r="AK159" i="3" l="1"/>
  <c r="K159" i="3"/>
  <c r="L159" i="3" l="1"/>
  <c r="M159" i="3" l="1"/>
  <c r="N159" i="3" l="1"/>
  <c r="AG201" i="38" l="1"/>
  <c r="AF159" i="3" s="1"/>
  <c r="AH201" i="38"/>
  <c r="AG159" i="3" s="1"/>
  <c r="O159" i="3"/>
  <c r="P159" i="3" l="1"/>
  <c r="Q159" i="3" l="1"/>
  <c r="R159" i="3" l="1"/>
  <c r="S159" i="3" l="1"/>
  <c r="T159" i="3" l="1"/>
  <c r="U159" i="3" l="1"/>
  <c r="V159" i="3" l="1"/>
  <c r="W159" i="3" l="1"/>
  <c r="X159" i="3" l="1"/>
  <c r="Y159" i="3" l="1"/>
  <c r="Z159" i="3" l="1"/>
  <c r="AA159" i="3" l="1"/>
  <c r="AB159" i="3" l="1"/>
  <c r="AD201" i="38"/>
  <c r="AC159" i="3" l="1"/>
  <c r="H201" i="38"/>
  <c r="AE201" i="38" s="1"/>
  <c r="C160" i="3"/>
  <c r="D160" i="3" l="1"/>
  <c r="AD159" i="3"/>
  <c r="H159" i="3"/>
  <c r="AI201" i="38"/>
  <c r="AH159" i="3" s="1"/>
  <c r="E160" i="3" l="1"/>
  <c r="F160" i="3" l="1"/>
  <c r="I160" i="3" l="1"/>
  <c r="AJ202" i="38"/>
  <c r="AI160" i="3" s="1"/>
  <c r="G160" i="3"/>
  <c r="AJ160" i="3" l="1"/>
  <c r="J160" i="3"/>
  <c r="AK160" i="3" l="1"/>
  <c r="K160" i="3"/>
  <c r="L160" i="3" l="1"/>
  <c r="M160" i="3" l="1"/>
  <c r="N160" i="3" l="1"/>
  <c r="AH202" i="38" l="1"/>
  <c r="AG160" i="3" s="1"/>
  <c r="AG202" i="38"/>
  <c r="AF160" i="3" s="1"/>
  <c r="O160" i="3"/>
  <c r="P160" i="3" l="1"/>
  <c r="Q160" i="3" l="1"/>
  <c r="R160" i="3" l="1"/>
  <c r="S160" i="3" l="1"/>
  <c r="T160" i="3" l="1"/>
  <c r="U160" i="3" l="1"/>
  <c r="V160" i="3" l="1"/>
  <c r="W160" i="3" l="1"/>
  <c r="X160" i="3" l="1"/>
  <c r="Y160" i="3" l="1"/>
  <c r="Z160" i="3" l="1"/>
  <c r="AA160" i="3" l="1"/>
  <c r="AB160" i="3" l="1"/>
  <c r="AD202" i="38"/>
  <c r="AC160" i="3" l="1"/>
  <c r="H202" i="38"/>
  <c r="AE202" i="38" s="1"/>
  <c r="C161" i="3"/>
  <c r="D161" i="3" l="1"/>
  <c r="H160" i="3"/>
  <c r="AD160" i="3"/>
  <c r="AI202" i="38"/>
  <c r="AH160" i="3" s="1"/>
  <c r="E161" i="3" l="1"/>
  <c r="F161" i="3" l="1"/>
  <c r="I161" i="3" l="1"/>
  <c r="AJ203" i="38"/>
  <c r="AI161" i="3" s="1"/>
  <c r="G161" i="3"/>
  <c r="AJ161" i="3" l="1"/>
  <c r="J161" i="3"/>
  <c r="AK161" i="3" l="1"/>
  <c r="K161" i="3"/>
  <c r="L161" i="3" l="1"/>
  <c r="M161" i="3" l="1"/>
  <c r="N161" i="3" l="1"/>
  <c r="AH203" i="38" l="1"/>
  <c r="AG161" i="3" s="1"/>
  <c r="AG203" i="38"/>
  <c r="AF161" i="3" s="1"/>
  <c r="O161" i="3"/>
  <c r="P161" i="3" l="1"/>
  <c r="Q161" i="3" l="1"/>
  <c r="R161" i="3" l="1"/>
  <c r="S161" i="3" l="1"/>
  <c r="T161" i="3" l="1"/>
  <c r="U161" i="3" l="1"/>
  <c r="V161" i="3" l="1"/>
  <c r="W161" i="3" l="1"/>
  <c r="X161" i="3" l="1"/>
  <c r="Y161" i="3" l="1"/>
  <c r="Z161" i="3" l="1"/>
  <c r="AA161" i="3" l="1"/>
  <c r="AB161" i="3" l="1"/>
  <c r="AD203" i="38"/>
  <c r="AC161" i="3" l="1"/>
  <c r="H203" i="38"/>
  <c r="AE203" i="38" s="1"/>
  <c r="C162" i="3"/>
  <c r="D162" i="3" l="1"/>
  <c r="H161" i="3"/>
  <c r="AD161" i="3"/>
  <c r="AI203" i="38"/>
  <c r="AH161" i="3" s="1"/>
  <c r="E162" i="3" l="1"/>
  <c r="F162" i="3" l="1"/>
  <c r="I162" i="3" l="1"/>
  <c r="AJ204" i="38"/>
  <c r="AI162" i="3" s="1"/>
  <c r="G162" i="3"/>
  <c r="AJ162" i="3" l="1"/>
  <c r="J162" i="3"/>
  <c r="AK162" i="3" l="1"/>
  <c r="K162" i="3"/>
  <c r="L162" i="3" l="1"/>
  <c r="M162" i="3" l="1"/>
  <c r="N162" i="3" l="1"/>
  <c r="AG204" i="38" l="1"/>
  <c r="AF162" i="3" s="1"/>
  <c r="AH204" i="38"/>
  <c r="AG162" i="3" s="1"/>
  <c r="O162" i="3"/>
  <c r="P162" i="3" l="1"/>
  <c r="Q162" i="3" l="1"/>
  <c r="R162" i="3" l="1"/>
  <c r="S162" i="3" l="1"/>
  <c r="T162" i="3" l="1"/>
  <c r="U162" i="3" l="1"/>
  <c r="V162" i="3" l="1"/>
  <c r="W162" i="3" l="1"/>
  <c r="X162" i="3" l="1"/>
  <c r="Y162" i="3" l="1"/>
  <c r="Z162" i="3" l="1"/>
  <c r="AA162" i="3" l="1"/>
  <c r="AB162" i="3" l="1"/>
  <c r="AD204" i="38"/>
  <c r="AC162" i="3" l="1"/>
  <c r="H204" i="38"/>
  <c r="AE204" i="38" s="1"/>
  <c r="C163" i="3"/>
  <c r="D163" i="3" l="1"/>
  <c r="H162" i="3"/>
  <c r="AD162" i="3"/>
  <c r="AI204" i="38"/>
  <c r="AH162" i="3" s="1"/>
  <c r="E163" i="3" l="1"/>
  <c r="F163" i="3" l="1"/>
  <c r="I163" i="3" l="1"/>
  <c r="AJ205" i="38"/>
  <c r="AI163" i="3" s="1"/>
  <c r="G163" i="3"/>
  <c r="AJ163" i="3" l="1"/>
  <c r="J163" i="3"/>
  <c r="AK163" i="3" l="1"/>
  <c r="K163" i="3"/>
  <c r="L163" i="3" l="1"/>
  <c r="M163" i="3" l="1"/>
  <c r="N163" i="3" l="1"/>
  <c r="AG205" i="38" l="1"/>
  <c r="AF163" i="3" s="1"/>
  <c r="O163" i="3"/>
  <c r="AH205" i="38" l="1"/>
  <c r="AG163" i="3" s="1"/>
  <c r="P163" i="3"/>
  <c r="Q163" i="3" l="1"/>
  <c r="R163" i="3" l="1"/>
  <c r="S163" i="3" l="1"/>
  <c r="T163" i="3" l="1"/>
  <c r="U163" i="3" l="1"/>
  <c r="V163" i="3" l="1"/>
  <c r="W163" i="3" l="1"/>
  <c r="X163" i="3" l="1"/>
  <c r="Y163" i="3" l="1"/>
  <c r="Z163" i="3" l="1"/>
  <c r="AA163" i="3" l="1"/>
  <c r="AB163" i="3" l="1"/>
  <c r="AD205" i="38"/>
  <c r="AC163" i="3" l="1"/>
  <c r="H205" i="38"/>
  <c r="AE205" i="38" s="1"/>
  <c r="C164" i="3"/>
  <c r="D164" i="3" l="1"/>
  <c r="AD163" i="3"/>
  <c r="H163" i="3"/>
  <c r="AI205" i="38"/>
  <c r="AH163" i="3" s="1"/>
  <c r="E164" i="3" l="1"/>
  <c r="F164" i="3" l="1"/>
  <c r="I164" i="3" l="1"/>
  <c r="AJ206" i="38"/>
  <c r="AI164" i="3" s="1"/>
  <c r="G164" i="3"/>
  <c r="AJ164" i="3" l="1"/>
  <c r="J164" i="3"/>
  <c r="AK164" i="3" l="1"/>
  <c r="K164" i="3"/>
  <c r="L164" i="3" l="1"/>
  <c r="M164" i="3" l="1"/>
  <c r="N164" i="3" l="1"/>
  <c r="AH206" i="38" l="1"/>
  <c r="AG164" i="3" s="1"/>
  <c r="AG206" i="38"/>
  <c r="AF164" i="3" s="1"/>
  <c r="O164" i="3"/>
  <c r="P164" i="3" l="1"/>
  <c r="Q164" i="3" l="1"/>
  <c r="R164" i="3" l="1"/>
  <c r="S164" i="3" l="1"/>
  <c r="T164" i="3" l="1"/>
  <c r="U164" i="3" l="1"/>
  <c r="V164" i="3" l="1"/>
  <c r="W164" i="3" l="1"/>
  <c r="X164" i="3" l="1"/>
  <c r="Y164" i="3" l="1"/>
  <c r="Z164" i="3" l="1"/>
  <c r="AA164" i="3" l="1"/>
  <c r="AB164" i="3" l="1"/>
  <c r="AD206" i="38"/>
  <c r="AC164" i="3" l="1"/>
  <c r="H206" i="38"/>
  <c r="AE206" i="38" s="1"/>
  <c r="C165" i="3"/>
  <c r="D165" i="3" l="1"/>
  <c r="H164" i="3"/>
  <c r="AD164" i="3"/>
  <c r="AI206" i="38"/>
  <c r="AH164" i="3" s="1"/>
  <c r="E165" i="3" l="1"/>
  <c r="F165" i="3" l="1"/>
  <c r="I165" i="3" l="1"/>
  <c r="AJ207" i="38"/>
  <c r="AI165" i="3" s="1"/>
  <c r="G165" i="3"/>
  <c r="AJ165" i="3" l="1"/>
  <c r="J165" i="3"/>
  <c r="AK165" i="3" l="1"/>
  <c r="K165" i="3"/>
  <c r="L165" i="3" l="1"/>
  <c r="M165" i="3" l="1"/>
  <c r="N165" i="3" l="1"/>
  <c r="AH207" i="38" l="1"/>
  <c r="AG165" i="3" s="1"/>
  <c r="O165" i="3"/>
  <c r="AG207" i="38" l="1"/>
  <c r="AF165" i="3" s="1"/>
  <c r="P165" i="3"/>
  <c r="Q165" i="3" l="1"/>
  <c r="R165" i="3" l="1"/>
  <c r="S165" i="3" l="1"/>
  <c r="T165" i="3" l="1"/>
  <c r="U165" i="3" l="1"/>
  <c r="V165" i="3" l="1"/>
  <c r="W165" i="3" l="1"/>
  <c r="X165" i="3" l="1"/>
  <c r="Y165" i="3" l="1"/>
  <c r="Z165" i="3" l="1"/>
  <c r="AA165" i="3" l="1"/>
  <c r="AB165" i="3" l="1"/>
  <c r="AD207" i="38"/>
  <c r="AC165" i="3" l="1"/>
  <c r="H207" i="38"/>
  <c r="AE207" i="38" s="1"/>
  <c r="C166" i="3"/>
  <c r="D166" i="3" l="1"/>
  <c r="H165" i="3"/>
  <c r="AD165" i="3"/>
  <c r="AI207" i="38"/>
  <c r="AH165" i="3" s="1"/>
  <c r="E166" i="3" l="1"/>
  <c r="F166" i="3" l="1"/>
  <c r="I166" i="3" l="1"/>
  <c r="AJ208" i="38"/>
  <c r="AI166" i="3" s="1"/>
  <c r="G166" i="3"/>
  <c r="AJ166" i="3" l="1"/>
  <c r="J166" i="3"/>
  <c r="AK166" i="3" l="1"/>
  <c r="K166" i="3"/>
  <c r="L166" i="3" l="1"/>
  <c r="M166" i="3" l="1"/>
  <c r="N166" i="3" l="1"/>
  <c r="AG208" i="38" l="1"/>
  <c r="AF166" i="3" s="1"/>
  <c r="AH208" i="38"/>
  <c r="AG166" i="3" s="1"/>
  <c r="O166" i="3"/>
  <c r="P166" i="3" l="1"/>
  <c r="Q166" i="3" l="1"/>
  <c r="R166" i="3" l="1"/>
  <c r="S166" i="3" l="1"/>
  <c r="T166" i="3" l="1"/>
  <c r="U166" i="3" l="1"/>
  <c r="V166" i="3" l="1"/>
  <c r="W166" i="3" l="1"/>
  <c r="X166" i="3" l="1"/>
  <c r="Y166" i="3" l="1"/>
  <c r="Z166" i="3" l="1"/>
  <c r="AA166" i="3" l="1"/>
  <c r="AB166" i="3" l="1"/>
  <c r="AD208" i="38"/>
  <c r="AC166" i="3" l="1"/>
  <c r="H208" i="38"/>
  <c r="AE208" i="38" s="1"/>
  <c r="C167" i="3"/>
  <c r="D167" i="3" l="1"/>
  <c r="AD166" i="3"/>
  <c r="H166" i="3"/>
  <c r="AI208" i="38"/>
  <c r="AH166" i="3" s="1"/>
  <c r="E167" i="3" l="1"/>
  <c r="F167" i="3" l="1"/>
  <c r="I167" i="3" l="1"/>
  <c r="AJ209" i="38"/>
  <c r="AI167" i="3" s="1"/>
  <c r="G167" i="3"/>
  <c r="AJ167" i="3" l="1"/>
  <c r="J167" i="3"/>
  <c r="AK167" i="3" l="1"/>
  <c r="K167" i="3"/>
  <c r="L167" i="3" l="1"/>
  <c r="M167" i="3" l="1"/>
  <c r="N167" i="3" l="1"/>
  <c r="AG209" i="38" l="1"/>
  <c r="AF167" i="3" s="1"/>
  <c r="AH209" i="38"/>
  <c r="AG167" i="3" s="1"/>
  <c r="O167" i="3"/>
  <c r="P167" i="3" l="1"/>
  <c r="Q167" i="3" l="1"/>
  <c r="R167" i="3" l="1"/>
  <c r="S167" i="3" l="1"/>
  <c r="T167" i="3" l="1"/>
  <c r="U167" i="3" l="1"/>
  <c r="V167" i="3" l="1"/>
  <c r="W167" i="3" l="1"/>
  <c r="X167" i="3" l="1"/>
  <c r="Y167" i="3" l="1"/>
  <c r="Z167" i="3" l="1"/>
  <c r="AA167" i="3" l="1"/>
  <c r="AB167" i="3" l="1"/>
  <c r="AD209" i="38"/>
  <c r="AC167" i="3" l="1"/>
  <c r="H209" i="38"/>
  <c r="AE209" i="38" s="1"/>
  <c r="C168" i="3"/>
  <c r="D168" i="3" l="1"/>
  <c r="AD167" i="3"/>
  <c r="H167" i="3"/>
  <c r="AI209" i="38"/>
  <c r="AH167" i="3" s="1"/>
  <c r="E168" i="3" l="1"/>
  <c r="F168" i="3" l="1"/>
  <c r="I168" i="3" l="1"/>
  <c r="AJ210" i="38"/>
  <c r="AI168" i="3" s="1"/>
  <c r="G168" i="3"/>
  <c r="AJ168" i="3" l="1"/>
  <c r="J168" i="3"/>
  <c r="AK168" i="3" l="1"/>
  <c r="K168" i="3"/>
  <c r="L168" i="3" l="1"/>
  <c r="M168" i="3" l="1"/>
  <c r="N168" i="3" l="1"/>
  <c r="AH210" i="38" l="1"/>
  <c r="AG168" i="3" s="1"/>
  <c r="AG210" i="38"/>
  <c r="AF168" i="3" s="1"/>
  <c r="O168" i="3"/>
  <c r="P168" i="3" l="1"/>
  <c r="Q168" i="3" l="1"/>
  <c r="R168" i="3" l="1"/>
  <c r="S168" i="3" l="1"/>
  <c r="T168" i="3" l="1"/>
  <c r="U168" i="3" l="1"/>
  <c r="V168" i="3" l="1"/>
  <c r="W168" i="3" l="1"/>
  <c r="X168" i="3" l="1"/>
  <c r="Y168" i="3" l="1"/>
  <c r="Z168" i="3" l="1"/>
  <c r="AA168" i="3" l="1"/>
  <c r="AB168" i="3" l="1"/>
  <c r="AD210" i="38"/>
  <c r="AC168" i="3" l="1"/>
  <c r="H210" i="38"/>
  <c r="AE210" i="38" s="1"/>
  <c r="C169" i="3"/>
  <c r="D169" i="3" l="1"/>
  <c r="H168" i="3"/>
  <c r="AD168" i="3"/>
  <c r="AI210" i="38"/>
  <c r="AH168" i="3" s="1"/>
  <c r="E169" i="3" l="1"/>
  <c r="F169" i="3" l="1"/>
  <c r="I169" i="3" l="1"/>
  <c r="AJ211" i="38"/>
  <c r="AI169" i="3" s="1"/>
  <c r="G169" i="3"/>
  <c r="AJ169" i="3" l="1"/>
  <c r="J169" i="3"/>
  <c r="AK169" i="3" l="1"/>
  <c r="K169" i="3"/>
  <c r="L169" i="3" l="1"/>
  <c r="M169" i="3" l="1"/>
  <c r="N169" i="3" l="1"/>
  <c r="AH211" i="38" l="1"/>
  <c r="AG169" i="3" s="1"/>
  <c r="AG211" i="38"/>
  <c r="AF169" i="3" s="1"/>
  <c r="O169" i="3"/>
  <c r="P169" i="3" l="1"/>
  <c r="Q169" i="3" l="1"/>
  <c r="R169" i="3" l="1"/>
  <c r="S169" i="3" l="1"/>
  <c r="T169" i="3" l="1"/>
  <c r="U169" i="3" l="1"/>
  <c r="V169" i="3" l="1"/>
  <c r="W169" i="3" l="1"/>
  <c r="X169" i="3" l="1"/>
  <c r="Y169" i="3" l="1"/>
  <c r="Z169" i="3" l="1"/>
  <c r="AA169" i="3" l="1"/>
  <c r="AB169" i="3" l="1"/>
  <c r="AD211" i="38"/>
  <c r="AC169" i="3" l="1"/>
  <c r="H211" i="38"/>
  <c r="AE211" i="38" s="1"/>
  <c r="C170" i="3"/>
  <c r="D170" i="3" l="1"/>
  <c r="H169" i="3"/>
  <c r="AD169" i="3"/>
  <c r="AI211" i="38"/>
  <c r="AH169" i="3" s="1"/>
  <c r="E170" i="3" l="1"/>
  <c r="F170" i="3" l="1"/>
  <c r="I170" i="3" l="1"/>
  <c r="AJ212" i="38"/>
  <c r="AI170" i="3" s="1"/>
  <c r="G170" i="3"/>
  <c r="AJ170" i="3" l="1"/>
  <c r="J170" i="3"/>
  <c r="AK170" i="3" l="1"/>
  <c r="K170" i="3"/>
  <c r="L170" i="3" l="1"/>
  <c r="M170" i="3" l="1"/>
  <c r="N170" i="3" l="1"/>
  <c r="AG212" i="38" l="1"/>
  <c r="AF170" i="3" s="1"/>
  <c r="AH212" i="38"/>
  <c r="AG170" i="3" s="1"/>
  <c r="O170" i="3"/>
  <c r="P170" i="3" l="1"/>
  <c r="Q170" i="3" l="1"/>
  <c r="R170" i="3" l="1"/>
  <c r="S170" i="3" l="1"/>
  <c r="T170" i="3" l="1"/>
  <c r="U170" i="3" l="1"/>
  <c r="V170" i="3" l="1"/>
  <c r="W170" i="3" l="1"/>
  <c r="X170" i="3" l="1"/>
  <c r="Y170" i="3" l="1"/>
  <c r="Z170" i="3" l="1"/>
  <c r="AA170" i="3" l="1"/>
  <c r="AB170" i="3" l="1"/>
  <c r="AD212" i="38"/>
  <c r="AC170" i="3" l="1"/>
  <c r="H212" i="38"/>
  <c r="AE212" i="38" s="1"/>
  <c r="C171" i="3"/>
  <c r="D171" i="3" l="1"/>
  <c r="H170" i="3"/>
  <c r="AD170" i="3"/>
  <c r="AI212" i="38"/>
  <c r="AH170" i="3" s="1"/>
  <c r="E171" i="3" l="1"/>
  <c r="F171" i="3" l="1"/>
  <c r="I171" i="3" l="1"/>
  <c r="AJ213" i="38"/>
  <c r="AI171" i="3" s="1"/>
  <c r="G171" i="3"/>
  <c r="AJ171" i="3" l="1"/>
  <c r="J171" i="3"/>
  <c r="AK171" i="3" l="1"/>
  <c r="K171" i="3"/>
  <c r="L171" i="3" l="1"/>
  <c r="M171" i="3" l="1"/>
  <c r="N171" i="3" l="1"/>
  <c r="AG213" i="38" l="1"/>
  <c r="AF171" i="3" s="1"/>
  <c r="AH213" i="38"/>
  <c r="AG171" i="3" s="1"/>
  <c r="O171" i="3"/>
  <c r="P171" i="3" l="1"/>
  <c r="Q171" i="3" l="1"/>
  <c r="R171" i="3" l="1"/>
  <c r="S171" i="3" l="1"/>
  <c r="T171" i="3" l="1"/>
  <c r="U171" i="3" l="1"/>
  <c r="V171" i="3" l="1"/>
  <c r="W171" i="3" l="1"/>
  <c r="X171" i="3" l="1"/>
  <c r="Y171" i="3" l="1"/>
  <c r="Z171" i="3" l="1"/>
  <c r="AA171" i="3" l="1"/>
  <c r="AB171" i="3" l="1"/>
  <c r="AD213" i="38"/>
  <c r="AC171" i="3" l="1"/>
  <c r="H213" i="38"/>
  <c r="AE213" i="38" s="1"/>
  <c r="C172" i="3"/>
  <c r="D172" i="3" l="1"/>
  <c r="H171" i="3"/>
  <c r="AD171" i="3"/>
  <c r="AI213" i="38"/>
  <c r="AH171" i="3" s="1"/>
  <c r="E172" i="3" l="1"/>
  <c r="F172" i="3" l="1"/>
  <c r="I172" i="3" l="1"/>
  <c r="AJ214" i="38"/>
  <c r="AI172" i="3" s="1"/>
  <c r="G172" i="3"/>
  <c r="AJ172" i="3" l="1"/>
  <c r="J172" i="3"/>
  <c r="AK172" i="3" l="1"/>
  <c r="K172" i="3"/>
  <c r="L172" i="3" l="1"/>
  <c r="M172" i="3" l="1"/>
  <c r="N172" i="3" l="1"/>
  <c r="AH214" i="38" l="1"/>
  <c r="AG172" i="3" s="1"/>
  <c r="O172" i="3"/>
  <c r="AG214" i="38" l="1"/>
  <c r="AF172" i="3" s="1"/>
  <c r="P172" i="3"/>
  <c r="Q172" i="3" l="1"/>
  <c r="R172" i="3" l="1"/>
  <c r="S172" i="3" l="1"/>
  <c r="T172" i="3" l="1"/>
  <c r="U172" i="3" l="1"/>
  <c r="V172" i="3" l="1"/>
  <c r="W172" i="3" l="1"/>
  <c r="X172" i="3" l="1"/>
  <c r="Y172" i="3" l="1"/>
  <c r="Z172" i="3" l="1"/>
  <c r="AA172" i="3" l="1"/>
  <c r="AB172" i="3" l="1"/>
  <c r="AD214" i="38"/>
  <c r="AC172" i="3" l="1"/>
  <c r="H214" i="38"/>
  <c r="AE214" i="38" s="1"/>
  <c r="C173" i="3"/>
  <c r="D173" i="3" l="1"/>
  <c r="AD172" i="3"/>
  <c r="H172" i="3"/>
  <c r="AI214" i="38"/>
  <c r="AH172" i="3" s="1"/>
  <c r="E173" i="3" l="1"/>
  <c r="F173" i="3" l="1"/>
  <c r="I173" i="3" l="1"/>
  <c r="AJ215" i="38"/>
  <c r="AI173" i="3" s="1"/>
  <c r="G173" i="3"/>
  <c r="AJ173" i="3" l="1"/>
  <c r="J173" i="3"/>
  <c r="AK173" i="3" l="1"/>
  <c r="K173" i="3"/>
  <c r="L173" i="3" l="1"/>
  <c r="M173" i="3" l="1"/>
  <c r="N173" i="3" l="1"/>
  <c r="AH215" i="38" l="1"/>
  <c r="AG173" i="3" s="1"/>
  <c r="AG215" i="38"/>
  <c r="AF173" i="3" s="1"/>
  <c r="O173" i="3"/>
  <c r="P173" i="3" l="1"/>
  <c r="Q173" i="3" l="1"/>
  <c r="R173" i="3" l="1"/>
  <c r="S173" i="3" l="1"/>
  <c r="T173" i="3" l="1"/>
  <c r="U173" i="3" l="1"/>
  <c r="V173" i="3" l="1"/>
  <c r="W173" i="3" l="1"/>
  <c r="X173" i="3" l="1"/>
  <c r="Y173" i="3" l="1"/>
  <c r="Z173" i="3" l="1"/>
  <c r="AA173" i="3" l="1"/>
  <c r="AB173" i="3" l="1"/>
  <c r="AD215" i="38"/>
  <c r="AC173" i="3" l="1"/>
  <c r="H215" i="38"/>
  <c r="AE215" i="38" s="1"/>
  <c r="C174" i="3"/>
  <c r="D174" i="3" l="1"/>
  <c r="H173" i="3"/>
  <c r="AD173" i="3"/>
  <c r="AI215" i="38"/>
  <c r="AH173" i="3" s="1"/>
  <c r="E174" i="3" l="1"/>
  <c r="F174" i="3" l="1"/>
  <c r="I174" i="3" l="1"/>
  <c r="AJ216" i="38"/>
  <c r="AI174" i="3" s="1"/>
  <c r="G174" i="3"/>
  <c r="AJ174" i="3" l="1"/>
  <c r="J174" i="3"/>
  <c r="AK174" i="3" l="1"/>
  <c r="K174" i="3"/>
  <c r="L174" i="3" l="1"/>
  <c r="M174" i="3" l="1"/>
  <c r="N174" i="3" l="1"/>
  <c r="AG216" i="38" l="1"/>
  <c r="AF174" i="3" s="1"/>
  <c r="AH216" i="38"/>
  <c r="AG174" i="3" s="1"/>
  <c r="O174" i="3"/>
  <c r="P174" i="3" l="1"/>
  <c r="Q174" i="3" l="1"/>
  <c r="R174" i="3" l="1"/>
  <c r="S174" i="3" l="1"/>
  <c r="T174" i="3" l="1"/>
  <c r="U174" i="3" l="1"/>
  <c r="V174" i="3" l="1"/>
  <c r="W174" i="3" l="1"/>
  <c r="X174" i="3" l="1"/>
  <c r="Y174" i="3" l="1"/>
  <c r="Z174" i="3" l="1"/>
  <c r="AA174" i="3" l="1"/>
  <c r="AB174" i="3" l="1"/>
  <c r="AD216" i="38"/>
  <c r="AC174" i="3" l="1"/>
  <c r="H216" i="38"/>
  <c r="AE216" i="38" s="1"/>
  <c r="C175" i="3"/>
  <c r="D175" i="3" l="1"/>
  <c r="AD174" i="3"/>
  <c r="H174" i="3"/>
  <c r="AI216" i="38"/>
  <c r="AH174" i="3" s="1"/>
  <c r="E175" i="3" l="1"/>
  <c r="F175" i="3" l="1"/>
  <c r="I175" i="3" l="1"/>
  <c r="AJ217" i="38"/>
  <c r="AI175" i="3" s="1"/>
  <c r="G175" i="3"/>
  <c r="AJ175" i="3" l="1"/>
  <c r="J175" i="3"/>
  <c r="AK175" i="3" l="1"/>
  <c r="K175" i="3"/>
  <c r="L175" i="3" l="1"/>
  <c r="M175" i="3" l="1"/>
  <c r="N175" i="3" l="1"/>
  <c r="AH217" i="38" l="1"/>
  <c r="AG175" i="3" s="1"/>
  <c r="AG217" i="38"/>
  <c r="AF175" i="3" s="1"/>
  <c r="O175" i="3"/>
  <c r="P175" i="3" l="1"/>
  <c r="Q175" i="3" l="1"/>
  <c r="R175" i="3" l="1"/>
  <c r="S175" i="3" l="1"/>
  <c r="T175" i="3" l="1"/>
  <c r="U175" i="3" l="1"/>
  <c r="V175" i="3" l="1"/>
  <c r="W175" i="3" l="1"/>
  <c r="X175" i="3" l="1"/>
  <c r="Y175" i="3" l="1"/>
  <c r="Z175" i="3" l="1"/>
  <c r="AA175" i="3" l="1"/>
  <c r="AB175" i="3" l="1"/>
  <c r="AD217" i="38"/>
  <c r="AC175" i="3" l="1"/>
  <c r="H217" i="38"/>
  <c r="AE217" i="38" s="1"/>
  <c r="C176" i="3"/>
  <c r="D176" i="3" l="1"/>
  <c r="H175" i="3"/>
  <c r="AD175" i="3"/>
  <c r="AI217" i="38"/>
  <c r="AH175" i="3" s="1"/>
  <c r="E176" i="3" l="1"/>
  <c r="F176" i="3" l="1"/>
  <c r="I176" i="3" l="1"/>
  <c r="AJ218" i="38"/>
  <c r="AI176" i="3" s="1"/>
  <c r="G176" i="3"/>
  <c r="AJ176" i="3" l="1"/>
  <c r="J176" i="3"/>
  <c r="AK176" i="3" l="1"/>
  <c r="K176" i="3"/>
  <c r="L176" i="3" l="1"/>
  <c r="M176" i="3" l="1"/>
  <c r="N176" i="3" l="1"/>
  <c r="AH218" i="38" l="1"/>
  <c r="AG176" i="3" s="1"/>
  <c r="AG218" i="38"/>
  <c r="AF176" i="3" s="1"/>
  <c r="O176" i="3"/>
  <c r="P176" i="3" l="1"/>
  <c r="Q176" i="3" l="1"/>
  <c r="R176" i="3" l="1"/>
  <c r="S176" i="3" l="1"/>
  <c r="T176" i="3" l="1"/>
  <c r="U176" i="3" l="1"/>
  <c r="V176" i="3" l="1"/>
  <c r="W176" i="3" l="1"/>
  <c r="X176" i="3" l="1"/>
  <c r="Y176" i="3" l="1"/>
  <c r="Z176" i="3" l="1"/>
  <c r="AA176" i="3" l="1"/>
  <c r="AB176" i="3" l="1"/>
  <c r="AD218" i="38"/>
  <c r="AC176" i="3" l="1"/>
  <c r="H218" i="38"/>
  <c r="AE218" i="38" s="1"/>
  <c r="C177" i="3"/>
  <c r="D177" i="3" l="1"/>
  <c r="AD176" i="3"/>
  <c r="H176" i="3"/>
  <c r="AI218" i="38"/>
  <c r="AH176" i="3" s="1"/>
  <c r="E177" i="3" l="1"/>
  <c r="F177" i="3" l="1"/>
  <c r="I177" i="3" l="1"/>
  <c r="AJ219" i="38"/>
  <c r="AI177" i="3" s="1"/>
  <c r="G177" i="3"/>
  <c r="AJ177" i="3" l="1"/>
  <c r="J177" i="3"/>
  <c r="AK177" i="3" l="1"/>
  <c r="K177" i="3"/>
  <c r="L177" i="3" l="1"/>
  <c r="M177" i="3" l="1"/>
  <c r="N177" i="3" l="1"/>
  <c r="AH219" i="38" l="1"/>
  <c r="AG177" i="3" s="1"/>
  <c r="AG219" i="38"/>
  <c r="AF177" i="3" s="1"/>
  <c r="O177" i="3"/>
  <c r="P177" i="3" l="1"/>
  <c r="Q177" i="3" l="1"/>
  <c r="R177" i="3" l="1"/>
  <c r="S177" i="3" l="1"/>
  <c r="T177" i="3" l="1"/>
  <c r="U177" i="3" l="1"/>
  <c r="V177" i="3" l="1"/>
  <c r="W177" i="3" l="1"/>
  <c r="X177" i="3" l="1"/>
  <c r="Y177" i="3" l="1"/>
  <c r="Z177" i="3" l="1"/>
  <c r="AA177" i="3" l="1"/>
  <c r="AB177" i="3" l="1"/>
  <c r="AD219" i="38"/>
  <c r="AC177" i="3" l="1"/>
  <c r="H219" i="38"/>
  <c r="AE219" i="38" s="1"/>
  <c r="C178" i="3"/>
  <c r="D178" i="3" l="1"/>
  <c r="AD177" i="3"/>
  <c r="H177" i="3"/>
  <c r="AI219" i="38"/>
  <c r="AH177" i="3" s="1"/>
  <c r="E178" i="3" l="1"/>
  <c r="F178" i="3" l="1"/>
  <c r="I178" i="3" l="1"/>
  <c r="AJ220" i="38"/>
  <c r="AI178" i="3" s="1"/>
  <c r="G178" i="3"/>
  <c r="AJ178" i="3" l="1"/>
  <c r="J178" i="3"/>
  <c r="AK178" i="3" l="1"/>
  <c r="K178" i="3"/>
  <c r="L178" i="3" l="1"/>
  <c r="M178" i="3" l="1"/>
  <c r="N178" i="3" l="1"/>
  <c r="AG220" i="38" l="1"/>
  <c r="AF178" i="3" s="1"/>
  <c r="AH220" i="38"/>
  <c r="AG178" i="3" s="1"/>
  <c r="O178" i="3"/>
  <c r="P178" i="3" l="1"/>
  <c r="Q178" i="3" l="1"/>
  <c r="R178" i="3" l="1"/>
  <c r="S178" i="3" l="1"/>
  <c r="T178" i="3" l="1"/>
  <c r="U178" i="3" l="1"/>
  <c r="V178" i="3" l="1"/>
  <c r="W178" i="3" l="1"/>
  <c r="X178" i="3" l="1"/>
  <c r="Y178" i="3" l="1"/>
  <c r="Z178" i="3" l="1"/>
  <c r="AA178" i="3" l="1"/>
  <c r="AB178" i="3" l="1"/>
  <c r="AD220" i="38"/>
  <c r="AC178" i="3" l="1"/>
  <c r="H220" i="38"/>
  <c r="AE220" i="38" s="1"/>
  <c r="C179" i="3"/>
  <c r="D179" i="3" l="1"/>
  <c r="AD178" i="3"/>
  <c r="H178" i="3"/>
  <c r="AI220" i="38"/>
  <c r="AH178" i="3" s="1"/>
  <c r="E179" i="3" l="1"/>
  <c r="F179" i="3" l="1"/>
  <c r="I179" i="3" l="1"/>
  <c r="AJ221" i="38"/>
  <c r="AI179" i="3" s="1"/>
  <c r="G179" i="3"/>
  <c r="AJ179" i="3" l="1"/>
  <c r="J179" i="3"/>
  <c r="AK179" i="3" l="1"/>
  <c r="K179" i="3"/>
  <c r="L179" i="3" l="1"/>
  <c r="M179" i="3" l="1"/>
  <c r="N179" i="3" l="1"/>
  <c r="AG221" i="38" l="1"/>
  <c r="AF179" i="3" s="1"/>
  <c r="AH221" i="38"/>
  <c r="AG179" i="3" s="1"/>
  <c r="O179" i="3"/>
  <c r="P179" i="3" l="1"/>
  <c r="Q179" i="3" l="1"/>
  <c r="R179" i="3" l="1"/>
  <c r="S179" i="3" l="1"/>
  <c r="T179" i="3" l="1"/>
  <c r="U179" i="3" l="1"/>
  <c r="V179" i="3" l="1"/>
  <c r="W179" i="3" l="1"/>
  <c r="X179" i="3" l="1"/>
  <c r="Y179" i="3" l="1"/>
  <c r="Z179" i="3" l="1"/>
  <c r="AA179" i="3" l="1"/>
  <c r="AB179" i="3" l="1"/>
  <c r="AD221" i="38"/>
  <c r="AC179" i="3" l="1"/>
  <c r="H221" i="38"/>
  <c r="AE221" i="38" s="1"/>
  <c r="C180" i="3"/>
  <c r="D180" i="3" l="1"/>
  <c r="H179" i="3"/>
  <c r="AD179" i="3"/>
  <c r="AI221" i="38"/>
  <c r="AH179" i="3" s="1"/>
  <c r="E180" i="3" l="1"/>
  <c r="F180" i="3" l="1"/>
  <c r="I180" i="3" l="1"/>
  <c r="AJ222" i="38"/>
  <c r="AI180" i="3" s="1"/>
  <c r="G180" i="3"/>
  <c r="AJ180" i="3" l="1"/>
  <c r="J180" i="3"/>
  <c r="AK180" i="3" l="1"/>
  <c r="K180" i="3"/>
  <c r="L180" i="3" l="1"/>
  <c r="M180" i="3" l="1"/>
  <c r="N180" i="3" l="1"/>
  <c r="AH222" i="38" l="1"/>
  <c r="AG180" i="3" s="1"/>
  <c r="AG222" i="38"/>
  <c r="AF180" i="3" s="1"/>
  <c r="O180" i="3"/>
  <c r="P180" i="3" l="1"/>
  <c r="Q180" i="3" l="1"/>
  <c r="R180" i="3" l="1"/>
  <c r="S180" i="3" l="1"/>
  <c r="T180" i="3" l="1"/>
  <c r="U180" i="3" l="1"/>
  <c r="V180" i="3" l="1"/>
  <c r="W180" i="3" l="1"/>
  <c r="X180" i="3" l="1"/>
  <c r="Y180" i="3" l="1"/>
  <c r="Z180" i="3" l="1"/>
  <c r="AA180" i="3" l="1"/>
  <c r="AB180" i="3" l="1"/>
  <c r="AD222" i="38"/>
  <c r="AC180" i="3" l="1"/>
  <c r="H222" i="38"/>
  <c r="AE222" i="38" s="1"/>
  <c r="C181" i="3"/>
  <c r="D181" i="3" l="1"/>
  <c r="AD180" i="3"/>
  <c r="H180" i="3"/>
  <c r="AI222" i="38"/>
  <c r="AH180" i="3" s="1"/>
  <c r="E181" i="3" l="1"/>
  <c r="F181" i="3" l="1"/>
  <c r="I181" i="3" l="1"/>
  <c r="AJ223" i="38"/>
  <c r="AI181" i="3" s="1"/>
  <c r="G181" i="3"/>
  <c r="AJ181" i="3" l="1"/>
  <c r="J181" i="3"/>
  <c r="AK181" i="3" l="1"/>
  <c r="K181" i="3"/>
  <c r="L181" i="3" l="1"/>
  <c r="M181" i="3" l="1"/>
  <c r="N181" i="3" l="1"/>
  <c r="AH223" i="38" l="1"/>
  <c r="AG181" i="3" s="1"/>
  <c r="AG223" i="38"/>
  <c r="AF181" i="3" s="1"/>
  <c r="O181" i="3"/>
  <c r="P181" i="3" l="1"/>
  <c r="Q181" i="3" l="1"/>
  <c r="R181" i="3" l="1"/>
  <c r="S181" i="3" l="1"/>
  <c r="T181" i="3" l="1"/>
  <c r="U181" i="3" l="1"/>
  <c r="V181" i="3" l="1"/>
  <c r="W181" i="3" l="1"/>
  <c r="X181" i="3" l="1"/>
  <c r="Y181" i="3" l="1"/>
  <c r="Z181" i="3" l="1"/>
  <c r="AA181" i="3" l="1"/>
  <c r="AB181" i="3" l="1"/>
  <c r="AD223" i="38"/>
  <c r="AC181" i="3" l="1"/>
  <c r="H223" i="38"/>
  <c r="AE223" i="38" s="1"/>
  <c r="C182" i="3"/>
  <c r="D182" i="3" l="1"/>
  <c r="H181" i="3"/>
  <c r="AD181" i="3"/>
  <c r="AI223" i="38"/>
  <c r="AH181" i="3" s="1"/>
  <c r="E182" i="3" l="1"/>
  <c r="F182" i="3" l="1"/>
  <c r="I182" i="3" l="1"/>
  <c r="AJ224" i="38"/>
  <c r="AI182" i="3" s="1"/>
  <c r="G182" i="3"/>
  <c r="AJ182" i="3" l="1"/>
  <c r="J182" i="3"/>
  <c r="AK182" i="3" l="1"/>
  <c r="K182" i="3"/>
  <c r="L182" i="3" l="1"/>
  <c r="M182" i="3" l="1"/>
  <c r="N182" i="3" l="1"/>
  <c r="AG224" i="38" l="1"/>
  <c r="AF182" i="3" s="1"/>
  <c r="AH224" i="38"/>
  <c r="AG182" i="3" s="1"/>
  <c r="O182" i="3"/>
  <c r="P182" i="3" l="1"/>
  <c r="Q182" i="3" l="1"/>
  <c r="R182" i="3" l="1"/>
  <c r="S182" i="3" l="1"/>
  <c r="T182" i="3" l="1"/>
  <c r="U182" i="3" l="1"/>
  <c r="V182" i="3" l="1"/>
  <c r="W182" i="3" l="1"/>
  <c r="X182" i="3" l="1"/>
  <c r="Y182" i="3" l="1"/>
  <c r="Z182" i="3" l="1"/>
  <c r="AA182" i="3" l="1"/>
  <c r="AB182" i="3" l="1"/>
  <c r="AD224" i="38"/>
  <c r="AC182" i="3" l="1"/>
  <c r="H224" i="38"/>
  <c r="AE224" i="38" s="1"/>
  <c r="C183" i="3"/>
  <c r="D183" i="3" l="1"/>
  <c r="H182" i="3"/>
  <c r="AD182" i="3"/>
  <c r="AI224" i="38"/>
  <c r="AH182" i="3" s="1"/>
  <c r="E183" i="3" l="1"/>
  <c r="F183" i="3" l="1"/>
  <c r="I183" i="3" l="1"/>
  <c r="AJ225" i="38"/>
  <c r="AI183" i="3" s="1"/>
  <c r="G183" i="3"/>
  <c r="AJ183" i="3" l="1"/>
  <c r="J183" i="3"/>
  <c r="AK183" i="3" l="1"/>
  <c r="K183" i="3"/>
  <c r="L183" i="3" l="1"/>
  <c r="M183" i="3" l="1"/>
  <c r="N183" i="3" l="1"/>
  <c r="AG225" i="38" l="1"/>
  <c r="AF183" i="3" s="1"/>
  <c r="AH225" i="38"/>
  <c r="AG183" i="3" s="1"/>
  <c r="O183" i="3"/>
  <c r="P183" i="3" l="1"/>
  <c r="Q183" i="3" l="1"/>
  <c r="R183" i="3" l="1"/>
  <c r="S183" i="3" l="1"/>
  <c r="T183" i="3" l="1"/>
  <c r="U183" i="3" l="1"/>
  <c r="V183" i="3" l="1"/>
  <c r="W183" i="3" l="1"/>
  <c r="X183" i="3" l="1"/>
  <c r="Y183" i="3" l="1"/>
  <c r="Z183" i="3" l="1"/>
  <c r="AA183" i="3" l="1"/>
  <c r="AB183" i="3" l="1"/>
  <c r="AD225" i="38"/>
  <c r="AC183" i="3" l="1"/>
  <c r="H225" i="38"/>
  <c r="AE225" i="38" s="1"/>
  <c r="C184" i="3"/>
  <c r="D184" i="3" l="1"/>
  <c r="H183" i="3"/>
  <c r="AD183" i="3"/>
  <c r="AI225" i="38"/>
  <c r="AH183" i="3" s="1"/>
  <c r="E184" i="3" l="1"/>
  <c r="F184" i="3" l="1"/>
  <c r="I184" i="3" l="1"/>
  <c r="AJ226" i="38"/>
  <c r="AI184" i="3" s="1"/>
  <c r="G184" i="3"/>
  <c r="AJ184" i="3" l="1"/>
  <c r="J184" i="3"/>
  <c r="AK184" i="3" l="1"/>
  <c r="K184" i="3"/>
  <c r="L184" i="3" l="1"/>
  <c r="M184" i="3" l="1"/>
  <c r="N184" i="3" l="1"/>
  <c r="AH226" i="38" l="1"/>
  <c r="AG184" i="3" s="1"/>
  <c r="AG226" i="38"/>
  <c r="AF184" i="3" s="1"/>
  <c r="O184" i="3"/>
  <c r="P184" i="3" l="1"/>
  <c r="Q184" i="3" l="1"/>
  <c r="R184" i="3" l="1"/>
  <c r="S184" i="3" l="1"/>
  <c r="T184" i="3" l="1"/>
  <c r="U184" i="3" l="1"/>
  <c r="V184" i="3" l="1"/>
  <c r="W184" i="3" l="1"/>
  <c r="X184" i="3" l="1"/>
  <c r="Y184" i="3" l="1"/>
  <c r="Z184" i="3" l="1"/>
  <c r="AA184" i="3" l="1"/>
  <c r="AB184" i="3" l="1"/>
  <c r="AD226" i="38"/>
  <c r="AC184" i="3" l="1"/>
  <c r="H226" i="38"/>
  <c r="AE226" i="38" s="1"/>
  <c r="C185" i="3"/>
  <c r="D185" i="3" l="1"/>
  <c r="AD184" i="3"/>
  <c r="H184" i="3"/>
  <c r="AI226" i="38"/>
  <c r="AH184" i="3" s="1"/>
  <c r="E185" i="3" l="1"/>
  <c r="F185" i="3" l="1"/>
  <c r="I185" i="3" l="1"/>
  <c r="AJ227" i="38"/>
  <c r="AI185" i="3" s="1"/>
  <c r="G185" i="3"/>
  <c r="AJ185" i="3" l="1"/>
  <c r="J185" i="3"/>
  <c r="AK185" i="3" l="1"/>
  <c r="K185" i="3"/>
  <c r="L185" i="3" l="1"/>
  <c r="M185" i="3" l="1"/>
  <c r="N185" i="3" l="1"/>
  <c r="AH227" i="38" l="1"/>
  <c r="AG185" i="3" s="1"/>
  <c r="AG227" i="38"/>
  <c r="AF185" i="3" s="1"/>
  <c r="O185" i="3"/>
  <c r="P185" i="3" l="1"/>
  <c r="Q185" i="3" l="1"/>
  <c r="R185" i="3" l="1"/>
  <c r="S185" i="3" l="1"/>
  <c r="T185" i="3" l="1"/>
  <c r="U185" i="3" l="1"/>
  <c r="V185" i="3" l="1"/>
  <c r="W185" i="3" l="1"/>
  <c r="X185" i="3" l="1"/>
  <c r="Y185" i="3" l="1"/>
  <c r="Z185" i="3" l="1"/>
  <c r="AA185" i="3" l="1"/>
  <c r="AB185" i="3" l="1"/>
  <c r="AD227" i="38"/>
  <c r="AC185" i="3" l="1"/>
  <c r="H227" i="38"/>
  <c r="AE227" i="38" s="1"/>
  <c r="C186" i="3"/>
  <c r="D186" i="3" l="1"/>
  <c r="H185" i="3"/>
  <c r="AD185" i="3"/>
  <c r="AI227" i="38"/>
  <c r="AH185" i="3" s="1"/>
  <c r="E186" i="3" l="1"/>
  <c r="F186" i="3" l="1"/>
  <c r="I186" i="3" l="1"/>
  <c r="AJ228" i="38"/>
  <c r="AI186" i="3" s="1"/>
  <c r="G186" i="3"/>
  <c r="AJ186" i="3" l="1"/>
  <c r="J186" i="3"/>
  <c r="AK186" i="3" l="1"/>
  <c r="K186" i="3"/>
  <c r="L186" i="3" l="1"/>
  <c r="M186" i="3" l="1"/>
  <c r="N186" i="3" l="1"/>
  <c r="AH228" i="38" l="1"/>
  <c r="AG186" i="3" s="1"/>
  <c r="AG228" i="38"/>
  <c r="AF186" i="3" s="1"/>
  <c r="O186" i="3"/>
  <c r="P186" i="3" l="1"/>
  <c r="Q186" i="3" l="1"/>
  <c r="R186" i="3" l="1"/>
  <c r="S186" i="3" l="1"/>
  <c r="T186" i="3" l="1"/>
  <c r="U186" i="3" l="1"/>
  <c r="V186" i="3" l="1"/>
  <c r="W186" i="3" l="1"/>
  <c r="X186" i="3" l="1"/>
  <c r="Y186" i="3" l="1"/>
  <c r="Z186" i="3" l="1"/>
  <c r="AA186" i="3" l="1"/>
  <c r="AB186" i="3" l="1"/>
  <c r="AD228" i="38"/>
  <c r="AC186" i="3" l="1"/>
  <c r="H228" i="38"/>
  <c r="AE228" i="38" s="1"/>
  <c r="C187" i="3"/>
  <c r="D187" i="3" l="1"/>
  <c r="H186" i="3"/>
  <c r="AD186" i="3"/>
  <c r="AI228" i="38"/>
  <c r="AH186" i="3" s="1"/>
  <c r="E187" i="3" l="1"/>
  <c r="F187" i="3" l="1"/>
  <c r="I187" i="3" l="1"/>
  <c r="AJ229" i="38"/>
  <c r="AI187" i="3" s="1"/>
  <c r="G187" i="3"/>
  <c r="AJ187" i="3" l="1"/>
  <c r="J187" i="3"/>
  <c r="AK187" i="3" l="1"/>
  <c r="K187" i="3"/>
  <c r="L187" i="3" l="1"/>
  <c r="M187" i="3" l="1"/>
  <c r="N187" i="3" l="1"/>
  <c r="AG229" i="38" l="1"/>
  <c r="AF187" i="3" s="1"/>
  <c r="AH229" i="38"/>
  <c r="AG187" i="3" s="1"/>
  <c r="O187" i="3"/>
  <c r="P187" i="3" l="1"/>
  <c r="Q187" i="3" l="1"/>
  <c r="R187" i="3" l="1"/>
  <c r="S187" i="3" l="1"/>
  <c r="T187" i="3" l="1"/>
  <c r="U187" i="3" l="1"/>
  <c r="V187" i="3" l="1"/>
  <c r="W187" i="3" l="1"/>
  <c r="X187" i="3" l="1"/>
  <c r="Y187" i="3" l="1"/>
  <c r="Z187" i="3" l="1"/>
  <c r="AA187" i="3" l="1"/>
  <c r="AB187" i="3" l="1"/>
  <c r="AD229" i="38"/>
  <c r="AC187" i="3" l="1"/>
  <c r="H229" i="38"/>
  <c r="AE229" i="38" s="1"/>
  <c r="C188" i="3"/>
  <c r="D188" i="3" l="1"/>
  <c r="H187" i="3"/>
  <c r="AD187" i="3"/>
  <c r="AI229" i="38"/>
  <c r="AH187" i="3" s="1"/>
  <c r="E188" i="3" l="1"/>
  <c r="F188" i="3" l="1"/>
  <c r="I188" i="3" l="1"/>
  <c r="AJ230" i="38"/>
  <c r="AI188" i="3" s="1"/>
  <c r="G188" i="3"/>
  <c r="AJ188" i="3" l="1"/>
  <c r="J188" i="3"/>
  <c r="AK188" i="3" l="1"/>
  <c r="K188" i="3"/>
  <c r="L188" i="3" l="1"/>
  <c r="M188" i="3" l="1"/>
  <c r="N188" i="3" l="1"/>
  <c r="AH230" i="38" l="1"/>
  <c r="AG188" i="3" s="1"/>
  <c r="AG230" i="38"/>
  <c r="AF188" i="3" s="1"/>
  <c r="O188" i="3"/>
  <c r="P188" i="3" l="1"/>
  <c r="Q188" i="3" l="1"/>
  <c r="R188" i="3" l="1"/>
  <c r="S188" i="3" l="1"/>
  <c r="T188" i="3" l="1"/>
  <c r="U188" i="3" l="1"/>
  <c r="V188" i="3" l="1"/>
  <c r="W188" i="3" l="1"/>
  <c r="X188" i="3" l="1"/>
  <c r="Y188" i="3" l="1"/>
  <c r="Z188" i="3" l="1"/>
  <c r="AA188" i="3" l="1"/>
  <c r="AB188" i="3" l="1"/>
  <c r="AD230" i="38"/>
  <c r="AC188" i="3" l="1"/>
  <c r="H230" i="38"/>
  <c r="AE230" i="38" s="1"/>
  <c r="C189" i="3"/>
  <c r="D189" i="3" l="1"/>
  <c r="H188" i="3"/>
  <c r="AD188" i="3"/>
  <c r="AI230" i="38"/>
  <c r="AH188" i="3" s="1"/>
  <c r="E189" i="3" l="1"/>
  <c r="F189" i="3" l="1"/>
  <c r="I189" i="3" l="1"/>
  <c r="AJ231" i="38"/>
  <c r="AI189" i="3" s="1"/>
  <c r="G189" i="3"/>
  <c r="AJ189" i="3" l="1"/>
  <c r="J189" i="3"/>
  <c r="AK189" i="3" l="1"/>
  <c r="K189" i="3"/>
  <c r="L189" i="3" l="1"/>
  <c r="M189" i="3" l="1"/>
  <c r="N189" i="3" l="1"/>
  <c r="AH231" i="38" l="1"/>
  <c r="AG189" i="3" s="1"/>
  <c r="AG231" i="38"/>
  <c r="AF189" i="3" s="1"/>
  <c r="O189" i="3"/>
  <c r="P189" i="3" l="1"/>
  <c r="Q189" i="3" l="1"/>
  <c r="R189" i="3" l="1"/>
  <c r="S189" i="3" l="1"/>
  <c r="T189" i="3" l="1"/>
  <c r="U189" i="3" l="1"/>
  <c r="V189" i="3" l="1"/>
  <c r="W189" i="3" l="1"/>
  <c r="X189" i="3" l="1"/>
  <c r="Y189" i="3" l="1"/>
  <c r="Z189" i="3" l="1"/>
  <c r="AA189" i="3" l="1"/>
  <c r="AB189" i="3" l="1"/>
  <c r="AD231" i="38"/>
  <c r="AC189" i="3" l="1"/>
  <c r="H231" i="38"/>
  <c r="AE231" i="38" s="1"/>
  <c r="C190" i="3"/>
  <c r="D190" i="3" l="1"/>
  <c r="H189" i="3"/>
  <c r="AD189" i="3"/>
  <c r="AI231" i="38"/>
  <c r="AH189" i="3" s="1"/>
  <c r="E190" i="3" l="1"/>
  <c r="F190" i="3" l="1"/>
  <c r="I190" i="3" l="1"/>
  <c r="AJ232" i="38"/>
  <c r="AI190" i="3" s="1"/>
  <c r="G190" i="3"/>
  <c r="AJ190" i="3" l="1"/>
  <c r="J190" i="3"/>
  <c r="AK190" i="3" l="1"/>
  <c r="K190" i="3"/>
  <c r="L190" i="3" l="1"/>
  <c r="M190" i="3" l="1"/>
  <c r="N190" i="3" l="1"/>
  <c r="AH232" i="38" l="1"/>
  <c r="AG190" i="3" s="1"/>
  <c r="AG232" i="38"/>
  <c r="AF190" i="3" s="1"/>
  <c r="O190" i="3"/>
  <c r="P190" i="3" l="1"/>
  <c r="Q190" i="3" l="1"/>
  <c r="R190" i="3" l="1"/>
  <c r="S190" i="3" l="1"/>
  <c r="T190" i="3" l="1"/>
  <c r="U190" i="3" l="1"/>
  <c r="V190" i="3" l="1"/>
  <c r="W190" i="3" l="1"/>
  <c r="X190" i="3" l="1"/>
  <c r="Y190" i="3" l="1"/>
  <c r="Z190" i="3" l="1"/>
  <c r="AA190" i="3" l="1"/>
  <c r="AB190" i="3" l="1"/>
  <c r="AD232" i="38"/>
  <c r="AC190" i="3" l="1"/>
  <c r="H232" i="38"/>
  <c r="AE232" i="38" s="1"/>
  <c r="C191" i="3"/>
  <c r="D191" i="3" l="1"/>
  <c r="AD190" i="3"/>
  <c r="H190" i="3"/>
  <c r="AI232" i="38"/>
  <c r="AH190" i="3" s="1"/>
  <c r="E191" i="3" l="1"/>
  <c r="F191" i="3" l="1"/>
  <c r="I191" i="3" l="1"/>
  <c r="AJ233" i="38"/>
  <c r="AI191" i="3" s="1"/>
  <c r="G191" i="3"/>
  <c r="AJ191" i="3" l="1"/>
  <c r="J191" i="3"/>
  <c r="AK191" i="3" l="1"/>
  <c r="K191" i="3"/>
  <c r="L191" i="3" l="1"/>
  <c r="M191" i="3" l="1"/>
  <c r="N191" i="3" l="1"/>
  <c r="AG233" i="38" l="1"/>
  <c r="AF191" i="3" s="1"/>
  <c r="AH233" i="38"/>
  <c r="AG191" i="3" s="1"/>
  <c r="O191" i="3"/>
  <c r="P191" i="3" l="1"/>
  <c r="Q191" i="3" l="1"/>
  <c r="R191" i="3" l="1"/>
  <c r="S191" i="3" l="1"/>
  <c r="T191" i="3" l="1"/>
  <c r="U191" i="3" l="1"/>
  <c r="V191" i="3" l="1"/>
  <c r="W191" i="3" l="1"/>
  <c r="X191" i="3" l="1"/>
  <c r="Y191" i="3" l="1"/>
  <c r="Z191" i="3" l="1"/>
  <c r="AA191" i="3" l="1"/>
  <c r="AB191" i="3" l="1"/>
  <c r="AD233" i="38"/>
  <c r="AC191" i="3" l="1"/>
  <c r="H233" i="38"/>
  <c r="AE233" i="38" s="1"/>
  <c r="C192" i="3"/>
  <c r="D192" i="3" l="1"/>
  <c r="AD191" i="3"/>
  <c r="H191" i="3"/>
  <c r="AI233" i="38"/>
  <c r="AH191" i="3" s="1"/>
  <c r="E192" i="3" l="1"/>
  <c r="F192" i="3" l="1"/>
  <c r="I192" i="3" l="1"/>
  <c r="AJ234" i="38"/>
  <c r="AI192" i="3" s="1"/>
  <c r="G192" i="3"/>
  <c r="AJ192" i="3" l="1"/>
  <c r="J192" i="3"/>
  <c r="AK192" i="3" l="1"/>
  <c r="K192" i="3"/>
  <c r="L192" i="3" l="1"/>
  <c r="M192" i="3" l="1"/>
  <c r="N192" i="3" l="1"/>
  <c r="AH234" i="38" l="1"/>
  <c r="AG192" i="3" s="1"/>
  <c r="AG234" i="38"/>
  <c r="AF192" i="3" s="1"/>
  <c r="O192" i="3"/>
  <c r="P192" i="3" l="1"/>
  <c r="Q192" i="3" l="1"/>
  <c r="R192" i="3" l="1"/>
  <c r="S192" i="3" l="1"/>
  <c r="T192" i="3" l="1"/>
  <c r="U192" i="3" l="1"/>
  <c r="V192" i="3" l="1"/>
  <c r="W192" i="3" l="1"/>
  <c r="X192" i="3" l="1"/>
  <c r="Y192" i="3" l="1"/>
  <c r="Z192" i="3" l="1"/>
  <c r="AA192" i="3" l="1"/>
  <c r="AB192" i="3" l="1"/>
  <c r="AD234" i="38"/>
  <c r="AC192" i="3" l="1"/>
  <c r="H234" i="38"/>
  <c r="AE234" i="38" s="1"/>
  <c r="C193" i="3"/>
  <c r="D193" i="3" l="1"/>
  <c r="H192" i="3"/>
  <c r="AD192" i="3"/>
  <c r="AI234" i="38"/>
  <c r="AH192" i="3" s="1"/>
  <c r="E193" i="3" l="1"/>
  <c r="F193" i="3" l="1"/>
  <c r="I193" i="3" l="1"/>
  <c r="AJ235" i="38"/>
  <c r="AI193" i="3" s="1"/>
  <c r="G193" i="3"/>
  <c r="AJ193" i="3" l="1"/>
  <c r="J193" i="3"/>
  <c r="AK193" i="3" l="1"/>
  <c r="K193" i="3"/>
  <c r="L193" i="3" l="1"/>
  <c r="M193" i="3" l="1"/>
  <c r="N193" i="3" l="1"/>
  <c r="AH235" i="38" l="1"/>
  <c r="AG193" i="3" s="1"/>
  <c r="AG235" i="38"/>
  <c r="AF193" i="3" s="1"/>
  <c r="O193" i="3"/>
  <c r="P193" i="3" l="1"/>
  <c r="Q193" i="3" l="1"/>
  <c r="R193" i="3" l="1"/>
  <c r="S193" i="3" l="1"/>
  <c r="T193" i="3" l="1"/>
  <c r="U193" i="3" l="1"/>
  <c r="V193" i="3" l="1"/>
  <c r="W193" i="3" l="1"/>
  <c r="X193" i="3" l="1"/>
  <c r="Y193" i="3" l="1"/>
  <c r="Z193" i="3" l="1"/>
  <c r="AA193" i="3" l="1"/>
  <c r="AB193" i="3" l="1"/>
  <c r="AD235" i="38"/>
  <c r="AC193" i="3" l="1"/>
  <c r="H235" i="38"/>
  <c r="AE235" i="38" s="1"/>
  <c r="C194" i="3"/>
  <c r="D194" i="3" l="1"/>
  <c r="H193" i="3"/>
  <c r="AD193" i="3"/>
  <c r="AI235" i="38"/>
  <c r="AH193" i="3" s="1"/>
  <c r="E194" i="3" l="1"/>
  <c r="F194" i="3" l="1"/>
  <c r="I194" i="3" l="1"/>
  <c r="AJ236" i="38"/>
  <c r="AI194" i="3" s="1"/>
  <c r="G194" i="3"/>
  <c r="AJ194" i="3" l="1"/>
  <c r="J194" i="3"/>
  <c r="AK194" i="3" l="1"/>
  <c r="K194" i="3"/>
  <c r="L194" i="3" l="1"/>
  <c r="M194" i="3" l="1"/>
  <c r="N194" i="3" l="1"/>
  <c r="AG236" i="38" l="1"/>
  <c r="AF194" i="3" s="1"/>
  <c r="AH236" i="38"/>
  <c r="AG194" i="3" s="1"/>
  <c r="O194" i="3"/>
  <c r="P194" i="3" l="1"/>
  <c r="Q194" i="3" l="1"/>
  <c r="R194" i="3" l="1"/>
  <c r="S194" i="3" l="1"/>
  <c r="T194" i="3" l="1"/>
  <c r="U194" i="3" l="1"/>
  <c r="V194" i="3" l="1"/>
  <c r="W194" i="3" l="1"/>
  <c r="X194" i="3" l="1"/>
  <c r="Y194" i="3" l="1"/>
  <c r="Z194" i="3" l="1"/>
  <c r="AA194" i="3" l="1"/>
  <c r="AB194" i="3" l="1"/>
  <c r="AD236" i="38"/>
  <c r="AC194" i="3" l="1"/>
  <c r="H236" i="38"/>
  <c r="AE236" i="38" s="1"/>
  <c r="C195" i="3"/>
  <c r="D195" i="3" l="1"/>
  <c r="H194" i="3"/>
  <c r="AD194" i="3"/>
  <c r="AI236" i="38"/>
  <c r="AH194" i="3" s="1"/>
  <c r="E195" i="3" l="1"/>
  <c r="F195" i="3" l="1"/>
  <c r="I195" i="3" l="1"/>
  <c r="AJ237" i="38"/>
  <c r="AI195" i="3" s="1"/>
  <c r="G195" i="3"/>
  <c r="AJ195" i="3" l="1"/>
  <c r="J195" i="3"/>
  <c r="AK195" i="3" l="1"/>
  <c r="K195" i="3"/>
  <c r="L195" i="3" l="1"/>
  <c r="M195" i="3" l="1"/>
  <c r="N195" i="3" l="1"/>
  <c r="AG237" i="38" l="1"/>
  <c r="AF195" i="3" s="1"/>
  <c r="AH237" i="38"/>
  <c r="AG195" i="3" s="1"/>
  <c r="O195" i="3"/>
  <c r="P195" i="3" l="1"/>
  <c r="Q195" i="3" l="1"/>
  <c r="R195" i="3" l="1"/>
  <c r="S195" i="3" l="1"/>
  <c r="T195" i="3" l="1"/>
  <c r="U195" i="3" l="1"/>
  <c r="V195" i="3" l="1"/>
  <c r="W195" i="3" l="1"/>
  <c r="X195" i="3" l="1"/>
  <c r="Y195" i="3" l="1"/>
  <c r="Z195" i="3" l="1"/>
  <c r="AA195" i="3" l="1"/>
  <c r="AB195" i="3" l="1"/>
  <c r="AD237" i="38"/>
  <c r="AC195" i="3" l="1"/>
  <c r="H237" i="38"/>
  <c r="AE237" i="38" s="1"/>
  <c r="C196" i="3"/>
  <c r="D196" i="3" l="1"/>
  <c r="AD195" i="3"/>
  <c r="H195" i="3"/>
  <c r="AI237" i="38"/>
  <c r="AH195" i="3" s="1"/>
  <c r="E196" i="3" l="1"/>
  <c r="F196" i="3" l="1"/>
  <c r="I196" i="3" l="1"/>
  <c r="AJ238" i="38"/>
  <c r="AI196" i="3" s="1"/>
  <c r="G196" i="3"/>
  <c r="AJ196" i="3" l="1"/>
  <c r="J196" i="3"/>
  <c r="AK196" i="3" l="1"/>
  <c r="K196" i="3"/>
  <c r="L196" i="3" l="1"/>
  <c r="M196" i="3" l="1"/>
  <c r="N196" i="3" l="1"/>
  <c r="AH238" i="38" l="1"/>
  <c r="AG196" i="3" s="1"/>
  <c r="AG238" i="38"/>
  <c r="AF196" i="3" s="1"/>
  <c r="O196" i="3"/>
  <c r="P196" i="3" l="1"/>
  <c r="Q196" i="3" l="1"/>
  <c r="R196" i="3" l="1"/>
  <c r="S196" i="3" l="1"/>
  <c r="T196" i="3" l="1"/>
  <c r="U196" i="3" l="1"/>
  <c r="V196" i="3" l="1"/>
  <c r="W196" i="3" l="1"/>
  <c r="X196" i="3" l="1"/>
  <c r="Y196" i="3" l="1"/>
  <c r="Z196" i="3" l="1"/>
  <c r="AA196" i="3" l="1"/>
  <c r="AB196" i="3" l="1"/>
  <c r="AD238" i="38"/>
  <c r="AC196" i="3" l="1"/>
  <c r="H238" i="38"/>
  <c r="AE238" i="38" s="1"/>
  <c r="C197" i="3"/>
  <c r="D197" i="3" l="1"/>
  <c r="H196" i="3"/>
  <c r="AD196" i="3"/>
  <c r="AI238" i="38"/>
  <c r="AH196" i="3" s="1"/>
  <c r="E197" i="3" l="1"/>
  <c r="F197" i="3" l="1"/>
  <c r="I197" i="3" l="1"/>
  <c r="AJ239" i="38"/>
  <c r="AI197" i="3" s="1"/>
  <c r="G197" i="3"/>
  <c r="AJ197" i="3" l="1"/>
  <c r="J197" i="3"/>
  <c r="AK197" i="3" l="1"/>
  <c r="K197" i="3"/>
  <c r="L197" i="3" l="1"/>
  <c r="M197" i="3" l="1"/>
  <c r="N197" i="3" l="1"/>
  <c r="AH239" i="38" l="1"/>
  <c r="AG197" i="3" s="1"/>
  <c r="AG239" i="38"/>
  <c r="AF197" i="3" s="1"/>
  <c r="O197" i="3"/>
  <c r="P197" i="3" l="1"/>
  <c r="Q197" i="3" l="1"/>
  <c r="R197" i="3" l="1"/>
  <c r="S197" i="3" l="1"/>
  <c r="T197" i="3" l="1"/>
  <c r="U197" i="3" l="1"/>
  <c r="V197" i="3" l="1"/>
  <c r="W197" i="3" l="1"/>
  <c r="X197" i="3" l="1"/>
  <c r="Y197" i="3" l="1"/>
  <c r="Z197" i="3" l="1"/>
  <c r="AA197" i="3" l="1"/>
  <c r="AB197" i="3" l="1"/>
  <c r="AD239" i="38"/>
  <c r="AC197" i="3" l="1"/>
  <c r="H239" i="38"/>
  <c r="AE239" i="38" s="1"/>
  <c r="C198" i="3"/>
  <c r="D198" i="3" l="1"/>
  <c r="AD197" i="3"/>
  <c r="H197" i="3"/>
  <c r="AI239" i="38"/>
  <c r="AH197" i="3" s="1"/>
  <c r="E198" i="3" l="1"/>
  <c r="F198" i="3" l="1"/>
  <c r="I198" i="3" l="1"/>
  <c r="AJ240" i="38"/>
  <c r="AI198" i="3" s="1"/>
  <c r="G198" i="3"/>
  <c r="AJ198" i="3" l="1"/>
  <c r="J198" i="3"/>
  <c r="AK198" i="3" l="1"/>
  <c r="K198" i="3"/>
  <c r="L198" i="3" l="1"/>
  <c r="M198" i="3" l="1"/>
  <c r="N198" i="3" l="1"/>
  <c r="AH240" i="38" l="1"/>
  <c r="AG198" i="3" s="1"/>
  <c r="AG240" i="38"/>
  <c r="AF198" i="3" s="1"/>
  <c r="O198" i="3"/>
  <c r="P198" i="3" l="1"/>
  <c r="Q198" i="3" l="1"/>
  <c r="R198" i="3" l="1"/>
  <c r="S198" i="3" l="1"/>
  <c r="T198" i="3" l="1"/>
  <c r="U198" i="3" l="1"/>
  <c r="V198" i="3" l="1"/>
  <c r="W198" i="3" l="1"/>
  <c r="X198" i="3" l="1"/>
  <c r="Y198" i="3" l="1"/>
  <c r="Z198" i="3" l="1"/>
  <c r="AA198" i="3" l="1"/>
  <c r="AB198" i="3" l="1"/>
  <c r="AD240" i="38"/>
  <c r="AC198" i="3" l="1"/>
  <c r="H240" i="38"/>
  <c r="AE240" i="38" s="1"/>
  <c r="C199" i="3"/>
  <c r="D199" i="3" l="1"/>
  <c r="AD198" i="3"/>
  <c r="H198" i="3"/>
  <c r="AI240" i="38"/>
  <c r="AH198" i="3" s="1"/>
  <c r="E199" i="3" l="1"/>
  <c r="F199" i="3" l="1"/>
  <c r="I199" i="3" l="1"/>
  <c r="AJ241" i="38"/>
  <c r="AI199" i="3" s="1"/>
  <c r="G199" i="3"/>
  <c r="AJ199" i="3" l="1"/>
  <c r="J199" i="3"/>
  <c r="AK199" i="3" l="1"/>
  <c r="K199" i="3"/>
  <c r="L199" i="3" l="1"/>
  <c r="M199" i="3" l="1"/>
  <c r="N199" i="3" l="1"/>
  <c r="AG241" i="38" l="1"/>
  <c r="AF199" i="3" s="1"/>
  <c r="AH241" i="38"/>
  <c r="AG199" i="3" s="1"/>
  <c r="O199" i="3"/>
  <c r="P199" i="3" l="1"/>
  <c r="Q199" i="3" l="1"/>
  <c r="R199" i="3" l="1"/>
  <c r="S199" i="3" l="1"/>
  <c r="T199" i="3" l="1"/>
  <c r="U199" i="3" l="1"/>
  <c r="V199" i="3" l="1"/>
  <c r="W199" i="3" l="1"/>
  <c r="X199" i="3" l="1"/>
  <c r="Y199" i="3" l="1"/>
  <c r="Z199" i="3" l="1"/>
  <c r="AA199" i="3" l="1"/>
  <c r="AB199" i="3" l="1"/>
  <c r="AD241" i="38"/>
  <c r="AC199" i="3" l="1"/>
  <c r="H241" i="38"/>
  <c r="AE241" i="38" s="1"/>
  <c r="C200" i="3"/>
  <c r="D200" i="3" l="1"/>
  <c r="AD199" i="3"/>
  <c r="H199" i="3"/>
  <c r="AI241" i="38"/>
  <c r="AH199" i="3" s="1"/>
  <c r="E200" i="3" l="1"/>
  <c r="F200" i="3" l="1"/>
  <c r="I200" i="3" l="1"/>
  <c r="AJ242" i="38"/>
  <c r="AI200" i="3" s="1"/>
  <c r="G200" i="3"/>
  <c r="AJ200" i="3" l="1"/>
  <c r="J200" i="3"/>
  <c r="AK200" i="3" l="1"/>
  <c r="K200" i="3"/>
  <c r="L200" i="3" l="1"/>
  <c r="M200" i="3" l="1"/>
  <c r="N200" i="3" l="1"/>
  <c r="AH242" i="38" l="1"/>
  <c r="AG200" i="3" s="1"/>
  <c r="AG242" i="38"/>
  <c r="AF200" i="3" s="1"/>
  <c r="O200" i="3"/>
  <c r="P200" i="3" l="1"/>
  <c r="Q200" i="3" l="1"/>
  <c r="R200" i="3" l="1"/>
  <c r="S200" i="3" l="1"/>
  <c r="T200" i="3" l="1"/>
  <c r="U200" i="3" l="1"/>
  <c r="V200" i="3" l="1"/>
  <c r="W200" i="3" l="1"/>
  <c r="X200" i="3" l="1"/>
  <c r="Y200" i="3" l="1"/>
  <c r="Z200" i="3" l="1"/>
  <c r="AA200" i="3" l="1"/>
  <c r="AB200" i="3" l="1"/>
  <c r="AD242" i="38"/>
  <c r="AC200" i="3" l="1"/>
  <c r="H242" i="38"/>
  <c r="AE242" i="38" s="1"/>
  <c r="C201" i="3"/>
  <c r="D201" i="3" l="1"/>
  <c r="H200" i="3"/>
  <c r="AD200" i="3"/>
  <c r="AI242" i="38"/>
  <c r="AH200" i="3" s="1"/>
  <c r="E201" i="3" l="1"/>
  <c r="F201" i="3" l="1"/>
  <c r="I201" i="3" l="1"/>
  <c r="AJ243" i="38"/>
  <c r="AI201" i="3" s="1"/>
  <c r="G201" i="3"/>
  <c r="AJ201" i="3" l="1"/>
  <c r="J201" i="3"/>
  <c r="AK201" i="3" l="1"/>
  <c r="K201" i="3"/>
  <c r="L201" i="3" l="1"/>
  <c r="M201" i="3" l="1"/>
  <c r="N201" i="3" l="1"/>
  <c r="AH243" i="38" l="1"/>
  <c r="AG201" i="3" s="1"/>
  <c r="AG243" i="38"/>
  <c r="AF201" i="3" s="1"/>
  <c r="O201" i="3"/>
  <c r="P201" i="3" l="1"/>
  <c r="Q201" i="3" l="1"/>
  <c r="R201" i="3" l="1"/>
  <c r="S201" i="3" l="1"/>
  <c r="T201" i="3" l="1"/>
  <c r="U201" i="3" l="1"/>
  <c r="V201" i="3" l="1"/>
  <c r="W201" i="3" l="1"/>
  <c r="X201" i="3" l="1"/>
  <c r="Y201" i="3" l="1"/>
  <c r="Z201" i="3" l="1"/>
  <c r="AA201" i="3" l="1"/>
  <c r="AB201" i="3" l="1"/>
  <c r="AD243" i="38"/>
  <c r="AC201" i="3" l="1"/>
  <c r="H243" i="38"/>
  <c r="AE243" i="38" s="1"/>
  <c r="C202" i="3"/>
  <c r="D202" i="3" l="1"/>
  <c r="AD201" i="3"/>
  <c r="H201" i="3"/>
  <c r="AI243" i="38"/>
  <c r="AH201" i="3" s="1"/>
  <c r="E202" i="3" l="1"/>
  <c r="F202" i="3" l="1"/>
  <c r="I202" i="3" l="1"/>
  <c r="AJ244" i="38"/>
  <c r="AI202" i="3" s="1"/>
  <c r="G202" i="3"/>
  <c r="AJ202" i="3" l="1"/>
  <c r="J202" i="3"/>
  <c r="AK202" i="3" l="1"/>
  <c r="K202" i="3"/>
  <c r="L202" i="3" l="1"/>
  <c r="M202" i="3" l="1"/>
  <c r="N202" i="3" l="1"/>
  <c r="AG244" i="38" l="1"/>
  <c r="AF202" i="3" s="1"/>
  <c r="AH244" i="38"/>
  <c r="AG202" i="3" s="1"/>
  <c r="O202" i="3"/>
  <c r="P202" i="3" l="1"/>
  <c r="Q202" i="3" l="1"/>
  <c r="R202" i="3" l="1"/>
  <c r="S202" i="3" l="1"/>
  <c r="T202" i="3" l="1"/>
  <c r="U202" i="3" l="1"/>
  <c r="V202" i="3" l="1"/>
  <c r="W202" i="3" l="1"/>
  <c r="X202" i="3" l="1"/>
  <c r="Y202" i="3" l="1"/>
  <c r="Z202" i="3" l="1"/>
  <c r="AA202" i="3" l="1"/>
  <c r="AB202" i="3" l="1"/>
  <c r="AD244" i="38"/>
  <c r="AC202" i="3" l="1"/>
  <c r="H244" i="38"/>
  <c r="AE244" i="38" s="1"/>
  <c r="C203" i="3"/>
  <c r="D203" i="3" l="1"/>
  <c r="H202" i="3"/>
  <c r="AD202" i="3"/>
  <c r="AI244" i="38"/>
  <c r="AH202" i="3" s="1"/>
  <c r="E203" i="3" l="1"/>
  <c r="F203" i="3" l="1"/>
  <c r="I203" i="3" l="1"/>
  <c r="AJ245" i="38"/>
  <c r="AI203" i="3" s="1"/>
  <c r="G203" i="3"/>
  <c r="AJ203" i="3" l="1"/>
  <c r="J203" i="3"/>
  <c r="AK203" i="3" l="1"/>
  <c r="K203" i="3"/>
  <c r="L203" i="3" l="1"/>
  <c r="M203" i="3" l="1"/>
  <c r="N203" i="3" l="1"/>
  <c r="AG245" i="38" l="1"/>
  <c r="AF203" i="3" s="1"/>
  <c r="AH245" i="38"/>
  <c r="AG203" i="3" s="1"/>
  <c r="O203" i="3"/>
  <c r="P203" i="3" l="1"/>
  <c r="Q203" i="3" l="1"/>
  <c r="R203" i="3" l="1"/>
  <c r="S203" i="3" l="1"/>
  <c r="T203" i="3" l="1"/>
  <c r="U203" i="3" l="1"/>
  <c r="V203" i="3" l="1"/>
  <c r="W203" i="3" l="1"/>
  <c r="X203" i="3" l="1"/>
  <c r="Y203" i="3" l="1"/>
  <c r="Z203" i="3" l="1"/>
  <c r="AA203" i="3" l="1"/>
  <c r="AB203" i="3" l="1"/>
  <c r="AD245" i="38"/>
  <c r="AC203" i="3" l="1"/>
  <c r="H245" i="38"/>
  <c r="AE245" i="38" s="1"/>
  <c r="C204" i="3"/>
  <c r="D204" i="3" l="1"/>
  <c r="AD203" i="3"/>
  <c r="H203" i="3"/>
  <c r="AI245" i="38"/>
  <c r="AH203" i="3" s="1"/>
  <c r="E204" i="3" l="1"/>
  <c r="F204" i="3" l="1"/>
  <c r="I204" i="3" l="1"/>
  <c r="AJ246" i="38"/>
  <c r="AI204" i="3" s="1"/>
  <c r="G204" i="3"/>
  <c r="AJ204" i="3" l="1"/>
  <c r="J204" i="3"/>
  <c r="AK204" i="3" l="1"/>
  <c r="K204" i="3"/>
  <c r="L204" i="3" l="1"/>
  <c r="M204" i="3" l="1"/>
  <c r="N204" i="3" l="1"/>
  <c r="AH246" i="38" l="1"/>
  <c r="AG204" i="3" s="1"/>
  <c r="AG246" i="38"/>
  <c r="AF204" i="3" s="1"/>
  <c r="O204" i="3"/>
  <c r="P204" i="3" l="1"/>
  <c r="Q204" i="3" l="1"/>
  <c r="R204" i="3" l="1"/>
  <c r="S204" i="3" l="1"/>
  <c r="T204" i="3" l="1"/>
  <c r="U204" i="3" l="1"/>
  <c r="V204" i="3" l="1"/>
  <c r="W204" i="3" l="1"/>
  <c r="X204" i="3" l="1"/>
  <c r="Y204" i="3" l="1"/>
  <c r="Z204" i="3" l="1"/>
  <c r="AA204" i="3" l="1"/>
  <c r="AB204" i="3" l="1"/>
  <c r="AD246" i="38"/>
  <c r="AC204" i="3" l="1"/>
  <c r="H246" i="38"/>
  <c r="AE246" i="38" s="1"/>
  <c r="C205" i="3"/>
  <c r="D205" i="3" l="1"/>
  <c r="AD204" i="3"/>
  <c r="H204" i="3"/>
  <c r="AI246" i="38"/>
  <c r="AH204" i="3" s="1"/>
  <c r="E205" i="3" l="1"/>
  <c r="F205" i="3" l="1"/>
  <c r="I205" i="3" l="1"/>
  <c r="AJ247" i="38"/>
  <c r="AI205" i="3" s="1"/>
  <c r="G205" i="3"/>
  <c r="AJ205" i="3" l="1"/>
  <c r="J205" i="3"/>
  <c r="AK205" i="3" l="1"/>
  <c r="K205" i="3"/>
  <c r="L205" i="3" l="1"/>
  <c r="M205" i="3" l="1"/>
  <c r="N205" i="3" l="1"/>
  <c r="AH247" i="38" l="1"/>
  <c r="AG205" i="3" s="1"/>
  <c r="AG247" i="38"/>
  <c r="AF205" i="3" s="1"/>
  <c r="O205" i="3"/>
  <c r="P205" i="3" l="1"/>
  <c r="Q205" i="3" l="1"/>
  <c r="R205" i="3" l="1"/>
  <c r="S205" i="3" l="1"/>
  <c r="T205" i="3" l="1"/>
  <c r="U205" i="3" l="1"/>
  <c r="V205" i="3" l="1"/>
  <c r="W205" i="3" l="1"/>
  <c r="X205" i="3" l="1"/>
  <c r="Y205" i="3" l="1"/>
  <c r="Z205" i="3" l="1"/>
  <c r="AA205" i="3" l="1"/>
  <c r="AB205" i="3" l="1"/>
  <c r="AD247" i="38"/>
  <c r="AC205" i="3" l="1"/>
  <c r="H247" i="38"/>
  <c r="AE247" i="38" s="1"/>
  <c r="C206" i="3"/>
  <c r="D206" i="3" l="1"/>
  <c r="AD205" i="3"/>
  <c r="H205" i="3"/>
  <c r="AI247" i="38"/>
  <c r="AH205" i="3" s="1"/>
  <c r="E206" i="3" l="1"/>
  <c r="F206" i="3" l="1"/>
  <c r="I206" i="3" l="1"/>
  <c r="AJ248" i="38"/>
  <c r="AI206" i="3" s="1"/>
  <c r="G206" i="3"/>
  <c r="AJ206" i="3" l="1"/>
  <c r="J206" i="3"/>
  <c r="AK206" i="3" l="1"/>
  <c r="K206" i="3"/>
  <c r="L206" i="3" l="1"/>
  <c r="M206" i="3" l="1"/>
  <c r="N206" i="3" l="1"/>
  <c r="AG248" i="38" l="1"/>
  <c r="AF206" i="3" s="1"/>
  <c r="AH248" i="38"/>
  <c r="AG206" i="3" s="1"/>
  <c r="O206" i="3"/>
  <c r="P206" i="3" l="1"/>
  <c r="Q206" i="3" l="1"/>
  <c r="R206" i="3" l="1"/>
  <c r="S206" i="3" l="1"/>
  <c r="T206" i="3" l="1"/>
  <c r="U206" i="3" l="1"/>
  <c r="V206" i="3" l="1"/>
  <c r="W206" i="3" l="1"/>
  <c r="X206" i="3" l="1"/>
  <c r="Y206" i="3" l="1"/>
  <c r="Z206" i="3" l="1"/>
  <c r="AA206" i="3" l="1"/>
  <c r="AB206" i="3" l="1"/>
  <c r="AD248" i="38"/>
  <c r="AC206" i="3" l="1"/>
  <c r="H248" i="38"/>
  <c r="AE248" i="38" s="1"/>
  <c r="C207" i="3"/>
  <c r="D207" i="3" l="1"/>
  <c r="AD206" i="3"/>
  <c r="H206" i="3"/>
  <c r="AI248" i="38"/>
  <c r="AH206" i="3" s="1"/>
  <c r="E207" i="3" l="1"/>
  <c r="F207" i="3" l="1"/>
  <c r="I207" i="3" l="1"/>
  <c r="AJ249" i="38"/>
  <c r="AI207" i="3" s="1"/>
  <c r="G207" i="3"/>
  <c r="AJ207" i="3" l="1"/>
  <c r="J207" i="3"/>
  <c r="AK207" i="3" l="1"/>
  <c r="K207" i="3"/>
  <c r="L207" i="3" l="1"/>
  <c r="M207" i="3" l="1"/>
  <c r="N207" i="3" l="1"/>
  <c r="AG249" i="38" l="1"/>
  <c r="AF207" i="3" s="1"/>
  <c r="AH249" i="38"/>
  <c r="AG207" i="3" s="1"/>
  <c r="O207" i="3"/>
  <c r="P207" i="3" l="1"/>
  <c r="Q207" i="3" l="1"/>
  <c r="R207" i="3" l="1"/>
  <c r="S207" i="3" l="1"/>
  <c r="T207" i="3" l="1"/>
  <c r="U207" i="3" l="1"/>
  <c r="V207" i="3" l="1"/>
  <c r="W207" i="3" l="1"/>
  <c r="X207" i="3" l="1"/>
  <c r="Y207" i="3" l="1"/>
  <c r="Z207" i="3" l="1"/>
  <c r="AA207" i="3" l="1"/>
  <c r="AB207" i="3" l="1"/>
  <c r="AD249" i="38"/>
  <c r="AC207" i="3" l="1"/>
  <c r="H249" i="38"/>
  <c r="AE249" i="38" s="1"/>
  <c r="C208" i="3"/>
  <c r="D208" i="3" l="1"/>
  <c r="H207" i="3"/>
  <c r="AD207" i="3"/>
  <c r="AI249" i="38"/>
  <c r="AH207" i="3" s="1"/>
  <c r="E208" i="3" l="1"/>
  <c r="F208" i="3" l="1"/>
  <c r="I208" i="3" l="1"/>
  <c r="AJ250" i="38"/>
  <c r="AI208" i="3" s="1"/>
  <c r="G208" i="3"/>
  <c r="AJ208" i="3" l="1"/>
  <c r="J208" i="3"/>
  <c r="AK208" i="3" l="1"/>
  <c r="K208" i="3"/>
  <c r="L208" i="3" l="1"/>
  <c r="M208" i="3" l="1"/>
  <c r="N208" i="3" l="1"/>
  <c r="AH250" i="38" l="1"/>
  <c r="AG208" i="3" s="1"/>
  <c r="AG250" i="38"/>
  <c r="AF208" i="3" s="1"/>
  <c r="O208" i="3"/>
  <c r="P208" i="3" l="1"/>
  <c r="Q208" i="3" l="1"/>
  <c r="R208" i="3" l="1"/>
  <c r="S208" i="3" l="1"/>
  <c r="T208" i="3" l="1"/>
  <c r="U208" i="3" l="1"/>
  <c r="V208" i="3" l="1"/>
  <c r="W208" i="3" l="1"/>
  <c r="X208" i="3" l="1"/>
  <c r="Y208" i="3" l="1"/>
  <c r="Z208" i="3" l="1"/>
  <c r="AA208" i="3" l="1"/>
  <c r="AB208" i="3" l="1"/>
  <c r="AD250" i="38"/>
  <c r="AC208" i="3" l="1"/>
  <c r="H250" i="38"/>
  <c r="AE250" i="38" s="1"/>
  <c r="C209" i="3"/>
  <c r="D209" i="3" l="1"/>
  <c r="AD208" i="3"/>
  <c r="H208" i="3"/>
  <c r="AI250" i="38"/>
  <c r="AH208" i="3" s="1"/>
  <c r="E209" i="3" l="1"/>
  <c r="F209" i="3" l="1"/>
  <c r="I209" i="3" l="1"/>
  <c r="AJ251" i="38"/>
  <c r="AI209" i="3" s="1"/>
  <c r="G209" i="3"/>
  <c r="AJ209" i="3" l="1"/>
  <c r="J209" i="3"/>
  <c r="AK209" i="3" l="1"/>
  <c r="K209" i="3"/>
  <c r="L209" i="3" l="1"/>
  <c r="M209" i="3" l="1"/>
  <c r="N209" i="3" l="1"/>
  <c r="AH251" i="38" l="1"/>
  <c r="AG209" i="3" s="1"/>
  <c r="AG251" i="38"/>
  <c r="AF209" i="3" s="1"/>
  <c r="O209" i="3"/>
  <c r="P209" i="3" l="1"/>
  <c r="Q209" i="3" l="1"/>
  <c r="R209" i="3" l="1"/>
  <c r="S209" i="3" l="1"/>
  <c r="T209" i="3" l="1"/>
  <c r="U209" i="3" l="1"/>
  <c r="V209" i="3" l="1"/>
  <c r="W209" i="3" l="1"/>
  <c r="X209" i="3" l="1"/>
  <c r="Y209" i="3" l="1"/>
  <c r="Z209" i="3" l="1"/>
  <c r="AA209" i="3" l="1"/>
  <c r="AB209" i="3" l="1"/>
  <c r="AD251" i="38"/>
  <c r="AC209" i="3" l="1"/>
  <c r="H251" i="38"/>
  <c r="AE251" i="38" s="1"/>
  <c r="C210" i="3"/>
  <c r="D210" i="3" l="1"/>
  <c r="AD209" i="3"/>
  <c r="H209" i="3"/>
  <c r="AI251" i="38"/>
  <c r="AH209" i="3" s="1"/>
  <c r="E210" i="3" l="1"/>
  <c r="F210" i="3" l="1"/>
  <c r="I210" i="3" l="1"/>
  <c r="AJ252" i="38"/>
  <c r="AI210" i="3" s="1"/>
  <c r="G210" i="3"/>
  <c r="AJ210" i="3" l="1"/>
  <c r="J210" i="3"/>
  <c r="AK210" i="3" l="1"/>
  <c r="K210" i="3"/>
  <c r="L210" i="3" l="1"/>
  <c r="M210" i="3" l="1"/>
  <c r="N210" i="3" l="1"/>
  <c r="AG252" i="38" l="1"/>
  <c r="AF210" i="3" s="1"/>
  <c r="AH252" i="38"/>
  <c r="AG210" i="3" s="1"/>
  <c r="O210" i="3"/>
  <c r="P210" i="3" l="1"/>
  <c r="Q210" i="3" l="1"/>
  <c r="R210" i="3" l="1"/>
  <c r="S210" i="3" l="1"/>
  <c r="T210" i="3" l="1"/>
  <c r="U210" i="3" l="1"/>
  <c r="V210" i="3" l="1"/>
  <c r="W210" i="3" l="1"/>
  <c r="X210" i="3" l="1"/>
  <c r="Y210" i="3" l="1"/>
  <c r="Z210" i="3" l="1"/>
  <c r="AA210" i="3" l="1"/>
  <c r="AB210" i="3" l="1"/>
  <c r="AD252" i="38"/>
  <c r="AC210" i="3" l="1"/>
  <c r="H252" i="38"/>
  <c r="AE252" i="38" s="1"/>
  <c r="C211" i="3"/>
  <c r="D211" i="3" l="1"/>
  <c r="AD210" i="3"/>
  <c r="H210" i="3"/>
  <c r="AI252" i="38"/>
  <c r="AH210" i="3" s="1"/>
  <c r="E211" i="3" l="1"/>
  <c r="F211" i="3" l="1"/>
  <c r="I211" i="3" l="1"/>
  <c r="AJ253" i="38"/>
  <c r="AI211" i="3" s="1"/>
  <c r="G211" i="3"/>
  <c r="AJ211" i="3" l="1"/>
  <c r="J211" i="3"/>
  <c r="AK211" i="3" l="1"/>
  <c r="K211" i="3"/>
  <c r="L211" i="3" l="1"/>
  <c r="M211" i="3" l="1"/>
  <c r="N211" i="3" l="1"/>
  <c r="AG253" i="38" l="1"/>
  <c r="AF211" i="3" s="1"/>
  <c r="AH253" i="38"/>
  <c r="AG211" i="3" s="1"/>
  <c r="O211" i="3"/>
  <c r="P211" i="3" l="1"/>
  <c r="Q211" i="3" l="1"/>
  <c r="R211" i="3" l="1"/>
  <c r="S211" i="3" l="1"/>
  <c r="T211" i="3" l="1"/>
  <c r="U211" i="3" l="1"/>
  <c r="V211" i="3" l="1"/>
  <c r="W211" i="3" l="1"/>
  <c r="X211" i="3" l="1"/>
  <c r="Y211" i="3" l="1"/>
  <c r="Z211" i="3" l="1"/>
  <c r="AA211" i="3" l="1"/>
  <c r="AB211" i="3" l="1"/>
  <c r="AD253" i="38"/>
  <c r="AC211" i="3" l="1"/>
  <c r="H253" i="38"/>
  <c r="AE253" i="38" s="1"/>
  <c r="C212" i="3"/>
  <c r="D212" i="3" l="1"/>
  <c r="H211" i="3"/>
  <c r="AD211" i="3"/>
  <c r="AI253" i="38"/>
  <c r="AH211" i="3" s="1"/>
  <c r="E212" i="3" l="1"/>
  <c r="F212" i="3" l="1"/>
  <c r="I212" i="3" l="1"/>
  <c r="AJ254" i="38"/>
  <c r="AI212" i="3" s="1"/>
  <c r="G212" i="3"/>
  <c r="AJ212" i="3" l="1"/>
  <c r="J212" i="3"/>
  <c r="AK212" i="3" l="1"/>
  <c r="K212" i="3"/>
  <c r="L212" i="3" l="1"/>
  <c r="M212" i="3" l="1"/>
  <c r="N212" i="3" l="1"/>
  <c r="AH254" i="38" l="1"/>
  <c r="AG212" i="3" s="1"/>
  <c r="AG254" i="38"/>
  <c r="AF212" i="3" s="1"/>
  <c r="O212" i="3"/>
  <c r="P212" i="3" l="1"/>
  <c r="Q212" i="3" l="1"/>
  <c r="R212" i="3" l="1"/>
  <c r="S212" i="3" l="1"/>
  <c r="T212" i="3" l="1"/>
  <c r="U212" i="3" l="1"/>
  <c r="V212" i="3" l="1"/>
  <c r="W212" i="3" l="1"/>
  <c r="X212" i="3" l="1"/>
  <c r="Y212" i="3" l="1"/>
  <c r="Z212" i="3" l="1"/>
  <c r="AA212" i="3" l="1"/>
  <c r="AB212" i="3" l="1"/>
  <c r="AD254" i="38"/>
  <c r="AC212" i="3" l="1"/>
  <c r="H254" i="38"/>
  <c r="AE254" i="38" s="1"/>
  <c r="C213" i="3"/>
  <c r="D213" i="3" l="1"/>
  <c r="AD212" i="3"/>
  <c r="H212" i="3"/>
  <c r="AI254" i="38"/>
  <c r="AH212" i="3" s="1"/>
  <c r="E213" i="3" l="1"/>
  <c r="F213" i="3" l="1"/>
  <c r="I213" i="3" l="1"/>
  <c r="AJ255" i="38"/>
  <c r="AI213" i="3" s="1"/>
  <c r="G213" i="3"/>
  <c r="AJ213" i="3" l="1"/>
  <c r="J213" i="3"/>
  <c r="AK213" i="3" l="1"/>
  <c r="K213" i="3"/>
  <c r="L213" i="3" l="1"/>
  <c r="M213" i="3" l="1"/>
  <c r="N213" i="3" l="1"/>
  <c r="AH255" i="38" l="1"/>
  <c r="AG213" i="3" s="1"/>
  <c r="AG255" i="38"/>
  <c r="AF213" i="3" s="1"/>
  <c r="O213" i="3"/>
  <c r="P213" i="3" l="1"/>
  <c r="Q213" i="3" l="1"/>
  <c r="R213" i="3" l="1"/>
  <c r="S213" i="3" l="1"/>
  <c r="T213" i="3" l="1"/>
  <c r="U213" i="3" l="1"/>
  <c r="V213" i="3" l="1"/>
  <c r="W213" i="3" l="1"/>
  <c r="X213" i="3" l="1"/>
  <c r="Y213" i="3" l="1"/>
  <c r="Z213" i="3" l="1"/>
  <c r="AA213" i="3" l="1"/>
  <c r="AB213" i="3" l="1"/>
  <c r="AD255" i="38"/>
  <c r="AC213" i="3" l="1"/>
  <c r="H255" i="38"/>
  <c r="AE255" i="38" s="1"/>
  <c r="C214" i="3"/>
  <c r="D214" i="3" l="1"/>
  <c r="H213" i="3"/>
  <c r="AD213" i="3"/>
  <c r="AI255" i="38"/>
  <c r="AH213" i="3" s="1"/>
  <c r="E214" i="3" l="1"/>
  <c r="F214" i="3" l="1"/>
  <c r="I214" i="3" l="1"/>
  <c r="AJ256" i="38"/>
  <c r="AI214" i="3" s="1"/>
  <c r="G214" i="3"/>
  <c r="AJ214" i="3" l="1"/>
  <c r="J214" i="3"/>
  <c r="AK214" i="3" l="1"/>
  <c r="K214" i="3"/>
  <c r="L214" i="3" l="1"/>
  <c r="M214" i="3" l="1"/>
  <c r="N214" i="3" l="1"/>
  <c r="AG256" i="38" l="1"/>
  <c r="AF214" i="3" s="1"/>
  <c r="AH256" i="38"/>
  <c r="AG214" i="3" s="1"/>
  <c r="O214" i="3"/>
  <c r="P214" i="3" l="1"/>
  <c r="Q214" i="3" l="1"/>
  <c r="R214" i="3" l="1"/>
  <c r="S214" i="3" l="1"/>
  <c r="T214" i="3" l="1"/>
  <c r="U214" i="3" l="1"/>
  <c r="V214" i="3" l="1"/>
  <c r="W214" i="3" l="1"/>
  <c r="X214" i="3" l="1"/>
  <c r="Y214" i="3" l="1"/>
  <c r="Z214" i="3" l="1"/>
  <c r="AA214" i="3" l="1"/>
  <c r="AB214" i="3" l="1"/>
  <c r="AD256" i="38"/>
  <c r="AC214" i="3" l="1"/>
  <c r="H256" i="38"/>
  <c r="AE256" i="38" s="1"/>
  <c r="C215" i="3"/>
  <c r="D215" i="3" l="1"/>
  <c r="H214" i="3"/>
  <c r="AD214" i="3"/>
  <c r="AI256" i="38"/>
  <c r="AH214" i="3" s="1"/>
  <c r="E215" i="3" l="1"/>
  <c r="F215" i="3" l="1"/>
  <c r="I215" i="3" l="1"/>
  <c r="AJ257" i="38"/>
  <c r="AI215" i="3" s="1"/>
  <c r="G215" i="3"/>
  <c r="AJ215" i="3" l="1"/>
  <c r="J215" i="3"/>
  <c r="AK215" i="3" l="1"/>
  <c r="K215" i="3"/>
  <c r="L215" i="3" l="1"/>
  <c r="M215" i="3" l="1"/>
  <c r="N215" i="3" l="1"/>
  <c r="AG257" i="38" l="1"/>
  <c r="AF215" i="3" s="1"/>
  <c r="AH257" i="38"/>
  <c r="AG215" i="3" s="1"/>
  <c r="O215" i="3"/>
  <c r="P215" i="3" l="1"/>
  <c r="Q215" i="3" l="1"/>
  <c r="R215" i="3" l="1"/>
  <c r="S215" i="3" l="1"/>
  <c r="T215" i="3" l="1"/>
  <c r="U215" i="3" l="1"/>
  <c r="V215" i="3" l="1"/>
  <c r="W215" i="3" l="1"/>
  <c r="X215" i="3" l="1"/>
  <c r="Y215" i="3" l="1"/>
  <c r="Z215" i="3" l="1"/>
  <c r="AA215" i="3" l="1"/>
  <c r="AB215" i="3" l="1"/>
  <c r="AD257" i="38"/>
  <c r="AC215" i="3" l="1"/>
  <c r="H257" i="38"/>
  <c r="AE257" i="38" s="1"/>
  <c r="C216" i="3"/>
  <c r="D216" i="3" l="1"/>
  <c r="H215" i="3"/>
  <c r="AD215" i="3"/>
  <c r="AI257" i="38"/>
  <c r="AH215" i="3" s="1"/>
  <c r="E216" i="3" l="1"/>
  <c r="F216" i="3" l="1"/>
  <c r="I216" i="3" l="1"/>
  <c r="AJ258" i="38"/>
  <c r="AI216" i="3" s="1"/>
  <c r="G216" i="3"/>
  <c r="AJ216" i="3" l="1"/>
  <c r="J216" i="3"/>
  <c r="AK216" i="3" l="1"/>
  <c r="K216" i="3"/>
  <c r="L216" i="3" l="1"/>
  <c r="M216" i="3" l="1"/>
  <c r="N216" i="3" l="1"/>
  <c r="AH258" i="38" l="1"/>
  <c r="AG216" i="3" s="1"/>
  <c r="AG258" i="38"/>
  <c r="AF216" i="3" s="1"/>
  <c r="O216" i="3"/>
  <c r="P216" i="3" l="1"/>
  <c r="Q216" i="3" l="1"/>
  <c r="R216" i="3" l="1"/>
  <c r="S216" i="3" l="1"/>
  <c r="T216" i="3" l="1"/>
  <c r="U216" i="3" l="1"/>
  <c r="V216" i="3" l="1"/>
  <c r="W216" i="3" l="1"/>
  <c r="X216" i="3" l="1"/>
  <c r="Y216" i="3" l="1"/>
  <c r="Z216" i="3" l="1"/>
  <c r="AA216" i="3" l="1"/>
  <c r="AB216" i="3" l="1"/>
  <c r="AD258" i="38"/>
  <c r="AC216" i="3" l="1"/>
  <c r="H258" i="38"/>
  <c r="AE258" i="38" s="1"/>
  <c r="C217" i="3"/>
  <c r="D217" i="3" l="1"/>
  <c r="AD216" i="3"/>
  <c r="H216" i="3"/>
  <c r="AI258" i="38"/>
  <c r="AH216" i="3" s="1"/>
  <c r="E217" i="3" l="1"/>
  <c r="F217" i="3" l="1"/>
  <c r="I217" i="3" l="1"/>
  <c r="AJ259" i="38"/>
  <c r="AI217" i="3" s="1"/>
  <c r="G217" i="3"/>
  <c r="AJ217" i="3" l="1"/>
  <c r="J217" i="3"/>
  <c r="AK217" i="3" l="1"/>
  <c r="K217" i="3"/>
  <c r="L217" i="3" l="1"/>
  <c r="M217" i="3" l="1"/>
  <c r="N217" i="3" l="1"/>
  <c r="AH259" i="38" l="1"/>
  <c r="AG217" i="3" s="1"/>
  <c r="AG259" i="38"/>
  <c r="AF217" i="3" s="1"/>
  <c r="O217" i="3"/>
  <c r="P217" i="3" l="1"/>
  <c r="Q217" i="3" l="1"/>
  <c r="R217" i="3" l="1"/>
  <c r="S217" i="3" l="1"/>
  <c r="T217" i="3" l="1"/>
  <c r="U217" i="3" l="1"/>
  <c r="V217" i="3" l="1"/>
  <c r="W217" i="3" l="1"/>
  <c r="X217" i="3" l="1"/>
  <c r="Y217" i="3" l="1"/>
  <c r="Z217" i="3" l="1"/>
  <c r="AA217" i="3" l="1"/>
  <c r="AB217" i="3" l="1"/>
  <c r="AD259" i="38"/>
  <c r="AC217" i="3" l="1"/>
  <c r="H259" i="38"/>
  <c r="AE259" i="38" s="1"/>
  <c r="C218" i="3"/>
  <c r="D218" i="3" l="1"/>
  <c r="H217" i="3"/>
  <c r="AD217" i="3"/>
  <c r="AI259" i="38"/>
  <c r="AH217" i="3" s="1"/>
  <c r="E218" i="3" l="1"/>
  <c r="F218" i="3" l="1"/>
  <c r="I218" i="3" l="1"/>
  <c r="AJ260" i="38"/>
  <c r="AI218" i="3" s="1"/>
  <c r="G218" i="3"/>
  <c r="AJ218" i="3" l="1"/>
  <c r="J218" i="3"/>
  <c r="AK218" i="3" l="1"/>
  <c r="K218" i="3"/>
  <c r="L218" i="3" l="1"/>
  <c r="M218" i="3" l="1"/>
  <c r="N218" i="3" l="1"/>
  <c r="AG260" i="38" l="1"/>
  <c r="AF218" i="3" s="1"/>
  <c r="AH260" i="38"/>
  <c r="AG218" i="3" s="1"/>
  <c r="O218" i="3"/>
  <c r="P218" i="3" l="1"/>
  <c r="Q218" i="3" l="1"/>
  <c r="R218" i="3" l="1"/>
  <c r="S218" i="3" l="1"/>
  <c r="T218" i="3" l="1"/>
  <c r="U218" i="3" l="1"/>
  <c r="V218" i="3" l="1"/>
  <c r="W218" i="3" l="1"/>
  <c r="X218" i="3" l="1"/>
  <c r="Y218" i="3" l="1"/>
  <c r="Z218" i="3" l="1"/>
  <c r="AA218" i="3" l="1"/>
  <c r="AB218" i="3" l="1"/>
  <c r="AD260" i="38"/>
  <c r="AC218" i="3" l="1"/>
  <c r="H260" i="38"/>
  <c r="AE260" i="38" s="1"/>
  <c r="C219" i="3"/>
  <c r="D219" i="3" l="1"/>
  <c r="H218" i="3"/>
  <c r="AD218" i="3"/>
  <c r="AI260" i="38"/>
  <c r="AH218" i="3" s="1"/>
  <c r="E219" i="3" l="1"/>
  <c r="F219" i="3" l="1"/>
  <c r="I219" i="3" l="1"/>
  <c r="AJ261" i="38"/>
  <c r="AI219" i="3" s="1"/>
  <c r="G219" i="3"/>
  <c r="AJ219" i="3" l="1"/>
  <c r="J219" i="3"/>
  <c r="AK219" i="3" l="1"/>
  <c r="K219" i="3"/>
  <c r="L219" i="3" l="1"/>
  <c r="M219" i="3" l="1"/>
  <c r="N219" i="3" l="1"/>
  <c r="AG261" i="38" l="1"/>
  <c r="AF219" i="3" s="1"/>
  <c r="AH261" i="38"/>
  <c r="AG219" i="3" s="1"/>
  <c r="O219" i="3"/>
  <c r="P219" i="3" l="1"/>
  <c r="Q219" i="3" l="1"/>
  <c r="R219" i="3" l="1"/>
  <c r="S219" i="3" l="1"/>
  <c r="T219" i="3" l="1"/>
  <c r="U219" i="3" l="1"/>
  <c r="V219" i="3" l="1"/>
  <c r="W219" i="3" l="1"/>
  <c r="X219" i="3" l="1"/>
  <c r="Y219" i="3" l="1"/>
  <c r="Z219" i="3" l="1"/>
  <c r="AA219" i="3" l="1"/>
  <c r="AB219" i="3" l="1"/>
  <c r="AD261" i="38"/>
  <c r="AC219" i="3" l="1"/>
  <c r="H261" i="38"/>
  <c r="AE261" i="38" s="1"/>
  <c r="C220" i="3"/>
  <c r="D220" i="3" l="1"/>
  <c r="H219" i="3"/>
  <c r="AD219" i="3"/>
  <c r="AI261" i="38"/>
  <c r="AH219" i="3" s="1"/>
  <c r="E220" i="3" l="1"/>
  <c r="F220" i="3" l="1"/>
  <c r="I220" i="3" l="1"/>
  <c r="AJ262" i="38"/>
  <c r="AI220" i="3" s="1"/>
  <c r="G220" i="3"/>
  <c r="AJ220" i="3" l="1"/>
  <c r="J220" i="3"/>
  <c r="AK220" i="3" l="1"/>
  <c r="K220" i="3"/>
  <c r="L220" i="3" l="1"/>
  <c r="M220" i="3" l="1"/>
  <c r="N220" i="3" l="1"/>
  <c r="AH262" i="38" l="1"/>
  <c r="AG220" i="3" s="1"/>
  <c r="AG262" i="38"/>
  <c r="AF220" i="3" s="1"/>
  <c r="O220" i="3"/>
  <c r="P220" i="3" l="1"/>
  <c r="Q220" i="3" l="1"/>
  <c r="R220" i="3" l="1"/>
  <c r="S220" i="3" l="1"/>
  <c r="T220" i="3" l="1"/>
  <c r="U220" i="3" l="1"/>
  <c r="V220" i="3" l="1"/>
  <c r="W220" i="3" l="1"/>
  <c r="X220" i="3" l="1"/>
  <c r="Y220" i="3" l="1"/>
  <c r="Z220" i="3" l="1"/>
  <c r="AA220" i="3" l="1"/>
  <c r="AB220" i="3" l="1"/>
  <c r="AD262" i="38"/>
  <c r="AC220" i="3" l="1"/>
  <c r="H262" i="38"/>
  <c r="AE262" i="38" s="1"/>
  <c r="C221" i="3"/>
  <c r="D221" i="3" l="1"/>
  <c r="H220" i="3"/>
  <c r="AD220" i="3"/>
  <c r="AI262" i="38"/>
  <c r="AH220" i="3" s="1"/>
  <c r="E221" i="3" l="1"/>
  <c r="F221" i="3" l="1"/>
  <c r="I221" i="3" l="1"/>
  <c r="AJ263" i="38"/>
  <c r="AI221" i="3" s="1"/>
  <c r="G221" i="3"/>
  <c r="AJ221" i="3" l="1"/>
  <c r="J221" i="3"/>
  <c r="AK221" i="3" l="1"/>
  <c r="K221" i="3"/>
  <c r="L221" i="3" l="1"/>
  <c r="M221" i="3" l="1"/>
  <c r="N221" i="3" l="1"/>
  <c r="AH263" i="38" l="1"/>
  <c r="AG221" i="3" s="1"/>
  <c r="AG263" i="38"/>
  <c r="AF221" i="3" s="1"/>
  <c r="O221" i="3"/>
  <c r="P221" i="3" l="1"/>
  <c r="Q221" i="3" l="1"/>
  <c r="R221" i="3" l="1"/>
  <c r="S221" i="3" l="1"/>
  <c r="T221" i="3" l="1"/>
  <c r="U221" i="3" l="1"/>
  <c r="V221" i="3" l="1"/>
  <c r="W221" i="3" l="1"/>
  <c r="X221" i="3" l="1"/>
  <c r="Y221" i="3" l="1"/>
  <c r="Z221" i="3" l="1"/>
  <c r="AA221" i="3" l="1"/>
  <c r="AB221" i="3" l="1"/>
  <c r="AD263" i="38"/>
  <c r="AC221" i="3" l="1"/>
  <c r="H263" i="38"/>
  <c r="AE263" i="38" s="1"/>
  <c r="C222" i="3"/>
  <c r="D222" i="3" l="1"/>
  <c r="H221" i="3"/>
  <c r="AD221" i="3"/>
  <c r="AI263" i="38"/>
  <c r="AH221" i="3" s="1"/>
  <c r="E222" i="3" l="1"/>
  <c r="F222" i="3" l="1"/>
  <c r="I222" i="3" l="1"/>
  <c r="AJ264" i="38"/>
  <c r="AI222" i="3" s="1"/>
  <c r="G222" i="3"/>
  <c r="AJ222" i="3" l="1"/>
  <c r="J222" i="3"/>
  <c r="AK222" i="3" l="1"/>
  <c r="K222" i="3"/>
  <c r="L222" i="3" l="1"/>
  <c r="M222" i="3" l="1"/>
  <c r="N222" i="3" l="1"/>
  <c r="AG264" i="38" l="1"/>
  <c r="AF222" i="3" s="1"/>
  <c r="AH264" i="38"/>
  <c r="AG222" i="3" s="1"/>
  <c r="O222" i="3"/>
  <c r="P222" i="3" l="1"/>
  <c r="Q222" i="3" l="1"/>
  <c r="R222" i="3" l="1"/>
  <c r="S222" i="3" l="1"/>
  <c r="T222" i="3" l="1"/>
  <c r="U222" i="3" l="1"/>
  <c r="V222" i="3" l="1"/>
  <c r="W222" i="3" l="1"/>
  <c r="X222" i="3" l="1"/>
  <c r="Y222" i="3" l="1"/>
  <c r="Z222" i="3" l="1"/>
  <c r="AA222" i="3" l="1"/>
  <c r="AB222" i="3" l="1"/>
  <c r="AD264" i="38"/>
  <c r="AC222" i="3" l="1"/>
  <c r="H264" i="38"/>
  <c r="AE264" i="38" s="1"/>
  <c r="C223" i="3"/>
  <c r="D223" i="3" l="1"/>
  <c r="AD222" i="3"/>
  <c r="H222" i="3"/>
  <c r="AI264" i="38"/>
  <c r="AH222" i="3" s="1"/>
  <c r="E223" i="3" l="1"/>
  <c r="F223" i="3" l="1"/>
  <c r="I223" i="3" l="1"/>
  <c r="AJ265" i="38"/>
  <c r="AI223" i="3" s="1"/>
  <c r="G223" i="3"/>
  <c r="AJ223" i="3" l="1"/>
  <c r="J223" i="3"/>
  <c r="AK223" i="3" l="1"/>
  <c r="K223" i="3"/>
  <c r="L223" i="3" l="1"/>
  <c r="M223" i="3" l="1"/>
  <c r="N223" i="3" l="1"/>
  <c r="AG265" i="38" l="1"/>
  <c r="AF223" i="3" s="1"/>
  <c r="AH265" i="38"/>
  <c r="AG223" i="3" s="1"/>
  <c r="O223" i="3"/>
  <c r="P223" i="3" l="1"/>
  <c r="Q223" i="3" l="1"/>
  <c r="R223" i="3" l="1"/>
  <c r="S223" i="3" l="1"/>
  <c r="T223" i="3" l="1"/>
  <c r="U223" i="3" l="1"/>
  <c r="V223" i="3" l="1"/>
  <c r="W223" i="3" l="1"/>
  <c r="X223" i="3" l="1"/>
  <c r="Y223" i="3" l="1"/>
  <c r="Z223" i="3" l="1"/>
  <c r="AA223" i="3" l="1"/>
  <c r="AB223" i="3" l="1"/>
  <c r="AD265" i="38"/>
  <c r="AC223" i="3" l="1"/>
  <c r="H265" i="38"/>
  <c r="AE265" i="38" s="1"/>
  <c r="C224" i="3"/>
  <c r="D224" i="3" l="1"/>
  <c r="AD223" i="3"/>
  <c r="H223" i="3"/>
  <c r="AI265" i="38"/>
  <c r="AH223" i="3" s="1"/>
  <c r="E224" i="3" l="1"/>
  <c r="F224" i="3" l="1"/>
  <c r="I224" i="3" l="1"/>
  <c r="AJ266" i="38"/>
  <c r="AI224" i="3" s="1"/>
  <c r="G224" i="3"/>
  <c r="AJ224" i="3" l="1"/>
  <c r="J224" i="3"/>
  <c r="AK224" i="3" l="1"/>
  <c r="K224" i="3"/>
  <c r="L224" i="3" l="1"/>
  <c r="M224" i="3" l="1"/>
  <c r="N224" i="3" l="1"/>
  <c r="AH266" i="38" l="1"/>
  <c r="AG224" i="3" s="1"/>
  <c r="AG266" i="38"/>
  <c r="AF224" i="3" s="1"/>
  <c r="O224" i="3"/>
  <c r="P224" i="3" l="1"/>
  <c r="Q224" i="3" l="1"/>
  <c r="R224" i="3" l="1"/>
  <c r="S224" i="3" l="1"/>
  <c r="T224" i="3" l="1"/>
  <c r="U224" i="3" l="1"/>
  <c r="V224" i="3" l="1"/>
  <c r="W224" i="3" l="1"/>
  <c r="X224" i="3" l="1"/>
  <c r="Y224" i="3" l="1"/>
  <c r="Z224" i="3" l="1"/>
  <c r="AA224" i="3" l="1"/>
  <c r="AB224" i="3" l="1"/>
  <c r="AD266" i="38"/>
  <c r="AC224" i="3" l="1"/>
  <c r="H266" i="38"/>
  <c r="AE266" i="38" s="1"/>
  <c r="C225" i="3"/>
  <c r="D225" i="3" l="1"/>
  <c r="H224" i="3"/>
  <c r="AD224" i="3"/>
  <c r="AI266" i="38"/>
  <c r="AH224" i="3" s="1"/>
  <c r="E225" i="3" l="1"/>
  <c r="F225" i="3" l="1"/>
  <c r="I225" i="3" l="1"/>
  <c r="AJ267" i="38"/>
  <c r="AI225" i="3" s="1"/>
  <c r="G225" i="3"/>
  <c r="AJ225" i="3" l="1"/>
  <c r="J225" i="3"/>
  <c r="AK225" i="3" l="1"/>
  <c r="K225" i="3"/>
  <c r="L225" i="3" l="1"/>
  <c r="M225" i="3" l="1"/>
  <c r="N225" i="3" l="1"/>
  <c r="AH267" i="38" l="1"/>
  <c r="AG225" i="3" s="1"/>
  <c r="AG267" i="38"/>
  <c r="AF225" i="3" s="1"/>
  <c r="O225" i="3"/>
  <c r="P225" i="3" l="1"/>
  <c r="Q225" i="3" l="1"/>
  <c r="R225" i="3" l="1"/>
  <c r="S225" i="3" l="1"/>
  <c r="T225" i="3" l="1"/>
  <c r="U225" i="3" l="1"/>
  <c r="V225" i="3" l="1"/>
  <c r="W225" i="3" l="1"/>
  <c r="X225" i="3" l="1"/>
  <c r="Y225" i="3" l="1"/>
  <c r="Z225" i="3" l="1"/>
  <c r="AA225" i="3" l="1"/>
  <c r="AB225" i="3" l="1"/>
  <c r="AD267" i="38"/>
  <c r="AC225" i="3" l="1"/>
  <c r="H267" i="38"/>
  <c r="AE267" i="38" s="1"/>
  <c r="C226" i="3"/>
  <c r="D226" i="3" l="1"/>
  <c r="H225" i="3"/>
  <c r="AD225" i="3"/>
  <c r="AI267" i="38"/>
  <c r="AH225" i="3" s="1"/>
  <c r="E226" i="3" l="1"/>
  <c r="F226" i="3" l="1"/>
  <c r="I226" i="3" l="1"/>
  <c r="AJ268" i="38"/>
  <c r="AI226" i="3" s="1"/>
  <c r="G226" i="3"/>
  <c r="AJ226" i="3" l="1"/>
  <c r="J226" i="3"/>
  <c r="AK226" i="3" l="1"/>
  <c r="K226" i="3"/>
  <c r="L226" i="3" l="1"/>
  <c r="M226" i="3" l="1"/>
  <c r="N226" i="3" l="1"/>
  <c r="AG268" i="38" l="1"/>
  <c r="AF226" i="3" s="1"/>
  <c r="AH268" i="38"/>
  <c r="AG226" i="3" s="1"/>
  <c r="O226" i="3"/>
  <c r="P226" i="3" l="1"/>
  <c r="Q226" i="3" l="1"/>
  <c r="R226" i="3" l="1"/>
  <c r="S226" i="3" l="1"/>
  <c r="T226" i="3" l="1"/>
  <c r="U226" i="3" l="1"/>
  <c r="V226" i="3" l="1"/>
  <c r="W226" i="3" l="1"/>
  <c r="X226" i="3" l="1"/>
  <c r="Y226" i="3" l="1"/>
  <c r="Z226" i="3" l="1"/>
  <c r="AA226" i="3" l="1"/>
  <c r="AB226" i="3" l="1"/>
  <c r="AD268" i="38"/>
  <c r="AC226" i="3" l="1"/>
  <c r="H268" i="38"/>
  <c r="AE268" i="38" s="1"/>
  <c r="C227" i="3"/>
  <c r="D227" i="3" l="1"/>
  <c r="H226" i="3"/>
  <c r="AD226" i="3"/>
  <c r="AI268" i="38"/>
  <c r="AH226" i="3" s="1"/>
  <c r="E227" i="3" l="1"/>
  <c r="F227" i="3" l="1"/>
  <c r="I227" i="3" l="1"/>
  <c r="AJ269" i="38"/>
  <c r="AI227" i="3" s="1"/>
  <c r="G227" i="3"/>
  <c r="AJ227" i="3" l="1"/>
  <c r="J227" i="3"/>
  <c r="AK227" i="3" l="1"/>
  <c r="K227" i="3"/>
  <c r="L227" i="3" l="1"/>
  <c r="M227" i="3" l="1"/>
  <c r="N227" i="3" l="1"/>
  <c r="AG269" i="38" l="1"/>
  <c r="AF227" i="3" s="1"/>
  <c r="AH269" i="38"/>
  <c r="AG227" i="3" s="1"/>
  <c r="O227" i="3"/>
  <c r="P227" i="3" l="1"/>
  <c r="Q227" i="3" l="1"/>
  <c r="R227" i="3" l="1"/>
  <c r="S227" i="3" l="1"/>
  <c r="T227" i="3" l="1"/>
  <c r="U227" i="3" l="1"/>
  <c r="V227" i="3" l="1"/>
  <c r="W227" i="3" l="1"/>
  <c r="X227" i="3" l="1"/>
  <c r="Y227" i="3" l="1"/>
  <c r="Z227" i="3" l="1"/>
  <c r="AA227" i="3" l="1"/>
  <c r="AB227" i="3" l="1"/>
  <c r="AD269" i="38"/>
  <c r="AC227" i="3" l="1"/>
  <c r="H269" i="38"/>
  <c r="AE269" i="38" s="1"/>
  <c r="C228" i="3"/>
  <c r="D228" i="3" l="1"/>
  <c r="AD227" i="3"/>
  <c r="H227" i="3"/>
  <c r="AI269" i="38"/>
  <c r="AH227" i="3" s="1"/>
  <c r="E228" i="3" l="1"/>
  <c r="F228" i="3" l="1"/>
  <c r="I228" i="3" l="1"/>
  <c r="AJ270" i="38"/>
  <c r="AI228" i="3" s="1"/>
  <c r="G228" i="3"/>
  <c r="AJ228" i="3" l="1"/>
  <c r="J228" i="3"/>
  <c r="AK228" i="3" l="1"/>
  <c r="K228" i="3"/>
  <c r="L228" i="3" l="1"/>
  <c r="M228" i="3" l="1"/>
  <c r="N228" i="3" l="1"/>
  <c r="AH270" i="38" l="1"/>
  <c r="AG228" i="3" s="1"/>
  <c r="AG270" i="38"/>
  <c r="AF228" i="3" s="1"/>
  <c r="O228" i="3"/>
  <c r="P228" i="3" l="1"/>
  <c r="Q228" i="3" l="1"/>
  <c r="R228" i="3" l="1"/>
  <c r="S228" i="3" l="1"/>
  <c r="T228" i="3" l="1"/>
  <c r="U228" i="3" l="1"/>
  <c r="V228" i="3" l="1"/>
  <c r="W228" i="3" l="1"/>
  <c r="X228" i="3" l="1"/>
  <c r="Y228" i="3" l="1"/>
  <c r="Z228" i="3" l="1"/>
  <c r="AA228" i="3" l="1"/>
  <c r="AB228" i="3" l="1"/>
  <c r="AD270" i="38"/>
  <c r="AC228" i="3" l="1"/>
  <c r="H270" i="38"/>
  <c r="AE270" i="38" s="1"/>
  <c r="C229" i="3"/>
  <c r="D229" i="3" l="1"/>
  <c r="H228" i="3"/>
  <c r="AD228" i="3"/>
  <c r="AI270" i="38"/>
  <c r="AH228" i="3" s="1"/>
  <c r="E229" i="3" l="1"/>
  <c r="F229" i="3" l="1"/>
  <c r="I229" i="3" l="1"/>
  <c r="AJ271" i="38"/>
  <c r="AI229" i="3" s="1"/>
  <c r="G229" i="3"/>
  <c r="AJ229" i="3" l="1"/>
  <c r="J229" i="3"/>
  <c r="AK229" i="3" l="1"/>
  <c r="K229" i="3"/>
  <c r="L229" i="3" l="1"/>
  <c r="M229" i="3" l="1"/>
  <c r="N229" i="3" l="1"/>
  <c r="AH271" i="38" l="1"/>
  <c r="AG229" i="3" s="1"/>
  <c r="AG271" i="38"/>
  <c r="AF229" i="3" s="1"/>
  <c r="O229" i="3"/>
  <c r="P229" i="3" l="1"/>
  <c r="Q229" i="3" l="1"/>
  <c r="R229" i="3" l="1"/>
  <c r="S229" i="3" l="1"/>
  <c r="T229" i="3" l="1"/>
  <c r="U229" i="3" l="1"/>
  <c r="V229" i="3" l="1"/>
  <c r="W229" i="3" l="1"/>
  <c r="X229" i="3" l="1"/>
  <c r="Y229" i="3" l="1"/>
  <c r="Z229" i="3" l="1"/>
  <c r="AA229" i="3" l="1"/>
  <c r="AB229" i="3" l="1"/>
  <c r="AD271" i="38"/>
  <c r="AC229" i="3" l="1"/>
  <c r="H271" i="38"/>
  <c r="AE271" i="38" s="1"/>
  <c r="C230" i="3"/>
  <c r="D230" i="3" l="1"/>
  <c r="AD229" i="3"/>
  <c r="H229" i="3"/>
  <c r="AI271" i="38"/>
  <c r="AH229" i="3" s="1"/>
  <c r="E230" i="3" l="1"/>
  <c r="F230" i="3" l="1"/>
  <c r="I230" i="3" l="1"/>
  <c r="AJ272" i="38"/>
  <c r="AI230" i="3" s="1"/>
  <c r="G230" i="3"/>
  <c r="AJ230" i="3" l="1"/>
  <c r="J230" i="3"/>
  <c r="AK230" i="3" l="1"/>
  <c r="K230" i="3"/>
  <c r="L230" i="3" l="1"/>
  <c r="M230" i="3" l="1"/>
  <c r="N230" i="3" l="1"/>
  <c r="AG272" i="38" l="1"/>
  <c r="AF230" i="3" s="1"/>
  <c r="AH272" i="38"/>
  <c r="AG230" i="3" s="1"/>
  <c r="O230" i="3"/>
  <c r="P230" i="3" l="1"/>
  <c r="Q230" i="3" l="1"/>
  <c r="R230" i="3" l="1"/>
  <c r="S230" i="3" l="1"/>
  <c r="T230" i="3" l="1"/>
  <c r="U230" i="3" l="1"/>
  <c r="V230" i="3" l="1"/>
  <c r="W230" i="3" l="1"/>
  <c r="X230" i="3" l="1"/>
  <c r="Y230" i="3" l="1"/>
  <c r="Z230" i="3" l="1"/>
  <c r="AA230" i="3" l="1"/>
  <c r="AB230" i="3" l="1"/>
  <c r="AD272" i="38"/>
  <c r="AC230" i="3" l="1"/>
  <c r="H272" i="38"/>
  <c r="AE272" i="38" s="1"/>
  <c r="C231" i="3"/>
  <c r="D231" i="3" l="1"/>
  <c r="AD230" i="3"/>
  <c r="H230" i="3"/>
  <c r="AI272" i="38"/>
  <c r="AH230" i="3" s="1"/>
  <c r="E231" i="3" l="1"/>
  <c r="F231" i="3" l="1"/>
  <c r="I231" i="3" l="1"/>
  <c r="AJ273" i="38"/>
  <c r="AI231" i="3" s="1"/>
  <c r="G231" i="3"/>
  <c r="AJ231" i="3" l="1"/>
  <c r="J231" i="3"/>
  <c r="AK231" i="3" l="1"/>
  <c r="K231" i="3"/>
  <c r="L231" i="3" l="1"/>
  <c r="M231" i="3" l="1"/>
  <c r="N231" i="3" l="1"/>
  <c r="AG273" i="38" l="1"/>
  <c r="AF231" i="3" s="1"/>
  <c r="AH273" i="38"/>
  <c r="AG231" i="3" s="1"/>
  <c r="O231" i="3"/>
  <c r="P231" i="3" l="1"/>
  <c r="Q231" i="3" l="1"/>
  <c r="R231" i="3" l="1"/>
  <c r="S231" i="3" l="1"/>
  <c r="T231" i="3" l="1"/>
  <c r="U231" i="3" l="1"/>
  <c r="V231" i="3" l="1"/>
  <c r="W231" i="3" l="1"/>
  <c r="X231" i="3" l="1"/>
  <c r="Y231" i="3" l="1"/>
  <c r="Z231" i="3" l="1"/>
  <c r="AA231" i="3" l="1"/>
  <c r="AB231" i="3" l="1"/>
  <c r="AD273" i="38"/>
  <c r="AC231" i="3" l="1"/>
  <c r="H273" i="38"/>
  <c r="AE273" i="38" s="1"/>
  <c r="C232" i="3"/>
  <c r="D232" i="3" l="1"/>
  <c r="AD231" i="3"/>
  <c r="H231" i="3"/>
  <c r="AI273" i="38"/>
  <c r="AH231" i="3" s="1"/>
  <c r="E232" i="3" l="1"/>
  <c r="F232" i="3" l="1"/>
  <c r="I232" i="3" l="1"/>
  <c r="AJ274" i="38"/>
  <c r="AI232" i="3" s="1"/>
  <c r="G232" i="3"/>
  <c r="AJ232" i="3" l="1"/>
  <c r="J232" i="3"/>
  <c r="AK232" i="3" l="1"/>
  <c r="K232" i="3"/>
  <c r="L232" i="3" l="1"/>
  <c r="M232" i="3" l="1"/>
  <c r="N232" i="3" l="1"/>
  <c r="AH274" i="38" l="1"/>
  <c r="AG232" i="3" s="1"/>
  <c r="AG274" i="38"/>
  <c r="AF232" i="3" s="1"/>
  <c r="O232" i="3"/>
  <c r="P232" i="3" l="1"/>
  <c r="Q232" i="3" l="1"/>
  <c r="R232" i="3" l="1"/>
  <c r="S232" i="3" l="1"/>
  <c r="T232" i="3" l="1"/>
  <c r="U232" i="3" l="1"/>
  <c r="V232" i="3" l="1"/>
  <c r="W232" i="3" l="1"/>
  <c r="X232" i="3" l="1"/>
  <c r="Y232" i="3" l="1"/>
  <c r="Z232" i="3" l="1"/>
  <c r="AA232" i="3" l="1"/>
  <c r="AB232" i="3" l="1"/>
  <c r="AD274" i="38"/>
  <c r="AC232" i="3" l="1"/>
  <c r="H274" i="38"/>
  <c r="AE274" i="38" s="1"/>
  <c r="C233" i="3"/>
  <c r="D233" i="3" l="1"/>
  <c r="H232" i="3"/>
  <c r="AD232" i="3"/>
  <c r="AI274" i="38"/>
  <c r="AH232" i="3" s="1"/>
  <c r="E233" i="3" l="1"/>
  <c r="F233" i="3" l="1"/>
  <c r="I233" i="3" l="1"/>
  <c r="AJ275" i="38"/>
  <c r="AI233" i="3" s="1"/>
  <c r="G233" i="3"/>
  <c r="AJ233" i="3" l="1"/>
  <c r="J233" i="3"/>
  <c r="AK233" i="3" l="1"/>
  <c r="K233" i="3"/>
  <c r="L233" i="3" l="1"/>
  <c r="M233" i="3" l="1"/>
  <c r="N233" i="3" l="1"/>
  <c r="AH275" i="38" l="1"/>
  <c r="AG233" i="3" s="1"/>
  <c r="AG275" i="38"/>
  <c r="AF233" i="3" s="1"/>
  <c r="O233" i="3"/>
  <c r="P233" i="3" l="1"/>
  <c r="Q233" i="3" l="1"/>
  <c r="R233" i="3" l="1"/>
  <c r="S233" i="3" l="1"/>
  <c r="T233" i="3" l="1"/>
  <c r="U233" i="3" l="1"/>
  <c r="V233" i="3" l="1"/>
  <c r="W233" i="3" l="1"/>
  <c r="X233" i="3" l="1"/>
  <c r="Y233" i="3" l="1"/>
  <c r="Z233" i="3" l="1"/>
  <c r="AA233" i="3" l="1"/>
  <c r="AB233" i="3" l="1"/>
  <c r="AD275" i="38"/>
  <c r="AC233" i="3" l="1"/>
  <c r="H275" i="38"/>
  <c r="AE275" i="38" s="1"/>
  <c r="C234" i="3"/>
  <c r="D234" i="3" l="1"/>
  <c r="AD233" i="3"/>
  <c r="H233" i="3"/>
  <c r="AI275" i="38"/>
  <c r="AH233" i="3" s="1"/>
  <c r="E234" i="3" l="1"/>
  <c r="F234" i="3" l="1"/>
  <c r="I234" i="3" l="1"/>
  <c r="AJ276" i="38"/>
  <c r="AI234" i="3" s="1"/>
  <c r="G234" i="3"/>
  <c r="AJ234" i="3" l="1"/>
  <c r="J234" i="3"/>
  <c r="AK234" i="3" l="1"/>
  <c r="K234" i="3"/>
  <c r="L234" i="3" l="1"/>
  <c r="M234" i="3" l="1"/>
  <c r="N234" i="3" l="1"/>
  <c r="AG276" i="38" l="1"/>
  <c r="AF234" i="3" s="1"/>
  <c r="AH276" i="38"/>
  <c r="AG234" i="3" s="1"/>
  <c r="O234" i="3"/>
  <c r="P234" i="3" l="1"/>
  <c r="Q234" i="3" l="1"/>
  <c r="R234" i="3" l="1"/>
  <c r="S234" i="3" l="1"/>
  <c r="T234" i="3" l="1"/>
  <c r="U234" i="3" l="1"/>
  <c r="V234" i="3" l="1"/>
  <c r="W234" i="3" l="1"/>
  <c r="X234" i="3" l="1"/>
  <c r="Y234" i="3" l="1"/>
  <c r="Z234" i="3" l="1"/>
  <c r="AA234" i="3" l="1"/>
  <c r="AB234" i="3" l="1"/>
  <c r="AD276" i="38"/>
  <c r="AC234" i="3" l="1"/>
  <c r="H276" i="38"/>
  <c r="AE276" i="38" s="1"/>
  <c r="C235" i="3"/>
  <c r="D235" i="3" l="1"/>
  <c r="H234" i="3"/>
  <c r="AD234" i="3"/>
  <c r="AI276" i="38"/>
  <c r="AH234" i="3" s="1"/>
  <c r="E235" i="3" l="1"/>
  <c r="F235" i="3" l="1"/>
  <c r="I235" i="3" l="1"/>
  <c r="AJ277" i="38"/>
  <c r="AI235" i="3" s="1"/>
  <c r="G235" i="3"/>
  <c r="AJ235" i="3" l="1"/>
  <c r="J235" i="3"/>
  <c r="AK235" i="3" l="1"/>
  <c r="K235" i="3"/>
  <c r="L235" i="3" l="1"/>
  <c r="M235" i="3" l="1"/>
  <c r="N235" i="3" l="1"/>
  <c r="AG277" i="38" l="1"/>
  <c r="AF235" i="3" s="1"/>
  <c r="AH277" i="38"/>
  <c r="AG235" i="3" s="1"/>
  <c r="O235" i="3"/>
  <c r="P235" i="3" l="1"/>
  <c r="Q235" i="3" l="1"/>
  <c r="R235" i="3" l="1"/>
  <c r="S235" i="3" l="1"/>
  <c r="T235" i="3" l="1"/>
  <c r="U235" i="3" l="1"/>
  <c r="V235" i="3" l="1"/>
  <c r="W235" i="3" l="1"/>
  <c r="X235" i="3" l="1"/>
  <c r="Y235" i="3" l="1"/>
  <c r="Z235" i="3" l="1"/>
  <c r="AA235" i="3" l="1"/>
  <c r="AB235" i="3" l="1"/>
  <c r="AD277" i="38"/>
  <c r="AC235" i="3" l="1"/>
  <c r="H277" i="38"/>
  <c r="AE277" i="38" s="1"/>
  <c r="C236" i="3"/>
  <c r="D236" i="3" l="1"/>
  <c r="AD235" i="3"/>
  <c r="H235" i="3"/>
  <c r="AI277" i="38"/>
  <c r="AH235" i="3" s="1"/>
  <c r="E236" i="3" l="1"/>
  <c r="F236" i="3" l="1"/>
  <c r="I236" i="3" l="1"/>
  <c r="AJ278" i="38"/>
  <c r="AI236" i="3" s="1"/>
  <c r="G236" i="3"/>
  <c r="AJ236" i="3" l="1"/>
  <c r="J236" i="3"/>
  <c r="AK236" i="3" l="1"/>
  <c r="K236" i="3"/>
  <c r="L236" i="3" l="1"/>
  <c r="M236" i="3" l="1"/>
  <c r="N236" i="3" l="1"/>
  <c r="AH278" i="38" l="1"/>
  <c r="AG236" i="3" s="1"/>
  <c r="AG278" i="38"/>
  <c r="AF236" i="3" s="1"/>
  <c r="O236" i="3"/>
  <c r="P236" i="3" l="1"/>
  <c r="Q236" i="3" l="1"/>
  <c r="R236" i="3" l="1"/>
  <c r="S236" i="3" l="1"/>
  <c r="T236" i="3" l="1"/>
  <c r="U236" i="3" l="1"/>
  <c r="V236" i="3" l="1"/>
  <c r="W236" i="3" l="1"/>
  <c r="X236" i="3" l="1"/>
  <c r="Y236" i="3" l="1"/>
  <c r="Z236" i="3" l="1"/>
  <c r="AA236" i="3" l="1"/>
  <c r="AB236" i="3" l="1"/>
  <c r="AD278" i="38"/>
  <c r="AC236" i="3" l="1"/>
  <c r="H278" i="38"/>
  <c r="AE278" i="38" s="1"/>
  <c r="C237" i="3"/>
  <c r="D237" i="3" l="1"/>
  <c r="AD236" i="3"/>
  <c r="H236" i="3"/>
  <c r="AI278" i="38"/>
  <c r="AH236" i="3" s="1"/>
  <c r="E237" i="3" l="1"/>
  <c r="F237" i="3" l="1"/>
  <c r="I237" i="3" l="1"/>
  <c r="AJ279" i="38"/>
  <c r="AI237" i="3" s="1"/>
  <c r="G237" i="3"/>
  <c r="AJ237" i="3" l="1"/>
  <c r="J237" i="3"/>
  <c r="AK237" i="3" l="1"/>
  <c r="K237" i="3"/>
  <c r="L237" i="3" l="1"/>
  <c r="M237" i="3" l="1"/>
  <c r="N237" i="3" l="1"/>
  <c r="AH279" i="38" l="1"/>
  <c r="AG237" i="3" s="1"/>
  <c r="AG279" i="38"/>
  <c r="AF237" i="3" s="1"/>
  <c r="O237" i="3"/>
  <c r="P237" i="3" l="1"/>
  <c r="Q237" i="3" l="1"/>
  <c r="R237" i="3" l="1"/>
  <c r="S237" i="3" l="1"/>
  <c r="T237" i="3" l="1"/>
  <c r="U237" i="3" l="1"/>
  <c r="V237" i="3" l="1"/>
  <c r="W237" i="3" l="1"/>
  <c r="X237" i="3" l="1"/>
  <c r="Y237" i="3" l="1"/>
  <c r="Z237" i="3" l="1"/>
  <c r="AA237" i="3" l="1"/>
  <c r="AB237" i="3" l="1"/>
  <c r="AD279" i="38"/>
  <c r="AC237" i="3" l="1"/>
  <c r="H279" i="38"/>
  <c r="AE279" i="38" s="1"/>
  <c r="C238" i="3"/>
  <c r="D238" i="3" l="1"/>
  <c r="AD237" i="3"/>
  <c r="H237" i="3"/>
  <c r="AI279" i="38"/>
  <c r="AH237" i="3" s="1"/>
  <c r="E238" i="3" l="1"/>
  <c r="F238" i="3" l="1"/>
  <c r="I238" i="3" l="1"/>
  <c r="AJ280" i="38"/>
  <c r="AI238" i="3" s="1"/>
  <c r="G238" i="3"/>
  <c r="AJ238" i="3" l="1"/>
  <c r="J238" i="3"/>
  <c r="AK238" i="3" l="1"/>
  <c r="K238" i="3"/>
  <c r="L238" i="3" l="1"/>
  <c r="M238" i="3" l="1"/>
  <c r="N238" i="3" l="1"/>
  <c r="AH280" i="38" l="1"/>
  <c r="AG238" i="3" s="1"/>
  <c r="AG280" i="38"/>
  <c r="AF238" i="3" s="1"/>
  <c r="O238" i="3"/>
  <c r="P238" i="3" l="1"/>
  <c r="Q238" i="3" l="1"/>
  <c r="R238" i="3" l="1"/>
  <c r="S238" i="3" l="1"/>
  <c r="T238" i="3" l="1"/>
  <c r="U238" i="3" l="1"/>
  <c r="V238" i="3" l="1"/>
  <c r="W238" i="3" l="1"/>
  <c r="X238" i="3" l="1"/>
  <c r="Y238" i="3" l="1"/>
  <c r="Z238" i="3" l="1"/>
  <c r="AA238" i="3" l="1"/>
  <c r="AB238" i="3" l="1"/>
  <c r="AD280" i="38"/>
  <c r="AC238" i="3" l="1"/>
  <c r="H280" i="38"/>
  <c r="AE280" i="38" s="1"/>
  <c r="C239" i="3"/>
  <c r="D239" i="3" l="1"/>
  <c r="H238" i="3"/>
  <c r="AD238" i="3"/>
  <c r="AI280" i="38"/>
  <c r="AH238" i="3" s="1"/>
  <c r="E239" i="3" l="1"/>
  <c r="F239" i="3" l="1"/>
  <c r="I239" i="3" l="1"/>
  <c r="AJ281" i="38"/>
  <c r="AI239" i="3" s="1"/>
  <c r="G239" i="3"/>
  <c r="AJ239" i="3" l="1"/>
  <c r="J239" i="3"/>
  <c r="AK239" i="3" l="1"/>
  <c r="K239" i="3"/>
  <c r="L239" i="3" l="1"/>
  <c r="M239" i="3" l="1"/>
  <c r="N239" i="3" l="1"/>
  <c r="AG281" i="38" l="1"/>
  <c r="AF239" i="3" s="1"/>
  <c r="AH281" i="38"/>
  <c r="AG239" i="3" s="1"/>
  <c r="O239" i="3"/>
  <c r="P239" i="3" l="1"/>
  <c r="Q239" i="3" l="1"/>
  <c r="R239" i="3" l="1"/>
  <c r="S239" i="3" l="1"/>
  <c r="T239" i="3" l="1"/>
  <c r="U239" i="3" l="1"/>
  <c r="V239" i="3" l="1"/>
  <c r="W239" i="3" l="1"/>
  <c r="X239" i="3" l="1"/>
  <c r="Y239" i="3" l="1"/>
  <c r="Z239" i="3" l="1"/>
  <c r="AA239" i="3" l="1"/>
  <c r="AB239" i="3" l="1"/>
  <c r="AD281" i="38"/>
  <c r="AC239" i="3" l="1"/>
  <c r="H281" i="38"/>
  <c r="AE281" i="38" s="1"/>
  <c r="C240" i="3"/>
  <c r="D240" i="3" l="1"/>
  <c r="H239" i="3"/>
  <c r="AD239" i="3"/>
  <c r="AI281" i="38"/>
  <c r="AH239" i="3" s="1"/>
  <c r="E240" i="3" l="1"/>
  <c r="F240" i="3" l="1"/>
  <c r="I240" i="3" l="1"/>
  <c r="AJ282" i="38"/>
  <c r="AI240" i="3" s="1"/>
  <c r="G240" i="3"/>
  <c r="AJ240" i="3" l="1"/>
  <c r="J240" i="3"/>
  <c r="AK240" i="3" l="1"/>
  <c r="K240" i="3"/>
  <c r="L240" i="3" l="1"/>
  <c r="M240" i="3" l="1"/>
  <c r="N240" i="3" l="1"/>
  <c r="AH282" i="38" l="1"/>
  <c r="AG240" i="3" s="1"/>
  <c r="AG282" i="38"/>
  <c r="AF240" i="3" s="1"/>
  <c r="O240" i="3"/>
  <c r="P240" i="3" l="1"/>
  <c r="Q240" i="3" l="1"/>
  <c r="R240" i="3" l="1"/>
  <c r="S240" i="3" l="1"/>
  <c r="T240" i="3" l="1"/>
  <c r="U240" i="3" l="1"/>
  <c r="V240" i="3" l="1"/>
  <c r="W240" i="3" l="1"/>
  <c r="X240" i="3" l="1"/>
  <c r="Y240" i="3" l="1"/>
  <c r="Z240" i="3" l="1"/>
  <c r="AA240" i="3" l="1"/>
  <c r="AB240" i="3" l="1"/>
  <c r="AD282" i="38"/>
  <c r="AC240" i="3" l="1"/>
  <c r="H282" i="38"/>
  <c r="AE282" i="38" s="1"/>
  <c r="C241" i="3"/>
  <c r="D241" i="3" l="1"/>
  <c r="AD240" i="3"/>
  <c r="H240" i="3"/>
  <c r="AI282" i="38"/>
  <c r="AH240" i="3" s="1"/>
  <c r="E241" i="3" l="1"/>
  <c r="F241" i="3" l="1"/>
  <c r="I241" i="3" l="1"/>
  <c r="AJ283" i="38"/>
  <c r="AI241" i="3" s="1"/>
  <c r="G241" i="3"/>
  <c r="AJ241" i="3" l="1"/>
  <c r="J241" i="3"/>
  <c r="AK241" i="3" l="1"/>
  <c r="K241" i="3"/>
  <c r="L241" i="3" l="1"/>
  <c r="M241" i="3" l="1"/>
  <c r="N241" i="3" l="1"/>
  <c r="AH283" i="38" l="1"/>
  <c r="AG241" i="3" s="1"/>
  <c r="AG283" i="38"/>
  <c r="AF241" i="3" s="1"/>
  <c r="O241" i="3"/>
  <c r="P241" i="3" l="1"/>
  <c r="Q241" i="3" l="1"/>
  <c r="R241" i="3" l="1"/>
  <c r="S241" i="3" l="1"/>
  <c r="T241" i="3" l="1"/>
  <c r="U241" i="3" l="1"/>
  <c r="V241" i="3" l="1"/>
  <c r="W241" i="3" l="1"/>
  <c r="X241" i="3" l="1"/>
  <c r="Y241" i="3" l="1"/>
  <c r="Z241" i="3" l="1"/>
  <c r="AA241" i="3" l="1"/>
  <c r="AB241" i="3" l="1"/>
  <c r="AD283" i="38"/>
  <c r="AC241" i="3" l="1"/>
  <c r="H283" i="38"/>
  <c r="AE283" i="38" s="1"/>
  <c r="C242" i="3"/>
  <c r="D242" i="3" l="1"/>
  <c r="H241" i="3"/>
  <c r="AD241" i="3"/>
  <c r="AI283" i="38"/>
  <c r="AH241" i="3" s="1"/>
  <c r="E242" i="3" l="1"/>
  <c r="F242" i="3" l="1"/>
  <c r="I242" i="3" l="1"/>
  <c r="AJ284" i="38"/>
  <c r="AI242" i="3" s="1"/>
  <c r="G242" i="3"/>
  <c r="AJ242" i="3" l="1"/>
  <c r="J242" i="3"/>
  <c r="AK242" i="3" l="1"/>
  <c r="K242" i="3"/>
  <c r="L242" i="3" l="1"/>
  <c r="M242" i="3" l="1"/>
  <c r="N242" i="3" l="1"/>
  <c r="AH284" i="38" l="1"/>
  <c r="AG242" i="3" s="1"/>
  <c r="AG284" i="38"/>
  <c r="AF242" i="3" s="1"/>
  <c r="O242" i="3"/>
  <c r="P242" i="3" l="1"/>
  <c r="Q242" i="3" l="1"/>
  <c r="R242" i="3" l="1"/>
  <c r="S242" i="3" l="1"/>
  <c r="T242" i="3" l="1"/>
  <c r="U242" i="3" l="1"/>
  <c r="V242" i="3" l="1"/>
  <c r="W242" i="3" l="1"/>
  <c r="X242" i="3" l="1"/>
  <c r="Y242" i="3" l="1"/>
  <c r="Z242" i="3" l="1"/>
  <c r="AA242" i="3" l="1"/>
  <c r="AB242" i="3" l="1"/>
  <c r="AD284" i="38"/>
  <c r="AC242" i="3" l="1"/>
  <c r="H284" i="38"/>
  <c r="AE284" i="38" s="1"/>
  <c r="C243" i="3"/>
  <c r="D243" i="3" l="1"/>
  <c r="AD242" i="3"/>
  <c r="H242" i="3"/>
  <c r="AI284" i="38"/>
  <c r="AH242" i="3" s="1"/>
  <c r="E243" i="3" l="1"/>
  <c r="F243" i="3" l="1"/>
  <c r="I243" i="3" l="1"/>
  <c r="AJ285" i="38"/>
  <c r="AI243" i="3" s="1"/>
  <c r="G243" i="3"/>
  <c r="AJ243" i="3" l="1"/>
  <c r="J243" i="3"/>
  <c r="AK243" i="3" l="1"/>
  <c r="K243" i="3"/>
  <c r="L243" i="3" l="1"/>
  <c r="M243" i="3" l="1"/>
  <c r="N243" i="3" l="1"/>
  <c r="AG285" i="38" l="1"/>
  <c r="AF243" i="3" s="1"/>
  <c r="AH285" i="38"/>
  <c r="AG243" i="3" s="1"/>
  <c r="O243" i="3"/>
  <c r="P243" i="3" l="1"/>
  <c r="Q243" i="3" l="1"/>
  <c r="R243" i="3" l="1"/>
  <c r="S243" i="3" l="1"/>
  <c r="T243" i="3" l="1"/>
  <c r="U243" i="3" l="1"/>
  <c r="V243" i="3" l="1"/>
  <c r="W243" i="3" l="1"/>
  <c r="X243" i="3" l="1"/>
  <c r="Y243" i="3" l="1"/>
  <c r="Z243" i="3" l="1"/>
  <c r="AA243" i="3" l="1"/>
  <c r="AB243" i="3" l="1"/>
  <c r="AD285" i="38"/>
  <c r="AC243" i="3" l="1"/>
  <c r="H285" i="38"/>
  <c r="AE285" i="38" s="1"/>
  <c r="C244" i="3"/>
  <c r="D244" i="3" l="1"/>
  <c r="H243" i="3"/>
  <c r="AD243" i="3"/>
  <c r="AI285" i="38"/>
  <c r="AH243" i="3" s="1"/>
  <c r="E244" i="3" l="1"/>
  <c r="F244" i="3" l="1"/>
  <c r="I244" i="3" l="1"/>
  <c r="AJ286" i="38"/>
  <c r="AI244" i="3" s="1"/>
  <c r="G244" i="3"/>
  <c r="AJ244" i="3" l="1"/>
  <c r="J244" i="3"/>
  <c r="AK244" i="3" l="1"/>
  <c r="K244" i="3"/>
  <c r="L244" i="3" l="1"/>
  <c r="M244" i="3" l="1"/>
  <c r="N244" i="3" l="1"/>
  <c r="AH286" i="38" l="1"/>
  <c r="AG244" i="3" s="1"/>
  <c r="AG286" i="38"/>
  <c r="AF244" i="3" s="1"/>
  <c r="O244" i="3"/>
  <c r="P244" i="3" l="1"/>
  <c r="Q244" i="3" l="1"/>
  <c r="R244" i="3" l="1"/>
  <c r="S244" i="3" l="1"/>
  <c r="T244" i="3" l="1"/>
  <c r="U244" i="3" l="1"/>
  <c r="V244" i="3" l="1"/>
  <c r="W244" i="3" l="1"/>
  <c r="X244" i="3" l="1"/>
  <c r="Y244" i="3" l="1"/>
  <c r="Z244" i="3" l="1"/>
  <c r="AA244" i="3" l="1"/>
  <c r="AB244" i="3" l="1"/>
  <c r="AD286" i="38"/>
  <c r="AC244" i="3" l="1"/>
  <c r="H286" i="38"/>
  <c r="AE286" i="38" s="1"/>
  <c r="C245" i="3"/>
  <c r="D245" i="3" l="1"/>
  <c r="AD244" i="3"/>
  <c r="H244" i="3"/>
  <c r="AI286" i="38"/>
  <c r="AH244" i="3" s="1"/>
  <c r="E245" i="3" l="1"/>
  <c r="F245" i="3" l="1"/>
  <c r="I245" i="3" l="1"/>
  <c r="AJ287" i="38"/>
  <c r="AI245" i="3" s="1"/>
  <c r="G245" i="3"/>
  <c r="AJ245" i="3" l="1"/>
  <c r="J245" i="3"/>
  <c r="AK245" i="3" l="1"/>
  <c r="K245" i="3"/>
  <c r="L245" i="3" l="1"/>
  <c r="M245" i="3" l="1"/>
  <c r="N245" i="3" l="1"/>
  <c r="AH287" i="38" l="1"/>
  <c r="AG245" i="3" s="1"/>
  <c r="AG287" i="38"/>
  <c r="AF245" i="3" s="1"/>
  <c r="O245" i="3"/>
  <c r="P245" i="3" l="1"/>
  <c r="Q245" i="3" l="1"/>
  <c r="R245" i="3" l="1"/>
  <c r="S245" i="3" l="1"/>
  <c r="T245" i="3" l="1"/>
  <c r="U245" i="3" l="1"/>
  <c r="V245" i="3" l="1"/>
  <c r="W245" i="3" l="1"/>
  <c r="X245" i="3" l="1"/>
  <c r="Y245" i="3" l="1"/>
  <c r="Z245" i="3" l="1"/>
  <c r="AA245" i="3" l="1"/>
  <c r="AB245" i="3" l="1"/>
  <c r="AD287" i="38"/>
  <c r="AC245" i="3" l="1"/>
  <c r="H287" i="38"/>
  <c r="AE287" i="38" s="1"/>
  <c r="C246" i="3"/>
  <c r="D246" i="3" l="1"/>
  <c r="H245" i="3"/>
  <c r="AD245" i="3"/>
  <c r="AI287" i="38"/>
  <c r="AH245" i="3" s="1"/>
  <c r="E246" i="3" l="1"/>
  <c r="F246" i="3" l="1"/>
  <c r="I246" i="3" l="1"/>
  <c r="AJ288" i="38"/>
  <c r="AI246" i="3" s="1"/>
  <c r="G246" i="3"/>
  <c r="AJ246" i="3" l="1"/>
  <c r="J246" i="3"/>
  <c r="AK246" i="3" l="1"/>
  <c r="K246" i="3"/>
  <c r="L246" i="3" l="1"/>
  <c r="M246" i="3" l="1"/>
  <c r="N246" i="3" l="1"/>
  <c r="AG288" i="38" l="1"/>
  <c r="AF246" i="3" s="1"/>
  <c r="AH288" i="38"/>
  <c r="AG246" i="3" s="1"/>
  <c r="O246" i="3"/>
  <c r="P246" i="3" l="1"/>
  <c r="Q246" i="3" l="1"/>
  <c r="R246" i="3" l="1"/>
  <c r="S246" i="3" l="1"/>
  <c r="T246" i="3" l="1"/>
  <c r="U246" i="3" l="1"/>
  <c r="V246" i="3" l="1"/>
  <c r="W246" i="3" l="1"/>
  <c r="X246" i="3" l="1"/>
  <c r="Y246" i="3" l="1"/>
  <c r="Z246" i="3" l="1"/>
  <c r="AA246" i="3" l="1"/>
  <c r="AB246" i="3" l="1"/>
  <c r="AD288" i="38"/>
  <c r="AC246" i="3" l="1"/>
  <c r="H288" i="38"/>
  <c r="AE288" i="38" s="1"/>
  <c r="C247" i="3"/>
  <c r="D247" i="3" l="1"/>
  <c r="H246" i="3"/>
  <c r="AD246" i="3"/>
  <c r="AI288" i="38"/>
  <c r="AH246" i="3" s="1"/>
  <c r="E247" i="3" l="1"/>
  <c r="F247" i="3" l="1"/>
  <c r="I247" i="3" l="1"/>
  <c r="AJ289" i="38"/>
  <c r="AI247" i="3" s="1"/>
  <c r="G247" i="3"/>
  <c r="AJ247" i="3" l="1"/>
  <c r="J247" i="3"/>
  <c r="AK247" i="3" l="1"/>
  <c r="K247" i="3"/>
  <c r="L247" i="3" l="1"/>
  <c r="M247" i="3" l="1"/>
  <c r="N247" i="3" l="1"/>
  <c r="AG289" i="38" l="1"/>
  <c r="AF247" i="3" s="1"/>
  <c r="O247" i="3"/>
  <c r="AH289" i="38" l="1"/>
  <c r="AG247" i="3" s="1"/>
  <c r="P247" i="3"/>
  <c r="Q247" i="3" l="1"/>
  <c r="R247" i="3" l="1"/>
  <c r="S247" i="3" l="1"/>
  <c r="T247" i="3" l="1"/>
  <c r="U247" i="3" l="1"/>
  <c r="V247" i="3" l="1"/>
  <c r="W247" i="3" l="1"/>
  <c r="X247" i="3" l="1"/>
  <c r="Y247" i="3" l="1"/>
  <c r="Z247" i="3" l="1"/>
  <c r="AA247" i="3" l="1"/>
  <c r="AB247" i="3" l="1"/>
  <c r="AD289" i="38"/>
  <c r="AC247" i="3" l="1"/>
  <c r="H289" i="38"/>
  <c r="AE289" i="38" s="1"/>
  <c r="C248" i="3"/>
  <c r="D248" i="3" l="1"/>
  <c r="H247" i="3"/>
  <c r="AD247" i="3"/>
  <c r="AI289" i="38"/>
  <c r="AH247" i="3" s="1"/>
  <c r="E248" i="3" l="1"/>
  <c r="F248" i="3" l="1"/>
  <c r="I248" i="3" l="1"/>
  <c r="AJ290" i="38"/>
  <c r="AI248" i="3" s="1"/>
  <c r="G248" i="3"/>
  <c r="AJ248" i="3" l="1"/>
  <c r="J248" i="3"/>
  <c r="AK248" i="3" l="1"/>
  <c r="K248" i="3"/>
  <c r="L248" i="3" l="1"/>
  <c r="M248" i="3" l="1"/>
  <c r="N248" i="3" l="1"/>
  <c r="AH290" i="38" l="1"/>
  <c r="AG248" i="3" s="1"/>
  <c r="AG290" i="38"/>
  <c r="AF248" i="3" s="1"/>
  <c r="O248" i="3"/>
  <c r="P248" i="3" l="1"/>
  <c r="Q248" i="3" l="1"/>
  <c r="R248" i="3" l="1"/>
  <c r="S248" i="3" l="1"/>
  <c r="T248" i="3" l="1"/>
  <c r="U248" i="3" l="1"/>
  <c r="V248" i="3" l="1"/>
  <c r="W248" i="3" l="1"/>
  <c r="X248" i="3" l="1"/>
  <c r="Y248" i="3" l="1"/>
  <c r="Z248" i="3" l="1"/>
  <c r="AA248" i="3" l="1"/>
  <c r="AB248" i="3" l="1"/>
  <c r="AD290" i="38"/>
  <c r="AC248" i="3" l="1"/>
  <c r="H290" i="38"/>
  <c r="AE290" i="38" s="1"/>
  <c r="C249" i="3"/>
  <c r="D249" i="3" l="1"/>
  <c r="AD248" i="3"/>
  <c r="H248" i="3"/>
  <c r="AI290" i="38"/>
  <c r="AH248" i="3" s="1"/>
  <c r="E249" i="3" l="1"/>
  <c r="F249" i="3" l="1"/>
  <c r="I249" i="3" l="1"/>
  <c r="AJ291" i="38"/>
  <c r="AI249" i="3" s="1"/>
  <c r="G249" i="3"/>
  <c r="AJ249" i="3" l="1"/>
  <c r="J249" i="3"/>
  <c r="AK249" i="3" l="1"/>
  <c r="K249" i="3"/>
  <c r="L249" i="3" l="1"/>
  <c r="M249" i="3" l="1"/>
  <c r="N249" i="3" l="1"/>
  <c r="AH291" i="38" l="1"/>
  <c r="AG249" i="3" s="1"/>
  <c r="AG291" i="38"/>
  <c r="AF249" i="3" s="1"/>
  <c r="O249" i="3"/>
  <c r="P249" i="3" l="1"/>
  <c r="Q249" i="3" l="1"/>
  <c r="R249" i="3" l="1"/>
  <c r="S249" i="3" l="1"/>
  <c r="T249" i="3" l="1"/>
  <c r="U249" i="3" l="1"/>
  <c r="V249" i="3" l="1"/>
  <c r="W249" i="3" l="1"/>
  <c r="X249" i="3" l="1"/>
  <c r="Y249" i="3" l="1"/>
  <c r="Z249" i="3" l="1"/>
  <c r="AA249" i="3" l="1"/>
  <c r="AB249" i="3" l="1"/>
  <c r="AD291" i="38"/>
  <c r="AC249" i="3" l="1"/>
  <c r="H291" i="38"/>
  <c r="AE291" i="38" s="1"/>
  <c r="C250" i="3"/>
  <c r="D250" i="3" l="1"/>
  <c r="AD249" i="3"/>
  <c r="H249" i="3"/>
  <c r="AI291" i="38"/>
  <c r="AH249" i="3" s="1"/>
  <c r="E250" i="3" l="1"/>
  <c r="F250" i="3" l="1"/>
  <c r="I250" i="3" l="1"/>
  <c r="AJ292" i="38"/>
  <c r="AI250" i="3" s="1"/>
  <c r="G250" i="3"/>
  <c r="AJ250" i="3" l="1"/>
  <c r="J250" i="3"/>
  <c r="AK250" i="3" l="1"/>
  <c r="K250" i="3"/>
  <c r="L250" i="3" l="1"/>
  <c r="M250" i="3" l="1"/>
  <c r="N250" i="3" l="1"/>
  <c r="AG292" i="38" l="1"/>
  <c r="AF250" i="3" s="1"/>
  <c r="AH292" i="38"/>
  <c r="AG250" i="3" s="1"/>
  <c r="O250" i="3"/>
  <c r="P250" i="3" l="1"/>
  <c r="Q250" i="3" l="1"/>
  <c r="R250" i="3" l="1"/>
  <c r="S250" i="3" l="1"/>
  <c r="T250" i="3" l="1"/>
  <c r="U250" i="3" l="1"/>
  <c r="V250" i="3" l="1"/>
  <c r="W250" i="3" l="1"/>
  <c r="X250" i="3" l="1"/>
  <c r="Y250" i="3" l="1"/>
  <c r="Z250" i="3" l="1"/>
  <c r="AA250" i="3" l="1"/>
  <c r="AB250" i="3" l="1"/>
  <c r="AD292" i="38"/>
  <c r="AC250" i="3" l="1"/>
  <c r="H292" i="38"/>
  <c r="AE292" i="38" s="1"/>
  <c r="C251" i="3"/>
  <c r="D251" i="3" l="1"/>
  <c r="H250" i="3"/>
  <c r="AD250" i="3"/>
  <c r="AI292" i="38"/>
  <c r="AH250" i="3" s="1"/>
  <c r="E251" i="3" l="1"/>
  <c r="F251" i="3" l="1"/>
  <c r="I251" i="3" l="1"/>
  <c r="AJ293" i="38"/>
  <c r="AI251" i="3" s="1"/>
  <c r="G251" i="3"/>
  <c r="AJ251" i="3" l="1"/>
  <c r="J251" i="3"/>
  <c r="AK251" i="3" l="1"/>
  <c r="K251" i="3"/>
  <c r="L251" i="3" l="1"/>
  <c r="M251" i="3" l="1"/>
  <c r="N251" i="3" l="1"/>
  <c r="AG293" i="38" l="1"/>
  <c r="AF251" i="3" s="1"/>
  <c r="AH293" i="38"/>
  <c r="AG251" i="3" s="1"/>
  <c r="O251" i="3"/>
  <c r="P251" i="3" l="1"/>
  <c r="Q251" i="3" l="1"/>
  <c r="R251" i="3" l="1"/>
  <c r="S251" i="3" l="1"/>
  <c r="T251" i="3" l="1"/>
  <c r="U251" i="3" l="1"/>
  <c r="V251" i="3" l="1"/>
  <c r="W251" i="3" l="1"/>
  <c r="X251" i="3" l="1"/>
  <c r="Y251" i="3" l="1"/>
  <c r="Z251" i="3" l="1"/>
  <c r="AA251" i="3" l="1"/>
  <c r="AB251" i="3" l="1"/>
  <c r="AD293" i="38"/>
  <c r="AC251" i="3" l="1"/>
  <c r="H293" i="38"/>
  <c r="AE293" i="38" s="1"/>
  <c r="C252" i="3"/>
  <c r="D252" i="3" l="1"/>
  <c r="H251" i="3"/>
  <c r="AD251" i="3"/>
  <c r="AI293" i="38"/>
  <c r="AH251" i="3" s="1"/>
  <c r="E252" i="3" l="1"/>
  <c r="F252" i="3" l="1"/>
  <c r="I252" i="3" l="1"/>
  <c r="AJ294" i="38"/>
  <c r="AI252" i="3" s="1"/>
  <c r="G252" i="3"/>
  <c r="AJ252" i="3" l="1"/>
  <c r="J252" i="3"/>
  <c r="AK252" i="3" l="1"/>
  <c r="K252" i="3"/>
  <c r="L252" i="3" l="1"/>
  <c r="M252" i="3" l="1"/>
  <c r="N252" i="3" l="1"/>
  <c r="AH294" i="38" l="1"/>
  <c r="AG252" i="3" s="1"/>
  <c r="AG294" i="38"/>
  <c r="AF252" i="3" s="1"/>
  <c r="O252" i="3"/>
  <c r="P252" i="3" l="1"/>
  <c r="Q252" i="3" l="1"/>
  <c r="R252" i="3" l="1"/>
  <c r="S252" i="3" l="1"/>
  <c r="T252" i="3" l="1"/>
  <c r="U252" i="3" l="1"/>
  <c r="V252" i="3" l="1"/>
  <c r="W252" i="3" l="1"/>
  <c r="X252" i="3" l="1"/>
  <c r="Y252" i="3" l="1"/>
  <c r="Z252" i="3" l="1"/>
  <c r="AA252" i="3" l="1"/>
  <c r="AB252" i="3" l="1"/>
  <c r="AD294" i="38"/>
  <c r="AC252" i="3" l="1"/>
  <c r="H294" i="38"/>
  <c r="AE294" i="38" s="1"/>
  <c r="C253" i="3"/>
  <c r="D253" i="3" l="1"/>
  <c r="H252" i="3"/>
  <c r="AD252" i="3"/>
  <c r="AI294" i="38"/>
  <c r="AH252" i="3" s="1"/>
  <c r="E253" i="3" l="1"/>
  <c r="F253" i="3" l="1"/>
  <c r="I253" i="3" l="1"/>
  <c r="AJ295" i="38"/>
  <c r="AI253" i="3" s="1"/>
  <c r="G253" i="3"/>
  <c r="AJ253" i="3" l="1"/>
  <c r="J253" i="3"/>
  <c r="AK253" i="3" l="1"/>
  <c r="K253" i="3"/>
  <c r="L253" i="3" l="1"/>
  <c r="M253" i="3" l="1"/>
  <c r="N253" i="3" l="1"/>
  <c r="AH295" i="38" l="1"/>
  <c r="AG253" i="3" s="1"/>
  <c r="AG295" i="38"/>
  <c r="AF253" i="3" s="1"/>
  <c r="O253" i="3"/>
  <c r="P253" i="3" l="1"/>
  <c r="Q253" i="3" l="1"/>
  <c r="R253" i="3" l="1"/>
  <c r="S253" i="3" l="1"/>
  <c r="T253" i="3" l="1"/>
  <c r="U253" i="3" l="1"/>
  <c r="V253" i="3" l="1"/>
  <c r="W253" i="3" l="1"/>
  <c r="X253" i="3" l="1"/>
  <c r="Y253" i="3" l="1"/>
  <c r="Z253" i="3" l="1"/>
  <c r="AA253" i="3" l="1"/>
  <c r="AB253" i="3" l="1"/>
  <c r="AD295" i="38"/>
  <c r="AC253" i="3" l="1"/>
  <c r="H295" i="38"/>
  <c r="AE295" i="38" s="1"/>
  <c r="C254" i="3"/>
  <c r="D254" i="3" l="1"/>
  <c r="H253" i="3"/>
  <c r="AD253" i="3"/>
  <c r="AI295" i="38"/>
  <c r="AH253" i="3" s="1"/>
  <c r="E254" i="3" l="1"/>
  <c r="F254" i="3" l="1"/>
  <c r="I254" i="3" l="1"/>
  <c r="AJ296" i="38"/>
  <c r="AI254" i="3" s="1"/>
  <c r="G254" i="3"/>
  <c r="AJ254" i="3" l="1"/>
  <c r="J254" i="3"/>
  <c r="AK254" i="3" l="1"/>
  <c r="K254" i="3"/>
  <c r="L254" i="3" l="1"/>
  <c r="M254" i="3" l="1"/>
  <c r="N254" i="3" l="1"/>
  <c r="AG296" i="38" l="1"/>
  <c r="AF254" i="3" s="1"/>
  <c r="AH296" i="38"/>
  <c r="AG254" i="3" s="1"/>
  <c r="O254" i="3"/>
  <c r="P254" i="3" l="1"/>
  <c r="Q254" i="3" l="1"/>
  <c r="R254" i="3" l="1"/>
  <c r="S254" i="3" l="1"/>
  <c r="T254" i="3" l="1"/>
  <c r="U254" i="3" l="1"/>
  <c r="V254" i="3" l="1"/>
  <c r="W254" i="3" l="1"/>
  <c r="X254" i="3" l="1"/>
  <c r="Y254" i="3" l="1"/>
  <c r="Z254" i="3" l="1"/>
  <c r="AA254" i="3" l="1"/>
  <c r="AB254" i="3" l="1"/>
  <c r="AD296" i="38"/>
  <c r="AC254" i="3" l="1"/>
  <c r="H296" i="38"/>
  <c r="AE296" i="38" s="1"/>
  <c r="C255" i="3"/>
  <c r="D255" i="3" l="1"/>
  <c r="AD254" i="3"/>
  <c r="H254" i="3"/>
  <c r="AI296" i="38"/>
  <c r="AH254" i="3" s="1"/>
  <c r="E255" i="3" l="1"/>
  <c r="F255" i="3" l="1"/>
  <c r="I255" i="3" l="1"/>
  <c r="AJ297" i="38"/>
  <c r="AI255" i="3" s="1"/>
  <c r="G255" i="3"/>
  <c r="AJ255" i="3" l="1"/>
  <c r="J255" i="3"/>
  <c r="AK255" i="3" l="1"/>
  <c r="K255" i="3"/>
  <c r="L255" i="3" l="1"/>
  <c r="M255" i="3" l="1"/>
  <c r="N255" i="3" l="1"/>
  <c r="AG297" i="38" l="1"/>
  <c r="AF255" i="3" s="1"/>
  <c r="AH297" i="38"/>
  <c r="AG255" i="3" s="1"/>
  <c r="O255" i="3"/>
  <c r="P255" i="3" l="1"/>
  <c r="Q255" i="3" l="1"/>
  <c r="R255" i="3" l="1"/>
  <c r="S255" i="3" l="1"/>
  <c r="T255" i="3" l="1"/>
  <c r="U255" i="3" l="1"/>
  <c r="V255" i="3" l="1"/>
  <c r="W255" i="3" l="1"/>
  <c r="X255" i="3" l="1"/>
  <c r="Y255" i="3" l="1"/>
  <c r="Z255" i="3" l="1"/>
  <c r="AA255" i="3" l="1"/>
  <c r="AB255" i="3" l="1"/>
  <c r="AD297" i="38"/>
  <c r="AC255" i="3" l="1"/>
  <c r="H297" i="38"/>
  <c r="AE297" i="38" s="1"/>
  <c r="C256" i="3"/>
  <c r="D256" i="3" l="1"/>
  <c r="AD255" i="3"/>
  <c r="H255" i="3"/>
  <c r="AI297" i="38"/>
  <c r="AH255" i="3" s="1"/>
  <c r="E256" i="3" l="1"/>
  <c r="F256" i="3" l="1"/>
  <c r="I256" i="3" l="1"/>
  <c r="AJ298" i="38"/>
  <c r="AI256" i="3" s="1"/>
  <c r="G256" i="3"/>
  <c r="AJ256" i="3" l="1"/>
  <c r="J256" i="3"/>
  <c r="AK256" i="3" l="1"/>
  <c r="K256" i="3"/>
  <c r="L256" i="3" l="1"/>
  <c r="M256" i="3" l="1"/>
  <c r="N256" i="3" l="1"/>
  <c r="AH298" i="38" l="1"/>
  <c r="AG256" i="3" s="1"/>
  <c r="AG298" i="38"/>
  <c r="AF256" i="3" s="1"/>
  <c r="O256" i="3"/>
  <c r="P256" i="3" l="1"/>
  <c r="Q256" i="3" l="1"/>
  <c r="R256" i="3" l="1"/>
  <c r="S256" i="3" l="1"/>
  <c r="T256" i="3" l="1"/>
  <c r="U256" i="3" l="1"/>
  <c r="V256" i="3" l="1"/>
  <c r="W256" i="3" l="1"/>
  <c r="X256" i="3" l="1"/>
  <c r="Y256" i="3" l="1"/>
  <c r="Z256" i="3" l="1"/>
  <c r="AA256" i="3" l="1"/>
  <c r="AB256" i="3" l="1"/>
  <c r="AD298" i="38"/>
  <c r="AC256" i="3" l="1"/>
  <c r="H298" i="38"/>
  <c r="AE298" i="38" s="1"/>
  <c r="C257" i="3"/>
  <c r="D257" i="3" l="1"/>
  <c r="AD256" i="3"/>
  <c r="H256" i="3"/>
  <c r="AI298" i="38"/>
  <c r="AH256" i="3" s="1"/>
  <c r="E257" i="3" l="1"/>
  <c r="F257" i="3" l="1"/>
  <c r="I257" i="3" l="1"/>
  <c r="AJ299" i="38"/>
  <c r="AI257" i="3" s="1"/>
  <c r="G257" i="3"/>
  <c r="AJ257" i="3" l="1"/>
  <c r="J257" i="3"/>
  <c r="AK257" i="3" l="1"/>
  <c r="K257" i="3"/>
  <c r="L257" i="3" l="1"/>
  <c r="M257" i="3" l="1"/>
  <c r="N257" i="3" l="1"/>
  <c r="AH299" i="38" l="1"/>
  <c r="AG257" i="3" s="1"/>
  <c r="AG299" i="38"/>
  <c r="AF257" i="3" s="1"/>
  <c r="O257" i="3"/>
  <c r="P257" i="3" l="1"/>
  <c r="Q257" i="3" l="1"/>
  <c r="R257" i="3" l="1"/>
  <c r="S257" i="3" l="1"/>
  <c r="T257" i="3" l="1"/>
  <c r="U257" i="3" l="1"/>
  <c r="V257" i="3" l="1"/>
  <c r="W257" i="3" l="1"/>
  <c r="X257" i="3" l="1"/>
  <c r="Y257" i="3" l="1"/>
  <c r="Z257" i="3" l="1"/>
  <c r="AA257" i="3" l="1"/>
  <c r="AB257" i="3" l="1"/>
  <c r="AD299" i="38"/>
  <c r="AC257" i="3" l="1"/>
  <c r="H299" i="38"/>
  <c r="AE299" i="38" s="1"/>
  <c r="C258" i="3"/>
  <c r="D258" i="3" l="1"/>
  <c r="H257" i="3"/>
  <c r="AD257" i="3"/>
  <c r="AI299" i="38"/>
  <c r="AH257" i="3" s="1"/>
  <c r="E258" i="3" l="1"/>
  <c r="F258" i="3" l="1"/>
  <c r="I258" i="3" l="1"/>
  <c r="AJ300" i="38"/>
  <c r="AI258" i="3" s="1"/>
  <c r="G258" i="3"/>
  <c r="AJ258" i="3" l="1"/>
  <c r="J258" i="3"/>
  <c r="AK258" i="3" l="1"/>
  <c r="K258" i="3"/>
  <c r="L258" i="3" l="1"/>
  <c r="M258" i="3" l="1"/>
  <c r="N258" i="3" l="1"/>
  <c r="AH300" i="38" l="1"/>
  <c r="AG258" i="3" s="1"/>
  <c r="AG300" i="38"/>
  <c r="AF258" i="3" s="1"/>
  <c r="O258" i="3"/>
  <c r="P258" i="3" l="1"/>
  <c r="Q258" i="3" l="1"/>
  <c r="R258" i="3" l="1"/>
  <c r="S258" i="3" l="1"/>
  <c r="T258" i="3" l="1"/>
  <c r="U258" i="3" l="1"/>
  <c r="V258" i="3" l="1"/>
  <c r="W258" i="3" l="1"/>
  <c r="X258" i="3" l="1"/>
  <c r="Y258" i="3" l="1"/>
  <c r="Z258" i="3" l="1"/>
  <c r="AA258" i="3" l="1"/>
  <c r="AB258" i="3" l="1"/>
  <c r="AD300" i="38"/>
  <c r="AC258" i="3" l="1"/>
  <c r="H300" i="38"/>
  <c r="AE300" i="38" s="1"/>
  <c r="C259" i="3"/>
  <c r="D259" i="3" l="1"/>
  <c r="H258" i="3"/>
  <c r="AD258" i="3"/>
  <c r="AI300" i="38"/>
  <c r="AH258" i="3" s="1"/>
  <c r="E259" i="3" l="1"/>
  <c r="F259" i="3" l="1"/>
  <c r="I259" i="3" l="1"/>
  <c r="AJ301" i="38"/>
  <c r="AI259" i="3" s="1"/>
  <c r="G259" i="3"/>
  <c r="AJ259" i="3" l="1"/>
  <c r="J259" i="3"/>
  <c r="AK259" i="3" l="1"/>
  <c r="K259" i="3"/>
  <c r="L259" i="3" l="1"/>
  <c r="M259" i="3" l="1"/>
  <c r="N259" i="3" l="1"/>
  <c r="AG301" i="38" l="1"/>
  <c r="AF259" i="3" s="1"/>
  <c r="AH301" i="38"/>
  <c r="AG259" i="3" s="1"/>
  <c r="O259" i="3"/>
  <c r="P259" i="3" l="1"/>
  <c r="Q259" i="3" l="1"/>
  <c r="R259" i="3" l="1"/>
  <c r="S259" i="3" l="1"/>
  <c r="T259" i="3" l="1"/>
  <c r="U259" i="3" l="1"/>
  <c r="V259" i="3" l="1"/>
  <c r="W259" i="3" l="1"/>
  <c r="X259" i="3" l="1"/>
  <c r="Y259" i="3" l="1"/>
  <c r="Z259" i="3" l="1"/>
  <c r="AA259" i="3" l="1"/>
  <c r="AB259" i="3" l="1"/>
  <c r="AD301" i="38"/>
  <c r="AC259" i="3" l="1"/>
  <c r="H301" i="38"/>
  <c r="AE301" i="38" s="1"/>
  <c r="C260" i="3"/>
  <c r="D260" i="3" l="1"/>
  <c r="AD259" i="3"/>
  <c r="H259" i="3"/>
  <c r="AI301" i="38"/>
  <c r="AH259" i="3" s="1"/>
  <c r="E260" i="3" l="1"/>
  <c r="F260" i="3" l="1"/>
  <c r="I260" i="3" l="1"/>
  <c r="AJ302" i="38"/>
  <c r="AI260" i="3" s="1"/>
  <c r="G260" i="3"/>
  <c r="AJ260" i="3" l="1"/>
  <c r="J260" i="3"/>
  <c r="AK260" i="3" l="1"/>
  <c r="K260" i="3"/>
  <c r="L260" i="3" l="1"/>
  <c r="M260" i="3" l="1"/>
  <c r="N260" i="3" l="1"/>
  <c r="AH302" i="38" l="1"/>
  <c r="AG260" i="3" s="1"/>
  <c r="AG302" i="38"/>
  <c r="AF260" i="3" s="1"/>
  <c r="O260" i="3"/>
  <c r="P260" i="3" l="1"/>
  <c r="Q260" i="3" l="1"/>
  <c r="R260" i="3" l="1"/>
  <c r="S260" i="3" l="1"/>
  <c r="T260" i="3" l="1"/>
  <c r="U260" i="3" l="1"/>
  <c r="V260" i="3" l="1"/>
  <c r="W260" i="3" l="1"/>
  <c r="X260" i="3" l="1"/>
  <c r="Y260" i="3" l="1"/>
  <c r="Z260" i="3" l="1"/>
  <c r="AA260" i="3" l="1"/>
  <c r="AB260" i="3" l="1"/>
  <c r="AD302" i="38"/>
  <c r="AC260" i="3" l="1"/>
  <c r="H302" i="38"/>
  <c r="AE302" i="38" s="1"/>
  <c r="C261" i="3"/>
  <c r="D261" i="3" l="1"/>
  <c r="H260" i="3"/>
  <c r="AD260" i="3"/>
  <c r="AI302" i="38"/>
  <c r="AH260" i="3" s="1"/>
  <c r="E261" i="3" l="1"/>
  <c r="F261" i="3" l="1"/>
  <c r="I261" i="3" l="1"/>
  <c r="AJ303" i="38"/>
  <c r="AI261" i="3" s="1"/>
  <c r="G261" i="3"/>
  <c r="AJ261" i="3" l="1"/>
  <c r="J261" i="3"/>
  <c r="AK261" i="3" l="1"/>
  <c r="K261" i="3"/>
  <c r="L261" i="3" l="1"/>
  <c r="M261" i="3" l="1"/>
  <c r="N261" i="3" l="1"/>
  <c r="AH303" i="38" l="1"/>
  <c r="AG261" i="3" s="1"/>
  <c r="AG303" i="38"/>
  <c r="AF261" i="3" s="1"/>
  <c r="O261" i="3"/>
  <c r="P261" i="3" l="1"/>
  <c r="Q261" i="3" l="1"/>
  <c r="R261" i="3" l="1"/>
  <c r="S261" i="3" l="1"/>
  <c r="T261" i="3" l="1"/>
  <c r="U261" i="3" l="1"/>
  <c r="V261" i="3" l="1"/>
  <c r="W261" i="3" l="1"/>
  <c r="X261" i="3" l="1"/>
  <c r="Y261" i="3" l="1"/>
  <c r="Z261" i="3" l="1"/>
  <c r="AA261" i="3" l="1"/>
  <c r="AB261" i="3" l="1"/>
  <c r="AD303" i="38"/>
  <c r="AC261" i="3" l="1"/>
  <c r="H303" i="38"/>
  <c r="AE303" i="38" s="1"/>
  <c r="C262" i="3"/>
  <c r="D262" i="3" l="1"/>
  <c r="AD261" i="3"/>
  <c r="H261" i="3"/>
  <c r="AI303" i="38"/>
  <c r="AH261" i="3" s="1"/>
  <c r="E262" i="3" l="1"/>
  <c r="F262" i="3" l="1"/>
  <c r="I262" i="3" l="1"/>
  <c r="AJ304" i="38"/>
  <c r="AI262" i="3" s="1"/>
  <c r="G262" i="3"/>
  <c r="AJ262" i="3" l="1"/>
  <c r="J262" i="3"/>
  <c r="AK262" i="3" l="1"/>
  <c r="K262" i="3"/>
  <c r="L262" i="3" l="1"/>
  <c r="M262" i="3" l="1"/>
  <c r="N262" i="3" l="1"/>
  <c r="AH304" i="38" l="1"/>
  <c r="AG262" i="3" s="1"/>
  <c r="AG304" i="38"/>
  <c r="AF262" i="3" s="1"/>
  <c r="O262" i="3"/>
  <c r="P262" i="3" l="1"/>
  <c r="Q262" i="3" l="1"/>
  <c r="R262" i="3" l="1"/>
  <c r="S262" i="3" l="1"/>
  <c r="T262" i="3" l="1"/>
  <c r="U262" i="3" l="1"/>
  <c r="V262" i="3" l="1"/>
  <c r="W262" i="3" l="1"/>
  <c r="X262" i="3" l="1"/>
  <c r="Y262" i="3" l="1"/>
  <c r="Z262" i="3" l="1"/>
  <c r="AA262" i="3" l="1"/>
  <c r="AB262" i="3" l="1"/>
  <c r="AD304" i="38"/>
  <c r="AC262" i="3" l="1"/>
  <c r="H304" i="38"/>
  <c r="AE304" i="38" s="1"/>
  <c r="C263" i="3"/>
  <c r="D263" i="3" l="1"/>
  <c r="AD262" i="3"/>
  <c r="H262" i="3"/>
  <c r="AI304" i="38"/>
  <c r="AH262" i="3" s="1"/>
  <c r="E263" i="3" l="1"/>
  <c r="F263" i="3" l="1"/>
  <c r="I263" i="3" l="1"/>
  <c r="AJ305" i="38"/>
  <c r="AI263" i="3" s="1"/>
  <c r="G263" i="3"/>
  <c r="AJ263" i="3" l="1"/>
  <c r="J263" i="3"/>
  <c r="AK263" i="3" l="1"/>
  <c r="K263" i="3"/>
  <c r="L263" i="3" l="1"/>
  <c r="M263" i="3" l="1"/>
  <c r="N263" i="3" l="1"/>
  <c r="AG305" i="38" l="1"/>
  <c r="AF263" i="3" s="1"/>
  <c r="AH305" i="38"/>
  <c r="AG263" i="3" s="1"/>
  <c r="O263" i="3"/>
  <c r="P263" i="3" l="1"/>
  <c r="Q263" i="3" l="1"/>
  <c r="R263" i="3" l="1"/>
  <c r="S263" i="3" l="1"/>
  <c r="T263" i="3" l="1"/>
  <c r="U263" i="3" l="1"/>
  <c r="V263" i="3" l="1"/>
  <c r="W263" i="3" l="1"/>
  <c r="X263" i="3" l="1"/>
  <c r="Y263" i="3" l="1"/>
  <c r="Z263" i="3" l="1"/>
  <c r="AA263" i="3" l="1"/>
  <c r="AB263" i="3" l="1"/>
  <c r="AD305" i="38"/>
  <c r="AC263" i="3" l="1"/>
  <c r="H305" i="38"/>
  <c r="AE305" i="38" s="1"/>
  <c r="C264" i="3"/>
  <c r="D264" i="3" l="1"/>
  <c r="AD263" i="3"/>
  <c r="H263" i="3"/>
  <c r="AI305" i="38"/>
  <c r="AH263" i="3" s="1"/>
  <c r="E264" i="3" l="1"/>
  <c r="F264" i="3" l="1"/>
  <c r="I264" i="3" l="1"/>
  <c r="AJ306" i="38"/>
  <c r="AI264" i="3" s="1"/>
  <c r="G264" i="3"/>
  <c r="AJ264" i="3" l="1"/>
  <c r="J264" i="3"/>
  <c r="AK264" i="3" l="1"/>
  <c r="K264" i="3"/>
  <c r="L264" i="3" l="1"/>
  <c r="M264" i="3" l="1"/>
  <c r="N264" i="3" l="1"/>
  <c r="AH306" i="38" l="1"/>
  <c r="AG264" i="3" s="1"/>
  <c r="AG306" i="38"/>
  <c r="AF264" i="3" s="1"/>
  <c r="O264" i="3"/>
  <c r="P264" i="3" l="1"/>
  <c r="Q264" i="3" l="1"/>
  <c r="R264" i="3" l="1"/>
  <c r="S264" i="3" l="1"/>
  <c r="T264" i="3" l="1"/>
  <c r="U264" i="3" l="1"/>
  <c r="V264" i="3" l="1"/>
  <c r="W264" i="3" l="1"/>
  <c r="X264" i="3" l="1"/>
  <c r="Y264" i="3" l="1"/>
  <c r="Z264" i="3" l="1"/>
  <c r="AA264" i="3" l="1"/>
  <c r="AB264" i="3" l="1"/>
  <c r="AD306" i="38"/>
  <c r="AC264" i="3" l="1"/>
  <c r="H306" i="38"/>
  <c r="AE306" i="38" s="1"/>
  <c r="C265" i="3"/>
  <c r="D265" i="3" l="1"/>
  <c r="H264" i="3"/>
  <c r="AD264" i="3"/>
  <c r="AI306" i="38"/>
  <c r="AH264" i="3" s="1"/>
  <c r="E265" i="3" l="1"/>
  <c r="F265" i="3" l="1"/>
  <c r="I265" i="3" l="1"/>
  <c r="AJ307" i="38"/>
  <c r="AI265" i="3" s="1"/>
  <c r="G265" i="3"/>
  <c r="AJ265" i="3" l="1"/>
  <c r="J265" i="3"/>
  <c r="AK265" i="3" l="1"/>
  <c r="K265" i="3"/>
  <c r="L265" i="3" l="1"/>
  <c r="M265" i="3" l="1"/>
  <c r="N265" i="3" l="1"/>
  <c r="AH307" i="38" l="1"/>
  <c r="AG265" i="3" s="1"/>
  <c r="AG307" i="38"/>
  <c r="AF265" i="3" s="1"/>
  <c r="O265" i="3"/>
  <c r="P265" i="3" l="1"/>
  <c r="Q265" i="3" l="1"/>
  <c r="R265" i="3" l="1"/>
  <c r="S265" i="3" l="1"/>
  <c r="T265" i="3" l="1"/>
  <c r="U265" i="3" l="1"/>
  <c r="V265" i="3" l="1"/>
  <c r="W265" i="3" l="1"/>
  <c r="X265" i="3" l="1"/>
  <c r="Y265" i="3" l="1"/>
  <c r="Z265" i="3" l="1"/>
  <c r="AA265" i="3" l="1"/>
  <c r="AB265" i="3" l="1"/>
  <c r="AD307" i="38"/>
  <c r="AC265" i="3" l="1"/>
  <c r="H307" i="38"/>
  <c r="AE307" i="38" s="1"/>
  <c r="C266" i="3"/>
  <c r="D266" i="3" l="1"/>
  <c r="H265" i="3"/>
  <c r="AD265" i="3"/>
  <c r="AI307" i="38"/>
  <c r="AH265" i="3" s="1"/>
  <c r="E266" i="3" l="1"/>
  <c r="F266" i="3" l="1"/>
  <c r="I266" i="3" l="1"/>
  <c r="AJ308" i="38"/>
  <c r="AI266" i="3" s="1"/>
  <c r="G266" i="3"/>
  <c r="AJ266" i="3" l="1"/>
  <c r="J266" i="3"/>
  <c r="AK266" i="3" l="1"/>
  <c r="K266" i="3"/>
  <c r="L266" i="3" l="1"/>
  <c r="M266" i="3" l="1"/>
  <c r="N266" i="3" l="1"/>
  <c r="AH308" i="38" l="1"/>
  <c r="AG266" i="3" s="1"/>
  <c r="AG308" i="38"/>
  <c r="AF266" i="3" s="1"/>
  <c r="O266" i="3"/>
  <c r="P266" i="3" l="1"/>
  <c r="Q266" i="3" l="1"/>
  <c r="R266" i="3" l="1"/>
  <c r="S266" i="3" l="1"/>
  <c r="T266" i="3" l="1"/>
  <c r="U266" i="3" l="1"/>
  <c r="V266" i="3" l="1"/>
  <c r="W266" i="3" l="1"/>
  <c r="X266" i="3" l="1"/>
  <c r="Y266" i="3" l="1"/>
  <c r="Z266" i="3" l="1"/>
  <c r="AA266" i="3" l="1"/>
  <c r="AB266" i="3" l="1"/>
  <c r="AD308" i="38"/>
  <c r="AC266" i="3" l="1"/>
  <c r="H308" i="38"/>
  <c r="AE308" i="38" s="1"/>
  <c r="C267" i="3"/>
  <c r="D267" i="3" l="1"/>
  <c r="H266" i="3"/>
  <c r="AD266" i="3"/>
  <c r="AI308" i="38"/>
  <c r="AH266" i="3" s="1"/>
  <c r="E267" i="3" l="1"/>
  <c r="F267" i="3" l="1"/>
  <c r="I267" i="3" l="1"/>
  <c r="AJ309" i="38"/>
  <c r="AI267" i="3" s="1"/>
  <c r="G267" i="3"/>
  <c r="AJ267" i="3" l="1"/>
  <c r="J267" i="3"/>
  <c r="AK267" i="3" l="1"/>
  <c r="K267" i="3"/>
  <c r="L267" i="3" l="1"/>
  <c r="M267" i="3" l="1"/>
  <c r="N267" i="3" l="1"/>
  <c r="AG309" i="38" l="1"/>
  <c r="AF267" i="3" s="1"/>
  <c r="AH309" i="38"/>
  <c r="AG267" i="3" s="1"/>
  <c r="O267" i="3"/>
  <c r="P267" i="3" l="1"/>
  <c r="Q267" i="3" l="1"/>
  <c r="R267" i="3" l="1"/>
  <c r="S267" i="3" l="1"/>
  <c r="T267" i="3" l="1"/>
  <c r="U267" i="3" l="1"/>
  <c r="V267" i="3" l="1"/>
  <c r="W267" i="3" l="1"/>
  <c r="X267" i="3" l="1"/>
  <c r="Y267" i="3" l="1"/>
  <c r="Z267" i="3" l="1"/>
  <c r="AA267" i="3" l="1"/>
  <c r="AB267" i="3" l="1"/>
  <c r="AD309" i="38"/>
  <c r="AC267" i="3" l="1"/>
  <c r="H309" i="38"/>
  <c r="AE309" i="38" s="1"/>
  <c r="C268" i="3"/>
  <c r="D268" i="3" l="1"/>
  <c r="AD267" i="3"/>
  <c r="H267" i="3"/>
  <c r="AI309" i="38"/>
  <c r="AH267" i="3" s="1"/>
  <c r="E268" i="3" l="1"/>
  <c r="F268" i="3" l="1"/>
  <c r="I268" i="3" l="1"/>
  <c r="AJ310" i="38"/>
  <c r="AI268" i="3" s="1"/>
  <c r="G268" i="3"/>
  <c r="AJ268" i="3" l="1"/>
  <c r="J268" i="3"/>
  <c r="AK268" i="3" l="1"/>
  <c r="K268" i="3"/>
  <c r="L268" i="3" l="1"/>
  <c r="M268" i="3" l="1"/>
  <c r="N268" i="3" l="1"/>
  <c r="AH310" i="38" l="1"/>
  <c r="AG268" i="3" s="1"/>
  <c r="AG310" i="38"/>
  <c r="AF268" i="3" s="1"/>
  <c r="O268" i="3"/>
  <c r="P268" i="3" l="1"/>
  <c r="Q268" i="3" l="1"/>
  <c r="R268" i="3" l="1"/>
  <c r="S268" i="3" l="1"/>
  <c r="T268" i="3" l="1"/>
  <c r="U268" i="3" l="1"/>
  <c r="V268" i="3" l="1"/>
  <c r="W268" i="3" l="1"/>
  <c r="X268" i="3" l="1"/>
  <c r="Y268" i="3" l="1"/>
  <c r="Z268" i="3" l="1"/>
  <c r="AA268" i="3" l="1"/>
  <c r="AB268" i="3" l="1"/>
  <c r="AD310" i="38"/>
  <c r="AC268" i="3" l="1"/>
  <c r="H310" i="38"/>
  <c r="AE310" i="38" s="1"/>
  <c r="C269" i="3"/>
  <c r="D269" i="3" l="1"/>
  <c r="AD268" i="3"/>
  <c r="H268" i="3"/>
  <c r="AI310" i="38"/>
  <c r="AH268" i="3" s="1"/>
  <c r="E269" i="3" l="1"/>
  <c r="F269" i="3" l="1"/>
  <c r="I269" i="3" l="1"/>
  <c r="AJ311" i="38"/>
  <c r="AI269" i="3" s="1"/>
  <c r="G269" i="3"/>
  <c r="AJ269" i="3" l="1"/>
  <c r="J269" i="3"/>
  <c r="AK269" i="3" l="1"/>
  <c r="K269" i="3"/>
  <c r="L269" i="3" l="1"/>
  <c r="M269" i="3" l="1"/>
  <c r="N269" i="3" l="1"/>
  <c r="AH311" i="38" l="1"/>
  <c r="AG269" i="3" s="1"/>
  <c r="AG311" i="38"/>
  <c r="AF269" i="3" s="1"/>
  <c r="O269" i="3"/>
  <c r="P269" i="3" l="1"/>
  <c r="Q269" i="3" l="1"/>
  <c r="R269" i="3" l="1"/>
  <c r="S269" i="3" l="1"/>
  <c r="T269" i="3" l="1"/>
  <c r="U269" i="3" l="1"/>
  <c r="V269" i="3" l="1"/>
  <c r="W269" i="3" l="1"/>
  <c r="X269" i="3" l="1"/>
  <c r="Y269" i="3" l="1"/>
  <c r="Z269" i="3" l="1"/>
  <c r="AA269" i="3" l="1"/>
  <c r="AB269" i="3" l="1"/>
  <c r="AD311" i="38"/>
  <c r="AC269" i="3" l="1"/>
  <c r="H311" i="38"/>
  <c r="AE311" i="38" s="1"/>
  <c r="C270" i="3"/>
  <c r="D270" i="3" l="1"/>
  <c r="H269" i="3"/>
  <c r="AD269" i="3"/>
  <c r="AI311" i="38"/>
  <c r="AH269" i="3" s="1"/>
  <c r="E270" i="3" l="1"/>
  <c r="F270" i="3" l="1"/>
  <c r="I270" i="3" l="1"/>
  <c r="AJ312" i="38"/>
  <c r="AI270" i="3" s="1"/>
  <c r="G270" i="3"/>
  <c r="AJ270" i="3" l="1"/>
  <c r="J270" i="3"/>
  <c r="AK270" i="3" l="1"/>
  <c r="K270" i="3"/>
  <c r="L270" i="3" l="1"/>
  <c r="M270" i="3" l="1"/>
  <c r="N270" i="3" l="1"/>
  <c r="AH312" i="38" l="1"/>
  <c r="AG270" i="3" s="1"/>
  <c r="AG312" i="38"/>
  <c r="AF270" i="3" s="1"/>
  <c r="O270" i="3"/>
  <c r="P270" i="3" l="1"/>
  <c r="Q270" i="3" l="1"/>
  <c r="R270" i="3" l="1"/>
  <c r="S270" i="3" l="1"/>
  <c r="T270" i="3" l="1"/>
  <c r="U270" i="3" l="1"/>
  <c r="V270" i="3" l="1"/>
  <c r="W270" i="3" l="1"/>
  <c r="X270" i="3" l="1"/>
  <c r="Y270" i="3" l="1"/>
  <c r="Z270" i="3" l="1"/>
  <c r="AA270" i="3" l="1"/>
  <c r="AB270" i="3" l="1"/>
  <c r="AD312" i="38"/>
  <c r="AC270" i="3" l="1"/>
  <c r="H312" i="38"/>
  <c r="AE312" i="38" s="1"/>
  <c r="C271" i="3"/>
  <c r="D271" i="3" l="1"/>
  <c r="H270" i="3"/>
  <c r="AD270" i="3"/>
  <c r="AI312" i="38"/>
  <c r="AH270" i="3" s="1"/>
  <c r="E271" i="3" l="1"/>
  <c r="F271" i="3" l="1"/>
  <c r="I271" i="3" l="1"/>
  <c r="AJ313" i="38"/>
  <c r="AI271" i="3" s="1"/>
  <c r="G271" i="3"/>
  <c r="AJ271" i="3" l="1"/>
  <c r="J271" i="3"/>
  <c r="AK271" i="3" l="1"/>
  <c r="K271" i="3"/>
  <c r="L271" i="3" l="1"/>
  <c r="M271" i="3" l="1"/>
  <c r="N271" i="3" l="1"/>
  <c r="AG313" i="38" l="1"/>
  <c r="AF271" i="3" s="1"/>
  <c r="AH313" i="38"/>
  <c r="AG271" i="3" s="1"/>
  <c r="O271" i="3"/>
  <c r="P271" i="3" l="1"/>
  <c r="Q271" i="3" l="1"/>
  <c r="R271" i="3" l="1"/>
  <c r="S271" i="3" l="1"/>
  <c r="T271" i="3" l="1"/>
  <c r="U271" i="3" l="1"/>
  <c r="V271" i="3" l="1"/>
  <c r="W271" i="3" l="1"/>
  <c r="X271" i="3" l="1"/>
  <c r="Y271" i="3" l="1"/>
  <c r="Z271" i="3" l="1"/>
  <c r="AA271" i="3" l="1"/>
  <c r="AB271" i="3" l="1"/>
  <c r="AD313" i="38"/>
  <c r="AC271" i="3" l="1"/>
  <c r="H313" i="38"/>
  <c r="AE313" i="38" s="1"/>
  <c r="C272" i="3"/>
  <c r="D272" i="3" l="1"/>
  <c r="H271" i="3"/>
  <c r="AD271" i="3"/>
  <c r="AI313" i="38"/>
  <c r="AH271" i="3" s="1"/>
  <c r="E272" i="3" l="1"/>
  <c r="F272" i="3" l="1"/>
  <c r="I272" i="3" l="1"/>
  <c r="AJ314" i="38"/>
  <c r="AI272" i="3" s="1"/>
  <c r="G272" i="3"/>
  <c r="AJ272" i="3" l="1"/>
  <c r="J272" i="3"/>
  <c r="AK272" i="3" l="1"/>
  <c r="K272" i="3"/>
  <c r="L272" i="3" l="1"/>
  <c r="M272" i="3" l="1"/>
  <c r="N272" i="3" l="1"/>
  <c r="AH314" i="38" l="1"/>
  <c r="AG272" i="3" s="1"/>
  <c r="AG314" i="38"/>
  <c r="AF272" i="3" s="1"/>
  <c r="O272" i="3"/>
  <c r="P272" i="3" l="1"/>
  <c r="Q272" i="3" l="1"/>
  <c r="R272" i="3" l="1"/>
  <c r="S272" i="3" l="1"/>
  <c r="T272" i="3" l="1"/>
  <c r="U272" i="3" l="1"/>
  <c r="V272" i="3" l="1"/>
  <c r="W272" i="3" l="1"/>
  <c r="X272" i="3" l="1"/>
  <c r="Y272" i="3" l="1"/>
  <c r="Z272" i="3" l="1"/>
  <c r="AA272" i="3" l="1"/>
  <c r="AB272" i="3" l="1"/>
  <c r="AD314" i="38"/>
  <c r="AC272" i="3" l="1"/>
  <c r="H314" i="38"/>
  <c r="AE314" i="38" s="1"/>
  <c r="C273" i="3"/>
  <c r="D273" i="3" l="1"/>
  <c r="AD272" i="3"/>
  <c r="H272" i="3"/>
  <c r="AI314" i="38"/>
  <c r="AH272" i="3" s="1"/>
  <c r="E273" i="3" l="1"/>
  <c r="F273" i="3" l="1"/>
  <c r="I273" i="3" l="1"/>
  <c r="AJ315" i="38"/>
  <c r="AI273" i="3" s="1"/>
  <c r="G273" i="3"/>
  <c r="AJ273" i="3" l="1"/>
  <c r="J273" i="3"/>
  <c r="AK273" i="3" l="1"/>
  <c r="K273" i="3"/>
  <c r="L273" i="3" l="1"/>
  <c r="M273" i="3" l="1"/>
  <c r="N273" i="3" l="1"/>
  <c r="AH315" i="38" l="1"/>
  <c r="AG273" i="3" s="1"/>
  <c r="AG315" i="38"/>
  <c r="AF273" i="3" s="1"/>
  <c r="O273" i="3"/>
  <c r="P273" i="3" l="1"/>
  <c r="Q273" i="3" l="1"/>
  <c r="R273" i="3" l="1"/>
  <c r="S273" i="3" l="1"/>
  <c r="T273" i="3" l="1"/>
  <c r="U273" i="3" l="1"/>
  <c r="V273" i="3" l="1"/>
  <c r="W273" i="3" l="1"/>
  <c r="X273" i="3" l="1"/>
  <c r="Y273" i="3" l="1"/>
  <c r="Z273" i="3" l="1"/>
  <c r="AA273" i="3" l="1"/>
  <c r="AB273" i="3" l="1"/>
  <c r="AD315" i="38"/>
  <c r="AC273" i="3" l="1"/>
  <c r="H315" i="38"/>
  <c r="AE315" i="38" s="1"/>
  <c r="C274" i="3"/>
  <c r="D274" i="3" l="1"/>
  <c r="AD273" i="3"/>
  <c r="H273" i="3"/>
  <c r="AI315" i="38"/>
  <c r="AH273" i="3" s="1"/>
  <c r="E274" i="3" l="1"/>
  <c r="F274" i="3" l="1"/>
  <c r="I274" i="3" l="1"/>
  <c r="AJ316" i="38"/>
  <c r="AI274" i="3" s="1"/>
  <c r="G274" i="3"/>
  <c r="AJ274" i="3" l="1"/>
  <c r="J274" i="3"/>
  <c r="AK274" i="3" l="1"/>
  <c r="K274" i="3"/>
  <c r="L274" i="3" l="1"/>
  <c r="M274" i="3" l="1"/>
  <c r="N274" i="3" l="1"/>
  <c r="AG316" i="38" l="1"/>
  <c r="AF274" i="3" s="1"/>
  <c r="AH316" i="38"/>
  <c r="AG274" i="3" s="1"/>
  <c r="O274" i="3"/>
  <c r="P274" i="3" l="1"/>
  <c r="Q274" i="3" l="1"/>
  <c r="R274" i="3" l="1"/>
  <c r="S274" i="3" l="1"/>
  <c r="T274" i="3" l="1"/>
  <c r="U274" i="3" l="1"/>
  <c r="V274" i="3" l="1"/>
  <c r="W274" i="3" l="1"/>
  <c r="X274" i="3" l="1"/>
  <c r="Y274" i="3" l="1"/>
  <c r="Z274" i="3" l="1"/>
  <c r="AA274" i="3" l="1"/>
  <c r="AB274" i="3" l="1"/>
  <c r="AD316" i="38"/>
  <c r="AC274" i="3" l="1"/>
  <c r="H316" i="38"/>
  <c r="AE316" i="38" s="1"/>
  <c r="C275" i="3"/>
  <c r="D275" i="3" l="1"/>
  <c r="AD274" i="3"/>
  <c r="H274" i="3"/>
  <c r="AI316" i="38"/>
  <c r="AH274" i="3" s="1"/>
  <c r="E275" i="3" l="1"/>
  <c r="F275" i="3" l="1"/>
  <c r="I275" i="3" l="1"/>
  <c r="AJ317" i="38"/>
  <c r="AI275" i="3" s="1"/>
  <c r="G275" i="3"/>
  <c r="AJ275" i="3" l="1"/>
  <c r="J275" i="3"/>
  <c r="AK275" i="3" l="1"/>
  <c r="K275" i="3"/>
  <c r="L275" i="3" l="1"/>
  <c r="M275" i="3" l="1"/>
  <c r="N275" i="3" l="1"/>
  <c r="AG317" i="38" l="1"/>
  <c r="AF275" i="3" s="1"/>
  <c r="AH317" i="38"/>
  <c r="AG275" i="3" s="1"/>
  <c r="O275" i="3"/>
  <c r="P275" i="3" l="1"/>
  <c r="Q275" i="3" l="1"/>
  <c r="R275" i="3" l="1"/>
  <c r="S275" i="3" l="1"/>
  <c r="T275" i="3" l="1"/>
  <c r="U275" i="3" l="1"/>
  <c r="V275" i="3" l="1"/>
  <c r="W275" i="3" l="1"/>
  <c r="X275" i="3" l="1"/>
  <c r="Y275" i="3" l="1"/>
  <c r="Z275" i="3" l="1"/>
  <c r="AA275" i="3" l="1"/>
  <c r="AB275" i="3" l="1"/>
  <c r="AD317" i="38"/>
  <c r="AC275" i="3" l="1"/>
  <c r="H317" i="38"/>
  <c r="AE317" i="38" s="1"/>
  <c r="C276" i="3"/>
  <c r="D276" i="3" l="1"/>
  <c r="H275" i="3"/>
  <c r="AD275" i="3"/>
  <c r="AI317" i="38"/>
  <c r="AH275" i="3" s="1"/>
  <c r="E276" i="3" l="1"/>
  <c r="F276" i="3" l="1"/>
  <c r="I276" i="3" l="1"/>
  <c r="AJ318" i="38"/>
  <c r="AI276" i="3" s="1"/>
  <c r="G276" i="3"/>
  <c r="AJ276" i="3" l="1"/>
  <c r="J276" i="3"/>
  <c r="AK276" i="3" l="1"/>
  <c r="K276" i="3"/>
  <c r="L276" i="3" l="1"/>
  <c r="M276" i="3" l="1"/>
  <c r="N276" i="3" l="1"/>
  <c r="AH318" i="38" l="1"/>
  <c r="AG276" i="3" s="1"/>
  <c r="AG318" i="38"/>
  <c r="AF276" i="3" s="1"/>
  <c r="O276" i="3"/>
  <c r="P276" i="3" l="1"/>
  <c r="Q276" i="3" l="1"/>
  <c r="R276" i="3" l="1"/>
  <c r="S276" i="3" l="1"/>
  <c r="T276" i="3" l="1"/>
  <c r="U276" i="3" l="1"/>
  <c r="V276" i="3" l="1"/>
  <c r="W276" i="3" l="1"/>
  <c r="X276" i="3" l="1"/>
  <c r="Y276" i="3" l="1"/>
  <c r="Z276" i="3" l="1"/>
  <c r="AA276" i="3" l="1"/>
  <c r="AB276" i="3" l="1"/>
  <c r="AD318" i="38"/>
  <c r="AC276" i="3" l="1"/>
  <c r="H318" i="38"/>
  <c r="AE318" i="38" s="1"/>
  <c r="C277" i="3"/>
  <c r="D277" i="3" l="1"/>
  <c r="AD276" i="3"/>
  <c r="H276" i="3"/>
  <c r="AI318" i="38"/>
  <c r="AH276" i="3" s="1"/>
  <c r="E277" i="3" l="1"/>
  <c r="F277" i="3" l="1"/>
  <c r="I277" i="3" l="1"/>
  <c r="AJ319" i="38"/>
  <c r="AI277" i="3" s="1"/>
  <c r="G277" i="3"/>
  <c r="AJ277" i="3" l="1"/>
  <c r="J277" i="3"/>
  <c r="AK277" i="3" l="1"/>
  <c r="K277" i="3"/>
  <c r="L277" i="3" l="1"/>
  <c r="M277" i="3" l="1"/>
  <c r="N277" i="3" l="1"/>
  <c r="AH319" i="38" l="1"/>
  <c r="AG277" i="3" s="1"/>
  <c r="O277" i="3"/>
  <c r="AG319" i="38" l="1"/>
  <c r="AF277" i="3" s="1"/>
  <c r="P277" i="3"/>
  <c r="Q277" i="3" l="1"/>
  <c r="R277" i="3" l="1"/>
  <c r="S277" i="3" l="1"/>
  <c r="T277" i="3" l="1"/>
  <c r="U277" i="3" l="1"/>
  <c r="V277" i="3" l="1"/>
  <c r="W277" i="3" l="1"/>
  <c r="X277" i="3" l="1"/>
  <c r="Y277" i="3" l="1"/>
  <c r="Z277" i="3" l="1"/>
  <c r="AA277" i="3" l="1"/>
  <c r="AB277" i="3" l="1"/>
  <c r="AD319" i="38"/>
  <c r="AC277" i="3" l="1"/>
  <c r="H319" i="38"/>
  <c r="AE319" i="38" s="1"/>
  <c r="C278" i="3"/>
  <c r="D278" i="3" l="1"/>
  <c r="H277" i="3"/>
  <c r="AD277" i="3"/>
  <c r="AI319" i="38"/>
  <c r="AH277" i="3" s="1"/>
  <c r="E278" i="3" l="1"/>
  <c r="F278" i="3" l="1"/>
  <c r="I278" i="3" l="1"/>
  <c r="AJ320" i="38"/>
  <c r="AI278" i="3" s="1"/>
  <c r="G278" i="3"/>
  <c r="AJ278" i="3" l="1"/>
  <c r="J278" i="3"/>
  <c r="AK278" i="3" l="1"/>
  <c r="K278" i="3"/>
  <c r="L278" i="3" l="1"/>
  <c r="M278" i="3" l="1"/>
  <c r="N278" i="3" l="1"/>
  <c r="AG320" i="38" l="1"/>
  <c r="AF278" i="3" s="1"/>
  <c r="AH320" i="38"/>
  <c r="AG278" i="3" s="1"/>
  <c r="O278" i="3"/>
  <c r="P278" i="3" l="1"/>
  <c r="Q278" i="3" l="1"/>
  <c r="R278" i="3" l="1"/>
  <c r="S278" i="3" l="1"/>
  <c r="T278" i="3" l="1"/>
  <c r="U278" i="3" l="1"/>
  <c r="V278" i="3" l="1"/>
  <c r="W278" i="3" l="1"/>
  <c r="X278" i="3" l="1"/>
  <c r="Y278" i="3" l="1"/>
  <c r="Z278" i="3" l="1"/>
  <c r="AA278" i="3" l="1"/>
  <c r="AB278" i="3" l="1"/>
  <c r="AD320" i="38"/>
  <c r="AC278" i="3" l="1"/>
  <c r="H320" i="38"/>
  <c r="AE320" i="38" s="1"/>
  <c r="C279" i="3"/>
  <c r="D279" i="3" l="1"/>
  <c r="H278" i="3"/>
  <c r="AD278" i="3"/>
  <c r="AI320" i="38"/>
  <c r="AH278" i="3" s="1"/>
  <c r="E279" i="3" l="1"/>
  <c r="F279" i="3" l="1"/>
  <c r="I279" i="3" l="1"/>
  <c r="AJ321" i="38"/>
  <c r="AI279" i="3" s="1"/>
  <c r="G279" i="3"/>
  <c r="AJ279" i="3" l="1"/>
  <c r="J279" i="3"/>
  <c r="AK279" i="3" l="1"/>
  <c r="K279" i="3"/>
  <c r="L279" i="3" l="1"/>
  <c r="M279" i="3" l="1"/>
  <c r="N279" i="3" l="1"/>
  <c r="AG321" i="38" l="1"/>
  <c r="AF279" i="3" s="1"/>
  <c r="AH321" i="38"/>
  <c r="AG279" i="3" s="1"/>
  <c r="O279" i="3"/>
  <c r="P279" i="3" l="1"/>
  <c r="Q279" i="3" l="1"/>
  <c r="R279" i="3" l="1"/>
  <c r="S279" i="3" l="1"/>
  <c r="T279" i="3" l="1"/>
  <c r="U279" i="3" l="1"/>
  <c r="V279" i="3" l="1"/>
  <c r="W279" i="3" l="1"/>
  <c r="X279" i="3" l="1"/>
  <c r="Y279" i="3" l="1"/>
  <c r="Z279" i="3" l="1"/>
  <c r="AA279" i="3" l="1"/>
  <c r="AB279" i="3" l="1"/>
  <c r="AD321" i="38"/>
  <c r="AC279" i="3" l="1"/>
  <c r="H321" i="38"/>
  <c r="AE321" i="38" s="1"/>
  <c r="C280" i="3"/>
  <c r="D280" i="3" l="1"/>
  <c r="H279" i="3"/>
  <c r="AD279" i="3"/>
  <c r="AI321" i="38"/>
  <c r="AH279" i="3" s="1"/>
  <c r="E280" i="3" l="1"/>
  <c r="F280" i="3" l="1"/>
  <c r="I280" i="3" l="1"/>
  <c r="AJ322" i="38"/>
  <c r="AI280" i="3" s="1"/>
  <c r="G280" i="3"/>
  <c r="AJ280" i="3" l="1"/>
  <c r="J280" i="3"/>
  <c r="AK280" i="3" l="1"/>
  <c r="K280" i="3"/>
  <c r="L280" i="3" l="1"/>
  <c r="M280" i="3" l="1"/>
  <c r="N280" i="3" l="1"/>
  <c r="AH322" i="38" l="1"/>
  <c r="AG280" i="3" s="1"/>
  <c r="O280" i="3"/>
  <c r="AG322" i="38" l="1"/>
  <c r="AF280" i="3" s="1"/>
  <c r="P280" i="3"/>
  <c r="Q280" i="3" l="1"/>
  <c r="R280" i="3" l="1"/>
  <c r="S280" i="3" l="1"/>
  <c r="T280" i="3" l="1"/>
  <c r="U280" i="3" l="1"/>
  <c r="V280" i="3" l="1"/>
  <c r="W280" i="3" l="1"/>
  <c r="X280" i="3" l="1"/>
  <c r="Y280" i="3" l="1"/>
  <c r="Z280" i="3" l="1"/>
  <c r="AA280" i="3" l="1"/>
  <c r="AB280" i="3" l="1"/>
  <c r="AD322" i="38"/>
  <c r="AC280" i="3" l="1"/>
  <c r="H322" i="38"/>
  <c r="AE322" i="38" s="1"/>
  <c r="C281" i="3"/>
  <c r="D281" i="3" l="1"/>
  <c r="AD280" i="3"/>
  <c r="H280" i="3"/>
  <c r="AI322" i="38"/>
  <c r="AH280" i="3" s="1"/>
  <c r="E281" i="3" l="1"/>
  <c r="F281" i="3" l="1"/>
  <c r="I281" i="3" l="1"/>
  <c r="AJ323" i="38"/>
  <c r="AI281" i="3" s="1"/>
  <c r="G281" i="3"/>
  <c r="AJ281" i="3" l="1"/>
  <c r="J281" i="3"/>
  <c r="AK281" i="3" l="1"/>
  <c r="K281" i="3"/>
  <c r="L281" i="3" l="1"/>
  <c r="M281" i="3" l="1"/>
  <c r="N281" i="3" l="1"/>
  <c r="AH323" i="38" l="1"/>
  <c r="AG281" i="3" s="1"/>
  <c r="AG323" i="38"/>
  <c r="AF281" i="3" s="1"/>
  <c r="O281" i="3"/>
  <c r="P281" i="3" l="1"/>
  <c r="Q281" i="3" l="1"/>
  <c r="R281" i="3" l="1"/>
  <c r="S281" i="3" l="1"/>
  <c r="T281" i="3" l="1"/>
  <c r="U281" i="3" l="1"/>
  <c r="V281" i="3" l="1"/>
  <c r="W281" i="3" l="1"/>
  <c r="X281" i="3" l="1"/>
  <c r="Y281" i="3" l="1"/>
  <c r="Z281" i="3" l="1"/>
  <c r="AA281" i="3" l="1"/>
  <c r="AB281" i="3" l="1"/>
  <c r="AD323" i="38"/>
  <c r="AC281" i="3" l="1"/>
  <c r="H323" i="38"/>
  <c r="AE323" i="38" s="1"/>
  <c r="C282" i="3"/>
  <c r="D282" i="3" l="1"/>
  <c r="H281" i="3"/>
  <c r="AD281" i="3"/>
  <c r="AI323" i="38"/>
  <c r="AH281" i="3" s="1"/>
  <c r="E282" i="3" l="1"/>
  <c r="F282" i="3" l="1"/>
  <c r="I282" i="3" l="1"/>
  <c r="AJ324" i="38"/>
  <c r="AI282" i="3" s="1"/>
  <c r="G282" i="3"/>
  <c r="AJ282" i="3" l="1"/>
  <c r="J282" i="3"/>
  <c r="AK282" i="3" l="1"/>
  <c r="K282" i="3"/>
  <c r="L282" i="3" l="1"/>
  <c r="M282" i="3" l="1"/>
  <c r="N282" i="3" l="1"/>
  <c r="AG324" i="38" l="1"/>
  <c r="AF282" i="3" s="1"/>
  <c r="AH324" i="38"/>
  <c r="AG282" i="3" s="1"/>
  <c r="O282" i="3"/>
  <c r="P282" i="3" l="1"/>
  <c r="Q282" i="3" l="1"/>
  <c r="R282" i="3" l="1"/>
  <c r="S282" i="3" l="1"/>
  <c r="T282" i="3" l="1"/>
  <c r="U282" i="3" l="1"/>
  <c r="V282" i="3" l="1"/>
  <c r="W282" i="3" l="1"/>
  <c r="X282" i="3" l="1"/>
  <c r="Y282" i="3" l="1"/>
  <c r="Z282" i="3" l="1"/>
  <c r="AA282" i="3" l="1"/>
  <c r="AB282" i="3" l="1"/>
  <c r="AD324" i="38"/>
  <c r="AC282" i="3" l="1"/>
  <c r="H324" i="38"/>
  <c r="AE324" i="38" s="1"/>
  <c r="C283" i="3"/>
  <c r="D283" i="3" l="1"/>
  <c r="AD282" i="3"/>
  <c r="H282" i="3"/>
  <c r="AI324" i="38"/>
  <c r="AH282" i="3" s="1"/>
  <c r="E283" i="3" l="1"/>
  <c r="F283" i="3" l="1"/>
  <c r="I283" i="3" l="1"/>
  <c r="AJ325" i="38"/>
  <c r="AI283" i="3" s="1"/>
  <c r="G283" i="3"/>
  <c r="AJ283" i="3" l="1"/>
  <c r="J283" i="3"/>
  <c r="AK283" i="3" l="1"/>
  <c r="K283" i="3"/>
  <c r="L283" i="3" l="1"/>
  <c r="M283" i="3" l="1"/>
  <c r="N283" i="3" l="1"/>
  <c r="AG325" i="38" l="1"/>
  <c r="AF283" i="3" s="1"/>
  <c r="AH325" i="38"/>
  <c r="AG283" i="3" s="1"/>
  <c r="O283" i="3"/>
  <c r="P283" i="3" l="1"/>
  <c r="Q283" i="3" l="1"/>
  <c r="R283" i="3" l="1"/>
  <c r="S283" i="3" l="1"/>
  <c r="T283" i="3" l="1"/>
  <c r="U283" i="3" l="1"/>
  <c r="V283" i="3" l="1"/>
  <c r="W283" i="3" l="1"/>
  <c r="X283" i="3" l="1"/>
  <c r="Y283" i="3" l="1"/>
  <c r="Z283" i="3" l="1"/>
  <c r="AA283" i="3" l="1"/>
  <c r="AB283" i="3" l="1"/>
  <c r="AD325" i="38"/>
  <c r="AC283" i="3" l="1"/>
  <c r="H325" i="38"/>
  <c r="AE325" i="38" s="1"/>
  <c r="C284" i="3"/>
  <c r="D284" i="3" l="1"/>
  <c r="H283" i="3"/>
  <c r="AD283" i="3"/>
  <c r="AI325" i="38"/>
  <c r="AH283" i="3" s="1"/>
  <c r="E284" i="3" l="1"/>
  <c r="F284" i="3" l="1"/>
  <c r="I284" i="3" l="1"/>
  <c r="AJ326" i="38"/>
  <c r="AI284" i="3" s="1"/>
  <c r="G284" i="3"/>
  <c r="AJ284" i="3" l="1"/>
  <c r="J284" i="3"/>
  <c r="AK284" i="3" l="1"/>
  <c r="K284" i="3"/>
  <c r="L284" i="3" l="1"/>
  <c r="M284" i="3" l="1"/>
  <c r="N284" i="3" l="1"/>
  <c r="AH326" i="38" l="1"/>
  <c r="AG284" i="3" s="1"/>
  <c r="AG326" i="38"/>
  <c r="AF284" i="3" s="1"/>
  <c r="O284" i="3"/>
  <c r="P284" i="3" l="1"/>
  <c r="Q284" i="3" l="1"/>
  <c r="R284" i="3" l="1"/>
  <c r="S284" i="3" l="1"/>
  <c r="T284" i="3" l="1"/>
  <c r="U284" i="3" l="1"/>
  <c r="V284" i="3" l="1"/>
  <c r="W284" i="3" l="1"/>
  <c r="X284" i="3" l="1"/>
  <c r="Y284" i="3" l="1"/>
  <c r="Z284" i="3" l="1"/>
  <c r="AA284" i="3" l="1"/>
  <c r="AB284" i="3" l="1"/>
  <c r="AD326" i="38"/>
  <c r="AC284" i="3" l="1"/>
  <c r="H326" i="38"/>
  <c r="AE326" i="38" s="1"/>
  <c r="C285" i="3"/>
  <c r="D285" i="3" l="1"/>
  <c r="H284" i="3"/>
  <c r="AD284" i="3"/>
  <c r="AI326" i="38"/>
  <c r="AH284" i="3" s="1"/>
  <c r="E285" i="3" l="1"/>
  <c r="F285" i="3" l="1"/>
  <c r="I285" i="3" l="1"/>
  <c r="AJ327" i="38"/>
  <c r="AI285" i="3" s="1"/>
  <c r="G285" i="3"/>
  <c r="AJ285" i="3" l="1"/>
  <c r="J285" i="3"/>
  <c r="AK285" i="3" l="1"/>
  <c r="K285" i="3"/>
  <c r="L285" i="3" l="1"/>
  <c r="M285" i="3" l="1"/>
  <c r="N285" i="3" l="1"/>
  <c r="AH327" i="38" l="1"/>
  <c r="AG285" i="3" s="1"/>
  <c r="AG327" i="38"/>
  <c r="AF285" i="3" s="1"/>
  <c r="O285" i="3"/>
  <c r="P285" i="3" l="1"/>
  <c r="Q285" i="3" l="1"/>
  <c r="R285" i="3" l="1"/>
  <c r="S285" i="3" l="1"/>
  <c r="T285" i="3" l="1"/>
  <c r="U285" i="3" l="1"/>
  <c r="V285" i="3" l="1"/>
  <c r="W285" i="3" l="1"/>
  <c r="X285" i="3" l="1"/>
  <c r="Y285" i="3" l="1"/>
  <c r="Z285" i="3" l="1"/>
  <c r="AA285" i="3" l="1"/>
  <c r="AB285" i="3" l="1"/>
  <c r="AD327" i="38"/>
  <c r="AC285" i="3" l="1"/>
  <c r="H327" i="38"/>
  <c r="AE327" i="38" s="1"/>
  <c r="C286" i="3"/>
  <c r="D286" i="3" l="1"/>
  <c r="H285" i="3"/>
  <c r="AD285" i="3"/>
  <c r="AI327" i="38"/>
  <c r="AH285" i="3" s="1"/>
  <c r="E286" i="3" l="1"/>
  <c r="F286" i="3" l="1"/>
  <c r="I286" i="3" l="1"/>
  <c r="AJ328" i="38"/>
  <c r="AI286" i="3" s="1"/>
  <c r="G286" i="3"/>
  <c r="AJ286" i="3" l="1"/>
  <c r="J286" i="3"/>
  <c r="AK286" i="3" l="1"/>
  <c r="K286" i="3"/>
  <c r="L286" i="3" l="1"/>
  <c r="M286" i="3" l="1"/>
  <c r="N286" i="3" l="1"/>
  <c r="AH328" i="38" l="1"/>
  <c r="AG286" i="3" s="1"/>
  <c r="AG328" i="38"/>
  <c r="AF286" i="3" s="1"/>
  <c r="O286" i="3"/>
  <c r="P286" i="3" l="1"/>
  <c r="Q286" i="3" l="1"/>
  <c r="R286" i="3" l="1"/>
  <c r="S286" i="3" l="1"/>
  <c r="T286" i="3" l="1"/>
  <c r="U286" i="3" l="1"/>
  <c r="V286" i="3" l="1"/>
  <c r="W286" i="3" l="1"/>
  <c r="X286" i="3" l="1"/>
  <c r="Y286" i="3" l="1"/>
  <c r="Z286" i="3" l="1"/>
  <c r="AA286" i="3" l="1"/>
  <c r="AB286" i="3" l="1"/>
  <c r="AD328" i="38"/>
  <c r="AC286" i="3" l="1"/>
  <c r="H328" i="38"/>
  <c r="AE328" i="38" s="1"/>
  <c r="C287" i="3"/>
  <c r="D287" i="3" l="1"/>
  <c r="AD286" i="3"/>
  <c r="H286" i="3"/>
  <c r="AI328" i="38"/>
  <c r="AH286" i="3" s="1"/>
  <c r="E287" i="3" l="1"/>
  <c r="F287" i="3" l="1"/>
  <c r="I287" i="3" l="1"/>
  <c r="AJ329" i="38"/>
  <c r="AI287" i="3" s="1"/>
  <c r="G287" i="3"/>
  <c r="AJ287" i="3" l="1"/>
  <c r="J287" i="3"/>
  <c r="AK287" i="3" l="1"/>
  <c r="K287" i="3"/>
  <c r="L287" i="3" l="1"/>
  <c r="M287" i="3" l="1"/>
  <c r="N287" i="3" l="1"/>
  <c r="AG329" i="38" l="1"/>
  <c r="AF287" i="3" s="1"/>
  <c r="AH329" i="38"/>
  <c r="AG287" i="3" s="1"/>
  <c r="O287" i="3"/>
  <c r="P287" i="3" l="1"/>
  <c r="Q287" i="3" l="1"/>
  <c r="R287" i="3" l="1"/>
  <c r="S287" i="3" l="1"/>
  <c r="T287" i="3" l="1"/>
  <c r="U287" i="3" l="1"/>
  <c r="V287" i="3" l="1"/>
  <c r="W287" i="3" l="1"/>
  <c r="X287" i="3" l="1"/>
  <c r="Y287" i="3" l="1"/>
  <c r="Z287" i="3" l="1"/>
  <c r="AA287" i="3" l="1"/>
  <c r="AB287" i="3" l="1"/>
  <c r="AD329" i="38"/>
  <c r="AC287" i="3" l="1"/>
  <c r="H329" i="38"/>
  <c r="AE329" i="38" s="1"/>
  <c r="C288" i="3"/>
  <c r="D288" i="3" l="1"/>
  <c r="H287" i="3"/>
  <c r="AD287" i="3"/>
  <c r="AI329" i="38"/>
  <c r="AH287" i="3" s="1"/>
  <c r="E288" i="3" l="1"/>
  <c r="F288" i="3" l="1"/>
  <c r="I288" i="3" l="1"/>
  <c r="AJ330" i="38"/>
  <c r="AI288" i="3" s="1"/>
  <c r="G288" i="3"/>
  <c r="AJ288" i="3" l="1"/>
  <c r="J288" i="3"/>
  <c r="AK288" i="3" l="1"/>
  <c r="K288" i="3"/>
  <c r="L288" i="3" l="1"/>
  <c r="M288" i="3" l="1"/>
  <c r="N288" i="3" l="1"/>
  <c r="AH330" i="38" l="1"/>
  <c r="AG288" i="3" s="1"/>
  <c r="AG330" i="38"/>
  <c r="AF288" i="3" s="1"/>
  <c r="O288" i="3"/>
  <c r="P288" i="3" l="1"/>
  <c r="Q288" i="3" l="1"/>
  <c r="R288" i="3" l="1"/>
  <c r="S288" i="3" l="1"/>
  <c r="T288" i="3" l="1"/>
  <c r="U288" i="3" l="1"/>
  <c r="V288" i="3" l="1"/>
  <c r="W288" i="3" l="1"/>
  <c r="X288" i="3" l="1"/>
  <c r="Y288" i="3" l="1"/>
  <c r="Z288" i="3" l="1"/>
  <c r="AA288" i="3" l="1"/>
  <c r="AB288" i="3" l="1"/>
  <c r="AD330" i="38"/>
  <c r="AC288" i="3" l="1"/>
  <c r="H330" i="38"/>
  <c r="AE330" i="38" s="1"/>
  <c r="C289" i="3"/>
  <c r="D289" i="3" l="1"/>
  <c r="AD288" i="3"/>
  <c r="H288" i="3"/>
  <c r="AI330" i="38"/>
  <c r="AH288" i="3" s="1"/>
  <c r="E289" i="3" l="1"/>
  <c r="F289" i="3" l="1"/>
  <c r="I289" i="3" l="1"/>
  <c r="AJ331" i="38"/>
  <c r="AI289" i="3" s="1"/>
  <c r="G289" i="3"/>
  <c r="AJ289" i="3" l="1"/>
  <c r="J289" i="3"/>
  <c r="AK289" i="3" l="1"/>
  <c r="K289" i="3"/>
  <c r="L289" i="3" l="1"/>
  <c r="M289" i="3" l="1"/>
  <c r="N289" i="3" l="1"/>
  <c r="AH331" i="38" l="1"/>
  <c r="AG289" i="3" s="1"/>
  <c r="AG331" i="38"/>
  <c r="AF289" i="3" s="1"/>
  <c r="O289" i="3"/>
  <c r="P289" i="3" l="1"/>
  <c r="Q289" i="3" l="1"/>
  <c r="R289" i="3" l="1"/>
  <c r="S289" i="3" l="1"/>
  <c r="T289" i="3" l="1"/>
  <c r="U289" i="3" l="1"/>
  <c r="V289" i="3" l="1"/>
  <c r="W289" i="3" l="1"/>
  <c r="X289" i="3" l="1"/>
  <c r="Y289" i="3" l="1"/>
  <c r="Z289" i="3" l="1"/>
  <c r="AA289" i="3" l="1"/>
  <c r="AB289" i="3" l="1"/>
  <c r="AD331" i="38"/>
  <c r="AC289" i="3" l="1"/>
  <c r="H331" i="38"/>
  <c r="AE331" i="38" s="1"/>
  <c r="C290" i="3"/>
  <c r="D290" i="3" l="1"/>
  <c r="AD289" i="3"/>
  <c r="H289" i="3"/>
  <c r="AI331" i="38"/>
  <c r="AH289" i="3" s="1"/>
  <c r="E290" i="3" l="1"/>
  <c r="F290" i="3" l="1"/>
  <c r="I290" i="3" l="1"/>
  <c r="AJ332" i="38"/>
  <c r="AI290" i="3" s="1"/>
  <c r="G290" i="3"/>
  <c r="AJ290" i="3" l="1"/>
  <c r="J290" i="3"/>
  <c r="AK290" i="3" l="1"/>
  <c r="K290" i="3"/>
  <c r="L290" i="3" l="1"/>
  <c r="M290" i="3" l="1"/>
  <c r="N290" i="3" l="1"/>
  <c r="AH332" i="38" l="1"/>
  <c r="AG290" i="3" s="1"/>
  <c r="AG332" i="38"/>
  <c r="AF290" i="3" s="1"/>
  <c r="O290" i="3"/>
  <c r="P290" i="3" l="1"/>
  <c r="Q290" i="3" l="1"/>
  <c r="R290" i="3" l="1"/>
  <c r="S290" i="3" l="1"/>
  <c r="T290" i="3" l="1"/>
  <c r="U290" i="3" l="1"/>
  <c r="V290" i="3" l="1"/>
  <c r="W290" i="3" l="1"/>
  <c r="X290" i="3" l="1"/>
  <c r="Y290" i="3" l="1"/>
  <c r="Z290" i="3" l="1"/>
  <c r="AA290" i="3" l="1"/>
  <c r="AB290" i="3" l="1"/>
  <c r="AD332" i="38"/>
  <c r="AC290" i="3" l="1"/>
  <c r="H332" i="38"/>
  <c r="AE332" i="38" s="1"/>
  <c r="C291" i="3"/>
  <c r="D291" i="3" l="1"/>
  <c r="H290" i="3"/>
  <c r="AD290" i="3"/>
  <c r="AI332" i="38"/>
  <c r="AH290" i="3" s="1"/>
  <c r="E291" i="3" l="1"/>
  <c r="F291" i="3" l="1"/>
  <c r="I291" i="3" l="1"/>
  <c r="AJ333" i="38"/>
  <c r="AI291" i="3" s="1"/>
  <c r="G291" i="3"/>
  <c r="AJ291" i="3" l="1"/>
  <c r="J291" i="3"/>
  <c r="AK291" i="3" l="1"/>
  <c r="K291" i="3"/>
  <c r="L291" i="3" l="1"/>
  <c r="M291" i="3" l="1"/>
  <c r="N291" i="3" l="1"/>
  <c r="AG333" i="38" l="1"/>
  <c r="AF291" i="3" s="1"/>
  <c r="AH333" i="38"/>
  <c r="AG291" i="3" s="1"/>
  <c r="O291" i="3"/>
  <c r="P291" i="3" l="1"/>
  <c r="Q291" i="3" l="1"/>
  <c r="R291" i="3" l="1"/>
  <c r="S291" i="3" l="1"/>
  <c r="T291" i="3" l="1"/>
  <c r="U291" i="3" l="1"/>
  <c r="V291" i="3" l="1"/>
  <c r="W291" i="3" l="1"/>
  <c r="X291" i="3" l="1"/>
  <c r="Y291" i="3" l="1"/>
  <c r="Z291" i="3" l="1"/>
  <c r="AA291" i="3" l="1"/>
  <c r="AB291" i="3" l="1"/>
  <c r="AD333" i="38"/>
  <c r="AC291" i="3" l="1"/>
  <c r="H333" i="38"/>
  <c r="AE333" i="38" s="1"/>
  <c r="C292" i="3"/>
  <c r="D292" i="3" l="1"/>
  <c r="AD291" i="3"/>
  <c r="H291" i="3"/>
  <c r="AI333" i="38"/>
  <c r="AH291" i="3" s="1"/>
  <c r="E292" i="3" l="1"/>
  <c r="F292" i="3" l="1"/>
  <c r="I292" i="3" l="1"/>
  <c r="AJ334" i="38"/>
  <c r="AI292" i="3" s="1"/>
  <c r="G292" i="3"/>
  <c r="AJ292" i="3" l="1"/>
  <c r="J292" i="3"/>
  <c r="AK292" i="3" l="1"/>
  <c r="K292" i="3"/>
  <c r="L292" i="3" l="1"/>
  <c r="M292" i="3" l="1"/>
  <c r="N292" i="3" l="1"/>
  <c r="AH334" i="38" l="1"/>
  <c r="AG292" i="3" s="1"/>
  <c r="AG334" i="38"/>
  <c r="AF292" i="3" s="1"/>
  <c r="O292" i="3"/>
  <c r="P292" i="3" l="1"/>
  <c r="Q292" i="3" l="1"/>
  <c r="R292" i="3" l="1"/>
  <c r="S292" i="3" l="1"/>
  <c r="T292" i="3" l="1"/>
  <c r="U292" i="3" l="1"/>
  <c r="V292" i="3" l="1"/>
  <c r="W292" i="3" l="1"/>
  <c r="X292" i="3" l="1"/>
  <c r="Y292" i="3" l="1"/>
  <c r="Z292" i="3" l="1"/>
  <c r="AA292" i="3" l="1"/>
  <c r="AB292" i="3" l="1"/>
  <c r="AD334" i="38"/>
  <c r="AC292" i="3" l="1"/>
  <c r="H334" i="38"/>
  <c r="AE334" i="38" s="1"/>
  <c r="C293" i="3"/>
  <c r="D293" i="3" l="1"/>
  <c r="H292" i="3"/>
  <c r="AD292" i="3"/>
  <c r="AI334" i="38"/>
  <c r="AH292" i="3" s="1"/>
  <c r="E293" i="3" l="1"/>
  <c r="F293" i="3" l="1"/>
  <c r="I293" i="3" l="1"/>
  <c r="AJ335" i="38"/>
  <c r="AI293" i="3" s="1"/>
  <c r="G293" i="3"/>
  <c r="AJ293" i="3" l="1"/>
  <c r="J293" i="3"/>
  <c r="AK293" i="3" l="1"/>
  <c r="K293" i="3"/>
  <c r="L293" i="3" l="1"/>
  <c r="M293" i="3" l="1"/>
  <c r="N293" i="3" l="1"/>
  <c r="AH335" i="38" l="1"/>
  <c r="AG293" i="3" s="1"/>
  <c r="AG335" i="38"/>
  <c r="AF293" i="3" s="1"/>
  <c r="O293" i="3"/>
  <c r="P293" i="3" l="1"/>
  <c r="Q293" i="3" l="1"/>
  <c r="R293" i="3" l="1"/>
  <c r="S293" i="3" l="1"/>
  <c r="T293" i="3" l="1"/>
  <c r="U293" i="3" l="1"/>
  <c r="V293" i="3" l="1"/>
  <c r="W293" i="3" l="1"/>
  <c r="X293" i="3" l="1"/>
  <c r="Y293" i="3" l="1"/>
  <c r="Z293" i="3" l="1"/>
  <c r="AA293" i="3" l="1"/>
  <c r="AB293" i="3" l="1"/>
  <c r="AD335" i="38"/>
  <c r="AC293" i="3" l="1"/>
  <c r="H335" i="38"/>
  <c r="AE335" i="38" s="1"/>
  <c r="C294" i="3"/>
  <c r="D294" i="3" l="1"/>
  <c r="AD293" i="3"/>
  <c r="H293" i="3"/>
  <c r="AI335" i="38"/>
  <c r="AH293" i="3" s="1"/>
  <c r="E294" i="3" l="1"/>
  <c r="F294" i="3" l="1"/>
  <c r="I294" i="3" l="1"/>
  <c r="AJ336" i="38"/>
  <c r="AI294" i="3" s="1"/>
  <c r="G294" i="3"/>
  <c r="AJ294" i="3" l="1"/>
  <c r="J294" i="3"/>
  <c r="AK294" i="3" l="1"/>
  <c r="K294" i="3"/>
  <c r="L294" i="3" l="1"/>
  <c r="M294" i="3" l="1"/>
  <c r="N294" i="3" l="1"/>
  <c r="AH336" i="38" l="1"/>
  <c r="AG294" i="3" s="1"/>
  <c r="AG336" i="38"/>
  <c r="AF294" i="3" s="1"/>
  <c r="O294" i="3"/>
  <c r="P294" i="3" l="1"/>
  <c r="Q294" i="3" l="1"/>
  <c r="R294" i="3" l="1"/>
  <c r="S294" i="3" l="1"/>
  <c r="T294" i="3" l="1"/>
  <c r="U294" i="3" l="1"/>
  <c r="V294" i="3" l="1"/>
  <c r="W294" i="3" l="1"/>
  <c r="X294" i="3" l="1"/>
  <c r="Y294" i="3" l="1"/>
  <c r="Z294" i="3" l="1"/>
  <c r="AA294" i="3" l="1"/>
  <c r="AB294" i="3" l="1"/>
  <c r="AD336" i="38"/>
  <c r="AC294" i="3" l="1"/>
  <c r="H336" i="38"/>
  <c r="AE336" i="38" s="1"/>
  <c r="C295" i="3"/>
  <c r="D295" i="3" l="1"/>
  <c r="AD294" i="3"/>
  <c r="H294" i="3"/>
  <c r="AI336" i="38"/>
  <c r="AH294" i="3" s="1"/>
  <c r="E295" i="3" l="1"/>
  <c r="F295" i="3" l="1"/>
  <c r="I295" i="3" l="1"/>
  <c r="AJ337" i="38"/>
  <c r="AI295" i="3" s="1"/>
  <c r="G295" i="3"/>
  <c r="AJ295" i="3" l="1"/>
  <c r="J295" i="3"/>
  <c r="AK295" i="3" l="1"/>
  <c r="K295" i="3"/>
  <c r="L295" i="3" l="1"/>
  <c r="M295" i="3" l="1"/>
  <c r="N295" i="3" l="1"/>
  <c r="AG337" i="38" l="1"/>
  <c r="AF295" i="3" s="1"/>
  <c r="AH337" i="38"/>
  <c r="AG295" i="3" s="1"/>
  <c r="O295" i="3"/>
  <c r="P295" i="3" l="1"/>
  <c r="Q295" i="3" l="1"/>
  <c r="R295" i="3" l="1"/>
  <c r="S295" i="3" l="1"/>
  <c r="T295" i="3" l="1"/>
  <c r="U295" i="3" l="1"/>
  <c r="V295" i="3" l="1"/>
  <c r="W295" i="3" l="1"/>
  <c r="X295" i="3" l="1"/>
  <c r="Y295" i="3" l="1"/>
  <c r="Z295" i="3" l="1"/>
  <c r="AA295" i="3" l="1"/>
  <c r="AB295" i="3" l="1"/>
  <c r="AD337" i="38"/>
  <c r="AC295" i="3" l="1"/>
  <c r="H337" i="38"/>
  <c r="AE337" i="38" s="1"/>
  <c r="C296" i="3"/>
  <c r="D296" i="3" l="1"/>
  <c r="AD295" i="3"/>
  <c r="H295" i="3"/>
  <c r="AI337" i="38"/>
  <c r="AH295" i="3" s="1"/>
  <c r="E296" i="3" l="1"/>
  <c r="F296" i="3" l="1"/>
  <c r="I296" i="3" l="1"/>
  <c r="AJ338" i="38"/>
  <c r="AI296" i="3" s="1"/>
  <c r="G296" i="3"/>
  <c r="AJ296" i="3" l="1"/>
  <c r="J296" i="3"/>
  <c r="AK296" i="3" l="1"/>
  <c r="K296" i="3"/>
  <c r="L296" i="3" l="1"/>
  <c r="M296" i="3" l="1"/>
  <c r="N296" i="3" l="1"/>
  <c r="AH338" i="38" l="1"/>
  <c r="AG296" i="3" s="1"/>
  <c r="AG338" i="38"/>
  <c r="AF296" i="3" s="1"/>
  <c r="O296" i="3"/>
  <c r="P296" i="3" l="1"/>
  <c r="Q296" i="3" l="1"/>
  <c r="R296" i="3" l="1"/>
  <c r="S296" i="3" l="1"/>
  <c r="T296" i="3" l="1"/>
  <c r="U296" i="3" l="1"/>
  <c r="V296" i="3" l="1"/>
  <c r="W296" i="3" l="1"/>
  <c r="X296" i="3" l="1"/>
  <c r="Y296" i="3" l="1"/>
  <c r="Z296" i="3" l="1"/>
  <c r="AA296" i="3" l="1"/>
  <c r="AB296" i="3" l="1"/>
  <c r="AD338" i="38"/>
  <c r="AC296" i="3" l="1"/>
  <c r="H338" i="38"/>
  <c r="AE338" i="38" s="1"/>
  <c r="C297" i="3"/>
  <c r="D297" i="3" l="1"/>
  <c r="H296" i="3"/>
  <c r="AD296" i="3"/>
  <c r="AI338" i="38"/>
  <c r="AH296" i="3" s="1"/>
  <c r="E297" i="3" l="1"/>
  <c r="F297" i="3" l="1"/>
  <c r="I297" i="3" l="1"/>
  <c r="AJ339" i="38"/>
  <c r="AI297" i="3" s="1"/>
  <c r="G297" i="3"/>
  <c r="AJ297" i="3" l="1"/>
  <c r="J297" i="3"/>
  <c r="AK297" i="3" l="1"/>
  <c r="K297" i="3"/>
  <c r="L297" i="3" l="1"/>
  <c r="M297" i="3" l="1"/>
  <c r="N297" i="3" l="1"/>
  <c r="AH339" i="38" l="1"/>
  <c r="AG297" i="3" s="1"/>
  <c r="AG339" i="38"/>
  <c r="AF297" i="3" s="1"/>
  <c r="O297" i="3"/>
  <c r="P297" i="3" l="1"/>
  <c r="Q297" i="3" l="1"/>
  <c r="R297" i="3" l="1"/>
  <c r="S297" i="3" l="1"/>
  <c r="T297" i="3" l="1"/>
  <c r="U297" i="3" l="1"/>
  <c r="V297" i="3" l="1"/>
  <c r="W297" i="3" l="1"/>
  <c r="X297" i="3" l="1"/>
  <c r="Y297" i="3" l="1"/>
  <c r="Z297" i="3" l="1"/>
  <c r="AA297" i="3" l="1"/>
  <c r="AB297" i="3" l="1"/>
  <c r="AD339" i="38"/>
  <c r="AC297" i="3" l="1"/>
  <c r="H339" i="38"/>
  <c r="AE339" i="38" s="1"/>
  <c r="C298" i="3"/>
  <c r="D298" i="3" l="1"/>
  <c r="AD297" i="3"/>
  <c r="H297" i="3"/>
  <c r="AI339" i="38"/>
  <c r="AH297" i="3" s="1"/>
  <c r="E298" i="3" l="1"/>
  <c r="F298" i="3" l="1"/>
  <c r="I298" i="3" l="1"/>
  <c r="AJ340" i="38"/>
  <c r="AI298" i="3" s="1"/>
  <c r="G298" i="3"/>
  <c r="AJ298" i="3" l="1"/>
  <c r="J298" i="3"/>
  <c r="AK298" i="3" l="1"/>
  <c r="K298" i="3"/>
  <c r="L298" i="3" l="1"/>
  <c r="M298" i="3" l="1"/>
  <c r="N298" i="3" l="1"/>
  <c r="AH340" i="38" l="1"/>
  <c r="AG298" i="3" s="1"/>
  <c r="AG340" i="38"/>
  <c r="AF298" i="3" s="1"/>
  <c r="O298" i="3"/>
  <c r="P298" i="3" l="1"/>
  <c r="Q298" i="3" l="1"/>
  <c r="R298" i="3" l="1"/>
  <c r="S298" i="3" l="1"/>
  <c r="T298" i="3" l="1"/>
  <c r="U298" i="3" l="1"/>
  <c r="V298" i="3" l="1"/>
  <c r="W298" i="3" l="1"/>
  <c r="X298" i="3" l="1"/>
  <c r="Y298" i="3" l="1"/>
  <c r="Z298" i="3" l="1"/>
  <c r="AA298" i="3" l="1"/>
  <c r="AB298" i="3" l="1"/>
  <c r="AD340" i="38"/>
  <c r="AC298" i="3" l="1"/>
  <c r="H340" i="38"/>
  <c r="AE340" i="38" s="1"/>
  <c r="C299" i="3"/>
  <c r="D299" i="3" l="1"/>
  <c r="H298" i="3"/>
  <c r="AD298" i="3"/>
  <c r="AI340" i="38"/>
  <c r="AH298" i="3" s="1"/>
  <c r="E299" i="3" l="1"/>
  <c r="F299" i="3" l="1"/>
  <c r="I299" i="3" l="1"/>
  <c r="AJ341" i="38"/>
  <c r="AI299" i="3" s="1"/>
  <c r="G299" i="3"/>
  <c r="AJ299" i="3" l="1"/>
  <c r="J299" i="3"/>
  <c r="AK299" i="3" l="1"/>
  <c r="K299" i="3"/>
  <c r="L299" i="3" l="1"/>
  <c r="M299" i="3" l="1"/>
  <c r="N299" i="3" l="1"/>
  <c r="AG341" i="38" l="1"/>
  <c r="AF299" i="3" s="1"/>
  <c r="AH341" i="38"/>
  <c r="AG299" i="3" s="1"/>
  <c r="O299" i="3"/>
  <c r="P299" i="3" l="1"/>
  <c r="Q299" i="3" l="1"/>
  <c r="R299" i="3" l="1"/>
  <c r="S299" i="3" l="1"/>
  <c r="T299" i="3" l="1"/>
  <c r="U299" i="3" l="1"/>
  <c r="V299" i="3" l="1"/>
  <c r="W299" i="3" l="1"/>
  <c r="X299" i="3" l="1"/>
  <c r="Y299" i="3" l="1"/>
  <c r="Z299" i="3" l="1"/>
  <c r="AA299" i="3" l="1"/>
  <c r="AB299" i="3" l="1"/>
  <c r="AD341" i="38"/>
  <c r="AC299" i="3" l="1"/>
  <c r="H341" i="38"/>
  <c r="AE341" i="38" s="1"/>
  <c r="C300" i="3"/>
  <c r="D300" i="3" l="1"/>
  <c r="AD299" i="3"/>
  <c r="H299" i="3"/>
  <c r="AI341" i="38"/>
  <c r="AH299" i="3" s="1"/>
  <c r="E300" i="3" l="1"/>
  <c r="F300" i="3" l="1"/>
  <c r="I300" i="3" l="1"/>
  <c r="AJ342" i="38"/>
  <c r="AI300" i="3" s="1"/>
  <c r="G300" i="3"/>
  <c r="AJ300" i="3" l="1"/>
  <c r="J300" i="3"/>
  <c r="AK300" i="3" l="1"/>
  <c r="K300" i="3"/>
  <c r="L300" i="3" l="1"/>
  <c r="M300" i="3" l="1"/>
  <c r="N300" i="3" l="1"/>
  <c r="AH342" i="38" l="1"/>
  <c r="AG300" i="3" s="1"/>
  <c r="AG342" i="38"/>
  <c r="AF300" i="3" s="1"/>
  <c r="O300" i="3"/>
  <c r="P300" i="3" l="1"/>
  <c r="Q300" i="3" l="1"/>
  <c r="R300" i="3" l="1"/>
  <c r="S300" i="3" l="1"/>
  <c r="T300" i="3" l="1"/>
  <c r="U300" i="3" l="1"/>
  <c r="V300" i="3" l="1"/>
  <c r="W300" i="3" l="1"/>
  <c r="X300" i="3" l="1"/>
  <c r="Y300" i="3" l="1"/>
  <c r="Z300" i="3" l="1"/>
  <c r="AA300" i="3" l="1"/>
  <c r="AB300" i="3" l="1"/>
  <c r="AD342" i="38"/>
  <c r="AC300" i="3" l="1"/>
  <c r="H342" i="38"/>
  <c r="AE342" i="38" s="1"/>
  <c r="C301" i="3"/>
  <c r="D301" i="3" l="1"/>
  <c r="AD300" i="3"/>
  <c r="H300" i="3"/>
  <c r="AI342" i="38"/>
  <c r="AH300" i="3" s="1"/>
  <c r="E301" i="3" l="1"/>
  <c r="F301" i="3" l="1"/>
  <c r="I301" i="3" l="1"/>
  <c r="AJ343" i="38"/>
  <c r="AI301" i="3" s="1"/>
  <c r="G301" i="3"/>
  <c r="AJ301" i="3" l="1"/>
  <c r="J301" i="3"/>
  <c r="AK301" i="3" l="1"/>
  <c r="K301" i="3"/>
  <c r="L301" i="3" l="1"/>
  <c r="M301" i="3" l="1"/>
  <c r="N301" i="3" l="1"/>
  <c r="AH343" i="38" l="1"/>
  <c r="AG301" i="3" s="1"/>
  <c r="AG343" i="38"/>
  <c r="AF301" i="3" s="1"/>
  <c r="O301" i="3"/>
  <c r="P301" i="3" l="1"/>
  <c r="Q301" i="3" l="1"/>
  <c r="R301" i="3" l="1"/>
  <c r="S301" i="3" l="1"/>
  <c r="T301" i="3" l="1"/>
  <c r="U301" i="3" l="1"/>
  <c r="V301" i="3" l="1"/>
  <c r="W301" i="3" l="1"/>
  <c r="X301" i="3" l="1"/>
  <c r="Y301" i="3" l="1"/>
  <c r="Z301" i="3" l="1"/>
  <c r="AA301" i="3" l="1"/>
  <c r="AB301" i="3" l="1"/>
  <c r="AD343" i="38"/>
  <c r="AC301" i="3" l="1"/>
  <c r="H343" i="38"/>
  <c r="AE343" i="38" s="1"/>
  <c r="C302" i="3"/>
  <c r="D302" i="3" l="1"/>
  <c r="H301" i="3"/>
  <c r="AD301" i="3"/>
  <c r="AI343" i="38"/>
  <c r="AH301" i="3" s="1"/>
  <c r="E302" i="3" l="1"/>
  <c r="F302" i="3" l="1"/>
  <c r="I302" i="3" l="1"/>
  <c r="AJ344" i="38"/>
  <c r="AI302" i="3" s="1"/>
  <c r="G302" i="3"/>
  <c r="AJ302" i="3" l="1"/>
  <c r="J302" i="3"/>
  <c r="AK302" i="3" l="1"/>
  <c r="K302" i="3"/>
  <c r="L302" i="3" l="1"/>
  <c r="M302" i="3" l="1"/>
  <c r="N302" i="3" l="1"/>
  <c r="AG344" i="38" l="1"/>
  <c r="AF302" i="3" s="1"/>
  <c r="AH344" i="38"/>
  <c r="AG302" i="3" s="1"/>
  <c r="O302" i="3"/>
  <c r="P302" i="3" l="1"/>
  <c r="Q302" i="3" l="1"/>
  <c r="R302" i="3" l="1"/>
  <c r="S302" i="3" l="1"/>
  <c r="T302" i="3" l="1"/>
  <c r="U302" i="3" l="1"/>
  <c r="V302" i="3" l="1"/>
  <c r="W302" i="3" l="1"/>
  <c r="X302" i="3" l="1"/>
  <c r="Y302" i="3" l="1"/>
  <c r="Z302" i="3" l="1"/>
  <c r="AA302" i="3" l="1"/>
  <c r="AB302" i="3" l="1"/>
  <c r="AD344" i="38"/>
  <c r="AC302" i="3" l="1"/>
  <c r="H344" i="38"/>
  <c r="AE344" i="38" s="1"/>
  <c r="C303" i="3"/>
  <c r="D303" i="3" l="1"/>
  <c r="H302" i="3"/>
  <c r="AD302" i="3"/>
  <c r="AI344" i="38"/>
  <c r="AH302" i="3" s="1"/>
  <c r="E303" i="3" l="1"/>
  <c r="F303" i="3" l="1"/>
  <c r="I303" i="3" l="1"/>
  <c r="AJ345" i="38"/>
  <c r="AI303" i="3" s="1"/>
  <c r="G303" i="3"/>
  <c r="AJ303" i="3" l="1"/>
  <c r="J303" i="3"/>
  <c r="AK303" i="3" l="1"/>
  <c r="K303" i="3"/>
  <c r="L303" i="3" l="1"/>
  <c r="M303" i="3" l="1"/>
  <c r="N303" i="3" l="1"/>
  <c r="AG345" i="38" l="1"/>
  <c r="AF303" i="3" s="1"/>
  <c r="AH345" i="38"/>
  <c r="AG303" i="3" s="1"/>
  <c r="O303" i="3"/>
  <c r="P303" i="3" l="1"/>
  <c r="Q303" i="3" l="1"/>
  <c r="R303" i="3" l="1"/>
  <c r="S303" i="3" l="1"/>
  <c r="T303" i="3" l="1"/>
  <c r="U303" i="3" l="1"/>
  <c r="V303" i="3" l="1"/>
  <c r="W303" i="3" l="1"/>
  <c r="X303" i="3" l="1"/>
  <c r="Y303" i="3" l="1"/>
  <c r="Z303" i="3" l="1"/>
  <c r="AA303" i="3" l="1"/>
  <c r="AB303" i="3" l="1"/>
  <c r="AD345" i="38"/>
  <c r="AC303" i="3" l="1"/>
  <c r="H345" i="38"/>
  <c r="AE345" i="38" s="1"/>
  <c r="C304" i="3"/>
  <c r="D304" i="3" l="1"/>
  <c r="H303" i="3"/>
  <c r="AD303" i="3"/>
  <c r="AI345" i="38"/>
  <c r="AH303" i="3" s="1"/>
  <c r="E304" i="3" l="1"/>
  <c r="F304" i="3" l="1"/>
  <c r="I304" i="3" l="1"/>
  <c r="AJ346" i="38"/>
  <c r="AI304" i="3" s="1"/>
  <c r="G304" i="3"/>
  <c r="AJ304" i="3" l="1"/>
  <c r="J304" i="3"/>
  <c r="AK304" i="3" l="1"/>
  <c r="K304" i="3"/>
  <c r="L304" i="3" l="1"/>
  <c r="M304" i="3" l="1"/>
  <c r="N304" i="3" l="1"/>
  <c r="AH346" i="38" l="1"/>
  <c r="AG304" i="3" s="1"/>
  <c r="AG346" i="38"/>
  <c r="AF304" i="3" s="1"/>
  <c r="O304" i="3"/>
  <c r="P304" i="3" l="1"/>
  <c r="Q304" i="3" l="1"/>
  <c r="R304" i="3" l="1"/>
  <c r="S304" i="3" l="1"/>
  <c r="T304" i="3" l="1"/>
  <c r="U304" i="3" l="1"/>
  <c r="V304" i="3" l="1"/>
  <c r="W304" i="3" l="1"/>
  <c r="X304" i="3" l="1"/>
  <c r="Y304" i="3" l="1"/>
  <c r="Z304" i="3" l="1"/>
  <c r="AA304" i="3" l="1"/>
  <c r="AB304" i="3" l="1"/>
  <c r="AD346" i="38"/>
  <c r="AC304" i="3" l="1"/>
  <c r="H346" i="38"/>
  <c r="AE346" i="38" s="1"/>
  <c r="C305" i="3"/>
  <c r="D305" i="3" l="1"/>
  <c r="AD304" i="3"/>
  <c r="H304" i="3"/>
  <c r="AI346" i="38"/>
  <c r="AH304" i="3" s="1"/>
  <c r="E305" i="3" l="1"/>
  <c r="F305" i="3" l="1"/>
  <c r="I305" i="3" l="1"/>
  <c r="AJ347" i="38"/>
  <c r="AI305" i="3" s="1"/>
  <c r="G305" i="3"/>
  <c r="AJ305" i="3" l="1"/>
  <c r="J305" i="3"/>
  <c r="AK305" i="3" l="1"/>
  <c r="K305" i="3"/>
  <c r="L305" i="3" l="1"/>
  <c r="M305" i="3" l="1"/>
  <c r="N305" i="3" l="1"/>
  <c r="AH347" i="38" l="1"/>
  <c r="AG305" i="3" s="1"/>
  <c r="AG347" i="38"/>
  <c r="AF305" i="3" s="1"/>
  <c r="O305" i="3"/>
  <c r="P305" i="3" l="1"/>
  <c r="Q305" i="3" l="1"/>
  <c r="R305" i="3" l="1"/>
  <c r="S305" i="3" l="1"/>
  <c r="T305" i="3" l="1"/>
  <c r="U305" i="3" l="1"/>
  <c r="V305" i="3" l="1"/>
  <c r="W305" i="3" l="1"/>
  <c r="X305" i="3" l="1"/>
  <c r="Y305" i="3" l="1"/>
  <c r="Z305" i="3" l="1"/>
  <c r="AA305" i="3" l="1"/>
  <c r="AB305" i="3" l="1"/>
  <c r="AD347" i="38"/>
  <c r="AC305" i="3" l="1"/>
  <c r="H347" i="38"/>
  <c r="AE347" i="38" s="1"/>
  <c r="C306" i="3"/>
  <c r="D306" i="3" l="1"/>
  <c r="H305" i="3"/>
  <c r="AD305" i="3"/>
  <c r="AI347" i="38"/>
  <c r="AH305" i="3" s="1"/>
  <c r="E306" i="3" l="1"/>
  <c r="F306" i="3" l="1"/>
  <c r="I306" i="3" l="1"/>
  <c r="AJ348" i="38"/>
  <c r="AI306" i="3" s="1"/>
  <c r="G306" i="3"/>
  <c r="AJ306" i="3" l="1"/>
  <c r="J306" i="3"/>
  <c r="AK306" i="3" l="1"/>
  <c r="K306" i="3"/>
  <c r="L306" i="3" l="1"/>
  <c r="M306" i="3" l="1"/>
  <c r="N306" i="3" l="1"/>
  <c r="AG348" i="38" l="1"/>
  <c r="AF306" i="3" s="1"/>
  <c r="AH348" i="38"/>
  <c r="AG306" i="3" s="1"/>
  <c r="O306" i="3"/>
  <c r="P306" i="3" l="1"/>
  <c r="Q306" i="3" l="1"/>
  <c r="R306" i="3" l="1"/>
  <c r="S306" i="3" l="1"/>
  <c r="T306" i="3" l="1"/>
  <c r="U306" i="3" l="1"/>
  <c r="V306" i="3" l="1"/>
  <c r="W306" i="3" l="1"/>
  <c r="X306" i="3" l="1"/>
  <c r="Y306" i="3" l="1"/>
  <c r="Z306" i="3" l="1"/>
  <c r="AA306" i="3" l="1"/>
  <c r="AB306" i="3" l="1"/>
  <c r="AD348" i="38"/>
  <c r="AC306" i="3" l="1"/>
  <c r="H348" i="38"/>
  <c r="AE348" i="38" s="1"/>
  <c r="C307" i="3"/>
  <c r="D307" i="3" l="1"/>
  <c r="AD306" i="3"/>
  <c r="H306" i="3"/>
  <c r="AI348" i="38"/>
  <c r="AH306" i="3" s="1"/>
  <c r="E307" i="3" l="1"/>
  <c r="F307" i="3" l="1"/>
  <c r="I307" i="3" l="1"/>
  <c r="AJ349" i="38"/>
  <c r="AI307" i="3" s="1"/>
  <c r="G307" i="3"/>
  <c r="AJ307" i="3" l="1"/>
  <c r="J307" i="3"/>
  <c r="AK307" i="3" l="1"/>
  <c r="K307" i="3"/>
  <c r="L307" i="3" l="1"/>
  <c r="M307" i="3" l="1"/>
  <c r="N307" i="3" l="1"/>
  <c r="AG349" i="38" l="1"/>
  <c r="AF307" i="3" s="1"/>
  <c r="AH349" i="38"/>
  <c r="AG307" i="3" s="1"/>
  <c r="O307" i="3"/>
  <c r="P307" i="3" l="1"/>
  <c r="Q307" i="3" l="1"/>
  <c r="R307" i="3" l="1"/>
  <c r="S307" i="3" l="1"/>
  <c r="T307" i="3" l="1"/>
  <c r="U307" i="3" l="1"/>
  <c r="V307" i="3" l="1"/>
  <c r="W307" i="3" l="1"/>
  <c r="X307" i="3" l="1"/>
  <c r="Y307" i="3" l="1"/>
  <c r="Z307" i="3" l="1"/>
  <c r="AA307" i="3" l="1"/>
  <c r="AB307" i="3" l="1"/>
  <c r="AD349" i="38"/>
  <c r="AC307" i="3" l="1"/>
  <c r="H349" i="38"/>
  <c r="AE349" i="38" s="1"/>
  <c r="C308" i="3"/>
  <c r="D308" i="3" l="1"/>
  <c r="H307" i="3"/>
  <c r="AD307" i="3"/>
  <c r="AI349" i="38"/>
  <c r="AH307" i="3" s="1"/>
  <c r="E308" i="3" l="1"/>
  <c r="F308" i="3" l="1"/>
  <c r="I308" i="3" l="1"/>
  <c r="AJ350" i="38"/>
  <c r="AI308" i="3" s="1"/>
  <c r="G308" i="3"/>
  <c r="AJ308" i="3" l="1"/>
  <c r="J308" i="3"/>
  <c r="AK308" i="3" l="1"/>
  <c r="K308" i="3"/>
  <c r="L308" i="3" l="1"/>
  <c r="M308" i="3" l="1"/>
  <c r="N308" i="3" l="1"/>
  <c r="AH350" i="38" l="1"/>
  <c r="AG308" i="3" s="1"/>
  <c r="AG350" i="38"/>
  <c r="AF308" i="3" s="1"/>
  <c r="O308" i="3"/>
  <c r="P308" i="3" l="1"/>
  <c r="Q308" i="3" l="1"/>
  <c r="R308" i="3" l="1"/>
  <c r="S308" i="3" l="1"/>
  <c r="T308" i="3" l="1"/>
  <c r="U308" i="3" l="1"/>
  <c r="V308" i="3" l="1"/>
  <c r="W308" i="3" l="1"/>
  <c r="X308" i="3" l="1"/>
  <c r="Y308" i="3" l="1"/>
  <c r="Z308" i="3" l="1"/>
  <c r="AA308" i="3" l="1"/>
  <c r="AB308" i="3" l="1"/>
  <c r="AD350" i="38"/>
  <c r="AC308" i="3" l="1"/>
  <c r="H350" i="38"/>
  <c r="AE350" i="38" s="1"/>
  <c r="C309" i="3"/>
  <c r="D309" i="3" l="1"/>
  <c r="AD308" i="3"/>
  <c r="H308" i="3"/>
  <c r="AI350" i="38"/>
  <c r="AH308" i="3" s="1"/>
  <c r="E309" i="3" l="1"/>
  <c r="F309" i="3" l="1"/>
  <c r="I309" i="3" l="1"/>
  <c r="AJ351" i="38"/>
  <c r="AI309" i="3" s="1"/>
  <c r="G309" i="3"/>
  <c r="AJ309" i="3" l="1"/>
  <c r="J309" i="3"/>
  <c r="AK309" i="3" l="1"/>
  <c r="K309" i="3"/>
  <c r="L309" i="3" l="1"/>
  <c r="M309" i="3" l="1"/>
  <c r="N309" i="3" l="1"/>
  <c r="AH351" i="38" l="1"/>
  <c r="AG309" i="3" s="1"/>
  <c r="AG351" i="38"/>
  <c r="AF309" i="3" s="1"/>
  <c r="O309" i="3"/>
  <c r="P309" i="3" l="1"/>
  <c r="Q309" i="3" l="1"/>
  <c r="R309" i="3" l="1"/>
  <c r="S309" i="3" l="1"/>
  <c r="T309" i="3" l="1"/>
  <c r="U309" i="3" l="1"/>
  <c r="V309" i="3" l="1"/>
  <c r="W309" i="3" l="1"/>
  <c r="X309" i="3" l="1"/>
  <c r="Y309" i="3" l="1"/>
  <c r="Z309" i="3" l="1"/>
  <c r="AA309" i="3" l="1"/>
  <c r="AB309" i="3" l="1"/>
  <c r="AD351" i="38"/>
  <c r="AC309" i="3" l="1"/>
  <c r="H351" i="38"/>
  <c r="AE351" i="38" s="1"/>
  <c r="C310" i="3"/>
  <c r="D310" i="3" l="1"/>
  <c r="H309" i="3"/>
  <c r="AD309" i="3"/>
  <c r="AI351" i="38"/>
  <c r="AH309" i="3" s="1"/>
  <c r="E310" i="3" l="1"/>
  <c r="F310" i="3" l="1"/>
  <c r="I310" i="3" l="1"/>
  <c r="AJ352" i="38"/>
  <c r="AI310" i="3" s="1"/>
  <c r="G310" i="3"/>
  <c r="AJ310" i="3" l="1"/>
  <c r="J310" i="3"/>
  <c r="AK310" i="3" l="1"/>
  <c r="K310" i="3"/>
  <c r="L310" i="3" l="1"/>
  <c r="M310" i="3" l="1"/>
  <c r="N310" i="3" l="1"/>
  <c r="AG352" i="38" l="1"/>
  <c r="AF310" i="3" s="1"/>
  <c r="AH352" i="38"/>
  <c r="AG310" i="3" s="1"/>
  <c r="O310" i="3"/>
  <c r="P310" i="3" l="1"/>
  <c r="Q310" i="3" l="1"/>
  <c r="R310" i="3" l="1"/>
  <c r="S310" i="3" l="1"/>
  <c r="T310" i="3" l="1"/>
  <c r="U310" i="3" l="1"/>
  <c r="V310" i="3" l="1"/>
  <c r="W310" i="3" l="1"/>
  <c r="X310" i="3" l="1"/>
  <c r="Y310" i="3" l="1"/>
  <c r="Z310" i="3" l="1"/>
  <c r="AA310" i="3" l="1"/>
  <c r="AB310" i="3" l="1"/>
  <c r="AD352" i="38"/>
  <c r="AC310" i="3" l="1"/>
  <c r="H352" i="38"/>
  <c r="AE352" i="38" s="1"/>
  <c r="C311" i="3"/>
  <c r="D311" i="3" l="1"/>
  <c r="H310" i="3"/>
  <c r="AD310" i="3"/>
  <c r="AI352" i="38"/>
  <c r="AH310" i="3" s="1"/>
  <c r="E311" i="3" l="1"/>
  <c r="F311" i="3" l="1"/>
  <c r="I311" i="3" l="1"/>
  <c r="AJ353" i="38"/>
  <c r="AI311" i="3" s="1"/>
  <c r="G311" i="3"/>
  <c r="AJ311" i="3" l="1"/>
  <c r="J311" i="3"/>
  <c r="AK311" i="3" l="1"/>
  <c r="K311" i="3"/>
  <c r="L311" i="3" l="1"/>
  <c r="M311" i="3" l="1"/>
  <c r="N311" i="3" l="1"/>
  <c r="AG353" i="38" l="1"/>
  <c r="AF311" i="3" s="1"/>
  <c r="AH353" i="38"/>
  <c r="AG311" i="3" s="1"/>
  <c r="O311" i="3"/>
  <c r="P311" i="3" l="1"/>
  <c r="Q311" i="3" l="1"/>
  <c r="R311" i="3" l="1"/>
  <c r="S311" i="3" l="1"/>
  <c r="T311" i="3" l="1"/>
  <c r="U311" i="3" l="1"/>
  <c r="V311" i="3" l="1"/>
  <c r="W311" i="3" l="1"/>
  <c r="X311" i="3" l="1"/>
  <c r="Y311" i="3" l="1"/>
  <c r="Z311" i="3" l="1"/>
  <c r="AA311" i="3" l="1"/>
  <c r="AB311" i="3" l="1"/>
  <c r="AD353" i="38"/>
  <c r="AC311" i="3" l="1"/>
  <c r="H353" i="38"/>
  <c r="AE353" i="38" s="1"/>
  <c r="C312" i="3"/>
  <c r="D312" i="3" l="1"/>
  <c r="H311" i="3"/>
  <c r="AD311" i="3"/>
  <c r="AI353" i="38"/>
  <c r="AH311" i="3" s="1"/>
  <c r="E312" i="3" l="1"/>
  <c r="F312" i="3" l="1"/>
  <c r="I312" i="3" l="1"/>
  <c r="AJ354" i="38"/>
  <c r="AI312" i="3" s="1"/>
  <c r="G312" i="3"/>
  <c r="AJ312" i="3" l="1"/>
  <c r="J312" i="3"/>
  <c r="AK312" i="3" l="1"/>
  <c r="K312" i="3"/>
  <c r="L312" i="3" l="1"/>
  <c r="M312" i="3" l="1"/>
  <c r="N312" i="3" l="1"/>
  <c r="AH354" i="38" l="1"/>
  <c r="AG312" i="3" s="1"/>
  <c r="AG354" i="38"/>
  <c r="AF312" i="3" s="1"/>
  <c r="O312" i="3"/>
  <c r="P312" i="3" l="1"/>
  <c r="Q312" i="3" l="1"/>
  <c r="R312" i="3" l="1"/>
  <c r="S312" i="3" l="1"/>
  <c r="T312" i="3" l="1"/>
  <c r="U312" i="3" l="1"/>
  <c r="V312" i="3" l="1"/>
  <c r="W312" i="3" l="1"/>
  <c r="X312" i="3" l="1"/>
  <c r="Y312" i="3" l="1"/>
  <c r="Z312" i="3" l="1"/>
  <c r="AA312" i="3" l="1"/>
  <c r="AB312" i="3" l="1"/>
  <c r="AD354" i="38"/>
  <c r="AC312" i="3" l="1"/>
  <c r="H354" i="38"/>
  <c r="AE354" i="38" s="1"/>
  <c r="C313" i="3"/>
  <c r="D313" i="3" l="1"/>
  <c r="AD312" i="3"/>
  <c r="H312" i="3"/>
  <c r="AI354" i="38"/>
  <c r="AH312" i="3" s="1"/>
  <c r="E313" i="3" l="1"/>
  <c r="F313" i="3" l="1"/>
  <c r="I313" i="3" l="1"/>
  <c r="AJ355" i="38"/>
  <c r="AI313" i="3" s="1"/>
  <c r="G313" i="3"/>
  <c r="AJ313" i="3" l="1"/>
  <c r="J313" i="3"/>
  <c r="AK313" i="3" l="1"/>
  <c r="K313" i="3"/>
  <c r="L313" i="3" l="1"/>
  <c r="M313" i="3" l="1"/>
  <c r="N313" i="3" l="1"/>
  <c r="AH355" i="38" l="1"/>
  <c r="AG313" i="3" s="1"/>
  <c r="AG355" i="38"/>
  <c r="AF313" i="3" s="1"/>
  <c r="O313" i="3"/>
  <c r="P313" i="3" l="1"/>
  <c r="Q313" i="3" l="1"/>
  <c r="R313" i="3" l="1"/>
  <c r="S313" i="3" l="1"/>
  <c r="T313" i="3" l="1"/>
  <c r="U313" i="3" l="1"/>
  <c r="V313" i="3" l="1"/>
  <c r="W313" i="3" l="1"/>
  <c r="X313" i="3" l="1"/>
  <c r="Y313" i="3" l="1"/>
  <c r="Z313" i="3" l="1"/>
  <c r="AA313" i="3" l="1"/>
  <c r="AB313" i="3" l="1"/>
  <c r="AD355" i="38"/>
  <c r="AC313" i="3" l="1"/>
  <c r="H355" i="38"/>
  <c r="AE355" i="38" s="1"/>
  <c r="C314" i="3"/>
  <c r="D314" i="3" l="1"/>
  <c r="H313" i="3"/>
  <c r="AD313" i="3"/>
  <c r="AI355" i="38"/>
  <c r="AH313" i="3" s="1"/>
  <c r="E314" i="3" l="1"/>
  <c r="F314" i="3" l="1"/>
  <c r="I314" i="3" l="1"/>
  <c r="AJ356" i="38"/>
  <c r="AI314" i="3" s="1"/>
  <c r="G314" i="3"/>
  <c r="AJ314" i="3" l="1"/>
  <c r="J314" i="3"/>
  <c r="AK314" i="3" l="1"/>
  <c r="K314" i="3"/>
  <c r="L314" i="3" l="1"/>
  <c r="M314" i="3" l="1"/>
  <c r="N314" i="3" l="1"/>
  <c r="AG356" i="38" l="1"/>
  <c r="AF314" i="3" s="1"/>
  <c r="AH356" i="38"/>
  <c r="AG314" i="3" s="1"/>
  <c r="O314" i="3"/>
  <c r="P314" i="3" l="1"/>
  <c r="Q314" i="3" l="1"/>
  <c r="R314" i="3" l="1"/>
  <c r="S314" i="3" l="1"/>
  <c r="T314" i="3" l="1"/>
  <c r="U314" i="3" l="1"/>
  <c r="V314" i="3" l="1"/>
  <c r="W314" i="3" l="1"/>
  <c r="X314" i="3" l="1"/>
  <c r="Y314" i="3" l="1"/>
  <c r="Z314" i="3" l="1"/>
  <c r="AA314" i="3" l="1"/>
  <c r="AB314" i="3" l="1"/>
  <c r="AD356" i="38"/>
  <c r="AC314" i="3" l="1"/>
  <c r="H356" i="38"/>
  <c r="AE356" i="38" s="1"/>
  <c r="C315" i="3"/>
  <c r="D315" i="3" l="1"/>
  <c r="H314" i="3"/>
  <c r="AD314" i="3"/>
  <c r="AI356" i="38"/>
  <c r="AH314" i="3" s="1"/>
  <c r="E315" i="3" l="1"/>
  <c r="F315" i="3" l="1"/>
  <c r="I315" i="3" l="1"/>
  <c r="AJ357" i="38"/>
  <c r="AI315" i="3" s="1"/>
  <c r="G315" i="3"/>
  <c r="AJ315" i="3" l="1"/>
  <c r="J315" i="3"/>
  <c r="AK315" i="3" l="1"/>
  <c r="K315" i="3"/>
  <c r="L315" i="3" l="1"/>
  <c r="M315" i="3" l="1"/>
  <c r="N315" i="3" l="1"/>
  <c r="AG357" i="38" l="1"/>
  <c r="AF315" i="3" s="1"/>
  <c r="AH357" i="38"/>
  <c r="AG315" i="3" s="1"/>
  <c r="O315" i="3"/>
  <c r="P315" i="3" l="1"/>
  <c r="Q315" i="3" l="1"/>
  <c r="R315" i="3" l="1"/>
  <c r="S315" i="3" l="1"/>
  <c r="T315" i="3" l="1"/>
  <c r="U315" i="3" l="1"/>
  <c r="V315" i="3" l="1"/>
  <c r="W315" i="3" l="1"/>
  <c r="X315" i="3" l="1"/>
  <c r="Y315" i="3" l="1"/>
  <c r="Z315" i="3" l="1"/>
  <c r="AA315" i="3" l="1"/>
  <c r="AB315" i="3" l="1"/>
  <c r="AD357" i="38"/>
  <c r="AC315" i="3" l="1"/>
  <c r="H357" i="38"/>
  <c r="AE357" i="38" s="1"/>
  <c r="C316" i="3"/>
  <c r="D316" i="3" l="1"/>
  <c r="H315" i="3"/>
  <c r="AD315" i="3"/>
  <c r="AI357" i="38"/>
  <c r="AH315" i="3" s="1"/>
  <c r="E316" i="3" l="1"/>
  <c r="F316" i="3" l="1"/>
  <c r="I316" i="3" l="1"/>
  <c r="AJ358" i="38"/>
  <c r="AI316" i="3" s="1"/>
  <c r="G316" i="3"/>
  <c r="AJ316" i="3" l="1"/>
  <c r="J316" i="3"/>
  <c r="AK316" i="3" l="1"/>
  <c r="K316" i="3"/>
  <c r="L316" i="3" l="1"/>
  <c r="M316" i="3" l="1"/>
  <c r="N316" i="3" l="1"/>
  <c r="AH358" i="38" l="1"/>
  <c r="AG316" i="3" s="1"/>
  <c r="AG358" i="38"/>
  <c r="AF316" i="3" s="1"/>
  <c r="O316" i="3"/>
  <c r="P316" i="3" l="1"/>
  <c r="Q316" i="3" l="1"/>
  <c r="R316" i="3" l="1"/>
  <c r="S316" i="3" l="1"/>
  <c r="T316" i="3" l="1"/>
  <c r="U316" i="3" l="1"/>
  <c r="V316" i="3" l="1"/>
  <c r="W316" i="3" l="1"/>
  <c r="X316" i="3" l="1"/>
  <c r="Y316" i="3" l="1"/>
  <c r="Z316" i="3" l="1"/>
  <c r="AA316" i="3" l="1"/>
  <c r="AB316" i="3" l="1"/>
  <c r="AD358" i="38"/>
  <c r="AC316" i="3" l="1"/>
  <c r="H358" i="38"/>
  <c r="AE358" i="38" s="1"/>
  <c r="C317" i="3"/>
  <c r="D317" i="3" l="1"/>
  <c r="H316" i="3"/>
  <c r="AD316" i="3"/>
  <c r="AI358" i="38"/>
  <c r="AH316" i="3" s="1"/>
  <c r="E317" i="3" l="1"/>
  <c r="F317" i="3" l="1"/>
  <c r="I317" i="3" l="1"/>
  <c r="AJ359" i="38"/>
  <c r="AI317" i="3" s="1"/>
  <c r="G317" i="3"/>
  <c r="AJ317" i="3" l="1"/>
  <c r="J317" i="3"/>
  <c r="AK317" i="3" l="1"/>
  <c r="K317" i="3"/>
  <c r="L317" i="3" l="1"/>
  <c r="M317" i="3" l="1"/>
  <c r="N317" i="3" l="1"/>
  <c r="AH359" i="38" l="1"/>
  <c r="AG317" i="3" s="1"/>
  <c r="AG359" i="38"/>
  <c r="AF317" i="3" s="1"/>
  <c r="O317" i="3"/>
  <c r="P317" i="3" l="1"/>
  <c r="Q317" i="3" l="1"/>
  <c r="R317" i="3" l="1"/>
  <c r="S317" i="3" l="1"/>
  <c r="T317" i="3" l="1"/>
  <c r="U317" i="3" l="1"/>
  <c r="V317" i="3" l="1"/>
  <c r="W317" i="3" l="1"/>
  <c r="X317" i="3" l="1"/>
  <c r="Y317" i="3" l="1"/>
  <c r="Z317" i="3" l="1"/>
  <c r="AA317" i="3" l="1"/>
  <c r="AB317" i="3" l="1"/>
  <c r="AD359" i="38"/>
  <c r="AC317" i="3" l="1"/>
  <c r="H359" i="38"/>
  <c r="AE359" i="38" s="1"/>
  <c r="C318" i="3"/>
  <c r="D318" i="3" l="1"/>
  <c r="AD317" i="3"/>
  <c r="H317" i="3"/>
  <c r="AI359" i="38"/>
  <c r="AH317" i="3" s="1"/>
  <c r="E318" i="3" l="1"/>
  <c r="F318" i="3" l="1"/>
  <c r="I318" i="3" l="1"/>
  <c r="AJ360" i="38"/>
  <c r="AI318" i="3" s="1"/>
  <c r="G318" i="3"/>
  <c r="AJ318" i="3" l="1"/>
  <c r="J318" i="3"/>
  <c r="AK318" i="3" l="1"/>
  <c r="K318" i="3"/>
  <c r="L318" i="3" l="1"/>
  <c r="M318" i="3" l="1"/>
  <c r="N318" i="3" l="1"/>
  <c r="AH360" i="38" l="1"/>
  <c r="AG318" i="3" s="1"/>
  <c r="AG360" i="38"/>
  <c r="AF318" i="3" s="1"/>
  <c r="O318" i="3"/>
  <c r="P318" i="3" l="1"/>
  <c r="Q318" i="3" l="1"/>
  <c r="R318" i="3" l="1"/>
  <c r="S318" i="3" l="1"/>
  <c r="T318" i="3" l="1"/>
  <c r="U318" i="3" l="1"/>
  <c r="V318" i="3" l="1"/>
  <c r="W318" i="3" l="1"/>
  <c r="X318" i="3" l="1"/>
  <c r="Y318" i="3" l="1"/>
  <c r="Z318" i="3" l="1"/>
  <c r="AA318" i="3" l="1"/>
  <c r="AB318" i="3" l="1"/>
  <c r="AD360" i="38"/>
  <c r="AC318" i="3" l="1"/>
  <c r="H360" i="38"/>
  <c r="AE360" i="38" s="1"/>
  <c r="C319" i="3"/>
  <c r="D319" i="3" l="1"/>
  <c r="AD318" i="3"/>
  <c r="H318" i="3"/>
  <c r="AI360" i="38"/>
  <c r="AH318" i="3" s="1"/>
  <c r="E319" i="3" l="1"/>
  <c r="F319" i="3" l="1"/>
  <c r="I319" i="3" l="1"/>
  <c r="AJ361" i="38"/>
  <c r="AI319" i="3" s="1"/>
  <c r="G319" i="3"/>
  <c r="AJ319" i="3" l="1"/>
  <c r="J319" i="3"/>
  <c r="AK319" i="3" l="1"/>
  <c r="K319" i="3"/>
  <c r="L319" i="3" l="1"/>
  <c r="M319" i="3" l="1"/>
  <c r="N319" i="3" l="1"/>
  <c r="AG361" i="38" l="1"/>
  <c r="AF319" i="3" s="1"/>
  <c r="AH361" i="38"/>
  <c r="AG319" i="3" s="1"/>
  <c r="O319" i="3"/>
  <c r="P319" i="3" l="1"/>
  <c r="Q319" i="3" l="1"/>
  <c r="R319" i="3" l="1"/>
  <c r="S319" i="3" l="1"/>
  <c r="T319" i="3" l="1"/>
  <c r="U319" i="3" l="1"/>
  <c r="V319" i="3" l="1"/>
  <c r="W319" i="3" l="1"/>
  <c r="X319" i="3" l="1"/>
  <c r="Y319" i="3" l="1"/>
  <c r="Z319" i="3" l="1"/>
  <c r="AA319" i="3" l="1"/>
  <c r="AB319" i="3" l="1"/>
  <c r="AD361" i="38"/>
  <c r="AC319" i="3" l="1"/>
  <c r="H361" i="38"/>
  <c r="AE361" i="38" s="1"/>
  <c r="C320" i="3"/>
  <c r="D320" i="3" l="1"/>
  <c r="AD319" i="3"/>
  <c r="H319" i="3"/>
  <c r="AI361" i="38"/>
  <c r="AH319" i="3" s="1"/>
  <c r="E320" i="3" l="1"/>
  <c r="F320" i="3" l="1"/>
  <c r="I320" i="3" l="1"/>
  <c r="AJ362" i="38"/>
  <c r="AI320" i="3" s="1"/>
  <c r="G320" i="3"/>
  <c r="AJ320" i="3" l="1"/>
  <c r="J320" i="3"/>
  <c r="AK320" i="3" l="1"/>
  <c r="K320" i="3"/>
  <c r="L320" i="3" l="1"/>
  <c r="M320" i="3" l="1"/>
  <c r="N320" i="3" l="1"/>
  <c r="AH362" i="38" l="1"/>
  <c r="AG320" i="3" s="1"/>
  <c r="AG362" i="38"/>
  <c r="AF320" i="3" s="1"/>
  <c r="O320" i="3"/>
  <c r="P320" i="3" l="1"/>
  <c r="Q320" i="3" l="1"/>
  <c r="R320" i="3" l="1"/>
  <c r="S320" i="3" l="1"/>
  <c r="T320" i="3" l="1"/>
  <c r="U320" i="3" l="1"/>
  <c r="V320" i="3" l="1"/>
  <c r="W320" i="3" l="1"/>
  <c r="X320" i="3" l="1"/>
  <c r="Y320" i="3" l="1"/>
  <c r="Z320" i="3" l="1"/>
  <c r="AA320" i="3" l="1"/>
  <c r="AB320" i="3" l="1"/>
  <c r="AD362" i="38"/>
  <c r="AC320" i="3" l="1"/>
  <c r="H362" i="38"/>
  <c r="AE362" i="38" s="1"/>
  <c r="C321" i="3"/>
  <c r="D321" i="3" l="1"/>
  <c r="AD320" i="3"/>
  <c r="H320" i="3"/>
  <c r="AI362" i="38"/>
  <c r="AH320" i="3" s="1"/>
  <c r="E321" i="3" l="1"/>
  <c r="F321" i="3" l="1"/>
  <c r="I321" i="3" l="1"/>
  <c r="AJ363" i="38"/>
  <c r="AI321" i="3" s="1"/>
  <c r="G321" i="3"/>
  <c r="AJ321" i="3" l="1"/>
  <c r="J321" i="3"/>
  <c r="AK321" i="3" l="1"/>
  <c r="K321" i="3"/>
  <c r="L321" i="3" l="1"/>
  <c r="M321" i="3" l="1"/>
  <c r="N321" i="3" l="1"/>
  <c r="AH363" i="38" l="1"/>
  <c r="AG321" i="3" s="1"/>
  <c r="AG363" i="38"/>
  <c r="AF321" i="3" s="1"/>
  <c r="O321" i="3"/>
  <c r="P321" i="3" l="1"/>
  <c r="Q321" i="3" l="1"/>
  <c r="R321" i="3" l="1"/>
  <c r="S321" i="3" l="1"/>
  <c r="T321" i="3" l="1"/>
  <c r="U321" i="3" l="1"/>
  <c r="V321" i="3" l="1"/>
  <c r="W321" i="3" l="1"/>
  <c r="X321" i="3" l="1"/>
  <c r="Y321" i="3" l="1"/>
  <c r="Z321" i="3" l="1"/>
  <c r="AA321" i="3" l="1"/>
  <c r="AB321" i="3" l="1"/>
  <c r="AD363" i="38"/>
  <c r="AC321" i="3" l="1"/>
  <c r="H363" i="38"/>
  <c r="AE363" i="38" s="1"/>
  <c r="C322" i="3"/>
  <c r="D322" i="3" l="1"/>
  <c r="H321" i="3"/>
  <c r="AD321" i="3"/>
  <c r="AI363" i="38"/>
  <c r="AH321" i="3" s="1"/>
  <c r="E322" i="3" l="1"/>
  <c r="F322" i="3" l="1"/>
  <c r="I322" i="3" l="1"/>
  <c r="AJ364" i="38"/>
  <c r="AI322" i="3" s="1"/>
  <c r="G322" i="3"/>
  <c r="AJ322" i="3" l="1"/>
  <c r="J322" i="3"/>
  <c r="AK322" i="3" l="1"/>
  <c r="K322" i="3"/>
  <c r="L322" i="3" l="1"/>
  <c r="M322" i="3" l="1"/>
  <c r="N322" i="3" l="1"/>
  <c r="AH364" i="38" l="1"/>
  <c r="AG322" i="3" s="1"/>
  <c r="AG364" i="38"/>
  <c r="AF322" i="3" s="1"/>
  <c r="O322" i="3"/>
  <c r="P322" i="3" l="1"/>
  <c r="Q322" i="3" l="1"/>
  <c r="R322" i="3" l="1"/>
  <c r="S322" i="3" l="1"/>
  <c r="T322" i="3" l="1"/>
  <c r="U322" i="3" l="1"/>
  <c r="V322" i="3" l="1"/>
  <c r="W322" i="3" l="1"/>
  <c r="X322" i="3" l="1"/>
  <c r="Y322" i="3" l="1"/>
  <c r="Z322" i="3" l="1"/>
  <c r="AA322" i="3" l="1"/>
  <c r="AB322" i="3" l="1"/>
  <c r="AD364" i="38"/>
  <c r="AC322" i="3" l="1"/>
  <c r="H364" i="38"/>
  <c r="AE364" i="38" s="1"/>
  <c r="C323" i="3"/>
  <c r="D323" i="3" l="1"/>
  <c r="H322" i="3"/>
  <c r="AD322" i="3"/>
  <c r="AI364" i="38"/>
  <c r="AH322" i="3" s="1"/>
  <c r="E323" i="3" l="1"/>
  <c r="F323" i="3" l="1"/>
  <c r="I323" i="3" l="1"/>
  <c r="AJ365" i="38"/>
  <c r="AI323" i="3" s="1"/>
  <c r="G323" i="3"/>
  <c r="AJ323" i="3" l="1"/>
  <c r="J323" i="3"/>
  <c r="AK323" i="3" l="1"/>
  <c r="K323" i="3"/>
  <c r="L323" i="3" l="1"/>
  <c r="M323" i="3" l="1"/>
  <c r="N323" i="3" l="1"/>
  <c r="AG365" i="38" l="1"/>
  <c r="AF323" i="3" s="1"/>
  <c r="AH365" i="38"/>
  <c r="AG323" i="3" s="1"/>
  <c r="O323" i="3"/>
  <c r="P323" i="3" l="1"/>
  <c r="Q323" i="3" l="1"/>
  <c r="R323" i="3" l="1"/>
  <c r="S323" i="3" l="1"/>
  <c r="T323" i="3" l="1"/>
  <c r="U323" i="3" l="1"/>
  <c r="V323" i="3" l="1"/>
  <c r="W323" i="3" l="1"/>
  <c r="X323" i="3" l="1"/>
  <c r="Y323" i="3" l="1"/>
  <c r="Z323" i="3" l="1"/>
  <c r="AA323" i="3" l="1"/>
  <c r="AB323" i="3" l="1"/>
  <c r="AD365" i="38"/>
  <c r="AC323" i="3" l="1"/>
  <c r="H365" i="38"/>
  <c r="AE365" i="38" s="1"/>
  <c r="C324" i="3"/>
  <c r="D324" i="3" l="1"/>
  <c r="AD323" i="3"/>
  <c r="H323" i="3"/>
  <c r="AI365" i="38"/>
  <c r="AH323" i="3" s="1"/>
  <c r="E324" i="3" l="1"/>
  <c r="F324" i="3" l="1"/>
  <c r="I324" i="3" l="1"/>
  <c r="AJ366" i="38"/>
  <c r="AI324" i="3" s="1"/>
  <c r="G324" i="3"/>
  <c r="AJ324" i="3" l="1"/>
  <c r="J324" i="3"/>
  <c r="AK324" i="3" l="1"/>
  <c r="K324" i="3"/>
  <c r="L324" i="3" l="1"/>
  <c r="M324" i="3" l="1"/>
  <c r="N324" i="3" l="1"/>
  <c r="AH366" i="38" l="1"/>
  <c r="AG324" i="3" s="1"/>
  <c r="AG366" i="38"/>
  <c r="AF324" i="3" s="1"/>
  <c r="O324" i="3"/>
  <c r="P324" i="3" l="1"/>
  <c r="Q324" i="3" l="1"/>
  <c r="R324" i="3" l="1"/>
  <c r="S324" i="3" l="1"/>
  <c r="T324" i="3" l="1"/>
  <c r="U324" i="3" l="1"/>
  <c r="V324" i="3" l="1"/>
  <c r="W324" i="3" l="1"/>
  <c r="X324" i="3" l="1"/>
  <c r="Y324" i="3" l="1"/>
  <c r="Z324" i="3" l="1"/>
  <c r="AA324" i="3" l="1"/>
  <c r="AB324" i="3" l="1"/>
  <c r="AD366" i="38"/>
  <c r="AC324" i="3" l="1"/>
  <c r="H366" i="38"/>
  <c r="AE366" i="38" s="1"/>
  <c r="C325" i="3"/>
  <c r="D325" i="3" l="1"/>
  <c r="H324" i="3"/>
  <c r="AD324" i="3"/>
  <c r="AI366" i="38"/>
  <c r="AH324" i="3" s="1"/>
  <c r="E325" i="3" l="1"/>
  <c r="F325" i="3" l="1"/>
  <c r="I325" i="3" l="1"/>
  <c r="AJ367" i="38"/>
  <c r="AI325" i="3" s="1"/>
  <c r="G325" i="3"/>
  <c r="AJ325" i="3" l="1"/>
  <c r="J325" i="3"/>
  <c r="AK325" i="3" l="1"/>
  <c r="K325" i="3"/>
  <c r="L325" i="3" l="1"/>
  <c r="M325" i="3" l="1"/>
  <c r="N325" i="3" l="1"/>
  <c r="AH367" i="38" l="1"/>
  <c r="AG325" i="3" s="1"/>
  <c r="AG367" i="38"/>
  <c r="AF325" i="3" s="1"/>
  <c r="O325" i="3"/>
  <c r="P325" i="3" l="1"/>
  <c r="Q325" i="3" l="1"/>
  <c r="R325" i="3" l="1"/>
  <c r="S325" i="3" l="1"/>
  <c r="T325" i="3" l="1"/>
  <c r="U325" i="3" l="1"/>
  <c r="V325" i="3" l="1"/>
  <c r="W325" i="3" l="1"/>
  <c r="X325" i="3" l="1"/>
  <c r="Y325" i="3" l="1"/>
  <c r="Z325" i="3" l="1"/>
  <c r="AA325" i="3" l="1"/>
  <c r="AB325" i="3" l="1"/>
  <c r="AD367" i="38"/>
  <c r="AC325" i="3" l="1"/>
  <c r="H367" i="38"/>
  <c r="AE367" i="38" s="1"/>
  <c r="C326" i="3"/>
  <c r="D326" i="3" l="1"/>
  <c r="H325" i="3"/>
  <c r="AD325" i="3"/>
  <c r="AI367" i="38"/>
  <c r="AH325" i="3" s="1"/>
  <c r="E326" i="3" l="1"/>
  <c r="F326" i="3" l="1"/>
  <c r="I326" i="3" l="1"/>
  <c r="AJ368" i="38"/>
  <c r="AI326" i="3" s="1"/>
  <c r="G326" i="3"/>
  <c r="AJ326" i="3" l="1"/>
  <c r="J326" i="3"/>
  <c r="AK326" i="3" l="1"/>
  <c r="K326" i="3"/>
  <c r="L326" i="3" l="1"/>
  <c r="M326" i="3" l="1"/>
  <c r="N326" i="3" l="1"/>
  <c r="AH368" i="38" l="1"/>
  <c r="AG326" i="3" s="1"/>
  <c r="AG368" i="38"/>
  <c r="AF326" i="3" s="1"/>
  <c r="O326" i="3"/>
  <c r="P326" i="3" l="1"/>
  <c r="Q326" i="3" l="1"/>
  <c r="R326" i="3" l="1"/>
  <c r="S326" i="3" l="1"/>
  <c r="T326" i="3" l="1"/>
  <c r="U326" i="3" l="1"/>
  <c r="V326" i="3" l="1"/>
  <c r="W326" i="3" l="1"/>
  <c r="X326" i="3" l="1"/>
  <c r="Y326" i="3" l="1"/>
  <c r="Z326" i="3" l="1"/>
  <c r="AA326" i="3" l="1"/>
  <c r="AB326" i="3" l="1"/>
  <c r="AD368" i="38"/>
  <c r="AC326" i="3" l="1"/>
  <c r="H368" i="38"/>
  <c r="AE368" i="38" s="1"/>
  <c r="C327" i="3"/>
  <c r="D327" i="3" l="1"/>
  <c r="AD326" i="3"/>
  <c r="H326" i="3"/>
  <c r="AI368" i="38"/>
  <c r="AH326" i="3" s="1"/>
  <c r="E327" i="3" l="1"/>
  <c r="F327" i="3" l="1"/>
  <c r="I327" i="3" l="1"/>
  <c r="AJ369" i="38"/>
  <c r="AI327" i="3" s="1"/>
  <c r="G327" i="3"/>
  <c r="AJ327" i="3" l="1"/>
  <c r="J327" i="3"/>
  <c r="AK327" i="3" l="1"/>
  <c r="K327" i="3"/>
  <c r="L327" i="3" l="1"/>
  <c r="M327" i="3" l="1"/>
  <c r="N327" i="3" l="1"/>
  <c r="AG369" i="38" l="1"/>
  <c r="AF327" i="3" s="1"/>
  <c r="AH369" i="38"/>
  <c r="AG327" i="3" s="1"/>
  <c r="O327" i="3"/>
  <c r="P327" i="3" l="1"/>
  <c r="Q327" i="3" l="1"/>
  <c r="R327" i="3" l="1"/>
  <c r="S327" i="3" l="1"/>
  <c r="T327" i="3" l="1"/>
  <c r="U327" i="3" l="1"/>
  <c r="V327" i="3" l="1"/>
  <c r="W327" i="3" l="1"/>
  <c r="X327" i="3" l="1"/>
  <c r="Y327" i="3" l="1"/>
  <c r="Z327" i="3" l="1"/>
  <c r="AA327" i="3" l="1"/>
  <c r="AB327" i="3" l="1"/>
  <c r="AD369" i="38"/>
  <c r="AC327" i="3" l="1"/>
  <c r="H369" i="38"/>
  <c r="AE369" i="38" s="1"/>
  <c r="C328" i="3"/>
  <c r="D328" i="3" l="1"/>
  <c r="AD327" i="3"/>
  <c r="H327" i="3"/>
  <c r="AI369" i="38"/>
  <c r="AH327" i="3" s="1"/>
  <c r="E328" i="3" l="1"/>
  <c r="F328" i="3" l="1"/>
  <c r="I328" i="3" l="1"/>
  <c r="AJ370" i="38"/>
  <c r="AI328" i="3" s="1"/>
  <c r="G328" i="3"/>
  <c r="AJ328" i="3" l="1"/>
  <c r="J328" i="3"/>
  <c r="AK328" i="3" l="1"/>
  <c r="K328" i="3"/>
  <c r="L328" i="3" l="1"/>
  <c r="M328" i="3" l="1"/>
  <c r="N328" i="3" l="1"/>
  <c r="AH370" i="38" l="1"/>
  <c r="AG328" i="3" s="1"/>
  <c r="AG370" i="38"/>
  <c r="AF328" i="3" s="1"/>
  <c r="O328" i="3"/>
  <c r="P328" i="3" l="1"/>
  <c r="Q328" i="3" l="1"/>
  <c r="R328" i="3" l="1"/>
  <c r="S328" i="3" l="1"/>
  <c r="T328" i="3" l="1"/>
  <c r="U328" i="3" l="1"/>
  <c r="V328" i="3" l="1"/>
  <c r="W328" i="3" l="1"/>
  <c r="X328" i="3" l="1"/>
  <c r="Y328" i="3" l="1"/>
  <c r="Z328" i="3" l="1"/>
  <c r="AA328" i="3" l="1"/>
  <c r="AB328" i="3" l="1"/>
  <c r="AD370" i="38"/>
  <c r="AC328" i="3" l="1"/>
  <c r="H370" i="38"/>
  <c r="AE370" i="38" s="1"/>
  <c r="C329" i="3"/>
  <c r="D329" i="3" l="1"/>
  <c r="H328" i="3"/>
  <c r="AD328" i="3"/>
  <c r="AI370" i="38"/>
  <c r="AH328" i="3" s="1"/>
  <c r="E329" i="3" l="1"/>
  <c r="F329" i="3" l="1"/>
  <c r="I329" i="3" l="1"/>
  <c r="AJ371" i="38"/>
  <c r="AI329" i="3" s="1"/>
  <c r="G329" i="3"/>
  <c r="AJ329" i="3" l="1"/>
  <c r="J329" i="3"/>
  <c r="AK329" i="3" l="1"/>
  <c r="K329" i="3"/>
  <c r="L329" i="3" l="1"/>
  <c r="M329" i="3" l="1"/>
  <c r="N329" i="3" l="1"/>
  <c r="AH371" i="38" l="1"/>
  <c r="AG329" i="3" s="1"/>
  <c r="AG371" i="38"/>
  <c r="AF329" i="3" s="1"/>
  <c r="O329" i="3"/>
  <c r="P329" i="3" l="1"/>
  <c r="Q329" i="3" l="1"/>
  <c r="R329" i="3" l="1"/>
  <c r="S329" i="3" l="1"/>
  <c r="T329" i="3" l="1"/>
  <c r="U329" i="3" l="1"/>
  <c r="V329" i="3" l="1"/>
  <c r="W329" i="3" l="1"/>
  <c r="X329" i="3" l="1"/>
  <c r="Y329" i="3" l="1"/>
  <c r="Z329" i="3" l="1"/>
  <c r="AA329" i="3" l="1"/>
  <c r="AB329" i="3" l="1"/>
  <c r="AD371" i="38"/>
  <c r="AC329" i="3" l="1"/>
  <c r="H371" i="38"/>
  <c r="AE371" i="38" s="1"/>
  <c r="C330" i="3"/>
  <c r="D330" i="3" l="1"/>
  <c r="H329" i="3"/>
  <c r="AD329" i="3"/>
  <c r="AI371" i="38"/>
  <c r="AH329" i="3" s="1"/>
  <c r="E330" i="3" l="1"/>
  <c r="F330" i="3" l="1"/>
  <c r="I330" i="3" l="1"/>
  <c r="AJ372" i="38"/>
  <c r="AI330" i="3" s="1"/>
  <c r="G330" i="3"/>
  <c r="AJ330" i="3" l="1"/>
  <c r="J330" i="3"/>
  <c r="AK330" i="3" l="1"/>
  <c r="K330" i="3"/>
  <c r="L330" i="3" l="1"/>
  <c r="M330" i="3" l="1"/>
  <c r="N330" i="3" l="1"/>
  <c r="AH372" i="38" l="1"/>
  <c r="AG330" i="3" s="1"/>
  <c r="AG372" i="38"/>
  <c r="AF330" i="3" s="1"/>
  <c r="O330" i="3"/>
  <c r="P330" i="3" l="1"/>
  <c r="Q330" i="3" l="1"/>
  <c r="R330" i="3" l="1"/>
  <c r="S330" i="3" l="1"/>
  <c r="T330" i="3" l="1"/>
  <c r="U330" i="3" l="1"/>
  <c r="V330" i="3" l="1"/>
  <c r="W330" i="3" l="1"/>
  <c r="X330" i="3" l="1"/>
  <c r="Y330" i="3" l="1"/>
  <c r="Z330" i="3" l="1"/>
  <c r="AA330" i="3" l="1"/>
  <c r="AB330" i="3" l="1"/>
  <c r="AD372" i="38"/>
  <c r="AC330" i="3" l="1"/>
  <c r="H372" i="38"/>
  <c r="AE372" i="38" s="1"/>
  <c r="C331" i="3"/>
  <c r="D331" i="3" l="1"/>
  <c r="H330" i="3"/>
  <c r="AD330" i="3"/>
  <c r="AI372" i="38"/>
  <c r="AH330" i="3" s="1"/>
  <c r="E331" i="3" l="1"/>
  <c r="F331" i="3" l="1"/>
  <c r="I331" i="3" l="1"/>
  <c r="AJ373" i="38"/>
  <c r="AI331" i="3" s="1"/>
  <c r="G331" i="3"/>
  <c r="AJ331" i="3" l="1"/>
  <c r="J331" i="3"/>
  <c r="AK331" i="3" l="1"/>
  <c r="K331" i="3"/>
  <c r="L331" i="3" l="1"/>
  <c r="M331" i="3" l="1"/>
  <c r="N331" i="3" l="1"/>
  <c r="AG373" i="38" l="1"/>
  <c r="AF331" i="3" s="1"/>
  <c r="AH373" i="38"/>
  <c r="AG331" i="3" s="1"/>
  <c r="O331" i="3"/>
  <c r="P331" i="3" l="1"/>
  <c r="Q331" i="3" l="1"/>
  <c r="R331" i="3" l="1"/>
  <c r="S331" i="3" l="1"/>
  <c r="T331" i="3" l="1"/>
  <c r="U331" i="3" l="1"/>
  <c r="V331" i="3" l="1"/>
  <c r="W331" i="3" l="1"/>
  <c r="X331" i="3" l="1"/>
  <c r="Y331" i="3" l="1"/>
  <c r="Z331" i="3" l="1"/>
  <c r="AA331" i="3" l="1"/>
  <c r="AB331" i="3" l="1"/>
  <c r="AD373" i="38"/>
  <c r="AC331" i="3" l="1"/>
  <c r="H373" i="38"/>
  <c r="AE373" i="38" s="1"/>
  <c r="C332" i="3"/>
  <c r="D332" i="3" l="1"/>
  <c r="AD331" i="3"/>
  <c r="H331" i="3"/>
  <c r="AI373" i="38"/>
  <c r="AH331" i="3" s="1"/>
  <c r="E332" i="3" l="1"/>
  <c r="F332" i="3" l="1"/>
  <c r="I332" i="3" l="1"/>
  <c r="AJ374" i="38"/>
  <c r="AI332" i="3" s="1"/>
  <c r="G332" i="3"/>
  <c r="AJ332" i="3" l="1"/>
  <c r="J332" i="3"/>
  <c r="AK332" i="3" l="1"/>
  <c r="K332" i="3"/>
  <c r="L332" i="3" l="1"/>
  <c r="M332" i="3" l="1"/>
  <c r="N332" i="3" l="1"/>
  <c r="AH374" i="38" l="1"/>
  <c r="AG332" i="3" s="1"/>
  <c r="AG374" i="38"/>
  <c r="AF332" i="3" s="1"/>
  <c r="O332" i="3"/>
  <c r="P332" i="3" l="1"/>
  <c r="Q332" i="3" l="1"/>
  <c r="R332" i="3" l="1"/>
  <c r="S332" i="3" l="1"/>
  <c r="T332" i="3" l="1"/>
  <c r="U332" i="3" l="1"/>
  <c r="V332" i="3" l="1"/>
  <c r="W332" i="3" l="1"/>
  <c r="X332" i="3" l="1"/>
  <c r="Y332" i="3" l="1"/>
  <c r="Z332" i="3" l="1"/>
  <c r="AA332" i="3" l="1"/>
  <c r="AB332" i="3" l="1"/>
  <c r="AD374" i="38"/>
  <c r="AC332" i="3" l="1"/>
  <c r="H374" i="38"/>
  <c r="AE374" i="38" s="1"/>
  <c r="C333" i="3"/>
  <c r="D333" i="3" l="1"/>
  <c r="AD332" i="3"/>
  <c r="H332" i="3"/>
  <c r="AI374" i="38"/>
  <c r="AH332" i="3" s="1"/>
  <c r="E333" i="3" l="1"/>
  <c r="F333" i="3" l="1"/>
  <c r="I333" i="3" l="1"/>
  <c r="AJ375" i="38"/>
  <c r="AI333" i="3" s="1"/>
  <c r="G333" i="3"/>
  <c r="AJ333" i="3" l="1"/>
  <c r="J333" i="3"/>
  <c r="AK333" i="3" l="1"/>
  <c r="K333" i="3"/>
  <c r="L333" i="3" l="1"/>
  <c r="M333" i="3" l="1"/>
  <c r="N333" i="3" l="1"/>
  <c r="AH375" i="38" l="1"/>
  <c r="AG333" i="3" s="1"/>
  <c r="O333" i="3"/>
  <c r="AG375" i="38" l="1"/>
  <c r="AF333" i="3" s="1"/>
  <c r="P333" i="3"/>
  <c r="Q333" i="3" l="1"/>
  <c r="R333" i="3" l="1"/>
  <c r="S333" i="3" l="1"/>
  <c r="T333" i="3" l="1"/>
  <c r="U333" i="3" l="1"/>
  <c r="V333" i="3" l="1"/>
  <c r="W333" i="3" l="1"/>
  <c r="X333" i="3" l="1"/>
  <c r="Y333" i="3" l="1"/>
  <c r="Z333" i="3" l="1"/>
  <c r="AA333" i="3" l="1"/>
  <c r="AB333" i="3" l="1"/>
  <c r="AD375" i="38"/>
  <c r="AC333" i="3" l="1"/>
  <c r="H375" i="38"/>
  <c r="AE375" i="38" s="1"/>
  <c r="C334" i="3"/>
  <c r="D334" i="3" l="1"/>
  <c r="H333" i="3"/>
  <c r="AD333" i="3"/>
  <c r="AI375" i="38"/>
  <c r="AH333" i="3" s="1"/>
  <c r="E334" i="3" l="1"/>
  <c r="F334" i="3" l="1"/>
  <c r="I334" i="3" l="1"/>
  <c r="AJ376" i="38"/>
  <c r="AI334" i="3" s="1"/>
  <c r="G334" i="3"/>
  <c r="AJ334" i="3" l="1"/>
  <c r="J334" i="3"/>
  <c r="AK334" i="3" l="1"/>
  <c r="K334" i="3"/>
  <c r="L334" i="3" l="1"/>
  <c r="M334" i="3" l="1"/>
  <c r="N334" i="3" l="1"/>
  <c r="AH376" i="38" l="1"/>
  <c r="AG334" i="3" s="1"/>
  <c r="AG376" i="38"/>
  <c r="AF334" i="3" s="1"/>
  <c r="O334" i="3"/>
  <c r="P334" i="3" l="1"/>
  <c r="Q334" i="3" l="1"/>
  <c r="R334" i="3" l="1"/>
  <c r="S334" i="3" l="1"/>
  <c r="T334" i="3" l="1"/>
  <c r="U334" i="3" l="1"/>
  <c r="V334" i="3" l="1"/>
  <c r="W334" i="3" l="1"/>
  <c r="X334" i="3" l="1"/>
  <c r="Y334" i="3" l="1"/>
  <c r="Z334" i="3" l="1"/>
  <c r="AA334" i="3" l="1"/>
  <c r="AB334" i="3" l="1"/>
  <c r="AD376" i="38"/>
  <c r="AC334" i="3" l="1"/>
  <c r="H376" i="38"/>
  <c r="AE376" i="38" s="1"/>
  <c r="C335" i="3"/>
  <c r="D335" i="3" l="1"/>
  <c r="H334" i="3"/>
  <c r="AD334" i="3"/>
  <c r="AI376" i="38"/>
  <c r="AH334" i="3" s="1"/>
  <c r="E335" i="3" l="1"/>
  <c r="F335" i="3" l="1"/>
  <c r="I335" i="3" l="1"/>
  <c r="AJ377" i="38"/>
  <c r="AI335" i="3" s="1"/>
  <c r="G335" i="3"/>
  <c r="AJ335" i="3" l="1"/>
  <c r="J335" i="3"/>
  <c r="AK335" i="3" l="1"/>
  <c r="K335" i="3"/>
  <c r="L335" i="3" l="1"/>
  <c r="M335" i="3" l="1"/>
  <c r="N335" i="3" l="1"/>
  <c r="AG377" i="38" l="1"/>
  <c r="AF335" i="3" s="1"/>
  <c r="AH377" i="38"/>
  <c r="AG335" i="3" s="1"/>
  <c r="O335" i="3"/>
  <c r="P335" i="3" l="1"/>
  <c r="Q335" i="3" l="1"/>
  <c r="R335" i="3" l="1"/>
  <c r="S335" i="3" l="1"/>
  <c r="T335" i="3" l="1"/>
  <c r="U335" i="3" l="1"/>
  <c r="V335" i="3" l="1"/>
  <c r="W335" i="3" l="1"/>
  <c r="X335" i="3" l="1"/>
  <c r="Y335" i="3" l="1"/>
  <c r="Z335" i="3" l="1"/>
  <c r="AA335" i="3" l="1"/>
  <c r="AB335" i="3" l="1"/>
  <c r="AD377" i="38"/>
  <c r="AC335" i="3" l="1"/>
  <c r="H377" i="38"/>
  <c r="AE377" i="38" s="1"/>
  <c r="C336" i="3"/>
  <c r="D336" i="3" l="1"/>
  <c r="AD335" i="3"/>
  <c r="H335" i="3"/>
  <c r="AI377" i="38"/>
  <c r="AH335" i="3" s="1"/>
  <c r="E336" i="3" l="1"/>
  <c r="F336" i="3" l="1"/>
  <c r="I336" i="3" l="1"/>
  <c r="AJ378" i="38"/>
  <c r="AI336" i="3" s="1"/>
  <c r="G336" i="3"/>
  <c r="AJ336" i="3" l="1"/>
  <c r="J336" i="3"/>
  <c r="AK336" i="3" l="1"/>
  <c r="K336" i="3"/>
  <c r="L336" i="3" l="1"/>
  <c r="M336" i="3" l="1"/>
  <c r="N336" i="3" l="1"/>
  <c r="AH378" i="38" l="1"/>
  <c r="AG336" i="3" s="1"/>
  <c r="AG378" i="38"/>
  <c r="AF336" i="3" s="1"/>
  <c r="O336" i="3"/>
  <c r="P336" i="3" l="1"/>
  <c r="Q336" i="3" l="1"/>
  <c r="R336" i="3" l="1"/>
  <c r="S336" i="3" l="1"/>
  <c r="T336" i="3" l="1"/>
  <c r="U336" i="3" l="1"/>
  <c r="V336" i="3" l="1"/>
  <c r="W336" i="3" l="1"/>
  <c r="X336" i="3" l="1"/>
  <c r="Y336" i="3" l="1"/>
  <c r="Z336" i="3" l="1"/>
  <c r="AA336" i="3" l="1"/>
  <c r="AB336" i="3" l="1"/>
  <c r="AD378" i="38"/>
  <c r="AC336" i="3" l="1"/>
  <c r="H378" i="38"/>
  <c r="AE378" i="38" s="1"/>
  <c r="C337" i="3"/>
  <c r="D337" i="3" l="1"/>
  <c r="AD336" i="3"/>
  <c r="H336" i="3"/>
  <c r="AI378" i="38"/>
  <c r="AH336" i="3" s="1"/>
  <c r="E337" i="3" l="1"/>
  <c r="F337" i="3" l="1"/>
  <c r="I337" i="3" l="1"/>
  <c r="AJ379" i="38"/>
  <c r="AI337" i="3" s="1"/>
  <c r="G337" i="3"/>
  <c r="AJ337" i="3" l="1"/>
  <c r="J337" i="3"/>
  <c r="AK337" i="3" l="1"/>
  <c r="K337" i="3"/>
  <c r="L337" i="3" l="1"/>
  <c r="M337" i="3" l="1"/>
  <c r="N337" i="3" l="1"/>
  <c r="AH379" i="38" l="1"/>
  <c r="AG337" i="3" s="1"/>
  <c r="AG379" i="38"/>
  <c r="AF337" i="3" s="1"/>
  <c r="O337" i="3"/>
  <c r="P337" i="3" l="1"/>
  <c r="Q337" i="3" l="1"/>
  <c r="R337" i="3" l="1"/>
  <c r="S337" i="3" l="1"/>
  <c r="T337" i="3" l="1"/>
  <c r="U337" i="3" l="1"/>
  <c r="V337" i="3" l="1"/>
  <c r="W337" i="3" l="1"/>
  <c r="X337" i="3" l="1"/>
  <c r="Y337" i="3" l="1"/>
  <c r="Z337" i="3" l="1"/>
  <c r="AA337" i="3" l="1"/>
  <c r="AB337" i="3" l="1"/>
  <c r="AD379" i="38"/>
  <c r="AC337" i="3" l="1"/>
  <c r="H379" i="38"/>
  <c r="AE379" i="38" s="1"/>
  <c r="C338" i="3"/>
  <c r="D338" i="3" l="1"/>
  <c r="AD337" i="3"/>
  <c r="H337" i="3"/>
  <c r="AI379" i="38"/>
  <c r="AH337" i="3" s="1"/>
  <c r="E338" i="3" l="1"/>
  <c r="F338" i="3" l="1"/>
  <c r="I338" i="3" l="1"/>
  <c r="AJ380" i="38"/>
  <c r="AI338" i="3" s="1"/>
  <c r="G338" i="3"/>
  <c r="AJ338" i="3" l="1"/>
  <c r="J338" i="3"/>
  <c r="AK338" i="3" l="1"/>
  <c r="K338" i="3"/>
  <c r="L338" i="3" l="1"/>
  <c r="M338" i="3" l="1"/>
  <c r="N338" i="3" l="1"/>
  <c r="AG380" i="38" l="1"/>
  <c r="AF338" i="3" s="1"/>
  <c r="AH380" i="38"/>
  <c r="AG338" i="3" s="1"/>
  <c r="O338" i="3"/>
  <c r="P338" i="3" l="1"/>
  <c r="Q338" i="3" l="1"/>
  <c r="R338" i="3" l="1"/>
  <c r="S338" i="3" l="1"/>
  <c r="T338" i="3" l="1"/>
  <c r="U338" i="3" l="1"/>
  <c r="V338" i="3" l="1"/>
  <c r="W338" i="3" l="1"/>
  <c r="X338" i="3" l="1"/>
  <c r="Y338" i="3" l="1"/>
  <c r="Z338" i="3" l="1"/>
  <c r="AA338" i="3" l="1"/>
  <c r="AB338" i="3" l="1"/>
  <c r="AD380" i="38"/>
  <c r="AC338" i="3" l="1"/>
  <c r="H380" i="38"/>
  <c r="AE380" i="38" s="1"/>
  <c r="C339" i="3"/>
  <c r="D339" i="3" l="1"/>
  <c r="AD338" i="3"/>
  <c r="H338" i="3"/>
  <c r="AI380" i="38"/>
  <c r="AH338" i="3" s="1"/>
  <c r="E339" i="3" l="1"/>
  <c r="F339" i="3" l="1"/>
  <c r="I339" i="3" l="1"/>
  <c r="AJ381" i="38"/>
  <c r="AI339" i="3" s="1"/>
  <c r="G339" i="3"/>
  <c r="AJ339" i="3" l="1"/>
  <c r="J339" i="3"/>
  <c r="AK339" i="3" l="1"/>
  <c r="K339" i="3"/>
  <c r="L339" i="3" l="1"/>
  <c r="M339" i="3" l="1"/>
  <c r="N339" i="3" l="1"/>
  <c r="AG381" i="38" l="1"/>
  <c r="AF339" i="3" s="1"/>
  <c r="AH381" i="38"/>
  <c r="AG339" i="3" s="1"/>
  <c r="O339" i="3"/>
  <c r="P339" i="3" l="1"/>
  <c r="Q339" i="3" l="1"/>
  <c r="R339" i="3" l="1"/>
  <c r="S339" i="3" l="1"/>
  <c r="T339" i="3" l="1"/>
  <c r="U339" i="3" l="1"/>
  <c r="V339" i="3" l="1"/>
  <c r="W339" i="3" l="1"/>
  <c r="X339" i="3" l="1"/>
  <c r="Y339" i="3" l="1"/>
  <c r="Z339" i="3" l="1"/>
  <c r="AA339" i="3" l="1"/>
  <c r="AB339" i="3" l="1"/>
  <c r="AD381" i="38"/>
  <c r="AC339" i="3" l="1"/>
  <c r="H381" i="38"/>
  <c r="AE381" i="38" s="1"/>
  <c r="C340" i="3"/>
  <c r="D340" i="3" l="1"/>
  <c r="H339" i="3"/>
  <c r="AD339" i="3"/>
  <c r="AI381" i="38"/>
  <c r="AH339" i="3" s="1"/>
  <c r="E340" i="3" l="1"/>
  <c r="F340" i="3" l="1"/>
  <c r="I340" i="3" l="1"/>
  <c r="AJ382" i="38"/>
  <c r="AI340" i="3" s="1"/>
  <c r="G340" i="3"/>
  <c r="AJ340" i="3" l="1"/>
  <c r="J340" i="3"/>
  <c r="AK340" i="3" l="1"/>
  <c r="K340" i="3"/>
  <c r="L340" i="3" l="1"/>
  <c r="M340" i="3" l="1"/>
  <c r="N340" i="3" l="1"/>
  <c r="AH382" i="38" l="1"/>
  <c r="AG340" i="3" s="1"/>
  <c r="AG382" i="38"/>
  <c r="AF340" i="3" s="1"/>
  <c r="O340" i="3"/>
  <c r="P340" i="3" l="1"/>
  <c r="Q340" i="3" l="1"/>
  <c r="R340" i="3" l="1"/>
  <c r="S340" i="3" l="1"/>
  <c r="T340" i="3" l="1"/>
  <c r="U340" i="3" l="1"/>
  <c r="V340" i="3" l="1"/>
  <c r="W340" i="3" l="1"/>
  <c r="X340" i="3" l="1"/>
  <c r="Y340" i="3" l="1"/>
  <c r="Z340" i="3" l="1"/>
  <c r="AA340" i="3" l="1"/>
  <c r="AB340" i="3" l="1"/>
  <c r="AD382" i="38"/>
  <c r="AC340" i="3" l="1"/>
  <c r="H382" i="38"/>
  <c r="AE382" i="38" s="1"/>
  <c r="C341" i="3"/>
  <c r="D341" i="3" l="1"/>
  <c r="AD340" i="3"/>
  <c r="H340" i="3"/>
  <c r="AI382" i="38"/>
  <c r="AH340" i="3" s="1"/>
  <c r="E341" i="3" l="1"/>
  <c r="F341" i="3" l="1"/>
  <c r="I341" i="3" l="1"/>
  <c r="AJ383" i="38"/>
  <c r="AI341" i="3" s="1"/>
  <c r="G341" i="3"/>
  <c r="AJ341" i="3" l="1"/>
  <c r="J341" i="3"/>
  <c r="AK341" i="3" l="1"/>
  <c r="K341" i="3"/>
  <c r="L341" i="3" l="1"/>
  <c r="M341" i="3" l="1"/>
  <c r="N341" i="3" l="1"/>
  <c r="AH383" i="38" l="1"/>
  <c r="AG341" i="3" s="1"/>
  <c r="AG383" i="38"/>
  <c r="AF341" i="3" s="1"/>
  <c r="O341" i="3"/>
  <c r="P341" i="3" l="1"/>
  <c r="Q341" i="3" l="1"/>
  <c r="R341" i="3" l="1"/>
  <c r="S341" i="3" l="1"/>
  <c r="T341" i="3" l="1"/>
  <c r="U341" i="3" l="1"/>
  <c r="V341" i="3" l="1"/>
  <c r="W341" i="3" l="1"/>
  <c r="X341" i="3" l="1"/>
  <c r="Y341" i="3" l="1"/>
  <c r="Z341" i="3" l="1"/>
  <c r="AA341" i="3" l="1"/>
  <c r="AB341" i="3" l="1"/>
  <c r="AD383" i="38"/>
  <c r="AC341" i="3" l="1"/>
  <c r="H383" i="38"/>
  <c r="AE383" i="38" s="1"/>
  <c r="C342" i="3"/>
  <c r="D342" i="3" l="1"/>
  <c r="H341" i="3"/>
  <c r="AD341" i="3"/>
  <c r="AI383" i="38"/>
  <c r="AH341" i="3" s="1"/>
  <c r="E342" i="3" l="1"/>
  <c r="F342" i="3" l="1"/>
  <c r="I342" i="3" l="1"/>
  <c r="AJ384" i="38"/>
  <c r="AI342" i="3" s="1"/>
  <c r="G342" i="3"/>
  <c r="AJ342" i="3" l="1"/>
  <c r="J342" i="3"/>
  <c r="AK342" i="3" l="1"/>
  <c r="K342" i="3"/>
  <c r="L342" i="3" l="1"/>
  <c r="M342" i="3" l="1"/>
  <c r="N342" i="3" l="1"/>
  <c r="AG384" i="38" l="1"/>
  <c r="AF342" i="3" s="1"/>
  <c r="AH384" i="38"/>
  <c r="AG342" i="3" s="1"/>
  <c r="O342" i="3"/>
  <c r="P342" i="3" l="1"/>
  <c r="Q342" i="3" l="1"/>
  <c r="R342" i="3" l="1"/>
  <c r="S342" i="3" l="1"/>
  <c r="T342" i="3" l="1"/>
  <c r="U342" i="3" l="1"/>
  <c r="V342" i="3" l="1"/>
  <c r="W342" i="3" l="1"/>
  <c r="X342" i="3" l="1"/>
  <c r="Y342" i="3" l="1"/>
  <c r="Z342" i="3" l="1"/>
  <c r="AA342" i="3" l="1"/>
  <c r="AB342" i="3" l="1"/>
  <c r="AD384" i="38"/>
  <c r="AC342" i="3" l="1"/>
  <c r="H384" i="38"/>
  <c r="AE384" i="38" s="1"/>
  <c r="C343" i="3"/>
  <c r="D343" i="3" l="1"/>
  <c r="H342" i="3"/>
  <c r="AD342" i="3"/>
  <c r="AI384" i="38"/>
  <c r="AH342" i="3" s="1"/>
  <c r="E343" i="3" l="1"/>
  <c r="F343" i="3" l="1"/>
  <c r="I343" i="3" l="1"/>
  <c r="AJ385" i="38"/>
  <c r="AI343" i="3" s="1"/>
  <c r="G343" i="3"/>
  <c r="AJ343" i="3" l="1"/>
  <c r="J343" i="3"/>
  <c r="AK343" i="3" l="1"/>
  <c r="K343" i="3"/>
  <c r="L343" i="3" l="1"/>
  <c r="M343" i="3" l="1"/>
  <c r="N343" i="3" l="1"/>
  <c r="AG385" i="38" l="1"/>
  <c r="AF343" i="3" s="1"/>
  <c r="AH385" i="38"/>
  <c r="AG343" i="3" s="1"/>
  <c r="O343" i="3"/>
  <c r="P343" i="3" l="1"/>
  <c r="Q343" i="3" l="1"/>
  <c r="R343" i="3" l="1"/>
  <c r="S343" i="3" l="1"/>
  <c r="T343" i="3" l="1"/>
  <c r="U343" i="3" l="1"/>
  <c r="V343" i="3" l="1"/>
  <c r="W343" i="3" l="1"/>
  <c r="X343" i="3" l="1"/>
  <c r="Y343" i="3" l="1"/>
  <c r="Z343" i="3" l="1"/>
  <c r="AA343" i="3" l="1"/>
  <c r="AB343" i="3" l="1"/>
  <c r="AD385" i="38"/>
  <c r="AC343" i="3" l="1"/>
  <c r="H385" i="38"/>
  <c r="AE385" i="38" s="1"/>
  <c r="C344" i="3"/>
  <c r="D344" i="3" l="1"/>
  <c r="H343" i="3"/>
  <c r="AD343" i="3"/>
  <c r="AI385" i="38"/>
  <c r="AH343" i="3" s="1"/>
  <c r="E344" i="3" l="1"/>
  <c r="F344" i="3" l="1"/>
  <c r="I344" i="3" l="1"/>
  <c r="AJ386" i="38"/>
  <c r="AI344" i="3" s="1"/>
  <c r="G344" i="3"/>
  <c r="AJ344" i="3" l="1"/>
  <c r="J344" i="3"/>
  <c r="AK344" i="3" l="1"/>
  <c r="K344" i="3"/>
  <c r="L344" i="3" l="1"/>
  <c r="M344" i="3" l="1"/>
  <c r="N344" i="3" l="1"/>
  <c r="AH386" i="38" l="1"/>
  <c r="AG344" i="3" s="1"/>
  <c r="AG386" i="38"/>
  <c r="AF344" i="3" s="1"/>
  <c r="O344" i="3"/>
  <c r="P344" i="3" l="1"/>
  <c r="Q344" i="3" l="1"/>
  <c r="R344" i="3" l="1"/>
  <c r="S344" i="3" l="1"/>
  <c r="T344" i="3" l="1"/>
  <c r="U344" i="3" l="1"/>
  <c r="V344" i="3" l="1"/>
  <c r="W344" i="3" l="1"/>
  <c r="X344" i="3" l="1"/>
  <c r="Y344" i="3" l="1"/>
  <c r="Z344" i="3" l="1"/>
  <c r="AA344" i="3" l="1"/>
  <c r="AB344" i="3" l="1"/>
  <c r="AD386" i="38"/>
  <c r="AC344" i="3" l="1"/>
  <c r="H386" i="38"/>
  <c r="AE386" i="38" s="1"/>
  <c r="C345" i="3"/>
  <c r="D345" i="3" l="1"/>
  <c r="AD344" i="3"/>
  <c r="H344" i="3"/>
  <c r="AI386" i="38"/>
  <c r="AH344" i="3" s="1"/>
  <c r="E345" i="3" l="1"/>
  <c r="F345" i="3" l="1"/>
  <c r="I345" i="3" l="1"/>
  <c r="AJ387" i="38"/>
  <c r="AI345" i="3" s="1"/>
  <c r="G345" i="3"/>
  <c r="AJ345" i="3" l="1"/>
  <c r="J345" i="3"/>
  <c r="AK345" i="3" l="1"/>
  <c r="K345" i="3"/>
  <c r="L345" i="3" l="1"/>
  <c r="M345" i="3" l="1"/>
  <c r="N345" i="3" l="1"/>
  <c r="AH387" i="38" l="1"/>
  <c r="AG345" i="3" s="1"/>
  <c r="AG387" i="38"/>
  <c r="AF345" i="3" s="1"/>
  <c r="O345" i="3"/>
  <c r="P345" i="3" l="1"/>
  <c r="Q345" i="3" l="1"/>
  <c r="R345" i="3" l="1"/>
  <c r="S345" i="3" l="1"/>
  <c r="T345" i="3" l="1"/>
  <c r="U345" i="3" l="1"/>
  <c r="V345" i="3" l="1"/>
  <c r="W345" i="3" l="1"/>
  <c r="X345" i="3" l="1"/>
  <c r="Y345" i="3" l="1"/>
  <c r="Z345" i="3" l="1"/>
  <c r="AA345" i="3" l="1"/>
  <c r="AB345" i="3" l="1"/>
  <c r="AD387" i="38"/>
  <c r="AC345" i="3" l="1"/>
  <c r="H387" i="38"/>
  <c r="AE387" i="38" s="1"/>
  <c r="C346" i="3"/>
  <c r="D346" i="3" l="1"/>
  <c r="H345" i="3"/>
  <c r="AD345" i="3"/>
  <c r="AI387" i="38"/>
  <c r="AH345" i="3" s="1"/>
  <c r="E346" i="3" l="1"/>
  <c r="F346" i="3" l="1"/>
  <c r="I346" i="3" l="1"/>
  <c r="AJ388" i="38"/>
  <c r="AI346" i="3" s="1"/>
  <c r="G346" i="3"/>
  <c r="AJ346" i="3" l="1"/>
  <c r="J346" i="3"/>
  <c r="AK346" i="3" l="1"/>
  <c r="K346" i="3"/>
  <c r="L346" i="3" l="1"/>
  <c r="M346" i="3" l="1"/>
  <c r="N346" i="3" l="1"/>
  <c r="AG388" i="38" l="1"/>
  <c r="AF346" i="3" s="1"/>
  <c r="AH388" i="38"/>
  <c r="AG346" i="3" s="1"/>
  <c r="O346" i="3"/>
  <c r="P346" i="3" l="1"/>
  <c r="Q346" i="3" l="1"/>
  <c r="R346" i="3" l="1"/>
  <c r="S346" i="3" l="1"/>
  <c r="T346" i="3" l="1"/>
  <c r="U346" i="3" l="1"/>
  <c r="V346" i="3" l="1"/>
  <c r="W346" i="3" l="1"/>
  <c r="X346" i="3" l="1"/>
  <c r="Y346" i="3" l="1"/>
  <c r="Z346" i="3" l="1"/>
  <c r="AA346" i="3" l="1"/>
  <c r="AB346" i="3" l="1"/>
  <c r="AD388" i="38"/>
  <c r="AC346" i="3" l="1"/>
  <c r="H388" i="38"/>
  <c r="AE388" i="38" s="1"/>
  <c r="C347" i="3"/>
  <c r="D347" i="3" l="1"/>
  <c r="AD346" i="3"/>
  <c r="H346" i="3"/>
  <c r="AI388" i="38"/>
  <c r="AH346" i="3" s="1"/>
  <c r="E347" i="3" l="1"/>
  <c r="F347" i="3" l="1"/>
  <c r="I347" i="3" l="1"/>
  <c r="AJ389" i="38"/>
  <c r="AI347" i="3" s="1"/>
  <c r="G347" i="3"/>
  <c r="AJ347" i="3" l="1"/>
  <c r="J347" i="3"/>
  <c r="AK347" i="3" l="1"/>
  <c r="K347" i="3"/>
  <c r="L347" i="3" l="1"/>
  <c r="M347" i="3" l="1"/>
  <c r="N347" i="3" l="1"/>
  <c r="AG389" i="38" l="1"/>
  <c r="AF347" i="3" s="1"/>
  <c r="AH389" i="38"/>
  <c r="AG347" i="3" s="1"/>
  <c r="O347" i="3"/>
  <c r="P347" i="3" l="1"/>
  <c r="Q347" i="3" l="1"/>
  <c r="R347" i="3" l="1"/>
  <c r="S347" i="3" l="1"/>
  <c r="T347" i="3" l="1"/>
  <c r="U347" i="3" l="1"/>
  <c r="V347" i="3" l="1"/>
  <c r="W347" i="3" l="1"/>
  <c r="X347" i="3" l="1"/>
  <c r="Y347" i="3" l="1"/>
  <c r="Z347" i="3" l="1"/>
  <c r="AA347" i="3" l="1"/>
  <c r="AB347" i="3" l="1"/>
  <c r="AD389" i="38"/>
  <c r="AC347" i="3" l="1"/>
  <c r="H389" i="38"/>
  <c r="AE389" i="38" s="1"/>
  <c r="C348" i="3"/>
  <c r="D348" i="3" l="1"/>
  <c r="H347" i="3"/>
  <c r="AD347" i="3"/>
  <c r="AI389" i="38"/>
  <c r="AH347" i="3" s="1"/>
  <c r="E348" i="3" l="1"/>
  <c r="F348" i="3" l="1"/>
  <c r="I348" i="3" l="1"/>
  <c r="AJ390" i="38"/>
  <c r="AI348" i="3" s="1"/>
  <c r="G348" i="3"/>
  <c r="AJ348" i="3" l="1"/>
  <c r="J348" i="3"/>
  <c r="AK348" i="3" l="1"/>
  <c r="K348" i="3"/>
  <c r="L348" i="3" l="1"/>
  <c r="M348" i="3" l="1"/>
  <c r="N348" i="3" l="1"/>
  <c r="AH390" i="38" l="1"/>
  <c r="AG348" i="3" s="1"/>
  <c r="AG390" i="38"/>
  <c r="AF348" i="3" s="1"/>
  <c r="O348" i="3"/>
  <c r="P348" i="3" l="1"/>
  <c r="Q348" i="3" l="1"/>
  <c r="R348" i="3" l="1"/>
  <c r="S348" i="3" l="1"/>
  <c r="T348" i="3" l="1"/>
  <c r="U348" i="3" l="1"/>
  <c r="V348" i="3" l="1"/>
  <c r="W348" i="3" l="1"/>
  <c r="X348" i="3" l="1"/>
  <c r="Y348" i="3" l="1"/>
  <c r="Z348" i="3" l="1"/>
  <c r="AA348" i="3" l="1"/>
  <c r="AB348" i="3" l="1"/>
  <c r="AD390" i="38"/>
  <c r="AC348" i="3" l="1"/>
  <c r="H390" i="38"/>
  <c r="AE390" i="38" s="1"/>
  <c r="C349" i="3"/>
  <c r="D349" i="3" l="1"/>
  <c r="H348" i="3"/>
  <c r="AD348" i="3"/>
  <c r="AI390" i="38"/>
  <c r="AH348" i="3" s="1"/>
  <c r="E349" i="3" l="1"/>
  <c r="F349" i="3" l="1"/>
  <c r="I349" i="3" l="1"/>
  <c r="AJ391" i="38"/>
  <c r="AI349" i="3" s="1"/>
  <c r="G349" i="3"/>
  <c r="AJ349" i="3" l="1"/>
  <c r="J349" i="3"/>
  <c r="AK349" i="3" l="1"/>
  <c r="K349" i="3"/>
  <c r="L349" i="3" l="1"/>
  <c r="M349" i="3" l="1"/>
  <c r="N349" i="3" l="1"/>
  <c r="AH391" i="38" l="1"/>
  <c r="AG349" i="3" s="1"/>
  <c r="AG391" i="38"/>
  <c r="AF349" i="3" s="1"/>
  <c r="O349" i="3"/>
  <c r="P349" i="3" l="1"/>
  <c r="Q349" i="3" l="1"/>
  <c r="R349" i="3" l="1"/>
  <c r="S349" i="3" l="1"/>
  <c r="T349" i="3" l="1"/>
  <c r="U349" i="3" l="1"/>
  <c r="V349" i="3" l="1"/>
  <c r="W349" i="3" l="1"/>
  <c r="X349" i="3" l="1"/>
  <c r="Y349" i="3" l="1"/>
  <c r="Z349" i="3" l="1"/>
  <c r="AA349" i="3" l="1"/>
  <c r="AB349" i="3" l="1"/>
  <c r="AD391" i="38"/>
  <c r="AC349" i="3" l="1"/>
  <c r="H391" i="38"/>
  <c r="AE391" i="38" s="1"/>
  <c r="C350" i="3"/>
  <c r="D350" i="3" l="1"/>
  <c r="H349" i="3"/>
  <c r="AD349" i="3"/>
  <c r="AI391" i="38"/>
  <c r="AH349" i="3" s="1"/>
  <c r="E350" i="3" l="1"/>
  <c r="F350" i="3" l="1"/>
  <c r="I350" i="3" l="1"/>
  <c r="AJ392" i="38"/>
  <c r="AI350" i="3" s="1"/>
  <c r="G350" i="3"/>
  <c r="AJ350" i="3" l="1"/>
  <c r="J350" i="3"/>
  <c r="AK350" i="3" l="1"/>
  <c r="K350" i="3"/>
  <c r="L350" i="3" l="1"/>
  <c r="M350" i="3" l="1"/>
  <c r="N350" i="3" l="1"/>
  <c r="AG392" i="38" l="1"/>
  <c r="AF350" i="3" s="1"/>
  <c r="AH392" i="38"/>
  <c r="AG350" i="3" s="1"/>
  <c r="O350" i="3"/>
  <c r="P350" i="3" l="1"/>
  <c r="Q350" i="3" l="1"/>
  <c r="R350" i="3" l="1"/>
  <c r="S350" i="3" l="1"/>
  <c r="T350" i="3" l="1"/>
  <c r="U350" i="3" l="1"/>
  <c r="V350" i="3" l="1"/>
  <c r="W350" i="3" l="1"/>
  <c r="X350" i="3" l="1"/>
  <c r="Y350" i="3" l="1"/>
  <c r="Z350" i="3" l="1"/>
  <c r="AA350" i="3" l="1"/>
  <c r="AB350" i="3" l="1"/>
  <c r="AD392" i="38"/>
  <c r="AC350" i="3" l="1"/>
  <c r="H392" i="38"/>
  <c r="AE392" i="38" s="1"/>
  <c r="C351" i="3"/>
  <c r="D351" i="3" l="1"/>
  <c r="AD350" i="3"/>
  <c r="H350" i="3"/>
  <c r="AI392" i="38"/>
  <c r="AH350" i="3" s="1"/>
  <c r="E351" i="3" l="1"/>
  <c r="F351" i="3" l="1"/>
  <c r="I351" i="3" l="1"/>
  <c r="AJ393" i="38"/>
  <c r="AI351" i="3" s="1"/>
  <c r="G351" i="3"/>
  <c r="AJ351" i="3" l="1"/>
  <c r="J351" i="3"/>
  <c r="AK351" i="3" l="1"/>
  <c r="K351" i="3"/>
  <c r="L351" i="3" l="1"/>
  <c r="M351" i="3" l="1"/>
  <c r="N351" i="3" l="1"/>
  <c r="AG393" i="38" l="1"/>
  <c r="AF351" i="3" s="1"/>
  <c r="AH393" i="38"/>
  <c r="AG351" i="3" s="1"/>
  <c r="O351" i="3"/>
  <c r="P351" i="3" l="1"/>
  <c r="Q351" i="3" l="1"/>
  <c r="R351" i="3" l="1"/>
  <c r="S351" i="3" l="1"/>
  <c r="T351" i="3" l="1"/>
  <c r="U351" i="3" l="1"/>
  <c r="V351" i="3" l="1"/>
  <c r="W351" i="3" l="1"/>
  <c r="X351" i="3" l="1"/>
  <c r="Y351" i="3" l="1"/>
  <c r="Z351" i="3" l="1"/>
  <c r="AA351" i="3" l="1"/>
  <c r="AB351" i="3" l="1"/>
  <c r="AD393" i="38"/>
  <c r="AC351" i="3" l="1"/>
  <c r="H393" i="38"/>
  <c r="AE393" i="38" s="1"/>
  <c r="C352" i="3"/>
  <c r="D352" i="3" l="1"/>
  <c r="AD351" i="3"/>
  <c r="H351" i="3"/>
  <c r="AI393" i="38"/>
  <c r="AH351" i="3" s="1"/>
  <c r="E352" i="3" l="1"/>
  <c r="F352" i="3" l="1"/>
  <c r="I352" i="3" l="1"/>
  <c r="AJ394" i="38"/>
  <c r="AI352" i="3" s="1"/>
  <c r="G352" i="3"/>
  <c r="AJ352" i="3" l="1"/>
  <c r="J352" i="3"/>
  <c r="AK352" i="3" l="1"/>
  <c r="K352" i="3"/>
  <c r="L352" i="3" l="1"/>
  <c r="M352" i="3" l="1"/>
  <c r="N352" i="3" l="1"/>
  <c r="AH394" i="38" l="1"/>
  <c r="AG352" i="3" s="1"/>
  <c r="AG394" i="38"/>
  <c r="AF352" i="3" s="1"/>
  <c r="O352" i="3"/>
  <c r="P352" i="3" l="1"/>
  <c r="Q352" i="3" l="1"/>
  <c r="R352" i="3" l="1"/>
  <c r="S352" i="3" l="1"/>
  <c r="T352" i="3" l="1"/>
  <c r="U352" i="3" l="1"/>
  <c r="V352" i="3" l="1"/>
  <c r="W352" i="3" l="1"/>
  <c r="X352" i="3" l="1"/>
  <c r="Y352" i="3" l="1"/>
  <c r="Z352" i="3" l="1"/>
  <c r="AA352" i="3" l="1"/>
  <c r="AB352" i="3" l="1"/>
  <c r="AD394" i="38"/>
  <c r="AC352" i="3" l="1"/>
  <c r="H394" i="38"/>
  <c r="AE394" i="38" s="1"/>
  <c r="C353" i="3"/>
  <c r="D353" i="3" l="1"/>
  <c r="AD352" i="3"/>
  <c r="H352" i="3"/>
  <c r="AI394" i="38"/>
  <c r="AH352" i="3" s="1"/>
  <c r="E353" i="3" l="1"/>
  <c r="F353" i="3" l="1"/>
  <c r="I353" i="3" l="1"/>
  <c r="AJ395" i="38"/>
  <c r="AI353" i="3" s="1"/>
  <c r="G353" i="3"/>
  <c r="AJ353" i="3" l="1"/>
  <c r="J353" i="3"/>
  <c r="AK353" i="3" l="1"/>
  <c r="K353" i="3"/>
  <c r="L353" i="3" l="1"/>
  <c r="M353" i="3" l="1"/>
  <c r="N353" i="3" l="1"/>
  <c r="AH395" i="38" l="1"/>
  <c r="AG353" i="3" s="1"/>
  <c r="AG395" i="38"/>
  <c r="AF353" i="3" s="1"/>
  <c r="O353" i="3"/>
  <c r="P353" i="3" l="1"/>
  <c r="Q353" i="3" l="1"/>
  <c r="R353" i="3" l="1"/>
  <c r="S353" i="3" l="1"/>
  <c r="T353" i="3" l="1"/>
  <c r="U353" i="3" l="1"/>
  <c r="V353" i="3" l="1"/>
  <c r="W353" i="3" l="1"/>
  <c r="X353" i="3" l="1"/>
  <c r="Y353" i="3" l="1"/>
  <c r="Z353" i="3" l="1"/>
  <c r="AA353" i="3" l="1"/>
  <c r="AB353" i="3" l="1"/>
  <c r="AD395" i="38"/>
  <c r="AC353" i="3" l="1"/>
  <c r="H395" i="38"/>
  <c r="AE395" i="38" s="1"/>
  <c r="C354" i="3"/>
  <c r="D354" i="3" l="1"/>
  <c r="H353" i="3"/>
  <c r="AD353" i="3"/>
  <c r="AI395" i="38"/>
  <c r="AH353" i="3" s="1"/>
  <c r="E354" i="3" l="1"/>
  <c r="F354" i="3" l="1"/>
  <c r="I354" i="3" l="1"/>
  <c r="AJ396" i="38"/>
  <c r="AI354" i="3" s="1"/>
  <c r="G354" i="3"/>
  <c r="AJ354" i="3" l="1"/>
  <c r="J354" i="3"/>
  <c r="AK354" i="3" l="1"/>
  <c r="K354" i="3"/>
  <c r="L354" i="3" l="1"/>
  <c r="M354" i="3" l="1"/>
  <c r="N354" i="3" l="1"/>
  <c r="AG396" i="38" l="1"/>
  <c r="AF354" i="3" s="1"/>
  <c r="AH396" i="38"/>
  <c r="AG354" i="3" s="1"/>
  <c r="O354" i="3"/>
  <c r="P354" i="3" l="1"/>
  <c r="Q354" i="3" l="1"/>
  <c r="R354" i="3" l="1"/>
  <c r="S354" i="3" l="1"/>
  <c r="T354" i="3" l="1"/>
  <c r="U354" i="3" l="1"/>
  <c r="V354" i="3" l="1"/>
  <c r="W354" i="3" l="1"/>
  <c r="X354" i="3" l="1"/>
  <c r="Y354" i="3" l="1"/>
  <c r="Z354" i="3" l="1"/>
  <c r="AA354" i="3" l="1"/>
  <c r="AB354" i="3" l="1"/>
  <c r="AD396" i="38"/>
  <c r="AC354" i="3" l="1"/>
  <c r="H396" i="38"/>
  <c r="AE396" i="38" s="1"/>
  <c r="C355" i="3"/>
  <c r="D355" i="3" l="1"/>
  <c r="H354" i="3"/>
  <c r="AD354" i="3"/>
  <c r="AI396" i="38"/>
  <c r="AH354" i="3" s="1"/>
  <c r="E355" i="3" l="1"/>
  <c r="F355" i="3" l="1"/>
  <c r="I355" i="3" l="1"/>
  <c r="AJ397" i="38"/>
  <c r="AI355" i="3" s="1"/>
  <c r="G355" i="3"/>
  <c r="AJ355" i="3" l="1"/>
  <c r="J355" i="3"/>
  <c r="AK355" i="3" l="1"/>
  <c r="K355" i="3"/>
  <c r="L355" i="3" l="1"/>
  <c r="M355" i="3" l="1"/>
  <c r="N355" i="3" l="1"/>
  <c r="AG397" i="38" l="1"/>
  <c r="AF355" i="3" s="1"/>
  <c r="AH397" i="38"/>
  <c r="AG355" i="3" s="1"/>
  <c r="O355" i="3"/>
  <c r="P355" i="3" l="1"/>
  <c r="Q355" i="3" l="1"/>
  <c r="R355" i="3" l="1"/>
  <c r="S355" i="3" l="1"/>
  <c r="T355" i="3" l="1"/>
  <c r="U355" i="3" l="1"/>
  <c r="V355" i="3" l="1"/>
  <c r="W355" i="3" l="1"/>
  <c r="X355" i="3" l="1"/>
  <c r="Y355" i="3" l="1"/>
  <c r="Z355" i="3" l="1"/>
  <c r="AA355" i="3" l="1"/>
  <c r="AB355" i="3" l="1"/>
  <c r="AD397" i="38"/>
  <c r="AC355" i="3" l="1"/>
  <c r="H397" i="38"/>
  <c r="AE397" i="38" s="1"/>
  <c r="C356" i="3"/>
  <c r="D356" i="3" l="1"/>
  <c r="AD355" i="3"/>
  <c r="H355" i="3"/>
  <c r="AI397" i="38"/>
  <c r="AH355" i="3" s="1"/>
  <c r="E356" i="3" l="1"/>
  <c r="F356" i="3" l="1"/>
  <c r="I356" i="3" l="1"/>
  <c r="AJ398" i="38"/>
  <c r="AI356" i="3" s="1"/>
  <c r="G356" i="3"/>
  <c r="AJ356" i="3" l="1"/>
  <c r="J356" i="3"/>
  <c r="AK356" i="3" l="1"/>
  <c r="K356" i="3"/>
  <c r="L356" i="3" l="1"/>
  <c r="M356" i="3" l="1"/>
  <c r="N356" i="3" l="1"/>
  <c r="AH398" i="38" l="1"/>
  <c r="AG356" i="3" s="1"/>
  <c r="AG398" i="38"/>
  <c r="AF356" i="3" s="1"/>
  <c r="O356" i="3"/>
  <c r="P356" i="3" l="1"/>
  <c r="Q356" i="3" l="1"/>
  <c r="R356" i="3" l="1"/>
  <c r="S356" i="3" l="1"/>
  <c r="T356" i="3" l="1"/>
  <c r="U356" i="3" l="1"/>
  <c r="V356" i="3" l="1"/>
  <c r="W356" i="3" l="1"/>
  <c r="X356" i="3" l="1"/>
  <c r="Y356" i="3" l="1"/>
  <c r="Z356" i="3" l="1"/>
  <c r="AA356" i="3" l="1"/>
  <c r="AB356" i="3" l="1"/>
  <c r="AD398" i="38"/>
  <c r="AC356" i="3" l="1"/>
  <c r="H398" i="38"/>
  <c r="AE398" i="38" s="1"/>
  <c r="C357" i="3"/>
  <c r="D357" i="3" l="1"/>
  <c r="H356" i="3"/>
  <c r="AD356" i="3"/>
  <c r="AI398" i="38"/>
  <c r="AH356" i="3" s="1"/>
  <c r="E357" i="3" l="1"/>
  <c r="F357" i="3" l="1"/>
  <c r="I357" i="3" l="1"/>
  <c r="AJ399" i="38"/>
  <c r="AI357" i="3" s="1"/>
  <c r="G357" i="3"/>
  <c r="AJ357" i="3" l="1"/>
  <c r="J357" i="3"/>
  <c r="AK357" i="3" l="1"/>
  <c r="K357" i="3"/>
  <c r="L357" i="3" l="1"/>
  <c r="M357" i="3" l="1"/>
  <c r="N357" i="3" l="1"/>
  <c r="AH399" i="38" l="1"/>
  <c r="AG357" i="3" s="1"/>
  <c r="AG399" i="38"/>
  <c r="AF357" i="3" s="1"/>
  <c r="O357" i="3"/>
  <c r="P357" i="3" l="1"/>
  <c r="Q357" i="3" l="1"/>
  <c r="R357" i="3" l="1"/>
  <c r="S357" i="3" l="1"/>
  <c r="T357" i="3" l="1"/>
  <c r="U357" i="3" l="1"/>
  <c r="V357" i="3" l="1"/>
  <c r="W357" i="3" l="1"/>
  <c r="X357" i="3" l="1"/>
  <c r="Y357" i="3" l="1"/>
  <c r="Z357" i="3" l="1"/>
  <c r="AA357" i="3" l="1"/>
  <c r="AB357" i="3" l="1"/>
  <c r="AD399" i="38"/>
  <c r="AC357" i="3" l="1"/>
  <c r="H399" i="38"/>
  <c r="AE399" i="38" s="1"/>
  <c r="C358" i="3"/>
  <c r="D358" i="3" l="1"/>
  <c r="AD357" i="3"/>
  <c r="H357" i="3"/>
  <c r="AI399" i="38"/>
  <c r="AH357" i="3" s="1"/>
  <c r="E358" i="3" l="1"/>
  <c r="F358" i="3" l="1"/>
  <c r="I358" i="3" l="1"/>
  <c r="AJ400" i="38"/>
  <c r="AI358" i="3" s="1"/>
  <c r="G358" i="3"/>
  <c r="AJ358" i="3" l="1"/>
  <c r="J358" i="3"/>
  <c r="AK358" i="3" l="1"/>
  <c r="K358" i="3"/>
  <c r="L358" i="3" l="1"/>
  <c r="M358" i="3" l="1"/>
  <c r="N358" i="3" l="1"/>
  <c r="AG400" i="38" l="1"/>
  <c r="AF358" i="3" s="1"/>
  <c r="AH400" i="38"/>
  <c r="AG358" i="3" s="1"/>
  <c r="O358" i="3"/>
  <c r="P358" i="3" l="1"/>
  <c r="Q358" i="3" l="1"/>
  <c r="R358" i="3" l="1"/>
  <c r="S358" i="3" l="1"/>
  <c r="T358" i="3" l="1"/>
  <c r="U358" i="3" l="1"/>
  <c r="V358" i="3" l="1"/>
  <c r="W358" i="3" l="1"/>
  <c r="X358" i="3" l="1"/>
  <c r="Y358" i="3" l="1"/>
  <c r="Z358" i="3" l="1"/>
  <c r="AA358" i="3" l="1"/>
  <c r="AB358" i="3" l="1"/>
  <c r="AD400" i="38"/>
  <c r="AC358" i="3" l="1"/>
  <c r="H400" i="38"/>
  <c r="AE400" i="38" s="1"/>
  <c r="C359" i="3"/>
  <c r="D359" i="3" l="1"/>
  <c r="AD358" i="3"/>
  <c r="H358" i="3"/>
  <c r="AI400" i="38"/>
  <c r="AH358" i="3" s="1"/>
  <c r="E359" i="3" l="1"/>
  <c r="F359" i="3" l="1"/>
  <c r="I359" i="3" l="1"/>
  <c r="AJ401" i="38"/>
  <c r="AI359" i="3" s="1"/>
  <c r="G359" i="3"/>
  <c r="AJ359" i="3" l="1"/>
  <c r="J359" i="3"/>
  <c r="AK359" i="3" l="1"/>
  <c r="K359" i="3"/>
  <c r="L359" i="3" l="1"/>
  <c r="M359" i="3" l="1"/>
  <c r="N359" i="3" l="1"/>
  <c r="AG401" i="38" l="1"/>
  <c r="AF359" i="3" s="1"/>
  <c r="AH401" i="38"/>
  <c r="AG359" i="3" s="1"/>
  <c r="O359" i="3"/>
  <c r="P359" i="3" l="1"/>
  <c r="Q359" i="3" l="1"/>
  <c r="R359" i="3" l="1"/>
  <c r="S359" i="3" l="1"/>
  <c r="T359" i="3" l="1"/>
  <c r="U359" i="3" l="1"/>
  <c r="V359" i="3" l="1"/>
  <c r="W359" i="3" l="1"/>
  <c r="X359" i="3" l="1"/>
  <c r="Y359" i="3" l="1"/>
  <c r="Z359" i="3" l="1"/>
  <c r="AA359" i="3" l="1"/>
  <c r="AB359" i="3" l="1"/>
  <c r="AD401" i="38"/>
  <c r="AC359" i="3" l="1"/>
  <c r="H401" i="38"/>
  <c r="AE401" i="38" s="1"/>
  <c r="C360" i="3"/>
  <c r="D360" i="3" l="1"/>
  <c r="AD359" i="3"/>
  <c r="H359" i="3"/>
  <c r="AI401" i="38"/>
  <c r="AH359" i="3" s="1"/>
  <c r="E360" i="3" l="1"/>
  <c r="F360" i="3" l="1"/>
  <c r="I360" i="3" l="1"/>
  <c r="AJ402" i="38"/>
  <c r="AI360" i="3" s="1"/>
  <c r="G360" i="3"/>
  <c r="AJ360" i="3" l="1"/>
  <c r="J360" i="3"/>
  <c r="AK360" i="3" l="1"/>
  <c r="K360" i="3"/>
  <c r="L360" i="3" l="1"/>
  <c r="M360" i="3" l="1"/>
  <c r="N360" i="3" l="1"/>
  <c r="AH402" i="38" l="1"/>
  <c r="AG360" i="3" s="1"/>
  <c r="AG402" i="38"/>
  <c r="AF360" i="3" s="1"/>
  <c r="O360" i="3"/>
  <c r="P360" i="3" l="1"/>
  <c r="Q360" i="3" l="1"/>
  <c r="R360" i="3" l="1"/>
  <c r="S360" i="3" l="1"/>
  <c r="T360" i="3" l="1"/>
  <c r="U360" i="3" l="1"/>
  <c r="V360" i="3" l="1"/>
  <c r="W360" i="3" l="1"/>
  <c r="X360" i="3" l="1"/>
  <c r="Y360" i="3" l="1"/>
  <c r="Z360" i="3" l="1"/>
  <c r="AA360" i="3" l="1"/>
  <c r="AB360" i="3" l="1"/>
  <c r="AD402" i="38"/>
  <c r="AC360" i="3" l="1"/>
  <c r="H402" i="38"/>
  <c r="AE402" i="38" s="1"/>
  <c r="C361" i="3"/>
  <c r="D361" i="3" l="1"/>
  <c r="H360" i="3"/>
  <c r="AD360" i="3"/>
  <c r="AI402" i="38"/>
  <c r="AH360" i="3" s="1"/>
  <c r="E361" i="3" l="1"/>
  <c r="F361" i="3" l="1"/>
  <c r="I361" i="3" l="1"/>
  <c r="AJ403" i="38"/>
  <c r="AI361" i="3" s="1"/>
  <c r="G361" i="3"/>
  <c r="AJ361" i="3" l="1"/>
  <c r="J361" i="3"/>
  <c r="AK361" i="3" l="1"/>
  <c r="K361" i="3"/>
  <c r="L361" i="3" l="1"/>
  <c r="M361" i="3" l="1"/>
  <c r="N361" i="3" l="1"/>
  <c r="AH403" i="38" l="1"/>
  <c r="AG361" i="3" s="1"/>
  <c r="AG403" i="38"/>
  <c r="AF361" i="3" s="1"/>
  <c r="O361" i="3"/>
  <c r="P361" i="3" l="1"/>
  <c r="Q361" i="3" l="1"/>
  <c r="R361" i="3" l="1"/>
  <c r="S361" i="3" l="1"/>
  <c r="T361" i="3" l="1"/>
  <c r="U361" i="3" l="1"/>
  <c r="V361" i="3" l="1"/>
  <c r="W361" i="3" l="1"/>
  <c r="X361" i="3" l="1"/>
  <c r="Y361" i="3" l="1"/>
  <c r="Z361" i="3" l="1"/>
  <c r="AA361" i="3" l="1"/>
  <c r="AB361" i="3" l="1"/>
  <c r="AD403" i="38"/>
  <c r="AC361" i="3" l="1"/>
  <c r="H403" i="38"/>
  <c r="AE403" i="38" s="1"/>
  <c r="C362" i="3"/>
  <c r="D362" i="3" l="1"/>
  <c r="AD361" i="3"/>
  <c r="H361" i="3"/>
  <c r="AI403" i="38"/>
  <c r="AH361" i="3" s="1"/>
  <c r="E362" i="3" l="1"/>
  <c r="F362" i="3" l="1"/>
  <c r="I362" i="3" l="1"/>
  <c r="AJ404" i="38"/>
  <c r="AI362" i="3" s="1"/>
  <c r="G362" i="3"/>
  <c r="AJ362" i="3" l="1"/>
  <c r="J362" i="3"/>
  <c r="AK362" i="3" l="1"/>
  <c r="K362" i="3"/>
  <c r="L362" i="3" l="1"/>
  <c r="M362" i="3" l="1"/>
  <c r="N362" i="3" l="1"/>
  <c r="AG404" i="38" l="1"/>
  <c r="AF362" i="3" s="1"/>
  <c r="AH404" i="38"/>
  <c r="AG362" i="3" s="1"/>
  <c r="O362" i="3"/>
  <c r="P362" i="3" l="1"/>
  <c r="Q362" i="3" l="1"/>
  <c r="R362" i="3" l="1"/>
  <c r="S362" i="3" l="1"/>
  <c r="T362" i="3" l="1"/>
  <c r="U362" i="3" l="1"/>
  <c r="V362" i="3" l="1"/>
  <c r="W362" i="3" l="1"/>
  <c r="X362" i="3" l="1"/>
  <c r="Y362" i="3" l="1"/>
  <c r="Z362" i="3" l="1"/>
  <c r="AA362" i="3" l="1"/>
  <c r="AB362" i="3" l="1"/>
  <c r="AD404" i="38"/>
  <c r="AC362" i="3" l="1"/>
  <c r="H404" i="38"/>
  <c r="AE404" i="38" s="1"/>
  <c r="C363" i="3"/>
  <c r="D363" i="3" l="1"/>
  <c r="H362" i="3"/>
  <c r="AD362" i="3"/>
  <c r="AI404" i="38"/>
  <c r="AH362" i="3" s="1"/>
  <c r="E363" i="3" l="1"/>
  <c r="F363" i="3" l="1"/>
  <c r="I363" i="3" l="1"/>
  <c r="AJ405" i="38"/>
  <c r="AI363" i="3" s="1"/>
  <c r="G363" i="3"/>
  <c r="AJ363" i="3" l="1"/>
  <c r="J363" i="3"/>
  <c r="AK363" i="3" l="1"/>
  <c r="K363" i="3"/>
  <c r="L363" i="3" l="1"/>
  <c r="M363" i="3" l="1"/>
  <c r="N363" i="3" l="1"/>
  <c r="AG405" i="38" l="1"/>
  <c r="AF363" i="3" s="1"/>
  <c r="AH405" i="38"/>
  <c r="AG363" i="3" s="1"/>
  <c r="O363" i="3"/>
  <c r="P363" i="3" l="1"/>
  <c r="Q363" i="3" l="1"/>
  <c r="R363" i="3" l="1"/>
  <c r="S363" i="3" l="1"/>
  <c r="T363" i="3" l="1"/>
  <c r="U363" i="3" l="1"/>
  <c r="V363" i="3" l="1"/>
  <c r="W363" i="3" l="1"/>
  <c r="X363" i="3" l="1"/>
  <c r="Y363" i="3" l="1"/>
  <c r="Z363" i="3" l="1"/>
  <c r="AA363" i="3" l="1"/>
  <c r="AB363" i="3" l="1"/>
  <c r="AD405" i="38"/>
  <c r="AC363" i="3" l="1"/>
  <c r="H405" i="38"/>
  <c r="AE405" i="38" s="1"/>
  <c r="C364" i="3"/>
  <c r="D364" i="3" l="1"/>
  <c r="AD363" i="3"/>
  <c r="H363" i="3"/>
  <c r="AI405" i="38"/>
  <c r="AH363" i="3" s="1"/>
  <c r="E364" i="3" l="1"/>
  <c r="F364" i="3" l="1"/>
  <c r="I364" i="3" l="1"/>
  <c r="AJ406" i="38"/>
  <c r="AI364" i="3" s="1"/>
  <c r="G364" i="3"/>
  <c r="AJ364" i="3" l="1"/>
  <c r="J364" i="3"/>
  <c r="AK364" i="3" l="1"/>
  <c r="K364" i="3"/>
  <c r="L364" i="3" l="1"/>
  <c r="M364" i="3" l="1"/>
  <c r="N364" i="3" l="1"/>
  <c r="AH406" i="38" l="1"/>
  <c r="AG364" i="3" s="1"/>
  <c r="AG406" i="38"/>
  <c r="AF364" i="3" s="1"/>
  <c r="O364" i="3"/>
  <c r="P364" i="3" l="1"/>
  <c r="Q364" i="3" l="1"/>
  <c r="R364" i="3" l="1"/>
  <c r="S364" i="3" l="1"/>
  <c r="T364" i="3" l="1"/>
  <c r="U364" i="3" l="1"/>
  <c r="V364" i="3" l="1"/>
  <c r="W364" i="3" l="1"/>
  <c r="X364" i="3" l="1"/>
  <c r="Y364" i="3" l="1"/>
  <c r="Z364" i="3" l="1"/>
  <c r="AA364" i="3" l="1"/>
  <c r="AB364" i="3" l="1"/>
  <c r="AD406" i="38"/>
  <c r="AC364" i="3" l="1"/>
  <c r="H406" i="38"/>
  <c r="AE406" i="38" s="1"/>
  <c r="C365" i="3"/>
  <c r="D365" i="3" l="1"/>
  <c r="AD364" i="3"/>
  <c r="H364" i="3"/>
  <c r="AI406" i="38"/>
  <c r="AH364" i="3" s="1"/>
  <c r="E365" i="3" l="1"/>
  <c r="F365" i="3" l="1"/>
  <c r="I365" i="3" l="1"/>
  <c r="AJ407" i="38"/>
  <c r="AI365" i="3" s="1"/>
  <c r="G365" i="3"/>
  <c r="AJ365" i="3" l="1"/>
  <c r="J365" i="3"/>
  <c r="AK365" i="3" l="1"/>
  <c r="K365" i="3"/>
  <c r="L365" i="3" l="1"/>
  <c r="M365" i="3" l="1"/>
  <c r="N365" i="3" l="1"/>
  <c r="AH407" i="38" l="1"/>
  <c r="AG365" i="3" s="1"/>
  <c r="AG407" i="38"/>
  <c r="AF365" i="3" s="1"/>
  <c r="O365" i="3"/>
  <c r="P365" i="3" l="1"/>
  <c r="Q365" i="3" l="1"/>
  <c r="R365" i="3" l="1"/>
  <c r="S365" i="3" l="1"/>
  <c r="T365" i="3" l="1"/>
  <c r="U365" i="3" l="1"/>
  <c r="V365" i="3" l="1"/>
  <c r="W365" i="3" l="1"/>
  <c r="X365" i="3" l="1"/>
  <c r="Y365" i="3" l="1"/>
  <c r="Z365" i="3" l="1"/>
  <c r="AA365" i="3" l="1"/>
  <c r="AB365" i="3" l="1"/>
  <c r="AD407" i="38"/>
  <c r="AC365" i="3" l="1"/>
  <c r="H407" i="38"/>
  <c r="AE407" i="38" s="1"/>
  <c r="C366" i="3"/>
  <c r="D366" i="3" l="1"/>
  <c r="H365" i="3"/>
  <c r="AD365" i="3"/>
  <c r="AI407" i="38"/>
  <c r="AH365" i="3" s="1"/>
  <c r="E366" i="3" l="1"/>
  <c r="F366" i="3" l="1"/>
  <c r="I366" i="3" l="1"/>
  <c r="AJ408" i="38"/>
  <c r="AI366" i="3" s="1"/>
  <c r="G366" i="3"/>
  <c r="AJ366" i="3" l="1"/>
  <c r="J366" i="3"/>
  <c r="AK366" i="3" l="1"/>
  <c r="K366" i="3"/>
  <c r="L366" i="3" l="1"/>
  <c r="M366" i="3" l="1"/>
  <c r="N366" i="3" l="1"/>
  <c r="AG408" i="38" l="1"/>
  <c r="AF366" i="3" s="1"/>
  <c r="AH408" i="38"/>
  <c r="AG366" i="3" s="1"/>
  <c r="O366" i="3"/>
  <c r="P366" i="3" l="1"/>
  <c r="Q366" i="3" l="1"/>
  <c r="R366" i="3" l="1"/>
  <c r="S366" i="3" l="1"/>
  <c r="T366" i="3" l="1"/>
  <c r="U366" i="3" l="1"/>
  <c r="V366" i="3" l="1"/>
  <c r="W366" i="3" l="1"/>
  <c r="X366" i="3" l="1"/>
  <c r="Y366" i="3" l="1"/>
  <c r="Z366" i="3" l="1"/>
  <c r="AA366" i="3" l="1"/>
  <c r="AB366" i="3" l="1"/>
  <c r="AD408" i="38"/>
  <c r="AC366" i="3" l="1"/>
  <c r="H408" i="38"/>
  <c r="AE408" i="38" s="1"/>
  <c r="C367" i="3"/>
  <c r="D367" i="3" l="1"/>
  <c r="H366" i="3"/>
  <c r="AD366" i="3"/>
  <c r="AI408" i="38"/>
  <c r="AH366" i="3" s="1"/>
  <c r="E367" i="3" l="1"/>
  <c r="F367" i="3" l="1"/>
  <c r="I367" i="3" l="1"/>
  <c r="AJ409" i="38"/>
  <c r="AI367" i="3" s="1"/>
  <c r="G367" i="3"/>
  <c r="AJ367" i="3" l="1"/>
  <c r="J367" i="3"/>
  <c r="AK367" i="3" l="1"/>
  <c r="K367" i="3"/>
  <c r="L367" i="3" l="1"/>
  <c r="M367" i="3" l="1"/>
  <c r="N367" i="3" l="1"/>
  <c r="AG409" i="38" l="1"/>
  <c r="AF367" i="3" s="1"/>
  <c r="AH409" i="38"/>
  <c r="AG367" i="3" s="1"/>
  <c r="O367" i="3"/>
  <c r="P367" i="3" l="1"/>
  <c r="Q367" i="3" l="1"/>
  <c r="R367" i="3" l="1"/>
  <c r="S367" i="3" l="1"/>
  <c r="T367" i="3" l="1"/>
  <c r="U367" i="3" l="1"/>
  <c r="V367" i="3" l="1"/>
  <c r="W367" i="3" l="1"/>
  <c r="X367" i="3" l="1"/>
  <c r="Y367" i="3" l="1"/>
  <c r="Z367" i="3" l="1"/>
  <c r="AA367" i="3" l="1"/>
  <c r="AB367" i="3" l="1"/>
  <c r="AD409" i="38"/>
  <c r="AC367" i="3" l="1"/>
  <c r="H409" i="38"/>
  <c r="AE409" i="38" s="1"/>
  <c r="C368" i="3"/>
  <c r="D368" i="3" l="1"/>
  <c r="H367" i="3"/>
  <c r="AD367" i="3"/>
  <c r="AI409" i="38"/>
  <c r="AH367" i="3" s="1"/>
  <c r="E368" i="3" l="1"/>
  <c r="F368" i="3" l="1"/>
  <c r="I368" i="3" l="1"/>
  <c r="AJ410" i="38"/>
  <c r="AI368" i="3" s="1"/>
  <c r="G368" i="3"/>
  <c r="AJ368" i="3" l="1"/>
  <c r="J368" i="3"/>
  <c r="AK368" i="3" l="1"/>
  <c r="K368" i="3"/>
  <c r="L368" i="3" l="1"/>
  <c r="M368" i="3" l="1"/>
  <c r="N368" i="3" l="1"/>
  <c r="AH410" i="38" l="1"/>
  <c r="AG368" i="3" s="1"/>
  <c r="AG410" i="38"/>
  <c r="AF368" i="3" s="1"/>
  <c r="O368" i="3"/>
  <c r="P368" i="3" l="1"/>
  <c r="Q368" i="3" l="1"/>
  <c r="R368" i="3" l="1"/>
  <c r="S368" i="3" l="1"/>
  <c r="T368" i="3" l="1"/>
  <c r="U368" i="3" l="1"/>
  <c r="V368" i="3" l="1"/>
  <c r="W368" i="3" l="1"/>
  <c r="X368" i="3" l="1"/>
  <c r="Y368" i="3" l="1"/>
  <c r="Z368" i="3" l="1"/>
  <c r="AA368" i="3" l="1"/>
  <c r="AB368" i="3" l="1"/>
  <c r="AD410" i="38"/>
  <c r="AC368" i="3" l="1"/>
  <c r="H410" i="38"/>
  <c r="AE410" i="38" s="1"/>
  <c r="C369" i="3"/>
  <c r="D369" i="3" l="1"/>
  <c r="AD368" i="3"/>
  <c r="H368" i="3"/>
  <c r="AI410" i="38"/>
  <c r="AH368" i="3" s="1"/>
  <c r="E369" i="3" l="1"/>
  <c r="F369" i="3" l="1"/>
  <c r="I369" i="3" l="1"/>
  <c r="AJ411" i="38"/>
  <c r="AI369" i="3" s="1"/>
  <c r="G369" i="3"/>
  <c r="AJ369" i="3" l="1"/>
  <c r="J369" i="3"/>
  <c r="AK369" i="3" l="1"/>
  <c r="K369" i="3"/>
  <c r="L369" i="3" l="1"/>
  <c r="M369" i="3" l="1"/>
  <c r="N369" i="3" l="1"/>
  <c r="AH411" i="38" l="1"/>
  <c r="AG369" i="3" s="1"/>
  <c r="AG411" i="38"/>
  <c r="AF369" i="3" s="1"/>
  <c r="O369" i="3"/>
  <c r="P369" i="3" l="1"/>
  <c r="Q369" i="3" l="1"/>
  <c r="R369" i="3" l="1"/>
  <c r="S369" i="3" l="1"/>
  <c r="T369" i="3" l="1"/>
  <c r="U369" i="3" l="1"/>
  <c r="V369" i="3" l="1"/>
  <c r="W369" i="3" l="1"/>
  <c r="X369" i="3" l="1"/>
  <c r="Y369" i="3" l="1"/>
  <c r="Z369" i="3" l="1"/>
  <c r="AA369" i="3" l="1"/>
  <c r="AB369" i="3" l="1"/>
  <c r="AD411" i="38"/>
  <c r="AC369" i="3" l="1"/>
  <c r="H411" i="38"/>
  <c r="AE411" i="38" s="1"/>
  <c r="C370" i="3"/>
  <c r="D370" i="3" l="1"/>
  <c r="H369" i="3"/>
  <c r="AD369" i="3"/>
  <c r="AI411" i="38"/>
  <c r="AH369" i="3" s="1"/>
  <c r="E370" i="3" l="1"/>
  <c r="F370" i="3" l="1"/>
  <c r="I370" i="3" l="1"/>
  <c r="AJ412" i="38"/>
  <c r="AI370" i="3" s="1"/>
  <c r="G370" i="3"/>
  <c r="AJ370" i="3" l="1"/>
  <c r="J370" i="3"/>
  <c r="AK370" i="3" l="1"/>
  <c r="K370" i="3"/>
  <c r="L370" i="3" l="1"/>
  <c r="M370" i="3" l="1"/>
  <c r="N370" i="3" l="1"/>
  <c r="AG412" i="38" l="1"/>
  <c r="AF370" i="3" s="1"/>
  <c r="AH412" i="38"/>
  <c r="AG370" i="3" s="1"/>
  <c r="O370" i="3"/>
  <c r="P370" i="3" l="1"/>
  <c r="Q370" i="3" l="1"/>
  <c r="R370" i="3" l="1"/>
  <c r="S370" i="3" l="1"/>
  <c r="T370" i="3" l="1"/>
  <c r="U370" i="3" l="1"/>
  <c r="V370" i="3" l="1"/>
  <c r="W370" i="3" l="1"/>
  <c r="X370" i="3" l="1"/>
  <c r="Y370" i="3" l="1"/>
  <c r="Z370" i="3" l="1"/>
  <c r="AA370" i="3" l="1"/>
  <c r="AB370" i="3" l="1"/>
  <c r="AD412" i="38"/>
  <c r="AC370" i="3" l="1"/>
  <c r="H412" i="38"/>
  <c r="AE412" i="38" s="1"/>
  <c r="C371" i="3"/>
  <c r="D371" i="3" l="1"/>
  <c r="AD370" i="3"/>
  <c r="H370" i="3"/>
  <c r="AI412" i="38"/>
  <c r="AH370" i="3" s="1"/>
  <c r="E371" i="3" l="1"/>
  <c r="F371" i="3" l="1"/>
  <c r="I371" i="3" l="1"/>
  <c r="AJ413" i="38"/>
  <c r="AI371" i="3" s="1"/>
  <c r="G371" i="3"/>
  <c r="AJ371" i="3" l="1"/>
  <c r="J371" i="3"/>
  <c r="AK371" i="3" l="1"/>
  <c r="K371" i="3"/>
  <c r="L371" i="3" l="1"/>
  <c r="M371" i="3" l="1"/>
  <c r="N371" i="3" l="1"/>
  <c r="AG413" i="38" l="1"/>
  <c r="AF371" i="3" s="1"/>
  <c r="AH413" i="38"/>
  <c r="AG371" i="3" s="1"/>
  <c r="O371" i="3"/>
  <c r="P371" i="3" l="1"/>
  <c r="Q371" i="3" l="1"/>
  <c r="R371" i="3" l="1"/>
  <c r="S371" i="3" l="1"/>
  <c r="T371" i="3" l="1"/>
  <c r="U371" i="3" l="1"/>
  <c r="V371" i="3" l="1"/>
  <c r="W371" i="3" l="1"/>
  <c r="X371" i="3" l="1"/>
  <c r="Y371" i="3" l="1"/>
  <c r="Z371" i="3" l="1"/>
  <c r="AA371" i="3" l="1"/>
  <c r="AB371" i="3" l="1"/>
  <c r="AD413" i="38"/>
  <c r="AC371" i="3" l="1"/>
  <c r="H413" i="38"/>
  <c r="AE413" i="38" s="1"/>
  <c r="C372" i="3"/>
  <c r="D372" i="3" l="1"/>
  <c r="H371" i="3"/>
  <c r="AD371" i="3"/>
  <c r="AI413" i="38"/>
  <c r="AH371" i="3" s="1"/>
  <c r="E372" i="3" l="1"/>
  <c r="F372" i="3" l="1"/>
  <c r="I372" i="3" l="1"/>
  <c r="AJ414" i="38"/>
  <c r="AI372" i="3" s="1"/>
  <c r="G372" i="3"/>
  <c r="AJ372" i="3" l="1"/>
  <c r="J372" i="3"/>
  <c r="AK372" i="3" l="1"/>
  <c r="K372" i="3"/>
  <c r="L372" i="3" l="1"/>
  <c r="M372" i="3" l="1"/>
  <c r="N372" i="3" l="1"/>
  <c r="AH414" i="38" l="1"/>
  <c r="AG372" i="3" s="1"/>
  <c r="AG414" i="38"/>
  <c r="AF372" i="3" s="1"/>
  <c r="O372" i="3"/>
  <c r="P372" i="3" l="1"/>
  <c r="Q372" i="3" l="1"/>
  <c r="R372" i="3" l="1"/>
  <c r="S372" i="3" l="1"/>
  <c r="T372" i="3" l="1"/>
  <c r="U372" i="3" l="1"/>
  <c r="V372" i="3" l="1"/>
  <c r="W372" i="3" l="1"/>
  <c r="X372" i="3" l="1"/>
  <c r="Y372" i="3" l="1"/>
  <c r="Z372" i="3" l="1"/>
  <c r="AA372" i="3" l="1"/>
  <c r="AB372" i="3" l="1"/>
  <c r="AD414" i="38"/>
  <c r="AC372" i="3" l="1"/>
  <c r="H414" i="38"/>
  <c r="AE414" i="38" s="1"/>
  <c r="C373" i="3"/>
  <c r="D373" i="3" l="1"/>
  <c r="H372" i="3"/>
  <c r="AD372" i="3"/>
  <c r="AI414" i="38"/>
  <c r="AH372" i="3" s="1"/>
  <c r="E373" i="3" l="1"/>
  <c r="F373" i="3" l="1"/>
  <c r="I373" i="3" l="1"/>
  <c r="AJ415" i="38"/>
  <c r="AI373" i="3" s="1"/>
  <c r="G373" i="3"/>
  <c r="AJ373" i="3" l="1"/>
  <c r="J373" i="3"/>
  <c r="AK373" i="3" l="1"/>
  <c r="K373" i="3"/>
  <c r="L373" i="3" l="1"/>
  <c r="M373" i="3" l="1"/>
  <c r="N373" i="3" l="1"/>
  <c r="AH415" i="38" l="1"/>
  <c r="AG373" i="3" s="1"/>
  <c r="AG415" i="38"/>
  <c r="AF373" i="3" s="1"/>
  <c r="O373" i="3"/>
  <c r="P373" i="3" l="1"/>
  <c r="Q373" i="3" l="1"/>
  <c r="R373" i="3" l="1"/>
  <c r="S373" i="3" l="1"/>
  <c r="T373" i="3" l="1"/>
  <c r="U373" i="3" l="1"/>
  <c r="V373" i="3" l="1"/>
  <c r="W373" i="3" l="1"/>
  <c r="X373" i="3" l="1"/>
  <c r="Y373" i="3" l="1"/>
  <c r="Z373" i="3" l="1"/>
  <c r="AA373" i="3" l="1"/>
  <c r="AB373" i="3" l="1"/>
  <c r="AD415" i="38"/>
  <c r="AC373" i="3" l="1"/>
  <c r="H415" i="38"/>
  <c r="AE415" i="38" s="1"/>
  <c r="C374" i="3"/>
  <c r="D374" i="3" l="1"/>
  <c r="AD373" i="3"/>
  <c r="H373" i="3"/>
  <c r="AI415" i="38"/>
  <c r="AH373" i="3" s="1"/>
  <c r="E374" i="3" l="1"/>
  <c r="F374" i="3" l="1"/>
  <c r="I374" i="3" l="1"/>
  <c r="AJ416" i="38"/>
  <c r="AI374" i="3" s="1"/>
  <c r="G374" i="3"/>
  <c r="AJ374" i="3" l="1"/>
  <c r="J374" i="3"/>
  <c r="AK374" i="3" l="1"/>
  <c r="K374" i="3"/>
  <c r="L374" i="3" l="1"/>
  <c r="M374" i="3" l="1"/>
  <c r="N374" i="3" l="1"/>
  <c r="AG416" i="38" l="1"/>
  <c r="AF374" i="3" s="1"/>
  <c r="AH416" i="38"/>
  <c r="AG374" i="3" s="1"/>
  <c r="O374" i="3"/>
  <c r="P374" i="3" l="1"/>
  <c r="Q374" i="3" l="1"/>
  <c r="R374" i="3" l="1"/>
  <c r="S374" i="3" l="1"/>
  <c r="T374" i="3" l="1"/>
  <c r="U374" i="3" l="1"/>
  <c r="V374" i="3" l="1"/>
  <c r="W374" i="3" l="1"/>
  <c r="X374" i="3" l="1"/>
  <c r="Y374" i="3" l="1"/>
  <c r="Z374" i="3" l="1"/>
  <c r="AA374" i="3" l="1"/>
  <c r="AB374" i="3" l="1"/>
  <c r="AD416" i="38"/>
  <c r="AC374" i="3" l="1"/>
  <c r="H416" i="38"/>
  <c r="AE416" i="38" s="1"/>
  <c r="C375" i="3"/>
  <c r="D375" i="3" l="1"/>
  <c r="H374" i="3"/>
  <c r="AD374" i="3"/>
  <c r="AI416" i="38"/>
  <c r="AH374" i="3" s="1"/>
  <c r="E375" i="3" l="1"/>
  <c r="F375" i="3" l="1"/>
  <c r="I375" i="3" l="1"/>
  <c r="AJ417" i="38"/>
  <c r="AI375" i="3" s="1"/>
  <c r="G375" i="3"/>
  <c r="AJ375" i="3" l="1"/>
  <c r="J375" i="3"/>
  <c r="AK375" i="3" l="1"/>
  <c r="K375" i="3"/>
  <c r="L375" i="3" l="1"/>
  <c r="M375" i="3" l="1"/>
  <c r="N375" i="3" l="1"/>
  <c r="AG417" i="38" l="1"/>
  <c r="AF375" i="3" s="1"/>
  <c r="AH417" i="38"/>
  <c r="AG375" i="3" s="1"/>
  <c r="O375" i="3"/>
  <c r="P375" i="3" l="1"/>
  <c r="Q375" i="3" l="1"/>
  <c r="R375" i="3" l="1"/>
  <c r="S375" i="3" l="1"/>
  <c r="T375" i="3" l="1"/>
  <c r="U375" i="3" l="1"/>
  <c r="V375" i="3" l="1"/>
  <c r="W375" i="3" l="1"/>
  <c r="X375" i="3" l="1"/>
  <c r="Y375" i="3" l="1"/>
  <c r="Z375" i="3" l="1"/>
  <c r="AA375" i="3" l="1"/>
  <c r="AB375" i="3" l="1"/>
  <c r="AD417" i="38"/>
  <c r="AC375" i="3" l="1"/>
  <c r="H417" i="38"/>
  <c r="AE417" i="38" s="1"/>
  <c r="C376" i="3"/>
  <c r="D376" i="3" l="1"/>
  <c r="H375" i="3"/>
  <c r="AD375" i="3"/>
  <c r="AI417" i="38"/>
  <c r="AH375" i="3" s="1"/>
  <c r="E376" i="3" l="1"/>
  <c r="F376" i="3" l="1"/>
  <c r="I376" i="3" l="1"/>
  <c r="AJ418" i="38"/>
  <c r="AI376" i="3" s="1"/>
  <c r="G376" i="3"/>
  <c r="AJ376" i="3" l="1"/>
  <c r="J376" i="3"/>
  <c r="AK376" i="3" l="1"/>
  <c r="K376" i="3"/>
  <c r="L376" i="3" l="1"/>
  <c r="M376" i="3" l="1"/>
  <c r="N376" i="3" l="1"/>
  <c r="AH418" i="38" l="1"/>
  <c r="AG376" i="3" s="1"/>
  <c r="AG418" i="38"/>
  <c r="AF376" i="3" s="1"/>
  <c r="O376" i="3"/>
  <c r="P376" i="3" l="1"/>
  <c r="Q376" i="3" l="1"/>
  <c r="R376" i="3" l="1"/>
  <c r="S376" i="3" l="1"/>
  <c r="T376" i="3" l="1"/>
  <c r="U376" i="3" l="1"/>
  <c r="V376" i="3" l="1"/>
  <c r="W376" i="3" l="1"/>
  <c r="X376" i="3" l="1"/>
  <c r="Y376" i="3" l="1"/>
  <c r="Z376" i="3" l="1"/>
  <c r="AA376" i="3" l="1"/>
  <c r="AB376" i="3" l="1"/>
  <c r="AD418" i="38"/>
  <c r="AC376" i="3" l="1"/>
  <c r="H418" i="38"/>
  <c r="AE418" i="38" s="1"/>
  <c r="C377" i="3"/>
  <c r="D377" i="3" l="1"/>
  <c r="H376" i="3"/>
  <c r="AD376" i="3"/>
  <c r="AI418" i="38"/>
  <c r="AH376" i="3" s="1"/>
  <c r="E377" i="3" l="1"/>
  <c r="F377" i="3" l="1"/>
  <c r="I377" i="3" l="1"/>
  <c r="AJ419" i="38"/>
  <c r="AI377" i="3" s="1"/>
  <c r="G377" i="3"/>
  <c r="AJ377" i="3" l="1"/>
  <c r="J377" i="3"/>
  <c r="AK377" i="3" l="1"/>
  <c r="K377" i="3"/>
  <c r="L377" i="3" l="1"/>
  <c r="M377" i="3" l="1"/>
  <c r="N377" i="3" l="1"/>
  <c r="AH419" i="38" l="1"/>
  <c r="AG377" i="3" s="1"/>
  <c r="AG419" i="38"/>
  <c r="AF377" i="3" s="1"/>
  <c r="O377" i="3"/>
  <c r="P377" i="3" l="1"/>
  <c r="Q377" i="3" l="1"/>
  <c r="R377" i="3" l="1"/>
  <c r="S377" i="3" l="1"/>
  <c r="T377" i="3" l="1"/>
  <c r="U377" i="3" l="1"/>
  <c r="V377" i="3" l="1"/>
  <c r="W377" i="3" l="1"/>
  <c r="X377" i="3" l="1"/>
  <c r="Y377" i="3" l="1"/>
  <c r="Z377" i="3" l="1"/>
  <c r="AA377" i="3" l="1"/>
  <c r="AB377" i="3" l="1"/>
  <c r="AD419" i="38"/>
  <c r="AC377" i="3" l="1"/>
  <c r="H419" i="38"/>
  <c r="AE419" i="38" s="1"/>
  <c r="C378" i="3"/>
  <c r="D378" i="3" l="1"/>
  <c r="H377" i="3"/>
  <c r="AD377" i="3"/>
  <c r="AI419" i="38"/>
  <c r="AH377" i="3" s="1"/>
  <c r="E378" i="3" l="1"/>
  <c r="F378" i="3" l="1"/>
  <c r="I378" i="3" l="1"/>
  <c r="AJ420" i="38"/>
  <c r="AI378" i="3" s="1"/>
  <c r="G378" i="3"/>
  <c r="AJ378" i="3" l="1"/>
  <c r="J378" i="3"/>
  <c r="AK378" i="3" l="1"/>
  <c r="K378" i="3"/>
  <c r="L378" i="3" l="1"/>
  <c r="M378" i="3" l="1"/>
  <c r="N378" i="3" l="1"/>
  <c r="AG420" i="38" l="1"/>
  <c r="AF378" i="3" s="1"/>
  <c r="AH420" i="38"/>
  <c r="AG378" i="3" s="1"/>
  <c r="O378" i="3"/>
  <c r="P378" i="3" l="1"/>
  <c r="Q378" i="3" l="1"/>
  <c r="R378" i="3" l="1"/>
  <c r="S378" i="3" l="1"/>
  <c r="T378" i="3" l="1"/>
  <c r="U378" i="3" l="1"/>
  <c r="V378" i="3" l="1"/>
  <c r="W378" i="3" l="1"/>
  <c r="X378" i="3" l="1"/>
  <c r="Y378" i="3" l="1"/>
  <c r="Z378" i="3" l="1"/>
  <c r="AA378" i="3" l="1"/>
  <c r="AB378" i="3" l="1"/>
  <c r="AD420" i="38"/>
  <c r="AC378" i="3" l="1"/>
  <c r="H420" i="38"/>
  <c r="AE420" i="38" s="1"/>
  <c r="C379" i="3"/>
  <c r="D379" i="3" l="1"/>
  <c r="AD378" i="3"/>
  <c r="H378" i="3"/>
  <c r="AI420" i="38"/>
  <c r="AH378" i="3" s="1"/>
  <c r="E379" i="3" l="1"/>
  <c r="F379" i="3" l="1"/>
  <c r="I379" i="3" l="1"/>
  <c r="AJ421" i="38"/>
  <c r="AI379" i="3" s="1"/>
  <c r="G379" i="3"/>
  <c r="AJ379" i="3" l="1"/>
  <c r="J379" i="3"/>
  <c r="AK379" i="3" l="1"/>
  <c r="K379" i="3"/>
  <c r="L379" i="3" l="1"/>
  <c r="M379" i="3" l="1"/>
  <c r="N379" i="3" l="1"/>
  <c r="AG421" i="38" l="1"/>
  <c r="AF379" i="3" s="1"/>
  <c r="AH421" i="38"/>
  <c r="AG379" i="3" s="1"/>
  <c r="O379" i="3"/>
  <c r="P379" i="3" l="1"/>
  <c r="Q379" i="3" l="1"/>
  <c r="R379" i="3" l="1"/>
  <c r="S379" i="3" l="1"/>
  <c r="T379" i="3" l="1"/>
  <c r="U379" i="3" l="1"/>
  <c r="V379" i="3" l="1"/>
  <c r="W379" i="3" l="1"/>
  <c r="X379" i="3" l="1"/>
  <c r="Y379" i="3" l="1"/>
  <c r="Z379" i="3" l="1"/>
  <c r="AA379" i="3" l="1"/>
  <c r="AB379" i="3" l="1"/>
  <c r="AD421" i="38"/>
  <c r="AC379" i="3" l="1"/>
  <c r="H421" i="38"/>
  <c r="AE421" i="38" s="1"/>
  <c r="C380" i="3"/>
  <c r="D380" i="3" l="1"/>
  <c r="H379" i="3"/>
  <c r="AD379" i="3"/>
  <c r="AI421" i="38"/>
  <c r="AH379" i="3" s="1"/>
  <c r="E380" i="3" l="1"/>
  <c r="F380" i="3" l="1"/>
  <c r="I380" i="3" l="1"/>
  <c r="AJ422" i="38"/>
  <c r="AI380" i="3" s="1"/>
  <c r="G380" i="3"/>
  <c r="AJ380" i="3" l="1"/>
  <c r="J380" i="3"/>
  <c r="AK380" i="3" l="1"/>
  <c r="K380" i="3"/>
  <c r="L380" i="3" l="1"/>
  <c r="M380" i="3" l="1"/>
  <c r="N380" i="3" l="1"/>
  <c r="AH422" i="38" l="1"/>
  <c r="AG380" i="3" s="1"/>
  <c r="AG422" i="38"/>
  <c r="AF380" i="3" s="1"/>
  <c r="O380" i="3"/>
  <c r="P380" i="3" l="1"/>
  <c r="Q380" i="3" l="1"/>
  <c r="R380" i="3" l="1"/>
  <c r="S380" i="3" l="1"/>
  <c r="T380" i="3" l="1"/>
  <c r="U380" i="3" l="1"/>
  <c r="V380" i="3" l="1"/>
  <c r="W380" i="3" l="1"/>
  <c r="X380" i="3" l="1"/>
  <c r="Y380" i="3" l="1"/>
  <c r="Z380" i="3" l="1"/>
  <c r="AA380" i="3" l="1"/>
  <c r="AB380" i="3" l="1"/>
  <c r="AD422" i="38"/>
  <c r="AC380" i="3" l="1"/>
  <c r="H422" i="38"/>
  <c r="AE422" i="38" s="1"/>
  <c r="C381" i="3"/>
  <c r="D381" i="3" l="1"/>
  <c r="H380" i="3"/>
  <c r="AD380" i="3"/>
  <c r="AI422" i="38"/>
  <c r="AH380" i="3" s="1"/>
  <c r="E381" i="3" l="1"/>
  <c r="F381" i="3" l="1"/>
  <c r="I381" i="3" l="1"/>
  <c r="AJ423" i="38"/>
  <c r="AI381" i="3" s="1"/>
  <c r="G381" i="3"/>
  <c r="AJ381" i="3" l="1"/>
  <c r="J381" i="3"/>
  <c r="AK381" i="3" l="1"/>
  <c r="K381" i="3"/>
  <c r="L381" i="3" l="1"/>
  <c r="M381" i="3" l="1"/>
  <c r="N381" i="3" l="1"/>
  <c r="AH423" i="38" l="1"/>
  <c r="AG381" i="3" s="1"/>
  <c r="AG423" i="38"/>
  <c r="AF381" i="3" s="1"/>
  <c r="O381" i="3"/>
  <c r="P381" i="3" l="1"/>
  <c r="Q381" i="3" l="1"/>
  <c r="R381" i="3" l="1"/>
  <c r="S381" i="3" l="1"/>
  <c r="T381" i="3" l="1"/>
  <c r="U381" i="3" l="1"/>
  <c r="V381" i="3" l="1"/>
  <c r="W381" i="3" l="1"/>
  <c r="X381" i="3" l="1"/>
  <c r="Y381" i="3" l="1"/>
  <c r="Z381" i="3" l="1"/>
  <c r="AA381" i="3" l="1"/>
  <c r="AB381" i="3" l="1"/>
  <c r="AD423" i="38"/>
  <c r="AC381" i="3" l="1"/>
  <c r="H423" i="38"/>
  <c r="AE423" i="38" s="1"/>
  <c r="C382" i="3"/>
  <c r="D382" i="3" l="1"/>
  <c r="AD381" i="3"/>
  <c r="H381" i="3"/>
  <c r="AI423" i="38"/>
  <c r="AH381" i="3" s="1"/>
  <c r="E382" i="3" l="1"/>
  <c r="F382" i="3" l="1"/>
  <c r="I382" i="3" l="1"/>
  <c r="AJ424" i="38"/>
  <c r="AI382" i="3" s="1"/>
  <c r="G382" i="3"/>
  <c r="AJ382" i="3" l="1"/>
  <c r="J382" i="3"/>
  <c r="AK382" i="3" l="1"/>
  <c r="K382" i="3"/>
  <c r="L382" i="3" l="1"/>
  <c r="M382" i="3" l="1"/>
  <c r="N382" i="3" l="1"/>
  <c r="AH424" i="38" l="1"/>
  <c r="AG382" i="3" s="1"/>
  <c r="AG424" i="38"/>
  <c r="AF382" i="3" s="1"/>
  <c r="O382" i="3"/>
  <c r="P382" i="3" l="1"/>
  <c r="Q382" i="3" l="1"/>
  <c r="R382" i="3" l="1"/>
  <c r="S382" i="3" l="1"/>
  <c r="T382" i="3" l="1"/>
  <c r="U382" i="3" l="1"/>
  <c r="V382" i="3" l="1"/>
  <c r="W382" i="3" l="1"/>
  <c r="X382" i="3" l="1"/>
  <c r="Y382" i="3" l="1"/>
  <c r="Z382" i="3" l="1"/>
  <c r="AA382" i="3" l="1"/>
  <c r="AB382" i="3" l="1"/>
  <c r="AD424" i="38"/>
  <c r="AC382" i="3" l="1"/>
  <c r="H424" i="38"/>
  <c r="AE424" i="38" s="1"/>
  <c r="C383" i="3"/>
  <c r="D383" i="3" l="1"/>
  <c r="H382" i="3"/>
  <c r="AD382" i="3"/>
  <c r="AI424" i="38"/>
  <c r="AH382" i="3" s="1"/>
  <c r="E383" i="3" l="1"/>
  <c r="F383" i="3" l="1"/>
  <c r="I383" i="3" l="1"/>
  <c r="AJ425" i="38"/>
  <c r="AI383" i="3" s="1"/>
  <c r="G383" i="3"/>
  <c r="AJ383" i="3" l="1"/>
  <c r="J383" i="3"/>
  <c r="AK383" i="3" l="1"/>
  <c r="K383" i="3"/>
  <c r="L383" i="3" l="1"/>
  <c r="M383" i="3" l="1"/>
  <c r="N383" i="3" l="1"/>
  <c r="AG425" i="38" l="1"/>
  <c r="AF383" i="3" s="1"/>
  <c r="AH425" i="38"/>
  <c r="AG383" i="3" s="1"/>
  <c r="O383" i="3"/>
  <c r="P383" i="3" l="1"/>
  <c r="Q383" i="3" l="1"/>
  <c r="R383" i="3" l="1"/>
  <c r="S383" i="3" l="1"/>
  <c r="T383" i="3" l="1"/>
  <c r="U383" i="3" l="1"/>
  <c r="V383" i="3" l="1"/>
  <c r="W383" i="3" l="1"/>
  <c r="X383" i="3" l="1"/>
  <c r="Y383" i="3" l="1"/>
  <c r="Z383" i="3" l="1"/>
  <c r="AA383" i="3" l="1"/>
  <c r="AB383" i="3" l="1"/>
  <c r="AD425" i="38"/>
  <c r="AC383" i="3" l="1"/>
  <c r="H425" i="38"/>
  <c r="AE425" i="38" s="1"/>
  <c r="C384" i="3"/>
  <c r="D384" i="3" l="1"/>
  <c r="AD383" i="3"/>
  <c r="H383" i="3"/>
  <c r="AI425" i="38"/>
  <c r="AH383" i="3" s="1"/>
  <c r="E384" i="3" l="1"/>
  <c r="F384" i="3" l="1"/>
  <c r="I384" i="3" l="1"/>
  <c r="AJ426" i="38"/>
  <c r="AI384" i="3" s="1"/>
  <c r="G384" i="3"/>
  <c r="AJ384" i="3" l="1"/>
  <c r="J384" i="3"/>
  <c r="AK384" i="3" l="1"/>
  <c r="K384" i="3"/>
  <c r="L384" i="3" l="1"/>
  <c r="M384" i="3" l="1"/>
  <c r="N384" i="3" l="1"/>
  <c r="AH426" i="38" l="1"/>
  <c r="AG384" i="3" s="1"/>
  <c r="AG426" i="38"/>
  <c r="AF384" i="3" s="1"/>
  <c r="O384" i="3"/>
  <c r="P384" i="3" l="1"/>
  <c r="Q384" i="3" l="1"/>
  <c r="R384" i="3" l="1"/>
  <c r="S384" i="3" l="1"/>
  <c r="T384" i="3" l="1"/>
  <c r="U384" i="3" l="1"/>
  <c r="V384" i="3" l="1"/>
  <c r="W384" i="3" l="1"/>
  <c r="X384" i="3" l="1"/>
  <c r="Y384" i="3" l="1"/>
  <c r="Z384" i="3" l="1"/>
  <c r="AA384" i="3" l="1"/>
  <c r="AB384" i="3" l="1"/>
  <c r="AD426" i="38"/>
  <c r="AC384" i="3" l="1"/>
  <c r="H426" i="38"/>
  <c r="AE426" i="38" s="1"/>
  <c r="C385" i="3"/>
  <c r="D385" i="3" l="1"/>
  <c r="H384" i="3"/>
  <c r="AD384" i="3"/>
  <c r="AI426" i="38"/>
  <c r="AH384" i="3" s="1"/>
  <c r="E385" i="3" l="1"/>
  <c r="F385" i="3" l="1"/>
  <c r="I385" i="3" l="1"/>
  <c r="AJ427" i="38"/>
  <c r="AI385" i="3" s="1"/>
  <c r="G385" i="3"/>
  <c r="AJ385" i="3" l="1"/>
  <c r="J385" i="3"/>
  <c r="AK385" i="3" l="1"/>
  <c r="K385" i="3"/>
  <c r="L385" i="3" l="1"/>
  <c r="M385" i="3" l="1"/>
  <c r="N385" i="3" l="1"/>
  <c r="AH427" i="38" l="1"/>
  <c r="AG385" i="3" s="1"/>
  <c r="AG427" i="38"/>
  <c r="AF385" i="3" s="1"/>
  <c r="O385" i="3"/>
  <c r="P385" i="3" l="1"/>
  <c r="Q385" i="3" l="1"/>
  <c r="R385" i="3" l="1"/>
  <c r="S385" i="3" l="1"/>
  <c r="T385" i="3" l="1"/>
  <c r="U385" i="3" l="1"/>
  <c r="V385" i="3" l="1"/>
  <c r="W385" i="3" l="1"/>
  <c r="X385" i="3" l="1"/>
  <c r="Y385" i="3" l="1"/>
  <c r="Z385" i="3" l="1"/>
  <c r="AA385" i="3" l="1"/>
  <c r="AB385" i="3" l="1"/>
  <c r="AD427" i="38"/>
  <c r="AC385" i="3" l="1"/>
  <c r="H427" i="38"/>
  <c r="AE427" i="38" s="1"/>
  <c r="C386" i="3"/>
  <c r="D386" i="3" l="1"/>
  <c r="H385" i="3"/>
  <c r="AD385" i="3"/>
  <c r="AI427" i="38"/>
  <c r="AH385" i="3" s="1"/>
  <c r="E386" i="3" l="1"/>
  <c r="F386" i="3" l="1"/>
  <c r="I386" i="3" l="1"/>
  <c r="AJ428" i="38"/>
  <c r="AI386" i="3" s="1"/>
  <c r="G386" i="3"/>
  <c r="AJ386" i="3" l="1"/>
  <c r="J386" i="3"/>
  <c r="AK386" i="3" l="1"/>
  <c r="K386" i="3"/>
  <c r="L386" i="3" l="1"/>
  <c r="M386" i="3" l="1"/>
  <c r="N386" i="3" l="1"/>
  <c r="AG428" i="38" l="1"/>
  <c r="AF386" i="3" s="1"/>
  <c r="AH428" i="38"/>
  <c r="AG386" i="3" s="1"/>
  <c r="O386" i="3"/>
  <c r="P386" i="3" l="1"/>
  <c r="Q386" i="3" l="1"/>
  <c r="R386" i="3" l="1"/>
  <c r="S386" i="3" l="1"/>
  <c r="T386" i="3" l="1"/>
  <c r="U386" i="3" l="1"/>
  <c r="V386" i="3" l="1"/>
  <c r="W386" i="3" l="1"/>
  <c r="X386" i="3" l="1"/>
  <c r="Y386" i="3" l="1"/>
  <c r="Z386" i="3" l="1"/>
  <c r="AA386" i="3" l="1"/>
  <c r="AB386" i="3" l="1"/>
  <c r="AD428" i="38"/>
  <c r="AC386" i="3" l="1"/>
  <c r="H428" i="38"/>
  <c r="AE428" i="38" s="1"/>
  <c r="C387" i="3"/>
  <c r="D387" i="3" l="1"/>
  <c r="H386" i="3"/>
  <c r="AD386" i="3"/>
  <c r="AI428" i="38"/>
  <c r="AH386" i="3" s="1"/>
  <c r="E387" i="3" l="1"/>
  <c r="F387" i="3" l="1"/>
  <c r="I387" i="3" l="1"/>
  <c r="AJ429" i="38"/>
  <c r="AI387" i="3" s="1"/>
  <c r="G387" i="3"/>
  <c r="AJ387" i="3" l="1"/>
  <c r="J387" i="3"/>
  <c r="AK387" i="3" l="1"/>
  <c r="K387" i="3"/>
  <c r="L387" i="3" l="1"/>
  <c r="M387" i="3" l="1"/>
  <c r="N387" i="3" l="1"/>
  <c r="AG429" i="38" l="1"/>
  <c r="AF387" i="3" s="1"/>
  <c r="AH429" i="38"/>
  <c r="AG387" i="3" s="1"/>
  <c r="O387" i="3"/>
  <c r="P387" i="3" l="1"/>
  <c r="Q387" i="3" l="1"/>
  <c r="R387" i="3" l="1"/>
  <c r="S387" i="3" l="1"/>
  <c r="T387" i="3" l="1"/>
  <c r="U387" i="3" l="1"/>
  <c r="V387" i="3" l="1"/>
  <c r="W387" i="3" l="1"/>
  <c r="X387" i="3" l="1"/>
  <c r="Y387" i="3" l="1"/>
  <c r="Z387" i="3" l="1"/>
  <c r="AA387" i="3" l="1"/>
  <c r="AB387" i="3" l="1"/>
  <c r="AD429" i="38"/>
  <c r="AC387" i="3" l="1"/>
  <c r="H429" i="38"/>
  <c r="AE429" i="38" s="1"/>
  <c r="C388" i="3"/>
  <c r="D388" i="3" l="1"/>
  <c r="AD387" i="3"/>
  <c r="H387" i="3"/>
  <c r="AI429" i="38"/>
  <c r="AH387" i="3" s="1"/>
  <c r="E388" i="3" l="1"/>
  <c r="F388" i="3" l="1"/>
  <c r="I388" i="3" l="1"/>
  <c r="AJ430" i="38"/>
  <c r="AI388" i="3" s="1"/>
  <c r="G388" i="3"/>
  <c r="AJ388" i="3" l="1"/>
  <c r="J388" i="3"/>
  <c r="AK388" i="3" l="1"/>
  <c r="K388" i="3"/>
  <c r="L388" i="3" l="1"/>
  <c r="M388" i="3" l="1"/>
  <c r="N388" i="3" l="1"/>
  <c r="AH430" i="38" l="1"/>
  <c r="AG388" i="3" s="1"/>
  <c r="AG430" i="38"/>
  <c r="AF388" i="3" s="1"/>
  <c r="O388" i="3"/>
  <c r="P388" i="3" l="1"/>
  <c r="Q388" i="3" l="1"/>
  <c r="R388" i="3" l="1"/>
  <c r="S388" i="3" l="1"/>
  <c r="T388" i="3" l="1"/>
  <c r="U388" i="3" l="1"/>
  <c r="V388" i="3" l="1"/>
  <c r="W388" i="3" l="1"/>
  <c r="X388" i="3" l="1"/>
  <c r="Y388" i="3" l="1"/>
  <c r="Z388" i="3" l="1"/>
  <c r="AA388" i="3" l="1"/>
  <c r="AB388" i="3" l="1"/>
  <c r="AD430" i="38"/>
  <c r="AC388" i="3" l="1"/>
  <c r="H430" i="38"/>
  <c r="AE430" i="38" s="1"/>
  <c r="C389" i="3"/>
  <c r="D389" i="3" l="1"/>
  <c r="H388" i="3"/>
  <c r="AD388" i="3"/>
  <c r="AI430" i="38"/>
  <c r="AH388" i="3" s="1"/>
  <c r="E389" i="3" l="1"/>
  <c r="F389" i="3" l="1"/>
  <c r="I389" i="3" l="1"/>
  <c r="AJ431" i="38"/>
  <c r="AI389" i="3" s="1"/>
  <c r="G389" i="3"/>
  <c r="AJ389" i="3" l="1"/>
  <c r="J389" i="3"/>
  <c r="AK389" i="3" l="1"/>
  <c r="K389" i="3"/>
  <c r="L389" i="3" l="1"/>
  <c r="M389" i="3" l="1"/>
  <c r="N389" i="3" l="1"/>
  <c r="AH431" i="38" l="1"/>
  <c r="AG389" i="3" s="1"/>
  <c r="AG431" i="38"/>
  <c r="AF389" i="3" s="1"/>
  <c r="O389" i="3"/>
  <c r="P389" i="3" l="1"/>
  <c r="Q389" i="3" l="1"/>
  <c r="R389" i="3" l="1"/>
  <c r="S389" i="3" l="1"/>
  <c r="T389" i="3" l="1"/>
  <c r="U389" i="3" l="1"/>
  <c r="V389" i="3" l="1"/>
  <c r="W389" i="3" l="1"/>
  <c r="X389" i="3" l="1"/>
  <c r="Y389" i="3" l="1"/>
  <c r="Z389" i="3" l="1"/>
  <c r="AA389" i="3" l="1"/>
  <c r="AB389" i="3" l="1"/>
  <c r="AD431" i="38"/>
  <c r="AC389" i="3" l="1"/>
  <c r="H431" i="38"/>
  <c r="AE431" i="38" s="1"/>
  <c r="C390" i="3"/>
  <c r="D390" i="3" l="1"/>
  <c r="H389" i="3"/>
  <c r="AD389" i="3"/>
  <c r="AI431" i="38"/>
  <c r="AH389" i="3" s="1"/>
  <c r="E390" i="3" l="1"/>
  <c r="F390" i="3" l="1"/>
  <c r="I390" i="3" l="1"/>
  <c r="AJ432" i="38"/>
  <c r="AI390" i="3" s="1"/>
  <c r="G390" i="3"/>
  <c r="AJ390" i="3" l="1"/>
  <c r="J390" i="3"/>
  <c r="AK390" i="3" l="1"/>
  <c r="K390" i="3"/>
  <c r="L390" i="3" l="1"/>
  <c r="M390" i="3" l="1"/>
  <c r="N390" i="3" l="1"/>
  <c r="AG432" i="38" l="1"/>
  <c r="AF390" i="3" s="1"/>
  <c r="AH432" i="38"/>
  <c r="AG390" i="3" s="1"/>
  <c r="O390" i="3"/>
  <c r="P390" i="3" l="1"/>
  <c r="Q390" i="3" l="1"/>
  <c r="R390" i="3" l="1"/>
  <c r="S390" i="3" l="1"/>
  <c r="T390" i="3" l="1"/>
  <c r="U390" i="3" l="1"/>
  <c r="V390" i="3" l="1"/>
  <c r="W390" i="3" l="1"/>
  <c r="X390" i="3" l="1"/>
  <c r="Y390" i="3" l="1"/>
  <c r="Z390" i="3" l="1"/>
  <c r="AA390" i="3" l="1"/>
  <c r="AB390" i="3" l="1"/>
  <c r="AD432" i="38"/>
  <c r="AC390" i="3" l="1"/>
  <c r="H432" i="38"/>
  <c r="AE432" i="38" s="1"/>
  <c r="C391" i="3"/>
  <c r="D391" i="3" l="1"/>
  <c r="AD390" i="3"/>
  <c r="H390" i="3"/>
  <c r="AI432" i="38"/>
  <c r="AH390" i="3" s="1"/>
  <c r="E391" i="3" l="1"/>
  <c r="F391" i="3" l="1"/>
  <c r="I391" i="3" l="1"/>
  <c r="AJ433" i="38"/>
  <c r="AI391" i="3" s="1"/>
  <c r="G391" i="3"/>
  <c r="AJ391" i="3" l="1"/>
  <c r="J391" i="3"/>
  <c r="AK391" i="3" l="1"/>
  <c r="K391" i="3"/>
  <c r="L391" i="3" l="1"/>
  <c r="M391" i="3" l="1"/>
  <c r="N391" i="3" l="1"/>
  <c r="AG433" i="38" l="1"/>
  <c r="AF391" i="3" s="1"/>
  <c r="AH433" i="38"/>
  <c r="AG391" i="3" s="1"/>
  <c r="O391" i="3"/>
  <c r="P391" i="3" l="1"/>
  <c r="Q391" i="3" l="1"/>
  <c r="R391" i="3" l="1"/>
  <c r="S391" i="3" l="1"/>
  <c r="T391" i="3" l="1"/>
  <c r="U391" i="3" l="1"/>
  <c r="V391" i="3" l="1"/>
  <c r="W391" i="3" l="1"/>
  <c r="X391" i="3" l="1"/>
  <c r="Y391" i="3" l="1"/>
  <c r="Z391" i="3" l="1"/>
  <c r="AA391" i="3" l="1"/>
  <c r="AB391" i="3" l="1"/>
  <c r="AD433" i="38"/>
  <c r="AC391" i="3" l="1"/>
  <c r="H433" i="38"/>
  <c r="AE433" i="38" s="1"/>
  <c r="C392" i="3"/>
  <c r="D392" i="3" l="1"/>
  <c r="H391" i="3"/>
  <c r="AD391" i="3"/>
  <c r="AI433" i="38"/>
  <c r="AH391" i="3" s="1"/>
  <c r="E392" i="3" l="1"/>
  <c r="F392" i="3" l="1"/>
  <c r="I392" i="3" l="1"/>
  <c r="AJ434" i="38"/>
  <c r="AI392" i="3" s="1"/>
  <c r="G392" i="3"/>
  <c r="AJ392" i="3" l="1"/>
  <c r="J392" i="3"/>
  <c r="AK392" i="3" l="1"/>
  <c r="K392" i="3"/>
  <c r="L392" i="3" l="1"/>
  <c r="M392" i="3" l="1"/>
  <c r="N392" i="3" l="1"/>
  <c r="AH434" i="38" l="1"/>
  <c r="AG392" i="3" s="1"/>
  <c r="AG434" i="38"/>
  <c r="AF392" i="3" s="1"/>
  <c r="O392" i="3"/>
  <c r="P392" i="3" l="1"/>
  <c r="Q392" i="3" l="1"/>
  <c r="R392" i="3" l="1"/>
  <c r="S392" i="3" l="1"/>
  <c r="T392" i="3" l="1"/>
  <c r="U392" i="3" l="1"/>
  <c r="V392" i="3" l="1"/>
  <c r="W392" i="3" l="1"/>
  <c r="X392" i="3" l="1"/>
  <c r="Y392" i="3" l="1"/>
  <c r="Z392" i="3" l="1"/>
  <c r="AA392" i="3" l="1"/>
  <c r="AB392" i="3" l="1"/>
  <c r="AD434" i="38"/>
  <c r="AC392" i="3" l="1"/>
  <c r="H434" i="38"/>
  <c r="AE434" i="38" s="1"/>
  <c r="C393" i="3"/>
  <c r="D393" i="3" l="1"/>
  <c r="H392" i="3"/>
  <c r="AD392" i="3"/>
  <c r="AI434" i="38"/>
  <c r="AH392" i="3" s="1"/>
  <c r="E393" i="3" l="1"/>
  <c r="F393" i="3" l="1"/>
  <c r="I393" i="3" l="1"/>
  <c r="AJ435" i="38"/>
  <c r="AI393" i="3" s="1"/>
  <c r="G393" i="3"/>
  <c r="AJ393" i="3" l="1"/>
  <c r="J393" i="3"/>
  <c r="AK393" i="3" l="1"/>
  <c r="K393" i="3"/>
  <c r="L393" i="3" l="1"/>
  <c r="M393" i="3" l="1"/>
  <c r="N393" i="3" l="1"/>
  <c r="AH435" i="38" l="1"/>
  <c r="AG393" i="3" s="1"/>
  <c r="AG435" i="38"/>
  <c r="AF393" i="3" s="1"/>
  <c r="O393" i="3"/>
  <c r="P393" i="3" l="1"/>
  <c r="Q393" i="3" l="1"/>
  <c r="R393" i="3" l="1"/>
  <c r="S393" i="3" l="1"/>
  <c r="T393" i="3" l="1"/>
  <c r="U393" i="3" l="1"/>
  <c r="V393" i="3" l="1"/>
  <c r="W393" i="3" l="1"/>
  <c r="X393" i="3" l="1"/>
  <c r="Y393" i="3" l="1"/>
  <c r="Z393" i="3" l="1"/>
  <c r="AA393" i="3" l="1"/>
  <c r="AB393" i="3" l="1"/>
  <c r="AD435" i="38"/>
  <c r="AC393" i="3" l="1"/>
  <c r="H435" i="38"/>
  <c r="AE435" i="38" s="1"/>
  <c r="C394" i="3"/>
  <c r="D394" i="3" l="1"/>
  <c r="H393" i="3"/>
  <c r="AD393" i="3"/>
  <c r="AI435" i="38"/>
  <c r="AH393" i="3" s="1"/>
  <c r="E394" i="3" l="1"/>
  <c r="F394" i="3" l="1"/>
  <c r="I394" i="3" l="1"/>
  <c r="AJ436" i="38"/>
  <c r="AI394" i="3" s="1"/>
  <c r="G394" i="3"/>
  <c r="AJ394" i="3" l="1"/>
  <c r="J394" i="3"/>
  <c r="AK394" i="3" l="1"/>
  <c r="K394" i="3"/>
  <c r="L394" i="3" l="1"/>
  <c r="M394" i="3" l="1"/>
  <c r="N394" i="3" l="1"/>
  <c r="AH436" i="38" l="1"/>
  <c r="AG394" i="3" s="1"/>
  <c r="AG436" i="38"/>
  <c r="AF394" i="3" s="1"/>
  <c r="O394" i="3"/>
  <c r="P394" i="3" l="1"/>
  <c r="Q394" i="3" l="1"/>
  <c r="R394" i="3" l="1"/>
  <c r="S394" i="3" l="1"/>
  <c r="T394" i="3" l="1"/>
  <c r="U394" i="3" l="1"/>
  <c r="V394" i="3" l="1"/>
  <c r="W394" i="3" l="1"/>
  <c r="X394" i="3" l="1"/>
  <c r="Y394" i="3" l="1"/>
  <c r="Z394" i="3" l="1"/>
  <c r="AA394" i="3" l="1"/>
  <c r="AB394" i="3" l="1"/>
  <c r="AD436" i="38"/>
  <c r="AC394" i="3" l="1"/>
  <c r="H436" i="38"/>
  <c r="AE436" i="38" s="1"/>
  <c r="C395" i="3"/>
  <c r="D395" i="3" l="1"/>
  <c r="H394" i="3"/>
  <c r="AD394" i="3"/>
  <c r="AI436" i="38"/>
  <c r="AH394" i="3" s="1"/>
  <c r="E395" i="3" l="1"/>
  <c r="F395" i="3" l="1"/>
  <c r="I395" i="3" l="1"/>
  <c r="AJ437" i="38"/>
  <c r="AI395" i="3" s="1"/>
  <c r="G395" i="3"/>
  <c r="AJ395" i="3" l="1"/>
  <c r="J395" i="3"/>
  <c r="AK395" i="3" l="1"/>
  <c r="K395" i="3"/>
  <c r="L395" i="3" l="1"/>
  <c r="M395" i="3" l="1"/>
  <c r="N395" i="3" l="1"/>
  <c r="AG437" i="38" l="1"/>
  <c r="AF395" i="3" s="1"/>
  <c r="AH437" i="38"/>
  <c r="AG395" i="3" s="1"/>
  <c r="O395" i="3"/>
  <c r="P395" i="3" l="1"/>
  <c r="Q395" i="3" l="1"/>
  <c r="R395" i="3" l="1"/>
  <c r="S395" i="3" l="1"/>
  <c r="T395" i="3" l="1"/>
  <c r="U395" i="3" l="1"/>
  <c r="V395" i="3" l="1"/>
  <c r="W395" i="3" l="1"/>
  <c r="X395" i="3" l="1"/>
  <c r="Y395" i="3" l="1"/>
  <c r="Z395" i="3" l="1"/>
  <c r="AA395" i="3" l="1"/>
  <c r="AB395" i="3" l="1"/>
  <c r="AD437" i="38"/>
  <c r="AC395" i="3" l="1"/>
  <c r="H437" i="38"/>
  <c r="AE437" i="38" s="1"/>
  <c r="C396" i="3"/>
  <c r="D396" i="3" l="1"/>
  <c r="AD395" i="3"/>
  <c r="H395" i="3"/>
  <c r="AI437" i="38"/>
  <c r="AH395" i="3" s="1"/>
  <c r="E396" i="3" l="1"/>
  <c r="F396" i="3" l="1"/>
  <c r="I396" i="3" l="1"/>
  <c r="AJ438" i="38"/>
  <c r="AI396" i="3" s="1"/>
  <c r="G396" i="3"/>
  <c r="AJ396" i="3" l="1"/>
  <c r="J396" i="3"/>
  <c r="AK396" i="3" l="1"/>
  <c r="K396" i="3"/>
  <c r="L396" i="3" l="1"/>
  <c r="M396" i="3" l="1"/>
  <c r="N396" i="3" l="1"/>
  <c r="AH438" i="38" l="1"/>
  <c r="AG396" i="3" s="1"/>
  <c r="AG438" i="38"/>
  <c r="AF396" i="3" s="1"/>
  <c r="O396" i="3"/>
  <c r="P396" i="3" l="1"/>
  <c r="Q396" i="3" l="1"/>
  <c r="R396" i="3" l="1"/>
  <c r="S396" i="3" l="1"/>
  <c r="T396" i="3" l="1"/>
  <c r="U396" i="3" l="1"/>
  <c r="V396" i="3" l="1"/>
  <c r="W396" i="3" l="1"/>
  <c r="X396" i="3" l="1"/>
  <c r="Y396" i="3" l="1"/>
  <c r="Z396" i="3" l="1"/>
  <c r="AA396" i="3" l="1"/>
  <c r="AB396" i="3" l="1"/>
  <c r="AD438" i="38"/>
  <c r="AC396" i="3" l="1"/>
  <c r="H438" i="38"/>
  <c r="AE438" i="38" s="1"/>
  <c r="C397" i="3"/>
  <c r="D397" i="3" l="1"/>
  <c r="AD396" i="3"/>
  <c r="H396" i="3"/>
  <c r="AI438" i="38"/>
  <c r="AH396" i="3" s="1"/>
  <c r="E397" i="3" l="1"/>
  <c r="F397" i="3" l="1"/>
  <c r="I397" i="3" l="1"/>
  <c r="AJ439" i="38"/>
  <c r="AI397" i="3" s="1"/>
  <c r="G397" i="3"/>
  <c r="AJ397" i="3" l="1"/>
  <c r="J397" i="3"/>
  <c r="AK397" i="3" l="1"/>
  <c r="K397" i="3"/>
  <c r="L397" i="3" l="1"/>
  <c r="M397" i="3" l="1"/>
  <c r="N397" i="3" l="1"/>
  <c r="AH439" i="38" l="1"/>
  <c r="AG397" i="3" s="1"/>
  <c r="AG439" i="38"/>
  <c r="AF397" i="3" s="1"/>
  <c r="O397" i="3"/>
  <c r="P397" i="3" l="1"/>
  <c r="Q397" i="3" l="1"/>
  <c r="R397" i="3" l="1"/>
  <c r="S397" i="3" l="1"/>
  <c r="T397" i="3" l="1"/>
  <c r="U397" i="3" l="1"/>
  <c r="V397" i="3" l="1"/>
  <c r="W397" i="3" l="1"/>
  <c r="X397" i="3" l="1"/>
  <c r="Y397" i="3" l="1"/>
  <c r="Z397" i="3" l="1"/>
  <c r="AA397" i="3" l="1"/>
  <c r="AB397" i="3" l="1"/>
  <c r="AD439" i="38"/>
  <c r="AC397" i="3" l="1"/>
  <c r="H439" i="38"/>
  <c r="AE439" i="38" s="1"/>
  <c r="C398" i="3"/>
  <c r="D398" i="3" l="1"/>
  <c r="AD397" i="3"/>
  <c r="H397" i="3"/>
  <c r="AI439" i="38"/>
  <c r="AH397" i="3" s="1"/>
  <c r="E398" i="3" l="1"/>
  <c r="F398" i="3" l="1"/>
  <c r="I398" i="3" l="1"/>
  <c r="AJ440" i="38"/>
  <c r="AI398" i="3" s="1"/>
  <c r="G398" i="3"/>
  <c r="AJ398" i="3" l="1"/>
  <c r="J398" i="3"/>
  <c r="AK398" i="3" l="1"/>
  <c r="K398" i="3"/>
  <c r="L398" i="3" l="1"/>
  <c r="M398" i="3" l="1"/>
  <c r="N398" i="3" l="1"/>
  <c r="AH440" i="38" l="1"/>
  <c r="AG398" i="3" s="1"/>
  <c r="AG440" i="38"/>
  <c r="AF398" i="3" s="1"/>
  <c r="O398" i="3"/>
  <c r="P398" i="3" l="1"/>
  <c r="Q398" i="3" l="1"/>
  <c r="R398" i="3" l="1"/>
  <c r="S398" i="3" l="1"/>
  <c r="T398" i="3" l="1"/>
  <c r="U398" i="3" l="1"/>
  <c r="V398" i="3" l="1"/>
  <c r="W398" i="3" l="1"/>
  <c r="X398" i="3" l="1"/>
  <c r="Y398" i="3" l="1"/>
  <c r="Z398" i="3" l="1"/>
  <c r="AA398" i="3" l="1"/>
  <c r="AB398" i="3" l="1"/>
  <c r="AD440" i="38"/>
  <c r="AC398" i="3" l="1"/>
  <c r="H440" i="38"/>
  <c r="AE440" i="38" s="1"/>
  <c r="C399" i="3"/>
  <c r="D399" i="3" l="1"/>
  <c r="H398" i="3"/>
  <c r="AD398" i="3"/>
  <c r="AI440" i="38"/>
  <c r="AH398" i="3" s="1"/>
  <c r="E399" i="3" l="1"/>
  <c r="F399" i="3" l="1"/>
  <c r="I399" i="3" l="1"/>
  <c r="AJ441" i="38"/>
  <c r="AI399" i="3" s="1"/>
  <c r="G399" i="3"/>
  <c r="AJ399" i="3" l="1"/>
  <c r="J399" i="3"/>
  <c r="AK399" i="3" l="1"/>
  <c r="K399" i="3"/>
  <c r="L399" i="3" l="1"/>
  <c r="M399" i="3" l="1"/>
  <c r="N399" i="3" l="1"/>
  <c r="AG441" i="38" l="1"/>
  <c r="AF399" i="3" s="1"/>
  <c r="AH441" i="38"/>
  <c r="AG399" i="3" s="1"/>
  <c r="O399" i="3"/>
  <c r="P399" i="3" l="1"/>
  <c r="Q399" i="3" l="1"/>
  <c r="R399" i="3" l="1"/>
  <c r="S399" i="3" l="1"/>
  <c r="T399" i="3" l="1"/>
  <c r="U399" i="3" l="1"/>
  <c r="V399" i="3" l="1"/>
  <c r="W399" i="3" l="1"/>
  <c r="X399" i="3" l="1"/>
  <c r="Y399" i="3" l="1"/>
  <c r="Z399" i="3" l="1"/>
  <c r="AA399" i="3" l="1"/>
  <c r="AB399" i="3" l="1"/>
  <c r="AD441" i="38"/>
  <c r="AC399" i="3" l="1"/>
  <c r="H441" i="38"/>
  <c r="AE441" i="38" s="1"/>
  <c r="C400" i="3"/>
  <c r="D400" i="3" l="1"/>
  <c r="H399" i="3"/>
  <c r="AD399" i="3"/>
  <c r="AI441" i="38"/>
  <c r="AH399" i="3" s="1"/>
  <c r="E400" i="3" l="1"/>
  <c r="F400" i="3" l="1"/>
  <c r="I400" i="3" l="1"/>
  <c r="AJ442" i="38"/>
  <c r="AI400" i="3" s="1"/>
  <c r="G400" i="3"/>
  <c r="AJ400" i="3" l="1"/>
  <c r="J400" i="3"/>
  <c r="AK400" i="3" l="1"/>
  <c r="K400" i="3"/>
  <c r="L400" i="3" l="1"/>
  <c r="M400" i="3" l="1"/>
  <c r="N400" i="3" l="1"/>
  <c r="AH442" i="38" l="1"/>
  <c r="AG400" i="3" s="1"/>
  <c r="AG442" i="38"/>
  <c r="AF400" i="3" s="1"/>
  <c r="O400" i="3"/>
  <c r="P400" i="3" l="1"/>
  <c r="Q400" i="3" l="1"/>
  <c r="R400" i="3" l="1"/>
  <c r="S400" i="3" l="1"/>
  <c r="T400" i="3" l="1"/>
  <c r="U400" i="3" l="1"/>
  <c r="V400" i="3" l="1"/>
  <c r="W400" i="3" l="1"/>
  <c r="X400" i="3" l="1"/>
  <c r="Y400" i="3" l="1"/>
  <c r="Z400" i="3" l="1"/>
  <c r="AA400" i="3" l="1"/>
  <c r="AB400" i="3" l="1"/>
  <c r="AD442" i="38"/>
  <c r="AC400" i="3" l="1"/>
  <c r="H442" i="38"/>
  <c r="AE442" i="38" s="1"/>
  <c r="C401" i="3"/>
  <c r="D401" i="3" l="1"/>
  <c r="AD400" i="3"/>
  <c r="H400" i="3"/>
  <c r="AI442" i="38"/>
  <c r="AH400" i="3" s="1"/>
  <c r="E401" i="3" l="1"/>
  <c r="F401" i="3" l="1"/>
  <c r="I401" i="3" l="1"/>
  <c r="AJ443" i="38"/>
  <c r="AI401" i="3" s="1"/>
  <c r="G401" i="3"/>
  <c r="AJ401" i="3" l="1"/>
  <c r="J401" i="3"/>
  <c r="AK401" i="3" l="1"/>
  <c r="K401" i="3"/>
  <c r="L401" i="3" l="1"/>
  <c r="M401" i="3" l="1"/>
  <c r="N401" i="3" l="1"/>
  <c r="AH443" i="38" l="1"/>
  <c r="AG401" i="3" s="1"/>
  <c r="AG443" i="38"/>
  <c r="AF401" i="3" s="1"/>
  <c r="O401" i="3"/>
  <c r="P401" i="3" l="1"/>
  <c r="Q401" i="3" l="1"/>
  <c r="R401" i="3" l="1"/>
  <c r="S401" i="3" l="1"/>
  <c r="T401" i="3" l="1"/>
  <c r="U401" i="3" l="1"/>
  <c r="V401" i="3" l="1"/>
  <c r="W401" i="3" l="1"/>
  <c r="X401" i="3" l="1"/>
  <c r="Y401" i="3" l="1"/>
  <c r="Z401" i="3" l="1"/>
  <c r="AA401" i="3" l="1"/>
  <c r="AB401" i="3" l="1"/>
  <c r="AD443" i="38"/>
  <c r="AC401" i="3" l="1"/>
  <c r="H443" i="38"/>
  <c r="AE443" i="38" s="1"/>
  <c r="C402" i="3"/>
  <c r="D402" i="3" l="1"/>
  <c r="AD401" i="3"/>
  <c r="H401" i="3"/>
  <c r="AI443" i="38"/>
  <c r="AH401" i="3" s="1"/>
  <c r="E402" i="3" l="1"/>
  <c r="F402" i="3" l="1"/>
  <c r="I402" i="3" l="1"/>
  <c r="AJ444" i="38"/>
  <c r="AI402" i="3" s="1"/>
  <c r="G402" i="3"/>
  <c r="AJ402" i="3" l="1"/>
  <c r="J402" i="3"/>
  <c r="AK402" i="3" l="1"/>
  <c r="K402" i="3"/>
  <c r="L402" i="3" l="1"/>
  <c r="M402" i="3" l="1"/>
  <c r="N402" i="3" l="1"/>
  <c r="AG444" i="38" l="1"/>
  <c r="AF402" i="3" s="1"/>
  <c r="AH444" i="38"/>
  <c r="AG402" i="3" s="1"/>
  <c r="O402" i="3"/>
  <c r="P402" i="3" l="1"/>
  <c r="Q402" i="3" l="1"/>
  <c r="R402" i="3" l="1"/>
  <c r="S402" i="3" l="1"/>
  <c r="T402" i="3" l="1"/>
  <c r="U402" i="3" l="1"/>
  <c r="V402" i="3" l="1"/>
  <c r="W402" i="3" l="1"/>
  <c r="X402" i="3" l="1"/>
  <c r="Y402" i="3" l="1"/>
  <c r="Z402" i="3" l="1"/>
  <c r="AA402" i="3" l="1"/>
  <c r="AB402" i="3" l="1"/>
  <c r="AD444" i="38"/>
  <c r="AC402" i="3" l="1"/>
  <c r="H444" i="38"/>
  <c r="AE444" i="38" s="1"/>
  <c r="C403" i="3"/>
  <c r="D403" i="3" l="1"/>
  <c r="AD402" i="3"/>
  <c r="H402" i="3"/>
  <c r="AI444" i="38"/>
  <c r="AH402" i="3" s="1"/>
  <c r="E403" i="3" l="1"/>
  <c r="F403" i="3" l="1"/>
  <c r="I403" i="3" l="1"/>
  <c r="AJ445" i="38"/>
  <c r="AI403" i="3" s="1"/>
  <c r="G403" i="3"/>
  <c r="AJ403" i="3" l="1"/>
  <c r="J403" i="3"/>
  <c r="AK403" i="3" l="1"/>
  <c r="K403" i="3"/>
  <c r="L403" i="3" l="1"/>
  <c r="M403" i="3" l="1"/>
  <c r="N403" i="3" l="1"/>
  <c r="AG445" i="38" l="1"/>
  <c r="AF403" i="3" s="1"/>
  <c r="AH445" i="38"/>
  <c r="AG403" i="3" s="1"/>
  <c r="O403" i="3"/>
  <c r="P403" i="3" l="1"/>
  <c r="Q403" i="3" l="1"/>
  <c r="R403" i="3" l="1"/>
  <c r="S403" i="3" l="1"/>
  <c r="T403" i="3" l="1"/>
  <c r="U403" i="3" l="1"/>
  <c r="V403" i="3" l="1"/>
  <c r="W403" i="3" l="1"/>
  <c r="X403" i="3" l="1"/>
  <c r="Y403" i="3" l="1"/>
  <c r="Z403" i="3" l="1"/>
  <c r="AA403" i="3" l="1"/>
  <c r="AB403" i="3" l="1"/>
  <c r="AD445" i="38"/>
  <c r="AC403" i="3" l="1"/>
  <c r="H445" i="38"/>
  <c r="AE445" i="38" s="1"/>
  <c r="C404" i="3"/>
  <c r="D404" i="3" l="1"/>
  <c r="H403" i="3"/>
  <c r="AD403" i="3"/>
  <c r="AI445" i="38"/>
  <c r="AH403" i="3" s="1"/>
  <c r="E404" i="3" l="1"/>
  <c r="F404" i="3" l="1"/>
  <c r="I404" i="3" l="1"/>
  <c r="AJ446" i="38"/>
  <c r="AI404" i="3" s="1"/>
  <c r="G404" i="3"/>
  <c r="AJ404" i="3" l="1"/>
  <c r="J404" i="3"/>
  <c r="AK404" i="3" l="1"/>
  <c r="K404" i="3"/>
  <c r="L404" i="3" l="1"/>
  <c r="M404" i="3" l="1"/>
  <c r="N404" i="3" l="1"/>
  <c r="AH446" i="38" l="1"/>
  <c r="AG404" i="3" s="1"/>
  <c r="AG446" i="38"/>
  <c r="AF404" i="3" s="1"/>
  <c r="O404" i="3"/>
  <c r="P404" i="3" l="1"/>
  <c r="Q404" i="3" l="1"/>
  <c r="R404" i="3" l="1"/>
  <c r="S404" i="3" l="1"/>
  <c r="T404" i="3" l="1"/>
  <c r="U404" i="3" l="1"/>
  <c r="V404" i="3" l="1"/>
  <c r="W404" i="3" l="1"/>
  <c r="X404" i="3" l="1"/>
  <c r="Y404" i="3" l="1"/>
  <c r="Z404" i="3" l="1"/>
  <c r="AA404" i="3" l="1"/>
  <c r="AB404" i="3" l="1"/>
  <c r="AD446" i="38"/>
  <c r="AC404" i="3" l="1"/>
  <c r="H446" i="38"/>
  <c r="AE446" i="38" s="1"/>
  <c r="C405" i="3"/>
  <c r="D405" i="3" l="1"/>
  <c r="H404" i="3"/>
  <c r="AD404" i="3"/>
  <c r="AI446" i="38"/>
  <c r="AH404" i="3" s="1"/>
  <c r="E405" i="3" l="1"/>
  <c r="F405" i="3" l="1"/>
  <c r="I405" i="3" l="1"/>
  <c r="AJ447" i="38"/>
  <c r="AI405" i="3" s="1"/>
  <c r="G405" i="3"/>
  <c r="AJ405" i="3" l="1"/>
  <c r="J405" i="3"/>
  <c r="AK405" i="3" l="1"/>
  <c r="K405" i="3"/>
  <c r="L405" i="3" l="1"/>
  <c r="M405" i="3" l="1"/>
  <c r="N405" i="3" l="1"/>
  <c r="AH447" i="38" l="1"/>
  <c r="AG405" i="3" s="1"/>
  <c r="AG447" i="38"/>
  <c r="AF405" i="3" s="1"/>
  <c r="O405" i="3"/>
  <c r="P405" i="3" l="1"/>
  <c r="Q405" i="3" l="1"/>
  <c r="R405" i="3" l="1"/>
  <c r="S405" i="3" l="1"/>
  <c r="T405" i="3" l="1"/>
  <c r="U405" i="3" l="1"/>
  <c r="V405" i="3" l="1"/>
  <c r="W405" i="3" l="1"/>
  <c r="X405" i="3" l="1"/>
  <c r="Y405" i="3" l="1"/>
  <c r="Z405" i="3" l="1"/>
  <c r="AA405" i="3" l="1"/>
  <c r="AB405" i="3" l="1"/>
  <c r="AD447" i="38"/>
  <c r="AC405" i="3" l="1"/>
  <c r="H447" i="38"/>
  <c r="AE447" i="38" s="1"/>
  <c r="C406" i="3"/>
  <c r="D406" i="3" l="1"/>
  <c r="H405" i="3"/>
  <c r="AD405" i="3"/>
  <c r="AI447" i="38"/>
  <c r="AH405" i="3" s="1"/>
  <c r="E406" i="3" l="1"/>
  <c r="F406" i="3" l="1"/>
  <c r="I406" i="3" l="1"/>
  <c r="AJ448" i="38"/>
  <c r="AI406" i="3" s="1"/>
  <c r="G406" i="3"/>
  <c r="AJ406" i="3" l="1"/>
  <c r="J406" i="3"/>
  <c r="AK406" i="3" l="1"/>
  <c r="K406" i="3"/>
  <c r="L406" i="3" l="1"/>
  <c r="M406" i="3" l="1"/>
  <c r="N406" i="3" l="1"/>
  <c r="AG448" i="38" l="1"/>
  <c r="AF406" i="3" s="1"/>
  <c r="AH448" i="38"/>
  <c r="AG406" i="3" s="1"/>
  <c r="O406" i="3"/>
  <c r="P406" i="3" l="1"/>
  <c r="Q406" i="3" l="1"/>
  <c r="R406" i="3" l="1"/>
  <c r="S406" i="3" l="1"/>
  <c r="T406" i="3" l="1"/>
  <c r="U406" i="3" l="1"/>
  <c r="V406" i="3" l="1"/>
  <c r="W406" i="3" l="1"/>
  <c r="X406" i="3" l="1"/>
  <c r="Y406" i="3" l="1"/>
  <c r="Z406" i="3" l="1"/>
  <c r="AA406" i="3" l="1"/>
  <c r="AB406" i="3" l="1"/>
  <c r="AD448" i="38"/>
  <c r="AC406" i="3" l="1"/>
  <c r="H448" i="38"/>
  <c r="AE448" i="38" s="1"/>
  <c r="C407" i="3"/>
  <c r="D407" i="3" l="1"/>
  <c r="H406" i="3"/>
  <c r="AD406" i="3"/>
  <c r="AI448" i="38"/>
  <c r="AH406" i="3" s="1"/>
  <c r="E407" i="3" l="1"/>
  <c r="F407" i="3" l="1"/>
  <c r="I407" i="3" l="1"/>
  <c r="AJ449" i="38"/>
  <c r="AI407" i="3" s="1"/>
  <c r="G407" i="3"/>
  <c r="AJ407" i="3" l="1"/>
  <c r="J407" i="3"/>
  <c r="AK407" i="3" l="1"/>
  <c r="K407" i="3"/>
  <c r="L407" i="3" l="1"/>
  <c r="M407" i="3" l="1"/>
  <c r="N407" i="3" l="1"/>
  <c r="AG449" i="38" l="1"/>
  <c r="AF407" i="3" s="1"/>
  <c r="AH449" i="38"/>
  <c r="AG407" i="3" s="1"/>
  <c r="O407" i="3"/>
  <c r="P407" i="3" l="1"/>
  <c r="Q407" i="3" l="1"/>
  <c r="R407" i="3" l="1"/>
  <c r="S407" i="3" l="1"/>
  <c r="T407" i="3" l="1"/>
  <c r="U407" i="3" l="1"/>
  <c r="V407" i="3" l="1"/>
  <c r="W407" i="3" l="1"/>
  <c r="X407" i="3" l="1"/>
  <c r="Y407" i="3" l="1"/>
  <c r="Z407" i="3" l="1"/>
  <c r="AA407" i="3" l="1"/>
  <c r="AB407" i="3" l="1"/>
  <c r="AD449" i="38"/>
  <c r="AC407" i="3" l="1"/>
  <c r="H449" i="38"/>
  <c r="AE449" i="38" s="1"/>
  <c r="C408" i="3"/>
  <c r="D408" i="3" l="1"/>
  <c r="H407" i="3"/>
  <c r="AD407" i="3"/>
  <c r="AI449" i="38"/>
  <c r="AH407" i="3" s="1"/>
  <c r="E408" i="3" l="1"/>
  <c r="F408" i="3" l="1"/>
  <c r="I408" i="3" l="1"/>
  <c r="AJ450" i="38"/>
  <c r="AI408" i="3" s="1"/>
  <c r="G408" i="3"/>
  <c r="AJ408" i="3" l="1"/>
  <c r="J408" i="3"/>
  <c r="AK408" i="3" l="1"/>
  <c r="K408" i="3"/>
  <c r="L408" i="3" l="1"/>
  <c r="M408" i="3" l="1"/>
  <c r="N408" i="3" l="1"/>
  <c r="AH450" i="38" l="1"/>
  <c r="AG408" i="3" s="1"/>
  <c r="AG450" i="38"/>
  <c r="AF408" i="3" s="1"/>
  <c r="O408" i="3"/>
  <c r="P408" i="3" l="1"/>
  <c r="Q408" i="3" l="1"/>
  <c r="R408" i="3" l="1"/>
  <c r="S408" i="3" l="1"/>
  <c r="T408" i="3" l="1"/>
  <c r="U408" i="3" l="1"/>
  <c r="V408" i="3" l="1"/>
  <c r="W408" i="3" l="1"/>
  <c r="X408" i="3" l="1"/>
  <c r="Y408" i="3" l="1"/>
  <c r="Z408" i="3" l="1"/>
  <c r="AA408" i="3" l="1"/>
  <c r="AB408" i="3" l="1"/>
  <c r="AD450" i="38"/>
  <c r="AC408" i="3" l="1"/>
  <c r="H450" i="38"/>
  <c r="AE450" i="38" s="1"/>
  <c r="C409" i="3"/>
  <c r="D409" i="3" l="1"/>
  <c r="AD408" i="3"/>
  <c r="H408" i="3"/>
  <c r="AI450" i="38"/>
  <c r="AH408" i="3" s="1"/>
  <c r="E409" i="3" l="1"/>
  <c r="F409" i="3" l="1"/>
  <c r="I409" i="3" l="1"/>
  <c r="AJ451" i="38"/>
  <c r="AI409" i="3" s="1"/>
  <c r="G409" i="3"/>
  <c r="AJ409" i="3" l="1"/>
  <c r="J409" i="3"/>
  <c r="AK409" i="3" l="1"/>
  <c r="K409" i="3"/>
  <c r="L409" i="3" l="1"/>
  <c r="M409" i="3" l="1"/>
  <c r="N409" i="3" l="1"/>
  <c r="AH451" i="38" l="1"/>
  <c r="AG409" i="3" s="1"/>
  <c r="AG451" i="38"/>
  <c r="AF409" i="3" s="1"/>
  <c r="O409" i="3"/>
  <c r="P409" i="3" l="1"/>
  <c r="Q409" i="3" l="1"/>
  <c r="R409" i="3" l="1"/>
  <c r="S409" i="3" l="1"/>
  <c r="T409" i="3" l="1"/>
  <c r="U409" i="3" l="1"/>
  <c r="V409" i="3" l="1"/>
  <c r="W409" i="3" l="1"/>
  <c r="X409" i="3" l="1"/>
  <c r="Y409" i="3" l="1"/>
  <c r="Z409" i="3" l="1"/>
  <c r="AA409" i="3" l="1"/>
  <c r="AB409" i="3" l="1"/>
  <c r="AD451" i="38"/>
  <c r="AC409" i="3" l="1"/>
  <c r="H451" i="38"/>
  <c r="AE451" i="38" s="1"/>
  <c r="C410" i="3"/>
  <c r="D410" i="3" l="1"/>
  <c r="H409" i="3"/>
  <c r="AD409" i="3"/>
  <c r="AI451" i="38"/>
  <c r="AH409" i="3" s="1"/>
  <c r="E410" i="3" l="1"/>
  <c r="F410" i="3" l="1"/>
  <c r="I410" i="3" l="1"/>
  <c r="AJ452" i="38"/>
  <c r="AI410" i="3" s="1"/>
  <c r="G410" i="3"/>
  <c r="AJ410" i="3" l="1"/>
  <c r="J410" i="3"/>
  <c r="AK410" i="3" l="1"/>
  <c r="K410" i="3"/>
  <c r="L410" i="3" l="1"/>
  <c r="M410" i="3" l="1"/>
  <c r="N410" i="3" l="1"/>
  <c r="AG452" i="38" l="1"/>
  <c r="AF410" i="3" s="1"/>
  <c r="AH452" i="38"/>
  <c r="AG410" i="3" s="1"/>
  <c r="O410" i="3"/>
  <c r="P410" i="3" l="1"/>
  <c r="Q410" i="3" l="1"/>
  <c r="R410" i="3" l="1"/>
  <c r="S410" i="3" l="1"/>
  <c r="T410" i="3" l="1"/>
  <c r="U410" i="3" l="1"/>
  <c r="V410" i="3" l="1"/>
  <c r="W410" i="3" l="1"/>
  <c r="X410" i="3" l="1"/>
  <c r="Y410" i="3" l="1"/>
  <c r="Z410" i="3" l="1"/>
  <c r="AA410" i="3" l="1"/>
  <c r="AB410" i="3" l="1"/>
  <c r="AD452" i="38"/>
  <c r="AC410" i="3" l="1"/>
  <c r="H452" i="38"/>
  <c r="AE452" i="38" s="1"/>
  <c r="C411" i="3"/>
  <c r="D411" i="3" l="1"/>
  <c r="AD410" i="3"/>
  <c r="H410" i="3"/>
  <c r="AI452" i="38"/>
  <c r="AH410" i="3" s="1"/>
  <c r="E411" i="3" l="1"/>
  <c r="F411" i="3" l="1"/>
  <c r="I411" i="3" l="1"/>
  <c r="AJ453" i="38"/>
  <c r="AI411" i="3" s="1"/>
  <c r="G411" i="3"/>
  <c r="AJ411" i="3" l="1"/>
  <c r="J411" i="3"/>
  <c r="AK411" i="3" l="1"/>
  <c r="K411" i="3"/>
  <c r="L411" i="3" l="1"/>
  <c r="M411" i="3" l="1"/>
  <c r="N411" i="3" l="1"/>
  <c r="AG453" i="38" l="1"/>
  <c r="AF411" i="3" s="1"/>
  <c r="AH453" i="38"/>
  <c r="AG411" i="3" s="1"/>
  <c r="O411" i="3"/>
  <c r="P411" i="3" l="1"/>
  <c r="Q411" i="3" l="1"/>
  <c r="R411" i="3" l="1"/>
  <c r="S411" i="3" l="1"/>
  <c r="T411" i="3" l="1"/>
  <c r="U411" i="3" l="1"/>
  <c r="V411" i="3" l="1"/>
  <c r="W411" i="3" l="1"/>
  <c r="X411" i="3" l="1"/>
  <c r="Y411" i="3" l="1"/>
  <c r="Z411" i="3" l="1"/>
  <c r="AA411" i="3" l="1"/>
  <c r="AB411" i="3" l="1"/>
  <c r="AD453" i="38"/>
  <c r="AC411" i="3" l="1"/>
  <c r="H453" i="38"/>
  <c r="AE453" i="38" s="1"/>
  <c r="C412" i="3"/>
  <c r="D412" i="3" l="1"/>
  <c r="H411" i="3"/>
  <c r="AD411" i="3"/>
  <c r="AI453" i="38"/>
  <c r="AH411" i="3" s="1"/>
  <c r="E412" i="3" l="1"/>
  <c r="F412" i="3" l="1"/>
  <c r="I412" i="3" l="1"/>
  <c r="AJ454" i="38"/>
  <c r="AI412" i="3" s="1"/>
  <c r="G412" i="3"/>
  <c r="AJ412" i="3" l="1"/>
  <c r="J412" i="3"/>
  <c r="AK412" i="3" l="1"/>
  <c r="K412" i="3"/>
  <c r="L412" i="3" l="1"/>
  <c r="M412" i="3" l="1"/>
  <c r="N412" i="3" l="1"/>
  <c r="AH454" i="38" l="1"/>
  <c r="AG412" i="3" s="1"/>
  <c r="AG454" i="38"/>
  <c r="AF412" i="3" s="1"/>
  <c r="O412" i="3"/>
  <c r="P412" i="3" l="1"/>
  <c r="Q412" i="3" l="1"/>
  <c r="R412" i="3" l="1"/>
  <c r="S412" i="3" l="1"/>
  <c r="T412" i="3" l="1"/>
  <c r="U412" i="3" l="1"/>
  <c r="V412" i="3" l="1"/>
  <c r="W412" i="3" l="1"/>
  <c r="X412" i="3" l="1"/>
  <c r="Y412" i="3" l="1"/>
  <c r="Z412" i="3" l="1"/>
  <c r="AA412" i="3" l="1"/>
  <c r="AB412" i="3" l="1"/>
  <c r="AD454" i="38"/>
  <c r="AC412" i="3" l="1"/>
  <c r="H454" i="38"/>
  <c r="AE454" i="38" s="1"/>
  <c r="C413" i="3"/>
  <c r="D413" i="3" l="1"/>
  <c r="H412" i="3"/>
  <c r="AD412" i="3"/>
  <c r="AI454" i="38"/>
  <c r="AH412" i="3" s="1"/>
  <c r="E413" i="3" l="1"/>
  <c r="F413" i="3" l="1"/>
  <c r="I413" i="3" l="1"/>
  <c r="AJ455" i="38"/>
  <c r="AI413" i="3" s="1"/>
  <c r="G413" i="3"/>
  <c r="AJ413" i="3" l="1"/>
  <c r="J413" i="3"/>
  <c r="AK413" i="3" l="1"/>
  <c r="K413" i="3"/>
  <c r="L413" i="3" l="1"/>
  <c r="M413" i="3" l="1"/>
  <c r="N413" i="3" l="1"/>
  <c r="AH455" i="38" l="1"/>
  <c r="AG413" i="3" s="1"/>
  <c r="AG455" i="38"/>
  <c r="AF413" i="3" s="1"/>
  <c r="O413" i="3"/>
  <c r="P413" i="3" l="1"/>
  <c r="Q413" i="3" l="1"/>
  <c r="R413" i="3" l="1"/>
  <c r="S413" i="3" l="1"/>
  <c r="T413" i="3" l="1"/>
  <c r="U413" i="3" l="1"/>
  <c r="V413" i="3" l="1"/>
  <c r="W413" i="3" l="1"/>
  <c r="X413" i="3" l="1"/>
  <c r="Y413" i="3" l="1"/>
  <c r="Z413" i="3" l="1"/>
  <c r="AA413" i="3" l="1"/>
  <c r="AB413" i="3" l="1"/>
  <c r="AD455" i="38"/>
  <c r="AC413" i="3" l="1"/>
  <c r="H455" i="38"/>
  <c r="AE455" i="38" s="1"/>
  <c r="C414" i="3"/>
  <c r="D414" i="3" l="1"/>
  <c r="AD413" i="3"/>
  <c r="H413" i="3"/>
  <c r="AI455" i="38"/>
  <c r="AH413" i="3" s="1"/>
  <c r="E414" i="3" l="1"/>
  <c r="F414" i="3" l="1"/>
  <c r="I414" i="3" l="1"/>
  <c r="AJ456" i="38"/>
  <c r="AI414" i="3" s="1"/>
  <c r="G414" i="3"/>
  <c r="AJ414" i="3" l="1"/>
  <c r="J414" i="3"/>
  <c r="AK414" i="3" l="1"/>
  <c r="K414" i="3"/>
  <c r="L414" i="3" l="1"/>
  <c r="M414" i="3" l="1"/>
  <c r="N414" i="3" l="1"/>
  <c r="AG456" i="38" l="1"/>
  <c r="AF414" i="3" s="1"/>
  <c r="AH456" i="38"/>
  <c r="AG414" i="3" s="1"/>
  <c r="O414" i="3"/>
  <c r="P414" i="3" l="1"/>
  <c r="Q414" i="3" l="1"/>
  <c r="R414" i="3" l="1"/>
  <c r="S414" i="3" l="1"/>
  <c r="T414" i="3" l="1"/>
  <c r="U414" i="3" l="1"/>
  <c r="V414" i="3" l="1"/>
  <c r="W414" i="3" l="1"/>
  <c r="X414" i="3" l="1"/>
  <c r="Y414" i="3" l="1"/>
  <c r="Z414" i="3" l="1"/>
  <c r="AA414" i="3" l="1"/>
  <c r="AB414" i="3" l="1"/>
  <c r="AD456" i="38"/>
  <c r="AC414" i="3" l="1"/>
  <c r="H456" i="38"/>
  <c r="AE456" i="38" s="1"/>
  <c r="C415" i="3"/>
  <c r="D415" i="3" l="1"/>
  <c r="H414" i="3"/>
  <c r="AD414" i="3"/>
  <c r="AI456" i="38"/>
  <c r="AH414" i="3" s="1"/>
  <c r="E415" i="3" l="1"/>
  <c r="F415" i="3" l="1"/>
  <c r="I415" i="3" l="1"/>
  <c r="AJ457" i="38"/>
  <c r="AI415" i="3" s="1"/>
  <c r="G415" i="3"/>
  <c r="AJ415" i="3" l="1"/>
  <c r="J415" i="3"/>
  <c r="AK415" i="3" l="1"/>
  <c r="K415" i="3"/>
  <c r="L415" i="3" l="1"/>
  <c r="M415" i="3" l="1"/>
  <c r="N415" i="3" l="1"/>
  <c r="AG457" i="38" l="1"/>
  <c r="AF415" i="3" s="1"/>
  <c r="AH457" i="38"/>
  <c r="AG415" i="3" s="1"/>
  <c r="O415" i="3"/>
  <c r="P415" i="3" l="1"/>
  <c r="Q415" i="3" l="1"/>
  <c r="R415" i="3" l="1"/>
  <c r="S415" i="3" l="1"/>
  <c r="T415" i="3" l="1"/>
  <c r="U415" i="3" l="1"/>
  <c r="V415" i="3" l="1"/>
  <c r="W415" i="3" l="1"/>
  <c r="X415" i="3" l="1"/>
  <c r="Y415" i="3" l="1"/>
  <c r="Z415" i="3" l="1"/>
  <c r="AA415" i="3" l="1"/>
  <c r="AB415" i="3" l="1"/>
  <c r="AD457" i="38"/>
  <c r="AC415" i="3" l="1"/>
  <c r="H457" i="38"/>
  <c r="AE457" i="38" s="1"/>
  <c r="C416" i="3"/>
  <c r="D416" i="3" l="1"/>
  <c r="AD415" i="3"/>
  <c r="H415" i="3"/>
  <c r="AI457" i="38"/>
  <c r="AH415" i="3" s="1"/>
  <c r="E416" i="3" l="1"/>
  <c r="F416" i="3" l="1"/>
  <c r="I416" i="3" l="1"/>
  <c r="AJ458" i="38"/>
  <c r="AI416" i="3" s="1"/>
  <c r="G416" i="3"/>
  <c r="AJ416" i="3" l="1"/>
  <c r="J416" i="3"/>
  <c r="AK416" i="3" l="1"/>
  <c r="K416" i="3"/>
  <c r="L416" i="3" l="1"/>
  <c r="M416" i="3" l="1"/>
  <c r="N416" i="3" l="1"/>
  <c r="AH458" i="38" l="1"/>
  <c r="AG416" i="3" s="1"/>
  <c r="AG458" i="38"/>
  <c r="AF416" i="3" s="1"/>
  <c r="O416" i="3"/>
  <c r="P416" i="3" l="1"/>
  <c r="Q416" i="3" l="1"/>
  <c r="R416" i="3" l="1"/>
  <c r="S416" i="3" l="1"/>
  <c r="T416" i="3" l="1"/>
  <c r="U416" i="3" l="1"/>
  <c r="V416" i="3" l="1"/>
  <c r="W416" i="3" l="1"/>
  <c r="X416" i="3" l="1"/>
  <c r="Y416" i="3" l="1"/>
  <c r="Z416" i="3" l="1"/>
  <c r="AA416" i="3" l="1"/>
  <c r="AB416" i="3" l="1"/>
  <c r="AD458" i="38"/>
  <c r="AC416" i="3" l="1"/>
  <c r="H458" i="38"/>
  <c r="AE458" i="38" s="1"/>
  <c r="C417" i="3"/>
  <c r="D417" i="3" l="1"/>
  <c r="H416" i="3"/>
  <c r="AD416" i="3"/>
  <c r="AI458" i="38"/>
  <c r="AH416" i="3" s="1"/>
  <c r="E417" i="3" l="1"/>
  <c r="F417" i="3" l="1"/>
  <c r="I417" i="3" l="1"/>
  <c r="AJ459" i="38"/>
  <c r="AI417" i="3" s="1"/>
  <c r="G417" i="3"/>
  <c r="AJ417" i="3" l="1"/>
  <c r="J417" i="3"/>
  <c r="AK417" i="3" l="1"/>
  <c r="K417" i="3"/>
  <c r="L417" i="3" l="1"/>
  <c r="M417" i="3" l="1"/>
  <c r="N417" i="3" l="1"/>
  <c r="AH459" i="38" l="1"/>
  <c r="AG417" i="3" s="1"/>
  <c r="AG459" i="38"/>
  <c r="AF417" i="3" s="1"/>
  <c r="O417" i="3"/>
  <c r="P417" i="3" l="1"/>
  <c r="Q417" i="3" l="1"/>
  <c r="R417" i="3" l="1"/>
  <c r="S417" i="3" l="1"/>
  <c r="T417" i="3" l="1"/>
  <c r="U417" i="3" l="1"/>
  <c r="V417" i="3" l="1"/>
  <c r="W417" i="3" l="1"/>
  <c r="X417" i="3" l="1"/>
  <c r="Y417" i="3" l="1"/>
  <c r="Z417" i="3" l="1"/>
  <c r="AA417" i="3" l="1"/>
  <c r="AB417" i="3" l="1"/>
  <c r="AD459" i="38"/>
  <c r="AC417" i="3" l="1"/>
  <c r="H459" i="38"/>
  <c r="AE459" i="38" s="1"/>
  <c r="C418" i="3"/>
  <c r="D418" i="3" l="1"/>
  <c r="AD417" i="3"/>
  <c r="H417" i="3"/>
  <c r="AI459" i="38"/>
  <c r="AH417" i="3" s="1"/>
  <c r="E418" i="3" l="1"/>
  <c r="F418" i="3" l="1"/>
  <c r="I418" i="3" l="1"/>
  <c r="AJ460" i="38"/>
  <c r="AI418" i="3" s="1"/>
  <c r="G418" i="3"/>
  <c r="AJ418" i="3" l="1"/>
  <c r="J418" i="3"/>
  <c r="AK418" i="3" l="1"/>
  <c r="K418" i="3"/>
  <c r="L418" i="3" l="1"/>
  <c r="M418" i="3" l="1"/>
  <c r="N418" i="3" l="1"/>
  <c r="AG460" i="38" l="1"/>
  <c r="AF418" i="3" s="1"/>
  <c r="AH460" i="38"/>
  <c r="AG418" i="3" s="1"/>
  <c r="O418" i="3"/>
  <c r="P418" i="3" l="1"/>
  <c r="Q418" i="3" l="1"/>
  <c r="R418" i="3" l="1"/>
  <c r="S418" i="3" l="1"/>
  <c r="T418" i="3" l="1"/>
  <c r="U418" i="3" l="1"/>
  <c r="V418" i="3" l="1"/>
  <c r="W418" i="3" l="1"/>
  <c r="X418" i="3" l="1"/>
  <c r="Y418" i="3" l="1"/>
  <c r="Z418" i="3" l="1"/>
  <c r="AA418" i="3" l="1"/>
  <c r="AB418" i="3" l="1"/>
  <c r="AD460" i="38"/>
  <c r="AC418" i="3" l="1"/>
  <c r="H460" i="38"/>
  <c r="AE460" i="38" s="1"/>
  <c r="C419" i="3"/>
  <c r="D419" i="3" l="1"/>
  <c r="H418" i="3"/>
  <c r="AD418" i="3"/>
  <c r="AI460" i="38"/>
  <c r="AH418" i="3" s="1"/>
  <c r="E419" i="3" l="1"/>
  <c r="F419" i="3" l="1"/>
  <c r="I419" i="3" l="1"/>
  <c r="AJ461" i="38"/>
  <c r="AI419" i="3" s="1"/>
  <c r="G419" i="3"/>
  <c r="AJ419" i="3" l="1"/>
  <c r="J419" i="3"/>
  <c r="AK419" i="3" l="1"/>
  <c r="K419" i="3"/>
  <c r="L419" i="3" l="1"/>
  <c r="M419" i="3" l="1"/>
  <c r="N419" i="3" l="1"/>
  <c r="AG461" i="38" l="1"/>
  <c r="AF419" i="3" s="1"/>
  <c r="AH461" i="38"/>
  <c r="AG419" i="3" s="1"/>
  <c r="O419" i="3"/>
  <c r="P419" i="3" l="1"/>
  <c r="Q419" i="3" l="1"/>
  <c r="R419" i="3" l="1"/>
  <c r="S419" i="3" l="1"/>
  <c r="T419" i="3" l="1"/>
  <c r="U419" i="3" l="1"/>
  <c r="V419" i="3" l="1"/>
  <c r="W419" i="3" l="1"/>
  <c r="X419" i="3" l="1"/>
  <c r="Y419" i="3" l="1"/>
  <c r="Z419" i="3" l="1"/>
  <c r="AA419" i="3" l="1"/>
  <c r="AB419" i="3" l="1"/>
  <c r="AD461" i="38"/>
  <c r="AC419" i="3" l="1"/>
  <c r="H461" i="38"/>
  <c r="AE461" i="38" s="1"/>
  <c r="C420" i="3"/>
  <c r="D420" i="3" l="1"/>
  <c r="AD419" i="3"/>
  <c r="H419" i="3"/>
  <c r="AI461" i="38"/>
  <c r="AH419" i="3" s="1"/>
  <c r="E420" i="3" l="1"/>
  <c r="F420" i="3" l="1"/>
  <c r="I420" i="3" l="1"/>
  <c r="AJ462" i="38"/>
  <c r="AI420" i="3" s="1"/>
  <c r="G420" i="3"/>
  <c r="AJ420" i="3" l="1"/>
  <c r="J420" i="3"/>
  <c r="AK420" i="3" l="1"/>
  <c r="K420" i="3"/>
  <c r="L420" i="3" l="1"/>
  <c r="M420" i="3" l="1"/>
  <c r="N420" i="3" l="1"/>
  <c r="AH462" i="38" l="1"/>
  <c r="AG420" i="3" s="1"/>
  <c r="AG462" i="38"/>
  <c r="AF420" i="3" s="1"/>
  <c r="O420" i="3"/>
  <c r="P420" i="3" l="1"/>
  <c r="Q420" i="3" l="1"/>
  <c r="R420" i="3" l="1"/>
  <c r="S420" i="3" l="1"/>
  <c r="T420" i="3" l="1"/>
  <c r="U420" i="3" l="1"/>
  <c r="V420" i="3" l="1"/>
  <c r="W420" i="3" l="1"/>
  <c r="X420" i="3" l="1"/>
  <c r="Y420" i="3" l="1"/>
  <c r="Z420" i="3" l="1"/>
  <c r="AA420" i="3" l="1"/>
  <c r="AB420" i="3" l="1"/>
  <c r="AD462" i="38"/>
  <c r="AC420" i="3" l="1"/>
  <c r="H462" i="38"/>
  <c r="AE462" i="38" s="1"/>
  <c r="C421" i="3"/>
  <c r="D421" i="3" l="1"/>
  <c r="H420" i="3"/>
  <c r="AD420" i="3"/>
  <c r="AI462" i="38"/>
  <c r="AH420" i="3" s="1"/>
  <c r="E421" i="3" l="1"/>
  <c r="F421" i="3" l="1"/>
  <c r="I421" i="3" l="1"/>
  <c r="AJ463" i="38"/>
  <c r="AI421" i="3" s="1"/>
  <c r="G421" i="3"/>
  <c r="AJ421" i="3" l="1"/>
  <c r="J421" i="3"/>
  <c r="AK421" i="3" l="1"/>
  <c r="K421" i="3"/>
  <c r="L421" i="3" l="1"/>
  <c r="M421" i="3" l="1"/>
  <c r="N421" i="3" l="1"/>
  <c r="AH463" i="38" l="1"/>
  <c r="AG421" i="3" s="1"/>
  <c r="AG463" i="38"/>
  <c r="AF421" i="3" s="1"/>
  <c r="O421" i="3"/>
  <c r="P421" i="3" l="1"/>
  <c r="Q421" i="3" l="1"/>
  <c r="R421" i="3" l="1"/>
  <c r="S421" i="3" l="1"/>
  <c r="T421" i="3" l="1"/>
  <c r="U421" i="3" l="1"/>
  <c r="V421" i="3" l="1"/>
  <c r="W421" i="3" l="1"/>
  <c r="X421" i="3" l="1"/>
  <c r="Y421" i="3" l="1"/>
  <c r="Z421" i="3" l="1"/>
  <c r="AA421" i="3" l="1"/>
  <c r="AB421" i="3" l="1"/>
  <c r="AD463" i="38"/>
  <c r="AC421" i="3" l="1"/>
  <c r="H463" i="38"/>
  <c r="AE463" i="38" s="1"/>
  <c r="C422" i="3"/>
  <c r="D422" i="3" l="1"/>
  <c r="AD421" i="3"/>
  <c r="H421" i="3"/>
  <c r="AI463" i="38"/>
  <c r="AH421" i="3" s="1"/>
  <c r="E422" i="3" l="1"/>
  <c r="F422" i="3" l="1"/>
  <c r="I422" i="3" l="1"/>
  <c r="AJ464" i="38"/>
  <c r="AI422" i="3" s="1"/>
  <c r="G422" i="3"/>
  <c r="AJ422" i="3" l="1"/>
  <c r="J422" i="3"/>
  <c r="AK422" i="3" l="1"/>
  <c r="K422" i="3"/>
  <c r="L422" i="3" l="1"/>
  <c r="M422" i="3" l="1"/>
  <c r="N422" i="3" l="1"/>
  <c r="AG464" i="38" l="1"/>
  <c r="AF422" i="3" s="1"/>
  <c r="AH464" i="38"/>
  <c r="AG422" i="3" s="1"/>
  <c r="O422" i="3"/>
  <c r="P422" i="3" l="1"/>
  <c r="Q422" i="3" l="1"/>
  <c r="R422" i="3" l="1"/>
  <c r="S422" i="3" l="1"/>
  <c r="T422" i="3" l="1"/>
  <c r="U422" i="3" l="1"/>
  <c r="V422" i="3" l="1"/>
  <c r="W422" i="3" l="1"/>
  <c r="X422" i="3" l="1"/>
  <c r="Y422" i="3" l="1"/>
  <c r="Z422" i="3" l="1"/>
  <c r="AA422" i="3" l="1"/>
  <c r="AB422" i="3" l="1"/>
  <c r="AD464" i="38"/>
  <c r="AC422" i="3" l="1"/>
  <c r="H464" i="38"/>
  <c r="AE464" i="38" s="1"/>
  <c r="C423" i="3"/>
  <c r="D423" i="3" l="1"/>
  <c r="AD422" i="3"/>
  <c r="H422" i="3"/>
  <c r="AI464" i="38"/>
  <c r="AH422" i="3" s="1"/>
  <c r="E423" i="3" l="1"/>
  <c r="F423" i="3" l="1"/>
  <c r="I423" i="3" l="1"/>
  <c r="AJ465" i="38"/>
  <c r="AI423" i="3" s="1"/>
  <c r="G423" i="3"/>
  <c r="AJ423" i="3" l="1"/>
  <c r="J423" i="3"/>
  <c r="AK423" i="3" l="1"/>
  <c r="K423" i="3"/>
  <c r="L423" i="3" l="1"/>
  <c r="M423" i="3" l="1"/>
  <c r="N423" i="3" l="1"/>
  <c r="AG465" i="38" l="1"/>
  <c r="AF423" i="3" s="1"/>
  <c r="AH465" i="38"/>
  <c r="AG423" i="3" s="1"/>
  <c r="O423" i="3"/>
  <c r="P423" i="3" l="1"/>
  <c r="Q423" i="3" l="1"/>
  <c r="R423" i="3" l="1"/>
  <c r="S423" i="3" l="1"/>
  <c r="T423" i="3" l="1"/>
  <c r="U423" i="3" l="1"/>
  <c r="V423" i="3" l="1"/>
  <c r="W423" i="3" l="1"/>
  <c r="X423" i="3" l="1"/>
  <c r="Y423" i="3" l="1"/>
  <c r="Z423" i="3" l="1"/>
  <c r="AA423" i="3" l="1"/>
  <c r="AB423" i="3" l="1"/>
  <c r="AD465" i="38"/>
  <c r="AC423" i="3" l="1"/>
  <c r="H465" i="38"/>
  <c r="AE465" i="38" s="1"/>
  <c r="C424" i="3"/>
  <c r="D424" i="3" l="1"/>
  <c r="AD423" i="3"/>
  <c r="H423" i="3"/>
  <c r="AI465" i="38"/>
  <c r="AH423" i="3" s="1"/>
  <c r="E424" i="3" l="1"/>
  <c r="F424" i="3" l="1"/>
  <c r="I424" i="3" l="1"/>
  <c r="AJ466" i="38"/>
  <c r="AI424" i="3" s="1"/>
  <c r="G424" i="3"/>
  <c r="AJ424" i="3" l="1"/>
  <c r="J424" i="3"/>
  <c r="AK424" i="3" l="1"/>
  <c r="K424" i="3"/>
  <c r="L424" i="3" l="1"/>
  <c r="M424" i="3" l="1"/>
  <c r="N424" i="3" l="1"/>
  <c r="AH466" i="38" l="1"/>
  <c r="AG424" i="3" s="1"/>
  <c r="AG466" i="38"/>
  <c r="AF424" i="3" s="1"/>
  <c r="O424" i="3"/>
  <c r="P424" i="3" l="1"/>
  <c r="Q424" i="3" l="1"/>
  <c r="R424" i="3" l="1"/>
  <c r="S424" i="3" l="1"/>
  <c r="T424" i="3" l="1"/>
  <c r="U424" i="3" l="1"/>
  <c r="V424" i="3" l="1"/>
  <c r="W424" i="3" l="1"/>
  <c r="X424" i="3" l="1"/>
  <c r="Y424" i="3" l="1"/>
  <c r="Z424" i="3" l="1"/>
  <c r="AA424" i="3" l="1"/>
  <c r="AB424" i="3" l="1"/>
  <c r="AD466" i="38"/>
  <c r="AC424" i="3" l="1"/>
  <c r="H466" i="38"/>
  <c r="AE466" i="38" s="1"/>
  <c r="C425" i="3"/>
  <c r="D425" i="3" l="1"/>
  <c r="H424" i="3"/>
  <c r="AD424" i="3"/>
  <c r="AI466" i="38"/>
  <c r="AH424" i="3" s="1"/>
  <c r="E425" i="3" l="1"/>
  <c r="F425" i="3" l="1"/>
  <c r="I425" i="3" l="1"/>
  <c r="AJ467" i="38"/>
  <c r="AI425" i="3" s="1"/>
  <c r="G425" i="3"/>
  <c r="AJ425" i="3" l="1"/>
  <c r="J425" i="3"/>
  <c r="AK425" i="3" l="1"/>
  <c r="K425" i="3"/>
  <c r="L425" i="3" l="1"/>
  <c r="M425" i="3" l="1"/>
  <c r="N425" i="3" l="1"/>
  <c r="AH467" i="38" l="1"/>
  <c r="AG425" i="3" s="1"/>
  <c r="AG467" i="38"/>
  <c r="AF425" i="3" s="1"/>
  <c r="O425" i="3"/>
  <c r="P425" i="3" l="1"/>
  <c r="Q425" i="3" l="1"/>
  <c r="R425" i="3" l="1"/>
  <c r="S425" i="3" l="1"/>
  <c r="T425" i="3" l="1"/>
  <c r="U425" i="3" l="1"/>
  <c r="V425" i="3" l="1"/>
  <c r="W425" i="3" l="1"/>
  <c r="X425" i="3" l="1"/>
  <c r="Y425" i="3" l="1"/>
  <c r="Z425" i="3" l="1"/>
  <c r="AA425" i="3" l="1"/>
  <c r="AB425" i="3" l="1"/>
  <c r="AD467" i="38"/>
  <c r="AC425" i="3" l="1"/>
  <c r="H467" i="38"/>
  <c r="AE467" i="38" s="1"/>
  <c r="C426" i="3"/>
  <c r="D426" i="3" l="1"/>
  <c r="AD425" i="3"/>
  <c r="H425" i="3"/>
  <c r="AI467" i="38"/>
  <c r="AH425" i="3" s="1"/>
  <c r="E426" i="3" l="1"/>
  <c r="F426" i="3" l="1"/>
  <c r="I426" i="3" l="1"/>
  <c r="AJ468" i="38"/>
  <c r="AI426" i="3" s="1"/>
  <c r="G426" i="3"/>
  <c r="AJ426" i="3" l="1"/>
  <c r="J426" i="3"/>
  <c r="AK426" i="3" l="1"/>
  <c r="K426" i="3"/>
  <c r="L426" i="3" l="1"/>
  <c r="M426" i="3" l="1"/>
  <c r="N426" i="3" l="1"/>
  <c r="AG468" i="38" l="1"/>
  <c r="AF426" i="3" s="1"/>
  <c r="AH468" i="38"/>
  <c r="AG426" i="3" s="1"/>
  <c r="O426" i="3"/>
  <c r="P426" i="3" l="1"/>
  <c r="Q426" i="3" l="1"/>
  <c r="R426" i="3" l="1"/>
  <c r="S426" i="3" l="1"/>
  <c r="T426" i="3" l="1"/>
  <c r="U426" i="3" l="1"/>
  <c r="V426" i="3" l="1"/>
  <c r="W426" i="3" l="1"/>
  <c r="X426" i="3" l="1"/>
  <c r="Y426" i="3" l="1"/>
  <c r="Z426" i="3" l="1"/>
  <c r="AA426" i="3" l="1"/>
  <c r="AB426" i="3" l="1"/>
  <c r="AD468" i="38"/>
  <c r="AC426" i="3" l="1"/>
  <c r="H468" i="38"/>
  <c r="AE468" i="38" s="1"/>
  <c r="C427" i="3"/>
  <c r="D427" i="3" l="1"/>
  <c r="H426" i="3"/>
  <c r="AD426" i="3"/>
  <c r="AI468" i="38"/>
  <c r="AH426" i="3" s="1"/>
  <c r="E427" i="3" l="1"/>
  <c r="F427" i="3" l="1"/>
  <c r="I427" i="3" l="1"/>
  <c r="AJ469" i="38"/>
  <c r="AI427" i="3" s="1"/>
  <c r="G427" i="3"/>
  <c r="AJ427" i="3" l="1"/>
  <c r="J427" i="3"/>
  <c r="AK427" i="3" l="1"/>
  <c r="K427" i="3"/>
  <c r="L427" i="3" l="1"/>
  <c r="M427" i="3" l="1"/>
  <c r="N427" i="3" l="1"/>
  <c r="AG469" i="38" l="1"/>
  <c r="AF427" i="3" s="1"/>
  <c r="AH469" i="38"/>
  <c r="AG427" i="3" s="1"/>
  <c r="O427" i="3"/>
  <c r="P427" i="3" l="1"/>
  <c r="Q427" i="3" l="1"/>
  <c r="R427" i="3" l="1"/>
  <c r="S427" i="3" l="1"/>
  <c r="T427" i="3" l="1"/>
  <c r="U427" i="3" l="1"/>
  <c r="V427" i="3" l="1"/>
  <c r="W427" i="3" l="1"/>
  <c r="X427" i="3" l="1"/>
  <c r="Y427" i="3" l="1"/>
  <c r="Z427" i="3" l="1"/>
  <c r="AA427" i="3" l="1"/>
  <c r="AB427" i="3" l="1"/>
  <c r="AD469" i="38"/>
  <c r="AC427" i="3" l="1"/>
  <c r="H469" i="38"/>
  <c r="AE469" i="38" s="1"/>
  <c r="C428" i="3"/>
  <c r="D428" i="3" l="1"/>
  <c r="AD427" i="3"/>
  <c r="H427" i="3"/>
  <c r="AI469" i="38"/>
  <c r="AH427" i="3" s="1"/>
  <c r="E428" i="3" l="1"/>
  <c r="F428" i="3" l="1"/>
  <c r="I428" i="3" l="1"/>
  <c r="AJ470" i="38"/>
  <c r="AI428" i="3" s="1"/>
  <c r="G428" i="3"/>
  <c r="AJ428" i="3" l="1"/>
  <c r="J428" i="3"/>
  <c r="AK428" i="3" l="1"/>
  <c r="K428" i="3"/>
  <c r="L428" i="3" l="1"/>
  <c r="M428" i="3" l="1"/>
  <c r="N428" i="3" l="1"/>
  <c r="AH470" i="38" l="1"/>
  <c r="AG428" i="3" s="1"/>
  <c r="AG470" i="38"/>
  <c r="AF428" i="3" s="1"/>
  <c r="O428" i="3"/>
  <c r="P428" i="3" l="1"/>
  <c r="Q428" i="3" l="1"/>
  <c r="R428" i="3" l="1"/>
  <c r="S428" i="3" l="1"/>
  <c r="T428" i="3" l="1"/>
  <c r="U428" i="3" l="1"/>
  <c r="V428" i="3" l="1"/>
  <c r="W428" i="3" l="1"/>
  <c r="X428" i="3" l="1"/>
  <c r="Y428" i="3" l="1"/>
  <c r="Z428" i="3" l="1"/>
  <c r="AA428" i="3" l="1"/>
  <c r="AB428" i="3" l="1"/>
  <c r="AD470" i="38"/>
  <c r="AC428" i="3" l="1"/>
  <c r="H470" i="38"/>
  <c r="AE470" i="38" s="1"/>
  <c r="C429" i="3"/>
  <c r="D429" i="3" l="1"/>
  <c r="AD428" i="3"/>
  <c r="H428" i="3"/>
  <c r="AI470" i="38"/>
  <c r="AH428" i="3" s="1"/>
  <c r="E429" i="3" l="1"/>
  <c r="F429" i="3" l="1"/>
  <c r="I429" i="3" l="1"/>
  <c r="AJ471" i="38"/>
  <c r="AI429" i="3" s="1"/>
  <c r="G429" i="3"/>
  <c r="AJ429" i="3" l="1"/>
  <c r="J429" i="3"/>
  <c r="AK429" i="3" l="1"/>
  <c r="K429" i="3"/>
  <c r="L429" i="3" l="1"/>
  <c r="M429" i="3" l="1"/>
  <c r="N429" i="3" l="1"/>
  <c r="AH471" i="38" l="1"/>
  <c r="AG429" i="3" s="1"/>
  <c r="AG471" i="38"/>
  <c r="AF429" i="3" s="1"/>
  <c r="O429" i="3"/>
  <c r="P429" i="3" l="1"/>
  <c r="Q429" i="3" l="1"/>
  <c r="R429" i="3" l="1"/>
  <c r="S429" i="3" l="1"/>
  <c r="T429" i="3" l="1"/>
  <c r="U429" i="3" l="1"/>
  <c r="V429" i="3" l="1"/>
  <c r="W429" i="3" l="1"/>
  <c r="X429" i="3" l="1"/>
  <c r="Y429" i="3" l="1"/>
  <c r="Z429" i="3" l="1"/>
  <c r="AA429" i="3" l="1"/>
  <c r="AB429" i="3" l="1"/>
  <c r="AD471" i="38"/>
  <c r="AC429" i="3" l="1"/>
  <c r="H471" i="38"/>
  <c r="AE471" i="38" s="1"/>
  <c r="C430" i="3"/>
  <c r="D430" i="3" l="1"/>
  <c r="H429" i="3"/>
  <c r="AD429" i="3"/>
  <c r="AI471" i="38"/>
  <c r="AH429" i="3" s="1"/>
  <c r="E430" i="3" l="1"/>
  <c r="F430" i="3" l="1"/>
  <c r="I430" i="3" l="1"/>
  <c r="AJ472" i="38"/>
  <c r="AI430" i="3" s="1"/>
  <c r="G430" i="3"/>
  <c r="AJ430" i="3" l="1"/>
  <c r="J430" i="3"/>
  <c r="AK430" i="3" l="1"/>
  <c r="K430" i="3"/>
  <c r="L430" i="3" l="1"/>
  <c r="M430" i="3" l="1"/>
  <c r="N430" i="3" l="1"/>
  <c r="AH472" i="38" l="1"/>
  <c r="AG430" i="3" s="1"/>
  <c r="AG472" i="38"/>
  <c r="AF430" i="3" s="1"/>
  <c r="O430" i="3"/>
  <c r="P430" i="3" l="1"/>
  <c r="Q430" i="3" l="1"/>
  <c r="R430" i="3" l="1"/>
  <c r="S430" i="3" l="1"/>
  <c r="T430" i="3" l="1"/>
  <c r="U430" i="3" l="1"/>
  <c r="V430" i="3" l="1"/>
  <c r="W430" i="3" l="1"/>
  <c r="X430" i="3" l="1"/>
  <c r="Y430" i="3" l="1"/>
  <c r="Z430" i="3" l="1"/>
  <c r="AA430" i="3" l="1"/>
  <c r="AB430" i="3" l="1"/>
  <c r="AD472" i="38"/>
  <c r="AC430" i="3" l="1"/>
  <c r="H472" i="38"/>
  <c r="AE472" i="38" s="1"/>
  <c r="C431" i="3"/>
  <c r="D431" i="3" l="1"/>
  <c r="H430" i="3"/>
  <c r="AD430" i="3"/>
  <c r="AI472" i="38"/>
  <c r="AH430" i="3" s="1"/>
  <c r="E431" i="3" l="1"/>
  <c r="F431" i="3" l="1"/>
  <c r="I431" i="3" l="1"/>
  <c r="AJ473" i="38"/>
  <c r="AI431" i="3" s="1"/>
  <c r="G431" i="3"/>
  <c r="AJ431" i="3" l="1"/>
  <c r="J431" i="3"/>
  <c r="AK431" i="3" l="1"/>
  <c r="K431" i="3"/>
  <c r="L431" i="3" l="1"/>
  <c r="M431" i="3" l="1"/>
  <c r="N431" i="3" l="1"/>
  <c r="AG473" i="38" l="1"/>
  <c r="AF431" i="3" s="1"/>
  <c r="AH473" i="38"/>
  <c r="AG431" i="3" s="1"/>
  <c r="O431" i="3"/>
  <c r="P431" i="3" l="1"/>
  <c r="Q431" i="3" l="1"/>
  <c r="R431" i="3" l="1"/>
  <c r="S431" i="3" l="1"/>
  <c r="T431" i="3" l="1"/>
  <c r="U431" i="3" l="1"/>
  <c r="V431" i="3" l="1"/>
  <c r="W431" i="3" l="1"/>
  <c r="X431" i="3" l="1"/>
  <c r="Y431" i="3" l="1"/>
  <c r="Z431" i="3" l="1"/>
  <c r="AA431" i="3" l="1"/>
  <c r="AB431" i="3" l="1"/>
  <c r="AD473" i="38"/>
  <c r="AC431" i="3" l="1"/>
  <c r="H473" i="38"/>
  <c r="AE473" i="38" s="1"/>
  <c r="C432" i="3"/>
  <c r="D432" i="3" l="1"/>
  <c r="H431" i="3"/>
  <c r="AD431" i="3"/>
  <c r="AI473" i="38"/>
  <c r="AH431" i="3" s="1"/>
  <c r="E432" i="3" l="1"/>
  <c r="F432" i="3" l="1"/>
  <c r="I432" i="3" l="1"/>
  <c r="AJ474" i="38"/>
  <c r="AI432" i="3" s="1"/>
  <c r="G432" i="3"/>
  <c r="AJ432" i="3" l="1"/>
  <c r="J432" i="3"/>
  <c r="AK432" i="3" l="1"/>
  <c r="K432" i="3"/>
  <c r="L432" i="3" l="1"/>
  <c r="M432" i="3" l="1"/>
  <c r="N432" i="3" l="1"/>
  <c r="AH474" i="38" l="1"/>
  <c r="AG432" i="3" s="1"/>
  <c r="AG474" i="38"/>
  <c r="AF432" i="3" s="1"/>
  <c r="O432" i="3"/>
  <c r="P432" i="3" l="1"/>
  <c r="Q432" i="3" l="1"/>
  <c r="R432" i="3" l="1"/>
  <c r="S432" i="3" l="1"/>
  <c r="T432" i="3" l="1"/>
  <c r="U432" i="3" l="1"/>
  <c r="V432" i="3" l="1"/>
  <c r="W432" i="3" l="1"/>
  <c r="X432" i="3" l="1"/>
  <c r="Y432" i="3" l="1"/>
  <c r="Z432" i="3" l="1"/>
  <c r="AA432" i="3" l="1"/>
  <c r="AB432" i="3" l="1"/>
  <c r="AD474" i="38"/>
  <c r="AC432" i="3" l="1"/>
  <c r="H474" i="38"/>
  <c r="AE474" i="38" s="1"/>
  <c r="C433" i="3"/>
  <c r="D433" i="3" l="1"/>
  <c r="AD432" i="3"/>
  <c r="H432" i="3"/>
  <c r="AI474" i="38"/>
  <c r="AH432" i="3" s="1"/>
  <c r="E433" i="3" l="1"/>
  <c r="F433" i="3" l="1"/>
  <c r="I433" i="3" l="1"/>
  <c r="AJ475" i="38"/>
  <c r="AI433" i="3" s="1"/>
  <c r="G433" i="3"/>
  <c r="AJ433" i="3" l="1"/>
  <c r="J433" i="3"/>
  <c r="AK433" i="3" l="1"/>
  <c r="K433" i="3"/>
  <c r="L433" i="3" l="1"/>
  <c r="M433" i="3" l="1"/>
  <c r="N433" i="3" l="1"/>
  <c r="AH475" i="38" l="1"/>
  <c r="AG433" i="3" s="1"/>
  <c r="AG475" i="38"/>
  <c r="AF433" i="3" s="1"/>
  <c r="O433" i="3"/>
  <c r="P433" i="3" l="1"/>
  <c r="Q433" i="3" l="1"/>
  <c r="R433" i="3" l="1"/>
  <c r="S433" i="3" l="1"/>
  <c r="T433" i="3" l="1"/>
  <c r="U433" i="3" l="1"/>
  <c r="V433" i="3" l="1"/>
  <c r="W433" i="3" l="1"/>
  <c r="X433" i="3" l="1"/>
  <c r="Y433" i="3" l="1"/>
  <c r="Z433" i="3" l="1"/>
  <c r="AA433" i="3" l="1"/>
  <c r="AB433" i="3" l="1"/>
  <c r="AD475" i="38"/>
  <c r="AC433" i="3" l="1"/>
  <c r="H475" i="38"/>
  <c r="AE475" i="38" s="1"/>
  <c r="C434" i="3"/>
  <c r="D434" i="3" l="1"/>
  <c r="H433" i="3"/>
  <c r="AD433" i="3"/>
  <c r="AI475" i="38"/>
  <c r="AH433" i="3" s="1"/>
  <c r="E434" i="3" l="1"/>
  <c r="F434" i="3" l="1"/>
  <c r="I434" i="3" l="1"/>
  <c r="AJ476" i="38"/>
  <c r="AI434" i="3" s="1"/>
  <c r="G434" i="3"/>
  <c r="AJ434" i="3" l="1"/>
  <c r="J434" i="3"/>
  <c r="AK434" i="3" l="1"/>
  <c r="K434" i="3"/>
  <c r="L434" i="3" l="1"/>
  <c r="M434" i="3" l="1"/>
  <c r="N434" i="3" l="1"/>
  <c r="AG476" i="38" l="1"/>
  <c r="AF434" i="3" s="1"/>
  <c r="O434" i="3"/>
  <c r="AH476" i="38" l="1"/>
  <c r="AG434" i="3" s="1"/>
  <c r="P434" i="3"/>
  <c r="Q434" i="3" l="1"/>
  <c r="R434" i="3" l="1"/>
  <c r="S434" i="3" l="1"/>
  <c r="T434" i="3" l="1"/>
  <c r="U434" i="3" l="1"/>
  <c r="V434" i="3" l="1"/>
  <c r="W434" i="3" l="1"/>
  <c r="X434" i="3" l="1"/>
  <c r="Y434" i="3" l="1"/>
  <c r="Z434" i="3" l="1"/>
  <c r="AA434" i="3" l="1"/>
  <c r="AB434" i="3" l="1"/>
  <c r="AD476" i="38"/>
  <c r="AC434" i="3" l="1"/>
  <c r="H476" i="38"/>
  <c r="AE476" i="38" s="1"/>
  <c r="C435" i="3"/>
  <c r="D435" i="3" l="1"/>
  <c r="AD434" i="3"/>
  <c r="H434" i="3"/>
  <c r="AI476" i="38"/>
  <c r="AH434" i="3" s="1"/>
  <c r="E435" i="3" l="1"/>
  <c r="F435" i="3" l="1"/>
  <c r="I435" i="3" l="1"/>
  <c r="AJ477" i="38"/>
  <c r="AI435" i="3" s="1"/>
  <c r="G435" i="3"/>
  <c r="AJ435" i="3" l="1"/>
  <c r="J435" i="3"/>
  <c r="AK435" i="3" l="1"/>
  <c r="K435" i="3"/>
  <c r="L435" i="3" l="1"/>
  <c r="M435" i="3" l="1"/>
  <c r="N435" i="3" l="1"/>
  <c r="AG477" i="38" l="1"/>
  <c r="AF435" i="3" s="1"/>
  <c r="AH477" i="38"/>
  <c r="AG435" i="3" s="1"/>
  <c r="O435" i="3"/>
  <c r="P435" i="3" l="1"/>
  <c r="Q435" i="3" l="1"/>
  <c r="R435" i="3" l="1"/>
  <c r="S435" i="3" l="1"/>
  <c r="T435" i="3" l="1"/>
  <c r="U435" i="3" l="1"/>
  <c r="V435" i="3" l="1"/>
  <c r="W435" i="3" l="1"/>
  <c r="X435" i="3" l="1"/>
  <c r="Y435" i="3" l="1"/>
  <c r="Z435" i="3" l="1"/>
  <c r="AA435" i="3" l="1"/>
  <c r="AB435" i="3" l="1"/>
  <c r="AD477" i="38"/>
  <c r="AC435" i="3" l="1"/>
  <c r="H477" i="38"/>
  <c r="AE477" i="38" s="1"/>
  <c r="C436" i="3"/>
  <c r="D436" i="3" l="1"/>
  <c r="H435" i="3"/>
  <c r="AD435" i="3"/>
  <c r="AI477" i="38"/>
  <c r="AH435" i="3" s="1"/>
  <c r="E436" i="3" l="1"/>
  <c r="F436" i="3" l="1"/>
  <c r="I436" i="3" l="1"/>
  <c r="AJ478" i="38"/>
  <c r="AI436" i="3" s="1"/>
  <c r="G436" i="3"/>
  <c r="AJ436" i="3" l="1"/>
  <c r="J436" i="3"/>
  <c r="AK436" i="3" l="1"/>
  <c r="K436" i="3"/>
  <c r="L436" i="3" l="1"/>
  <c r="M436" i="3" l="1"/>
  <c r="N436" i="3" l="1"/>
  <c r="AH478" i="38" l="1"/>
  <c r="AG436" i="3" s="1"/>
  <c r="AG478" i="38"/>
  <c r="AF436" i="3" s="1"/>
  <c r="O436" i="3"/>
  <c r="P436" i="3" l="1"/>
  <c r="Q436" i="3" l="1"/>
  <c r="R436" i="3" l="1"/>
  <c r="S436" i="3" l="1"/>
  <c r="T436" i="3" l="1"/>
  <c r="U436" i="3" l="1"/>
  <c r="V436" i="3" l="1"/>
  <c r="W436" i="3" l="1"/>
  <c r="X436" i="3" l="1"/>
  <c r="Y436" i="3" l="1"/>
  <c r="Z436" i="3" l="1"/>
  <c r="AA436" i="3" l="1"/>
  <c r="AB436" i="3" l="1"/>
  <c r="AD478" i="38"/>
  <c r="AC436" i="3" l="1"/>
  <c r="H478" i="38"/>
  <c r="AE478" i="38" s="1"/>
  <c r="C437" i="3"/>
  <c r="D437" i="3" l="1"/>
  <c r="AD436" i="3"/>
  <c r="H436" i="3"/>
  <c r="AI478" i="38"/>
  <c r="AH436" i="3" s="1"/>
  <c r="E437" i="3" l="1"/>
  <c r="F437" i="3" l="1"/>
  <c r="I437" i="3" l="1"/>
  <c r="AJ479" i="38"/>
  <c r="AI437" i="3" s="1"/>
  <c r="G437" i="3"/>
  <c r="AJ437" i="3" l="1"/>
  <c r="J437" i="3"/>
  <c r="AK437" i="3" l="1"/>
  <c r="K437" i="3"/>
  <c r="L437" i="3" l="1"/>
  <c r="M437" i="3" l="1"/>
  <c r="N437" i="3" l="1"/>
  <c r="AH479" i="38" l="1"/>
  <c r="AG437" i="3" s="1"/>
  <c r="AG479" i="38"/>
  <c r="AF437" i="3" s="1"/>
  <c r="O437" i="3"/>
  <c r="P437" i="3" l="1"/>
  <c r="Q437" i="3" l="1"/>
  <c r="R437" i="3" l="1"/>
  <c r="S437" i="3" l="1"/>
  <c r="T437" i="3" l="1"/>
  <c r="U437" i="3" l="1"/>
  <c r="V437" i="3" l="1"/>
  <c r="W437" i="3" l="1"/>
  <c r="X437" i="3" l="1"/>
  <c r="Y437" i="3" l="1"/>
  <c r="Z437" i="3" l="1"/>
  <c r="AA437" i="3" l="1"/>
  <c r="AB437" i="3" l="1"/>
  <c r="AD479" i="38"/>
  <c r="AC437" i="3" l="1"/>
  <c r="H479" i="38"/>
  <c r="AE479" i="38" s="1"/>
  <c r="C438" i="3"/>
  <c r="D438" i="3" l="1"/>
  <c r="AD437" i="3"/>
  <c r="H437" i="3"/>
  <c r="AI479" i="38"/>
  <c r="AH437" i="3" s="1"/>
  <c r="E438" i="3" l="1"/>
  <c r="F438" i="3" l="1"/>
  <c r="I438" i="3" l="1"/>
  <c r="AJ480" i="38"/>
  <c r="AI438" i="3" s="1"/>
  <c r="G438" i="3"/>
  <c r="AJ438" i="3" l="1"/>
  <c r="J438" i="3"/>
  <c r="AK438" i="3" l="1"/>
  <c r="K438" i="3"/>
  <c r="L438" i="3" l="1"/>
  <c r="M438" i="3" l="1"/>
  <c r="N438" i="3" l="1"/>
  <c r="AH480" i="38" l="1"/>
  <c r="AG438" i="3" s="1"/>
  <c r="AG480" i="38"/>
  <c r="AF438" i="3" s="1"/>
  <c r="O438" i="3"/>
  <c r="P438" i="3" l="1"/>
  <c r="Q438" i="3" l="1"/>
  <c r="R438" i="3" l="1"/>
  <c r="S438" i="3" l="1"/>
  <c r="T438" i="3" l="1"/>
  <c r="U438" i="3" l="1"/>
  <c r="V438" i="3" l="1"/>
  <c r="W438" i="3" l="1"/>
  <c r="X438" i="3" l="1"/>
  <c r="Y438" i="3" l="1"/>
  <c r="Z438" i="3" l="1"/>
  <c r="AA438" i="3" l="1"/>
  <c r="AB438" i="3" l="1"/>
  <c r="AD480" i="38"/>
  <c r="AC438" i="3" l="1"/>
  <c r="H480" i="38"/>
  <c r="AE480" i="38" s="1"/>
  <c r="C439" i="3"/>
  <c r="H438" i="3" l="1"/>
  <c r="AD438" i="3"/>
  <c r="AI480" i="38"/>
  <c r="AH438" i="3" s="1"/>
  <c r="D439" i="3"/>
  <c r="E439" i="3" l="1"/>
  <c r="F439" i="3" l="1"/>
  <c r="I439" i="3" l="1"/>
  <c r="AJ481" i="38"/>
  <c r="AI439" i="3" s="1"/>
  <c r="G439" i="3"/>
  <c r="AJ439" i="3" l="1"/>
  <c r="J439" i="3"/>
  <c r="AK439" i="3" l="1"/>
  <c r="K439" i="3"/>
  <c r="L439" i="3" l="1"/>
  <c r="M439" i="3" l="1"/>
  <c r="N439" i="3" l="1"/>
  <c r="AG481" i="38" l="1"/>
  <c r="AF439" i="3" s="1"/>
  <c r="AH481" i="38"/>
  <c r="AG439" i="3" s="1"/>
  <c r="O439" i="3"/>
  <c r="P439" i="3" l="1"/>
  <c r="Q439" i="3" l="1"/>
  <c r="R439" i="3" l="1"/>
  <c r="S439" i="3" l="1"/>
  <c r="T439" i="3" l="1"/>
  <c r="U439" i="3" l="1"/>
  <c r="V439" i="3" l="1"/>
  <c r="W439" i="3" l="1"/>
  <c r="X439" i="3" l="1"/>
  <c r="Y439" i="3" l="1"/>
  <c r="Z439" i="3" l="1"/>
  <c r="AA439" i="3" l="1"/>
  <c r="AB439" i="3" l="1"/>
  <c r="AD481" i="38"/>
  <c r="AC439" i="3" l="1"/>
  <c r="H481" i="38"/>
  <c r="AE481" i="38" s="1"/>
  <c r="C440" i="3"/>
  <c r="D440" i="3" l="1"/>
  <c r="H439" i="3"/>
  <c r="AD439" i="3"/>
  <c r="AI481" i="38"/>
  <c r="AH439" i="3" s="1"/>
  <c r="E440" i="3" l="1"/>
  <c r="F440" i="3" l="1"/>
  <c r="I440" i="3" l="1"/>
  <c r="AJ482" i="38"/>
  <c r="AI440" i="3" s="1"/>
  <c r="G440" i="3"/>
  <c r="AJ440" i="3" l="1"/>
  <c r="J440" i="3"/>
  <c r="AK440" i="3" l="1"/>
  <c r="K440" i="3"/>
  <c r="L440" i="3" l="1"/>
  <c r="M440" i="3" l="1"/>
  <c r="N440" i="3" l="1"/>
  <c r="AH482" i="38" l="1"/>
  <c r="AG440" i="3" s="1"/>
  <c r="AG482" i="38"/>
  <c r="AF440" i="3" s="1"/>
  <c r="O440" i="3"/>
  <c r="P440" i="3" l="1"/>
  <c r="Q440" i="3" l="1"/>
  <c r="R440" i="3" l="1"/>
  <c r="S440" i="3" l="1"/>
  <c r="T440" i="3" l="1"/>
  <c r="U440" i="3" l="1"/>
  <c r="V440" i="3" l="1"/>
  <c r="W440" i="3" l="1"/>
  <c r="X440" i="3" l="1"/>
  <c r="Y440" i="3" l="1"/>
  <c r="Z440" i="3" l="1"/>
  <c r="AA440" i="3" l="1"/>
  <c r="AB440" i="3" l="1"/>
  <c r="AD482" i="38"/>
  <c r="AC440" i="3" l="1"/>
  <c r="H482" i="38"/>
  <c r="AE482" i="38" s="1"/>
  <c r="C441" i="3"/>
  <c r="D441" i="3" l="1"/>
  <c r="H440" i="3"/>
  <c r="AD440" i="3"/>
  <c r="AI482" i="38"/>
  <c r="AH440" i="3" s="1"/>
  <c r="E441" i="3" l="1"/>
  <c r="F441" i="3" l="1"/>
  <c r="I441" i="3" l="1"/>
  <c r="AJ483" i="38"/>
  <c r="AI441" i="3" s="1"/>
  <c r="G441" i="3"/>
  <c r="AJ441" i="3" l="1"/>
  <c r="J441" i="3"/>
  <c r="AK441" i="3" l="1"/>
  <c r="K441" i="3"/>
  <c r="L441" i="3" l="1"/>
  <c r="M441" i="3" l="1"/>
  <c r="N441" i="3" l="1"/>
  <c r="AH483" i="38" l="1"/>
  <c r="AG441" i="3" s="1"/>
  <c r="AG483" i="38"/>
  <c r="AF441" i="3" s="1"/>
  <c r="O441" i="3"/>
  <c r="P441" i="3" l="1"/>
  <c r="Q441" i="3" l="1"/>
  <c r="R441" i="3" l="1"/>
  <c r="S441" i="3" l="1"/>
  <c r="T441" i="3" l="1"/>
  <c r="U441" i="3" l="1"/>
  <c r="V441" i="3" l="1"/>
  <c r="W441" i="3" l="1"/>
  <c r="X441" i="3" l="1"/>
  <c r="Y441" i="3" l="1"/>
  <c r="Z441" i="3" l="1"/>
  <c r="AA441" i="3" l="1"/>
  <c r="AB441" i="3" l="1"/>
  <c r="AD483" i="38"/>
  <c r="AC441" i="3" l="1"/>
  <c r="H483" i="38"/>
  <c r="AE483" i="38" s="1"/>
  <c r="C442" i="3"/>
  <c r="D442" i="3" l="1"/>
  <c r="AD441" i="3"/>
  <c r="H441" i="3"/>
  <c r="AI483" i="38"/>
  <c r="AH441" i="3" s="1"/>
  <c r="E442" i="3" l="1"/>
  <c r="F442" i="3" l="1"/>
  <c r="I442" i="3" l="1"/>
  <c r="AJ484" i="38"/>
  <c r="AI442" i="3" s="1"/>
  <c r="G442" i="3"/>
  <c r="AJ442" i="3" l="1"/>
  <c r="J442" i="3"/>
  <c r="AK442" i="3" l="1"/>
  <c r="K442" i="3"/>
  <c r="L442" i="3" l="1"/>
  <c r="M442" i="3" l="1"/>
  <c r="N442" i="3" l="1"/>
  <c r="AG484" i="38" l="1"/>
  <c r="AF442" i="3" s="1"/>
  <c r="AH484" i="38"/>
  <c r="AG442" i="3" s="1"/>
  <c r="O442" i="3"/>
  <c r="P442" i="3" l="1"/>
  <c r="Q442" i="3" l="1"/>
  <c r="R442" i="3" l="1"/>
  <c r="S442" i="3" l="1"/>
  <c r="T442" i="3" l="1"/>
  <c r="U442" i="3" l="1"/>
  <c r="V442" i="3" l="1"/>
  <c r="W442" i="3" l="1"/>
  <c r="X442" i="3" l="1"/>
  <c r="Y442" i="3" l="1"/>
  <c r="Z442" i="3" l="1"/>
  <c r="AA442" i="3" l="1"/>
  <c r="AB442" i="3" l="1"/>
  <c r="AD484" i="38"/>
  <c r="AC442" i="3" l="1"/>
  <c r="H484" i="38"/>
  <c r="AE484" i="38" s="1"/>
  <c r="C443" i="3"/>
  <c r="D443" i="3" l="1"/>
  <c r="AD442" i="3"/>
  <c r="H442" i="3"/>
  <c r="AI484" i="38"/>
  <c r="AH442" i="3" s="1"/>
  <c r="E443" i="3" l="1"/>
  <c r="F443" i="3" l="1"/>
  <c r="I443" i="3" l="1"/>
  <c r="AJ485" i="38"/>
  <c r="AI443" i="3" s="1"/>
  <c r="G443" i="3"/>
  <c r="AJ443" i="3" l="1"/>
  <c r="J443" i="3"/>
  <c r="AK443" i="3" l="1"/>
  <c r="K443" i="3"/>
  <c r="L443" i="3" l="1"/>
  <c r="M443" i="3" l="1"/>
  <c r="N443" i="3" l="1"/>
  <c r="AG485" i="38" l="1"/>
  <c r="AF443" i="3" s="1"/>
  <c r="AH485" i="38"/>
  <c r="AG443" i="3" s="1"/>
  <c r="O443" i="3"/>
  <c r="P443" i="3" l="1"/>
  <c r="Q443" i="3" l="1"/>
  <c r="R443" i="3" l="1"/>
  <c r="S443" i="3" l="1"/>
  <c r="T443" i="3" l="1"/>
  <c r="U443" i="3" l="1"/>
  <c r="V443" i="3" l="1"/>
  <c r="W443" i="3" l="1"/>
  <c r="X443" i="3" l="1"/>
  <c r="Y443" i="3" l="1"/>
  <c r="Z443" i="3" l="1"/>
  <c r="AA443" i="3" l="1"/>
  <c r="AB443" i="3" l="1"/>
  <c r="AD485" i="38"/>
  <c r="AC443" i="3" l="1"/>
  <c r="H485" i="38"/>
  <c r="AE485" i="38" s="1"/>
  <c r="C444" i="3"/>
  <c r="D444" i="3" l="1"/>
  <c r="H443" i="3"/>
  <c r="AD443" i="3"/>
  <c r="AI485" i="38"/>
  <c r="AH443" i="3" s="1"/>
  <c r="E444" i="3" l="1"/>
  <c r="F444" i="3" l="1"/>
  <c r="I444" i="3" l="1"/>
  <c r="AJ486" i="38"/>
  <c r="AI444" i="3" s="1"/>
  <c r="G444" i="3"/>
  <c r="AJ444" i="3" l="1"/>
  <c r="J444" i="3"/>
  <c r="AK444" i="3" l="1"/>
  <c r="K444" i="3"/>
  <c r="L444" i="3" l="1"/>
  <c r="M444" i="3" l="1"/>
  <c r="N444" i="3" l="1"/>
  <c r="AH486" i="38" l="1"/>
  <c r="AG444" i="3" s="1"/>
  <c r="AG486" i="38"/>
  <c r="AF444" i="3" s="1"/>
  <c r="O444" i="3"/>
  <c r="P444" i="3" l="1"/>
  <c r="Q444" i="3" l="1"/>
  <c r="R444" i="3" l="1"/>
  <c r="S444" i="3" l="1"/>
  <c r="T444" i="3" l="1"/>
  <c r="U444" i="3" l="1"/>
  <c r="V444" i="3" l="1"/>
  <c r="W444" i="3" l="1"/>
  <c r="X444" i="3" l="1"/>
  <c r="Y444" i="3" l="1"/>
  <c r="Z444" i="3" l="1"/>
  <c r="AA444" i="3" l="1"/>
  <c r="AB444" i="3" l="1"/>
  <c r="AD486" i="38"/>
  <c r="AC444" i="3" l="1"/>
  <c r="H486" i="38"/>
  <c r="AE486" i="38" s="1"/>
  <c r="C445" i="3"/>
  <c r="D445" i="3" l="1"/>
  <c r="H444" i="3"/>
  <c r="AD444" i="3"/>
  <c r="AI486" i="38"/>
  <c r="AH444" i="3" s="1"/>
  <c r="E445" i="3" l="1"/>
  <c r="F445" i="3" l="1"/>
  <c r="I445" i="3" l="1"/>
  <c r="AJ487" i="38"/>
  <c r="AI445" i="3" s="1"/>
  <c r="G445" i="3"/>
  <c r="AJ445" i="3" l="1"/>
  <c r="J445" i="3"/>
  <c r="AK445" i="3" l="1"/>
  <c r="K445" i="3"/>
  <c r="L445" i="3" l="1"/>
  <c r="M445" i="3" l="1"/>
  <c r="N445" i="3" l="1"/>
  <c r="AH487" i="38" l="1"/>
  <c r="AG445" i="3" s="1"/>
  <c r="AG487" i="38"/>
  <c r="AF445" i="3" s="1"/>
  <c r="O445" i="3"/>
  <c r="P445" i="3" l="1"/>
  <c r="Q445" i="3" l="1"/>
  <c r="R445" i="3" l="1"/>
  <c r="S445" i="3" l="1"/>
  <c r="T445" i="3" l="1"/>
  <c r="U445" i="3" l="1"/>
  <c r="V445" i="3" l="1"/>
  <c r="W445" i="3" l="1"/>
  <c r="X445" i="3" l="1"/>
  <c r="Y445" i="3" l="1"/>
  <c r="Z445" i="3" l="1"/>
  <c r="AA445" i="3" l="1"/>
  <c r="AB445" i="3" l="1"/>
  <c r="AD487" i="38"/>
  <c r="AC445" i="3" l="1"/>
  <c r="H487" i="38"/>
  <c r="AE487" i="38" s="1"/>
  <c r="C446" i="3"/>
  <c r="D446" i="3" l="1"/>
  <c r="AD445" i="3"/>
  <c r="H445" i="3"/>
  <c r="AI487" i="38"/>
  <c r="AH445" i="3" s="1"/>
  <c r="E446" i="3" l="1"/>
  <c r="F446" i="3" l="1"/>
  <c r="I446" i="3" l="1"/>
  <c r="AJ488" i="38"/>
  <c r="AI446" i="3" s="1"/>
  <c r="G446" i="3"/>
  <c r="AJ446" i="3" l="1"/>
  <c r="J446" i="3"/>
  <c r="AK446" i="3" l="1"/>
  <c r="K446" i="3"/>
  <c r="L446" i="3" l="1"/>
  <c r="M446" i="3" l="1"/>
  <c r="N446" i="3" l="1"/>
  <c r="AG488" i="38" l="1"/>
  <c r="AF446" i="3" s="1"/>
  <c r="AH488" i="38"/>
  <c r="AG446" i="3" s="1"/>
  <c r="O446" i="3"/>
  <c r="P446" i="3" l="1"/>
  <c r="Q446" i="3" l="1"/>
  <c r="R446" i="3" l="1"/>
  <c r="S446" i="3" l="1"/>
  <c r="T446" i="3" l="1"/>
  <c r="U446" i="3" l="1"/>
  <c r="V446" i="3" l="1"/>
  <c r="W446" i="3" l="1"/>
  <c r="X446" i="3" l="1"/>
  <c r="Y446" i="3" l="1"/>
  <c r="Z446" i="3" l="1"/>
  <c r="AA446" i="3" l="1"/>
  <c r="AB446" i="3" l="1"/>
  <c r="AD488" i="38"/>
  <c r="AC446" i="3" l="1"/>
  <c r="H488" i="38"/>
  <c r="AE488" i="38" s="1"/>
  <c r="C447" i="3"/>
  <c r="D447" i="3" l="1"/>
  <c r="H446" i="3"/>
  <c r="AD446" i="3"/>
  <c r="AI488" i="38"/>
  <c r="AH446" i="3" s="1"/>
  <c r="E447" i="3" l="1"/>
  <c r="F447" i="3" l="1"/>
  <c r="I447" i="3" l="1"/>
  <c r="AJ489" i="38"/>
  <c r="AI447" i="3" s="1"/>
  <c r="G447" i="3"/>
  <c r="AJ447" i="3" l="1"/>
  <c r="J447" i="3"/>
  <c r="AK447" i="3" l="1"/>
  <c r="K447" i="3"/>
  <c r="L447" i="3" l="1"/>
  <c r="M447" i="3" l="1"/>
  <c r="N447" i="3" l="1"/>
  <c r="AG489" i="38" l="1"/>
  <c r="AF447" i="3" s="1"/>
  <c r="AH489" i="38"/>
  <c r="AG447" i="3" s="1"/>
  <c r="O447" i="3"/>
  <c r="P447" i="3" l="1"/>
  <c r="Q447" i="3" l="1"/>
  <c r="R447" i="3" l="1"/>
  <c r="S447" i="3" l="1"/>
  <c r="T447" i="3" l="1"/>
  <c r="U447" i="3" l="1"/>
  <c r="V447" i="3" l="1"/>
  <c r="W447" i="3" l="1"/>
  <c r="X447" i="3" l="1"/>
  <c r="Y447" i="3" l="1"/>
  <c r="Z447" i="3" l="1"/>
  <c r="AA447" i="3" l="1"/>
  <c r="AB447" i="3" l="1"/>
  <c r="AD489" i="38"/>
  <c r="AC447" i="3" l="1"/>
  <c r="H489" i="38"/>
  <c r="AE489" i="38" s="1"/>
  <c r="C448" i="3"/>
  <c r="D448" i="3" l="1"/>
  <c r="AD447" i="3"/>
  <c r="H447" i="3"/>
  <c r="AI489" i="38"/>
  <c r="AH447" i="3" s="1"/>
  <c r="E448" i="3" l="1"/>
  <c r="F448" i="3" l="1"/>
  <c r="I448" i="3" l="1"/>
  <c r="AJ490" i="38"/>
  <c r="AI448" i="3" s="1"/>
  <c r="G448" i="3"/>
  <c r="AJ448" i="3" l="1"/>
  <c r="J448" i="3"/>
  <c r="AK448" i="3" l="1"/>
  <c r="K448" i="3"/>
  <c r="L448" i="3" l="1"/>
  <c r="M448" i="3" l="1"/>
  <c r="N448" i="3" l="1"/>
  <c r="AH490" i="38" l="1"/>
  <c r="AG448" i="3" s="1"/>
  <c r="AG490" i="38"/>
  <c r="AF448" i="3" s="1"/>
  <c r="O448" i="3"/>
  <c r="P448" i="3" l="1"/>
  <c r="Q448" i="3" l="1"/>
  <c r="R448" i="3" l="1"/>
  <c r="S448" i="3" l="1"/>
  <c r="T448" i="3" l="1"/>
  <c r="U448" i="3" l="1"/>
  <c r="V448" i="3" l="1"/>
  <c r="W448" i="3" l="1"/>
  <c r="X448" i="3" l="1"/>
  <c r="Y448" i="3" l="1"/>
  <c r="Z448" i="3" l="1"/>
  <c r="AA448" i="3" l="1"/>
  <c r="AB448" i="3" l="1"/>
  <c r="AD490" i="38"/>
  <c r="AC448" i="3" l="1"/>
  <c r="H490" i="38"/>
  <c r="AE490" i="38" s="1"/>
  <c r="C449" i="3"/>
  <c r="D449" i="3" l="1"/>
  <c r="H448" i="3"/>
  <c r="AD448" i="3"/>
  <c r="AI490" i="38"/>
  <c r="AH448" i="3" s="1"/>
  <c r="E449" i="3" l="1"/>
  <c r="F449" i="3" l="1"/>
  <c r="I449" i="3" l="1"/>
  <c r="AJ491" i="38"/>
  <c r="AI449" i="3" s="1"/>
  <c r="G449" i="3"/>
  <c r="AJ449" i="3" l="1"/>
  <c r="J449" i="3"/>
  <c r="AK449" i="3" l="1"/>
  <c r="K449" i="3"/>
  <c r="L449" i="3" l="1"/>
  <c r="M449" i="3" l="1"/>
  <c r="N449" i="3" l="1"/>
  <c r="AH491" i="38" l="1"/>
  <c r="AG449" i="3" s="1"/>
  <c r="AG491" i="38"/>
  <c r="AF449" i="3" s="1"/>
  <c r="O449" i="3"/>
  <c r="P449" i="3" l="1"/>
  <c r="Q449" i="3" l="1"/>
  <c r="R449" i="3" l="1"/>
  <c r="S449" i="3" l="1"/>
  <c r="T449" i="3" l="1"/>
  <c r="U449" i="3" l="1"/>
  <c r="V449" i="3" l="1"/>
  <c r="W449" i="3" l="1"/>
  <c r="X449" i="3" l="1"/>
  <c r="Y449" i="3" l="1"/>
  <c r="Z449" i="3" l="1"/>
  <c r="AA449" i="3" l="1"/>
  <c r="AB449" i="3" l="1"/>
  <c r="AD491" i="38"/>
  <c r="AC449" i="3" l="1"/>
  <c r="H491" i="38"/>
  <c r="AE491" i="38" s="1"/>
  <c r="C450" i="3"/>
  <c r="D450" i="3" l="1"/>
  <c r="H449" i="3"/>
  <c r="AD449" i="3"/>
  <c r="AI491" i="38"/>
  <c r="AH449" i="3" s="1"/>
  <c r="E450" i="3" l="1"/>
  <c r="F450" i="3" l="1"/>
  <c r="I450" i="3" l="1"/>
  <c r="AJ492" i="38"/>
  <c r="AI450" i="3" s="1"/>
  <c r="G450" i="3"/>
  <c r="AJ450" i="3" l="1"/>
  <c r="J450" i="3"/>
  <c r="AK450" i="3" l="1"/>
  <c r="K450" i="3"/>
  <c r="L450" i="3" l="1"/>
  <c r="M450" i="3" l="1"/>
  <c r="N450" i="3" l="1"/>
  <c r="AG492" i="38" l="1"/>
  <c r="AF450" i="3" s="1"/>
  <c r="AH492" i="38"/>
  <c r="AG450" i="3" s="1"/>
  <c r="O450" i="3"/>
  <c r="P450" i="3" l="1"/>
  <c r="Q450" i="3" l="1"/>
  <c r="R450" i="3" l="1"/>
  <c r="S450" i="3" l="1"/>
  <c r="T450" i="3" l="1"/>
  <c r="U450" i="3" l="1"/>
  <c r="V450" i="3" l="1"/>
  <c r="W450" i="3" l="1"/>
  <c r="X450" i="3" l="1"/>
  <c r="Y450" i="3" l="1"/>
  <c r="Z450" i="3" l="1"/>
  <c r="AA450" i="3" l="1"/>
  <c r="AB450" i="3" l="1"/>
  <c r="AD492" i="38"/>
  <c r="AC450" i="3" l="1"/>
  <c r="H492" i="38"/>
  <c r="AE492" i="38" s="1"/>
  <c r="C451" i="3"/>
  <c r="D451" i="3" l="1"/>
  <c r="H450" i="3"/>
  <c r="AD450" i="3"/>
  <c r="AI492" i="38"/>
  <c r="AH450" i="3" s="1"/>
  <c r="E451" i="3" l="1"/>
  <c r="F451" i="3" l="1"/>
  <c r="I451" i="3" l="1"/>
  <c r="AJ493" i="38"/>
  <c r="AI451" i="3" s="1"/>
  <c r="G451" i="3"/>
  <c r="AJ451" i="3" l="1"/>
  <c r="J451" i="3"/>
  <c r="AK451" i="3" l="1"/>
  <c r="K451" i="3"/>
  <c r="L451" i="3" l="1"/>
  <c r="M451" i="3" l="1"/>
  <c r="N451" i="3" l="1"/>
  <c r="AG493" i="38" l="1"/>
  <c r="AF451" i="3" s="1"/>
  <c r="AH493" i="38"/>
  <c r="AG451" i="3" s="1"/>
  <c r="O451" i="3"/>
  <c r="P451" i="3" l="1"/>
  <c r="Q451" i="3" l="1"/>
  <c r="R451" i="3" l="1"/>
  <c r="S451" i="3" l="1"/>
  <c r="T451" i="3" l="1"/>
  <c r="U451" i="3" l="1"/>
  <c r="V451" i="3" l="1"/>
  <c r="W451" i="3" l="1"/>
  <c r="X451" i="3" l="1"/>
  <c r="Y451" i="3" l="1"/>
  <c r="Z451" i="3" l="1"/>
  <c r="AA451" i="3" l="1"/>
  <c r="AB451" i="3" l="1"/>
  <c r="AD493" i="38"/>
  <c r="AC451" i="3" l="1"/>
  <c r="H493" i="38"/>
  <c r="AE493" i="38" s="1"/>
  <c r="C452" i="3"/>
  <c r="D452" i="3" l="1"/>
  <c r="AD451" i="3"/>
  <c r="H451" i="3"/>
  <c r="AI493" i="38"/>
  <c r="AH451" i="3" s="1"/>
  <c r="E452" i="3" l="1"/>
  <c r="F452" i="3" l="1"/>
  <c r="I452" i="3" l="1"/>
  <c r="AJ494" i="38"/>
  <c r="AI452" i="3" s="1"/>
  <c r="G452" i="3"/>
  <c r="AJ452" i="3" l="1"/>
  <c r="J452" i="3"/>
  <c r="AK452" i="3" l="1"/>
  <c r="K452" i="3"/>
  <c r="L452" i="3" l="1"/>
  <c r="M452" i="3" l="1"/>
  <c r="N452" i="3" l="1"/>
  <c r="AH494" i="38" l="1"/>
  <c r="AG452" i="3" s="1"/>
  <c r="AG494" i="38"/>
  <c r="AF452" i="3" s="1"/>
  <c r="O452" i="3"/>
  <c r="P452" i="3" l="1"/>
  <c r="Q452" i="3" l="1"/>
  <c r="R452" i="3" l="1"/>
  <c r="S452" i="3" l="1"/>
  <c r="T452" i="3" l="1"/>
  <c r="U452" i="3" l="1"/>
  <c r="V452" i="3" l="1"/>
  <c r="W452" i="3" l="1"/>
  <c r="X452" i="3" l="1"/>
  <c r="Y452" i="3" l="1"/>
  <c r="Z452" i="3" l="1"/>
  <c r="AA452" i="3" l="1"/>
  <c r="AB452" i="3" l="1"/>
  <c r="AD494" i="38"/>
  <c r="AC452" i="3" l="1"/>
  <c r="H494" i="38"/>
  <c r="AE494" i="38" s="1"/>
  <c r="C453" i="3"/>
  <c r="D453" i="3" l="1"/>
  <c r="H452" i="3"/>
  <c r="AD452" i="3"/>
  <c r="AI494" i="38"/>
  <c r="AH452" i="3" s="1"/>
  <c r="E453" i="3" l="1"/>
  <c r="F453" i="3" l="1"/>
  <c r="I453" i="3" l="1"/>
  <c r="AJ495" i="38"/>
  <c r="AI453" i="3" s="1"/>
  <c r="G453" i="3"/>
  <c r="AJ453" i="3" l="1"/>
  <c r="J453" i="3"/>
  <c r="AK453" i="3" l="1"/>
  <c r="K453" i="3"/>
  <c r="L453" i="3" l="1"/>
  <c r="M453" i="3" l="1"/>
  <c r="N453" i="3" l="1"/>
  <c r="AH495" i="38" l="1"/>
  <c r="AG453" i="3" s="1"/>
  <c r="AG495" i="38"/>
  <c r="AF453" i="3" s="1"/>
  <c r="O453" i="3"/>
  <c r="P453" i="3" l="1"/>
  <c r="Q453" i="3" l="1"/>
  <c r="R453" i="3" l="1"/>
  <c r="S453" i="3" l="1"/>
  <c r="T453" i="3" l="1"/>
  <c r="U453" i="3" l="1"/>
  <c r="V453" i="3" l="1"/>
  <c r="W453" i="3" l="1"/>
  <c r="X453" i="3" l="1"/>
  <c r="Y453" i="3" l="1"/>
  <c r="Z453" i="3" l="1"/>
  <c r="AA453" i="3" l="1"/>
  <c r="AB453" i="3" l="1"/>
  <c r="AD495" i="38"/>
  <c r="AC453" i="3" l="1"/>
  <c r="H495" i="38"/>
  <c r="AE495" i="38" s="1"/>
  <c r="C454" i="3"/>
  <c r="D454" i="3" l="1"/>
  <c r="H453" i="3"/>
  <c r="AD453" i="3"/>
  <c r="AI495" i="38"/>
  <c r="AH453" i="3" s="1"/>
  <c r="E454" i="3" l="1"/>
  <c r="F454" i="3" l="1"/>
  <c r="I454" i="3" l="1"/>
  <c r="AJ496" i="38"/>
  <c r="AI454" i="3" s="1"/>
  <c r="G454" i="3"/>
  <c r="AJ454" i="3" l="1"/>
  <c r="J454" i="3"/>
  <c r="AK454" i="3" l="1"/>
  <c r="K454" i="3"/>
  <c r="L454" i="3" l="1"/>
  <c r="M454" i="3" l="1"/>
  <c r="N454" i="3" l="1"/>
  <c r="AG496" i="38" l="1"/>
  <c r="AF454" i="3" s="1"/>
  <c r="AH496" i="38"/>
  <c r="AG454" i="3" s="1"/>
  <c r="O454" i="3"/>
  <c r="P454" i="3" l="1"/>
  <c r="Q454" i="3" l="1"/>
  <c r="R454" i="3" l="1"/>
  <c r="S454" i="3" l="1"/>
  <c r="T454" i="3" l="1"/>
  <c r="U454" i="3" l="1"/>
  <c r="V454" i="3" l="1"/>
  <c r="W454" i="3" l="1"/>
  <c r="X454" i="3" l="1"/>
  <c r="Y454" i="3" l="1"/>
  <c r="Z454" i="3" l="1"/>
  <c r="AA454" i="3" l="1"/>
  <c r="AB454" i="3" l="1"/>
  <c r="AD496" i="38"/>
  <c r="AC454" i="3" l="1"/>
  <c r="H496" i="38"/>
  <c r="AE496" i="38" s="1"/>
  <c r="C455" i="3"/>
  <c r="D455" i="3" l="1"/>
  <c r="AD454" i="3"/>
  <c r="H454" i="3"/>
  <c r="AI496" i="38"/>
  <c r="AH454" i="3" s="1"/>
  <c r="E455" i="3" l="1"/>
  <c r="F455" i="3" l="1"/>
  <c r="I455" i="3" l="1"/>
  <c r="AJ497" i="38"/>
  <c r="AI455" i="3" s="1"/>
  <c r="G455" i="3"/>
  <c r="AJ455" i="3" l="1"/>
  <c r="J455" i="3"/>
  <c r="AK455" i="3" l="1"/>
  <c r="K455" i="3"/>
  <c r="L455" i="3" l="1"/>
  <c r="M455" i="3" l="1"/>
  <c r="N455" i="3" l="1"/>
  <c r="AG497" i="38" l="1"/>
  <c r="AF455" i="3" s="1"/>
  <c r="AH497" i="38"/>
  <c r="AG455" i="3" s="1"/>
  <c r="O455" i="3"/>
  <c r="P455" i="3" l="1"/>
  <c r="Q455" i="3" l="1"/>
  <c r="R455" i="3" l="1"/>
  <c r="S455" i="3" l="1"/>
  <c r="T455" i="3" l="1"/>
  <c r="U455" i="3" l="1"/>
  <c r="V455" i="3" l="1"/>
  <c r="W455" i="3" l="1"/>
  <c r="X455" i="3" l="1"/>
  <c r="Y455" i="3" l="1"/>
  <c r="Z455" i="3" l="1"/>
  <c r="AA455" i="3" l="1"/>
  <c r="AB455" i="3" l="1"/>
  <c r="AD497" i="38"/>
  <c r="AC455" i="3" l="1"/>
  <c r="H497" i="38"/>
  <c r="AE497" i="38" s="1"/>
  <c r="C456" i="3"/>
  <c r="D456" i="3" l="1"/>
  <c r="AD455" i="3"/>
  <c r="H455" i="3"/>
  <c r="AI497" i="38"/>
  <c r="AH455" i="3" s="1"/>
  <c r="E456" i="3" l="1"/>
  <c r="F456" i="3" l="1"/>
  <c r="I456" i="3" l="1"/>
  <c r="AJ498" i="38"/>
  <c r="AI456" i="3" s="1"/>
  <c r="G456" i="3"/>
  <c r="AJ456" i="3" l="1"/>
  <c r="J456" i="3"/>
  <c r="AK456" i="3" l="1"/>
  <c r="K456" i="3"/>
  <c r="L456" i="3" l="1"/>
  <c r="M456" i="3" l="1"/>
  <c r="N456" i="3" l="1"/>
  <c r="O456" i="3" l="1"/>
  <c r="P456" i="3" l="1"/>
  <c r="AG498" i="38"/>
  <c r="AF456" i="3" s="1"/>
  <c r="AH498" i="38"/>
  <c r="AG456" i="3" s="1"/>
  <c r="Q456" i="3" l="1"/>
  <c r="R456" i="3" l="1"/>
  <c r="S456" i="3" l="1"/>
  <c r="T456" i="3" l="1"/>
  <c r="U456" i="3" l="1"/>
  <c r="V456" i="3" l="1"/>
  <c r="W456" i="3" l="1"/>
  <c r="X456" i="3" l="1"/>
  <c r="Y456" i="3" l="1"/>
  <c r="Z456" i="3" l="1"/>
  <c r="AA456" i="3" l="1"/>
  <c r="AB456" i="3" l="1"/>
  <c r="AD498" i="38"/>
  <c r="AC456" i="3" l="1"/>
  <c r="H498" i="38"/>
  <c r="AE498" i="38" s="1"/>
  <c r="C457" i="3"/>
  <c r="D457" i="3" l="1"/>
  <c r="H456" i="3"/>
  <c r="AD456" i="3"/>
  <c r="AI498" i="38"/>
  <c r="AH456" i="3" s="1"/>
  <c r="E457" i="3" l="1"/>
  <c r="F457" i="3" l="1"/>
  <c r="I457" i="3" l="1"/>
  <c r="AJ499" i="38"/>
  <c r="AI457" i="3" s="1"/>
  <c r="G457" i="3"/>
  <c r="AJ457" i="3" l="1"/>
  <c r="J457" i="3"/>
  <c r="AK457" i="3" l="1"/>
  <c r="K457" i="3"/>
  <c r="L457" i="3" l="1"/>
  <c r="M457" i="3" l="1"/>
  <c r="N457" i="3" l="1"/>
  <c r="AH499" i="38" l="1"/>
  <c r="AG457" i="3" s="1"/>
  <c r="AG499" i="38"/>
  <c r="AF457" i="3" s="1"/>
  <c r="O457" i="3"/>
  <c r="P457" i="3" l="1"/>
  <c r="Q457" i="3" l="1"/>
  <c r="R457" i="3" l="1"/>
  <c r="S457" i="3" l="1"/>
  <c r="T457" i="3" l="1"/>
  <c r="U457" i="3" l="1"/>
  <c r="V457" i="3" l="1"/>
  <c r="W457" i="3" l="1"/>
  <c r="X457" i="3" l="1"/>
  <c r="Y457" i="3" l="1"/>
  <c r="Z457" i="3" l="1"/>
  <c r="AA457" i="3" l="1"/>
  <c r="AB457" i="3" l="1"/>
  <c r="AD499" i="38"/>
  <c r="AC457" i="3" l="1"/>
  <c r="H499" i="38"/>
  <c r="AE499" i="38" s="1"/>
  <c r="C458" i="3"/>
  <c r="D458" i="3" l="1"/>
  <c r="H457" i="3"/>
  <c r="AD457" i="3"/>
  <c r="AI499" i="38"/>
  <c r="AH457" i="3" s="1"/>
  <c r="E458" i="3" l="1"/>
  <c r="F458" i="3" l="1"/>
  <c r="I458" i="3" l="1"/>
  <c r="AJ500" i="38"/>
  <c r="AI458" i="3" s="1"/>
  <c r="G458" i="3"/>
  <c r="AJ458" i="3" l="1"/>
  <c r="J458" i="3"/>
  <c r="AK458" i="3" l="1"/>
  <c r="K458" i="3"/>
  <c r="L458" i="3" l="1"/>
  <c r="M458" i="3" l="1"/>
  <c r="N458" i="3" l="1"/>
  <c r="AG500" i="38" l="1"/>
  <c r="AF458" i="3" s="1"/>
  <c r="AH500" i="38"/>
  <c r="AG458" i="3" s="1"/>
  <c r="O458" i="3"/>
  <c r="P458" i="3" l="1"/>
  <c r="Q458" i="3" l="1"/>
  <c r="R458" i="3" l="1"/>
  <c r="S458" i="3" l="1"/>
  <c r="T458" i="3" l="1"/>
  <c r="U458" i="3" l="1"/>
  <c r="V458" i="3" l="1"/>
  <c r="W458" i="3" l="1"/>
  <c r="X458" i="3" l="1"/>
  <c r="Y458" i="3" l="1"/>
  <c r="Z458" i="3" l="1"/>
  <c r="AA458" i="3" l="1"/>
  <c r="AB458" i="3" l="1"/>
  <c r="AD500" i="38"/>
  <c r="AC458" i="3" l="1"/>
  <c r="H500" i="38"/>
  <c r="AE500" i="38" s="1"/>
  <c r="C459" i="3"/>
  <c r="D459" i="3" l="1"/>
  <c r="H458" i="3"/>
  <c r="AD458" i="3"/>
  <c r="AI500" i="38"/>
  <c r="AH458" i="3" s="1"/>
  <c r="E459" i="3" l="1"/>
  <c r="F459" i="3" l="1"/>
  <c r="I459" i="3" l="1"/>
  <c r="AJ501" i="38"/>
  <c r="AI459" i="3" s="1"/>
  <c r="G459" i="3"/>
  <c r="AJ459" i="3" l="1"/>
  <c r="J459" i="3"/>
  <c r="AK459" i="3" l="1"/>
  <c r="K459" i="3"/>
  <c r="L459" i="3" l="1"/>
  <c r="M459" i="3" l="1"/>
  <c r="N459" i="3" l="1"/>
  <c r="AG501" i="38" l="1"/>
  <c r="AF459" i="3" s="1"/>
  <c r="AH501" i="38"/>
  <c r="AG459" i="3" s="1"/>
  <c r="O459" i="3"/>
  <c r="P459" i="3" l="1"/>
  <c r="Q459" i="3" l="1"/>
  <c r="R459" i="3" l="1"/>
  <c r="S459" i="3" l="1"/>
  <c r="T459" i="3" l="1"/>
  <c r="U459" i="3" l="1"/>
  <c r="V459" i="3" l="1"/>
  <c r="W459" i="3" l="1"/>
  <c r="X459" i="3" l="1"/>
  <c r="Y459" i="3" l="1"/>
  <c r="Z459" i="3" l="1"/>
  <c r="AA459" i="3" l="1"/>
  <c r="AB459" i="3" l="1"/>
  <c r="AD501" i="38"/>
  <c r="AC459" i="3" l="1"/>
  <c r="H501" i="38"/>
  <c r="AE501" i="38" s="1"/>
  <c r="C460" i="3"/>
  <c r="D460" i="3" l="1"/>
  <c r="AD459" i="3"/>
  <c r="H459" i="3"/>
  <c r="AI501" i="38"/>
  <c r="AH459" i="3" s="1"/>
  <c r="E460" i="3" l="1"/>
  <c r="F460" i="3" l="1"/>
  <c r="I460" i="3" l="1"/>
  <c r="AJ502" i="38"/>
  <c r="AI460" i="3" s="1"/>
  <c r="G460" i="3"/>
  <c r="AJ460" i="3" l="1"/>
  <c r="J460" i="3"/>
  <c r="AK460" i="3" l="1"/>
  <c r="K460" i="3"/>
  <c r="L460" i="3" l="1"/>
  <c r="M460" i="3" l="1"/>
  <c r="N460" i="3" l="1"/>
  <c r="AH502" i="38" l="1"/>
  <c r="AG460" i="3" s="1"/>
  <c r="O460" i="3"/>
  <c r="AG502" i="38" l="1"/>
  <c r="AF460" i="3" s="1"/>
  <c r="P460" i="3"/>
  <c r="Q460" i="3" l="1"/>
  <c r="R460" i="3" l="1"/>
  <c r="S460" i="3" l="1"/>
  <c r="T460" i="3" l="1"/>
  <c r="U460" i="3" l="1"/>
  <c r="V460" i="3" l="1"/>
  <c r="W460" i="3" l="1"/>
  <c r="X460" i="3" l="1"/>
  <c r="Y460" i="3" l="1"/>
  <c r="Z460" i="3" l="1"/>
  <c r="AA460" i="3" l="1"/>
  <c r="AB460" i="3" l="1"/>
  <c r="AD502" i="38"/>
  <c r="AC460" i="3" l="1"/>
  <c r="H502" i="38"/>
  <c r="AE502" i="38" s="1"/>
  <c r="C461" i="3"/>
  <c r="D461" i="3" l="1"/>
  <c r="AD460" i="3"/>
  <c r="H460" i="3"/>
  <c r="AI502" i="38"/>
  <c r="AH460" i="3" s="1"/>
  <c r="E461" i="3" l="1"/>
  <c r="F461" i="3" l="1"/>
  <c r="I461" i="3" l="1"/>
  <c r="AJ503" i="38"/>
  <c r="AI461" i="3" s="1"/>
  <c r="G461" i="3"/>
  <c r="AJ461" i="3" l="1"/>
  <c r="J461" i="3"/>
  <c r="AK461" i="3" l="1"/>
  <c r="K461" i="3"/>
  <c r="L461" i="3" l="1"/>
  <c r="M461" i="3" l="1"/>
  <c r="N461" i="3" l="1"/>
  <c r="AH503" i="38" l="1"/>
  <c r="AG461" i="3" s="1"/>
  <c r="AG503" i="38"/>
  <c r="AF461" i="3" s="1"/>
  <c r="O461" i="3"/>
  <c r="P461" i="3" l="1"/>
  <c r="Q461" i="3" l="1"/>
  <c r="R461" i="3" l="1"/>
  <c r="S461" i="3" l="1"/>
  <c r="T461" i="3" l="1"/>
  <c r="U461" i="3" l="1"/>
  <c r="V461" i="3" l="1"/>
  <c r="W461" i="3" l="1"/>
  <c r="X461" i="3" l="1"/>
  <c r="Y461" i="3" l="1"/>
  <c r="Z461" i="3" l="1"/>
  <c r="AA461" i="3" l="1"/>
  <c r="AB461" i="3" l="1"/>
  <c r="AD503" i="38"/>
  <c r="AC461" i="3" l="1"/>
  <c r="H503" i="38"/>
  <c r="AE503" i="38" s="1"/>
  <c r="C462" i="3"/>
  <c r="D462" i="3" l="1"/>
  <c r="AD461" i="3"/>
  <c r="H461" i="3"/>
  <c r="AI503" i="38"/>
  <c r="AH461" i="3" s="1"/>
  <c r="E462" i="3" l="1"/>
  <c r="F462" i="3" l="1"/>
  <c r="I462" i="3" l="1"/>
  <c r="AJ504" i="38"/>
  <c r="AI462" i="3" s="1"/>
  <c r="G462" i="3"/>
  <c r="AJ462" i="3" l="1"/>
  <c r="J462" i="3"/>
  <c r="AK462" i="3" l="1"/>
  <c r="K462" i="3"/>
  <c r="L462" i="3" l="1"/>
  <c r="M462" i="3" l="1"/>
  <c r="N462" i="3" l="1"/>
  <c r="AG504" i="38" l="1"/>
  <c r="AF462" i="3" s="1"/>
  <c r="AH504" i="38"/>
  <c r="AG462" i="3" s="1"/>
  <c r="O462" i="3"/>
  <c r="P462" i="3" l="1"/>
  <c r="Q462" i="3" l="1"/>
  <c r="R462" i="3" l="1"/>
  <c r="S462" i="3" l="1"/>
  <c r="T462" i="3" l="1"/>
  <c r="U462" i="3" l="1"/>
  <c r="V462" i="3" l="1"/>
  <c r="W462" i="3" l="1"/>
  <c r="X462" i="3" l="1"/>
  <c r="Y462" i="3" l="1"/>
  <c r="Z462" i="3" l="1"/>
  <c r="AA462" i="3" l="1"/>
  <c r="AB462" i="3" l="1"/>
  <c r="AD504" i="38"/>
  <c r="AC462" i="3" l="1"/>
  <c r="H504" i="38"/>
  <c r="AE504" i="38" s="1"/>
  <c r="C463" i="3"/>
  <c r="D463" i="3" l="1"/>
  <c r="H462" i="3"/>
  <c r="AD462" i="3"/>
  <c r="AI504" i="38"/>
  <c r="AH462" i="3" s="1"/>
  <c r="E463" i="3" l="1"/>
  <c r="F463" i="3" l="1"/>
  <c r="I463" i="3" l="1"/>
  <c r="AJ505" i="38"/>
  <c r="AI463" i="3" s="1"/>
  <c r="G463" i="3"/>
  <c r="AJ463" i="3" l="1"/>
  <c r="J463" i="3"/>
  <c r="AK463" i="3" l="1"/>
  <c r="K463" i="3"/>
  <c r="L463" i="3" l="1"/>
  <c r="M463" i="3" l="1"/>
  <c r="N463" i="3" l="1"/>
  <c r="AG505" i="38" l="1"/>
  <c r="AF463" i="3" s="1"/>
  <c r="AH505" i="38"/>
  <c r="AG463" i="3" s="1"/>
  <c r="O463" i="3"/>
  <c r="P463" i="3" l="1"/>
  <c r="Q463" i="3" l="1"/>
  <c r="R463" i="3" l="1"/>
  <c r="S463" i="3" l="1"/>
  <c r="T463" i="3" l="1"/>
  <c r="U463" i="3" l="1"/>
  <c r="V463" i="3" l="1"/>
  <c r="W463" i="3" l="1"/>
  <c r="X463" i="3" l="1"/>
  <c r="Y463" i="3" l="1"/>
  <c r="Z463" i="3" l="1"/>
  <c r="AA463" i="3" l="1"/>
  <c r="AB463" i="3" l="1"/>
  <c r="AD505" i="38"/>
  <c r="AC463" i="3" l="1"/>
  <c r="H505" i="38"/>
  <c r="AE505" i="38" s="1"/>
  <c r="C464" i="3"/>
  <c r="D464" i="3" l="1"/>
  <c r="H463" i="3"/>
  <c r="AD463" i="3"/>
  <c r="AI505" i="38"/>
  <c r="AH463" i="3" s="1"/>
  <c r="E464" i="3" l="1"/>
  <c r="F464" i="3" l="1"/>
  <c r="I464" i="3" l="1"/>
  <c r="AJ506" i="38"/>
  <c r="AI464" i="3" s="1"/>
  <c r="G464" i="3"/>
  <c r="AJ464" i="3" l="1"/>
  <c r="J464" i="3"/>
  <c r="AK464" i="3" l="1"/>
  <c r="K464" i="3"/>
  <c r="L464" i="3" l="1"/>
  <c r="M464" i="3" l="1"/>
  <c r="N464" i="3" l="1"/>
  <c r="AH506" i="38" l="1"/>
  <c r="AG464" i="3" s="1"/>
  <c r="AG506" i="38"/>
  <c r="AF464" i="3" s="1"/>
  <c r="O464" i="3"/>
  <c r="P464" i="3" l="1"/>
  <c r="Q464" i="3" l="1"/>
  <c r="R464" i="3" l="1"/>
  <c r="S464" i="3" l="1"/>
  <c r="T464" i="3" l="1"/>
  <c r="U464" i="3" l="1"/>
  <c r="V464" i="3" l="1"/>
  <c r="W464" i="3" l="1"/>
  <c r="X464" i="3" l="1"/>
  <c r="Y464" i="3" l="1"/>
  <c r="Z464" i="3" l="1"/>
  <c r="AA464" i="3" l="1"/>
  <c r="AB464" i="3" l="1"/>
  <c r="AD506" i="38"/>
  <c r="AC464" i="3" l="1"/>
  <c r="H506" i="38"/>
  <c r="AE506" i="38" s="1"/>
  <c r="C465" i="3"/>
  <c r="D465" i="3" l="1"/>
  <c r="AD464" i="3"/>
  <c r="H464" i="3"/>
  <c r="AI506" i="38"/>
  <c r="AH464" i="3" s="1"/>
  <c r="E465" i="3" l="1"/>
  <c r="F465" i="3" l="1"/>
  <c r="I465" i="3" l="1"/>
  <c r="AJ507" i="38"/>
  <c r="AI465" i="3" s="1"/>
  <c r="G465" i="3"/>
  <c r="AJ465" i="3" l="1"/>
  <c r="J465" i="3"/>
  <c r="AK465" i="3" l="1"/>
  <c r="K465" i="3"/>
  <c r="L465" i="3" l="1"/>
  <c r="M465" i="3" l="1"/>
  <c r="N465" i="3" l="1"/>
  <c r="AH507" i="38" l="1"/>
  <c r="AG465" i="3" s="1"/>
  <c r="AG507" i="38"/>
  <c r="AF465" i="3" s="1"/>
  <c r="O465" i="3"/>
  <c r="P465" i="3" l="1"/>
  <c r="Q465" i="3" l="1"/>
  <c r="R465" i="3" l="1"/>
  <c r="S465" i="3" l="1"/>
  <c r="T465" i="3" l="1"/>
  <c r="U465" i="3" l="1"/>
  <c r="V465" i="3" l="1"/>
  <c r="W465" i="3" l="1"/>
  <c r="X465" i="3" l="1"/>
  <c r="Y465" i="3" l="1"/>
  <c r="Z465" i="3" l="1"/>
  <c r="AA465" i="3" l="1"/>
  <c r="AB465" i="3" l="1"/>
  <c r="AD507" i="38"/>
  <c r="AC465" i="3" l="1"/>
  <c r="H507" i="38"/>
  <c r="AE507" i="38" s="1"/>
  <c r="C466" i="3"/>
  <c r="D466" i="3" l="1"/>
  <c r="AD465" i="3"/>
  <c r="H465" i="3"/>
  <c r="AI507" i="38"/>
  <c r="AH465" i="3" s="1"/>
  <c r="E466" i="3" l="1"/>
  <c r="F466" i="3" l="1"/>
  <c r="I466" i="3" l="1"/>
  <c r="AJ508" i="38"/>
  <c r="AI466" i="3" s="1"/>
  <c r="G466" i="3"/>
  <c r="AJ466" i="3" l="1"/>
  <c r="J466" i="3"/>
  <c r="AK466" i="3" l="1"/>
  <c r="K466" i="3"/>
  <c r="L466" i="3" l="1"/>
  <c r="M466" i="3" l="1"/>
  <c r="N466" i="3" l="1"/>
  <c r="AG508" i="38" l="1"/>
  <c r="AF466" i="3" s="1"/>
  <c r="AH508" i="38"/>
  <c r="AG466" i="3" s="1"/>
  <c r="O466" i="3"/>
  <c r="P466" i="3" l="1"/>
  <c r="Q466" i="3" l="1"/>
  <c r="R466" i="3" l="1"/>
  <c r="S466" i="3" l="1"/>
  <c r="T466" i="3" l="1"/>
  <c r="U466" i="3" l="1"/>
  <c r="V466" i="3" l="1"/>
  <c r="W466" i="3" l="1"/>
  <c r="X466" i="3" l="1"/>
  <c r="Y466" i="3" l="1"/>
  <c r="Z466" i="3" l="1"/>
  <c r="AA466" i="3" l="1"/>
  <c r="AB466" i="3" l="1"/>
  <c r="AD508" i="38"/>
  <c r="AC466" i="3" l="1"/>
  <c r="H508" i="38"/>
  <c r="AE508" i="38" s="1"/>
  <c r="C467" i="3"/>
  <c r="D467" i="3" l="1"/>
  <c r="AD466" i="3"/>
  <c r="H466" i="3"/>
  <c r="AI508" i="38"/>
  <c r="AH466" i="3" s="1"/>
  <c r="E467" i="3" l="1"/>
  <c r="F467" i="3" l="1"/>
  <c r="I467" i="3" l="1"/>
  <c r="AJ509" i="38"/>
  <c r="AI467" i="3" s="1"/>
  <c r="G467" i="3"/>
  <c r="AJ467" i="3" l="1"/>
  <c r="J467" i="3"/>
  <c r="AK467" i="3" l="1"/>
  <c r="K467" i="3"/>
  <c r="L467" i="3" l="1"/>
  <c r="M467" i="3" l="1"/>
  <c r="N467" i="3" l="1"/>
  <c r="AG509" i="38" l="1"/>
  <c r="AF467" i="3" s="1"/>
  <c r="AH509" i="38"/>
  <c r="AG467" i="3" s="1"/>
  <c r="O467" i="3"/>
  <c r="P467" i="3" l="1"/>
  <c r="Q467" i="3" l="1"/>
  <c r="R467" i="3" l="1"/>
  <c r="S467" i="3" l="1"/>
  <c r="T467" i="3" l="1"/>
  <c r="U467" i="3" l="1"/>
  <c r="V467" i="3" l="1"/>
  <c r="W467" i="3" l="1"/>
  <c r="X467" i="3" l="1"/>
  <c r="Y467" i="3" l="1"/>
  <c r="Z467" i="3" l="1"/>
  <c r="AA467" i="3" l="1"/>
  <c r="AB467" i="3" l="1"/>
  <c r="AD509" i="38"/>
  <c r="AC467" i="3" l="1"/>
  <c r="H509" i="38"/>
  <c r="AE509" i="38" s="1"/>
  <c r="C468" i="3"/>
  <c r="D468" i="3" l="1"/>
  <c r="H467" i="3"/>
  <c r="AD467" i="3"/>
  <c r="AI509" i="38"/>
  <c r="AH467" i="3" s="1"/>
  <c r="E468" i="3" l="1"/>
  <c r="F468" i="3" l="1"/>
  <c r="I468" i="3" l="1"/>
  <c r="AJ510" i="38"/>
  <c r="AI468" i="3" s="1"/>
  <c r="G468" i="3"/>
  <c r="AJ468" i="3" l="1"/>
  <c r="J468" i="3"/>
  <c r="AK468" i="3" l="1"/>
  <c r="K468" i="3"/>
  <c r="L468" i="3" l="1"/>
  <c r="M468" i="3" l="1"/>
  <c r="N468" i="3" l="1"/>
  <c r="AH510" i="38" l="1"/>
  <c r="AG468" i="3" s="1"/>
  <c r="AG510" i="38"/>
  <c r="AF468" i="3" s="1"/>
  <c r="O468" i="3"/>
  <c r="P468" i="3" l="1"/>
  <c r="Q468" i="3" l="1"/>
  <c r="R468" i="3" l="1"/>
  <c r="S468" i="3" l="1"/>
  <c r="T468" i="3" l="1"/>
  <c r="U468" i="3" l="1"/>
  <c r="V468" i="3" l="1"/>
  <c r="W468" i="3" l="1"/>
  <c r="X468" i="3" l="1"/>
  <c r="Y468" i="3" l="1"/>
  <c r="Z468" i="3" l="1"/>
  <c r="AA468" i="3" l="1"/>
  <c r="AB468" i="3" l="1"/>
  <c r="AD510" i="38"/>
  <c r="AC468" i="3" l="1"/>
  <c r="H510" i="38"/>
  <c r="AE510" i="38" s="1"/>
  <c r="C469" i="3"/>
  <c r="D469" i="3" l="1"/>
  <c r="H468" i="3"/>
  <c r="AD468" i="3"/>
  <c r="AI510" i="38"/>
  <c r="AH468" i="3" s="1"/>
  <c r="E469" i="3" l="1"/>
  <c r="F469" i="3" l="1"/>
  <c r="I469" i="3" l="1"/>
  <c r="AJ511" i="38"/>
  <c r="AI469" i="3" s="1"/>
  <c r="G469" i="3"/>
  <c r="AJ469" i="3" l="1"/>
  <c r="J469" i="3"/>
  <c r="AK469" i="3" l="1"/>
  <c r="K469" i="3"/>
  <c r="L469" i="3" l="1"/>
  <c r="M469" i="3" l="1"/>
  <c r="N469" i="3" l="1"/>
  <c r="AH511" i="38" l="1"/>
  <c r="AG469" i="3" s="1"/>
  <c r="AG511" i="38"/>
  <c r="AF469" i="3" s="1"/>
  <c r="O469" i="3"/>
  <c r="P469" i="3" l="1"/>
  <c r="Q469" i="3" l="1"/>
  <c r="R469" i="3" l="1"/>
  <c r="S469" i="3" l="1"/>
  <c r="T469" i="3" l="1"/>
  <c r="U469" i="3" l="1"/>
  <c r="V469" i="3" l="1"/>
  <c r="W469" i="3" l="1"/>
  <c r="X469" i="3" l="1"/>
  <c r="Y469" i="3" l="1"/>
  <c r="Z469" i="3" l="1"/>
  <c r="AA469" i="3" l="1"/>
  <c r="AB469" i="3" l="1"/>
  <c r="AD511" i="38"/>
  <c r="AC469" i="3" l="1"/>
  <c r="H511" i="38"/>
  <c r="AE511" i="38" s="1"/>
  <c r="C470" i="3"/>
  <c r="D470" i="3" l="1"/>
  <c r="H469" i="3"/>
  <c r="AD469" i="3"/>
  <c r="AI511" i="38"/>
  <c r="AH469" i="3" s="1"/>
  <c r="E470" i="3" l="1"/>
  <c r="F470" i="3" l="1"/>
  <c r="I470" i="3" l="1"/>
  <c r="AJ512" i="38"/>
  <c r="AI470" i="3" s="1"/>
  <c r="G470" i="3"/>
  <c r="AJ470" i="3" l="1"/>
  <c r="J470" i="3"/>
  <c r="AK470" i="3" l="1"/>
  <c r="K470" i="3"/>
  <c r="L470" i="3" l="1"/>
  <c r="M470" i="3" l="1"/>
  <c r="N470" i="3" l="1"/>
  <c r="AG512" i="38" l="1"/>
  <c r="AF470" i="3" s="1"/>
  <c r="AH512" i="38"/>
  <c r="AG470" i="3" s="1"/>
  <c r="O470" i="3"/>
  <c r="P470" i="3" l="1"/>
  <c r="Q470" i="3" l="1"/>
  <c r="R470" i="3" l="1"/>
  <c r="S470" i="3" l="1"/>
  <c r="T470" i="3" l="1"/>
  <c r="U470" i="3" l="1"/>
  <c r="V470" i="3" l="1"/>
  <c r="W470" i="3" l="1"/>
  <c r="X470" i="3" l="1"/>
  <c r="Y470" i="3" l="1"/>
  <c r="Z470" i="3" l="1"/>
  <c r="AA470" i="3" l="1"/>
  <c r="AB470" i="3" l="1"/>
  <c r="AD512" i="38"/>
  <c r="AC470" i="3" l="1"/>
  <c r="H512" i="38"/>
  <c r="AE512" i="38" s="1"/>
  <c r="C471" i="3"/>
  <c r="D471" i="3" l="1"/>
  <c r="H470" i="3"/>
  <c r="AD470" i="3"/>
  <c r="AI512" i="38"/>
  <c r="AH470" i="3" s="1"/>
  <c r="E471" i="3" l="1"/>
  <c r="F471" i="3" l="1"/>
  <c r="I471" i="3" l="1"/>
  <c r="AJ513" i="38"/>
  <c r="AI471" i="3" s="1"/>
  <c r="G471" i="3"/>
  <c r="AJ471" i="3" l="1"/>
  <c r="J471" i="3"/>
  <c r="AK471" i="3" l="1"/>
  <c r="K471" i="3"/>
  <c r="L471" i="3" l="1"/>
  <c r="M471" i="3" l="1"/>
  <c r="N471" i="3" l="1"/>
  <c r="AG513" i="38" l="1"/>
  <c r="AF471" i="3" s="1"/>
  <c r="AH513" i="38"/>
  <c r="AG471" i="3" s="1"/>
  <c r="O471" i="3"/>
  <c r="P471" i="3" l="1"/>
  <c r="Q471" i="3" l="1"/>
  <c r="R471" i="3" l="1"/>
  <c r="S471" i="3" l="1"/>
  <c r="T471" i="3" l="1"/>
  <c r="U471" i="3" l="1"/>
  <c r="V471" i="3" l="1"/>
  <c r="W471" i="3" l="1"/>
  <c r="X471" i="3" l="1"/>
  <c r="Y471" i="3" l="1"/>
  <c r="Z471" i="3" l="1"/>
  <c r="AA471" i="3" l="1"/>
  <c r="AB471" i="3" l="1"/>
  <c r="AD513" i="38"/>
  <c r="AC471" i="3" l="1"/>
  <c r="H513" i="38"/>
  <c r="AE513" i="38" s="1"/>
  <c r="C472" i="3"/>
  <c r="D472" i="3" l="1"/>
  <c r="H471" i="3"/>
  <c r="AD471" i="3"/>
  <c r="AI513" i="38"/>
  <c r="AH471" i="3" s="1"/>
  <c r="E472" i="3" l="1"/>
  <c r="F472" i="3" l="1"/>
  <c r="I472" i="3" l="1"/>
  <c r="AJ514" i="38"/>
  <c r="AI472" i="3" s="1"/>
  <c r="G472" i="3"/>
  <c r="AJ472" i="3" l="1"/>
  <c r="J472" i="3"/>
  <c r="AK472" i="3" l="1"/>
  <c r="K472" i="3"/>
  <c r="L472" i="3" l="1"/>
  <c r="M472" i="3" l="1"/>
  <c r="N472" i="3" l="1"/>
  <c r="AH514" i="38" l="1"/>
  <c r="AG472" i="3" s="1"/>
  <c r="AG514" i="38"/>
  <c r="AF472" i="3" s="1"/>
  <c r="O472" i="3"/>
  <c r="P472" i="3" l="1"/>
  <c r="Q472" i="3" l="1"/>
  <c r="R472" i="3" l="1"/>
  <c r="S472" i="3" l="1"/>
  <c r="T472" i="3" l="1"/>
  <c r="U472" i="3" l="1"/>
  <c r="V472" i="3" l="1"/>
  <c r="W472" i="3" l="1"/>
  <c r="X472" i="3" l="1"/>
  <c r="Y472" i="3" l="1"/>
  <c r="Z472" i="3" l="1"/>
  <c r="AA472" i="3" l="1"/>
  <c r="AB472" i="3" l="1"/>
  <c r="AD514" i="38"/>
  <c r="AC472" i="3" l="1"/>
  <c r="H514" i="38"/>
  <c r="AE514" i="38" s="1"/>
  <c r="C473" i="3"/>
  <c r="D473" i="3" l="1"/>
  <c r="AD472" i="3"/>
  <c r="H472" i="3"/>
  <c r="AI514" i="38"/>
  <c r="AH472" i="3" s="1"/>
  <c r="E473" i="3" l="1"/>
  <c r="F473" i="3" l="1"/>
  <c r="I473" i="3" l="1"/>
  <c r="AJ515" i="38"/>
  <c r="AI473" i="3" s="1"/>
  <c r="G473" i="3"/>
  <c r="AJ473" i="3" l="1"/>
  <c r="J473" i="3"/>
  <c r="AK473" i="3" l="1"/>
  <c r="K473" i="3"/>
  <c r="L473" i="3" l="1"/>
  <c r="M473" i="3" l="1"/>
  <c r="N473" i="3" l="1"/>
  <c r="AH515" i="38" l="1"/>
  <c r="AG473" i="3" s="1"/>
  <c r="AG515" i="38"/>
  <c r="AF473" i="3" s="1"/>
  <c r="O473" i="3"/>
  <c r="P473" i="3" l="1"/>
  <c r="Q473" i="3" l="1"/>
  <c r="R473" i="3" l="1"/>
  <c r="S473" i="3" l="1"/>
  <c r="T473" i="3" l="1"/>
  <c r="U473" i="3" l="1"/>
  <c r="V473" i="3" l="1"/>
  <c r="W473" i="3" l="1"/>
  <c r="X473" i="3" l="1"/>
  <c r="Y473" i="3" l="1"/>
  <c r="Z473" i="3" l="1"/>
  <c r="AA473" i="3" l="1"/>
  <c r="AB473" i="3" l="1"/>
  <c r="AD515" i="38"/>
  <c r="AC473" i="3" l="1"/>
  <c r="H515" i="38"/>
  <c r="AE515" i="38" s="1"/>
  <c r="C474" i="3"/>
  <c r="D474" i="3" l="1"/>
  <c r="H473" i="3"/>
  <c r="AD473" i="3"/>
  <c r="AI515" i="38"/>
  <c r="AH473" i="3" s="1"/>
  <c r="E474" i="3" l="1"/>
  <c r="F474" i="3" l="1"/>
  <c r="I474" i="3" l="1"/>
  <c r="AJ516" i="38"/>
  <c r="AI474" i="3" s="1"/>
  <c r="G474" i="3"/>
  <c r="AJ474" i="3" l="1"/>
  <c r="J474" i="3"/>
  <c r="AK474" i="3" l="1"/>
  <c r="K474" i="3"/>
  <c r="L474" i="3" l="1"/>
  <c r="M474" i="3" l="1"/>
  <c r="N474" i="3" l="1"/>
  <c r="AG516" i="38" l="1"/>
  <c r="AF474" i="3" s="1"/>
  <c r="AH516" i="38"/>
  <c r="AG474" i="3" s="1"/>
  <c r="O474" i="3"/>
  <c r="P474" i="3" l="1"/>
  <c r="Q474" i="3" l="1"/>
  <c r="R474" i="3" l="1"/>
  <c r="S474" i="3" l="1"/>
  <c r="T474" i="3" l="1"/>
  <c r="U474" i="3" l="1"/>
  <c r="V474" i="3" l="1"/>
  <c r="W474" i="3" l="1"/>
  <c r="X474" i="3" l="1"/>
  <c r="Y474" i="3" l="1"/>
  <c r="Z474" i="3" l="1"/>
  <c r="AA474" i="3" l="1"/>
  <c r="AB474" i="3" l="1"/>
  <c r="AD516" i="38"/>
  <c r="AC474" i="3" l="1"/>
  <c r="H516" i="38"/>
  <c r="AE516" i="38" s="1"/>
  <c r="C475" i="3"/>
  <c r="D475" i="3" l="1"/>
  <c r="AD474" i="3"/>
  <c r="H474" i="3"/>
  <c r="AI516" i="38"/>
  <c r="AH474" i="3" s="1"/>
  <c r="E475" i="3" l="1"/>
  <c r="F475" i="3" l="1"/>
  <c r="I475" i="3" l="1"/>
  <c r="AJ517" i="38"/>
  <c r="AI475" i="3" s="1"/>
  <c r="G475" i="3"/>
  <c r="AJ475" i="3" l="1"/>
  <c r="J475" i="3"/>
  <c r="AK475" i="3" l="1"/>
  <c r="K475" i="3"/>
  <c r="L475" i="3" l="1"/>
  <c r="M475" i="3" l="1"/>
  <c r="N475" i="3" l="1"/>
  <c r="AG517" i="38" l="1"/>
  <c r="AF475" i="3" s="1"/>
  <c r="AH517" i="38"/>
  <c r="AG475" i="3" s="1"/>
  <c r="O475" i="3"/>
  <c r="P475" i="3" l="1"/>
  <c r="Q475" i="3" l="1"/>
  <c r="R475" i="3" l="1"/>
  <c r="S475" i="3" l="1"/>
  <c r="T475" i="3" l="1"/>
  <c r="U475" i="3" l="1"/>
  <c r="V475" i="3" l="1"/>
  <c r="W475" i="3" l="1"/>
  <c r="X475" i="3" l="1"/>
  <c r="Y475" i="3" l="1"/>
  <c r="Z475" i="3" l="1"/>
  <c r="AA475" i="3" l="1"/>
  <c r="AB475" i="3" l="1"/>
  <c r="AD517" i="38"/>
  <c r="AC475" i="3" l="1"/>
  <c r="H517" i="38"/>
  <c r="AE517" i="38" s="1"/>
  <c r="C476" i="3"/>
  <c r="D476" i="3" l="1"/>
  <c r="H475" i="3"/>
  <c r="AD475" i="3"/>
  <c r="AI517" i="38"/>
  <c r="AH475" i="3" s="1"/>
  <c r="E476" i="3" l="1"/>
  <c r="F476" i="3" l="1"/>
  <c r="I476" i="3" l="1"/>
  <c r="AJ518" i="38"/>
  <c r="AI476" i="3" s="1"/>
  <c r="G476" i="3"/>
  <c r="AJ476" i="3" l="1"/>
  <c r="J476" i="3"/>
  <c r="AK476" i="3" l="1"/>
  <c r="K476" i="3"/>
  <c r="L476" i="3" l="1"/>
  <c r="M476" i="3" l="1"/>
  <c r="N476" i="3" l="1"/>
  <c r="AH518" i="38" l="1"/>
  <c r="AG476" i="3" s="1"/>
  <c r="AG518" i="38"/>
  <c r="AF476" i="3" s="1"/>
  <c r="O476" i="3"/>
  <c r="P476" i="3" l="1"/>
  <c r="Q476" i="3" l="1"/>
  <c r="R476" i="3" l="1"/>
  <c r="S476" i="3" l="1"/>
  <c r="T476" i="3" l="1"/>
  <c r="U476" i="3" l="1"/>
  <c r="V476" i="3" l="1"/>
  <c r="W476" i="3" l="1"/>
  <c r="X476" i="3" l="1"/>
  <c r="Y476" i="3" l="1"/>
  <c r="Z476" i="3" l="1"/>
  <c r="AA476" i="3" l="1"/>
  <c r="AB476" i="3" l="1"/>
  <c r="AD518" i="38"/>
  <c r="AC476" i="3" l="1"/>
  <c r="H518" i="38"/>
  <c r="AE518" i="38" s="1"/>
  <c r="C477" i="3"/>
  <c r="D477" i="3" l="1"/>
  <c r="H476" i="3"/>
  <c r="AD476" i="3"/>
  <c r="AI518" i="38"/>
  <c r="AH476" i="3" s="1"/>
  <c r="E477" i="3" l="1"/>
  <c r="F477" i="3" l="1"/>
  <c r="I477" i="3" l="1"/>
  <c r="AJ519" i="38"/>
  <c r="AI477" i="3" s="1"/>
  <c r="G477" i="3"/>
  <c r="AJ477" i="3" l="1"/>
  <c r="J477" i="3"/>
  <c r="AK477" i="3" l="1"/>
  <c r="K477" i="3"/>
  <c r="L477" i="3" l="1"/>
  <c r="M477" i="3" l="1"/>
  <c r="N477" i="3" l="1"/>
  <c r="AH519" i="38" l="1"/>
  <c r="AG477" i="3" s="1"/>
  <c r="AG519" i="38"/>
  <c r="AF477" i="3" s="1"/>
  <c r="O477" i="3"/>
  <c r="P477" i="3" l="1"/>
  <c r="Q477" i="3" l="1"/>
  <c r="R477" i="3" l="1"/>
  <c r="S477" i="3" l="1"/>
  <c r="T477" i="3" l="1"/>
  <c r="U477" i="3" l="1"/>
  <c r="V477" i="3" l="1"/>
  <c r="W477" i="3" l="1"/>
  <c r="X477" i="3" l="1"/>
  <c r="Y477" i="3" l="1"/>
  <c r="Z477" i="3" l="1"/>
  <c r="AA477" i="3" l="1"/>
  <c r="AB477" i="3" l="1"/>
  <c r="AD519" i="38"/>
  <c r="AC477" i="3" l="1"/>
  <c r="H519" i="38"/>
  <c r="AE519" i="38" s="1"/>
  <c r="C478" i="3"/>
  <c r="D478" i="3" l="1"/>
  <c r="H477" i="3"/>
  <c r="AD477" i="3"/>
  <c r="AI519" i="38"/>
  <c r="AH477" i="3" s="1"/>
  <c r="E478" i="3" l="1"/>
  <c r="F478" i="3" l="1"/>
  <c r="I478" i="3" l="1"/>
  <c r="AJ520" i="38"/>
  <c r="AI478" i="3" s="1"/>
  <c r="G478" i="3"/>
  <c r="AJ478" i="3" l="1"/>
  <c r="J478" i="3"/>
  <c r="AK478" i="3" l="1"/>
  <c r="K478" i="3"/>
  <c r="L478" i="3" l="1"/>
  <c r="M478" i="3" l="1"/>
  <c r="N478" i="3" l="1"/>
  <c r="AG520" i="38" l="1"/>
  <c r="AF478" i="3" s="1"/>
  <c r="AH520" i="38"/>
  <c r="AG478" i="3" s="1"/>
  <c r="O478" i="3"/>
  <c r="P478" i="3" l="1"/>
  <c r="Q478" i="3" l="1"/>
  <c r="R478" i="3" l="1"/>
  <c r="S478" i="3" l="1"/>
  <c r="T478" i="3" l="1"/>
  <c r="U478" i="3" l="1"/>
  <c r="V478" i="3" l="1"/>
  <c r="W478" i="3" l="1"/>
  <c r="X478" i="3" l="1"/>
  <c r="Y478" i="3" l="1"/>
  <c r="Z478" i="3" l="1"/>
  <c r="AA478" i="3" l="1"/>
  <c r="AB478" i="3" l="1"/>
  <c r="AD520" i="38"/>
  <c r="AC478" i="3" l="1"/>
  <c r="H520" i="38"/>
  <c r="AE520" i="38" s="1"/>
  <c r="C479" i="3"/>
  <c r="D479" i="3" l="1"/>
  <c r="AD478" i="3"/>
  <c r="H478" i="3"/>
  <c r="AI520" i="38"/>
  <c r="AH478" i="3" s="1"/>
  <c r="E479" i="3" l="1"/>
  <c r="F479" i="3" l="1"/>
  <c r="I479" i="3" l="1"/>
  <c r="AJ521" i="38"/>
  <c r="AI479" i="3" s="1"/>
  <c r="G479" i="3"/>
  <c r="AJ479" i="3" l="1"/>
  <c r="J479" i="3"/>
  <c r="AK479" i="3" l="1"/>
  <c r="K479" i="3"/>
  <c r="L479" i="3" l="1"/>
  <c r="M479" i="3" l="1"/>
  <c r="N479" i="3" l="1"/>
  <c r="AG521" i="38" l="1"/>
  <c r="AF479" i="3" s="1"/>
  <c r="AH521" i="38"/>
  <c r="AG479" i="3" s="1"/>
  <c r="O479" i="3"/>
  <c r="P479" i="3" l="1"/>
  <c r="Q479" i="3" l="1"/>
  <c r="R479" i="3" l="1"/>
  <c r="S479" i="3" l="1"/>
  <c r="T479" i="3" l="1"/>
  <c r="U479" i="3" l="1"/>
  <c r="V479" i="3" l="1"/>
  <c r="W479" i="3" l="1"/>
  <c r="X479" i="3" l="1"/>
  <c r="Y479" i="3" l="1"/>
  <c r="Z479" i="3" l="1"/>
  <c r="AA479" i="3" l="1"/>
  <c r="AB479" i="3" l="1"/>
  <c r="AD521" i="38"/>
  <c r="AC479" i="3" l="1"/>
  <c r="H521" i="38"/>
  <c r="AE521" i="38" s="1"/>
  <c r="C480" i="3"/>
  <c r="D480" i="3" l="1"/>
  <c r="AD479" i="3"/>
  <c r="H479" i="3"/>
  <c r="AI521" i="38"/>
  <c r="AH479" i="3" s="1"/>
  <c r="E480" i="3" l="1"/>
  <c r="F480" i="3" l="1"/>
  <c r="I480" i="3" l="1"/>
  <c r="AJ522" i="38"/>
  <c r="AI480" i="3" s="1"/>
  <c r="G480" i="3"/>
  <c r="AJ480" i="3" l="1"/>
  <c r="J480" i="3"/>
  <c r="AK480" i="3" l="1"/>
  <c r="K480" i="3"/>
  <c r="L480" i="3" l="1"/>
  <c r="M480" i="3" l="1"/>
  <c r="N480" i="3" l="1"/>
  <c r="AH522" i="38" l="1"/>
  <c r="AG480" i="3" s="1"/>
  <c r="AG522" i="38"/>
  <c r="AF480" i="3" s="1"/>
  <c r="O480" i="3"/>
  <c r="P480" i="3" l="1"/>
  <c r="Q480" i="3" l="1"/>
  <c r="R480" i="3" l="1"/>
  <c r="S480" i="3" l="1"/>
  <c r="T480" i="3" l="1"/>
  <c r="U480" i="3" l="1"/>
  <c r="V480" i="3" l="1"/>
  <c r="W480" i="3" l="1"/>
  <c r="X480" i="3" l="1"/>
  <c r="Y480" i="3" l="1"/>
  <c r="Z480" i="3" l="1"/>
  <c r="AA480" i="3" l="1"/>
  <c r="AB480" i="3" l="1"/>
  <c r="AD522" i="38"/>
  <c r="AC480" i="3" l="1"/>
  <c r="H522" i="38"/>
  <c r="AE522" i="38" s="1"/>
  <c r="C481" i="3"/>
  <c r="D481" i="3" l="1"/>
  <c r="H480" i="3"/>
  <c r="AD480" i="3"/>
  <c r="AI522" i="38"/>
  <c r="AH480" i="3" s="1"/>
  <c r="E481" i="3" l="1"/>
  <c r="F481" i="3" l="1"/>
  <c r="I481" i="3" l="1"/>
  <c r="AJ523" i="38"/>
  <c r="AI481" i="3" s="1"/>
  <c r="G481" i="3"/>
  <c r="AJ481" i="3" l="1"/>
  <c r="J481" i="3"/>
  <c r="AK481" i="3" l="1"/>
  <c r="K481" i="3"/>
  <c r="L481" i="3" l="1"/>
  <c r="M481" i="3" l="1"/>
  <c r="N481" i="3" l="1"/>
  <c r="AH523" i="38" l="1"/>
  <c r="AG481" i="3" s="1"/>
  <c r="AG523" i="38"/>
  <c r="AF481" i="3" s="1"/>
  <c r="O481" i="3"/>
  <c r="P481" i="3" l="1"/>
  <c r="Q481" i="3" l="1"/>
  <c r="R481" i="3" l="1"/>
  <c r="S481" i="3" l="1"/>
  <c r="T481" i="3" l="1"/>
  <c r="U481" i="3" l="1"/>
  <c r="V481" i="3" l="1"/>
  <c r="W481" i="3" l="1"/>
  <c r="X481" i="3" l="1"/>
  <c r="Y481" i="3" l="1"/>
  <c r="Z481" i="3" l="1"/>
  <c r="AA481" i="3" l="1"/>
  <c r="AB481" i="3" l="1"/>
  <c r="AD523" i="38"/>
  <c r="AC481" i="3" l="1"/>
  <c r="H523" i="38"/>
  <c r="AE523" i="38" s="1"/>
  <c r="C482" i="3"/>
  <c r="D482" i="3" l="1"/>
  <c r="H481" i="3"/>
  <c r="AD481" i="3"/>
  <c r="AI523" i="38"/>
  <c r="AH481" i="3" s="1"/>
  <c r="E482" i="3" l="1"/>
  <c r="F482" i="3" l="1"/>
  <c r="I482" i="3" l="1"/>
  <c r="AJ524" i="38"/>
  <c r="AI482" i="3" s="1"/>
  <c r="G482" i="3"/>
  <c r="AJ482" i="3" l="1"/>
  <c r="J482" i="3"/>
  <c r="AK482" i="3" l="1"/>
  <c r="K482" i="3"/>
  <c r="L482" i="3" l="1"/>
  <c r="M482" i="3" l="1"/>
  <c r="N482" i="3" l="1"/>
  <c r="AG524" i="38" l="1"/>
  <c r="AF482" i="3" s="1"/>
  <c r="AH524" i="38"/>
  <c r="AG482" i="3" s="1"/>
  <c r="O482" i="3"/>
  <c r="P482" i="3" l="1"/>
  <c r="Q482" i="3" l="1"/>
  <c r="R482" i="3" l="1"/>
  <c r="S482" i="3" l="1"/>
  <c r="T482" i="3" l="1"/>
  <c r="U482" i="3" l="1"/>
  <c r="V482" i="3" l="1"/>
  <c r="W482" i="3" l="1"/>
  <c r="X482" i="3" l="1"/>
  <c r="Y482" i="3" l="1"/>
  <c r="Z482" i="3" l="1"/>
  <c r="AA482" i="3" l="1"/>
  <c r="AB482" i="3" l="1"/>
  <c r="AD524" i="38"/>
  <c r="AC482" i="3" l="1"/>
  <c r="H524" i="38"/>
  <c r="AE524" i="38" s="1"/>
  <c r="C483" i="3"/>
  <c r="D483" i="3" l="1"/>
  <c r="H482" i="3"/>
  <c r="AD482" i="3"/>
  <c r="AI524" i="38"/>
  <c r="AH482" i="3" s="1"/>
  <c r="E483" i="3" l="1"/>
  <c r="F483" i="3" l="1"/>
  <c r="I483" i="3" l="1"/>
  <c r="AJ525" i="38"/>
  <c r="AI483" i="3" s="1"/>
  <c r="G483" i="3"/>
  <c r="AJ483" i="3" l="1"/>
  <c r="J483" i="3"/>
  <c r="AK483" i="3" l="1"/>
  <c r="K483" i="3"/>
  <c r="L483" i="3" l="1"/>
  <c r="M483" i="3" l="1"/>
  <c r="N483" i="3" l="1"/>
  <c r="AG525" i="38" l="1"/>
  <c r="AF483" i="3" s="1"/>
  <c r="AH525" i="38"/>
  <c r="AG483" i="3" s="1"/>
  <c r="O483" i="3"/>
  <c r="P483" i="3" l="1"/>
  <c r="Q483" i="3" l="1"/>
  <c r="R483" i="3" l="1"/>
  <c r="S483" i="3" l="1"/>
  <c r="T483" i="3" l="1"/>
  <c r="U483" i="3" l="1"/>
  <c r="V483" i="3" l="1"/>
  <c r="W483" i="3" l="1"/>
  <c r="X483" i="3" l="1"/>
  <c r="Y483" i="3" l="1"/>
  <c r="Z483" i="3" l="1"/>
  <c r="AA483" i="3" l="1"/>
  <c r="AB483" i="3" l="1"/>
  <c r="AD525" i="38"/>
  <c r="AC483" i="3" l="1"/>
  <c r="H525" i="38"/>
  <c r="AE525" i="38" s="1"/>
  <c r="C484" i="3"/>
  <c r="D484" i="3" l="1"/>
  <c r="AD483" i="3"/>
  <c r="H483" i="3"/>
  <c r="AI525" i="38"/>
  <c r="AH483" i="3" s="1"/>
  <c r="E484" i="3" l="1"/>
  <c r="F484" i="3" l="1"/>
  <c r="I484" i="3" l="1"/>
  <c r="AJ526" i="38"/>
  <c r="AI484" i="3" s="1"/>
  <c r="G484" i="3"/>
  <c r="AJ484" i="3" l="1"/>
  <c r="J484" i="3"/>
  <c r="AK484" i="3" l="1"/>
  <c r="K484" i="3"/>
  <c r="L484" i="3" l="1"/>
  <c r="M484" i="3" l="1"/>
  <c r="N484" i="3" l="1"/>
  <c r="AH526" i="38" l="1"/>
  <c r="AG484" i="3" s="1"/>
  <c r="AG526" i="38"/>
  <c r="AF484" i="3" s="1"/>
  <c r="O484" i="3"/>
  <c r="P484" i="3" l="1"/>
  <c r="Q484" i="3" l="1"/>
  <c r="R484" i="3" l="1"/>
  <c r="S484" i="3" l="1"/>
  <c r="T484" i="3" l="1"/>
  <c r="U484" i="3" l="1"/>
  <c r="V484" i="3" l="1"/>
  <c r="W484" i="3" l="1"/>
  <c r="X484" i="3" l="1"/>
  <c r="Y484" i="3" l="1"/>
  <c r="Z484" i="3" l="1"/>
  <c r="AA484" i="3" l="1"/>
  <c r="AB484" i="3" l="1"/>
  <c r="AD526" i="38"/>
  <c r="AC484" i="3" l="1"/>
  <c r="H526" i="38"/>
  <c r="AE526" i="38" s="1"/>
  <c r="C485" i="3"/>
  <c r="D485" i="3" l="1"/>
  <c r="H484" i="3"/>
  <c r="AD484" i="3"/>
  <c r="AI526" i="38"/>
  <c r="AH484" i="3" s="1"/>
  <c r="E485" i="3" l="1"/>
  <c r="F485" i="3" l="1"/>
  <c r="I485" i="3" l="1"/>
  <c r="AJ527" i="38"/>
  <c r="AI485" i="3" s="1"/>
  <c r="G485" i="3"/>
  <c r="AJ485" i="3" l="1"/>
  <c r="J485" i="3"/>
  <c r="AK485" i="3" l="1"/>
  <c r="K485" i="3"/>
  <c r="L485" i="3" l="1"/>
  <c r="M485" i="3" l="1"/>
  <c r="N485" i="3" l="1"/>
  <c r="AH527" i="38" l="1"/>
  <c r="AG485" i="3" s="1"/>
  <c r="AG527" i="38"/>
  <c r="AF485" i="3" s="1"/>
  <c r="O485" i="3"/>
  <c r="P485" i="3" l="1"/>
  <c r="Q485" i="3" l="1"/>
  <c r="R485" i="3" l="1"/>
  <c r="S485" i="3" l="1"/>
  <c r="T485" i="3" l="1"/>
  <c r="U485" i="3" l="1"/>
  <c r="V485" i="3" l="1"/>
  <c r="W485" i="3" l="1"/>
  <c r="X485" i="3" l="1"/>
  <c r="Y485" i="3" l="1"/>
  <c r="Z485" i="3" l="1"/>
  <c r="AA485" i="3" l="1"/>
  <c r="AB485" i="3" l="1"/>
  <c r="AD527" i="38"/>
  <c r="AC485" i="3" l="1"/>
  <c r="H527" i="38"/>
  <c r="AE527" i="38" s="1"/>
  <c r="C486" i="3"/>
  <c r="D486" i="3" l="1"/>
  <c r="AD485" i="3"/>
  <c r="H485" i="3"/>
  <c r="AI527" i="38"/>
  <c r="AH485" i="3" s="1"/>
  <c r="E486" i="3" l="1"/>
  <c r="F486" i="3" l="1"/>
  <c r="I486" i="3" l="1"/>
  <c r="AJ528" i="38"/>
  <c r="AI486" i="3" s="1"/>
  <c r="G486" i="3"/>
  <c r="AJ486" i="3" l="1"/>
  <c r="J486" i="3"/>
  <c r="AK486" i="3" l="1"/>
  <c r="K486" i="3"/>
  <c r="L486" i="3" l="1"/>
  <c r="M486" i="3" l="1"/>
  <c r="N486" i="3" l="1"/>
  <c r="AG528" i="38" l="1"/>
  <c r="AF486" i="3" s="1"/>
  <c r="AH528" i="38"/>
  <c r="AG486" i="3" s="1"/>
  <c r="O486" i="3"/>
  <c r="P486" i="3" l="1"/>
  <c r="Q486" i="3" l="1"/>
  <c r="R486" i="3" l="1"/>
  <c r="S486" i="3" l="1"/>
  <c r="T486" i="3" l="1"/>
  <c r="U486" i="3" l="1"/>
  <c r="V486" i="3" l="1"/>
  <c r="W486" i="3" l="1"/>
  <c r="X486" i="3" l="1"/>
  <c r="Y486" i="3" l="1"/>
  <c r="Z486" i="3" l="1"/>
  <c r="AA486" i="3" l="1"/>
  <c r="AB486" i="3" l="1"/>
  <c r="AD528" i="38"/>
  <c r="AC486" i="3" l="1"/>
  <c r="H528" i="38"/>
  <c r="AE528" i="38" s="1"/>
  <c r="C487" i="3"/>
  <c r="D487" i="3" l="1"/>
  <c r="AD486" i="3"/>
  <c r="H486" i="3"/>
  <c r="AI528" i="38"/>
  <c r="AH486" i="3" s="1"/>
  <c r="E487" i="3" l="1"/>
  <c r="F487" i="3" l="1"/>
  <c r="I487" i="3" l="1"/>
  <c r="AJ529" i="38"/>
  <c r="AI487" i="3" s="1"/>
  <c r="G487" i="3"/>
  <c r="AJ487" i="3" l="1"/>
  <c r="J487" i="3"/>
  <c r="AK487" i="3" l="1"/>
  <c r="K487" i="3"/>
  <c r="L487" i="3" l="1"/>
  <c r="M487" i="3" l="1"/>
  <c r="N487" i="3" l="1"/>
  <c r="AG529" i="38" l="1"/>
  <c r="AF487" i="3" s="1"/>
  <c r="AH529" i="38"/>
  <c r="AG487" i="3" s="1"/>
  <c r="O487" i="3"/>
  <c r="P487" i="3" l="1"/>
  <c r="Q487" i="3" l="1"/>
  <c r="R487" i="3" l="1"/>
  <c r="S487" i="3" l="1"/>
  <c r="T487" i="3" l="1"/>
  <c r="U487" i="3" l="1"/>
  <c r="V487" i="3" l="1"/>
  <c r="W487" i="3" l="1"/>
  <c r="X487" i="3" l="1"/>
  <c r="Y487" i="3" l="1"/>
  <c r="Z487" i="3" l="1"/>
  <c r="AA487" i="3" l="1"/>
  <c r="AB487" i="3" l="1"/>
  <c r="AD529" i="38"/>
  <c r="AC487" i="3" l="1"/>
  <c r="H529" i="38"/>
  <c r="AE529" i="38" s="1"/>
  <c r="C488" i="3"/>
  <c r="D488" i="3" l="1"/>
  <c r="AD487" i="3"/>
  <c r="H487" i="3"/>
  <c r="AI529" i="38"/>
  <c r="AH487" i="3" s="1"/>
  <c r="E488" i="3" l="1"/>
  <c r="F488" i="3" l="1"/>
  <c r="I488" i="3" l="1"/>
  <c r="AJ530" i="38"/>
  <c r="AI488" i="3" s="1"/>
  <c r="G488" i="3"/>
  <c r="AJ488" i="3" l="1"/>
  <c r="J488" i="3"/>
  <c r="AK488" i="3" l="1"/>
  <c r="K488" i="3"/>
  <c r="L488" i="3" l="1"/>
  <c r="M488" i="3" l="1"/>
  <c r="N488" i="3" l="1"/>
  <c r="AH530" i="38" l="1"/>
  <c r="AG488" i="3" s="1"/>
  <c r="AG530" i="38"/>
  <c r="AF488" i="3" s="1"/>
  <c r="O488" i="3"/>
  <c r="P488" i="3" l="1"/>
  <c r="Q488" i="3" l="1"/>
  <c r="R488" i="3" l="1"/>
  <c r="S488" i="3" l="1"/>
  <c r="T488" i="3" l="1"/>
  <c r="U488" i="3" l="1"/>
  <c r="V488" i="3" l="1"/>
  <c r="W488" i="3" l="1"/>
  <c r="X488" i="3" l="1"/>
  <c r="Y488" i="3" l="1"/>
  <c r="Z488" i="3" l="1"/>
  <c r="AA488" i="3" l="1"/>
  <c r="AB488" i="3" l="1"/>
  <c r="AD530" i="38"/>
  <c r="AC488" i="3" l="1"/>
  <c r="H530" i="38"/>
  <c r="AE530" i="38" s="1"/>
  <c r="C489" i="3"/>
  <c r="D489" i="3" l="1"/>
  <c r="H488" i="3"/>
  <c r="AD488" i="3"/>
  <c r="AI530" i="38"/>
  <c r="AH488" i="3" s="1"/>
  <c r="E489" i="3" l="1"/>
  <c r="F489" i="3" l="1"/>
  <c r="I489" i="3" l="1"/>
  <c r="AJ531" i="38"/>
  <c r="AI489" i="3" s="1"/>
  <c r="G489" i="3"/>
  <c r="AJ489" i="3" l="1"/>
  <c r="J489" i="3"/>
  <c r="AK489" i="3" l="1"/>
  <c r="K489" i="3"/>
  <c r="L489" i="3" l="1"/>
  <c r="M489" i="3" l="1"/>
  <c r="N489" i="3" l="1"/>
  <c r="AH531" i="38" l="1"/>
  <c r="AG489" i="3" s="1"/>
  <c r="AG531" i="38"/>
  <c r="AF489" i="3" s="1"/>
  <c r="O489" i="3"/>
  <c r="P489" i="3" l="1"/>
  <c r="Q489" i="3" l="1"/>
  <c r="R489" i="3" l="1"/>
  <c r="S489" i="3" l="1"/>
  <c r="T489" i="3" l="1"/>
  <c r="U489" i="3" l="1"/>
  <c r="V489" i="3" l="1"/>
  <c r="W489" i="3" l="1"/>
  <c r="X489" i="3" l="1"/>
  <c r="Y489" i="3" l="1"/>
  <c r="Z489" i="3" l="1"/>
  <c r="AA489" i="3" l="1"/>
  <c r="AB489" i="3" l="1"/>
  <c r="AD531" i="38"/>
  <c r="AC489" i="3" l="1"/>
  <c r="H531" i="38"/>
  <c r="AE531" i="38" s="1"/>
  <c r="C490" i="3"/>
  <c r="D490" i="3" l="1"/>
  <c r="AD489" i="3"/>
  <c r="H489" i="3"/>
  <c r="AI531" i="38"/>
  <c r="AH489" i="3" s="1"/>
  <c r="E490" i="3" l="1"/>
  <c r="F490" i="3" l="1"/>
  <c r="I490" i="3" l="1"/>
  <c r="AJ532" i="38"/>
  <c r="AI490" i="3" s="1"/>
  <c r="G490" i="3"/>
  <c r="AJ490" i="3" l="1"/>
  <c r="J490" i="3"/>
  <c r="AK490" i="3" l="1"/>
  <c r="K490" i="3"/>
  <c r="L490" i="3" l="1"/>
  <c r="M490" i="3" l="1"/>
  <c r="N490" i="3" l="1"/>
  <c r="AG532" i="38" l="1"/>
  <c r="AF490" i="3" s="1"/>
  <c r="AH532" i="38"/>
  <c r="AG490" i="3" s="1"/>
  <c r="O490" i="3"/>
  <c r="P490" i="3" l="1"/>
  <c r="Q490" i="3" l="1"/>
  <c r="R490" i="3" l="1"/>
  <c r="S490" i="3" l="1"/>
  <c r="T490" i="3" l="1"/>
  <c r="U490" i="3" l="1"/>
  <c r="V490" i="3" l="1"/>
  <c r="W490" i="3" l="1"/>
  <c r="X490" i="3" l="1"/>
  <c r="Y490" i="3" l="1"/>
  <c r="Z490" i="3" l="1"/>
  <c r="AA490" i="3" l="1"/>
  <c r="AB490" i="3" l="1"/>
  <c r="AD532" i="38"/>
  <c r="AC490" i="3" l="1"/>
  <c r="H532" i="38"/>
  <c r="AE532" i="38" s="1"/>
  <c r="C491" i="3"/>
  <c r="D491" i="3" l="1"/>
  <c r="H490" i="3"/>
  <c r="AD490" i="3"/>
  <c r="AI532" i="38"/>
  <c r="AH490" i="3" s="1"/>
  <c r="E491" i="3" l="1"/>
  <c r="F491" i="3" l="1"/>
  <c r="I491" i="3" l="1"/>
  <c r="AJ533" i="38"/>
  <c r="AI491" i="3" s="1"/>
  <c r="G491" i="3"/>
  <c r="AJ491" i="3" l="1"/>
  <c r="J491" i="3"/>
  <c r="AK491" i="3" l="1"/>
  <c r="K491" i="3"/>
  <c r="L491" i="3" l="1"/>
  <c r="M491" i="3" l="1"/>
  <c r="N491" i="3" l="1"/>
  <c r="AG533" i="38" l="1"/>
  <c r="AF491" i="3" s="1"/>
  <c r="AH533" i="38"/>
  <c r="AG491" i="3" s="1"/>
  <c r="O491" i="3"/>
  <c r="P491" i="3" l="1"/>
  <c r="Q491" i="3" l="1"/>
  <c r="R491" i="3" l="1"/>
  <c r="S491" i="3" l="1"/>
  <c r="T491" i="3" l="1"/>
  <c r="U491" i="3" l="1"/>
  <c r="V491" i="3" l="1"/>
  <c r="W491" i="3" l="1"/>
  <c r="X491" i="3" l="1"/>
  <c r="Y491" i="3" l="1"/>
  <c r="Z491" i="3" l="1"/>
  <c r="AA491" i="3" l="1"/>
  <c r="AB491" i="3" l="1"/>
  <c r="AD533" i="38"/>
  <c r="AC491" i="3" l="1"/>
  <c r="H533" i="38"/>
  <c r="AE533" i="38" s="1"/>
  <c r="C492" i="3"/>
  <c r="D492" i="3" l="1"/>
  <c r="AD491" i="3"/>
  <c r="H491" i="3"/>
  <c r="AI533" i="38"/>
  <c r="AH491" i="3" s="1"/>
  <c r="E492" i="3" l="1"/>
  <c r="F492" i="3" l="1"/>
  <c r="I492" i="3" l="1"/>
  <c r="AJ534" i="38"/>
  <c r="AI492" i="3" s="1"/>
  <c r="G492" i="3"/>
  <c r="AJ492" i="3" l="1"/>
  <c r="J492" i="3"/>
  <c r="AK492" i="3" l="1"/>
  <c r="K492" i="3"/>
  <c r="L492" i="3" l="1"/>
  <c r="M492" i="3" l="1"/>
  <c r="N492" i="3" l="1"/>
  <c r="AH534" i="38" l="1"/>
  <c r="AG492" i="3" s="1"/>
  <c r="AG534" i="38"/>
  <c r="AF492" i="3" s="1"/>
  <c r="O492" i="3"/>
  <c r="P492" i="3" l="1"/>
  <c r="Q492" i="3" l="1"/>
  <c r="R492" i="3" l="1"/>
  <c r="S492" i="3" l="1"/>
  <c r="T492" i="3" l="1"/>
  <c r="U492" i="3" l="1"/>
  <c r="V492" i="3" l="1"/>
  <c r="W492" i="3" l="1"/>
  <c r="X492" i="3" l="1"/>
  <c r="Y492" i="3" l="1"/>
  <c r="Z492" i="3" l="1"/>
  <c r="AA492" i="3" l="1"/>
  <c r="AB492" i="3" l="1"/>
  <c r="AD534" i="38"/>
  <c r="AC492" i="3" l="1"/>
  <c r="H534" i="38"/>
  <c r="AE534" i="38" s="1"/>
  <c r="C493" i="3"/>
  <c r="D493" i="3" l="1"/>
  <c r="AD492" i="3"/>
  <c r="H492" i="3"/>
  <c r="AI534" i="38"/>
  <c r="AH492" i="3" s="1"/>
  <c r="E493" i="3" l="1"/>
  <c r="F493" i="3" l="1"/>
  <c r="I493" i="3" l="1"/>
  <c r="AJ535" i="38"/>
  <c r="AI493" i="3" s="1"/>
  <c r="G493" i="3"/>
  <c r="AJ493" i="3" l="1"/>
  <c r="J493" i="3"/>
  <c r="AK493" i="3" l="1"/>
  <c r="K493" i="3"/>
  <c r="L493" i="3" l="1"/>
  <c r="M493" i="3" l="1"/>
  <c r="N493" i="3" l="1"/>
  <c r="AH535" i="38" l="1"/>
  <c r="AG493" i="3" s="1"/>
  <c r="AG535" i="38"/>
  <c r="AF493" i="3" s="1"/>
  <c r="O493" i="3"/>
  <c r="P493" i="3" l="1"/>
  <c r="Q493" i="3" l="1"/>
  <c r="R493" i="3" l="1"/>
  <c r="S493" i="3" l="1"/>
  <c r="T493" i="3" l="1"/>
  <c r="U493" i="3" l="1"/>
  <c r="V493" i="3" l="1"/>
  <c r="W493" i="3" l="1"/>
  <c r="X493" i="3" l="1"/>
  <c r="Y493" i="3" l="1"/>
  <c r="Z493" i="3" l="1"/>
  <c r="AA493" i="3" l="1"/>
  <c r="AB493" i="3" l="1"/>
  <c r="AD535" i="38"/>
  <c r="AC493" i="3" l="1"/>
  <c r="H535" i="38"/>
  <c r="AE535" i="38" s="1"/>
  <c r="C494" i="3"/>
  <c r="D494" i="3" l="1"/>
  <c r="H493" i="3"/>
  <c r="AD493" i="3"/>
  <c r="AI535" i="38"/>
  <c r="AH493" i="3" s="1"/>
  <c r="E494" i="3" l="1"/>
  <c r="F494" i="3" l="1"/>
  <c r="I494" i="3" l="1"/>
  <c r="AJ536" i="38"/>
  <c r="AI494" i="3" s="1"/>
  <c r="G494" i="3"/>
  <c r="AJ494" i="3" l="1"/>
  <c r="J494" i="3"/>
  <c r="AK494" i="3" l="1"/>
  <c r="K494" i="3"/>
  <c r="L494" i="3" l="1"/>
  <c r="M494" i="3" l="1"/>
  <c r="N494" i="3" l="1"/>
  <c r="AG536" i="38" l="1"/>
  <c r="AF494" i="3" s="1"/>
  <c r="AH536" i="38"/>
  <c r="AG494" i="3" s="1"/>
  <c r="O494" i="3"/>
  <c r="P494" i="3" l="1"/>
  <c r="Q494" i="3" l="1"/>
  <c r="R494" i="3" l="1"/>
  <c r="S494" i="3" l="1"/>
  <c r="T494" i="3" l="1"/>
  <c r="U494" i="3" l="1"/>
  <c r="V494" i="3" l="1"/>
  <c r="W494" i="3" l="1"/>
  <c r="X494" i="3" l="1"/>
  <c r="Y494" i="3" l="1"/>
  <c r="Z494" i="3" l="1"/>
  <c r="AA494" i="3" l="1"/>
  <c r="AB494" i="3" l="1"/>
  <c r="AD536" i="38"/>
  <c r="AC494" i="3" l="1"/>
  <c r="H536" i="38"/>
  <c r="AE536" i="38" s="1"/>
  <c r="C495" i="3"/>
  <c r="D495" i="3" l="1"/>
  <c r="AD494" i="3"/>
  <c r="H494" i="3"/>
  <c r="AI536" i="38"/>
  <c r="AH494" i="3" s="1"/>
  <c r="E495" i="3" l="1"/>
  <c r="F495" i="3" l="1"/>
  <c r="I495" i="3" l="1"/>
  <c r="AJ537" i="38"/>
  <c r="AI495" i="3" s="1"/>
  <c r="G495" i="3"/>
  <c r="AJ495" i="3" l="1"/>
  <c r="J495" i="3"/>
  <c r="AK495" i="3" l="1"/>
  <c r="K495" i="3"/>
  <c r="L495" i="3" l="1"/>
  <c r="M495" i="3" l="1"/>
  <c r="N495" i="3" l="1"/>
  <c r="AG537" i="38" l="1"/>
  <c r="AF495" i="3" s="1"/>
  <c r="AH537" i="38"/>
  <c r="AG495" i="3" s="1"/>
  <c r="O495" i="3"/>
  <c r="P495" i="3" l="1"/>
  <c r="Q495" i="3" l="1"/>
  <c r="R495" i="3" l="1"/>
  <c r="S495" i="3" l="1"/>
  <c r="T495" i="3" l="1"/>
  <c r="U495" i="3" l="1"/>
  <c r="V495" i="3" l="1"/>
  <c r="W495" i="3" l="1"/>
  <c r="X495" i="3" l="1"/>
  <c r="Y495" i="3" l="1"/>
  <c r="Z495" i="3" l="1"/>
  <c r="AA495" i="3" l="1"/>
  <c r="AB495" i="3" l="1"/>
  <c r="AD537" i="38"/>
  <c r="AC495" i="3" l="1"/>
  <c r="H537" i="38"/>
  <c r="AE537" i="38" s="1"/>
  <c r="C496" i="3"/>
  <c r="D496" i="3" l="1"/>
  <c r="H495" i="3"/>
  <c r="AD495" i="3"/>
  <c r="AI537" i="38"/>
  <c r="AH495" i="3" s="1"/>
  <c r="E496" i="3" l="1"/>
  <c r="F496" i="3" l="1"/>
  <c r="I496" i="3" l="1"/>
  <c r="AJ538" i="38"/>
  <c r="AI496" i="3" s="1"/>
  <c r="G496" i="3"/>
  <c r="AJ496" i="3" l="1"/>
  <c r="J496" i="3"/>
  <c r="AK496" i="3" l="1"/>
  <c r="K496" i="3"/>
  <c r="L496" i="3" l="1"/>
  <c r="M496" i="3" l="1"/>
  <c r="N496" i="3" l="1"/>
  <c r="AH538" i="38" l="1"/>
  <c r="AG496" i="3" s="1"/>
  <c r="AG538" i="38"/>
  <c r="AF496" i="3" s="1"/>
  <c r="O496" i="3"/>
  <c r="P496" i="3" l="1"/>
  <c r="Q496" i="3" l="1"/>
  <c r="R496" i="3" l="1"/>
  <c r="S496" i="3" l="1"/>
  <c r="T496" i="3" l="1"/>
  <c r="U496" i="3" l="1"/>
  <c r="V496" i="3" l="1"/>
  <c r="W496" i="3" l="1"/>
  <c r="X496" i="3" l="1"/>
  <c r="Y496" i="3" l="1"/>
  <c r="Z496" i="3" l="1"/>
  <c r="AA496" i="3" l="1"/>
  <c r="AB496" i="3" l="1"/>
  <c r="AD538" i="38"/>
  <c r="AC496" i="3" l="1"/>
  <c r="H538" i="38"/>
  <c r="AE538" i="38" s="1"/>
  <c r="C497" i="3"/>
  <c r="D497" i="3" l="1"/>
  <c r="AD496" i="3"/>
  <c r="H496" i="3"/>
  <c r="AI538" i="38"/>
  <c r="AH496" i="3" s="1"/>
  <c r="E497" i="3" l="1"/>
  <c r="F497" i="3" l="1"/>
  <c r="I497" i="3" l="1"/>
  <c r="AJ539" i="38"/>
  <c r="AI497" i="3" s="1"/>
  <c r="G497" i="3"/>
  <c r="AJ497" i="3" l="1"/>
  <c r="J497" i="3"/>
  <c r="AK497" i="3" l="1"/>
  <c r="K497" i="3"/>
  <c r="L497" i="3" l="1"/>
  <c r="M497" i="3" l="1"/>
  <c r="N497" i="3" l="1"/>
  <c r="AH539" i="38" l="1"/>
  <c r="AG497" i="3" s="1"/>
  <c r="AG539" i="38"/>
  <c r="AF497" i="3" s="1"/>
  <c r="O497" i="3"/>
  <c r="P497" i="3" l="1"/>
  <c r="Q497" i="3" l="1"/>
  <c r="R497" i="3" l="1"/>
  <c r="S497" i="3" l="1"/>
  <c r="T497" i="3" l="1"/>
  <c r="U497" i="3" l="1"/>
  <c r="V497" i="3" l="1"/>
  <c r="W497" i="3" l="1"/>
  <c r="X497" i="3" l="1"/>
  <c r="Y497" i="3" l="1"/>
  <c r="Z497" i="3" l="1"/>
  <c r="AA497" i="3" l="1"/>
  <c r="AB497" i="3" l="1"/>
  <c r="AD539" i="38"/>
  <c r="AC497" i="3" l="1"/>
  <c r="H539" i="38"/>
  <c r="AE539" i="38" s="1"/>
  <c r="C498" i="3"/>
  <c r="D498" i="3" l="1"/>
  <c r="H497" i="3"/>
  <c r="AD497" i="3"/>
  <c r="AI539" i="38"/>
  <c r="AH497" i="3" s="1"/>
  <c r="E498" i="3" l="1"/>
  <c r="F498" i="3" l="1"/>
  <c r="I498" i="3" l="1"/>
  <c r="AJ540" i="38"/>
  <c r="AI498" i="3" s="1"/>
  <c r="G498" i="3"/>
  <c r="AJ498" i="3" l="1"/>
  <c r="J498" i="3"/>
  <c r="AK498" i="3" l="1"/>
  <c r="K498" i="3"/>
  <c r="L498" i="3" l="1"/>
  <c r="M498" i="3" l="1"/>
  <c r="N498" i="3" l="1"/>
  <c r="AG540" i="38" l="1"/>
  <c r="AF498" i="3" s="1"/>
  <c r="AH540" i="38"/>
  <c r="AG498" i="3" s="1"/>
  <c r="O498" i="3"/>
  <c r="P498" i="3" l="1"/>
  <c r="Q498" i="3" l="1"/>
  <c r="R498" i="3" l="1"/>
  <c r="S498" i="3" l="1"/>
  <c r="T498" i="3" l="1"/>
  <c r="U498" i="3" l="1"/>
  <c r="V498" i="3" l="1"/>
  <c r="W498" i="3" l="1"/>
  <c r="X498" i="3" l="1"/>
  <c r="Y498" i="3" l="1"/>
  <c r="Z498" i="3" l="1"/>
  <c r="AA498" i="3" l="1"/>
  <c r="AB498" i="3" l="1"/>
  <c r="AD540" i="38"/>
  <c r="AC498" i="3" l="1"/>
  <c r="H540" i="38"/>
  <c r="AE540" i="38" s="1"/>
  <c r="C499" i="3"/>
  <c r="D499" i="3" l="1"/>
  <c r="AD498" i="3"/>
  <c r="H498" i="3"/>
  <c r="AI540" i="38"/>
  <c r="AH498" i="3" s="1"/>
  <c r="E499" i="3" l="1"/>
  <c r="F499" i="3" l="1"/>
  <c r="I499" i="3" l="1"/>
  <c r="AJ541" i="38"/>
  <c r="AI499" i="3" s="1"/>
  <c r="G499" i="3"/>
  <c r="AJ499" i="3" l="1"/>
  <c r="J499" i="3"/>
  <c r="AK499" i="3" l="1"/>
  <c r="K499" i="3"/>
  <c r="L499" i="3" l="1"/>
  <c r="M499" i="3" l="1"/>
  <c r="N499" i="3" l="1"/>
  <c r="AG541" i="38" l="1"/>
  <c r="AF499" i="3" s="1"/>
  <c r="AH541" i="38"/>
  <c r="AG499" i="3" s="1"/>
  <c r="O499" i="3"/>
  <c r="P499" i="3" l="1"/>
  <c r="Q499" i="3" l="1"/>
  <c r="R499" i="3" l="1"/>
  <c r="S499" i="3" l="1"/>
  <c r="T499" i="3" l="1"/>
  <c r="U499" i="3" l="1"/>
  <c r="V499" i="3" l="1"/>
  <c r="W499" i="3" l="1"/>
  <c r="X499" i="3" l="1"/>
  <c r="Y499" i="3" l="1"/>
  <c r="Z499" i="3" l="1"/>
  <c r="AA499" i="3" l="1"/>
  <c r="AB499" i="3" l="1"/>
  <c r="AD541" i="38"/>
  <c r="AC499" i="3" l="1"/>
  <c r="H541" i="38"/>
  <c r="AE541" i="38" s="1"/>
  <c r="C500" i="3"/>
  <c r="D500" i="3" l="1"/>
  <c r="H499" i="3"/>
  <c r="AD499" i="3"/>
  <c r="AI541" i="38"/>
  <c r="AH499" i="3" s="1"/>
  <c r="E500" i="3" l="1"/>
  <c r="F500" i="3" l="1"/>
  <c r="I500" i="3" l="1"/>
  <c r="AJ542" i="38"/>
  <c r="AI500" i="3" s="1"/>
  <c r="G500" i="3"/>
  <c r="AJ500" i="3" l="1"/>
  <c r="J500" i="3"/>
  <c r="AK500" i="3" l="1"/>
  <c r="K500" i="3"/>
  <c r="L500" i="3" l="1"/>
  <c r="M500" i="3" l="1"/>
  <c r="N500" i="3" l="1"/>
  <c r="AH542" i="38" l="1"/>
  <c r="AG500" i="3" s="1"/>
  <c r="AG542" i="38"/>
  <c r="AF500" i="3" s="1"/>
  <c r="O500" i="3"/>
  <c r="P500" i="3" l="1"/>
  <c r="Q500" i="3" l="1"/>
  <c r="R500" i="3" l="1"/>
  <c r="S500" i="3" l="1"/>
  <c r="T500" i="3" l="1"/>
  <c r="U500" i="3" l="1"/>
  <c r="V500" i="3" l="1"/>
  <c r="W500" i="3" l="1"/>
  <c r="X500" i="3" l="1"/>
  <c r="Y500" i="3" l="1"/>
  <c r="Z500" i="3" l="1"/>
  <c r="AA500" i="3" l="1"/>
  <c r="AB500" i="3" l="1"/>
  <c r="AD542" i="38"/>
  <c r="AC500" i="3" l="1"/>
  <c r="H542" i="38"/>
  <c r="AE542" i="38" s="1"/>
  <c r="C501" i="3"/>
  <c r="D501" i="3" l="1"/>
  <c r="AD500" i="3"/>
  <c r="H500" i="3"/>
  <c r="AI542" i="38"/>
  <c r="AH500" i="3" s="1"/>
  <c r="E501" i="3" l="1"/>
  <c r="F501" i="3" l="1"/>
  <c r="I501" i="3" l="1"/>
  <c r="AJ543" i="38"/>
  <c r="AI501" i="3" s="1"/>
  <c r="G501" i="3"/>
  <c r="AJ501" i="3" l="1"/>
  <c r="J501" i="3"/>
  <c r="AK501" i="3" l="1"/>
  <c r="K501" i="3"/>
  <c r="L501" i="3" l="1"/>
  <c r="M501" i="3" l="1"/>
  <c r="N501" i="3" l="1"/>
  <c r="AH543" i="38" l="1"/>
  <c r="AG501" i="3" s="1"/>
  <c r="AG543" i="38"/>
  <c r="AF501" i="3" s="1"/>
  <c r="O501" i="3"/>
  <c r="P501" i="3" l="1"/>
  <c r="Q501" i="3" l="1"/>
  <c r="R501" i="3" l="1"/>
  <c r="S501" i="3" l="1"/>
  <c r="T501" i="3" l="1"/>
  <c r="U501" i="3" l="1"/>
  <c r="V501" i="3" l="1"/>
  <c r="W501" i="3" l="1"/>
  <c r="X501" i="3" l="1"/>
  <c r="Y501" i="3" l="1"/>
  <c r="Z501" i="3" l="1"/>
  <c r="AA501" i="3" l="1"/>
  <c r="AB501" i="3" l="1"/>
  <c r="AD543" i="38"/>
  <c r="AC501" i="3" l="1"/>
  <c r="H543" i="38"/>
  <c r="AE543" i="38" s="1"/>
  <c r="C502" i="3"/>
  <c r="D502" i="3" l="1"/>
  <c r="AD501" i="3"/>
  <c r="H501" i="3"/>
  <c r="AI543" i="38"/>
  <c r="AH501" i="3" s="1"/>
  <c r="E502" i="3" l="1"/>
  <c r="F502" i="3" l="1"/>
  <c r="I502" i="3" l="1"/>
  <c r="AJ544" i="38"/>
  <c r="AI502" i="3" s="1"/>
  <c r="G502" i="3"/>
  <c r="AJ502" i="3" l="1"/>
  <c r="J502" i="3"/>
  <c r="AK502" i="3" l="1"/>
  <c r="K502" i="3"/>
  <c r="L502" i="3" l="1"/>
  <c r="M502" i="3" l="1"/>
  <c r="N502" i="3" l="1"/>
  <c r="AG544" i="38" l="1"/>
  <c r="AF502" i="3" s="1"/>
  <c r="AH544" i="38"/>
  <c r="AG502" i="3" s="1"/>
  <c r="O502" i="3"/>
  <c r="P502" i="3" l="1"/>
  <c r="Q502" i="3" l="1"/>
  <c r="R502" i="3" l="1"/>
  <c r="S502" i="3" l="1"/>
  <c r="T502" i="3" l="1"/>
  <c r="U502" i="3" l="1"/>
  <c r="V502" i="3" l="1"/>
  <c r="W502" i="3" l="1"/>
  <c r="X502" i="3" l="1"/>
  <c r="Y502" i="3" l="1"/>
  <c r="Z502" i="3" l="1"/>
  <c r="AA502" i="3" l="1"/>
  <c r="AB502" i="3" l="1"/>
  <c r="AD544" i="38"/>
  <c r="AC502" i="3" l="1"/>
  <c r="H544" i="38"/>
  <c r="AE544" i="38" s="1"/>
  <c r="C503" i="3"/>
  <c r="D503" i="3" l="1"/>
  <c r="H502" i="3"/>
  <c r="AD502" i="3"/>
  <c r="AI544" i="38"/>
  <c r="AH502" i="3" s="1"/>
  <c r="E503" i="3" l="1"/>
  <c r="F503" i="3" l="1"/>
  <c r="I503" i="3" l="1"/>
  <c r="AJ545" i="38"/>
  <c r="AI503" i="3" s="1"/>
  <c r="G503" i="3"/>
  <c r="AJ503" i="3" l="1"/>
  <c r="J503" i="3"/>
  <c r="AK503" i="3" l="1"/>
  <c r="K503" i="3"/>
  <c r="L503" i="3" l="1"/>
  <c r="M503" i="3" l="1"/>
  <c r="N503" i="3" l="1"/>
  <c r="AG545" i="38" l="1"/>
  <c r="AF503" i="3" s="1"/>
  <c r="AH545" i="38"/>
  <c r="AG503" i="3" s="1"/>
  <c r="O503" i="3"/>
  <c r="P503" i="3" l="1"/>
  <c r="Q503" i="3" l="1"/>
  <c r="R503" i="3" l="1"/>
  <c r="S503" i="3" l="1"/>
  <c r="T503" i="3" l="1"/>
  <c r="U503" i="3" l="1"/>
  <c r="V503" i="3" l="1"/>
  <c r="W503" i="3" l="1"/>
  <c r="X503" i="3" l="1"/>
  <c r="Y503" i="3" l="1"/>
  <c r="Z503" i="3" l="1"/>
  <c r="AA503" i="3" l="1"/>
  <c r="AB503" i="3" l="1"/>
  <c r="AD545" i="38"/>
  <c r="AC503" i="3" l="1"/>
  <c r="H545" i="38"/>
  <c r="AE545" i="38" s="1"/>
  <c r="C504" i="3"/>
  <c r="H503" i="3" l="1"/>
  <c r="AD503" i="3"/>
  <c r="AI545" i="38"/>
  <c r="AH503" i="3" s="1"/>
  <c r="D504" i="3"/>
  <c r="E504" i="3" l="1"/>
  <c r="F504" i="3" l="1"/>
  <c r="I504" i="3" l="1"/>
  <c r="AJ546" i="38"/>
  <c r="AI504" i="3" s="1"/>
  <c r="G504" i="3"/>
  <c r="AJ504" i="3" l="1"/>
  <c r="J504" i="3"/>
  <c r="AK504" i="3" l="1"/>
  <c r="K504" i="3"/>
  <c r="L504" i="3" l="1"/>
  <c r="M504" i="3" l="1"/>
  <c r="N504" i="3" l="1"/>
  <c r="AH546" i="38" l="1"/>
  <c r="AG504" i="3" s="1"/>
  <c r="AG546" i="38"/>
  <c r="AF504" i="3" s="1"/>
  <c r="O504" i="3"/>
  <c r="P504" i="3" l="1"/>
  <c r="Q504" i="3" l="1"/>
  <c r="R504" i="3" l="1"/>
  <c r="S504" i="3" l="1"/>
  <c r="T504" i="3" l="1"/>
  <c r="U504" i="3" l="1"/>
  <c r="V504" i="3" l="1"/>
  <c r="W504" i="3" l="1"/>
  <c r="X504" i="3" l="1"/>
  <c r="Y504" i="3" l="1"/>
  <c r="Z504" i="3" l="1"/>
  <c r="AA504" i="3" l="1"/>
  <c r="AB504" i="3" l="1"/>
  <c r="AD546" i="38"/>
  <c r="AC504" i="3" l="1"/>
  <c r="H546" i="38"/>
  <c r="AE546" i="38" s="1"/>
  <c r="C505" i="3"/>
  <c r="D505" i="3" l="1"/>
  <c r="AD504" i="3"/>
  <c r="H504" i="3"/>
  <c r="AI546" i="38"/>
  <c r="AH504" i="3" s="1"/>
  <c r="E505" i="3" l="1"/>
  <c r="F505" i="3" l="1"/>
  <c r="I505" i="3" l="1"/>
  <c r="AJ547" i="38"/>
  <c r="AI505" i="3" s="1"/>
  <c r="G505" i="3"/>
  <c r="AJ505" i="3" l="1"/>
  <c r="J505" i="3"/>
  <c r="AK505" i="3" l="1"/>
  <c r="K505" i="3"/>
  <c r="L505" i="3" l="1"/>
  <c r="M505" i="3" l="1"/>
  <c r="N505" i="3" l="1"/>
  <c r="AH547" i="38" l="1"/>
  <c r="AG505" i="3" s="1"/>
  <c r="AG547" i="38"/>
  <c r="AF505" i="3" s="1"/>
  <c r="O505" i="3"/>
  <c r="P505" i="3" l="1"/>
  <c r="Q505" i="3" l="1"/>
  <c r="R505" i="3" l="1"/>
  <c r="S505" i="3" l="1"/>
  <c r="T505" i="3" l="1"/>
  <c r="U505" i="3" l="1"/>
  <c r="V505" i="3" l="1"/>
  <c r="W505" i="3" l="1"/>
  <c r="X505" i="3" l="1"/>
  <c r="Y505" i="3" l="1"/>
  <c r="Z505" i="3" l="1"/>
  <c r="AA505" i="3" l="1"/>
  <c r="AB505" i="3" l="1"/>
  <c r="AD547" i="38"/>
  <c r="AC505" i="3" l="1"/>
  <c r="H547" i="38"/>
  <c r="AE547" i="38" s="1"/>
  <c r="C506" i="3"/>
  <c r="D506" i="3" l="1"/>
  <c r="H505" i="3"/>
  <c r="AD505" i="3"/>
  <c r="AI547" i="38"/>
  <c r="AH505" i="3" s="1"/>
  <c r="E506" i="3" l="1"/>
  <c r="F506" i="3" l="1"/>
  <c r="I506" i="3" l="1"/>
  <c r="AJ548" i="38"/>
  <c r="AI506" i="3" s="1"/>
  <c r="G506" i="3"/>
  <c r="AJ506" i="3" l="1"/>
  <c r="J506" i="3"/>
  <c r="AK506" i="3" l="1"/>
  <c r="K506" i="3"/>
  <c r="L506" i="3" l="1"/>
  <c r="M506" i="3" l="1"/>
  <c r="N506" i="3" l="1"/>
  <c r="AG548" i="38" l="1"/>
  <c r="AF506" i="3" s="1"/>
  <c r="AH548" i="38"/>
  <c r="AG506" i="3" s="1"/>
  <c r="O506" i="3"/>
  <c r="P506" i="3" l="1"/>
  <c r="Q506" i="3" l="1"/>
  <c r="R506" i="3" l="1"/>
  <c r="S506" i="3" l="1"/>
  <c r="T506" i="3" l="1"/>
  <c r="U506" i="3" l="1"/>
  <c r="V506" i="3" l="1"/>
  <c r="W506" i="3" l="1"/>
  <c r="X506" i="3" l="1"/>
  <c r="Y506" i="3" l="1"/>
  <c r="Z506" i="3" l="1"/>
  <c r="AA506" i="3" l="1"/>
  <c r="AB506" i="3" l="1"/>
  <c r="AD548" i="38"/>
  <c r="AC506" i="3" l="1"/>
  <c r="H548" i="38"/>
  <c r="AE548" i="38" s="1"/>
  <c r="C507" i="3"/>
  <c r="D507" i="3" l="1"/>
  <c r="AD506" i="3"/>
  <c r="H506" i="3"/>
  <c r="AI548" i="38"/>
  <c r="AH506" i="3" s="1"/>
  <c r="E507" i="3" l="1"/>
  <c r="F507" i="3" l="1"/>
  <c r="I507" i="3" l="1"/>
  <c r="AJ549" i="38"/>
  <c r="AI507" i="3" s="1"/>
  <c r="G507" i="3"/>
  <c r="AJ507" i="3" l="1"/>
  <c r="J507" i="3"/>
  <c r="AK507" i="3" l="1"/>
  <c r="K507" i="3"/>
  <c r="L507" i="3" l="1"/>
  <c r="M507" i="3" l="1"/>
  <c r="N507" i="3" l="1"/>
  <c r="AG549" i="38" l="1"/>
  <c r="AF507" i="3" s="1"/>
  <c r="AH549" i="38"/>
  <c r="AG507" i="3" s="1"/>
  <c r="O507" i="3"/>
  <c r="P507" i="3" l="1"/>
  <c r="Q507" i="3" l="1"/>
  <c r="R507" i="3" l="1"/>
  <c r="S507" i="3" l="1"/>
  <c r="T507" i="3" l="1"/>
  <c r="U507" i="3" l="1"/>
  <c r="V507" i="3" l="1"/>
  <c r="W507" i="3" l="1"/>
  <c r="X507" i="3" l="1"/>
  <c r="Y507" i="3" l="1"/>
  <c r="Z507" i="3" l="1"/>
  <c r="AA507" i="3" l="1"/>
  <c r="AB507" i="3" l="1"/>
  <c r="AD549" i="38"/>
  <c r="AC507" i="3" l="1"/>
  <c r="H549" i="38"/>
  <c r="AE549" i="38" s="1"/>
  <c r="C508" i="3"/>
  <c r="D508" i="3" l="1"/>
  <c r="H507" i="3"/>
  <c r="AD507" i="3"/>
  <c r="AI549" i="38"/>
  <c r="AH507" i="3" s="1"/>
  <c r="E508" i="3" l="1"/>
  <c r="F508" i="3" l="1"/>
  <c r="I508" i="3" l="1"/>
  <c r="AJ550" i="38"/>
  <c r="AI508" i="3" s="1"/>
  <c r="G508" i="3"/>
  <c r="AJ508" i="3" l="1"/>
  <c r="J508" i="3"/>
  <c r="AK508" i="3" l="1"/>
  <c r="K508" i="3"/>
  <c r="L508" i="3" l="1"/>
  <c r="M508" i="3" l="1"/>
  <c r="N508" i="3" l="1"/>
  <c r="AH550" i="38" l="1"/>
  <c r="AG508" i="3" s="1"/>
  <c r="AG550" i="38"/>
  <c r="AF508" i="3" s="1"/>
  <c r="O508" i="3"/>
  <c r="P508" i="3" l="1"/>
  <c r="Q508" i="3" l="1"/>
  <c r="R508" i="3" l="1"/>
  <c r="S508" i="3" l="1"/>
  <c r="T508" i="3" l="1"/>
  <c r="U508" i="3" l="1"/>
  <c r="V508" i="3" l="1"/>
  <c r="W508" i="3" l="1"/>
  <c r="X508" i="3" l="1"/>
  <c r="Y508" i="3" l="1"/>
  <c r="Z508" i="3" l="1"/>
  <c r="AA508" i="3" l="1"/>
  <c r="AB508" i="3" l="1"/>
  <c r="AD550" i="38"/>
  <c r="AC508" i="3" l="1"/>
  <c r="H550" i="38"/>
  <c r="AE550" i="38" s="1"/>
  <c r="C509" i="3"/>
  <c r="D509" i="3" l="1"/>
  <c r="H508" i="3"/>
  <c r="AD508" i="3"/>
  <c r="AI550" i="38"/>
  <c r="AH508" i="3" s="1"/>
  <c r="E509" i="3" l="1"/>
  <c r="F509" i="3" l="1"/>
  <c r="I509" i="3" l="1"/>
  <c r="AJ551" i="38"/>
  <c r="AI509" i="3" s="1"/>
  <c r="G509" i="3"/>
  <c r="AJ509" i="3" l="1"/>
  <c r="J509" i="3"/>
  <c r="AK509" i="3" l="1"/>
  <c r="K509" i="3"/>
  <c r="L509" i="3" l="1"/>
  <c r="M509" i="3" l="1"/>
  <c r="N509" i="3" l="1"/>
  <c r="AH551" i="38" l="1"/>
  <c r="AG509" i="3" s="1"/>
  <c r="AG551" i="38"/>
  <c r="AF509" i="3" s="1"/>
  <c r="O509" i="3"/>
  <c r="P509" i="3" l="1"/>
  <c r="Q509" i="3" l="1"/>
  <c r="R509" i="3" l="1"/>
  <c r="S509" i="3" l="1"/>
  <c r="T509" i="3" l="1"/>
  <c r="U509" i="3" l="1"/>
  <c r="V509" i="3" l="1"/>
  <c r="W509" i="3" l="1"/>
  <c r="X509" i="3" l="1"/>
  <c r="Y509" i="3" l="1"/>
  <c r="Z509" i="3" l="1"/>
  <c r="AA509" i="3" l="1"/>
  <c r="AB509" i="3" l="1"/>
  <c r="AD551" i="38"/>
  <c r="AC509" i="3" l="1"/>
  <c r="H551" i="38"/>
  <c r="AE551" i="38" s="1"/>
  <c r="C510" i="3"/>
  <c r="D510" i="3" l="1"/>
  <c r="AD509" i="3"/>
  <c r="H509" i="3"/>
  <c r="AI551" i="38"/>
  <c r="AH509" i="3" s="1"/>
  <c r="E510" i="3" l="1"/>
  <c r="F510" i="3" l="1"/>
  <c r="I510" i="3" l="1"/>
  <c r="AJ552" i="38"/>
  <c r="AI510" i="3" s="1"/>
  <c r="G510" i="3"/>
  <c r="AJ510" i="3" l="1"/>
  <c r="J510" i="3"/>
  <c r="AK510" i="3" l="1"/>
  <c r="K510" i="3"/>
  <c r="L510" i="3" l="1"/>
  <c r="M510" i="3" l="1"/>
  <c r="N510" i="3" l="1"/>
  <c r="AH552" i="38" l="1"/>
  <c r="AG510" i="3" s="1"/>
  <c r="AG552" i="38"/>
  <c r="AF510" i="3" s="1"/>
  <c r="O510" i="3"/>
  <c r="P510" i="3" l="1"/>
  <c r="Q510" i="3" l="1"/>
  <c r="R510" i="3" l="1"/>
  <c r="S510" i="3" l="1"/>
  <c r="T510" i="3" l="1"/>
  <c r="U510" i="3" l="1"/>
  <c r="V510" i="3" l="1"/>
  <c r="W510" i="3" l="1"/>
  <c r="X510" i="3" l="1"/>
  <c r="Y510" i="3" l="1"/>
  <c r="Z510" i="3" l="1"/>
  <c r="AA510" i="3" l="1"/>
  <c r="AB510" i="3" l="1"/>
  <c r="AD552" i="38"/>
  <c r="AC510" i="3" l="1"/>
  <c r="H552" i="38"/>
  <c r="AE552" i="38" s="1"/>
  <c r="C511" i="3"/>
  <c r="D511" i="3" l="1"/>
  <c r="AD510" i="3"/>
  <c r="H510" i="3"/>
  <c r="AI552" i="38"/>
  <c r="AH510" i="3" s="1"/>
  <c r="E511" i="3" l="1"/>
  <c r="F511" i="3" l="1"/>
  <c r="I511" i="3" l="1"/>
  <c r="AJ553" i="38"/>
  <c r="AI511" i="3" s="1"/>
  <c r="G511" i="3"/>
  <c r="AJ511" i="3" l="1"/>
  <c r="J511" i="3"/>
  <c r="AK511" i="3" l="1"/>
  <c r="K511" i="3"/>
  <c r="L511" i="3" l="1"/>
  <c r="M511" i="3" l="1"/>
  <c r="N511" i="3" l="1"/>
  <c r="AG553" i="38" l="1"/>
  <c r="AF511" i="3" s="1"/>
  <c r="AH553" i="38"/>
  <c r="AG511" i="3" s="1"/>
  <c r="O511" i="3"/>
  <c r="P511" i="3" l="1"/>
  <c r="Q511" i="3" l="1"/>
  <c r="R511" i="3" l="1"/>
  <c r="S511" i="3" l="1"/>
  <c r="T511" i="3" l="1"/>
  <c r="U511" i="3" l="1"/>
  <c r="V511" i="3" l="1"/>
  <c r="W511" i="3" l="1"/>
  <c r="X511" i="3" l="1"/>
  <c r="Y511" i="3" l="1"/>
  <c r="Z511" i="3" l="1"/>
  <c r="AA511" i="3" l="1"/>
  <c r="AB511" i="3" l="1"/>
  <c r="AD553" i="38"/>
  <c r="AC511" i="3" l="1"/>
  <c r="H553" i="38"/>
  <c r="AE553" i="38" s="1"/>
  <c r="C512" i="3"/>
  <c r="D512" i="3" l="1"/>
  <c r="AD511" i="3"/>
  <c r="H511" i="3"/>
  <c r="AI553" i="38"/>
  <c r="AH511" i="3" s="1"/>
  <c r="E512" i="3" l="1"/>
  <c r="F512" i="3" l="1"/>
  <c r="I512" i="3" l="1"/>
  <c r="AJ554" i="38"/>
  <c r="AI512" i="3" s="1"/>
  <c r="G512" i="3"/>
  <c r="AJ512" i="3" l="1"/>
  <c r="J512" i="3"/>
  <c r="AK512" i="3" l="1"/>
  <c r="K512" i="3"/>
  <c r="L512" i="3" l="1"/>
  <c r="M512" i="3" l="1"/>
  <c r="N512" i="3" l="1"/>
  <c r="AH554" i="38" l="1"/>
  <c r="AG512" i="3" s="1"/>
  <c r="AG554" i="38"/>
  <c r="AF512" i="3" s="1"/>
  <c r="O512" i="3"/>
  <c r="P512" i="3" l="1"/>
  <c r="Q512" i="3" l="1"/>
  <c r="R512" i="3" l="1"/>
  <c r="S512" i="3" l="1"/>
  <c r="T512" i="3" l="1"/>
  <c r="U512" i="3" l="1"/>
  <c r="V512" i="3" l="1"/>
  <c r="W512" i="3" l="1"/>
  <c r="X512" i="3" l="1"/>
  <c r="Y512" i="3" l="1"/>
  <c r="Z512" i="3" l="1"/>
  <c r="AA512" i="3" l="1"/>
  <c r="AB512" i="3" l="1"/>
  <c r="AD554" i="38"/>
  <c r="AC512" i="3" l="1"/>
  <c r="H554" i="38"/>
  <c r="AE554" i="38" s="1"/>
  <c r="C513" i="3"/>
  <c r="D513" i="3" l="1"/>
  <c r="H512" i="3"/>
  <c r="AD512" i="3"/>
  <c r="AI554" i="38"/>
  <c r="AH512" i="3" s="1"/>
  <c r="E513" i="3" l="1"/>
  <c r="F513" i="3" l="1"/>
  <c r="I513" i="3" l="1"/>
  <c r="AJ555" i="38"/>
  <c r="AI513" i="3" s="1"/>
  <c r="G513" i="3"/>
  <c r="AJ513" i="3" l="1"/>
  <c r="J513" i="3"/>
  <c r="AK513" i="3" l="1"/>
  <c r="K513" i="3"/>
  <c r="L513" i="3" l="1"/>
  <c r="M513" i="3" l="1"/>
  <c r="N513" i="3" l="1"/>
  <c r="AH555" i="38" l="1"/>
  <c r="AG513" i="3" s="1"/>
  <c r="AG555" i="38"/>
  <c r="AF513" i="3" s="1"/>
  <c r="O513" i="3"/>
  <c r="P513" i="3" l="1"/>
  <c r="Q513" i="3" l="1"/>
  <c r="R513" i="3" l="1"/>
  <c r="S513" i="3" l="1"/>
  <c r="T513" i="3" l="1"/>
  <c r="U513" i="3" l="1"/>
  <c r="V513" i="3" l="1"/>
  <c r="W513" i="3" l="1"/>
  <c r="X513" i="3" l="1"/>
  <c r="Y513" i="3" l="1"/>
  <c r="Z513" i="3" l="1"/>
  <c r="AA513" i="3" l="1"/>
  <c r="AB513" i="3" l="1"/>
  <c r="AD555" i="38"/>
  <c r="AC513" i="3" l="1"/>
  <c r="H555" i="38"/>
  <c r="AE555" i="38" s="1"/>
  <c r="C514" i="3"/>
  <c r="D514" i="3" l="1"/>
  <c r="H513" i="3"/>
  <c r="AD513" i="3"/>
  <c r="AI555" i="38"/>
  <c r="AH513" i="3" s="1"/>
  <c r="E514" i="3" l="1"/>
  <c r="F514" i="3" l="1"/>
  <c r="I514" i="3" l="1"/>
  <c r="AJ556" i="38"/>
  <c r="AI514" i="3" s="1"/>
  <c r="G514" i="3"/>
  <c r="AJ514" i="3" l="1"/>
  <c r="J514" i="3"/>
  <c r="AK514" i="3" l="1"/>
  <c r="K514" i="3"/>
  <c r="L514" i="3" l="1"/>
  <c r="M514" i="3" l="1"/>
  <c r="N514" i="3" l="1"/>
  <c r="AH556" i="38" l="1"/>
  <c r="AG514" i="3" s="1"/>
  <c r="AG556" i="38"/>
  <c r="AF514" i="3" s="1"/>
  <c r="O514" i="3"/>
  <c r="P514" i="3" l="1"/>
  <c r="Q514" i="3" l="1"/>
  <c r="R514" i="3" l="1"/>
  <c r="S514" i="3" l="1"/>
  <c r="T514" i="3" l="1"/>
  <c r="U514" i="3" l="1"/>
  <c r="V514" i="3" l="1"/>
  <c r="W514" i="3" l="1"/>
  <c r="X514" i="3" l="1"/>
  <c r="Y514" i="3" l="1"/>
  <c r="Z514" i="3" l="1"/>
  <c r="AA514" i="3" l="1"/>
  <c r="AB514" i="3" l="1"/>
  <c r="AD556" i="38"/>
  <c r="AC514" i="3" l="1"/>
  <c r="H556" i="38"/>
  <c r="AE556" i="38" s="1"/>
  <c r="C515" i="3"/>
  <c r="D515" i="3" l="1"/>
  <c r="H514" i="3"/>
  <c r="AD514" i="3"/>
  <c r="AI556" i="38"/>
  <c r="AH514" i="3" s="1"/>
  <c r="E515" i="3" l="1"/>
  <c r="F515" i="3" l="1"/>
  <c r="I515" i="3" l="1"/>
  <c r="AJ557" i="38"/>
  <c r="AI515" i="3" s="1"/>
  <c r="G515" i="3"/>
  <c r="AJ515" i="3" l="1"/>
  <c r="J515" i="3"/>
  <c r="AK515" i="3" l="1"/>
  <c r="K515" i="3"/>
  <c r="L515" i="3" l="1"/>
  <c r="M515" i="3" l="1"/>
  <c r="N515" i="3" l="1"/>
  <c r="AG557" i="38" l="1"/>
  <c r="AF515" i="3" s="1"/>
  <c r="AH557" i="38"/>
  <c r="AG515" i="3" s="1"/>
  <c r="O515" i="3"/>
  <c r="P515" i="3" l="1"/>
  <c r="Q515" i="3" l="1"/>
  <c r="R515" i="3" l="1"/>
  <c r="S515" i="3" l="1"/>
  <c r="T515" i="3" l="1"/>
  <c r="U515" i="3" l="1"/>
  <c r="V515" i="3" l="1"/>
  <c r="W515" i="3" l="1"/>
  <c r="X515" i="3" l="1"/>
  <c r="Y515" i="3" l="1"/>
  <c r="Z515" i="3" l="1"/>
  <c r="AA515" i="3" l="1"/>
  <c r="AB515" i="3" l="1"/>
  <c r="AD557" i="38"/>
  <c r="AC515" i="3" l="1"/>
  <c r="H557" i="38"/>
  <c r="AE557" i="38" s="1"/>
  <c r="C516" i="3"/>
  <c r="D516" i="3" l="1"/>
  <c r="AD515" i="3"/>
  <c r="H515" i="3"/>
  <c r="AI557" i="38"/>
  <c r="AH515" i="3" s="1"/>
  <c r="E516" i="3" l="1"/>
  <c r="F516" i="3" l="1"/>
  <c r="I516" i="3" l="1"/>
  <c r="AJ558" i="38"/>
  <c r="AI516" i="3" s="1"/>
  <c r="G516" i="3"/>
  <c r="AJ516" i="3" l="1"/>
  <c r="J516" i="3"/>
  <c r="AK516" i="3" l="1"/>
  <c r="K516" i="3"/>
  <c r="L516" i="3" l="1"/>
  <c r="M516" i="3" l="1"/>
  <c r="N516" i="3" l="1"/>
  <c r="AH558" i="38" l="1"/>
  <c r="AG516" i="3" s="1"/>
  <c r="AG558" i="38"/>
  <c r="AF516" i="3" s="1"/>
  <c r="O516" i="3"/>
  <c r="P516" i="3" l="1"/>
  <c r="Q516" i="3" l="1"/>
  <c r="R516" i="3" l="1"/>
  <c r="S516" i="3" l="1"/>
  <c r="T516" i="3" l="1"/>
  <c r="U516" i="3" l="1"/>
  <c r="V516" i="3" l="1"/>
  <c r="W516" i="3" l="1"/>
  <c r="X516" i="3" l="1"/>
  <c r="Y516" i="3" l="1"/>
  <c r="Z516" i="3" l="1"/>
  <c r="AA516" i="3" l="1"/>
  <c r="AB516" i="3" l="1"/>
  <c r="AD558" i="38"/>
  <c r="AC516" i="3" l="1"/>
  <c r="H558" i="38"/>
  <c r="AE558" i="38" s="1"/>
  <c r="C517" i="3"/>
  <c r="D517" i="3" l="1"/>
  <c r="H516" i="3"/>
  <c r="AD516" i="3"/>
  <c r="AI558" i="38"/>
  <c r="AH516" i="3" s="1"/>
  <c r="E517" i="3" l="1"/>
  <c r="F517" i="3" l="1"/>
  <c r="I517" i="3" l="1"/>
  <c r="AJ559" i="38"/>
  <c r="AI517" i="3" s="1"/>
  <c r="G517" i="3"/>
  <c r="AJ517" i="3" l="1"/>
  <c r="J517" i="3"/>
  <c r="AK517" i="3" l="1"/>
  <c r="K517" i="3"/>
  <c r="L517" i="3" l="1"/>
  <c r="M517" i="3" l="1"/>
  <c r="N517" i="3" l="1"/>
  <c r="AH559" i="38" l="1"/>
  <c r="AG517" i="3" s="1"/>
  <c r="AG559" i="38"/>
  <c r="AF517" i="3" s="1"/>
  <c r="O517" i="3"/>
  <c r="P517" i="3" l="1"/>
  <c r="Q517" i="3" l="1"/>
  <c r="R517" i="3" l="1"/>
  <c r="S517" i="3" l="1"/>
  <c r="T517" i="3" l="1"/>
  <c r="U517" i="3" l="1"/>
  <c r="V517" i="3" l="1"/>
  <c r="W517" i="3" l="1"/>
  <c r="X517" i="3" l="1"/>
  <c r="Y517" i="3" l="1"/>
  <c r="Z517" i="3" l="1"/>
  <c r="AA517" i="3" l="1"/>
  <c r="AB517" i="3" l="1"/>
  <c r="AD559" i="38"/>
  <c r="AC517" i="3" l="1"/>
  <c r="H559" i="38"/>
  <c r="AE559" i="38" s="1"/>
  <c r="C518" i="3"/>
  <c r="D518" i="3" l="1"/>
  <c r="H517" i="3"/>
  <c r="AD517" i="3"/>
  <c r="AI559" i="38"/>
  <c r="AH517" i="3" s="1"/>
  <c r="E518" i="3" l="1"/>
  <c r="F518" i="3" l="1"/>
  <c r="I518" i="3" l="1"/>
  <c r="AJ560" i="38"/>
  <c r="AI518" i="3" s="1"/>
  <c r="G518" i="3"/>
  <c r="AJ518" i="3" l="1"/>
  <c r="J518" i="3"/>
  <c r="AK518" i="3" l="1"/>
  <c r="K518" i="3"/>
  <c r="L518" i="3" l="1"/>
  <c r="M518" i="3" l="1"/>
  <c r="N518" i="3" l="1"/>
  <c r="AH560" i="38" l="1"/>
  <c r="AG518" i="3" s="1"/>
  <c r="AG560" i="38"/>
  <c r="AF518" i="3" s="1"/>
  <c r="O518" i="3"/>
  <c r="P518" i="3" l="1"/>
  <c r="Q518" i="3" l="1"/>
  <c r="R518" i="3" l="1"/>
  <c r="S518" i="3" l="1"/>
  <c r="T518" i="3" l="1"/>
  <c r="U518" i="3" l="1"/>
  <c r="V518" i="3" l="1"/>
  <c r="W518" i="3" l="1"/>
  <c r="X518" i="3" l="1"/>
  <c r="Y518" i="3" l="1"/>
  <c r="Z518" i="3" l="1"/>
  <c r="AA518" i="3" l="1"/>
  <c r="AB518" i="3" l="1"/>
  <c r="AD560" i="38"/>
  <c r="AC518" i="3" l="1"/>
  <c r="H560" i="38"/>
  <c r="AE560" i="38" s="1"/>
  <c r="C519" i="3"/>
  <c r="D519" i="3" l="1"/>
  <c r="AD518" i="3"/>
  <c r="H518" i="3"/>
  <c r="AI560" i="38"/>
  <c r="AH518" i="3" s="1"/>
  <c r="E519" i="3" l="1"/>
  <c r="F519" i="3" l="1"/>
  <c r="I519" i="3" l="1"/>
  <c r="AJ561" i="38"/>
  <c r="AI519" i="3" s="1"/>
  <c r="G519" i="3"/>
  <c r="AJ519" i="3" l="1"/>
  <c r="J519" i="3"/>
  <c r="AK519" i="3" l="1"/>
  <c r="K519" i="3"/>
  <c r="L519" i="3" l="1"/>
  <c r="M519" i="3" l="1"/>
  <c r="N519" i="3" l="1"/>
  <c r="AG561" i="38" l="1"/>
  <c r="AF519" i="3" s="1"/>
  <c r="AH561" i="38"/>
  <c r="AG519" i="3" s="1"/>
  <c r="O519" i="3"/>
  <c r="P519" i="3" l="1"/>
  <c r="Q519" i="3" l="1"/>
  <c r="R519" i="3" l="1"/>
  <c r="S519" i="3" l="1"/>
  <c r="T519" i="3" l="1"/>
  <c r="U519" i="3" l="1"/>
  <c r="V519" i="3" l="1"/>
  <c r="W519" i="3" l="1"/>
  <c r="X519" i="3" l="1"/>
  <c r="Y519" i="3" l="1"/>
  <c r="Z519" i="3" l="1"/>
  <c r="AA519" i="3" l="1"/>
  <c r="AB519" i="3" l="1"/>
  <c r="AD561" i="38"/>
  <c r="AC519" i="3" l="1"/>
  <c r="H561" i="38"/>
  <c r="AE561" i="38" s="1"/>
  <c r="C520" i="3"/>
  <c r="D520" i="3" l="1"/>
  <c r="H519" i="3"/>
  <c r="AD519" i="3"/>
  <c r="AI561" i="38"/>
  <c r="AH519" i="3" s="1"/>
  <c r="E520" i="3" l="1"/>
  <c r="F520" i="3" l="1"/>
  <c r="I520" i="3" l="1"/>
  <c r="AJ562" i="38"/>
  <c r="AI520" i="3" s="1"/>
  <c r="G520" i="3"/>
  <c r="AJ520" i="3" l="1"/>
  <c r="J520" i="3"/>
  <c r="AK520" i="3" l="1"/>
  <c r="K520" i="3"/>
  <c r="L520" i="3" l="1"/>
  <c r="M520" i="3" l="1"/>
  <c r="N520" i="3" l="1"/>
  <c r="AH562" i="38" l="1"/>
  <c r="AG520" i="3" s="1"/>
  <c r="AG562" i="38"/>
  <c r="AF520" i="3" s="1"/>
  <c r="O520" i="3"/>
  <c r="P520" i="3" l="1"/>
  <c r="Q520" i="3" l="1"/>
  <c r="R520" i="3" l="1"/>
  <c r="S520" i="3" l="1"/>
  <c r="T520" i="3" l="1"/>
  <c r="U520" i="3" l="1"/>
  <c r="V520" i="3" l="1"/>
  <c r="W520" i="3" l="1"/>
  <c r="X520" i="3" l="1"/>
  <c r="Y520" i="3" l="1"/>
  <c r="Z520" i="3" l="1"/>
  <c r="AA520" i="3" l="1"/>
  <c r="AB520" i="3" l="1"/>
  <c r="AD562" i="38"/>
  <c r="AC520" i="3" l="1"/>
  <c r="H562" i="38"/>
  <c r="AE562" i="38" s="1"/>
  <c r="C521" i="3"/>
  <c r="D521" i="3" l="1"/>
  <c r="H520" i="3"/>
  <c r="AD520" i="3"/>
  <c r="AI562" i="38"/>
  <c r="AH520" i="3" s="1"/>
  <c r="E521" i="3" l="1"/>
  <c r="F521" i="3" l="1"/>
  <c r="I521" i="3" l="1"/>
  <c r="AJ563" i="38"/>
  <c r="AI521" i="3" s="1"/>
  <c r="G521" i="3"/>
  <c r="AJ521" i="3" l="1"/>
  <c r="J521" i="3"/>
  <c r="AK521" i="3" l="1"/>
  <c r="K521" i="3"/>
  <c r="L521" i="3" l="1"/>
  <c r="M521" i="3" l="1"/>
  <c r="N521" i="3" l="1"/>
  <c r="AH563" i="38" l="1"/>
  <c r="AG521" i="3" s="1"/>
  <c r="AG563" i="38"/>
  <c r="AF521" i="3" s="1"/>
  <c r="O521" i="3"/>
  <c r="P521" i="3" l="1"/>
  <c r="Q521" i="3" l="1"/>
  <c r="R521" i="3" l="1"/>
  <c r="S521" i="3" l="1"/>
  <c r="T521" i="3" l="1"/>
  <c r="U521" i="3" l="1"/>
  <c r="V521" i="3" l="1"/>
  <c r="W521" i="3" l="1"/>
  <c r="X521" i="3" l="1"/>
  <c r="Y521" i="3" l="1"/>
  <c r="Z521" i="3" l="1"/>
  <c r="AA521" i="3" l="1"/>
  <c r="AB521" i="3" l="1"/>
  <c r="AD563" i="38"/>
  <c r="AC521" i="3" l="1"/>
  <c r="H563" i="38"/>
  <c r="AE563" i="38" s="1"/>
  <c r="C522" i="3"/>
  <c r="D522" i="3" l="1"/>
  <c r="H521" i="3"/>
  <c r="AD521" i="3"/>
  <c r="AI563" i="38"/>
  <c r="AH521" i="3" s="1"/>
  <c r="E522" i="3" l="1"/>
  <c r="F522" i="3" l="1"/>
  <c r="I522" i="3" l="1"/>
  <c r="AJ564" i="38"/>
  <c r="AI522" i="3" s="1"/>
  <c r="G522" i="3"/>
  <c r="AJ522" i="3" l="1"/>
  <c r="J522" i="3"/>
  <c r="AK522" i="3" l="1"/>
  <c r="K522" i="3"/>
  <c r="L522" i="3" l="1"/>
  <c r="M522" i="3" l="1"/>
  <c r="N522" i="3" l="1"/>
  <c r="AH564" i="38" l="1"/>
  <c r="AG522" i="3" s="1"/>
  <c r="AG564" i="38"/>
  <c r="AF522" i="3" s="1"/>
  <c r="O522" i="3"/>
  <c r="P522" i="3" l="1"/>
  <c r="Q522" i="3" l="1"/>
  <c r="R522" i="3" l="1"/>
  <c r="S522" i="3" l="1"/>
  <c r="T522" i="3" l="1"/>
  <c r="U522" i="3" l="1"/>
  <c r="V522" i="3" l="1"/>
  <c r="W522" i="3" l="1"/>
  <c r="X522" i="3" l="1"/>
  <c r="Y522" i="3" l="1"/>
  <c r="Z522" i="3" l="1"/>
  <c r="AA522" i="3" l="1"/>
  <c r="AB522" i="3" l="1"/>
  <c r="AD564" i="38"/>
  <c r="AC522" i="3" l="1"/>
  <c r="H564" i="38"/>
  <c r="AE564" i="38" s="1"/>
  <c r="C523" i="3"/>
  <c r="D523" i="3" l="1"/>
  <c r="H522" i="3"/>
  <c r="AD522" i="3"/>
  <c r="AI564" i="38"/>
  <c r="AH522" i="3" s="1"/>
  <c r="E523" i="3" l="1"/>
  <c r="F523" i="3" l="1"/>
  <c r="I523" i="3" l="1"/>
  <c r="AJ565" i="38"/>
  <c r="AI523" i="3" s="1"/>
  <c r="G523" i="3"/>
  <c r="AJ523" i="3" l="1"/>
  <c r="J523" i="3"/>
  <c r="AK523" i="3" l="1"/>
  <c r="K523" i="3"/>
  <c r="L523" i="3" l="1"/>
  <c r="M523" i="3" l="1"/>
  <c r="N523" i="3" l="1"/>
  <c r="AG565" i="38" l="1"/>
  <c r="AF523" i="3" s="1"/>
  <c r="AH565" i="38"/>
  <c r="AG523" i="3" s="1"/>
  <c r="O523" i="3"/>
  <c r="P523" i="3" l="1"/>
  <c r="Q523" i="3" l="1"/>
  <c r="R523" i="3" l="1"/>
  <c r="S523" i="3" l="1"/>
  <c r="T523" i="3" l="1"/>
  <c r="U523" i="3" l="1"/>
  <c r="V523" i="3" l="1"/>
  <c r="W523" i="3" l="1"/>
  <c r="X523" i="3" l="1"/>
  <c r="Y523" i="3" l="1"/>
  <c r="Z523" i="3" l="1"/>
  <c r="AA523" i="3" l="1"/>
  <c r="AB523" i="3" l="1"/>
  <c r="AD565" i="38"/>
  <c r="AC523" i="3" l="1"/>
  <c r="H565" i="38"/>
  <c r="AE565" i="38" s="1"/>
  <c r="C524" i="3"/>
  <c r="D524" i="3" l="1"/>
  <c r="AD523" i="3"/>
  <c r="H523" i="3"/>
  <c r="AI565" i="38"/>
  <c r="AH523" i="3" s="1"/>
  <c r="E524" i="3" l="1"/>
  <c r="F524" i="3" l="1"/>
  <c r="I524" i="3" l="1"/>
  <c r="AJ566" i="38"/>
  <c r="AI524" i="3" s="1"/>
  <c r="G524" i="3"/>
  <c r="AJ524" i="3" l="1"/>
  <c r="J524" i="3"/>
  <c r="AK524" i="3" l="1"/>
  <c r="K524" i="3"/>
  <c r="L524" i="3" l="1"/>
  <c r="M524" i="3" l="1"/>
  <c r="N524" i="3" l="1"/>
  <c r="AH566" i="38" l="1"/>
  <c r="AG524" i="3" s="1"/>
  <c r="AG566" i="38"/>
  <c r="AF524" i="3" s="1"/>
  <c r="O524" i="3"/>
  <c r="P524" i="3" l="1"/>
  <c r="Q524" i="3" l="1"/>
  <c r="R524" i="3" l="1"/>
  <c r="S524" i="3" l="1"/>
  <c r="T524" i="3" l="1"/>
  <c r="U524" i="3" l="1"/>
  <c r="V524" i="3" l="1"/>
  <c r="W524" i="3" l="1"/>
  <c r="X524" i="3" l="1"/>
  <c r="Y524" i="3" l="1"/>
  <c r="Z524" i="3" l="1"/>
  <c r="AA524" i="3" l="1"/>
  <c r="AB524" i="3" l="1"/>
  <c r="AD566" i="38"/>
  <c r="AC524" i="3" l="1"/>
  <c r="H566" i="38"/>
  <c r="AE566" i="38" s="1"/>
  <c r="C525" i="3"/>
  <c r="D525" i="3" l="1"/>
  <c r="AD524" i="3"/>
  <c r="H524" i="3"/>
  <c r="AI566" i="38"/>
  <c r="AH524" i="3" s="1"/>
  <c r="E525" i="3" l="1"/>
  <c r="F525" i="3" l="1"/>
  <c r="I525" i="3" l="1"/>
  <c r="AJ567" i="38"/>
  <c r="AI525" i="3" s="1"/>
  <c r="G525" i="3"/>
  <c r="AJ525" i="3" l="1"/>
  <c r="J525" i="3"/>
  <c r="AK525" i="3" l="1"/>
  <c r="K525" i="3"/>
  <c r="L525" i="3" l="1"/>
  <c r="M525" i="3" l="1"/>
  <c r="N525" i="3" l="1"/>
  <c r="AH567" i="38" l="1"/>
  <c r="AG525" i="3" s="1"/>
  <c r="AG567" i="38"/>
  <c r="AF525" i="3" s="1"/>
  <c r="O525" i="3"/>
  <c r="P525" i="3" l="1"/>
  <c r="Q525" i="3" l="1"/>
  <c r="R525" i="3" l="1"/>
  <c r="S525" i="3" l="1"/>
  <c r="T525" i="3" l="1"/>
  <c r="U525" i="3" l="1"/>
  <c r="V525" i="3" l="1"/>
  <c r="W525" i="3" l="1"/>
  <c r="X525" i="3" l="1"/>
  <c r="Y525" i="3" l="1"/>
  <c r="Z525" i="3" l="1"/>
  <c r="AA525" i="3" l="1"/>
  <c r="AB525" i="3" l="1"/>
  <c r="AD567" i="38"/>
  <c r="AC525" i="3" l="1"/>
  <c r="H567" i="38"/>
  <c r="AE567" i="38" s="1"/>
  <c r="C526" i="3"/>
  <c r="D526" i="3" l="1"/>
  <c r="AD525" i="3"/>
  <c r="H525" i="3"/>
  <c r="AI567" i="38"/>
  <c r="AH525" i="3" s="1"/>
  <c r="E526" i="3" l="1"/>
  <c r="F526" i="3" l="1"/>
  <c r="I526" i="3" l="1"/>
  <c r="AJ568" i="38"/>
  <c r="AI526" i="3" s="1"/>
  <c r="G526" i="3"/>
  <c r="AJ526" i="3" l="1"/>
  <c r="J526" i="3"/>
  <c r="AK526" i="3" l="1"/>
  <c r="K526" i="3"/>
  <c r="L526" i="3" l="1"/>
  <c r="M526" i="3" l="1"/>
  <c r="N526" i="3" l="1"/>
  <c r="AH568" i="38" l="1"/>
  <c r="AG526" i="3" s="1"/>
  <c r="AG568" i="38"/>
  <c r="AF526" i="3" s="1"/>
  <c r="O526" i="3"/>
  <c r="P526" i="3" l="1"/>
  <c r="Q526" i="3" l="1"/>
  <c r="R526" i="3" l="1"/>
  <c r="S526" i="3" l="1"/>
  <c r="T526" i="3" l="1"/>
  <c r="U526" i="3" l="1"/>
  <c r="V526" i="3" l="1"/>
  <c r="W526" i="3" l="1"/>
  <c r="X526" i="3" l="1"/>
  <c r="Y526" i="3" l="1"/>
  <c r="Z526" i="3" l="1"/>
  <c r="AA526" i="3" l="1"/>
  <c r="AB526" i="3" l="1"/>
  <c r="AD568" i="38"/>
  <c r="AC526" i="3" l="1"/>
  <c r="H568" i="38"/>
  <c r="AE568" i="38" s="1"/>
  <c r="C527" i="3"/>
  <c r="D527" i="3" l="1"/>
  <c r="AD526" i="3"/>
  <c r="H526" i="3"/>
  <c r="AI568" i="38"/>
  <c r="AH526" i="3" s="1"/>
  <c r="E527" i="3" l="1"/>
  <c r="F527" i="3" l="1"/>
  <c r="I527" i="3" l="1"/>
  <c r="AJ569" i="38"/>
  <c r="AI527" i="3" s="1"/>
  <c r="G527" i="3"/>
  <c r="AJ527" i="3" l="1"/>
  <c r="J527" i="3"/>
  <c r="AK527" i="3" l="1"/>
  <c r="K527" i="3"/>
  <c r="L527" i="3" l="1"/>
  <c r="M527" i="3" l="1"/>
  <c r="N527" i="3" l="1"/>
  <c r="AG569" i="38" l="1"/>
  <c r="AF527" i="3" s="1"/>
  <c r="AH569" i="38"/>
  <c r="AG527" i="3" s="1"/>
  <c r="O527" i="3"/>
  <c r="P527" i="3" l="1"/>
  <c r="Q527" i="3" l="1"/>
  <c r="R527" i="3" l="1"/>
  <c r="S527" i="3" l="1"/>
  <c r="T527" i="3" l="1"/>
  <c r="U527" i="3" l="1"/>
  <c r="V527" i="3" l="1"/>
  <c r="W527" i="3" l="1"/>
  <c r="X527" i="3" l="1"/>
  <c r="Y527" i="3" l="1"/>
  <c r="Z527" i="3" l="1"/>
  <c r="AA527" i="3" l="1"/>
  <c r="AB527" i="3" l="1"/>
  <c r="AD569" i="38"/>
  <c r="AC527" i="3" l="1"/>
  <c r="H569" i="38"/>
  <c r="AE569" i="38" s="1"/>
  <c r="C528" i="3"/>
  <c r="D528" i="3" l="1"/>
  <c r="H527" i="3"/>
  <c r="AD527" i="3"/>
  <c r="AI569" i="38"/>
  <c r="AH527" i="3" s="1"/>
  <c r="E528" i="3" l="1"/>
  <c r="F528" i="3" l="1"/>
  <c r="I528" i="3" l="1"/>
  <c r="AJ570" i="38"/>
  <c r="AI528" i="3" s="1"/>
  <c r="G528" i="3"/>
  <c r="AJ528" i="3" l="1"/>
  <c r="J528" i="3"/>
  <c r="AK528" i="3" l="1"/>
  <c r="K528" i="3"/>
  <c r="L528" i="3" l="1"/>
  <c r="M528" i="3" l="1"/>
  <c r="N528" i="3" l="1"/>
  <c r="AH570" i="38" l="1"/>
  <c r="AG528" i="3" s="1"/>
  <c r="AG570" i="38"/>
  <c r="AF528" i="3" s="1"/>
  <c r="O528" i="3"/>
  <c r="P528" i="3" l="1"/>
  <c r="Q528" i="3" l="1"/>
  <c r="R528" i="3" l="1"/>
  <c r="S528" i="3" l="1"/>
  <c r="T528" i="3" l="1"/>
  <c r="U528" i="3" l="1"/>
  <c r="V528" i="3" l="1"/>
  <c r="W528" i="3" l="1"/>
  <c r="X528" i="3" l="1"/>
  <c r="Y528" i="3" l="1"/>
  <c r="Z528" i="3" l="1"/>
  <c r="AA528" i="3" l="1"/>
  <c r="AB528" i="3" l="1"/>
  <c r="AD570" i="38"/>
  <c r="AC528" i="3" l="1"/>
  <c r="H570" i="38"/>
  <c r="AE570" i="38" s="1"/>
  <c r="C529" i="3"/>
  <c r="D529" i="3" l="1"/>
  <c r="AD528" i="3"/>
  <c r="H528" i="3"/>
  <c r="AI570" i="38"/>
  <c r="AH528" i="3" s="1"/>
  <c r="E529" i="3" l="1"/>
  <c r="F529" i="3" l="1"/>
  <c r="I529" i="3" l="1"/>
  <c r="AJ571" i="38"/>
  <c r="AI529" i="3" s="1"/>
  <c r="G529" i="3"/>
  <c r="AJ529" i="3" l="1"/>
  <c r="J529" i="3"/>
  <c r="AK529" i="3" l="1"/>
  <c r="K529" i="3"/>
  <c r="L529" i="3" l="1"/>
  <c r="M529" i="3" l="1"/>
  <c r="N529" i="3" l="1"/>
  <c r="AH571" i="38" l="1"/>
  <c r="AG529" i="3" s="1"/>
  <c r="AG571" i="38"/>
  <c r="AF529" i="3" s="1"/>
  <c r="O529" i="3"/>
  <c r="P529" i="3" l="1"/>
  <c r="Q529" i="3" l="1"/>
  <c r="R529" i="3" l="1"/>
  <c r="S529" i="3" l="1"/>
  <c r="T529" i="3" l="1"/>
  <c r="U529" i="3" l="1"/>
  <c r="V529" i="3" l="1"/>
  <c r="W529" i="3" l="1"/>
  <c r="X529" i="3" l="1"/>
  <c r="Y529" i="3" l="1"/>
  <c r="Z529" i="3" l="1"/>
  <c r="AA529" i="3" l="1"/>
  <c r="AB529" i="3" l="1"/>
  <c r="AD571" i="38"/>
  <c r="AC529" i="3" l="1"/>
  <c r="H571" i="38"/>
  <c r="AE571" i="38" s="1"/>
  <c r="C530" i="3"/>
  <c r="D530" i="3" l="1"/>
  <c r="AD529" i="3"/>
  <c r="H529" i="3"/>
  <c r="AI571" i="38"/>
  <c r="AH529" i="3" s="1"/>
  <c r="E530" i="3" l="1"/>
  <c r="F530" i="3" l="1"/>
  <c r="I530" i="3" l="1"/>
  <c r="AJ572" i="38"/>
  <c r="AI530" i="3" s="1"/>
  <c r="G530" i="3"/>
  <c r="AJ530" i="3" l="1"/>
  <c r="J530" i="3"/>
  <c r="AK530" i="3" l="1"/>
  <c r="K530" i="3"/>
  <c r="L530" i="3" l="1"/>
  <c r="M530" i="3" l="1"/>
  <c r="N530" i="3" l="1"/>
  <c r="AG572" i="38" l="1"/>
  <c r="AF530" i="3" s="1"/>
  <c r="AH572" i="38"/>
  <c r="AG530" i="3" s="1"/>
  <c r="O530" i="3"/>
  <c r="P530" i="3" l="1"/>
  <c r="Q530" i="3" l="1"/>
  <c r="R530" i="3" l="1"/>
  <c r="S530" i="3" l="1"/>
  <c r="T530" i="3" l="1"/>
  <c r="U530" i="3" l="1"/>
  <c r="V530" i="3" l="1"/>
  <c r="W530" i="3" l="1"/>
  <c r="X530" i="3" l="1"/>
  <c r="Y530" i="3" l="1"/>
  <c r="Z530" i="3" l="1"/>
  <c r="AA530" i="3" l="1"/>
  <c r="AB530" i="3" l="1"/>
  <c r="AD572" i="38"/>
  <c r="AC530" i="3" l="1"/>
  <c r="H572" i="38"/>
  <c r="AE572" i="38" s="1"/>
  <c r="C531" i="3"/>
  <c r="D531" i="3" l="1"/>
  <c r="AD530" i="3"/>
  <c r="H530" i="3"/>
  <c r="AI572" i="38"/>
  <c r="AH530" i="3" s="1"/>
  <c r="E531" i="3" l="1"/>
  <c r="F531" i="3" l="1"/>
  <c r="I531" i="3" l="1"/>
  <c r="AJ573" i="38"/>
  <c r="AI531" i="3" s="1"/>
  <c r="G531" i="3"/>
  <c r="AJ531" i="3" l="1"/>
  <c r="J531" i="3"/>
  <c r="AK531" i="3" l="1"/>
  <c r="K531" i="3"/>
  <c r="L531" i="3" l="1"/>
  <c r="M531" i="3" l="1"/>
  <c r="N531" i="3" l="1"/>
  <c r="AG573" i="38" l="1"/>
  <c r="AF531" i="3" s="1"/>
  <c r="AH573" i="38"/>
  <c r="AG531" i="3" s="1"/>
  <c r="O531" i="3"/>
  <c r="P531" i="3" l="1"/>
  <c r="Q531" i="3" l="1"/>
  <c r="R531" i="3" l="1"/>
  <c r="S531" i="3" l="1"/>
  <c r="T531" i="3" l="1"/>
  <c r="U531" i="3" l="1"/>
  <c r="V531" i="3" l="1"/>
  <c r="W531" i="3" l="1"/>
  <c r="X531" i="3" l="1"/>
  <c r="Y531" i="3" l="1"/>
  <c r="Z531" i="3" l="1"/>
  <c r="AA531" i="3" l="1"/>
  <c r="AB531" i="3" l="1"/>
  <c r="AD573" i="38"/>
  <c r="AC531" i="3" l="1"/>
  <c r="H573" i="38"/>
  <c r="AE573" i="38" s="1"/>
  <c r="C532" i="3"/>
  <c r="D532" i="3" l="1"/>
  <c r="H531" i="3"/>
  <c r="AD531" i="3"/>
  <c r="AI573" i="38"/>
  <c r="AH531" i="3" s="1"/>
  <c r="E532" i="3" l="1"/>
  <c r="F532" i="3" l="1"/>
  <c r="I532" i="3" l="1"/>
  <c r="AJ574" i="38"/>
  <c r="AI532" i="3" s="1"/>
  <c r="G532" i="3"/>
  <c r="AJ532" i="3" l="1"/>
  <c r="J532" i="3"/>
  <c r="AK532" i="3" l="1"/>
  <c r="K532" i="3"/>
  <c r="L532" i="3" l="1"/>
  <c r="M532" i="3" l="1"/>
  <c r="N532" i="3" l="1"/>
  <c r="AH574" i="38" l="1"/>
  <c r="AG532" i="3" s="1"/>
  <c r="AG574" i="38"/>
  <c r="AF532" i="3" s="1"/>
  <c r="O532" i="3"/>
  <c r="P532" i="3" l="1"/>
  <c r="Q532" i="3" l="1"/>
  <c r="R532" i="3" l="1"/>
  <c r="S532" i="3" l="1"/>
  <c r="T532" i="3" l="1"/>
  <c r="U532" i="3" l="1"/>
  <c r="V532" i="3" l="1"/>
  <c r="W532" i="3" l="1"/>
  <c r="X532" i="3" l="1"/>
  <c r="Y532" i="3" l="1"/>
  <c r="Z532" i="3" l="1"/>
  <c r="AA532" i="3" l="1"/>
  <c r="AB532" i="3" l="1"/>
  <c r="AD574" i="38"/>
  <c r="AC532" i="3" l="1"/>
  <c r="H574" i="38"/>
  <c r="AE574" i="38" s="1"/>
  <c r="C533" i="3"/>
  <c r="D533" i="3" l="1"/>
  <c r="AD532" i="3"/>
  <c r="H532" i="3"/>
  <c r="AI574" i="38"/>
  <c r="AH532" i="3" s="1"/>
  <c r="E533" i="3" l="1"/>
  <c r="F533" i="3" l="1"/>
  <c r="I533" i="3" l="1"/>
  <c r="AJ575" i="38"/>
  <c r="AI533" i="3" s="1"/>
  <c r="G533" i="3"/>
  <c r="AJ533" i="3" l="1"/>
  <c r="J533" i="3"/>
  <c r="AK533" i="3" l="1"/>
  <c r="K533" i="3"/>
  <c r="L533" i="3" l="1"/>
  <c r="M533" i="3" l="1"/>
  <c r="N533" i="3" l="1"/>
  <c r="AH575" i="38" l="1"/>
  <c r="AG533" i="3" s="1"/>
  <c r="AG575" i="38"/>
  <c r="AF533" i="3" s="1"/>
  <c r="O533" i="3"/>
  <c r="P533" i="3" l="1"/>
  <c r="Q533" i="3" l="1"/>
  <c r="R533" i="3" l="1"/>
  <c r="S533" i="3" l="1"/>
  <c r="T533" i="3" l="1"/>
  <c r="U533" i="3" l="1"/>
  <c r="V533" i="3" l="1"/>
  <c r="W533" i="3" l="1"/>
  <c r="X533" i="3" l="1"/>
  <c r="Y533" i="3" l="1"/>
  <c r="Z533" i="3" l="1"/>
  <c r="AA533" i="3" l="1"/>
  <c r="AB533" i="3" l="1"/>
  <c r="AD575" i="38"/>
  <c r="AC533" i="3" l="1"/>
  <c r="H575" i="38"/>
  <c r="AE575" i="38" s="1"/>
  <c r="C534" i="3"/>
  <c r="D534" i="3" l="1"/>
  <c r="H533" i="3"/>
  <c r="AD533" i="3"/>
  <c r="AI575" i="38"/>
  <c r="AH533" i="3" s="1"/>
  <c r="E534" i="3" l="1"/>
  <c r="F534" i="3" l="1"/>
  <c r="I534" i="3" l="1"/>
  <c r="AJ576" i="38"/>
  <c r="AI534" i="3" s="1"/>
  <c r="G534" i="3"/>
  <c r="AJ534" i="3" l="1"/>
  <c r="J534" i="3"/>
  <c r="AK534" i="3" l="1"/>
  <c r="K534" i="3"/>
  <c r="L534" i="3" l="1"/>
  <c r="M534" i="3" l="1"/>
  <c r="N534" i="3" l="1"/>
  <c r="AG576" i="38" l="1"/>
  <c r="AF534" i="3" s="1"/>
  <c r="AH576" i="38"/>
  <c r="AG534" i="3" s="1"/>
  <c r="O534" i="3"/>
  <c r="P534" i="3" l="1"/>
  <c r="Q534" i="3" l="1"/>
  <c r="R534" i="3" l="1"/>
  <c r="S534" i="3" l="1"/>
  <c r="T534" i="3" l="1"/>
  <c r="U534" i="3" l="1"/>
  <c r="V534" i="3" l="1"/>
  <c r="W534" i="3" l="1"/>
  <c r="X534" i="3" l="1"/>
  <c r="Y534" i="3" l="1"/>
  <c r="Z534" i="3" l="1"/>
  <c r="AA534" i="3" l="1"/>
  <c r="AB534" i="3" l="1"/>
  <c r="AD576" i="38"/>
  <c r="AC534" i="3" l="1"/>
  <c r="H576" i="38"/>
  <c r="AE576" i="38" s="1"/>
  <c r="C535" i="3"/>
  <c r="D535" i="3" l="1"/>
  <c r="H534" i="3"/>
  <c r="AD534" i="3"/>
  <c r="AI576" i="38"/>
  <c r="AH534" i="3" s="1"/>
  <c r="E535" i="3" l="1"/>
  <c r="F535" i="3" l="1"/>
  <c r="I535" i="3" l="1"/>
  <c r="AJ577" i="38"/>
  <c r="AI535" i="3" s="1"/>
  <c r="G535" i="3"/>
  <c r="AJ535" i="3" l="1"/>
  <c r="J535" i="3"/>
  <c r="AK535" i="3" l="1"/>
  <c r="K535" i="3"/>
  <c r="L535" i="3" l="1"/>
  <c r="M535" i="3" l="1"/>
  <c r="N535" i="3" l="1"/>
  <c r="AG577" i="38" l="1"/>
  <c r="AF535" i="3" s="1"/>
  <c r="AH577" i="38"/>
  <c r="AG535" i="3" s="1"/>
  <c r="O535" i="3"/>
  <c r="P535" i="3" l="1"/>
  <c r="Q535" i="3" l="1"/>
  <c r="R535" i="3" l="1"/>
  <c r="S535" i="3" l="1"/>
  <c r="T535" i="3" l="1"/>
  <c r="U535" i="3" l="1"/>
  <c r="V535" i="3" l="1"/>
  <c r="W535" i="3" l="1"/>
  <c r="X535" i="3" l="1"/>
  <c r="Y535" i="3" l="1"/>
  <c r="Z535" i="3" l="1"/>
  <c r="AA535" i="3" l="1"/>
  <c r="AB535" i="3" l="1"/>
  <c r="AD577" i="38"/>
  <c r="AC535" i="3" l="1"/>
  <c r="H577" i="38"/>
  <c r="AE577" i="38" s="1"/>
  <c r="C536" i="3"/>
  <c r="D536" i="3" l="1"/>
  <c r="H535" i="3"/>
  <c r="AD535" i="3"/>
  <c r="AI577" i="38"/>
  <c r="AH535" i="3" s="1"/>
  <c r="E536" i="3" l="1"/>
  <c r="F536" i="3" l="1"/>
  <c r="I536" i="3" l="1"/>
  <c r="AJ578" i="38"/>
  <c r="AI536" i="3" s="1"/>
  <c r="G536" i="3"/>
  <c r="AJ536" i="3" l="1"/>
  <c r="J536" i="3"/>
  <c r="AK536" i="3" l="1"/>
  <c r="K536" i="3"/>
  <c r="L536" i="3" l="1"/>
  <c r="M536" i="3" l="1"/>
  <c r="N536" i="3" l="1"/>
  <c r="AH578" i="38" l="1"/>
  <c r="AG536" i="3" s="1"/>
  <c r="AG578" i="38"/>
  <c r="AF536" i="3" s="1"/>
  <c r="O536" i="3"/>
  <c r="P536" i="3" l="1"/>
  <c r="Q536" i="3" l="1"/>
  <c r="R536" i="3" l="1"/>
  <c r="S536" i="3" l="1"/>
  <c r="T536" i="3" l="1"/>
  <c r="U536" i="3" l="1"/>
  <c r="V536" i="3" l="1"/>
  <c r="W536" i="3" l="1"/>
  <c r="X536" i="3" l="1"/>
  <c r="Y536" i="3" l="1"/>
  <c r="Z536" i="3" l="1"/>
  <c r="AA536" i="3" l="1"/>
  <c r="AB536" i="3" l="1"/>
  <c r="AD578" i="38"/>
  <c r="AC536" i="3" l="1"/>
  <c r="H578" i="38"/>
  <c r="AE578" i="38" s="1"/>
  <c r="C537" i="3"/>
  <c r="D537" i="3" l="1"/>
  <c r="AD536" i="3"/>
  <c r="H536" i="3"/>
  <c r="AI578" i="38"/>
  <c r="AH536" i="3" s="1"/>
  <c r="E537" i="3" l="1"/>
  <c r="F537" i="3" l="1"/>
  <c r="I537" i="3" l="1"/>
  <c r="AJ579" i="38"/>
  <c r="AI537" i="3" s="1"/>
  <c r="G537" i="3"/>
  <c r="AJ537" i="3" l="1"/>
  <c r="J537" i="3"/>
  <c r="AK537" i="3" l="1"/>
  <c r="K537" i="3"/>
  <c r="L537" i="3" l="1"/>
  <c r="M537" i="3" l="1"/>
  <c r="N537" i="3" l="1"/>
  <c r="AH579" i="38" l="1"/>
  <c r="AG537" i="3" s="1"/>
  <c r="AG579" i="38"/>
  <c r="AF537" i="3" s="1"/>
  <c r="O537" i="3"/>
  <c r="P537" i="3" l="1"/>
  <c r="Q537" i="3" l="1"/>
  <c r="R537" i="3" l="1"/>
  <c r="S537" i="3" l="1"/>
  <c r="T537" i="3" l="1"/>
  <c r="U537" i="3" l="1"/>
  <c r="V537" i="3" l="1"/>
  <c r="W537" i="3" l="1"/>
  <c r="X537" i="3" l="1"/>
  <c r="Y537" i="3" l="1"/>
  <c r="Z537" i="3" l="1"/>
  <c r="AA537" i="3" l="1"/>
  <c r="AB537" i="3" l="1"/>
  <c r="AD579" i="38"/>
  <c r="AC537" i="3" l="1"/>
  <c r="H579" i="38"/>
  <c r="AE579" i="38" s="1"/>
  <c r="C538" i="3"/>
  <c r="D538" i="3" l="1"/>
  <c r="H537" i="3"/>
  <c r="AD537" i="3"/>
  <c r="AI579" i="38"/>
  <c r="AH537" i="3" s="1"/>
  <c r="E538" i="3" l="1"/>
  <c r="F538" i="3" l="1"/>
  <c r="I538" i="3" l="1"/>
  <c r="AJ580" i="38"/>
  <c r="AI538" i="3" s="1"/>
  <c r="G538" i="3"/>
  <c r="AJ538" i="3" l="1"/>
  <c r="J538" i="3"/>
  <c r="AK538" i="3" l="1"/>
  <c r="K538" i="3"/>
  <c r="L538" i="3" l="1"/>
  <c r="M538" i="3" l="1"/>
  <c r="N538" i="3" l="1"/>
  <c r="AH580" i="38" l="1"/>
  <c r="AG538" i="3" s="1"/>
  <c r="AG580" i="38"/>
  <c r="AF538" i="3" s="1"/>
  <c r="O538" i="3"/>
  <c r="P538" i="3" l="1"/>
  <c r="Q538" i="3" l="1"/>
  <c r="R538" i="3" l="1"/>
  <c r="S538" i="3" l="1"/>
  <c r="T538" i="3" l="1"/>
  <c r="U538" i="3" l="1"/>
  <c r="V538" i="3" l="1"/>
  <c r="W538" i="3" l="1"/>
  <c r="X538" i="3" l="1"/>
  <c r="Y538" i="3" l="1"/>
  <c r="Z538" i="3" l="1"/>
  <c r="AA538" i="3" l="1"/>
  <c r="AB538" i="3" l="1"/>
  <c r="AD580" i="38"/>
  <c r="AC538" i="3" l="1"/>
  <c r="H580" i="38"/>
  <c r="AE580" i="38" s="1"/>
  <c r="C539" i="3"/>
  <c r="D539" i="3" l="1"/>
  <c r="AD538" i="3"/>
  <c r="H538" i="3"/>
  <c r="AI580" i="38"/>
  <c r="AH538" i="3" s="1"/>
  <c r="E539" i="3" l="1"/>
  <c r="F539" i="3" l="1"/>
  <c r="I539" i="3" l="1"/>
  <c r="AJ581" i="38"/>
  <c r="AI539" i="3" s="1"/>
  <c r="G539" i="3"/>
  <c r="AJ539" i="3" l="1"/>
  <c r="J539" i="3"/>
  <c r="AK539" i="3" l="1"/>
  <c r="K539" i="3"/>
  <c r="L539" i="3" l="1"/>
  <c r="M539" i="3" l="1"/>
  <c r="N539" i="3" l="1"/>
  <c r="AG581" i="38" l="1"/>
  <c r="AF539" i="3" s="1"/>
  <c r="AH581" i="38"/>
  <c r="AG539" i="3" s="1"/>
  <c r="O539" i="3"/>
  <c r="P539" i="3" l="1"/>
  <c r="Q539" i="3" l="1"/>
  <c r="R539" i="3" l="1"/>
  <c r="S539" i="3" l="1"/>
  <c r="T539" i="3" l="1"/>
  <c r="U539" i="3" l="1"/>
  <c r="V539" i="3" l="1"/>
  <c r="W539" i="3" l="1"/>
  <c r="X539" i="3" l="1"/>
  <c r="Y539" i="3" l="1"/>
  <c r="Z539" i="3" l="1"/>
  <c r="AA539" i="3" l="1"/>
  <c r="AB539" i="3" l="1"/>
  <c r="AD581" i="38"/>
  <c r="AC539" i="3" l="1"/>
  <c r="H581" i="38"/>
  <c r="AE581" i="38" s="1"/>
  <c r="C540" i="3"/>
  <c r="D540" i="3" l="1"/>
  <c r="H539" i="3"/>
  <c r="AD539" i="3"/>
  <c r="AI581" i="38"/>
  <c r="AH539" i="3" s="1"/>
  <c r="E540" i="3" l="1"/>
  <c r="F540" i="3" l="1"/>
  <c r="I540" i="3" l="1"/>
  <c r="AJ582" i="38"/>
  <c r="AI540" i="3" s="1"/>
  <c r="G540" i="3"/>
  <c r="AJ540" i="3" l="1"/>
  <c r="J540" i="3"/>
  <c r="AK540" i="3" l="1"/>
  <c r="K540" i="3"/>
  <c r="L540" i="3" l="1"/>
  <c r="M540" i="3" l="1"/>
  <c r="N540" i="3" l="1"/>
  <c r="AH582" i="38" l="1"/>
  <c r="AG540" i="3" s="1"/>
  <c r="AG582" i="38"/>
  <c r="AF540" i="3" s="1"/>
  <c r="O540" i="3"/>
  <c r="P540" i="3" l="1"/>
  <c r="Q540" i="3" l="1"/>
  <c r="R540" i="3" l="1"/>
  <c r="S540" i="3" l="1"/>
  <c r="T540" i="3" l="1"/>
  <c r="U540" i="3" l="1"/>
  <c r="V540" i="3" l="1"/>
  <c r="W540" i="3" l="1"/>
  <c r="X540" i="3" l="1"/>
  <c r="Y540" i="3" l="1"/>
  <c r="Z540" i="3" l="1"/>
  <c r="AA540" i="3" l="1"/>
  <c r="AB540" i="3" l="1"/>
  <c r="AD582" i="38"/>
  <c r="AC540" i="3" l="1"/>
  <c r="H582" i="38"/>
  <c r="AE582" i="38" s="1"/>
  <c r="C541" i="3"/>
  <c r="D541" i="3" l="1"/>
  <c r="H540" i="3"/>
  <c r="AD540" i="3"/>
  <c r="AI582" i="38"/>
  <c r="AH540" i="3" s="1"/>
  <c r="E541" i="3" l="1"/>
  <c r="F541" i="3" l="1"/>
  <c r="I541" i="3" l="1"/>
  <c r="AJ583" i="38"/>
  <c r="AI541" i="3" s="1"/>
  <c r="G541" i="3"/>
  <c r="AJ541" i="3" l="1"/>
  <c r="J541" i="3"/>
  <c r="AK541" i="3" l="1"/>
  <c r="K541" i="3"/>
  <c r="L541" i="3" l="1"/>
  <c r="M541" i="3" l="1"/>
  <c r="N541" i="3" l="1"/>
  <c r="AH583" i="38" l="1"/>
  <c r="AG541" i="3" s="1"/>
  <c r="AG583" i="38"/>
  <c r="AF541" i="3" s="1"/>
  <c r="O541" i="3"/>
  <c r="P541" i="3" l="1"/>
  <c r="Q541" i="3" l="1"/>
  <c r="R541" i="3" l="1"/>
  <c r="S541" i="3" l="1"/>
  <c r="T541" i="3" l="1"/>
  <c r="U541" i="3" l="1"/>
  <c r="V541" i="3" l="1"/>
  <c r="W541" i="3" l="1"/>
  <c r="X541" i="3" l="1"/>
  <c r="Y541" i="3" l="1"/>
  <c r="Z541" i="3" l="1"/>
  <c r="AA541" i="3" l="1"/>
  <c r="AB541" i="3" l="1"/>
  <c r="AD583" i="38"/>
  <c r="AC541" i="3" l="1"/>
  <c r="H583" i="38"/>
  <c r="AE583" i="38" s="1"/>
  <c r="C542" i="3"/>
  <c r="D542" i="3" l="1"/>
  <c r="H541" i="3"/>
  <c r="AD541" i="3"/>
  <c r="AI583" i="38"/>
  <c r="AH541" i="3" s="1"/>
  <c r="E542" i="3" l="1"/>
  <c r="F542" i="3" l="1"/>
  <c r="I542" i="3" l="1"/>
  <c r="AJ584" i="38"/>
  <c r="AI542" i="3" s="1"/>
  <c r="G542" i="3"/>
  <c r="AJ542" i="3" l="1"/>
  <c r="J542" i="3"/>
  <c r="AK542" i="3" l="1"/>
  <c r="K542" i="3"/>
  <c r="L542" i="3" l="1"/>
  <c r="M542" i="3" l="1"/>
  <c r="N542" i="3" l="1"/>
  <c r="AG584" i="38" l="1"/>
  <c r="AF542" i="3" s="1"/>
  <c r="AH584" i="38"/>
  <c r="AG542" i="3" s="1"/>
  <c r="O542" i="3"/>
  <c r="P542" i="3" l="1"/>
  <c r="Q542" i="3" l="1"/>
  <c r="R542" i="3" l="1"/>
  <c r="S542" i="3" l="1"/>
  <c r="T542" i="3" l="1"/>
  <c r="U542" i="3" l="1"/>
  <c r="V542" i="3" l="1"/>
  <c r="W542" i="3" l="1"/>
  <c r="X542" i="3" l="1"/>
  <c r="Y542" i="3" l="1"/>
  <c r="Z542" i="3" l="1"/>
  <c r="AA542" i="3" l="1"/>
  <c r="AB542" i="3" l="1"/>
  <c r="AD584" i="38"/>
  <c r="AC542" i="3" l="1"/>
  <c r="H584" i="38"/>
  <c r="AE584" i="38" s="1"/>
  <c r="C543" i="3"/>
  <c r="D543" i="3" l="1"/>
  <c r="AD542" i="3"/>
  <c r="H542" i="3"/>
  <c r="AI584" i="38"/>
  <c r="AH542" i="3" s="1"/>
  <c r="E543" i="3" l="1"/>
  <c r="F543" i="3" l="1"/>
  <c r="I543" i="3" l="1"/>
  <c r="AJ585" i="38"/>
  <c r="AI543" i="3" s="1"/>
  <c r="G543" i="3"/>
  <c r="AJ543" i="3" l="1"/>
  <c r="J543" i="3"/>
  <c r="AK543" i="3" l="1"/>
  <c r="K543" i="3"/>
  <c r="L543" i="3" l="1"/>
  <c r="M543" i="3" l="1"/>
  <c r="N543" i="3" l="1"/>
  <c r="AG585" i="38" l="1"/>
  <c r="AF543" i="3" s="1"/>
  <c r="AH585" i="38"/>
  <c r="AG543" i="3" s="1"/>
  <c r="O543" i="3"/>
  <c r="P543" i="3" l="1"/>
  <c r="Q543" i="3" l="1"/>
  <c r="R543" i="3" l="1"/>
  <c r="S543" i="3" l="1"/>
  <c r="T543" i="3" l="1"/>
  <c r="U543" i="3" l="1"/>
  <c r="V543" i="3" l="1"/>
  <c r="W543" i="3" l="1"/>
  <c r="X543" i="3" l="1"/>
  <c r="Y543" i="3" l="1"/>
  <c r="Z543" i="3" l="1"/>
  <c r="AA543" i="3" l="1"/>
  <c r="AB543" i="3" l="1"/>
  <c r="AD585" i="38"/>
  <c r="AC543" i="3" l="1"/>
  <c r="H585" i="38"/>
  <c r="AE585" i="38" s="1"/>
  <c r="C544" i="3"/>
  <c r="D544" i="3" l="1"/>
  <c r="AD543" i="3"/>
  <c r="H543" i="3"/>
  <c r="AI585" i="38"/>
  <c r="AH543" i="3" s="1"/>
  <c r="E544" i="3" l="1"/>
  <c r="F544" i="3" l="1"/>
  <c r="I544" i="3" l="1"/>
  <c r="AJ586" i="38"/>
  <c r="AI544" i="3" s="1"/>
  <c r="G544" i="3"/>
  <c r="AJ544" i="3" l="1"/>
  <c r="J544" i="3"/>
  <c r="AK544" i="3" l="1"/>
  <c r="K544" i="3"/>
  <c r="L544" i="3" l="1"/>
  <c r="M544" i="3" l="1"/>
  <c r="N544" i="3" l="1"/>
  <c r="AG586" i="38" l="1"/>
  <c r="AF544" i="3" s="1"/>
  <c r="AH586" i="38"/>
  <c r="AG544" i="3" s="1"/>
  <c r="O544" i="3"/>
  <c r="P544" i="3" l="1"/>
  <c r="Q544" i="3" l="1"/>
  <c r="R544" i="3" l="1"/>
  <c r="S544" i="3" l="1"/>
  <c r="T544" i="3" l="1"/>
  <c r="U544" i="3" l="1"/>
  <c r="V544" i="3" l="1"/>
  <c r="W544" i="3" l="1"/>
  <c r="X544" i="3" l="1"/>
  <c r="Y544" i="3" l="1"/>
  <c r="Z544" i="3" l="1"/>
  <c r="AA544" i="3" l="1"/>
  <c r="AB544" i="3" l="1"/>
  <c r="AD586" i="38"/>
  <c r="AC544" i="3" l="1"/>
  <c r="H586" i="38"/>
  <c r="AE586" i="38" s="1"/>
  <c r="C545" i="3"/>
  <c r="D545" i="3" l="1"/>
  <c r="H544" i="3"/>
  <c r="AD544" i="3"/>
  <c r="AI586" i="38"/>
  <c r="AH544" i="3" s="1"/>
  <c r="E545" i="3" l="1"/>
  <c r="F545" i="3" l="1"/>
  <c r="I545" i="3" l="1"/>
  <c r="AJ587" i="38"/>
  <c r="AI545" i="3" s="1"/>
  <c r="G545" i="3"/>
  <c r="AJ545" i="3" l="1"/>
  <c r="J545" i="3"/>
  <c r="AK545" i="3" l="1"/>
  <c r="K545" i="3"/>
  <c r="L545" i="3" l="1"/>
  <c r="M545" i="3" l="1"/>
  <c r="N545" i="3" l="1"/>
  <c r="AH587" i="38" l="1"/>
  <c r="AG545" i="3" s="1"/>
  <c r="AG587" i="38"/>
  <c r="AF545" i="3" s="1"/>
  <c r="O545" i="3"/>
  <c r="P545" i="3" l="1"/>
  <c r="Q545" i="3" l="1"/>
  <c r="R545" i="3" l="1"/>
  <c r="S545" i="3" l="1"/>
  <c r="T545" i="3" l="1"/>
  <c r="U545" i="3" l="1"/>
  <c r="V545" i="3" l="1"/>
  <c r="W545" i="3" l="1"/>
  <c r="X545" i="3" l="1"/>
  <c r="Y545" i="3" l="1"/>
  <c r="Z545" i="3" l="1"/>
  <c r="AA545" i="3" l="1"/>
  <c r="AB545" i="3" l="1"/>
  <c r="AD587" i="38"/>
  <c r="AC545" i="3" l="1"/>
  <c r="H587" i="38"/>
  <c r="AE587" i="38" s="1"/>
  <c r="C546" i="3"/>
  <c r="D546" i="3" l="1"/>
  <c r="AD545" i="3"/>
  <c r="H545" i="3"/>
  <c r="AI587" i="38"/>
  <c r="AH545" i="3" s="1"/>
  <c r="E546" i="3" l="1"/>
  <c r="F546" i="3" l="1"/>
  <c r="I546" i="3" l="1"/>
  <c r="AJ588" i="38"/>
  <c r="AI546" i="3" s="1"/>
  <c r="G546" i="3"/>
  <c r="AJ546" i="3" l="1"/>
  <c r="J546" i="3"/>
  <c r="AK546" i="3" l="1"/>
  <c r="K546" i="3"/>
  <c r="L546" i="3" l="1"/>
  <c r="M546" i="3" l="1"/>
  <c r="N546" i="3" l="1"/>
  <c r="AH588" i="38" l="1"/>
  <c r="AG546" i="3" s="1"/>
  <c r="AG588" i="38"/>
  <c r="AF546" i="3" s="1"/>
  <c r="O546" i="3"/>
  <c r="P546" i="3" l="1"/>
  <c r="Q546" i="3" l="1"/>
  <c r="R546" i="3" l="1"/>
  <c r="S546" i="3" l="1"/>
  <c r="T546" i="3" l="1"/>
  <c r="U546" i="3" l="1"/>
  <c r="V546" i="3" l="1"/>
  <c r="W546" i="3" l="1"/>
  <c r="X546" i="3" l="1"/>
  <c r="Y546" i="3" l="1"/>
  <c r="Z546" i="3" l="1"/>
  <c r="AA546" i="3" l="1"/>
  <c r="AB546" i="3" l="1"/>
  <c r="AD588" i="38"/>
  <c r="AC546" i="3" l="1"/>
  <c r="H588" i="38"/>
  <c r="AE588" i="38" s="1"/>
  <c r="C547" i="3"/>
  <c r="D547" i="3" l="1"/>
  <c r="H546" i="3"/>
  <c r="AD546" i="3"/>
  <c r="AI588" i="38"/>
  <c r="AH546" i="3" s="1"/>
  <c r="E547" i="3" l="1"/>
  <c r="F547" i="3" l="1"/>
  <c r="I547" i="3" l="1"/>
  <c r="AJ589" i="38"/>
  <c r="AI547" i="3" s="1"/>
  <c r="G547" i="3"/>
  <c r="AJ547" i="3" l="1"/>
  <c r="J547" i="3"/>
  <c r="AK547" i="3" l="1"/>
  <c r="K547" i="3"/>
  <c r="L547" i="3" l="1"/>
  <c r="M547" i="3" l="1"/>
  <c r="N547" i="3" l="1"/>
  <c r="AG589" i="38" l="1"/>
  <c r="AF547" i="3" s="1"/>
  <c r="AH589" i="38"/>
  <c r="AG547" i="3" s="1"/>
  <c r="O547" i="3"/>
  <c r="P547" i="3" l="1"/>
  <c r="Q547" i="3" l="1"/>
  <c r="R547" i="3" l="1"/>
  <c r="S547" i="3" l="1"/>
  <c r="T547" i="3" l="1"/>
  <c r="U547" i="3" l="1"/>
  <c r="V547" i="3" l="1"/>
  <c r="W547" i="3" l="1"/>
  <c r="X547" i="3" l="1"/>
  <c r="Y547" i="3" l="1"/>
  <c r="Z547" i="3" l="1"/>
  <c r="AA547" i="3" l="1"/>
  <c r="AB547" i="3" l="1"/>
  <c r="AD589" i="38"/>
  <c r="AC547" i="3" l="1"/>
  <c r="H589" i="38"/>
  <c r="AE589" i="38" s="1"/>
  <c r="C548" i="3"/>
  <c r="D548" i="3" l="1"/>
  <c r="AD547" i="3"/>
  <c r="H547" i="3"/>
  <c r="AI589" i="38"/>
  <c r="AH547" i="3" s="1"/>
  <c r="E548" i="3" l="1"/>
  <c r="F548" i="3" l="1"/>
  <c r="I548" i="3" l="1"/>
  <c r="AJ590" i="38"/>
  <c r="AI548" i="3" s="1"/>
  <c r="G548" i="3"/>
  <c r="AJ548" i="3" l="1"/>
  <c r="J548" i="3"/>
  <c r="AK548" i="3" l="1"/>
  <c r="K548" i="3"/>
  <c r="L548" i="3" l="1"/>
  <c r="M548" i="3" l="1"/>
  <c r="N548" i="3" l="1"/>
  <c r="AH590" i="38" l="1"/>
  <c r="AG548" i="3" s="1"/>
  <c r="AG590" i="38"/>
  <c r="AF548" i="3" s="1"/>
  <c r="O548" i="3"/>
  <c r="P548" i="3" l="1"/>
  <c r="Q548" i="3" l="1"/>
  <c r="R548" i="3" l="1"/>
  <c r="S548" i="3" l="1"/>
  <c r="T548" i="3" l="1"/>
  <c r="U548" i="3" l="1"/>
  <c r="V548" i="3" l="1"/>
  <c r="W548" i="3" l="1"/>
  <c r="X548" i="3" l="1"/>
  <c r="Y548" i="3" l="1"/>
  <c r="Z548" i="3" l="1"/>
  <c r="AA548" i="3" l="1"/>
  <c r="AB548" i="3" l="1"/>
  <c r="AD590" i="38"/>
  <c r="AC548" i="3" l="1"/>
  <c r="H590" i="38"/>
  <c r="AE590" i="38" s="1"/>
  <c r="C549" i="3"/>
  <c r="D549" i="3" l="1"/>
  <c r="H548" i="3"/>
  <c r="AD548" i="3"/>
  <c r="AI590" i="38"/>
  <c r="AH548" i="3" s="1"/>
  <c r="E549" i="3" l="1"/>
  <c r="F549" i="3" l="1"/>
  <c r="I549" i="3" l="1"/>
  <c r="AJ591" i="38"/>
  <c r="AI549" i="3" s="1"/>
  <c r="G549" i="3"/>
  <c r="AJ549" i="3" l="1"/>
  <c r="J549" i="3"/>
  <c r="AK549" i="3" l="1"/>
  <c r="K549" i="3"/>
  <c r="L549" i="3" l="1"/>
  <c r="M549" i="3" l="1"/>
  <c r="N549" i="3" l="1"/>
  <c r="AH591" i="38" l="1"/>
  <c r="AG549" i="3" s="1"/>
  <c r="AG591" i="38"/>
  <c r="AF549" i="3" s="1"/>
  <c r="O549" i="3"/>
  <c r="P549" i="3" l="1"/>
  <c r="Q549" i="3" l="1"/>
  <c r="R549" i="3" l="1"/>
  <c r="S549" i="3" l="1"/>
  <c r="T549" i="3" l="1"/>
  <c r="U549" i="3" l="1"/>
  <c r="V549" i="3" l="1"/>
  <c r="W549" i="3" l="1"/>
  <c r="X549" i="3" l="1"/>
  <c r="Y549" i="3" l="1"/>
  <c r="Z549" i="3" l="1"/>
  <c r="AA549" i="3" l="1"/>
  <c r="AB549" i="3" l="1"/>
  <c r="AD591" i="38"/>
  <c r="AC549" i="3" l="1"/>
  <c r="H591" i="38"/>
  <c r="AE591" i="38" s="1"/>
  <c r="C550" i="3"/>
  <c r="D550" i="3" l="1"/>
  <c r="AD549" i="3"/>
  <c r="H549" i="3"/>
  <c r="AI591" i="38"/>
  <c r="AH549" i="3" s="1"/>
  <c r="E550" i="3" l="1"/>
  <c r="F550" i="3" l="1"/>
  <c r="I550" i="3" l="1"/>
  <c r="AJ592" i="38"/>
  <c r="AI550" i="3" s="1"/>
  <c r="G550" i="3"/>
  <c r="AJ550" i="3" l="1"/>
  <c r="J550" i="3"/>
  <c r="AK550" i="3" l="1"/>
  <c r="K550" i="3"/>
  <c r="L550" i="3" l="1"/>
  <c r="M550" i="3" l="1"/>
  <c r="N550" i="3" l="1"/>
  <c r="AH592" i="38" l="1"/>
  <c r="AG550" i="3" s="1"/>
  <c r="AG592" i="38"/>
  <c r="AF550" i="3" s="1"/>
  <c r="O550" i="3"/>
  <c r="P550" i="3" l="1"/>
  <c r="Q550" i="3" l="1"/>
  <c r="R550" i="3" l="1"/>
  <c r="S550" i="3" l="1"/>
  <c r="T550" i="3" l="1"/>
  <c r="U550" i="3" l="1"/>
  <c r="V550" i="3" l="1"/>
  <c r="W550" i="3" l="1"/>
  <c r="X550" i="3" l="1"/>
  <c r="Y550" i="3" l="1"/>
  <c r="Z550" i="3" l="1"/>
  <c r="AA550" i="3" l="1"/>
  <c r="AB550" i="3" l="1"/>
  <c r="AD592" i="38"/>
  <c r="AC550" i="3" l="1"/>
  <c r="H592" i="38"/>
  <c r="AE592" i="38" s="1"/>
  <c r="C551" i="3"/>
  <c r="D551" i="3" l="1"/>
  <c r="AD550" i="3"/>
  <c r="H550" i="3"/>
  <c r="AI592" i="38"/>
  <c r="AH550" i="3" s="1"/>
  <c r="E551" i="3" l="1"/>
  <c r="F551" i="3" l="1"/>
  <c r="I551" i="3" l="1"/>
  <c r="AJ593" i="38"/>
  <c r="AI551" i="3" s="1"/>
  <c r="G551" i="3"/>
  <c r="AJ551" i="3" l="1"/>
  <c r="J551" i="3"/>
  <c r="AK551" i="3" l="1"/>
  <c r="K551" i="3"/>
  <c r="L551" i="3" l="1"/>
  <c r="M551" i="3" l="1"/>
  <c r="N551" i="3" l="1"/>
  <c r="AG593" i="38" l="1"/>
  <c r="AF551" i="3" s="1"/>
  <c r="AH593" i="38"/>
  <c r="AG551" i="3" s="1"/>
  <c r="O551" i="3"/>
  <c r="P551" i="3" l="1"/>
  <c r="Q551" i="3" l="1"/>
  <c r="R551" i="3" l="1"/>
  <c r="S551" i="3" l="1"/>
  <c r="T551" i="3" l="1"/>
  <c r="U551" i="3" l="1"/>
  <c r="V551" i="3" l="1"/>
  <c r="W551" i="3" l="1"/>
  <c r="X551" i="3" l="1"/>
  <c r="Y551" i="3" l="1"/>
  <c r="Z551" i="3" l="1"/>
  <c r="AA551" i="3" l="1"/>
  <c r="AB551" i="3" l="1"/>
  <c r="AD593" i="38"/>
  <c r="AC551" i="3" l="1"/>
  <c r="H593" i="38"/>
  <c r="AE593" i="38" s="1"/>
  <c r="C552" i="3"/>
  <c r="D552" i="3" l="1"/>
  <c r="AD551" i="3"/>
  <c r="H551" i="3"/>
  <c r="AI593" i="38"/>
  <c r="AH551" i="3" s="1"/>
  <c r="E552" i="3" l="1"/>
  <c r="F552" i="3" l="1"/>
  <c r="I552" i="3" l="1"/>
  <c r="AJ594" i="38"/>
  <c r="AI552" i="3" s="1"/>
  <c r="G552" i="3"/>
  <c r="AJ552" i="3" l="1"/>
  <c r="J552" i="3"/>
  <c r="AK552" i="3" l="1"/>
  <c r="K552" i="3"/>
  <c r="L552" i="3" l="1"/>
  <c r="M552" i="3" l="1"/>
  <c r="N552" i="3" l="1"/>
  <c r="AH594" i="38" l="1"/>
  <c r="AG552" i="3" s="1"/>
  <c r="AG594" i="38"/>
  <c r="AF552" i="3" s="1"/>
  <c r="O552" i="3"/>
  <c r="P552" i="3" l="1"/>
  <c r="Q552" i="3" l="1"/>
  <c r="R552" i="3" l="1"/>
  <c r="S552" i="3" l="1"/>
  <c r="T552" i="3" l="1"/>
  <c r="U552" i="3" l="1"/>
  <c r="V552" i="3" l="1"/>
  <c r="W552" i="3" l="1"/>
  <c r="X552" i="3" l="1"/>
  <c r="Y552" i="3" l="1"/>
  <c r="Z552" i="3" l="1"/>
  <c r="AA552" i="3" l="1"/>
  <c r="AB552" i="3" l="1"/>
  <c r="AD594" i="38"/>
  <c r="AC552" i="3" l="1"/>
  <c r="H594" i="38"/>
  <c r="AE594" i="38" s="1"/>
  <c r="C553" i="3"/>
  <c r="D553" i="3" l="1"/>
  <c r="H552" i="3"/>
  <c r="AD552" i="3"/>
  <c r="AI594" i="38"/>
  <c r="AH552" i="3" s="1"/>
  <c r="E553" i="3" l="1"/>
  <c r="F553" i="3" l="1"/>
  <c r="I553" i="3" l="1"/>
  <c r="AJ595" i="38"/>
  <c r="AI553" i="3" s="1"/>
  <c r="G553" i="3"/>
  <c r="AJ553" i="3" l="1"/>
  <c r="J553" i="3"/>
  <c r="AK553" i="3" l="1"/>
  <c r="K553" i="3"/>
  <c r="L553" i="3" l="1"/>
  <c r="M553" i="3" l="1"/>
  <c r="N553" i="3" l="1"/>
  <c r="AH595" i="38" l="1"/>
  <c r="AG553" i="3" s="1"/>
  <c r="AG595" i="38"/>
  <c r="AF553" i="3" s="1"/>
  <c r="O553" i="3"/>
  <c r="P553" i="3" l="1"/>
  <c r="Q553" i="3" l="1"/>
  <c r="R553" i="3" l="1"/>
  <c r="S553" i="3" l="1"/>
  <c r="T553" i="3" l="1"/>
  <c r="U553" i="3" l="1"/>
  <c r="V553" i="3" l="1"/>
  <c r="W553" i="3" l="1"/>
  <c r="X553" i="3" l="1"/>
  <c r="Y553" i="3" l="1"/>
  <c r="Z553" i="3" l="1"/>
  <c r="AA553" i="3" l="1"/>
  <c r="AB553" i="3" l="1"/>
  <c r="AD595" i="38"/>
  <c r="AC553" i="3" l="1"/>
  <c r="H595" i="38"/>
  <c r="AE595" i="38" s="1"/>
  <c r="C554" i="3"/>
  <c r="D554" i="3" l="1"/>
  <c r="AD553" i="3"/>
  <c r="H553" i="3"/>
  <c r="AI595" i="38"/>
  <c r="AH553" i="3" s="1"/>
  <c r="E554" i="3" l="1"/>
  <c r="F554" i="3" l="1"/>
  <c r="I554" i="3" l="1"/>
  <c r="AJ596" i="38"/>
  <c r="AI554" i="3" s="1"/>
  <c r="G554" i="3"/>
  <c r="AJ554" i="3" l="1"/>
  <c r="J554" i="3"/>
  <c r="AK554" i="3" l="1"/>
  <c r="K554" i="3"/>
  <c r="L554" i="3" l="1"/>
  <c r="M554" i="3" l="1"/>
  <c r="N554" i="3" l="1"/>
  <c r="AG596" i="38" l="1"/>
  <c r="AF554" i="3" s="1"/>
  <c r="AH596" i="38"/>
  <c r="AG554" i="3" s="1"/>
  <c r="O554" i="3"/>
  <c r="P554" i="3" l="1"/>
  <c r="Q554" i="3" l="1"/>
  <c r="R554" i="3" l="1"/>
  <c r="S554" i="3" l="1"/>
  <c r="T554" i="3" l="1"/>
  <c r="U554" i="3" l="1"/>
  <c r="V554" i="3" l="1"/>
  <c r="W554" i="3" l="1"/>
  <c r="X554" i="3" l="1"/>
  <c r="Y554" i="3" l="1"/>
  <c r="Z554" i="3" l="1"/>
  <c r="AA554" i="3" l="1"/>
  <c r="AB554" i="3" l="1"/>
  <c r="AD596" i="38"/>
  <c r="AC554" i="3" l="1"/>
  <c r="H596" i="38"/>
  <c r="AE596" i="38" s="1"/>
  <c r="C555" i="3"/>
  <c r="D555" i="3" l="1"/>
  <c r="H554" i="3"/>
  <c r="AD554" i="3"/>
  <c r="AI596" i="38"/>
  <c r="AH554" i="3" s="1"/>
  <c r="E555" i="3" l="1"/>
  <c r="F555" i="3" l="1"/>
  <c r="I555" i="3" l="1"/>
  <c r="AJ597" i="38"/>
  <c r="AI555" i="3" s="1"/>
  <c r="G555" i="3"/>
  <c r="AJ555" i="3" l="1"/>
  <c r="J555" i="3"/>
  <c r="AK555" i="3" l="1"/>
  <c r="K555" i="3"/>
  <c r="L555" i="3" l="1"/>
  <c r="M555" i="3" l="1"/>
  <c r="N555" i="3" l="1"/>
  <c r="AG597" i="38" l="1"/>
  <c r="AF555" i="3" s="1"/>
  <c r="AH597" i="38"/>
  <c r="AG555" i="3" s="1"/>
  <c r="O555" i="3"/>
  <c r="P555" i="3" l="1"/>
  <c r="Q555" i="3" l="1"/>
  <c r="R555" i="3" l="1"/>
  <c r="S555" i="3" l="1"/>
  <c r="T555" i="3" l="1"/>
  <c r="U555" i="3" l="1"/>
  <c r="V555" i="3" l="1"/>
  <c r="W555" i="3" l="1"/>
  <c r="X555" i="3" l="1"/>
  <c r="Y555" i="3" l="1"/>
  <c r="Z555" i="3" l="1"/>
  <c r="AA555" i="3" l="1"/>
  <c r="AB555" i="3" l="1"/>
  <c r="AD597" i="38"/>
  <c r="AC555" i="3" l="1"/>
  <c r="H597" i="38"/>
  <c r="AE597" i="38" s="1"/>
  <c r="C556" i="3"/>
  <c r="D556" i="3" l="1"/>
  <c r="AD555" i="3"/>
  <c r="H555" i="3"/>
  <c r="AI597" i="38"/>
  <c r="AH555" i="3" s="1"/>
  <c r="E556" i="3" l="1"/>
  <c r="F556" i="3" l="1"/>
  <c r="I556" i="3" l="1"/>
  <c r="AJ598" i="38"/>
  <c r="AI556" i="3" s="1"/>
  <c r="G556" i="3"/>
  <c r="AJ556" i="3" l="1"/>
  <c r="J556" i="3"/>
  <c r="AK556" i="3" l="1"/>
  <c r="K556" i="3"/>
  <c r="L556" i="3" l="1"/>
  <c r="M556" i="3" l="1"/>
  <c r="N556" i="3" l="1"/>
  <c r="AH598" i="38" l="1"/>
  <c r="AG556" i="3" s="1"/>
  <c r="AG598" i="38"/>
  <c r="AF556" i="3" s="1"/>
  <c r="O556" i="3"/>
  <c r="P556" i="3" l="1"/>
  <c r="Q556" i="3" l="1"/>
  <c r="R556" i="3" l="1"/>
  <c r="S556" i="3" l="1"/>
  <c r="T556" i="3" l="1"/>
  <c r="U556" i="3" l="1"/>
  <c r="V556" i="3" l="1"/>
  <c r="W556" i="3" l="1"/>
  <c r="X556" i="3" l="1"/>
  <c r="Y556" i="3" l="1"/>
  <c r="Z556" i="3" l="1"/>
  <c r="AA556" i="3" l="1"/>
  <c r="AB556" i="3" l="1"/>
  <c r="AD598" i="38"/>
  <c r="AC556" i="3" l="1"/>
  <c r="H598" i="38"/>
  <c r="AE598" i="38" s="1"/>
  <c r="C557" i="3"/>
  <c r="D557" i="3" l="1"/>
  <c r="AD556" i="3"/>
  <c r="H556" i="3"/>
  <c r="AI598" i="38"/>
  <c r="AH556" i="3" s="1"/>
  <c r="E557" i="3" l="1"/>
  <c r="F557" i="3" l="1"/>
  <c r="I557" i="3" l="1"/>
  <c r="AJ599" i="38"/>
  <c r="AI557" i="3" s="1"/>
  <c r="G557" i="3"/>
  <c r="AJ557" i="3" l="1"/>
  <c r="J557" i="3"/>
  <c r="AK557" i="3" l="1"/>
  <c r="K557" i="3"/>
  <c r="L557" i="3" l="1"/>
  <c r="M557" i="3" l="1"/>
  <c r="N557" i="3" l="1"/>
  <c r="AH599" i="38" l="1"/>
  <c r="AG557" i="3" s="1"/>
  <c r="AG599" i="38"/>
  <c r="AF557" i="3" s="1"/>
  <c r="O557" i="3"/>
  <c r="P557" i="3" l="1"/>
  <c r="Q557" i="3" l="1"/>
  <c r="R557" i="3" l="1"/>
  <c r="S557" i="3" l="1"/>
  <c r="T557" i="3" l="1"/>
  <c r="U557" i="3" l="1"/>
  <c r="V557" i="3" l="1"/>
  <c r="W557" i="3" l="1"/>
  <c r="X557" i="3" l="1"/>
  <c r="Y557" i="3" l="1"/>
  <c r="Z557" i="3" l="1"/>
  <c r="AA557" i="3" l="1"/>
  <c r="AB557" i="3" l="1"/>
  <c r="AD599" i="38"/>
  <c r="AC557" i="3" l="1"/>
  <c r="H599" i="38"/>
  <c r="AE599" i="38" s="1"/>
  <c r="C558" i="3"/>
  <c r="D558" i="3" l="1"/>
  <c r="H557" i="3"/>
  <c r="AD557" i="3"/>
  <c r="AI599" i="38"/>
  <c r="AH557" i="3" s="1"/>
  <c r="E558" i="3" l="1"/>
  <c r="F558" i="3" l="1"/>
  <c r="I558" i="3" l="1"/>
  <c r="AJ600" i="38"/>
  <c r="AI558" i="3" s="1"/>
  <c r="G558" i="3"/>
  <c r="AJ558" i="3" l="1"/>
  <c r="J558" i="3"/>
  <c r="AK558" i="3" l="1"/>
  <c r="K558" i="3"/>
  <c r="L558" i="3" l="1"/>
  <c r="M558" i="3" l="1"/>
  <c r="N558" i="3" l="1"/>
  <c r="AG600" i="38" l="1"/>
  <c r="AF558" i="3" s="1"/>
  <c r="AH600" i="38"/>
  <c r="AG558" i="3" s="1"/>
  <c r="O558" i="3"/>
  <c r="P558" i="3" l="1"/>
  <c r="Q558" i="3" l="1"/>
  <c r="R558" i="3" l="1"/>
  <c r="S558" i="3" l="1"/>
  <c r="T558" i="3" l="1"/>
  <c r="U558" i="3" l="1"/>
  <c r="V558" i="3" l="1"/>
  <c r="W558" i="3" l="1"/>
  <c r="X558" i="3" l="1"/>
  <c r="Y558" i="3" l="1"/>
  <c r="Z558" i="3" l="1"/>
  <c r="AA558" i="3" l="1"/>
  <c r="AB558" i="3" l="1"/>
  <c r="AD600" i="38"/>
  <c r="AC558" i="3" l="1"/>
  <c r="H600" i="38"/>
  <c r="AE600" i="38" s="1"/>
  <c r="C559" i="3"/>
  <c r="D559" i="3" l="1"/>
  <c r="AD558" i="3"/>
  <c r="H558" i="3"/>
  <c r="AI600" i="38"/>
  <c r="AH558" i="3" s="1"/>
  <c r="E559" i="3" l="1"/>
  <c r="F559" i="3" l="1"/>
  <c r="I559" i="3" l="1"/>
  <c r="AJ601" i="38"/>
  <c r="AI559" i="3" s="1"/>
  <c r="G559" i="3"/>
  <c r="AJ559" i="3" l="1"/>
  <c r="J559" i="3"/>
  <c r="AK559" i="3" l="1"/>
  <c r="K559" i="3"/>
  <c r="L559" i="3" l="1"/>
  <c r="M559" i="3" l="1"/>
  <c r="N559" i="3" l="1"/>
  <c r="AG601" i="38" l="1"/>
  <c r="AF559" i="3" s="1"/>
  <c r="AH601" i="38"/>
  <c r="AG559" i="3" s="1"/>
  <c r="O559" i="3"/>
  <c r="P559" i="3" l="1"/>
  <c r="Q559" i="3" l="1"/>
  <c r="R559" i="3" l="1"/>
  <c r="S559" i="3" l="1"/>
  <c r="T559" i="3" l="1"/>
  <c r="U559" i="3" l="1"/>
  <c r="V559" i="3" l="1"/>
  <c r="W559" i="3" l="1"/>
  <c r="X559" i="3" l="1"/>
  <c r="Y559" i="3" l="1"/>
  <c r="Z559" i="3" l="1"/>
  <c r="AA559" i="3" l="1"/>
  <c r="AB559" i="3" l="1"/>
  <c r="AD601" i="38"/>
  <c r="AC559" i="3" l="1"/>
  <c r="H601" i="38"/>
  <c r="AE601" i="38" s="1"/>
  <c r="C560" i="3"/>
  <c r="D560" i="3" l="1"/>
  <c r="H559" i="3"/>
  <c r="AD559" i="3"/>
  <c r="AI601" i="38"/>
  <c r="AH559" i="3" s="1"/>
  <c r="E560" i="3" l="1"/>
  <c r="F560" i="3" l="1"/>
  <c r="I560" i="3" l="1"/>
  <c r="AJ602" i="38"/>
  <c r="AI560" i="3" s="1"/>
  <c r="G560" i="3"/>
  <c r="AJ560" i="3" l="1"/>
  <c r="J560" i="3"/>
  <c r="AK560" i="3" l="1"/>
  <c r="K560" i="3"/>
  <c r="L560" i="3" l="1"/>
  <c r="M560" i="3" l="1"/>
  <c r="N560" i="3" l="1"/>
  <c r="AH602" i="38" l="1"/>
  <c r="AG560" i="3" s="1"/>
  <c r="AG602" i="38"/>
  <c r="AF560" i="3" s="1"/>
  <c r="O560" i="3"/>
  <c r="P560" i="3" l="1"/>
  <c r="Q560" i="3" l="1"/>
  <c r="R560" i="3" l="1"/>
  <c r="S560" i="3" l="1"/>
  <c r="T560" i="3" l="1"/>
  <c r="U560" i="3" l="1"/>
  <c r="V560" i="3" l="1"/>
  <c r="W560" i="3" l="1"/>
  <c r="X560" i="3" l="1"/>
  <c r="Y560" i="3" l="1"/>
  <c r="Z560" i="3" l="1"/>
  <c r="AA560" i="3" l="1"/>
  <c r="AB560" i="3" l="1"/>
  <c r="AD602" i="38"/>
  <c r="AC560" i="3" l="1"/>
  <c r="H602" i="38"/>
  <c r="AE602" i="38" s="1"/>
  <c r="C561" i="3"/>
  <c r="D561" i="3" l="1"/>
  <c r="AD560" i="3"/>
  <c r="H560" i="3"/>
  <c r="AI602" i="38"/>
  <c r="AH560" i="3" s="1"/>
  <c r="E561" i="3" l="1"/>
  <c r="F561" i="3" l="1"/>
  <c r="I561" i="3" l="1"/>
  <c r="AJ603" i="38"/>
  <c r="AI561" i="3" s="1"/>
  <c r="G561" i="3"/>
  <c r="AJ561" i="3" l="1"/>
  <c r="J561" i="3"/>
  <c r="AK561" i="3" l="1"/>
  <c r="K561" i="3"/>
  <c r="L561" i="3" l="1"/>
  <c r="M561" i="3" l="1"/>
  <c r="N561" i="3" l="1"/>
  <c r="AH603" i="38" l="1"/>
  <c r="AG561" i="3" s="1"/>
  <c r="AG603" i="38"/>
  <c r="AF561" i="3" s="1"/>
  <c r="O561" i="3"/>
  <c r="P561" i="3" l="1"/>
  <c r="Q561" i="3" l="1"/>
  <c r="R561" i="3" l="1"/>
  <c r="S561" i="3" l="1"/>
  <c r="T561" i="3" l="1"/>
  <c r="U561" i="3" l="1"/>
  <c r="V561" i="3" l="1"/>
  <c r="W561" i="3" l="1"/>
  <c r="X561" i="3" l="1"/>
  <c r="Y561" i="3" l="1"/>
  <c r="Z561" i="3" l="1"/>
  <c r="AA561" i="3" l="1"/>
  <c r="AB561" i="3" l="1"/>
  <c r="AD603" i="38"/>
  <c r="AC561" i="3" l="1"/>
  <c r="H603" i="38"/>
  <c r="AE603" i="38" s="1"/>
  <c r="C562" i="3"/>
  <c r="D562" i="3" l="1"/>
  <c r="H561" i="3"/>
  <c r="AD561" i="3"/>
  <c r="AI603" i="38"/>
  <c r="AH561" i="3" s="1"/>
  <c r="E562" i="3" l="1"/>
  <c r="F562" i="3" l="1"/>
  <c r="I562" i="3" l="1"/>
  <c r="AJ604" i="38"/>
  <c r="AI562" i="3" s="1"/>
  <c r="G562" i="3"/>
  <c r="AJ562" i="3" l="1"/>
  <c r="J562" i="3"/>
  <c r="AK562" i="3" l="1"/>
  <c r="K562" i="3"/>
  <c r="L562" i="3" l="1"/>
  <c r="M562" i="3" l="1"/>
  <c r="N562" i="3" l="1"/>
  <c r="AH604" i="38" l="1"/>
  <c r="AG562" i="3" s="1"/>
  <c r="AG604" i="38"/>
  <c r="AF562" i="3" s="1"/>
  <c r="O562" i="3"/>
  <c r="P562" i="3" l="1"/>
  <c r="Q562" i="3" l="1"/>
  <c r="R562" i="3" l="1"/>
  <c r="S562" i="3" l="1"/>
  <c r="T562" i="3" l="1"/>
  <c r="U562" i="3" l="1"/>
  <c r="V562" i="3" l="1"/>
  <c r="W562" i="3" l="1"/>
  <c r="X562" i="3" l="1"/>
  <c r="Y562" i="3" l="1"/>
  <c r="Z562" i="3" l="1"/>
  <c r="AA562" i="3" l="1"/>
  <c r="AB562" i="3" l="1"/>
  <c r="AD604" i="38"/>
  <c r="AC562" i="3" l="1"/>
  <c r="H604" i="38"/>
  <c r="AE604" i="38" s="1"/>
  <c r="C563" i="3"/>
  <c r="D563" i="3" l="1"/>
  <c r="AD562" i="3"/>
  <c r="H562" i="3"/>
  <c r="AI604" i="38"/>
  <c r="AH562" i="3" s="1"/>
  <c r="E563" i="3" l="1"/>
  <c r="F563" i="3" l="1"/>
  <c r="I563" i="3" l="1"/>
  <c r="AJ605" i="38"/>
  <c r="AI563" i="3" s="1"/>
  <c r="G563" i="3"/>
  <c r="AJ563" i="3" l="1"/>
  <c r="J563" i="3"/>
  <c r="AK563" i="3" l="1"/>
  <c r="K563" i="3"/>
  <c r="L563" i="3" l="1"/>
  <c r="M563" i="3" l="1"/>
  <c r="N563" i="3" l="1"/>
  <c r="AG605" i="38" l="1"/>
  <c r="AF563" i="3" s="1"/>
  <c r="AH605" i="38"/>
  <c r="AG563" i="3" s="1"/>
  <c r="O563" i="3"/>
  <c r="P563" i="3" l="1"/>
  <c r="Q563" i="3" l="1"/>
  <c r="R563" i="3" l="1"/>
  <c r="S563" i="3" l="1"/>
  <c r="T563" i="3" l="1"/>
  <c r="U563" i="3" l="1"/>
  <c r="V563" i="3" l="1"/>
  <c r="W563" i="3" l="1"/>
  <c r="X563" i="3" l="1"/>
  <c r="Y563" i="3" l="1"/>
  <c r="Z563" i="3" l="1"/>
  <c r="AA563" i="3" l="1"/>
  <c r="AB563" i="3" l="1"/>
  <c r="AD605" i="38"/>
  <c r="AC563" i="3" l="1"/>
  <c r="H605" i="38"/>
  <c r="AE605" i="38" s="1"/>
  <c r="C564" i="3"/>
  <c r="D564" i="3" l="1"/>
  <c r="H563" i="3"/>
  <c r="AD563" i="3"/>
  <c r="AI605" i="38"/>
  <c r="AH563" i="3" s="1"/>
  <c r="E564" i="3" l="1"/>
  <c r="F564" i="3" l="1"/>
  <c r="I564" i="3" l="1"/>
  <c r="AJ606" i="38"/>
  <c r="AI564" i="3" s="1"/>
  <c r="G564" i="3"/>
  <c r="AJ564" i="3" l="1"/>
  <c r="J564" i="3"/>
  <c r="AK564" i="3" l="1"/>
  <c r="K564" i="3"/>
  <c r="L564" i="3" l="1"/>
  <c r="M564" i="3" l="1"/>
  <c r="N564" i="3" l="1"/>
  <c r="AH606" i="38" l="1"/>
  <c r="AG564" i="3" s="1"/>
  <c r="AG606" i="38"/>
  <c r="AF564" i="3" s="1"/>
  <c r="O564" i="3"/>
  <c r="P564" i="3" l="1"/>
  <c r="Q564" i="3" l="1"/>
  <c r="R564" i="3" l="1"/>
  <c r="S564" i="3" l="1"/>
  <c r="T564" i="3" l="1"/>
  <c r="U564" i="3" l="1"/>
  <c r="V564" i="3" l="1"/>
  <c r="W564" i="3" l="1"/>
  <c r="X564" i="3" l="1"/>
  <c r="Y564" i="3" l="1"/>
  <c r="Z564" i="3" l="1"/>
  <c r="AA564" i="3" l="1"/>
  <c r="AB564" i="3" l="1"/>
  <c r="AD606" i="38"/>
  <c r="AC564" i="3" l="1"/>
  <c r="H606" i="38"/>
  <c r="AE606" i="38" s="1"/>
  <c r="C565" i="3"/>
  <c r="D565" i="3" l="1"/>
  <c r="H564" i="3"/>
  <c r="AD564" i="3"/>
  <c r="AI606" i="38"/>
  <c r="AH564" i="3" s="1"/>
  <c r="E565" i="3" l="1"/>
  <c r="F565" i="3" l="1"/>
  <c r="I565" i="3" l="1"/>
  <c r="AJ607" i="38"/>
  <c r="AI565" i="3" s="1"/>
  <c r="G565" i="3"/>
  <c r="AJ565" i="3" l="1"/>
  <c r="J565" i="3"/>
  <c r="AK565" i="3" l="1"/>
  <c r="K565" i="3"/>
  <c r="L565" i="3" l="1"/>
  <c r="M565" i="3" l="1"/>
  <c r="N565" i="3" l="1"/>
  <c r="AH607" i="38" l="1"/>
  <c r="AG565" i="3" s="1"/>
  <c r="AG607" i="38"/>
  <c r="AF565" i="3" s="1"/>
  <c r="O565" i="3"/>
  <c r="P565" i="3" l="1"/>
  <c r="Q565" i="3" l="1"/>
  <c r="R565" i="3" l="1"/>
  <c r="S565" i="3" l="1"/>
  <c r="T565" i="3" l="1"/>
  <c r="U565" i="3" l="1"/>
  <c r="V565" i="3" l="1"/>
  <c r="W565" i="3" l="1"/>
  <c r="X565" i="3" l="1"/>
  <c r="Y565" i="3" l="1"/>
  <c r="Z565" i="3" l="1"/>
  <c r="AA565" i="3" l="1"/>
  <c r="AB565" i="3" l="1"/>
  <c r="AD607" i="38"/>
  <c r="AC565" i="3" l="1"/>
  <c r="H607" i="38"/>
  <c r="AE607" i="38" s="1"/>
  <c r="C566" i="3"/>
  <c r="D566" i="3" l="1"/>
  <c r="AD565" i="3"/>
  <c r="H565" i="3"/>
  <c r="AI607" i="38"/>
  <c r="AH565" i="3" s="1"/>
  <c r="E566" i="3" l="1"/>
  <c r="F566" i="3" l="1"/>
  <c r="I566" i="3" l="1"/>
  <c r="AJ608" i="38"/>
  <c r="AI566" i="3" s="1"/>
  <c r="G566" i="3"/>
  <c r="AJ566" i="3" l="1"/>
  <c r="J566" i="3"/>
  <c r="AK566" i="3" l="1"/>
  <c r="K566" i="3"/>
  <c r="L566" i="3" l="1"/>
  <c r="M566" i="3" l="1"/>
  <c r="N566" i="3" l="1"/>
  <c r="AH608" i="38" l="1"/>
  <c r="AG566" i="3" s="1"/>
  <c r="AG608" i="38"/>
  <c r="AF566" i="3" s="1"/>
  <c r="O566" i="3"/>
  <c r="P566" i="3" l="1"/>
  <c r="Q566" i="3" l="1"/>
  <c r="R566" i="3" l="1"/>
  <c r="S566" i="3" l="1"/>
  <c r="T566" i="3" l="1"/>
  <c r="U566" i="3" l="1"/>
  <c r="V566" i="3" l="1"/>
  <c r="W566" i="3" l="1"/>
  <c r="X566" i="3" l="1"/>
  <c r="Y566" i="3" l="1"/>
  <c r="Z566" i="3" l="1"/>
  <c r="AA566" i="3" l="1"/>
  <c r="AB566" i="3" l="1"/>
  <c r="AD608" i="38"/>
  <c r="AC566" i="3" l="1"/>
  <c r="H608" i="38"/>
  <c r="AE608" i="38" s="1"/>
  <c r="C567" i="3"/>
  <c r="D567" i="3" l="1"/>
  <c r="H566" i="3"/>
  <c r="AD566" i="3"/>
  <c r="AI608" i="38"/>
  <c r="AH566" i="3" s="1"/>
  <c r="E567" i="3" l="1"/>
  <c r="F567" i="3" l="1"/>
  <c r="I567" i="3" l="1"/>
  <c r="AJ609" i="38"/>
  <c r="AI567" i="3" s="1"/>
  <c r="G567" i="3"/>
  <c r="AJ567" i="3" l="1"/>
  <c r="J567" i="3"/>
  <c r="AK567" i="3" l="1"/>
  <c r="K567" i="3"/>
  <c r="L567" i="3" l="1"/>
  <c r="M567" i="3" l="1"/>
  <c r="N567" i="3" l="1"/>
  <c r="AG609" i="38" l="1"/>
  <c r="AF567" i="3" s="1"/>
  <c r="AH609" i="38"/>
  <c r="AG567" i="3" s="1"/>
  <c r="O567" i="3"/>
  <c r="P567" i="3" l="1"/>
  <c r="Q567" i="3" l="1"/>
  <c r="R567" i="3" l="1"/>
  <c r="S567" i="3" l="1"/>
  <c r="T567" i="3" l="1"/>
  <c r="U567" i="3" l="1"/>
  <c r="V567" i="3" l="1"/>
  <c r="W567" i="3" l="1"/>
  <c r="X567" i="3" l="1"/>
  <c r="Y567" i="3" l="1"/>
  <c r="Z567" i="3" l="1"/>
  <c r="AA567" i="3" l="1"/>
  <c r="AB567" i="3" l="1"/>
  <c r="AD609" i="38"/>
  <c r="AC567" i="3" l="1"/>
  <c r="H609" i="38"/>
  <c r="AE609" i="38" s="1"/>
  <c r="C568" i="3"/>
  <c r="D568" i="3" l="1"/>
  <c r="H567" i="3"/>
  <c r="AD567" i="3"/>
  <c r="AI609" i="38"/>
  <c r="AH567" i="3" s="1"/>
  <c r="E568" i="3" l="1"/>
  <c r="F568" i="3" l="1"/>
  <c r="I568" i="3" l="1"/>
  <c r="AJ610" i="38"/>
  <c r="AI568" i="3" s="1"/>
  <c r="G568" i="3"/>
  <c r="AJ568" i="3" l="1"/>
  <c r="J568" i="3"/>
  <c r="AK568" i="3" l="1"/>
  <c r="K568" i="3"/>
  <c r="L568" i="3" l="1"/>
  <c r="M568" i="3" l="1"/>
  <c r="N568" i="3" l="1"/>
  <c r="AH610" i="38" l="1"/>
  <c r="AG568" i="3" s="1"/>
  <c r="AG610" i="38"/>
  <c r="AF568" i="3" s="1"/>
  <c r="O568" i="3"/>
  <c r="P568" i="3" l="1"/>
  <c r="Q568" i="3" l="1"/>
  <c r="R568" i="3" l="1"/>
  <c r="S568" i="3" l="1"/>
  <c r="T568" i="3" l="1"/>
  <c r="U568" i="3" l="1"/>
  <c r="V568" i="3" l="1"/>
  <c r="W568" i="3" l="1"/>
  <c r="X568" i="3" l="1"/>
  <c r="Y568" i="3" l="1"/>
  <c r="Z568" i="3" l="1"/>
  <c r="AA568" i="3" l="1"/>
  <c r="AB568" i="3" l="1"/>
  <c r="AD610" i="38"/>
  <c r="AC568" i="3" l="1"/>
  <c r="H610" i="38"/>
  <c r="AE610" i="38" s="1"/>
  <c r="C569" i="3"/>
  <c r="D569" i="3" l="1"/>
  <c r="AD568" i="3"/>
  <c r="H568" i="3"/>
  <c r="AI610" i="38"/>
  <c r="AH568" i="3" s="1"/>
  <c r="E569" i="3" l="1"/>
  <c r="F569" i="3" l="1"/>
  <c r="I569" i="3" l="1"/>
  <c r="AJ611" i="38"/>
  <c r="AI569" i="3" s="1"/>
  <c r="G569" i="3"/>
  <c r="AJ569" i="3" l="1"/>
  <c r="J569" i="3"/>
  <c r="AK569" i="3" l="1"/>
  <c r="K569" i="3"/>
  <c r="L569" i="3" l="1"/>
  <c r="M569" i="3" l="1"/>
  <c r="N569" i="3" l="1"/>
  <c r="AH611" i="38" l="1"/>
  <c r="AG569" i="3" s="1"/>
  <c r="AG611" i="38"/>
  <c r="AF569" i="3" s="1"/>
  <c r="O569" i="3"/>
  <c r="P569" i="3" l="1"/>
  <c r="Q569" i="3" l="1"/>
  <c r="R569" i="3" l="1"/>
  <c r="S569" i="3" l="1"/>
  <c r="T569" i="3" l="1"/>
  <c r="U569" i="3" l="1"/>
  <c r="V569" i="3" l="1"/>
  <c r="W569" i="3" l="1"/>
  <c r="X569" i="3" l="1"/>
  <c r="Y569" i="3" l="1"/>
  <c r="Z569" i="3" l="1"/>
  <c r="AA569" i="3" l="1"/>
  <c r="AB569" i="3" l="1"/>
  <c r="AD611" i="38"/>
  <c r="AC569" i="3" l="1"/>
  <c r="H611" i="38"/>
  <c r="AE611" i="38" s="1"/>
  <c r="C570" i="3"/>
  <c r="D570" i="3" l="1"/>
  <c r="AD569" i="3"/>
  <c r="H569" i="3"/>
  <c r="AI611" i="38"/>
  <c r="AH569" i="3" s="1"/>
  <c r="E570" i="3" l="1"/>
  <c r="F570" i="3" l="1"/>
  <c r="I570" i="3" l="1"/>
  <c r="AJ612" i="38"/>
  <c r="AI570" i="3" s="1"/>
  <c r="G570" i="3"/>
  <c r="AJ570" i="3" l="1"/>
  <c r="J570" i="3"/>
  <c r="AK570" i="3" l="1"/>
  <c r="K570" i="3"/>
  <c r="L570" i="3" l="1"/>
  <c r="M570" i="3" l="1"/>
  <c r="N570" i="3" l="1"/>
  <c r="AH612" i="38" l="1"/>
  <c r="AG570" i="3" s="1"/>
  <c r="AG612" i="38"/>
  <c r="AF570" i="3" s="1"/>
  <c r="O570" i="3"/>
  <c r="P570" i="3" l="1"/>
  <c r="Q570" i="3" l="1"/>
  <c r="R570" i="3" l="1"/>
  <c r="S570" i="3" l="1"/>
  <c r="T570" i="3" l="1"/>
  <c r="U570" i="3" l="1"/>
  <c r="V570" i="3" l="1"/>
  <c r="W570" i="3" l="1"/>
  <c r="X570" i="3" l="1"/>
  <c r="Y570" i="3" l="1"/>
  <c r="Z570" i="3" l="1"/>
  <c r="AA570" i="3" l="1"/>
  <c r="AB570" i="3" l="1"/>
  <c r="AD612" i="38"/>
  <c r="AC570" i="3" l="1"/>
  <c r="H612" i="38"/>
  <c r="AE612" i="38" s="1"/>
  <c r="C571" i="3"/>
  <c r="D571" i="3" l="1"/>
  <c r="AD570" i="3"/>
  <c r="H570" i="3"/>
  <c r="AI612" i="38"/>
  <c r="AH570" i="3" s="1"/>
  <c r="E571" i="3" l="1"/>
  <c r="F571" i="3" l="1"/>
  <c r="I571" i="3" l="1"/>
  <c r="AJ613" i="38"/>
  <c r="AI571" i="3" s="1"/>
  <c r="G571" i="3"/>
  <c r="AJ571" i="3" l="1"/>
  <c r="J571" i="3"/>
  <c r="AK571" i="3" l="1"/>
  <c r="K571" i="3"/>
  <c r="L571" i="3" l="1"/>
  <c r="M571" i="3" l="1"/>
  <c r="N571" i="3" l="1"/>
  <c r="AG613" i="38" l="1"/>
  <c r="AF571" i="3" s="1"/>
  <c r="AH613" i="38"/>
  <c r="AG571" i="3" s="1"/>
  <c r="O571" i="3"/>
  <c r="P571" i="3" l="1"/>
  <c r="Q571" i="3" l="1"/>
  <c r="R571" i="3" l="1"/>
  <c r="S571" i="3" l="1"/>
  <c r="T571" i="3" l="1"/>
  <c r="U571" i="3" l="1"/>
  <c r="V571" i="3" l="1"/>
  <c r="W571" i="3" l="1"/>
  <c r="X571" i="3" l="1"/>
  <c r="Y571" i="3" l="1"/>
  <c r="Z571" i="3" l="1"/>
  <c r="AA571" i="3" l="1"/>
  <c r="AB571" i="3" l="1"/>
  <c r="AD613" i="38"/>
  <c r="AC571" i="3" l="1"/>
  <c r="H613" i="38"/>
  <c r="AE613" i="38" s="1"/>
  <c r="C572" i="3"/>
  <c r="D572" i="3" l="1"/>
  <c r="H571" i="3"/>
  <c r="AD571" i="3"/>
  <c r="AI613" i="38"/>
  <c r="AH571" i="3" s="1"/>
  <c r="E572" i="3" l="1"/>
  <c r="F572" i="3" l="1"/>
  <c r="I572" i="3" l="1"/>
  <c r="AJ614" i="38"/>
  <c r="AI572" i="3" s="1"/>
  <c r="G572" i="3"/>
  <c r="AJ572" i="3" l="1"/>
  <c r="J572" i="3"/>
  <c r="AK572" i="3" l="1"/>
  <c r="K572" i="3"/>
  <c r="L572" i="3" l="1"/>
  <c r="M572" i="3" l="1"/>
  <c r="N572" i="3" l="1"/>
  <c r="AH614" i="38" l="1"/>
  <c r="AG572" i="3" s="1"/>
  <c r="AG614" i="38"/>
  <c r="AF572" i="3" s="1"/>
  <c r="O572" i="3"/>
  <c r="P572" i="3" l="1"/>
  <c r="Q572" i="3" l="1"/>
  <c r="R572" i="3" l="1"/>
  <c r="S572" i="3" l="1"/>
  <c r="T572" i="3" l="1"/>
  <c r="U572" i="3" l="1"/>
  <c r="V572" i="3" l="1"/>
  <c r="W572" i="3" l="1"/>
  <c r="X572" i="3" l="1"/>
  <c r="Y572" i="3" l="1"/>
  <c r="Z572" i="3" l="1"/>
  <c r="AA572" i="3" l="1"/>
  <c r="AB572" i="3" l="1"/>
  <c r="AD614" i="38"/>
  <c r="AC572" i="3" l="1"/>
  <c r="H614" i="38"/>
  <c r="AE614" i="38" s="1"/>
  <c r="C573" i="3"/>
  <c r="D573" i="3" l="1"/>
  <c r="H572" i="3"/>
  <c r="AD572" i="3"/>
  <c r="AI614" i="38"/>
  <c r="AH572" i="3" s="1"/>
  <c r="E573" i="3" l="1"/>
  <c r="F573" i="3" l="1"/>
  <c r="I573" i="3" l="1"/>
  <c r="AJ615" i="38"/>
  <c r="AI573" i="3" s="1"/>
  <c r="G573" i="3"/>
  <c r="AJ573" i="3" l="1"/>
  <c r="J573" i="3"/>
  <c r="AK573" i="3" l="1"/>
  <c r="K573" i="3"/>
  <c r="L573" i="3" l="1"/>
  <c r="M573" i="3" l="1"/>
  <c r="N573" i="3" l="1"/>
  <c r="AH615" i="38" l="1"/>
  <c r="AG573" i="3" s="1"/>
  <c r="AG615" i="38"/>
  <c r="AF573" i="3" s="1"/>
  <c r="O573" i="3"/>
  <c r="P573" i="3" l="1"/>
  <c r="Q573" i="3" l="1"/>
  <c r="R573" i="3" l="1"/>
  <c r="S573" i="3" l="1"/>
  <c r="T573" i="3" l="1"/>
  <c r="U573" i="3" l="1"/>
  <c r="V573" i="3" l="1"/>
  <c r="W573" i="3" l="1"/>
  <c r="X573" i="3" l="1"/>
  <c r="Y573" i="3" l="1"/>
  <c r="Z573" i="3" l="1"/>
  <c r="AA573" i="3" l="1"/>
  <c r="AB573" i="3" l="1"/>
  <c r="AD615" i="38"/>
  <c r="AC573" i="3" l="1"/>
  <c r="H615" i="38"/>
  <c r="AE615" i="38" s="1"/>
  <c r="C574" i="3"/>
  <c r="D574" i="3" l="1"/>
  <c r="H573" i="3"/>
  <c r="AD573" i="3"/>
  <c r="AI615" i="38"/>
  <c r="AH573" i="3" s="1"/>
  <c r="E574" i="3" l="1"/>
  <c r="F574" i="3" l="1"/>
  <c r="I574" i="3" l="1"/>
  <c r="AJ616" i="38"/>
  <c r="AI574" i="3" s="1"/>
  <c r="G574" i="3"/>
  <c r="AJ574" i="3" l="1"/>
  <c r="J574" i="3"/>
  <c r="AK574" i="3" l="1"/>
  <c r="K574" i="3"/>
  <c r="L574" i="3" l="1"/>
  <c r="M574" i="3" l="1"/>
  <c r="N574" i="3" l="1"/>
  <c r="AH616" i="38" l="1"/>
  <c r="AG574" i="3" s="1"/>
  <c r="AG616" i="38"/>
  <c r="AF574" i="3" s="1"/>
  <c r="O574" i="3"/>
  <c r="P574" i="3" l="1"/>
  <c r="Q574" i="3" l="1"/>
  <c r="R574" i="3" l="1"/>
  <c r="S574" i="3" l="1"/>
  <c r="T574" i="3" l="1"/>
  <c r="U574" i="3" l="1"/>
  <c r="V574" i="3" l="1"/>
  <c r="W574" i="3" l="1"/>
  <c r="X574" i="3" l="1"/>
  <c r="Y574" i="3" l="1"/>
  <c r="Z574" i="3" l="1"/>
  <c r="AA574" i="3" l="1"/>
  <c r="AB574" i="3" l="1"/>
  <c r="AD616" i="38"/>
  <c r="AC574" i="3" l="1"/>
  <c r="H616" i="38"/>
  <c r="AE616" i="38" s="1"/>
  <c r="C575" i="3"/>
  <c r="D575" i="3" l="1"/>
  <c r="AD574" i="3"/>
  <c r="H574" i="3"/>
  <c r="AI616" i="38"/>
  <c r="AH574" i="3" s="1"/>
  <c r="E575" i="3" l="1"/>
  <c r="F575" i="3" l="1"/>
  <c r="I575" i="3" l="1"/>
  <c r="AJ617" i="38"/>
  <c r="AI575" i="3" s="1"/>
  <c r="G575" i="3"/>
  <c r="AJ575" i="3" l="1"/>
  <c r="J575" i="3"/>
  <c r="AK575" i="3" l="1"/>
  <c r="K575" i="3"/>
  <c r="L575" i="3" l="1"/>
  <c r="M575" i="3" l="1"/>
  <c r="N575" i="3" l="1"/>
  <c r="AG617" i="38" l="1"/>
  <c r="AF575" i="3" s="1"/>
  <c r="AH617" i="38"/>
  <c r="AG575" i="3" s="1"/>
  <c r="O575" i="3"/>
  <c r="P575" i="3" l="1"/>
  <c r="Q575" i="3" l="1"/>
  <c r="R575" i="3" l="1"/>
  <c r="S575" i="3" l="1"/>
  <c r="T575" i="3" l="1"/>
  <c r="U575" i="3" l="1"/>
  <c r="V575" i="3" l="1"/>
  <c r="W575" i="3" l="1"/>
  <c r="X575" i="3" l="1"/>
  <c r="Y575" i="3" l="1"/>
  <c r="Z575" i="3" l="1"/>
  <c r="AA575" i="3" l="1"/>
  <c r="AB575" i="3" l="1"/>
  <c r="AD617" i="38"/>
  <c r="AC575" i="3" l="1"/>
  <c r="H617" i="38"/>
  <c r="AE617" i="38" s="1"/>
  <c r="C576" i="3"/>
  <c r="D576" i="3" l="1"/>
  <c r="AD575" i="3"/>
  <c r="H575" i="3"/>
  <c r="AI617" i="38"/>
  <c r="AH575" i="3" s="1"/>
  <c r="E576" i="3" l="1"/>
  <c r="F576" i="3" l="1"/>
  <c r="I576" i="3" l="1"/>
  <c r="AJ618" i="38"/>
  <c r="AI576" i="3" s="1"/>
  <c r="G576" i="3"/>
  <c r="AJ576" i="3" l="1"/>
  <c r="J576" i="3"/>
  <c r="AK576" i="3" l="1"/>
  <c r="K576" i="3"/>
  <c r="L576" i="3" l="1"/>
  <c r="M576" i="3" l="1"/>
  <c r="N576" i="3" l="1"/>
  <c r="AH618" i="38" l="1"/>
  <c r="AG576" i="3" s="1"/>
  <c r="AG618" i="38"/>
  <c r="AF576" i="3" s="1"/>
  <c r="O576" i="3"/>
  <c r="P576" i="3" l="1"/>
  <c r="Q576" i="3" l="1"/>
  <c r="R576" i="3" l="1"/>
  <c r="S576" i="3" l="1"/>
  <c r="T576" i="3" l="1"/>
  <c r="U576" i="3" l="1"/>
  <c r="V576" i="3" l="1"/>
  <c r="W576" i="3" l="1"/>
  <c r="X576" i="3" l="1"/>
  <c r="Y576" i="3" l="1"/>
  <c r="Z576" i="3" l="1"/>
  <c r="AA576" i="3" l="1"/>
  <c r="AB576" i="3" l="1"/>
  <c r="AD618" i="38"/>
  <c r="AC576" i="3" l="1"/>
  <c r="H618" i="38"/>
  <c r="AE618" i="38" s="1"/>
  <c r="C577" i="3"/>
  <c r="D577" i="3" l="1"/>
  <c r="H576" i="3"/>
  <c r="AD576" i="3"/>
  <c r="AI618" i="38"/>
  <c r="AH576" i="3" s="1"/>
  <c r="E577" i="3" l="1"/>
  <c r="F577" i="3" l="1"/>
  <c r="I577" i="3" l="1"/>
  <c r="AJ619" i="38"/>
  <c r="AI577" i="3" s="1"/>
  <c r="G577" i="3"/>
  <c r="AJ577" i="3" l="1"/>
  <c r="J577" i="3"/>
  <c r="AK577" i="3" l="1"/>
  <c r="K577" i="3"/>
  <c r="L577" i="3" l="1"/>
  <c r="M577" i="3" l="1"/>
  <c r="N577" i="3" l="1"/>
  <c r="AH619" i="38" l="1"/>
  <c r="AG577" i="3" s="1"/>
  <c r="AG619" i="38"/>
  <c r="AF577" i="3" s="1"/>
  <c r="O577" i="3"/>
  <c r="P577" i="3" l="1"/>
  <c r="Q577" i="3" l="1"/>
  <c r="R577" i="3" l="1"/>
  <c r="S577" i="3" l="1"/>
  <c r="T577" i="3" l="1"/>
  <c r="U577" i="3" l="1"/>
  <c r="V577" i="3" l="1"/>
  <c r="W577" i="3" l="1"/>
  <c r="X577" i="3" l="1"/>
  <c r="Y577" i="3" l="1"/>
  <c r="Z577" i="3" l="1"/>
  <c r="AA577" i="3" l="1"/>
  <c r="AB577" i="3" l="1"/>
  <c r="AD619" i="38"/>
  <c r="AC577" i="3" l="1"/>
  <c r="H619" i="38"/>
  <c r="AE619" i="38" s="1"/>
  <c r="C578" i="3"/>
  <c r="D578" i="3" l="1"/>
  <c r="H577" i="3"/>
  <c r="AD577" i="3"/>
  <c r="AI619" i="38"/>
  <c r="AH577" i="3" s="1"/>
  <c r="E578" i="3" l="1"/>
  <c r="F578" i="3" l="1"/>
  <c r="I578" i="3" l="1"/>
  <c r="AJ620" i="38"/>
  <c r="AI578" i="3" s="1"/>
  <c r="G578" i="3"/>
  <c r="AJ578" i="3" l="1"/>
  <c r="J578" i="3"/>
  <c r="AK578" i="3" l="1"/>
  <c r="K578" i="3"/>
  <c r="L578" i="3" l="1"/>
  <c r="M578" i="3" l="1"/>
  <c r="N578" i="3" l="1"/>
  <c r="AH620" i="38" l="1"/>
  <c r="AG578" i="3" s="1"/>
  <c r="AG620" i="38"/>
  <c r="AF578" i="3" s="1"/>
  <c r="O578" i="3"/>
  <c r="P578" i="3" l="1"/>
  <c r="Q578" i="3" l="1"/>
  <c r="R578" i="3" l="1"/>
  <c r="S578" i="3" l="1"/>
  <c r="T578" i="3" l="1"/>
  <c r="U578" i="3" l="1"/>
  <c r="V578" i="3" l="1"/>
  <c r="W578" i="3" l="1"/>
  <c r="X578" i="3" l="1"/>
  <c r="Y578" i="3" l="1"/>
  <c r="Z578" i="3" l="1"/>
  <c r="AA578" i="3" l="1"/>
  <c r="AB578" i="3" l="1"/>
  <c r="AD620" i="38"/>
  <c r="AC578" i="3" l="1"/>
  <c r="H620" i="38"/>
  <c r="AE620" i="38" s="1"/>
  <c r="C579" i="3"/>
  <c r="D579" i="3" l="1"/>
  <c r="H578" i="3"/>
  <c r="AD578" i="3"/>
  <c r="AI620" i="38"/>
  <c r="AH578" i="3" s="1"/>
  <c r="E579" i="3" l="1"/>
  <c r="F579" i="3" l="1"/>
  <c r="I579" i="3" l="1"/>
  <c r="AJ621" i="38"/>
  <c r="AI579" i="3" s="1"/>
  <c r="G579" i="3"/>
  <c r="AJ579" i="3" l="1"/>
  <c r="J579" i="3"/>
  <c r="AK579" i="3" l="1"/>
  <c r="K579" i="3"/>
  <c r="L579" i="3" l="1"/>
  <c r="M579" i="3" l="1"/>
  <c r="N579" i="3" l="1"/>
  <c r="AG621" i="38" l="1"/>
  <c r="AF579" i="3" s="1"/>
  <c r="AH621" i="38"/>
  <c r="AG579" i="3" s="1"/>
  <c r="O579" i="3"/>
  <c r="P579" i="3" l="1"/>
  <c r="Q579" i="3" l="1"/>
  <c r="R579" i="3" l="1"/>
  <c r="S579" i="3" l="1"/>
  <c r="T579" i="3" l="1"/>
  <c r="U579" i="3" l="1"/>
  <c r="V579" i="3" l="1"/>
  <c r="W579" i="3" l="1"/>
  <c r="X579" i="3" l="1"/>
  <c r="Y579" i="3" l="1"/>
  <c r="Z579" i="3" l="1"/>
  <c r="AA579" i="3" l="1"/>
  <c r="AB579" i="3" l="1"/>
  <c r="AD621" i="38"/>
  <c r="AC579" i="3" l="1"/>
  <c r="H621" i="38"/>
  <c r="AE621" i="38" s="1"/>
  <c r="C580" i="3"/>
  <c r="D580" i="3" l="1"/>
  <c r="AD579" i="3"/>
  <c r="H579" i="3"/>
  <c r="AI621" i="38"/>
  <c r="AH579" i="3" s="1"/>
  <c r="E580" i="3" l="1"/>
  <c r="F580" i="3" l="1"/>
  <c r="I580" i="3" l="1"/>
  <c r="AJ622" i="38"/>
  <c r="AI580" i="3" s="1"/>
  <c r="G580" i="3"/>
  <c r="AJ580" i="3" l="1"/>
  <c r="J580" i="3"/>
  <c r="AK580" i="3" l="1"/>
  <c r="K580" i="3"/>
  <c r="L580" i="3" l="1"/>
  <c r="M580" i="3" l="1"/>
  <c r="N580" i="3" l="1"/>
  <c r="AH622" i="38" l="1"/>
  <c r="AG580" i="3" s="1"/>
  <c r="AG622" i="38"/>
  <c r="AF580" i="3" s="1"/>
  <c r="O580" i="3"/>
  <c r="P580" i="3" l="1"/>
  <c r="Q580" i="3" l="1"/>
  <c r="R580" i="3" l="1"/>
  <c r="S580" i="3" l="1"/>
  <c r="T580" i="3" l="1"/>
  <c r="U580" i="3" l="1"/>
  <c r="V580" i="3" l="1"/>
  <c r="W580" i="3" l="1"/>
  <c r="X580" i="3" l="1"/>
  <c r="Y580" i="3" l="1"/>
  <c r="Z580" i="3" l="1"/>
  <c r="AA580" i="3" l="1"/>
  <c r="AB580" i="3" l="1"/>
  <c r="AD622" i="38"/>
  <c r="AC580" i="3" l="1"/>
  <c r="H622" i="38"/>
  <c r="AE622" i="38" s="1"/>
  <c r="C581" i="3"/>
  <c r="D581" i="3" l="1"/>
  <c r="H580" i="3"/>
  <c r="AD580" i="3"/>
  <c r="AI622" i="38"/>
  <c r="AH580" i="3" s="1"/>
  <c r="E581" i="3" l="1"/>
  <c r="F581" i="3" l="1"/>
  <c r="I581" i="3" l="1"/>
  <c r="AJ623" i="38"/>
  <c r="AI581" i="3" s="1"/>
  <c r="G581" i="3"/>
  <c r="AJ581" i="3" l="1"/>
  <c r="J581" i="3"/>
  <c r="AK581" i="3" l="1"/>
  <c r="K581" i="3"/>
  <c r="L581" i="3" l="1"/>
  <c r="M581" i="3" l="1"/>
  <c r="N581" i="3" l="1"/>
  <c r="AH623" i="38" l="1"/>
  <c r="AG581" i="3" s="1"/>
  <c r="AG623" i="38"/>
  <c r="AF581" i="3" s="1"/>
  <c r="O581" i="3"/>
  <c r="P581" i="3" l="1"/>
  <c r="Q581" i="3" l="1"/>
  <c r="R581" i="3" l="1"/>
  <c r="S581" i="3" l="1"/>
  <c r="T581" i="3" l="1"/>
  <c r="U581" i="3" l="1"/>
  <c r="V581" i="3" l="1"/>
  <c r="W581" i="3" l="1"/>
  <c r="X581" i="3" l="1"/>
  <c r="Y581" i="3" l="1"/>
  <c r="Z581" i="3" l="1"/>
  <c r="AA581" i="3" l="1"/>
  <c r="AB581" i="3" l="1"/>
  <c r="AD623" i="38"/>
  <c r="AC581" i="3" l="1"/>
  <c r="H623" i="38"/>
  <c r="AE623" i="38" s="1"/>
  <c r="C582" i="3"/>
  <c r="D582" i="3" l="1"/>
  <c r="H581" i="3"/>
  <c r="AD581" i="3"/>
  <c r="AI623" i="38"/>
  <c r="AH581" i="3" s="1"/>
  <c r="E582" i="3" l="1"/>
  <c r="F582" i="3" l="1"/>
  <c r="I582" i="3" l="1"/>
  <c r="AJ624" i="38"/>
  <c r="AI582" i="3" s="1"/>
  <c r="G582" i="3"/>
  <c r="AJ582" i="3" l="1"/>
  <c r="J582" i="3"/>
  <c r="AK582" i="3" l="1"/>
  <c r="K582" i="3"/>
  <c r="L582" i="3" l="1"/>
  <c r="M582" i="3" l="1"/>
  <c r="N582" i="3" l="1"/>
  <c r="AH624" i="38" l="1"/>
  <c r="AG582" i="3" s="1"/>
  <c r="AG624" i="38"/>
  <c r="AF582" i="3" s="1"/>
  <c r="O582" i="3"/>
  <c r="P582" i="3" l="1"/>
  <c r="Q582" i="3" l="1"/>
  <c r="R582" i="3" l="1"/>
  <c r="S582" i="3" l="1"/>
  <c r="T582" i="3" l="1"/>
  <c r="U582" i="3" l="1"/>
  <c r="V582" i="3" l="1"/>
  <c r="W582" i="3" l="1"/>
  <c r="X582" i="3" l="1"/>
  <c r="Y582" i="3" l="1"/>
  <c r="Z582" i="3" l="1"/>
  <c r="AA582" i="3" l="1"/>
  <c r="AB582" i="3" l="1"/>
  <c r="AD624" i="38"/>
  <c r="AC582" i="3" l="1"/>
  <c r="H624" i="38"/>
  <c r="AE624" i="38" s="1"/>
  <c r="C583" i="3"/>
  <c r="D583" i="3" l="1"/>
  <c r="AD582" i="3"/>
  <c r="H582" i="3"/>
  <c r="AI624" i="38"/>
  <c r="AH582" i="3" s="1"/>
  <c r="E583" i="3" l="1"/>
  <c r="F583" i="3" l="1"/>
  <c r="I583" i="3" l="1"/>
  <c r="AJ625" i="38"/>
  <c r="AI583" i="3" s="1"/>
  <c r="G583" i="3"/>
  <c r="AJ583" i="3" l="1"/>
  <c r="J583" i="3"/>
  <c r="AK583" i="3" l="1"/>
  <c r="K583" i="3"/>
  <c r="L583" i="3" l="1"/>
  <c r="M583" i="3" l="1"/>
  <c r="N583" i="3" l="1"/>
  <c r="AG625" i="38" l="1"/>
  <c r="AF583" i="3" s="1"/>
  <c r="AH625" i="38"/>
  <c r="AG583" i="3" s="1"/>
  <c r="O583" i="3"/>
  <c r="P583" i="3" l="1"/>
  <c r="Q583" i="3" l="1"/>
  <c r="R583" i="3" l="1"/>
  <c r="S583" i="3" l="1"/>
  <c r="T583" i="3" l="1"/>
  <c r="U583" i="3" l="1"/>
  <c r="V583" i="3" l="1"/>
  <c r="W583" i="3" l="1"/>
  <c r="X583" i="3" l="1"/>
  <c r="Y583" i="3" l="1"/>
  <c r="Z583" i="3" l="1"/>
  <c r="AA583" i="3" l="1"/>
  <c r="AB583" i="3" l="1"/>
  <c r="AD625" i="38"/>
  <c r="AC583" i="3" l="1"/>
  <c r="H625" i="38"/>
  <c r="AE625" i="38" s="1"/>
  <c r="C584" i="3"/>
  <c r="D584" i="3" l="1"/>
  <c r="AD583" i="3"/>
  <c r="H583" i="3"/>
  <c r="AI625" i="38"/>
  <c r="AH583" i="3" s="1"/>
  <c r="E584" i="3" l="1"/>
  <c r="F584" i="3" l="1"/>
  <c r="I584" i="3" l="1"/>
  <c r="AJ626" i="38"/>
  <c r="AI584" i="3" s="1"/>
  <c r="G584" i="3"/>
  <c r="AJ584" i="3" l="1"/>
  <c r="J584" i="3"/>
  <c r="AK584" i="3" l="1"/>
  <c r="K584" i="3"/>
  <c r="L584" i="3" l="1"/>
  <c r="M584" i="3" l="1"/>
  <c r="N584" i="3" l="1"/>
  <c r="AH626" i="38" l="1"/>
  <c r="AG584" i="3" s="1"/>
  <c r="AG626" i="38"/>
  <c r="AF584" i="3" s="1"/>
  <c r="O584" i="3"/>
  <c r="P584" i="3" l="1"/>
  <c r="Q584" i="3" l="1"/>
  <c r="R584" i="3" l="1"/>
  <c r="S584" i="3" l="1"/>
  <c r="T584" i="3" l="1"/>
  <c r="U584" i="3" l="1"/>
  <c r="V584" i="3" l="1"/>
  <c r="W584" i="3" l="1"/>
  <c r="X584" i="3" l="1"/>
  <c r="Y584" i="3" l="1"/>
  <c r="Z584" i="3" l="1"/>
  <c r="AA584" i="3" l="1"/>
  <c r="AB584" i="3" l="1"/>
  <c r="AD626" i="38"/>
  <c r="AC584" i="3" l="1"/>
  <c r="H626" i="38"/>
  <c r="AE626" i="38" s="1"/>
  <c r="C585" i="3"/>
  <c r="D585" i="3" l="1"/>
  <c r="H584" i="3"/>
  <c r="AD584" i="3"/>
  <c r="AI626" i="38"/>
  <c r="AH584" i="3" s="1"/>
  <c r="E585" i="3" l="1"/>
  <c r="F585" i="3" l="1"/>
  <c r="I585" i="3" l="1"/>
  <c r="AJ627" i="38"/>
  <c r="AI585" i="3" s="1"/>
  <c r="G585" i="3"/>
  <c r="AJ585" i="3" l="1"/>
  <c r="J585" i="3"/>
  <c r="AK585" i="3" l="1"/>
  <c r="K585" i="3"/>
  <c r="L585" i="3" l="1"/>
  <c r="M585" i="3" l="1"/>
  <c r="N585" i="3" l="1"/>
  <c r="AH627" i="38" l="1"/>
  <c r="AG585" i="3" s="1"/>
  <c r="AG627" i="38"/>
  <c r="AF585" i="3" s="1"/>
  <c r="O585" i="3"/>
  <c r="P585" i="3" l="1"/>
  <c r="Q585" i="3" l="1"/>
  <c r="R585" i="3" l="1"/>
  <c r="S585" i="3" l="1"/>
  <c r="T585" i="3" l="1"/>
  <c r="U585" i="3" l="1"/>
  <c r="V585" i="3" l="1"/>
  <c r="W585" i="3" l="1"/>
  <c r="X585" i="3" l="1"/>
  <c r="Y585" i="3" l="1"/>
  <c r="Z585" i="3" l="1"/>
  <c r="AA585" i="3" l="1"/>
  <c r="AB585" i="3" l="1"/>
  <c r="AD627" i="38"/>
  <c r="AC585" i="3" l="1"/>
  <c r="H627" i="38"/>
  <c r="AE627" i="38" s="1"/>
  <c r="C586" i="3"/>
  <c r="D586" i="3" l="1"/>
  <c r="H585" i="3"/>
  <c r="AD585" i="3"/>
  <c r="AI627" i="38"/>
  <c r="AH585" i="3" s="1"/>
  <c r="E586" i="3" l="1"/>
  <c r="F586" i="3" l="1"/>
  <c r="I586" i="3" l="1"/>
  <c r="AJ628" i="38"/>
  <c r="AI586" i="3" s="1"/>
  <c r="G586" i="3"/>
  <c r="AJ586" i="3" l="1"/>
  <c r="J586" i="3"/>
  <c r="AK586" i="3" l="1"/>
  <c r="K586" i="3"/>
  <c r="L586" i="3" l="1"/>
  <c r="M586" i="3" l="1"/>
  <c r="N586" i="3" l="1"/>
  <c r="AH628" i="38" l="1"/>
  <c r="AG586" i="3" s="1"/>
  <c r="AG628" i="38"/>
  <c r="AF586" i="3" s="1"/>
  <c r="O586" i="3"/>
  <c r="P586" i="3" l="1"/>
  <c r="Q586" i="3" l="1"/>
  <c r="R586" i="3" l="1"/>
  <c r="S586" i="3" l="1"/>
  <c r="T586" i="3" l="1"/>
  <c r="U586" i="3" l="1"/>
  <c r="V586" i="3" l="1"/>
  <c r="W586" i="3" l="1"/>
  <c r="X586" i="3" l="1"/>
  <c r="Y586" i="3" l="1"/>
  <c r="Z586" i="3" l="1"/>
  <c r="AA586" i="3" l="1"/>
  <c r="AB586" i="3" l="1"/>
  <c r="AD628" i="38"/>
  <c r="AC586" i="3" l="1"/>
  <c r="H628" i="38"/>
  <c r="AE628" i="38" s="1"/>
  <c r="C587" i="3"/>
  <c r="D587" i="3" l="1"/>
  <c r="H586" i="3"/>
  <c r="AD586" i="3"/>
  <c r="AI628" i="38"/>
  <c r="AH586" i="3" s="1"/>
  <c r="E587" i="3" l="1"/>
  <c r="F587" i="3" l="1"/>
  <c r="I587" i="3" l="1"/>
  <c r="AJ629" i="38"/>
  <c r="AI587" i="3" s="1"/>
  <c r="G587" i="3"/>
  <c r="AJ587" i="3" l="1"/>
  <c r="J587" i="3"/>
  <c r="AK587" i="3" l="1"/>
  <c r="K587" i="3"/>
  <c r="L587" i="3" l="1"/>
  <c r="M587" i="3" l="1"/>
  <c r="N587" i="3" l="1"/>
  <c r="AG629" i="38" l="1"/>
  <c r="AF587" i="3" s="1"/>
  <c r="AH629" i="38"/>
  <c r="AG587" i="3" s="1"/>
  <c r="O587" i="3"/>
  <c r="P587" i="3" l="1"/>
  <c r="Q587" i="3" l="1"/>
  <c r="R587" i="3" l="1"/>
  <c r="S587" i="3" l="1"/>
  <c r="T587" i="3" l="1"/>
  <c r="U587" i="3" l="1"/>
  <c r="V587" i="3" l="1"/>
  <c r="W587" i="3" l="1"/>
  <c r="X587" i="3" l="1"/>
  <c r="Y587" i="3" l="1"/>
  <c r="Z587" i="3" l="1"/>
  <c r="AA587" i="3" l="1"/>
  <c r="AB587" i="3" l="1"/>
  <c r="AD629" i="38"/>
  <c r="AC587" i="3" l="1"/>
  <c r="H629" i="38"/>
  <c r="AE629" i="38" s="1"/>
  <c r="C588" i="3"/>
  <c r="D588" i="3" l="1"/>
  <c r="H587" i="3"/>
  <c r="AD587" i="3"/>
  <c r="AI629" i="38"/>
  <c r="AH587" i="3" s="1"/>
  <c r="E588" i="3" l="1"/>
  <c r="F588" i="3" l="1"/>
  <c r="I588" i="3" l="1"/>
  <c r="AJ630" i="38"/>
  <c r="AI588" i="3" s="1"/>
  <c r="G588" i="3"/>
  <c r="AJ588" i="3" l="1"/>
  <c r="J588" i="3"/>
  <c r="AK588" i="3" l="1"/>
  <c r="K588" i="3"/>
  <c r="L588" i="3" l="1"/>
  <c r="M588" i="3" l="1"/>
  <c r="N588" i="3" l="1"/>
  <c r="AH630" i="38" l="1"/>
  <c r="AG588" i="3" s="1"/>
  <c r="AG630" i="38"/>
  <c r="AF588" i="3" s="1"/>
  <c r="O588" i="3"/>
  <c r="P588" i="3" l="1"/>
  <c r="Q588" i="3" l="1"/>
  <c r="R588" i="3" l="1"/>
  <c r="S588" i="3" l="1"/>
  <c r="T588" i="3" l="1"/>
  <c r="U588" i="3" l="1"/>
  <c r="V588" i="3" l="1"/>
  <c r="W588" i="3" l="1"/>
  <c r="X588" i="3" l="1"/>
  <c r="Y588" i="3" l="1"/>
  <c r="Z588" i="3" l="1"/>
  <c r="AA588" i="3" l="1"/>
  <c r="AB588" i="3" l="1"/>
  <c r="AD630" i="38"/>
  <c r="AC588" i="3" l="1"/>
  <c r="H630" i="38"/>
  <c r="AE630" i="38" s="1"/>
  <c r="C589" i="3"/>
  <c r="D589" i="3" l="1"/>
  <c r="AD588" i="3"/>
  <c r="H588" i="3"/>
  <c r="AI630" i="38"/>
  <c r="AH588" i="3" s="1"/>
  <c r="E589" i="3" l="1"/>
  <c r="F589" i="3" l="1"/>
  <c r="I589" i="3" l="1"/>
  <c r="AJ631" i="38"/>
  <c r="AI589" i="3" s="1"/>
  <c r="G589" i="3"/>
  <c r="AJ589" i="3" l="1"/>
  <c r="J589" i="3"/>
  <c r="AK589" i="3" l="1"/>
  <c r="K589" i="3"/>
  <c r="L589" i="3" l="1"/>
  <c r="M589" i="3" l="1"/>
  <c r="N589" i="3" l="1"/>
  <c r="AH631" i="38" l="1"/>
  <c r="AG589" i="3" s="1"/>
  <c r="AG631" i="38"/>
  <c r="AF589" i="3" s="1"/>
  <c r="O589" i="3"/>
  <c r="P589" i="3" l="1"/>
  <c r="Q589" i="3" l="1"/>
  <c r="R589" i="3" l="1"/>
  <c r="S589" i="3" l="1"/>
  <c r="T589" i="3" l="1"/>
  <c r="U589" i="3" l="1"/>
  <c r="V589" i="3" l="1"/>
  <c r="W589" i="3" l="1"/>
  <c r="X589" i="3" l="1"/>
  <c r="Y589" i="3" l="1"/>
  <c r="Z589" i="3" l="1"/>
  <c r="AA589" i="3" l="1"/>
  <c r="AB589" i="3" l="1"/>
  <c r="AD631" i="38"/>
  <c r="AC589" i="3" l="1"/>
  <c r="H631" i="38"/>
  <c r="AE631" i="38" s="1"/>
  <c r="C590" i="3"/>
  <c r="D590" i="3" l="1"/>
  <c r="AD589" i="3"/>
  <c r="H589" i="3"/>
  <c r="AI631" i="38"/>
  <c r="AH589" i="3" s="1"/>
  <c r="E590" i="3" l="1"/>
  <c r="F590" i="3" l="1"/>
  <c r="I590" i="3" l="1"/>
  <c r="AJ632" i="38"/>
  <c r="AI590" i="3" s="1"/>
  <c r="G590" i="3"/>
  <c r="AJ590" i="3" l="1"/>
  <c r="J590" i="3"/>
  <c r="AK590" i="3" l="1"/>
  <c r="K590" i="3"/>
  <c r="L590" i="3" l="1"/>
  <c r="M590" i="3" l="1"/>
  <c r="N590" i="3" l="1"/>
  <c r="AG632" i="38" l="1"/>
  <c r="AF590" i="3" s="1"/>
  <c r="AH632" i="38"/>
  <c r="AG590" i="3" s="1"/>
  <c r="O590" i="3"/>
  <c r="P590" i="3" l="1"/>
  <c r="Q590" i="3" l="1"/>
  <c r="R590" i="3" l="1"/>
  <c r="S590" i="3" l="1"/>
  <c r="T590" i="3" l="1"/>
  <c r="U590" i="3" l="1"/>
  <c r="V590" i="3" l="1"/>
  <c r="W590" i="3" l="1"/>
  <c r="X590" i="3" l="1"/>
  <c r="Y590" i="3" l="1"/>
  <c r="Z590" i="3" l="1"/>
  <c r="AA590" i="3" l="1"/>
  <c r="AB590" i="3" l="1"/>
  <c r="AD632" i="38"/>
  <c r="AC590" i="3" l="1"/>
  <c r="H632" i="38"/>
  <c r="AE632" i="38" s="1"/>
  <c r="C591" i="3"/>
  <c r="D591" i="3" l="1"/>
  <c r="AD590" i="3"/>
  <c r="H590" i="3"/>
  <c r="AI632" i="38"/>
  <c r="AH590" i="3" s="1"/>
  <c r="E591" i="3" l="1"/>
  <c r="F591" i="3" l="1"/>
  <c r="I591" i="3" l="1"/>
  <c r="AJ633" i="38"/>
  <c r="AI591" i="3" s="1"/>
  <c r="G591" i="3"/>
  <c r="AJ591" i="3" l="1"/>
  <c r="J591" i="3"/>
  <c r="AK591" i="3" l="1"/>
  <c r="K591" i="3"/>
  <c r="L591" i="3" l="1"/>
  <c r="M591" i="3" l="1"/>
  <c r="N591" i="3" l="1"/>
  <c r="AG633" i="38" l="1"/>
  <c r="AF591" i="3" s="1"/>
  <c r="AH633" i="38"/>
  <c r="AG591" i="3" s="1"/>
  <c r="O591" i="3"/>
  <c r="P591" i="3" l="1"/>
  <c r="Q591" i="3" l="1"/>
  <c r="R591" i="3" l="1"/>
  <c r="S591" i="3" l="1"/>
  <c r="T591" i="3" l="1"/>
  <c r="U591" i="3" l="1"/>
  <c r="V591" i="3" l="1"/>
  <c r="W591" i="3" l="1"/>
  <c r="X591" i="3" l="1"/>
  <c r="Y591" i="3" l="1"/>
  <c r="Z591" i="3" l="1"/>
  <c r="AA591" i="3" l="1"/>
  <c r="AB591" i="3" l="1"/>
  <c r="AD633" i="38"/>
  <c r="AC591" i="3" l="1"/>
  <c r="H633" i="38"/>
  <c r="AE633" i="38" s="1"/>
  <c r="C592" i="3"/>
  <c r="D592" i="3" l="1"/>
  <c r="H591" i="3"/>
  <c r="AD591" i="3"/>
  <c r="AI633" i="38"/>
  <c r="AH591" i="3" s="1"/>
  <c r="E592" i="3" l="1"/>
  <c r="F592" i="3" l="1"/>
  <c r="I592" i="3" l="1"/>
  <c r="AJ634" i="38"/>
  <c r="AI592" i="3" s="1"/>
  <c r="G592" i="3"/>
  <c r="AJ592" i="3" l="1"/>
  <c r="J592" i="3"/>
  <c r="AK592" i="3" l="1"/>
  <c r="K592" i="3"/>
  <c r="L592" i="3" l="1"/>
  <c r="M592" i="3" l="1"/>
  <c r="N592" i="3" l="1"/>
  <c r="AH634" i="38" l="1"/>
  <c r="AG592" i="3" s="1"/>
  <c r="AG634" i="38"/>
  <c r="AF592" i="3" s="1"/>
  <c r="O592" i="3"/>
  <c r="P592" i="3" l="1"/>
  <c r="Q592" i="3" l="1"/>
  <c r="R592" i="3" l="1"/>
  <c r="S592" i="3" l="1"/>
  <c r="T592" i="3" l="1"/>
  <c r="U592" i="3" l="1"/>
  <c r="V592" i="3" l="1"/>
  <c r="W592" i="3" l="1"/>
  <c r="X592" i="3" l="1"/>
  <c r="Y592" i="3" l="1"/>
  <c r="Z592" i="3" l="1"/>
  <c r="AA592" i="3" l="1"/>
  <c r="AB592" i="3" l="1"/>
  <c r="AD634" i="38"/>
  <c r="AC592" i="3" l="1"/>
  <c r="H634" i="38"/>
  <c r="AE634" i="38" s="1"/>
  <c r="C593" i="3"/>
  <c r="D593" i="3" l="1"/>
  <c r="AD592" i="3"/>
  <c r="H592" i="3"/>
  <c r="AI634" i="38"/>
  <c r="AH592" i="3" s="1"/>
  <c r="E593" i="3" l="1"/>
  <c r="F593" i="3" l="1"/>
  <c r="I593" i="3" l="1"/>
  <c r="AJ635" i="38"/>
  <c r="AI593" i="3" s="1"/>
  <c r="G593" i="3"/>
  <c r="AJ593" i="3" l="1"/>
  <c r="J593" i="3"/>
  <c r="AK593" i="3" l="1"/>
  <c r="K593" i="3"/>
  <c r="L593" i="3" l="1"/>
  <c r="M593" i="3" l="1"/>
  <c r="N593" i="3" l="1"/>
  <c r="AH635" i="38" l="1"/>
  <c r="AG593" i="3" s="1"/>
  <c r="AG635" i="38"/>
  <c r="AF593" i="3" s="1"/>
  <c r="O593" i="3"/>
  <c r="P593" i="3" l="1"/>
  <c r="Q593" i="3" l="1"/>
  <c r="R593" i="3" l="1"/>
  <c r="S593" i="3" l="1"/>
  <c r="T593" i="3" l="1"/>
  <c r="U593" i="3" l="1"/>
  <c r="V593" i="3" l="1"/>
  <c r="W593" i="3" l="1"/>
  <c r="X593" i="3" l="1"/>
  <c r="Y593" i="3" l="1"/>
  <c r="Z593" i="3" l="1"/>
  <c r="AA593" i="3" l="1"/>
  <c r="AB593" i="3" l="1"/>
  <c r="AD635" i="38"/>
  <c r="AC593" i="3" l="1"/>
  <c r="H635" i="38"/>
  <c r="AE635" i="38" s="1"/>
  <c r="C594" i="3"/>
  <c r="D594" i="3" l="1"/>
  <c r="AD593" i="3"/>
  <c r="H593" i="3"/>
  <c r="AI635" i="38"/>
  <c r="AH593" i="3" s="1"/>
  <c r="E594" i="3" l="1"/>
  <c r="F594" i="3" l="1"/>
  <c r="I594" i="3" l="1"/>
  <c r="AJ636" i="38"/>
  <c r="AI594" i="3" s="1"/>
  <c r="G594" i="3"/>
  <c r="AJ594" i="3" l="1"/>
  <c r="J594" i="3"/>
  <c r="AK594" i="3" l="1"/>
  <c r="K594" i="3"/>
  <c r="L594" i="3" l="1"/>
  <c r="M594" i="3" l="1"/>
  <c r="N594" i="3" l="1"/>
  <c r="AH636" i="38" l="1"/>
  <c r="AG594" i="3" s="1"/>
  <c r="AG636" i="38"/>
  <c r="AF594" i="3" s="1"/>
  <c r="O594" i="3"/>
  <c r="P594" i="3" l="1"/>
  <c r="Q594" i="3" l="1"/>
  <c r="R594" i="3" l="1"/>
  <c r="S594" i="3" l="1"/>
  <c r="T594" i="3" l="1"/>
  <c r="U594" i="3" l="1"/>
  <c r="V594" i="3" l="1"/>
  <c r="W594" i="3" l="1"/>
  <c r="X594" i="3" l="1"/>
  <c r="Y594" i="3" l="1"/>
  <c r="Z594" i="3" l="1"/>
  <c r="AA594" i="3" l="1"/>
  <c r="AB594" i="3" l="1"/>
  <c r="AD636" i="38"/>
  <c r="AC594" i="3" l="1"/>
  <c r="H636" i="38"/>
  <c r="AE636" i="38" s="1"/>
  <c r="C595" i="3"/>
  <c r="D595" i="3" l="1"/>
  <c r="AD594" i="3"/>
  <c r="H594" i="3"/>
  <c r="AI636" i="38"/>
  <c r="AH594" i="3" s="1"/>
  <c r="E595" i="3" l="1"/>
  <c r="F595" i="3" l="1"/>
  <c r="I595" i="3" l="1"/>
  <c r="AJ637" i="38"/>
  <c r="AI595" i="3" s="1"/>
  <c r="G595" i="3"/>
  <c r="AJ595" i="3" l="1"/>
  <c r="J595" i="3"/>
  <c r="AK595" i="3" l="1"/>
  <c r="K595" i="3"/>
  <c r="L595" i="3" l="1"/>
  <c r="M595" i="3" l="1"/>
  <c r="N595" i="3" l="1"/>
  <c r="AG637" i="38" l="1"/>
  <c r="AF595" i="3" s="1"/>
  <c r="AH637" i="38"/>
  <c r="AG595" i="3" s="1"/>
  <c r="O595" i="3"/>
  <c r="P595" i="3" l="1"/>
  <c r="Q595" i="3" l="1"/>
  <c r="R595" i="3" l="1"/>
  <c r="S595" i="3" l="1"/>
  <c r="T595" i="3" l="1"/>
  <c r="U595" i="3" l="1"/>
  <c r="V595" i="3" l="1"/>
  <c r="W595" i="3" l="1"/>
  <c r="X595" i="3" l="1"/>
  <c r="Y595" i="3" l="1"/>
  <c r="Z595" i="3" l="1"/>
  <c r="AA595" i="3" l="1"/>
  <c r="AB595" i="3" l="1"/>
  <c r="AD637" i="38"/>
  <c r="AC595" i="3" l="1"/>
  <c r="H637" i="38"/>
  <c r="AE637" i="38" s="1"/>
  <c r="C596" i="3"/>
  <c r="D596" i="3" l="1"/>
  <c r="H595" i="3"/>
  <c r="AD595" i="3"/>
  <c r="AI637" i="38"/>
  <c r="AH595" i="3" s="1"/>
  <c r="E596" i="3" l="1"/>
  <c r="F596" i="3" l="1"/>
  <c r="I596" i="3" l="1"/>
  <c r="AJ638" i="38"/>
  <c r="AI596" i="3" s="1"/>
  <c r="G596" i="3"/>
  <c r="AJ596" i="3" l="1"/>
  <c r="J596" i="3"/>
  <c r="AK596" i="3" l="1"/>
  <c r="K596" i="3"/>
  <c r="L596" i="3" l="1"/>
  <c r="M596" i="3" l="1"/>
  <c r="N596" i="3" l="1"/>
  <c r="AH638" i="38" l="1"/>
  <c r="AG596" i="3" s="1"/>
  <c r="AG638" i="38"/>
  <c r="AF596" i="3" s="1"/>
  <c r="O596" i="3"/>
  <c r="P596" i="3" l="1"/>
  <c r="Q596" i="3" l="1"/>
  <c r="R596" i="3" l="1"/>
  <c r="S596" i="3" l="1"/>
  <c r="T596" i="3" l="1"/>
  <c r="U596" i="3" l="1"/>
  <c r="V596" i="3" l="1"/>
  <c r="W596" i="3" l="1"/>
  <c r="X596" i="3" l="1"/>
  <c r="Y596" i="3" l="1"/>
  <c r="Z596" i="3" l="1"/>
  <c r="AA596" i="3" l="1"/>
  <c r="AB596" i="3" l="1"/>
  <c r="AD638" i="38"/>
  <c r="AC596" i="3" l="1"/>
  <c r="H638" i="38"/>
  <c r="AE638" i="38" s="1"/>
  <c r="C597" i="3"/>
  <c r="D597" i="3" l="1"/>
  <c r="AD596" i="3"/>
  <c r="H596" i="3"/>
  <c r="AI638" i="38"/>
  <c r="AH596" i="3" s="1"/>
  <c r="E597" i="3" l="1"/>
  <c r="F597" i="3" l="1"/>
  <c r="I597" i="3" l="1"/>
  <c r="AJ639" i="38"/>
  <c r="AI597" i="3" s="1"/>
  <c r="G597" i="3"/>
  <c r="AJ597" i="3" l="1"/>
  <c r="J597" i="3"/>
  <c r="AK597" i="3" l="1"/>
  <c r="K597" i="3"/>
  <c r="L597" i="3" l="1"/>
  <c r="M597" i="3" l="1"/>
  <c r="N597" i="3" l="1"/>
  <c r="AH639" i="38" l="1"/>
  <c r="AG597" i="3" s="1"/>
  <c r="AG639" i="38"/>
  <c r="AF597" i="3" s="1"/>
  <c r="O597" i="3"/>
  <c r="P597" i="3" l="1"/>
  <c r="Q597" i="3" l="1"/>
  <c r="R597" i="3" l="1"/>
  <c r="S597" i="3" l="1"/>
  <c r="T597" i="3" l="1"/>
  <c r="U597" i="3" l="1"/>
  <c r="V597" i="3" l="1"/>
  <c r="W597" i="3" l="1"/>
  <c r="X597" i="3" l="1"/>
  <c r="Y597" i="3" l="1"/>
  <c r="Z597" i="3" l="1"/>
  <c r="AA597" i="3" l="1"/>
  <c r="AB597" i="3" l="1"/>
  <c r="AD639" i="38"/>
  <c r="AC597" i="3" l="1"/>
  <c r="H639" i="38"/>
  <c r="AE639" i="38" s="1"/>
  <c r="C598" i="3"/>
  <c r="D598" i="3" l="1"/>
  <c r="H597" i="3"/>
  <c r="AD597" i="3"/>
  <c r="AI639" i="38"/>
  <c r="AH597" i="3" s="1"/>
  <c r="E598" i="3" l="1"/>
  <c r="F598" i="3" l="1"/>
  <c r="I598" i="3" l="1"/>
  <c r="AJ640" i="38"/>
  <c r="AI598" i="3" s="1"/>
  <c r="G598" i="3"/>
  <c r="AJ598" i="3" l="1"/>
  <c r="J598" i="3"/>
  <c r="AK598" i="3" l="1"/>
  <c r="K598" i="3"/>
  <c r="L598" i="3" l="1"/>
  <c r="M598" i="3" l="1"/>
  <c r="N598" i="3" l="1"/>
  <c r="AG640" i="38" l="1"/>
  <c r="AF598" i="3" s="1"/>
  <c r="AH640" i="38"/>
  <c r="AG598" i="3" s="1"/>
  <c r="O598" i="3"/>
  <c r="P598" i="3" l="1"/>
  <c r="Q598" i="3" l="1"/>
  <c r="R598" i="3" l="1"/>
  <c r="S598" i="3" l="1"/>
  <c r="T598" i="3" l="1"/>
  <c r="U598" i="3" l="1"/>
  <c r="V598" i="3" l="1"/>
  <c r="W598" i="3" l="1"/>
  <c r="X598" i="3" l="1"/>
  <c r="Y598" i="3" l="1"/>
  <c r="Z598" i="3" l="1"/>
  <c r="AA598" i="3" l="1"/>
  <c r="AB598" i="3" l="1"/>
  <c r="AD640" i="38"/>
  <c r="AC598" i="3" l="1"/>
  <c r="H640" i="38"/>
  <c r="AE640" i="38" s="1"/>
  <c r="C599" i="3"/>
  <c r="D599" i="3" l="1"/>
  <c r="H598" i="3"/>
  <c r="AD598" i="3"/>
  <c r="AI640" i="38"/>
  <c r="AH598" i="3" s="1"/>
  <c r="E599" i="3" l="1"/>
  <c r="F599" i="3" l="1"/>
  <c r="I599" i="3" l="1"/>
  <c r="AJ641" i="38"/>
  <c r="AI599" i="3" s="1"/>
  <c r="G599" i="3"/>
  <c r="AJ599" i="3" l="1"/>
  <c r="J599" i="3"/>
  <c r="AK599" i="3" l="1"/>
  <c r="K599" i="3"/>
  <c r="L599" i="3" l="1"/>
  <c r="M599" i="3" l="1"/>
  <c r="N599" i="3" l="1"/>
  <c r="AG641" i="38" l="1"/>
  <c r="AF599" i="3" s="1"/>
  <c r="AH641" i="38"/>
  <c r="AG599" i="3" s="1"/>
  <c r="O599" i="3"/>
  <c r="P599" i="3" l="1"/>
  <c r="Q599" i="3" l="1"/>
  <c r="R599" i="3" l="1"/>
  <c r="S599" i="3" l="1"/>
  <c r="T599" i="3" l="1"/>
  <c r="U599" i="3" l="1"/>
  <c r="V599" i="3" l="1"/>
  <c r="W599" i="3" l="1"/>
  <c r="X599" i="3" l="1"/>
  <c r="Y599" i="3" l="1"/>
  <c r="Z599" i="3" l="1"/>
  <c r="AA599" i="3" l="1"/>
  <c r="AB599" i="3" l="1"/>
  <c r="AD641" i="38"/>
  <c r="AC599" i="3" l="1"/>
  <c r="H641" i="38"/>
  <c r="AE641" i="38" s="1"/>
  <c r="C600" i="3"/>
  <c r="H599" i="3" l="1"/>
  <c r="AD599" i="3"/>
  <c r="AI641" i="38"/>
  <c r="AH599" i="3" s="1"/>
  <c r="D600" i="3"/>
  <c r="E600" i="3" l="1"/>
  <c r="F600" i="3" l="1"/>
  <c r="I600" i="3" l="1"/>
  <c r="AJ642" i="38"/>
  <c r="AI600" i="3" s="1"/>
  <c r="G600" i="3"/>
  <c r="AJ600" i="3" l="1"/>
  <c r="J600" i="3"/>
  <c r="AK600" i="3" l="1"/>
  <c r="K600" i="3"/>
  <c r="L600" i="3" l="1"/>
  <c r="M600" i="3" l="1"/>
  <c r="N600" i="3" l="1"/>
  <c r="AH642" i="38" l="1"/>
  <c r="AG600" i="3" s="1"/>
  <c r="AG642" i="38"/>
  <c r="AF600" i="3" s="1"/>
  <c r="O600" i="3"/>
  <c r="P600" i="3" l="1"/>
  <c r="Q600" i="3" l="1"/>
  <c r="R600" i="3" l="1"/>
  <c r="S600" i="3" l="1"/>
  <c r="T600" i="3" l="1"/>
  <c r="U600" i="3" l="1"/>
  <c r="V600" i="3" l="1"/>
  <c r="W600" i="3" l="1"/>
  <c r="X600" i="3" l="1"/>
  <c r="Y600" i="3" l="1"/>
  <c r="Z600" i="3" l="1"/>
  <c r="AA600" i="3" l="1"/>
  <c r="AB600" i="3" l="1"/>
  <c r="AD642" i="38"/>
  <c r="AC600" i="3" l="1"/>
  <c r="H642" i="38"/>
  <c r="AE642" i="38" s="1"/>
  <c r="C601" i="3"/>
  <c r="D601" i="3" l="1"/>
  <c r="AD600" i="3"/>
  <c r="H600" i="3"/>
  <c r="AI642" i="38"/>
  <c r="AH600" i="3" s="1"/>
  <c r="E601" i="3" l="1"/>
  <c r="F601" i="3" l="1"/>
  <c r="I601" i="3" l="1"/>
  <c r="AJ643" i="38"/>
  <c r="AI601" i="3" s="1"/>
  <c r="G601" i="3"/>
  <c r="AJ601" i="3" l="1"/>
  <c r="J601" i="3"/>
  <c r="AK601" i="3" l="1"/>
  <c r="K601" i="3"/>
  <c r="L601" i="3" l="1"/>
  <c r="M601" i="3" l="1"/>
  <c r="N601" i="3" l="1"/>
  <c r="AH643" i="38" l="1"/>
  <c r="AG601" i="3" s="1"/>
  <c r="AG643" i="38"/>
  <c r="AF601" i="3" s="1"/>
  <c r="O601" i="3"/>
  <c r="P601" i="3" l="1"/>
  <c r="Q601" i="3" l="1"/>
  <c r="R601" i="3" l="1"/>
  <c r="S601" i="3" l="1"/>
  <c r="T601" i="3" l="1"/>
  <c r="U601" i="3" l="1"/>
  <c r="V601" i="3" l="1"/>
  <c r="W601" i="3" l="1"/>
  <c r="X601" i="3" l="1"/>
  <c r="Y601" i="3" l="1"/>
  <c r="Z601" i="3" l="1"/>
  <c r="AA601" i="3" l="1"/>
  <c r="AB601" i="3" l="1"/>
  <c r="AD643" i="38"/>
  <c r="AC601" i="3" l="1"/>
  <c r="H643" i="38"/>
  <c r="AE643" i="38" s="1"/>
  <c r="C602" i="3"/>
  <c r="D602" i="3" l="1"/>
  <c r="H601" i="3"/>
  <c r="AD601" i="3"/>
  <c r="AI643" i="38"/>
  <c r="AH601" i="3" s="1"/>
  <c r="E602" i="3" l="1"/>
  <c r="F602" i="3" l="1"/>
  <c r="I602" i="3" l="1"/>
  <c r="AJ644" i="38"/>
  <c r="AI602" i="3" s="1"/>
  <c r="G602" i="3"/>
  <c r="AJ602" i="3" l="1"/>
  <c r="J602" i="3"/>
  <c r="AK602" i="3" l="1"/>
  <c r="K602" i="3"/>
  <c r="L602" i="3" l="1"/>
  <c r="M602" i="3" l="1"/>
  <c r="N602" i="3" l="1"/>
  <c r="AG644" i="38" l="1"/>
  <c r="AF602" i="3" s="1"/>
  <c r="AH644" i="38"/>
  <c r="AG602" i="3" s="1"/>
  <c r="O602" i="3"/>
  <c r="P602" i="3" l="1"/>
  <c r="Q602" i="3" l="1"/>
  <c r="R602" i="3" l="1"/>
  <c r="S602" i="3" l="1"/>
  <c r="T602" i="3" l="1"/>
  <c r="U602" i="3" l="1"/>
  <c r="V602" i="3" l="1"/>
  <c r="W602" i="3" l="1"/>
  <c r="X602" i="3" l="1"/>
  <c r="Y602" i="3" l="1"/>
  <c r="Z602" i="3" l="1"/>
  <c r="AA602" i="3" l="1"/>
  <c r="AB602" i="3" l="1"/>
  <c r="AD644" i="38"/>
  <c r="AC602" i="3" l="1"/>
  <c r="H644" i="38"/>
  <c r="AE644" i="38" s="1"/>
  <c r="C603" i="3"/>
  <c r="D603" i="3" l="1"/>
  <c r="AD602" i="3"/>
  <c r="H602" i="3"/>
  <c r="AI644" i="38"/>
  <c r="AH602" i="3" s="1"/>
  <c r="E603" i="3" l="1"/>
  <c r="F603" i="3" l="1"/>
  <c r="I603" i="3" l="1"/>
  <c r="AJ645" i="38"/>
  <c r="AI603" i="3" s="1"/>
  <c r="G603" i="3"/>
  <c r="AJ603" i="3" l="1"/>
  <c r="J603" i="3"/>
  <c r="AK603" i="3" l="1"/>
  <c r="K603" i="3"/>
  <c r="L603" i="3" l="1"/>
  <c r="M603" i="3" l="1"/>
  <c r="N603" i="3" l="1"/>
  <c r="AG645" i="38" l="1"/>
  <c r="AF603" i="3" s="1"/>
  <c r="AH645" i="38"/>
  <c r="AG603" i="3" s="1"/>
  <c r="O603" i="3"/>
  <c r="P603" i="3" l="1"/>
  <c r="Q603" i="3" l="1"/>
  <c r="R603" i="3" l="1"/>
  <c r="S603" i="3" l="1"/>
  <c r="T603" i="3" l="1"/>
  <c r="U603" i="3" l="1"/>
  <c r="V603" i="3" l="1"/>
  <c r="W603" i="3" l="1"/>
  <c r="X603" i="3" l="1"/>
  <c r="Y603" i="3" l="1"/>
  <c r="Z603" i="3" l="1"/>
  <c r="AA603" i="3" l="1"/>
  <c r="AB603" i="3" l="1"/>
  <c r="AD645" i="38"/>
  <c r="AC603" i="3" l="1"/>
  <c r="H645" i="38"/>
  <c r="AE645" i="38" s="1"/>
  <c r="C604" i="3"/>
  <c r="D604" i="3" l="1"/>
  <c r="H603" i="3"/>
  <c r="AD603" i="3"/>
  <c r="AI645" i="38"/>
  <c r="AH603" i="3" s="1"/>
  <c r="E604" i="3" l="1"/>
  <c r="F604" i="3" l="1"/>
  <c r="I604" i="3" l="1"/>
  <c r="AJ646" i="38"/>
  <c r="AI604" i="3" s="1"/>
  <c r="G604" i="3"/>
  <c r="AJ604" i="3" l="1"/>
  <c r="J604" i="3"/>
  <c r="AK604" i="3" l="1"/>
  <c r="K604" i="3"/>
  <c r="L604" i="3" l="1"/>
  <c r="M604" i="3" l="1"/>
  <c r="N604" i="3" l="1"/>
  <c r="AH646" i="38" l="1"/>
  <c r="AG604" i="3" s="1"/>
  <c r="AG646" i="38"/>
  <c r="AF604" i="3" s="1"/>
  <c r="O604" i="3"/>
  <c r="P604" i="3" l="1"/>
  <c r="Q604" i="3" l="1"/>
  <c r="R604" i="3" l="1"/>
  <c r="S604" i="3" l="1"/>
  <c r="T604" i="3" l="1"/>
  <c r="U604" i="3" l="1"/>
  <c r="V604" i="3" l="1"/>
  <c r="W604" i="3" l="1"/>
  <c r="X604" i="3" l="1"/>
  <c r="Y604" i="3" l="1"/>
  <c r="Z604" i="3" l="1"/>
  <c r="AA604" i="3" l="1"/>
  <c r="AB604" i="3" l="1"/>
  <c r="AD646" i="38"/>
  <c r="AC604" i="3" l="1"/>
  <c r="H646" i="38"/>
  <c r="AE646" i="38" s="1"/>
  <c r="C605" i="3"/>
  <c r="D605" i="3" l="1"/>
  <c r="H604" i="3"/>
  <c r="AD604" i="3"/>
  <c r="AI646" i="38"/>
  <c r="AH604" i="3" s="1"/>
  <c r="E605" i="3" l="1"/>
  <c r="F605" i="3" l="1"/>
  <c r="I605" i="3" l="1"/>
  <c r="AJ647" i="38"/>
  <c r="AI605" i="3" s="1"/>
  <c r="G605" i="3"/>
  <c r="AJ605" i="3" l="1"/>
  <c r="J605" i="3"/>
  <c r="AK605" i="3" l="1"/>
  <c r="K605" i="3"/>
  <c r="L605" i="3" l="1"/>
  <c r="M605" i="3" l="1"/>
  <c r="N605" i="3" l="1"/>
  <c r="AH647" i="38" l="1"/>
  <c r="AG605" i="3" s="1"/>
  <c r="AG647" i="38"/>
  <c r="AF605" i="3" s="1"/>
  <c r="O605" i="3"/>
  <c r="P605" i="3" l="1"/>
  <c r="Q605" i="3" l="1"/>
  <c r="R605" i="3" l="1"/>
  <c r="S605" i="3" l="1"/>
  <c r="T605" i="3" l="1"/>
  <c r="U605" i="3" l="1"/>
  <c r="V605" i="3" l="1"/>
  <c r="W605" i="3" l="1"/>
  <c r="X605" i="3" l="1"/>
  <c r="Y605" i="3" l="1"/>
  <c r="Z605" i="3" l="1"/>
  <c r="AA605" i="3" l="1"/>
  <c r="AB605" i="3" l="1"/>
  <c r="AD647" i="38"/>
  <c r="AC605" i="3" l="1"/>
  <c r="H647" i="38"/>
  <c r="AE647" i="38" s="1"/>
  <c r="C606" i="3"/>
  <c r="D606" i="3" l="1"/>
  <c r="H605" i="3"/>
  <c r="AD605" i="3"/>
  <c r="AI647" i="38"/>
  <c r="AH605" i="3" s="1"/>
  <c r="E606" i="3" l="1"/>
  <c r="F606" i="3" l="1"/>
  <c r="I606" i="3" l="1"/>
  <c r="AJ648" i="38"/>
  <c r="AI606" i="3" s="1"/>
  <c r="G606" i="3"/>
  <c r="AJ606" i="3" l="1"/>
  <c r="J606" i="3"/>
  <c r="AK606" i="3" l="1"/>
  <c r="K606" i="3"/>
  <c r="L606" i="3" l="1"/>
  <c r="M606" i="3" l="1"/>
  <c r="N606" i="3" l="1"/>
  <c r="AG648" i="38" l="1"/>
  <c r="AF606" i="3" s="1"/>
  <c r="AH648" i="38"/>
  <c r="AG606" i="3" s="1"/>
  <c r="O606" i="3"/>
  <c r="P606" i="3" l="1"/>
  <c r="Q606" i="3" l="1"/>
  <c r="R606" i="3" l="1"/>
  <c r="S606" i="3" l="1"/>
  <c r="T606" i="3" l="1"/>
  <c r="U606" i="3" l="1"/>
  <c r="V606" i="3" l="1"/>
  <c r="W606" i="3" l="1"/>
  <c r="X606" i="3" l="1"/>
  <c r="Y606" i="3" l="1"/>
  <c r="Z606" i="3" l="1"/>
  <c r="AA606" i="3" l="1"/>
  <c r="AB606" i="3" l="1"/>
  <c r="AD648" i="38"/>
  <c r="AC606" i="3" l="1"/>
  <c r="H648" i="38"/>
  <c r="AE648" i="38" s="1"/>
  <c r="C607" i="3"/>
  <c r="D607" i="3" l="1"/>
  <c r="AD606" i="3"/>
  <c r="H606" i="3"/>
  <c r="AI648" i="38"/>
  <c r="AH606" i="3" s="1"/>
  <c r="E607" i="3" l="1"/>
  <c r="F607" i="3" l="1"/>
  <c r="I607" i="3" l="1"/>
  <c r="AJ649" i="38"/>
  <c r="AI607" i="3" s="1"/>
  <c r="G607" i="3"/>
  <c r="AJ607" i="3" l="1"/>
  <c r="J607" i="3"/>
  <c r="AK607" i="3" l="1"/>
  <c r="K607" i="3"/>
  <c r="L607" i="3" l="1"/>
  <c r="M607" i="3" l="1"/>
  <c r="N607" i="3" l="1"/>
  <c r="AG649" i="38" l="1"/>
  <c r="AF607" i="3" s="1"/>
  <c r="AH649" i="38"/>
  <c r="AG607" i="3" s="1"/>
  <c r="O607" i="3"/>
  <c r="P607" i="3" l="1"/>
  <c r="Q607" i="3" l="1"/>
  <c r="R607" i="3" l="1"/>
  <c r="S607" i="3" l="1"/>
  <c r="T607" i="3" l="1"/>
  <c r="U607" i="3" l="1"/>
  <c r="V607" i="3" l="1"/>
  <c r="W607" i="3" l="1"/>
  <c r="X607" i="3" l="1"/>
  <c r="Y607" i="3" l="1"/>
  <c r="Z607" i="3" l="1"/>
  <c r="AA607" i="3" l="1"/>
  <c r="AB607" i="3" l="1"/>
  <c r="AD649" i="38"/>
  <c r="AC607" i="3" l="1"/>
  <c r="H649" i="38"/>
  <c r="AE649" i="38" s="1"/>
  <c r="C608" i="3"/>
  <c r="D608" i="3" l="1"/>
  <c r="AD607" i="3"/>
  <c r="H607" i="3"/>
  <c r="AI649" i="38"/>
  <c r="AH607" i="3" s="1"/>
  <c r="E608" i="3" l="1"/>
  <c r="F608" i="3" l="1"/>
  <c r="I608" i="3" l="1"/>
  <c r="AJ650" i="38"/>
  <c r="AI608" i="3" s="1"/>
  <c r="G608" i="3"/>
  <c r="AJ608" i="3" l="1"/>
  <c r="J608" i="3"/>
  <c r="AK608" i="3" l="1"/>
  <c r="K608" i="3"/>
  <c r="L608" i="3" l="1"/>
  <c r="M608" i="3" l="1"/>
  <c r="N608" i="3" l="1"/>
  <c r="AH650" i="38" l="1"/>
  <c r="AG608" i="3" s="1"/>
  <c r="AG650" i="38"/>
  <c r="AF608" i="3" s="1"/>
  <c r="O608" i="3"/>
  <c r="P608" i="3" l="1"/>
  <c r="Q608" i="3" l="1"/>
  <c r="R608" i="3" l="1"/>
  <c r="S608" i="3" l="1"/>
  <c r="T608" i="3" l="1"/>
  <c r="U608" i="3" l="1"/>
  <c r="V608" i="3" l="1"/>
  <c r="W608" i="3" l="1"/>
  <c r="X608" i="3" l="1"/>
  <c r="Y608" i="3" l="1"/>
  <c r="Z608" i="3" l="1"/>
  <c r="AA608" i="3" l="1"/>
  <c r="AB608" i="3" l="1"/>
  <c r="AD650" i="38"/>
  <c r="AC608" i="3" l="1"/>
  <c r="H650" i="38"/>
  <c r="AE650" i="38" s="1"/>
  <c r="C609" i="3"/>
  <c r="D609" i="3" l="1"/>
  <c r="H608" i="3"/>
  <c r="AD608" i="3"/>
  <c r="AI650" i="38"/>
  <c r="AH608" i="3" s="1"/>
  <c r="E609" i="3" l="1"/>
  <c r="F609" i="3" l="1"/>
  <c r="I609" i="3" l="1"/>
  <c r="AJ651" i="38"/>
  <c r="AI609" i="3" s="1"/>
  <c r="G609" i="3"/>
  <c r="AJ609" i="3" l="1"/>
  <c r="J609" i="3"/>
  <c r="AK609" i="3" l="1"/>
  <c r="K609" i="3"/>
  <c r="L609" i="3" l="1"/>
  <c r="M609" i="3" l="1"/>
  <c r="N609" i="3" l="1"/>
  <c r="AH651" i="38" l="1"/>
  <c r="AG609" i="3" s="1"/>
  <c r="AG651" i="38"/>
  <c r="AF609" i="3" s="1"/>
  <c r="O609" i="3"/>
  <c r="P609" i="3" l="1"/>
  <c r="Q609" i="3" l="1"/>
  <c r="R609" i="3" l="1"/>
  <c r="S609" i="3" l="1"/>
  <c r="T609" i="3" l="1"/>
  <c r="U609" i="3" l="1"/>
  <c r="V609" i="3" l="1"/>
  <c r="W609" i="3" l="1"/>
  <c r="X609" i="3" l="1"/>
  <c r="Y609" i="3" l="1"/>
  <c r="Z609" i="3" l="1"/>
  <c r="AA609" i="3" l="1"/>
  <c r="AB609" i="3" l="1"/>
  <c r="AD651" i="38"/>
  <c r="AC609" i="3" l="1"/>
  <c r="H651" i="38"/>
  <c r="AE651" i="38" s="1"/>
  <c r="C610" i="3"/>
  <c r="D610" i="3" l="1"/>
  <c r="AD609" i="3"/>
  <c r="H609" i="3"/>
  <c r="AI651" i="38"/>
  <c r="AH609" i="3" s="1"/>
  <c r="E610" i="3" l="1"/>
  <c r="F610" i="3" l="1"/>
  <c r="I610" i="3" l="1"/>
  <c r="AJ652" i="38"/>
  <c r="AI610" i="3" s="1"/>
  <c r="G610" i="3"/>
  <c r="AJ610" i="3" l="1"/>
  <c r="J610" i="3"/>
  <c r="AK610" i="3" l="1"/>
  <c r="K610" i="3"/>
  <c r="L610" i="3" l="1"/>
  <c r="M610" i="3" l="1"/>
  <c r="N610" i="3" l="1"/>
  <c r="AG652" i="38" l="1"/>
  <c r="AF610" i="3" s="1"/>
  <c r="AH652" i="38"/>
  <c r="AG610" i="3" s="1"/>
  <c r="O610" i="3"/>
  <c r="P610" i="3" l="1"/>
  <c r="Q610" i="3" l="1"/>
  <c r="R610" i="3" l="1"/>
  <c r="S610" i="3" l="1"/>
  <c r="T610" i="3" l="1"/>
  <c r="U610" i="3" l="1"/>
  <c r="V610" i="3" l="1"/>
  <c r="W610" i="3" l="1"/>
  <c r="X610" i="3" l="1"/>
  <c r="Y610" i="3" l="1"/>
  <c r="Z610" i="3" l="1"/>
  <c r="AA610" i="3" l="1"/>
  <c r="AB610" i="3" l="1"/>
  <c r="AD652" i="38"/>
  <c r="AC610" i="3" l="1"/>
  <c r="H652" i="38"/>
  <c r="AE652" i="38" s="1"/>
  <c r="C611" i="3"/>
  <c r="D611" i="3" l="1"/>
  <c r="H610" i="3"/>
  <c r="AD610" i="3"/>
  <c r="AI652" i="38"/>
  <c r="AH610" i="3" s="1"/>
  <c r="E611" i="3" l="1"/>
  <c r="F611" i="3" l="1"/>
  <c r="I611" i="3" l="1"/>
  <c r="AJ653" i="38"/>
  <c r="AI611" i="3" s="1"/>
  <c r="G611" i="3"/>
  <c r="AJ611" i="3" l="1"/>
  <c r="J611" i="3"/>
  <c r="AK611" i="3" l="1"/>
  <c r="K611" i="3"/>
  <c r="L611" i="3" l="1"/>
  <c r="M611" i="3" l="1"/>
  <c r="N611" i="3" l="1"/>
  <c r="AG653" i="38" l="1"/>
  <c r="AF611" i="3" s="1"/>
  <c r="AH653" i="38"/>
  <c r="AG611" i="3" s="1"/>
  <c r="O611" i="3"/>
  <c r="P611" i="3" l="1"/>
  <c r="Q611" i="3" l="1"/>
  <c r="R611" i="3" l="1"/>
  <c r="S611" i="3" l="1"/>
  <c r="T611" i="3" l="1"/>
  <c r="U611" i="3" l="1"/>
  <c r="V611" i="3" l="1"/>
  <c r="W611" i="3" l="1"/>
  <c r="X611" i="3" l="1"/>
  <c r="Y611" i="3" l="1"/>
  <c r="Z611" i="3" l="1"/>
  <c r="AA611" i="3" l="1"/>
  <c r="AB611" i="3" l="1"/>
  <c r="AD653" i="38"/>
  <c r="AC611" i="3" l="1"/>
  <c r="H653" i="38"/>
  <c r="AE653" i="38" s="1"/>
  <c r="C612" i="3"/>
  <c r="D612" i="3" l="1"/>
  <c r="AD611" i="3"/>
  <c r="H611" i="3"/>
  <c r="AI653" i="38"/>
  <c r="AH611" i="3" s="1"/>
  <c r="E612" i="3" l="1"/>
  <c r="F612" i="3" l="1"/>
  <c r="I612" i="3" l="1"/>
  <c r="AJ654" i="38"/>
  <c r="AI612" i="3" s="1"/>
  <c r="G612" i="3"/>
  <c r="AJ612" i="3" l="1"/>
  <c r="J612" i="3"/>
  <c r="AK612" i="3" l="1"/>
  <c r="K612" i="3"/>
  <c r="L612" i="3" l="1"/>
  <c r="M612" i="3" l="1"/>
  <c r="N612" i="3" l="1"/>
  <c r="AH654" i="38" l="1"/>
  <c r="AG612" i="3" s="1"/>
  <c r="AG654" i="38"/>
  <c r="AF612" i="3" s="1"/>
  <c r="O612" i="3"/>
  <c r="P612" i="3" l="1"/>
  <c r="Q612" i="3" l="1"/>
  <c r="R612" i="3" l="1"/>
  <c r="S612" i="3" l="1"/>
  <c r="T612" i="3" l="1"/>
  <c r="U612" i="3" l="1"/>
  <c r="V612" i="3" l="1"/>
  <c r="W612" i="3" l="1"/>
  <c r="X612" i="3" l="1"/>
  <c r="Y612" i="3" l="1"/>
  <c r="Z612" i="3" l="1"/>
  <c r="AA612" i="3" l="1"/>
  <c r="AB612" i="3" l="1"/>
  <c r="AD654" i="38"/>
  <c r="AC612" i="3" l="1"/>
  <c r="H654" i="38"/>
  <c r="AE654" i="38" s="1"/>
  <c r="C613" i="3"/>
  <c r="D613" i="3" l="1"/>
  <c r="H612" i="3"/>
  <c r="AD612" i="3"/>
  <c r="AI654" i="38"/>
  <c r="AH612" i="3" s="1"/>
  <c r="E613" i="3" l="1"/>
  <c r="F613" i="3" l="1"/>
  <c r="I613" i="3" l="1"/>
  <c r="AJ655" i="38"/>
  <c r="AI613" i="3" s="1"/>
  <c r="G613" i="3"/>
  <c r="AJ613" i="3" l="1"/>
  <c r="J613" i="3"/>
  <c r="AK613" i="3" l="1"/>
  <c r="K613" i="3"/>
  <c r="L613" i="3" l="1"/>
  <c r="M613" i="3" l="1"/>
  <c r="N613" i="3" l="1"/>
  <c r="AH655" i="38" l="1"/>
  <c r="AG613" i="3" s="1"/>
  <c r="AG655" i="38"/>
  <c r="AF613" i="3" s="1"/>
  <c r="O613" i="3"/>
  <c r="P613" i="3" l="1"/>
  <c r="Q613" i="3" l="1"/>
  <c r="R613" i="3" l="1"/>
  <c r="S613" i="3" l="1"/>
  <c r="T613" i="3" l="1"/>
  <c r="U613" i="3" l="1"/>
  <c r="V613" i="3" l="1"/>
  <c r="W613" i="3" l="1"/>
  <c r="X613" i="3" l="1"/>
  <c r="Y613" i="3" l="1"/>
  <c r="Z613" i="3" l="1"/>
  <c r="AA613" i="3" l="1"/>
  <c r="AB613" i="3" l="1"/>
  <c r="AD655" i="38"/>
  <c r="AC613" i="3" l="1"/>
  <c r="H655" i="38"/>
  <c r="AE655" i="38" s="1"/>
  <c r="C614" i="3"/>
  <c r="D614" i="3" l="1"/>
  <c r="AD613" i="3"/>
  <c r="H613" i="3"/>
  <c r="AI655" i="38"/>
  <c r="AH613" i="3" s="1"/>
  <c r="E614" i="3" l="1"/>
  <c r="F614" i="3" l="1"/>
  <c r="I614" i="3" l="1"/>
  <c r="AJ656" i="38"/>
  <c r="AI614" i="3" s="1"/>
  <c r="G614" i="3"/>
  <c r="AJ614" i="3" l="1"/>
  <c r="J614" i="3"/>
  <c r="AK614" i="3" l="1"/>
  <c r="K614" i="3"/>
  <c r="L614" i="3" l="1"/>
  <c r="M614" i="3" l="1"/>
  <c r="N614" i="3" l="1"/>
  <c r="AG656" i="38" l="1"/>
  <c r="AF614" i="3" s="1"/>
  <c r="AH656" i="38"/>
  <c r="AG614" i="3" s="1"/>
  <c r="O614" i="3"/>
  <c r="P614" i="3" l="1"/>
  <c r="Q614" i="3" l="1"/>
  <c r="R614" i="3" l="1"/>
  <c r="S614" i="3" l="1"/>
  <c r="T614" i="3" l="1"/>
  <c r="U614" i="3" l="1"/>
  <c r="V614" i="3" l="1"/>
  <c r="W614" i="3" l="1"/>
  <c r="X614" i="3" l="1"/>
  <c r="Y614" i="3" l="1"/>
  <c r="Z614" i="3" l="1"/>
  <c r="AA614" i="3" l="1"/>
  <c r="AB614" i="3" l="1"/>
  <c r="AD656" i="38"/>
  <c r="AC614" i="3" l="1"/>
  <c r="H656" i="38"/>
  <c r="AE656" i="38" s="1"/>
  <c r="C615" i="3"/>
  <c r="D615" i="3" l="1"/>
  <c r="AD614" i="3"/>
  <c r="H614" i="3"/>
  <c r="AI656" i="38"/>
  <c r="AH614" i="3" s="1"/>
  <c r="E615" i="3" l="1"/>
  <c r="F615" i="3" l="1"/>
  <c r="I615" i="3" l="1"/>
  <c r="AJ657" i="38"/>
  <c r="AI615" i="3" s="1"/>
  <c r="G615" i="3"/>
  <c r="AJ615" i="3" l="1"/>
  <c r="J615" i="3"/>
  <c r="AK615" i="3" l="1"/>
  <c r="K615" i="3"/>
  <c r="L615" i="3" l="1"/>
  <c r="M615" i="3" l="1"/>
  <c r="N615" i="3" l="1"/>
  <c r="AG657" i="38" l="1"/>
  <c r="AF615" i="3" s="1"/>
  <c r="AH657" i="38"/>
  <c r="AG615" i="3" s="1"/>
  <c r="O615" i="3"/>
  <c r="P615" i="3" l="1"/>
  <c r="Q615" i="3" l="1"/>
  <c r="R615" i="3" l="1"/>
  <c r="S615" i="3" l="1"/>
  <c r="T615" i="3" l="1"/>
  <c r="U615" i="3" l="1"/>
  <c r="V615" i="3" l="1"/>
  <c r="W615" i="3" l="1"/>
  <c r="X615" i="3" l="1"/>
  <c r="Y615" i="3" l="1"/>
  <c r="Z615" i="3" l="1"/>
  <c r="AA615" i="3" l="1"/>
  <c r="AB615" i="3" l="1"/>
  <c r="AD657" i="38"/>
  <c r="AC615" i="3" l="1"/>
  <c r="H657" i="38"/>
  <c r="AE657" i="38" s="1"/>
  <c r="C616" i="3"/>
  <c r="D616" i="3" l="1"/>
  <c r="AD615" i="3"/>
  <c r="H615" i="3"/>
  <c r="AI657" i="38"/>
  <c r="AH615" i="3" s="1"/>
  <c r="E616" i="3" l="1"/>
  <c r="F616" i="3" l="1"/>
  <c r="I616" i="3" l="1"/>
  <c r="AJ658" i="38"/>
  <c r="AI616" i="3" s="1"/>
  <c r="G616" i="3"/>
  <c r="AJ616" i="3" l="1"/>
  <c r="J616" i="3"/>
  <c r="AK616" i="3" l="1"/>
  <c r="K616" i="3"/>
  <c r="L616" i="3" l="1"/>
  <c r="M616" i="3" l="1"/>
  <c r="N616" i="3" l="1"/>
  <c r="AH658" i="38" l="1"/>
  <c r="AG616" i="3" s="1"/>
  <c r="AG658" i="38"/>
  <c r="AF616" i="3" s="1"/>
  <c r="O616" i="3"/>
  <c r="P616" i="3" l="1"/>
  <c r="Q616" i="3" l="1"/>
  <c r="R616" i="3" l="1"/>
  <c r="S616" i="3" l="1"/>
  <c r="T616" i="3" l="1"/>
  <c r="U616" i="3" l="1"/>
  <c r="V616" i="3" l="1"/>
  <c r="W616" i="3" l="1"/>
  <c r="X616" i="3" l="1"/>
  <c r="Y616" i="3" l="1"/>
  <c r="Z616" i="3" l="1"/>
  <c r="AA616" i="3" l="1"/>
  <c r="AB616" i="3" l="1"/>
  <c r="AD658" i="38"/>
  <c r="AC616" i="3" l="1"/>
  <c r="H658" i="38"/>
  <c r="AE658" i="38" s="1"/>
  <c r="C617" i="3"/>
  <c r="D617" i="3" l="1"/>
  <c r="H616" i="3"/>
  <c r="AD616" i="3"/>
  <c r="AI658" i="38"/>
  <c r="AH616" i="3" s="1"/>
  <c r="E617" i="3" l="1"/>
  <c r="F617" i="3" l="1"/>
  <c r="I617" i="3" l="1"/>
  <c r="AJ659" i="38"/>
  <c r="AI617" i="3" s="1"/>
  <c r="G617" i="3"/>
  <c r="AJ617" i="3" l="1"/>
  <c r="J617" i="3"/>
  <c r="AK617" i="3" l="1"/>
  <c r="K617" i="3"/>
  <c r="L617" i="3" l="1"/>
  <c r="M617" i="3" l="1"/>
  <c r="N617" i="3" l="1"/>
  <c r="AH659" i="38" l="1"/>
  <c r="AG617" i="3" s="1"/>
  <c r="AG659" i="38"/>
  <c r="AF617" i="3" s="1"/>
  <c r="O617" i="3"/>
  <c r="P617" i="3" l="1"/>
  <c r="Q617" i="3" l="1"/>
  <c r="R617" i="3" l="1"/>
  <c r="S617" i="3" l="1"/>
  <c r="T617" i="3" l="1"/>
  <c r="U617" i="3" l="1"/>
  <c r="V617" i="3" l="1"/>
  <c r="W617" i="3" l="1"/>
  <c r="X617" i="3" l="1"/>
  <c r="Y617" i="3" l="1"/>
  <c r="Z617" i="3" l="1"/>
  <c r="AA617" i="3" l="1"/>
  <c r="AB617" i="3" l="1"/>
  <c r="AD659" i="38"/>
  <c r="AC617" i="3" l="1"/>
  <c r="H659" i="38"/>
  <c r="AE659" i="38" s="1"/>
  <c r="C618" i="3"/>
  <c r="D618" i="3" l="1"/>
  <c r="H617" i="3"/>
  <c r="AD617" i="3"/>
  <c r="AI659" i="38"/>
  <c r="AH617" i="3" s="1"/>
  <c r="E618" i="3" l="1"/>
  <c r="F618" i="3" l="1"/>
  <c r="I618" i="3" l="1"/>
  <c r="AJ660" i="38"/>
  <c r="AI618" i="3" s="1"/>
  <c r="G618" i="3"/>
  <c r="AJ618" i="3" l="1"/>
  <c r="J618" i="3"/>
  <c r="AK618" i="3" l="1"/>
  <c r="K618" i="3"/>
  <c r="L618" i="3" l="1"/>
  <c r="M618" i="3" l="1"/>
  <c r="N618" i="3" l="1"/>
  <c r="AG660" i="38" l="1"/>
  <c r="AF618" i="3" s="1"/>
  <c r="AH660" i="38"/>
  <c r="AG618" i="3" s="1"/>
  <c r="O618" i="3"/>
  <c r="P618" i="3" l="1"/>
  <c r="Q618" i="3" l="1"/>
  <c r="R618" i="3" l="1"/>
  <c r="S618" i="3" l="1"/>
  <c r="T618" i="3" l="1"/>
  <c r="U618" i="3" l="1"/>
  <c r="V618" i="3" l="1"/>
  <c r="W618" i="3" l="1"/>
  <c r="X618" i="3" l="1"/>
  <c r="Y618" i="3" l="1"/>
  <c r="Z618" i="3" l="1"/>
  <c r="AA618" i="3" l="1"/>
  <c r="AB618" i="3" l="1"/>
  <c r="AD660" i="38"/>
  <c r="AC618" i="3" l="1"/>
  <c r="H660" i="38"/>
  <c r="AE660" i="38" s="1"/>
  <c r="C619" i="3"/>
  <c r="D619" i="3" l="1"/>
  <c r="H618" i="3"/>
  <c r="AD618" i="3"/>
  <c r="AI660" i="38"/>
  <c r="AH618" i="3" s="1"/>
  <c r="E619" i="3" l="1"/>
  <c r="F619" i="3" l="1"/>
  <c r="I619" i="3" l="1"/>
  <c r="AJ661" i="38"/>
  <c r="AI619" i="3" s="1"/>
  <c r="G619" i="3"/>
  <c r="AJ619" i="3" l="1"/>
  <c r="J619" i="3"/>
  <c r="AK619" i="3" l="1"/>
  <c r="K619" i="3"/>
  <c r="L619" i="3" l="1"/>
  <c r="M619" i="3" l="1"/>
  <c r="N619" i="3" l="1"/>
  <c r="AG661" i="38" l="1"/>
  <c r="AF619" i="3" s="1"/>
  <c r="AH661" i="38"/>
  <c r="AG619" i="3" s="1"/>
  <c r="O619" i="3"/>
  <c r="P619" i="3" l="1"/>
  <c r="Q619" i="3" l="1"/>
  <c r="R619" i="3" l="1"/>
  <c r="S619" i="3" l="1"/>
  <c r="T619" i="3" l="1"/>
  <c r="U619" i="3" l="1"/>
  <c r="V619" i="3" l="1"/>
  <c r="W619" i="3" l="1"/>
  <c r="X619" i="3" l="1"/>
  <c r="Y619" i="3" l="1"/>
  <c r="Z619" i="3" l="1"/>
  <c r="AA619" i="3" l="1"/>
  <c r="AB619" i="3" l="1"/>
  <c r="AD661" i="38"/>
  <c r="AC619" i="3" l="1"/>
  <c r="H661" i="38"/>
  <c r="AE661" i="38" s="1"/>
  <c r="C620" i="3"/>
  <c r="D620" i="3" l="1"/>
  <c r="AD619" i="3"/>
  <c r="H619" i="3"/>
  <c r="AI661" i="38"/>
  <c r="AH619" i="3" s="1"/>
  <c r="E620" i="3" l="1"/>
  <c r="F620" i="3" l="1"/>
  <c r="I620" i="3" l="1"/>
  <c r="AJ662" i="38"/>
  <c r="AI620" i="3" s="1"/>
  <c r="G620" i="3"/>
  <c r="AJ620" i="3" l="1"/>
  <c r="J620" i="3"/>
  <c r="AK620" i="3" l="1"/>
  <c r="K620" i="3"/>
  <c r="L620" i="3" l="1"/>
  <c r="M620" i="3" l="1"/>
  <c r="N620" i="3" l="1"/>
  <c r="AH662" i="38" l="1"/>
  <c r="AG620" i="3" s="1"/>
  <c r="AG662" i="38"/>
  <c r="AF620" i="3" s="1"/>
  <c r="O620" i="3"/>
  <c r="P620" i="3" l="1"/>
  <c r="Q620" i="3" l="1"/>
  <c r="R620" i="3" l="1"/>
  <c r="S620" i="3" l="1"/>
  <c r="T620" i="3" l="1"/>
  <c r="U620" i="3" l="1"/>
  <c r="V620" i="3" l="1"/>
  <c r="W620" i="3" l="1"/>
  <c r="X620" i="3" l="1"/>
  <c r="Y620" i="3" l="1"/>
  <c r="Z620" i="3" l="1"/>
  <c r="AA620" i="3" l="1"/>
  <c r="AB620" i="3" l="1"/>
  <c r="AD662" i="38"/>
  <c r="AC620" i="3" l="1"/>
  <c r="H662" i="38"/>
  <c r="AE662" i="38" s="1"/>
  <c r="C621" i="3"/>
  <c r="D621" i="3" l="1"/>
  <c r="AD620" i="3"/>
  <c r="H620" i="3"/>
  <c r="AI662" i="38"/>
  <c r="AH620" i="3" s="1"/>
  <c r="E621" i="3" l="1"/>
  <c r="F621" i="3" l="1"/>
  <c r="I621" i="3" l="1"/>
  <c r="AJ663" i="38"/>
  <c r="AI621" i="3" s="1"/>
  <c r="G621" i="3"/>
  <c r="AJ621" i="3" l="1"/>
  <c r="J621" i="3"/>
  <c r="AK621" i="3" l="1"/>
  <c r="K621" i="3"/>
  <c r="L621" i="3" l="1"/>
  <c r="M621" i="3" l="1"/>
  <c r="N621" i="3" l="1"/>
  <c r="AH663" i="38" l="1"/>
  <c r="AG621" i="3" s="1"/>
  <c r="AG663" i="38"/>
  <c r="AF621" i="3" s="1"/>
  <c r="O621" i="3"/>
  <c r="P621" i="3" l="1"/>
  <c r="Q621" i="3" l="1"/>
  <c r="R621" i="3" l="1"/>
  <c r="S621" i="3" l="1"/>
  <c r="T621" i="3" l="1"/>
  <c r="U621" i="3" l="1"/>
  <c r="V621" i="3" l="1"/>
  <c r="W621" i="3" l="1"/>
  <c r="X621" i="3" l="1"/>
  <c r="Y621" i="3" l="1"/>
  <c r="Z621" i="3" l="1"/>
  <c r="AA621" i="3" l="1"/>
  <c r="AB621" i="3" l="1"/>
  <c r="AD663" i="38"/>
  <c r="AC621" i="3" l="1"/>
  <c r="H663" i="38"/>
  <c r="AE663" i="38" s="1"/>
  <c r="C622" i="3"/>
  <c r="D622" i="3" l="1"/>
  <c r="H621" i="3"/>
  <c r="AD621" i="3"/>
  <c r="AI663" i="38"/>
  <c r="AH621" i="3" s="1"/>
  <c r="E622" i="3" l="1"/>
  <c r="F622" i="3" l="1"/>
  <c r="I622" i="3" l="1"/>
  <c r="AJ664" i="38"/>
  <c r="AI622" i="3" s="1"/>
  <c r="G622" i="3"/>
  <c r="AJ622" i="3" l="1"/>
  <c r="J622" i="3"/>
  <c r="AK622" i="3" l="1"/>
  <c r="K622" i="3"/>
  <c r="L622" i="3" l="1"/>
  <c r="M622" i="3" l="1"/>
  <c r="N622" i="3" l="1"/>
  <c r="AG664" i="38" l="1"/>
  <c r="AF622" i="3" s="1"/>
  <c r="AH664" i="38"/>
  <c r="AG622" i="3" s="1"/>
  <c r="O622" i="3"/>
  <c r="P622" i="3" l="1"/>
  <c r="Q622" i="3" l="1"/>
  <c r="R622" i="3" l="1"/>
  <c r="S622" i="3" l="1"/>
  <c r="T622" i="3" l="1"/>
  <c r="U622" i="3" l="1"/>
  <c r="V622" i="3" l="1"/>
  <c r="W622" i="3" l="1"/>
  <c r="X622" i="3" l="1"/>
  <c r="Y622" i="3" l="1"/>
  <c r="Z622" i="3" l="1"/>
  <c r="AA622" i="3" l="1"/>
  <c r="AB622" i="3" l="1"/>
  <c r="AD664" i="38"/>
  <c r="AC622" i="3" l="1"/>
  <c r="H664" i="38"/>
  <c r="AE664" i="38" s="1"/>
  <c r="C623" i="3"/>
  <c r="D623" i="3" l="1"/>
  <c r="AD622" i="3"/>
  <c r="H622" i="3"/>
  <c r="AI664" i="38"/>
  <c r="AH622" i="3" s="1"/>
  <c r="E623" i="3" l="1"/>
  <c r="F623" i="3" l="1"/>
  <c r="I623" i="3" l="1"/>
  <c r="AJ665" i="38"/>
  <c r="AI623" i="3" s="1"/>
  <c r="G623" i="3"/>
  <c r="AJ623" i="3" l="1"/>
  <c r="J623" i="3"/>
  <c r="AK623" i="3" l="1"/>
  <c r="K623" i="3"/>
  <c r="L623" i="3" l="1"/>
  <c r="M623" i="3" l="1"/>
  <c r="N623" i="3" l="1"/>
  <c r="AG665" i="38" l="1"/>
  <c r="AF623" i="3" s="1"/>
  <c r="AH665" i="38"/>
  <c r="AG623" i="3" s="1"/>
  <c r="O623" i="3"/>
  <c r="P623" i="3" l="1"/>
  <c r="Q623" i="3" l="1"/>
  <c r="R623" i="3" l="1"/>
  <c r="S623" i="3" l="1"/>
  <c r="T623" i="3" l="1"/>
  <c r="U623" i="3" l="1"/>
  <c r="V623" i="3" l="1"/>
  <c r="W623" i="3" l="1"/>
  <c r="X623" i="3" l="1"/>
  <c r="Y623" i="3" l="1"/>
  <c r="Z623" i="3" l="1"/>
  <c r="AA623" i="3" l="1"/>
  <c r="AB623" i="3" l="1"/>
  <c r="AD665" i="38"/>
  <c r="AC623" i="3" l="1"/>
  <c r="H665" i="38"/>
  <c r="AE665" i="38" s="1"/>
  <c r="C624" i="3"/>
  <c r="D624" i="3" l="1"/>
  <c r="H623" i="3"/>
  <c r="AD623" i="3"/>
  <c r="AI665" i="38"/>
  <c r="AH623" i="3" s="1"/>
  <c r="E624" i="3" l="1"/>
  <c r="F624" i="3" l="1"/>
  <c r="I624" i="3" l="1"/>
  <c r="AJ666" i="38"/>
  <c r="AI624" i="3" s="1"/>
  <c r="G624" i="3"/>
  <c r="AJ624" i="3" l="1"/>
  <c r="J624" i="3"/>
  <c r="AK624" i="3" l="1"/>
  <c r="K624" i="3"/>
  <c r="L624" i="3" l="1"/>
  <c r="M624" i="3" l="1"/>
  <c r="N624" i="3" l="1"/>
  <c r="AH666" i="38" l="1"/>
  <c r="AG624" i="3" s="1"/>
  <c r="AG666" i="38"/>
  <c r="AF624" i="3" s="1"/>
  <c r="O624" i="3"/>
  <c r="P624" i="3" l="1"/>
  <c r="Q624" i="3" l="1"/>
  <c r="R624" i="3" l="1"/>
  <c r="S624" i="3" l="1"/>
  <c r="T624" i="3" l="1"/>
  <c r="U624" i="3" l="1"/>
  <c r="V624" i="3" l="1"/>
  <c r="W624" i="3" l="1"/>
  <c r="X624" i="3" l="1"/>
  <c r="Y624" i="3" l="1"/>
  <c r="Z624" i="3" l="1"/>
  <c r="AA624" i="3" l="1"/>
  <c r="AB624" i="3" l="1"/>
  <c r="AD666" i="38"/>
  <c r="AC624" i="3" l="1"/>
  <c r="H666" i="38"/>
  <c r="AE666" i="38" s="1"/>
  <c r="C625" i="3"/>
  <c r="D625" i="3" l="1"/>
  <c r="AD624" i="3"/>
  <c r="H624" i="3"/>
  <c r="AI666" i="38"/>
  <c r="AH624" i="3" s="1"/>
  <c r="E625" i="3" l="1"/>
  <c r="F625" i="3" l="1"/>
  <c r="I625" i="3" l="1"/>
  <c r="AJ667" i="38"/>
  <c r="AI625" i="3" s="1"/>
  <c r="G625" i="3"/>
  <c r="AJ625" i="3" l="1"/>
  <c r="J625" i="3"/>
  <c r="AK625" i="3" l="1"/>
  <c r="K625" i="3"/>
  <c r="L625" i="3" l="1"/>
  <c r="M625" i="3" l="1"/>
  <c r="N625" i="3" l="1"/>
  <c r="AH667" i="38" l="1"/>
  <c r="AG625" i="3" s="1"/>
  <c r="AG667" i="38"/>
  <c r="AF625" i="3" s="1"/>
  <c r="O625" i="3"/>
  <c r="P625" i="3" l="1"/>
  <c r="Q625" i="3" l="1"/>
  <c r="R625" i="3" l="1"/>
  <c r="S625" i="3" l="1"/>
  <c r="T625" i="3" l="1"/>
  <c r="U625" i="3" l="1"/>
  <c r="V625" i="3" l="1"/>
  <c r="W625" i="3" l="1"/>
  <c r="X625" i="3" l="1"/>
  <c r="Y625" i="3" l="1"/>
  <c r="Z625" i="3" l="1"/>
  <c r="AA625" i="3" l="1"/>
  <c r="AB625" i="3" l="1"/>
  <c r="AD667" i="38"/>
  <c r="AC625" i="3" l="1"/>
  <c r="H667" i="38"/>
  <c r="AE667" i="38" s="1"/>
  <c r="C626" i="3"/>
  <c r="D626" i="3" l="1"/>
  <c r="H625" i="3"/>
  <c r="AD625" i="3"/>
  <c r="AI667" i="38"/>
  <c r="AH625" i="3" s="1"/>
  <c r="E626" i="3" l="1"/>
  <c r="F626" i="3" l="1"/>
  <c r="I626" i="3" l="1"/>
  <c r="AJ668" i="38"/>
  <c r="AI626" i="3" s="1"/>
  <c r="G626" i="3"/>
  <c r="AJ626" i="3" l="1"/>
  <c r="J626" i="3"/>
  <c r="AK626" i="3" l="1"/>
  <c r="K626" i="3"/>
  <c r="L626" i="3" l="1"/>
  <c r="M626" i="3" l="1"/>
  <c r="N626" i="3" l="1"/>
  <c r="AG668" i="38" l="1"/>
  <c r="AF626" i="3" s="1"/>
  <c r="AH668" i="38"/>
  <c r="AG626" i="3" s="1"/>
  <c r="O626" i="3"/>
  <c r="P626" i="3" l="1"/>
  <c r="Q626" i="3" l="1"/>
  <c r="R626" i="3" l="1"/>
  <c r="S626" i="3" l="1"/>
  <c r="T626" i="3" l="1"/>
  <c r="U626" i="3" l="1"/>
  <c r="V626" i="3" l="1"/>
  <c r="W626" i="3" l="1"/>
  <c r="X626" i="3" l="1"/>
  <c r="Y626" i="3" l="1"/>
  <c r="Z626" i="3" l="1"/>
  <c r="AA626" i="3" l="1"/>
  <c r="AB626" i="3" l="1"/>
  <c r="AD668" i="38"/>
  <c r="AC626" i="3" l="1"/>
  <c r="H668" i="38"/>
  <c r="AE668" i="38" s="1"/>
  <c r="C627" i="3"/>
  <c r="D627" i="3" l="1"/>
  <c r="AD626" i="3"/>
  <c r="H626" i="3"/>
  <c r="AI668" i="38"/>
  <c r="AH626" i="3" s="1"/>
  <c r="E627" i="3" l="1"/>
  <c r="F627" i="3" l="1"/>
  <c r="I627" i="3" l="1"/>
  <c r="AJ669" i="38"/>
  <c r="AI627" i="3" s="1"/>
  <c r="G627" i="3"/>
  <c r="AJ627" i="3" l="1"/>
  <c r="J627" i="3"/>
  <c r="AK627" i="3" l="1"/>
  <c r="K627" i="3"/>
  <c r="L627" i="3" l="1"/>
  <c r="M627" i="3" l="1"/>
  <c r="N627" i="3" l="1"/>
  <c r="AG669" i="38" l="1"/>
  <c r="AF627" i="3" s="1"/>
  <c r="AH669" i="38"/>
  <c r="AG627" i="3" s="1"/>
  <c r="O627" i="3"/>
  <c r="P627" i="3" l="1"/>
  <c r="Q627" i="3" l="1"/>
  <c r="R627" i="3" l="1"/>
  <c r="S627" i="3" l="1"/>
  <c r="T627" i="3" l="1"/>
  <c r="U627" i="3" l="1"/>
  <c r="V627" i="3" l="1"/>
  <c r="W627" i="3" l="1"/>
  <c r="X627" i="3" l="1"/>
  <c r="Y627" i="3" l="1"/>
  <c r="Z627" i="3" l="1"/>
  <c r="AA627" i="3" l="1"/>
  <c r="AB627" i="3" l="1"/>
  <c r="AD669" i="38"/>
  <c r="AC627" i="3" l="1"/>
  <c r="H669" i="38"/>
  <c r="AE669" i="38" s="1"/>
  <c r="C628" i="3"/>
  <c r="D628" i="3" l="1"/>
  <c r="H627" i="3"/>
  <c r="AD627" i="3"/>
  <c r="AI669" i="38"/>
  <c r="AH627" i="3" s="1"/>
  <c r="E628" i="3" l="1"/>
  <c r="F628" i="3" l="1"/>
  <c r="I628" i="3" l="1"/>
  <c r="AJ670" i="38"/>
  <c r="AI628" i="3" s="1"/>
  <c r="G628" i="3"/>
  <c r="AJ628" i="3" l="1"/>
  <c r="J628" i="3"/>
  <c r="AK628" i="3" l="1"/>
  <c r="K628" i="3"/>
  <c r="L628" i="3" l="1"/>
  <c r="M628" i="3" l="1"/>
  <c r="N628" i="3" l="1"/>
  <c r="AH670" i="38" l="1"/>
  <c r="AG628" i="3" s="1"/>
  <c r="AG670" i="38"/>
  <c r="AF628" i="3" s="1"/>
  <c r="O628" i="3"/>
  <c r="P628" i="3" l="1"/>
  <c r="Q628" i="3" l="1"/>
  <c r="R628" i="3" l="1"/>
  <c r="S628" i="3" l="1"/>
  <c r="T628" i="3" l="1"/>
  <c r="U628" i="3" l="1"/>
  <c r="V628" i="3" l="1"/>
  <c r="W628" i="3" l="1"/>
  <c r="X628" i="3" l="1"/>
  <c r="Y628" i="3" l="1"/>
  <c r="Z628" i="3" l="1"/>
  <c r="AA628" i="3" l="1"/>
  <c r="AB628" i="3" l="1"/>
  <c r="AD670" i="38"/>
  <c r="AC628" i="3" l="1"/>
  <c r="H670" i="38"/>
  <c r="AE670" i="38" s="1"/>
  <c r="C629" i="3"/>
  <c r="D629" i="3" l="1"/>
  <c r="AD628" i="3"/>
  <c r="H628" i="3"/>
  <c r="AI670" i="38"/>
  <c r="AH628" i="3" s="1"/>
  <c r="E629" i="3" l="1"/>
  <c r="F629" i="3" l="1"/>
  <c r="I629" i="3" l="1"/>
  <c r="AJ671" i="38"/>
  <c r="AI629" i="3" s="1"/>
  <c r="G629" i="3"/>
  <c r="AJ629" i="3" l="1"/>
  <c r="J629" i="3"/>
  <c r="AK629" i="3" l="1"/>
  <c r="K629" i="3"/>
  <c r="L629" i="3" l="1"/>
  <c r="M629" i="3" l="1"/>
  <c r="N629" i="3" l="1"/>
  <c r="AH671" i="38" l="1"/>
  <c r="AG629" i="3" s="1"/>
  <c r="AG671" i="38"/>
  <c r="AF629" i="3" s="1"/>
  <c r="O629" i="3"/>
  <c r="P629" i="3" l="1"/>
  <c r="Q629" i="3" l="1"/>
  <c r="R629" i="3" l="1"/>
  <c r="S629" i="3" l="1"/>
  <c r="T629" i="3" l="1"/>
  <c r="U629" i="3" l="1"/>
  <c r="V629" i="3" l="1"/>
  <c r="W629" i="3" l="1"/>
  <c r="X629" i="3" l="1"/>
  <c r="Y629" i="3" l="1"/>
  <c r="Z629" i="3" l="1"/>
  <c r="AA629" i="3" l="1"/>
  <c r="AB629" i="3" l="1"/>
  <c r="AD671" i="38"/>
  <c r="AC629" i="3" l="1"/>
  <c r="H671" i="38"/>
  <c r="AE671" i="38" s="1"/>
  <c r="C630" i="3"/>
  <c r="D630" i="3" l="1"/>
  <c r="AD629" i="3"/>
  <c r="H629" i="3"/>
  <c r="AI671" i="38"/>
  <c r="AH629" i="3" s="1"/>
  <c r="E630" i="3" l="1"/>
  <c r="F630" i="3" l="1"/>
  <c r="I630" i="3" l="1"/>
  <c r="AJ672" i="38"/>
  <c r="AI630" i="3" s="1"/>
  <c r="G630" i="3"/>
  <c r="AJ630" i="3" l="1"/>
  <c r="J630" i="3"/>
  <c r="AK630" i="3" l="1"/>
  <c r="K630" i="3"/>
  <c r="L630" i="3" l="1"/>
  <c r="M630" i="3" l="1"/>
  <c r="N630" i="3" l="1"/>
  <c r="AG672" i="38" l="1"/>
  <c r="AF630" i="3" s="1"/>
  <c r="AH672" i="38"/>
  <c r="AG630" i="3" s="1"/>
  <c r="O630" i="3"/>
  <c r="P630" i="3" l="1"/>
  <c r="Q630" i="3" l="1"/>
  <c r="R630" i="3" l="1"/>
  <c r="S630" i="3" l="1"/>
  <c r="T630" i="3" l="1"/>
  <c r="U630" i="3" l="1"/>
  <c r="V630" i="3" l="1"/>
  <c r="W630" i="3" l="1"/>
  <c r="X630" i="3" l="1"/>
  <c r="Y630" i="3" l="1"/>
  <c r="Z630" i="3" l="1"/>
  <c r="AA630" i="3" l="1"/>
  <c r="AB630" i="3" l="1"/>
  <c r="AD672" i="38"/>
  <c r="AC630" i="3" l="1"/>
  <c r="H672" i="38"/>
  <c r="AE672" i="38" s="1"/>
  <c r="C631" i="3"/>
  <c r="D631" i="3" l="1"/>
  <c r="H630" i="3"/>
  <c r="AD630" i="3"/>
  <c r="AI672" i="38"/>
  <c r="AH630" i="3" s="1"/>
  <c r="E631" i="3" l="1"/>
  <c r="F631" i="3" l="1"/>
  <c r="I631" i="3" l="1"/>
  <c r="AJ673" i="38"/>
  <c r="AI631" i="3" s="1"/>
  <c r="G631" i="3"/>
  <c r="AJ631" i="3" l="1"/>
  <c r="J631" i="3"/>
  <c r="AK631" i="3" l="1"/>
  <c r="K631" i="3"/>
  <c r="L631" i="3" l="1"/>
  <c r="M631" i="3" l="1"/>
  <c r="N631" i="3" l="1"/>
  <c r="AG673" i="38" l="1"/>
  <c r="AF631" i="3" s="1"/>
  <c r="AH673" i="38"/>
  <c r="AG631" i="3" s="1"/>
  <c r="O631" i="3"/>
  <c r="P631" i="3" l="1"/>
  <c r="Q631" i="3" l="1"/>
  <c r="R631" i="3" l="1"/>
  <c r="S631" i="3" l="1"/>
  <c r="T631" i="3" l="1"/>
  <c r="U631" i="3" l="1"/>
  <c r="V631" i="3" l="1"/>
  <c r="W631" i="3" l="1"/>
  <c r="X631" i="3" l="1"/>
  <c r="Y631" i="3" l="1"/>
  <c r="Z631" i="3" l="1"/>
  <c r="AA631" i="3" l="1"/>
  <c r="AB631" i="3" l="1"/>
  <c r="AD673" i="38"/>
  <c r="AC631" i="3" l="1"/>
  <c r="H673" i="38"/>
  <c r="AE673" i="38" s="1"/>
  <c r="C632" i="3"/>
  <c r="D632" i="3" l="1"/>
  <c r="H631" i="3"/>
  <c r="AD631" i="3"/>
  <c r="AI673" i="38"/>
  <c r="AH631" i="3" s="1"/>
  <c r="E632" i="3" l="1"/>
  <c r="F632" i="3" l="1"/>
  <c r="I632" i="3" l="1"/>
  <c r="AJ674" i="38"/>
  <c r="AI632" i="3" s="1"/>
  <c r="G632" i="3"/>
  <c r="AJ632" i="3" l="1"/>
  <c r="J632" i="3"/>
  <c r="AK632" i="3" l="1"/>
  <c r="K632" i="3"/>
  <c r="L632" i="3" l="1"/>
  <c r="M632" i="3" l="1"/>
  <c r="N632" i="3" l="1"/>
  <c r="AH674" i="38" l="1"/>
  <c r="AG632" i="3" s="1"/>
  <c r="AG674" i="38"/>
  <c r="AF632" i="3" s="1"/>
  <c r="O632" i="3"/>
  <c r="P632" i="3" l="1"/>
  <c r="Q632" i="3" l="1"/>
  <c r="R632" i="3" l="1"/>
  <c r="S632" i="3" l="1"/>
  <c r="T632" i="3" l="1"/>
  <c r="U632" i="3" l="1"/>
  <c r="V632" i="3" l="1"/>
  <c r="W632" i="3" l="1"/>
  <c r="X632" i="3" l="1"/>
  <c r="Y632" i="3" l="1"/>
  <c r="Z632" i="3" l="1"/>
  <c r="AA632" i="3" l="1"/>
  <c r="AB632" i="3" l="1"/>
  <c r="AD674" i="38"/>
  <c r="AC632" i="3" l="1"/>
  <c r="H674" i="38"/>
  <c r="AE674" i="38" s="1"/>
  <c r="C633" i="3"/>
  <c r="D633" i="3" l="1"/>
  <c r="H632" i="3"/>
  <c r="AD632" i="3"/>
  <c r="AI674" i="38"/>
  <c r="AH632" i="3" s="1"/>
  <c r="E633" i="3" l="1"/>
  <c r="F633" i="3" l="1"/>
  <c r="I633" i="3" l="1"/>
  <c r="AJ675" i="38"/>
  <c r="AI633" i="3" s="1"/>
  <c r="G633" i="3"/>
  <c r="AJ633" i="3" l="1"/>
  <c r="J633" i="3"/>
  <c r="AK633" i="3" l="1"/>
  <c r="K633" i="3"/>
  <c r="L633" i="3" l="1"/>
  <c r="M633" i="3" l="1"/>
  <c r="N633" i="3" l="1"/>
  <c r="AH675" i="38" l="1"/>
  <c r="AG633" i="3" s="1"/>
  <c r="AG675" i="38"/>
  <c r="AF633" i="3" s="1"/>
  <c r="O633" i="3"/>
  <c r="P633" i="3" l="1"/>
  <c r="Q633" i="3" l="1"/>
  <c r="R633" i="3" l="1"/>
  <c r="S633" i="3" l="1"/>
  <c r="T633" i="3" l="1"/>
  <c r="U633" i="3" l="1"/>
  <c r="V633" i="3" l="1"/>
  <c r="W633" i="3" l="1"/>
  <c r="X633" i="3" l="1"/>
  <c r="Y633" i="3" l="1"/>
  <c r="Z633" i="3" l="1"/>
  <c r="AA633" i="3" l="1"/>
  <c r="AB633" i="3" l="1"/>
  <c r="AD675" i="38"/>
  <c r="AC633" i="3" l="1"/>
  <c r="H675" i="38"/>
  <c r="AE675" i="38" s="1"/>
  <c r="C634" i="3"/>
  <c r="D634" i="3" l="1"/>
  <c r="AD633" i="3"/>
  <c r="H633" i="3"/>
  <c r="AI675" i="38"/>
  <c r="AH633" i="3" s="1"/>
  <c r="E634" i="3" l="1"/>
  <c r="F634" i="3" l="1"/>
  <c r="I634" i="3" l="1"/>
  <c r="AJ676" i="38"/>
  <c r="AI634" i="3" s="1"/>
  <c r="G634" i="3"/>
  <c r="AJ634" i="3" l="1"/>
  <c r="J634" i="3"/>
  <c r="AK634" i="3" l="1"/>
  <c r="K634" i="3"/>
  <c r="L634" i="3" l="1"/>
  <c r="M634" i="3" l="1"/>
  <c r="N634" i="3" l="1"/>
  <c r="AG676" i="38" l="1"/>
  <c r="AF634" i="3" s="1"/>
  <c r="AH676" i="38"/>
  <c r="AG634" i="3" s="1"/>
  <c r="O634" i="3"/>
  <c r="P634" i="3" l="1"/>
  <c r="Q634" i="3" l="1"/>
  <c r="R634" i="3" l="1"/>
  <c r="S634" i="3" l="1"/>
  <c r="T634" i="3" l="1"/>
  <c r="U634" i="3" l="1"/>
  <c r="V634" i="3" l="1"/>
  <c r="W634" i="3" l="1"/>
  <c r="X634" i="3" l="1"/>
  <c r="Y634" i="3" l="1"/>
  <c r="Z634" i="3" l="1"/>
  <c r="AA634" i="3" l="1"/>
  <c r="AB634" i="3" l="1"/>
  <c r="AD676" i="38"/>
  <c r="AC634" i="3" l="1"/>
  <c r="H676" i="38"/>
  <c r="AE676" i="38" s="1"/>
  <c r="C635" i="3"/>
  <c r="D635" i="3" l="1"/>
  <c r="AD634" i="3"/>
  <c r="H634" i="3"/>
  <c r="AI676" i="38"/>
  <c r="AH634" i="3" s="1"/>
  <c r="E635" i="3" l="1"/>
  <c r="F635" i="3" l="1"/>
  <c r="I635" i="3" l="1"/>
  <c r="AJ677" i="38"/>
  <c r="AI635" i="3" s="1"/>
  <c r="G635" i="3"/>
  <c r="AJ635" i="3" l="1"/>
  <c r="J635" i="3"/>
  <c r="AK635" i="3" l="1"/>
  <c r="K635" i="3"/>
  <c r="L635" i="3" l="1"/>
  <c r="M635" i="3" l="1"/>
  <c r="N635" i="3" l="1"/>
  <c r="AG677" i="38" l="1"/>
  <c r="AF635" i="3" s="1"/>
  <c r="AH677" i="38"/>
  <c r="AG635" i="3" s="1"/>
  <c r="O635" i="3"/>
  <c r="P635" i="3" l="1"/>
  <c r="Q635" i="3" l="1"/>
  <c r="R635" i="3" l="1"/>
  <c r="S635" i="3" l="1"/>
  <c r="T635" i="3" l="1"/>
  <c r="U635" i="3" l="1"/>
  <c r="V635" i="3" l="1"/>
  <c r="W635" i="3" l="1"/>
  <c r="X635" i="3" l="1"/>
  <c r="Y635" i="3" l="1"/>
  <c r="Z635" i="3" l="1"/>
  <c r="AA635" i="3" l="1"/>
  <c r="AB635" i="3" l="1"/>
  <c r="AD677" i="38"/>
  <c r="AC635" i="3" l="1"/>
  <c r="H677" i="38"/>
  <c r="AE677" i="38" s="1"/>
  <c r="C636" i="3"/>
  <c r="D636" i="3" l="1"/>
  <c r="H635" i="3"/>
  <c r="AD635" i="3"/>
  <c r="AI677" i="38"/>
  <c r="AH635" i="3" s="1"/>
  <c r="E636" i="3" l="1"/>
  <c r="F636" i="3" l="1"/>
  <c r="I636" i="3" l="1"/>
  <c r="AJ678" i="38"/>
  <c r="AI636" i="3" s="1"/>
  <c r="G636" i="3"/>
  <c r="AJ636" i="3" l="1"/>
  <c r="J636" i="3"/>
  <c r="AK636" i="3" l="1"/>
  <c r="K636" i="3"/>
  <c r="L636" i="3" l="1"/>
  <c r="M636" i="3" l="1"/>
  <c r="N636" i="3" l="1"/>
  <c r="AH678" i="38" l="1"/>
  <c r="AG636" i="3" s="1"/>
  <c r="AG678" i="38"/>
  <c r="AF636" i="3" s="1"/>
  <c r="O636" i="3"/>
  <c r="P636" i="3" l="1"/>
  <c r="Q636" i="3" l="1"/>
  <c r="R636" i="3" l="1"/>
  <c r="S636" i="3" l="1"/>
  <c r="T636" i="3" l="1"/>
  <c r="U636" i="3" l="1"/>
  <c r="V636" i="3" l="1"/>
  <c r="W636" i="3" l="1"/>
  <c r="X636" i="3" l="1"/>
  <c r="Y636" i="3" l="1"/>
  <c r="Z636" i="3" l="1"/>
  <c r="AA636" i="3" l="1"/>
  <c r="AB636" i="3" l="1"/>
  <c r="AD678" i="38"/>
  <c r="AC636" i="3" l="1"/>
  <c r="H678" i="38"/>
  <c r="AE678" i="38" s="1"/>
  <c r="C637" i="3"/>
  <c r="D637" i="3" l="1"/>
  <c r="H636" i="3"/>
  <c r="AD636" i="3"/>
  <c r="AI678" i="38"/>
  <c r="AH636" i="3" s="1"/>
  <c r="E637" i="3" l="1"/>
  <c r="F637" i="3" l="1"/>
  <c r="I637" i="3" l="1"/>
  <c r="AJ679" i="38"/>
  <c r="AI637" i="3" s="1"/>
  <c r="G637" i="3"/>
  <c r="AJ637" i="3" l="1"/>
  <c r="J637" i="3"/>
  <c r="AK637" i="3" l="1"/>
  <c r="K637" i="3"/>
  <c r="L637" i="3" l="1"/>
  <c r="M637" i="3" l="1"/>
  <c r="N637" i="3" l="1"/>
  <c r="AH679" i="38" l="1"/>
  <c r="AG637" i="3" s="1"/>
  <c r="AG679" i="38"/>
  <c r="AF637" i="3" s="1"/>
  <c r="O637" i="3"/>
  <c r="P637" i="3" l="1"/>
  <c r="Q637" i="3" l="1"/>
  <c r="R637" i="3" l="1"/>
  <c r="S637" i="3" l="1"/>
  <c r="T637" i="3" l="1"/>
  <c r="U637" i="3" l="1"/>
  <c r="V637" i="3" l="1"/>
  <c r="W637" i="3" l="1"/>
  <c r="X637" i="3" l="1"/>
  <c r="Y637" i="3" l="1"/>
  <c r="Z637" i="3" l="1"/>
  <c r="AA637" i="3" l="1"/>
  <c r="AB637" i="3" l="1"/>
  <c r="AD679" i="38"/>
  <c r="AC637" i="3" l="1"/>
  <c r="H679" i="38"/>
  <c r="AE679" i="38" s="1"/>
  <c r="C638" i="3"/>
  <c r="D638" i="3" l="1"/>
  <c r="AD637" i="3"/>
  <c r="H637" i="3"/>
  <c r="AI679" i="38"/>
  <c r="AH637" i="3" s="1"/>
  <c r="E638" i="3" l="1"/>
  <c r="F638" i="3" l="1"/>
  <c r="I638" i="3" l="1"/>
  <c r="AJ680" i="38"/>
  <c r="AI638" i="3" s="1"/>
  <c r="G638" i="3"/>
  <c r="AJ638" i="3" l="1"/>
  <c r="J638" i="3"/>
  <c r="AK638" i="3" l="1"/>
  <c r="K638" i="3"/>
  <c r="L638" i="3" l="1"/>
  <c r="M638" i="3" l="1"/>
  <c r="N638" i="3" l="1"/>
  <c r="AG680" i="38" l="1"/>
  <c r="AF638" i="3" s="1"/>
  <c r="AH680" i="38"/>
  <c r="AG638" i="3" s="1"/>
  <c r="O638" i="3"/>
  <c r="P638" i="3" l="1"/>
  <c r="Q638" i="3" l="1"/>
  <c r="R638" i="3" l="1"/>
  <c r="S638" i="3" l="1"/>
  <c r="T638" i="3" l="1"/>
  <c r="U638" i="3" l="1"/>
  <c r="V638" i="3" l="1"/>
  <c r="W638" i="3" l="1"/>
  <c r="X638" i="3" l="1"/>
  <c r="Y638" i="3" l="1"/>
  <c r="Z638" i="3" l="1"/>
  <c r="AA638" i="3" l="1"/>
  <c r="AB638" i="3" l="1"/>
  <c r="AD680" i="38"/>
  <c r="AC638" i="3" l="1"/>
  <c r="H680" i="38"/>
  <c r="AE680" i="38" s="1"/>
  <c r="C639" i="3"/>
  <c r="D639" i="3" l="1"/>
  <c r="AD638" i="3"/>
  <c r="H638" i="3"/>
  <c r="AI680" i="38"/>
  <c r="AH638" i="3" s="1"/>
  <c r="E639" i="3" l="1"/>
  <c r="F639" i="3" l="1"/>
  <c r="I639" i="3" l="1"/>
  <c r="AJ681" i="38"/>
  <c r="AI639" i="3" s="1"/>
  <c r="G639" i="3"/>
  <c r="AJ639" i="3" l="1"/>
  <c r="J639" i="3"/>
  <c r="AK639" i="3" l="1"/>
  <c r="K639" i="3"/>
  <c r="L639" i="3" l="1"/>
  <c r="M639" i="3" l="1"/>
  <c r="N639" i="3" l="1"/>
  <c r="AG681" i="38" l="1"/>
  <c r="AF639" i="3" s="1"/>
  <c r="AH681" i="38"/>
  <c r="AG639" i="3" s="1"/>
  <c r="O639" i="3"/>
  <c r="P639" i="3" l="1"/>
  <c r="Q639" i="3" l="1"/>
  <c r="R639" i="3" l="1"/>
  <c r="S639" i="3" l="1"/>
  <c r="T639" i="3" l="1"/>
  <c r="U639" i="3" l="1"/>
  <c r="V639" i="3" l="1"/>
  <c r="W639" i="3" l="1"/>
  <c r="X639" i="3" l="1"/>
  <c r="Y639" i="3" l="1"/>
  <c r="Z639" i="3" l="1"/>
  <c r="AA639" i="3" l="1"/>
  <c r="AB639" i="3" l="1"/>
  <c r="AD681" i="38"/>
  <c r="AC639" i="3" l="1"/>
  <c r="H681" i="38"/>
  <c r="AE681" i="38" s="1"/>
  <c r="C640" i="3"/>
  <c r="D640" i="3" l="1"/>
  <c r="AD639" i="3"/>
  <c r="H639" i="3"/>
  <c r="AI681" i="38"/>
  <c r="AH639" i="3" s="1"/>
  <c r="E640" i="3" l="1"/>
  <c r="F640" i="3" l="1"/>
  <c r="I640" i="3" l="1"/>
  <c r="AJ682" i="38"/>
  <c r="AI640" i="3" s="1"/>
  <c r="G640" i="3"/>
  <c r="AJ640" i="3" l="1"/>
  <c r="J640" i="3"/>
  <c r="AK640" i="3" l="1"/>
  <c r="K640" i="3"/>
  <c r="L640" i="3" l="1"/>
  <c r="M640" i="3" l="1"/>
  <c r="N640" i="3" l="1"/>
  <c r="AH682" i="38" l="1"/>
  <c r="AG640" i="3" s="1"/>
  <c r="AG682" i="38"/>
  <c r="AF640" i="3" s="1"/>
  <c r="O640" i="3"/>
  <c r="P640" i="3" l="1"/>
  <c r="Q640" i="3" l="1"/>
  <c r="R640" i="3" l="1"/>
  <c r="S640" i="3" l="1"/>
  <c r="T640" i="3" l="1"/>
  <c r="U640" i="3" l="1"/>
  <c r="V640" i="3" l="1"/>
  <c r="W640" i="3" l="1"/>
  <c r="X640" i="3" l="1"/>
  <c r="Y640" i="3" l="1"/>
  <c r="Z640" i="3" l="1"/>
  <c r="AA640" i="3" l="1"/>
  <c r="AB640" i="3" l="1"/>
  <c r="AD682" i="38"/>
  <c r="AC640" i="3" l="1"/>
  <c r="H682" i="38"/>
  <c r="AE682" i="38" s="1"/>
  <c r="C641" i="3"/>
  <c r="D641" i="3" l="1"/>
  <c r="H640" i="3"/>
  <c r="AD640" i="3"/>
  <c r="AI682" i="38"/>
  <c r="AH640" i="3" s="1"/>
  <c r="E641" i="3" l="1"/>
  <c r="F641" i="3" l="1"/>
  <c r="I641" i="3" l="1"/>
  <c r="AJ683" i="38"/>
  <c r="AI641" i="3" s="1"/>
  <c r="G641" i="3"/>
  <c r="AJ641" i="3" l="1"/>
  <c r="J641" i="3"/>
  <c r="AK641" i="3" l="1"/>
  <c r="K641" i="3"/>
  <c r="L641" i="3" l="1"/>
  <c r="M641" i="3" l="1"/>
  <c r="N641" i="3" l="1"/>
  <c r="AH683" i="38" l="1"/>
  <c r="AG641" i="3" s="1"/>
  <c r="AG683" i="38"/>
  <c r="AF641" i="3" s="1"/>
  <c r="O641" i="3"/>
  <c r="P641" i="3" l="1"/>
  <c r="Q641" i="3" l="1"/>
  <c r="R641" i="3" l="1"/>
  <c r="S641" i="3" l="1"/>
  <c r="T641" i="3" l="1"/>
  <c r="U641" i="3" l="1"/>
  <c r="V641" i="3" l="1"/>
  <c r="W641" i="3" l="1"/>
  <c r="X641" i="3" l="1"/>
  <c r="Y641" i="3" l="1"/>
  <c r="Z641" i="3" l="1"/>
  <c r="AA641" i="3" l="1"/>
  <c r="AB641" i="3" l="1"/>
  <c r="AD683" i="38"/>
  <c r="AC641" i="3" l="1"/>
  <c r="H683" i="38"/>
  <c r="AE683" i="38" s="1"/>
  <c r="C642" i="3"/>
  <c r="D642" i="3" l="1"/>
  <c r="H641" i="3"/>
  <c r="AD641" i="3"/>
  <c r="AI683" i="38"/>
  <c r="AH641" i="3" s="1"/>
  <c r="E642" i="3" l="1"/>
  <c r="F642" i="3" l="1"/>
  <c r="I642" i="3" l="1"/>
  <c r="AJ684" i="38"/>
  <c r="AI642" i="3" s="1"/>
  <c r="G642" i="3"/>
  <c r="AJ642" i="3" l="1"/>
  <c r="J642" i="3"/>
  <c r="AK642" i="3" l="1"/>
  <c r="K642" i="3"/>
  <c r="L642" i="3" l="1"/>
  <c r="M642" i="3" l="1"/>
  <c r="N642" i="3" l="1"/>
  <c r="AG684" i="38" l="1"/>
  <c r="AF642" i="3" s="1"/>
  <c r="AH684" i="38"/>
  <c r="AG642" i="3" s="1"/>
  <c r="O642" i="3"/>
  <c r="P642" i="3" l="1"/>
  <c r="Q642" i="3" l="1"/>
  <c r="R642" i="3" l="1"/>
  <c r="S642" i="3" l="1"/>
  <c r="T642" i="3" l="1"/>
  <c r="U642" i="3" l="1"/>
  <c r="V642" i="3" l="1"/>
  <c r="W642" i="3" l="1"/>
  <c r="X642" i="3" l="1"/>
  <c r="Y642" i="3" l="1"/>
  <c r="Z642" i="3" l="1"/>
  <c r="AA642" i="3" l="1"/>
  <c r="AB642" i="3" l="1"/>
  <c r="AD684" i="38"/>
  <c r="AC642" i="3" l="1"/>
  <c r="H684" i="38"/>
  <c r="AE684" i="38" s="1"/>
  <c r="C643" i="3"/>
  <c r="D643" i="3" l="1"/>
  <c r="H642" i="3"/>
  <c r="AD642" i="3"/>
  <c r="AI684" i="38"/>
  <c r="AH642" i="3" s="1"/>
  <c r="E643" i="3" l="1"/>
  <c r="F643" i="3" l="1"/>
  <c r="I643" i="3" l="1"/>
  <c r="AJ685" i="38"/>
  <c r="AI643" i="3" s="1"/>
  <c r="G643" i="3"/>
  <c r="AJ643" i="3" l="1"/>
  <c r="J643" i="3"/>
  <c r="AK643" i="3" l="1"/>
  <c r="K643" i="3"/>
  <c r="L643" i="3" l="1"/>
  <c r="M643" i="3" l="1"/>
  <c r="N643" i="3" l="1"/>
  <c r="AG685" i="38" l="1"/>
  <c r="AF643" i="3" s="1"/>
  <c r="AH685" i="38"/>
  <c r="AG643" i="3" s="1"/>
  <c r="O643" i="3"/>
  <c r="P643" i="3" l="1"/>
  <c r="Q643" i="3" l="1"/>
  <c r="R643" i="3" l="1"/>
  <c r="S643" i="3" l="1"/>
  <c r="T643" i="3" l="1"/>
  <c r="U643" i="3" l="1"/>
  <c r="V643" i="3" l="1"/>
  <c r="W643" i="3" l="1"/>
  <c r="X643" i="3" l="1"/>
  <c r="Y643" i="3" l="1"/>
  <c r="Z643" i="3" l="1"/>
  <c r="AA643" i="3" l="1"/>
  <c r="AB643" i="3" l="1"/>
  <c r="AD685" i="38"/>
  <c r="AC643" i="3" l="1"/>
  <c r="H685" i="38"/>
  <c r="AE685" i="38" s="1"/>
  <c r="C644" i="3"/>
  <c r="D644" i="3" l="1"/>
  <c r="AD643" i="3"/>
  <c r="H643" i="3"/>
  <c r="AI685" i="38"/>
  <c r="AH643" i="3" s="1"/>
  <c r="E644" i="3" l="1"/>
  <c r="F644" i="3" l="1"/>
  <c r="I644" i="3" l="1"/>
  <c r="AJ686" i="38"/>
  <c r="AI644" i="3" s="1"/>
  <c r="G644" i="3"/>
  <c r="AJ644" i="3" l="1"/>
  <c r="J644" i="3"/>
  <c r="AK644" i="3" l="1"/>
  <c r="K644" i="3"/>
  <c r="L644" i="3" l="1"/>
  <c r="M644" i="3" l="1"/>
  <c r="N644" i="3" l="1"/>
  <c r="AH686" i="38" l="1"/>
  <c r="AG644" i="3" s="1"/>
  <c r="AG686" i="38"/>
  <c r="AF644" i="3" s="1"/>
  <c r="O644" i="3"/>
  <c r="P644" i="3" l="1"/>
  <c r="Q644" i="3" l="1"/>
  <c r="R644" i="3" l="1"/>
  <c r="S644" i="3" l="1"/>
  <c r="T644" i="3" l="1"/>
  <c r="U644" i="3" l="1"/>
  <c r="V644" i="3" l="1"/>
  <c r="W644" i="3" l="1"/>
  <c r="X644" i="3" l="1"/>
  <c r="Y644" i="3" l="1"/>
  <c r="Z644" i="3" l="1"/>
  <c r="AD686" i="38" l="1"/>
  <c r="AA644" i="3"/>
  <c r="AC644" i="3" l="1"/>
  <c r="H686" i="38"/>
  <c r="AE686" i="38" s="1"/>
  <c r="AB644" i="3"/>
  <c r="AD644" i="3" l="1"/>
  <c r="AI686" i="38"/>
  <c r="AH644" i="3" s="1"/>
  <c r="H644" i="3"/>
  <c r="C645" i="3"/>
  <c r="D645" i="3" l="1"/>
  <c r="E645" i="3" l="1"/>
  <c r="F645" i="3" l="1"/>
  <c r="I645" i="3" l="1"/>
  <c r="AJ687" i="38"/>
  <c r="AI645" i="3" s="1"/>
  <c r="G645" i="3"/>
  <c r="AJ645" i="3" l="1"/>
  <c r="J645" i="3"/>
  <c r="AK645" i="3" l="1"/>
  <c r="K645" i="3"/>
  <c r="L645" i="3" l="1"/>
  <c r="M645" i="3" l="1"/>
  <c r="N645" i="3" l="1"/>
  <c r="AH687" i="38" l="1"/>
  <c r="AG645" i="3" s="1"/>
  <c r="AG687" i="38"/>
  <c r="AF645" i="3" s="1"/>
  <c r="O645" i="3"/>
  <c r="P645" i="3" l="1"/>
  <c r="Q645" i="3" l="1"/>
  <c r="R645" i="3" l="1"/>
  <c r="S645" i="3" l="1"/>
  <c r="T645" i="3" l="1"/>
  <c r="U645" i="3" l="1"/>
  <c r="V645" i="3" l="1"/>
  <c r="W645" i="3" l="1"/>
  <c r="X645" i="3" l="1"/>
  <c r="Y645" i="3" l="1"/>
  <c r="Z645" i="3" l="1"/>
  <c r="AD687" i="38" l="1"/>
  <c r="AA645" i="3"/>
  <c r="AC645" i="3" l="1"/>
  <c r="H687" i="38"/>
  <c r="AE687" i="38" s="1"/>
  <c r="AB645" i="3"/>
  <c r="AI687" i="38" l="1"/>
  <c r="AH645" i="3" s="1"/>
  <c r="AD645" i="3"/>
  <c r="H645" i="3"/>
  <c r="C646" i="3"/>
  <c r="D646" i="3" l="1"/>
  <c r="E646" i="3" l="1"/>
  <c r="F646" i="3" l="1"/>
  <c r="I646" i="3" l="1"/>
  <c r="AJ688" i="38"/>
  <c r="AI646" i="3" s="1"/>
  <c r="G646" i="3"/>
  <c r="AJ646" i="3" l="1"/>
  <c r="J646" i="3"/>
  <c r="AK646" i="3" l="1"/>
  <c r="K646" i="3"/>
  <c r="L646" i="3" l="1"/>
  <c r="M646" i="3" l="1"/>
  <c r="N646" i="3" l="1"/>
  <c r="AG688" i="38" l="1"/>
  <c r="AF646" i="3" s="1"/>
  <c r="AH688" i="38"/>
  <c r="AG646" i="3" s="1"/>
  <c r="O646" i="3"/>
  <c r="P646" i="3" l="1"/>
  <c r="Q646" i="3" l="1"/>
  <c r="R646" i="3" l="1"/>
  <c r="S646" i="3" l="1"/>
  <c r="T646" i="3" l="1"/>
  <c r="U646" i="3" l="1"/>
  <c r="V646" i="3" l="1"/>
  <c r="W646" i="3" l="1"/>
  <c r="X646" i="3" l="1"/>
  <c r="Y646" i="3" l="1"/>
  <c r="Z646" i="3" l="1"/>
  <c r="AD688" i="38" l="1"/>
  <c r="AA646" i="3"/>
  <c r="AC646" i="3" l="1"/>
  <c r="H688" i="38"/>
  <c r="AE688" i="38" s="1"/>
  <c r="AB646" i="3"/>
  <c r="AI688" i="38" l="1"/>
  <c r="AH646" i="3" s="1"/>
  <c r="H646" i="3"/>
  <c r="AD646" i="3"/>
  <c r="C647" i="3"/>
  <c r="D647" i="3" l="1"/>
  <c r="E647" i="3" l="1"/>
  <c r="F647" i="3" l="1"/>
  <c r="I647" i="3" l="1"/>
  <c r="AJ689" i="38"/>
  <c r="AI647" i="3" s="1"/>
  <c r="G647" i="3"/>
  <c r="AJ647" i="3" l="1"/>
  <c r="J647" i="3"/>
  <c r="AK647" i="3" l="1"/>
  <c r="K647" i="3"/>
  <c r="L647" i="3" l="1"/>
  <c r="M647" i="3" l="1"/>
  <c r="N647" i="3" l="1"/>
  <c r="AG689" i="38" l="1"/>
  <c r="AF647" i="3" s="1"/>
  <c r="AH689" i="38"/>
  <c r="AG647" i="3" s="1"/>
  <c r="O647" i="3"/>
  <c r="P647" i="3" l="1"/>
  <c r="Q647" i="3" l="1"/>
  <c r="R647" i="3" l="1"/>
  <c r="S647" i="3" l="1"/>
  <c r="T647" i="3" l="1"/>
  <c r="U647" i="3" l="1"/>
  <c r="V647" i="3" l="1"/>
  <c r="W647" i="3" l="1"/>
  <c r="X647" i="3" l="1"/>
  <c r="Y647" i="3" l="1"/>
  <c r="Z647" i="3" l="1"/>
  <c r="AD689" i="38" l="1"/>
  <c r="AA647" i="3"/>
  <c r="AC647" i="3" l="1"/>
  <c r="H689" i="38"/>
  <c r="AE689" i="38" s="1"/>
  <c r="AB647" i="3"/>
  <c r="AI689" i="38" l="1"/>
  <c r="AH647" i="3" s="1"/>
  <c r="H647" i="3"/>
  <c r="AD647" i="3"/>
  <c r="C648" i="3"/>
  <c r="D648" i="3" l="1"/>
  <c r="E648" i="3" l="1"/>
  <c r="F648" i="3" l="1"/>
  <c r="I648" i="3" l="1"/>
  <c r="AJ690" i="38"/>
  <c r="AI648" i="3" s="1"/>
  <c r="G648" i="3"/>
  <c r="AJ648" i="3" l="1"/>
  <c r="J648" i="3"/>
  <c r="AK648" i="3" l="1"/>
  <c r="K648" i="3"/>
  <c r="L648" i="3" l="1"/>
  <c r="M648" i="3" l="1"/>
  <c r="N648" i="3" l="1"/>
  <c r="AH690" i="38" l="1"/>
  <c r="AG648" i="3" s="1"/>
  <c r="AG690" i="38"/>
  <c r="AF648" i="3" s="1"/>
  <c r="O648" i="3"/>
  <c r="P648" i="3" l="1"/>
  <c r="Q648" i="3" l="1"/>
  <c r="R648" i="3" l="1"/>
  <c r="S648" i="3" l="1"/>
  <c r="T648" i="3" l="1"/>
  <c r="U648" i="3" l="1"/>
  <c r="V648" i="3" l="1"/>
  <c r="W648" i="3" l="1"/>
  <c r="X648" i="3" l="1"/>
  <c r="Y648" i="3" l="1"/>
  <c r="Z648" i="3" l="1"/>
  <c r="AD690" i="38" l="1"/>
  <c r="AA648" i="3"/>
  <c r="AC648" i="3" l="1"/>
  <c r="H690" i="38"/>
  <c r="AE690" i="38" s="1"/>
  <c r="AB648" i="3"/>
  <c r="AI690" i="38" l="1"/>
  <c r="AH648" i="3" s="1"/>
  <c r="AD648" i="3"/>
  <c r="H648" i="3"/>
  <c r="C649" i="3"/>
  <c r="D649" i="3" l="1"/>
  <c r="E649" i="3" l="1"/>
  <c r="F649" i="3" l="1"/>
  <c r="I649" i="3" l="1"/>
  <c r="AJ691" i="38"/>
  <c r="AI649" i="3" s="1"/>
  <c r="G649" i="3"/>
  <c r="AJ649" i="3" l="1"/>
  <c r="J649" i="3"/>
  <c r="AK649" i="3" l="1"/>
  <c r="K649" i="3"/>
  <c r="L649" i="3" l="1"/>
  <c r="M649" i="3" l="1"/>
  <c r="N649" i="3" l="1"/>
  <c r="AH691" i="38" l="1"/>
  <c r="AG649" i="3" s="1"/>
  <c r="O649" i="3"/>
  <c r="AG691" i="38" l="1"/>
  <c r="AF649" i="3" s="1"/>
  <c r="P649" i="3"/>
  <c r="Q649" i="3" l="1"/>
  <c r="R649" i="3" l="1"/>
  <c r="S649" i="3" l="1"/>
  <c r="T649" i="3" l="1"/>
  <c r="U649" i="3" l="1"/>
  <c r="V649" i="3" l="1"/>
  <c r="W649" i="3" l="1"/>
  <c r="X649" i="3" l="1"/>
  <c r="Y649" i="3" l="1"/>
  <c r="Z649" i="3" l="1"/>
  <c r="AD691" i="38" l="1"/>
  <c r="AA649" i="3"/>
  <c r="AC649" i="3" l="1"/>
  <c r="H691" i="38"/>
  <c r="AE691" i="38" s="1"/>
  <c r="AB649" i="3"/>
  <c r="AI691" i="38" l="1"/>
  <c r="AH649" i="3" s="1"/>
  <c r="AD649" i="3"/>
  <c r="H649" i="3"/>
  <c r="C650" i="3"/>
  <c r="D650" i="3" l="1"/>
  <c r="E650" i="3" l="1"/>
  <c r="F650" i="3" l="1"/>
  <c r="I650" i="3" l="1"/>
  <c r="AJ692" i="38"/>
  <c r="AI650" i="3" s="1"/>
  <c r="G650" i="3"/>
  <c r="AJ650" i="3" l="1"/>
  <c r="J650" i="3"/>
  <c r="AK650" i="3" l="1"/>
  <c r="K650" i="3"/>
  <c r="L650" i="3" l="1"/>
  <c r="M650" i="3" l="1"/>
  <c r="N650" i="3" l="1"/>
  <c r="AH692" i="38" l="1"/>
  <c r="AG650" i="3" s="1"/>
  <c r="O650" i="3"/>
  <c r="AG692" i="38" l="1"/>
  <c r="AF650" i="3" s="1"/>
  <c r="P650" i="3"/>
  <c r="Q650" i="3" l="1"/>
  <c r="R650" i="3" l="1"/>
  <c r="S650" i="3" l="1"/>
  <c r="T650" i="3" l="1"/>
  <c r="U650" i="3" l="1"/>
  <c r="V650" i="3" l="1"/>
  <c r="W650" i="3" l="1"/>
  <c r="X650" i="3" l="1"/>
  <c r="Y650" i="3" l="1"/>
  <c r="Z650" i="3" l="1"/>
  <c r="AD692" i="38" l="1"/>
  <c r="AA650" i="3"/>
  <c r="AC650" i="3" l="1"/>
  <c r="H692" i="38"/>
  <c r="AE692" i="38" s="1"/>
  <c r="AB650" i="3"/>
  <c r="AI692" i="38" l="1"/>
  <c r="AH650" i="3" s="1"/>
  <c r="AD650" i="3"/>
  <c r="H650" i="3"/>
  <c r="C651" i="3"/>
  <c r="D651" i="3" l="1"/>
  <c r="E651" i="3" l="1"/>
  <c r="F651" i="3" l="1"/>
  <c r="I651" i="3" l="1"/>
  <c r="AJ693" i="38"/>
  <c r="AI651" i="3" s="1"/>
  <c r="G651" i="3"/>
  <c r="AJ651" i="3" l="1"/>
  <c r="J651" i="3"/>
  <c r="AK651" i="3" l="1"/>
  <c r="K651" i="3"/>
  <c r="L651" i="3" l="1"/>
  <c r="M651" i="3" l="1"/>
  <c r="N651" i="3" l="1"/>
  <c r="AG693" i="38" l="1"/>
  <c r="AF651" i="3" s="1"/>
  <c r="AH693" i="38"/>
  <c r="AG651" i="3" s="1"/>
  <c r="O651" i="3"/>
  <c r="P651" i="3" l="1"/>
  <c r="Q651" i="3" l="1"/>
  <c r="R651" i="3" l="1"/>
  <c r="S651" i="3" l="1"/>
  <c r="T651" i="3" l="1"/>
  <c r="U651" i="3" l="1"/>
  <c r="V651" i="3" l="1"/>
  <c r="W651" i="3" l="1"/>
  <c r="X651" i="3" l="1"/>
  <c r="Y651" i="3" l="1"/>
  <c r="Z651" i="3" l="1"/>
  <c r="AD693" i="38" l="1"/>
  <c r="AA651" i="3"/>
  <c r="AC651" i="3" l="1"/>
  <c r="H693" i="38"/>
  <c r="AE693" i="38" s="1"/>
  <c r="AB651" i="3"/>
  <c r="AI693" i="38" l="1"/>
  <c r="AH651" i="3" s="1"/>
  <c r="AD651" i="3"/>
  <c r="H651" i="3"/>
  <c r="C652" i="3"/>
  <c r="D652" i="3" l="1"/>
  <c r="E652" i="3" l="1"/>
  <c r="F652" i="3" l="1"/>
  <c r="I652" i="3" l="1"/>
  <c r="AJ694" i="38"/>
  <c r="AI652" i="3" s="1"/>
  <c r="G652" i="3"/>
  <c r="AJ652" i="3" l="1"/>
  <c r="J652" i="3"/>
  <c r="AK652" i="3" l="1"/>
  <c r="K652" i="3"/>
  <c r="L652" i="3" l="1"/>
  <c r="M652" i="3" l="1"/>
  <c r="N652" i="3" l="1"/>
  <c r="AH694" i="38" l="1"/>
  <c r="AG652" i="3" s="1"/>
  <c r="O652" i="3"/>
  <c r="AG694" i="38" l="1"/>
  <c r="AF652" i="3" s="1"/>
  <c r="P652" i="3"/>
  <c r="Q652" i="3" l="1"/>
  <c r="R652" i="3" l="1"/>
  <c r="S652" i="3" l="1"/>
  <c r="T652" i="3" l="1"/>
  <c r="U652" i="3" l="1"/>
  <c r="V652" i="3" l="1"/>
  <c r="W652" i="3" l="1"/>
  <c r="X652" i="3" l="1"/>
  <c r="Y652" i="3" l="1"/>
  <c r="Z652" i="3" l="1"/>
  <c r="AD694" i="38" l="1"/>
  <c r="AA652" i="3"/>
  <c r="AC652" i="3" l="1"/>
  <c r="H694" i="38"/>
  <c r="AE694" i="38" s="1"/>
  <c r="AB652" i="3"/>
  <c r="AI694" i="38" l="1"/>
  <c r="AH652" i="3" s="1"/>
  <c r="H652" i="3"/>
  <c r="AD652" i="3"/>
  <c r="C653" i="3"/>
  <c r="D653" i="3" l="1"/>
  <c r="E653" i="3" l="1"/>
  <c r="F653" i="3" l="1"/>
  <c r="I653" i="3" l="1"/>
  <c r="AJ695" i="38"/>
  <c r="AI653" i="3" s="1"/>
  <c r="G653" i="3"/>
  <c r="AJ653" i="3" l="1"/>
  <c r="J653" i="3"/>
  <c r="AK653" i="3" l="1"/>
  <c r="K653" i="3"/>
  <c r="L653" i="3" l="1"/>
  <c r="M653" i="3" l="1"/>
  <c r="N653" i="3" l="1"/>
  <c r="AH695" i="38" l="1"/>
  <c r="AG653" i="3" s="1"/>
  <c r="AG695" i="38"/>
  <c r="AF653" i="3" s="1"/>
  <c r="O653" i="3"/>
  <c r="P653" i="3" l="1"/>
  <c r="Q653" i="3" l="1"/>
  <c r="R653" i="3" l="1"/>
  <c r="S653" i="3" l="1"/>
  <c r="T653" i="3" l="1"/>
  <c r="U653" i="3" l="1"/>
  <c r="V653" i="3" l="1"/>
  <c r="W653" i="3" l="1"/>
  <c r="X653" i="3" l="1"/>
  <c r="Y653" i="3" l="1"/>
  <c r="Z653" i="3" l="1"/>
  <c r="AD695" i="38" l="1"/>
  <c r="AA653" i="3"/>
  <c r="AC653" i="3" l="1"/>
  <c r="H695" i="38"/>
  <c r="AE695" i="38" s="1"/>
  <c r="AB653" i="3"/>
  <c r="AI695" i="38" l="1"/>
  <c r="AH653" i="3" s="1"/>
  <c r="H653" i="3"/>
  <c r="AD653" i="3"/>
  <c r="C654" i="3"/>
  <c r="D654" i="3" l="1"/>
  <c r="E654" i="3" l="1"/>
  <c r="F654" i="3" l="1"/>
  <c r="I654" i="3" l="1"/>
  <c r="AJ696" i="38"/>
  <c r="AI654" i="3" s="1"/>
  <c r="G654" i="3"/>
  <c r="AJ654" i="3" l="1"/>
  <c r="J654" i="3"/>
  <c r="AK654" i="3" l="1"/>
  <c r="K654" i="3"/>
  <c r="L654" i="3" l="1"/>
  <c r="M654" i="3" l="1"/>
  <c r="N654" i="3" l="1"/>
  <c r="AH696" i="38" l="1"/>
  <c r="AG654" i="3" s="1"/>
  <c r="O654" i="3"/>
  <c r="AG696" i="38" l="1"/>
  <c r="AF654" i="3" s="1"/>
  <c r="P654" i="3"/>
  <c r="Q654" i="3" l="1"/>
  <c r="R654" i="3" l="1"/>
  <c r="S654" i="3" l="1"/>
  <c r="T654" i="3" l="1"/>
  <c r="U654" i="3" l="1"/>
  <c r="V654" i="3" l="1"/>
  <c r="W654" i="3" l="1"/>
  <c r="X654" i="3" l="1"/>
  <c r="Y654" i="3" l="1"/>
  <c r="Z654" i="3" l="1"/>
  <c r="AD696" i="38" l="1"/>
  <c r="AA654" i="3"/>
  <c r="AC654" i="3" l="1"/>
  <c r="H696" i="38"/>
  <c r="AE696" i="38" s="1"/>
  <c r="AB654" i="3"/>
  <c r="AI696" i="38" l="1"/>
  <c r="AH654" i="3" s="1"/>
  <c r="AD654" i="3"/>
  <c r="H654" i="3"/>
  <c r="C655" i="3"/>
  <c r="D655" i="3" l="1"/>
  <c r="E655" i="3" l="1"/>
  <c r="F655" i="3" l="1"/>
  <c r="I655" i="3" l="1"/>
  <c r="AJ697" i="38"/>
  <c r="AI655" i="3" s="1"/>
  <c r="G655" i="3"/>
  <c r="AJ655" i="3" l="1"/>
  <c r="J655" i="3"/>
  <c r="AK655" i="3" l="1"/>
  <c r="K655" i="3"/>
  <c r="L655" i="3" l="1"/>
  <c r="M655" i="3" l="1"/>
  <c r="N655" i="3" l="1"/>
  <c r="AG697" i="38" l="1"/>
  <c r="AF655" i="3" s="1"/>
  <c r="AH697" i="38"/>
  <c r="AG655" i="3" s="1"/>
  <c r="O655" i="3"/>
  <c r="P655" i="3" l="1"/>
  <c r="Q655" i="3" l="1"/>
  <c r="R655" i="3" l="1"/>
  <c r="S655" i="3" l="1"/>
  <c r="T655" i="3" l="1"/>
  <c r="U655" i="3" l="1"/>
  <c r="V655" i="3" l="1"/>
  <c r="W655" i="3" l="1"/>
  <c r="X655" i="3" l="1"/>
  <c r="Y655" i="3" l="1"/>
  <c r="Z655" i="3" l="1"/>
  <c r="AD697" i="38" l="1"/>
  <c r="AA655" i="3"/>
  <c r="AC655" i="3" l="1"/>
  <c r="H697" i="38"/>
  <c r="AE697" i="38" s="1"/>
  <c r="AB655" i="3"/>
  <c r="AI697" i="38" l="1"/>
  <c r="AH655" i="3" s="1"/>
  <c r="AD655" i="3"/>
  <c r="H655" i="3"/>
  <c r="C656" i="3"/>
  <c r="D656" i="3" l="1"/>
  <c r="E656" i="3" l="1"/>
  <c r="F656" i="3" l="1"/>
  <c r="I656" i="3" l="1"/>
  <c r="AJ698" i="38"/>
  <c r="AI656" i="3" s="1"/>
  <c r="G656" i="3"/>
  <c r="AJ656" i="3" l="1"/>
  <c r="J656" i="3"/>
  <c r="AK656" i="3" l="1"/>
  <c r="K656" i="3"/>
  <c r="L656" i="3" l="1"/>
  <c r="M656" i="3" l="1"/>
  <c r="N656" i="3" l="1"/>
  <c r="AH698" i="38" l="1"/>
  <c r="AG656" i="3" s="1"/>
  <c r="AG698" i="38"/>
  <c r="AF656" i="3" s="1"/>
  <c r="O656" i="3"/>
  <c r="P656" i="3" l="1"/>
  <c r="Q656" i="3" l="1"/>
  <c r="R656" i="3" l="1"/>
  <c r="S656" i="3" l="1"/>
  <c r="T656" i="3" l="1"/>
  <c r="U656" i="3" l="1"/>
  <c r="V656" i="3" l="1"/>
  <c r="W656" i="3" l="1"/>
  <c r="X656" i="3" l="1"/>
  <c r="Y656" i="3" l="1"/>
  <c r="Z656" i="3" l="1"/>
  <c r="AD698" i="38" l="1"/>
  <c r="AA656" i="3"/>
  <c r="AC656" i="3" l="1"/>
  <c r="H698" i="38"/>
  <c r="AE698" i="38" s="1"/>
  <c r="AB656" i="3"/>
  <c r="AI698" i="38" l="1"/>
  <c r="AH656" i="3" s="1"/>
  <c r="H656" i="3"/>
  <c r="AD656" i="3"/>
  <c r="C657" i="3"/>
  <c r="D657" i="3" l="1"/>
  <c r="E657" i="3" l="1"/>
  <c r="F657" i="3" l="1"/>
  <c r="I657" i="3" l="1"/>
  <c r="AJ699" i="38"/>
  <c r="AI657" i="3" s="1"/>
  <c r="G657" i="3"/>
  <c r="AJ657" i="3" l="1"/>
  <c r="J657" i="3"/>
  <c r="AK657" i="3" l="1"/>
  <c r="K657" i="3"/>
  <c r="L657" i="3" l="1"/>
  <c r="M657" i="3" l="1"/>
  <c r="N657" i="3" l="1"/>
  <c r="AH699" i="38" l="1"/>
  <c r="AG657" i="3" s="1"/>
  <c r="AG699" i="38"/>
  <c r="AF657" i="3" s="1"/>
  <c r="O657" i="3"/>
  <c r="P657" i="3" l="1"/>
  <c r="Q657" i="3" l="1"/>
  <c r="R657" i="3" l="1"/>
  <c r="S657" i="3" l="1"/>
  <c r="T657" i="3" l="1"/>
  <c r="U657" i="3" l="1"/>
  <c r="V657" i="3" l="1"/>
  <c r="W657" i="3" l="1"/>
  <c r="X657" i="3" l="1"/>
  <c r="Y657" i="3" l="1"/>
  <c r="Z657" i="3" l="1"/>
  <c r="AD699" i="38" l="1"/>
  <c r="AA657" i="3"/>
  <c r="AC657" i="3" l="1"/>
  <c r="H699" i="38"/>
  <c r="AE699" i="38" s="1"/>
  <c r="AB657" i="3"/>
  <c r="AI699" i="38" l="1"/>
  <c r="AH657" i="3" s="1"/>
  <c r="H657" i="3"/>
  <c r="AD657" i="3"/>
  <c r="C658" i="3"/>
  <c r="D658" i="3" l="1"/>
  <c r="E658" i="3" l="1"/>
  <c r="F658" i="3" l="1"/>
  <c r="I658" i="3" l="1"/>
  <c r="AJ700" i="38"/>
  <c r="AI658" i="3" s="1"/>
  <c r="G658" i="3"/>
  <c r="AJ658" i="3" l="1"/>
  <c r="J658" i="3"/>
  <c r="AK658" i="3" l="1"/>
  <c r="K658" i="3"/>
  <c r="L658" i="3" l="1"/>
  <c r="M658" i="3" l="1"/>
  <c r="N658" i="3" l="1"/>
  <c r="AG700" i="38" l="1"/>
  <c r="AF658" i="3" s="1"/>
  <c r="O658" i="3"/>
  <c r="AH700" i="38" l="1"/>
  <c r="AG658" i="3" s="1"/>
  <c r="P658" i="3"/>
  <c r="Q658" i="3" l="1"/>
  <c r="R658" i="3" l="1"/>
  <c r="S658" i="3" l="1"/>
  <c r="T658" i="3" l="1"/>
  <c r="U658" i="3" l="1"/>
  <c r="V658" i="3" l="1"/>
  <c r="W658" i="3" l="1"/>
  <c r="X658" i="3" l="1"/>
  <c r="Y658" i="3" l="1"/>
  <c r="Z658" i="3" l="1"/>
  <c r="AD700" i="38" l="1"/>
  <c r="AA658" i="3"/>
  <c r="AC658" i="3" l="1"/>
  <c r="H700" i="38"/>
  <c r="AE700" i="38" s="1"/>
  <c r="AB658" i="3"/>
  <c r="AI700" i="38" l="1"/>
  <c r="AH658" i="3" s="1"/>
  <c r="H658" i="3"/>
  <c r="AD658" i="3"/>
  <c r="C659" i="3"/>
  <c r="D659" i="3" l="1"/>
  <c r="E659" i="3" l="1"/>
  <c r="F659" i="3" l="1"/>
  <c r="I659" i="3" l="1"/>
  <c r="AJ701" i="38"/>
  <c r="AI659" i="3" s="1"/>
  <c r="G659" i="3"/>
  <c r="AJ659" i="3" l="1"/>
  <c r="J659" i="3"/>
  <c r="AK659" i="3" l="1"/>
  <c r="K659" i="3"/>
  <c r="L659" i="3" l="1"/>
  <c r="M659" i="3" l="1"/>
  <c r="N659" i="3" l="1"/>
  <c r="AG701" i="38" l="1"/>
  <c r="AF659" i="3" s="1"/>
  <c r="AH701" i="38"/>
  <c r="AG659" i="3" s="1"/>
  <c r="O659" i="3"/>
  <c r="P659" i="3" l="1"/>
  <c r="Q659" i="3" l="1"/>
  <c r="R659" i="3" l="1"/>
  <c r="S659" i="3" l="1"/>
  <c r="T659" i="3" l="1"/>
  <c r="U659" i="3" l="1"/>
  <c r="V659" i="3" l="1"/>
  <c r="W659" i="3" l="1"/>
  <c r="X659" i="3" l="1"/>
  <c r="Y659" i="3" l="1"/>
  <c r="Z659" i="3" l="1"/>
  <c r="AD701" i="38" l="1"/>
  <c r="AA659" i="3"/>
  <c r="AC659" i="3" l="1"/>
  <c r="H701" i="38"/>
  <c r="AE701" i="38" s="1"/>
  <c r="AB659" i="3"/>
  <c r="AI701" i="38" l="1"/>
  <c r="AH659" i="3" s="1"/>
  <c r="AD659" i="3"/>
  <c r="H659" i="3"/>
  <c r="C660" i="3"/>
  <c r="D660" i="3" l="1"/>
  <c r="E660" i="3" l="1"/>
  <c r="F660" i="3" l="1"/>
  <c r="I660" i="3" l="1"/>
  <c r="AJ702" i="38"/>
  <c r="AI660" i="3" s="1"/>
  <c r="G660" i="3"/>
  <c r="AJ660" i="3" l="1"/>
  <c r="J660" i="3"/>
  <c r="AK660" i="3" l="1"/>
  <c r="K660" i="3"/>
  <c r="L660" i="3" l="1"/>
  <c r="M660" i="3" l="1"/>
  <c r="N660" i="3" l="1"/>
  <c r="AH702" i="38" l="1"/>
  <c r="AG660" i="3" s="1"/>
  <c r="AG702" i="38"/>
  <c r="AF660" i="3" s="1"/>
  <c r="O660" i="3"/>
  <c r="P660" i="3" l="1"/>
  <c r="Q660" i="3" l="1"/>
  <c r="R660" i="3" l="1"/>
  <c r="S660" i="3" l="1"/>
  <c r="T660" i="3" l="1"/>
  <c r="U660" i="3" l="1"/>
  <c r="V660" i="3" l="1"/>
  <c r="W660" i="3" l="1"/>
  <c r="X660" i="3" l="1"/>
  <c r="Y660" i="3" l="1"/>
  <c r="Z660" i="3" l="1"/>
  <c r="AD702" i="38" l="1"/>
  <c r="AA660" i="3"/>
  <c r="AC660" i="3" l="1"/>
  <c r="H702" i="38"/>
  <c r="AE702" i="38" s="1"/>
  <c r="AB660" i="3"/>
  <c r="AI702" i="38" l="1"/>
  <c r="AH660" i="3" s="1"/>
  <c r="AD660" i="3"/>
  <c r="H660" i="3"/>
  <c r="C661" i="3"/>
  <c r="D661" i="3" l="1"/>
  <c r="E661" i="3" l="1"/>
  <c r="F661" i="3" l="1"/>
  <c r="I661" i="3" l="1"/>
  <c r="AJ703" i="38"/>
  <c r="AI661" i="3" s="1"/>
  <c r="G661" i="3"/>
  <c r="AJ661" i="3" l="1"/>
  <c r="J661" i="3"/>
  <c r="AK661" i="3" l="1"/>
  <c r="K661" i="3"/>
  <c r="L661" i="3" l="1"/>
  <c r="M661" i="3" l="1"/>
  <c r="N661" i="3" l="1"/>
  <c r="AH703" i="38" l="1"/>
  <c r="AG661" i="3" s="1"/>
  <c r="AG703" i="38"/>
  <c r="AF661" i="3" s="1"/>
  <c r="O661" i="3"/>
  <c r="P661" i="3" l="1"/>
  <c r="Q661" i="3" l="1"/>
  <c r="R661" i="3" l="1"/>
  <c r="S661" i="3" l="1"/>
  <c r="T661" i="3" l="1"/>
  <c r="U661" i="3" l="1"/>
  <c r="V661" i="3" l="1"/>
  <c r="W661" i="3" l="1"/>
  <c r="X661" i="3" l="1"/>
  <c r="Y661" i="3" l="1"/>
  <c r="Z661" i="3" l="1"/>
  <c r="AD703" i="38" l="1"/>
  <c r="AA661" i="3"/>
  <c r="AC661" i="3" l="1"/>
  <c r="H703" i="38"/>
  <c r="AE703" i="38" s="1"/>
  <c r="AB661" i="3"/>
  <c r="AI703" i="38" l="1"/>
  <c r="AH661" i="3" s="1"/>
  <c r="H661" i="3"/>
  <c r="AD661" i="3"/>
  <c r="C662" i="3"/>
  <c r="D662" i="3" l="1"/>
  <c r="E662" i="3" l="1"/>
  <c r="F662" i="3" l="1"/>
  <c r="I662" i="3" l="1"/>
  <c r="AJ704" i="38"/>
  <c r="AI662" i="3" s="1"/>
  <c r="G662" i="3"/>
  <c r="AJ662" i="3" l="1"/>
  <c r="J662" i="3"/>
  <c r="AK662" i="3" l="1"/>
  <c r="K662" i="3"/>
  <c r="L662" i="3" l="1"/>
  <c r="M662" i="3" l="1"/>
  <c r="N662" i="3" l="1"/>
  <c r="AH704" i="38" l="1"/>
  <c r="AG662" i="3" s="1"/>
  <c r="AG704" i="38"/>
  <c r="AF662" i="3" s="1"/>
  <c r="O662" i="3"/>
  <c r="P662" i="3" l="1"/>
  <c r="Q662" i="3" l="1"/>
  <c r="R662" i="3" l="1"/>
  <c r="S662" i="3" l="1"/>
  <c r="T662" i="3" l="1"/>
  <c r="U662" i="3" l="1"/>
  <c r="V662" i="3" l="1"/>
  <c r="W662" i="3" l="1"/>
  <c r="X662" i="3" l="1"/>
  <c r="Y662" i="3" l="1"/>
  <c r="Z662" i="3" l="1"/>
  <c r="AD704" i="38" l="1"/>
  <c r="AA662" i="3"/>
  <c r="AC662" i="3" l="1"/>
  <c r="H704" i="38"/>
  <c r="AE704" i="38" s="1"/>
  <c r="AB662" i="3"/>
  <c r="AI704" i="38" l="1"/>
  <c r="AH662" i="3" s="1"/>
  <c r="AD662" i="3"/>
  <c r="H662" i="3"/>
  <c r="C663" i="3"/>
  <c r="D663" i="3" l="1"/>
  <c r="E663" i="3" l="1"/>
  <c r="F663" i="3" l="1"/>
  <c r="I663" i="3" l="1"/>
  <c r="AJ705" i="38"/>
  <c r="AI663" i="3" s="1"/>
  <c r="G663" i="3"/>
  <c r="AJ663" i="3" l="1"/>
  <c r="J663" i="3"/>
  <c r="AK663" i="3" l="1"/>
  <c r="K663" i="3"/>
  <c r="L663" i="3" l="1"/>
  <c r="M663" i="3" l="1"/>
  <c r="N663" i="3" l="1"/>
  <c r="AG705" i="38" l="1"/>
  <c r="AF663" i="3" s="1"/>
  <c r="AH705" i="38"/>
  <c r="AG663" i="3" s="1"/>
  <c r="O663" i="3"/>
  <c r="P663" i="3" l="1"/>
  <c r="Q663" i="3" l="1"/>
  <c r="R663" i="3" l="1"/>
  <c r="S663" i="3" l="1"/>
  <c r="T663" i="3" l="1"/>
  <c r="U663" i="3" l="1"/>
  <c r="V663" i="3" l="1"/>
  <c r="W663" i="3" l="1"/>
  <c r="X663" i="3" l="1"/>
  <c r="Y663" i="3" l="1"/>
  <c r="Z663" i="3" l="1"/>
  <c r="AD705" i="38" l="1"/>
  <c r="AA663" i="3"/>
  <c r="AC663" i="3" l="1"/>
  <c r="H705" i="38"/>
  <c r="AE705" i="38" s="1"/>
  <c r="AB663" i="3"/>
  <c r="AI705" i="38" l="1"/>
  <c r="AH663" i="3" s="1"/>
  <c r="AD663" i="3"/>
  <c r="H663" i="3"/>
  <c r="C664" i="3"/>
  <c r="D664" i="3" l="1"/>
  <c r="E664" i="3" l="1"/>
  <c r="F664" i="3" l="1"/>
  <c r="I664" i="3" l="1"/>
  <c r="AJ706" i="38"/>
  <c r="AI664" i="3" s="1"/>
  <c r="G664" i="3"/>
  <c r="AJ664" i="3" l="1"/>
  <c r="J664" i="3"/>
  <c r="AK664" i="3" l="1"/>
  <c r="K664" i="3"/>
  <c r="L664" i="3" l="1"/>
  <c r="M664" i="3" l="1"/>
  <c r="N664" i="3" l="1"/>
  <c r="AH706" i="38" l="1"/>
  <c r="AG664" i="3" s="1"/>
  <c r="AG706" i="38"/>
  <c r="AF664" i="3" s="1"/>
  <c r="O664" i="3"/>
  <c r="P664" i="3" l="1"/>
  <c r="Q664" i="3" l="1"/>
  <c r="R664" i="3" l="1"/>
  <c r="S664" i="3" l="1"/>
  <c r="T664" i="3" l="1"/>
  <c r="U664" i="3" l="1"/>
  <c r="V664" i="3" l="1"/>
  <c r="W664" i="3" l="1"/>
  <c r="X664" i="3" l="1"/>
  <c r="Y664" i="3" l="1"/>
  <c r="Z664" i="3" l="1"/>
  <c r="AD706" i="38" l="1"/>
  <c r="AA664" i="3"/>
  <c r="AC664" i="3" l="1"/>
  <c r="H706" i="38"/>
  <c r="AE706" i="38" s="1"/>
  <c r="AB664" i="3"/>
  <c r="AI706" i="38" l="1"/>
  <c r="AH664" i="3" s="1"/>
  <c r="H664" i="3"/>
  <c r="AD664" i="3"/>
  <c r="C665" i="3"/>
  <c r="D665" i="3" l="1"/>
  <c r="E665" i="3" l="1"/>
  <c r="F665" i="3" l="1"/>
  <c r="I665" i="3" l="1"/>
  <c r="AJ707" i="38"/>
  <c r="AI665" i="3" s="1"/>
  <c r="G665" i="3"/>
  <c r="AJ665" i="3" l="1"/>
  <c r="J665" i="3"/>
  <c r="AK665" i="3" l="1"/>
  <c r="K665" i="3"/>
  <c r="L665" i="3" l="1"/>
  <c r="M665" i="3" l="1"/>
  <c r="N665" i="3" l="1"/>
  <c r="AH707" i="38" l="1"/>
  <c r="AG665" i="3" s="1"/>
  <c r="AG707" i="38"/>
  <c r="AF665" i="3" s="1"/>
  <c r="O665" i="3"/>
  <c r="P665" i="3" l="1"/>
  <c r="Q665" i="3" l="1"/>
  <c r="R665" i="3" l="1"/>
  <c r="S665" i="3" l="1"/>
  <c r="T665" i="3" l="1"/>
  <c r="U665" i="3" l="1"/>
  <c r="V665" i="3" l="1"/>
  <c r="W665" i="3" l="1"/>
  <c r="X665" i="3" l="1"/>
  <c r="Y665" i="3" l="1"/>
  <c r="Z665" i="3" l="1"/>
  <c r="AD707" i="38" l="1"/>
  <c r="AA665" i="3"/>
  <c r="AC665" i="3" l="1"/>
  <c r="H707" i="38"/>
  <c r="AE707" i="38" s="1"/>
  <c r="AB665" i="3"/>
  <c r="AI707" i="38" l="1"/>
  <c r="AH665" i="3" s="1"/>
  <c r="AD665" i="3"/>
  <c r="H665" i="3"/>
  <c r="C666" i="3"/>
  <c r="D666" i="3" l="1"/>
  <c r="E666" i="3" l="1"/>
  <c r="F666" i="3" l="1"/>
  <c r="I666" i="3" l="1"/>
  <c r="AJ708" i="38"/>
  <c r="AI666" i="3" s="1"/>
  <c r="G666" i="3"/>
  <c r="AJ666" i="3" l="1"/>
  <c r="J666" i="3"/>
  <c r="AK666" i="3" l="1"/>
  <c r="K666" i="3"/>
  <c r="L666" i="3" l="1"/>
  <c r="M666" i="3" l="1"/>
  <c r="N666" i="3" l="1"/>
  <c r="AG708" i="38" l="1"/>
  <c r="AF666" i="3" s="1"/>
  <c r="AH708" i="38"/>
  <c r="AG666" i="3" s="1"/>
  <c r="O666" i="3"/>
  <c r="P666" i="3" l="1"/>
  <c r="Q666" i="3" l="1"/>
  <c r="R666" i="3" l="1"/>
  <c r="S666" i="3" l="1"/>
  <c r="T666" i="3" l="1"/>
  <c r="U666" i="3" l="1"/>
  <c r="V666" i="3" l="1"/>
  <c r="W666" i="3" l="1"/>
  <c r="X666" i="3" l="1"/>
  <c r="Y666" i="3" l="1"/>
  <c r="Z666" i="3" l="1"/>
  <c r="AD708" i="38" l="1"/>
  <c r="AA666" i="3"/>
  <c r="AC666" i="3" l="1"/>
  <c r="H708" i="38"/>
  <c r="AE708" i="38" s="1"/>
  <c r="AB666" i="3"/>
  <c r="AI708" i="38" l="1"/>
  <c r="AH666" i="3" s="1"/>
  <c r="H666" i="3"/>
  <c r="AD666" i="3"/>
  <c r="C667" i="3"/>
  <c r="D667" i="3" l="1"/>
  <c r="E667" i="3" l="1"/>
  <c r="F667" i="3" l="1"/>
  <c r="I667" i="3" l="1"/>
  <c r="AJ709" i="38"/>
  <c r="AI667" i="3" s="1"/>
  <c r="G667" i="3"/>
  <c r="AJ667" i="3" l="1"/>
  <c r="J667" i="3"/>
  <c r="AK667" i="3" l="1"/>
  <c r="K667" i="3"/>
  <c r="L667" i="3" l="1"/>
  <c r="M667" i="3" l="1"/>
  <c r="N667" i="3" l="1"/>
  <c r="AG709" i="38" l="1"/>
  <c r="AF667" i="3" s="1"/>
  <c r="AH709" i="38"/>
  <c r="AG667" i="3" s="1"/>
  <c r="O667" i="3"/>
  <c r="P667" i="3" l="1"/>
  <c r="Q667" i="3" l="1"/>
  <c r="R667" i="3" l="1"/>
  <c r="S667" i="3" l="1"/>
  <c r="T667" i="3" l="1"/>
  <c r="U667" i="3" l="1"/>
  <c r="V667" i="3" l="1"/>
  <c r="W667" i="3" l="1"/>
  <c r="X667" i="3" l="1"/>
  <c r="Y667" i="3" l="1"/>
  <c r="Z667" i="3" l="1"/>
  <c r="AD709" i="38" l="1"/>
  <c r="AA667" i="3"/>
  <c r="AC667" i="3" l="1"/>
  <c r="H709" i="38"/>
  <c r="AE709" i="38" s="1"/>
  <c r="AB667" i="3"/>
  <c r="AI709" i="38" l="1"/>
  <c r="AH667" i="3" s="1"/>
  <c r="AD667" i="3"/>
  <c r="H667" i="3"/>
  <c r="C668" i="3"/>
  <c r="D668" i="3" l="1"/>
  <c r="E668" i="3" l="1"/>
  <c r="F668" i="3" l="1"/>
  <c r="I668" i="3" l="1"/>
  <c r="AJ710" i="38"/>
  <c r="AI668" i="3" s="1"/>
  <c r="G668" i="3"/>
  <c r="AJ668" i="3" l="1"/>
  <c r="J668" i="3"/>
  <c r="AK668" i="3" l="1"/>
  <c r="K668" i="3"/>
  <c r="L668" i="3" l="1"/>
  <c r="M668" i="3" l="1"/>
  <c r="N668" i="3" l="1"/>
  <c r="AH710" i="38" l="1"/>
  <c r="AG668" i="3" s="1"/>
  <c r="AG710" i="38"/>
  <c r="AF668" i="3" s="1"/>
  <c r="O668" i="3"/>
  <c r="P668" i="3" l="1"/>
  <c r="Q668" i="3" l="1"/>
  <c r="R668" i="3" l="1"/>
  <c r="S668" i="3" l="1"/>
  <c r="T668" i="3" l="1"/>
  <c r="U668" i="3" l="1"/>
  <c r="V668" i="3" l="1"/>
  <c r="W668" i="3" l="1"/>
  <c r="X668" i="3" l="1"/>
  <c r="Y668" i="3" l="1"/>
  <c r="Z668" i="3" l="1"/>
  <c r="AD710" i="38" l="1"/>
  <c r="AA668" i="3"/>
  <c r="AC668" i="3" l="1"/>
  <c r="H710" i="38"/>
  <c r="AE710" i="38" s="1"/>
  <c r="AB668" i="3"/>
  <c r="AI710" i="38" l="1"/>
  <c r="AH668" i="3" s="1"/>
  <c r="AD668" i="3"/>
  <c r="H668" i="3"/>
  <c r="C669" i="3"/>
  <c r="D669" i="3" l="1"/>
  <c r="E669" i="3" l="1"/>
  <c r="F669" i="3" l="1"/>
  <c r="I669" i="3" l="1"/>
  <c r="AJ711" i="38"/>
  <c r="AI669" i="3" s="1"/>
  <c r="G669" i="3"/>
  <c r="AJ669" i="3" l="1"/>
  <c r="J669" i="3"/>
  <c r="AK669" i="3" l="1"/>
  <c r="K669" i="3"/>
  <c r="L669" i="3" l="1"/>
  <c r="M669" i="3" l="1"/>
  <c r="N669" i="3" l="1"/>
  <c r="AH711" i="38" l="1"/>
  <c r="AG669" i="3" s="1"/>
  <c r="AG711" i="38"/>
  <c r="AF669" i="3" s="1"/>
  <c r="O669" i="3"/>
  <c r="P669" i="3" l="1"/>
  <c r="Q669" i="3" l="1"/>
  <c r="R669" i="3" l="1"/>
  <c r="S669" i="3" l="1"/>
  <c r="T669" i="3" l="1"/>
  <c r="U669" i="3" l="1"/>
  <c r="V669" i="3" l="1"/>
  <c r="W669" i="3" l="1"/>
  <c r="X669" i="3" l="1"/>
  <c r="Y669" i="3" l="1"/>
  <c r="Z669" i="3" l="1"/>
  <c r="AD711" i="38" l="1"/>
  <c r="AA669" i="3"/>
  <c r="AC669" i="3" l="1"/>
  <c r="H711" i="38"/>
  <c r="AE711" i="38" s="1"/>
  <c r="AB669" i="3"/>
  <c r="AI711" i="38" l="1"/>
  <c r="AH669" i="3" s="1"/>
  <c r="AD669" i="3"/>
  <c r="H669" i="3"/>
  <c r="C670" i="3"/>
  <c r="D670" i="3" l="1"/>
  <c r="E670" i="3" l="1"/>
  <c r="F670" i="3" l="1"/>
  <c r="I670" i="3" l="1"/>
  <c r="AJ712" i="38"/>
  <c r="AI670" i="3" s="1"/>
  <c r="G670" i="3"/>
  <c r="AJ670" i="3" l="1"/>
  <c r="J670" i="3"/>
  <c r="AK670" i="3" l="1"/>
  <c r="K670" i="3"/>
  <c r="L670" i="3" l="1"/>
  <c r="M670" i="3" l="1"/>
  <c r="N670" i="3" l="1"/>
  <c r="AG712" i="38" l="1"/>
  <c r="AF670" i="3" s="1"/>
  <c r="AH712" i="38"/>
  <c r="AG670" i="3" s="1"/>
  <c r="O670" i="3"/>
  <c r="P670" i="3" l="1"/>
  <c r="Q670" i="3" l="1"/>
  <c r="R670" i="3" l="1"/>
  <c r="S670" i="3" l="1"/>
  <c r="T670" i="3" l="1"/>
  <c r="U670" i="3" l="1"/>
  <c r="V670" i="3" l="1"/>
  <c r="W670" i="3" l="1"/>
  <c r="X670" i="3" l="1"/>
  <c r="Y670" i="3" l="1"/>
  <c r="Z670" i="3" l="1"/>
  <c r="AD712" i="38" l="1"/>
  <c r="AA670" i="3"/>
  <c r="AC670" i="3" l="1"/>
  <c r="H712" i="38"/>
  <c r="AE712" i="38" s="1"/>
  <c r="AB670" i="3"/>
  <c r="AI712" i="38" l="1"/>
  <c r="AH670" i="3" s="1"/>
  <c r="H670" i="3"/>
  <c r="AD670" i="3"/>
  <c r="C671" i="3"/>
  <c r="D671" i="3" l="1"/>
  <c r="E671" i="3" l="1"/>
  <c r="F671" i="3" l="1"/>
  <c r="I671" i="3" l="1"/>
  <c r="AJ713" i="38"/>
  <c r="AI671" i="3" s="1"/>
  <c r="G671" i="3"/>
  <c r="AJ671" i="3" l="1"/>
  <c r="J671" i="3"/>
  <c r="AK671" i="3" l="1"/>
  <c r="K671" i="3"/>
  <c r="L671" i="3" l="1"/>
  <c r="M671" i="3" l="1"/>
  <c r="N671" i="3" l="1"/>
  <c r="AG713" i="38" l="1"/>
  <c r="AF671" i="3" s="1"/>
  <c r="AH713" i="38"/>
  <c r="AG671" i="3" s="1"/>
  <c r="O671" i="3"/>
  <c r="P671" i="3" l="1"/>
  <c r="Q671" i="3" l="1"/>
  <c r="R671" i="3" l="1"/>
  <c r="S671" i="3" l="1"/>
  <c r="T671" i="3" l="1"/>
  <c r="U671" i="3" l="1"/>
  <c r="V671" i="3" l="1"/>
  <c r="W671" i="3" l="1"/>
  <c r="X671" i="3" l="1"/>
  <c r="Y671" i="3" l="1"/>
  <c r="Z671" i="3" l="1"/>
  <c r="AD713" i="38" l="1"/>
  <c r="AA671" i="3"/>
  <c r="AC671" i="3" l="1"/>
  <c r="H713" i="38"/>
  <c r="AE713" i="38" s="1"/>
  <c r="AB671" i="3"/>
  <c r="AI713" i="38" l="1"/>
  <c r="AH671" i="3" s="1"/>
  <c r="H671" i="3"/>
  <c r="AD671" i="3"/>
  <c r="C672" i="3"/>
  <c r="D672" i="3" l="1"/>
  <c r="E672" i="3" l="1"/>
  <c r="F672" i="3" l="1"/>
  <c r="I672" i="3" l="1"/>
  <c r="AJ714" i="38"/>
  <c r="AI672" i="3" s="1"/>
  <c r="G672" i="3"/>
  <c r="AJ672" i="3" l="1"/>
  <c r="J672" i="3"/>
  <c r="AK672" i="3" l="1"/>
  <c r="K672" i="3"/>
  <c r="L672" i="3" l="1"/>
  <c r="M672" i="3" l="1"/>
  <c r="N672" i="3" l="1"/>
  <c r="AH714" i="38" l="1"/>
  <c r="AG672" i="3" s="1"/>
  <c r="AG714" i="38"/>
  <c r="AF672" i="3" s="1"/>
  <c r="O672" i="3"/>
  <c r="P672" i="3" l="1"/>
  <c r="Q672" i="3" l="1"/>
  <c r="R672" i="3" l="1"/>
  <c r="S672" i="3" l="1"/>
  <c r="T672" i="3" l="1"/>
  <c r="U672" i="3" l="1"/>
  <c r="V672" i="3" l="1"/>
  <c r="W672" i="3" l="1"/>
  <c r="X672" i="3" l="1"/>
  <c r="Y672" i="3" l="1"/>
  <c r="Z672" i="3" l="1"/>
  <c r="AD714" i="38" l="1"/>
  <c r="AA672" i="3"/>
  <c r="AC672" i="3" l="1"/>
  <c r="H714" i="38"/>
  <c r="AE714" i="38" s="1"/>
  <c r="AB672" i="3"/>
  <c r="AI714" i="38" l="1"/>
  <c r="AH672" i="3" s="1"/>
  <c r="AD672" i="3"/>
  <c r="H672" i="3"/>
  <c r="C673" i="3"/>
  <c r="D673" i="3" l="1"/>
  <c r="E673" i="3" l="1"/>
  <c r="F673" i="3" l="1"/>
  <c r="I673" i="3" l="1"/>
  <c r="AJ715" i="38"/>
  <c r="AI673" i="3" s="1"/>
  <c r="G673" i="3"/>
  <c r="AJ673" i="3" l="1"/>
  <c r="J673" i="3"/>
  <c r="AK673" i="3" l="1"/>
  <c r="K673" i="3"/>
  <c r="L673" i="3" l="1"/>
  <c r="M673" i="3" l="1"/>
  <c r="N673" i="3" l="1"/>
  <c r="AH715" i="38" l="1"/>
  <c r="AG673" i="3" s="1"/>
  <c r="AG715" i="38"/>
  <c r="AF673" i="3" s="1"/>
  <c r="O673" i="3"/>
  <c r="P673" i="3" l="1"/>
  <c r="Q673" i="3" l="1"/>
  <c r="R673" i="3" l="1"/>
  <c r="S673" i="3" l="1"/>
  <c r="T673" i="3" l="1"/>
  <c r="U673" i="3" l="1"/>
  <c r="V673" i="3" l="1"/>
  <c r="W673" i="3" l="1"/>
  <c r="X673" i="3" l="1"/>
  <c r="Y673" i="3" l="1"/>
  <c r="Z673" i="3" l="1"/>
  <c r="AD715" i="38" l="1"/>
  <c r="AA673" i="3"/>
  <c r="AC673" i="3" l="1"/>
  <c r="H715" i="38"/>
  <c r="AE715" i="38" s="1"/>
  <c r="AB673" i="3"/>
  <c r="AI715" i="38" l="1"/>
  <c r="AH673" i="3" s="1"/>
  <c r="H673" i="3"/>
  <c r="AD673" i="3"/>
  <c r="C674" i="3"/>
  <c r="D674" i="3" l="1"/>
  <c r="E674" i="3" l="1"/>
  <c r="F674" i="3" l="1"/>
  <c r="I674" i="3" l="1"/>
  <c r="AJ716" i="38"/>
  <c r="AI674" i="3" s="1"/>
  <c r="G674" i="3"/>
  <c r="AJ674" i="3" l="1"/>
  <c r="J674" i="3"/>
  <c r="AK674" i="3" l="1"/>
  <c r="K674" i="3"/>
  <c r="L674" i="3" l="1"/>
  <c r="M674" i="3" l="1"/>
  <c r="N674" i="3" l="1"/>
  <c r="AG716" i="38" l="1"/>
  <c r="AF674" i="3" s="1"/>
  <c r="AH716" i="38"/>
  <c r="AG674" i="3" s="1"/>
  <c r="O674" i="3"/>
  <c r="P674" i="3" l="1"/>
  <c r="Q674" i="3" l="1"/>
  <c r="R674" i="3" l="1"/>
  <c r="S674" i="3" l="1"/>
  <c r="T674" i="3" l="1"/>
  <c r="U674" i="3" l="1"/>
  <c r="V674" i="3" l="1"/>
  <c r="W674" i="3" l="1"/>
  <c r="X674" i="3" l="1"/>
  <c r="Y674" i="3" l="1"/>
  <c r="Z674" i="3" l="1"/>
  <c r="AD716" i="38" l="1"/>
  <c r="AA674" i="3"/>
  <c r="AC674" i="3" l="1"/>
  <c r="H716" i="38"/>
  <c r="AE716" i="38" s="1"/>
  <c r="AB674" i="3"/>
  <c r="AI716" i="38" l="1"/>
  <c r="AH674" i="3" s="1"/>
  <c r="AD674" i="3"/>
  <c r="H674" i="3"/>
  <c r="C675" i="3"/>
  <c r="D675" i="3" l="1"/>
  <c r="E675" i="3" l="1"/>
  <c r="F675" i="3" l="1"/>
  <c r="I675" i="3" l="1"/>
  <c r="AJ717" i="38"/>
  <c r="AI675" i="3" s="1"/>
  <c r="G675" i="3"/>
  <c r="AJ675" i="3" l="1"/>
  <c r="J675" i="3"/>
  <c r="AK675" i="3" l="1"/>
  <c r="K675" i="3"/>
  <c r="L675" i="3" l="1"/>
  <c r="M675" i="3" l="1"/>
  <c r="N675" i="3" l="1"/>
  <c r="AG717" i="38" l="1"/>
  <c r="AF675" i="3" s="1"/>
  <c r="AH717" i="38"/>
  <c r="AG675" i="3" s="1"/>
  <c r="O675" i="3"/>
  <c r="P675" i="3" l="1"/>
  <c r="Q675" i="3" l="1"/>
  <c r="R675" i="3" l="1"/>
  <c r="S675" i="3" l="1"/>
  <c r="T675" i="3" l="1"/>
  <c r="U675" i="3" l="1"/>
  <c r="V675" i="3" l="1"/>
  <c r="W675" i="3" l="1"/>
  <c r="X675" i="3" l="1"/>
  <c r="Y675" i="3" l="1"/>
  <c r="Z675" i="3" l="1"/>
  <c r="AD717" i="38" l="1"/>
  <c r="AA675" i="3"/>
  <c r="AC675" i="3" l="1"/>
  <c r="H717" i="38"/>
  <c r="AE717" i="38" s="1"/>
  <c r="AB675" i="3"/>
  <c r="AI717" i="38" l="1"/>
  <c r="AH675" i="3" s="1"/>
  <c r="H675" i="3"/>
  <c r="AD675" i="3"/>
  <c r="C676" i="3"/>
  <c r="D676" i="3" l="1"/>
  <c r="E676" i="3" l="1"/>
  <c r="F676" i="3" l="1"/>
  <c r="I676" i="3" l="1"/>
  <c r="AJ718" i="38"/>
  <c r="AI676" i="3" s="1"/>
  <c r="G676" i="3"/>
  <c r="AJ676" i="3" l="1"/>
  <c r="J676" i="3"/>
  <c r="AK676" i="3" l="1"/>
  <c r="K676" i="3"/>
  <c r="L676" i="3" l="1"/>
  <c r="M676" i="3" l="1"/>
  <c r="N676" i="3" l="1"/>
  <c r="AH718" i="38" l="1"/>
  <c r="AG676" i="3" s="1"/>
  <c r="AG718" i="38"/>
  <c r="AF676" i="3" s="1"/>
  <c r="O676" i="3"/>
  <c r="P676" i="3" l="1"/>
  <c r="Q676" i="3" l="1"/>
  <c r="R676" i="3" l="1"/>
  <c r="S676" i="3" l="1"/>
  <c r="T676" i="3" l="1"/>
  <c r="U676" i="3" l="1"/>
  <c r="V676" i="3" l="1"/>
  <c r="W676" i="3" l="1"/>
  <c r="X676" i="3" l="1"/>
  <c r="Y676" i="3" l="1"/>
  <c r="Z676" i="3" l="1"/>
  <c r="AD718" i="38" l="1"/>
  <c r="AA676" i="3"/>
  <c r="AC676" i="3" l="1"/>
  <c r="H718" i="38"/>
  <c r="AE718" i="38" s="1"/>
  <c r="AB676" i="3"/>
  <c r="AI718" i="38" l="1"/>
  <c r="AH676" i="3" s="1"/>
  <c r="AD676" i="3"/>
  <c r="H676" i="3"/>
  <c r="C677" i="3"/>
  <c r="D677" i="3" l="1"/>
  <c r="E677" i="3" l="1"/>
  <c r="F677" i="3" l="1"/>
  <c r="I677" i="3" l="1"/>
  <c r="AJ719" i="38"/>
  <c r="AI677" i="3" s="1"/>
  <c r="G677" i="3"/>
  <c r="AJ677" i="3" l="1"/>
  <c r="J677" i="3"/>
  <c r="AK677" i="3" l="1"/>
  <c r="K677" i="3"/>
  <c r="L677" i="3" l="1"/>
  <c r="M677" i="3" l="1"/>
  <c r="N677" i="3" l="1"/>
  <c r="AH719" i="38" l="1"/>
  <c r="AG677" i="3" s="1"/>
  <c r="AG719" i="38"/>
  <c r="AF677" i="3" s="1"/>
  <c r="O677" i="3"/>
  <c r="P677" i="3" l="1"/>
  <c r="Q677" i="3" l="1"/>
  <c r="R677" i="3" l="1"/>
  <c r="S677" i="3" l="1"/>
  <c r="T677" i="3" l="1"/>
  <c r="U677" i="3" l="1"/>
  <c r="V677" i="3" l="1"/>
  <c r="W677" i="3" l="1"/>
  <c r="X677" i="3" l="1"/>
  <c r="Y677" i="3" l="1"/>
  <c r="Z677" i="3" l="1"/>
  <c r="AD719" i="38" l="1"/>
  <c r="AA677" i="3"/>
  <c r="AC677" i="3" l="1"/>
  <c r="H719" i="38"/>
  <c r="AE719" i="38" s="1"/>
  <c r="AB677" i="3"/>
  <c r="AI719" i="38" l="1"/>
  <c r="AH677" i="3" s="1"/>
  <c r="AD677" i="3"/>
  <c r="H677" i="3"/>
  <c r="C678" i="3"/>
  <c r="D678" i="3" l="1"/>
  <c r="E678" i="3" l="1"/>
  <c r="F678" i="3" l="1"/>
  <c r="I678" i="3" l="1"/>
  <c r="AJ720" i="38"/>
  <c r="AI678" i="3" s="1"/>
  <c r="G678" i="3"/>
  <c r="AJ678" i="3" l="1"/>
  <c r="J678" i="3"/>
  <c r="AK678" i="3" l="1"/>
  <c r="K678" i="3"/>
  <c r="L678" i="3" l="1"/>
  <c r="M678" i="3" l="1"/>
  <c r="N678" i="3" l="1"/>
  <c r="AG720" i="38" l="1"/>
  <c r="AF678" i="3" s="1"/>
  <c r="AH720" i="38"/>
  <c r="AG678" i="3" s="1"/>
  <c r="O678" i="3"/>
  <c r="P678" i="3" l="1"/>
  <c r="Q678" i="3" l="1"/>
  <c r="R678" i="3" l="1"/>
  <c r="S678" i="3" l="1"/>
  <c r="T678" i="3" l="1"/>
  <c r="U678" i="3" l="1"/>
  <c r="V678" i="3" l="1"/>
  <c r="W678" i="3" l="1"/>
  <c r="X678" i="3" l="1"/>
  <c r="Y678" i="3" l="1"/>
  <c r="Z678" i="3" l="1"/>
  <c r="AD720" i="38" l="1"/>
  <c r="AA678" i="3"/>
  <c r="AC678" i="3" l="1"/>
  <c r="H720" i="38"/>
  <c r="AE720" i="38" s="1"/>
  <c r="AB678" i="3"/>
  <c r="AI720" i="38" l="1"/>
  <c r="AH678" i="3" s="1"/>
  <c r="H678" i="3"/>
  <c r="AD678" i="3"/>
  <c r="C679" i="3"/>
  <c r="D679" i="3" l="1"/>
  <c r="E679" i="3" l="1"/>
  <c r="F679" i="3" l="1"/>
  <c r="I679" i="3" l="1"/>
  <c r="AJ721" i="38"/>
  <c r="AI679" i="3" s="1"/>
  <c r="G679" i="3"/>
  <c r="AJ679" i="3" l="1"/>
  <c r="J679" i="3"/>
  <c r="AK679" i="3" l="1"/>
  <c r="K679" i="3"/>
  <c r="L679" i="3" l="1"/>
  <c r="M679" i="3" l="1"/>
  <c r="N679" i="3" l="1"/>
  <c r="AG721" i="38" l="1"/>
  <c r="AF679" i="3" s="1"/>
  <c r="AH721" i="38"/>
  <c r="AG679" i="3" s="1"/>
  <c r="O679" i="3"/>
  <c r="P679" i="3" l="1"/>
  <c r="Q679" i="3" l="1"/>
  <c r="R679" i="3" l="1"/>
  <c r="S679" i="3" l="1"/>
  <c r="T679" i="3" l="1"/>
  <c r="U679" i="3" l="1"/>
  <c r="V679" i="3" l="1"/>
  <c r="W679" i="3" l="1"/>
  <c r="X679" i="3" l="1"/>
  <c r="Y679" i="3" l="1"/>
  <c r="Z679" i="3" l="1"/>
  <c r="AD721" i="38" l="1"/>
  <c r="AA679" i="3"/>
  <c r="AC679" i="3" l="1"/>
  <c r="H721" i="38"/>
  <c r="AE721" i="38" s="1"/>
  <c r="AB679" i="3"/>
  <c r="AI721" i="38" l="1"/>
  <c r="AH679" i="3" s="1"/>
  <c r="H679" i="3"/>
  <c r="AD679" i="3"/>
  <c r="C680" i="3"/>
  <c r="D680" i="3" l="1"/>
  <c r="E680" i="3" l="1"/>
  <c r="F680" i="3" l="1"/>
  <c r="I680" i="3" l="1"/>
  <c r="AJ722" i="38"/>
  <c r="AI680" i="3" s="1"/>
  <c r="G680" i="3"/>
  <c r="AJ680" i="3" l="1"/>
  <c r="J680" i="3"/>
  <c r="AK680" i="3" l="1"/>
  <c r="K680" i="3"/>
  <c r="L680" i="3" l="1"/>
  <c r="M680" i="3" l="1"/>
  <c r="N680" i="3" l="1"/>
  <c r="AH722" i="38" l="1"/>
  <c r="AG680" i="3" s="1"/>
  <c r="AG722" i="38"/>
  <c r="AF680" i="3" s="1"/>
  <c r="O680" i="3"/>
  <c r="P680" i="3" l="1"/>
  <c r="Q680" i="3" l="1"/>
  <c r="R680" i="3" l="1"/>
  <c r="S680" i="3" l="1"/>
  <c r="T680" i="3" l="1"/>
  <c r="U680" i="3" l="1"/>
  <c r="V680" i="3" l="1"/>
  <c r="W680" i="3" l="1"/>
  <c r="X680" i="3" l="1"/>
  <c r="Y680" i="3" l="1"/>
  <c r="Z680" i="3" l="1"/>
  <c r="AD722" i="38" l="1"/>
  <c r="AA680" i="3"/>
  <c r="AC680" i="3" l="1"/>
  <c r="H722" i="38"/>
  <c r="AE722" i="38" s="1"/>
  <c r="AB680" i="3"/>
  <c r="AI722" i="38" l="1"/>
  <c r="AH680" i="3" s="1"/>
  <c r="AD680" i="3"/>
  <c r="H680" i="3"/>
  <c r="C681" i="3"/>
  <c r="D681" i="3" l="1"/>
  <c r="E681" i="3" l="1"/>
  <c r="F681" i="3" l="1"/>
  <c r="I681" i="3" l="1"/>
  <c r="AJ723" i="38"/>
  <c r="AI681" i="3" s="1"/>
  <c r="G681" i="3"/>
  <c r="AJ681" i="3" l="1"/>
  <c r="J681" i="3"/>
  <c r="AK681" i="3" l="1"/>
  <c r="K681" i="3"/>
  <c r="L681" i="3" l="1"/>
  <c r="M681" i="3" l="1"/>
  <c r="N681" i="3" l="1"/>
  <c r="AH723" i="38" l="1"/>
  <c r="AG681" i="3" s="1"/>
  <c r="AG723" i="38"/>
  <c r="AF681" i="3" s="1"/>
  <c r="O681" i="3"/>
  <c r="P681" i="3" l="1"/>
  <c r="Q681" i="3" l="1"/>
  <c r="R681" i="3" l="1"/>
  <c r="S681" i="3" l="1"/>
  <c r="T681" i="3" l="1"/>
  <c r="U681" i="3" l="1"/>
  <c r="V681" i="3" l="1"/>
  <c r="W681" i="3" l="1"/>
  <c r="X681" i="3" l="1"/>
  <c r="Y681" i="3" l="1"/>
  <c r="Z681" i="3" l="1"/>
  <c r="AD723" i="38" l="1"/>
  <c r="AA681" i="3"/>
  <c r="AC681" i="3" l="1"/>
  <c r="H723" i="38"/>
  <c r="AE723" i="38" s="1"/>
  <c r="AB681" i="3"/>
  <c r="AI723" i="38" l="1"/>
  <c r="AH681" i="3" s="1"/>
  <c r="H681" i="3"/>
  <c r="AD681" i="3"/>
  <c r="C682" i="3"/>
  <c r="D682" i="3" l="1"/>
  <c r="E682" i="3" l="1"/>
  <c r="F682" i="3" l="1"/>
  <c r="I682" i="3" l="1"/>
  <c r="AJ724" i="38"/>
  <c r="AI682" i="3" s="1"/>
  <c r="G682" i="3"/>
  <c r="AJ682" i="3" l="1"/>
  <c r="J682" i="3"/>
  <c r="AK682" i="3" l="1"/>
  <c r="K682" i="3"/>
  <c r="L682" i="3" l="1"/>
  <c r="M682" i="3" l="1"/>
  <c r="N682" i="3" l="1"/>
  <c r="AG724" i="38" l="1"/>
  <c r="AF682" i="3" s="1"/>
  <c r="AH724" i="38"/>
  <c r="AG682" i="3" s="1"/>
  <c r="O682" i="3"/>
  <c r="P682" i="3" l="1"/>
  <c r="Q682" i="3" l="1"/>
  <c r="R682" i="3" l="1"/>
  <c r="S682" i="3" l="1"/>
  <c r="T682" i="3" l="1"/>
  <c r="U682" i="3" l="1"/>
  <c r="V682" i="3" l="1"/>
  <c r="W682" i="3" l="1"/>
  <c r="X682" i="3" l="1"/>
  <c r="Y682" i="3" l="1"/>
  <c r="Z682" i="3" l="1"/>
  <c r="AD724" i="38" l="1"/>
  <c r="AA682" i="3"/>
  <c r="AC682" i="3" l="1"/>
  <c r="H724" i="38"/>
  <c r="AE724" i="38" s="1"/>
  <c r="AB682" i="3"/>
  <c r="AI724" i="38" l="1"/>
  <c r="AH682" i="3" s="1"/>
  <c r="AD682" i="3"/>
  <c r="H682" i="3"/>
  <c r="C683" i="3"/>
  <c r="D683" i="3" l="1"/>
  <c r="E683" i="3" l="1"/>
  <c r="F683" i="3" l="1"/>
  <c r="I683" i="3" l="1"/>
  <c r="AJ725" i="38"/>
  <c r="AI683" i="3" s="1"/>
  <c r="G683" i="3"/>
  <c r="AJ683" i="3" l="1"/>
  <c r="J683" i="3"/>
  <c r="AK683" i="3" l="1"/>
  <c r="K683" i="3"/>
  <c r="L683" i="3" l="1"/>
  <c r="M683" i="3" l="1"/>
  <c r="N683" i="3" l="1"/>
  <c r="AG725" i="38" l="1"/>
  <c r="AF683" i="3" s="1"/>
  <c r="AH725" i="38"/>
  <c r="AG683" i="3" s="1"/>
  <c r="O683" i="3"/>
  <c r="P683" i="3" l="1"/>
  <c r="Q683" i="3" l="1"/>
  <c r="R683" i="3" l="1"/>
  <c r="S683" i="3" l="1"/>
  <c r="T683" i="3" l="1"/>
  <c r="U683" i="3" l="1"/>
  <c r="V683" i="3" l="1"/>
  <c r="W683" i="3" l="1"/>
  <c r="X683" i="3" l="1"/>
  <c r="Y683" i="3" l="1"/>
  <c r="Z683" i="3" l="1"/>
  <c r="AD725" i="38" l="1"/>
  <c r="AA683" i="3"/>
  <c r="AC683" i="3" l="1"/>
  <c r="H725" i="38"/>
  <c r="AE725" i="38" s="1"/>
  <c r="AB683" i="3"/>
  <c r="AI725" i="38" l="1"/>
  <c r="AH683" i="3" s="1"/>
  <c r="H683" i="3"/>
  <c r="AD683" i="3"/>
  <c r="C684" i="3"/>
  <c r="D684" i="3" l="1"/>
  <c r="E684" i="3" l="1"/>
  <c r="F684" i="3" l="1"/>
  <c r="I684" i="3" l="1"/>
  <c r="AJ726" i="38"/>
  <c r="AI684" i="3" s="1"/>
  <c r="G684" i="3"/>
  <c r="AJ684" i="3" l="1"/>
  <c r="J684" i="3"/>
  <c r="AK684" i="3" l="1"/>
  <c r="K684" i="3"/>
  <c r="L684" i="3" l="1"/>
  <c r="M684" i="3" l="1"/>
  <c r="N684" i="3" l="1"/>
  <c r="AH726" i="38" l="1"/>
  <c r="AG684" i="3" s="1"/>
  <c r="AG726" i="38"/>
  <c r="AF684" i="3" s="1"/>
  <c r="O684" i="3"/>
  <c r="P684" i="3" l="1"/>
  <c r="Q684" i="3" l="1"/>
  <c r="R684" i="3" l="1"/>
  <c r="S684" i="3" l="1"/>
  <c r="T684" i="3" l="1"/>
  <c r="U684" i="3" l="1"/>
  <c r="V684" i="3" l="1"/>
  <c r="W684" i="3" l="1"/>
  <c r="X684" i="3" l="1"/>
  <c r="Y684" i="3" l="1"/>
  <c r="Z684" i="3" l="1"/>
  <c r="AD726" i="38" l="1"/>
  <c r="AA684" i="3"/>
  <c r="AC684" i="3" l="1"/>
  <c r="H726" i="38"/>
  <c r="AE726" i="38" s="1"/>
  <c r="AB684" i="3"/>
  <c r="AI726" i="38" l="1"/>
  <c r="AH684" i="3" s="1"/>
  <c r="H684" i="3"/>
  <c r="AD684" i="3"/>
  <c r="C685" i="3"/>
  <c r="D685" i="3" l="1"/>
  <c r="E685" i="3" l="1"/>
  <c r="F685" i="3" l="1"/>
  <c r="I685" i="3" l="1"/>
  <c r="AJ727" i="38"/>
  <c r="AI685" i="3" s="1"/>
  <c r="G685" i="3"/>
  <c r="AJ685" i="3" l="1"/>
  <c r="J685" i="3"/>
  <c r="AK685" i="3" l="1"/>
  <c r="K685" i="3"/>
  <c r="L685" i="3" l="1"/>
  <c r="M685" i="3" l="1"/>
  <c r="N685" i="3" l="1"/>
  <c r="AH727" i="38" l="1"/>
  <c r="AG685" i="3" s="1"/>
  <c r="AG727" i="38"/>
  <c r="AF685" i="3" s="1"/>
  <c r="O685" i="3"/>
  <c r="P685" i="3" l="1"/>
  <c r="Q685" i="3" l="1"/>
  <c r="R685" i="3" l="1"/>
  <c r="S685" i="3" l="1"/>
  <c r="T685" i="3" l="1"/>
  <c r="U685" i="3" l="1"/>
  <c r="V685" i="3" l="1"/>
  <c r="W685" i="3" l="1"/>
  <c r="X685" i="3" l="1"/>
  <c r="Y685" i="3" l="1"/>
  <c r="Z685" i="3" l="1"/>
  <c r="AD727" i="38" l="1"/>
  <c r="AA685" i="3"/>
  <c r="AC685" i="3" l="1"/>
  <c r="H727" i="38"/>
  <c r="AE727" i="38" s="1"/>
  <c r="AB685" i="3"/>
  <c r="AI727" i="38" l="1"/>
  <c r="AH685" i="3" s="1"/>
  <c r="H685" i="3"/>
  <c r="AD685" i="3"/>
  <c r="C686" i="3"/>
  <c r="D686" i="3" l="1"/>
  <c r="E686" i="3" l="1"/>
  <c r="F686" i="3" l="1"/>
  <c r="I686" i="3" l="1"/>
  <c r="AJ728" i="38"/>
  <c r="AI686" i="3" s="1"/>
  <c r="G686" i="3"/>
  <c r="AJ686" i="3" l="1"/>
  <c r="J686" i="3"/>
  <c r="AK686" i="3" l="1"/>
  <c r="K686" i="3"/>
  <c r="L686" i="3" l="1"/>
  <c r="M686" i="3" l="1"/>
  <c r="N686" i="3" l="1"/>
  <c r="AG728" i="38" l="1"/>
  <c r="AF686" i="3" s="1"/>
  <c r="AH728" i="38"/>
  <c r="AG686" i="3" s="1"/>
  <c r="O686" i="3"/>
  <c r="P686" i="3" l="1"/>
  <c r="Q686" i="3" l="1"/>
  <c r="R686" i="3" l="1"/>
  <c r="S686" i="3" l="1"/>
  <c r="T686" i="3" l="1"/>
  <c r="U686" i="3" l="1"/>
  <c r="V686" i="3" l="1"/>
  <c r="W686" i="3" l="1"/>
  <c r="X686" i="3" l="1"/>
  <c r="Y686" i="3" l="1"/>
  <c r="Z686" i="3" l="1"/>
  <c r="AD728" i="38" l="1"/>
  <c r="AA686" i="3"/>
  <c r="AC686" i="3" l="1"/>
  <c r="H728" i="38"/>
  <c r="AE728" i="38" s="1"/>
  <c r="AB686" i="3"/>
  <c r="AI728" i="38" l="1"/>
  <c r="AH686" i="3" s="1"/>
  <c r="H686" i="3"/>
  <c r="AD686" i="3"/>
  <c r="C687" i="3"/>
  <c r="D687" i="3" l="1"/>
  <c r="E687" i="3" l="1"/>
  <c r="F687" i="3" l="1"/>
  <c r="I687" i="3" l="1"/>
  <c r="AJ729" i="38"/>
  <c r="AI687" i="3" s="1"/>
  <c r="G687" i="3"/>
  <c r="AJ687" i="3" l="1"/>
  <c r="J687" i="3"/>
  <c r="AK687" i="3" l="1"/>
  <c r="K687" i="3"/>
  <c r="L687" i="3" l="1"/>
  <c r="M687" i="3" l="1"/>
  <c r="N687" i="3" l="1"/>
  <c r="AG729" i="38" l="1"/>
  <c r="AF687" i="3" s="1"/>
  <c r="AH729" i="38"/>
  <c r="AG687" i="3" s="1"/>
  <c r="O687" i="3"/>
  <c r="P687" i="3" l="1"/>
  <c r="Q687" i="3" l="1"/>
  <c r="R687" i="3" l="1"/>
  <c r="S687" i="3" l="1"/>
  <c r="T687" i="3" l="1"/>
  <c r="U687" i="3" l="1"/>
  <c r="V687" i="3" l="1"/>
  <c r="W687" i="3" l="1"/>
  <c r="X687" i="3" l="1"/>
  <c r="Y687" i="3" l="1"/>
  <c r="Z687" i="3" l="1"/>
  <c r="AD729" i="38" l="1"/>
  <c r="AA687" i="3"/>
  <c r="AC687" i="3" l="1"/>
  <c r="H729" i="38"/>
  <c r="AE729" i="38" s="1"/>
  <c r="AB687" i="3"/>
  <c r="AI729" i="38" l="1"/>
  <c r="AH687" i="3" s="1"/>
  <c r="AD687" i="3"/>
  <c r="H687" i="3"/>
  <c r="C688" i="3"/>
  <c r="D688" i="3" l="1"/>
  <c r="E688" i="3" l="1"/>
  <c r="F688" i="3" l="1"/>
  <c r="I688" i="3" l="1"/>
  <c r="AJ730" i="38"/>
  <c r="AI688" i="3" s="1"/>
  <c r="G688" i="3"/>
  <c r="AJ688" i="3" l="1"/>
  <c r="J688" i="3"/>
  <c r="AK688" i="3" l="1"/>
  <c r="K688" i="3"/>
  <c r="L688" i="3" l="1"/>
  <c r="M688" i="3" l="1"/>
  <c r="N688" i="3" l="1"/>
  <c r="AH730" i="38" l="1"/>
  <c r="AG688" i="3" s="1"/>
  <c r="AG730" i="38"/>
  <c r="AF688" i="3" s="1"/>
  <c r="O688" i="3"/>
  <c r="P688" i="3" l="1"/>
  <c r="Q688" i="3" l="1"/>
  <c r="R688" i="3" l="1"/>
  <c r="S688" i="3" l="1"/>
  <c r="T688" i="3" l="1"/>
  <c r="U688" i="3" l="1"/>
  <c r="V688" i="3" l="1"/>
  <c r="W688" i="3" l="1"/>
  <c r="X688" i="3" l="1"/>
  <c r="Y688" i="3" l="1"/>
  <c r="Z688" i="3" l="1"/>
  <c r="AD730" i="38" l="1"/>
  <c r="AA688" i="3"/>
  <c r="AC688" i="3" l="1"/>
  <c r="H730" i="38"/>
  <c r="AE730" i="38" s="1"/>
  <c r="AB688" i="3"/>
  <c r="AI730" i="38" l="1"/>
  <c r="AH688" i="3" s="1"/>
  <c r="H688" i="3"/>
  <c r="AD688" i="3"/>
  <c r="C689" i="3"/>
  <c r="D689" i="3" l="1"/>
  <c r="E689" i="3" l="1"/>
  <c r="F689" i="3" l="1"/>
  <c r="I689" i="3" l="1"/>
  <c r="AJ731" i="38"/>
  <c r="AI689" i="3" s="1"/>
  <c r="G689" i="3"/>
  <c r="AJ689" i="3" l="1"/>
  <c r="J689" i="3"/>
  <c r="AK689" i="3" l="1"/>
  <c r="K689" i="3"/>
  <c r="L689" i="3" l="1"/>
  <c r="M689" i="3" l="1"/>
  <c r="N689" i="3" l="1"/>
  <c r="AH731" i="38" l="1"/>
  <c r="AG689" i="3" s="1"/>
  <c r="AG731" i="38"/>
  <c r="AF689" i="3" s="1"/>
  <c r="O689" i="3"/>
  <c r="P689" i="3" l="1"/>
  <c r="Q689" i="3" l="1"/>
  <c r="R689" i="3" l="1"/>
  <c r="S689" i="3" l="1"/>
  <c r="T689" i="3" l="1"/>
  <c r="U689" i="3" l="1"/>
  <c r="V689" i="3" l="1"/>
  <c r="W689" i="3" l="1"/>
  <c r="X689" i="3" l="1"/>
  <c r="Y689" i="3" l="1"/>
  <c r="Z689" i="3" l="1"/>
  <c r="AD731" i="38" l="1"/>
  <c r="AA689" i="3"/>
  <c r="AC689" i="3" l="1"/>
  <c r="H731" i="38"/>
  <c r="AE731" i="38" s="1"/>
  <c r="AB689" i="3"/>
  <c r="AI731" i="38" l="1"/>
  <c r="AH689" i="3" s="1"/>
  <c r="AD689" i="3"/>
  <c r="H689" i="3"/>
  <c r="C690" i="3"/>
  <c r="D690" i="3" l="1"/>
  <c r="E690" i="3" l="1"/>
  <c r="F690" i="3" l="1"/>
  <c r="I690" i="3" l="1"/>
  <c r="AJ732" i="38"/>
  <c r="AI690" i="3" s="1"/>
  <c r="G690" i="3"/>
  <c r="AJ690" i="3" l="1"/>
  <c r="J690" i="3"/>
  <c r="AK690" i="3" l="1"/>
  <c r="K690" i="3"/>
  <c r="L690" i="3" l="1"/>
  <c r="M690" i="3" l="1"/>
  <c r="N690" i="3" l="1"/>
  <c r="AH732" i="38" l="1"/>
  <c r="AG690" i="3" s="1"/>
  <c r="AG732" i="38"/>
  <c r="AF690" i="3" s="1"/>
  <c r="O690" i="3"/>
  <c r="P690" i="3" l="1"/>
  <c r="Q690" i="3" l="1"/>
  <c r="R690" i="3" l="1"/>
  <c r="S690" i="3" l="1"/>
  <c r="T690" i="3" l="1"/>
  <c r="U690" i="3" l="1"/>
  <c r="V690" i="3" l="1"/>
  <c r="W690" i="3" l="1"/>
  <c r="X690" i="3" l="1"/>
  <c r="Y690" i="3" l="1"/>
  <c r="Z690" i="3" l="1"/>
  <c r="AD732" i="38" l="1"/>
  <c r="AA690" i="3"/>
  <c r="AC690" i="3" l="1"/>
  <c r="H732" i="38"/>
  <c r="AE732" i="38" s="1"/>
  <c r="AB690" i="3"/>
  <c r="AI732" i="38" l="1"/>
  <c r="AH690" i="3" s="1"/>
  <c r="H690" i="3"/>
  <c r="AD690" i="3"/>
  <c r="C691" i="3"/>
  <c r="D691" i="3" l="1"/>
  <c r="E691" i="3" l="1"/>
  <c r="F691" i="3" l="1"/>
  <c r="I691" i="3" l="1"/>
  <c r="AJ733" i="38"/>
  <c r="AI691" i="3" s="1"/>
  <c r="G691" i="3"/>
  <c r="AJ691" i="3" l="1"/>
  <c r="J691" i="3"/>
  <c r="AK691" i="3" l="1"/>
  <c r="K691" i="3"/>
  <c r="L691" i="3" l="1"/>
  <c r="M691" i="3" l="1"/>
  <c r="N691" i="3" l="1"/>
  <c r="AG733" i="38" l="1"/>
  <c r="AF691" i="3" s="1"/>
  <c r="AH733" i="38"/>
  <c r="AG691" i="3" s="1"/>
  <c r="O691" i="3"/>
  <c r="P691" i="3" l="1"/>
  <c r="Q691" i="3" l="1"/>
  <c r="R691" i="3" l="1"/>
  <c r="S691" i="3" l="1"/>
  <c r="T691" i="3" l="1"/>
  <c r="U691" i="3" l="1"/>
  <c r="V691" i="3" l="1"/>
  <c r="W691" i="3" l="1"/>
  <c r="X691" i="3" l="1"/>
  <c r="Y691" i="3" l="1"/>
  <c r="Z691" i="3" l="1"/>
  <c r="AD733" i="38" l="1"/>
  <c r="AA691" i="3"/>
  <c r="AC691" i="3" l="1"/>
  <c r="H733" i="38"/>
  <c r="AE733" i="38" s="1"/>
  <c r="AB691" i="3"/>
  <c r="AI733" i="38" l="1"/>
  <c r="AH691" i="3" s="1"/>
  <c r="AD691" i="3"/>
  <c r="H691" i="3"/>
  <c r="C692" i="3"/>
  <c r="D692" i="3" l="1"/>
  <c r="E692" i="3" l="1"/>
  <c r="F692" i="3" l="1"/>
  <c r="I692" i="3" l="1"/>
  <c r="AJ734" i="38"/>
  <c r="AI692" i="3" s="1"/>
  <c r="G692" i="3"/>
  <c r="AJ692" i="3" l="1"/>
  <c r="J692" i="3"/>
  <c r="AK692" i="3" l="1"/>
  <c r="K692" i="3"/>
  <c r="L692" i="3" l="1"/>
  <c r="M692" i="3" l="1"/>
  <c r="N692" i="3" l="1"/>
  <c r="AH734" i="38" l="1"/>
  <c r="AG692" i="3" s="1"/>
  <c r="O692" i="3"/>
  <c r="AG734" i="38" l="1"/>
  <c r="AF692" i="3" s="1"/>
  <c r="P692" i="3"/>
  <c r="Q692" i="3" l="1"/>
  <c r="R692" i="3" l="1"/>
  <c r="S692" i="3" l="1"/>
  <c r="T692" i="3" l="1"/>
  <c r="U692" i="3" l="1"/>
  <c r="V692" i="3" l="1"/>
  <c r="W692" i="3" l="1"/>
  <c r="X692" i="3" l="1"/>
  <c r="Y692" i="3" l="1"/>
  <c r="Z692" i="3" l="1"/>
  <c r="AD734" i="38" l="1"/>
  <c r="AA692" i="3"/>
  <c r="AC692" i="3" l="1"/>
  <c r="H734" i="38"/>
  <c r="AE734" i="38" s="1"/>
  <c r="AB692" i="3"/>
  <c r="AI734" i="38" l="1"/>
  <c r="AH692" i="3" s="1"/>
  <c r="H692" i="3"/>
  <c r="AD692" i="3"/>
  <c r="C693" i="3"/>
  <c r="D693" i="3" l="1"/>
  <c r="E693" i="3" l="1"/>
  <c r="F693" i="3" l="1"/>
  <c r="I693" i="3" l="1"/>
  <c r="AJ735" i="38"/>
  <c r="AI693" i="3" s="1"/>
  <c r="G693" i="3"/>
  <c r="AJ693" i="3" l="1"/>
  <c r="J693" i="3"/>
  <c r="AK693" i="3" l="1"/>
  <c r="K693" i="3"/>
  <c r="L693" i="3" l="1"/>
  <c r="M693" i="3" l="1"/>
  <c r="N693" i="3" l="1"/>
  <c r="AH735" i="38" l="1"/>
  <c r="AG693" i="3" s="1"/>
  <c r="AG735" i="38"/>
  <c r="AF693" i="3" s="1"/>
  <c r="O693" i="3"/>
  <c r="P693" i="3" l="1"/>
  <c r="Q693" i="3" l="1"/>
  <c r="R693" i="3" l="1"/>
  <c r="S693" i="3" l="1"/>
  <c r="T693" i="3" l="1"/>
  <c r="U693" i="3" l="1"/>
  <c r="V693" i="3" l="1"/>
  <c r="W693" i="3" l="1"/>
  <c r="X693" i="3" l="1"/>
  <c r="Y693" i="3" l="1"/>
  <c r="Z693" i="3" l="1"/>
  <c r="AD735" i="38" l="1"/>
  <c r="AA693" i="3"/>
  <c r="AC693" i="3" l="1"/>
  <c r="H735" i="38"/>
  <c r="AE735" i="38" s="1"/>
  <c r="AB693" i="3"/>
  <c r="AI735" i="38" l="1"/>
  <c r="AH693" i="3" s="1"/>
  <c r="H693" i="3"/>
  <c r="AD693" i="3"/>
  <c r="C694" i="3"/>
  <c r="D694" i="3" l="1"/>
  <c r="E694" i="3" l="1"/>
  <c r="F694" i="3" l="1"/>
  <c r="I694" i="3" l="1"/>
  <c r="AJ736" i="38"/>
  <c r="AI694" i="3" s="1"/>
  <c r="G694" i="3"/>
  <c r="AJ694" i="3" l="1"/>
  <c r="J694" i="3"/>
  <c r="AK694" i="3" l="1"/>
  <c r="K694" i="3"/>
  <c r="L694" i="3" l="1"/>
  <c r="M694" i="3" l="1"/>
  <c r="N694" i="3" l="1"/>
  <c r="AG736" i="38" l="1"/>
  <c r="AF694" i="3" s="1"/>
  <c r="AH736" i="38"/>
  <c r="AG694" i="3" s="1"/>
  <c r="O694" i="3"/>
  <c r="P694" i="3" l="1"/>
  <c r="Q694" i="3" l="1"/>
  <c r="R694" i="3" l="1"/>
  <c r="S694" i="3" l="1"/>
  <c r="T694" i="3" l="1"/>
  <c r="U694" i="3" l="1"/>
  <c r="V694" i="3" l="1"/>
  <c r="W694" i="3" l="1"/>
  <c r="X694" i="3" l="1"/>
  <c r="Y694" i="3" l="1"/>
  <c r="Z694" i="3" l="1"/>
  <c r="AD736" i="38" l="1"/>
  <c r="AA694" i="3"/>
  <c r="AC694" i="3" l="1"/>
  <c r="H736" i="38"/>
  <c r="AE736" i="38" s="1"/>
  <c r="AB694" i="3"/>
  <c r="AI736" i="38" l="1"/>
  <c r="AH694" i="3" s="1"/>
  <c r="AD694" i="3"/>
  <c r="H694" i="3"/>
  <c r="C695" i="3"/>
  <c r="D695" i="3" l="1"/>
  <c r="E695" i="3" l="1"/>
  <c r="F695" i="3" l="1"/>
  <c r="I695" i="3" l="1"/>
  <c r="AJ737" i="38"/>
  <c r="AI695" i="3" s="1"/>
  <c r="G695" i="3"/>
  <c r="AJ695" i="3" l="1"/>
  <c r="J695" i="3"/>
  <c r="AK695" i="3" l="1"/>
  <c r="K695" i="3"/>
  <c r="L695" i="3" l="1"/>
  <c r="M695" i="3" l="1"/>
  <c r="N695" i="3" l="1"/>
  <c r="AG737" i="38" l="1"/>
  <c r="AF695" i="3" s="1"/>
  <c r="O695" i="3"/>
  <c r="AH737" i="38" l="1"/>
  <c r="AG695" i="3" s="1"/>
  <c r="P695" i="3"/>
  <c r="Q695" i="3" l="1"/>
  <c r="R695" i="3" l="1"/>
  <c r="S695" i="3" l="1"/>
  <c r="T695" i="3" l="1"/>
  <c r="U695" i="3" l="1"/>
  <c r="V695" i="3" l="1"/>
  <c r="W695" i="3" l="1"/>
  <c r="X695" i="3" l="1"/>
  <c r="Y695" i="3" l="1"/>
  <c r="Z695" i="3" l="1"/>
  <c r="AD737" i="38" l="1"/>
  <c r="AA695" i="3"/>
  <c r="AC695" i="3" l="1"/>
  <c r="H737" i="38"/>
  <c r="AE737" i="38" s="1"/>
  <c r="AB695" i="3"/>
  <c r="AI737" i="38" l="1"/>
  <c r="AH695" i="3" s="1"/>
  <c r="AD695" i="3"/>
  <c r="H695" i="3"/>
  <c r="C696" i="3"/>
  <c r="D696" i="3" l="1"/>
  <c r="E696" i="3" l="1"/>
  <c r="F696" i="3" l="1"/>
  <c r="I696" i="3" l="1"/>
  <c r="AJ738" i="38"/>
  <c r="AI696" i="3" s="1"/>
  <c r="G696" i="3"/>
  <c r="AJ696" i="3" l="1"/>
  <c r="J696" i="3"/>
  <c r="AK696" i="3" l="1"/>
  <c r="K696" i="3"/>
  <c r="L696" i="3" l="1"/>
  <c r="M696" i="3" l="1"/>
  <c r="N696" i="3" l="1"/>
  <c r="AH738" i="38" l="1"/>
  <c r="AG696" i="3" s="1"/>
  <c r="AG738" i="38"/>
  <c r="AF696" i="3" s="1"/>
  <c r="O696" i="3"/>
  <c r="P696" i="3" l="1"/>
  <c r="Q696" i="3" l="1"/>
  <c r="R696" i="3" l="1"/>
  <c r="S696" i="3" l="1"/>
  <c r="T696" i="3" l="1"/>
  <c r="U696" i="3" l="1"/>
  <c r="V696" i="3" l="1"/>
  <c r="W696" i="3" l="1"/>
  <c r="X696" i="3" l="1"/>
  <c r="Y696" i="3" l="1"/>
  <c r="Z696" i="3" l="1"/>
  <c r="AD738" i="38" l="1"/>
  <c r="AA696" i="3"/>
  <c r="AC696" i="3" l="1"/>
  <c r="H738" i="38"/>
  <c r="AE738" i="38" s="1"/>
  <c r="AB696" i="3"/>
  <c r="AI738" i="38" l="1"/>
  <c r="AH696" i="3" s="1"/>
  <c r="H696" i="3"/>
  <c r="AD696" i="3"/>
  <c r="C697" i="3"/>
  <c r="D697" i="3" l="1"/>
  <c r="E697" i="3" l="1"/>
  <c r="F697" i="3" l="1"/>
  <c r="I697" i="3" l="1"/>
  <c r="AJ739" i="38"/>
  <c r="AI697" i="3" s="1"/>
  <c r="G697" i="3"/>
  <c r="AJ697" i="3" l="1"/>
  <c r="J697" i="3"/>
  <c r="AK697" i="3" l="1"/>
  <c r="K697" i="3"/>
  <c r="L697" i="3" l="1"/>
  <c r="M697" i="3" l="1"/>
  <c r="N697" i="3" l="1"/>
  <c r="AH739" i="38" l="1"/>
  <c r="AG697" i="3" s="1"/>
  <c r="AG739" i="38"/>
  <c r="AF697" i="3" s="1"/>
  <c r="O697" i="3"/>
  <c r="P697" i="3" l="1"/>
  <c r="Q697" i="3" l="1"/>
  <c r="R697" i="3" l="1"/>
  <c r="S697" i="3" l="1"/>
  <c r="T697" i="3" l="1"/>
  <c r="U697" i="3" l="1"/>
  <c r="V697" i="3" l="1"/>
  <c r="W697" i="3" l="1"/>
  <c r="X697" i="3" l="1"/>
  <c r="Y697" i="3" l="1"/>
  <c r="Z697" i="3" l="1"/>
  <c r="AD739" i="38" l="1"/>
  <c r="AA697" i="3"/>
  <c r="AC697" i="3" l="1"/>
  <c r="H739" i="38"/>
  <c r="AE739" i="38" s="1"/>
  <c r="AB697" i="3"/>
  <c r="AI739" i="38" l="1"/>
  <c r="AH697" i="3" s="1"/>
  <c r="AD697" i="3"/>
  <c r="H697" i="3"/>
  <c r="C698" i="3"/>
  <c r="D698" i="3" l="1"/>
  <c r="E698" i="3" l="1"/>
  <c r="F698" i="3" l="1"/>
  <c r="I698" i="3" l="1"/>
  <c r="AJ740" i="38"/>
  <c r="AI698" i="3" s="1"/>
  <c r="G698" i="3"/>
  <c r="AJ698" i="3" l="1"/>
  <c r="J698" i="3"/>
  <c r="AK698" i="3" l="1"/>
  <c r="K698" i="3"/>
  <c r="L698" i="3" l="1"/>
  <c r="M698" i="3" l="1"/>
  <c r="N698" i="3" l="1"/>
  <c r="AH740" i="38" l="1"/>
  <c r="AG698" i="3" s="1"/>
  <c r="O698" i="3"/>
  <c r="AG740" i="38" l="1"/>
  <c r="AF698" i="3" s="1"/>
  <c r="P698" i="3"/>
  <c r="Q698" i="3" l="1"/>
  <c r="R698" i="3" l="1"/>
  <c r="S698" i="3" l="1"/>
  <c r="T698" i="3" l="1"/>
  <c r="U698" i="3" l="1"/>
  <c r="V698" i="3" l="1"/>
  <c r="W698" i="3" l="1"/>
  <c r="X698" i="3" l="1"/>
  <c r="Y698" i="3" l="1"/>
  <c r="Z698" i="3" l="1"/>
  <c r="AD740" i="38" l="1"/>
  <c r="AA698" i="3"/>
  <c r="AC698" i="3" l="1"/>
  <c r="H740" i="38"/>
  <c r="AE740" i="38" s="1"/>
  <c r="AB698" i="3"/>
  <c r="AI740" i="38" l="1"/>
  <c r="AH698" i="3" s="1"/>
  <c r="H698" i="3"/>
  <c r="AD698" i="3"/>
  <c r="C699" i="3"/>
  <c r="D699" i="3" l="1"/>
  <c r="E699" i="3" l="1"/>
  <c r="F699" i="3" l="1"/>
  <c r="I699" i="3" l="1"/>
  <c r="AJ741" i="38"/>
  <c r="AI699" i="3" s="1"/>
  <c r="G699" i="3"/>
  <c r="AJ699" i="3" l="1"/>
  <c r="J699" i="3"/>
  <c r="AK699" i="3" l="1"/>
  <c r="K699" i="3"/>
  <c r="L699" i="3" l="1"/>
  <c r="M699" i="3" l="1"/>
  <c r="N699" i="3" l="1"/>
  <c r="AG741" i="38" l="1"/>
  <c r="AF699" i="3" s="1"/>
  <c r="AH741" i="38"/>
  <c r="AG699" i="3" s="1"/>
  <c r="O699" i="3"/>
  <c r="P699" i="3" l="1"/>
  <c r="Q699" i="3" l="1"/>
  <c r="R699" i="3" l="1"/>
  <c r="S699" i="3" l="1"/>
  <c r="T699" i="3" l="1"/>
  <c r="U699" i="3" l="1"/>
  <c r="V699" i="3" l="1"/>
  <c r="W699" i="3" l="1"/>
  <c r="X699" i="3" l="1"/>
  <c r="Y699" i="3" l="1"/>
  <c r="Z699" i="3" l="1"/>
  <c r="AD741" i="38" l="1"/>
  <c r="AA699" i="3"/>
  <c r="AC699" i="3" l="1"/>
  <c r="H741" i="38"/>
  <c r="AE741" i="38" s="1"/>
  <c r="AB699" i="3"/>
  <c r="AI741" i="38" l="1"/>
  <c r="AH699" i="3" s="1"/>
  <c r="AD699" i="3"/>
  <c r="H699" i="3"/>
  <c r="C700" i="3"/>
  <c r="D700" i="3" l="1"/>
  <c r="E700" i="3" l="1"/>
  <c r="F700" i="3" l="1"/>
  <c r="I700" i="3" l="1"/>
  <c r="AJ742" i="38"/>
  <c r="AI700" i="3" s="1"/>
  <c r="G700" i="3"/>
  <c r="AJ700" i="3" l="1"/>
  <c r="J700" i="3"/>
  <c r="AK700" i="3" l="1"/>
  <c r="K700" i="3"/>
  <c r="L700" i="3" l="1"/>
  <c r="M700" i="3" l="1"/>
  <c r="N700" i="3" l="1"/>
  <c r="AH742" i="38" l="1"/>
  <c r="AG700" i="3" s="1"/>
  <c r="AG742" i="38"/>
  <c r="AF700" i="3" s="1"/>
  <c r="O700" i="3"/>
  <c r="P700" i="3" l="1"/>
  <c r="Q700" i="3" l="1"/>
  <c r="R700" i="3" l="1"/>
  <c r="S700" i="3" l="1"/>
  <c r="T700" i="3" l="1"/>
  <c r="U700" i="3" l="1"/>
  <c r="V700" i="3" l="1"/>
  <c r="W700" i="3" l="1"/>
  <c r="X700" i="3" l="1"/>
  <c r="Y700" i="3" l="1"/>
  <c r="Z700" i="3" l="1"/>
  <c r="AD742" i="38" l="1"/>
  <c r="AA700" i="3"/>
  <c r="AC700" i="3" l="1"/>
  <c r="H742" i="38"/>
  <c r="AE742" i="38" s="1"/>
  <c r="AB700" i="3"/>
  <c r="AI742" i="38" l="1"/>
  <c r="AH700" i="3" s="1"/>
  <c r="AD700" i="3"/>
  <c r="H700" i="3"/>
  <c r="C701" i="3"/>
  <c r="D701" i="3" l="1"/>
  <c r="E701" i="3" l="1"/>
  <c r="F701" i="3" l="1"/>
  <c r="I701" i="3" l="1"/>
  <c r="AJ743" i="38"/>
  <c r="AI701" i="3" s="1"/>
  <c r="G701" i="3"/>
  <c r="AJ701" i="3" l="1"/>
  <c r="J701" i="3"/>
  <c r="AK701" i="3" l="1"/>
  <c r="K701" i="3"/>
  <c r="L701" i="3" l="1"/>
  <c r="M701" i="3" l="1"/>
  <c r="N701" i="3" l="1"/>
  <c r="AH743" i="38" l="1"/>
  <c r="AG701" i="3" s="1"/>
  <c r="AG743" i="38"/>
  <c r="AF701" i="3" s="1"/>
  <c r="O701" i="3"/>
  <c r="P701" i="3" l="1"/>
  <c r="Q701" i="3" l="1"/>
  <c r="R701" i="3" l="1"/>
  <c r="S701" i="3" l="1"/>
  <c r="T701" i="3" l="1"/>
  <c r="U701" i="3" l="1"/>
  <c r="V701" i="3" l="1"/>
  <c r="W701" i="3" l="1"/>
  <c r="X701" i="3" l="1"/>
  <c r="Y701" i="3" l="1"/>
  <c r="Z701" i="3" l="1"/>
  <c r="AD743" i="38" l="1"/>
  <c r="AA701" i="3"/>
  <c r="AC701" i="3" l="1"/>
  <c r="H743" i="38"/>
  <c r="AE743" i="38" s="1"/>
  <c r="AB701" i="3"/>
  <c r="AI743" i="38" l="1"/>
  <c r="AH701" i="3" s="1"/>
  <c r="AD701" i="3"/>
  <c r="H701" i="3"/>
  <c r="C702" i="3"/>
  <c r="D702" i="3" l="1"/>
  <c r="E702" i="3" l="1"/>
  <c r="F702" i="3" l="1"/>
  <c r="I702" i="3" l="1"/>
  <c r="AJ744" i="38"/>
  <c r="AI702" i="3" s="1"/>
  <c r="G702" i="3"/>
  <c r="AJ702" i="3" l="1"/>
  <c r="J702" i="3"/>
  <c r="AK702" i="3" l="1"/>
  <c r="K702" i="3"/>
  <c r="L702" i="3" l="1"/>
  <c r="M702" i="3" l="1"/>
  <c r="N702" i="3" l="1"/>
  <c r="AH744" i="38" l="1"/>
  <c r="AG702" i="3" s="1"/>
  <c r="AG744" i="38"/>
  <c r="AF702" i="3" s="1"/>
  <c r="O702" i="3"/>
  <c r="P702" i="3" l="1"/>
  <c r="Q702" i="3" l="1"/>
  <c r="R702" i="3" l="1"/>
  <c r="S702" i="3" l="1"/>
  <c r="T702" i="3" l="1"/>
  <c r="U702" i="3" l="1"/>
  <c r="V702" i="3" l="1"/>
  <c r="W702" i="3" l="1"/>
  <c r="X702" i="3" l="1"/>
  <c r="Y702" i="3" l="1"/>
  <c r="Z702" i="3" l="1"/>
  <c r="AD744" i="38" l="1"/>
  <c r="AA702" i="3"/>
  <c r="AC702" i="3" l="1"/>
  <c r="H744" i="38"/>
  <c r="AE744" i="38" s="1"/>
  <c r="AB702" i="3"/>
  <c r="AI744" i="38" l="1"/>
  <c r="AH702" i="3" s="1"/>
  <c r="H702" i="3"/>
  <c r="AD702" i="3"/>
  <c r="C703" i="3"/>
  <c r="D703" i="3" l="1"/>
  <c r="E703" i="3" l="1"/>
  <c r="F703" i="3" l="1"/>
  <c r="I703" i="3" l="1"/>
  <c r="AJ745" i="38"/>
  <c r="AI703" i="3" s="1"/>
  <c r="G703" i="3"/>
  <c r="AJ703" i="3" l="1"/>
  <c r="J703" i="3"/>
  <c r="AK703" i="3" l="1"/>
  <c r="K703" i="3"/>
  <c r="L703" i="3" l="1"/>
  <c r="M703" i="3" l="1"/>
  <c r="N703" i="3" l="1"/>
  <c r="AG745" i="38" l="1"/>
  <c r="AF703" i="3" s="1"/>
  <c r="AH745" i="38"/>
  <c r="AG703" i="3" s="1"/>
  <c r="O703" i="3"/>
  <c r="P703" i="3" l="1"/>
  <c r="Q703" i="3" l="1"/>
  <c r="R703" i="3" l="1"/>
  <c r="S703" i="3" l="1"/>
  <c r="T703" i="3" l="1"/>
  <c r="U703" i="3" l="1"/>
  <c r="V703" i="3" l="1"/>
  <c r="W703" i="3" l="1"/>
  <c r="X703" i="3" l="1"/>
  <c r="Y703" i="3" l="1"/>
  <c r="Z703" i="3" l="1"/>
  <c r="AD745" i="38" l="1"/>
  <c r="AA703" i="3"/>
  <c r="AC703" i="3" l="1"/>
  <c r="H745" i="38"/>
  <c r="AE745" i="38" s="1"/>
  <c r="AB703" i="3"/>
  <c r="AI745" i="38" l="1"/>
  <c r="AH703" i="3" s="1"/>
  <c r="H703" i="3"/>
  <c r="AD703" i="3"/>
  <c r="C704" i="3"/>
  <c r="D704" i="3" l="1"/>
  <c r="E704" i="3" l="1"/>
  <c r="F704" i="3" l="1"/>
  <c r="I704" i="3" l="1"/>
  <c r="AJ746" i="38"/>
  <c r="AI704" i="3" s="1"/>
  <c r="G704" i="3"/>
  <c r="AJ704" i="3" l="1"/>
  <c r="J704" i="3"/>
  <c r="AK704" i="3" l="1"/>
  <c r="K704" i="3"/>
  <c r="L704" i="3" l="1"/>
  <c r="M704" i="3" l="1"/>
  <c r="N704" i="3" l="1"/>
  <c r="AH746" i="38" l="1"/>
  <c r="AG704" i="3" s="1"/>
  <c r="AG746" i="38"/>
  <c r="AF704" i="3" s="1"/>
  <c r="O704" i="3"/>
  <c r="P704" i="3" l="1"/>
  <c r="Q704" i="3" l="1"/>
  <c r="R704" i="3" l="1"/>
  <c r="S704" i="3" l="1"/>
  <c r="T704" i="3" l="1"/>
  <c r="U704" i="3" l="1"/>
  <c r="V704" i="3" l="1"/>
  <c r="W704" i="3" l="1"/>
  <c r="X704" i="3" l="1"/>
  <c r="Y704" i="3" l="1"/>
  <c r="Z704" i="3" l="1"/>
  <c r="AD746" i="38" l="1"/>
  <c r="AA704" i="3"/>
  <c r="AC704" i="3" l="1"/>
  <c r="H746" i="38"/>
  <c r="AE746" i="38" s="1"/>
  <c r="AB704" i="3"/>
  <c r="AI746" i="38" l="1"/>
  <c r="AH704" i="3" s="1"/>
  <c r="AD704" i="3"/>
  <c r="H704" i="3"/>
  <c r="C705" i="3"/>
  <c r="D705" i="3" l="1"/>
  <c r="E705" i="3" l="1"/>
  <c r="F705" i="3" l="1"/>
  <c r="I705" i="3" l="1"/>
  <c r="AJ747" i="38"/>
  <c r="AI705" i="3" s="1"/>
  <c r="G705" i="3"/>
  <c r="AJ705" i="3" l="1"/>
  <c r="J705" i="3"/>
  <c r="AK705" i="3" l="1"/>
  <c r="K705" i="3"/>
  <c r="L705" i="3" l="1"/>
  <c r="M705" i="3" l="1"/>
  <c r="N705" i="3" l="1"/>
  <c r="AH747" i="38" l="1"/>
  <c r="AG705" i="3" s="1"/>
  <c r="AG747" i="38"/>
  <c r="AF705" i="3" s="1"/>
  <c r="O705" i="3"/>
  <c r="P705" i="3" l="1"/>
  <c r="Q705" i="3" l="1"/>
  <c r="R705" i="3" l="1"/>
  <c r="S705" i="3" l="1"/>
  <c r="T705" i="3" l="1"/>
  <c r="U705" i="3" l="1"/>
  <c r="V705" i="3" l="1"/>
  <c r="W705" i="3" l="1"/>
  <c r="X705" i="3" l="1"/>
  <c r="Y705" i="3" l="1"/>
  <c r="Z705" i="3" l="1"/>
  <c r="AD747" i="38" l="1"/>
  <c r="AA705" i="3"/>
  <c r="AC705" i="3" l="1"/>
  <c r="H747" i="38"/>
  <c r="AE747" i="38" s="1"/>
  <c r="AB705" i="3"/>
  <c r="AI747" i="38" l="1"/>
  <c r="AH705" i="3" s="1"/>
  <c r="AD705" i="3"/>
  <c r="H705" i="3"/>
  <c r="C706" i="3"/>
  <c r="D706" i="3" l="1"/>
  <c r="E706" i="3" l="1"/>
  <c r="F706" i="3" l="1"/>
  <c r="I706" i="3" l="1"/>
  <c r="AJ748" i="38"/>
  <c r="AI706" i="3" s="1"/>
  <c r="G706" i="3"/>
  <c r="AJ706" i="3" l="1"/>
  <c r="J706" i="3"/>
  <c r="AK706" i="3" l="1"/>
  <c r="K706" i="3"/>
  <c r="L706" i="3" l="1"/>
  <c r="M706" i="3" l="1"/>
  <c r="N706" i="3" l="1"/>
  <c r="AG748" i="38" l="1"/>
  <c r="AF706" i="3" s="1"/>
  <c r="AH748" i="38"/>
  <c r="AG706" i="3" s="1"/>
  <c r="O706" i="3"/>
  <c r="P706" i="3" l="1"/>
  <c r="Q706" i="3" l="1"/>
  <c r="R706" i="3" l="1"/>
  <c r="S706" i="3" l="1"/>
  <c r="T706" i="3" l="1"/>
  <c r="U706" i="3" l="1"/>
  <c r="V706" i="3" l="1"/>
  <c r="W706" i="3" l="1"/>
  <c r="X706" i="3" l="1"/>
  <c r="Y706" i="3" l="1"/>
  <c r="Z706" i="3" l="1"/>
  <c r="AD748" i="38" l="1"/>
  <c r="AA706" i="3"/>
  <c r="AC706" i="3" l="1"/>
  <c r="H748" i="38"/>
  <c r="AE748" i="38" s="1"/>
  <c r="AB706" i="3"/>
  <c r="AI748" i="38" l="1"/>
  <c r="AH706" i="3" s="1"/>
  <c r="AD706" i="3"/>
  <c r="H706" i="3"/>
  <c r="C707" i="3"/>
  <c r="D707" i="3" l="1"/>
  <c r="E707" i="3" l="1"/>
  <c r="F707" i="3" l="1"/>
  <c r="I707" i="3" l="1"/>
  <c r="AJ749" i="38"/>
  <c r="AI707" i="3" s="1"/>
  <c r="G707" i="3"/>
  <c r="AJ707" i="3" l="1"/>
  <c r="J707" i="3"/>
  <c r="AK707" i="3" l="1"/>
  <c r="K707" i="3"/>
  <c r="L707" i="3" l="1"/>
  <c r="M707" i="3" l="1"/>
  <c r="N707" i="3" l="1"/>
  <c r="AG749" i="38" l="1"/>
  <c r="AF707" i="3" s="1"/>
  <c r="AH749" i="38"/>
  <c r="AG707" i="3" s="1"/>
  <c r="O707" i="3"/>
  <c r="P707" i="3" l="1"/>
  <c r="Q707" i="3" l="1"/>
  <c r="R707" i="3" l="1"/>
  <c r="S707" i="3" l="1"/>
  <c r="T707" i="3" l="1"/>
  <c r="U707" i="3" l="1"/>
  <c r="V707" i="3" l="1"/>
  <c r="W707" i="3" l="1"/>
  <c r="X707" i="3" l="1"/>
  <c r="Y707" i="3" l="1"/>
  <c r="Z707" i="3" l="1"/>
  <c r="AD749" i="38" l="1"/>
  <c r="AA707" i="3"/>
  <c r="AC707" i="3" l="1"/>
  <c r="H749" i="38"/>
  <c r="AE749" i="38" s="1"/>
  <c r="AB707" i="3"/>
  <c r="AI749" i="38" l="1"/>
  <c r="AH707" i="3" s="1"/>
  <c r="H707" i="3"/>
  <c r="AD707" i="3"/>
  <c r="C708" i="3"/>
  <c r="D708" i="3" l="1"/>
  <c r="E708" i="3" l="1"/>
  <c r="F708" i="3" l="1"/>
  <c r="I708" i="3" l="1"/>
  <c r="AJ750" i="38"/>
  <c r="AI708" i="3" s="1"/>
  <c r="G708" i="3"/>
  <c r="AJ708" i="3" l="1"/>
  <c r="J708" i="3"/>
  <c r="AK708" i="3" l="1"/>
  <c r="K708" i="3"/>
  <c r="L708" i="3" l="1"/>
  <c r="M708" i="3" l="1"/>
  <c r="N708" i="3" l="1"/>
  <c r="AH750" i="38" l="1"/>
  <c r="AG708" i="3" s="1"/>
  <c r="AG750" i="38"/>
  <c r="AF708" i="3" s="1"/>
  <c r="O708" i="3"/>
  <c r="P708" i="3" l="1"/>
  <c r="Q708" i="3" l="1"/>
  <c r="R708" i="3" l="1"/>
  <c r="S708" i="3" l="1"/>
  <c r="T708" i="3" l="1"/>
  <c r="U708" i="3" l="1"/>
  <c r="V708" i="3" l="1"/>
  <c r="W708" i="3" l="1"/>
  <c r="X708" i="3" l="1"/>
  <c r="Y708" i="3" l="1"/>
  <c r="Z708" i="3" l="1"/>
  <c r="AD750" i="38" l="1"/>
  <c r="AA708" i="3"/>
  <c r="AC708" i="3" l="1"/>
  <c r="H750" i="38"/>
  <c r="AE750" i="38" s="1"/>
  <c r="AB708" i="3"/>
  <c r="AI750" i="38" l="1"/>
  <c r="AH708" i="3" s="1"/>
  <c r="AD708" i="3"/>
  <c r="H708" i="3"/>
  <c r="C709" i="3"/>
  <c r="D709" i="3" l="1"/>
  <c r="E709" i="3" l="1"/>
  <c r="F709" i="3" l="1"/>
  <c r="I709" i="3" l="1"/>
  <c r="AJ751" i="38"/>
  <c r="AI709" i="3" s="1"/>
  <c r="G709" i="3"/>
  <c r="AJ709" i="3" l="1"/>
  <c r="J709" i="3"/>
  <c r="AK709" i="3" l="1"/>
  <c r="K709" i="3"/>
  <c r="L709" i="3" l="1"/>
  <c r="M709" i="3" l="1"/>
  <c r="N709" i="3" l="1"/>
  <c r="AH751" i="38" l="1"/>
  <c r="AG709" i="3" s="1"/>
  <c r="AG751" i="38"/>
  <c r="AF709" i="3" s="1"/>
  <c r="O709" i="3"/>
  <c r="P709" i="3" l="1"/>
  <c r="Q709" i="3" l="1"/>
  <c r="R709" i="3" l="1"/>
  <c r="S709" i="3" l="1"/>
  <c r="T709" i="3" l="1"/>
  <c r="U709" i="3" l="1"/>
  <c r="V709" i="3" l="1"/>
  <c r="W709" i="3" l="1"/>
  <c r="X709" i="3" l="1"/>
  <c r="Y709" i="3" l="1"/>
  <c r="Z709" i="3" l="1"/>
  <c r="AD751" i="38" l="1"/>
  <c r="AA709" i="3"/>
  <c r="AC709" i="3" l="1"/>
  <c r="H751" i="38"/>
  <c r="AE751" i="38" s="1"/>
  <c r="AB709" i="3"/>
  <c r="AI751" i="38" l="1"/>
  <c r="AH709" i="3" s="1"/>
  <c r="H709" i="3"/>
  <c r="AD709" i="3"/>
  <c r="C710" i="3"/>
  <c r="D710" i="3" l="1"/>
  <c r="E710" i="3" l="1"/>
  <c r="F710" i="3" l="1"/>
  <c r="I710" i="3" l="1"/>
  <c r="AJ752" i="38"/>
  <c r="AI710" i="3" s="1"/>
  <c r="G710" i="3"/>
  <c r="AJ710" i="3" l="1"/>
  <c r="J710" i="3"/>
  <c r="AK710" i="3" l="1"/>
  <c r="K710" i="3"/>
  <c r="L710" i="3" l="1"/>
  <c r="M710" i="3" l="1"/>
  <c r="N710" i="3" l="1"/>
  <c r="AG752" i="38" l="1"/>
  <c r="AF710" i="3" s="1"/>
  <c r="AH752" i="38"/>
  <c r="AG710" i="3" s="1"/>
  <c r="O710" i="3"/>
  <c r="P710" i="3" l="1"/>
  <c r="Q710" i="3" l="1"/>
  <c r="R710" i="3" l="1"/>
  <c r="S710" i="3" l="1"/>
  <c r="T710" i="3" l="1"/>
  <c r="U710" i="3" l="1"/>
  <c r="V710" i="3" l="1"/>
  <c r="W710" i="3" l="1"/>
  <c r="X710" i="3" l="1"/>
  <c r="Y710" i="3" l="1"/>
  <c r="Z710" i="3" l="1"/>
  <c r="AD752" i="38" l="1"/>
  <c r="AA710" i="3"/>
  <c r="AC710" i="3" l="1"/>
  <c r="H752" i="38"/>
  <c r="AE752" i="38" s="1"/>
  <c r="AB710" i="3"/>
  <c r="AI752" i="38" l="1"/>
  <c r="AH710" i="3" s="1"/>
  <c r="H710" i="3"/>
  <c r="AD710" i="3"/>
  <c r="C711" i="3"/>
  <c r="D711" i="3" l="1"/>
  <c r="E711" i="3" l="1"/>
  <c r="F711" i="3" l="1"/>
  <c r="I711" i="3" l="1"/>
  <c r="AJ753" i="38"/>
  <c r="AI711" i="3" s="1"/>
  <c r="G711" i="3"/>
  <c r="AJ711" i="3" l="1"/>
  <c r="J711" i="3"/>
  <c r="AK711" i="3" l="1"/>
  <c r="K711" i="3"/>
  <c r="L711" i="3" l="1"/>
  <c r="M711" i="3" l="1"/>
  <c r="N711" i="3" l="1"/>
  <c r="AG753" i="38" l="1"/>
  <c r="AF711" i="3" s="1"/>
  <c r="AH753" i="38"/>
  <c r="AG711" i="3" s="1"/>
  <c r="O711" i="3"/>
  <c r="P711" i="3" l="1"/>
  <c r="Q711" i="3" l="1"/>
  <c r="R711" i="3" l="1"/>
  <c r="S711" i="3" l="1"/>
  <c r="T711" i="3" l="1"/>
  <c r="U711" i="3" l="1"/>
  <c r="V711" i="3" l="1"/>
  <c r="W711" i="3" l="1"/>
  <c r="X711" i="3" l="1"/>
  <c r="Y711" i="3" l="1"/>
  <c r="Z711" i="3" l="1"/>
  <c r="AD753" i="38" l="1"/>
  <c r="AA711" i="3"/>
  <c r="AC711" i="3" l="1"/>
  <c r="H753" i="38"/>
  <c r="AE753" i="38" s="1"/>
  <c r="AB711" i="3"/>
  <c r="AI753" i="38" l="1"/>
  <c r="AH711" i="3" s="1"/>
  <c r="H711" i="3"/>
  <c r="AD711" i="3"/>
  <c r="C712" i="3"/>
  <c r="D712" i="3" l="1"/>
  <c r="E712" i="3" l="1"/>
  <c r="F712" i="3" l="1"/>
  <c r="I712" i="3" l="1"/>
  <c r="AJ754" i="38"/>
  <c r="AI712" i="3" s="1"/>
  <c r="G712" i="3"/>
  <c r="AJ712" i="3" l="1"/>
  <c r="J712" i="3"/>
  <c r="AK712" i="3" l="1"/>
  <c r="K712" i="3"/>
  <c r="L712" i="3" l="1"/>
  <c r="M712" i="3" l="1"/>
  <c r="N712" i="3" l="1"/>
  <c r="AH754" i="38" l="1"/>
  <c r="AG712" i="3" s="1"/>
  <c r="AG754" i="38"/>
  <c r="AF712" i="3" s="1"/>
  <c r="O712" i="3"/>
  <c r="P712" i="3" l="1"/>
  <c r="Q712" i="3" l="1"/>
  <c r="R712" i="3" l="1"/>
  <c r="S712" i="3" l="1"/>
  <c r="T712" i="3" l="1"/>
  <c r="U712" i="3" l="1"/>
  <c r="V712" i="3" l="1"/>
  <c r="W712" i="3" l="1"/>
  <c r="X712" i="3" l="1"/>
  <c r="Y712" i="3" l="1"/>
  <c r="Z712" i="3" l="1"/>
  <c r="AD754" i="38" l="1"/>
  <c r="AA712" i="3"/>
  <c r="AC712" i="3" l="1"/>
  <c r="H754" i="38"/>
  <c r="AE754" i="38" s="1"/>
  <c r="AB712" i="3"/>
  <c r="AI754" i="38" l="1"/>
  <c r="AH712" i="3" s="1"/>
  <c r="AD712" i="3"/>
  <c r="H712" i="3"/>
  <c r="C713" i="3"/>
  <c r="D713" i="3" l="1"/>
  <c r="E713" i="3" l="1"/>
  <c r="F713" i="3" l="1"/>
  <c r="I713" i="3" l="1"/>
  <c r="AJ755" i="38"/>
  <c r="AI713" i="3" s="1"/>
  <c r="G713" i="3"/>
  <c r="AJ713" i="3" l="1"/>
  <c r="J713" i="3"/>
  <c r="AK713" i="3" l="1"/>
  <c r="K713" i="3"/>
  <c r="L713" i="3" l="1"/>
  <c r="M713" i="3" l="1"/>
  <c r="N713" i="3" l="1"/>
  <c r="AH755" i="38" l="1"/>
  <c r="AG713" i="3" s="1"/>
  <c r="AG755" i="38"/>
  <c r="AF713" i="3" s="1"/>
  <c r="O713" i="3"/>
  <c r="P713" i="3" l="1"/>
  <c r="Q713" i="3" l="1"/>
  <c r="R713" i="3" l="1"/>
  <c r="S713" i="3" l="1"/>
  <c r="T713" i="3" l="1"/>
  <c r="U713" i="3" l="1"/>
  <c r="V713" i="3" l="1"/>
  <c r="W713" i="3" l="1"/>
  <c r="X713" i="3" l="1"/>
  <c r="Y713" i="3" l="1"/>
  <c r="Z713" i="3" l="1"/>
  <c r="AD755" i="38" l="1"/>
  <c r="AA713" i="3"/>
  <c r="AC713" i="3" l="1"/>
  <c r="H755" i="38"/>
  <c r="AE755" i="38" s="1"/>
  <c r="AB713" i="3"/>
  <c r="AI755" i="38" l="1"/>
  <c r="AH713" i="3" s="1"/>
  <c r="AD713" i="3"/>
  <c r="H713" i="3"/>
  <c r="C714" i="3"/>
  <c r="D714" i="3" l="1"/>
  <c r="E714" i="3" l="1"/>
  <c r="F714" i="3" l="1"/>
  <c r="I714" i="3" l="1"/>
  <c r="AJ756" i="38"/>
  <c r="AI714" i="3" s="1"/>
  <c r="G714" i="3"/>
  <c r="AJ714" i="3" l="1"/>
  <c r="J714" i="3"/>
  <c r="AK714" i="3" l="1"/>
  <c r="K714" i="3"/>
  <c r="L714" i="3" l="1"/>
  <c r="M714" i="3" l="1"/>
  <c r="N714" i="3" l="1"/>
  <c r="AG756" i="38" l="1"/>
  <c r="AF714" i="3" s="1"/>
  <c r="AH756" i="38"/>
  <c r="AG714" i="3" s="1"/>
  <c r="O714" i="3"/>
  <c r="P714" i="3" l="1"/>
  <c r="Q714" i="3" l="1"/>
  <c r="R714" i="3" l="1"/>
  <c r="S714" i="3" l="1"/>
  <c r="T714" i="3" l="1"/>
  <c r="U714" i="3" l="1"/>
  <c r="V714" i="3" l="1"/>
  <c r="W714" i="3" l="1"/>
  <c r="X714" i="3" l="1"/>
  <c r="Y714" i="3" l="1"/>
  <c r="Z714" i="3" l="1"/>
  <c r="AD756" i="38" l="1"/>
  <c r="AA714" i="3"/>
  <c r="AC714" i="3" l="1"/>
  <c r="H756" i="38"/>
  <c r="AE756" i="38" s="1"/>
  <c r="AB714" i="3"/>
  <c r="AI756" i="38" l="1"/>
  <c r="AH714" i="3" s="1"/>
  <c r="AD714" i="3"/>
  <c r="H714" i="3"/>
  <c r="C715" i="3"/>
  <c r="D715" i="3" l="1"/>
  <c r="E715" i="3" l="1"/>
  <c r="F715" i="3" l="1"/>
  <c r="I715" i="3" l="1"/>
  <c r="AJ757" i="38"/>
  <c r="AI715" i="3" s="1"/>
  <c r="G715" i="3"/>
  <c r="AJ715" i="3" l="1"/>
  <c r="J715" i="3"/>
  <c r="AK715" i="3" l="1"/>
  <c r="K715" i="3"/>
  <c r="L715" i="3" l="1"/>
  <c r="M715" i="3" l="1"/>
  <c r="N715" i="3" l="1"/>
  <c r="AG757" i="38" l="1"/>
  <c r="AF715" i="3" s="1"/>
  <c r="AH757" i="38"/>
  <c r="AG715" i="3" s="1"/>
  <c r="O715" i="3"/>
  <c r="P715" i="3" l="1"/>
  <c r="Q715" i="3" l="1"/>
  <c r="R715" i="3" l="1"/>
  <c r="S715" i="3" l="1"/>
  <c r="T715" i="3" l="1"/>
  <c r="U715" i="3" l="1"/>
  <c r="V715" i="3" l="1"/>
  <c r="W715" i="3" l="1"/>
  <c r="X715" i="3" l="1"/>
  <c r="Y715" i="3" l="1"/>
  <c r="Z715" i="3" l="1"/>
  <c r="AD757" i="38" l="1"/>
  <c r="AA715" i="3"/>
  <c r="AC715" i="3" l="1"/>
  <c r="H757" i="38"/>
  <c r="AE757" i="38" s="1"/>
  <c r="AB715" i="3"/>
  <c r="AI757" i="38" l="1"/>
  <c r="AH715" i="3" s="1"/>
  <c r="H715" i="3"/>
  <c r="AD715" i="3"/>
  <c r="C716" i="3"/>
  <c r="D716" i="3" l="1"/>
  <c r="E716" i="3" l="1"/>
  <c r="F716" i="3" l="1"/>
  <c r="I716" i="3" l="1"/>
  <c r="AJ758" i="38"/>
  <c r="AI716" i="3" s="1"/>
  <c r="G716" i="3"/>
  <c r="AJ716" i="3" l="1"/>
  <c r="J716" i="3"/>
  <c r="AK716" i="3" l="1"/>
  <c r="K716" i="3"/>
  <c r="L716" i="3" l="1"/>
  <c r="M716" i="3" l="1"/>
  <c r="N716" i="3" l="1"/>
  <c r="AH758" i="38" l="1"/>
  <c r="AG716" i="3" s="1"/>
  <c r="AG758" i="38"/>
  <c r="AF716" i="3" s="1"/>
  <c r="O716" i="3"/>
  <c r="P716" i="3" l="1"/>
  <c r="Q716" i="3" l="1"/>
  <c r="R716" i="3" l="1"/>
  <c r="S716" i="3" l="1"/>
  <c r="T716" i="3" l="1"/>
  <c r="U716" i="3" l="1"/>
  <c r="V716" i="3" l="1"/>
  <c r="W716" i="3" l="1"/>
  <c r="X716" i="3" l="1"/>
  <c r="Y716" i="3" l="1"/>
  <c r="Z716" i="3" l="1"/>
  <c r="AD758" i="38" l="1"/>
  <c r="AA716" i="3"/>
  <c r="AC716" i="3" l="1"/>
  <c r="H758" i="38"/>
  <c r="AE758" i="38" s="1"/>
  <c r="AB716" i="3"/>
  <c r="AI758" i="38" l="1"/>
  <c r="AH716" i="3" s="1"/>
  <c r="H716" i="3"/>
  <c r="AD716" i="3"/>
  <c r="C717" i="3"/>
  <c r="D717" i="3" l="1"/>
  <c r="E717" i="3" l="1"/>
  <c r="F717" i="3" l="1"/>
  <c r="I717" i="3" l="1"/>
  <c r="AJ759" i="38"/>
  <c r="AI717" i="3" s="1"/>
  <c r="G717" i="3"/>
  <c r="AJ717" i="3" l="1"/>
  <c r="J717" i="3"/>
  <c r="AK717" i="3" l="1"/>
  <c r="K717" i="3"/>
  <c r="L717" i="3" l="1"/>
  <c r="M717" i="3" l="1"/>
  <c r="N717" i="3" l="1"/>
  <c r="AH759" i="38" l="1"/>
  <c r="AG717" i="3" s="1"/>
  <c r="AG759" i="38"/>
  <c r="AF717" i="3" s="1"/>
  <c r="O717" i="3"/>
  <c r="P717" i="3" l="1"/>
  <c r="Q717" i="3" l="1"/>
  <c r="R717" i="3" l="1"/>
  <c r="S717" i="3" l="1"/>
  <c r="T717" i="3" l="1"/>
  <c r="U717" i="3" l="1"/>
  <c r="V717" i="3" l="1"/>
  <c r="W717" i="3" l="1"/>
  <c r="X717" i="3" l="1"/>
  <c r="Y717" i="3" l="1"/>
  <c r="Z717" i="3" l="1"/>
  <c r="AD759" i="38" l="1"/>
  <c r="AA717" i="3"/>
  <c r="AC717" i="3" l="1"/>
  <c r="H759" i="38"/>
  <c r="AE759" i="38" s="1"/>
  <c r="AB717" i="3"/>
  <c r="AI759" i="38" l="1"/>
  <c r="AH717" i="3" s="1"/>
  <c r="AD717" i="3"/>
  <c r="H717" i="3"/>
  <c r="C718" i="3"/>
  <c r="D718" i="3" l="1"/>
  <c r="E718" i="3" l="1"/>
  <c r="F718" i="3" l="1"/>
  <c r="I718" i="3" l="1"/>
  <c r="AJ760" i="38"/>
  <c r="AI718" i="3" s="1"/>
  <c r="G718" i="3"/>
  <c r="AJ718" i="3" l="1"/>
  <c r="J718" i="3"/>
  <c r="AK718" i="3" l="1"/>
  <c r="K718" i="3"/>
  <c r="L718" i="3" l="1"/>
  <c r="M718" i="3" l="1"/>
  <c r="N718" i="3" l="1"/>
  <c r="AG760" i="38" l="1"/>
  <c r="AF718" i="3" s="1"/>
  <c r="AH760" i="38"/>
  <c r="AG718" i="3" s="1"/>
  <c r="O718" i="3"/>
  <c r="P718" i="3" l="1"/>
  <c r="Q718" i="3" l="1"/>
  <c r="R718" i="3" l="1"/>
  <c r="S718" i="3" l="1"/>
  <c r="T718" i="3" l="1"/>
  <c r="U718" i="3" l="1"/>
  <c r="V718" i="3" l="1"/>
  <c r="W718" i="3" l="1"/>
  <c r="X718" i="3" l="1"/>
  <c r="Y718" i="3" l="1"/>
  <c r="Z718" i="3" l="1"/>
  <c r="AD760" i="38" l="1"/>
  <c r="AA718" i="3"/>
  <c r="AC718" i="3" l="1"/>
  <c r="H760" i="38"/>
  <c r="AE760" i="38" s="1"/>
  <c r="AB718" i="3"/>
  <c r="AI760" i="38" l="1"/>
  <c r="AH718" i="3" s="1"/>
  <c r="H718" i="3"/>
  <c r="AD718" i="3"/>
  <c r="C719" i="3"/>
  <c r="D719" i="3" l="1"/>
  <c r="E719" i="3" l="1"/>
  <c r="F719" i="3" l="1"/>
  <c r="I719" i="3" l="1"/>
  <c r="AJ761" i="38"/>
  <c r="AI719" i="3" s="1"/>
  <c r="G719" i="3"/>
  <c r="AJ719" i="3" l="1"/>
  <c r="J719" i="3"/>
  <c r="AK719" i="3" l="1"/>
  <c r="K719" i="3"/>
  <c r="L719" i="3" l="1"/>
  <c r="M719" i="3" l="1"/>
  <c r="N719" i="3" l="1"/>
  <c r="AG761" i="38" l="1"/>
  <c r="AF719" i="3" s="1"/>
  <c r="AH761" i="38"/>
  <c r="AG719" i="3" s="1"/>
  <c r="O719" i="3"/>
  <c r="P719" i="3" l="1"/>
  <c r="Q719" i="3" l="1"/>
  <c r="R719" i="3" l="1"/>
  <c r="S719" i="3" l="1"/>
  <c r="T719" i="3" l="1"/>
  <c r="U719" i="3" l="1"/>
  <c r="V719" i="3" l="1"/>
  <c r="W719" i="3" l="1"/>
  <c r="X719" i="3" l="1"/>
  <c r="Y719" i="3" l="1"/>
  <c r="Z719" i="3" l="1"/>
  <c r="AD761" i="38" l="1"/>
  <c r="AA719" i="3"/>
  <c r="AC719" i="3" l="1"/>
  <c r="H761" i="38"/>
  <c r="AE761" i="38" s="1"/>
  <c r="AB719" i="3"/>
  <c r="AI761" i="38" l="1"/>
  <c r="AH719" i="3" s="1"/>
  <c r="AD719" i="3"/>
  <c r="H719" i="3"/>
  <c r="C720" i="3"/>
  <c r="D720" i="3" l="1"/>
  <c r="E720" i="3" l="1"/>
  <c r="F720" i="3" l="1"/>
  <c r="I720" i="3" l="1"/>
  <c r="AJ762" i="38"/>
  <c r="AI720" i="3" s="1"/>
  <c r="G720" i="3"/>
  <c r="AJ720" i="3" l="1"/>
  <c r="J720" i="3"/>
  <c r="AK720" i="3" l="1"/>
  <c r="K720" i="3"/>
  <c r="L720" i="3" l="1"/>
  <c r="M720" i="3" l="1"/>
  <c r="N720" i="3" l="1"/>
  <c r="AH762" i="38" l="1"/>
  <c r="AG720" i="3" s="1"/>
  <c r="AG762" i="38"/>
  <c r="AF720" i="3" s="1"/>
  <c r="O720" i="3"/>
  <c r="P720" i="3" l="1"/>
  <c r="Q720" i="3" l="1"/>
  <c r="R720" i="3" l="1"/>
  <c r="S720" i="3" l="1"/>
  <c r="T720" i="3" l="1"/>
  <c r="U720" i="3" l="1"/>
  <c r="V720" i="3" l="1"/>
  <c r="W720" i="3" l="1"/>
  <c r="X720" i="3" l="1"/>
  <c r="Y720" i="3" l="1"/>
  <c r="Z720" i="3" l="1"/>
  <c r="AD762" i="38" l="1"/>
  <c r="AA720" i="3"/>
  <c r="AC720" i="3" l="1"/>
  <c r="H762" i="38"/>
  <c r="AE762" i="38" s="1"/>
  <c r="AB720" i="3"/>
  <c r="AI762" i="38" l="1"/>
  <c r="AH720" i="3" s="1"/>
  <c r="H720" i="3"/>
  <c r="AD720" i="3"/>
  <c r="C721" i="3"/>
  <c r="D721" i="3" l="1"/>
  <c r="E721" i="3" l="1"/>
  <c r="F721" i="3" l="1"/>
  <c r="I721" i="3" l="1"/>
  <c r="AJ763" i="38"/>
  <c r="AI721" i="3" s="1"/>
  <c r="G721" i="3"/>
  <c r="AJ721" i="3" l="1"/>
  <c r="J721" i="3"/>
  <c r="AK721" i="3" l="1"/>
  <c r="K721" i="3"/>
  <c r="L721" i="3" l="1"/>
  <c r="M721" i="3" l="1"/>
  <c r="N721" i="3" l="1"/>
  <c r="AH763" i="38" l="1"/>
  <c r="AG721" i="3" s="1"/>
  <c r="AG763" i="38"/>
  <c r="AF721" i="3" s="1"/>
  <c r="O721" i="3"/>
  <c r="P721" i="3" l="1"/>
  <c r="Q721" i="3" l="1"/>
  <c r="R721" i="3" l="1"/>
  <c r="S721" i="3" l="1"/>
  <c r="T721" i="3" l="1"/>
  <c r="U721" i="3" l="1"/>
  <c r="V721" i="3" l="1"/>
  <c r="W721" i="3" l="1"/>
  <c r="X721" i="3" l="1"/>
  <c r="Y721" i="3" l="1"/>
  <c r="Z721" i="3" l="1"/>
  <c r="AD763" i="38" l="1"/>
  <c r="AA721" i="3"/>
  <c r="AC721" i="3" l="1"/>
  <c r="H763" i="38"/>
  <c r="AE763" i="38" s="1"/>
  <c r="AB721" i="3"/>
  <c r="AI763" i="38" l="1"/>
  <c r="AH721" i="3" s="1"/>
  <c r="H721" i="3"/>
  <c r="AD721" i="3"/>
  <c r="C722" i="3"/>
  <c r="D722" i="3" l="1"/>
  <c r="E722" i="3" l="1"/>
  <c r="F722" i="3" l="1"/>
  <c r="I722" i="3" l="1"/>
  <c r="AJ764" i="38"/>
  <c r="AI722" i="3" s="1"/>
  <c r="G722" i="3"/>
  <c r="AJ722" i="3" l="1"/>
  <c r="J722" i="3"/>
  <c r="AK722" i="3" l="1"/>
  <c r="K722" i="3"/>
  <c r="L722" i="3" l="1"/>
  <c r="M722" i="3" l="1"/>
  <c r="N722" i="3" l="1"/>
  <c r="AG764" i="38" l="1"/>
  <c r="AF722" i="3" s="1"/>
  <c r="AH764" i="38"/>
  <c r="AG722" i="3" s="1"/>
  <c r="O722" i="3"/>
  <c r="P722" i="3" l="1"/>
  <c r="Q722" i="3" l="1"/>
  <c r="R722" i="3" l="1"/>
  <c r="S722" i="3" l="1"/>
  <c r="T722" i="3" l="1"/>
  <c r="U722" i="3" l="1"/>
  <c r="V722" i="3" l="1"/>
  <c r="W722" i="3" l="1"/>
  <c r="X722" i="3" l="1"/>
  <c r="Y722" i="3" l="1"/>
  <c r="Z722" i="3" l="1"/>
  <c r="AD764" i="38" l="1"/>
  <c r="AA722" i="3"/>
  <c r="AC722" i="3" l="1"/>
  <c r="H764" i="38"/>
  <c r="AE764" i="38" s="1"/>
  <c r="AB722" i="3"/>
  <c r="AI764" i="38" l="1"/>
  <c r="AH722" i="3" s="1"/>
  <c r="H722" i="3"/>
  <c r="AD722" i="3"/>
  <c r="C723" i="3"/>
  <c r="D723" i="3" l="1"/>
  <c r="E723" i="3" l="1"/>
  <c r="F723" i="3" l="1"/>
  <c r="AJ765" i="38" l="1"/>
  <c r="AI723" i="3" s="1"/>
  <c r="G723" i="3"/>
  <c r="I723" i="3"/>
  <c r="AJ723" i="3" l="1"/>
  <c r="J723" i="3"/>
  <c r="AK723" i="3" l="1"/>
  <c r="K723" i="3"/>
  <c r="L723" i="3" l="1"/>
  <c r="M723" i="3" l="1"/>
  <c r="N723" i="3" l="1"/>
  <c r="AG765" i="38" l="1"/>
  <c r="AF723" i="3" s="1"/>
  <c r="AH765" i="38"/>
  <c r="AG723" i="3" s="1"/>
  <c r="O723" i="3"/>
  <c r="P723" i="3" l="1"/>
  <c r="Q723" i="3" l="1"/>
  <c r="R723" i="3" l="1"/>
  <c r="S723" i="3" l="1"/>
  <c r="T723" i="3" l="1"/>
  <c r="U723" i="3" l="1"/>
  <c r="V723" i="3" l="1"/>
  <c r="W723" i="3" l="1"/>
  <c r="X723" i="3" l="1"/>
  <c r="Y723" i="3" l="1"/>
  <c r="Z723" i="3" l="1"/>
  <c r="AD765" i="38" l="1"/>
  <c r="AA723" i="3"/>
  <c r="AC723" i="3" l="1"/>
  <c r="H765" i="38"/>
  <c r="AE765" i="38" s="1"/>
  <c r="AB723" i="3"/>
  <c r="AI765" i="38" l="1"/>
  <c r="AH723" i="3" s="1"/>
  <c r="AD723" i="3"/>
  <c r="H723" i="3"/>
  <c r="C724" i="3"/>
  <c r="D724" i="3" l="1"/>
  <c r="E724" i="3" l="1"/>
  <c r="F724" i="3" l="1"/>
  <c r="I724" i="3" l="1"/>
  <c r="AJ766" i="38"/>
  <c r="AI724" i="3" s="1"/>
  <c r="G724" i="3"/>
  <c r="AJ724" i="3" l="1"/>
  <c r="J724" i="3"/>
  <c r="AK724" i="3" l="1"/>
  <c r="K724" i="3"/>
  <c r="L724" i="3" l="1"/>
  <c r="M724" i="3" l="1"/>
  <c r="N724" i="3" l="1"/>
  <c r="AH766" i="38" l="1"/>
  <c r="AG724" i="3" s="1"/>
  <c r="AG766" i="38"/>
  <c r="AF724" i="3" s="1"/>
  <c r="O724" i="3"/>
  <c r="P724" i="3" l="1"/>
  <c r="Q724" i="3" l="1"/>
  <c r="R724" i="3" l="1"/>
  <c r="S724" i="3" l="1"/>
  <c r="T724" i="3" l="1"/>
  <c r="U724" i="3" l="1"/>
  <c r="V724" i="3" l="1"/>
  <c r="W724" i="3" l="1"/>
  <c r="X724" i="3" l="1"/>
  <c r="Y724" i="3" l="1"/>
  <c r="Z724" i="3" l="1"/>
  <c r="AD766" i="38" l="1"/>
  <c r="AA724" i="3"/>
  <c r="AC724" i="3" l="1"/>
  <c r="H766" i="38"/>
  <c r="AE766" i="38" s="1"/>
  <c r="AB724" i="3"/>
  <c r="AI766" i="38" l="1"/>
  <c r="AH724" i="3" s="1"/>
  <c r="H724" i="3"/>
  <c r="AD724" i="3"/>
  <c r="C725" i="3"/>
  <c r="D725" i="3" l="1"/>
  <c r="E725" i="3" l="1"/>
  <c r="F725" i="3" l="1"/>
  <c r="I725" i="3" l="1"/>
  <c r="AJ767" i="38"/>
  <c r="AI725" i="3" s="1"/>
  <c r="G725" i="3"/>
  <c r="AJ725" i="3" l="1"/>
  <c r="J725" i="3"/>
  <c r="AK725" i="3" l="1"/>
  <c r="K725" i="3"/>
  <c r="L725" i="3" l="1"/>
  <c r="M725" i="3" l="1"/>
  <c r="N725" i="3" l="1"/>
  <c r="AH767" i="38" l="1"/>
  <c r="AG725" i="3" s="1"/>
  <c r="AG767" i="38"/>
  <c r="AF725" i="3" s="1"/>
  <c r="O725" i="3"/>
  <c r="P725" i="3" l="1"/>
  <c r="Q725" i="3" l="1"/>
  <c r="R725" i="3" l="1"/>
  <c r="S725" i="3" l="1"/>
  <c r="T725" i="3" l="1"/>
  <c r="U725" i="3" l="1"/>
  <c r="V725" i="3" l="1"/>
  <c r="W725" i="3" l="1"/>
  <c r="X725" i="3" l="1"/>
  <c r="Y725" i="3" l="1"/>
  <c r="Z725" i="3" l="1"/>
  <c r="AD767" i="38" l="1"/>
  <c r="AA725" i="3"/>
  <c r="AC725" i="3" l="1"/>
  <c r="H767" i="38"/>
  <c r="AE767" i="38" s="1"/>
  <c r="AB725" i="3"/>
  <c r="AI767" i="38" l="1"/>
  <c r="AH725" i="3" s="1"/>
  <c r="AD725" i="3"/>
  <c r="H725" i="3"/>
  <c r="C726" i="3"/>
  <c r="D726" i="3" l="1"/>
  <c r="E726" i="3" l="1"/>
  <c r="F726" i="3" l="1"/>
  <c r="AJ768" i="38" l="1"/>
  <c r="AI726" i="3" s="1"/>
  <c r="G726" i="3"/>
  <c r="I726" i="3"/>
  <c r="AJ726" i="3" l="1"/>
  <c r="J726" i="3"/>
  <c r="AK726" i="3" l="1"/>
  <c r="K726" i="3"/>
  <c r="L726" i="3" l="1"/>
  <c r="M726" i="3" l="1"/>
  <c r="N726" i="3" l="1"/>
  <c r="AH768" i="38" l="1"/>
  <c r="AG726" i="3" s="1"/>
  <c r="AG768" i="38"/>
  <c r="AF726" i="3" s="1"/>
  <c r="O726" i="3"/>
  <c r="P726" i="3" l="1"/>
  <c r="Q726" i="3" l="1"/>
  <c r="R726" i="3" l="1"/>
  <c r="S726" i="3" l="1"/>
  <c r="T726" i="3" l="1"/>
  <c r="U726" i="3" l="1"/>
  <c r="V726" i="3" l="1"/>
  <c r="W726" i="3" l="1"/>
  <c r="X726" i="3" l="1"/>
  <c r="Y726" i="3" l="1"/>
  <c r="Z726" i="3" l="1"/>
  <c r="AD768" i="38" l="1"/>
  <c r="AA726" i="3"/>
  <c r="AC726" i="3" l="1"/>
  <c r="H768" i="38"/>
  <c r="AE768" i="38" s="1"/>
  <c r="AB726" i="3"/>
  <c r="AI768" i="38" l="1"/>
  <c r="AH726" i="3" s="1"/>
  <c r="AD726" i="3"/>
  <c r="H726" i="3"/>
  <c r="C727" i="3"/>
  <c r="D727" i="3" l="1"/>
  <c r="E727" i="3" l="1"/>
  <c r="F727" i="3" l="1"/>
  <c r="I727" i="3" l="1"/>
  <c r="AJ769" i="38"/>
  <c r="AI727" i="3" s="1"/>
  <c r="G727" i="3"/>
  <c r="AJ727" i="3" l="1"/>
  <c r="J727" i="3"/>
  <c r="AK727" i="3" l="1"/>
  <c r="K727" i="3"/>
  <c r="L727" i="3" l="1"/>
  <c r="M727" i="3" l="1"/>
  <c r="N727" i="3" l="1"/>
  <c r="AG769" i="38" l="1"/>
  <c r="AF727" i="3" s="1"/>
  <c r="AH769" i="38"/>
  <c r="AG727" i="3" s="1"/>
  <c r="O727" i="3"/>
  <c r="P727" i="3" l="1"/>
  <c r="Q727" i="3" l="1"/>
  <c r="R727" i="3" l="1"/>
  <c r="S727" i="3" l="1"/>
  <c r="T727" i="3" l="1"/>
  <c r="U727" i="3" l="1"/>
  <c r="V727" i="3" l="1"/>
  <c r="W727" i="3" l="1"/>
  <c r="X727" i="3" l="1"/>
  <c r="Y727" i="3" l="1"/>
  <c r="Z727" i="3" l="1"/>
  <c r="AD769" i="38" l="1"/>
  <c r="AA727" i="3"/>
  <c r="AC727" i="3" l="1"/>
  <c r="H769" i="38"/>
  <c r="AE769" i="38" s="1"/>
  <c r="AB727" i="3"/>
  <c r="AI769" i="38" l="1"/>
  <c r="AH727" i="3" s="1"/>
  <c r="AD727" i="3"/>
  <c r="H727" i="3"/>
  <c r="C728" i="3"/>
  <c r="D728" i="3" l="1"/>
  <c r="E728" i="3" l="1"/>
  <c r="F728" i="3" l="1"/>
  <c r="I728" i="3" l="1"/>
  <c r="AJ770" i="38"/>
  <c r="AI728" i="3" s="1"/>
  <c r="G728" i="3"/>
  <c r="AJ728" i="3" l="1"/>
  <c r="J728" i="3"/>
  <c r="AK728" i="3" l="1"/>
  <c r="K728" i="3"/>
  <c r="L728" i="3" l="1"/>
  <c r="M728" i="3" l="1"/>
  <c r="N728" i="3" l="1"/>
  <c r="AH770" i="38" l="1"/>
  <c r="AG728" i="3" s="1"/>
  <c r="AG770" i="38"/>
  <c r="AF728" i="3" s="1"/>
  <c r="O728" i="3"/>
  <c r="P728" i="3" l="1"/>
  <c r="Q728" i="3" l="1"/>
  <c r="R728" i="3" l="1"/>
  <c r="S728" i="3" l="1"/>
  <c r="T728" i="3" l="1"/>
  <c r="U728" i="3" l="1"/>
  <c r="V728" i="3" l="1"/>
  <c r="W728" i="3" l="1"/>
  <c r="X728" i="3" l="1"/>
  <c r="Y728" i="3" l="1"/>
  <c r="Z728" i="3" l="1"/>
  <c r="AD770" i="38" l="1"/>
  <c r="AA728" i="3"/>
  <c r="AC728" i="3" l="1"/>
  <c r="H770" i="38"/>
  <c r="AE770" i="38" s="1"/>
  <c r="AB728" i="3"/>
  <c r="AI770" i="38" l="1"/>
  <c r="AH728" i="3" s="1"/>
  <c r="AD728" i="3"/>
  <c r="H728" i="3"/>
  <c r="C729" i="3"/>
  <c r="D729" i="3" l="1"/>
  <c r="E729" i="3" l="1"/>
  <c r="F729" i="3" l="1"/>
  <c r="I729" i="3" l="1"/>
  <c r="AJ771" i="38"/>
  <c r="AI729" i="3" s="1"/>
  <c r="G729" i="3"/>
  <c r="AJ729" i="3" l="1"/>
  <c r="J729" i="3"/>
  <c r="AK729" i="3" l="1"/>
  <c r="K729" i="3"/>
  <c r="L729" i="3" l="1"/>
  <c r="M729" i="3" l="1"/>
  <c r="N729" i="3" l="1"/>
  <c r="AH771" i="38" l="1"/>
  <c r="AG729" i="3" s="1"/>
  <c r="AG771" i="38"/>
  <c r="AF729" i="3" s="1"/>
  <c r="O729" i="3"/>
  <c r="P729" i="3" l="1"/>
  <c r="Q729" i="3" l="1"/>
  <c r="R729" i="3" l="1"/>
  <c r="S729" i="3" l="1"/>
  <c r="T729" i="3" l="1"/>
  <c r="U729" i="3" l="1"/>
  <c r="V729" i="3" l="1"/>
  <c r="W729" i="3" l="1"/>
  <c r="X729" i="3" l="1"/>
  <c r="Y729" i="3" l="1"/>
  <c r="Z729" i="3" l="1"/>
  <c r="AD771" i="38" l="1"/>
  <c r="AA729" i="3"/>
  <c r="AC729" i="3" l="1"/>
  <c r="H771" i="38"/>
  <c r="AE771" i="38" s="1"/>
  <c r="AB729" i="3"/>
  <c r="AI771" i="38" l="1"/>
  <c r="AH729" i="3" s="1"/>
  <c r="AD729" i="3"/>
  <c r="H729" i="3"/>
  <c r="C730" i="3"/>
  <c r="D730" i="3" l="1"/>
  <c r="E730" i="3" l="1"/>
  <c r="F730" i="3" l="1"/>
  <c r="I730" i="3" l="1"/>
  <c r="AJ772" i="38"/>
  <c r="AI730" i="3" s="1"/>
  <c r="G730" i="3"/>
  <c r="AJ730" i="3" l="1"/>
  <c r="J730" i="3"/>
  <c r="AK730" i="3" l="1"/>
  <c r="K730" i="3"/>
  <c r="L730" i="3" l="1"/>
  <c r="M730" i="3" l="1"/>
  <c r="N730" i="3" l="1"/>
  <c r="AH772" i="38" l="1"/>
  <c r="AG730" i="3" s="1"/>
  <c r="AG772" i="38"/>
  <c r="AF730" i="3" s="1"/>
  <c r="O730" i="3"/>
  <c r="P730" i="3" l="1"/>
  <c r="Q730" i="3" l="1"/>
  <c r="R730" i="3" l="1"/>
  <c r="S730" i="3" l="1"/>
  <c r="T730" i="3" l="1"/>
  <c r="U730" i="3" l="1"/>
  <c r="V730" i="3" l="1"/>
  <c r="W730" i="3" l="1"/>
  <c r="X730" i="3" l="1"/>
  <c r="Y730" i="3" l="1"/>
  <c r="Z730" i="3" l="1"/>
  <c r="AD772" i="38" l="1"/>
  <c r="AA730" i="3"/>
  <c r="AC730" i="3" l="1"/>
  <c r="H772" i="38"/>
  <c r="AE772" i="38" s="1"/>
  <c r="AB730" i="3"/>
  <c r="AI772" i="38" l="1"/>
  <c r="AH730" i="3" s="1"/>
  <c r="H730" i="3"/>
  <c r="AD730" i="3"/>
  <c r="C731" i="3"/>
  <c r="D731" i="3" l="1"/>
  <c r="E731" i="3" l="1"/>
  <c r="F731" i="3" l="1"/>
  <c r="AJ773" i="38" l="1"/>
  <c r="AI731" i="3" s="1"/>
  <c r="G731" i="3"/>
  <c r="I731" i="3"/>
  <c r="AJ731" i="3" l="1"/>
  <c r="J731" i="3"/>
  <c r="AK731" i="3" l="1"/>
  <c r="K731" i="3"/>
  <c r="L731" i="3" l="1"/>
  <c r="M731" i="3" l="1"/>
  <c r="N731" i="3" l="1"/>
  <c r="AG773" i="38" l="1"/>
  <c r="AF731" i="3" s="1"/>
  <c r="AH773" i="38"/>
  <c r="AG731" i="3" s="1"/>
  <c r="O731" i="3"/>
  <c r="P731" i="3" l="1"/>
  <c r="Q731" i="3" l="1"/>
  <c r="R731" i="3" l="1"/>
  <c r="S731" i="3" l="1"/>
  <c r="T731" i="3" l="1"/>
  <c r="U731" i="3" l="1"/>
  <c r="V731" i="3" l="1"/>
  <c r="W731" i="3" l="1"/>
  <c r="X731" i="3" l="1"/>
  <c r="Y731" i="3" l="1"/>
  <c r="Z731" i="3" l="1"/>
  <c r="AD773" i="38" l="1"/>
  <c r="AA731" i="3"/>
  <c r="AC731" i="3" l="1"/>
  <c r="H773" i="38"/>
  <c r="AE773" i="38" s="1"/>
  <c r="AB731" i="3"/>
  <c r="AI773" i="38" l="1"/>
  <c r="AH731" i="3" s="1"/>
  <c r="AD731" i="3"/>
  <c r="H731" i="3"/>
  <c r="C732" i="3"/>
  <c r="D732" i="3" l="1"/>
  <c r="E732" i="3" l="1"/>
  <c r="F732" i="3" l="1"/>
  <c r="I732" i="3" l="1"/>
  <c r="AJ774" i="38"/>
  <c r="AI732" i="3" s="1"/>
  <c r="G732" i="3"/>
  <c r="AJ732" i="3" l="1"/>
  <c r="J732" i="3"/>
  <c r="AK732" i="3" l="1"/>
  <c r="K732" i="3"/>
  <c r="L732" i="3" l="1"/>
  <c r="M732" i="3" l="1"/>
  <c r="N732" i="3" l="1"/>
  <c r="AH774" i="38" l="1"/>
  <c r="AG732" i="3" s="1"/>
  <c r="AG774" i="38"/>
  <c r="AF732" i="3" s="1"/>
  <c r="O732" i="3"/>
  <c r="P732" i="3" l="1"/>
  <c r="Q732" i="3" l="1"/>
  <c r="R732" i="3" l="1"/>
  <c r="S732" i="3" l="1"/>
  <c r="T732" i="3" l="1"/>
  <c r="U732" i="3" l="1"/>
  <c r="V732" i="3" l="1"/>
  <c r="W732" i="3" l="1"/>
  <c r="X732" i="3" l="1"/>
  <c r="Y732" i="3" l="1"/>
  <c r="Z732" i="3" l="1"/>
  <c r="AD774" i="38" l="1"/>
  <c r="AA732" i="3"/>
  <c r="AC732" i="3" l="1"/>
  <c r="H774" i="38"/>
  <c r="AE774" i="38" s="1"/>
  <c r="AB732" i="3"/>
  <c r="AI774" i="38" l="1"/>
  <c r="AH732" i="3" s="1"/>
  <c r="AD732" i="3"/>
  <c r="H732" i="3"/>
  <c r="C733" i="3"/>
  <c r="D733" i="3" l="1"/>
  <c r="E733" i="3" l="1"/>
  <c r="F733" i="3" l="1"/>
  <c r="I733" i="3" l="1"/>
  <c r="AJ775" i="38"/>
  <c r="AI733" i="3" s="1"/>
  <c r="G733" i="3"/>
  <c r="AJ733" i="3" l="1"/>
  <c r="J733" i="3"/>
  <c r="AK733" i="3" l="1"/>
  <c r="K733" i="3"/>
  <c r="L733" i="3" l="1"/>
  <c r="M733" i="3" l="1"/>
  <c r="N733" i="3" l="1"/>
  <c r="AH775" i="38" l="1"/>
  <c r="AG733" i="3" s="1"/>
  <c r="AG775" i="38"/>
  <c r="AF733" i="3" s="1"/>
  <c r="O733" i="3"/>
  <c r="P733" i="3" l="1"/>
  <c r="Q733" i="3" l="1"/>
  <c r="R733" i="3" l="1"/>
  <c r="S733" i="3" l="1"/>
  <c r="T733" i="3" l="1"/>
  <c r="U733" i="3" l="1"/>
  <c r="V733" i="3" l="1"/>
  <c r="W733" i="3" l="1"/>
  <c r="X733" i="3" l="1"/>
  <c r="Y733" i="3" l="1"/>
  <c r="Z733" i="3" l="1"/>
  <c r="AD775" i="38" l="1"/>
  <c r="AA733" i="3"/>
  <c r="AC733" i="3" l="1"/>
  <c r="H775" i="38"/>
  <c r="AE775" i="38" s="1"/>
  <c r="AB733" i="3"/>
  <c r="AI775" i="38" l="1"/>
  <c r="AH733" i="3" s="1"/>
  <c r="AD733" i="3"/>
  <c r="H733" i="3"/>
  <c r="C734" i="3"/>
  <c r="D734" i="3" l="1"/>
  <c r="E734" i="3" l="1"/>
  <c r="F734" i="3" l="1"/>
  <c r="I734" i="3" l="1"/>
  <c r="AJ776" i="38"/>
  <c r="AI734" i="3" s="1"/>
  <c r="G734" i="3"/>
  <c r="AJ734" i="3" l="1"/>
  <c r="J734" i="3"/>
  <c r="AK734" i="3" l="1"/>
  <c r="K734" i="3"/>
  <c r="L734" i="3" l="1"/>
  <c r="M734" i="3" l="1"/>
  <c r="N734" i="3" l="1"/>
  <c r="AH776" i="38" l="1"/>
  <c r="AG734" i="3" s="1"/>
  <c r="AG776" i="38"/>
  <c r="AF734" i="3" s="1"/>
  <c r="O734" i="3"/>
  <c r="P734" i="3" l="1"/>
  <c r="Q734" i="3" l="1"/>
  <c r="R734" i="3" l="1"/>
  <c r="S734" i="3" l="1"/>
  <c r="T734" i="3" l="1"/>
  <c r="U734" i="3" l="1"/>
  <c r="V734" i="3" l="1"/>
  <c r="W734" i="3" l="1"/>
  <c r="X734" i="3" l="1"/>
  <c r="Y734" i="3" l="1"/>
  <c r="Z734" i="3" l="1"/>
  <c r="AD776" i="38" l="1"/>
  <c r="AA734" i="3"/>
  <c r="AC734" i="3" l="1"/>
  <c r="H776" i="38"/>
  <c r="AE776" i="38" s="1"/>
  <c r="AB734" i="3"/>
  <c r="AI776" i="38" l="1"/>
  <c r="AH734" i="3" s="1"/>
  <c r="H734" i="3"/>
  <c r="AD734" i="3"/>
  <c r="C735" i="3"/>
  <c r="D735" i="3" l="1"/>
  <c r="E735" i="3" l="1"/>
  <c r="F735" i="3" l="1"/>
  <c r="I735" i="3" l="1"/>
  <c r="AJ777" i="38"/>
  <c r="AI735" i="3" s="1"/>
  <c r="G735" i="3"/>
  <c r="AJ735" i="3" l="1"/>
  <c r="J735" i="3"/>
  <c r="AK735" i="3" l="1"/>
  <c r="K735" i="3"/>
  <c r="L735" i="3" l="1"/>
  <c r="M735" i="3" l="1"/>
  <c r="N735" i="3" l="1"/>
  <c r="AG777" i="38" l="1"/>
  <c r="AF735" i="3" s="1"/>
  <c r="AH777" i="38"/>
  <c r="AG735" i="3" s="1"/>
  <c r="O735" i="3"/>
  <c r="P735" i="3" l="1"/>
  <c r="Q735" i="3" l="1"/>
  <c r="R735" i="3" l="1"/>
  <c r="S735" i="3" l="1"/>
  <c r="T735" i="3" l="1"/>
  <c r="U735" i="3" l="1"/>
  <c r="V735" i="3" l="1"/>
  <c r="W735" i="3" l="1"/>
  <c r="X735" i="3" l="1"/>
  <c r="Y735" i="3" l="1"/>
  <c r="Z735" i="3" l="1"/>
  <c r="AD777" i="38" l="1"/>
  <c r="AA735" i="3"/>
  <c r="AC735" i="3" l="1"/>
  <c r="H777" i="38"/>
  <c r="AE777" i="38" s="1"/>
  <c r="AB735" i="3"/>
  <c r="AI777" i="38" l="1"/>
  <c r="AH735" i="3" s="1"/>
  <c r="AD735" i="3"/>
  <c r="H735" i="3"/>
  <c r="C736" i="3"/>
  <c r="D736" i="3" l="1"/>
  <c r="E736" i="3" l="1"/>
  <c r="F736" i="3" l="1"/>
  <c r="I736" i="3" l="1"/>
  <c r="AJ778" i="38"/>
  <c r="AI736" i="3" s="1"/>
  <c r="G736" i="3"/>
  <c r="AJ736" i="3" l="1"/>
  <c r="J736" i="3"/>
  <c r="AK736" i="3" l="1"/>
  <c r="K736" i="3"/>
  <c r="L736" i="3" l="1"/>
  <c r="M736" i="3" l="1"/>
  <c r="N736" i="3" l="1"/>
  <c r="AH778" i="38" l="1"/>
  <c r="AG736" i="3" s="1"/>
  <c r="AG778" i="38"/>
  <c r="AF736" i="3" s="1"/>
  <c r="O736" i="3"/>
  <c r="P736" i="3" l="1"/>
  <c r="Q736" i="3" l="1"/>
  <c r="R736" i="3" l="1"/>
  <c r="S736" i="3" l="1"/>
  <c r="T736" i="3" l="1"/>
  <c r="U736" i="3" l="1"/>
  <c r="V736" i="3" l="1"/>
  <c r="W736" i="3" l="1"/>
  <c r="X736" i="3" l="1"/>
  <c r="Y736" i="3" l="1"/>
  <c r="Z736" i="3" l="1"/>
  <c r="AD778" i="38" l="1"/>
  <c r="AA736" i="3"/>
  <c r="AC736" i="3" l="1"/>
  <c r="H778" i="38"/>
  <c r="AE778" i="38" s="1"/>
  <c r="AB736" i="3"/>
  <c r="AI778" i="38" l="1"/>
  <c r="AH736" i="3" s="1"/>
  <c r="AD736" i="3"/>
  <c r="H736" i="3"/>
  <c r="C737" i="3"/>
  <c r="D737" i="3" l="1"/>
  <c r="E737" i="3" l="1"/>
  <c r="F737" i="3" l="1"/>
  <c r="I737" i="3" l="1"/>
  <c r="AJ779" i="38"/>
  <c r="AI737" i="3" s="1"/>
  <c r="G737" i="3"/>
  <c r="AJ737" i="3" l="1"/>
  <c r="J737" i="3"/>
  <c r="AK737" i="3" l="1"/>
  <c r="K737" i="3"/>
  <c r="L737" i="3" l="1"/>
  <c r="M737" i="3" l="1"/>
  <c r="N737" i="3" l="1"/>
  <c r="AH779" i="38" l="1"/>
  <c r="AG737" i="3" s="1"/>
  <c r="AG779" i="38"/>
  <c r="AF737" i="3" s="1"/>
  <c r="O737" i="3"/>
  <c r="P737" i="3" l="1"/>
  <c r="Q737" i="3" l="1"/>
  <c r="R737" i="3" l="1"/>
  <c r="S737" i="3" l="1"/>
  <c r="T737" i="3" l="1"/>
  <c r="U737" i="3" l="1"/>
  <c r="V737" i="3" l="1"/>
  <c r="W737" i="3" l="1"/>
  <c r="X737" i="3" l="1"/>
  <c r="Y737" i="3" l="1"/>
  <c r="Z737" i="3" l="1"/>
  <c r="AD779" i="38" l="1"/>
  <c r="AA737" i="3"/>
  <c r="AC737" i="3" l="1"/>
  <c r="H779" i="38"/>
  <c r="AE779" i="38" s="1"/>
  <c r="AB737" i="3"/>
  <c r="AI779" i="38" l="1"/>
  <c r="AH737" i="3" s="1"/>
  <c r="AD737" i="3"/>
  <c r="H737" i="3"/>
  <c r="C738" i="3"/>
  <c r="D738" i="3" l="1"/>
  <c r="E738" i="3" l="1"/>
  <c r="F738" i="3" l="1"/>
  <c r="I738" i="3" l="1"/>
  <c r="AJ780" i="38"/>
  <c r="AI738" i="3" s="1"/>
  <c r="G738" i="3"/>
  <c r="AJ738" i="3" l="1"/>
  <c r="J738" i="3"/>
  <c r="AK738" i="3" l="1"/>
  <c r="K738" i="3"/>
  <c r="L738" i="3" l="1"/>
  <c r="M738" i="3" l="1"/>
  <c r="N738" i="3" l="1"/>
  <c r="AH780" i="38" l="1"/>
  <c r="AG738" i="3" s="1"/>
  <c r="AG780" i="38"/>
  <c r="AF738" i="3" s="1"/>
  <c r="O738" i="3"/>
  <c r="P738" i="3" l="1"/>
  <c r="Q738" i="3" l="1"/>
  <c r="R738" i="3" l="1"/>
  <c r="S738" i="3" l="1"/>
  <c r="T738" i="3" l="1"/>
  <c r="U738" i="3" l="1"/>
  <c r="V738" i="3" l="1"/>
  <c r="W738" i="3" l="1"/>
  <c r="X738" i="3" l="1"/>
  <c r="Y738" i="3" l="1"/>
  <c r="Z738" i="3" l="1"/>
  <c r="AD780" i="38" l="1"/>
  <c r="AA738" i="3"/>
  <c r="AC738" i="3" l="1"/>
  <c r="H780" i="38"/>
  <c r="AE780" i="38" s="1"/>
  <c r="AB738" i="3"/>
  <c r="AI780" i="38" l="1"/>
  <c r="AH738" i="3" s="1"/>
  <c r="AD738" i="3"/>
  <c r="H738" i="3"/>
  <c r="C739" i="3"/>
  <c r="D739" i="3" l="1"/>
  <c r="E739" i="3" l="1"/>
  <c r="F739" i="3" l="1"/>
  <c r="I739" i="3" l="1"/>
  <c r="AJ781" i="38"/>
  <c r="AI739" i="3" s="1"/>
  <c r="G739" i="3"/>
  <c r="AJ739" i="3" l="1"/>
  <c r="J739" i="3"/>
  <c r="AK739" i="3" l="1"/>
  <c r="K739" i="3"/>
  <c r="L739" i="3" l="1"/>
  <c r="M739" i="3" l="1"/>
  <c r="N739" i="3" l="1"/>
  <c r="AG781" i="38" l="1"/>
  <c r="AF739" i="3" s="1"/>
  <c r="AH781" i="38"/>
  <c r="AG739" i="3" s="1"/>
  <c r="O739" i="3"/>
  <c r="P739" i="3" l="1"/>
  <c r="Q739" i="3" l="1"/>
  <c r="R739" i="3" l="1"/>
  <c r="S739" i="3" l="1"/>
  <c r="T739" i="3" l="1"/>
  <c r="U739" i="3" l="1"/>
  <c r="V739" i="3" l="1"/>
  <c r="W739" i="3" l="1"/>
  <c r="X739" i="3" l="1"/>
  <c r="Y739" i="3" l="1"/>
  <c r="Z739" i="3" l="1"/>
  <c r="AD781" i="38" l="1"/>
  <c r="AA739" i="3"/>
  <c r="AC739" i="3" l="1"/>
  <c r="H781" i="38"/>
  <c r="AE781" i="38" s="1"/>
  <c r="AB739" i="3"/>
  <c r="AI781" i="38" l="1"/>
  <c r="AH739" i="3" s="1"/>
  <c r="H739" i="3"/>
  <c r="AD739" i="3"/>
  <c r="C740" i="3"/>
  <c r="D740" i="3" l="1"/>
  <c r="E740" i="3" l="1"/>
  <c r="F740" i="3" l="1"/>
  <c r="I740" i="3" l="1"/>
  <c r="AJ782" i="38"/>
  <c r="AI740" i="3" s="1"/>
  <c r="G740" i="3"/>
  <c r="AJ740" i="3" l="1"/>
  <c r="J740" i="3"/>
  <c r="AK740" i="3" l="1"/>
  <c r="K740" i="3"/>
  <c r="L740" i="3" l="1"/>
  <c r="M740" i="3" l="1"/>
  <c r="N740" i="3" l="1"/>
  <c r="AH782" i="38" l="1"/>
  <c r="AG740" i="3" s="1"/>
  <c r="AG782" i="38"/>
  <c r="AF740" i="3" s="1"/>
  <c r="O740" i="3"/>
  <c r="P740" i="3" l="1"/>
  <c r="Q740" i="3" l="1"/>
  <c r="R740" i="3" l="1"/>
  <c r="S740" i="3" l="1"/>
  <c r="T740" i="3" l="1"/>
  <c r="U740" i="3" l="1"/>
  <c r="V740" i="3" l="1"/>
  <c r="W740" i="3" l="1"/>
  <c r="X740" i="3" l="1"/>
  <c r="Y740" i="3" l="1"/>
  <c r="Z740" i="3" l="1"/>
  <c r="AD782" i="38" l="1"/>
  <c r="AA740" i="3"/>
  <c r="AC740" i="3" l="1"/>
  <c r="H782" i="38"/>
  <c r="AE782" i="38" s="1"/>
  <c r="AB740" i="3"/>
  <c r="AI782" i="38" l="1"/>
  <c r="AH740" i="3" s="1"/>
  <c r="AD740" i="3"/>
  <c r="H740" i="3"/>
  <c r="C741" i="3"/>
  <c r="D741" i="3" l="1"/>
  <c r="E741" i="3" l="1"/>
  <c r="F741" i="3" l="1"/>
  <c r="I741" i="3" l="1"/>
  <c r="AJ783" i="38"/>
  <c r="AI741" i="3" s="1"/>
  <c r="G741" i="3"/>
  <c r="AJ741" i="3" l="1"/>
  <c r="J741" i="3"/>
  <c r="AK741" i="3" l="1"/>
  <c r="K741" i="3"/>
  <c r="L741" i="3" l="1"/>
  <c r="M741" i="3" l="1"/>
  <c r="N741" i="3" l="1"/>
  <c r="AH783" i="38" l="1"/>
  <c r="AG741" i="3" s="1"/>
  <c r="AG783" i="38"/>
  <c r="AF741" i="3" s="1"/>
  <c r="O741" i="3"/>
  <c r="P741" i="3" l="1"/>
  <c r="Q741" i="3" l="1"/>
  <c r="R741" i="3" l="1"/>
  <c r="S741" i="3" l="1"/>
  <c r="T741" i="3" l="1"/>
  <c r="U741" i="3" l="1"/>
  <c r="V741" i="3" l="1"/>
  <c r="W741" i="3" l="1"/>
  <c r="X741" i="3" l="1"/>
  <c r="Y741" i="3" l="1"/>
  <c r="Z741" i="3" l="1"/>
  <c r="AD783" i="38" l="1"/>
  <c r="AA741" i="3"/>
  <c r="AC741" i="3" l="1"/>
  <c r="H783" i="38"/>
  <c r="AE783" i="38" s="1"/>
  <c r="AB741" i="3"/>
  <c r="AI783" i="38" l="1"/>
  <c r="AH741" i="3" s="1"/>
  <c r="AD741" i="3"/>
  <c r="H741" i="3"/>
  <c r="C742" i="3"/>
  <c r="D742" i="3" l="1"/>
  <c r="E742" i="3" l="1"/>
  <c r="F742" i="3" l="1"/>
  <c r="I742" i="3" l="1"/>
  <c r="AJ784" i="38"/>
  <c r="AI742" i="3" s="1"/>
  <c r="G742" i="3"/>
  <c r="AJ742" i="3" l="1"/>
  <c r="J742" i="3"/>
  <c r="AK742" i="3" l="1"/>
  <c r="K742" i="3"/>
  <c r="L742" i="3" l="1"/>
  <c r="M742" i="3" l="1"/>
  <c r="N742" i="3" l="1"/>
  <c r="AG784" i="38" l="1"/>
  <c r="AF742" i="3" s="1"/>
  <c r="AH784" i="38"/>
  <c r="AG742" i="3" s="1"/>
  <c r="O742" i="3"/>
  <c r="P742" i="3" l="1"/>
  <c r="Q742" i="3" l="1"/>
  <c r="R742" i="3" l="1"/>
  <c r="S742" i="3" l="1"/>
  <c r="T742" i="3" l="1"/>
  <c r="U742" i="3" l="1"/>
  <c r="V742" i="3" l="1"/>
  <c r="W742" i="3" l="1"/>
  <c r="X742" i="3" l="1"/>
  <c r="Y742" i="3" l="1"/>
  <c r="Z742" i="3" l="1"/>
  <c r="AD784" i="38" l="1"/>
  <c r="AA742" i="3"/>
  <c r="AC742" i="3" l="1"/>
  <c r="H784" i="38"/>
  <c r="AE784" i="38" s="1"/>
  <c r="AB742" i="3"/>
  <c r="AI784" i="38" l="1"/>
  <c r="AH742" i="3" s="1"/>
  <c r="H742" i="3"/>
  <c r="AD742" i="3"/>
  <c r="C743" i="3"/>
  <c r="D743" i="3" l="1"/>
  <c r="E743" i="3" l="1"/>
  <c r="F743" i="3" l="1"/>
  <c r="I743" i="3" l="1"/>
  <c r="AJ785" i="38"/>
  <c r="AI743" i="3" s="1"/>
  <c r="G743" i="3"/>
  <c r="AJ743" i="3" l="1"/>
  <c r="J743" i="3"/>
  <c r="AK743" i="3" l="1"/>
  <c r="K743" i="3"/>
  <c r="L743" i="3" l="1"/>
  <c r="M743" i="3" l="1"/>
  <c r="N743" i="3" l="1"/>
  <c r="AG785" i="38" l="1"/>
  <c r="AF743" i="3" s="1"/>
  <c r="AH785" i="38"/>
  <c r="AG743" i="3" s="1"/>
  <c r="O743" i="3"/>
  <c r="P743" i="3" l="1"/>
  <c r="Q743" i="3" l="1"/>
  <c r="R743" i="3" l="1"/>
  <c r="S743" i="3" l="1"/>
  <c r="T743" i="3" l="1"/>
  <c r="U743" i="3" l="1"/>
  <c r="V743" i="3" l="1"/>
  <c r="W743" i="3" l="1"/>
  <c r="X743" i="3" l="1"/>
  <c r="Y743" i="3" l="1"/>
  <c r="Z743" i="3" l="1"/>
  <c r="AD785" i="38" l="1"/>
  <c r="AA743" i="3"/>
  <c r="AC743" i="3" l="1"/>
  <c r="H785" i="38"/>
  <c r="AE785" i="38" s="1"/>
  <c r="AB743" i="3"/>
  <c r="AI785" i="38" l="1"/>
  <c r="AH743" i="3" s="1"/>
  <c r="H743" i="3"/>
  <c r="AD743" i="3"/>
  <c r="C744" i="3"/>
  <c r="D744" i="3" l="1"/>
  <c r="E744" i="3" l="1"/>
  <c r="F744" i="3" l="1"/>
  <c r="I744" i="3" l="1"/>
  <c r="AJ786" i="38"/>
  <c r="AI744" i="3" s="1"/>
  <c r="G744" i="3"/>
  <c r="AJ744" i="3" l="1"/>
  <c r="J744" i="3"/>
  <c r="AK744" i="3" l="1"/>
  <c r="K744" i="3"/>
  <c r="L744" i="3" l="1"/>
  <c r="M744" i="3" l="1"/>
  <c r="N744" i="3" l="1"/>
  <c r="AH786" i="38" l="1"/>
  <c r="AG744" i="3" s="1"/>
  <c r="AG786" i="38"/>
  <c r="AF744" i="3" s="1"/>
  <c r="O744" i="3"/>
  <c r="P744" i="3" l="1"/>
  <c r="Q744" i="3" l="1"/>
  <c r="R744" i="3" l="1"/>
  <c r="S744" i="3" l="1"/>
  <c r="T744" i="3" l="1"/>
  <c r="U744" i="3" l="1"/>
  <c r="V744" i="3" l="1"/>
  <c r="W744" i="3" l="1"/>
  <c r="X744" i="3" l="1"/>
  <c r="Y744" i="3" l="1"/>
  <c r="Z744" i="3" l="1"/>
  <c r="AD786" i="38" l="1"/>
  <c r="AA744" i="3"/>
  <c r="AC744" i="3" l="1"/>
  <c r="H786" i="38"/>
  <c r="AE786" i="38" s="1"/>
  <c r="AB744" i="3"/>
  <c r="AI786" i="38" l="1"/>
  <c r="AH744" i="3" s="1"/>
  <c r="AD744" i="3"/>
  <c r="H744" i="3"/>
  <c r="C745" i="3"/>
  <c r="D745" i="3" l="1"/>
  <c r="E745" i="3" l="1"/>
  <c r="F745" i="3" l="1"/>
  <c r="I745" i="3" l="1"/>
  <c r="AJ787" i="38"/>
  <c r="AI745" i="3" s="1"/>
  <c r="G745" i="3"/>
  <c r="AJ745" i="3" l="1"/>
  <c r="J745" i="3"/>
  <c r="AK745" i="3" l="1"/>
  <c r="K745" i="3"/>
  <c r="L745" i="3" l="1"/>
  <c r="M745" i="3" l="1"/>
  <c r="N745" i="3" l="1"/>
  <c r="AH787" i="38" l="1"/>
  <c r="AG745" i="3" s="1"/>
  <c r="AG787" i="38"/>
  <c r="AF745" i="3" s="1"/>
  <c r="O745" i="3"/>
  <c r="P745" i="3" l="1"/>
  <c r="Q745" i="3" l="1"/>
  <c r="R745" i="3" l="1"/>
  <c r="S745" i="3" l="1"/>
  <c r="T745" i="3" l="1"/>
  <c r="U745" i="3" l="1"/>
  <c r="V745" i="3" l="1"/>
  <c r="W745" i="3" l="1"/>
  <c r="X745" i="3" l="1"/>
  <c r="Y745" i="3" l="1"/>
  <c r="Z745" i="3" l="1"/>
  <c r="AD787" i="38" l="1"/>
  <c r="AA745" i="3"/>
  <c r="AC745" i="3" l="1"/>
  <c r="H787" i="38"/>
  <c r="AE787" i="38" s="1"/>
  <c r="AB745" i="3"/>
  <c r="AI787" i="38" l="1"/>
  <c r="AH745" i="3" s="1"/>
  <c r="AD745" i="3"/>
  <c r="H745" i="3"/>
  <c r="C746" i="3"/>
  <c r="D746" i="3" l="1"/>
  <c r="E746" i="3" l="1"/>
  <c r="F746" i="3" l="1"/>
  <c r="I746" i="3" l="1"/>
  <c r="AJ788" i="38"/>
  <c r="AI746" i="3" s="1"/>
  <c r="G746" i="3"/>
  <c r="AJ746" i="3" l="1"/>
  <c r="J746" i="3"/>
  <c r="AK746" i="3" l="1"/>
  <c r="K746" i="3"/>
  <c r="L746" i="3" l="1"/>
  <c r="M746" i="3" l="1"/>
  <c r="N746" i="3" l="1"/>
  <c r="AG788" i="38" l="1"/>
  <c r="AF746" i="3" s="1"/>
  <c r="AH788" i="38"/>
  <c r="AG746" i="3" s="1"/>
  <c r="O746" i="3"/>
  <c r="P746" i="3" l="1"/>
  <c r="Q746" i="3" l="1"/>
  <c r="R746" i="3" l="1"/>
  <c r="S746" i="3" l="1"/>
  <c r="T746" i="3" l="1"/>
  <c r="U746" i="3" l="1"/>
  <c r="V746" i="3" l="1"/>
  <c r="W746" i="3" l="1"/>
  <c r="X746" i="3" l="1"/>
  <c r="Y746" i="3" l="1"/>
  <c r="Z746" i="3" l="1"/>
  <c r="AD788" i="38" l="1"/>
  <c r="AA746" i="3"/>
  <c r="AC746" i="3" l="1"/>
  <c r="H788" i="38"/>
  <c r="AE788" i="38" s="1"/>
  <c r="AB746" i="3"/>
  <c r="AI788" i="38" l="1"/>
  <c r="AH746" i="3" s="1"/>
  <c r="AD746" i="3"/>
  <c r="H746" i="3"/>
  <c r="C747" i="3"/>
  <c r="D747" i="3" l="1"/>
  <c r="E747" i="3" l="1"/>
  <c r="F747" i="3" l="1"/>
  <c r="I747" i="3" l="1"/>
  <c r="AJ789" i="38"/>
  <c r="AI747" i="3" s="1"/>
  <c r="G747" i="3"/>
  <c r="AJ747" i="3" l="1"/>
  <c r="J747" i="3"/>
  <c r="AK747" i="3" l="1"/>
  <c r="K747" i="3"/>
  <c r="L747" i="3" l="1"/>
  <c r="M747" i="3" l="1"/>
  <c r="N747" i="3" l="1"/>
  <c r="AG789" i="38" l="1"/>
  <c r="AF747" i="3" s="1"/>
  <c r="AH789" i="38"/>
  <c r="AG747" i="3" s="1"/>
  <c r="O747" i="3"/>
  <c r="P747" i="3" l="1"/>
  <c r="Q747" i="3" l="1"/>
  <c r="R747" i="3" l="1"/>
  <c r="S747" i="3" l="1"/>
  <c r="T747" i="3" l="1"/>
  <c r="U747" i="3" l="1"/>
  <c r="V747" i="3" l="1"/>
  <c r="W747" i="3" l="1"/>
  <c r="X747" i="3" l="1"/>
  <c r="Y747" i="3" l="1"/>
  <c r="Z747" i="3" l="1"/>
  <c r="AD789" i="38" l="1"/>
  <c r="AA747" i="3"/>
  <c r="AC747" i="3" l="1"/>
  <c r="H789" i="38"/>
  <c r="AE789" i="38" s="1"/>
  <c r="AB747" i="3"/>
  <c r="AI789" i="38" l="1"/>
  <c r="AH747" i="3" s="1"/>
  <c r="H747" i="3"/>
  <c r="AD747" i="3"/>
  <c r="C748" i="3"/>
  <c r="D748" i="3" l="1"/>
  <c r="E748" i="3" l="1"/>
  <c r="F748" i="3" l="1"/>
  <c r="I748" i="3" l="1"/>
  <c r="AJ790" i="38"/>
  <c r="AI748" i="3" s="1"/>
  <c r="G748" i="3"/>
  <c r="AJ748" i="3" l="1"/>
  <c r="J748" i="3"/>
  <c r="AK748" i="3" l="1"/>
  <c r="K748" i="3"/>
  <c r="L748" i="3" l="1"/>
  <c r="M748" i="3" l="1"/>
  <c r="N748" i="3" l="1"/>
  <c r="AH790" i="38" l="1"/>
  <c r="AG748" i="3" s="1"/>
  <c r="AG790" i="38"/>
  <c r="AF748" i="3" s="1"/>
  <c r="O748" i="3"/>
  <c r="P748" i="3" l="1"/>
  <c r="Q748" i="3" l="1"/>
  <c r="R748" i="3" l="1"/>
  <c r="S748" i="3" l="1"/>
  <c r="T748" i="3" l="1"/>
  <c r="U748" i="3" l="1"/>
  <c r="V748" i="3" l="1"/>
  <c r="W748" i="3" l="1"/>
  <c r="X748" i="3" l="1"/>
  <c r="Y748" i="3" l="1"/>
  <c r="Z748" i="3" l="1"/>
  <c r="AD790" i="38" l="1"/>
  <c r="AA748" i="3"/>
  <c r="AC748" i="3" l="1"/>
  <c r="H790" i="38"/>
  <c r="AE790" i="38" s="1"/>
  <c r="AB748" i="3"/>
  <c r="AI790" i="38" l="1"/>
  <c r="AH748" i="3" s="1"/>
  <c r="H748" i="3"/>
  <c r="AD748" i="3"/>
  <c r="C749" i="3"/>
  <c r="D749" i="3" l="1"/>
  <c r="E749" i="3" l="1"/>
  <c r="F749" i="3" l="1"/>
  <c r="I749" i="3" l="1"/>
  <c r="AJ791" i="38"/>
  <c r="AI749" i="3" s="1"/>
  <c r="G749" i="3"/>
  <c r="AJ749" i="3" l="1"/>
  <c r="J749" i="3"/>
  <c r="AK749" i="3" l="1"/>
  <c r="K749" i="3"/>
  <c r="L749" i="3" l="1"/>
  <c r="M749" i="3" l="1"/>
  <c r="N749" i="3" l="1"/>
  <c r="AH791" i="38" l="1"/>
  <c r="AG749" i="3" s="1"/>
  <c r="AG791" i="38"/>
  <c r="AF749" i="3" s="1"/>
  <c r="O749" i="3"/>
  <c r="P749" i="3" l="1"/>
  <c r="Q749" i="3" l="1"/>
  <c r="R749" i="3" l="1"/>
  <c r="S749" i="3" l="1"/>
  <c r="T749" i="3" l="1"/>
  <c r="U749" i="3" l="1"/>
  <c r="V749" i="3" l="1"/>
  <c r="W749" i="3" l="1"/>
  <c r="X749" i="3" l="1"/>
  <c r="Y749" i="3" l="1"/>
  <c r="Z749" i="3" l="1"/>
  <c r="AD791" i="38" l="1"/>
  <c r="AA749" i="3"/>
  <c r="AC749" i="3" l="1"/>
  <c r="H791" i="38"/>
  <c r="AE791" i="38" s="1"/>
  <c r="AB749" i="3"/>
  <c r="AI791" i="38" l="1"/>
  <c r="AH749" i="3" s="1"/>
  <c r="H749" i="3"/>
  <c r="AD749" i="3"/>
  <c r="C750" i="3"/>
  <c r="D750" i="3" l="1"/>
  <c r="E750" i="3" l="1"/>
  <c r="F750" i="3" l="1"/>
  <c r="I750" i="3" l="1"/>
  <c r="AJ792" i="38"/>
  <c r="AI750" i="3" s="1"/>
  <c r="G750" i="3"/>
  <c r="AJ750" i="3" l="1"/>
  <c r="J750" i="3"/>
  <c r="AK750" i="3" l="1"/>
  <c r="K750" i="3"/>
  <c r="L750" i="3" l="1"/>
  <c r="M750" i="3" l="1"/>
  <c r="N750" i="3" l="1"/>
  <c r="AG792" i="38" l="1"/>
  <c r="AF750" i="3" s="1"/>
  <c r="AH792" i="38"/>
  <c r="AG750" i="3" s="1"/>
  <c r="O750" i="3"/>
  <c r="P750" i="3" l="1"/>
  <c r="Q750" i="3" l="1"/>
  <c r="R750" i="3" l="1"/>
  <c r="S750" i="3" l="1"/>
  <c r="T750" i="3" l="1"/>
  <c r="U750" i="3" l="1"/>
  <c r="V750" i="3" l="1"/>
  <c r="W750" i="3" l="1"/>
  <c r="X750" i="3" l="1"/>
  <c r="Y750" i="3" l="1"/>
  <c r="Z750" i="3" l="1"/>
  <c r="AD792" i="38" l="1"/>
  <c r="AA750" i="3"/>
  <c r="AC750" i="3" l="1"/>
  <c r="H792" i="38"/>
  <c r="AE792" i="38" s="1"/>
  <c r="AB750" i="3"/>
  <c r="AI792" i="38" l="1"/>
  <c r="AH750" i="3" s="1"/>
  <c r="H750" i="3"/>
  <c r="AD750" i="3"/>
  <c r="C751" i="3"/>
  <c r="D751" i="3" l="1"/>
  <c r="E751" i="3" l="1"/>
  <c r="F751" i="3" l="1"/>
  <c r="AJ793" i="38" l="1"/>
  <c r="AI751" i="3" s="1"/>
  <c r="G751" i="3"/>
  <c r="I751" i="3"/>
  <c r="AJ751" i="3" l="1"/>
  <c r="J751" i="3"/>
  <c r="AK751" i="3" l="1"/>
  <c r="K751" i="3"/>
  <c r="L751" i="3" l="1"/>
  <c r="M751" i="3" l="1"/>
  <c r="N751" i="3" l="1"/>
  <c r="AG793" i="38" l="1"/>
  <c r="AF751" i="3" s="1"/>
  <c r="AH793" i="38"/>
  <c r="AG751" i="3" s="1"/>
  <c r="O751" i="3"/>
  <c r="P751" i="3" l="1"/>
  <c r="Q751" i="3" l="1"/>
  <c r="R751" i="3" l="1"/>
  <c r="S751" i="3" l="1"/>
  <c r="T751" i="3" l="1"/>
  <c r="U751" i="3" l="1"/>
  <c r="V751" i="3" l="1"/>
  <c r="W751" i="3" l="1"/>
  <c r="X751" i="3" l="1"/>
  <c r="Y751" i="3" l="1"/>
  <c r="Z751" i="3" l="1"/>
  <c r="AD793" i="38" l="1"/>
  <c r="AA751" i="3"/>
  <c r="AC751" i="3" l="1"/>
  <c r="H793" i="38"/>
  <c r="AE793" i="38" s="1"/>
  <c r="AB751" i="3"/>
  <c r="AI793" i="38" l="1"/>
  <c r="AH751" i="3" s="1"/>
  <c r="AD751" i="3"/>
  <c r="H751" i="3"/>
  <c r="C752" i="3"/>
  <c r="D752" i="3" l="1"/>
  <c r="E752" i="3" l="1"/>
  <c r="F752" i="3" l="1"/>
  <c r="I752" i="3" l="1"/>
  <c r="AJ794" i="38"/>
  <c r="AI752" i="3" s="1"/>
  <c r="G752" i="3"/>
  <c r="AJ752" i="3" l="1"/>
  <c r="J752" i="3"/>
  <c r="AK752" i="3" l="1"/>
  <c r="K752" i="3"/>
  <c r="L752" i="3" l="1"/>
  <c r="M752" i="3" l="1"/>
  <c r="N752" i="3" l="1"/>
  <c r="AH794" i="38" l="1"/>
  <c r="AG752" i="3" s="1"/>
  <c r="AG794" i="38"/>
  <c r="AF752" i="3" s="1"/>
  <c r="O752" i="3"/>
  <c r="P752" i="3" l="1"/>
  <c r="Q752" i="3" l="1"/>
  <c r="R752" i="3" l="1"/>
  <c r="S752" i="3" l="1"/>
  <c r="T752" i="3" l="1"/>
  <c r="U752" i="3" l="1"/>
  <c r="V752" i="3" l="1"/>
  <c r="W752" i="3" l="1"/>
  <c r="X752" i="3" l="1"/>
  <c r="Y752" i="3" l="1"/>
  <c r="Z752" i="3" l="1"/>
  <c r="AD794" i="38" l="1"/>
  <c r="AA752" i="3"/>
  <c r="AC752" i="3" l="1"/>
  <c r="H794" i="38"/>
  <c r="AE794" i="38" s="1"/>
  <c r="AB752" i="3"/>
  <c r="AI794" i="38" l="1"/>
  <c r="AH752" i="3" s="1"/>
  <c r="H752" i="3"/>
  <c r="AD752" i="3"/>
  <c r="C753" i="3"/>
  <c r="D753" i="3" l="1"/>
  <c r="E753" i="3" l="1"/>
  <c r="F753" i="3" l="1"/>
  <c r="I753" i="3" l="1"/>
  <c r="AJ795" i="38"/>
  <c r="AI753" i="3" s="1"/>
  <c r="G753" i="3"/>
  <c r="AJ753" i="3" l="1"/>
  <c r="J753" i="3"/>
  <c r="AK753" i="3" l="1"/>
  <c r="K753" i="3"/>
  <c r="L753" i="3" l="1"/>
  <c r="M753" i="3" l="1"/>
  <c r="N753" i="3" l="1"/>
  <c r="AH795" i="38" l="1"/>
  <c r="AG753" i="3" s="1"/>
  <c r="AG795" i="38"/>
  <c r="AF753" i="3" s="1"/>
  <c r="O753" i="3"/>
  <c r="P753" i="3" l="1"/>
  <c r="Q753" i="3" l="1"/>
  <c r="R753" i="3" l="1"/>
  <c r="S753" i="3" l="1"/>
  <c r="T753" i="3" l="1"/>
  <c r="U753" i="3" l="1"/>
  <c r="V753" i="3" l="1"/>
  <c r="W753" i="3" l="1"/>
  <c r="X753" i="3" l="1"/>
  <c r="Y753" i="3" l="1"/>
  <c r="Z753" i="3" l="1"/>
  <c r="AD795" i="38" l="1"/>
  <c r="AA753" i="3"/>
  <c r="AC753" i="3" l="1"/>
  <c r="H795" i="38"/>
  <c r="AE795" i="38" s="1"/>
  <c r="AB753" i="3"/>
  <c r="AI795" i="38" l="1"/>
  <c r="AH753" i="3" s="1"/>
  <c r="H753" i="3"/>
  <c r="AD753" i="3"/>
  <c r="C754" i="3"/>
  <c r="D754" i="3" l="1"/>
  <c r="E754" i="3" l="1"/>
  <c r="F754" i="3" l="1"/>
  <c r="I754" i="3" l="1"/>
  <c r="AJ796" i="38"/>
  <c r="AI754" i="3" s="1"/>
  <c r="G754" i="3"/>
  <c r="AJ754" i="3" l="1"/>
  <c r="J754" i="3"/>
  <c r="AK754" i="3" l="1"/>
  <c r="K754" i="3"/>
  <c r="L754" i="3" l="1"/>
  <c r="M754" i="3" l="1"/>
  <c r="N754" i="3" l="1"/>
  <c r="AG796" i="38" l="1"/>
  <c r="AF754" i="3" s="1"/>
  <c r="AH796" i="38"/>
  <c r="AG754" i="3" s="1"/>
  <c r="O754" i="3"/>
  <c r="P754" i="3" l="1"/>
  <c r="Q754" i="3" l="1"/>
  <c r="R754" i="3" l="1"/>
  <c r="S754" i="3" l="1"/>
  <c r="T754" i="3" l="1"/>
  <c r="U754" i="3" l="1"/>
  <c r="V754" i="3" l="1"/>
  <c r="W754" i="3" l="1"/>
  <c r="X754" i="3" l="1"/>
  <c r="Y754" i="3" l="1"/>
  <c r="Z754" i="3" l="1"/>
  <c r="AD796" i="38" l="1"/>
  <c r="AA754" i="3"/>
  <c r="AC754" i="3" l="1"/>
  <c r="H796" i="38"/>
  <c r="AE796" i="38" s="1"/>
  <c r="AB754" i="3"/>
  <c r="AI796" i="38" l="1"/>
  <c r="AH754" i="3" s="1"/>
  <c r="H754" i="3"/>
  <c r="AD754" i="3"/>
  <c r="C755" i="3"/>
  <c r="D755" i="3" l="1"/>
  <c r="E755" i="3" l="1"/>
  <c r="F755" i="3" l="1"/>
  <c r="AJ797" i="38" l="1"/>
  <c r="AI755" i="3" s="1"/>
  <c r="G755" i="3"/>
  <c r="I755" i="3"/>
  <c r="AJ755" i="3" l="1"/>
  <c r="J755" i="3"/>
  <c r="AK755" i="3" l="1"/>
  <c r="K755" i="3"/>
  <c r="L755" i="3" l="1"/>
  <c r="M755" i="3" l="1"/>
  <c r="N755" i="3" l="1"/>
  <c r="AG797" i="38" l="1"/>
  <c r="AF755" i="3" s="1"/>
  <c r="AH797" i="38"/>
  <c r="AG755" i="3" s="1"/>
  <c r="O755" i="3"/>
  <c r="P755" i="3" l="1"/>
  <c r="Q755" i="3" l="1"/>
  <c r="R755" i="3" l="1"/>
  <c r="S755" i="3" l="1"/>
  <c r="T755" i="3" l="1"/>
  <c r="U755" i="3" l="1"/>
  <c r="V755" i="3" l="1"/>
  <c r="W755" i="3" l="1"/>
  <c r="X755" i="3" l="1"/>
  <c r="Y755" i="3" l="1"/>
  <c r="Z755" i="3" l="1"/>
  <c r="AD797" i="38" l="1"/>
  <c r="AA755" i="3"/>
  <c r="AC755" i="3" l="1"/>
  <c r="H797" i="38"/>
  <c r="AE797" i="38" s="1"/>
  <c r="AB755" i="3"/>
  <c r="AI797" i="38" l="1"/>
  <c r="AH755" i="3" s="1"/>
  <c r="AD755" i="3"/>
  <c r="H755" i="3"/>
  <c r="C756" i="3"/>
  <c r="D756" i="3" l="1"/>
  <c r="E756" i="3" l="1"/>
  <c r="F756" i="3" l="1"/>
  <c r="I756" i="3" l="1"/>
  <c r="AJ798" i="38"/>
  <c r="AI756" i="3" s="1"/>
  <c r="G756" i="3"/>
  <c r="AJ756" i="3" l="1"/>
  <c r="J756" i="3"/>
  <c r="AK756" i="3" l="1"/>
  <c r="K756" i="3"/>
  <c r="L756" i="3" l="1"/>
  <c r="M756" i="3" l="1"/>
  <c r="N756" i="3" l="1"/>
  <c r="AH798" i="38" l="1"/>
  <c r="AG756" i="3" s="1"/>
  <c r="AG798" i="38"/>
  <c r="AF756" i="3" s="1"/>
  <c r="O756" i="3"/>
  <c r="P756" i="3" l="1"/>
  <c r="Q756" i="3" l="1"/>
  <c r="R756" i="3" l="1"/>
  <c r="S756" i="3" l="1"/>
  <c r="T756" i="3" l="1"/>
  <c r="U756" i="3" l="1"/>
  <c r="V756" i="3" l="1"/>
  <c r="W756" i="3" l="1"/>
  <c r="X756" i="3" l="1"/>
  <c r="Y756" i="3" l="1"/>
  <c r="Z756" i="3" l="1"/>
  <c r="AD798" i="38" l="1"/>
  <c r="AA756" i="3"/>
  <c r="AC756" i="3" l="1"/>
  <c r="H798" i="38"/>
  <c r="AE798" i="38" s="1"/>
  <c r="AB756" i="3"/>
  <c r="AI798" i="38" l="1"/>
  <c r="AH756" i="3" s="1"/>
  <c r="AD756" i="3"/>
  <c r="H756" i="3"/>
  <c r="C757" i="3"/>
  <c r="D757" i="3" l="1"/>
  <c r="E757" i="3" l="1"/>
  <c r="F757" i="3" l="1"/>
  <c r="I757" i="3" l="1"/>
  <c r="AJ799" i="38"/>
  <c r="AI757" i="3" s="1"/>
  <c r="G757" i="3"/>
  <c r="AJ757" i="3" l="1"/>
  <c r="J757" i="3"/>
  <c r="AK757" i="3" l="1"/>
  <c r="K757" i="3"/>
  <c r="L757" i="3" l="1"/>
  <c r="M757" i="3" l="1"/>
  <c r="N757" i="3" l="1"/>
  <c r="AH799" i="38" l="1"/>
  <c r="AG757" i="3" s="1"/>
  <c r="AG799" i="38"/>
  <c r="AF757" i="3" s="1"/>
  <c r="O757" i="3"/>
  <c r="P757" i="3" l="1"/>
  <c r="Q757" i="3" l="1"/>
  <c r="R757" i="3" l="1"/>
  <c r="S757" i="3" l="1"/>
  <c r="T757" i="3" l="1"/>
  <c r="U757" i="3" l="1"/>
  <c r="V757" i="3" l="1"/>
  <c r="W757" i="3" l="1"/>
  <c r="X757" i="3" l="1"/>
  <c r="Y757" i="3" l="1"/>
  <c r="Z757" i="3" l="1"/>
  <c r="AD799" i="38" l="1"/>
  <c r="AA757" i="3"/>
  <c r="AC757" i="3" l="1"/>
  <c r="H799" i="38"/>
  <c r="AE799" i="38" s="1"/>
  <c r="AB757" i="3"/>
  <c r="AI799" i="38" l="1"/>
  <c r="AH757" i="3" s="1"/>
  <c r="H757" i="3"/>
  <c r="AD757" i="3"/>
  <c r="C758" i="3"/>
  <c r="D758" i="3" l="1"/>
  <c r="E758" i="3" l="1"/>
  <c r="F758" i="3" l="1"/>
  <c r="I758" i="3" l="1"/>
  <c r="AJ800" i="38"/>
  <c r="AI758" i="3" s="1"/>
  <c r="G758" i="3"/>
  <c r="AJ758" i="3" l="1"/>
  <c r="J758" i="3"/>
  <c r="AK758" i="3" l="1"/>
  <c r="K758" i="3"/>
  <c r="L758" i="3" l="1"/>
  <c r="M758" i="3" l="1"/>
  <c r="N758" i="3" l="1"/>
  <c r="AG800" i="38" l="1"/>
  <c r="AF758" i="3" s="1"/>
  <c r="AH800" i="38"/>
  <c r="AG758" i="3" s="1"/>
  <c r="O758" i="3"/>
  <c r="P758" i="3" l="1"/>
  <c r="Q758" i="3" l="1"/>
  <c r="R758" i="3" l="1"/>
  <c r="S758" i="3" l="1"/>
  <c r="T758" i="3" l="1"/>
  <c r="U758" i="3" l="1"/>
  <c r="V758" i="3" l="1"/>
  <c r="W758" i="3" l="1"/>
  <c r="X758" i="3" l="1"/>
  <c r="Y758" i="3" l="1"/>
  <c r="Z758" i="3" l="1"/>
  <c r="AD800" i="38" l="1"/>
  <c r="AA758" i="3"/>
  <c r="AC758" i="3" l="1"/>
  <c r="H800" i="38"/>
  <c r="AE800" i="38" s="1"/>
  <c r="AB758" i="3"/>
  <c r="AI800" i="38" l="1"/>
  <c r="AH758" i="3" s="1"/>
  <c r="AD758" i="3"/>
  <c r="H758" i="3"/>
  <c r="C759" i="3"/>
  <c r="D759" i="3" l="1"/>
  <c r="E759" i="3" l="1"/>
  <c r="F759" i="3" l="1"/>
  <c r="I759" i="3" l="1"/>
  <c r="AJ801" i="38"/>
  <c r="AI759" i="3" s="1"/>
  <c r="G759" i="3"/>
  <c r="AJ759" i="3" l="1"/>
  <c r="J759" i="3"/>
  <c r="AK759" i="3" l="1"/>
  <c r="K759" i="3"/>
  <c r="L759" i="3" l="1"/>
  <c r="M759" i="3" l="1"/>
  <c r="N759" i="3" l="1"/>
  <c r="AG801" i="38" l="1"/>
  <c r="AF759" i="3" s="1"/>
  <c r="AH801" i="38"/>
  <c r="AG759" i="3" s="1"/>
  <c r="O759" i="3"/>
  <c r="P759" i="3" l="1"/>
  <c r="Q759" i="3" l="1"/>
  <c r="R759" i="3" l="1"/>
  <c r="S759" i="3" l="1"/>
  <c r="T759" i="3" l="1"/>
  <c r="U759" i="3" l="1"/>
  <c r="V759" i="3" l="1"/>
  <c r="W759" i="3" l="1"/>
  <c r="X759" i="3" l="1"/>
  <c r="Y759" i="3" l="1"/>
  <c r="Z759" i="3" l="1"/>
  <c r="AD801" i="38" l="1"/>
  <c r="AA759" i="3"/>
  <c r="AC759" i="3" l="1"/>
  <c r="H801" i="38"/>
  <c r="AE801" i="38" s="1"/>
  <c r="AB759" i="3"/>
  <c r="AI801" i="38" l="1"/>
  <c r="AH759" i="3" s="1"/>
  <c r="AD759" i="3"/>
  <c r="H759" i="3"/>
  <c r="C760" i="3"/>
  <c r="D760" i="3" l="1"/>
  <c r="E760" i="3" l="1"/>
  <c r="F760" i="3" l="1"/>
  <c r="I760" i="3" l="1"/>
  <c r="AJ802" i="38"/>
  <c r="AI760" i="3" s="1"/>
  <c r="G760" i="3"/>
  <c r="AJ760" i="3" l="1"/>
  <c r="J760" i="3"/>
  <c r="AK760" i="3" l="1"/>
  <c r="K760" i="3"/>
  <c r="L760" i="3" l="1"/>
  <c r="M760" i="3" l="1"/>
  <c r="N760" i="3" l="1"/>
  <c r="AH802" i="38" l="1"/>
  <c r="AG760" i="3" s="1"/>
  <c r="AG802" i="38"/>
  <c r="AF760" i="3" s="1"/>
  <c r="O760" i="3"/>
  <c r="P760" i="3" l="1"/>
  <c r="Q760" i="3" l="1"/>
  <c r="R760" i="3" l="1"/>
  <c r="S760" i="3" l="1"/>
  <c r="T760" i="3" l="1"/>
  <c r="U760" i="3" l="1"/>
  <c r="V760" i="3" l="1"/>
  <c r="W760" i="3" l="1"/>
  <c r="X760" i="3" l="1"/>
  <c r="Y760" i="3" l="1"/>
  <c r="Z760" i="3" l="1"/>
  <c r="AD802" i="38" l="1"/>
  <c r="AA760" i="3"/>
  <c r="AC760" i="3" l="1"/>
  <c r="H802" i="38"/>
  <c r="AE802" i="38" s="1"/>
  <c r="AB760" i="3"/>
  <c r="AI802" i="38" l="1"/>
  <c r="AH760" i="3" s="1"/>
  <c r="H760" i="3"/>
  <c r="AD760" i="3"/>
  <c r="C761" i="3"/>
  <c r="D761" i="3" l="1"/>
  <c r="E761" i="3" l="1"/>
  <c r="F761" i="3" l="1"/>
  <c r="I761" i="3" l="1"/>
  <c r="AJ803" i="38"/>
  <c r="AI761" i="3" s="1"/>
  <c r="G761" i="3"/>
  <c r="AJ761" i="3" l="1"/>
  <c r="J761" i="3"/>
  <c r="AK761" i="3" l="1"/>
  <c r="K761" i="3"/>
  <c r="L761" i="3" l="1"/>
  <c r="M761" i="3" l="1"/>
  <c r="N761" i="3" l="1"/>
  <c r="AH803" i="38" l="1"/>
  <c r="AG761" i="3" s="1"/>
  <c r="AG803" i="38"/>
  <c r="AF761" i="3" s="1"/>
  <c r="O761" i="3"/>
  <c r="P761" i="3" l="1"/>
  <c r="Q761" i="3" l="1"/>
  <c r="R761" i="3" l="1"/>
  <c r="S761" i="3" l="1"/>
  <c r="T761" i="3" l="1"/>
  <c r="U761" i="3" l="1"/>
  <c r="V761" i="3" l="1"/>
  <c r="W761" i="3" l="1"/>
  <c r="X761" i="3" l="1"/>
  <c r="Y761" i="3" l="1"/>
  <c r="Z761" i="3" l="1"/>
  <c r="AD803" i="38" l="1"/>
  <c r="AA761" i="3"/>
  <c r="AC761" i="3" l="1"/>
  <c r="H803" i="38"/>
  <c r="AE803" i="38" s="1"/>
  <c r="AB761" i="3"/>
  <c r="AI803" i="38" l="1"/>
  <c r="AH761" i="3" s="1"/>
  <c r="AD761" i="3"/>
  <c r="H761" i="3"/>
  <c r="C762" i="3"/>
  <c r="D762" i="3" l="1"/>
  <c r="E762" i="3" l="1"/>
  <c r="F762" i="3" l="1"/>
  <c r="I762" i="3" l="1"/>
  <c r="AJ804" i="38"/>
  <c r="AI762" i="3" s="1"/>
  <c r="G762" i="3"/>
  <c r="AJ762" i="3" l="1"/>
  <c r="J762" i="3"/>
  <c r="AK762" i="3" l="1"/>
  <c r="K762" i="3"/>
  <c r="L762" i="3" l="1"/>
  <c r="M762" i="3" l="1"/>
  <c r="N762" i="3" l="1"/>
  <c r="AG804" i="38" l="1"/>
  <c r="AF762" i="3" s="1"/>
  <c r="AH804" i="38"/>
  <c r="AG762" i="3" s="1"/>
  <c r="O762" i="3"/>
  <c r="P762" i="3" l="1"/>
  <c r="Q762" i="3" l="1"/>
  <c r="R762" i="3" l="1"/>
  <c r="S762" i="3" l="1"/>
  <c r="T762" i="3" l="1"/>
  <c r="U762" i="3" l="1"/>
  <c r="V762" i="3" l="1"/>
  <c r="W762" i="3" l="1"/>
  <c r="X762" i="3" l="1"/>
  <c r="Y762" i="3" l="1"/>
  <c r="Z762" i="3" l="1"/>
  <c r="AD804" i="38" l="1"/>
  <c r="AA762" i="3"/>
  <c r="AC762" i="3" l="1"/>
  <c r="H804" i="38"/>
  <c r="AE804" i="38" s="1"/>
  <c r="AB762" i="3"/>
  <c r="AI804" i="38" l="1"/>
  <c r="AH762" i="3" s="1"/>
  <c r="AD762" i="3"/>
  <c r="H762" i="3"/>
  <c r="C763" i="3"/>
  <c r="D763" i="3" l="1"/>
  <c r="E763" i="3" l="1"/>
  <c r="F763" i="3" l="1"/>
  <c r="I763" i="3" l="1"/>
  <c r="AJ805" i="38"/>
  <c r="AI763" i="3" s="1"/>
  <c r="G763" i="3"/>
  <c r="AJ763" i="3" l="1"/>
  <c r="J763" i="3"/>
  <c r="AK763" i="3" l="1"/>
  <c r="K763" i="3"/>
  <c r="L763" i="3" l="1"/>
  <c r="M763" i="3" l="1"/>
  <c r="N763" i="3" l="1"/>
  <c r="AG805" i="38" l="1"/>
  <c r="AF763" i="3" s="1"/>
  <c r="AH805" i="38"/>
  <c r="AG763" i="3" s="1"/>
  <c r="O763" i="3"/>
  <c r="P763" i="3" l="1"/>
  <c r="Q763" i="3" l="1"/>
  <c r="R763" i="3" l="1"/>
  <c r="S763" i="3" l="1"/>
  <c r="T763" i="3" l="1"/>
  <c r="U763" i="3" l="1"/>
  <c r="V763" i="3" l="1"/>
  <c r="W763" i="3" l="1"/>
  <c r="X763" i="3" l="1"/>
  <c r="Y763" i="3" l="1"/>
  <c r="Z763" i="3" l="1"/>
  <c r="AD805" i="38" l="1"/>
  <c r="AA763" i="3"/>
  <c r="AC763" i="3" l="1"/>
  <c r="H805" i="38"/>
  <c r="AE805" i="38" s="1"/>
  <c r="AB763" i="3"/>
  <c r="AI805" i="38" l="1"/>
  <c r="AH763" i="3" s="1"/>
  <c r="AD763" i="3"/>
  <c r="H763" i="3"/>
  <c r="C764" i="3"/>
  <c r="D764" i="3" l="1"/>
  <c r="E764" i="3" l="1"/>
  <c r="F764" i="3" l="1"/>
  <c r="I764" i="3" l="1"/>
  <c r="AJ806" i="38"/>
  <c r="AI764" i="3" s="1"/>
  <c r="G764" i="3"/>
  <c r="AJ764" i="3" l="1"/>
  <c r="J764" i="3"/>
  <c r="AK764" i="3" l="1"/>
  <c r="K764" i="3"/>
  <c r="L764" i="3" l="1"/>
  <c r="M764" i="3" l="1"/>
  <c r="N764" i="3" l="1"/>
  <c r="AH806" i="38" l="1"/>
  <c r="AG764" i="3" s="1"/>
  <c r="AG806" i="38"/>
  <c r="AF764" i="3" s="1"/>
  <c r="O764" i="3"/>
  <c r="P764" i="3" l="1"/>
  <c r="Q764" i="3" l="1"/>
  <c r="R764" i="3" l="1"/>
  <c r="S764" i="3" l="1"/>
  <c r="T764" i="3" l="1"/>
  <c r="U764" i="3" l="1"/>
  <c r="V764" i="3" l="1"/>
  <c r="W764" i="3" l="1"/>
  <c r="X764" i="3" l="1"/>
  <c r="Y764" i="3" l="1"/>
  <c r="Z764" i="3" l="1"/>
  <c r="AD806" i="38" l="1"/>
  <c r="AA764" i="3"/>
  <c r="AC764" i="3" l="1"/>
  <c r="H806" i="38"/>
  <c r="AE806" i="38" s="1"/>
  <c r="AB764" i="3"/>
  <c r="AI806" i="38" l="1"/>
  <c r="AH764" i="3" s="1"/>
  <c r="AD764" i="3"/>
  <c r="H764" i="3"/>
  <c r="C765" i="3"/>
  <c r="D765" i="3" l="1"/>
  <c r="E765" i="3" l="1"/>
  <c r="F765" i="3" l="1"/>
  <c r="I765" i="3" l="1"/>
  <c r="AJ807" i="38"/>
  <c r="AI765" i="3" s="1"/>
  <c r="G765" i="3"/>
  <c r="AJ765" i="3" l="1"/>
  <c r="J765" i="3"/>
  <c r="AK765" i="3" l="1"/>
  <c r="K765" i="3"/>
  <c r="L765" i="3" l="1"/>
  <c r="M765" i="3" l="1"/>
  <c r="N765" i="3" l="1"/>
  <c r="AH807" i="38" l="1"/>
  <c r="AG765" i="3" s="1"/>
  <c r="AG807" i="38"/>
  <c r="AF765" i="3" s="1"/>
  <c r="O765" i="3"/>
  <c r="P765" i="3" l="1"/>
  <c r="Q765" i="3" l="1"/>
  <c r="R765" i="3" l="1"/>
  <c r="S765" i="3" l="1"/>
  <c r="T765" i="3" l="1"/>
  <c r="U765" i="3" l="1"/>
  <c r="V765" i="3" l="1"/>
  <c r="W765" i="3" l="1"/>
  <c r="X765" i="3" l="1"/>
  <c r="Y765" i="3" l="1"/>
  <c r="Z765" i="3" l="1"/>
  <c r="AD807" i="38" l="1"/>
  <c r="AA765" i="3"/>
  <c r="AC765" i="3" l="1"/>
  <c r="H807" i="38"/>
  <c r="AE807" i="38" s="1"/>
  <c r="AB765" i="3"/>
  <c r="AI807" i="38" l="1"/>
  <c r="AH765" i="3" s="1"/>
  <c r="H765" i="3"/>
  <c r="AD765" i="3"/>
  <c r="C766" i="3"/>
  <c r="D766" i="3" l="1"/>
  <c r="E766" i="3" l="1"/>
  <c r="F766" i="3" l="1"/>
  <c r="I766" i="3" l="1"/>
  <c r="AJ808" i="38"/>
  <c r="AI766" i="3" s="1"/>
  <c r="G766" i="3"/>
  <c r="AJ766" i="3" l="1"/>
  <c r="J766" i="3"/>
  <c r="AK766" i="3" l="1"/>
  <c r="K766" i="3"/>
  <c r="L766" i="3" l="1"/>
  <c r="M766" i="3" l="1"/>
  <c r="N766" i="3" l="1"/>
  <c r="AH808" i="38" l="1"/>
  <c r="AG766" i="3" s="1"/>
  <c r="AG808" i="38"/>
  <c r="AF766" i="3" s="1"/>
  <c r="O766" i="3"/>
  <c r="P766" i="3" l="1"/>
  <c r="Q766" i="3" l="1"/>
  <c r="R766" i="3" l="1"/>
  <c r="S766" i="3" l="1"/>
  <c r="T766" i="3" l="1"/>
  <c r="U766" i="3" l="1"/>
  <c r="V766" i="3" l="1"/>
  <c r="W766" i="3" l="1"/>
  <c r="X766" i="3" l="1"/>
  <c r="Y766" i="3" l="1"/>
  <c r="Z766" i="3" l="1"/>
  <c r="AD808" i="38" l="1"/>
  <c r="AA766" i="3"/>
  <c r="AC766" i="3" l="1"/>
  <c r="H808" i="38"/>
  <c r="AE808" i="38" s="1"/>
  <c r="AB766" i="3"/>
  <c r="AI808" i="38" l="1"/>
  <c r="AH766" i="3" s="1"/>
  <c r="H766" i="3"/>
  <c r="AD766" i="3"/>
  <c r="C767" i="3"/>
  <c r="D767" i="3" l="1"/>
  <c r="E767" i="3" l="1"/>
  <c r="F767" i="3" l="1"/>
  <c r="AJ809" i="38" l="1"/>
  <c r="AI767" i="3" s="1"/>
  <c r="G767" i="3"/>
  <c r="I767" i="3"/>
  <c r="AJ767" i="3" l="1"/>
  <c r="J767" i="3"/>
  <c r="AK767" i="3" l="1"/>
  <c r="K767" i="3"/>
  <c r="L767" i="3" l="1"/>
  <c r="M767" i="3" l="1"/>
  <c r="N767" i="3" l="1"/>
  <c r="AG809" i="38" l="1"/>
  <c r="AF767" i="3" s="1"/>
  <c r="AH809" i="38"/>
  <c r="AG767" i="3" s="1"/>
  <c r="O767" i="3"/>
  <c r="P767" i="3" l="1"/>
  <c r="Q767" i="3" l="1"/>
  <c r="R767" i="3" l="1"/>
  <c r="S767" i="3" l="1"/>
  <c r="T767" i="3" l="1"/>
  <c r="U767" i="3" l="1"/>
  <c r="V767" i="3" l="1"/>
  <c r="W767" i="3" l="1"/>
  <c r="X767" i="3" l="1"/>
  <c r="Y767" i="3" l="1"/>
  <c r="Z767" i="3" l="1"/>
  <c r="AD809" i="38" l="1"/>
  <c r="AA767" i="3"/>
  <c r="AC767" i="3" l="1"/>
  <c r="H809" i="38"/>
  <c r="AE809" i="38" s="1"/>
  <c r="AB767" i="3"/>
  <c r="AI809" i="38" l="1"/>
  <c r="AH767" i="3" s="1"/>
  <c r="H767" i="3"/>
  <c r="AD767" i="3"/>
  <c r="C768" i="3"/>
  <c r="D768" i="3" l="1"/>
  <c r="E768" i="3" l="1"/>
  <c r="F768" i="3" l="1"/>
  <c r="I768" i="3" l="1"/>
  <c r="AJ810" i="38"/>
  <c r="AI768" i="3" s="1"/>
  <c r="G768" i="3"/>
  <c r="AJ768" i="3" l="1"/>
  <c r="J768" i="3"/>
  <c r="AK768" i="3" l="1"/>
  <c r="K768" i="3"/>
  <c r="L768" i="3" l="1"/>
  <c r="M768" i="3" l="1"/>
  <c r="N768" i="3" l="1"/>
  <c r="AH810" i="38" l="1"/>
  <c r="AG768" i="3" s="1"/>
  <c r="AG810" i="38"/>
  <c r="AF768" i="3" s="1"/>
  <c r="O768" i="3"/>
  <c r="P768" i="3" l="1"/>
  <c r="Q768" i="3" l="1"/>
  <c r="R768" i="3" l="1"/>
  <c r="S768" i="3" l="1"/>
  <c r="T768" i="3" l="1"/>
  <c r="U768" i="3" l="1"/>
  <c r="V768" i="3" l="1"/>
  <c r="W768" i="3" l="1"/>
  <c r="X768" i="3" l="1"/>
  <c r="Y768" i="3" l="1"/>
  <c r="Z768" i="3" l="1"/>
  <c r="AD810" i="38" l="1"/>
  <c r="AA768" i="3"/>
  <c r="AC768" i="3" l="1"/>
  <c r="H810" i="38"/>
  <c r="AE810" i="38" s="1"/>
  <c r="AB768" i="3"/>
  <c r="AI810" i="38" l="1"/>
  <c r="AH768" i="3" s="1"/>
  <c r="AD768" i="3"/>
  <c r="H768" i="3"/>
  <c r="C769" i="3"/>
  <c r="D769" i="3" l="1"/>
  <c r="E769" i="3" l="1"/>
  <c r="F769" i="3" l="1"/>
  <c r="I769" i="3" l="1"/>
  <c r="AJ811" i="38"/>
  <c r="AI769" i="3" s="1"/>
  <c r="G769" i="3"/>
  <c r="AJ769" i="3" l="1"/>
  <c r="J769" i="3"/>
  <c r="AK769" i="3" l="1"/>
  <c r="K769" i="3"/>
  <c r="L769" i="3" l="1"/>
  <c r="M769" i="3" l="1"/>
  <c r="N769" i="3" l="1"/>
  <c r="AH811" i="38" l="1"/>
  <c r="AG769" i="3" s="1"/>
  <c r="AG811" i="38"/>
  <c r="AF769" i="3" s="1"/>
  <c r="O769" i="3"/>
  <c r="P769" i="3" l="1"/>
  <c r="Q769" i="3" l="1"/>
  <c r="R769" i="3" l="1"/>
  <c r="S769" i="3" l="1"/>
  <c r="T769" i="3" l="1"/>
  <c r="U769" i="3" l="1"/>
  <c r="V769" i="3" l="1"/>
  <c r="W769" i="3" l="1"/>
  <c r="X769" i="3" l="1"/>
  <c r="Y769" i="3" l="1"/>
  <c r="Z769" i="3" l="1"/>
  <c r="AD811" i="38" l="1"/>
  <c r="AA769" i="3"/>
  <c r="AC769" i="3" l="1"/>
  <c r="H811" i="38"/>
  <c r="AE811" i="38" s="1"/>
  <c r="AB769" i="3"/>
  <c r="AI811" i="38" l="1"/>
  <c r="AH769" i="3" s="1"/>
  <c r="H769" i="3"/>
  <c r="AD769" i="3"/>
  <c r="C770" i="3"/>
  <c r="D770" i="3" l="1"/>
  <c r="E770" i="3" l="1"/>
  <c r="F770" i="3" l="1"/>
  <c r="I770" i="3" l="1"/>
  <c r="AJ812" i="38"/>
  <c r="AI770" i="3" s="1"/>
  <c r="G770" i="3"/>
  <c r="AJ770" i="3" l="1"/>
  <c r="J770" i="3"/>
  <c r="AK770" i="3" l="1"/>
  <c r="K770" i="3"/>
  <c r="L770" i="3" l="1"/>
  <c r="M770" i="3" l="1"/>
  <c r="N770" i="3" l="1"/>
  <c r="AG812" i="38" l="1"/>
  <c r="AF770" i="3" s="1"/>
  <c r="AH812" i="38"/>
  <c r="AG770" i="3" s="1"/>
  <c r="O770" i="3"/>
  <c r="P770" i="3" l="1"/>
  <c r="Q770" i="3" l="1"/>
  <c r="R770" i="3" l="1"/>
  <c r="S770" i="3" l="1"/>
  <c r="T770" i="3" l="1"/>
  <c r="U770" i="3" l="1"/>
  <c r="V770" i="3" l="1"/>
  <c r="W770" i="3" l="1"/>
  <c r="X770" i="3" l="1"/>
  <c r="Y770" i="3" l="1"/>
  <c r="Z770" i="3" l="1"/>
  <c r="AD812" i="38" l="1"/>
  <c r="AA770" i="3"/>
  <c r="AC770" i="3" l="1"/>
  <c r="H812" i="38"/>
  <c r="AE812" i="38" s="1"/>
  <c r="AB770" i="3"/>
  <c r="AI812" i="38" l="1"/>
  <c r="AH770" i="3" s="1"/>
  <c r="AD770" i="3"/>
  <c r="H770" i="3"/>
  <c r="C771" i="3"/>
  <c r="D771" i="3" l="1"/>
  <c r="E771" i="3" l="1"/>
  <c r="F771" i="3" l="1"/>
  <c r="AJ813" i="38" l="1"/>
  <c r="AI771" i="3" s="1"/>
  <c r="G771" i="3"/>
  <c r="I771" i="3"/>
  <c r="AJ771" i="3" l="1"/>
  <c r="J771" i="3"/>
  <c r="AK771" i="3" l="1"/>
  <c r="K771" i="3"/>
  <c r="L771" i="3" l="1"/>
  <c r="M771" i="3" l="1"/>
  <c r="N771" i="3" l="1"/>
  <c r="AG813" i="38" l="1"/>
  <c r="AF771" i="3" s="1"/>
  <c r="AH813" i="38"/>
  <c r="AG771" i="3" s="1"/>
  <c r="O771" i="3"/>
  <c r="P771" i="3" l="1"/>
  <c r="Q771" i="3" l="1"/>
  <c r="R771" i="3" l="1"/>
  <c r="S771" i="3" l="1"/>
  <c r="T771" i="3" l="1"/>
  <c r="U771" i="3" l="1"/>
  <c r="V771" i="3" l="1"/>
  <c r="W771" i="3" l="1"/>
  <c r="X771" i="3" l="1"/>
  <c r="Y771" i="3" l="1"/>
  <c r="Z771" i="3" l="1"/>
  <c r="AD813" i="38" l="1"/>
  <c r="AA771" i="3"/>
  <c r="AC771" i="3" l="1"/>
  <c r="H813" i="38"/>
  <c r="AE813" i="38" s="1"/>
  <c r="AB771" i="3"/>
  <c r="AI813" i="38" l="1"/>
  <c r="AH771" i="3" s="1"/>
  <c r="H771" i="3"/>
  <c r="AD771" i="3"/>
  <c r="C772" i="3"/>
  <c r="D772" i="3" l="1"/>
  <c r="E772" i="3" l="1"/>
  <c r="F772" i="3" l="1"/>
  <c r="I772" i="3" l="1"/>
  <c r="AJ814" i="38"/>
  <c r="AI772" i="3" s="1"/>
  <c r="G772" i="3"/>
  <c r="AJ772" i="3" l="1"/>
  <c r="J772" i="3"/>
  <c r="AK772" i="3" l="1"/>
  <c r="K772" i="3"/>
  <c r="L772" i="3" l="1"/>
  <c r="M772" i="3" l="1"/>
  <c r="N772" i="3" l="1"/>
  <c r="AH814" i="38" l="1"/>
  <c r="AG772" i="3" s="1"/>
  <c r="AG814" i="38"/>
  <c r="AF772" i="3" s="1"/>
  <c r="O772" i="3"/>
  <c r="P772" i="3" l="1"/>
  <c r="Q772" i="3" l="1"/>
  <c r="R772" i="3" l="1"/>
  <c r="S772" i="3" l="1"/>
  <c r="T772" i="3" l="1"/>
  <c r="U772" i="3" l="1"/>
  <c r="V772" i="3" l="1"/>
  <c r="W772" i="3" l="1"/>
  <c r="X772" i="3" l="1"/>
  <c r="Y772" i="3" l="1"/>
  <c r="Z772" i="3" l="1"/>
  <c r="AD814" i="38" l="1"/>
  <c r="AA772" i="3"/>
  <c r="AC772" i="3" l="1"/>
  <c r="H814" i="38"/>
  <c r="AE814" i="38" s="1"/>
  <c r="AB772" i="3"/>
  <c r="AI814" i="38" l="1"/>
  <c r="AH772" i="3" s="1"/>
  <c r="AD772" i="3"/>
  <c r="H772" i="3"/>
  <c r="C773" i="3"/>
  <c r="D773" i="3" l="1"/>
  <c r="E773" i="3" l="1"/>
  <c r="F773" i="3" l="1"/>
  <c r="I773" i="3" l="1"/>
  <c r="AJ815" i="38"/>
  <c r="AI773" i="3" s="1"/>
  <c r="G773" i="3"/>
  <c r="AJ773" i="3" l="1"/>
  <c r="J773" i="3"/>
  <c r="AK773" i="3" l="1"/>
  <c r="K773" i="3"/>
  <c r="L773" i="3" l="1"/>
  <c r="M773" i="3" l="1"/>
  <c r="N773" i="3" l="1"/>
  <c r="AH815" i="38" l="1"/>
  <c r="AG773" i="3" s="1"/>
  <c r="AG815" i="38"/>
  <c r="AF773" i="3" s="1"/>
  <c r="O773" i="3"/>
  <c r="P773" i="3" l="1"/>
  <c r="Q773" i="3" l="1"/>
  <c r="R773" i="3" l="1"/>
  <c r="S773" i="3" l="1"/>
  <c r="T773" i="3" l="1"/>
  <c r="U773" i="3" l="1"/>
  <c r="V773" i="3" l="1"/>
  <c r="W773" i="3" l="1"/>
  <c r="X773" i="3" l="1"/>
  <c r="Y773" i="3" l="1"/>
  <c r="Z773" i="3" l="1"/>
  <c r="AD815" i="38" l="1"/>
  <c r="AA773" i="3"/>
  <c r="AC773" i="3" l="1"/>
  <c r="H815" i="38"/>
  <c r="AE815" i="38" s="1"/>
  <c r="AB773" i="3"/>
  <c r="AI815" i="38" l="1"/>
  <c r="AH773" i="3" s="1"/>
  <c r="H773" i="3"/>
  <c r="AD773" i="3"/>
  <c r="C774" i="3"/>
  <c r="D774" i="3" l="1"/>
  <c r="E774" i="3" l="1"/>
  <c r="F774" i="3" l="1"/>
  <c r="I774" i="3" l="1"/>
  <c r="AJ816" i="38"/>
  <c r="AI774" i="3" s="1"/>
  <c r="G774" i="3"/>
  <c r="AJ774" i="3" l="1"/>
  <c r="J774" i="3"/>
  <c r="AK774" i="3" l="1"/>
  <c r="K774" i="3"/>
  <c r="L774" i="3" l="1"/>
  <c r="M774" i="3" l="1"/>
  <c r="N774" i="3" l="1"/>
  <c r="AG816" i="38" l="1"/>
  <c r="AF774" i="3" s="1"/>
  <c r="AH816" i="38"/>
  <c r="AG774" i="3" s="1"/>
  <c r="O774" i="3"/>
  <c r="P774" i="3" l="1"/>
  <c r="Q774" i="3" l="1"/>
  <c r="R774" i="3" l="1"/>
  <c r="S774" i="3" l="1"/>
  <c r="T774" i="3" l="1"/>
  <c r="U774" i="3" l="1"/>
  <c r="V774" i="3" l="1"/>
  <c r="W774" i="3" l="1"/>
  <c r="X774" i="3" l="1"/>
  <c r="Y774" i="3" l="1"/>
  <c r="Z774" i="3" l="1"/>
  <c r="AD816" i="38" l="1"/>
  <c r="AA774" i="3"/>
  <c r="AC774" i="3" l="1"/>
  <c r="H816" i="38"/>
  <c r="AE816" i="38" s="1"/>
  <c r="AB774" i="3"/>
  <c r="AI816" i="38" l="1"/>
  <c r="AH774" i="3" s="1"/>
  <c r="AD774" i="3"/>
  <c r="H774" i="3"/>
  <c r="C775" i="3"/>
  <c r="D775" i="3" l="1"/>
  <c r="E775" i="3" l="1"/>
  <c r="F775" i="3" l="1"/>
  <c r="AJ817" i="38" l="1"/>
  <c r="AI775" i="3" s="1"/>
  <c r="G775" i="3"/>
  <c r="I775" i="3"/>
  <c r="AJ775" i="3" l="1"/>
  <c r="J775" i="3"/>
  <c r="AK775" i="3" l="1"/>
  <c r="K775" i="3"/>
  <c r="L775" i="3" l="1"/>
  <c r="M775" i="3" l="1"/>
  <c r="N775" i="3" l="1"/>
  <c r="AG817" i="38" l="1"/>
  <c r="AF775" i="3" s="1"/>
  <c r="AH817" i="38"/>
  <c r="AG775" i="3" s="1"/>
  <c r="O775" i="3"/>
  <c r="P775" i="3" l="1"/>
  <c r="Q775" i="3" l="1"/>
  <c r="R775" i="3" l="1"/>
  <c r="S775" i="3" l="1"/>
  <c r="T775" i="3" l="1"/>
  <c r="U775" i="3" l="1"/>
  <c r="V775" i="3" l="1"/>
  <c r="W775" i="3" l="1"/>
  <c r="X775" i="3" l="1"/>
  <c r="Y775" i="3" l="1"/>
  <c r="Z775" i="3" l="1"/>
  <c r="AD817" i="38" l="1"/>
  <c r="AA775" i="3"/>
  <c r="AC775" i="3" l="1"/>
  <c r="H817" i="38"/>
  <c r="AE817" i="38" s="1"/>
  <c r="AB775" i="3"/>
  <c r="AI817" i="38" l="1"/>
  <c r="AH775" i="3" s="1"/>
  <c r="H775" i="3"/>
  <c r="AD775" i="3"/>
  <c r="C776" i="3"/>
  <c r="D776" i="3" l="1"/>
  <c r="E776" i="3" l="1"/>
  <c r="F776" i="3" l="1"/>
  <c r="I776" i="3" l="1"/>
  <c r="AJ818" i="38"/>
  <c r="AI776" i="3" s="1"/>
  <c r="G776" i="3"/>
  <c r="AJ776" i="3" l="1"/>
  <c r="J776" i="3"/>
  <c r="AK776" i="3" l="1"/>
  <c r="K776" i="3"/>
  <c r="L776" i="3" l="1"/>
  <c r="M776" i="3" l="1"/>
  <c r="N776" i="3" l="1"/>
  <c r="AH818" i="38" l="1"/>
  <c r="AG776" i="3" s="1"/>
  <c r="AG818" i="38"/>
  <c r="AF776" i="3" s="1"/>
  <c r="O776" i="3"/>
  <c r="P776" i="3" l="1"/>
  <c r="Q776" i="3" l="1"/>
  <c r="R776" i="3" l="1"/>
  <c r="S776" i="3" l="1"/>
  <c r="T776" i="3" l="1"/>
  <c r="U776" i="3" l="1"/>
  <c r="V776" i="3" l="1"/>
  <c r="W776" i="3" l="1"/>
  <c r="X776" i="3" l="1"/>
  <c r="Y776" i="3" l="1"/>
  <c r="Z776" i="3" l="1"/>
  <c r="AD818" i="38" l="1"/>
  <c r="AA776" i="3"/>
  <c r="AC776" i="3" l="1"/>
  <c r="H818" i="38"/>
  <c r="AE818" i="38" s="1"/>
  <c r="AB776" i="3"/>
  <c r="AI818" i="38" l="1"/>
  <c r="AH776" i="3" s="1"/>
  <c r="AD776" i="3"/>
  <c r="H776" i="3"/>
  <c r="C777" i="3"/>
  <c r="D777" i="3" l="1"/>
  <c r="E777" i="3" l="1"/>
  <c r="F777" i="3" l="1"/>
  <c r="I777" i="3" l="1"/>
  <c r="AJ819" i="38"/>
  <c r="AI777" i="3" s="1"/>
  <c r="G777" i="3"/>
  <c r="AJ777" i="3" l="1"/>
  <c r="J777" i="3"/>
  <c r="AK777" i="3" l="1"/>
  <c r="K777" i="3"/>
  <c r="L777" i="3" l="1"/>
  <c r="M777" i="3" l="1"/>
  <c r="N777" i="3" l="1"/>
  <c r="AH819" i="38" l="1"/>
  <c r="AG777" i="3" s="1"/>
  <c r="AG819" i="38"/>
  <c r="AF777" i="3" s="1"/>
  <c r="O777" i="3"/>
  <c r="P777" i="3" l="1"/>
  <c r="Q777" i="3" l="1"/>
  <c r="R777" i="3" l="1"/>
  <c r="S777" i="3" l="1"/>
  <c r="T777" i="3" l="1"/>
  <c r="U777" i="3" l="1"/>
  <c r="V777" i="3" l="1"/>
  <c r="W777" i="3" l="1"/>
  <c r="X777" i="3" l="1"/>
  <c r="Y777" i="3" l="1"/>
  <c r="Z777" i="3" l="1"/>
  <c r="AD819" i="38" l="1"/>
  <c r="AA777" i="3"/>
  <c r="AC777" i="3" l="1"/>
  <c r="H819" i="38"/>
  <c r="AE819" i="38" s="1"/>
  <c r="AB777" i="3"/>
  <c r="AI819" i="38" l="1"/>
  <c r="AH777" i="3" s="1"/>
  <c r="AD777" i="3"/>
  <c r="H777" i="3"/>
  <c r="C778" i="3"/>
  <c r="D778" i="3" l="1"/>
  <c r="E778" i="3" l="1"/>
  <c r="F778" i="3" l="1"/>
  <c r="I778" i="3" l="1"/>
  <c r="AJ820" i="38"/>
  <c r="AI778" i="3" s="1"/>
  <c r="G778" i="3"/>
  <c r="AJ778" i="3" l="1"/>
  <c r="J778" i="3"/>
  <c r="AK778" i="3" l="1"/>
  <c r="K778" i="3"/>
  <c r="L778" i="3" l="1"/>
  <c r="M778" i="3" l="1"/>
  <c r="N778" i="3" l="1"/>
  <c r="AG820" i="38" l="1"/>
  <c r="AF778" i="3" s="1"/>
  <c r="AH820" i="38"/>
  <c r="AG778" i="3" s="1"/>
  <c r="O778" i="3"/>
  <c r="P778" i="3" l="1"/>
  <c r="Q778" i="3" l="1"/>
  <c r="R778" i="3" l="1"/>
  <c r="S778" i="3" l="1"/>
  <c r="T778" i="3" l="1"/>
  <c r="U778" i="3" l="1"/>
  <c r="V778" i="3" l="1"/>
  <c r="W778" i="3" l="1"/>
  <c r="X778" i="3" l="1"/>
  <c r="Y778" i="3" l="1"/>
  <c r="Z778" i="3" l="1"/>
  <c r="AD820" i="38" l="1"/>
  <c r="AA778" i="3"/>
  <c r="AC778" i="3" l="1"/>
  <c r="H820" i="38"/>
  <c r="AE820" i="38" s="1"/>
  <c r="AB778" i="3"/>
  <c r="AI820" i="38" l="1"/>
  <c r="AH778" i="3" s="1"/>
  <c r="AD778" i="3"/>
  <c r="H778" i="3"/>
  <c r="C779" i="3"/>
  <c r="D779" i="3" l="1"/>
  <c r="E779" i="3" l="1"/>
  <c r="F779" i="3" l="1"/>
  <c r="I779" i="3" l="1"/>
  <c r="AJ821" i="38"/>
  <c r="AI779" i="3" s="1"/>
  <c r="G779" i="3"/>
  <c r="AJ779" i="3" l="1"/>
  <c r="J779" i="3"/>
  <c r="AK779" i="3" l="1"/>
  <c r="K779" i="3"/>
  <c r="L779" i="3" l="1"/>
  <c r="M779" i="3" l="1"/>
  <c r="N779" i="3" l="1"/>
  <c r="AG821" i="38" l="1"/>
  <c r="AF779" i="3" s="1"/>
  <c r="AH821" i="38"/>
  <c r="AG779" i="3" s="1"/>
  <c r="O779" i="3"/>
  <c r="P779" i="3" l="1"/>
  <c r="Q779" i="3" l="1"/>
  <c r="R779" i="3" l="1"/>
  <c r="S779" i="3" l="1"/>
  <c r="T779" i="3" l="1"/>
  <c r="U779" i="3" l="1"/>
  <c r="V779" i="3" l="1"/>
  <c r="W779" i="3" l="1"/>
  <c r="X779" i="3" l="1"/>
  <c r="Y779" i="3" l="1"/>
  <c r="Z779" i="3" l="1"/>
  <c r="AD821" i="38" l="1"/>
  <c r="AA779" i="3"/>
  <c r="AC779" i="3" l="1"/>
  <c r="H821" i="38"/>
  <c r="AE821" i="38" s="1"/>
  <c r="AB779" i="3"/>
  <c r="AI821" i="38" l="1"/>
  <c r="AH779" i="3" s="1"/>
  <c r="H779" i="3"/>
  <c r="AD779" i="3"/>
  <c r="C780" i="3"/>
  <c r="D780" i="3" l="1"/>
  <c r="E780" i="3" l="1"/>
  <c r="F780" i="3" l="1"/>
  <c r="I780" i="3" l="1"/>
  <c r="AJ822" i="38"/>
  <c r="AI780" i="3" s="1"/>
  <c r="G780" i="3"/>
  <c r="AJ780" i="3" l="1"/>
  <c r="J780" i="3"/>
  <c r="AK780" i="3" l="1"/>
  <c r="K780" i="3"/>
  <c r="L780" i="3" l="1"/>
  <c r="M780" i="3" l="1"/>
  <c r="N780" i="3" l="1"/>
  <c r="AH822" i="38" l="1"/>
  <c r="AG780" i="3" s="1"/>
  <c r="AG822" i="38"/>
  <c r="AF780" i="3" s="1"/>
  <c r="O780" i="3"/>
  <c r="P780" i="3" l="1"/>
  <c r="Q780" i="3" l="1"/>
  <c r="R780" i="3" l="1"/>
  <c r="S780" i="3" l="1"/>
  <c r="T780" i="3" l="1"/>
  <c r="U780" i="3" l="1"/>
  <c r="V780" i="3" l="1"/>
  <c r="W780" i="3" l="1"/>
  <c r="X780" i="3" l="1"/>
  <c r="Y780" i="3" l="1"/>
  <c r="Z780" i="3" l="1"/>
  <c r="AD822" i="38" l="1"/>
  <c r="AA780" i="3"/>
  <c r="AC780" i="3" l="1"/>
  <c r="H822" i="38"/>
  <c r="AE822" i="38" s="1"/>
  <c r="AB780" i="3"/>
  <c r="AI822" i="38" l="1"/>
  <c r="AH780" i="3" s="1"/>
  <c r="H780" i="3"/>
  <c r="AD780" i="3"/>
  <c r="C781" i="3"/>
  <c r="D781" i="3" l="1"/>
  <c r="E781" i="3" l="1"/>
  <c r="F781" i="3" l="1"/>
  <c r="I781" i="3" l="1"/>
  <c r="AJ823" i="38"/>
  <c r="AI781" i="3" s="1"/>
  <c r="G781" i="3"/>
  <c r="AJ781" i="3" l="1"/>
  <c r="J781" i="3"/>
  <c r="AK781" i="3" l="1"/>
  <c r="K781" i="3"/>
  <c r="L781" i="3" l="1"/>
  <c r="M781" i="3" l="1"/>
  <c r="N781" i="3" l="1"/>
  <c r="AH823" i="38" l="1"/>
  <c r="AG781" i="3" s="1"/>
  <c r="AG823" i="38"/>
  <c r="AF781" i="3" s="1"/>
  <c r="O781" i="3"/>
  <c r="P781" i="3" l="1"/>
  <c r="Q781" i="3" l="1"/>
  <c r="R781" i="3" l="1"/>
  <c r="S781" i="3" l="1"/>
  <c r="T781" i="3" l="1"/>
  <c r="U781" i="3" l="1"/>
  <c r="V781" i="3" l="1"/>
  <c r="W781" i="3" l="1"/>
  <c r="X781" i="3" l="1"/>
  <c r="Y781" i="3" l="1"/>
  <c r="Z781" i="3" l="1"/>
  <c r="AD823" i="38" l="1"/>
  <c r="AA781" i="3"/>
  <c r="AC781" i="3" l="1"/>
  <c r="H823" i="38"/>
  <c r="AE823" i="38" s="1"/>
  <c r="AB781" i="3"/>
  <c r="AI823" i="38" l="1"/>
  <c r="AH781" i="3" s="1"/>
  <c r="AD781" i="3"/>
  <c r="H781" i="3"/>
  <c r="C782" i="3"/>
  <c r="D782" i="3" l="1"/>
  <c r="E782" i="3" l="1"/>
  <c r="F782" i="3" l="1"/>
  <c r="I782" i="3" l="1"/>
  <c r="AJ824" i="38"/>
  <c r="AI782" i="3" s="1"/>
  <c r="G782" i="3"/>
  <c r="AJ782" i="3" l="1"/>
  <c r="J782" i="3"/>
  <c r="AK782" i="3" l="1"/>
  <c r="K782" i="3"/>
  <c r="L782" i="3" l="1"/>
  <c r="M782" i="3" l="1"/>
  <c r="N782" i="3" l="1"/>
  <c r="AH824" i="38" l="1"/>
  <c r="AG782" i="3" s="1"/>
  <c r="AG824" i="38"/>
  <c r="AF782" i="3" s="1"/>
  <c r="O782" i="3"/>
  <c r="P782" i="3" l="1"/>
  <c r="Q782" i="3" l="1"/>
  <c r="R782" i="3" l="1"/>
  <c r="S782" i="3" l="1"/>
  <c r="T782" i="3" l="1"/>
  <c r="U782" i="3" l="1"/>
  <c r="V782" i="3" l="1"/>
  <c r="W782" i="3" l="1"/>
  <c r="X782" i="3" l="1"/>
  <c r="Y782" i="3" l="1"/>
  <c r="Z782" i="3" l="1"/>
  <c r="AD824" i="38" l="1"/>
  <c r="AA782" i="3"/>
  <c r="AC782" i="3" l="1"/>
  <c r="H824" i="38"/>
  <c r="AE824" i="38" s="1"/>
  <c r="AB782" i="3"/>
  <c r="AI824" i="38" l="1"/>
  <c r="AH782" i="3" s="1"/>
  <c r="AD782" i="3"/>
  <c r="H782" i="3"/>
  <c r="C783" i="3"/>
  <c r="D783" i="3" l="1"/>
  <c r="E783" i="3" l="1"/>
  <c r="F783" i="3" l="1"/>
  <c r="AJ825" i="38" l="1"/>
  <c r="AI783" i="3" s="1"/>
  <c r="G783" i="3"/>
  <c r="I783" i="3"/>
  <c r="AJ783" i="3" l="1"/>
  <c r="J783" i="3"/>
  <c r="AK783" i="3" l="1"/>
  <c r="K783" i="3"/>
  <c r="L783" i="3" l="1"/>
  <c r="M783" i="3" l="1"/>
  <c r="N783" i="3" l="1"/>
  <c r="AG825" i="38" l="1"/>
  <c r="AF783" i="3" s="1"/>
  <c r="AH825" i="38"/>
  <c r="AG783" i="3" s="1"/>
  <c r="O783" i="3"/>
  <c r="P783" i="3" l="1"/>
  <c r="Q783" i="3" l="1"/>
  <c r="R783" i="3" l="1"/>
  <c r="S783" i="3" l="1"/>
  <c r="T783" i="3" l="1"/>
  <c r="U783" i="3" l="1"/>
  <c r="V783" i="3" l="1"/>
  <c r="W783" i="3" l="1"/>
  <c r="X783" i="3" l="1"/>
  <c r="Y783" i="3" l="1"/>
  <c r="Z783" i="3" l="1"/>
  <c r="AD825" i="38" l="1"/>
  <c r="AA783" i="3"/>
  <c r="AC783" i="3" l="1"/>
  <c r="H825" i="38"/>
  <c r="AE825" i="38" s="1"/>
  <c r="AB783" i="3"/>
  <c r="AI825" i="38" l="1"/>
  <c r="AH783" i="3" s="1"/>
  <c r="H783" i="3"/>
  <c r="AD783" i="3"/>
  <c r="C784" i="3"/>
  <c r="D784" i="3" l="1"/>
  <c r="E784" i="3" l="1"/>
  <c r="F784" i="3" l="1"/>
  <c r="I784" i="3" l="1"/>
  <c r="AJ826" i="38"/>
  <c r="AI784" i="3" s="1"/>
  <c r="G784" i="3"/>
  <c r="AJ784" i="3" l="1"/>
  <c r="J784" i="3"/>
  <c r="AK784" i="3" l="1"/>
  <c r="K784" i="3"/>
  <c r="L784" i="3" l="1"/>
  <c r="M784" i="3" l="1"/>
  <c r="N784" i="3" l="1"/>
  <c r="AH826" i="38" l="1"/>
  <c r="AG784" i="3" s="1"/>
  <c r="AG826" i="38"/>
  <c r="AF784" i="3" s="1"/>
  <c r="O784" i="3"/>
  <c r="P784" i="3" l="1"/>
  <c r="Q784" i="3" l="1"/>
  <c r="R784" i="3" l="1"/>
  <c r="S784" i="3" l="1"/>
  <c r="T784" i="3" l="1"/>
  <c r="U784" i="3" l="1"/>
  <c r="V784" i="3" l="1"/>
  <c r="W784" i="3" l="1"/>
  <c r="X784" i="3" l="1"/>
  <c r="Y784" i="3" l="1"/>
  <c r="Z784" i="3" l="1"/>
  <c r="AD826" i="38" l="1"/>
  <c r="AA784" i="3"/>
  <c r="AC784" i="3" l="1"/>
  <c r="H826" i="38"/>
  <c r="AE826" i="38" s="1"/>
  <c r="AB784" i="3"/>
  <c r="AI826" i="38" l="1"/>
  <c r="AH784" i="3" s="1"/>
  <c r="AD784" i="3"/>
  <c r="H784" i="3"/>
  <c r="C785" i="3"/>
  <c r="D785" i="3" l="1"/>
  <c r="E785" i="3" l="1"/>
  <c r="F785" i="3" l="1"/>
  <c r="I785" i="3" l="1"/>
  <c r="AJ827" i="38"/>
  <c r="AI785" i="3" s="1"/>
  <c r="G785" i="3"/>
  <c r="AJ785" i="3" l="1"/>
  <c r="J785" i="3"/>
  <c r="AK785" i="3" l="1"/>
  <c r="K785" i="3"/>
  <c r="L785" i="3" l="1"/>
  <c r="M785" i="3" l="1"/>
  <c r="N785" i="3" l="1"/>
  <c r="AH827" i="38" l="1"/>
  <c r="AG785" i="3" s="1"/>
  <c r="AG827" i="38"/>
  <c r="AF785" i="3" s="1"/>
  <c r="O785" i="3"/>
  <c r="P785" i="3" l="1"/>
  <c r="Q785" i="3" l="1"/>
  <c r="R785" i="3" l="1"/>
  <c r="S785" i="3" l="1"/>
  <c r="T785" i="3" l="1"/>
  <c r="U785" i="3" l="1"/>
  <c r="V785" i="3" l="1"/>
  <c r="W785" i="3" l="1"/>
  <c r="X785" i="3" l="1"/>
  <c r="Y785" i="3" l="1"/>
  <c r="Z785" i="3" l="1"/>
  <c r="AD827" i="38" l="1"/>
  <c r="AA785" i="3"/>
  <c r="AC785" i="3" l="1"/>
  <c r="H827" i="38"/>
  <c r="AE827" i="38" s="1"/>
  <c r="AB785" i="3"/>
  <c r="AI827" i="38" l="1"/>
  <c r="AH785" i="3" s="1"/>
  <c r="H785" i="3"/>
  <c r="AD785" i="3"/>
  <c r="C786" i="3"/>
  <c r="D786" i="3" l="1"/>
  <c r="E786" i="3" l="1"/>
  <c r="F786" i="3" l="1"/>
  <c r="I786" i="3" l="1"/>
  <c r="AJ828" i="38"/>
  <c r="AI786" i="3" s="1"/>
  <c r="G786" i="3"/>
  <c r="AJ786" i="3" l="1"/>
  <c r="J786" i="3"/>
  <c r="AK786" i="3" l="1"/>
  <c r="K786" i="3"/>
  <c r="L786" i="3" l="1"/>
  <c r="M786" i="3" l="1"/>
  <c r="N786" i="3" l="1"/>
  <c r="AH828" i="38" l="1"/>
  <c r="AG786" i="3" s="1"/>
  <c r="AG828" i="38"/>
  <c r="AF786" i="3" s="1"/>
  <c r="O786" i="3"/>
  <c r="P786" i="3" l="1"/>
  <c r="Q786" i="3" l="1"/>
  <c r="R786" i="3" l="1"/>
  <c r="S786" i="3" l="1"/>
  <c r="T786" i="3" l="1"/>
  <c r="U786" i="3" l="1"/>
  <c r="V786" i="3" l="1"/>
  <c r="W786" i="3" l="1"/>
  <c r="X786" i="3" l="1"/>
  <c r="Y786" i="3" l="1"/>
  <c r="Z786" i="3" l="1"/>
  <c r="AD828" i="38" l="1"/>
  <c r="AA786" i="3"/>
  <c r="AC786" i="3" l="1"/>
  <c r="H828" i="38"/>
  <c r="AE828" i="38" s="1"/>
  <c r="AB786" i="3"/>
  <c r="AI828" i="38" l="1"/>
  <c r="AH786" i="3" s="1"/>
  <c r="H786" i="3"/>
  <c r="AD786" i="3"/>
  <c r="C787" i="3"/>
  <c r="D787" i="3" l="1"/>
  <c r="E787" i="3" l="1"/>
  <c r="F787" i="3" l="1"/>
  <c r="AJ829" i="38" l="1"/>
  <c r="AI787" i="3" s="1"/>
  <c r="G787" i="3"/>
  <c r="I787" i="3"/>
  <c r="AJ787" i="3" l="1"/>
  <c r="J787" i="3"/>
  <c r="AK787" i="3" l="1"/>
  <c r="K787" i="3"/>
  <c r="L787" i="3" l="1"/>
  <c r="M787" i="3" l="1"/>
  <c r="N787" i="3" l="1"/>
  <c r="AG829" i="38" l="1"/>
  <c r="AF787" i="3" s="1"/>
  <c r="AH829" i="38"/>
  <c r="AG787" i="3" s="1"/>
  <c r="O787" i="3"/>
  <c r="P787" i="3" l="1"/>
  <c r="Q787" i="3" l="1"/>
  <c r="R787" i="3" l="1"/>
  <c r="S787" i="3" l="1"/>
  <c r="T787" i="3" l="1"/>
  <c r="U787" i="3" l="1"/>
  <c r="V787" i="3" l="1"/>
  <c r="W787" i="3" l="1"/>
  <c r="X787" i="3" l="1"/>
  <c r="Y787" i="3" l="1"/>
  <c r="Z787" i="3" l="1"/>
  <c r="AD829" i="38" l="1"/>
  <c r="AA787" i="3"/>
  <c r="AC787" i="3" l="1"/>
  <c r="H829" i="38"/>
  <c r="AE829" i="38" s="1"/>
  <c r="AB787" i="3"/>
  <c r="AI829" i="38" l="1"/>
  <c r="AH787" i="3" s="1"/>
  <c r="AD787" i="3"/>
  <c r="H787" i="3"/>
  <c r="C788" i="3"/>
  <c r="D788" i="3" l="1"/>
  <c r="E788" i="3" l="1"/>
  <c r="F788" i="3" l="1"/>
  <c r="I788" i="3" l="1"/>
  <c r="AJ830" i="38"/>
  <c r="AI788" i="3" s="1"/>
  <c r="G788" i="3"/>
  <c r="AJ788" i="3" l="1"/>
  <c r="J788" i="3"/>
  <c r="AK788" i="3" l="1"/>
  <c r="K788" i="3"/>
  <c r="L788" i="3" l="1"/>
  <c r="M788" i="3" l="1"/>
  <c r="N788" i="3" l="1"/>
  <c r="AH830" i="38" l="1"/>
  <c r="AG788" i="3" s="1"/>
  <c r="AG830" i="38"/>
  <c r="AF788" i="3" s="1"/>
  <c r="O788" i="3"/>
  <c r="P788" i="3" l="1"/>
  <c r="Q788" i="3" l="1"/>
  <c r="R788" i="3" l="1"/>
  <c r="S788" i="3" l="1"/>
  <c r="T788" i="3" l="1"/>
  <c r="U788" i="3" l="1"/>
  <c r="V788" i="3" l="1"/>
  <c r="W788" i="3" l="1"/>
  <c r="X788" i="3" l="1"/>
  <c r="Y788" i="3" l="1"/>
  <c r="Z788" i="3" l="1"/>
  <c r="AD830" i="38" l="1"/>
  <c r="AA788" i="3"/>
  <c r="AC788" i="3" l="1"/>
  <c r="H830" i="38"/>
  <c r="AE830" i="38" s="1"/>
  <c r="AB788" i="3"/>
  <c r="AI830" i="38" l="1"/>
  <c r="AH788" i="3" s="1"/>
  <c r="H788" i="3"/>
  <c r="AD788" i="3"/>
  <c r="C789" i="3"/>
  <c r="D789" i="3" l="1"/>
  <c r="E789" i="3" l="1"/>
  <c r="F789" i="3" l="1"/>
  <c r="I789" i="3" l="1"/>
  <c r="AJ831" i="38"/>
  <c r="AI789" i="3" s="1"/>
  <c r="G789" i="3"/>
  <c r="AJ789" i="3" l="1"/>
  <c r="J789" i="3"/>
  <c r="AK789" i="3" l="1"/>
  <c r="K789" i="3"/>
  <c r="L789" i="3" l="1"/>
  <c r="M789" i="3" l="1"/>
  <c r="N789" i="3" l="1"/>
  <c r="AH831" i="38" l="1"/>
  <c r="AG789" i="3" s="1"/>
  <c r="AG831" i="38"/>
  <c r="AF789" i="3" s="1"/>
  <c r="O789" i="3"/>
  <c r="P789" i="3" l="1"/>
  <c r="Q789" i="3" l="1"/>
  <c r="R789" i="3" l="1"/>
  <c r="S789" i="3" l="1"/>
  <c r="T789" i="3" l="1"/>
  <c r="U789" i="3" l="1"/>
  <c r="V789" i="3" l="1"/>
  <c r="W789" i="3" l="1"/>
  <c r="X789" i="3" l="1"/>
  <c r="Y789" i="3" l="1"/>
  <c r="Z789" i="3" l="1"/>
  <c r="AD831" i="38" l="1"/>
  <c r="AA789" i="3"/>
  <c r="AC789" i="3" l="1"/>
  <c r="H831" i="38"/>
  <c r="AE831" i="38" s="1"/>
  <c r="AB789" i="3"/>
  <c r="AI831" i="38" l="1"/>
  <c r="AH789" i="3" s="1"/>
  <c r="AD789" i="3"/>
  <c r="H789" i="3"/>
  <c r="C790" i="3"/>
  <c r="D790" i="3" l="1"/>
  <c r="E790" i="3" l="1"/>
  <c r="F790" i="3" l="1"/>
  <c r="I790" i="3" l="1"/>
  <c r="AJ832" i="38"/>
  <c r="AI790" i="3" s="1"/>
  <c r="G790" i="3"/>
  <c r="AJ790" i="3" l="1"/>
  <c r="J790" i="3"/>
  <c r="AK790" i="3" l="1"/>
  <c r="K790" i="3"/>
  <c r="L790" i="3" l="1"/>
  <c r="M790" i="3" l="1"/>
  <c r="N790" i="3" l="1"/>
  <c r="AG832" i="38" l="1"/>
  <c r="AF790" i="3" s="1"/>
  <c r="AH832" i="38"/>
  <c r="AG790" i="3" s="1"/>
  <c r="O790" i="3"/>
  <c r="P790" i="3" l="1"/>
  <c r="Q790" i="3" l="1"/>
  <c r="R790" i="3" l="1"/>
  <c r="S790" i="3" l="1"/>
  <c r="T790" i="3" l="1"/>
  <c r="U790" i="3" l="1"/>
  <c r="V790" i="3" l="1"/>
  <c r="W790" i="3" l="1"/>
  <c r="X790" i="3" l="1"/>
  <c r="Y790" i="3" l="1"/>
  <c r="Z790" i="3" l="1"/>
  <c r="AD832" i="38" l="1"/>
  <c r="AA790" i="3"/>
  <c r="AC790" i="3" l="1"/>
  <c r="H832" i="38"/>
  <c r="AE832" i="38" s="1"/>
  <c r="AB790" i="3"/>
  <c r="AI832" i="38" l="1"/>
  <c r="AH790" i="3" s="1"/>
  <c r="AD790" i="3"/>
  <c r="H790" i="3"/>
  <c r="C791" i="3"/>
  <c r="D791" i="3" l="1"/>
  <c r="E791" i="3" l="1"/>
  <c r="F791" i="3" l="1"/>
  <c r="AJ833" i="38" l="1"/>
  <c r="AI791" i="3" s="1"/>
  <c r="G791" i="3"/>
  <c r="I791" i="3"/>
  <c r="AJ791" i="3" l="1"/>
  <c r="J791" i="3"/>
  <c r="AK791" i="3" l="1"/>
  <c r="K791" i="3"/>
  <c r="L791" i="3" l="1"/>
  <c r="M791" i="3" l="1"/>
  <c r="N791" i="3" l="1"/>
  <c r="AG833" i="38" l="1"/>
  <c r="AF791" i="3" s="1"/>
  <c r="AH833" i="38"/>
  <c r="AG791" i="3" s="1"/>
  <c r="O791" i="3"/>
  <c r="P791" i="3" l="1"/>
  <c r="Q791" i="3" l="1"/>
  <c r="R791" i="3" l="1"/>
  <c r="S791" i="3" l="1"/>
  <c r="T791" i="3" l="1"/>
  <c r="U791" i="3" l="1"/>
  <c r="V791" i="3" l="1"/>
  <c r="W791" i="3" l="1"/>
  <c r="X791" i="3" l="1"/>
  <c r="Y791" i="3" l="1"/>
  <c r="Z791" i="3" l="1"/>
  <c r="AD833" i="38" l="1"/>
  <c r="AA791" i="3"/>
  <c r="AC791" i="3" l="1"/>
  <c r="H833" i="38"/>
  <c r="AE833" i="38" s="1"/>
  <c r="AB791" i="3"/>
  <c r="AI833" i="38" l="1"/>
  <c r="AH791" i="3" s="1"/>
  <c r="AD791" i="3"/>
  <c r="H791" i="3"/>
  <c r="C792" i="3"/>
  <c r="D792" i="3" l="1"/>
  <c r="E792" i="3" l="1"/>
  <c r="F792" i="3" l="1"/>
  <c r="I792" i="3" l="1"/>
  <c r="AJ834" i="38"/>
  <c r="AI792" i="3" s="1"/>
  <c r="G792" i="3"/>
  <c r="AJ792" i="3" l="1"/>
  <c r="J792" i="3"/>
  <c r="AK792" i="3" l="1"/>
  <c r="K792" i="3"/>
  <c r="L792" i="3" l="1"/>
  <c r="M792" i="3" l="1"/>
  <c r="N792" i="3" l="1"/>
  <c r="AH834" i="38" l="1"/>
  <c r="AG792" i="3" s="1"/>
  <c r="AG834" i="38"/>
  <c r="AF792" i="3" s="1"/>
  <c r="O792" i="3"/>
  <c r="P792" i="3" l="1"/>
  <c r="Q792" i="3" l="1"/>
  <c r="R792" i="3" l="1"/>
  <c r="S792" i="3" l="1"/>
  <c r="T792" i="3" l="1"/>
  <c r="U792" i="3" l="1"/>
  <c r="V792" i="3" l="1"/>
  <c r="W792" i="3" l="1"/>
  <c r="X792" i="3" l="1"/>
  <c r="Y792" i="3" l="1"/>
  <c r="Z792" i="3" l="1"/>
  <c r="AD834" i="38" l="1"/>
  <c r="AA792" i="3"/>
  <c r="AC792" i="3" l="1"/>
  <c r="H834" i="38"/>
  <c r="AE834" i="38" s="1"/>
  <c r="AB792" i="3"/>
  <c r="AI834" i="38" l="1"/>
  <c r="AH792" i="3" s="1"/>
  <c r="H792" i="3"/>
  <c r="AD792" i="3"/>
  <c r="C793" i="3"/>
  <c r="D793" i="3" l="1"/>
  <c r="E793" i="3" l="1"/>
  <c r="F793" i="3" l="1"/>
  <c r="I793" i="3" l="1"/>
  <c r="AJ835" i="38"/>
  <c r="AI793" i="3" s="1"/>
  <c r="G793" i="3"/>
  <c r="AJ793" i="3" l="1"/>
  <c r="J793" i="3"/>
  <c r="AK793" i="3" l="1"/>
  <c r="K793" i="3"/>
  <c r="L793" i="3" l="1"/>
  <c r="M793" i="3" l="1"/>
  <c r="N793" i="3" l="1"/>
  <c r="AH835" i="38" l="1"/>
  <c r="AG793" i="3" s="1"/>
  <c r="AG835" i="38"/>
  <c r="AF793" i="3" s="1"/>
  <c r="O793" i="3"/>
  <c r="P793" i="3" l="1"/>
  <c r="Q793" i="3" l="1"/>
  <c r="R793" i="3" l="1"/>
  <c r="S793" i="3" l="1"/>
  <c r="T793" i="3" l="1"/>
  <c r="U793" i="3" l="1"/>
  <c r="V793" i="3" l="1"/>
  <c r="W793" i="3" l="1"/>
  <c r="X793" i="3" l="1"/>
  <c r="Y793" i="3" l="1"/>
  <c r="Z793" i="3" l="1"/>
  <c r="AD835" i="38" l="1"/>
  <c r="AA793" i="3"/>
  <c r="AC793" i="3" l="1"/>
  <c r="H835" i="38"/>
  <c r="AE835" i="38" s="1"/>
  <c r="AB793" i="3"/>
  <c r="AI835" i="38" l="1"/>
  <c r="AH793" i="3" s="1"/>
  <c r="AD793" i="3"/>
  <c r="H793" i="3"/>
  <c r="C794" i="3"/>
  <c r="D794" i="3" l="1"/>
  <c r="E794" i="3" l="1"/>
  <c r="F794" i="3" l="1"/>
  <c r="I794" i="3" l="1"/>
  <c r="AJ836" i="38"/>
  <c r="AI794" i="3" s="1"/>
  <c r="G794" i="3"/>
  <c r="AJ794" i="3" l="1"/>
  <c r="J794" i="3"/>
  <c r="AK794" i="3" l="1"/>
  <c r="K794" i="3"/>
  <c r="L794" i="3" l="1"/>
  <c r="M794" i="3" l="1"/>
  <c r="N794" i="3" l="1"/>
  <c r="AG836" i="38" l="1"/>
  <c r="AF794" i="3" s="1"/>
  <c r="AH836" i="38"/>
  <c r="AG794" i="3" s="1"/>
  <c r="O794" i="3"/>
  <c r="P794" i="3" l="1"/>
  <c r="Q794" i="3" l="1"/>
  <c r="R794" i="3" l="1"/>
  <c r="S794" i="3" l="1"/>
  <c r="T794" i="3" l="1"/>
  <c r="U794" i="3" l="1"/>
  <c r="V794" i="3" l="1"/>
  <c r="W794" i="3" l="1"/>
  <c r="X794" i="3" l="1"/>
  <c r="Y794" i="3" l="1"/>
  <c r="Z794" i="3" l="1"/>
  <c r="AD836" i="38" l="1"/>
  <c r="AA794" i="3"/>
  <c r="AC794" i="3" l="1"/>
  <c r="H836" i="38"/>
  <c r="AE836" i="38" s="1"/>
  <c r="AB794" i="3"/>
  <c r="AI836" i="38" l="1"/>
  <c r="AH794" i="3" s="1"/>
  <c r="AD794" i="3"/>
  <c r="H794" i="3"/>
  <c r="C795" i="3"/>
  <c r="D795" i="3" l="1"/>
  <c r="E795" i="3" l="1"/>
  <c r="F795" i="3" l="1"/>
  <c r="AJ837" i="38" l="1"/>
  <c r="AI795" i="3" s="1"/>
  <c r="G795" i="3"/>
  <c r="I795" i="3"/>
  <c r="AJ795" i="3" l="1"/>
  <c r="J795" i="3"/>
  <c r="AK795" i="3" l="1"/>
  <c r="K795" i="3"/>
  <c r="L795" i="3" l="1"/>
  <c r="M795" i="3" l="1"/>
  <c r="N795" i="3" l="1"/>
  <c r="AG837" i="38" l="1"/>
  <c r="AF795" i="3" s="1"/>
  <c r="AH837" i="38"/>
  <c r="AG795" i="3" s="1"/>
  <c r="O795" i="3"/>
  <c r="P795" i="3" l="1"/>
  <c r="Q795" i="3" l="1"/>
  <c r="R795" i="3" l="1"/>
  <c r="S795" i="3" l="1"/>
  <c r="T795" i="3" l="1"/>
  <c r="U795" i="3" l="1"/>
  <c r="V795" i="3" l="1"/>
  <c r="W795" i="3" l="1"/>
  <c r="X795" i="3" l="1"/>
  <c r="Y795" i="3" l="1"/>
  <c r="Z795" i="3" l="1"/>
  <c r="AD837" i="38" l="1"/>
  <c r="AA795" i="3"/>
  <c r="AC795" i="3" l="1"/>
  <c r="H837" i="38"/>
  <c r="AE837" i="38" s="1"/>
  <c r="AB795" i="3"/>
  <c r="AI837" i="38" l="1"/>
  <c r="AH795" i="3" s="1"/>
  <c r="AD795" i="3"/>
  <c r="H795" i="3"/>
  <c r="C796" i="3"/>
  <c r="D796" i="3" l="1"/>
  <c r="E796" i="3" l="1"/>
  <c r="F796" i="3" l="1"/>
  <c r="I796" i="3" l="1"/>
  <c r="AJ838" i="38"/>
  <c r="AI796" i="3" s="1"/>
  <c r="G796" i="3"/>
  <c r="AJ796" i="3" l="1"/>
  <c r="J796" i="3"/>
  <c r="AK796" i="3" l="1"/>
  <c r="K796" i="3"/>
  <c r="L796" i="3" l="1"/>
  <c r="M796" i="3" l="1"/>
  <c r="N796" i="3" l="1"/>
  <c r="AH838" i="38" l="1"/>
  <c r="AG796" i="3" s="1"/>
  <c r="AG838" i="38"/>
  <c r="AF796" i="3" s="1"/>
  <c r="O796" i="3"/>
  <c r="P796" i="3" l="1"/>
  <c r="Q796" i="3" l="1"/>
  <c r="R796" i="3" l="1"/>
  <c r="S796" i="3" l="1"/>
  <c r="T796" i="3" l="1"/>
  <c r="U796" i="3" l="1"/>
  <c r="V796" i="3" l="1"/>
  <c r="W796" i="3" l="1"/>
  <c r="X796" i="3" l="1"/>
  <c r="Y796" i="3" l="1"/>
  <c r="Z796" i="3" l="1"/>
  <c r="AD838" i="38" l="1"/>
  <c r="AA796" i="3"/>
  <c r="AC796" i="3" l="1"/>
  <c r="H838" i="38"/>
  <c r="AE838" i="38" s="1"/>
  <c r="AB796" i="3"/>
  <c r="AI838" i="38" l="1"/>
  <c r="AH796" i="3" s="1"/>
  <c r="AD796" i="3"/>
  <c r="H796" i="3"/>
  <c r="C797" i="3"/>
  <c r="D797" i="3" l="1"/>
  <c r="E797" i="3" l="1"/>
  <c r="F797" i="3" l="1"/>
  <c r="I797" i="3" l="1"/>
  <c r="AJ839" i="38"/>
  <c r="AI797" i="3" s="1"/>
  <c r="G797" i="3"/>
  <c r="AJ797" i="3" l="1"/>
  <c r="J797" i="3"/>
  <c r="AK797" i="3" l="1"/>
  <c r="K797" i="3"/>
  <c r="L797" i="3" l="1"/>
  <c r="M797" i="3" l="1"/>
  <c r="N797" i="3" l="1"/>
  <c r="AH839" i="38" l="1"/>
  <c r="AG797" i="3" s="1"/>
  <c r="AG839" i="38"/>
  <c r="AF797" i="3" s="1"/>
  <c r="O797" i="3"/>
  <c r="P797" i="3" l="1"/>
  <c r="Q797" i="3" l="1"/>
  <c r="R797" i="3" l="1"/>
  <c r="S797" i="3" l="1"/>
  <c r="T797" i="3" l="1"/>
  <c r="U797" i="3" l="1"/>
  <c r="V797" i="3" l="1"/>
  <c r="W797" i="3" l="1"/>
  <c r="X797" i="3" l="1"/>
  <c r="Y797" i="3" l="1"/>
  <c r="Z797" i="3" l="1"/>
  <c r="AD839" i="38" l="1"/>
  <c r="AA797" i="3"/>
  <c r="AC797" i="3" l="1"/>
  <c r="H839" i="38"/>
  <c r="AE839" i="38" s="1"/>
  <c r="AB797" i="3"/>
  <c r="AI839" i="38" l="1"/>
  <c r="AH797" i="3" s="1"/>
  <c r="AD797" i="3"/>
  <c r="H797" i="3"/>
  <c r="C798" i="3"/>
  <c r="D798" i="3" l="1"/>
  <c r="E798" i="3" l="1"/>
  <c r="F798" i="3" l="1"/>
  <c r="I798" i="3" l="1"/>
  <c r="AJ840" i="38"/>
  <c r="AI798" i="3" s="1"/>
  <c r="G798" i="3"/>
  <c r="AJ798" i="3" l="1"/>
  <c r="J798" i="3"/>
  <c r="AK798" i="3" l="1"/>
  <c r="K798" i="3"/>
  <c r="L798" i="3" l="1"/>
  <c r="M798" i="3" l="1"/>
  <c r="N798" i="3" l="1"/>
  <c r="AG840" i="38" l="1"/>
  <c r="AF798" i="3" s="1"/>
  <c r="AH840" i="38"/>
  <c r="AG798" i="3" s="1"/>
  <c r="O798" i="3"/>
  <c r="P798" i="3" l="1"/>
  <c r="Q798" i="3" l="1"/>
  <c r="R798" i="3" l="1"/>
  <c r="S798" i="3" l="1"/>
  <c r="T798" i="3" l="1"/>
  <c r="U798" i="3" l="1"/>
  <c r="V798" i="3" l="1"/>
  <c r="W798" i="3" l="1"/>
  <c r="X798" i="3" l="1"/>
  <c r="Y798" i="3" l="1"/>
  <c r="Z798" i="3" l="1"/>
  <c r="AD840" i="38" l="1"/>
  <c r="AA798" i="3"/>
  <c r="AC798" i="3" l="1"/>
  <c r="H840" i="38"/>
  <c r="AE840" i="38" s="1"/>
  <c r="AB798" i="3"/>
  <c r="AI840" i="38" l="1"/>
  <c r="AH798" i="3" s="1"/>
  <c r="AD798" i="3"/>
  <c r="H798" i="3"/>
  <c r="C799" i="3"/>
  <c r="D799" i="3" l="1"/>
  <c r="E799" i="3" l="1"/>
  <c r="F799" i="3" l="1"/>
  <c r="I799" i="3" l="1"/>
  <c r="AJ841" i="38"/>
  <c r="AI799" i="3" s="1"/>
  <c r="G799" i="3"/>
  <c r="AJ799" i="3" l="1"/>
  <c r="J799" i="3"/>
  <c r="AK799" i="3" l="1"/>
  <c r="K799" i="3"/>
  <c r="L799" i="3" l="1"/>
  <c r="M799" i="3" l="1"/>
  <c r="N799" i="3" l="1"/>
  <c r="AG841" i="38" l="1"/>
  <c r="AF799" i="3" s="1"/>
  <c r="AH841" i="38"/>
  <c r="AG799" i="3" s="1"/>
  <c r="O799" i="3"/>
  <c r="P799" i="3" l="1"/>
  <c r="Q799" i="3" l="1"/>
  <c r="R799" i="3" l="1"/>
  <c r="S799" i="3" l="1"/>
  <c r="T799" i="3" l="1"/>
  <c r="U799" i="3" l="1"/>
  <c r="V799" i="3" l="1"/>
  <c r="W799" i="3" l="1"/>
  <c r="X799" i="3" l="1"/>
  <c r="Y799" i="3" l="1"/>
  <c r="Z799" i="3" l="1"/>
  <c r="AD841" i="38" l="1"/>
  <c r="AA799" i="3"/>
  <c r="AC799" i="3" l="1"/>
  <c r="H841" i="38"/>
  <c r="AE841" i="38" s="1"/>
  <c r="AB799" i="3"/>
  <c r="AI841" i="38" l="1"/>
  <c r="AH799" i="3" s="1"/>
  <c r="H799" i="3"/>
  <c r="AD799" i="3"/>
  <c r="C800" i="3"/>
  <c r="D800" i="3" l="1"/>
  <c r="E800" i="3" l="1"/>
  <c r="F800" i="3" l="1"/>
  <c r="I800" i="3" l="1"/>
  <c r="AJ842" i="38"/>
  <c r="AI800" i="3" s="1"/>
  <c r="G800" i="3"/>
  <c r="AJ800" i="3" l="1"/>
  <c r="J800" i="3"/>
  <c r="AK800" i="3" l="1"/>
  <c r="K800" i="3"/>
  <c r="L800" i="3" l="1"/>
  <c r="M800" i="3" l="1"/>
  <c r="N800" i="3" l="1"/>
  <c r="AH842" i="38" l="1"/>
  <c r="AG800" i="3" s="1"/>
  <c r="AG842" i="38"/>
  <c r="AF800" i="3" s="1"/>
  <c r="O800" i="3"/>
  <c r="P800" i="3" l="1"/>
  <c r="Q800" i="3" l="1"/>
  <c r="R800" i="3" l="1"/>
  <c r="S800" i="3" l="1"/>
  <c r="T800" i="3" l="1"/>
  <c r="U800" i="3" l="1"/>
  <c r="V800" i="3" l="1"/>
  <c r="W800" i="3" l="1"/>
  <c r="X800" i="3" l="1"/>
  <c r="Y800" i="3" l="1"/>
  <c r="Z800" i="3" l="1"/>
  <c r="AD842" i="38" l="1"/>
  <c r="AA800" i="3"/>
  <c r="AC800" i="3" l="1"/>
  <c r="H842" i="38"/>
  <c r="AE842" i="38" s="1"/>
  <c r="AB800" i="3"/>
  <c r="AI842" i="38" l="1"/>
  <c r="AH800" i="3" s="1"/>
  <c r="AD800" i="3"/>
  <c r="H800" i="3"/>
  <c r="C801" i="3"/>
  <c r="D801" i="3" l="1"/>
  <c r="E801" i="3" l="1"/>
  <c r="F801" i="3" l="1"/>
  <c r="I801" i="3" l="1"/>
  <c r="AJ843" i="38"/>
  <c r="AI801" i="3" s="1"/>
  <c r="G801" i="3"/>
  <c r="AJ801" i="3" l="1"/>
  <c r="J801" i="3"/>
  <c r="AK801" i="3" l="1"/>
  <c r="K801" i="3"/>
  <c r="L801" i="3" l="1"/>
  <c r="M801" i="3" l="1"/>
  <c r="N801" i="3" l="1"/>
  <c r="AH843" i="38" l="1"/>
  <c r="AG801" i="3" s="1"/>
  <c r="AG843" i="38"/>
  <c r="AF801" i="3" s="1"/>
  <c r="O801" i="3"/>
  <c r="P801" i="3" l="1"/>
  <c r="Q801" i="3" l="1"/>
  <c r="R801" i="3" l="1"/>
  <c r="S801" i="3" l="1"/>
  <c r="T801" i="3" l="1"/>
  <c r="U801" i="3" l="1"/>
  <c r="V801" i="3" l="1"/>
  <c r="W801" i="3" l="1"/>
  <c r="X801" i="3" l="1"/>
  <c r="Y801" i="3" l="1"/>
  <c r="Z801" i="3" l="1"/>
  <c r="AD843" i="38" l="1"/>
  <c r="AA801" i="3"/>
  <c r="AC801" i="3" l="1"/>
  <c r="H843" i="38"/>
  <c r="AE843" i="38" s="1"/>
  <c r="AB801" i="3"/>
  <c r="AI843" i="38" l="1"/>
  <c r="AH801" i="3" s="1"/>
  <c r="H801" i="3"/>
  <c r="AD801" i="3"/>
  <c r="C802" i="3"/>
  <c r="D802" i="3" l="1"/>
  <c r="E802" i="3" l="1"/>
  <c r="F802" i="3" l="1"/>
  <c r="I802" i="3" l="1"/>
  <c r="AJ844" i="38"/>
  <c r="AI802" i="3" s="1"/>
  <c r="G802" i="3"/>
  <c r="AJ802" i="3" l="1"/>
  <c r="J802" i="3"/>
  <c r="AK802" i="3" l="1"/>
  <c r="K802" i="3"/>
  <c r="L802" i="3" l="1"/>
  <c r="M802" i="3" l="1"/>
  <c r="N802" i="3" l="1"/>
  <c r="AH844" i="38" l="1"/>
  <c r="AG802" i="3" s="1"/>
  <c r="AG844" i="38"/>
  <c r="AF802" i="3" s="1"/>
  <c r="O802" i="3"/>
  <c r="P802" i="3" l="1"/>
  <c r="Q802" i="3" l="1"/>
  <c r="R802" i="3" l="1"/>
  <c r="S802" i="3" l="1"/>
  <c r="T802" i="3" l="1"/>
  <c r="U802" i="3" l="1"/>
  <c r="V802" i="3" l="1"/>
  <c r="W802" i="3" l="1"/>
  <c r="X802" i="3" l="1"/>
  <c r="Y802" i="3" l="1"/>
  <c r="Z802" i="3" l="1"/>
  <c r="AD844" i="38" l="1"/>
  <c r="AA802" i="3"/>
  <c r="AC802" i="3" l="1"/>
  <c r="H844" i="38"/>
  <c r="AE844" i="38" s="1"/>
  <c r="AB802" i="3"/>
  <c r="AI844" i="38" l="1"/>
  <c r="AH802" i="3" s="1"/>
  <c r="AD802" i="3"/>
  <c r="H802" i="3"/>
  <c r="C803" i="3"/>
  <c r="D803" i="3" l="1"/>
  <c r="E803" i="3" l="1"/>
  <c r="F803" i="3" l="1"/>
  <c r="I803" i="3" l="1"/>
  <c r="AJ845" i="38"/>
  <c r="AI803" i="3" s="1"/>
  <c r="G803" i="3"/>
  <c r="AJ803" i="3" l="1"/>
  <c r="J803" i="3"/>
  <c r="AK803" i="3" l="1"/>
  <c r="K803" i="3"/>
  <c r="L803" i="3" l="1"/>
  <c r="M803" i="3" l="1"/>
  <c r="N803" i="3" l="1"/>
  <c r="AG845" i="38" l="1"/>
  <c r="AF803" i="3" s="1"/>
  <c r="AH845" i="38"/>
  <c r="AG803" i="3" s="1"/>
  <c r="O803" i="3"/>
  <c r="P803" i="3" l="1"/>
  <c r="Q803" i="3" l="1"/>
  <c r="R803" i="3" l="1"/>
  <c r="S803" i="3" l="1"/>
  <c r="T803" i="3" l="1"/>
  <c r="U803" i="3" l="1"/>
  <c r="V803" i="3" l="1"/>
  <c r="W803" i="3" l="1"/>
  <c r="X803" i="3" l="1"/>
  <c r="Y803" i="3" l="1"/>
  <c r="Z803" i="3" l="1"/>
  <c r="AD845" i="38" l="1"/>
  <c r="AA803" i="3"/>
  <c r="AC803" i="3" l="1"/>
  <c r="H845" i="38"/>
  <c r="AE845" i="38" s="1"/>
  <c r="AB803" i="3"/>
  <c r="AI845" i="38" l="1"/>
  <c r="AH803" i="3" s="1"/>
  <c r="H803" i="3"/>
  <c r="AD803" i="3"/>
  <c r="C804" i="3"/>
  <c r="D804" i="3" l="1"/>
  <c r="E804" i="3" l="1"/>
  <c r="F804" i="3" l="1"/>
  <c r="I804" i="3" l="1"/>
  <c r="AJ846" i="38"/>
  <c r="AI804" i="3" s="1"/>
  <c r="G804" i="3"/>
  <c r="AJ804" i="3" l="1"/>
  <c r="J804" i="3"/>
  <c r="AK804" i="3" l="1"/>
  <c r="K804" i="3"/>
  <c r="L804" i="3" l="1"/>
  <c r="M804" i="3" l="1"/>
  <c r="N804" i="3" l="1"/>
  <c r="AH846" i="38" l="1"/>
  <c r="AG804" i="3" s="1"/>
  <c r="AG846" i="38"/>
  <c r="AF804" i="3" s="1"/>
  <c r="O804" i="3"/>
  <c r="P804" i="3" l="1"/>
  <c r="Q804" i="3" l="1"/>
  <c r="R804" i="3" l="1"/>
  <c r="S804" i="3" l="1"/>
  <c r="T804" i="3" l="1"/>
  <c r="U804" i="3" l="1"/>
  <c r="V804" i="3" l="1"/>
  <c r="W804" i="3" l="1"/>
  <c r="X804" i="3" l="1"/>
  <c r="Y804" i="3" l="1"/>
  <c r="Z804" i="3" l="1"/>
  <c r="AD846" i="38" l="1"/>
  <c r="AA804" i="3"/>
  <c r="AC804" i="3" l="1"/>
  <c r="H846" i="38"/>
  <c r="AE846" i="38" s="1"/>
  <c r="AB804" i="3"/>
  <c r="AI846" i="38" l="1"/>
  <c r="AH804" i="3" s="1"/>
  <c r="AD804" i="3"/>
  <c r="H804" i="3"/>
  <c r="C805" i="3"/>
  <c r="D805" i="3" l="1"/>
  <c r="E805" i="3" l="1"/>
  <c r="F805" i="3" l="1"/>
  <c r="I805" i="3" l="1"/>
  <c r="AJ847" i="38"/>
  <c r="AI805" i="3" s="1"/>
  <c r="G805" i="3"/>
  <c r="AJ805" i="3" l="1"/>
  <c r="J805" i="3"/>
  <c r="AK805" i="3" l="1"/>
  <c r="K805" i="3"/>
  <c r="L805" i="3" l="1"/>
  <c r="M805" i="3" l="1"/>
  <c r="N805" i="3" l="1"/>
  <c r="AH847" i="38" l="1"/>
  <c r="AG805" i="3" s="1"/>
  <c r="AG847" i="38"/>
  <c r="AF805" i="3" s="1"/>
  <c r="O805" i="3"/>
  <c r="P805" i="3" l="1"/>
  <c r="Q805" i="3" l="1"/>
  <c r="R805" i="3" l="1"/>
  <c r="S805" i="3" l="1"/>
  <c r="T805" i="3" l="1"/>
  <c r="U805" i="3" l="1"/>
  <c r="V805" i="3" l="1"/>
  <c r="W805" i="3" l="1"/>
  <c r="X805" i="3" l="1"/>
  <c r="Y805" i="3" l="1"/>
  <c r="Z805" i="3" l="1"/>
  <c r="AD847" i="38" l="1"/>
  <c r="AA805" i="3"/>
  <c r="AC805" i="3" l="1"/>
  <c r="H847" i="38"/>
  <c r="AE847" i="38" s="1"/>
  <c r="AB805" i="3"/>
  <c r="AI847" i="38" l="1"/>
  <c r="AH805" i="3" s="1"/>
  <c r="H805" i="3"/>
  <c r="AD805" i="3"/>
  <c r="C806" i="3"/>
  <c r="D806" i="3" l="1"/>
  <c r="E806" i="3" l="1"/>
  <c r="F806" i="3" l="1"/>
  <c r="I806" i="3" l="1"/>
  <c r="AJ848" i="38"/>
  <c r="AI806" i="3" s="1"/>
  <c r="G806" i="3"/>
  <c r="AJ806" i="3" l="1"/>
  <c r="J806" i="3"/>
  <c r="AK806" i="3" l="1"/>
  <c r="K806" i="3"/>
  <c r="L806" i="3" l="1"/>
  <c r="M806" i="3" l="1"/>
  <c r="N806" i="3" l="1"/>
  <c r="AG848" i="38" l="1"/>
  <c r="AF806" i="3" s="1"/>
  <c r="AH848" i="38"/>
  <c r="AG806" i="3" s="1"/>
  <c r="O806" i="3"/>
  <c r="P806" i="3" l="1"/>
  <c r="Q806" i="3" l="1"/>
  <c r="R806" i="3" l="1"/>
  <c r="S806" i="3" l="1"/>
  <c r="T806" i="3" l="1"/>
  <c r="U806" i="3" l="1"/>
  <c r="V806" i="3" l="1"/>
  <c r="W806" i="3" l="1"/>
  <c r="X806" i="3" l="1"/>
  <c r="Y806" i="3" l="1"/>
  <c r="Z806" i="3" l="1"/>
  <c r="AD848" i="38" l="1"/>
  <c r="AA806" i="3"/>
  <c r="AC806" i="3" l="1"/>
  <c r="H848" i="38"/>
  <c r="AE848" i="38" s="1"/>
  <c r="AB806" i="3"/>
  <c r="AI848" i="38" l="1"/>
  <c r="AH806" i="3" s="1"/>
  <c r="H806" i="3"/>
  <c r="AD806" i="3"/>
  <c r="C807" i="3"/>
  <c r="D807" i="3" l="1"/>
  <c r="E807" i="3" l="1"/>
  <c r="F807" i="3" l="1"/>
  <c r="I807" i="3" l="1"/>
  <c r="AJ849" i="38"/>
  <c r="AI807" i="3" s="1"/>
  <c r="G807" i="3"/>
  <c r="AJ807" i="3" l="1"/>
  <c r="J807" i="3"/>
  <c r="AK807" i="3" l="1"/>
  <c r="K807" i="3"/>
  <c r="L807" i="3" l="1"/>
  <c r="M807" i="3" l="1"/>
  <c r="N807" i="3" l="1"/>
  <c r="AG849" i="38" l="1"/>
  <c r="AF807" i="3" s="1"/>
  <c r="AH849" i="38"/>
  <c r="AG807" i="3" s="1"/>
  <c r="O807" i="3"/>
  <c r="P807" i="3" l="1"/>
  <c r="Q807" i="3" l="1"/>
  <c r="R807" i="3" l="1"/>
  <c r="S807" i="3" l="1"/>
  <c r="T807" i="3" l="1"/>
  <c r="U807" i="3" l="1"/>
  <c r="V807" i="3" l="1"/>
  <c r="W807" i="3" l="1"/>
  <c r="X807" i="3" l="1"/>
  <c r="Y807" i="3" l="1"/>
  <c r="Z807" i="3" l="1"/>
  <c r="AD849" i="38" l="1"/>
  <c r="AA807" i="3"/>
  <c r="AC807" i="3" l="1"/>
  <c r="H849" i="38"/>
  <c r="AE849" i="38" s="1"/>
  <c r="AB807" i="3"/>
  <c r="AI849" i="38" l="1"/>
  <c r="AH807" i="3" s="1"/>
  <c r="H807" i="3"/>
  <c r="AD807" i="3"/>
  <c r="C808" i="3"/>
  <c r="D808" i="3" l="1"/>
  <c r="E808" i="3" l="1"/>
  <c r="F808" i="3" l="1"/>
  <c r="I808" i="3" l="1"/>
  <c r="AJ850" i="38"/>
  <c r="AI808" i="3" s="1"/>
  <c r="G808" i="3"/>
  <c r="AJ808" i="3" l="1"/>
  <c r="J808" i="3"/>
  <c r="AK808" i="3" l="1"/>
  <c r="K808" i="3"/>
  <c r="L808" i="3" l="1"/>
  <c r="M808" i="3" l="1"/>
  <c r="N808" i="3" l="1"/>
  <c r="AH850" i="38" l="1"/>
  <c r="AG808" i="3" s="1"/>
  <c r="AG850" i="38"/>
  <c r="AF808" i="3" s="1"/>
  <c r="O808" i="3"/>
  <c r="P808" i="3" l="1"/>
  <c r="Q808" i="3" l="1"/>
  <c r="R808" i="3" l="1"/>
  <c r="S808" i="3" l="1"/>
  <c r="T808" i="3" l="1"/>
  <c r="U808" i="3" l="1"/>
  <c r="V808" i="3" l="1"/>
  <c r="W808" i="3" l="1"/>
  <c r="X808" i="3" l="1"/>
  <c r="Y808" i="3" l="1"/>
  <c r="Z808" i="3" l="1"/>
  <c r="AD850" i="38" l="1"/>
  <c r="AA808" i="3"/>
  <c r="AC808" i="3" l="1"/>
  <c r="H850" i="38"/>
  <c r="AE850" i="38" s="1"/>
  <c r="AB808" i="3"/>
  <c r="AI850" i="38" l="1"/>
  <c r="AH808" i="3" s="1"/>
  <c r="AD808" i="3"/>
  <c r="H808" i="3"/>
  <c r="C809" i="3"/>
  <c r="D809" i="3" l="1"/>
  <c r="E809" i="3" l="1"/>
  <c r="F809" i="3" l="1"/>
  <c r="I809" i="3" l="1"/>
  <c r="AJ851" i="38"/>
  <c r="AI809" i="3" s="1"/>
  <c r="G809" i="3"/>
  <c r="AJ809" i="3" l="1"/>
  <c r="J809" i="3"/>
  <c r="AK809" i="3" l="1"/>
  <c r="K809" i="3"/>
  <c r="L809" i="3" l="1"/>
  <c r="M809" i="3" l="1"/>
  <c r="N809" i="3" l="1"/>
  <c r="AH851" i="38" l="1"/>
  <c r="AG809" i="3" s="1"/>
  <c r="AG851" i="38"/>
  <c r="AF809" i="3" s="1"/>
  <c r="O809" i="3"/>
  <c r="P809" i="3" l="1"/>
  <c r="Q809" i="3" l="1"/>
  <c r="R809" i="3" l="1"/>
  <c r="S809" i="3" l="1"/>
  <c r="T809" i="3" l="1"/>
  <c r="U809" i="3" l="1"/>
  <c r="V809" i="3" l="1"/>
  <c r="W809" i="3" l="1"/>
  <c r="X809" i="3" l="1"/>
  <c r="Y809" i="3" l="1"/>
  <c r="Z809" i="3" l="1"/>
  <c r="AD851" i="38" l="1"/>
  <c r="AA809" i="3"/>
  <c r="AC809" i="3" l="1"/>
  <c r="H851" i="38"/>
  <c r="AE851" i="38" s="1"/>
  <c r="AB809" i="3"/>
  <c r="AI851" i="38" l="1"/>
  <c r="AH809" i="3" s="1"/>
  <c r="H809" i="3"/>
  <c r="AD809" i="3"/>
  <c r="C810" i="3"/>
  <c r="D810" i="3" l="1"/>
  <c r="E810" i="3" l="1"/>
  <c r="F810" i="3" l="1"/>
  <c r="I810" i="3" l="1"/>
  <c r="AJ852" i="38"/>
  <c r="AI810" i="3" s="1"/>
  <c r="G810" i="3"/>
  <c r="AJ810" i="3" l="1"/>
  <c r="J810" i="3"/>
  <c r="AK810" i="3" l="1"/>
  <c r="K810" i="3"/>
  <c r="L810" i="3" l="1"/>
  <c r="M810" i="3" l="1"/>
  <c r="N810" i="3" l="1"/>
  <c r="AG852" i="38" l="1"/>
  <c r="AF810" i="3" s="1"/>
  <c r="AH852" i="38"/>
  <c r="AG810" i="3" s="1"/>
  <c r="O810" i="3"/>
  <c r="P810" i="3" l="1"/>
  <c r="Q810" i="3" l="1"/>
  <c r="R810" i="3" l="1"/>
  <c r="S810" i="3" l="1"/>
  <c r="T810" i="3" l="1"/>
  <c r="U810" i="3" l="1"/>
  <c r="V810" i="3" l="1"/>
  <c r="W810" i="3" l="1"/>
  <c r="X810" i="3" l="1"/>
  <c r="Y810" i="3" l="1"/>
  <c r="Z810" i="3" l="1"/>
  <c r="AD852" i="38" l="1"/>
  <c r="AA810" i="3"/>
  <c r="AC810" i="3" l="1"/>
  <c r="H852" i="38"/>
  <c r="AE852" i="38" s="1"/>
  <c r="AB810" i="3"/>
  <c r="AI852" i="38" l="1"/>
  <c r="AH810" i="3" s="1"/>
  <c r="AD810" i="3"/>
  <c r="H810" i="3"/>
  <c r="C811" i="3"/>
  <c r="D811" i="3" l="1"/>
  <c r="E811" i="3" l="1"/>
  <c r="F811" i="3" l="1"/>
  <c r="I811" i="3" l="1"/>
  <c r="AJ853" i="38"/>
  <c r="AI811" i="3" s="1"/>
  <c r="G811" i="3"/>
  <c r="AJ811" i="3" l="1"/>
  <c r="J811" i="3"/>
  <c r="AK811" i="3" l="1"/>
  <c r="K811" i="3"/>
  <c r="L811" i="3" l="1"/>
  <c r="M811" i="3" l="1"/>
  <c r="N811" i="3" l="1"/>
  <c r="AG853" i="38" l="1"/>
  <c r="AF811" i="3" s="1"/>
  <c r="AH853" i="38"/>
  <c r="AG811" i="3" s="1"/>
  <c r="O811" i="3"/>
  <c r="P811" i="3" l="1"/>
  <c r="Q811" i="3" l="1"/>
  <c r="R811" i="3" l="1"/>
  <c r="S811" i="3" l="1"/>
  <c r="T811" i="3" l="1"/>
  <c r="U811" i="3" l="1"/>
  <c r="V811" i="3" l="1"/>
  <c r="W811" i="3" l="1"/>
  <c r="X811" i="3" l="1"/>
  <c r="Y811" i="3" l="1"/>
  <c r="Z811" i="3" l="1"/>
  <c r="AD853" i="38" l="1"/>
  <c r="AA811" i="3"/>
  <c r="AC811" i="3" l="1"/>
  <c r="H853" i="38"/>
  <c r="AE853" i="38" s="1"/>
  <c r="AB811" i="3"/>
  <c r="AI853" i="38" l="1"/>
  <c r="AH811" i="3" s="1"/>
  <c r="H811" i="3"/>
  <c r="AD811" i="3"/>
  <c r="C812" i="3"/>
  <c r="D812" i="3" l="1"/>
  <c r="E812" i="3" l="1"/>
  <c r="F812" i="3" l="1"/>
  <c r="I812" i="3" l="1"/>
  <c r="AJ854" i="38"/>
  <c r="AI812" i="3" s="1"/>
  <c r="G812" i="3"/>
  <c r="AJ812" i="3" l="1"/>
  <c r="J812" i="3"/>
  <c r="AK812" i="3" l="1"/>
  <c r="K812" i="3"/>
  <c r="L812" i="3" l="1"/>
  <c r="M812" i="3" l="1"/>
  <c r="N812" i="3" l="1"/>
  <c r="AH854" i="38" l="1"/>
  <c r="AG812" i="3" s="1"/>
  <c r="AG854" i="38"/>
  <c r="AF812" i="3" s="1"/>
  <c r="O812" i="3"/>
  <c r="P812" i="3" l="1"/>
  <c r="Q812" i="3" l="1"/>
  <c r="R812" i="3" l="1"/>
  <c r="S812" i="3" l="1"/>
  <c r="T812" i="3" l="1"/>
  <c r="U812" i="3" l="1"/>
  <c r="V812" i="3" l="1"/>
  <c r="W812" i="3" l="1"/>
  <c r="X812" i="3" l="1"/>
  <c r="Y812" i="3" l="1"/>
  <c r="Z812" i="3" l="1"/>
  <c r="AD854" i="38" l="1"/>
  <c r="AA812" i="3"/>
  <c r="AC812" i="3" l="1"/>
  <c r="H854" i="38"/>
  <c r="AE854" i="38" s="1"/>
  <c r="AB812" i="3"/>
  <c r="AI854" i="38" l="1"/>
  <c r="AH812" i="3" s="1"/>
  <c r="H812" i="3"/>
  <c r="AD812" i="3"/>
  <c r="C813" i="3"/>
  <c r="D813" i="3" l="1"/>
  <c r="E813" i="3" l="1"/>
  <c r="F813" i="3" l="1"/>
  <c r="I813" i="3" l="1"/>
  <c r="AJ855" i="38"/>
  <c r="AI813" i="3" s="1"/>
  <c r="G813" i="3"/>
  <c r="AJ813" i="3" l="1"/>
  <c r="J813" i="3"/>
  <c r="AK813" i="3" l="1"/>
  <c r="K813" i="3"/>
  <c r="L813" i="3" l="1"/>
  <c r="M813" i="3" l="1"/>
  <c r="N813" i="3" l="1"/>
  <c r="AH855" i="38" l="1"/>
  <c r="AG813" i="3" s="1"/>
  <c r="AG855" i="38"/>
  <c r="AF813" i="3" s="1"/>
  <c r="O813" i="3"/>
  <c r="P813" i="3" l="1"/>
  <c r="Q813" i="3" l="1"/>
  <c r="R813" i="3" l="1"/>
  <c r="S813" i="3" l="1"/>
  <c r="T813" i="3" l="1"/>
  <c r="U813" i="3" l="1"/>
  <c r="V813" i="3" l="1"/>
  <c r="W813" i="3" l="1"/>
  <c r="X813" i="3" l="1"/>
  <c r="Y813" i="3" l="1"/>
  <c r="Z813" i="3" l="1"/>
  <c r="AD855" i="38" l="1"/>
  <c r="AA813" i="3"/>
  <c r="AC813" i="3" l="1"/>
  <c r="H855" i="38"/>
  <c r="AE855" i="38" s="1"/>
  <c r="AB813" i="3"/>
  <c r="AI855" i="38" l="1"/>
  <c r="AH813" i="3" s="1"/>
  <c r="AD813" i="3"/>
  <c r="H813" i="3"/>
  <c r="C814" i="3"/>
  <c r="D814" i="3" l="1"/>
  <c r="E814" i="3" l="1"/>
  <c r="F814" i="3" l="1"/>
  <c r="I814" i="3" l="1"/>
  <c r="AJ856" i="38"/>
  <c r="AI814" i="3" s="1"/>
  <c r="G814" i="3"/>
  <c r="AJ814" i="3" l="1"/>
  <c r="J814" i="3"/>
  <c r="AK814" i="3" l="1"/>
  <c r="K814" i="3"/>
  <c r="L814" i="3" l="1"/>
  <c r="M814" i="3" l="1"/>
  <c r="N814" i="3" l="1"/>
  <c r="AG856" i="38" l="1"/>
  <c r="AF814" i="3" s="1"/>
  <c r="AH856" i="38"/>
  <c r="AG814" i="3" s="1"/>
  <c r="O814" i="3"/>
  <c r="P814" i="3" l="1"/>
  <c r="Q814" i="3" l="1"/>
  <c r="R814" i="3" l="1"/>
  <c r="S814" i="3" l="1"/>
  <c r="T814" i="3" l="1"/>
  <c r="U814" i="3" l="1"/>
  <c r="V814" i="3" l="1"/>
  <c r="W814" i="3" l="1"/>
  <c r="X814" i="3" l="1"/>
  <c r="Y814" i="3" l="1"/>
  <c r="Z814" i="3" l="1"/>
  <c r="AD856" i="38" l="1"/>
  <c r="AA814" i="3"/>
  <c r="AC814" i="3" l="1"/>
  <c r="H856" i="38"/>
  <c r="AE856" i="38" s="1"/>
  <c r="AB814" i="3"/>
  <c r="AI856" i="38" l="1"/>
  <c r="AH814" i="3" s="1"/>
  <c r="AD814" i="3"/>
  <c r="H814" i="3"/>
  <c r="C815" i="3"/>
  <c r="D815" i="3" l="1"/>
  <c r="E815" i="3" l="1"/>
  <c r="F815" i="3" l="1"/>
  <c r="I815" i="3" l="1"/>
  <c r="AJ857" i="38"/>
  <c r="AI815" i="3" s="1"/>
  <c r="G815" i="3"/>
  <c r="AJ815" i="3" l="1"/>
  <c r="J815" i="3"/>
  <c r="AK815" i="3" l="1"/>
  <c r="K815" i="3"/>
  <c r="L815" i="3" l="1"/>
  <c r="M815" i="3" l="1"/>
  <c r="N815" i="3" l="1"/>
  <c r="AG857" i="38" l="1"/>
  <c r="AF815" i="3" s="1"/>
  <c r="AH857" i="38"/>
  <c r="AG815" i="3" s="1"/>
  <c r="O815" i="3"/>
  <c r="P815" i="3" l="1"/>
  <c r="Q815" i="3" l="1"/>
  <c r="R815" i="3" l="1"/>
  <c r="S815" i="3" l="1"/>
  <c r="T815" i="3" l="1"/>
  <c r="U815" i="3" l="1"/>
  <c r="V815" i="3" l="1"/>
  <c r="W815" i="3" l="1"/>
  <c r="X815" i="3" l="1"/>
  <c r="Y815" i="3" l="1"/>
  <c r="Z815" i="3" l="1"/>
  <c r="AD857" i="38" l="1"/>
  <c r="AA815" i="3"/>
  <c r="AC815" i="3" l="1"/>
  <c r="H857" i="38"/>
  <c r="AE857" i="38" s="1"/>
  <c r="AB815" i="3"/>
  <c r="AI857" i="38" l="1"/>
  <c r="AH815" i="3" s="1"/>
  <c r="H815" i="3"/>
  <c r="AD815" i="3"/>
  <c r="C816" i="3"/>
  <c r="D816" i="3" l="1"/>
  <c r="E816" i="3" l="1"/>
  <c r="F816" i="3" l="1"/>
  <c r="I816" i="3" l="1"/>
  <c r="AJ858" i="38"/>
  <c r="AI816" i="3" s="1"/>
  <c r="G816" i="3"/>
  <c r="AJ816" i="3" l="1"/>
  <c r="J816" i="3"/>
  <c r="AK816" i="3" l="1"/>
  <c r="K816" i="3"/>
  <c r="L816" i="3" l="1"/>
  <c r="M816" i="3" l="1"/>
  <c r="N816" i="3" l="1"/>
  <c r="AH858" i="38" l="1"/>
  <c r="AG816" i="3" s="1"/>
  <c r="AG858" i="38"/>
  <c r="AF816" i="3" s="1"/>
  <c r="O816" i="3"/>
  <c r="P816" i="3" l="1"/>
  <c r="Q816" i="3" l="1"/>
  <c r="R816" i="3" l="1"/>
  <c r="S816" i="3" l="1"/>
  <c r="T816" i="3" l="1"/>
  <c r="U816" i="3" l="1"/>
  <c r="V816" i="3" l="1"/>
  <c r="W816" i="3" l="1"/>
  <c r="X816" i="3" l="1"/>
  <c r="Y816" i="3" l="1"/>
  <c r="Z816" i="3" l="1"/>
  <c r="AD858" i="38" l="1"/>
  <c r="AA816" i="3"/>
  <c r="AC816" i="3" l="1"/>
  <c r="H858" i="38"/>
  <c r="AE858" i="38" s="1"/>
  <c r="AB816" i="3"/>
  <c r="AI858" i="38" l="1"/>
  <c r="AH816" i="3" s="1"/>
  <c r="H816" i="3"/>
  <c r="AD816" i="3"/>
  <c r="C817" i="3"/>
  <c r="D817" i="3" l="1"/>
  <c r="E817" i="3" l="1"/>
  <c r="F817" i="3" l="1"/>
  <c r="I817" i="3" l="1"/>
  <c r="AJ859" i="38"/>
  <c r="AI817" i="3" s="1"/>
  <c r="G817" i="3"/>
  <c r="AJ817" i="3" l="1"/>
  <c r="J817" i="3"/>
  <c r="AK817" i="3" l="1"/>
  <c r="K817" i="3"/>
  <c r="L817" i="3" l="1"/>
  <c r="M817" i="3" l="1"/>
  <c r="N817" i="3" l="1"/>
  <c r="AH859" i="38" l="1"/>
  <c r="AG817" i="3" s="1"/>
  <c r="AG859" i="38"/>
  <c r="AF817" i="3" s="1"/>
  <c r="O817" i="3"/>
  <c r="P817" i="3" l="1"/>
  <c r="Q817" i="3" l="1"/>
  <c r="R817" i="3" l="1"/>
  <c r="S817" i="3" l="1"/>
  <c r="T817" i="3" l="1"/>
  <c r="U817" i="3" l="1"/>
  <c r="V817" i="3" l="1"/>
  <c r="W817" i="3" l="1"/>
  <c r="X817" i="3" l="1"/>
  <c r="Y817" i="3" l="1"/>
  <c r="Z817" i="3" l="1"/>
  <c r="AD859" i="38" l="1"/>
  <c r="AA817" i="3"/>
  <c r="AC817" i="3" l="1"/>
  <c r="H859" i="38"/>
  <c r="AE859" i="38" s="1"/>
  <c r="AB817" i="3"/>
  <c r="AI859" i="38" l="1"/>
  <c r="AH817" i="3" s="1"/>
  <c r="AD817" i="3"/>
  <c r="H817" i="3"/>
  <c r="C818" i="3"/>
  <c r="D818" i="3" l="1"/>
  <c r="E818" i="3" l="1"/>
  <c r="F818" i="3" l="1"/>
  <c r="I818" i="3" l="1"/>
  <c r="AJ860" i="38"/>
  <c r="AI818" i="3" s="1"/>
  <c r="G818" i="3"/>
  <c r="AJ818" i="3" l="1"/>
  <c r="J818" i="3"/>
  <c r="AK818" i="3" l="1"/>
  <c r="K818" i="3"/>
  <c r="L818" i="3" l="1"/>
  <c r="M818" i="3" l="1"/>
  <c r="N818" i="3" l="1"/>
  <c r="AG860" i="38" l="1"/>
  <c r="AF818" i="3" s="1"/>
  <c r="AH860" i="38"/>
  <c r="AG818" i="3" s="1"/>
  <c r="O818" i="3"/>
  <c r="P818" i="3" l="1"/>
  <c r="Q818" i="3" l="1"/>
  <c r="R818" i="3" l="1"/>
  <c r="S818" i="3" l="1"/>
  <c r="T818" i="3" l="1"/>
  <c r="U818" i="3" l="1"/>
  <c r="V818" i="3" l="1"/>
  <c r="W818" i="3" l="1"/>
  <c r="X818" i="3" l="1"/>
  <c r="Y818" i="3" l="1"/>
  <c r="Z818" i="3" l="1"/>
  <c r="AD860" i="38" l="1"/>
  <c r="AA818" i="3"/>
  <c r="AC818" i="3" l="1"/>
  <c r="H860" i="38"/>
  <c r="AE860" i="38" s="1"/>
  <c r="AB818" i="3"/>
  <c r="AI860" i="38" l="1"/>
  <c r="AH818" i="3" s="1"/>
  <c r="H818" i="3"/>
  <c r="AD818" i="3"/>
  <c r="C819" i="3"/>
  <c r="D819" i="3" l="1"/>
  <c r="E819" i="3" l="1"/>
  <c r="F819" i="3" l="1"/>
  <c r="I819" i="3" l="1"/>
  <c r="AJ861" i="38"/>
  <c r="AI819" i="3" s="1"/>
  <c r="G819" i="3"/>
  <c r="AJ819" i="3" l="1"/>
  <c r="J819" i="3"/>
  <c r="AK819" i="3" l="1"/>
  <c r="K819" i="3"/>
  <c r="L819" i="3" l="1"/>
  <c r="M819" i="3" l="1"/>
  <c r="N819" i="3" l="1"/>
  <c r="AG861" i="38" l="1"/>
  <c r="AF819" i="3" s="1"/>
  <c r="AH861" i="38"/>
  <c r="AG819" i="3" s="1"/>
  <c r="O819" i="3"/>
  <c r="P819" i="3" l="1"/>
  <c r="Q819" i="3" l="1"/>
  <c r="R819" i="3" l="1"/>
  <c r="S819" i="3" l="1"/>
  <c r="T819" i="3" l="1"/>
  <c r="U819" i="3" l="1"/>
  <c r="V819" i="3" l="1"/>
  <c r="W819" i="3" l="1"/>
  <c r="X819" i="3" l="1"/>
  <c r="Y819" i="3" l="1"/>
  <c r="Z819" i="3" l="1"/>
  <c r="AD861" i="38" l="1"/>
  <c r="AA819" i="3"/>
  <c r="AC819" i="3" l="1"/>
  <c r="H861" i="38"/>
  <c r="AE861" i="38" s="1"/>
  <c r="AB819" i="3"/>
  <c r="AI861" i="38" l="1"/>
  <c r="AH819" i="3" s="1"/>
  <c r="AD819" i="3"/>
  <c r="H819" i="3"/>
  <c r="C820" i="3"/>
  <c r="D820" i="3" l="1"/>
  <c r="E820" i="3" l="1"/>
  <c r="F820" i="3" l="1"/>
  <c r="I820" i="3" l="1"/>
  <c r="AJ862" i="38"/>
  <c r="AI820" i="3" s="1"/>
  <c r="G820" i="3"/>
  <c r="AJ820" i="3" l="1"/>
  <c r="J820" i="3"/>
  <c r="AK820" i="3" l="1"/>
  <c r="K820" i="3"/>
  <c r="L820" i="3" l="1"/>
  <c r="M820" i="3" l="1"/>
  <c r="N820" i="3" l="1"/>
  <c r="AH862" i="38" l="1"/>
  <c r="AG820" i="3" s="1"/>
  <c r="AG862" i="38"/>
  <c r="AF820" i="3" s="1"/>
  <c r="O820" i="3"/>
  <c r="P820" i="3" l="1"/>
  <c r="Q820" i="3" l="1"/>
  <c r="R820" i="3" l="1"/>
  <c r="S820" i="3" l="1"/>
  <c r="T820" i="3" l="1"/>
  <c r="U820" i="3" l="1"/>
  <c r="V820" i="3" l="1"/>
  <c r="W820" i="3" l="1"/>
  <c r="X820" i="3" l="1"/>
  <c r="Y820" i="3" l="1"/>
  <c r="Z820" i="3" l="1"/>
  <c r="AD862" i="38" l="1"/>
  <c r="AA820" i="3"/>
  <c r="AC820" i="3" l="1"/>
  <c r="H862" i="38"/>
  <c r="AE862" i="38" s="1"/>
  <c r="AB820" i="3"/>
  <c r="AI862" i="38" l="1"/>
  <c r="AH820" i="3" s="1"/>
  <c r="AD820" i="3"/>
  <c r="H820" i="3"/>
  <c r="C821" i="3"/>
  <c r="D821" i="3" l="1"/>
  <c r="E821" i="3" l="1"/>
  <c r="F821" i="3" l="1"/>
  <c r="I821" i="3" l="1"/>
  <c r="AJ863" i="38"/>
  <c r="AI821" i="3" s="1"/>
  <c r="G821" i="3"/>
  <c r="AJ821" i="3" l="1"/>
  <c r="J821" i="3"/>
  <c r="AK821" i="3" l="1"/>
  <c r="K821" i="3"/>
  <c r="L821" i="3" l="1"/>
  <c r="M821" i="3" l="1"/>
  <c r="N821" i="3" l="1"/>
  <c r="AH863" i="38" l="1"/>
  <c r="AG821" i="3" s="1"/>
  <c r="AG863" i="38"/>
  <c r="AF821" i="3" s="1"/>
  <c r="O821" i="3"/>
  <c r="P821" i="3" l="1"/>
  <c r="Q821" i="3" l="1"/>
  <c r="R821" i="3" l="1"/>
  <c r="S821" i="3" l="1"/>
  <c r="T821" i="3" l="1"/>
  <c r="U821" i="3" l="1"/>
  <c r="V821" i="3" l="1"/>
  <c r="W821" i="3" l="1"/>
  <c r="X821" i="3" l="1"/>
  <c r="Y821" i="3" l="1"/>
  <c r="Z821" i="3" l="1"/>
  <c r="AD863" i="38" l="1"/>
  <c r="AA821" i="3"/>
  <c r="AC821" i="3" l="1"/>
  <c r="H863" i="38"/>
  <c r="AE863" i="38" s="1"/>
  <c r="AB821" i="3"/>
  <c r="AI863" i="38" l="1"/>
  <c r="AH821" i="3" s="1"/>
  <c r="AD821" i="3"/>
  <c r="H821" i="3"/>
  <c r="C822" i="3"/>
  <c r="D822" i="3" l="1"/>
  <c r="E822" i="3" l="1"/>
  <c r="F822" i="3" l="1"/>
  <c r="I822" i="3" l="1"/>
  <c r="AJ864" i="38"/>
  <c r="AI822" i="3" s="1"/>
  <c r="G822" i="3"/>
  <c r="AJ822" i="3" l="1"/>
  <c r="J822" i="3"/>
  <c r="AK822" i="3" l="1"/>
  <c r="K822" i="3"/>
  <c r="L822" i="3" l="1"/>
  <c r="M822" i="3" l="1"/>
  <c r="N822" i="3" l="1"/>
  <c r="AG864" i="38" l="1"/>
  <c r="AF822" i="3" s="1"/>
  <c r="AH864" i="38"/>
  <c r="AG822" i="3" s="1"/>
  <c r="O822" i="3"/>
  <c r="P822" i="3" l="1"/>
  <c r="Q822" i="3" l="1"/>
  <c r="R822" i="3" l="1"/>
  <c r="S822" i="3" l="1"/>
  <c r="T822" i="3" l="1"/>
  <c r="U822" i="3" l="1"/>
  <c r="V822" i="3" l="1"/>
  <c r="W822" i="3" l="1"/>
  <c r="X822" i="3" l="1"/>
  <c r="Y822" i="3" l="1"/>
  <c r="Z822" i="3" l="1"/>
  <c r="AD864" i="38" l="1"/>
  <c r="AA822" i="3"/>
  <c r="AC822" i="3" l="1"/>
  <c r="H864" i="38"/>
  <c r="AE864" i="38" s="1"/>
  <c r="AB822" i="3"/>
  <c r="AI864" i="38" l="1"/>
  <c r="AH822" i="3" s="1"/>
  <c r="AD822" i="3"/>
  <c r="H822" i="3"/>
  <c r="C823" i="3"/>
  <c r="D823" i="3" l="1"/>
  <c r="E823" i="3" l="1"/>
  <c r="F823" i="3" l="1"/>
  <c r="AJ865" i="38" l="1"/>
  <c r="AI823" i="3" s="1"/>
  <c r="G823" i="3"/>
  <c r="I823" i="3"/>
  <c r="AJ823" i="3" l="1"/>
  <c r="J823" i="3"/>
  <c r="AK823" i="3" l="1"/>
  <c r="K823" i="3"/>
  <c r="L823" i="3" l="1"/>
  <c r="M823" i="3" l="1"/>
  <c r="N823" i="3" l="1"/>
  <c r="AG865" i="38" l="1"/>
  <c r="AF823" i="3" s="1"/>
  <c r="AH865" i="38"/>
  <c r="AG823" i="3" s="1"/>
  <c r="O823" i="3"/>
  <c r="P823" i="3" l="1"/>
  <c r="Q823" i="3" l="1"/>
  <c r="R823" i="3" l="1"/>
  <c r="S823" i="3" l="1"/>
  <c r="T823" i="3" l="1"/>
  <c r="U823" i="3" l="1"/>
  <c r="V823" i="3" l="1"/>
  <c r="W823" i="3" l="1"/>
  <c r="X823" i="3" l="1"/>
  <c r="Y823" i="3" l="1"/>
  <c r="Z823" i="3" l="1"/>
  <c r="AD865" i="38" l="1"/>
  <c r="AA823" i="3"/>
  <c r="AC823" i="3" l="1"/>
  <c r="H865" i="38"/>
  <c r="AE865" i="38" s="1"/>
  <c r="AB823" i="3"/>
  <c r="AI865" i="38" l="1"/>
  <c r="AH823" i="3" s="1"/>
  <c r="AD823" i="3"/>
  <c r="H823" i="3"/>
  <c r="C824" i="3"/>
  <c r="D824" i="3" l="1"/>
  <c r="E824" i="3" l="1"/>
  <c r="F824" i="3" l="1"/>
  <c r="I824" i="3" l="1"/>
  <c r="AJ866" i="38"/>
  <c r="AI824" i="3" s="1"/>
  <c r="G824" i="3"/>
  <c r="AJ824" i="3" l="1"/>
  <c r="J824" i="3"/>
  <c r="AK824" i="3" l="1"/>
  <c r="K824" i="3"/>
  <c r="L824" i="3" l="1"/>
  <c r="M824" i="3" l="1"/>
  <c r="N824" i="3" l="1"/>
  <c r="AH866" i="38" l="1"/>
  <c r="AG824" i="3" s="1"/>
  <c r="AG866" i="38"/>
  <c r="AF824" i="3" s="1"/>
  <c r="O824" i="3"/>
  <c r="P824" i="3" l="1"/>
  <c r="Q824" i="3" l="1"/>
  <c r="R824" i="3" l="1"/>
  <c r="S824" i="3" l="1"/>
  <c r="T824" i="3" l="1"/>
  <c r="U824" i="3" l="1"/>
  <c r="V824" i="3" l="1"/>
  <c r="W824" i="3" l="1"/>
  <c r="X824" i="3" l="1"/>
  <c r="Y824" i="3" l="1"/>
  <c r="Z824" i="3" l="1"/>
  <c r="AD866" i="38" l="1"/>
  <c r="AA824" i="3"/>
  <c r="AC824" i="3" l="1"/>
  <c r="H866" i="38"/>
  <c r="AE866" i="38" s="1"/>
  <c r="AB824" i="3"/>
  <c r="AI866" i="38" l="1"/>
  <c r="AH824" i="3" s="1"/>
  <c r="H824" i="3"/>
  <c r="AD824" i="3"/>
  <c r="C825" i="3"/>
  <c r="D825" i="3" l="1"/>
  <c r="E825" i="3" l="1"/>
  <c r="F825" i="3" l="1"/>
  <c r="I825" i="3" l="1"/>
  <c r="AJ867" i="38"/>
  <c r="AI825" i="3" s="1"/>
  <c r="G825" i="3"/>
  <c r="AJ825" i="3" l="1"/>
  <c r="J825" i="3"/>
  <c r="AK825" i="3" l="1"/>
  <c r="K825" i="3"/>
  <c r="L825" i="3" l="1"/>
  <c r="M825" i="3" l="1"/>
  <c r="N825" i="3" l="1"/>
  <c r="AH867" i="38" l="1"/>
  <c r="AG825" i="3" s="1"/>
  <c r="AG867" i="38"/>
  <c r="AF825" i="3" s="1"/>
  <c r="O825" i="3"/>
  <c r="P825" i="3" l="1"/>
  <c r="Q825" i="3" l="1"/>
  <c r="R825" i="3" l="1"/>
  <c r="S825" i="3" l="1"/>
  <c r="T825" i="3" l="1"/>
  <c r="U825" i="3" l="1"/>
  <c r="V825" i="3" l="1"/>
  <c r="W825" i="3" l="1"/>
  <c r="X825" i="3" l="1"/>
  <c r="Y825" i="3" l="1"/>
  <c r="Z825" i="3" l="1"/>
  <c r="AD867" i="38" l="1"/>
  <c r="AA825" i="3"/>
  <c r="AC825" i="3" l="1"/>
  <c r="H867" i="38"/>
  <c r="AE867" i="38" s="1"/>
  <c r="AB825" i="3"/>
  <c r="AI867" i="38" l="1"/>
  <c r="AH825" i="3" s="1"/>
  <c r="AD825" i="3"/>
  <c r="H825" i="3"/>
  <c r="C826" i="3"/>
  <c r="D826" i="3" l="1"/>
  <c r="E826" i="3" l="1"/>
  <c r="F826" i="3" l="1"/>
  <c r="I826" i="3" l="1"/>
  <c r="AJ868" i="38"/>
  <c r="AI826" i="3" s="1"/>
  <c r="G826" i="3"/>
  <c r="AJ826" i="3" l="1"/>
  <c r="J826" i="3"/>
  <c r="AK826" i="3" l="1"/>
  <c r="K826" i="3"/>
  <c r="L826" i="3" l="1"/>
  <c r="M826" i="3" l="1"/>
  <c r="N826" i="3" l="1"/>
  <c r="AG868" i="38" l="1"/>
  <c r="AF826" i="3" s="1"/>
  <c r="AH868" i="38"/>
  <c r="AG826" i="3" s="1"/>
  <c r="O826" i="3"/>
  <c r="P826" i="3" l="1"/>
  <c r="Q826" i="3" l="1"/>
  <c r="R826" i="3" l="1"/>
  <c r="S826" i="3" l="1"/>
  <c r="T826" i="3" l="1"/>
  <c r="U826" i="3" l="1"/>
  <c r="V826" i="3" l="1"/>
  <c r="W826" i="3" l="1"/>
  <c r="X826" i="3" l="1"/>
  <c r="Y826" i="3" l="1"/>
  <c r="Z826" i="3" l="1"/>
  <c r="AD868" i="38" l="1"/>
  <c r="AA826" i="3"/>
  <c r="AC826" i="3" l="1"/>
  <c r="H868" i="38"/>
  <c r="AE868" i="38" s="1"/>
  <c r="AB826" i="3"/>
  <c r="AI868" i="38" l="1"/>
  <c r="AH826" i="3" s="1"/>
  <c r="H826" i="3"/>
  <c r="AD826" i="3"/>
  <c r="C827" i="3"/>
  <c r="D827" i="3" l="1"/>
  <c r="E827" i="3" l="1"/>
  <c r="F827" i="3" l="1"/>
  <c r="I827" i="3" l="1"/>
  <c r="AJ869" i="38"/>
  <c r="AI827" i="3" s="1"/>
  <c r="G827" i="3"/>
  <c r="AJ827" i="3" l="1"/>
  <c r="J827" i="3"/>
  <c r="AK827" i="3" l="1"/>
  <c r="K827" i="3"/>
  <c r="L827" i="3" l="1"/>
  <c r="M827" i="3" l="1"/>
  <c r="N827" i="3" l="1"/>
  <c r="AG869" i="38" l="1"/>
  <c r="AF827" i="3" s="1"/>
  <c r="AH869" i="38"/>
  <c r="AG827" i="3" s="1"/>
  <c r="O827" i="3"/>
  <c r="P827" i="3" l="1"/>
  <c r="Q827" i="3" l="1"/>
  <c r="R827" i="3" l="1"/>
  <c r="S827" i="3" l="1"/>
  <c r="T827" i="3" l="1"/>
  <c r="U827" i="3" l="1"/>
  <c r="V827" i="3" l="1"/>
  <c r="W827" i="3" l="1"/>
  <c r="X827" i="3" l="1"/>
  <c r="Y827" i="3" l="1"/>
  <c r="Z827" i="3" l="1"/>
  <c r="AD869" i="38" l="1"/>
  <c r="AA827" i="3"/>
  <c r="AC827" i="3" l="1"/>
  <c r="H869" i="38"/>
  <c r="AE869" i="38" s="1"/>
  <c r="AB827" i="3"/>
  <c r="AI869" i="38" l="1"/>
  <c r="AH827" i="3" s="1"/>
  <c r="AD827" i="3"/>
  <c r="H827" i="3"/>
  <c r="C828" i="3"/>
  <c r="D828" i="3" l="1"/>
  <c r="E828" i="3" l="1"/>
  <c r="F828" i="3" l="1"/>
  <c r="I828" i="3" l="1"/>
  <c r="AJ870" i="38"/>
  <c r="AI828" i="3" s="1"/>
  <c r="G828" i="3"/>
  <c r="AJ828" i="3" l="1"/>
  <c r="J828" i="3"/>
  <c r="AK828" i="3" l="1"/>
  <c r="K828" i="3"/>
  <c r="L828" i="3" l="1"/>
  <c r="M828" i="3" l="1"/>
  <c r="N828" i="3" l="1"/>
  <c r="AH870" i="38" l="1"/>
  <c r="AG828" i="3" s="1"/>
  <c r="AG870" i="38"/>
  <c r="AF828" i="3" s="1"/>
  <c r="O828" i="3"/>
  <c r="P828" i="3" l="1"/>
  <c r="Q828" i="3" l="1"/>
  <c r="R828" i="3" l="1"/>
  <c r="S828" i="3" l="1"/>
  <c r="T828" i="3" l="1"/>
  <c r="U828" i="3" l="1"/>
  <c r="V828" i="3" l="1"/>
  <c r="W828" i="3" l="1"/>
  <c r="X828" i="3" l="1"/>
  <c r="Y828" i="3" l="1"/>
  <c r="Z828" i="3" l="1"/>
  <c r="AD870" i="38" l="1"/>
  <c r="AA828" i="3"/>
  <c r="AC828" i="3" l="1"/>
  <c r="H870" i="38"/>
  <c r="AE870" i="38" s="1"/>
  <c r="AB828" i="3"/>
  <c r="AI870" i="38" l="1"/>
  <c r="AH828" i="3" s="1"/>
  <c r="AD828" i="3"/>
  <c r="H828" i="3"/>
  <c r="C829" i="3"/>
  <c r="D829" i="3" l="1"/>
  <c r="E829" i="3" l="1"/>
  <c r="F829" i="3" l="1"/>
  <c r="I829" i="3" l="1"/>
  <c r="AJ871" i="38"/>
  <c r="AI829" i="3" s="1"/>
  <c r="G829" i="3"/>
  <c r="AJ829" i="3" l="1"/>
  <c r="J829" i="3"/>
  <c r="AK829" i="3" l="1"/>
  <c r="K829" i="3"/>
  <c r="L829" i="3" l="1"/>
  <c r="M829" i="3" l="1"/>
  <c r="N829" i="3" l="1"/>
  <c r="AH871" i="38" l="1"/>
  <c r="AG829" i="3" s="1"/>
  <c r="AG871" i="38"/>
  <c r="AF829" i="3" s="1"/>
  <c r="O829" i="3"/>
  <c r="P829" i="3" l="1"/>
  <c r="Q829" i="3" l="1"/>
  <c r="R829" i="3" l="1"/>
  <c r="S829" i="3" l="1"/>
  <c r="T829" i="3" l="1"/>
  <c r="U829" i="3" l="1"/>
  <c r="V829" i="3" l="1"/>
  <c r="W829" i="3" l="1"/>
  <c r="X829" i="3" l="1"/>
  <c r="Y829" i="3" l="1"/>
  <c r="Z829" i="3" l="1"/>
  <c r="AD871" i="38" l="1"/>
  <c r="AA829" i="3"/>
  <c r="AC829" i="3" l="1"/>
  <c r="H871" i="38"/>
  <c r="AE871" i="38" s="1"/>
  <c r="AB829" i="3"/>
  <c r="AI871" i="38" l="1"/>
  <c r="AH829" i="3" s="1"/>
  <c r="AD829" i="3"/>
  <c r="H829" i="3"/>
  <c r="C830" i="3"/>
  <c r="D830" i="3" l="1"/>
  <c r="E830" i="3" l="1"/>
  <c r="F830" i="3" l="1"/>
  <c r="I830" i="3" l="1"/>
  <c r="AJ872" i="38"/>
  <c r="AI830" i="3" s="1"/>
  <c r="G830" i="3"/>
  <c r="AJ830" i="3" l="1"/>
  <c r="J830" i="3"/>
  <c r="AK830" i="3" l="1"/>
  <c r="K830" i="3"/>
  <c r="L830" i="3" l="1"/>
  <c r="M830" i="3" l="1"/>
  <c r="N830" i="3" l="1"/>
  <c r="AG872" i="38" l="1"/>
  <c r="AF830" i="3" s="1"/>
  <c r="AH872" i="38"/>
  <c r="AG830" i="3" s="1"/>
  <c r="O830" i="3"/>
  <c r="P830" i="3" l="1"/>
  <c r="Q830" i="3" l="1"/>
  <c r="R830" i="3" l="1"/>
  <c r="S830" i="3" l="1"/>
  <c r="T830" i="3" l="1"/>
  <c r="U830" i="3" l="1"/>
  <c r="V830" i="3" l="1"/>
  <c r="W830" i="3" l="1"/>
  <c r="X830" i="3" l="1"/>
  <c r="Y830" i="3" l="1"/>
  <c r="Z830" i="3" l="1"/>
  <c r="AD872" i="38" l="1"/>
  <c r="AA830" i="3"/>
  <c r="AC830" i="3" l="1"/>
  <c r="H872" i="38"/>
  <c r="AE872" i="38" s="1"/>
  <c r="AB830" i="3"/>
  <c r="AI872" i="38" l="1"/>
  <c r="AH830" i="3" s="1"/>
  <c r="H830" i="3"/>
  <c r="AD830" i="3"/>
  <c r="C831" i="3"/>
  <c r="D831" i="3" l="1"/>
  <c r="E831" i="3" l="1"/>
  <c r="F831" i="3" l="1"/>
  <c r="I831" i="3" l="1"/>
  <c r="AJ873" i="38"/>
  <c r="AI831" i="3" s="1"/>
  <c r="G831" i="3"/>
  <c r="AJ831" i="3" l="1"/>
  <c r="J831" i="3"/>
  <c r="AK831" i="3" l="1"/>
  <c r="K831" i="3"/>
  <c r="L831" i="3" l="1"/>
  <c r="M831" i="3" l="1"/>
  <c r="N831" i="3" l="1"/>
  <c r="AG873" i="38" l="1"/>
  <c r="AF831" i="3" s="1"/>
  <c r="AH873" i="38"/>
  <c r="AG831" i="3" s="1"/>
  <c r="O831" i="3"/>
  <c r="P831" i="3" l="1"/>
  <c r="Q831" i="3" l="1"/>
  <c r="R831" i="3" l="1"/>
  <c r="S831" i="3" l="1"/>
  <c r="T831" i="3" l="1"/>
  <c r="U831" i="3" l="1"/>
  <c r="V831" i="3" l="1"/>
  <c r="W831" i="3" l="1"/>
  <c r="X831" i="3" l="1"/>
  <c r="Y831" i="3" l="1"/>
  <c r="Z831" i="3" l="1"/>
  <c r="AD873" i="38" l="1"/>
  <c r="AA831" i="3"/>
  <c r="AC831" i="3" l="1"/>
  <c r="H873" i="38"/>
  <c r="AE873" i="38" s="1"/>
  <c r="AB831" i="3"/>
  <c r="AI873" i="38" l="1"/>
  <c r="AH831" i="3" s="1"/>
  <c r="H831" i="3"/>
  <c r="AD831" i="3"/>
  <c r="C832" i="3"/>
  <c r="D832" i="3" l="1"/>
  <c r="E832" i="3" l="1"/>
  <c r="F832" i="3" l="1"/>
  <c r="I832" i="3" l="1"/>
  <c r="AJ874" i="38"/>
  <c r="AI832" i="3" s="1"/>
  <c r="G832" i="3"/>
  <c r="AJ832" i="3" l="1"/>
  <c r="J832" i="3"/>
  <c r="AK832" i="3" l="1"/>
  <c r="K832" i="3"/>
  <c r="L832" i="3" l="1"/>
  <c r="M832" i="3" l="1"/>
  <c r="N832" i="3" l="1"/>
  <c r="AH874" i="38" l="1"/>
  <c r="AG832" i="3" s="1"/>
  <c r="AG874" i="38"/>
  <c r="AF832" i="3" s="1"/>
  <c r="O832" i="3"/>
  <c r="P832" i="3" l="1"/>
  <c r="Q832" i="3" l="1"/>
  <c r="R832" i="3" l="1"/>
  <c r="S832" i="3" l="1"/>
  <c r="T832" i="3" l="1"/>
  <c r="U832" i="3" l="1"/>
  <c r="V832" i="3" l="1"/>
  <c r="W832" i="3" l="1"/>
  <c r="X832" i="3" l="1"/>
  <c r="Y832" i="3" l="1"/>
  <c r="Z832" i="3" l="1"/>
  <c r="AD874" i="38" l="1"/>
  <c r="AA832" i="3"/>
  <c r="AC832" i="3" l="1"/>
  <c r="H874" i="38"/>
  <c r="AE874" i="38" s="1"/>
  <c r="AB832" i="3"/>
  <c r="AI874" i="38" l="1"/>
  <c r="AH832" i="3" s="1"/>
  <c r="AD832" i="3"/>
  <c r="H832" i="3"/>
  <c r="C833" i="3"/>
  <c r="D833" i="3" l="1"/>
  <c r="E833" i="3" l="1"/>
  <c r="F833" i="3" l="1"/>
  <c r="I833" i="3" l="1"/>
  <c r="AJ875" i="38"/>
  <c r="AI833" i="3" s="1"/>
  <c r="G833" i="3"/>
  <c r="AJ833" i="3" l="1"/>
  <c r="J833" i="3"/>
  <c r="AK833" i="3" l="1"/>
  <c r="K833" i="3"/>
  <c r="L833" i="3" l="1"/>
  <c r="M833" i="3" l="1"/>
  <c r="N833" i="3" l="1"/>
  <c r="AH875" i="38" l="1"/>
  <c r="AG833" i="3" s="1"/>
  <c r="AG875" i="38"/>
  <c r="AF833" i="3" s="1"/>
  <c r="O833" i="3"/>
  <c r="P833" i="3" l="1"/>
  <c r="Q833" i="3" l="1"/>
  <c r="R833" i="3" l="1"/>
  <c r="S833" i="3" l="1"/>
  <c r="T833" i="3" l="1"/>
  <c r="U833" i="3" l="1"/>
  <c r="V833" i="3" l="1"/>
  <c r="W833" i="3" l="1"/>
  <c r="X833" i="3" l="1"/>
  <c r="Y833" i="3" l="1"/>
  <c r="Z833" i="3" l="1"/>
  <c r="AD875" i="38" l="1"/>
  <c r="AA833" i="3"/>
  <c r="AC833" i="3" l="1"/>
  <c r="H875" i="38"/>
  <c r="AE875" i="38" s="1"/>
  <c r="AB833" i="3"/>
  <c r="AI875" i="38" l="1"/>
  <c r="AH833" i="3" s="1"/>
  <c r="AD833" i="3"/>
  <c r="H833" i="3"/>
  <c r="C834" i="3"/>
  <c r="D834" i="3" l="1"/>
  <c r="E834" i="3" l="1"/>
  <c r="F834" i="3" l="1"/>
  <c r="I834" i="3" l="1"/>
  <c r="AJ876" i="38"/>
  <c r="AI834" i="3" s="1"/>
  <c r="G834" i="3"/>
  <c r="AJ834" i="3" l="1"/>
  <c r="J834" i="3"/>
  <c r="AK834" i="3" l="1"/>
  <c r="K834" i="3"/>
  <c r="L834" i="3" l="1"/>
  <c r="M834" i="3" l="1"/>
  <c r="N834" i="3" l="1"/>
  <c r="AG876" i="38" l="1"/>
  <c r="AF834" i="3" s="1"/>
  <c r="AH876" i="38"/>
  <c r="AG834" i="3" s="1"/>
  <c r="O834" i="3"/>
  <c r="P834" i="3" l="1"/>
  <c r="Q834" i="3" l="1"/>
  <c r="R834" i="3" l="1"/>
  <c r="S834" i="3" l="1"/>
  <c r="T834" i="3" l="1"/>
  <c r="U834" i="3" l="1"/>
  <c r="V834" i="3" l="1"/>
  <c r="W834" i="3" l="1"/>
  <c r="X834" i="3" l="1"/>
  <c r="Y834" i="3" l="1"/>
  <c r="Z834" i="3" l="1"/>
  <c r="AD876" i="38" l="1"/>
  <c r="AA834" i="3"/>
  <c r="AC834" i="3" l="1"/>
  <c r="H876" i="38"/>
  <c r="AE876" i="38" s="1"/>
  <c r="AB834" i="3"/>
  <c r="AI876" i="38" l="1"/>
  <c r="AH834" i="3" s="1"/>
  <c r="AD834" i="3"/>
  <c r="H834" i="3"/>
  <c r="C835" i="3"/>
  <c r="D835" i="3" l="1"/>
  <c r="E835" i="3" l="1"/>
  <c r="F835" i="3" l="1"/>
  <c r="AJ877" i="38" l="1"/>
  <c r="AI835" i="3" s="1"/>
  <c r="G835" i="3"/>
  <c r="I835" i="3"/>
  <c r="AJ835" i="3" l="1"/>
  <c r="J835" i="3"/>
  <c r="AK835" i="3" l="1"/>
  <c r="K835" i="3"/>
  <c r="L835" i="3" l="1"/>
  <c r="M835" i="3" l="1"/>
  <c r="N835" i="3" l="1"/>
  <c r="AG877" i="38" l="1"/>
  <c r="AF835" i="3" s="1"/>
  <c r="AH877" i="38"/>
  <c r="AG835" i="3" s="1"/>
  <c r="O835" i="3"/>
  <c r="P835" i="3" l="1"/>
  <c r="Q835" i="3" l="1"/>
  <c r="R835" i="3" l="1"/>
  <c r="S835" i="3" l="1"/>
  <c r="T835" i="3" l="1"/>
  <c r="U835" i="3" l="1"/>
  <c r="V835" i="3" l="1"/>
  <c r="W835" i="3" l="1"/>
  <c r="X835" i="3" l="1"/>
  <c r="Y835" i="3" l="1"/>
  <c r="Z835" i="3" l="1"/>
  <c r="AD877" i="38" l="1"/>
  <c r="AA835" i="3"/>
  <c r="AC835" i="3" l="1"/>
  <c r="H877" i="38"/>
  <c r="AE877" i="38" s="1"/>
  <c r="AB835" i="3"/>
  <c r="AI877" i="38" l="1"/>
  <c r="AH835" i="3" s="1"/>
  <c r="H835" i="3"/>
  <c r="AD835" i="3"/>
  <c r="C836" i="3"/>
  <c r="D836" i="3" l="1"/>
  <c r="E836" i="3" l="1"/>
  <c r="F836" i="3" l="1"/>
  <c r="I836" i="3" l="1"/>
  <c r="AJ878" i="38"/>
  <c r="AI836" i="3" s="1"/>
  <c r="G836" i="3"/>
  <c r="AJ836" i="3" l="1"/>
  <c r="J836" i="3"/>
  <c r="AK836" i="3" l="1"/>
  <c r="K836" i="3"/>
  <c r="L836" i="3" l="1"/>
  <c r="M836" i="3" l="1"/>
  <c r="N836" i="3" l="1"/>
  <c r="AH878" i="38" l="1"/>
  <c r="AG836" i="3" s="1"/>
  <c r="AG878" i="38"/>
  <c r="AF836" i="3" s="1"/>
  <c r="O836" i="3"/>
  <c r="P836" i="3" l="1"/>
  <c r="Q836" i="3" l="1"/>
  <c r="R836" i="3" l="1"/>
  <c r="S836" i="3" l="1"/>
  <c r="T836" i="3" l="1"/>
  <c r="U836" i="3" l="1"/>
  <c r="V836" i="3" l="1"/>
  <c r="W836" i="3" l="1"/>
  <c r="X836" i="3" l="1"/>
  <c r="Y836" i="3" l="1"/>
  <c r="Z836" i="3" l="1"/>
  <c r="AD878" i="38" l="1"/>
  <c r="AA836" i="3"/>
  <c r="AC836" i="3" l="1"/>
  <c r="H878" i="38"/>
  <c r="AE878" i="38" s="1"/>
  <c r="AB836" i="3"/>
  <c r="AI878" i="38" l="1"/>
  <c r="AH836" i="3" s="1"/>
  <c r="AD836" i="3"/>
  <c r="H836" i="3"/>
  <c r="C837" i="3"/>
  <c r="D837" i="3" l="1"/>
  <c r="E837" i="3" l="1"/>
  <c r="F837" i="3" l="1"/>
  <c r="I837" i="3" l="1"/>
  <c r="AJ879" i="38"/>
  <c r="AI837" i="3" s="1"/>
  <c r="G837" i="3"/>
  <c r="AJ837" i="3" l="1"/>
  <c r="J837" i="3"/>
  <c r="AK837" i="3" l="1"/>
  <c r="K837" i="3"/>
  <c r="L837" i="3" l="1"/>
  <c r="M837" i="3" l="1"/>
  <c r="N837" i="3" l="1"/>
  <c r="AH879" i="38" l="1"/>
  <c r="AG837" i="3" s="1"/>
  <c r="AG879" i="38"/>
  <c r="AF837" i="3" s="1"/>
  <c r="O837" i="3"/>
  <c r="P837" i="3" l="1"/>
  <c r="Q837" i="3" l="1"/>
  <c r="R837" i="3" l="1"/>
  <c r="S837" i="3" l="1"/>
  <c r="T837" i="3" l="1"/>
  <c r="U837" i="3" l="1"/>
  <c r="V837" i="3" l="1"/>
  <c r="W837" i="3" l="1"/>
  <c r="X837" i="3" l="1"/>
  <c r="Y837" i="3" l="1"/>
  <c r="Z837" i="3" l="1"/>
  <c r="AD879" i="38" l="1"/>
  <c r="AA837" i="3"/>
  <c r="AC837" i="3" l="1"/>
  <c r="H879" i="38"/>
  <c r="AE879" i="38" s="1"/>
  <c r="AB837" i="3"/>
  <c r="AI879" i="38" l="1"/>
  <c r="AH837" i="3" s="1"/>
  <c r="H837" i="3"/>
  <c r="AD837" i="3"/>
  <c r="C838" i="3"/>
  <c r="D838" i="3" l="1"/>
  <c r="E838" i="3" l="1"/>
  <c r="F838" i="3" l="1"/>
  <c r="I838" i="3" l="1"/>
  <c r="AJ880" i="38"/>
  <c r="AI838" i="3" s="1"/>
  <c r="G838" i="3"/>
  <c r="AJ838" i="3" l="1"/>
  <c r="J838" i="3"/>
  <c r="AK838" i="3" l="1"/>
  <c r="K838" i="3"/>
  <c r="L838" i="3" l="1"/>
  <c r="M838" i="3" l="1"/>
  <c r="N838" i="3" l="1"/>
  <c r="AG880" i="38" l="1"/>
  <c r="AF838" i="3" s="1"/>
  <c r="AH880" i="38"/>
  <c r="AG838" i="3" s="1"/>
  <c r="O838" i="3"/>
  <c r="P838" i="3" l="1"/>
  <c r="Q838" i="3" l="1"/>
  <c r="R838" i="3" l="1"/>
  <c r="S838" i="3" l="1"/>
  <c r="T838" i="3" l="1"/>
  <c r="U838" i="3" l="1"/>
  <c r="V838" i="3" l="1"/>
  <c r="W838" i="3" l="1"/>
  <c r="X838" i="3" l="1"/>
  <c r="Y838" i="3" l="1"/>
  <c r="Z838" i="3" l="1"/>
  <c r="AD880" i="38" l="1"/>
  <c r="AA838" i="3"/>
  <c r="AC838" i="3" l="1"/>
  <c r="H880" i="38"/>
  <c r="AE880" i="38" s="1"/>
  <c r="AB838" i="3"/>
  <c r="AI880" i="38" l="1"/>
  <c r="AH838" i="3" s="1"/>
  <c r="H838" i="3"/>
  <c r="AD838" i="3"/>
  <c r="C839" i="3"/>
  <c r="D839" i="3" l="1"/>
  <c r="E839" i="3" l="1"/>
  <c r="F839" i="3" l="1"/>
  <c r="AJ881" i="38" l="1"/>
  <c r="AI839" i="3" s="1"/>
  <c r="G839" i="3"/>
  <c r="I839" i="3"/>
  <c r="AJ839" i="3" l="1"/>
  <c r="J839" i="3"/>
  <c r="AK839" i="3" l="1"/>
  <c r="K839" i="3"/>
  <c r="L839" i="3" l="1"/>
  <c r="M839" i="3" l="1"/>
  <c r="N839" i="3" l="1"/>
  <c r="AG881" i="38" l="1"/>
  <c r="AF839" i="3" s="1"/>
  <c r="AH881" i="38"/>
  <c r="AG839" i="3" s="1"/>
  <c r="O839" i="3"/>
  <c r="P839" i="3" l="1"/>
  <c r="Q839" i="3" l="1"/>
  <c r="R839" i="3" l="1"/>
  <c r="S839" i="3" l="1"/>
  <c r="T839" i="3" l="1"/>
  <c r="U839" i="3" l="1"/>
  <c r="V839" i="3" l="1"/>
  <c r="W839" i="3" l="1"/>
  <c r="X839" i="3" l="1"/>
  <c r="Y839" i="3" l="1"/>
  <c r="Z839" i="3" l="1"/>
  <c r="AD881" i="38" l="1"/>
  <c r="AA839" i="3"/>
  <c r="AC839" i="3" l="1"/>
  <c r="H881" i="38"/>
  <c r="AE881" i="38" s="1"/>
  <c r="AB839" i="3"/>
  <c r="AI881" i="38" l="1"/>
  <c r="AH839" i="3" s="1"/>
  <c r="AD839" i="3"/>
  <c r="H839" i="3"/>
  <c r="C840" i="3"/>
  <c r="D840" i="3" l="1"/>
  <c r="E840" i="3" l="1"/>
  <c r="F840" i="3" l="1"/>
  <c r="I840" i="3" l="1"/>
  <c r="AJ882" i="38"/>
  <c r="AI840" i="3" s="1"/>
  <c r="G840" i="3"/>
  <c r="AJ840" i="3" l="1"/>
  <c r="J840" i="3"/>
  <c r="AK840" i="3" l="1"/>
  <c r="K840" i="3"/>
  <c r="L840" i="3" l="1"/>
  <c r="M840" i="3" l="1"/>
  <c r="N840" i="3" l="1"/>
  <c r="AH882" i="38" l="1"/>
  <c r="AG840" i="3" s="1"/>
  <c r="AG882" i="38"/>
  <c r="AF840" i="3" s="1"/>
  <c r="O840" i="3"/>
  <c r="P840" i="3" l="1"/>
  <c r="Q840" i="3" l="1"/>
  <c r="R840" i="3" l="1"/>
  <c r="S840" i="3" l="1"/>
  <c r="T840" i="3" l="1"/>
  <c r="U840" i="3" l="1"/>
  <c r="V840" i="3" l="1"/>
  <c r="W840" i="3" l="1"/>
  <c r="X840" i="3" l="1"/>
  <c r="Y840" i="3" l="1"/>
  <c r="Z840" i="3" l="1"/>
  <c r="AD882" i="38" l="1"/>
  <c r="AA840" i="3"/>
  <c r="AC840" i="3" l="1"/>
  <c r="H882" i="38"/>
  <c r="AE882" i="38" s="1"/>
  <c r="AB840" i="3"/>
  <c r="AI882" i="38" l="1"/>
  <c r="AH840" i="3" s="1"/>
  <c r="AD840" i="3"/>
  <c r="H840" i="3"/>
  <c r="C841" i="3"/>
  <c r="D841" i="3" l="1"/>
  <c r="E841" i="3" l="1"/>
  <c r="F841" i="3" l="1"/>
  <c r="I841" i="3" l="1"/>
  <c r="AJ883" i="38"/>
  <c r="AI841" i="3" s="1"/>
  <c r="G841" i="3"/>
  <c r="AJ841" i="3" l="1"/>
  <c r="J841" i="3"/>
  <c r="AK841" i="3" l="1"/>
  <c r="K841" i="3"/>
  <c r="L841" i="3" l="1"/>
  <c r="M841" i="3" l="1"/>
  <c r="N841" i="3" l="1"/>
  <c r="AH883" i="38" l="1"/>
  <c r="AG841" i="3" s="1"/>
  <c r="AG883" i="38"/>
  <c r="AF841" i="3" s="1"/>
  <c r="O841" i="3"/>
  <c r="P841" i="3" l="1"/>
  <c r="Q841" i="3" l="1"/>
  <c r="R841" i="3" l="1"/>
  <c r="S841" i="3" l="1"/>
  <c r="T841" i="3" l="1"/>
  <c r="U841" i="3" l="1"/>
  <c r="V841" i="3" l="1"/>
  <c r="W841" i="3" l="1"/>
  <c r="X841" i="3" l="1"/>
  <c r="Y841" i="3" l="1"/>
  <c r="Z841" i="3" l="1"/>
  <c r="AD883" i="38" l="1"/>
  <c r="AA841" i="3"/>
  <c r="AC841" i="3" l="1"/>
  <c r="H883" i="38"/>
  <c r="AE883" i="38" s="1"/>
  <c r="AB841" i="3"/>
  <c r="AI883" i="38" l="1"/>
  <c r="AH841" i="3" s="1"/>
  <c r="H841" i="3"/>
  <c r="AD841" i="3"/>
  <c r="C842" i="3"/>
  <c r="D842" i="3" l="1"/>
  <c r="E842" i="3" l="1"/>
  <c r="F842" i="3" l="1"/>
  <c r="AJ884" i="38" l="1"/>
  <c r="AI842" i="3" s="1"/>
  <c r="G842" i="3"/>
  <c r="I842" i="3"/>
  <c r="AJ842" i="3" l="1"/>
  <c r="J842" i="3"/>
  <c r="AK842" i="3" l="1"/>
  <c r="K842" i="3"/>
  <c r="L842" i="3" l="1"/>
  <c r="M842" i="3" l="1"/>
  <c r="N842" i="3" l="1"/>
  <c r="AH884" i="38" l="1"/>
  <c r="AG842" i="3" s="1"/>
  <c r="AG884" i="38"/>
  <c r="AF842" i="3" s="1"/>
  <c r="O842" i="3"/>
  <c r="P842" i="3" l="1"/>
  <c r="Q842" i="3" l="1"/>
  <c r="R842" i="3" l="1"/>
  <c r="S842" i="3" l="1"/>
  <c r="T842" i="3" l="1"/>
  <c r="U842" i="3" l="1"/>
  <c r="V842" i="3" l="1"/>
  <c r="W842" i="3" l="1"/>
  <c r="X842" i="3" l="1"/>
  <c r="Y842" i="3" l="1"/>
  <c r="Z842" i="3" l="1"/>
  <c r="AD884" i="38" l="1"/>
  <c r="AA842" i="3"/>
  <c r="AC842" i="3" l="1"/>
  <c r="H884" i="38"/>
  <c r="AE884" i="38" s="1"/>
  <c r="AB842" i="3"/>
  <c r="AI884" i="38" l="1"/>
  <c r="AH842" i="3" s="1"/>
  <c r="AD842" i="3"/>
  <c r="H842" i="3"/>
  <c r="C843" i="3"/>
  <c r="D843" i="3" l="1"/>
  <c r="E843" i="3" l="1"/>
  <c r="F843" i="3" l="1"/>
  <c r="AJ885" i="38" l="1"/>
  <c r="AI843" i="3" s="1"/>
  <c r="G843" i="3"/>
  <c r="I843" i="3"/>
  <c r="AJ843" i="3" l="1"/>
  <c r="J843" i="3"/>
  <c r="AK843" i="3" l="1"/>
  <c r="K843" i="3"/>
  <c r="L843" i="3" l="1"/>
  <c r="M843" i="3" l="1"/>
  <c r="N843" i="3" l="1"/>
  <c r="AG885" i="38" l="1"/>
  <c r="AF843" i="3" s="1"/>
  <c r="AH885" i="38"/>
  <c r="AG843" i="3" s="1"/>
  <c r="O843" i="3"/>
  <c r="P843" i="3" l="1"/>
  <c r="Q843" i="3" l="1"/>
  <c r="R843" i="3" l="1"/>
  <c r="S843" i="3" l="1"/>
  <c r="T843" i="3" l="1"/>
  <c r="U843" i="3" l="1"/>
  <c r="V843" i="3" l="1"/>
  <c r="W843" i="3" l="1"/>
  <c r="X843" i="3" l="1"/>
  <c r="Y843" i="3" l="1"/>
  <c r="Z843" i="3" l="1"/>
  <c r="AD885" i="38" l="1"/>
  <c r="AA843" i="3"/>
  <c r="AC843" i="3" l="1"/>
  <c r="H885" i="38"/>
  <c r="AE885" i="38" s="1"/>
  <c r="AB843" i="3"/>
  <c r="AI885" i="38" l="1"/>
  <c r="AH843" i="3" s="1"/>
  <c r="H843" i="3"/>
  <c r="AD843" i="3"/>
  <c r="C844" i="3"/>
  <c r="D844" i="3" l="1"/>
  <c r="E844" i="3" l="1"/>
  <c r="F844" i="3" l="1"/>
  <c r="I844" i="3" l="1"/>
  <c r="AJ886" i="38"/>
  <c r="AI844" i="3" s="1"/>
  <c r="G844" i="3"/>
  <c r="AJ844" i="3" l="1"/>
  <c r="J844" i="3"/>
  <c r="AK844" i="3" l="1"/>
  <c r="K844" i="3"/>
  <c r="L844" i="3" l="1"/>
  <c r="M844" i="3" l="1"/>
  <c r="N844" i="3" l="1"/>
  <c r="AH886" i="38" l="1"/>
  <c r="AG844" i="3" s="1"/>
  <c r="AG886" i="38"/>
  <c r="AF844" i="3" s="1"/>
  <c r="O844" i="3"/>
  <c r="P844" i="3" l="1"/>
  <c r="Q844" i="3" l="1"/>
  <c r="R844" i="3" l="1"/>
  <c r="S844" i="3" l="1"/>
  <c r="T844" i="3" l="1"/>
  <c r="U844" i="3" l="1"/>
  <c r="V844" i="3" l="1"/>
  <c r="W844" i="3" l="1"/>
  <c r="X844" i="3" l="1"/>
  <c r="Y844" i="3" l="1"/>
  <c r="Z844" i="3" l="1"/>
  <c r="AD886" i="38" l="1"/>
  <c r="AA844" i="3"/>
  <c r="AC844" i="3" l="1"/>
  <c r="H886" i="38"/>
  <c r="AE886" i="38" s="1"/>
  <c r="AB844" i="3"/>
  <c r="AI886" i="38" l="1"/>
  <c r="AH844" i="3" s="1"/>
  <c r="H844" i="3"/>
  <c r="AD844" i="3"/>
  <c r="C845" i="3"/>
  <c r="D845" i="3" l="1"/>
  <c r="E845" i="3" l="1"/>
  <c r="F845" i="3" l="1"/>
  <c r="I845" i="3" l="1"/>
  <c r="AJ887" i="38"/>
  <c r="AI845" i="3" s="1"/>
  <c r="G845" i="3"/>
  <c r="AJ845" i="3" l="1"/>
  <c r="J845" i="3"/>
  <c r="AK845" i="3" l="1"/>
  <c r="K845" i="3"/>
  <c r="L845" i="3" l="1"/>
  <c r="M845" i="3" l="1"/>
  <c r="N845" i="3" l="1"/>
  <c r="AH887" i="38" l="1"/>
  <c r="AG845" i="3" s="1"/>
  <c r="AG887" i="38"/>
  <c r="AF845" i="3" s="1"/>
  <c r="O845" i="3"/>
  <c r="P845" i="3" l="1"/>
  <c r="Q845" i="3" l="1"/>
  <c r="R845" i="3" l="1"/>
  <c r="S845" i="3" l="1"/>
  <c r="T845" i="3" l="1"/>
  <c r="U845" i="3" l="1"/>
  <c r="V845" i="3" l="1"/>
  <c r="W845" i="3" l="1"/>
  <c r="X845" i="3" l="1"/>
  <c r="Y845" i="3" l="1"/>
  <c r="Z845" i="3" l="1"/>
  <c r="AD887" i="38" l="1"/>
  <c r="AA845" i="3"/>
  <c r="AC845" i="3" l="1"/>
  <c r="H887" i="38"/>
  <c r="AE887" i="38" s="1"/>
  <c r="AB845" i="3"/>
  <c r="AI887" i="38" l="1"/>
  <c r="AH845" i="3" s="1"/>
  <c r="H845" i="3"/>
  <c r="AD845" i="3"/>
  <c r="C846" i="3"/>
  <c r="D846" i="3" l="1"/>
  <c r="E846" i="3" l="1"/>
  <c r="F846" i="3" l="1"/>
  <c r="I846" i="3" l="1"/>
  <c r="AJ888" i="38"/>
  <c r="AI846" i="3" s="1"/>
  <c r="G846" i="3"/>
  <c r="AJ846" i="3" l="1"/>
  <c r="J846" i="3"/>
  <c r="AK846" i="3" l="1"/>
  <c r="K846" i="3"/>
  <c r="L846" i="3" l="1"/>
  <c r="M846" i="3" l="1"/>
  <c r="N846" i="3" l="1"/>
  <c r="AG888" i="38" l="1"/>
  <c r="AF846" i="3" s="1"/>
  <c r="AH888" i="38"/>
  <c r="AG846" i="3" s="1"/>
  <c r="O846" i="3"/>
  <c r="P846" i="3" l="1"/>
  <c r="Q846" i="3" l="1"/>
  <c r="R846" i="3" l="1"/>
  <c r="S846" i="3" l="1"/>
  <c r="T846" i="3" l="1"/>
  <c r="U846" i="3" l="1"/>
  <c r="V846" i="3" l="1"/>
  <c r="W846" i="3" l="1"/>
  <c r="X846" i="3" l="1"/>
  <c r="Y846" i="3" l="1"/>
  <c r="Z846" i="3" l="1"/>
  <c r="AD888" i="38" l="1"/>
  <c r="AA846" i="3"/>
  <c r="AC846" i="3" l="1"/>
  <c r="H888" i="38"/>
  <c r="AE888" i="38" s="1"/>
  <c r="AB846" i="3"/>
  <c r="AI888" i="38" l="1"/>
  <c r="AH846" i="3" s="1"/>
  <c r="H846" i="3"/>
  <c r="AD846" i="3"/>
  <c r="C847" i="3"/>
  <c r="D847" i="3" l="1"/>
  <c r="E847" i="3" l="1"/>
  <c r="F847" i="3" l="1"/>
  <c r="AJ889" i="38" l="1"/>
  <c r="AI847" i="3" s="1"/>
  <c r="G847" i="3"/>
  <c r="I847" i="3"/>
  <c r="AJ847" i="3" l="1"/>
  <c r="J847" i="3"/>
  <c r="AK847" i="3" l="1"/>
  <c r="K847" i="3"/>
  <c r="L847" i="3" l="1"/>
  <c r="M847" i="3" l="1"/>
  <c r="N847" i="3" l="1"/>
  <c r="AG889" i="38" l="1"/>
  <c r="AF847" i="3" s="1"/>
  <c r="AH889" i="38"/>
  <c r="AG847" i="3" s="1"/>
  <c r="O847" i="3"/>
  <c r="P847" i="3" l="1"/>
  <c r="Q847" i="3" l="1"/>
  <c r="R847" i="3" l="1"/>
  <c r="S847" i="3" l="1"/>
  <c r="T847" i="3" l="1"/>
  <c r="U847" i="3" l="1"/>
  <c r="V847" i="3" l="1"/>
  <c r="W847" i="3" l="1"/>
  <c r="X847" i="3" l="1"/>
  <c r="Y847" i="3" l="1"/>
  <c r="Z847" i="3" l="1"/>
  <c r="AD889" i="38" l="1"/>
  <c r="AA847" i="3"/>
  <c r="AC847" i="3" l="1"/>
  <c r="H889" i="38"/>
  <c r="AE889" i="38" s="1"/>
  <c r="AB847" i="3"/>
  <c r="AI889" i="38" l="1"/>
  <c r="AH847" i="3" s="1"/>
  <c r="AD847" i="3"/>
  <c r="H847" i="3"/>
  <c r="C848" i="3"/>
  <c r="D848" i="3" l="1"/>
  <c r="E848" i="3" l="1"/>
  <c r="F848" i="3" l="1"/>
  <c r="I848" i="3" l="1"/>
  <c r="AJ890" i="38"/>
  <c r="AI848" i="3" s="1"/>
  <c r="G848" i="3"/>
  <c r="AJ848" i="3" l="1"/>
  <c r="J848" i="3"/>
  <c r="AK848" i="3" l="1"/>
  <c r="K848" i="3"/>
  <c r="L848" i="3" l="1"/>
  <c r="M848" i="3" l="1"/>
  <c r="N848" i="3" l="1"/>
  <c r="AH890" i="38" l="1"/>
  <c r="AG848" i="3" s="1"/>
  <c r="AG890" i="38"/>
  <c r="AF848" i="3" s="1"/>
  <c r="O848" i="3"/>
  <c r="P848" i="3" l="1"/>
  <c r="Q848" i="3" l="1"/>
  <c r="R848" i="3" l="1"/>
  <c r="S848" i="3" l="1"/>
  <c r="T848" i="3" l="1"/>
  <c r="U848" i="3" l="1"/>
  <c r="V848" i="3" l="1"/>
  <c r="W848" i="3" l="1"/>
  <c r="X848" i="3" l="1"/>
  <c r="Y848" i="3" l="1"/>
  <c r="Z848" i="3" l="1"/>
  <c r="AD890" i="38" l="1"/>
  <c r="AA848" i="3"/>
  <c r="AC848" i="3" l="1"/>
  <c r="H890" i="38"/>
  <c r="AE890" i="38" s="1"/>
  <c r="AB848" i="3"/>
  <c r="AI890" i="38" l="1"/>
  <c r="AH848" i="3" s="1"/>
  <c r="H848" i="3"/>
  <c r="AD848" i="3"/>
  <c r="C849" i="3"/>
  <c r="D849" i="3" l="1"/>
  <c r="E849" i="3" l="1"/>
  <c r="F849" i="3" l="1"/>
  <c r="I849" i="3" l="1"/>
  <c r="AJ891" i="38"/>
  <c r="AI849" i="3" s="1"/>
  <c r="G849" i="3"/>
  <c r="AJ849" i="3" l="1"/>
  <c r="J849" i="3"/>
  <c r="AK849" i="3" l="1"/>
  <c r="K849" i="3"/>
  <c r="L849" i="3" l="1"/>
  <c r="M849" i="3" l="1"/>
  <c r="N849" i="3" l="1"/>
  <c r="AH891" i="38" l="1"/>
  <c r="AG849" i="3" s="1"/>
  <c r="AG891" i="38"/>
  <c r="AF849" i="3" s="1"/>
  <c r="O849" i="3"/>
  <c r="P849" i="3" l="1"/>
  <c r="Q849" i="3" l="1"/>
  <c r="R849" i="3" l="1"/>
  <c r="S849" i="3" l="1"/>
  <c r="T849" i="3" l="1"/>
  <c r="U849" i="3" l="1"/>
  <c r="V849" i="3" l="1"/>
  <c r="W849" i="3" l="1"/>
  <c r="X849" i="3" l="1"/>
  <c r="Y849" i="3" l="1"/>
  <c r="Z849" i="3" l="1"/>
  <c r="AD891" i="38" l="1"/>
  <c r="AA849" i="3"/>
  <c r="AC849" i="3" l="1"/>
  <c r="H891" i="38"/>
  <c r="AE891" i="38" s="1"/>
  <c r="AB849" i="3"/>
  <c r="AI891" i="38" l="1"/>
  <c r="AH849" i="3" s="1"/>
  <c r="H849" i="3"/>
  <c r="AD849" i="3"/>
  <c r="C850" i="3"/>
  <c r="D850" i="3" l="1"/>
  <c r="E850" i="3" l="1"/>
  <c r="F850" i="3" l="1"/>
  <c r="I850" i="3" l="1"/>
  <c r="AJ892" i="38"/>
  <c r="AI850" i="3" s="1"/>
  <c r="G850" i="3"/>
  <c r="AJ850" i="3" l="1"/>
  <c r="J850" i="3"/>
  <c r="AK850" i="3" l="1"/>
  <c r="K850" i="3"/>
  <c r="L850" i="3" l="1"/>
  <c r="M850" i="3" l="1"/>
  <c r="N850" i="3" l="1"/>
  <c r="AG892" i="38" l="1"/>
  <c r="AF850" i="3" s="1"/>
  <c r="AH892" i="38"/>
  <c r="AG850" i="3" s="1"/>
  <c r="O850" i="3"/>
  <c r="P850" i="3" l="1"/>
  <c r="Q850" i="3" l="1"/>
  <c r="R850" i="3" l="1"/>
  <c r="S850" i="3" l="1"/>
  <c r="T850" i="3" l="1"/>
  <c r="U850" i="3" l="1"/>
  <c r="V850" i="3" l="1"/>
  <c r="W850" i="3" l="1"/>
  <c r="X850" i="3" l="1"/>
  <c r="Y850" i="3" l="1"/>
  <c r="Z850" i="3" l="1"/>
  <c r="AD892" i="38" l="1"/>
  <c r="AA850" i="3"/>
  <c r="AC850" i="3" l="1"/>
  <c r="H892" i="38"/>
  <c r="AE892" i="38" s="1"/>
  <c r="AB850" i="3"/>
  <c r="AI892" i="38" l="1"/>
  <c r="AH850" i="3" s="1"/>
  <c r="H850" i="3"/>
  <c r="AD850" i="3"/>
  <c r="C851" i="3"/>
  <c r="D851" i="3" l="1"/>
  <c r="E851" i="3" l="1"/>
  <c r="F851" i="3" l="1"/>
  <c r="I851" i="3" l="1"/>
  <c r="AJ893" i="38"/>
  <c r="AI851" i="3" s="1"/>
  <c r="G851" i="3"/>
  <c r="AJ851" i="3" l="1"/>
  <c r="J851" i="3"/>
  <c r="AK851" i="3" l="1"/>
  <c r="K851" i="3"/>
  <c r="L851" i="3" l="1"/>
  <c r="M851" i="3" l="1"/>
  <c r="N851" i="3" l="1"/>
  <c r="AG893" i="38" l="1"/>
  <c r="AF851" i="3" s="1"/>
  <c r="AH893" i="38"/>
  <c r="AG851" i="3" s="1"/>
  <c r="O851" i="3"/>
  <c r="P851" i="3" l="1"/>
  <c r="Q851" i="3" l="1"/>
  <c r="R851" i="3" l="1"/>
  <c r="S851" i="3" l="1"/>
  <c r="T851" i="3" l="1"/>
  <c r="U851" i="3" l="1"/>
  <c r="V851" i="3" l="1"/>
  <c r="W851" i="3" l="1"/>
  <c r="X851" i="3" l="1"/>
  <c r="Y851" i="3" l="1"/>
  <c r="Z851" i="3" l="1"/>
  <c r="AD893" i="38" l="1"/>
  <c r="AA851" i="3"/>
  <c r="AC851" i="3" l="1"/>
  <c r="H893" i="38"/>
  <c r="AE893" i="38" s="1"/>
  <c r="AB851" i="3"/>
  <c r="AI893" i="38" l="1"/>
  <c r="AH851" i="3" s="1"/>
  <c r="AD851" i="3"/>
  <c r="H851" i="3"/>
  <c r="C852" i="3"/>
  <c r="D852" i="3" l="1"/>
  <c r="E852" i="3" l="1"/>
  <c r="F852" i="3" l="1"/>
  <c r="I852" i="3" l="1"/>
  <c r="AJ894" i="38"/>
  <c r="AI852" i="3" s="1"/>
  <c r="G852" i="3"/>
  <c r="AJ852" i="3" l="1"/>
  <c r="J852" i="3"/>
  <c r="AK852" i="3" l="1"/>
  <c r="K852" i="3"/>
  <c r="L852" i="3" l="1"/>
  <c r="M852" i="3" l="1"/>
  <c r="N852" i="3" l="1"/>
  <c r="AH894" i="38" l="1"/>
  <c r="AG852" i="3" s="1"/>
  <c r="AG894" i="38"/>
  <c r="AF852" i="3" s="1"/>
  <c r="O852" i="3"/>
  <c r="P852" i="3" l="1"/>
  <c r="Q852" i="3" l="1"/>
  <c r="R852" i="3" l="1"/>
  <c r="S852" i="3" l="1"/>
  <c r="T852" i="3" l="1"/>
  <c r="U852" i="3" l="1"/>
  <c r="V852" i="3" l="1"/>
  <c r="W852" i="3" l="1"/>
  <c r="X852" i="3" l="1"/>
  <c r="Y852" i="3" l="1"/>
  <c r="Z852" i="3" l="1"/>
  <c r="AD894" i="38" l="1"/>
  <c r="AA852" i="3"/>
  <c r="AC852" i="3" l="1"/>
  <c r="H894" i="38"/>
  <c r="AE894" i="38" s="1"/>
  <c r="AB852" i="3"/>
  <c r="AI894" i="38" l="1"/>
  <c r="AH852" i="3" s="1"/>
  <c r="H852" i="3"/>
  <c r="AD852" i="3"/>
  <c r="C853" i="3"/>
  <c r="D853" i="3" l="1"/>
  <c r="E853" i="3" l="1"/>
  <c r="F853" i="3" l="1"/>
  <c r="I853" i="3" l="1"/>
  <c r="AJ895" i="38"/>
  <c r="AI853" i="3" s="1"/>
  <c r="G853" i="3"/>
  <c r="AJ853" i="3" l="1"/>
  <c r="J853" i="3"/>
  <c r="AK853" i="3" l="1"/>
  <c r="K853" i="3"/>
  <c r="L853" i="3" l="1"/>
  <c r="M853" i="3" l="1"/>
  <c r="N853" i="3" l="1"/>
  <c r="AH895" i="38" l="1"/>
  <c r="AG853" i="3" s="1"/>
  <c r="AG895" i="38"/>
  <c r="AF853" i="3" s="1"/>
  <c r="O853" i="3"/>
  <c r="P853" i="3" l="1"/>
  <c r="Q853" i="3" l="1"/>
  <c r="R853" i="3" l="1"/>
  <c r="S853" i="3" l="1"/>
  <c r="T853" i="3" l="1"/>
  <c r="U853" i="3" l="1"/>
  <c r="V853" i="3" l="1"/>
  <c r="W853" i="3" l="1"/>
  <c r="X853" i="3" l="1"/>
  <c r="Y853" i="3" l="1"/>
  <c r="Z853" i="3" l="1"/>
  <c r="AD895" i="38" l="1"/>
  <c r="AA853" i="3"/>
  <c r="AC853" i="3" l="1"/>
  <c r="H895" i="38"/>
  <c r="AE895" i="38" s="1"/>
  <c r="AB853" i="3"/>
  <c r="AI895" i="38" l="1"/>
  <c r="AH853" i="3" s="1"/>
  <c r="AD853" i="3"/>
  <c r="H853" i="3"/>
  <c r="C854" i="3"/>
  <c r="D854" i="3" l="1"/>
  <c r="E854" i="3" l="1"/>
  <c r="F854" i="3" l="1"/>
  <c r="I854" i="3" l="1"/>
  <c r="AJ896" i="38"/>
  <c r="AI854" i="3" s="1"/>
  <c r="G854" i="3"/>
  <c r="AJ854" i="3" l="1"/>
  <c r="J854" i="3"/>
  <c r="AK854" i="3" l="1"/>
  <c r="K854" i="3"/>
  <c r="L854" i="3" l="1"/>
  <c r="M854" i="3" l="1"/>
  <c r="N854" i="3" l="1"/>
  <c r="AG896" i="38" l="1"/>
  <c r="AF854" i="3" s="1"/>
  <c r="AH896" i="38"/>
  <c r="AG854" i="3" s="1"/>
  <c r="O854" i="3"/>
  <c r="P854" i="3" l="1"/>
  <c r="Q854" i="3" l="1"/>
  <c r="R854" i="3" l="1"/>
  <c r="S854" i="3" l="1"/>
  <c r="T854" i="3" l="1"/>
  <c r="U854" i="3" l="1"/>
  <c r="V854" i="3" l="1"/>
  <c r="W854" i="3" l="1"/>
  <c r="X854" i="3" l="1"/>
  <c r="Y854" i="3" l="1"/>
  <c r="Z854" i="3" l="1"/>
  <c r="AD896" i="38" l="1"/>
  <c r="AA854" i="3"/>
  <c r="AC854" i="3" l="1"/>
  <c r="H896" i="38"/>
  <c r="AE896" i="38" s="1"/>
  <c r="AB854" i="3"/>
  <c r="AI896" i="38" l="1"/>
  <c r="AH854" i="3" s="1"/>
  <c r="AD854" i="3"/>
  <c r="H854" i="3"/>
  <c r="C855" i="3"/>
  <c r="D855" i="3" l="1"/>
  <c r="E855" i="3" l="1"/>
  <c r="F855" i="3" l="1"/>
  <c r="AJ897" i="38" l="1"/>
  <c r="AI855" i="3" s="1"/>
  <c r="G855" i="3"/>
  <c r="I855" i="3"/>
  <c r="AJ855" i="3" l="1"/>
  <c r="J855" i="3"/>
  <c r="AK855" i="3" l="1"/>
  <c r="K855" i="3"/>
  <c r="L855" i="3" l="1"/>
  <c r="M855" i="3" l="1"/>
  <c r="N855" i="3" l="1"/>
  <c r="AG897" i="38" l="1"/>
  <c r="AF855" i="3" s="1"/>
  <c r="AH897" i="38"/>
  <c r="AG855" i="3" s="1"/>
  <c r="O855" i="3"/>
  <c r="P855" i="3" l="1"/>
  <c r="Q855" i="3" l="1"/>
  <c r="R855" i="3" l="1"/>
  <c r="S855" i="3" l="1"/>
  <c r="T855" i="3" l="1"/>
  <c r="U855" i="3" l="1"/>
  <c r="V855" i="3" l="1"/>
  <c r="W855" i="3" l="1"/>
  <c r="X855" i="3" l="1"/>
  <c r="Y855" i="3" l="1"/>
  <c r="Z855" i="3" l="1"/>
  <c r="AD897" i="38" l="1"/>
  <c r="AA855" i="3"/>
  <c r="AC855" i="3" l="1"/>
  <c r="H897" i="38"/>
  <c r="AE897" i="38" s="1"/>
  <c r="AB855" i="3"/>
  <c r="AI897" i="38" l="1"/>
  <c r="AH855" i="3" s="1"/>
  <c r="AD855" i="3"/>
  <c r="H855" i="3"/>
  <c r="C856" i="3"/>
  <c r="D856" i="3" l="1"/>
  <c r="E856" i="3" l="1"/>
  <c r="F856" i="3" l="1"/>
  <c r="I856" i="3" l="1"/>
  <c r="AJ898" i="38"/>
  <c r="AI856" i="3" s="1"/>
  <c r="G856" i="3"/>
  <c r="AJ856" i="3" l="1"/>
  <c r="J856" i="3"/>
  <c r="AK856" i="3" l="1"/>
  <c r="K856" i="3"/>
  <c r="L856" i="3" l="1"/>
  <c r="M856" i="3" l="1"/>
  <c r="N856" i="3" l="1"/>
  <c r="AH898" i="38" l="1"/>
  <c r="AG856" i="3" s="1"/>
  <c r="AG898" i="38"/>
  <c r="AF856" i="3" s="1"/>
  <c r="O856" i="3"/>
  <c r="P856" i="3" l="1"/>
  <c r="Q856" i="3" l="1"/>
  <c r="R856" i="3" l="1"/>
  <c r="S856" i="3" l="1"/>
  <c r="T856" i="3" l="1"/>
  <c r="U856" i="3" l="1"/>
  <c r="V856" i="3" l="1"/>
  <c r="W856" i="3" l="1"/>
  <c r="X856" i="3" l="1"/>
  <c r="Y856" i="3" l="1"/>
  <c r="Z856" i="3" l="1"/>
  <c r="AD898" i="38" l="1"/>
  <c r="AA856" i="3"/>
  <c r="AC856" i="3" l="1"/>
  <c r="H898" i="38"/>
  <c r="AE898" i="38" s="1"/>
  <c r="AB856" i="3"/>
  <c r="AI898" i="38" l="1"/>
  <c r="AH856" i="3" s="1"/>
  <c r="AD856" i="3"/>
  <c r="H856" i="3"/>
  <c r="C857" i="3"/>
  <c r="D857" i="3" l="1"/>
  <c r="E857" i="3" l="1"/>
  <c r="F857" i="3" l="1"/>
  <c r="I857" i="3" l="1"/>
  <c r="AJ899" i="38"/>
  <c r="AI857" i="3" s="1"/>
  <c r="G857" i="3"/>
  <c r="AJ857" i="3" l="1"/>
  <c r="J857" i="3"/>
  <c r="AK857" i="3" l="1"/>
  <c r="K857" i="3"/>
  <c r="L857" i="3" l="1"/>
  <c r="M857" i="3" l="1"/>
  <c r="N857" i="3" l="1"/>
  <c r="AH899" i="38" l="1"/>
  <c r="AG857" i="3" s="1"/>
  <c r="AG899" i="38"/>
  <c r="AF857" i="3" s="1"/>
  <c r="O857" i="3"/>
  <c r="P857" i="3" l="1"/>
  <c r="Q857" i="3" l="1"/>
  <c r="R857" i="3" l="1"/>
  <c r="S857" i="3" l="1"/>
  <c r="T857" i="3" l="1"/>
  <c r="U857" i="3" l="1"/>
  <c r="V857" i="3" l="1"/>
  <c r="W857" i="3" l="1"/>
  <c r="X857" i="3" l="1"/>
  <c r="Y857" i="3" l="1"/>
  <c r="Z857" i="3" l="1"/>
  <c r="AD899" i="38" l="1"/>
  <c r="AA857" i="3"/>
  <c r="AC857" i="3" l="1"/>
  <c r="H899" i="38"/>
  <c r="AE899" i="38" s="1"/>
  <c r="AB857" i="3"/>
  <c r="AI899" i="38" l="1"/>
  <c r="AH857" i="3" s="1"/>
  <c r="AD857" i="3"/>
  <c r="H857" i="3"/>
  <c r="C858" i="3"/>
  <c r="D858" i="3" l="1"/>
  <c r="E858" i="3" l="1"/>
  <c r="F858" i="3" l="1"/>
  <c r="AJ900" i="38" l="1"/>
  <c r="AI858" i="3" s="1"/>
  <c r="G858" i="3"/>
  <c r="I858" i="3"/>
  <c r="AJ858" i="3" l="1"/>
  <c r="J858" i="3"/>
  <c r="AK858" i="3" l="1"/>
  <c r="K858" i="3"/>
  <c r="L858" i="3" l="1"/>
  <c r="M858" i="3" l="1"/>
  <c r="N858" i="3" l="1"/>
  <c r="AG900" i="38" l="1"/>
  <c r="AF858" i="3" s="1"/>
  <c r="AH900" i="38"/>
  <c r="AG858" i="3" s="1"/>
  <c r="O858" i="3"/>
  <c r="P858" i="3" l="1"/>
  <c r="Q858" i="3" l="1"/>
  <c r="R858" i="3" l="1"/>
  <c r="S858" i="3" l="1"/>
  <c r="T858" i="3" l="1"/>
  <c r="U858" i="3" l="1"/>
  <c r="V858" i="3" l="1"/>
  <c r="W858" i="3" l="1"/>
  <c r="X858" i="3" l="1"/>
  <c r="Y858" i="3" l="1"/>
  <c r="Z858" i="3" l="1"/>
  <c r="AD900" i="38" l="1"/>
  <c r="AA858" i="3"/>
  <c r="AC858" i="3" l="1"/>
  <c r="H900" i="38"/>
  <c r="AE900" i="38" s="1"/>
  <c r="AB858" i="3"/>
  <c r="AI900" i="38" l="1"/>
  <c r="AH858" i="3" s="1"/>
  <c r="AD858" i="3"/>
  <c r="H858" i="3"/>
  <c r="C859" i="3"/>
  <c r="D859" i="3" l="1"/>
  <c r="E859" i="3" l="1"/>
  <c r="F859" i="3" l="1"/>
  <c r="I859" i="3" l="1"/>
  <c r="AJ901" i="38"/>
  <c r="AI859" i="3" s="1"/>
  <c r="G859" i="3"/>
  <c r="AJ859" i="3" l="1"/>
  <c r="J859" i="3"/>
  <c r="AK859" i="3" l="1"/>
  <c r="K859" i="3"/>
  <c r="L859" i="3" l="1"/>
  <c r="M859" i="3" l="1"/>
  <c r="N859" i="3" l="1"/>
  <c r="AG901" i="38" l="1"/>
  <c r="AF859" i="3" s="1"/>
  <c r="AH901" i="38"/>
  <c r="AG859" i="3" s="1"/>
  <c r="O859" i="3"/>
  <c r="P859" i="3" l="1"/>
  <c r="Q859" i="3" l="1"/>
  <c r="R859" i="3" l="1"/>
  <c r="S859" i="3" l="1"/>
  <c r="T859" i="3" l="1"/>
  <c r="U859" i="3" l="1"/>
  <c r="V859" i="3" l="1"/>
  <c r="W859" i="3" l="1"/>
  <c r="X859" i="3" l="1"/>
  <c r="Y859" i="3" l="1"/>
  <c r="Z859" i="3" l="1"/>
  <c r="AD901" i="38" l="1"/>
  <c r="AA859" i="3"/>
  <c r="AC859" i="3" l="1"/>
  <c r="H901" i="38"/>
  <c r="AE901" i="38" s="1"/>
  <c r="AB859" i="3"/>
  <c r="AI901" i="38" l="1"/>
  <c r="AH859" i="3" s="1"/>
  <c r="AD859" i="3"/>
  <c r="H859" i="3"/>
  <c r="C860" i="3"/>
  <c r="D860" i="3" l="1"/>
  <c r="E860" i="3" l="1"/>
  <c r="F860" i="3" l="1"/>
  <c r="I860" i="3" l="1"/>
  <c r="AJ902" i="38"/>
  <c r="AI860" i="3" s="1"/>
  <c r="G860" i="3"/>
  <c r="AJ860" i="3" l="1"/>
  <c r="J860" i="3"/>
  <c r="AK860" i="3" l="1"/>
  <c r="K860" i="3"/>
  <c r="L860" i="3" l="1"/>
  <c r="M860" i="3" l="1"/>
  <c r="N860" i="3" l="1"/>
  <c r="AH902" i="38" l="1"/>
  <c r="AG860" i="3" s="1"/>
  <c r="AG902" i="38"/>
  <c r="AF860" i="3" s="1"/>
  <c r="O860" i="3"/>
  <c r="P860" i="3" l="1"/>
  <c r="Q860" i="3" l="1"/>
  <c r="R860" i="3" l="1"/>
  <c r="S860" i="3" l="1"/>
  <c r="T860" i="3" l="1"/>
  <c r="U860" i="3" l="1"/>
  <c r="V860" i="3" l="1"/>
  <c r="W860" i="3" l="1"/>
  <c r="X860" i="3" l="1"/>
  <c r="Y860" i="3" l="1"/>
  <c r="Z860" i="3" l="1"/>
  <c r="AD902" i="38" l="1"/>
  <c r="AA860" i="3"/>
  <c r="AC860" i="3" l="1"/>
  <c r="H902" i="38"/>
  <c r="AE902" i="38" s="1"/>
  <c r="AB860" i="3"/>
  <c r="AI902" i="38" l="1"/>
  <c r="AH860" i="3" s="1"/>
  <c r="H860" i="3"/>
  <c r="AD860" i="3"/>
  <c r="C861" i="3"/>
  <c r="D861" i="3" l="1"/>
  <c r="E861" i="3" l="1"/>
  <c r="F861" i="3" l="1"/>
  <c r="I861" i="3" l="1"/>
  <c r="AJ903" i="38"/>
  <c r="AI861" i="3" s="1"/>
  <c r="G861" i="3"/>
  <c r="AJ861" i="3" l="1"/>
  <c r="J861" i="3"/>
  <c r="AK861" i="3" l="1"/>
  <c r="K861" i="3"/>
  <c r="L861" i="3" l="1"/>
  <c r="M861" i="3" l="1"/>
  <c r="N861" i="3" l="1"/>
  <c r="AH903" i="38" l="1"/>
  <c r="AG861" i="3" s="1"/>
  <c r="AG903" i="38"/>
  <c r="AF861" i="3" s="1"/>
  <c r="O861" i="3"/>
  <c r="P861" i="3" l="1"/>
  <c r="Q861" i="3" l="1"/>
  <c r="R861" i="3" l="1"/>
  <c r="S861" i="3" l="1"/>
  <c r="T861" i="3" l="1"/>
  <c r="U861" i="3" l="1"/>
  <c r="V861" i="3" l="1"/>
  <c r="W861" i="3" l="1"/>
  <c r="X861" i="3" l="1"/>
  <c r="Y861" i="3" l="1"/>
  <c r="Z861" i="3" l="1"/>
  <c r="AD903" i="38" l="1"/>
  <c r="AA861" i="3"/>
  <c r="AC861" i="3" l="1"/>
  <c r="H903" i="38"/>
  <c r="AE903" i="38" s="1"/>
  <c r="AB861" i="3"/>
  <c r="AI903" i="38" l="1"/>
  <c r="AH861" i="3" s="1"/>
  <c r="AD861" i="3"/>
  <c r="H861" i="3"/>
  <c r="C862" i="3"/>
  <c r="D862" i="3" l="1"/>
  <c r="E862" i="3" l="1"/>
  <c r="F862" i="3" l="1"/>
  <c r="I862" i="3" l="1"/>
  <c r="AJ904" i="38"/>
  <c r="AI862" i="3" s="1"/>
  <c r="G862" i="3"/>
  <c r="AJ862" i="3" l="1"/>
  <c r="J862" i="3"/>
  <c r="AK862" i="3" l="1"/>
  <c r="K862" i="3"/>
  <c r="L862" i="3" l="1"/>
  <c r="M862" i="3" l="1"/>
  <c r="N862" i="3" l="1"/>
  <c r="AG904" i="38" l="1"/>
  <c r="AF862" i="3" s="1"/>
  <c r="AH904" i="38"/>
  <c r="AG862" i="3" s="1"/>
  <c r="O862" i="3"/>
  <c r="P862" i="3" l="1"/>
  <c r="Q862" i="3" l="1"/>
  <c r="R862" i="3" l="1"/>
  <c r="S862" i="3" l="1"/>
  <c r="T862" i="3" l="1"/>
  <c r="U862" i="3" l="1"/>
  <c r="V862" i="3" l="1"/>
  <c r="W862" i="3" l="1"/>
  <c r="X862" i="3" l="1"/>
  <c r="Y862" i="3" l="1"/>
  <c r="Z862" i="3" l="1"/>
  <c r="AD904" i="38" l="1"/>
  <c r="AA862" i="3"/>
  <c r="AC862" i="3" l="1"/>
  <c r="H904" i="38"/>
  <c r="AE904" i="38" s="1"/>
  <c r="AB862" i="3"/>
  <c r="AI904" i="38" l="1"/>
  <c r="AH862" i="3" s="1"/>
  <c r="H862" i="3"/>
  <c r="AD862" i="3"/>
  <c r="C863" i="3"/>
  <c r="D863" i="3" l="1"/>
  <c r="E863" i="3" l="1"/>
  <c r="F863" i="3" l="1"/>
  <c r="I863" i="3" l="1"/>
  <c r="AJ905" i="38"/>
  <c r="AI863" i="3" s="1"/>
  <c r="G863" i="3"/>
  <c r="AJ863" i="3" l="1"/>
  <c r="J863" i="3"/>
  <c r="AK863" i="3" l="1"/>
  <c r="K863" i="3"/>
  <c r="L863" i="3" l="1"/>
  <c r="M863" i="3" l="1"/>
  <c r="N863" i="3" l="1"/>
  <c r="AG905" i="38" l="1"/>
  <c r="AF863" i="3" s="1"/>
  <c r="AH905" i="38"/>
  <c r="AG863" i="3" s="1"/>
  <c r="O863" i="3"/>
  <c r="P863" i="3" l="1"/>
  <c r="Q863" i="3" l="1"/>
  <c r="R863" i="3" l="1"/>
  <c r="S863" i="3" l="1"/>
  <c r="T863" i="3" l="1"/>
  <c r="U863" i="3" l="1"/>
  <c r="V863" i="3" l="1"/>
  <c r="W863" i="3" l="1"/>
  <c r="X863" i="3" l="1"/>
  <c r="Y863" i="3" l="1"/>
  <c r="Z863" i="3" l="1"/>
  <c r="AD905" i="38" l="1"/>
  <c r="AA863" i="3"/>
  <c r="AC863" i="3" l="1"/>
  <c r="H905" i="38"/>
  <c r="AE905" i="38" s="1"/>
  <c r="AB863" i="3"/>
  <c r="AI905" i="38" l="1"/>
  <c r="AH863" i="3" s="1"/>
  <c r="H863" i="3"/>
  <c r="AD863" i="3"/>
  <c r="C864" i="3"/>
  <c r="D864" i="3" l="1"/>
  <c r="E864" i="3" l="1"/>
  <c r="F864" i="3" l="1"/>
  <c r="I864" i="3" l="1"/>
  <c r="AJ906" i="38"/>
  <c r="AI864" i="3" s="1"/>
  <c r="G864" i="3"/>
  <c r="AJ864" i="3" l="1"/>
  <c r="J864" i="3"/>
  <c r="AK864" i="3" l="1"/>
  <c r="K864" i="3"/>
  <c r="L864" i="3" l="1"/>
  <c r="M864" i="3" l="1"/>
  <c r="N864" i="3" l="1"/>
  <c r="AH906" i="38" l="1"/>
  <c r="AG864" i="3" s="1"/>
  <c r="AG906" i="38"/>
  <c r="AF864" i="3" s="1"/>
  <c r="O864" i="3"/>
  <c r="P864" i="3" l="1"/>
  <c r="Q864" i="3" l="1"/>
  <c r="R864" i="3" l="1"/>
  <c r="S864" i="3" l="1"/>
  <c r="T864" i="3" l="1"/>
  <c r="U864" i="3" l="1"/>
  <c r="V864" i="3" l="1"/>
  <c r="W864" i="3" l="1"/>
  <c r="X864" i="3" l="1"/>
  <c r="Y864" i="3" l="1"/>
  <c r="Z864" i="3" l="1"/>
  <c r="AD906" i="38" l="1"/>
  <c r="AA864" i="3"/>
  <c r="AC864" i="3" l="1"/>
  <c r="H906" i="38"/>
  <c r="AE906" i="38" s="1"/>
  <c r="AB864" i="3"/>
  <c r="AI906" i="38" l="1"/>
  <c r="AH864" i="3" s="1"/>
  <c r="AD864" i="3"/>
  <c r="H864" i="3"/>
  <c r="C865" i="3"/>
  <c r="D865" i="3" l="1"/>
  <c r="E865" i="3" l="1"/>
  <c r="F865" i="3" l="1"/>
  <c r="I865" i="3" l="1"/>
  <c r="AJ907" i="38"/>
  <c r="AI865" i="3" s="1"/>
  <c r="G865" i="3"/>
  <c r="AJ865" i="3" l="1"/>
  <c r="J865" i="3"/>
  <c r="AK865" i="3" l="1"/>
  <c r="K865" i="3"/>
  <c r="L865" i="3" l="1"/>
  <c r="M865" i="3" l="1"/>
  <c r="N865" i="3" l="1"/>
  <c r="AH907" i="38" l="1"/>
  <c r="AG865" i="3" s="1"/>
  <c r="AG907" i="38"/>
  <c r="AF865" i="3" s="1"/>
  <c r="O865" i="3"/>
  <c r="P865" i="3" l="1"/>
  <c r="Q865" i="3" l="1"/>
  <c r="R865" i="3" l="1"/>
  <c r="S865" i="3" l="1"/>
  <c r="T865" i="3" l="1"/>
  <c r="U865" i="3" l="1"/>
  <c r="V865" i="3" l="1"/>
  <c r="W865" i="3" l="1"/>
  <c r="X865" i="3" l="1"/>
  <c r="Y865" i="3" l="1"/>
  <c r="Z865" i="3" l="1"/>
  <c r="AD907" i="38" l="1"/>
  <c r="AA865" i="3"/>
  <c r="AC865" i="3" l="1"/>
  <c r="H907" i="38"/>
  <c r="AE907" i="38" s="1"/>
  <c r="AB865" i="3"/>
  <c r="AI907" i="38" l="1"/>
  <c r="AH865" i="3" s="1"/>
  <c r="AD865" i="3"/>
  <c r="H865" i="3"/>
  <c r="C866" i="3"/>
  <c r="D866" i="3" l="1"/>
  <c r="E866" i="3" l="1"/>
  <c r="F866" i="3" l="1"/>
  <c r="I866" i="3" l="1"/>
  <c r="AJ908" i="38"/>
  <c r="AI866" i="3" s="1"/>
  <c r="G866" i="3"/>
  <c r="AJ866" i="3" l="1"/>
  <c r="J866" i="3"/>
  <c r="AK866" i="3" l="1"/>
  <c r="K866" i="3"/>
  <c r="L866" i="3" l="1"/>
  <c r="M866" i="3" l="1"/>
  <c r="N866" i="3" l="1"/>
  <c r="AG908" i="38" l="1"/>
  <c r="AF866" i="3" s="1"/>
  <c r="AH908" i="38"/>
  <c r="AG866" i="3" s="1"/>
  <c r="O866" i="3"/>
  <c r="P866" i="3" l="1"/>
  <c r="Q866" i="3" l="1"/>
  <c r="R866" i="3" l="1"/>
  <c r="S866" i="3" l="1"/>
  <c r="T866" i="3" l="1"/>
  <c r="U866" i="3" l="1"/>
  <c r="V866" i="3" l="1"/>
  <c r="W866" i="3" l="1"/>
  <c r="X866" i="3" l="1"/>
  <c r="Y866" i="3" l="1"/>
  <c r="Z866" i="3" l="1"/>
  <c r="AD908" i="38" l="1"/>
  <c r="AA866" i="3"/>
  <c r="AC866" i="3" l="1"/>
  <c r="H908" i="38"/>
  <c r="AE908" i="38" s="1"/>
  <c r="AB866" i="3"/>
  <c r="AI908" i="38" l="1"/>
  <c r="AH866" i="3" s="1"/>
  <c r="AD866" i="3"/>
  <c r="H866" i="3"/>
  <c r="C867" i="3"/>
  <c r="D867" i="3" l="1"/>
  <c r="E867" i="3" l="1"/>
  <c r="F867" i="3" l="1"/>
  <c r="I867" i="3" l="1"/>
  <c r="AJ909" i="38"/>
  <c r="AI867" i="3" s="1"/>
  <c r="G867" i="3"/>
  <c r="AJ867" i="3" l="1"/>
  <c r="J867" i="3"/>
  <c r="AK867" i="3" l="1"/>
  <c r="K867" i="3"/>
  <c r="L867" i="3" l="1"/>
  <c r="M867" i="3" l="1"/>
  <c r="N867" i="3" l="1"/>
  <c r="AG909" i="38" l="1"/>
  <c r="AF867" i="3" s="1"/>
  <c r="AH909" i="38"/>
  <c r="AG867" i="3" s="1"/>
  <c r="O867" i="3"/>
  <c r="P867" i="3" l="1"/>
  <c r="Q867" i="3" l="1"/>
  <c r="R867" i="3" l="1"/>
  <c r="S867" i="3" l="1"/>
  <c r="T867" i="3" l="1"/>
  <c r="U867" i="3" l="1"/>
  <c r="V867" i="3" l="1"/>
  <c r="W867" i="3" l="1"/>
  <c r="X867" i="3" l="1"/>
  <c r="Y867" i="3" l="1"/>
  <c r="Z867" i="3" l="1"/>
  <c r="AD909" i="38" l="1"/>
  <c r="AA867" i="3"/>
  <c r="AC867" i="3" l="1"/>
  <c r="H909" i="38"/>
  <c r="AE909" i="38" s="1"/>
  <c r="AB867" i="3"/>
  <c r="AI909" i="38" l="1"/>
  <c r="AH867" i="3" s="1"/>
  <c r="H867" i="3"/>
  <c r="AD867" i="3"/>
  <c r="C868" i="3"/>
  <c r="D868" i="3" l="1"/>
  <c r="E868" i="3" l="1"/>
  <c r="F868" i="3" l="1"/>
  <c r="I868" i="3" l="1"/>
  <c r="AJ910" i="38"/>
  <c r="AI868" i="3" s="1"/>
  <c r="G868" i="3"/>
  <c r="AJ868" i="3" l="1"/>
  <c r="J868" i="3"/>
  <c r="AK868" i="3" l="1"/>
  <c r="K868" i="3"/>
  <c r="L868" i="3" l="1"/>
  <c r="M868" i="3" l="1"/>
  <c r="N868" i="3" l="1"/>
  <c r="AH910" i="38" l="1"/>
  <c r="AG868" i="3" s="1"/>
  <c r="AG910" i="38"/>
  <c r="AF868" i="3" s="1"/>
  <c r="O868" i="3"/>
  <c r="P868" i="3" l="1"/>
  <c r="Q868" i="3" l="1"/>
  <c r="R868" i="3" l="1"/>
  <c r="S868" i="3" l="1"/>
  <c r="T868" i="3" l="1"/>
  <c r="U868" i="3" l="1"/>
  <c r="V868" i="3" l="1"/>
  <c r="W868" i="3" l="1"/>
  <c r="X868" i="3" l="1"/>
  <c r="Y868" i="3" l="1"/>
  <c r="Z868" i="3" l="1"/>
  <c r="AD910" i="38" l="1"/>
  <c r="AA868" i="3"/>
  <c r="AC868" i="3" l="1"/>
  <c r="H910" i="38"/>
  <c r="AE910" i="38" s="1"/>
  <c r="AB868" i="3"/>
  <c r="AI910" i="38" l="1"/>
  <c r="AH868" i="3" s="1"/>
  <c r="AD868" i="3"/>
  <c r="H868" i="3"/>
  <c r="C869" i="3"/>
  <c r="D869" i="3" l="1"/>
  <c r="E869" i="3" l="1"/>
  <c r="F869" i="3" l="1"/>
  <c r="I869" i="3" l="1"/>
  <c r="AJ911" i="38"/>
  <c r="AI869" i="3" s="1"/>
  <c r="G869" i="3"/>
  <c r="AJ869" i="3" l="1"/>
  <c r="J869" i="3"/>
  <c r="AK869" i="3" l="1"/>
  <c r="K869" i="3"/>
  <c r="L869" i="3" l="1"/>
  <c r="M869" i="3" l="1"/>
  <c r="N869" i="3" l="1"/>
  <c r="AH911" i="38" l="1"/>
  <c r="AG869" i="3" s="1"/>
  <c r="AG911" i="38"/>
  <c r="AF869" i="3" s="1"/>
  <c r="O869" i="3"/>
  <c r="P869" i="3" l="1"/>
  <c r="Q869" i="3" l="1"/>
  <c r="R869" i="3" l="1"/>
  <c r="S869" i="3" l="1"/>
  <c r="T869" i="3" l="1"/>
  <c r="U869" i="3" l="1"/>
  <c r="V869" i="3" l="1"/>
  <c r="W869" i="3" l="1"/>
  <c r="X869" i="3" l="1"/>
  <c r="Y869" i="3" l="1"/>
  <c r="Z869" i="3" l="1"/>
  <c r="AD911" i="38" l="1"/>
  <c r="AA869" i="3"/>
  <c r="AC869" i="3" l="1"/>
  <c r="H911" i="38"/>
  <c r="AE911" i="38" s="1"/>
  <c r="AB869" i="3"/>
  <c r="AI911" i="38" l="1"/>
  <c r="AH869" i="3" s="1"/>
  <c r="AD869" i="3"/>
  <c r="H869" i="3"/>
  <c r="C870" i="3"/>
  <c r="D870" i="3" l="1"/>
  <c r="E870" i="3" l="1"/>
  <c r="F870" i="3" l="1"/>
  <c r="I870" i="3" l="1"/>
  <c r="AJ912" i="38"/>
  <c r="AI870" i="3" s="1"/>
  <c r="G870" i="3"/>
  <c r="AJ870" i="3" l="1"/>
  <c r="J870" i="3"/>
  <c r="AK870" i="3" l="1"/>
  <c r="K870" i="3"/>
  <c r="L870" i="3" l="1"/>
  <c r="M870" i="3" l="1"/>
  <c r="N870" i="3" l="1"/>
  <c r="AG912" i="38" l="1"/>
  <c r="AF870" i="3" s="1"/>
  <c r="AH912" i="38"/>
  <c r="AG870" i="3" s="1"/>
  <c r="O870" i="3"/>
  <c r="P870" i="3" l="1"/>
  <c r="Q870" i="3" l="1"/>
  <c r="R870" i="3" l="1"/>
  <c r="S870" i="3" l="1"/>
  <c r="T870" i="3" l="1"/>
  <c r="U870" i="3" l="1"/>
  <c r="V870" i="3" l="1"/>
  <c r="W870" i="3" l="1"/>
  <c r="X870" i="3" l="1"/>
  <c r="Y870" i="3" l="1"/>
  <c r="Z870" i="3" l="1"/>
  <c r="AD912" i="38" l="1"/>
  <c r="AA870" i="3"/>
  <c r="AC870" i="3" l="1"/>
  <c r="H912" i="38"/>
  <c r="AE912" i="38" s="1"/>
  <c r="AB870" i="3"/>
  <c r="AI912" i="38" l="1"/>
  <c r="AH870" i="3" s="1"/>
  <c r="H870" i="3"/>
  <c r="AD870" i="3"/>
  <c r="C871" i="3"/>
  <c r="D871" i="3" l="1"/>
  <c r="E871" i="3" l="1"/>
  <c r="F871" i="3" l="1"/>
  <c r="I871" i="3" l="1"/>
  <c r="AJ913" i="38"/>
  <c r="AI871" i="3" s="1"/>
  <c r="G871" i="3"/>
  <c r="AJ871" i="3" l="1"/>
  <c r="J871" i="3"/>
  <c r="AK871" i="3" l="1"/>
  <c r="K871" i="3"/>
  <c r="L871" i="3" l="1"/>
  <c r="M871" i="3" l="1"/>
  <c r="N871" i="3" l="1"/>
  <c r="AG913" i="38" l="1"/>
  <c r="AF871" i="3" s="1"/>
  <c r="AH913" i="38"/>
  <c r="AG871" i="3" s="1"/>
  <c r="O871" i="3"/>
  <c r="P871" i="3" l="1"/>
  <c r="Q871" i="3" l="1"/>
  <c r="R871" i="3" l="1"/>
  <c r="S871" i="3" l="1"/>
  <c r="T871" i="3" l="1"/>
  <c r="U871" i="3" l="1"/>
  <c r="V871" i="3" l="1"/>
  <c r="W871" i="3" l="1"/>
  <c r="X871" i="3" l="1"/>
  <c r="Y871" i="3" l="1"/>
  <c r="Z871" i="3" l="1"/>
  <c r="AD913" i="38" l="1"/>
  <c r="AA871" i="3"/>
  <c r="AC871" i="3" l="1"/>
  <c r="H913" i="38"/>
  <c r="AE913" i="38" s="1"/>
  <c r="AB871" i="3"/>
  <c r="AI913" i="38" l="1"/>
  <c r="AH871" i="3" s="1"/>
  <c r="H871" i="3"/>
  <c r="AD871" i="3"/>
  <c r="C872" i="3"/>
  <c r="D872" i="3" l="1"/>
  <c r="E872" i="3" l="1"/>
  <c r="F872" i="3" l="1"/>
  <c r="I872" i="3" l="1"/>
  <c r="AJ914" i="38"/>
  <c r="AI872" i="3" s="1"/>
  <c r="G872" i="3"/>
  <c r="AJ872" i="3" l="1"/>
  <c r="J872" i="3"/>
  <c r="AK872" i="3" l="1"/>
  <c r="K872" i="3"/>
  <c r="L872" i="3" l="1"/>
  <c r="M872" i="3" l="1"/>
  <c r="N872" i="3" l="1"/>
  <c r="AH914" i="38" l="1"/>
  <c r="AG872" i="3" s="1"/>
  <c r="AG914" i="38"/>
  <c r="AF872" i="3" s="1"/>
  <c r="O872" i="3"/>
  <c r="P872" i="3" l="1"/>
  <c r="Q872" i="3" l="1"/>
  <c r="R872" i="3" l="1"/>
  <c r="S872" i="3" l="1"/>
  <c r="T872" i="3" l="1"/>
  <c r="U872" i="3" l="1"/>
  <c r="V872" i="3" l="1"/>
  <c r="W872" i="3" l="1"/>
  <c r="X872" i="3" l="1"/>
  <c r="Y872" i="3" l="1"/>
  <c r="Z872" i="3" l="1"/>
  <c r="AD914" i="38" l="1"/>
  <c r="AA872" i="3"/>
  <c r="AC872" i="3" l="1"/>
  <c r="H914" i="38"/>
  <c r="AE914" i="38" s="1"/>
  <c r="AB872" i="3"/>
  <c r="AI914" i="38" l="1"/>
  <c r="AH872" i="3" s="1"/>
  <c r="AD872" i="3"/>
  <c r="H872" i="3"/>
  <c r="C873" i="3"/>
  <c r="D873" i="3" l="1"/>
  <c r="E873" i="3" l="1"/>
  <c r="F873" i="3" l="1"/>
  <c r="I873" i="3" l="1"/>
  <c r="AJ915" i="38"/>
  <c r="AI873" i="3" s="1"/>
  <c r="G873" i="3"/>
  <c r="AJ873" i="3" l="1"/>
  <c r="J873" i="3"/>
  <c r="AK873" i="3" l="1"/>
  <c r="K873" i="3"/>
  <c r="L873" i="3" l="1"/>
  <c r="M873" i="3" l="1"/>
  <c r="N873" i="3" l="1"/>
  <c r="AH915" i="38" l="1"/>
  <c r="AG873" i="3" s="1"/>
  <c r="AG915" i="38"/>
  <c r="AF873" i="3" s="1"/>
  <c r="O873" i="3"/>
  <c r="P873" i="3" l="1"/>
  <c r="Q873" i="3" l="1"/>
  <c r="R873" i="3" l="1"/>
  <c r="S873" i="3" l="1"/>
  <c r="T873" i="3" l="1"/>
  <c r="U873" i="3" l="1"/>
  <c r="V873" i="3" l="1"/>
  <c r="W873" i="3" l="1"/>
  <c r="X873" i="3" l="1"/>
  <c r="Y873" i="3" l="1"/>
  <c r="Z873" i="3" l="1"/>
  <c r="AD915" i="38" l="1"/>
  <c r="AA873" i="3"/>
  <c r="AC873" i="3" l="1"/>
  <c r="H915" i="38"/>
  <c r="AE915" i="38" s="1"/>
  <c r="AB873" i="3"/>
  <c r="AI915" i="38" l="1"/>
  <c r="AH873" i="3" s="1"/>
  <c r="AD873" i="3"/>
  <c r="H873" i="3"/>
  <c r="C874" i="3"/>
  <c r="D874" i="3" l="1"/>
  <c r="E874" i="3" l="1"/>
  <c r="F874" i="3" l="1"/>
  <c r="I874" i="3" l="1"/>
  <c r="AJ916" i="38"/>
  <c r="AI874" i="3" s="1"/>
  <c r="G874" i="3"/>
  <c r="AJ874" i="3" l="1"/>
  <c r="J874" i="3"/>
  <c r="AK874" i="3" l="1"/>
  <c r="K874" i="3"/>
  <c r="L874" i="3" l="1"/>
  <c r="M874" i="3" l="1"/>
  <c r="N874" i="3" l="1"/>
  <c r="AG916" i="38" l="1"/>
  <c r="AF874" i="3" s="1"/>
  <c r="AH916" i="38"/>
  <c r="AG874" i="3" s="1"/>
  <c r="O874" i="3"/>
  <c r="P874" i="3" l="1"/>
  <c r="Q874" i="3" l="1"/>
  <c r="R874" i="3" l="1"/>
  <c r="S874" i="3" l="1"/>
  <c r="T874" i="3" l="1"/>
  <c r="U874" i="3" l="1"/>
  <c r="V874" i="3" l="1"/>
  <c r="W874" i="3" l="1"/>
  <c r="X874" i="3" l="1"/>
  <c r="Y874" i="3" l="1"/>
  <c r="Z874" i="3" l="1"/>
  <c r="AD916" i="38" l="1"/>
  <c r="AA874" i="3"/>
  <c r="AC874" i="3" l="1"/>
  <c r="H916" i="38"/>
  <c r="AE916" i="38" s="1"/>
  <c r="AB874" i="3"/>
  <c r="AI916" i="38" l="1"/>
  <c r="AH874" i="3" s="1"/>
  <c r="AD874" i="3"/>
  <c r="H874" i="3"/>
  <c r="C875" i="3"/>
  <c r="D875" i="3" l="1"/>
  <c r="E875" i="3" l="1"/>
  <c r="F875" i="3" l="1"/>
  <c r="I875" i="3" l="1"/>
  <c r="AJ917" i="38"/>
  <c r="AI875" i="3" s="1"/>
  <c r="G875" i="3"/>
  <c r="AJ875" i="3" l="1"/>
  <c r="J875" i="3"/>
  <c r="AK875" i="3" l="1"/>
  <c r="K875" i="3"/>
  <c r="L875" i="3" l="1"/>
  <c r="M875" i="3" l="1"/>
  <c r="N875" i="3" l="1"/>
  <c r="AG917" i="38" l="1"/>
  <c r="AF875" i="3" s="1"/>
  <c r="AH917" i="38"/>
  <c r="AG875" i="3" s="1"/>
  <c r="O875" i="3"/>
  <c r="P875" i="3" l="1"/>
  <c r="Q875" i="3" l="1"/>
  <c r="R875" i="3" l="1"/>
  <c r="S875" i="3" l="1"/>
  <c r="T875" i="3" l="1"/>
  <c r="U875" i="3" l="1"/>
  <c r="V875" i="3" l="1"/>
  <c r="W875" i="3" l="1"/>
  <c r="X875" i="3" l="1"/>
  <c r="Y875" i="3" l="1"/>
  <c r="Z875" i="3" l="1"/>
  <c r="AD917" i="38" l="1"/>
  <c r="AA875" i="3"/>
  <c r="AC875" i="3" l="1"/>
  <c r="H917" i="38"/>
  <c r="AE917" i="38" s="1"/>
  <c r="AB875" i="3"/>
  <c r="AI917" i="38" l="1"/>
  <c r="AH875" i="3" s="1"/>
  <c r="H875" i="3"/>
  <c r="AD875" i="3"/>
  <c r="C876" i="3"/>
  <c r="D876" i="3" l="1"/>
  <c r="E876" i="3" l="1"/>
  <c r="F876" i="3" l="1"/>
  <c r="I876" i="3" l="1"/>
  <c r="AJ918" i="38"/>
  <c r="AI876" i="3" s="1"/>
  <c r="G876" i="3"/>
  <c r="AJ876" i="3" l="1"/>
  <c r="J876" i="3"/>
  <c r="AK876" i="3" l="1"/>
  <c r="K876" i="3"/>
  <c r="L876" i="3" l="1"/>
  <c r="M876" i="3" l="1"/>
  <c r="N876" i="3" l="1"/>
  <c r="AH918" i="38" l="1"/>
  <c r="AG876" i="3" s="1"/>
  <c r="AG918" i="38"/>
  <c r="AF876" i="3" s="1"/>
  <c r="O876" i="3"/>
  <c r="P876" i="3" l="1"/>
  <c r="Q876" i="3" l="1"/>
  <c r="R876" i="3" l="1"/>
  <c r="S876" i="3" l="1"/>
  <c r="T876" i="3" l="1"/>
  <c r="U876" i="3" l="1"/>
  <c r="V876" i="3" l="1"/>
  <c r="W876" i="3" l="1"/>
  <c r="X876" i="3" l="1"/>
  <c r="Y876" i="3" l="1"/>
  <c r="Z876" i="3" l="1"/>
  <c r="AD918" i="38" l="1"/>
  <c r="AA876" i="3"/>
  <c r="AC876" i="3" l="1"/>
  <c r="H918" i="38"/>
  <c r="AE918" i="38" s="1"/>
  <c r="AB876" i="3"/>
  <c r="AI918" i="38" l="1"/>
  <c r="AH876" i="3" s="1"/>
  <c r="H876" i="3"/>
  <c r="AD876" i="3"/>
  <c r="C877" i="3"/>
  <c r="D877" i="3" l="1"/>
  <c r="E877" i="3" l="1"/>
  <c r="F877" i="3" l="1"/>
  <c r="I877" i="3" l="1"/>
  <c r="AJ919" i="38"/>
  <c r="AI877" i="3" s="1"/>
  <c r="G877" i="3"/>
  <c r="AJ877" i="3" l="1"/>
  <c r="J877" i="3"/>
  <c r="AK877" i="3" l="1"/>
  <c r="K877" i="3"/>
  <c r="L877" i="3" l="1"/>
  <c r="M877" i="3" l="1"/>
  <c r="N877" i="3" l="1"/>
  <c r="AH919" i="38" l="1"/>
  <c r="AG877" i="3" s="1"/>
  <c r="AG919" i="38"/>
  <c r="AF877" i="3" s="1"/>
  <c r="O877" i="3"/>
  <c r="P877" i="3" l="1"/>
  <c r="Q877" i="3" l="1"/>
  <c r="R877" i="3" l="1"/>
  <c r="S877" i="3" l="1"/>
  <c r="T877" i="3" l="1"/>
  <c r="U877" i="3" l="1"/>
  <c r="V877" i="3" l="1"/>
  <c r="W877" i="3" l="1"/>
  <c r="X877" i="3" l="1"/>
  <c r="Y877" i="3" l="1"/>
  <c r="Z877" i="3" l="1"/>
  <c r="AD919" i="38" l="1"/>
  <c r="AA877" i="3"/>
  <c r="AC877" i="3" l="1"/>
  <c r="H919" i="38"/>
  <c r="AE919" i="38" s="1"/>
  <c r="AB877" i="3"/>
  <c r="AI919" i="38" l="1"/>
  <c r="AH877" i="3" s="1"/>
  <c r="H877" i="3"/>
  <c r="AD877" i="3"/>
  <c r="C878" i="3"/>
  <c r="D878" i="3" l="1"/>
  <c r="E878" i="3" l="1"/>
  <c r="F878" i="3" l="1"/>
  <c r="I878" i="3" l="1"/>
  <c r="AJ920" i="38"/>
  <c r="AI878" i="3" s="1"/>
  <c r="G878" i="3"/>
  <c r="AJ878" i="3" l="1"/>
  <c r="J878" i="3"/>
  <c r="AK878" i="3" l="1"/>
  <c r="K878" i="3"/>
  <c r="L878" i="3" l="1"/>
  <c r="M878" i="3" l="1"/>
  <c r="N878" i="3" l="1"/>
  <c r="AG920" i="38" l="1"/>
  <c r="AF878" i="3" s="1"/>
  <c r="AH920" i="38"/>
  <c r="AG878" i="3" s="1"/>
  <c r="O878" i="3"/>
  <c r="P878" i="3" l="1"/>
  <c r="Q878" i="3" l="1"/>
  <c r="R878" i="3" l="1"/>
  <c r="S878" i="3" l="1"/>
  <c r="T878" i="3" l="1"/>
  <c r="U878" i="3" l="1"/>
  <c r="V878" i="3" l="1"/>
  <c r="W878" i="3" l="1"/>
  <c r="X878" i="3" l="1"/>
  <c r="Y878" i="3" l="1"/>
  <c r="Z878" i="3" l="1"/>
  <c r="AD920" i="38" l="1"/>
  <c r="AA878" i="3"/>
  <c r="AC878" i="3" l="1"/>
  <c r="H920" i="38"/>
  <c r="AE920" i="38" s="1"/>
  <c r="AB878" i="3"/>
  <c r="AI920" i="38" l="1"/>
  <c r="AH878" i="3" s="1"/>
  <c r="H878" i="3"/>
  <c r="AD878" i="3"/>
  <c r="C879" i="3"/>
  <c r="D879" i="3" l="1"/>
  <c r="E879" i="3" l="1"/>
  <c r="F879" i="3" l="1"/>
  <c r="I879" i="3" l="1"/>
  <c r="AJ921" i="38"/>
  <c r="AI879" i="3" s="1"/>
  <c r="G879" i="3"/>
  <c r="AJ879" i="3" l="1"/>
  <c r="J879" i="3"/>
  <c r="AK879" i="3" l="1"/>
  <c r="K879" i="3"/>
  <c r="L879" i="3" l="1"/>
  <c r="M879" i="3" l="1"/>
  <c r="N879" i="3" l="1"/>
  <c r="AG921" i="38" l="1"/>
  <c r="AF879" i="3" s="1"/>
  <c r="AH921" i="38"/>
  <c r="AG879" i="3" s="1"/>
  <c r="O879" i="3"/>
  <c r="P879" i="3" l="1"/>
  <c r="Q879" i="3" l="1"/>
  <c r="R879" i="3" l="1"/>
  <c r="S879" i="3" l="1"/>
  <c r="T879" i="3" l="1"/>
  <c r="U879" i="3" l="1"/>
  <c r="V879" i="3" l="1"/>
  <c r="W879" i="3" l="1"/>
  <c r="X879" i="3" l="1"/>
  <c r="Y879" i="3" l="1"/>
  <c r="Z879" i="3" l="1"/>
  <c r="AD921" i="38" l="1"/>
  <c r="AA879" i="3"/>
  <c r="AC879" i="3" l="1"/>
  <c r="H921" i="38"/>
  <c r="AE921" i="38" s="1"/>
  <c r="AB879" i="3"/>
  <c r="AI921" i="38" l="1"/>
  <c r="AH879" i="3" s="1"/>
  <c r="AD879" i="3"/>
  <c r="H879" i="3"/>
  <c r="C880" i="3"/>
  <c r="D880" i="3" l="1"/>
  <c r="E880" i="3" l="1"/>
  <c r="F880" i="3" l="1"/>
  <c r="I880" i="3" l="1"/>
  <c r="AJ922" i="38"/>
  <c r="AI880" i="3" s="1"/>
  <c r="G880" i="3"/>
  <c r="AJ880" i="3" l="1"/>
  <c r="J880" i="3"/>
  <c r="AK880" i="3" l="1"/>
  <c r="K880" i="3"/>
  <c r="L880" i="3" l="1"/>
  <c r="M880" i="3" l="1"/>
  <c r="N880" i="3" l="1"/>
  <c r="AH922" i="38" l="1"/>
  <c r="AG880" i="3" s="1"/>
  <c r="AG922" i="38"/>
  <c r="AF880" i="3" s="1"/>
  <c r="O880" i="3"/>
  <c r="P880" i="3" l="1"/>
  <c r="Q880" i="3" l="1"/>
  <c r="R880" i="3" l="1"/>
  <c r="S880" i="3" l="1"/>
  <c r="T880" i="3" l="1"/>
  <c r="U880" i="3" l="1"/>
  <c r="V880" i="3" l="1"/>
  <c r="W880" i="3" l="1"/>
  <c r="X880" i="3" l="1"/>
  <c r="Y880" i="3" l="1"/>
  <c r="Z880" i="3" l="1"/>
  <c r="AD922" i="38" l="1"/>
  <c r="AA880" i="3"/>
  <c r="AC880" i="3" l="1"/>
  <c r="H922" i="38"/>
  <c r="AE922" i="38" s="1"/>
  <c r="AB880" i="3"/>
  <c r="AI922" i="38" l="1"/>
  <c r="AH880" i="3" s="1"/>
  <c r="H880" i="3"/>
  <c r="AD880" i="3"/>
  <c r="C881" i="3"/>
  <c r="D881" i="3" l="1"/>
  <c r="E881" i="3" l="1"/>
  <c r="F881" i="3" l="1"/>
  <c r="I881" i="3" l="1"/>
  <c r="AJ923" i="38"/>
  <c r="AI881" i="3" s="1"/>
  <c r="G881" i="3"/>
  <c r="AJ881" i="3" l="1"/>
  <c r="J881" i="3"/>
  <c r="AK881" i="3" l="1"/>
  <c r="K881" i="3"/>
  <c r="L881" i="3" l="1"/>
  <c r="M881" i="3" l="1"/>
  <c r="N881" i="3" l="1"/>
  <c r="AH923" i="38" l="1"/>
  <c r="AG881" i="3" s="1"/>
  <c r="AG923" i="38"/>
  <c r="AF881" i="3" s="1"/>
  <c r="O881" i="3"/>
  <c r="P881" i="3" l="1"/>
  <c r="Q881" i="3" l="1"/>
  <c r="R881" i="3" l="1"/>
  <c r="S881" i="3" l="1"/>
  <c r="T881" i="3" l="1"/>
  <c r="U881" i="3" l="1"/>
  <c r="V881" i="3" l="1"/>
  <c r="W881" i="3" l="1"/>
  <c r="X881" i="3" l="1"/>
  <c r="Y881" i="3" l="1"/>
  <c r="Z881" i="3" l="1"/>
  <c r="AD923" i="38" l="1"/>
  <c r="AA881" i="3"/>
  <c r="AC881" i="3" l="1"/>
  <c r="H923" i="38"/>
  <c r="AE923" i="38" s="1"/>
  <c r="AB881" i="3"/>
  <c r="AI923" i="38" l="1"/>
  <c r="AH881" i="3" s="1"/>
  <c r="H881" i="3"/>
  <c r="AD881" i="3"/>
  <c r="C882" i="3"/>
  <c r="D882" i="3" l="1"/>
  <c r="E882" i="3" l="1"/>
  <c r="F882" i="3" l="1"/>
  <c r="I882" i="3" l="1"/>
  <c r="AJ924" i="38"/>
  <c r="AI882" i="3" s="1"/>
  <c r="G882" i="3"/>
  <c r="AJ882" i="3" l="1"/>
  <c r="J882" i="3"/>
  <c r="AK882" i="3" l="1"/>
  <c r="K882" i="3"/>
  <c r="L882" i="3" l="1"/>
  <c r="M882" i="3" l="1"/>
  <c r="N882" i="3" l="1"/>
  <c r="AG924" i="38" l="1"/>
  <c r="AF882" i="3" s="1"/>
  <c r="AH924" i="38"/>
  <c r="AG882" i="3" s="1"/>
  <c r="O882" i="3"/>
  <c r="P882" i="3" l="1"/>
  <c r="Q882" i="3" l="1"/>
  <c r="R882" i="3" l="1"/>
  <c r="S882" i="3" l="1"/>
  <c r="T882" i="3" l="1"/>
  <c r="U882" i="3" l="1"/>
  <c r="V882" i="3" l="1"/>
  <c r="W882" i="3" l="1"/>
  <c r="X882" i="3" l="1"/>
  <c r="Y882" i="3" l="1"/>
  <c r="Z882" i="3" l="1"/>
  <c r="AD924" i="38" l="1"/>
  <c r="AA882" i="3"/>
  <c r="AC882" i="3" l="1"/>
  <c r="H924" i="38"/>
  <c r="AE924" i="38" s="1"/>
  <c r="AB882" i="3"/>
  <c r="AI924" i="38" l="1"/>
  <c r="AH882" i="3" s="1"/>
  <c r="H882" i="3"/>
  <c r="AD882" i="3"/>
  <c r="C883" i="3"/>
  <c r="D883" i="3" l="1"/>
  <c r="E883" i="3" l="1"/>
  <c r="F883" i="3" l="1"/>
  <c r="I883" i="3" l="1"/>
  <c r="AJ925" i="38"/>
  <c r="AI883" i="3" s="1"/>
  <c r="G883" i="3"/>
  <c r="AJ883" i="3" l="1"/>
  <c r="J883" i="3"/>
  <c r="AK883" i="3" l="1"/>
  <c r="K883" i="3"/>
  <c r="L883" i="3" l="1"/>
  <c r="M883" i="3" l="1"/>
  <c r="N883" i="3" l="1"/>
  <c r="AG925" i="38" l="1"/>
  <c r="AF883" i="3" s="1"/>
  <c r="O883" i="3"/>
  <c r="AH925" i="38" l="1"/>
  <c r="AG883" i="3" s="1"/>
  <c r="P883" i="3"/>
  <c r="Q883" i="3" l="1"/>
  <c r="R883" i="3" l="1"/>
  <c r="S883" i="3" l="1"/>
  <c r="T883" i="3" l="1"/>
  <c r="U883" i="3" l="1"/>
  <c r="V883" i="3" l="1"/>
  <c r="W883" i="3" l="1"/>
  <c r="X883" i="3" l="1"/>
  <c r="Y883" i="3" l="1"/>
  <c r="Z883" i="3" l="1"/>
  <c r="AD925" i="38" l="1"/>
  <c r="AA883" i="3"/>
  <c r="AC883" i="3" l="1"/>
  <c r="H925" i="38"/>
  <c r="AE925" i="38" s="1"/>
  <c r="AB883" i="3"/>
  <c r="AI925" i="38" l="1"/>
  <c r="AH883" i="3" s="1"/>
  <c r="AD883" i="3"/>
  <c r="H883" i="3"/>
  <c r="C884" i="3"/>
  <c r="D884" i="3" l="1"/>
  <c r="E884" i="3" l="1"/>
  <c r="F884" i="3" l="1"/>
  <c r="I884" i="3" l="1"/>
  <c r="AJ926" i="38"/>
  <c r="AI884" i="3" s="1"/>
  <c r="G884" i="3"/>
  <c r="AJ884" i="3" l="1"/>
  <c r="J884" i="3"/>
  <c r="AK884" i="3" l="1"/>
  <c r="K884" i="3"/>
  <c r="L884" i="3" l="1"/>
  <c r="M884" i="3" l="1"/>
  <c r="N884" i="3" l="1"/>
  <c r="AH926" i="38" l="1"/>
  <c r="AG884" i="3" s="1"/>
  <c r="AG926" i="38"/>
  <c r="AF884" i="3" s="1"/>
  <c r="O884" i="3"/>
  <c r="P884" i="3" l="1"/>
  <c r="Q884" i="3" l="1"/>
  <c r="R884" i="3" l="1"/>
  <c r="S884" i="3" l="1"/>
  <c r="T884" i="3" l="1"/>
  <c r="U884" i="3" l="1"/>
  <c r="V884" i="3" l="1"/>
  <c r="W884" i="3" l="1"/>
  <c r="X884" i="3" l="1"/>
  <c r="Y884" i="3" l="1"/>
  <c r="Z884" i="3" l="1"/>
  <c r="AD926" i="38" l="1"/>
  <c r="AA884" i="3"/>
  <c r="AC884" i="3" l="1"/>
  <c r="H926" i="38"/>
  <c r="AE926" i="38" s="1"/>
  <c r="AB884" i="3"/>
  <c r="AI926" i="38" l="1"/>
  <c r="AH884" i="3" s="1"/>
  <c r="H884" i="3"/>
  <c r="AD884" i="3"/>
  <c r="C885" i="3"/>
  <c r="D885" i="3" l="1"/>
  <c r="E885" i="3" l="1"/>
  <c r="F885" i="3" l="1"/>
  <c r="I885" i="3" l="1"/>
  <c r="AJ927" i="38"/>
  <c r="AI885" i="3" s="1"/>
  <c r="G885" i="3"/>
  <c r="AJ885" i="3" l="1"/>
  <c r="J885" i="3"/>
  <c r="AK885" i="3" l="1"/>
  <c r="K885" i="3"/>
  <c r="L885" i="3" l="1"/>
  <c r="M885" i="3" l="1"/>
  <c r="N885" i="3" l="1"/>
  <c r="AH927" i="38" l="1"/>
  <c r="AG885" i="3" s="1"/>
  <c r="AG927" i="38"/>
  <c r="AF885" i="3" s="1"/>
  <c r="O885" i="3"/>
  <c r="P885" i="3" l="1"/>
  <c r="Q885" i="3" l="1"/>
  <c r="R885" i="3" l="1"/>
  <c r="S885" i="3" l="1"/>
  <c r="T885" i="3" l="1"/>
  <c r="U885" i="3" l="1"/>
  <c r="V885" i="3" l="1"/>
  <c r="W885" i="3" l="1"/>
  <c r="X885" i="3" l="1"/>
  <c r="Y885" i="3" l="1"/>
  <c r="Z885" i="3" l="1"/>
  <c r="AD927" i="38" l="1"/>
  <c r="AA885" i="3"/>
  <c r="AC885" i="3" l="1"/>
  <c r="H927" i="38"/>
  <c r="AE927" i="38" s="1"/>
  <c r="AB885" i="3"/>
  <c r="AI927" i="38" l="1"/>
  <c r="AH885" i="3" s="1"/>
  <c r="H885" i="3"/>
  <c r="AD885" i="3"/>
  <c r="C886" i="3"/>
  <c r="D886" i="3" l="1"/>
  <c r="E886" i="3" l="1"/>
  <c r="F886" i="3" l="1"/>
  <c r="I886" i="3" l="1"/>
  <c r="AJ928" i="38"/>
  <c r="AI886" i="3" s="1"/>
  <c r="G886" i="3"/>
  <c r="AJ886" i="3" l="1"/>
  <c r="J886" i="3"/>
  <c r="AK886" i="3" l="1"/>
  <c r="K886" i="3"/>
  <c r="L886" i="3" l="1"/>
  <c r="M886" i="3" l="1"/>
  <c r="N886" i="3" l="1"/>
  <c r="AG928" i="38" l="1"/>
  <c r="AF886" i="3" s="1"/>
  <c r="AH928" i="38"/>
  <c r="AG886" i="3" s="1"/>
  <c r="O886" i="3"/>
  <c r="P886" i="3" l="1"/>
  <c r="Q886" i="3" l="1"/>
  <c r="R886" i="3" l="1"/>
  <c r="S886" i="3" l="1"/>
  <c r="T886" i="3" l="1"/>
  <c r="U886" i="3" l="1"/>
  <c r="V886" i="3" l="1"/>
  <c r="W886" i="3" l="1"/>
  <c r="X886" i="3" l="1"/>
  <c r="Y886" i="3" l="1"/>
  <c r="Z886" i="3" l="1"/>
  <c r="AD928" i="38" l="1"/>
  <c r="AA886" i="3"/>
  <c r="AC886" i="3" l="1"/>
  <c r="H928" i="38"/>
  <c r="AE928" i="38" s="1"/>
  <c r="AB886" i="3"/>
  <c r="AI928" i="38" l="1"/>
  <c r="AH886" i="3" s="1"/>
  <c r="AD886" i="3"/>
  <c r="H886" i="3"/>
  <c r="C887" i="3"/>
  <c r="D887" i="3" l="1"/>
  <c r="E887" i="3" l="1"/>
  <c r="F887" i="3" l="1"/>
  <c r="I887" i="3" l="1"/>
  <c r="AJ929" i="38"/>
  <c r="AI887" i="3" s="1"/>
  <c r="G887" i="3"/>
  <c r="AJ887" i="3" l="1"/>
  <c r="J887" i="3"/>
  <c r="AK887" i="3" l="1"/>
  <c r="K887" i="3"/>
  <c r="L887" i="3" l="1"/>
  <c r="M887" i="3" l="1"/>
  <c r="N887" i="3" l="1"/>
  <c r="AG929" i="38" l="1"/>
  <c r="AF887" i="3" s="1"/>
  <c r="AH929" i="38"/>
  <c r="AG887" i="3" s="1"/>
  <c r="O887" i="3"/>
  <c r="P887" i="3" l="1"/>
  <c r="Q887" i="3" l="1"/>
  <c r="R887" i="3" l="1"/>
  <c r="S887" i="3" l="1"/>
  <c r="T887" i="3" l="1"/>
  <c r="U887" i="3" l="1"/>
  <c r="V887" i="3" l="1"/>
  <c r="W887" i="3" l="1"/>
  <c r="X887" i="3" l="1"/>
  <c r="Y887" i="3" l="1"/>
  <c r="Z887" i="3" l="1"/>
  <c r="AD929" i="38" l="1"/>
  <c r="AA887" i="3"/>
  <c r="AC887" i="3" l="1"/>
  <c r="H929" i="38"/>
  <c r="AE929" i="38" s="1"/>
  <c r="AB887" i="3"/>
  <c r="AI929" i="38" l="1"/>
  <c r="AH887" i="3" s="1"/>
  <c r="AD887" i="3"/>
  <c r="H887" i="3"/>
  <c r="C888" i="3"/>
  <c r="D888" i="3" l="1"/>
  <c r="E888" i="3" l="1"/>
  <c r="F888" i="3" l="1"/>
  <c r="I888" i="3" l="1"/>
  <c r="AJ930" i="38"/>
  <c r="AI888" i="3" s="1"/>
  <c r="G888" i="3"/>
  <c r="AJ888" i="3" l="1"/>
  <c r="J888" i="3"/>
  <c r="AK888" i="3" l="1"/>
  <c r="K888" i="3"/>
  <c r="L888" i="3" l="1"/>
  <c r="M888" i="3" l="1"/>
  <c r="N888" i="3" l="1"/>
  <c r="AH930" i="38" l="1"/>
  <c r="AG888" i="3" s="1"/>
  <c r="AG930" i="38"/>
  <c r="AF888" i="3" s="1"/>
  <c r="O888" i="3"/>
  <c r="P888" i="3" l="1"/>
  <c r="Q888" i="3" l="1"/>
  <c r="R888" i="3" l="1"/>
  <c r="S888" i="3" l="1"/>
  <c r="T888" i="3" l="1"/>
  <c r="U888" i="3" l="1"/>
  <c r="V888" i="3" l="1"/>
  <c r="W888" i="3" l="1"/>
  <c r="X888" i="3" l="1"/>
  <c r="Y888" i="3" l="1"/>
  <c r="Z888" i="3" l="1"/>
  <c r="AD930" i="38" l="1"/>
  <c r="AA888" i="3"/>
  <c r="AC888" i="3" l="1"/>
  <c r="H930" i="38"/>
  <c r="AE930" i="38" s="1"/>
  <c r="AB888" i="3"/>
  <c r="AI930" i="38" l="1"/>
  <c r="AH888" i="3" s="1"/>
  <c r="H888" i="3"/>
  <c r="AD888" i="3"/>
  <c r="C889" i="3"/>
  <c r="D889" i="3" l="1"/>
  <c r="E889" i="3" l="1"/>
  <c r="F889" i="3" l="1"/>
  <c r="I889" i="3" l="1"/>
  <c r="AJ931" i="38"/>
  <c r="AI889" i="3" s="1"/>
  <c r="G889" i="3"/>
  <c r="AJ889" i="3" l="1"/>
  <c r="J889" i="3"/>
  <c r="AK889" i="3" l="1"/>
  <c r="K889" i="3"/>
  <c r="L889" i="3" l="1"/>
  <c r="M889" i="3" l="1"/>
  <c r="N889" i="3" l="1"/>
  <c r="AH931" i="38" l="1"/>
  <c r="AG889" i="3" s="1"/>
  <c r="AG931" i="38"/>
  <c r="AF889" i="3" s="1"/>
  <c r="O889" i="3"/>
  <c r="P889" i="3" l="1"/>
  <c r="Q889" i="3" l="1"/>
  <c r="R889" i="3" l="1"/>
  <c r="S889" i="3" l="1"/>
  <c r="T889" i="3" l="1"/>
  <c r="U889" i="3" l="1"/>
  <c r="V889" i="3" l="1"/>
  <c r="W889" i="3" l="1"/>
  <c r="X889" i="3" l="1"/>
  <c r="Y889" i="3" l="1"/>
  <c r="Z889" i="3" l="1"/>
  <c r="AD931" i="38" l="1"/>
  <c r="AA889" i="3"/>
  <c r="AC889" i="3" l="1"/>
  <c r="H931" i="38"/>
  <c r="AE931" i="38" s="1"/>
  <c r="AB889" i="3"/>
  <c r="AI931" i="38" l="1"/>
  <c r="AH889" i="3" s="1"/>
  <c r="AD889" i="3"/>
  <c r="H889" i="3"/>
  <c r="C890" i="3"/>
  <c r="D890" i="3" l="1"/>
  <c r="E890" i="3" l="1"/>
  <c r="F890" i="3" l="1"/>
  <c r="I890" i="3" l="1"/>
  <c r="AJ932" i="38"/>
  <c r="AI890" i="3" s="1"/>
  <c r="G890" i="3"/>
  <c r="AJ890" i="3" l="1"/>
  <c r="J890" i="3"/>
  <c r="AK890" i="3" l="1"/>
  <c r="K890" i="3"/>
  <c r="L890" i="3" l="1"/>
  <c r="M890" i="3" l="1"/>
  <c r="N890" i="3" l="1"/>
  <c r="AG932" i="38" l="1"/>
  <c r="AF890" i="3" s="1"/>
  <c r="AH932" i="38"/>
  <c r="AG890" i="3" s="1"/>
  <c r="O890" i="3"/>
  <c r="P890" i="3" l="1"/>
  <c r="Q890" i="3" l="1"/>
  <c r="R890" i="3" l="1"/>
  <c r="S890" i="3" l="1"/>
  <c r="T890" i="3" l="1"/>
  <c r="U890" i="3" l="1"/>
  <c r="V890" i="3" l="1"/>
  <c r="W890" i="3" l="1"/>
  <c r="X890" i="3" l="1"/>
  <c r="Y890" i="3" l="1"/>
  <c r="Z890" i="3" l="1"/>
  <c r="AD932" i="38" l="1"/>
  <c r="AA890" i="3"/>
  <c r="AC890" i="3" l="1"/>
  <c r="H932" i="38"/>
  <c r="AE932" i="38" s="1"/>
  <c r="AB890" i="3"/>
  <c r="AI932" i="38" l="1"/>
  <c r="AH890" i="3" s="1"/>
  <c r="H890" i="3"/>
  <c r="AD890" i="3"/>
  <c r="C891" i="3"/>
  <c r="D891" i="3" l="1"/>
  <c r="E891" i="3" l="1"/>
  <c r="F891" i="3" l="1"/>
  <c r="AJ933" i="38" l="1"/>
  <c r="AI891" i="3" s="1"/>
  <c r="G891" i="3"/>
  <c r="I891" i="3"/>
  <c r="AJ891" i="3" l="1"/>
  <c r="J891" i="3"/>
  <c r="AK891" i="3" l="1"/>
  <c r="K891" i="3"/>
  <c r="L891" i="3" l="1"/>
  <c r="M891" i="3" l="1"/>
  <c r="N891" i="3" l="1"/>
  <c r="AG933" i="38" l="1"/>
  <c r="AF891" i="3" s="1"/>
  <c r="AH933" i="38"/>
  <c r="AG891" i="3" s="1"/>
  <c r="O891" i="3"/>
  <c r="P891" i="3" l="1"/>
  <c r="Q891" i="3" l="1"/>
  <c r="R891" i="3" l="1"/>
  <c r="S891" i="3" l="1"/>
  <c r="T891" i="3" l="1"/>
  <c r="U891" i="3" l="1"/>
  <c r="V891" i="3" l="1"/>
  <c r="W891" i="3" l="1"/>
  <c r="X891" i="3" l="1"/>
  <c r="Y891" i="3" l="1"/>
  <c r="Z891" i="3" l="1"/>
  <c r="AD933" i="38" l="1"/>
  <c r="AA891" i="3"/>
  <c r="AC891" i="3" l="1"/>
  <c r="H933" i="38"/>
  <c r="AE933" i="38" s="1"/>
  <c r="AB891" i="3"/>
  <c r="AI933" i="38" l="1"/>
  <c r="AH891" i="3" s="1"/>
  <c r="AD891" i="3"/>
  <c r="H891" i="3"/>
  <c r="C892" i="3"/>
  <c r="D892" i="3" l="1"/>
  <c r="E892" i="3" l="1"/>
  <c r="F892" i="3" l="1"/>
  <c r="I892" i="3" l="1"/>
  <c r="AJ934" i="38"/>
  <c r="AI892" i="3" s="1"/>
  <c r="G892" i="3"/>
  <c r="AJ892" i="3" l="1"/>
  <c r="J892" i="3"/>
  <c r="AK892" i="3" l="1"/>
  <c r="K892" i="3"/>
  <c r="L892" i="3" l="1"/>
  <c r="M892" i="3" l="1"/>
  <c r="N892" i="3" l="1"/>
  <c r="AH934" i="38" l="1"/>
  <c r="AG892" i="3" s="1"/>
  <c r="AG934" i="38"/>
  <c r="AF892" i="3" s="1"/>
  <c r="O892" i="3"/>
  <c r="P892" i="3" l="1"/>
  <c r="Q892" i="3" l="1"/>
  <c r="R892" i="3" l="1"/>
  <c r="S892" i="3" l="1"/>
  <c r="T892" i="3" l="1"/>
  <c r="U892" i="3" l="1"/>
  <c r="V892" i="3" l="1"/>
  <c r="W892" i="3" l="1"/>
  <c r="X892" i="3" l="1"/>
  <c r="Y892" i="3" l="1"/>
  <c r="Z892" i="3" l="1"/>
  <c r="AD934" i="38" l="1"/>
  <c r="AA892" i="3"/>
  <c r="AC892" i="3" l="1"/>
  <c r="H934" i="38"/>
  <c r="AE934" i="38" s="1"/>
  <c r="AB892" i="3"/>
  <c r="AI934" i="38" l="1"/>
  <c r="AH892" i="3" s="1"/>
  <c r="AD892" i="3"/>
  <c r="H892" i="3"/>
  <c r="C893" i="3"/>
  <c r="D893" i="3" l="1"/>
  <c r="E893" i="3" l="1"/>
  <c r="F893" i="3" l="1"/>
  <c r="I893" i="3" l="1"/>
  <c r="AJ935" i="38"/>
  <c r="AI893" i="3" s="1"/>
  <c r="G893" i="3"/>
  <c r="AJ893" i="3" l="1"/>
  <c r="J893" i="3"/>
  <c r="AK893" i="3" l="1"/>
  <c r="K893" i="3"/>
  <c r="L893" i="3" l="1"/>
  <c r="M893" i="3" l="1"/>
  <c r="N893" i="3" l="1"/>
  <c r="AH935" i="38" l="1"/>
  <c r="AG893" i="3" s="1"/>
  <c r="AG935" i="38"/>
  <c r="AF893" i="3" s="1"/>
  <c r="O893" i="3"/>
  <c r="P893" i="3" l="1"/>
  <c r="Q893" i="3" l="1"/>
  <c r="R893" i="3" l="1"/>
  <c r="S893" i="3" l="1"/>
  <c r="T893" i="3" l="1"/>
  <c r="U893" i="3" l="1"/>
  <c r="V893" i="3" l="1"/>
  <c r="W893" i="3" l="1"/>
  <c r="X893" i="3" l="1"/>
  <c r="Y893" i="3" l="1"/>
  <c r="Z893" i="3" l="1"/>
  <c r="AD935" i="38" l="1"/>
  <c r="AA893" i="3"/>
  <c r="AC893" i="3" l="1"/>
  <c r="H935" i="38"/>
  <c r="AE935" i="38" s="1"/>
  <c r="AB893" i="3"/>
  <c r="AI935" i="38" l="1"/>
  <c r="AH893" i="3" s="1"/>
  <c r="H893" i="3"/>
  <c r="AD893" i="3"/>
  <c r="C894" i="3"/>
  <c r="D894" i="3" l="1"/>
  <c r="E894" i="3" l="1"/>
  <c r="F894" i="3" l="1"/>
  <c r="I894" i="3" l="1"/>
  <c r="AJ936" i="38"/>
  <c r="AI894" i="3" s="1"/>
  <c r="G894" i="3"/>
  <c r="AJ894" i="3" l="1"/>
  <c r="J894" i="3"/>
  <c r="AK894" i="3" l="1"/>
  <c r="K894" i="3"/>
  <c r="L894" i="3" l="1"/>
  <c r="M894" i="3" l="1"/>
  <c r="N894" i="3" l="1"/>
  <c r="AG936" i="38" l="1"/>
  <c r="AF894" i="3" s="1"/>
  <c r="AH936" i="38"/>
  <c r="AG894" i="3" s="1"/>
  <c r="O894" i="3"/>
  <c r="P894" i="3" l="1"/>
  <c r="Q894" i="3" l="1"/>
  <c r="R894" i="3" l="1"/>
  <c r="S894" i="3" l="1"/>
  <c r="T894" i="3" l="1"/>
  <c r="U894" i="3" l="1"/>
  <c r="V894" i="3" l="1"/>
  <c r="W894" i="3" l="1"/>
  <c r="X894" i="3" l="1"/>
  <c r="Y894" i="3" l="1"/>
  <c r="Z894" i="3" l="1"/>
  <c r="AD936" i="38" l="1"/>
  <c r="AA894" i="3"/>
  <c r="AC894" i="3" l="1"/>
  <c r="H936" i="38"/>
  <c r="AE936" i="38" s="1"/>
  <c r="AB894" i="3"/>
  <c r="AI936" i="38" l="1"/>
  <c r="AH894" i="3" s="1"/>
  <c r="H894" i="3"/>
  <c r="AD894" i="3"/>
  <c r="C895" i="3"/>
  <c r="D895" i="3" l="1"/>
  <c r="E895" i="3" l="1"/>
  <c r="F895" i="3" l="1"/>
  <c r="AJ937" i="38" l="1"/>
  <c r="AI895" i="3" s="1"/>
  <c r="G895" i="3"/>
  <c r="I895" i="3"/>
  <c r="AJ895" i="3" l="1"/>
  <c r="J895" i="3"/>
  <c r="AK895" i="3" l="1"/>
  <c r="K895" i="3"/>
  <c r="L895" i="3" l="1"/>
  <c r="M895" i="3" l="1"/>
  <c r="N895" i="3" l="1"/>
  <c r="AG937" i="38" l="1"/>
  <c r="AF895" i="3" s="1"/>
  <c r="AH937" i="38"/>
  <c r="AG895" i="3" s="1"/>
  <c r="O895" i="3"/>
  <c r="P895" i="3" l="1"/>
  <c r="Q895" i="3" l="1"/>
  <c r="R895" i="3" l="1"/>
  <c r="S895" i="3" l="1"/>
  <c r="T895" i="3" l="1"/>
  <c r="U895" i="3" l="1"/>
  <c r="V895" i="3" l="1"/>
  <c r="W895" i="3" l="1"/>
  <c r="X895" i="3" l="1"/>
  <c r="Y895" i="3" l="1"/>
  <c r="Z895" i="3" l="1"/>
  <c r="AD937" i="38" l="1"/>
  <c r="AA895" i="3"/>
  <c r="AC895" i="3" l="1"/>
  <c r="H937" i="38"/>
  <c r="AE937" i="38" s="1"/>
  <c r="AB895" i="3"/>
  <c r="AI937" i="38" l="1"/>
  <c r="AH895" i="3" s="1"/>
  <c r="H895" i="3"/>
  <c r="AD895" i="3"/>
  <c r="C896" i="3"/>
  <c r="D896" i="3" l="1"/>
  <c r="E896" i="3" l="1"/>
  <c r="F896" i="3" l="1"/>
  <c r="I896" i="3" l="1"/>
  <c r="AJ938" i="38"/>
  <c r="AI896" i="3" s="1"/>
  <c r="G896" i="3"/>
  <c r="AJ896" i="3" l="1"/>
  <c r="J896" i="3"/>
  <c r="AK896" i="3" l="1"/>
  <c r="K896" i="3"/>
  <c r="L896" i="3" l="1"/>
  <c r="M896" i="3" l="1"/>
  <c r="N896" i="3" l="1"/>
  <c r="AH938" i="38" l="1"/>
  <c r="AG896" i="3" s="1"/>
  <c r="AG938" i="38"/>
  <c r="AF896" i="3" s="1"/>
  <c r="O896" i="3"/>
  <c r="P896" i="3" l="1"/>
  <c r="Q896" i="3" l="1"/>
  <c r="R896" i="3" l="1"/>
  <c r="S896" i="3" l="1"/>
  <c r="T896" i="3" l="1"/>
  <c r="U896" i="3" l="1"/>
  <c r="V896" i="3" l="1"/>
  <c r="W896" i="3" l="1"/>
  <c r="X896" i="3" l="1"/>
  <c r="Y896" i="3" l="1"/>
  <c r="Z896" i="3" l="1"/>
  <c r="AD938" i="38" l="1"/>
  <c r="AA896" i="3"/>
  <c r="AC896" i="3" l="1"/>
  <c r="H938" i="38"/>
  <c r="AE938" i="38" s="1"/>
  <c r="AB896" i="3"/>
  <c r="AI938" i="38" l="1"/>
  <c r="AH896" i="3" s="1"/>
  <c r="AD896" i="3"/>
  <c r="H896" i="3"/>
  <c r="C897" i="3"/>
  <c r="D897" i="3" l="1"/>
  <c r="E897" i="3" l="1"/>
  <c r="F897" i="3" l="1"/>
  <c r="I897" i="3" l="1"/>
  <c r="AJ939" i="38"/>
  <c r="AI897" i="3" s="1"/>
  <c r="G897" i="3"/>
  <c r="AJ897" i="3" l="1"/>
  <c r="J897" i="3"/>
  <c r="AK897" i="3" l="1"/>
  <c r="K897" i="3"/>
  <c r="L897" i="3" l="1"/>
  <c r="M897" i="3" l="1"/>
  <c r="N897" i="3" l="1"/>
  <c r="AH939" i="38" l="1"/>
  <c r="AG897" i="3" s="1"/>
  <c r="AG939" i="38"/>
  <c r="AF897" i="3" s="1"/>
  <c r="O897" i="3"/>
  <c r="P897" i="3" l="1"/>
  <c r="Q897" i="3" l="1"/>
  <c r="R897" i="3" l="1"/>
  <c r="S897" i="3" l="1"/>
  <c r="T897" i="3" l="1"/>
  <c r="U897" i="3" l="1"/>
  <c r="V897" i="3" l="1"/>
  <c r="W897" i="3" l="1"/>
  <c r="X897" i="3" l="1"/>
  <c r="Y897" i="3" l="1"/>
  <c r="Z897" i="3" l="1"/>
  <c r="AD939" i="38" l="1"/>
  <c r="AA897" i="3"/>
  <c r="AC897" i="3" l="1"/>
  <c r="H939" i="38"/>
  <c r="AE939" i="38" s="1"/>
  <c r="AB897" i="3"/>
  <c r="AI939" i="38" l="1"/>
  <c r="AH897" i="3" s="1"/>
  <c r="AD897" i="3"/>
  <c r="H897" i="3"/>
  <c r="C898" i="3"/>
  <c r="D898" i="3" l="1"/>
  <c r="E898" i="3" l="1"/>
  <c r="F898" i="3" l="1"/>
  <c r="I898" i="3" l="1"/>
  <c r="AJ940" i="38"/>
  <c r="AI898" i="3" s="1"/>
  <c r="G898" i="3"/>
  <c r="AJ898" i="3" l="1"/>
  <c r="J898" i="3"/>
  <c r="AK898" i="3" l="1"/>
  <c r="K898" i="3"/>
  <c r="L898" i="3" l="1"/>
  <c r="M898" i="3" l="1"/>
  <c r="N898" i="3" l="1"/>
  <c r="AG940" i="38" l="1"/>
  <c r="AF898" i="3" s="1"/>
  <c r="AH940" i="38"/>
  <c r="AG898" i="3" s="1"/>
  <c r="O898" i="3"/>
  <c r="P898" i="3" l="1"/>
  <c r="Q898" i="3" l="1"/>
  <c r="R898" i="3" l="1"/>
  <c r="S898" i="3" l="1"/>
  <c r="T898" i="3" l="1"/>
  <c r="U898" i="3" l="1"/>
  <c r="V898" i="3" l="1"/>
  <c r="W898" i="3" l="1"/>
  <c r="X898" i="3" l="1"/>
  <c r="Y898" i="3" l="1"/>
  <c r="Z898" i="3" l="1"/>
  <c r="AD940" i="38" l="1"/>
  <c r="AA898" i="3"/>
  <c r="AC898" i="3" l="1"/>
  <c r="H940" i="38"/>
  <c r="AE940" i="38" s="1"/>
  <c r="AB898" i="3"/>
  <c r="AI940" i="38" l="1"/>
  <c r="AH898" i="3" s="1"/>
  <c r="AD898" i="3"/>
  <c r="H898" i="3"/>
  <c r="C899" i="3"/>
  <c r="D899" i="3" l="1"/>
  <c r="E899" i="3" l="1"/>
  <c r="F899" i="3" l="1"/>
  <c r="I899" i="3" l="1"/>
  <c r="AJ941" i="38"/>
  <c r="AI899" i="3" s="1"/>
  <c r="G899" i="3"/>
  <c r="AJ899" i="3" l="1"/>
  <c r="J899" i="3"/>
  <c r="AK899" i="3" l="1"/>
  <c r="K899" i="3"/>
  <c r="L899" i="3" l="1"/>
  <c r="M899" i="3" l="1"/>
  <c r="N899" i="3" l="1"/>
  <c r="AG941" i="38" l="1"/>
  <c r="AF899" i="3" s="1"/>
  <c r="AH941" i="38"/>
  <c r="AG899" i="3" s="1"/>
  <c r="O899" i="3"/>
  <c r="P899" i="3" l="1"/>
  <c r="Q899" i="3" l="1"/>
  <c r="R899" i="3" l="1"/>
  <c r="S899" i="3" l="1"/>
  <c r="T899" i="3" l="1"/>
  <c r="U899" i="3" l="1"/>
  <c r="V899" i="3" l="1"/>
  <c r="W899" i="3" l="1"/>
  <c r="X899" i="3" l="1"/>
  <c r="Y899" i="3" l="1"/>
  <c r="Z899" i="3" l="1"/>
  <c r="AD941" i="38" l="1"/>
  <c r="AA899" i="3"/>
  <c r="AC899" i="3" l="1"/>
  <c r="H941" i="38"/>
  <c r="AE941" i="38" s="1"/>
  <c r="AB899" i="3"/>
  <c r="AI941" i="38" l="1"/>
  <c r="AH899" i="3" s="1"/>
  <c r="H899" i="3"/>
  <c r="AD899" i="3"/>
  <c r="C900" i="3"/>
  <c r="D900" i="3" l="1"/>
  <c r="E900" i="3" l="1"/>
  <c r="F900" i="3" l="1"/>
  <c r="I900" i="3" l="1"/>
  <c r="AJ942" i="38"/>
  <c r="AI900" i="3" s="1"/>
  <c r="G900" i="3"/>
  <c r="AJ900" i="3" l="1"/>
  <c r="J900" i="3"/>
  <c r="AK900" i="3" l="1"/>
  <c r="K900" i="3"/>
  <c r="L900" i="3" l="1"/>
  <c r="M900" i="3" l="1"/>
  <c r="N900" i="3" l="1"/>
  <c r="AH942" i="38" l="1"/>
  <c r="AG900" i="3" s="1"/>
  <c r="AG942" i="38"/>
  <c r="AF900" i="3" s="1"/>
  <c r="O900" i="3"/>
  <c r="P900" i="3" l="1"/>
  <c r="Q900" i="3" l="1"/>
  <c r="R900" i="3" l="1"/>
  <c r="S900" i="3" l="1"/>
  <c r="T900" i="3" l="1"/>
  <c r="U900" i="3" l="1"/>
  <c r="V900" i="3" l="1"/>
  <c r="W900" i="3" l="1"/>
  <c r="X900" i="3" l="1"/>
  <c r="Y900" i="3" l="1"/>
  <c r="Z900" i="3" l="1"/>
  <c r="AD942" i="38" l="1"/>
  <c r="AA900" i="3"/>
  <c r="AC900" i="3" l="1"/>
  <c r="H942" i="38"/>
  <c r="AE942" i="38" s="1"/>
  <c r="AB900" i="3"/>
  <c r="AI942" i="38" l="1"/>
  <c r="AH900" i="3" s="1"/>
  <c r="AD900" i="3"/>
  <c r="H900" i="3"/>
  <c r="C901" i="3"/>
  <c r="D901" i="3" l="1"/>
  <c r="E901" i="3" l="1"/>
  <c r="F901" i="3" l="1"/>
  <c r="I901" i="3" l="1"/>
  <c r="AJ943" i="38"/>
  <c r="AI901" i="3" s="1"/>
  <c r="G901" i="3"/>
  <c r="AJ901" i="3" l="1"/>
  <c r="J901" i="3"/>
  <c r="AK901" i="3" l="1"/>
  <c r="K901" i="3"/>
  <c r="L901" i="3" l="1"/>
  <c r="M901" i="3" l="1"/>
  <c r="N901" i="3" l="1"/>
  <c r="AH943" i="38" l="1"/>
  <c r="AG901" i="3" s="1"/>
  <c r="AG943" i="38"/>
  <c r="AF901" i="3" s="1"/>
  <c r="O901" i="3"/>
  <c r="P901" i="3" l="1"/>
  <c r="Q901" i="3" l="1"/>
  <c r="R901" i="3" l="1"/>
  <c r="S901" i="3" l="1"/>
  <c r="T901" i="3" l="1"/>
  <c r="U901" i="3" l="1"/>
  <c r="V901" i="3" l="1"/>
  <c r="W901" i="3" l="1"/>
  <c r="X901" i="3" l="1"/>
  <c r="Y901" i="3" l="1"/>
  <c r="Z901" i="3" l="1"/>
  <c r="AD943" i="38" l="1"/>
  <c r="AA901" i="3"/>
  <c r="AC901" i="3" l="1"/>
  <c r="H943" i="38"/>
  <c r="AE943" i="38" s="1"/>
  <c r="AB901" i="3"/>
  <c r="AI943" i="38" l="1"/>
  <c r="AH901" i="3" s="1"/>
  <c r="AD901" i="3"/>
  <c r="H901" i="3"/>
  <c r="C902" i="3"/>
  <c r="D902" i="3" l="1"/>
  <c r="E902" i="3" l="1"/>
  <c r="F902" i="3" l="1"/>
  <c r="I902" i="3" l="1"/>
  <c r="AJ944" i="38"/>
  <c r="AI902" i="3" s="1"/>
  <c r="G902" i="3"/>
  <c r="AJ902" i="3" l="1"/>
  <c r="J902" i="3"/>
  <c r="AK902" i="3" l="1"/>
  <c r="K902" i="3"/>
  <c r="L902" i="3" l="1"/>
  <c r="M902" i="3" l="1"/>
  <c r="N902" i="3" l="1"/>
  <c r="AG944" i="38" l="1"/>
  <c r="AF902" i="3" s="1"/>
  <c r="AH944" i="38"/>
  <c r="AG902" i="3" s="1"/>
  <c r="O902" i="3"/>
  <c r="P902" i="3" l="1"/>
  <c r="Q902" i="3" l="1"/>
  <c r="R902" i="3" l="1"/>
  <c r="S902" i="3" l="1"/>
  <c r="T902" i="3" l="1"/>
  <c r="U902" i="3" l="1"/>
  <c r="V902" i="3" l="1"/>
  <c r="W902" i="3" l="1"/>
  <c r="X902" i="3" l="1"/>
  <c r="Y902" i="3" l="1"/>
  <c r="Z902" i="3" l="1"/>
  <c r="AD944" i="38" l="1"/>
  <c r="AA902" i="3"/>
  <c r="AC902" i="3" l="1"/>
  <c r="H944" i="38"/>
  <c r="AE944" i="38" s="1"/>
  <c r="AB902" i="3"/>
  <c r="AI944" i="38" l="1"/>
  <c r="AH902" i="3" s="1"/>
  <c r="H902" i="3"/>
  <c r="AD902" i="3"/>
  <c r="C903" i="3"/>
  <c r="D903" i="3" l="1"/>
  <c r="E903" i="3" l="1"/>
  <c r="F903" i="3" l="1"/>
  <c r="I903" i="3" l="1"/>
  <c r="AJ945" i="38"/>
  <c r="AI903" i="3" s="1"/>
  <c r="G903" i="3"/>
  <c r="AJ903" i="3" l="1"/>
  <c r="J903" i="3"/>
  <c r="AK903" i="3" l="1"/>
  <c r="K903" i="3"/>
  <c r="L903" i="3" l="1"/>
  <c r="M903" i="3" l="1"/>
  <c r="N903" i="3" l="1"/>
  <c r="AG945" i="38" l="1"/>
  <c r="AF903" i="3" s="1"/>
  <c r="AH945" i="38"/>
  <c r="AG903" i="3" s="1"/>
  <c r="O903" i="3"/>
  <c r="P903" i="3" l="1"/>
  <c r="Q903" i="3" l="1"/>
  <c r="R903" i="3" l="1"/>
  <c r="S903" i="3" l="1"/>
  <c r="T903" i="3" l="1"/>
  <c r="U903" i="3" l="1"/>
  <c r="V903" i="3" l="1"/>
  <c r="W903" i="3" l="1"/>
  <c r="X903" i="3" l="1"/>
  <c r="Y903" i="3" l="1"/>
  <c r="Z903" i="3" l="1"/>
  <c r="AD945" i="38" l="1"/>
  <c r="AA903" i="3"/>
  <c r="AC903" i="3" l="1"/>
  <c r="H945" i="38"/>
  <c r="AE945" i="38" s="1"/>
  <c r="AB903" i="3"/>
  <c r="AI945" i="38" l="1"/>
  <c r="AH903" i="3" s="1"/>
  <c r="H903" i="3"/>
  <c r="AD903" i="3"/>
  <c r="C904" i="3"/>
  <c r="D904" i="3" l="1"/>
  <c r="E904" i="3" l="1"/>
  <c r="F904" i="3" l="1"/>
  <c r="I904" i="3" l="1"/>
  <c r="AJ946" i="38"/>
  <c r="AI904" i="3" s="1"/>
  <c r="G904" i="3"/>
  <c r="AJ904" i="3" l="1"/>
  <c r="J904" i="3"/>
  <c r="AK904" i="3" l="1"/>
  <c r="K904" i="3"/>
  <c r="L904" i="3" l="1"/>
  <c r="M904" i="3" l="1"/>
  <c r="N904" i="3" l="1"/>
  <c r="AH946" i="38" l="1"/>
  <c r="AG904" i="3" s="1"/>
  <c r="AG946" i="38"/>
  <c r="AF904" i="3" s="1"/>
  <c r="O904" i="3"/>
  <c r="P904" i="3" l="1"/>
  <c r="Q904" i="3" l="1"/>
  <c r="R904" i="3" l="1"/>
  <c r="S904" i="3" l="1"/>
  <c r="T904" i="3" l="1"/>
  <c r="U904" i="3" l="1"/>
  <c r="V904" i="3" l="1"/>
  <c r="W904" i="3" l="1"/>
  <c r="X904" i="3" l="1"/>
  <c r="Y904" i="3" l="1"/>
  <c r="Z904" i="3" l="1"/>
  <c r="AD946" i="38" l="1"/>
  <c r="AA904" i="3"/>
  <c r="AC904" i="3" l="1"/>
  <c r="H946" i="38"/>
  <c r="AE946" i="38" s="1"/>
  <c r="AB904" i="3"/>
  <c r="AI946" i="38" l="1"/>
  <c r="AH904" i="3" s="1"/>
  <c r="AD904" i="3"/>
  <c r="H904" i="3"/>
  <c r="C905" i="3"/>
  <c r="D905" i="3" l="1"/>
  <c r="E905" i="3" l="1"/>
  <c r="F905" i="3" l="1"/>
  <c r="I905" i="3" l="1"/>
  <c r="AJ947" i="38"/>
  <c r="AI905" i="3" s="1"/>
  <c r="G905" i="3"/>
  <c r="AJ905" i="3" l="1"/>
  <c r="J905" i="3"/>
  <c r="AK905" i="3" l="1"/>
  <c r="K905" i="3"/>
  <c r="L905" i="3" l="1"/>
  <c r="M905" i="3" l="1"/>
  <c r="N905" i="3" l="1"/>
  <c r="AH947" i="38" l="1"/>
  <c r="AG905" i="3" s="1"/>
  <c r="AG947" i="38"/>
  <c r="AF905" i="3" s="1"/>
  <c r="O905" i="3"/>
  <c r="P905" i="3" l="1"/>
  <c r="Q905" i="3" l="1"/>
  <c r="R905" i="3" l="1"/>
  <c r="S905" i="3" l="1"/>
  <c r="T905" i="3" l="1"/>
  <c r="U905" i="3" l="1"/>
  <c r="V905" i="3" l="1"/>
  <c r="W905" i="3" l="1"/>
  <c r="X905" i="3" l="1"/>
  <c r="Y905" i="3" l="1"/>
  <c r="Z905" i="3" l="1"/>
  <c r="AD947" i="38" l="1"/>
  <c r="AA905" i="3"/>
  <c r="AC905" i="3" l="1"/>
  <c r="H947" i="38"/>
  <c r="AE947" i="38" s="1"/>
  <c r="AB905" i="3"/>
  <c r="AI947" i="38" l="1"/>
  <c r="AH905" i="3" s="1"/>
  <c r="H905" i="3"/>
  <c r="AD905" i="3"/>
  <c r="C906" i="3"/>
  <c r="D906" i="3" l="1"/>
  <c r="E906" i="3" l="1"/>
  <c r="F906" i="3" l="1"/>
  <c r="I906" i="3" l="1"/>
  <c r="AJ948" i="38"/>
  <c r="AI906" i="3" s="1"/>
  <c r="G906" i="3"/>
  <c r="AJ906" i="3" l="1"/>
  <c r="J906" i="3"/>
  <c r="AK906" i="3" l="1"/>
  <c r="K906" i="3"/>
  <c r="L906" i="3" l="1"/>
  <c r="M906" i="3" l="1"/>
  <c r="N906" i="3" l="1"/>
  <c r="AG948" i="38" l="1"/>
  <c r="AF906" i="3" s="1"/>
  <c r="AH948" i="38"/>
  <c r="AG906" i="3" s="1"/>
  <c r="O906" i="3"/>
  <c r="P906" i="3" l="1"/>
  <c r="Q906" i="3" l="1"/>
  <c r="R906" i="3" l="1"/>
  <c r="S906" i="3" l="1"/>
  <c r="T906" i="3" l="1"/>
  <c r="U906" i="3" l="1"/>
  <c r="V906" i="3" l="1"/>
  <c r="W906" i="3" l="1"/>
  <c r="X906" i="3" l="1"/>
  <c r="Y906" i="3" l="1"/>
  <c r="Z906" i="3" l="1"/>
  <c r="AD948" i="38" l="1"/>
  <c r="AA906" i="3"/>
  <c r="AC906" i="3" l="1"/>
  <c r="H948" i="38"/>
  <c r="AE948" i="38" s="1"/>
  <c r="AB906" i="3"/>
  <c r="AI948" i="38" l="1"/>
  <c r="AH906" i="3" s="1"/>
  <c r="AD906" i="3"/>
  <c r="H906" i="3"/>
  <c r="C907" i="3"/>
  <c r="D907" i="3" l="1"/>
  <c r="E907" i="3" l="1"/>
  <c r="F907" i="3" l="1"/>
  <c r="AJ949" i="38" l="1"/>
  <c r="AI907" i="3" s="1"/>
  <c r="G907" i="3"/>
  <c r="I907" i="3"/>
  <c r="AJ907" i="3" l="1"/>
  <c r="J907" i="3"/>
  <c r="AK907" i="3" l="1"/>
  <c r="K907" i="3"/>
  <c r="L907" i="3" l="1"/>
  <c r="M907" i="3" l="1"/>
  <c r="N907" i="3" l="1"/>
  <c r="AG949" i="38" l="1"/>
  <c r="AF907" i="3" s="1"/>
  <c r="AH949" i="38"/>
  <c r="AG907" i="3" s="1"/>
  <c r="O907" i="3"/>
  <c r="P907" i="3" l="1"/>
  <c r="Q907" i="3" l="1"/>
  <c r="R907" i="3" l="1"/>
  <c r="S907" i="3" l="1"/>
  <c r="T907" i="3" l="1"/>
  <c r="U907" i="3" l="1"/>
  <c r="V907" i="3" l="1"/>
  <c r="W907" i="3" l="1"/>
  <c r="X907" i="3" l="1"/>
  <c r="Y907" i="3" l="1"/>
  <c r="Z907" i="3" l="1"/>
  <c r="AD949" i="38" l="1"/>
  <c r="AA907" i="3"/>
  <c r="AC907" i="3" l="1"/>
  <c r="H949" i="38"/>
  <c r="AE949" i="38" s="1"/>
  <c r="AB907" i="3"/>
  <c r="AI949" i="38" l="1"/>
  <c r="AH907" i="3" s="1"/>
  <c r="AD907" i="3"/>
  <c r="H907" i="3"/>
  <c r="C908" i="3"/>
  <c r="D908" i="3" l="1"/>
  <c r="E908" i="3" l="1"/>
  <c r="F908" i="3" l="1"/>
  <c r="I908" i="3" l="1"/>
  <c r="AJ950" i="38"/>
  <c r="AI908" i="3" s="1"/>
  <c r="G908" i="3"/>
  <c r="AJ908" i="3" l="1"/>
  <c r="J908" i="3"/>
  <c r="AK908" i="3" l="1"/>
  <c r="K908" i="3"/>
  <c r="L908" i="3" l="1"/>
  <c r="M908" i="3" l="1"/>
  <c r="N908" i="3" l="1"/>
  <c r="AH950" i="38" l="1"/>
  <c r="AG908" i="3" s="1"/>
  <c r="AG950" i="38"/>
  <c r="AF908" i="3" s="1"/>
  <c r="O908" i="3"/>
  <c r="P908" i="3" l="1"/>
  <c r="Q908" i="3" l="1"/>
  <c r="R908" i="3" l="1"/>
  <c r="S908" i="3" l="1"/>
  <c r="T908" i="3" l="1"/>
  <c r="U908" i="3" l="1"/>
  <c r="V908" i="3" l="1"/>
  <c r="W908" i="3" l="1"/>
  <c r="X908" i="3" l="1"/>
  <c r="Y908" i="3" l="1"/>
  <c r="Z908" i="3" l="1"/>
  <c r="AD950" i="38" l="1"/>
  <c r="AA908" i="3"/>
  <c r="AC908" i="3" l="1"/>
  <c r="H950" i="38"/>
  <c r="AE950" i="38" s="1"/>
  <c r="AB908" i="3"/>
  <c r="AI950" i="38" l="1"/>
  <c r="AH908" i="3" s="1"/>
  <c r="H908" i="3"/>
  <c r="AD908" i="3"/>
  <c r="C909" i="3"/>
  <c r="D909" i="3" l="1"/>
  <c r="E909" i="3" l="1"/>
  <c r="F909" i="3" l="1"/>
  <c r="I909" i="3" l="1"/>
  <c r="AJ951" i="38"/>
  <c r="AI909" i="3" s="1"/>
  <c r="G909" i="3"/>
  <c r="AJ909" i="3" l="1"/>
  <c r="J909" i="3"/>
  <c r="AK909" i="3" l="1"/>
  <c r="K909" i="3"/>
  <c r="L909" i="3" l="1"/>
  <c r="M909" i="3" l="1"/>
  <c r="N909" i="3" l="1"/>
  <c r="AH951" i="38" l="1"/>
  <c r="AG909" i="3" s="1"/>
  <c r="AG951" i="38"/>
  <c r="AF909" i="3" s="1"/>
  <c r="O909" i="3"/>
  <c r="P909" i="3" l="1"/>
  <c r="Q909" i="3" l="1"/>
  <c r="R909" i="3" l="1"/>
  <c r="S909" i="3" l="1"/>
  <c r="T909" i="3" l="1"/>
  <c r="U909" i="3" l="1"/>
  <c r="V909" i="3" l="1"/>
  <c r="W909" i="3" l="1"/>
  <c r="X909" i="3" l="1"/>
  <c r="Y909" i="3" l="1"/>
  <c r="Z909" i="3" l="1"/>
  <c r="AD951" i="38" l="1"/>
  <c r="AA909" i="3"/>
  <c r="AC909" i="3" l="1"/>
  <c r="H951" i="38"/>
  <c r="AE951" i="38" s="1"/>
  <c r="AB909" i="3"/>
  <c r="AI951" i="38" l="1"/>
  <c r="AH909" i="3" s="1"/>
  <c r="H909" i="3"/>
  <c r="AD909" i="3"/>
  <c r="C910" i="3"/>
  <c r="D910" i="3" l="1"/>
  <c r="E910" i="3" l="1"/>
  <c r="F910" i="3" l="1"/>
  <c r="I910" i="3" l="1"/>
  <c r="AJ952" i="38"/>
  <c r="AI910" i="3" s="1"/>
  <c r="G910" i="3"/>
  <c r="AJ910" i="3" l="1"/>
  <c r="J910" i="3"/>
  <c r="AK910" i="3" l="1"/>
  <c r="K910" i="3"/>
  <c r="L910" i="3" l="1"/>
  <c r="M910" i="3" l="1"/>
  <c r="N910" i="3" l="1"/>
  <c r="AG952" i="38" l="1"/>
  <c r="AF910" i="3" s="1"/>
  <c r="AH952" i="38"/>
  <c r="AG910" i="3" s="1"/>
  <c r="O910" i="3"/>
  <c r="P910" i="3" l="1"/>
  <c r="Q910" i="3" l="1"/>
  <c r="R910" i="3" l="1"/>
  <c r="S910" i="3" l="1"/>
  <c r="T910" i="3" l="1"/>
  <c r="U910" i="3" l="1"/>
  <c r="V910" i="3" l="1"/>
  <c r="W910" i="3" l="1"/>
  <c r="X910" i="3" l="1"/>
  <c r="Y910" i="3" l="1"/>
  <c r="Z910" i="3" l="1"/>
  <c r="AD952" i="38" l="1"/>
  <c r="AA910" i="3"/>
  <c r="AC910" i="3" l="1"/>
  <c r="H952" i="38"/>
  <c r="AE952" i="38" s="1"/>
  <c r="AB910" i="3"/>
  <c r="AI952" i="38" l="1"/>
  <c r="AH910" i="3" s="1"/>
  <c r="H910" i="3"/>
  <c r="AD910" i="3"/>
  <c r="C911" i="3"/>
  <c r="D911" i="3" l="1"/>
  <c r="E911" i="3" l="1"/>
  <c r="F911" i="3" l="1"/>
  <c r="I911" i="3" l="1"/>
  <c r="AJ953" i="38"/>
  <c r="AI911" i="3" s="1"/>
  <c r="G911" i="3"/>
  <c r="AJ911" i="3" l="1"/>
  <c r="J911" i="3"/>
  <c r="AK911" i="3" l="1"/>
  <c r="K911" i="3"/>
  <c r="L911" i="3" l="1"/>
  <c r="M911" i="3" l="1"/>
  <c r="N911" i="3" l="1"/>
  <c r="AG953" i="38" l="1"/>
  <c r="AF911" i="3" s="1"/>
  <c r="AH953" i="38"/>
  <c r="AG911" i="3" s="1"/>
  <c r="O911" i="3"/>
  <c r="P911" i="3" l="1"/>
  <c r="Q911" i="3" l="1"/>
  <c r="R911" i="3" l="1"/>
  <c r="S911" i="3" l="1"/>
  <c r="T911" i="3" l="1"/>
  <c r="U911" i="3" l="1"/>
  <c r="V911" i="3" l="1"/>
  <c r="W911" i="3" l="1"/>
  <c r="X911" i="3" l="1"/>
  <c r="Y911" i="3" l="1"/>
  <c r="Z911" i="3" l="1"/>
  <c r="AD953" i="38" l="1"/>
  <c r="AA911" i="3"/>
  <c r="AC911" i="3" l="1"/>
  <c r="H953" i="38"/>
  <c r="AE953" i="38" s="1"/>
  <c r="AB911" i="3"/>
  <c r="AI953" i="38" l="1"/>
  <c r="AH911" i="3" s="1"/>
  <c r="AD911" i="3"/>
  <c r="H911" i="3"/>
  <c r="C912" i="3"/>
  <c r="D912" i="3" l="1"/>
  <c r="E912" i="3" l="1"/>
  <c r="F912" i="3" l="1"/>
  <c r="I912" i="3" l="1"/>
  <c r="AJ954" i="38"/>
  <c r="AI912" i="3" s="1"/>
  <c r="G912" i="3"/>
  <c r="AJ912" i="3" l="1"/>
  <c r="J912" i="3"/>
  <c r="AK912" i="3" l="1"/>
  <c r="K912" i="3"/>
  <c r="L912" i="3" l="1"/>
  <c r="M912" i="3" l="1"/>
  <c r="N912" i="3" l="1"/>
  <c r="AH954" i="38" l="1"/>
  <c r="AG912" i="3" s="1"/>
  <c r="AG954" i="38"/>
  <c r="AF912" i="3" s="1"/>
  <c r="O912" i="3"/>
  <c r="P912" i="3" l="1"/>
  <c r="Q912" i="3" l="1"/>
  <c r="R912" i="3" l="1"/>
  <c r="S912" i="3" l="1"/>
  <c r="T912" i="3" l="1"/>
  <c r="U912" i="3" l="1"/>
  <c r="V912" i="3" l="1"/>
  <c r="W912" i="3" l="1"/>
  <c r="X912" i="3" l="1"/>
  <c r="Y912" i="3" l="1"/>
  <c r="Z912" i="3" l="1"/>
  <c r="AD954" i="38" l="1"/>
  <c r="AA912" i="3"/>
  <c r="AC912" i="3" l="1"/>
  <c r="H954" i="38"/>
  <c r="AE954" i="38" s="1"/>
  <c r="AB912" i="3"/>
  <c r="AI954" i="38" l="1"/>
  <c r="AH912" i="3" s="1"/>
  <c r="H912" i="3"/>
  <c r="AD912" i="3"/>
  <c r="C913" i="3"/>
  <c r="D913" i="3" l="1"/>
  <c r="E913" i="3" l="1"/>
  <c r="F913" i="3" l="1"/>
  <c r="I913" i="3" l="1"/>
  <c r="AJ955" i="38"/>
  <c r="AI913" i="3" s="1"/>
  <c r="G913" i="3"/>
  <c r="AJ913" i="3" l="1"/>
  <c r="J913" i="3"/>
  <c r="AK913" i="3" l="1"/>
  <c r="K913" i="3"/>
  <c r="L913" i="3" l="1"/>
  <c r="M913" i="3" l="1"/>
  <c r="N913" i="3" l="1"/>
  <c r="AH955" i="38" l="1"/>
  <c r="AG913" i="3" s="1"/>
  <c r="AG955" i="38"/>
  <c r="AF913" i="3" s="1"/>
  <c r="O913" i="3"/>
  <c r="P913" i="3" l="1"/>
  <c r="Q913" i="3" l="1"/>
  <c r="R913" i="3" l="1"/>
  <c r="S913" i="3" l="1"/>
  <c r="T913" i="3" l="1"/>
  <c r="U913" i="3" l="1"/>
  <c r="V913" i="3" l="1"/>
  <c r="W913" i="3" l="1"/>
  <c r="X913" i="3" l="1"/>
  <c r="Y913" i="3" l="1"/>
  <c r="Z913" i="3" l="1"/>
  <c r="AD955" i="38" l="1"/>
  <c r="AA913" i="3"/>
  <c r="AC913" i="3" l="1"/>
  <c r="H955" i="38"/>
  <c r="AE955" i="38" s="1"/>
  <c r="AB913" i="3"/>
  <c r="AI955" i="38" l="1"/>
  <c r="AH913" i="3" s="1"/>
  <c r="H913" i="3"/>
  <c r="AD913" i="3"/>
  <c r="C914" i="3"/>
  <c r="D914" i="3" l="1"/>
  <c r="E914" i="3" l="1"/>
  <c r="F914" i="3" l="1"/>
  <c r="I914" i="3" l="1"/>
  <c r="AJ956" i="38"/>
  <c r="AI914" i="3" s="1"/>
  <c r="G914" i="3"/>
  <c r="AJ914" i="3" l="1"/>
  <c r="J914" i="3"/>
  <c r="AK914" i="3" l="1"/>
  <c r="K914" i="3"/>
  <c r="L914" i="3" l="1"/>
  <c r="M914" i="3" l="1"/>
  <c r="N914" i="3" l="1"/>
  <c r="AG956" i="38" l="1"/>
  <c r="AF914" i="3" s="1"/>
  <c r="AH956" i="38"/>
  <c r="AG914" i="3" s="1"/>
  <c r="O914" i="3"/>
  <c r="P914" i="3" l="1"/>
  <c r="Q914" i="3" l="1"/>
  <c r="R914" i="3" l="1"/>
  <c r="S914" i="3" l="1"/>
  <c r="T914" i="3" l="1"/>
  <c r="U914" i="3" l="1"/>
  <c r="V914" i="3" l="1"/>
  <c r="W914" i="3" l="1"/>
  <c r="X914" i="3" l="1"/>
  <c r="Y914" i="3" l="1"/>
  <c r="Z914" i="3" l="1"/>
  <c r="AD956" i="38" l="1"/>
  <c r="AA914" i="3"/>
  <c r="AC914" i="3" l="1"/>
  <c r="H956" i="38"/>
  <c r="AE956" i="38" s="1"/>
  <c r="AB914" i="3"/>
  <c r="AI956" i="38" l="1"/>
  <c r="AH914" i="3" s="1"/>
  <c r="H914" i="3"/>
  <c r="AD914" i="3"/>
  <c r="C915" i="3"/>
  <c r="D915" i="3" l="1"/>
  <c r="E915" i="3" l="1"/>
  <c r="F915" i="3" l="1"/>
  <c r="I915" i="3" l="1"/>
  <c r="AJ957" i="38"/>
  <c r="AI915" i="3" s="1"/>
  <c r="G915" i="3"/>
  <c r="AJ915" i="3" l="1"/>
  <c r="J915" i="3"/>
  <c r="AK915" i="3" l="1"/>
  <c r="K915" i="3"/>
  <c r="L915" i="3" l="1"/>
  <c r="M915" i="3" l="1"/>
  <c r="N915" i="3" l="1"/>
  <c r="AG957" i="38" l="1"/>
  <c r="AF915" i="3" s="1"/>
  <c r="AH957" i="38"/>
  <c r="AG915" i="3" s="1"/>
  <c r="O915" i="3"/>
  <c r="P915" i="3" l="1"/>
  <c r="Q915" i="3" l="1"/>
  <c r="R915" i="3" l="1"/>
  <c r="S915" i="3" l="1"/>
  <c r="T915" i="3" l="1"/>
  <c r="U915" i="3" l="1"/>
  <c r="V915" i="3" l="1"/>
  <c r="W915" i="3" l="1"/>
  <c r="X915" i="3" l="1"/>
  <c r="Y915" i="3" l="1"/>
  <c r="Z915" i="3" l="1"/>
  <c r="AD957" i="38" l="1"/>
  <c r="AA915" i="3"/>
  <c r="AC915" i="3" l="1"/>
  <c r="H957" i="38"/>
  <c r="AE957" i="38" s="1"/>
  <c r="AB915" i="3"/>
  <c r="AI957" i="38" l="1"/>
  <c r="AH915" i="3" s="1"/>
  <c r="AD915" i="3"/>
  <c r="H915" i="3"/>
  <c r="C916" i="3"/>
  <c r="D916" i="3" l="1"/>
  <c r="E916" i="3" l="1"/>
  <c r="F916" i="3" l="1"/>
  <c r="I916" i="3" l="1"/>
  <c r="AJ958" i="38"/>
  <c r="AI916" i="3" s="1"/>
  <c r="G916" i="3"/>
  <c r="AJ916" i="3" l="1"/>
  <c r="J916" i="3"/>
  <c r="AK916" i="3" l="1"/>
  <c r="K916" i="3"/>
  <c r="L916" i="3" l="1"/>
  <c r="M916" i="3" l="1"/>
  <c r="N916" i="3" l="1"/>
  <c r="AH958" i="38" l="1"/>
  <c r="AG916" i="3" s="1"/>
  <c r="AG958" i="38"/>
  <c r="AF916" i="3" s="1"/>
  <c r="O916" i="3"/>
  <c r="P916" i="3" l="1"/>
  <c r="Q916" i="3" l="1"/>
  <c r="R916" i="3" l="1"/>
  <c r="S916" i="3" l="1"/>
  <c r="T916" i="3" l="1"/>
  <c r="U916" i="3" l="1"/>
  <c r="V916" i="3" l="1"/>
  <c r="W916" i="3" l="1"/>
  <c r="X916" i="3" l="1"/>
  <c r="Y916" i="3" l="1"/>
  <c r="Z916" i="3" l="1"/>
  <c r="AD958" i="38" l="1"/>
  <c r="AA916" i="3"/>
  <c r="AC916" i="3" l="1"/>
  <c r="H958" i="38"/>
  <c r="AE958" i="38" s="1"/>
  <c r="AB916" i="3"/>
  <c r="AI958" i="38" l="1"/>
  <c r="AH916" i="3" s="1"/>
  <c r="H916" i="3"/>
  <c r="AD916" i="3"/>
  <c r="C917" i="3"/>
  <c r="D917" i="3" l="1"/>
  <c r="E917" i="3" l="1"/>
  <c r="F917" i="3" l="1"/>
  <c r="I917" i="3" l="1"/>
  <c r="AJ959" i="38"/>
  <c r="AI917" i="3" s="1"/>
  <c r="G917" i="3"/>
  <c r="AJ917" i="3" l="1"/>
  <c r="J917" i="3"/>
  <c r="AK917" i="3" l="1"/>
  <c r="K917" i="3"/>
  <c r="L917" i="3" l="1"/>
  <c r="M917" i="3" l="1"/>
  <c r="N917" i="3" l="1"/>
  <c r="AH959" i="38" l="1"/>
  <c r="AG917" i="3" s="1"/>
  <c r="AG959" i="38"/>
  <c r="AF917" i="3" s="1"/>
  <c r="O917" i="3"/>
  <c r="P917" i="3" l="1"/>
  <c r="Q917" i="3" l="1"/>
  <c r="R917" i="3" l="1"/>
  <c r="S917" i="3" l="1"/>
  <c r="T917" i="3" l="1"/>
  <c r="U917" i="3" l="1"/>
  <c r="V917" i="3" l="1"/>
  <c r="W917" i="3" l="1"/>
  <c r="X917" i="3" l="1"/>
  <c r="Y917" i="3" l="1"/>
  <c r="Z917" i="3" l="1"/>
  <c r="AD959" i="38" l="1"/>
  <c r="AA917" i="3"/>
  <c r="AC917" i="3" l="1"/>
  <c r="H959" i="38"/>
  <c r="AE959" i="38" s="1"/>
  <c r="AB917" i="3"/>
  <c r="AI959" i="38" l="1"/>
  <c r="AH917" i="3" s="1"/>
  <c r="H917" i="3"/>
  <c r="AD917" i="3"/>
  <c r="C918" i="3"/>
  <c r="D918" i="3" l="1"/>
  <c r="E918" i="3" l="1"/>
  <c r="F918" i="3" l="1"/>
  <c r="I918" i="3" l="1"/>
  <c r="AJ960" i="38"/>
  <c r="AI918" i="3" s="1"/>
  <c r="G918" i="3"/>
  <c r="AJ918" i="3" l="1"/>
  <c r="J918" i="3"/>
  <c r="AK918" i="3" l="1"/>
  <c r="K918" i="3"/>
  <c r="L918" i="3" l="1"/>
  <c r="M918" i="3" l="1"/>
  <c r="N918" i="3" l="1"/>
  <c r="AH960" i="38" l="1"/>
  <c r="AG918" i="3" s="1"/>
  <c r="AG960" i="38"/>
  <c r="AF918" i="3" s="1"/>
  <c r="O918" i="3"/>
  <c r="P918" i="3" l="1"/>
  <c r="Q918" i="3" l="1"/>
  <c r="R918" i="3" l="1"/>
  <c r="S918" i="3" l="1"/>
  <c r="T918" i="3" l="1"/>
  <c r="U918" i="3" l="1"/>
  <c r="V918" i="3" l="1"/>
  <c r="W918" i="3" l="1"/>
  <c r="X918" i="3" l="1"/>
  <c r="Y918" i="3" l="1"/>
  <c r="Z918" i="3" l="1"/>
  <c r="AD960" i="38" l="1"/>
  <c r="AA918" i="3"/>
  <c r="AC918" i="3" l="1"/>
  <c r="H960" i="38"/>
  <c r="AE960" i="38" s="1"/>
  <c r="AB918" i="3"/>
  <c r="AI960" i="38" l="1"/>
  <c r="AH918" i="3" s="1"/>
  <c r="AD918" i="3"/>
  <c r="H918" i="3"/>
  <c r="C919" i="3"/>
  <c r="D919" i="3" l="1"/>
  <c r="E919" i="3" l="1"/>
  <c r="F919" i="3" l="1"/>
  <c r="AJ961" i="38" l="1"/>
  <c r="AI919" i="3" s="1"/>
  <c r="G919" i="3"/>
  <c r="I919" i="3"/>
  <c r="AJ919" i="3" l="1"/>
  <c r="J919" i="3"/>
  <c r="AK919" i="3" l="1"/>
  <c r="K919" i="3"/>
  <c r="L919" i="3" l="1"/>
  <c r="M919" i="3" l="1"/>
  <c r="N919" i="3" l="1"/>
  <c r="AG961" i="38" l="1"/>
  <c r="AF919" i="3" s="1"/>
  <c r="AH961" i="38"/>
  <c r="AG919" i="3" s="1"/>
  <c r="O919" i="3"/>
  <c r="P919" i="3" l="1"/>
  <c r="Q919" i="3" l="1"/>
  <c r="R919" i="3" l="1"/>
  <c r="S919" i="3" l="1"/>
  <c r="T919" i="3" l="1"/>
  <c r="U919" i="3" l="1"/>
  <c r="V919" i="3" l="1"/>
  <c r="W919" i="3" l="1"/>
  <c r="X919" i="3" l="1"/>
  <c r="Y919" i="3" l="1"/>
  <c r="Z919" i="3" l="1"/>
  <c r="AD961" i="38" l="1"/>
  <c r="AA919" i="3"/>
  <c r="AC919" i="3" l="1"/>
  <c r="H961" i="38"/>
  <c r="AE961" i="38" s="1"/>
  <c r="AB919" i="3"/>
  <c r="AI961" i="38" l="1"/>
  <c r="AH919" i="3" s="1"/>
  <c r="AD919" i="3"/>
  <c r="H919" i="3"/>
  <c r="C920" i="3"/>
  <c r="D920" i="3" l="1"/>
  <c r="E920" i="3" l="1"/>
  <c r="F920" i="3" l="1"/>
  <c r="I920" i="3" l="1"/>
  <c r="AJ962" i="38"/>
  <c r="AI920" i="3" s="1"/>
  <c r="G920" i="3"/>
  <c r="AJ920" i="3" l="1"/>
  <c r="J920" i="3"/>
  <c r="AK920" i="3" l="1"/>
  <c r="K920" i="3"/>
  <c r="L920" i="3" l="1"/>
  <c r="M920" i="3" l="1"/>
  <c r="N920" i="3" l="1"/>
  <c r="AH962" i="38" l="1"/>
  <c r="AG920" i="3" s="1"/>
  <c r="AG962" i="38"/>
  <c r="AF920" i="3" s="1"/>
  <c r="O920" i="3"/>
  <c r="P920" i="3" l="1"/>
  <c r="Q920" i="3" l="1"/>
  <c r="R920" i="3" l="1"/>
  <c r="S920" i="3" l="1"/>
  <c r="T920" i="3" l="1"/>
  <c r="U920" i="3" l="1"/>
  <c r="V920" i="3" l="1"/>
  <c r="W920" i="3" l="1"/>
  <c r="X920" i="3" l="1"/>
  <c r="Y920" i="3" l="1"/>
  <c r="Z920" i="3" l="1"/>
  <c r="AD962" i="38" l="1"/>
  <c r="AA920" i="3"/>
  <c r="AC920" i="3" l="1"/>
  <c r="H962" i="38"/>
  <c r="AE962" i="38" s="1"/>
  <c r="AB920" i="3"/>
  <c r="AI962" i="38" l="1"/>
  <c r="AH920" i="3" s="1"/>
  <c r="AD920" i="3"/>
  <c r="H920" i="3"/>
  <c r="C921" i="3"/>
  <c r="D921" i="3" l="1"/>
  <c r="E921" i="3" l="1"/>
  <c r="F921" i="3" l="1"/>
  <c r="I921" i="3" l="1"/>
  <c r="AJ963" i="38"/>
  <c r="AI921" i="3" s="1"/>
  <c r="G921" i="3"/>
  <c r="AJ921" i="3" l="1"/>
  <c r="J921" i="3"/>
  <c r="AK921" i="3" l="1"/>
  <c r="K921" i="3"/>
  <c r="L921" i="3" l="1"/>
  <c r="M921" i="3" l="1"/>
  <c r="N921" i="3" l="1"/>
  <c r="AH963" i="38" l="1"/>
  <c r="AG921" i="3" s="1"/>
  <c r="AG963" i="38"/>
  <c r="AF921" i="3" s="1"/>
  <c r="O921" i="3"/>
  <c r="P921" i="3" l="1"/>
  <c r="Q921" i="3" l="1"/>
  <c r="R921" i="3" l="1"/>
  <c r="S921" i="3" l="1"/>
  <c r="T921" i="3" l="1"/>
  <c r="U921" i="3" l="1"/>
  <c r="V921" i="3" l="1"/>
  <c r="W921" i="3" l="1"/>
  <c r="X921" i="3" l="1"/>
  <c r="Y921" i="3" l="1"/>
  <c r="Z921" i="3" l="1"/>
  <c r="AD963" i="38" l="1"/>
  <c r="AA921" i="3"/>
  <c r="AC921" i="3" l="1"/>
  <c r="H963" i="38"/>
  <c r="AE963" i="38" s="1"/>
  <c r="AB921" i="3"/>
  <c r="AI963" i="38" l="1"/>
  <c r="AH921" i="3" s="1"/>
  <c r="H921" i="3"/>
  <c r="AD921" i="3"/>
  <c r="C922" i="3"/>
  <c r="D922" i="3" l="1"/>
  <c r="E922" i="3" l="1"/>
  <c r="F922" i="3" l="1"/>
  <c r="I922" i="3" l="1"/>
  <c r="AJ964" i="38"/>
  <c r="AI922" i="3" s="1"/>
  <c r="G922" i="3"/>
  <c r="AJ922" i="3" l="1"/>
  <c r="J922" i="3"/>
  <c r="AK922" i="3" l="1"/>
  <c r="K922" i="3"/>
  <c r="L922" i="3" l="1"/>
  <c r="M922" i="3" l="1"/>
  <c r="N922" i="3" l="1"/>
  <c r="AG964" i="38" l="1"/>
  <c r="AF922" i="3" s="1"/>
  <c r="AH964" i="38"/>
  <c r="AG922" i="3" s="1"/>
  <c r="O922" i="3"/>
  <c r="P922" i="3" l="1"/>
  <c r="Q922" i="3" l="1"/>
  <c r="R922" i="3" l="1"/>
  <c r="S922" i="3" l="1"/>
  <c r="T922" i="3" l="1"/>
  <c r="U922" i="3" l="1"/>
  <c r="V922" i="3" l="1"/>
  <c r="W922" i="3" l="1"/>
  <c r="X922" i="3" l="1"/>
  <c r="Y922" i="3" l="1"/>
  <c r="Z922" i="3" l="1"/>
  <c r="AD964" i="38" l="1"/>
  <c r="AA922" i="3"/>
  <c r="AC922" i="3" l="1"/>
  <c r="H964" i="38"/>
  <c r="AE964" i="38" s="1"/>
  <c r="AB922" i="3"/>
  <c r="AI964" i="38" l="1"/>
  <c r="AH922" i="3" s="1"/>
  <c r="H922" i="3"/>
  <c r="AD922" i="3"/>
  <c r="C923" i="3"/>
  <c r="D923" i="3" l="1"/>
  <c r="E923" i="3" l="1"/>
  <c r="F923" i="3" l="1"/>
  <c r="I923" i="3" l="1"/>
  <c r="AJ965" i="38"/>
  <c r="AI923" i="3" s="1"/>
  <c r="G923" i="3"/>
  <c r="AJ923" i="3" l="1"/>
  <c r="J923" i="3"/>
  <c r="AK923" i="3" l="1"/>
  <c r="K923" i="3"/>
  <c r="L923" i="3" l="1"/>
  <c r="M923" i="3" l="1"/>
  <c r="N923" i="3" l="1"/>
  <c r="AG965" i="38" l="1"/>
  <c r="AF923" i="3" s="1"/>
  <c r="AH965" i="38"/>
  <c r="AG923" i="3" s="1"/>
  <c r="O923" i="3"/>
  <c r="P923" i="3" l="1"/>
  <c r="Q923" i="3" l="1"/>
  <c r="R923" i="3" l="1"/>
  <c r="S923" i="3" l="1"/>
  <c r="T923" i="3" l="1"/>
  <c r="U923" i="3" l="1"/>
  <c r="V923" i="3" l="1"/>
  <c r="W923" i="3" l="1"/>
  <c r="X923" i="3" l="1"/>
  <c r="Y923" i="3" l="1"/>
  <c r="Z923" i="3" l="1"/>
  <c r="AD965" i="38" l="1"/>
  <c r="AA923" i="3"/>
  <c r="AC923" i="3" l="1"/>
  <c r="H965" i="38"/>
  <c r="AE965" i="38" s="1"/>
  <c r="AB923" i="3"/>
  <c r="AI965" i="38" l="1"/>
  <c r="AH923" i="3" s="1"/>
  <c r="AD923" i="3"/>
  <c r="H923" i="3"/>
  <c r="C924" i="3"/>
  <c r="D924" i="3" l="1"/>
  <c r="E924" i="3" l="1"/>
  <c r="F924" i="3" l="1"/>
  <c r="I924" i="3" l="1"/>
  <c r="AJ966" i="38"/>
  <c r="AI924" i="3" s="1"/>
  <c r="G924" i="3"/>
  <c r="AJ924" i="3" l="1"/>
  <c r="J924" i="3"/>
  <c r="AK924" i="3" l="1"/>
  <c r="K924" i="3"/>
  <c r="L924" i="3" l="1"/>
  <c r="M924" i="3" l="1"/>
  <c r="N924" i="3" l="1"/>
  <c r="AH966" i="38" l="1"/>
  <c r="AG924" i="3" s="1"/>
  <c r="AG966" i="38"/>
  <c r="AF924" i="3" s="1"/>
  <c r="O924" i="3"/>
  <c r="P924" i="3" l="1"/>
  <c r="Q924" i="3" l="1"/>
  <c r="R924" i="3" l="1"/>
  <c r="S924" i="3" l="1"/>
  <c r="T924" i="3" l="1"/>
  <c r="U924" i="3" l="1"/>
  <c r="V924" i="3" l="1"/>
  <c r="W924" i="3" l="1"/>
  <c r="X924" i="3" l="1"/>
  <c r="Y924" i="3" l="1"/>
  <c r="Z924" i="3" l="1"/>
  <c r="AD966" i="38" l="1"/>
  <c r="AA924" i="3"/>
  <c r="AC924" i="3" l="1"/>
  <c r="H966" i="38"/>
  <c r="AE966" i="38" s="1"/>
  <c r="AB924" i="3"/>
  <c r="AI966" i="38" l="1"/>
  <c r="AH924" i="3" s="1"/>
  <c r="AD924" i="3"/>
  <c r="H924" i="3"/>
  <c r="C925" i="3"/>
  <c r="D925" i="3" l="1"/>
  <c r="E925" i="3" l="1"/>
  <c r="F925" i="3" l="1"/>
  <c r="I925" i="3" l="1"/>
  <c r="AJ967" i="38"/>
  <c r="AI925" i="3" s="1"/>
  <c r="G925" i="3"/>
  <c r="AJ925" i="3" l="1"/>
  <c r="J925" i="3"/>
  <c r="AK925" i="3" l="1"/>
  <c r="K925" i="3"/>
  <c r="L925" i="3" l="1"/>
  <c r="M925" i="3" l="1"/>
  <c r="N925" i="3" l="1"/>
  <c r="AH967" i="38" l="1"/>
  <c r="AG925" i="3" s="1"/>
  <c r="AG967" i="38"/>
  <c r="AF925" i="3" s="1"/>
  <c r="O925" i="3"/>
  <c r="P925" i="3" l="1"/>
  <c r="Q925" i="3" l="1"/>
  <c r="R925" i="3" l="1"/>
  <c r="S925" i="3" l="1"/>
  <c r="T925" i="3" l="1"/>
  <c r="U925" i="3" l="1"/>
  <c r="V925" i="3" l="1"/>
  <c r="W925" i="3" l="1"/>
  <c r="X925" i="3" l="1"/>
  <c r="Y925" i="3" l="1"/>
  <c r="Z925" i="3" l="1"/>
  <c r="AD967" i="38" l="1"/>
  <c r="AA925" i="3"/>
  <c r="AC925" i="3" l="1"/>
  <c r="H967" i="38"/>
  <c r="AE967" i="38" s="1"/>
  <c r="AB925" i="3"/>
  <c r="AI967" i="38" l="1"/>
  <c r="AH925" i="3" s="1"/>
  <c r="AD925" i="3"/>
  <c r="H925" i="3"/>
  <c r="C926" i="3"/>
  <c r="D926" i="3" l="1"/>
  <c r="E926" i="3" l="1"/>
  <c r="F926" i="3" l="1"/>
  <c r="I926" i="3" l="1"/>
  <c r="AJ968" i="38"/>
  <c r="AI926" i="3" s="1"/>
  <c r="G926" i="3"/>
  <c r="AJ926" i="3" l="1"/>
  <c r="J926" i="3"/>
  <c r="AK926" i="3" l="1"/>
  <c r="K926" i="3"/>
  <c r="L926" i="3" l="1"/>
  <c r="M926" i="3" l="1"/>
  <c r="N926" i="3" l="1"/>
  <c r="AG968" i="38" l="1"/>
  <c r="AF926" i="3" s="1"/>
  <c r="AH968" i="38"/>
  <c r="AG926" i="3" s="1"/>
  <c r="O926" i="3"/>
  <c r="P926" i="3" l="1"/>
  <c r="Q926" i="3" l="1"/>
  <c r="R926" i="3" l="1"/>
  <c r="S926" i="3" l="1"/>
  <c r="T926" i="3" l="1"/>
  <c r="U926" i="3" l="1"/>
  <c r="V926" i="3" l="1"/>
  <c r="W926" i="3" l="1"/>
  <c r="X926" i="3" l="1"/>
  <c r="Y926" i="3" l="1"/>
  <c r="Z926" i="3" l="1"/>
  <c r="AD968" i="38" l="1"/>
  <c r="AA926" i="3"/>
  <c r="AC926" i="3" l="1"/>
  <c r="H968" i="38"/>
  <c r="AE968" i="38" s="1"/>
  <c r="AB926" i="3"/>
  <c r="AI968" i="38" l="1"/>
  <c r="AH926" i="3" s="1"/>
  <c r="H926" i="3"/>
  <c r="AD926" i="3"/>
  <c r="C927" i="3"/>
  <c r="D927" i="3" l="1"/>
  <c r="E927" i="3" l="1"/>
  <c r="F927" i="3" l="1"/>
  <c r="AJ969" i="38" l="1"/>
  <c r="AI927" i="3" s="1"/>
  <c r="G927" i="3"/>
  <c r="I927" i="3"/>
  <c r="AJ927" i="3" l="1"/>
  <c r="J927" i="3"/>
  <c r="AK927" i="3" l="1"/>
  <c r="K927" i="3"/>
  <c r="L927" i="3" l="1"/>
  <c r="M927" i="3" l="1"/>
  <c r="N927" i="3" l="1"/>
  <c r="AG969" i="38" l="1"/>
  <c r="AF927" i="3" s="1"/>
  <c r="AH969" i="38"/>
  <c r="AG927" i="3" s="1"/>
  <c r="O927" i="3"/>
  <c r="P927" i="3" l="1"/>
  <c r="Q927" i="3" l="1"/>
  <c r="R927" i="3" l="1"/>
  <c r="S927" i="3" l="1"/>
  <c r="T927" i="3" l="1"/>
  <c r="U927" i="3" l="1"/>
  <c r="V927" i="3" l="1"/>
  <c r="W927" i="3" l="1"/>
  <c r="X927" i="3" l="1"/>
  <c r="Y927" i="3" l="1"/>
  <c r="Z927" i="3" l="1"/>
  <c r="AD969" i="38" l="1"/>
  <c r="AA927" i="3"/>
  <c r="AC927" i="3" l="1"/>
  <c r="H969" i="38"/>
  <c r="AE969" i="38" s="1"/>
  <c r="AB927" i="3"/>
  <c r="AI969" i="38" l="1"/>
  <c r="AH927" i="3" s="1"/>
  <c r="H927" i="3"/>
  <c r="AD927" i="3"/>
  <c r="C928" i="3"/>
  <c r="D928" i="3" l="1"/>
  <c r="E928" i="3" l="1"/>
  <c r="F928" i="3" l="1"/>
  <c r="I928" i="3" l="1"/>
  <c r="AJ970" i="38"/>
  <c r="AI928" i="3" s="1"/>
  <c r="G928" i="3"/>
  <c r="AJ928" i="3" l="1"/>
  <c r="J928" i="3"/>
  <c r="AK928" i="3" l="1"/>
  <c r="K928" i="3"/>
  <c r="L928" i="3" l="1"/>
  <c r="M928" i="3" l="1"/>
  <c r="N928" i="3" l="1"/>
  <c r="AH970" i="38" l="1"/>
  <c r="AG928" i="3" s="1"/>
  <c r="AG970" i="38"/>
  <c r="AF928" i="3" s="1"/>
  <c r="O928" i="3"/>
  <c r="P928" i="3" l="1"/>
  <c r="Q928" i="3" l="1"/>
  <c r="R928" i="3" l="1"/>
  <c r="S928" i="3" l="1"/>
  <c r="T928" i="3" l="1"/>
  <c r="U928" i="3" l="1"/>
  <c r="V928" i="3" l="1"/>
  <c r="W928" i="3" l="1"/>
  <c r="X928" i="3" l="1"/>
  <c r="Y928" i="3" l="1"/>
  <c r="Z928" i="3" l="1"/>
  <c r="AD970" i="38" l="1"/>
  <c r="AA928" i="3"/>
  <c r="AC928" i="3" l="1"/>
  <c r="H970" i="38"/>
  <c r="AE970" i="38" s="1"/>
  <c r="AB928" i="3"/>
  <c r="AI970" i="38" l="1"/>
  <c r="AH928" i="3" s="1"/>
  <c r="AD928" i="3"/>
  <c r="H928" i="3"/>
  <c r="C929" i="3"/>
  <c r="D929" i="3" l="1"/>
  <c r="E929" i="3" l="1"/>
  <c r="F929" i="3" l="1"/>
  <c r="I929" i="3" l="1"/>
  <c r="AJ971" i="38"/>
  <c r="AI929" i="3" s="1"/>
  <c r="G929" i="3"/>
  <c r="AJ929" i="3" l="1"/>
  <c r="J929" i="3"/>
  <c r="AK929" i="3" l="1"/>
  <c r="K929" i="3"/>
  <c r="L929" i="3" l="1"/>
  <c r="M929" i="3" l="1"/>
  <c r="N929" i="3" l="1"/>
  <c r="AH971" i="38" l="1"/>
  <c r="AG929" i="3" s="1"/>
  <c r="AG971" i="38"/>
  <c r="AF929" i="3" s="1"/>
  <c r="O929" i="3"/>
  <c r="P929" i="3" l="1"/>
  <c r="Q929" i="3" l="1"/>
  <c r="R929" i="3" l="1"/>
  <c r="S929" i="3" l="1"/>
  <c r="T929" i="3" l="1"/>
  <c r="U929" i="3" l="1"/>
  <c r="V929" i="3" l="1"/>
  <c r="W929" i="3" l="1"/>
  <c r="X929" i="3" l="1"/>
  <c r="Y929" i="3" l="1"/>
  <c r="Z929" i="3" l="1"/>
  <c r="AD971" i="38" l="1"/>
  <c r="AA929" i="3"/>
  <c r="AC929" i="3" l="1"/>
  <c r="H971" i="38"/>
  <c r="AE971" i="38" s="1"/>
  <c r="AB929" i="3"/>
  <c r="AI971" i="38" l="1"/>
  <c r="AH929" i="3" s="1"/>
  <c r="AD929" i="3"/>
  <c r="H929" i="3"/>
  <c r="C930" i="3"/>
  <c r="D930" i="3" l="1"/>
  <c r="E930" i="3" l="1"/>
  <c r="F930" i="3" l="1"/>
  <c r="I930" i="3" l="1"/>
  <c r="AJ972" i="38"/>
  <c r="AI930" i="3" s="1"/>
  <c r="G930" i="3"/>
  <c r="AJ930" i="3" l="1"/>
  <c r="J930" i="3"/>
  <c r="AK930" i="3" l="1"/>
  <c r="K930" i="3"/>
  <c r="L930" i="3" l="1"/>
  <c r="M930" i="3" l="1"/>
  <c r="N930" i="3" l="1"/>
  <c r="AG972" i="38" l="1"/>
  <c r="AF930" i="3" s="1"/>
  <c r="AH972" i="38"/>
  <c r="AG930" i="3" s="1"/>
  <c r="O930" i="3"/>
  <c r="P930" i="3" l="1"/>
  <c r="Q930" i="3" l="1"/>
  <c r="R930" i="3" l="1"/>
  <c r="S930" i="3" l="1"/>
  <c r="T930" i="3" l="1"/>
  <c r="U930" i="3" l="1"/>
  <c r="V930" i="3" l="1"/>
  <c r="W930" i="3" l="1"/>
  <c r="X930" i="3" l="1"/>
  <c r="Y930" i="3" l="1"/>
  <c r="Z930" i="3" l="1"/>
  <c r="AD972" i="38" l="1"/>
  <c r="AA930" i="3"/>
  <c r="AC930" i="3" l="1"/>
  <c r="H972" i="38"/>
  <c r="AE972" i="38" s="1"/>
  <c r="AB930" i="3"/>
  <c r="AI972" i="38" l="1"/>
  <c r="AH930" i="3" s="1"/>
  <c r="AD930" i="3"/>
  <c r="H930" i="3"/>
  <c r="C931" i="3"/>
  <c r="D931" i="3" l="1"/>
  <c r="E931" i="3" l="1"/>
  <c r="F931" i="3" l="1"/>
  <c r="I931" i="3" l="1"/>
  <c r="AJ973" i="38"/>
  <c r="AI931" i="3" s="1"/>
  <c r="G931" i="3"/>
  <c r="AJ931" i="3" l="1"/>
  <c r="J931" i="3"/>
  <c r="AK931" i="3" l="1"/>
  <c r="K931" i="3"/>
  <c r="L931" i="3" l="1"/>
  <c r="M931" i="3" l="1"/>
  <c r="N931" i="3" l="1"/>
  <c r="AG973" i="38" l="1"/>
  <c r="AF931" i="3" s="1"/>
  <c r="AH973" i="38"/>
  <c r="AG931" i="3" s="1"/>
  <c r="O931" i="3"/>
  <c r="P931" i="3" l="1"/>
  <c r="Q931" i="3" l="1"/>
  <c r="R931" i="3" l="1"/>
  <c r="S931" i="3" l="1"/>
  <c r="T931" i="3" l="1"/>
  <c r="U931" i="3" l="1"/>
  <c r="V931" i="3" l="1"/>
  <c r="W931" i="3" l="1"/>
  <c r="X931" i="3" l="1"/>
  <c r="Y931" i="3" l="1"/>
  <c r="Z931" i="3" l="1"/>
  <c r="AD973" i="38" l="1"/>
  <c r="AA931" i="3"/>
  <c r="AC931" i="3" l="1"/>
  <c r="H973" i="38"/>
  <c r="AE973" i="38" s="1"/>
  <c r="AB931" i="3"/>
  <c r="AI973" i="38" l="1"/>
  <c r="AH931" i="3" s="1"/>
  <c r="H931" i="3"/>
  <c r="AD931" i="3"/>
  <c r="C932" i="3"/>
  <c r="D932" i="3" l="1"/>
  <c r="E932" i="3" l="1"/>
  <c r="F932" i="3" l="1"/>
  <c r="I932" i="3" l="1"/>
  <c r="AJ974" i="38"/>
  <c r="AI932" i="3" s="1"/>
  <c r="G932" i="3"/>
  <c r="AJ932" i="3" l="1"/>
  <c r="J932" i="3"/>
  <c r="AK932" i="3" l="1"/>
  <c r="K932" i="3"/>
  <c r="L932" i="3" l="1"/>
  <c r="M932" i="3" l="1"/>
  <c r="N932" i="3" l="1"/>
  <c r="AH974" i="38" l="1"/>
  <c r="AG932" i="3" s="1"/>
  <c r="AG974" i="38"/>
  <c r="AF932" i="3" s="1"/>
  <c r="O932" i="3"/>
  <c r="P932" i="3" l="1"/>
  <c r="Q932" i="3" l="1"/>
  <c r="R932" i="3" l="1"/>
  <c r="S932" i="3" l="1"/>
  <c r="T932" i="3" l="1"/>
  <c r="U932" i="3" l="1"/>
  <c r="V932" i="3" l="1"/>
  <c r="W932" i="3" l="1"/>
  <c r="X932" i="3" l="1"/>
  <c r="Y932" i="3" l="1"/>
  <c r="Z932" i="3" l="1"/>
  <c r="AD974" i="38" l="1"/>
  <c r="AA932" i="3"/>
  <c r="AC932" i="3" l="1"/>
  <c r="H974" i="38"/>
  <c r="AE974" i="38" s="1"/>
  <c r="AB932" i="3"/>
  <c r="AI974" i="38" l="1"/>
  <c r="AH932" i="3" s="1"/>
  <c r="AD932" i="3"/>
  <c r="H932" i="3"/>
  <c r="C933" i="3"/>
  <c r="D933" i="3" l="1"/>
  <c r="E933" i="3" l="1"/>
  <c r="F933" i="3" l="1"/>
  <c r="I933" i="3" l="1"/>
  <c r="AJ975" i="38"/>
  <c r="AI933" i="3" s="1"/>
  <c r="G933" i="3"/>
  <c r="AJ933" i="3" l="1"/>
  <c r="J933" i="3"/>
  <c r="AK933" i="3" l="1"/>
  <c r="K933" i="3"/>
  <c r="L933" i="3" l="1"/>
  <c r="M933" i="3" l="1"/>
  <c r="N933" i="3" l="1"/>
  <c r="AH975" i="38" l="1"/>
  <c r="AG933" i="3" s="1"/>
  <c r="AG975" i="38"/>
  <c r="AF933" i="3" s="1"/>
  <c r="O933" i="3"/>
  <c r="P933" i="3" l="1"/>
  <c r="Q933" i="3" l="1"/>
  <c r="R933" i="3" l="1"/>
  <c r="S933" i="3" l="1"/>
  <c r="T933" i="3" l="1"/>
  <c r="U933" i="3" l="1"/>
  <c r="V933" i="3" l="1"/>
  <c r="W933" i="3" l="1"/>
  <c r="X933" i="3" l="1"/>
  <c r="Y933" i="3" l="1"/>
  <c r="Z933" i="3" l="1"/>
  <c r="AD975" i="38" l="1"/>
  <c r="AA933" i="3"/>
  <c r="AC933" i="3" l="1"/>
  <c r="H975" i="38"/>
  <c r="AE975" i="38" s="1"/>
  <c r="AB933" i="3"/>
  <c r="AI975" i="38" l="1"/>
  <c r="AH933" i="3" s="1"/>
  <c r="AD933" i="3"/>
  <c r="H933" i="3"/>
  <c r="C934" i="3"/>
  <c r="D934" i="3" l="1"/>
  <c r="E934" i="3" l="1"/>
  <c r="F934" i="3" l="1"/>
  <c r="I934" i="3" l="1"/>
  <c r="AJ976" i="38"/>
  <c r="AI934" i="3" s="1"/>
  <c r="G934" i="3"/>
  <c r="AJ934" i="3" l="1"/>
  <c r="J934" i="3"/>
  <c r="AK934" i="3" l="1"/>
  <c r="K934" i="3"/>
  <c r="L934" i="3" l="1"/>
  <c r="M934" i="3" l="1"/>
  <c r="N934" i="3" l="1"/>
  <c r="AG976" i="38" l="1"/>
  <c r="AF934" i="3" s="1"/>
  <c r="AH976" i="38"/>
  <c r="AG934" i="3" s="1"/>
  <c r="O934" i="3"/>
  <c r="P934" i="3" l="1"/>
  <c r="Q934" i="3" l="1"/>
  <c r="R934" i="3" l="1"/>
  <c r="S934" i="3" l="1"/>
  <c r="T934" i="3" l="1"/>
  <c r="U934" i="3" l="1"/>
  <c r="V934" i="3" l="1"/>
  <c r="W934" i="3" l="1"/>
  <c r="X934" i="3" l="1"/>
  <c r="Y934" i="3" l="1"/>
  <c r="Z934" i="3" l="1"/>
  <c r="AD976" i="38" l="1"/>
  <c r="AA934" i="3"/>
  <c r="AC934" i="3" l="1"/>
  <c r="H976" i="38"/>
  <c r="AE976" i="38" s="1"/>
  <c r="AB934" i="3"/>
  <c r="AI976" i="38" l="1"/>
  <c r="AH934" i="3" s="1"/>
  <c r="H934" i="3"/>
  <c r="AD934" i="3"/>
  <c r="C935" i="3"/>
  <c r="D935" i="3" l="1"/>
  <c r="E935" i="3" l="1"/>
  <c r="F935" i="3" l="1"/>
  <c r="AJ977" i="38" l="1"/>
  <c r="AI935" i="3" s="1"/>
  <c r="G935" i="3"/>
  <c r="I935" i="3"/>
  <c r="AJ935" i="3" l="1"/>
  <c r="J935" i="3"/>
  <c r="AK935" i="3" l="1"/>
  <c r="K935" i="3"/>
  <c r="L935" i="3" l="1"/>
  <c r="M935" i="3" l="1"/>
  <c r="N935" i="3" l="1"/>
  <c r="AG977" i="38" l="1"/>
  <c r="AF935" i="3" s="1"/>
  <c r="AH977" i="38"/>
  <c r="AG935" i="3" s="1"/>
  <c r="O935" i="3"/>
  <c r="P935" i="3" l="1"/>
  <c r="Q935" i="3" l="1"/>
  <c r="R935" i="3" l="1"/>
  <c r="S935" i="3" l="1"/>
  <c r="T935" i="3" l="1"/>
  <c r="U935" i="3" l="1"/>
  <c r="V935" i="3" l="1"/>
  <c r="W935" i="3" l="1"/>
  <c r="X935" i="3" l="1"/>
  <c r="Y935" i="3" l="1"/>
  <c r="Z935" i="3" l="1"/>
  <c r="AD977" i="38" l="1"/>
  <c r="AA935" i="3"/>
  <c r="AC935" i="3" l="1"/>
  <c r="H977" i="38"/>
  <c r="AE977" i="38" s="1"/>
  <c r="AB935" i="3"/>
  <c r="AI977" i="38" l="1"/>
  <c r="AH935" i="3" s="1"/>
  <c r="H935" i="3"/>
  <c r="AD935" i="3"/>
  <c r="C936" i="3"/>
  <c r="D936" i="3" l="1"/>
  <c r="E936" i="3" l="1"/>
  <c r="F936" i="3" l="1"/>
  <c r="I936" i="3" l="1"/>
  <c r="AJ978" i="38"/>
  <c r="AI936" i="3" s="1"/>
  <c r="G936" i="3"/>
  <c r="AJ936" i="3" l="1"/>
  <c r="J936" i="3"/>
  <c r="AK936" i="3" l="1"/>
  <c r="K936" i="3"/>
  <c r="L936" i="3" l="1"/>
  <c r="M936" i="3" l="1"/>
  <c r="N936" i="3" l="1"/>
  <c r="AH978" i="38" l="1"/>
  <c r="AG936" i="3" s="1"/>
  <c r="AG978" i="38"/>
  <c r="AF936" i="3" s="1"/>
  <c r="O936" i="3"/>
  <c r="P936" i="3" l="1"/>
  <c r="Q936" i="3" l="1"/>
  <c r="R936" i="3" l="1"/>
  <c r="S936" i="3" l="1"/>
  <c r="T936" i="3" l="1"/>
  <c r="U936" i="3" l="1"/>
  <c r="V936" i="3" l="1"/>
  <c r="W936" i="3" l="1"/>
  <c r="X936" i="3" l="1"/>
  <c r="Y936" i="3" l="1"/>
  <c r="Z936" i="3" l="1"/>
  <c r="AD978" i="38" l="1"/>
  <c r="AA936" i="3"/>
  <c r="AC936" i="3" l="1"/>
  <c r="H978" i="38"/>
  <c r="AE978" i="38" s="1"/>
  <c r="AB936" i="3"/>
  <c r="AI978" i="38" l="1"/>
  <c r="AH936" i="3" s="1"/>
  <c r="AD936" i="3"/>
  <c r="H936" i="3"/>
  <c r="C937" i="3"/>
  <c r="D937" i="3" l="1"/>
  <c r="E937" i="3" l="1"/>
  <c r="F937" i="3" l="1"/>
  <c r="I937" i="3" l="1"/>
  <c r="AJ979" i="38"/>
  <c r="AI937" i="3" s="1"/>
  <c r="G937" i="3"/>
  <c r="AJ937" i="3" l="1"/>
  <c r="J937" i="3"/>
  <c r="AK937" i="3" l="1"/>
  <c r="K937" i="3"/>
  <c r="L937" i="3" l="1"/>
  <c r="M937" i="3" l="1"/>
  <c r="N937" i="3" l="1"/>
  <c r="AH979" i="38" l="1"/>
  <c r="AG937" i="3" s="1"/>
  <c r="AG979" i="38"/>
  <c r="AF937" i="3" s="1"/>
  <c r="O937" i="3"/>
  <c r="P937" i="3" l="1"/>
  <c r="Q937" i="3" l="1"/>
  <c r="R937" i="3" l="1"/>
  <c r="S937" i="3" l="1"/>
  <c r="T937" i="3" l="1"/>
  <c r="U937" i="3" l="1"/>
  <c r="V937" i="3" l="1"/>
  <c r="W937" i="3" l="1"/>
  <c r="X937" i="3" l="1"/>
  <c r="Y937" i="3" l="1"/>
  <c r="Z937" i="3" l="1"/>
  <c r="AD979" i="38" l="1"/>
  <c r="AA937" i="3"/>
  <c r="AC937" i="3" l="1"/>
  <c r="H979" i="38"/>
  <c r="AE979" i="38" s="1"/>
  <c r="AB937" i="3"/>
  <c r="AI979" i="38" l="1"/>
  <c r="AH937" i="3" s="1"/>
  <c r="H937" i="3"/>
  <c r="AD937" i="3"/>
  <c r="C938" i="3"/>
  <c r="D938" i="3" l="1"/>
  <c r="E938" i="3" l="1"/>
  <c r="F938" i="3" l="1"/>
  <c r="I938" i="3" l="1"/>
  <c r="AJ980" i="38"/>
  <c r="AI938" i="3" s="1"/>
  <c r="G938" i="3"/>
  <c r="AJ938" i="3" l="1"/>
  <c r="J938" i="3"/>
  <c r="AK938" i="3" l="1"/>
  <c r="K938" i="3"/>
  <c r="L938" i="3" l="1"/>
  <c r="M938" i="3" l="1"/>
  <c r="N938" i="3" l="1"/>
  <c r="AG980" i="38" l="1"/>
  <c r="AF938" i="3" s="1"/>
  <c r="AH980" i="38"/>
  <c r="AG938" i="3" s="1"/>
  <c r="O938" i="3"/>
  <c r="P938" i="3" l="1"/>
  <c r="Q938" i="3" l="1"/>
  <c r="R938" i="3" l="1"/>
  <c r="S938" i="3" l="1"/>
  <c r="T938" i="3" l="1"/>
  <c r="U938" i="3" l="1"/>
  <c r="V938" i="3" l="1"/>
  <c r="W938" i="3" l="1"/>
  <c r="X938" i="3" l="1"/>
  <c r="Y938" i="3" l="1"/>
  <c r="Z938" i="3" l="1"/>
  <c r="AD980" i="38" l="1"/>
  <c r="AA938" i="3"/>
  <c r="AC938" i="3" l="1"/>
  <c r="H980" i="38"/>
  <c r="AE980" i="38" s="1"/>
  <c r="AB938" i="3"/>
  <c r="AI980" i="38" l="1"/>
  <c r="AH938" i="3" s="1"/>
  <c r="AD938" i="3"/>
  <c r="H938" i="3"/>
  <c r="C939" i="3"/>
  <c r="D939" i="3" l="1"/>
  <c r="E939" i="3" l="1"/>
  <c r="F939" i="3" l="1"/>
  <c r="I939" i="3" l="1"/>
  <c r="AJ981" i="38"/>
  <c r="AI939" i="3" s="1"/>
  <c r="G939" i="3"/>
  <c r="AJ939" i="3" l="1"/>
  <c r="J939" i="3"/>
  <c r="AK939" i="3" l="1"/>
  <c r="K939" i="3"/>
  <c r="L939" i="3" l="1"/>
  <c r="M939" i="3" l="1"/>
  <c r="N939" i="3" l="1"/>
  <c r="AG981" i="38" l="1"/>
  <c r="AF939" i="3" s="1"/>
  <c r="AH981" i="38"/>
  <c r="AG939" i="3" s="1"/>
  <c r="O939" i="3"/>
  <c r="P939" i="3" l="1"/>
  <c r="Q939" i="3" l="1"/>
  <c r="R939" i="3" l="1"/>
  <c r="S939" i="3" l="1"/>
  <c r="T939" i="3" l="1"/>
  <c r="U939" i="3" l="1"/>
  <c r="V939" i="3" l="1"/>
  <c r="W939" i="3" l="1"/>
  <c r="X939" i="3" l="1"/>
  <c r="Y939" i="3" l="1"/>
  <c r="Z939" i="3" l="1"/>
  <c r="AD981" i="38" l="1"/>
  <c r="AA939" i="3"/>
  <c r="AC939" i="3" l="1"/>
  <c r="H981" i="38"/>
  <c r="AE981" i="38" s="1"/>
  <c r="AB939" i="3"/>
  <c r="AI981" i="38" l="1"/>
  <c r="AH939" i="3" s="1"/>
  <c r="H939" i="3"/>
  <c r="AD939" i="3"/>
  <c r="C940" i="3"/>
  <c r="D940" i="3" l="1"/>
  <c r="E940" i="3" l="1"/>
  <c r="F940" i="3" l="1"/>
  <c r="I940" i="3" l="1"/>
  <c r="AJ982" i="38"/>
  <c r="AI940" i="3" s="1"/>
  <c r="G940" i="3"/>
  <c r="AJ940" i="3" l="1"/>
  <c r="J940" i="3"/>
  <c r="AK940" i="3" l="1"/>
  <c r="K940" i="3"/>
  <c r="L940" i="3" l="1"/>
  <c r="M940" i="3" l="1"/>
  <c r="N940" i="3" l="1"/>
  <c r="AH982" i="38" l="1"/>
  <c r="AG940" i="3" s="1"/>
  <c r="AG982" i="38"/>
  <c r="AF940" i="3" s="1"/>
  <c r="O940" i="3"/>
  <c r="P940" i="3" l="1"/>
  <c r="Q940" i="3" l="1"/>
  <c r="R940" i="3" l="1"/>
  <c r="S940" i="3" l="1"/>
  <c r="T940" i="3" l="1"/>
  <c r="U940" i="3" l="1"/>
  <c r="V940" i="3" l="1"/>
  <c r="W940" i="3" l="1"/>
  <c r="X940" i="3" l="1"/>
  <c r="Y940" i="3" l="1"/>
  <c r="Z940" i="3" l="1"/>
  <c r="AD982" i="38" l="1"/>
  <c r="AA940" i="3"/>
  <c r="AC940" i="3" l="1"/>
  <c r="H982" i="38"/>
  <c r="AE982" i="38" s="1"/>
  <c r="AB940" i="3"/>
  <c r="AI982" i="38" l="1"/>
  <c r="AH940" i="3" s="1"/>
  <c r="H940" i="3"/>
  <c r="AD940" i="3"/>
  <c r="C941" i="3"/>
  <c r="D941" i="3" l="1"/>
  <c r="E941" i="3" l="1"/>
  <c r="F941" i="3" l="1"/>
  <c r="I941" i="3" l="1"/>
  <c r="AJ983" i="38"/>
  <c r="AI941" i="3" s="1"/>
  <c r="G941" i="3"/>
  <c r="AJ941" i="3" l="1"/>
  <c r="J941" i="3"/>
  <c r="AK941" i="3" l="1"/>
  <c r="K941" i="3"/>
  <c r="L941" i="3" l="1"/>
  <c r="M941" i="3" l="1"/>
  <c r="N941" i="3" l="1"/>
  <c r="AH983" i="38" l="1"/>
  <c r="AG941" i="3" s="1"/>
  <c r="AG983" i="38"/>
  <c r="AF941" i="3" s="1"/>
  <c r="O941" i="3"/>
  <c r="P941" i="3" l="1"/>
  <c r="Q941" i="3" l="1"/>
  <c r="R941" i="3" l="1"/>
  <c r="S941" i="3" l="1"/>
  <c r="T941" i="3" l="1"/>
  <c r="U941" i="3" l="1"/>
  <c r="V941" i="3" l="1"/>
  <c r="W941" i="3" l="1"/>
  <c r="X941" i="3" l="1"/>
  <c r="Y941" i="3" l="1"/>
  <c r="Z941" i="3" l="1"/>
  <c r="AD983" i="38" l="1"/>
  <c r="AA941" i="3"/>
  <c r="AC941" i="3" l="1"/>
  <c r="H983" i="38"/>
  <c r="AE983" i="38" s="1"/>
  <c r="AB941" i="3"/>
  <c r="AI983" i="38" l="1"/>
  <c r="AH941" i="3" s="1"/>
  <c r="H941" i="3"/>
  <c r="AD941" i="3"/>
  <c r="C942" i="3"/>
  <c r="D942" i="3" l="1"/>
  <c r="E942" i="3" l="1"/>
  <c r="F942" i="3" l="1"/>
  <c r="I942" i="3" l="1"/>
  <c r="AJ984" i="38"/>
  <c r="AI942" i="3" s="1"/>
  <c r="G942" i="3"/>
  <c r="AJ942" i="3" l="1"/>
  <c r="J942" i="3"/>
  <c r="AK942" i="3" l="1"/>
  <c r="K942" i="3"/>
  <c r="L942" i="3" l="1"/>
  <c r="M942" i="3" l="1"/>
  <c r="N942" i="3" l="1"/>
  <c r="AG984" i="38" l="1"/>
  <c r="AF942" i="3" s="1"/>
  <c r="AH984" i="38"/>
  <c r="AG942" i="3" s="1"/>
  <c r="O942" i="3"/>
  <c r="P942" i="3" l="1"/>
  <c r="Q942" i="3" l="1"/>
  <c r="R942" i="3" l="1"/>
  <c r="S942" i="3" l="1"/>
  <c r="T942" i="3" l="1"/>
  <c r="U942" i="3" l="1"/>
  <c r="V942" i="3" l="1"/>
  <c r="W942" i="3" l="1"/>
  <c r="X942" i="3" l="1"/>
  <c r="Y942" i="3" l="1"/>
  <c r="Z942" i="3" l="1"/>
  <c r="AD984" i="38" l="1"/>
  <c r="AA942" i="3"/>
  <c r="AC942" i="3" l="1"/>
  <c r="H984" i="38"/>
  <c r="AE984" i="38" s="1"/>
  <c r="AB942" i="3"/>
  <c r="AI984" i="38" l="1"/>
  <c r="AH942" i="3" s="1"/>
  <c r="H942" i="3"/>
  <c r="AD942" i="3"/>
  <c r="C943" i="3"/>
  <c r="D943" i="3" l="1"/>
  <c r="E943" i="3" l="1"/>
  <c r="F943" i="3" l="1"/>
  <c r="I943" i="3" l="1"/>
  <c r="AJ985" i="38"/>
  <c r="AI943" i="3" s="1"/>
  <c r="G943" i="3"/>
  <c r="AJ943" i="3" l="1"/>
  <c r="J943" i="3"/>
  <c r="AK943" i="3" l="1"/>
  <c r="K943" i="3"/>
  <c r="L943" i="3" l="1"/>
  <c r="M943" i="3" l="1"/>
  <c r="N943" i="3" l="1"/>
  <c r="AG985" i="38" l="1"/>
  <c r="AF943" i="3" s="1"/>
  <c r="AH985" i="38"/>
  <c r="AG943" i="3" s="1"/>
  <c r="O943" i="3"/>
  <c r="P943" i="3" l="1"/>
  <c r="Q943" i="3" l="1"/>
  <c r="R943" i="3" l="1"/>
  <c r="S943" i="3" l="1"/>
  <c r="T943" i="3" l="1"/>
  <c r="U943" i="3" l="1"/>
  <c r="V943" i="3" l="1"/>
  <c r="W943" i="3" l="1"/>
  <c r="X943" i="3" l="1"/>
  <c r="Y943" i="3" l="1"/>
  <c r="Z943" i="3" l="1"/>
  <c r="AD985" i="38" l="1"/>
  <c r="AA943" i="3"/>
  <c r="AC943" i="3" l="1"/>
  <c r="H985" i="38"/>
  <c r="AE985" i="38" s="1"/>
  <c r="AB943" i="3"/>
  <c r="AI985" i="38" l="1"/>
  <c r="AH943" i="3" s="1"/>
  <c r="H943" i="3"/>
  <c r="AD943" i="3"/>
  <c r="C944" i="3"/>
  <c r="D944" i="3" l="1"/>
  <c r="E944" i="3" l="1"/>
  <c r="F944" i="3" l="1"/>
  <c r="I944" i="3" l="1"/>
  <c r="AJ986" i="38"/>
  <c r="AI944" i="3" s="1"/>
  <c r="G944" i="3"/>
  <c r="AJ944" i="3" l="1"/>
  <c r="J944" i="3"/>
  <c r="AK944" i="3" l="1"/>
  <c r="K944" i="3"/>
  <c r="L944" i="3" l="1"/>
  <c r="M944" i="3" l="1"/>
  <c r="N944" i="3" l="1"/>
  <c r="AH986" i="38" l="1"/>
  <c r="AG944" i="3" s="1"/>
  <c r="AG986" i="38"/>
  <c r="AF944" i="3" s="1"/>
  <c r="O944" i="3"/>
  <c r="P944" i="3" l="1"/>
  <c r="Q944" i="3" l="1"/>
  <c r="R944" i="3" l="1"/>
  <c r="S944" i="3" l="1"/>
  <c r="T944" i="3" l="1"/>
  <c r="U944" i="3" l="1"/>
  <c r="V944" i="3" l="1"/>
  <c r="W944" i="3" l="1"/>
  <c r="X944" i="3" l="1"/>
  <c r="Y944" i="3" l="1"/>
  <c r="Z944" i="3" l="1"/>
  <c r="AD986" i="38" l="1"/>
  <c r="AA944" i="3"/>
  <c r="AC944" i="3" l="1"/>
  <c r="H986" i="38"/>
  <c r="AE986" i="38" s="1"/>
  <c r="AB944" i="3"/>
  <c r="AI986" i="38" l="1"/>
  <c r="AH944" i="3" s="1"/>
  <c r="H944" i="3"/>
  <c r="AD944" i="3"/>
  <c r="C945" i="3"/>
  <c r="D945" i="3" l="1"/>
  <c r="E945" i="3" l="1"/>
  <c r="F945" i="3" l="1"/>
  <c r="AJ987" i="38" l="1"/>
  <c r="AI945" i="3" s="1"/>
  <c r="G945" i="3"/>
  <c r="I945" i="3"/>
  <c r="AJ945" i="3" l="1"/>
  <c r="J945" i="3"/>
  <c r="AK945" i="3" l="1"/>
  <c r="K945" i="3"/>
  <c r="L945" i="3" l="1"/>
  <c r="M945" i="3" l="1"/>
  <c r="N945" i="3" l="1"/>
  <c r="AH987" i="38" l="1"/>
  <c r="AG945" i="3" s="1"/>
  <c r="AG987" i="38"/>
  <c r="AF945" i="3" s="1"/>
  <c r="O945" i="3"/>
  <c r="P945" i="3" l="1"/>
  <c r="Q945" i="3" l="1"/>
  <c r="R945" i="3" l="1"/>
  <c r="S945" i="3" l="1"/>
  <c r="T945" i="3" l="1"/>
  <c r="U945" i="3" l="1"/>
  <c r="V945" i="3" l="1"/>
  <c r="W945" i="3" l="1"/>
  <c r="X945" i="3" l="1"/>
  <c r="Y945" i="3" l="1"/>
  <c r="Z945" i="3" l="1"/>
  <c r="AD987" i="38" l="1"/>
  <c r="AA945" i="3"/>
  <c r="AC945" i="3" l="1"/>
  <c r="H987" i="38"/>
  <c r="AE987" i="38" s="1"/>
  <c r="AB945" i="3"/>
  <c r="AI987" i="38" l="1"/>
  <c r="AH945" i="3" s="1"/>
  <c r="H945" i="3"/>
  <c r="AD945" i="3"/>
  <c r="C946" i="3"/>
  <c r="D946" i="3" l="1"/>
  <c r="E946" i="3" l="1"/>
  <c r="F946" i="3" l="1"/>
  <c r="I946" i="3" l="1"/>
  <c r="AJ988" i="38"/>
  <c r="AI946" i="3" s="1"/>
  <c r="G946" i="3"/>
  <c r="AJ946" i="3" l="1"/>
  <c r="J946" i="3"/>
  <c r="AK946" i="3" l="1"/>
  <c r="K946" i="3"/>
  <c r="L946" i="3" l="1"/>
  <c r="M946" i="3" l="1"/>
  <c r="N946" i="3" l="1"/>
  <c r="AG988" i="38" l="1"/>
  <c r="AF946" i="3" s="1"/>
  <c r="AH988" i="38"/>
  <c r="AG946" i="3" s="1"/>
  <c r="O946" i="3"/>
  <c r="P946" i="3" l="1"/>
  <c r="Q946" i="3" l="1"/>
  <c r="R946" i="3" l="1"/>
  <c r="S946" i="3" l="1"/>
  <c r="T946" i="3" l="1"/>
  <c r="U946" i="3" l="1"/>
  <c r="V946" i="3" l="1"/>
  <c r="W946" i="3" l="1"/>
  <c r="X946" i="3" l="1"/>
  <c r="Y946" i="3" l="1"/>
  <c r="Z946" i="3" l="1"/>
  <c r="AD988" i="38" l="1"/>
  <c r="AA946" i="3"/>
  <c r="AC946" i="3" l="1"/>
  <c r="H988" i="38"/>
  <c r="AE988" i="38" s="1"/>
  <c r="AB946" i="3"/>
  <c r="AI988" i="38" l="1"/>
  <c r="AH946" i="3" s="1"/>
  <c r="H946" i="3"/>
  <c r="AD946" i="3"/>
  <c r="C947" i="3"/>
  <c r="D947" i="3" l="1"/>
  <c r="E947" i="3" l="1"/>
  <c r="F947" i="3" l="1"/>
  <c r="I947" i="3" l="1"/>
  <c r="AJ989" i="38"/>
  <c r="AI947" i="3" s="1"/>
  <c r="G947" i="3"/>
  <c r="AJ947" i="3" l="1"/>
  <c r="J947" i="3"/>
  <c r="AK947" i="3" l="1"/>
  <c r="K947" i="3"/>
  <c r="L947" i="3" l="1"/>
  <c r="M947" i="3" l="1"/>
  <c r="N947" i="3" l="1"/>
  <c r="AG989" i="38" l="1"/>
  <c r="AF947" i="3" s="1"/>
  <c r="AH989" i="38"/>
  <c r="AG947" i="3" s="1"/>
  <c r="O947" i="3"/>
  <c r="P947" i="3" l="1"/>
  <c r="Q947" i="3" l="1"/>
  <c r="R947" i="3" l="1"/>
  <c r="S947" i="3" l="1"/>
  <c r="T947" i="3" l="1"/>
  <c r="U947" i="3" l="1"/>
  <c r="V947" i="3" l="1"/>
  <c r="W947" i="3" l="1"/>
  <c r="X947" i="3" l="1"/>
  <c r="Y947" i="3" l="1"/>
  <c r="Z947" i="3" l="1"/>
  <c r="AD989" i="38" l="1"/>
  <c r="AA947" i="3"/>
  <c r="AC947" i="3" l="1"/>
  <c r="H989" i="38"/>
  <c r="AE989" i="38" s="1"/>
  <c r="AB947" i="3"/>
  <c r="AI989" i="38" l="1"/>
  <c r="AH947" i="3" s="1"/>
  <c r="AD947" i="3"/>
  <c r="H947" i="3"/>
  <c r="C948" i="3"/>
  <c r="D948" i="3" l="1"/>
  <c r="E948" i="3" l="1"/>
  <c r="F948" i="3" l="1"/>
  <c r="I948" i="3" l="1"/>
  <c r="AJ990" i="38"/>
  <c r="AI948" i="3" s="1"/>
  <c r="G948" i="3"/>
  <c r="AJ948" i="3" l="1"/>
  <c r="J948" i="3"/>
  <c r="AK948" i="3" l="1"/>
  <c r="K948" i="3"/>
  <c r="L948" i="3" l="1"/>
  <c r="M948" i="3" l="1"/>
  <c r="N948" i="3" l="1"/>
  <c r="AH990" i="38" l="1"/>
  <c r="AG948" i="3" s="1"/>
  <c r="AG990" i="38"/>
  <c r="AF948" i="3" s="1"/>
  <c r="O948" i="3"/>
  <c r="P948" i="3" l="1"/>
  <c r="Q948" i="3" l="1"/>
  <c r="R948" i="3" l="1"/>
  <c r="S948" i="3" l="1"/>
  <c r="T948" i="3" l="1"/>
  <c r="U948" i="3" l="1"/>
  <c r="V948" i="3" l="1"/>
  <c r="W948" i="3" l="1"/>
  <c r="X948" i="3" l="1"/>
  <c r="Y948" i="3" l="1"/>
  <c r="Z948" i="3" l="1"/>
  <c r="AD990" i="38" l="1"/>
  <c r="AA948" i="3"/>
  <c r="AC948" i="3" l="1"/>
  <c r="H990" i="38"/>
  <c r="AE990" i="38" s="1"/>
  <c r="AB948" i="3"/>
  <c r="AI990" i="38" l="1"/>
  <c r="AH948" i="3" s="1"/>
  <c r="AD948" i="3"/>
  <c r="H948" i="3"/>
  <c r="C949" i="3"/>
  <c r="D949" i="3" l="1"/>
  <c r="E949" i="3" l="1"/>
  <c r="F949" i="3" l="1"/>
  <c r="I949" i="3" l="1"/>
  <c r="AJ991" i="38"/>
  <c r="AI949" i="3" s="1"/>
  <c r="G949" i="3"/>
  <c r="AJ949" i="3" l="1"/>
  <c r="J949" i="3"/>
  <c r="AK949" i="3" l="1"/>
  <c r="K949" i="3"/>
  <c r="L949" i="3" l="1"/>
  <c r="M949" i="3" l="1"/>
  <c r="N949" i="3" l="1"/>
  <c r="AH991" i="38" l="1"/>
  <c r="AG949" i="3" s="1"/>
  <c r="AG991" i="38"/>
  <c r="AF949" i="3" s="1"/>
  <c r="O949" i="3"/>
  <c r="P949" i="3" l="1"/>
  <c r="Q949" i="3" l="1"/>
  <c r="R949" i="3" l="1"/>
  <c r="S949" i="3" l="1"/>
  <c r="T949" i="3" l="1"/>
  <c r="U949" i="3" l="1"/>
  <c r="V949" i="3" l="1"/>
  <c r="W949" i="3" l="1"/>
  <c r="X949" i="3" l="1"/>
  <c r="Y949" i="3" l="1"/>
  <c r="Z949" i="3" l="1"/>
  <c r="AD991" i="38" l="1"/>
  <c r="AA949" i="3"/>
  <c r="AC949" i="3" l="1"/>
  <c r="H991" i="38"/>
  <c r="AE991" i="38" s="1"/>
  <c r="AB949" i="3"/>
  <c r="AI991" i="38" l="1"/>
  <c r="AH949" i="3" s="1"/>
  <c r="H949" i="3"/>
  <c r="AD949" i="3"/>
  <c r="C950" i="3"/>
  <c r="D950" i="3" l="1"/>
  <c r="E950" i="3" l="1"/>
  <c r="F950" i="3" l="1"/>
  <c r="I950" i="3" l="1"/>
  <c r="AJ992" i="38"/>
  <c r="AI950" i="3" s="1"/>
  <c r="G950" i="3"/>
  <c r="AJ950" i="3" l="1"/>
  <c r="J950" i="3"/>
  <c r="AK950" i="3" l="1"/>
  <c r="K950" i="3"/>
  <c r="L950" i="3" l="1"/>
  <c r="M950" i="3" l="1"/>
  <c r="N950" i="3" l="1"/>
  <c r="AG992" i="38" l="1"/>
  <c r="AF950" i="3" s="1"/>
  <c r="AH992" i="38"/>
  <c r="AG950" i="3" s="1"/>
  <c r="O950" i="3"/>
  <c r="P950" i="3" l="1"/>
  <c r="Q950" i="3" l="1"/>
  <c r="R950" i="3" l="1"/>
  <c r="S950" i="3" l="1"/>
  <c r="T950" i="3" l="1"/>
  <c r="U950" i="3" l="1"/>
  <c r="V950" i="3" l="1"/>
  <c r="W950" i="3" l="1"/>
  <c r="X950" i="3" l="1"/>
  <c r="Y950" i="3" l="1"/>
  <c r="Z950" i="3" l="1"/>
  <c r="AD992" i="38" l="1"/>
  <c r="AA950" i="3"/>
  <c r="AC950" i="3" l="1"/>
  <c r="H992" i="38"/>
  <c r="AE992" i="38" s="1"/>
  <c r="AB950" i="3"/>
  <c r="AI992" i="38" l="1"/>
  <c r="AH950" i="3" s="1"/>
  <c r="AD950" i="3"/>
  <c r="H950" i="3"/>
  <c r="C951" i="3"/>
  <c r="D951" i="3" l="1"/>
  <c r="E951" i="3" l="1"/>
  <c r="F951" i="3" l="1"/>
  <c r="AJ993" i="38" l="1"/>
  <c r="AI951" i="3" s="1"/>
  <c r="G951" i="3"/>
  <c r="I951" i="3"/>
  <c r="AJ951" i="3" l="1"/>
  <c r="J951" i="3"/>
  <c r="AK951" i="3" l="1"/>
  <c r="K951" i="3"/>
  <c r="L951" i="3" l="1"/>
  <c r="M951" i="3" l="1"/>
  <c r="N951" i="3" l="1"/>
  <c r="AG993" i="38" l="1"/>
  <c r="AF951" i="3" s="1"/>
  <c r="AH993" i="38"/>
  <c r="AG951" i="3" s="1"/>
  <c r="O951" i="3"/>
  <c r="P951" i="3" l="1"/>
  <c r="Q951" i="3" l="1"/>
  <c r="R951" i="3" l="1"/>
  <c r="S951" i="3" l="1"/>
  <c r="T951" i="3" l="1"/>
  <c r="U951" i="3" l="1"/>
  <c r="V951" i="3" l="1"/>
  <c r="W951" i="3" l="1"/>
  <c r="X951" i="3" l="1"/>
  <c r="Y951" i="3" l="1"/>
  <c r="Z951" i="3" l="1"/>
  <c r="AD993" i="38" l="1"/>
  <c r="AA951" i="3"/>
  <c r="AC951" i="3" l="1"/>
  <c r="H993" i="38"/>
  <c r="AE993" i="38" s="1"/>
  <c r="AB951" i="3"/>
  <c r="AI993" i="38" l="1"/>
  <c r="AH951" i="3" s="1"/>
  <c r="AD951" i="3"/>
  <c r="H951" i="3"/>
  <c r="C952" i="3"/>
  <c r="D952" i="3" l="1"/>
  <c r="E952" i="3" l="1"/>
  <c r="F952" i="3" l="1"/>
  <c r="I952" i="3" l="1"/>
  <c r="AJ994" i="38"/>
  <c r="AI952" i="3" s="1"/>
  <c r="G952" i="3"/>
  <c r="AJ952" i="3" l="1"/>
  <c r="J952" i="3"/>
  <c r="AK952" i="3" l="1"/>
  <c r="K952" i="3"/>
  <c r="L952" i="3" l="1"/>
  <c r="M952" i="3" l="1"/>
  <c r="N952" i="3" l="1"/>
  <c r="AH994" i="38" l="1"/>
  <c r="AG952" i="3" s="1"/>
  <c r="AG994" i="38"/>
  <c r="AF952" i="3" s="1"/>
  <c r="O952" i="3"/>
  <c r="P952" i="3" l="1"/>
  <c r="Q952" i="3" l="1"/>
  <c r="R952" i="3" l="1"/>
  <c r="S952" i="3" l="1"/>
  <c r="T952" i="3" l="1"/>
  <c r="U952" i="3" l="1"/>
  <c r="V952" i="3" l="1"/>
  <c r="W952" i="3" l="1"/>
  <c r="X952" i="3" l="1"/>
  <c r="Y952" i="3" l="1"/>
  <c r="Z952" i="3" l="1"/>
  <c r="AD994" i="38" l="1"/>
  <c r="AA952" i="3"/>
  <c r="AC952" i="3" l="1"/>
  <c r="H994" i="38"/>
  <c r="AE994" i="38" s="1"/>
  <c r="AB952" i="3"/>
  <c r="AI994" i="38" l="1"/>
  <c r="AH952" i="3" s="1"/>
  <c r="AD952" i="3"/>
  <c r="H952" i="3"/>
  <c r="C953" i="3"/>
  <c r="D953" i="3" l="1"/>
  <c r="E953" i="3" l="1"/>
  <c r="F953" i="3" l="1"/>
  <c r="I953" i="3" l="1"/>
  <c r="AJ995" i="38"/>
  <c r="AI953" i="3" s="1"/>
  <c r="G953" i="3"/>
  <c r="AJ953" i="3" l="1"/>
  <c r="J953" i="3"/>
  <c r="AK953" i="3" l="1"/>
  <c r="K953" i="3"/>
  <c r="L953" i="3" l="1"/>
  <c r="M953" i="3" l="1"/>
  <c r="N953" i="3" l="1"/>
  <c r="AH995" i="38" l="1"/>
  <c r="AG953" i="3" s="1"/>
  <c r="AG995" i="38"/>
  <c r="AF953" i="3" s="1"/>
  <c r="O953" i="3"/>
  <c r="P953" i="3" l="1"/>
  <c r="Q953" i="3" l="1"/>
  <c r="R953" i="3" l="1"/>
  <c r="S953" i="3" l="1"/>
  <c r="T953" i="3" l="1"/>
  <c r="U953" i="3" l="1"/>
  <c r="V953" i="3" l="1"/>
  <c r="W953" i="3" l="1"/>
  <c r="X953" i="3" l="1"/>
  <c r="Y953" i="3" l="1"/>
  <c r="Z953" i="3" l="1"/>
  <c r="AD995" i="38" l="1"/>
  <c r="AA953" i="3"/>
  <c r="AC953" i="3" l="1"/>
  <c r="H995" i="38"/>
  <c r="AE995" i="38" s="1"/>
  <c r="AB953" i="3"/>
  <c r="AI995" i="38" l="1"/>
  <c r="AH953" i="3" s="1"/>
  <c r="AD953" i="3"/>
  <c r="H953" i="3"/>
  <c r="C954" i="3"/>
  <c r="D954" i="3" l="1"/>
  <c r="E954" i="3" l="1"/>
  <c r="F954" i="3" l="1"/>
  <c r="I954" i="3" l="1"/>
  <c r="AJ996" i="38"/>
  <c r="AI954" i="3" s="1"/>
  <c r="G954" i="3"/>
  <c r="AJ954" i="3" l="1"/>
  <c r="J954" i="3"/>
  <c r="AK954" i="3" l="1"/>
  <c r="K954" i="3"/>
  <c r="L954" i="3" l="1"/>
  <c r="M954" i="3" l="1"/>
  <c r="N954" i="3" l="1"/>
  <c r="AH996" i="38" l="1"/>
  <c r="AG954" i="3" s="1"/>
  <c r="AG996" i="38"/>
  <c r="AF954" i="3" s="1"/>
  <c r="O954" i="3"/>
  <c r="P954" i="3" l="1"/>
  <c r="Q954" i="3" l="1"/>
  <c r="R954" i="3" l="1"/>
  <c r="S954" i="3" l="1"/>
  <c r="T954" i="3" l="1"/>
  <c r="U954" i="3" l="1"/>
  <c r="V954" i="3" l="1"/>
  <c r="W954" i="3" l="1"/>
  <c r="X954" i="3" l="1"/>
  <c r="Y954" i="3" l="1"/>
  <c r="Z954" i="3" l="1"/>
  <c r="AD996" i="38" l="1"/>
  <c r="AA954" i="3"/>
  <c r="AC954" i="3" l="1"/>
  <c r="H996" i="38"/>
  <c r="AE996" i="38" s="1"/>
  <c r="AB954" i="3"/>
  <c r="AI996" i="38" l="1"/>
  <c r="AH954" i="3" s="1"/>
  <c r="H954" i="3"/>
  <c r="AD954" i="3"/>
  <c r="C955" i="3"/>
  <c r="D955" i="3" l="1"/>
  <c r="E955" i="3" l="1"/>
  <c r="F955" i="3" l="1"/>
  <c r="I955" i="3" l="1"/>
  <c r="AJ997" i="38"/>
  <c r="AI955" i="3" s="1"/>
  <c r="G955" i="3"/>
  <c r="AJ955" i="3" l="1"/>
  <c r="J955" i="3"/>
  <c r="AK955" i="3" l="1"/>
  <c r="K955" i="3"/>
  <c r="L955" i="3" l="1"/>
  <c r="M955" i="3" l="1"/>
  <c r="N955" i="3" l="1"/>
  <c r="AG997" i="38" l="1"/>
  <c r="AF955" i="3" s="1"/>
  <c r="AH997" i="38"/>
  <c r="AG955" i="3" s="1"/>
  <c r="O955" i="3"/>
  <c r="P955" i="3" l="1"/>
  <c r="Q955" i="3" l="1"/>
  <c r="R955" i="3" l="1"/>
  <c r="S955" i="3" l="1"/>
  <c r="T955" i="3" l="1"/>
  <c r="U955" i="3" l="1"/>
  <c r="V955" i="3" l="1"/>
  <c r="W955" i="3" l="1"/>
  <c r="X955" i="3" l="1"/>
  <c r="Y955" i="3" l="1"/>
  <c r="Z955" i="3" l="1"/>
  <c r="AD997" i="38" l="1"/>
  <c r="AA955" i="3"/>
  <c r="AC955" i="3" l="1"/>
  <c r="H997" i="38"/>
  <c r="AE997" i="38" s="1"/>
  <c r="AB955" i="3"/>
  <c r="AI997" i="38" l="1"/>
  <c r="AH955" i="3" s="1"/>
  <c r="AD955" i="3"/>
  <c r="H955" i="3"/>
  <c r="C956" i="3"/>
  <c r="D956" i="3" l="1"/>
  <c r="E956" i="3" l="1"/>
  <c r="F956" i="3" l="1"/>
  <c r="I956" i="3" l="1"/>
  <c r="AJ998" i="38"/>
  <c r="AI956" i="3" s="1"/>
  <c r="G956" i="3"/>
  <c r="AJ956" i="3" l="1"/>
  <c r="J956" i="3"/>
  <c r="AK956" i="3" l="1"/>
  <c r="K956" i="3"/>
  <c r="L956" i="3" l="1"/>
  <c r="M956" i="3" l="1"/>
  <c r="N956" i="3" l="1"/>
  <c r="AH998" i="38" l="1"/>
  <c r="AG956" i="3" s="1"/>
  <c r="AG998" i="38"/>
  <c r="AF956" i="3" s="1"/>
  <c r="O956" i="3"/>
  <c r="P956" i="3" l="1"/>
  <c r="Q956" i="3" l="1"/>
  <c r="R956" i="3" l="1"/>
  <c r="S956" i="3" l="1"/>
  <c r="T956" i="3" l="1"/>
  <c r="U956" i="3" l="1"/>
  <c r="V956" i="3" l="1"/>
  <c r="W956" i="3" l="1"/>
  <c r="X956" i="3" l="1"/>
  <c r="Y956" i="3" l="1"/>
  <c r="Z956" i="3" l="1"/>
  <c r="AD998" i="38" l="1"/>
  <c r="AA956" i="3"/>
  <c r="AC956" i="3" l="1"/>
  <c r="H998" i="38"/>
  <c r="AE998" i="38" s="1"/>
  <c r="AB956" i="3"/>
  <c r="AI998" i="38" l="1"/>
  <c r="AH956" i="3" s="1"/>
  <c r="AD956" i="3"/>
  <c r="H956" i="3"/>
  <c r="C957" i="3"/>
  <c r="D957" i="3" l="1"/>
  <c r="E957" i="3" l="1"/>
  <c r="F957" i="3" l="1"/>
  <c r="I957" i="3" l="1"/>
  <c r="AJ999" i="38"/>
  <c r="AI957" i="3" s="1"/>
  <c r="G957" i="3"/>
  <c r="AJ957" i="3" l="1"/>
  <c r="J957" i="3"/>
  <c r="AK957" i="3" l="1"/>
  <c r="K957" i="3"/>
  <c r="L957" i="3" l="1"/>
  <c r="M957" i="3" l="1"/>
  <c r="N957" i="3" l="1"/>
  <c r="AH999" i="38" l="1"/>
  <c r="AG957" i="3" s="1"/>
  <c r="AG999" i="38"/>
  <c r="AF957" i="3" s="1"/>
  <c r="O957" i="3"/>
  <c r="P957" i="3" l="1"/>
  <c r="Q957" i="3" l="1"/>
  <c r="R957" i="3" l="1"/>
  <c r="S957" i="3" l="1"/>
  <c r="T957" i="3" l="1"/>
  <c r="U957" i="3" l="1"/>
  <c r="V957" i="3" l="1"/>
  <c r="W957" i="3" l="1"/>
  <c r="X957" i="3" l="1"/>
  <c r="Y957" i="3" l="1"/>
  <c r="Z957" i="3" l="1"/>
  <c r="AD999" i="38" l="1"/>
  <c r="AA957" i="3"/>
  <c r="AC957" i="3" l="1"/>
  <c r="H999" i="38"/>
  <c r="AE999" i="38" s="1"/>
  <c r="AB957" i="3"/>
  <c r="AI999" i="38" l="1"/>
  <c r="AH957" i="3" s="1"/>
  <c r="AD957" i="3"/>
  <c r="H957" i="3"/>
  <c r="C958" i="3"/>
  <c r="D958" i="3" l="1"/>
  <c r="E958" i="3" l="1"/>
  <c r="F958" i="3" l="1"/>
  <c r="I958" i="3" l="1"/>
  <c r="AJ1000" i="38"/>
  <c r="AI958" i="3" s="1"/>
  <c r="G958" i="3"/>
  <c r="AJ958" i="3" l="1"/>
  <c r="J958" i="3"/>
  <c r="AK958" i="3" l="1"/>
  <c r="K958" i="3"/>
  <c r="L958" i="3" l="1"/>
  <c r="M958" i="3" l="1"/>
  <c r="N958" i="3" l="1"/>
  <c r="AH1000" i="38" l="1"/>
  <c r="AG958" i="3" s="1"/>
  <c r="AG1000" i="38"/>
  <c r="AF958" i="3" s="1"/>
  <c r="O958" i="3"/>
  <c r="P958" i="3" l="1"/>
  <c r="Q958" i="3" l="1"/>
  <c r="R958" i="3" l="1"/>
  <c r="S958" i="3" l="1"/>
  <c r="T958" i="3" l="1"/>
  <c r="U958" i="3" l="1"/>
  <c r="V958" i="3" l="1"/>
  <c r="W958" i="3" l="1"/>
  <c r="X958" i="3" l="1"/>
  <c r="Y958" i="3" l="1"/>
  <c r="Z958" i="3" l="1"/>
  <c r="AD1000" i="38" l="1"/>
  <c r="AA958" i="3"/>
  <c r="AC958" i="3" l="1"/>
  <c r="H1000" i="38"/>
  <c r="AE1000" i="38" s="1"/>
  <c r="AB958" i="3"/>
  <c r="AI1000" i="38" l="1"/>
  <c r="AH958" i="3" s="1"/>
  <c r="H958" i="3"/>
  <c r="AD958" i="3"/>
  <c r="C959" i="3"/>
  <c r="D959" i="3" l="1"/>
  <c r="E959" i="3" l="1"/>
  <c r="F959" i="3" l="1"/>
  <c r="AJ1001" i="38" l="1"/>
  <c r="AI959" i="3" s="1"/>
  <c r="G959" i="3"/>
  <c r="I959" i="3"/>
  <c r="AJ959" i="3" l="1"/>
  <c r="J959" i="3"/>
  <c r="AK959" i="3" l="1"/>
  <c r="K959" i="3"/>
  <c r="L959" i="3" l="1"/>
  <c r="M959" i="3" l="1"/>
  <c r="N959" i="3" l="1"/>
  <c r="AG1001" i="38" l="1"/>
  <c r="AF959" i="3" s="1"/>
  <c r="AH1001" i="38"/>
  <c r="AG959" i="3" s="1"/>
  <c r="O959" i="3"/>
  <c r="P959" i="3" l="1"/>
  <c r="Q959" i="3" l="1"/>
  <c r="R959" i="3" l="1"/>
  <c r="S959" i="3" l="1"/>
  <c r="T959" i="3" l="1"/>
  <c r="U959" i="3" l="1"/>
  <c r="V959" i="3" l="1"/>
  <c r="W959" i="3" l="1"/>
  <c r="X959" i="3" l="1"/>
  <c r="Y959" i="3" l="1"/>
  <c r="Z959" i="3" l="1"/>
  <c r="AD1001" i="38" l="1"/>
  <c r="AA959" i="3"/>
  <c r="AC959" i="3" l="1"/>
  <c r="H1001" i="38"/>
  <c r="AE1001" i="38" s="1"/>
  <c r="AB959" i="3"/>
  <c r="AI1001" i="38" l="1"/>
  <c r="AH959" i="3" s="1"/>
  <c r="H959" i="3"/>
  <c r="AD959" i="3"/>
  <c r="C960" i="3"/>
  <c r="D960" i="3" l="1"/>
  <c r="E960" i="3" l="1"/>
  <c r="F960" i="3" l="1"/>
  <c r="I960" i="3" l="1"/>
  <c r="AJ1002" i="38"/>
  <c r="AI960" i="3" s="1"/>
  <c r="G960" i="3"/>
  <c r="AJ960" i="3" l="1"/>
  <c r="J960" i="3"/>
  <c r="AK960" i="3" l="1"/>
  <c r="K960" i="3"/>
  <c r="L960" i="3" l="1"/>
  <c r="M960" i="3" l="1"/>
  <c r="N960" i="3" l="1"/>
  <c r="AH1002" i="38" l="1"/>
  <c r="AG960" i="3" s="1"/>
  <c r="AG1002" i="38"/>
  <c r="AF960" i="3" s="1"/>
  <c r="O960" i="3"/>
  <c r="P960" i="3" l="1"/>
  <c r="Q960" i="3" l="1"/>
  <c r="R960" i="3" l="1"/>
  <c r="S960" i="3" l="1"/>
  <c r="T960" i="3" l="1"/>
  <c r="U960" i="3" l="1"/>
  <c r="V960" i="3" l="1"/>
  <c r="W960" i="3" l="1"/>
  <c r="X960" i="3" l="1"/>
  <c r="Y960" i="3" l="1"/>
  <c r="Z960" i="3" l="1"/>
  <c r="AD1002" i="38" l="1"/>
  <c r="AA960" i="3"/>
  <c r="AC960" i="3" l="1"/>
  <c r="H1002" i="38"/>
  <c r="AE1002" i="38" s="1"/>
  <c r="AB960" i="3"/>
  <c r="AI1002" i="38" l="1"/>
  <c r="AH960" i="3" s="1"/>
  <c r="AD960" i="3"/>
  <c r="H960" i="3"/>
  <c r="C961" i="3"/>
  <c r="D961" i="3" l="1"/>
  <c r="E961" i="3" l="1"/>
  <c r="F961" i="3" l="1"/>
  <c r="I961" i="3" l="1"/>
  <c r="AJ1003" i="38"/>
  <c r="AI961" i="3" s="1"/>
  <c r="G961" i="3"/>
  <c r="AJ961" i="3" l="1"/>
  <c r="J961" i="3"/>
  <c r="AK961" i="3" l="1"/>
  <c r="K961" i="3"/>
  <c r="L961" i="3" l="1"/>
  <c r="M961" i="3" l="1"/>
  <c r="N961" i="3" l="1"/>
  <c r="AH1003" i="38" l="1"/>
  <c r="AG961" i="3" s="1"/>
  <c r="AG1003" i="38"/>
  <c r="AF961" i="3" s="1"/>
  <c r="O961" i="3"/>
  <c r="P961" i="3" l="1"/>
  <c r="Q961" i="3" l="1"/>
  <c r="R961" i="3" l="1"/>
  <c r="S961" i="3" l="1"/>
  <c r="T961" i="3" l="1"/>
  <c r="U961" i="3" l="1"/>
  <c r="V961" i="3" l="1"/>
  <c r="W961" i="3" l="1"/>
  <c r="X961" i="3" l="1"/>
  <c r="Y961" i="3" l="1"/>
  <c r="Z961" i="3" l="1"/>
  <c r="AD1003" i="38" l="1"/>
  <c r="AA961" i="3"/>
  <c r="AC961" i="3" l="1"/>
  <c r="H1003" i="38"/>
  <c r="AE1003" i="38" s="1"/>
  <c r="AB961" i="3"/>
  <c r="AI1003" i="38" l="1"/>
  <c r="AH961" i="3" s="1"/>
  <c r="AD961" i="3"/>
  <c r="H961" i="3"/>
  <c r="C962" i="3"/>
  <c r="D962" i="3" l="1"/>
  <c r="E962" i="3" l="1"/>
  <c r="F962" i="3" l="1"/>
  <c r="I962" i="3" l="1"/>
  <c r="AJ1004" i="38"/>
  <c r="AI962" i="3" s="1"/>
  <c r="G962" i="3"/>
  <c r="AJ962" i="3" l="1"/>
  <c r="J962" i="3"/>
  <c r="AK962" i="3" l="1"/>
  <c r="K962" i="3"/>
  <c r="L962" i="3" l="1"/>
  <c r="M962" i="3" l="1"/>
  <c r="N962" i="3" l="1"/>
  <c r="AH1004" i="38" l="1"/>
  <c r="AG962" i="3" s="1"/>
  <c r="AG1004" i="38"/>
  <c r="AF962" i="3" s="1"/>
  <c r="O962" i="3"/>
  <c r="P962" i="3" l="1"/>
  <c r="Q962" i="3" l="1"/>
  <c r="R962" i="3" l="1"/>
  <c r="S962" i="3" l="1"/>
  <c r="T962" i="3" l="1"/>
  <c r="U962" i="3" l="1"/>
  <c r="V962" i="3" l="1"/>
  <c r="W962" i="3" l="1"/>
  <c r="X962" i="3" l="1"/>
  <c r="Y962" i="3" l="1"/>
  <c r="Z962" i="3" l="1"/>
  <c r="AD1004" i="38" l="1"/>
  <c r="AA962" i="3"/>
  <c r="AC962" i="3" l="1"/>
  <c r="H1004" i="38"/>
  <c r="AE1004" i="38" s="1"/>
  <c r="AB962" i="3"/>
  <c r="AI1004" i="38" l="1"/>
  <c r="AH962" i="3" s="1"/>
  <c r="AD962" i="3"/>
  <c r="H962" i="3"/>
  <c r="C963" i="3"/>
  <c r="D963" i="3" l="1"/>
  <c r="E963" i="3" l="1"/>
  <c r="F963" i="3" l="1"/>
  <c r="I963" i="3" l="1"/>
  <c r="AJ1005" i="38"/>
  <c r="AI963" i="3" s="1"/>
  <c r="G963" i="3"/>
  <c r="AJ963" i="3" l="1"/>
  <c r="J963" i="3"/>
  <c r="AK963" i="3" l="1"/>
  <c r="K963" i="3"/>
  <c r="L963" i="3" l="1"/>
  <c r="M963" i="3" l="1"/>
  <c r="N963" i="3" l="1"/>
  <c r="AG1005" i="38" l="1"/>
  <c r="AF963" i="3" s="1"/>
  <c r="AH1005" i="38"/>
  <c r="AG963" i="3" s="1"/>
  <c r="O963" i="3"/>
  <c r="P963" i="3" l="1"/>
  <c r="Q963" i="3" l="1"/>
  <c r="R963" i="3" l="1"/>
  <c r="S963" i="3" l="1"/>
  <c r="T963" i="3" l="1"/>
  <c r="U963" i="3" l="1"/>
  <c r="V963" i="3" l="1"/>
  <c r="W963" i="3" l="1"/>
  <c r="X963" i="3" l="1"/>
  <c r="Y963" i="3" l="1"/>
  <c r="Z963" i="3" l="1"/>
  <c r="AD1005" i="38" l="1"/>
  <c r="AA963" i="3"/>
  <c r="AC963" i="3" l="1"/>
  <c r="H1005" i="38"/>
  <c r="AE1005" i="38" s="1"/>
  <c r="AB963" i="3"/>
  <c r="AI1005" i="38" l="1"/>
  <c r="AH963" i="3" s="1"/>
  <c r="H963" i="3"/>
  <c r="AD963" i="3"/>
  <c r="C964" i="3"/>
  <c r="D964" i="3" l="1"/>
  <c r="E964" i="3" l="1"/>
  <c r="F964" i="3" l="1"/>
  <c r="I964" i="3" l="1"/>
  <c r="AJ1006" i="38"/>
  <c r="AI964" i="3" s="1"/>
  <c r="G964" i="3"/>
  <c r="AJ964" i="3" l="1"/>
  <c r="J964" i="3"/>
  <c r="AK964" i="3" l="1"/>
  <c r="K964" i="3"/>
  <c r="L964" i="3" l="1"/>
  <c r="M964" i="3" l="1"/>
  <c r="N964" i="3" l="1"/>
  <c r="AH1006" i="38" l="1"/>
  <c r="AG964" i="3" s="1"/>
  <c r="AG1006" i="38"/>
  <c r="AF964" i="3" s="1"/>
  <c r="O964" i="3"/>
  <c r="P964" i="3" l="1"/>
  <c r="Q964" i="3" l="1"/>
  <c r="R964" i="3" l="1"/>
  <c r="S964" i="3" l="1"/>
  <c r="T964" i="3" l="1"/>
  <c r="U964" i="3" l="1"/>
  <c r="V964" i="3" l="1"/>
  <c r="W964" i="3" l="1"/>
  <c r="X964" i="3" l="1"/>
  <c r="Y964" i="3" l="1"/>
  <c r="Z964" i="3" l="1"/>
  <c r="AD1006" i="38" l="1"/>
  <c r="AA964" i="3"/>
  <c r="AC964" i="3" l="1"/>
  <c r="H1006" i="38"/>
  <c r="AE1006" i="38" s="1"/>
  <c r="AB964" i="3"/>
  <c r="AI1006" i="38" l="1"/>
  <c r="AH964" i="3" s="1"/>
  <c r="AD964" i="3"/>
  <c r="H964" i="3"/>
  <c r="C965" i="3"/>
  <c r="D965" i="3" l="1"/>
  <c r="E965" i="3" l="1"/>
  <c r="F965" i="3" l="1"/>
  <c r="I965" i="3" l="1"/>
  <c r="AJ1007" i="38"/>
  <c r="AI965" i="3" s="1"/>
  <c r="G965" i="3"/>
  <c r="AJ965" i="3" l="1"/>
  <c r="J965" i="3"/>
  <c r="AK965" i="3" l="1"/>
  <c r="K965" i="3"/>
  <c r="L965" i="3" l="1"/>
  <c r="M965" i="3" l="1"/>
  <c r="N965" i="3" l="1"/>
  <c r="AH1007" i="38" l="1"/>
  <c r="AG965" i="3" s="1"/>
  <c r="AG1007" i="38"/>
  <c r="AF965" i="3" s="1"/>
  <c r="O965" i="3"/>
  <c r="P965" i="3" l="1"/>
  <c r="Q965" i="3" l="1"/>
  <c r="R965" i="3" l="1"/>
  <c r="S965" i="3" l="1"/>
  <c r="T965" i="3" l="1"/>
  <c r="U965" i="3" l="1"/>
  <c r="V965" i="3" l="1"/>
  <c r="W965" i="3" l="1"/>
  <c r="X965" i="3" l="1"/>
  <c r="Y965" i="3" l="1"/>
  <c r="Z965" i="3" l="1"/>
  <c r="AD1007" i="38" l="1"/>
  <c r="AA965" i="3"/>
  <c r="AC965" i="3" l="1"/>
  <c r="H1007" i="38"/>
  <c r="AE1007" i="38" s="1"/>
  <c r="AB965" i="3"/>
  <c r="AI1007" i="38" l="1"/>
  <c r="AH965" i="3" s="1"/>
  <c r="AD965" i="3"/>
  <c r="H965" i="3"/>
  <c r="C966" i="3"/>
  <c r="D966" i="3" l="1"/>
  <c r="E966" i="3" l="1"/>
  <c r="F966" i="3" l="1"/>
  <c r="I966" i="3" l="1"/>
  <c r="AJ1008" i="38"/>
  <c r="AI966" i="3" s="1"/>
  <c r="G966" i="3"/>
  <c r="AJ966" i="3" l="1"/>
  <c r="J966" i="3"/>
  <c r="AK966" i="3" l="1"/>
  <c r="K966" i="3"/>
  <c r="L966" i="3" l="1"/>
  <c r="M966" i="3" l="1"/>
  <c r="N966" i="3" l="1"/>
  <c r="AH1008" i="38" l="1"/>
  <c r="AG966" i="3" s="1"/>
  <c r="AG1008" i="38"/>
  <c r="AF966" i="3" s="1"/>
  <c r="O966" i="3"/>
  <c r="P966" i="3" l="1"/>
  <c r="Q966" i="3" l="1"/>
  <c r="R966" i="3" l="1"/>
  <c r="S966" i="3" l="1"/>
  <c r="T966" i="3" l="1"/>
  <c r="U966" i="3" l="1"/>
  <c r="V966" i="3" l="1"/>
  <c r="W966" i="3" l="1"/>
  <c r="X966" i="3" l="1"/>
  <c r="Y966" i="3" l="1"/>
  <c r="Z966" i="3" l="1"/>
  <c r="AD1008" i="38" l="1"/>
  <c r="AA966" i="3"/>
  <c r="AC966" i="3" l="1"/>
  <c r="H1008" i="38"/>
  <c r="AE1008" i="38" s="1"/>
  <c r="AB966" i="3"/>
  <c r="AI1008" i="38" l="1"/>
  <c r="AH966" i="3" s="1"/>
  <c r="H966" i="3"/>
  <c r="AD966" i="3"/>
  <c r="C967" i="3"/>
  <c r="D967" i="3" l="1"/>
  <c r="E967" i="3" l="1"/>
  <c r="F967" i="3" l="1"/>
  <c r="I967" i="3" l="1"/>
  <c r="AJ1009" i="38"/>
  <c r="AI967" i="3" s="1"/>
  <c r="G967" i="3"/>
  <c r="AJ967" i="3" l="1"/>
  <c r="J967" i="3"/>
  <c r="AK967" i="3" l="1"/>
  <c r="K967" i="3"/>
  <c r="L967" i="3" l="1"/>
  <c r="M967" i="3" l="1"/>
  <c r="N967" i="3" l="1"/>
  <c r="AG1009" i="38" l="1"/>
  <c r="AF967" i="3" s="1"/>
  <c r="AH1009" i="38"/>
  <c r="AG967" i="3" s="1"/>
  <c r="O967" i="3"/>
  <c r="P967" i="3" l="1"/>
  <c r="Q967" i="3" l="1"/>
  <c r="R967" i="3" l="1"/>
  <c r="S967" i="3" l="1"/>
  <c r="T967" i="3" l="1"/>
  <c r="U967" i="3" l="1"/>
  <c r="V967" i="3" l="1"/>
  <c r="W967" i="3" l="1"/>
  <c r="X967" i="3" l="1"/>
  <c r="Y967" i="3" l="1"/>
  <c r="Z967" i="3" l="1"/>
  <c r="AD1009" i="38" l="1"/>
  <c r="AA967" i="3"/>
  <c r="AC967" i="3" l="1"/>
  <c r="H1009" i="38"/>
  <c r="AE1009" i="38" s="1"/>
  <c r="AB967" i="3"/>
  <c r="AI1009" i="38" l="1"/>
  <c r="AH967" i="3" s="1"/>
  <c r="H967" i="3"/>
  <c r="AD967" i="3"/>
  <c r="C968" i="3"/>
  <c r="D968" i="3" l="1"/>
  <c r="E968" i="3" l="1"/>
  <c r="F968" i="3" l="1"/>
  <c r="I968" i="3" l="1"/>
  <c r="AJ1010" i="38"/>
  <c r="AI968" i="3" s="1"/>
  <c r="G968" i="3"/>
  <c r="AJ968" i="3" l="1"/>
  <c r="J968" i="3"/>
  <c r="AK968" i="3" l="1"/>
  <c r="K968" i="3"/>
  <c r="L968" i="3" l="1"/>
  <c r="M968" i="3" l="1"/>
  <c r="N968" i="3" l="1"/>
  <c r="AH1010" i="38" l="1"/>
  <c r="AG968" i="3" s="1"/>
  <c r="AG1010" i="38"/>
  <c r="AF968" i="3" s="1"/>
  <c r="O968" i="3"/>
  <c r="P968" i="3" l="1"/>
  <c r="Q968" i="3" l="1"/>
  <c r="R968" i="3" l="1"/>
  <c r="S968" i="3" l="1"/>
  <c r="T968" i="3" l="1"/>
  <c r="U968" i="3" l="1"/>
  <c r="V968" i="3" l="1"/>
  <c r="W968" i="3" l="1"/>
  <c r="X968" i="3" l="1"/>
  <c r="Y968" i="3" l="1"/>
  <c r="Z968" i="3" l="1"/>
  <c r="AD1010" i="38" l="1"/>
  <c r="AA968" i="3"/>
  <c r="AC968" i="3" l="1"/>
  <c r="H1010" i="38"/>
  <c r="AE1010" i="38" s="1"/>
  <c r="AB968" i="3"/>
  <c r="AI1010" i="38" l="1"/>
  <c r="AH968" i="3" s="1"/>
  <c r="AD968" i="3"/>
  <c r="H968" i="3"/>
  <c r="C969" i="3"/>
  <c r="D969" i="3" l="1"/>
  <c r="E969" i="3" l="1"/>
  <c r="F969" i="3" l="1"/>
  <c r="I969" i="3" l="1"/>
  <c r="AJ1011" i="38"/>
  <c r="AI969" i="3" s="1"/>
  <c r="G969" i="3"/>
  <c r="AJ969" i="3" l="1"/>
  <c r="J969" i="3"/>
  <c r="AK969" i="3" l="1"/>
  <c r="K969" i="3"/>
  <c r="L969" i="3" l="1"/>
  <c r="M969" i="3" l="1"/>
  <c r="N969" i="3" l="1"/>
  <c r="AH1011" i="38" l="1"/>
  <c r="AG969" i="3" s="1"/>
  <c r="AG1011" i="38"/>
  <c r="AF969" i="3" s="1"/>
  <c r="O969" i="3"/>
  <c r="P969" i="3" l="1"/>
  <c r="Q969" i="3" l="1"/>
  <c r="R969" i="3" l="1"/>
  <c r="S969" i="3" l="1"/>
  <c r="T969" i="3" l="1"/>
  <c r="U969" i="3" l="1"/>
  <c r="V969" i="3" l="1"/>
  <c r="W969" i="3" l="1"/>
  <c r="X969" i="3" l="1"/>
  <c r="Y969" i="3" l="1"/>
  <c r="Z969" i="3" l="1"/>
  <c r="AD1011" i="38" l="1"/>
  <c r="AA969" i="3"/>
  <c r="AC969" i="3" l="1"/>
  <c r="H1011" i="38"/>
  <c r="AE1011" i="38" s="1"/>
  <c r="AB969" i="3"/>
  <c r="AI1011" i="38" l="1"/>
  <c r="AH969" i="3" s="1"/>
  <c r="AD969" i="3"/>
  <c r="H969" i="3"/>
  <c r="C970" i="3"/>
  <c r="D970" i="3" l="1"/>
  <c r="E970" i="3" l="1"/>
  <c r="F970" i="3" l="1"/>
  <c r="I970" i="3" l="1"/>
  <c r="AJ1012" i="38"/>
  <c r="AI970" i="3" s="1"/>
  <c r="G970" i="3"/>
  <c r="AJ970" i="3" l="1"/>
  <c r="J970" i="3"/>
  <c r="AK970" i="3" l="1"/>
  <c r="K970" i="3"/>
  <c r="L970" i="3" l="1"/>
  <c r="M970" i="3" l="1"/>
  <c r="N970" i="3" l="1"/>
  <c r="AH1012" i="38" l="1"/>
  <c r="AG970" i="3" s="1"/>
  <c r="AG1012" i="38"/>
  <c r="AF970" i="3" s="1"/>
  <c r="O970" i="3"/>
  <c r="P970" i="3" l="1"/>
  <c r="Q970" i="3" l="1"/>
  <c r="R970" i="3" l="1"/>
  <c r="S970" i="3" l="1"/>
  <c r="T970" i="3" l="1"/>
  <c r="U970" i="3" l="1"/>
  <c r="V970" i="3" l="1"/>
  <c r="W970" i="3" l="1"/>
  <c r="X970" i="3" l="1"/>
  <c r="Y970" i="3" l="1"/>
  <c r="Z970" i="3" l="1"/>
  <c r="AD1012" i="38" l="1"/>
  <c r="AA970" i="3"/>
  <c r="AC970" i="3" l="1"/>
  <c r="H1012" i="38"/>
  <c r="AE1012" i="38" s="1"/>
  <c r="AB970" i="3"/>
  <c r="AI1012" i="38" l="1"/>
  <c r="AH970" i="3" s="1"/>
  <c r="AD970" i="3"/>
  <c r="H970" i="3"/>
  <c r="C971" i="3"/>
  <c r="D971" i="3" l="1"/>
  <c r="E971" i="3" l="1"/>
  <c r="F971" i="3" l="1"/>
  <c r="I971" i="3" l="1"/>
  <c r="AJ1013" i="38"/>
  <c r="AI971" i="3" s="1"/>
  <c r="G971" i="3"/>
  <c r="AJ971" i="3" l="1"/>
  <c r="J971" i="3"/>
  <c r="AK971" i="3" l="1"/>
  <c r="K971" i="3"/>
  <c r="L971" i="3" l="1"/>
  <c r="M971" i="3" l="1"/>
  <c r="N971" i="3" l="1"/>
  <c r="AG1013" i="38" l="1"/>
  <c r="AF971" i="3" s="1"/>
  <c r="AH1013" i="38"/>
  <c r="AG971" i="3" s="1"/>
  <c r="O971" i="3"/>
  <c r="P971" i="3" l="1"/>
  <c r="Q971" i="3" l="1"/>
  <c r="R971" i="3" l="1"/>
  <c r="S971" i="3" l="1"/>
  <c r="T971" i="3" l="1"/>
  <c r="U971" i="3" l="1"/>
  <c r="V971" i="3" l="1"/>
  <c r="W971" i="3" l="1"/>
  <c r="X971" i="3" l="1"/>
  <c r="Y971" i="3" l="1"/>
  <c r="Z971" i="3" l="1"/>
  <c r="AD1013" i="38" l="1"/>
  <c r="AA971" i="3"/>
  <c r="AC971" i="3" l="1"/>
  <c r="H1013" i="38"/>
  <c r="AE1013" i="38" s="1"/>
  <c r="AB971" i="3"/>
  <c r="AI1013" i="38" l="1"/>
  <c r="AH971" i="3" s="1"/>
  <c r="AD971" i="3"/>
  <c r="H971" i="3"/>
  <c r="C972" i="3"/>
  <c r="D972" i="3" l="1"/>
  <c r="E972" i="3" l="1"/>
  <c r="F972" i="3" l="1"/>
  <c r="I972" i="3" l="1"/>
  <c r="AJ1014" i="38"/>
  <c r="AI972" i="3" s="1"/>
  <c r="G972" i="3"/>
  <c r="AJ972" i="3" l="1"/>
  <c r="J972" i="3"/>
  <c r="AK972" i="3" l="1"/>
  <c r="K972" i="3"/>
  <c r="L972" i="3" l="1"/>
  <c r="M972" i="3" l="1"/>
  <c r="N972" i="3" l="1"/>
  <c r="AH1014" i="38" l="1"/>
  <c r="AG972" i="3" s="1"/>
  <c r="AG1014" i="38"/>
  <c r="AF972" i="3" s="1"/>
  <c r="O972" i="3"/>
  <c r="P972" i="3" l="1"/>
  <c r="Q972" i="3" l="1"/>
  <c r="R972" i="3" l="1"/>
  <c r="S972" i="3" l="1"/>
  <c r="T972" i="3" l="1"/>
  <c r="U972" i="3" l="1"/>
  <c r="V972" i="3" l="1"/>
  <c r="W972" i="3" l="1"/>
  <c r="X972" i="3" l="1"/>
  <c r="Y972" i="3" l="1"/>
  <c r="Z972" i="3" l="1"/>
  <c r="AD1014" i="38" l="1"/>
  <c r="AA972" i="3"/>
  <c r="AC972" i="3" l="1"/>
  <c r="H1014" i="38"/>
  <c r="AE1014" i="38" s="1"/>
  <c r="AB972" i="3"/>
  <c r="AI1014" i="38" l="1"/>
  <c r="AH972" i="3" s="1"/>
  <c r="H972" i="3"/>
  <c r="AD972" i="3"/>
  <c r="C973" i="3"/>
  <c r="D973" i="3" l="1"/>
  <c r="E973" i="3" l="1"/>
  <c r="F973" i="3" l="1"/>
  <c r="AJ1015" i="38" l="1"/>
  <c r="AI973" i="3" s="1"/>
  <c r="G973" i="3"/>
  <c r="I973" i="3"/>
  <c r="AJ973" i="3" l="1"/>
  <c r="J973" i="3"/>
  <c r="AK973" i="3" l="1"/>
  <c r="K973" i="3"/>
  <c r="L973" i="3" l="1"/>
  <c r="M973" i="3" l="1"/>
  <c r="N973" i="3" l="1"/>
  <c r="AH1015" i="38" l="1"/>
  <c r="AG973" i="3" s="1"/>
  <c r="AG1015" i="38"/>
  <c r="AF973" i="3" s="1"/>
  <c r="O973" i="3"/>
  <c r="P973" i="3" l="1"/>
  <c r="Q973" i="3" l="1"/>
  <c r="R973" i="3" l="1"/>
  <c r="S973" i="3" l="1"/>
  <c r="T973" i="3" l="1"/>
  <c r="U973" i="3" l="1"/>
  <c r="V973" i="3" l="1"/>
  <c r="W973" i="3" l="1"/>
  <c r="X973" i="3" l="1"/>
  <c r="Y973" i="3" l="1"/>
  <c r="Z973" i="3" l="1"/>
  <c r="AD1015" i="38" l="1"/>
  <c r="AA973" i="3"/>
  <c r="AC973" i="3" l="1"/>
  <c r="H1015" i="38"/>
  <c r="AE1015" i="38" s="1"/>
  <c r="AB973" i="3"/>
  <c r="AI1015" i="38" l="1"/>
  <c r="AH973" i="3" s="1"/>
  <c r="H973" i="3"/>
  <c r="AD973" i="3"/>
  <c r="C974" i="3"/>
  <c r="D974" i="3" l="1"/>
  <c r="E974" i="3" l="1"/>
  <c r="F974" i="3" l="1"/>
  <c r="I974" i="3" l="1"/>
  <c r="AJ1016" i="38"/>
  <c r="AI974" i="3" s="1"/>
  <c r="G974" i="3"/>
  <c r="AJ974" i="3" l="1"/>
  <c r="J974" i="3"/>
  <c r="AK974" i="3" l="1"/>
  <c r="K974" i="3"/>
  <c r="L974" i="3" l="1"/>
  <c r="M974" i="3" l="1"/>
  <c r="N974" i="3" l="1"/>
  <c r="AG1016" i="38" l="1"/>
  <c r="AF974" i="3" s="1"/>
  <c r="AH1016" i="38"/>
  <c r="AG974" i="3" s="1"/>
  <c r="O974" i="3"/>
  <c r="P974" i="3" l="1"/>
  <c r="Q974" i="3" l="1"/>
  <c r="R974" i="3" l="1"/>
  <c r="S974" i="3" l="1"/>
  <c r="T974" i="3" l="1"/>
  <c r="U974" i="3" l="1"/>
  <c r="V974" i="3" l="1"/>
  <c r="W974" i="3" l="1"/>
  <c r="X974" i="3" l="1"/>
  <c r="Y974" i="3" l="1"/>
  <c r="Z974" i="3" l="1"/>
  <c r="AD1016" i="38" l="1"/>
  <c r="AA974" i="3"/>
  <c r="AC974" i="3" l="1"/>
  <c r="H1016" i="38"/>
  <c r="AE1016" i="38" s="1"/>
  <c r="AB974" i="3"/>
  <c r="AI1016" i="38" l="1"/>
  <c r="AH974" i="3" s="1"/>
  <c r="H974" i="3"/>
  <c r="AD974" i="3"/>
  <c r="C975" i="3"/>
  <c r="D975" i="3" l="1"/>
  <c r="E975" i="3" l="1"/>
  <c r="F975" i="3" l="1"/>
  <c r="I975" i="3" l="1"/>
  <c r="AJ1017" i="38"/>
  <c r="AI975" i="3" s="1"/>
  <c r="G975" i="3"/>
  <c r="AJ975" i="3" l="1"/>
  <c r="J975" i="3"/>
  <c r="AK975" i="3" l="1"/>
  <c r="K975" i="3"/>
  <c r="L975" i="3" l="1"/>
  <c r="M975" i="3" l="1"/>
  <c r="N975" i="3" l="1"/>
  <c r="AG1017" i="38" l="1"/>
  <c r="AF975" i="3" s="1"/>
  <c r="AH1017" i="38"/>
  <c r="AG975" i="3" s="1"/>
  <c r="O975" i="3"/>
  <c r="P975" i="3" l="1"/>
  <c r="Q975" i="3" l="1"/>
  <c r="R975" i="3" l="1"/>
  <c r="S975" i="3" l="1"/>
  <c r="T975" i="3" l="1"/>
  <c r="U975" i="3" l="1"/>
  <c r="V975" i="3" l="1"/>
  <c r="W975" i="3" l="1"/>
  <c r="X975" i="3" l="1"/>
  <c r="Y975" i="3" l="1"/>
  <c r="Z975" i="3" l="1"/>
  <c r="AD1017" i="38" l="1"/>
  <c r="AA975" i="3"/>
  <c r="AC975" i="3" l="1"/>
  <c r="H1017" i="38"/>
  <c r="AE1017" i="38" s="1"/>
  <c r="AB975" i="3"/>
  <c r="AI1017" i="38" l="1"/>
  <c r="AH975" i="3" s="1"/>
  <c r="AD975" i="3"/>
  <c r="H975" i="3"/>
  <c r="C976" i="3"/>
  <c r="D976" i="3" l="1"/>
  <c r="E976" i="3" l="1"/>
  <c r="F976" i="3" l="1"/>
  <c r="I976" i="3" l="1"/>
  <c r="AJ1018" i="38"/>
  <c r="AI976" i="3" s="1"/>
  <c r="G976" i="3"/>
  <c r="AJ976" i="3" l="1"/>
  <c r="J976" i="3"/>
  <c r="AK976" i="3" l="1"/>
  <c r="K976" i="3"/>
  <c r="L976" i="3" l="1"/>
  <c r="M976" i="3" l="1"/>
  <c r="N976" i="3" l="1"/>
  <c r="AH1018" i="38" l="1"/>
  <c r="AG976" i="3" s="1"/>
  <c r="AG1018" i="38"/>
  <c r="AF976" i="3" s="1"/>
  <c r="O976" i="3"/>
  <c r="P976" i="3" l="1"/>
  <c r="Q976" i="3" l="1"/>
  <c r="R976" i="3" l="1"/>
  <c r="S976" i="3" l="1"/>
  <c r="T976" i="3" l="1"/>
  <c r="U976" i="3" l="1"/>
  <c r="V976" i="3" l="1"/>
  <c r="W976" i="3" l="1"/>
  <c r="X976" i="3" l="1"/>
  <c r="Y976" i="3" l="1"/>
  <c r="Z976" i="3" l="1"/>
  <c r="AD1018" i="38" l="1"/>
  <c r="AA976" i="3"/>
  <c r="AC976" i="3" l="1"/>
  <c r="H1018" i="38"/>
  <c r="AE1018" i="38" s="1"/>
  <c r="AB976" i="3"/>
  <c r="AI1018" i="38" l="1"/>
  <c r="AH976" i="3" s="1"/>
  <c r="H976" i="3"/>
  <c r="AD976" i="3"/>
  <c r="C977" i="3"/>
  <c r="D977" i="3" l="1"/>
  <c r="E977" i="3" l="1"/>
  <c r="F977" i="3" l="1"/>
  <c r="I977" i="3" l="1"/>
  <c r="AJ1019" i="38"/>
  <c r="AI977" i="3" s="1"/>
  <c r="G977" i="3"/>
  <c r="AJ977" i="3" l="1"/>
  <c r="J977" i="3"/>
  <c r="AK977" i="3" l="1"/>
  <c r="K977" i="3"/>
  <c r="L977" i="3" l="1"/>
  <c r="M977" i="3" l="1"/>
  <c r="N977" i="3" l="1"/>
  <c r="AH1019" i="38" l="1"/>
  <c r="AG977" i="3" s="1"/>
  <c r="AG1019" i="38"/>
  <c r="AF977" i="3" s="1"/>
  <c r="O977" i="3"/>
  <c r="P977" i="3" l="1"/>
  <c r="Q977" i="3" l="1"/>
  <c r="R977" i="3" l="1"/>
  <c r="S977" i="3" l="1"/>
  <c r="T977" i="3" l="1"/>
  <c r="U977" i="3" l="1"/>
  <c r="V977" i="3" l="1"/>
  <c r="W977" i="3" l="1"/>
  <c r="X977" i="3" l="1"/>
  <c r="Y977" i="3" l="1"/>
  <c r="Z977" i="3" l="1"/>
  <c r="AD1019" i="38" l="1"/>
  <c r="AA977" i="3"/>
  <c r="AC977" i="3" l="1"/>
  <c r="H1019" i="38"/>
  <c r="AE1019" i="38" s="1"/>
  <c r="AB977" i="3"/>
  <c r="AI1019" i="38" l="1"/>
  <c r="AH977" i="3" s="1"/>
  <c r="H977" i="3"/>
  <c r="AD977" i="3"/>
  <c r="C978" i="3"/>
  <c r="D978" i="3" l="1"/>
  <c r="E978" i="3" l="1"/>
  <c r="F978" i="3" l="1"/>
  <c r="I978" i="3" l="1"/>
  <c r="AJ1020" i="38"/>
  <c r="AI978" i="3" s="1"/>
  <c r="G978" i="3"/>
  <c r="AJ978" i="3" l="1"/>
  <c r="J978" i="3"/>
  <c r="AK978" i="3" l="1"/>
  <c r="K978" i="3"/>
  <c r="L978" i="3" l="1"/>
  <c r="M978" i="3" l="1"/>
  <c r="N978" i="3" l="1"/>
  <c r="AG1020" i="38" l="1"/>
  <c r="AF978" i="3" s="1"/>
  <c r="AH1020" i="38"/>
  <c r="AG978" i="3" s="1"/>
  <c r="O978" i="3"/>
  <c r="P978" i="3" l="1"/>
  <c r="Q978" i="3" l="1"/>
  <c r="R978" i="3" l="1"/>
  <c r="S978" i="3" l="1"/>
  <c r="T978" i="3" l="1"/>
  <c r="U978" i="3" l="1"/>
  <c r="V978" i="3" l="1"/>
  <c r="W978" i="3" l="1"/>
  <c r="X978" i="3" l="1"/>
  <c r="Y978" i="3" l="1"/>
  <c r="Z978" i="3" l="1"/>
  <c r="AD1020" i="38" l="1"/>
  <c r="AA978" i="3"/>
  <c r="AC978" i="3" l="1"/>
  <c r="H1020" i="38"/>
  <c r="AE1020" i="38" s="1"/>
  <c r="AB978" i="3"/>
  <c r="AI1020" i="38" l="1"/>
  <c r="AH978" i="3" s="1"/>
  <c r="H978" i="3"/>
  <c r="AD978" i="3"/>
  <c r="C979" i="3"/>
  <c r="D979" i="3" l="1"/>
  <c r="E979" i="3" l="1"/>
  <c r="F979" i="3" l="1"/>
  <c r="I979" i="3" l="1"/>
  <c r="AJ1021" i="38"/>
  <c r="AI979" i="3" s="1"/>
  <c r="G979" i="3"/>
  <c r="AJ979" i="3" l="1"/>
  <c r="J979" i="3"/>
  <c r="AK979" i="3" l="1"/>
  <c r="K979" i="3"/>
  <c r="L979" i="3" l="1"/>
  <c r="M979" i="3" l="1"/>
  <c r="N979" i="3" l="1"/>
  <c r="AG1021" i="38" l="1"/>
  <c r="AF979" i="3" s="1"/>
  <c r="AH1021" i="38"/>
  <c r="AG979" i="3" s="1"/>
  <c r="O979" i="3"/>
  <c r="P979" i="3" l="1"/>
  <c r="Q979" i="3" l="1"/>
  <c r="R979" i="3" l="1"/>
  <c r="S979" i="3" l="1"/>
  <c r="T979" i="3" l="1"/>
  <c r="U979" i="3" l="1"/>
  <c r="V979" i="3" l="1"/>
  <c r="W979" i="3" l="1"/>
  <c r="X979" i="3" l="1"/>
  <c r="Y979" i="3" l="1"/>
  <c r="Z979" i="3" l="1"/>
  <c r="AD1021" i="38" l="1"/>
  <c r="AA979" i="3"/>
  <c r="AC979" i="3" l="1"/>
  <c r="H1021" i="38"/>
  <c r="AE1021" i="38" s="1"/>
  <c r="AB979" i="3"/>
  <c r="AI1021" i="38" l="1"/>
  <c r="AH979" i="3" s="1"/>
  <c r="AD979" i="3"/>
  <c r="H979" i="3"/>
  <c r="C980" i="3"/>
  <c r="D980" i="3" l="1"/>
  <c r="E980" i="3" l="1"/>
  <c r="F980" i="3" l="1"/>
  <c r="I980" i="3" l="1"/>
  <c r="AJ1022" i="38"/>
  <c r="AI980" i="3" s="1"/>
  <c r="G980" i="3"/>
  <c r="AJ980" i="3" l="1"/>
  <c r="J980" i="3"/>
  <c r="AK980" i="3" l="1"/>
  <c r="K980" i="3"/>
  <c r="L980" i="3" l="1"/>
  <c r="M980" i="3" l="1"/>
  <c r="N980" i="3" l="1"/>
  <c r="AH1022" i="38" l="1"/>
  <c r="AG980" i="3" s="1"/>
  <c r="AG1022" i="38"/>
  <c r="AF980" i="3" s="1"/>
  <c r="O980" i="3"/>
  <c r="P980" i="3" l="1"/>
  <c r="Q980" i="3" l="1"/>
  <c r="R980" i="3" l="1"/>
  <c r="S980" i="3" l="1"/>
  <c r="T980" i="3" l="1"/>
  <c r="U980" i="3" l="1"/>
  <c r="V980" i="3" l="1"/>
  <c r="W980" i="3" l="1"/>
  <c r="X980" i="3" l="1"/>
  <c r="Y980" i="3" l="1"/>
  <c r="Z980" i="3" l="1"/>
  <c r="AD1022" i="38" l="1"/>
  <c r="AA980" i="3"/>
  <c r="AC980" i="3" l="1"/>
  <c r="H1022" i="38"/>
  <c r="AE1022" i="38" s="1"/>
  <c r="AB980" i="3"/>
  <c r="AI1022" i="38" l="1"/>
  <c r="AH980" i="3" s="1"/>
  <c r="H980" i="3"/>
  <c r="AD980" i="3"/>
  <c r="C981" i="3"/>
  <c r="D981" i="3" l="1"/>
  <c r="E981" i="3" l="1"/>
  <c r="F981" i="3" l="1"/>
  <c r="I981" i="3" l="1"/>
  <c r="AJ1023" i="38"/>
  <c r="AI981" i="3" s="1"/>
  <c r="G981" i="3"/>
  <c r="AJ981" i="3" l="1"/>
  <c r="J981" i="3"/>
  <c r="AK981" i="3" l="1"/>
  <c r="K981" i="3"/>
  <c r="L981" i="3" l="1"/>
  <c r="M981" i="3" l="1"/>
  <c r="N981" i="3" l="1"/>
  <c r="AH1023" i="38" l="1"/>
  <c r="AG981" i="3" s="1"/>
  <c r="AG1023" i="38"/>
  <c r="AF981" i="3" s="1"/>
  <c r="O981" i="3"/>
  <c r="P981" i="3" l="1"/>
  <c r="Q981" i="3" l="1"/>
  <c r="R981" i="3" l="1"/>
  <c r="S981" i="3" l="1"/>
  <c r="T981" i="3" l="1"/>
  <c r="U981" i="3" l="1"/>
  <c r="V981" i="3" l="1"/>
  <c r="W981" i="3" l="1"/>
  <c r="X981" i="3" l="1"/>
  <c r="Y981" i="3" l="1"/>
  <c r="Z981" i="3" l="1"/>
  <c r="AD1023" i="38" l="1"/>
  <c r="AA981" i="3"/>
  <c r="AC981" i="3" l="1"/>
  <c r="H1023" i="38"/>
  <c r="AE1023" i="38" s="1"/>
  <c r="AB981" i="3"/>
  <c r="AI1023" i="38" l="1"/>
  <c r="AH981" i="3" s="1"/>
  <c r="H981" i="3"/>
  <c r="AD981" i="3"/>
  <c r="C982" i="3"/>
  <c r="D982" i="3" l="1"/>
  <c r="E982" i="3" l="1"/>
  <c r="F982" i="3" l="1"/>
  <c r="I982" i="3" l="1"/>
  <c r="AJ1024" i="38"/>
  <c r="AI982" i="3" s="1"/>
  <c r="G982" i="3"/>
  <c r="AJ982" i="3" l="1"/>
  <c r="J982" i="3"/>
  <c r="AK982" i="3" l="1"/>
  <c r="K982" i="3"/>
  <c r="L982" i="3" l="1"/>
  <c r="M982" i="3" l="1"/>
  <c r="N982" i="3" l="1"/>
  <c r="AG1024" i="38" l="1"/>
  <c r="AF982" i="3" s="1"/>
  <c r="AH1024" i="38"/>
  <c r="AG982" i="3" s="1"/>
  <c r="O982" i="3"/>
  <c r="P982" i="3" l="1"/>
  <c r="Q982" i="3" l="1"/>
  <c r="R982" i="3" l="1"/>
  <c r="S982" i="3" l="1"/>
  <c r="T982" i="3" l="1"/>
  <c r="U982" i="3" l="1"/>
  <c r="V982" i="3" l="1"/>
  <c r="W982" i="3" l="1"/>
  <c r="X982" i="3" l="1"/>
  <c r="Y982" i="3" l="1"/>
  <c r="Z982" i="3" l="1"/>
  <c r="AD1024" i="38" l="1"/>
  <c r="AA982" i="3"/>
  <c r="AC982" i="3" l="1"/>
  <c r="H1024" i="38"/>
  <c r="AE1024" i="38" s="1"/>
  <c r="AB982" i="3"/>
  <c r="AI1024" i="38" l="1"/>
  <c r="AH982" i="3" s="1"/>
  <c r="AD982" i="3"/>
  <c r="H982" i="3"/>
  <c r="C983" i="3"/>
  <c r="D983" i="3" l="1"/>
  <c r="E983" i="3" l="1"/>
  <c r="F983" i="3" l="1"/>
  <c r="I983" i="3" l="1"/>
  <c r="AJ1025" i="38"/>
  <c r="AI983" i="3" s="1"/>
  <c r="G983" i="3"/>
  <c r="AJ983" i="3" l="1"/>
  <c r="J983" i="3"/>
  <c r="AK983" i="3" l="1"/>
  <c r="K983" i="3"/>
  <c r="L983" i="3" l="1"/>
  <c r="M983" i="3" l="1"/>
  <c r="N983" i="3" l="1"/>
  <c r="AG1025" i="38" l="1"/>
  <c r="AF983" i="3" s="1"/>
  <c r="AH1025" i="38"/>
  <c r="AG983" i="3" s="1"/>
  <c r="O983" i="3"/>
  <c r="P983" i="3" l="1"/>
  <c r="Q983" i="3" l="1"/>
  <c r="R983" i="3" l="1"/>
  <c r="S983" i="3" l="1"/>
  <c r="T983" i="3" l="1"/>
  <c r="U983" i="3" l="1"/>
  <c r="V983" i="3" l="1"/>
  <c r="W983" i="3" l="1"/>
  <c r="X983" i="3" l="1"/>
  <c r="Y983" i="3" l="1"/>
  <c r="Z983" i="3" l="1"/>
  <c r="AD1025" i="38" l="1"/>
  <c r="AA983" i="3"/>
  <c r="AC983" i="3" l="1"/>
  <c r="H1025" i="38"/>
  <c r="AE1025" i="38" s="1"/>
  <c r="AB983" i="3"/>
  <c r="AI1025" i="38" l="1"/>
  <c r="AH983" i="3" s="1"/>
  <c r="AD983" i="3"/>
  <c r="H983" i="3"/>
  <c r="C984" i="3"/>
  <c r="D984" i="3" l="1"/>
  <c r="E984" i="3" l="1"/>
  <c r="F984" i="3" l="1"/>
  <c r="I984" i="3" l="1"/>
  <c r="AJ1026" i="38"/>
  <c r="AI984" i="3" s="1"/>
  <c r="G984" i="3"/>
  <c r="AJ984" i="3" l="1"/>
  <c r="J984" i="3"/>
  <c r="AK984" i="3" l="1"/>
  <c r="K984" i="3"/>
  <c r="L984" i="3" l="1"/>
  <c r="M984" i="3" l="1"/>
  <c r="N984" i="3" l="1"/>
  <c r="AH1026" i="38" l="1"/>
  <c r="AG984" i="3" s="1"/>
  <c r="AG1026" i="38"/>
  <c r="AF984" i="3" s="1"/>
  <c r="O984" i="3"/>
  <c r="P984" i="3" l="1"/>
  <c r="Q984" i="3" l="1"/>
  <c r="R984" i="3" l="1"/>
  <c r="S984" i="3" l="1"/>
  <c r="T984" i="3" l="1"/>
  <c r="U984" i="3" l="1"/>
  <c r="V984" i="3" l="1"/>
  <c r="W984" i="3" l="1"/>
  <c r="X984" i="3" l="1"/>
  <c r="Y984" i="3" l="1"/>
  <c r="Z984" i="3" l="1"/>
  <c r="AD1026" i="38" l="1"/>
  <c r="AA984" i="3"/>
  <c r="AC984" i="3" l="1"/>
  <c r="H1026" i="38"/>
  <c r="AE1026" i="38" s="1"/>
  <c r="AB984" i="3"/>
  <c r="AI1026" i="38" l="1"/>
  <c r="AH984" i="3" s="1"/>
  <c r="H984" i="3"/>
  <c r="AD984" i="3"/>
  <c r="C985" i="3"/>
  <c r="D985" i="3" l="1"/>
  <c r="E985" i="3" l="1"/>
  <c r="F985" i="3" l="1"/>
  <c r="I985" i="3" l="1"/>
  <c r="AJ1027" i="38"/>
  <c r="AI985" i="3" s="1"/>
  <c r="G985" i="3"/>
  <c r="AJ985" i="3" l="1"/>
  <c r="J985" i="3"/>
  <c r="AK985" i="3" l="1"/>
  <c r="K985" i="3"/>
  <c r="L985" i="3" l="1"/>
  <c r="M985" i="3" l="1"/>
  <c r="N985" i="3" l="1"/>
  <c r="AH1027" i="38" l="1"/>
  <c r="AG985" i="3" s="1"/>
  <c r="AG1027" i="38"/>
  <c r="AF985" i="3" s="1"/>
  <c r="O985" i="3"/>
  <c r="P985" i="3" l="1"/>
  <c r="Q985" i="3" l="1"/>
  <c r="R985" i="3" l="1"/>
  <c r="S985" i="3" l="1"/>
  <c r="T985" i="3" l="1"/>
  <c r="U985" i="3" l="1"/>
  <c r="V985" i="3" l="1"/>
  <c r="W985" i="3" l="1"/>
  <c r="X985" i="3" l="1"/>
  <c r="Y985" i="3" l="1"/>
  <c r="Z985" i="3" l="1"/>
  <c r="AD1027" i="38" l="1"/>
  <c r="AA985" i="3"/>
  <c r="AC985" i="3" l="1"/>
  <c r="H1027" i="38"/>
  <c r="AE1027" i="38" s="1"/>
  <c r="AB985" i="3"/>
  <c r="AI1027" i="38" l="1"/>
  <c r="AH985" i="3" s="1"/>
  <c r="AD985" i="3"/>
  <c r="H985" i="3"/>
  <c r="C986" i="3"/>
  <c r="D986" i="3" l="1"/>
  <c r="E986" i="3" l="1"/>
  <c r="F986" i="3" l="1"/>
  <c r="I986" i="3" l="1"/>
  <c r="AJ1028" i="38"/>
  <c r="AI986" i="3" s="1"/>
  <c r="G986" i="3"/>
  <c r="AJ986" i="3" l="1"/>
  <c r="J986" i="3"/>
  <c r="AK986" i="3" l="1"/>
  <c r="K986" i="3"/>
  <c r="L986" i="3" l="1"/>
  <c r="M986" i="3" l="1"/>
  <c r="N986" i="3" l="1"/>
  <c r="AH1028" i="38" l="1"/>
  <c r="AG986" i="3" s="1"/>
  <c r="AG1028" i="38"/>
  <c r="AF986" i="3" s="1"/>
  <c r="O986" i="3"/>
  <c r="P986" i="3" l="1"/>
  <c r="Q986" i="3" l="1"/>
  <c r="R986" i="3" l="1"/>
  <c r="S986" i="3" l="1"/>
  <c r="T986" i="3" l="1"/>
  <c r="U986" i="3" l="1"/>
  <c r="V986" i="3" l="1"/>
  <c r="W986" i="3" l="1"/>
  <c r="X986" i="3" l="1"/>
  <c r="Y986" i="3" l="1"/>
  <c r="Z986" i="3" l="1"/>
  <c r="AD1028" i="38" l="1"/>
  <c r="AA986" i="3"/>
  <c r="AC986" i="3" l="1"/>
  <c r="H1028" i="38"/>
  <c r="AE1028" i="38" s="1"/>
  <c r="AB986" i="3"/>
  <c r="AI1028" i="38" l="1"/>
  <c r="AH986" i="3" s="1"/>
  <c r="H986" i="3"/>
  <c r="AD986" i="3"/>
  <c r="C987" i="3"/>
  <c r="D987" i="3" l="1"/>
  <c r="E987" i="3" l="1"/>
  <c r="F987" i="3" l="1"/>
  <c r="I987" i="3" l="1"/>
  <c r="AJ1029" i="38"/>
  <c r="AI987" i="3" s="1"/>
  <c r="G987" i="3"/>
  <c r="AJ987" i="3" l="1"/>
  <c r="J987" i="3"/>
  <c r="AK987" i="3" l="1"/>
  <c r="K987" i="3"/>
  <c r="L987" i="3" l="1"/>
  <c r="M987" i="3" l="1"/>
  <c r="N987" i="3" l="1"/>
  <c r="AG1029" i="38" l="1"/>
  <c r="AF987" i="3" s="1"/>
  <c r="AH1029" i="38"/>
  <c r="AG987" i="3" s="1"/>
  <c r="O987" i="3"/>
  <c r="P987" i="3" l="1"/>
  <c r="Q987" i="3" l="1"/>
  <c r="R987" i="3" l="1"/>
  <c r="S987" i="3" l="1"/>
  <c r="T987" i="3" l="1"/>
  <c r="U987" i="3" l="1"/>
  <c r="V987" i="3" l="1"/>
  <c r="W987" i="3" l="1"/>
  <c r="X987" i="3" l="1"/>
  <c r="Y987" i="3" l="1"/>
  <c r="Z987" i="3" l="1"/>
  <c r="AD1029" i="38" l="1"/>
  <c r="AA987" i="3"/>
  <c r="AC987" i="3" l="1"/>
  <c r="H1029" i="38"/>
  <c r="AE1029" i="38" s="1"/>
  <c r="AB987" i="3"/>
  <c r="AI1029" i="38" l="1"/>
  <c r="AH987" i="3" s="1"/>
  <c r="AD987" i="3"/>
  <c r="H987" i="3"/>
  <c r="C988" i="3"/>
  <c r="D988" i="3" l="1"/>
  <c r="E988" i="3" l="1"/>
  <c r="F988" i="3" l="1"/>
  <c r="I988" i="3" l="1"/>
  <c r="AJ1030" i="38"/>
  <c r="AI988" i="3" s="1"/>
  <c r="G988" i="3"/>
  <c r="AJ988" i="3" l="1"/>
  <c r="J988" i="3"/>
  <c r="AK988" i="3" l="1"/>
  <c r="K988" i="3"/>
  <c r="L988" i="3" l="1"/>
  <c r="M988" i="3" l="1"/>
  <c r="N988" i="3" l="1"/>
  <c r="AH1030" i="38" l="1"/>
  <c r="AG988" i="3" s="1"/>
  <c r="AG1030" i="38"/>
  <c r="AF988" i="3" s="1"/>
  <c r="O988" i="3"/>
  <c r="P988" i="3" l="1"/>
  <c r="Q988" i="3" l="1"/>
  <c r="R988" i="3" l="1"/>
  <c r="S988" i="3" l="1"/>
  <c r="T988" i="3" l="1"/>
  <c r="U988" i="3" l="1"/>
  <c r="V988" i="3" l="1"/>
  <c r="W988" i="3" l="1"/>
  <c r="X988" i="3" l="1"/>
  <c r="Y988" i="3" l="1"/>
  <c r="Z988" i="3" l="1"/>
  <c r="AD1030" i="38" l="1"/>
  <c r="AA988" i="3"/>
  <c r="AC988" i="3" l="1"/>
  <c r="H1030" i="38"/>
  <c r="AE1030" i="38" s="1"/>
  <c r="AB988" i="3"/>
  <c r="AI1030" i="38" l="1"/>
  <c r="AH988" i="3" s="1"/>
  <c r="AD988" i="3"/>
  <c r="H988" i="3"/>
  <c r="C989" i="3"/>
  <c r="D989" i="3" l="1"/>
  <c r="E989" i="3" l="1"/>
  <c r="F989" i="3" l="1"/>
  <c r="I989" i="3" l="1"/>
  <c r="AJ1031" i="38"/>
  <c r="AI989" i="3" s="1"/>
  <c r="G989" i="3"/>
  <c r="AJ989" i="3" l="1"/>
  <c r="J989" i="3"/>
  <c r="AK989" i="3" l="1"/>
  <c r="K989" i="3"/>
  <c r="L989" i="3" l="1"/>
  <c r="M989" i="3" l="1"/>
  <c r="N989" i="3" l="1"/>
  <c r="AH1031" i="38" l="1"/>
  <c r="AG989" i="3" s="1"/>
  <c r="AG1031" i="38"/>
  <c r="AF989" i="3" s="1"/>
  <c r="O989" i="3"/>
  <c r="P989" i="3" l="1"/>
  <c r="Q989" i="3" l="1"/>
  <c r="R989" i="3" l="1"/>
  <c r="S989" i="3" l="1"/>
  <c r="T989" i="3" l="1"/>
  <c r="U989" i="3" l="1"/>
  <c r="V989" i="3" l="1"/>
  <c r="W989" i="3" l="1"/>
  <c r="X989" i="3" l="1"/>
  <c r="Y989" i="3" l="1"/>
  <c r="Z989" i="3" l="1"/>
  <c r="AD1031" i="38" l="1"/>
  <c r="AA989" i="3"/>
  <c r="AC989" i="3" l="1"/>
  <c r="H1031" i="38"/>
  <c r="AE1031" i="38" s="1"/>
  <c r="AB989" i="3"/>
  <c r="AI1031" i="38" l="1"/>
  <c r="AH989" i="3" s="1"/>
  <c r="AD989" i="3"/>
  <c r="H989" i="3"/>
  <c r="C990" i="3"/>
  <c r="D990" i="3" l="1"/>
  <c r="E990" i="3" l="1"/>
  <c r="F990" i="3" l="1"/>
  <c r="I990" i="3" l="1"/>
  <c r="AJ1032" i="38"/>
  <c r="AI990" i="3" s="1"/>
  <c r="G990" i="3"/>
  <c r="AJ990" i="3" l="1"/>
  <c r="J990" i="3"/>
  <c r="AK990" i="3" l="1"/>
  <c r="K990" i="3"/>
  <c r="L990" i="3" l="1"/>
  <c r="M990" i="3" l="1"/>
  <c r="N990" i="3" l="1"/>
  <c r="AG1032" i="38" l="1"/>
  <c r="AF990" i="3" s="1"/>
  <c r="AH1032" i="38"/>
  <c r="AG990" i="3" s="1"/>
  <c r="O990" i="3"/>
  <c r="P990" i="3" l="1"/>
  <c r="Q990" i="3" l="1"/>
  <c r="R990" i="3" l="1"/>
  <c r="S990" i="3" l="1"/>
  <c r="T990" i="3" l="1"/>
  <c r="U990" i="3" l="1"/>
  <c r="V990" i="3" l="1"/>
  <c r="W990" i="3" l="1"/>
  <c r="X990" i="3" l="1"/>
  <c r="Y990" i="3" l="1"/>
  <c r="Z990" i="3" l="1"/>
  <c r="AD1032" i="38" l="1"/>
  <c r="AA990" i="3"/>
  <c r="AC990" i="3" l="1"/>
  <c r="H1032" i="38"/>
  <c r="AE1032" i="38" s="1"/>
  <c r="AB990" i="3"/>
  <c r="AI1032" i="38" l="1"/>
  <c r="AH990" i="3" s="1"/>
  <c r="H990" i="3"/>
  <c r="AD990" i="3"/>
  <c r="C991" i="3"/>
  <c r="D991" i="3" l="1"/>
  <c r="E991" i="3" l="1"/>
  <c r="F991" i="3" l="1"/>
  <c r="I991" i="3" l="1"/>
  <c r="AJ1033" i="38"/>
  <c r="AI991" i="3" s="1"/>
  <c r="G991" i="3"/>
  <c r="AJ991" i="3" l="1"/>
  <c r="J991" i="3"/>
  <c r="AK991" i="3" l="1"/>
  <c r="K991" i="3"/>
  <c r="L991" i="3" l="1"/>
  <c r="M991" i="3" l="1"/>
  <c r="N991" i="3" l="1"/>
  <c r="AG1033" i="38" l="1"/>
  <c r="AF991" i="3" s="1"/>
  <c r="O991" i="3"/>
  <c r="AH1033" i="38" l="1"/>
  <c r="AG991" i="3" s="1"/>
  <c r="P991" i="3"/>
  <c r="Q991" i="3" l="1"/>
  <c r="R991" i="3" l="1"/>
  <c r="S991" i="3" l="1"/>
  <c r="T991" i="3" l="1"/>
  <c r="U991" i="3" l="1"/>
  <c r="V991" i="3" l="1"/>
  <c r="W991" i="3" l="1"/>
  <c r="X991" i="3" l="1"/>
  <c r="Y991" i="3" l="1"/>
  <c r="Z991" i="3" l="1"/>
  <c r="AD1033" i="38" l="1"/>
  <c r="AA991" i="3"/>
  <c r="AC991" i="3" l="1"/>
  <c r="H1033" i="38"/>
  <c r="AE1033" i="38" s="1"/>
  <c r="AB991" i="3"/>
  <c r="AI1033" i="38" l="1"/>
  <c r="AH991" i="3" s="1"/>
  <c r="H991" i="3"/>
  <c r="AD991" i="3"/>
  <c r="C992" i="3"/>
  <c r="D992" i="3" l="1"/>
  <c r="E992" i="3" l="1"/>
  <c r="F992" i="3" l="1"/>
  <c r="I992" i="3" l="1"/>
  <c r="AJ1034" i="38"/>
  <c r="AI992" i="3" s="1"/>
  <c r="G992" i="3"/>
  <c r="AJ992" i="3" l="1"/>
  <c r="J992" i="3"/>
  <c r="AK992" i="3" l="1"/>
  <c r="K992" i="3"/>
  <c r="L992" i="3" l="1"/>
  <c r="M992" i="3" l="1"/>
  <c r="N992" i="3" l="1"/>
  <c r="AH1034" i="38" l="1"/>
  <c r="AG992" i="3" s="1"/>
  <c r="AG1034" i="38"/>
  <c r="AF992" i="3" s="1"/>
  <c r="O992" i="3"/>
  <c r="P992" i="3" l="1"/>
  <c r="Q992" i="3" l="1"/>
  <c r="R992" i="3" l="1"/>
  <c r="S992" i="3" l="1"/>
  <c r="T992" i="3" l="1"/>
  <c r="U992" i="3" l="1"/>
  <c r="V992" i="3" l="1"/>
  <c r="W992" i="3" l="1"/>
  <c r="X992" i="3" l="1"/>
  <c r="Y992" i="3" l="1"/>
  <c r="Z992" i="3" l="1"/>
  <c r="AD1034" i="38" l="1"/>
  <c r="AA992" i="3"/>
  <c r="AC992" i="3" l="1"/>
  <c r="H1034" i="38"/>
  <c r="AE1034" i="38" s="1"/>
  <c r="AB992" i="3"/>
  <c r="AI1034" i="38" l="1"/>
  <c r="AH992" i="3" s="1"/>
  <c r="AD992" i="3"/>
  <c r="H992" i="3"/>
  <c r="C993" i="3"/>
  <c r="D993" i="3" l="1"/>
  <c r="E993" i="3" l="1"/>
  <c r="F993" i="3" l="1"/>
  <c r="I993" i="3" l="1"/>
  <c r="AJ1035" i="38"/>
  <c r="AI993" i="3" s="1"/>
  <c r="G993" i="3"/>
  <c r="AJ993" i="3" l="1"/>
  <c r="J993" i="3"/>
  <c r="AK993" i="3" l="1"/>
  <c r="K993" i="3"/>
  <c r="L993" i="3" l="1"/>
  <c r="M993" i="3" l="1"/>
  <c r="N993" i="3" l="1"/>
  <c r="AH1035" i="38" l="1"/>
  <c r="AG993" i="3" s="1"/>
  <c r="AG1035" i="38"/>
  <c r="AF993" i="3" s="1"/>
  <c r="O993" i="3"/>
  <c r="P993" i="3" l="1"/>
  <c r="Q993" i="3" l="1"/>
  <c r="R993" i="3" l="1"/>
  <c r="S993" i="3" l="1"/>
  <c r="T993" i="3" l="1"/>
  <c r="U993" i="3" l="1"/>
  <c r="V993" i="3" l="1"/>
  <c r="W993" i="3" l="1"/>
  <c r="X993" i="3" l="1"/>
  <c r="Y993" i="3" l="1"/>
  <c r="Z993" i="3" l="1"/>
  <c r="AD1035" i="38" l="1"/>
  <c r="AA993" i="3"/>
  <c r="AC993" i="3" l="1"/>
  <c r="H1035" i="38"/>
  <c r="AE1035" i="38" s="1"/>
  <c r="AB993" i="3"/>
  <c r="AI1035" i="38" l="1"/>
  <c r="AH993" i="3" s="1"/>
  <c r="AD993" i="3"/>
  <c r="H993" i="3"/>
  <c r="C994" i="3"/>
  <c r="D994" i="3" l="1"/>
  <c r="E994" i="3" l="1"/>
  <c r="F994" i="3" l="1"/>
  <c r="I994" i="3" l="1"/>
  <c r="AJ1036" i="38"/>
  <c r="AI994" i="3" s="1"/>
  <c r="G994" i="3"/>
  <c r="AJ994" i="3" l="1"/>
  <c r="J994" i="3"/>
  <c r="AK994" i="3" l="1"/>
  <c r="K994" i="3"/>
  <c r="L994" i="3" l="1"/>
  <c r="M994" i="3" l="1"/>
  <c r="N994" i="3" l="1"/>
  <c r="AH1036" i="38" l="1"/>
  <c r="AG994" i="3" s="1"/>
  <c r="AG1036" i="38"/>
  <c r="AF994" i="3" s="1"/>
  <c r="O994" i="3"/>
  <c r="P994" i="3" l="1"/>
  <c r="Q994" i="3" l="1"/>
  <c r="R994" i="3" l="1"/>
  <c r="S994" i="3" l="1"/>
  <c r="T994" i="3" l="1"/>
  <c r="U994" i="3" l="1"/>
  <c r="V994" i="3" l="1"/>
  <c r="W994" i="3" l="1"/>
  <c r="X994" i="3" l="1"/>
  <c r="Y994" i="3" l="1"/>
  <c r="Z994" i="3" l="1"/>
  <c r="AD1036" i="38" l="1"/>
  <c r="AA994" i="3"/>
  <c r="AC994" i="3" l="1"/>
  <c r="H1036" i="38"/>
  <c r="AE1036" i="38" s="1"/>
  <c r="AB994" i="3"/>
  <c r="AI1036" i="38" l="1"/>
  <c r="AH994" i="3" s="1"/>
  <c r="AD994" i="3"/>
  <c r="H994" i="3"/>
  <c r="C995" i="3"/>
  <c r="D995" i="3" l="1"/>
  <c r="E995" i="3" l="1"/>
  <c r="F995" i="3" l="1"/>
  <c r="AJ1037" i="38" l="1"/>
  <c r="AI995" i="3" s="1"/>
  <c r="G995" i="3"/>
  <c r="I995" i="3"/>
  <c r="AJ995" i="3" l="1"/>
  <c r="J995" i="3"/>
  <c r="AK995" i="3" l="1"/>
  <c r="K995" i="3"/>
  <c r="L995" i="3" l="1"/>
  <c r="M995" i="3" l="1"/>
  <c r="N995" i="3" l="1"/>
  <c r="AG1037" i="38" l="1"/>
  <c r="AF995" i="3" s="1"/>
  <c r="AH1037" i="38"/>
  <c r="AG995" i="3" s="1"/>
  <c r="O995" i="3"/>
  <c r="P995" i="3" l="1"/>
  <c r="Q995" i="3" l="1"/>
  <c r="R995" i="3" l="1"/>
  <c r="S995" i="3" l="1"/>
  <c r="T995" i="3" l="1"/>
  <c r="U995" i="3" l="1"/>
  <c r="V995" i="3" l="1"/>
  <c r="W995" i="3" l="1"/>
  <c r="X995" i="3" l="1"/>
  <c r="Y995" i="3" l="1"/>
  <c r="Z995" i="3" l="1"/>
  <c r="AD1037" i="38" l="1"/>
  <c r="AA995" i="3"/>
  <c r="AC995" i="3" l="1"/>
  <c r="H1037" i="38"/>
  <c r="AE1037" i="38" s="1"/>
  <c r="AB995" i="3"/>
  <c r="AI1037" i="38" l="1"/>
  <c r="AH995" i="3" s="1"/>
  <c r="H995" i="3"/>
  <c r="AD995" i="3"/>
  <c r="C996" i="3"/>
  <c r="D996" i="3" l="1"/>
  <c r="E996" i="3" l="1"/>
  <c r="F996" i="3" l="1"/>
  <c r="I996" i="3" l="1"/>
  <c r="AJ1038" i="38"/>
  <c r="AI996" i="3" s="1"/>
  <c r="G996" i="3"/>
  <c r="AJ996" i="3" l="1"/>
  <c r="J996" i="3"/>
  <c r="AK996" i="3" l="1"/>
  <c r="K996" i="3"/>
  <c r="L996" i="3" l="1"/>
  <c r="M996" i="3" l="1"/>
  <c r="N996" i="3" l="1"/>
  <c r="AH1038" i="38" l="1"/>
  <c r="AG996" i="3" s="1"/>
  <c r="AG1038" i="38"/>
  <c r="AF996" i="3" s="1"/>
  <c r="O996" i="3"/>
  <c r="P996" i="3" l="1"/>
  <c r="Q996" i="3" l="1"/>
  <c r="R996" i="3" l="1"/>
  <c r="S996" i="3" l="1"/>
  <c r="T996" i="3" l="1"/>
  <c r="U996" i="3" l="1"/>
  <c r="V996" i="3" l="1"/>
  <c r="W996" i="3" l="1"/>
  <c r="X996" i="3" l="1"/>
  <c r="Y996" i="3" l="1"/>
  <c r="Z996" i="3" l="1"/>
  <c r="AD1038" i="38" l="1"/>
  <c r="AA996" i="3"/>
  <c r="AC996" i="3" l="1"/>
  <c r="H1038" i="38"/>
  <c r="AE1038" i="38" s="1"/>
  <c r="AB996" i="3"/>
  <c r="AI1038" i="38" l="1"/>
  <c r="AH996" i="3" s="1"/>
  <c r="AD996" i="3"/>
  <c r="H996" i="3"/>
  <c r="C997" i="3"/>
  <c r="D997" i="3" l="1"/>
  <c r="E997" i="3" l="1"/>
  <c r="F997" i="3" l="1"/>
  <c r="I997" i="3" l="1"/>
  <c r="AJ1039" i="38"/>
  <c r="AI997" i="3" s="1"/>
  <c r="G997" i="3"/>
  <c r="AJ997" i="3" l="1"/>
  <c r="J997" i="3"/>
  <c r="AK997" i="3" l="1"/>
  <c r="K997" i="3"/>
  <c r="L997" i="3" l="1"/>
  <c r="M997" i="3" l="1"/>
  <c r="N997" i="3" l="1"/>
  <c r="AH1039" i="38" l="1"/>
  <c r="AG997" i="3" s="1"/>
  <c r="AG1039" i="38"/>
  <c r="AF997" i="3" s="1"/>
  <c r="O997" i="3"/>
  <c r="P997" i="3" l="1"/>
  <c r="Q997" i="3" l="1"/>
  <c r="R997" i="3" l="1"/>
  <c r="S997" i="3" l="1"/>
  <c r="T997" i="3" l="1"/>
  <c r="U997" i="3" l="1"/>
  <c r="V997" i="3" l="1"/>
  <c r="W997" i="3" l="1"/>
  <c r="X997" i="3" l="1"/>
  <c r="Y997" i="3" l="1"/>
  <c r="Z997" i="3" l="1"/>
  <c r="AD1039" i="38" l="1"/>
  <c r="AA997" i="3"/>
  <c r="AC997" i="3" l="1"/>
  <c r="H1039" i="38"/>
  <c r="AE1039" i="38" s="1"/>
  <c r="AB997" i="3"/>
  <c r="AI1039" i="38" l="1"/>
  <c r="AH997" i="3" s="1"/>
  <c r="AD997" i="3"/>
  <c r="H997" i="3"/>
  <c r="C998" i="3"/>
  <c r="D998" i="3" l="1"/>
  <c r="E998" i="3" l="1"/>
  <c r="F998" i="3" l="1"/>
  <c r="I998" i="3" l="1"/>
  <c r="AJ1040" i="38"/>
  <c r="AI998" i="3" s="1"/>
  <c r="G998" i="3"/>
  <c r="AJ998" i="3" l="1"/>
  <c r="J998" i="3"/>
  <c r="AK998" i="3" l="1"/>
  <c r="K998" i="3"/>
  <c r="L998" i="3" l="1"/>
  <c r="M998" i="3" l="1"/>
  <c r="N998" i="3" l="1"/>
  <c r="AH1040" i="38" l="1"/>
  <c r="AG998" i="3" s="1"/>
  <c r="AG1040" i="38"/>
  <c r="AF998" i="3" s="1"/>
  <c r="O998" i="3"/>
  <c r="P998" i="3" l="1"/>
  <c r="Q998" i="3" l="1"/>
  <c r="R998" i="3" l="1"/>
  <c r="S998" i="3" l="1"/>
  <c r="T998" i="3" l="1"/>
  <c r="U998" i="3" l="1"/>
  <c r="V998" i="3" l="1"/>
  <c r="W998" i="3" l="1"/>
  <c r="X998" i="3" l="1"/>
  <c r="Y998" i="3" l="1"/>
  <c r="Z998" i="3" l="1"/>
  <c r="AD1040" i="38" l="1"/>
  <c r="AA998" i="3"/>
  <c r="AC998" i="3" l="1"/>
  <c r="H1040" i="38"/>
  <c r="AE1040" i="38" s="1"/>
  <c r="AB998" i="3"/>
  <c r="AI1040" i="38" l="1"/>
  <c r="AH998" i="3" s="1"/>
  <c r="H998" i="3"/>
  <c r="AD998" i="3"/>
  <c r="C999" i="3"/>
  <c r="D999" i="3" l="1"/>
  <c r="E999" i="3" l="1"/>
  <c r="F999" i="3" l="1"/>
  <c r="I999" i="3" l="1"/>
  <c r="AJ1041" i="38"/>
  <c r="AI999" i="3" s="1"/>
  <c r="G999" i="3"/>
  <c r="AJ999" i="3" l="1"/>
  <c r="J999" i="3"/>
  <c r="AK999" i="3" l="1"/>
  <c r="K999" i="3"/>
  <c r="L999" i="3" l="1"/>
  <c r="M999" i="3" l="1"/>
  <c r="N999" i="3" l="1"/>
  <c r="AG1041" i="38" l="1"/>
  <c r="AF999" i="3" s="1"/>
  <c r="AH1041" i="38"/>
  <c r="AG999" i="3" s="1"/>
  <c r="O999" i="3"/>
  <c r="P999" i="3" l="1"/>
  <c r="Q999" i="3" l="1"/>
  <c r="R999" i="3" l="1"/>
  <c r="S999" i="3" l="1"/>
  <c r="T999" i="3" l="1"/>
  <c r="U999" i="3" l="1"/>
  <c r="V999" i="3" l="1"/>
  <c r="W999" i="3" l="1"/>
  <c r="X999" i="3" l="1"/>
  <c r="Y999" i="3" l="1"/>
  <c r="Z999" i="3" l="1"/>
  <c r="AD1041" i="38" l="1"/>
  <c r="AA999" i="3"/>
  <c r="AC999" i="3" l="1"/>
  <c r="H1041" i="38"/>
  <c r="AE1041" i="38" s="1"/>
  <c r="AB999" i="3"/>
  <c r="AI1041" i="38" l="1"/>
  <c r="AH999" i="3" s="1"/>
  <c r="AD999" i="3"/>
  <c r="H999" i="3"/>
  <c r="C1000" i="3"/>
  <c r="D1000" i="3" l="1"/>
  <c r="E1000" i="3" l="1"/>
  <c r="F1000" i="3" l="1"/>
  <c r="I1000" i="3" l="1"/>
  <c r="AJ1042" i="38"/>
  <c r="AI1000" i="3" s="1"/>
  <c r="G1000" i="3"/>
  <c r="AJ1000" i="3" l="1"/>
  <c r="J1000" i="3"/>
  <c r="AK1000" i="3" l="1"/>
  <c r="K1000" i="3"/>
  <c r="L1000" i="3" l="1"/>
  <c r="M1000" i="3" l="1"/>
  <c r="N1000" i="3" l="1"/>
  <c r="AH1042" i="38" l="1"/>
  <c r="AG1000" i="3" s="1"/>
  <c r="AG1042" i="38"/>
  <c r="AF1000" i="3" s="1"/>
  <c r="O1000" i="3"/>
  <c r="P1000" i="3" l="1"/>
  <c r="Q1000" i="3" l="1"/>
  <c r="R1000" i="3" l="1"/>
  <c r="S1000" i="3" l="1"/>
  <c r="T1000" i="3" l="1"/>
  <c r="U1000" i="3" l="1"/>
  <c r="V1000" i="3" l="1"/>
  <c r="W1000" i="3" l="1"/>
  <c r="X1000" i="3" l="1"/>
  <c r="Y1000" i="3" l="1"/>
  <c r="Z1000" i="3" l="1"/>
  <c r="AD1042" i="38" l="1"/>
  <c r="AA1000" i="3"/>
  <c r="AC1000" i="3" l="1"/>
  <c r="H1042" i="38"/>
  <c r="AE1042" i="38" s="1"/>
  <c r="AB1000" i="3"/>
  <c r="AI1042" i="38" l="1"/>
  <c r="AH1000" i="3" s="1"/>
  <c r="AD1000" i="3"/>
  <c r="H1000" i="3"/>
  <c r="C1001" i="3"/>
  <c r="D1001" i="3" l="1"/>
  <c r="E1001" i="3" l="1"/>
  <c r="F1001" i="3" l="1"/>
  <c r="I1001" i="3" l="1"/>
  <c r="AJ1043" i="38"/>
  <c r="AI1001" i="3" s="1"/>
  <c r="G1001" i="3"/>
  <c r="AJ1001" i="3" l="1"/>
  <c r="J1001" i="3"/>
  <c r="AK1001" i="3" l="1"/>
  <c r="K1001" i="3"/>
  <c r="L1001" i="3" l="1"/>
  <c r="M1001" i="3" l="1"/>
  <c r="N1001" i="3" l="1"/>
  <c r="AH1043" i="38" l="1"/>
  <c r="AG1001" i="3" s="1"/>
  <c r="AG1043" i="38"/>
  <c r="AF1001" i="3" s="1"/>
  <c r="O1001" i="3"/>
  <c r="P1001" i="3" l="1"/>
  <c r="Q1001" i="3" l="1"/>
  <c r="R1001" i="3" l="1"/>
  <c r="S1001" i="3" l="1"/>
  <c r="T1001" i="3" l="1"/>
  <c r="U1001" i="3" l="1"/>
  <c r="V1001" i="3" l="1"/>
  <c r="W1001" i="3" l="1"/>
  <c r="X1001" i="3" l="1"/>
  <c r="Y1001" i="3" l="1"/>
  <c r="Z1001" i="3" l="1"/>
  <c r="AD1043" i="38" l="1"/>
  <c r="AA1001" i="3"/>
  <c r="AC1001" i="3" l="1"/>
  <c r="H1043" i="38"/>
  <c r="AE1043" i="38" s="1"/>
  <c r="AB1001" i="3"/>
  <c r="AI1043" i="38" l="1"/>
  <c r="AH1001" i="3" s="1"/>
  <c r="H1001" i="3"/>
  <c r="AD1001" i="3"/>
  <c r="C1002" i="3"/>
  <c r="D1002" i="3" l="1"/>
  <c r="E1002" i="3" l="1"/>
  <c r="F1002" i="3" l="1"/>
  <c r="I1002" i="3" l="1"/>
  <c r="AJ1044" i="38"/>
  <c r="AI1002" i="3" s="1"/>
  <c r="G1002" i="3"/>
  <c r="AJ1002" i="3" l="1"/>
  <c r="J1002" i="3"/>
  <c r="AK1002" i="3" l="1"/>
  <c r="K1002" i="3"/>
  <c r="L1002" i="3" l="1"/>
  <c r="M1002" i="3" l="1"/>
  <c r="N1002" i="3" l="1"/>
  <c r="AH1044" i="38" l="1"/>
  <c r="AG1002" i="3" s="1"/>
  <c r="AG1044" i="38"/>
  <c r="AF1002" i="3" s="1"/>
  <c r="O1002" i="3"/>
  <c r="P1002" i="3" l="1"/>
  <c r="Q1002" i="3" l="1"/>
  <c r="R1002" i="3" l="1"/>
  <c r="S1002" i="3" l="1"/>
  <c r="T1002" i="3" l="1"/>
  <c r="U1002" i="3" l="1"/>
  <c r="V1002" i="3" l="1"/>
  <c r="W1002" i="3" l="1"/>
  <c r="X1002" i="3" l="1"/>
  <c r="Y1002" i="3" l="1"/>
  <c r="Z1002" i="3" l="1"/>
  <c r="AD1044" i="38" l="1"/>
  <c r="AA1002" i="3"/>
  <c r="AC1002" i="3" l="1"/>
  <c r="H1044" i="38"/>
  <c r="AE1044" i="38" s="1"/>
  <c r="AB1002" i="3"/>
  <c r="AI1044" i="38" l="1"/>
  <c r="AH1002" i="3" s="1"/>
  <c r="AD1002" i="3"/>
  <c r="H1002" i="3"/>
  <c r="C1003" i="3"/>
  <c r="D1003" i="3" l="1"/>
  <c r="E1003" i="3" l="1"/>
  <c r="F1003" i="3" l="1"/>
  <c r="I1003" i="3" l="1"/>
  <c r="AJ1045" i="38"/>
  <c r="AI1003" i="3" s="1"/>
  <c r="G1003" i="3"/>
  <c r="AJ1003" i="3" l="1"/>
  <c r="J1003" i="3"/>
  <c r="AK1003" i="3" l="1"/>
  <c r="K1003" i="3"/>
  <c r="L1003" i="3" l="1"/>
  <c r="M1003" i="3" l="1"/>
  <c r="N1003" i="3" l="1"/>
  <c r="AG1045" i="38" l="1"/>
  <c r="AF1003" i="3" s="1"/>
  <c r="AH1045" i="38"/>
  <c r="AG1003" i="3" s="1"/>
  <c r="O1003" i="3"/>
  <c r="P1003" i="3" l="1"/>
  <c r="Q1003" i="3" l="1"/>
  <c r="R1003" i="3" l="1"/>
  <c r="S1003" i="3" l="1"/>
  <c r="T1003" i="3" l="1"/>
  <c r="U1003" i="3" l="1"/>
  <c r="V1003" i="3" l="1"/>
  <c r="W1003" i="3" l="1"/>
  <c r="X1003" i="3" l="1"/>
  <c r="Y1003" i="3" l="1"/>
  <c r="Z1003" i="3" l="1"/>
  <c r="AD1045" i="38" l="1"/>
  <c r="AA1003" i="3"/>
  <c r="AC1003" i="3" l="1"/>
  <c r="H1045" i="38"/>
  <c r="AE1045" i="38" s="1"/>
  <c r="AB1003" i="3"/>
  <c r="AI1045" i="38" l="1"/>
  <c r="AH1003" i="3" s="1"/>
  <c r="H1003" i="3"/>
  <c r="AD1003" i="3"/>
  <c r="C1004" i="3"/>
  <c r="D1004" i="3" l="1"/>
  <c r="E1004" i="3" l="1"/>
  <c r="F1004" i="3" l="1"/>
  <c r="I1004" i="3" l="1"/>
  <c r="AJ1046" i="38"/>
  <c r="AI1004" i="3" s="1"/>
  <c r="G1004" i="3"/>
  <c r="AJ1004" i="3" l="1"/>
  <c r="J1004" i="3"/>
  <c r="AK1004" i="3" l="1"/>
  <c r="K1004" i="3"/>
  <c r="L1004" i="3" l="1"/>
  <c r="M1004" i="3" l="1"/>
  <c r="N1004" i="3" l="1"/>
  <c r="AH1046" i="38" l="1"/>
  <c r="AG1004" i="3" s="1"/>
  <c r="AG1046" i="38"/>
  <c r="AF1004" i="3" s="1"/>
  <c r="O1004" i="3"/>
  <c r="P1004" i="3" l="1"/>
  <c r="Q1004" i="3" l="1"/>
  <c r="R1004" i="3" l="1"/>
  <c r="S1004" i="3" l="1"/>
  <c r="T1004" i="3" l="1"/>
  <c r="U1004" i="3" l="1"/>
  <c r="V1004" i="3" l="1"/>
  <c r="W1004" i="3" l="1"/>
  <c r="X1004" i="3" l="1"/>
  <c r="Y1004" i="3" l="1"/>
  <c r="Z1004" i="3" l="1"/>
  <c r="AD1046" i="38" l="1"/>
  <c r="AA1004" i="3"/>
  <c r="AC1004" i="3" l="1"/>
  <c r="H1046" i="38"/>
  <c r="AE1046" i="38" s="1"/>
  <c r="AB1004" i="3"/>
  <c r="AI1046" i="38" l="1"/>
  <c r="AH1004" i="3" s="1"/>
  <c r="H1004" i="3"/>
  <c r="AD1004" i="3"/>
  <c r="C1005" i="3"/>
  <c r="D1005" i="3" l="1"/>
  <c r="E1005" i="3" l="1"/>
  <c r="F1005" i="3" l="1"/>
  <c r="I1005" i="3" l="1"/>
  <c r="AJ1047" i="38"/>
  <c r="AI1005" i="3" s="1"/>
  <c r="G1005" i="3"/>
  <c r="AJ1005" i="3" l="1"/>
  <c r="J1005" i="3"/>
  <c r="AK1005" i="3" l="1"/>
  <c r="K1005" i="3"/>
  <c r="L1005" i="3" l="1"/>
  <c r="M1005" i="3" l="1"/>
  <c r="N1005" i="3" l="1"/>
  <c r="AH1047" i="38" l="1"/>
  <c r="AG1005" i="3" s="1"/>
  <c r="AG1047" i="38"/>
  <c r="AF1005" i="3" s="1"/>
  <c r="O1005" i="3"/>
  <c r="P1005" i="3" l="1"/>
  <c r="Q1005" i="3" l="1"/>
  <c r="R1005" i="3" l="1"/>
  <c r="S1005" i="3" l="1"/>
  <c r="T1005" i="3" l="1"/>
  <c r="U1005" i="3" l="1"/>
  <c r="V1005" i="3" l="1"/>
  <c r="W1005" i="3" l="1"/>
  <c r="X1005" i="3" l="1"/>
  <c r="Y1005" i="3" l="1"/>
  <c r="Z1005" i="3" l="1"/>
  <c r="AD1047" i="38" l="1"/>
  <c r="AA1005" i="3"/>
  <c r="AC1005" i="3" l="1"/>
  <c r="H1047" i="38"/>
  <c r="AE1047" i="38" s="1"/>
  <c r="AB1005" i="3"/>
  <c r="AI1047" i="38" l="1"/>
  <c r="AH1005" i="3" s="1"/>
  <c r="H1005" i="3"/>
  <c r="AD1005" i="3"/>
  <c r="C1006" i="3"/>
  <c r="D1006" i="3" l="1"/>
  <c r="E1006" i="3" l="1"/>
  <c r="F1006" i="3" l="1"/>
  <c r="I1006" i="3" l="1"/>
  <c r="AJ1048" i="38"/>
  <c r="AI1006" i="3" s="1"/>
  <c r="G1006" i="3"/>
  <c r="AJ1006" i="3" l="1"/>
  <c r="J1006" i="3"/>
  <c r="AK1006" i="3" l="1"/>
  <c r="K1006" i="3"/>
  <c r="L1006" i="3" l="1"/>
  <c r="M1006" i="3" l="1"/>
  <c r="N1006" i="3" l="1"/>
  <c r="AH1048" i="38" l="1"/>
  <c r="AG1006" i="3" s="1"/>
  <c r="AG1048" i="38"/>
  <c r="AF1006" i="3" s="1"/>
  <c r="O1006" i="3"/>
  <c r="P1006" i="3" l="1"/>
  <c r="Q1006" i="3" l="1"/>
  <c r="R1006" i="3" l="1"/>
  <c r="S1006" i="3" l="1"/>
  <c r="T1006" i="3" l="1"/>
  <c r="U1006" i="3" l="1"/>
  <c r="V1006" i="3" l="1"/>
  <c r="W1006" i="3" l="1"/>
  <c r="X1006" i="3" l="1"/>
  <c r="Y1006" i="3" l="1"/>
  <c r="Z1006" i="3" l="1"/>
  <c r="AD1048" i="38" l="1"/>
  <c r="AA1006" i="3"/>
  <c r="AC1006" i="3" l="1"/>
  <c r="H1048" i="38"/>
  <c r="AE1048" i="38" s="1"/>
  <c r="AB1006" i="3"/>
  <c r="AI1048" i="38" l="1"/>
  <c r="AH1006" i="3" s="1"/>
  <c r="AD1006" i="3"/>
  <c r="H1006" i="3"/>
  <c r="C1007" i="3"/>
  <c r="D1007" i="3" l="1"/>
  <c r="E1007" i="3" l="1"/>
  <c r="F1007" i="3" l="1"/>
  <c r="I1007" i="3" l="1"/>
  <c r="AJ1049" i="38"/>
  <c r="AI1007" i="3" s="1"/>
  <c r="G1007" i="3"/>
  <c r="AJ1007" i="3" l="1"/>
  <c r="J1007" i="3"/>
  <c r="AK1007" i="3" l="1"/>
  <c r="K1007" i="3"/>
  <c r="L1007" i="3" l="1"/>
  <c r="M1007" i="3" l="1"/>
  <c r="N1007" i="3" l="1"/>
  <c r="AG1049" i="38" l="1"/>
  <c r="AF1007" i="3" s="1"/>
  <c r="AH1049" i="38"/>
  <c r="AG1007" i="3" s="1"/>
  <c r="O1007" i="3"/>
  <c r="P1007" i="3" l="1"/>
  <c r="Q1007" i="3" l="1"/>
  <c r="R1007" i="3" l="1"/>
  <c r="S1007" i="3" l="1"/>
  <c r="T1007" i="3" l="1"/>
  <c r="U1007" i="3" l="1"/>
  <c r="V1007" i="3" l="1"/>
  <c r="W1007" i="3" l="1"/>
  <c r="X1007" i="3" l="1"/>
  <c r="Y1007" i="3" l="1"/>
  <c r="Z1007" i="3" l="1"/>
  <c r="AD1049" i="38" l="1"/>
  <c r="AA1007" i="3"/>
  <c r="AC1007" i="3" l="1"/>
  <c r="H1049" i="38"/>
  <c r="AE1049" i="38" s="1"/>
  <c r="AB1007" i="3"/>
  <c r="AI1049" i="38" l="1"/>
  <c r="AH1007" i="3" s="1"/>
  <c r="AD1007" i="3"/>
  <c r="H1007" i="3"/>
  <c r="C1008" i="3"/>
  <c r="D1008" i="3" l="1"/>
  <c r="E1008" i="3" l="1"/>
  <c r="F1008" i="3" l="1"/>
  <c r="I1008" i="3" l="1"/>
  <c r="AJ1050" i="38"/>
  <c r="AI1008" i="3" s="1"/>
  <c r="G1008" i="3"/>
  <c r="AJ1008" i="3" l="1"/>
  <c r="J1008" i="3"/>
  <c r="AK1008" i="3" l="1"/>
  <c r="K1008" i="3"/>
  <c r="L1008" i="3" l="1"/>
  <c r="M1008" i="3" l="1"/>
  <c r="N1008" i="3" l="1"/>
  <c r="AH1050" i="38" l="1"/>
  <c r="AG1008" i="3" s="1"/>
  <c r="AG1050" i="38"/>
  <c r="AF1008" i="3" s="1"/>
  <c r="O1008" i="3"/>
  <c r="P1008" i="3" l="1"/>
  <c r="Q1008" i="3" l="1"/>
  <c r="R1008" i="3" l="1"/>
  <c r="S1008" i="3" l="1"/>
  <c r="T1008" i="3" l="1"/>
  <c r="U1008" i="3" l="1"/>
  <c r="V1008" i="3" l="1"/>
  <c r="W1008" i="3" l="1"/>
  <c r="X1008" i="3" l="1"/>
  <c r="Y1008" i="3" l="1"/>
  <c r="Z1008" i="3" l="1"/>
  <c r="AD1050" i="38" l="1"/>
  <c r="AA1008" i="3"/>
  <c r="AC1008" i="3" l="1"/>
  <c r="H1050" i="38"/>
  <c r="AE1050" i="38" s="1"/>
  <c r="AB1008" i="3"/>
  <c r="AI1050" i="38" l="1"/>
  <c r="AH1008" i="3" s="1"/>
  <c r="H1008" i="3"/>
  <c r="AD1008" i="3"/>
  <c r="C1009" i="3"/>
  <c r="D1009" i="3" l="1"/>
  <c r="E1009" i="3" l="1"/>
  <c r="F1009" i="3" l="1"/>
  <c r="I1009" i="3" l="1"/>
  <c r="AJ1051" i="38"/>
  <c r="AI1009" i="3" s="1"/>
  <c r="G1009" i="3"/>
  <c r="AJ1009" i="3" l="1"/>
  <c r="J1009" i="3"/>
  <c r="AK1009" i="3" l="1"/>
  <c r="K1009" i="3"/>
  <c r="L1009" i="3" l="1"/>
  <c r="M1009" i="3" l="1"/>
  <c r="N1009" i="3" l="1"/>
  <c r="AH1051" i="38" l="1"/>
  <c r="AG1009" i="3" s="1"/>
  <c r="AG1051" i="38"/>
  <c r="AF1009" i="3" s="1"/>
  <c r="O1009" i="3"/>
  <c r="P1009" i="3" l="1"/>
  <c r="Q1009" i="3" l="1"/>
  <c r="R1009" i="3" l="1"/>
  <c r="S1009" i="3" l="1"/>
  <c r="T1009" i="3" l="1"/>
  <c r="U1009" i="3" l="1"/>
  <c r="V1009" i="3" l="1"/>
  <c r="W1009" i="3" l="1"/>
  <c r="X1009" i="3" l="1"/>
  <c r="Y1009" i="3" l="1"/>
  <c r="Z1009" i="3" l="1"/>
  <c r="AD1051" i="38" l="1"/>
  <c r="AA1009" i="3"/>
  <c r="AC1009" i="3" l="1"/>
  <c r="H1051" i="38"/>
  <c r="AE1051" i="38" s="1"/>
  <c r="AB1009" i="3"/>
  <c r="AI1051" i="38" l="1"/>
  <c r="AH1009" i="3" s="1"/>
  <c r="H1009" i="3"/>
  <c r="AD1009" i="3"/>
  <c r="C1010" i="3"/>
  <c r="D1010" i="3" l="1"/>
  <c r="E1010" i="3" l="1"/>
  <c r="F1010" i="3" l="1"/>
  <c r="I1010" i="3" l="1"/>
  <c r="AJ1052" i="38"/>
  <c r="AI1010" i="3" s="1"/>
  <c r="G1010" i="3"/>
  <c r="AJ1010" i="3" l="1"/>
  <c r="J1010" i="3"/>
  <c r="AK1010" i="3" l="1"/>
  <c r="K1010" i="3"/>
  <c r="L1010" i="3" l="1"/>
  <c r="M1010" i="3" l="1"/>
  <c r="N1010" i="3" l="1"/>
  <c r="AG1052" i="38" l="1"/>
  <c r="AF1010" i="3" s="1"/>
  <c r="AH1052" i="38"/>
  <c r="AG1010" i="3" s="1"/>
  <c r="O1010" i="3"/>
  <c r="P1010" i="3" l="1"/>
  <c r="Q1010" i="3" l="1"/>
  <c r="R1010" i="3" l="1"/>
  <c r="S1010" i="3" l="1"/>
  <c r="T1010" i="3" l="1"/>
  <c r="U1010" i="3" l="1"/>
  <c r="V1010" i="3" l="1"/>
  <c r="W1010" i="3" l="1"/>
  <c r="X1010" i="3" l="1"/>
  <c r="Y1010" i="3" l="1"/>
  <c r="Z1010" i="3" l="1"/>
  <c r="AD1052" i="38" l="1"/>
  <c r="AA1010" i="3"/>
  <c r="AC1010" i="3" l="1"/>
  <c r="H1052" i="38"/>
  <c r="AE1052" i="38" s="1"/>
  <c r="AB1010" i="3"/>
  <c r="AI1052" i="38" l="1"/>
  <c r="AH1010" i="3" s="1"/>
  <c r="H1010" i="3"/>
  <c r="AD1010" i="3"/>
  <c r="C1011" i="3"/>
  <c r="D1011" i="3" l="1"/>
  <c r="E1011" i="3" l="1"/>
  <c r="F1011" i="3" l="1"/>
  <c r="I1011" i="3" l="1"/>
  <c r="AJ1053" i="38"/>
  <c r="AI1011" i="3" s="1"/>
  <c r="G1011" i="3"/>
  <c r="AJ1011" i="3" l="1"/>
  <c r="J1011" i="3"/>
  <c r="AK1011" i="3" l="1"/>
  <c r="K1011" i="3"/>
  <c r="L1011" i="3" l="1"/>
  <c r="M1011" i="3" l="1"/>
  <c r="N1011" i="3" l="1"/>
  <c r="AG1053" i="38" l="1"/>
  <c r="AF1011" i="3" s="1"/>
  <c r="AH1053" i="38"/>
  <c r="AG1011" i="3" s="1"/>
  <c r="O1011" i="3"/>
  <c r="P1011" i="3" l="1"/>
  <c r="Q1011" i="3" l="1"/>
  <c r="R1011" i="3" l="1"/>
  <c r="S1011" i="3" l="1"/>
  <c r="T1011" i="3" l="1"/>
  <c r="U1011" i="3" l="1"/>
  <c r="V1011" i="3" l="1"/>
  <c r="W1011" i="3" l="1"/>
  <c r="X1011" i="3" l="1"/>
  <c r="Y1011" i="3" l="1"/>
  <c r="Z1011" i="3" l="1"/>
  <c r="AD1053" i="38" l="1"/>
  <c r="AA1011" i="3"/>
  <c r="AC1011" i="3" l="1"/>
  <c r="H1053" i="38"/>
  <c r="AE1053" i="38" s="1"/>
  <c r="AB1011" i="3"/>
  <c r="AI1053" i="38" l="1"/>
  <c r="AH1011" i="3" s="1"/>
  <c r="AD1011" i="3"/>
  <c r="H1011" i="3"/>
  <c r="C1012" i="3"/>
  <c r="D1012" i="3" l="1"/>
  <c r="E1012" i="3" l="1"/>
  <c r="F1012" i="3" l="1"/>
  <c r="I1012" i="3" l="1"/>
  <c r="AJ1054" i="38"/>
  <c r="AI1012" i="3" s="1"/>
  <c r="G1012" i="3"/>
  <c r="AJ1012" i="3" l="1"/>
  <c r="J1012" i="3"/>
  <c r="AK1012" i="3" l="1"/>
  <c r="K1012" i="3"/>
  <c r="L1012" i="3" l="1"/>
  <c r="M1012" i="3" l="1"/>
  <c r="N1012" i="3" l="1"/>
  <c r="AH1054" i="38" l="1"/>
  <c r="AG1012" i="3" s="1"/>
  <c r="AG1054" i="38"/>
  <c r="AF1012" i="3" s="1"/>
  <c r="O1012" i="3"/>
  <c r="P1012" i="3" l="1"/>
  <c r="Q1012" i="3" l="1"/>
  <c r="R1012" i="3" l="1"/>
  <c r="S1012" i="3" l="1"/>
  <c r="T1012" i="3" l="1"/>
  <c r="U1012" i="3" l="1"/>
  <c r="V1012" i="3" l="1"/>
  <c r="W1012" i="3" l="1"/>
  <c r="X1012" i="3" l="1"/>
  <c r="Y1012" i="3" l="1"/>
  <c r="Z1012" i="3" l="1"/>
  <c r="AD1054" i="38" l="1"/>
  <c r="AA1012" i="3"/>
  <c r="AC1012" i="3" l="1"/>
  <c r="H1054" i="38"/>
  <c r="AE1054" i="38" s="1"/>
  <c r="AB1012" i="3"/>
  <c r="AI1054" i="38" l="1"/>
  <c r="AH1012" i="3" s="1"/>
  <c r="AD1012" i="3"/>
  <c r="H1012" i="3"/>
  <c r="C1013" i="3"/>
  <c r="D1013" i="3" l="1"/>
  <c r="E1013" i="3" l="1"/>
  <c r="F1013" i="3" l="1"/>
  <c r="I1013" i="3" l="1"/>
  <c r="AJ1055" i="38"/>
  <c r="AI1013" i="3" s="1"/>
  <c r="G1013" i="3"/>
  <c r="AJ1013" i="3" l="1"/>
  <c r="J1013" i="3"/>
  <c r="AK1013" i="3" l="1"/>
  <c r="K1013" i="3"/>
  <c r="L1013" i="3" l="1"/>
  <c r="M1013" i="3" l="1"/>
  <c r="N1013" i="3" l="1"/>
  <c r="AH1055" i="38" l="1"/>
  <c r="AG1013" i="3" s="1"/>
  <c r="AG1055" i="38"/>
  <c r="AF1013" i="3" s="1"/>
  <c r="O1013" i="3"/>
  <c r="P1013" i="3" l="1"/>
  <c r="Q1013" i="3" l="1"/>
  <c r="R1013" i="3" l="1"/>
  <c r="S1013" i="3" l="1"/>
  <c r="T1013" i="3" l="1"/>
  <c r="U1013" i="3" l="1"/>
  <c r="V1013" i="3" l="1"/>
  <c r="W1013" i="3" l="1"/>
  <c r="X1013" i="3" l="1"/>
  <c r="Y1013" i="3" l="1"/>
  <c r="Z1013" i="3" l="1"/>
  <c r="AD1055" i="38" l="1"/>
  <c r="AA1013" i="3"/>
  <c r="AC1013" i="3" l="1"/>
  <c r="H1055" i="38"/>
  <c r="AE1055" i="38" s="1"/>
  <c r="AB1013" i="3"/>
  <c r="AI1055" i="38" l="1"/>
  <c r="AH1013" i="3" s="1"/>
  <c r="H1013" i="3"/>
  <c r="AD1013" i="3"/>
  <c r="C1014" i="3"/>
  <c r="D1014" i="3" l="1"/>
  <c r="E1014" i="3" l="1"/>
  <c r="F1014" i="3" l="1"/>
  <c r="I1014" i="3" l="1"/>
  <c r="AJ1056" i="38"/>
  <c r="AI1014" i="3" s="1"/>
  <c r="G1014" i="3"/>
  <c r="AJ1014" i="3" l="1"/>
  <c r="J1014" i="3"/>
  <c r="AK1014" i="3" l="1"/>
  <c r="K1014" i="3"/>
  <c r="L1014" i="3" l="1"/>
  <c r="M1014" i="3" l="1"/>
  <c r="N1014" i="3" l="1"/>
  <c r="AG1056" i="38" l="1"/>
  <c r="AF1014" i="3" s="1"/>
  <c r="AH1056" i="38"/>
  <c r="AG1014" i="3" s="1"/>
  <c r="O1014" i="3"/>
  <c r="P1014" i="3" l="1"/>
  <c r="Q1014" i="3" l="1"/>
  <c r="R1014" i="3" l="1"/>
  <c r="S1014" i="3" l="1"/>
  <c r="T1014" i="3" l="1"/>
  <c r="U1014" i="3" l="1"/>
  <c r="V1014" i="3" l="1"/>
  <c r="W1014" i="3" l="1"/>
  <c r="X1014" i="3" l="1"/>
  <c r="Y1014" i="3" l="1"/>
  <c r="Z1014" i="3" l="1"/>
  <c r="AD1056" i="38" l="1"/>
  <c r="AA1014" i="3"/>
  <c r="AC1014" i="3" l="1"/>
  <c r="H1056" i="38"/>
  <c r="AE1056" i="38" s="1"/>
  <c r="AB1014" i="3"/>
  <c r="AI1056" i="38" l="1"/>
  <c r="AH1014" i="3" s="1"/>
  <c r="AD1014" i="3"/>
  <c r="H1014" i="3"/>
  <c r="C1015" i="3"/>
  <c r="D1015" i="3" l="1"/>
  <c r="E1015" i="3" l="1"/>
  <c r="F1015" i="3" l="1"/>
  <c r="I1015" i="3" l="1"/>
  <c r="AJ1057" i="38"/>
  <c r="AI1015" i="3" s="1"/>
  <c r="G1015" i="3"/>
  <c r="AJ1015" i="3" l="1"/>
  <c r="J1015" i="3"/>
  <c r="AK1015" i="3" l="1"/>
  <c r="K1015" i="3"/>
  <c r="L1015" i="3" l="1"/>
  <c r="M1015" i="3" l="1"/>
  <c r="N1015" i="3" l="1"/>
  <c r="AG1057" i="38" l="1"/>
  <c r="AF1015" i="3" s="1"/>
  <c r="AH1057" i="38"/>
  <c r="AG1015" i="3" s="1"/>
  <c r="O1015" i="3"/>
  <c r="P1015" i="3" l="1"/>
  <c r="Q1015" i="3" l="1"/>
  <c r="R1015" i="3" l="1"/>
  <c r="S1015" i="3" l="1"/>
  <c r="T1015" i="3" l="1"/>
  <c r="U1015" i="3" l="1"/>
  <c r="V1015" i="3" l="1"/>
  <c r="W1015" i="3" l="1"/>
  <c r="X1015" i="3" l="1"/>
  <c r="Y1015" i="3" l="1"/>
  <c r="Z1015" i="3" l="1"/>
  <c r="AD1057" i="38" l="1"/>
  <c r="AA1015" i="3"/>
  <c r="AC1015" i="3" l="1"/>
  <c r="H1057" i="38"/>
  <c r="AE1057" i="38" s="1"/>
  <c r="AB1015" i="3"/>
  <c r="AI1057" i="38" l="1"/>
  <c r="AH1015" i="3" s="1"/>
  <c r="AD1015" i="3"/>
  <c r="H1015" i="3"/>
  <c r="C1016" i="3"/>
  <c r="D1016" i="3" l="1"/>
  <c r="E1016" i="3" l="1"/>
  <c r="F1016" i="3" l="1"/>
  <c r="I1016" i="3" l="1"/>
  <c r="AJ1058" i="38"/>
  <c r="AI1016" i="3" s="1"/>
  <c r="G1016" i="3"/>
  <c r="AJ1016" i="3" l="1"/>
  <c r="J1016" i="3"/>
  <c r="AK1016" i="3" l="1"/>
  <c r="K1016" i="3"/>
  <c r="L1016" i="3" l="1"/>
  <c r="M1016" i="3" l="1"/>
  <c r="N1016" i="3" l="1"/>
  <c r="AH1058" i="38" l="1"/>
  <c r="AG1016" i="3" s="1"/>
  <c r="AG1058" i="38"/>
  <c r="AF1016" i="3" s="1"/>
  <c r="O1016" i="3"/>
  <c r="P1016" i="3" l="1"/>
  <c r="Q1016" i="3" l="1"/>
  <c r="R1016" i="3" l="1"/>
  <c r="S1016" i="3" l="1"/>
  <c r="T1016" i="3" l="1"/>
  <c r="U1016" i="3" l="1"/>
  <c r="V1016" i="3" l="1"/>
  <c r="W1016" i="3" l="1"/>
  <c r="X1016" i="3" l="1"/>
  <c r="Y1016" i="3" l="1"/>
  <c r="Z1016" i="3" l="1"/>
  <c r="AD1058" i="38" l="1"/>
  <c r="AA1016" i="3"/>
  <c r="AC1016" i="3" l="1"/>
  <c r="H1058" i="38"/>
  <c r="AE1058" i="38" s="1"/>
  <c r="AB1016" i="3"/>
  <c r="AI1058" i="38" l="1"/>
  <c r="AH1016" i="3" s="1"/>
  <c r="H1016" i="3"/>
  <c r="AD1016" i="3"/>
  <c r="C1017" i="3"/>
  <c r="D1017" i="3" l="1"/>
  <c r="E1017" i="3" l="1"/>
  <c r="F1017" i="3" l="1"/>
  <c r="I1017" i="3" l="1"/>
  <c r="AJ1059" i="38"/>
  <c r="AI1017" i="3" s="1"/>
  <c r="G1017" i="3"/>
  <c r="AJ1017" i="3" l="1"/>
  <c r="J1017" i="3"/>
  <c r="AK1017" i="3" l="1"/>
  <c r="K1017" i="3"/>
  <c r="L1017" i="3" l="1"/>
  <c r="M1017" i="3" l="1"/>
  <c r="N1017" i="3" l="1"/>
  <c r="AH1059" i="38" l="1"/>
  <c r="AG1017" i="3" s="1"/>
  <c r="AG1059" i="38"/>
  <c r="AF1017" i="3" s="1"/>
  <c r="O1017" i="3"/>
  <c r="P1017" i="3" l="1"/>
  <c r="Q1017" i="3" l="1"/>
  <c r="R1017" i="3" l="1"/>
  <c r="S1017" i="3" l="1"/>
  <c r="T1017" i="3" l="1"/>
  <c r="U1017" i="3" l="1"/>
  <c r="V1017" i="3" l="1"/>
  <c r="W1017" i="3" l="1"/>
  <c r="X1017" i="3" l="1"/>
  <c r="Y1017" i="3" l="1"/>
  <c r="Z1017" i="3" l="1"/>
  <c r="AD1059" i="38" l="1"/>
  <c r="AA1017" i="3"/>
  <c r="AC1017" i="3" l="1"/>
  <c r="H1059" i="38"/>
  <c r="AE1059" i="38" s="1"/>
  <c r="AB1017" i="3"/>
  <c r="AI1059" i="38" l="1"/>
  <c r="AH1017" i="3" s="1"/>
  <c r="H1017" i="3"/>
  <c r="AD1017" i="3"/>
  <c r="C1018" i="3"/>
  <c r="D1018" i="3" l="1"/>
  <c r="E1018" i="3" l="1"/>
  <c r="F1018" i="3" l="1"/>
  <c r="I1018" i="3" l="1"/>
  <c r="AJ1060" i="38"/>
  <c r="AI1018" i="3" s="1"/>
  <c r="G1018" i="3"/>
  <c r="AJ1018" i="3" l="1"/>
  <c r="J1018" i="3"/>
  <c r="AK1018" i="3" l="1"/>
  <c r="K1018" i="3"/>
  <c r="L1018" i="3" l="1"/>
  <c r="M1018" i="3" l="1"/>
  <c r="N1018" i="3" l="1"/>
  <c r="AH1060" i="38" l="1"/>
  <c r="AG1018" i="3" s="1"/>
  <c r="AG1060" i="38"/>
  <c r="AF1018" i="3" s="1"/>
  <c r="O1018" i="3"/>
  <c r="P1018" i="3" l="1"/>
  <c r="Q1018" i="3" l="1"/>
  <c r="R1018" i="3" l="1"/>
  <c r="S1018" i="3" l="1"/>
  <c r="T1018" i="3" l="1"/>
  <c r="U1018" i="3" l="1"/>
  <c r="V1018" i="3" l="1"/>
  <c r="W1018" i="3" l="1"/>
  <c r="X1018" i="3" l="1"/>
  <c r="Y1018" i="3" l="1"/>
  <c r="Z1018" i="3" l="1"/>
  <c r="AD1060" i="38" l="1"/>
  <c r="AA1018" i="3"/>
  <c r="AC1018" i="3" l="1"/>
  <c r="H1060" i="38"/>
  <c r="AE1060" i="38" s="1"/>
  <c r="AB1018" i="3"/>
  <c r="AI1060" i="38" l="1"/>
  <c r="AH1018" i="3" s="1"/>
  <c r="H1018" i="3"/>
  <c r="AD1018" i="3"/>
  <c r="C1019" i="3"/>
  <c r="D1019" i="3" l="1"/>
  <c r="E1019" i="3" l="1"/>
  <c r="F1019" i="3" l="1"/>
  <c r="I1019" i="3" l="1"/>
  <c r="AJ1061" i="38"/>
  <c r="AI1019" i="3" s="1"/>
  <c r="G1019" i="3"/>
  <c r="AJ1019" i="3" l="1"/>
  <c r="J1019" i="3"/>
  <c r="AK1019" i="3" l="1"/>
  <c r="K1019" i="3"/>
  <c r="L1019" i="3" l="1"/>
  <c r="M1019" i="3" l="1"/>
  <c r="N1019" i="3" l="1"/>
  <c r="AG1061" i="38" l="1"/>
  <c r="AF1019" i="3" s="1"/>
  <c r="AH1061" i="38"/>
  <c r="AG1019" i="3" s="1"/>
  <c r="O1019" i="3"/>
  <c r="P1019" i="3" l="1"/>
  <c r="Q1019" i="3" l="1"/>
  <c r="R1019" i="3" l="1"/>
  <c r="S1019" i="3" l="1"/>
  <c r="T1019" i="3" l="1"/>
  <c r="U1019" i="3" l="1"/>
  <c r="V1019" i="3" l="1"/>
  <c r="W1019" i="3" l="1"/>
  <c r="X1019" i="3" l="1"/>
  <c r="Y1019" i="3" l="1"/>
  <c r="Z1019" i="3" l="1"/>
  <c r="AD1061" i="38" l="1"/>
  <c r="AA1019" i="3"/>
  <c r="AC1019" i="3" l="1"/>
  <c r="H1061" i="38"/>
  <c r="AE1061" i="38" s="1"/>
  <c r="AB1019" i="3"/>
  <c r="AI1061" i="38" l="1"/>
  <c r="AH1019" i="3" s="1"/>
  <c r="AD1019" i="3"/>
  <c r="H1019" i="3"/>
  <c r="C1020" i="3"/>
  <c r="D1020" i="3" l="1"/>
  <c r="E1020" i="3" l="1"/>
  <c r="F1020" i="3" l="1"/>
  <c r="I1020" i="3" l="1"/>
  <c r="AJ1062" i="38"/>
  <c r="AI1020" i="3" s="1"/>
  <c r="G1020" i="3"/>
  <c r="AJ1020" i="3" l="1"/>
  <c r="J1020" i="3"/>
  <c r="AK1020" i="3" l="1"/>
  <c r="K1020" i="3"/>
  <c r="L1020" i="3" l="1"/>
  <c r="M1020" i="3" l="1"/>
  <c r="N1020" i="3" l="1"/>
  <c r="AH1062" i="38" l="1"/>
  <c r="AG1020" i="3" s="1"/>
  <c r="AG1062" i="38"/>
  <c r="AF1020" i="3" s="1"/>
  <c r="O1020" i="3"/>
  <c r="P1020" i="3" l="1"/>
  <c r="Q1020" i="3" l="1"/>
  <c r="R1020" i="3" l="1"/>
  <c r="S1020" i="3" l="1"/>
  <c r="T1020" i="3" l="1"/>
  <c r="U1020" i="3" l="1"/>
  <c r="V1020" i="3" l="1"/>
  <c r="W1020" i="3" l="1"/>
  <c r="X1020" i="3" l="1"/>
  <c r="Y1020" i="3" l="1"/>
  <c r="Z1020" i="3" l="1"/>
  <c r="AD1062" i="38" l="1"/>
  <c r="AA1020" i="3"/>
  <c r="AC1020" i="3" l="1"/>
  <c r="H1062" i="38"/>
  <c r="AE1062" i="38" s="1"/>
  <c r="AB1020" i="3"/>
  <c r="AI1062" i="38" l="1"/>
  <c r="AH1020" i="3" s="1"/>
  <c r="AD1020" i="3"/>
  <c r="H1020" i="3"/>
  <c r="C1021" i="3"/>
  <c r="D1021" i="3" l="1"/>
  <c r="E1021" i="3" l="1"/>
  <c r="F1021" i="3" l="1"/>
  <c r="I1021" i="3" l="1"/>
  <c r="AJ1063" i="38"/>
  <c r="AI1021" i="3" s="1"/>
  <c r="G1021" i="3"/>
  <c r="AJ1021" i="3" l="1"/>
  <c r="J1021" i="3"/>
  <c r="AK1021" i="3" l="1"/>
  <c r="K1021" i="3"/>
  <c r="L1021" i="3" l="1"/>
  <c r="M1021" i="3" l="1"/>
  <c r="N1021" i="3" l="1"/>
  <c r="AH1063" i="38" l="1"/>
  <c r="AG1021" i="3" s="1"/>
  <c r="AG1063" i="38"/>
  <c r="AF1021" i="3" s="1"/>
  <c r="O1021" i="3"/>
  <c r="P1021" i="3" l="1"/>
  <c r="Q1021" i="3" l="1"/>
  <c r="R1021" i="3" l="1"/>
  <c r="S1021" i="3" l="1"/>
  <c r="T1021" i="3" l="1"/>
  <c r="U1021" i="3" l="1"/>
  <c r="V1021" i="3" l="1"/>
  <c r="W1021" i="3" l="1"/>
  <c r="X1021" i="3" l="1"/>
  <c r="Y1021" i="3" l="1"/>
  <c r="Z1021" i="3" l="1"/>
  <c r="AD1063" i="38" l="1"/>
  <c r="AA1021" i="3"/>
  <c r="AC1021" i="3" l="1"/>
  <c r="H1063" i="38"/>
  <c r="AE1063" i="38" s="1"/>
  <c r="AB1021" i="3"/>
  <c r="AI1063" i="38" l="1"/>
  <c r="AH1021" i="3" s="1"/>
  <c r="AD1021" i="3"/>
  <c r="H1021" i="3"/>
  <c r="C1022" i="3"/>
  <c r="D1022" i="3" l="1"/>
  <c r="E1022" i="3" l="1"/>
  <c r="F1022" i="3" l="1"/>
  <c r="I1022" i="3" l="1"/>
  <c r="AJ1064" i="38"/>
  <c r="AI1022" i="3" s="1"/>
  <c r="G1022" i="3"/>
  <c r="AJ1022" i="3" l="1"/>
  <c r="J1022" i="3"/>
  <c r="AK1022" i="3" l="1"/>
  <c r="K1022" i="3"/>
  <c r="L1022" i="3" l="1"/>
  <c r="M1022" i="3" l="1"/>
  <c r="N1022" i="3" l="1"/>
  <c r="AG1064" i="38" l="1"/>
  <c r="AF1022" i="3" s="1"/>
  <c r="AH1064" i="38"/>
  <c r="AG1022" i="3" s="1"/>
  <c r="O1022" i="3"/>
  <c r="P1022" i="3" l="1"/>
  <c r="Q1022" i="3" l="1"/>
  <c r="R1022" i="3" l="1"/>
  <c r="S1022" i="3" l="1"/>
  <c r="T1022" i="3" l="1"/>
  <c r="U1022" i="3" l="1"/>
  <c r="V1022" i="3" l="1"/>
  <c r="W1022" i="3" l="1"/>
  <c r="X1022" i="3" l="1"/>
  <c r="Y1022" i="3" l="1"/>
  <c r="Z1022" i="3" l="1"/>
  <c r="AD1064" i="38" l="1"/>
  <c r="AA1022" i="3"/>
  <c r="AC1022" i="3" l="1"/>
  <c r="H1064" i="38"/>
  <c r="AE1064" i="38" s="1"/>
  <c r="AB1022" i="3"/>
  <c r="AI1064" i="38" l="1"/>
  <c r="AH1022" i="3" s="1"/>
  <c r="AD1022" i="3"/>
  <c r="H1022" i="3"/>
  <c r="C1023" i="3"/>
  <c r="D1023" i="3" l="1"/>
  <c r="E1023" i="3" l="1"/>
  <c r="F1023" i="3" l="1"/>
  <c r="I1023" i="3" l="1"/>
  <c r="AJ1065" i="38"/>
  <c r="AI1023" i="3" s="1"/>
  <c r="G1023" i="3"/>
  <c r="AJ1023" i="3" l="1"/>
  <c r="J1023" i="3"/>
  <c r="AK1023" i="3" l="1"/>
  <c r="K1023" i="3"/>
  <c r="L1023" i="3" l="1"/>
  <c r="M1023" i="3" l="1"/>
  <c r="N1023" i="3" l="1"/>
  <c r="AG1065" i="38" l="1"/>
  <c r="AF1023" i="3" s="1"/>
  <c r="AH1065" i="38"/>
  <c r="AG1023" i="3" s="1"/>
  <c r="O1023" i="3"/>
  <c r="P1023" i="3" l="1"/>
  <c r="Q1023" i="3" l="1"/>
  <c r="R1023" i="3" l="1"/>
  <c r="S1023" i="3" l="1"/>
  <c r="T1023" i="3" l="1"/>
  <c r="U1023" i="3" l="1"/>
  <c r="V1023" i="3" l="1"/>
  <c r="W1023" i="3" l="1"/>
  <c r="X1023" i="3" l="1"/>
  <c r="Y1023" i="3" l="1"/>
  <c r="Z1023" i="3" l="1"/>
  <c r="AD1065" i="38" l="1"/>
  <c r="AA1023" i="3"/>
  <c r="AC1023" i="3" l="1"/>
  <c r="H1065" i="38"/>
  <c r="AE1065" i="38" s="1"/>
  <c r="AB1023" i="3"/>
  <c r="AI1065" i="38" l="1"/>
  <c r="AH1023" i="3" s="1"/>
  <c r="H1023" i="3"/>
  <c r="AD1023" i="3"/>
  <c r="C1024" i="3"/>
  <c r="D1024" i="3" l="1"/>
  <c r="E1024" i="3" l="1"/>
  <c r="F1024" i="3" l="1"/>
  <c r="I1024" i="3" l="1"/>
  <c r="AJ1066" i="38"/>
  <c r="AI1024" i="3" s="1"/>
  <c r="G1024" i="3"/>
  <c r="AJ1024" i="3" l="1"/>
  <c r="J1024" i="3"/>
  <c r="AK1024" i="3" l="1"/>
  <c r="K1024" i="3"/>
  <c r="L1024" i="3" l="1"/>
  <c r="M1024" i="3" l="1"/>
  <c r="N1024" i="3" l="1"/>
  <c r="AH1066" i="38" l="1"/>
  <c r="AG1024" i="3" s="1"/>
  <c r="AG1066" i="38"/>
  <c r="AF1024" i="3" s="1"/>
  <c r="O1024" i="3"/>
  <c r="P1024" i="3" l="1"/>
  <c r="Q1024" i="3" l="1"/>
  <c r="R1024" i="3" l="1"/>
  <c r="S1024" i="3" l="1"/>
  <c r="T1024" i="3" l="1"/>
  <c r="U1024" i="3" l="1"/>
  <c r="V1024" i="3" l="1"/>
  <c r="W1024" i="3" l="1"/>
  <c r="X1024" i="3" l="1"/>
  <c r="Y1024" i="3" l="1"/>
  <c r="Z1024" i="3" l="1"/>
  <c r="AD1066" i="38" l="1"/>
  <c r="AA1024" i="3"/>
  <c r="AC1024" i="3" l="1"/>
  <c r="H1066" i="38"/>
  <c r="AE1066" i="38" s="1"/>
  <c r="AB1024" i="3"/>
  <c r="AI1066" i="38" l="1"/>
  <c r="AH1024" i="3" s="1"/>
  <c r="AD1024" i="3"/>
  <c r="H1024" i="3"/>
  <c r="C1025" i="3"/>
  <c r="D1025" i="3" l="1"/>
  <c r="E1025" i="3" l="1"/>
  <c r="F1025" i="3" l="1"/>
  <c r="I1025" i="3" l="1"/>
  <c r="AJ1067" i="38"/>
  <c r="AI1025" i="3" s="1"/>
  <c r="G1025" i="3"/>
  <c r="AJ1025" i="3" l="1"/>
  <c r="J1025" i="3"/>
  <c r="AK1025" i="3" l="1"/>
  <c r="K1025" i="3"/>
  <c r="L1025" i="3" l="1"/>
  <c r="M1025" i="3" l="1"/>
  <c r="N1025" i="3" l="1"/>
  <c r="AH1067" i="38" l="1"/>
  <c r="AG1025" i="3" s="1"/>
  <c r="AG1067" i="38"/>
  <c r="AF1025" i="3" s="1"/>
  <c r="O1025" i="3"/>
  <c r="P1025" i="3" l="1"/>
  <c r="Q1025" i="3" l="1"/>
  <c r="R1025" i="3" l="1"/>
  <c r="S1025" i="3" l="1"/>
  <c r="T1025" i="3" l="1"/>
  <c r="U1025" i="3" l="1"/>
  <c r="V1025" i="3" l="1"/>
  <c r="W1025" i="3" l="1"/>
  <c r="X1025" i="3" l="1"/>
  <c r="Y1025" i="3" l="1"/>
  <c r="Z1025" i="3" l="1"/>
  <c r="AD1067" i="38" l="1"/>
  <c r="AA1025" i="3"/>
  <c r="AC1025" i="3" l="1"/>
  <c r="H1067" i="38"/>
  <c r="AE1067" i="38" s="1"/>
  <c r="AB1025" i="3"/>
  <c r="AI1067" i="38" l="1"/>
  <c r="AH1025" i="3" s="1"/>
  <c r="AD1025" i="3"/>
  <c r="H1025" i="3"/>
  <c r="C1026" i="3"/>
  <c r="D1026" i="3" l="1"/>
  <c r="E1026" i="3" l="1"/>
  <c r="F1026" i="3" l="1"/>
  <c r="I1026" i="3" l="1"/>
  <c r="AJ1068" i="38"/>
  <c r="AI1026" i="3" s="1"/>
  <c r="G1026" i="3"/>
  <c r="AJ1026" i="3" l="1"/>
  <c r="J1026" i="3"/>
  <c r="AK1026" i="3" l="1"/>
  <c r="K1026" i="3"/>
  <c r="L1026" i="3" l="1"/>
  <c r="M1026" i="3" l="1"/>
  <c r="N1026" i="3" l="1"/>
  <c r="AG1068" i="38" l="1"/>
  <c r="AF1026" i="3" s="1"/>
  <c r="AH1068" i="38"/>
  <c r="AG1026" i="3" s="1"/>
  <c r="O1026" i="3"/>
  <c r="P1026" i="3" l="1"/>
  <c r="Q1026" i="3" l="1"/>
  <c r="R1026" i="3" l="1"/>
  <c r="S1026" i="3" l="1"/>
  <c r="T1026" i="3" l="1"/>
  <c r="U1026" i="3" l="1"/>
  <c r="V1026" i="3" l="1"/>
  <c r="W1026" i="3" l="1"/>
  <c r="X1026" i="3" l="1"/>
  <c r="Y1026" i="3" l="1"/>
  <c r="Z1026" i="3" l="1"/>
  <c r="AD1068" i="38" l="1"/>
  <c r="AA1026" i="3"/>
  <c r="AC1026" i="3" l="1"/>
  <c r="H1068" i="38"/>
  <c r="AE1068" i="38" s="1"/>
  <c r="AB1026" i="3"/>
  <c r="AI1068" i="38" l="1"/>
  <c r="AH1026" i="3" s="1"/>
  <c r="AD1026" i="3"/>
  <c r="H1026" i="3"/>
  <c r="C1027" i="3"/>
  <c r="D1027" i="3" l="1"/>
  <c r="E1027" i="3" l="1"/>
  <c r="F1027" i="3" l="1"/>
  <c r="I1027" i="3" l="1"/>
  <c r="AJ1069" i="38"/>
  <c r="AI1027" i="3" s="1"/>
  <c r="G1027" i="3"/>
  <c r="AJ1027" i="3" l="1"/>
  <c r="J1027" i="3"/>
  <c r="AK1027" i="3" l="1"/>
  <c r="K1027" i="3"/>
  <c r="L1027" i="3" l="1"/>
  <c r="M1027" i="3" l="1"/>
  <c r="N1027" i="3" l="1"/>
  <c r="AG1069" i="38" l="1"/>
  <c r="AF1027" i="3" s="1"/>
  <c r="AH1069" i="38"/>
  <c r="AG1027" i="3" s="1"/>
  <c r="O1027" i="3"/>
  <c r="P1027" i="3" l="1"/>
  <c r="Q1027" i="3" l="1"/>
  <c r="R1027" i="3" l="1"/>
  <c r="S1027" i="3" l="1"/>
  <c r="T1027" i="3" l="1"/>
  <c r="U1027" i="3" l="1"/>
  <c r="V1027" i="3" l="1"/>
  <c r="W1027" i="3" l="1"/>
  <c r="X1027" i="3" l="1"/>
  <c r="Y1027" i="3" l="1"/>
  <c r="Z1027" i="3" l="1"/>
  <c r="AD1069" i="38" l="1"/>
  <c r="AA1027" i="3"/>
  <c r="AC1027" i="3" l="1"/>
  <c r="H1069" i="38"/>
  <c r="AE1069" i="38" s="1"/>
  <c r="AB1027" i="3"/>
  <c r="AI1069" i="38" l="1"/>
  <c r="AH1027" i="3" s="1"/>
  <c r="H1027" i="3"/>
  <c r="AD1027" i="3"/>
  <c r="C1028" i="3"/>
  <c r="D1028" i="3" l="1"/>
  <c r="E1028" i="3" l="1"/>
  <c r="F1028" i="3" l="1"/>
  <c r="I1028" i="3" l="1"/>
  <c r="AJ1070" i="38"/>
  <c r="AI1028" i="3" s="1"/>
  <c r="G1028" i="3"/>
  <c r="AJ1028" i="3" l="1"/>
  <c r="J1028" i="3"/>
  <c r="AK1028" i="3" l="1"/>
  <c r="K1028" i="3"/>
  <c r="L1028" i="3" l="1"/>
  <c r="M1028" i="3" l="1"/>
  <c r="N1028" i="3" l="1"/>
  <c r="AH1070" i="38" l="1"/>
  <c r="AG1028" i="3" s="1"/>
  <c r="AG1070" i="38"/>
  <c r="AF1028" i="3" s="1"/>
  <c r="O1028" i="3"/>
  <c r="P1028" i="3" l="1"/>
  <c r="Q1028" i="3" l="1"/>
  <c r="R1028" i="3" l="1"/>
  <c r="S1028" i="3" l="1"/>
  <c r="T1028" i="3" l="1"/>
  <c r="U1028" i="3" l="1"/>
  <c r="V1028" i="3" l="1"/>
  <c r="W1028" i="3" l="1"/>
  <c r="X1028" i="3" l="1"/>
  <c r="Y1028" i="3" l="1"/>
  <c r="Z1028" i="3" l="1"/>
  <c r="AD1070" i="38" l="1"/>
  <c r="AA1028" i="3"/>
  <c r="AC1028" i="3" l="1"/>
  <c r="H1070" i="38"/>
  <c r="AE1070" i="38" s="1"/>
  <c r="AB1028" i="3"/>
  <c r="AI1070" i="38" l="1"/>
  <c r="AH1028" i="3" s="1"/>
  <c r="AD1028" i="3"/>
  <c r="H1028" i="3"/>
  <c r="C1029" i="3"/>
  <c r="D1029" i="3" l="1"/>
  <c r="E1029" i="3" l="1"/>
  <c r="F1029" i="3" l="1"/>
  <c r="I1029" i="3" l="1"/>
  <c r="AJ1071" i="38"/>
  <c r="AI1029" i="3" s="1"/>
  <c r="G1029" i="3"/>
  <c r="AJ1029" i="3" l="1"/>
  <c r="J1029" i="3"/>
  <c r="AK1029" i="3" l="1"/>
  <c r="K1029" i="3"/>
  <c r="L1029" i="3" l="1"/>
  <c r="M1029" i="3" l="1"/>
  <c r="N1029" i="3" l="1"/>
  <c r="AH1071" i="38" l="1"/>
  <c r="AG1029" i="3" s="1"/>
  <c r="AG1071" i="38"/>
  <c r="AF1029" i="3" s="1"/>
  <c r="O1029" i="3"/>
  <c r="P1029" i="3" l="1"/>
  <c r="Q1029" i="3" l="1"/>
  <c r="R1029" i="3" l="1"/>
  <c r="S1029" i="3" l="1"/>
  <c r="T1029" i="3" l="1"/>
  <c r="U1029" i="3" l="1"/>
  <c r="V1029" i="3" l="1"/>
  <c r="W1029" i="3" l="1"/>
  <c r="X1029" i="3" l="1"/>
  <c r="Y1029" i="3" l="1"/>
  <c r="Z1029" i="3" l="1"/>
  <c r="AD1071" i="38" l="1"/>
  <c r="AA1029" i="3"/>
  <c r="AC1029" i="3" l="1"/>
  <c r="H1071" i="38"/>
  <c r="AE1071" i="38" s="1"/>
  <c r="AB1029" i="3"/>
  <c r="AI1071" i="38" l="1"/>
  <c r="AH1029" i="3" s="1"/>
  <c r="AD1029" i="3"/>
  <c r="H1029" i="3"/>
  <c r="C1030" i="3"/>
  <c r="D1030" i="3" l="1"/>
  <c r="E1030" i="3" l="1"/>
  <c r="F1030" i="3" l="1"/>
  <c r="I1030" i="3" l="1"/>
  <c r="AJ1072" i="38"/>
  <c r="AI1030" i="3" s="1"/>
  <c r="G1030" i="3"/>
  <c r="AJ1030" i="3" l="1"/>
  <c r="J1030" i="3"/>
  <c r="AK1030" i="3" l="1"/>
  <c r="K1030" i="3"/>
  <c r="L1030" i="3" l="1"/>
  <c r="M1030" i="3" l="1"/>
  <c r="N1030" i="3" l="1"/>
  <c r="AG1072" i="38" l="1"/>
  <c r="AF1030" i="3" s="1"/>
  <c r="AH1072" i="38"/>
  <c r="AG1030" i="3" s="1"/>
  <c r="O1030" i="3"/>
  <c r="P1030" i="3" l="1"/>
  <c r="Q1030" i="3" l="1"/>
  <c r="R1030" i="3" l="1"/>
  <c r="S1030" i="3" l="1"/>
  <c r="T1030" i="3" l="1"/>
  <c r="U1030" i="3" l="1"/>
  <c r="V1030" i="3" l="1"/>
  <c r="W1030" i="3" l="1"/>
  <c r="X1030" i="3" l="1"/>
  <c r="Y1030" i="3" l="1"/>
  <c r="Z1030" i="3" l="1"/>
  <c r="AD1072" i="38" l="1"/>
  <c r="AA1030" i="3"/>
  <c r="AC1030" i="3" l="1"/>
  <c r="H1072" i="38"/>
  <c r="AE1072" i="38" s="1"/>
  <c r="AB1030" i="3"/>
  <c r="AI1072" i="38" l="1"/>
  <c r="AH1030" i="3" s="1"/>
  <c r="H1030" i="3"/>
  <c r="AD1030" i="3"/>
  <c r="C1031" i="3"/>
  <c r="D1031" i="3" l="1"/>
  <c r="E1031" i="3" l="1"/>
  <c r="F1031" i="3" l="1"/>
  <c r="I1031" i="3" l="1"/>
  <c r="AJ1073" i="38"/>
  <c r="AI1031" i="3" s="1"/>
  <c r="G1031" i="3"/>
  <c r="AJ1031" i="3" l="1"/>
  <c r="J1031" i="3"/>
  <c r="AK1031" i="3" l="1"/>
  <c r="K1031" i="3"/>
  <c r="L1031" i="3" l="1"/>
  <c r="M1031" i="3" l="1"/>
  <c r="N1031" i="3" l="1"/>
  <c r="AG1073" i="38" l="1"/>
  <c r="AF1031" i="3" s="1"/>
  <c r="AH1073" i="38"/>
  <c r="AG1031" i="3" s="1"/>
  <c r="O1031" i="3"/>
  <c r="P1031" i="3" l="1"/>
  <c r="Q1031" i="3" l="1"/>
  <c r="R1031" i="3" l="1"/>
  <c r="S1031" i="3" l="1"/>
  <c r="T1031" i="3" l="1"/>
  <c r="U1031" i="3" l="1"/>
  <c r="V1031" i="3" l="1"/>
  <c r="W1031" i="3" l="1"/>
  <c r="X1031" i="3" l="1"/>
  <c r="Y1031" i="3" l="1"/>
  <c r="Z1031" i="3" l="1"/>
  <c r="AD1073" i="38" l="1"/>
  <c r="AA1031" i="3"/>
  <c r="AC1031" i="3" l="1"/>
  <c r="H1073" i="38"/>
  <c r="AE1073" i="38" s="1"/>
  <c r="AB1031" i="3"/>
  <c r="AI1073" i="38" l="1"/>
  <c r="AH1031" i="3" s="1"/>
  <c r="H1031" i="3"/>
  <c r="AD1031" i="3"/>
  <c r="C1032" i="3"/>
  <c r="D1032" i="3" l="1"/>
  <c r="E1032" i="3" l="1"/>
  <c r="F1032" i="3" l="1"/>
  <c r="I1032" i="3" l="1"/>
  <c r="AJ1074" i="38"/>
  <c r="AI1032" i="3" s="1"/>
  <c r="G1032" i="3"/>
  <c r="AJ1032" i="3" l="1"/>
  <c r="J1032" i="3"/>
  <c r="AK1032" i="3" l="1"/>
  <c r="K1032" i="3"/>
  <c r="L1032" i="3" l="1"/>
  <c r="M1032" i="3" l="1"/>
  <c r="N1032" i="3" l="1"/>
  <c r="AH1074" i="38" l="1"/>
  <c r="AG1032" i="3" s="1"/>
  <c r="AG1074" i="38"/>
  <c r="AF1032" i="3" s="1"/>
  <c r="O1032" i="3"/>
  <c r="P1032" i="3" l="1"/>
  <c r="Q1032" i="3" l="1"/>
  <c r="R1032" i="3" l="1"/>
  <c r="S1032" i="3" l="1"/>
  <c r="T1032" i="3" l="1"/>
  <c r="U1032" i="3" l="1"/>
  <c r="V1032" i="3" l="1"/>
  <c r="W1032" i="3" l="1"/>
  <c r="X1032" i="3" l="1"/>
  <c r="Y1032" i="3" l="1"/>
  <c r="Z1032" i="3" l="1"/>
  <c r="AD1074" i="38" l="1"/>
  <c r="AA1032" i="3"/>
  <c r="AC1032" i="3" l="1"/>
  <c r="H1074" i="38"/>
  <c r="AE1074" i="38" s="1"/>
  <c r="AB1032" i="3"/>
  <c r="AI1074" i="38" l="1"/>
  <c r="AH1032" i="3" s="1"/>
  <c r="AD1032" i="3"/>
  <c r="H1032" i="3"/>
  <c r="C1033" i="3"/>
  <c r="D1033" i="3" l="1"/>
  <c r="E1033" i="3" l="1"/>
  <c r="F1033" i="3" l="1"/>
  <c r="I1033" i="3" l="1"/>
  <c r="AJ1075" i="38"/>
  <c r="AI1033" i="3" s="1"/>
  <c r="G1033" i="3"/>
  <c r="AJ1033" i="3" l="1"/>
  <c r="J1033" i="3"/>
  <c r="AK1033" i="3" l="1"/>
  <c r="K1033" i="3"/>
  <c r="L1033" i="3" l="1"/>
  <c r="M1033" i="3" l="1"/>
  <c r="N1033" i="3" l="1"/>
  <c r="AH1075" i="38" l="1"/>
  <c r="AG1033" i="3" s="1"/>
  <c r="AG1075" i="38"/>
  <c r="AF1033" i="3" s="1"/>
  <c r="O1033" i="3"/>
  <c r="P1033" i="3" l="1"/>
  <c r="Q1033" i="3" l="1"/>
  <c r="R1033" i="3" l="1"/>
  <c r="S1033" i="3" l="1"/>
  <c r="T1033" i="3" l="1"/>
  <c r="U1033" i="3" l="1"/>
  <c r="V1033" i="3" l="1"/>
  <c r="W1033" i="3" l="1"/>
  <c r="X1033" i="3" l="1"/>
  <c r="Y1033" i="3" l="1"/>
  <c r="Z1033" i="3" l="1"/>
  <c r="AD1075" i="38" l="1"/>
  <c r="AA1033" i="3"/>
  <c r="AC1033" i="3" l="1"/>
  <c r="H1075" i="38"/>
  <c r="AE1075" i="38" s="1"/>
  <c r="AB1033" i="3"/>
  <c r="AI1075" i="38" l="1"/>
  <c r="AH1033" i="3" s="1"/>
  <c r="H1033" i="3"/>
  <c r="AD1033" i="3"/>
  <c r="C1034" i="3"/>
  <c r="D1034" i="3" l="1"/>
  <c r="E1034" i="3" l="1"/>
  <c r="F1034" i="3" l="1"/>
  <c r="I1034" i="3" l="1"/>
  <c r="AJ1076" i="38"/>
  <c r="AI1034" i="3" s="1"/>
  <c r="G1034" i="3"/>
  <c r="AJ1034" i="3" l="1"/>
  <c r="J1034" i="3"/>
  <c r="AK1034" i="3" l="1"/>
  <c r="K1034" i="3"/>
  <c r="L1034" i="3" l="1"/>
  <c r="M1034" i="3" l="1"/>
  <c r="N1034" i="3" l="1"/>
  <c r="AH1076" i="38" l="1"/>
  <c r="AG1034" i="3" s="1"/>
  <c r="AG1076" i="38"/>
  <c r="AF1034" i="3" s="1"/>
  <c r="O1034" i="3"/>
  <c r="P1034" i="3" l="1"/>
  <c r="Q1034" i="3" l="1"/>
  <c r="R1034" i="3" l="1"/>
  <c r="S1034" i="3" l="1"/>
  <c r="T1034" i="3" l="1"/>
  <c r="U1034" i="3" l="1"/>
  <c r="V1034" i="3" l="1"/>
  <c r="W1034" i="3" l="1"/>
  <c r="X1034" i="3" l="1"/>
  <c r="Y1034" i="3" l="1"/>
  <c r="Z1034" i="3" l="1"/>
  <c r="AD1076" i="38" l="1"/>
  <c r="AA1034" i="3"/>
  <c r="AC1034" i="3" l="1"/>
  <c r="H1076" i="38"/>
  <c r="AE1076" i="38" s="1"/>
  <c r="AB1034" i="3"/>
  <c r="AI1076" i="38" l="1"/>
  <c r="AH1034" i="3" s="1"/>
  <c r="AD1034" i="3"/>
  <c r="H1034" i="3"/>
  <c r="C1035" i="3"/>
  <c r="D1035" i="3" l="1"/>
  <c r="E1035" i="3" l="1"/>
  <c r="F1035" i="3" l="1"/>
  <c r="I1035" i="3" l="1"/>
  <c r="AJ1077" i="38"/>
  <c r="AI1035" i="3" s="1"/>
  <c r="G1035" i="3"/>
  <c r="AJ1035" i="3" l="1"/>
  <c r="J1035" i="3"/>
  <c r="AK1035" i="3" l="1"/>
  <c r="K1035" i="3"/>
  <c r="L1035" i="3" l="1"/>
  <c r="M1035" i="3" l="1"/>
  <c r="N1035" i="3" l="1"/>
  <c r="AG1077" i="38" l="1"/>
  <c r="AF1035" i="3" s="1"/>
  <c r="AH1077" i="38"/>
  <c r="AG1035" i="3" s="1"/>
  <c r="O1035" i="3"/>
  <c r="P1035" i="3" l="1"/>
  <c r="Q1035" i="3" l="1"/>
  <c r="R1035" i="3" l="1"/>
  <c r="S1035" i="3" l="1"/>
  <c r="T1035" i="3" l="1"/>
  <c r="U1035" i="3" l="1"/>
  <c r="V1035" i="3" l="1"/>
  <c r="W1035" i="3" l="1"/>
  <c r="X1035" i="3" l="1"/>
  <c r="Y1035" i="3" l="1"/>
  <c r="Z1035" i="3" l="1"/>
  <c r="AD1077" i="38" l="1"/>
  <c r="AA1035" i="3"/>
  <c r="AC1035" i="3" l="1"/>
  <c r="H1077" i="38"/>
  <c r="AE1077" i="38" s="1"/>
  <c r="AB1035" i="3"/>
  <c r="AI1077" i="38" l="1"/>
  <c r="AH1035" i="3" s="1"/>
  <c r="AD1035" i="3"/>
  <c r="H1035" i="3"/>
  <c r="C1036" i="3"/>
  <c r="D1036" i="3" l="1"/>
  <c r="E1036" i="3" l="1"/>
  <c r="F1036" i="3" l="1"/>
  <c r="I1036" i="3" l="1"/>
  <c r="AJ1078" i="38"/>
  <c r="AI1036" i="3" s="1"/>
  <c r="G1036" i="3"/>
  <c r="AJ1036" i="3" l="1"/>
  <c r="J1036" i="3"/>
  <c r="AK1036" i="3" l="1"/>
  <c r="K1036" i="3"/>
  <c r="L1036" i="3" l="1"/>
  <c r="M1036" i="3" l="1"/>
  <c r="N1036" i="3" l="1"/>
  <c r="AH1078" i="38" l="1"/>
  <c r="AG1036" i="3" s="1"/>
  <c r="AG1078" i="38"/>
  <c r="AF1036" i="3" s="1"/>
  <c r="O1036" i="3"/>
  <c r="P1036" i="3" l="1"/>
  <c r="Q1036" i="3" l="1"/>
  <c r="R1036" i="3" l="1"/>
  <c r="S1036" i="3" l="1"/>
  <c r="T1036" i="3" l="1"/>
  <c r="U1036" i="3" l="1"/>
  <c r="V1036" i="3" l="1"/>
  <c r="W1036" i="3" l="1"/>
  <c r="X1036" i="3" l="1"/>
  <c r="Y1036" i="3" l="1"/>
  <c r="Z1036" i="3" l="1"/>
  <c r="AD1078" i="38" l="1"/>
  <c r="AA1036" i="3"/>
  <c r="AC1036" i="3" l="1"/>
  <c r="H1078" i="38"/>
  <c r="AE1078" i="38" s="1"/>
  <c r="AB1036" i="3"/>
  <c r="AI1078" i="38" l="1"/>
  <c r="AH1036" i="3" s="1"/>
  <c r="H1036" i="3"/>
  <c r="AD1036" i="3"/>
  <c r="C1037" i="3"/>
  <c r="D1037" i="3" l="1"/>
  <c r="E1037" i="3" l="1"/>
  <c r="F1037" i="3" l="1"/>
  <c r="I1037" i="3" l="1"/>
  <c r="AJ1079" i="38"/>
  <c r="AI1037" i="3" s="1"/>
  <c r="G1037" i="3"/>
  <c r="AJ1037" i="3" l="1"/>
  <c r="J1037" i="3"/>
  <c r="AK1037" i="3" l="1"/>
  <c r="K1037" i="3"/>
  <c r="L1037" i="3" l="1"/>
  <c r="M1037" i="3" l="1"/>
  <c r="N1037" i="3" l="1"/>
  <c r="AH1079" i="38" l="1"/>
  <c r="AG1037" i="3" s="1"/>
  <c r="AG1079" i="38"/>
  <c r="AF1037" i="3" s="1"/>
  <c r="O1037" i="3"/>
  <c r="P1037" i="3" l="1"/>
  <c r="Q1037" i="3" l="1"/>
  <c r="R1037" i="3" l="1"/>
  <c r="S1037" i="3" l="1"/>
  <c r="T1037" i="3" l="1"/>
  <c r="U1037" i="3" l="1"/>
  <c r="V1037" i="3" l="1"/>
  <c r="W1037" i="3" l="1"/>
  <c r="X1037" i="3" l="1"/>
  <c r="Y1037" i="3" l="1"/>
  <c r="Z1037" i="3" l="1"/>
  <c r="AD1079" i="38" l="1"/>
  <c r="AA1037" i="3"/>
  <c r="AC1037" i="3" l="1"/>
  <c r="H1079" i="38"/>
  <c r="AE1079" i="38" s="1"/>
  <c r="AB1037" i="3"/>
  <c r="AI1079" i="38" l="1"/>
  <c r="AH1037" i="3" s="1"/>
  <c r="H1037" i="3"/>
  <c r="AD1037" i="3"/>
  <c r="C1038" i="3"/>
  <c r="D1038" i="3" l="1"/>
  <c r="E1038" i="3" l="1"/>
  <c r="F1038" i="3" l="1"/>
  <c r="I1038" i="3" l="1"/>
  <c r="AJ1080" i="38"/>
  <c r="AI1038" i="3" s="1"/>
  <c r="G1038" i="3"/>
  <c r="AJ1038" i="3" l="1"/>
  <c r="J1038" i="3"/>
  <c r="AK1038" i="3" l="1"/>
  <c r="K1038" i="3"/>
  <c r="L1038" i="3" l="1"/>
  <c r="M1038" i="3" l="1"/>
  <c r="N1038" i="3" l="1"/>
  <c r="AG1080" i="38" l="1"/>
  <c r="AF1038" i="3" s="1"/>
  <c r="AH1080" i="38"/>
  <c r="AG1038" i="3" s="1"/>
  <c r="O1038" i="3"/>
  <c r="P1038" i="3" l="1"/>
  <c r="Q1038" i="3" l="1"/>
  <c r="R1038" i="3" l="1"/>
  <c r="S1038" i="3" l="1"/>
  <c r="T1038" i="3" l="1"/>
  <c r="U1038" i="3" l="1"/>
  <c r="V1038" i="3" l="1"/>
  <c r="W1038" i="3" l="1"/>
  <c r="X1038" i="3" l="1"/>
  <c r="Y1038" i="3" l="1"/>
  <c r="Z1038" i="3" l="1"/>
  <c r="AD1080" i="38" l="1"/>
  <c r="AA1038" i="3"/>
  <c r="AC1038" i="3" l="1"/>
  <c r="H1080" i="38"/>
  <c r="AE1080" i="38" s="1"/>
  <c r="AB1038" i="3"/>
  <c r="AI1080" i="38" l="1"/>
  <c r="AH1038" i="3" s="1"/>
  <c r="AD1038" i="3"/>
  <c r="H1038" i="3"/>
  <c r="C1039" i="3"/>
  <c r="D1039" i="3" l="1"/>
  <c r="E1039" i="3" l="1"/>
  <c r="F1039" i="3" l="1"/>
  <c r="I1039" i="3" l="1"/>
  <c r="AJ1081" i="38"/>
  <c r="AI1039" i="3" s="1"/>
  <c r="G1039" i="3"/>
  <c r="AJ1039" i="3" l="1"/>
  <c r="J1039" i="3"/>
  <c r="AK1039" i="3" l="1"/>
  <c r="K1039" i="3"/>
  <c r="L1039" i="3" l="1"/>
  <c r="M1039" i="3" l="1"/>
  <c r="N1039" i="3" l="1"/>
  <c r="AG1081" i="38" l="1"/>
  <c r="AF1039" i="3" s="1"/>
  <c r="AH1081" i="38"/>
  <c r="AG1039" i="3" s="1"/>
  <c r="O1039" i="3"/>
  <c r="P1039" i="3" l="1"/>
  <c r="Q1039" i="3" l="1"/>
  <c r="R1039" i="3" l="1"/>
  <c r="S1039" i="3" l="1"/>
  <c r="T1039" i="3" l="1"/>
  <c r="U1039" i="3" l="1"/>
  <c r="V1039" i="3" l="1"/>
  <c r="W1039" i="3" l="1"/>
  <c r="X1039" i="3" l="1"/>
  <c r="Y1039" i="3" l="1"/>
  <c r="Z1039" i="3" l="1"/>
  <c r="AD1081" i="38" l="1"/>
  <c r="AA1039" i="3"/>
  <c r="AC1039" i="3" l="1"/>
  <c r="H1081" i="38"/>
  <c r="AE1081" i="38" s="1"/>
  <c r="AB1039" i="3"/>
  <c r="AI1081" i="38" l="1"/>
  <c r="AH1039" i="3" s="1"/>
  <c r="AD1039" i="3"/>
  <c r="H1039" i="3"/>
  <c r="C1040" i="3"/>
  <c r="D1040" i="3" l="1"/>
  <c r="E1040" i="3" l="1"/>
  <c r="F1040" i="3" l="1"/>
  <c r="I1040" i="3" l="1"/>
  <c r="AJ1082" i="38"/>
  <c r="AI1040" i="3" s="1"/>
  <c r="G1040" i="3"/>
  <c r="AJ1040" i="3" l="1"/>
  <c r="J1040" i="3"/>
  <c r="AK1040" i="3" l="1"/>
  <c r="K1040" i="3"/>
  <c r="L1040" i="3" l="1"/>
  <c r="M1040" i="3" l="1"/>
  <c r="N1040" i="3" l="1"/>
  <c r="AH1082" i="38" l="1"/>
  <c r="AG1040" i="3" s="1"/>
  <c r="AG1082" i="38"/>
  <c r="AF1040" i="3" s="1"/>
  <c r="O1040" i="3"/>
  <c r="P1040" i="3" l="1"/>
  <c r="Q1040" i="3" l="1"/>
  <c r="R1040" i="3" l="1"/>
  <c r="S1040" i="3" l="1"/>
  <c r="T1040" i="3" l="1"/>
  <c r="U1040" i="3" l="1"/>
  <c r="V1040" i="3" l="1"/>
  <c r="W1040" i="3" l="1"/>
  <c r="X1040" i="3" l="1"/>
  <c r="Y1040" i="3" l="1"/>
  <c r="Z1040" i="3" l="1"/>
  <c r="AD1082" i="38" l="1"/>
  <c r="AA1040" i="3"/>
  <c r="AC1040" i="3" l="1"/>
  <c r="H1082" i="38"/>
  <c r="AE1082" i="38" s="1"/>
  <c r="AB1040" i="3"/>
  <c r="AI1082" i="38" l="1"/>
  <c r="AH1040" i="3" s="1"/>
  <c r="H1040" i="3"/>
  <c r="AD1040" i="3"/>
  <c r="C1041" i="3"/>
  <c r="D1041" i="3" l="1"/>
  <c r="E1041" i="3" l="1"/>
  <c r="F1041" i="3" l="1"/>
  <c r="I1041" i="3" l="1"/>
  <c r="AJ1083" i="38"/>
  <c r="AI1041" i="3" s="1"/>
  <c r="G1041" i="3"/>
  <c r="AJ1041" i="3" l="1"/>
  <c r="J1041" i="3"/>
  <c r="AK1041" i="3" l="1"/>
  <c r="K1041" i="3"/>
  <c r="L1041" i="3" l="1"/>
  <c r="M1041" i="3" l="1"/>
  <c r="N1041" i="3" l="1"/>
  <c r="AH1083" i="38" l="1"/>
  <c r="AG1041" i="3" s="1"/>
  <c r="AG1083" i="38"/>
  <c r="AF1041" i="3" s="1"/>
  <c r="O1041" i="3"/>
  <c r="P1041" i="3" l="1"/>
  <c r="Q1041" i="3" l="1"/>
  <c r="R1041" i="3" l="1"/>
  <c r="S1041" i="3" l="1"/>
  <c r="T1041" i="3" l="1"/>
  <c r="U1041" i="3" l="1"/>
  <c r="V1041" i="3" l="1"/>
  <c r="W1041" i="3" l="1"/>
  <c r="X1041" i="3" l="1"/>
  <c r="Y1041" i="3" l="1"/>
  <c r="Z1041" i="3" l="1"/>
  <c r="AD1083" i="38" l="1"/>
  <c r="AA1041" i="3"/>
  <c r="AC1041" i="3" l="1"/>
  <c r="H1083" i="38"/>
  <c r="AE1083" i="38" s="1"/>
  <c r="AB1041" i="3"/>
  <c r="AI1083" i="38" l="1"/>
  <c r="AH1041" i="3" s="1"/>
  <c r="H1041" i="3"/>
  <c r="AD1041" i="3"/>
  <c r="C1042" i="3"/>
  <c r="D1042" i="3" l="1"/>
  <c r="E1042" i="3" l="1"/>
  <c r="F1042" i="3" l="1"/>
  <c r="I1042" i="3" l="1"/>
  <c r="AJ1084" i="38"/>
  <c r="AI1042" i="3" s="1"/>
  <c r="G1042" i="3"/>
  <c r="AJ1042" i="3" l="1"/>
  <c r="J1042" i="3"/>
  <c r="AK1042" i="3" l="1"/>
  <c r="K1042" i="3"/>
  <c r="L1042" i="3" l="1"/>
  <c r="M1042" i="3" l="1"/>
  <c r="N1042" i="3" l="1"/>
  <c r="AH1084" i="38" l="1"/>
  <c r="AG1042" i="3" s="1"/>
  <c r="AG1084" i="38"/>
  <c r="AF1042" i="3" s="1"/>
  <c r="O1042" i="3"/>
  <c r="P1042" i="3" l="1"/>
  <c r="Q1042" i="3" l="1"/>
  <c r="R1042" i="3" l="1"/>
  <c r="S1042" i="3" l="1"/>
  <c r="T1042" i="3" l="1"/>
  <c r="U1042" i="3" l="1"/>
  <c r="V1042" i="3" l="1"/>
  <c r="W1042" i="3" l="1"/>
  <c r="X1042" i="3" l="1"/>
  <c r="Y1042" i="3" l="1"/>
  <c r="Z1042" i="3" l="1"/>
  <c r="AD1084" i="38" l="1"/>
  <c r="AA1042" i="3"/>
  <c r="AC1042" i="3" l="1"/>
  <c r="H1084" i="38"/>
  <c r="AE1084" i="38" s="1"/>
  <c r="AB1042" i="3"/>
  <c r="AI1084" i="38" l="1"/>
  <c r="AH1042" i="3" s="1"/>
  <c r="H1042" i="3"/>
  <c r="AD1042" i="3"/>
  <c r="C1043" i="3"/>
  <c r="D1043" i="3" l="1"/>
  <c r="E1043" i="3" l="1"/>
  <c r="F1043" i="3" l="1"/>
  <c r="I1043" i="3" l="1"/>
  <c r="AJ1085" i="38"/>
  <c r="AI1043" i="3" s="1"/>
  <c r="G1043" i="3"/>
  <c r="AJ1043" i="3" l="1"/>
  <c r="J1043" i="3"/>
  <c r="AK1043" i="3" l="1"/>
  <c r="K1043" i="3"/>
  <c r="L1043" i="3" l="1"/>
  <c r="M1043" i="3" l="1"/>
  <c r="N1043" i="3" l="1"/>
  <c r="AG1085" i="38" l="1"/>
  <c r="AF1043" i="3" s="1"/>
  <c r="AH1085" i="38"/>
  <c r="AG1043" i="3" s="1"/>
  <c r="O1043" i="3"/>
  <c r="P1043" i="3" l="1"/>
  <c r="Q1043" i="3" l="1"/>
  <c r="R1043" i="3" l="1"/>
  <c r="S1043" i="3" l="1"/>
  <c r="T1043" i="3" l="1"/>
  <c r="U1043" i="3" l="1"/>
  <c r="V1043" i="3" l="1"/>
  <c r="W1043" i="3" l="1"/>
  <c r="X1043" i="3" l="1"/>
  <c r="Y1043" i="3" l="1"/>
  <c r="Z1043" i="3" l="1"/>
  <c r="AD1085" i="38" l="1"/>
  <c r="AA1043" i="3"/>
  <c r="AC1043" i="3" l="1"/>
  <c r="H1085" i="38"/>
  <c r="AE1085" i="38" s="1"/>
  <c r="AB1043" i="3"/>
  <c r="AI1085" i="38" l="1"/>
  <c r="AH1043" i="3" s="1"/>
  <c r="AD1043" i="3"/>
  <c r="H1043" i="3"/>
  <c r="C1044" i="3"/>
  <c r="D1044" i="3" l="1"/>
  <c r="E1044" i="3" l="1"/>
  <c r="F1044" i="3" l="1"/>
  <c r="I1044" i="3" l="1"/>
  <c r="AJ1086" i="38"/>
  <c r="AI1044" i="3" s="1"/>
  <c r="G1044" i="3"/>
  <c r="AJ1044" i="3" l="1"/>
  <c r="J1044" i="3"/>
  <c r="AK1044" i="3" l="1"/>
  <c r="K1044" i="3"/>
  <c r="L1044" i="3" l="1"/>
  <c r="M1044" i="3" l="1"/>
  <c r="N1044" i="3" l="1"/>
  <c r="AH1086" i="38" l="1"/>
  <c r="AG1044" i="3" s="1"/>
  <c r="AG1086" i="38"/>
  <c r="AF1044" i="3" s="1"/>
  <c r="O1044" i="3"/>
  <c r="P1044" i="3" l="1"/>
  <c r="Q1044" i="3" l="1"/>
  <c r="R1044" i="3" l="1"/>
  <c r="S1044" i="3" l="1"/>
  <c r="T1044" i="3" l="1"/>
  <c r="U1044" i="3" l="1"/>
  <c r="V1044" i="3" l="1"/>
  <c r="W1044" i="3" l="1"/>
  <c r="X1044" i="3" l="1"/>
  <c r="Y1044" i="3" l="1"/>
  <c r="Z1044" i="3" l="1"/>
  <c r="AD1086" i="38" l="1"/>
  <c r="AA1044" i="3"/>
  <c r="AC1044" i="3" l="1"/>
  <c r="H1086" i="38"/>
  <c r="AE1086" i="38" s="1"/>
  <c r="AB1044" i="3"/>
  <c r="AI1086" i="38" l="1"/>
  <c r="AH1044" i="3" s="1"/>
  <c r="H1044" i="3"/>
  <c r="AD1044" i="3"/>
  <c r="C1045" i="3"/>
  <c r="D1045" i="3" l="1"/>
  <c r="E1045" i="3" l="1"/>
  <c r="F1045" i="3" l="1"/>
  <c r="I1045" i="3" l="1"/>
  <c r="AJ1087" i="38"/>
  <c r="AI1045" i="3" s="1"/>
  <c r="G1045" i="3"/>
  <c r="AJ1045" i="3" l="1"/>
  <c r="J1045" i="3"/>
  <c r="AK1045" i="3" l="1"/>
  <c r="K1045" i="3"/>
  <c r="L1045" i="3" l="1"/>
  <c r="M1045" i="3" l="1"/>
  <c r="N1045" i="3" l="1"/>
  <c r="AH1087" i="38" l="1"/>
  <c r="AG1045" i="3" s="1"/>
  <c r="AG1087" i="38"/>
  <c r="AF1045" i="3" s="1"/>
  <c r="O1045" i="3"/>
  <c r="P1045" i="3" l="1"/>
  <c r="Q1045" i="3" l="1"/>
  <c r="R1045" i="3" l="1"/>
  <c r="S1045" i="3" l="1"/>
  <c r="T1045" i="3" l="1"/>
  <c r="U1045" i="3" l="1"/>
  <c r="V1045" i="3" l="1"/>
  <c r="W1045" i="3" l="1"/>
  <c r="X1045" i="3" l="1"/>
  <c r="Y1045" i="3" l="1"/>
  <c r="Z1045" i="3" l="1"/>
  <c r="AD1087" i="38" l="1"/>
  <c r="AA1045" i="3"/>
  <c r="AC1045" i="3" l="1"/>
  <c r="H1087" i="38"/>
  <c r="AE1087" i="38" s="1"/>
  <c r="AB1045" i="3"/>
  <c r="AI1087" i="38" l="1"/>
  <c r="AH1045" i="3" s="1"/>
  <c r="H1045" i="3"/>
  <c r="AD1045" i="3"/>
  <c r="C1046" i="3"/>
  <c r="D1046" i="3" l="1"/>
  <c r="E1046" i="3" l="1"/>
  <c r="F1046" i="3" l="1"/>
  <c r="I1046" i="3" l="1"/>
  <c r="AJ1088" i="38"/>
  <c r="AI1046" i="3" s="1"/>
  <c r="G1046" i="3"/>
  <c r="AJ1046" i="3" l="1"/>
  <c r="J1046" i="3"/>
  <c r="AK1046" i="3" l="1"/>
  <c r="K1046" i="3"/>
  <c r="L1046" i="3" l="1"/>
  <c r="M1046" i="3" l="1"/>
  <c r="N1046" i="3" l="1"/>
  <c r="AH1088" i="38" l="1"/>
  <c r="AG1046" i="3" s="1"/>
  <c r="AG1088" i="38"/>
  <c r="AF1046" i="3" s="1"/>
  <c r="O1046" i="3"/>
  <c r="P1046" i="3" l="1"/>
  <c r="Q1046" i="3" l="1"/>
  <c r="R1046" i="3" l="1"/>
  <c r="S1046" i="3" l="1"/>
  <c r="T1046" i="3" l="1"/>
  <c r="U1046" i="3" l="1"/>
  <c r="V1046" i="3" l="1"/>
  <c r="W1046" i="3" l="1"/>
  <c r="X1046" i="3" l="1"/>
  <c r="Y1046" i="3" l="1"/>
  <c r="Z1046" i="3" l="1"/>
  <c r="AD1088" i="38" l="1"/>
  <c r="AA1046" i="3"/>
  <c r="AC1046" i="3" l="1"/>
  <c r="H1088" i="38"/>
  <c r="AE1088" i="38" s="1"/>
  <c r="AB1046" i="3"/>
  <c r="AI1088" i="38" l="1"/>
  <c r="AH1046" i="3" s="1"/>
  <c r="AD1046" i="3"/>
  <c r="H1046" i="3"/>
  <c r="C1047" i="3"/>
  <c r="D1047" i="3" l="1"/>
  <c r="E1047" i="3" l="1"/>
  <c r="F1047" i="3" l="1"/>
  <c r="I1047" i="3" l="1"/>
  <c r="AJ1089" i="38"/>
  <c r="AI1047" i="3" s="1"/>
  <c r="G1047" i="3"/>
  <c r="AJ1047" i="3" l="1"/>
  <c r="J1047" i="3"/>
  <c r="AK1047" i="3" l="1"/>
  <c r="K1047" i="3"/>
  <c r="L1047" i="3" l="1"/>
  <c r="M1047" i="3" l="1"/>
  <c r="N1047" i="3" l="1"/>
  <c r="AG1089" i="38" l="1"/>
  <c r="AF1047" i="3" s="1"/>
  <c r="AH1089" i="38"/>
  <c r="AG1047" i="3" s="1"/>
  <c r="O1047" i="3"/>
  <c r="P1047" i="3" l="1"/>
  <c r="Q1047" i="3" l="1"/>
  <c r="R1047" i="3" l="1"/>
  <c r="S1047" i="3" l="1"/>
  <c r="T1047" i="3" l="1"/>
  <c r="U1047" i="3" l="1"/>
  <c r="V1047" i="3" l="1"/>
  <c r="W1047" i="3" l="1"/>
  <c r="X1047" i="3" l="1"/>
  <c r="Y1047" i="3" l="1"/>
  <c r="Z1047" i="3" l="1"/>
  <c r="AD1089" i="38" l="1"/>
  <c r="AA1047" i="3"/>
  <c r="AC1047" i="3" l="1"/>
  <c r="H1089" i="38"/>
  <c r="AE1089" i="38" s="1"/>
  <c r="AB1047" i="3"/>
  <c r="AI1089" i="38" l="1"/>
  <c r="AH1047" i="3" s="1"/>
  <c r="AD1047" i="3"/>
  <c r="H1047" i="3"/>
  <c r="C1048" i="3"/>
  <c r="D1048" i="3" l="1"/>
  <c r="E1048" i="3" l="1"/>
  <c r="F1048" i="3" l="1"/>
  <c r="I1048" i="3" l="1"/>
  <c r="AJ1090" i="38"/>
  <c r="AI1048" i="3" s="1"/>
  <c r="G1048" i="3"/>
  <c r="AJ1048" i="3" l="1"/>
  <c r="J1048" i="3"/>
  <c r="AK1048" i="3" l="1"/>
  <c r="K1048" i="3"/>
  <c r="L1048" i="3" l="1"/>
  <c r="M1048" i="3" l="1"/>
  <c r="N1048" i="3" l="1"/>
  <c r="AH1090" i="38" l="1"/>
  <c r="AG1048" i="3" s="1"/>
  <c r="AG1090" i="38"/>
  <c r="AF1048" i="3" s="1"/>
  <c r="O1048" i="3"/>
  <c r="P1048" i="3" l="1"/>
  <c r="Q1048" i="3" l="1"/>
  <c r="R1048" i="3" l="1"/>
  <c r="S1048" i="3" l="1"/>
  <c r="T1048" i="3" l="1"/>
  <c r="U1048" i="3" l="1"/>
  <c r="V1048" i="3" l="1"/>
  <c r="W1048" i="3" l="1"/>
  <c r="X1048" i="3" l="1"/>
  <c r="Y1048" i="3" l="1"/>
  <c r="Z1048" i="3" l="1"/>
  <c r="AD1090" i="38" l="1"/>
  <c r="AA1048" i="3"/>
  <c r="AC1048" i="3" l="1"/>
  <c r="H1090" i="38"/>
  <c r="AE1090" i="38" s="1"/>
  <c r="AB1048" i="3"/>
  <c r="AI1090" i="38" l="1"/>
  <c r="AH1048" i="3" s="1"/>
  <c r="AD1048" i="3"/>
  <c r="H1048" i="3"/>
  <c r="C1049" i="3"/>
  <c r="D1049" i="3" l="1"/>
  <c r="E1049" i="3" l="1"/>
  <c r="F1049" i="3" l="1"/>
  <c r="I1049" i="3" l="1"/>
  <c r="AJ1091" i="38"/>
  <c r="AI1049" i="3" s="1"/>
  <c r="G1049" i="3"/>
  <c r="AJ1049" i="3" l="1"/>
  <c r="J1049" i="3"/>
  <c r="AK1049" i="3" l="1"/>
  <c r="K1049" i="3"/>
  <c r="L1049" i="3" l="1"/>
  <c r="M1049" i="3" l="1"/>
  <c r="N1049" i="3" l="1"/>
  <c r="AH1091" i="38" l="1"/>
  <c r="AG1049" i="3" s="1"/>
  <c r="AG1091" i="38"/>
  <c r="AF1049" i="3" s="1"/>
  <c r="O1049" i="3"/>
  <c r="P1049" i="3" l="1"/>
  <c r="Q1049" i="3" l="1"/>
  <c r="R1049" i="3" l="1"/>
  <c r="S1049" i="3" l="1"/>
  <c r="T1049" i="3" l="1"/>
  <c r="U1049" i="3" l="1"/>
  <c r="V1049" i="3" l="1"/>
  <c r="W1049" i="3" l="1"/>
  <c r="X1049" i="3" l="1"/>
  <c r="Y1049" i="3" l="1"/>
  <c r="Z1049" i="3" l="1"/>
  <c r="AD1091" i="38" l="1"/>
  <c r="AA1049" i="3"/>
  <c r="AC1049" i="3" l="1"/>
  <c r="H1091" i="38"/>
  <c r="AE1091" i="38" s="1"/>
  <c r="AB1049" i="3"/>
  <c r="AI1091" i="38" l="1"/>
  <c r="AH1049" i="3" s="1"/>
  <c r="H1049" i="3"/>
  <c r="AD1049" i="3"/>
  <c r="C1050" i="3"/>
  <c r="D1050" i="3" l="1"/>
  <c r="E1050" i="3" l="1"/>
  <c r="F1050" i="3" l="1"/>
  <c r="I1050" i="3" l="1"/>
  <c r="AJ1092" i="38"/>
  <c r="AI1050" i="3" s="1"/>
  <c r="G1050" i="3"/>
  <c r="AJ1050" i="3" l="1"/>
  <c r="J1050" i="3"/>
  <c r="AK1050" i="3" l="1"/>
  <c r="K1050" i="3"/>
  <c r="L1050" i="3" l="1"/>
  <c r="M1050" i="3" l="1"/>
  <c r="N1050" i="3" l="1"/>
  <c r="AH1092" i="38" l="1"/>
  <c r="AG1050" i="3" s="1"/>
  <c r="AG1092" i="38"/>
  <c r="AF1050" i="3" s="1"/>
  <c r="O1050" i="3"/>
  <c r="P1050" i="3" l="1"/>
  <c r="Q1050" i="3" l="1"/>
  <c r="R1050" i="3" l="1"/>
  <c r="S1050" i="3" l="1"/>
  <c r="T1050" i="3" l="1"/>
  <c r="U1050" i="3" l="1"/>
  <c r="V1050" i="3" l="1"/>
  <c r="W1050" i="3" l="1"/>
  <c r="X1050" i="3" l="1"/>
  <c r="Y1050" i="3" l="1"/>
  <c r="Z1050" i="3" l="1"/>
  <c r="AD1092" i="38" l="1"/>
  <c r="AA1050" i="3"/>
  <c r="AC1050" i="3" l="1"/>
  <c r="H1092" i="38"/>
  <c r="AE1092" i="38" s="1"/>
  <c r="AB1050" i="3"/>
  <c r="AI1092" i="38" l="1"/>
  <c r="AH1050" i="3" s="1"/>
  <c r="H1050" i="3"/>
  <c r="AD1050" i="3"/>
  <c r="C1051" i="3"/>
  <c r="D1051" i="3" l="1"/>
  <c r="E1051" i="3" l="1"/>
  <c r="F1051" i="3" l="1"/>
  <c r="I1051" i="3" l="1"/>
  <c r="AJ1093" i="38"/>
  <c r="AI1051" i="3" s="1"/>
  <c r="G1051" i="3"/>
  <c r="AJ1051" i="3" l="1"/>
  <c r="J1051" i="3"/>
  <c r="AK1051" i="3" l="1"/>
  <c r="K1051" i="3"/>
  <c r="L1051" i="3" l="1"/>
  <c r="M1051" i="3" l="1"/>
  <c r="N1051" i="3" l="1"/>
  <c r="AG1093" i="38" l="1"/>
  <c r="AF1051" i="3" s="1"/>
  <c r="AH1093" i="38"/>
  <c r="AG1051" i="3" s="1"/>
  <c r="O1051" i="3"/>
  <c r="P1051" i="3" l="1"/>
  <c r="Q1051" i="3" l="1"/>
  <c r="R1051" i="3" l="1"/>
  <c r="S1051" i="3" l="1"/>
  <c r="T1051" i="3" l="1"/>
  <c r="U1051" i="3" l="1"/>
  <c r="V1051" i="3" l="1"/>
  <c r="W1051" i="3" l="1"/>
  <c r="X1051" i="3" l="1"/>
  <c r="Y1051" i="3" l="1"/>
  <c r="Z1051" i="3" l="1"/>
  <c r="AD1093" i="38" l="1"/>
  <c r="AA1051" i="3"/>
  <c r="AC1051" i="3" l="1"/>
  <c r="H1093" i="38"/>
  <c r="AE1093" i="38" s="1"/>
  <c r="AB1051" i="3"/>
  <c r="AI1093" i="38" l="1"/>
  <c r="AH1051" i="3" s="1"/>
  <c r="AD1051" i="3"/>
  <c r="H1051" i="3"/>
  <c r="C1052" i="3"/>
  <c r="D1052" i="3" l="1"/>
  <c r="E1052" i="3" l="1"/>
  <c r="F1052" i="3" l="1"/>
  <c r="I1052" i="3" l="1"/>
  <c r="AJ1094" i="38"/>
  <c r="AI1052" i="3" s="1"/>
  <c r="G1052" i="3"/>
  <c r="AJ1052" i="3" l="1"/>
  <c r="J1052" i="3"/>
  <c r="AK1052" i="3" l="1"/>
  <c r="K1052" i="3"/>
  <c r="L1052" i="3" l="1"/>
  <c r="M1052" i="3" l="1"/>
  <c r="N1052" i="3" l="1"/>
  <c r="AH1094" i="38" l="1"/>
  <c r="AG1052" i="3" s="1"/>
  <c r="AG1094" i="38"/>
  <c r="AF1052" i="3" s="1"/>
  <c r="O1052" i="3"/>
  <c r="P1052" i="3" l="1"/>
  <c r="Q1052" i="3" l="1"/>
  <c r="R1052" i="3" l="1"/>
  <c r="S1052" i="3" l="1"/>
  <c r="T1052" i="3" l="1"/>
  <c r="U1052" i="3" l="1"/>
  <c r="V1052" i="3" l="1"/>
  <c r="W1052" i="3" l="1"/>
  <c r="X1052" i="3" l="1"/>
  <c r="Y1052" i="3" l="1"/>
  <c r="Z1052" i="3" l="1"/>
  <c r="AD1094" i="38" l="1"/>
  <c r="AA1052" i="3"/>
  <c r="AC1052" i="3" l="1"/>
  <c r="H1094" i="38"/>
  <c r="AE1094" i="38" s="1"/>
  <c r="AB1052" i="3"/>
  <c r="AI1094" i="38" l="1"/>
  <c r="AH1052" i="3" s="1"/>
  <c r="AD1052" i="3"/>
  <c r="H1052" i="3"/>
  <c r="C1053" i="3"/>
  <c r="D1053" i="3" l="1"/>
  <c r="E1053" i="3" l="1"/>
  <c r="F1053" i="3" l="1"/>
  <c r="I1053" i="3" l="1"/>
  <c r="AJ1095" i="38"/>
  <c r="AI1053" i="3" s="1"/>
  <c r="G1053" i="3"/>
  <c r="AJ1053" i="3" l="1"/>
  <c r="J1053" i="3"/>
  <c r="AK1053" i="3" l="1"/>
  <c r="K1053" i="3"/>
  <c r="L1053" i="3" l="1"/>
  <c r="M1053" i="3" l="1"/>
  <c r="N1053" i="3" l="1"/>
  <c r="AH1095" i="38" l="1"/>
  <c r="AG1053" i="3" s="1"/>
  <c r="AG1095" i="38"/>
  <c r="AF1053" i="3" s="1"/>
  <c r="O1053" i="3"/>
  <c r="P1053" i="3" l="1"/>
  <c r="Q1053" i="3" l="1"/>
  <c r="R1053" i="3" l="1"/>
  <c r="S1053" i="3" l="1"/>
  <c r="T1053" i="3" l="1"/>
  <c r="U1053" i="3" l="1"/>
  <c r="V1053" i="3" l="1"/>
  <c r="W1053" i="3" l="1"/>
  <c r="X1053" i="3" l="1"/>
  <c r="Y1053" i="3" l="1"/>
  <c r="Z1053" i="3" l="1"/>
  <c r="AD1095" i="38" l="1"/>
  <c r="AA1053" i="3"/>
  <c r="AC1053" i="3" l="1"/>
  <c r="H1095" i="38"/>
  <c r="AE1095" i="38" s="1"/>
  <c r="AB1053" i="3"/>
  <c r="AI1095" i="38" l="1"/>
  <c r="AH1053" i="3" s="1"/>
  <c r="AD1053" i="3"/>
  <c r="H1053" i="3"/>
  <c r="C1054" i="3"/>
  <c r="D1054" i="3" l="1"/>
  <c r="E1054" i="3" l="1"/>
  <c r="F1054" i="3" l="1"/>
  <c r="I1054" i="3" l="1"/>
  <c r="AJ1096" i="38"/>
  <c r="AI1054" i="3" s="1"/>
  <c r="G1054" i="3"/>
  <c r="AJ1054" i="3" l="1"/>
  <c r="J1054" i="3"/>
  <c r="AK1054" i="3" l="1"/>
  <c r="K1054" i="3"/>
  <c r="L1054" i="3" l="1"/>
  <c r="M1054" i="3" l="1"/>
  <c r="N1054" i="3" l="1"/>
  <c r="AG1096" i="38" l="1"/>
  <c r="AF1054" i="3" s="1"/>
  <c r="AH1096" i="38"/>
  <c r="AG1054" i="3" s="1"/>
  <c r="O1054" i="3"/>
  <c r="P1054" i="3" l="1"/>
  <c r="Q1054" i="3" l="1"/>
  <c r="R1054" i="3" l="1"/>
  <c r="S1054" i="3" l="1"/>
  <c r="T1054" i="3" l="1"/>
  <c r="U1054" i="3" l="1"/>
  <c r="V1054" i="3" l="1"/>
  <c r="W1054" i="3" l="1"/>
  <c r="X1054" i="3" l="1"/>
  <c r="Y1054" i="3" l="1"/>
  <c r="Z1054" i="3" l="1"/>
  <c r="AD1096" i="38" l="1"/>
  <c r="AA1054" i="3"/>
  <c r="AC1054" i="3" l="1"/>
  <c r="H1096" i="38"/>
  <c r="AE1096" i="38" s="1"/>
  <c r="AB1054" i="3"/>
  <c r="AI1096" i="38" l="1"/>
  <c r="AH1054" i="3" s="1"/>
  <c r="H1054" i="3"/>
  <c r="AD1054" i="3"/>
  <c r="C1055" i="3"/>
  <c r="D1055" i="3" l="1"/>
  <c r="E1055" i="3" l="1"/>
  <c r="F1055" i="3" l="1"/>
  <c r="I1055" i="3" l="1"/>
  <c r="AJ1097" i="38"/>
  <c r="AI1055" i="3" s="1"/>
  <c r="G1055" i="3"/>
  <c r="AJ1055" i="3" l="1"/>
  <c r="J1055" i="3"/>
  <c r="AK1055" i="3" l="1"/>
  <c r="K1055" i="3"/>
  <c r="L1055" i="3" l="1"/>
  <c r="M1055" i="3" l="1"/>
  <c r="N1055" i="3" l="1"/>
  <c r="AG1097" i="38" l="1"/>
  <c r="AF1055" i="3" s="1"/>
  <c r="AH1097" i="38"/>
  <c r="AG1055" i="3" s="1"/>
  <c r="O1055" i="3"/>
  <c r="P1055" i="3" l="1"/>
  <c r="Q1055" i="3" l="1"/>
  <c r="R1055" i="3" l="1"/>
  <c r="S1055" i="3" l="1"/>
  <c r="T1055" i="3" l="1"/>
  <c r="U1055" i="3" l="1"/>
  <c r="V1055" i="3" l="1"/>
  <c r="W1055" i="3" l="1"/>
  <c r="X1055" i="3" l="1"/>
  <c r="Y1055" i="3" l="1"/>
  <c r="Z1055" i="3" l="1"/>
  <c r="AD1097" i="38" l="1"/>
  <c r="AA1055" i="3"/>
  <c r="AC1055" i="3" l="1"/>
  <c r="H1097" i="38"/>
  <c r="AE1097" i="38" s="1"/>
  <c r="AB1055" i="3"/>
  <c r="AI1097" i="38" l="1"/>
  <c r="AH1055" i="3" s="1"/>
  <c r="H1055" i="3"/>
  <c r="AD1055" i="3"/>
  <c r="C1056" i="3"/>
  <c r="D1056" i="3" l="1"/>
  <c r="E1056" i="3" l="1"/>
  <c r="F1056" i="3" l="1"/>
  <c r="I1056" i="3" l="1"/>
  <c r="AJ1098" i="38"/>
  <c r="AI1056" i="3" s="1"/>
  <c r="G1056" i="3"/>
  <c r="AJ1056" i="3" l="1"/>
  <c r="J1056" i="3"/>
  <c r="AK1056" i="3" l="1"/>
  <c r="K1056" i="3"/>
  <c r="L1056" i="3" l="1"/>
  <c r="M1056" i="3" l="1"/>
  <c r="N1056" i="3" l="1"/>
  <c r="AH1098" i="38" l="1"/>
  <c r="AG1056" i="3" s="1"/>
  <c r="AG1098" i="38"/>
  <c r="AF1056" i="3" s="1"/>
  <c r="O1056" i="3"/>
  <c r="P1056" i="3" l="1"/>
  <c r="Q1056" i="3" l="1"/>
  <c r="R1056" i="3" l="1"/>
  <c r="S1056" i="3" l="1"/>
  <c r="T1056" i="3" l="1"/>
  <c r="U1056" i="3" l="1"/>
  <c r="V1056" i="3" l="1"/>
  <c r="W1056" i="3" l="1"/>
  <c r="X1056" i="3" l="1"/>
  <c r="Y1056" i="3" l="1"/>
  <c r="Z1056" i="3" l="1"/>
  <c r="AD1098" i="38" l="1"/>
  <c r="AA1056" i="3"/>
  <c r="AC1056" i="3" l="1"/>
  <c r="H1098" i="38"/>
  <c r="AE1098" i="38" s="1"/>
  <c r="AB1056" i="3"/>
  <c r="AI1098" i="38" l="1"/>
  <c r="AH1056" i="3" s="1"/>
  <c r="AD1056" i="3"/>
  <c r="H1056" i="3"/>
  <c r="C1057" i="3"/>
  <c r="D1057" i="3" l="1"/>
  <c r="E1057" i="3" l="1"/>
  <c r="F1057" i="3" l="1"/>
  <c r="I1057" i="3" l="1"/>
  <c r="AJ1099" i="38"/>
  <c r="AI1057" i="3" s="1"/>
  <c r="G1057" i="3"/>
  <c r="AJ1057" i="3" l="1"/>
  <c r="J1057" i="3"/>
  <c r="AK1057" i="3" l="1"/>
  <c r="K1057" i="3"/>
  <c r="L1057" i="3" l="1"/>
  <c r="M1057" i="3" l="1"/>
  <c r="N1057" i="3" l="1"/>
  <c r="AH1099" i="38" l="1"/>
  <c r="AG1057" i="3" s="1"/>
  <c r="AG1099" i="38"/>
  <c r="AF1057" i="3" s="1"/>
  <c r="O1057" i="3"/>
  <c r="P1057" i="3" l="1"/>
  <c r="Q1057" i="3" l="1"/>
  <c r="R1057" i="3" l="1"/>
  <c r="S1057" i="3" l="1"/>
  <c r="T1057" i="3" l="1"/>
  <c r="U1057" i="3" l="1"/>
  <c r="V1057" i="3" l="1"/>
  <c r="W1057" i="3" l="1"/>
  <c r="X1057" i="3" l="1"/>
  <c r="Y1057" i="3" l="1"/>
  <c r="Z1057" i="3" l="1"/>
  <c r="AD1099" i="38" l="1"/>
  <c r="AA1057" i="3"/>
  <c r="AC1057" i="3" l="1"/>
  <c r="H1099" i="38"/>
  <c r="AE1099" i="38" s="1"/>
  <c r="AB1057" i="3"/>
  <c r="AI1099" i="38" l="1"/>
  <c r="AH1057" i="3" s="1"/>
  <c r="AD1057" i="3"/>
  <c r="H1057" i="3"/>
  <c r="C1058" i="3"/>
  <c r="D1058" i="3" l="1"/>
  <c r="E1058" i="3" l="1"/>
  <c r="F1058" i="3" l="1"/>
  <c r="I1058" i="3" l="1"/>
  <c r="AJ1100" i="38"/>
  <c r="AI1058" i="3" s="1"/>
  <c r="G1058" i="3"/>
  <c r="AJ1058" i="3" l="1"/>
  <c r="J1058" i="3"/>
  <c r="AK1058" i="3" l="1"/>
  <c r="K1058" i="3"/>
  <c r="L1058" i="3" l="1"/>
  <c r="M1058" i="3" l="1"/>
  <c r="N1058" i="3" l="1"/>
  <c r="AG1100" i="38" l="1"/>
  <c r="AF1058" i="3" s="1"/>
  <c r="AH1100" i="38"/>
  <c r="AG1058" i="3" s="1"/>
  <c r="O1058" i="3"/>
  <c r="P1058" i="3" l="1"/>
  <c r="Q1058" i="3" l="1"/>
  <c r="R1058" i="3" l="1"/>
  <c r="S1058" i="3" l="1"/>
  <c r="T1058" i="3" l="1"/>
  <c r="U1058" i="3" l="1"/>
  <c r="V1058" i="3" l="1"/>
  <c r="W1058" i="3" l="1"/>
  <c r="X1058" i="3" l="1"/>
  <c r="Y1058" i="3" l="1"/>
  <c r="Z1058" i="3" l="1"/>
  <c r="AD1100" i="38" l="1"/>
  <c r="AA1058" i="3"/>
  <c r="AC1058" i="3" l="1"/>
  <c r="H1100" i="38"/>
  <c r="AE1100" i="38" s="1"/>
  <c r="AB1058" i="3"/>
  <c r="AI1100" i="38" l="1"/>
  <c r="AH1058" i="3" s="1"/>
  <c r="AD1058" i="3"/>
  <c r="H1058" i="3"/>
  <c r="C1059" i="3"/>
  <c r="D1059" i="3" l="1"/>
  <c r="E1059" i="3" l="1"/>
  <c r="F1059" i="3" l="1"/>
  <c r="I1059" i="3" l="1"/>
  <c r="AJ1101" i="38"/>
  <c r="AI1059" i="3" s="1"/>
  <c r="G1059" i="3"/>
  <c r="AJ1059" i="3" l="1"/>
  <c r="J1059" i="3"/>
  <c r="AK1059" i="3" l="1"/>
  <c r="K1059" i="3"/>
  <c r="L1059" i="3" l="1"/>
  <c r="M1059" i="3" l="1"/>
  <c r="N1059" i="3" l="1"/>
  <c r="AG1101" i="38" l="1"/>
  <c r="AF1059" i="3" s="1"/>
  <c r="AH1101" i="38"/>
  <c r="AG1059" i="3" s="1"/>
  <c r="O1059" i="3"/>
  <c r="P1059" i="3" l="1"/>
  <c r="Q1059" i="3" l="1"/>
  <c r="R1059" i="3" l="1"/>
  <c r="S1059" i="3" l="1"/>
  <c r="T1059" i="3" l="1"/>
  <c r="U1059" i="3" l="1"/>
  <c r="V1059" i="3" l="1"/>
  <c r="W1059" i="3" l="1"/>
  <c r="X1059" i="3" l="1"/>
  <c r="Y1059" i="3" l="1"/>
  <c r="Z1059" i="3" l="1"/>
  <c r="AD1101" i="38" l="1"/>
  <c r="AA1059" i="3"/>
  <c r="AC1059" i="3" l="1"/>
  <c r="H1101" i="38"/>
  <c r="AE1101" i="38" s="1"/>
  <c r="AB1059" i="3"/>
  <c r="AI1101" i="38" l="1"/>
  <c r="AH1059" i="3" s="1"/>
  <c r="H1059" i="3"/>
  <c r="AD1059" i="3"/>
  <c r="C1060" i="3"/>
  <c r="D1060" i="3" l="1"/>
  <c r="E1060" i="3" l="1"/>
  <c r="F1060" i="3" l="1"/>
  <c r="I1060" i="3" l="1"/>
  <c r="AJ1102" i="38"/>
  <c r="AI1060" i="3" s="1"/>
  <c r="G1060" i="3"/>
  <c r="AJ1060" i="3" l="1"/>
  <c r="J1060" i="3"/>
  <c r="AK1060" i="3" l="1"/>
  <c r="K1060" i="3"/>
  <c r="L1060" i="3" l="1"/>
  <c r="M1060" i="3" l="1"/>
  <c r="N1060" i="3" l="1"/>
  <c r="AH1102" i="38" l="1"/>
  <c r="AG1060" i="3" s="1"/>
  <c r="AG1102" i="38"/>
  <c r="AF1060" i="3" s="1"/>
  <c r="O1060" i="3"/>
  <c r="P1060" i="3" l="1"/>
  <c r="Q1060" i="3" l="1"/>
  <c r="R1060" i="3" l="1"/>
  <c r="S1060" i="3" l="1"/>
  <c r="T1060" i="3" l="1"/>
  <c r="U1060" i="3" l="1"/>
  <c r="V1060" i="3" l="1"/>
  <c r="W1060" i="3" l="1"/>
  <c r="X1060" i="3" l="1"/>
  <c r="Y1060" i="3" l="1"/>
  <c r="Z1060" i="3" l="1"/>
  <c r="AD1102" i="38" l="1"/>
  <c r="AA1060" i="3"/>
  <c r="AC1060" i="3" l="1"/>
  <c r="H1102" i="38"/>
  <c r="AE1102" i="38" s="1"/>
  <c r="AB1060" i="3"/>
  <c r="AI1102" i="38" l="1"/>
  <c r="AH1060" i="3" s="1"/>
  <c r="AD1060" i="3"/>
  <c r="H1060" i="3"/>
  <c r="C1061" i="3"/>
  <c r="D1061" i="3" l="1"/>
  <c r="E1061" i="3" l="1"/>
  <c r="F1061" i="3" l="1"/>
  <c r="I1061" i="3" l="1"/>
  <c r="AJ1103" i="38"/>
  <c r="AI1061" i="3" s="1"/>
  <c r="G1061" i="3"/>
  <c r="AJ1061" i="3" l="1"/>
  <c r="J1061" i="3"/>
  <c r="AK1061" i="3" l="1"/>
  <c r="K1061" i="3"/>
  <c r="L1061" i="3" l="1"/>
  <c r="M1061" i="3" l="1"/>
  <c r="N1061" i="3" l="1"/>
  <c r="AH1103" i="38" l="1"/>
  <c r="AG1061" i="3" s="1"/>
  <c r="AG1103" i="38"/>
  <c r="AF1061" i="3" s="1"/>
  <c r="O1061" i="3"/>
  <c r="P1061" i="3" l="1"/>
  <c r="Q1061" i="3" l="1"/>
  <c r="R1061" i="3" l="1"/>
  <c r="S1061" i="3" l="1"/>
  <c r="T1061" i="3" l="1"/>
  <c r="U1061" i="3" l="1"/>
  <c r="V1061" i="3" l="1"/>
  <c r="W1061" i="3" l="1"/>
  <c r="X1061" i="3" l="1"/>
  <c r="Y1061" i="3" l="1"/>
  <c r="Z1061" i="3" l="1"/>
  <c r="AD1103" i="38" l="1"/>
  <c r="AA1061" i="3"/>
  <c r="AC1061" i="3" l="1"/>
  <c r="H1103" i="38"/>
  <c r="AE1103" i="38" s="1"/>
  <c r="AB1061" i="3"/>
  <c r="AI1103" i="38" l="1"/>
  <c r="AH1061" i="3" s="1"/>
  <c r="AD1061" i="3"/>
  <c r="H1061" i="3"/>
  <c r="C1062" i="3"/>
  <c r="D1062" i="3" l="1"/>
  <c r="E1062" i="3" l="1"/>
  <c r="F1062" i="3" l="1"/>
  <c r="I1062" i="3" l="1"/>
  <c r="AJ1104" i="38"/>
  <c r="AI1062" i="3" s="1"/>
  <c r="G1062" i="3"/>
  <c r="AJ1062" i="3" l="1"/>
  <c r="J1062" i="3"/>
  <c r="AK1062" i="3" l="1"/>
  <c r="K1062" i="3"/>
  <c r="L1062" i="3" l="1"/>
  <c r="M1062" i="3" l="1"/>
  <c r="N1062" i="3" l="1"/>
  <c r="AH1104" i="38" l="1"/>
  <c r="AG1062" i="3" s="1"/>
  <c r="AG1104" i="38"/>
  <c r="AF1062" i="3" s="1"/>
  <c r="O1062" i="3"/>
  <c r="P1062" i="3" l="1"/>
  <c r="Q1062" i="3" l="1"/>
  <c r="R1062" i="3" l="1"/>
  <c r="S1062" i="3" l="1"/>
  <c r="T1062" i="3" l="1"/>
  <c r="U1062" i="3" l="1"/>
  <c r="V1062" i="3" l="1"/>
  <c r="W1062" i="3" l="1"/>
  <c r="X1062" i="3" l="1"/>
  <c r="Y1062" i="3" l="1"/>
  <c r="Z1062" i="3" l="1"/>
  <c r="AD1104" i="38" l="1"/>
  <c r="AA1062" i="3"/>
  <c r="AC1062" i="3" l="1"/>
  <c r="H1104" i="38"/>
  <c r="AE1104" i="38" s="1"/>
  <c r="AB1062" i="3"/>
  <c r="AI1104" i="38" l="1"/>
  <c r="AH1062" i="3" s="1"/>
  <c r="H1062" i="3"/>
  <c r="AD1062" i="3"/>
  <c r="C1063" i="3"/>
  <c r="D1063" i="3" l="1"/>
  <c r="E1063" i="3" l="1"/>
  <c r="F1063" i="3" l="1"/>
  <c r="I1063" i="3" l="1"/>
  <c r="AJ1105" i="38"/>
  <c r="AI1063" i="3" s="1"/>
  <c r="G1063" i="3"/>
  <c r="AJ1063" i="3" l="1"/>
  <c r="J1063" i="3"/>
  <c r="AK1063" i="3" l="1"/>
  <c r="K1063" i="3"/>
  <c r="L1063" i="3" l="1"/>
  <c r="M1063" i="3" l="1"/>
  <c r="N1063" i="3" l="1"/>
  <c r="AG1105" i="38" l="1"/>
  <c r="AF1063" i="3" s="1"/>
  <c r="AH1105" i="38"/>
  <c r="AG1063" i="3" s="1"/>
  <c r="O1063" i="3"/>
  <c r="P1063" i="3" l="1"/>
  <c r="Q1063" i="3" l="1"/>
  <c r="R1063" i="3" l="1"/>
  <c r="S1063" i="3" l="1"/>
  <c r="T1063" i="3" l="1"/>
  <c r="U1063" i="3" l="1"/>
  <c r="V1063" i="3" l="1"/>
  <c r="W1063" i="3" l="1"/>
  <c r="X1063" i="3" l="1"/>
  <c r="Y1063" i="3" l="1"/>
  <c r="Z1063" i="3" l="1"/>
  <c r="AD1105" i="38" l="1"/>
  <c r="AA1063" i="3"/>
  <c r="AC1063" i="3" l="1"/>
  <c r="H1105" i="38"/>
  <c r="AE1105" i="38" s="1"/>
  <c r="AB1063" i="3"/>
  <c r="AI1105" i="38" l="1"/>
  <c r="AH1063" i="3" s="1"/>
  <c r="H1063" i="3"/>
  <c r="AD1063" i="3"/>
  <c r="C1064" i="3"/>
  <c r="D1064" i="3" l="1"/>
  <c r="E1064" i="3" l="1"/>
  <c r="F1064" i="3" l="1"/>
  <c r="I1064" i="3" l="1"/>
  <c r="AJ1106" i="38"/>
  <c r="AI1064" i="3" s="1"/>
  <c r="G1064" i="3"/>
  <c r="AJ1064" i="3" l="1"/>
  <c r="J1064" i="3"/>
  <c r="AK1064" i="3" l="1"/>
  <c r="K1064" i="3"/>
  <c r="L1064" i="3" l="1"/>
  <c r="M1064" i="3" l="1"/>
  <c r="N1064" i="3" l="1"/>
  <c r="AH1106" i="38" l="1"/>
  <c r="AG1064" i="3" s="1"/>
  <c r="AG1106" i="38"/>
  <c r="AF1064" i="3" s="1"/>
  <c r="O1064" i="3"/>
  <c r="P1064" i="3" l="1"/>
  <c r="Q1064" i="3" l="1"/>
  <c r="R1064" i="3" l="1"/>
  <c r="S1064" i="3" l="1"/>
  <c r="T1064" i="3" l="1"/>
  <c r="U1064" i="3" l="1"/>
  <c r="V1064" i="3" l="1"/>
  <c r="W1064" i="3" l="1"/>
  <c r="X1064" i="3" l="1"/>
  <c r="Y1064" i="3" l="1"/>
  <c r="Z1064" i="3" l="1"/>
  <c r="AD1106" i="38" l="1"/>
  <c r="AA1064" i="3"/>
  <c r="AC1064" i="3" l="1"/>
  <c r="H1106" i="38"/>
  <c r="AE1106" i="38" s="1"/>
  <c r="AB1064" i="3"/>
  <c r="AI1106" i="38" l="1"/>
  <c r="AH1064" i="3" s="1"/>
  <c r="AD1064" i="3"/>
  <c r="H1064" i="3"/>
  <c r="C1065" i="3"/>
  <c r="D1065" i="3" l="1"/>
  <c r="E1065" i="3" l="1"/>
  <c r="F1065" i="3" l="1"/>
  <c r="I1065" i="3" l="1"/>
  <c r="AJ1107" i="38"/>
  <c r="AI1065" i="3" s="1"/>
  <c r="G1065" i="3"/>
  <c r="AJ1065" i="3" l="1"/>
  <c r="J1065" i="3"/>
  <c r="AK1065" i="3" l="1"/>
  <c r="K1065" i="3"/>
  <c r="L1065" i="3" l="1"/>
  <c r="M1065" i="3" l="1"/>
  <c r="N1065" i="3" l="1"/>
  <c r="AH1107" i="38" l="1"/>
  <c r="AG1065" i="3" s="1"/>
  <c r="AG1107" i="38"/>
  <c r="AF1065" i="3" s="1"/>
  <c r="O1065" i="3"/>
  <c r="P1065" i="3" l="1"/>
  <c r="Q1065" i="3" l="1"/>
  <c r="R1065" i="3" l="1"/>
  <c r="S1065" i="3" l="1"/>
  <c r="T1065" i="3" l="1"/>
  <c r="U1065" i="3" l="1"/>
  <c r="V1065" i="3" l="1"/>
  <c r="W1065" i="3" l="1"/>
  <c r="X1065" i="3" l="1"/>
  <c r="Y1065" i="3" l="1"/>
  <c r="Z1065" i="3" l="1"/>
  <c r="AD1107" i="38" l="1"/>
  <c r="AA1065" i="3"/>
  <c r="AC1065" i="3" l="1"/>
  <c r="H1107" i="38"/>
  <c r="AE1107" i="38" s="1"/>
  <c r="AB1065" i="3"/>
  <c r="AI1107" i="38" l="1"/>
  <c r="AH1065" i="3" s="1"/>
  <c r="H1065" i="3"/>
  <c r="AD1065" i="3"/>
  <c r="C1066" i="3"/>
  <c r="D1066" i="3" l="1"/>
  <c r="E1066" i="3" l="1"/>
  <c r="F1066" i="3" l="1"/>
  <c r="I1066" i="3" l="1"/>
  <c r="AJ1108" i="38"/>
  <c r="AI1066" i="3" s="1"/>
  <c r="G1066" i="3"/>
  <c r="AJ1066" i="3" l="1"/>
  <c r="J1066" i="3"/>
  <c r="AK1066" i="3" l="1"/>
  <c r="K1066" i="3"/>
  <c r="L1066" i="3" l="1"/>
  <c r="M1066" i="3" l="1"/>
  <c r="N1066" i="3" l="1"/>
  <c r="AG1108" i="38" l="1"/>
  <c r="AF1066" i="3" s="1"/>
  <c r="AH1108" i="38"/>
  <c r="AG1066" i="3" s="1"/>
  <c r="O1066" i="3"/>
  <c r="P1066" i="3" l="1"/>
  <c r="Q1066" i="3" l="1"/>
  <c r="R1066" i="3" l="1"/>
  <c r="S1066" i="3" l="1"/>
  <c r="T1066" i="3" l="1"/>
  <c r="U1066" i="3" l="1"/>
  <c r="V1066" i="3" l="1"/>
  <c r="W1066" i="3" l="1"/>
  <c r="X1066" i="3" l="1"/>
  <c r="Y1066" i="3" l="1"/>
  <c r="Z1066" i="3" l="1"/>
  <c r="AD1108" i="38" l="1"/>
  <c r="AA1066" i="3"/>
  <c r="AC1066" i="3" l="1"/>
  <c r="H1108" i="38"/>
  <c r="AE1108" i="38" s="1"/>
  <c r="AB1066" i="3"/>
  <c r="AI1108" i="38" l="1"/>
  <c r="AH1066" i="3" s="1"/>
  <c r="AD1066" i="3"/>
  <c r="H1066" i="3"/>
  <c r="C1067" i="3"/>
  <c r="D1067" i="3" l="1"/>
  <c r="E1067" i="3" l="1"/>
  <c r="F1067" i="3" l="1"/>
  <c r="I1067" i="3" l="1"/>
  <c r="AJ1109" i="38"/>
  <c r="AI1067" i="3" s="1"/>
  <c r="G1067" i="3"/>
  <c r="AJ1067" i="3" l="1"/>
  <c r="J1067" i="3"/>
  <c r="AK1067" i="3" l="1"/>
  <c r="K1067" i="3"/>
  <c r="L1067" i="3" l="1"/>
  <c r="M1067" i="3" l="1"/>
  <c r="N1067" i="3" l="1"/>
  <c r="AG1109" i="38" l="1"/>
  <c r="AF1067" i="3" s="1"/>
  <c r="AH1109" i="38"/>
  <c r="AG1067" i="3" s="1"/>
  <c r="O1067" i="3"/>
  <c r="P1067" i="3" l="1"/>
  <c r="Q1067" i="3" l="1"/>
  <c r="R1067" i="3" l="1"/>
  <c r="S1067" i="3" l="1"/>
  <c r="T1067" i="3" l="1"/>
  <c r="U1067" i="3" l="1"/>
  <c r="V1067" i="3" l="1"/>
  <c r="W1067" i="3" l="1"/>
  <c r="X1067" i="3" l="1"/>
  <c r="Y1067" i="3" l="1"/>
  <c r="Z1067" i="3" l="1"/>
  <c r="AD1109" i="38" l="1"/>
  <c r="AA1067" i="3"/>
  <c r="AC1067" i="3" l="1"/>
  <c r="H1109" i="38"/>
  <c r="AE1109" i="38" s="1"/>
  <c r="AB1067" i="3"/>
  <c r="AI1109" i="38" l="1"/>
  <c r="AH1067" i="3" s="1"/>
  <c r="H1067" i="3"/>
  <c r="AD1067" i="3"/>
  <c r="C1068" i="3"/>
  <c r="D1068" i="3" l="1"/>
  <c r="E1068" i="3" l="1"/>
  <c r="F1068" i="3" l="1"/>
  <c r="I1068" i="3" l="1"/>
  <c r="AJ1110" i="38"/>
  <c r="AI1068" i="3" s="1"/>
  <c r="G1068" i="3"/>
  <c r="AJ1068" i="3" l="1"/>
  <c r="J1068" i="3"/>
  <c r="AK1068" i="3" l="1"/>
  <c r="K1068" i="3"/>
  <c r="L1068" i="3" l="1"/>
  <c r="M1068" i="3" l="1"/>
  <c r="N1068" i="3" l="1"/>
  <c r="AH1110" i="38" l="1"/>
  <c r="AG1068" i="3" s="1"/>
  <c r="AG1110" i="38"/>
  <c r="AF1068" i="3" s="1"/>
  <c r="O1068" i="3"/>
  <c r="P1068" i="3" l="1"/>
  <c r="Q1068" i="3" l="1"/>
  <c r="R1068" i="3" l="1"/>
  <c r="S1068" i="3" l="1"/>
  <c r="T1068" i="3" l="1"/>
  <c r="U1068" i="3" l="1"/>
  <c r="V1068" i="3" l="1"/>
  <c r="W1068" i="3" l="1"/>
  <c r="X1068" i="3" l="1"/>
  <c r="Y1068" i="3" l="1"/>
  <c r="Z1068" i="3" l="1"/>
  <c r="AD1110" i="38" l="1"/>
  <c r="AA1068" i="3"/>
  <c r="AC1068" i="3" l="1"/>
  <c r="H1110" i="38"/>
  <c r="AE1110" i="38" s="1"/>
  <c r="AB1068" i="3"/>
  <c r="AI1110" i="38" l="1"/>
  <c r="AH1068" i="3" s="1"/>
  <c r="H1068" i="3"/>
  <c r="AD1068" i="3"/>
  <c r="C1069" i="3"/>
  <c r="D1069" i="3" l="1"/>
  <c r="E1069" i="3" l="1"/>
  <c r="F1069" i="3" l="1"/>
  <c r="I1069" i="3" l="1"/>
  <c r="AJ1111" i="38"/>
  <c r="AI1069" i="3" s="1"/>
  <c r="G1069" i="3"/>
  <c r="AJ1069" i="3" l="1"/>
  <c r="J1069" i="3"/>
  <c r="AK1069" i="3" l="1"/>
  <c r="K1069" i="3"/>
  <c r="L1069" i="3" l="1"/>
  <c r="M1069" i="3" l="1"/>
  <c r="N1069" i="3" l="1"/>
  <c r="AH1111" i="38" l="1"/>
  <c r="AG1069" i="3" s="1"/>
  <c r="AG1111" i="38"/>
  <c r="AF1069" i="3" s="1"/>
  <c r="O1069" i="3"/>
  <c r="P1069" i="3" l="1"/>
  <c r="Q1069" i="3" l="1"/>
  <c r="R1069" i="3" l="1"/>
  <c r="S1069" i="3" l="1"/>
  <c r="T1069" i="3" l="1"/>
  <c r="U1069" i="3" l="1"/>
  <c r="V1069" i="3" l="1"/>
  <c r="W1069" i="3" l="1"/>
  <c r="X1069" i="3" l="1"/>
  <c r="Y1069" i="3" l="1"/>
  <c r="Z1069" i="3" l="1"/>
  <c r="AD1111" i="38" l="1"/>
  <c r="AA1069" i="3"/>
  <c r="AC1069" i="3" l="1"/>
  <c r="H1111" i="38"/>
  <c r="AE1111" i="38" s="1"/>
  <c r="AB1069" i="3"/>
  <c r="AI1111" i="38" l="1"/>
  <c r="AH1069" i="3" s="1"/>
  <c r="H1069" i="3"/>
  <c r="AD1069" i="3"/>
  <c r="C1070" i="3"/>
  <c r="D1070" i="3" l="1"/>
  <c r="E1070" i="3" l="1"/>
  <c r="F1070" i="3" l="1"/>
  <c r="I1070" i="3" l="1"/>
  <c r="AJ1112" i="38"/>
  <c r="AI1070" i="3" s="1"/>
  <c r="G1070" i="3"/>
  <c r="AJ1070" i="3" l="1"/>
  <c r="J1070" i="3"/>
  <c r="AK1070" i="3" l="1"/>
  <c r="K1070" i="3"/>
  <c r="L1070" i="3" l="1"/>
  <c r="M1070" i="3" l="1"/>
  <c r="N1070" i="3" l="1"/>
  <c r="AG1112" i="38" l="1"/>
  <c r="AF1070" i="3" s="1"/>
  <c r="AH1112" i="38"/>
  <c r="AG1070" i="3" s="1"/>
  <c r="O1070" i="3"/>
  <c r="P1070" i="3" l="1"/>
  <c r="Q1070" i="3" l="1"/>
  <c r="R1070" i="3" l="1"/>
  <c r="S1070" i="3" l="1"/>
  <c r="T1070" i="3" l="1"/>
  <c r="U1070" i="3" l="1"/>
  <c r="V1070" i="3" l="1"/>
  <c r="W1070" i="3" l="1"/>
  <c r="X1070" i="3" l="1"/>
  <c r="Y1070" i="3" l="1"/>
  <c r="Z1070" i="3" l="1"/>
  <c r="AD1112" i="38" l="1"/>
  <c r="AA1070" i="3"/>
  <c r="AC1070" i="3" l="1"/>
  <c r="H1112" i="38"/>
  <c r="AE1112" i="38" s="1"/>
  <c r="AB1070" i="3"/>
  <c r="AI1112" i="38" l="1"/>
  <c r="AH1070" i="3" s="1"/>
  <c r="AD1070" i="3"/>
  <c r="H1070" i="3"/>
  <c r="C1071" i="3"/>
  <c r="D1071" i="3" l="1"/>
  <c r="E1071" i="3" l="1"/>
  <c r="F1071" i="3" l="1"/>
  <c r="I1071" i="3" l="1"/>
  <c r="AJ1113" i="38"/>
  <c r="AI1071" i="3" s="1"/>
  <c r="G1071" i="3"/>
  <c r="AJ1071" i="3" l="1"/>
  <c r="J1071" i="3"/>
  <c r="AK1071" i="3" l="1"/>
  <c r="K1071" i="3"/>
  <c r="L1071" i="3" l="1"/>
  <c r="M1071" i="3" l="1"/>
  <c r="N1071" i="3" l="1"/>
  <c r="AG1113" i="38" l="1"/>
  <c r="AF1071" i="3" s="1"/>
  <c r="AH1113" i="38"/>
  <c r="AG1071" i="3" s="1"/>
  <c r="O1071" i="3"/>
  <c r="P1071" i="3" l="1"/>
  <c r="Q1071" i="3" l="1"/>
  <c r="R1071" i="3" l="1"/>
  <c r="S1071" i="3" l="1"/>
  <c r="T1071" i="3" l="1"/>
  <c r="U1071" i="3" l="1"/>
  <c r="V1071" i="3" l="1"/>
  <c r="W1071" i="3" l="1"/>
  <c r="X1071" i="3" l="1"/>
  <c r="Y1071" i="3" l="1"/>
  <c r="Z1071" i="3" l="1"/>
  <c r="AD1113" i="38" l="1"/>
  <c r="AA1071" i="3"/>
  <c r="AC1071" i="3" l="1"/>
  <c r="H1113" i="38"/>
  <c r="AE1113" i="38" s="1"/>
  <c r="AB1071" i="3"/>
  <c r="AI1113" i="38" l="1"/>
  <c r="AH1071" i="3" s="1"/>
  <c r="AD1071" i="3"/>
  <c r="H1071" i="3"/>
  <c r="C1072" i="3"/>
  <c r="D1072" i="3" l="1"/>
  <c r="E1072" i="3" l="1"/>
  <c r="F1072" i="3" l="1"/>
  <c r="I1072" i="3" l="1"/>
  <c r="AJ1114" i="38"/>
  <c r="AI1072" i="3" s="1"/>
  <c r="G1072" i="3"/>
  <c r="AJ1072" i="3" l="1"/>
  <c r="J1072" i="3"/>
  <c r="AK1072" i="3" l="1"/>
  <c r="K1072" i="3"/>
  <c r="L1072" i="3" l="1"/>
  <c r="M1072" i="3" l="1"/>
  <c r="N1072" i="3" l="1"/>
  <c r="AH1114" i="38" l="1"/>
  <c r="AG1072" i="3" s="1"/>
  <c r="AG1114" i="38"/>
  <c r="AF1072" i="3" s="1"/>
  <c r="O1072" i="3"/>
  <c r="P1072" i="3" l="1"/>
  <c r="Q1072" i="3" l="1"/>
  <c r="R1072" i="3" l="1"/>
  <c r="S1072" i="3" l="1"/>
  <c r="T1072" i="3" l="1"/>
  <c r="U1072" i="3" l="1"/>
  <c r="V1072" i="3" l="1"/>
  <c r="W1072" i="3" l="1"/>
  <c r="X1072" i="3" l="1"/>
  <c r="Y1072" i="3" l="1"/>
  <c r="Z1072" i="3" l="1"/>
  <c r="AD1114" i="38" l="1"/>
  <c r="AA1072" i="3"/>
  <c r="AC1072" i="3" l="1"/>
  <c r="H1114" i="38"/>
  <c r="AE1114" i="38" s="1"/>
  <c r="AB1072" i="3"/>
  <c r="AI1114" i="38" l="1"/>
  <c r="AH1072" i="3" s="1"/>
  <c r="H1072" i="3"/>
  <c r="AD1072" i="3"/>
  <c r="C1073" i="3"/>
  <c r="D1073" i="3" l="1"/>
  <c r="E1073" i="3" l="1"/>
  <c r="F1073" i="3" l="1"/>
  <c r="I1073" i="3" l="1"/>
  <c r="AJ1115" i="38"/>
  <c r="AI1073" i="3" s="1"/>
  <c r="G1073" i="3"/>
  <c r="AJ1073" i="3" l="1"/>
  <c r="J1073" i="3"/>
  <c r="AK1073" i="3" l="1"/>
  <c r="K1073" i="3"/>
  <c r="L1073" i="3" l="1"/>
  <c r="M1073" i="3" l="1"/>
  <c r="N1073" i="3" l="1"/>
  <c r="AH1115" i="38" l="1"/>
  <c r="AG1073" i="3" s="1"/>
  <c r="AG1115" i="38"/>
  <c r="AF1073" i="3" s="1"/>
  <c r="O1073" i="3"/>
  <c r="P1073" i="3" l="1"/>
  <c r="Q1073" i="3" l="1"/>
  <c r="R1073" i="3" l="1"/>
  <c r="S1073" i="3" l="1"/>
  <c r="T1073" i="3" l="1"/>
  <c r="U1073" i="3" l="1"/>
  <c r="V1073" i="3" l="1"/>
  <c r="W1073" i="3" l="1"/>
  <c r="X1073" i="3" l="1"/>
  <c r="Y1073" i="3" l="1"/>
  <c r="Z1073" i="3" l="1"/>
  <c r="AD1115" i="38" l="1"/>
  <c r="AA1073" i="3"/>
  <c r="AC1073" i="3" l="1"/>
  <c r="H1115" i="38"/>
  <c r="AE1115" i="38" s="1"/>
  <c r="AB1073" i="3"/>
  <c r="AI1115" i="38" l="1"/>
  <c r="AH1073" i="3" s="1"/>
  <c r="AD1073" i="3"/>
  <c r="H1073" i="3"/>
  <c r="C1074" i="3"/>
  <c r="D1074" i="3" l="1"/>
  <c r="E1074" i="3" l="1"/>
  <c r="F1074" i="3" l="1"/>
  <c r="I1074" i="3" l="1"/>
  <c r="AJ1116" i="38"/>
  <c r="AI1074" i="3" s="1"/>
  <c r="G1074" i="3"/>
  <c r="AJ1074" i="3" l="1"/>
  <c r="J1074" i="3"/>
  <c r="AK1074" i="3" l="1"/>
  <c r="K1074" i="3"/>
  <c r="L1074" i="3" l="1"/>
  <c r="M1074" i="3" l="1"/>
  <c r="N1074" i="3" l="1"/>
  <c r="AH1116" i="38" l="1"/>
  <c r="AG1074" i="3" s="1"/>
  <c r="AG1116" i="38"/>
  <c r="AF1074" i="3" s="1"/>
  <c r="O1074" i="3"/>
  <c r="P1074" i="3" l="1"/>
  <c r="Q1074" i="3" l="1"/>
  <c r="R1074" i="3" l="1"/>
  <c r="S1074" i="3" l="1"/>
  <c r="T1074" i="3" l="1"/>
  <c r="U1074" i="3" l="1"/>
  <c r="V1074" i="3" l="1"/>
  <c r="W1074" i="3" l="1"/>
  <c r="X1074" i="3" l="1"/>
  <c r="Y1074" i="3" l="1"/>
  <c r="Z1074" i="3" l="1"/>
  <c r="AD1116" i="38" l="1"/>
  <c r="AA1074" i="3"/>
  <c r="AC1074" i="3" l="1"/>
  <c r="H1116" i="38"/>
  <c r="AE1116" i="38" s="1"/>
  <c r="AB1074" i="3"/>
  <c r="AI1116" i="38" l="1"/>
  <c r="AH1074" i="3" s="1"/>
  <c r="H1074" i="3"/>
  <c r="AD1074" i="3"/>
  <c r="C1075" i="3"/>
  <c r="D1075" i="3" l="1"/>
  <c r="E1075" i="3" l="1"/>
  <c r="F1075" i="3" l="1"/>
  <c r="I1075" i="3" l="1"/>
  <c r="AJ1117" i="38"/>
  <c r="AI1075" i="3" s="1"/>
  <c r="G1075" i="3"/>
  <c r="AJ1075" i="3" l="1"/>
  <c r="J1075" i="3"/>
  <c r="AK1075" i="3" l="1"/>
  <c r="K1075" i="3"/>
  <c r="L1075" i="3" l="1"/>
  <c r="M1075" i="3" l="1"/>
  <c r="N1075" i="3" l="1"/>
  <c r="AG1117" i="38" l="1"/>
  <c r="AF1075" i="3" s="1"/>
  <c r="AH1117" i="38"/>
  <c r="AG1075" i="3" s="1"/>
  <c r="O1075" i="3"/>
  <c r="P1075" i="3" l="1"/>
  <c r="Q1075" i="3" l="1"/>
  <c r="R1075" i="3" l="1"/>
  <c r="S1075" i="3" l="1"/>
  <c r="T1075" i="3" l="1"/>
  <c r="U1075" i="3" l="1"/>
  <c r="V1075" i="3" l="1"/>
  <c r="W1075" i="3" l="1"/>
  <c r="X1075" i="3" l="1"/>
  <c r="Y1075" i="3" l="1"/>
  <c r="Z1075" i="3" l="1"/>
  <c r="AD1117" i="38" l="1"/>
  <c r="AA1075" i="3"/>
  <c r="AC1075" i="3" l="1"/>
  <c r="H1117" i="38"/>
  <c r="AE1117" i="38" s="1"/>
  <c r="AB1075" i="3"/>
  <c r="AI1117" i="38" l="1"/>
  <c r="AH1075" i="3" s="1"/>
  <c r="AD1075" i="3"/>
  <c r="H1075" i="3"/>
  <c r="C1076" i="3"/>
  <c r="D1076" i="3" l="1"/>
  <c r="E1076" i="3" l="1"/>
  <c r="F1076" i="3" l="1"/>
  <c r="I1076" i="3" l="1"/>
  <c r="AJ1118" i="38"/>
  <c r="AI1076" i="3" s="1"/>
  <c r="G1076" i="3"/>
  <c r="AJ1076" i="3" l="1"/>
  <c r="J1076" i="3"/>
  <c r="AK1076" i="3" l="1"/>
  <c r="K1076" i="3"/>
  <c r="L1076" i="3" l="1"/>
  <c r="M1076" i="3" l="1"/>
  <c r="N1076" i="3" l="1"/>
  <c r="AH1118" i="38" l="1"/>
  <c r="AG1076" i="3" s="1"/>
  <c r="AG1118" i="38"/>
  <c r="AF1076" i="3" s="1"/>
  <c r="O1076" i="3"/>
  <c r="P1076" i="3" l="1"/>
  <c r="Q1076" i="3" l="1"/>
  <c r="R1076" i="3" l="1"/>
  <c r="S1076" i="3" l="1"/>
  <c r="T1076" i="3" l="1"/>
  <c r="U1076" i="3" l="1"/>
  <c r="V1076" i="3" l="1"/>
  <c r="W1076" i="3" l="1"/>
  <c r="X1076" i="3" l="1"/>
  <c r="Y1076" i="3" l="1"/>
  <c r="Z1076" i="3" l="1"/>
  <c r="AD1118" i="38" l="1"/>
  <c r="AA1076" i="3"/>
  <c r="AC1076" i="3" l="1"/>
  <c r="H1118" i="38"/>
  <c r="AE1118" i="38" s="1"/>
  <c r="AB1076" i="3"/>
  <c r="AI1118" i="38" l="1"/>
  <c r="AH1076" i="3" s="1"/>
  <c r="AD1076" i="3"/>
  <c r="H1076" i="3"/>
  <c r="C1077" i="3"/>
  <c r="D1077" i="3" l="1"/>
  <c r="E1077" i="3" l="1"/>
  <c r="F1077" i="3" l="1"/>
  <c r="I1077" i="3" l="1"/>
  <c r="AJ1119" i="38"/>
  <c r="AI1077" i="3" s="1"/>
  <c r="G1077" i="3"/>
  <c r="AJ1077" i="3" l="1"/>
  <c r="J1077" i="3"/>
  <c r="AK1077" i="3" l="1"/>
  <c r="K1077" i="3"/>
  <c r="L1077" i="3" l="1"/>
  <c r="M1077" i="3" l="1"/>
  <c r="N1077" i="3" l="1"/>
  <c r="AH1119" i="38" l="1"/>
  <c r="AG1077" i="3" s="1"/>
  <c r="AG1119" i="38"/>
  <c r="AF1077" i="3" s="1"/>
  <c r="O1077" i="3"/>
  <c r="P1077" i="3" l="1"/>
  <c r="Q1077" i="3" l="1"/>
  <c r="R1077" i="3" l="1"/>
  <c r="S1077" i="3" l="1"/>
  <c r="T1077" i="3" l="1"/>
  <c r="U1077" i="3" l="1"/>
  <c r="V1077" i="3" l="1"/>
  <c r="W1077" i="3" l="1"/>
  <c r="X1077" i="3" l="1"/>
  <c r="Y1077" i="3" l="1"/>
  <c r="Z1077" i="3" l="1"/>
  <c r="AD1119" i="38" l="1"/>
  <c r="AA1077" i="3"/>
  <c r="AC1077" i="3" l="1"/>
  <c r="H1119" i="38"/>
  <c r="AE1119" i="38" s="1"/>
  <c r="AB1077" i="3"/>
  <c r="AI1119" i="38" l="1"/>
  <c r="AH1077" i="3" s="1"/>
  <c r="AD1077" i="3"/>
  <c r="H1077" i="3"/>
  <c r="C1078" i="3"/>
  <c r="D1078" i="3" l="1"/>
  <c r="E1078" i="3" l="1"/>
  <c r="F1078" i="3" l="1"/>
  <c r="I1078" i="3" l="1"/>
  <c r="AJ1120" i="38"/>
  <c r="AI1078" i="3" s="1"/>
  <c r="G1078" i="3"/>
  <c r="AJ1078" i="3" l="1"/>
  <c r="J1078" i="3"/>
  <c r="AK1078" i="3" l="1"/>
  <c r="K1078" i="3"/>
  <c r="L1078" i="3" l="1"/>
  <c r="M1078" i="3" l="1"/>
  <c r="N1078" i="3" l="1"/>
  <c r="AG1120" i="38" l="1"/>
  <c r="AF1078" i="3" s="1"/>
  <c r="AH1120" i="38"/>
  <c r="AG1078" i="3" s="1"/>
  <c r="O1078" i="3"/>
  <c r="P1078" i="3" l="1"/>
  <c r="Q1078" i="3" l="1"/>
  <c r="R1078" i="3" l="1"/>
  <c r="S1078" i="3" l="1"/>
  <c r="T1078" i="3" l="1"/>
  <c r="U1078" i="3" l="1"/>
  <c r="V1078" i="3" l="1"/>
  <c r="W1078" i="3" l="1"/>
  <c r="X1078" i="3" l="1"/>
  <c r="Y1078" i="3" l="1"/>
  <c r="Z1078" i="3" l="1"/>
  <c r="AD1120" i="38" l="1"/>
  <c r="AA1078" i="3"/>
  <c r="AC1078" i="3" l="1"/>
  <c r="H1120" i="38"/>
  <c r="AE1120" i="38" s="1"/>
  <c r="AB1078" i="3"/>
  <c r="AI1120" i="38" l="1"/>
  <c r="AH1078" i="3" s="1"/>
  <c r="AD1078" i="3"/>
  <c r="H1078" i="3"/>
  <c r="C1079" i="3"/>
  <c r="D1079" i="3" l="1"/>
  <c r="E1079" i="3" l="1"/>
  <c r="F1079" i="3" l="1"/>
  <c r="I1079" i="3" l="1"/>
  <c r="AJ1121" i="38"/>
  <c r="AI1079" i="3" s="1"/>
  <c r="G1079" i="3"/>
  <c r="AJ1079" i="3" l="1"/>
  <c r="J1079" i="3"/>
  <c r="AK1079" i="3" l="1"/>
  <c r="K1079" i="3"/>
  <c r="L1079" i="3" l="1"/>
  <c r="M1079" i="3" l="1"/>
  <c r="N1079" i="3" l="1"/>
  <c r="AG1121" i="38" l="1"/>
  <c r="AF1079" i="3" s="1"/>
  <c r="AH1121" i="38"/>
  <c r="AG1079" i="3" s="1"/>
  <c r="O1079" i="3"/>
  <c r="P1079" i="3" l="1"/>
  <c r="Q1079" i="3" l="1"/>
  <c r="R1079" i="3" l="1"/>
  <c r="S1079" i="3" l="1"/>
  <c r="T1079" i="3" l="1"/>
  <c r="U1079" i="3" l="1"/>
  <c r="V1079" i="3" l="1"/>
  <c r="W1079" i="3" l="1"/>
  <c r="X1079" i="3" l="1"/>
  <c r="Y1079" i="3" l="1"/>
  <c r="Z1079" i="3" l="1"/>
  <c r="AD1121" i="38" l="1"/>
  <c r="AA1079" i="3"/>
  <c r="AC1079" i="3" l="1"/>
  <c r="H1121" i="38"/>
  <c r="AE1121" i="38" s="1"/>
  <c r="AB1079" i="3"/>
  <c r="AI1121" i="38" l="1"/>
  <c r="AH1079" i="3" s="1"/>
  <c r="AD1079" i="3"/>
  <c r="H1079" i="3"/>
  <c r="C1080" i="3"/>
  <c r="D1080" i="3" l="1"/>
  <c r="E1080" i="3" l="1"/>
  <c r="F1080" i="3" l="1"/>
  <c r="I1080" i="3" l="1"/>
  <c r="AJ1122" i="38"/>
  <c r="AI1080" i="3" s="1"/>
  <c r="G1080" i="3"/>
  <c r="AJ1080" i="3" l="1"/>
  <c r="J1080" i="3"/>
  <c r="AK1080" i="3" l="1"/>
  <c r="K1080" i="3"/>
  <c r="L1080" i="3" l="1"/>
  <c r="M1080" i="3" l="1"/>
  <c r="N1080" i="3" l="1"/>
  <c r="AH1122" i="38" l="1"/>
  <c r="AG1080" i="3" s="1"/>
  <c r="AG1122" i="38"/>
  <c r="AF1080" i="3" s="1"/>
  <c r="O1080" i="3"/>
  <c r="P1080" i="3" l="1"/>
  <c r="Q1080" i="3" l="1"/>
  <c r="R1080" i="3" l="1"/>
  <c r="S1080" i="3" l="1"/>
  <c r="T1080" i="3" l="1"/>
  <c r="U1080" i="3" l="1"/>
  <c r="V1080" i="3" l="1"/>
  <c r="W1080" i="3" l="1"/>
  <c r="X1080" i="3" l="1"/>
  <c r="Y1080" i="3" l="1"/>
  <c r="Z1080" i="3" l="1"/>
  <c r="AD1122" i="38" l="1"/>
  <c r="AA1080" i="3"/>
  <c r="AC1080" i="3" l="1"/>
  <c r="H1122" i="38"/>
  <c r="AE1122" i="38" s="1"/>
  <c r="AB1080" i="3"/>
  <c r="AI1122" i="38" l="1"/>
  <c r="AH1080" i="3" s="1"/>
  <c r="H1080" i="3"/>
  <c r="AD1080" i="3"/>
  <c r="C1081" i="3"/>
  <c r="D1081" i="3" l="1"/>
  <c r="E1081" i="3" l="1"/>
  <c r="F1081" i="3" l="1"/>
  <c r="I1081" i="3" l="1"/>
  <c r="AJ1123" i="38"/>
  <c r="AI1081" i="3" s="1"/>
  <c r="G1081" i="3"/>
  <c r="AJ1081" i="3" l="1"/>
  <c r="J1081" i="3"/>
  <c r="AK1081" i="3" l="1"/>
  <c r="K1081" i="3"/>
  <c r="L1081" i="3" l="1"/>
  <c r="M1081" i="3" l="1"/>
  <c r="N1081" i="3" l="1"/>
  <c r="AH1123" i="38" l="1"/>
  <c r="AG1081" i="3" s="1"/>
  <c r="AG1123" i="38"/>
  <c r="AF1081" i="3" s="1"/>
  <c r="O1081" i="3"/>
  <c r="P1081" i="3" l="1"/>
  <c r="Q1081" i="3" l="1"/>
  <c r="R1081" i="3" l="1"/>
  <c r="S1081" i="3" l="1"/>
  <c r="T1081" i="3" l="1"/>
  <c r="U1081" i="3" l="1"/>
  <c r="V1081" i="3" l="1"/>
  <c r="W1081" i="3" l="1"/>
  <c r="X1081" i="3" l="1"/>
  <c r="Y1081" i="3" l="1"/>
  <c r="Z1081" i="3" l="1"/>
  <c r="AD1123" i="38" l="1"/>
  <c r="AA1081" i="3"/>
  <c r="AC1081" i="3" l="1"/>
  <c r="H1123" i="38"/>
  <c r="AE1123" i="38" s="1"/>
  <c r="AB1081" i="3"/>
  <c r="AI1123" i="38" l="1"/>
  <c r="AH1081" i="3" s="1"/>
  <c r="AD1081" i="3"/>
  <c r="H1081" i="3"/>
  <c r="C1082" i="3"/>
  <c r="D1082" i="3" l="1"/>
  <c r="E1082" i="3" l="1"/>
  <c r="F1082" i="3" l="1"/>
  <c r="I1082" i="3" l="1"/>
  <c r="AJ1124" i="38"/>
  <c r="AI1082" i="3" s="1"/>
  <c r="G1082" i="3"/>
  <c r="AJ1082" i="3" l="1"/>
  <c r="J1082" i="3"/>
  <c r="AK1082" i="3" l="1"/>
  <c r="K1082" i="3"/>
  <c r="L1082" i="3" l="1"/>
  <c r="M1082" i="3" l="1"/>
  <c r="N1082" i="3" l="1"/>
  <c r="AH1124" i="38" l="1"/>
  <c r="AG1082" i="3" s="1"/>
  <c r="AG1124" i="38"/>
  <c r="AF1082" i="3" s="1"/>
  <c r="O1082" i="3"/>
  <c r="P1082" i="3" l="1"/>
  <c r="Q1082" i="3" l="1"/>
  <c r="R1082" i="3" l="1"/>
  <c r="S1082" i="3" l="1"/>
  <c r="T1082" i="3" l="1"/>
  <c r="U1082" i="3" l="1"/>
  <c r="V1082" i="3" l="1"/>
  <c r="W1082" i="3" l="1"/>
  <c r="X1082" i="3" l="1"/>
  <c r="Y1082" i="3" l="1"/>
  <c r="Z1082" i="3" l="1"/>
  <c r="AD1124" i="38" l="1"/>
  <c r="AA1082" i="3"/>
  <c r="AC1082" i="3" l="1"/>
  <c r="H1124" i="38"/>
  <c r="AE1124" i="38" s="1"/>
  <c r="AB1082" i="3"/>
  <c r="AI1124" i="38" l="1"/>
  <c r="AH1082" i="3" s="1"/>
  <c r="H1082" i="3"/>
  <c r="AD1082" i="3"/>
  <c r="C1083" i="3"/>
  <c r="D1083" i="3" l="1"/>
  <c r="E1083" i="3" l="1"/>
  <c r="F1083" i="3" l="1"/>
  <c r="I1083" i="3" l="1"/>
  <c r="AJ1125" i="38"/>
  <c r="AI1083" i="3" s="1"/>
  <c r="G1083" i="3"/>
  <c r="AJ1083" i="3" l="1"/>
  <c r="J1083" i="3"/>
  <c r="AK1083" i="3" l="1"/>
  <c r="K1083" i="3"/>
  <c r="L1083" i="3" l="1"/>
  <c r="M1083" i="3" l="1"/>
  <c r="N1083" i="3" l="1"/>
  <c r="AG1125" i="38" l="1"/>
  <c r="AF1083" i="3" s="1"/>
  <c r="AH1125" i="38"/>
  <c r="AG1083" i="3" s="1"/>
  <c r="O1083" i="3"/>
  <c r="P1083" i="3" l="1"/>
  <c r="Q1083" i="3" l="1"/>
  <c r="R1083" i="3" l="1"/>
  <c r="S1083" i="3" l="1"/>
  <c r="T1083" i="3" l="1"/>
  <c r="U1083" i="3" l="1"/>
  <c r="V1083" i="3" l="1"/>
  <c r="W1083" i="3" l="1"/>
  <c r="X1083" i="3" l="1"/>
  <c r="Y1083" i="3" l="1"/>
  <c r="Z1083" i="3" l="1"/>
  <c r="AD1125" i="38" l="1"/>
  <c r="AA1083" i="3"/>
  <c r="AC1083" i="3" l="1"/>
  <c r="H1125" i="38"/>
  <c r="AE1125" i="38" s="1"/>
  <c r="AB1083" i="3"/>
  <c r="AI1125" i="38" l="1"/>
  <c r="AH1083" i="3" s="1"/>
  <c r="AD1083" i="3"/>
  <c r="H1083" i="3"/>
  <c r="C1084" i="3"/>
  <c r="D1084" i="3" l="1"/>
  <c r="E1084" i="3" l="1"/>
  <c r="F1084" i="3" l="1"/>
  <c r="I1084" i="3" l="1"/>
  <c r="AJ1126" i="38"/>
  <c r="AI1084" i="3" s="1"/>
  <c r="G1084" i="3"/>
  <c r="AJ1084" i="3" l="1"/>
  <c r="J1084" i="3"/>
  <c r="AK1084" i="3" l="1"/>
  <c r="K1084" i="3"/>
  <c r="L1084" i="3" l="1"/>
  <c r="M1084" i="3" l="1"/>
  <c r="N1084" i="3" l="1"/>
  <c r="AG1126" i="38" l="1"/>
  <c r="AF1084" i="3" s="1"/>
  <c r="O1084" i="3"/>
  <c r="AH1126" i="38" l="1"/>
  <c r="AG1084" i="3" s="1"/>
  <c r="P1084" i="3"/>
  <c r="Q1084" i="3" l="1"/>
  <c r="R1084" i="3" l="1"/>
  <c r="S1084" i="3" l="1"/>
  <c r="T1084" i="3" l="1"/>
  <c r="U1084" i="3" l="1"/>
  <c r="V1084" i="3" l="1"/>
  <c r="W1084" i="3" l="1"/>
  <c r="X1084" i="3" l="1"/>
  <c r="Y1084" i="3" l="1"/>
  <c r="Z1084" i="3" l="1"/>
  <c r="AD1126" i="38" l="1"/>
  <c r="AA1084" i="3"/>
  <c r="AC1084" i="3" l="1"/>
  <c r="H1126" i="38"/>
  <c r="AE1126" i="38" s="1"/>
  <c r="AB1084" i="3"/>
  <c r="AI1126" i="38" l="1"/>
  <c r="AH1084" i="3" s="1"/>
  <c r="AD1084" i="3"/>
  <c r="H1084" i="3"/>
  <c r="C1085" i="3"/>
  <c r="D1085" i="3" l="1"/>
  <c r="E1085" i="3" l="1"/>
  <c r="F1085" i="3" l="1"/>
  <c r="I1085" i="3" l="1"/>
  <c r="AJ1127" i="38"/>
  <c r="AI1085" i="3" s="1"/>
  <c r="G1085" i="3"/>
  <c r="AJ1085" i="3" l="1"/>
  <c r="J1085" i="3"/>
  <c r="AK1085" i="3" l="1"/>
  <c r="K1085" i="3"/>
  <c r="L1085" i="3" l="1"/>
  <c r="M1085" i="3" l="1"/>
  <c r="N1085" i="3" l="1"/>
  <c r="AH1127" i="38" l="1"/>
  <c r="AG1085" i="3" s="1"/>
  <c r="AG1127" i="38"/>
  <c r="AF1085" i="3" s="1"/>
  <c r="O1085" i="3"/>
  <c r="P1085" i="3" l="1"/>
  <c r="Q1085" i="3" l="1"/>
  <c r="R1085" i="3" l="1"/>
  <c r="S1085" i="3" l="1"/>
  <c r="T1085" i="3" l="1"/>
  <c r="U1085" i="3" l="1"/>
  <c r="V1085" i="3" l="1"/>
  <c r="W1085" i="3" l="1"/>
  <c r="X1085" i="3" l="1"/>
  <c r="Y1085" i="3" l="1"/>
  <c r="Z1085" i="3" l="1"/>
  <c r="AD1127" i="38" l="1"/>
  <c r="AA1085" i="3"/>
  <c r="AC1085" i="3" l="1"/>
  <c r="H1127" i="38"/>
  <c r="AE1127" i="38" s="1"/>
  <c r="AB1085" i="3"/>
  <c r="AI1127" i="38" l="1"/>
  <c r="AH1085" i="3" s="1"/>
  <c r="AD1085" i="3"/>
  <c r="H1085" i="3"/>
  <c r="C1086" i="3"/>
  <c r="D1086" i="3" l="1"/>
  <c r="E1086" i="3" l="1"/>
  <c r="F1086" i="3" l="1"/>
  <c r="I1086" i="3" l="1"/>
  <c r="AJ1128" i="38"/>
  <c r="AI1086" i="3" s="1"/>
  <c r="G1086" i="3"/>
  <c r="AJ1086" i="3" l="1"/>
  <c r="J1086" i="3"/>
  <c r="AK1086" i="3" l="1"/>
  <c r="K1086" i="3"/>
  <c r="L1086" i="3" l="1"/>
  <c r="M1086" i="3" l="1"/>
  <c r="N1086" i="3" l="1"/>
  <c r="AG1128" i="38" l="1"/>
  <c r="AF1086" i="3" s="1"/>
  <c r="AH1128" i="38"/>
  <c r="AG1086" i="3" s="1"/>
  <c r="O1086" i="3"/>
  <c r="P1086" i="3" l="1"/>
  <c r="Q1086" i="3" l="1"/>
  <c r="R1086" i="3" l="1"/>
  <c r="S1086" i="3" l="1"/>
  <c r="T1086" i="3" l="1"/>
  <c r="U1086" i="3" l="1"/>
  <c r="V1086" i="3" l="1"/>
  <c r="W1086" i="3" l="1"/>
  <c r="X1086" i="3" l="1"/>
  <c r="Y1086" i="3" l="1"/>
  <c r="Z1086" i="3" l="1"/>
  <c r="AD1128" i="38" l="1"/>
  <c r="AA1086" i="3"/>
  <c r="AC1086" i="3" l="1"/>
  <c r="H1128" i="38"/>
  <c r="AE1128" i="38" s="1"/>
  <c r="AB1086" i="3"/>
  <c r="AI1128" i="38" l="1"/>
  <c r="AH1086" i="3" s="1"/>
  <c r="H1086" i="3"/>
  <c r="AD1086" i="3"/>
  <c r="C1087" i="3"/>
  <c r="D1087" i="3" l="1"/>
  <c r="E1087" i="3" l="1"/>
  <c r="F1087" i="3" l="1"/>
  <c r="I1087" i="3" l="1"/>
  <c r="AJ1129" i="38"/>
  <c r="AI1087" i="3" s="1"/>
  <c r="G1087" i="3"/>
  <c r="AJ1087" i="3" l="1"/>
  <c r="J1087" i="3"/>
  <c r="AK1087" i="3" l="1"/>
  <c r="K1087" i="3"/>
  <c r="L1087" i="3" l="1"/>
  <c r="M1087" i="3" l="1"/>
  <c r="N1087" i="3" l="1"/>
  <c r="AG1129" i="38" l="1"/>
  <c r="AF1087" i="3" s="1"/>
  <c r="O1087" i="3"/>
  <c r="AH1129" i="38" l="1"/>
  <c r="AG1087" i="3" s="1"/>
  <c r="P1087" i="3"/>
  <c r="Q1087" i="3" l="1"/>
  <c r="R1087" i="3" l="1"/>
  <c r="S1087" i="3" l="1"/>
  <c r="T1087" i="3" l="1"/>
  <c r="U1087" i="3" l="1"/>
  <c r="V1087" i="3" l="1"/>
  <c r="W1087" i="3" l="1"/>
  <c r="X1087" i="3" l="1"/>
  <c r="Y1087" i="3" l="1"/>
  <c r="Z1087" i="3" l="1"/>
  <c r="AD1129" i="38" l="1"/>
  <c r="AA1087" i="3"/>
  <c r="AC1087" i="3" l="1"/>
  <c r="H1129" i="38"/>
  <c r="AE1129" i="38" s="1"/>
  <c r="AB1087" i="3"/>
  <c r="AI1129" i="38" l="1"/>
  <c r="AH1087" i="3" s="1"/>
  <c r="H1087" i="3"/>
  <c r="AD1087" i="3"/>
  <c r="C1088" i="3"/>
  <c r="D1088" i="3" l="1"/>
  <c r="E1088" i="3" l="1"/>
  <c r="F1088" i="3" l="1"/>
  <c r="I1088" i="3" l="1"/>
  <c r="AJ1130" i="38"/>
  <c r="AI1088" i="3" s="1"/>
  <c r="G1088" i="3"/>
  <c r="AJ1088" i="3" l="1"/>
  <c r="J1088" i="3"/>
  <c r="AK1088" i="3" l="1"/>
  <c r="K1088" i="3"/>
  <c r="L1088" i="3" l="1"/>
  <c r="M1088" i="3" l="1"/>
  <c r="N1088" i="3" l="1"/>
  <c r="AH1130" i="38" l="1"/>
  <c r="AG1088" i="3" s="1"/>
  <c r="AG1130" i="38"/>
  <c r="AF1088" i="3" s="1"/>
  <c r="O1088" i="3"/>
  <c r="P1088" i="3" l="1"/>
  <c r="Q1088" i="3" l="1"/>
  <c r="R1088" i="3" l="1"/>
  <c r="S1088" i="3" l="1"/>
  <c r="T1088" i="3" l="1"/>
  <c r="U1088" i="3" l="1"/>
  <c r="V1088" i="3" l="1"/>
  <c r="W1088" i="3" l="1"/>
  <c r="X1088" i="3" l="1"/>
  <c r="Y1088" i="3" l="1"/>
  <c r="Z1088" i="3" l="1"/>
  <c r="AD1130" i="38" l="1"/>
  <c r="AA1088" i="3"/>
  <c r="AC1088" i="3" l="1"/>
  <c r="H1130" i="38"/>
  <c r="AE1130" i="38" s="1"/>
  <c r="AB1088" i="3"/>
  <c r="AI1130" i="38" l="1"/>
  <c r="AH1088" i="3" s="1"/>
  <c r="H1088" i="3"/>
  <c r="AD1088" i="3"/>
  <c r="C1089" i="3"/>
  <c r="D1089" i="3" l="1"/>
  <c r="E1089" i="3" l="1"/>
  <c r="F1089" i="3" l="1"/>
  <c r="I1089" i="3" l="1"/>
  <c r="AJ1131" i="38"/>
  <c r="AI1089" i="3" s="1"/>
  <c r="G1089" i="3"/>
  <c r="AJ1089" i="3" l="1"/>
  <c r="J1089" i="3"/>
  <c r="AK1089" i="3" l="1"/>
  <c r="K1089" i="3"/>
  <c r="L1089" i="3" l="1"/>
  <c r="M1089" i="3" l="1"/>
  <c r="N1089" i="3" l="1"/>
  <c r="AH1131" i="38" l="1"/>
  <c r="AG1089" i="3" s="1"/>
  <c r="AG1131" i="38"/>
  <c r="AF1089" i="3" s="1"/>
  <c r="O1089" i="3"/>
  <c r="P1089" i="3" l="1"/>
  <c r="Q1089" i="3" l="1"/>
  <c r="R1089" i="3" l="1"/>
  <c r="S1089" i="3" l="1"/>
  <c r="T1089" i="3" l="1"/>
  <c r="U1089" i="3" l="1"/>
  <c r="V1089" i="3" l="1"/>
  <c r="W1089" i="3" l="1"/>
  <c r="X1089" i="3" l="1"/>
  <c r="Y1089" i="3" l="1"/>
  <c r="Z1089" i="3" l="1"/>
  <c r="AD1131" i="38" l="1"/>
  <c r="AA1089" i="3"/>
  <c r="AC1089" i="3" l="1"/>
  <c r="H1131" i="38"/>
  <c r="AE1131" i="38" s="1"/>
  <c r="AB1089" i="3"/>
  <c r="AI1131" i="38" l="1"/>
  <c r="AH1089" i="3" s="1"/>
  <c r="AD1089" i="3"/>
  <c r="H1089" i="3"/>
  <c r="C1090" i="3"/>
  <c r="D1090" i="3" l="1"/>
  <c r="E1090" i="3" l="1"/>
  <c r="F1090" i="3" l="1"/>
  <c r="I1090" i="3" l="1"/>
  <c r="AJ1132" i="38"/>
  <c r="AI1090" i="3" s="1"/>
  <c r="G1090" i="3"/>
  <c r="AJ1090" i="3" l="1"/>
  <c r="J1090" i="3"/>
  <c r="AK1090" i="3" l="1"/>
  <c r="K1090" i="3"/>
  <c r="L1090" i="3" l="1"/>
  <c r="M1090" i="3" l="1"/>
  <c r="N1090" i="3" l="1"/>
  <c r="AH1132" i="38" l="1"/>
  <c r="AG1090" i="3" s="1"/>
  <c r="AG1132" i="38"/>
  <c r="AF1090" i="3" s="1"/>
  <c r="O1090" i="3"/>
  <c r="P1090" i="3" l="1"/>
  <c r="Q1090" i="3" l="1"/>
  <c r="R1090" i="3" l="1"/>
  <c r="S1090" i="3" l="1"/>
  <c r="T1090" i="3" l="1"/>
  <c r="U1090" i="3" l="1"/>
  <c r="V1090" i="3" l="1"/>
  <c r="W1090" i="3" l="1"/>
  <c r="X1090" i="3" l="1"/>
  <c r="Y1090" i="3" l="1"/>
  <c r="Z1090" i="3" l="1"/>
  <c r="AD1132" i="38" l="1"/>
  <c r="AA1090" i="3"/>
  <c r="AC1090" i="3" l="1"/>
  <c r="H1132" i="38"/>
  <c r="AE1132" i="38" s="1"/>
  <c r="AB1090" i="3"/>
  <c r="AI1132" i="38" l="1"/>
  <c r="AH1090" i="3" s="1"/>
  <c r="AD1090" i="3"/>
  <c r="H1090" i="3"/>
  <c r="C1091" i="3"/>
  <c r="D1091" i="3" l="1"/>
  <c r="E1091" i="3" l="1"/>
  <c r="F1091" i="3" l="1"/>
  <c r="I1091" i="3" l="1"/>
  <c r="AJ1133" i="38"/>
  <c r="AI1091" i="3" s="1"/>
  <c r="G1091" i="3"/>
  <c r="AJ1091" i="3" l="1"/>
  <c r="J1091" i="3"/>
  <c r="AK1091" i="3" l="1"/>
  <c r="K1091" i="3"/>
  <c r="L1091" i="3" l="1"/>
  <c r="M1091" i="3" l="1"/>
  <c r="N1091" i="3" l="1"/>
  <c r="AG1133" i="38" l="1"/>
  <c r="AF1091" i="3" s="1"/>
  <c r="AH1133" i="38"/>
  <c r="AG1091" i="3" s="1"/>
  <c r="O1091" i="3"/>
  <c r="P1091" i="3" l="1"/>
  <c r="Q1091" i="3" l="1"/>
  <c r="R1091" i="3" l="1"/>
  <c r="S1091" i="3" l="1"/>
  <c r="T1091" i="3" l="1"/>
  <c r="U1091" i="3" l="1"/>
  <c r="V1091" i="3" l="1"/>
  <c r="W1091" i="3" l="1"/>
  <c r="X1091" i="3" l="1"/>
  <c r="Y1091" i="3" l="1"/>
  <c r="Z1091" i="3" l="1"/>
  <c r="AD1133" i="38" l="1"/>
  <c r="AA1091" i="3"/>
  <c r="AC1091" i="3" l="1"/>
  <c r="H1133" i="38"/>
  <c r="AE1133" i="38" s="1"/>
  <c r="AB1091" i="3"/>
  <c r="AI1133" i="38" l="1"/>
  <c r="AH1091" i="3" s="1"/>
  <c r="H1091" i="3"/>
  <c r="AD1091" i="3"/>
  <c r="C1092" i="3"/>
  <c r="D1092" i="3" l="1"/>
  <c r="E1092" i="3" l="1"/>
  <c r="F1092" i="3" l="1"/>
  <c r="I1092" i="3" l="1"/>
  <c r="AJ1134" i="38"/>
  <c r="AI1092" i="3" s="1"/>
  <c r="G1092" i="3"/>
  <c r="AJ1092" i="3" l="1"/>
  <c r="J1092" i="3"/>
  <c r="AK1092" i="3" l="1"/>
  <c r="K1092" i="3"/>
  <c r="L1092" i="3" l="1"/>
  <c r="M1092" i="3" l="1"/>
  <c r="N1092" i="3" l="1"/>
  <c r="AH1134" i="38" l="1"/>
  <c r="AG1092" i="3" s="1"/>
  <c r="AG1134" i="38"/>
  <c r="AF1092" i="3" s="1"/>
  <c r="O1092" i="3"/>
  <c r="P1092" i="3" l="1"/>
  <c r="Q1092" i="3" l="1"/>
  <c r="R1092" i="3" l="1"/>
  <c r="S1092" i="3" l="1"/>
  <c r="T1092" i="3" l="1"/>
  <c r="U1092" i="3" l="1"/>
  <c r="V1092" i="3" l="1"/>
  <c r="W1092" i="3" l="1"/>
  <c r="X1092" i="3" l="1"/>
  <c r="Y1092" i="3" l="1"/>
  <c r="Z1092" i="3" l="1"/>
  <c r="AD1134" i="38" l="1"/>
  <c r="AA1092" i="3"/>
  <c r="AC1092" i="3" l="1"/>
  <c r="H1134" i="38"/>
  <c r="AE1134" i="38" s="1"/>
  <c r="AB1092" i="3"/>
  <c r="AI1134" i="38" l="1"/>
  <c r="AH1092" i="3" s="1"/>
  <c r="AD1092" i="3"/>
  <c r="H1092" i="3"/>
  <c r="C1093" i="3"/>
  <c r="D1093" i="3" l="1"/>
  <c r="E1093" i="3" l="1"/>
  <c r="F1093" i="3" l="1"/>
  <c r="I1093" i="3" l="1"/>
  <c r="AJ1135" i="38"/>
  <c r="AI1093" i="3" s="1"/>
  <c r="G1093" i="3"/>
  <c r="AJ1093" i="3" l="1"/>
  <c r="J1093" i="3"/>
  <c r="AK1093" i="3" l="1"/>
  <c r="K1093" i="3"/>
  <c r="L1093" i="3" l="1"/>
  <c r="M1093" i="3" l="1"/>
  <c r="N1093" i="3" l="1"/>
  <c r="AH1135" i="38" l="1"/>
  <c r="AG1093" i="3" s="1"/>
  <c r="AG1135" i="38"/>
  <c r="AF1093" i="3" s="1"/>
  <c r="O1093" i="3"/>
  <c r="P1093" i="3" l="1"/>
  <c r="Q1093" i="3" l="1"/>
  <c r="R1093" i="3" l="1"/>
  <c r="S1093" i="3" l="1"/>
  <c r="T1093" i="3" l="1"/>
  <c r="U1093" i="3" l="1"/>
  <c r="V1093" i="3" l="1"/>
  <c r="W1093" i="3" l="1"/>
  <c r="X1093" i="3" l="1"/>
  <c r="Y1093" i="3" l="1"/>
  <c r="Z1093" i="3" l="1"/>
  <c r="AD1135" i="38" l="1"/>
  <c r="AA1093" i="3"/>
  <c r="AC1093" i="3" l="1"/>
  <c r="H1135" i="38"/>
  <c r="AE1135" i="38" s="1"/>
  <c r="AB1093" i="3"/>
  <c r="AI1135" i="38" l="1"/>
  <c r="AH1093" i="3" s="1"/>
  <c r="AD1093" i="3"/>
  <c r="H1093" i="3"/>
  <c r="C1094" i="3"/>
  <c r="D1094" i="3" l="1"/>
  <c r="E1094" i="3" l="1"/>
  <c r="F1094" i="3" l="1"/>
  <c r="I1094" i="3" l="1"/>
  <c r="AJ1136" i="38"/>
  <c r="AI1094" i="3" s="1"/>
  <c r="G1094" i="3"/>
  <c r="AJ1094" i="3" l="1"/>
  <c r="J1094" i="3"/>
  <c r="AK1094" i="3" l="1"/>
  <c r="K1094" i="3"/>
  <c r="L1094" i="3" l="1"/>
  <c r="M1094" i="3" l="1"/>
  <c r="N1094" i="3" l="1"/>
  <c r="AG1136" i="38" l="1"/>
  <c r="AF1094" i="3" s="1"/>
  <c r="AH1136" i="38"/>
  <c r="AG1094" i="3" s="1"/>
  <c r="O1094" i="3"/>
  <c r="P1094" i="3" l="1"/>
  <c r="Q1094" i="3" l="1"/>
  <c r="R1094" i="3" l="1"/>
  <c r="S1094" i="3" l="1"/>
  <c r="T1094" i="3" l="1"/>
  <c r="U1094" i="3" l="1"/>
  <c r="V1094" i="3" l="1"/>
  <c r="W1094" i="3" l="1"/>
  <c r="X1094" i="3" l="1"/>
  <c r="Y1094" i="3" l="1"/>
  <c r="Z1094" i="3" l="1"/>
  <c r="AD1136" i="38" l="1"/>
  <c r="AA1094" i="3"/>
  <c r="AC1094" i="3" l="1"/>
  <c r="H1136" i="38"/>
  <c r="AE1136" i="38" s="1"/>
  <c r="AB1094" i="3"/>
  <c r="AI1136" i="38" l="1"/>
  <c r="AH1094" i="3" s="1"/>
  <c r="H1094" i="3"/>
  <c r="AD1094" i="3"/>
  <c r="C1095" i="3"/>
  <c r="D1095" i="3" l="1"/>
  <c r="E1095" i="3" l="1"/>
  <c r="F1095" i="3" l="1"/>
  <c r="I1095" i="3" l="1"/>
  <c r="AJ1137" i="38"/>
  <c r="AI1095" i="3" s="1"/>
  <c r="G1095" i="3"/>
  <c r="AJ1095" i="3" l="1"/>
  <c r="J1095" i="3"/>
  <c r="AK1095" i="3" l="1"/>
  <c r="K1095" i="3"/>
  <c r="L1095" i="3" l="1"/>
  <c r="M1095" i="3" l="1"/>
  <c r="N1095" i="3" l="1"/>
  <c r="AG1137" i="38" l="1"/>
  <c r="AF1095" i="3" s="1"/>
  <c r="AH1137" i="38"/>
  <c r="AG1095" i="3" s="1"/>
  <c r="O1095" i="3"/>
  <c r="P1095" i="3" l="1"/>
  <c r="Q1095" i="3" l="1"/>
  <c r="R1095" i="3" l="1"/>
  <c r="S1095" i="3" l="1"/>
  <c r="T1095" i="3" l="1"/>
  <c r="U1095" i="3" l="1"/>
  <c r="V1095" i="3" l="1"/>
  <c r="W1095" i="3" l="1"/>
  <c r="X1095" i="3" l="1"/>
  <c r="Y1095" i="3" l="1"/>
  <c r="Z1095" i="3" l="1"/>
  <c r="AD1137" i="38" l="1"/>
  <c r="AA1095" i="3"/>
  <c r="AC1095" i="3" l="1"/>
  <c r="H1137" i="38"/>
  <c r="AE1137" i="38" s="1"/>
  <c r="AB1095" i="3"/>
  <c r="AI1137" i="38" l="1"/>
  <c r="AH1095" i="3" s="1"/>
  <c r="H1095" i="3"/>
  <c r="AD1095" i="3"/>
  <c r="C1096" i="3"/>
  <c r="D1096" i="3" l="1"/>
  <c r="E1096" i="3" l="1"/>
  <c r="F1096" i="3" l="1"/>
  <c r="I1096" i="3" l="1"/>
  <c r="AJ1138" i="38"/>
  <c r="AI1096" i="3" s="1"/>
  <c r="G1096" i="3"/>
  <c r="AJ1096" i="3" l="1"/>
  <c r="J1096" i="3"/>
  <c r="AK1096" i="3" l="1"/>
  <c r="K1096" i="3"/>
  <c r="L1096" i="3" l="1"/>
  <c r="M1096" i="3" l="1"/>
  <c r="N1096" i="3" l="1"/>
  <c r="AH1138" i="38" l="1"/>
  <c r="AG1096" i="3" s="1"/>
  <c r="AG1138" i="38"/>
  <c r="AF1096" i="3" s="1"/>
  <c r="O1096" i="3"/>
  <c r="P1096" i="3" l="1"/>
  <c r="Q1096" i="3" l="1"/>
  <c r="R1096" i="3" l="1"/>
  <c r="S1096" i="3" l="1"/>
  <c r="T1096" i="3" l="1"/>
  <c r="U1096" i="3" l="1"/>
  <c r="V1096" i="3" l="1"/>
  <c r="W1096" i="3" l="1"/>
  <c r="X1096" i="3" l="1"/>
  <c r="Y1096" i="3" l="1"/>
  <c r="Z1096" i="3" l="1"/>
  <c r="AD1138" i="38" l="1"/>
  <c r="AA1096" i="3"/>
  <c r="AC1096" i="3" l="1"/>
  <c r="H1138" i="38"/>
  <c r="AE1138" i="38" s="1"/>
  <c r="AB1096" i="3"/>
  <c r="AI1138" i="38" l="1"/>
  <c r="AH1096" i="3" s="1"/>
  <c r="AD1096" i="3"/>
  <c r="H1096" i="3"/>
  <c r="C1097" i="3"/>
  <c r="D1097" i="3" l="1"/>
  <c r="E1097" i="3" l="1"/>
  <c r="F1097" i="3" l="1"/>
  <c r="I1097" i="3" l="1"/>
  <c r="AJ1139" i="38"/>
  <c r="AI1097" i="3" s="1"/>
  <c r="G1097" i="3"/>
  <c r="AJ1097" i="3" l="1"/>
  <c r="J1097" i="3"/>
  <c r="AK1097" i="3" l="1"/>
  <c r="K1097" i="3"/>
  <c r="L1097" i="3" l="1"/>
  <c r="M1097" i="3" l="1"/>
  <c r="N1097" i="3" l="1"/>
  <c r="AH1139" i="38" l="1"/>
  <c r="AG1097" i="3" s="1"/>
  <c r="AG1139" i="38"/>
  <c r="AF1097" i="3" s="1"/>
  <c r="O1097" i="3"/>
  <c r="P1097" i="3" l="1"/>
  <c r="Q1097" i="3" l="1"/>
  <c r="R1097" i="3" l="1"/>
  <c r="S1097" i="3" l="1"/>
  <c r="T1097" i="3" l="1"/>
  <c r="U1097" i="3" l="1"/>
  <c r="V1097" i="3" l="1"/>
  <c r="W1097" i="3" l="1"/>
  <c r="X1097" i="3" l="1"/>
  <c r="Y1097" i="3" l="1"/>
  <c r="Z1097" i="3" l="1"/>
  <c r="AD1139" i="38" l="1"/>
  <c r="AA1097" i="3"/>
  <c r="AC1097" i="3" l="1"/>
  <c r="H1139" i="38"/>
  <c r="AE1139" i="38" s="1"/>
  <c r="AB1097" i="3"/>
  <c r="AI1139" i="38" l="1"/>
  <c r="AH1097" i="3" s="1"/>
  <c r="H1097" i="3"/>
  <c r="AD1097" i="3"/>
  <c r="C1098" i="3"/>
  <c r="D1098" i="3" l="1"/>
  <c r="E1098" i="3" l="1"/>
  <c r="F1098" i="3" l="1"/>
  <c r="I1098" i="3" l="1"/>
  <c r="AJ1140" i="38"/>
  <c r="AI1098" i="3" s="1"/>
  <c r="G1098" i="3"/>
  <c r="AJ1098" i="3" l="1"/>
  <c r="J1098" i="3"/>
  <c r="AK1098" i="3" l="1"/>
  <c r="K1098" i="3"/>
  <c r="L1098" i="3" l="1"/>
  <c r="M1098" i="3" l="1"/>
  <c r="N1098" i="3" l="1"/>
  <c r="AH1140" i="38" l="1"/>
  <c r="AG1098" i="3" s="1"/>
  <c r="AG1140" i="38"/>
  <c r="AF1098" i="3" s="1"/>
  <c r="O1098" i="3"/>
  <c r="P1098" i="3" l="1"/>
  <c r="Q1098" i="3" l="1"/>
  <c r="R1098" i="3" l="1"/>
  <c r="S1098" i="3" l="1"/>
  <c r="T1098" i="3" l="1"/>
  <c r="U1098" i="3" l="1"/>
  <c r="V1098" i="3" l="1"/>
  <c r="W1098" i="3" l="1"/>
  <c r="X1098" i="3" l="1"/>
  <c r="Y1098" i="3" l="1"/>
  <c r="Z1098" i="3" l="1"/>
  <c r="AD1140" i="38" l="1"/>
  <c r="AA1098" i="3"/>
  <c r="AC1098" i="3" l="1"/>
  <c r="H1140" i="38"/>
  <c r="AE1140" i="38" s="1"/>
  <c r="AB1098" i="3"/>
  <c r="AI1140" i="38" l="1"/>
  <c r="AH1098" i="3" s="1"/>
  <c r="AD1098" i="3"/>
  <c r="H1098" i="3"/>
  <c r="C1099" i="3"/>
  <c r="D1099" i="3" l="1"/>
  <c r="E1099" i="3" l="1"/>
  <c r="F1099" i="3" l="1"/>
  <c r="I1099" i="3" l="1"/>
  <c r="AJ1141" i="38"/>
  <c r="AI1099" i="3" s="1"/>
  <c r="G1099" i="3"/>
  <c r="AJ1099" i="3" l="1"/>
  <c r="J1099" i="3"/>
  <c r="AK1099" i="3" l="1"/>
  <c r="K1099" i="3"/>
  <c r="L1099" i="3" l="1"/>
  <c r="M1099" i="3" l="1"/>
  <c r="N1099" i="3" l="1"/>
  <c r="AG1141" i="38" l="1"/>
  <c r="AF1099" i="3" s="1"/>
  <c r="AH1141" i="38"/>
  <c r="AG1099" i="3" s="1"/>
  <c r="O1099" i="3"/>
  <c r="P1099" i="3" l="1"/>
  <c r="Q1099" i="3" l="1"/>
  <c r="R1099" i="3" l="1"/>
  <c r="S1099" i="3" l="1"/>
  <c r="T1099" i="3" l="1"/>
  <c r="U1099" i="3" l="1"/>
  <c r="V1099" i="3" l="1"/>
  <c r="W1099" i="3" l="1"/>
  <c r="X1099" i="3" l="1"/>
  <c r="Y1099" i="3" l="1"/>
  <c r="Z1099" i="3" l="1"/>
  <c r="AD1141" i="38" l="1"/>
  <c r="AA1099" i="3"/>
  <c r="AC1099" i="3" l="1"/>
  <c r="H1141" i="38"/>
  <c r="AE1141" i="38" s="1"/>
  <c r="AB1099" i="3"/>
  <c r="AI1141" i="38" l="1"/>
  <c r="AH1099" i="3" s="1"/>
  <c r="H1099" i="3"/>
  <c r="AD1099" i="3"/>
  <c r="C1100" i="3"/>
  <c r="D1100" i="3" l="1"/>
  <c r="E1100" i="3" l="1"/>
  <c r="F1100" i="3" l="1"/>
  <c r="I1100" i="3" l="1"/>
  <c r="AJ1142" i="38"/>
  <c r="AI1100" i="3" s="1"/>
  <c r="G1100" i="3"/>
  <c r="AJ1100" i="3" l="1"/>
  <c r="J1100" i="3"/>
  <c r="AK1100" i="3" l="1"/>
  <c r="K1100" i="3"/>
  <c r="L1100" i="3" l="1"/>
  <c r="M1100" i="3" l="1"/>
  <c r="N1100" i="3" l="1"/>
  <c r="AH1142" i="38" l="1"/>
  <c r="AG1100" i="3" s="1"/>
  <c r="AG1142" i="38"/>
  <c r="AF1100" i="3" s="1"/>
  <c r="O1100" i="3"/>
  <c r="P1100" i="3" l="1"/>
  <c r="Q1100" i="3" l="1"/>
  <c r="R1100" i="3" l="1"/>
  <c r="S1100" i="3" l="1"/>
  <c r="T1100" i="3" l="1"/>
  <c r="U1100" i="3" l="1"/>
  <c r="V1100" i="3" l="1"/>
  <c r="W1100" i="3" l="1"/>
  <c r="X1100" i="3" l="1"/>
  <c r="Y1100" i="3" l="1"/>
  <c r="Z1100" i="3" l="1"/>
  <c r="AD1142" i="38" l="1"/>
  <c r="AA1100" i="3"/>
  <c r="AC1100" i="3" l="1"/>
  <c r="H1142" i="38"/>
  <c r="AE1142" i="38" s="1"/>
  <c r="AB1100" i="3"/>
  <c r="AI1142" i="38" l="1"/>
  <c r="AH1100" i="3" s="1"/>
  <c r="H1100" i="3"/>
  <c r="AD1100" i="3"/>
  <c r="C1101" i="3"/>
  <c r="D1101" i="3" l="1"/>
  <c r="E1101" i="3" l="1"/>
  <c r="F1101" i="3" l="1"/>
  <c r="I1101" i="3" l="1"/>
  <c r="AJ1143" i="38"/>
  <c r="AI1101" i="3" s="1"/>
  <c r="G1101" i="3"/>
  <c r="AJ1101" i="3" l="1"/>
  <c r="J1101" i="3"/>
  <c r="AK1101" i="3" l="1"/>
  <c r="K1101" i="3"/>
  <c r="L1101" i="3" l="1"/>
  <c r="M1101" i="3" l="1"/>
  <c r="N1101" i="3" l="1"/>
  <c r="AH1143" i="38" l="1"/>
  <c r="AG1101" i="3" s="1"/>
  <c r="AG1143" i="38"/>
  <c r="AF1101" i="3" s="1"/>
  <c r="O1101" i="3"/>
  <c r="P1101" i="3" l="1"/>
  <c r="Q1101" i="3" l="1"/>
  <c r="R1101" i="3" l="1"/>
  <c r="S1101" i="3" l="1"/>
  <c r="T1101" i="3" l="1"/>
  <c r="U1101" i="3" l="1"/>
  <c r="V1101" i="3" l="1"/>
  <c r="W1101" i="3" l="1"/>
  <c r="X1101" i="3" l="1"/>
  <c r="Y1101" i="3" l="1"/>
  <c r="Z1101" i="3" l="1"/>
  <c r="AD1143" i="38" l="1"/>
  <c r="AA1101" i="3"/>
  <c r="AC1101" i="3" l="1"/>
  <c r="H1143" i="38"/>
  <c r="AE1143" i="38" s="1"/>
  <c r="AB1101" i="3"/>
  <c r="AI1143" i="38" l="1"/>
  <c r="AH1101" i="3" s="1"/>
  <c r="H1101" i="3"/>
  <c r="AD1101" i="3"/>
  <c r="C1102" i="3"/>
  <c r="D1102" i="3" l="1"/>
  <c r="E1102" i="3" l="1"/>
  <c r="F1102" i="3" l="1"/>
  <c r="I1102" i="3" l="1"/>
  <c r="AJ1144" i="38"/>
  <c r="AI1102" i="3" s="1"/>
  <c r="G1102" i="3"/>
  <c r="AJ1102" i="3" l="1"/>
  <c r="J1102" i="3"/>
  <c r="AK1102" i="3" l="1"/>
  <c r="K1102" i="3"/>
  <c r="L1102" i="3" l="1"/>
  <c r="M1102" i="3" l="1"/>
  <c r="N1102" i="3" l="1"/>
  <c r="AG1144" i="38" l="1"/>
  <c r="AF1102" i="3" s="1"/>
  <c r="AH1144" i="38"/>
  <c r="AG1102" i="3" s="1"/>
  <c r="O1102" i="3"/>
  <c r="P1102" i="3" l="1"/>
  <c r="Q1102" i="3" l="1"/>
  <c r="R1102" i="3" l="1"/>
  <c r="S1102" i="3" l="1"/>
  <c r="T1102" i="3" l="1"/>
  <c r="U1102" i="3" l="1"/>
  <c r="V1102" i="3" l="1"/>
  <c r="W1102" i="3" l="1"/>
  <c r="X1102" i="3" l="1"/>
  <c r="Y1102" i="3" l="1"/>
  <c r="Z1102" i="3" l="1"/>
  <c r="AD1144" i="38" l="1"/>
  <c r="AA1102" i="3"/>
  <c r="AC1102" i="3" l="1"/>
  <c r="H1144" i="38"/>
  <c r="AE1144" i="38" s="1"/>
  <c r="AB1102" i="3"/>
  <c r="AI1144" i="38" l="1"/>
  <c r="AH1102" i="3" s="1"/>
  <c r="AD1102" i="3"/>
  <c r="H1102" i="3"/>
  <c r="C1103" i="3"/>
  <c r="D1103" i="3" l="1"/>
  <c r="E1103" i="3" l="1"/>
  <c r="F1103" i="3" l="1"/>
  <c r="I1103" i="3" l="1"/>
  <c r="AJ1145" i="38"/>
  <c r="AI1103" i="3" s="1"/>
  <c r="G1103" i="3"/>
  <c r="AJ1103" i="3" l="1"/>
  <c r="J1103" i="3"/>
  <c r="AK1103" i="3" l="1"/>
  <c r="K1103" i="3"/>
  <c r="L1103" i="3" l="1"/>
  <c r="M1103" i="3" l="1"/>
  <c r="N1103" i="3" l="1"/>
  <c r="AG1145" i="38" l="1"/>
  <c r="AF1103" i="3" s="1"/>
  <c r="AH1145" i="38"/>
  <c r="AG1103" i="3" s="1"/>
  <c r="O1103" i="3"/>
  <c r="P1103" i="3" l="1"/>
  <c r="Q1103" i="3" l="1"/>
  <c r="R1103" i="3" l="1"/>
  <c r="S1103" i="3" l="1"/>
  <c r="T1103" i="3" l="1"/>
  <c r="U1103" i="3" l="1"/>
  <c r="V1103" i="3" l="1"/>
  <c r="W1103" i="3" l="1"/>
  <c r="X1103" i="3" l="1"/>
  <c r="Y1103" i="3" l="1"/>
  <c r="Z1103" i="3" l="1"/>
  <c r="AD1145" i="38" l="1"/>
  <c r="AA1103" i="3"/>
  <c r="AC1103" i="3" l="1"/>
  <c r="H1145" i="38"/>
  <c r="AE1145" i="38" s="1"/>
  <c r="AB1103" i="3"/>
  <c r="AI1145" i="38" l="1"/>
  <c r="AH1103" i="3" s="1"/>
  <c r="H1103" i="3"/>
  <c r="AD1103" i="3"/>
  <c r="C1104" i="3"/>
  <c r="D1104" i="3" l="1"/>
  <c r="E1104" i="3" l="1"/>
  <c r="F1104" i="3" l="1"/>
  <c r="I1104" i="3" l="1"/>
  <c r="AJ1146" i="38"/>
  <c r="AI1104" i="3" s="1"/>
  <c r="G1104" i="3"/>
  <c r="AJ1104" i="3" l="1"/>
  <c r="J1104" i="3"/>
  <c r="AK1104" i="3" l="1"/>
  <c r="K1104" i="3"/>
  <c r="L1104" i="3" l="1"/>
  <c r="M1104" i="3" l="1"/>
  <c r="N1104" i="3" l="1"/>
  <c r="AH1146" i="38" l="1"/>
  <c r="AG1104" i="3" s="1"/>
  <c r="AG1146" i="38"/>
  <c r="AF1104" i="3" s="1"/>
  <c r="O1104" i="3"/>
  <c r="P1104" i="3" l="1"/>
  <c r="Q1104" i="3" l="1"/>
  <c r="R1104" i="3" l="1"/>
  <c r="S1104" i="3" l="1"/>
  <c r="T1104" i="3" l="1"/>
  <c r="U1104" i="3" l="1"/>
  <c r="V1104" i="3" l="1"/>
  <c r="W1104" i="3" l="1"/>
  <c r="X1104" i="3" l="1"/>
  <c r="Y1104" i="3" l="1"/>
  <c r="Z1104" i="3" l="1"/>
  <c r="AD1146" i="38" l="1"/>
  <c r="AA1104" i="3"/>
  <c r="AC1104" i="3" l="1"/>
  <c r="H1146" i="38"/>
  <c r="AE1146" i="38" s="1"/>
  <c r="AB1104" i="3"/>
  <c r="AI1146" i="38" l="1"/>
  <c r="AH1104" i="3" s="1"/>
  <c r="H1104" i="3"/>
  <c r="AD1104" i="3"/>
  <c r="C1105" i="3"/>
  <c r="D1105" i="3" l="1"/>
  <c r="E1105" i="3" l="1"/>
  <c r="F1105" i="3" l="1"/>
  <c r="I1105" i="3" l="1"/>
  <c r="AJ1147" i="38"/>
  <c r="AI1105" i="3" s="1"/>
  <c r="G1105" i="3"/>
  <c r="AJ1105" i="3" l="1"/>
  <c r="J1105" i="3"/>
  <c r="AK1105" i="3" l="1"/>
  <c r="K1105" i="3"/>
  <c r="L1105" i="3" l="1"/>
  <c r="M1105" i="3" l="1"/>
  <c r="N1105" i="3" l="1"/>
  <c r="AH1147" i="38" l="1"/>
  <c r="AG1105" i="3" s="1"/>
  <c r="AG1147" i="38"/>
  <c r="AF1105" i="3" s="1"/>
  <c r="O1105" i="3"/>
  <c r="P1105" i="3" l="1"/>
  <c r="Q1105" i="3" l="1"/>
  <c r="R1105" i="3" l="1"/>
  <c r="S1105" i="3" l="1"/>
  <c r="T1105" i="3" l="1"/>
  <c r="U1105" i="3" l="1"/>
  <c r="V1105" i="3" l="1"/>
  <c r="W1105" i="3" l="1"/>
  <c r="X1105" i="3" l="1"/>
  <c r="Y1105" i="3" l="1"/>
  <c r="Z1105" i="3" l="1"/>
  <c r="AD1147" i="38" l="1"/>
  <c r="AA1105" i="3"/>
  <c r="AC1105" i="3" l="1"/>
  <c r="H1147" i="38"/>
  <c r="AE1147" i="38" s="1"/>
  <c r="AB1105" i="3"/>
  <c r="AI1147" i="38" l="1"/>
  <c r="AH1105" i="3" s="1"/>
  <c r="H1105" i="3"/>
  <c r="AD1105" i="3"/>
  <c r="C1106" i="3"/>
  <c r="D1106" i="3" l="1"/>
  <c r="E1106" i="3" l="1"/>
  <c r="F1106" i="3" l="1"/>
  <c r="I1106" i="3" l="1"/>
  <c r="AJ1148" i="38"/>
  <c r="AI1106" i="3" s="1"/>
  <c r="G1106" i="3"/>
  <c r="AJ1106" i="3" l="1"/>
  <c r="J1106" i="3"/>
  <c r="AK1106" i="3" l="1"/>
  <c r="K1106" i="3"/>
  <c r="L1106" i="3" l="1"/>
  <c r="M1106" i="3" l="1"/>
  <c r="N1106" i="3" l="1"/>
  <c r="AH1148" i="38" l="1"/>
  <c r="AG1106" i="3" s="1"/>
  <c r="AG1148" i="38"/>
  <c r="AF1106" i="3" s="1"/>
  <c r="O1106" i="3"/>
  <c r="P1106" i="3" l="1"/>
  <c r="Q1106" i="3" l="1"/>
  <c r="R1106" i="3" l="1"/>
  <c r="S1106" i="3" l="1"/>
  <c r="T1106" i="3" l="1"/>
  <c r="U1106" i="3" l="1"/>
  <c r="V1106" i="3" l="1"/>
  <c r="W1106" i="3" l="1"/>
  <c r="X1106" i="3" l="1"/>
  <c r="Y1106" i="3" l="1"/>
  <c r="Z1106" i="3" l="1"/>
  <c r="AD1148" i="38" l="1"/>
  <c r="AA1106" i="3"/>
  <c r="AC1106" i="3" l="1"/>
  <c r="H1148" i="38"/>
  <c r="AE1148" i="38" s="1"/>
  <c r="AB1106" i="3"/>
  <c r="AI1148" i="38" l="1"/>
  <c r="AH1106" i="3" s="1"/>
  <c r="H1106" i="3"/>
  <c r="AD1106" i="3"/>
  <c r="C1107" i="3"/>
  <c r="D1107" i="3" l="1"/>
  <c r="E1107" i="3" l="1"/>
  <c r="F1107" i="3" l="1"/>
  <c r="I1107" i="3" l="1"/>
  <c r="AJ1149" i="38"/>
  <c r="AI1107" i="3" s="1"/>
  <c r="G1107" i="3"/>
  <c r="AJ1107" i="3" l="1"/>
  <c r="J1107" i="3"/>
  <c r="AK1107" i="3" l="1"/>
  <c r="K1107" i="3"/>
  <c r="L1107" i="3" l="1"/>
  <c r="M1107" i="3" l="1"/>
  <c r="N1107" i="3" l="1"/>
  <c r="AG1149" i="38" l="1"/>
  <c r="AF1107" i="3" s="1"/>
  <c r="AH1149" i="38"/>
  <c r="AG1107" i="3" s="1"/>
  <c r="O1107" i="3"/>
  <c r="P1107" i="3" l="1"/>
  <c r="Q1107" i="3" l="1"/>
  <c r="R1107" i="3" l="1"/>
  <c r="S1107" i="3" l="1"/>
  <c r="T1107" i="3" l="1"/>
  <c r="U1107" i="3" l="1"/>
  <c r="V1107" i="3" l="1"/>
  <c r="W1107" i="3" l="1"/>
  <c r="X1107" i="3" l="1"/>
  <c r="Y1107" i="3" l="1"/>
  <c r="Z1107" i="3" l="1"/>
  <c r="AD1149" i="38" l="1"/>
  <c r="AA1107" i="3"/>
  <c r="AC1107" i="3" l="1"/>
  <c r="H1149" i="38"/>
  <c r="AE1149" i="38" s="1"/>
  <c r="AB1107" i="3"/>
  <c r="AI1149" i="38" l="1"/>
  <c r="AH1107" i="3" s="1"/>
  <c r="AD1107" i="3"/>
  <c r="H1107" i="3"/>
  <c r="C1108" i="3"/>
  <c r="D1108" i="3" l="1"/>
  <c r="E1108" i="3" l="1"/>
  <c r="F1108" i="3" l="1"/>
  <c r="I1108" i="3" l="1"/>
  <c r="AJ1150" i="38"/>
  <c r="AI1108" i="3" s="1"/>
  <c r="G1108" i="3"/>
  <c r="AJ1108" i="3" l="1"/>
  <c r="J1108" i="3"/>
  <c r="AK1108" i="3" l="1"/>
  <c r="K1108" i="3"/>
  <c r="L1108" i="3" l="1"/>
  <c r="M1108" i="3" l="1"/>
  <c r="N1108" i="3" l="1"/>
  <c r="AH1150" i="38" l="1"/>
  <c r="AG1108" i="3" s="1"/>
  <c r="O1108" i="3"/>
  <c r="AG1150" i="38" l="1"/>
  <c r="AF1108" i="3" s="1"/>
  <c r="P1108" i="3"/>
  <c r="Q1108" i="3" l="1"/>
  <c r="R1108" i="3" l="1"/>
  <c r="S1108" i="3" l="1"/>
  <c r="T1108" i="3" l="1"/>
  <c r="U1108" i="3" l="1"/>
  <c r="V1108" i="3" l="1"/>
  <c r="W1108" i="3" l="1"/>
  <c r="X1108" i="3" l="1"/>
  <c r="Y1108" i="3" l="1"/>
  <c r="Z1108" i="3" l="1"/>
  <c r="AD1150" i="38" l="1"/>
  <c r="AA1108" i="3"/>
  <c r="AC1108" i="3" l="1"/>
  <c r="H1150" i="38"/>
  <c r="AE1150" i="38" s="1"/>
  <c r="AB1108" i="3"/>
  <c r="AI1150" i="38" l="1"/>
  <c r="AH1108" i="3" s="1"/>
  <c r="AD1108" i="3"/>
  <c r="H1108" i="3"/>
  <c r="C1109" i="3"/>
  <c r="D1109" i="3" l="1"/>
  <c r="E1109" i="3" l="1"/>
  <c r="F1109" i="3" l="1"/>
  <c r="I1109" i="3" l="1"/>
  <c r="AJ1151" i="38"/>
  <c r="AI1109" i="3" s="1"/>
  <c r="G1109" i="3"/>
  <c r="AJ1109" i="3" l="1"/>
  <c r="J1109" i="3"/>
  <c r="AK1109" i="3" l="1"/>
  <c r="K1109" i="3"/>
  <c r="L1109" i="3" l="1"/>
  <c r="M1109" i="3" l="1"/>
  <c r="N1109" i="3" l="1"/>
  <c r="AH1151" i="38" l="1"/>
  <c r="AG1109" i="3" s="1"/>
  <c r="AG1151" i="38"/>
  <c r="AF1109" i="3" s="1"/>
  <c r="O1109" i="3"/>
  <c r="P1109" i="3" l="1"/>
  <c r="Q1109" i="3" l="1"/>
  <c r="R1109" i="3" l="1"/>
  <c r="S1109" i="3" l="1"/>
  <c r="T1109" i="3" l="1"/>
  <c r="U1109" i="3" l="1"/>
  <c r="V1109" i="3" l="1"/>
  <c r="W1109" i="3" l="1"/>
  <c r="X1109" i="3" l="1"/>
  <c r="Y1109" i="3" l="1"/>
  <c r="Z1109" i="3" l="1"/>
  <c r="AD1151" i="38" l="1"/>
  <c r="AA1109" i="3"/>
  <c r="AC1109" i="3" l="1"/>
  <c r="H1151" i="38"/>
  <c r="AE1151" i="38" s="1"/>
  <c r="AB1109" i="3"/>
  <c r="AI1151" i="38" l="1"/>
  <c r="AH1109" i="3" s="1"/>
  <c r="H1109" i="3"/>
  <c r="AD1109" i="3"/>
  <c r="C1110" i="3"/>
  <c r="D1110" i="3" l="1"/>
  <c r="E1110" i="3" l="1"/>
  <c r="F1110" i="3" l="1"/>
  <c r="I1110" i="3" l="1"/>
  <c r="AJ1152" i="38"/>
  <c r="AI1110" i="3" s="1"/>
  <c r="G1110" i="3"/>
  <c r="AJ1110" i="3" l="1"/>
  <c r="J1110" i="3"/>
  <c r="AK1110" i="3" l="1"/>
  <c r="K1110" i="3"/>
  <c r="L1110" i="3" l="1"/>
  <c r="M1110" i="3" l="1"/>
  <c r="N1110" i="3" l="1"/>
  <c r="AG1152" i="38" l="1"/>
  <c r="AF1110" i="3" s="1"/>
  <c r="AH1152" i="38"/>
  <c r="AG1110" i="3" s="1"/>
  <c r="O1110" i="3"/>
  <c r="P1110" i="3" l="1"/>
  <c r="Q1110" i="3" l="1"/>
  <c r="R1110" i="3" l="1"/>
  <c r="S1110" i="3" l="1"/>
  <c r="T1110" i="3" l="1"/>
  <c r="U1110" i="3" l="1"/>
  <c r="V1110" i="3" l="1"/>
  <c r="W1110" i="3" l="1"/>
  <c r="X1110" i="3" l="1"/>
  <c r="Y1110" i="3" l="1"/>
  <c r="Z1110" i="3" l="1"/>
  <c r="AD1152" i="38" l="1"/>
  <c r="AA1110" i="3"/>
  <c r="AC1110" i="3" l="1"/>
  <c r="H1152" i="38"/>
  <c r="AE1152" i="38" s="1"/>
  <c r="AB1110" i="3"/>
  <c r="AI1152" i="38" l="1"/>
  <c r="AH1110" i="3" s="1"/>
  <c r="AD1110" i="3"/>
  <c r="H1110" i="3"/>
  <c r="C1111" i="3"/>
  <c r="D1111" i="3" l="1"/>
  <c r="E1111" i="3" l="1"/>
  <c r="F1111" i="3" l="1"/>
  <c r="AJ1153" i="38" l="1"/>
  <c r="AI1111" i="3" s="1"/>
  <c r="G1111" i="3"/>
  <c r="I1111" i="3"/>
  <c r="AJ1111" i="3" l="1"/>
  <c r="J1111" i="3"/>
  <c r="AK1111" i="3" l="1"/>
  <c r="K1111" i="3"/>
  <c r="L1111" i="3" l="1"/>
  <c r="M1111" i="3" l="1"/>
  <c r="N1111" i="3" l="1"/>
  <c r="AG1153" i="38" l="1"/>
  <c r="AF1111" i="3" s="1"/>
  <c r="AH1153" i="38"/>
  <c r="AG1111" i="3" s="1"/>
  <c r="O1111" i="3"/>
  <c r="P1111" i="3" l="1"/>
  <c r="Q1111" i="3" l="1"/>
  <c r="R1111" i="3" l="1"/>
  <c r="S1111" i="3" l="1"/>
  <c r="T1111" i="3" l="1"/>
  <c r="U1111" i="3" l="1"/>
  <c r="V1111" i="3" l="1"/>
  <c r="W1111" i="3" l="1"/>
  <c r="X1111" i="3" l="1"/>
  <c r="Y1111" i="3" l="1"/>
  <c r="Z1111" i="3" l="1"/>
  <c r="AD1153" i="38" l="1"/>
  <c r="AA1111" i="3"/>
  <c r="AC1111" i="3" l="1"/>
  <c r="H1153" i="38"/>
  <c r="AE1153" i="38" s="1"/>
  <c r="AB1111" i="3"/>
  <c r="AI1153" i="38" l="1"/>
  <c r="AH1111" i="3" s="1"/>
  <c r="AD1111" i="3"/>
  <c r="H1111" i="3"/>
  <c r="C1112" i="3"/>
  <c r="D1112" i="3" l="1"/>
  <c r="E1112" i="3" l="1"/>
  <c r="F1112" i="3" l="1"/>
  <c r="I1112" i="3" l="1"/>
  <c r="AJ1154" i="38"/>
  <c r="AI1112" i="3" s="1"/>
  <c r="G1112" i="3"/>
  <c r="AJ1112" i="3" l="1"/>
  <c r="J1112" i="3"/>
  <c r="AK1112" i="3" l="1"/>
  <c r="K1112" i="3"/>
  <c r="L1112" i="3" l="1"/>
  <c r="M1112" i="3" l="1"/>
  <c r="N1112" i="3" l="1"/>
  <c r="AH1154" i="38" l="1"/>
  <c r="AG1112" i="3" s="1"/>
  <c r="AG1154" i="38"/>
  <c r="AF1112" i="3" s="1"/>
  <c r="O1112" i="3"/>
  <c r="P1112" i="3" l="1"/>
  <c r="Q1112" i="3" l="1"/>
  <c r="R1112" i="3" l="1"/>
  <c r="S1112" i="3" l="1"/>
  <c r="T1112" i="3" l="1"/>
  <c r="U1112" i="3" l="1"/>
  <c r="V1112" i="3" l="1"/>
  <c r="W1112" i="3" l="1"/>
  <c r="X1112" i="3" l="1"/>
  <c r="Y1112" i="3" l="1"/>
  <c r="Z1112" i="3" l="1"/>
  <c r="AD1154" i="38" l="1"/>
  <c r="AA1112" i="3"/>
  <c r="AC1112" i="3" l="1"/>
  <c r="H1154" i="38"/>
  <c r="AE1154" i="38" s="1"/>
  <c r="AB1112" i="3"/>
  <c r="AI1154" i="38" l="1"/>
  <c r="AH1112" i="3" s="1"/>
  <c r="H1112" i="3"/>
  <c r="AD1112" i="3"/>
  <c r="C1113" i="3"/>
  <c r="D1113" i="3" l="1"/>
  <c r="E1113" i="3" l="1"/>
  <c r="F1113" i="3" l="1"/>
  <c r="I1113" i="3" l="1"/>
  <c r="AJ1155" i="38"/>
  <c r="AI1113" i="3" s="1"/>
  <c r="G1113" i="3"/>
  <c r="AJ1113" i="3" l="1"/>
  <c r="J1113" i="3"/>
  <c r="AK1113" i="3" l="1"/>
  <c r="K1113" i="3"/>
  <c r="L1113" i="3" l="1"/>
  <c r="M1113" i="3" l="1"/>
  <c r="N1113" i="3" l="1"/>
  <c r="AH1155" i="38" l="1"/>
  <c r="AG1113" i="3" s="1"/>
  <c r="AG1155" i="38"/>
  <c r="AF1113" i="3" s="1"/>
  <c r="O1113" i="3"/>
  <c r="P1113" i="3" l="1"/>
  <c r="Q1113" i="3" l="1"/>
  <c r="R1113" i="3" l="1"/>
  <c r="S1113" i="3" l="1"/>
  <c r="T1113" i="3" l="1"/>
  <c r="U1113" i="3" l="1"/>
  <c r="V1113" i="3" l="1"/>
  <c r="W1113" i="3" l="1"/>
  <c r="X1113" i="3" l="1"/>
  <c r="Y1113" i="3" l="1"/>
  <c r="Z1113" i="3" l="1"/>
  <c r="AD1155" i="38" l="1"/>
  <c r="AA1113" i="3"/>
  <c r="AC1113" i="3" l="1"/>
  <c r="H1155" i="38"/>
  <c r="AE1155" i="38" s="1"/>
  <c r="AB1113" i="3"/>
  <c r="AI1155" i="38" l="1"/>
  <c r="AH1113" i="3" s="1"/>
  <c r="AD1113" i="3"/>
  <c r="H1113" i="3"/>
  <c r="C1114" i="3"/>
  <c r="D1114" i="3" l="1"/>
  <c r="E1114" i="3" l="1"/>
  <c r="F1114" i="3" l="1"/>
  <c r="I1114" i="3" l="1"/>
  <c r="AJ1156" i="38"/>
  <c r="AI1114" i="3" s="1"/>
  <c r="G1114" i="3"/>
  <c r="AJ1114" i="3" l="1"/>
  <c r="J1114" i="3"/>
  <c r="AK1114" i="3" l="1"/>
  <c r="K1114" i="3"/>
  <c r="L1114" i="3" l="1"/>
  <c r="M1114" i="3" l="1"/>
  <c r="N1114" i="3" l="1"/>
  <c r="AH1156" i="38" l="1"/>
  <c r="AG1114" i="3" s="1"/>
  <c r="AG1156" i="38"/>
  <c r="AF1114" i="3" s="1"/>
  <c r="O1114" i="3"/>
  <c r="P1114" i="3" l="1"/>
  <c r="Q1114" i="3" l="1"/>
  <c r="R1114" i="3" l="1"/>
  <c r="S1114" i="3" l="1"/>
  <c r="T1114" i="3" l="1"/>
  <c r="U1114" i="3" l="1"/>
  <c r="V1114" i="3" l="1"/>
  <c r="W1114" i="3" l="1"/>
  <c r="X1114" i="3" l="1"/>
  <c r="Y1114" i="3" l="1"/>
  <c r="Z1114" i="3" l="1"/>
  <c r="AD1156" i="38" l="1"/>
  <c r="AA1114" i="3"/>
  <c r="AC1114" i="3" l="1"/>
  <c r="H1156" i="38"/>
  <c r="AE1156" i="38" s="1"/>
  <c r="AB1114" i="3"/>
  <c r="AI1156" i="38" l="1"/>
  <c r="AH1114" i="3" s="1"/>
  <c r="AD1114" i="3"/>
  <c r="H1114" i="3"/>
  <c r="C1115" i="3"/>
  <c r="D1115" i="3" l="1"/>
  <c r="E1115" i="3" l="1"/>
  <c r="F1115" i="3" l="1"/>
  <c r="I1115" i="3" l="1"/>
  <c r="AJ1157" i="38"/>
  <c r="AI1115" i="3" s="1"/>
  <c r="G1115" i="3"/>
  <c r="AJ1115" i="3" l="1"/>
  <c r="J1115" i="3"/>
  <c r="AK1115" i="3" l="1"/>
  <c r="K1115" i="3"/>
  <c r="L1115" i="3" l="1"/>
  <c r="M1115" i="3" l="1"/>
  <c r="N1115" i="3" l="1"/>
  <c r="AG1157" i="38" l="1"/>
  <c r="AF1115" i="3" s="1"/>
  <c r="AH1157" i="38"/>
  <c r="AG1115" i="3" s="1"/>
  <c r="O1115" i="3"/>
  <c r="P1115" i="3" l="1"/>
  <c r="Q1115" i="3" l="1"/>
  <c r="R1115" i="3" l="1"/>
  <c r="S1115" i="3" l="1"/>
  <c r="T1115" i="3" l="1"/>
  <c r="U1115" i="3" l="1"/>
  <c r="V1115" i="3" l="1"/>
  <c r="W1115" i="3" l="1"/>
  <c r="X1115" i="3" l="1"/>
  <c r="Y1115" i="3" l="1"/>
  <c r="Z1115" i="3" l="1"/>
  <c r="AD1157" i="38" l="1"/>
  <c r="AA1115" i="3"/>
  <c r="AC1115" i="3" l="1"/>
  <c r="H1157" i="38"/>
  <c r="AE1157" i="38" s="1"/>
  <c r="AB1115" i="3"/>
  <c r="AI1157" i="38" l="1"/>
  <c r="AH1115" i="3" s="1"/>
  <c r="AD1115" i="3"/>
  <c r="H1115" i="3"/>
  <c r="C1116" i="3"/>
  <c r="D1116" i="3" l="1"/>
  <c r="E1116" i="3" l="1"/>
  <c r="F1116" i="3" l="1"/>
  <c r="I1116" i="3" l="1"/>
  <c r="AJ1158" i="38"/>
  <c r="AI1116" i="3" s="1"/>
  <c r="G1116" i="3"/>
  <c r="AJ1116" i="3" l="1"/>
  <c r="J1116" i="3"/>
  <c r="AK1116" i="3" l="1"/>
  <c r="K1116" i="3"/>
  <c r="L1116" i="3" l="1"/>
  <c r="M1116" i="3" l="1"/>
  <c r="N1116" i="3" l="1"/>
  <c r="AH1158" i="38" l="1"/>
  <c r="AG1116" i="3" s="1"/>
  <c r="AG1158" i="38"/>
  <c r="AF1116" i="3" s="1"/>
  <c r="O1116" i="3"/>
  <c r="P1116" i="3" l="1"/>
  <c r="Q1116" i="3" l="1"/>
  <c r="R1116" i="3" l="1"/>
  <c r="S1116" i="3" l="1"/>
  <c r="T1116" i="3" l="1"/>
  <c r="U1116" i="3" l="1"/>
  <c r="V1116" i="3" l="1"/>
  <c r="W1116" i="3" l="1"/>
  <c r="X1116" i="3" l="1"/>
  <c r="Y1116" i="3" l="1"/>
  <c r="Z1116" i="3" l="1"/>
  <c r="AD1158" i="38" l="1"/>
  <c r="AA1116" i="3"/>
  <c r="AC1116" i="3" l="1"/>
  <c r="H1158" i="38"/>
  <c r="AE1158" i="38" s="1"/>
  <c r="AB1116" i="3"/>
  <c r="AI1158" i="38" l="1"/>
  <c r="AH1116" i="3" s="1"/>
  <c r="AD1116" i="3"/>
  <c r="H1116" i="3"/>
  <c r="C1117" i="3"/>
  <c r="D1117" i="3" l="1"/>
  <c r="E1117" i="3" l="1"/>
  <c r="F1117" i="3" l="1"/>
  <c r="I1117" i="3" l="1"/>
  <c r="AJ1159" i="38"/>
  <c r="AI1117" i="3" s="1"/>
  <c r="G1117" i="3"/>
  <c r="AJ1117" i="3" l="1"/>
  <c r="J1117" i="3"/>
  <c r="AK1117" i="3" l="1"/>
  <c r="K1117" i="3"/>
  <c r="L1117" i="3" l="1"/>
  <c r="M1117" i="3" l="1"/>
  <c r="N1117" i="3" l="1"/>
  <c r="AH1159" i="38" l="1"/>
  <c r="AG1117" i="3" s="1"/>
  <c r="AG1159" i="38"/>
  <c r="AF1117" i="3" s="1"/>
  <c r="O1117" i="3"/>
  <c r="P1117" i="3" l="1"/>
  <c r="Q1117" i="3" l="1"/>
  <c r="R1117" i="3" l="1"/>
  <c r="S1117" i="3" l="1"/>
  <c r="T1117" i="3" l="1"/>
  <c r="U1117" i="3" l="1"/>
  <c r="V1117" i="3" l="1"/>
  <c r="W1117" i="3" l="1"/>
  <c r="X1117" i="3" l="1"/>
  <c r="Y1117" i="3" l="1"/>
  <c r="Z1117" i="3" l="1"/>
  <c r="AD1159" i="38" l="1"/>
  <c r="AA1117" i="3"/>
  <c r="AC1117" i="3" l="1"/>
  <c r="H1159" i="38"/>
  <c r="AE1159" i="38" s="1"/>
  <c r="AB1117" i="3"/>
  <c r="AI1159" i="38" l="1"/>
  <c r="AH1117" i="3" s="1"/>
  <c r="AD1117" i="3"/>
  <c r="H1117" i="3"/>
  <c r="C1118" i="3"/>
  <c r="D1118" i="3" l="1"/>
  <c r="E1118" i="3" l="1"/>
  <c r="F1118" i="3" l="1"/>
  <c r="I1118" i="3" l="1"/>
  <c r="AJ1160" i="38"/>
  <c r="AI1118" i="3" s="1"/>
  <c r="G1118" i="3"/>
  <c r="AJ1118" i="3" l="1"/>
  <c r="J1118" i="3"/>
  <c r="AK1118" i="3" l="1"/>
  <c r="K1118" i="3"/>
  <c r="L1118" i="3" l="1"/>
  <c r="M1118" i="3" l="1"/>
  <c r="N1118" i="3" l="1"/>
  <c r="AH1160" i="38" l="1"/>
  <c r="AG1118" i="3" s="1"/>
  <c r="AG1160" i="38"/>
  <c r="AF1118" i="3" s="1"/>
  <c r="O1118" i="3"/>
  <c r="P1118" i="3" l="1"/>
  <c r="Q1118" i="3" l="1"/>
  <c r="R1118" i="3" l="1"/>
  <c r="S1118" i="3" l="1"/>
  <c r="T1118" i="3" l="1"/>
  <c r="U1118" i="3" l="1"/>
  <c r="V1118" i="3" l="1"/>
  <c r="W1118" i="3" l="1"/>
  <c r="X1118" i="3" l="1"/>
  <c r="Y1118" i="3" l="1"/>
  <c r="Z1118" i="3" l="1"/>
  <c r="AD1160" i="38" l="1"/>
  <c r="AA1118" i="3"/>
  <c r="AC1118" i="3" l="1"/>
  <c r="H1160" i="38"/>
  <c r="AE1160" i="38" s="1"/>
  <c r="AB1118" i="3"/>
  <c r="AI1160" i="38" l="1"/>
  <c r="AH1118" i="3" s="1"/>
  <c r="H1118" i="3"/>
  <c r="AD1118" i="3"/>
  <c r="C1119" i="3"/>
  <c r="D1119" i="3" l="1"/>
  <c r="E1119" i="3" l="1"/>
  <c r="F1119" i="3" l="1"/>
  <c r="I1119" i="3" l="1"/>
  <c r="AJ1161" i="38"/>
  <c r="AI1119" i="3" s="1"/>
  <c r="G1119" i="3"/>
  <c r="AJ1119" i="3" l="1"/>
  <c r="J1119" i="3"/>
  <c r="AK1119" i="3" l="1"/>
  <c r="K1119" i="3"/>
  <c r="L1119" i="3" l="1"/>
  <c r="M1119" i="3" l="1"/>
  <c r="N1119" i="3" l="1"/>
  <c r="AG1161" i="38" l="1"/>
  <c r="AF1119" i="3" s="1"/>
  <c r="AH1161" i="38"/>
  <c r="AG1119" i="3" s="1"/>
  <c r="O1119" i="3"/>
  <c r="P1119" i="3" l="1"/>
  <c r="Q1119" i="3" l="1"/>
  <c r="R1119" i="3" l="1"/>
  <c r="S1119" i="3" l="1"/>
  <c r="T1119" i="3" l="1"/>
  <c r="U1119" i="3" l="1"/>
  <c r="V1119" i="3" l="1"/>
  <c r="W1119" i="3" l="1"/>
  <c r="X1119" i="3" l="1"/>
  <c r="Y1119" i="3" l="1"/>
  <c r="Z1119" i="3" l="1"/>
  <c r="AD1161" i="38" l="1"/>
  <c r="AA1119" i="3"/>
  <c r="AC1119" i="3" l="1"/>
  <c r="H1161" i="38"/>
  <c r="AE1161" i="38" s="1"/>
  <c r="AB1119" i="3"/>
  <c r="AI1161" i="38" l="1"/>
  <c r="AH1119" i="3" s="1"/>
  <c r="H1119" i="3"/>
  <c r="AD1119" i="3"/>
  <c r="C1120" i="3"/>
  <c r="D1120" i="3" l="1"/>
  <c r="E1120" i="3" l="1"/>
  <c r="F1120" i="3" l="1"/>
  <c r="I1120" i="3" l="1"/>
  <c r="AJ1162" i="38"/>
  <c r="AI1120" i="3" s="1"/>
  <c r="G1120" i="3"/>
  <c r="AJ1120" i="3" l="1"/>
  <c r="J1120" i="3"/>
  <c r="AK1120" i="3" l="1"/>
  <c r="K1120" i="3"/>
  <c r="L1120" i="3" l="1"/>
  <c r="M1120" i="3" l="1"/>
  <c r="N1120" i="3" l="1"/>
  <c r="AH1162" i="38" l="1"/>
  <c r="AG1120" i="3" s="1"/>
  <c r="AG1162" i="38"/>
  <c r="AF1120" i="3" s="1"/>
  <c r="O1120" i="3"/>
  <c r="P1120" i="3" l="1"/>
  <c r="Q1120" i="3" l="1"/>
  <c r="R1120" i="3" l="1"/>
  <c r="S1120" i="3" l="1"/>
  <c r="T1120" i="3" l="1"/>
  <c r="U1120" i="3" l="1"/>
  <c r="V1120" i="3" l="1"/>
  <c r="W1120" i="3" l="1"/>
  <c r="X1120" i="3" l="1"/>
  <c r="Y1120" i="3" l="1"/>
  <c r="Z1120" i="3" l="1"/>
  <c r="AD1162" i="38" l="1"/>
  <c r="AA1120" i="3"/>
  <c r="AC1120" i="3" l="1"/>
  <c r="H1162" i="38"/>
  <c r="AE1162" i="38" s="1"/>
  <c r="AB1120" i="3"/>
  <c r="AI1162" i="38" l="1"/>
  <c r="AH1120" i="3" s="1"/>
  <c r="H1120" i="3"/>
  <c r="AD1120" i="3"/>
  <c r="C1121" i="3"/>
  <c r="D1121" i="3" l="1"/>
  <c r="E1121" i="3" l="1"/>
  <c r="F1121" i="3" l="1"/>
  <c r="I1121" i="3" l="1"/>
  <c r="AJ1163" i="38"/>
  <c r="AI1121" i="3" s="1"/>
  <c r="G1121" i="3"/>
  <c r="AJ1121" i="3" l="1"/>
  <c r="J1121" i="3"/>
  <c r="AK1121" i="3" l="1"/>
  <c r="K1121" i="3"/>
  <c r="L1121" i="3" l="1"/>
  <c r="M1121" i="3" l="1"/>
  <c r="N1121" i="3" l="1"/>
  <c r="AH1163" i="38" l="1"/>
  <c r="AG1121" i="3" s="1"/>
  <c r="AG1163" i="38"/>
  <c r="AF1121" i="3" s="1"/>
  <c r="O1121" i="3"/>
  <c r="P1121" i="3" l="1"/>
  <c r="Q1121" i="3" l="1"/>
  <c r="R1121" i="3" l="1"/>
  <c r="S1121" i="3" l="1"/>
  <c r="T1121" i="3" l="1"/>
  <c r="U1121" i="3" l="1"/>
  <c r="V1121" i="3" l="1"/>
  <c r="W1121" i="3" l="1"/>
  <c r="X1121" i="3" l="1"/>
  <c r="Y1121" i="3" l="1"/>
  <c r="Z1121" i="3" l="1"/>
  <c r="AD1163" i="38" l="1"/>
  <c r="AA1121" i="3"/>
  <c r="AC1121" i="3" l="1"/>
  <c r="H1163" i="38"/>
  <c r="AE1163" i="38" s="1"/>
  <c r="AB1121" i="3"/>
  <c r="AI1163" i="38" l="1"/>
  <c r="AH1121" i="3" s="1"/>
  <c r="AD1121" i="3"/>
  <c r="H1121" i="3"/>
  <c r="C1122" i="3"/>
  <c r="D1122" i="3" l="1"/>
  <c r="E1122" i="3" l="1"/>
  <c r="F1122" i="3" l="1"/>
  <c r="I1122" i="3" l="1"/>
  <c r="AJ1164" i="38"/>
  <c r="AI1122" i="3" s="1"/>
  <c r="G1122" i="3"/>
  <c r="AJ1122" i="3" l="1"/>
  <c r="J1122" i="3"/>
  <c r="AK1122" i="3" l="1"/>
  <c r="K1122" i="3"/>
  <c r="L1122" i="3" l="1"/>
  <c r="M1122" i="3" l="1"/>
  <c r="N1122" i="3" l="1"/>
  <c r="AG1164" i="38" l="1"/>
  <c r="AF1122" i="3" s="1"/>
  <c r="AH1164" i="38"/>
  <c r="AG1122" i="3" s="1"/>
  <c r="O1122" i="3"/>
  <c r="P1122" i="3" l="1"/>
  <c r="Q1122" i="3" l="1"/>
  <c r="R1122" i="3" l="1"/>
  <c r="S1122" i="3" l="1"/>
  <c r="T1122" i="3" l="1"/>
  <c r="U1122" i="3" l="1"/>
  <c r="V1122" i="3" l="1"/>
  <c r="W1122" i="3" l="1"/>
  <c r="X1122" i="3" l="1"/>
  <c r="Y1122" i="3" l="1"/>
  <c r="Z1122" i="3" l="1"/>
  <c r="AD1164" i="38" l="1"/>
  <c r="AA1122" i="3"/>
  <c r="AC1122" i="3" l="1"/>
  <c r="H1164" i="38"/>
  <c r="AE1164" i="38" s="1"/>
  <c r="AB1122" i="3"/>
  <c r="AI1164" i="38" l="1"/>
  <c r="AH1122" i="3" s="1"/>
  <c r="AD1122" i="3"/>
  <c r="H1122" i="3"/>
  <c r="C1123" i="3"/>
  <c r="D1123" i="3" l="1"/>
  <c r="E1123" i="3" l="1"/>
  <c r="F1123" i="3" l="1"/>
  <c r="I1123" i="3" l="1"/>
  <c r="AJ1165" i="38"/>
  <c r="AI1123" i="3" s="1"/>
  <c r="G1123" i="3"/>
  <c r="AJ1123" i="3" l="1"/>
  <c r="J1123" i="3"/>
  <c r="AK1123" i="3" l="1"/>
  <c r="K1123" i="3"/>
  <c r="L1123" i="3" l="1"/>
  <c r="M1123" i="3" l="1"/>
  <c r="N1123" i="3" l="1"/>
  <c r="AG1165" i="38" l="1"/>
  <c r="AF1123" i="3" s="1"/>
  <c r="AH1165" i="38"/>
  <c r="AG1123" i="3" s="1"/>
  <c r="O1123" i="3"/>
  <c r="P1123" i="3" l="1"/>
  <c r="Q1123" i="3" l="1"/>
  <c r="R1123" i="3" l="1"/>
  <c r="S1123" i="3" l="1"/>
  <c r="T1123" i="3" l="1"/>
  <c r="U1123" i="3" l="1"/>
  <c r="V1123" i="3" l="1"/>
  <c r="W1123" i="3" l="1"/>
  <c r="X1123" i="3" l="1"/>
  <c r="Y1123" i="3" l="1"/>
  <c r="Z1123" i="3" l="1"/>
  <c r="AD1165" i="38" l="1"/>
  <c r="AA1123" i="3"/>
  <c r="AC1123" i="3" l="1"/>
  <c r="H1165" i="38"/>
  <c r="AE1165" i="38" s="1"/>
  <c r="AB1123" i="3"/>
  <c r="AI1165" i="38" l="1"/>
  <c r="AH1123" i="3" s="1"/>
  <c r="H1123" i="3"/>
  <c r="AD1123" i="3"/>
  <c r="C1124" i="3"/>
  <c r="D1124" i="3" l="1"/>
  <c r="E1124" i="3" l="1"/>
  <c r="F1124" i="3" l="1"/>
  <c r="I1124" i="3" l="1"/>
  <c r="AJ1166" i="38"/>
  <c r="AI1124" i="3" s="1"/>
  <c r="G1124" i="3"/>
  <c r="AJ1124" i="3" l="1"/>
  <c r="J1124" i="3"/>
  <c r="AK1124" i="3" l="1"/>
  <c r="K1124" i="3"/>
  <c r="L1124" i="3" l="1"/>
  <c r="M1124" i="3" l="1"/>
  <c r="N1124" i="3" l="1"/>
  <c r="AH1166" i="38" l="1"/>
  <c r="AG1124" i="3" s="1"/>
  <c r="AG1166" i="38"/>
  <c r="AF1124" i="3" s="1"/>
  <c r="O1124" i="3"/>
  <c r="P1124" i="3" l="1"/>
  <c r="Q1124" i="3" l="1"/>
  <c r="R1124" i="3" l="1"/>
  <c r="S1124" i="3" l="1"/>
  <c r="T1124" i="3" l="1"/>
  <c r="U1124" i="3" l="1"/>
  <c r="V1124" i="3" l="1"/>
  <c r="W1124" i="3" l="1"/>
  <c r="X1124" i="3" l="1"/>
  <c r="Y1124" i="3" l="1"/>
  <c r="Z1124" i="3" l="1"/>
  <c r="AD1166" i="38" l="1"/>
  <c r="AA1124" i="3"/>
  <c r="AC1124" i="3" l="1"/>
  <c r="H1166" i="38"/>
  <c r="AE1166" i="38" s="1"/>
  <c r="AB1124" i="3"/>
  <c r="AI1166" i="38" l="1"/>
  <c r="AH1124" i="3" s="1"/>
  <c r="AD1124" i="3"/>
  <c r="H1124" i="3"/>
  <c r="C1125" i="3"/>
  <c r="D1125" i="3" l="1"/>
  <c r="E1125" i="3" l="1"/>
  <c r="F1125" i="3" l="1"/>
  <c r="I1125" i="3" l="1"/>
  <c r="AJ1167" i="38"/>
  <c r="AI1125" i="3" s="1"/>
  <c r="G1125" i="3"/>
  <c r="AJ1125" i="3" l="1"/>
  <c r="J1125" i="3"/>
  <c r="AK1125" i="3" l="1"/>
  <c r="K1125" i="3"/>
  <c r="L1125" i="3" l="1"/>
  <c r="M1125" i="3" l="1"/>
  <c r="N1125" i="3" l="1"/>
  <c r="AH1167" i="38" l="1"/>
  <c r="AG1125" i="3" s="1"/>
  <c r="AG1167" i="38"/>
  <c r="AF1125" i="3" s="1"/>
  <c r="O1125" i="3"/>
  <c r="P1125" i="3" l="1"/>
  <c r="Q1125" i="3" l="1"/>
  <c r="R1125" i="3" l="1"/>
  <c r="S1125" i="3" l="1"/>
  <c r="T1125" i="3" l="1"/>
  <c r="U1125" i="3" l="1"/>
  <c r="V1125" i="3" l="1"/>
  <c r="W1125" i="3" l="1"/>
  <c r="X1125" i="3" l="1"/>
  <c r="Y1125" i="3" l="1"/>
  <c r="Z1125" i="3" l="1"/>
  <c r="AD1167" i="38" l="1"/>
  <c r="AA1125" i="3"/>
  <c r="AC1125" i="3" l="1"/>
  <c r="H1167" i="38"/>
  <c r="AE1167" i="38" s="1"/>
  <c r="AB1125" i="3"/>
  <c r="AI1167" i="38" l="1"/>
  <c r="AH1125" i="3" s="1"/>
  <c r="AD1125" i="3"/>
  <c r="H1125" i="3"/>
  <c r="C1126" i="3"/>
  <c r="D1126" i="3" l="1"/>
  <c r="E1126" i="3" l="1"/>
  <c r="F1126" i="3" l="1"/>
  <c r="I1126" i="3" l="1"/>
  <c r="AJ1168" i="38"/>
  <c r="AI1126" i="3" s="1"/>
  <c r="G1126" i="3"/>
  <c r="AJ1126" i="3" l="1"/>
  <c r="J1126" i="3"/>
  <c r="AK1126" i="3" l="1"/>
  <c r="K1126" i="3"/>
  <c r="L1126" i="3" l="1"/>
  <c r="M1126" i="3" l="1"/>
  <c r="N1126" i="3" l="1"/>
  <c r="AG1168" i="38" l="1"/>
  <c r="AF1126" i="3" s="1"/>
  <c r="AH1168" i="38"/>
  <c r="AG1126" i="3" s="1"/>
  <c r="O1126" i="3"/>
  <c r="P1126" i="3" l="1"/>
  <c r="Q1126" i="3" l="1"/>
  <c r="R1126" i="3" l="1"/>
  <c r="S1126" i="3" l="1"/>
  <c r="T1126" i="3" l="1"/>
  <c r="U1126" i="3" l="1"/>
  <c r="V1126" i="3" l="1"/>
  <c r="W1126" i="3" l="1"/>
  <c r="X1126" i="3" l="1"/>
  <c r="Y1126" i="3" l="1"/>
  <c r="Z1126" i="3" l="1"/>
  <c r="AD1168" i="38" l="1"/>
  <c r="AA1126" i="3"/>
  <c r="AC1126" i="3" l="1"/>
  <c r="H1168" i="38"/>
  <c r="AE1168" i="38" s="1"/>
  <c r="AB1126" i="3"/>
  <c r="AI1168" i="38" l="1"/>
  <c r="AH1126" i="3" s="1"/>
  <c r="H1126" i="3"/>
  <c r="AD1126" i="3"/>
  <c r="C1127" i="3"/>
  <c r="D1127" i="3" l="1"/>
  <c r="E1127" i="3" l="1"/>
  <c r="F1127" i="3" l="1"/>
  <c r="AJ1169" i="38" l="1"/>
  <c r="AI1127" i="3" s="1"/>
  <c r="G1127" i="3"/>
  <c r="I1127" i="3"/>
  <c r="AJ1127" i="3" l="1"/>
  <c r="J1127" i="3"/>
  <c r="AK1127" i="3" l="1"/>
  <c r="K1127" i="3"/>
  <c r="L1127" i="3" l="1"/>
  <c r="M1127" i="3" l="1"/>
  <c r="N1127" i="3" l="1"/>
  <c r="AG1169" i="38" l="1"/>
  <c r="AF1127" i="3" s="1"/>
  <c r="AH1169" i="38"/>
  <c r="AG1127" i="3" s="1"/>
  <c r="O1127" i="3"/>
  <c r="P1127" i="3" l="1"/>
  <c r="Q1127" i="3" l="1"/>
  <c r="R1127" i="3" l="1"/>
  <c r="S1127" i="3" l="1"/>
  <c r="T1127" i="3" l="1"/>
  <c r="U1127" i="3" l="1"/>
  <c r="V1127" i="3" l="1"/>
  <c r="W1127" i="3" l="1"/>
  <c r="X1127" i="3" l="1"/>
  <c r="Y1127" i="3" l="1"/>
  <c r="Z1127" i="3" l="1"/>
  <c r="AD1169" i="38" l="1"/>
  <c r="AA1127" i="3"/>
  <c r="AC1127" i="3" l="1"/>
  <c r="H1169" i="38"/>
  <c r="AE1169" i="38" s="1"/>
  <c r="AB1127" i="3"/>
  <c r="AI1169" i="38" l="1"/>
  <c r="AH1127" i="3" s="1"/>
  <c r="H1127" i="3"/>
  <c r="AD1127" i="3"/>
  <c r="C1128" i="3"/>
  <c r="D1128" i="3" l="1"/>
  <c r="E1128" i="3" l="1"/>
  <c r="F1128" i="3" l="1"/>
  <c r="I1128" i="3" l="1"/>
  <c r="AJ1170" i="38"/>
  <c r="AI1128" i="3" s="1"/>
  <c r="G1128" i="3"/>
  <c r="AJ1128" i="3" l="1"/>
  <c r="J1128" i="3"/>
  <c r="AK1128" i="3" l="1"/>
  <c r="K1128" i="3"/>
  <c r="L1128" i="3" l="1"/>
  <c r="M1128" i="3" l="1"/>
  <c r="N1128" i="3" l="1"/>
  <c r="AH1170" i="38" l="1"/>
  <c r="AG1128" i="3" s="1"/>
  <c r="AG1170" i="38"/>
  <c r="AF1128" i="3" s="1"/>
  <c r="O1128" i="3"/>
  <c r="P1128" i="3" l="1"/>
  <c r="Q1128" i="3" l="1"/>
  <c r="R1128" i="3" l="1"/>
  <c r="S1128" i="3" l="1"/>
  <c r="T1128" i="3" l="1"/>
  <c r="U1128" i="3" l="1"/>
  <c r="V1128" i="3" l="1"/>
  <c r="W1128" i="3" l="1"/>
  <c r="X1128" i="3" l="1"/>
  <c r="Y1128" i="3" l="1"/>
  <c r="Z1128" i="3" l="1"/>
  <c r="AD1170" i="38" l="1"/>
  <c r="AA1128" i="3"/>
  <c r="AC1128" i="3" l="1"/>
  <c r="H1170" i="38"/>
  <c r="AE1170" i="38" s="1"/>
  <c r="AB1128" i="3"/>
  <c r="AI1170" i="38" l="1"/>
  <c r="AH1128" i="3" s="1"/>
  <c r="AD1128" i="3"/>
  <c r="H1128" i="3"/>
  <c r="C1129" i="3"/>
  <c r="D1129" i="3" l="1"/>
  <c r="E1129" i="3" l="1"/>
  <c r="F1129" i="3" l="1"/>
  <c r="I1129" i="3" l="1"/>
  <c r="AJ1171" i="38"/>
  <c r="AI1129" i="3" s="1"/>
  <c r="G1129" i="3"/>
  <c r="AJ1129" i="3" l="1"/>
  <c r="J1129" i="3"/>
  <c r="AK1129" i="3" l="1"/>
  <c r="K1129" i="3"/>
  <c r="L1129" i="3" l="1"/>
  <c r="M1129" i="3" l="1"/>
  <c r="N1129" i="3" l="1"/>
  <c r="AH1171" i="38" l="1"/>
  <c r="AG1129" i="3" s="1"/>
  <c r="AG1171" i="38"/>
  <c r="AF1129" i="3" s="1"/>
  <c r="O1129" i="3"/>
  <c r="P1129" i="3" l="1"/>
  <c r="Q1129" i="3" l="1"/>
  <c r="R1129" i="3" l="1"/>
  <c r="S1129" i="3" l="1"/>
  <c r="T1129" i="3" l="1"/>
  <c r="U1129" i="3" l="1"/>
  <c r="V1129" i="3" l="1"/>
  <c r="W1129" i="3" l="1"/>
  <c r="X1129" i="3" l="1"/>
  <c r="Y1129" i="3" l="1"/>
  <c r="Z1129" i="3" l="1"/>
  <c r="AD1171" i="38" l="1"/>
  <c r="AA1129" i="3"/>
  <c r="AC1129" i="3" l="1"/>
  <c r="H1171" i="38"/>
  <c r="AE1171" i="38" s="1"/>
  <c r="AB1129" i="3"/>
  <c r="AI1171" i="38" l="1"/>
  <c r="AH1129" i="3" s="1"/>
  <c r="AD1129" i="3"/>
  <c r="H1129" i="3"/>
  <c r="C1130" i="3"/>
  <c r="D1130" i="3" l="1"/>
  <c r="E1130" i="3" l="1"/>
  <c r="F1130" i="3" l="1"/>
  <c r="I1130" i="3" l="1"/>
  <c r="AJ1172" i="38"/>
  <c r="AI1130" i="3" s="1"/>
  <c r="G1130" i="3"/>
  <c r="AJ1130" i="3" l="1"/>
  <c r="J1130" i="3"/>
  <c r="AK1130" i="3" l="1"/>
  <c r="K1130" i="3"/>
  <c r="L1130" i="3" l="1"/>
  <c r="M1130" i="3" l="1"/>
  <c r="N1130" i="3" l="1"/>
  <c r="AH1172" i="38" l="1"/>
  <c r="AG1130" i="3" s="1"/>
  <c r="AG1172" i="38"/>
  <c r="AF1130" i="3" s="1"/>
  <c r="O1130" i="3"/>
  <c r="P1130" i="3" l="1"/>
  <c r="Q1130" i="3" l="1"/>
  <c r="R1130" i="3" l="1"/>
  <c r="S1130" i="3" l="1"/>
  <c r="T1130" i="3" l="1"/>
  <c r="U1130" i="3" l="1"/>
  <c r="V1130" i="3" l="1"/>
  <c r="W1130" i="3" l="1"/>
  <c r="X1130" i="3" l="1"/>
  <c r="Y1130" i="3" l="1"/>
  <c r="Z1130" i="3" l="1"/>
  <c r="AD1172" i="38" l="1"/>
  <c r="AA1130" i="3"/>
  <c r="AC1130" i="3" l="1"/>
  <c r="H1172" i="38"/>
  <c r="AE1172" i="38" s="1"/>
  <c r="AB1130" i="3"/>
  <c r="AI1172" i="38" l="1"/>
  <c r="AH1130" i="3" s="1"/>
  <c r="AD1130" i="3"/>
  <c r="H1130" i="3"/>
  <c r="C1131" i="3"/>
  <c r="D1131" i="3" l="1"/>
  <c r="E1131" i="3" l="1"/>
  <c r="F1131" i="3" l="1"/>
  <c r="I1131" i="3" l="1"/>
  <c r="AJ1173" i="38"/>
  <c r="AI1131" i="3" s="1"/>
  <c r="G1131" i="3"/>
  <c r="AJ1131" i="3" l="1"/>
  <c r="J1131" i="3"/>
  <c r="AK1131" i="3" l="1"/>
  <c r="K1131" i="3"/>
  <c r="L1131" i="3" l="1"/>
  <c r="M1131" i="3" l="1"/>
  <c r="N1131" i="3" l="1"/>
  <c r="AG1173" i="38" l="1"/>
  <c r="AF1131" i="3" s="1"/>
  <c r="AH1173" i="38"/>
  <c r="AG1131" i="3" s="1"/>
  <c r="O1131" i="3"/>
  <c r="P1131" i="3" l="1"/>
  <c r="Q1131" i="3" l="1"/>
  <c r="R1131" i="3" l="1"/>
  <c r="S1131" i="3" l="1"/>
  <c r="T1131" i="3" l="1"/>
  <c r="U1131" i="3" l="1"/>
  <c r="V1131" i="3" l="1"/>
  <c r="W1131" i="3" l="1"/>
  <c r="X1131" i="3" l="1"/>
  <c r="Y1131" i="3" l="1"/>
  <c r="Z1131" i="3" l="1"/>
  <c r="AD1173" i="38" l="1"/>
  <c r="AA1131" i="3"/>
  <c r="AC1131" i="3" l="1"/>
  <c r="H1173" i="38"/>
  <c r="AE1173" i="38" s="1"/>
  <c r="AB1131" i="3"/>
  <c r="AI1173" i="38" l="1"/>
  <c r="AH1131" i="3" s="1"/>
  <c r="H1131" i="3"/>
  <c r="AD1131" i="3"/>
  <c r="C1132" i="3"/>
  <c r="D1132" i="3" l="1"/>
  <c r="E1132" i="3" l="1"/>
  <c r="F1132" i="3" l="1"/>
  <c r="I1132" i="3" l="1"/>
  <c r="AJ1174" i="38"/>
  <c r="AI1132" i="3" s="1"/>
  <c r="G1132" i="3"/>
  <c r="AJ1132" i="3" l="1"/>
  <c r="J1132" i="3"/>
  <c r="AK1132" i="3" l="1"/>
  <c r="K1132" i="3"/>
  <c r="L1132" i="3" l="1"/>
  <c r="M1132" i="3" l="1"/>
  <c r="N1132" i="3" l="1"/>
  <c r="AH1174" i="38" l="1"/>
  <c r="AG1132" i="3" s="1"/>
  <c r="AG1174" i="38"/>
  <c r="AF1132" i="3" s="1"/>
  <c r="O1132" i="3"/>
  <c r="P1132" i="3" l="1"/>
  <c r="Q1132" i="3" l="1"/>
  <c r="R1132" i="3" l="1"/>
  <c r="S1132" i="3" l="1"/>
  <c r="T1132" i="3" l="1"/>
  <c r="U1132" i="3" l="1"/>
  <c r="V1132" i="3" l="1"/>
  <c r="W1132" i="3" l="1"/>
  <c r="X1132" i="3" l="1"/>
  <c r="Y1132" i="3" l="1"/>
  <c r="Z1132" i="3" l="1"/>
  <c r="AD1174" i="38" l="1"/>
  <c r="AA1132" i="3"/>
  <c r="AC1132" i="3" l="1"/>
  <c r="H1174" i="38"/>
  <c r="AE1174" i="38" s="1"/>
  <c r="AB1132" i="3"/>
  <c r="AI1174" i="38" l="1"/>
  <c r="AH1132" i="3" s="1"/>
  <c r="H1132" i="3"/>
  <c r="AD1132" i="3"/>
  <c r="C1133" i="3"/>
  <c r="D1133" i="3" l="1"/>
  <c r="E1133" i="3" l="1"/>
  <c r="F1133" i="3" l="1"/>
  <c r="I1133" i="3" l="1"/>
  <c r="AJ1175" i="38"/>
  <c r="AI1133" i="3" s="1"/>
  <c r="G1133" i="3"/>
  <c r="AJ1133" i="3" l="1"/>
  <c r="J1133" i="3"/>
  <c r="AK1133" i="3" l="1"/>
  <c r="K1133" i="3"/>
  <c r="L1133" i="3" l="1"/>
  <c r="M1133" i="3" l="1"/>
  <c r="N1133" i="3" l="1"/>
  <c r="AH1175" i="38" l="1"/>
  <c r="AG1133" i="3" s="1"/>
  <c r="AG1175" i="38"/>
  <c r="AF1133" i="3" s="1"/>
  <c r="O1133" i="3"/>
  <c r="P1133" i="3" l="1"/>
  <c r="Q1133" i="3" l="1"/>
  <c r="R1133" i="3" l="1"/>
  <c r="S1133" i="3" l="1"/>
  <c r="T1133" i="3" l="1"/>
  <c r="U1133" i="3" l="1"/>
  <c r="V1133" i="3" l="1"/>
  <c r="W1133" i="3" l="1"/>
  <c r="X1133" i="3" l="1"/>
  <c r="Y1133" i="3" l="1"/>
  <c r="Z1133" i="3" l="1"/>
  <c r="AD1175" i="38" l="1"/>
  <c r="AA1133" i="3"/>
  <c r="AC1133" i="3" l="1"/>
  <c r="H1175" i="38"/>
  <c r="AE1175" i="38" s="1"/>
  <c r="AB1133" i="3"/>
  <c r="AI1175" i="38" l="1"/>
  <c r="AH1133" i="3" s="1"/>
  <c r="H1133" i="3"/>
  <c r="AD1133" i="3"/>
  <c r="C1134" i="3"/>
  <c r="D1134" i="3" l="1"/>
  <c r="E1134" i="3" l="1"/>
  <c r="F1134" i="3" l="1"/>
  <c r="I1134" i="3" l="1"/>
  <c r="AJ1176" i="38"/>
  <c r="AI1134" i="3" s="1"/>
  <c r="G1134" i="3"/>
  <c r="AJ1134" i="3" l="1"/>
  <c r="J1134" i="3"/>
  <c r="AK1134" i="3" l="1"/>
  <c r="K1134" i="3"/>
  <c r="L1134" i="3" l="1"/>
  <c r="M1134" i="3" l="1"/>
  <c r="N1134" i="3" l="1"/>
  <c r="AG1176" i="38" l="1"/>
  <c r="AF1134" i="3" s="1"/>
  <c r="AH1176" i="38"/>
  <c r="AG1134" i="3" s="1"/>
  <c r="O1134" i="3"/>
  <c r="P1134" i="3" l="1"/>
  <c r="Q1134" i="3" l="1"/>
  <c r="R1134" i="3" l="1"/>
  <c r="S1134" i="3" l="1"/>
  <c r="T1134" i="3" l="1"/>
  <c r="U1134" i="3" l="1"/>
  <c r="V1134" i="3" l="1"/>
  <c r="W1134" i="3" l="1"/>
  <c r="X1134" i="3" l="1"/>
  <c r="Y1134" i="3" l="1"/>
  <c r="Z1134" i="3" l="1"/>
  <c r="AD1176" i="38" l="1"/>
  <c r="AA1134" i="3"/>
  <c r="AC1134" i="3" l="1"/>
  <c r="H1176" i="38"/>
  <c r="AE1176" i="38" s="1"/>
  <c r="AB1134" i="3"/>
  <c r="AI1176" i="38" l="1"/>
  <c r="AH1134" i="3" s="1"/>
  <c r="AD1134" i="3"/>
  <c r="H1134" i="3"/>
  <c r="C1135" i="3"/>
  <c r="D1135" i="3" l="1"/>
  <c r="E1135" i="3" l="1"/>
  <c r="F1135" i="3" l="1"/>
  <c r="I1135" i="3" l="1"/>
  <c r="AJ1177" i="38"/>
  <c r="AI1135" i="3" s="1"/>
  <c r="G1135" i="3"/>
  <c r="AJ1135" i="3" l="1"/>
  <c r="J1135" i="3"/>
  <c r="AK1135" i="3" l="1"/>
  <c r="K1135" i="3"/>
  <c r="L1135" i="3" l="1"/>
  <c r="M1135" i="3" l="1"/>
  <c r="N1135" i="3" l="1"/>
  <c r="AG1177" i="38" l="1"/>
  <c r="AF1135" i="3" s="1"/>
  <c r="AH1177" i="38"/>
  <c r="AG1135" i="3" s="1"/>
  <c r="O1135" i="3"/>
  <c r="P1135" i="3" l="1"/>
  <c r="Q1135" i="3" l="1"/>
  <c r="R1135" i="3" l="1"/>
  <c r="S1135" i="3" l="1"/>
  <c r="T1135" i="3" l="1"/>
  <c r="U1135" i="3" l="1"/>
  <c r="V1135" i="3" l="1"/>
  <c r="W1135" i="3" l="1"/>
  <c r="X1135" i="3" l="1"/>
  <c r="Y1135" i="3" l="1"/>
  <c r="Z1135" i="3" l="1"/>
  <c r="AD1177" i="38" l="1"/>
  <c r="AA1135" i="3"/>
  <c r="AC1135" i="3" l="1"/>
  <c r="H1177" i="38"/>
  <c r="AE1177" i="38" s="1"/>
  <c r="AB1135" i="3"/>
  <c r="AI1177" i="38" l="1"/>
  <c r="AH1135" i="3" s="1"/>
  <c r="H1135" i="3"/>
  <c r="AD1135" i="3"/>
  <c r="C1136" i="3"/>
  <c r="D1136" i="3" l="1"/>
  <c r="E1136" i="3" l="1"/>
  <c r="F1136" i="3" l="1"/>
  <c r="I1136" i="3" l="1"/>
  <c r="AJ1178" i="38"/>
  <c r="AI1136" i="3" s="1"/>
  <c r="G1136" i="3"/>
  <c r="AJ1136" i="3" l="1"/>
  <c r="J1136" i="3"/>
  <c r="AK1136" i="3" l="1"/>
  <c r="K1136" i="3"/>
  <c r="L1136" i="3" l="1"/>
  <c r="M1136" i="3" l="1"/>
  <c r="N1136" i="3" l="1"/>
  <c r="AH1178" i="38" l="1"/>
  <c r="AG1136" i="3" s="1"/>
  <c r="AG1178" i="38"/>
  <c r="AF1136" i="3" s="1"/>
  <c r="O1136" i="3"/>
  <c r="P1136" i="3" l="1"/>
  <c r="Q1136" i="3" l="1"/>
  <c r="R1136" i="3" l="1"/>
  <c r="S1136" i="3" l="1"/>
  <c r="T1136" i="3" l="1"/>
  <c r="U1136" i="3" l="1"/>
  <c r="V1136" i="3" l="1"/>
  <c r="W1136" i="3" l="1"/>
  <c r="X1136" i="3" l="1"/>
  <c r="Y1136" i="3" l="1"/>
  <c r="Z1136" i="3" l="1"/>
  <c r="AD1178" i="38" l="1"/>
  <c r="AA1136" i="3"/>
  <c r="AC1136" i="3" l="1"/>
  <c r="H1178" i="38"/>
  <c r="AE1178" i="38" s="1"/>
  <c r="AB1136" i="3"/>
  <c r="AI1178" i="38" l="1"/>
  <c r="AH1136" i="3" s="1"/>
  <c r="H1136" i="3"/>
  <c r="AD1136" i="3"/>
  <c r="C1137" i="3"/>
  <c r="D1137" i="3" l="1"/>
  <c r="E1137" i="3" l="1"/>
  <c r="F1137" i="3" l="1"/>
  <c r="I1137" i="3" l="1"/>
  <c r="AJ1179" i="38"/>
  <c r="AI1137" i="3" s="1"/>
  <c r="G1137" i="3"/>
  <c r="AJ1137" i="3" l="1"/>
  <c r="J1137" i="3"/>
  <c r="AK1137" i="3" l="1"/>
  <c r="K1137" i="3"/>
  <c r="L1137" i="3" l="1"/>
  <c r="M1137" i="3" l="1"/>
  <c r="N1137" i="3" l="1"/>
  <c r="AH1179" i="38" l="1"/>
  <c r="AG1137" i="3" s="1"/>
  <c r="AG1179" i="38"/>
  <c r="AF1137" i="3" s="1"/>
  <c r="O1137" i="3"/>
  <c r="P1137" i="3" l="1"/>
  <c r="Q1137" i="3" l="1"/>
  <c r="R1137" i="3" l="1"/>
  <c r="S1137" i="3" l="1"/>
  <c r="T1137" i="3" l="1"/>
  <c r="U1137" i="3" l="1"/>
  <c r="V1137" i="3" l="1"/>
  <c r="W1137" i="3" l="1"/>
  <c r="X1137" i="3" l="1"/>
  <c r="Y1137" i="3" l="1"/>
  <c r="Z1137" i="3" l="1"/>
  <c r="AD1179" i="38" l="1"/>
  <c r="AA1137" i="3"/>
  <c r="AC1137" i="3" l="1"/>
  <c r="H1179" i="38"/>
  <c r="AE1179" i="38" s="1"/>
  <c r="AB1137" i="3"/>
  <c r="AI1179" i="38" l="1"/>
  <c r="AH1137" i="3" s="1"/>
  <c r="H1137" i="3"/>
  <c r="AD1137" i="3"/>
  <c r="C1138" i="3"/>
  <c r="D1138" i="3" l="1"/>
  <c r="E1138" i="3" l="1"/>
  <c r="F1138" i="3" l="1"/>
  <c r="I1138" i="3" l="1"/>
  <c r="AJ1180" i="38"/>
  <c r="AI1138" i="3" s="1"/>
  <c r="G1138" i="3"/>
  <c r="AJ1138" i="3" l="1"/>
  <c r="J1138" i="3"/>
  <c r="AK1138" i="3" l="1"/>
  <c r="K1138" i="3"/>
  <c r="L1138" i="3" l="1"/>
  <c r="M1138" i="3" l="1"/>
  <c r="N1138" i="3" l="1"/>
  <c r="AH1180" i="38" l="1"/>
  <c r="AG1138" i="3" s="1"/>
  <c r="AG1180" i="38"/>
  <c r="AF1138" i="3" s="1"/>
  <c r="O1138" i="3"/>
  <c r="P1138" i="3" l="1"/>
  <c r="Q1138" i="3" l="1"/>
  <c r="R1138" i="3" l="1"/>
  <c r="S1138" i="3" l="1"/>
  <c r="T1138" i="3" l="1"/>
  <c r="U1138" i="3" l="1"/>
  <c r="V1138" i="3" l="1"/>
  <c r="W1138" i="3" l="1"/>
  <c r="X1138" i="3" l="1"/>
  <c r="Y1138" i="3" l="1"/>
  <c r="Z1138" i="3" l="1"/>
  <c r="AD1180" i="38" l="1"/>
  <c r="AA1138" i="3"/>
  <c r="AC1138" i="3" l="1"/>
  <c r="H1180" i="38"/>
  <c r="AE1180" i="38" s="1"/>
  <c r="AB1138" i="3"/>
  <c r="AI1180" i="38" l="1"/>
  <c r="AH1138" i="3" s="1"/>
  <c r="H1138" i="3"/>
  <c r="AD1138" i="3"/>
  <c r="C1139" i="3"/>
  <c r="D1139" i="3" l="1"/>
  <c r="E1139" i="3" l="1"/>
  <c r="F1139" i="3" l="1"/>
  <c r="I1139" i="3" l="1"/>
  <c r="AJ1181" i="38"/>
  <c r="AI1139" i="3" s="1"/>
  <c r="G1139" i="3"/>
  <c r="AJ1139" i="3" l="1"/>
  <c r="J1139" i="3"/>
  <c r="AK1139" i="3" l="1"/>
  <c r="K1139" i="3"/>
  <c r="L1139" i="3" l="1"/>
  <c r="M1139" i="3" l="1"/>
  <c r="N1139" i="3" l="1"/>
  <c r="AG1181" i="38" l="1"/>
  <c r="AF1139" i="3" s="1"/>
  <c r="AH1181" i="38"/>
  <c r="AG1139" i="3" s="1"/>
  <c r="O1139" i="3"/>
  <c r="P1139" i="3" l="1"/>
  <c r="Q1139" i="3" l="1"/>
  <c r="R1139" i="3" l="1"/>
  <c r="S1139" i="3" l="1"/>
  <c r="T1139" i="3" l="1"/>
  <c r="U1139" i="3" l="1"/>
  <c r="V1139" i="3" l="1"/>
  <c r="W1139" i="3" l="1"/>
  <c r="X1139" i="3" l="1"/>
  <c r="Y1139" i="3" l="1"/>
  <c r="Z1139" i="3" l="1"/>
  <c r="AD1181" i="38" l="1"/>
  <c r="AA1139" i="3"/>
  <c r="AC1139" i="3" l="1"/>
  <c r="H1181" i="38"/>
  <c r="AE1181" i="38" s="1"/>
  <c r="AB1139" i="3"/>
  <c r="AI1181" i="38" l="1"/>
  <c r="AH1139" i="3" s="1"/>
  <c r="AD1139" i="3"/>
  <c r="H1139" i="3"/>
  <c r="C1140" i="3"/>
  <c r="D1140" i="3" l="1"/>
  <c r="E1140" i="3" l="1"/>
  <c r="F1140" i="3" l="1"/>
  <c r="I1140" i="3" l="1"/>
  <c r="AJ1182" i="38"/>
  <c r="AI1140" i="3" s="1"/>
  <c r="G1140" i="3"/>
  <c r="AJ1140" i="3" l="1"/>
  <c r="J1140" i="3"/>
  <c r="AK1140" i="3" l="1"/>
  <c r="K1140" i="3"/>
  <c r="L1140" i="3" l="1"/>
  <c r="M1140" i="3" l="1"/>
  <c r="N1140" i="3" l="1"/>
  <c r="AH1182" i="38" l="1"/>
  <c r="AG1140" i="3" s="1"/>
  <c r="AG1182" i="38"/>
  <c r="AF1140" i="3" s="1"/>
  <c r="O1140" i="3"/>
  <c r="P1140" i="3" l="1"/>
  <c r="Q1140" i="3" l="1"/>
  <c r="R1140" i="3" l="1"/>
  <c r="S1140" i="3" l="1"/>
  <c r="T1140" i="3" l="1"/>
  <c r="U1140" i="3" l="1"/>
  <c r="V1140" i="3" l="1"/>
  <c r="W1140" i="3" l="1"/>
  <c r="X1140" i="3" l="1"/>
  <c r="Y1140" i="3" l="1"/>
  <c r="Z1140" i="3" l="1"/>
  <c r="AD1182" i="38" l="1"/>
  <c r="AA1140" i="3"/>
  <c r="AC1140" i="3" l="1"/>
  <c r="H1182" i="38"/>
  <c r="AE1182" i="38" s="1"/>
  <c r="AB1140" i="3"/>
  <c r="AI1182" i="38" l="1"/>
  <c r="AH1140" i="3" s="1"/>
  <c r="H1140" i="3"/>
  <c r="AD1140" i="3"/>
  <c r="C1141" i="3"/>
  <c r="D1141" i="3" l="1"/>
  <c r="E1141" i="3" l="1"/>
  <c r="F1141" i="3" l="1"/>
  <c r="I1141" i="3" l="1"/>
  <c r="AJ1183" i="38"/>
  <c r="AI1141" i="3" s="1"/>
  <c r="G1141" i="3"/>
  <c r="AJ1141" i="3" l="1"/>
  <c r="J1141" i="3"/>
  <c r="AK1141" i="3" l="1"/>
  <c r="K1141" i="3"/>
  <c r="L1141" i="3" l="1"/>
  <c r="M1141" i="3" l="1"/>
  <c r="N1141" i="3" l="1"/>
  <c r="AH1183" i="38" l="1"/>
  <c r="AG1141" i="3" s="1"/>
  <c r="AG1183" i="38"/>
  <c r="AF1141" i="3" s="1"/>
  <c r="O1141" i="3"/>
  <c r="P1141" i="3" l="1"/>
  <c r="Q1141" i="3" l="1"/>
  <c r="R1141" i="3" l="1"/>
  <c r="S1141" i="3" l="1"/>
  <c r="T1141" i="3" l="1"/>
  <c r="U1141" i="3" l="1"/>
  <c r="V1141" i="3" l="1"/>
  <c r="W1141" i="3" l="1"/>
  <c r="X1141" i="3" l="1"/>
  <c r="Y1141" i="3" l="1"/>
  <c r="Z1141" i="3" l="1"/>
  <c r="AD1183" i="38" l="1"/>
  <c r="AA1141" i="3"/>
  <c r="AC1141" i="3" l="1"/>
  <c r="H1183" i="38"/>
  <c r="AE1183" i="38" s="1"/>
  <c r="AB1141" i="3"/>
  <c r="AI1183" i="38" l="1"/>
  <c r="AH1141" i="3" s="1"/>
  <c r="H1141" i="3"/>
  <c r="AD1141" i="3"/>
  <c r="C1142" i="3"/>
  <c r="D1142" i="3" l="1"/>
  <c r="E1142" i="3" l="1"/>
  <c r="F1142" i="3" l="1"/>
  <c r="I1142" i="3" l="1"/>
  <c r="AJ1184" i="38"/>
  <c r="AI1142" i="3" s="1"/>
  <c r="G1142" i="3"/>
  <c r="AJ1142" i="3" l="1"/>
  <c r="J1142" i="3"/>
  <c r="AK1142" i="3" l="1"/>
  <c r="K1142" i="3"/>
  <c r="L1142" i="3" l="1"/>
  <c r="M1142" i="3" l="1"/>
  <c r="N1142" i="3" l="1"/>
  <c r="AG1184" i="38" l="1"/>
  <c r="AF1142" i="3" s="1"/>
  <c r="AH1184" i="38"/>
  <c r="AG1142" i="3" s="1"/>
  <c r="O1142" i="3"/>
  <c r="P1142" i="3" l="1"/>
  <c r="Q1142" i="3" l="1"/>
  <c r="R1142" i="3" l="1"/>
  <c r="S1142" i="3" l="1"/>
  <c r="T1142" i="3" l="1"/>
  <c r="U1142" i="3" l="1"/>
  <c r="V1142" i="3" l="1"/>
  <c r="W1142" i="3" l="1"/>
  <c r="X1142" i="3" l="1"/>
  <c r="Y1142" i="3" l="1"/>
  <c r="Z1142" i="3" l="1"/>
  <c r="AD1184" i="38" l="1"/>
  <c r="AA1142" i="3"/>
  <c r="AC1142" i="3" l="1"/>
  <c r="H1184" i="38"/>
  <c r="AE1184" i="38" s="1"/>
  <c r="AB1142" i="3"/>
  <c r="AI1184" i="38" l="1"/>
  <c r="AH1142" i="3" s="1"/>
  <c r="AD1142" i="3"/>
  <c r="H1142" i="3"/>
  <c r="C1143" i="3"/>
  <c r="D1143" i="3" l="1"/>
  <c r="E1143" i="3" l="1"/>
  <c r="F1143" i="3" l="1"/>
  <c r="I1143" i="3" l="1"/>
  <c r="AJ1185" i="38"/>
  <c r="AI1143" i="3" s="1"/>
  <c r="G1143" i="3"/>
  <c r="AJ1143" i="3" l="1"/>
  <c r="J1143" i="3"/>
  <c r="AK1143" i="3" l="1"/>
  <c r="K1143" i="3"/>
  <c r="L1143" i="3" l="1"/>
  <c r="M1143" i="3" l="1"/>
  <c r="N1143" i="3" l="1"/>
  <c r="AG1185" i="38" l="1"/>
  <c r="AF1143" i="3" s="1"/>
  <c r="AH1185" i="38"/>
  <c r="AG1143" i="3" s="1"/>
  <c r="O1143" i="3"/>
  <c r="P1143" i="3" l="1"/>
  <c r="Q1143" i="3" l="1"/>
  <c r="R1143" i="3" l="1"/>
  <c r="S1143" i="3" l="1"/>
  <c r="T1143" i="3" l="1"/>
  <c r="U1143" i="3" l="1"/>
  <c r="V1143" i="3" l="1"/>
  <c r="W1143" i="3" l="1"/>
  <c r="X1143" i="3" l="1"/>
  <c r="Y1143" i="3" l="1"/>
  <c r="Z1143" i="3" l="1"/>
  <c r="AD1185" i="38" l="1"/>
  <c r="AA1143" i="3"/>
  <c r="AC1143" i="3" l="1"/>
  <c r="H1185" i="38"/>
  <c r="AE1185" i="38" s="1"/>
  <c r="AB1143" i="3"/>
  <c r="AI1185" i="38" l="1"/>
  <c r="AH1143" i="3" s="1"/>
  <c r="AD1143" i="3"/>
  <c r="H1143" i="3"/>
  <c r="C1144" i="3"/>
  <c r="D1144" i="3" l="1"/>
  <c r="E1144" i="3" l="1"/>
  <c r="F1144" i="3" l="1"/>
  <c r="I1144" i="3" l="1"/>
  <c r="AJ1186" i="38"/>
  <c r="AI1144" i="3" s="1"/>
  <c r="G1144" i="3"/>
  <c r="AJ1144" i="3" l="1"/>
  <c r="J1144" i="3"/>
  <c r="AK1144" i="3" l="1"/>
  <c r="K1144" i="3"/>
  <c r="L1144" i="3" l="1"/>
  <c r="M1144" i="3" l="1"/>
  <c r="N1144" i="3" l="1"/>
  <c r="AH1186" i="38" l="1"/>
  <c r="AG1144" i="3" s="1"/>
  <c r="AG1186" i="38"/>
  <c r="AF1144" i="3" s="1"/>
  <c r="O1144" i="3"/>
  <c r="P1144" i="3" l="1"/>
  <c r="Q1144" i="3" l="1"/>
  <c r="R1144" i="3" l="1"/>
  <c r="S1144" i="3" l="1"/>
  <c r="T1144" i="3" l="1"/>
  <c r="U1144" i="3" l="1"/>
  <c r="V1144" i="3" l="1"/>
  <c r="W1144" i="3" l="1"/>
  <c r="X1144" i="3" l="1"/>
  <c r="Y1144" i="3" l="1"/>
  <c r="Z1144" i="3" l="1"/>
  <c r="AD1186" i="38" l="1"/>
  <c r="AA1144" i="3"/>
  <c r="AC1144" i="3" l="1"/>
  <c r="H1186" i="38"/>
  <c r="AE1186" i="38" s="1"/>
  <c r="AB1144" i="3"/>
  <c r="AI1186" i="38" l="1"/>
  <c r="AH1144" i="3" s="1"/>
  <c r="AD1144" i="3"/>
  <c r="H1144" i="3"/>
  <c r="C1145" i="3"/>
  <c r="D1145" i="3" l="1"/>
  <c r="E1145" i="3" l="1"/>
  <c r="F1145" i="3" l="1"/>
  <c r="I1145" i="3" l="1"/>
  <c r="AJ1187" i="38"/>
  <c r="AI1145" i="3" s="1"/>
  <c r="G1145" i="3"/>
  <c r="AJ1145" i="3" l="1"/>
  <c r="J1145" i="3"/>
  <c r="AK1145" i="3" l="1"/>
  <c r="K1145" i="3"/>
  <c r="L1145" i="3" l="1"/>
  <c r="M1145" i="3" l="1"/>
  <c r="N1145" i="3" l="1"/>
  <c r="AH1187" i="38" l="1"/>
  <c r="AG1145" i="3" s="1"/>
  <c r="AG1187" i="38"/>
  <c r="AF1145" i="3" s="1"/>
  <c r="O1145" i="3"/>
  <c r="P1145" i="3" l="1"/>
  <c r="Q1145" i="3" l="1"/>
  <c r="R1145" i="3" l="1"/>
  <c r="S1145" i="3" l="1"/>
  <c r="T1145" i="3" l="1"/>
  <c r="U1145" i="3" l="1"/>
  <c r="V1145" i="3" l="1"/>
  <c r="W1145" i="3" l="1"/>
  <c r="X1145" i="3" l="1"/>
  <c r="Y1145" i="3" l="1"/>
  <c r="Z1145" i="3" l="1"/>
  <c r="AD1187" i="38" l="1"/>
  <c r="AA1145" i="3"/>
  <c r="AC1145" i="3" l="1"/>
  <c r="H1187" i="38"/>
  <c r="AE1187" i="38" s="1"/>
  <c r="AB1145" i="3"/>
  <c r="AI1187" i="38" l="1"/>
  <c r="AH1145" i="3" s="1"/>
  <c r="H1145" i="3"/>
  <c r="AD1145" i="3"/>
  <c r="C1146" i="3"/>
  <c r="D1146" i="3" l="1"/>
  <c r="E1146" i="3" l="1"/>
  <c r="F1146" i="3" l="1"/>
  <c r="I1146" i="3" l="1"/>
  <c r="AJ1188" i="38"/>
  <c r="AI1146" i="3" s="1"/>
  <c r="G1146" i="3"/>
  <c r="AJ1146" i="3" l="1"/>
  <c r="J1146" i="3"/>
  <c r="AK1146" i="3" l="1"/>
  <c r="K1146" i="3"/>
  <c r="L1146" i="3" l="1"/>
  <c r="M1146" i="3" l="1"/>
  <c r="N1146" i="3" l="1"/>
  <c r="AG1188" i="38" l="1"/>
  <c r="AF1146" i="3" s="1"/>
  <c r="AH1188" i="38"/>
  <c r="AG1146" i="3" s="1"/>
  <c r="O1146" i="3"/>
  <c r="P1146" i="3" l="1"/>
  <c r="Q1146" i="3" l="1"/>
  <c r="R1146" i="3" l="1"/>
  <c r="S1146" i="3" l="1"/>
  <c r="T1146" i="3" l="1"/>
  <c r="U1146" i="3" l="1"/>
  <c r="V1146" i="3" l="1"/>
  <c r="W1146" i="3" l="1"/>
  <c r="X1146" i="3" l="1"/>
  <c r="Y1146" i="3" l="1"/>
  <c r="Z1146" i="3" l="1"/>
  <c r="AD1188" i="38" l="1"/>
  <c r="AA1146" i="3"/>
  <c r="AC1146" i="3" l="1"/>
  <c r="H1188" i="38"/>
  <c r="AE1188" i="38" s="1"/>
  <c r="AB1146" i="3"/>
  <c r="AI1188" i="38" l="1"/>
  <c r="AH1146" i="3" s="1"/>
  <c r="H1146" i="3"/>
  <c r="AD1146" i="3"/>
  <c r="C1147" i="3"/>
  <c r="D1147" i="3" l="1"/>
  <c r="E1147" i="3" l="1"/>
  <c r="F1147" i="3" l="1"/>
  <c r="I1147" i="3" l="1"/>
  <c r="AJ1189" i="38"/>
  <c r="AI1147" i="3" s="1"/>
  <c r="G1147" i="3"/>
  <c r="AJ1147" i="3" l="1"/>
  <c r="J1147" i="3"/>
  <c r="AK1147" i="3" l="1"/>
  <c r="K1147" i="3"/>
  <c r="L1147" i="3" l="1"/>
  <c r="M1147" i="3" l="1"/>
  <c r="N1147" i="3" l="1"/>
  <c r="AG1189" i="38" l="1"/>
  <c r="AF1147" i="3" s="1"/>
  <c r="AH1189" i="38"/>
  <c r="AG1147" i="3" s="1"/>
  <c r="O1147" i="3"/>
  <c r="P1147" i="3" l="1"/>
  <c r="Q1147" i="3" l="1"/>
  <c r="R1147" i="3" l="1"/>
  <c r="S1147" i="3" l="1"/>
  <c r="T1147" i="3" l="1"/>
  <c r="U1147" i="3" l="1"/>
  <c r="V1147" i="3" l="1"/>
  <c r="W1147" i="3" l="1"/>
  <c r="X1147" i="3" l="1"/>
  <c r="Y1147" i="3" l="1"/>
  <c r="Z1147" i="3" l="1"/>
  <c r="AD1189" i="38" l="1"/>
  <c r="AA1147" i="3"/>
  <c r="AC1147" i="3" l="1"/>
  <c r="H1189" i="38"/>
  <c r="AE1189" i="38" s="1"/>
  <c r="AB1147" i="3"/>
  <c r="AI1189" i="38" l="1"/>
  <c r="AH1147" i="3" s="1"/>
  <c r="AD1147" i="3"/>
  <c r="H1147" i="3"/>
  <c r="C1148" i="3"/>
  <c r="D1148" i="3" l="1"/>
  <c r="E1148" i="3" l="1"/>
  <c r="F1148" i="3" l="1"/>
  <c r="AJ1190" i="38" l="1"/>
  <c r="AI1148" i="3" s="1"/>
  <c r="G1148" i="3"/>
  <c r="I1148" i="3"/>
  <c r="AJ1148" i="3" l="1"/>
  <c r="J1148" i="3"/>
  <c r="AK1148" i="3" l="1"/>
  <c r="K1148" i="3"/>
  <c r="L1148" i="3" l="1"/>
  <c r="M1148" i="3" l="1"/>
  <c r="N1148" i="3" l="1"/>
  <c r="AH1190" i="38" l="1"/>
  <c r="AG1148" i="3" s="1"/>
  <c r="AG1190" i="38"/>
  <c r="AF1148" i="3" s="1"/>
  <c r="O1148" i="3"/>
  <c r="P1148" i="3" l="1"/>
  <c r="Q1148" i="3" l="1"/>
  <c r="R1148" i="3" l="1"/>
  <c r="S1148" i="3" l="1"/>
  <c r="T1148" i="3" l="1"/>
  <c r="U1148" i="3" l="1"/>
  <c r="V1148" i="3" l="1"/>
  <c r="W1148" i="3" l="1"/>
  <c r="X1148" i="3" l="1"/>
  <c r="Y1148" i="3" l="1"/>
  <c r="Z1148" i="3" l="1"/>
  <c r="AD1190" i="38" l="1"/>
  <c r="AA1148" i="3"/>
  <c r="AC1148" i="3" l="1"/>
  <c r="H1190" i="38"/>
  <c r="AE1190" i="38" s="1"/>
  <c r="AB1148" i="3"/>
  <c r="AI1190" i="38" l="1"/>
  <c r="AH1148" i="3" s="1"/>
  <c r="AD1148" i="3"/>
  <c r="H1148" i="3"/>
  <c r="C1149" i="3"/>
  <c r="D1149" i="3" l="1"/>
  <c r="E1149" i="3" l="1"/>
  <c r="F1149" i="3" l="1"/>
  <c r="I1149" i="3" l="1"/>
  <c r="AJ1191" i="38"/>
  <c r="AI1149" i="3" s="1"/>
  <c r="G1149" i="3"/>
  <c r="AJ1149" i="3" l="1"/>
  <c r="J1149" i="3"/>
  <c r="AK1149" i="3" l="1"/>
  <c r="K1149" i="3"/>
  <c r="L1149" i="3" l="1"/>
  <c r="M1149" i="3" l="1"/>
  <c r="N1149" i="3" l="1"/>
  <c r="AH1191" i="38" l="1"/>
  <c r="AG1149" i="3" s="1"/>
  <c r="AG1191" i="38"/>
  <c r="AF1149" i="3" s="1"/>
  <c r="O1149" i="3"/>
  <c r="P1149" i="3" l="1"/>
  <c r="Q1149" i="3" l="1"/>
  <c r="R1149" i="3" l="1"/>
  <c r="S1149" i="3" l="1"/>
  <c r="T1149" i="3" l="1"/>
  <c r="U1149" i="3" l="1"/>
  <c r="V1149" i="3" l="1"/>
  <c r="W1149" i="3" l="1"/>
  <c r="X1149" i="3" l="1"/>
  <c r="Y1149" i="3" l="1"/>
  <c r="Z1149" i="3" l="1"/>
  <c r="AD1191" i="38" l="1"/>
  <c r="AA1149" i="3"/>
  <c r="AC1149" i="3" l="1"/>
  <c r="H1191" i="38"/>
  <c r="AE1191" i="38" s="1"/>
  <c r="AB1149" i="3"/>
  <c r="AI1191" i="38" l="1"/>
  <c r="AH1149" i="3" s="1"/>
  <c r="AD1149" i="3"/>
  <c r="H1149" i="3"/>
  <c r="C1150" i="3"/>
  <c r="D1150" i="3" l="1"/>
  <c r="E1150" i="3" l="1"/>
  <c r="F1150" i="3" l="1"/>
  <c r="I1150" i="3" l="1"/>
  <c r="AJ1192" i="38"/>
  <c r="AI1150" i="3" s="1"/>
  <c r="G1150" i="3"/>
  <c r="AJ1150" i="3" l="1"/>
  <c r="J1150" i="3"/>
  <c r="AK1150" i="3" l="1"/>
  <c r="K1150" i="3"/>
  <c r="L1150" i="3" l="1"/>
  <c r="M1150" i="3" l="1"/>
  <c r="N1150" i="3" l="1"/>
  <c r="AG1192" i="38" l="1"/>
  <c r="AF1150" i="3" s="1"/>
  <c r="AH1192" i="38"/>
  <c r="AG1150" i="3" s="1"/>
  <c r="O1150" i="3"/>
  <c r="P1150" i="3" l="1"/>
  <c r="Q1150" i="3" l="1"/>
  <c r="R1150" i="3" l="1"/>
  <c r="S1150" i="3" l="1"/>
  <c r="T1150" i="3" l="1"/>
  <c r="U1150" i="3" l="1"/>
  <c r="V1150" i="3" l="1"/>
  <c r="W1150" i="3" l="1"/>
  <c r="X1150" i="3" l="1"/>
  <c r="Y1150" i="3" l="1"/>
  <c r="Z1150" i="3" l="1"/>
  <c r="AD1192" i="38" l="1"/>
  <c r="AA1150" i="3"/>
  <c r="AC1150" i="3" l="1"/>
  <c r="H1192" i="38"/>
  <c r="AE1192" i="38" s="1"/>
  <c r="AB1150" i="3"/>
  <c r="AI1192" i="38" l="1"/>
  <c r="AH1150" i="3" s="1"/>
  <c r="H1150" i="3"/>
  <c r="AD1150" i="3"/>
  <c r="C1151" i="3"/>
  <c r="D1151" i="3" l="1"/>
  <c r="E1151" i="3" l="1"/>
  <c r="F1151" i="3" l="1"/>
  <c r="I1151" i="3" l="1"/>
  <c r="AJ1193" i="38"/>
  <c r="AI1151" i="3" s="1"/>
  <c r="G1151" i="3"/>
  <c r="AJ1151" i="3" l="1"/>
  <c r="J1151" i="3"/>
  <c r="AK1151" i="3" l="1"/>
  <c r="K1151" i="3"/>
  <c r="L1151" i="3" l="1"/>
  <c r="M1151" i="3" l="1"/>
  <c r="N1151" i="3" l="1"/>
  <c r="AG1193" i="38" l="1"/>
  <c r="AF1151" i="3" s="1"/>
  <c r="AH1193" i="38"/>
  <c r="AG1151" i="3" s="1"/>
  <c r="O1151" i="3"/>
  <c r="P1151" i="3" l="1"/>
  <c r="Q1151" i="3" l="1"/>
  <c r="R1151" i="3" l="1"/>
  <c r="S1151" i="3" l="1"/>
  <c r="T1151" i="3" l="1"/>
  <c r="U1151" i="3" l="1"/>
  <c r="V1151" i="3" l="1"/>
  <c r="W1151" i="3" l="1"/>
  <c r="X1151" i="3" l="1"/>
  <c r="Y1151" i="3" l="1"/>
  <c r="Z1151" i="3" l="1"/>
  <c r="AD1193" i="38" l="1"/>
  <c r="AA1151" i="3"/>
  <c r="AC1151" i="3" l="1"/>
  <c r="H1193" i="38"/>
  <c r="AE1193" i="38" s="1"/>
  <c r="AB1151" i="3"/>
  <c r="AI1193" i="38" l="1"/>
  <c r="AH1151" i="3" s="1"/>
  <c r="H1151" i="3"/>
  <c r="AD1151" i="3"/>
  <c r="C1152" i="3"/>
  <c r="D1152" i="3" l="1"/>
  <c r="E1152" i="3" l="1"/>
  <c r="F1152" i="3" l="1"/>
  <c r="I1152" i="3" l="1"/>
  <c r="AJ1194" i="38"/>
  <c r="AI1152" i="3" s="1"/>
  <c r="G1152" i="3"/>
  <c r="AJ1152" i="3" l="1"/>
  <c r="J1152" i="3"/>
  <c r="AK1152" i="3" l="1"/>
  <c r="K1152" i="3"/>
  <c r="L1152" i="3" l="1"/>
  <c r="M1152" i="3" l="1"/>
  <c r="N1152" i="3" l="1"/>
  <c r="AH1194" i="38" l="1"/>
  <c r="AG1152" i="3" s="1"/>
  <c r="AG1194" i="38"/>
  <c r="AF1152" i="3" s="1"/>
  <c r="O1152" i="3"/>
  <c r="P1152" i="3" l="1"/>
  <c r="Q1152" i="3" l="1"/>
  <c r="R1152" i="3" l="1"/>
  <c r="S1152" i="3" l="1"/>
  <c r="T1152" i="3" l="1"/>
  <c r="U1152" i="3" l="1"/>
  <c r="V1152" i="3" l="1"/>
  <c r="W1152" i="3" l="1"/>
  <c r="X1152" i="3" l="1"/>
  <c r="Y1152" i="3" l="1"/>
  <c r="Z1152" i="3" l="1"/>
  <c r="AD1194" i="38" l="1"/>
  <c r="AA1152" i="3"/>
  <c r="AC1152" i="3" l="1"/>
  <c r="H1194" i="38"/>
  <c r="AE1194" i="38" s="1"/>
  <c r="AB1152" i="3"/>
  <c r="AI1194" i="38" l="1"/>
  <c r="AH1152" i="3" s="1"/>
  <c r="AD1152" i="3"/>
  <c r="H1152" i="3"/>
  <c r="C1153" i="3"/>
  <c r="D1153" i="3" l="1"/>
  <c r="E1153" i="3" l="1"/>
  <c r="F1153" i="3" l="1"/>
  <c r="I1153" i="3" l="1"/>
  <c r="AJ1195" i="38"/>
  <c r="AI1153" i="3" s="1"/>
  <c r="G1153" i="3"/>
  <c r="AJ1153" i="3" l="1"/>
  <c r="J1153" i="3"/>
  <c r="AK1153" i="3" l="1"/>
  <c r="K1153" i="3"/>
  <c r="L1153" i="3" l="1"/>
  <c r="M1153" i="3" l="1"/>
  <c r="N1153" i="3" l="1"/>
  <c r="AH1195" i="38" l="1"/>
  <c r="AG1153" i="3" s="1"/>
  <c r="AG1195" i="38"/>
  <c r="AF1153" i="3" s="1"/>
  <c r="O1153" i="3"/>
  <c r="P1153" i="3" l="1"/>
  <c r="Q1153" i="3" l="1"/>
  <c r="R1153" i="3" l="1"/>
  <c r="S1153" i="3" l="1"/>
  <c r="T1153" i="3" l="1"/>
  <c r="U1153" i="3" l="1"/>
  <c r="V1153" i="3" l="1"/>
  <c r="W1153" i="3" l="1"/>
  <c r="X1153" i="3" l="1"/>
  <c r="Y1153" i="3" l="1"/>
  <c r="Z1153" i="3" l="1"/>
  <c r="AD1195" i="38" l="1"/>
  <c r="AA1153" i="3"/>
  <c r="AC1153" i="3" l="1"/>
  <c r="H1195" i="38"/>
  <c r="AE1195" i="38" s="1"/>
  <c r="AB1153" i="3"/>
  <c r="AI1195" i="38" l="1"/>
  <c r="AH1153" i="3" s="1"/>
  <c r="AD1153" i="3"/>
  <c r="H1153" i="3"/>
  <c r="C1154" i="3"/>
  <c r="D1154" i="3" l="1"/>
  <c r="E1154" i="3" l="1"/>
  <c r="F1154" i="3" l="1"/>
  <c r="I1154" i="3" l="1"/>
  <c r="AJ1196" i="38"/>
  <c r="AI1154" i="3" s="1"/>
  <c r="G1154" i="3"/>
  <c r="AJ1154" i="3" l="1"/>
  <c r="J1154" i="3"/>
  <c r="AK1154" i="3" l="1"/>
  <c r="K1154" i="3"/>
  <c r="L1154" i="3" l="1"/>
  <c r="M1154" i="3" l="1"/>
  <c r="N1154" i="3" l="1"/>
  <c r="AG1196" i="38" l="1"/>
  <c r="AF1154" i="3" s="1"/>
  <c r="AH1196" i="38"/>
  <c r="AG1154" i="3" s="1"/>
  <c r="O1154" i="3"/>
  <c r="P1154" i="3" l="1"/>
  <c r="Q1154" i="3" l="1"/>
  <c r="R1154" i="3" l="1"/>
  <c r="S1154" i="3" l="1"/>
  <c r="T1154" i="3" l="1"/>
  <c r="U1154" i="3" l="1"/>
  <c r="V1154" i="3" l="1"/>
  <c r="W1154" i="3" l="1"/>
  <c r="X1154" i="3" l="1"/>
  <c r="Y1154" i="3" l="1"/>
  <c r="Z1154" i="3" l="1"/>
  <c r="AD1196" i="38" l="1"/>
  <c r="AA1154" i="3"/>
  <c r="AC1154" i="3" l="1"/>
  <c r="H1196" i="38"/>
  <c r="AE1196" i="38" s="1"/>
  <c r="AB1154" i="3"/>
  <c r="AI1196" i="38" l="1"/>
  <c r="AH1154" i="3" s="1"/>
  <c r="AD1154" i="3"/>
  <c r="H1154" i="3"/>
  <c r="C1155" i="3"/>
  <c r="D1155" i="3" l="1"/>
  <c r="E1155" i="3" l="1"/>
  <c r="F1155" i="3" l="1"/>
  <c r="I1155" i="3" l="1"/>
  <c r="AJ1197" i="38"/>
  <c r="AI1155" i="3" s="1"/>
  <c r="G1155" i="3"/>
  <c r="AJ1155" i="3" l="1"/>
  <c r="J1155" i="3"/>
  <c r="AK1155" i="3" l="1"/>
  <c r="K1155" i="3"/>
  <c r="L1155" i="3" l="1"/>
  <c r="M1155" i="3" l="1"/>
  <c r="N1155" i="3" l="1"/>
  <c r="AG1197" i="38" l="1"/>
  <c r="AF1155" i="3" s="1"/>
  <c r="AH1197" i="38"/>
  <c r="AG1155" i="3" s="1"/>
  <c r="O1155" i="3"/>
  <c r="P1155" i="3" l="1"/>
  <c r="Q1155" i="3" l="1"/>
  <c r="R1155" i="3" l="1"/>
  <c r="S1155" i="3" l="1"/>
  <c r="T1155" i="3" l="1"/>
  <c r="U1155" i="3" l="1"/>
  <c r="V1155" i="3" l="1"/>
  <c r="W1155" i="3" l="1"/>
  <c r="X1155" i="3" l="1"/>
  <c r="Y1155" i="3" l="1"/>
  <c r="Z1155" i="3" l="1"/>
  <c r="AD1197" i="38" l="1"/>
  <c r="AA1155" i="3"/>
  <c r="AC1155" i="3" l="1"/>
  <c r="H1197" i="38"/>
  <c r="AE1197" i="38" s="1"/>
  <c r="AB1155" i="3"/>
  <c r="AI1197" i="38" l="1"/>
  <c r="AH1155" i="3" s="1"/>
  <c r="H1155" i="3"/>
  <c r="AD1155" i="3"/>
  <c r="C1156" i="3"/>
  <c r="D1156" i="3" l="1"/>
  <c r="E1156" i="3" l="1"/>
  <c r="F1156" i="3" l="1"/>
  <c r="I1156" i="3" l="1"/>
  <c r="AJ1198" i="38"/>
  <c r="AI1156" i="3" s="1"/>
  <c r="G1156" i="3"/>
  <c r="AJ1156" i="3" l="1"/>
  <c r="J1156" i="3"/>
  <c r="AK1156" i="3" l="1"/>
  <c r="K1156" i="3"/>
  <c r="L1156" i="3" l="1"/>
  <c r="M1156" i="3" l="1"/>
  <c r="N1156" i="3" l="1"/>
  <c r="AH1198" i="38" l="1"/>
  <c r="AG1156" i="3" s="1"/>
  <c r="AG1198" i="38"/>
  <c r="AF1156" i="3" s="1"/>
  <c r="O1156" i="3"/>
  <c r="P1156" i="3" l="1"/>
  <c r="Q1156" i="3" l="1"/>
  <c r="R1156" i="3" l="1"/>
  <c r="S1156" i="3" l="1"/>
  <c r="T1156" i="3" l="1"/>
  <c r="U1156" i="3" l="1"/>
  <c r="V1156" i="3" l="1"/>
  <c r="W1156" i="3" l="1"/>
  <c r="X1156" i="3" l="1"/>
  <c r="Y1156" i="3" l="1"/>
  <c r="Z1156" i="3" l="1"/>
  <c r="AD1198" i="38" l="1"/>
  <c r="AA1156" i="3"/>
  <c r="AC1156" i="3" l="1"/>
  <c r="H1198" i="38"/>
  <c r="AE1198" i="38" s="1"/>
  <c r="AB1156" i="3"/>
  <c r="AI1198" i="38" l="1"/>
  <c r="AH1156" i="3" s="1"/>
  <c r="AD1156" i="3"/>
  <c r="H1156" i="3"/>
  <c r="C1157" i="3"/>
  <c r="D1157" i="3" l="1"/>
  <c r="E1157" i="3" l="1"/>
  <c r="F1157" i="3" l="1"/>
  <c r="I1157" i="3" l="1"/>
  <c r="AJ1199" i="38"/>
  <c r="AI1157" i="3" s="1"/>
  <c r="G1157" i="3"/>
  <c r="AJ1157" i="3" l="1"/>
  <c r="J1157" i="3"/>
  <c r="AK1157" i="3" l="1"/>
  <c r="K1157" i="3"/>
  <c r="L1157" i="3" l="1"/>
  <c r="M1157" i="3" l="1"/>
  <c r="N1157" i="3" l="1"/>
  <c r="AH1199" i="38" l="1"/>
  <c r="AG1157" i="3" s="1"/>
  <c r="AG1199" i="38"/>
  <c r="AF1157" i="3" s="1"/>
  <c r="O1157" i="3"/>
  <c r="P1157" i="3" l="1"/>
  <c r="Q1157" i="3" l="1"/>
  <c r="R1157" i="3" l="1"/>
  <c r="S1157" i="3" l="1"/>
  <c r="T1157" i="3" l="1"/>
  <c r="U1157" i="3" l="1"/>
  <c r="V1157" i="3" l="1"/>
  <c r="W1157" i="3" l="1"/>
  <c r="X1157" i="3" l="1"/>
  <c r="Y1157" i="3" l="1"/>
  <c r="Z1157" i="3" l="1"/>
  <c r="AD1199" i="38" l="1"/>
  <c r="AA1157" i="3"/>
  <c r="AC1157" i="3" l="1"/>
  <c r="H1199" i="38"/>
  <c r="AE1199" i="38" s="1"/>
  <c r="AB1157" i="3"/>
  <c r="AI1199" i="38" l="1"/>
  <c r="AH1157" i="3" s="1"/>
  <c r="AD1157" i="3"/>
  <c r="H1157" i="3"/>
  <c r="C1158" i="3"/>
  <c r="D1158" i="3" l="1"/>
  <c r="E1158" i="3" l="1"/>
  <c r="F1158" i="3" l="1"/>
  <c r="I1158" i="3" l="1"/>
  <c r="AJ1200" i="38"/>
  <c r="AI1158" i="3" s="1"/>
  <c r="G1158" i="3"/>
  <c r="AJ1158" i="3" l="1"/>
  <c r="J1158" i="3"/>
  <c r="AK1158" i="3" l="1"/>
  <c r="K1158" i="3"/>
  <c r="L1158" i="3" l="1"/>
  <c r="M1158" i="3" l="1"/>
  <c r="N1158" i="3" l="1"/>
  <c r="AG1200" i="38" l="1"/>
  <c r="AF1158" i="3" s="1"/>
  <c r="AH1200" i="38"/>
  <c r="AG1158" i="3" s="1"/>
  <c r="O1158" i="3"/>
  <c r="P1158" i="3" l="1"/>
  <c r="Q1158" i="3" l="1"/>
  <c r="R1158" i="3" l="1"/>
  <c r="S1158" i="3" l="1"/>
  <c r="T1158" i="3" l="1"/>
  <c r="U1158" i="3" l="1"/>
  <c r="V1158" i="3" l="1"/>
  <c r="W1158" i="3" l="1"/>
  <c r="X1158" i="3" l="1"/>
  <c r="Y1158" i="3" l="1"/>
  <c r="Z1158" i="3" l="1"/>
  <c r="AD1200" i="38" l="1"/>
  <c r="AA1158" i="3"/>
  <c r="AC1158" i="3" l="1"/>
  <c r="H1200" i="38"/>
  <c r="AE1200" i="38" s="1"/>
  <c r="AB1158" i="3"/>
  <c r="AI1200" i="38" l="1"/>
  <c r="AH1158" i="3" s="1"/>
  <c r="H1158" i="3"/>
  <c r="AD1158" i="3"/>
  <c r="C1159" i="3"/>
  <c r="D1159" i="3" l="1"/>
  <c r="E1159" i="3" l="1"/>
  <c r="F1159" i="3" l="1"/>
  <c r="I1159" i="3" l="1"/>
  <c r="AJ1201" i="38"/>
  <c r="AI1159" i="3" s="1"/>
  <c r="G1159" i="3"/>
  <c r="AJ1159" i="3" l="1"/>
  <c r="J1159" i="3"/>
  <c r="AK1159" i="3" l="1"/>
  <c r="K1159" i="3"/>
  <c r="L1159" i="3" l="1"/>
  <c r="M1159" i="3" l="1"/>
  <c r="N1159" i="3" l="1"/>
  <c r="AG1201" i="38" l="1"/>
  <c r="AF1159" i="3" s="1"/>
  <c r="AH1201" i="38"/>
  <c r="AG1159" i="3" s="1"/>
  <c r="O1159" i="3"/>
  <c r="P1159" i="3" l="1"/>
  <c r="Q1159" i="3" l="1"/>
  <c r="R1159" i="3" l="1"/>
  <c r="S1159" i="3" l="1"/>
  <c r="T1159" i="3" l="1"/>
  <c r="U1159" i="3" l="1"/>
  <c r="V1159" i="3" l="1"/>
  <c r="W1159" i="3" l="1"/>
  <c r="X1159" i="3" l="1"/>
  <c r="Y1159" i="3" l="1"/>
  <c r="Z1159" i="3" l="1"/>
  <c r="AD1201" i="38" l="1"/>
  <c r="AA1159" i="3"/>
  <c r="AC1159" i="3" l="1"/>
  <c r="H1201" i="38"/>
  <c r="AE1201" i="38" s="1"/>
  <c r="AB1159" i="3"/>
  <c r="AI1201" i="38" l="1"/>
  <c r="AH1159" i="3" s="1"/>
  <c r="H1159" i="3"/>
  <c r="AD1159" i="3"/>
  <c r="C1160" i="3"/>
  <c r="D1160" i="3" l="1"/>
  <c r="E1160" i="3" l="1"/>
  <c r="F1160" i="3" l="1"/>
  <c r="AJ1202" i="38" l="1"/>
  <c r="AI1160" i="3" s="1"/>
  <c r="G1160" i="3"/>
  <c r="I1160" i="3"/>
  <c r="AJ1160" i="3" l="1"/>
  <c r="J1160" i="3"/>
  <c r="AK1160" i="3" l="1"/>
  <c r="K1160" i="3"/>
  <c r="L1160" i="3" l="1"/>
  <c r="M1160" i="3" l="1"/>
  <c r="N1160" i="3" l="1"/>
  <c r="AH1202" i="38" l="1"/>
  <c r="AG1160" i="3" s="1"/>
  <c r="AG1202" i="38"/>
  <c r="AF1160" i="3" s="1"/>
  <c r="O1160" i="3"/>
  <c r="P1160" i="3" l="1"/>
  <c r="Q1160" i="3" l="1"/>
  <c r="R1160" i="3" l="1"/>
  <c r="S1160" i="3" l="1"/>
  <c r="T1160" i="3" l="1"/>
  <c r="U1160" i="3" l="1"/>
  <c r="V1160" i="3" l="1"/>
  <c r="W1160" i="3" l="1"/>
  <c r="X1160" i="3" l="1"/>
  <c r="Y1160" i="3" l="1"/>
  <c r="Z1160" i="3" l="1"/>
  <c r="AD1202" i="38" l="1"/>
  <c r="AA1160" i="3"/>
  <c r="AC1160" i="3" l="1"/>
  <c r="H1202" i="38"/>
  <c r="AE1202" i="38" s="1"/>
  <c r="AB1160" i="3"/>
  <c r="AI1202" i="38" l="1"/>
  <c r="AH1160" i="3" s="1"/>
  <c r="AD1160" i="3"/>
  <c r="H1160" i="3"/>
  <c r="C1161" i="3"/>
  <c r="D1161" i="3" l="1"/>
  <c r="E1161" i="3" l="1"/>
  <c r="F1161" i="3" l="1"/>
  <c r="I1161" i="3" l="1"/>
  <c r="AJ1203" i="38"/>
  <c r="AI1161" i="3" s="1"/>
  <c r="G1161" i="3"/>
  <c r="AJ1161" i="3" l="1"/>
  <c r="J1161" i="3"/>
  <c r="AK1161" i="3" l="1"/>
  <c r="K1161" i="3"/>
  <c r="L1161" i="3" l="1"/>
  <c r="M1161" i="3" l="1"/>
  <c r="N1161" i="3" l="1"/>
  <c r="AH1203" i="38" l="1"/>
  <c r="AG1161" i="3" s="1"/>
  <c r="AG1203" i="38"/>
  <c r="AF1161" i="3" s="1"/>
  <c r="O1161" i="3"/>
  <c r="P1161" i="3" l="1"/>
  <c r="Q1161" i="3" l="1"/>
  <c r="R1161" i="3" l="1"/>
  <c r="S1161" i="3" l="1"/>
  <c r="T1161" i="3" l="1"/>
  <c r="U1161" i="3" l="1"/>
  <c r="V1161" i="3" l="1"/>
  <c r="W1161" i="3" l="1"/>
  <c r="X1161" i="3" l="1"/>
  <c r="Y1161" i="3" l="1"/>
  <c r="Z1161" i="3" l="1"/>
  <c r="AD1203" i="38" l="1"/>
  <c r="AA1161" i="3"/>
  <c r="AC1161" i="3" l="1"/>
  <c r="H1203" i="38"/>
  <c r="AE1203" i="38" s="1"/>
  <c r="AB1161" i="3"/>
  <c r="AI1203" i="38" l="1"/>
  <c r="AH1161" i="3" s="1"/>
  <c r="AD1161" i="3"/>
  <c r="H1161" i="3"/>
  <c r="C1162" i="3"/>
  <c r="D1162" i="3" l="1"/>
  <c r="E1162" i="3" l="1"/>
  <c r="F1162" i="3" l="1"/>
  <c r="I1162" i="3" l="1"/>
  <c r="AJ1204" i="38"/>
  <c r="AI1162" i="3" s="1"/>
  <c r="G1162" i="3"/>
  <c r="AJ1162" i="3" l="1"/>
  <c r="J1162" i="3"/>
  <c r="AK1162" i="3" l="1"/>
  <c r="K1162" i="3"/>
  <c r="L1162" i="3" l="1"/>
  <c r="M1162" i="3" l="1"/>
  <c r="N1162" i="3" l="1"/>
  <c r="AG1204" i="38" l="1"/>
  <c r="AF1162" i="3" s="1"/>
  <c r="AH1204" i="38"/>
  <c r="AG1162" i="3" s="1"/>
  <c r="O1162" i="3"/>
  <c r="P1162" i="3" l="1"/>
  <c r="Q1162" i="3" l="1"/>
  <c r="R1162" i="3" l="1"/>
  <c r="S1162" i="3" l="1"/>
  <c r="T1162" i="3" l="1"/>
  <c r="U1162" i="3" l="1"/>
  <c r="V1162" i="3" l="1"/>
  <c r="W1162" i="3" l="1"/>
  <c r="X1162" i="3" l="1"/>
  <c r="Y1162" i="3" l="1"/>
  <c r="Z1162" i="3" l="1"/>
  <c r="AD1204" i="38" l="1"/>
  <c r="AA1162" i="3"/>
  <c r="AC1162" i="3" l="1"/>
  <c r="H1204" i="38"/>
  <c r="AE1204" i="38" s="1"/>
  <c r="AB1162" i="3"/>
  <c r="AI1204" i="38" l="1"/>
  <c r="AH1162" i="3" s="1"/>
  <c r="AD1162" i="3"/>
  <c r="H1162" i="3"/>
  <c r="C1163" i="3"/>
  <c r="D1163" i="3" l="1"/>
  <c r="E1163" i="3" l="1"/>
  <c r="F1163" i="3" l="1"/>
  <c r="AJ1205" i="38" l="1"/>
  <c r="AI1163" i="3" s="1"/>
  <c r="G1163" i="3"/>
  <c r="I1163" i="3"/>
  <c r="AJ1163" i="3" l="1"/>
  <c r="J1163" i="3"/>
  <c r="AK1163" i="3" l="1"/>
  <c r="K1163" i="3"/>
  <c r="L1163" i="3" l="1"/>
  <c r="M1163" i="3" l="1"/>
  <c r="N1163" i="3" l="1"/>
  <c r="AG1205" i="38" l="1"/>
  <c r="AF1163" i="3" s="1"/>
  <c r="AH1205" i="38"/>
  <c r="AG1163" i="3" s="1"/>
  <c r="O1163" i="3"/>
  <c r="P1163" i="3" l="1"/>
  <c r="Q1163" i="3" l="1"/>
  <c r="R1163" i="3" l="1"/>
  <c r="S1163" i="3" l="1"/>
  <c r="T1163" i="3" l="1"/>
  <c r="U1163" i="3" l="1"/>
  <c r="V1163" i="3" l="1"/>
  <c r="W1163" i="3" l="1"/>
  <c r="X1163" i="3" l="1"/>
  <c r="Y1163" i="3" l="1"/>
  <c r="Z1163" i="3" l="1"/>
  <c r="AD1205" i="38" l="1"/>
  <c r="AA1163" i="3"/>
  <c r="AC1163" i="3" l="1"/>
  <c r="H1205" i="38"/>
  <c r="AE1205" i="38" s="1"/>
  <c r="AB1163" i="3"/>
  <c r="AI1205" i="38" l="1"/>
  <c r="AH1163" i="3" s="1"/>
  <c r="H1163" i="3"/>
  <c r="AD1163" i="3"/>
  <c r="C1164" i="3"/>
  <c r="D1164" i="3" l="1"/>
  <c r="E1164" i="3" l="1"/>
  <c r="F1164" i="3" l="1"/>
  <c r="I1164" i="3" l="1"/>
  <c r="AJ1206" i="38"/>
  <c r="AI1164" i="3" s="1"/>
  <c r="G1164" i="3"/>
  <c r="AJ1164" i="3" l="1"/>
  <c r="J1164" i="3"/>
  <c r="AK1164" i="3" l="1"/>
  <c r="K1164" i="3"/>
  <c r="L1164" i="3" l="1"/>
  <c r="M1164" i="3" l="1"/>
  <c r="N1164" i="3" l="1"/>
  <c r="AH1206" i="38" l="1"/>
  <c r="AG1164" i="3" s="1"/>
  <c r="AG1206" i="38"/>
  <c r="AF1164" i="3" s="1"/>
  <c r="O1164" i="3"/>
  <c r="P1164" i="3" l="1"/>
  <c r="Q1164" i="3" l="1"/>
  <c r="R1164" i="3" l="1"/>
  <c r="S1164" i="3" l="1"/>
  <c r="T1164" i="3" l="1"/>
  <c r="U1164" i="3" l="1"/>
  <c r="V1164" i="3" l="1"/>
  <c r="W1164" i="3" l="1"/>
  <c r="X1164" i="3" l="1"/>
  <c r="Y1164" i="3" l="1"/>
  <c r="Z1164" i="3" l="1"/>
  <c r="AD1206" i="38" l="1"/>
  <c r="AA1164" i="3"/>
  <c r="AC1164" i="3" l="1"/>
  <c r="H1206" i="38"/>
  <c r="AE1206" i="38" s="1"/>
  <c r="AB1164" i="3"/>
  <c r="AI1206" i="38" l="1"/>
  <c r="AH1164" i="3" s="1"/>
  <c r="H1164" i="3"/>
  <c r="AD1164" i="3"/>
  <c r="C1165" i="3"/>
  <c r="D1165" i="3" l="1"/>
  <c r="E1165" i="3" l="1"/>
  <c r="F1165" i="3" l="1"/>
  <c r="I1165" i="3" l="1"/>
  <c r="AJ1207" i="38"/>
  <c r="AI1165" i="3" s="1"/>
  <c r="G1165" i="3"/>
  <c r="AJ1165" i="3" l="1"/>
  <c r="J1165" i="3"/>
  <c r="AK1165" i="3" l="1"/>
  <c r="K1165" i="3"/>
  <c r="L1165" i="3" l="1"/>
  <c r="M1165" i="3" l="1"/>
  <c r="N1165" i="3" l="1"/>
  <c r="AH1207" i="38" l="1"/>
  <c r="AG1165" i="3" s="1"/>
  <c r="AG1207" i="38"/>
  <c r="AF1165" i="3" s="1"/>
  <c r="O1165" i="3"/>
  <c r="P1165" i="3" l="1"/>
  <c r="Q1165" i="3" l="1"/>
  <c r="R1165" i="3" l="1"/>
  <c r="S1165" i="3" l="1"/>
  <c r="T1165" i="3" l="1"/>
  <c r="U1165" i="3" l="1"/>
  <c r="V1165" i="3" l="1"/>
  <c r="W1165" i="3" l="1"/>
  <c r="X1165" i="3" l="1"/>
  <c r="Y1165" i="3" l="1"/>
  <c r="Z1165" i="3" l="1"/>
  <c r="AD1207" i="38" l="1"/>
  <c r="AA1165" i="3"/>
  <c r="AC1165" i="3" l="1"/>
  <c r="H1207" i="38"/>
  <c r="AE1207" i="38" s="1"/>
  <c r="AB1165" i="3"/>
  <c r="AI1207" i="38" l="1"/>
  <c r="AH1165" i="3" s="1"/>
  <c r="AD1165" i="3"/>
  <c r="H1165" i="3"/>
  <c r="C1166" i="3"/>
  <c r="D1166" i="3" l="1"/>
  <c r="E1166" i="3" l="1"/>
  <c r="F1166" i="3" l="1"/>
  <c r="I1166" i="3" l="1"/>
  <c r="AJ1208" i="38"/>
  <c r="AI1166" i="3" s="1"/>
  <c r="G1166" i="3"/>
  <c r="AJ1166" i="3" l="1"/>
  <c r="J1166" i="3"/>
  <c r="AK1166" i="3" l="1"/>
  <c r="K1166" i="3"/>
  <c r="L1166" i="3" l="1"/>
  <c r="M1166" i="3" l="1"/>
  <c r="N1166" i="3" l="1"/>
  <c r="AG1208" i="38" l="1"/>
  <c r="AF1166" i="3" s="1"/>
  <c r="O1166" i="3"/>
  <c r="AH1208" i="38" l="1"/>
  <c r="AG1166" i="3" s="1"/>
  <c r="P1166" i="3"/>
  <c r="Q1166" i="3" l="1"/>
  <c r="R1166" i="3" l="1"/>
  <c r="S1166" i="3" l="1"/>
  <c r="T1166" i="3" l="1"/>
  <c r="U1166" i="3" l="1"/>
  <c r="V1166" i="3" l="1"/>
  <c r="W1166" i="3" l="1"/>
  <c r="X1166" i="3" l="1"/>
  <c r="Y1166" i="3" l="1"/>
  <c r="Z1166" i="3" l="1"/>
  <c r="AD1208" i="38" l="1"/>
  <c r="AA1166" i="3"/>
  <c r="AC1166" i="3" l="1"/>
  <c r="H1208" i="38"/>
  <c r="AE1208" i="38" s="1"/>
  <c r="AB1166" i="3"/>
  <c r="AI1208" i="38" l="1"/>
  <c r="AH1166" i="3" s="1"/>
  <c r="AD1166" i="3"/>
  <c r="H1166" i="3"/>
  <c r="C1167" i="3"/>
  <c r="D1167" i="3" l="1"/>
  <c r="E1167" i="3" l="1"/>
  <c r="F1167" i="3" l="1"/>
  <c r="I1167" i="3" l="1"/>
  <c r="AJ1209" i="38"/>
  <c r="AI1167" i="3" s="1"/>
  <c r="G1167" i="3"/>
  <c r="AJ1167" i="3" l="1"/>
  <c r="J1167" i="3"/>
  <c r="AK1167" i="3" l="1"/>
  <c r="K1167" i="3"/>
  <c r="L1167" i="3" l="1"/>
  <c r="M1167" i="3" l="1"/>
  <c r="N1167" i="3" l="1"/>
  <c r="AG1209" i="38" l="1"/>
  <c r="AF1167" i="3" s="1"/>
  <c r="AH1209" i="38"/>
  <c r="AG1167" i="3" s="1"/>
  <c r="O1167" i="3"/>
  <c r="P1167" i="3" l="1"/>
  <c r="Q1167" i="3" l="1"/>
  <c r="R1167" i="3" l="1"/>
  <c r="S1167" i="3" l="1"/>
  <c r="T1167" i="3" l="1"/>
  <c r="U1167" i="3" l="1"/>
  <c r="V1167" i="3" l="1"/>
  <c r="W1167" i="3" l="1"/>
  <c r="X1167" i="3" l="1"/>
  <c r="Y1167" i="3" l="1"/>
  <c r="Z1167" i="3" l="1"/>
  <c r="AD1209" i="38" l="1"/>
  <c r="AA1167" i="3"/>
  <c r="AC1167" i="3" l="1"/>
  <c r="H1209" i="38"/>
  <c r="AE1209" i="38" s="1"/>
  <c r="AB1167" i="3"/>
  <c r="AI1209" i="38" l="1"/>
  <c r="AH1167" i="3" s="1"/>
  <c r="AD1167" i="3"/>
  <c r="H1167" i="3"/>
  <c r="C1168" i="3"/>
  <c r="D1168" i="3" l="1"/>
  <c r="E1168" i="3" l="1"/>
  <c r="F1168" i="3" l="1"/>
  <c r="AJ1210" i="38" l="1"/>
  <c r="AI1168" i="3" s="1"/>
  <c r="G1168" i="3"/>
  <c r="I1168" i="3"/>
  <c r="AJ1168" i="3" l="1"/>
  <c r="J1168" i="3"/>
  <c r="AK1168" i="3" l="1"/>
  <c r="K1168" i="3"/>
  <c r="L1168" i="3" l="1"/>
  <c r="M1168" i="3" l="1"/>
  <c r="N1168" i="3" l="1"/>
  <c r="AH1210" i="38" l="1"/>
  <c r="AG1168" i="3" s="1"/>
  <c r="AG1210" i="38"/>
  <c r="AF1168" i="3" s="1"/>
  <c r="O1168" i="3"/>
  <c r="P1168" i="3" l="1"/>
  <c r="Q1168" i="3" l="1"/>
  <c r="R1168" i="3" l="1"/>
  <c r="S1168" i="3" l="1"/>
  <c r="T1168" i="3" l="1"/>
  <c r="U1168" i="3" l="1"/>
  <c r="V1168" i="3" l="1"/>
  <c r="W1168" i="3" l="1"/>
  <c r="X1168" i="3" l="1"/>
  <c r="Y1168" i="3" l="1"/>
  <c r="Z1168" i="3" l="1"/>
  <c r="AD1210" i="38" l="1"/>
  <c r="AA1168" i="3"/>
  <c r="AC1168" i="3" l="1"/>
  <c r="H1210" i="38"/>
  <c r="AE1210" i="38" s="1"/>
  <c r="AB1168" i="3"/>
  <c r="AI1210" i="38" l="1"/>
  <c r="AH1168" i="3" s="1"/>
  <c r="H1168" i="3"/>
  <c r="AD1168" i="3"/>
  <c r="C1169" i="3"/>
  <c r="D1169" i="3" l="1"/>
  <c r="E1169" i="3" l="1"/>
  <c r="F1169" i="3" l="1"/>
  <c r="I1169" i="3" l="1"/>
  <c r="AJ1211" i="38"/>
  <c r="AI1169" i="3" s="1"/>
  <c r="G1169" i="3"/>
  <c r="AJ1169" i="3" l="1"/>
  <c r="J1169" i="3"/>
  <c r="AK1169" i="3" l="1"/>
  <c r="K1169" i="3"/>
  <c r="L1169" i="3" l="1"/>
  <c r="M1169" i="3" l="1"/>
  <c r="N1169" i="3" l="1"/>
  <c r="AH1211" i="38" l="1"/>
  <c r="AG1169" i="3" s="1"/>
  <c r="AG1211" i="38"/>
  <c r="AF1169" i="3" s="1"/>
  <c r="O1169" i="3"/>
  <c r="P1169" i="3" l="1"/>
  <c r="Q1169" i="3" l="1"/>
  <c r="R1169" i="3" l="1"/>
  <c r="S1169" i="3" l="1"/>
  <c r="T1169" i="3" l="1"/>
  <c r="U1169" i="3" l="1"/>
  <c r="V1169" i="3" l="1"/>
  <c r="W1169" i="3" l="1"/>
  <c r="X1169" i="3" l="1"/>
  <c r="Y1169" i="3" l="1"/>
  <c r="Z1169" i="3" l="1"/>
  <c r="AD1211" i="38" l="1"/>
  <c r="AA1169" i="3"/>
  <c r="AC1169" i="3" l="1"/>
  <c r="H1211" i="38"/>
  <c r="AE1211" i="38" s="1"/>
  <c r="AB1169" i="3"/>
  <c r="AI1211" i="38" l="1"/>
  <c r="AH1169" i="3" s="1"/>
  <c r="AD1169" i="3"/>
  <c r="H1169" i="3"/>
  <c r="C1170" i="3"/>
  <c r="D1170" i="3" l="1"/>
  <c r="E1170" i="3" l="1"/>
  <c r="F1170" i="3" l="1"/>
  <c r="I1170" i="3" l="1"/>
  <c r="AJ1212" i="38"/>
  <c r="AI1170" i="3" s="1"/>
  <c r="G1170" i="3"/>
  <c r="AJ1170" i="3" l="1"/>
  <c r="J1170" i="3"/>
  <c r="AK1170" i="3" l="1"/>
  <c r="K1170" i="3"/>
  <c r="L1170" i="3" l="1"/>
  <c r="M1170" i="3" l="1"/>
  <c r="N1170" i="3" l="1"/>
  <c r="AG1212" i="38" l="1"/>
  <c r="AF1170" i="3" s="1"/>
  <c r="AH1212" i="38"/>
  <c r="AG1170" i="3" s="1"/>
  <c r="O1170" i="3"/>
  <c r="P1170" i="3" l="1"/>
  <c r="Q1170" i="3" l="1"/>
  <c r="R1170" i="3" l="1"/>
  <c r="S1170" i="3" l="1"/>
  <c r="T1170" i="3" l="1"/>
  <c r="U1170" i="3" l="1"/>
  <c r="V1170" i="3" l="1"/>
  <c r="W1170" i="3" l="1"/>
  <c r="X1170" i="3" l="1"/>
  <c r="Y1170" i="3" l="1"/>
  <c r="Z1170" i="3" l="1"/>
  <c r="AD1212" i="38" l="1"/>
  <c r="AA1170" i="3"/>
  <c r="AC1170" i="3" l="1"/>
  <c r="H1212" i="38"/>
  <c r="AE1212" i="38" s="1"/>
  <c r="AB1170" i="3"/>
  <c r="AI1212" i="38" l="1"/>
  <c r="AH1170" i="3" s="1"/>
  <c r="H1170" i="3"/>
  <c r="AD1170" i="3"/>
  <c r="C1171" i="3"/>
  <c r="D1171" i="3" l="1"/>
  <c r="E1171" i="3" l="1"/>
  <c r="F1171" i="3" l="1"/>
  <c r="I1171" i="3" l="1"/>
  <c r="AJ1213" i="38"/>
  <c r="AI1171" i="3" s="1"/>
  <c r="G1171" i="3"/>
  <c r="AJ1171" i="3" l="1"/>
  <c r="J1171" i="3"/>
  <c r="AK1171" i="3" l="1"/>
  <c r="K1171" i="3"/>
  <c r="L1171" i="3" l="1"/>
  <c r="M1171" i="3" l="1"/>
  <c r="N1171" i="3" l="1"/>
  <c r="AG1213" i="38" l="1"/>
  <c r="AF1171" i="3" s="1"/>
  <c r="AH1213" i="38"/>
  <c r="AG1171" i="3" s="1"/>
  <c r="O1171" i="3"/>
  <c r="P1171" i="3" l="1"/>
  <c r="Q1171" i="3" l="1"/>
  <c r="R1171" i="3" l="1"/>
  <c r="S1171" i="3" l="1"/>
  <c r="T1171" i="3" l="1"/>
  <c r="U1171" i="3" l="1"/>
  <c r="V1171" i="3" l="1"/>
  <c r="W1171" i="3" l="1"/>
  <c r="X1171" i="3" l="1"/>
  <c r="Y1171" i="3" l="1"/>
  <c r="Z1171" i="3" l="1"/>
  <c r="AD1213" i="38" l="1"/>
  <c r="AA1171" i="3"/>
  <c r="AC1171" i="3" l="1"/>
  <c r="H1213" i="38"/>
  <c r="AE1213" i="38" s="1"/>
  <c r="AB1171" i="3"/>
  <c r="AI1213" i="38" l="1"/>
  <c r="AH1171" i="3" s="1"/>
  <c r="AD1171" i="3"/>
  <c r="H1171" i="3"/>
  <c r="C1172" i="3"/>
  <c r="D1172" i="3" l="1"/>
  <c r="E1172" i="3" l="1"/>
  <c r="F1172" i="3" l="1"/>
  <c r="I1172" i="3" l="1"/>
  <c r="AJ1214" i="38"/>
  <c r="AI1172" i="3" s="1"/>
  <c r="G1172" i="3"/>
  <c r="AJ1172" i="3" l="1"/>
  <c r="J1172" i="3"/>
  <c r="AK1172" i="3" l="1"/>
  <c r="K1172" i="3"/>
  <c r="L1172" i="3" l="1"/>
  <c r="M1172" i="3" l="1"/>
  <c r="N1172" i="3" l="1"/>
  <c r="AH1214" i="38" l="1"/>
  <c r="AG1172" i="3" s="1"/>
  <c r="AG1214" i="38"/>
  <c r="AF1172" i="3" s="1"/>
  <c r="O1172" i="3"/>
  <c r="P1172" i="3" l="1"/>
  <c r="Q1172" i="3" l="1"/>
  <c r="R1172" i="3" l="1"/>
  <c r="S1172" i="3" l="1"/>
  <c r="T1172" i="3" l="1"/>
  <c r="U1172" i="3" l="1"/>
  <c r="V1172" i="3" l="1"/>
  <c r="W1172" i="3" l="1"/>
  <c r="X1172" i="3" l="1"/>
  <c r="Y1172" i="3" l="1"/>
  <c r="Z1172" i="3" l="1"/>
  <c r="AD1214" i="38" l="1"/>
  <c r="AA1172" i="3"/>
  <c r="AC1172" i="3" l="1"/>
  <c r="H1214" i="38"/>
  <c r="AE1214" i="38" s="1"/>
  <c r="AB1172" i="3"/>
  <c r="AI1214" i="38" l="1"/>
  <c r="AH1172" i="3" s="1"/>
  <c r="AD1172" i="3"/>
  <c r="H1172" i="3"/>
  <c r="C1173" i="3"/>
  <c r="D1173" i="3" l="1"/>
  <c r="E1173" i="3" l="1"/>
  <c r="F1173" i="3" l="1"/>
  <c r="I1173" i="3" l="1"/>
  <c r="AJ1215" i="38"/>
  <c r="AI1173" i="3" s="1"/>
  <c r="G1173" i="3"/>
  <c r="AJ1173" i="3" l="1"/>
  <c r="J1173" i="3"/>
  <c r="AK1173" i="3" l="1"/>
  <c r="K1173" i="3"/>
  <c r="L1173" i="3" l="1"/>
  <c r="M1173" i="3" l="1"/>
  <c r="N1173" i="3" l="1"/>
  <c r="AH1215" i="38" l="1"/>
  <c r="AG1173" i="3" s="1"/>
  <c r="AG1215" i="38"/>
  <c r="AF1173" i="3" s="1"/>
  <c r="O1173" i="3"/>
  <c r="P1173" i="3" l="1"/>
  <c r="Q1173" i="3" l="1"/>
  <c r="R1173" i="3" l="1"/>
  <c r="S1173" i="3" l="1"/>
  <c r="T1173" i="3" l="1"/>
  <c r="U1173" i="3" l="1"/>
  <c r="V1173" i="3" l="1"/>
  <c r="W1173" i="3" l="1"/>
  <c r="X1173" i="3" l="1"/>
  <c r="Y1173" i="3" l="1"/>
  <c r="Z1173" i="3" l="1"/>
  <c r="AD1215" i="38" l="1"/>
  <c r="AA1173" i="3"/>
  <c r="AC1173" i="3" l="1"/>
  <c r="H1215" i="38"/>
  <c r="AE1215" i="38" s="1"/>
  <c r="AB1173" i="3"/>
  <c r="AI1215" i="38" l="1"/>
  <c r="AH1173" i="3" s="1"/>
  <c r="H1173" i="3"/>
  <c r="AD1173" i="3"/>
  <c r="C1174" i="3"/>
  <c r="D1174" i="3" l="1"/>
  <c r="E1174" i="3" l="1"/>
  <c r="F1174" i="3" l="1"/>
  <c r="I1174" i="3" l="1"/>
  <c r="AJ1216" i="38"/>
  <c r="AI1174" i="3" s="1"/>
  <c r="G1174" i="3"/>
  <c r="AJ1174" i="3" l="1"/>
  <c r="J1174" i="3"/>
  <c r="AK1174" i="3" l="1"/>
  <c r="K1174" i="3"/>
  <c r="L1174" i="3" l="1"/>
  <c r="M1174" i="3" l="1"/>
  <c r="N1174" i="3" l="1"/>
  <c r="AH1216" i="38" l="1"/>
  <c r="AG1174" i="3" s="1"/>
  <c r="AG1216" i="38"/>
  <c r="AF1174" i="3" s="1"/>
  <c r="O1174" i="3"/>
  <c r="P1174" i="3" l="1"/>
  <c r="Q1174" i="3" l="1"/>
  <c r="R1174" i="3" l="1"/>
  <c r="S1174" i="3" l="1"/>
  <c r="T1174" i="3" l="1"/>
  <c r="U1174" i="3" l="1"/>
  <c r="V1174" i="3" l="1"/>
  <c r="W1174" i="3" l="1"/>
  <c r="X1174" i="3" l="1"/>
  <c r="Y1174" i="3" l="1"/>
  <c r="Z1174" i="3" l="1"/>
  <c r="AD1216" i="38" l="1"/>
  <c r="AA1174" i="3"/>
  <c r="AC1174" i="3" l="1"/>
  <c r="H1216" i="38"/>
  <c r="AE1216" i="38" s="1"/>
  <c r="AB1174" i="3"/>
  <c r="AI1216" i="38" l="1"/>
  <c r="AH1174" i="3" s="1"/>
  <c r="AD1174" i="3"/>
  <c r="H1174" i="3"/>
  <c r="C1175" i="3"/>
  <c r="D1175" i="3" l="1"/>
  <c r="E1175" i="3" l="1"/>
  <c r="F1175" i="3" l="1"/>
  <c r="I1175" i="3" l="1"/>
  <c r="AJ1217" i="38"/>
  <c r="AI1175" i="3" s="1"/>
  <c r="G1175" i="3"/>
  <c r="AJ1175" i="3" l="1"/>
  <c r="J1175" i="3"/>
  <c r="AK1175" i="3" l="1"/>
  <c r="K1175" i="3"/>
  <c r="L1175" i="3" l="1"/>
  <c r="M1175" i="3" l="1"/>
  <c r="N1175" i="3" l="1"/>
  <c r="AG1217" i="38" l="1"/>
  <c r="AF1175" i="3" s="1"/>
  <c r="AH1217" i="38"/>
  <c r="AG1175" i="3" s="1"/>
  <c r="O1175" i="3"/>
  <c r="P1175" i="3" l="1"/>
  <c r="Q1175" i="3" l="1"/>
  <c r="R1175" i="3" l="1"/>
  <c r="S1175" i="3" l="1"/>
  <c r="T1175" i="3" l="1"/>
  <c r="U1175" i="3" l="1"/>
  <c r="V1175" i="3" l="1"/>
  <c r="W1175" i="3" l="1"/>
  <c r="X1175" i="3" l="1"/>
  <c r="Y1175" i="3" l="1"/>
  <c r="Z1175" i="3" l="1"/>
  <c r="AD1217" i="38" l="1"/>
  <c r="AA1175" i="3"/>
  <c r="AC1175" i="3" l="1"/>
  <c r="H1217" i="38"/>
  <c r="AE1217" i="38" s="1"/>
  <c r="AB1175" i="3"/>
  <c r="AI1217" i="38" l="1"/>
  <c r="AH1175" i="3" s="1"/>
  <c r="AD1175" i="3"/>
  <c r="H1175" i="3"/>
  <c r="C1176" i="3"/>
  <c r="D1176" i="3" l="1"/>
  <c r="E1176" i="3" l="1"/>
  <c r="F1176" i="3" l="1"/>
  <c r="AJ1218" i="38" l="1"/>
  <c r="AI1176" i="3" s="1"/>
  <c r="G1176" i="3"/>
  <c r="I1176" i="3"/>
  <c r="AJ1176" i="3" l="1"/>
  <c r="J1176" i="3"/>
  <c r="AK1176" i="3" l="1"/>
  <c r="K1176" i="3"/>
  <c r="L1176" i="3" l="1"/>
  <c r="M1176" i="3" l="1"/>
  <c r="N1176" i="3" l="1"/>
  <c r="AH1218" i="38" l="1"/>
  <c r="AG1176" i="3" s="1"/>
  <c r="AG1218" i="38"/>
  <c r="AF1176" i="3" s="1"/>
  <c r="O1176" i="3"/>
  <c r="P1176" i="3" l="1"/>
  <c r="Q1176" i="3" l="1"/>
  <c r="R1176" i="3" l="1"/>
  <c r="S1176" i="3" l="1"/>
  <c r="T1176" i="3" l="1"/>
  <c r="U1176" i="3" l="1"/>
  <c r="V1176" i="3" l="1"/>
  <c r="W1176" i="3" l="1"/>
  <c r="X1176" i="3" l="1"/>
  <c r="Y1176" i="3" l="1"/>
  <c r="Z1176" i="3" l="1"/>
  <c r="AD1218" i="38" l="1"/>
  <c r="AA1176" i="3"/>
  <c r="AC1176" i="3" l="1"/>
  <c r="H1218" i="38"/>
  <c r="AE1218" i="38" s="1"/>
  <c r="AB1176" i="3"/>
  <c r="AI1218" i="38" l="1"/>
  <c r="AH1176" i="3" s="1"/>
  <c r="H1176" i="3"/>
  <c r="AD1176" i="3"/>
  <c r="C1177" i="3"/>
  <c r="D1177" i="3" l="1"/>
  <c r="E1177" i="3" l="1"/>
  <c r="F1177" i="3" l="1"/>
  <c r="I1177" i="3" l="1"/>
  <c r="AJ1219" i="38"/>
  <c r="AI1177" i="3" s="1"/>
  <c r="G1177" i="3"/>
  <c r="AJ1177" i="3" l="1"/>
  <c r="J1177" i="3"/>
  <c r="AK1177" i="3" l="1"/>
  <c r="K1177" i="3"/>
  <c r="L1177" i="3" l="1"/>
  <c r="M1177" i="3" l="1"/>
  <c r="N1177" i="3" l="1"/>
  <c r="AH1219" i="38" l="1"/>
  <c r="AG1177" i="3" s="1"/>
  <c r="AG1219" i="38"/>
  <c r="AF1177" i="3" s="1"/>
  <c r="O1177" i="3"/>
  <c r="P1177" i="3" l="1"/>
  <c r="Q1177" i="3" l="1"/>
  <c r="R1177" i="3" l="1"/>
  <c r="S1177" i="3" l="1"/>
  <c r="T1177" i="3" l="1"/>
  <c r="U1177" i="3" l="1"/>
  <c r="V1177" i="3" l="1"/>
  <c r="W1177" i="3" l="1"/>
  <c r="X1177" i="3" l="1"/>
  <c r="Y1177" i="3" l="1"/>
  <c r="Z1177" i="3" l="1"/>
  <c r="AD1219" i="38" l="1"/>
  <c r="AA1177" i="3"/>
  <c r="AC1177" i="3" l="1"/>
  <c r="H1219" i="38"/>
  <c r="AE1219" i="38" s="1"/>
  <c r="AB1177" i="3"/>
  <c r="AI1219" i="38" l="1"/>
  <c r="AH1177" i="3" s="1"/>
  <c r="AD1177" i="3"/>
  <c r="H1177" i="3"/>
  <c r="C1178" i="3"/>
  <c r="D1178" i="3" l="1"/>
  <c r="E1178" i="3" l="1"/>
  <c r="F1178" i="3" l="1"/>
  <c r="I1178" i="3" l="1"/>
  <c r="AJ1220" i="38"/>
  <c r="AI1178" i="3" s="1"/>
  <c r="G1178" i="3"/>
  <c r="AJ1178" i="3" l="1"/>
  <c r="J1178" i="3"/>
  <c r="AK1178" i="3" l="1"/>
  <c r="K1178" i="3"/>
  <c r="L1178" i="3" l="1"/>
  <c r="M1178" i="3" l="1"/>
  <c r="N1178" i="3" l="1"/>
  <c r="AH1220" i="38" l="1"/>
  <c r="AG1178" i="3" s="1"/>
  <c r="AG1220" i="38"/>
  <c r="AF1178" i="3" s="1"/>
  <c r="O1178" i="3"/>
  <c r="P1178" i="3" l="1"/>
  <c r="Q1178" i="3" l="1"/>
  <c r="R1178" i="3" l="1"/>
  <c r="S1178" i="3" l="1"/>
  <c r="T1178" i="3" l="1"/>
  <c r="U1178" i="3" l="1"/>
  <c r="V1178" i="3" l="1"/>
  <c r="W1178" i="3" l="1"/>
  <c r="X1178" i="3" l="1"/>
  <c r="Y1178" i="3" l="1"/>
  <c r="Z1178" i="3" l="1"/>
  <c r="AD1220" i="38" l="1"/>
  <c r="AA1178" i="3"/>
  <c r="AC1178" i="3" l="1"/>
  <c r="H1220" i="38"/>
  <c r="AE1220" i="38" s="1"/>
  <c r="AB1178" i="3"/>
  <c r="AI1220" i="38" l="1"/>
  <c r="AH1178" i="3" s="1"/>
  <c r="H1178" i="3"/>
  <c r="AD1178" i="3"/>
  <c r="C1179" i="3"/>
  <c r="D1179" i="3" l="1"/>
  <c r="E1179" i="3" l="1"/>
  <c r="F1179" i="3" l="1"/>
  <c r="AJ1221" i="38" l="1"/>
  <c r="AI1179" i="3" s="1"/>
  <c r="G1179" i="3"/>
  <c r="I1179" i="3"/>
  <c r="AJ1179" i="3" l="1"/>
  <c r="J1179" i="3"/>
  <c r="AK1179" i="3" l="1"/>
  <c r="K1179" i="3"/>
  <c r="L1179" i="3" l="1"/>
  <c r="M1179" i="3" l="1"/>
  <c r="N1179" i="3" l="1"/>
  <c r="AG1221" i="38" l="1"/>
  <c r="AF1179" i="3" s="1"/>
  <c r="AH1221" i="38"/>
  <c r="AG1179" i="3" s="1"/>
  <c r="O1179" i="3"/>
  <c r="P1179" i="3" l="1"/>
  <c r="Q1179" i="3" l="1"/>
  <c r="R1179" i="3" l="1"/>
  <c r="S1179" i="3" l="1"/>
  <c r="T1179" i="3" l="1"/>
  <c r="U1179" i="3" l="1"/>
  <c r="V1179" i="3" l="1"/>
  <c r="W1179" i="3" l="1"/>
  <c r="X1179" i="3" l="1"/>
  <c r="Y1179" i="3" l="1"/>
  <c r="Z1179" i="3" l="1"/>
  <c r="AD1221" i="38" l="1"/>
  <c r="AA1179" i="3"/>
  <c r="AC1179" i="3" l="1"/>
  <c r="H1221" i="38"/>
  <c r="AE1221" i="38" s="1"/>
  <c r="AB1179" i="3"/>
  <c r="AI1221" i="38" l="1"/>
  <c r="AH1179" i="3" s="1"/>
  <c r="AD1179" i="3"/>
  <c r="H1179" i="3"/>
  <c r="C1180" i="3"/>
  <c r="D1180" i="3" l="1"/>
  <c r="E1180" i="3" l="1"/>
  <c r="F1180" i="3" l="1"/>
  <c r="I1180" i="3" l="1"/>
  <c r="AJ1222" i="38"/>
  <c r="AI1180" i="3" s="1"/>
  <c r="G1180" i="3"/>
  <c r="AJ1180" i="3" l="1"/>
  <c r="J1180" i="3"/>
  <c r="AK1180" i="3" l="1"/>
  <c r="K1180" i="3"/>
  <c r="L1180" i="3" l="1"/>
  <c r="M1180" i="3" l="1"/>
  <c r="N1180" i="3" l="1"/>
  <c r="AH1222" i="38" l="1"/>
  <c r="AG1180" i="3" s="1"/>
  <c r="AG1222" i="38"/>
  <c r="AF1180" i="3" s="1"/>
  <c r="O1180" i="3"/>
  <c r="P1180" i="3" l="1"/>
  <c r="Q1180" i="3" l="1"/>
  <c r="R1180" i="3" l="1"/>
  <c r="S1180" i="3" l="1"/>
  <c r="T1180" i="3" l="1"/>
  <c r="U1180" i="3" l="1"/>
  <c r="V1180" i="3" l="1"/>
  <c r="W1180" i="3" l="1"/>
  <c r="X1180" i="3" l="1"/>
  <c r="Y1180" i="3" l="1"/>
  <c r="Z1180" i="3" l="1"/>
  <c r="AD1222" i="38" l="1"/>
  <c r="AA1180" i="3"/>
  <c r="AC1180" i="3" l="1"/>
  <c r="H1222" i="38"/>
  <c r="AE1222" i="38" s="1"/>
  <c r="AB1180" i="3"/>
  <c r="AI1222" i="38" l="1"/>
  <c r="AH1180" i="3" s="1"/>
  <c r="AD1180" i="3"/>
  <c r="H1180" i="3"/>
  <c r="C1181" i="3"/>
  <c r="D1181" i="3" l="1"/>
  <c r="E1181" i="3" l="1"/>
  <c r="F1181" i="3" l="1"/>
  <c r="I1181" i="3" l="1"/>
  <c r="AJ1223" i="38"/>
  <c r="AI1181" i="3" s="1"/>
  <c r="G1181" i="3"/>
  <c r="AJ1181" i="3" l="1"/>
  <c r="J1181" i="3"/>
  <c r="AK1181" i="3" l="1"/>
  <c r="K1181" i="3"/>
  <c r="L1181" i="3" l="1"/>
  <c r="M1181" i="3" l="1"/>
  <c r="N1181" i="3" l="1"/>
  <c r="AH1223" i="38" l="1"/>
  <c r="AG1181" i="3" s="1"/>
  <c r="AG1223" i="38"/>
  <c r="AF1181" i="3" s="1"/>
  <c r="O1181" i="3"/>
  <c r="P1181" i="3" l="1"/>
  <c r="Q1181" i="3" l="1"/>
  <c r="R1181" i="3" l="1"/>
  <c r="S1181" i="3" l="1"/>
  <c r="T1181" i="3" l="1"/>
  <c r="U1181" i="3" l="1"/>
  <c r="V1181" i="3" l="1"/>
  <c r="W1181" i="3" l="1"/>
  <c r="X1181" i="3" l="1"/>
  <c r="Y1181" i="3" l="1"/>
  <c r="Z1181" i="3" l="1"/>
  <c r="AD1223" i="38" l="1"/>
  <c r="AA1181" i="3"/>
  <c r="AC1181" i="3" l="1"/>
  <c r="H1223" i="38"/>
  <c r="AE1223" i="38" s="1"/>
  <c r="AB1181" i="3"/>
  <c r="AI1223" i="38" l="1"/>
  <c r="AH1181" i="3" s="1"/>
  <c r="H1181" i="3"/>
  <c r="AD1181" i="3"/>
  <c r="C1182" i="3"/>
  <c r="D1182" i="3" l="1"/>
  <c r="E1182" i="3" l="1"/>
  <c r="F1182" i="3" l="1"/>
  <c r="I1182" i="3" l="1"/>
  <c r="AJ1224" i="38"/>
  <c r="AI1182" i="3" s="1"/>
  <c r="G1182" i="3"/>
  <c r="AJ1182" i="3" l="1"/>
  <c r="J1182" i="3"/>
  <c r="AK1182" i="3" l="1"/>
  <c r="K1182" i="3"/>
  <c r="L1182" i="3" l="1"/>
  <c r="M1182" i="3" l="1"/>
  <c r="N1182" i="3" l="1"/>
  <c r="AG1224" i="38" l="1"/>
  <c r="AF1182" i="3" s="1"/>
  <c r="AH1224" i="38"/>
  <c r="AG1182" i="3" s="1"/>
  <c r="O1182" i="3"/>
  <c r="P1182" i="3" l="1"/>
  <c r="Q1182" i="3" l="1"/>
  <c r="R1182" i="3" l="1"/>
  <c r="S1182" i="3" l="1"/>
  <c r="T1182" i="3" l="1"/>
  <c r="U1182" i="3" l="1"/>
  <c r="V1182" i="3" l="1"/>
  <c r="W1182" i="3" l="1"/>
  <c r="X1182" i="3" l="1"/>
  <c r="Y1182" i="3" l="1"/>
  <c r="Z1182" i="3" l="1"/>
  <c r="AD1224" i="38" l="1"/>
  <c r="AA1182" i="3"/>
  <c r="AC1182" i="3" l="1"/>
  <c r="H1224" i="38"/>
  <c r="AE1224" i="38" s="1"/>
  <c r="AB1182" i="3"/>
  <c r="AI1224" i="38" l="1"/>
  <c r="AH1182" i="3" s="1"/>
  <c r="H1182" i="3"/>
  <c r="AD1182" i="3"/>
  <c r="C1183" i="3"/>
  <c r="D1183" i="3" l="1"/>
  <c r="E1183" i="3" l="1"/>
  <c r="F1183" i="3" l="1"/>
  <c r="I1183" i="3" l="1"/>
  <c r="AJ1225" i="38"/>
  <c r="AI1183" i="3" s="1"/>
  <c r="G1183" i="3"/>
  <c r="AJ1183" i="3" l="1"/>
  <c r="J1183" i="3"/>
  <c r="AK1183" i="3" l="1"/>
  <c r="K1183" i="3"/>
  <c r="L1183" i="3" l="1"/>
  <c r="M1183" i="3" l="1"/>
  <c r="N1183" i="3" l="1"/>
  <c r="AG1225" i="38" l="1"/>
  <c r="AF1183" i="3" s="1"/>
  <c r="AH1225" i="38"/>
  <c r="AG1183" i="3" s="1"/>
  <c r="O1183" i="3"/>
  <c r="P1183" i="3" l="1"/>
  <c r="Q1183" i="3" l="1"/>
  <c r="R1183" i="3" l="1"/>
  <c r="S1183" i="3" l="1"/>
  <c r="T1183" i="3" l="1"/>
  <c r="U1183" i="3" l="1"/>
  <c r="V1183" i="3" l="1"/>
  <c r="W1183" i="3" l="1"/>
  <c r="X1183" i="3" l="1"/>
  <c r="Y1183" i="3" l="1"/>
  <c r="Z1183" i="3" l="1"/>
  <c r="AD1225" i="38" l="1"/>
  <c r="AA1183" i="3"/>
  <c r="AC1183" i="3" l="1"/>
  <c r="H1225" i="38"/>
  <c r="AE1225" i="38" s="1"/>
  <c r="AB1183" i="3"/>
  <c r="AI1225" i="38" l="1"/>
  <c r="AH1183" i="3" s="1"/>
  <c r="H1183" i="3"/>
  <c r="AD1183" i="3"/>
  <c r="C1184" i="3"/>
  <c r="D1184" i="3" l="1"/>
  <c r="E1184" i="3" l="1"/>
  <c r="F1184" i="3" l="1"/>
  <c r="I1184" i="3" l="1"/>
  <c r="AJ1226" i="38"/>
  <c r="AI1184" i="3" s="1"/>
  <c r="G1184" i="3"/>
  <c r="AJ1184" i="3" l="1"/>
  <c r="J1184" i="3"/>
  <c r="AK1184" i="3" l="1"/>
  <c r="K1184" i="3"/>
  <c r="L1184" i="3" l="1"/>
  <c r="M1184" i="3" l="1"/>
  <c r="N1184" i="3" l="1"/>
  <c r="AH1226" i="38" l="1"/>
  <c r="AG1184" i="3" s="1"/>
  <c r="AG1226" i="38"/>
  <c r="AF1184" i="3" s="1"/>
  <c r="O1184" i="3"/>
  <c r="P1184" i="3" l="1"/>
  <c r="Q1184" i="3" l="1"/>
  <c r="R1184" i="3" l="1"/>
  <c r="S1184" i="3" l="1"/>
  <c r="T1184" i="3" l="1"/>
  <c r="U1184" i="3" l="1"/>
  <c r="V1184" i="3" l="1"/>
  <c r="W1184" i="3" l="1"/>
  <c r="X1184" i="3" l="1"/>
  <c r="Y1184" i="3" l="1"/>
  <c r="Z1184" i="3" l="1"/>
  <c r="AD1226" i="38" l="1"/>
  <c r="AA1184" i="3"/>
  <c r="AC1184" i="3" l="1"/>
  <c r="H1226" i="38"/>
  <c r="AE1226" i="38" s="1"/>
  <c r="AB1184" i="3"/>
  <c r="AI1226" i="38" l="1"/>
  <c r="AH1184" i="3" s="1"/>
  <c r="AD1184" i="3"/>
  <c r="H1184" i="3"/>
  <c r="C1185" i="3"/>
  <c r="D1185" i="3" l="1"/>
  <c r="E1185" i="3" l="1"/>
  <c r="F1185" i="3" l="1"/>
  <c r="I1185" i="3" l="1"/>
  <c r="AJ1227" i="38"/>
  <c r="AI1185" i="3" s="1"/>
  <c r="G1185" i="3"/>
  <c r="AJ1185" i="3" l="1"/>
  <c r="J1185" i="3"/>
  <c r="AK1185" i="3" l="1"/>
  <c r="K1185" i="3"/>
  <c r="L1185" i="3" l="1"/>
  <c r="M1185" i="3" l="1"/>
  <c r="N1185" i="3" l="1"/>
  <c r="AH1227" i="38" l="1"/>
  <c r="AG1185" i="3" s="1"/>
  <c r="AG1227" i="38"/>
  <c r="AF1185" i="3" s="1"/>
  <c r="O1185" i="3"/>
  <c r="P1185" i="3" l="1"/>
  <c r="Q1185" i="3" l="1"/>
  <c r="R1185" i="3" l="1"/>
  <c r="S1185" i="3" l="1"/>
  <c r="T1185" i="3" l="1"/>
  <c r="U1185" i="3" l="1"/>
  <c r="V1185" i="3" l="1"/>
  <c r="W1185" i="3" l="1"/>
  <c r="X1185" i="3" l="1"/>
  <c r="Y1185" i="3" l="1"/>
  <c r="Z1185" i="3" l="1"/>
  <c r="AD1227" i="38" l="1"/>
  <c r="AA1185" i="3"/>
  <c r="AC1185" i="3" l="1"/>
  <c r="H1227" i="38"/>
  <c r="AE1227" i="38" s="1"/>
  <c r="AB1185" i="3"/>
  <c r="AI1227" i="38" l="1"/>
  <c r="AH1185" i="3" s="1"/>
  <c r="AD1185" i="3"/>
  <c r="H1185" i="3"/>
  <c r="C1186" i="3"/>
  <c r="D1186" i="3" l="1"/>
  <c r="E1186" i="3" l="1"/>
  <c r="F1186" i="3" l="1"/>
  <c r="I1186" i="3" l="1"/>
  <c r="AJ1228" i="38"/>
  <c r="AI1186" i="3" s="1"/>
  <c r="G1186" i="3"/>
  <c r="AJ1186" i="3" l="1"/>
  <c r="J1186" i="3"/>
  <c r="AK1186" i="3" l="1"/>
  <c r="K1186" i="3"/>
  <c r="L1186" i="3" l="1"/>
  <c r="M1186" i="3" l="1"/>
  <c r="N1186" i="3" l="1"/>
  <c r="AG1228" i="38" l="1"/>
  <c r="AF1186" i="3" s="1"/>
  <c r="AH1228" i="38"/>
  <c r="AG1186" i="3" s="1"/>
  <c r="O1186" i="3"/>
  <c r="P1186" i="3" l="1"/>
  <c r="Q1186" i="3" l="1"/>
  <c r="R1186" i="3" l="1"/>
  <c r="S1186" i="3" l="1"/>
  <c r="T1186" i="3" l="1"/>
  <c r="U1186" i="3" l="1"/>
  <c r="V1186" i="3" l="1"/>
  <c r="W1186" i="3" l="1"/>
  <c r="X1186" i="3" l="1"/>
  <c r="Y1186" i="3" l="1"/>
  <c r="Z1186" i="3" l="1"/>
  <c r="AD1228" i="38" l="1"/>
  <c r="AA1186" i="3"/>
  <c r="AC1186" i="3" l="1"/>
  <c r="H1228" i="38"/>
  <c r="AE1228" i="38" s="1"/>
  <c r="AB1186" i="3"/>
  <c r="AI1228" i="38" l="1"/>
  <c r="AH1186" i="3" s="1"/>
  <c r="AD1186" i="3"/>
  <c r="H1186" i="3"/>
  <c r="C1187" i="3"/>
  <c r="D1187" i="3" l="1"/>
  <c r="E1187" i="3" l="1"/>
  <c r="F1187" i="3" l="1"/>
  <c r="I1187" i="3" l="1"/>
  <c r="AJ1229" i="38"/>
  <c r="AI1187" i="3" s="1"/>
  <c r="G1187" i="3"/>
  <c r="AJ1187" i="3" l="1"/>
  <c r="J1187" i="3"/>
  <c r="AK1187" i="3" l="1"/>
  <c r="K1187" i="3"/>
  <c r="L1187" i="3" l="1"/>
  <c r="M1187" i="3" l="1"/>
  <c r="N1187" i="3" l="1"/>
  <c r="AG1229" i="38" l="1"/>
  <c r="AF1187" i="3" s="1"/>
  <c r="AH1229" i="38"/>
  <c r="AG1187" i="3" s="1"/>
  <c r="O1187" i="3"/>
  <c r="P1187" i="3" l="1"/>
  <c r="Q1187" i="3" l="1"/>
  <c r="R1187" i="3" l="1"/>
  <c r="S1187" i="3" l="1"/>
  <c r="T1187" i="3" l="1"/>
  <c r="U1187" i="3" l="1"/>
  <c r="V1187" i="3" l="1"/>
  <c r="W1187" i="3" l="1"/>
  <c r="X1187" i="3" l="1"/>
  <c r="Y1187" i="3" l="1"/>
  <c r="Z1187" i="3" l="1"/>
  <c r="AD1229" i="38" l="1"/>
  <c r="AA1187" i="3"/>
  <c r="AC1187" i="3" l="1"/>
  <c r="H1229" i="38"/>
  <c r="AE1229" i="38" s="1"/>
  <c r="AB1187" i="3"/>
  <c r="AI1229" i="38" l="1"/>
  <c r="AH1187" i="3" s="1"/>
  <c r="H1187" i="3"/>
  <c r="AD1187" i="3"/>
  <c r="C1188" i="3"/>
  <c r="D1188" i="3" l="1"/>
  <c r="E1188" i="3" l="1"/>
  <c r="F1188" i="3" l="1"/>
  <c r="I1188" i="3" l="1"/>
  <c r="AJ1230" i="38"/>
  <c r="AI1188" i="3" s="1"/>
  <c r="G1188" i="3"/>
  <c r="AJ1188" i="3" l="1"/>
  <c r="J1188" i="3"/>
  <c r="AK1188" i="3" l="1"/>
  <c r="K1188" i="3"/>
  <c r="L1188" i="3" l="1"/>
  <c r="M1188" i="3" l="1"/>
  <c r="N1188" i="3" l="1"/>
  <c r="AH1230" i="38" l="1"/>
  <c r="AG1188" i="3" s="1"/>
  <c r="AG1230" i="38"/>
  <c r="AF1188" i="3" s="1"/>
  <c r="O1188" i="3"/>
  <c r="P1188" i="3" l="1"/>
  <c r="Q1188" i="3" l="1"/>
  <c r="R1188" i="3" l="1"/>
  <c r="S1188" i="3" l="1"/>
  <c r="T1188" i="3" l="1"/>
  <c r="U1188" i="3" l="1"/>
  <c r="V1188" i="3" l="1"/>
  <c r="W1188" i="3" l="1"/>
  <c r="X1188" i="3" l="1"/>
  <c r="Y1188" i="3" l="1"/>
  <c r="Z1188" i="3" l="1"/>
  <c r="AD1230" i="38" l="1"/>
  <c r="AA1188" i="3"/>
  <c r="AC1188" i="3" l="1"/>
  <c r="H1230" i="38"/>
  <c r="AE1230" i="38" s="1"/>
  <c r="AB1188" i="3"/>
  <c r="AI1230" i="38" l="1"/>
  <c r="AH1188" i="3" s="1"/>
  <c r="AD1188" i="3"/>
  <c r="H1188" i="3"/>
  <c r="C1189" i="3"/>
  <c r="D1189" i="3" l="1"/>
  <c r="E1189" i="3" l="1"/>
  <c r="F1189" i="3" l="1"/>
  <c r="I1189" i="3" l="1"/>
  <c r="AJ1231" i="38"/>
  <c r="AI1189" i="3" s="1"/>
  <c r="G1189" i="3"/>
  <c r="AJ1189" i="3" l="1"/>
  <c r="J1189" i="3"/>
  <c r="AK1189" i="3" l="1"/>
  <c r="K1189" i="3"/>
  <c r="L1189" i="3" l="1"/>
  <c r="M1189" i="3" l="1"/>
  <c r="N1189" i="3" l="1"/>
  <c r="AH1231" i="38" l="1"/>
  <c r="AG1189" i="3" s="1"/>
  <c r="AG1231" i="38"/>
  <c r="AF1189" i="3" s="1"/>
  <c r="O1189" i="3"/>
  <c r="P1189" i="3" l="1"/>
  <c r="Q1189" i="3" l="1"/>
  <c r="R1189" i="3" l="1"/>
  <c r="S1189" i="3" l="1"/>
  <c r="T1189" i="3" l="1"/>
  <c r="U1189" i="3" l="1"/>
  <c r="V1189" i="3" l="1"/>
  <c r="W1189" i="3" l="1"/>
  <c r="X1189" i="3" l="1"/>
  <c r="Y1189" i="3" l="1"/>
  <c r="Z1189" i="3" l="1"/>
  <c r="AD1231" i="38" l="1"/>
  <c r="AA1189" i="3"/>
  <c r="AC1189" i="3" l="1"/>
  <c r="H1231" i="38"/>
  <c r="AE1231" i="38" s="1"/>
  <c r="AB1189" i="3"/>
  <c r="AI1231" i="38" l="1"/>
  <c r="AH1189" i="3" s="1"/>
  <c r="AD1189" i="3"/>
  <c r="H1189" i="3"/>
  <c r="C1190" i="3"/>
  <c r="D1190" i="3" l="1"/>
  <c r="E1190" i="3" l="1"/>
  <c r="F1190" i="3" l="1"/>
  <c r="I1190" i="3" l="1"/>
  <c r="AJ1232" i="38"/>
  <c r="AI1190" i="3" s="1"/>
  <c r="G1190" i="3"/>
  <c r="AJ1190" i="3" l="1"/>
  <c r="J1190" i="3"/>
  <c r="AK1190" i="3" l="1"/>
  <c r="K1190" i="3"/>
  <c r="L1190" i="3" l="1"/>
  <c r="M1190" i="3" l="1"/>
  <c r="N1190" i="3" l="1"/>
  <c r="AG1232" i="38" l="1"/>
  <c r="AF1190" i="3" s="1"/>
  <c r="AH1232" i="38"/>
  <c r="AG1190" i="3" s="1"/>
  <c r="O1190" i="3"/>
  <c r="P1190" i="3" l="1"/>
  <c r="Q1190" i="3" l="1"/>
  <c r="R1190" i="3" l="1"/>
  <c r="S1190" i="3" l="1"/>
  <c r="T1190" i="3" l="1"/>
  <c r="U1190" i="3" l="1"/>
  <c r="V1190" i="3" l="1"/>
  <c r="W1190" i="3" l="1"/>
  <c r="X1190" i="3" l="1"/>
  <c r="Y1190" i="3" l="1"/>
  <c r="Z1190" i="3" l="1"/>
  <c r="AD1232" i="38" l="1"/>
  <c r="AA1190" i="3"/>
  <c r="AC1190" i="3" l="1"/>
  <c r="H1232" i="38"/>
  <c r="AE1232" i="38" s="1"/>
  <c r="AB1190" i="3"/>
  <c r="AI1232" i="38" l="1"/>
  <c r="AH1190" i="3" s="1"/>
  <c r="H1190" i="3"/>
  <c r="AD1190" i="3"/>
  <c r="C1191" i="3"/>
  <c r="D1191" i="3" l="1"/>
  <c r="E1191" i="3" l="1"/>
  <c r="F1191" i="3" l="1"/>
  <c r="AJ1233" i="38" l="1"/>
  <c r="AI1191" i="3" s="1"/>
  <c r="G1191" i="3"/>
  <c r="I1191" i="3"/>
  <c r="AJ1191" i="3" l="1"/>
  <c r="J1191" i="3"/>
  <c r="AK1191" i="3" l="1"/>
  <c r="K1191" i="3"/>
  <c r="L1191" i="3" l="1"/>
  <c r="M1191" i="3" l="1"/>
  <c r="N1191" i="3" l="1"/>
  <c r="AG1233" i="38" l="1"/>
  <c r="AF1191" i="3" s="1"/>
  <c r="AH1233" i="38"/>
  <c r="AG1191" i="3" s="1"/>
  <c r="O1191" i="3"/>
  <c r="P1191" i="3" l="1"/>
  <c r="Q1191" i="3" l="1"/>
  <c r="R1191" i="3" l="1"/>
  <c r="S1191" i="3" l="1"/>
  <c r="T1191" i="3" l="1"/>
  <c r="U1191" i="3" l="1"/>
  <c r="V1191" i="3" l="1"/>
  <c r="W1191" i="3" l="1"/>
  <c r="X1191" i="3" l="1"/>
  <c r="Y1191" i="3" l="1"/>
  <c r="Z1191" i="3" l="1"/>
  <c r="AD1233" i="38" l="1"/>
  <c r="AA1191" i="3"/>
  <c r="AC1191" i="3" l="1"/>
  <c r="H1233" i="38"/>
  <c r="AE1233" i="38" s="1"/>
  <c r="AB1191" i="3"/>
  <c r="AI1233" i="38" l="1"/>
  <c r="AH1191" i="3" s="1"/>
  <c r="H1191" i="3"/>
  <c r="AD1191" i="3"/>
  <c r="C1192" i="3"/>
  <c r="D1192" i="3" l="1"/>
  <c r="E1192" i="3" l="1"/>
  <c r="F1192" i="3" l="1"/>
  <c r="I1192" i="3" l="1"/>
  <c r="AJ1234" i="38"/>
  <c r="AI1192" i="3" s="1"/>
  <c r="G1192" i="3"/>
  <c r="AJ1192" i="3" l="1"/>
  <c r="J1192" i="3"/>
  <c r="AK1192" i="3" l="1"/>
  <c r="K1192" i="3"/>
  <c r="L1192" i="3" l="1"/>
  <c r="M1192" i="3" l="1"/>
  <c r="N1192" i="3" l="1"/>
  <c r="AH1234" i="38" l="1"/>
  <c r="AG1192" i="3" s="1"/>
  <c r="AG1234" i="38"/>
  <c r="AF1192" i="3" s="1"/>
  <c r="O1192" i="3"/>
  <c r="P1192" i="3" l="1"/>
  <c r="Q1192" i="3" l="1"/>
  <c r="R1192" i="3" l="1"/>
  <c r="S1192" i="3" l="1"/>
  <c r="T1192" i="3" l="1"/>
  <c r="U1192" i="3" l="1"/>
  <c r="V1192" i="3" l="1"/>
  <c r="W1192" i="3" l="1"/>
  <c r="X1192" i="3" l="1"/>
  <c r="Y1192" i="3" l="1"/>
  <c r="Z1192" i="3" l="1"/>
  <c r="AD1234" i="38" l="1"/>
  <c r="AA1192" i="3"/>
  <c r="AC1192" i="3" l="1"/>
  <c r="H1234" i="38"/>
  <c r="AE1234" i="38" s="1"/>
  <c r="AB1192" i="3"/>
  <c r="AI1234" i="38" l="1"/>
  <c r="AH1192" i="3" s="1"/>
  <c r="AD1192" i="3"/>
  <c r="H1192" i="3"/>
  <c r="C1193" i="3"/>
  <c r="D1193" i="3" l="1"/>
  <c r="E1193" i="3" l="1"/>
  <c r="F1193" i="3" l="1"/>
  <c r="I1193" i="3" l="1"/>
  <c r="AJ1235" i="38"/>
  <c r="AI1193" i="3" s="1"/>
  <c r="G1193" i="3"/>
  <c r="AJ1193" i="3" l="1"/>
  <c r="J1193" i="3"/>
  <c r="AK1193" i="3" l="1"/>
  <c r="K1193" i="3"/>
  <c r="L1193" i="3" l="1"/>
  <c r="M1193" i="3" l="1"/>
  <c r="N1193" i="3" l="1"/>
  <c r="AH1235" i="38" l="1"/>
  <c r="AG1193" i="3" s="1"/>
  <c r="O1193" i="3"/>
  <c r="AG1235" i="38" l="1"/>
  <c r="AF1193" i="3" s="1"/>
  <c r="P1193" i="3"/>
  <c r="Q1193" i="3" l="1"/>
  <c r="R1193" i="3" l="1"/>
  <c r="S1193" i="3" l="1"/>
  <c r="T1193" i="3" l="1"/>
  <c r="U1193" i="3" l="1"/>
  <c r="V1193" i="3" l="1"/>
  <c r="W1193" i="3" l="1"/>
  <c r="X1193" i="3" l="1"/>
  <c r="Y1193" i="3" l="1"/>
  <c r="Z1193" i="3" l="1"/>
  <c r="AD1235" i="38" l="1"/>
  <c r="AA1193" i="3"/>
  <c r="AC1193" i="3" l="1"/>
  <c r="H1235" i="38"/>
  <c r="AE1235" i="38" s="1"/>
  <c r="AB1193" i="3"/>
  <c r="AI1235" i="38" l="1"/>
  <c r="AH1193" i="3" s="1"/>
  <c r="AD1193" i="3"/>
  <c r="H1193" i="3"/>
  <c r="C1194" i="3"/>
  <c r="D1194" i="3" l="1"/>
  <c r="E1194" i="3" l="1"/>
  <c r="F1194" i="3" l="1"/>
  <c r="I1194" i="3" l="1"/>
  <c r="AJ1236" i="38"/>
  <c r="AI1194" i="3" s="1"/>
  <c r="G1194" i="3"/>
  <c r="AJ1194" i="3" l="1"/>
  <c r="J1194" i="3"/>
  <c r="AK1194" i="3" l="1"/>
  <c r="K1194" i="3"/>
  <c r="L1194" i="3" l="1"/>
  <c r="M1194" i="3" l="1"/>
  <c r="N1194" i="3" l="1"/>
  <c r="AG1236" i="38" l="1"/>
  <c r="AF1194" i="3" s="1"/>
  <c r="AH1236" i="38"/>
  <c r="AG1194" i="3" s="1"/>
  <c r="O1194" i="3"/>
  <c r="P1194" i="3" l="1"/>
  <c r="Q1194" i="3" l="1"/>
  <c r="R1194" i="3" l="1"/>
  <c r="S1194" i="3" l="1"/>
  <c r="T1194" i="3" l="1"/>
  <c r="U1194" i="3" l="1"/>
  <c r="V1194" i="3" l="1"/>
  <c r="W1194" i="3" l="1"/>
  <c r="X1194" i="3" l="1"/>
  <c r="Y1194" i="3" l="1"/>
  <c r="Z1194" i="3" l="1"/>
  <c r="AD1236" i="38" l="1"/>
  <c r="AA1194" i="3"/>
  <c r="AC1194" i="3" l="1"/>
  <c r="H1236" i="38"/>
  <c r="AE1236" i="38" s="1"/>
  <c r="AB1194" i="3"/>
  <c r="AI1236" i="38" l="1"/>
  <c r="AH1194" i="3" s="1"/>
  <c r="AD1194" i="3"/>
  <c r="H1194" i="3"/>
  <c r="C1195" i="3"/>
  <c r="D1195" i="3" l="1"/>
  <c r="E1195" i="3" l="1"/>
  <c r="F1195" i="3" l="1"/>
  <c r="I1195" i="3" l="1"/>
  <c r="AJ1237" i="38"/>
  <c r="AI1195" i="3" s="1"/>
  <c r="G1195" i="3"/>
  <c r="AJ1195" i="3" l="1"/>
  <c r="J1195" i="3"/>
  <c r="AK1195" i="3" l="1"/>
  <c r="K1195" i="3"/>
  <c r="L1195" i="3" l="1"/>
  <c r="M1195" i="3" l="1"/>
  <c r="N1195" i="3" l="1"/>
  <c r="AG1237" i="38" l="1"/>
  <c r="AF1195" i="3" s="1"/>
  <c r="AH1237" i="38"/>
  <c r="AG1195" i="3" s="1"/>
  <c r="O1195" i="3"/>
  <c r="P1195" i="3" l="1"/>
  <c r="Q1195" i="3" l="1"/>
  <c r="R1195" i="3" l="1"/>
  <c r="S1195" i="3" l="1"/>
  <c r="T1195" i="3" l="1"/>
  <c r="U1195" i="3" l="1"/>
  <c r="V1195" i="3" l="1"/>
  <c r="W1195" i="3" l="1"/>
  <c r="X1195" i="3" l="1"/>
  <c r="Y1195" i="3" l="1"/>
  <c r="Z1195" i="3" l="1"/>
  <c r="AD1237" i="38" l="1"/>
  <c r="AA1195" i="3"/>
  <c r="AC1195" i="3" l="1"/>
  <c r="H1237" i="38"/>
  <c r="AE1237" i="38" s="1"/>
  <c r="AB1195" i="3"/>
  <c r="AI1237" i="38" l="1"/>
  <c r="AH1195" i="3" s="1"/>
  <c r="H1195" i="3"/>
  <c r="AD1195" i="3"/>
  <c r="C1196" i="3"/>
  <c r="D1196" i="3" l="1"/>
  <c r="E1196" i="3" l="1"/>
  <c r="F1196" i="3" l="1"/>
  <c r="I1196" i="3" l="1"/>
  <c r="AJ1238" i="38"/>
  <c r="AI1196" i="3" s="1"/>
  <c r="G1196" i="3"/>
  <c r="AJ1196" i="3" l="1"/>
  <c r="J1196" i="3"/>
  <c r="AK1196" i="3" l="1"/>
  <c r="K1196" i="3"/>
  <c r="L1196" i="3" l="1"/>
  <c r="M1196" i="3" l="1"/>
  <c r="N1196" i="3" l="1"/>
  <c r="AH1238" i="38" l="1"/>
  <c r="AG1196" i="3" s="1"/>
  <c r="AG1238" i="38"/>
  <c r="AF1196" i="3" s="1"/>
  <c r="O1196" i="3"/>
  <c r="P1196" i="3" l="1"/>
  <c r="Q1196" i="3" l="1"/>
  <c r="R1196" i="3" l="1"/>
  <c r="S1196" i="3" l="1"/>
  <c r="T1196" i="3" l="1"/>
  <c r="U1196" i="3" l="1"/>
  <c r="V1196" i="3" l="1"/>
  <c r="W1196" i="3" l="1"/>
  <c r="X1196" i="3" l="1"/>
  <c r="Y1196" i="3" l="1"/>
  <c r="Z1196" i="3" l="1"/>
  <c r="AD1238" i="38" l="1"/>
  <c r="AA1196" i="3"/>
  <c r="AC1196" i="3" l="1"/>
  <c r="H1238" i="38"/>
  <c r="AE1238" i="38" s="1"/>
  <c r="AB1196" i="3"/>
  <c r="AI1238" i="38" l="1"/>
  <c r="AH1196" i="3" s="1"/>
  <c r="H1196" i="3"/>
  <c r="AD1196" i="3"/>
  <c r="C1197" i="3"/>
  <c r="D1197" i="3" l="1"/>
  <c r="E1197" i="3" l="1"/>
  <c r="F1197" i="3" l="1"/>
  <c r="I1197" i="3" l="1"/>
  <c r="AJ1239" i="38"/>
  <c r="AI1197" i="3" s="1"/>
  <c r="G1197" i="3"/>
  <c r="AJ1197" i="3" l="1"/>
  <c r="J1197" i="3"/>
  <c r="AK1197" i="3" l="1"/>
  <c r="K1197" i="3"/>
  <c r="L1197" i="3" l="1"/>
  <c r="M1197" i="3" l="1"/>
  <c r="N1197" i="3" l="1"/>
  <c r="AH1239" i="38" l="1"/>
  <c r="AG1197" i="3" s="1"/>
  <c r="AG1239" i="38"/>
  <c r="AF1197" i="3" s="1"/>
  <c r="O1197" i="3"/>
  <c r="P1197" i="3" l="1"/>
  <c r="Q1197" i="3" l="1"/>
  <c r="R1197" i="3" l="1"/>
  <c r="S1197" i="3" l="1"/>
  <c r="T1197" i="3" l="1"/>
  <c r="U1197" i="3" l="1"/>
  <c r="V1197" i="3" l="1"/>
  <c r="W1197" i="3" l="1"/>
  <c r="X1197" i="3" l="1"/>
  <c r="Y1197" i="3" l="1"/>
  <c r="Z1197" i="3" l="1"/>
  <c r="AD1239" i="38" l="1"/>
  <c r="AA1197" i="3"/>
  <c r="AC1197" i="3" l="1"/>
  <c r="H1239" i="38"/>
  <c r="AE1239" i="38" s="1"/>
  <c r="AB1197" i="3"/>
  <c r="AI1239" i="38" l="1"/>
  <c r="AH1197" i="3" s="1"/>
  <c r="AD1197" i="3"/>
  <c r="H1197" i="3"/>
  <c r="C1198" i="3"/>
  <c r="D1198" i="3" l="1"/>
  <c r="E1198" i="3" l="1"/>
  <c r="F1198" i="3" l="1"/>
  <c r="I1198" i="3" l="1"/>
  <c r="AJ1240" i="38"/>
  <c r="AI1198" i="3" s="1"/>
  <c r="G1198" i="3"/>
  <c r="AJ1198" i="3" l="1"/>
  <c r="J1198" i="3"/>
  <c r="AK1198" i="3" l="1"/>
  <c r="K1198" i="3"/>
  <c r="L1198" i="3" l="1"/>
  <c r="M1198" i="3" l="1"/>
  <c r="N1198" i="3" l="1"/>
  <c r="AG1240" i="38" l="1"/>
  <c r="AF1198" i="3" s="1"/>
  <c r="AH1240" i="38"/>
  <c r="AG1198" i="3" s="1"/>
  <c r="O1198" i="3"/>
  <c r="P1198" i="3" l="1"/>
  <c r="Q1198" i="3" l="1"/>
  <c r="R1198" i="3" l="1"/>
  <c r="S1198" i="3" l="1"/>
  <c r="T1198" i="3" l="1"/>
  <c r="U1198" i="3" l="1"/>
  <c r="V1198" i="3" l="1"/>
  <c r="W1198" i="3" l="1"/>
  <c r="X1198" i="3" l="1"/>
  <c r="Y1198" i="3" l="1"/>
  <c r="Z1198" i="3" l="1"/>
  <c r="AD1240" i="38" l="1"/>
  <c r="AA1198" i="3"/>
  <c r="AC1198" i="3" l="1"/>
  <c r="H1240" i="38"/>
  <c r="AE1240" i="38" s="1"/>
  <c r="AB1198" i="3"/>
  <c r="AI1240" i="38" l="1"/>
  <c r="AH1198" i="3" s="1"/>
  <c r="AD1198" i="3"/>
  <c r="H1198" i="3"/>
  <c r="C1199" i="3"/>
  <c r="D1199" i="3" l="1"/>
  <c r="E1199" i="3" l="1"/>
  <c r="F1199" i="3" l="1"/>
  <c r="I1199" i="3" l="1"/>
  <c r="AJ1241" i="38"/>
  <c r="AI1199" i="3" s="1"/>
  <c r="G1199" i="3"/>
  <c r="AJ1199" i="3" l="1"/>
  <c r="J1199" i="3"/>
  <c r="AK1199" i="3" l="1"/>
  <c r="K1199" i="3"/>
  <c r="L1199" i="3" l="1"/>
  <c r="M1199" i="3" l="1"/>
  <c r="N1199" i="3" l="1"/>
  <c r="AG1241" i="38" l="1"/>
  <c r="AF1199" i="3" s="1"/>
  <c r="AH1241" i="38"/>
  <c r="AG1199" i="3" s="1"/>
  <c r="O1199" i="3"/>
  <c r="P1199" i="3" l="1"/>
  <c r="Q1199" i="3" l="1"/>
  <c r="R1199" i="3" l="1"/>
  <c r="S1199" i="3" l="1"/>
  <c r="T1199" i="3" l="1"/>
  <c r="U1199" i="3" l="1"/>
  <c r="V1199" i="3" l="1"/>
  <c r="W1199" i="3" l="1"/>
  <c r="X1199" i="3" l="1"/>
  <c r="Y1199" i="3" l="1"/>
  <c r="Z1199" i="3" l="1"/>
  <c r="AD1241" i="38" l="1"/>
  <c r="AA1199" i="3"/>
  <c r="AC1199" i="3" l="1"/>
  <c r="H1241" i="38"/>
  <c r="AE1241" i="38" s="1"/>
  <c r="AB1199" i="3"/>
  <c r="AI1241" i="38" l="1"/>
  <c r="AH1199" i="3" s="1"/>
  <c r="AD1199" i="3"/>
  <c r="H1199" i="3"/>
  <c r="C1200" i="3"/>
  <c r="D1200" i="3" l="1"/>
  <c r="E1200" i="3" l="1"/>
  <c r="F1200" i="3" l="1"/>
  <c r="I1200" i="3" l="1"/>
  <c r="AJ1242" i="38"/>
  <c r="AI1200" i="3" s="1"/>
  <c r="G1200" i="3"/>
  <c r="AJ1200" i="3" l="1"/>
  <c r="J1200" i="3"/>
  <c r="AK1200" i="3" l="1"/>
  <c r="K1200" i="3"/>
  <c r="L1200" i="3" l="1"/>
  <c r="M1200" i="3" l="1"/>
  <c r="N1200" i="3" l="1"/>
  <c r="AH1242" i="38" l="1"/>
  <c r="AG1200" i="3" s="1"/>
  <c r="AG1242" i="38"/>
  <c r="AF1200" i="3" s="1"/>
  <c r="O1200" i="3"/>
  <c r="P1200" i="3" l="1"/>
  <c r="Q1200" i="3" l="1"/>
  <c r="R1200" i="3" l="1"/>
  <c r="S1200" i="3" l="1"/>
  <c r="T1200" i="3" l="1"/>
  <c r="U1200" i="3" l="1"/>
  <c r="V1200" i="3" l="1"/>
  <c r="W1200" i="3" l="1"/>
  <c r="X1200" i="3" l="1"/>
  <c r="Y1200" i="3" l="1"/>
  <c r="Z1200" i="3" l="1"/>
  <c r="AD1242" i="38" l="1"/>
  <c r="AA1200" i="3"/>
  <c r="AC1200" i="3" l="1"/>
  <c r="H1242" i="38"/>
  <c r="AE1242" i="38" s="1"/>
  <c r="AB1200" i="3"/>
  <c r="AI1242" i="38" l="1"/>
  <c r="AH1200" i="3" s="1"/>
  <c r="H1200" i="3"/>
  <c r="AD1200" i="3"/>
  <c r="C1201" i="3"/>
  <c r="D1201" i="3" l="1"/>
  <c r="E1201" i="3" l="1"/>
  <c r="F1201" i="3" l="1"/>
  <c r="I1201" i="3" l="1"/>
  <c r="AJ1243" i="38"/>
  <c r="AI1201" i="3" s="1"/>
  <c r="G1201" i="3"/>
  <c r="AJ1201" i="3" l="1"/>
  <c r="J1201" i="3"/>
  <c r="AK1201" i="3" l="1"/>
  <c r="K1201" i="3"/>
  <c r="L1201" i="3" l="1"/>
  <c r="M1201" i="3" l="1"/>
  <c r="N1201" i="3" l="1"/>
  <c r="AH1243" i="38" l="1"/>
  <c r="AG1201" i="3" s="1"/>
  <c r="AG1243" i="38"/>
  <c r="AF1201" i="3" s="1"/>
  <c r="O1201" i="3"/>
  <c r="P1201" i="3" l="1"/>
  <c r="Q1201" i="3" l="1"/>
  <c r="R1201" i="3" l="1"/>
  <c r="S1201" i="3" l="1"/>
  <c r="T1201" i="3" l="1"/>
  <c r="U1201" i="3" l="1"/>
  <c r="V1201" i="3" l="1"/>
  <c r="W1201" i="3" l="1"/>
  <c r="X1201" i="3" l="1"/>
  <c r="Y1201" i="3" l="1"/>
  <c r="Z1201" i="3" l="1"/>
  <c r="AD1243" i="38" l="1"/>
  <c r="AA1201" i="3"/>
  <c r="AC1201" i="3" l="1"/>
  <c r="H1243" i="38"/>
  <c r="AE1243" i="38" s="1"/>
  <c r="AB1201" i="3"/>
  <c r="AI1243" i="38" l="1"/>
  <c r="AH1201" i="3" s="1"/>
  <c r="H1201" i="3"/>
  <c r="AD1201" i="3"/>
  <c r="C1202" i="3"/>
  <c r="D1202" i="3" l="1"/>
  <c r="E1202" i="3" l="1"/>
  <c r="F1202" i="3" l="1"/>
  <c r="I1202" i="3" l="1"/>
  <c r="AJ1244" i="38"/>
  <c r="AI1202" i="3" s="1"/>
  <c r="G1202" i="3"/>
  <c r="AJ1202" i="3" l="1"/>
  <c r="J1202" i="3"/>
  <c r="AK1202" i="3" l="1"/>
  <c r="K1202" i="3"/>
  <c r="L1202" i="3" l="1"/>
  <c r="M1202" i="3" l="1"/>
  <c r="N1202" i="3" l="1"/>
  <c r="AG1244" i="38" l="1"/>
  <c r="AF1202" i="3" s="1"/>
  <c r="AH1244" i="38"/>
  <c r="AG1202" i="3" s="1"/>
  <c r="O1202" i="3"/>
  <c r="P1202" i="3" l="1"/>
  <c r="Q1202" i="3" l="1"/>
  <c r="R1202" i="3" l="1"/>
  <c r="S1202" i="3" l="1"/>
  <c r="T1202" i="3" l="1"/>
  <c r="U1202" i="3" l="1"/>
  <c r="V1202" i="3" l="1"/>
  <c r="W1202" i="3" l="1"/>
  <c r="X1202" i="3" l="1"/>
  <c r="Y1202" i="3" l="1"/>
  <c r="Z1202" i="3" l="1"/>
  <c r="AD1244" i="38" l="1"/>
  <c r="AA1202" i="3"/>
  <c r="AC1202" i="3" l="1"/>
  <c r="H1244" i="38"/>
  <c r="AE1244" i="38" s="1"/>
  <c r="AB1202" i="3"/>
  <c r="AI1244" i="38" l="1"/>
  <c r="AH1202" i="3" s="1"/>
  <c r="H1202" i="3"/>
  <c r="AD1202" i="3"/>
  <c r="C1203" i="3"/>
  <c r="D1203" i="3" l="1"/>
  <c r="E1203" i="3" l="1"/>
  <c r="F1203" i="3" l="1"/>
  <c r="I1203" i="3" l="1"/>
  <c r="AJ1245" i="38"/>
  <c r="AI1203" i="3" s="1"/>
  <c r="G1203" i="3"/>
  <c r="AJ1203" i="3" l="1"/>
  <c r="J1203" i="3"/>
  <c r="AK1203" i="3" l="1"/>
  <c r="K1203" i="3"/>
  <c r="L1203" i="3" l="1"/>
  <c r="M1203" i="3" l="1"/>
  <c r="N1203" i="3" l="1"/>
  <c r="AG1245" i="38" l="1"/>
  <c r="AF1203" i="3" s="1"/>
  <c r="AH1245" i="38"/>
  <c r="AG1203" i="3" s="1"/>
  <c r="O1203" i="3"/>
  <c r="P1203" i="3" l="1"/>
  <c r="Q1203" i="3" l="1"/>
  <c r="R1203" i="3" l="1"/>
  <c r="S1203" i="3" l="1"/>
  <c r="T1203" i="3" l="1"/>
  <c r="U1203" i="3" l="1"/>
  <c r="V1203" i="3" l="1"/>
  <c r="W1203" i="3" l="1"/>
  <c r="X1203" i="3" l="1"/>
  <c r="Y1203" i="3" l="1"/>
  <c r="Z1203" i="3" l="1"/>
  <c r="AD1245" i="38" l="1"/>
  <c r="AA1203" i="3"/>
  <c r="AC1203" i="3" l="1"/>
  <c r="H1245" i="38"/>
  <c r="AE1245" i="38" s="1"/>
  <c r="AB1203" i="3"/>
  <c r="AI1245" i="38" l="1"/>
  <c r="AH1203" i="3" s="1"/>
  <c r="AD1203" i="3"/>
  <c r="H1203" i="3"/>
  <c r="C1204" i="3"/>
  <c r="D1204" i="3" l="1"/>
  <c r="E1204" i="3" l="1"/>
  <c r="F1204" i="3" l="1"/>
  <c r="I1204" i="3" l="1"/>
  <c r="AJ1246" i="38"/>
  <c r="AI1204" i="3" s="1"/>
  <c r="G1204" i="3"/>
  <c r="AJ1204" i="3" l="1"/>
  <c r="J1204" i="3"/>
  <c r="AK1204" i="3" l="1"/>
  <c r="K1204" i="3"/>
  <c r="L1204" i="3" l="1"/>
  <c r="M1204" i="3" l="1"/>
  <c r="N1204" i="3" l="1"/>
  <c r="AH1246" i="38" l="1"/>
  <c r="AG1204" i="3" s="1"/>
  <c r="AG1246" i="38"/>
  <c r="AF1204" i="3" s="1"/>
  <c r="O1204" i="3"/>
  <c r="P1204" i="3" l="1"/>
  <c r="Q1204" i="3" l="1"/>
  <c r="R1204" i="3" l="1"/>
  <c r="S1204" i="3" l="1"/>
  <c r="T1204" i="3" l="1"/>
  <c r="U1204" i="3" l="1"/>
  <c r="V1204" i="3" l="1"/>
  <c r="W1204" i="3" l="1"/>
  <c r="X1204" i="3" l="1"/>
  <c r="Y1204" i="3" l="1"/>
  <c r="Z1204" i="3" l="1"/>
  <c r="AD1246" i="38" l="1"/>
  <c r="AA1204" i="3"/>
  <c r="AC1204" i="3" l="1"/>
  <c r="H1246" i="38"/>
  <c r="AE1246" i="38" s="1"/>
  <c r="AB1204" i="3"/>
  <c r="AI1246" i="38" l="1"/>
  <c r="AH1204" i="3" s="1"/>
  <c r="H1204" i="3"/>
  <c r="AD1204" i="3"/>
  <c r="C1205" i="3"/>
  <c r="D1205" i="3" l="1"/>
  <c r="E1205" i="3" l="1"/>
  <c r="F1205" i="3" l="1"/>
  <c r="I1205" i="3" l="1"/>
  <c r="AJ1247" i="38"/>
  <c r="AI1205" i="3" s="1"/>
  <c r="G1205" i="3"/>
  <c r="AJ1205" i="3" l="1"/>
  <c r="J1205" i="3"/>
  <c r="AK1205" i="3" l="1"/>
  <c r="K1205" i="3"/>
  <c r="L1205" i="3" l="1"/>
  <c r="M1205" i="3" l="1"/>
  <c r="N1205" i="3" l="1"/>
  <c r="AH1247" i="38" l="1"/>
  <c r="AG1205" i="3" s="1"/>
  <c r="AG1247" i="38"/>
  <c r="AF1205" i="3" s="1"/>
  <c r="O1205" i="3"/>
  <c r="P1205" i="3" l="1"/>
  <c r="Q1205" i="3" l="1"/>
  <c r="R1205" i="3" l="1"/>
  <c r="S1205" i="3" l="1"/>
  <c r="T1205" i="3" l="1"/>
  <c r="U1205" i="3" l="1"/>
  <c r="V1205" i="3" l="1"/>
  <c r="W1205" i="3" l="1"/>
  <c r="X1205" i="3" l="1"/>
  <c r="Y1205" i="3" l="1"/>
  <c r="Z1205" i="3" l="1"/>
  <c r="AD1247" i="38" l="1"/>
  <c r="AA1205" i="3"/>
  <c r="AC1205" i="3" l="1"/>
  <c r="H1247" i="38"/>
  <c r="AE1247" i="38" s="1"/>
  <c r="AB1205" i="3"/>
  <c r="AI1247" i="38" l="1"/>
  <c r="AH1205" i="3" s="1"/>
  <c r="H1205" i="3"/>
  <c r="AD1205" i="3"/>
  <c r="C1206" i="3"/>
  <c r="D1206" i="3" l="1"/>
  <c r="E1206" i="3" l="1"/>
  <c r="F1206" i="3" l="1"/>
  <c r="I1206" i="3" l="1"/>
  <c r="AJ1248" i="38"/>
  <c r="AI1206" i="3" s="1"/>
  <c r="G1206" i="3"/>
  <c r="AJ1206" i="3" l="1"/>
  <c r="J1206" i="3"/>
  <c r="AK1206" i="3" l="1"/>
  <c r="K1206" i="3"/>
  <c r="L1206" i="3" l="1"/>
  <c r="M1206" i="3" l="1"/>
  <c r="N1206" i="3" l="1"/>
  <c r="AG1248" i="38" l="1"/>
  <c r="AF1206" i="3" s="1"/>
  <c r="AH1248" i="38"/>
  <c r="AG1206" i="3" s="1"/>
  <c r="O1206" i="3"/>
  <c r="P1206" i="3" l="1"/>
  <c r="Q1206" i="3" l="1"/>
  <c r="R1206" i="3" l="1"/>
  <c r="S1206" i="3" l="1"/>
  <c r="T1206" i="3" l="1"/>
  <c r="U1206" i="3" l="1"/>
  <c r="V1206" i="3" l="1"/>
  <c r="W1206" i="3" l="1"/>
  <c r="X1206" i="3" l="1"/>
  <c r="Y1206" i="3" l="1"/>
  <c r="Z1206" i="3" l="1"/>
  <c r="AD1248" i="38" l="1"/>
  <c r="AA1206" i="3"/>
  <c r="AC1206" i="3" l="1"/>
  <c r="H1248" i="38"/>
  <c r="AE1248" i="38" s="1"/>
  <c r="AB1206" i="3"/>
  <c r="AI1248" i="38" l="1"/>
  <c r="AH1206" i="3" s="1"/>
  <c r="AD1206" i="3"/>
  <c r="H1206" i="3"/>
  <c r="C1207" i="3"/>
  <c r="D1207" i="3" l="1"/>
  <c r="E1207" i="3" l="1"/>
  <c r="F1207" i="3" l="1"/>
  <c r="I1207" i="3" l="1"/>
  <c r="AJ1249" i="38"/>
  <c r="AI1207" i="3" s="1"/>
  <c r="G1207" i="3"/>
  <c r="AJ1207" i="3" l="1"/>
  <c r="J1207" i="3"/>
  <c r="AK1207" i="3" l="1"/>
  <c r="K1207" i="3"/>
  <c r="L1207" i="3" l="1"/>
  <c r="M1207" i="3" l="1"/>
  <c r="N1207" i="3" l="1"/>
  <c r="AG1249" i="38" l="1"/>
  <c r="AF1207" i="3" s="1"/>
  <c r="O1207" i="3"/>
  <c r="AH1249" i="38" l="1"/>
  <c r="AG1207" i="3" s="1"/>
  <c r="P1207" i="3"/>
  <c r="Q1207" i="3" l="1"/>
  <c r="R1207" i="3" l="1"/>
  <c r="S1207" i="3" l="1"/>
  <c r="T1207" i="3" l="1"/>
  <c r="U1207" i="3" l="1"/>
  <c r="V1207" i="3" l="1"/>
  <c r="W1207" i="3" l="1"/>
  <c r="X1207" i="3" l="1"/>
  <c r="Y1207" i="3" l="1"/>
  <c r="Z1207" i="3" l="1"/>
  <c r="AD1249" i="38" l="1"/>
  <c r="AA1207" i="3"/>
  <c r="AC1207" i="3" l="1"/>
  <c r="H1249" i="38"/>
  <c r="AE1249" i="38" s="1"/>
  <c r="AB1207" i="3"/>
  <c r="AI1249" i="38" l="1"/>
  <c r="AH1207" i="3" s="1"/>
  <c r="AD1207" i="3"/>
  <c r="H1207" i="3"/>
  <c r="C1208" i="3"/>
  <c r="D1208" i="3" l="1"/>
  <c r="E1208" i="3" l="1"/>
  <c r="F1208" i="3" l="1"/>
  <c r="I1208" i="3" l="1"/>
  <c r="AJ1250" i="38"/>
  <c r="AI1208" i="3" s="1"/>
  <c r="G1208" i="3"/>
  <c r="AJ1208" i="3" l="1"/>
  <c r="J1208" i="3"/>
  <c r="AK1208" i="3" l="1"/>
  <c r="K1208" i="3"/>
  <c r="L1208" i="3" l="1"/>
  <c r="M1208" i="3" l="1"/>
  <c r="N1208" i="3" l="1"/>
  <c r="AH1250" i="38" l="1"/>
  <c r="AG1208" i="3" s="1"/>
  <c r="AG1250" i="38"/>
  <c r="AF1208" i="3" s="1"/>
  <c r="O1208" i="3"/>
  <c r="P1208" i="3" l="1"/>
  <c r="Q1208" i="3" l="1"/>
  <c r="R1208" i="3" l="1"/>
  <c r="S1208" i="3" l="1"/>
  <c r="T1208" i="3" l="1"/>
  <c r="U1208" i="3" l="1"/>
  <c r="V1208" i="3" l="1"/>
  <c r="W1208" i="3" l="1"/>
  <c r="X1208" i="3" l="1"/>
  <c r="Y1208" i="3" l="1"/>
  <c r="Z1208" i="3" l="1"/>
  <c r="AD1250" i="38" l="1"/>
  <c r="AA1208" i="3"/>
  <c r="AC1208" i="3" l="1"/>
  <c r="H1250" i="38"/>
  <c r="AE1250" i="38" s="1"/>
  <c r="AB1208" i="3"/>
  <c r="AI1250" i="38" l="1"/>
  <c r="AH1208" i="3" s="1"/>
  <c r="AD1208" i="3"/>
  <c r="H1208" i="3"/>
  <c r="C1209" i="3"/>
  <c r="D1209" i="3" l="1"/>
  <c r="E1209" i="3" l="1"/>
  <c r="F1209" i="3" l="1"/>
  <c r="I1209" i="3" l="1"/>
  <c r="AJ1251" i="38"/>
  <c r="AI1209" i="3" s="1"/>
  <c r="G1209" i="3"/>
  <c r="AJ1209" i="3" l="1"/>
  <c r="J1209" i="3"/>
  <c r="AK1209" i="3" l="1"/>
  <c r="K1209" i="3"/>
  <c r="L1209" i="3" l="1"/>
  <c r="M1209" i="3" l="1"/>
  <c r="N1209" i="3" l="1"/>
  <c r="AH1251" i="38" l="1"/>
  <c r="AG1209" i="3" s="1"/>
  <c r="AG1251" i="38"/>
  <c r="AF1209" i="3" s="1"/>
  <c r="O1209" i="3"/>
  <c r="P1209" i="3" l="1"/>
  <c r="Q1209" i="3" l="1"/>
  <c r="R1209" i="3" l="1"/>
  <c r="S1209" i="3" l="1"/>
  <c r="T1209" i="3" l="1"/>
  <c r="U1209" i="3" l="1"/>
  <c r="V1209" i="3" l="1"/>
  <c r="W1209" i="3" l="1"/>
  <c r="X1209" i="3" l="1"/>
  <c r="Y1209" i="3" l="1"/>
  <c r="Z1209" i="3" l="1"/>
  <c r="AD1251" i="38" l="1"/>
  <c r="AA1209" i="3"/>
  <c r="AC1209" i="3" l="1"/>
  <c r="H1251" i="38"/>
  <c r="AE1251" i="38" s="1"/>
  <c r="AB1209" i="3"/>
  <c r="AI1251" i="38" l="1"/>
  <c r="AH1209" i="3" s="1"/>
  <c r="AD1209" i="3"/>
  <c r="H1209" i="3"/>
  <c r="C1210" i="3"/>
  <c r="D1210" i="3" l="1"/>
  <c r="E1210" i="3" l="1"/>
  <c r="F1210" i="3" l="1"/>
  <c r="I1210" i="3" l="1"/>
  <c r="AJ1252" i="38"/>
  <c r="AI1210" i="3" s="1"/>
  <c r="G1210" i="3"/>
  <c r="AJ1210" i="3" l="1"/>
  <c r="J1210" i="3"/>
  <c r="AK1210" i="3" l="1"/>
  <c r="K1210" i="3"/>
  <c r="L1210" i="3" l="1"/>
  <c r="M1210" i="3" l="1"/>
  <c r="N1210" i="3" l="1"/>
  <c r="AG1252" i="38" l="1"/>
  <c r="AF1210" i="3" s="1"/>
  <c r="AH1252" i="38"/>
  <c r="AG1210" i="3" s="1"/>
  <c r="O1210" i="3"/>
  <c r="P1210" i="3" l="1"/>
  <c r="Q1210" i="3" l="1"/>
  <c r="R1210" i="3" l="1"/>
  <c r="S1210" i="3" l="1"/>
  <c r="T1210" i="3" l="1"/>
  <c r="U1210" i="3" l="1"/>
  <c r="V1210" i="3" l="1"/>
  <c r="W1210" i="3" l="1"/>
  <c r="X1210" i="3" l="1"/>
  <c r="Y1210" i="3" l="1"/>
  <c r="Z1210" i="3" l="1"/>
  <c r="AD1252" i="38" l="1"/>
  <c r="AA1210" i="3"/>
  <c r="AC1210" i="3" l="1"/>
  <c r="H1252" i="38"/>
  <c r="AE1252" i="38" s="1"/>
  <c r="AB1210" i="3"/>
  <c r="AI1252" i="38" l="1"/>
  <c r="AH1210" i="3" s="1"/>
  <c r="H1210" i="3"/>
  <c r="AD1210" i="3"/>
  <c r="C1211" i="3"/>
  <c r="D1211" i="3" l="1"/>
  <c r="E1211" i="3" l="1"/>
  <c r="F1211" i="3" l="1"/>
  <c r="I1211" i="3" l="1"/>
  <c r="AJ1253" i="38"/>
  <c r="AI1211" i="3" s="1"/>
  <c r="G1211" i="3"/>
  <c r="AJ1211" i="3" l="1"/>
  <c r="J1211" i="3"/>
  <c r="AK1211" i="3" l="1"/>
  <c r="K1211" i="3"/>
  <c r="L1211" i="3" l="1"/>
  <c r="M1211" i="3" l="1"/>
  <c r="N1211" i="3" l="1"/>
  <c r="AG1253" i="38" l="1"/>
  <c r="AF1211" i="3" s="1"/>
  <c r="AH1253" i="38"/>
  <c r="AG1211" i="3" s="1"/>
  <c r="O1211" i="3"/>
  <c r="P1211" i="3" l="1"/>
  <c r="Q1211" i="3" l="1"/>
  <c r="R1211" i="3" l="1"/>
  <c r="S1211" i="3" l="1"/>
  <c r="T1211" i="3" l="1"/>
  <c r="U1211" i="3" l="1"/>
  <c r="V1211" i="3" l="1"/>
  <c r="W1211" i="3" l="1"/>
  <c r="X1211" i="3" l="1"/>
  <c r="Y1211" i="3" l="1"/>
  <c r="Z1211" i="3" l="1"/>
  <c r="AD1253" i="38" l="1"/>
  <c r="AA1211" i="3"/>
  <c r="AC1211" i="3" l="1"/>
  <c r="H1253" i="38"/>
  <c r="AE1253" i="38" s="1"/>
  <c r="AB1211" i="3"/>
  <c r="AI1253" i="38" l="1"/>
  <c r="AH1211" i="3" s="1"/>
  <c r="AD1211" i="3"/>
  <c r="H1211" i="3"/>
  <c r="C1212" i="3"/>
  <c r="D1212" i="3" l="1"/>
  <c r="E1212" i="3" l="1"/>
  <c r="F1212" i="3" l="1"/>
  <c r="I1212" i="3" l="1"/>
  <c r="AJ1254" i="38"/>
  <c r="AI1212" i="3" s="1"/>
  <c r="G1212" i="3"/>
  <c r="AJ1212" i="3" l="1"/>
  <c r="J1212" i="3"/>
  <c r="AK1212" i="3" l="1"/>
  <c r="K1212" i="3"/>
  <c r="L1212" i="3" l="1"/>
  <c r="M1212" i="3" l="1"/>
  <c r="N1212" i="3" l="1"/>
  <c r="AH1254" i="38" l="1"/>
  <c r="AG1212" i="3" s="1"/>
  <c r="AG1254" i="38"/>
  <c r="AF1212" i="3" s="1"/>
  <c r="O1212" i="3"/>
  <c r="P1212" i="3" l="1"/>
  <c r="Q1212" i="3" l="1"/>
  <c r="R1212" i="3" l="1"/>
  <c r="S1212" i="3" l="1"/>
  <c r="T1212" i="3" l="1"/>
  <c r="U1212" i="3" l="1"/>
  <c r="V1212" i="3" l="1"/>
  <c r="W1212" i="3" l="1"/>
  <c r="X1212" i="3" l="1"/>
  <c r="Y1212" i="3" l="1"/>
  <c r="Z1212" i="3" l="1"/>
  <c r="AD1254" i="38" l="1"/>
  <c r="AA1212" i="3"/>
  <c r="AC1212" i="3" l="1"/>
  <c r="H1254" i="38"/>
  <c r="AE1254" i="38" s="1"/>
  <c r="AB1212" i="3"/>
  <c r="AI1254" i="38" l="1"/>
  <c r="AH1212" i="3" s="1"/>
  <c r="AD1212" i="3"/>
  <c r="H1212" i="3"/>
  <c r="C1213" i="3"/>
  <c r="D1213" i="3" l="1"/>
  <c r="E1213" i="3" l="1"/>
  <c r="F1213" i="3" l="1"/>
  <c r="I1213" i="3" l="1"/>
  <c r="AJ1255" i="38"/>
  <c r="AI1213" i="3" s="1"/>
  <c r="G1213" i="3"/>
  <c r="AJ1213" i="3" l="1"/>
  <c r="J1213" i="3"/>
  <c r="AK1213" i="3" l="1"/>
  <c r="K1213" i="3"/>
  <c r="L1213" i="3" l="1"/>
  <c r="M1213" i="3" l="1"/>
  <c r="N1213" i="3" l="1"/>
  <c r="AH1255" i="38" l="1"/>
  <c r="AG1213" i="3" s="1"/>
  <c r="AG1255" i="38"/>
  <c r="AF1213" i="3" s="1"/>
  <c r="O1213" i="3"/>
  <c r="P1213" i="3" l="1"/>
  <c r="Q1213" i="3" l="1"/>
  <c r="R1213" i="3" l="1"/>
  <c r="S1213" i="3" l="1"/>
  <c r="T1213" i="3" l="1"/>
  <c r="U1213" i="3" l="1"/>
  <c r="V1213" i="3" l="1"/>
  <c r="W1213" i="3" l="1"/>
  <c r="X1213" i="3" l="1"/>
  <c r="Y1213" i="3" l="1"/>
  <c r="Z1213" i="3" l="1"/>
  <c r="AD1255" i="38" l="1"/>
  <c r="AA1213" i="3"/>
  <c r="AC1213" i="3" l="1"/>
  <c r="H1255" i="38"/>
  <c r="AE1255" i="38" s="1"/>
  <c r="AB1213" i="3"/>
  <c r="AI1255" i="38" l="1"/>
  <c r="AH1213" i="3" s="1"/>
  <c r="H1213" i="3"/>
  <c r="AD1213" i="3"/>
  <c r="C1214" i="3"/>
  <c r="D1214" i="3" l="1"/>
  <c r="E1214" i="3" l="1"/>
  <c r="F1214" i="3" l="1"/>
  <c r="I1214" i="3" l="1"/>
  <c r="AJ1256" i="38"/>
  <c r="AI1214" i="3" s="1"/>
  <c r="G1214" i="3"/>
  <c r="AJ1214" i="3" l="1"/>
  <c r="J1214" i="3"/>
  <c r="AK1214" i="3" l="1"/>
  <c r="K1214" i="3"/>
  <c r="L1214" i="3" l="1"/>
  <c r="M1214" i="3" l="1"/>
  <c r="N1214" i="3" l="1"/>
  <c r="AH1256" i="38" l="1"/>
  <c r="AG1214" i="3" s="1"/>
  <c r="AG1256" i="38"/>
  <c r="AF1214" i="3" s="1"/>
  <c r="O1214" i="3"/>
  <c r="P1214" i="3" l="1"/>
  <c r="Q1214" i="3" l="1"/>
  <c r="R1214" i="3" l="1"/>
  <c r="S1214" i="3" l="1"/>
  <c r="T1214" i="3" l="1"/>
  <c r="U1214" i="3" l="1"/>
  <c r="V1214" i="3" l="1"/>
  <c r="W1214" i="3" l="1"/>
  <c r="X1214" i="3" l="1"/>
  <c r="Y1214" i="3" l="1"/>
  <c r="Z1214" i="3" l="1"/>
  <c r="AD1256" i="38" l="1"/>
  <c r="AA1214" i="3"/>
  <c r="AC1214" i="3" l="1"/>
  <c r="H1256" i="38"/>
  <c r="AE1256" i="38" s="1"/>
  <c r="AB1214" i="3"/>
  <c r="AI1256" i="38" l="1"/>
  <c r="AH1214" i="3" s="1"/>
  <c r="H1214" i="3"/>
  <c r="AD1214" i="3"/>
  <c r="C1215" i="3"/>
  <c r="D1215" i="3" l="1"/>
  <c r="E1215" i="3" l="1"/>
  <c r="F1215" i="3" l="1"/>
  <c r="I1215" i="3" l="1"/>
  <c r="AJ1257" i="38"/>
  <c r="AI1215" i="3" s="1"/>
  <c r="G1215" i="3"/>
  <c r="AJ1215" i="3" l="1"/>
  <c r="J1215" i="3"/>
  <c r="AK1215" i="3" l="1"/>
  <c r="K1215" i="3"/>
  <c r="L1215" i="3" l="1"/>
  <c r="M1215" i="3" l="1"/>
  <c r="N1215" i="3" l="1"/>
  <c r="AG1257" i="38" l="1"/>
  <c r="AF1215" i="3" s="1"/>
  <c r="AH1257" i="38"/>
  <c r="AG1215" i="3" s="1"/>
  <c r="O1215" i="3"/>
  <c r="P1215" i="3" l="1"/>
  <c r="Q1215" i="3" l="1"/>
  <c r="R1215" i="3" l="1"/>
  <c r="S1215" i="3" l="1"/>
  <c r="T1215" i="3" l="1"/>
  <c r="U1215" i="3" l="1"/>
  <c r="V1215" i="3" l="1"/>
  <c r="W1215" i="3" l="1"/>
  <c r="X1215" i="3" l="1"/>
  <c r="Y1215" i="3" l="1"/>
  <c r="Z1215" i="3" l="1"/>
  <c r="AD1257" i="38" l="1"/>
  <c r="AA1215" i="3"/>
  <c r="AC1215" i="3" l="1"/>
  <c r="H1257" i="38"/>
  <c r="AE1257" i="38" s="1"/>
  <c r="AB1215" i="3"/>
  <c r="AI1257" i="38" l="1"/>
  <c r="AH1215" i="3" s="1"/>
  <c r="H1215" i="3"/>
  <c r="AD1215" i="3"/>
  <c r="C1216" i="3"/>
  <c r="D1216" i="3" l="1"/>
  <c r="E1216" i="3" l="1"/>
  <c r="F1216" i="3" l="1"/>
  <c r="I1216" i="3" l="1"/>
  <c r="AJ1258" i="38"/>
  <c r="AI1216" i="3" s="1"/>
  <c r="G1216" i="3"/>
  <c r="AJ1216" i="3" l="1"/>
  <c r="J1216" i="3"/>
  <c r="AK1216" i="3" l="1"/>
  <c r="K1216" i="3"/>
  <c r="L1216" i="3" l="1"/>
  <c r="M1216" i="3" l="1"/>
  <c r="N1216" i="3" l="1"/>
  <c r="AH1258" i="38" l="1"/>
  <c r="AG1216" i="3" s="1"/>
  <c r="AG1258" i="38"/>
  <c r="AF1216" i="3" s="1"/>
  <c r="O1216" i="3"/>
  <c r="P1216" i="3" l="1"/>
  <c r="Q1216" i="3" l="1"/>
  <c r="R1216" i="3" l="1"/>
  <c r="S1216" i="3" l="1"/>
  <c r="T1216" i="3" l="1"/>
  <c r="U1216" i="3" l="1"/>
  <c r="V1216" i="3" l="1"/>
  <c r="W1216" i="3" l="1"/>
  <c r="X1216" i="3" l="1"/>
  <c r="Y1216" i="3" l="1"/>
  <c r="Z1216" i="3" l="1"/>
  <c r="AD1258" i="38" l="1"/>
  <c r="AA1216" i="3"/>
  <c r="AC1216" i="3" l="1"/>
  <c r="H1258" i="38"/>
  <c r="AE1258" i="38" s="1"/>
  <c r="AB1216" i="3"/>
  <c r="AI1258" i="38" l="1"/>
  <c r="AH1216" i="3" s="1"/>
  <c r="AD1216" i="3"/>
  <c r="H1216" i="3"/>
  <c r="C1217" i="3"/>
  <c r="D1217" i="3" l="1"/>
  <c r="E1217" i="3" l="1"/>
  <c r="F1217" i="3" l="1"/>
  <c r="I1217" i="3" l="1"/>
  <c r="AJ1259" i="38"/>
  <c r="AI1217" i="3" s="1"/>
  <c r="G1217" i="3"/>
  <c r="AJ1217" i="3" l="1"/>
  <c r="J1217" i="3"/>
  <c r="AK1217" i="3" l="1"/>
  <c r="K1217" i="3"/>
  <c r="L1217" i="3" l="1"/>
  <c r="M1217" i="3" l="1"/>
  <c r="N1217" i="3" l="1"/>
  <c r="AH1259" i="38" l="1"/>
  <c r="AG1217" i="3" s="1"/>
  <c r="AG1259" i="38"/>
  <c r="AF1217" i="3" s="1"/>
  <c r="O1217" i="3"/>
  <c r="P1217" i="3" l="1"/>
  <c r="Q1217" i="3" l="1"/>
  <c r="R1217" i="3" l="1"/>
  <c r="S1217" i="3" l="1"/>
  <c r="T1217" i="3" l="1"/>
  <c r="U1217" i="3" l="1"/>
  <c r="V1217" i="3" l="1"/>
  <c r="W1217" i="3" l="1"/>
  <c r="X1217" i="3" l="1"/>
  <c r="Y1217" i="3" l="1"/>
  <c r="Z1217" i="3" l="1"/>
  <c r="AD1259" i="38" l="1"/>
  <c r="AA1217" i="3"/>
  <c r="AC1217" i="3" l="1"/>
  <c r="H1259" i="38"/>
  <c r="AE1259" i="38" s="1"/>
  <c r="AB1217" i="3"/>
  <c r="AI1259" i="38" l="1"/>
  <c r="AH1217" i="3" s="1"/>
  <c r="H1217" i="3"/>
  <c r="AD1217" i="3"/>
  <c r="C1218" i="3"/>
  <c r="D1218" i="3" l="1"/>
  <c r="E1218" i="3" l="1"/>
  <c r="F1218" i="3" l="1"/>
  <c r="I1218" i="3" l="1"/>
  <c r="AJ1260" i="38"/>
  <c r="AI1218" i="3" s="1"/>
  <c r="G1218" i="3"/>
  <c r="AJ1218" i="3" l="1"/>
  <c r="J1218" i="3"/>
  <c r="AK1218" i="3" l="1"/>
  <c r="K1218" i="3"/>
  <c r="L1218" i="3" l="1"/>
  <c r="M1218" i="3" l="1"/>
  <c r="N1218" i="3" l="1"/>
  <c r="AH1260" i="38" l="1"/>
  <c r="AG1218" i="3" s="1"/>
  <c r="AG1260" i="38"/>
  <c r="AF1218" i="3" s="1"/>
  <c r="O1218" i="3"/>
  <c r="P1218" i="3" l="1"/>
  <c r="Q1218" i="3" l="1"/>
  <c r="R1218" i="3" l="1"/>
  <c r="S1218" i="3" l="1"/>
  <c r="T1218" i="3" l="1"/>
  <c r="U1218" i="3" l="1"/>
  <c r="V1218" i="3" l="1"/>
  <c r="W1218" i="3" l="1"/>
  <c r="X1218" i="3" l="1"/>
  <c r="Y1218" i="3" l="1"/>
  <c r="Z1218" i="3" l="1"/>
  <c r="AD1260" i="38" l="1"/>
  <c r="AA1218" i="3"/>
  <c r="AC1218" i="3" l="1"/>
  <c r="H1260" i="38"/>
  <c r="AE1260" i="38" s="1"/>
  <c r="AB1218" i="3"/>
  <c r="AI1260" i="38" l="1"/>
  <c r="AH1218" i="3" s="1"/>
  <c r="AD1218" i="3"/>
  <c r="H1218" i="3"/>
  <c r="C1219" i="3"/>
  <c r="D1219" i="3" l="1"/>
  <c r="E1219" i="3" l="1"/>
  <c r="F1219" i="3" l="1"/>
  <c r="I1219" i="3" l="1"/>
  <c r="AJ1261" i="38"/>
  <c r="AI1219" i="3" s="1"/>
  <c r="G1219" i="3"/>
  <c r="AJ1219" i="3" l="1"/>
  <c r="J1219" i="3"/>
  <c r="AK1219" i="3" l="1"/>
  <c r="K1219" i="3"/>
  <c r="L1219" i="3" l="1"/>
  <c r="M1219" i="3" l="1"/>
  <c r="N1219" i="3" l="1"/>
  <c r="AG1261" i="38" l="1"/>
  <c r="AF1219" i="3" s="1"/>
  <c r="AH1261" i="38"/>
  <c r="AG1219" i="3" s="1"/>
  <c r="O1219" i="3"/>
  <c r="P1219" i="3" l="1"/>
  <c r="Q1219" i="3" l="1"/>
  <c r="R1219" i="3" l="1"/>
  <c r="S1219" i="3" l="1"/>
  <c r="T1219" i="3" l="1"/>
  <c r="U1219" i="3" l="1"/>
  <c r="V1219" i="3" l="1"/>
  <c r="W1219" i="3" l="1"/>
  <c r="X1219" i="3" l="1"/>
  <c r="Y1219" i="3" l="1"/>
  <c r="Z1219" i="3" l="1"/>
  <c r="AD1261" i="38" l="1"/>
  <c r="AA1219" i="3"/>
  <c r="AC1219" i="3" l="1"/>
  <c r="H1261" i="38"/>
  <c r="AE1261" i="38" s="1"/>
  <c r="AB1219" i="3"/>
  <c r="AI1261" i="38" l="1"/>
  <c r="AH1219" i="3" s="1"/>
  <c r="H1219" i="3"/>
  <c r="AD1219" i="3"/>
  <c r="C1220" i="3"/>
  <c r="D1220" i="3" l="1"/>
  <c r="E1220" i="3" l="1"/>
  <c r="F1220" i="3" l="1"/>
  <c r="I1220" i="3" l="1"/>
  <c r="AJ1262" i="38"/>
  <c r="AI1220" i="3" s="1"/>
  <c r="G1220" i="3"/>
  <c r="AJ1220" i="3" l="1"/>
  <c r="J1220" i="3"/>
  <c r="AK1220" i="3" l="1"/>
  <c r="K1220" i="3"/>
  <c r="L1220" i="3" l="1"/>
  <c r="M1220" i="3" l="1"/>
  <c r="N1220" i="3" l="1"/>
  <c r="AH1262" i="38" l="1"/>
  <c r="AG1220" i="3" s="1"/>
  <c r="AG1262" i="38"/>
  <c r="AF1220" i="3" s="1"/>
  <c r="O1220" i="3"/>
  <c r="P1220" i="3" l="1"/>
  <c r="Q1220" i="3" l="1"/>
  <c r="R1220" i="3" l="1"/>
  <c r="S1220" i="3" l="1"/>
  <c r="T1220" i="3" l="1"/>
  <c r="U1220" i="3" l="1"/>
  <c r="V1220" i="3" l="1"/>
  <c r="W1220" i="3" l="1"/>
  <c r="X1220" i="3" l="1"/>
  <c r="Y1220" i="3" l="1"/>
  <c r="Z1220" i="3" l="1"/>
  <c r="AD1262" i="38" l="1"/>
  <c r="AA1220" i="3"/>
  <c r="AC1220" i="3" l="1"/>
  <c r="H1262" i="38"/>
  <c r="AE1262" i="38" s="1"/>
  <c r="AB1220" i="3"/>
  <c r="AI1262" i="38" l="1"/>
  <c r="AH1220" i="3" s="1"/>
  <c r="AD1220" i="3"/>
  <c r="H1220" i="3"/>
  <c r="C1221" i="3"/>
  <c r="D1221" i="3" l="1"/>
  <c r="E1221" i="3" l="1"/>
  <c r="F1221" i="3" l="1"/>
  <c r="I1221" i="3" l="1"/>
  <c r="AJ1263" i="38"/>
  <c r="AI1221" i="3" s="1"/>
  <c r="G1221" i="3"/>
  <c r="AJ1221" i="3" l="1"/>
  <c r="J1221" i="3"/>
  <c r="AK1221" i="3" l="1"/>
  <c r="K1221" i="3"/>
  <c r="L1221" i="3" l="1"/>
  <c r="M1221" i="3" l="1"/>
  <c r="N1221" i="3" l="1"/>
  <c r="AH1263" i="38" l="1"/>
  <c r="AG1221" i="3" s="1"/>
  <c r="AG1263" i="38"/>
  <c r="AF1221" i="3" s="1"/>
  <c r="O1221" i="3"/>
  <c r="P1221" i="3" l="1"/>
  <c r="Q1221" i="3" l="1"/>
  <c r="R1221" i="3" l="1"/>
  <c r="S1221" i="3" l="1"/>
  <c r="T1221" i="3" l="1"/>
  <c r="U1221" i="3" l="1"/>
  <c r="V1221" i="3" l="1"/>
  <c r="W1221" i="3" l="1"/>
  <c r="X1221" i="3" l="1"/>
  <c r="Y1221" i="3" l="1"/>
  <c r="Z1221" i="3" l="1"/>
  <c r="AD1263" i="38" l="1"/>
  <c r="AA1221" i="3"/>
  <c r="AC1221" i="3" l="1"/>
  <c r="H1263" i="38"/>
  <c r="AE1263" i="38" s="1"/>
  <c r="AB1221" i="3"/>
  <c r="AI1263" i="38" l="1"/>
  <c r="AH1221" i="3" s="1"/>
  <c r="AD1221" i="3"/>
  <c r="H1221" i="3"/>
  <c r="C1222" i="3"/>
  <c r="D1222" i="3" l="1"/>
  <c r="E1222" i="3" l="1"/>
  <c r="F1222" i="3" l="1"/>
  <c r="I1222" i="3" l="1"/>
  <c r="AJ1264" i="38"/>
  <c r="AI1222" i="3" s="1"/>
  <c r="G1222" i="3"/>
  <c r="AJ1222" i="3" l="1"/>
  <c r="J1222" i="3"/>
  <c r="AK1222" i="3" l="1"/>
  <c r="K1222" i="3"/>
  <c r="L1222" i="3" l="1"/>
  <c r="M1222" i="3" l="1"/>
  <c r="N1222" i="3" l="1"/>
  <c r="AG1264" i="38" l="1"/>
  <c r="AF1222" i="3" s="1"/>
  <c r="AH1264" i="38"/>
  <c r="AG1222" i="3" s="1"/>
  <c r="O1222" i="3"/>
  <c r="P1222" i="3" l="1"/>
  <c r="Q1222" i="3" l="1"/>
  <c r="R1222" i="3" l="1"/>
  <c r="S1222" i="3" l="1"/>
  <c r="T1222" i="3" l="1"/>
  <c r="U1222" i="3" l="1"/>
  <c r="V1222" i="3" l="1"/>
  <c r="W1222" i="3" l="1"/>
  <c r="X1222" i="3" l="1"/>
  <c r="Y1222" i="3" l="1"/>
  <c r="Z1222" i="3" l="1"/>
  <c r="AD1264" i="38" l="1"/>
  <c r="AA1222" i="3"/>
  <c r="AC1222" i="3" l="1"/>
  <c r="H1264" i="38"/>
  <c r="AE1264" i="38" s="1"/>
  <c r="AB1222" i="3"/>
  <c r="AI1264" i="38" l="1"/>
  <c r="AH1222" i="3" s="1"/>
  <c r="AD1222" i="3"/>
  <c r="H1222" i="3"/>
  <c r="C1223" i="3"/>
  <c r="D1223" i="3" l="1"/>
  <c r="E1223" i="3" l="1"/>
  <c r="F1223" i="3" l="1"/>
  <c r="I1223" i="3" l="1"/>
  <c r="AJ1265" i="38"/>
  <c r="AI1223" i="3" s="1"/>
  <c r="G1223" i="3"/>
  <c r="AJ1223" i="3" l="1"/>
  <c r="J1223" i="3"/>
  <c r="AK1223" i="3" l="1"/>
  <c r="K1223" i="3"/>
  <c r="L1223" i="3" l="1"/>
  <c r="M1223" i="3" l="1"/>
  <c r="N1223" i="3" l="1"/>
  <c r="AG1265" i="38" l="1"/>
  <c r="AF1223" i="3" s="1"/>
  <c r="AH1265" i="38"/>
  <c r="AG1223" i="3" s="1"/>
  <c r="O1223" i="3"/>
  <c r="P1223" i="3" l="1"/>
  <c r="Q1223" i="3" l="1"/>
  <c r="R1223" i="3" l="1"/>
  <c r="S1223" i="3" l="1"/>
  <c r="T1223" i="3" l="1"/>
  <c r="U1223" i="3" l="1"/>
  <c r="V1223" i="3" l="1"/>
  <c r="W1223" i="3" l="1"/>
  <c r="X1223" i="3" l="1"/>
  <c r="Y1223" i="3" l="1"/>
  <c r="Z1223" i="3" l="1"/>
  <c r="AD1265" i="38" l="1"/>
  <c r="AA1223" i="3"/>
  <c r="AC1223" i="3" l="1"/>
  <c r="H1265" i="38"/>
  <c r="AE1265" i="38" s="1"/>
  <c r="AB1223" i="3"/>
  <c r="AI1265" i="38" l="1"/>
  <c r="AH1223" i="3" s="1"/>
  <c r="H1223" i="3"/>
  <c r="AD1223" i="3"/>
  <c r="C1224" i="3"/>
  <c r="D1224" i="3" l="1"/>
  <c r="E1224" i="3" l="1"/>
  <c r="F1224" i="3" l="1"/>
  <c r="AJ1266" i="38" l="1"/>
  <c r="AI1224" i="3" s="1"/>
  <c r="G1224" i="3"/>
  <c r="I1224" i="3"/>
  <c r="AJ1224" i="3" l="1"/>
  <c r="J1224" i="3"/>
  <c r="AK1224" i="3" l="1"/>
  <c r="K1224" i="3"/>
  <c r="L1224" i="3" l="1"/>
  <c r="M1224" i="3" l="1"/>
  <c r="N1224" i="3" l="1"/>
  <c r="AH1266" i="38" l="1"/>
  <c r="AG1224" i="3" s="1"/>
  <c r="AG1266" i="38"/>
  <c r="AF1224" i="3" s="1"/>
  <c r="O1224" i="3"/>
  <c r="P1224" i="3" l="1"/>
  <c r="Q1224" i="3" l="1"/>
  <c r="R1224" i="3" l="1"/>
  <c r="S1224" i="3" l="1"/>
  <c r="T1224" i="3" l="1"/>
  <c r="U1224" i="3" l="1"/>
  <c r="V1224" i="3" l="1"/>
  <c r="W1224" i="3" l="1"/>
  <c r="X1224" i="3" l="1"/>
  <c r="Y1224" i="3" l="1"/>
  <c r="Z1224" i="3" l="1"/>
  <c r="AD1266" i="38" l="1"/>
  <c r="AA1224" i="3"/>
  <c r="AC1224" i="3" l="1"/>
  <c r="H1266" i="38"/>
  <c r="AE1266" i="38" s="1"/>
  <c r="AB1224" i="3"/>
  <c r="AI1266" i="38" l="1"/>
  <c r="AH1224" i="3" s="1"/>
  <c r="AD1224" i="3"/>
  <c r="H1224" i="3"/>
  <c r="C1225" i="3"/>
  <c r="D1225" i="3" l="1"/>
  <c r="E1225" i="3" l="1"/>
  <c r="F1225" i="3" l="1"/>
  <c r="I1225" i="3" l="1"/>
  <c r="AJ1267" i="38"/>
  <c r="AI1225" i="3" s="1"/>
  <c r="G1225" i="3"/>
  <c r="AJ1225" i="3" l="1"/>
  <c r="J1225" i="3"/>
  <c r="AK1225" i="3" l="1"/>
  <c r="K1225" i="3"/>
  <c r="L1225" i="3" l="1"/>
  <c r="M1225" i="3" l="1"/>
  <c r="N1225" i="3" l="1"/>
  <c r="AH1267" i="38" l="1"/>
  <c r="AG1225" i="3" s="1"/>
  <c r="AG1267" i="38"/>
  <c r="AF1225" i="3" s="1"/>
  <c r="O1225" i="3"/>
  <c r="P1225" i="3" l="1"/>
  <c r="Q1225" i="3" l="1"/>
  <c r="R1225" i="3" l="1"/>
  <c r="S1225" i="3" l="1"/>
  <c r="T1225" i="3" l="1"/>
  <c r="U1225" i="3" l="1"/>
  <c r="V1225" i="3" l="1"/>
  <c r="W1225" i="3" l="1"/>
  <c r="X1225" i="3" l="1"/>
  <c r="Y1225" i="3" l="1"/>
  <c r="Z1225" i="3" l="1"/>
  <c r="AD1267" i="38" l="1"/>
  <c r="AA1225" i="3"/>
  <c r="AC1225" i="3" l="1"/>
  <c r="H1267" i="38"/>
  <c r="AE1267" i="38" s="1"/>
  <c r="AB1225" i="3"/>
  <c r="AI1267" i="38" l="1"/>
  <c r="AH1225" i="3" s="1"/>
  <c r="AD1225" i="3"/>
  <c r="H1225" i="3"/>
  <c r="C1226" i="3"/>
  <c r="D1226" i="3" l="1"/>
  <c r="E1226" i="3" l="1"/>
  <c r="F1226" i="3" l="1"/>
  <c r="I1226" i="3" l="1"/>
  <c r="AJ1268" i="38"/>
  <c r="AI1226" i="3" s="1"/>
  <c r="G1226" i="3"/>
  <c r="AJ1226" i="3" l="1"/>
  <c r="J1226" i="3"/>
  <c r="AK1226" i="3" l="1"/>
  <c r="K1226" i="3"/>
  <c r="L1226" i="3" l="1"/>
  <c r="M1226" i="3" l="1"/>
  <c r="N1226" i="3" l="1"/>
  <c r="AG1268" i="38" l="1"/>
  <c r="AF1226" i="3" s="1"/>
  <c r="AH1268" i="38"/>
  <c r="AG1226" i="3" s="1"/>
  <c r="O1226" i="3"/>
  <c r="P1226" i="3" l="1"/>
  <c r="Q1226" i="3" l="1"/>
  <c r="R1226" i="3" l="1"/>
  <c r="S1226" i="3" l="1"/>
  <c r="T1226" i="3" l="1"/>
  <c r="U1226" i="3" l="1"/>
  <c r="V1226" i="3" l="1"/>
  <c r="W1226" i="3" l="1"/>
  <c r="X1226" i="3" l="1"/>
  <c r="Y1226" i="3" l="1"/>
  <c r="Z1226" i="3" l="1"/>
  <c r="AD1268" i="38" l="1"/>
  <c r="AA1226" i="3"/>
  <c r="AC1226" i="3" l="1"/>
  <c r="H1268" i="38"/>
  <c r="AE1268" i="38" s="1"/>
  <c r="AB1226" i="3"/>
  <c r="AI1268" i="38" l="1"/>
  <c r="AH1226" i="3" s="1"/>
  <c r="AD1226" i="3"/>
  <c r="H1226" i="3"/>
  <c r="C1227" i="3"/>
  <c r="D1227" i="3" l="1"/>
  <c r="E1227" i="3" l="1"/>
  <c r="F1227" i="3" l="1"/>
  <c r="I1227" i="3" l="1"/>
  <c r="AJ1269" i="38"/>
  <c r="AI1227" i="3" s="1"/>
  <c r="G1227" i="3"/>
  <c r="AJ1227" i="3" l="1"/>
  <c r="J1227" i="3"/>
  <c r="AK1227" i="3" l="1"/>
  <c r="K1227" i="3"/>
  <c r="L1227" i="3" l="1"/>
  <c r="M1227" i="3" l="1"/>
  <c r="N1227" i="3" l="1"/>
  <c r="AG1269" i="38" l="1"/>
  <c r="AF1227" i="3" s="1"/>
  <c r="AH1269" i="38"/>
  <c r="AG1227" i="3" s="1"/>
  <c r="O1227" i="3"/>
  <c r="P1227" i="3" l="1"/>
  <c r="Q1227" i="3" l="1"/>
  <c r="R1227" i="3" l="1"/>
  <c r="S1227" i="3" l="1"/>
  <c r="T1227" i="3" l="1"/>
  <c r="U1227" i="3" l="1"/>
  <c r="V1227" i="3" l="1"/>
  <c r="W1227" i="3" l="1"/>
  <c r="X1227" i="3" l="1"/>
  <c r="Y1227" i="3" l="1"/>
  <c r="Z1227" i="3" l="1"/>
  <c r="AD1269" i="38" l="1"/>
  <c r="AA1227" i="3"/>
  <c r="AC1227" i="3" l="1"/>
  <c r="H1269" i="38"/>
  <c r="AE1269" i="38" s="1"/>
  <c r="AB1227" i="3"/>
  <c r="AI1269" i="38" l="1"/>
  <c r="AH1227" i="3" s="1"/>
  <c r="H1227" i="3"/>
  <c r="AD1227" i="3"/>
  <c r="C1228" i="3"/>
  <c r="D1228" i="3" l="1"/>
  <c r="E1228" i="3" l="1"/>
  <c r="F1228" i="3" l="1"/>
  <c r="AJ1270" i="38" l="1"/>
  <c r="AI1228" i="3" s="1"/>
  <c r="G1228" i="3"/>
  <c r="I1228" i="3"/>
  <c r="AJ1228" i="3" l="1"/>
  <c r="J1228" i="3"/>
  <c r="AK1228" i="3" l="1"/>
  <c r="K1228" i="3"/>
  <c r="L1228" i="3" l="1"/>
  <c r="M1228" i="3" l="1"/>
  <c r="N1228" i="3" l="1"/>
  <c r="AH1270" i="38" l="1"/>
  <c r="AG1228" i="3" s="1"/>
  <c r="AG1270" i="38"/>
  <c r="AF1228" i="3" s="1"/>
  <c r="O1228" i="3"/>
  <c r="P1228" i="3" l="1"/>
  <c r="Q1228" i="3" l="1"/>
  <c r="R1228" i="3" l="1"/>
  <c r="S1228" i="3" l="1"/>
  <c r="T1228" i="3" l="1"/>
  <c r="U1228" i="3" l="1"/>
  <c r="V1228" i="3" l="1"/>
  <c r="W1228" i="3" l="1"/>
  <c r="X1228" i="3" l="1"/>
  <c r="Y1228" i="3" l="1"/>
  <c r="Z1228" i="3" l="1"/>
  <c r="AD1270" i="38" l="1"/>
  <c r="AA1228" i="3"/>
  <c r="AC1228" i="3" l="1"/>
  <c r="H1270" i="38"/>
  <c r="AE1270" i="38" s="1"/>
  <c r="AB1228" i="3"/>
  <c r="AI1270" i="38" l="1"/>
  <c r="AH1228" i="3" s="1"/>
  <c r="H1228" i="3"/>
  <c r="AD1228" i="3"/>
  <c r="C1229" i="3"/>
  <c r="D1229" i="3" l="1"/>
  <c r="E1229" i="3" l="1"/>
  <c r="F1229" i="3" l="1"/>
  <c r="I1229" i="3" l="1"/>
  <c r="AJ1271" i="38"/>
  <c r="AI1229" i="3" s="1"/>
  <c r="G1229" i="3"/>
  <c r="AJ1229" i="3" l="1"/>
  <c r="J1229" i="3"/>
  <c r="AK1229" i="3" l="1"/>
  <c r="K1229" i="3"/>
  <c r="L1229" i="3" l="1"/>
  <c r="M1229" i="3" l="1"/>
  <c r="N1229" i="3" l="1"/>
  <c r="AH1271" i="38" l="1"/>
  <c r="AG1229" i="3" s="1"/>
  <c r="AG1271" i="38"/>
  <c r="AF1229" i="3" s="1"/>
  <c r="O1229" i="3"/>
  <c r="P1229" i="3" l="1"/>
  <c r="Q1229" i="3" l="1"/>
  <c r="R1229" i="3" l="1"/>
  <c r="S1229" i="3" l="1"/>
  <c r="T1229" i="3" l="1"/>
  <c r="U1229" i="3" l="1"/>
  <c r="V1229" i="3" l="1"/>
  <c r="W1229" i="3" l="1"/>
  <c r="X1229" i="3" l="1"/>
  <c r="Y1229" i="3" l="1"/>
  <c r="Z1229" i="3" l="1"/>
  <c r="AD1271" i="38" l="1"/>
  <c r="AA1229" i="3"/>
  <c r="AC1229" i="3" l="1"/>
  <c r="H1271" i="38"/>
  <c r="AE1271" i="38" s="1"/>
  <c r="AB1229" i="3"/>
  <c r="AI1271" i="38" l="1"/>
  <c r="AH1229" i="3" s="1"/>
  <c r="AD1229" i="3"/>
  <c r="H1229" i="3"/>
  <c r="C1230" i="3"/>
  <c r="D1230" i="3" l="1"/>
  <c r="E1230" i="3" l="1"/>
  <c r="F1230" i="3" l="1"/>
  <c r="I1230" i="3" l="1"/>
  <c r="AJ1272" i="38"/>
  <c r="AI1230" i="3" s="1"/>
  <c r="G1230" i="3"/>
  <c r="AJ1230" i="3" l="1"/>
  <c r="J1230" i="3"/>
  <c r="AK1230" i="3" l="1"/>
  <c r="K1230" i="3"/>
  <c r="L1230" i="3" l="1"/>
  <c r="M1230" i="3" l="1"/>
  <c r="N1230" i="3" l="1"/>
  <c r="AG1272" i="38" l="1"/>
  <c r="AF1230" i="3" s="1"/>
  <c r="AH1272" i="38"/>
  <c r="AG1230" i="3" s="1"/>
  <c r="O1230" i="3"/>
  <c r="P1230" i="3" l="1"/>
  <c r="Q1230" i="3" l="1"/>
  <c r="R1230" i="3" l="1"/>
  <c r="S1230" i="3" l="1"/>
  <c r="T1230" i="3" l="1"/>
  <c r="U1230" i="3" l="1"/>
  <c r="V1230" i="3" l="1"/>
  <c r="W1230" i="3" l="1"/>
  <c r="X1230" i="3" l="1"/>
  <c r="Y1230" i="3" l="1"/>
  <c r="Z1230" i="3" l="1"/>
  <c r="AD1272" i="38" l="1"/>
  <c r="AA1230" i="3"/>
  <c r="AC1230" i="3" l="1"/>
  <c r="H1272" i="38"/>
  <c r="AE1272" i="38" s="1"/>
  <c r="AB1230" i="3"/>
  <c r="AI1272" i="38" l="1"/>
  <c r="AH1230" i="3" s="1"/>
  <c r="AD1230" i="3"/>
  <c r="H1230" i="3"/>
  <c r="C1231" i="3"/>
  <c r="D1231" i="3" l="1"/>
  <c r="E1231" i="3" l="1"/>
  <c r="F1231" i="3" l="1"/>
  <c r="I1231" i="3" l="1"/>
  <c r="AJ1273" i="38"/>
  <c r="AI1231" i="3" s="1"/>
  <c r="G1231" i="3"/>
  <c r="AJ1231" i="3" l="1"/>
  <c r="J1231" i="3"/>
  <c r="AK1231" i="3" l="1"/>
  <c r="K1231" i="3"/>
  <c r="L1231" i="3" l="1"/>
  <c r="M1231" i="3" l="1"/>
  <c r="N1231" i="3" l="1"/>
  <c r="AG1273" i="38" l="1"/>
  <c r="AF1231" i="3" s="1"/>
  <c r="AH1273" i="38"/>
  <c r="AG1231" i="3" s="1"/>
  <c r="O1231" i="3"/>
  <c r="P1231" i="3" l="1"/>
  <c r="Q1231" i="3" l="1"/>
  <c r="R1231" i="3" l="1"/>
  <c r="S1231" i="3" l="1"/>
  <c r="T1231" i="3" l="1"/>
  <c r="U1231" i="3" l="1"/>
  <c r="V1231" i="3" l="1"/>
  <c r="W1231" i="3" l="1"/>
  <c r="X1231" i="3" l="1"/>
  <c r="Y1231" i="3" l="1"/>
  <c r="Z1231" i="3" l="1"/>
  <c r="AD1273" i="38" l="1"/>
  <c r="AA1231" i="3"/>
  <c r="AC1231" i="3" l="1"/>
  <c r="H1273" i="38"/>
  <c r="AE1273" i="38" s="1"/>
  <c r="AB1231" i="3"/>
  <c r="AI1273" i="38" l="1"/>
  <c r="AH1231" i="3" s="1"/>
  <c r="AD1231" i="3"/>
  <c r="H1231" i="3"/>
  <c r="C1232" i="3"/>
  <c r="D1232" i="3" l="1"/>
  <c r="E1232" i="3" l="1"/>
  <c r="F1232" i="3" l="1"/>
  <c r="I1232" i="3" l="1"/>
  <c r="AJ1274" i="38"/>
  <c r="AI1232" i="3" s="1"/>
  <c r="G1232" i="3"/>
  <c r="AJ1232" i="3" l="1"/>
  <c r="J1232" i="3"/>
  <c r="AK1232" i="3" l="1"/>
  <c r="K1232" i="3"/>
  <c r="L1232" i="3" l="1"/>
  <c r="M1232" i="3" l="1"/>
  <c r="N1232" i="3" l="1"/>
  <c r="AH1274" i="38" l="1"/>
  <c r="AG1232" i="3" s="1"/>
  <c r="AG1274" i="38"/>
  <c r="AF1232" i="3" s="1"/>
  <c r="O1232" i="3"/>
  <c r="P1232" i="3" l="1"/>
  <c r="Q1232" i="3" l="1"/>
  <c r="R1232" i="3" l="1"/>
  <c r="S1232" i="3" l="1"/>
  <c r="T1232" i="3" l="1"/>
  <c r="U1232" i="3" l="1"/>
  <c r="V1232" i="3" l="1"/>
  <c r="W1232" i="3" l="1"/>
  <c r="X1232" i="3" l="1"/>
  <c r="Y1232" i="3" l="1"/>
  <c r="Z1232" i="3" l="1"/>
  <c r="AD1274" i="38" l="1"/>
  <c r="AA1232" i="3"/>
  <c r="AC1232" i="3" l="1"/>
  <c r="H1274" i="38"/>
  <c r="AE1274" i="38" s="1"/>
  <c r="AB1232" i="3"/>
  <c r="AI1274" i="38" l="1"/>
  <c r="AH1232" i="3" s="1"/>
  <c r="H1232" i="3"/>
  <c r="AD1232" i="3"/>
  <c r="C1233" i="3"/>
  <c r="D1233" i="3" l="1"/>
  <c r="E1233" i="3" l="1"/>
  <c r="F1233" i="3" l="1"/>
  <c r="I1233" i="3" l="1"/>
  <c r="AJ1275" i="38"/>
  <c r="AI1233" i="3" s="1"/>
  <c r="G1233" i="3"/>
  <c r="AJ1233" i="3" l="1"/>
  <c r="J1233" i="3"/>
  <c r="AK1233" i="3" l="1"/>
  <c r="K1233" i="3"/>
  <c r="L1233" i="3" l="1"/>
  <c r="M1233" i="3" l="1"/>
  <c r="N1233" i="3" l="1"/>
  <c r="AH1275" i="38" l="1"/>
  <c r="AG1233" i="3" s="1"/>
  <c r="AG1275" i="38"/>
  <c r="AF1233" i="3" s="1"/>
  <c r="O1233" i="3"/>
  <c r="P1233" i="3" l="1"/>
  <c r="Q1233" i="3" l="1"/>
  <c r="R1233" i="3" l="1"/>
  <c r="S1233" i="3" l="1"/>
  <c r="T1233" i="3" l="1"/>
  <c r="U1233" i="3" l="1"/>
  <c r="V1233" i="3" l="1"/>
  <c r="W1233" i="3" l="1"/>
  <c r="X1233" i="3" l="1"/>
  <c r="Y1233" i="3" l="1"/>
  <c r="Z1233" i="3" l="1"/>
  <c r="AD1275" i="38" l="1"/>
  <c r="AA1233" i="3"/>
  <c r="AC1233" i="3" l="1"/>
  <c r="H1275" i="38"/>
  <c r="AE1275" i="38" s="1"/>
  <c r="AB1233" i="3"/>
  <c r="AI1275" i="38" l="1"/>
  <c r="AH1233" i="3" s="1"/>
  <c r="H1233" i="3"/>
  <c r="AD1233" i="3"/>
  <c r="C1234" i="3"/>
  <c r="D1234" i="3" l="1"/>
  <c r="E1234" i="3" l="1"/>
  <c r="F1234" i="3" l="1"/>
  <c r="I1234" i="3" l="1"/>
  <c r="AJ1276" i="38"/>
  <c r="AI1234" i="3" s="1"/>
  <c r="G1234" i="3"/>
  <c r="AJ1234" i="3" l="1"/>
  <c r="J1234" i="3"/>
  <c r="AK1234" i="3" l="1"/>
  <c r="K1234" i="3"/>
  <c r="L1234" i="3" l="1"/>
  <c r="M1234" i="3" l="1"/>
  <c r="N1234" i="3" l="1"/>
  <c r="AG1276" i="38" l="1"/>
  <c r="AF1234" i="3" s="1"/>
  <c r="AH1276" i="38"/>
  <c r="AG1234" i="3" s="1"/>
  <c r="O1234" i="3"/>
  <c r="P1234" i="3" l="1"/>
  <c r="Q1234" i="3" l="1"/>
  <c r="R1234" i="3" l="1"/>
  <c r="S1234" i="3" l="1"/>
  <c r="T1234" i="3" l="1"/>
  <c r="U1234" i="3" l="1"/>
  <c r="V1234" i="3" l="1"/>
  <c r="W1234" i="3" l="1"/>
  <c r="X1234" i="3" l="1"/>
  <c r="Y1234" i="3" l="1"/>
  <c r="Z1234" i="3" l="1"/>
  <c r="AD1276" i="38" l="1"/>
  <c r="AA1234" i="3"/>
  <c r="AC1234" i="3" l="1"/>
  <c r="H1276" i="38"/>
  <c r="AE1276" i="38" s="1"/>
  <c r="AB1234" i="3"/>
  <c r="AI1276" i="38" l="1"/>
  <c r="AH1234" i="3" s="1"/>
  <c r="H1234" i="3"/>
  <c r="AD1234" i="3"/>
  <c r="C1235" i="3"/>
  <c r="D1235" i="3" l="1"/>
  <c r="E1235" i="3" l="1"/>
  <c r="F1235" i="3" l="1"/>
  <c r="I1235" i="3" l="1"/>
  <c r="AJ1277" i="38"/>
  <c r="AI1235" i="3" s="1"/>
  <c r="G1235" i="3"/>
  <c r="AJ1235" i="3" l="1"/>
  <c r="J1235" i="3"/>
  <c r="AK1235" i="3" l="1"/>
  <c r="K1235" i="3"/>
  <c r="L1235" i="3" l="1"/>
  <c r="M1235" i="3" l="1"/>
  <c r="N1235" i="3" l="1"/>
  <c r="AG1277" i="38" l="1"/>
  <c r="AF1235" i="3" s="1"/>
  <c r="AH1277" i="38"/>
  <c r="AG1235" i="3" s="1"/>
  <c r="O1235" i="3"/>
  <c r="P1235" i="3" l="1"/>
  <c r="Q1235" i="3" l="1"/>
  <c r="R1235" i="3" l="1"/>
  <c r="S1235" i="3" l="1"/>
  <c r="T1235" i="3" l="1"/>
  <c r="U1235" i="3" l="1"/>
  <c r="V1235" i="3" l="1"/>
  <c r="W1235" i="3" l="1"/>
  <c r="X1235" i="3" l="1"/>
  <c r="Y1235" i="3" l="1"/>
  <c r="Z1235" i="3" l="1"/>
  <c r="AD1277" i="38" l="1"/>
  <c r="AA1235" i="3"/>
  <c r="AC1235" i="3" l="1"/>
  <c r="H1277" i="38"/>
  <c r="AE1277" i="38" s="1"/>
  <c r="AB1235" i="3"/>
  <c r="AI1277" i="38" l="1"/>
  <c r="AH1235" i="3" s="1"/>
  <c r="AD1235" i="3"/>
  <c r="H1235" i="3"/>
  <c r="C1236" i="3"/>
  <c r="D1236" i="3" l="1"/>
  <c r="E1236" i="3" l="1"/>
  <c r="F1236" i="3" l="1"/>
  <c r="I1236" i="3" l="1"/>
  <c r="AJ1278" i="38"/>
  <c r="AI1236" i="3" s="1"/>
  <c r="G1236" i="3"/>
  <c r="AJ1236" i="3" l="1"/>
  <c r="J1236" i="3"/>
  <c r="AK1236" i="3" l="1"/>
  <c r="K1236" i="3"/>
  <c r="L1236" i="3" l="1"/>
  <c r="M1236" i="3" l="1"/>
  <c r="N1236" i="3" l="1"/>
  <c r="AH1278" i="38" l="1"/>
  <c r="AG1236" i="3" s="1"/>
  <c r="AG1278" i="38"/>
  <c r="AF1236" i="3" s="1"/>
  <c r="O1236" i="3"/>
  <c r="P1236" i="3" l="1"/>
  <c r="Q1236" i="3" l="1"/>
  <c r="R1236" i="3" l="1"/>
  <c r="S1236" i="3" l="1"/>
  <c r="T1236" i="3" l="1"/>
  <c r="U1236" i="3" l="1"/>
  <c r="V1236" i="3" l="1"/>
  <c r="W1236" i="3" l="1"/>
  <c r="X1236" i="3" l="1"/>
  <c r="Y1236" i="3" l="1"/>
  <c r="Z1236" i="3" l="1"/>
  <c r="AD1278" i="38" l="1"/>
  <c r="AA1236" i="3"/>
  <c r="AC1236" i="3" l="1"/>
  <c r="H1278" i="38"/>
  <c r="AE1278" i="38" s="1"/>
  <c r="AB1236" i="3"/>
  <c r="AI1278" i="38" l="1"/>
  <c r="AH1236" i="3" s="1"/>
  <c r="AD1236" i="3"/>
  <c r="H1236" i="3"/>
  <c r="C1237" i="3"/>
  <c r="D1237" i="3" l="1"/>
  <c r="E1237" i="3" l="1"/>
  <c r="F1237" i="3" l="1"/>
  <c r="I1237" i="3" l="1"/>
  <c r="AJ1279" i="38"/>
  <c r="AI1237" i="3" s="1"/>
  <c r="G1237" i="3"/>
  <c r="AJ1237" i="3" l="1"/>
  <c r="J1237" i="3"/>
  <c r="AK1237" i="3" l="1"/>
  <c r="K1237" i="3"/>
  <c r="L1237" i="3" l="1"/>
  <c r="M1237" i="3" l="1"/>
  <c r="N1237" i="3" l="1"/>
  <c r="AH1279" i="38" l="1"/>
  <c r="AG1237" i="3" s="1"/>
  <c r="AG1279" i="38"/>
  <c r="AF1237" i="3" s="1"/>
  <c r="O1237" i="3"/>
  <c r="P1237" i="3" l="1"/>
  <c r="Q1237" i="3" l="1"/>
  <c r="R1237" i="3" l="1"/>
  <c r="S1237" i="3" l="1"/>
  <c r="T1237" i="3" l="1"/>
  <c r="U1237" i="3" l="1"/>
  <c r="V1237" i="3" l="1"/>
  <c r="W1237" i="3" l="1"/>
  <c r="X1237" i="3" l="1"/>
  <c r="Y1237" i="3" l="1"/>
  <c r="Z1237" i="3" l="1"/>
  <c r="AD1279" i="38" l="1"/>
  <c r="AA1237" i="3"/>
  <c r="AC1237" i="3" l="1"/>
  <c r="H1279" i="38"/>
  <c r="AE1279" i="38" s="1"/>
  <c r="AB1237" i="3"/>
  <c r="AI1279" i="38" l="1"/>
  <c r="AH1237" i="3" s="1"/>
  <c r="H1237" i="3"/>
  <c r="AD1237" i="3"/>
  <c r="C1238" i="3"/>
  <c r="D1238" i="3" l="1"/>
  <c r="E1238" i="3" l="1"/>
  <c r="F1238" i="3" l="1"/>
  <c r="I1238" i="3" l="1"/>
  <c r="AJ1280" i="38"/>
  <c r="AI1238" i="3" s="1"/>
  <c r="G1238" i="3"/>
  <c r="AJ1238" i="3" l="1"/>
  <c r="J1238" i="3"/>
  <c r="AK1238" i="3" l="1"/>
  <c r="K1238" i="3"/>
  <c r="L1238" i="3" l="1"/>
  <c r="M1238" i="3" l="1"/>
  <c r="N1238" i="3" l="1"/>
  <c r="AG1280" i="38" l="1"/>
  <c r="AF1238" i="3" s="1"/>
  <c r="AH1280" i="38"/>
  <c r="AG1238" i="3" s="1"/>
  <c r="O1238" i="3"/>
  <c r="P1238" i="3" l="1"/>
  <c r="Q1238" i="3" l="1"/>
  <c r="R1238" i="3" l="1"/>
  <c r="S1238" i="3" l="1"/>
  <c r="T1238" i="3" l="1"/>
  <c r="U1238" i="3" l="1"/>
  <c r="V1238" i="3" l="1"/>
  <c r="W1238" i="3" l="1"/>
  <c r="X1238" i="3" l="1"/>
  <c r="Y1238" i="3" l="1"/>
  <c r="Z1238" i="3" l="1"/>
  <c r="AD1280" i="38" l="1"/>
  <c r="AA1238" i="3"/>
  <c r="AC1238" i="3" l="1"/>
  <c r="H1280" i="38"/>
  <c r="AE1280" i="38" s="1"/>
  <c r="AB1238" i="3"/>
  <c r="AI1280" i="38" l="1"/>
  <c r="AH1238" i="3" s="1"/>
  <c r="AD1238" i="3"/>
  <c r="H1238" i="3"/>
  <c r="C1239" i="3"/>
  <c r="D1239" i="3" l="1"/>
  <c r="E1239" i="3" l="1"/>
  <c r="F1239" i="3" l="1"/>
  <c r="I1239" i="3" l="1"/>
  <c r="AJ1281" i="38"/>
  <c r="AI1239" i="3" s="1"/>
  <c r="G1239" i="3"/>
  <c r="AJ1239" i="3" l="1"/>
  <c r="J1239" i="3"/>
  <c r="AK1239" i="3" l="1"/>
  <c r="K1239" i="3"/>
  <c r="L1239" i="3" l="1"/>
  <c r="M1239" i="3" l="1"/>
  <c r="N1239" i="3" l="1"/>
  <c r="AG1281" i="38" l="1"/>
  <c r="AF1239" i="3" s="1"/>
  <c r="AH1281" i="38"/>
  <c r="AG1239" i="3" s="1"/>
  <c r="O1239" i="3"/>
  <c r="P1239" i="3" l="1"/>
  <c r="Q1239" i="3" l="1"/>
  <c r="R1239" i="3" l="1"/>
  <c r="S1239" i="3" l="1"/>
  <c r="T1239" i="3" l="1"/>
  <c r="U1239" i="3" l="1"/>
  <c r="V1239" i="3" l="1"/>
  <c r="W1239" i="3" l="1"/>
  <c r="X1239" i="3" l="1"/>
  <c r="Y1239" i="3" l="1"/>
  <c r="Z1239" i="3" l="1"/>
  <c r="AD1281" i="38" l="1"/>
  <c r="AA1239" i="3"/>
  <c r="AC1239" i="3" l="1"/>
  <c r="H1281" i="38"/>
  <c r="AE1281" i="38" s="1"/>
  <c r="AB1239" i="3"/>
  <c r="AI1281" i="38" l="1"/>
  <c r="AH1239" i="3" s="1"/>
  <c r="AD1239" i="3"/>
  <c r="H1239" i="3"/>
  <c r="C1240" i="3"/>
  <c r="D1240" i="3" l="1"/>
  <c r="E1240" i="3" l="1"/>
  <c r="F1240" i="3" l="1"/>
  <c r="I1240" i="3" l="1"/>
  <c r="AJ1282" i="38"/>
  <c r="AI1240" i="3" s="1"/>
  <c r="G1240" i="3"/>
  <c r="AJ1240" i="3" l="1"/>
  <c r="J1240" i="3"/>
  <c r="AK1240" i="3" l="1"/>
  <c r="K1240" i="3"/>
  <c r="L1240" i="3" l="1"/>
  <c r="M1240" i="3" l="1"/>
  <c r="N1240" i="3" l="1"/>
  <c r="AH1282" i="38" l="1"/>
  <c r="AG1240" i="3" s="1"/>
  <c r="AG1282" i="38"/>
  <c r="AF1240" i="3" s="1"/>
  <c r="O1240" i="3"/>
  <c r="P1240" i="3" l="1"/>
  <c r="Q1240" i="3" l="1"/>
  <c r="R1240" i="3" l="1"/>
  <c r="S1240" i="3" l="1"/>
  <c r="T1240" i="3" l="1"/>
  <c r="U1240" i="3" l="1"/>
  <c r="V1240" i="3" l="1"/>
  <c r="W1240" i="3" l="1"/>
  <c r="X1240" i="3" l="1"/>
  <c r="Y1240" i="3" l="1"/>
  <c r="Z1240" i="3" l="1"/>
  <c r="AD1282" i="38" l="1"/>
  <c r="AA1240" i="3"/>
  <c r="AC1240" i="3" l="1"/>
  <c r="H1282" i="38"/>
  <c r="AE1282" i="38" s="1"/>
  <c r="AB1240" i="3"/>
  <c r="AI1282" i="38" l="1"/>
  <c r="AH1240" i="3" s="1"/>
  <c r="H1240" i="3"/>
  <c r="AD1240" i="3"/>
  <c r="C1241" i="3"/>
  <c r="D1241" i="3" l="1"/>
  <c r="E1241" i="3" l="1"/>
  <c r="F1241" i="3" l="1"/>
  <c r="I1241" i="3" l="1"/>
  <c r="AJ1283" i="38"/>
  <c r="AI1241" i="3" s="1"/>
  <c r="G1241" i="3"/>
  <c r="AJ1241" i="3" l="1"/>
  <c r="J1241" i="3"/>
  <c r="AK1241" i="3" l="1"/>
  <c r="K1241" i="3"/>
  <c r="L1241" i="3" l="1"/>
  <c r="M1241" i="3" l="1"/>
  <c r="N1241" i="3" l="1"/>
  <c r="AH1283" i="38" l="1"/>
  <c r="AG1241" i="3" s="1"/>
  <c r="AG1283" i="38"/>
  <c r="AF1241" i="3" s="1"/>
  <c r="O1241" i="3"/>
  <c r="P1241" i="3" l="1"/>
  <c r="Q1241" i="3" l="1"/>
  <c r="R1241" i="3" l="1"/>
  <c r="S1241" i="3" l="1"/>
  <c r="T1241" i="3" l="1"/>
  <c r="U1241" i="3" l="1"/>
  <c r="V1241" i="3" l="1"/>
  <c r="W1241" i="3" l="1"/>
  <c r="X1241" i="3" l="1"/>
  <c r="Y1241" i="3" l="1"/>
  <c r="Z1241" i="3" l="1"/>
  <c r="AD1283" i="38" l="1"/>
  <c r="AA1241" i="3"/>
  <c r="AC1241" i="3" l="1"/>
  <c r="H1283" i="38"/>
  <c r="AE1283" i="38" s="1"/>
  <c r="AB1241" i="3"/>
  <c r="AI1283" i="38" l="1"/>
  <c r="AH1241" i="3" s="1"/>
  <c r="H1241" i="3"/>
  <c r="AD1241" i="3"/>
  <c r="C1242" i="3"/>
  <c r="D1242" i="3" l="1"/>
  <c r="E1242" i="3" l="1"/>
  <c r="F1242" i="3" l="1"/>
  <c r="I1242" i="3" l="1"/>
  <c r="AJ1284" i="38"/>
  <c r="AI1242" i="3" s="1"/>
  <c r="G1242" i="3"/>
  <c r="AJ1242" i="3" l="1"/>
  <c r="J1242" i="3"/>
  <c r="AK1242" i="3" l="1"/>
  <c r="K1242" i="3"/>
  <c r="L1242" i="3" l="1"/>
  <c r="M1242" i="3" l="1"/>
  <c r="N1242" i="3" l="1"/>
  <c r="AG1284" i="38" l="1"/>
  <c r="AF1242" i="3" s="1"/>
  <c r="AH1284" i="38"/>
  <c r="AG1242" i="3" s="1"/>
  <c r="O1242" i="3"/>
  <c r="P1242" i="3" l="1"/>
  <c r="Q1242" i="3" l="1"/>
  <c r="R1242" i="3" l="1"/>
  <c r="S1242" i="3" l="1"/>
  <c r="T1242" i="3" l="1"/>
  <c r="U1242" i="3" l="1"/>
  <c r="V1242" i="3" l="1"/>
  <c r="W1242" i="3" l="1"/>
  <c r="X1242" i="3" l="1"/>
  <c r="Y1242" i="3" l="1"/>
  <c r="Z1242" i="3" l="1"/>
  <c r="AD1284" i="38" l="1"/>
  <c r="AA1242" i="3"/>
  <c r="AC1242" i="3" l="1"/>
  <c r="H1284" i="38"/>
  <c r="AE1284" i="38" s="1"/>
  <c r="AB1242" i="3"/>
  <c r="AI1284" i="38" l="1"/>
  <c r="AH1242" i="3" s="1"/>
  <c r="H1242" i="3"/>
  <c r="AD1242" i="3"/>
  <c r="C1243" i="3"/>
  <c r="D1243" i="3" l="1"/>
  <c r="E1243" i="3" l="1"/>
  <c r="F1243" i="3" l="1"/>
  <c r="I1243" i="3" l="1"/>
  <c r="AJ1285" i="38"/>
  <c r="AI1243" i="3" s="1"/>
  <c r="G1243" i="3"/>
  <c r="AJ1243" i="3" l="1"/>
  <c r="J1243" i="3"/>
  <c r="AK1243" i="3" l="1"/>
  <c r="K1243" i="3"/>
  <c r="L1243" i="3" l="1"/>
  <c r="M1243" i="3" l="1"/>
  <c r="N1243" i="3" l="1"/>
  <c r="AG1285" i="38" l="1"/>
  <c r="AF1243" i="3" s="1"/>
  <c r="AH1285" i="38"/>
  <c r="AG1243" i="3" s="1"/>
  <c r="O1243" i="3"/>
  <c r="P1243" i="3" l="1"/>
  <c r="Q1243" i="3" l="1"/>
  <c r="R1243" i="3" l="1"/>
  <c r="S1243" i="3" l="1"/>
  <c r="T1243" i="3" l="1"/>
  <c r="U1243" i="3" l="1"/>
  <c r="V1243" i="3" l="1"/>
  <c r="W1243" i="3" l="1"/>
  <c r="X1243" i="3" l="1"/>
  <c r="Y1243" i="3" l="1"/>
  <c r="Z1243" i="3" l="1"/>
  <c r="AD1285" i="38" l="1"/>
  <c r="AA1243" i="3"/>
  <c r="AC1243" i="3" l="1"/>
  <c r="H1285" i="38"/>
  <c r="AE1285" i="38" s="1"/>
  <c r="AB1243" i="3"/>
  <c r="AI1285" i="38" l="1"/>
  <c r="AH1243" i="3" s="1"/>
  <c r="AD1243" i="3"/>
  <c r="H1243" i="3"/>
  <c r="C1244" i="3"/>
  <c r="D1244" i="3" l="1"/>
  <c r="E1244" i="3" l="1"/>
  <c r="F1244" i="3" l="1"/>
  <c r="I1244" i="3" l="1"/>
  <c r="AJ1286" i="38"/>
  <c r="AI1244" i="3" s="1"/>
  <c r="G1244" i="3"/>
  <c r="AJ1244" i="3" l="1"/>
  <c r="J1244" i="3"/>
  <c r="AK1244" i="3" l="1"/>
  <c r="K1244" i="3"/>
  <c r="L1244" i="3" l="1"/>
  <c r="M1244" i="3" l="1"/>
  <c r="N1244" i="3" l="1"/>
  <c r="AH1286" i="38" l="1"/>
  <c r="AG1244" i="3" s="1"/>
  <c r="AG1286" i="38"/>
  <c r="AF1244" i="3" s="1"/>
  <c r="O1244" i="3"/>
  <c r="P1244" i="3" l="1"/>
  <c r="Q1244" i="3" l="1"/>
  <c r="R1244" i="3" l="1"/>
  <c r="S1244" i="3" l="1"/>
  <c r="T1244" i="3" l="1"/>
  <c r="U1244" i="3" l="1"/>
  <c r="V1244" i="3" l="1"/>
  <c r="W1244" i="3" l="1"/>
  <c r="X1244" i="3" l="1"/>
  <c r="Y1244" i="3" l="1"/>
  <c r="Z1244" i="3" l="1"/>
  <c r="AD1286" i="38" l="1"/>
  <c r="AA1244" i="3"/>
  <c r="AC1244" i="3" l="1"/>
  <c r="H1286" i="38"/>
  <c r="AE1286" i="38" s="1"/>
  <c r="AB1244" i="3"/>
  <c r="AI1286" i="38" l="1"/>
  <c r="AH1244" i="3" s="1"/>
  <c r="AD1244" i="3"/>
  <c r="H1244" i="3"/>
  <c r="C1245" i="3"/>
  <c r="D1245" i="3" l="1"/>
  <c r="E1245" i="3" l="1"/>
  <c r="F1245" i="3" l="1"/>
  <c r="I1245" i="3" l="1"/>
  <c r="AJ1287" i="38"/>
  <c r="AI1245" i="3" s="1"/>
  <c r="G1245" i="3"/>
  <c r="AJ1245" i="3" l="1"/>
  <c r="J1245" i="3"/>
  <c r="AK1245" i="3" l="1"/>
  <c r="K1245" i="3"/>
  <c r="L1245" i="3" l="1"/>
  <c r="M1245" i="3" l="1"/>
  <c r="N1245" i="3" l="1"/>
  <c r="AH1287" i="38" l="1"/>
  <c r="AG1245" i="3" s="1"/>
  <c r="AG1287" i="38"/>
  <c r="AF1245" i="3" s="1"/>
  <c r="O1245" i="3"/>
  <c r="P1245" i="3" l="1"/>
  <c r="Q1245" i="3" l="1"/>
  <c r="R1245" i="3" l="1"/>
  <c r="S1245" i="3" l="1"/>
  <c r="T1245" i="3" l="1"/>
  <c r="U1245" i="3" l="1"/>
  <c r="V1245" i="3" l="1"/>
  <c r="W1245" i="3" l="1"/>
  <c r="X1245" i="3" l="1"/>
  <c r="Y1245" i="3" l="1"/>
  <c r="Z1245" i="3" l="1"/>
  <c r="AD1287" i="38" l="1"/>
  <c r="AA1245" i="3"/>
  <c r="AC1245" i="3" l="1"/>
  <c r="H1287" i="38"/>
  <c r="AE1287" i="38" s="1"/>
  <c r="AB1245" i="3"/>
  <c r="AI1287" i="38" l="1"/>
  <c r="AH1245" i="3" s="1"/>
  <c r="H1245" i="3"/>
  <c r="AD1245" i="3"/>
  <c r="C1246" i="3"/>
  <c r="D1246" i="3" l="1"/>
  <c r="E1246" i="3" l="1"/>
  <c r="F1246" i="3" l="1"/>
  <c r="I1246" i="3" l="1"/>
  <c r="AJ1288" i="38"/>
  <c r="AI1246" i="3" s="1"/>
  <c r="G1246" i="3"/>
  <c r="AJ1246" i="3" l="1"/>
  <c r="J1246" i="3"/>
  <c r="AK1246" i="3" l="1"/>
  <c r="K1246" i="3"/>
  <c r="L1246" i="3" l="1"/>
  <c r="M1246" i="3" l="1"/>
  <c r="N1246" i="3" l="1"/>
  <c r="AG1288" i="38" l="1"/>
  <c r="AF1246" i="3" s="1"/>
  <c r="AH1288" i="38"/>
  <c r="AG1246" i="3" s="1"/>
  <c r="O1246" i="3"/>
  <c r="P1246" i="3" l="1"/>
  <c r="Q1246" i="3" l="1"/>
  <c r="R1246" i="3" l="1"/>
  <c r="S1246" i="3" l="1"/>
  <c r="T1246" i="3" l="1"/>
  <c r="U1246" i="3" l="1"/>
  <c r="V1246" i="3" l="1"/>
  <c r="W1246" i="3" l="1"/>
  <c r="X1246" i="3" l="1"/>
  <c r="Y1246" i="3" l="1"/>
  <c r="Z1246" i="3" l="1"/>
  <c r="AD1288" i="38" l="1"/>
  <c r="AA1246" i="3"/>
  <c r="AC1246" i="3" l="1"/>
  <c r="H1288" i="38"/>
  <c r="AE1288" i="38" s="1"/>
  <c r="AB1246" i="3"/>
  <c r="AI1288" i="38" l="1"/>
  <c r="AH1246" i="3" s="1"/>
  <c r="H1246" i="3"/>
  <c r="AD1246" i="3"/>
  <c r="C1247" i="3"/>
  <c r="D1247" i="3" l="1"/>
  <c r="E1247" i="3" l="1"/>
  <c r="F1247" i="3" l="1"/>
  <c r="I1247" i="3" l="1"/>
  <c r="AJ1289" i="38"/>
  <c r="AI1247" i="3" s="1"/>
  <c r="G1247" i="3"/>
  <c r="AJ1247" i="3" l="1"/>
  <c r="J1247" i="3"/>
  <c r="AK1247" i="3" l="1"/>
  <c r="K1247" i="3"/>
  <c r="L1247" i="3" l="1"/>
  <c r="M1247" i="3" l="1"/>
  <c r="N1247" i="3" l="1"/>
  <c r="AG1289" i="38" l="1"/>
  <c r="AF1247" i="3" s="1"/>
  <c r="AH1289" i="38"/>
  <c r="AG1247" i="3" s="1"/>
  <c r="O1247" i="3"/>
  <c r="P1247" i="3" l="1"/>
  <c r="Q1247" i="3" l="1"/>
  <c r="R1247" i="3" l="1"/>
  <c r="S1247" i="3" l="1"/>
  <c r="T1247" i="3" l="1"/>
  <c r="U1247" i="3" l="1"/>
  <c r="V1247" i="3" l="1"/>
  <c r="W1247" i="3" l="1"/>
  <c r="X1247" i="3" l="1"/>
  <c r="Y1247" i="3" l="1"/>
  <c r="Z1247" i="3" l="1"/>
  <c r="AD1289" i="38" l="1"/>
  <c r="AA1247" i="3"/>
  <c r="AC1247" i="3" l="1"/>
  <c r="H1289" i="38"/>
  <c r="AE1289" i="38" s="1"/>
  <c r="AB1247" i="3"/>
  <c r="AI1289" i="38" l="1"/>
  <c r="AH1247" i="3" s="1"/>
  <c r="H1247" i="3"/>
  <c r="AD1247" i="3"/>
  <c r="C1248" i="3"/>
  <c r="D1248" i="3" l="1"/>
  <c r="E1248" i="3" l="1"/>
  <c r="F1248" i="3" l="1"/>
  <c r="I1248" i="3" l="1"/>
  <c r="AJ1290" i="38"/>
  <c r="AI1248" i="3" s="1"/>
  <c r="G1248" i="3"/>
  <c r="AJ1248" i="3" l="1"/>
  <c r="J1248" i="3"/>
  <c r="AK1248" i="3" l="1"/>
  <c r="K1248" i="3"/>
  <c r="L1248" i="3" l="1"/>
  <c r="M1248" i="3" l="1"/>
  <c r="N1248" i="3" l="1"/>
  <c r="AH1290" i="38" l="1"/>
  <c r="AG1248" i="3" s="1"/>
  <c r="AG1290" i="38"/>
  <c r="AF1248" i="3" s="1"/>
  <c r="O1248" i="3"/>
  <c r="P1248" i="3" l="1"/>
  <c r="Q1248" i="3" l="1"/>
  <c r="R1248" i="3" l="1"/>
  <c r="S1248" i="3" l="1"/>
  <c r="T1248" i="3" l="1"/>
  <c r="U1248" i="3" l="1"/>
  <c r="V1248" i="3" l="1"/>
  <c r="W1248" i="3" l="1"/>
  <c r="X1248" i="3" l="1"/>
  <c r="Y1248" i="3" l="1"/>
  <c r="Z1248" i="3" l="1"/>
  <c r="AD1290" i="38" l="1"/>
  <c r="AA1248" i="3"/>
  <c r="AC1248" i="3" l="1"/>
  <c r="H1290" i="38"/>
  <c r="AE1290" i="38" s="1"/>
  <c r="AB1248" i="3"/>
  <c r="AI1290" i="38" l="1"/>
  <c r="AH1248" i="3" s="1"/>
  <c r="AD1248" i="3"/>
  <c r="H1248" i="3"/>
  <c r="C1249" i="3"/>
  <c r="D1249" i="3" l="1"/>
  <c r="E1249" i="3" l="1"/>
  <c r="F1249" i="3" l="1"/>
  <c r="I1249" i="3" l="1"/>
  <c r="AJ1291" i="38"/>
  <c r="AI1249" i="3" s="1"/>
  <c r="G1249" i="3"/>
  <c r="AJ1249" i="3" l="1"/>
  <c r="J1249" i="3"/>
  <c r="AK1249" i="3" l="1"/>
  <c r="K1249" i="3"/>
  <c r="L1249" i="3" l="1"/>
  <c r="M1249" i="3" l="1"/>
  <c r="N1249" i="3" l="1"/>
  <c r="AH1291" i="38" l="1"/>
  <c r="AG1249" i="3" s="1"/>
  <c r="AG1291" i="38"/>
  <c r="AF1249" i="3" s="1"/>
  <c r="O1249" i="3"/>
  <c r="P1249" i="3" l="1"/>
  <c r="Q1249" i="3" l="1"/>
  <c r="R1249" i="3" l="1"/>
  <c r="S1249" i="3" l="1"/>
  <c r="T1249" i="3" l="1"/>
  <c r="U1249" i="3" l="1"/>
  <c r="V1249" i="3" l="1"/>
  <c r="W1249" i="3" l="1"/>
  <c r="X1249" i="3" l="1"/>
  <c r="Y1249" i="3" l="1"/>
  <c r="Z1249" i="3" l="1"/>
  <c r="AD1291" i="38" l="1"/>
  <c r="AA1249" i="3"/>
  <c r="AC1249" i="3" l="1"/>
  <c r="H1291" i="38"/>
  <c r="AE1291" i="38" s="1"/>
  <c r="AB1249" i="3"/>
  <c r="AI1291" i="38" l="1"/>
  <c r="AH1249" i="3" s="1"/>
  <c r="AD1249" i="3"/>
  <c r="H1249" i="3"/>
  <c r="C1250" i="3"/>
  <c r="D1250" i="3" l="1"/>
  <c r="E1250" i="3" l="1"/>
  <c r="F1250" i="3" l="1"/>
  <c r="I1250" i="3" l="1"/>
  <c r="AJ1292" i="38"/>
  <c r="AI1250" i="3" s="1"/>
  <c r="G1250" i="3"/>
  <c r="AJ1250" i="3" l="1"/>
  <c r="J1250" i="3"/>
  <c r="AK1250" i="3" l="1"/>
  <c r="K1250" i="3"/>
  <c r="L1250" i="3" l="1"/>
  <c r="M1250" i="3" l="1"/>
  <c r="N1250" i="3" l="1"/>
  <c r="AG1292" i="38" l="1"/>
  <c r="AF1250" i="3" s="1"/>
  <c r="AH1292" i="38"/>
  <c r="AG1250" i="3" s="1"/>
  <c r="O1250" i="3"/>
  <c r="P1250" i="3" l="1"/>
  <c r="Q1250" i="3" l="1"/>
  <c r="R1250" i="3" l="1"/>
  <c r="S1250" i="3" l="1"/>
  <c r="T1250" i="3" l="1"/>
  <c r="U1250" i="3" l="1"/>
  <c r="V1250" i="3" l="1"/>
  <c r="W1250" i="3" l="1"/>
  <c r="X1250" i="3" l="1"/>
  <c r="Y1250" i="3" l="1"/>
  <c r="Z1250" i="3" l="1"/>
  <c r="AD1292" i="38" l="1"/>
  <c r="AA1250" i="3"/>
  <c r="AC1250" i="3" l="1"/>
  <c r="H1292" i="38"/>
  <c r="AE1292" i="38" s="1"/>
  <c r="AB1250" i="3"/>
  <c r="AI1292" i="38" l="1"/>
  <c r="AH1250" i="3" s="1"/>
  <c r="AD1250" i="3"/>
  <c r="H1250" i="3"/>
  <c r="C1251" i="3"/>
  <c r="D1251" i="3" l="1"/>
  <c r="E1251" i="3" l="1"/>
  <c r="F1251" i="3" l="1"/>
  <c r="I1251" i="3" l="1"/>
  <c r="AJ1293" i="38"/>
  <c r="AI1251" i="3" s="1"/>
  <c r="G1251" i="3"/>
  <c r="AJ1251" i="3" l="1"/>
  <c r="J1251" i="3"/>
  <c r="AK1251" i="3" l="1"/>
  <c r="K1251" i="3"/>
  <c r="L1251" i="3" l="1"/>
  <c r="M1251" i="3" l="1"/>
  <c r="N1251" i="3" l="1"/>
  <c r="AG1293" i="38" l="1"/>
  <c r="AF1251" i="3" s="1"/>
  <c r="AH1293" i="38"/>
  <c r="AG1251" i="3" s="1"/>
  <c r="O1251" i="3"/>
  <c r="P1251" i="3" l="1"/>
  <c r="Q1251" i="3" l="1"/>
  <c r="R1251" i="3" l="1"/>
  <c r="S1251" i="3" l="1"/>
  <c r="T1251" i="3" l="1"/>
  <c r="U1251" i="3" l="1"/>
  <c r="V1251" i="3" l="1"/>
  <c r="W1251" i="3" l="1"/>
  <c r="X1251" i="3" l="1"/>
  <c r="Y1251" i="3" l="1"/>
  <c r="Z1251" i="3" l="1"/>
  <c r="AD1293" i="38" l="1"/>
  <c r="AA1251" i="3"/>
  <c r="AC1251" i="3" l="1"/>
  <c r="H1293" i="38"/>
  <c r="AE1293" i="38" s="1"/>
  <c r="AB1251" i="3"/>
  <c r="AI1293" i="38" l="1"/>
  <c r="AH1251" i="3" s="1"/>
  <c r="H1251" i="3"/>
  <c r="AD1251" i="3"/>
  <c r="C1252" i="3"/>
  <c r="D1252" i="3" l="1"/>
  <c r="E1252" i="3" l="1"/>
  <c r="F1252" i="3" l="1"/>
  <c r="I1252" i="3" l="1"/>
  <c r="AJ1294" i="38"/>
  <c r="AI1252" i="3" s="1"/>
  <c r="G1252" i="3"/>
  <c r="AJ1252" i="3" l="1"/>
  <c r="J1252" i="3"/>
  <c r="AK1252" i="3" l="1"/>
  <c r="K1252" i="3"/>
  <c r="L1252" i="3" l="1"/>
  <c r="M1252" i="3" l="1"/>
  <c r="N1252" i="3" l="1"/>
  <c r="AH1294" i="38" l="1"/>
  <c r="AG1252" i="3" s="1"/>
  <c r="AG1294" i="38"/>
  <c r="AF1252" i="3" s="1"/>
  <c r="O1252" i="3"/>
  <c r="P1252" i="3" l="1"/>
  <c r="Q1252" i="3" l="1"/>
  <c r="R1252" i="3" l="1"/>
  <c r="S1252" i="3" l="1"/>
  <c r="T1252" i="3" l="1"/>
  <c r="U1252" i="3" l="1"/>
  <c r="V1252" i="3" l="1"/>
  <c r="W1252" i="3" l="1"/>
  <c r="X1252" i="3" l="1"/>
  <c r="Y1252" i="3" l="1"/>
  <c r="Z1252" i="3" l="1"/>
  <c r="AD1294" i="38" l="1"/>
  <c r="AA1252" i="3"/>
  <c r="AC1252" i="3" l="1"/>
  <c r="H1294" i="38"/>
  <c r="AE1294" i="38" s="1"/>
  <c r="AB1252" i="3"/>
  <c r="AI1294" i="38" l="1"/>
  <c r="AH1252" i="3" s="1"/>
  <c r="AD1252" i="3"/>
  <c r="H1252" i="3"/>
  <c r="C1253" i="3"/>
  <c r="D1253" i="3" l="1"/>
  <c r="E1253" i="3" l="1"/>
  <c r="F1253" i="3" l="1"/>
  <c r="I1253" i="3" l="1"/>
  <c r="AJ1295" i="38"/>
  <c r="AI1253" i="3" s="1"/>
  <c r="G1253" i="3"/>
  <c r="AJ1253" i="3" l="1"/>
  <c r="J1253" i="3"/>
  <c r="AK1253" i="3" l="1"/>
  <c r="K1253" i="3"/>
  <c r="L1253" i="3" l="1"/>
  <c r="M1253" i="3" l="1"/>
  <c r="N1253" i="3" l="1"/>
  <c r="AH1295" i="38" l="1"/>
  <c r="AG1253" i="3" s="1"/>
  <c r="AG1295" i="38"/>
  <c r="AF1253" i="3" s="1"/>
  <c r="O1253" i="3"/>
  <c r="P1253" i="3" l="1"/>
  <c r="Q1253" i="3" l="1"/>
  <c r="R1253" i="3" l="1"/>
  <c r="S1253" i="3" l="1"/>
  <c r="T1253" i="3" l="1"/>
  <c r="U1253" i="3" l="1"/>
  <c r="V1253" i="3" l="1"/>
  <c r="W1253" i="3" l="1"/>
  <c r="X1253" i="3" l="1"/>
  <c r="Y1253" i="3" l="1"/>
  <c r="Z1253" i="3" l="1"/>
  <c r="AD1295" i="38" l="1"/>
  <c r="AA1253" i="3"/>
  <c r="AC1253" i="3" l="1"/>
  <c r="H1295" i="38"/>
  <c r="AE1295" i="38" s="1"/>
  <c r="AB1253" i="3"/>
  <c r="AI1295" i="38" l="1"/>
  <c r="AH1253" i="3" s="1"/>
  <c r="AD1253" i="3"/>
  <c r="H1253" i="3"/>
  <c r="C1254" i="3"/>
  <c r="D1254" i="3" l="1"/>
  <c r="E1254" i="3" l="1"/>
  <c r="F1254" i="3" l="1"/>
  <c r="I1254" i="3" l="1"/>
  <c r="AJ1296" i="38"/>
  <c r="AI1254" i="3" s="1"/>
  <c r="G1254" i="3"/>
  <c r="AJ1254" i="3" l="1"/>
  <c r="J1254" i="3"/>
  <c r="AK1254" i="3" l="1"/>
  <c r="K1254" i="3"/>
  <c r="L1254" i="3" l="1"/>
  <c r="M1254" i="3" l="1"/>
  <c r="N1254" i="3" l="1"/>
  <c r="AG1296" i="38" l="1"/>
  <c r="AF1254" i="3" s="1"/>
  <c r="AH1296" i="38"/>
  <c r="AG1254" i="3" s="1"/>
  <c r="O1254" i="3"/>
  <c r="P1254" i="3" l="1"/>
  <c r="Q1254" i="3" l="1"/>
  <c r="R1254" i="3" l="1"/>
  <c r="S1254" i="3" l="1"/>
  <c r="T1254" i="3" l="1"/>
  <c r="U1254" i="3" l="1"/>
  <c r="V1254" i="3" l="1"/>
  <c r="W1254" i="3" l="1"/>
  <c r="X1254" i="3" l="1"/>
  <c r="Y1254" i="3" l="1"/>
  <c r="Z1254" i="3" l="1"/>
  <c r="AD1296" i="38" l="1"/>
  <c r="AA1254" i="3"/>
  <c r="AC1254" i="3" l="1"/>
  <c r="H1296" i="38"/>
  <c r="AE1296" i="38" s="1"/>
  <c r="AB1254" i="3"/>
  <c r="AI1296" i="38" l="1"/>
  <c r="AH1254" i="3" s="1"/>
  <c r="H1254" i="3"/>
  <c r="AD1254" i="3"/>
  <c r="C1255" i="3"/>
  <c r="D1255" i="3" l="1"/>
  <c r="E1255" i="3" l="1"/>
  <c r="F1255" i="3" l="1"/>
  <c r="I1255" i="3" l="1"/>
  <c r="AJ1297" i="38"/>
  <c r="AI1255" i="3" s="1"/>
  <c r="G1255" i="3"/>
  <c r="AJ1255" i="3" l="1"/>
  <c r="J1255" i="3"/>
  <c r="AK1255" i="3" l="1"/>
  <c r="K1255" i="3"/>
  <c r="L1255" i="3" l="1"/>
  <c r="M1255" i="3" l="1"/>
  <c r="N1255" i="3" l="1"/>
  <c r="AG1297" i="38" l="1"/>
  <c r="AF1255" i="3" s="1"/>
  <c r="AH1297" i="38"/>
  <c r="AG1255" i="3" s="1"/>
  <c r="O1255" i="3"/>
  <c r="P1255" i="3" l="1"/>
  <c r="Q1255" i="3" l="1"/>
  <c r="R1255" i="3" l="1"/>
  <c r="S1255" i="3" l="1"/>
  <c r="T1255" i="3" l="1"/>
  <c r="U1255" i="3" l="1"/>
  <c r="V1255" i="3" l="1"/>
  <c r="W1255" i="3" l="1"/>
  <c r="X1255" i="3" l="1"/>
  <c r="Y1255" i="3" l="1"/>
  <c r="Z1255" i="3" l="1"/>
  <c r="AD1297" i="38" l="1"/>
  <c r="AA1255" i="3"/>
  <c r="AC1255" i="3" l="1"/>
  <c r="H1297" i="38"/>
  <c r="AE1297" i="38" s="1"/>
  <c r="AB1255" i="3"/>
  <c r="AI1297" i="38" l="1"/>
  <c r="AH1255" i="3" s="1"/>
  <c r="H1255" i="3"/>
  <c r="AD1255" i="3"/>
  <c r="C1256" i="3"/>
  <c r="D1256" i="3" l="1"/>
  <c r="E1256" i="3" l="1"/>
  <c r="F1256" i="3" l="1"/>
  <c r="I1256" i="3" l="1"/>
  <c r="AJ1298" i="38"/>
  <c r="AI1256" i="3" s="1"/>
  <c r="G1256" i="3"/>
  <c r="AJ1256" i="3" l="1"/>
  <c r="J1256" i="3"/>
  <c r="AK1256" i="3" l="1"/>
  <c r="K1256" i="3"/>
  <c r="L1256" i="3" l="1"/>
  <c r="M1256" i="3" l="1"/>
  <c r="N1256" i="3" l="1"/>
  <c r="AH1298" i="38" l="1"/>
  <c r="AG1256" i="3" s="1"/>
  <c r="AG1298" i="38"/>
  <c r="AF1256" i="3" s="1"/>
  <c r="O1256" i="3"/>
  <c r="P1256" i="3" l="1"/>
  <c r="Q1256" i="3" l="1"/>
  <c r="R1256" i="3" l="1"/>
  <c r="S1256" i="3" l="1"/>
  <c r="T1256" i="3" l="1"/>
  <c r="U1256" i="3" l="1"/>
  <c r="V1256" i="3" l="1"/>
  <c r="W1256" i="3" l="1"/>
  <c r="X1256" i="3" l="1"/>
  <c r="Y1256" i="3" l="1"/>
  <c r="Z1256" i="3" l="1"/>
  <c r="AD1298" i="38" l="1"/>
  <c r="AA1256" i="3"/>
  <c r="AC1256" i="3" l="1"/>
  <c r="H1298" i="38"/>
  <c r="AE1298" i="38" s="1"/>
  <c r="AB1256" i="3"/>
  <c r="AI1298" i="38" l="1"/>
  <c r="AH1256" i="3" s="1"/>
  <c r="AD1256" i="3"/>
  <c r="H1256" i="3"/>
  <c r="C1257" i="3"/>
  <c r="D1257" i="3" l="1"/>
  <c r="E1257" i="3" l="1"/>
  <c r="F1257" i="3" l="1"/>
  <c r="I1257" i="3" l="1"/>
  <c r="AJ1299" i="38"/>
  <c r="AI1257" i="3" s="1"/>
  <c r="G1257" i="3"/>
  <c r="AJ1257" i="3" l="1"/>
  <c r="J1257" i="3"/>
  <c r="AK1257" i="3" l="1"/>
  <c r="K1257" i="3"/>
  <c r="L1257" i="3" l="1"/>
  <c r="M1257" i="3" l="1"/>
  <c r="N1257" i="3" l="1"/>
  <c r="AH1299" i="38" l="1"/>
  <c r="AG1257" i="3" s="1"/>
  <c r="AG1299" i="38"/>
  <c r="AF1257" i="3" s="1"/>
  <c r="O1257" i="3"/>
  <c r="P1257" i="3" l="1"/>
  <c r="Q1257" i="3" l="1"/>
  <c r="R1257" i="3" l="1"/>
  <c r="S1257" i="3" l="1"/>
  <c r="T1257" i="3" l="1"/>
  <c r="U1257" i="3" l="1"/>
  <c r="V1257" i="3" l="1"/>
  <c r="W1257" i="3" l="1"/>
  <c r="X1257" i="3" l="1"/>
  <c r="Y1257" i="3" l="1"/>
  <c r="Z1257" i="3" l="1"/>
  <c r="AD1299" i="38" l="1"/>
  <c r="AA1257" i="3"/>
  <c r="AC1257" i="3" l="1"/>
  <c r="H1299" i="38"/>
  <c r="AE1299" i="38" s="1"/>
  <c r="AB1257" i="3"/>
  <c r="AI1299" i="38" l="1"/>
  <c r="AH1257" i="3" s="1"/>
  <c r="AD1257" i="3"/>
  <c r="H1257" i="3"/>
  <c r="C1258" i="3"/>
  <c r="D1258" i="3" l="1"/>
  <c r="E1258" i="3" l="1"/>
  <c r="F1258" i="3" l="1"/>
  <c r="I1258" i="3" l="1"/>
  <c r="AJ1300" i="38"/>
  <c r="AI1258" i="3" s="1"/>
  <c r="G1258" i="3"/>
  <c r="AJ1258" i="3" l="1"/>
  <c r="J1258" i="3"/>
  <c r="AK1258" i="3" l="1"/>
  <c r="K1258" i="3"/>
  <c r="L1258" i="3" l="1"/>
  <c r="M1258" i="3" l="1"/>
  <c r="N1258" i="3" l="1"/>
  <c r="AG1300" i="38" l="1"/>
  <c r="AF1258" i="3" s="1"/>
  <c r="AH1300" i="38"/>
  <c r="AG1258" i="3" s="1"/>
  <c r="O1258" i="3"/>
  <c r="P1258" i="3" l="1"/>
  <c r="Q1258" i="3" l="1"/>
  <c r="R1258" i="3" l="1"/>
  <c r="S1258" i="3" l="1"/>
  <c r="T1258" i="3" l="1"/>
  <c r="U1258" i="3" l="1"/>
  <c r="V1258" i="3" l="1"/>
  <c r="W1258" i="3" l="1"/>
  <c r="X1258" i="3" l="1"/>
  <c r="Y1258" i="3" l="1"/>
  <c r="Z1258" i="3" l="1"/>
  <c r="AD1300" i="38" l="1"/>
  <c r="AA1258" i="3"/>
  <c r="AC1258" i="3" l="1"/>
  <c r="H1300" i="38"/>
  <c r="AE1300" i="38" s="1"/>
  <c r="AB1258" i="3"/>
  <c r="AI1300" i="38" l="1"/>
  <c r="AH1258" i="3" s="1"/>
  <c r="AD1258" i="3"/>
  <c r="H1258" i="3"/>
  <c r="C1259" i="3"/>
  <c r="D1259" i="3" l="1"/>
  <c r="E1259" i="3" l="1"/>
  <c r="F1259" i="3" l="1"/>
  <c r="I1259" i="3" l="1"/>
  <c r="AJ1301" i="38"/>
  <c r="AI1259" i="3" s="1"/>
  <c r="G1259" i="3"/>
  <c r="AJ1259" i="3" l="1"/>
  <c r="J1259" i="3"/>
  <c r="AK1259" i="3" l="1"/>
  <c r="K1259" i="3"/>
  <c r="L1259" i="3" l="1"/>
  <c r="M1259" i="3" l="1"/>
  <c r="N1259" i="3" l="1"/>
  <c r="AG1301" i="38" l="1"/>
  <c r="AF1259" i="3" s="1"/>
  <c r="AH1301" i="38"/>
  <c r="AG1259" i="3" s="1"/>
  <c r="O1259" i="3"/>
  <c r="P1259" i="3" l="1"/>
  <c r="Q1259" i="3" l="1"/>
  <c r="R1259" i="3" l="1"/>
  <c r="S1259" i="3" l="1"/>
  <c r="T1259" i="3" l="1"/>
  <c r="U1259" i="3" l="1"/>
  <c r="V1259" i="3" l="1"/>
  <c r="W1259" i="3" l="1"/>
  <c r="X1259" i="3" l="1"/>
  <c r="Y1259" i="3" l="1"/>
  <c r="Z1259" i="3" l="1"/>
  <c r="AD1301" i="38" l="1"/>
  <c r="AA1259" i="3"/>
  <c r="AC1259" i="3" l="1"/>
  <c r="H1301" i="38"/>
  <c r="AE1301" i="38" s="1"/>
  <c r="AB1259" i="3"/>
  <c r="AI1301" i="38" l="1"/>
  <c r="AH1259" i="3" s="1"/>
  <c r="AD1259" i="3"/>
  <c r="H1259" i="3"/>
  <c r="C1260" i="3"/>
  <c r="D1260" i="3" l="1"/>
  <c r="E1260" i="3" l="1"/>
  <c r="F1260" i="3" l="1"/>
  <c r="I1260" i="3" l="1"/>
  <c r="AJ1302" i="38"/>
  <c r="AI1260" i="3" s="1"/>
  <c r="G1260" i="3"/>
  <c r="AJ1260" i="3" l="1"/>
  <c r="J1260" i="3"/>
  <c r="AK1260" i="3" l="1"/>
  <c r="K1260" i="3"/>
  <c r="L1260" i="3" l="1"/>
  <c r="M1260" i="3" l="1"/>
  <c r="N1260" i="3" l="1"/>
  <c r="AH1302" i="38" l="1"/>
  <c r="AG1260" i="3" s="1"/>
  <c r="AG1302" i="38"/>
  <c r="AF1260" i="3" s="1"/>
  <c r="O1260" i="3"/>
  <c r="P1260" i="3" l="1"/>
  <c r="Q1260" i="3" l="1"/>
  <c r="R1260" i="3" l="1"/>
  <c r="S1260" i="3" l="1"/>
  <c r="T1260" i="3" l="1"/>
  <c r="U1260" i="3" l="1"/>
  <c r="V1260" i="3" l="1"/>
  <c r="W1260" i="3" l="1"/>
  <c r="X1260" i="3" l="1"/>
  <c r="Y1260" i="3" l="1"/>
  <c r="Z1260" i="3" l="1"/>
  <c r="AD1302" i="38" l="1"/>
  <c r="AA1260" i="3"/>
  <c r="AC1260" i="3" l="1"/>
  <c r="H1302" i="38"/>
  <c r="AE1302" i="38" s="1"/>
  <c r="AB1260" i="3"/>
  <c r="AI1302" i="38" l="1"/>
  <c r="AH1260" i="3" s="1"/>
  <c r="H1260" i="3"/>
  <c r="AD1260" i="3"/>
  <c r="C1261" i="3"/>
  <c r="D1261" i="3" l="1"/>
  <c r="E1261" i="3" l="1"/>
  <c r="F1261" i="3" l="1"/>
  <c r="I1261" i="3" l="1"/>
  <c r="AJ1303" i="38"/>
  <c r="AI1261" i="3" s="1"/>
  <c r="G1261" i="3"/>
  <c r="AJ1261" i="3" l="1"/>
  <c r="J1261" i="3"/>
  <c r="AK1261" i="3" l="1"/>
  <c r="K1261" i="3"/>
  <c r="L1261" i="3" l="1"/>
  <c r="M1261" i="3" l="1"/>
  <c r="N1261" i="3" l="1"/>
  <c r="AH1303" i="38" l="1"/>
  <c r="AG1261" i="3" s="1"/>
  <c r="AG1303" i="38"/>
  <c r="AF1261" i="3" s="1"/>
  <c r="O1261" i="3"/>
  <c r="P1261" i="3" l="1"/>
  <c r="Q1261" i="3" l="1"/>
  <c r="R1261" i="3" l="1"/>
  <c r="S1261" i="3" l="1"/>
  <c r="T1261" i="3" l="1"/>
  <c r="U1261" i="3" l="1"/>
  <c r="V1261" i="3" l="1"/>
  <c r="W1261" i="3" l="1"/>
  <c r="X1261" i="3" l="1"/>
  <c r="Y1261" i="3" l="1"/>
  <c r="Z1261" i="3" l="1"/>
  <c r="AD1303" i="38" l="1"/>
  <c r="AA1261" i="3"/>
  <c r="AC1261" i="3" l="1"/>
  <c r="H1303" i="38"/>
  <c r="AE1303" i="38" s="1"/>
  <c r="AB1261" i="3"/>
  <c r="AI1303" i="38" l="1"/>
  <c r="AH1261" i="3" s="1"/>
  <c r="AD1261" i="3"/>
  <c r="H1261" i="3"/>
  <c r="C1262" i="3"/>
  <c r="D1262" i="3" l="1"/>
  <c r="E1262" i="3" l="1"/>
  <c r="F1262" i="3" l="1"/>
  <c r="I1262" i="3" l="1"/>
  <c r="AJ1304" i="38"/>
  <c r="AI1262" i="3" s="1"/>
  <c r="G1262" i="3"/>
  <c r="AJ1262" i="3" l="1"/>
  <c r="J1262" i="3"/>
  <c r="AK1262" i="3" l="1"/>
  <c r="K1262" i="3"/>
  <c r="L1262" i="3" l="1"/>
  <c r="M1262" i="3" l="1"/>
  <c r="N1262" i="3" l="1"/>
  <c r="AG1304" i="38" l="1"/>
  <c r="AF1262" i="3" s="1"/>
  <c r="AH1304" i="38"/>
  <c r="AG1262" i="3" s="1"/>
  <c r="O1262" i="3"/>
  <c r="P1262" i="3" l="1"/>
  <c r="Q1262" i="3" l="1"/>
  <c r="R1262" i="3" l="1"/>
  <c r="S1262" i="3" l="1"/>
  <c r="T1262" i="3" l="1"/>
  <c r="U1262" i="3" l="1"/>
  <c r="V1262" i="3" l="1"/>
  <c r="W1262" i="3" l="1"/>
  <c r="X1262" i="3" l="1"/>
  <c r="Y1262" i="3" l="1"/>
  <c r="Z1262" i="3" l="1"/>
  <c r="AD1304" i="38" l="1"/>
  <c r="AA1262" i="3"/>
  <c r="AC1262" i="3" l="1"/>
  <c r="H1304" i="38"/>
  <c r="AE1304" i="38" s="1"/>
  <c r="AB1262" i="3"/>
  <c r="AI1304" i="38" l="1"/>
  <c r="AH1262" i="3" s="1"/>
  <c r="AD1262" i="3"/>
  <c r="H1262" i="3"/>
  <c r="C1263" i="3"/>
  <c r="D1263" i="3" l="1"/>
  <c r="E1263" i="3" l="1"/>
  <c r="F1263" i="3" l="1"/>
  <c r="I1263" i="3" l="1"/>
  <c r="AJ1305" i="38"/>
  <c r="AI1263" i="3" s="1"/>
  <c r="G1263" i="3"/>
  <c r="AJ1263" i="3" l="1"/>
  <c r="J1263" i="3"/>
  <c r="AK1263" i="3" l="1"/>
  <c r="K1263" i="3"/>
  <c r="L1263" i="3" l="1"/>
  <c r="M1263" i="3" l="1"/>
  <c r="N1263" i="3" l="1"/>
  <c r="AG1305" i="38" l="1"/>
  <c r="AF1263" i="3" s="1"/>
  <c r="AH1305" i="38"/>
  <c r="AG1263" i="3" s="1"/>
  <c r="O1263" i="3"/>
  <c r="P1263" i="3" l="1"/>
  <c r="Q1263" i="3" l="1"/>
  <c r="R1263" i="3" l="1"/>
  <c r="S1263" i="3" l="1"/>
  <c r="T1263" i="3" l="1"/>
  <c r="U1263" i="3" l="1"/>
  <c r="V1263" i="3" l="1"/>
  <c r="W1263" i="3" l="1"/>
  <c r="X1263" i="3" l="1"/>
  <c r="Y1263" i="3" l="1"/>
  <c r="Z1263" i="3" l="1"/>
  <c r="AD1305" i="38" l="1"/>
  <c r="AA1263" i="3"/>
  <c r="AC1263" i="3" l="1"/>
  <c r="H1305" i="38"/>
  <c r="AE1305" i="38" s="1"/>
  <c r="AB1263" i="3"/>
  <c r="AI1305" i="38" l="1"/>
  <c r="AH1263" i="3" s="1"/>
  <c r="AD1263" i="3"/>
  <c r="H1263" i="3"/>
  <c r="C1264" i="3"/>
  <c r="D1264" i="3" l="1"/>
  <c r="E1264" i="3" l="1"/>
  <c r="F1264" i="3" l="1"/>
  <c r="I1264" i="3" l="1"/>
  <c r="AJ1306" i="38"/>
  <c r="AI1264" i="3" s="1"/>
  <c r="G1264" i="3"/>
  <c r="AJ1264" i="3" l="1"/>
  <c r="J1264" i="3"/>
  <c r="AK1264" i="3" l="1"/>
  <c r="K1264" i="3"/>
  <c r="L1264" i="3" l="1"/>
  <c r="M1264" i="3" l="1"/>
  <c r="N1264" i="3" l="1"/>
  <c r="AH1306" i="38" l="1"/>
  <c r="AG1264" i="3" s="1"/>
  <c r="AG1306" i="38"/>
  <c r="AF1264" i="3" s="1"/>
  <c r="O1264" i="3"/>
  <c r="P1264" i="3" l="1"/>
  <c r="Q1264" i="3" l="1"/>
  <c r="R1264" i="3" l="1"/>
  <c r="S1264" i="3" l="1"/>
  <c r="T1264" i="3" l="1"/>
  <c r="U1264" i="3" l="1"/>
  <c r="V1264" i="3" l="1"/>
  <c r="W1264" i="3" l="1"/>
  <c r="X1264" i="3" l="1"/>
  <c r="Y1264" i="3" l="1"/>
  <c r="Z1264" i="3" l="1"/>
  <c r="AD1306" i="38" l="1"/>
  <c r="AA1264" i="3"/>
  <c r="AC1264" i="3" l="1"/>
  <c r="H1306" i="38"/>
  <c r="AE1306" i="38" s="1"/>
  <c r="AB1264" i="3"/>
  <c r="AI1306" i="38" l="1"/>
  <c r="AH1264" i="3" s="1"/>
  <c r="H1264" i="3"/>
  <c r="AD1264" i="3"/>
  <c r="C1265" i="3"/>
  <c r="D1265" i="3" l="1"/>
  <c r="E1265" i="3" l="1"/>
  <c r="F1265" i="3" l="1"/>
  <c r="I1265" i="3" l="1"/>
  <c r="AJ1307" i="38"/>
  <c r="AI1265" i="3" s="1"/>
  <c r="G1265" i="3"/>
  <c r="AJ1265" i="3" l="1"/>
  <c r="J1265" i="3"/>
  <c r="AK1265" i="3" l="1"/>
  <c r="K1265" i="3"/>
  <c r="L1265" i="3" l="1"/>
  <c r="M1265" i="3" l="1"/>
  <c r="N1265" i="3" l="1"/>
  <c r="AH1307" i="38" l="1"/>
  <c r="AG1265" i="3" s="1"/>
  <c r="AG1307" i="38"/>
  <c r="AF1265" i="3" s="1"/>
  <c r="O1265" i="3"/>
  <c r="P1265" i="3" l="1"/>
  <c r="Q1265" i="3" l="1"/>
  <c r="R1265" i="3" l="1"/>
  <c r="S1265" i="3" l="1"/>
  <c r="T1265" i="3" l="1"/>
  <c r="U1265" i="3" l="1"/>
  <c r="V1265" i="3" l="1"/>
  <c r="W1265" i="3" l="1"/>
  <c r="X1265" i="3" l="1"/>
  <c r="Y1265" i="3" l="1"/>
  <c r="Z1265" i="3" l="1"/>
  <c r="AD1307" i="38" l="1"/>
  <c r="AA1265" i="3"/>
  <c r="AC1265" i="3" l="1"/>
  <c r="H1307" i="38"/>
  <c r="AE1307" i="38" s="1"/>
  <c r="AB1265" i="3"/>
  <c r="AI1307" i="38" l="1"/>
  <c r="AH1265" i="3" s="1"/>
  <c r="H1265" i="3"/>
  <c r="AD1265" i="3"/>
  <c r="C1266" i="3"/>
  <c r="D1266" i="3" l="1"/>
  <c r="E1266" i="3" l="1"/>
  <c r="F1266" i="3" l="1"/>
  <c r="I1266" i="3" l="1"/>
  <c r="AJ1308" i="38"/>
  <c r="AI1266" i="3" s="1"/>
  <c r="G1266" i="3"/>
  <c r="AJ1266" i="3" l="1"/>
  <c r="J1266" i="3"/>
  <c r="AK1266" i="3" l="1"/>
  <c r="K1266" i="3"/>
  <c r="L1266" i="3" l="1"/>
  <c r="M1266" i="3" l="1"/>
  <c r="N1266" i="3" l="1"/>
  <c r="AG1308" i="38" l="1"/>
  <c r="AF1266" i="3" s="1"/>
  <c r="AH1308" i="38"/>
  <c r="AG1266" i="3" s="1"/>
  <c r="O1266" i="3"/>
  <c r="P1266" i="3" l="1"/>
  <c r="Q1266" i="3" l="1"/>
  <c r="R1266" i="3" l="1"/>
  <c r="S1266" i="3" l="1"/>
  <c r="T1266" i="3" l="1"/>
  <c r="U1266" i="3" l="1"/>
  <c r="V1266" i="3" l="1"/>
  <c r="W1266" i="3" l="1"/>
  <c r="X1266" i="3" l="1"/>
  <c r="Y1266" i="3" l="1"/>
  <c r="Z1266" i="3" l="1"/>
  <c r="AD1308" i="38" l="1"/>
  <c r="AA1266" i="3"/>
  <c r="AC1266" i="3" l="1"/>
  <c r="H1308" i="38"/>
  <c r="AE1308" i="38" s="1"/>
  <c r="AB1266" i="3"/>
  <c r="AI1308" i="38" l="1"/>
  <c r="AH1266" i="3" s="1"/>
  <c r="H1266" i="3"/>
  <c r="AD1266" i="3"/>
  <c r="C1267" i="3"/>
  <c r="D1267" i="3" l="1"/>
  <c r="E1267" i="3" l="1"/>
  <c r="F1267" i="3" l="1"/>
  <c r="I1267" i="3" l="1"/>
  <c r="AJ1309" i="38"/>
  <c r="AI1267" i="3" s="1"/>
  <c r="G1267" i="3"/>
  <c r="AJ1267" i="3" l="1"/>
  <c r="J1267" i="3"/>
  <c r="AK1267" i="3" l="1"/>
  <c r="K1267" i="3"/>
  <c r="L1267" i="3" l="1"/>
  <c r="M1267" i="3" l="1"/>
  <c r="N1267" i="3" l="1"/>
  <c r="AG1309" i="38" l="1"/>
  <c r="AF1267" i="3" s="1"/>
  <c r="AH1309" i="38"/>
  <c r="AG1267" i="3" s="1"/>
  <c r="O1267" i="3"/>
  <c r="P1267" i="3" l="1"/>
  <c r="Q1267" i="3" l="1"/>
  <c r="R1267" i="3" l="1"/>
  <c r="S1267" i="3" l="1"/>
  <c r="T1267" i="3" l="1"/>
  <c r="U1267" i="3" l="1"/>
  <c r="V1267" i="3" l="1"/>
  <c r="W1267" i="3" l="1"/>
  <c r="X1267" i="3" l="1"/>
  <c r="Y1267" i="3" l="1"/>
  <c r="Z1267" i="3" l="1"/>
  <c r="AD1309" i="38" l="1"/>
  <c r="AA1267" i="3"/>
  <c r="AC1267" i="3" l="1"/>
  <c r="H1309" i="38"/>
  <c r="AE1309" i="38" s="1"/>
  <c r="AB1267" i="3"/>
  <c r="AI1309" i="38" l="1"/>
  <c r="AH1267" i="3" s="1"/>
  <c r="AD1267" i="3"/>
  <c r="H1267" i="3"/>
  <c r="C1268" i="3"/>
  <c r="D1268" i="3" l="1"/>
  <c r="E1268" i="3" l="1"/>
  <c r="F1268" i="3" l="1"/>
  <c r="I1268" i="3" l="1"/>
  <c r="AJ1310" i="38"/>
  <c r="AI1268" i="3" s="1"/>
  <c r="G1268" i="3"/>
  <c r="AJ1268" i="3" l="1"/>
  <c r="J1268" i="3"/>
  <c r="AK1268" i="3" l="1"/>
  <c r="K1268" i="3"/>
  <c r="L1268" i="3" l="1"/>
  <c r="M1268" i="3" l="1"/>
  <c r="N1268" i="3" l="1"/>
  <c r="AH1310" i="38" l="1"/>
  <c r="AG1268" i="3" s="1"/>
  <c r="AG1310" i="38"/>
  <c r="AF1268" i="3" s="1"/>
  <c r="O1268" i="3"/>
  <c r="P1268" i="3" l="1"/>
  <c r="Q1268" i="3" l="1"/>
  <c r="R1268" i="3" l="1"/>
  <c r="S1268" i="3" l="1"/>
  <c r="T1268" i="3" l="1"/>
  <c r="U1268" i="3" l="1"/>
  <c r="V1268" i="3" l="1"/>
  <c r="W1268" i="3" l="1"/>
  <c r="X1268" i="3" l="1"/>
  <c r="Y1268" i="3" l="1"/>
  <c r="Z1268" i="3" l="1"/>
  <c r="AD1310" i="38" l="1"/>
  <c r="AA1268" i="3"/>
  <c r="AC1268" i="3" l="1"/>
  <c r="H1310" i="38"/>
  <c r="AE1310" i="38" s="1"/>
  <c r="AB1268" i="3"/>
  <c r="AI1310" i="38" l="1"/>
  <c r="AH1268" i="3" s="1"/>
  <c r="H1268" i="3"/>
  <c r="AD1268" i="3"/>
  <c r="C1269" i="3"/>
  <c r="D1269" i="3" l="1"/>
  <c r="E1269" i="3" l="1"/>
  <c r="F1269" i="3" l="1"/>
  <c r="I1269" i="3" l="1"/>
  <c r="AJ1311" i="38"/>
  <c r="AI1269" i="3" s="1"/>
  <c r="G1269" i="3"/>
  <c r="AJ1269" i="3" l="1"/>
  <c r="J1269" i="3"/>
  <c r="AK1269" i="3" l="1"/>
  <c r="K1269" i="3"/>
  <c r="L1269" i="3" l="1"/>
  <c r="M1269" i="3" l="1"/>
  <c r="N1269" i="3" l="1"/>
  <c r="AH1311" i="38" l="1"/>
  <c r="AG1269" i="3" s="1"/>
  <c r="AG1311" i="38"/>
  <c r="AF1269" i="3" s="1"/>
  <c r="O1269" i="3"/>
  <c r="P1269" i="3" l="1"/>
  <c r="Q1269" i="3" l="1"/>
  <c r="R1269" i="3" l="1"/>
  <c r="S1269" i="3" l="1"/>
  <c r="T1269" i="3" l="1"/>
  <c r="U1269" i="3" l="1"/>
  <c r="V1269" i="3" l="1"/>
  <c r="W1269" i="3" l="1"/>
  <c r="X1269" i="3" l="1"/>
  <c r="Y1269" i="3" l="1"/>
  <c r="Z1269" i="3" l="1"/>
  <c r="AD1311" i="38" l="1"/>
  <c r="AA1269" i="3"/>
  <c r="AC1269" i="3" l="1"/>
  <c r="H1311" i="38"/>
  <c r="AE1311" i="38" s="1"/>
  <c r="AB1269" i="3"/>
  <c r="AI1311" i="38" l="1"/>
  <c r="AH1269" i="3" s="1"/>
  <c r="H1269" i="3"/>
  <c r="AD1269" i="3"/>
  <c r="C1270" i="3"/>
  <c r="D1270" i="3" l="1"/>
  <c r="E1270" i="3" l="1"/>
  <c r="F1270" i="3" l="1"/>
  <c r="I1270" i="3" l="1"/>
  <c r="AJ1312" i="38"/>
  <c r="AI1270" i="3" s="1"/>
  <c r="G1270" i="3"/>
  <c r="AJ1270" i="3" l="1"/>
  <c r="J1270" i="3"/>
  <c r="AK1270" i="3" l="1"/>
  <c r="K1270" i="3"/>
  <c r="L1270" i="3" l="1"/>
  <c r="M1270" i="3" l="1"/>
  <c r="N1270" i="3" l="1"/>
  <c r="AG1312" i="38" l="1"/>
  <c r="AF1270" i="3" s="1"/>
  <c r="AH1312" i="38"/>
  <c r="AG1270" i="3" s="1"/>
  <c r="O1270" i="3"/>
  <c r="P1270" i="3" l="1"/>
  <c r="Q1270" i="3" l="1"/>
  <c r="R1270" i="3" l="1"/>
  <c r="S1270" i="3" l="1"/>
  <c r="T1270" i="3" l="1"/>
  <c r="U1270" i="3" l="1"/>
  <c r="V1270" i="3" l="1"/>
  <c r="W1270" i="3" l="1"/>
  <c r="X1270" i="3" l="1"/>
  <c r="Y1270" i="3" l="1"/>
  <c r="Z1270" i="3" l="1"/>
  <c r="AD1312" i="38" l="1"/>
  <c r="AA1270" i="3"/>
  <c r="AC1270" i="3" l="1"/>
  <c r="H1312" i="38"/>
  <c r="AE1312" i="38" s="1"/>
  <c r="AB1270" i="3"/>
  <c r="AI1312" i="38" l="1"/>
  <c r="AH1270" i="3" s="1"/>
  <c r="AD1270" i="3"/>
  <c r="H1270" i="3"/>
  <c r="C1271" i="3"/>
  <c r="D1271" i="3" l="1"/>
  <c r="E1271" i="3" l="1"/>
  <c r="F1271" i="3" l="1"/>
  <c r="I1271" i="3" l="1"/>
  <c r="AJ1313" i="38"/>
  <c r="AI1271" i="3" s="1"/>
  <c r="G1271" i="3"/>
  <c r="AJ1271" i="3" l="1"/>
  <c r="J1271" i="3"/>
  <c r="AK1271" i="3" l="1"/>
  <c r="K1271" i="3"/>
  <c r="L1271" i="3" l="1"/>
  <c r="M1271" i="3" l="1"/>
  <c r="N1271" i="3" l="1"/>
  <c r="AG1313" i="38" l="1"/>
  <c r="AF1271" i="3" s="1"/>
  <c r="AH1313" i="38"/>
  <c r="AG1271" i="3" s="1"/>
  <c r="O1271" i="3"/>
  <c r="P1271" i="3" l="1"/>
  <c r="Q1271" i="3" l="1"/>
  <c r="R1271" i="3" l="1"/>
  <c r="S1271" i="3" l="1"/>
  <c r="T1271" i="3" l="1"/>
  <c r="U1271" i="3" l="1"/>
  <c r="V1271" i="3" l="1"/>
  <c r="W1271" i="3" l="1"/>
  <c r="X1271" i="3" l="1"/>
  <c r="Y1271" i="3" l="1"/>
  <c r="Z1271" i="3" l="1"/>
  <c r="AD1313" i="38" l="1"/>
  <c r="AA1271" i="3"/>
  <c r="AC1271" i="3" l="1"/>
  <c r="H1313" i="38"/>
  <c r="AE1313" i="38" s="1"/>
  <c r="AB1271" i="3"/>
  <c r="AI1313" i="38" l="1"/>
  <c r="AH1271" i="3" s="1"/>
  <c r="AD1271" i="3"/>
  <c r="H1271" i="3"/>
  <c r="C1272" i="3"/>
  <c r="D1272" i="3" l="1"/>
  <c r="E1272" i="3" l="1"/>
  <c r="F1272" i="3" l="1"/>
  <c r="I1272" i="3" l="1"/>
  <c r="AJ1314" i="38"/>
  <c r="AI1272" i="3" s="1"/>
  <c r="G1272" i="3"/>
  <c r="AJ1272" i="3" l="1"/>
  <c r="J1272" i="3"/>
  <c r="AK1272" i="3" l="1"/>
  <c r="K1272" i="3"/>
  <c r="L1272" i="3" l="1"/>
  <c r="M1272" i="3" l="1"/>
  <c r="N1272" i="3" l="1"/>
  <c r="AH1314" i="38" l="1"/>
  <c r="AG1272" i="3" s="1"/>
  <c r="AG1314" i="38"/>
  <c r="AF1272" i="3" s="1"/>
  <c r="O1272" i="3"/>
  <c r="P1272" i="3" l="1"/>
  <c r="Q1272" i="3" l="1"/>
  <c r="R1272" i="3" l="1"/>
  <c r="S1272" i="3" l="1"/>
  <c r="T1272" i="3" l="1"/>
  <c r="U1272" i="3" l="1"/>
  <c r="V1272" i="3" l="1"/>
  <c r="W1272" i="3" l="1"/>
  <c r="X1272" i="3" l="1"/>
  <c r="Y1272" i="3" l="1"/>
  <c r="Z1272" i="3" l="1"/>
  <c r="AD1314" i="38" l="1"/>
  <c r="AA1272" i="3"/>
  <c r="AC1272" i="3" l="1"/>
  <c r="H1314" i="38"/>
  <c r="AE1314" i="38" s="1"/>
  <c r="AB1272" i="3"/>
  <c r="AI1314" i="38" l="1"/>
  <c r="AH1272" i="3" s="1"/>
  <c r="AD1272" i="3"/>
  <c r="H1272" i="3"/>
  <c r="C1273" i="3"/>
  <c r="D1273" i="3" l="1"/>
  <c r="E1273" i="3" l="1"/>
  <c r="F1273" i="3" l="1"/>
  <c r="I1273" i="3" l="1"/>
  <c r="AJ1315" i="38"/>
  <c r="AI1273" i="3" s="1"/>
  <c r="G1273" i="3"/>
  <c r="AJ1273" i="3" l="1"/>
  <c r="J1273" i="3"/>
  <c r="AK1273" i="3" l="1"/>
  <c r="K1273" i="3"/>
  <c r="L1273" i="3" l="1"/>
  <c r="M1273" i="3" l="1"/>
  <c r="N1273" i="3" l="1"/>
  <c r="AH1315" i="38" l="1"/>
  <c r="AG1273" i="3" s="1"/>
  <c r="AG1315" i="38"/>
  <c r="AF1273" i="3" s="1"/>
  <c r="O1273" i="3"/>
  <c r="P1273" i="3" l="1"/>
  <c r="Q1273" i="3" l="1"/>
  <c r="R1273" i="3" l="1"/>
  <c r="S1273" i="3" l="1"/>
  <c r="T1273" i="3" l="1"/>
  <c r="U1273" i="3" l="1"/>
  <c r="V1273" i="3" l="1"/>
  <c r="W1273" i="3" l="1"/>
  <c r="X1273" i="3" l="1"/>
  <c r="Y1273" i="3" l="1"/>
  <c r="Z1273" i="3" l="1"/>
  <c r="AD1315" i="38" l="1"/>
  <c r="AA1273" i="3"/>
  <c r="AC1273" i="3" l="1"/>
  <c r="H1315" i="38"/>
  <c r="AE1315" i="38" s="1"/>
  <c r="AB1273" i="3"/>
  <c r="AI1315" i="38" l="1"/>
  <c r="AH1273" i="3" s="1"/>
  <c r="H1273" i="3"/>
  <c r="AD1273" i="3"/>
  <c r="C1274" i="3"/>
  <c r="D1274" i="3" l="1"/>
  <c r="E1274" i="3" l="1"/>
  <c r="F1274" i="3" l="1"/>
  <c r="I1274" i="3" l="1"/>
  <c r="AJ1316" i="38"/>
  <c r="AI1274" i="3" s="1"/>
  <c r="G1274" i="3"/>
  <c r="AJ1274" i="3" l="1"/>
  <c r="J1274" i="3"/>
  <c r="AK1274" i="3" l="1"/>
  <c r="K1274" i="3"/>
  <c r="L1274" i="3" l="1"/>
  <c r="M1274" i="3" l="1"/>
  <c r="N1274" i="3" l="1"/>
  <c r="AH1316" i="38" l="1"/>
  <c r="AG1274" i="3" s="1"/>
  <c r="AG1316" i="38"/>
  <c r="AF1274" i="3" s="1"/>
  <c r="O1274" i="3"/>
  <c r="P1274" i="3" l="1"/>
  <c r="Q1274" i="3" l="1"/>
  <c r="R1274" i="3" l="1"/>
  <c r="S1274" i="3" l="1"/>
  <c r="T1274" i="3" l="1"/>
  <c r="U1274" i="3" l="1"/>
  <c r="V1274" i="3" l="1"/>
  <c r="W1274" i="3" l="1"/>
  <c r="X1274" i="3" l="1"/>
  <c r="Y1274" i="3" l="1"/>
  <c r="Z1274" i="3" l="1"/>
  <c r="AD1316" i="38" l="1"/>
  <c r="AA1274" i="3"/>
  <c r="AC1274" i="3" l="1"/>
  <c r="H1316" i="38"/>
  <c r="AE1316" i="38" s="1"/>
  <c r="AB1274" i="3"/>
  <c r="AI1316" i="38" l="1"/>
  <c r="AH1274" i="3" s="1"/>
  <c r="H1274" i="3"/>
  <c r="AD1274" i="3"/>
  <c r="C1275" i="3"/>
  <c r="D1275" i="3" l="1"/>
  <c r="E1275" i="3" l="1"/>
  <c r="F1275" i="3" l="1"/>
  <c r="I1275" i="3" l="1"/>
  <c r="AJ1317" i="38"/>
  <c r="AI1275" i="3" s="1"/>
  <c r="G1275" i="3"/>
  <c r="AJ1275" i="3" l="1"/>
  <c r="J1275" i="3"/>
  <c r="AK1275" i="3" l="1"/>
  <c r="K1275" i="3"/>
  <c r="L1275" i="3" l="1"/>
  <c r="M1275" i="3" l="1"/>
  <c r="N1275" i="3" l="1"/>
  <c r="AG1317" i="38" l="1"/>
  <c r="AF1275" i="3" s="1"/>
  <c r="AH1317" i="38"/>
  <c r="AG1275" i="3" s="1"/>
  <c r="O1275" i="3"/>
  <c r="P1275" i="3" l="1"/>
  <c r="Q1275" i="3" l="1"/>
  <c r="R1275" i="3" l="1"/>
  <c r="S1275" i="3" l="1"/>
  <c r="T1275" i="3" l="1"/>
  <c r="U1275" i="3" l="1"/>
  <c r="V1275" i="3" l="1"/>
  <c r="W1275" i="3" l="1"/>
  <c r="X1275" i="3" l="1"/>
  <c r="Y1275" i="3" l="1"/>
  <c r="Z1275" i="3" l="1"/>
  <c r="AD1317" i="38" l="1"/>
  <c r="AA1275" i="3"/>
  <c r="AC1275" i="3" l="1"/>
  <c r="H1317" i="38"/>
  <c r="AE1317" i="38" s="1"/>
  <c r="AB1275" i="3"/>
  <c r="AI1317" i="38" l="1"/>
  <c r="AH1275" i="3" s="1"/>
  <c r="AD1275" i="3"/>
  <c r="H1275" i="3"/>
  <c r="C1276" i="3"/>
  <c r="D1276" i="3" l="1"/>
  <c r="E1276" i="3" l="1"/>
  <c r="F1276" i="3" l="1"/>
  <c r="I1276" i="3" l="1"/>
  <c r="AJ1318" i="38"/>
  <c r="AI1276" i="3" s="1"/>
  <c r="G1276" i="3"/>
  <c r="AJ1276" i="3" l="1"/>
  <c r="J1276" i="3"/>
  <c r="AK1276" i="3" l="1"/>
  <c r="K1276" i="3"/>
  <c r="L1276" i="3" l="1"/>
  <c r="M1276" i="3" l="1"/>
  <c r="N1276" i="3" l="1"/>
  <c r="AH1318" i="38" l="1"/>
  <c r="AG1276" i="3" s="1"/>
  <c r="AG1318" i="38"/>
  <c r="AF1276" i="3" s="1"/>
  <c r="O1276" i="3"/>
  <c r="P1276" i="3" l="1"/>
  <c r="Q1276" i="3" l="1"/>
  <c r="R1276" i="3" l="1"/>
  <c r="S1276" i="3" l="1"/>
  <c r="T1276" i="3" l="1"/>
  <c r="U1276" i="3" l="1"/>
  <c r="V1276" i="3" l="1"/>
  <c r="W1276" i="3" l="1"/>
  <c r="X1276" i="3" l="1"/>
  <c r="Y1276" i="3" l="1"/>
  <c r="Z1276" i="3" l="1"/>
  <c r="AD1318" i="38" l="1"/>
  <c r="AA1276" i="3"/>
  <c r="AC1276" i="3" l="1"/>
  <c r="H1318" i="38"/>
  <c r="AE1318" i="38" s="1"/>
  <c r="AB1276" i="3"/>
  <c r="AI1318" i="38" l="1"/>
  <c r="AH1276" i="3" s="1"/>
  <c r="AD1276" i="3"/>
  <c r="H1276" i="3"/>
  <c r="C1277" i="3"/>
  <c r="D1277" i="3" l="1"/>
  <c r="E1277" i="3" l="1"/>
  <c r="F1277" i="3" l="1"/>
  <c r="I1277" i="3" l="1"/>
  <c r="AJ1319" i="38"/>
  <c r="AI1277" i="3" s="1"/>
  <c r="G1277" i="3"/>
  <c r="AJ1277" i="3" l="1"/>
  <c r="J1277" i="3"/>
  <c r="AK1277" i="3" l="1"/>
  <c r="K1277" i="3"/>
  <c r="L1277" i="3" l="1"/>
  <c r="M1277" i="3" l="1"/>
  <c r="N1277" i="3" l="1"/>
  <c r="AH1319" i="38" l="1"/>
  <c r="AG1277" i="3" s="1"/>
  <c r="AG1319" i="38"/>
  <c r="AF1277" i="3" s="1"/>
  <c r="O1277" i="3"/>
  <c r="P1277" i="3" l="1"/>
  <c r="Q1277" i="3" l="1"/>
  <c r="R1277" i="3" l="1"/>
  <c r="S1277" i="3" l="1"/>
  <c r="T1277" i="3" l="1"/>
  <c r="U1277" i="3" l="1"/>
  <c r="V1277" i="3" l="1"/>
  <c r="W1277" i="3" l="1"/>
  <c r="X1277" i="3" l="1"/>
  <c r="Y1277" i="3" l="1"/>
  <c r="Z1277" i="3" l="1"/>
  <c r="AD1319" i="38" l="1"/>
  <c r="AA1277" i="3"/>
  <c r="AC1277" i="3" l="1"/>
  <c r="H1319" i="38"/>
  <c r="AE1319" i="38" s="1"/>
  <c r="AB1277" i="3"/>
  <c r="AI1319" i="38" l="1"/>
  <c r="AH1277" i="3" s="1"/>
  <c r="H1277" i="3"/>
  <c r="AD1277" i="3"/>
  <c r="C1278" i="3"/>
  <c r="D1278" i="3" l="1"/>
  <c r="E1278" i="3" l="1"/>
  <c r="F1278" i="3" l="1"/>
  <c r="I1278" i="3" l="1"/>
  <c r="AJ1320" i="38"/>
  <c r="AI1278" i="3" s="1"/>
  <c r="G1278" i="3"/>
  <c r="AJ1278" i="3" l="1"/>
  <c r="J1278" i="3"/>
  <c r="AK1278" i="3" l="1"/>
  <c r="K1278" i="3"/>
  <c r="L1278" i="3" l="1"/>
  <c r="M1278" i="3" l="1"/>
  <c r="N1278" i="3" l="1"/>
  <c r="AG1320" i="38" l="1"/>
  <c r="AF1278" i="3" s="1"/>
  <c r="AH1320" i="38"/>
  <c r="AG1278" i="3" s="1"/>
  <c r="O1278" i="3"/>
  <c r="P1278" i="3" l="1"/>
  <c r="Q1278" i="3" l="1"/>
  <c r="R1278" i="3" l="1"/>
  <c r="S1278" i="3" l="1"/>
  <c r="T1278" i="3" l="1"/>
  <c r="U1278" i="3" l="1"/>
  <c r="V1278" i="3" l="1"/>
  <c r="W1278" i="3" l="1"/>
  <c r="X1278" i="3" l="1"/>
  <c r="Y1278" i="3" l="1"/>
  <c r="Z1278" i="3" l="1"/>
  <c r="AD1320" i="38" l="1"/>
  <c r="AA1278" i="3"/>
  <c r="AC1278" i="3" l="1"/>
  <c r="H1320" i="38"/>
  <c r="AE1320" i="38" s="1"/>
  <c r="AB1278" i="3"/>
  <c r="AI1320" i="38" l="1"/>
  <c r="AH1278" i="3" s="1"/>
  <c r="H1278" i="3"/>
  <c r="AD1278" i="3"/>
  <c r="C1279" i="3"/>
  <c r="D1279" i="3" l="1"/>
  <c r="E1279" i="3" l="1"/>
  <c r="F1279" i="3" l="1"/>
  <c r="I1279" i="3" l="1"/>
  <c r="AJ1321" i="38"/>
  <c r="AI1279" i="3" s="1"/>
  <c r="G1279" i="3"/>
  <c r="AJ1279" i="3" l="1"/>
  <c r="J1279" i="3"/>
  <c r="AK1279" i="3" l="1"/>
  <c r="K1279" i="3"/>
  <c r="L1279" i="3" l="1"/>
  <c r="M1279" i="3" l="1"/>
  <c r="N1279" i="3" l="1"/>
  <c r="AG1321" i="38" l="1"/>
  <c r="AF1279" i="3" s="1"/>
  <c r="AH1321" i="38"/>
  <c r="AG1279" i="3" s="1"/>
  <c r="O1279" i="3"/>
  <c r="P1279" i="3" l="1"/>
  <c r="Q1279" i="3" l="1"/>
  <c r="R1279" i="3" l="1"/>
  <c r="S1279" i="3" l="1"/>
  <c r="T1279" i="3" l="1"/>
  <c r="U1279" i="3" l="1"/>
  <c r="V1279" i="3" l="1"/>
  <c r="W1279" i="3" l="1"/>
  <c r="X1279" i="3" l="1"/>
  <c r="Y1279" i="3" l="1"/>
  <c r="Z1279" i="3" l="1"/>
  <c r="AD1321" i="38" l="1"/>
  <c r="AA1279" i="3"/>
  <c r="AC1279" i="3" l="1"/>
  <c r="H1321" i="38"/>
  <c r="AE1321" i="38" s="1"/>
  <c r="AB1279" i="3"/>
  <c r="AI1321" i="38" l="1"/>
  <c r="AH1279" i="3" s="1"/>
  <c r="H1279" i="3"/>
  <c r="AD1279" i="3"/>
  <c r="C1280" i="3"/>
  <c r="D1280" i="3" l="1"/>
  <c r="E1280" i="3" l="1"/>
  <c r="F1280" i="3" l="1"/>
  <c r="I1280" i="3" l="1"/>
  <c r="AJ1322" i="38"/>
  <c r="AI1280" i="3" s="1"/>
  <c r="G1280" i="3"/>
  <c r="AJ1280" i="3" l="1"/>
  <c r="J1280" i="3"/>
  <c r="AK1280" i="3" l="1"/>
  <c r="K1280" i="3"/>
  <c r="L1280" i="3" l="1"/>
  <c r="M1280" i="3" l="1"/>
  <c r="N1280" i="3" l="1"/>
  <c r="AH1322" i="38" l="1"/>
  <c r="AG1280" i="3" s="1"/>
  <c r="AG1322" i="38"/>
  <c r="AF1280" i="3" s="1"/>
  <c r="O1280" i="3"/>
  <c r="P1280" i="3" l="1"/>
  <c r="Q1280" i="3" l="1"/>
  <c r="R1280" i="3" l="1"/>
  <c r="S1280" i="3" l="1"/>
  <c r="T1280" i="3" l="1"/>
  <c r="U1280" i="3" l="1"/>
  <c r="V1280" i="3" l="1"/>
  <c r="W1280" i="3" l="1"/>
  <c r="X1280" i="3" l="1"/>
  <c r="Y1280" i="3" l="1"/>
  <c r="Z1280" i="3" l="1"/>
  <c r="AD1322" i="38" l="1"/>
  <c r="AA1280" i="3"/>
  <c r="AC1280" i="3" l="1"/>
  <c r="H1322" i="38"/>
  <c r="AE1322" i="38" s="1"/>
  <c r="AB1280" i="3"/>
  <c r="AI1322" i="38" l="1"/>
  <c r="AH1280" i="3" s="1"/>
  <c r="AD1280" i="3"/>
  <c r="H1280" i="3"/>
  <c r="C1281" i="3"/>
  <c r="D1281" i="3" l="1"/>
  <c r="E1281" i="3" l="1"/>
  <c r="F1281" i="3" l="1"/>
  <c r="I1281" i="3" l="1"/>
  <c r="AJ1323" i="38"/>
  <c r="AI1281" i="3" s="1"/>
  <c r="G1281" i="3"/>
  <c r="AJ1281" i="3" l="1"/>
  <c r="J1281" i="3"/>
  <c r="AK1281" i="3" l="1"/>
  <c r="K1281" i="3"/>
  <c r="L1281" i="3" l="1"/>
  <c r="M1281" i="3" l="1"/>
  <c r="N1281" i="3" l="1"/>
  <c r="AH1323" i="38" l="1"/>
  <c r="AG1281" i="3" s="1"/>
  <c r="AG1323" i="38"/>
  <c r="AF1281" i="3" s="1"/>
  <c r="O1281" i="3"/>
  <c r="P1281" i="3" l="1"/>
  <c r="Q1281" i="3" l="1"/>
  <c r="R1281" i="3" l="1"/>
  <c r="S1281" i="3" l="1"/>
  <c r="T1281" i="3" l="1"/>
  <c r="U1281" i="3" l="1"/>
  <c r="V1281" i="3" l="1"/>
  <c r="W1281" i="3" l="1"/>
  <c r="X1281" i="3" l="1"/>
  <c r="Y1281" i="3" l="1"/>
  <c r="Z1281" i="3" l="1"/>
  <c r="AD1323" i="38" l="1"/>
  <c r="AA1281" i="3"/>
  <c r="AC1281" i="3" l="1"/>
  <c r="H1323" i="38"/>
  <c r="AE1323" i="38" s="1"/>
  <c r="AB1281" i="3"/>
  <c r="AI1323" i="38" l="1"/>
  <c r="AH1281" i="3" s="1"/>
  <c r="AD1281" i="3"/>
  <c r="H1281" i="3"/>
  <c r="C1282" i="3"/>
  <c r="D1282" i="3" l="1"/>
  <c r="E1282" i="3" l="1"/>
  <c r="F1282" i="3" l="1"/>
  <c r="I1282" i="3" l="1"/>
  <c r="AJ1324" i="38"/>
  <c r="AI1282" i="3" s="1"/>
  <c r="G1282" i="3"/>
  <c r="AJ1282" i="3" l="1"/>
  <c r="J1282" i="3"/>
  <c r="AK1282" i="3" l="1"/>
  <c r="K1282" i="3"/>
  <c r="L1282" i="3" l="1"/>
  <c r="M1282" i="3" l="1"/>
  <c r="N1282" i="3" l="1"/>
  <c r="AG1324" i="38" l="1"/>
  <c r="AF1282" i="3" s="1"/>
  <c r="AH1324" i="38"/>
  <c r="AG1282" i="3" s="1"/>
  <c r="O1282" i="3"/>
  <c r="P1282" i="3" l="1"/>
  <c r="Q1282" i="3" l="1"/>
  <c r="R1282" i="3" l="1"/>
  <c r="S1282" i="3" l="1"/>
  <c r="T1282" i="3" l="1"/>
  <c r="U1282" i="3" l="1"/>
  <c r="V1282" i="3" l="1"/>
  <c r="W1282" i="3" l="1"/>
  <c r="X1282" i="3" l="1"/>
  <c r="Y1282" i="3" l="1"/>
  <c r="Z1282" i="3" l="1"/>
  <c r="AD1324" i="38" l="1"/>
  <c r="AA1282" i="3"/>
  <c r="AC1282" i="3" l="1"/>
  <c r="H1324" i="38"/>
  <c r="AE1324" i="38" s="1"/>
  <c r="AB1282" i="3"/>
  <c r="AI1324" i="38" l="1"/>
  <c r="AH1282" i="3" s="1"/>
  <c r="AD1282" i="3"/>
  <c r="H1282" i="3"/>
  <c r="C1283" i="3"/>
  <c r="D1283" i="3" l="1"/>
  <c r="E1283" i="3" l="1"/>
  <c r="F1283" i="3" l="1"/>
  <c r="I1283" i="3" l="1"/>
  <c r="AJ1325" i="38"/>
  <c r="AI1283" i="3" s="1"/>
  <c r="G1283" i="3"/>
  <c r="AJ1283" i="3" l="1"/>
  <c r="J1283" i="3"/>
  <c r="AK1283" i="3" l="1"/>
  <c r="K1283" i="3"/>
  <c r="L1283" i="3" l="1"/>
  <c r="M1283" i="3" l="1"/>
  <c r="N1283" i="3" l="1"/>
  <c r="AG1325" i="38" l="1"/>
  <c r="AF1283" i="3" s="1"/>
  <c r="AH1325" i="38"/>
  <c r="AG1283" i="3" s="1"/>
  <c r="O1283" i="3"/>
  <c r="P1283" i="3" l="1"/>
  <c r="Q1283" i="3" l="1"/>
  <c r="R1283" i="3" l="1"/>
  <c r="S1283" i="3" l="1"/>
  <c r="T1283" i="3" l="1"/>
  <c r="U1283" i="3" l="1"/>
  <c r="V1283" i="3" l="1"/>
  <c r="W1283" i="3" l="1"/>
  <c r="X1283" i="3" l="1"/>
  <c r="Y1283" i="3" l="1"/>
  <c r="Z1283" i="3" l="1"/>
  <c r="AD1325" i="38" l="1"/>
  <c r="AA1283" i="3"/>
  <c r="AC1283" i="3" l="1"/>
  <c r="H1325" i="38"/>
  <c r="AE1325" i="38" s="1"/>
  <c r="AB1283" i="3"/>
  <c r="AI1325" i="38" l="1"/>
  <c r="AH1283" i="3" s="1"/>
  <c r="H1283" i="3"/>
  <c r="AD1283" i="3"/>
  <c r="C1284" i="3"/>
  <c r="D1284" i="3" l="1"/>
  <c r="E1284" i="3" l="1"/>
  <c r="F1284" i="3" l="1"/>
  <c r="I1284" i="3" l="1"/>
  <c r="AJ1326" i="38"/>
  <c r="AI1284" i="3" s="1"/>
  <c r="G1284" i="3"/>
  <c r="AJ1284" i="3" l="1"/>
  <c r="J1284" i="3"/>
  <c r="AK1284" i="3" l="1"/>
  <c r="K1284" i="3"/>
  <c r="L1284" i="3" l="1"/>
  <c r="M1284" i="3" l="1"/>
  <c r="N1284" i="3" l="1"/>
  <c r="AH1326" i="38" l="1"/>
  <c r="AG1284" i="3" s="1"/>
  <c r="AG1326" i="38"/>
  <c r="AF1284" i="3" s="1"/>
  <c r="O1284" i="3"/>
  <c r="P1284" i="3" l="1"/>
  <c r="Q1284" i="3" l="1"/>
  <c r="R1284" i="3" l="1"/>
  <c r="S1284" i="3" l="1"/>
  <c r="T1284" i="3" l="1"/>
  <c r="U1284" i="3" l="1"/>
  <c r="V1284" i="3" l="1"/>
  <c r="W1284" i="3" l="1"/>
  <c r="X1284" i="3" l="1"/>
  <c r="Y1284" i="3" l="1"/>
  <c r="Z1284" i="3" l="1"/>
  <c r="AD1326" i="38" l="1"/>
  <c r="AA1284" i="3"/>
  <c r="AC1284" i="3" l="1"/>
  <c r="H1326" i="38"/>
  <c r="AE1326" i="38" s="1"/>
  <c r="AB1284" i="3"/>
  <c r="AI1326" i="38" l="1"/>
  <c r="AH1284" i="3" s="1"/>
  <c r="AD1284" i="3"/>
  <c r="H1284" i="3"/>
  <c r="C1285" i="3"/>
  <c r="D1285" i="3" l="1"/>
  <c r="E1285" i="3" l="1"/>
  <c r="F1285" i="3" l="1"/>
  <c r="I1285" i="3" l="1"/>
  <c r="AJ1327" i="38"/>
  <c r="AI1285" i="3" s="1"/>
  <c r="G1285" i="3"/>
  <c r="AJ1285" i="3" l="1"/>
  <c r="J1285" i="3"/>
  <c r="AK1285" i="3" l="1"/>
  <c r="K1285" i="3"/>
  <c r="L1285" i="3" l="1"/>
  <c r="M1285" i="3" l="1"/>
  <c r="N1285" i="3" l="1"/>
  <c r="AH1327" i="38" l="1"/>
  <c r="AG1285" i="3" s="1"/>
  <c r="AG1327" i="38"/>
  <c r="AF1285" i="3" s="1"/>
  <c r="O1285" i="3"/>
  <c r="P1285" i="3" l="1"/>
  <c r="Q1285" i="3" l="1"/>
  <c r="R1285" i="3" l="1"/>
  <c r="S1285" i="3" l="1"/>
  <c r="T1285" i="3" l="1"/>
  <c r="U1285" i="3" l="1"/>
  <c r="V1285" i="3" l="1"/>
  <c r="W1285" i="3" l="1"/>
  <c r="X1285" i="3" l="1"/>
  <c r="Y1285" i="3" l="1"/>
  <c r="Z1285" i="3" l="1"/>
  <c r="AD1327" i="38" l="1"/>
  <c r="AA1285" i="3"/>
  <c r="AC1285" i="3" l="1"/>
  <c r="H1327" i="38"/>
  <c r="AE1327" i="38" s="1"/>
  <c r="AB1285" i="3"/>
  <c r="AI1327" i="38" l="1"/>
  <c r="AH1285" i="3" s="1"/>
  <c r="AD1285" i="3"/>
  <c r="H1285" i="3"/>
  <c r="C1286" i="3"/>
  <c r="D1286" i="3" l="1"/>
  <c r="E1286" i="3" l="1"/>
  <c r="F1286" i="3" l="1"/>
  <c r="I1286" i="3" l="1"/>
  <c r="AJ1328" i="38"/>
  <c r="AI1286" i="3" s="1"/>
  <c r="G1286" i="3"/>
  <c r="AJ1286" i="3" l="1"/>
  <c r="J1286" i="3"/>
  <c r="AK1286" i="3" l="1"/>
  <c r="K1286" i="3"/>
  <c r="L1286" i="3" l="1"/>
  <c r="M1286" i="3" l="1"/>
  <c r="N1286" i="3" l="1"/>
  <c r="AG1328" i="38" l="1"/>
  <c r="AF1286" i="3" s="1"/>
  <c r="AH1328" i="38"/>
  <c r="AG1286" i="3" s="1"/>
  <c r="O1286" i="3"/>
  <c r="P1286" i="3" l="1"/>
  <c r="Q1286" i="3" l="1"/>
  <c r="R1286" i="3" l="1"/>
  <c r="S1286" i="3" l="1"/>
  <c r="T1286" i="3" l="1"/>
  <c r="U1286" i="3" l="1"/>
  <c r="V1286" i="3" l="1"/>
  <c r="W1286" i="3" l="1"/>
  <c r="X1286" i="3" l="1"/>
  <c r="Y1286" i="3" l="1"/>
  <c r="Z1286" i="3" l="1"/>
  <c r="AD1328" i="38" l="1"/>
  <c r="AA1286" i="3"/>
  <c r="AC1286" i="3" l="1"/>
  <c r="H1328" i="38"/>
  <c r="AE1328" i="38" s="1"/>
  <c r="AB1286" i="3"/>
  <c r="AI1328" i="38" l="1"/>
  <c r="AH1286" i="3" s="1"/>
  <c r="H1286" i="3"/>
  <c r="AD1286" i="3"/>
  <c r="C1287" i="3"/>
  <c r="D1287" i="3" l="1"/>
  <c r="E1287" i="3" l="1"/>
  <c r="F1287" i="3" l="1"/>
  <c r="I1287" i="3" l="1"/>
  <c r="AJ1329" i="38"/>
  <c r="AI1287" i="3" s="1"/>
  <c r="G1287" i="3"/>
  <c r="AJ1287" i="3" l="1"/>
  <c r="J1287" i="3"/>
  <c r="AK1287" i="3" l="1"/>
  <c r="K1287" i="3"/>
  <c r="L1287" i="3" l="1"/>
  <c r="M1287" i="3" l="1"/>
  <c r="N1287" i="3" l="1"/>
  <c r="AG1329" i="38" l="1"/>
  <c r="AF1287" i="3" s="1"/>
  <c r="AH1329" i="38"/>
  <c r="AG1287" i="3" s="1"/>
  <c r="O1287" i="3"/>
  <c r="P1287" i="3" l="1"/>
  <c r="Q1287" i="3" l="1"/>
  <c r="R1287" i="3" l="1"/>
  <c r="S1287" i="3" l="1"/>
  <c r="T1287" i="3" l="1"/>
  <c r="U1287" i="3" l="1"/>
  <c r="V1287" i="3" l="1"/>
  <c r="W1287" i="3" l="1"/>
  <c r="X1287" i="3" l="1"/>
  <c r="Y1287" i="3" l="1"/>
  <c r="Z1287" i="3" l="1"/>
  <c r="AD1329" i="38" l="1"/>
  <c r="AA1287" i="3"/>
  <c r="AC1287" i="3" l="1"/>
  <c r="H1329" i="38"/>
  <c r="AE1329" i="38" s="1"/>
  <c r="AB1287" i="3"/>
  <c r="AI1329" i="38" l="1"/>
  <c r="AH1287" i="3" s="1"/>
  <c r="H1287" i="3"/>
  <c r="AD1287" i="3"/>
  <c r="C1288" i="3"/>
  <c r="D1288" i="3" l="1"/>
  <c r="E1288" i="3" l="1"/>
  <c r="F1288" i="3" l="1"/>
  <c r="I1288" i="3" l="1"/>
  <c r="AJ1330" i="38"/>
  <c r="AI1288" i="3" s="1"/>
  <c r="G1288" i="3"/>
  <c r="AJ1288" i="3" l="1"/>
  <c r="J1288" i="3"/>
  <c r="AK1288" i="3" l="1"/>
  <c r="K1288" i="3"/>
  <c r="L1288" i="3" l="1"/>
  <c r="M1288" i="3" l="1"/>
  <c r="N1288" i="3" l="1"/>
  <c r="AH1330" i="38" l="1"/>
  <c r="AG1288" i="3" s="1"/>
  <c r="AG1330" i="38"/>
  <c r="AF1288" i="3" s="1"/>
  <c r="O1288" i="3"/>
  <c r="P1288" i="3" l="1"/>
  <c r="Q1288" i="3" l="1"/>
  <c r="R1288" i="3" l="1"/>
  <c r="S1288" i="3" l="1"/>
  <c r="T1288" i="3" l="1"/>
  <c r="U1288" i="3" l="1"/>
  <c r="V1288" i="3" l="1"/>
  <c r="W1288" i="3" l="1"/>
  <c r="X1288" i="3" l="1"/>
  <c r="Y1288" i="3" l="1"/>
  <c r="Z1288" i="3" l="1"/>
  <c r="AD1330" i="38" l="1"/>
  <c r="AA1288" i="3"/>
  <c r="AC1288" i="3" l="1"/>
  <c r="H1330" i="38"/>
  <c r="AE1330" i="38" s="1"/>
  <c r="AB1288" i="3"/>
  <c r="AI1330" i="38" l="1"/>
  <c r="AH1288" i="3" s="1"/>
  <c r="AD1288" i="3"/>
  <c r="H1288" i="3"/>
  <c r="C1289" i="3"/>
  <c r="D1289" i="3" l="1"/>
  <c r="E1289" i="3" l="1"/>
  <c r="F1289" i="3" l="1"/>
  <c r="I1289" i="3" l="1"/>
  <c r="AJ1331" i="38"/>
  <c r="AI1289" i="3" s="1"/>
  <c r="G1289" i="3"/>
  <c r="AJ1289" i="3" l="1"/>
  <c r="J1289" i="3"/>
  <c r="AK1289" i="3" l="1"/>
  <c r="K1289" i="3"/>
  <c r="L1289" i="3" l="1"/>
  <c r="M1289" i="3" l="1"/>
  <c r="N1289" i="3" l="1"/>
  <c r="AH1331" i="38" l="1"/>
  <c r="AG1289" i="3" s="1"/>
  <c r="AG1331" i="38"/>
  <c r="AF1289" i="3" s="1"/>
  <c r="O1289" i="3"/>
  <c r="P1289" i="3" l="1"/>
  <c r="Q1289" i="3" l="1"/>
  <c r="R1289" i="3" l="1"/>
  <c r="S1289" i="3" l="1"/>
  <c r="T1289" i="3" l="1"/>
  <c r="U1289" i="3" l="1"/>
  <c r="V1289" i="3" l="1"/>
  <c r="W1289" i="3" l="1"/>
  <c r="X1289" i="3" l="1"/>
  <c r="Y1289" i="3" l="1"/>
  <c r="Z1289" i="3" l="1"/>
  <c r="AD1331" i="38" l="1"/>
  <c r="AA1289" i="3"/>
  <c r="AC1289" i="3" l="1"/>
  <c r="H1331" i="38"/>
  <c r="AE1331" i="38" s="1"/>
  <c r="AB1289" i="3"/>
  <c r="AI1331" i="38" l="1"/>
  <c r="AH1289" i="3" s="1"/>
  <c r="AD1289" i="3"/>
  <c r="H1289" i="3"/>
  <c r="C1290" i="3"/>
  <c r="D1290" i="3" l="1"/>
  <c r="E1290" i="3" l="1"/>
  <c r="F1290" i="3" l="1"/>
  <c r="I1290" i="3" l="1"/>
  <c r="AJ1332" i="38"/>
  <c r="AI1290" i="3" s="1"/>
  <c r="G1290" i="3"/>
  <c r="AJ1290" i="3" l="1"/>
  <c r="J1290" i="3"/>
  <c r="AK1290" i="3" l="1"/>
  <c r="K1290" i="3"/>
  <c r="L1290" i="3" l="1"/>
  <c r="M1290" i="3" l="1"/>
  <c r="N1290" i="3" l="1"/>
  <c r="AG1332" i="38" l="1"/>
  <c r="AF1290" i="3" s="1"/>
  <c r="AH1332" i="38"/>
  <c r="AG1290" i="3" s="1"/>
  <c r="O1290" i="3"/>
  <c r="P1290" i="3" l="1"/>
  <c r="Q1290" i="3" l="1"/>
  <c r="R1290" i="3" l="1"/>
  <c r="S1290" i="3" l="1"/>
  <c r="T1290" i="3" l="1"/>
  <c r="U1290" i="3" l="1"/>
  <c r="V1290" i="3" l="1"/>
  <c r="W1290" i="3" l="1"/>
  <c r="X1290" i="3" l="1"/>
  <c r="Y1290" i="3" l="1"/>
  <c r="Z1290" i="3" l="1"/>
  <c r="AD1332" i="38" l="1"/>
  <c r="AA1290" i="3"/>
  <c r="AC1290" i="3" l="1"/>
  <c r="H1332" i="38"/>
  <c r="AE1332" i="38" s="1"/>
  <c r="AB1290" i="3"/>
  <c r="AI1332" i="38" l="1"/>
  <c r="AH1290" i="3" s="1"/>
  <c r="AD1290" i="3"/>
  <c r="H1290" i="3"/>
  <c r="C1291" i="3"/>
  <c r="D1291" i="3" l="1"/>
  <c r="E1291" i="3" l="1"/>
  <c r="F1291" i="3" l="1"/>
  <c r="I1291" i="3" l="1"/>
  <c r="AJ1333" i="38"/>
  <c r="AI1291" i="3" s="1"/>
  <c r="G1291" i="3"/>
  <c r="AJ1291" i="3" l="1"/>
  <c r="J1291" i="3"/>
  <c r="AK1291" i="3" l="1"/>
  <c r="K1291" i="3"/>
  <c r="L1291" i="3" l="1"/>
  <c r="M1291" i="3" l="1"/>
  <c r="N1291" i="3" l="1"/>
  <c r="AG1333" i="38" l="1"/>
  <c r="AF1291" i="3" s="1"/>
  <c r="AH1333" i="38"/>
  <c r="AG1291" i="3" s="1"/>
  <c r="O1291" i="3"/>
  <c r="P1291" i="3" l="1"/>
  <c r="Q1291" i="3" l="1"/>
  <c r="R1291" i="3" l="1"/>
  <c r="S1291" i="3" l="1"/>
  <c r="T1291" i="3" l="1"/>
  <c r="U1291" i="3" l="1"/>
  <c r="V1291" i="3" l="1"/>
  <c r="W1291" i="3" l="1"/>
  <c r="X1291" i="3" l="1"/>
  <c r="Y1291" i="3" l="1"/>
  <c r="Z1291" i="3" l="1"/>
  <c r="AD1333" i="38" l="1"/>
  <c r="AA1291" i="3"/>
  <c r="AC1291" i="3" l="1"/>
  <c r="H1333" i="38"/>
  <c r="AE1333" i="38" s="1"/>
  <c r="AB1291" i="3"/>
  <c r="AI1333" i="38" l="1"/>
  <c r="AH1291" i="3" s="1"/>
  <c r="H1291" i="3"/>
  <c r="AD1291" i="3"/>
  <c r="C1292" i="3"/>
  <c r="D1292" i="3" l="1"/>
  <c r="E1292" i="3" l="1"/>
  <c r="F1292" i="3" l="1"/>
  <c r="I1292" i="3" l="1"/>
  <c r="AJ1334" i="38"/>
  <c r="AI1292" i="3" s="1"/>
  <c r="G1292" i="3"/>
  <c r="AJ1292" i="3" l="1"/>
  <c r="J1292" i="3"/>
  <c r="AK1292" i="3" l="1"/>
  <c r="K1292" i="3"/>
  <c r="L1292" i="3" l="1"/>
  <c r="M1292" i="3" l="1"/>
  <c r="N1292" i="3" l="1"/>
  <c r="AH1334" i="38" l="1"/>
  <c r="AG1292" i="3" s="1"/>
  <c r="AG1334" i="38"/>
  <c r="AF1292" i="3" s="1"/>
  <c r="O1292" i="3"/>
  <c r="P1292" i="3" l="1"/>
  <c r="Q1292" i="3" l="1"/>
  <c r="R1292" i="3" l="1"/>
  <c r="S1292" i="3" l="1"/>
  <c r="T1292" i="3" l="1"/>
  <c r="U1292" i="3" l="1"/>
  <c r="V1292" i="3" l="1"/>
  <c r="W1292" i="3" l="1"/>
  <c r="X1292" i="3" l="1"/>
  <c r="Y1292" i="3" l="1"/>
  <c r="Z1292" i="3" l="1"/>
  <c r="AD1334" i="38" l="1"/>
  <c r="AA1292" i="3"/>
  <c r="AC1292" i="3" l="1"/>
  <c r="H1334" i="38"/>
  <c r="AE1334" i="38" s="1"/>
  <c r="AB1292" i="3"/>
  <c r="AI1334" i="38" l="1"/>
  <c r="AH1292" i="3" s="1"/>
  <c r="H1292" i="3"/>
  <c r="AD1292" i="3"/>
  <c r="C1293" i="3"/>
  <c r="D1293" i="3" l="1"/>
  <c r="E1293" i="3" l="1"/>
  <c r="F1293" i="3" l="1"/>
  <c r="I1293" i="3" l="1"/>
  <c r="AJ1335" i="38"/>
  <c r="AI1293" i="3" s="1"/>
  <c r="G1293" i="3"/>
  <c r="AJ1293" i="3" l="1"/>
  <c r="J1293" i="3"/>
  <c r="AK1293" i="3" l="1"/>
  <c r="K1293" i="3"/>
  <c r="L1293" i="3" l="1"/>
  <c r="M1293" i="3" l="1"/>
  <c r="N1293" i="3" l="1"/>
  <c r="AH1335" i="38" l="1"/>
  <c r="AG1293" i="3" s="1"/>
  <c r="O1293" i="3"/>
  <c r="AG1335" i="38" l="1"/>
  <c r="AF1293" i="3" s="1"/>
  <c r="P1293" i="3"/>
  <c r="Q1293" i="3" l="1"/>
  <c r="R1293" i="3" l="1"/>
  <c r="S1293" i="3" l="1"/>
  <c r="T1293" i="3" l="1"/>
  <c r="U1293" i="3" l="1"/>
  <c r="V1293" i="3" l="1"/>
  <c r="W1293" i="3" l="1"/>
  <c r="X1293" i="3" l="1"/>
  <c r="Y1293" i="3" l="1"/>
  <c r="Z1293" i="3" l="1"/>
  <c r="AD1335" i="38" l="1"/>
  <c r="AA1293" i="3"/>
  <c r="AC1293" i="3" l="1"/>
  <c r="H1335" i="38"/>
  <c r="AE1335" i="38" s="1"/>
  <c r="AB1293" i="3"/>
  <c r="AI1335" i="38" l="1"/>
  <c r="AH1293" i="3" s="1"/>
  <c r="AD1293" i="3"/>
  <c r="H1293" i="3"/>
  <c r="C1294" i="3"/>
  <c r="D1294" i="3" l="1"/>
  <c r="E1294" i="3" l="1"/>
  <c r="F1294" i="3" l="1"/>
  <c r="I1294" i="3" l="1"/>
  <c r="AJ1336" i="38"/>
  <c r="AI1294" i="3" s="1"/>
  <c r="G1294" i="3"/>
  <c r="AJ1294" i="3" l="1"/>
  <c r="J1294" i="3"/>
  <c r="AK1294" i="3" l="1"/>
  <c r="K1294" i="3"/>
  <c r="L1294" i="3" l="1"/>
  <c r="M1294" i="3" l="1"/>
  <c r="N1294" i="3" l="1"/>
  <c r="AG1336" i="38" l="1"/>
  <c r="AF1294" i="3" s="1"/>
  <c r="AH1336" i="38"/>
  <c r="AG1294" i="3" s="1"/>
  <c r="O1294" i="3"/>
  <c r="P1294" i="3" l="1"/>
  <c r="Q1294" i="3" l="1"/>
  <c r="R1294" i="3" l="1"/>
  <c r="S1294" i="3" l="1"/>
  <c r="T1294" i="3" l="1"/>
  <c r="U1294" i="3" l="1"/>
  <c r="V1294" i="3" l="1"/>
  <c r="W1294" i="3" l="1"/>
  <c r="X1294" i="3" l="1"/>
  <c r="Y1294" i="3" l="1"/>
  <c r="Z1294" i="3" l="1"/>
  <c r="AD1336" i="38" l="1"/>
  <c r="AA1294" i="3"/>
  <c r="AC1294" i="3" l="1"/>
  <c r="H1336" i="38"/>
  <c r="AE1336" i="38" s="1"/>
  <c r="AB1294" i="3"/>
  <c r="AI1336" i="38" l="1"/>
  <c r="AH1294" i="3" s="1"/>
  <c r="H1294" i="3"/>
  <c r="AD1294" i="3"/>
  <c r="C1295" i="3"/>
  <c r="D1295" i="3" l="1"/>
  <c r="E1295" i="3" l="1"/>
  <c r="F1295" i="3" l="1"/>
  <c r="I1295" i="3" l="1"/>
  <c r="AJ1337" i="38"/>
  <c r="AI1295" i="3" s="1"/>
  <c r="G1295" i="3"/>
  <c r="AJ1295" i="3" l="1"/>
  <c r="J1295" i="3"/>
  <c r="AK1295" i="3" l="1"/>
  <c r="K1295" i="3"/>
  <c r="L1295" i="3" l="1"/>
  <c r="M1295" i="3" l="1"/>
  <c r="N1295" i="3" l="1"/>
  <c r="AG1337" i="38" l="1"/>
  <c r="AF1295" i="3" s="1"/>
  <c r="AH1337" i="38"/>
  <c r="AG1295" i="3" s="1"/>
  <c r="O1295" i="3"/>
  <c r="P1295" i="3" l="1"/>
  <c r="Q1295" i="3" l="1"/>
  <c r="R1295" i="3" l="1"/>
  <c r="S1295" i="3" l="1"/>
  <c r="T1295" i="3" l="1"/>
  <c r="U1295" i="3" l="1"/>
  <c r="V1295" i="3" l="1"/>
  <c r="W1295" i="3" l="1"/>
  <c r="X1295" i="3" l="1"/>
  <c r="Y1295" i="3" l="1"/>
  <c r="Z1295" i="3" l="1"/>
  <c r="AD1337" i="38" l="1"/>
  <c r="AA1295" i="3"/>
  <c r="AC1295" i="3" l="1"/>
  <c r="H1337" i="38"/>
  <c r="AE1337" i="38" s="1"/>
  <c r="AB1295" i="3"/>
  <c r="AI1337" i="38" l="1"/>
  <c r="AH1295" i="3" s="1"/>
  <c r="AD1295" i="3"/>
  <c r="H1295" i="3"/>
  <c r="C1296" i="3"/>
  <c r="D1296" i="3" l="1"/>
  <c r="E1296" i="3" l="1"/>
  <c r="F1296" i="3" l="1"/>
  <c r="I1296" i="3" l="1"/>
  <c r="AJ1338" i="38"/>
  <c r="AI1296" i="3" s="1"/>
  <c r="G1296" i="3"/>
  <c r="AJ1296" i="3" l="1"/>
  <c r="J1296" i="3"/>
  <c r="AK1296" i="3" l="1"/>
  <c r="K1296" i="3"/>
  <c r="L1296" i="3" l="1"/>
  <c r="M1296" i="3" l="1"/>
  <c r="N1296" i="3" l="1"/>
  <c r="AH1338" i="38" l="1"/>
  <c r="AG1296" i="3" s="1"/>
  <c r="AG1338" i="38"/>
  <c r="AF1296" i="3" s="1"/>
  <c r="O1296" i="3"/>
  <c r="P1296" i="3" l="1"/>
  <c r="Q1296" i="3" l="1"/>
  <c r="R1296" i="3" l="1"/>
  <c r="S1296" i="3" l="1"/>
  <c r="T1296" i="3" l="1"/>
  <c r="U1296" i="3" l="1"/>
  <c r="V1296" i="3" l="1"/>
  <c r="W1296" i="3" l="1"/>
  <c r="X1296" i="3" l="1"/>
  <c r="Y1296" i="3" l="1"/>
  <c r="Z1296" i="3" l="1"/>
  <c r="AD1338" i="38" l="1"/>
  <c r="AA1296" i="3"/>
  <c r="AC1296" i="3" l="1"/>
  <c r="H1338" i="38"/>
  <c r="AE1338" i="38" s="1"/>
  <c r="AB1296" i="3"/>
  <c r="AI1338" i="38" l="1"/>
  <c r="AH1296" i="3" s="1"/>
  <c r="H1296" i="3"/>
  <c r="AD1296" i="3"/>
  <c r="C1297" i="3"/>
  <c r="D1297" i="3" l="1"/>
  <c r="E1297" i="3" l="1"/>
  <c r="F1297" i="3" l="1"/>
  <c r="I1297" i="3" l="1"/>
  <c r="AJ1339" i="38"/>
  <c r="AI1297" i="3" s="1"/>
  <c r="G1297" i="3"/>
  <c r="AJ1297" i="3" l="1"/>
  <c r="J1297" i="3"/>
  <c r="AK1297" i="3" l="1"/>
  <c r="K1297" i="3"/>
  <c r="L1297" i="3" l="1"/>
  <c r="M1297" i="3" l="1"/>
  <c r="N1297" i="3" l="1"/>
  <c r="AH1339" i="38" l="1"/>
  <c r="AG1297" i="3" s="1"/>
  <c r="AG1339" i="38"/>
  <c r="AF1297" i="3" s="1"/>
  <c r="O1297" i="3"/>
  <c r="P1297" i="3" l="1"/>
  <c r="Q1297" i="3" l="1"/>
  <c r="R1297" i="3" l="1"/>
  <c r="S1297" i="3" l="1"/>
  <c r="T1297" i="3" l="1"/>
  <c r="U1297" i="3" l="1"/>
  <c r="V1297" i="3" l="1"/>
  <c r="W1297" i="3" l="1"/>
  <c r="X1297" i="3" l="1"/>
  <c r="Y1297" i="3" l="1"/>
  <c r="Z1297" i="3" l="1"/>
  <c r="AD1339" i="38" l="1"/>
  <c r="AA1297" i="3"/>
  <c r="AC1297" i="3" l="1"/>
  <c r="H1339" i="38"/>
  <c r="AE1339" i="38" s="1"/>
  <c r="AB1297" i="3"/>
  <c r="AI1339" i="38" l="1"/>
  <c r="AH1297" i="3" s="1"/>
  <c r="H1297" i="3"/>
  <c r="AD1297" i="3"/>
  <c r="C1298" i="3"/>
  <c r="D1298" i="3" l="1"/>
  <c r="E1298" i="3" l="1"/>
  <c r="F1298" i="3" l="1"/>
  <c r="I1298" i="3" l="1"/>
  <c r="AJ1340" i="38"/>
  <c r="AI1298" i="3" s="1"/>
  <c r="G1298" i="3"/>
  <c r="AJ1298" i="3" l="1"/>
  <c r="J1298" i="3"/>
  <c r="AK1298" i="3" l="1"/>
  <c r="K1298" i="3"/>
  <c r="L1298" i="3" l="1"/>
  <c r="M1298" i="3" l="1"/>
  <c r="N1298" i="3" l="1"/>
  <c r="AG1340" i="38" l="1"/>
  <c r="AF1298" i="3" s="1"/>
  <c r="AH1340" i="38"/>
  <c r="AG1298" i="3" s="1"/>
  <c r="O1298" i="3"/>
  <c r="P1298" i="3" l="1"/>
  <c r="Q1298" i="3" l="1"/>
  <c r="R1298" i="3" l="1"/>
  <c r="S1298" i="3" l="1"/>
  <c r="T1298" i="3" l="1"/>
  <c r="U1298" i="3" l="1"/>
  <c r="V1298" i="3" l="1"/>
  <c r="W1298" i="3" l="1"/>
  <c r="X1298" i="3" l="1"/>
  <c r="Y1298" i="3" l="1"/>
  <c r="Z1298" i="3" l="1"/>
  <c r="AD1340" i="38" l="1"/>
  <c r="AA1298" i="3"/>
  <c r="AC1298" i="3" l="1"/>
  <c r="H1340" i="38"/>
  <c r="AE1340" i="38" s="1"/>
  <c r="AB1298" i="3"/>
  <c r="AI1340" i="38" l="1"/>
  <c r="AH1298" i="3" s="1"/>
  <c r="H1298" i="3"/>
  <c r="AD1298" i="3"/>
  <c r="C1299" i="3"/>
  <c r="D1299" i="3" l="1"/>
  <c r="E1299" i="3" l="1"/>
  <c r="F1299" i="3" l="1"/>
  <c r="I1299" i="3" l="1"/>
  <c r="AJ1341" i="38"/>
  <c r="AI1299" i="3" s="1"/>
  <c r="G1299" i="3"/>
  <c r="AJ1299" i="3" l="1"/>
  <c r="J1299" i="3"/>
  <c r="AK1299" i="3" l="1"/>
  <c r="K1299" i="3"/>
  <c r="L1299" i="3" l="1"/>
  <c r="M1299" i="3" l="1"/>
  <c r="N1299" i="3" l="1"/>
  <c r="AG1341" i="38" l="1"/>
  <c r="AF1299" i="3" s="1"/>
  <c r="AH1341" i="38"/>
  <c r="AG1299" i="3" s="1"/>
  <c r="O1299" i="3"/>
  <c r="P1299" i="3" l="1"/>
  <c r="Q1299" i="3" l="1"/>
  <c r="R1299" i="3" l="1"/>
  <c r="S1299" i="3" l="1"/>
  <c r="T1299" i="3" l="1"/>
  <c r="U1299" i="3" l="1"/>
  <c r="V1299" i="3" l="1"/>
  <c r="W1299" i="3" l="1"/>
  <c r="X1299" i="3" l="1"/>
  <c r="Y1299" i="3" l="1"/>
  <c r="Z1299" i="3" l="1"/>
  <c r="AD1341" i="38" l="1"/>
  <c r="AA1299" i="3"/>
  <c r="AC1299" i="3" l="1"/>
  <c r="H1341" i="38"/>
  <c r="AE1341" i="38" s="1"/>
  <c r="AB1299" i="3"/>
  <c r="AI1341" i="38" l="1"/>
  <c r="AH1299" i="3" s="1"/>
  <c r="AD1299" i="3"/>
  <c r="H1299" i="3"/>
  <c r="C1300" i="3"/>
  <c r="D1300" i="3" l="1"/>
  <c r="E1300" i="3" l="1"/>
  <c r="F1300" i="3" l="1"/>
  <c r="I1300" i="3" l="1"/>
  <c r="AJ1342" i="38"/>
  <c r="AI1300" i="3" s="1"/>
  <c r="G1300" i="3"/>
  <c r="AJ1300" i="3" l="1"/>
  <c r="J1300" i="3"/>
  <c r="AK1300" i="3" l="1"/>
  <c r="K1300" i="3"/>
  <c r="L1300" i="3" l="1"/>
  <c r="M1300" i="3" l="1"/>
  <c r="N1300" i="3" l="1"/>
  <c r="AH1342" i="38" l="1"/>
  <c r="AG1300" i="3" s="1"/>
  <c r="AG1342" i="38"/>
  <c r="AF1300" i="3" s="1"/>
  <c r="O1300" i="3"/>
  <c r="P1300" i="3" l="1"/>
  <c r="Q1300" i="3" l="1"/>
  <c r="R1300" i="3" l="1"/>
  <c r="S1300" i="3" l="1"/>
  <c r="T1300" i="3" l="1"/>
  <c r="U1300" i="3" l="1"/>
  <c r="V1300" i="3" l="1"/>
  <c r="W1300" i="3" l="1"/>
  <c r="X1300" i="3" l="1"/>
  <c r="Y1300" i="3" l="1"/>
  <c r="Z1300" i="3" l="1"/>
  <c r="AD1342" i="38" l="1"/>
  <c r="AA1300" i="3"/>
  <c r="AC1300" i="3" l="1"/>
  <c r="H1342" i="38"/>
  <c r="AE1342" i="38" s="1"/>
  <c r="AB1300" i="3"/>
  <c r="AI1342" i="38" l="1"/>
  <c r="AH1300" i="3" s="1"/>
  <c r="AD1300" i="3"/>
  <c r="H1300" i="3"/>
  <c r="C1301" i="3"/>
  <c r="D1301" i="3" l="1"/>
  <c r="E1301" i="3" l="1"/>
  <c r="F1301" i="3" l="1"/>
  <c r="I1301" i="3" l="1"/>
  <c r="AJ1343" i="38"/>
  <c r="AI1301" i="3" s="1"/>
  <c r="G1301" i="3"/>
  <c r="AJ1301" i="3" l="1"/>
  <c r="J1301" i="3"/>
  <c r="AK1301" i="3" l="1"/>
  <c r="K1301" i="3"/>
  <c r="L1301" i="3" l="1"/>
  <c r="M1301" i="3" l="1"/>
  <c r="N1301" i="3" l="1"/>
  <c r="AH1343" i="38" l="1"/>
  <c r="AG1301" i="3" s="1"/>
  <c r="AG1343" i="38"/>
  <c r="AF1301" i="3" s="1"/>
  <c r="O1301" i="3"/>
  <c r="P1301" i="3" l="1"/>
  <c r="Q1301" i="3" l="1"/>
  <c r="R1301" i="3" l="1"/>
  <c r="S1301" i="3" l="1"/>
  <c r="T1301" i="3" l="1"/>
  <c r="U1301" i="3" l="1"/>
  <c r="V1301" i="3" l="1"/>
  <c r="W1301" i="3" l="1"/>
  <c r="X1301" i="3" l="1"/>
  <c r="Y1301" i="3" l="1"/>
  <c r="Z1301" i="3" l="1"/>
  <c r="AD1343" i="38" l="1"/>
  <c r="AA1301" i="3"/>
  <c r="AC1301" i="3" l="1"/>
  <c r="H1343" i="38"/>
  <c r="AE1343" i="38" s="1"/>
  <c r="AB1301" i="3"/>
  <c r="AI1343" i="38" l="1"/>
  <c r="AH1301" i="3" s="1"/>
  <c r="H1301" i="3"/>
  <c r="AD1301" i="3"/>
  <c r="C1302" i="3"/>
  <c r="D1302" i="3" l="1"/>
  <c r="E1302" i="3" l="1"/>
  <c r="F1302" i="3" l="1"/>
  <c r="I1302" i="3" l="1"/>
  <c r="AJ1344" i="38"/>
  <c r="AI1302" i="3" s="1"/>
  <c r="G1302" i="3"/>
  <c r="AJ1302" i="3" l="1"/>
  <c r="J1302" i="3"/>
  <c r="AK1302" i="3" l="1"/>
  <c r="K1302" i="3"/>
  <c r="L1302" i="3" l="1"/>
  <c r="M1302" i="3" l="1"/>
  <c r="N1302" i="3" l="1"/>
  <c r="AH1344" i="38" l="1"/>
  <c r="AG1302" i="3" s="1"/>
  <c r="AG1344" i="38"/>
  <c r="AF1302" i="3" s="1"/>
  <c r="O1302" i="3"/>
  <c r="P1302" i="3" l="1"/>
  <c r="Q1302" i="3" l="1"/>
  <c r="R1302" i="3" l="1"/>
  <c r="S1302" i="3" l="1"/>
  <c r="T1302" i="3" l="1"/>
  <c r="U1302" i="3" l="1"/>
  <c r="V1302" i="3" l="1"/>
  <c r="W1302" i="3" l="1"/>
  <c r="X1302" i="3" l="1"/>
  <c r="Y1302" i="3" l="1"/>
  <c r="Z1302" i="3" l="1"/>
  <c r="AD1344" i="38" l="1"/>
  <c r="AA1302" i="3"/>
  <c r="AC1302" i="3" l="1"/>
  <c r="H1344" i="38"/>
  <c r="AE1344" i="38" s="1"/>
  <c r="AB1302" i="3"/>
  <c r="AI1344" i="38" l="1"/>
  <c r="AH1302" i="3" s="1"/>
  <c r="AD1302" i="3"/>
  <c r="H1302" i="3"/>
  <c r="C1303" i="3"/>
  <c r="D1303" i="3" l="1"/>
  <c r="E1303" i="3" l="1"/>
  <c r="F1303" i="3" l="1"/>
  <c r="I1303" i="3" l="1"/>
  <c r="AJ1345" i="38"/>
  <c r="AI1303" i="3" s="1"/>
  <c r="G1303" i="3"/>
  <c r="AJ1303" i="3" l="1"/>
  <c r="J1303" i="3"/>
  <c r="AK1303" i="3" l="1"/>
  <c r="K1303" i="3"/>
  <c r="L1303" i="3" l="1"/>
  <c r="M1303" i="3" l="1"/>
  <c r="N1303" i="3" l="1"/>
  <c r="AG1345" i="38" l="1"/>
  <c r="AF1303" i="3" s="1"/>
  <c r="AH1345" i="38"/>
  <c r="AG1303" i="3" s="1"/>
  <c r="O1303" i="3"/>
  <c r="P1303" i="3" l="1"/>
  <c r="Q1303" i="3" l="1"/>
  <c r="R1303" i="3" l="1"/>
  <c r="S1303" i="3" l="1"/>
  <c r="T1303" i="3" l="1"/>
  <c r="U1303" i="3" l="1"/>
  <c r="V1303" i="3" l="1"/>
  <c r="W1303" i="3" l="1"/>
  <c r="X1303" i="3" l="1"/>
  <c r="Y1303" i="3" l="1"/>
  <c r="Z1303" i="3" l="1"/>
  <c r="AD1345" i="38" l="1"/>
  <c r="AA1303" i="3"/>
  <c r="AC1303" i="3" l="1"/>
  <c r="H1345" i="38"/>
  <c r="AE1345" i="38" s="1"/>
  <c r="AB1303" i="3"/>
  <c r="AI1345" i="38" l="1"/>
  <c r="AH1303" i="3" s="1"/>
  <c r="AD1303" i="3"/>
  <c r="H1303" i="3"/>
  <c r="C1304" i="3"/>
  <c r="D1304" i="3" l="1"/>
  <c r="E1304" i="3" l="1"/>
  <c r="F1304" i="3" l="1"/>
  <c r="I1304" i="3" l="1"/>
  <c r="AJ1346" i="38"/>
  <c r="AI1304" i="3" s="1"/>
  <c r="G1304" i="3"/>
  <c r="AJ1304" i="3" l="1"/>
  <c r="J1304" i="3"/>
  <c r="AK1304" i="3" l="1"/>
  <c r="K1304" i="3"/>
  <c r="L1304" i="3" l="1"/>
  <c r="M1304" i="3" l="1"/>
  <c r="N1304" i="3" l="1"/>
  <c r="AH1346" i="38" l="1"/>
  <c r="AG1304" i="3" s="1"/>
  <c r="AG1346" i="38"/>
  <c r="AF1304" i="3" s="1"/>
  <c r="O1304" i="3"/>
  <c r="P1304" i="3" l="1"/>
  <c r="Q1304" i="3" l="1"/>
  <c r="R1304" i="3" l="1"/>
  <c r="S1304" i="3" l="1"/>
  <c r="T1304" i="3" l="1"/>
  <c r="U1304" i="3" l="1"/>
  <c r="V1304" i="3" l="1"/>
  <c r="W1304" i="3" l="1"/>
  <c r="X1304" i="3" l="1"/>
  <c r="Y1304" i="3" l="1"/>
  <c r="Z1304" i="3" l="1"/>
  <c r="AD1346" i="38" l="1"/>
  <c r="AA1304" i="3"/>
  <c r="AC1304" i="3" l="1"/>
  <c r="H1346" i="38"/>
  <c r="AE1346" i="38" s="1"/>
  <c r="AB1304" i="3"/>
  <c r="AI1346" i="38" l="1"/>
  <c r="AH1304" i="3" s="1"/>
  <c r="H1304" i="3"/>
  <c r="AD1304" i="3"/>
  <c r="C1305" i="3"/>
  <c r="D1305" i="3" l="1"/>
  <c r="E1305" i="3" l="1"/>
  <c r="F1305" i="3" l="1"/>
  <c r="I1305" i="3" l="1"/>
  <c r="AJ1347" i="38"/>
  <c r="AI1305" i="3" s="1"/>
  <c r="G1305" i="3"/>
  <c r="AJ1305" i="3" l="1"/>
  <c r="J1305" i="3"/>
  <c r="AK1305" i="3" l="1"/>
  <c r="K1305" i="3"/>
  <c r="L1305" i="3" l="1"/>
  <c r="M1305" i="3" l="1"/>
  <c r="N1305" i="3" l="1"/>
  <c r="AH1347" i="38" l="1"/>
  <c r="AG1305" i="3" s="1"/>
  <c r="AG1347" i="38"/>
  <c r="AF1305" i="3" s="1"/>
  <c r="O1305" i="3"/>
  <c r="P1305" i="3" l="1"/>
  <c r="Q1305" i="3" l="1"/>
  <c r="R1305" i="3" l="1"/>
  <c r="S1305" i="3" l="1"/>
  <c r="T1305" i="3" l="1"/>
  <c r="U1305" i="3" l="1"/>
  <c r="V1305" i="3" l="1"/>
  <c r="W1305" i="3" l="1"/>
  <c r="X1305" i="3" l="1"/>
  <c r="Y1305" i="3" l="1"/>
  <c r="Z1305" i="3" l="1"/>
  <c r="AD1347" i="38" l="1"/>
  <c r="AA1305" i="3"/>
  <c r="AC1305" i="3" l="1"/>
  <c r="H1347" i="38"/>
  <c r="AE1347" i="38" s="1"/>
  <c r="AB1305" i="3"/>
  <c r="AI1347" i="38" l="1"/>
  <c r="AH1305" i="3" s="1"/>
  <c r="H1305" i="3"/>
  <c r="AD1305" i="3"/>
  <c r="C1306" i="3"/>
  <c r="D1306" i="3" l="1"/>
  <c r="E1306" i="3" l="1"/>
  <c r="F1306" i="3" l="1"/>
  <c r="I1306" i="3" l="1"/>
  <c r="AJ1348" i="38"/>
  <c r="AI1306" i="3" s="1"/>
  <c r="G1306" i="3"/>
  <c r="AJ1306" i="3" l="1"/>
  <c r="J1306" i="3"/>
  <c r="AK1306" i="3" l="1"/>
  <c r="K1306" i="3"/>
  <c r="L1306" i="3" l="1"/>
  <c r="M1306" i="3" l="1"/>
  <c r="N1306" i="3" l="1"/>
  <c r="AH1348" i="38" l="1"/>
  <c r="AG1306" i="3" s="1"/>
  <c r="AG1348" i="38"/>
  <c r="AF1306" i="3" s="1"/>
  <c r="O1306" i="3"/>
  <c r="P1306" i="3" l="1"/>
  <c r="Q1306" i="3" l="1"/>
  <c r="R1306" i="3" l="1"/>
  <c r="S1306" i="3" l="1"/>
  <c r="T1306" i="3" l="1"/>
  <c r="U1306" i="3" l="1"/>
  <c r="V1306" i="3" l="1"/>
  <c r="W1306" i="3" l="1"/>
  <c r="X1306" i="3" l="1"/>
  <c r="Y1306" i="3" l="1"/>
  <c r="Z1306" i="3" l="1"/>
  <c r="AD1348" i="38" l="1"/>
  <c r="AA1306" i="3"/>
  <c r="AC1306" i="3" l="1"/>
  <c r="H1348" i="38"/>
  <c r="AE1348" i="38" s="1"/>
  <c r="AB1306" i="3"/>
  <c r="AI1348" i="38" l="1"/>
  <c r="AH1306" i="3" s="1"/>
  <c r="H1306" i="3"/>
  <c r="AD1306" i="3"/>
  <c r="C1307" i="3"/>
  <c r="D1307" i="3" l="1"/>
  <c r="E1307" i="3" l="1"/>
  <c r="F1307" i="3" l="1"/>
  <c r="I1307" i="3" l="1"/>
  <c r="AJ1349" i="38"/>
  <c r="AI1307" i="3" s="1"/>
  <c r="G1307" i="3"/>
  <c r="AJ1307" i="3" l="1"/>
  <c r="J1307" i="3"/>
  <c r="AK1307" i="3" l="1"/>
  <c r="K1307" i="3"/>
  <c r="L1307" i="3" l="1"/>
  <c r="M1307" i="3" l="1"/>
  <c r="N1307" i="3" l="1"/>
  <c r="AG1349" i="38" l="1"/>
  <c r="AF1307" i="3" s="1"/>
  <c r="AH1349" i="38"/>
  <c r="AG1307" i="3" s="1"/>
  <c r="O1307" i="3"/>
  <c r="P1307" i="3" l="1"/>
  <c r="Q1307" i="3" l="1"/>
  <c r="R1307" i="3" l="1"/>
  <c r="S1307" i="3" l="1"/>
  <c r="T1307" i="3" l="1"/>
  <c r="U1307" i="3" l="1"/>
  <c r="V1307" i="3" l="1"/>
  <c r="W1307" i="3" l="1"/>
  <c r="X1307" i="3" l="1"/>
  <c r="Y1307" i="3" l="1"/>
  <c r="Z1307" i="3" l="1"/>
  <c r="AD1349" i="38" l="1"/>
  <c r="AA1307" i="3"/>
  <c r="AC1307" i="3" l="1"/>
  <c r="H1349" i="38"/>
  <c r="AE1349" i="38" s="1"/>
  <c r="AB1307" i="3"/>
  <c r="AI1349" i="38" l="1"/>
  <c r="AH1307" i="3" s="1"/>
  <c r="AD1307" i="3"/>
  <c r="H1307" i="3"/>
  <c r="C1308" i="3"/>
  <c r="D1308" i="3" l="1"/>
  <c r="E1308" i="3" l="1"/>
  <c r="F1308" i="3" l="1"/>
  <c r="I1308" i="3" l="1"/>
  <c r="AJ1350" i="38"/>
  <c r="AI1308" i="3" s="1"/>
  <c r="G1308" i="3"/>
  <c r="AJ1308" i="3" l="1"/>
  <c r="J1308" i="3"/>
  <c r="AK1308" i="3" l="1"/>
  <c r="K1308" i="3"/>
  <c r="L1308" i="3" l="1"/>
  <c r="M1308" i="3" l="1"/>
  <c r="N1308" i="3" l="1"/>
  <c r="AH1350" i="38" l="1"/>
  <c r="AG1308" i="3" s="1"/>
  <c r="AG1350" i="38"/>
  <c r="AF1308" i="3" s="1"/>
  <c r="O1308" i="3"/>
  <c r="P1308" i="3" l="1"/>
  <c r="Q1308" i="3" l="1"/>
  <c r="R1308" i="3" l="1"/>
  <c r="S1308" i="3" l="1"/>
  <c r="T1308" i="3" l="1"/>
  <c r="U1308" i="3" l="1"/>
  <c r="V1308" i="3" l="1"/>
  <c r="W1308" i="3" l="1"/>
  <c r="X1308" i="3" l="1"/>
  <c r="Y1308" i="3" l="1"/>
  <c r="Z1308" i="3" l="1"/>
  <c r="AD1350" i="38" l="1"/>
  <c r="AA1308" i="3"/>
  <c r="AC1308" i="3" l="1"/>
  <c r="H1350" i="38"/>
  <c r="AE1350" i="38" s="1"/>
  <c r="AB1308" i="3"/>
  <c r="AI1350" i="38" l="1"/>
  <c r="AH1308" i="3" s="1"/>
  <c r="AD1308" i="3"/>
  <c r="H1308" i="3"/>
  <c r="C1309" i="3"/>
  <c r="D1309" i="3" l="1"/>
  <c r="E1309" i="3" l="1"/>
  <c r="F1309" i="3" l="1"/>
  <c r="I1309" i="3" l="1"/>
  <c r="AJ1351" i="38"/>
  <c r="AI1309" i="3" s="1"/>
  <c r="G1309" i="3"/>
  <c r="AJ1309" i="3" l="1"/>
  <c r="J1309" i="3"/>
  <c r="AK1309" i="3" l="1"/>
  <c r="K1309" i="3"/>
  <c r="L1309" i="3" l="1"/>
  <c r="M1309" i="3" l="1"/>
  <c r="N1309" i="3" l="1"/>
  <c r="AH1351" i="38" l="1"/>
  <c r="AG1309" i="3" s="1"/>
  <c r="AG1351" i="38"/>
  <c r="AF1309" i="3" s="1"/>
  <c r="O1309" i="3"/>
  <c r="P1309" i="3" l="1"/>
  <c r="Q1309" i="3" l="1"/>
  <c r="R1309" i="3" l="1"/>
  <c r="S1309" i="3" l="1"/>
  <c r="T1309" i="3" l="1"/>
  <c r="U1309" i="3" l="1"/>
  <c r="V1309" i="3" l="1"/>
  <c r="W1309" i="3" l="1"/>
  <c r="X1309" i="3" l="1"/>
  <c r="Y1309" i="3" l="1"/>
  <c r="Z1309" i="3" l="1"/>
  <c r="AD1351" i="38" l="1"/>
  <c r="AA1309" i="3"/>
  <c r="AC1309" i="3" l="1"/>
  <c r="H1351" i="38"/>
  <c r="AE1351" i="38" s="1"/>
  <c r="AB1309" i="3"/>
  <c r="AI1351" i="38" l="1"/>
  <c r="AH1309" i="3" s="1"/>
  <c r="H1309" i="3"/>
  <c r="AD1309" i="3"/>
  <c r="C1310" i="3"/>
  <c r="D1310" i="3" l="1"/>
  <c r="E1310" i="3" l="1"/>
  <c r="F1310" i="3" l="1"/>
  <c r="I1310" i="3" l="1"/>
  <c r="AJ1352" i="38"/>
  <c r="AI1310" i="3" s="1"/>
  <c r="G1310" i="3"/>
  <c r="AJ1310" i="3" l="1"/>
  <c r="J1310" i="3"/>
  <c r="AK1310" i="3" l="1"/>
  <c r="K1310" i="3"/>
  <c r="L1310" i="3" l="1"/>
  <c r="M1310" i="3" l="1"/>
  <c r="N1310" i="3" l="1"/>
  <c r="AH1352" i="38" l="1"/>
  <c r="AG1310" i="3" s="1"/>
  <c r="AG1352" i="38"/>
  <c r="AF1310" i="3" s="1"/>
  <c r="O1310" i="3"/>
  <c r="P1310" i="3" l="1"/>
  <c r="Q1310" i="3" l="1"/>
  <c r="R1310" i="3" l="1"/>
  <c r="S1310" i="3" l="1"/>
  <c r="T1310" i="3" l="1"/>
  <c r="U1310" i="3" l="1"/>
  <c r="V1310" i="3" l="1"/>
  <c r="W1310" i="3" l="1"/>
  <c r="X1310" i="3" l="1"/>
  <c r="Y1310" i="3" l="1"/>
  <c r="Z1310" i="3" l="1"/>
  <c r="AD1352" i="38" l="1"/>
  <c r="AA1310" i="3"/>
  <c r="AC1310" i="3" l="1"/>
  <c r="H1352" i="38"/>
  <c r="AE1352" i="38" s="1"/>
  <c r="AB1310" i="3"/>
  <c r="AI1352" i="38" l="1"/>
  <c r="AH1310" i="3" s="1"/>
  <c r="H1310" i="3"/>
  <c r="AD1310" i="3"/>
  <c r="C1311" i="3"/>
  <c r="D1311" i="3" l="1"/>
  <c r="E1311" i="3" l="1"/>
  <c r="F1311" i="3" l="1"/>
  <c r="I1311" i="3" l="1"/>
  <c r="AJ1353" i="38"/>
  <c r="AI1311" i="3" s="1"/>
  <c r="G1311" i="3"/>
  <c r="AJ1311" i="3" l="1"/>
  <c r="J1311" i="3"/>
  <c r="AK1311" i="3" l="1"/>
  <c r="K1311" i="3"/>
  <c r="L1311" i="3" l="1"/>
  <c r="M1311" i="3" l="1"/>
  <c r="N1311" i="3" l="1"/>
  <c r="AG1353" i="38" l="1"/>
  <c r="AF1311" i="3" s="1"/>
  <c r="AH1353" i="38"/>
  <c r="AG1311" i="3" s="1"/>
  <c r="O1311" i="3"/>
  <c r="P1311" i="3" l="1"/>
  <c r="Q1311" i="3" l="1"/>
  <c r="R1311" i="3" l="1"/>
  <c r="S1311" i="3" l="1"/>
  <c r="T1311" i="3" l="1"/>
  <c r="U1311" i="3" l="1"/>
  <c r="V1311" i="3" l="1"/>
  <c r="W1311" i="3" l="1"/>
  <c r="X1311" i="3" l="1"/>
  <c r="Y1311" i="3" l="1"/>
  <c r="Z1311" i="3" l="1"/>
  <c r="AD1353" i="38" l="1"/>
  <c r="AA1311" i="3"/>
  <c r="AC1311" i="3" l="1"/>
  <c r="H1353" i="38"/>
  <c r="AE1353" i="38" s="1"/>
  <c r="AB1311" i="3"/>
  <c r="AI1353" i="38" l="1"/>
  <c r="AH1311" i="3" s="1"/>
  <c r="H1311" i="3"/>
  <c r="AD1311" i="3"/>
  <c r="C1312" i="3"/>
  <c r="D1312" i="3" l="1"/>
  <c r="E1312" i="3" l="1"/>
  <c r="F1312" i="3" l="1"/>
  <c r="I1312" i="3" l="1"/>
  <c r="AJ1354" i="38"/>
  <c r="AI1312" i="3" s="1"/>
  <c r="G1312" i="3"/>
  <c r="AJ1312" i="3" l="1"/>
  <c r="J1312" i="3"/>
  <c r="AK1312" i="3" l="1"/>
  <c r="K1312" i="3"/>
  <c r="L1312" i="3" l="1"/>
  <c r="M1312" i="3" l="1"/>
  <c r="N1312" i="3" l="1"/>
  <c r="AH1354" i="38" l="1"/>
  <c r="AG1312" i="3" s="1"/>
  <c r="AG1354" i="38"/>
  <c r="AF1312" i="3" s="1"/>
  <c r="O1312" i="3"/>
  <c r="P1312" i="3" l="1"/>
  <c r="Q1312" i="3" l="1"/>
  <c r="R1312" i="3" l="1"/>
  <c r="S1312" i="3" l="1"/>
  <c r="T1312" i="3" l="1"/>
  <c r="U1312" i="3" l="1"/>
  <c r="V1312" i="3" l="1"/>
  <c r="W1312" i="3" l="1"/>
  <c r="X1312" i="3" l="1"/>
  <c r="Y1312" i="3" l="1"/>
  <c r="Z1312" i="3" l="1"/>
  <c r="AD1354" i="38" l="1"/>
  <c r="AA1312" i="3"/>
  <c r="AC1312" i="3" l="1"/>
  <c r="H1354" i="38"/>
  <c r="AE1354" i="38" s="1"/>
  <c r="AB1312" i="3"/>
  <c r="AI1354" i="38" l="1"/>
  <c r="AH1312" i="3" s="1"/>
  <c r="AD1312" i="3"/>
  <c r="H1312" i="3"/>
  <c r="C1313" i="3"/>
  <c r="D1313" i="3" l="1"/>
  <c r="E1313" i="3" l="1"/>
  <c r="F1313" i="3" l="1"/>
  <c r="I1313" i="3" l="1"/>
  <c r="AJ1355" i="38"/>
  <c r="AI1313" i="3" s="1"/>
  <c r="G1313" i="3"/>
  <c r="AJ1313" i="3" l="1"/>
  <c r="J1313" i="3"/>
  <c r="AK1313" i="3" l="1"/>
  <c r="K1313" i="3"/>
  <c r="L1313" i="3" l="1"/>
  <c r="M1313" i="3" l="1"/>
  <c r="N1313" i="3" l="1"/>
  <c r="AH1355" i="38" l="1"/>
  <c r="AG1313" i="3" s="1"/>
  <c r="AG1355" i="38"/>
  <c r="AF1313" i="3" s="1"/>
  <c r="O1313" i="3"/>
  <c r="P1313" i="3" l="1"/>
  <c r="Q1313" i="3" l="1"/>
  <c r="R1313" i="3" l="1"/>
  <c r="S1313" i="3" l="1"/>
  <c r="T1313" i="3" l="1"/>
  <c r="U1313" i="3" l="1"/>
  <c r="V1313" i="3" l="1"/>
  <c r="W1313" i="3" l="1"/>
  <c r="X1313" i="3" l="1"/>
  <c r="Y1313" i="3" l="1"/>
  <c r="Z1313" i="3" l="1"/>
  <c r="AD1355" i="38" l="1"/>
  <c r="AA1313" i="3"/>
  <c r="AC1313" i="3" l="1"/>
  <c r="H1355" i="38"/>
  <c r="AE1355" i="38" s="1"/>
  <c r="AB1313" i="3"/>
  <c r="AI1355" i="38" l="1"/>
  <c r="AH1313" i="3" s="1"/>
  <c r="H1313" i="3"/>
  <c r="AD1313" i="3"/>
  <c r="C1314" i="3"/>
  <c r="D1314" i="3" l="1"/>
  <c r="E1314" i="3" l="1"/>
  <c r="F1314" i="3" l="1"/>
  <c r="I1314" i="3" l="1"/>
  <c r="AJ1356" i="38"/>
  <c r="AI1314" i="3" s="1"/>
  <c r="G1314" i="3"/>
  <c r="AJ1314" i="3" l="1"/>
  <c r="J1314" i="3"/>
  <c r="AK1314" i="3" l="1"/>
  <c r="K1314" i="3"/>
  <c r="L1314" i="3" l="1"/>
  <c r="M1314" i="3" l="1"/>
  <c r="N1314" i="3" l="1"/>
  <c r="AH1356" i="38" l="1"/>
  <c r="AG1314" i="3" s="1"/>
  <c r="AG1356" i="38"/>
  <c r="AF1314" i="3" s="1"/>
  <c r="O1314" i="3"/>
  <c r="P1314" i="3" l="1"/>
  <c r="Q1314" i="3" l="1"/>
  <c r="R1314" i="3" l="1"/>
  <c r="S1314" i="3" l="1"/>
  <c r="T1314" i="3" l="1"/>
  <c r="U1314" i="3" l="1"/>
  <c r="V1314" i="3" l="1"/>
  <c r="W1314" i="3" l="1"/>
  <c r="X1314" i="3" l="1"/>
  <c r="Y1314" i="3" l="1"/>
  <c r="Z1314" i="3" l="1"/>
  <c r="AD1356" i="38" l="1"/>
  <c r="AA1314" i="3"/>
  <c r="AC1314" i="3" l="1"/>
  <c r="H1356" i="38"/>
  <c r="AE1356" i="38" s="1"/>
  <c r="AB1314" i="3"/>
  <c r="AI1356" i="38" l="1"/>
  <c r="AH1314" i="3" s="1"/>
  <c r="AD1314" i="3"/>
  <c r="H1314" i="3"/>
  <c r="C1315" i="3"/>
  <c r="D1315" i="3" l="1"/>
  <c r="E1315" i="3" l="1"/>
  <c r="F1315" i="3" l="1"/>
  <c r="I1315" i="3" l="1"/>
  <c r="AJ1357" i="38"/>
  <c r="AI1315" i="3" s="1"/>
  <c r="G1315" i="3"/>
  <c r="AJ1315" i="3" l="1"/>
  <c r="J1315" i="3"/>
  <c r="AK1315" i="3" l="1"/>
  <c r="K1315" i="3"/>
  <c r="L1315" i="3" l="1"/>
  <c r="M1315" i="3" l="1"/>
  <c r="N1315" i="3" l="1"/>
  <c r="AG1357" i="38" l="1"/>
  <c r="AF1315" i="3" s="1"/>
  <c r="AH1357" i="38"/>
  <c r="AG1315" i="3" s="1"/>
  <c r="O1315" i="3"/>
  <c r="P1315" i="3" l="1"/>
  <c r="Q1315" i="3" l="1"/>
  <c r="R1315" i="3" l="1"/>
  <c r="S1315" i="3" l="1"/>
  <c r="T1315" i="3" l="1"/>
  <c r="U1315" i="3" l="1"/>
  <c r="V1315" i="3" l="1"/>
  <c r="W1315" i="3" l="1"/>
  <c r="X1315" i="3" l="1"/>
  <c r="Y1315" i="3" l="1"/>
  <c r="Z1315" i="3" l="1"/>
  <c r="AD1357" i="38" l="1"/>
  <c r="AA1315" i="3"/>
  <c r="AC1315" i="3" l="1"/>
  <c r="H1357" i="38"/>
  <c r="AE1357" i="38" s="1"/>
  <c r="AB1315" i="3"/>
  <c r="AI1357" i="38" l="1"/>
  <c r="AH1315" i="3" s="1"/>
  <c r="H1315" i="3"/>
  <c r="AD1315" i="3"/>
  <c r="C1316" i="3"/>
  <c r="D1316" i="3" l="1"/>
  <c r="E1316" i="3" l="1"/>
  <c r="F1316" i="3" l="1"/>
  <c r="I1316" i="3" l="1"/>
  <c r="AJ1358" i="38"/>
  <c r="AI1316" i="3" s="1"/>
  <c r="G1316" i="3"/>
  <c r="AJ1316" i="3" l="1"/>
  <c r="J1316" i="3"/>
  <c r="AK1316" i="3" l="1"/>
  <c r="K1316" i="3"/>
  <c r="L1316" i="3" l="1"/>
  <c r="M1316" i="3" l="1"/>
  <c r="N1316" i="3" l="1"/>
  <c r="AH1358" i="38" l="1"/>
  <c r="AG1316" i="3" s="1"/>
  <c r="AG1358" i="38"/>
  <c r="AF1316" i="3" s="1"/>
  <c r="O1316" i="3"/>
  <c r="P1316" i="3" l="1"/>
  <c r="Q1316" i="3" l="1"/>
  <c r="R1316" i="3" l="1"/>
  <c r="S1316" i="3" l="1"/>
  <c r="T1316" i="3" l="1"/>
  <c r="U1316" i="3" l="1"/>
  <c r="V1316" i="3" l="1"/>
  <c r="W1316" i="3" l="1"/>
  <c r="X1316" i="3" l="1"/>
  <c r="Y1316" i="3" l="1"/>
  <c r="Z1316" i="3" l="1"/>
  <c r="AD1358" i="38" l="1"/>
  <c r="AA1316" i="3"/>
  <c r="AC1316" i="3" l="1"/>
  <c r="H1358" i="38"/>
  <c r="AE1358" i="38" s="1"/>
  <c r="AB1316" i="3"/>
  <c r="AI1358" i="38" l="1"/>
  <c r="AH1316" i="3" s="1"/>
  <c r="AD1316" i="3"/>
  <c r="H1316" i="3"/>
  <c r="C1317" i="3"/>
  <c r="D1317" i="3" l="1"/>
  <c r="E1317" i="3" l="1"/>
  <c r="F1317" i="3" l="1"/>
  <c r="I1317" i="3" l="1"/>
  <c r="AJ1359" i="38"/>
  <c r="AI1317" i="3" s="1"/>
  <c r="G1317" i="3"/>
  <c r="AJ1317" i="3" l="1"/>
  <c r="J1317" i="3"/>
  <c r="AK1317" i="3" l="1"/>
  <c r="K1317" i="3"/>
  <c r="L1317" i="3" l="1"/>
  <c r="M1317" i="3" l="1"/>
  <c r="N1317" i="3" l="1"/>
  <c r="AH1359" i="38" l="1"/>
  <c r="AG1317" i="3" s="1"/>
  <c r="AG1359" i="38"/>
  <c r="AF1317" i="3" s="1"/>
  <c r="O1317" i="3"/>
  <c r="P1317" i="3" l="1"/>
  <c r="Q1317" i="3" l="1"/>
  <c r="R1317" i="3" l="1"/>
  <c r="S1317" i="3" l="1"/>
  <c r="T1317" i="3" l="1"/>
  <c r="U1317" i="3" l="1"/>
  <c r="V1317" i="3" l="1"/>
  <c r="W1317" i="3" l="1"/>
  <c r="X1317" i="3" l="1"/>
  <c r="Y1317" i="3" l="1"/>
  <c r="Z1317" i="3" l="1"/>
  <c r="AD1359" i="38" l="1"/>
  <c r="AA1317" i="3"/>
  <c r="AC1317" i="3" l="1"/>
  <c r="H1359" i="38"/>
  <c r="AE1359" i="38" s="1"/>
  <c r="AB1317" i="3"/>
  <c r="AI1359" i="38" l="1"/>
  <c r="AH1317" i="3" s="1"/>
  <c r="AD1317" i="3"/>
  <c r="H1317" i="3"/>
  <c r="C1318" i="3"/>
  <c r="D1318" i="3" l="1"/>
  <c r="E1318" i="3" l="1"/>
  <c r="F1318" i="3" l="1"/>
  <c r="I1318" i="3" l="1"/>
  <c r="AJ1360" i="38"/>
  <c r="AI1318" i="3" s="1"/>
  <c r="G1318" i="3"/>
  <c r="AJ1318" i="3" l="1"/>
  <c r="J1318" i="3"/>
  <c r="AK1318" i="3" l="1"/>
  <c r="K1318" i="3"/>
  <c r="L1318" i="3" l="1"/>
  <c r="M1318" i="3" l="1"/>
  <c r="N1318" i="3" l="1"/>
  <c r="AH1360" i="38" l="1"/>
  <c r="AG1318" i="3" s="1"/>
  <c r="AG1360" i="38"/>
  <c r="AF1318" i="3" s="1"/>
  <c r="O1318" i="3"/>
  <c r="P1318" i="3" l="1"/>
  <c r="Q1318" i="3" l="1"/>
  <c r="R1318" i="3" l="1"/>
  <c r="S1318" i="3" l="1"/>
  <c r="T1318" i="3" l="1"/>
  <c r="U1318" i="3" l="1"/>
  <c r="V1318" i="3" l="1"/>
  <c r="W1318" i="3" l="1"/>
  <c r="X1318" i="3" l="1"/>
  <c r="Y1318" i="3" l="1"/>
  <c r="Z1318" i="3" l="1"/>
  <c r="AD1360" i="38" l="1"/>
  <c r="AA1318" i="3"/>
  <c r="AC1318" i="3" l="1"/>
  <c r="H1360" i="38"/>
  <c r="AE1360" i="38" s="1"/>
  <c r="AB1318" i="3"/>
  <c r="AI1360" i="38" l="1"/>
  <c r="AH1318" i="3" s="1"/>
  <c r="H1318" i="3"/>
  <c r="AD1318" i="3"/>
  <c r="C1319" i="3"/>
  <c r="D1319" i="3" l="1"/>
  <c r="E1319" i="3" l="1"/>
  <c r="F1319" i="3" l="1"/>
  <c r="I1319" i="3" l="1"/>
  <c r="AJ1361" i="38"/>
  <c r="AI1319" i="3" s="1"/>
  <c r="G1319" i="3"/>
  <c r="AJ1319" i="3" l="1"/>
  <c r="J1319" i="3"/>
  <c r="AK1319" i="3" l="1"/>
  <c r="K1319" i="3"/>
  <c r="L1319" i="3" l="1"/>
  <c r="M1319" i="3" l="1"/>
  <c r="N1319" i="3" l="1"/>
  <c r="AG1361" i="38" l="1"/>
  <c r="AF1319" i="3" s="1"/>
  <c r="AH1361" i="38"/>
  <c r="AG1319" i="3" s="1"/>
  <c r="O1319" i="3"/>
  <c r="P1319" i="3" l="1"/>
  <c r="Q1319" i="3" l="1"/>
  <c r="R1319" i="3" l="1"/>
  <c r="S1319" i="3" l="1"/>
  <c r="T1319" i="3" l="1"/>
  <c r="U1319" i="3" l="1"/>
  <c r="V1319" i="3" l="1"/>
  <c r="W1319" i="3" l="1"/>
  <c r="X1319" i="3" l="1"/>
  <c r="Y1319" i="3" l="1"/>
  <c r="Z1319" i="3" l="1"/>
  <c r="AD1361" i="38" l="1"/>
  <c r="AA1319" i="3"/>
  <c r="AC1319" i="3" l="1"/>
  <c r="H1361" i="38"/>
  <c r="AE1361" i="38" s="1"/>
  <c r="AB1319" i="3"/>
  <c r="AI1361" i="38" l="1"/>
  <c r="AH1319" i="3" s="1"/>
  <c r="H1319" i="3"/>
  <c r="AD1319" i="3"/>
  <c r="C1320" i="3"/>
  <c r="D1320" i="3" l="1"/>
  <c r="E1320" i="3" l="1"/>
  <c r="F1320" i="3" l="1"/>
  <c r="I1320" i="3" l="1"/>
  <c r="AJ1362" i="38"/>
  <c r="AI1320" i="3" s="1"/>
  <c r="G1320" i="3"/>
  <c r="AJ1320" i="3" l="1"/>
  <c r="J1320" i="3"/>
  <c r="AK1320" i="3" l="1"/>
  <c r="K1320" i="3"/>
  <c r="L1320" i="3" l="1"/>
  <c r="M1320" i="3" l="1"/>
  <c r="N1320" i="3" l="1"/>
  <c r="AH1362" i="38" l="1"/>
  <c r="AG1320" i="3" s="1"/>
  <c r="AG1362" i="38"/>
  <c r="AF1320" i="3" s="1"/>
  <c r="O1320" i="3"/>
  <c r="P1320" i="3" l="1"/>
  <c r="Q1320" i="3" l="1"/>
  <c r="R1320" i="3" l="1"/>
  <c r="S1320" i="3" l="1"/>
  <c r="T1320" i="3" l="1"/>
  <c r="U1320" i="3" l="1"/>
  <c r="V1320" i="3" l="1"/>
  <c r="W1320" i="3" l="1"/>
  <c r="X1320" i="3" l="1"/>
  <c r="Y1320" i="3" l="1"/>
  <c r="Z1320" i="3" l="1"/>
  <c r="AD1362" i="38" l="1"/>
  <c r="AA1320" i="3"/>
  <c r="AC1320" i="3" l="1"/>
  <c r="H1362" i="38"/>
  <c r="AE1362" i="38" s="1"/>
  <c r="AB1320" i="3"/>
  <c r="AI1362" i="38" l="1"/>
  <c r="AH1320" i="3" s="1"/>
  <c r="AD1320" i="3"/>
  <c r="H1320" i="3"/>
  <c r="C1321" i="3"/>
  <c r="D1321" i="3" l="1"/>
  <c r="E1321" i="3" l="1"/>
  <c r="F1321" i="3" l="1"/>
  <c r="I1321" i="3" l="1"/>
  <c r="AJ1363" i="38"/>
  <c r="AI1321" i="3" s="1"/>
  <c r="G1321" i="3"/>
  <c r="AJ1321" i="3" l="1"/>
  <c r="J1321" i="3"/>
  <c r="AK1321" i="3" l="1"/>
  <c r="K1321" i="3"/>
  <c r="L1321" i="3" l="1"/>
  <c r="M1321" i="3" l="1"/>
  <c r="N1321" i="3" l="1"/>
  <c r="AH1363" i="38" l="1"/>
  <c r="AG1321" i="3" s="1"/>
  <c r="AG1363" i="38"/>
  <c r="AF1321" i="3" s="1"/>
  <c r="O1321" i="3"/>
  <c r="P1321" i="3" l="1"/>
  <c r="Q1321" i="3" l="1"/>
  <c r="R1321" i="3" l="1"/>
  <c r="S1321" i="3" l="1"/>
  <c r="T1321" i="3" l="1"/>
  <c r="U1321" i="3" l="1"/>
  <c r="V1321" i="3" l="1"/>
  <c r="W1321" i="3" l="1"/>
  <c r="X1321" i="3" l="1"/>
  <c r="Y1321" i="3" l="1"/>
  <c r="Z1321" i="3" l="1"/>
  <c r="AD1363" i="38" l="1"/>
  <c r="AA1321" i="3"/>
  <c r="AC1321" i="3" l="1"/>
  <c r="H1363" i="38"/>
  <c r="AE1363" i="38" s="1"/>
  <c r="AB1321" i="3"/>
  <c r="AI1363" i="38" l="1"/>
  <c r="AH1321" i="3" s="1"/>
  <c r="AD1321" i="3"/>
  <c r="H1321" i="3"/>
  <c r="C1322" i="3"/>
  <c r="D1322" i="3" l="1"/>
  <c r="E1322" i="3" l="1"/>
  <c r="F1322" i="3" l="1"/>
  <c r="I1322" i="3" l="1"/>
  <c r="AJ1364" i="38"/>
  <c r="AI1322" i="3" s="1"/>
  <c r="G1322" i="3"/>
  <c r="AJ1322" i="3" l="1"/>
  <c r="J1322" i="3"/>
  <c r="AK1322" i="3" l="1"/>
  <c r="K1322" i="3"/>
  <c r="L1322" i="3" l="1"/>
  <c r="M1322" i="3" l="1"/>
  <c r="N1322" i="3" l="1"/>
  <c r="AG1364" i="38" l="1"/>
  <c r="AF1322" i="3" s="1"/>
  <c r="AH1364" i="38"/>
  <c r="AG1322" i="3" s="1"/>
  <c r="O1322" i="3"/>
  <c r="P1322" i="3" l="1"/>
  <c r="Q1322" i="3" l="1"/>
  <c r="R1322" i="3" l="1"/>
  <c r="S1322" i="3" l="1"/>
  <c r="T1322" i="3" l="1"/>
  <c r="U1322" i="3" l="1"/>
  <c r="V1322" i="3" l="1"/>
  <c r="W1322" i="3" l="1"/>
  <c r="X1322" i="3" l="1"/>
  <c r="Y1322" i="3" l="1"/>
  <c r="Z1322" i="3" l="1"/>
  <c r="AD1364" i="38" l="1"/>
  <c r="AA1322" i="3"/>
  <c r="AC1322" i="3" l="1"/>
  <c r="H1364" i="38"/>
  <c r="AE1364" i="38" s="1"/>
  <c r="AB1322" i="3"/>
  <c r="AI1364" i="38" l="1"/>
  <c r="AH1322" i="3" s="1"/>
  <c r="AD1322" i="3"/>
  <c r="H1322" i="3"/>
  <c r="C1323" i="3"/>
  <c r="D1323" i="3" l="1"/>
  <c r="E1323" i="3" l="1"/>
  <c r="F1323" i="3" l="1"/>
  <c r="I1323" i="3" l="1"/>
  <c r="AJ1365" i="38"/>
  <c r="AI1323" i="3" s="1"/>
  <c r="G1323" i="3"/>
  <c r="AJ1323" i="3" l="1"/>
  <c r="J1323" i="3"/>
  <c r="AK1323" i="3" l="1"/>
  <c r="K1323" i="3"/>
  <c r="L1323" i="3" l="1"/>
  <c r="M1323" i="3" l="1"/>
  <c r="N1323" i="3" l="1"/>
  <c r="AG1365" i="38" l="1"/>
  <c r="AF1323" i="3" s="1"/>
  <c r="AH1365" i="38"/>
  <c r="AG1323" i="3" s="1"/>
  <c r="O1323" i="3"/>
  <c r="P1323" i="3" l="1"/>
  <c r="Q1323" i="3" l="1"/>
  <c r="R1323" i="3" l="1"/>
  <c r="S1323" i="3" l="1"/>
  <c r="T1323" i="3" l="1"/>
  <c r="U1323" i="3" l="1"/>
  <c r="V1323" i="3" l="1"/>
  <c r="W1323" i="3" l="1"/>
  <c r="X1323" i="3" l="1"/>
  <c r="Y1323" i="3" l="1"/>
  <c r="Z1323" i="3" l="1"/>
  <c r="AD1365" i="38" l="1"/>
  <c r="AA1323" i="3"/>
  <c r="AC1323" i="3" l="1"/>
  <c r="H1365" i="38"/>
  <c r="AE1365" i="38" s="1"/>
  <c r="AB1323" i="3"/>
  <c r="AI1365" i="38" l="1"/>
  <c r="AH1323" i="3" s="1"/>
  <c r="AD1323" i="3"/>
  <c r="H1323" i="3"/>
  <c r="C1324" i="3"/>
  <c r="D1324" i="3" l="1"/>
  <c r="E1324" i="3" l="1"/>
  <c r="F1324" i="3" l="1"/>
  <c r="I1324" i="3" l="1"/>
  <c r="AJ1366" i="38"/>
  <c r="AI1324" i="3" s="1"/>
  <c r="G1324" i="3"/>
  <c r="AJ1324" i="3" l="1"/>
  <c r="J1324" i="3"/>
  <c r="AK1324" i="3" l="1"/>
  <c r="K1324" i="3"/>
  <c r="L1324" i="3" l="1"/>
  <c r="M1324" i="3" l="1"/>
  <c r="N1324" i="3" l="1"/>
  <c r="AH1366" i="38" l="1"/>
  <c r="AG1324" i="3" s="1"/>
  <c r="AG1366" i="38"/>
  <c r="AF1324" i="3" s="1"/>
  <c r="O1324" i="3"/>
  <c r="P1324" i="3" l="1"/>
  <c r="Q1324" i="3" l="1"/>
  <c r="R1324" i="3" l="1"/>
  <c r="S1324" i="3" l="1"/>
  <c r="T1324" i="3" l="1"/>
  <c r="U1324" i="3" l="1"/>
  <c r="V1324" i="3" l="1"/>
  <c r="W1324" i="3" l="1"/>
  <c r="X1324" i="3" l="1"/>
  <c r="Y1324" i="3" l="1"/>
  <c r="Z1324" i="3" l="1"/>
  <c r="AD1366" i="38" l="1"/>
  <c r="AA1324" i="3"/>
  <c r="AC1324" i="3" l="1"/>
  <c r="H1366" i="38"/>
  <c r="AE1366" i="38" s="1"/>
  <c r="AB1324" i="3"/>
  <c r="AI1366" i="38" l="1"/>
  <c r="AH1324" i="3" s="1"/>
  <c r="H1324" i="3"/>
  <c r="AD1324" i="3"/>
  <c r="C1325" i="3"/>
  <c r="D1325" i="3" l="1"/>
  <c r="E1325" i="3" l="1"/>
  <c r="F1325" i="3" l="1"/>
  <c r="I1325" i="3" l="1"/>
  <c r="AJ1367" i="38"/>
  <c r="AI1325" i="3" s="1"/>
  <c r="G1325" i="3"/>
  <c r="AJ1325" i="3" l="1"/>
  <c r="J1325" i="3"/>
  <c r="AK1325" i="3" l="1"/>
  <c r="K1325" i="3"/>
  <c r="L1325" i="3" l="1"/>
  <c r="M1325" i="3" l="1"/>
  <c r="N1325" i="3" l="1"/>
  <c r="AH1367" i="38" l="1"/>
  <c r="AG1325" i="3" s="1"/>
  <c r="AG1367" i="38"/>
  <c r="AF1325" i="3" s="1"/>
  <c r="O1325" i="3"/>
  <c r="P1325" i="3" l="1"/>
  <c r="Q1325" i="3" l="1"/>
  <c r="R1325" i="3" l="1"/>
  <c r="S1325" i="3" l="1"/>
  <c r="T1325" i="3" l="1"/>
  <c r="U1325" i="3" l="1"/>
  <c r="V1325" i="3" l="1"/>
  <c r="W1325" i="3" l="1"/>
  <c r="X1325" i="3" l="1"/>
  <c r="Y1325" i="3" l="1"/>
  <c r="Z1325" i="3" l="1"/>
  <c r="AD1367" i="38" l="1"/>
  <c r="AA1325" i="3"/>
  <c r="AC1325" i="3" l="1"/>
  <c r="H1367" i="38"/>
  <c r="AE1367" i="38" s="1"/>
  <c r="AB1325" i="3"/>
  <c r="AI1367" i="38" l="1"/>
  <c r="AH1325" i="3" s="1"/>
  <c r="AD1325" i="3"/>
  <c r="H1325" i="3"/>
  <c r="C1326" i="3"/>
  <c r="D1326" i="3" l="1"/>
  <c r="E1326" i="3" l="1"/>
  <c r="F1326" i="3" l="1"/>
  <c r="I1326" i="3" l="1"/>
  <c r="AJ1368" i="38"/>
  <c r="AI1326" i="3" s="1"/>
  <c r="G1326" i="3"/>
  <c r="AJ1326" i="3" l="1"/>
  <c r="J1326" i="3"/>
  <c r="AK1326" i="3" l="1"/>
  <c r="K1326" i="3"/>
  <c r="L1326" i="3" l="1"/>
  <c r="M1326" i="3" l="1"/>
  <c r="N1326" i="3" l="1"/>
  <c r="AH1368" i="38" l="1"/>
  <c r="AG1326" i="3" s="1"/>
  <c r="AG1368" i="38"/>
  <c r="AF1326" i="3" s="1"/>
  <c r="O1326" i="3"/>
  <c r="P1326" i="3" l="1"/>
  <c r="Q1326" i="3" l="1"/>
  <c r="R1326" i="3" l="1"/>
  <c r="S1326" i="3" l="1"/>
  <c r="T1326" i="3" l="1"/>
  <c r="U1326" i="3" l="1"/>
  <c r="V1326" i="3" l="1"/>
  <c r="W1326" i="3" l="1"/>
  <c r="X1326" i="3" l="1"/>
  <c r="Y1326" i="3" l="1"/>
  <c r="Z1326" i="3" l="1"/>
  <c r="AD1368" i="38" l="1"/>
  <c r="AA1326" i="3"/>
  <c r="AC1326" i="3" l="1"/>
  <c r="H1368" i="38"/>
  <c r="AE1368" i="38" s="1"/>
  <c r="AB1326" i="3"/>
  <c r="AI1368" i="38" l="1"/>
  <c r="AH1326" i="3" s="1"/>
  <c r="AD1326" i="3"/>
  <c r="H1326" i="3"/>
  <c r="C1327" i="3"/>
  <c r="D1327" i="3" l="1"/>
  <c r="E1327" i="3" l="1"/>
  <c r="F1327" i="3" l="1"/>
  <c r="I1327" i="3" l="1"/>
  <c r="AJ1369" i="38"/>
  <c r="AI1327" i="3" s="1"/>
  <c r="G1327" i="3"/>
  <c r="AJ1327" i="3" l="1"/>
  <c r="J1327" i="3"/>
  <c r="AK1327" i="3" l="1"/>
  <c r="K1327" i="3"/>
  <c r="L1327" i="3" l="1"/>
  <c r="M1327" i="3" l="1"/>
  <c r="N1327" i="3" l="1"/>
  <c r="AG1369" i="38" l="1"/>
  <c r="AF1327" i="3" s="1"/>
  <c r="AH1369" i="38"/>
  <c r="AG1327" i="3" s="1"/>
  <c r="O1327" i="3"/>
  <c r="P1327" i="3" l="1"/>
  <c r="Q1327" i="3" l="1"/>
  <c r="R1327" i="3" l="1"/>
  <c r="S1327" i="3" l="1"/>
  <c r="T1327" i="3" l="1"/>
  <c r="U1327" i="3" l="1"/>
  <c r="V1327" i="3" l="1"/>
  <c r="W1327" i="3" l="1"/>
  <c r="X1327" i="3" l="1"/>
  <c r="Y1327" i="3" l="1"/>
  <c r="Z1327" i="3" l="1"/>
  <c r="AD1369" i="38" l="1"/>
  <c r="AA1327" i="3"/>
  <c r="AC1327" i="3" l="1"/>
  <c r="H1369" i="38"/>
  <c r="AE1369" i="38" s="1"/>
  <c r="AB1327" i="3"/>
  <c r="AI1369" i="38" l="1"/>
  <c r="AH1327" i="3" s="1"/>
  <c r="AD1327" i="3"/>
  <c r="H1327" i="3"/>
  <c r="C1328" i="3"/>
  <c r="D1328" i="3" l="1"/>
  <c r="E1328" i="3" l="1"/>
  <c r="F1328" i="3" l="1"/>
  <c r="I1328" i="3" l="1"/>
  <c r="AJ1370" i="38"/>
  <c r="AI1328" i="3" s="1"/>
  <c r="G1328" i="3"/>
  <c r="AJ1328" i="3" l="1"/>
  <c r="J1328" i="3"/>
  <c r="AK1328" i="3" l="1"/>
  <c r="K1328" i="3"/>
  <c r="L1328" i="3" l="1"/>
  <c r="M1328" i="3" l="1"/>
  <c r="N1328" i="3" l="1"/>
  <c r="AH1370" i="38" l="1"/>
  <c r="AG1328" i="3" s="1"/>
  <c r="AG1370" i="38"/>
  <c r="AF1328" i="3" s="1"/>
  <c r="O1328" i="3"/>
  <c r="P1328" i="3" l="1"/>
  <c r="Q1328" i="3" l="1"/>
  <c r="R1328" i="3" l="1"/>
  <c r="S1328" i="3" l="1"/>
  <c r="T1328" i="3" l="1"/>
  <c r="U1328" i="3" l="1"/>
  <c r="V1328" i="3" l="1"/>
  <c r="W1328" i="3" l="1"/>
  <c r="X1328" i="3" l="1"/>
  <c r="Y1328" i="3" l="1"/>
  <c r="Z1328" i="3" l="1"/>
  <c r="AD1370" i="38" l="1"/>
  <c r="AA1328" i="3"/>
  <c r="AC1328" i="3" l="1"/>
  <c r="H1370" i="38"/>
  <c r="AE1370" i="38" s="1"/>
  <c r="AB1328" i="3"/>
  <c r="AI1370" i="38" l="1"/>
  <c r="AH1328" i="3" s="1"/>
  <c r="H1328" i="3"/>
  <c r="AD1328" i="3"/>
  <c r="C1329" i="3"/>
  <c r="D1329" i="3" l="1"/>
  <c r="E1329" i="3" l="1"/>
  <c r="F1329" i="3" l="1"/>
  <c r="I1329" i="3" l="1"/>
  <c r="AJ1371" i="38"/>
  <c r="AI1329" i="3" s="1"/>
  <c r="G1329" i="3"/>
  <c r="AJ1329" i="3" l="1"/>
  <c r="J1329" i="3"/>
  <c r="AK1329" i="3" l="1"/>
  <c r="K1329" i="3"/>
  <c r="L1329" i="3" l="1"/>
  <c r="M1329" i="3" l="1"/>
  <c r="N1329" i="3" l="1"/>
  <c r="AH1371" i="38" l="1"/>
  <c r="AG1329" i="3" s="1"/>
  <c r="AG1371" i="38"/>
  <c r="AF1329" i="3" s="1"/>
  <c r="O1329" i="3"/>
  <c r="P1329" i="3" l="1"/>
  <c r="Q1329" i="3" l="1"/>
  <c r="R1329" i="3" l="1"/>
  <c r="S1329" i="3" l="1"/>
  <c r="T1329" i="3" l="1"/>
  <c r="U1329" i="3" l="1"/>
  <c r="V1329" i="3" l="1"/>
  <c r="W1329" i="3" l="1"/>
  <c r="X1329" i="3" l="1"/>
  <c r="Y1329" i="3" l="1"/>
  <c r="Z1329" i="3" l="1"/>
  <c r="AD1371" i="38" l="1"/>
  <c r="AA1329" i="3"/>
  <c r="AC1329" i="3" l="1"/>
  <c r="H1371" i="38"/>
  <c r="AE1371" i="38" s="1"/>
  <c r="AB1329" i="3"/>
  <c r="AI1371" i="38" l="1"/>
  <c r="AH1329" i="3" s="1"/>
  <c r="H1329" i="3"/>
  <c r="AD1329" i="3"/>
  <c r="C1330" i="3"/>
  <c r="D1330" i="3" l="1"/>
  <c r="E1330" i="3" l="1"/>
  <c r="F1330" i="3" l="1"/>
  <c r="I1330" i="3" l="1"/>
  <c r="AJ1372" i="38"/>
  <c r="AI1330" i="3" s="1"/>
  <c r="G1330" i="3"/>
  <c r="AJ1330" i="3" l="1"/>
  <c r="J1330" i="3"/>
  <c r="AK1330" i="3" l="1"/>
  <c r="K1330" i="3"/>
  <c r="L1330" i="3" l="1"/>
  <c r="M1330" i="3" l="1"/>
  <c r="N1330" i="3" l="1"/>
  <c r="AH1372" i="38" l="1"/>
  <c r="AG1330" i="3" s="1"/>
  <c r="AG1372" i="38"/>
  <c r="AF1330" i="3" s="1"/>
  <c r="O1330" i="3"/>
  <c r="P1330" i="3" l="1"/>
  <c r="Q1330" i="3" l="1"/>
  <c r="R1330" i="3" l="1"/>
  <c r="S1330" i="3" l="1"/>
  <c r="T1330" i="3" l="1"/>
  <c r="U1330" i="3" l="1"/>
  <c r="V1330" i="3" l="1"/>
  <c r="W1330" i="3" l="1"/>
  <c r="X1330" i="3" l="1"/>
  <c r="Y1330" i="3" l="1"/>
  <c r="Z1330" i="3" l="1"/>
  <c r="AD1372" i="38" l="1"/>
  <c r="AA1330" i="3"/>
  <c r="AC1330" i="3" l="1"/>
  <c r="H1372" i="38"/>
  <c r="AE1372" i="38" s="1"/>
  <c r="AB1330" i="3"/>
  <c r="AI1372" i="38" l="1"/>
  <c r="AH1330" i="3" s="1"/>
  <c r="H1330" i="3"/>
  <c r="AD1330" i="3"/>
  <c r="C1331" i="3"/>
  <c r="D1331" i="3" l="1"/>
  <c r="E1331" i="3" l="1"/>
  <c r="F1331" i="3" l="1"/>
  <c r="I1331" i="3" l="1"/>
  <c r="AJ1373" i="38"/>
  <c r="AI1331" i="3" s="1"/>
  <c r="G1331" i="3"/>
  <c r="AJ1331" i="3" l="1"/>
  <c r="J1331" i="3"/>
  <c r="AK1331" i="3" l="1"/>
  <c r="K1331" i="3"/>
  <c r="L1331" i="3" l="1"/>
  <c r="M1331" i="3" l="1"/>
  <c r="N1331" i="3" l="1"/>
  <c r="AG1373" i="38" l="1"/>
  <c r="AF1331" i="3" s="1"/>
  <c r="AH1373" i="38"/>
  <c r="AG1331" i="3" s="1"/>
  <c r="O1331" i="3"/>
  <c r="P1331" i="3" l="1"/>
  <c r="Q1331" i="3" l="1"/>
  <c r="R1331" i="3" l="1"/>
  <c r="S1331" i="3" l="1"/>
  <c r="T1331" i="3" l="1"/>
  <c r="U1331" i="3" l="1"/>
  <c r="V1331" i="3" l="1"/>
  <c r="W1331" i="3" l="1"/>
  <c r="X1331" i="3" l="1"/>
  <c r="Y1331" i="3" l="1"/>
  <c r="Z1331" i="3" l="1"/>
  <c r="AD1373" i="38" l="1"/>
  <c r="AA1331" i="3"/>
  <c r="AC1331" i="3" l="1"/>
  <c r="H1373" i="38"/>
  <c r="AE1373" i="38" s="1"/>
  <c r="AB1331" i="3"/>
  <c r="AI1373" i="38" l="1"/>
  <c r="AH1331" i="3" s="1"/>
  <c r="AD1331" i="3"/>
  <c r="H1331" i="3"/>
  <c r="C1332" i="3"/>
  <c r="D1332" i="3" l="1"/>
  <c r="E1332" i="3" l="1"/>
  <c r="F1332" i="3" l="1"/>
  <c r="I1332" i="3" l="1"/>
  <c r="AJ1374" i="38"/>
  <c r="AI1332" i="3" s="1"/>
  <c r="G1332" i="3"/>
  <c r="AJ1332" i="3" l="1"/>
  <c r="J1332" i="3"/>
  <c r="AK1332" i="3" l="1"/>
  <c r="K1332" i="3"/>
  <c r="L1332" i="3" l="1"/>
  <c r="M1332" i="3" l="1"/>
  <c r="N1332" i="3" l="1"/>
  <c r="AH1374" i="38" l="1"/>
  <c r="AG1332" i="3" s="1"/>
  <c r="AG1374" i="38"/>
  <c r="AF1332" i="3" s="1"/>
  <c r="O1332" i="3"/>
  <c r="P1332" i="3" l="1"/>
  <c r="Q1332" i="3" l="1"/>
  <c r="R1332" i="3" l="1"/>
  <c r="S1332" i="3" l="1"/>
  <c r="T1332" i="3" l="1"/>
  <c r="U1332" i="3" l="1"/>
  <c r="V1332" i="3" l="1"/>
  <c r="W1332" i="3" l="1"/>
  <c r="X1332" i="3" l="1"/>
  <c r="Y1332" i="3" l="1"/>
  <c r="Z1332" i="3" l="1"/>
  <c r="AD1374" i="38" l="1"/>
  <c r="AA1332" i="3"/>
  <c r="AC1332" i="3" l="1"/>
  <c r="H1374" i="38"/>
  <c r="AE1374" i="38" s="1"/>
  <c r="AB1332" i="3"/>
  <c r="AI1374" i="38" l="1"/>
  <c r="AH1332" i="3" s="1"/>
  <c r="H1332" i="3"/>
  <c r="AD1332" i="3"/>
  <c r="C1333" i="3"/>
  <c r="D1333" i="3" l="1"/>
  <c r="E1333" i="3" l="1"/>
  <c r="F1333" i="3" l="1"/>
  <c r="I1333" i="3" l="1"/>
  <c r="AJ1375" i="38"/>
  <c r="AI1333" i="3" s="1"/>
  <c r="G1333" i="3"/>
  <c r="AJ1333" i="3" l="1"/>
  <c r="J1333" i="3"/>
  <c r="AK1333" i="3" l="1"/>
  <c r="K1333" i="3"/>
  <c r="L1333" i="3" l="1"/>
  <c r="M1333" i="3" l="1"/>
  <c r="N1333" i="3" l="1"/>
  <c r="AH1375" i="38" l="1"/>
  <c r="AG1333" i="3" s="1"/>
  <c r="AG1375" i="38"/>
  <c r="AF1333" i="3" s="1"/>
  <c r="O1333" i="3"/>
  <c r="P1333" i="3" l="1"/>
  <c r="Q1333" i="3" l="1"/>
  <c r="R1333" i="3" l="1"/>
  <c r="S1333" i="3" l="1"/>
  <c r="T1333" i="3" l="1"/>
  <c r="U1333" i="3" l="1"/>
  <c r="V1333" i="3" l="1"/>
  <c r="W1333" i="3" l="1"/>
  <c r="X1333" i="3" l="1"/>
  <c r="Y1333" i="3" l="1"/>
  <c r="Z1333" i="3" l="1"/>
  <c r="AD1375" i="38" l="1"/>
  <c r="AA1333" i="3"/>
  <c r="AC1333" i="3" l="1"/>
  <c r="H1375" i="38"/>
  <c r="AE1375" i="38" s="1"/>
  <c r="AB1333" i="3"/>
  <c r="AI1375" i="38" l="1"/>
  <c r="AH1333" i="3" s="1"/>
  <c r="H1333" i="3"/>
  <c r="AD1333" i="3"/>
  <c r="C1334" i="3"/>
  <c r="D1334" i="3" l="1"/>
  <c r="E1334" i="3" l="1"/>
  <c r="F1334" i="3" l="1"/>
  <c r="I1334" i="3" l="1"/>
  <c r="AJ1376" i="38"/>
  <c r="AI1334" i="3" s="1"/>
  <c r="G1334" i="3"/>
  <c r="AJ1334" i="3" l="1"/>
  <c r="J1334" i="3"/>
  <c r="AK1334" i="3" l="1"/>
  <c r="K1334" i="3"/>
  <c r="L1334" i="3" l="1"/>
  <c r="M1334" i="3" l="1"/>
  <c r="N1334" i="3" l="1"/>
  <c r="AH1376" i="38" l="1"/>
  <c r="AG1334" i="3" s="1"/>
  <c r="AG1376" i="38"/>
  <c r="AF1334" i="3" s="1"/>
  <c r="O1334" i="3"/>
  <c r="P1334" i="3" l="1"/>
  <c r="Q1334" i="3" l="1"/>
  <c r="R1334" i="3" l="1"/>
  <c r="S1334" i="3" l="1"/>
  <c r="T1334" i="3" l="1"/>
  <c r="U1334" i="3" l="1"/>
  <c r="V1334" i="3" l="1"/>
  <c r="W1334" i="3" l="1"/>
  <c r="X1334" i="3" l="1"/>
  <c r="Y1334" i="3" l="1"/>
  <c r="Z1334" i="3" l="1"/>
  <c r="AD1376" i="38" l="1"/>
  <c r="AA1334" i="3"/>
  <c r="AC1334" i="3" l="1"/>
  <c r="H1376" i="38"/>
  <c r="AE1376" i="38" s="1"/>
  <c r="AB1334" i="3"/>
  <c r="AI1376" i="38" l="1"/>
  <c r="AH1334" i="3" s="1"/>
  <c r="AD1334" i="3"/>
  <c r="H1334" i="3"/>
  <c r="C1335" i="3"/>
  <c r="D1335" i="3" l="1"/>
  <c r="E1335" i="3" l="1"/>
  <c r="F1335" i="3" l="1"/>
  <c r="I1335" i="3" l="1"/>
  <c r="AJ1377" i="38"/>
  <c r="AI1335" i="3" s="1"/>
  <c r="G1335" i="3"/>
  <c r="AJ1335" i="3" l="1"/>
  <c r="J1335" i="3"/>
  <c r="AK1335" i="3" l="1"/>
  <c r="K1335" i="3"/>
  <c r="L1335" i="3" l="1"/>
  <c r="M1335" i="3" l="1"/>
  <c r="N1335" i="3" l="1"/>
  <c r="AG1377" i="38" l="1"/>
  <c r="AF1335" i="3" s="1"/>
  <c r="AH1377" i="38"/>
  <c r="AG1335" i="3" s="1"/>
  <c r="O1335" i="3"/>
  <c r="P1335" i="3" l="1"/>
  <c r="Q1335" i="3" l="1"/>
  <c r="R1335" i="3" l="1"/>
  <c r="S1335" i="3" l="1"/>
  <c r="T1335" i="3" l="1"/>
  <c r="U1335" i="3" l="1"/>
  <c r="V1335" i="3" l="1"/>
  <c r="W1335" i="3" l="1"/>
  <c r="X1335" i="3" l="1"/>
  <c r="Y1335" i="3" l="1"/>
  <c r="Z1335" i="3" l="1"/>
  <c r="AD1377" i="38" l="1"/>
  <c r="AA1335" i="3"/>
  <c r="AC1335" i="3" l="1"/>
  <c r="H1377" i="38"/>
  <c r="AE1377" i="38" s="1"/>
  <c r="AB1335" i="3"/>
  <c r="AI1377" i="38" l="1"/>
  <c r="AH1335" i="3" s="1"/>
  <c r="AD1335" i="3"/>
  <c r="H1335" i="3"/>
  <c r="C1336" i="3"/>
  <c r="D1336" i="3" l="1"/>
  <c r="E1336" i="3" l="1"/>
  <c r="F1336" i="3" l="1"/>
  <c r="I1336" i="3" l="1"/>
  <c r="AJ1378" i="38"/>
  <c r="AI1336" i="3" s="1"/>
  <c r="G1336" i="3"/>
  <c r="AJ1336" i="3" l="1"/>
  <c r="J1336" i="3"/>
  <c r="AK1336" i="3" l="1"/>
  <c r="K1336" i="3"/>
  <c r="L1336" i="3" l="1"/>
  <c r="M1336" i="3" l="1"/>
  <c r="N1336" i="3" l="1"/>
  <c r="AH1378" i="38" l="1"/>
  <c r="AG1336" i="3" s="1"/>
  <c r="AG1378" i="38"/>
  <c r="AF1336" i="3" s="1"/>
  <c r="O1336" i="3"/>
  <c r="P1336" i="3" l="1"/>
  <c r="Q1336" i="3" l="1"/>
  <c r="R1336" i="3" l="1"/>
  <c r="S1336" i="3" l="1"/>
  <c r="T1336" i="3" l="1"/>
  <c r="U1336" i="3" l="1"/>
  <c r="V1336" i="3" l="1"/>
  <c r="W1336" i="3" l="1"/>
  <c r="X1336" i="3" l="1"/>
  <c r="Y1336" i="3" l="1"/>
  <c r="Z1336" i="3" l="1"/>
  <c r="AD1378" i="38" l="1"/>
  <c r="AA1336" i="3"/>
  <c r="AC1336" i="3" l="1"/>
  <c r="H1378" i="38"/>
  <c r="AE1378" i="38" s="1"/>
  <c r="AB1336" i="3"/>
  <c r="AI1378" i="38" l="1"/>
  <c r="AH1336" i="3" s="1"/>
  <c r="H1336" i="3"/>
  <c r="AD1336" i="3"/>
  <c r="C1337" i="3"/>
  <c r="D1337" i="3" l="1"/>
  <c r="E1337" i="3" l="1"/>
  <c r="F1337" i="3" l="1"/>
  <c r="I1337" i="3" l="1"/>
  <c r="AJ1379" i="38"/>
  <c r="AI1337" i="3" s="1"/>
  <c r="G1337" i="3"/>
  <c r="AJ1337" i="3" l="1"/>
  <c r="J1337" i="3"/>
  <c r="AK1337" i="3" l="1"/>
  <c r="K1337" i="3"/>
  <c r="L1337" i="3" l="1"/>
  <c r="M1337" i="3" l="1"/>
  <c r="N1337" i="3" l="1"/>
  <c r="AH1379" i="38" l="1"/>
  <c r="AG1337" i="3" s="1"/>
  <c r="AG1379" i="38"/>
  <c r="AF1337" i="3" s="1"/>
  <c r="O1337" i="3"/>
  <c r="P1337" i="3" l="1"/>
  <c r="Q1337" i="3" l="1"/>
  <c r="R1337" i="3" l="1"/>
  <c r="S1337" i="3" l="1"/>
  <c r="T1337" i="3" l="1"/>
  <c r="U1337" i="3" l="1"/>
  <c r="V1337" i="3" l="1"/>
  <c r="W1337" i="3" l="1"/>
  <c r="X1337" i="3" l="1"/>
  <c r="Y1337" i="3" l="1"/>
  <c r="Z1337" i="3" l="1"/>
  <c r="AD1379" i="38" l="1"/>
  <c r="AA1337" i="3"/>
  <c r="AC1337" i="3" l="1"/>
  <c r="H1379" i="38"/>
  <c r="AE1379" i="38" s="1"/>
  <c r="AB1337" i="3"/>
  <c r="AI1379" i="38" l="1"/>
  <c r="AH1337" i="3" s="1"/>
  <c r="H1337" i="3"/>
  <c r="AD1337" i="3"/>
  <c r="C1338" i="3"/>
  <c r="D1338" i="3" l="1"/>
  <c r="E1338" i="3" l="1"/>
  <c r="F1338" i="3" l="1"/>
  <c r="I1338" i="3" l="1"/>
  <c r="AJ1380" i="38"/>
  <c r="AI1338" i="3" s="1"/>
  <c r="G1338" i="3"/>
  <c r="AJ1338" i="3" l="1"/>
  <c r="J1338" i="3"/>
  <c r="AK1338" i="3" l="1"/>
  <c r="K1338" i="3"/>
  <c r="L1338" i="3" l="1"/>
  <c r="M1338" i="3" l="1"/>
  <c r="N1338" i="3" l="1"/>
  <c r="AH1380" i="38" l="1"/>
  <c r="AG1338" i="3" s="1"/>
  <c r="AG1380" i="38"/>
  <c r="AF1338" i="3" s="1"/>
  <c r="O1338" i="3"/>
  <c r="P1338" i="3" l="1"/>
  <c r="Q1338" i="3" l="1"/>
  <c r="R1338" i="3" l="1"/>
  <c r="S1338" i="3" l="1"/>
  <c r="T1338" i="3" l="1"/>
  <c r="U1338" i="3" l="1"/>
  <c r="V1338" i="3" l="1"/>
  <c r="W1338" i="3" l="1"/>
  <c r="X1338" i="3" l="1"/>
  <c r="Y1338" i="3" l="1"/>
  <c r="Z1338" i="3" l="1"/>
  <c r="AD1380" i="38" l="1"/>
  <c r="AA1338" i="3"/>
  <c r="AC1338" i="3" l="1"/>
  <c r="H1380" i="38"/>
  <c r="AE1380" i="38" s="1"/>
  <c r="AB1338" i="3"/>
  <c r="AI1380" i="38" l="1"/>
  <c r="AH1338" i="3" s="1"/>
  <c r="H1338" i="3"/>
  <c r="AD1338" i="3"/>
  <c r="C1339" i="3"/>
  <c r="D1339" i="3" l="1"/>
  <c r="E1339" i="3" l="1"/>
  <c r="F1339" i="3" l="1"/>
  <c r="I1339" i="3" l="1"/>
  <c r="AJ1381" i="38"/>
  <c r="AI1339" i="3" s="1"/>
  <c r="G1339" i="3"/>
  <c r="AJ1339" i="3" l="1"/>
  <c r="J1339" i="3"/>
  <c r="AK1339" i="3" l="1"/>
  <c r="K1339" i="3"/>
  <c r="L1339" i="3" l="1"/>
  <c r="M1339" i="3" l="1"/>
  <c r="N1339" i="3" l="1"/>
  <c r="AG1381" i="38" l="1"/>
  <c r="AF1339" i="3" s="1"/>
  <c r="AH1381" i="38"/>
  <c r="AG1339" i="3" s="1"/>
  <c r="O1339" i="3"/>
  <c r="P1339" i="3" l="1"/>
  <c r="Q1339" i="3" l="1"/>
  <c r="R1339" i="3" l="1"/>
  <c r="S1339" i="3" l="1"/>
  <c r="T1339" i="3" l="1"/>
  <c r="U1339" i="3" l="1"/>
  <c r="V1339" i="3" l="1"/>
  <c r="W1339" i="3" l="1"/>
  <c r="X1339" i="3" l="1"/>
  <c r="Y1339" i="3" l="1"/>
  <c r="Z1339" i="3" l="1"/>
  <c r="AD1381" i="38" l="1"/>
  <c r="AA1339" i="3"/>
  <c r="AC1339" i="3" l="1"/>
  <c r="H1381" i="38"/>
  <c r="AE1381" i="38" s="1"/>
  <c r="AB1339" i="3"/>
  <c r="AI1381" i="38" l="1"/>
  <c r="AH1339" i="3" s="1"/>
  <c r="AD1339" i="3"/>
  <c r="H1339" i="3"/>
  <c r="C1340" i="3"/>
  <c r="D1340" i="3" l="1"/>
  <c r="E1340" i="3" l="1"/>
  <c r="F1340" i="3" l="1"/>
  <c r="I1340" i="3" l="1"/>
  <c r="AJ1382" i="38"/>
  <c r="AI1340" i="3" s="1"/>
  <c r="G1340" i="3"/>
  <c r="AJ1340" i="3" l="1"/>
  <c r="J1340" i="3"/>
  <c r="AK1340" i="3" l="1"/>
  <c r="K1340" i="3"/>
  <c r="L1340" i="3" l="1"/>
  <c r="M1340" i="3" l="1"/>
  <c r="N1340" i="3" l="1"/>
  <c r="AH1382" i="38" l="1"/>
  <c r="AG1340" i="3" s="1"/>
  <c r="AG1382" i="38"/>
  <c r="AF1340" i="3" s="1"/>
  <c r="O1340" i="3"/>
  <c r="P1340" i="3" l="1"/>
  <c r="Q1340" i="3" l="1"/>
  <c r="R1340" i="3" l="1"/>
  <c r="S1340" i="3" l="1"/>
  <c r="T1340" i="3" l="1"/>
  <c r="U1340" i="3" l="1"/>
  <c r="V1340" i="3" l="1"/>
  <c r="W1340" i="3" l="1"/>
  <c r="X1340" i="3" l="1"/>
  <c r="Y1340" i="3" l="1"/>
  <c r="Z1340" i="3" l="1"/>
  <c r="AD1382" i="38" l="1"/>
  <c r="AA1340" i="3"/>
  <c r="AC1340" i="3" l="1"/>
  <c r="H1382" i="38"/>
  <c r="AE1382" i="38" s="1"/>
  <c r="AB1340" i="3"/>
  <c r="AI1382" i="38" l="1"/>
  <c r="AH1340" i="3" s="1"/>
  <c r="AD1340" i="3"/>
  <c r="H1340" i="3"/>
  <c r="C1341" i="3"/>
  <c r="D1341" i="3" l="1"/>
  <c r="E1341" i="3" l="1"/>
  <c r="F1341" i="3" l="1"/>
  <c r="I1341" i="3" l="1"/>
  <c r="AJ1383" i="38"/>
  <c r="AI1341" i="3" s="1"/>
  <c r="G1341" i="3"/>
  <c r="AJ1341" i="3" l="1"/>
  <c r="J1341" i="3"/>
  <c r="AK1341" i="3" l="1"/>
  <c r="K1341" i="3"/>
  <c r="L1341" i="3" l="1"/>
  <c r="M1341" i="3" l="1"/>
  <c r="N1341" i="3" l="1"/>
  <c r="AH1383" i="38" l="1"/>
  <c r="AG1341" i="3" s="1"/>
  <c r="AG1383" i="38"/>
  <c r="AF1341" i="3" s="1"/>
  <c r="O1341" i="3"/>
  <c r="P1341" i="3" l="1"/>
  <c r="Q1341" i="3" l="1"/>
  <c r="R1341" i="3" l="1"/>
  <c r="S1341" i="3" l="1"/>
  <c r="T1341" i="3" l="1"/>
  <c r="U1341" i="3" l="1"/>
  <c r="V1341" i="3" l="1"/>
  <c r="W1341" i="3" l="1"/>
  <c r="X1341" i="3" l="1"/>
  <c r="Y1341" i="3" l="1"/>
  <c r="Z1341" i="3" l="1"/>
  <c r="AD1383" i="38" l="1"/>
  <c r="AA1341" i="3"/>
  <c r="AC1341" i="3" l="1"/>
  <c r="H1383" i="38"/>
  <c r="AE1383" i="38" s="1"/>
  <c r="AB1341" i="3"/>
  <c r="AI1383" i="38" l="1"/>
  <c r="AH1341" i="3" s="1"/>
  <c r="H1341" i="3"/>
  <c r="AD1341" i="3"/>
  <c r="C1342" i="3"/>
  <c r="D1342" i="3" l="1"/>
  <c r="E1342" i="3" l="1"/>
  <c r="F1342" i="3" l="1"/>
  <c r="I1342" i="3" l="1"/>
  <c r="AJ1384" i="38"/>
  <c r="AI1342" i="3" s="1"/>
  <c r="G1342" i="3"/>
  <c r="AJ1342" i="3" l="1"/>
  <c r="J1342" i="3"/>
  <c r="AK1342" i="3" l="1"/>
  <c r="K1342" i="3"/>
  <c r="L1342" i="3" l="1"/>
  <c r="M1342" i="3" l="1"/>
  <c r="N1342" i="3" l="1"/>
  <c r="AH1384" i="38" l="1"/>
  <c r="AG1342" i="3" s="1"/>
  <c r="AG1384" i="38"/>
  <c r="AF1342" i="3" s="1"/>
  <c r="O1342" i="3"/>
  <c r="P1342" i="3" l="1"/>
  <c r="Q1342" i="3" l="1"/>
  <c r="R1342" i="3" l="1"/>
  <c r="S1342" i="3" l="1"/>
  <c r="T1342" i="3" l="1"/>
  <c r="U1342" i="3" l="1"/>
  <c r="V1342" i="3" l="1"/>
  <c r="W1342" i="3" l="1"/>
  <c r="X1342" i="3" l="1"/>
  <c r="Y1342" i="3" l="1"/>
  <c r="Z1342" i="3" l="1"/>
  <c r="AD1384" i="38" l="1"/>
  <c r="AA1342" i="3"/>
  <c r="AC1342" i="3" l="1"/>
  <c r="H1384" i="38"/>
  <c r="AE1384" i="38" s="1"/>
  <c r="AB1342" i="3"/>
  <c r="AI1384" i="38" l="1"/>
  <c r="AH1342" i="3" s="1"/>
  <c r="H1342" i="3"/>
  <c r="AD1342" i="3"/>
  <c r="C1343" i="3"/>
  <c r="D1343" i="3" l="1"/>
  <c r="E1343" i="3" l="1"/>
  <c r="F1343" i="3" l="1"/>
  <c r="I1343" i="3" l="1"/>
  <c r="AJ1385" i="38"/>
  <c r="AI1343" i="3" s="1"/>
  <c r="G1343" i="3"/>
  <c r="AJ1343" i="3" l="1"/>
  <c r="J1343" i="3"/>
  <c r="AK1343" i="3" l="1"/>
  <c r="K1343" i="3"/>
  <c r="L1343" i="3" l="1"/>
  <c r="M1343" i="3" l="1"/>
  <c r="N1343" i="3" l="1"/>
  <c r="AG1385" i="38" l="1"/>
  <c r="AF1343" i="3" s="1"/>
  <c r="AH1385" i="38"/>
  <c r="AG1343" i="3" s="1"/>
  <c r="O1343" i="3"/>
  <c r="P1343" i="3" l="1"/>
  <c r="Q1343" i="3" l="1"/>
  <c r="R1343" i="3" l="1"/>
  <c r="S1343" i="3" l="1"/>
  <c r="T1343" i="3" l="1"/>
  <c r="U1343" i="3" l="1"/>
  <c r="V1343" i="3" l="1"/>
  <c r="W1343" i="3" l="1"/>
  <c r="X1343" i="3" l="1"/>
  <c r="Y1343" i="3" l="1"/>
  <c r="Z1343" i="3" l="1"/>
  <c r="AD1385" i="38" l="1"/>
  <c r="AA1343" i="3"/>
  <c r="AC1343" i="3" l="1"/>
  <c r="H1385" i="38"/>
  <c r="AE1385" i="38" s="1"/>
  <c r="AB1343" i="3"/>
  <c r="AI1385" i="38" l="1"/>
  <c r="AH1343" i="3" s="1"/>
  <c r="H1343" i="3"/>
  <c r="AD1343" i="3"/>
  <c r="C1344" i="3"/>
  <c r="D1344" i="3" l="1"/>
  <c r="E1344" i="3" l="1"/>
  <c r="F1344" i="3" l="1"/>
  <c r="I1344" i="3" l="1"/>
  <c r="AJ1386" i="38"/>
  <c r="AI1344" i="3" s="1"/>
  <c r="G1344" i="3"/>
  <c r="AJ1344" i="3" l="1"/>
  <c r="J1344" i="3"/>
  <c r="AK1344" i="3" l="1"/>
  <c r="K1344" i="3"/>
  <c r="L1344" i="3" l="1"/>
  <c r="M1344" i="3" l="1"/>
  <c r="N1344" i="3" l="1"/>
  <c r="AH1386" i="38" l="1"/>
  <c r="AG1344" i="3" s="1"/>
  <c r="AG1386" i="38"/>
  <c r="AF1344" i="3" s="1"/>
  <c r="O1344" i="3"/>
  <c r="P1344" i="3" l="1"/>
  <c r="Q1344" i="3" l="1"/>
  <c r="R1344" i="3" l="1"/>
  <c r="S1344" i="3" l="1"/>
  <c r="T1344" i="3" l="1"/>
  <c r="U1344" i="3" l="1"/>
  <c r="V1344" i="3" l="1"/>
  <c r="W1344" i="3" l="1"/>
  <c r="X1344" i="3" l="1"/>
  <c r="Y1344" i="3" l="1"/>
  <c r="Z1344" i="3" l="1"/>
  <c r="AD1386" i="38" l="1"/>
  <c r="AA1344" i="3"/>
  <c r="AC1344" i="3" l="1"/>
  <c r="H1386" i="38"/>
  <c r="AE1386" i="38" s="1"/>
  <c r="AB1344" i="3"/>
  <c r="AI1386" i="38" l="1"/>
  <c r="AH1344" i="3" s="1"/>
  <c r="AD1344" i="3"/>
  <c r="H1344" i="3"/>
  <c r="C1345" i="3"/>
  <c r="D1345" i="3" l="1"/>
  <c r="E1345" i="3" l="1"/>
  <c r="F1345" i="3" l="1"/>
  <c r="I1345" i="3" l="1"/>
  <c r="AJ1387" i="38"/>
  <c r="AI1345" i="3" s="1"/>
  <c r="G1345" i="3"/>
  <c r="AJ1345" i="3" l="1"/>
  <c r="J1345" i="3"/>
  <c r="AK1345" i="3" l="1"/>
  <c r="K1345" i="3"/>
  <c r="L1345" i="3" l="1"/>
  <c r="M1345" i="3" l="1"/>
  <c r="N1345" i="3" l="1"/>
  <c r="AH1387" i="38" l="1"/>
  <c r="AG1345" i="3" s="1"/>
  <c r="AG1387" i="38"/>
  <c r="AF1345" i="3" s="1"/>
  <c r="O1345" i="3"/>
  <c r="P1345" i="3" l="1"/>
  <c r="Q1345" i="3" l="1"/>
  <c r="R1345" i="3" l="1"/>
  <c r="S1345" i="3" l="1"/>
  <c r="T1345" i="3" l="1"/>
  <c r="U1345" i="3" l="1"/>
  <c r="V1345" i="3" l="1"/>
  <c r="W1345" i="3" l="1"/>
  <c r="X1345" i="3" l="1"/>
  <c r="Y1345" i="3" l="1"/>
  <c r="Z1345" i="3" l="1"/>
  <c r="AD1387" i="38" l="1"/>
  <c r="AA1345" i="3"/>
  <c r="AC1345" i="3" l="1"/>
  <c r="H1387" i="38"/>
  <c r="AE1387" i="38" s="1"/>
  <c r="AB1345" i="3"/>
  <c r="AI1387" i="38" l="1"/>
  <c r="AH1345" i="3" s="1"/>
  <c r="H1345" i="3"/>
  <c r="AD1345" i="3"/>
  <c r="C1346" i="3"/>
  <c r="D1346" i="3" l="1"/>
  <c r="E1346" i="3" l="1"/>
  <c r="F1346" i="3" l="1"/>
  <c r="I1346" i="3" l="1"/>
  <c r="AJ1388" i="38"/>
  <c r="AI1346" i="3" s="1"/>
  <c r="G1346" i="3"/>
  <c r="AJ1346" i="3" l="1"/>
  <c r="J1346" i="3"/>
  <c r="AK1346" i="3" l="1"/>
  <c r="K1346" i="3"/>
  <c r="L1346" i="3" l="1"/>
  <c r="M1346" i="3" l="1"/>
  <c r="N1346" i="3" l="1"/>
  <c r="AH1388" i="38" l="1"/>
  <c r="AG1346" i="3" s="1"/>
  <c r="AG1388" i="38"/>
  <c r="AF1346" i="3" s="1"/>
  <c r="O1346" i="3"/>
  <c r="P1346" i="3" l="1"/>
  <c r="Q1346" i="3" l="1"/>
  <c r="R1346" i="3" l="1"/>
  <c r="S1346" i="3" l="1"/>
  <c r="T1346" i="3" l="1"/>
  <c r="U1346" i="3" l="1"/>
  <c r="V1346" i="3" l="1"/>
  <c r="W1346" i="3" l="1"/>
  <c r="X1346" i="3" l="1"/>
  <c r="Y1346" i="3" l="1"/>
  <c r="Z1346" i="3" l="1"/>
  <c r="AD1388" i="38" l="1"/>
  <c r="AA1346" i="3"/>
  <c r="AC1346" i="3" l="1"/>
  <c r="H1388" i="38"/>
  <c r="AE1388" i="38" s="1"/>
  <c r="AB1346" i="3"/>
  <c r="AI1388" i="38" l="1"/>
  <c r="AH1346" i="3" s="1"/>
  <c r="AD1346" i="3"/>
  <c r="H1346" i="3"/>
  <c r="C1347" i="3"/>
  <c r="D1347" i="3" l="1"/>
  <c r="E1347" i="3" l="1"/>
  <c r="F1347" i="3" l="1"/>
  <c r="I1347" i="3" l="1"/>
  <c r="AJ1389" i="38"/>
  <c r="AI1347" i="3" s="1"/>
  <c r="G1347" i="3"/>
  <c r="AJ1347" i="3" l="1"/>
  <c r="J1347" i="3"/>
  <c r="AK1347" i="3" l="1"/>
  <c r="K1347" i="3"/>
  <c r="L1347" i="3" l="1"/>
  <c r="M1347" i="3" l="1"/>
  <c r="N1347" i="3" l="1"/>
  <c r="AG1389" i="38" l="1"/>
  <c r="AF1347" i="3" s="1"/>
  <c r="AH1389" i="38"/>
  <c r="AG1347" i="3" s="1"/>
  <c r="O1347" i="3"/>
  <c r="P1347" i="3" l="1"/>
  <c r="Q1347" i="3" l="1"/>
  <c r="R1347" i="3" l="1"/>
  <c r="S1347" i="3" l="1"/>
  <c r="T1347" i="3" l="1"/>
  <c r="U1347" i="3" l="1"/>
  <c r="V1347" i="3" l="1"/>
  <c r="W1347" i="3" l="1"/>
  <c r="X1347" i="3" l="1"/>
  <c r="Y1347" i="3" l="1"/>
  <c r="Z1347" i="3" l="1"/>
  <c r="AD1389" i="38" l="1"/>
  <c r="AA1347" i="3"/>
  <c r="AC1347" i="3" l="1"/>
  <c r="H1389" i="38"/>
  <c r="AE1389" i="38" s="1"/>
  <c r="AB1347" i="3"/>
  <c r="AI1389" i="38" l="1"/>
  <c r="AH1347" i="3" s="1"/>
  <c r="AD1347" i="3"/>
  <c r="H1347" i="3"/>
  <c r="C1348" i="3"/>
  <c r="D1348" i="3" l="1"/>
  <c r="E1348" i="3" l="1"/>
  <c r="F1348" i="3" l="1"/>
  <c r="I1348" i="3" l="1"/>
  <c r="AJ1390" i="38"/>
  <c r="AI1348" i="3" s="1"/>
  <c r="G1348" i="3"/>
  <c r="AJ1348" i="3" l="1"/>
  <c r="J1348" i="3"/>
  <c r="AK1348" i="3" l="1"/>
  <c r="K1348" i="3"/>
  <c r="L1348" i="3" l="1"/>
  <c r="M1348" i="3" l="1"/>
  <c r="N1348" i="3" l="1"/>
  <c r="AH1390" i="38" l="1"/>
  <c r="AG1348" i="3" s="1"/>
  <c r="AG1390" i="38"/>
  <c r="AF1348" i="3" s="1"/>
  <c r="O1348" i="3"/>
  <c r="P1348" i="3" l="1"/>
  <c r="Q1348" i="3" l="1"/>
  <c r="R1348" i="3" l="1"/>
  <c r="S1348" i="3" l="1"/>
  <c r="T1348" i="3" l="1"/>
  <c r="U1348" i="3" l="1"/>
  <c r="V1348" i="3" l="1"/>
  <c r="W1348" i="3" l="1"/>
  <c r="X1348" i="3" l="1"/>
  <c r="Y1348" i="3" l="1"/>
  <c r="Z1348" i="3" l="1"/>
  <c r="AD1390" i="38" l="1"/>
  <c r="AA1348" i="3"/>
  <c r="AC1348" i="3" l="1"/>
  <c r="H1390" i="38"/>
  <c r="AE1390" i="38" s="1"/>
  <c r="AB1348" i="3"/>
  <c r="AI1390" i="38" l="1"/>
  <c r="AH1348" i="3" s="1"/>
  <c r="AD1348" i="3"/>
  <c r="H1348" i="3"/>
  <c r="C1349" i="3"/>
  <c r="D1349" i="3" l="1"/>
  <c r="E1349" i="3" l="1"/>
  <c r="F1349" i="3" l="1"/>
  <c r="I1349" i="3" l="1"/>
  <c r="AJ1391" i="38"/>
  <c r="AI1349" i="3" s="1"/>
  <c r="G1349" i="3"/>
  <c r="AJ1349" i="3" l="1"/>
  <c r="J1349" i="3"/>
  <c r="AK1349" i="3" l="1"/>
  <c r="K1349" i="3"/>
  <c r="L1349" i="3" l="1"/>
  <c r="M1349" i="3" l="1"/>
  <c r="N1349" i="3" l="1"/>
  <c r="AH1391" i="38" l="1"/>
  <c r="AG1349" i="3" s="1"/>
  <c r="AG1391" i="38"/>
  <c r="AF1349" i="3" s="1"/>
  <c r="O1349" i="3"/>
  <c r="P1349" i="3" l="1"/>
  <c r="Q1349" i="3" l="1"/>
  <c r="R1349" i="3" l="1"/>
  <c r="S1349" i="3" l="1"/>
  <c r="T1349" i="3" l="1"/>
  <c r="U1349" i="3" l="1"/>
  <c r="V1349" i="3" l="1"/>
  <c r="W1349" i="3" l="1"/>
  <c r="X1349" i="3" l="1"/>
  <c r="Y1349" i="3" l="1"/>
  <c r="Z1349" i="3" l="1"/>
  <c r="AD1391" i="38" l="1"/>
  <c r="AA1349" i="3"/>
  <c r="AC1349" i="3" l="1"/>
  <c r="H1391" i="38"/>
  <c r="AE1391" i="38" s="1"/>
  <c r="AB1349" i="3"/>
  <c r="AI1391" i="38" l="1"/>
  <c r="AH1349" i="3" s="1"/>
  <c r="H1349" i="3"/>
  <c r="AD1349" i="3"/>
  <c r="C1350" i="3"/>
  <c r="D1350" i="3" l="1"/>
  <c r="E1350" i="3" l="1"/>
  <c r="F1350" i="3" l="1"/>
  <c r="I1350" i="3" l="1"/>
  <c r="AJ1392" i="38"/>
  <c r="AI1350" i="3" s="1"/>
  <c r="G1350" i="3"/>
  <c r="AJ1350" i="3" l="1"/>
  <c r="J1350" i="3"/>
  <c r="AK1350" i="3" l="1"/>
  <c r="K1350" i="3"/>
  <c r="L1350" i="3" l="1"/>
  <c r="M1350" i="3" l="1"/>
  <c r="N1350" i="3" l="1"/>
  <c r="AH1392" i="38" l="1"/>
  <c r="AG1350" i="3" s="1"/>
  <c r="AG1392" i="38"/>
  <c r="AF1350" i="3" s="1"/>
  <c r="O1350" i="3"/>
  <c r="P1350" i="3" l="1"/>
  <c r="Q1350" i="3" l="1"/>
  <c r="R1350" i="3" l="1"/>
  <c r="S1350" i="3" l="1"/>
  <c r="T1350" i="3" l="1"/>
  <c r="U1350" i="3" l="1"/>
  <c r="V1350" i="3" l="1"/>
  <c r="W1350" i="3" l="1"/>
  <c r="X1350" i="3" l="1"/>
  <c r="Y1350" i="3" l="1"/>
  <c r="Z1350" i="3" l="1"/>
  <c r="AD1392" i="38" l="1"/>
  <c r="AA1350" i="3"/>
  <c r="AC1350" i="3" l="1"/>
  <c r="H1392" i="38"/>
  <c r="AE1392" i="38" s="1"/>
  <c r="AB1350" i="3"/>
  <c r="AI1392" i="38" l="1"/>
  <c r="AH1350" i="3" s="1"/>
  <c r="AD1350" i="3"/>
  <c r="H1350" i="3"/>
  <c r="C1351" i="3"/>
  <c r="D1351" i="3" l="1"/>
  <c r="E1351" i="3" l="1"/>
  <c r="F1351" i="3" l="1"/>
  <c r="I1351" i="3" l="1"/>
  <c r="AJ1393" i="38"/>
  <c r="AI1351" i="3" s="1"/>
  <c r="G1351" i="3"/>
  <c r="AJ1351" i="3" l="1"/>
  <c r="J1351" i="3"/>
  <c r="AK1351" i="3" l="1"/>
  <c r="K1351" i="3"/>
  <c r="L1351" i="3" l="1"/>
  <c r="M1351" i="3" l="1"/>
  <c r="N1351" i="3" l="1"/>
  <c r="AG1393" i="38" l="1"/>
  <c r="AF1351" i="3" s="1"/>
  <c r="AH1393" i="38"/>
  <c r="AG1351" i="3" s="1"/>
  <c r="O1351" i="3"/>
  <c r="P1351" i="3" l="1"/>
  <c r="Q1351" i="3" l="1"/>
  <c r="R1351" i="3" l="1"/>
  <c r="S1351" i="3" l="1"/>
  <c r="T1351" i="3" l="1"/>
  <c r="U1351" i="3" l="1"/>
  <c r="V1351" i="3" l="1"/>
  <c r="W1351" i="3" l="1"/>
  <c r="X1351" i="3" l="1"/>
  <c r="Y1351" i="3" l="1"/>
  <c r="Z1351" i="3" l="1"/>
  <c r="AD1393" i="38" l="1"/>
  <c r="AA1351" i="3"/>
  <c r="AC1351" i="3" l="1"/>
  <c r="H1393" i="38"/>
  <c r="AE1393" i="38" s="1"/>
  <c r="AB1351" i="3"/>
  <c r="AI1393" i="38" l="1"/>
  <c r="AH1351" i="3" s="1"/>
  <c r="H1351" i="3"/>
  <c r="AD1351" i="3"/>
  <c r="C1352" i="3"/>
  <c r="D1352" i="3" l="1"/>
  <c r="E1352" i="3" l="1"/>
  <c r="F1352" i="3" l="1"/>
  <c r="I1352" i="3" l="1"/>
  <c r="AJ1394" i="38"/>
  <c r="AI1352" i="3" s="1"/>
  <c r="G1352" i="3"/>
  <c r="AJ1352" i="3" l="1"/>
  <c r="J1352" i="3"/>
  <c r="AK1352" i="3" l="1"/>
  <c r="K1352" i="3"/>
  <c r="L1352" i="3" l="1"/>
  <c r="M1352" i="3" l="1"/>
  <c r="N1352" i="3" l="1"/>
  <c r="AH1394" i="38" l="1"/>
  <c r="AG1352" i="3" s="1"/>
  <c r="AG1394" i="38"/>
  <c r="AF1352" i="3" s="1"/>
  <c r="O1352" i="3"/>
  <c r="P1352" i="3" l="1"/>
  <c r="Q1352" i="3" l="1"/>
  <c r="R1352" i="3" l="1"/>
  <c r="S1352" i="3" l="1"/>
  <c r="T1352" i="3" l="1"/>
  <c r="U1352" i="3" l="1"/>
  <c r="V1352" i="3" l="1"/>
  <c r="W1352" i="3" l="1"/>
  <c r="X1352" i="3" l="1"/>
  <c r="Y1352" i="3" l="1"/>
  <c r="Z1352" i="3" l="1"/>
  <c r="AD1394" i="38" l="1"/>
  <c r="AA1352" i="3"/>
  <c r="AC1352" i="3" l="1"/>
  <c r="H1394" i="38"/>
  <c r="AE1394" i="38" s="1"/>
  <c r="AB1352" i="3"/>
  <c r="AI1394" i="38" l="1"/>
  <c r="AH1352" i="3" s="1"/>
  <c r="AD1352" i="3"/>
  <c r="H1352" i="3"/>
  <c r="C1353" i="3"/>
  <c r="D1353" i="3" l="1"/>
  <c r="E1353" i="3" l="1"/>
  <c r="F1353" i="3" l="1"/>
  <c r="I1353" i="3" l="1"/>
  <c r="AJ1395" i="38"/>
  <c r="AI1353" i="3" s="1"/>
  <c r="G1353" i="3"/>
  <c r="AJ1353" i="3" l="1"/>
  <c r="J1353" i="3"/>
  <c r="AK1353" i="3" l="1"/>
  <c r="K1353" i="3"/>
  <c r="L1353" i="3" l="1"/>
  <c r="M1353" i="3" l="1"/>
  <c r="N1353" i="3" l="1"/>
  <c r="AH1395" i="38" l="1"/>
  <c r="AG1353" i="3" s="1"/>
  <c r="AG1395" i="38"/>
  <c r="AF1353" i="3" s="1"/>
  <c r="O1353" i="3"/>
  <c r="P1353" i="3" l="1"/>
  <c r="Q1353" i="3" l="1"/>
  <c r="R1353" i="3" l="1"/>
  <c r="S1353" i="3" l="1"/>
  <c r="T1353" i="3" l="1"/>
  <c r="U1353" i="3" l="1"/>
  <c r="V1353" i="3" l="1"/>
  <c r="W1353" i="3" l="1"/>
  <c r="X1353" i="3" l="1"/>
  <c r="Y1353" i="3" l="1"/>
  <c r="Z1353" i="3" l="1"/>
  <c r="AD1395" i="38" l="1"/>
  <c r="AA1353" i="3"/>
  <c r="AC1353" i="3" l="1"/>
  <c r="H1395" i="38"/>
  <c r="AE1395" i="38" s="1"/>
  <c r="AB1353" i="3"/>
  <c r="AI1395" i="38" l="1"/>
  <c r="AH1353" i="3" s="1"/>
  <c r="AD1353" i="3"/>
  <c r="H1353" i="3"/>
  <c r="C1354" i="3"/>
  <c r="D1354" i="3" l="1"/>
  <c r="E1354" i="3" l="1"/>
  <c r="F1354" i="3" l="1"/>
  <c r="I1354" i="3" l="1"/>
  <c r="AJ1396" i="38"/>
  <c r="AI1354" i="3" s="1"/>
  <c r="G1354" i="3"/>
  <c r="AJ1354" i="3" l="1"/>
  <c r="J1354" i="3"/>
  <c r="AK1354" i="3" l="1"/>
  <c r="K1354" i="3"/>
  <c r="L1354" i="3" l="1"/>
  <c r="M1354" i="3" l="1"/>
  <c r="N1354" i="3" l="1"/>
  <c r="AH1396" i="38" l="1"/>
  <c r="AG1354" i="3" s="1"/>
  <c r="AG1396" i="38"/>
  <c r="AF1354" i="3" s="1"/>
  <c r="O1354" i="3"/>
  <c r="P1354" i="3" l="1"/>
  <c r="Q1354" i="3" l="1"/>
  <c r="R1354" i="3" l="1"/>
  <c r="S1354" i="3" l="1"/>
  <c r="T1354" i="3" l="1"/>
  <c r="U1354" i="3" l="1"/>
  <c r="V1354" i="3" l="1"/>
  <c r="W1354" i="3" l="1"/>
  <c r="X1354" i="3" l="1"/>
  <c r="Y1354" i="3" l="1"/>
  <c r="Z1354" i="3" l="1"/>
  <c r="AD1396" i="38" l="1"/>
  <c r="AA1354" i="3"/>
  <c r="AC1354" i="3" l="1"/>
  <c r="H1396" i="38"/>
  <c r="AE1396" i="38" s="1"/>
  <c r="AB1354" i="3"/>
  <c r="AI1396" i="38" l="1"/>
  <c r="AH1354" i="3" s="1"/>
  <c r="AD1354" i="3"/>
  <c r="H1354" i="3"/>
  <c r="C1355" i="3"/>
  <c r="D1355" i="3" l="1"/>
  <c r="E1355" i="3" l="1"/>
  <c r="F1355" i="3" l="1"/>
  <c r="I1355" i="3" l="1"/>
  <c r="AJ1397" i="38"/>
  <c r="AI1355" i="3" s="1"/>
  <c r="G1355" i="3"/>
  <c r="AJ1355" i="3" l="1"/>
  <c r="J1355" i="3"/>
  <c r="AK1355" i="3" l="1"/>
  <c r="K1355" i="3"/>
  <c r="L1355" i="3" l="1"/>
  <c r="M1355" i="3" l="1"/>
  <c r="N1355" i="3" l="1"/>
  <c r="AG1397" i="38" l="1"/>
  <c r="AF1355" i="3" s="1"/>
  <c r="AH1397" i="38"/>
  <c r="AG1355" i="3" s="1"/>
  <c r="O1355" i="3"/>
  <c r="P1355" i="3" l="1"/>
  <c r="Q1355" i="3" l="1"/>
  <c r="R1355" i="3" l="1"/>
  <c r="S1355" i="3" l="1"/>
  <c r="T1355" i="3" l="1"/>
  <c r="U1355" i="3" l="1"/>
  <c r="V1355" i="3" l="1"/>
  <c r="W1355" i="3" l="1"/>
  <c r="X1355" i="3" l="1"/>
  <c r="Y1355" i="3" l="1"/>
  <c r="Z1355" i="3" l="1"/>
  <c r="AD1397" i="38" l="1"/>
  <c r="AA1355" i="3"/>
  <c r="AC1355" i="3" l="1"/>
  <c r="H1397" i="38"/>
  <c r="AE1397" i="38" s="1"/>
  <c r="AB1355" i="3"/>
  <c r="AI1397" i="38" l="1"/>
  <c r="AH1355" i="3" s="1"/>
  <c r="H1355" i="3"/>
  <c r="AD1355" i="3"/>
  <c r="C1356" i="3"/>
  <c r="D1356" i="3" l="1"/>
  <c r="E1356" i="3" l="1"/>
  <c r="F1356" i="3" l="1"/>
  <c r="I1356" i="3" l="1"/>
  <c r="AJ1398" i="38"/>
  <c r="AI1356" i="3" s="1"/>
  <c r="G1356" i="3"/>
  <c r="AJ1356" i="3" l="1"/>
  <c r="J1356" i="3"/>
  <c r="AK1356" i="3" l="1"/>
  <c r="K1356" i="3"/>
  <c r="L1356" i="3" l="1"/>
  <c r="M1356" i="3" l="1"/>
  <c r="N1356" i="3" l="1"/>
  <c r="AH1398" i="38" l="1"/>
  <c r="AG1356" i="3" s="1"/>
  <c r="AG1398" i="38"/>
  <c r="AF1356" i="3" s="1"/>
  <c r="O1356" i="3"/>
  <c r="P1356" i="3" l="1"/>
  <c r="Q1356" i="3" l="1"/>
  <c r="R1356" i="3" l="1"/>
  <c r="S1356" i="3" l="1"/>
  <c r="T1356" i="3" l="1"/>
  <c r="U1356" i="3" l="1"/>
  <c r="V1356" i="3" l="1"/>
  <c r="W1356" i="3" l="1"/>
  <c r="X1356" i="3" l="1"/>
  <c r="Y1356" i="3" l="1"/>
  <c r="Z1356" i="3" l="1"/>
  <c r="AD1398" i="38" l="1"/>
  <c r="AA1356" i="3"/>
  <c r="AC1356" i="3" l="1"/>
  <c r="H1398" i="38"/>
  <c r="AE1398" i="38" s="1"/>
  <c r="AB1356" i="3"/>
  <c r="AI1398" i="38" l="1"/>
  <c r="AH1356" i="3" s="1"/>
  <c r="H1356" i="3"/>
  <c r="AD1356" i="3"/>
  <c r="C1357" i="3"/>
  <c r="D1357" i="3" l="1"/>
  <c r="E1357" i="3" l="1"/>
  <c r="F1357" i="3" l="1"/>
  <c r="I1357" i="3" l="1"/>
  <c r="AJ1399" i="38"/>
  <c r="AI1357" i="3" s="1"/>
  <c r="G1357" i="3"/>
  <c r="AJ1357" i="3" l="1"/>
  <c r="J1357" i="3"/>
  <c r="AK1357" i="3" l="1"/>
  <c r="K1357" i="3"/>
  <c r="L1357" i="3" l="1"/>
  <c r="M1357" i="3" l="1"/>
  <c r="N1357" i="3" l="1"/>
  <c r="AH1399" i="38" l="1"/>
  <c r="AG1357" i="3" s="1"/>
  <c r="AG1399" i="38"/>
  <c r="AF1357" i="3" s="1"/>
  <c r="O1357" i="3"/>
  <c r="P1357" i="3" l="1"/>
  <c r="Q1357" i="3" l="1"/>
  <c r="R1357" i="3" l="1"/>
  <c r="S1357" i="3" l="1"/>
  <c r="T1357" i="3" l="1"/>
  <c r="U1357" i="3" l="1"/>
  <c r="V1357" i="3" l="1"/>
  <c r="W1357" i="3" l="1"/>
  <c r="X1357" i="3" l="1"/>
  <c r="Y1357" i="3" l="1"/>
  <c r="Z1357" i="3" l="1"/>
  <c r="AD1399" i="38" l="1"/>
  <c r="AA1357" i="3"/>
  <c r="AC1357" i="3" l="1"/>
  <c r="H1399" i="38"/>
  <c r="AE1399" i="38" s="1"/>
  <c r="AB1357" i="3"/>
  <c r="AI1399" i="38" l="1"/>
  <c r="AH1357" i="3" s="1"/>
  <c r="AD1357" i="3"/>
  <c r="H1357" i="3"/>
  <c r="C1358" i="3"/>
  <c r="D1358" i="3" l="1"/>
  <c r="E1358" i="3" l="1"/>
  <c r="F1358" i="3" l="1"/>
  <c r="I1358" i="3" l="1"/>
  <c r="AJ1400" i="38"/>
  <c r="AI1358" i="3" s="1"/>
  <c r="G1358" i="3"/>
  <c r="AJ1358" i="3" l="1"/>
  <c r="J1358" i="3"/>
  <c r="AK1358" i="3" l="1"/>
  <c r="K1358" i="3"/>
  <c r="L1358" i="3" l="1"/>
  <c r="M1358" i="3" l="1"/>
  <c r="N1358" i="3" l="1"/>
  <c r="AG1400" i="38" l="1"/>
  <c r="AF1358" i="3" s="1"/>
  <c r="AH1400" i="38"/>
  <c r="AG1358" i="3" s="1"/>
  <c r="O1358" i="3"/>
  <c r="P1358" i="3" l="1"/>
  <c r="Q1358" i="3" l="1"/>
  <c r="R1358" i="3" l="1"/>
  <c r="S1358" i="3" l="1"/>
  <c r="T1358" i="3" l="1"/>
  <c r="U1358" i="3" l="1"/>
  <c r="V1358" i="3" l="1"/>
  <c r="W1358" i="3" l="1"/>
  <c r="X1358" i="3" l="1"/>
  <c r="Y1358" i="3" l="1"/>
  <c r="Z1358" i="3" l="1"/>
  <c r="AD1400" i="38" l="1"/>
  <c r="AA1358" i="3"/>
  <c r="AC1358" i="3" l="1"/>
  <c r="H1400" i="38"/>
  <c r="AE1400" i="38" s="1"/>
  <c r="AB1358" i="3"/>
  <c r="AI1400" i="38" l="1"/>
  <c r="AH1358" i="3" s="1"/>
  <c r="AD1358" i="3"/>
  <c r="H1358" i="3"/>
  <c r="C1359" i="3"/>
  <c r="D1359" i="3" l="1"/>
  <c r="E1359" i="3" l="1"/>
  <c r="F1359" i="3" l="1"/>
  <c r="I1359" i="3" l="1"/>
  <c r="AJ1401" i="38"/>
  <c r="AI1359" i="3" s="1"/>
  <c r="G1359" i="3"/>
  <c r="AJ1359" i="3" l="1"/>
  <c r="J1359" i="3"/>
  <c r="AK1359" i="3" l="1"/>
  <c r="K1359" i="3"/>
  <c r="L1359" i="3" l="1"/>
  <c r="M1359" i="3" l="1"/>
  <c r="N1359" i="3" l="1"/>
  <c r="AG1401" i="38" l="1"/>
  <c r="AF1359" i="3" s="1"/>
  <c r="AH1401" i="38"/>
  <c r="AG1359" i="3" s="1"/>
  <c r="O1359" i="3"/>
  <c r="P1359" i="3" l="1"/>
  <c r="Q1359" i="3" l="1"/>
  <c r="R1359" i="3" l="1"/>
  <c r="S1359" i="3" l="1"/>
  <c r="T1359" i="3" l="1"/>
  <c r="U1359" i="3" l="1"/>
  <c r="V1359" i="3" l="1"/>
  <c r="W1359" i="3" l="1"/>
  <c r="X1359" i="3" l="1"/>
  <c r="Y1359" i="3" l="1"/>
  <c r="Z1359" i="3" l="1"/>
  <c r="AD1401" i="38" l="1"/>
  <c r="AA1359" i="3"/>
  <c r="AC1359" i="3" l="1"/>
  <c r="H1401" i="38"/>
  <c r="AE1401" i="38" s="1"/>
  <c r="AB1359" i="3"/>
  <c r="AI1401" i="38" l="1"/>
  <c r="AH1359" i="3" s="1"/>
  <c r="H1359" i="3"/>
  <c r="AD1359" i="3"/>
  <c r="C1360" i="3"/>
  <c r="D1360" i="3" l="1"/>
  <c r="E1360" i="3" l="1"/>
  <c r="F1360" i="3" l="1"/>
  <c r="I1360" i="3" l="1"/>
  <c r="AJ1402" i="38"/>
  <c r="AI1360" i="3" s="1"/>
  <c r="G1360" i="3"/>
  <c r="AJ1360" i="3" l="1"/>
  <c r="J1360" i="3"/>
  <c r="AK1360" i="3" l="1"/>
  <c r="K1360" i="3"/>
  <c r="L1360" i="3" l="1"/>
  <c r="M1360" i="3" l="1"/>
  <c r="N1360" i="3" l="1"/>
  <c r="AH1402" i="38" l="1"/>
  <c r="AG1360" i="3" s="1"/>
  <c r="AG1402" i="38"/>
  <c r="AF1360" i="3" s="1"/>
  <c r="O1360" i="3"/>
  <c r="P1360" i="3" l="1"/>
  <c r="Q1360" i="3" l="1"/>
  <c r="R1360" i="3" l="1"/>
  <c r="S1360" i="3" l="1"/>
  <c r="T1360" i="3" l="1"/>
  <c r="U1360" i="3" l="1"/>
  <c r="V1360" i="3" l="1"/>
  <c r="W1360" i="3" l="1"/>
  <c r="X1360" i="3" l="1"/>
  <c r="Y1360" i="3" l="1"/>
  <c r="Z1360" i="3" l="1"/>
  <c r="AD1402" i="38" l="1"/>
  <c r="AA1360" i="3"/>
  <c r="AC1360" i="3" l="1"/>
  <c r="H1402" i="38"/>
  <c r="AE1402" i="38" s="1"/>
  <c r="AB1360" i="3"/>
  <c r="AI1402" i="38" l="1"/>
  <c r="AH1360" i="3" s="1"/>
  <c r="H1360" i="3"/>
  <c r="AD1360" i="3"/>
  <c r="C1361" i="3"/>
  <c r="D1361" i="3" l="1"/>
  <c r="E1361" i="3" l="1"/>
  <c r="F1361" i="3" l="1"/>
  <c r="I1361" i="3" l="1"/>
  <c r="AJ1403" i="38"/>
  <c r="AI1361" i="3" s="1"/>
  <c r="G1361" i="3"/>
  <c r="AJ1361" i="3" l="1"/>
  <c r="J1361" i="3"/>
  <c r="AK1361" i="3" l="1"/>
  <c r="K1361" i="3"/>
  <c r="L1361" i="3" l="1"/>
  <c r="M1361" i="3" l="1"/>
  <c r="N1361" i="3" l="1"/>
  <c r="AH1403" i="38" l="1"/>
  <c r="AG1361" i="3" s="1"/>
  <c r="AG1403" i="38"/>
  <c r="AF1361" i="3" s="1"/>
  <c r="O1361" i="3"/>
  <c r="P1361" i="3" l="1"/>
  <c r="Q1361" i="3" l="1"/>
  <c r="R1361" i="3" l="1"/>
  <c r="S1361" i="3" l="1"/>
  <c r="T1361" i="3" l="1"/>
  <c r="U1361" i="3" l="1"/>
  <c r="V1361" i="3" l="1"/>
  <c r="W1361" i="3" l="1"/>
  <c r="X1361" i="3" l="1"/>
  <c r="Y1361" i="3" l="1"/>
  <c r="Z1361" i="3" l="1"/>
  <c r="AD1403" i="38" l="1"/>
  <c r="AA1361" i="3"/>
  <c r="AC1361" i="3" l="1"/>
  <c r="H1403" i="38"/>
  <c r="AE1403" i="38" s="1"/>
  <c r="AB1361" i="3"/>
  <c r="AI1403" i="38" l="1"/>
  <c r="AH1361" i="3" s="1"/>
  <c r="H1361" i="3"/>
  <c r="AD1361" i="3"/>
  <c r="C1362" i="3"/>
  <c r="D1362" i="3" l="1"/>
  <c r="E1362" i="3" l="1"/>
  <c r="F1362" i="3" l="1"/>
  <c r="I1362" i="3" l="1"/>
  <c r="AJ1404" i="38"/>
  <c r="AI1362" i="3" s="1"/>
  <c r="G1362" i="3"/>
  <c r="AJ1362" i="3" l="1"/>
  <c r="J1362" i="3"/>
  <c r="AK1362" i="3" l="1"/>
  <c r="K1362" i="3"/>
  <c r="L1362" i="3" l="1"/>
  <c r="M1362" i="3" l="1"/>
  <c r="N1362" i="3" l="1"/>
  <c r="AH1404" i="38" l="1"/>
  <c r="AG1362" i="3" s="1"/>
  <c r="O1362" i="3"/>
  <c r="AG1404" i="38" l="1"/>
  <c r="AF1362" i="3" s="1"/>
  <c r="P1362" i="3"/>
  <c r="Q1362" i="3" l="1"/>
  <c r="R1362" i="3" l="1"/>
  <c r="S1362" i="3" l="1"/>
  <c r="T1362" i="3" l="1"/>
  <c r="U1362" i="3" l="1"/>
  <c r="V1362" i="3" l="1"/>
  <c r="W1362" i="3" l="1"/>
  <c r="X1362" i="3" l="1"/>
  <c r="Y1362" i="3" l="1"/>
  <c r="Z1362" i="3" l="1"/>
  <c r="AD1404" i="38" l="1"/>
  <c r="AA1362" i="3"/>
  <c r="AC1362" i="3" l="1"/>
  <c r="H1404" i="38"/>
  <c r="AE1404" i="38" s="1"/>
  <c r="AB1362" i="3"/>
  <c r="AI1404" i="38" l="1"/>
  <c r="AH1362" i="3" s="1"/>
  <c r="H1362" i="3"/>
  <c r="AD1362" i="3"/>
  <c r="C1363" i="3"/>
  <c r="D1363" i="3" l="1"/>
  <c r="E1363" i="3" l="1"/>
  <c r="F1363" i="3" l="1"/>
  <c r="I1363" i="3" l="1"/>
  <c r="AJ1405" i="38"/>
  <c r="AI1363" i="3" s="1"/>
  <c r="G1363" i="3"/>
  <c r="AJ1363" i="3" l="1"/>
  <c r="J1363" i="3"/>
  <c r="AK1363" i="3" l="1"/>
  <c r="K1363" i="3"/>
  <c r="L1363" i="3" l="1"/>
  <c r="M1363" i="3" l="1"/>
  <c r="N1363" i="3" l="1"/>
  <c r="AG1405" i="38" l="1"/>
  <c r="AF1363" i="3" s="1"/>
  <c r="AH1405" i="38"/>
  <c r="AG1363" i="3" s="1"/>
  <c r="O1363" i="3"/>
  <c r="P1363" i="3" l="1"/>
  <c r="Q1363" i="3" l="1"/>
  <c r="R1363" i="3" l="1"/>
  <c r="S1363" i="3" l="1"/>
  <c r="T1363" i="3" l="1"/>
  <c r="U1363" i="3" l="1"/>
  <c r="V1363" i="3" l="1"/>
  <c r="W1363" i="3" l="1"/>
  <c r="X1363" i="3" l="1"/>
  <c r="Y1363" i="3" l="1"/>
  <c r="Z1363" i="3" l="1"/>
  <c r="AD1405" i="38" l="1"/>
  <c r="AA1363" i="3"/>
  <c r="AC1363" i="3" l="1"/>
  <c r="H1405" i="38"/>
  <c r="AE1405" i="38" s="1"/>
  <c r="AB1363" i="3"/>
  <c r="AI1405" i="38" l="1"/>
  <c r="AH1363" i="3" s="1"/>
  <c r="AD1363" i="3"/>
  <c r="H1363" i="3"/>
  <c r="C1364" i="3"/>
  <c r="D1364" i="3" l="1"/>
  <c r="E1364" i="3" l="1"/>
  <c r="F1364" i="3" l="1"/>
  <c r="I1364" i="3" l="1"/>
  <c r="AJ1406" i="38"/>
  <c r="AI1364" i="3" s="1"/>
  <c r="G1364" i="3"/>
  <c r="AJ1364" i="3" l="1"/>
  <c r="J1364" i="3"/>
  <c r="AK1364" i="3" l="1"/>
  <c r="K1364" i="3"/>
  <c r="L1364" i="3" l="1"/>
  <c r="M1364" i="3" l="1"/>
  <c r="N1364" i="3" l="1"/>
  <c r="AH1406" i="38" l="1"/>
  <c r="AG1364" i="3" s="1"/>
  <c r="AG1406" i="38"/>
  <c r="AF1364" i="3" s="1"/>
  <c r="O1364" i="3"/>
  <c r="P1364" i="3" l="1"/>
  <c r="Q1364" i="3" l="1"/>
  <c r="R1364" i="3" l="1"/>
  <c r="S1364" i="3" l="1"/>
  <c r="T1364" i="3" l="1"/>
  <c r="U1364" i="3" l="1"/>
  <c r="V1364" i="3" l="1"/>
  <c r="W1364" i="3" l="1"/>
  <c r="X1364" i="3" l="1"/>
  <c r="Y1364" i="3" l="1"/>
  <c r="Z1364" i="3" l="1"/>
  <c r="AD1406" i="38" l="1"/>
  <c r="AA1364" i="3"/>
  <c r="AC1364" i="3" l="1"/>
  <c r="H1406" i="38"/>
  <c r="AE1406" i="38" s="1"/>
  <c r="AB1364" i="3"/>
  <c r="AI1406" i="38" l="1"/>
  <c r="AH1364" i="3" s="1"/>
  <c r="H1364" i="3"/>
  <c r="AD1364" i="3"/>
  <c r="C1365" i="3"/>
  <c r="D1365" i="3" l="1"/>
  <c r="E1365" i="3" l="1"/>
  <c r="F1365" i="3" l="1"/>
  <c r="I1365" i="3" l="1"/>
  <c r="AJ1407" i="38"/>
  <c r="AI1365" i="3" s="1"/>
  <c r="G1365" i="3"/>
  <c r="AJ1365" i="3" l="1"/>
  <c r="J1365" i="3"/>
  <c r="AK1365" i="3" l="1"/>
  <c r="K1365" i="3"/>
  <c r="L1365" i="3" l="1"/>
  <c r="M1365" i="3" l="1"/>
  <c r="N1365" i="3" l="1"/>
  <c r="AH1407" i="38" l="1"/>
  <c r="AG1365" i="3" s="1"/>
  <c r="AG1407" i="38"/>
  <c r="AF1365" i="3" s="1"/>
  <c r="O1365" i="3"/>
  <c r="P1365" i="3" l="1"/>
  <c r="Q1365" i="3" l="1"/>
  <c r="R1365" i="3" l="1"/>
  <c r="S1365" i="3" l="1"/>
  <c r="T1365" i="3" l="1"/>
  <c r="U1365" i="3" l="1"/>
  <c r="V1365" i="3" l="1"/>
  <c r="W1365" i="3" l="1"/>
  <c r="X1365" i="3" l="1"/>
  <c r="Y1365" i="3" l="1"/>
  <c r="Z1365" i="3" l="1"/>
  <c r="AD1407" i="38" l="1"/>
  <c r="AA1365" i="3"/>
  <c r="AC1365" i="3" l="1"/>
  <c r="H1407" i="38"/>
  <c r="AE1407" i="38" s="1"/>
  <c r="AB1365" i="3"/>
  <c r="AI1407" i="38" l="1"/>
  <c r="AH1365" i="3" s="1"/>
  <c r="AD1365" i="3"/>
  <c r="H1365" i="3"/>
  <c r="C1366" i="3"/>
  <c r="D1366" i="3" l="1"/>
  <c r="E1366" i="3" l="1"/>
  <c r="F1366" i="3" l="1"/>
  <c r="I1366" i="3" l="1"/>
  <c r="AJ1408" i="38"/>
  <c r="AI1366" i="3" s="1"/>
  <c r="G1366" i="3"/>
  <c r="AJ1366" i="3" l="1"/>
  <c r="J1366" i="3"/>
  <c r="AK1366" i="3" l="1"/>
  <c r="K1366" i="3"/>
  <c r="L1366" i="3" l="1"/>
  <c r="M1366" i="3" l="1"/>
  <c r="N1366" i="3" l="1"/>
  <c r="AH1408" i="38" l="1"/>
  <c r="AG1366" i="3" s="1"/>
  <c r="AG1408" i="38"/>
  <c r="AF1366" i="3" s="1"/>
  <c r="O1366" i="3"/>
  <c r="P1366" i="3" l="1"/>
  <c r="Q1366" i="3" l="1"/>
  <c r="R1366" i="3" l="1"/>
  <c r="S1366" i="3" l="1"/>
  <c r="T1366" i="3" l="1"/>
  <c r="U1366" i="3" l="1"/>
  <c r="V1366" i="3" l="1"/>
  <c r="W1366" i="3" l="1"/>
  <c r="X1366" i="3" l="1"/>
  <c r="Y1366" i="3" l="1"/>
  <c r="Z1366" i="3" l="1"/>
  <c r="AD1408" i="38" l="1"/>
  <c r="AA1366" i="3"/>
  <c r="AC1366" i="3" l="1"/>
  <c r="H1408" i="38"/>
  <c r="AE1408" i="38" s="1"/>
  <c r="AB1366" i="3"/>
  <c r="AI1408" i="38" l="1"/>
  <c r="AH1366" i="3" s="1"/>
  <c r="AD1366" i="3"/>
  <c r="H1366" i="3"/>
  <c r="C1367" i="3"/>
  <c r="D1367" i="3" l="1"/>
  <c r="E1367" i="3" l="1"/>
  <c r="F1367" i="3" l="1"/>
  <c r="I1367" i="3" l="1"/>
  <c r="AJ1409" i="38"/>
  <c r="AI1367" i="3" s="1"/>
  <c r="G1367" i="3"/>
  <c r="AJ1367" i="3" l="1"/>
  <c r="J1367" i="3"/>
  <c r="AK1367" i="3" l="1"/>
  <c r="K1367" i="3"/>
  <c r="L1367" i="3" l="1"/>
  <c r="M1367" i="3" l="1"/>
  <c r="N1367" i="3" l="1"/>
  <c r="AG1409" i="38" l="1"/>
  <c r="AF1367" i="3" s="1"/>
  <c r="AH1409" i="38"/>
  <c r="AG1367" i="3" s="1"/>
  <c r="O1367" i="3"/>
  <c r="P1367" i="3" l="1"/>
  <c r="Q1367" i="3" l="1"/>
  <c r="R1367" i="3" l="1"/>
  <c r="S1367" i="3" l="1"/>
  <c r="T1367" i="3" l="1"/>
  <c r="U1367" i="3" l="1"/>
  <c r="V1367" i="3" l="1"/>
  <c r="W1367" i="3" l="1"/>
  <c r="X1367" i="3" l="1"/>
  <c r="Y1367" i="3" l="1"/>
  <c r="Z1367" i="3" l="1"/>
  <c r="AD1409" i="38" l="1"/>
  <c r="AA1367" i="3"/>
  <c r="AC1367" i="3" l="1"/>
  <c r="H1409" i="38"/>
  <c r="AE1409" i="38" s="1"/>
  <c r="AB1367" i="3"/>
  <c r="AI1409" i="38" l="1"/>
  <c r="AH1367" i="3" s="1"/>
  <c r="AD1367" i="3"/>
  <c r="H1367" i="3"/>
  <c r="C1368" i="3"/>
  <c r="D1368" i="3" l="1"/>
  <c r="E1368" i="3" l="1"/>
  <c r="F1368" i="3" l="1"/>
  <c r="I1368" i="3" l="1"/>
  <c r="AJ1410" i="38"/>
  <c r="AI1368" i="3" s="1"/>
  <c r="G1368" i="3"/>
  <c r="AJ1368" i="3" l="1"/>
  <c r="J1368" i="3"/>
  <c r="AK1368" i="3" l="1"/>
  <c r="K1368" i="3"/>
  <c r="L1368" i="3" l="1"/>
  <c r="M1368" i="3" l="1"/>
  <c r="N1368" i="3" l="1"/>
  <c r="AH1410" i="38" l="1"/>
  <c r="AG1368" i="3" s="1"/>
  <c r="AG1410" i="38"/>
  <c r="AF1368" i="3" s="1"/>
  <c r="O1368" i="3"/>
  <c r="P1368" i="3" l="1"/>
  <c r="Q1368" i="3" l="1"/>
  <c r="R1368" i="3" l="1"/>
  <c r="S1368" i="3" l="1"/>
  <c r="T1368" i="3" l="1"/>
  <c r="U1368" i="3" l="1"/>
  <c r="V1368" i="3" l="1"/>
  <c r="W1368" i="3" l="1"/>
  <c r="X1368" i="3" l="1"/>
  <c r="Y1368" i="3" l="1"/>
  <c r="Z1368" i="3" l="1"/>
  <c r="AD1410" i="38" l="1"/>
  <c r="AA1368" i="3"/>
  <c r="AC1368" i="3" l="1"/>
  <c r="H1410" i="38"/>
  <c r="AE1410" i="38" s="1"/>
  <c r="AB1368" i="3"/>
  <c r="AI1410" i="38" l="1"/>
  <c r="AH1368" i="3" s="1"/>
  <c r="H1368" i="3"/>
  <c r="AD1368" i="3"/>
  <c r="C1369" i="3"/>
  <c r="D1369" i="3" l="1"/>
  <c r="E1369" i="3" l="1"/>
  <c r="F1369" i="3" l="1"/>
  <c r="I1369" i="3" l="1"/>
  <c r="AJ1411" i="38"/>
  <c r="AI1369" i="3" s="1"/>
  <c r="G1369" i="3"/>
  <c r="AJ1369" i="3" l="1"/>
  <c r="J1369" i="3"/>
  <c r="AK1369" i="3" l="1"/>
  <c r="K1369" i="3"/>
  <c r="L1369" i="3" l="1"/>
  <c r="M1369" i="3" l="1"/>
  <c r="N1369" i="3" l="1"/>
  <c r="AH1411" i="38" l="1"/>
  <c r="AG1369" i="3" s="1"/>
  <c r="AG1411" i="38"/>
  <c r="AF1369" i="3" s="1"/>
  <c r="O1369" i="3"/>
  <c r="P1369" i="3" l="1"/>
  <c r="Q1369" i="3" l="1"/>
  <c r="R1369" i="3" l="1"/>
  <c r="S1369" i="3" l="1"/>
  <c r="T1369" i="3" l="1"/>
  <c r="U1369" i="3" l="1"/>
  <c r="V1369" i="3" l="1"/>
  <c r="W1369" i="3" l="1"/>
  <c r="X1369" i="3" l="1"/>
  <c r="Y1369" i="3" l="1"/>
  <c r="Z1369" i="3" l="1"/>
  <c r="AD1411" i="38" l="1"/>
  <c r="AA1369" i="3"/>
  <c r="AC1369" i="3" l="1"/>
  <c r="H1411" i="38"/>
  <c r="AE1411" i="38" s="1"/>
  <c r="AB1369" i="3"/>
  <c r="AI1411" i="38" l="1"/>
  <c r="AH1369" i="3" s="1"/>
  <c r="AD1369" i="3"/>
  <c r="H1369" i="3"/>
  <c r="C1370" i="3"/>
  <c r="D1370" i="3" l="1"/>
  <c r="E1370" i="3" l="1"/>
  <c r="F1370" i="3" l="1"/>
  <c r="I1370" i="3" l="1"/>
  <c r="AJ1412" i="38"/>
  <c r="AI1370" i="3" s="1"/>
  <c r="G1370" i="3"/>
  <c r="AJ1370" i="3" l="1"/>
  <c r="J1370" i="3"/>
  <c r="AK1370" i="3" l="1"/>
  <c r="K1370" i="3"/>
  <c r="L1370" i="3" l="1"/>
  <c r="M1370" i="3" l="1"/>
  <c r="N1370" i="3" l="1"/>
  <c r="AG1412" i="38" l="1"/>
  <c r="AF1370" i="3" s="1"/>
  <c r="AH1412" i="38"/>
  <c r="AG1370" i="3" s="1"/>
  <c r="O1370" i="3"/>
  <c r="P1370" i="3" l="1"/>
  <c r="Q1370" i="3" l="1"/>
  <c r="R1370" i="3" l="1"/>
  <c r="S1370" i="3" l="1"/>
  <c r="T1370" i="3" l="1"/>
  <c r="U1370" i="3" l="1"/>
  <c r="V1370" i="3" l="1"/>
  <c r="W1370" i="3" l="1"/>
  <c r="X1370" i="3" l="1"/>
  <c r="Y1370" i="3" l="1"/>
  <c r="Z1370" i="3" l="1"/>
  <c r="AD1412" i="38" l="1"/>
  <c r="AA1370" i="3"/>
  <c r="AC1370" i="3" l="1"/>
  <c r="H1412" i="38"/>
  <c r="AE1412" i="38" s="1"/>
  <c r="AB1370" i="3"/>
  <c r="AI1412" i="38" l="1"/>
  <c r="AH1370" i="3" s="1"/>
  <c r="H1370" i="3"/>
  <c r="AD1370" i="3"/>
  <c r="C1371" i="3"/>
  <c r="D1371" i="3" l="1"/>
  <c r="E1371" i="3" l="1"/>
  <c r="F1371" i="3" l="1"/>
  <c r="I1371" i="3" l="1"/>
  <c r="AJ1413" i="38"/>
  <c r="AI1371" i="3" s="1"/>
  <c r="G1371" i="3"/>
  <c r="AJ1371" i="3" l="1"/>
  <c r="J1371" i="3"/>
  <c r="AK1371" i="3" l="1"/>
  <c r="K1371" i="3"/>
  <c r="L1371" i="3" l="1"/>
  <c r="M1371" i="3" l="1"/>
  <c r="N1371" i="3" l="1"/>
  <c r="AG1413" i="38" l="1"/>
  <c r="AF1371" i="3" s="1"/>
  <c r="AH1413" i="38"/>
  <c r="AG1371" i="3" s="1"/>
  <c r="O1371" i="3"/>
  <c r="P1371" i="3" l="1"/>
  <c r="Q1371" i="3" l="1"/>
  <c r="R1371" i="3" l="1"/>
  <c r="S1371" i="3" l="1"/>
  <c r="T1371" i="3" l="1"/>
  <c r="U1371" i="3" l="1"/>
  <c r="V1371" i="3" l="1"/>
  <c r="W1371" i="3" l="1"/>
  <c r="X1371" i="3" l="1"/>
  <c r="Y1371" i="3" l="1"/>
  <c r="Z1371" i="3" l="1"/>
  <c r="AD1413" i="38" l="1"/>
  <c r="AA1371" i="3"/>
  <c r="H1413" i="38" l="1"/>
  <c r="AE1413" i="38" s="1"/>
  <c r="AC1371" i="3"/>
  <c r="AB1371" i="3"/>
  <c r="AI1413" i="38" l="1"/>
  <c r="AH1371" i="3" s="1"/>
  <c r="AD1371" i="3"/>
  <c r="H1371" i="3"/>
  <c r="C1372" i="3"/>
  <c r="D1372" i="3" l="1"/>
  <c r="E1372" i="3" l="1"/>
  <c r="F1372" i="3" l="1"/>
  <c r="I1372" i="3" l="1"/>
  <c r="AJ1414" i="38"/>
  <c r="AI1372" i="3" s="1"/>
  <c r="G1372" i="3"/>
  <c r="AJ1372" i="3" l="1"/>
  <c r="J1372" i="3"/>
  <c r="AK1372" i="3" l="1"/>
  <c r="K1372" i="3"/>
  <c r="L1372" i="3" l="1"/>
  <c r="M1372" i="3" l="1"/>
  <c r="N1372" i="3" l="1"/>
  <c r="AH1414" i="38" l="1"/>
  <c r="AG1372" i="3" s="1"/>
  <c r="AG1414" i="38"/>
  <c r="AF1372" i="3" s="1"/>
  <c r="O1372" i="3"/>
  <c r="P1372" i="3" l="1"/>
  <c r="Q1372" i="3" l="1"/>
  <c r="R1372" i="3" l="1"/>
  <c r="S1372" i="3" l="1"/>
  <c r="T1372" i="3" l="1"/>
  <c r="U1372" i="3" l="1"/>
  <c r="V1372" i="3" l="1"/>
  <c r="W1372" i="3" l="1"/>
  <c r="X1372" i="3" l="1"/>
  <c r="Y1372" i="3" l="1"/>
  <c r="Z1372" i="3" l="1"/>
  <c r="AD1414" i="38" l="1"/>
  <c r="AA1372" i="3"/>
  <c r="AC1372" i="3" l="1"/>
  <c r="H1414" i="38"/>
  <c r="AE1414" i="38" s="1"/>
  <c r="AB1372" i="3"/>
  <c r="AI1414" i="38" l="1"/>
  <c r="AH1372" i="3" s="1"/>
  <c r="AD1372" i="3"/>
  <c r="H1372" i="3"/>
  <c r="C1373" i="3"/>
  <c r="D1373" i="3" l="1"/>
  <c r="E1373" i="3" l="1"/>
  <c r="F1373" i="3" l="1"/>
  <c r="I1373" i="3" l="1"/>
  <c r="AJ1415" i="38"/>
  <c r="AI1373" i="3" s="1"/>
  <c r="G1373" i="3"/>
  <c r="AJ1373" i="3" l="1"/>
  <c r="J1373" i="3"/>
  <c r="AK1373" i="3" l="1"/>
  <c r="K1373" i="3"/>
  <c r="L1373" i="3" l="1"/>
  <c r="M1373" i="3" l="1"/>
  <c r="N1373" i="3" l="1"/>
  <c r="AH1415" i="38" l="1"/>
  <c r="AG1373" i="3" s="1"/>
  <c r="AG1415" i="38"/>
  <c r="AF1373" i="3" s="1"/>
  <c r="O1373" i="3"/>
  <c r="P1373" i="3" l="1"/>
  <c r="Q1373" i="3" l="1"/>
  <c r="R1373" i="3" l="1"/>
  <c r="S1373" i="3" l="1"/>
  <c r="T1373" i="3" l="1"/>
  <c r="U1373" i="3" l="1"/>
  <c r="V1373" i="3" l="1"/>
  <c r="W1373" i="3" l="1"/>
  <c r="X1373" i="3" l="1"/>
  <c r="Y1373" i="3" l="1"/>
  <c r="Z1373" i="3" l="1"/>
  <c r="AD1415" i="38" l="1"/>
  <c r="AA1373" i="3"/>
  <c r="AC1373" i="3" l="1"/>
  <c r="H1415" i="38"/>
  <c r="AE1415" i="38" s="1"/>
  <c r="AB1373" i="3"/>
  <c r="AI1415" i="38" l="1"/>
  <c r="AH1373" i="3" s="1"/>
  <c r="AD1373" i="3"/>
  <c r="H1373" i="3"/>
  <c r="C1374" i="3"/>
  <c r="D1374" i="3" l="1"/>
  <c r="E1374" i="3" l="1"/>
  <c r="F1374" i="3" l="1"/>
  <c r="I1374" i="3" l="1"/>
  <c r="AJ1416" i="38"/>
  <c r="AI1374" i="3" s="1"/>
  <c r="G1374" i="3"/>
  <c r="AJ1374" i="3" l="1"/>
  <c r="J1374" i="3"/>
  <c r="AK1374" i="3" l="1"/>
  <c r="K1374" i="3"/>
  <c r="L1374" i="3" l="1"/>
  <c r="M1374" i="3" l="1"/>
  <c r="N1374" i="3" l="1"/>
  <c r="AH1416" i="38" l="1"/>
  <c r="AG1374" i="3" s="1"/>
  <c r="AG1416" i="38"/>
  <c r="AF1374" i="3" s="1"/>
  <c r="O1374" i="3"/>
  <c r="P1374" i="3" l="1"/>
  <c r="Q1374" i="3" l="1"/>
  <c r="R1374" i="3" l="1"/>
  <c r="S1374" i="3" l="1"/>
  <c r="T1374" i="3" l="1"/>
  <c r="U1374" i="3" l="1"/>
  <c r="V1374" i="3" l="1"/>
  <c r="W1374" i="3" l="1"/>
  <c r="X1374" i="3" l="1"/>
  <c r="Y1374" i="3" l="1"/>
  <c r="Z1374" i="3" l="1"/>
  <c r="AD1416" i="38" l="1"/>
  <c r="AA1374" i="3"/>
  <c r="AC1374" i="3" l="1"/>
  <c r="H1416" i="38"/>
  <c r="AE1416" i="38" s="1"/>
  <c r="AB1374" i="3"/>
  <c r="AI1416" i="38" l="1"/>
  <c r="AH1374" i="3" s="1"/>
  <c r="H1374" i="3"/>
  <c r="AD1374" i="3"/>
  <c r="C1375" i="3"/>
  <c r="D1375" i="3" l="1"/>
  <c r="E1375" i="3" l="1"/>
  <c r="F1375" i="3" l="1"/>
  <c r="I1375" i="3" l="1"/>
  <c r="AJ1417" i="38"/>
  <c r="AI1375" i="3" s="1"/>
  <c r="G1375" i="3"/>
  <c r="AJ1375" i="3" l="1"/>
  <c r="J1375" i="3"/>
  <c r="AK1375" i="3" l="1"/>
  <c r="K1375" i="3"/>
  <c r="L1375" i="3" l="1"/>
  <c r="M1375" i="3" l="1"/>
  <c r="N1375" i="3" l="1"/>
  <c r="AG1417" i="38" l="1"/>
  <c r="AF1375" i="3" s="1"/>
  <c r="AH1417" i="38"/>
  <c r="AG1375" i="3" s="1"/>
  <c r="O1375" i="3"/>
  <c r="P1375" i="3" l="1"/>
  <c r="Q1375" i="3" l="1"/>
  <c r="R1375" i="3" l="1"/>
  <c r="S1375" i="3" l="1"/>
  <c r="T1375" i="3" l="1"/>
  <c r="U1375" i="3" l="1"/>
  <c r="V1375" i="3" l="1"/>
  <c r="W1375" i="3" l="1"/>
  <c r="X1375" i="3" l="1"/>
  <c r="Y1375" i="3" l="1"/>
  <c r="Z1375" i="3" l="1"/>
  <c r="AD1417" i="38" l="1"/>
  <c r="AA1375" i="3"/>
  <c r="AC1375" i="3" l="1"/>
  <c r="H1417" i="38"/>
  <c r="AE1417" i="38" s="1"/>
  <c r="AB1375" i="3"/>
  <c r="AI1417" i="38" l="1"/>
  <c r="AH1375" i="3" s="1"/>
  <c r="H1375" i="3"/>
  <c r="AD1375" i="3"/>
  <c r="C1376" i="3"/>
  <c r="D1376" i="3" l="1"/>
  <c r="E1376" i="3" l="1"/>
  <c r="F1376" i="3" l="1"/>
  <c r="I1376" i="3" l="1"/>
  <c r="AJ1418" i="38"/>
  <c r="AI1376" i="3" s="1"/>
  <c r="G1376" i="3"/>
  <c r="AJ1376" i="3" l="1"/>
  <c r="J1376" i="3"/>
  <c r="AK1376" i="3" l="1"/>
  <c r="K1376" i="3"/>
  <c r="L1376" i="3" l="1"/>
  <c r="M1376" i="3" l="1"/>
  <c r="N1376" i="3" l="1"/>
  <c r="AH1418" i="38" l="1"/>
  <c r="AG1376" i="3" s="1"/>
  <c r="AG1418" i="38"/>
  <c r="AF1376" i="3" s="1"/>
  <c r="O1376" i="3"/>
  <c r="P1376" i="3" l="1"/>
  <c r="Q1376" i="3" l="1"/>
  <c r="R1376" i="3" l="1"/>
  <c r="S1376" i="3" l="1"/>
  <c r="T1376" i="3" l="1"/>
  <c r="U1376" i="3" l="1"/>
  <c r="V1376" i="3" l="1"/>
  <c r="W1376" i="3" l="1"/>
  <c r="X1376" i="3" l="1"/>
  <c r="Y1376" i="3" l="1"/>
  <c r="Z1376" i="3" l="1"/>
  <c r="AD1418" i="38" l="1"/>
  <c r="AA1376" i="3"/>
  <c r="AC1376" i="3" l="1"/>
  <c r="H1418" i="38"/>
  <c r="AE1418" i="38" s="1"/>
  <c r="AB1376" i="3"/>
  <c r="AI1418" i="38" l="1"/>
  <c r="AH1376" i="3" s="1"/>
  <c r="H1376" i="3"/>
  <c r="AD1376" i="3"/>
  <c r="C1377" i="3"/>
  <c r="D1377" i="3" l="1"/>
  <c r="E1377" i="3" l="1"/>
  <c r="F1377" i="3" l="1"/>
  <c r="I1377" i="3" l="1"/>
  <c r="AJ1419" i="38"/>
  <c r="AI1377" i="3" s="1"/>
  <c r="G1377" i="3"/>
  <c r="AJ1377" i="3" l="1"/>
  <c r="J1377" i="3"/>
  <c r="AK1377" i="3" l="1"/>
  <c r="K1377" i="3"/>
  <c r="L1377" i="3" l="1"/>
  <c r="M1377" i="3" l="1"/>
  <c r="N1377" i="3" l="1"/>
  <c r="AH1419" i="38" l="1"/>
  <c r="AG1377" i="3" s="1"/>
  <c r="AG1419" i="38"/>
  <c r="AF1377" i="3" s="1"/>
  <c r="O1377" i="3"/>
  <c r="P1377" i="3" l="1"/>
  <c r="Q1377" i="3" l="1"/>
  <c r="R1377" i="3" l="1"/>
  <c r="S1377" i="3" l="1"/>
  <c r="T1377" i="3" l="1"/>
  <c r="U1377" i="3" l="1"/>
  <c r="V1377" i="3" l="1"/>
  <c r="W1377" i="3" l="1"/>
  <c r="X1377" i="3" l="1"/>
  <c r="Y1377" i="3" l="1"/>
  <c r="Z1377" i="3" l="1"/>
  <c r="AD1419" i="38" l="1"/>
  <c r="AA1377" i="3"/>
  <c r="AC1377" i="3" l="1"/>
  <c r="H1419" i="38"/>
  <c r="AE1419" i="38" s="1"/>
  <c r="AB1377" i="3"/>
  <c r="AI1419" i="38" l="1"/>
  <c r="AH1377" i="3" s="1"/>
  <c r="AD1377" i="3"/>
  <c r="H1377" i="3"/>
  <c r="C1378" i="3"/>
  <c r="D1378" i="3" l="1"/>
  <c r="E1378" i="3" l="1"/>
  <c r="F1378" i="3" l="1"/>
  <c r="I1378" i="3" l="1"/>
  <c r="AJ1420" i="38"/>
  <c r="AI1378" i="3" s="1"/>
  <c r="G1378" i="3"/>
  <c r="AJ1378" i="3" l="1"/>
  <c r="J1378" i="3"/>
  <c r="AK1378" i="3" l="1"/>
  <c r="K1378" i="3"/>
  <c r="L1378" i="3" l="1"/>
  <c r="M1378" i="3" l="1"/>
  <c r="N1378" i="3" l="1"/>
  <c r="AH1420" i="38" l="1"/>
  <c r="AG1378" i="3" s="1"/>
  <c r="AG1420" i="38"/>
  <c r="AF1378" i="3" s="1"/>
  <c r="O1378" i="3"/>
  <c r="P1378" i="3" l="1"/>
  <c r="Q1378" i="3" l="1"/>
  <c r="R1378" i="3" l="1"/>
  <c r="S1378" i="3" l="1"/>
  <c r="T1378" i="3" l="1"/>
  <c r="U1378" i="3" l="1"/>
  <c r="V1378" i="3" l="1"/>
  <c r="W1378" i="3" l="1"/>
  <c r="X1378" i="3" l="1"/>
  <c r="Y1378" i="3" l="1"/>
  <c r="Z1378" i="3" l="1"/>
  <c r="AD1420" i="38" l="1"/>
  <c r="AA1378" i="3"/>
  <c r="AC1378" i="3" l="1"/>
  <c r="H1420" i="38"/>
  <c r="AE1420" i="38" s="1"/>
  <c r="AB1378" i="3"/>
  <c r="AI1420" i="38" l="1"/>
  <c r="AH1378" i="3" s="1"/>
  <c r="AD1378" i="3"/>
  <c r="H1378" i="3"/>
  <c r="C1379" i="3"/>
  <c r="D1379" i="3" l="1"/>
  <c r="E1379" i="3" l="1"/>
  <c r="F1379" i="3" l="1"/>
  <c r="I1379" i="3" l="1"/>
  <c r="AJ1421" i="38"/>
  <c r="AI1379" i="3" s="1"/>
  <c r="G1379" i="3"/>
  <c r="AJ1379" i="3" l="1"/>
  <c r="J1379" i="3"/>
  <c r="AK1379" i="3" l="1"/>
  <c r="K1379" i="3"/>
  <c r="L1379" i="3" l="1"/>
  <c r="M1379" i="3" l="1"/>
  <c r="N1379" i="3" l="1"/>
  <c r="AG1421" i="38" l="1"/>
  <c r="AF1379" i="3" s="1"/>
  <c r="AH1421" i="38"/>
  <c r="AG1379" i="3" s="1"/>
  <c r="O1379" i="3"/>
  <c r="P1379" i="3" l="1"/>
  <c r="Q1379" i="3" l="1"/>
  <c r="R1379" i="3" l="1"/>
  <c r="S1379" i="3" l="1"/>
  <c r="T1379" i="3" l="1"/>
  <c r="U1379" i="3" l="1"/>
  <c r="V1379" i="3" l="1"/>
  <c r="W1379" i="3" l="1"/>
  <c r="X1379" i="3" l="1"/>
  <c r="Y1379" i="3" l="1"/>
  <c r="Z1379" i="3" l="1"/>
  <c r="AD1421" i="38" l="1"/>
  <c r="AA1379" i="3"/>
  <c r="AC1379" i="3" l="1"/>
  <c r="H1421" i="38"/>
  <c r="AE1421" i="38" s="1"/>
  <c r="AB1379" i="3"/>
  <c r="AI1421" i="38" l="1"/>
  <c r="AH1379" i="3" s="1"/>
  <c r="H1379" i="3"/>
  <c r="AD1379" i="3"/>
  <c r="C1380" i="3"/>
  <c r="D1380" i="3" l="1"/>
  <c r="E1380" i="3" l="1"/>
  <c r="F1380" i="3" l="1"/>
  <c r="I1380" i="3" l="1"/>
  <c r="AJ1422" i="38"/>
  <c r="AI1380" i="3" s="1"/>
  <c r="G1380" i="3"/>
  <c r="AJ1380" i="3" l="1"/>
  <c r="J1380" i="3"/>
  <c r="AK1380" i="3" l="1"/>
  <c r="K1380" i="3"/>
  <c r="L1380" i="3" l="1"/>
  <c r="M1380" i="3" l="1"/>
  <c r="N1380" i="3" l="1"/>
  <c r="AH1422" i="38" l="1"/>
  <c r="AG1380" i="3" s="1"/>
  <c r="AG1422" i="38"/>
  <c r="AF1380" i="3" s="1"/>
  <c r="O1380" i="3"/>
  <c r="P1380" i="3" l="1"/>
  <c r="Q1380" i="3" l="1"/>
  <c r="R1380" i="3" l="1"/>
  <c r="S1380" i="3" l="1"/>
  <c r="T1380" i="3" l="1"/>
  <c r="U1380" i="3" l="1"/>
  <c r="V1380" i="3" l="1"/>
  <c r="W1380" i="3" l="1"/>
  <c r="X1380" i="3" l="1"/>
  <c r="Y1380" i="3" l="1"/>
  <c r="Z1380" i="3" l="1"/>
  <c r="AD1422" i="38" l="1"/>
  <c r="AA1380" i="3"/>
  <c r="AC1380" i="3" l="1"/>
  <c r="H1422" i="38"/>
  <c r="AE1422" i="38" s="1"/>
  <c r="AB1380" i="3"/>
  <c r="AI1422" i="38" l="1"/>
  <c r="AH1380" i="3" s="1"/>
  <c r="AD1380" i="3"/>
  <c r="H1380" i="3"/>
  <c r="C1381" i="3"/>
  <c r="D1381" i="3" l="1"/>
  <c r="E1381" i="3" l="1"/>
  <c r="F1381" i="3" l="1"/>
  <c r="I1381" i="3" l="1"/>
  <c r="AJ1423" i="38"/>
  <c r="AI1381" i="3" s="1"/>
  <c r="G1381" i="3"/>
  <c r="AJ1381" i="3" l="1"/>
  <c r="J1381" i="3"/>
  <c r="AK1381" i="3" l="1"/>
  <c r="K1381" i="3"/>
  <c r="L1381" i="3" l="1"/>
  <c r="M1381" i="3" l="1"/>
  <c r="N1381" i="3" l="1"/>
  <c r="AH1423" i="38" l="1"/>
  <c r="AG1381" i="3" s="1"/>
  <c r="AG1423" i="38"/>
  <c r="AF1381" i="3" s="1"/>
  <c r="O1381" i="3"/>
  <c r="P1381" i="3" l="1"/>
  <c r="Q1381" i="3" l="1"/>
  <c r="R1381" i="3" l="1"/>
  <c r="S1381" i="3" l="1"/>
  <c r="T1381" i="3" l="1"/>
  <c r="U1381" i="3" l="1"/>
  <c r="V1381" i="3" l="1"/>
  <c r="W1381" i="3" l="1"/>
  <c r="X1381" i="3" l="1"/>
  <c r="Y1381" i="3" l="1"/>
  <c r="Z1381" i="3" l="1"/>
  <c r="AD1423" i="38" l="1"/>
  <c r="AA1381" i="3"/>
  <c r="AC1381" i="3" l="1"/>
  <c r="H1423" i="38"/>
  <c r="AE1423" i="38" s="1"/>
  <c r="AB1381" i="3"/>
  <c r="AI1423" i="38" l="1"/>
  <c r="AH1381" i="3" s="1"/>
  <c r="AD1381" i="3"/>
  <c r="H1381" i="3"/>
  <c r="C1382" i="3"/>
  <c r="D1382" i="3" l="1"/>
  <c r="E1382" i="3" l="1"/>
  <c r="F1382" i="3" l="1"/>
  <c r="I1382" i="3" l="1"/>
  <c r="AJ1424" i="38"/>
  <c r="AI1382" i="3" s="1"/>
  <c r="G1382" i="3"/>
  <c r="AJ1382" i="3" l="1"/>
  <c r="J1382" i="3"/>
  <c r="AK1382" i="3" l="1"/>
  <c r="K1382" i="3"/>
  <c r="L1382" i="3" l="1"/>
  <c r="M1382" i="3" l="1"/>
  <c r="N1382" i="3" l="1"/>
  <c r="AH1424" i="38" l="1"/>
  <c r="AG1382" i="3" s="1"/>
  <c r="AG1424" i="38"/>
  <c r="AF1382" i="3" s="1"/>
  <c r="O1382" i="3"/>
  <c r="P1382" i="3" l="1"/>
  <c r="Q1382" i="3" l="1"/>
  <c r="R1382" i="3" l="1"/>
  <c r="S1382" i="3" l="1"/>
  <c r="T1382" i="3" l="1"/>
  <c r="U1382" i="3" l="1"/>
  <c r="V1382" i="3" l="1"/>
  <c r="W1382" i="3" l="1"/>
  <c r="X1382" i="3" l="1"/>
  <c r="Y1382" i="3" l="1"/>
  <c r="Z1382" i="3" l="1"/>
  <c r="AD1424" i="38" l="1"/>
  <c r="AA1382" i="3"/>
  <c r="AC1382" i="3" l="1"/>
  <c r="H1424" i="38"/>
  <c r="AE1424" i="38" s="1"/>
  <c r="AB1382" i="3"/>
  <c r="AI1424" i="38" l="1"/>
  <c r="AH1382" i="3" s="1"/>
  <c r="H1382" i="3"/>
  <c r="AD1382" i="3"/>
  <c r="C1383" i="3"/>
  <c r="D1383" i="3" l="1"/>
  <c r="E1383" i="3" l="1"/>
  <c r="F1383" i="3" l="1"/>
  <c r="I1383" i="3" l="1"/>
  <c r="AJ1425" i="38"/>
  <c r="AI1383" i="3" s="1"/>
  <c r="G1383" i="3"/>
  <c r="AJ1383" i="3" l="1"/>
  <c r="J1383" i="3"/>
  <c r="AK1383" i="3" l="1"/>
  <c r="K1383" i="3"/>
  <c r="L1383" i="3" l="1"/>
  <c r="M1383" i="3" l="1"/>
  <c r="N1383" i="3" l="1"/>
  <c r="AG1425" i="38" l="1"/>
  <c r="AF1383" i="3" s="1"/>
  <c r="AH1425" i="38"/>
  <c r="AG1383" i="3" s="1"/>
  <c r="O1383" i="3"/>
  <c r="P1383" i="3" l="1"/>
  <c r="Q1383" i="3" l="1"/>
  <c r="R1383" i="3" l="1"/>
  <c r="S1383" i="3" l="1"/>
  <c r="T1383" i="3" l="1"/>
  <c r="U1383" i="3" l="1"/>
  <c r="V1383" i="3" l="1"/>
  <c r="W1383" i="3" l="1"/>
  <c r="X1383" i="3" l="1"/>
  <c r="Y1383" i="3" l="1"/>
  <c r="Z1383" i="3" l="1"/>
  <c r="AD1425" i="38" l="1"/>
  <c r="AA1383" i="3"/>
  <c r="AC1383" i="3" l="1"/>
  <c r="H1425" i="38"/>
  <c r="AE1425" i="38" s="1"/>
  <c r="AB1383" i="3"/>
  <c r="AI1425" i="38" l="1"/>
  <c r="AH1383" i="3" s="1"/>
  <c r="H1383" i="3"/>
  <c r="AD1383" i="3"/>
  <c r="C1384" i="3"/>
  <c r="D1384" i="3" l="1"/>
  <c r="E1384" i="3" l="1"/>
  <c r="F1384" i="3" l="1"/>
  <c r="I1384" i="3" l="1"/>
  <c r="AJ1426" i="38"/>
  <c r="AI1384" i="3" s="1"/>
  <c r="G1384" i="3"/>
  <c r="AJ1384" i="3" l="1"/>
  <c r="J1384" i="3"/>
  <c r="AK1384" i="3" l="1"/>
  <c r="K1384" i="3"/>
  <c r="L1384" i="3" l="1"/>
  <c r="M1384" i="3" l="1"/>
  <c r="N1384" i="3" l="1"/>
  <c r="AH1426" i="38" l="1"/>
  <c r="AG1384" i="3" s="1"/>
  <c r="AG1426" i="38"/>
  <c r="AF1384" i="3" s="1"/>
  <c r="O1384" i="3"/>
  <c r="P1384" i="3" l="1"/>
  <c r="Q1384" i="3" l="1"/>
  <c r="R1384" i="3" l="1"/>
  <c r="S1384" i="3" l="1"/>
  <c r="T1384" i="3" l="1"/>
  <c r="U1384" i="3" l="1"/>
  <c r="V1384" i="3" l="1"/>
  <c r="W1384" i="3" l="1"/>
  <c r="X1384" i="3" l="1"/>
  <c r="Y1384" i="3" l="1"/>
  <c r="Z1384" i="3" l="1"/>
  <c r="AD1426" i="38" l="1"/>
  <c r="AA1384" i="3"/>
  <c r="AC1384" i="3" l="1"/>
  <c r="H1426" i="38"/>
  <c r="AE1426" i="38" s="1"/>
  <c r="AB1384" i="3"/>
  <c r="AI1426" i="38" l="1"/>
  <c r="AH1384" i="3" s="1"/>
  <c r="AD1384" i="3"/>
  <c r="H1384" i="3"/>
  <c r="C1385" i="3"/>
  <c r="D1385" i="3" l="1"/>
  <c r="E1385" i="3" l="1"/>
  <c r="F1385" i="3" l="1"/>
  <c r="I1385" i="3" l="1"/>
  <c r="AJ1427" i="38"/>
  <c r="AI1385" i="3" s="1"/>
  <c r="G1385" i="3"/>
  <c r="AJ1385" i="3" l="1"/>
  <c r="J1385" i="3"/>
  <c r="AK1385" i="3" l="1"/>
  <c r="K1385" i="3"/>
  <c r="L1385" i="3" l="1"/>
  <c r="M1385" i="3" l="1"/>
  <c r="N1385" i="3" l="1"/>
  <c r="AH1427" i="38" l="1"/>
  <c r="AG1385" i="3" s="1"/>
  <c r="AG1427" i="38"/>
  <c r="AF1385" i="3" s="1"/>
  <c r="O1385" i="3"/>
  <c r="P1385" i="3" l="1"/>
  <c r="Q1385" i="3" l="1"/>
  <c r="R1385" i="3" l="1"/>
  <c r="S1385" i="3" l="1"/>
  <c r="T1385" i="3" l="1"/>
  <c r="U1385" i="3" l="1"/>
  <c r="V1385" i="3" l="1"/>
  <c r="W1385" i="3" l="1"/>
  <c r="X1385" i="3" l="1"/>
  <c r="Y1385" i="3" l="1"/>
  <c r="Z1385" i="3" l="1"/>
  <c r="AD1427" i="38" l="1"/>
  <c r="AA1385" i="3"/>
  <c r="AC1385" i="3" l="1"/>
  <c r="H1427" i="38"/>
  <c r="AE1427" i="38" s="1"/>
  <c r="AB1385" i="3"/>
  <c r="AI1427" i="38" l="1"/>
  <c r="AH1385" i="3" s="1"/>
  <c r="AD1385" i="3"/>
  <c r="H1385" i="3"/>
  <c r="C1386" i="3"/>
  <c r="D1386" i="3" l="1"/>
  <c r="E1386" i="3" l="1"/>
  <c r="F1386" i="3" l="1"/>
  <c r="I1386" i="3" l="1"/>
  <c r="AJ1428" i="38"/>
  <c r="AI1386" i="3" s="1"/>
  <c r="G1386" i="3"/>
  <c r="AJ1386" i="3" l="1"/>
  <c r="J1386" i="3"/>
  <c r="AK1386" i="3" l="1"/>
  <c r="K1386" i="3"/>
  <c r="L1386" i="3" l="1"/>
  <c r="M1386" i="3" l="1"/>
  <c r="N1386" i="3" l="1"/>
  <c r="AG1428" i="38" l="1"/>
  <c r="AF1386" i="3" s="1"/>
  <c r="AH1428" i="38"/>
  <c r="AG1386" i="3" s="1"/>
  <c r="O1386" i="3"/>
  <c r="P1386" i="3" l="1"/>
  <c r="Q1386" i="3" l="1"/>
  <c r="R1386" i="3" l="1"/>
  <c r="S1386" i="3" l="1"/>
  <c r="T1386" i="3" l="1"/>
  <c r="U1386" i="3" l="1"/>
  <c r="V1386" i="3" l="1"/>
  <c r="W1386" i="3" l="1"/>
  <c r="X1386" i="3" l="1"/>
  <c r="Y1386" i="3" l="1"/>
  <c r="Z1386" i="3" l="1"/>
  <c r="AD1428" i="38" l="1"/>
  <c r="AA1386" i="3"/>
  <c r="AC1386" i="3" l="1"/>
  <c r="H1428" i="38"/>
  <c r="AE1428" i="38" s="1"/>
  <c r="AB1386" i="3"/>
  <c r="AI1428" i="38" l="1"/>
  <c r="AH1386" i="3" s="1"/>
  <c r="AD1386" i="3"/>
  <c r="H1386" i="3"/>
  <c r="C1387" i="3"/>
  <c r="D1387" i="3" l="1"/>
  <c r="E1387" i="3" l="1"/>
  <c r="F1387" i="3" l="1"/>
  <c r="I1387" i="3" l="1"/>
  <c r="AJ1429" i="38"/>
  <c r="AI1387" i="3" s="1"/>
  <c r="G1387" i="3"/>
  <c r="AJ1387" i="3" l="1"/>
  <c r="J1387" i="3"/>
  <c r="AK1387" i="3" l="1"/>
  <c r="K1387" i="3"/>
  <c r="L1387" i="3" l="1"/>
  <c r="M1387" i="3" l="1"/>
  <c r="N1387" i="3" l="1"/>
  <c r="AG1429" i="38" l="1"/>
  <c r="AF1387" i="3" s="1"/>
  <c r="AH1429" i="38"/>
  <c r="AG1387" i="3" s="1"/>
  <c r="O1387" i="3"/>
  <c r="P1387" i="3" l="1"/>
  <c r="Q1387" i="3" l="1"/>
  <c r="R1387" i="3" l="1"/>
  <c r="S1387" i="3" l="1"/>
  <c r="T1387" i="3" l="1"/>
  <c r="U1387" i="3" l="1"/>
  <c r="V1387" i="3" l="1"/>
  <c r="W1387" i="3" l="1"/>
  <c r="X1387" i="3" l="1"/>
  <c r="Y1387" i="3" l="1"/>
  <c r="Z1387" i="3" l="1"/>
  <c r="AD1429" i="38" l="1"/>
  <c r="AA1387" i="3"/>
  <c r="AC1387" i="3" l="1"/>
  <c r="H1429" i="38"/>
  <c r="AE1429" i="38" s="1"/>
  <c r="AB1387" i="3"/>
  <c r="AI1429" i="38" l="1"/>
  <c r="AH1387" i="3" s="1"/>
  <c r="H1387" i="3"/>
  <c r="AD1387" i="3"/>
  <c r="C1388" i="3"/>
  <c r="D1388" i="3" l="1"/>
  <c r="E1388" i="3" l="1"/>
  <c r="F1388" i="3" l="1"/>
  <c r="I1388" i="3" l="1"/>
  <c r="AJ1430" i="38"/>
  <c r="AI1388" i="3" s="1"/>
  <c r="G1388" i="3"/>
  <c r="AJ1388" i="3" l="1"/>
  <c r="J1388" i="3"/>
  <c r="AK1388" i="3" l="1"/>
  <c r="K1388" i="3"/>
  <c r="L1388" i="3" l="1"/>
  <c r="M1388" i="3" l="1"/>
  <c r="N1388" i="3" l="1"/>
  <c r="AH1430" i="38" l="1"/>
  <c r="AG1388" i="3" s="1"/>
  <c r="AG1430" i="38"/>
  <c r="AF1388" i="3" s="1"/>
  <c r="O1388" i="3"/>
  <c r="P1388" i="3" l="1"/>
  <c r="Q1388" i="3" l="1"/>
  <c r="R1388" i="3" l="1"/>
  <c r="S1388" i="3" l="1"/>
  <c r="T1388" i="3" l="1"/>
  <c r="U1388" i="3" l="1"/>
  <c r="V1388" i="3" l="1"/>
  <c r="W1388" i="3" l="1"/>
  <c r="X1388" i="3" l="1"/>
  <c r="Y1388" i="3" l="1"/>
  <c r="Z1388" i="3" l="1"/>
  <c r="AD1430" i="38" l="1"/>
  <c r="AA1388" i="3"/>
  <c r="AC1388" i="3" l="1"/>
  <c r="H1430" i="38"/>
  <c r="AE1430" i="38" s="1"/>
  <c r="AB1388" i="3"/>
  <c r="AI1430" i="38" l="1"/>
  <c r="AH1388" i="3" s="1"/>
  <c r="H1388" i="3"/>
  <c r="AD1388" i="3"/>
  <c r="C1389" i="3"/>
  <c r="D1389" i="3" l="1"/>
  <c r="E1389" i="3" l="1"/>
  <c r="F1389" i="3" l="1"/>
  <c r="I1389" i="3" l="1"/>
  <c r="AJ1431" i="38"/>
  <c r="AI1389" i="3" s="1"/>
  <c r="G1389" i="3"/>
  <c r="AJ1389" i="3" l="1"/>
  <c r="J1389" i="3"/>
  <c r="AK1389" i="3" l="1"/>
  <c r="K1389" i="3"/>
  <c r="L1389" i="3" l="1"/>
  <c r="M1389" i="3" l="1"/>
  <c r="N1389" i="3" l="1"/>
  <c r="AH1431" i="38" l="1"/>
  <c r="AG1389" i="3" s="1"/>
  <c r="AG1431" i="38"/>
  <c r="AF1389" i="3" s="1"/>
  <c r="O1389" i="3"/>
  <c r="P1389" i="3" l="1"/>
  <c r="Q1389" i="3" l="1"/>
  <c r="R1389" i="3" l="1"/>
  <c r="S1389" i="3" l="1"/>
  <c r="T1389" i="3" l="1"/>
  <c r="U1389" i="3" l="1"/>
  <c r="V1389" i="3" l="1"/>
  <c r="W1389" i="3" l="1"/>
  <c r="X1389" i="3" l="1"/>
  <c r="Y1389" i="3" l="1"/>
  <c r="Z1389" i="3" l="1"/>
  <c r="AD1431" i="38" l="1"/>
  <c r="AA1389" i="3"/>
  <c r="AC1389" i="3" l="1"/>
  <c r="H1431" i="38"/>
  <c r="AE1431" i="38" s="1"/>
  <c r="AB1389" i="3"/>
  <c r="AI1431" i="38" l="1"/>
  <c r="AH1389" i="3" s="1"/>
  <c r="AD1389" i="3"/>
  <c r="H1389" i="3"/>
  <c r="C1390" i="3"/>
  <c r="D1390" i="3" l="1"/>
  <c r="E1390" i="3" l="1"/>
  <c r="F1390" i="3" l="1"/>
  <c r="I1390" i="3" l="1"/>
  <c r="AJ1432" i="38"/>
  <c r="AI1390" i="3" s="1"/>
  <c r="G1390" i="3"/>
  <c r="AJ1390" i="3" l="1"/>
  <c r="J1390" i="3"/>
  <c r="AK1390" i="3" l="1"/>
  <c r="K1390" i="3"/>
  <c r="L1390" i="3" l="1"/>
  <c r="M1390" i="3" l="1"/>
  <c r="N1390" i="3" l="1"/>
  <c r="AH1432" i="38" l="1"/>
  <c r="AG1390" i="3" s="1"/>
  <c r="AG1432" i="38"/>
  <c r="AF1390" i="3" s="1"/>
  <c r="O1390" i="3"/>
  <c r="P1390" i="3" l="1"/>
  <c r="Q1390" i="3" l="1"/>
  <c r="R1390" i="3" l="1"/>
  <c r="S1390" i="3" l="1"/>
  <c r="T1390" i="3" l="1"/>
  <c r="U1390" i="3" l="1"/>
  <c r="V1390" i="3" l="1"/>
  <c r="W1390" i="3" l="1"/>
  <c r="X1390" i="3" l="1"/>
  <c r="Y1390" i="3" l="1"/>
  <c r="Z1390" i="3" l="1"/>
  <c r="AD1432" i="38" l="1"/>
  <c r="AA1390" i="3"/>
  <c r="AC1390" i="3" l="1"/>
  <c r="H1432" i="38"/>
  <c r="AE1432" i="38" s="1"/>
  <c r="AB1390" i="3"/>
  <c r="AI1432" i="38" l="1"/>
  <c r="AH1390" i="3" s="1"/>
  <c r="AD1390" i="3"/>
  <c r="H1390" i="3"/>
  <c r="C1391" i="3"/>
  <c r="D1391" i="3" l="1"/>
  <c r="E1391" i="3" l="1"/>
  <c r="F1391" i="3" l="1"/>
  <c r="I1391" i="3" l="1"/>
  <c r="AJ1433" i="38"/>
  <c r="AI1391" i="3" s="1"/>
  <c r="G1391" i="3"/>
  <c r="AJ1391" i="3" l="1"/>
  <c r="J1391" i="3"/>
  <c r="AK1391" i="3" l="1"/>
  <c r="K1391" i="3"/>
  <c r="L1391" i="3" l="1"/>
  <c r="M1391" i="3" l="1"/>
  <c r="N1391" i="3" l="1"/>
  <c r="AG1433" i="38" l="1"/>
  <c r="AF1391" i="3" s="1"/>
  <c r="AH1433" i="38"/>
  <c r="AG1391" i="3" s="1"/>
  <c r="O1391" i="3"/>
  <c r="P1391" i="3" l="1"/>
  <c r="Q1391" i="3" l="1"/>
  <c r="R1391" i="3" l="1"/>
  <c r="S1391" i="3" l="1"/>
  <c r="T1391" i="3" l="1"/>
  <c r="U1391" i="3" l="1"/>
  <c r="V1391" i="3" l="1"/>
  <c r="W1391" i="3" l="1"/>
  <c r="X1391" i="3" l="1"/>
  <c r="Y1391" i="3" l="1"/>
  <c r="Z1391" i="3" l="1"/>
  <c r="AD1433" i="38" l="1"/>
  <c r="AA1391" i="3"/>
  <c r="AC1391" i="3" l="1"/>
  <c r="H1433" i="38"/>
  <c r="AE1433" i="38" s="1"/>
  <c r="AB1391" i="3"/>
  <c r="AI1433" i="38" l="1"/>
  <c r="AH1391" i="3" s="1"/>
  <c r="H1391" i="3"/>
  <c r="AD1391" i="3"/>
  <c r="C1392" i="3"/>
  <c r="D1392" i="3" l="1"/>
  <c r="E1392" i="3" l="1"/>
  <c r="F1392" i="3" l="1"/>
  <c r="I1392" i="3" l="1"/>
  <c r="AJ1434" i="38"/>
  <c r="AI1392" i="3" s="1"/>
  <c r="G1392" i="3"/>
  <c r="AJ1392" i="3" l="1"/>
  <c r="J1392" i="3"/>
  <c r="AK1392" i="3" l="1"/>
  <c r="K1392" i="3"/>
  <c r="L1392" i="3" l="1"/>
  <c r="M1392" i="3" l="1"/>
  <c r="N1392" i="3" l="1"/>
  <c r="AH1434" i="38" l="1"/>
  <c r="AG1392" i="3" s="1"/>
  <c r="AG1434" i="38"/>
  <c r="AF1392" i="3" s="1"/>
  <c r="O1392" i="3"/>
  <c r="P1392" i="3" l="1"/>
  <c r="Q1392" i="3" l="1"/>
  <c r="R1392" i="3" l="1"/>
  <c r="S1392" i="3" l="1"/>
  <c r="T1392" i="3" l="1"/>
  <c r="U1392" i="3" l="1"/>
  <c r="V1392" i="3" l="1"/>
  <c r="W1392" i="3" l="1"/>
  <c r="X1392" i="3" l="1"/>
  <c r="Y1392" i="3" l="1"/>
  <c r="Z1392" i="3" l="1"/>
  <c r="AD1434" i="38" l="1"/>
  <c r="AA1392" i="3"/>
  <c r="AC1392" i="3" l="1"/>
  <c r="H1434" i="38"/>
  <c r="AE1434" i="38" s="1"/>
  <c r="AB1392" i="3"/>
  <c r="AI1434" i="38" l="1"/>
  <c r="AH1392" i="3" s="1"/>
  <c r="H1392" i="3"/>
  <c r="AD1392" i="3"/>
  <c r="C1393" i="3"/>
  <c r="D1393" i="3" l="1"/>
  <c r="E1393" i="3" l="1"/>
  <c r="F1393" i="3" l="1"/>
  <c r="I1393" i="3" l="1"/>
  <c r="AJ1435" i="38"/>
  <c r="AI1393" i="3" s="1"/>
  <c r="G1393" i="3"/>
  <c r="AJ1393" i="3" l="1"/>
  <c r="J1393" i="3"/>
  <c r="AK1393" i="3" l="1"/>
  <c r="K1393" i="3"/>
  <c r="L1393" i="3" l="1"/>
  <c r="M1393" i="3" l="1"/>
  <c r="N1393" i="3" l="1"/>
  <c r="AH1435" i="38" l="1"/>
  <c r="AG1393" i="3" s="1"/>
  <c r="AG1435" i="38"/>
  <c r="AF1393" i="3" s="1"/>
  <c r="O1393" i="3"/>
  <c r="P1393" i="3" l="1"/>
  <c r="Q1393" i="3" l="1"/>
  <c r="R1393" i="3" l="1"/>
  <c r="S1393" i="3" l="1"/>
  <c r="T1393" i="3" l="1"/>
  <c r="U1393" i="3" l="1"/>
  <c r="V1393" i="3" l="1"/>
  <c r="W1393" i="3" l="1"/>
  <c r="X1393" i="3" l="1"/>
  <c r="Y1393" i="3" l="1"/>
  <c r="Z1393" i="3" l="1"/>
  <c r="AD1435" i="38" l="1"/>
  <c r="AA1393" i="3"/>
  <c r="AC1393" i="3" l="1"/>
  <c r="H1435" i="38"/>
  <c r="AE1435" i="38" s="1"/>
  <c r="AB1393" i="3"/>
  <c r="AI1435" i="38" l="1"/>
  <c r="AH1393" i="3" s="1"/>
  <c r="H1393" i="3"/>
  <c r="AD1393" i="3"/>
  <c r="C1394" i="3"/>
  <c r="D1394" i="3" l="1"/>
  <c r="E1394" i="3" l="1"/>
  <c r="F1394" i="3" l="1"/>
  <c r="I1394" i="3" l="1"/>
  <c r="AJ1436" i="38"/>
  <c r="AI1394" i="3" s="1"/>
  <c r="G1394" i="3"/>
  <c r="AJ1394" i="3" l="1"/>
  <c r="J1394" i="3"/>
  <c r="AK1394" i="3" l="1"/>
  <c r="K1394" i="3"/>
  <c r="L1394" i="3" l="1"/>
  <c r="M1394" i="3" l="1"/>
  <c r="N1394" i="3" l="1"/>
  <c r="AG1436" i="38" l="1"/>
  <c r="AF1394" i="3" s="1"/>
  <c r="AH1436" i="38"/>
  <c r="AG1394" i="3" s="1"/>
  <c r="O1394" i="3"/>
  <c r="P1394" i="3" l="1"/>
  <c r="Q1394" i="3" l="1"/>
  <c r="R1394" i="3" l="1"/>
  <c r="S1394" i="3" l="1"/>
  <c r="T1394" i="3" l="1"/>
  <c r="U1394" i="3" l="1"/>
  <c r="V1394" i="3" l="1"/>
  <c r="W1394" i="3" l="1"/>
  <c r="X1394" i="3" l="1"/>
  <c r="Y1394" i="3" l="1"/>
  <c r="Z1394" i="3" l="1"/>
  <c r="AD1436" i="38" l="1"/>
  <c r="AA1394" i="3"/>
  <c r="AC1394" i="3" l="1"/>
  <c r="H1436" i="38"/>
  <c r="AE1436" i="38" s="1"/>
  <c r="AB1394" i="3"/>
  <c r="AI1436" i="38" l="1"/>
  <c r="AH1394" i="3" s="1"/>
  <c r="H1394" i="3"/>
  <c r="AD1394" i="3"/>
  <c r="C1395" i="3"/>
  <c r="D1395" i="3" l="1"/>
  <c r="E1395" i="3" l="1"/>
  <c r="F1395" i="3" l="1"/>
  <c r="I1395" i="3" l="1"/>
  <c r="AJ1437" i="38"/>
  <c r="AI1395" i="3" s="1"/>
  <c r="G1395" i="3"/>
  <c r="AJ1395" i="3" l="1"/>
  <c r="J1395" i="3"/>
  <c r="AK1395" i="3" l="1"/>
  <c r="K1395" i="3"/>
  <c r="L1395" i="3" l="1"/>
  <c r="M1395" i="3" l="1"/>
  <c r="N1395" i="3" l="1"/>
  <c r="AG1437" i="38" l="1"/>
  <c r="AF1395" i="3" s="1"/>
  <c r="AH1437" i="38"/>
  <c r="AG1395" i="3" s="1"/>
  <c r="O1395" i="3"/>
  <c r="P1395" i="3" l="1"/>
  <c r="Q1395" i="3" l="1"/>
  <c r="R1395" i="3" l="1"/>
  <c r="S1395" i="3" l="1"/>
  <c r="T1395" i="3" l="1"/>
  <c r="U1395" i="3" l="1"/>
  <c r="V1395" i="3" l="1"/>
  <c r="W1395" i="3" l="1"/>
  <c r="X1395" i="3" l="1"/>
  <c r="Y1395" i="3" l="1"/>
  <c r="Z1395" i="3" l="1"/>
  <c r="AD1437" i="38" l="1"/>
  <c r="AA1395" i="3"/>
  <c r="AC1395" i="3" l="1"/>
  <c r="H1437" i="38"/>
  <c r="AE1437" i="38" s="1"/>
  <c r="AB1395" i="3"/>
  <c r="AI1437" i="38" l="1"/>
  <c r="AH1395" i="3" s="1"/>
  <c r="AD1395" i="3"/>
  <c r="H1395" i="3"/>
  <c r="C1396" i="3"/>
  <c r="D1396" i="3" l="1"/>
  <c r="E1396" i="3" l="1"/>
  <c r="F1396" i="3" l="1"/>
  <c r="I1396" i="3" l="1"/>
  <c r="AJ1438" i="38"/>
  <c r="AI1396" i="3" s="1"/>
  <c r="G1396" i="3"/>
  <c r="AJ1396" i="3" l="1"/>
  <c r="J1396" i="3"/>
  <c r="AK1396" i="3" l="1"/>
  <c r="K1396" i="3"/>
  <c r="L1396" i="3" l="1"/>
  <c r="M1396" i="3" l="1"/>
  <c r="N1396" i="3" l="1"/>
  <c r="AH1438" i="38" l="1"/>
  <c r="AG1396" i="3" s="1"/>
  <c r="AG1438" i="38"/>
  <c r="AF1396" i="3" s="1"/>
  <c r="O1396" i="3"/>
  <c r="P1396" i="3" l="1"/>
  <c r="Q1396" i="3" l="1"/>
  <c r="R1396" i="3" l="1"/>
  <c r="S1396" i="3" l="1"/>
  <c r="T1396" i="3" l="1"/>
  <c r="U1396" i="3" l="1"/>
  <c r="V1396" i="3" l="1"/>
  <c r="W1396" i="3" l="1"/>
  <c r="X1396" i="3" l="1"/>
  <c r="Y1396" i="3" l="1"/>
  <c r="Z1396" i="3" l="1"/>
  <c r="AD1438" i="38" l="1"/>
  <c r="AA1396" i="3"/>
  <c r="AC1396" i="3" l="1"/>
  <c r="H1438" i="38"/>
  <c r="AE1438" i="38" s="1"/>
  <c r="AB1396" i="3"/>
  <c r="AI1438" i="38" l="1"/>
  <c r="AH1396" i="3" s="1"/>
  <c r="H1396" i="3"/>
  <c r="AD1396" i="3"/>
  <c r="C1397" i="3"/>
  <c r="D1397" i="3" l="1"/>
  <c r="E1397" i="3" l="1"/>
  <c r="F1397" i="3" l="1"/>
  <c r="I1397" i="3" l="1"/>
  <c r="AJ1439" i="38"/>
  <c r="AI1397" i="3" s="1"/>
  <c r="G1397" i="3"/>
  <c r="AJ1397" i="3" l="1"/>
  <c r="J1397" i="3"/>
  <c r="AK1397" i="3" l="1"/>
  <c r="K1397" i="3"/>
  <c r="L1397" i="3" l="1"/>
  <c r="M1397" i="3" l="1"/>
  <c r="N1397" i="3" l="1"/>
  <c r="AH1439" i="38" l="1"/>
  <c r="AG1397" i="3" s="1"/>
  <c r="AG1439" i="38"/>
  <c r="AF1397" i="3" s="1"/>
  <c r="O1397" i="3"/>
  <c r="P1397" i="3" l="1"/>
  <c r="Q1397" i="3" l="1"/>
  <c r="R1397" i="3" l="1"/>
  <c r="S1397" i="3" l="1"/>
  <c r="T1397" i="3" l="1"/>
  <c r="U1397" i="3" l="1"/>
  <c r="V1397" i="3" l="1"/>
  <c r="W1397" i="3" l="1"/>
  <c r="X1397" i="3" l="1"/>
  <c r="Y1397" i="3" l="1"/>
  <c r="Z1397" i="3" l="1"/>
  <c r="AD1439" i="38" l="1"/>
  <c r="AA1397" i="3"/>
  <c r="AC1397" i="3" l="1"/>
  <c r="H1439" i="38"/>
  <c r="AE1439" i="38" s="1"/>
  <c r="AB1397" i="3"/>
  <c r="AI1439" i="38" l="1"/>
  <c r="AH1397" i="3" s="1"/>
  <c r="H1397" i="3"/>
  <c r="AD1397" i="3"/>
  <c r="C1398" i="3"/>
  <c r="D1398" i="3" l="1"/>
  <c r="E1398" i="3" l="1"/>
  <c r="F1398" i="3" l="1"/>
  <c r="I1398" i="3" l="1"/>
  <c r="AJ1440" i="38"/>
  <c r="AI1398" i="3" s="1"/>
  <c r="G1398" i="3"/>
  <c r="AJ1398" i="3" l="1"/>
  <c r="J1398" i="3"/>
  <c r="AK1398" i="3" l="1"/>
  <c r="K1398" i="3"/>
  <c r="L1398" i="3" l="1"/>
  <c r="M1398" i="3" l="1"/>
  <c r="N1398" i="3" l="1"/>
  <c r="AH1440" i="38" l="1"/>
  <c r="AG1398" i="3" s="1"/>
  <c r="O1398" i="3"/>
  <c r="AG1440" i="38" l="1"/>
  <c r="AF1398" i="3" s="1"/>
  <c r="P1398" i="3"/>
  <c r="Q1398" i="3" l="1"/>
  <c r="R1398" i="3" l="1"/>
  <c r="S1398" i="3" l="1"/>
  <c r="T1398" i="3" l="1"/>
  <c r="U1398" i="3" l="1"/>
  <c r="V1398" i="3" l="1"/>
  <c r="W1398" i="3" l="1"/>
  <c r="X1398" i="3" l="1"/>
  <c r="Y1398" i="3" l="1"/>
  <c r="Z1398" i="3" l="1"/>
  <c r="AD1440" i="38" l="1"/>
  <c r="AA1398" i="3"/>
  <c r="AC1398" i="3" l="1"/>
  <c r="H1440" i="38"/>
  <c r="AE1440" i="38" s="1"/>
  <c r="AB1398" i="3"/>
  <c r="AI1440" i="38" l="1"/>
  <c r="AH1398" i="3" s="1"/>
  <c r="AD1398" i="3"/>
  <c r="H1398" i="3"/>
  <c r="C1399" i="3"/>
  <c r="D1399" i="3" l="1"/>
  <c r="E1399" i="3" l="1"/>
  <c r="F1399" i="3" l="1"/>
  <c r="I1399" i="3" l="1"/>
  <c r="AJ1441" i="38"/>
  <c r="AI1399" i="3" s="1"/>
  <c r="G1399" i="3"/>
  <c r="AJ1399" i="3" l="1"/>
  <c r="J1399" i="3"/>
  <c r="AK1399" i="3" l="1"/>
  <c r="K1399" i="3"/>
  <c r="L1399" i="3" l="1"/>
  <c r="M1399" i="3" l="1"/>
  <c r="N1399" i="3" l="1"/>
  <c r="AG1441" i="38" l="1"/>
  <c r="AF1399" i="3" s="1"/>
  <c r="AH1441" i="38"/>
  <c r="AG1399" i="3" s="1"/>
  <c r="O1399" i="3"/>
  <c r="P1399" i="3" l="1"/>
  <c r="Q1399" i="3" l="1"/>
  <c r="R1399" i="3" l="1"/>
  <c r="S1399" i="3" l="1"/>
  <c r="T1399" i="3" l="1"/>
  <c r="U1399" i="3" l="1"/>
  <c r="V1399" i="3" l="1"/>
  <c r="W1399" i="3" l="1"/>
  <c r="X1399" i="3" l="1"/>
  <c r="Y1399" i="3" l="1"/>
  <c r="Z1399" i="3" l="1"/>
  <c r="AD1441" i="38" l="1"/>
  <c r="AA1399" i="3"/>
  <c r="AC1399" i="3" l="1"/>
  <c r="H1441" i="38"/>
  <c r="AE1441" i="38" s="1"/>
  <c r="AB1399" i="3"/>
  <c r="AI1441" i="38" l="1"/>
  <c r="AH1399" i="3" s="1"/>
  <c r="AD1399" i="3"/>
  <c r="H1399" i="3"/>
  <c r="C1400" i="3"/>
  <c r="D1400" i="3" l="1"/>
  <c r="E1400" i="3" l="1"/>
  <c r="F1400" i="3" l="1"/>
  <c r="I1400" i="3" l="1"/>
  <c r="AJ1442" i="38"/>
  <c r="AI1400" i="3" s="1"/>
  <c r="G1400" i="3"/>
  <c r="AJ1400" i="3" l="1"/>
  <c r="J1400" i="3"/>
  <c r="AK1400" i="3" l="1"/>
  <c r="K1400" i="3"/>
  <c r="L1400" i="3" l="1"/>
  <c r="M1400" i="3" l="1"/>
  <c r="N1400" i="3" l="1"/>
  <c r="AH1442" i="38" l="1"/>
  <c r="AG1400" i="3" s="1"/>
  <c r="AG1442" i="38"/>
  <c r="AF1400" i="3" s="1"/>
  <c r="O1400" i="3"/>
  <c r="P1400" i="3" l="1"/>
  <c r="Q1400" i="3" l="1"/>
  <c r="R1400" i="3" l="1"/>
  <c r="S1400" i="3" l="1"/>
  <c r="T1400" i="3" l="1"/>
  <c r="U1400" i="3" l="1"/>
  <c r="V1400" i="3" l="1"/>
  <c r="W1400" i="3" l="1"/>
  <c r="X1400" i="3" l="1"/>
  <c r="Y1400" i="3" l="1"/>
  <c r="Z1400" i="3" l="1"/>
  <c r="AD1442" i="38" l="1"/>
  <c r="AA1400" i="3"/>
  <c r="AC1400" i="3" l="1"/>
  <c r="H1442" i="38"/>
  <c r="AE1442" i="38" s="1"/>
  <c r="AB1400" i="3"/>
  <c r="AI1442" i="38" l="1"/>
  <c r="AH1400" i="3" s="1"/>
  <c r="H1400" i="3"/>
  <c r="AD1400" i="3"/>
  <c r="C1401" i="3"/>
  <c r="D1401" i="3" l="1"/>
  <c r="E1401" i="3" l="1"/>
  <c r="F1401" i="3" l="1"/>
  <c r="I1401" i="3" l="1"/>
  <c r="AJ1443" i="38"/>
  <c r="AI1401" i="3" s="1"/>
  <c r="G1401" i="3"/>
  <c r="AJ1401" i="3" l="1"/>
  <c r="J1401" i="3"/>
  <c r="AK1401" i="3" l="1"/>
  <c r="K1401" i="3"/>
  <c r="L1401" i="3" l="1"/>
  <c r="M1401" i="3" l="1"/>
  <c r="N1401" i="3" l="1"/>
  <c r="AH1443" i="38" l="1"/>
  <c r="AG1401" i="3" s="1"/>
  <c r="AG1443" i="38"/>
  <c r="AF1401" i="3" s="1"/>
  <c r="O1401" i="3"/>
  <c r="P1401" i="3" l="1"/>
  <c r="Q1401" i="3" l="1"/>
  <c r="R1401" i="3" l="1"/>
  <c r="S1401" i="3" l="1"/>
  <c r="T1401" i="3" l="1"/>
  <c r="U1401" i="3" l="1"/>
  <c r="V1401" i="3" l="1"/>
  <c r="W1401" i="3" l="1"/>
  <c r="X1401" i="3" l="1"/>
  <c r="Y1401" i="3" l="1"/>
  <c r="Z1401" i="3" l="1"/>
  <c r="AD1443" i="38" l="1"/>
  <c r="AA1401" i="3"/>
  <c r="AC1401" i="3" l="1"/>
  <c r="H1443" i="38"/>
  <c r="AE1443" i="38" s="1"/>
  <c r="AB1401" i="3"/>
  <c r="AI1443" i="38" l="1"/>
  <c r="AH1401" i="3" s="1"/>
  <c r="H1401" i="3"/>
  <c r="AD1401" i="3"/>
  <c r="C1402" i="3"/>
  <c r="D1402" i="3" l="1"/>
  <c r="E1402" i="3" l="1"/>
  <c r="F1402" i="3" l="1"/>
  <c r="I1402" i="3" l="1"/>
  <c r="AJ1444" i="38"/>
  <c r="AI1402" i="3" s="1"/>
  <c r="G1402" i="3"/>
  <c r="AJ1402" i="3" l="1"/>
  <c r="J1402" i="3"/>
  <c r="AK1402" i="3" l="1"/>
  <c r="K1402" i="3"/>
  <c r="L1402" i="3" l="1"/>
  <c r="M1402" i="3" l="1"/>
  <c r="N1402" i="3" l="1"/>
  <c r="AG1444" i="38" l="1"/>
  <c r="AF1402" i="3" s="1"/>
  <c r="AH1444" i="38"/>
  <c r="AG1402" i="3" s="1"/>
  <c r="O1402" i="3"/>
  <c r="P1402" i="3" l="1"/>
  <c r="Q1402" i="3" l="1"/>
  <c r="R1402" i="3" l="1"/>
  <c r="S1402" i="3" l="1"/>
  <c r="T1402" i="3" l="1"/>
  <c r="U1402" i="3" l="1"/>
  <c r="V1402" i="3" l="1"/>
  <c r="W1402" i="3" l="1"/>
  <c r="X1402" i="3" l="1"/>
  <c r="Y1402" i="3" l="1"/>
  <c r="Z1402" i="3" l="1"/>
  <c r="AD1444" i="38" l="1"/>
  <c r="AA1402" i="3"/>
  <c r="AC1402" i="3" l="1"/>
  <c r="H1444" i="38"/>
  <c r="AE1444" i="38" s="1"/>
  <c r="AB1402" i="3"/>
  <c r="AI1444" i="38" l="1"/>
  <c r="AH1402" i="3" s="1"/>
  <c r="AD1402" i="3"/>
  <c r="H1402" i="3"/>
  <c r="C1403" i="3"/>
  <c r="D1403" i="3" l="1"/>
  <c r="E1403" i="3" l="1"/>
  <c r="F1403" i="3" l="1"/>
  <c r="I1403" i="3" l="1"/>
  <c r="AJ1445" i="38"/>
  <c r="AI1403" i="3" s="1"/>
  <c r="G1403" i="3"/>
  <c r="AJ1403" i="3" l="1"/>
  <c r="J1403" i="3"/>
  <c r="AK1403" i="3" l="1"/>
  <c r="K1403" i="3"/>
  <c r="L1403" i="3" l="1"/>
  <c r="M1403" i="3" l="1"/>
  <c r="N1403" i="3" l="1"/>
  <c r="AG1445" i="38" l="1"/>
  <c r="AF1403" i="3" s="1"/>
  <c r="AH1445" i="38"/>
  <c r="AG1403" i="3" s="1"/>
  <c r="O1403" i="3"/>
  <c r="P1403" i="3" l="1"/>
  <c r="Q1403" i="3" l="1"/>
  <c r="R1403" i="3" l="1"/>
  <c r="S1403" i="3" l="1"/>
  <c r="T1403" i="3" l="1"/>
  <c r="U1403" i="3" l="1"/>
  <c r="V1403" i="3" l="1"/>
  <c r="W1403" i="3" l="1"/>
  <c r="X1403" i="3" l="1"/>
  <c r="Y1403" i="3" l="1"/>
  <c r="Z1403" i="3" l="1"/>
  <c r="AD1445" i="38" l="1"/>
  <c r="AA1403" i="3"/>
  <c r="AC1403" i="3" l="1"/>
  <c r="H1445" i="38"/>
  <c r="AE1445" i="38" s="1"/>
  <c r="AB1403" i="3"/>
  <c r="AI1445" i="38" l="1"/>
  <c r="AH1403" i="3" s="1"/>
  <c r="AD1403" i="3"/>
  <c r="H1403" i="3"/>
  <c r="C1404" i="3"/>
  <c r="D1404" i="3" l="1"/>
  <c r="E1404" i="3" l="1"/>
  <c r="F1404" i="3" l="1"/>
  <c r="I1404" i="3" l="1"/>
  <c r="AJ1446" i="38"/>
  <c r="AI1404" i="3" s="1"/>
  <c r="G1404" i="3"/>
  <c r="AJ1404" i="3" l="1"/>
  <c r="J1404" i="3"/>
  <c r="AK1404" i="3" l="1"/>
  <c r="K1404" i="3"/>
  <c r="L1404" i="3" l="1"/>
  <c r="M1404" i="3" l="1"/>
  <c r="N1404" i="3" l="1"/>
  <c r="AH1446" i="38" l="1"/>
  <c r="AG1404" i="3" s="1"/>
  <c r="AG1446" i="38"/>
  <c r="AF1404" i="3" s="1"/>
  <c r="O1404" i="3"/>
  <c r="P1404" i="3" l="1"/>
  <c r="Q1404" i="3" l="1"/>
  <c r="R1404" i="3" l="1"/>
  <c r="S1404" i="3" l="1"/>
  <c r="T1404" i="3" l="1"/>
  <c r="U1404" i="3" l="1"/>
  <c r="V1404" i="3" l="1"/>
  <c r="W1404" i="3" l="1"/>
  <c r="X1404" i="3" l="1"/>
  <c r="Y1404" i="3" l="1"/>
  <c r="Z1404" i="3" l="1"/>
  <c r="AD1446" i="38" l="1"/>
  <c r="AA1404" i="3"/>
  <c r="AC1404" i="3" l="1"/>
  <c r="H1446" i="38"/>
  <c r="AE1446" i="38" s="1"/>
  <c r="AB1404" i="3"/>
  <c r="AI1446" i="38" l="1"/>
  <c r="AH1404" i="3" s="1"/>
  <c r="AD1404" i="3"/>
  <c r="H1404" i="3"/>
  <c r="C1405" i="3"/>
  <c r="D1405" i="3" l="1"/>
  <c r="E1405" i="3" l="1"/>
  <c r="F1405" i="3" l="1"/>
  <c r="I1405" i="3" l="1"/>
  <c r="AJ1447" i="38"/>
  <c r="AI1405" i="3" s="1"/>
  <c r="G1405" i="3"/>
  <c r="AJ1405" i="3" l="1"/>
  <c r="J1405" i="3"/>
  <c r="AK1405" i="3" l="1"/>
  <c r="K1405" i="3"/>
  <c r="L1405" i="3" l="1"/>
  <c r="M1405" i="3" l="1"/>
  <c r="N1405" i="3" l="1"/>
  <c r="AH1447" i="38" l="1"/>
  <c r="AG1405" i="3" s="1"/>
  <c r="AG1447" i="38"/>
  <c r="AF1405" i="3" s="1"/>
  <c r="O1405" i="3"/>
  <c r="P1405" i="3" l="1"/>
  <c r="Q1405" i="3" l="1"/>
  <c r="R1405" i="3" l="1"/>
  <c r="S1405" i="3" l="1"/>
  <c r="T1405" i="3" l="1"/>
  <c r="U1405" i="3" l="1"/>
  <c r="V1405" i="3" l="1"/>
  <c r="W1405" i="3" l="1"/>
  <c r="X1405" i="3" l="1"/>
  <c r="Y1405" i="3" l="1"/>
  <c r="Z1405" i="3" l="1"/>
  <c r="AD1447" i="38" l="1"/>
  <c r="AA1405" i="3"/>
  <c r="AC1405" i="3" l="1"/>
  <c r="H1447" i="38"/>
  <c r="AE1447" i="38" s="1"/>
  <c r="AB1405" i="3"/>
  <c r="AI1447" i="38" l="1"/>
  <c r="AH1405" i="3" s="1"/>
  <c r="AD1405" i="3"/>
  <c r="H1405" i="3"/>
  <c r="C1406" i="3"/>
  <c r="D1406" i="3" l="1"/>
  <c r="E1406" i="3" l="1"/>
  <c r="F1406" i="3" l="1"/>
  <c r="I1406" i="3" l="1"/>
  <c r="AJ1448" i="38"/>
  <c r="AI1406" i="3" s="1"/>
  <c r="G1406" i="3"/>
  <c r="AJ1406" i="3" l="1"/>
  <c r="J1406" i="3"/>
  <c r="AK1406" i="3" l="1"/>
  <c r="K1406" i="3"/>
  <c r="L1406" i="3" l="1"/>
  <c r="M1406" i="3" l="1"/>
  <c r="N1406" i="3" l="1"/>
  <c r="AG1448" i="38" l="1"/>
  <c r="AF1406" i="3" s="1"/>
  <c r="AH1448" i="38"/>
  <c r="AG1406" i="3" s="1"/>
  <c r="O1406" i="3"/>
  <c r="P1406" i="3" l="1"/>
  <c r="Q1406" i="3" l="1"/>
  <c r="R1406" i="3" l="1"/>
  <c r="S1406" i="3" l="1"/>
  <c r="T1406" i="3" l="1"/>
  <c r="U1406" i="3" l="1"/>
  <c r="V1406" i="3" l="1"/>
  <c r="W1406" i="3" l="1"/>
  <c r="X1406" i="3" l="1"/>
  <c r="Y1406" i="3" l="1"/>
  <c r="Z1406" i="3" l="1"/>
  <c r="AD1448" i="38" l="1"/>
  <c r="AA1406" i="3"/>
  <c r="AC1406" i="3" l="1"/>
  <c r="H1448" i="38"/>
  <c r="AE1448" i="38" s="1"/>
  <c r="AB1406" i="3"/>
  <c r="AI1448" i="38" l="1"/>
  <c r="AH1406" i="3" s="1"/>
  <c r="H1406" i="3"/>
  <c r="AD1406" i="3"/>
  <c r="C1407" i="3"/>
  <c r="D1407" i="3" l="1"/>
  <c r="E1407" i="3" l="1"/>
  <c r="F1407" i="3" l="1"/>
  <c r="I1407" i="3" l="1"/>
  <c r="AJ1449" i="38"/>
  <c r="AI1407" i="3" s="1"/>
  <c r="G1407" i="3"/>
  <c r="AJ1407" i="3" l="1"/>
  <c r="J1407" i="3"/>
  <c r="AK1407" i="3" l="1"/>
  <c r="K1407" i="3"/>
  <c r="L1407" i="3" l="1"/>
  <c r="M1407" i="3" l="1"/>
  <c r="N1407" i="3" l="1"/>
  <c r="AG1449" i="38" l="1"/>
  <c r="AF1407" i="3" s="1"/>
  <c r="AH1449" i="38"/>
  <c r="AG1407" i="3" s="1"/>
  <c r="O1407" i="3"/>
  <c r="P1407" i="3" l="1"/>
  <c r="Q1407" i="3" l="1"/>
  <c r="R1407" i="3" l="1"/>
  <c r="S1407" i="3" l="1"/>
  <c r="T1407" i="3" l="1"/>
  <c r="U1407" i="3" l="1"/>
  <c r="V1407" i="3" l="1"/>
  <c r="W1407" i="3" l="1"/>
  <c r="X1407" i="3" l="1"/>
  <c r="Y1407" i="3" l="1"/>
  <c r="Z1407" i="3" l="1"/>
  <c r="AD1449" i="38" l="1"/>
  <c r="AA1407" i="3"/>
  <c r="AC1407" i="3" l="1"/>
  <c r="H1449" i="38"/>
  <c r="AE1449" i="38" s="1"/>
  <c r="AB1407" i="3"/>
  <c r="AI1449" i="38" l="1"/>
  <c r="AH1407" i="3" s="1"/>
  <c r="H1407" i="3"/>
  <c r="AD1407" i="3"/>
  <c r="C1408" i="3"/>
  <c r="D1408" i="3" l="1"/>
  <c r="E1408" i="3" l="1"/>
  <c r="F1408" i="3" l="1"/>
  <c r="I1408" i="3" l="1"/>
  <c r="AJ1450" i="38"/>
  <c r="AI1408" i="3" s="1"/>
  <c r="G1408" i="3"/>
  <c r="AJ1408" i="3" l="1"/>
  <c r="J1408" i="3"/>
  <c r="AK1408" i="3" l="1"/>
  <c r="K1408" i="3"/>
  <c r="L1408" i="3" l="1"/>
  <c r="M1408" i="3" l="1"/>
  <c r="N1408" i="3" l="1"/>
  <c r="AH1450" i="38" l="1"/>
  <c r="AG1408" i="3" s="1"/>
  <c r="AG1450" i="38"/>
  <c r="AF1408" i="3" s="1"/>
  <c r="O1408" i="3"/>
  <c r="P1408" i="3" l="1"/>
  <c r="Q1408" i="3" l="1"/>
  <c r="R1408" i="3" l="1"/>
  <c r="S1408" i="3" l="1"/>
  <c r="T1408" i="3" l="1"/>
  <c r="U1408" i="3" l="1"/>
  <c r="V1408" i="3" l="1"/>
  <c r="W1408" i="3" l="1"/>
  <c r="X1408" i="3" l="1"/>
  <c r="Y1408" i="3" l="1"/>
  <c r="Z1408" i="3" l="1"/>
  <c r="AD1450" i="38" l="1"/>
  <c r="AA1408" i="3"/>
  <c r="AC1408" i="3" l="1"/>
  <c r="H1450" i="38"/>
  <c r="AE1450" i="38" s="1"/>
  <c r="AB1408" i="3"/>
  <c r="AI1450" i="38" l="1"/>
  <c r="AH1408" i="3" s="1"/>
  <c r="AD1408" i="3"/>
  <c r="H1408" i="3"/>
  <c r="C1409" i="3"/>
  <c r="D1409" i="3" l="1"/>
  <c r="E1409" i="3" l="1"/>
  <c r="F1409" i="3" l="1"/>
  <c r="I1409" i="3" l="1"/>
  <c r="AJ1451" i="38"/>
  <c r="AI1409" i="3" s="1"/>
  <c r="G1409" i="3"/>
  <c r="AJ1409" i="3" l="1"/>
  <c r="J1409" i="3"/>
  <c r="AK1409" i="3" l="1"/>
  <c r="K1409" i="3"/>
  <c r="L1409" i="3" l="1"/>
  <c r="M1409" i="3" l="1"/>
  <c r="N1409" i="3" l="1"/>
  <c r="AH1451" i="38" l="1"/>
  <c r="AG1409" i="3" s="1"/>
  <c r="AG1451" i="38"/>
  <c r="AF1409" i="3" s="1"/>
  <c r="O1409" i="3"/>
  <c r="P1409" i="3" l="1"/>
  <c r="Q1409" i="3" l="1"/>
  <c r="R1409" i="3" l="1"/>
  <c r="S1409" i="3" l="1"/>
  <c r="T1409" i="3" l="1"/>
  <c r="U1409" i="3" l="1"/>
  <c r="V1409" i="3" l="1"/>
  <c r="W1409" i="3" l="1"/>
  <c r="X1409" i="3" l="1"/>
  <c r="Y1409" i="3" l="1"/>
  <c r="Z1409" i="3" l="1"/>
  <c r="AD1451" i="38" l="1"/>
  <c r="AA1409" i="3"/>
  <c r="AC1409" i="3" l="1"/>
  <c r="H1451" i="38"/>
  <c r="AE1451" i="38" s="1"/>
  <c r="AB1409" i="3"/>
  <c r="AI1451" i="38" l="1"/>
  <c r="AH1409" i="3" s="1"/>
  <c r="AD1409" i="3"/>
  <c r="H1409" i="3"/>
  <c r="C1410" i="3"/>
  <c r="D1410" i="3" l="1"/>
  <c r="E1410" i="3" l="1"/>
  <c r="F1410" i="3" l="1"/>
  <c r="I1410" i="3" l="1"/>
  <c r="AJ1452" i="38"/>
  <c r="AI1410" i="3" s="1"/>
  <c r="G1410" i="3"/>
  <c r="AJ1410" i="3" l="1"/>
  <c r="J1410" i="3"/>
  <c r="AK1410" i="3" l="1"/>
  <c r="K1410" i="3"/>
  <c r="L1410" i="3" l="1"/>
  <c r="M1410" i="3" l="1"/>
  <c r="N1410" i="3" l="1"/>
  <c r="AG1452" i="38" l="1"/>
  <c r="AF1410" i="3" s="1"/>
  <c r="AH1452" i="38"/>
  <c r="AG1410" i="3" s="1"/>
  <c r="O1410" i="3"/>
  <c r="P1410" i="3" l="1"/>
  <c r="Q1410" i="3" l="1"/>
  <c r="R1410" i="3" l="1"/>
  <c r="S1410" i="3" l="1"/>
  <c r="T1410" i="3" l="1"/>
  <c r="U1410" i="3" l="1"/>
  <c r="V1410" i="3" l="1"/>
  <c r="W1410" i="3" l="1"/>
  <c r="X1410" i="3" l="1"/>
  <c r="Y1410" i="3" l="1"/>
  <c r="Z1410" i="3" l="1"/>
  <c r="AD1452" i="38" l="1"/>
  <c r="AA1410" i="3"/>
  <c r="AC1410" i="3" l="1"/>
  <c r="H1452" i="38"/>
  <c r="AE1452" i="38" s="1"/>
  <c r="AB1410" i="3"/>
  <c r="AI1452" i="38" l="1"/>
  <c r="AH1410" i="3" s="1"/>
  <c r="AD1410" i="3"/>
  <c r="H1410" i="3"/>
  <c r="C1411" i="3"/>
  <c r="D1411" i="3" l="1"/>
  <c r="E1411" i="3" l="1"/>
  <c r="F1411" i="3" l="1"/>
  <c r="I1411" i="3" l="1"/>
  <c r="AJ1453" i="38"/>
  <c r="AI1411" i="3" s="1"/>
  <c r="G1411" i="3"/>
  <c r="AJ1411" i="3" l="1"/>
  <c r="J1411" i="3"/>
  <c r="AK1411" i="3" l="1"/>
  <c r="K1411" i="3"/>
  <c r="L1411" i="3" l="1"/>
  <c r="M1411" i="3" l="1"/>
  <c r="N1411" i="3" l="1"/>
  <c r="AG1453" i="38" l="1"/>
  <c r="AF1411" i="3" s="1"/>
  <c r="AH1453" i="38"/>
  <c r="AG1411" i="3" s="1"/>
  <c r="O1411" i="3"/>
  <c r="P1411" i="3" l="1"/>
  <c r="Q1411" i="3" l="1"/>
  <c r="R1411" i="3" l="1"/>
  <c r="S1411" i="3" l="1"/>
  <c r="T1411" i="3" l="1"/>
  <c r="U1411" i="3" l="1"/>
  <c r="V1411" i="3" l="1"/>
  <c r="W1411" i="3" l="1"/>
  <c r="X1411" i="3" l="1"/>
  <c r="Y1411" i="3" l="1"/>
  <c r="Z1411" i="3" l="1"/>
  <c r="AD1453" i="38" l="1"/>
  <c r="AA1411" i="3"/>
  <c r="AC1411" i="3" l="1"/>
  <c r="H1453" i="38"/>
  <c r="AE1453" i="38" s="1"/>
  <c r="AB1411" i="3"/>
  <c r="AI1453" i="38" l="1"/>
  <c r="AH1411" i="3" s="1"/>
  <c r="H1411" i="3"/>
  <c r="AD1411" i="3"/>
  <c r="C1412" i="3"/>
  <c r="D1412" i="3" l="1"/>
  <c r="E1412" i="3" l="1"/>
  <c r="F1412" i="3" l="1"/>
  <c r="I1412" i="3" l="1"/>
  <c r="AJ1454" i="38"/>
  <c r="AI1412" i="3" s="1"/>
  <c r="G1412" i="3"/>
  <c r="AJ1412" i="3" l="1"/>
  <c r="J1412" i="3"/>
  <c r="AK1412" i="3" l="1"/>
  <c r="K1412" i="3"/>
  <c r="L1412" i="3" l="1"/>
  <c r="M1412" i="3" l="1"/>
  <c r="N1412" i="3" l="1"/>
  <c r="AH1454" i="38" l="1"/>
  <c r="AG1412" i="3" s="1"/>
  <c r="AG1454" i="38"/>
  <c r="AF1412" i="3" s="1"/>
  <c r="O1412" i="3"/>
  <c r="P1412" i="3" l="1"/>
  <c r="Q1412" i="3" l="1"/>
  <c r="R1412" i="3" l="1"/>
  <c r="S1412" i="3" l="1"/>
  <c r="T1412" i="3" l="1"/>
  <c r="U1412" i="3" l="1"/>
  <c r="V1412" i="3" l="1"/>
  <c r="W1412" i="3" l="1"/>
  <c r="X1412" i="3" l="1"/>
  <c r="Y1412" i="3" l="1"/>
  <c r="Z1412" i="3" l="1"/>
  <c r="AD1454" i="38" l="1"/>
  <c r="AA1412" i="3"/>
  <c r="AC1412" i="3" l="1"/>
  <c r="H1454" i="38"/>
  <c r="AE1454" i="38" s="1"/>
  <c r="AB1412" i="3"/>
  <c r="AI1454" i="38" l="1"/>
  <c r="AH1412" i="3" s="1"/>
  <c r="AD1412" i="3"/>
  <c r="H1412" i="3"/>
  <c r="C1413" i="3"/>
  <c r="D1413" i="3" l="1"/>
  <c r="E1413" i="3" l="1"/>
  <c r="F1413" i="3" l="1"/>
  <c r="I1413" i="3" l="1"/>
  <c r="AJ1455" i="38"/>
  <c r="AI1413" i="3" s="1"/>
  <c r="G1413" i="3"/>
  <c r="AJ1413" i="3" l="1"/>
  <c r="J1413" i="3"/>
  <c r="AK1413" i="3" l="1"/>
  <c r="K1413" i="3"/>
  <c r="L1413" i="3" l="1"/>
  <c r="M1413" i="3" l="1"/>
  <c r="N1413" i="3" l="1"/>
  <c r="AH1455" i="38" l="1"/>
  <c r="AG1413" i="3" s="1"/>
  <c r="AG1455" i="38"/>
  <c r="AF1413" i="3" s="1"/>
  <c r="O1413" i="3"/>
  <c r="P1413" i="3" l="1"/>
  <c r="Q1413" i="3" l="1"/>
  <c r="R1413" i="3" l="1"/>
  <c r="S1413" i="3" l="1"/>
  <c r="T1413" i="3" l="1"/>
  <c r="U1413" i="3" l="1"/>
  <c r="V1413" i="3" l="1"/>
  <c r="W1413" i="3" l="1"/>
  <c r="X1413" i="3" l="1"/>
  <c r="Y1413" i="3" l="1"/>
  <c r="Z1413" i="3" l="1"/>
  <c r="AD1455" i="38" l="1"/>
  <c r="AA1413" i="3"/>
  <c r="AC1413" i="3" l="1"/>
  <c r="H1455" i="38"/>
  <c r="AE1455" i="38" s="1"/>
  <c r="AB1413" i="3"/>
  <c r="AI1455" i="38" l="1"/>
  <c r="AH1413" i="3" s="1"/>
  <c r="AD1413" i="3"/>
  <c r="H1413" i="3"/>
  <c r="C1414" i="3"/>
  <c r="D1414" i="3" l="1"/>
  <c r="E1414" i="3" l="1"/>
  <c r="F1414" i="3" l="1"/>
  <c r="I1414" i="3" l="1"/>
  <c r="AJ1456" i="38"/>
  <c r="AI1414" i="3" s="1"/>
  <c r="G1414" i="3"/>
  <c r="AJ1414" i="3" l="1"/>
  <c r="J1414" i="3"/>
  <c r="AK1414" i="3" l="1"/>
  <c r="K1414" i="3"/>
  <c r="L1414" i="3" l="1"/>
  <c r="M1414" i="3" l="1"/>
  <c r="N1414" i="3" l="1"/>
  <c r="AG1456" i="38" l="1"/>
  <c r="AF1414" i="3" s="1"/>
  <c r="AH1456" i="38"/>
  <c r="AG1414" i="3" s="1"/>
  <c r="O1414" i="3"/>
  <c r="P1414" i="3" l="1"/>
  <c r="Q1414" i="3" l="1"/>
  <c r="R1414" i="3" l="1"/>
  <c r="S1414" i="3" l="1"/>
  <c r="T1414" i="3" l="1"/>
  <c r="U1414" i="3" l="1"/>
  <c r="V1414" i="3" l="1"/>
  <c r="W1414" i="3" l="1"/>
  <c r="X1414" i="3" l="1"/>
  <c r="Y1414" i="3" l="1"/>
  <c r="Z1414" i="3" l="1"/>
  <c r="AD1456" i="38" l="1"/>
  <c r="AA1414" i="3"/>
  <c r="AC1414" i="3" l="1"/>
  <c r="H1456" i="38"/>
  <c r="AE1456" i="38" s="1"/>
  <c r="AB1414" i="3"/>
  <c r="AI1456" i="38" l="1"/>
  <c r="AH1414" i="3" s="1"/>
  <c r="AD1414" i="3"/>
  <c r="H1414" i="3"/>
  <c r="C1415" i="3"/>
  <c r="D1415" i="3" l="1"/>
  <c r="E1415" i="3" l="1"/>
  <c r="F1415" i="3" l="1"/>
  <c r="I1415" i="3" l="1"/>
  <c r="AJ1457" i="38"/>
  <c r="AI1415" i="3" s="1"/>
  <c r="G1415" i="3"/>
  <c r="AJ1415" i="3" l="1"/>
  <c r="J1415" i="3"/>
  <c r="AK1415" i="3" l="1"/>
  <c r="K1415" i="3"/>
  <c r="L1415" i="3" l="1"/>
  <c r="M1415" i="3" l="1"/>
  <c r="N1415" i="3" l="1"/>
  <c r="AG1457" i="38" l="1"/>
  <c r="AF1415" i="3" s="1"/>
  <c r="AH1457" i="38"/>
  <c r="AG1415" i="3" s="1"/>
  <c r="O1415" i="3"/>
  <c r="P1415" i="3" l="1"/>
  <c r="Q1415" i="3" l="1"/>
  <c r="R1415" i="3" l="1"/>
  <c r="S1415" i="3" l="1"/>
  <c r="T1415" i="3" l="1"/>
  <c r="U1415" i="3" l="1"/>
  <c r="V1415" i="3" l="1"/>
  <c r="W1415" i="3" l="1"/>
  <c r="X1415" i="3" l="1"/>
  <c r="Y1415" i="3" l="1"/>
  <c r="Z1415" i="3" l="1"/>
  <c r="AD1457" i="38" l="1"/>
  <c r="AA1415" i="3"/>
  <c r="AC1415" i="3" l="1"/>
  <c r="H1457" i="38"/>
  <c r="AE1457" i="38" s="1"/>
  <c r="AB1415" i="3"/>
  <c r="AI1457" i="38" l="1"/>
  <c r="AH1415" i="3" s="1"/>
  <c r="H1415" i="3"/>
  <c r="AD1415" i="3"/>
  <c r="C1416" i="3"/>
  <c r="D1416" i="3" l="1"/>
  <c r="E1416" i="3" l="1"/>
  <c r="F1416" i="3" l="1"/>
  <c r="I1416" i="3" l="1"/>
  <c r="AJ1458" i="38"/>
  <c r="AI1416" i="3" s="1"/>
  <c r="G1416" i="3"/>
  <c r="AJ1416" i="3" l="1"/>
  <c r="J1416" i="3"/>
  <c r="AK1416" i="3" l="1"/>
  <c r="K1416" i="3"/>
  <c r="L1416" i="3" l="1"/>
  <c r="M1416" i="3" l="1"/>
  <c r="N1416" i="3" l="1"/>
  <c r="AH1458" i="38" l="1"/>
  <c r="AG1416" i="3" s="1"/>
  <c r="AG1458" i="38"/>
  <c r="AF1416" i="3" s="1"/>
  <c r="O1416" i="3"/>
  <c r="P1416" i="3" l="1"/>
  <c r="Q1416" i="3" l="1"/>
  <c r="R1416" i="3" l="1"/>
  <c r="S1416" i="3" l="1"/>
  <c r="T1416" i="3" l="1"/>
  <c r="U1416" i="3" l="1"/>
  <c r="V1416" i="3" l="1"/>
  <c r="W1416" i="3" l="1"/>
  <c r="X1416" i="3" l="1"/>
  <c r="Y1416" i="3" l="1"/>
  <c r="Z1416" i="3" l="1"/>
  <c r="AD1458" i="38" l="1"/>
  <c r="AA1416" i="3"/>
  <c r="AC1416" i="3" l="1"/>
  <c r="H1458" i="38"/>
  <c r="AE1458" i="38" s="1"/>
  <c r="AB1416" i="3"/>
  <c r="AI1458" i="38" l="1"/>
  <c r="AH1416" i="3" s="1"/>
  <c r="AD1416" i="3"/>
  <c r="H1416" i="3"/>
  <c r="C1417" i="3"/>
  <c r="D1417" i="3" l="1"/>
  <c r="E1417" i="3" l="1"/>
  <c r="F1417" i="3" l="1"/>
  <c r="I1417" i="3" l="1"/>
  <c r="AJ1459" i="38"/>
  <c r="AI1417" i="3" s="1"/>
  <c r="G1417" i="3"/>
  <c r="AJ1417" i="3" l="1"/>
  <c r="J1417" i="3"/>
  <c r="AK1417" i="3" l="1"/>
  <c r="K1417" i="3"/>
  <c r="L1417" i="3" l="1"/>
  <c r="M1417" i="3" l="1"/>
  <c r="N1417" i="3" l="1"/>
  <c r="AH1459" i="38" l="1"/>
  <c r="AG1417" i="3" s="1"/>
  <c r="AG1459" i="38"/>
  <c r="AF1417" i="3" s="1"/>
  <c r="O1417" i="3"/>
  <c r="P1417" i="3" l="1"/>
  <c r="Q1417" i="3" l="1"/>
  <c r="R1417" i="3" l="1"/>
  <c r="S1417" i="3" l="1"/>
  <c r="T1417" i="3" l="1"/>
  <c r="U1417" i="3" l="1"/>
  <c r="V1417" i="3" l="1"/>
  <c r="W1417" i="3" l="1"/>
  <c r="X1417" i="3" l="1"/>
  <c r="Y1417" i="3" l="1"/>
  <c r="Z1417" i="3" l="1"/>
  <c r="AD1459" i="38" l="1"/>
  <c r="AA1417" i="3"/>
  <c r="AC1417" i="3" l="1"/>
  <c r="H1459" i="38"/>
  <c r="AE1459" i="38" s="1"/>
  <c r="AB1417" i="3"/>
  <c r="AI1459" i="38" l="1"/>
  <c r="AH1417" i="3" s="1"/>
  <c r="AD1417" i="3"/>
  <c r="H1417" i="3"/>
  <c r="C1418" i="3"/>
  <c r="D1418" i="3" l="1"/>
  <c r="E1418" i="3" l="1"/>
  <c r="F1418" i="3" l="1"/>
  <c r="I1418" i="3" l="1"/>
  <c r="AJ1460" i="38"/>
  <c r="AI1418" i="3" s="1"/>
  <c r="G1418" i="3"/>
  <c r="AJ1418" i="3" l="1"/>
  <c r="J1418" i="3"/>
  <c r="AK1418" i="3" l="1"/>
  <c r="K1418" i="3"/>
  <c r="L1418" i="3" l="1"/>
  <c r="M1418" i="3" l="1"/>
  <c r="N1418" i="3" l="1"/>
  <c r="AG1460" i="38" l="1"/>
  <c r="AF1418" i="3" s="1"/>
  <c r="AH1460" i="38"/>
  <c r="AG1418" i="3" s="1"/>
  <c r="O1418" i="3"/>
  <c r="P1418" i="3" l="1"/>
  <c r="Q1418" i="3" l="1"/>
  <c r="R1418" i="3" l="1"/>
  <c r="S1418" i="3" l="1"/>
  <c r="T1418" i="3" l="1"/>
  <c r="U1418" i="3" l="1"/>
  <c r="V1418" i="3" l="1"/>
  <c r="W1418" i="3" l="1"/>
  <c r="X1418" i="3" l="1"/>
  <c r="Y1418" i="3" l="1"/>
  <c r="Z1418" i="3" l="1"/>
  <c r="AD1460" i="38" l="1"/>
  <c r="AA1418" i="3"/>
  <c r="AC1418" i="3" l="1"/>
  <c r="H1460" i="38"/>
  <c r="AE1460" i="38" s="1"/>
  <c r="AB1418" i="3"/>
  <c r="AI1460" i="38" l="1"/>
  <c r="AH1418" i="3" s="1"/>
  <c r="AD1418" i="3"/>
  <c r="H1418" i="3"/>
  <c r="C1419" i="3"/>
  <c r="D1419" i="3" l="1"/>
  <c r="E1419" i="3" l="1"/>
  <c r="F1419" i="3" l="1"/>
  <c r="I1419" i="3" l="1"/>
  <c r="AJ1461" i="38"/>
  <c r="AI1419" i="3" s="1"/>
  <c r="G1419" i="3"/>
  <c r="AJ1419" i="3" l="1"/>
  <c r="J1419" i="3"/>
  <c r="AK1419" i="3" l="1"/>
  <c r="K1419" i="3"/>
  <c r="L1419" i="3" l="1"/>
  <c r="M1419" i="3" l="1"/>
  <c r="N1419" i="3" l="1"/>
  <c r="AG1461" i="38" l="1"/>
  <c r="AF1419" i="3" s="1"/>
  <c r="AH1461" i="38"/>
  <c r="AG1419" i="3" s="1"/>
  <c r="O1419" i="3"/>
  <c r="P1419" i="3" l="1"/>
  <c r="Q1419" i="3" l="1"/>
  <c r="R1419" i="3" l="1"/>
  <c r="S1419" i="3" l="1"/>
  <c r="T1419" i="3" l="1"/>
  <c r="U1419" i="3" l="1"/>
  <c r="V1419" i="3" l="1"/>
  <c r="W1419" i="3" l="1"/>
  <c r="X1419" i="3" l="1"/>
  <c r="Y1419" i="3" l="1"/>
  <c r="Z1419" i="3" l="1"/>
  <c r="AD1461" i="38" l="1"/>
  <c r="AA1419" i="3"/>
  <c r="AC1419" i="3" l="1"/>
  <c r="H1461" i="38"/>
  <c r="AE1461" i="38" s="1"/>
  <c r="AB1419" i="3"/>
  <c r="AI1461" i="38" l="1"/>
  <c r="AH1419" i="3" s="1"/>
  <c r="H1419" i="3"/>
  <c r="AD1419" i="3"/>
  <c r="C1420" i="3"/>
  <c r="D1420" i="3" l="1"/>
  <c r="E1420" i="3" l="1"/>
  <c r="F1420" i="3" l="1"/>
  <c r="I1420" i="3" l="1"/>
  <c r="AJ1462" i="38"/>
  <c r="AI1420" i="3" s="1"/>
  <c r="G1420" i="3"/>
  <c r="AJ1420" i="3" l="1"/>
  <c r="J1420" i="3"/>
  <c r="AK1420" i="3" l="1"/>
  <c r="K1420" i="3"/>
  <c r="L1420" i="3" l="1"/>
  <c r="M1420" i="3" l="1"/>
  <c r="N1420" i="3" l="1"/>
  <c r="AH1462" i="38" l="1"/>
  <c r="AG1420" i="3" s="1"/>
  <c r="AG1462" i="38"/>
  <c r="AF1420" i="3" s="1"/>
  <c r="O1420" i="3"/>
  <c r="P1420" i="3" l="1"/>
  <c r="Q1420" i="3" l="1"/>
  <c r="R1420" i="3" l="1"/>
  <c r="S1420" i="3" l="1"/>
  <c r="T1420" i="3" l="1"/>
  <c r="U1420" i="3" l="1"/>
  <c r="V1420" i="3" l="1"/>
  <c r="W1420" i="3" l="1"/>
  <c r="X1420" i="3" l="1"/>
  <c r="Y1420" i="3" l="1"/>
  <c r="Z1420" i="3" l="1"/>
  <c r="AD1462" i="38" l="1"/>
  <c r="AA1420" i="3"/>
  <c r="AC1420" i="3" l="1"/>
  <c r="H1462" i="38"/>
  <c r="AE1462" i="38" s="1"/>
  <c r="AB1420" i="3"/>
  <c r="AI1462" i="38" l="1"/>
  <c r="AH1420" i="3" s="1"/>
  <c r="H1420" i="3"/>
  <c r="AD1420" i="3"/>
  <c r="C1421" i="3"/>
  <c r="D1421" i="3" l="1"/>
  <c r="E1421" i="3" l="1"/>
  <c r="F1421" i="3" l="1"/>
  <c r="I1421" i="3" l="1"/>
  <c r="AJ1463" i="38"/>
  <c r="AI1421" i="3" s="1"/>
  <c r="G1421" i="3"/>
  <c r="AJ1421" i="3" l="1"/>
  <c r="J1421" i="3"/>
  <c r="AK1421" i="3" l="1"/>
  <c r="K1421" i="3"/>
  <c r="L1421" i="3" l="1"/>
  <c r="M1421" i="3" l="1"/>
  <c r="N1421" i="3" l="1"/>
  <c r="AH1463" i="38" l="1"/>
  <c r="AG1421" i="3" s="1"/>
  <c r="AG1463" i="38"/>
  <c r="AF1421" i="3" s="1"/>
  <c r="O1421" i="3"/>
  <c r="P1421" i="3" l="1"/>
  <c r="Q1421" i="3" l="1"/>
  <c r="R1421" i="3" l="1"/>
  <c r="S1421" i="3" l="1"/>
  <c r="T1421" i="3" l="1"/>
  <c r="U1421" i="3" l="1"/>
  <c r="V1421" i="3" l="1"/>
  <c r="W1421" i="3" l="1"/>
  <c r="X1421" i="3" l="1"/>
  <c r="Y1421" i="3" l="1"/>
  <c r="Z1421" i="3" l="1"/>
  <c r="AD1463" i="38" l="1"/>
  <c r="AA1421" i="3"/>
  <c r="AC1421" i="3" l="1"/>
  <c r="H1463" i="38"/>
  <c r="AE1463" i="38" s="1"/>
  <c r="AB1421" i="3"/>
  <c r="AI1463" i="38" l="1"/>
  <c r="AH1421" i="3" s="1"/>
  <c r="AD1421" i="3"/>
  <c r="H1421" i="3"/>
  <c r="C1422" i="3"/>
  <c r="D1422" i="3" l="1"/>
  <c r="E1422" i="3" l="1"/>
  <c r="F1422" i="3" l="1"/>
  <c r="I1422" i="3" l="1"/>
  <c r="AJ1464" i="38"/>
  <c r="AI1422" i="3" s="1"/>
  <c r="G1422" i="3"/>
  <c r="AJ1422" i="3" l="1"/>
  <c r="J1422" i="3"/>
  <c r="AK1422" i="3" l="1"/>
  <c r="K1422" i="3"/>
  <c r="L1422" i="3" l="1"/>
  <c r="M1422" i="3" l="1"/>
  <c r="N1422" i="3" l="1"/>
  <c r="AH1464" i="38" l="1"/>
  <c r="AG1422" i="3" s="1"/>
  <c r="AG1464" i="38"/>
  <c r="AF1422" i="3" s="1"/>
  <c r="O1422" i="3"/>
  <c r="P1422" i="3" l="1"/>
  <c r="Q1422" i="3" l="1"/>
  <c r="R1422" i="3" l="1"/>
  <c r="S1422" i="3" l="1"/>
  <c r="T1422" i="3" l="1"/>
  <c r="U1422" i="3" l="1"/>
  <c r="V1422" i="3" l="1"/>
  <c r="W1422" i="3" l="1"/>
  <c r="X1422" i="3" l="1"/>
  <c r="Y1422" i="3" l="1"/>
  <c r="Z1422" i="3" l="1"/>
  <c r="AD1464" i="38" l="1"/>
  <c r="AA1422" i="3"/>
  <c r="AC1422" i="3" l="1"/>
  <c r="H1464" i="38"/>
  <c r="AE1464" i="38" s="1"/>
  <c r="AB1422" i="3"/>
  <c r="AI1464" i="38" l="1"/>
  <c r="AH1422" i="3" s="1"/>
  <c r="AD1422" i="3"/>
  <c r="H1422" i="3"/>
  <c r="C1423" i="3"/>
  <c r="D1423" i="3" l="1"/>
  <c r="E1423" i="3" l="1"/>
  <c r="F1423" i="3" l="1"/>
  <c r="I1423" i="3" l="1"/>
  <c r="AJ1465" i="38"/>
  <c r="AI1423" i="3" s="1"/>
  <c r="G1423" i="3"/>
  <c r="AJ1423" i="3" l="1"/>
  <c r="J1423" i="3"/>
  <c r="AK1423" i="3" l="1"/>
  <c r="K1423" i="3"/>
  <c r="L1423" i="3" l="1"/>
  <c r="M1423" i="3" l="1"/>
  <c r="N1423" i="3" l="1"/>
  <c r="AG1465" i="38" l="1"/>
  <c r="AF1423" i="3" s="1"/>
  <c r="AH1465" i="38"/>
  <c r="AG1423" i="3" s="1"/>
  <c r="O1423" i="3"/>
  <c r="P1423" i="3" l="1"/>
  <c r="Q1423" i="3" l="1"/>
  <c r="R1423" i="3" l="1"/>
  <c r="S1423" i="3" l="1"/>
  <c r="T1423" i="3" l="1"/>
  <c r="U1423" i="3" l="1"/>
  <c r="V1423" i="3" l="1"/>
  <c r="W1423" i="3" l="1"/>
  <c r="X1423" i="3" l="1"/>
  <c r="Y1423" i="3" l="1"/>
  <c r="Z1423" i="3" l="1"/>
  <c r="AD1465" i="38" l="1"/>
  <c r="AA1423" i="3"/>
  <c r="AC1423" i="3" l="1"/>
  <c r="H1465" i="38"/>
  <c r="AE1465" i="38" s="1"/>
  <c r="AB1423" i="3"/>
  <c r="AI1465" i="38" l="1"/>
  <c r="AH1423" i="3" s="1"/>
  <c r="H1423" i="3"/>
  <c r="AD1423" i="3"/>
  <c r="C1424" i="3"/>
  <c r="D1424" i="3" l="1"/>
  <c r="E1424" i="3" l="1"/>
  <c r="F1424" i="3" l="1"/>
  <c r="I1424" i="3" l="1"/>
  <c r="AJ1466" i="38"/>
  <c r="AI1424" i="3" s="1"/>
  <c r="G1424" i="3"/>
  <c r="AJ1424" i="3" l="1"/>
  <c r="J1424" i="3"/>
  <c r="AK1424" i="3" l="1"/>
  <c r="K1424" i="3"/>
  <c r="L1424" i="3" l="1"/>
  <c r="M1424" i="3" l="1"/>
  <c r="N1424" i="3" l="1"/>
  <c r="AH1466" i="38" l="1"/>
  <c r="AG1424" i="3" s="1"/>
  <c r="AG1466" i="38"/>
  <c r="AF1424" i="3" s="1"/>
  <c r="O1424" i="3"/>
  <c r="P1424" i="3" l="1"/>
  <c r="Q1424" i="3" l="1"/>
  <c r="R1424" i="3" l="1"/>
  <c r="S1424" i="3" l="1"/>
  <c r="T1424" i="3" l="1"/>
  <c r="U1424" i="3" l="1"/>
  <c r="V1424" i="3" l="1"/>
  <c r="W1424" i="3" l="1"/>
  <c r="X1424" i="3" l="1"/>
  <c r="Y1424" i="3" l="1"/>
  <c r="Z1424" i="3" l="1"/>
  <c r="AD1466" i="38" l="1"/>
  <c r="AA1424" i="3"/>
  <c r="AC1424" i="3" l="1"/>
  <c r="H1466" i="38"/>
  <c r="AE1466" i="38" s="1"/>
  <c r="AB1424" i="3"/>
  <c r="AI1466" i="38" l="1"/>
  <c r="AH1424" i="3" s="1"/>
  <c r="AD1424" i="3"/>
  <c r="H1424" i="3"/>
  <c r="C1425" i="3"/>
  <c r="D1425" i="3" l="1"/>
  <c r="E1425" i="3" l="1"/>
  <c r="F1425" i="3" l="1"/>
  <c r="I1425" i="3" l="1"/>
  <c r="AJ1467" i="38"/>
  <c r="AI1425" i="3" s="1"/>
  <c r="G1425" i="3"/>
  <c r="AJ1425" i="3" l="1"/>
  <c r="J1425" i="3"/>
  <c r="AK1425" i="3" l="1"/>
  <c r="K1425" i="3"/>
  <c r="L1425" i="3" l="1"/>
  <c r="M1425" i="3" l="1"/>
  <c r="N1425" i="3" l="1"/>
  <c r="AH1467" i="38" l="1"/>
  <c r="AG1425" i="3" s="1"/>
  <c r="AG1467" i="38"/>
  <c r="AF1425" i="3" s="1"/>
  <c r="O1425" i="3"/>
  <c r="P1425" i="3" l="1"/>
  <c r="Q1425" i="3" l="1"/>
  <c r="R1425" i="3" l="1"/>
  <c r="S1425" i="3" l="1"/>
  <c r="T1425" i="3" l="1"/>
  <c r="U1425" i="3" l="1"/>
  <c r="V1425" i="3" l="1"/>
  <c r="W1425" i="3" l="1"/>
  <c r="X1425" i="3" l="1"/>
  <c r="Y1425" i="3" l="1"/>
  <c r="Z1425" i="3" l="1"/>
  <c r="AD1467" i="38" l="1"/>
  <c r="AA1425" i="3"/>
  <c r="AC1425" i="3" l="1"/>
  <c r="H1467" i="38"/>
  <c r="AE1467" i="38" s="1"/>
  <c r="AB1425" i="3"/>
  <c r="AI1467" i="38" l="1"/>
  <c r="AH1425" i="3" s="1"/>
  <c r="H1425" i="3"/>
  <c r="AD1425" i="3"/>
  <c r="C1426" i="3"/>
  <c r="D1426" i="3" l="1"/>
  <c r="E1426" i="3" l="1"/>
  <c r="F1426" i="3" l="1"/>
  <c r="I1426" i="3" l="1"/>
  <c r="AJ1468" i="38"/>
  <c r="AI1426" i="3" s="1"/>
  <c r="G1426" i="3"/>
  <c r="AJ1426" i="3" l="1"/>
  <c r="J1426" i="3"/>
  <c r="AK1426" i="3" l="1"/>
  <c r="K1426" i="3"/>
  <c r="L1426" i="3" l="1"/>
  <c r="M1426" i="3" l="1"/>
  <c r="N1426" i="3" l="1"/>
  <c r="AH1468" i="38" l="1"/>
  <c r="AG1426" i="3" s="1"/>
  <c r="AG1468" i="38"/>
  <c r="AF1426" i="3" s="1"/>
  <c r="O1426" i="3"/>
  <c r="P1426" i="3" l="1"/>
  <c r="Q1426" i="3" l="1"/>
  <c r="R1426" i="3" l="1"/>
  <c r="S1426" i="3" l="1"/>
  <c r="T1426" i="3" l="1"/>
  <c r="U1426" i="3" l="1"/>
  <c r="V1426" i="3" l="1"/>
  <c r="W1426" i="3" l="1"/>
  <c r="X1426" i="3" l="1"/>
  <c r="Y1426" i="3" l="1"/>
  <c r="Z1426" i="3" l="1"/>
  <c r="AD1468" i="38" l="1"/>
  <c r="AA1426" i="3"/>
  <c r="AC1426" i="3" l="1"/>
  <c r="H1468" i="38"/>
  <c r="AE1468" i="38" s="1"/>
  <c r="AB1426" i="3"/>
  <c r="AI1468" i="38" l="1"/>
  <c r="AH1426" i="3" s="1"/>
  <c r="H1426" i="3"/>
  <c r="AD1426" i="3"/>
  <c r="C1427" i="3"/>
  <c r="D1427" i="3" l="1"/>
  <c r="E1427" i="3" l="1"/>
  <c r="F1427" i="3" l="1"/>
  <c r="I1427" i="3" l="1"/>
  <c r="AJ1469" i="38"/>
  <c r="AI1427" i="3" s="1"/>
  <c r="G1427" i="3"/>
  <c r="AJ1427" i="3" l="1"/>
  <c r="J1427" i="3"/>
  <c r="AK1427" i="3" l="1"/>
  <c r="K1427" i="3"/>
  <c r="L1427" i="3" l="1"/>
  <c r="M1427" i="3" l="1"/>
  <c r="N1427" i="3" l="1"/>
  <c r="AG1469" i="38" l="1"/>
  <c r="AF1427" i="3" s="1"/>
  <c r="AH1469" i="38"/>
  <c r="AG1427" i="3" s="1"/>
  <c r="O1427" i="3"/>
  <c r="P1427" i="3" l="1"/>
  <c r="Q1427" i="3" l="1"/>
  <c r="R1427" i="3" l="1"/>
  <c r="S1427" i="3" l="1"/>
  <c r="T1427" i="3" l="1"/>
  <c r="U1427" i="3" l="1"/>
  <c r="V1427" i="3" l="1"/>
  <c r="W1427" i="3" l="1"/>
  <c r="X1427" i="3" l="1"/>
  <c r="Y1427" i="3" l="1"/>
  <c r="Z1427" i="3" l="1"/>
  <c r="AD1469" i="38" l="1"/>
  <c r="AA1427" i="3"/>
  <c r="AC1427" i="3" l="1"/>
  <c r="H1469" i="38"/>
  <c r="AE1469" i="38" s="1"/>
  <c r="AB1427" i="3"/>
  <c r="AI1469" i="38" l="1"/>
  <c r="AH1427" i="3" s="1"/>
  <c r="AD1427" i="3"/>
  <c r="H1427" i="3"/>
  <c r="C1428" i="3"/>
  <c r="D1428" i="3" l="1"/>
  <c r="E1428" i="3" l="1"/>
  <c r="F1428" i="3" l="1"/>
  <c r="I1428" i="3" l="1"/>
  <c r="AJ1470" i="38"/>
  <c r="AI1428" i="3" s="1"/>
  <c r="G1428" i="3"/>
  <c r="AJ1428" i="3" l="1"/>
  <c r="J1428" i="3"/>
  <c r="AK1428" i="3" l="1"/>
  <c r="K1428" i="3"/>
  <c r="L1428" i="3" l="1"/>
  <c r="M1428" i="3" l="1"/>
  <c r="N1428" i="3" l="1"/>
  <c r="AH1470" i="38" l="1"/>
  <c r="AG1428" i="3" s="1"/>
  <c r="AG1470" i="38"/>
  <c r="AF1428" i="3" s="1"/>
  <c r="O1428" i="3"/>
  <c r="P1428" i="3" l="1"/>
  <c r="Q1428" i="3" l="1"/>
  <c r="R1428" i="3" l="1"/>
  <c r="S1428" i="3" l="1"/>
  <c r="T1428" i="3" l="1"/>
  <c r="U1428" i="3" l="1"/>
  <c r="V1428" i="3" l="1"/>
  <c r="W1428" i="3" l="1"/>
  <c r="X1428" i="3" l="1"/>
  <c r="Y1428" i="3" l="1"/>
  <c r="Z1428" i="3" l="1"/>
  <c r="AD1470" i="38" l="1"/>
  <c r="AA1428" i="3"/>
  <c r="AC1428" i="3" l="1"/>
  <c r="H1470" i="38"/>
  <c r="AE1470" i="38" s="1"/>
  <c r="AB1428" i="3"/>
  <c r="AI1470" i="38" l="1"/>
  <c r="AH1428" i="3" s="1"/>
  <c r="H1428" i="3"/>
  <c r="AD1428" i="3"/>
  <c r="C1429" i="3"/>
  <c r="D1429" i="3" l="1"/>
  <c r="E1429" i="3" l="1"/>
  <c r="F1429" i="3" l="1"/>
  <c r="I1429" i="3" l="1"/>
  <c r="AJ1471" i="38"/>
  <c r="AI1429" i="3" s="1"/>
  <c r="G1429" i="3"/>
  <c r="AJ1429" i="3" l="1"/>
  <c r="J1429" i="3"/>
  <c r="AK1429" i="3" l="1"/>
  <c r="K1429" i="3"/>
  <c r="L1429" i="3" l="1"/>
  <c r="M1429" i="3" l="1"/>
  <c r="N1429" i="3" l="1"/>
  <c r="AH1471" i="38" l="1"/>
  <c r="AG1429" i="3" s="1"/>
  <c r="AG1471" i="38"/>
  <c r="AF1429" i="3" s="1"/>
  <c r="O1429" i="3"/>
  <c r="P1429" i="3" l="1"/>
  <c r="Q1429" i="3" l="1"/>
  <c r="R1429" i="3" l="1"/>
  <c r="S1429" i="3" l="1"/>
  <c r="T1429" i="3" l="1"/>
  <c r="U1429" i="3" l="1"/>
  <c r="V1429" i="3" l="1"/>
  <c r="W1429" i="3" l="1"/>
  <c r="X1429" i="3" l="1"/>
  <c r="Y1429" i="3" l="1"/>
  <c r="Z1429" i="3" l="1"/>
  <c r="AD1471" i="38" l="1"/>
  <c r="AA1429" i="3"/>
  <c r="AC1429" i="3" l="1"/>
  <c r="H1471" i="38"/>
  <c r="AE1471" i="38" s="1"/>
  <c r="AB1429" i="3"/>
  <c r="AI1471" i="38" l="1"/>
  <c r="AH1429" i="3" s="1"/>
  <c r="H1429" i="3"/>
  <c r="AD1429" i="3"/>
  <c r="C1430" i="3"/>
  <c r="D1430" i="3" l="1"/>
  <c r="E1430" i="3" l="1"/>
  <c r="F1430" i="3" l="1"/>
  <c r="I1430" i="3" l="1"/>
  <c r="AJ1472" i="38"/>
  <c r="AI1430" i="3" s="1"/>
  <c r="G1430" i="3"/>
  <c r="AJ1430" i="3" l="1"/>
  <c r="J1430" i="3"/>
  <c r="AK1430" i="3" l="1"/>
  <c r="K1430" i="3"/>
  <c r="L1430" i="3" l="1"/>
  <c r="M1430" i="3" l="1"/>
  <c r="N1430" i="3" l="1"/>
  <c r="AG1472" i="38" l="1"/>
  <c r="AF1430" i="3" s="1"/>
  <c r="AH1472" i="38"/>
  <c r="AG1430" i="3" s="1"/>
  <c r="O1430" i="3"/>
  <c r="P1430" i="3" l="1"/>
  <c r="Q1430" i="3" l="1"/>
  <c r="R1430" i="3" l="1"/>
  <c r="S1430" i="3" l="1"/>
  <c r="T1430" i="3" l="1"/>
  <c r="U1430" i="3" l="1"/>
  <c r="V1430" i="3" l="1"/>
  <c r="W1430" i="3" l="1"/>
  <c r="X1430" i="3" l="1"/>
  <c r="Y1430" i="3" l="1"/>
  <c r="Z1430" i="3" l="1"/>
  <c r="AD1472" i="38" l="1"/>
  <c r="AA1430" i="3"/>
  <c r="AC1430" i="3" l="1"/>
  <c r="H1472" i="38"/>
  <c r="AE1472" i="38" s="1"/>
  <c r="AB1430" i="3"/>
  <c r="AI1472" i="38" l="1"/>
  <c r="AH1430" i="3" s="1"/>
  <c r="AD1430" i="3"/>
  <c r="H1430" i="3"/>
  <c r="C1431" i="3"/>
  <c r="D1431" i="3" l="1"/>
  <c r="E1431" i="3" l="1"/>
  <c r="F1431" i="3" l="1"/>
  <c r="I1431" i="3" l="1"/>
  <c r="AJ1473" i="38"/>
  <c r="AI1431" i="3" s="1"/>
  <c r="G1431" i="3"/>
  <c r="AJ1431" i="3" l="1"/>
  <c r="J1431" i="3"/>
  <c r="AK1431" i="3" l="1"/>
  <c r="K1431" i="3"/>
  <c r="L1431" i="3" l="1"/>
  <c r="M1431" i="3" l="1"/>
  <c r="N1431" i="3" l="1"/>
  <c r="AG1473" i="38" l="1"/>
  <c r="AF1431" i="3" s="1"/>
  <c r="AH1473" i="38"/>
  <c r="AG1431" i="3" s="1"/>
  <c r="O1431" i="3"/>
  <c r="P1431" i="3" l="1"/>
  <c r="Q1431" i="3" l="1"/>
  <c r="R1431" i="3" l="1"/>
  <c r="S1431" i="3" l="1"/>
  <c r="T1431" i="3" l="1"/>
  <c r="U1431" i="3" l="1"/>
  <c r="V1431" i="3" l="1"/>
  <c r="W1431" i="3" l="1"/>
  <c r="X1431" i="3" l="1"/>
  <c r="Y1431" i="3" l="1"/>
  <c r="Z1431" i="3" l="1"/>
  <c r="AD1473" i="38" l="1"/>
  <c r="AA1431" i="3"/>
  <c r="AC1431" i="3" l="1"/>
  <c r="H1473" i="38"/>
  <c r="AE1473" i="38" s="1"/>
  <c r="AB1431" i="3"/>
  <c r="AI1473" i="38" l="1"/>
  <c r="AH1431" i="3" s="1"/>
  <c r="AD1431" i="3"/>
  <c r="H1431" i="3"/>
  <c r="C1432" i="3"/>
  <c r="D1432" i="3" l="1"/>
  <c r="E1432" i="3" l="1"/>
  <c r="F1432" i="3" l="1"/>
  <c r="I1432" i="3" l="1"/>
  <c r="AJ1474" i="38"/>
  <c r="AI1432" i="3" s="1"/>
  <c r="G1432" i="3"/>
  <c r="AJ1432" i="3" l="1"/>
  <c r="J1432" i="3"/>
  <c r="AK1432" i="3" l="1"/>
  <c r="K1432" i="3"/>
  <c r="L1432" i="3" l="1"/>
  <c r="M1432" i="3" l="1"/>
  <c r="N1432" i="3" l="1"/>
  <c r="AH1474" i="38" l="1"/>
  <c r="AG1432" i="3" s="1"/>
  <c r="AG1474" i="38"/>
  <c r="AF1432" i="3" s="1"/>
  <c r="O1432" i="3"/>
  <c r="P1432" i="3" l="1"/>
  <c r="Q1432" i="3" l="1"/>
  <c r="R1432" i="3" l="1"/>
  <c r="S1432" i="3" l="1"/>
  <c r="T1432" i="3" l="1"/>
  <c r="U1432" i="3" l="1"/>
  <c r="V1432" i="3" l="1"/>
  <c r="W1432" i="3" l="1"/>
  <c r="X1432" i="3" l="1"/>
  <c r="Y1432" i="3" l="1"/>
  <c r="Z1432" i="3" l="1"/>
  <c r="AD1474" i="38" l="1"/>
  <c r="AA1432" i="3"/>
  <c r="AC1432" i="3" l="1"/>
  <c r="H1474" i="38"/>
  <c r="AE1474" i="38" s="1"/>
  <c r="AB1432" i="3"/>
  <c r="AI1474" i="38" l="1"/>
  <c r="AH1432" i="3" s="1"/>
  <c r="H1432" i="3"/>
  <c r="AD1432" i="3"/>
  <c r="C1433" i="3"/>
  <c r="D1433" i="3" l="1"/>
  <c r="E1433" i="3" l="1"/>
  <c r="F1433" i="3" l="1"/>
  <c r="I1433" i="3" l="1"/>
  <c r="AJ1475" i="38"/>
  <c r="AI1433" i="3" s="1"/>
  <c r="G1433" i="3"/>
  <c r="AJ1433" i="3" l="1"/>
  <c r="J1433" i="3"/>
  <c r="AK1433" i="3" l="1"/>
  <c r="K1433" i="3"/>
  <c r="L1433" i="3" l="1"/>
  <c r="M1433" i="3" l="1"/>
  <c r="N1433" i="3" l="1"/>
  <c r="AH1475" i="38" l="1"/>
  <c r="AG1433" i="3" s="1"/>
  <c r="AG1475" i="38"/>
  <c r="AF1433" i="3" s="1"/>
  <c r="O1433" i="3"/>
  <c r="P1433" i="3" l="1"/>
  <c r="Q1433" i="3" l="1"/>
  <c r="R1433" i="3" l="1"/>
  <c r="S1433" i="3" l="1"/>
  <c r="T1433" i="3" l="1"/>
  <c r="U1433" i="3" l="1"/>
  <c r="V1433" i="3" l="1"/>
  <c r="W1433" i="3" l="1"/>
  <c r="X1433" i="3" l="1"/>
  <c r="Y1433" i="3" l="1"/>
  <c r="Z1433" i="3" l="1"/>
  <c r="AD1475" i="38" l="1"/>
  <c r="AA1433" i="3"/>
  <c r="AC1433" i="3" l="1"/>
  <c r="H1475" i="38"/>
  <c r="AE1475" i="38" s="1"/>
  <c r="AB1433" i="3"/>
  <c r="AI1475" i="38" l="1"/>
  <c r="AH1433" i="3" s="1"/>
  <c r="AD1433" i="3"/>
  <c r="H1433" i="3"/>
  <c r="C1434" i="3"/>
  <c r="D1434" i="3" l="1"/>
  <c r="E1434" i="3" l="1"/>
  <c r="F1434" i="3" l="1"/>
  <c r="I1434" i="3" l="1"/>
  <c r="AJ1476" i="38"/>
  <c r="AI1434" i="3" s="1"/>
  <c r="G1434" i="3"/>
  <c r="AJ1434" i="3" l="1"/>
  <c r="J1434" i="3"/>
  <c r="AK1434" i="3" l="1"/>
  <c r="K1434" i="3"/>
  <c r="L1434" i="3" l="1"/>
  <c r="M1434" i="3" l="1"/>
  <c r="N1434" i="3" l="1"/>
  <c r="AG1476" i="38" l="1"/>
  <c r="AF1434" i="3" s="1"/>
  <c r="AH1476" i="38"/>
  <c r="AG1434" i="3" s="1"/>
  <c r="O1434" i="3"/>
  <c r="P1434" i="3" l="1"/>
  <c r="Q1434" i="3" l="1"/>
  <c r="R1434" i="3" l="1"/>
  <c r="S1434" i="3" l="1"/>
  <c r="T1434" i="3" l="1"/>
  <c r="U1434" i="3" l="1"/>
  <c r="V1434" i="3" l="1"/>
  <c r="W1434" i="3" l="1"/>
  <c r="X1434" i="3" l="1"/>
  <c r="Y1434" i="3" l="1"/>
  <c r="Z1434" i="3" l="1"/>
  <c r="AD1476" i="38" l="1"/>
  <c r="AA1434" i="3"/>
  <c r="AC1434" i="3" l="1"/>
  <c r="H1476" i="38"/>
  <c r="AE1476" i="38" s="1"/>
  <c r="AB1434" i="3"/>
  <c r="AI1476" i="38" l="1"/>
  <c r="AH1434" i="3" s="1"/>
  <c r="H1434" i="3"/>
  <c r="AD1434" i="3"/>
  <c r="C1435" i="3"/>
  <c r="D1435" i="3" l="1"/>
  <c r="E1435" i="3" l="1"/>
  <c r="F1435" i="3" l="1"/>
  <c r="I1435" i="3" l="1"/>
  <c r="AJ1477" i="38"/>
  <c r="AI1435" i="3" s="1"/>
  <c r="G1435" i="3"/>
  <c r="AJ1435" i="3" l="1"/>
  <c r="J1435" i="3"/>
  <c r="AK1435" i="3" l="1"/>
  <c r="K1435" i="3"/>
  <c r="L1435" i="3" l="1"/>
  <c r="M1435" i="3" l="1"/>
  <c r="N1435" i="3" l="1"/>
  <c r="AG1477" i="38" l="1"/>
  <c r="AF1435" i="3" s="1"/>
  <c r="AH1477" i="38"/>
  <c r="AG1435" i="3" s="1"/>
  <c r="O1435" i="3"/>
  <c r="P1435" i="3" l="1"/>
  <c r="Q1435" i="3" l="1"/>
  <c r="R1435" i="3" l="1"/>
  <c r="S1435" i="3" l="1"/>
  <c r="T1435" i="3" l="1"/>
  <c r="U1435" i="3" l="1"/>
  <c r="V1435" i="3" l="1"/>
  <c r="W1435" i="3" l="1"/>
  <c r="X1435" i="3" l="1"/>
  <c r="Y1435" i="3" l="1"/>
  <c r="Z1435" i="3" l="1"/>
  <c r="AD1477" i="38" l="1"/>
  <c r="AA1435" i="3"/>
  <c r="AC1435" i="3" l="1"/>
  <c r="H1477" i="38"/>
  <c r="AE1477" i="38" s="1"/>
  <c r="AB1435" i="3"/>
  <c r="AI1477" i="38" l="1"/>
  <c r="AH1435" i="3" s="1"/>
  <c r="AD1435" i="3"/>
  <c r="H1435" i="3"/>
  <c r="C1436" i="3"/>
  <c r="D1436" i="3" l="1"/>
  <c r="E1436" i="3" l="1"/>
  <c r="F1436" i="3" l="1"/>
  <c r="I1436" i="3" l="1"/>
  <c r="AJ1478" i="38"/>
  <c r="AI1436" i="3" s="1"/>
  <c r="G1436" i="3"/>
  <c r="AJ1436" i="3" l="1"/>
  <c r="J1436" i="3"/>
  <c r="AK1436" i="3" l="1"/>
  <c r="K1436" i="3"/>
  <c r="L1436" i="3" l="1"/>
  <c r="M1436" i="3" l="1"/>
  <c r="N1436" i="3" l="1"/>
  <c r="AH1478" i="38" l="1"/>
  <c r="AG1436" i="3" s="1"/>
  <c r="AG1478" i="38"/>
  <c r="AF1436" i="3" s="1"/>
  <c r="O1436" i="3"/>
  <c r="P1436" i="3" l="1"/>
  <c r="Q1436" i="3" l="1"/>
  <c r="R1436" i="3" l="1"/>
  <c r="S1436" i="3" l="1"/>
  <c r="T1436" i="3" l="1"/>
  <c r="U1436" i="3" l="1"/>
  <c r="V1436" i="3" l="1"/>
  <c r="W1436" i="3" l="1"/>
  <c r="X1436" i="3" l="1"/>
  <c r="Y1436" i="3" l="1"/>
  <c r="Z1436" i="3" l="1"/>
  <c r="AD1478" i="38" l="1"/>
  <c r="AA1436" i="3"/>
  <c r="AC1436" i="3" l="1"/>
  <c r="H1478" i="38"/>
  <c r="AE1478" i="38" s="1"/>
  <c r="AB1436" i="3"/>
  <c r="AI1478" i="38" l="1"/>
  <c r="AH1436" i="3" s="1"/>
  <c r="AD1436" i="3"/>
  <c r="H1436" i="3"/>
  <c r="C1437" i="3"/>
  <c r="D1437" i="3" l="1"/>
  <c r="E1437" i="3" l="1"/>
  <c r="F1437" i="3" l="1"/>
  <c r="I1437" i="3" l="1"/>
  <c r="AJ1479" i="38"/>
  <c r="AI1437" i="3" s="1"/>
  <c r="G1437" i="3"/>
  <c r="AJ1437" i="3" l="1"/>
  <c r="J1437" i="3"/>
  <c r="AK1437" i="3" l="1"/>
  <c r="K1437" i="3"/>
  <c r="L1437" i="3" l="1"/>
  <c r="M1437" i="3" l="1"/>
  <c r="N1437" i="3" l="1"/>
  <c r="AH1479" i="38" l="1"/>
  <c r="AG1437" i="3" s="1"/>
  <c r="AG1479" i="38"/>
  <c r="AF1437" i="3" s="1"/>
  <c r="O1437" i="3"/>
  <c r="P1437" i="3" l="1"/>
  <c r="Q1437" i="3" l="1"/>
  <c r="R1437" i="3" l="1"/>
  <c r="S1437" i="3" l="1"/>
  <c r="T1437" i="3" l="1"/>
  <c r="U1437" i="3" l="1"/>
  <c r="V1437" i="3" l="1"/>
  <c r="W1437" i="3" l="1"/>
  <c r="X1437" i="3" l="1"/>
  <c r="Y1437" i="3" l="1"/>
  <c r="Z1437" i="3" l="1"/>
  <c r="AD1479" i="38" l="1"/>
  <c r="AA1437" i="3"/>
  <c r="AC1437" i="3" l="1"/>
  <c r="H1479" i="38"/>
  <c r="AE1479" i="38" s="1"/>
  <c r="AB1437" i="3"/>
  <c r="AI1479" i="38" l="1"/>
  <c r="AH1437" i="3" s="1"/>
  <c r="H1437" i="3"/>
  <c r="AD1437" i="3"/>
  <c r="C1438" i="3"/>
  <c r="D1438" i="3" l="1"/>
  <c r="E1438" i="3" l="1"/>
  <c r="F1438" i="3" l="1"/>
  <c r="I1438" i="3" l="1"/>
  <c r="AJ1480" i="38"/>
  <c r="AI1438" i="3" s="1"/>
  <c r="G1438" i="3"/>
  <c r="AJ1438" i="3" l="1"/>
  <c r="J1438" i="3"/>
  <c r="AK1438" i="3" l="1"/>
  <c r="K1438" i="3"/>
  <c r="L1438" i="3" l="1"/>
  <c r="M1438" i="3" l="1"/>
  <c r="N1438" i="3" l="1"/>
  <c r="AH1480" i="38" l="1"/>
  <c r="AG1438" i="3" s="1"/>
  <c r="AG1480" i="38"/>
  <c r="AF1438" i="3" s="1"/>
  <c r="O1438" i="3"/>
  <c r="P1438" i="3" l="1"/>
  <c r="Q1438" i="3" l="1"/>
  <c r="R1438" i="3" l="1"/>
  <c r="S1438" i="3" l="1"/>
  <c r="T1438" i="3" l="1"/>
  <c r="U1438" i="3" l="1"/>
  <c r="V1438" i="3" l="1"/>
  <c r="W1438" i="3" l="1"/>
  <c r="X1438" i="3" l="1"/>
  <c r="Y1438" i="3" l="1"/>
  <c r="Z1438" i="3" l="1"/>
  <c r="AD1480" i="38" l="1"/>
  <c r="AA1438" i="3"/>
  <c r="AC1438" i="3" l="1"/>
  <c r="H1480" i="38"/>
  <c r="AE1480" i="38" s="1"/>
  <c r="AB1438" i="3"/>
  <c r="AI1480" i="38" l="1"/>
  <c r="AH1438" i="3" s="1"/>
  <c r="H1438" i="3"/>
  <c r="AD1438" i="3"/>
  <c r="C1439" i="3"/>
  <c r="D1439" i="3" l="1"/>
  <c r="E1439" i="3" l="1"/>
  <c r="F1439" i="3" l="1"/>
  <c r="I1439" i="3" l="1"/>
  <c r="AJ1481" i="38"/>
  <c r="AI1439" i="3" s="1"/>
  <c r="G1439" i="3"/>
  <c r="AJ1439" i="3" l="1"/>
  <c r="J1439" i="3"/>
  <c r="AK1439" i="3" l="1"/>
  <c r="K1439" i="3"/>
  <c r="L1439" i="3" l="1"/>
  <c r="M1439" i="3" l="1"/>
  <c r="N1439" i="3" l="1"/>
  <c r="AG1481" i="38" l="1"/>
  <c r="AF1439" i="3" s="1"/>
  <c r="AH1481" i="38"/>
  <c r="AG1439" i="3" s="1"/>
  <c r="O1439" i="3"/>
  <c r="P1439" i="3" l="1"/>
  <c r="Q1439" i="3" l="1"/>
  <c r="R1439" i="3" l="1"/>
  <c r="S1439" i="3" l="1"/>
  <c r="T1439" i="3" l="1"/>
  <c r="U1439" i="3" l="1"/>
  <c r="V1439" i="3" l="1"/>
  <c r="W1439" i="3" l="1"/>
  <c r="X1439" i="3" l="1"/>
  <c r="Y1439" i="3" l="1"/>
  <c r="Z1439" i="3" l="1"/>
  <c r="AD1481" i="38" l="1"/>
  <c r="AA1439" i="3"/>
  <c r="AC1439" i="3" l="1"/>
  <c r="H1481" i="38"/>
  <c r="AE1481" i="38" s="1"/>
  <c r="AB1439" i="3"/>
  <c r="AI1481" i="38" l="1"/>
  <c r="AH1439" i="3" s="1"/>
  <c r="H1439" i="3"/>
  <c r="AD1439" i="3"/>
  <c r="C1440" i="3"/>
  <c r="D1440" i="3" l="1"/>
  <c r="E1440" i="3" l="1"/>
  <c r="F1440" i="3" l="1"/>
  <c r="I1440" i="3" l="1"/>
  <c r="AJ1482" i="38"/>
  <c r="AI1440" i="3" s="1"/>
  <c r="G1440" i="3"/>
  <c r="AJ1440" i="3" l="1"/>
  <c r="J1440" i="3"/>
  <c r="AK1440" i="3" l="1"/>
  <c r="K1440" i="3"/>
  <c r="L1440" i="3" l="1"/>
  <c r="M1440" i="3" l="1"/>
  <c r="N1440" i="3" l="1"/>
  <c r="AH1482" i="38" l="1"/>
  <c r="AG1440" i="3" s="1"/>
  <c r="AG1482" i="38"/>
  <c r="AF1440" i="3" s="1"/>
  <c r="O1440" i="3"/>
  <c r="P1440" i="3" l="1"/>
  <c r="Q1440" i="3" l="1"/>
  <c r="R1440" i="3" l="1"/>
  <c r="S1440" i="3" l="1"/>
  <c r="T1440" i="3" l="1"/>
  <c r="U1440" i="3" l="1"/>
  <c r="V1440" i="3" l="1"/>
  <c r="W1440" i="3" l="1"/>
  <c r="X1440" i="3" l="1"/>
  <c r="Y1440" i="3" l="1"/>
  <c r="Z1440" i="3" l="1"/>
  <c r="AD1482" i="38" l="1"/>
  <c r="AA1440" i="3"/>
  <c r="AC1440" i="3" l="1"/>
  <c r="H1482" i="38"/>
  <c r="AE1482" i="38" s="1"/>
  <c r="AB1440" i="3"/>
  <c r="AI1482" i="38" l="1"/>
  <c r="AH1440" i="3" s="1"/>
  <c r="AD1440" i="3"/>
  <c r="H1440" i="3"/>
  <c r="C1441" i="3"/>
  <c r="D1441" i="3" l="1"/>
  <c r="E1441" i="3" l="1"/>
  <c r="F1441" i="3" l="1"/>
  <c r="I1441" i="3" l="1"/>
  <c r="AJ1483" i="38"/>
  <c r="AI1441" i="3" s="1"/>
  <c r="G1441" i="3"/>
  <c r="AJ1441" i="3" l="1"/>
  <c r="J1441" i="3"/>
  <c r="AK1441" i="3" l="1"/>
  <c r="K1441" i="3"/>
  <c r="L1441" i="3" l="1"/>
  <c r="M1441" i="3" l="1"/>
  <c r="N1441" i="3" l="1"/>
  <c r="AH1483" i="38" l="1"/>
  <c r="AG1441" i="3" s="1"/>
  <c r="AG1483" i="38"/>
  <c r="AF1441" i="3" s="1"/>
  <c r="O1441" i="3"/>
  <c r="P1441" i="3" l="1"/>
  <c r="Q1441" i="3" l="1"/>
  <c r="R1441" i="3" l="1"/>
  <c r="S1441" i="3" l="1"/>
  <c r="T1441" i="3" l="1"/>
  <c r="U1441" i="3" l="1"/>
  <c r="V1441" i="3" l="1"/>
  <c r="W1441" i="3" l="1"/>
  <c r="X1441" i="3" l="1"/>
  <c r="Y1441" i="3" l="1"/>
  <c r="Z1441" i="3" l="1"/>
  <c r="AD1483" i="38" l="1"/>
  <c r="AA1441" i="3"/>
  <c r="AC1441" i="3" l="1"/>
  <c r="H1483" i="38"/>
  <c r="AE1483" i="38" s="1"/>
  <c r="AB1441" i="3"/>
  <c r="AI1483" i="38" l="1"/>
  <c r="AH1441" i="3" s="1"/>
  <c r="AD1441" i="3"/>
  <c r="H1441" i="3"/>
  <c r="C1442" i="3"/>
  <c r="D1442" i="3" l="1"/>
  <c r="E1442" i="3" l="1"/>
  <c r="F1442" i="3" l="1"/>
  <c r="I1442" i="3" l="1"/>
  <c r="AJ1484" i="38"/>
  <c r="AI1442" i="3" s="1"/>
  <c r="G1442" i="3"/>
  <c r="AJ1442" i="3" l="1"/>
  <c r="J1442" i="3"/>
  <c r="AK1442" i="3" l="1"/>
  <c r="K1442" i="3"/>
  <c r="L1442" i="3" l="1"/>
  <c r="M1442" i="3" l="1"/>
  <c r="N1442" i="3" l="1"/>
  <c r="AH1484" i="38" l="1"/>
  <c r="AG1442" i="3" s="1"/>
  <c r="AG1484" i="38"/>
  <c r="AF1442" i="3" s="1"/>
  <c r="O1442" i="3"/>
  <c r="P1442" i="3" l="1"/>
  <c r="Q1442" i="3" l="1"/>
  <c r="R1442" i="3" l="1"/>
  <c r="S1442" i="3" l="1"/>
  <c r="T1442" i="3" l="1"/>
  <c r="U1442" i="3" l="1"/>
  <c r="V1442" i="3" l="1"/>
  <c r="W1442" i="3" l="1"/>
  <c r="X1442" i="3" l="1"/>
  <c r="Y1442" i="3" l="1"/>
  <c r="Z1442" i="3" l="1"/>
  <c r="AD1484" i="38" l="1"/>
  <c r="AA1442" i="3"/>
  <c r="AC1442" i="3" l="1"/>
  <c r="H1484" i="38"/>
  <c r="AE1484" i="38" s="1"/>
  <c r="AB1442" i="3"/>
  <c r="AI1484" i="38" l="1"/>
  <c r="AH1442" i="3" s="1"/>
  <c r="AD1442" i="3"/>
  <c r="H1442" i="3"/>
  <c r="C1443" i="3"/>
  <c r="D1443" i="3" l="1"/>
  <c r="E1443" i="3" l="1"/>
  <c r="F1443" i="3" l="1"/>
  <c r="I1443" i="3" l="1"/>
  <c r="AJ1485" i="38"/>
  <c r="AI1443" i="3" s="1"/>
  <c r="G1443" i="3"/>
  <c r="AJ1443" i="3" l="1"/>
  <c r="J1443" i="3"/>
  <c r="AK1443" i="3" l="1"/>
  <c r="K1443" i="3"/>
  <c r="L1443" i="3" l="1"/>
  <c r="M1443" i="3" l="1"/>
  <c r="N1443" i="3" l="1"/>
  <c r="AG1485" i="38" l="1"/>
  <c r="AF1443" i="3" s="1"/>
  <c r="AH1485" i="38"/>
  <c r="AG1443" i="3" s="1"/>
  <c r="O1443" i="3"/>
  <c r="P1443" i="3" l="1"/>
  <c r="Q1443" i="3" l="1"/>
  <c r="R1443" i="3" l="1"/>
  <c r="S1443" i="3" l="1"/>
  <c r="T1443" i="3" l="1"/>
  <c r="U1443" i="3" l="1"/>
  <c r="V1443" i="3" l="1"/>
  <c r="W1443" i="3" l="1"/>
  <c r="X1443" i="3" l="1"/>
  <c r="Y1443" i="3" l="1"/>
  <c r="Z1443" i="3" l="1"/>
  <c r="AD1485" i="38" l="1"/>
  <c r="AA1443" i="3"/>
  <c r="AC1443" i="3" l="1"/>
  <c r="H1485" i="38"/>
  <c r="AE1485" i="38" s="1"/>
  <c r="AB1443" i="3"/>
  <c r="AI1485" i="38" l="1"/>
  <c r="AH1443" i="3" s="1"/>
  <c r="H1443" i="3"/>
  <c r="AD1443" i="3"/>
  <c r="C1444" i="3"/>
  <c r="D1444" i="3" l="1"/>
  <c r="E1444" i="3" l="1"/>
  <c r="F1444" i="3" l="1"/>
  <c r="I1444" i="3" l="1"/>
  <c r="AJ1486" i="38"/>
  <c r="AI1444" i="3" s="1"/>
  <c r="G1444" i="3"/>
  <c r="AJ1444" i="3" l="1"/>
  <c r="J1444" i="3"/>
  <c r="AK1444" i="3" l="1"/>
  <c r="K1444" i="3"/>
  <c r="L1444" i="3" l="1"/>
  <c r="M1444" i="3" l="1"/>
  <c r="N1444" i="3" l="1"/>
  <c r="AH1486" i="38" l="1"/>
  <c r="AG1444" i="3" s="1"/>
  <c r="AG1486" i="38"/>
  <c r="AF1444" i="3" s="1"/>
  <c r="O1444" i="3"/>
  <c r="P1444" i="3" l="1"/>
  <c r="Q1444" i="3" l="1"/>
  <c r="R1444" i="3" l="1"/>
  <c r="S1444" i="3" l="1"/>
  <c r="T1444" i="3" l="1"/>
  <c r="U1444" i="3" l="1"/>
  <c r="V1444" i="3" l="1"/>
  <c r="W1444" i="3" l="1"/>
  <c r="X1444" i="3" l="1"/>
  <c r="Y1444" i="3" l="1"/>
  <c r="Z1444" i="3" l="1"/>
  <c r="AD1486" i="38" l="1"/>
  <c r="AA1444" i="3"/>
  <c r="AC1444" i="3" l="1"/>
  <c r="H1486" i="38"/>
  <c r="AE1486" i="38" s="1"/>
  <c r="AB1444" i="3"/>
  <c r="AI1486" i="38" l="1"/>
  <c r="AH1444" i="3" s="1"/>
  <c r="AD1444" i="3"/>
  <c r="H1444" i="3"/>
  <c r="C1445" i="3"/>
  <c r="D1445" i="3" l="1"/>
  <c r="E1445" i="3" l="1"/>
  <c r="F1445" i="3" l="1"/>
  <c r="I1445" i="3" l="1"/>
  <c r="AJ1487" i="38"/>
  <c r="AI1445" i="3" s="1"/>
  <c r="G1445" i="3"/>
  <c r="AJ1445" i="3" l="1"/>
  <c r="J1445" i="3"/>
  <c r="AK1445" i="3" l="1"/>
  <c r="K1445" i="3"/>
  <c r="L1445" i="3" l="1"/>
  <c r="M1445" i="3" l="1"/>
  <c r="N1445" i="3" l="1"/>
  <c r="AH1487" i="38" l="1"/>
  <c r="AG1445" i="3" s="1"/>
  <c r="AG1487" i="38"/>
  <c r="AF1445" i="3" s="1"/>
  <c r="O1445" i="3"/>
  <c r="P1445" i="3" l="1"/>
  <c r="Q1445" i="3" l="1"/>
  <c r="R1445" i="3" l="1"/>
  <c r="S1445" i="3" l="1"/>
  <c r="T1445" i="3" l="1"/>
  <c r="U1445" i="3" l="1"/>
  <c r="V1445" i="3" l="1"/>
  <c r="W1445" i="3" l="1"/>
  <c r="X1445" i="3" l="1"/>
  <c r="Y1445" i="3" l="1"/>
  <c r="Z1445" i="3" l="1"/>
  <c r="AD1487" i="38" l="1"/>
  <c r="AA1445" i="3"/>
  <c r="AC1445" i="3" l="1"/>
  <c r="H1487" i="38"/>
  <c r="AE1487" i="38" s="1"/>
  <c r="AB1445" i="3"/>
  <c r="AI1487" i="38" l="1"/>
  <c r="AH1445" i="3" s="1"/>
  <c r="AD1445" i="3"/>
  <c r="H1445" i="3"/>
  <c r="C1446" i="3"/>
  <c r="D1446" i="3" l="1"/>
  <c r="E1446" i="3" l="1"/>
  <c r="F1446" i="3" l="1"/>
  <c r="I1446" i="3" l="1"/>
  <c r="AJ1488" i="38"/>
  <c r="AI1446" i="3" s="1"/>
  <c r="G1446" i="3"/>
  <c r="AJ1446" i="3" l="1"/>
  <c r="J1446" i="3"/>
  <c r="AK1446" i="3" l="1"/>
  <c r="K1446" i="3"/>
  <c r="L1446" i="3" l="1"/>
  <c r="M1446" i="3" l="1"/>
  <c r="N1446" i="3" l="1"/>
  <c r="AH1488" i="38" l="1"/>
  <c r="AG1446" i="3" s="1"/>
  <c r="AG1488" i="38"/>
  <c r="AF1446" i="3" s="1"/>
  <c r="O1446" i="3"/>
  <c r="P1446" i="3" l="1"/>
  <c r="Q1446" i="3" l="1"/>
  <c r="R1446" i="3" l="1"/>
  <c r="S1446" i="3" l="1"/>
  <c r="T1446" i="3" l="1"/>
  <c r="U1446" i="3" l="1"/>
  <c r="V1446" i="3" l="1"/>
  <c r="W1446" i="3" l="1"/>
  <c r="X1446" i="3" l="1"/>
  <c r="Y1446" i="3" l="1"/>
  <c r="Z1446" i="3" l="1"/>
  <c r="AD1488" i="38" l="1"/>
  <c r="AA1446" i="3"/>
  <c r="AC1446" i="3" l="1"/>
  <c r="H1488" i="38"/>
  <c r="AE1488" i="38" s="1"/>
  <c r="AB1446" i="3"/>
  <c r="AI1488" i="38" l="1"/>
  <c r="AH1446" i="3" s="1"/>
  <c r="H1446" i="3"/>
  <c r="AD1446" i="3"/>
  <c r="C1447" i="3"/>
  <c r="D1447" i="3" l="1"/>
  <c r="E1447" i="3" l="1"/>
  <c r="F1447" i="3" l="1"/>
  <c r="I1447" i="3" l="1"/>
  <c r="AJ1489" i="38"/>
  <c r="AI1447" i="3" s="1"/>
  <c r="G1447" i="3"/>
  <c r="AJ1447" i="3" l="1"/>
  <c r="J1447" i="3"/>
  <c r="AK1447" i="3" l="1"/>
  <c r="K1447" i="3"/>
  <c r="L1447" i="3" l="1"/>
  <c r="M1447" i="3" l="1"/>
  <c r="N1447" i="3" l="1"/>
  <c r="AG1489" i="38" l="1"/>
  <c r="AF1447" i="3" s="1"/>
  <c r="AH1489" i="38"/>
  <c r="AG1447" i="3" s="1"/>
  <c r="O1447" i="3"/>
  <c r="P1447" i="3" l="1"/>
  <c r="Q1447" i="3" l="1"/>
  <c r="R1447" i="3" l="1"/>
  <c r="S1447" i="3" l="1"/>
  <c r="T1447" i="3" l="1"/>
  <c r="U1447" i="3" l="1"/>
  <c r="V1447" i="3" l="1"/>
  <c r="W1447" i="3" l="1"/>
  <c r="X1447" i="3" l="1"/>
  <c r="Y1447" i="3" l="1"/>
  <c r="Z1447" i="3" l="1"/>
  <c r="AD1489" i="38" l="1"/>
  <c r="AA1447" i="3"/>
  <c r="AC1447" i="3" l="1"/>
  <c r="H1489" i="38"/>
  <c r="AE1489" i="38" s="1"/>
  <c r="AB1447" i="3"/>
  <c r="AI1489" i="38" l="1"/>
  <c r="AH1447" i="3" s="1"/>
  <c r="H1447" i="3"/>
  <c r="AD1447" i="3"/>
  <c r="C1448" i="3"/>
  <c r="D1448" i="3" l="1"/>
  <c r="E1448" i="3" l="1"/>
  <c r="F1448" i="3" l="1"/>
  <c r="I1448" i="3" l="1"/>
  <c r="AJ1490" i="38"/>
  <c r="AI1448" i="3" s="1"/>
  <c r="G1448" i="3"/>
  <c r="AJ1448" i="3" l="1"/>
  <c r="J1448" i="3"/>
  <c r="AK1448" i="3" l="1"/>
  <c r="K1448" i="3"/>
  <c r="L1448" i="3" l="1"/>
  <c r="M1448" i="3" l="1"/>
  <c r="N1448" i="3" l="1"/>
  <c r="AH1490" i="38" l="1"/>
  <c r="AG1448" i="3" s="1"/>
  <c r="AG1490" i="38"/>
  <c r="AF1448" i="3" s="1"/>
  <c r="O1448" i="3"/>
  <c r="P1448" i="3" l="1"/>
  <c r="Q1448" i="3" l="1"/>
  <c r="R1448" i="3" l="1"/>
  <c r="S1448" i="3" l="1"/>
  <c r="T1448" i="3" l="1"/>
  <c r="U1448" i="3" l="1"/>
  <c r="V1448" i="3" l="1"/>
  <c r="W1448" i="3" l="1"/>
  <c r="X1448" i="3" l="1"/>
  <c r="Y1448" i="3" l="1"/>
  <c r="Z1448" i="3" l="1"/>
  <c r="AD1490" i="38" l="1"/>
  <c r="AA1448" i="3"/>
  <c r="AC1448" i="3" l="1"/>
  <c r="H1490" i="38"/>
  <c r="AE1490" i="38" s="1"/>
  <c r="AB1448" i="3"/>
  <c r="AI1490" i="38" l="1"/>
  <c r="AH1448" i="3" s="1"/>
  <c r="AD1448" i="3"/>
  <c r="H1448" i="3"/>
  <c r="C1449" i="3"/>
  <c r="D1449" i="3" l="1"/>
  <c r="E1449" i="3" l="1"/>
  <c r="F1449" i="3" l="1"/>
  <c r="I1449" i="3" l="1"/>
  <c r="AJ1491" i="38"/>
  <c r="AI1449" i="3" s="1"/>
  <c r="G1449" i="3"/>
  <c r="AJ1449" i="3" l="1"/>
  <c r="J1449" i="3"/>
  <c r="AK1449" i="3" l="1"/>
  <c r="K1449" i="3"/>
  <c r="L1449" i="3" l="1"/>
  <c r="M1449" i="3" l="1"/>
  <c r="N1449" i="3" l="1"/>
  <c r="AH1491" i="38" l="1"/>
  <c r="AG1449" i="3" s="1"/>
  <c r="AG1491" i="38"/>
  <c r="AF1449" i="3" s="1"/>
  <c r="O1449" i="3"/>
  <c r="P1449" i="3" l="1"/>
  <c r="Q1449" i="3" l="1"/>
  <c r="R1449" i="3" l="1"/>
  <c r="S1449" i="3" l="1"/>
  <c r="T1449" i="3" l="1"/>
  <c r="U1449" i="3" l="1"/>
  <c r="V1449" i="3" l="1"/>
  <c r="W1449" i="3" l="1"/>
  <c r="X1449" i="3" l="1"/>
  <c r="Y1449" i="3" l="1"/>
  <c r="Z1449" i="3" l="1"/>
  <c r="AD1491" i="38" l="1"/>
  <c r="AA1449" i="3"/>
  <c r="AC1449" i="3" l="1"/>
  <c r="H1491" i="38"/>
  <c r="AE1491" i="38" s="1"/>
  <c r="AB1449" i="3"/>
  <c r="AI1491" i="38" l="1"/>
  <c r="AH1449" i="3" s="1"/>
  <c r="AD1449" i="3"/>
  <c r="H1449" i="3"/>
  <c r="C1450" i="3"/>
  <c r="D1450" i="3" l="1"/>
  <c r="E1450" i="3" l="1"/>
  <c r="F1450" i="3" l="1"/>
  <c r="I1450" i="3" l="1"/>
  <c r="AJ1492" i="38"/>
  <c r="AI1450" i="3" s="1"/>
  <c r="G1450" i="3"/>
  <c r="AJ1450" i="3" l="1"/>
  <c r="J1450" i="3"/>
  <c r="AK1450" i="3" l="1"/>
  <c r="K1450" i="3"/>
  <c r="L1450" i="3" l="1"/>
  <c r="M1450" i="3" l="1"/>
  <c r="N1450" i="3" l="1"/>
  <c r="AH1492" i="38" l="1"/>
  <c r="AG1450" i="3" s="1"/>
  <c r="AG1492" i="38"/>
  <c r="AF1450" i="3" s="1"/>
  <c r="O1450" i="3"/>
  <c r="P1450" i="3" l="1"/>
  <c r="Q1450" i="3" l="1"/>
  <c r="R1450" i="3" l="1"/>
  <c r="S1450" i="3" l="1"/>
  <c r="T1450" i="3" l="1"/>
  <c r="U1450" i="3" l="1"/>
  <c r="V1450" i="3" l="1"/>
  <c r="W1450" i="3" l="1"/>
  <c r="X1450" i="3" l="1"/>
  <c r="Y1450" i="3" l="1"/>
  <c r="Z1450" i="3" l="1"/>
  <c r="AD1492" i="38" l="1"/>
  <c r="AA1450" i="3"/>
  <c r="AC1450" i="3" l="1"/>
  <c r="H1492" i="38"/>
  <c r="AE1492" i="38" s="1"/>
  <c r="AB1450" i="3"/>
  <c r="AI1492" i="38" l="1"/>
  <c r="AH1450" i="3" s="1"/>
  <c r="AD1450" i="3"/>
  <c r="H1450" i="3"/>
  <c r="C1451" i="3"/>
  <c r="D1451" i="3" l="1"/>
  <c r="E1451" i="3" l="1"/>
  <c r="F1451" i="3" l="1"/>
  <c r="I1451" i="3" l="1"/>
  <c r="AJ1493" i="38"/>
  <c r="AI1451" i="3" s="1"/>
  <c r="G1451" i="3"/>
  <c r="AJ1451" i="3" l="1"/>
  <c r="J1451" i="3"/>
  <c r="AK1451" i="3" l="1"/>
  <c r="K1451" i="3"/>
  <c r="L1451" i="3" l="1"/>
  <c r="M1451" i="3" l="1"/>
  <c r="N1451" i="3" l="1"/>
  <c r="AG1493" i="38" l="1"/>
  <c r="AF1451" i="3" s="1"/>
  <c r="AH1493" i="38"/>
  <c r="AG1451" i="3" s="1"/>
  <c r="O1451" i="3"/>
  <c r="P1451" i="3" l="1"/>
  <c r="Q1451" i="3" l="1"/>
  <c r="R1451" i="3" l="1"/>
  <c r="S1451" i="3" l="1"/>
  <c r="T1451" i="3" l="1"/>
  <c r="U1451" i="3" l="1"/>
  <c r="V1451" i="3" l="1"/>
  <c r="W1451" i="3" l="1"/>
  <c r="X1451" i="3" l="1"/>
  <c r="Y1451" i="3" l="1"/>
  <c r="Z1451" i="3" l="1"/>
  <c r="AD1493" i="38" l="1"/>
  <c r="AA1451" i="3"/>
  <c r="AC1451" i="3" l="1"/>
  <c r="H1493" i="38"/>
  <c r="AE1493" i="38" s="1"/>
  <c r="AB1451" i="3"/>
  <c r="AI1493" i="38" l="1"/>
  <c r="AH1451" i="3" s="1"/>
  <c r="H1451" i="3"/>
  <c r="AD1451" i="3"/>
  <c r="C1452" i="3"/>
  <c r="D1452" i="3" l="1"/>
  <c r="E1452" i="3" l="1"/>
  <c r="F1452" i="3" l="1"/>
  <c r="I1452" i="3" l="1"/>
  <c r="AJ1494" i="38"/>
  <c r="AI1452" i="3" s="1"/>
  <c r="G1452" i="3"/>
  <c r="AJ1452" i="3" l="1"/>
  <c r="J1452" i="3"/>
  <c r="AK1452" i="3" l="1"/>
  <c r="K1452" i="3"/>
  <c r="L1452" i="3" l="1"/>
  <c r="M1452" i="3" l="1"/>
  <c r="N1452" i="3" l="1"/>
  <c r="AH1494" i="38" l="1"/>
  <c r="AG1452" i="3" s="1"/>
  <c r="AG1494" i="38"/>
  <c r="AF1452" i="3" s="1"/>
  <c r="O1452" i="3"/>
  <c r="P1452" i="3" l="1"/>
  <c r="Q1452" i="3" l="1"/>
  <c r="R1452" i="3" l="1"/>
  <c r="S1452" i="3" l="1"/>
  <c r="T1452" i="3" l="1"/>
  <c r="U1452" i="3" l="1"/>
  <c r="V1452" i="3" l="1"/>
  <c r="W1452" i="3" l="1"/>
  <c r="X1452" i="3" l="1"/>
  <c r="Y1452" i="3" l="1"/>
  <c r="Z1452" i="3" l="1"/>
  <c r="AD1494" i="38" l="1"/>
  <c r="AA1452" i="3"/>
  <c r="AC1452" i="3" l="1"/>
  <c r="H1494" i="38"/>
  <c r="AE1494" i="38" s="1"/>
  <c r="AB1452" i="3"/>
  <c r="AI1494" i="38" l="1"/>
  <c r="AH1452" i="3" s="1"/>
  <c r="H1452" i="3"/>
  <c r="AD1452" i="3"/>
  <c r="C1453" i="3"/>
  <c r="D1453" i="3" l="1"/>
  <c r="E1453" i="3" l="1"/>
  <c r="F1453" i="3" l="1"/>
  <c r="I1453" i="3" l="1"/>
  <c r="AJ1495" i="38"/>
  <c r="AI1453" i="3" s="1"/>
  <c r="G1453" i="3"/>
  <c r="AJ1453" i="3" l="1"/>
  <c r="J1453" i="3"/>
  <c r="AK1453" i="3" l="1"/>
  <c r="K1453" i="3"/>
  <c r="L1453" i="3" l="1"/>
  <c r="M1453" i="3" l="1"/>
  <c r="N1453" i="3" l="1"/>
  <c r="AH1495" i="38" l="1"/>
  <c r="AG1453" i="3" s="1"/>
  <c r="AG1495" i="38"/>
  <c r="AF1453" i="3" s="1"/>
  <c r="O1453" i="3"/>
  <c r="P1453" i="3" l="1"/>
  <c r="Q1453" i="3" l="1"/>
  <c r="R1453" i="3" l="1"/>
  <c r="S1453" i="3" l="1"/>
  <c r="T1453" i="3" l="1"/>
  <c r="U1453" i="3" l="1"/>
  <c r="V1453" i="3" l="1"/>
  <c r="W1453" i="3" l="1"/>
  <c r="X1453" i="3" l="1"/>
  <c r="Y1453" i="3" l="1"/>
  <c r="Z1453" i="3" l="1"/>
  <c r="AD1495" i="38" l="1"/>
  <c r="AA1453" i="3"/>
  <c r="AC1453" i="3" l="1"/>
  <c r="H1495" i="38"/>
  <c r="AE1495" i="38" s="1"/>
  <c r="AB1453" i="3"/>
  <c r="AI1495" i="38" l="1"/>
  <c r="AH1453" i="3" s="1"/>
  <c r="AD1453" i="3"/>
  <c r="H1453" i="3"/>
  <c r="C1454" i="3"/>
  <c r="D1454" i="3" l="1"/>
  <c r="E1454" i="3" l="1"/>
  <c r="F1454" i="3" l="1"/>
  <c r="I1454" i="3" l="1"/>
  <c r="AJ1496" i="38"/>
  <c r="AI1454" i="3" s="1"/>
  <c r="G1454" i="3"/>
  <c r="AJ1454" i="3" l="1"/>
  <c r="J1454" i="3"/>
  <c r="AK1454" i="3" l="1"/>
  <c r="K1454" i="3"/>
  <c r="L1454" i="3" l="1"/>
  <c r="M1454" i="3" l="1"/>
  <c r="N1454" i="3" l="1"/>
  <c r="AH1496" i="38" l="1"/>
  <c r="AG1454" i="3" s="1"/>
  <c r="AG1496" i="38"/>
  <c r="AF1454" i="3" s="1"/>
  <c r="O1454" i="3"/>
  <c r="P1454" i="3" l="1"/>
  <c r="Q1454" i="3" l="1"/>
  <c r="R1454" i="3" l="1"/>
  <c r="S1454" i="3" l="1"/>
  <c r="T1454" i="3" l="1"/>
  <c r="U1454" i="3" l="1"/>
  <c r="V1454" i="3" l="1"/>
  <c r="W1454" i="3" l="1"/>
  <c r="X1454" i="3" l="1"/>
  <c r="Y1454" i="3" l="1"/>
  <c r="Z1454" i="3" l="1"/>
  <c r="AD1496" i="38" l="1"/>
  <c r="AA1454" i="3"/>
  <c r="AC1454" i="3" l="1"/>
  <c r="H1496" i="38"/>
  <c r="AE1496" i="38" s="1"/>
  <c r="AB1454" i="3"/>
  <c r="AI1496" i="38" l="1"/>
  <c r="AH1454" i="3" s="1"/>
  <c r="AD1454" i="3"/>
  <c r="H1454" i="3"/>
  <c r="C1455" i="3"/>
  <c r="D1455" i="3" l="1"/>
  <c r="E1455" i="3" l="1"/>
  <c r="F1455" i="3" l="1"/>
  <c r="I1455" i="3" l="1"/>
  <c r="AJ1497" i="38"/>
  <c r="AI1455" i="3" s="1"/>
  <c r="G1455" i="3"/>
  <c r="AJ1455" i="3" l="1"/>
  <c r="J1455" i="3"/>
  <c r="AK1455" i="3" l="1"/>
  <c r="K1455" i="3"/>
  <c r="L1455" i="3" l="1"/>
  <c r="M1455" i="3" l="1"/>
  <c r="N1455" i="3" l="1"/>
  <c r="AG1497" i="38" l="1"/>
  <c r="AF1455" i="3" s="1"/>
  <c r="AH1497" i="38"/>
  <c r="AG1455" i="3" s="1"/>
  <c r="O1455" i="3"/>
  <c r="P1455" i="3" l="1"/>
  <c r="Q1455" i="3" l="1"/>
  <c r="R1455" i="3" l="1"/>
  <c r="S1455" i="3" l="1"/>
  <c r="T1455" i="3" l="1"/>
  <c r="U1455" i="3" l="1"/>
  <c r="V1455" i="3" l="1"/>
  <c r="W1455" i="3" l="1"/>
  <c r="X1455" i="3" l="1"/>
  <c r="Y1455" i="3" l="1"/>
  <c r="Z1455" i="3" l="1"/>
  <c r="AD1497" i="38" l="1"/>
  <c r="AA1455" i="3"/>
  <c r="AC1455" i="3" l="1"/>
  <c r="H1497" i="38"/>
  <c r="AE1497" i="38" s="1"/>
  <c r="AB1455" i="3"/>
  <c r="AI1497" i="38" l="1"/>
  <c r="AH1455" i="3" s="1"/>
  <c r="H1455" i="3"/>
  <c r="AD1455" i="3"/>
  <c r="C1456" i="3"/>
  <c r="D1456" i="3" l="1"/>
  <c r="E1456" i="3" l="1"/>
  <c r="F1456" i="3" l="1"/>
  <c r="I1456" i="3" l="1"/>
  <c r="AJ1498" i="38"/>
  <c r="AI1456" i="3" s="1"/>
  <c r="G1456" i="3"/>
  <c r="AJ1456" i="3" l="1"/>
  <c r="J1456" i="3"/>
  <c r="AK1456" i="3" l="1"/>
  <c r="K1456" i="3"/>
  <c r="L1456" i="3" l="1"/>
  <c r="M1456" i="3" l="1"/>
  <c r="N1456" i="3" l="1"/>
  <c r="AH1498" i="38" l="1"/>
  <c r="AG1456" i="3" s="1"/>
  <c r="AG1498" i="38"/>
  <c r="AF1456" i="3" s="1"/>
  <c r="O1456" i="3"/>
  <c r="P1456" i="3" l="1"/>
  <c r="Q1456" i="3" l="1"/>
  <c r="R1456" i="3" l="1"/>
  <c r="S1456" i="3" l="1"/>
  <c r="T1456" i="3" l="1"/>
  <c r="U1456" i="3" l="1"/>
  <c r="V1456" i="3" l="1"/>
  <c r="W1456" i="3" l="1"/>
  <c r="X1456" i="3" l="1"/>
  <c r="Y1456" i="3" l="1"/>
  <c r="Z1456" i="3" l="1"/>
  <c r="AD1498" i="38" l="1"/>
  <c r="AA1456" i="3"/>
  <c r="AC1456" i="3" l="1"/>
  <c r="H1498" i="38"/>
  <c r="AE1498" i="38" s="1"/>
  <c r="AB1456" i="3"/>
  <c r="AI1498" i="38" l="1"/>
  <c r="AH1456" i="3" s="1"/>
  <c r="H1456" i="3"/>
  <c r="AD1456" i="3"/>
  <c r="C1457" i="3"/>
  <c r="D1457" i="3" l="1"/>
  <c r="E1457" i="3" l="1"/>
  <c r="F1457" i="3" l="1"/>
  <c r="I1457" i="3" l="1"/>
  <c r="AJ1499" i="38"/>
  <c r="AI1457" i="3" s="1"/>
  <c r="G1457" i="3"/>
  <c r="AJ1457" i="3" l="1"/>
  <c r="J1457" i="3"/>
  <c r="AK1457" i="3" l="1"/>
  <c r="K1457" i="3"/>
  <c r="L1457" i="3" l="1"/>
  <c r="M1457" i="3" l="1"/>
  <c r="N1457" i="3" l="1"/>
  <c r="AH1499" i="38" l="1"/>
  <c r="AG1457" i="3" s="1"/>
  <c r="AG1499" i="38"/>
  <c r="AF1457" i="3" s="1"/>
  <c r="O1457" i="3"/>
  <c r="P1457" i="3" l="1"/>
  <c r="Q1457" i="3" l="1"/>
  <c r="R1457" i="3" l="1"/>
  <c r="S1457" i="3" l="1"/>
  <c r="T1457" i="3" l="1"/>
  <c r="U1457" i="3" l="1"/>
  <c r="V1457" i="3" l="1"/>
  <c r="W1457" i="3" l="1"/>
  <c r="X1457" i="3" l="1"/>
  <c r="Y1457" i="3" l="1"/>
  <c r="Z1457" i="3" l="1"/>
  <c r="AD1499" i="38" l="1"/>
  <c r="AA1457" i="3"/>
  <c r="AC1457" i="3" l="1"/>
  <c r="H1499" i="38"/>
  <c r="AE1499" i="38" s="1"/>
  <c r="AB1457" i="3"/>
  <c r="AI1499" i="38" l="1"/>
  <c r="AH1457" i="3" s="1"/>
  <c r="H1457" i="3"/>
  <c r="AD1457" i="3"/>
  <c r="C1458" i="3"/>
  <c r="D1458" i="3" l="1"/>
  <c r="E1458" i="3" l="1"/>
  <c r="F1458" i="3" l="1"/>
  <c r="I1458" i="3" l="1"/>
  <c r="AJ1500" i="38"/>
  <c r="AI1458" i="3" s="1"/>
  <c r="G1458" i="3"/>
  <c r="AJ1458" i="3" l="1"/>
  <c r="J1458" i="3"/>
  <c r="AK1458" i="3" l="1"/>
  <c r="K1458" i="3"/>
  <c r="L1458" i="3" l="1"/>
  <c r="M1458" i="3" l="1"/>
  <c r="N1458" i="3" l="1"/>
  <c r="AG1500" i="38" l="1"/>
  <c r="AF1458" i="3" s="1"/>
  <c r="AH1500" i="38"/>
  <c r="AG1458" i="3" s="1"/>
  <c r="O1458" i="3"/>
  <c r="P1458" i="3" l="1"/>
  <c r="Q1458" i="3" l="1"/>
  <c r="R1458" i="3" l="1"/>
  <c r="S1458" i="3" l="1"/>
  <c r="T1458" i="3" l="1"/>
  <c r="U1458" i="3" l="1"/>
  <c r="V1458" i="3" l="1"/>
  <c r="W1458" i="3" l="1"/>
  <c r="X1458" i="3" l="1"/>
  <c r="Y1458" i="3" l="1"/>
  <c r="Z1458" i="3" l="1"/>
  <c r="AD1500" i="38" l="1"/>
  <c r="AA1458" i="3"/>
  <c r="AC1458" i="3" l="1"/>
  <c r="H1500" i="38"/>
  <c r="AE1500" i="38" s="1"/>
  <c r="AB1458" i="3"/>
  <c r="AI1500" i="38" l="1"/>
  <c r="AH1458" i="3" s="1"/>
  <c r="H1458" i="3"/>
  <c r="AD1458" i="3"/>
  <c r="C1459" i="3"/>
  <c r="D1459" i="3" l="1"/>
  <c r="E1459" i="3" l="1"/>
  <c r="F1459" i="3" l="1"/>
  <c r="I1459" i="3" l="1"/>
  <c r="AJ1501" i="38"/>
  <c r="AI1459" i="3" s="1"/>
  <c r="G1459" i="3"/>
  <c r="AJ1459" i="3" l="1"/>
  <c r="J1459" i="3"/>
  <c r="AK1459" i="3" l="1"/>
  <c r="K1459" i="3"/>
  <c r="L1459" i="3" l="1"/>
  <c r="M1459" i="3" l="1"/>
  <c r="N1459" i="3" l="1"/>
  <c r="AG1501" i="38" l="1"/>
  <c r="AF1459" i="3" s="1"/>
  <c r="AH1501" i="38"/>
  <c r="AG1459" i="3" s="1"/>
  <c r="O1459" i="3"/>
  <c r="P1459" i="3" l="1"/>
  <c r="Q1459" i="3" l="1"/>
  <c r="R1459" i="3" l="1"/>
  <c r="S1459" i="3" l="1"/>
  <c r="T1459" i="3" l="1"/>
  <c r="U1459" i="3" l="1"/>
  <c r="V1459" i="3" l="1"/>
  <c r="W1459" i="3" l="1"/>
  <c r="X1459" i="3" l="1"/>
  <c r="Y1459" i="3" l="1"/>
  <c r="Z1459" i="3" l="1"/>
  <c r="AD1501" i="38" l="1"/>
  <c r="AA1459" i="3"/>
  <c r="AC1459" i="3" l="1"/>
  <c r="H1501" i="38"/>
  <c r="AE1501" i="38" s="1"/>
  <c r="AB1459" i="3"/>
  <c r="AI1501" i="38" l="1"/>
  <c r="AH1459" i="3" s="1"/>
  <c r="AD1459" i="3"/>
  <c r="H1459" i="3"/>
  <c r="C1460" i="3"/>
  <c r="D1460" i="3" l="1"/>
  <c r="E1460" i="3" l="1"/>
  <c r="F1460" i="3" l="1"/>
  <c r="I1460" i="3" l="1"/>
  <c r="AJ1502" i="38"/>
  <c r="AI1460" i="3" s="1"/>
  <c r="G1460" i="3"/>
  <c r="AJ1460" i="3" l="1"/>
  <c r="J1460" i="3"/>
  <c r="AK1460" i="3" l="1"/>
  <c r="K1460" i="3"/>
  <c r="L1460" i="3" l="1"/>
  <c r="M1460" i="3" l="1"/>
  <c r="N1460" i="3" l="1"/>
  <c r="AH1502" i="38" l="1"/>
  <c r="AG1460" i="3" s="1"/>
  <c r="AG1502" i="38"/>
  <c r="AF1460" i="3" s="1"/>
  <c r="O1460" i="3"/>
  <c r="P1460" i="3" l="1"/>
  <c r="Q1460" i="3" l="1"/>
  <c r="R1460" i="3" l="1"/>
  <c r="S1460" i="3" l="1"/>
  <c r="T1460" i="3" l="1"/>
  <c r="U1460" i="3" l="1"/>
  <c r="V1460" i="3" l="1"/>
  <c r="W1460" i="3" l="1"/>
  <c r="X1460" i="3" l="1"/>
  <c r="Y1460" i="3" l="1"/>
  <c r="Z1460" i="3" l="1"/>
  <c r="AD1502" i="38" l="1"/>
  <c r="AA1460" i="3"/>
  <c r="AC1460" i="3" l="1"/>
  <c r="H1502" i="38"/>
  <c r="AE1502" i="38" s="1"/>
  <c r="AB1460" i="3"/>
  <c r="AI1502" i="38" l="1"/>
  <c r="AH1460" i="3" s="1"/>
  <c r="H1460" i="3"/>
  <c r="AD1460" i="3"/>
  <c r="C1461" i="3"/>
  <c r="D1461" i="3" l="1"/>
  <c r="E1461" i="3" l="1"/>
  <c r="F1461" i="3" l="1"/>
  <c r="I1461" i="3" l="1"/>
  <c r="AJ1503" i="38"/>
  <c r="AI1461" i="3" s="1"/>
  <c r="G1461" i="3"/>
  <c r="AJ1461" i="3" l="1"/>
  <c r="J1461" i="3"/>
  <c r="AK1461" i="3" l="1"/>
  <c r="K1461" i="3"/>
  <c r="L1461" i="3" l="1"/>
  <c r="M1461" i="3" l="1"/>
  <c r="N1461" i="3" l="1"/>
  <c r="AH1503" i="38" l="1"/>
  <c r="AG1461" i="3" s="1"/>
  <c r="AG1503" i="38"/>
  <c r="AF1461" i="3" s="1"/>
  <c r="O1461" i="3"/>
  <c r="P1461" i="3" l="1"/>
  <c r="Q1461" i="3" l="1"/>
  <c r="R1461" i="3" l="1"/>
  <c r="S1461" i="3" l="1"/>
  <c r="T1461" i="3" l="1"/>
  <c r="U1461" i="3" l="1"/>
  <c r="V1461" i="3" l="1"/>
  <c r="W1461" i="3" l="1"/>
  <c r="X1461" i="3" l="1"/>
  <c r="Y1461" i="3" l="1"/>
  <c r="Z1461" i="3" l="1"/>
  <c r="AD1503" i="38" l="1"/>
  <c r="AA1461" i="3"/>
  <c r="AC1461" i="3" l="1"/>
  <c r="H1503" i="38"/>
  <c r="AE1503" i="38" s="1"/>
  <c r="AB1461" i="3"/>
  <c r="AI1503" i="38" l="1"/>
  <c r="AH1461" i="3" s="1"/>
  <c r="H1461" i="3"/>
  <c r="AD1461" i="3"/>
  <c r="C1462" i="3"/>
  <c r="D1462" i="3" l="1"/>
  <c r="E1462" i="3" l="1"/>
  <c r="F1462" i="3" l="1"/>
  <c r="I1462" i="3" l="1"/>
  <c r="AJ1504" i="38"/>
  <c r="AI1462" i="3" s="1"/>
  <c r="G1462" i="3"/>
  <c r="AJ1462" i="3" l="1"/>
  <c r="J1462" i="3"/>
  <c r="AK1462" i="3" l="1"/>
  <c r="K1462" i="3"/>
  <c r="L1462" i="3" l="1"/>
  <c r="M1462" i="3" l="1"/>
  <c r="N1462" i="3" l="1"/>
  <c r="AG1504" i="38" l="1"/>
  <c r="AF1462" i="3" s="1"/>
  <c r="AH1504" i="38"/>
  <c r="AG1462" i="3" s="1"/>
  <c r="O1462" i="3"/>
  <c r="P1462" i="3" l="1"/>
  <c r="Q1462" i="3" l="1"/>
  <c r="R1462" i="3" l="1"/>
  <c r="S1462" i="3" l="1"/>
  <c r="T1462" i="3" l="1"/>
  <c r="U1462" i="3" l="1"/>
  <c r="V1462" i="3" l="1"/>
  <c r="W1462" i="3" l="1"/>
  <c r="X1462" i="3" l="1"/>
  <c r="Y1462" i="3" l="1"/>
  <c r="Z1462" i="3" l="1"/>
  <c r="AD1504" i="38" l="1"/>
  <c r="AA1462" i="3"/>
  <c r="AC1462" i="3" l="1"/>
  <c r="H1504" i="38"/>
  <c r="AE1504" i="38" s="1"/>
  <c r="AB1462" i="3"/>
  <c r="AI1504" i="38" l="1"/>
  <c r="AH1462" i="3" s="1"/>
  <c r="AD1462" i="3"/>
  <c r="H1462" i="3"/>
  <c r="C1463" i="3"/>
  <c r="D1463" i="3" l="1"/>
  <c r="E1463" i="3" l="1"/>
  <c r="F1463" i="3" l="1"/>
  <c r="I1463" i="3" l="1"/>
  <c r="AJ1505" i="38"/>
  <c r="AI1463" i="3" s="1"/>
  <c r="G1463" i="3"/>
  <c r="AJ1463" i="3" l="1"/>
  <c r="J1463" i="3"/>
  <c r="AK1463" i="3" l="1"/>
  <c r="K1463" i="3"/>
  <c r="L1463" i="3" l="1"/>
  <c r="M1463" i="3" l="1"/>
  <c r="N1463" i="3" l="1"/>
  <c r="AG1505" i="38" l="1"/>
  <c r="AF1463" i="3" s="1"/>
  <c r="AH1505" i="38"/>
  <c r="AG1463" i="3" s="1"/>
  <c r="O1463" i="3"/>
  <c r="P1463" i="3" l="1"/>
  <c r="Q1463" i="3" l="1"/>
  <c r="R1463" i="3" l="1"/>
  <c r="S1463" i="3" l="1"/>
  <c r="T1463" i="3" l="1"/>
  <c r="U1463" i="3" l="1"/>
  <c r="V1463" i="3" l="1"/>
  <c r="W1463" i="3" l="1"/>
  <c r="X1463" i="3" l="1"/>
  <c r="Y1463" i="3" l="1"/>
  <c r="Z1463" i="3" l="1"/>
  <c r="AD1505" i="38" l="1"/>
  <c r="AA1463" i="3"/>
  <c r="AC1463" i="3" l="1"/>
  <c r="H1505" i="38"/>
  <c r="AE1505" i="38" s="1"/>
  <c r="AB1463" i="3"/>
  <c r="AI1505" i="38" l="1"/>
  <c r="AH1463" i="3" s="1"/>
  <c r="AD1463" i="3"/>
  <c r="H1463" i="3"/>
  <c r="C1464" i="3"/>
  <c r="D1464" i="3" l="1"/>
  <c r="E1464" i="3" l="1"/>
  <c r="F1464" i="3" l="1"/>
  <c r="I1464" i="3" l="1"/>
  <c r="AJ1506" i="38"/>
  <c r="AI1464" i="3" s="1"/>
  <c r="G1464" i="3"/>
  <c r="AJ1464" i="3" l="1"/>
  <c r="J1464" i="3"/>
  <c r="AK1464" i="3" l="1"/>
  <c r="K1464" i="3"/>
  <c r="L1464" i="3" l="1"/>
  <c r="M1464" i="3" l="1"/>
  <c r="N1464" i="3" l="1"/>
  <c r="AH1506" i="38" l="1"/>
  <c r="AG1464" i="3" s="1"/>
  <c r="AG1506" i="38"/>
  <c r="AF1464" i="3" s="1"/>
  <c r="O1464" i="3"/>
  <c r="P1464" i="3" l="1"/>
  <c r="Q1464" i="3" l="1"/>
  <c r="R1464" i="3" l="1"/>
  <c r="S1464" i="3" l="1"/>
  <c r="T1464" i="3" l="1"/>
  <c r="U1464" i="3" l="1"/>
  <c r="V1464" i="3" l="1"/>
  <c r="W1464" i="3" l="1"/>
  <c r="X1464" i="3" l="1"/>
  <c r="Y1464" i="3" l="1"/>
  <c r="Z1464" i="3" l="1"/>
  <c r="AD1506" i="38" l="1"/>
  <c r="AA1464" i="3"/>
  <c r="AC1464" i="3" l="1"/>
  <c r="H1506" i="38"/>
  <c r="AE1506" i="38" s="1"/>
  <c r="AB1464" i="3"/>
  <c r="AI1506" i="38" l="1"/>
  <c r="AH1464" i="3" s="1"/>
  <c r="H1464" i="3"/>
  <c r="AD1464" i="3"/>
  <c r="C1465" i="3"/>
  <c r="D1465" i="3" l="1"/>
  <c r="E1465" i="3" l="1"/>
  <c r="F1465" i="3" l="1"/>
  <c r="I1465" i="3" l="1"/>
  <c r="AJ1507" i="38"/>
  <c r="AI1465" i="3" s="1"/>
  <c r="G1465" i="3"/>
  <c r="AJ1465" i="3" l="1"/>
  <c r="J1465" i="3"/>
  <c r="AK1465" i="3" l="1"/>
  <c r="K1465" i="3"/>
  <c r="L1465" i="3" l="1"/>
  <c r="M1465" i="3" l="1"/>
  <c r="N1465" i="3" l="1"/>
  <c r="AH1507" i="38" l="1"/>
  <c r="AG1465" i="3" s="1"/>
  <c r="AG1507" i="38"/>
  <c r="AF1465" i="3" s="1"/>
  <c r="O1465" i="3"/>
  <c r="P1465" i="3" l="1"/>
  <c r="Q1465" i="3" l="1"/>
  <c r="R1465" i="3" l="1"/>
  <c r="S1465" i="3" l="1"/>
  <c r="T1465" i="3" l="1"/>
  <c r="U1465" i="3" l="1"/>
  <c r="V1465" i="3" l="1"/>
  <c r="W1465" i="3" l="1"/>
  <c r="X1465" i="3" l="1"/>
  <c r="Y1465" i="3" l="1"/>
  <c r="Z1465" i="3" l="1"/>
  <c r="AD1507" i="38" l="1"/>
  <c r="AA1465" i="3"/>
  <c r="AC1465" i="3" l="1"/>
  <c r="H1507" i="38"/>
  <c r="AE1507" i="38" s="1"/>
  <c r="AB1465" i="3"/>
  <c r="AI1507" i="38" l="1"/>
  <c r="AH1465" i="3" s="1"/>
  <c r="AD1465" i="3"/>
  <c r="H1465" i="3"/>
  <c r="C1466" i="3"/>
  <c r="D1466" i="3" l="1"/>
  <c r="E1466" i="3" l="1"/>
  <c r="F1466" i="3" l="1"/>
  <c r="I1466" i="3" l="1"/>
  <c r="AJ1508" i="38"/>
  <c r="AI1466" i="3" s="1"/>
  <c r="G1466" i="3"/>
  <c r="AJ1466" i="3" l="1"/>
  <c r="J1466" i="3"/>
  <c r="AK1466" i="3" l="1"/>
  <c r="K1466" i="3"/>
  <c r="L1466" i="3" l="1"/>
  <c r="M1466" i="3" l="1"/>
  <c r="N1466" i="3" l="1"/>
  <c r="AG1508" i="38" l="1"/>
  <c r="AF1466" i="3" s="1"/>
  <c r="AH1508" i="38"/>
  <c r="AG1466" i="3" s="1"/>
  <c r="O1466" i="3"/>
  <c r="P1466" i="3" l="1"/>
  <c r="Q1466" i="3" l="1"/>
  <c r="R1466" i="3" l="1"/>
  <c r="S1466" i="3" l="1"/>
  <c r="T1466" i="3" l="1"/>
  <c r="U1466" i="3" l="1"/>
  <c r="V1466" i="3" l="1"/>
  <c r="W1466" i="3" l="1"/>
  <c r="X1466" i="3" l="1"/>
  <c r="Y1466" i="3" l="1"/>
  <c r="Z1466" i="3" l="1"/>
  <c r="AD1508" i="38" l="1"/>
  <c r="AA1466" i="3"/>
  <c r="AC1466" i="3" l="1"/>
  <c r="H1508" i="38"/>
  <c r="AE1508" i="38" s="1"/>
  <c r="AB1466" i="3"/>
  <c r="AI1508" i="38" l="1"/>
  <c r="AH1466" i="3" s="1"/>
  <c r="AD1466" i="3"/>
  <c r="H1466" i="3"/>
  <c r="C1467" i="3"/>
  <c r="D1467" i="3" l="1"/>
  <c r="E1467" i="3" l="1"/>
  <c r="F1467" i="3" l="1"/>
  <c r="I1467" i="3" l="1"/>
  <c r="AJ1509" i="38"/>
  <c r="AI1467" i="3" s="1"/>
  <c r="G1467" i="3"/>
  <c r="AJ1467" i="3" l="1"/>
  <c r="J1467" i="3"/>
  <c r="AK1467" i="3" l="1"/>
  <c r="K1467" i="3"/>
  <c r="L1467" i="3" l="1"/>
  <c r="M1467" i="3" l="1"/>
  <c r="N1467" i="3" l="1"/>
  <c r="AG1509" i="38" l="1"/>
  <c r="AF1467" i="3" s="1"/>
  <c r="AH1509" i="38"/>
  <c r="AG1467" i="3" s="1"/>
  <c r="O1467" i="3"/>
  <c r="P1467" i="3" l="1"/>
  <c r="Q1467" i="3" l="1"/>
  <c r="R1467" i="3" l="1"/>
  <c r="S1467" i="3" l="1"/>
  <c r="T1467" i="3" l="1"/>
  <c r="U1467" i="3" l="1"/>
  <c r="V1467" i="3" l="1"/>
  <c r="W1467" i="3" l="1"/>
  <c r="X1467" i="3" l="1"/>
  <c r="Y1467" i="3" l="1"/>
  <c r="Z1467" i="3" l="1"/>
  <c r="AD1509" i="38" l="1"/>
  <c r="AA1467" i="3"/>
  <c r="AC1467" i="3" l="1"/>
  <c r="H1509" i="38"/>
  <c r="AE1509" i="38" s="1"/>
  <c r="AB1467" i="3"/>
  <c r="AI1509" i="38" l="1"/>
  <c r="AH1467" i="3" s="1"/>
  <c r="AD1467" i="3"/>
  <c r="H1467" i="3"/>
  <c r="C1468" i="3"/>
  <c r="D1468" i="3" l="1"/>
  <c r="E1468" i="3" l="1"/>
  <c r="F1468" i="3" l="1"/>
  <c r="I1468" i="3" l="1"/>
  <c r="AJ1510" i="38"/>
  <c r="AI1468" i="3" s="1"/>
  <c r="G1468" i="3"/>
  <c r="AJ1468" i="3" l="1"/>
  <c r="J1468" i="3"/>
  <c r="AK1468" i="3" l="1"/>
  <c r="K1468" i="3"/>
  <c r="L1468" i="3" l="1"/>
  <c r="M1468" i="3" l="1"/>
  <c r="N1468" i="3" l="1"/>
  <c r="AH1510" i="38" l="1"/>
  <c r="AG1468" i="3" s="1"/>
  <c r="AG1510" i="38"/>
  <c r="AF1468" i="3" s="1"/>
  <c r="O1468" i="3"/>
  <c r="P1468" i="3" l="1"/>
  <c r="Q1468" i="3" l="1"/>
  <c r="R1468" i="3" l="1"/>
  <c r="S1468" i="3" l="1"/>
  <c r="T1468" i="3" l="1"/>
  <c r="U1468" i="3" l="1"/>
  <c r="V1468" i="3" l="1"/>
  <c r="W1468" i="3" l="1"/>
  <c r="X1468" i="3" l="1"/>
  <c r="Y1468" i="3" l="1"/>
  <c r="Z1468" i="3" l="1"/>
  <c r="AD1510" i="38" l="1"/>
  <c r="AA1468" i="3"/>
  <c r="AC1468" i="3" l="1"/>
  <c r="H1510" i="38"/>
  <c r="AE1510" i="38" s="1"/>
  <c r="AB1468" i="3"/>
  <c r="AI1510" i="38" l="1"/>
  <c r="AH1468" i="3" s="1"/>
  <c r="AD1468" i="3"/>
  <c r="H1468" i="3"/>
  <c r="C1469" i="3"/>
  <c r="D1469" i="3" l="1"/>
  <c r="E1469" i="3" l="1"/>
  <c r="F1469" i="3" l="1"/>
  <c r="I1469" i="3" l="1"/>
  <c r="AJ1511" i="38"/>
  <c r="AI1469" i="3" s="1"/>
  <c r="G1469" i="3"/>
  <c r="AJ1469" i="3" l="1"/>
  <c r="J1469" i="3"/>
  <c r="AK1469" i="3" l="1"/>
  <c r="K1469" i="3"/>
  <c r="L1469" i="3" l="1"/>
  <c r="M1469" i="3" l="1"/>
  <c r="N1469" i="3" l="1"/>
  <c r="AH1511" i="38" l="1"/>
  <c r="AG1469" i="3" s="1"/>
  <c r="AG1511" i="38"/>
  <c r="AF1469" i="3" s="1"/>
  <c r="O1469" i="3"/>
  <c r="P1469" i="3" l="1"/>
  <c r="Q1469" i="3" l="1"/>
  <c r="R1469" i="3" l="1"/>
  <c r="S1469" i="3" l="1"/>
  <c r="T1469" i="3" l="1"/>
  <c r="U1469" i="3" l="1"/>
  <c r="V1469" i="3" l="1"/>
  <c r="W1469" i="3" l="1"/>
  <c r="X1469" i="3" l="1"/>
  <c r="Y1469" i="3" l="1"/>
  <c r="Z1469" i="3" l="1"/>
  <c r="AD1511" i="38" l="1"/>
  <c r="AA1469" i="3"/>
  <c r="AC1469" i="3" l="1"/>
  <c r="H1511" i="38"/>
  <c r="AE1511" i="38" s="1"/>
  <c r="AB1469" i="3"/>
  <c r="AI1511" i="38" l="1"/>
  <c r="AH1469" i="3" s="1"/>
  <c r="AD1469" i="3"/>
  <c r="H1469" i="3"/>
  <c r="C1470" i="3"/>
  <c r="D1470" i="3" l="1"/>
  <c r="E1470" i="3" l="1"/>
  <c r="F1470" i="3" l="1"/>
  <c r="I1470" i="3" l="1"/>
  <c r="AJ1512" i="38"/>
  <c r="AI1470" i="3" s="1"/>
  <c r="G1470" i="3"/>
  <c r="AJ1470" i="3" l="1"/>
  <c r="J1470" i="3"/>
  <c r="AK1470" i="3" l="1"/>
  <c r="K1470" i="3"/>
  <c r="L1470" i="3" l="1"/>
  <c r="M1470" i="3" l="1"/>
  <c r="N1470" i="3" l="1"/>
  <c r="AG1512" i="38" l="1"/>
  <c r="AF1470" i="3" s="1"/>
  <c r="AH1512" i="38"/>
  <c r="AG1470" i="3" s="1"/>
  <c r="O1470" i="3"/>
  <c r="P1470" i="3" l="1"/>
  <c r="Q1470" i="3" l="1"/>
  <c r="R1470" i="3" l="1"/>
  <c r="S1470" i="3" l="1"/>
  <c r="T1470" i="3" l="1"/>
  <c r="U1470" i="3" l="1"/>
  <c r="V1470" i="3" l="1"/>
  <c r="W1470" i="3" l="1"/>
  <c r="X1470" i="3" l="1"/>
  <c r="Y1470" i="3" l="1"/>
  <c r="Z1470" i="3" l="1"/>
  <c r="AD1512" i="38" l="1"/>
  <c r="AA1470" i="3"/>
  <c r="AC1470" i="3" l="1"/>
  <c r="H1512" i="38"/>
  <c r="AE1512" i="38" s="1"/>
  <c r="AB1470" i="3"/>
  <c r="AI1512" i="38" l="1"/>
  <c r="AH1470" i="3" s="1"/>
  <c r="H1470" i="3"/>
  <c r="AD1470" i="3"/>
  <c r="C1471" i="3"/>
  <c r="D1471" i="3" l="1"/>
  <c r="E1471" i="3" l="1"/>
  <c r="F1471" i="3" l="1"/>
  <c r="I1471" i="3" l="1"/>
  <c r="AJ1513" i="38"/>
  <c r="AI1471" i="3" s="1"/>
  <c r="G1471" i="3"/>
  <c r="AJ1471" i="3" l="1"/>
  <c r="J1471" i="3"/>
  <c r="AK1471" i="3" l="1"/>
  <c r="K1471" i="3"/>
  <c r="L1471" i="3" l="1"/>
  <c r="M1471" i="3" l="1"/>
  <c r="N1471" i="3" l="1"/>
  <c r="AG1513" i="38" l="1"/>
  <c r="AF1471" i="3" s="1"/>
  <c r="AH1513" i="38"/>
  <c r="AG1471" i="3" s="1"/>
  <c r="O1471" i="3"/>
  <c r="P1471" i="3" l="1"/>
  <c r="Q1471" i="3" l="1"/>
  <c r="R1471" i="3" l="1"/>
  <c r="S1471" i="3" l="1"/>
  <c r="T1471" i="3" l="1"/>
  <c r="U1471" i="3" l="1"/>
  <c r="V1471" i="3" l="1"/>
  <c r="W1471" i="3" l="1"/>
  <c r="X1471" i="3" l="1"/>
  <c r="Y1471" i="3" l="1"/>
  <c r="Z1471" i="3" l="1"/>
  <c r="AD1513" i="38" l="1"/>
  <c r="AA1471" i="3"/>
  <c r="AC1471" i="3" l="1"/>
  <c r="H1513" i="38"/>
  <c r="AE1513" i="38" s="1"/>
  <c r="AB1471" i="3"/>
  <c r="AI1513" i="38" l="1"/>
  <c r="AH1471" i="3" s="1"/>
  <c r="H1471" i="3"/>
  <c r="AD1471" i="3"/>
  <c r="C1472" i="3"/>
  <c r="D1472" i="3" l="1"/>
  <c r="E1472" i="3" l="1"/>
  <c r="F1472" i="3" l="1"/>
  <c r="I1472" i="3" l="1"/>
  <c r="AJ1514" i="38"/>
  <c r="AI1472" i="3" s="1"/>
  <c r="G1472" i="3"/>
  <c r="AJ1472" i="3" l="1"/>
  <c r="J1472" i="3"/>
  <c r="AK1472" i="3" l="1"/>
  <c r="K1472" i="3"/>
  <c r="L1472" i="3" l="1"/>
  <c r="M1472" i="3" l="1"/>
  <c r="N1472" i="3" l="1"/>
  <c r="AH1514" i="38" l="1"/>
  <c r="AG1472" i="3" s="1"/>
  <c r="AG1514" i="38"/>
  <c r="AF1472" i="3" s="1"/>
  <c r="O1472" i="3"/>
  <c r="P1472" i="3" l="1"/>
  <c r="Q1472" i="3" l="1"/>
  <c r="R1472" i="3" l="1"/>
  <c r="S1472" i="3" l="1"/>
  <c r="T1472" i="3" l="1"/>
  <c r="U1472" i="3" l="1"/>
  <c r="V1472" i="3" l="1"/>
  <c r="W1472" i="3" l="1"/>
  <c r="X1472" i="3" l="1"/>
  <c r="Y1472" i="3" l="1"/>
  <c r="Z1472" i="3" l="1"/>
  <c r="AD1514" i="38" l="1"/>
  <c r="AA1472" i="3"/>
  <c r="AC1472" i="3" l="1"/>
  <c r="H1514" i="38"/>
  <c r="AE1514" i="38" s="1"/>
  <c r="AB1472" i="3"/>
  <c r="AI1514" i="38" l="1"/>
  <c r="AH1472" i="3" s="1"/>
  <c r="AD1472" i="3"/>
  <c r="H1472" i="3"/>
  <c r="C1473" i="3"/>
  <c r="D1473" i="3" l="1"/>
  <c r="E1473" i="3" l="1"/>
  <c r="F1473" i="3" l="1"/>
  <c r="I1473" i="3" l="1"/>
  <c r="AJ1515" i="38"/>
  <c r="AI1473" i="3" s="1"/>
  <c r="G1473" i="3"/>
  <c r="AJ1473" i="3" l="1"/>
  <c r="J1473" i="3"/>
  <c r="AK1473" i="3" l="1"/>
  <c r="K1473" i="3"/>
  <c r="L1473" i="3" l="1"/>
  <c r="M1473" i="3" l="1"/>
  <c r="N1473" i="3" l="1"/>
  <c r="AH1515" i="38" l="1"/>
  <c r="AG1473" i="3" s="1"/>
  <c r="AG1515" i="38"/>
  <c r="AF1473" i="3" s="1"/>
  <c r="O1473" i="3"/>
  <c r="P1473" i="3" l="1"/>
  <c r="Q1473" i="3" l="1"/>
  <c r="R1473" i="3" l="1"/>
  <c r="S1473" i="3" l="1"/>
  <c r="T1473" i="3" l="1"/>
  <c r="U1473" i="3" l="1"/>
  <c r="V1473" i="3" l="1"/>
  <c r="W1473" i="3" l="1"/>
  <c r="X1473" i="3" l="1"/>
  <c r="Y1473" i="3" l="1"/>
  <c r="Z1473" i="3" l="1"/>
  <c r="AD1515" i="38" l="1"/>
  <c r="AA1473" i="3"/>
  <c r="AC1473" i="3" l="1"/>
  <c r="H1515" i="38"/>
  <c r="AE1515" i="38" s="1"/>
  <c r="AB1473" i="3"/>
  <c r="AI1515" i="38" l="1"/>
  <c r="AH1473" i="3" s="1"/>
  <c r="AD1473" i="3"/>
  <c r="H1473" i="3"/>
  <c r="C1474" i="3"/>
  <c r="D1474" i="3" l="1"/>
  <c r="E1474" i="3" l="1"/>
  <c r="F1474" i="3" l="1"/>
  <c r="I1474" i="3" l="1"/>
  <c r="AJ1516" i="38"/>
  <c r="AI1474" i="3" s="1"/>
  <c r="G1474" i="3"/>
  <c r="AJ1474" i="3" l="1"/>
  <c r="J1474" i="3"/>
  <c r="AK1474" i="3" l="1"/>
  <c r="K1474" i="3"/>
  <c r="L1474" i="3" l="1"/>
  <c r="M1474" i="3" l="1"/>
  <c r="N1474" i="3" l="1"/>
  <c r="AG1516" i="38" l="1"/>
  <c r="AF1474" i="3" s="1"/>
  <c r="AH1516" i="38"/>
  <c r="AG1474" i="3" s="1"/>
  <c r="O1474" i="3"/>
  <c r="P1474" i="3" l="1"/>
  <c r="Q1474" i="3" l="1"/>
  <c r="R1474" i="3" l="1"/>
  <c r="S1474" i="3" l="1"/>
  <c r="T1474" i="3" l="1"/>
  <c r="U1474" i="3" l="1"/>
  <c r="V1474" i="3" l="1"/>
  <c r="W1474" i="3" l="1"/>
  <c r="X1474" i="3" l="1"/>
  <c r="Y1474" i="3" l="1"/>
  <c r="Z1474" i="3" l="1"/>
  <c r="AD1516" i="38" l="1"/>
  <c r="AA1474" i="3"/>
  <c r="AC1474" i="3" l="1"/>
  <c r="H1516" i="38"/>
  <c r="AE1516" i="38" s="1"/>
  <c r="AB1474" i="3"/>
  <c r="AI1516" i="38" l="1"/>
  <c r="AH1474" i="3" s="1"/>
  <c r="AD1474" i="3"/>
  <c r="H1474" i="3"/>
  <c r="C1475" i="3"/>
  <c r="D1475" i="3" l="1"/>
  <c r="E1475" i="3" l="1"/>
  <c r="F1475" i="3" l="1"/>
  <c r="I1475" i="3" l="1"/>
  <c r="AJ1517" i="38"/>
  <c r="AI1475" i="3" s="1"/>
  <c r="G1475" i="3"/>
  <c r="AJ1475" i="3" l="1"/>
  <c r="J1475" i="3"/>
  <c r="AK1475" i="3" l="1"/>
  <c r="K1475" i="3"/>
  <c r="L1475" i="3" l="1"/>
  <c r="M1475" i="3" l="1"/>
  <c r="N1475" i="3" l="1"/>
  <c r="AG1517" i="38" l="1"/>
  <c r="AF1475" i="3" s="1"/>
  <c r="AH1517" i="38"/>
  <c r="AG1475" i="3" s="1"/>
  <c r="O1475" i="3"/>
  <c r="P1475" i="3" l="1"/>
  <c r="Q1475" i="3" l="1"/>
  <c r="R1475" i="3" l="1"/>
  <c r="S1475" i="3" l="1"/>
  <c r="T1475" i="3" l="1"/>
  <c r="U1475" i="3" l="1"/>
  <c r="V1475" i="3" l="1"/>
  <c r="W1475" i="3" l="1"/>
  <c r="X1475" i="3" l="1"/>
  <c r="Y1475" i="3" l="1"/>
  <c r="Z1475" i="3" l="1"/>
  <c r="AD1517" i="38" l="1"/>
  <c r="AA1475" i="3"/>
  <c r="AC1475" i="3" l="1"/>
  <c r="H1517" i="38"/>
  <c r="AE1517" i="38" s="1"/>
  <c r="AB1475" i="3"/>
  <c r="AI1517" i="38" l="1"/>
  <c r="AH1475" i="3" s="1"/>
  <c r="H1475" i="3"/>
  <c r="AD1475" i="3"/>
  <c r="C1476" i="3"/>
  <c r="D1476" i="3" l="1"/>
  <c r="AF686" i="38" l="1"/>
  <c r="AF683" i="38"/>
  <c r="AF685" i="38"/>
  <c r="AF684" i="38"/>
  <c r="AF687" i="38"/>
  <c r="AF688" i="38"/>
  <c r="AF689" i="38"/>
  <c r="AF690" i="38"/>
  <c r="AF691" i="38"/>
  <c r="AF692" i="38"/>
  <c r="AF693" i="38"/>
  <c r="AF694" i="38"/>
  <c r="AF695" i="38"/>
  <c r="AF696" i="38"/>
  <c r="AF697" i="38"/>
  <c r="AF698" i="38"/>
  <c r="AF699" i="38"/>
  <c r="AF700" i="38"/>
  <c r="AF701" i="38"/>
  <c r="AF702" i="38"/>
  <c r="AF703" i="38"/>
  <c r="AF704" i="38"/>
  <c r="AF705" i="38"/>
  <c r="AF706" i="38"/>
  <c r="AF707" i="38"/>
  <c r="AF708" i="38"/>
  <c r="AF709" i="38"/>
  <c r="AF710" i="38"/>
  <c r="AF711" i="38"/>
  <c r="AF712" i="38"/>
  <c r="AF713" i="38"/>
  <c r="AF714" i="38"/>
  <c r="AF715" i="38"/>
  <c r="AF716" i="38"/>
  <c r="AF717" i="38"/>
  <c r="AF718" i="38"/>
  <c r="AF719" i="38"/>
  <c r="AF720" i="38"/>
  <c r="AF721" i="38"/>
  <c r="AF722" i="38"/>
  <c r="AF723" i="38"/>
  <c r="AF724" i="38"/>
  <c r="AF725" i="38"/>
  <c r="AF726" i="38"/>
  <c r="AF727" i="38"/>
  <c r="AF728" i="38"/>
  <c r="AF729" i="38"/>
  <c r="AF730" i="38"/>
  <c r="AF731" i="38"/>
  <c r="AF732" i="38"/>
  <c r="AF733" i="38"/>
  <c r="AF734" i="38"/>
  <c r="AF735" i="38"/>
  <c r="AF736" i="38"/>
  <c r="AF737" i="38"/>
  <c r="AF738" i="38"/>
  <c r="AF739" i="38"/>
  <c r="AF740" i="38"/>
  <c r="AF741" i="38"/>
  <c r="AF742" i="38"/>
  <c r="AF743" i="38"/>
  <c r="AF744" i="38"/>
  <c r="AF745" i="38"/>
  <c r="AF746" i="38"/>
  <c r="AF747" i="38"/>
  <c r="AF748" i="38"/>
  <c r="AF749" i="38"/>
  <c r="AF750" i="38"/>
  <c r="AF751" i="38"/>
  <c r="AF752" i="38"/>
  <c r="AF753" i="38"/>
  <c r="AF754" i="38"/>
  <c r="AF755" i="38"/>
  <c r="AF756" i="38"/>
  <c r="AF757" i="38"/>
  <c r="AF758" i="38"/>
  <c r="AF759" i="38"/>
  <c r="AF760" i="38"/>
  <c r="AF761" i="38"/>
  <c r="AF762" i="38"/>
  <c r="AF763" i="38"/>
  <c r="AF764" i="38"/>
  <c r="AF765" i="38"/>
  <c r="AF766" i="38"/>
  <c r="AF767" i="38"/>
  <c r="AF768" i="38"/>
  <c r="AF769" i="38"/>
  <c r="AF770" i="38"/>
  <c r="AF771" i="38"/>
  <c r="AF772" i="38"/>
  <c r="AF773" i="38"/>
  <c r="AF774" i="38"/>
  <c r="AF775" i="38"/>
  <c r="AF776" i="38"/>
  <c r="AF777" i="38"/>
  <c r="AF778" i="38"/>
  <c r="AF779" i="38"/>
  <c r="AF780" i="38"/>
  <c r="AF781" i="38"/>
  <c r="AF782" i="38"/>
  <c r="AF783" i="38"/>
  <c r="AF784" i="38"/>
  <c r="AF785" i="38"/>
  <c r="AF786" i="38"/>
  <c r="AF787" i="38"/>
  <c r="AF788" i="38"/>
  <c r="AF789" i="38"/>
  <c r="AF790" i="38"/>
  <c r="AF791" i="38"/>
  <c r="AF792" i="38"/>
  <c r="AF793" i="38"/>
  <c r="AF794" i="38"/>
  <c r="AF795" i="38"/>
  <c r="AF796" i="38"/>
  <c r="AF797" i="38"/>
  <c r="AF798" i="38"/>
  <c r="AF799" i="38"/>
  <c r="AF800" i="38"/>
  <c r="AF801" i="38"/>
  <c r="AF802" i="38"/>
  <c r="AF803" i="38"/>
  <c r="AF804" i="38"/>
  <c r="AF805" i="38"/>
  <c r="AF806" i="38"/>
  <c r="AF807" i="38"/>
  <c r="AF808" i="38"/>
  <c r="AF809" i="38"/>
  <c r="AF810" i="38"/>
  <c r="AF811" i="38"/>
  <c r="AF812" i="38"/>
  <c r="AF813" i="38"/>
  <c r="AF814" i="38"/>
  <c r="AF815" i="38"/>
  <c r="AF816" i="38"/>
  <c r="AF817" i="38"/>
  <c r="AF818" i="38"/>
  <c r="AF819" i="38"/>
  <c r="AF820" i="38"/>
  <c r="AF821" i="38"/>
  <c r="AF822" i="38"/>
  <c r="AF823" i="38"/>
  <c r="AF824" i="38"/>
  <c r="AF825" i="38"/>
  <c r="AF826" i="38"/>
  <c r="AF827" i="38"/>
  <c r="AF828" i="38"/>
  <c r="AF829" i="38"/>
  <c r="AF830" i="38"/>
  <c r="AF831" i="38"/>
  <c r="AF832" i="38"/>
  <c r="AF833" i="38"/>
  <c r="AF834" i="38"/>
  <c r="AF835" i="38"/>
  <c r="AF836" i="38"/>
  <c r="AF837" i="38"/>
  <c r="AF838" i="38"/>
  <c r="AF839" i="38"/>
  <c r="AF840" i="38"/>
  <c r="AF841" i="38"/>
  <c r="AF842" i="38"/>
  <c r="AF843" i="38"/>
  <c r="AF844" i="38"/>
  <c r="AF845" i="38"/>
  <c r="AF846" i="38"/>
  <c r="AF847" i="38"/>
  <c r="AF848" i="38"/>
  <c r="AF849" i="38"/>
  <c r="AF850" i="38"/>
  <c r="AF851" i="38"/>
  <c r="AF852" i="38"/>
  <c r="AF853" i="38"/>
  <c r="AF854" i="38"/>
  <c r="AF855" i="38"/>
  <c r="AF856" i="38"/>
  <c r="AF857" i="38"/>
  <c r="AF858" i="38"/>
  <c r="AF859" i="38"/>
  <c r="AF860" i="38"/>
  <c r="AF861" i="38"/>
  <c r="AF862" i="38"/>
  <c r="AF863" i="38"/>
  <c r="AF864" i="38"/>
  <c r="AF865" i="38"/>
  <c r="AF866" i="38"/>
  <c r="AF867" i="38"/>
  <c r="AF868" i="38"/>
  <c r="AF869" i="38"/>
  <c r="AF870" i="38"/>
  <c r="AF871" i="38"/>
  <c r="AF872" i="38"/>
  <c r="AF873" i="38"/>
  <c r="AF874" i="38"/>
  <c r="AF875" i="38"/>
  <c r="AF876" i="38"/>
  <c r="AF877" i="38"/>
  <c r="AF878" i="38"/>
  <c r="AF879" i="38"/>
  <c r="AF880" i="38"/>
  <c r="AF881" i="38"/>
  <c r="AF882" i="38"/>
  <c r="AF883" i="38"/>
  <c r="AF884" i="38"/>
  <c r="AF885" i="38"/>
  <c r="AF886" i="38"/>
  <c r="AF887" i="38"/>
  <c r="AF888" i="38"/>
  <c r="AF889" i="38"/>
  <c r="AF890" i="38"/>
  <c r="AF891" i="38"/>
  <c r="AF892" i="38"/>
  <c r="AF893" i="38"/>
  <c r="AF894" i="38"/>
  <c r="AF895" i="38"/>
  <c r="AF896" i="38"/>
  <c r="AF897" i="38"/>
  <c r="AF898" i="38"/>
  <c r="AF899" i="38"/>
  <c r="AF900" i="38"/>
  <c r="AF901" i="38"/>
  <c r="AF902" i="38"/>
  <c r="AF903" i="38"/>
  <c r="AF904" i="38"/>
  <c r="AF905" i="38"/>
  <c r="AF906" i="38"/>
  <c r="AF907" i="38"/>
  <c r="AF908" i="38"/>
  <c r="AF909" i="38"/>
  <c r="AF910" i="38"/>
  <c r="AF911" i="38"/>
  <c r="AF912" i="38"/>
  <c r="AF913" i="38"/>
  <c r="AF914" i="38"/>
  <c r="AF915" i="38"/>
  <c r="AF916" i="38"/>
  <c r="AF917" i="38"/>
  <c r="AF918" i="38"/>
  <c r="AF919" i="38"/>
  <c r="AF920" i="38"/>
  <c r="AF921" i="38"/>
  <c r="AF922" i="38"/>
  <c r="AF923" i="38"/>
  <c r="AF924" i="38"/>
  <c r="AF925" i="38"/>
  <c r="AF926" i="38"/>
  <c r="AF927" i="38"/>
  <c r="AF928" i="38"/>
  <c r="AF929" i="38"/>
  <c r="AF930" i="38"/>
  <c r="AF931" i="38"/>
  <c r="AF932" i="38"/>
  <c r="AF933" i="38"/>
  <c r="AF934" i="38"/>
  <c r="AF935" i="38"/>
  <c r="AF936" i="38"/>
  <c r="AF937" i="38"/>
  <c r="AF938" i="38"/>
  <c r="AF939" i="38"/>
  <c r="AF940" i="38"/>
  <c r="AF941" i="38"/>
  <c r="AF942" i="38"/>
  <c r="AF943" i="38"/>
  <c r="AF944" i="38"/>
  <c r="AF945" i="38"/>
  <c r="AF946" i="38"/>
  <c r="AF947" i="38"/>
  <c r="AF948" i="38"/>
  <c r="AF949" i="38"/>
  <c r="AF950" i="38"/>
  <c r="AF951" i="38"/>
  <c r="AF952" i="38"/>
  <c r="AF953" i="38"/>
  <c r="AF954" i="38"/>
  <c r="AF955" i="38"/>
  <c r="AF956" i="38"/>
  <c r="AF957" i="38"/>
  <c r="AF958" i="38"/>
  <c r="AF959" i="38"/>
  <c r="AF960" i="38"/>
  <c r="AF961" i="38"/>
  <c r="AF962" i="38"/>
  <c r="AF963" i="38"/>
  <c r="AF964" i="38"/>
  <c r="AF965" i="38"/>
  <c r="AF966" i="38"/>
  <c r="AF967" i="38"/>
  <c r="AF968" i="38"/>
  <c r="AF969" i="38"/>
  <c r="AF970" i="38"/>
  <c r="AF971" i="38"/>
  <c r="AF972" i="38"/>
  <c r="AF973" i="38"/>
  <c r="AF974" i="38"/>
  <c r="AF975" i="38"/>
  <c r="AF976" i="38"/>
  <c r="AF977" i="38"/>
  <c r="AF978" i="38"/>
  <c r="AF979" i="38"/>
  <c r="AF980" i="38"/>
  <c r="AF981" i="38"/>
  <c r="AF982" i="38"/>
  <c r="AF983" i="38"/>
  <c r="AF984" i="38"/>
  <c r="AF985" i="38"/>
  <c r="AF986" i="38"/>
  <c r="AF987" i="38"/>
  <c r="AF988" i="38"/>
  <c r="AF989" i="38"/>
  <c r="AF990" i="38"/>
  <c r="AF991" i="38"/>
  <c r="AF992" i="38"/>
  <c r="AF993" i="38"/>
  <c r="AF994" i="38"/>
  <c r="AF995" i="38"/>
  <c r="AF996" i="38"/>
  <c r="AF997" i="38"/>
  <c r="AF998" i="38"/>
  <c r="AF999" i="38"/>
  <c r="AF1000" i="38"/>
  <c r="AF1001" i="38"/>
  <c r="AF1002" i="38"/>
  <c r="AF1003" i="38"/>
  <c r="AF1004" i="38"/>
  <c r="AF1005" i="38"/>
  <c r="AF1006" i="38"/>
  <c r="AF1007" i="38"/>
  <c r="AF1008" i="38"/>
  <c r="AF1009" i="38"/>
  <c r="AF1010" i="38"/>
  <c r="AF1011" i="38"/>
  <c r="AF1012" i="38"/>
  <c r="AF1013" i="38"/>
  <c r="AF1014" i="38"/>
  <c r="AF1015" i="38"/>
  <c r="AF1016" i="38"/>
  <c r="AF1017" i="38"/>
  <c r="AF1018" i="38"/>
  <c r="AF1019" i="38"/>
  <c r="AF1020" i="38"/>
  <c r="AF1021" i="38"/>
  <c r="AF1022" i="38"/>
  <c r="AF1023" i="38"/>
  <c r="AF1024" i="38"/>
  <c r="AF1025" i="38"/>
  <c r="AF1026" i="38"/>
  <c r="AF1027" i="38"/>
  <c r="AF1028" i="38"/>
  <c r="AF1029" i="38"/>
  <c r="AF1030" i="38"/>
  <c r="AF1031" i="38"/>
  <c r="AF1032" i="38"/>
  <c r="AF1033" i="38"/>
  <c r="AF1034" i="38"/>
  <c r="AF1035" i="38"/>
  <c r="AF1036" i="38"/>
  <c r="AF1037" i="38"/>
  <c r="AF1038" i="38"/>
  <c r="AF1039" i="38"/>
  <c r="AF1040" i="38"/>
  <c r="AF1041" i="38"/>
  <c r="AF1042" i="38"/>
  <c r="AF1043" i="38"/>
  <c r="AF1044" i="38"/>
  <c r="AF1045" i="38"/>
  <c r="AF1046" i="38"/>
  <c r="AF1047" i="38"/>
  <c r="AF1048" i="38"/>
  <c r="AF1049" i="38"/>
  <c r="AF1050" i="38"/>
  <c r="AF1051" i="38"/>
  <c r="AF1052" i="38"/>
  <c r="AF1053" i="38"/>
  <c r="AF1054" i="38"/>
  <c r="AF1055" i="38"/>
  <c r="AF1056" i="38"/>
  <c r="AF1057" i="38"/>
  <c r="AF1058" i="38"/>
  <c r="AF1059" i="38"/>
  <c r="AF1060" i="38"/>
  <c r="AF1061" i="38"/>
  <c r="AF1062" i="38"/>
  <c r="AF1063" i="38"/>
  <c r="AF1064" i="38"/>
  <c r="AF1065" i="38"/>
  <c r="AF1066" i="38"/>
  <c r="AF1067" i="38"/>
  <c r="AF1068" i="38"/>
  <c r="AF1069" i="38"/>
  <c r="AF1070" i="38"/>
  <c r="AF1071" i="38"/>
  <c r="AF1072" i="38"/>
  <c r="AF1073" i="38"/>
  <c r="AF1074" i="38"/>
  <c r="AF1075" i="38"/>
  <c r="AF1076" i="38"/>
  <c r="AF1077" i="38"/>
  <c r="AF1078" i="38"/>
  <c r="AF1079" i="38"/>
  <c r="AF1080" i="38"/>
  <c r="AF1081" i="38"/>
  <c r="AF1082" i="38"/>
  <c r="AF1083" i="38"/>
  <c r="AF1084" i="38"/>
  <c r="AF1085" i="38"/>
  <c r="AF1086" i="38"/>
  <c r="AF1087" i="38"/>
  <c r="AF1088" i="38"/>
  <c r="AF1089" i="38"/>
  <c r="AF1090" i="38"/>
  <c r="AF1091" i="38"/>
  <c r="AF1092" i="38"/>
  <c r="AF1093" i="38"/>
  <c r="AF1094" i="38"/>
  <c r="AF1095" i="38"/>
  <c r="AF1096" i="38"/>
  <c r="AF1097" i="38"/>
  <c r="AF1098" i="38"/>
  <c r="AF1099" i="38"/>
  <c r="AF1100" i="38"/>
  <c r="AF1101" i="38"/>
  <c r="AF1102" i="38"/>
  <c r="AF1103" i="38"/>
  <c r="AF1104" i="38"/>
  <c r="AF1105" i="38"/>
  <c r="AF1106" i="38"/>
  <c r="AF1107" i="38"/>
  <c r="AF1108" i="38"/>
  <c r="AF1109" i="38"/>
  <c r="AF1110" i="38"/>
  <c r="AF1111" i="38"/>
  <c r="AF1112" i="38"/>
  <c r="AF1113" i="38"/>
  <c r="AF1114" i="38"/>
  <c r="AF1115" i="38"/>
  <c r="AF1116" i="38"/>
  <c r="AF1117" i="38"/>
  <c r="AF1118" i="38"/>
  <c r="AF1119" i="38"/>
  <c r="AF1120" i="38"/>
  <c r="AF1121" i="38"/>
  <c r="AF1122" i="38"/>
  <c r="AF1123" i="38"/>
  <c r="AF1124" i="38"/>
  <c r="AF1125" i="38"/>
  <c r="AF1126" i="38"/>
  <c r="AF1127" i="38"/>
  <c r="AF1128" i="38"/>
  <c r="AF1129" i="38"/>
  <c r="AF1130" i="38"/>
  <c r="AF1131" i="38"/>
  <c r="AF1132" i="38"/>
  <c r="AF1133" i="38"/>
  <c r="AF1134" i="38"/>
  <c r="AF1135" i="38"/>
  <c r="AF1136" i="38"/>
  <c r="AF1137" i="38"/>
  <c r="AF1138" i="38"/>
  <c r="AF1139" i="38"/>
  <c r="AF1140" i="38"/>
  <c r="AF1141" i="38"/>
  <c r="AF1142" i="38"/>
  <c r="AF1143" i="38"/>
  <c r="AF1144" i="38"/>
  <c r="AF1145" i="38"/>
  <c r="AF1146" i="38"/>
  <c r="AF1147" i="38"/>
  <c r="AF1148" i="38"/>
  <c r="AF1149" i="38"/>
  <c r="AF1150" i="38"/>
  <c r="AF1151" i="38"/>
  <c r="AF1152" i="38"/>
  <c r="AF1153" i="38"/>
  <c r="AF1154" i="38"/>
  <c r="AF1155" i="38"/>
  <c r="AF1156" i="38"/>
  <c r="AF1157" i="38"/>
  <c r="AF1158" i="38"/>
  <c r="AF1159" i="38"/>
  <c r="AF1160" i="38"/>
  <c r="AF1161" i="38"/>
  <c r="AF1162" i="38"/>
  <c r="AF1163" i="38"/>
  <c r="AF1164" i="38"/>
  <c r="AF1165" i="38"/>
  <c r="AF1166" i="38"/>
  <c r="AF1167" i="38"/>
  <c r="AF1168" i="38"/>
  <c r="AF1169" i="38"/>
  <c r="AF1170" i="38"/>
  <c r="AF1171" i="38"/>
  <c r="AF1172" i="38"/>
  <c r="AF1173" i="38"/>
  <c r="AF1174" i="38"/>
  <c r="AF1175" i="38"/>
  <c r="AF1176" i="38"/>
  <c r="AF1177" i="38"/>
  <c r="AF1178" i="38"/>
  <c r="AF1179" i="38"/>
  <c r="AF1180" i="38"/>
  <c r="AF1181" i="38"/>
  <c r="AF1182" i="38"/>
  <c r="AF1183" i="38"/>
  <c r="AF1184" i="38"/>
  <c r="AF1185" i="38"/>
  <c r="AF1186" i="38"/>
  <c r="AF1187" i="38"/>
  <c r="AF1188" i="38"/>
  <c r="AF1189" i="38"/>
  <c r="AF1190" i="38"/>
  <c r="AF1191" i="38"/>
  <c r="AF1192" i="38"/>
  <c r="AF1193" i="38"/>
  <c r="AF1194" i="38"/>
  <c r="AF1195" i="38"/>
  <c r="AF1196" i="38"/>
  <c r="AF1197" i="38"/>
  <c r="AF1198" i="38"/>
  <c r="AF1199" i="38"/>
  <c r="AF1200" i="38"/>
  <c r="AF1201" i="38"/>
  <c r="AF1202" i="38"/>
  <c r="AF1203" i="38"/>
  <c r="AF1204" i="38"/>
  <c r="AF1205" i="38"/>
  <c r="AF1206" i="38"/>
  <c r="AF1207" i="38"/>
  <c r="AF1208" i="38"/>
  <c r="AF1209" i="38"/>
  <c r="AF1210" i="38"/>
  <c r="AF1211" i="38"/>
  <c r="AF1212" i="38"/>
  <c r="AF1213" i="38"/>
  <c r="AF1214" i="38"/>
  <c r="AF1215" i="38"/>
  <c r="AF1216" i="38"/>
  <c r="AF1217" i="38"/>
  <c r="AF1218" i="38"/>
  <c r="AF1219" i="38"/>
  <c r="AF1220" i="38"/>
  <c r="AF1221" i="38"/>
  <c r="AF1222" i="38"/>
  <c r="AF1223" i="38"/>
  <c r="AF1224" i="38"/>
  <c r="AF1225" i="38"/>
  <c r="AF1226" i="38"/>
  <c r="AF1227" i="38"/>
  <c r="AF1228" i="38"/>
  <c r="AF1229" i="38"/>
  <c r="AF1230" i="38"/>
  <c r="AF1231" i="38"/>
  <c r="AF1232" i="38"/>
  <c r="AF1233" i="38"/>
  <c r="AF1234" i="38"/>
  <c r="AF1235" i="38"/>
  <c r="AF1236" i="38"/>
  <c r="AF1237" i="38"/>
  <c r="AF1238" i="38"/>
  <c r="AF1239" i="38"/>
  <c r="AF1240" i="38"/>
  <c r="AF1241" i="38"/>
  <c r="AF1242" i="38"/>
  <c r="AF1243" i="38"/>
  <c r="AF1244" i="38"/>
  <c r="AF1245" i="38"/>
  <c r="AF1246" i="38"/>
  <c r="AF1247" i="38"/>
  <c r="AF1248" i="38"/>
  <c r="AF1249" i="38"/>
  <c r="AF1250" i="38"/>
  <c r="AF1251" i="38"/>
  <c r="AF1252" i="38"/>
  <c r="AF1253" i="38"/>
  <c r="AF1254" i="38"/>
  <c r="AF1255" i="38"/>
  <c r="AF1256" i="38"/>
  <c r="AF1257" i="38"/>
  <c r="AF1258" i="38"/>
  <c r="AF1259" i="38"/>
  <c r="AF1260" i="38"/>
  <c r="AF1261" i="38"/>
  <c r="AF1262" i="38"/>
  <c r="AF1263" i="38"/>
  <c r="AF1264" i="38"/>
  <c r="AF1265" i="38"/>
  <c r="AF1266" i="38"/>
  <c r="AF1267" i="38"/>
  <c r="AF1268" i="38"/>
  <c r="AF1269" i="38"/>
  <c r="AF1270" i="38"/>
  <c r="AF1271" i="38"/>
  <c r="AF1272" i="38"/>
  <c r="AF1273" i="38"/>
  <c r="AF1274" i="38"/>
  <c r="AF1275" i="38"/>
  <c r="AF1276" i="38"/>
  <c r="AF1277" i="38"/>
  <c r="AF1278" i="38"/>
  <c r="AF1279" i="38"/>
  <c r="AF1280" i="38"/>
  <c r="AF1281" i="38"/>
  <c r="AF1282" i="38"/>
  <c r="AF1283" i="38"/>
  <c r="AF1284" i="38"/>
  <c r="AF1285" i="38"/>
  <c r="AF1286" i="38"/>
  <c r="AF1287" i="38"/>
  <c r="AF1288" i="38"/>
  <c r="AF1289" i="38"/>
  <c r="AF1290" i="38"/>
  <c r="AF1291" i="38"/>
  <c r="AF1292" i="38"/>
  <c r="AF1293" i="38"/>
  <c r="AF1294" i="38"/>
  <c r="AF1295" i="38"/>
  <c r="AF1296" i="38"/>
  <c r="AF1297" i="38"/>
  <c r="AF1298" i="38"/>
  <c r="AF1299" i="38"/>
  <c r="AF1300" i="38"/>
  <c r="AF1301" i="38"/>
  <c r="AF1302" i="38"/>
  <c r="AF1303" i="38"/>
  <c r="AF1304" i="38"/>
  <c r="AF1305" i="38"/>
  <c r="AF1306" i="38"/>
  <c r="AF1307" i="38"/>
  <c r="AF1308" i="38"/>
  <c r="AF1309" i="38"/>
  <c r="AF1310" i="38"/>
  <c r="AF1311" i="38"/>
  <c r="AF1312" i="38"/>
  <c r="AF1313" i="38"/>
  <c r="AF1314" i="38"/>
  <c r="AF1315" i="38"/>
  <c r="AF1316" i="38"/>
  <c r="AF1317" i="38"/>
  <c r="AF1318" i="38"/>
  <c r="AF1319" i="38"/>
  <c r="AF1320" i="38"/>
  <c r="AF1321" i="38"/>
  <c r="AF1322" i="38"/>
  <c r="AF1323" i="38"/>
  <c r="AF1324" i="38"/>
  <c r="AF1325" i="38"/>
  <c r="AF1326" i="38"/>
  <c r="AF1327" i="38"/>
  <c r="AF1328" i="38"/>
  <c r="AF1329" i="38"/>
  <c r="AF1330" i="38"/>
  <c r="AF1331" i="38"/>
  <c r="AF1332" i="38"/>
  <c r="AF1333" i="38"/>
  <c r="AF1334" i="38"/>
  <c r="AF1335" i="38"/>
  <c r="AF1336" i="38"/>
  <c r="AF1337" i="38"/>
  <c r="AF1338" i="38"/>
  <c r="AF1339" i="38"/>
  <c r="AF1340" i="38"/>
  <c r="AF1341" i="38"/>
  <c r="AF1342" i="38"/>
  <c r="AF1343" i="38"/>
  <c r="AF1344" i="38"/>
  <c r="AF1345" i="38"/>
  <c r="AF1346" i="38"/>
  <c r="AF1347" i="38"/>
  <c r="AF1348" i="38"/>
  <c r="AF1349" i="38"/>
  <c r="AF1350" i="38"/>
  <c r="AF1351" i="38"/>
  <c r="AF1352" i="38"/>
  <c r="AF1353" i="38"/>
  <c r="AF1354" i="38"/>
  <c r="AF1355" i="38"/>
  <c r="AF1356" i="38"/>
  <c r="AF1357" i="38"/>
  <c r="AF1358" i="38"/>
  <c r="AF1359" i="38"/>
  <c r="AF1360" i="38"/>
  <c r="AF1361" i="38"/>
  <c r="AF1362" i="38"/>
  <c r="AF1363" i="38"/>
  <c r="AF1364" i="38"/>
  <c r="AF1365" i="38"/>
  <c r="AF1366" i="38"/>
  <c r="AF1367" i="38"/>
  <c r="AF1368" i="38"/>
  <c r="AF1369" i="38"/>
  <c r="AF1370" i="38"/>
  <c r="AF1371" i="38"/>
  <c r="AF1372" i="38"/>
  <c r="AF1373" i="38"/>
  <c r="AF1374" i="38"/>
  <c r="AF1375" i="38"/>
  <c r="AF1376" i="38"/>
  <c r="AF1377" i="38"/>
  <c r="AF1378" i="38"/>
  <c r="AF1379" i="38"/>
  <c r="AF1380" i="38"/>
  <c r="AF1381" i="38"/>
  <c r="AF1382" i="38"/>
  <c r="AF1383" i="38"/>
  <c r="AF1384" i="38"/>
  <c r="AF1385" i="38"/>
  <c r="AF1386" i="38"/>
  <c r="AF1387" i="38"/>
  <c r="AF1388" i="38"/>
  <c r="AF1389" i="38"/>
  <c r="AF1390" i="38"/>
  <c r="AF1391" i="38"/>
  <c r="AF1392" i="38"/>
  <c r="AF1393" i="38"/>
  <c r="AF1394" i="38"/>
  <c r="AF1395" i="38"/>
  <c r="AF1396" i="38"/>
  <c r="AF1397" i="38"/>
  <c r="AF1398" i="38"/>
  <c r="AF1399" i="38"/>
  <c r="AF1400" i="38"/>
  <c r="AF1401" i="38"/>
  <c r="AF1402" i="38"/>
  <c r="AF1403" i="38"/>
  <c r="AF1404" i="38"/>
  <c r="AF1405" i="38"/>
  <c r="AF1406" i="38"/>
  <c r="AF1407" i="38"/>
  <c r="AF1408" i="38"/>
  <c r="AF1409" i="38"/>
  <c r="AF1410" i="38"/>
  <c r="AF1411" i="38"/>
  <c r="AF1412" i="38"/>
  <c r="AF1413" i="38"/>
  <c r="AF1414" i="38"/>
  <c r="AF1415" i="38"/>
  <c r="AF1416" i="38"/>
  <c r="AF1417" i="38"/>
  <c r="AF1418" i="38"/>
  <c r="AF1419" i="38"/>
  <c r="AF1420" i="38"/>
  <c r="AF1421" i="38"/>
  <c r="AF1422" i="38"/>
  <c r="AF1423" i="38"/>
  <c r="AF1424" i="38"/>
  <c r="AF1425" i="38"/>
  <c r="AF1426" i="38"/>
  <c r="AF1427" i="38"/>
  <c r="AF1428" i="38"/>
  <c r="AF1429" i="38"/>
  <c r="AF1430" i="38"/>
  <c r="AF1431" i="38"/>
  <c r="AF1432" i="38"/>
  <c r="AF1433" i="38"/>
  <c r="AF1434" i="38"/>
  <c r="AF1435" i="38"/>
  <c r="AF1436" i="38"/>
  <c r="AF1437" i="38"/>
  <c r="AF1438" i="38"/>
  <c r="AF1439" i="38"/>
  <c r="AF1440" i="38"/>
  <c r="AF1441" i="38"/>
  <c r="AF1442" i="38"/>
  <c r="AF1443" i="38"/>
  <c r="AF1444" i="38"/>
  <c r="AF1445" i="38"/>
  <c r="AF1446" i="38"/>
  <c r="AF1447" i="38"/>
  <c r="AF1448" i="38"/>
  <c r="AF1449" i="38"/>
  <c r="AF1450" i="38"/>
  <c r="AF1451" i="38"/>
  <c r="AF1452" i="38"/>
  <c r="AF1453" i="38"/>
  <c r="AF1454" i="38"/>
  <c r="AF1455" i="38"/>
  <c r="AF1456" i="38"/>
  <c r="AF1457" i="38"/>
  <c r="AF1458" i="38"/>
  <c r="AF1459" i="38"/>
  <c r="AF1460" i="38"/>
  <c r="AF1461" i="38"/>
  <c r="AF1462" i="38"/>
  <c r="AF1463" i="38"/>
  <c r="AF1464" i="38"/>
  <c r="AF1465" i="38"/>
  <c r="AF1466" i="38"/>
  <c r="AF1467" i="38"/>
  <c r="AF1468" i="38"/>
  <c r="AF1469" i="38"/>
  <c r="AF1470" i="38"/>
  <c r="AF1471" i="38"/>
  <c r="AF1472" i="38"/>
  <c r="AF1473" i="38"/>
  <c r="AF1474" i="38"/>
  <c r="AF1475" i="38"/>
  <c r="AF1476" i="38"/>
  <c r="AF1477" i="38"/>
  <c r="AF1478" i="38"/>
  <c r="AF1479" i="38"/>
  <c r="AF1480" i="38"/>
  <c r="AF1481" i="38"/>
  <c r="AF1482" i="38"/>
  <c r="AF1483" i="38"/>
  <c r="AF1484" i="38"/>
  <c r="AF1485" i="38"/>
  <c r="AF1486" i="38"/>
  <c r="AF1487" i="38"/>
  <c r="AF1488" i="38"/>
  <c r="AF1489" i="38"/>
  <c r="AF1490" i="38"/>
  <c r="AF1491" i="38"/>
  <c r="AF1492" i="38"/>
  <c r="AF1493" i="38"/>
  <c r="AF1494" i="38"/>
  <c r="AF1495" i="38"/>
  <c r="AF1496" i="38"/>
  <c r="AF1497" i="38"/>
  <c r="AF1498" i="38"/>
  <c r="AF1499" i="38"/>
  <c r="AF1500" i="38"/>
  <c r="AF1501" i="38"/>
  <c r="AF1502" i="38"/>
  <c r="AF1503" i="38"/>
  <c r="AF1504" i="38"/>
  <c r="AF1505" i="38"/>
  <c r="AF1506" i="38"/>
  <c r="AF1507" i="38"/>
  <c r="AF1508" i="38"/>
  <c r="AF1509" i="38"/>
  <c r="AF1510" i="38"/>
  <c r="AF1511" i="38"/>
  <c r="AF1514" i="38"/>
  <c r="AF1515" i="38"/>
  <c r="AF1513" i="38"/>
  <c r="AF1517" i="38"/>
  <c r="AF1512" i="38"/>
  <c r="AF1516" i="38"/>
  <c r="AF1518" i="38"/>
  <c r="E1476" i="3"/>
  <c r="AF63" i="38"/>
  <c r="AF60" i="38"/>
  <c r="AF70" i="38"/>
  <c r="AF64" i="38"/>
  <c r="AF48" i="38"/>
  <c r="AF56" i="38"/>
  <c r="AF74" i="38"/>
  <c r="AF55" i="38"/>
  <c r="AF72" i="38"/>
  <c r="AF68" i="38"/>
  <c r="AF67" i="38"/>
  <c r="AF57" i="38"/>
  <c r="AF73" i="38"/>
  <c r="AF45" i="38"/>
  <c r="AF51" i="38"/>
  <c r="AF65" i="38"/>
  <c r="AF61" i="38"/>
  <c r="AF62" i="38"/>
  <c r="AF47" i="38"/>
  <c r="AF50" i="38"/>
  <c r="AF49" i="38"/>
  <c r="AF52" i="38"/>
  <c r="AF69" i="38"/>
  <c r="AF58" i="38"/>
  <c r="AF59" i="38"/>
  <c r="AF53" i="38"/>
  <c r="AF46" i="38"/>
  <c r="AF66" i="38"/>
  <c r="AF54" i="38"/>
  <c r="AF71" i="38"/>
  <c r="AF75" i="38"/>
  <c r="AF76" i="38"/>
  <c r="AF77" i="38"/>
  <c r="AF78" i="38"/>
  <c r="AF79" i="38"/>
  <c r="AF80" i="38"/>
  <c r="AF81" i="38"/>
  <c r="AF82" i="38"/>
  <c r="AF83" i="38"/>
  <c r="AF84" i="38"/>
  <c r="AF85" i="38"/>
  <c r="AF86" i="38"/>
  <c r="AF87" i="38"/>
  <c r="AF88" i="38"/>
  <c r="AF89" i="38"/>
  <c r="AF90" i="38"/>
  <c r="AF91" i="38"/>
  <c r="AF92" i="38"/>
  <c r="AF93" i="38"/>
  <c r="AF94" i="38"/>
  <c r="AF95" i="38"/>
  <c r="AF96" i="38"/>
  <c r="AF97" i="38"/>
  <c r="AF98" i="38"/>
  <c r="AF99" i="38"/>
  <c r="AF100" i="38"/>
  <c r="AF101" i="38"/>
  <c r="AF102" i="38"/>
  <c r="AF103" i="38"/>
  <c r="AF104" i="38"/>
  <c r="AF105" i="38"/>
  <c r="AF106" i="38"/>
  <c r="AF107" i="38"/>
  <c r="AF108" i="38"/>
  <c r="AF109" i="38"/>
  <c r="AF110" i="38"/>
  <c r="AF111" i="38"/>
  <c r="AF112" i="38"/>
  <c r="AF113" i="38"/>
  <c r="AF114" i="38"/>
  <c r="AF115" i="38"/>
  <c r="AF116" i="38"/>
  <c r="AF117" i="38"/>
  <c r="AF118" i="38"/>
  <c r="AF119" i="38"/>
  <c r="AF120" i="38"/>
  <c r="AF121" i="38"/>
  <c r="AF122" i="38"/>
  <c r="AF123" i="38"/>
  <c r="AF124" i="38"/>
  <c r="AF125" i="38"/>
  <c r="AF126" i="38"/>
  <c r="AF127" i="38"/>
  <c r="AF128" i="38"/>
  <c r="AF129" i="38"/>
  <c r="AF130" i="38"/>
  <c r="AF131" i="38"/>
  <c r="AF132" i="38"/>
  <c r="AF133" i="38"/>
  <c r="AF134" i="38"/>
  <c r="AF135" i="38"/>
  <c r="AF136" i="38"/>
  <c r="AF137" i="38"/>
  <c r="AF138" i="38"/>
  <c r="AF139" i="38"/>
  <c r="AF140" i="38"/>
  <c r="AF141" i="38"/>
  <c r="AF142" i="38"/>
  <c r="AF143" i="38"/>
  <c r="AF144" i="38"/>
  <c r="AF145" i="38"/>
  <c r="AF146" i="38"/>
  <c r="AF147" i="38"/>
  <c r="AF148" i="38"/>
  <c r="AF149" i="38"/>
  <c r="AF150" i="38"/>
  <c r="AF151" i="38"/>
  <c r="AF152" i="38"/>
  <c r="AF153" i="38"/>
  <c r="AF154" i="38"/>
  <c r="AF155" i="38"/>
  <c r="AF156" i="38"/>
  <c r="AF157" i="38"/>
  <c r="AF158" i="38"/>
  <c r="AF159" i="38"/>
  <c r="AF160" i="38"/>
  <c r="AF161" i="38"/>
  <c r="AF162" i="38"/>
  <c r="AF163" i="38"/>
  <c r="AF164"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90" i="38"/>
  <c r="AF191" i="38"/>
  <c r="AF192" i="38"/>
  <c r="AF193" i="38"/>
  <c r="AF194" i="38"/>
  <c r="AF195" i="38"/>
  <c r="AF196" i="38"/>
  <c r="AF197" i="38"/>
  <c r="AF198" i="38"/>
  <c r="AF199" i="38"/>
  <c r="AF200" i="38"/>
  <c r="AF201" i="38"/>
  <c r="AF202" i="38"/>
  <c r="AF203" i="38"/>
  <c r="AF204" i="38"/>
  <c r="AF205" i="38"/>
  <c r="AF206" i="38"/>
  <c r="AF207" i="38"/>
  <c r="AF208" i="38"/>
  <c r="AF209" i="38"/>
  <c r="AF210" i="38"/>
  <c r="AF211" i="38"/>
  <c r="AF212" i="38"/>
  <c r="AF213" i="38"/>
  <c r="AF214" i="38"/>
  <c r="AF215" i="38"/>
  <c r="AF216" i="38"/>
  <c r="AF217" i="38"/>
  <c r="AF218" i="38"/>
  <c r="AF219" i="38"/>
  <c r="AF220" i="38"/>
  <c r="AF221" i="38"/>
  <c r="AF222" i="38"/>
  <c r="AF223" i="38"/>
  <c r="AF224" i="38"/>
  <c r="AF225" i="38"/>
  <c r="AF226" i="38"/>
  <c r="AF227" i="38"/>
  <c r="AF228" i="38"/>
  <c r="AF229" i="38"/>
  <c r="AF230" i="38"/>
  <c r="AF231" i="38"/>
  <c r="AF232" i="38"/>
  <c r="AF233" i="38"/>
  <c r="AF234" i="38"/>
  <c r="AF235" i="38"/>
  <c r="AF236" i="38"/>
  <c r="AF237" i="38"/>
  <c r="AF238" i="38"/>
  <c r="AF239" i="38"/>
  <c r="AF240" i="38"/>
  <c r="AF241" i="38"/>
  <c r="AF242" i="38"/>
  <c r="AF243" i="38"/>
  <c r="AF244" i="38"/>
  <c r="AF245" i="38"/>
  <c r="AF246" i="38"/>
  <c r="AF247" i="38"/>
  <c r="AF248" i="38"/>
  <c r="AF249" i="38"/>
  <c r="AF250" i="38"/>
  <c r="AF251" i="38"/>
  <c r="AF252" i="38"/>
  <c r="AF253" i="38"/>
  <c r="AF254" i="38"/>
  <c r="AF255" i="38"/>
  <c r="AF256" i="38"/>
  <c r="AF257" i="38"/>
  <c r="AF258" i="38"/>
  <c r="AF259" i="38"/>
  <c r="AF260" i="38"/>
  <c r="AF261" i="38"/>
  <c r="AF262" i="38"/>
  <c r="AF263" i="38"/>
  <c r="AF264" i="38"/>
  <c r="AF265" i="38"/>
  <c r="AF266" i="38"/>
  <c r="AF267"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312" i="38"/>
  <c r="AF313" i="38"/>
  <c r="AF314" i="38"/>
  <c r="AF315" i="38"/>
  <c r="AF316" i="38"/>
  <c r="AF317" i="38"/>
  <c r="AF318" i="38"/>
  <c r="AF319" i="38"/>
  <c r="AF320" i="38"/>
  <c r="AF321" i="38"/>
  <c r="AF322" i="38"/>
  <c r="AF323" i="38"/>
  <c r="AF324" i="38"/>
  <c r="AF325" i="38"/>
  <c r="AF326" i="38"/>
  <c r="AF327" i="38"/>
  <c r="AF328" i="38"/>
  <c r="AF329" i="38"/>
  <c r="AF330" i="38"/>
  <c r="AF331" i="38"/>
  <c r="AF332" i="38"/>
  <c r="AF333" i="38"/>
  <c r="AF334" i="38"/>
  <c r="AF335" i="38"/>
  <c r="AF336" i="38"/>
  <c r="AF337" i="38"/>
  <c r="AF338" i="38"/>
  <c r="AF339" i="38"/>
  <c r="AF340" i="38"/>
  <c r="AF341" i="38"/>
  <c r="AF342" i="38"/>
  <c r="AF343" i="38"/>
  <c r="AF344" i="38"/>
  <c r="AF345"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83" i="38"/>
  <c r="AF384" i="38"/>
  <c r="AF385" i="38"/>
  <c r="AF386" i="38"/>
  <c r="AF387" i="38"/>
  <c r="AF388" i="38"/>
  <c r="AF389" i="38"/>
  <c r="AF390" i="38"/>
  <c r="AF391" i="38"/>
  <c r="AF392" i="38"/>
  <c r="AF393" i="38"/>
  <c r="AF394" i="38"/>
  <c r="AF395" i="38"/>
  <c r="AF396" i="38"/>
  <c r="AF397" i="38"/>
  <c r="AF398"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459" i="38"/>
  <c r="AF460" i="38"/>
  <c r="AF461" i="38"/>
  <c r="AF462" i="38"/>
  <c r="AF463" i="38"/>
  <c r="AF464" i="38"/>
  <c r="AF465" i="38"/>
  <c r="AF466" i="38"/>
  <c r="AF467" i="38"/>
  <c r="AF468" i="38"/>
  <c r="AF469" i="38"/>
  <c r="AF470" i="38"/>
  <c r="AF471" i="38"/>
  <c r="AF472" i="38"/>
  <c r="AF473" i="38"/>
  <c r="AF474" i="38"/>
  <c r="AF475" i="38"/>
  <c r="AF476" i="38"/>
  <c r="AF477" i="38"/>
  <c r="AF478" i="38"/>
  <c r="AF479" i="38"/>
  <c r="AF480" i="38"/>
  <c r="AF481" i="38"/>
  <c r="AF482" i="38"/>
  <c r="AF483" i="38"/>
  <c r="AF484" i="38"/>
  <c r="AF485" i="38"/>
  <c r="AF486" i="38"/>
  <c r="AF487" i="38"/>
  <c r="AF488" i="38"/>
  <c r="AF489" i="38"/>
  <c r="AF490" i="38"/>
  <c r="AF491" i="38"/>
  <c r="AF492" i="38"/>
  <c r="AF493" i="38"/>
  <c r="AF494" i="38"/>
  <c r="AF495" i="38"/>
  <c r="AF496" i="38"/>
  <c r="AF497" i="38"/>
  <c r="AF498" i="38"/>
  <c r="AF499" i="38"/>
  <c r="AF500" i="38"/>
  <c r="AF501" i="38"/>
  <c r="AF502" i="38"/>
  <c r="AF503" i="38"/>
  <c r="AF504" i="38"/>
  <c r="AF505" i="38"/>
  <c r="AF506" i="38"/>
  <c r="AF507" i="38"/>
  <c r="AF508" i="38"/>
  <c r="AF509" i="38"/>
  <c r="AF510" i="38"/>
  <c r="AF511" i="38"/>
  <c r="AF512" i="38"/>
  <c r="AF513" i="38"/>
  <c r="AF514" i="38"/>
  <c r="AF515" i="38"/>
  <c r="AF516" i="38"/>
  <c r="AF517" i="38"/>
  <c r="AF518" i="38"/>
  <c r="AF519" i="38"/>
  <c r="AF520" i="38"/>
  <c r="AF521" i="38"/>
  <c r="AF522" i="38"/>
  <c r="AF523" i="38"/>
  <c r="AF524" i="38"/>
  <c r="AF525" i="38"/>
  <c r="AF526" i="38"/>
  <c r="AF527" i="38"/>
  <c r="AF528" i="38"/>
  <c r="AF529" i="38"/>
  <c r="AF530" i="38"/>
  <c r="AF531" i="38"/>
  <c r="AF532" i="38"/>
  <c r="AF533" i="38"/>
  <c r="AF534" i="38"/>
  <c r="AF535" i="38"/>
  <c r="AF536" i="38"/>
  <c r="AF537" i="38"/>
  <c r="AF538" i="38"/>
  <c r="AF539" i="38"/>
  <c r="AF540" i="38"/>
  <c r="AF541" i="38"/>
  <c r="AF542" i="38"/>
  <c r="AF543" i="38"/>
  <c r="AF544" i="38"/>
  <c r="AF545" i="38"/>
  <c r="AF546" i="38"/>
  <c r="AF547" i="38"/>
  <c r="AF548" i="38"/>
  <c r="AF549" i="38"/>
  <c r="AF550" i="38"/>
  <c r="AF551" i="38"/>
  <c r="AF552" i="38"/>
  <c r="AF553" i="38"/>
  <c r="AF554" i="38"/>
  <c r="AF555" i="38"/>
  <c r="AF556" i="38"/>
  <c r="AF557" i="38"/>
  <c r="AF558" i="38"/>
  <c r="AF559" i="38"/>
  <c r="AF560" i="38"/>
  <c r="AF561" i="38"/>
  <c r="AF562" i="38"/>
  <c r="AF563" i="38"/>
  <c r="AF564" i="38"/>
  <c r="AF565" i="38"/>
  <c r="AF566" i="38"/>
  <c r="AF567" i="38"/>
  <c r="AF568" i="38"/>
  <c r="AF569" i="38"/>
  <c r="AF570" i="38"/>
  <c r="AF571" i="38"/>
  <c r="AF572" i="38"/>
  <c r="AF573" i="38"/>
  <c r="AF574" i="38"/>
  <c r="AF575" i="38"/>
  <c r="AF576" i="38"/>
  <c r="AF577" i="38"/>
  <c r="AF578" i="38"/>
  <c r="AF579" i="38"/>
  <c r="AF580" i="38"/>
  <c r="AF581" i="38"/>
  <c r="AF582" i="38"/>
  <c r="AF583" i="38"/>
  <c r="AF584" i="38"/>
  <c r="AF585" i="38"/>
  <c r="AF586" i="38"/>
  <c r="AF587" i="38"/>
  <c r="AF588" i="38"/>
  <c r="AF589" i="38"/>
  <c r="AF590" i="38"/>
  <c r="AF591" i="38"/>
  <c r="AF592" i="38"/>
  <c r="AF593" i="38"/>
  <c r="AF594" i="38"/>
  <c r="AF595" i="38"/>
  <c r="AF596" i="38"/>
  <c r="AF597" i="38"/>
  <c r="AF598" i="38"/>
  <c r="AF599" i="38"/>
  <c r="AF600" i="38"/>
  <c r="AF601" i="38"/>
  <c r="AF602" i="38"/>
  <c r="AF603" i="38"/>
  <c r="AF604" i="38"/>
  <c r="AF605" i="38"/>
  <c r="AF606" i="38"/>
  <c r="AF607" i="38"/>
  <c r="AF608" i="38"/>
  <c r="AF609" i="38"/>
  <c r="AF610" i="38"/>
  <c r="AF611" i="38"/>
  <c r="AF612" i="38"/>
  <c r="AF613" i="38"/>
  <c r="AF614" i="38"/>
  <c r="AF615" i="38"/>
  <c r="AF616" i="38"/>
  <c r="AF617" i="38"/>
  <c r="AF618" i="38"/>
  <c r="AF619" i="38"/>
  <c r="AF620" i="38"/>
  <c r="AF621" i="38"/>
  <c r="AF622" i="38"/>
  <c r="AF623" i="38"/>
  <c r="AF624" i="38"/>
  <c r="AF625" i="38"/>
  <c r="AF626" i="38"/>
  <c r="AF627" i="38"/>
  <c r="AF628" i="38"/>
  <c r="AF629" i="38"/>
  <c r="AF630" i="38"/>
  <c r="AF631" i="38"/>
  <c r="AF632" i="38"/>
  <c r="AF633" i="38"/>
  <c r="AF634" i="38"/>
  <c r="AF635" i="38"/>
  <c r="AF636" i="38"/>
  <c r="AF637" i="38"/>
  <c r="AF638" i="38"/>
  <c r="AF639" i="38"/>
  <c r="AF640" i="38"/>
  <c r="AF641" i="38"/>
  <c r="AF642" i="38"/>
  <c r="AF643" i="38"/>
  <c r="AF644" i="38"/>
  <c r="AF645" i="38"/>
  <c r="AF646" i="38"/>
  <c r="AF647" i="38"/>
  <c r="AF648" i="38"/>
  <c r="AF649" i="38"/>
  <c r="AF650" i="38"/>
  <c r="AF651" i="38"/>
  <c r="AF652" i="38"/>
  <c r="AF653" i="38"/>
  <c r="AF654" i="38"/>
  <c r="AF655" i="38"/>
  <c r="AF656" i="38"/>
  <c r="AF657" i="38"/>
  <c r="AF658" i="38"/>
  <c r="AF659" i="38"/>
  <c r="AF660" i="38"/>
  <c r="AF661" i="38"/>
  <c r="AF662" i="38"/>
  <c r="AF663" i="38"/>
  <c r="AF664" i="38"/>
  <c r="AF665" i="38"/>
  <c r="AF666" i="38"/>
  <c r="AF667" i="38"/>
  <c r="AF668" i="38"/>
  <c r="AF669" i="38"/>
  <c r="AF670" i="38"/>
  <c r="AF671" i="38"/>
  <c r="AF672" i="38"/>
  <c r="AF673" i="38"/>
  <c r="AF674" i="38"/>
  <c r="AF675" i="38"/>
  <c r="AF676" i="38"/>
  <c r="AF677" i="38"/>
  <c r="AF678" i="38"/>
  <c r="AF679" i="38"/>
  <c r="AF680" i="38"/>
  <c r="AF681" i="38"/>
  <c r="AF682" i="38"/>
  <c r="AE640" i="3" l="1"/>
  <c r="AN682" i="38"/>
  <c r="AE639" i="3"/>
  <c r="AN681" i="38"/>
  <c r="AE638" i="3"/>
  <c r="AN680" i="38"/>
  <c r="AE637" i="3"/>
  <c r="AN679" i="38"/>
  <c r="AE636" i="3"/>
  <c r="AN678" i="38"/>
  <c r="AE635" i="3"/>
  <c r="AN677" i="38"/>
  <c r="AE634" i="3"/>
  <c r="AN676" i="38"/>
  <c r="AE633" i="3"/>
  <c r="AN675" i="38"/>
  <c r="AE632" i="3"/>
  <c r="AN674" i="38"/>
  <c r="AE631" i="3"/>
  <c r="AN673" i="38"/>
  <c r="AE630" i="3"/>
  <c r="AN672" i="38"/>
  <c r="AE629" i="3"/>
  <c r="AN671" i="38"/>
  <c r="AE628" i="3"/>
  <c r="AN670" i="38"/>
  <c r="AE627" i="3"/>
  <c r="AN669" i="38"/>
  <c r="AE626" i="3"/>
  <c r="AN668" i="38"/>
  <c r="AE625" i="3"/>
  <c r="AN667" i="38"/>
  <c r="AE624" i="3"/>
  <c r="AN666" i="38"/>
  <c r="AE623" i="3"/>
  <c r="AN665" i="38"/>
  <c r="AE622" i="3"/>
  <c r="AN664" i="38"/>
  <c r="AE621" i="3"/>
  <c r="AN663" i="38"/>
  <c r="AE620" i="3"/>
  <c r="AN662" i="38"/>
  <c r="AE619" i="3"/>
  <c r="AN661" i="38"/>
  <c r="AE618" i="3"/>
  <c r="AN660" i="38"/>
  <c r="AE617" i="3"/>
  <c r="AN659" i="38"/>
  <c r="AE616" i="3"/>
  <c r="AN658" i="38"/>
  <c r="AE615" i="3"/>
  <c r="AN657" i="38"/>
  <c r="AE614" i="3"/>
  <c r="AN656" i="38"/>
  <c r="AE613" i="3"/>
  <c r="AN655" i="38"/>
  <c r="AE612" i="3"/>
  <c r="AN654" i="38"/>
  <c r="AE611" i="3"/>
  <c r="AN653" i="38"/>
  <c r="AE610" i="3"/>
  <c r="AN652" i="38"/>
  <c r="AE609" i="3"/>
  <c r="AN651" i="38"/>
  <c r="AE608" i="3"/>
  <c r="AN650" i="38"/>
  <c r="AE607" i="3"/>
  <c r="AN649" i="38"/>
  <c r="AE606" i="3"/>
  <c r="AN648" i="38"/>
  <c r="AE605" i="3"/>
  <c r="AN647" i="38"/>
  <c r="AE604" i="3"/>
  <c r="AN646" i="38"/>
  <c r="AE603" i="3"/>
  <c r="AN645" i="38"/>
  <c r="AE602" i="3"/>
  <c r="AN644" i="38"/>
  <c r="AE601" i="3"/>
  <c r="AN643" i="38"/>
  <c r="AE600" i="3"/>
  <c r="AN642" i="38"/>
  <c r="AE599" i="3"/>
  <c r="AN641" i="38"/>
  <c r="AE598" i="3"/>
  <c r="AN640" i="38"/>
  <c r="AE597" i="3"/>
  <c r="AN639" i="38"/>
  <c r="AE596" i="3"/>
  <c r="AN638" i="38"/>
  <c r="AE595" i="3"/>
  <c r="AN637" i="38"/>
  <c r="AE594" i="3"/>
  <c r="AN636" i="38"/>
  <c r="AE593" i="3"/>
  <c r="AN635" i="38"/>
  <c r="AE592" i="3"/>
  <c r="AN634" i="38"/>
  <c r="AE591" i="3"/>
  <c r="AN633" i="38"/>
  <c r="AE590" i="3"/>
  <c r="AN632" i="38"/>
  <c r="AE589" i="3"/>
  <c r="AN631" i="38"/>
  <c r="AE588" i="3"/>
  <c r="AN630" i="38"/>
  <c r="AE587" i="3"/>
  <c r="AN629" i="38"/>
  <c r="AE586" i="3"/>
  <c r="AN628" i="38"/>
  <c r="AE585" i="3"/>
  <c r="AN627" i="38"/>
  <c r="AE584" i="3"/>
  <c r="AN626" i="38"/>
  <c r="AE583" i="3"/>
  <c r="AN625" i="38"/>
  <c r="AE582" i="3"/>
  <c r="AN624" i="38"/>
  <c r="AE581" i="3"/>
  <c r="AN623" i="38"/>
  <c r="AE580" i="3"/>
  <c r="AN622" i="38"/>
  <c r="AE579" i="3"/>
  <c r="AN621" i="38"/>
  <c r="AE578" i="3"/>
  <c r="AN620" i="38"/>
  <c r="AE577" i="3"/>
  <c r="AN619" i="38"/>
  <c r="AE576" i="3"/>
  <c r="AN618" i="38"/>
  <c r="AE575" i="3"/>
  <c r="AN617" i="38"/>
  <c r="AE574" i="3"/>
  <c r="AN616" i="38"/>
  <c r="AE573" i="3"/>
  <c r="AN615" i="38"/>
  <c r="AE572" i="3"/>
  <c r="AN614" i="38"/>
  <c r="AE571" i="3"/>
  <c r="AN613" i="38"/>
  <c r="AE570" i="3"/>
  <c r="AN612" i="38"/>
  <c r="AE569" i="3"/>
  <c r="AN611" i="38"/>
  <c r="AE568" i="3"/>
  <c r="AN610" i="38"/>
  <c r="AE567" i="3"/>
  <c r="AN609" i="38"/>
  <c r="AE566" i="3"/>
  <c r="AN608" i="38"/>
  <c r="AE565" i="3"/>
  <c r="AN607" i="38"/>
  <c r="AE564" i="3"/>
  <c r="AN606" i="38"/>
  <c r="AE563" i="3"/>
  <c r="AN605" i="38"/>
  <c r="AE562" i="3"/>
  <c r="AN604" i="38"/>
  <c r="AE561" i="3"/>
  <c r="AN603" i="38"/>
  <c r="AE560" i="3"/>
  <c r="AN602" i="38"/>
  <c r="AE559" i="3"/>
  <c r="AN601" i="38"/>
  <c r="AE558" i="3"/>
  <c r="AN600" i="38"/>
  <c r="AE557" i="3"/>
  <c r="AN599" i="38"/>
  <c r="AE556" i="3"/>
  <c r="AN598" i="38"/>
  <c r="AE555" i="3"/>
  <c r="AN597" i="38"/>
  <c r="AE554" i="3"/>
  <c r="AN596" i="38"/>
  <c r="AE553" i="3"/>
  <c r="AN595" i="38"/>
  <c r="AE552" i="3"/>
  <c r="AN594" i="38"/>
  <c r="AE551" i="3"/>
  <c r="AN593" i="38"/>
  <c r="AE550" i="3"/>
  <c r="AN592" i="38"/>
  <c r="AE549" i="3"/>
  <c r="AN591" i="38"/>
  <c r="AE548" i="3"/>
  <c r="AN590" i="38"/>
  <c r="AE547" i="3"/>
  <c r="AN589" i="38"/>
  <c r="AE546" i="3"/>
  <c r="AN588" i="38"/>
  <c r="AE545" i="3"/>
  <c r="AN587" i="38"/>
  <c r="AE544" i="3"/>
  <c r="AN586" i="38"/>
  <c r="AE543" i="3"/>
  <c r="AN585" i="38"/>
  <c r="AE542" i="3"/>
  <c r="AN584" i="38"/>
  <c r="AE541" i="3"/>
  <c r="AN583" i="38"/>
  <c r="AE540" i="3"/>
  <c r="AN582" i="38"/>
  <c r="AE539" i="3"/>
  <c r="AN581" i="38"/>
  <c r="AE538" i="3"/>
  <c r="AN580" i="38"/>
  <c r="AE537" i="3"/>
  <c r="AN579" i="38"/>
  <c r="AE536" i="3"/>
  <c r="AN578" i="38"/>
  <c r="AE535" i="3"/>
  <c r="AN577" i="38"/>
  <c r="AE534" i="3"/>
  <c r="AN576" i="38"/>
  <c r="AE533" i="3"/>
  <c r="AN575" i="38"/>
  <c r="AE532" i="3"/>
  <c r="AN574" i="38"/>
  <c r="AE531" i="3"/>
  <c r="AN573" i="38"/>
  <c r="AE530" i="3"/>
  <c r="AN572" i="38"/>
  <c r="AE529" i="3"/>
  <c r="AN571" i="38"/>
  <c r="AE528" i="3"/>
  <c r="AN570" i="38"/>
  <c r="AE527" i="3"/>
  <c r="AN569" i="38"/>
  <c r="AE526" i="3"/>
  <c r="AN568" i="38"/>
  <c r="AE525" i="3"/>
  <c r="AN567" i="38"/>
  <c r="AE524" i="3"/>
  <c r="AN566" i="38"/>
  <c r="AE523" i="3"/>
  <c r="AN565" i="38"/>
  <c r="AE522" i="3"/>
  <c r="AN564" i="38"/>
  <c r="AE521" i="3"/>
  <c r="AN563" i="38"/>
  <c r="AE520" i="3"/>
  <c r="AN562" i="38"/>
  <c r="AE519" i="3"/>
  <c r="AN561" i="38"/>
  <c r="AE518" i="3"/>
  <c r="AN560" i="38"/>
  <c r="AE517" i="3"/>
  <c r="AN559" i="38"/>
  <c r="AE516" i="3"/>
  <c r="AN558" i="38"/>
  <c r="AE515" i="3"/>
  <c r="AN557" i="38"/>
  <c r="AE514" i="3"/>
  <c r="AN556" i="38"/>
  <c r="AE513" i="3"/>
  <c r="AN555" i="38"/>
  <c r="AE512" i="3"/>
  <c r="AN554" i="38"/>
  <c r="AE511" i="3"/>
  <c r="AN553" i="38"/>
  <c r="AE510" i="3"/>
  <c r="AN552" i="38"/>
  <c r="AE509" i="3"/>
  <c r="AN551" i="38"/>
  <c r="AE508" i="3"/>
  <c r="AN550" i="38"/>
  <c r="AE507" i="3"/>
  <c r="AN549" i="38"/>
  <c r="AE506" i="3"/>
  <c r="AN548" i="38"/>
  <c r="AE505" i="3"/>
  <c r="AN547" i="38"/>
  <c r="AE504" i="3"/>
  <c r="AN546" i="38"/>
  <c r="AE503" i="3"/>
  <c r="AN545" i="38"/>
  <c r="AE502" i="3"/>
  <c r="AN544" i="38"/>
  <c r="AE501" i="3"/>
  <c r="AN543" i="38"/>
  <c r="AE500" i="3"/>
  <c r="AN542" i="38"/>
  <c r="AE499" i="3"/>
  <c r="AN541" i="38"/>
  <c r="AE498" i="3"/>
  <c r="AN540" i="38"/>
  <c r="AE497" i="3"/>
  <c r="AN539" i="38"/>
  <c r="AE496" i="3"/>
  <c r="AN538" i="38"/>
  <c r="AE495" i="3"/>
  <c r="AN537" i="38"/>
  <c r="AE494" i="3"/>
  <c r="AN536" i="38"/>
  <c r="AE493" i="3"/>
  <c r="AN535" i="38"/>
  <c r="AE492" i="3"/>
  <c r="AN534" i="38"/>
  <c r="AE491" i="3"/>
  <c r="AN533" i="38"/>
  <c r="AE490" i="3"/>
  <c r="AN532" i="38"/>
  <c r="AE489" i="3"/>
  <c r="AN531" i="38"/>
  <c r="AE488" i="3"/>
  <c r="AN530" i="38"/>
  <c r="AE487" i="3"/>
  <c r="AN529" i="38"/>
  <c r="AE486" i="3"/>
  <c r="AN528" i="38"/>
  <c r="AE485" i="3"/>
  <c r="AN527" i="38"/>
  <c r="AE484" i="3"/>
  <c r="AN526" i="38"/>
  <c r="AE483" i="3"/>
  <c r="AN525" i="38"/>
  <c r="AE482" i="3"/>
  <c r="AN524" i="38"/>
  <c r="AE481" i="3"/>
  <c r="AN523" i="38"/>
  <c r="AE480" i="3"/>
  <c r="AN522" i="38"/>
  <c r="AE479" i="3"/>
  <c r="AN521" i="38"/>
  <c r="AE478" i="3"/>
  <c r="AN520" i="38"/>
  <c r="AE477" i="3"/>
  <c r="AN519" i="38"/>
  <c r="AE476" i="3"/>
  <c r="AN518" i="38"/>
  <c r="AE475" i="3"/>
  <c r="AN517" i="38"/>
  <c r="AE474" i="3"/>
  <c r="AN516" i="38"/>
  <c r="AE473" i="3"/>
  <c r="AN515" i="38"/>
  <c r="AE472" i="3"/>
  <c r="AN514" i="38"/>
  <c r="AE471" i="3"/>
  <c r="AN513" i="38"/>
  <c r="AE470" i="3"/>
  <c r="AN512" i="38"/>
  <c r="AE469" i="3"/>
  <c r="AN511" i="38"/>
  <c r="AE468" i="3"/>
  <c r="AN510" i="38"/>
  <c r="AE467" i="3"/>
  <c r="AN509" i="38"/>
  <c r="AE466" i="3"/>
  <c r="AN508" i="38"/>
  <c r="AE465" i="3"/>
  <c r="AN507" i="38"/>
  <c r="AE464" i="3"/>
  <c r="AN506" i="38"/>
  <c r="AE463" i="3"/>
  <c r="AN505" i="38"/>
  <c r="AE462" i="3"/>
  <c r="AN504" i="38"/>
  <c r="AE461" i="3"/>
  <c r="AN503" i="38"/>
  <c r="AE460" i="3"/>
  <c r="AN502" i="38"/>
  <c r="AE459" i="3"/>
  <c r="AN501" i="38"/>
  <c r="AE458" i="3"/>
  <c r="AN500" i="38"/>
  <c r="AE457" i="3"/>
  <c r="AN499" i="38"/>
  <c r="AE456" i="3"/>
  <c r="AN498" i="38"/>
  <c r="AE455" i="3"/>
  <c r="AN497" i="38"/>
  <c r="AE454" i="3"/>
  <c r="AN496" i="38"/>
  <c r="AE453" i="3"/>
  <c r="AN495" i="38"/>
  <c r="AE452" i="3"/>
  <c r="AN494" i="38"/>
  <c r="AE451" i="3"/>
  <c r="AN493" i="38"/>
  <c r="AE450" i="3"/>
  <c r="AN492" i="38"/>
  <c r="AE449" i="3"/>
  <c r="AN491" i="38"/>
  <c r="AE448" i="3"/>
  <c r="AN490" i="38"/>
  <c r="AE447" i="3"/>
  <c r="AN489" i="38"/>
  <c r="AE446" i="3"/>
  <c r="AN488" i="38"/>
  <c r="AE445" i="3"/>
  <c r="AN487" i="38"/>
  <c r="AE444" i="3"/>
  <c r="AN486" i="38"/>
  <c r="AE443" i="3"/>
  <c r="AN485" i="38"/>
  <c r="AE442" i="3"/>
  <c r="AN484" i="38"/>
  <c r="AE441" i="3"/>
  <c r="AN483" i="38"/>
  <c r="AE440" i="3"/>
  <c r="AN482" i="38"/>
  <c r="AE439" i="3"/>
  <c r="AN481" i="38"/>
  <c r="AE438" i="3"/>
  <c r="AN480" i="38"/>
  <c r="AE437" i="3"/>
  <c r="AN479" i="38"/>
  <c r="AE436" i="3"/>
  <c r="AN478" i="38"/>
  <c r="AE435" i="3"/>
  <c r="AN477" i="38"/>
  <c r="AE434" i="3"/>
  <c r="AN476" i="38"/>
  <c r="AE433" i="3"/>
  <c r="AN475" i="38"/>
  <c r="AE432" i="3"/>
  <c r="AN474" i="38"/>
  <c r="AE431" i="3"/>
  <c r="AN473" i="38"/>
  <c r="AE430" i="3"/>
  <c r="AN472" i="38"/>
  <c r="AE429" i="3"/>
  <c r="AN471" i="38"/>
  <c r="AE428" i="3"/>
  <c r="AN470" i="38"/>
  <c r="AE427" i="3"/>
  <c r="AN469" i="38"/>
  <c r="AE426" i="3"/>
  <c r="AN468" i="38"/>
  <c r="AE425" i="3"/>
  <c r="AN467" i="38"/>
  <c r="AE424" i="3"/>
  <c r="AN466" i="38"/>
  <c r="AE423" i="3"/>
  <c r="AN465" i="38"/>
  <c r="AE422" i="3"/>
  <c r="AN464" i="38"/>
  <c r="AE421" i="3"/>
  <c r="AN463" i="38"/>
  <c r="AE420" i="3"/>
  <c r="AN462" i="38"/>
  <c r="AE419" i="3"/>
  <c r="AN461" i="38"/>
  <c r="AE418" i="3"/>
  <c r="AN460" i="38"/>
  <c r="AE417" i="3"/>
  <c r="AN459" i="38"/>
  <c r="AE416" i="3"/>
  <c r="AN458" i="38"/>
  <c r="AE415" i="3"/>
  <c r="AN457" i="38"/>
  <c r="AE414" i="3"/>
  <c r="AN456" i="38"/>
  <c r="AE413" i="3"/>
  <c r="AN455" i="38"/>
  <c r="AE412" i="3"/>
  <c r="AN454" i="38"/>
  <c r="AE411" i="3"/>
  <c r="AN453" i="38"/>
  <c r="AE410" i="3"/>
  <c r="AN452" i="38"/>
  <c r="AE409" i="3"/>
  <c r="AN451" i="38"/>
  <c r="AE408" i="3"/>
  <c r="AN450" i="38"/>
  <c r="AE407" i="3"/>
  <c r="AN449" i="38"/>
  <c r="AE406" i="3"/>
  <c r="AN448" i="38"/>
  <c r="AE405" i="3"/>
  <c r="AN447" i="38"/>
  <c r="AE404" i="3"/>
  <c r="AN446" i="38"/>
  <c r="AE403" i="3"/>
  <c r="AN445" i="38"/>
  <c r="AE402" i="3"/>
  <c r="AN444" i="38"/>
  <c r="AE401" i="3"/>
  <c r="AN443" i="38"/>
  <c r="AE400" i="3"/>
  <c r="AN442" i="38"/>
  <c r="AE399" i="3"/>
  <c r="AN441" i="38"/>
  <c r="AE398" i="3"/>
  <c r="AN440" i="38"/>
  <c r="AE397" i="3"/>
  <c r="AN439" i="38"/>
  <c r="AE396" i="3"/>
  <c r="AN438" i="38"/>
  <c r="AE395" i="3"/>
  <c r="AN437" i="38"/>
  <c r="AE394" i="3"/>
  <c r="AN436" i="38"/>
  <c r="AE393" i="3"/>
  <c r="AN435" i="38"/>
  <c r="AE392" i="3"/>
  <c r="AN434" i="38"/>
  <c r="AE391" i="3"/>
  <c r="AN433" i="38"/>
  <c r="AE390" i="3"/>
  <c r="AN432" i="38"/>
  <c r="AE389" i="3"/>
  <c r="AN431" i="38"/>
  <c r="AE388" i="3"/>
  <c r="AN430" i="38"/>
  <c r="AE387" i="3"/>
  <c r="AN429" i="38"/>
  <c r="AE386" i="3"/>
  <c r="AN428" i="38"/>
  <c r="AE385" i="3"/>
  <c r="AN427" i="38"/>
  <c r="AE384" i="3"/>
  <c r="AN426" i="38"/>
  <c r="AE383" i="3"/>
  <c r="AN425" i="38"/>
  <c r="AE382" i="3"/>
  <c r="AN424" i="38"/>
  <c r="AE381" i="3"/>
  <c r="AN423" i="38"/>
  <c r="AE380" i="3"/>
  <c r="AN422" i="38"/>
  <c r="AE379" i="3"/>
  <c r="AN421" i="38"/>
  <c r="AE378" i="3"/>
  <c r="AN420" i="38"/>
  <c r="AE377" i="3"/>
  <c r="AN419" i="38"/>
  <c r="AE376" i="3"/>
  <c r="AN418" i="38"/>
  <c r="AE375" i="3"/>
  <c r="AN417" i="38"/>
  <c r="AE374" i="3"/>
  <c r="AN416" i="38"/>
  <c r="AE373" i="3"/>
  <c r="AN415" i="38"/>
  <c r="AE372" i="3"/>
  <c r="AN414" i="38"/>
  <c r="AE371" i="3"/>
  <c r="AN413" i="38"/>
  <c r="AE370" i="3"/>
  <c r="AN412" i="38"/>
  <c r="AE369" i="3"/>
  <c r="AN411" i="38"/>
  <c r="AE368" i="3"/>
  <c r="AN410" i="38"/>
  <c r="AE367" i="3"/>
  <c r="AN409" i="38"/>
  <c r="AE366" i="3"/>
  <c r="AN408" i="38"/>
  <c r="AE365" i="3"/>
  <c r="AN407" i="38"/>
  <c r="AE364" i="3"/>
  <c r="AN406" i="38"/>
  <c r="AE363" i="3"/>
  <c r="AN405" i="38"/>
  <c r="AE362" i="3"/>
  <c r="AN404" i="38"/>
  <c r="AE361" i="3"/>
  <c r="AN403" i="38"/>
  <c r="AE360" i="3"/>
  <c r="AN402" i="38"/>
  <c r="AE359" i="3"/>
  <c r="AN401" i="38"/>
  <c r="AE358" i="3"/>
  <c r="AN400" i="38"/>
  <c r="AE357" i="3"/>
  <c r="AN399" i="38"/>
  <c r="AE356" i="3"/>
  <c r="AN398" i="38"/>
  <c r="AE355" i="3"/>
  <c r="AN397" i="38"/>
  <c r="AE354" i="3"/>
  <c r="AN396" i="38"/>
  <c r="AE353" i="3"/>
  <c r="AN395" i="38"/>
  <c r="AE352" i="3"/>
  <c r="AN394" i="38"/>
  <c r="AE351" i="3"/>
  <c r="AN393" i="38"/>
  <c r="AE350" i="3"/>
  <c r="AN392" i="38"/>
  <c r="AE349" i="3"/>
  <c r="AN391" i="38"/>
  <c r="AE348" i="3"/>
  <c r="AN390" i="38"/>
  <c r="AE347" i="3"/>
  <c r="AN389" i="38"/>
  <c r="AE346" i="3"/>
  <c r="AN388" i="38"/>
  <c r="AE345" i="3"/>
  <c r="AN387" i="38"/>
  <c r="AE344" i="3"/>
  <c r="AN386" i="38"/>
  <c r="AE343" i="3"/>
  <c r="AN385" i="38"/>
  <c r="AE342" i="3"/>
  <c r="AN384" i="38"/>
  <c r="AE341" i="3"/>
  <c r="AN383" i="38"/>
  <c r="AE340" i="3"/>
  <c r="AN382" i="38"/>
  <c r="AE339" i="3"/>
  <c r="AN381" i="38"/>
  <c r="AE338" i="3"/>
  <c r="AN380" i="38"/>
  <c r="AE337" i="3"/>
  <c r="AN379" i="38"/>
  <c r="AE336" i="3"/>
  <c r="AN378" i="38"/>
  <c r="AE335" i="3"/>
  <c r="AN377" i="38"/>
  <c r="AE334" i="3"/>
  <c r="AN376" i="38"/>
  <c r="AE333" i="3"/>
  <c r="AN375" i="38"/>
  <c r="AE332" i="3"/>
  <c r="AN374" i="38"/>
  <c r="AE331" i="3"/>
  <c r="AN373" i="38"/>
  <c r="AE330" i="3"/>
  <c r="AN372" i="38"/>
  <c r="AE329" i="3"/>
  <c r="AN371" i="38"/>
  <c r="AE328" i="3"/>
  <c r="AN370" i="38"/>
  <c r="AE327" i="3"/>
  <c r="AN369" i="38"/>
  <c r="AE326" i="3"/>
  <c r="AN368" i="38"/>
  <c r="AE325" i="3"/>
  <c r="AN367" i="38"/>
  <c r="AE324" i="3"/>
  <c r="AN366" i="38"/>
  <c r="AE323" i="3"/>
  <c r="AN365" i="38"/>
  <c r="AE322" i="3"/>
  <c r="AN364" i="38"/>
  <c r="AE321" i="3"/>
  <c r="AN363" i="38"/>
  <c r="AE320" i="3"/>
  <c r="AN362" i="38"/>
  <c r="AE319" i="3"/>
  <c r="AN361" i="38"/>
  <c r="AE318" i="3"/>
  <c r="AN360" i="38"/>
  <c r="AE317" i="3"/>
  <c r="AN359" i="38"/>
  <c r="AE316" i="3"/>
  <c r="AN358" i="38"/>
  <c r="AE315" i="3"/>
  <c r="AN357" i="38"/>
  <c r="AE314" i="3"/>
  <c r="AN356" i="38"/>
  <c r="AE313" i="3"/>
  <c r="AN355" i="38"/>
  <c r="AE312" i="3"/>
  <c r="AN354" i="38"/>
  <c r="AE311" i="3"/>
  <c r="AN353" i="38"/>
  <c r="AE310" i="3"/>
  <c r="AN352" i="38"/>
  <c r="AE309" i="3"/>
  <c r="AN351" i="38"/>
  <c r="AE308" i="3"/>
  <c r="AN350" i="38"/>
  <c r="AE307" i="3"/>
  <c r="AN349" i="38"/>
  <c r="AE306" i="3"/>
  <c r="AN348" i="38"/>
  <c r="AE305" i="3"/>
  <c r="AN347" i="38"/>
  <c r="AE304" i="3"/>
  <c r="AN346" i="38"/>
  <c r="AE303" i="3"/>
  <c r="AN345" i="38"/>
  <c r="AE302" i="3"/>
  <c r="AN344" i="38"/>
  <c r="AE301" i="3"/>
  <c r="AN343" i="38"/>
  <c r="AE300" i="3"/>
  <c r="AN342" i="38"/>
  <c r="AE299" i="3"/>
  <c r="AN341" i="38"/>
  <c r="AE298" i="3"/>
  <c r="AN340" i="38"/>
  <c r="AE297" i="3"/>
  <c r="AN339" i="38"/>
  <c r="AE296" i="3"/>
  <c r="AN338" i="38"/>
  <c r="AE295" i="3"/>
  <c r="AN337" i="38"/>
  <c r="AE294" i="3"/>
  <c r="AN336" i="38"/>
  <c r="AE293" i="3"/>
  <c r="AN335" i="38"/>
  <c r="AE292" i="3"/>
  <c r="AN334" i="38"/>
  <c r="AE291" i="3"/>
  <c r="AN333" i="38"/>
  <c r="AE290" i="3"/>
  <c r="AN332" i="38"/>
  <c r="AE289" i="3"/>
  <c r="AN331" i="38"/>
  <c r="AE288" i="3"/>
  <c r="AN330" i="38"/>
  <c r="AE287" i="3"/>
  <c r="AN329" i="38"/>
  <c r="AE286" i="3"/>
  <c r="AN328" i="38"/>
  <c r="AE285" i="3"/>
  <c r="AN327" i="38"/>
  <c r="AE284" i="3"/>
  <c r="AN326" i="38"/>
  <c r="AE283" i="3"/>
  <c r="AN325" i="38"/>
  <c r="AE282" i="3"/>
  <c r="AN324" i="38"/>
  <c r="AE281" i="3"/>
  <c r="AN323" i="38"/>
  <c r="AE280" i="3"/>
  <c r="AN322" i="38"/>
  <c r="AE279" i="3"/>
  <c r="AN321" i="38"/>
  <c r="AE278" i="3"/>
  <c r="AN320" i="38"/>
  <c r="AE277" i="3"/>
  <c r="AN319" i="38"/>
  <c r="AE276" i="3"/>
  <c r="AN318" i="38"/>
  <c r="AE275" i="3"/>
  <c r="AN317" i="38"/>
  <c r="AE274" i="3"/>
  <c r="AN316" i="38"/>
  <c r="AE273" i="3"/>
  <c r="AN315" i="38"/>
  <c r="AE272" i="3"/>
  <c r="AN314" i="38"/>
  <c r="AE271" i="3"/>
  <c r="AN313" i="38"/>
  <c r="AE270" i="3"/>
  <c r="AN312" i="38"/>
  <c r="AE269" i="3"/>
  <c r="AN311" i="38"/>
  <c r="AE268" i="3"/>
  <c r="AN310" i="38"/>
  <c r="AE267" i="3"/>
  <c r="AN309" i="38"/>
  <c r="AE266" i="3"/>
  <c r="AN308" i="38"/>
  <c r="AE265" i="3"/>
  <c r="AN307" i="38"/>
  <c r="AE264" i="3"/>
  <c r="AN306" i="38"/>
  <c r="AE263" i="3"/>
  <c r="AN305" i="38"/>
  <c r="AE262" i="3"/>
  <c r="AN304" i="38"/>
  <c r="AE261" i="3"/>
  <c r="AN303" i="38"/>
  <c r="AE260" i="3"/>
  <c r="AN302" i="38"/>
  <c r="AE259" i="3"/>
  <c r="AN301" i="38"/>
  <c r="AE258" i="3"/>
  <c r="AN300" i="38"/>
  <c r="AE257" i="3"/>
  <c r="AN299" i="38"/>
  <c r="AE256" i="3"/>
  <c r="AN298" i="38"/>
  <c r="AE255" i="3"/>
  <c r="AN297" i="38"/>
  <c r="AE254" i="3"/>
  <c r="AN296" i="38"/>
  <c r="AE253" i="3"/>
  <c r="AN295" i="38"/>
  <c r="AE252" i="3"/>
  <c r="AN294" i="38"/>
  <c r="AE251" i="3"/>
  <c r="AN293" i="38"/>
  <c r="AE250" i="3"/>
  <c r="AN292" i="38"/>
  <c r="AE249" i="3"/>
  <c r="AN291" i="38"/>
  <c r="AE248" i="3"/>
  <c r="AN290" i="38"/>
  <c r="AE247" i="3"/>
  <c r="AN289" i="38"/>
  <c r="AE246" i="3"/>
  <c r="AN288" i="38"/>
  <c r="AE245" i="3"/>
  <c r="AN287" i="38"/>
  <c r="AE244" i="3"/>
  <c r="AN286" i="38"/>
  <c r="AE243" i="3"/>
  <c r="AN285" i="38"/>
  <c r="AE242" i="3"/>
  <c r="AN284" i="38"/>
  <c r="AE241" i="3"/>
  <c r="AN283" i="38"/>
  <c r="AE240" i="3"/>
  <c r="AN282" i="38"/>
  <c r="AE239" i="3"/>
  <c r="AN281" i="38"/>
  <c r="AE238" i="3"/>
  <c r="AN280" i="38"/>
  <c r="AE237" i="3"/>
  <c r="AN279" i="38"/>
  <c r="AE236" i="3"/>
  <c r="AN278" i="38"/>
  <c r="AE235" i="3"/>
  <c r="AN277" i="38"/>
  <c r="AE234" i="3"/>
  <c r="AN276" i="38"/>
  <c r="AE233" i="3"/>
  <c r="AN275" i="38"/>
  <c r="AE232" i="3"/>
  <c r="AN274" i="38"/>
  <c r="AE231" i="3"/>
  <c r="AN273" i="38"/>
  <c r="AE230" i="3"/>
  <c r="AN272" i="38"/>
  <c r="AE229" i="3"/>
  <c r="AN271" i="38"/>
  <c r="AE228" i="3"/>
  <c r="AN270" i="38"/>
  <c r="AE227" i="3"/>
  <c r="AN269" i="38"/>
  <c r="AE226" i="3"/>
  <c r="AN268" i="38"/>
  <c r="AE225" i="3"/>
  <c r="AN267" i="38"/>
  <c r="AE224" i="3"/>
  <c r="AN266" i="38"/>
  <c r="AE223" i="3"/>
  <c r="AN265" i="38"/>
  <c r="AE222" i="3"/>
  <c r="AN264" i="38"/>
  <c r="AE221" i="3"/>
  <c r="AN263" i="38"/>
  <c r="AE220" i="3"/>
  <c r="AN262" i="38"/>
  <c r="AE219" i="3"/>
  <c r="AN261" i="38"/>
  <c r="AE218" i="3"/>
  <c r="AN260" i="38"/>
  <c r="AE217" i="3"/>
  <c r="AN259" i="38"/>
  <c r="AE216" i="3"/>
  <c r="AN258" i="38"/>
  <c r="AE215" i="3"/>
  <c r="AN257" i="38"/>
  <c r="AE214" i="3"/>
  <c r="AN256" i="38"/>
  <c r="AE213" i="3"/>
  <c r="AN255" i="38"/>
  <c r="AE212" i="3"/>
  <c r="AN254" i="38"/>
  <c r="AE211" i="3"/>
  <c r="AN253" i="38"/>
  <c r="AE210" i="3"/>
  <c r="AN252" i="38"/>
  <c r="AE209" i="3"/>
  <c r="AN251" i="38"/>
  <c r="AE208" i="3"/>
  <c r="AN250" i="38"/>
  <c r="AE207" i="3"/>
  <c r="AN249" i="38"/>
  <c r="AE206" i="3"/>
  <c r="AN248" i="38"/>
  <c r="AE205" i="3"/>
  <c r="AN247" i="38"/>
  <c r="AE204" i="3"/>
  <c r="AN246" i="38"/>
  <c r="AE203" i="3"/>
  <c r="AN245" i="38"/>
  <c r="AE202" i="3"/>
  <c r="AN244" i="38"/>
  <c r="AE201" i="3"/>
  <c r="AN243" i="38"/>
  <c r="AE200" i="3"/>
  <c r="AN242" i="38"/>
  <c r="AE199" i="3"/>
  <c r="AN241" i="38"/>
  <c r="AE198" i="3"/>
  <c r="AN240" i="38"/>
  <c r="AE197" i="3"/>
  <c r="AN239" i="38"/>
  <c r="AE196" i="3"/>
  <c r="AN238" i="38"/>
  <c r="AE195" i="3"/>
  <c r="AN237" i="38"/>
  <c r="AE194" i="3"/>
  <c r="AN236" i="38"/>
  <c r="AE193" i="3"/>
  <c r="AN235" i="38"/>
  <c r="AE192" i="3"/>
  <c r="AN234" i="38"/>
  <c r="AE191" i="3"/>
  <c r="AN233" i="38"/>
  <c r="AE190" i="3"/>
  <c r="AN232" i="38"/>
  <c r="AE189" i="3"/>
  <c r="AN231" i="38"/>
  <c r="AE188" i="3"/>
  <c r="AN230" i="38"/>
  <c r="AE187" i="3"/>
  <c r="AN229" i="38"/>
  <c r="AE186" i="3"/>
  <c r="AN228" i="38"/>
  <c r="AE185" i="3"/>
  <c r="AN227" i="38"/>
  <c r="AE184" i="3"/>
  <c r="AN226" i="38"/>
  <c r="AE183" i="3"/>
  <c r="AN225" i="38"/>
  <c r="AE182" i="3"/>
  <c r="AN224" i="38"/>
  <c r="AE181" i="3"/>
  <c r="AN223" i="38"/>
  <c r="AE180" i="3"/>
  <c r="AN222" i="38"/>
  <c r="AE179" i="3"/>
  <c r="AN221" i="38"/>
  <c r="AE178" i="3"/>
  <c r="AN220" i="38"/>
  <c r="AE177" i="3"/>
  <c r="AN219" i="38"/>
  <c r="AE176" i="3"/>
  <c r="AN218" i="38"/>
  <c r="AE175" i="3"/>
  <c r="AN217" i="38"/>
  <c r="AE174" i="3"/>
  <c r="AN216" i="38"/>
  <c r="AE173" i="3"/>
  <c r="AN215" i="38"/>
  <c r="AE172" i="3"/>
  <c r="AN214" i="38"/>
  <c r="AE171" i="3"/>
  <c r="AN213" i="38"/>
  <c r="AE170" i="3"/>
  <c r="AN212" i="38"/>
  <c r="AE169" i="3"/>
  <c r="AN211" i="38"/>
  <c r="AE168" i="3"/>
  <c r="AN210" i="38"/>
  <c r="AE167" i="3"/>
  <c r="AN209" i="38"/>
  <c r="AE166" i="3"/>
  <c r="AN208" i="38"/>
  <c r="AE165" i="3"/>
  <c r="AN207" i="38"/>
  <c r="AE164" i="3"/>
  <c r="AN206" i="38"/>
  <c r="AE163" i="3"/>
  <c r="AN205" i="38"/>
  <c r="AE162" i="3"/>
  <c r="AN204" i="38"/>
  <c r="AE161" i="3"/>
  <c r="AN203" i="38"/>
  <c r="AE160" i="3"/>
  <c r="AN202" i="38"/>
  <c r="AE159" i="3"/>
  <c r="AN201" i="38"/>
  <c r="AE158" i="3"/>
  <c r="AN200" i="38"/>
  <c r="AE157" i="3"/>
  <c r="AN199" i="38"/>
  <c r="AE156" i="3"/>
  <c r="AN198" i="38"/>
  <c r="AE155" i="3"/>
  <c r="AN197" i="38"/>
  <c r="AE154" i="3"/>
  <c r="AN196" i="38"/>
  <c r="AE153" i="3"/>
  <c r="AN195" i="38"/>
  <c r="AE152" i="3"/>
  <c r="AN194" i="38"/>
  <c r="AE151" i="3"/>
  <c r="AN193" i="38"/>
  <c r="AE150" i="3"/>
  <c r="AN192" i="38"/>
  <c r="AE149" i="3"/>
  <c r="AN191" i="38"/>
  <c r="AE148" i="3"/>
  <c r="AN190" i="38"/>
  <c r="AE147" i="3"/>
  <c r="AN189" i="38"/>
  <c r="AE146" i="3"/>
  <c r="AN188" i="38"/>
  <c r="AE145" i="3"/>
  <c r="AN187" i="38"/>
  <c r="AE144" i="3"/>
  <c r="AN186" i="38"/>
  <c r="AE143" i="3"/>
  <c r="AN185" i="38"/>
  <c r="AE142" i="3"/>
  <c r="AN184" i="38"/>
  <c r="AE141" i="3"/>
  <c r="AN183" i="38"/>
  <c r="AE140" i="3"/>
  <c r="AN182" i="38"/>
  <c r="AE139" i="3"/>
  <c r="AN181" i="38"/>
  <c r="AE138" i="3"/>
  <c r="AN180" i="38"/>
  <c r="AE137" i="3"/>
  <c r="AN179" i="38"/>
  <c r="AE136" i="3"/>
  <c r="AN178" i="38"/>
  <c r="AE135" i="3"/>
  <c r="AN177" i="38"/>
  <c r="AE134" i="3"/>
  <c r="AN176" i="38"/>
  <c r="AE133" i="3"/>
  <c r="AN175" i="38"/>
  <c r="AE132" i="3"/>
  <c r="AN174" i="38"/>
  <c r="AE131" i="3"/>
  <c r="AN173" i="38"/>
  <c r="AE130" i="3"/>
  <c r="AN172" i="38"/>
  <c r="AE129" i="3"/>
  <c r="AN171" i="38"/>
  <c r="AE128" i="3"/>
  <c r="AN170" i="38"/>
  <c r="AE127" i="3"/>
  <c r="AN169" i="38"/>
  <c r="AE126" i="3"/>
  <c r="AN168" i="38"/>
  <c r="AE125" i="3"/>
  <c r="AN167" i="38"/>
  <c r="AE124" i="3"/>
  <c r="AN166" i="38"/>
  <c r="AE123" i="3"/>
  <c r="AN165" i="38"/>
  <c r="AE122" i="3"/>
  <c r="AN164" i="38"/>
  <c r="AE121" i="3"/>
  <c r="AN163" i="38"/>
  <c r="AE120" i="3"/>
  <c r="AN162" i="38"/>
  <c r="AE119" i="3"/>
  <c r="AN161" i="38"/>
  <c r="AE118" i="3"/>
  <c r="AN160" i="38"/>
  <c r="AE117" i="3"/>
  <c r="AN159" i="38"/>
  <c r="AE116" i="3"/>
  <c r="AN158" i="38"/>
  <c r="AE115" i="3"/>
  <c r="AN157" i="38"/>
  <c r="AE114" i="3"/>
  <c r="AN156" i="38"/>
  <c r="AE113" i="3"/>
  <c r="AN155" i="38"/>
  <c r="AE112" i="3"/>
  <c r="AN154" i="38"/>
  <c r="AE111" i="3"/>
  <c r="AN153" i="38"/>
  <c r="AE110" i="3"/>
  <c r="AN152" i="38"/>
  <c r="AE109" i="3"/>
  <c r="AN151" i="38"/>
  <c r="AE108" i="3"/>
  <c r="AN150" i="38"/>
  <c r="AE107" i="3"/>
  <c r="AN149" i="38"/>
  <c r="AE106" i="3"/>
  <c r="AN148" i="38"/>
  <c r="AE105" i="3"/>
  <c r="AN147" i="38"/>
  <c r="AE104" i="3"/>
  <c r="AN146" i="38"/>
  <c r="AE103" i="3"/>
  <c r="AN145" i="38"/>
  <c r="AE102" i="3"/>
  <c r="AN144" i="38"/>
  <c r="AE101" i="3"/>
  <c r="AN143" i="38"/>
  <c r="AE100" i="3"/>
  <c r="AN142" i="38"/>
  <c r="AE99" i="3"/>
  <c r="AN141" i="38"/>
  <c r="AE98" i="3"/>
  <c r="AN140" i="38"/>
  <c r="AE97" i="3"/>
  <c r="AN139" i="38"/>
  <c r="AE96" i="3"/>
  <c r="AN138" i="38"/>
  <c r="AE95" i="3"/>
  <c r="AN137" i="38"/>
  <c r="AE94" i="3"/>
  <c r="AN136" i="38"/>
  <c r="AE93" i="3"/>
  <c r="AN135" i="38"/>
  <c r="AE92" i="3"/>
  <c r="AN134" i="38"/>
  <c r="AE91" i="3"/>
  <c r="AN133" i="38"/>
  <c r="AE90" i="3"/>
  <c r="AN132" i="38"/>
  <c r="AE89" i="3"/>
  <c r="AN131" i="38"/>
  <c r="AE88" i="3"/>
  <c r="AN130" i="38"/>
  <c r="AE87" i="3"/>
  <c r="AN129" i="38"/>
  <c r="AE86" i="3"/>
  <c r="AN128" i="38"/>
  <c r="AE85" i="3"/>
  <c r="AN127" i="38"/>
  <c r="AE84" i="3"/>
  <c r="AN126" i="38"/>
  <c r="AE83" i="3"/>
  <c r="AN125" i="38"/>
  <c r="AE82" i="3"/>
  <c r="AN124" i="38"/>
  <c r="AE81" i="3"/>
  <c r="AN123" i="38"/>
  <c r="AE80" i="3"/>
  <c r="AN122" i="38"/>
  <c r="AE79" i="3"/>
  <c r="AN121" i="38"/>
  <c r="AE78" i="3"/>
  <c r="AN120" i="38"/>
  <c r="AE77" i="3"/>
  <c r="AN119" i="38"/>
  <c r="AE76" i="3"/>
  <c r="AN118" i="38"/>
  <c r="AE75" i="3"/>
  <c r="AN117" i="38"/>
  <c r="AE74" i="3"/>
  <c r="AN116" i="38"/>
  <c r="AE73" i="3"/>
  <c r="AN115" i="38"/>
  <c r="AE72" i="3"/>
  <c r="AN114" i="38"/>
  <c r="AE71" i="3"/>
  <c r="AN113" i="38"/>
  <c r="AE70" i="3"/>
  <c r="AN112" i="38"/>
  <c r="AE69" i="3"/>
  <c r="AN111" i="38"/>
  <c r="AE68" i="3"/>
  <c r="AN110" i="38"/>
  <c r="AE67" i="3"/>
  <c r="AN109" i="38"/>
  <c r="AE66" i="3"/>
  <c r="AN108" i="38"/>
  <c r="AE65" i="3"/>
  <c r="AN107" i="38"/>
  <c r="AE64" i="3"/>
  <c r="AN106" i="38"/>
  <c r="AE63" i="3"/>
  <c r="AN105" i="38"/>
  <c r="AE62" i="3"/>
  <c r="AN104" i="38"/>
  <c r="AE61" i="3"/>
  <c r="AN103" i="38"/>
  <c r="AE60" i="3"/>
  <c r="AN102" i="38"/>
  <c r="AE59" i="3"/>
  <c r="AN101" i="38"/>
  <c r="AE58" i="3"/>
  <c r="AN100" i="38"/>
  <c r="AE57" i="3"/>
  <c r="AN99" i="38"/>
  <c r="AE56" i="3"/>
  <c r="AN98" i="38"/>
  <c r="AE55" i="3"/>
  <c r="AN97" i="38"/>
  <c r="AE54" i="3"/>
  <c r="AN96" i="38"/>
  <c r="AE53" i="3"/>
  <c r="AN95" i="38"/>
  <c r="AE52" i="3"/>
  <c r="AN94" i="38"/>
  <c r="AE51" i="3"/>
  <c r="AN93" i="38"/>
  <c r="AE50" i="3"/>
  <c r="AN92" i="38"/>
  <c r="AE49" i="3"/>
  <c r="AN91" i="38"/>
  <c r="AE48" i="3"/>
  <c r="AN90" i="38"/>
  <c r="AE47" i="3"/>
  <c r="AN89" i="38"/>
  <c r="AE46" i="3"/>
  <c r="AN88" i="38"/>
  <c r="AE45" i="3"/>
  <c r="AN87" i="38"/>
  <c r="AE44" i="3"/>
  <c r="AN86" i="38"/>
  <c r="AE43" i="3"/>
  <c r="AN85" i="38"/>
  <c r="AE42" i="3"/>
  <c r="AN84" i="38"/>
  <c r="AE41" i="3"/>
  <c r="AN83" i="38"/>
  <c r="AE40" i="3"/>
  <c r="AN82" i="38"/>
  <c r="AE39" i="3"/>
  <c r="AN81" i="38"/>
  <c r="AE38" i="3"/>
  <c r="AN80" i="38"/>
  <c r="AE37" i="3"/>
  <c r="AN79" i="38"/>
  <c r="AE36" i="3"/>
  <c r="AN78" i="38"/>
  <c r="AE35" i="3"/>
  <c r="AN77" i="38"/>
  <c r="AE34" i="3"/>
  <c r="AN76" i="38"/>
  <c r="AE33" i="3"/>
  <c r="AN75" i="38"/>
  <c r="AE29" i="3"/>
  <c r="AN71" i="38"/>
  <c r="AE12" i="3"/>
  <c r="AN54" i="38"/>
  <c r="AE24" i="3"/>
  <c r="AN66" i="38"/>
  <c r="AE4" i="3"/>
  <c r="AN46" i="38"/>
  <c r="AE11" i="3"/>
  <c r="AN53" i="38"/>
  <c r="AE17" i="3"/>
  <c r="AN59" i="38"/>
  <c r="AE16" i="3"/>
  <c r="AN58" i="38"/>
  <c r="AE27" i="3"/>
  <c r="AN69" i="38"/>
  <c r="AE10" i="3"/>
  <c r="AN52" i="38"/>
  <c r="AE7" i="3"/>
  <c r="AN49" i="38"/>
  <c r="AE8" i="3"/>
  <c r="AN50" i="38"/>
  <c r="AE5" i="3"/>
  <c r="AN47" i="38"/>
  <c r="AE20" i="3"/>
  <c r="AN62" i="38"/>
  <c r="AE19" i="3"/>
  <c r="AN61" i="38"/>
  <c r="AE23" i="3"/>
  <c r="AN65" i="38"/>
  <c r="AE9" i="3"/>
  <c r="AN51" i="38"/>
  <c r="AE3" i="3"/>
  <c r="AN45" i="38"/>
  <c r="AE31" i="3"/>
  <c r="AN73" i="38"/>
  <c r="AE15" i="3"/>
  <c r="AN57" i="38"/>
  <c r="AE25" i="3"/>
  <c r="AN67" i="38"/>
  <c r="AE26" i="3"/>
  <c r="AN68" i="38"/>
  <c r="AE30" i="3"/>
  <c r="AN72" i="38"/>
  <c r="AE13" i="3"/>
  <c r="AN55" i="38"/>
  <c r="AE32" i="3"/>
  <c r="AN74" i="38"/>
  <c r="AE14" i="3"/>
  <c r="AN56" i="38"/>
  <c r="AE6" i="3"/>
  <c r="AN48" i="38"/>
  <c r="AE22" i="3"/>
  <c r="AN64" i="38"/>
  <c r="AE28" i="3"/>
  <c r="AN70" i="38"/>
  <c r="AE18" i="3"/>
  <c r="AN60" i="38"/>
  <c r="AE21" i="3"/>
  <c r="AN63" i="38"/>
  <c r="AE1476" i="3"/>
  <c r="AE1474" i="3"/>
  <c r="AN1516" i="38"/>
  <c r="AE1470" i="3"/>
  <c r="AN1512" i="38"/>
  <c r="AE1475" i="3"/>
  <c r="AN1517" i="38"/>
  <c r="AE1471" i="3"/>
  <c r="AN1513" i="38"/>
  <c r="AE1473" i="3"/>
  <c r="AN1515" i="38"/>
  <c r="AE1472" i="3"/>
  <c r="AN1514" i="38"/>
  <c r="AE1469" i="3"/>
  <c r="AN1511" i="38"/>
  <c r="AE1468" i="3"/>
  <c r="AN1510" i="38"/>
  <c r="AE1467" i="3"/>
  <c r="AN1509" i="38"/>
  <c r="AE1466" i="3"/>
  <c r="AN1508" i="38"/>
  <c r="AE1465" i="3"/>
  <c r="AN1507" i="38"/>
  <c r="AE1464" i="3"/>
  <c r="AN1506" i="38"/>
  <c r="AE1463" i="3"/>
  <c r="AN1505" i="38"/>
  <c r="AE1462" i="3"/>
  <c r="AN1504" i="38"/>
  <c r="AE1461" i="3"/>
  <c r="AN1503" i="38"/>
  <c r="AE1460" i="3"/>
  <c r="AN1502" i="38"/>
  <c r="AE1459" i="3"/>
  <c r="AN1501" i="38"/>
  <c r="AE1458" i="3"/>
  <c r="AN1500" i="38"/>
  <c r="AE1457" i="3"/>
  <c r="AN1499" i="38"/>
  <c r="AE1456" i="3"/>
  <c r="AN1498" i="38"/>
  <c r="AE1455" i="3"/>
  <c r="AN1497" i="38"/>
  <c r="AE1454" i="3"/>
  <c r="AN1496" i="38"/>
  <c r="AE1453" i="3"/>
  <c r="AN1495" i="38"/>
  <c r="AE1452" i="3"/>
  <c r="AN1494" i="38"/>
  <c r="AE1451" i="3"/>
  <c r="AN1493" i="38"/>
  <c r="AE1450" i="3"/>
  <c r="AN1492" i="38"/>
  <c r="AE1449" i="3"/>
  <c r="AN1491" i="38"/>
  <c r="AE1448" i="3"/>
  <c r="AN1490" i="38"/>
  <c r="AE1447" i="3"/>
  <c r="AN1489" i="38"/>
  <c r="AE1446" i="3"/>
  <c r="AN1488" i="38"/>
  <c r="AE1445" i="3"/>
  <c r="AN1487" i="38"/>
  <c r="AE1444" i="3"/>
  <c r="AN1486" i="38"/>
  <c r="AE1443" i="3"/>
  <c r="AN1485" i="38"/>
  <c r="AE1442" i="3"/>
  <c r="AN1484" i="38"/>
  <c r="AE1441" i="3"/>
  <c r="AN1483" i="38"/>
  <c r="AE1440" i="3"/>
  <c r="AN1482" i="38"/>
  <c r="AE1439" i="3"/>
  <c r="AN1481" i="38"/>
  <c r="AE1438" i="3"/>
  <c r="AN1480" i="38"/>
  <c r="AE1437" i="3"/>
  <c r="AN1479" i="38"/>
  <c r="AE1436" i="3"/>
  <c r="AN1478" i="38"/>
  <c r="AE1435" i="3"/>
  <c r="AN1477" i="38"/>
  <c r="AE1434" i="3"/>
  <c r="AN1476" i="38"/>
  <c r="AE1433" i="3"/>
  <c r="AN1475" i="38"/>
  <c r="AE1432" i="3"/>
  <c r="AN1474" i="38"/>
  <c r="AE1431" i="3"/>
  <c r="AN1473" i="38"/>
  <c r="AE1430" i="3"/>
  <c r="AN1472" i="38"/>
  <c r="AE1429" i="3"/>
  <c r="AN1471" i="38"/>
  <c r="AE1428" i="3"/>
  <c r="AN1470" i="38"/>
  <c r="AE1427" i="3"/>
  <c r="AN1469" i="38"/>
  <c r="AE1426" i="3"/>
  <c r="AN1468" i="38"/>
  <c r="AE1425" i="3"/>
  <c r="AN1467" i="38"/>
  <c r="AE1424" i="3"/>
  <c r="AN1466" i="38"/>
  <c r="AE1423" i="3"/>
  <c r="AN1465" i="38"/>
  <c r="AE1422" i="3"/>
  <c r="AN1464" i="38"/>
  <c r="AE1421" i="3"/>
  <c r="AN1463" i="38"/>
  <c r="AE1420" i="3"/>
  <c r="AN1462" i="38"/>
  <c r="AE1419" i="3"/>
  <c r="AN1461" i="38"/>
  <c r="AE1418" i="3"/>
  <c r="AN1460" i="38"/>
  <c r="AE1417" i="3"/>
  <c r="AN1459" i="38"/>
  <c r="AE1416" i="3"/>
  <c r="AN1458" i="38"/>
  <c r="AE1415" i="3"/>
  <c r="AN1457" i="38"/>
  <c r="AE1414" i="3"/>
  <c r="AN1456" i="38"/>
  <c r="AE1413" i="3"/>
  <c r="AN1455" i="38"/>
  <c r="AE1412" i="3"/>
  <c r="AN1454" i="38"/>
  <c r="AE1411" i="3"/>
  <c r="AN1453" i="38"/>
  <c r="AE1410" i="3"/>
  <c r="AN1452" i="38"/>
  <c r="AE1409" i="3"/>
  <c r="AN1451" i="38"/>
  <c r="AE1408" i="3"/>
  <c r="AN1450" i="38"/>
  <c r="AE1407" i="3"/>
  <c r="AN1449" i="38"/>
  <c r="AE1406" i="3"/>
  <c r="AN1448" i="38"/>
  <c r="AE1405" i="3"/>
  <c r="AN1447" i="38"/>
  <c r="AE1404" i="3"/>
  <c r="AN1446" i="38"/>
  <c r="AE1403" i="3"/>
  <c r="AN1445" i="38"/>
  <c r="AE1402" i="3"/>
  <c r="AN1444" i="38"/>
  <c r="AE1401" i="3"/>
  <c r="AN1443" i="38"/>
  <c r="AE1400" i="3"/>
  <c r="AN1442" i="38"/>
  <c r="AE1399" i="3"/>
  <c r="AN1441" i="38"/>
  <c r="AE1398" i="3"/>
  <c r="AN1440" i="38"/>
  <c r="AE1397" i="3"/>
  <c r="AN1439" i="38"/>
  <c r="AE1396" i="3"/>
  <c r="AN1438" i="38"/>
  <c r="AE1395" i="3"/>
  <c r="AN1437" i="38"/>
  <c r="AE1394" i="3"/>
  <c r="AN1436" i="38"/>
  <c r="AE1393" i="3"/>
  <c r="AN1435" i="38"/>
  <c r="AE1392" i="3"/>
  <c r="AN1434" i="38"/>
  <c r="AE1391" i="3"/>
  <c r="AN1433" i="38"/>
  <c r="AE1390" i="3"/>
  <c r="AN1432" i="38"/>
  <c r="AE1389" i="3"/>
  <c r="AN1431" i="38"/>
  <c r="AE1388" i="3"/>
  <c r="AN1430" i="38"/>
  <c r="AE1387" i="3"/>
  <c r="AN1429" i="38"/>
  <c r="AE1386" i="3"/>
  <c r="AN1428" i="38"/>
  <c r="AE1385" i="3"/>
  <c r="AN1427" i="38"/>
  <c r="AE1384" i="3"/>
  <c r="AN1426" i="38"/>
  <c r="AE1383" i="3"/>
  <c r="AN1425" i="38"/>
  <c r="AE1382" i="3"/>
  <c r="AN1424" i="38"/>
  <c r="AE1381" i="3"/>
  <c r="AN1423" i="38"/>
  <c r="AE1380" i="3"/>
  <c r="AN1422" i="38"/>
  <c r="AE1379" i="3"/>
  <c r="AN1421" i="38"/>
  <c r="AE1378" i="3"/>
  <c r="AN1420" i="38"/>
  <c r="AE1377" i="3"/>
  <c r="AN1419" i="38"/>
  <c r="AE1376" i="3"/>
  <c r="AN1418" i="38"/>
  <c r="AE1375" i="3"/>
  <c r="AN1417" i="38"/>
  <c r="AE1374" i="3"/>
  <c r="AN1416" i="38"/>
  <c r="AE1373" i="3"/>
  <c r="AN1415" i="38"/>
  <c r="AE1372" i="3"/>
  <c r="AN1414" i="38"/>
  <c r="AE1371" i="3"/>
  <c r="AN1413" i="38"/>
  <c r="AE1370" i="3"/>
  <c r="AN1412" i="38"/>
  <c r="AE1369" i="3"/>
  <c r="AN1411" i="38"/>
  <c r="AE1368" i="3"/>
  <c r="AN1410" i="38"/>
  <c r="AE1367" i="3"/>
  <c r="AN1409" i="38"/>
  <c r="AE1366" i="3"/>
  <c r="AN1408" i="38"/>
  <c r="AE1365" i="3"/>
  <c r="AN1407" i="38"/>
  <c r="AE1364" i="3"/>
  <c r="AN1406" i="38"/>
  <c r="AE1363" i="3"/>
  <c r="AN1405" i="38"/>
  <c r="AE1362" i="3"/>
  <c r="AN1404" i="38"/>
  <c r="AE1361" i="3"/>
  <c r="AN1403" i="38"/>
  <c r="AE1360" i="3"/>
  <c r="AN1402" i="38"/>
  <c r="AE1359" i="3"/>
  <c r="AN1401" i="38"/>
  <c r="AE1358" i="3"/>
  <c r="AN1400" i="38"/>
  <c r="AE1357" i="3"/>
  <c r="AN1399" i="38"/>
  <c r="AE1356" i="3"/>
  <c r="AN1398" i="38"/>
  <c r="AE1355" i="3"/>
  <c r="AN1397" i="38"/>
  <c r="AE1354" i="3"/>
  <c r="AN1396" i="38"/>
  <c r="AE1353" i="3"/>
  <c r="AN1395" i="38"/>
  <c r="AE1352" i="3"/>
  <c r="AN1394" i="38"/>
  <c r="AE1351" i="3"/>
  <c r="AN1393" i="38"/>
  <c r="AE1350" i="3"/>
  <c r="AN1392" i="38"/>
  <c r="AE1349" i="3"/>
  <c r="AN1391" i="38"/>
  <c r="AE1348" i="3"/>
  <c r="AN1390" i="38"/>
  <c r="AE1347" i="3"/>
  <c r="AN1389" i="38"/>
  <c r="AE1346" i="3"/>
  <c r="AN1388" i="38"/>
  <c r="AE1345" i="3"/>
  <c r="AN1387" i="38"/>
  <c r="AE1344" i="3"/>
  <c r="AN1386" i="38"/>
  <c r="AE1343" i="3"/>
  <c r="AN1385" i="38"/>
  <c r="AE1342" i="3"/>
  <c r="AN1384" i="38"/>
  <c r="AE1341" i="3"/>
  <c r="AN1383" i="38"/>
  <c r="AE1340" i="3"/>
  <c r="AN1382" i="38"/>
  <c r="AE1339" i="3"/>
  <c r="AN1381" i="38"/>
  <c r="AE1338" i="3"/>
  <c r="AN1380" i="38"/>
  <c r="AE1337" i="3"/>
  <c r="AN1379" i="38"/>
  <c r="AE1336" i="3"/>
  <c r="AN1378" i="38"/>
  <c r="AE1335" i="3"/>
  <c r="AN1377" i="38"/>
  <c r="AE1334" i="3"/>
  <c r="AN1376" i="38"/>
  <c r="AE1333" i="3"/>
  <c r="AN1375" i="38"/>
  <c r="AE1332" i="3"/>
  <c r="AN1374" i="38"/>
  <c r="AE1331" i="3"/>
  <c r="AN1373" i="38"/>
  <c r="AE1330" i="3"/>
  <c r="AN1372" i="38"/>
  <c r="AE1329" i="3"/>
  <c r="AN1371" i="38"/>
  <c r="AE1328" i="3"/>
  <c r="AN1370" i="38"/>
  <c r="AE1327" i="3"/>
  <c r="AN1369" i="38"/>
  <c r="AE1326" i="3"/>
  <c r="AN1368" i="38"/>
  <c r="AE1325" i="3"/>
  <c r="AN1367" i="38"/>
  <c r="AE1324" i="3"/>
  <c r="AN1366" i="38"/>
  <c r="AE1323" i="3"/>
  <c r="AN1365" i="38"/>
  <c r="AE1322" i="3"/>
  <c r="AN1364" i="38"/>
  <c r="AE1321" i="3"/>
  <c r="AN1363" i="38"/>
  <c r="AE1320" i="3"/>
  <c r="AN1362" i="38"/>
  <c r="AE1319" i="3"/>
  <c r="AN1361" i="38"/>
  <c r="AE1318" i="3"/>
  <c r="AN1360" i="38"/>
  <c r="AE1317" i="3"/>
  <c r="AN1359" i="38"/>
  <c r="AE1316" i="3"/>
  <c r="AN1358" i="38"/>
  <c r="AE1315" i="3"/>
  <c r="AN1357" i="38"/>
  <c r="AE1314" i="3"/>
  <c r="AN1356" i="38"/>
  <c r="AE1313" i="3"/>
  <c r="AN1355" i="38"/>
  <c r="AE1312" i="3"/>
  <c r="AN1354" i="38"/>
  <c r="AE1311" i="3"/>
  <c r="AN1353" i="38"/>
  <c r="AE1310" i="3"/>
  <c r="AN1352" i="38"/>
  <c r="AE1309" i="3"/>
  <c r="AN1351" i="38"/>
  <c r="AE1308" i="3"/>
  <c r="AN1350" i="38"/>
  <c r="AE1307" i="3"/>
  <c r="AN1349" i="38"/>
  <c r="AE1306" i="3"/>
  <c r="AN1348" i="38"/>
  <c r="AE1305" i="3"/>
  <c r="AN1347" i="38"/>
  <c r="AE1304" i="3"/>
  <c r="AN1346" i="38"/>
  <c r="AE1303" i="3"/>
  <c r="AN1345" i="38"/>
  <c r="AE1302" i="3"/>
  <c r="AN1344" i="38"/>
  <c r="AE1301" i="3"/>
  <c r="AN1343" i="38"/>
  <c r="AE1300" i="3"/>
  <c r="AN1342" i="38"/>
  <c r="AE1299" i="3"/>
  <c r="AN1341" i="38"/>
  <c r="AE1298" i="3"/>
  <c r="AN1340" i="38"/>
  <c r="AE1297" i="3"/>
  <c r="AN1339" i="38"/>
  <c r="AE1296" i="3"/>
  <c r="AN1338" i="38"/>
  <c r="AE1295" i="3"/>
  <c r="AN1337" i="38"/>
  <c r="AE1294" i="3"/>
  <c r="AN1336" i="38"/>
  <c r="AE1293" i="3"/>
  <c r="AN1335" i="38"/>
  <c r="AE1292" i="3"/>
  <c r="AN1334" i="38"/>
  <c r="AE1291" i="3"/>
  <c r="AN1333" i="38"/>
  <c r="AE1290" i="3"/>
  <c r="AN1332" i="38"/>
  <c r="AE1289" i="3"/>
  <c r="AN1331" i="38"/>
  <c r="AE1288" i="3"/>
  <c r="AN1330" i="38"/>
  <c r="AE1287" i="3"/>
  <c r="AN1329" i="38"/>
  <c r="AE1286" i="3"/>
  <c r="AN1328" i="38"/>
  <c r="AE1285" i="3"/>
  <c r="AN1327" i="38"/>
  <c r="AE1284" i="3"/>
  <c r="AN1326" i="38"/>
  <c r="AE1283" i="3"/>
  <c r="AN1325" i="38"/>
  <c r="AE1282" i="3"/>
  <c r="AN1324" i="38"/>
  <c r="AE1281" i="3"/>
  <c r="AN1323" i="38"/>
  <c r="AE1280" i="3"/>
  <c r="AN1322" i="38"/>
  <c r="AE1279" i="3"/>
  <c r="AN1321" i="38"/>
  <c r="AE1278" i="3"/>
  <c r="AN1320" i="38"/>
  <c r="AE1277" i="3"/>
  <c r="AN1319" i="38"/>
  <c r="AE1276" i="3"/>
  <c r="AN1318" i="38"/>
  <c r="AE1275" i="3"/>
  <c r="AN1317" i="38"/>
  <c r="AE1274" i="3"/>
  <c r="AN1316" i="38"/>
  <c r="AE1273" i="3"/>
  <c r="AN1315" i="38"/>
  <c r="AE1272" i="3"/>
  <c r="AN1314" i="38"/>
  <c r="AE1271" i="3"/>
  <c r="AN1313" i="38"/>
  <c r="AE1270" i="3"/>
  <c r="AN1312" i="38"/>
  <c r="AE1269" i="3"/>
  <c r="AN1311" i="38"/>
  <c r="AE1268" i="3"/>
  <c r="AN1310" i="38"/>
  <c r="AE1267" i="3"/>
  <c r="AN1309" i="38"/>
  <c r="AE1266" i="3"/>
  <c r="AN1308" i="38"/>
  <c r="AE1265" i="3"/>
  <c r="AN1307" i="38"/>
  <c r="AE1264" i="3"/>
  <c r="AN1306" i="38"/>
  <c r="AE1263" i="3"/>
  <c r="AN1305" i="38"/>
  <c r="AE1262" i="3"/>
  <c r="AN1304" i="38"/>
  <c r="AE1261" i="3"/>
  <c r="AN1303" i="38"/>
  <c r="AE1260" i="3"/>
  <c r="AN1302" i="38"/>
  <c r="AE1259" i="3"/>
  <c r="AN1301" i="38"/>
  <c r="AE1258" i="3"/>
  <c r="AN1300" i="38"/>
  <c r="AE1257" i="3"/>
  <c r="AN1299" i="38"/>
  <c r="AE1256" i="3"/>
  <c r="AN1298" i="38"/>
  <c r="AE1255" i="3"/>
  <c r="AN1297" i="38"/>
  <c r="AE1254" i="3"/>
  <c r="AN1296" i="38"/>
  <c r="AE1253" i="3"/>
  <c r="AN1295" i="38"/>
  <c r="AE1252" i="3"/>
  <c r="AN1294" i="38"/>
  <c r="AE1251" i="3"/>
  <c r="AN1293" i="38"/>
  <c r="AE1250" i="3"/>
  <c r="AN1292" i="38"/>
  <c r="AE1249" i="3"/>
  <c r="AN1291" i="38"/>
  <c r="AE1248" i="3"/>
  <c r="AN1290" i="38"/>
  <c r="AE1247" i="3"/>
  <c r="AN1289" i="38"/>
  <c r="AE1246" i="3"/>
  <c r="AN1288" i="38"/>
  <c r="AE1245" i="3"/>
  <c r="AN1287" i="38"/>
  <c r="AE1244" i="3"/>
  <c r="AN1286" i="38"/>
  <c r="AE1243" i="3"/>
  <c r="AN1285" i="38"/>
  <c r="AE1242" i="3"/>
  <c r="AN1284" i="38"/>
  <c r="AE1241" i="3"/>
  <c r="AN1283" i="38"/>
  <c r="AE1240" i="3"/>
  <c r="AN1282" i="38"/>
  <c r="AE1239" i="3"/>
  <c r="AN1281" i="38"/>
  <c r="AE1238" i="3"/>
  <c r="AN1280" i="38"/>
  <c r="AE1237" i="3"/>
  <c r="AN1279" i="38"/>
  <c r="AE1236" i="3"/>
  <c r="AN1278" i="38"/>
  <c r="AE1235" i="3"/>
  <c r="AN1277" i="38"/>
  <c r="AE1234" i="3"/>
  <c r="AN1276" i="38"/>
  <c r="AE1233" i="3"/>
  <c r="AN1275" i="38"/>
  <c r="AE1232" i="3"/>
  <c r="AN1274" i="38"/>
  <c r="AE1231" i="3"/>
  <c r="AN1273" i="38"/>
  <c r="AE1230" i="3"/>
  <c r="AN1272" i="38"/>
  <c r="AE1229" i="3"/>
  <c r="AN1271" i="38"/>
  <c r="AE1228" i="3"/>
  <c r="AN1270" i="38"/>
  <c r="AE1227" i="3"/>
  <c r="AN1269" i="38"/>
  <c r="AE1226" i="3"/>
  <c r="AN1268" i="38"/>
  <c r="AE1225" i="3"/>
  <c r="AN1267" i="38"/>
  <c r="AE1224" i="3"/>
  <c r="AN1266" i="38"/>
  <c r="AE1223" i="3"/>
  <c r="AN1265" i="38"/>
  <c r="AE1222" i="3"/>
  <c r="AN1264" i="38"/>
  <c r="AE1221" i="3"/>
  <c r="AN1263" i="38"/>
  <c r="AE1220" i="3"/>
  <c r="AN1262" i="38"/>
  <c r="AE1219" i="3"/>
  <c r="AN1261" i="38"/>
  <c r="AE1218" i="3"/>
  <c r="AN1260" i="38"/>
  <c r="AE1217" i="3"/>
  <c r="AN1259" i="38"/>
  <c r="AE1216" i="3"/>
  <c r="AN1258" i="38"/>
  <c r="AE1215" i="3"/>
  <c r="AN1257" i="38"/>
  <c r="AE1214" i="3"/>
  <c r="AN1256" i="38"/>
  <c r="AE1213" i="3"/>
  <c r="AN1255" i="38"/>
  <c r="AE1212" i="3"/>
  <c r="AN1254" i="38"/>
  <c r="AE1211" i="3"/>
  <c r="AN1253" i="38"/>
  <c r="AE1210" i="3"/>
  <c r="AN1252" i="38"/>
  <c r="AE1209" i="3"/>
  <c r="AN1251" i="38"/>
  <c r="AE1208" i="3"/>
  <c r="AN1250" i="38"/>
  <c r="AE1207" i="3"/>
  <c r="AN1249" i="38"/>
  <c r="AE1206" i="3"/>
  <c r="AN1248" i="38"/>
  <c r="AE1205" i="3"/>
  <c r="AN1247" i="38"/>
  <c r="AE1204" i="3"/>
  <c r="AN1246" i="38"/>
  <c r="AE1203" i="3"/>
  <c r="AN1245" i="38"/>
  <c r="AE1202" i="3"/>
  <c r="AN1244" i="38"/>
  <c r="AE1201" i="3"/>
  <c r="AN1243" i="38"/>
  <c r="AE1200" i="3"/>
  <c r="AN1242" i="38"/>
  <c r="AE1199" i="3"/>
  <c r="AN1241" i="38"/>
  <c r="AE1198" i="3"/>
  <c r="AN1240" i="38"/>
  <c r="AE1197" i="3"/>
  <c r="AN1239" i="38"/>
  <c r="AE1196" i="3"/>
  <c r="AN1238" i="38"/>
  <c r="AE1195" i="3"/>
  <c r="AN1237" i="38"/>
  <c r="AE1194" i="3"/>
  <c r="AN1236" i="38"/>
  <c r="AE1193" i="3"/>
  <c r="AN1235" i="38"/>
  <c r="AE1192" i="3"/>
  <c r="AN1234" i="38"/>
  <c r="AE1191" i="3"/>
  <c r="AN1233" i="38"/>
  <c r="AE1190" i="3"/>
  <c r="AN1232" i="38"/>
  <c r="AE1189" i="3"/>
  <c r="AN1231" i="38"/>
  <c r="AE1188" i="3"/>
  <c r="AN1230" i="38"/>
  <c r="AE1187" i="3"/>
  <c r="AN1229" i="38"/>
  <c r="AE1186" i="3"/>
  <c r="AN1228" i="38"/>
  <c r="AE1185" i="3"/>
  <c r="AN1227" i="38"/>
  <c r="AE1184" i="3"/>
  <c r="AN1226" i="38"/>
  <c r="AE1183" i="3"/>
  <c r="AN1225" i="38"/>
  <c r="AE1182" i="3"/>
  <c r="AN1224" i="38"/>
  <c r="AE1181" i="3"/>
  <c r="AN1223" i="38"/>
  <c r="AE1180" i="3"/>
  <c r="AN1222" i="38"/>
  <c r="AE1179" i="3"/>
  <c r="AN1221" i="38"/>
  <c r="AE1178" i="3"/>
  <c r="AN1220" i="38"/>
  <c r="AE1177" i="3"/>
  <c r="AN1219" i="38"/>
  <c r="AE1176" i="3"/>
  <c r="AN1218" i="38"/>
  <c r="AE1175" i="3"/>
  <c r="AN1217" i="38"/>
  <c r="AE1174" i="3"/>
  <c r="AN1216" i="38"/>
  <c r="AE1173" i="3"/>
  <c r="AN1215" i="38"/>
  <c r="AE1172" i="3"/>
  <c r="AN1214" i="38"/>
  <c r="AE1171" i="3"/>
  <c r="AN1213" i="38"/>
  <c r="AE1170" i="3"/>
  <c r="AN1212" i="38"/>
  <c r="AE1169" i="3"/>
  <c r="AN1211" i="38"/>
  <c r="AE1168" i="3"/>
  <c r="AN1210" i="38"/>
  <c r="AE1167" i="3"/>
  <c r="AN1209" i="38"/>
  <c r="AE1166" i="3"/>
  <c r="AN1208" i="38"/>
  <c r="AE1165" i="3"/>
  <c r="AN1207" i="38"/>
  <c r="AE1164" i="3"/>
  <c r="AN1206" i="38"/>
  <c r="AE1163" i="3"/>
  <c r="AN1205" i="38"/>
  <c r="AE1162" i="3"/>
  <c r="AN1204" i="38"/>
  <c r="AE1161" i="3"/>
  <c r="AN1203" i="38"/>
  <c r="AE1160" i="3"/>
  <c r="AN1202" i="38"/>
  <c r="AE1159" i="3"/>
  <c r="AN1201" i="38"/>
  <c r="AE1158" i="3"/>
  <c r="AN1200" i="38"/>
  <c r="AE1157" i="3"/>
  <c r="AN1199" i="38"/>
  <c r="AE1156" i="3"/>
  <c r="AN1198" i="38"/>
  <c r="AE1155" i="3"/>
  <c r="AN1197" i="38"/>
  <c r="AE1154" i="3"/>
  <c r="AN1196" i="38"/>
  <c r="AE1153" i="3"/>
  <c r="AN1195" i="38"/>
  <c r="AE1152" i="3"/>
  <c r="AN1194" i="38"/>
  <c r="AE1151" i="3"/>
  <c r="AN1193" i="38"/>
  <c r="AE1150" i="3"/>
  <c r="AN1192" i="38"/>
  <c r="AE1149" i="3"/>
  <c r="AN1191" i="38"/>
  <c r="AE1148" i="3"/>
  <c r="AN1190" i="38"/>
  <c r="AE1147" i="3"/>
  <c r="AN1189" i="38"/>
  <c r="AE1146" i="3"/>
  <c r="AN1188" i="38"/>
  <c r="AE1145" i="3"/>
  <c r="AN1187" i="38"/>
  <c r="AE1144" i="3"/>
  <c r="AN1186" i="38"/>
  <c r="AE1143" i="3"/>
  <c r="AN1185" i="38"/>
  <c r="AE1142" i="3"/>
  <c r="AN1184" i="38"/>
  <c r="AE1141" i="3"/>
  <c r="AN1183" i="38"/>
  <c r="AE1140" i="3"/>
  <c r="AN1182" i="38"/>
  <c r="AE1139" i="3"/>
  <c r="AN1181" i="38"/>
  <c r="AE1138" i="3"/>
  <c r="AN1180" i="38"/>
  <c r="AE1137" i="3"/>
  <c r="AN1179" i="38"/>
  <c r="AE1136" i="3"/>
  <c r="AN1178" i="38"/>
  <c r="AE1135" i="3"/>
  <c r="AN1177" i="38"/>
  <c r="AE1134" i="3"/>
  <c r="AN1176" i="38"/>
  <c r="AE1133" i="3"/>
  <c r="AN1175" i="38"/>
  <c r="AE1132" i="3"/>
  <c r="AN1174" i="38"/>
  <c r="AE1131" i="3"/>
  <c r="AN1173" i="38"/>
  <c r="AE1130" i="3"/>
  <c r="AN1172" i="38"/>
  <c r="AE1129" i="3"/>
  <c r="AN1171" i="38"/>
  <c r="AE1128" i="3"/>
  <c r="AN1170" i="38"/>
  <c r="AE1127" i="3"/>
  <c r="AN1169" i="38"/>
  <c r="AE1126" i="3"/>
  <c r="AN1168" i="38"/>
  <c r="AE1125" i="3"/>
  <c r="AN1167" i="38"/>
  <c r="AE1124" i="3"/>
  <c r="AN1166" i="38"/>
  <c r="AE1123" i="3"/>
  <c r="AN1165" i="38"/>
  <c r="AE1122" i="3"/>
  <c r="AN1164" i="38"/>
  <c r="AE1121" i="3"/>
  <c r="AN1163" i="38"/>
  <c r="AE1120" i="3"/>
  <c r="AN1162" i="38"/>
  <c r="AE1119" i="3"/>
  <c r="AN1161" i="38"/>
  <c r="AE1118" i="3"/>
  <c r="AN1160" i="38"/>
  <c r="AE1117" i="3"/>
  <c r="AN1159" i="38"/>
  <c r="AE1116" i="3"/>
  <c r="AN1158" i="38"/>
  <c r="AE1115" i="3"/>
  <c r="AN1157" i="38"/>
  <c r="AE1114" i="3"/>
  <c r="AN1156" i="38"/>
  <c r="AE1113" i="3"/>
  <c r="AN1155" i="38"/>
  <c r="AE1112" i="3"/>
  <c r="AN1154" i="38"/>
  <c r="AE1111" i="3"/>
  <c r="AN1153" i="38"/>
  <c r="AE1110" i="3"/>
  <c r="AN1152" i="38"/>
  <c r="AE1109" i="3"/>
  <c r="AN1151" i="38"/>
  <c r="AE1108" i="3"/>
  <c r="AN1150" i="38"/>
  <c r="AE1107" i="3"/>
  <c r="AN1149" i="38"/>
  <c r="AE1106" i="3"/>
  <c r="AN1148" i="38"/>
  <c r="AE1105" i="3"/>
  <c r="AN1147" i="38"/>
  <c r="AE1104" i="3"/>
  <c r="AN1146" i="38"/>
  <c r="AE1103" i="3"/>
  <c r="AN1145" i="38"/>
  <c r="AE1102" i="3"/>
  <c r="AN1144" i="38"/>
  <c r="AE1101" i="3"/>
  <c r="AN1143" i="38"/>
  <c r="AE1100" i="3"/>
  <c r="AN1142" i="38"/>
  <c r="AE1099" i="3"/>
  <c r="AN1141" i="38"/>
  <c r="AE1098" i="3"/>
  <c r="AN1140" i="38"/>
  <c r="AE1097" i="3"/>
  <c r="AN1139" i="38"/>
  <c r="AE1096" i="3"/>
  <c r="AN1138" i="38"/>
  <c r="AE1095" i="3"/>
  <c r="AN1137" i="38"/>
  <c r="AE1094" i="3"/>
  <c r="AN1136" i="38"/>
  <c r="AE1093" i="3"/>
  <c r="AN1135" i="38"/>
  <c r="AE1092" i="3"/>
  <c r="AN1134" i="38"/>
  <c r="AE1091" i="3"/>
  <c r="AN1133" i="38"/>
  <c r="AE1090" i="3"/>
  <c r="AN1132" i="38"/>
  <c r="AE1089" i="3"/>
  <c r="AN1131" i="38"/>
  <c r="AE1088" i="3"/>
  <c r="AN1130" i="38"/>
  <c r="AE1087" i="3"/>
  <c r="AN1129" i="38"/>
  <c r="AE1086" i="3"/>
  <c r="AN1128" i="38"/>
  <c r="AE1085" i="3"/>
  <c r="AN1127" i="38"/>
  <c r="AE1084" i="3"/>
  <c r="AN1126" i="38"/>
  <c r="AE1083" i="3"/>
  <c r="AN1125" i="38"/>
  <c r="AE1082" i="3"/>
  <c r="AN1124" i="38"/>
  <c r="AE1081" i="3"/>
  <c r="AN1123" i="38"/>
  <c r="AE1080" i="3"/>
  <c r="AN1122" i="38"/>
  <c r="AE1079" i="3"/>
  <c r="AN1121" i="38"/>
  <c r="AE1078" i="3"/>
  <c r="AN1120" i="38"/>
  <c r="AE1077" i="3"/>
  <c r="AN1119" i="38"/>
  <c r="AE1076" i="3"/>
  <c r="AN1118" i="38"/>
  <c r="AE1075" i="3"/>
  <c r="AN1117" i="38"/>
  <c r="AE1074" i="3"/>
  <c r="AN1116" i="38"/>
  <c r="AE1073" i="3"/>
  <c r="AN1115" i="38"/>
  <c r="AE1072" i="3"/>
  <c r="AN1114" i="38"/>
  <c r="AE1071" i="3"/>
  <c r="AN1113" i="38"/>
  <c r="AE1070" i="3"/>
  <c r="AN1112" i="38"/>
  <c r="AE1069" i="3"/>
  <c r="AN1111" i="38"/>
  <c r="AE1068" i="3"/>
  <c r="AN1110" i="38"/>
  <c r="AE1067" i="3"/>
  <c r="AN1109" i="38"/>
  <c r="AE1066" i="3"/>
  <c r="AN1108" i="38"/>
  <c r="AE1065" i="3"/>
  <c r="AN1107" i="38"/>
  <c r="AE1064" i="3"/>
  <c r="AN1106" i="38"/>
  <c r="AE1063" i="3"/>
  <c r="AN1105" i="38"/>
  <c r="AE1062" i="3"/>
  <c r="AN1104" i="38"/>
  <c r="AE1061" i="3"/>
  <c r="AN1103" i="38"/>
  <c r="AE1060" i="3"/>
  <c r="AN1102" i="38"/>
  <c r="AE1059" i="3"/>
  <c r="AN1101" i="38"/>
  <c r="AE1058" i="3"/>
  <c r="AN1100" i="38"/>
  <c r="AE1057" i="3"/>
  <c r="AN1099" i="38"/>
  <c r="AE1056" i="3"/>
  <c r="AN1098" i="38"/>
  <c r="AE1055" i="3"/>
  <c r="AN1097" i="38"/>
  <c r="AE1054" i="3"/>
  <c r="AN1096" i="38"/>
  <c r="AE1053" i="3"/>
  <c r="AN1095" i="38"/>
  <c r="AE1052" i="3"/>
  <c r="AN1094" i="38"/>
  <c r="AE1051" i="3"/>
  <c r="AN1093" i="38"/>
  <c r="AE1050" i="3"/>
  <c r="AN1092" i="38"/>
  <c r="AE1049" i="3"/>
  <c r="AN1091" i="38"/>
  <c r="AE1048" i="3"/>
  <c r="AN1090" i="38"/>
  <c r="AE1047" i="3"/>
  <c r="AN1089" i="38"/>
  <c r="AE1046" i="3"/>
  <c r="AN1088" i="38"/>
  <c r="AE1045" i="3"/>
  <c r="AN1087" i="38"/>
  <c r="AE1044" i="3"/>
  <c r="AN1086" i="38"/>
  <c r="AE1043" i="3"/>
  <c r="AN1085" i="38"/>
  <c r="AE1042" i="3"/>
  <c r="AN1084" i="38"/>
  <c r="AE1041" i="3"/>
  <c r="AN1083" i="38"/>
  <c r="AE1040" i="3"/>
  <c r="AN1082" i="38"/>
  <c r="AE1039" i="3"/>
  <c r="AN1081" i="38"/>
  <c r="AE1038" i="3"/>
  <c r="AN1080" i="38"/>
  <c r="AE1037" i="3"/>
  <c r="AN1079" i="38"/>
  <c r="AE1036" i="3"/>
  <c r="AN1078" i="38"/>
  <c r="AE1035" i="3"/>
  <c r="AN1077" i="38"/>
  <c r="AE1034" i="3"/>
  <c r="AN1076" i="38"/>
  <c r="AE1033" i="3"/>
  <c r="AN1075" i="38"/>
  <c r="AE1032" i="3"/>
  <c r="AN1074" i="38"/>
  <c r="AE1031" i="3"/>
  <c r="AN1073" i="38"/>
  <c r="AE1030" i="3"/>
  <c r="AN1072" i="38"/>
  <c r="AE1029" i="3"/>
  <c r="AN1071" i="38"/>
  <c r="AE1028" i="3"/>
  <c r="AN1070" i="38"/>
  <c r="AE1027" i="3"/>
  <c r="AN1069" i="38"/>
  <c r="AE1026" i="3"/>
  <c r="AN1068" i="38"/>
  <c r="AE1025" i="3"/>
  <c r="AN1067" i="38"/>
  <c r="AE1024" i="3"/>
  <c r="AN1066" i="38"/>
  <c r="AE1023" i="3"/>
  <c r="AN1065" i="38"/>
  <c r="AE1022" i="3"/>
  <c r="AN1064" i="38"/>
  <c r="AE1021" i="3"/>
  <c r="AN1063" i="38"/>
  <c r="AE1020" i="3"/>
  <c r="AN1062" i="38"/>
  <c r="AE1019" i="3"/>
  <c r="AN1061" i="38"/>
  <c r="AE1018" i="3"/>
  <c r="AN1060" i="38"/>
  <c r="AE1017" i="3"/>
  <c r="AN1059" i="38"/>
  <c r="AE1016" i="3"/>
  <c r="AN1058" i="38"/>
  <c r="AE1015" i="3"/>
  <c r="AN1057" i="38"/>
  <c r="AE1014" i="3"/>
  <c r="AN1056" i="38"/>
  <c r="AE1013" i="3"/>
  <c r="AN1055" i="38"/>
  <c r="AE1012" i="3"/>
  <c r="AN1054" i="38"/>
  <c r="AE1011" i="3"/>
  <c r="AN1053" i="38"/>
  <c r="AE1010" i="3"/>
  <c r="AN1052" i="38"/>
  <c r="AE1009" i="3"/>
  <c r="AN1051" i="38"/>
  <c r="AE1008" i="3"/>
  <c r="AN1050" i="38"/>
  <c r="AE1007" i="3"/>
  <c r="AN1049" i="38"/>
  <c r="AE1006" i="3"/>
  <c r="AN1048" i="38"/>
  <c r="AE1005" i="3"/>
  <c r="AN1047" i="38"/>
  <c r="AE1004" i="3"/>
  <c r="AN1046" i="38"/>
  <c r="AE1003" i="3"/>
  <c r="AN1045" i="38"/>
  <c r="AE1002" i="3"/>
  <c r="AN1044" i="38"/>
  <c r="AE1001" i="3"/>
  <c r="AN1043" i="38"/>
  <c r="AE1000" i="3"/>
  <c r="AN1042" i="38"/>
  <c r="AE999" i="3"/>
  <c r="AN1041" i="38"/>
  <c r="AE998" i="3"/>
  <c r="AN1040" i="38"/>
  <c r="AE997" i="3"/>
  <c r="AN1039" i="38"/>
  <c r="AE996" i="3"/>
  <c r="AN1038" i="38"/>
  <c r="AE995" i="3"/>
  <c r="AN1037" i="38"/>
  <c r="AE994" i="3"/>
  <c r="AN1036" i="38"/>
  <c r="AE993" i="3"/>
  <c r="AN1035" i="38"/>
  <c r="AE992" i="3"/>
  <c r="AN1034" i="38"/>
  <c r="AE991" i="3"/>
  <c r="AN1033" i="38"/>
  <c r="AE990" i="3"/>
  <c r="AN1032" i="38"/>
  <c r="AE989" i="3"/>
  <c r="AN1031" i="38"/>
  <c r="AE988" i="3"/>
  <c r="AN1030" i="38"/>
  <c r="AE987" i="3"/>
  <c r="AN1029" i="38"/>
  <c r="AE986" i="3"/>
  <c r="AN1028" i="38"/>
  <c r="AE985" i="3"/>
  <c r="AN1027" i="38"/>
  <c r="AE984" i="3"/>
  <c r="AN1026" i="38"/>
  <c r="AE983" i="3"/>
  <c r="AN1025" i="38"/>
  <c r="AE982" i="3"/>
  <c r="AN1024" i="38"/>
  <c r="AE981" i="3"/>
  <c r="AN1023" i="38"/>
  <c r="AE980" i="3"/>
  <c r="AN1022" i="38"/>
  <c r="AE979" i="3"/>
  <c r="AN1021" i="38"/>
  <c r="AE978" i="3"/>
  <c r="AN1020" i="38"/>
  <c r="AE977" i="3"/>
  <c r="AN1019" i="38"/>
  <c r="AE976" i="3"/>
  <c r="AN1018" i="38"/>
  <c r="AE975" i="3"/>
  <c r="AN1017" i="38"/>
  <c r="AE974" i="3"/>
  <c r="AN1016" i="38"/>
  <c r="AE973" i="3"/>
  <c r="AN1015" i="38"/>
  <c r="AE972" i="3"/>
  <c r="AN1014" i="38"/>
  <c r="AE971" i="3"/>
  <c r="AN1013" i="38"/>
  <c r="AE970" i="3"/>
  <c r="AN1012" i="38"/>
  <c r="AE969" i="3"/>
  <c r="AN1011" i="38"/>
  <c r="AE968" i="3"/>
  <c r="AN1010" i="38"/>
  <c r="AE967" i="3"/>
  <c r="AN1009" i="38"/>
  <c r="AE966" i="3"/>
  <c r="AN1008" i="38"/>
  <c r="AE965" i="3"/>
  <c r="AN1007" i="38"/>
  <c r="AE964" i="3"/>
  <c r="AN1006" i="38"/>
  <c r="AE963" i="3"/>
  <c r="AN1005" i="38"/>
  <c r="AE962" i="3"/>
  <c r="AN1004" i="38"/>
  <c r="AE961" i="3"/>
  <c r="AN1003" i="38"/>
  <c r="AE960" i="3"/>
  <c r="AN1002" i="38"/>
  <c r="AE959" i="3"/>
  <c r="AN1001" i="38"/>
  <c r="AE958" i="3"/>
  <c r="AN1000" i="38"/>
  <c r="AE957" i="3"/>
  <c r="AN999" i="38"/>
  <c r="AE956" i="3"/>
  <c r="AN998" i="38"/>
  <c r="AE955" i="3"/>
  <c r="AN997" i="38"/>
  <c r="AE954" i="3"/>
  <c r="AN996" i="38"/>
  <c r="AE953" i="3"/>
  <c r="AN995" i="38"/>
  <c r="AE952" i="3"/>
  <c r="AN994" i="38"/>
  <c r="AE951" i="3"/>
  <c r="AN993" i="38"/>
  <c r="AE950" i="3"/>
  <c r="AN992" i="38"/>
  <c r="AE949" i="3"/>
  <c r="AN991" i="38"/>
  <c r="AE948" i="3"/>
  <c r="AN990" i="38"/>
  <c r="AE947" i="3"/>
  <c r="AN989" i="38"/>
  <c r="AE946" i="3"/>
  <c r="AN988" i="38"/>
  <c r="AE945" i="3"/>
  <c r="AN987" i="38"/>
  <c r="AE944" i="3"/>
  <c r="AN986" i="38"/>
  <c r="AE943" i="3"/>
  <c r="AN985" i="38"/>
  <c r="AE942" i="3"/>
  <c r="AN984" i="38"/>
  <c r="AE941" i="3"/>
  <c r="AN983" i="38"/>
  <c r="AE940" i="3"/>
  <c r="AN982" i="38"/>
  <c r="AE939" i="3"/>
  <c r="AN981" i="38"/>
  <c r="AE938" i="3"/>
  <c r="AN980" i="38"/>
  <c r="AE937" i="3"/>
  <c r="AN979" i="38"/>
  <c r="AE936" i="3"/>
  <c r="AN978" i="38"/>
  <c r="AE935" i="3"/>
  <c r="AN977" i="38"/>
  <c r="AE934" i="3"/>
  <c r="AN976" i="38"/>
  <c r="AE933" i="3"/>
  <c r="AN975" i="38"/>
  <c r="AE932" i="3"/>
  <c r="AN974" i="38"/>
  <c r="AE931" i="3"/>
  <c r="AN973" i="38"/>
  <c r="AE930" i="3"/>
  <c r="AN972" i="38"/>
  <c r="AE929" i="3"/>
  <c r="AN971" i="38"/>
  <c r="AE928" i="3"/>
  <c r="AN970" i="38"/>
  <c r="AE927" i="3"/>
  <c r="AN969" i="38"/>
  <c r="AE926" i="3"/>
  <c r="AN968" i="38"/>
  <c r="AE925" i="3"/>
  <c r="AN967" i="38"/>
  <c r="AE924" i="3"/>
  <c r="AN966" i="38"/>
  <c r="AE923" i="3"/>
  <c r="AN965" i="38"/>
  <c r="AE922" i="3"/>
  <c r="AN964" i="38"/>
  <c r="AE921" i="3"/>
  <c r="AN963" i="38"/>
  <c r="AE920" i="3"/>
  <c r="AN962" i="38"/>
  <c r="AE919" i="3"/>
  <c r="AN961" i="38"/>
  <c r="AE918" i="3"/>
  <c r="AN960" i="38"/>
  <c r="AE917" i="3"/>
  <c r="AN959" i="38"/>
  <c r="AE916" i="3"/>
  <c r="AN958" i="38"/>
  <c r="AE915" i="3"/>
  <c r="AN957" i="38"/>
  <c r="AE914" i="3"/>
  <c r="AN956" i="38"/>
  <c r="AE913" i="3"/>
  <c r="AN955" i="38"/>
  <c r="AE912" i="3"/>
  <c r="AN954" i="38"/>
  <c r="AE911" i="3"/>
  <c r="AN953" i="38"/>
  <c r="AE910" i="3"/>
  <c r="AN952" i="38"/>
  <c r="AE909" i="3"/>
  <c r="AN951" i="38"/>
  <c r="AE908" i="3"/>
  <c r="AN950" i="38"/>
  <c r="AE907" i="3"/>
  <c r="AN949" i="38"/>
  <c r="AE906" i="3"/>
  <c r="AN948" i="38"/>
  <c r="AE905" i="3"/>
  <c r="AN947" i="38"/>
  <c r="AE904" i="3"/>
  <c r="AN946" i="38"/>
  <c r="AE903" i="3"/>
  <c r="AN945" i="38"/>
  <c r="AE902" i="3"/>
  <c r="AN944" i="38"/>
  <c r="AE901" i="3"/>
  <c r="AN943" i="38"/>
  <c r="AE900" i="3"/>
  <c r="AN942" i="38"/>
  <c r="AE899" i="3"/>
  <c r="AN941" i="38"/>
  <c r="AE898" i="3"/>
  <c r="AN940" i="38"/>
  <c r="AE897" i="3"/>
  <c r="AN939" i="38"/>
  <c r="AE896" i="3"/>
  <c r="AN938" i="38"/>
  <c r="AE895" i="3"/>
  <c r="AN937" i="38"/>
  <c r="AE894" i="3"/>
  <c r="AN936" i="38"/>
  <c r="AE893" i="3"/>
  <c r="AN935" i="38"/>
  <c r="AE892" i="3"/>
  <c r="AN934" i="38"/>
  <c r="AE891" i="3"/>
  <c r="AN933" i="38"/>
  <c r="AE890" i="3"/>
  <c r="AN932" i="38"/>
  <c r="AE889" i="3"/>
  <c r="AN931" i="38"/>
  <c r="AE888" i="3"/>
  <c r="AN930" i="38"/>
  <c r="AE887" i="3"/>
  <c r="AN929" i="38"/>
  <c r="AE886" i="3"/>
  <c r="AN928" i="38"/>
  <c r="AE885" i="3"/>
  <c r="AN927" i="38"/>
  <c r="AE884" i="3"/>
  <c r="AN926" i="38"/>
  <c r="AE883" i="3"/>
  <c r="AN925" i="38"/>
  <c r="AE882" i="3"/>
  <c r="AN924" i="38"/>
  <c r="AE881" i="3"/>
  <c r="AN923" i="38"/>
  <c r="AE880" i="3"/>
  <c r="AN922" i="38"/>
  <c r="AE879" i="3"/>
  <c r="AN921" i="38"/>
  <c r="AE878" i="3"/>
  <c r="AN920" i="38"/>
  <c r="AE877" i="3"/>
  <c r="AN919" i="38"/>
  <c r="AE876" i="3"/>
  <c r="AN918" i="38"/>
  <c r="AE875" i="3"/>
  <c r="AN917" i="38"/>
  <c r="AE874" i="3"/>
  <c r="AN916" i="38"/>
  <c r="AE873" i="3"/>
  <c r="AN915" i="38"/>
  <c r="AE872" i="3"/>
  <c r="AN914" i="38"/>
  <c r="AE871" i="3"/>
  <c r="AN913" i="38"/>
  <c r="AE870" i="3"/>
  <c r="AN912" i="38"/>
  <c r="AE869" i="3"/>
  <c r="AN911" i="38"/>
  <c r="AE868" i="3"/>
  <c r="AN910" i="38"/>
  <c r="AE867" i="3"/>
  <c r="AN909" i="38"/>
  <c r="AE866" i="3"/>
  <c r="AN908" i="38"/>
  <c r="AE865" i="3"/>
  <c r="AN907" i="38"/>
  <c r="AE864" i="3"/>
  <c r="AN906" i="38"/>
  <c r="AE863" i="3"/>
  <c r="AN905" i="38"/>
  <c r="AE862" i="3"/>
  <c r="AN904" i="38"/>
  <c r="AE861" i="3"/>
  <c r="AN903" i="38"/>
  <c r="AE860" i="3"/>
  <c r="AN902" i="38"/>
  <c r="AE859" i="3"/>
  <c r="AN901" i="38"/>
  <c r="AE858" i="3"/>
  <c r="AN900" i="38"/>
  <c r="AE857" i="3"/>
  <c r="AN899" i="38"/>
  <c r="AE856" i="3"/>
  <c r="AN898" i="38"/>
  <c r="AE855" i="3"/>
  <c r="AN897" i="38"/>
  <c r="AE854" i="3"/>
  <c r="AN896" i="38"/>
  <c r="AE853" i="3"/>
  <c r="AN895" i="38"/>
  <c r="AE852" i="3"/>
  <c r="AN894" i="38"/>
  <c r="AE851" i="3"/>
  <c r="AN893" i="38"/>
  <c r="AE850" i="3"/>
  <c r="AN892" i="38"/>
  <c r="AE849" i="3"/>
  <c r="AN891" i="38"/>
  <c r="AE848" i="3"/>
  <c r="AN890" i="38"/>
  <c r="AE847" i="3"/>
  <c r="AN889" i="38"/>
  <c r="AE846" i="3"/>
  <c r="AN888" i="38"/>
  <c r="AE845" i="3"/>
  <c r="AN887" i="38"/>
  <c r="AE844" i="3"/>
  <c r="AN886" i="38"/>
  <c r="AE843" i="3"/>
  <c r="AN885" i="38"/>
  <c r="AE842" i="3"/>
  <c r="AN884" i="38"/>
  <c r="AE841" i="3"/>
  <c r="AN883" i="38"/>
  <c r="AE840" i="3"/>
  <c r="AN882" i="38"/>
  <c r="AE839" i="3"/>
  <c r="AN881" i="38"/>
  <c r="AE838" i="3"/>
  <c r="AN880" i="38"/>
  <c r="AE837" i="3"/>
  <c r="AN879" i="38"/>
  <c r="AE836" i="3"/>
  <c r="AN878" i="38"/>
  <c r="AE835" i="3"/>
  <c r="AN877" i="38"/>
  <c r="AE834" i="3"/>
  <c r="AN876" i="38"/>
  <c r="AE833" i="3"/>
  <c r="AN875" i="38"/>
  <c r="AE832" i="3"/>
  <c r="AN874" i="38"/>
  <c r="AE831" i="3"/>
  <c r="AN873" i="38"/>
  <c r="AE830" i="3"/>
  <c r="AN872" i="38"/>
  <c r="AE829" i="3"/>
  <c r="AN871" i="38"/>
  <c r="AE828" i="3"/>
  <c r="AN870" i="38"/>
  <c r="AE827" i="3"/>
  <c r="AN869" i="38"/>
  <c r="AE826" i="3"/>
  <c r="AN868" i="38"/>
  <c r="AE825" i="3"/>
  <c r="AN867" i="38"/>
  <c r="AE824" i="3"/>
  <c r="AN866" i="38"/>
  <c r="AE823" i="3"/>
  <c r="AN865" i="38"/>
  <c r="AE822" i="3"/>
  <c r="AN864" i="38"/>
  <c r="AE821" i="3"/>
  <c r="AN863" i="38"/>
  <c r="AE820" i="3"/>
  <c r="AN862" i="38"/>
  <c r="AE819" i="3"/>
  <c r="AN861" i="38"/>
  <c r="AE818" i="3"/>
  <c r="AN860" i="38"/>
  <c r="AE817" i="3"/>
  <c r="AN859" i="38"/>
  <c r="AE816" i="3"/>
  <c r="AN858" i="38"/>
  <c r="AE815" i="3"/>
  <c r="AN857" i="38"/>
  <c r="AE814" i="3"/>
  <c r="AN856" i="38"/>
  <c r="AE813" i="3"/>
  <c r="AN855" i="38"/>
  <c r="AE812" i="3"/>
  <c r="AN854" i="38"/>
  <c r="AE811" i="3"/>
  <c r="AN853" i="38"/>
  <c r="AE810" i="3"/>
  <c r="AN852" i="38"/>
  <c r="AE809" i="3"/>
  <c r="AN851" i="38"/>
  <c r="AE808" i="3"/>
  <c r="AN850" i="38"/>
  <c r="AE807" i="3"/>
  <c r="AN849" i="38"/>
  <c r="AE806" i="3"/>
  <c r="AN848" i="38"/>
  <c r="AE805" i="3"/>
  <c r="AN847" i="38"/>
  <c r="AE804" i="3"/>
  <c r="AN846" i="38"/>
  <c r="AE803" i="3"/>
  <c r="AN845" i="38"/>
  <c r="AE802" i="3"/>
  <c r="AN844" i="38"/>
  <c r="AE801" i="3"/>
  <c r="AN843" i="38"/>
  <c r="AE800" i="3"/>
  <c r="AN842" i="38"/>
  <c r="AE799" i="3"/>
  <c r="AN841" i="38"/>
  <c r="AE798" i="3"/>
  <c r="AN840" i="38"/>
  <c r="AE797" i="3"/>
  <c r="AN839" i="38"/>
  <c r="AE796" i="3"/>
  <c r="AN838" i="38"/>
  <c r="AE795" i="3"/>
  <c r="AN837" i="38"/>
  <c r="AE794" i="3"/>
  <c r="AN836" i="38"/>
  <c r="AE793" i="3"/>
  <c r="AN835" i="38"/>
  <c r="AE792" i="3"/>
  <c r="AN834" i="38"/>
  <c r="AE791" i="3"/>
  <c r="AN833" i="38"/>
  <c r="AE790" i="3"/>
  <c r="AN832" i="38"/>
  <c r="AE789" i="3"/>
  <c r="AN831" i="38"/>
  <c r="AE788" i="3"/>
  <c r="AN830" i="38"/>
  <c r="AE787" i="3"/>
  <c r="AN829" i="38"/>
  <c r="AE786" i="3"/>
  <c r="AN828" i="38"/>
  <c r="AE785" i="3"/>
  <c r="AN827" i="38"/>
  <c r="AE784" i="3"/>
  <c r="AN826" i="38"/>
  <c r="AE783" i="3"/>
  <c r="AN825" i="38"/>
  <c r="AE782" i="3"/>
  <c r="AN824" i="38"/>
  <c r="AE781" i="3"/>
  <c r="AN823" i="38"/>
  <c r="AE780" i="3"/>
  <c r="AN822" i="38"/>
  <c r="AE779" i="3"/>
  <c r="AN821" i="38"/>
  <c r="AE778" i="3"/>
  <c r="AN820" i="38"/>
  <c r="AE777" i="3"/>
  <c r="AN819" i="38"/>
  <c r="AE776" i="3"/>
  <c r="AN818" i="38"/>
  <c r="AE775" i="3"/>
  <c r="AN817" i="38"/>
  <c r="AE774" i="3"/>
  <c r="AN816" i="38"/>
  <c r="AE773" i="3"/>
  <c r="AN815" i="38"/>
  <c r="AE772" i="3"/>
  <c r="AN814" i="38"/>
  <c r="AE771" i="3"/>
  <c r="AN813" i="38"/>
  <c r="AE770" i="3"/>
  <c r="AN812" i="38"/>
  <c r="AE769" i="3"/>
  <c r="AN811" i="38"/>
  <c r="AE768" i="3"/>
  <c r="AN810" i="38"/>
  <c r="AE767" i="3"/>
  <c r="AN809" i="38"/>
  <c r="AE766" i="3"/>
  <c r="AN808" i="38"/>
  <c r="AE765" i="3"/>
  <c r="AN807" i="38"/>
  <c r="AE764" i="3"/>
  <c r="AN806" i="38"/>
  <c r="AE763" i="3"/>
  <c r="AN805" i="38"/>
  <c r="AE762" i="3"/>
  <c r="AN804" i="38"/>
  <c r="AE761" i="3"/>
  <c r="AN803" i="38"/>
  <c r="AE760" i="3"/>
  <c r="AN802" i="38"/>
  <c r="AE759" i="3"/>
  <c r="AN801" i="38"/>
  <c r="AE758" i="3"/>
  <c r="AN800" i="38"/>
  <c r="AE757" i="3"/>
  <c r="AN799" i="38"/>
  <c r="AE756" i="3"/>
  <c r="AN798" i="38"/>
  <c r="AE755" i="3"/>
  <c r="AN797" i="38"/>
  <c r="AE754" i="3"/>
  <c r="AN796" i="38"/>
  <c r="AE753" i="3"/>
  <c r="AN795" i="38"/>
  <c r="AE752" i="3"/>
  <c r="AN794" i="38"/>
  <c r="AE751" i="3"/>
  <c r="AN793" i="38"/>
  <c r="AE750" i="3"/>
  <c r="AN792" i="38"/>
  <c r="AE749" i="3"/>
  <c r="AN791" i="38"/>
  <c r="AE748" i="3"/>
  <c r="AN790" i="38"/>
  <c r="AE747" i="3"/>
  <c r="AN789" i="38"/>
  <c r="AE746" i="3"/>
  <c r="AN788" i="38"/>
  <c r="AE745" i="3"/>
  <c r="AN787" i="38"/>
  <c r="AE744" i="3"/>
  <c r="AN786" i="38"/>
  <c r="AE743" i="3"/>
  <c r="AN785" i="38"/>
  <c r="AE742" i="3"/>
  <c r="AN784" i="38"/>
  <c r="AE741" i="3"/>
  <c r="AN783" i="38"/>
  <c r="AE740" i="3"/>
  <c r="AN782" i="38"/>
  <c r="AE739" i="3"/>
  <c r="AN781" i="38"/>
  <c r="AE738" i="3"/>
  <c r="AN780" i="38"/>
  <c r="AE737" i="3"/>
  <c r="AN779" i="38"/>
  <c r="AE736" i="3"/>
  <c r="AN778" i="38"/>
  <c r="AE735" i="3"/>
  <c r="AN777" i="38"/>
  <c r="AE734" i="3"/>
  <c r="AN776" i="38"/>
  <c r="AE733" i="3"/>
  <c r="AN775" i="38"/>
  <c r="AE732" i="3"/>
  <c r="AN774" i="38"/>
  <c r="AE731" i="3"/>
  <c r="AN773" i="38"/>
  <c r="AE730" i="3"/>
  <c r="AN772" i="38"/>
  <c r="AE729" i="3"/>
  <c r="AN771" i="38"/>
  <c r="AE728" i="3"/>
  <c r="AN770" i="38"/>
  <c r="AE727" i="3"/>
  <c r="AN769" i="38"/>
  <c r="AE726" i="3"/>
  <c r="AN768" i="38"/>
  <c r="AE725" i="3"/>
  <c r="AN767" i="38"/>
  <c r="AE724" i="3"/>
  <c r="AN766" i="38"/>
  <c r="AE723" i="3"/>
  <c r="AN765" i="38"/>
  <c r="AE722" i="3"/>
  <c r="AN764" i="38"/>
  <c r="AE721" i="3"/>
  <c r="AN763" i="38"/>
  <c r="AE720" i="3"/>
  <c r="AN762" i="38"/>
  <c r="AE719" i="3"/>
  <c r="AN761" i="38"/>
  <c r="AE718" i="3"/>
  <c r="AN760" i="38"/>
  <c r="AE717" i="3"/>
  <c r="AN759" i="38"/>
  <c r="AE716" i="3"/>
  <c r="AN758" i="38"/>
  <c r="AE715" i="3"/>
  <c r="AN757" i="38"/>
  <c r="AE714" i="3"/>
  <c r="AN756" i="38"/>
  <c r="AE713" i="3"/>
  <c r="AN755" i="38"/>
  <c r="AE712" i="3"/>
  <c r="AN754" i="38"/>
  <c r="AE711" i="3"/>
  <c r="AN753" i="38"/>
  <c r="AE710" i="3"/>
  <c r="AN752" i="38"/>
  <c r="AE709" i="3"/>
  <c r="AN751" i="38"/>
  <c r="AE708" i="3"/>
  <c r="AN750" i="38"/>
  <c r="AE707" i="3"/>
  <c r="AN749" i="38"/>
  <c r="AE706" i="3"/>
  <c r="AN748" i="38"/>
  <c r="AE705" i="3"/>
  <c r="AN747" i="38"/>
  <c r="AE704" i="3"/>
  <c r="AN746" i="38"/>
  <c r="AE703" i="3"/>
  <c r="AN745" i="38"/>
  <c r="AE702" i="3"/>
  <c r="AN744" i="38"/>
  <c r="AE701" i="3"/>
  <c r="AN743" i="38"/>
  <c r="AE700" i="3"/>
  <c r="AN742" i="38"/>
  <c r="AE699" i="3"/>
  <c r="AN741" i="38"/>
  <c r="AE698" i="3"/>
  <c r="AN740" i="38"/>
  <c r="AE697" i="3"/>
  <c r="AN739" i="38"/>
  <c r="AE696" i="3"/>
  <c r="AN738" i="38"/>
  <c r="AE695" i="3"/>
  <c r="AN737" i="38"/>
  <c r="AE694" i="3"/>
  <c r="AN736" i="38"/>
  <c r="AE693" i="3"/>
  <c r="AN735" i="38"/>
  <c r="AE692" i="3"/>
  <c r="AN734" i="38"/>
  <c r="AE691" i="3"/>
  <c r="AN733" i="38"/>
  <c r="AE690" i="3"/>
  <c r="AN732" i="38"/>
  <c r="AE689" i="3"/>
  <c r="AN731" i="38"/>
  <c r="AE688" i="3"/>
  <c r="AN730" i="38"/>
  <c r="AE687" i="3"/>
  <c r="AN729" i="38"/>
  <c r="AE686" i="3"/>
  <c r="AN728" i="38"/>
  <c r="AE685" i="3"/>
  <c r="AN727" i="38"/>
  <c r="AE684" i="3"/>
  <c r="AN726" i="38"/>
  <c r="AE683" i="3"/>
  <c r="AN725" i="38"/>
  <c r="AE682" i="3"/>
  <c r="AN724" i="38"/>
  <c r="AE681" i="3"/>
  <c r="AN723" i="38"/>
  <c r="AE680" i="3"/>
  <c r="AN722" i="38"/>
  <c r="AE679" i="3"/>
  <c r="AN721" i="38"/>
  <c r="AE678" i="3"/>
  <c r="AN720" i="38"/>
  <c r="AE677" i="3"/>
  <c r="AN719" i="38"/>
  <c r="AE676" i="3"/>
  <c r="AN718" i="38"/>
  <c r="AE675" i="3"/>
  <c r="AN717" i="38"/>
  <c r="AE674" i="3"/>
  <c r="AN716" i="38"/>
  <c r="AE673" i="3"/>
  <c r="AN715" i="38"/>
  <c r="AE672" i="3"/>
  <c r="AN714" i="38"/>
  <c r="AE671" i="3"/>
  <c r="AN713" i="38"/>
  <c r="AE670" i="3"/>
  <c r="AN712" i="38"/>
  <c r="AE669" i="3"/>
  <c r="AN711" i="38"/>
  <c r="AE668" i="3"/>
  <c r="AN710" i="38"/>
  <c r="AE667" i="3"/>
  <c r="AN709" i="38"/>
  <c r="AE666" i="3"/>
  <c r="AN708" i="38"/>
  <c r="AE665" i="3"/>
  <c r="AN707" i="38"/>
  <c r="AE664" i="3"/>
  <c r="AN706" i="38"/>
  <c r="AE663" i="3"/>
  <c r="AN705" i="38"/>
  <c r="AE662" i="3"/>
  <c r="AN704" i="38"/>
  <c r="AE661" i="3"/>
  <c r="AN703" i="38"/>
  <c r="AE660" i="3"/>
  <c r="AN702" i="38"/>
  <c r="AE659" i="3"/>
  <c r="AN701" i="38"/>
  <c r="AE658" i="3"/>
  <c r="AN700" i="38"/>
  <c r="AE657" i="3"/>
  <c r="AN699" i="38"/>
  <c r="AE656" i="3"/>
  <c r="AN698" i="38"/>
  <c r="AE655" i="3"/>
  <c r="AN697" i="38"/>
  <c r="AE654" i="3"/>
  <c r="AN696" i="38"/>
  <c r="AE653" i="3"/>
  <c r="AN695" i="38"/>
  <c r="AE652" i="3"/>
  <c r="AN694" i="38"/>
  <c r="AE651" i="3"/>
  <c r="AN693" i="38"/>
  <c r="AE650" i="3"/>
  <c r="AN692" i="38"/>
  <c r="AE649" i="3"/>
  <c r="AN691" i="38"/>
  <c r="AE648" i="3"/>
  <c r="AN690" i="38"/>
  <c r="AE647" i="3"/>
  <c r="AN689" i="38"/>
  <c r="AE646" i="3"/>
  <c r="AN688" i="38"/>
  <c r="AE645" i="3"/>
  <c r="AN687" i="38"/>
  <c r="AE642" i="3"/>
  <c r="AN684" i="38"/>
  <c r="AE643" i="3"/>
  <c r="AN685" i="38"/>
  <c r="AE641" i="3"/>
  <c r="AN683" i="38"/>
  <c r="AE644" i="3"/>
  <c r="AN686" i="38"/>
  <c r="C55" i="6"/>
  <c r="D55" i="6" s="1"/>
  <c r="AE2" i="3"/>
  <c r="F1476" i="3"/>
  <c r="I1476" i="3" l="1"/>
  <c r="AJ1518" i="38"/>
  <c r="G1476" i="3"/>
  <c r="AI1476" i="3" l="1"/>
  <c r="C59" i="6"/>
  <c r="D59" i="6" s="1"/>
  <c r="J1476" i="3"/>
  <c r="AJ1476" i="3" l="1"/>
  <c r="C60" i="6"/>
  <c r="D60" i="6" s="1"/>
  <c r="AK1476" i="3"/>
  <c r="K1476" i="3"/>
  <c r="L1476" i="3" l="1"/>
  <c r="W32" i="38"/>
  <c r="N77" i="39" s="1"/>
  <c r="N1898" i="2" s="1"/>
  <c r="W34" i="38"/>
  <c r="N79" i="39" s="1"/>
  <c r="N1900" i="2" s="1"/>
  <c r="F37" i="38"/>
  <c r="S36" i="38"/>
  <c r="J81" i="39" s="1"/>
  <c r="J1902" i="2" s="1"/>
  <c r="U35" i="38"/>
  <c r="L80" i="39" s="1"/>
  <c r="L1901" i="2" s="1"/>
  <c r="X30" i="38"/>
  <c r="O75" i="39" s="1"/>
  <c r="O1896" i="2" s="1"/>
  <c r="J31" i="38"/>
  <c r="S48" i="39" s="1"/>
  <c r="X1869" i="2" s="1"/>
  <c r="R28" i="38"/>
  <c r="I73" i="39" s="1"/>
  <c r="I1894" i="2" s="1"/>
  <c r="V39" i="38"/>
  <c r="M84" i="39" s="1"/>
  <c r="M1905" i="2" s="1"/>
  <c r="X34" i="38"/>
  <c r="O79" i="39" s="1"/>
  <c r="O1900" i="2" s="1"/>
  <c r="Q29" i="38"/>
  <c r="H74" i="39" s="1"/>
  <c r="H1895" i="2" s="1"/>
  <c r="V34" i="38"/>
  <c r="M79" i="39" s="1"/>
  <c r="M1900" i="2" s="1"/>
  <c r="F34" i="38"/>
  <c r="G29" i="38"/>
  <c r="S18" i="39" s="1"/>
  <c r="X1839" i="2" s="1"/>
  <c r="U30" i="38"/>
  <c r="L75" i="39" s="1"/>
  <c r="L1896" i="2" s="1"/>
  <c r="Q32" i="38"/>
  <c r="H77" i="39" s="1"/>
  <c r="H1898" i="2" s="1"/>
  <c r="X29" i="38"/>
  <c r="O74" i="39" s="1"/>
  <c r="O1895" i="2" s="1"/>
  <c r="V35" i="38"/>
  <c r="M80" i="39" s="1"/>
  <c r="M1901" i="2" s="1"/>
  <c r="P35" i="38"/>
  <c r="T39" i="38"/>
  <c r="K84" i="39" s="1"/>
  <c r="K1905" i="2" s="1"/>
  <c r="W33" i="38"/>
  <c r="N78" i="39" s="1"/>
  <c r="N1899" i="2" s="1"/>
  <c r="P27" i="38"/>
  <c r="Q39" i="38"/>
  <c r="H84" i="39" s="1"/>
  <c r="H1905" i="2" s="1"/>
  <c r="P39" i="38"/>
  <c r="R34" i="38"/>
  <c r="I79" i="39" s="1"/>
  <c r="I1900" i="2" s="1"/>
  <c r="Q37" i="38"/>
  <c r="H82" i="39" s="1"/>
  <c r="H1903" i="2" s="1"/>
  <c r="Z34" i="38"/>
  <c r="Q79" i="39" s="1"/>
  <c r="Q1900" i="2" s="1"/>
  <c r="W37" i="38"/>
  <c r="N82" i="39" s="1"/>
  <c r="N1903" i="2" s="1"/>
  <c r="Z30" i="38"/>
  <c r="Q75" i="39" s="1"/>
  <c r="Q1896" i="2" s="1"/>
  <c r="J29" i="38"/>
  <c r="S46" i="39" s="1"/>
  <c r="X1867" i="2" s="1"/>
  <c r="W31" i="38"/>
  <c r="N76" i="39" s="1"/>
  <c r="N1897" i="2" s="1"/>
  <c r="X28" i="38"/>
  <c r="O73" i="39" s="1"/>
  <c r="O1894" i="2" s="1"/>
  <c r="AA31" i="38"/>
  <c r="R76" i="39" s="1"/>
  <c r="R1897" i="2" s="1"/>
  <c r="P31" i="38"/>
  <c r="P36" i="38"/>
  <c r="AA28" i="38"/>
  <c r="R73" i="39" s="1"/>
  <c r="R1894" i="2" s="1"/>
  <c r="AA34" i="38"/>
  <c r="R79" i="39" s="1"/>
  <c r="R1900" i="2" s="1"/>
  <c r="J39" i="38"/>
  <c r="S56" i="39" s="1"/>
  <c r="X1877" i="2" s="1"/>
  <c r="X36" i="38"/>
  <c r="O81" i="39" s="1"/>
  <c r="O1902" i="2" s="1"/>
  <c r="V32" i="38"/>
  <c r="M77" i="39" s="1"/>
  <c r="M1898" i="2" s="1"/>
  <c r="R39" i="38"/>
  <c r="I84" i="39" s="1"/>
  <c r="I1905" i="2" s="1"/>
  <c r="F36" i="38"/>
  <c r="Q31" i="38"/>
  <c r="H76" i="39" s="1"/>
  <c r="H1897" i="2" s="1"/>
  <c r="X33" i="38"/>
  <c r="O78" i="39" s="1"/>
  <c r="O1899" i="2" s="1"/>
  <c r="V31" i="38"/>
  <c r="M76" i="39" s="1"/>
  <c r="M1897" i="2" s="1"/>
  <c r="U33" i="38"/>
  <c r="L78" i="39" s="1"/>
  <c r="L1899" i="2" s="1"/>
  <c r="Z29" i="38"/>
  <c r="Q74" i="39" s="1"/>
  <c r="Q1895" i="2" s="1"/>
  <c r="U32" i="38"/>
  <c r="L77" i="39" s="1"/>
  <c r="L1898" i="2" s="1"/>
  <c r="X37" i="38"/>
  <c r="O82" i="39" s="1"/>
  <c r="O1903" i="2" s="1"/>
  <c r="X35" i="38"/>
  <c r="O80" i="39" s="1"/>
  <c r="O1901" i="2" s="1"/>
  <c r="G30" i="38"/>
  <c r="S19" i="39" s="1"/>
  <c r="X1840" i="2" s="1"/>
  <c r="F35" i="38"/>
  <c r="T29" i="38"/>
  <c r="K74" i="39" s="1"/>
  <c r="K1895" i="2" s="1"/>
  <c r="P30" i="38"/>
  <c r="J28" i="38"/>
  <c r="S45" i="39" s="1"/>
  <c r="X1866" i="2" s="1"/>
  <c r="G27" i="38"/>
  <c r="V37" i="38"/>
  <c r="M82" i="39" s="1"/>
  <c r="M1903" i="2" s="1"/>
  <c r="P37" i="38"/>
  <c r="F32" i="38"/>
  <c r="AA29" i="38"/>
  <c r="R74" i="39" s="1"/>
  <c r="R1895" i="2" s="1"/>
  <c r="X31" i="38"/>
  <c r="O76" i="39" s="1"/>
  <c r="O1897" i="2" s="1"/>
  <c r="Z28" i="38"/>
  <c r="Q73" i="39" s="1"/>
  <c r="Q1894" i="2" s="1"/>
  <c r="Y34" i="38"/>
  <c r="P79" i="39" s="1"/>
  <c r="P1900" i="2" s="1"/>
  <c r="Y36" i="38"/>
  <c r="P81" i="39" s="1"/>
  <c r="P1902" i="2" s="1"/>
  <c r="Q30" i="38"/>
  <c r="H75" i="39" s="1"/>
  <c r="H1896" i="2" s="1"/>
  <c r="Y29" i="38"/>
  <c r="P74" i="39" s="1"/>
  <c r="P1895" i="2" s="1"/>
  <c r="Y32" i="38"/>
  <c r="P77" i="39" s="1"/>
  <c r="P1898" i="2" s="1"/>
  <c r="Q36" i="38"/>
  <c r="H81" i="39" s="1"/>
  <c r="H1902" i="2" s="1"/>
  <c r="AA32" i="38"/>
  <c r="R77" i="39" s="1"/>
  <c r="R1898" i="2" s="1"/>
  <c r="R30" i="38"/>
  <c r="I75" i="39" s="1"/>
  <c r="I1896" i="2" s="1"/>
  <c r="AA36" i="38"/>
  <c r="R81" i="39" s="1"/>
  <c r="R1902" i="2" s="1"/>
  <c r="S30" i="38"/>
  <c r="J75" i="39" s="1"/>
  <c r="J1896" i="2" s="1"/>
  <c r="R36" i="38"/>
  <c r="I81" i="39" s="1"/>
  <c r="I1902" i="2" s="1"/>
  <c r="Q34" i="38"/>
  <c r="H79" i="39" s="1"/>
  <c r="H1900" i="2" s="1"/>
  <c r="J33" i="38"/>
  <c r="S50" i="39" s="1"/>
  <c r="X1871" i="2" s="1"/>
  <c r="G35" i="38"/>
  <c r="S24" i="39" s="1"/>
  <c r="X1845" i="2" s="1"/>
  <c r="T34" i="38"/>
  <c r="K79" i="39" s="1"/>
  <c r="K1900" i="2" s="1"/>
  <c r="AA35" i="38"/>
  <c r="R80" i="39" s="1"/>
  <c r="R1901" i="2" s="1"/>
  <c r="F28" i="38"/>
  <c r="G39" i="38"/>
  <c r="S28" i="39" s="1"/>
  <c r="X1849" i="2" s="1"/>
  <c r="R32" i="38"/>
  <c r="I77" i="39" s="1"/>
  <c r="I1898" i="2" s="1"/>
  <c r="S39" i="38"/>
  <c r="J84" i="39" s="1"/>
  <c r="J1905" i="2" s="1"/>
  <c r="Y35" i="38"/>
  <c r="P80" i="39" s="1"/>
  <c r="P1901" i="2" s="1"/>
  <c r="W30" i="38"/>
  <c r="N75" i="39" s="1"/>
  <c r="N1896" i="2" s="1"/>
  <c r="F33" i="38"/>
  <c r="Z37" i="38"/>
  <c r="Q82" i="39" s="1"/>
  <c r="Q1903" i="2" s="1"/>
  <c r="Z32" i="38"/>
  <c r="Q77" i="39" s="1"/>
  <c r="Q1898" i="2" s="1"/>
  <c r="J35" i="38"/>
  <c r="S52" i="39" s="1"/>
  <c r="X1873" i="2" s="1"/>
  <c r="V29" i="38"/>
  <c r="M74" i="39" s="1"/>
  <c r="M1895" i="2" s="1"/>
  <c r="T28" i="38"/>
  <c r="K73" i="39" s="1"/>
  <c r="K1894" i="2" s="1"/>
  <c r="P33" i="38"/>
  <c r="Z31" i="38"/>
  <c r="Q76" i="39" s="1"/>
  <c r="Q1897" i="2" s="1"/>
  <c r="F31" i="38"/>
  <c r="U29" i="38"/>
  <c r="L74" i="39" s="1"/>
  <c r="L1895" i="2" s="1"/>
  <c r="AA37" i="38"/>
  <c r="R82" i="39" s="1"/>
  <c r="R1903" i="2" s="1"/>
  <c r="W29" i="38"/>
  <c r="N74" i="39" s="1"/>
  <c r="N1895" i="2" s="1"/>
  <c r="V28" i="38"/>
  <c r="M73" i="39" s="1"/>
  <c r="M1894" i="2" s="1"/>
  <c r="Q35" i="38"/>
  <c r="H80" i="39" s="1"/>
  <c r="H1901" i="2" s="1"/>
  <c r="R31" i="38"/>
  <c r="I76" i="39" s="1"/>
  <c r="I1897" i="2" s="1"/>
  <c r="G28" i="38"/>
  <c r="S17" i="39" s="1"/>
  <c r="X1838" i="2" s="1"/>
  <c r="J30" i="38"/>
  <c r="S47" i="39" s="1"/>
  <c r="X1868" i="2" s="1"/>
  <c r="G33" i="38"/>
  <c r="S22" i="39" s="1"/>
  <c r="X1843" i="2" s="1"/>
  <c r="R29" i="38"/>
  <c r="I74" i="39" s="1"/>
  <c r="I1895" i="2" s="1"/>
  <c r="W39" i="38"/>
  <c r="N84" i="39" s="1"/>
  <c r="N1905" i="2" s="1"/>
  <c r="Z39" i="38"/>
  <c r="Q84" i="39" s="1"/>
  <c r="Q1905" i="2" s="1"/>
  <c r="W36" i="38"/>
  <c r="N81" i="39" s="1"/>
  <c r="N1902" i="2" s="1"/>
  <c r="X39" i="38"/>
  <c r="O84" i="39" s="1"/>
  <c r="O1905" i="2" s="1"/>
  <c r="Y30" i="38"/>
  <c r="P75" i="39" s="1"/>
  <c r="P1896" i="2" s="1"/>
  <c r="S32" i="38"/>
  <c r="J77" i="39" s="1"/>
  <c r="J1898" i="2" s="1"/>
  <c r="S37" i="38"/>
  <c r="J82" i="39" s="1"/>
  <c r="J1903" i="2" s="1"/>
  <c r="G31" i="38"/>
  <c r="S20" i="39" s="1"/>
  <c r="X1841" i="2" s="1"/>
  <c r="G34" i="38"/>
  <c r="S23" i="39" s="1"/>
  <c r="X1844" i="2" s="1"/>
  <c r="Z36" i="38"/>
  <c r="Q81" i="39" s="1"/>
  <c r="Q1902" i="2" s="1"/>
  <c r="G32" i="38"/>
  <c r="S21" i="39" s="1"/>
  <c r="X1842" i="2" s="1"/>
  <c r="V36" i="38"/>
  <c r="M81" i="39" s="1"/>
  <c r="M1902" i="2" s="1"/>
  <c r="S35" i="38"/>
  <c r="J80" i="39" s="1"/>
  <c r="J1901" i="2" s="1"/>
  <c r="U37" i="38"/>
  <c r="L82" i="39" s="1"/>
  <c r="L1903" i="2" s="1"/>
  <c r="AA39" i="38"/>
  <c r="R84" i="39" s="1"/>
  <c r="R1905" i="2" s="1"/>
  <c r="T37" i="38"/>
  <c r="K82" i="39" s="1"/>
  <c r="K1903" i="2" s="1"/>
  <c r="F30" i="38"/>
  <c r="J36" i="38"/>
  <c r="S53" i="39" s="1"/>
  <c r="X1874" i="2" s="1"/>
  <c r="S29" i="38"/>
  <c r="J74" i="39" s="1"/>
  <c r="J1895" i="2" s="1"/>
  <c r="T33" i="38"/>
  <c r="K78" i="39" s="1"/>
  <c r="K1899" i="2" s="1"/>
  <c r="P32" i="38"/>
  <c r="T35" i="38"/>
  <c r="K80" i="39" s="1"/>
  <c r="K1901" i="2" s="1"/>
  <c r="U34" i="38"/>
  <c r="L79" i="39" s="1"/>
  <c r="L1900" i="2" s="1"/>
  <c r="AA33" i="38"/>
  <c r="R78" i="39" s="1"/>
  <c r="R1899" i="2" s="1"/>
  <c r="Z35" i="38"/>
  <c r="Q80" i="39" s="1"/>
  <c r="Q1901" i="2" s="1"/>
  <c r="U28" i="38"/>
  <c r="L73" i="39" s="1"/>
  <c r="L1894" i="2" s="1"/>
  <c r="U31" i="38"/>
  <c r="L76" i="39" s="1"/>
  <c r="L1897" i="2" s="1"/>
  <c r="F29" i="38"/>
  <c r="G37" i="38"/>
  <c r="S26" i="39" s="1"/>
  <c r="X1847" i="2" s="1"/>
  <c r="T32" i="38"/>
  <c r="K77" i="39" s="1"/>
  <c r="K1898" i="2" s="1"/>
  <c r="G36" i="38"/>
  <c r="S25" i="39" s="1"/>
  <c r="X1846" i="2" s="1"/>
  <c r="S34" i="38"/>
  <c r="J79" i="39" s="1"/>
  <c r="J1900" i="2" s="1"/>
  <c r="R37" i="38"/>
  <c r="I82" i="39" s="1"/>
  <c r="I1903" i="2" s="1"/>
  <c r="R35" i="38"/>
  <c r="I80" i="39" s="1"/>
  <c r="I1901" i="2" s="1"/>
  <c r="S31" i="38"/>
  <c r="J76" i="39" s="1"/>
  <c r="J1897" i="2" s="1"/>
  <c r="Y37" i="38"/>
  <c r="P82" i="39" s="1"/>
  <c r="P1903" i="2" s="1"/>
  <c r="U36" i="38"/>
  <c r="L81" i="39" s="1"/>
  <c r="L1902" i="2" s="1"/>
  <c r="T36" i="38"/>
  <c r="K81" i="39" s="1"/>
  <c r="K1902" i="2" s="1"/>
  <c r="S28" i="38"/>
  <c r="J73" i="39" s="1"/>
  <c r="J1894" i="2" s="1"/>
  <c r="P29" i="38"/>
  <c r="P28" i="38"/>
  <c r="U39" i="38"/>
  <c r="L84" i="39" s="1"/>
  <c r="L1905" i="2" s="1"/>
  <c r="T30" i="38"/>
  <c r="K75" i="39" s="1"/>
  <c r="K1896" i="2" s="1"/>
  <c r="J34" i="38"/>
  <c r="S51" i="39" s="1"/>
  <c r="X1872" i="2" s="1"/>
  <c r="P34" i="38"/>
  <c r="W35" i="38"/>
  <c r="N80" i="39" s="1"/>
  <c r="N1901" i="2" s="1"/>
  <c r="J27" i="38"/>
  <c r="T31" i="38"/>
  <c r="K76" i="39" s="1"/>
  <c r="K1897" i="2" s="1"/>
  <c r="S33" i="38"/>
  <c r="J78" i="39" s="1"/>
  <c r="J1899" i="2" s="1"/>
  <c r="J32" i="38"/>
  <c r="S49" i="39" s="1"/>
  <c r="X1870" i="2" s="1"/>
  <c r="V30" i="38"/>
  <c r="M75" i="39" s="1"/>
  <c r="M1896" i="2" s="1"/>
  <c r="J37" i="38"/>
  <c r="S54" i="39" s="1"/>
  <c r="X1875" i="2" s="1"/>
  <c r="AA30" i="38"/>
  <c r="R75" i="39" s="1"/>
  <c r="R1896" i="2" s="1"/>
  <c r="V33" i="38"/>
  <c r="M78" i="39" s="1"/>
  <c r="M1899" i="2" s="1"/>
  <c r="Y39" i="38"/>
  <c r="P84" i="39" s="1"/>
  <c r="P1905" i="2" s="1"/>
  <c r="Q33" i="38"/>
  <c r="H78" i="39" s="1"/>
  <c r="H1899" i="2" s="1"/>
  <c r="Y33" i="38"/>
  <c r="P78" i="39" s="1"/>
  <c r="P1899" i="2" s="1"/>
  <c r="R33" i="38"/>
  <c r="I78" i="39" s="1"/>
  <c r="I1899" i="2" s="1"/>
  <c r="Y28" i="38"/>
  <c r="P73" i="39" s="1"/>
  <c r="P1894" i="2" s="1"/>
  <c r="Y31" i="38"/>
  <c r="P76" i="39" s="1"/>
  <c r="P1897" i="2" s="1"/>
  <c r="X32" i="38"/>
  <c r="O77" i="39" s="1"/>
  <c r="O1898" i="2" s="1"/>
  <c r="Q28" i="38"/>
  <c r="H73" i="39" s="1"/>
  <c r="H1894" i="2" s="1"/>
  <c r="W28" i="38"/>
  <c r="N73" i="39" s="1"/>
  <c r="N1894" i="2" s="1"/>
  <c r="Z33" i="38"/>
  <c r="Q78" i="39" s="1"/>
  <c r="Q1899" i="2" s="1"/>
  <c r="S44" i="39" l="1"/>
  <c r="X1865" i="2" s="1"/>
  <c r="J38" i="38"/>
  <c r="G79" i="39"/>
  <c r="G1900" i="2" s="1"/>
  <c r="AB34" i="38"/>
  <c r="S79" i="39" s="1"/>
  <c r="X1900" i="2" s="1"/>
  <c r="AB28" i="38"/>
  <c r="S73" i="39" s="1"/>
  <c r="X1894" i="2" s="1"/>
  <c r="G73" i="39"/>
  <c r="G1894" i="2" s="1"/>
  <c r="G74" i="39"/>
  <c r="G1895" i="2" s="1"/>
  <c r="AB29" i="38"/>
  <c r="S74" i="39" s="1"/>
  <c r="X1895" i="2" s="1"/>
  <c r="S14" i="39"/>
  <c r="X1835" i="2" s="1"/>
  <c r="H39" i="38"/>
  <c r="C83" i="26" s="1"/>
  <c r="S4" i="39"/>
  <c r="X1825" i="2" s="1"/>
  <c r="H29" i="38"/>
  <c r="S32" i="39" s="1"/>
  <c r="X1853" i="2" s="1"/>
  <c r="AB32" i="38"/>
  <c r="S77" i="39" s="1"/>
  <c r="X1898" i="2" s="1"/>
  <c r="G77" i="39"/>
  <c r="G1898" i="2" s="1"/>
  <c r="H30" i="38"/>
  <c r="S33" i="39" s="1"/>
  <c r="X1854" i="2" s="1"/>
  <c r="S5" i="39"/>
  <c r="X1826" i="2" s="1"/>
  <c r="S6" i="39"/>
  <c r="X1827" i="2" s="1"/>
  <c r="H31" i="38"/>
  <c r="S34" i="39" s="1"/>
  <c r="X1855" i="2" s="1"/>
  <c r="AB33" i="38"/>
  <c r="S78" i="39" s="1"/>
  <c r="X1899" i="2" s="1"/>
  <c r="G78" i="39"/>
  <c r="G1899" i="2" s="1"/>
  <c r="S8" i="39"/>
  <c r="X1829" i="2" s="1"/>
  <c r="H33" i="38"/>
  <c r="S36" i="39" s="1"/>
  <c r="X1857" i="2" s="1"/>
  <c r="S3" i="39"/>
  <c r="X1824" i="2" s="1"/>
  <c r="H28" i="38"/>
  <c r="S31" i="39" s="1"/>
  <c r="X1852" i="2" s="1"/>
  <c r="S7" i="39"/>
  <c r="X1828" i="2" s="1"/>
  <c r="H32" i="38"/>
  <c r="S35" i="39" s="1"/>
  <c r="X1856" i="2" s="1"/>
  <c r="AB37" i="38"/>
  <c r="S82" i="39" s="1"/>
  <c r="X1903" i="2" s="1"/>
  <c r="G82" i="39"/>
  <c r="G1903" i="2" s="1"/>
  <c r="S16" i="39"/>
  <c r="X1837" i="2" s="1"/>
  <c r="G38" i="38"/>
  <c r="AB30" i="38"/>
  <c r="S75" i="39" s="1"/>
  <c r="X1896" i="2" s="1"/>
  <c r="G75" i="39"/>
  <c r="G1896" i="2" s="1"/>
  <c r="S10" i="39"/>
  <c r="X1831" i="2" s="1"/>
  <c r="H35" i="38"/>
  <c r="S38" i="39" s="1"/>
  <c r="X1859" i="2" s="1"/>
  <c r="S11" i="39"/>
  <c r="X1832" i="2" s="1"/>
  <c r="H36" i="38"/>
  <c r="S39" i="39" s="1"/>
  <c r="X1860" i="2" s="1"/>
  <c r="G81" i="39"/>
  <c r="G1902" i="2" s="1"/>
  <c r="AB36" i="38"/>
  <c r="S81" i="39" s="1"/>
  <c r="X1902" i="2" s="1"/>
  <c r="G76" i="39"/>
  <c r="G1897" i="2" s="1"/>
  <c r="AB31" i="38"/>
  <c r="S76" i="39" s="1"/>
  <c r="X1897" i="2" s="1"/>
  <c r="G84" i="39"/>
  <c r="G1905" i="2" s="1"/>
  <c r="AB39" i="38"/>
  <c r="S84" i="39" s="1"/>
  <c r="X1905" i="2" s="1"/>
  <c r="P38" i="38"/>
  <c r="G72" i="39"/>
  <c r="G1893" i="2" s="1"/>
  <c r="G80" i="39"/>
  <c r="G1901" i="2" s="1"/>
  <c r="AB35" i="38"/>
  <c r="S80" i="39" s="1"/>
  <c r="X1901" i="2" s="1"/>
  <c r="S9" i="39"/>
  <c r="X1830" i="2" s="1"/>
  <c r="H34" i="38"/>
  <c r="S37" i="39" s="1"/>
  <c r="X1858" i="2" s="1"/>
  <c r="S12" i="39"/>
  <c r="X1833" i="2" s="1"/>
  <c r="H37" i="38"/>
  <c r="S40" i="39" s="1"/>
  <c r="X1861" i="2" s="1"/>
  <c r="M1476" i="3"/>
  <c r="T87" i="39"/>
  <c r="AF1908" i="2" s="1"/>
  <c r="T89" i="39"/>
  <c r="AF1910" i="2" s="1"/>
  <c r="T90" i="39"/>
  <c r="AF1911" i="2" s="1"/>
  <c r="T88" i="39"/>
  <c r="AF1909" i="2" s="1"/>
  <c r="V88" i="39"/>
  <c r="AH1909" i="2" s="1"/>
  <c r="V89" i="39"/>
  <c r="AH1910" i="2" s="1"/>
  <c r="V90" i="39"/>
  <c r="AH1911" i="2" s="1"/>
  <c r="U88" i="39"/>
  <c r="AG1909" i="2" s="1"/>
  <c r="V87" i="39"/>
  <c r="AH1908" i="2" s="1"/>
  <c r="V91" i="39"/>
  <c r="AH1912" i="2" s="1"/>
  <c r="U90" i="39"/>
  <c r="AG1911" i="2" s="1"/>
  <c r="T91" i="39"/>
  <c r="AF1912" i="2" s="1"/>
  <c r="U89" i="39"/>
  <c r="AG1910" i="2" s="1"/>
  <c r="U87" i="39"/>
  <c r="AG1908" i="2" s="1"/>
  <c r="U91" i="39"/>
  <c r="AG1912" i="2" s="1"/>
  <c r="G71" i="27" l="1"/>
  <c r="AE506" i="2" s="1"/>
  <c r="U86" i="39"/>
  <c r="AG1907" i="2" s="1"/>
  <c r="V86" i="39"/>
  <c r="AH1907" i="2" s="1"/>
  <c r="T86" i="39"/>
  <c r="AF1907" i="2" s="1"/>
  <c r="N1476" i="3"/>
  <c r="G83" i="39"/>
  <c r="G1904" i="2" s="1"/>
  <c r="P40" i="38"/>
  <c r="S27" i="39"/>
  <c r="X1848" i="2" s="1"/>
  <c r="G40" i="38"/>
  <c r="S29" i="39" s="1"/>
  <c r="X1850" i="2" s="1"/>
  <c r="S42" i="39"/>
  <c r="X1863" i="2" s="1"/>
  <c r="S55" i="39"/>
  <c r="X1876" i="2" s="1"/>
  <c r="J40" i="38"/>
  <c r="C90" i="26" s="1"/>
  <c r="C92" i="26" s="1"/>
  <c r="G78" i="27" l="1"/>
  <c r="AE513" i="2" s="1"/>
  <c r="S57" i="39"/>
  <c r="X1878" i="2" s="1"/>
  <c r="G85" i="39"/>
  <c r="G1906" i="2" s="1"/>
  <c r="AG1518" i="38"/>
  <c r="O1476" i="3"/>
  <c r="D55" i="40" l="1"/>
  <c r="G80" i="27"/>
  <c r="AE515" i="2" s="1"/>
  <c r="AH1518" i="38"/>
  <c r="AG1476" i="3" s="1"/>
  <c r="AF1476" i="3"/>
  <c r="C56" i="6"/>
  <c r="D56" i="6" s="1"/>
  <c r="C57" i="6"/>
  <c r="D57" i="6" s="1"/>
  <c r="P1476" i="3"/>
  <c r="Q82" i="32"/>
  <c r="P72" i="33" s="1"/>
  <c r="P1716" i="2" s="1"/>
  <c r="O54" i="32"/>
  <c r="N44" i="33" s="1"/>
  <c r="N1688" i="2" s="1"/>
  <c r="S82" i="32"/>
  <c r="R72" i="33" s="1"/>
  <c r="R1716" i="2" s="1"/>
  <c r="Q61" i="32"/>
  <c r="K54" i="32"/>
  <c r="J44" i="33" s="1"/>
  <c r="J1688" i="2" s="1"/>
  <c r="J68" i="32"/>
  <c r="I58" i="33" s="1"/>
  <c r="I1702" i="2" s="1"/>
  <c r="M75" i="32"/>
  <c r="L65" i="33" s="1"/>
  <c r="L1709" i="2" s="1"/>
  <c r="H82" i="32"/>
  <c r="S68" i="32"/>
  <c r="R58" i="33" s="1"/>
  <c r="R1702" i="2" s="1"/>
  <c r="L75" i="32"/>
  <c r="K65" i="33" s="1"/>
  <c r="K1709" i="2" s="1"/>
  <c r="M68" i="32"/>
  <c r="L58" i="33" s="1"/>
  <c r="L1702" i="2" s="1"/>
  <c r="O68" i="32"/>
  <c r="N58" i="33" s="1"/>
  <c r="N1702" i="2" s="1"/>
  <c r="R75" i="32"/>
  <c r="Q65" i="33" s="1"/>
  <c r="Q1709" i="2" s="1"/>
  <c r="R61" i="32"/>
  <c r="R68" i="32"/>
  <c r="Q58" i="33" s="1"/>
  <c r="Q1702" i="2" s="1"/>
  <c r="R82" i="32"/>
  <c r="Q72" i="33" s="1"/>
  <c r="Q1716" i="2" s="1"/>
  <c r="J54" i="32"/>
  <c r="I44" i="33" s="1"/>
  <c r="I1688" i="2" s="1"/>
  <c r="N54" i="32"/>
  <c r="M44" i="33" s="1"/>
  <c r="M1688" i="2" s="1"/>
  <c r="N61" i="32"/>
  <c r="H68" i="32"/>
  <c r="G58" i="33" s="1"/>
  <c r="G1702" i="2" s="1"/>
  <c r="O61" i="32"/>
  <c r="P61" i="32"/>
  <c r="S61" i="32"/>
  <c r="R54" i="32"/>
  <c r="Q44" i="33" s="1"/>
  <c r="Q1688" i="2" s="1"/>
  <c r="Q75" i="32"/>
  <c r="P65" i="33" s="1"/>
  <c r="P1709" i="2" s="1"/>
  <c r="P75" i="32"/>
  <c r="O65" i="33" s="1"/>
  <c r="O1709" i="2" s="1"/>
  <c r="P68" i="32"/>
  <c r="O58" i="33" s="1"/>
  <c r="O1702" i="2" s="1"/>
  <c r="M61" i="32"/>
  <c r="H54" i="32"/>
  <c r="G44" i="33" s="1"/>
  <c r="G1688" i="2" s="1"/>
  <c r="I82" i="32"/>
  <c r="H72" i="33" s="1"/>
  <c r="H1716" i="2" s="1"/>
  <c r="S75" i="32"/>
  <c r="R65" i="33" s="1"/>
  <c r="R1709" i="2" s="1"/>
  <c r="I68" i="32"/>
  <c r="H58" i="33" s="1"/>
  <c r="H1702" i="2" s="1"/>
  <c r="N68" i="32"/>
  <c r="M58" i="33" s="1"/>
  <c r="M1702" i="2" s="1"/>
  <c r="I61" i="32"/>
  <c r="Q54" i="32"/>
  <c r="P44" i="33" s="1"/>
  <c r="P1688" i="2" s="1"/>
  <c r="N75" i="32"/>
  <c r="M65" i="33" s="1"/>
  <c r="M1709" i="2" s="1"/>
  <c r="K75" i="32"/>
  <c r="J65" i="33" s="1"/>
  <c r="J1709" i="2" s="1"/>
  <c r="J61" i="32"/>
  <c r="J82" i="32"/>
  <c r="I72" i="33" s="1"/>
  <c r="I1716" i="2" s="1"/>
  <c r="I54" i="32"/>
  <c r="H44" i="33" s="1"/>
  <c r="H1688" i="2" s="1"/>
  <c r="K68" i="32"/>
  <c r="J58" i="33" s="1"/>
  <c r="J1702" i="2" s="1"/>
  <c r="L82" i="32"/>
  <c r="K72" i="33" s="1"/>
  <c r="K1716" i="2" s="1"/>
  <c r="O75" i="32"/>
  <c r="N65" i="33" s="1"/>
  <c r="N1709" i="2" s="1"/>
  <c r="Q68" i="32"/>
  <c r="P58" i="33" s="1"/>
  <c r="P1702" i="2" s="1"/>
  <c r="J75" i="32"/>
  <c r="I65" i="33" s="1"/>
  <c r="I1709" i="2" s="1"/>
  <c r="L68" i="32"/>
  <c r="K58" i="33" s="1"/>
  <c r="K1702" i="2" s="1"/>
  <c r="O82" i="32"/>
  <c r="N72" i="33" s="1"/>
  <c r="N1716" i="2" s="1"/>
  <c r="L61" i="32"/>
  <c r="L54" i="32"/>
  <c r="K44" i="33" s="1"/>
  <c r="K1688" i="2" s="1"/>
  <c r="P54" i="32"/>
  <c r="O44" i="33" s="1"/>
  <c r="O1688" i="2" s="1"/>
  <c r="S54" i="32"/>
  <c r="R44" i="33" s="1"/>
  <c r="R1688" i="2" s="1"/>
  <c r="H75" i="32"/>
  <c r="G65" i="33" s="1"/>
  <c r="G1709" i="2" s="1"/>
  <c r="N82" i="32"/>
  <c r="M72" i="33" s="1"/>
  <c r="M1716" i="2" s="1"/>
  <c r="M54" i="32"/>
  <c r="L44" i="33" s="1"/>
  <c r="L1688" i="2" s="1"/>
  <c r="K82" i="32"/>
  <c r="J72" i="33" s="1"/>
  <c r="J1716" i="2" s="1"/>
  <c r="K61" i="32"/>
  <c r="I75" i="32"/>
  <c r="H65" i="33" s="1"/>
  <c r="H1709" i="2" s="1"/>
  <c r="M82" i="32"/>
  <c r="L72" i="33" s="1"/>
  <c r="L1716" i="2" s="1"/>
  <c r="H61" i="32"/>
  <c r="P82" i="32"/>
  <c r="O72" i="33" s="1"/>
  <c r="O1716" i="2" s="1"/>
  <c r="L51" i="33" l="1"/>
  <c r="L1695" i="2" s="1"/>
  <c r="I51" i="33"/>
  <c r="I1695" i="2" s="1"/>
  <c r="O51" i="33"/>
  <c r="O1695" i="2" s="1"/>
  <c r="Q51" i="33"/>
  <c r="Q1695" i="2" s="1"/>
  <c r="N51" i="33"/>
  <c r="N1695" i="2" s="1"/>
  <c r="G51" i="33"/>
  <c r="G1695" i="2" s="1"/>
  <c r="M51" i="33"/>
  <c r="M1695" i="2" s="1"/>
  <c r="H51" i="33"/>
  <c r="H1695" i="2" s="1"/>
  <c r="P51" i="33"/>
  <c r="P1695" i="2" s="1"/>
  <c r="J51" i="33"/>
  <c r="J1695" i="2" s="1"/>
  <c r="K51" i="33"/>
  <c r="K1695" i="2" s="1"/>
  <c r="G72" i="33"/>
  <c r="G1716" i="2" s="1"/>
  <c r="R51" i="33"/>
  <c r="R1695" i="2" s="1"/>
  <c r="D57" i="40"/>
  <c r="G45" i="41" s="1"/>
  <c r="S2022" i="2" s="1"/>
  <c r="D56" i="40"/>
  <c r="G44" i="41" s="1"/>
  <c r="S2021" i="2" s="1"/>
  <c r="M56" i="32"/>
  <c r="L46" i="33" s="1"/>
  <c r="L1690" i="2" s="1"/>
  <c r="S56" i="32"/>
  <c r="R46" i="33" s="1"/>
  <c r="R1690" i="2" s="1"/>
  <c r="P56" i="32"/>
  <c r="O46" i="33" s="1"/>
  <c r="O1690" i="2" s="1"/>
  <c r="L56" i="32"/>
  <c r="K46" i="33" s="1"/>
  <c r="K1690" i="2" s="1"/>
  <c r="I56" i="32"/>
  <c r="H46" i="33" s="1"/>
  <c r="H1690" i="2" s="1"/>
  <c r="Q56" i="32"/>
  <c r="P46" i="33" s="1"/>
  <c r="P1690" i="2" s="1"/>
  <c r="H56" i="32"/>
  <c r="R56" i="32"/>
  <c r="Q46" i="33" s="1"/>
  <c r="Q1690" i="2" s="1"/>
  <c r="N56" i="32"/>
  <c r="M46" i="33" s="1"/>
  <c r="M1690" i="2" s="1"/>
  <c r="J56" i="32"/>
  <c r="I46" i="33" s="1"/>
  <c r="I1690" i="2" s="1"/>
  <c r="K56" i="32"/>
  <c r="J46" i="33" s="1"/>
  <c r="J1690" i="2" s="1"/>
  <c r="O56" i="32"/>
  <c r="N46" i="33" s="1"/>
  <c r="N1690" i="2" s="1"/>
  <c r="E56" i="32"/>
  <c r="T46" i="33" s="1"/>
  <c r="Y1690" i="2" s="1"/>
  <c r="Q1476" i="3"/>
  <c r="G46" i="33" l="1"/>
  <c r="G1690" i="2" s="1"/>
  <c r="O22" i="32"/>
  <c r="N12" i="33" s="1"/>
  <c r="N1656" i="2" s="1"/>
  <c r="K22" i="32"/>
  <c r="J12" i="33" s="1"/>
  <c r="J1656" i="2" s="1"/>
  <c r="J22" i="32"/>
  <c r="I12" i="33" s="1"/>
  <c r="I1656" i="2" s="1"/>
  <c r="N22" i="32"/>
  <c r="M12" i="33" s="1"/>
  <c r="M1656" i="2" s="1"/>
  <c r="R22" i="32"/>
  <c r="Q12" i="33" s="1"/>
  <c r="Q1656" i="2" s="1"/>
  <c r="Q22" i="32"/>
  <c r="P12" i="33" s="1"/>
  <c r="P1656" i="2" s="1"/>
  <c r="I22" i="32"/>
  <c r="H12" i="33" s="1"/>
  <c r="H1656" i="2" s="1"/>
  <c r="L22" i="32"/>
  <c r="K12" i="33" s="1"/>
  <c r="K1656" i="2" s="1"/>
  <c r="P22" i="32"/>
  <c r="O12" i="33" s="1"/>
  <c r="O1656" i="2" s="1"/>
  <c r="S22" i="32"/>
  <c r="R12" i="33" s="1"/>
  <c r="R1656" i="2" s="1"/>
  <c r="M22" i="32"/>
  <c r="L12" i="33" s="1"/>
  <c r="L1656" i="2" s="1"/>
  <c r="E22" i="32"/>
  <c r="T12" i="33" s="1"/>
  <c r="Y1656" i="2" s="1"/>
  <c r="H22" i="32"/>
  <c r="G12" i="33" s="1"/>
  <c r="G1656" i="2" s="1"/>
  <c r="Q27" i="38"/>
  <c r="R1476" i="3"/>
  <c r="D56" i="32"/>
  <c r="K44" i="27" l="1"/>
  <c r="AK479" i="2" s="1"/>
  <c r="I44" i="27"/>
  <c r="AJ479" i="2" s="1"/>
  <c r="D22" i="32"/>
  <c r="R27" i="38"/>
  <c r="H72" i="39"/>
  <c r="H1893" i="2" s="1"/>
  <c r="Q38" i="38"/>
  <c r="H63" i="32"/>
  <c r="G53" i="33" s="1"/>
  <c r="G1697" i="2" s="1"/>
  <c r="S1476" i="3"/>
  <c r="H20" i="32" l="1"/>
  <c r="G10" i="33" s="1"/>
  <c r="G1654" i="2" s="1"/>
  <c r="S27" i="38"/>
  <c r="H83" i="39"/>
  <c r="H1904" i="2" s="1"/>
  <c r="Q40" i="38"/>
  <c r="I72" i="39"/>
  <c r="I1893" i="2" s="1"/>
  <c r="R38" i="38"/>
  <c r="T1476" i="3"/>
  <c r="I63" i="32"/>
  <c r="H53" i="33" l="1"/>
  <c r="H1697" i="2" s="1"/>
  <c r="I20" i="32"/>
  <c r="H10" i="33" s="1"/>
  <c r="H1654" i="2" s="1"/>
  <c r="J72" i="39"/>
  <c r="J1893" i="2" s="1"/>
  <c r="S38" i="38"/>
  <c r="R40" i="38"/>
  <c r="I85" i="39" s="1"/>
  <c r="I1906" i="2" s="1"/>
  <c r="I83" i="39"/>
  <c r="I1904" i="2" s="1"/>
  <c r="H85" i="39"/>
  <c r="H1906" i="2" s="1"/>
  <c r="T27" i="38"/>
  <c r="J63" i="32"/>
  <c r="U1476" i="3"/>
  <c r="I53" i="33" l="1"/>
  <c r="I1697" i="2" s="1"/>
  <c r="J20" i="32"/>
  <c r="I10" i="33" s="1"/>
  <c r="I1654" i="2" s="1"/>
  <c r="T38" i="38"/>
  <c r="K72" i="39"/>
  <c r="K1893" i="2" s="1"/>
  <c r="U27" i="38"/>
  <c r="J83" i="39"/>
  <c r="J1904" i="2" s="1"/>
  <c r="S40" i="38"/>
  <c r="V1476" i="3"/>
  <c r="K63" i="32"/>
  <c r="J53" i="33" l="1"/>
  <c r="J1697" i="2" s="1"/>
  <c r="K20" i="32"/>
  <c r="J10" i="33" s="1"/>
  <c r="J1654" i="2" s="1"/>
  <c r="U38" i="38"/>
  <c r="L72" i="39"/>
  <c r="L1893" i="2" s="1"/>
  <c r="J85" i="39"/>
  <c r="J1906" i="2" s="1"/>
  <c r="V27" i="38"/>
  <c r="K83" i="39"/>
  <c r="K1904" i="2" s="1"/>
  <c r="T40" i="38"/>
  <c r="K85" i="39" s="1"/>
  <c r="K1906" i="2" s="1"/>
  <c r="L63" i="32"/>
  <c r="W1476" i="3"/>
  <c r="K53" i="33" l="1"/>
  <c r="K1697" i="2" s="1"/>
  <c r="L20" i="32"/>
  <c r="K10" i="33" s="1"/>
  <c r="K1654" i="2" s="1"/>
  <c r="M72" i="39"/>
  <c r="M1893" i="2" s="1"/>
  <c r="V38" i="38"/>
  <c r="W27" i="38"/>
  <c r="L83" i="39"/>
  <c r="L1904" i="2" s="1"/>
  <c r="U40" i="38"/>
  <c r="L85" i="39" s="1"/>
  <c r="L1906" i="2" s="1"/>
  <c r="X1476" i="3"/>
  <c r="M63" i="32"/>
  <c r="L53" i="33" l="1"/>
  <c r="L1697" i="2" s="1"/>
  <c r="M20" i="32"/>
  <c r="L10" i="33" s="1"/>
  <c r="L1654" i="2" s="1"/>
  <c r="W38" i="38"/>
  <c r="N72" i="39"/>
  <c r="N1893" i="2" s="1"/>
  <c r="X27" i="38"/>
  <c r="M83" i="39"/>
  <c r="M1904" i="2" s="1"/>
  <c r="V40" i="38"/>
  <c r="M85" i="39" s="1"/>
  <c r="M1906" i="2" s="1"/>
  <c r="N63" i="32"/>
  <c r="Y1476" i="3"/>
  <c r="M53" i="33" l="1"/>
  <c r="M1697" i="2" s="1"/>
  <c r="N20" i="32"/>
  <c r="M10" i="33" s="1"/>
  <c r="M1654" i="2" s="1"/>
  <c r="Y27" i="38"/>
  <c r="N83" i="39"/>
  <c r="N1904" i="2" s="1"/>
  <c r="W40" i="38"/>
  <c r="O72" i="39"/>
  <c r="O1893" i="2" s="1"/>
  <c r="X38" i="38"/>
  <c r="Z1476" i="3"/>
  <c r="O63" i="32"/>
  <c r="N53" i="33" l="1"/>
  <c r="N1697" i="2" s="1"/>
  <c r="O20" i="32"/>
  <c r="N10" i="33" s="1"/>
  <c r="N1654" i="2" s="1"/>
  <c r="X40" i="38"/>
  <c r="O85" i="39" s="1"/>
  <c r="O1906" i="2" s="1"/>
  <c r="O83" i="39"/>
  <c r="O1904" i="2" s="1"/>
  <c r="N85" i="39"/>
  <c r="N1906" i="2" s="1"/>
  <c r="Z27" i="38"/>
  <c r="Y38" i="38"/>
  <c r="P72" i="39"/>
  <c r="P1893" i="2" s="1"/>
  <c r="P63" i="32"/>
  <c r="AA1476" i="3"/>
  <c r="O53" i="33" l="1"/>
  <c r="O1697" i="2" s="1"/>
  <c r="P20" i="32"/>
  <c r="O10" i="33" s="1"/>
  <c r="O1654" i="2" s="1"/>
  <c r="Z38" i="38"/>
  <c r="Q72" i="39"/>
  <c r="Q1893" i="2" s="1"/>
  <c r="P83" i="39"/>
  <c r="P1904" i="2" s="1"/>
  <c r="Y40" i="38"/>
  <c r="P85" i="39" s="1"/>
  <c r="P1906" i="2" s="1"/>
  <c r="AA27" i="38"/>
  <c r="AB1476" i="3"/>
  <c r="AD1518" i="38"/>
  <c r="Q63" i="32"/>
  <c r="P53" i="33" l="1"/>
  <c r="P1697" i="2" s="1"/>
  <c r="Q20" i="32"/>
  <c r="P10" i="33" s="1"/>
  <c r="P1654" i="2" s="1"/>
  <c r="R72" i="39"/>
  <c r="R1893" i="2" s="1"/>
  <c r="AA38" i="38"/>
  <c r="AB27" i="38"/>
  <c r="S72" i="39" s="1"/>
  <c r="X1893" i="2" s="1"/>
  <c r="Z40" i="38"/>
  <c r="Q85" i="39" s="1"/>
  <c r="Q1906" i="2" s="1"/>
  <c r="Q83" i="39"/>
  <c r="Q1904" i="2" s="1"/>
  <c r="AC1476" i="3"/>
  <c r="H1518" i="38"/>
  <c r="AE1518" i="38" s="1"/>
  <c r="R63" i="32"/>
  <c r="Q53" i="33" l="1"/>
  <c r="Q1697" i="2" s="1"/>
  <c r="R20" i="32"/>
  <c r="Q10" i="33" s="1"/>
  <c r="Q1654" i="2" s="1"/>
  <c r="AA40" i="38"/>
  <c r="R83" i="39"/>
  <c r="R1904" i="2" s="1"/>
  <c r="AB38" i="38"/>
  <c r="S83" i="39" s="1"/>
  <c r="X1904" i="2" s="1"/>
  <c r="F27" i="38"/>
  <c r="AI1518" i="38"/>
  <c r="AN1518" i="38" s="1"/>
  <c r="H1476" i="3"/>
  <c r="H27" i="38" l="1"/>
  <c r="S30" i="39" s="1"/>
  <c r="X1851" i="2" s="1"/>
  <c r="F38" i="38"/>
  <c r="S2" i="39"/>
  <c r="X1823" i="2" s="1"/>
  <c r="R85" i="39"/>
  <c r="R1906" i="2" s="1"/>
  <c r="AB40" i="38"/>
  <c r="S85" i="39" s="1"/>
  <c r="X1906" i="2" s="1"/>
  <c r="AH1476" i="3"/>
  <c r="C58" i="6"/>
  <c r="D58" i="6" s="1"/>
  <c r="S63" i="32"/>
  <c r="C54" i="6"/>
  <c r="D54" i="6" s="1"/>
  <c r="AD1476" i="3"/>
  <c r="E63" i="32"/>
  <c r="T53" i="33" s="1"/>
  <c r="Y1697" i="2" s="1"/>
  <c r="R53" i="33" l="1"/>
  <c r="R1697" i="2" s="1"/>
  <c r="E20" i="32"/>
  <c r="T10" i="33" s="1"/>
  <c r="Y1654" i="2" s="1"/>
  <c r="S20" i="32"/>
  <c r="R10" i="33" s="1"/>
  <c r="R1654" i="2" s="1"/>
  <c r="H38" i="38"/>
  <c r="S41" i="39" s="1"/>
  <c r="X1862" i="2" s="1"/>
  <c r="S13" i="39"/>
  <c r="X1834" i="2" s="1"/>
  <c r="F40" i="38"/>
  <c r="D63" i="32"/>
  <c r="D25" i="6"/>
  <c r="D20" i="32" l="1"/>
  <c r="S15" i="39"/>
  <c r="X1836" i="2" s="1"/>
  <c r="H40" i="38"/>
  <c r="S43" i="39" s="1"/>
  <c r="X1864" i="2" s="1"/>
  <c r="I45" i="27" l="1"/>
  <c r="AJ480" i="2" s="1"/>
  <c r="K45" i="27"/>
  <c r="AK480" i="2" s="1"/>
  <c r="H70" i="32" l="1"/>
  <c r="G60" i="33" s="1"/>
  <c r="G1704" i="2" s="1"/>
  <c r="H84" i="32"/>
  <c r="G74" i="33" s="1"/>
  <c r="G1718" i="2" s="1"/>
  <c r="H77" i="32"/>
  <c r="H19" i="32" l="1"/>
  <c r="G9" i="33" s="1"/>
  <c r="G1653" i="2" s="1"/>
  <c r="G67" i="33"/>
  <c r="G1711" i="2" s="1"/>
  <c r="H26" i="32"/>
  <c r="G16" i="33" s="1"/>
  <c r="G1660" i="2" s="1"/>
  <c r="H23" i="32"/>
  <c r="G13" i="33" s="1"/>
  <c r="G1657" i="2" s="1"/>
  <c r="I70" i="32"/>
  <c r="H60" i="33" s="1"/>
  <c r="H1704" i="2" s="1"/>
  <c r="I77" i="32"/>
  <c r="H67" i="33" s="1"/>
  <c r="H1711" i="2" s="1"/>
  <c r="I84" i="32"/>
  <c r="H74" i="33" s="1"/>
  <c r="H1718" i="2" s="1"/>
  <c r="I26" i="32" l="1"/>
  <c r="H16" i="33" s="1"/>
  <c r="H1660" i="2" s="1"/>
  <c r="I19" i="32"/>
  <c r="H9" i="33" s="1"/>
  <c r="H1653" i="2" s="1"/>
  <c r="I23" i="32"/>
  <c r="H13" i="33" s="1"/>
  <c r="H1657" i="2" s="1"/>
  <c r="J77" i="32"/>
  <c r="I67" i="33" s="1"/>
  <c r="I1711" i="2" s="1"/>
  <c r="J84" i="32"/>
  <c r="I74" i="33" s="1"/>
  <c r="I1718" i="2" s="1"/>
  <c r="J70" i="32"/>
  <c r="I60" i="33" s="1"/>
  <c r="I1704" i="2" s="1"/>
  <c r="J23" i="32" l="1"/>
  <c r="I13" i="33" s="1"/>
  <c r="I1657" i="2" s="1"/>
  <c r="J26" i="32"/>
  <c r="I16" i="33" s="1"/>
  <c r="I1660" i="2" s="1"/>
  <c r="J19" i="32"/>
  <c r="I9" i="33" s="1"/>
  <c r="I1653" i="2" s="1"/>
  <c r="K77" i="32"/>
  <c r="J67" i="33" s="1"/>
  <c r="J1711" i="2" s="1"/>
  <c r="K70" i="32"/>
  <c r="J60" i="33" s="1"/>
  <c r="J1704" i="2" s="1"/>
  <c r="H37" i="32"/>
  <c r="G27" i="33" s="1"/>
  <c r="G1671" i="2" s="1"/>
  <c r="K84" i="32"/>
  <c r="J74" i="33" s="1"/>
  <c r="J1718" i="2" s="1"/>
  <c r="K26" i="32" l="1"/>
  <c r="J16" i="33" s="1"/>
  <c r="J1660" i="2" s="1"/>
  <c r="K23" i="32"/>
  <c r="J13" i="33" s="1"/>
  <c r="J1657" i="2" s="1"/>
  <c r="K19" i="32"/>
  <c r="J9" i="33" s="1"/>
  <c r="J1653" i="2" s="1"/>
  <c r="L70" i="32"/>
  <c r="K60" i="33" s="1"/>
  <c r="K1704" i="2" s="1"/>
  <c r="L84" i="32"/>
  <c r="K74" i="33" s="1"/>
  <c r="K1718" i="2" s="1"/>
  <c r="H38" i="32"/>
  <c r="G28" i="33" s="1"/>
  <c r="G1672" i="2" s="1"/>
  <c r="L77" i="32"/>
  <c r="K67" i="33" s="1"/>
  <c r="K1711" i="2" s="1"/>
  <c r="I37" i="32"/>
  <c r="H27" i="33" s="1"/>
  <c r="H1671" i="2" s="1"/>
  <c r="L19" i="32" l="1"/>
  <c r="K9" i="33" s="1"/>
  <c r="K1653" i="2" s="1"/>
  <c r="L26" i="32"/>
  <c r="K16" i="33" s="1"/>
  <c r="K1660" i="2" s="1"/>
  <c r="L23" i="32"/>
  <c r="K13" i="33" s="1"/>
  <c r="K1657" i="2" s="1"/>
  <c r="I38" i="32"/>
  <c r="H28" i="33" s="1"/>
  <c r="H1672" i="2" s="1"/>
  <c r="M77" i="32"/>
  <c r="L67" i="33" s="1"/>
  <c r="L1711" i="2" s="1"/>
  <c r="M70" i="32"/>
  <c r="L60" i="33" s="1"/>
  <c r="L1704" i="2" s="1"/>
  <c r="M84" i="32"/>
  <c r="L74" i="33" s="1"/>
  <c r="L1718" i="2" s="1"/>
  <c r="J37" i="32"/>
  <c r="I27" i="33" s="1"/>
  <c r="I1671" i="2" s="1"/>
  <c r="M26" i="32" l="1"/>
  <c r="L16" i="33" s="1"/>
  <c r="L1660" i="2" s="1"/>
  <c r="M23" i="32"/>
  <c r="L13" i="33" s="1"/>
  <c r="L1657" i="2" s="1"/>
  <c r="M19" i="32"/>
  <c r="L9" i="33" s="1"/>
  <c r="L1653" i="2" s="1"/>
  <c r="N70" i="32"/>
  <c r="M60" i="33" s="1"/>
  <c r="M1704" i="2" s="1"/>
  <c r="K37" i="32"/>
  <c r="J27" i="33" s="1"/>
  <c r="J1671" i="2" s="1"/>
  <c r="J38" i="32"/>
  <c r="I28" i="33" s="1"/>
  <c r="I1672" i="2" s="1"/>
  <c r="N84" i="32"/>
  <c r="M74" i="33" s="1"/>
  <c r="M1718" i="2" s="1"/>
  <c r="N77" i="32"/>
  <c r="M67" i="33" s="1"/>
  <c r="M1711" i="2" s="1"/>
  <c r="N19" i="32" l="1"/>
  <c r="M9" i="33" s="1"/>
  <c r="M1653" i="2" s="1"/>
  <c r="N26" i="32"/>
  <c r="M16" i="33" s="1"/>
  <c r="M1660" i="2" s="1"/>
  <c r="N23" i="32"/>
  <c r="M13" i="33" s="1"/>
  <c r="M1657" i="2" s="1"/>
  <c r="K38" i="32"/>
  <c r="J28" i="33" s="1"/>
  <c r="J1672" i="2" s="1"/>
  <c r="O70" i="32"/>
  <c r="N60" i="33" s="1"/>
  <c r="N1704" i="2" s="1"/>
  <c r="O77" i="32"/>
  <c r="N67" i="33" s="1"/>
  <c r="N1711" i="2" s="1"/>
  <c r="O84" i="32"/>
  <c r="N74" i="33" s="1"/>
  <c r="N1718" i="2" s="1"/>
  <c r="L37" i="32"/>
  <c r="K27" i="33" s="1"/>
  <c r="K1671" i="2" s="1"/>
  <c r="O26" i="32" l="1"/>
  <c r="N16" i="33" s="1"/>
  <c r="N1660" i="2" s="1"/>
  <c r="O19" i="32"/>
  <c r="N9" i="33" s="1"/>
  <c r="N1653" i="2" s="1"/>
  <c r="O23" i="32"/>
  <c r="N13" i="33" s="1"/>
  <c r="N1657" i="2" s="1"/>
  <c r="P70" i="32"/>
  <c r="O60" i="33" s="1"/>
  <c r="O1704" i="2" s="1"/>
  <c r="P77" i="32"/>
  <c r="O67" i="33" s="1"/>
  <c r="O1711" i="2" s="1"/>
  <c r="L38" i="32"/>
  <c r="K28" i="33" s="1"/>
  <c r="K1672" i="2" s="1"/>
  <c r="P84" i="32"/>
  <c r="O74" i="33" s="1"/>
  <c r="O1718" i="2" s="1"/>
  <c r="M37" i="32"/>
  <c r="L27" i="33" s="1"/>
  <c r="L1671" i="2" s="1"/>
  <c r="P26" i="32" l="1"/>
  <c r="O16" i="33" s="1"/>
  <c r="O1660" i="2" s="1"/>
  <c r="P19" i="32"/>
  <c r="O9" i="33" s="1"/>
  <c r="O1653" i="2" s="1"/>
  <c r="P23" i="32"/>
  <c r="O13" i="33" s="1"/>
  <c r="O1657" i="2" s="1"/>
  <c r="Q70" i="32"/>
  <c r="P60" i="33" s="1"/>
  <c r="P1704" i="2" s="1"/>
  <c r="N37" i="32"/>
  <c r="M27" i="33" s="1"/>
  <c r="M1671" i="2" s="1"/>
  <c r="Q77" i="32"/>
  <c r="P67" i="33" s="1"/>
  <c r="P1711" i="2" s="1"/>
  <c r="M38" i="32"/>
  <c r="L28" i="33" s="1"/>
  <c r="L1672" i="2" s="1"/>
  <c r="Q84" i="32"/>
  <c r="P74" i="33" s="1"/>
  <c r="P1718" i="2" s="1"/>
  <c r="Q26" i="32" l="1"/>
  <c r="P16" i="33" s="1"/>
  <c r="P1660" i="2" s="1"/>
  <c r="Q19" i="32"/>
  <c r="P9" i="33" s="1"/>
  <c r="P1653" i="2" s="1"/>
  <c r="Q23" i="32"/>
  <c r="P13" i="33" s="1"/>
  <c r="P1657" i="2" s="1"/>
  <c r="R77" i="32"/>
  <c r="Q67" i="33" s="1"/>
  <c r="Q1711" i="2" s="1"/>
  <c r="N38" i="32"/>
  <c r="M28" i="33" s="1"/>
  <c r="M1672" i="2" s="1"/>
  <c r="R84" i="32"/>
  <c r="Q74" i="33" s="1"/>
  <c r="Q1718" i="2" s="1"/>
  <c r="O37" i="32"/>
  <c r="N27" i="33" s="1"/>
  <c r="N1671" i="2" s="1"/>
  <c r="R70" i="32"/>
  <c r="Q60" i="33" s="1"/>
  <c r="Q1704" i="2" s="1"/>
  <c r="R23" i="32" l="1"/>
  <c r="Q13" i="33" s="1"/>
  <c r="Q1657" i="2" s="1"/>
  <c r="R26" i="32"/>
  <c r="Q16" i="33" s="1"/>
  <c r="Q1660" i="2" s="1"/>
  <c r="R19" i="32"/>
  <c r="Q9" i="33" s="1"/>
  <c r="Q1653" i="2" s="1"/>
  <c r="S77" i="32"/>
  <c r="R67" i="33" s="1"/>
  <c r="R1711" i="2" s="1"/>
  <c r="S84" i="32"/>
  <c r="R74" i="33" s="1"/>
  <c r="R1718" i="2" s="1"/>
  <c r="S70" i="32"/>
  <c r="R60" i="33" s="1"/>
  <c r="R1704" i="2" s="1"/>
  <c r="P37" i="32"/>
  <c r="O27" i="33" s="1"/>
  <c r="O1671" i="2" s="1"/>
  <c r="O38" i="32"/>
  <c r="N28" i="33" s="1"/>
  <c r="N1672" i="2" s="1"/>
  <c r="S23" i="32" l="1"/>
  <c r="R13" i="33" s="1"/>
  <c r="R1657" i="2" s="1"/>
  <c r="S26" i="32"/>
  <c r="R16" i="33" s="1"/>
  <c r="R1660" i="2" s="1"/>
  <c r="S19" i="32"/>
  <c r="C33" i="6"/>
  <c r="D33" i="6" s="1"/>
  <c r="C34" i="6"/>
  <c r="D34" i="6" s="1"/>
  <c r="D35" i="6"/>
  <c r="C45" i="6"/>
  <c r="D70" i="32"/>
  <c r="C46" i="6"/>
  <c r="D84" i="32"/>
  <c r="E77" i="32"/>
  <c r="T67" i="33" s="1"/>
  <c r="Y1711" i="2" s="1"/>
  <c r="Q37" i="32"/>
  <c r="P27" i="33" s="1"/>
  <c r="P1671" i="2" s="1"/>
  <c r="P38" i="32"/>
  <c r="O28" i="33" s="1"/>
  <c r="O1672" i="2" s="1"/>
  <c r="E70" i="32"/>
  <c r="T60" i="33" s="1"/>
  <c r="Y1704" i="2" s="1"/>
  <c r="C47" i="6"/>
  <c r="D77" i="32"/>
  <c r="E84" i="32"/>
  <c r="T74" i="33" s="1"/>
  <c r="Y1718" i="2" s="1"/>
  <c r="D19" i="32" l="1"/>
  <c r="R9" i="33"/>
  <c r="R1653" i="2" s="1"/>
  <c r="E26" i="32"/>
  <c r="T16" i="33" s="1"/>
  <c r="Y1660" i="2" s="1"/>
  <c r="E23" i="32"/>
  <c r="T13" i="33" s="1"/>
  <c r="Y1657" i="2" s="1"/>
  <c r="E19" i="32"/>
  <c r="T9" i="33" s="1"/>
  <c r="Y1653" i="2" s="1"/>
  <c r="D26" i="32"/>
  <c r="D23" i="32"/>
  <c r="R37" i="32"/>
  <c r="Q27" i="33" s="1"/>
  <c r="Q1671" i="2" s="1"/>
  <c r="Q38" i="32"/>
  <c r="P28" i="33" s="1"/>
  <c r="P1672" i="2" s="1"/>
  <c r="D37" i="32" l="1"/>
  <c r="D38" i="32" s="1"/>
  <c r="I46" i="27"/>
  <c r="AJ481" i="2" s="1"/>
  <c r="I54" i="27"/>
  <c r="AJ489" i="2" s="1"/>
  <c r="I47" i="27"/>
  <c r="AJ482" i="2" s="1"/>
  <c r="I48" i="27"/>
  <c r="AJ483" i="2" s="1"/>
  <c r="R38" i="32"/>
  <c r="Q28" i="33" s="1"/>
  <c r="Q1672" i="2" s="1"/>
  <c r="S37" i="32"/>
  <c r="R27" i="33" s="1"/>
  <c r="R1671" i="2" s="1"/>
  <c r="F68" i="26" l="1"/>
  <c r="I56" i="27" s="1"/>
  <c r="AJ491" i="2" s="1"/>
  <c r="K46" i="27"/>
  <c r="AK481" i="2" s="1"/>
  <c r="K54" i="27"/>
  <c r="AK489" i="2" s="1"/>
  <c r="K47" i="27"/>
  <c r="AK482" i="2" s="1"/>
  <c r="K48" i="27"/>
  <c r="AK483" i="2" s="1"/>
  <c r="S38" i="32"/>
  <c r="R28" i="33" s="1"/>
  <c r="R1672" i="2" s="1"/>
  <c r="E37" i="32"/>
  <c r="T27" i="33" s="1"/>
  <c r="Y1671" i="2" s="1"/>
  <c r="F92" i="26" l="1"/>
  <c r="F94" i="26" s="1"/>
  <c r="H68" i="26"/>
  <c r="E38" i="32"/>
  <c r="T28" i="33" s="1"/>
  <c r="Y1672" i="2" s="1"/>
  <c r="C23" i="6"/>
  <c r="D23" i="6" s="1"/>
  <c r="I80" i="27" l="1"/>
  <c r="AJ515" i="2" s="1"/>
  <c r="H92" i="26"/>
  <c r="H94" i="26" s="1"/>
  <c r="K56" i="27"/>
  <c r="AK491" i="2" s="1"/>
  <c r="K80" i="27" l="1"/>
  <c r="AK515" i="2" s="1"/>
  <c r="G4" i="46" l="1"/>
  <c r="BQ2257" i="2" s="1"/>
  <c r="C4" i="46"/>
  <c r="BM2257" i="2" s="1"/>
  <c r="E4" i="46"/>
  <c r="BO2257" i="2" s="1"/>
  <c r="BN2257" i="2"/>
  <c r="F4" i="46"/>
  <c r="BP2257" i="2" s="1"/>
  <c r="C37" i="32"/>
  <c r="C64" i="36"/>
  <c r="C65" i="36" s="1"/>
  <c r="F39" i="33"/>
  <c r="W1683" i="2" s="1"/>
  <c r="F11" i="33"/>
  <c r="W1655" i="2" s="1"/>
  <c r="U65" i="36" l="1"/>
  <c r="V56" i="37"/>
  <c r="W1821" i="2" s="1"/>
  <c r="U64" i="36"/>
  <c r="V55" i="37"/>
  <c r="W1820" i="2" s="1"/>
  <c r="F27" i="33"/>
  <c r="W1671" i="2" s="1"/>
  <c r="C38" i="32"/>
  <c r="F28" i="33" s="1"/>
  <c r="W1672" i="2" s="1"/>
  <c r="G11" i="46"/>
  <c r="BQ2264" i="2" s="1"/>
  <c r="C11" i="46"/>
  <c r="BM2264" i="2" s="1"/>
  <c r="E11" i="46"/>
  <c r="BO2264" i="2" s="1"/>
  <c r="BN2264" i="2"/>
  <c r="F11" i="46"/>
  <c r="BP2264" i="2" s="1"/>
  <c r="F18" i="33"/>
  <c r="W1662" i="2" s="1"/>
  <c r="F102" i="33"/>
  <c r="W1746" i="2" s="1"/>
  <c r="G10" i="46"/>
  <c r="BQ2263" i="2" s="1"/>
  <c r="C10" i="46"/>
  <c r="BM2263" i="2" s="1"/>
  <c r="E10" i="46"/>
  <c r="BO2263" i="2" s="1"/>
  <c r="BN2263" i="2"/>
  <c r="F10" i="46"/>
  <c r="BP2263" i="2" s="1"/>
  <c r="F17" i="33"/>
  <c r="W1661" i="2" s="1"/>
  <c r="F95" i="33"/>
  <c r="W1739" i="2" s="1"/>
  <c r="G8" i="46"/>
  <c r="BQ2261" i="2" s="1"/>
  <c r="C8" i="46"/>
  <c r="BM2261" i="2" s="1"/>
  <c r="E8" i="46"/>
  <c r="BO2261" i="2" s="1"/>
  <c r="BN2261" i="2"/>
  <c r="F8" i="46"/>
  <c r="BP2261" i="2" s="1"/>
  <c r="F15" i="33"/>
  <c r="W1659" i="2" s="1"/>
  <c r="F88" i="33"/>
  <c r="W1732" i="2" s="1"/>
  <c r="E7" i="46"/>
  <c r="BO2260" i="2" s="1"/>
  <c r="G7" i="46"/>
  <c r="BQ2260" i="2" s="1"/>
  <c r="C7" i="46"/>
  <c r="BM2260" i="2" s="1"/>
  <c r="BN2260" i="2"/>
  <c r="F7" i="46"/>
  <c r="BP2260" i="2" s="1"/>
  <c r="F14" i="33"/>
  <c r="W1658" i="2" s="1"/>
  <c r="F81" i="33"/>
  <c r="W1725" i="2" s="1"/>
  <c r="C9" i="46"/>
  <c r="BM2262" i="2" s="1"/>
  <c r="E9" i="46"/>
  <c r="BO2262" i="2" s="1"/>
  <c r="G9" i="46"/>
  <c r="BQ2262" i="2" s="1"/>
  <c r="BN2262" i="2"/>
  <c r="F9" i="46"/>
  <c r="BP2262" i="2" s="1"/>
  <c r="F74" i="33"/>
  <c r="W1718" i="2" s="1"/>
  <c r="BN2259" i="2"/>
  <c r="C6" i="46"/>
  <c r="BM2259" i="2" s="1"/>
  <c r="E6" i="46"/>
  <c r="BO2259" i="2" s="1"/>
  <c r="G6" i="46"/>
  <c r="BQ2259" i="2" s="1"/>
  <c r="F6" i="46"/>
  <c r="BP2259" i="2" s="1"/>
  <c r="F9" i="33"/>
  <c r="W1653" i="2" s="1"/>
  <c r="F60" i="33"/>
  <c r="W1704" i="2" s="1"/>
  <c r="G3" i="46"/>
  <c r="BQ2256" i="2" s="1"/>
  <c r="E3" i="46"/>
  <c r="BO2256" i="2" s="1"/>
  <c r="C3" i="46"/>
  <c r="BM2256" i="2" s="1"/>
  <c r="BN2256" i="2"/>
  <c r="F3" i="46"/>
  <c r="BP2256" i="2" s="1"/>
  <c r="F10" i="33"/>
  <c r="W1654" i="2" s="1"/>
  <c r="F13" i="33"/>
  <c r="W1657" i="2" s="1"/>
  <c r="F53" i="33"/>
  <c r="W1697" i="2" s="1"/>
  <c r="BN2258" i="2"/>
  <c r="C5" i="46"/>
  <c r="BM2258" i="2" s="1"/>
  <c r="E5" i="46"/>
  <c r="BO2258" i="2" s="1"/>
  <c r="G5" i="46"/>
  <c r="BQ2258" i="2" s="1"/>
  <c r="F5" i="46"/>
  <c r="BP2258" i="2" s="1"/>
  <c r="F46" i="33"/>
  <c r="W1690" i="2" s="1"/>
  <c r="F12" i="33"/>
  <c r="W1656" i="2" s="1"/>
  <c r="BQ2255" i="2"/>
  <c r="E2" i="46"/>
  <c r="BO2255" i="2" s="1"/>
  <c r="BM2255" i="2"/>
  <c r="F2" i="46"/>
  <c r="BP2255" i="2" s="1"/>
  <c r="F16" i="33"/>
  <c r="W1660" i="2" s="1"/>
  <c r="F67" i="33"/>
  <c r="W1711" i="2" s="1"/>
  <c r="BN2255" i="2"/>
  <c r="U67" i="36" l="1"/>
</calcChain>
</file>

<file path=xl/comments1.xml><?xml version="1.0" encoding="utf-8"?>
<comments xmlns="http://schemas.openxmlformats.org/spreadsheetml/2006/main">
  <authors>
    <author>Eiddig Morgan</author>
  </authors>
  <commentList>
    <comment ref="B28" authorId="0" shapeId="0">
      <text>
        <r>
          <rPr>
            <b/>
            <sz val="9"/>
            <color indexed="81"/>
            <rFont val="Tahoma"/>
            <family val="2"/>
          </rPr>
          <t>Note:</t>
        </r>
        <r>
          <rPr>
            <sz val="9"/>
            <color indexed="81"/>
            <rFont val="Tahoma"/>
            <family val="2"/>
          </rPr>
          <t xml:space="preserve">
This can be obtained from worksheet "A2" of the 2023/24 Health Board Allocations. Please exclude Columns I to L in worksheet "A2" as these represent classification changes.</t>
        </r>
      </text>
    </comment>
    <comment ref="B30" authorId="0" shapeId="0">
      <text>
        <r>
          <rPr>
            <b/>
            <sz val="9"/>
            <color indexed="81"/>
            <rFont val="Tahoma"/>
            <family val="2"/>
          </rPr>
          <t>Note:</t>
        </r>
        <r>
          <rPr>
            <sz val="9"/>
            <color indexed="81"/>
            <rFont val="Tahoma"/>
            <family val="2"/>
          </rPr>
          <t xml:space="preserve">
This can be obtained from Worksheet "B1" in the Health Board Allocation Paper. Please include the net changes between  2022/23 and 2023/24. Please exclude changes relating to costs reclassified from Ringfenced to Discretionary. 
There may be changes within the following headings:- 
· Mental Health Services (Column D); 
· Genomics for Precision Medicine Strategy (Column F); 
· Critical care funding - including WHSSC funding and PACU (Column G); 
· Value based Recovery (Column K); 
· Regional Integration Fund (Column L). </t>
        </r>
      </text>
    </comment>
    <comment ref="B31" authorId="0" shapeId="0">
      <text>
        <r>
          <rPr>
            <b/>
            <sz val="9"/>
            <color indexed="81"/>
            <rFont val="Tahoma"/>
            <family val="2"/>
          </rPr>
          <t>Note:</t>
        </r>
        <r>
          <rPr>
            <sz val="9"/>
            <color indexed="81"/>
            <rFont val="Tahoma"/>
            <family val="2"/>
          </rPr>
          <t xml:space="preserve">
The change in funding relating to Planned Care Recovery should be shown here. This is called "Funding for Planned and Unscheduled Care Sustainability" in Table B1.</t>
        </r>
      </text>
    </comment>
    <comment ref="B32" authorId="0" shapeId="0">
      <text>
        <r>
          <rPr>
            <b/>
            <sz val="9"/>
            <color indexed="81"/>
            <rFont val="Tahoma"/>
            <family val="2"/>
          </rPr>
          <t>Note:</t>
        </r>
        <r>
          <rPr>
            <sz val="9"/>
            <color indexed="81"/>
            <rFont val="Tahoma"/>
            <family val="2"/>
          </rPr>
          <t xml:space="preserve">
Please include funding uplift that:- 
you have not already received in 2022/23; and
you have not already included within your b/f underlying deficit</t>
        </r>
      </text>
    </comment>
    <comment ref="B33" authorId="0" shapeId="0">
      <text>
        <r>
          <rPr>
            <b/>
            <sz val="9"/>
            <color indexed="81"/>
            <rFont val="Tahoma"/>
            <family val="2"/>
          </rPr>
          <t>Note:</t>
        </r>
        <r>
          <rPr>
            <sz val="9"/>
            <color indexed="81"/>
            <rFont val="Tahoma"/>
            <family val="2"/>
          </rPr>
          <t xml:space="preserve">
Please include funding uplift that:- 
you have not already received in 2022/23; and
you have not already included within your b/f underlying deficit</t>
        </r>
      </text>
    </comment>
    <comment ref="B34" authorId="0" shapeId="0">
      <text>
        <r>
          <rPr>
            <b/>
            <sz val="9"/>
            <color indexed="81"/>
            <rFont val="Tahoma"/>
            <family val="2"/>
          </rPr>
          <t xml:space="preserve">Note:
</t>
        </r>
        <r>
          <rPr>
            <sz val="9"/>
            <color indexed="81"/>
            <rFont val="Tahoma"/>
            <family val="2"/>
          </rPr>
          <t>Please include funding uplift that:- 
you have not already received in 2022/23; and
you have not already included within your b/f underlying deficit</t>
        </r>
      </text>
    </comment>
    <comment ref="B35" authorId="0" shapeId="0">
      <text>
        <r>
          <rPr>
            <b/>
            <sz val="9"/>
            <color indexed="81"/>
            <rFont val="Tahoma"/>
            <family val="2"/>
          </rPr>
          <t xml:space="preserve">Note:
</t>
        </r>
        <r>
          <rPr>
            <sz val="9"/>
            <color indexed="81"/>
            <rFont val="Tahoma"/>
            <family val="2"/>
          </rPr>
          <t xml:space="preserve">Please include funding uplift that:- 
you have not already received in 2022/23; and
you have not already included within your b/f underlying deficit
</t>
        </r>
      </text>
    </comment>
    <comment ref="B40" authorId="0" shapeId="0">
      <text>
        <r>
          <rPr>
            <b/>
            <sz val="9"/>
            <color indexed="81"/>
            <rFont val="Tahoma"/>
            <family val="2"/>
          </rPr>
          <t>Note:</t>
        </r>
        <r>
          <rPr>
            <sz val="9"/>
            <color indexed="81"/>
            <rFont val="Tahoma"/>
            <family val="2"/>
          </rPr>
          <t xml:space="preserve">
This is any additional WG income not already included in the baseline underlying deficit. 
It will include new recurrent funding items that are in worksheet "6 - WG Income" that are not in the b/f underlying deficit.</t>
        </r>
      </text>
    </comment>
    <comment ref="B41" authorId="0" shapeId="0">
      <text>
        <r>
          <rPr>
            <b/>
            <sz val="9"/>
            <color indexed="81"/>
            <rFont val="Tahoma"/>
            <family val="2"/>
          </rPr>
          <t>Note:</t>
        </r>
        <r>
          <rPr>
            <sz val="9"/>
            <color indexed="81"/>
            <rFont val="Tahoma"/>
            <family val="2"/>
          </rPr>
          <t xml:space="preserve">
This is any additional WG income not already included in the baseline. It will include any non-recurrent funding items that are in worksheet "6 - WG Income" that are not already in the b/f underlying deficit.</t>
        </r>
      </text>
    </comment>
    <comment ref="B42" authorId="0" shapeId="0">
      <text>
        <r>
          <rPr>
            <b/>
            <sz val="9"/>
            <color indexed="81"/>
            <rFont val="Tahoma"/>
            <family val="2"/>
          </rPr>
          <t>Note:</t>
        </r>
        <r>
          <rPr>
            <sz val="9"/>
            <color indexed="81"/>
            <rFont val="Tahoma"/>
            <family val="2"/>
          </rPr>
          <t xml:space="preserve">
This is any additional WG income not already included in the baseline. It will include any non-recurrent funding items that are in worksheet "6 - WG Income" that are not in the b/f underlying deficit.</t>
        </r>
      </text>
    </comment>
    <comment ref="B46" authorId="0" shapeId="0">
      <text>
        <r>
          <rPr>
            <b/>
            <sz val="9"/>
            <color indexed="81"/>
            <rFont val="Tahoma"/>
            <family val="2"/>
          </rPr>
          <t>Note:</t>
        </r>
        <r>
          <rPr>
            <sz val="9"/>
            <color indexed="81"/>
            <rFont val="Tahoma"/>
            <family val="2"/>
          </rPr>
          <t xml:space="preserve">
Uplift / (reduction) to the recurring income part of the income line "</t>
        </r>
        <r>
          <rPr>
            <i/>
            <sz val="9"/>
            <color indexed="81"/>
            <rFont val="Tahoma"/>
            <family val="2"/>
          </rPr>
          <t>Welsh NHS Local Health Boards &amp; Trusts Income</t>
        </r>
        <r>
          <rPr>
            <sz val="9"/>
            <color indexed="81"/>
            <rFont val="Tahoma"/>
            <family val="2"/>
          </rPr>
          <t>" 
in worksheet "</t>
        </r>
        <r>
          <rPr>
            <i/>
            <sz val="9"/>
            <color indexed="81"/>
            <rFont val="Tahoma"/>
            <family val="2"/>
          </rPr>
          <t>2 - Net Expenditure</t>
        </r>
        <r>
          <rPr>
            <sz val="9"/>
            <color indexed="81"/>
            <rFont val="Tahoma"/>
            <family val="2"/>
          </rPr>
          <t>" 
not in the b/f underlying deficit.</t>
        </r>
      </text>
    </comment>
    <comment ref="B47" authorId="0" shapeId="0">
      <text>
        <r>
          <rPr>
            <b/>
            <sz val="9"/>
            <color indexed="81"/>
            <rFont val="Tahoma"/>
            <family val="2"/>
          </rPr>
          <t>Note:</t>
        </r>
        <r>
          <rPr>
            <sz val="9"/>
            <color indexed="81"/>
            <rFont val="Tahoma"/>
            <family val="2"/>
          </rPr>
          <t xml:space="preserve">
Uplift to the recurring income part of the "</t>
        </r>
        <r>
          <rPr>
            <i/>
            <sz val="9"/>
            <color indexed="81"/>
            <rFont val="Tahoma"/>
            <family val="2"/>
          </rPr>
          <t>WHSSC Income</t>
        </r>
        <r>
          <rPr>
            <sz val="9"/>
            <color indexed="81"/>
            <rFont val="Tahoma"/>
            <family val="2"/>
          </rPr>
          <t>" line 
in worksheet "</t>
        </r>
        <r>
          <rPr>
            <i/>
            <sz val="9"/>
            <color indexed="81"/>
            <rFont val="Tahoma"/>
            <family val="2"/>
          </rPr>
          <t>2 - Net Expenditure</t>
        </r>
        <r>
          <rPr>
            <sz val="9"/>
            <color indexed="81"/>
            <rFont val="Tahoma"/>
            <family val="2"/>
          </rPr>
          <t>" 
not in the b/f underlying deficit.</t>
        </r>
      </text>
    </comment>
    <comment ref="B48" authorId="0" shapeId="0">
      <text>
        <r>
          <rPr>
            <b/>
            <sz val="9"/>
            <color indexed="81"/>
            <rFont val="Tahoma"/>
            <family val="2"/>
          </rPr>
          <t>Note:</t>
        </r>
        <r>
          <rPr>
            <sz val="9"/>
            <color indexed="81"/>
            <rFont val="Tahoma"/>
            <family val="2"/>
          </rPr>
          <t xml:space="preserve">
Uplift to the recurring income part of the income lines 
"</t>
        </r>
        <r>
          <rPr>
            <i/>
            <sz val="9"/>
            <color indexed="81"/>
            <rFont val="Tahoma"/>
            <family val="2"/>
          </rPr>
          <t>Miscellaneous Income - Other</t>
        </r>
        <r>
          <rPr>
            <sz val="9"/>
            <color indexed="81"/>
            <rFont val="Tahoma"/>
            <family val="2"/>
          </rPr>
          <t>" line and the
"</t>
        </r>
        <r>
          <rPr>
            <i/>
            <sz val="9"/>
            <color indexed="81"/>
            <rFont val="Tahoma"/>
            <family val="2"/>
          </rPr>
          <t>Miscellaneous Income - Government Grant income</t>
        </r>
        <r>
          <rPr>
            <sz val="9"/>
            <color indexed="81"/>
            <rFont val="Tahoma"/>
            <family val="2"/>
          </rPr>
          <t>" line
in worksheet "</t>
        </r>
        <r>
          <rPr>
            <i/>
            <sz val="9"/>
            <color indexed="81"/>
            <rFont val="Tahoma"/>
            <family val="2"/>
          </rPr>
          <t>2 - Net Expenditure</t>
        </r>
        <r>
          <rPr>
            <sz val="9"/>
            <color indexed="81"/>
            <rFont val="Tahoma"/>
            <family val="2"/>
          </rPr>
          <t>" 
not in the b/f underlying deficit.</t>
        </r>
      </text>
    </comment>
    <comment ref="B65" authorId="0" shapeId="0">
      <text>
        <r>
          <rPr>
            <b/>
            <sz val="9"/>
            <color indexed="81"/>
            <rFont val="Tahoma"/>
            <family val="2"/>
          </rPr>
          <t>Note:</t>
        </r>
        <r>
          <rPr>
            <sz val="9"/>
            <color indexed="81"/>
            <rFont val="Tahoma"/>
            <family val="2"/>
          </rPr>
          <t xml:space="preserve">
If there are additional cost pressures relating to AME, Non-Cash Del or other special costs, they can be included in this line.</t>
        </r>
      </text>
    </comment>
    <comment ref="B88" authorId="0" shapeId="0">
      <text>
        <r>
          <rPr>
            <b/>
            <sz val="9"/>
            <color indexed="81"/>
            <rFont val="Tahoma"/>
            <family val="2"/>
          </rPr>
          <t xml:space="preserve">Note:
</t>
        </r>
        <r>
          <rPr>
            <sz val="9"/>
            <color indexed="81"/>
            <rFont val="Tahoma"/>
            <family val="2"/>
          </rPr>
          <t xml:space="preserve">Please provide a breakdown by expenditure type in worksheet "5b - Disinvestment &amp; Planning Assumption"
</t>
        </r>
      </text>
    </comment>
  </commentList>
</comments>
</file>

<file path=xl/comments2.xml><?xml version="1.0" encoding="utf-8"?>
<comments xmlns="http://schemas.openxmlformats.org/spreadsheetml/2006/main">
  <authors>
    <author>Eiddig Morgan</author>
  </authors>
  <commentList>
    <comment ref="B45"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C49" authorId="0" shapeId="0">
      <text>
        <r>
          <rPr>
            <b/>
            <sz val="9"/>
            <color indexed="81"/>
            <rFont val="Tahoma"/>
            <family val="2"/>
          </rPr>
          <t>Note:</t>
        </r>
        <r>
          <rPr>
            <sz val="9"/>
            <color indexed="81"/>
            <rFont val="Tahoma"/>
            <family val="2"/>
          </rPr>
          <t xml:space="preserve">
This is the total forecast spend for the year recorded in the MMR for 2022/23.</t>
        </r>
      </text>
    </comment>
    <comment ref="B52"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59"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66"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73"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80"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87"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94"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101"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 ref="B108" authorId="0" shapeId="0">
      <text>
        <r>
          <rPr>
            <b/>
            <sz val="9"/>
            <color indexed="81"/>
            <rFont val="Tahoma"/>
            <family val="2"/>
          </rPr>
          <t xml:space="preserve">Note:
</t>
        </r>
        <r>
          <rPr>
            <sz val="9"/>
            <color indexed="81"/>
            <rFont val="Tahoma"/>
            <family val="2"/>
          </rPr>
          <t xml:space="preserve">Formulas have been included to calculate the expected Recurring spend position in 2024/25 and 2025/26 based on data entered in other parts of the template.
</t>
        </r>
      </text>
    </comment>
  </commentList>
</comments>
</file>

<file path=xl/comments3.xml><?xml version="1.0" encoding="utf-8"?>
<comments xmlns="http://schemas.openxmlformats.org/spreadsheetml/2006/main">
  <authors>
    <author>Eiddig Morgan</author>
  </authors>
  <commentList>
    <comment ref="C25" authorId="0" shapeId="0">
      <text>
        <r>
          <rPr>
            <b/>
            <sz val="9"/>
            <color indexed="81"/>
            <rFont val="Tahoma"/>
            <family val="2"/>
          </rPr>
          <t>Note:</t>
        </r>
        <r>
          <rPr>
            <sz val="9"/>
            <color indexed="81"/>
            <rFont val="Tahoma"/>
            <family val="2"/>
          </rPr>
          <t xml:space="preserve">
Please remove the full exceptional cost impact of higher energy costs in 2022/23. This will be added back in for 2023/24 as part of 3 - Cost Pressures.</t>
        </r>
      </text>
    </comment>
    <comment ref="C27" authorId="0" shapeId="0">
      <text>
        <r>
          <rPr>
            <b/>
            <sz val="9"/>
            <color indexed="81"/>
            <rFont val="Tahoma"/>
            <family val="2"/>
          </rPr>
          <t>Note:</t>
        </r>
        <r>
          <rPr>
            <sz val="9"/>
            <color indexed="81"/>
            <rFont val="Tahoma"/>
            <family val="2"/>
          </rPr>
          <t xml:space="preserve">
There is a link between this cell and cell D13. Costs associated with non-recurrent funding streams should be treated as non-recurrent and should be removed from the calculation of the underlying deficit.</t>
        </r>
      </text>
    </comment>
    <comment ref="C29" authorId="0" shapeId="0">
      <text>
        <r>
          <rPr>
            <b/>
            <sz val="9"/>
            <color indexed="81"/>
            <rFont val="Tahoma"/>
            <family val="2"/>
          </rPr>
          <t>Note:</t>
        </r>
        <r>
          <rPr>
            <sz val="9"/>
            <color indexed="81"/>
            <rFont val="Tahoma"/>
            <family val="2"/>
          </rPr>
          <t xml:space="preserve">
Where a cost impact of bank holidays and strikes have already been identified and quantified this should be included here. </t>
        </r>
      </text>
    </comment>
    <comment ref="C40" authorId="0" shapeId="0">
      <text>
        <r>
          <rPr>
            <b/>
            <sz val="9"/>
            <color indexed="81"/>
            <rFont val="Tahoma"/>
            <family val="2"/>
          </rPr>
          <t>Note:</t>
        </r>
        <r>
          <rPr>
            <sz val="9"/>
            <color indexed="81"/>
            <rFont val="Tahoma"/>
            <family val="2"/>
          </rPr>
          <t xml:space="preserve">
These represent the additional full year impact of changes that were implemented part way through the year in 2022/23.</t>
        </r>
      </text>
    </comment>
    <comment ref="C43" authorId="0" shapeId="0">
      <text>
        <r>
          <rPr>
            <b/>
            <sz val="9"/>
            <color indexed="81"/>
            <rFont val="Tahoma"/>
            <family val="2"/>
          </rPr>
          <t>Note:</t>
        </r>
        <r>
          <rPr>
            <sz val="9"/>
            <color indexed="81"/>
            <rFont val="Tahoma"/>
            <family val="2"/>
          </rPr>
          <t xml:space="preserve">
Any costs that were previously classified as COVID-19 costs and which the organisation has decided forms part of the organisation's underlying expenditure should be identified in this cell. Any value included here will require a robust justification and breakdown.</t>
        </r>
      </text>
    </comment>
    <comment ref="C47" authorId="0" shapeId="0">
      <text>
        <r>
          <rPr>
            <b/>
            <sz val="9"/>
            <color indexed="81"/>
            <rFont val="Tahoma"/>
            <family val="2"/>
          </rPr>
          <t>Note:</t>
        </r>
        <r>
          <rPr>
            <sz val="9"/>
            <color indexed="81"/>
            <rFont val="Tahoma"/>
            <family val="2"/>
          </rPr>
          <t xml:space="preserve">
This is the additional FYE of recurring saving schemes in 2022/23 over and above the in year effect. It would generally be the difference between columns X and V in worksheet "C, C1 &amp; C2 - Savings Schemes" of the MMR.</t>
        </r>
      </text>
    </comment>
  </commentList>
</comments>
</file>

<file path=xl/comments4.xml><?xml version="1.0" encoding="utf-8"?>
<comments xmlns="http://schemas.openxmlformats.org/spreadsheetml/2006/main">
  <authors>
    <author>Eiddig Morgan</author>
  </authors>
  <commentList>
    <comment ref="B9" authorId="0" shapeId="0">
      <text>
        <r>
          <rPr>
            <b/>
            <sz val="9"/>
            <color indexed="81"/>
            <rFont val="Tahoma"/>
            <family val="2"/>
          </rPr>
          <t>Note:</t>
        </r>
        <r>
          <rPr>
            <sz val="9"/>
            <color indexed="81"/>
            <rFont val="Tahoma"/>
            <family val="2"/>
          </rPr>
          <t xml:space="preserve">
Cost increases due to inflationary unit price growth.
Should you wish to add additional rows, please contact "PHWFinance.DeliveryUnit@wales.nhs.uk" </t>
        </r>
      </text>
    </comment>
    <comment ref="B10" authorId="0" shapeId="0">
      <text>
        <r>
          <rPr>
            <b/>
            <sz val="9"/>
            <color indexed="81"/>
            <rFont val="Tahoma"/>
            <family val="2"/>
          </rPr>
          <t>Note:</t>
        </r>
        <r>
          <rPr>
            <sz val="9"/>
            <color indexed="81"/>
            <rFont val="Tahoma"/>
            <family val="2"/>
          </rPr>
          <t xml:space="preserve">
This is the additional energy cost above the baseline energy budget.</t>
        </r>
      </text>
    </comment>
    <comment ref="B12" authorId="0" shapeId="0">
      <text>
        <r>
          <rPr>
            <b/>
            <sz val="9"/>
            <color indexed="81"/>
            <rFont val="Tahoma"/>
            <family val="2"/>
          </rPr>
          <t>Note:</t>
        </r>
        <r>
          <rPr>
            <sz val="9"/>
            <color indexed="81"/>
            <rFont val="Tahoma"/>
            <family val="2"/>
          </rPr>
          <t xml:space="preserve">
Groups of products and services may be subject to different inflation rates.  Please complete with any specific inflationary cost pressures that you would like to specifically call out.</t>
        </r>
      </text>
    </comment>
    <comment ref="B20" authorId="0" shapeId="0">
      <text>
        <r>
          <rPr>
            <b/>
            <sz val="9"/>
            <color indexed="81"/>
            <rFont val="Tahoma"/>
            <family val="2"/>
          </rPr>
          <t>Note:</t>
        </r>
        <r>
          <rPr>
            <sz val="9"/>
            <color indexed="81"/>
            <rFont val="Tahoma"/>
            <family val="2"/>
          </rPr>
          <t xml:space="preserve">
These could include:-
- Costs that were previously funded non-recurringly where the funding has reduced and the costs have not yet been reduced.
Should you wish to add additional rows, please contact "PHWFinance.DeliveryUnit@wales.nhs.uk" </t>
        </r>
      </text>
    </comment>
    <comment ref="B51" authorId="0" shapeId="0">
      <text>
        <r>
          <rPr>
            <b/>
            <sz val="9"/>
            <color indexed="81"/>
            <rFont val="Tahoma"/>
            <family val="2"/>
          </rPr>
          <t xml:space="preserve">Note:
</t>
        </r>
        <r>
          <rPr>
            <sz val="9"/>
            <color indexed="81"/>
            <rFont val="Tahoma"/>
            <family val="2"/>
          </rPr>
          <t xml:space="preserve">Should you wish to add additional rows, please contact "PHWFinance.DeliveryUnit@wales.nhs.uk" 
</t>
        </r>
      </text>
    </comment>
    <comment ref="B83" authorId="0" shapeId="0">
      <text>
        <r>
          <rPr>
            <b/>
            <sz val="9"/>
            <color indexed="81"/>
            <rFont val="Tahoma"/>
            <family val="2"/>
          </rPr>
          <t>Note:</t>
        </r>
        <r>
          <rPr>
            <sz val="9"/>
            <color indexed="81"/>
            <rFont val="Tahoma"/>
            <family val="2"/>
          </rPr>
          <t xml:space="preserve">
Pressures funded by a ringfenced funding uplift (funding is not in the underlying deficit).
Should you wish to add additional rows, please contact "PHWFinance.DeliveryUnit@wales.nhs.uk" </t>
        </r>
      </text>
    </comment>
  </commentList>
</comments>
</file>

<file path=xl/comments5.xml><?xml version="1.0" encoding="utf-8"?>
<comments xmlns="http://schemas.openxmlformats.org/spreadsheetml/2006/main">
  <authors>
    <author>Eiddig Morgan</author>
  </authors>
  <commentList>
    <comment ref="B20" authorId="0" shapeId="0">
      <text>
        <r>
          <rPr>
            <b/>
            <sz val="9"/>
            <color indexed="81"/>
            <rFont val="Tahoma"/>
            <family val="2"/>
          </rPr>
          <t>Note:</t>
        </r>
        <r>
          <rPr>
            <sz val="9"/>
            <color indexed="81"/>
            <rFont val="Tahoma"/>
            <family val="2"/>
          </rPr>
          <t xml:space="preserve">
It is expected that funding for the Real Living Wage uplift relates only to the additional Real Living Wage costs passed on from CHC and FNC providers to NHS organisations. NHS organisations should have a robust approach to ascertain these additional costs.</t>
        </r>
      </text>
    </comment>
  </commentList>
</comments>
</file>

<file path=xl/comments6.xml><?xml version="1.0" encoding="utf-8"?>
<comments xmlns="http://schemas.openxmlformats.org/spreadsheetml/2006/main">
  <authors>
    <author>BlockleyC</author>
  </authors>
  <commentList>
    <comment ref="H37" authorId="0" shapeId="0">
      <text>
        <r>
          <rPr>
            <b/>
            <sz val="9"/>
            <color indexed="81"/>
            <rFont val="Tahoma"/>
            <family val="2"/>
          </rPr>
          <t>BlockleyC:</t>
        </r>
        <r>
          <rPr>
            <sz val="9"/>
            <color indexed="81"/>
            <rFont val="Tahoma"/>
            <family val="2"/>
          </rPr>
          <t xml:space="preserve">
Scheme total can be more than the sum of C - F if scheme continues past 2026-27</t>
        </r>
      </text>
    </comment>
    <comment ref="B97" authorId="0" shapeId="0">
      <text>
        <r>
          <rPr>
            <b/>
            <sz val="9"/>
            <color indexed="81"/>
            <rFont val="Tahoma"/>
            <family val="2"/>
          </rPr>
          <t>BlockleyC:</t>
        </r>
        <r>
          <rPr>
            <sz val="9"/>
            <color indexed="81"/>
            <rFont val="Tahoma"/>
            <family val="2"/>
          </rPr>
          <t xml:space="preserve">
Total for category</t>
        </r>
      </text>
    </comment>
    <comment ref="B98" authorId="0" shapeId="0">
      <text>
        <r>
          <rPr>
            <b/>
            <sz val="9"/>
            <color indexed="81"/>
            <rFont val="Tahoma"/>
            <family val="2"/>
          </rPr>
          <t>BlockleyC:</t>
        </r>
        <r>
          <rPr>
            <sz val="9"/>
            <color indexed="81"/>
            <rFont val="Tahoma"/>
            <family val="2"/>
          </rPr>
          <t xml:space="preserve">
Total for category</t>
        </r>
      </text>
    </comment>
    <comment ref="B99" authorId="0" shapeId="0">
      <text>
        <r>
          <rPr>
            <b/>
            <sz val="9"/>
            <color indexed="81"/>
            <rFont val="Tahoma"/>
            <family val="2"/>
          </rPr>
          <t>BlockleyC:</t>
        </r>
        <r>
          <rPr>
            <sz val="9"/>
            <color indexed="81"/>
            <rFont val="Tahoma"/>
            <family val="2"/>
          </rPr>
          <t xml:space="preserve">
As per HM Treasury’s recommendation that the treatment of indexation linked payments in on balance sheet PPP arrangements be aligned to IFRS 16 accounting from 2022/23.</t>
        </r>
      </text>
    </comment>
  </commentList>
</comments>
</file>

<file path=xl/sharedStrings.xml><?xml version="1.0" encoding="utf-8"?>
<sst xmlns="http://schemas.openxmlformats.org/spreadsheetml/2006/main" count="7422" uniqueCount="1368">
  <si>
    <t>(please select from drop down)</t>
  </si>
  <si>
    <t>Cost pressures</t>
  </si>
  <si>
    <t>Aneurin Bevan UHB</t>
  </si>
  <si>
    <t>Betsi Cadwaladr UHB</t>
  </si>
  <si>
    <t>Primary &amp; Community Care</t>
  </si>
  <si>
    <t>Cardiff &amp; Vale UHB</t>
  </si>
  <si>
    <t>Scheduled Care</t>
  </si>
  <si>
    <t>Cwm Taf Morgannwg UHB</t>
  </si>
  <si>
    <t>Unscheduled Care</t>
  </si>
  <si>
    <t>HEIW</t>
  </si>
  <si>
    <t>Cancer Care</t>
  </si>
  <si>
    <t>Hywel Dda UHB</t>
  </si>
  <si>
    <t>Mental Health</t>
  </si>
  <si>
    <t>DHCW</t>
  </si>
  <si>
    <t>Non Clinical Support (inc. Executive / Corporate and Faciilities)</t>
  </si>
  <si>
    <t>NHS Wales Shared Services Partnership</t>
  </si>
  <si>
    <t>Clinical Support</t>
  </si>
  <si>
    <t>Powys THB</t>
  </si>
  <si>
    <t>Across Service Areas</t>
  </si>
  <si>
    <t>Public Health Wales Trust</t>
  </si>
  <si>
    <t>Swansea Bay UHB</t>
  </si>
  <si>
    <t>Velindre Trust</t>
  </si>
  <si>
    <t>Welsh Ambulance Trust</t>
  </si>
  <si>
    <t>WHSSC</t>
  </si>
  <si>
    <t>EASC</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</si>
  <si>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</si>
  <si>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</si>
  <si>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</si>
  <si>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</si>
  <si>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</si>
  <si>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</si>
  <si>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</si>
  <si>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</si>
  <si>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</si>
  <si>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</si>
  <si>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</si>
  <si>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</si>
  <si>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</si>
  <si>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</si>
  <si>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</si>
  <si>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</si>
  <si>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</si>
  <si>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</si>
  <si>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</si>
  <si>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BASELINE/ACTUAL/FY PRIOR YEAR 4</t>
  </si>
  <si>
    <t>BASELINE/ACTUAL/FY PRIOR YEAR 3</t>
  </si>
  <si>
    <t>BASELINE/ACTUAL/FY PRIOR YEAR 2</t>
  </si>
  <si>
    <t>BASELINE/ACTUAL/FY PRIOR YEAR 1</t>
  </si>
  <si>
    <t>BASELINE/ACTUAL/FY YEAR 1</t>
  </si>
  <si>
    <t>BASELINE/ACTUAL/FY YEAR 2</t>
  </si>
  <si>
    <t>BASELINE/ACTUAL/FY YEAR 3</t>
  </si>
  <si>
    <t>BASELINE/ACTUAL/FY YEAR 4</t>
  </si>
  <si>
    <t>Further Years</t>
  </si>
  <si>
    <t>Other</t>
  </si>
  <si>
    <t>Notes</t>
  </si>
  <si>
    <t>IN YEAR EFFECT</t>
  </si>
  <si>
    <t>NON RECURRING</t>
  </si>
  <si>
    <t>RECURRING</t>
  </si>
  <si>
    <t>FYE OF RECURRING</t>
  </si>
  <si>
    <t>Including Red FYE OF RECURRING</t>
  </si>
  <si>
    <t>IN YEAR EFFECT YR2</t>
  </si>
  <si>
    <t>IN YEAR EFFECT YR3</t>
  </si>
  <si>
    <t>PRIORITY</t>
  </si>
  <si>
    <t>NON CASH - DEL</t>
  </si>
  <si>
    <t>NON CASH - AME</t>
  </si>
  <si>
    <t>OTHER REVENUE COSTS</t>
  </si>
  <si>
    <t>REVENUE SAVINGS</t>
  </si>
  <si>
    <t>NET REVENUE</t>
  </si>
  <si>
    <t>Q1 Projected</t>
  </si>
  <si>
    <t>Q1 Actual</t>
  </si>
  <si>
    <t>Q2 Projected</t>
  </si>
  <si>
    <t>Q2 Actual</t>
  </si>
  <si>
    <t>Q3 Projected</t>
  </si>
  <si>
    <t>Q3 Actual</t>
  </si>
  <si>
    <t>Q4 Projected</t>
  </si>
  <si>
    <t>Q4 Actual</t>
  </si>
  <si>
    <t>Year 1 Projected</t>
  </si>
  <si>
    <t>Line Ref</t>
  </si>
  <si>
    <t>Total Cohort Size</t>
  </si>
  <si>
    <t xml:space="preserve">PLAN </t>
  </si>
  <si>
    <t xml:space="preserve">ELIGIBLE </t>
  </si>
  <si>
    <t>Change Type - select from list</t>
  </si>
  <si>
    <t>Describe Change</t>
  </si>
  <si>
    <t>Does this increase bed numbers?  - select Y/N</t>
  </si>
  <si>
    <t>No. of Beds added/removed</t>
  </si>
  <si>
    <t>Start Date of Change</t>
  </si>
  <si>
    <t>WTE Change compared with 31/03/2023</t>
  </si>
  <si>
    <t>Inflation pressure</t>
  </si>
  <si>
    <t>Growth pressure</t>
  </si>
  <si>
    <t>Ringfenced funded growth</t>
  </si>
  <si>
    <t>Savings</t>
  </si>
  <si>
    <t>Total movement 23/24</t>
  </si>
  <si>
    <t>ACTIVITY</t>
  </si>
  <si>
    <t>RATIOS</t>
  </si>
  <si>
    <t xml:space="preserve">TOTAL </t>
  </si>
  <si>
    <t>REF</t>
  </si>
  <si>
    <t>Organisation</t>
  </si>
  <si>
    <t>Division</t>
  </si>
  <si>
    <t>Business Unit</t>
  </si>
  <si>
    <t>Savings Scheme Number (i.e. DA1 onwards)</t>
  </si>
  <si>
    <t>Scheme / Opportunity Title</t>
  </si>
  <si>
    <t>Recurrent (R ) / Non Recurrent (NR)</t>
  </si>
  <si>
    <t>Current Year Annual Plan 
£'000</t>
  </si>
  <si>
    <t>Plan FYE (Recurring Schemes only)
£'000</t>
  </si>
  <si>
    <t>Scheme Start Date</t>
  </si>
  <si>
    <t>Date Scheme Expected to go Green</t>
  </si>
  <si>
    <t>Scheme RAG rating (incl. Income Generation &amp; Accountancy Gains)</t>
  </si>
  <si>
    <t>Service Area</t>
  </si>
  <si>
    <t xml:space="preserve">Scheme Type </t>
  </si>
  <si>
    <t xml:space="preserve"> Definition</t>
  </si>
  <si>
    <t>MMR Category - Savings only - Do not complete for IG &amp; AG</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</si>
  <si>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</si>
  <si>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</si>
  <si>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</si>
  <si>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</si>
  <si>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</si>
  <si>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</si>
  <si>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</si>
  <si>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</si>
  <si>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</si>
  <si>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</si>
  <si>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</si>
  <si>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</si>
  <si>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</si>
  <si>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All fields to be completed if scheme has value</t>
  </si>
  <si>
    <t>Is Scheme Number Unique?</t>
  </si>
  <si>
    <t>Monitoring Return Category selected for  Savings</t>
  </si>
  <si>
    <t>Monitoring Return Category not selected for AG/IG</t>
  </si>
  <si>
    <t>Is FYE of R Schemes &gt;= In Year Plan</t>
  </si>
  <si>
    <t>2023/24 PLANNING MINIMUM DATASET V 1.0</t>
  </si>
  <si>
    <t>SUMMARY OF CONTENTS</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</si>
  <si>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</si>
  <si>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</si>
  <si>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</si>
  <si>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</si>
  <si>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</si>
  <si>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Yes</t>
  </si>
  <si>
    <t>SERVICE CHANGE</t>
  </si>
  <si>
    <t>BEDPLAN</t>
  </si>
  <si>
    <t>WORKFORCE WTE</t>
  </si>
  <si>
    <t>PRIMARY CARE ACTIVITY</t>
  </si>
  <si>
    <t>CHC &amp; FNC</t>
  </si>
  <si>
    <t>MENTAL HEALTH ACTIVITY</t>
  </si>
  <si>
    <t>CANCER CARE ACTIVITY</t>
  </si>
  <si>
    <t>UNSCHEDULED CARE ACTIVITY</t>
  </si>
  <si>
    <t>PLANNED CARE ACTIVITY</t>
  </si>
  <si>
    <t>UNDERLYING DEFICIT</t>
  </si>
  <si>
    <t xml:space="preserve">REVENUE PLAN </t>
  </si>
  <si>
    <t>INCOME ASSUMPTIONS</t>
  </si>
  <si>
    <t>COST PRESSURES</t>
  </si>
  <si>
    <t xml:space="preserve">NET EXPENDITURE </t>
  </si>
  <si>
    <t>MEMO ITEMS</t>
  </si>
  <si>
    <t>PAY EXPENDITURE</t>
  </si>
  <si>
    <t xml:space="preserve">SAVINGS TRACKER </t>
  </si>
  <si>
    <t xml:space="preserve">RISK &amp; OPPORTUNITIES </t>
  </si>
  <si>
    <t xml:space="preserve">CAPITAL </t>
  </si>
  <si>
    <t xml:space="preserve">ASSET INVESTMENT </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</si>
  <si>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</si>
  <si>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</si>
  <si>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</si>
  <si>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Tab</t>
  </si>
  <si>
    <t xml:space="preserve">Completion order </t>
  </si>
  <si>
    <t xml:space="preserve">Instructions </t>
  </si>
  <si>
    <t>ANY</t>
  </si>
  <si>
    <t>Populate vaccination activity based on the latest parameters issues by Welsh Government. Please ensure all entries are numeric.</t>
  </si>
  <si>
    <t>Populate as normal as this tab is not linked to other tabs. Please ensure all entries are numeric where requested.</t>
  </si>
  <si>
    <t>Populate as normal as this tab is not linked to other tabs. Please ensure all entries are numeric.</t>
  </si>
  <si>
    <t>Populate all workforce sections as dictated by their section titles Including COVID-19 staff in the staff type sections. Then break the WTE down by project for triangulation with Covid-19 Programme Spend.</t>
  </si>
  <si>
    <t>ALL ACTIVITY PAGES</t>
  </si>
  <si>
    <t xml:space="preserve">Populate as normal this tab is not linked to other tabs. </t>
  </si>
  <si>
    <t>Populate as normal as this tab is not linked to other tabs – The actual columns will be completed in the refresh exercises in year.</t>
  </si>
  <si>
    <t>0 - UNDERLYING DEFICIT</t>
  </si>
  <si>
    <t>A reconciliation tab. Recommended to complete last</t>
  </si>
  <si>
    <t xml:space="preserve">1 - REVENUE PLAN </t>
  </si>
  <si>
    <t>Populate all cells coloured yellow. All gold coloured tabs are linked with subsequent tabs.</t>
  </si>
  <si>
    <t>2 - INCOME ASSUMPTIONS</t>
  </si>
  <si>
    <t>3 - COST PRESSURES</t>
  </si>
  <si>
    <t>Populate each general and local investment (yellow shaded cells are free text lines to include investments not already listed - breaking down the individual investment by expenditure category splitting by  in year and FYE in columns C-P. These figures feed lines 50-56 in 1 - Revenue Plan tab. 
Secondly profile out each investment in columns T-AE.</t>
  </si>
  <si>
    <t xml:space="preserve">4 - NET EXPENDITURE </t>
  </si>
  <si>
    <t xml:space="preserve">Lines 11-38 are a summarized version of the tables in lines 40-137. Cells coloured in gold are automatically populated from lines in Covid-19 Programme Spend and Savings Tracker Tabs. Populate cells coloured in yellow manually. </t>
  </si>
  <si>
    <t>4.1 MEMO ITEMS</t>
  </si>
  <si>
    <t>5 PAY EXPENDITURE</t>
  </si>
  <si>
    <t>Populate as normal as this tab is not linked to other tabs.</t>
  </si>
  <si>
    <t xml:space="preserve">6 - SAVINGS TRACKER </t>
  </si>
  <si>
    <t xml:space="preserve">This tab is mirrored from the savings tracker utilised in the MMR returns. Please fill in lines 26 and below relevant to how many savings schemes in the organisation. If the scheme is an income generation scheme leave the cell in column P (MMR Category) blank. Check for error messages in columns AD - AK which highlights areas of the tracker filled incorrectly. Gold cells in lines 9 -22 are automatically populated from the tracker.
We are also asking that a summary of future savings plans entered in the table starting at cell AJ9
</t>
  </si>
  <si>
    <t xml:space="preserve">7 - RISK &amp; OPPORTUNITIES </t>
  </si>
  <si>
    <t xml:space="preserve">8 - CAPITAL </t>
  </si>
  <si>
    <t xml:space="preserve">9 - ASSET INVESTMENT </t>
  </si>
  <si>
    <t>10 - RATIOS</t>
  </si>
  <si>
    <t>Validation</t>
  </si>
  <si>
    <t>Result</t>
  </si>
  <si>
    <t>Completion &amp; Guidance</t>
  </si>
  <si>
    <t>Has an organisation been selected?</t>
  </si>
  <si>
    <t>Have all sheets been confirmed as complete?</t>
  </si>
  <si>
    <t>Vaccinations</t>
  </si>
  <si>
    <t>Are all entries numeric?</t>
  </si>
  <si>
    <t>Service Change</t>
  </si>
  <si>
    <t>Are all entries text or numeric where appropriate?</t>
  </si>
  <si>
    <t>Bedplan</t>
  </si>
  <si>
    <t>Workforce WTE</t>
  </si>
  <si>
    <t>Primary Care Activity</t>
  </si>
  <si>
    <t>Commissioned Services</t>
  </si>
  <si>
    <t>Mental Health Activity</t>
  </si>
  <si>
    <t>Cancer Care Activity</t>
  </si>
  <si>
    <t>Unscheduled Care &amp; Ambulance</t>
  </si>
  <si>
    <t>Planned Care Activity</t>
  </si>
  <si>
    <t>Revenue Plan</t>
  </si>
  <si>
    <t>Has Revenue been entered as positive?</t>
  </si>
  <si>
    <t>Does revenue plan reconcile to Net Expenditure Surplus/Deficit? (2023/24 validation)</t>
  </si>
  <si>
    <t>Other' items labelled?</t>
  </si>
  <si>
    <t>Are Planning Assumptions equal to the sum of those stated in Net Expenditure?</t>
  </si>
  <si>
    <t>Do the Cost Pressures equal those detailed on tab '4 - Cost Pressures'</t>
  </si>
  <si>
    <t>Income Assumptions</t>
  </si>
  <si>
    <t>Are all Income Assumptions labelled?</t>
  </si>
  <si>
    <t>Cost Pressures</t>
  </si>
  <si>
    <t>Do In Year Pay Cost Pressures match those in Net Expenditure tab?</t>
  </si>
  <si>
    <t>Do In Year Non Pay Cost Pressures match those in Net Expenditure tab?</t>
  </si>
  <si>
    <t>Do In Year Primary Care Drugs Cost Pressures match those in Net Expenditure tab?</t>
  </si>
  <si>
    <t>Do In Year Secondary Care Drugs Cost Pressures match those in Net Expenditure tab?</t>
  </si>
  <si>
    <t>Do In Year CHC/FNC Cost Pressures match those in Net Expenditure tab?</t>
  </si>
  <si>
    <t>Do In Year Primary Care Contractor Cost Pressures match those in Net Expenditure tab?</t>
  </si>
  <si>
    <t>Do Healthcare Services Provided by Other Bodies Cost Pressures match those in Net Expenditure tab?</t>
  </si>
  <si>
    <t>Do Non Healthcare Services Provided by Other Bodies Cost Pressures match those in Net Expenditure tab?</t>
  </si>
  <si>
    <t>Do Other Private &amp; Voluntary Cost Pressures match those in Net Expenditure tab?</t>
  </si>
  <si>
    <t>Do Joint Financing &amp; Other Cost Pressures match those in Net Expenditure tab?</t>
  </si>
  <si>
    <t>Are all free text items labelled?</t>
  </si>
  <si>
    <t>Net Expenditure</t>
  </si>
  <si>
    <t>Are Pay Cost Pressures entered into Net Expenditure tab as positive?</t>
  </si>
  <si>
    <t>Are Non Pay Cost Pressures entered into Net Expenditure tab as positive?</t>
  </si>
  <si>
    <t>Are Primary Care Drugs Cost Pressures entered into Net Expenditure tab as positive?</t>
  </si>
  <si>
    <t>Are Secondary Care Drugs Cost Pressures entered into Net Expenditure tab as positive?</t>
  </si>
  <si>
    <t>Are CHC/FNC Cost Pressures entered into Net Expenditure tab as positive?</t>
  </si>
  <si>
    <t>Are Primary Care Contractor Cost Pressures entered into Net Expenditure tab as positive?</t>
  </si>
  <si>
    <t>Are Healthcare Services Provided by Other Bodies Cost Pressures entered into Net Expenditure tab as positive?</t>
  </si>
  <si>
    <t>Are Non Healthcare Services Provided by Other Bodies Cost Pressures entered into Net Expenditure tab as positive?</t>
  </si>
  <si>
    <t>Are Other Private &amp; Voluntary Cost Pressures entered into Net Expenditure tab as positive?</t>
  </si>
  <si>
    <t>Are Joint Financing &amp; Other Cost Pressures entered into Net Expenditure tab as positive?</t>
  </si>
  <si>
    <t>Does the profiled spend match the full year value entered?</t>
  </si>
  <si>
    <t>Have all fields been completed for schemes that have value?</t>
  </si>
  <si>
    <t>Have all schemes a unique number?</t>
  </si>
  <si>
    <t>Has a monitoring return category been selected for all schemes?</t>
  </si>
  <si>
    <t>Has a category been selected for IG/AG?</t>
  </si>
  <si>
    <t>Has FYE been entered on NR Scheme?</t>
  </si>
  <si>
    <t>Do all schemes have a valid Start Date &amp; Go Green Date</t>
  </si>
  <si>
    <t>Risks &amp; Opportunities</t>
  </si>
  <si>
    <t>Have Risks been entered as Negative</t>
  </si>
  <si>
    <t>Have Opportunities been entered as Positive</t>
  </si>
  <si>
    <t>Capital Expenditure</t>
  </si>
  <si>
    <t xml:space="preserve">This service change tab is important and will support the individual organisational plans submitted. The information supplied will be helpful to Welsh Government, Special Health Authorities and other national organisations in the context of understanding the expected changes in service delivery. If you do not know all the information required please do your best estimate at the time of submission. </t>
  </si>
  <si>
    <t>Enter +/- values</t>
  </si>
  <si>
    <t>Name (provide a reference id/name)</t>
  </si>
  <si>
    <t>Priority - select from list</t>
  </si>
  <si>
    <t>Q1 2023/24</t>
  </si>
  <si>
    <t>Q2 2023/24</t>
  </si>
  <si>
    <t>Q3 2023/24</t>
  </si>
  <si>
    <t>Q4 2023/24</t>
  </si>
  <si>
    <t>Funding - select from list</t>
  </si>
  <si>
    <t>Cancer</t>
  </si>
  <si>
    <t>Ministerial Priority</t>
  </si>
  <si>
    <t>Redesign</t>
  </si>
  <si>
    <t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t>
  </si>
  <si>
    <t xml:space="preserve">Administrative, Clerical &amp; Board Members </t>
  </si>
  <si>
    <t>Internal</t>
  </si>
  <si>
    <t xml:space="preserve">Medical &amp; Dental </t>
  </si>
  <si>
    <t xml:space="preserve">Nursing &amp; Midwifery Registered </t>
  </si>
  <si>
    <t>Prof Scientific &amp; Technical</t>
  </si>
  <si>
    <t xml:space="preserve">Additional Clinical Services </t>
  </si>
  <si>
    <t>Allied Health Professionals</t>
  </si>
  <si>
    <t xml:space="preserve">Healthcare Scientists </t>
  </si>
  <si>
    <t xml:space="preserve">Estates &amp; Ancillary </t>
  </si>
  <si>
    <t>Additional Investment</t>
  </si>
  <si>
    <t>*Subject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t>
  </si>
  <si>
    <t>Mental Health &amp; CAMHS</t>
  </si>
  <si>
    <t>Planned Care</t>
  </si>
  <si>
    <t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t>
  </si>
  <si>
    <t>Urgent &amp; Emergency Care</t>
  </si>
  <si>
    <t>*Subject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t>
  </si>
  <si>
    <t>2023/2024</t>
  </si>
  <si>
    <t xml:space="preserve">Key </t>
  </si>
  <si>
    <t>Please select organisation</t>
  </si>
  <si>
    <t>P</t>
  </si>
  <si>
    <t>WG  Most Likely Scenario TO PLAN for Vaccination</t>
  </si>
  <si>
    <t>NP</t>
  </si>
  <si>
    <t>WG Most Likely Scenario  NOT TO PLAN for Vaccination</t>
  </si>
  <si>
    <t>A - Total COVID Vaccine Population</t>
  </si>
  <si>
    <t>Planning Scenario</t>
  </si>
  <si>
    <t>Eligible Cohort</t>
  </si>
  <si>
    <t>Dose</t>
  </si>
  <si>
    <t>Spring Booster</t>
  </si>
  <si>
    <t>Annual B</t>
  </si>
  <si>
    <t>Ref</t>
  </si>
  <si>
    <t>Vaccine Population</t>
  </si>
  <si>
    <t>No's</t>
  </si>
  <si>
    <t>Severely Immunosuppressed</t>
  </si>
  <si>
    <t>Care home residents</t>
  </si>
  <si>
    <t>Care home workers</t>
  </si>
  <si>
    <t>N/A</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</si>
  <si>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</si>
  <si>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</si>
  <si>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</si>
  <si>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</si>
  <si>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</si>
  <si>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</si>
  <si>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</si>
  <si>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</si>
  <si>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</si>
  <si>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</si>
  <si>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</si>
  <si>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</si>
  <si>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</si>
  <si>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</si>
  <si>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</si>
  <si>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</si>
  <si>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</si>
  <si>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</si>
  <si>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</si>
  <si>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</si>
  <si>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</si>
  <si>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Apr</t>
  </si>
  <si>
    <t>May</t>
  </si>
  <si>
    <t>Jun</t>
  </si>
  <si>
    <t>Jul</t>
  </si>
  <si>
    <t>Aug</t>
  </si>
  <si>
    <t>Sep</t>
  </si>
  <si>
    <t>Oct</t>
  </si>
  <si>
    <t>Nov</t>
  </si>
  <si>
    <t>Dec</t>
  </si>
  <si>
    <t>Jan</t>
  </si>
  <si>
    <t>Feb</t>
  </si>
  <si>
    <t>Mar</t>
  </si>
  <si>
    <t>Total</t>
  </si>
  <si>
    <t>Population Cohort</t>
  </si>
  <si>
    <t> </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</si>
  <si>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</si>
  <si>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</si>
  <si>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</si>
  <si>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</si>
  <si>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</si>
  <si>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</si>
  <si>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</si>
  <si>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</si>
  <si>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</si>
  <si>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</si>
  <si>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</si>
  <si>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</si>
  <si>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</si>
  <si>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</si>
  <si>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</si>
  <si>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</si>
  <si>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</si>
  <si>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</si>
  <si>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</si>
  <si>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</si>
  <si>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SUBSET</t>
  </si>
  <si>
    <t>Description</t>
  </si>
  <si>
    <t>Funding</t>
  </si>
  <si>
    <t>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</si>
  <si>
    <t>BEDPLAN - ALL SITES</t>
  </si>
  <si>
    <t>PLANNED AVAILABLE BEDS</t>
  </si>
  <si>
    <t>Baseline as @ 31/3/2022</t>
  </si>
  <si>
    <t>Forecast as @ 31/03/2023</t>
  </si>
  <si>
    <t>QUARTER 1</t>
  </si>
  <si>
    <t>QUARTER 2</t>
  </si>
  <si>
    <t>QUARTER 3</t>
  </si>
  <si>
    <t>QUARTER 4</t>
  </si>
  <si>
    <t>Plan End 2024/25</t>
  </si>
  <si>
    <t>Plan End 2025/26</t>
  </si>
  <si>
    <t>METRIC</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</si>
  <si>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</si>
  <si>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</si>
  <si>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</si>
  <si>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</si>
  <si>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</si>
  <si>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</si>
  <si>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</si>
  <si>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</si>
  <si>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</si>
  <si>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</si>
  <si>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</si>
  <si>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</si>
  <si>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</si>
  <si>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</si>
  <si>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</si>
  <si>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Neonatal</t>
  </si>
  <si>
    <t>Maternity Beds</t>
  </si>
  <si>
    <t>Cardiac</t>
  </si>
  <si>
    <t>Paediatric</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</si>
  <si>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</si>
  <si>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</si>
  <si>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</si>
  <si>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</si>
  <si>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</si>
  <si>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</si>
  <si>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</si>
  <si>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</si>
  <si>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</si>
  <si>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TOTAL</t>
  </si>
  <si>
    <t>PROFILE @ END OF QUARTER</t>
  </si>
  <si>
    <t>ACTUAL as @ 31/03/2022</t>
  </si>
  <si>
    <t>FORECAST as @ 31/03/23</t>
  </si>
  <si>
    <t>Quarter 1</t>
  </si>
  <si>
    <t>Quarter 2</t>
  </si>
  <si>
    <t>Quarter 3</t>
  </si>
  <si>
    <t>Quarter 4</t>
  </si>
  <si>
    <t>DELAYED TRANSFERS OF CARE</t>
  </si>
  <si>
    <t>No OF BEDS OCCUPIED BY CLINICALLY OPTIMISED PATIENTS</t>
  </si>
  <si>
    <t>PATIENT DISCHARGE DELAYS</t>
  </si>
  <si>
    <t>Number of Delayed Discharges</t>
  </si>
  <si>
    <t xml:space="preserve">Number of delayed discharges from locally determined data sources* on delays.  </t>
  </si>
  <si>
    <t>Impact on available bed numbers</t>
  </si>
  <si>
    <t>Number of beds occupied by patients classed as delays as a percentage of total available beds</t>
  </si>
  <si>
    <t xml:space="preserve">* - We anticipate that during 2023/24 we will have implemented our Pathways of Care Delays reporting framework (POCD) to monitor and report on patient delays across all health boards.  We will communicate when this framework is operational and will work with teams to update their performance plans accordingly to utilise the POCD reporting as part of this data set. </t>
  </si>
  <si>
    <t>Dataset</t>
  </si>
  <si>
    <t>Metric Desc 1</t>
  </si>
  <si>
    <t>FIGURE</t>
  </si>
  <si>
    <t xml:space="preserve">Please fill in the lightly yellow shaded cells with WTEs. </t>
  </si>
  <si>
    <t xml:space="preserve">Section 1 is intended to capture the organisations total workforce plan in whole time equivalent (WTE's) as at the end of each quarter. </t>
  </si>
  <si>
    <t>Section 2 captures sickness rates and staff turnover - key figures that impact an organisation's ability to use its people effectively</t>
  </si>
  <si>
    <t>Section 3 captures intended flows in people numbers to enable a judgement on the total recruitment demand.</t>
  </si>
  <si>
    <t xml:space="preserve">Please ensure your narrative plan captures details in respect of the organisations ability to flex the available workforce to address the varying COVID-19 scenarios in the coming twelve months. </t>
  </si>
  <si>
    <t xml:space="preserve">More specifically within the narrative plan, organisations are asked to indicate 1) Any areas/staff groups anticipating high levels of retirements, 2) Any areas/staff groups experiencing high levels of long term vacancies </t>
  </si>
  <si>
    <t>3) Any areas/staff groups experiencing increase flexible working and reduction of the participation rate 4) Any areas/staff groups where you are planning to develop alternative clinical practitioners or the multi-disciplinary team</t>
  </si>
  <si>
    <t>5) Any areas/staff groups where you are planning to develop the support worker workforce.</t>
  </si>
  <si>
    <t>ACTUAL WTE</t>
  </si>
  <si>
    <t>SECTION 1) WORKFORCE PLANS - WTE</t>
  </si>
  <si>
    <t>ACTUAL as @ 31/3/2022</t>
  </si>
  <si>
    <t>ACTUAL as @ 31/03/23</t>
  </si>
  <si>
    <t>ACTUAL as @ 30/06/23</t>
  </si>
  <si>
    <t>Q2 FORECAST as @ 30/09/23</t>
  </si>
  <si>
    <t>Q3 FORECAST as @ 31/12/23</t>
  </si>
  <si>
    <t>Plan End 2023/24</t>
  </si>
  <si>
    <t>Section 1</t>
  </si>
  <si>
    <t>WTE</t>
  </si>
  <si>
    <t>CORE WORKFORCE</t>
  </si>
  <si>
    <t>Board Members</t>
  </si>
  <si>
    <t>Medical &amp; Dental</t>
  </si>
  <si>
    <t>Nursing &amp; Midwifery Registered</t>
  </si>
  <si>
    <t>Additional Professional, Scientific and Technical</t>
  </si>
  <si>
    <t>Healthcare Scientists</t>
  </si>
  <si>
    <t>Additional Clinical Services</t>
  </si>
  <si>
    <t>Administrative and Clerical (inc Senior Managers)</t>
  </si>
  <si>
    <t>Apprentices</t>
  </si>
  <si>
    <t>Estates and Ancillary</t>
  </si>
  <si>
    <t>VARIABLE WORKFORCE</t>
  </si>
  <si>
    <t>Students</t>
  </si>
  <si>
    <t>AGENCY/LOCUM</t>
  </si>
  <si>
    <t>SUMMARY</t>
  </si>
  <si>
    <t>Q1 FORECAST as @ 30/06/23</t>
  </si>
  <si>
    <t>SECTION 2) SICKNESS &amp; STAFF TURNOVER</t>
  </si>
  <si>
    <t>% SICKNESS ABSENCE</t>
  </si>
  <si>
    <t>2022/23</t>
  </si>
  <si>
    <t>2023/24</t>
  </si>
  <si>
    <t>All Sickness absence data</t>
  </si>
  <si>
    <t>Anticipated sickness rate Medical and Dental (%)</t>
  </si>
  <si>
    <t>Anticipated sickness rate Nursing and Midwifery (%)</t>
  </si>
  <si>
    <t>Anticipated sickness rate (All Other staff groups) (%)</t>
  </si>
  <si>
    <t>% CORE WORKFORCE TURNOVER</t>
  </si>
  <si>
    <t>TOTAL CORE WORKFORCE</t>
  </si>
  <si>
    <t>SECTION 3) MOVEMENTS IN WTE</t>
  </si>
  <si>
    <t>Starting WTE</t>
  </si>
  <si>
    <t>Planned Inflow</t>
  </si>
  <si>
    <t>Planned Baseline vacancies filled</t>
  </si>
  <si>
    <t>Planned Increases due to Major Service Change</t>
  </si>
  <si>
    <t>Planned vacancies filled in new investments</t>
  </si>
  <si>
    <t>Planned Outflow</t>
  </si>
  <si>
    <t>Staff leaving due to workforce turnover</t>
  </si>
  <si>
    <t>Planned Reductions due to Major Service Change</t>
  </si>
  <si>
    <t>Other WTE reductions (enter as negative)</t>
  </si>
  <si>
    <t>TOTAL CORE WORKFORCE AT THE END OF THE PERIOD</t>
  </si>
  <si>
    <t>Check</t>
  </si>
  <si>
    <t>Q1</t>
  </si>
  <si>
    <t>Q2</t>
  </si>
  <si>
    <t>Q3</t>
  </si>
  <si>
    <t>Q4</t>
  </si>
  <si>
    <t>SUB SECTION</t>
  </si>
  <si>
    <t>UNSCH. CARE</t>
  </si>
  <si>
    <t>Ambulance</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</si>
  <si>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</si>
  <si>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</si>
  <si>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This is not intended to be an exhaustive list as organisations narrative plans will provide context and detail on wider organisational deliverables.</t>
  </si>
  <si>
    <t>DELIVERY OF ESSENTIAL SERVICES IN PRIMARY &amp; COMMUNITY CARE</t>
  </si>
  <si>
    <t>Plan Profile</t>
  </si>
  <si>
    <t>FY 31/03/2022</t>
  </si>
  <si>
    <t>FORECAST FY 31/03/2023</t>
  </si>
  <si>
    <t>Plan 2024/25</t>
  </si>
  <si>
    <t>Plan 2025/26</t>
  </si>
  <si>
    <t>%</t>
  </si>
  <si>
    <t>1. Population Health</t>
  </si>
  <si>
    <t xml:space="preserve">% of Babies six week check complete </t>
  </si>
  <si>
    <t>No data</t>
  </si>
  <si>
    <t>% of patients aged 15 or over who are recorded as current smokers who have a record of an offer of support and treatment within the preceding 27 months</t>
  </si>
  <si>
    <t>% of patients with any combination of the following conditions: CHD, PAD, stroke or TIA, hypertension, diabetes, COPD, CKD, asthma, schizophrenia, bipolar affective disorder or other psychoses whose notes record smoking status in the preceding 15 months</t>
  </si>
  <si>
    <t>% of current smokers with any of the following conditions: CHD, PAD, stroke/TIA, hypertension, diabetes, COPD, CKD, asthma, schizophrenia, bipolar affective disorder or other psychoses who have an offer of support and treatment within the preceding 15 months</t>
  </si>
  <si>
    <t>FY as @ 31/03/2022</t>
  </si>
  <si>
    <t>2. GP &amp; Community Services</t>
  </si>
  <si>
    <t>GP in hours - Number of GP practices at escalation level 3 &amp; 4 as a percentage of total practices</t>
  </si>
  <si>
    <t>GP: Ambulatory sensitive conditions referral numbers (interface with secondary care)</t>
  </si>
  <si>
    <t>GP: Urgent Cancer OPD referral numbers</t>
  </si>
  <si>
    <t>GP: Urgent non-Cancer OPD referral numbers</t>
  </si>
  <si>
    <t>GP: Total number of referrals for termination of pregnancy</t>
  </si>
  <si>
    <t>Community: Total number of tests relating to sexual health conditions (Syphilis and Chlamydia)</t>
  </si>
  <si>
    <t>DES for Care Homes – compliance rate (%)</t>
  </si>
  <si>
    <t>No. of advanced care plans in place for palliative care</t>
  </si>
  <si>
    <t>Number of patients who die in the community (planned deaths – e.g. having used rapid discharge/ palliative care teams / community resources etc.)</t>
  </si>
  <si>
    <t>Planned increase in percentage of practices achieving national access standards access standards</t>
  </si>
  <si>
    <t>Planned increase in the proportion of patients discharged from hospital to their usual place of residence</t>
  </si>
  <si>
    <t>Total number of prescriptions issued as 56-day duration as a percentage of total eligible repeat prescriptions issued.</t>
  </si>
  <si>
    <t>WTE doctors in General Practice per 10,000 weighted patients.</t>
  </si>
  <si>
    <t>Number of Direct patient care staff in GP practices.</t>
  </si>
  <si>
    <t>Number of Primary care nurses per 10,000 weighted patients.</t>
  </si>
  <si>
    <t>Planned % increase of the percentage of ‘in-week district nursing service’ to be delivered at weekends</t>
  </si>
  <si>
    <t>Planned increase % in the district nursing visits conducted in the Welsh language for those that wish for their visits to be conducted in Welsh</t>
  </si>
  <si>
    <t>Planned increase in the demand for the district nursing service per month, based on your profile for increase in demand. (Activity increase and changes in complexity of caseloads)</t>
  </si>
  <si>
    <t>3. COPD/ ASTHMA</t>
  </si>
  <si>
    <t>Number of admissions where the primary diagnostic reason for admission is exacerbation of COPD or asthma</t>
  </si>
  <si>
    <t>Number of COPD/asthma patients managed by the community team/pulmonary rehab team</t>
  </si>
  <si>
    <t>4. Dental Services</t>
  </si>
  <si>
    <t>Planned increase in the number of Units of Dental Activity delivered as a proportion of all Units of Dental Activity contracted.</t>
  </si>
  <si>
    <t>Planned increase in the number of new patients 18+ accessing NHS Dental Care.</t>
  </si>
  <si>
    <t>5. Pharmacy Services</t>
  </si>
  <si>
    <t>Total number of pharmacies opting to provide Clinical Community Pharmacy Service.</t>
  </si>
  <si>
    <t>93 (100%)</t>
  </si>
  <si>
    <t>92 (100%)</t>
  </si>
  <si>
    <t>Total number of pharmacies providing the Pharmacist Independent Prescribing Service.</t>
  </si>
  <si>
    <t>N/A to forecast</t>
  </si>
  <si>
    <t>Number of community pharmacy services at escalation levels 3 &amp;4 as a percentage of total pharmacies</t>
  </si>
  <si>
    <t>L3 = 16%
L4 = 0 Pharmacies</t>
  </si>
  <si>
    <t>14% at L3</t>
  </si>
  <si>
    <t>6. Optometry Services</t>
  </si>
  <si>
    <t>Total number of Optometrists opting to provide Clinical Community Optometry Service.</t>
  </si>
  <si>
    <t>Total number of Optometrists providing the Optometrists Independent Prescribing Service.</t>
  </si>
  <si>
    <t>Planned increase in the number of new patients 18+ accessing NHS Optometry services</t>
  </si>
  <si>
    <t>Planned increase in the number of new patients 0-18 years accessing NHS Optometry services</t>
  </si>
  <si>
    <t>Number of referrals to secondary care for wet Age Related Macular Degeneration (Wet AMD)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</si>
  <si>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</si>
  <si>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</si>
  <si>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</si>
  <si>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</si>
  <si>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</si>
  <si>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</si>
  <si>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</si>
  <si>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</si>
  <si>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</si>
  <si>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</si>
  <si>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</si>
  <si>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</si>
  <si>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</si>
  <si>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</si>
  <si>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</si>
  <si>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</si>
  <si>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</si>
  <si>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</si>
  <si>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</si>
  <si>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</si>
  <si>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</si>
  <si>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</si>
  <si>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</si>
  <si>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</si>
  <si>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</si>
  <si>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</si>
  <si>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Fast Track - Safeguarding an individual’s well-being by ‘fast tracking’ them for immediate provision of CHC. In these cases, people can be supported in their preferred place of care without waiting for the full CHC eligibility process to be completed.
Jointly funded packages - Cases where an individual is not entitled to CHC but have needs identified through the DST that are not of a nature that a local authority can solely meet or are beyond the powers of a local authority to solely meet. In these cases, LHBs should work in partnership with the LA to agree their respective responsibilities and provide a joint package of care.</t>
  </si>
  <si>
    <t>CHC/FNC - PATIENT NUMBERS</t>
  </si>
  <si>
    <t>Actual @ 31/03/22</t>
  </si>
  <si>
    <t>Forecast at 30/6/23</t>
  </si>
  <si>
    <t>Forecast at 30/9/23</t>
  </si>
  <si>
    <t>Forecast at 31/12/23</t>
  </si>
  <si>
    <t>Forecast at 31/03/24</t>
  </si>
  <si>
    <t>CHC and FNC PATIENT NUMBERS supported at period end (including Fast Tracks and Joint Funded packages)</t>
  </si>
  <si>
    <t>MENTAL HEALTH</t>
  </si>
  <si>
    <t>FY as @ 31/03/2022 No's</t>
  </si>
  <si>
    <t>FORECAST FY as @ 31/03/2023 No's</t>
  </si>
  <si>
    <t>Total/Average</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</si>
  <si>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</si>
  <si>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</si>
  <si>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</si>
  <si>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</si>
  <si>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</si>
  <si>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</si>
  <si>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</si>
  <si>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</si>
  <si>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</si>
  <si>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n/a</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</si>
  <si>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</si>
  <si>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</si>
  <si>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</si>
  <si>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</si>
  <si>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</si>
  <si>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</si>
  <si>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</si>
  <si>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</si>
  <si>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</si>
  <si>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</si>
  <si>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</si>
  <si>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</si>
  <si>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</si>
  <si>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</si>
  <si>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 waiting over 26 weeks for psychological therapy</t>
  </si>
  <si>
    <t>Number of calls to 111 press 2</t>
  </si>
  <si>
    <t>CANCER CARE</t>
  </si>
  <si>
    <t>FORECAST FY as @ 31/03/2023</t>
  </si>
  <si>
    <t xml:space="preserve">No's </t>
  </si>
  <si>
    <t>Anticipated new referrals</t>
  </si>
  <si>
    <t>Planned % compliance with single cancer pathways performance</t>
  </si>
  <si>
    <t>Planned % reduction in backlog of those patients wating over 62 days</t>
  </si>
  <si>
    <t>UNSCHEDULED CARE</t>
  </si>
  <si>
    <t>1. Unscheduled Care Activity</t>
  </si>
  <si>
    <t>A&amp;E attendance in Major Eds</t>
  </si>
  <si>
    <t>A&amp;E Attendance in Minor Injury Units</t>
  </si>
  <si>
    <t>Emergency admissions from Type 1 Units</t>
  </si>
  <si>
    <t>Planned number of patients to be seen in SDEC.</t>
  </si>
  <si>
    <t>Planned number of patients to be seen in urgent primary care centres (including virtual / remote models).</t>
  </si>
  <si>
    <t>AMBULANCE</t>
  </si>
  <si>
    <t>WAST to complete: Ambulance</t>
  </si>
  <si>
    <t>111 symptom checkers completed (Activity).</t>
  </si>
  <si>
    <t>WAST</t>
  </si>
  <si>
    <t>Goal 2 (signposting, information &amp; assistance) Predicted levels of 111 resolution without referral to ED (%)</t>
  </si>
  <si>
    <t>Goal 3 (preventing unnecessary attendance &amp; admission) What are the predicted levels of consult &amp; close to prevent conveyance/attendance/admission</t>
  </si>
  <si>
    <t>Conveyance</t>
  </si>
  <si>
    <t>Total number of patients conveyed to - Type 1 A&amp;E Units</t>
  </si>
  <si>
    <t>Total number of patients conveyed to - Minor Injury Units</t>
  </si>
  <si>
    <t>Total number of patients conveyed to - Medical Assessment Units</t>
  </si>
  <si>
    <t>Total number of patients conveyed to - Other Units or Pathways</t>
  </si>
  <si>
    <t>Incident volume</t>
  </si>
  <si>
    <t>Forecast verified Emergency Service (EMS) demand</t>
  </si>
  <si>
    <t>Levels of forecast demand that is expected to result in conveyance to ED</t>
  </si>
  <si>
    <t>Levels of forecast demand that is expected to result in conveyance to SDEC</t>
  </si>
  <si>
    <t>2022/23 Activity - Planned Care</t>
  </si>
  <si>
    <t>Local Health Board</t>
  </si>
  <si>
    <t>2019/20</t>
  </si>
  <si>
    <t>Total 2023/24</t>
  </si>
  <si>
    <t>2024/25</t>
  </si>
  <si>
    <t>2025/26</t>
  </si>
  <si>
    <t>Include all activity not just activity undertaken as part of RTT</t>
  </si>
  <si>
    <t>Baseline</t>
  </si>
  <si>
    <t>Full year Forecast</t>
  </si>
  <si>
    <t>Projected</t>
  </si>
  <si>
    <t>Actual</t>
  </si>
  <si>
    <t>Elective Inpatient Activity</t>
  </si>
  <si>
    <t>Core</t>
  </si>
  <si>
    <t xml:space="preserve">Via Core sessions </t>
  </si>
  <si>
    <t xml:space="preserve">Via  WLI/Insourcing /Outsourcing </t>
  </si>
  <si>
    <t>Total Recovery Activity</t>
  </si>
  <si>
    <t>Insourcing</t>
  </si>
  <si>
    <t>Outsourcing</t>
  </si>
  <si>
    <t xml:space="preserve"> Inhouse </t>
  </si>
  <si>
    <t xml:space="preserve"> -   </t>
  </si>
  <si>
    <t>Waiting List Initiatives (WLI)</t>
  </si>
  <si>
    <t>Total Activity</t>
  </si>
  <si>
    <t>Elective Daycase Activity</t>
  </si>
  <si>
    <t>New Outpatients</t>
  </si>
  <si>
    <t>Face to Face</t>
  </si>
  <si>
    <t>Virtual</t>
  </si>
  <si>
    <t>Follow Up Outpatients</t>
  </si>
  <si>
    <t>Diagnostics</t>
  </si>
  <si>
    <t>CT</t>
  </si>
  <si>
    <t>Total Core Funded Activity</t>
  </si>
  <si>
    <t>MRI</t>
  </si>
  <si>
    <t>NOUS</t>
  </si>
  <si>
    <t>Endoscopy</t>
  </si>
  <si>
    <t>Yr1 Projected</t>
  </si>
  <si>
    <t>Yr1 Actual</t>
  </si>
  <si>
    <t>Yr2</t>
  </si>
  <si>
    <t>Yr3</t>
  </si>
  <si>
    <t>PLANNED CARE</t>
  </si>
  <si>
    <t>New Outpatients Face to Face</t>
  </si>
  <si>
    <t>New Outpatients Virtual</t>
  </si>
  <si>
    <t>Follow Up Outpatients Face to Face</t>
  </si>
  <si>
    <t>Follow Up Outpatients Virtual</t>
  </si>
  <si>
    <t>Diagnostics CT</t>
  </si>
  <si>
    <t>Diagnostics MRI</t>
  </si>
  <si>
    <t>Diagnostics NOUS</t>
  </si>
  <si>
    <t>Diagnostics Endoscopy</t>
  </si>
  <si>
    <t>Metric Desc 2</t>
  </si>
  <si>
    <t>Underlying Deficit</t>
  </si>
  <si>
    <t>Bridging  Table</t>
  </si>
  <si>
    <t>Non recurrent income</t>
  </si>
  <si>
    <t>FYE of funding adjustments</t>
  </si>
  <si>
    <t>Non recurrent Costs</t>
  </si>
  <si>
    <t>Non-recurrent AME, Depreciation and Special Costs</t>
  </si>
  <si>
    <t>Non-recurrent savings</t>
  </si>
  <si>
    <t>FYE of spend decisions</t>
  </si>
  <si>
    <t>FYE of saving and efficiency schemes</t>
  </si>
  <si>
    <t>Underlying surplus / (deficit) c/f from 2022/23</t>
  </si>
  <si>
    <t>Breakdown of ULD</t>
  </si>
  <si>
    <t>Year 2023/24</t>
  </si>
  <si>
    <t>Year 2024/25</t>
  </si>
  <si>
    <t>Year 2025/26</t>
  </si>
  <si>
    <t>MOVEMENT OF OPENING FINANCIAL PLAN TO FORECAST OUTTURN</t>
  </si>
  <si>
    <t>In Year Effect</t>
  </si>
  <si>
    <t>FYE of Recurring</t>
  </si>
  <si>
    <t>£'000</t>
  </si>
  <si>
    <t>B/F ULD from Previous Year (Negative Value for Deficits):</t>
  </si>
  <si>
    <t>Primary Care</t>
  </si>
  <si>
    <t>Continuing HealthCare</t>
  </si>
  <si>
    <t xml:space="preserve">Scheduled Care </t>
  </si>
  <si>
    <t>Children &amp; Women's</t>
  </si>
  <si>
    <t>Community Services</t>
  </si>
  <si>
    <t>Specialised Services</t>
  </si>
  <si>
    <t>Executive / Corporate Areas</t>
  </si>
  <si>
    <t>Support Services (inc. Estates &amp; Facilities)</t>
  </si>
  <si>
    <t>Total: B/F ULD from Previous Year</t>
  </si>
  <si>
    <t>Revenue Funding Uplift (Enter as positive values):</t>
  </si>
  <si>
    <t>Baseline Adjustments (Allocation Paper Table A2)</t>
  </si>
  <si>
    <t>Core Cost and Demand Uplift (Allocation Paper Table A3)</t>
  </si>
  <si>
    <t>Change in Protected and Ring Fenced Revenue Allocations (Allocation Letter Table B1)</t>
  </si>
  <si>
    <t>Change in Planned Care Recovery (Allocation Letter Table B1)</t>
  </si>
  <si>
    <t>Changes to Directed Expenditure (Allocation Letter Table B2)</t>
  </si>
  <si>
    <t>GMS Contract Uplift (Allocation Letter Table C)</t>
  </si>
  <si>
    <t>Pharmacy Additional Contract Funding (Allocation Letter Table E)</t>
  </si>
  <si>
    <t>Dental Contract Uplift (Allocation Letter Table F)</t>
  </si>
  <si>
    <t>Other Confirmed Funding uplift in allocation paper</t>
  </si>
  <si>
    <t xml:space="preserve">Table 2 Uplift </t>
  </si>
  <si>
    <t>Table 1 Uplift</t>
  </si>
  <si>
    <t>Other Assumed WG RRL / WG Income uplift above underlying recurring funding</t>
  </si>
  <si>
    <t>Recurring Future Funding uplift Assumption</t>
  </si>
  <si>
    <t>Non-Recurring Funding uplift Assumptions</t>
  </si>
  <si>
    <t>AME &amp; Non-Cash Depreciation Funding uplift Assumptions</t>
  </si>
  <si>
    <t>Sub-total WG RRL / WG Income Uplift</t>
  </si>
  <si>
    <t>Welsh NHS Local Health Boards &amp; Trusts - Trust Income uplift / (reduction)</t>
  </si>
  <si>
    <t>WHSSC Income uplift / (reduction)</t>
  </si>
  <si>
    <t>Miscellaneous Income - uplift / (reduction)</t>
  </si>
  <si>
    <t>Sub-total Provider Income Uplift / (Reduction)</t>
  </si>
  <si>
    <t>Total Revenue Uplift / (Reduction)</t>
  </si>
  <si>
    <t>Cost Pressures (Populated from 4 - Cost Pressures)</t>
  </si>
  <si>
    <t>Pay</t>
  </si>
  <si>
    <t>Non Pay</t>
  </si>
  <si>
    <t>Primary Care Drugs</t>
  </si>
  <si>
    <t>Secondary Care Drugs</t>
  </si>
  <si>
    <t>CHC/FNC</t>
  </si>
  <si>
    <t>Primary Care Contractor</t>
  </si>
  <si>
    <t>Healthcare Services Provided by Other NHS Bodies</t>
  </si>
  <si>
    <t>Non Healthcare Services Provided by Other NHS Bodies</t>
  </si>
  <si>
    <t>Other Private &amp; Voluntary Sector</t>
  </si>
  <si>
    <t xml:space="preserve">Joint Financing and Other </t>
  </si>
  <si>
    <t>AME, Non-Cash Del and other special costs</t>
  </si>
  <si>
    <t>Total Cost Pressures</t>
  </si>
  <si>
    <t>Opening Pressure</t>
  </si>
  <si>
    <t>Identified Savings Plans: (Populated from sheet 5a - Savings Tracker)</t>
  </si>
  <si>
    <t>Joint Financing &amp; Other</t>
  </si>
  <si>
    <t>Total: Identified Savings Plans</t>
  </si>
  <si>
    <t>Red Rated Pipeline Schemes (Populated from sheet 5a - Savings Tracker)</t>
  </si>
  <si>
    <t>Planning Assumptions - Savings still to be finalised (positive value)</t>
  </si>
  <si>
    <t>Planned Care Recovery (Reduction in Spend - positive value)</t>
  </si>
  <si>
    <t>Disinvestments or choices (Reduction in Spend - positive value)</t>
  </si>
  <si>
    <t>Total Disinvestments and Planning Assumptions</t>
  </si>
  <si>
    <t>Net Income Generation (Profit Element Only) (Populated from sheet 5a - Savings Tracker)</t>
  </si>
  <si>
    <t>Net Financial Plan</t>
  </si>
  <si>
    <t>Anticipated c/f underlying deficit</t>
  </si>
  <si>
    <t>FYE OF RECURRING YR2</t>
  </si>
  <si>
    <t>FYE OF RECURRING YR3</t>
  </si>
  <si>
    <t>REVENUE PLAN</t>
  </si>
  <si>
    <t>Provider Income</t>
  </si>
  <si>
    <t>Total: Revenue</t>
  </si>
  <si>
    <t>In Year Net Cost Base</t>
  </si>
  <si>
    <t>Identified Savings Plans</t>
  </si>
  <si>
    <t>Other Assumptions</t>
  </si>
  <si>
    <t xml:space="preserve">Please fill in the lightly yellow shaded cells. 
</t>
  </si>
  <si>
    <t>NET EXPENDITURE PROFILE ANALYSIS</t>
  </si>
  <si>
    <t>PLAN PROFILE</t>
  </si>
  <si>
    <t>ACTUAL 2022/23</t>
  </si>
  <si>
    <t>PLAN YEAR-END POSITION 2023/24</t>
  </si>
  <si>
    <t>PLAN YEAR-END POSITION 2024/25</t>
  </si>
  <si>
    <t>PLAN YEAR-END POSITION 2025/26</t>
  </si>
  <si>
    <t>Check to zero</t>
  </si>
  <si>
    <t>SUMMARISED STATEMENT OF COMPREHENSIVE NET EXPENDITURE/INCOME</t>
  </si>
  <si>
    <t>Revenue Resource Limit</t>
  </si>
  <si>
    <t>Miscellaneous Income - Capital Donation\Government Grant Income</t>
  </si>
  <si>
    <t>Welsh NHS Local Health Boards &amp; Trusts Income</t>
  </si>
  <si>
    <t>WHSSC Income</t>
  </si>
  <si>
    <t>Welsh Government Income</t>
  </si>
  <si>
    <t>Miscellaneous Income - Other (including non-resource limited income)</t>
  </si>
  <si>
    <t>SUB TOTAL INCOME</t>
  </si>
  <si>
    <t>Primary Care Contractor (excluding drugs, including non-resource limited expenditure) (populated from below)</t>
  </si>
  <si>
    <t>Primary Care - Drugs &amp; Appliances  (populated from below)</t>
  </si>
  <si>
    <t>Provided Services - Pay  (populated from below)</t>
  </si>
  <si>
    <t>Provider Services - Non Pay (excluding drugs &amp; depreciation)  (populated from below)</t>
  </si>
  <si>
    <t>Secondary Care - Drugs  (populated from below)</t>
  </si>
  <si>
    <t>Continuing Care and Funded Nursing Care  (populated from below)</t>
  </si>
  <si>
    <t xml:space="preserve">Losses, Special Payments and Irrecoverable Debts </t>
  </si>
  <si>
    <t>Exceptional (Income) / Costs - (Trust Only)</t>
  </si>
  <si>
    <t>Total Interest Receivable - (Trust Only)</t>
  </si>
  <si>
    <t>Total Interest Payable - (Trust Only)</t>
  </si>
  <si>
    <t>DEL Depreciation\Accelerated Depreciation\Impairments</t>
  </si>
  <si>
    <t>AME Donated Depreciation\Impairments</t>
  </si>
  <si>
    <t>Uncommitted Reserves &amp; Contingencies</t>
  </si>
  <si>
    <t>Profit\Loss Disposal of Assets</t>
  </si>
  <si>
    <t>SUB TOTAL EXPENDITURE</t>
  </si>
  <si>
    <t>TOTAL DEFICIT/SURPLUS</t>
  </si>
  <si>
    <t>EXPENDITURE CATEGORY</t>
  </si>
  <si>
    <t>FORECAST PROFILE</t>
  </si>
  <si>
    <t>PROVIDER PAY EXPENDITURE ANALYSIS £'000</t>
  </si>
  <si>
    <t>Underlying Recurring Spend</t>
  </si>
  <si>
    <t>New cost pressures</t>
  </si>
  <si>
    <t>Identified savings (negative value)</t>
  </si>
  <si>
    <t>Disinvestments and Planning Assumptions (negative value)</t>
  </si>
  <si>
    <t>NET PAY PLAN</t>
  </si>
  <si>
    <t>NON PAY (excluding drugs &amp; depreciation) EXPENDITURE ANALYSIS £'000</t>
  </si>
  <si>
    <t>NET NON PAY PLAN</t>
  </si>
  <si>
    <t>PRIMARY CARE DRUGS EXPENDITURE ANALYSIS £'000</t>
  </si>
  <si>
    <t>NET PRIMARY CARE DRUGS PLAN</t>
  </si>
  <si>
    <t>SECONDARY CARE DRUGS EXPENDITURE ANALYSIS £'000</t>
  </si>
  <si>
    <t>NET SECONDARY CARE DRUGS PLAN</t>
  </si>
  <si>
    <t>PRIMARY CARE CONTRACTOR (EXCL DRUGS, INCL NON RESOURCE LIMITED) EXPENDITURE ANALYSIS £'000</t>
  </si>
  <si>
    <t>NET PRIMARY CARE CONTRACTOR PLAN</t>
  </si>
  <si>
    <t>CONTINUING HEALTHCARE / FUNDED NURSING CARE EXPENDITURE ANALYSIS £'000</t>
  </si>
  <si>
    <t>NET CHC/FNC PLAN</t>
  </si>
  <si>
    <t>HEALTHCARE SERVICES PROVIDED BY OTHER NHS BODIES EXPENDITURE ANALYSIS £'000</t>
  </si>
  <si>
    <t>NET HEALTHCARE SERVICES PROVIDED BY OTHER NHS BODIES PLAN</t>
  </si>
  <si>
    <t>NON HEALTHCARE SERVICES PROVIDED BY OTHER NHS BODIES EXPENDITURE ANALYSIS £'000</t>
  </si>
  <si>
    <t>NET NON HEALTHCARE SERVICES PROVIDED BY OTHER NHS BODIES PLAN</t>
  </si>
  <si>
    <t>OTHER PRIVATE &amp; VOLUNTARY EXPENDITURE ANALYSIS £'000</t>
  </si>
  <si>
    <t>NET OTHER PRIVATE &amp; VOLUNTARY SECTOR PLAN</t>
  </si>
  <si>
    <t>JOINT FINANCING &amp; OTHER EXPENDITURE ANALYSIS £'000</t>
  </si>
  <si>
    <t>NET JOINT FINANCING &amp; OTHER PLAN</t>
  </si>
  <si>
    <t xml:space="preserve">The starting point for next year is to understand the underlying deficit.
</t>
  </si>
  <si>
    <t>Bridging Template</t>
  </si>
  <si>
    <t>Forecast Financial Surplus / (Deficit) 2022/23</t>
  </si>
  <si>
    <t>Funding Adjustments</t>
  </si>
  <si>
    <t>Exclude non-recurrent income received in 2022/23 (-ve adjustment):-</t>
  </si>
  <si>
    <t>WG COVID-19 and Exceptional funding</t>
  </si>
  <si>
    <t>Other non-recurrent WG funding and income</t>
  </si>
  <si>
    <t>Non-recurrent Capital Donation/ Government Grant Income</t>
  </si>
  <si>
    <t>Non-recurrent Welsh LHB, Trust and WHSSC income</t>
  </si>
  <si>
    <t>Other non-recurrent income</t>
  </si>
  <si>
    <t>Full Year Effect (FYE) of funding adjustments in 2022/23</t>
  </si>
  <si>
    <t>FYE of funding for service changes including transfers to/from other organisations</t>
  </si>
  <si>
    <t>Other FYE of funding adjustments</t>
  </si>
  <si>
    <t>Cost Adjustments</t>
  </si>
  <si>
    <t>Remove non-recurrent costs incurred in 2022/23 (+ve adjustments)</t>
  </si>
  <si>
    <t>COVID-19 Programme and Response Spend</t>
  </si>
  <si>
    <t>Exceptional Energy Costs</t>
  </si>
  <si>
    <t>Non-recurrent service change or restructuring costs</t>
  </si>
  <si>
    <t>Non-recurrent funded programme costs</t>
  </si>
  <si>
    <t>Non-recurrent local investment and other programme costs</t>
  </si>
  <si>
    <t>Non-recurrent impact of extra bank holidays and strikes</t>
  </si>
  <si>
    <t>Other non-recurrent costs</t>
  </si>
  <si>
    <t>Remove non-recurrent AME, Depreciation and Special Costs incurred in 2022/23 (+ve adjustments)</t>
  </si>
  <si>
    <t>Non-recurrent Depreciation\Accelerated Depreciation\Impairments</t>
  </si>
  <si>
    <t>Non-recurrent Special Payments, Irrecoverable Debts or Exceptional (Income) / Costs</t>
  </si>
  <si>
    <t>Non-recurrent Profit/Loss Disposal of Assets</t>
  </si>
  <si>
    <t>Exclude non-recurrent savings made in 2022/23 (-ve adjustments)</t>
  </si>
  <si>
    <t>Full Year Effect (FYE) of investments and spending decisions taken in 2022/23</t>
  </si>
  <si>
    <t>FYE of service changes including transfers to or from other organisations</t>
  </si>
  <si>
    <t>FYE of other programmes and investments</t>
  </si>
  <si>
    <t>FYE Recurring changes implemented in response to COVID-19</t>
  </si>
  <si>
    <t>FYE of revenue impact of capital programme</t>
  </si>
  <si>
    <t>FYE of saving and efficiency schemes (+ve adjustment)</t>
  </si>
  <si>
    <t>FYE of 2022/23 saving schemes</t>
  </si>
  <si>
    <r>
      <t>Underlying Surplus /</t>
    </r>
    <r>
      <rPr>
        <b/>
        <i/>
        <sz val="11"/>
        <color theme="0"/>
        <rFont val="Calibri"/>
        <family val="2"/>
        <scheme val="minor"/>
      </rPr>
      <t xml:space="preserve"> (Deficit)</t>
    </r>
    <r>
      <rPr>
        <b/>
        <sz val="11"/>
        <color theme="0"/>
        <rFont val="Calibri"/>
        <family val="2"/>
        <scheme val="minor"/>
      </rPr>
      <t xml:space="preserve"> c/f carried forwards from 2022/23</t>
    </r>
  </si>
  <si>
    <r>
      <t xml:space="preserve">Breakdown of the ULD </t>
    </r>
    <r>
      <rPr>
        <b/>
        <sz val="10"/>
        <color theme="0"/>
        <rFont val="Calibri"/>
        <family val="2"/>
        <scheme val="minor"/>
      </rPr>
      <t>(Negative Value for Deficits):</t>
    </r>
  </si>
  <si>
    <t>Held Centrally  - not allocated to a specific area</t>
  </si>
  <si>
    <t>Total: ULD carried forwards from 2022/23</t>
  </si>
  <si>
    <t xml:space="preserve">Please fill in the lightly yellow shaded cells. Should you wish to add additional rows, please contact "PHWFinance.DeliveryUnit@wales.nhs.uk" 
</t>
  </si>
  <si>
    <t>NET COST BASE/PRESSURES &amp; INVESTMENTS</t>
  </si>
  <si>
    <t>Healthcare Services Provided by other NHS Bodies</t>
  </si>
  <si>
    <t>Non Healthcare Services Provided by other NHS Bodies</t>
  </si>
  <si>
    <t xml:space="preserve">Total </t>
  </si>
  <si>
    <t>2023/24 PLAN PROFILE</t>
  </si>
  <si>
    <t>FYE</t>
  </si>
  <si>
    <t>Recurrent</t>
  </si>
  <si>
    <t>Inflationary Cost Pressures</t>
  </si>
  <si>
    <t>Inflation - Energy</t>
  </si>
  <si>
    <t>Inflation - Other price increases</t>
  </si>
  <si>
    <t>CHC (ec RLW)</t>
  </si>
  <si>
    <t>Secondary Care Drugs &amp; NICE</t>
  </si>
  <si>
    <t>PC Prescribing</t>
  </si>
  <si>
    <t>Inflations Linked to Commissioned Services</t>
  </si>
  <si>
    <t>Subtotal Inflationary Cost Pressures</t>
  </si>
  <si>
    <t>Ongoing non-recurring cost pressures</t>
  </si>
  <si>
    <t>Subtotal Ongoing non-recurrent pressures</t>
  </si>
  <si>
    <t>Other Volume Growth / Investments (please specify):</t>
  </si>
  <si>
    <t>Growth - NICE &amp; New High Cost Drugs</t>
  </si>
  <si>
    <t>Growth - Specialist Services</t>
  </si>
  <si>
    <t>CHC</t>
  </si>
  <si>
    <t>National Costs &amp; NWSSP</t>
  </si>
  <si>
    <t>NSA</t>
  </si>
  <si>
    <t xml:space="preserve">Growth Various </t>
  </si>
  <si>
    <t>Disaggregation CTM SLA</t>
  </si>
  <si>
    <t>Subtotal Other Volume Growth / Investments</t>
  </si>
  <si>
    <t xml:space="preserve">Funded Cost Pressures: </t>
  </si>
  <si>
    <t>Funded - Immunisation Framework</t>
  </si>
  <si>
    <t>Funded - Surveillance (Testing and Tracing)</t>
  </si>
  <si>
    <t>Funded - Real Living Wage</t>
  </si>
  <si>
    <t>Funded - Other ringfenced projects</t>
  </si>
  <si>
    <t>National COVID Programmes Other</t>
  </si>
  <si>
    <t>Planned Care Recovery Local</t>
  </si>
  <si>
    <t>Planned Care Recovery Regional</t>
  </si>
  <si>
    <t>2022/23 Pay Award</t>
  </si>
  <si>
    <t>Additional Costs linked Table A2</t>
  </si>
  <si>
    <t>Additional Costs linked Table B1</t>
  </si>
  <si>
    <t>Additional Costs linked Table B2</t>
  </si>
  <si>
    <t>Additional Costs linked Table 2</t>
  </si>
  <si>
    <t>Anticpated Allocations Invesments Recurrent (as per Tab 6)</t>
  </si>
  <si>
    <t>Anticpated Allocations Invesments Non Recurrent (as per Tab 6)</t>
  </si>
  <si>
    <t>Adjustment for new funded activities</t>
  </si>
  <si>
    <t>Breakdown of Cost Pressures by Spend Type</t>
  </si>
  <si>
    <t>Recurring</t>
  </si>
  <si>
    <t>£'000 (All Positive Entries)</t>
  </si>
  <si>
    <t>Not yet Allocated</t>
  </si>
  <si>
    <t>Grand Total</t>
  </si>
  <si>
    <t>Breakdown of Cost Pressures by Service Area</t>
  </si>
  <si>
    <t>Uncategorised</t>
  </si>
  <si>
    <t>BASELINE/ACTUAL/FY 31/03/2020</t>
  </si>
  <si>
    <t>BASELINE/ACTUAL/YTD 30/09/2020</t>
  </si>
  <si>
    <t>In Year Cost Base</t>
  </si>
  <si>
    <t>PAY</t>
  </si>
  <si>
    <t>NON PAY</t>
  </si>
  <si>
    <t>PRIMARY CARE DRUGS</t>
  </si>
  <si>
    <t>SECONDARY CARE DRUGS</t>
  </si>
  <si>
    <t>BREAKDOWN - SPEND</t>
  </si>
  <si>
    <t>BREAKDOWN</t>
  </si>
  <si>
    <t>BREAKDOWN - SERVICE</t>
  </si>
  <si>
    <t>Month 1</t>
  </si>
  <si>
    <t>R</t>
  </si>
  <si>
    <t>Green</t>
  </si>
  <si>
    <t>Service Areas</t>
  </si>
  <si>
    <t>Planned_Care</t>
  </si>
  <si>
    <t>Unscheduled_Care</t>
  </si>
  <si>
    <t>Primary_and_Community_Care__Excl_Prescribing_</t>
  </si>
  <si>
    <t>Mental_Health</t>
  </si>
  <si>
    <t>Clinical_Support</t>
  </si>
  <si>
    <t>Non_Clinical_Support__Facilities_Estates_Corporate_</t>
  </si>
  <si>
    <t>Commissioning</t>
  </si>
  <si>
    <t>Across_Service_Areas</t>
  </si>
  <si>
    <t>Prescribing</t>
  </si>
  <si>
    <t>Medicines_Management__Secondary_Care_</t>
  </si>
  <si>
    <t>Cash-Releasing Saving</t>
  </si>
  <si>
    <t>In Year</t>
  </si>
  <si>
    <t>NR</t>
  </si>
  <si>
    <t>Amber</t>
  </si>
  <si>
    <t xml:space="preserve">Improved management of non-pay, including both traditional procurement and value based procurement </t>
  </si>
  <si>
    <t>Facilities</t>
  </si>
  <si>
    <t>Internal - from In House Provided Services</t>
  </si>
  <si>
    <t xml:space="preserve">Ward nursing </t>
  </si>
  <si>
    <t>Medicines Management (Secondary Care)</t>
  </si>
  <si>
    <t>Income Generation</t>
  </si>
  <si>
    <t>Please fill in the lightly yellow shaded cells</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</si>
  <si>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</si>
  <si>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</si>
  <si>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</si>
  <si>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</si>
  <si>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</si>
  <si>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Estates</t>
  </si>
  <si>
    <t>External - from other LHBs &amp; Trusts</t>
  </si>
  <si>
    <t xml:space="preserve">Medical staff management </t>
  </si>
  <si>
    <t>Cost Avoidance</t>
  </si>
  <si>
    <t>Primary and Community Care (Excl Prescribing)</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</si>
  <si>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</si>
  <si>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</si>
  <si>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</si>
  <si>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</si>
  <si>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</si>
  <si>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</si>
  <si>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</si>
  <si>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</si>
  <si>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</si>
  <si>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</si>
  <si>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</si>
  <si>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</si>
  <si>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</si>
  <si>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PRIMARY CARE CONTRACTOR</t>
  </si>
  <si>
    <t>Endoscopy utilisation and productivity</t>
  </si>
  <si>
    <t>CONTINUING HEALTHCARE / FUNDED NURSING CARE</t>
  </si>
  <si>
    <t>Non Clinical Support (Facilities/Estates/Corporate)</t>
  </si>
  <si>
    <t>Outpatient productivity - in the room (e.g. from reduced DNA's, improved session utilisation, improved booking, lower clinic cancellations)</t>
  </si>
  <si>
    <t>HEALTHCARE SERVICES PROVIDED BY OTHER NHS BODIES</t>
  </si>
  <si>
    <t>Savings - Recurrent &amp; Non Recurrent Split</t>
  </si>
  <si>
    <t>Outpatient pathways - reduced follow up rate</t>
  </si>
  <si>
    <t>NON HEALTHCARE SERVICES PROVIDED BY OTHER NHS BODIES</t>
  </si>
  <si>
    <t xml:space="preserve">Referral criteria/thresholds reducing inappropriate or low value referral demand </t>
  </si>
  <si>
    <t>OTHER PRIVATE &amp; VOLUNTARY SECTOR</t>
  </si>
  <si>
    <t>Patient care administration</t>
  </si>
  <si>
    <t>JOINT FINANCING AND OTHER</t>
  </si>
  <si>
    <t>Planned care pathway optimisation specifically in specialties coming within the National Planned Care Programme</t>
  </si>
  <si>
    <t>Joint Financing and Other</t>
  </si>
  <si>
    <t>Green &amp; Amber Subtotal</t>
  </si>
  <si>
    <t>Red Schemes</t>
  </si>
  <si>
    <t>Savings Tracker Summary</t>
  </si>
  <si>
    <t>Savings Total</t>
  </si>
  <si>
    <t>Delete</t>
  </si>
  <si>
    <t>Savings Forecast Profile</t>
  </si>
  <si>
    <t>Green &amp; Amber Sub-Total</t>
  </si>
  <si>
    <t>Recurrent (R) / Non Recurrent (NR)</t>
  </si>
  <si>
    <t>Current Year Annual Plan £'000</t>
  </si>
  <si>
    <t>Scheme RAG rating (incl. Income Generation)</t>
  </si>
  <si>
    <t>Scheme Type (Select Service Area First)</t>
  </si>
  <si>
    <r>
      <t xml:space="preserve">MMR Category - Savings only - </t>
    </r>
    <r>
      <rPr>
        <b/>
        <i/>
        <sz val="10"/>
        <color theme="0"/>
        <rFont val="Calibri"/>
        <family val="2"/>
        <scheme val="minor"/>
      </rPr>
      <t>Do not complete for IG</t>
    </r>
  </si>
  <si>
    <t>Valid Start Date</t>
  </si>
  <si>
    <t>Valid Go Green Date</t>
  </si>
  <si>
    <t>Errors</t>
  </si>
  <si>
    <t>TBC</t>
  </si>
  <si>
    <t>SBUHBCIP01</t>
  </si>
  <si>
    <t>Procurement</t>
  </si>
  <si>
    <t>SBUHBCIP02</t>
  </si>
  <si>
    <t>Staff Pay Nursing</t>
  </si>
  <si>
    <t>SBUHBCIP03</t>
  </si>
  <si>
    <t>Shift Left</t>
  </si>
  <si>
    <t>SBUHBCIP04</t>
  </si>
  <si>
    <t>Drugs Secondary Care</t>
  </si>
  <si>
    <t>SBUHBCIP05</t>
  </si>
  <si>
    <t>SBUHBCIP06</t>
  </si>
  <si>
    <t xml:space="preserve">CHC </t>
  </si>
  <si>
    <t>SBUHBCIP07</t>
  </si>
  <si>
    <t>Non Pay Review</t>
  </si>
  <si>
    <t>SBUHBCIP08</t>
  </si>
  <si>
    <t>Staff A+C Review</t>
  </si>
  <si>
    <t>SBUHBCIP09</t>
  </si>
  <si>
    <t>Staff Medical Review</t>
  </si>
  <si>
    <t>SBUHBCIP10</t>
  </si>
  <si>
    <t>Other Pay Review</t>
  </si>
  <si>
    <t>SBUHBCIP11</t>
  </si>
  <si>
    <t>Corporate Services</t>
  </si>
  <si>
    <t>SBUHBCIP12</t>
  </si>
  <si>
    <t>Digital Transformation</t>
  </si>
  <si>
    <t>SBUHBCIP13</t>
  </si>
  <si>
    <t>Medical Equipment and Devices</t>
  </si>
  <si>
    <t>SBUHBCIP14</t>
  </si>
  <si>
    <t>Other CIPs</t>
  </si>
  <si>
    <t>Red</t>
  </si>
  <si>
    <t>SUB TOTAL</t>
  </si>
  <si>
    <t>Accountancy Gains</t>
  </si>
  <si>
    <t>Disinvestments and Planning Assumptions</t>
  </si>
  <si>
    <t xml:space="preserve">Please fill in the lightly yellow shaded cells </t>
  </si>
  <si>
    <t xml:space="preserve">The anticipated items should only be allocations that have been confirmed by WG. Details should be provided and substantiated within the narrative plan where organisations are anticipating income. </t>
  </si>
  <si>
    <t>The items should be analysed between the two columns depending on whether the cost pressures they are offsetting are included in Revenue Plan (Gross).</t>
  </si>
  <si>
    <t>REVENUE RESOURCE LIMIT ASSUMPTIONS (HB/SHA)/INCOME (TRUST) ASSUMPTIONS</t>
  </si>
  <si>
    <t>AGREED REVENUE RESOURCE LIMIT /INCOME REPORTED as per allocation paper / letter*</t>
  </si>
  <si>
    <t>FUTURE FUNDING ASSUMPTION</t>
  </si>
  <si>
    <t>PLEASE ENTER BELOW</t>
  </si>
  <si>
    <t>GMS Pay and Expenses</t>
  </si>
  <si>
    <t>Substance Misuse</t>
  </si>
  <si>
    <t>Clinical Excellence awards</t>
  </si>
  <si>
    <t>Calman SpR</t>
  </si>
  <si>
    <t>Real Living Wage (2022/23 and 2023/24)</t>
  </si>
  <si>
    <t>Neighbourhood District Nursing</t>
  </si>
  <si>
    <t>Six Goals for Urgent and Emergency Care</t>
  </si>
  <si>
    <t>Pump Prime Funding - Dedicated Nurse Staffing Levels</t>
  </si>
  <si>
    <t>Learning Disability - Improving Lives Programme</t>
  </si>
  <si>
    <t>Value-Based Psychology Service in Lymphoedema Wales</t>
  </si>
  <si>
    <t>VBHC - Atrial Fibrillation Redesign</t>
  </si>
  <si>
    <t>VBHC - Prehab (Cancer)</t>
  </si>
  <si>
    <t>VBHC - Prehab (MSK)</t>
  </si>
  <si>
    <t>Spinal ODN WHSSC SLA 22/23</t>
  </si>
  <si>
    <t>Improving Lives Programme - Additional Health Check Funding</t>
  </si>
  <si>
    <t>Welsh Nursing Care Record (WNCR)</t>
  </si>
  <si>
    <t>Digital Maternity Cymru (DMC) Programme</t>
  </si>
  <si>
    <t>AHPS and Alternatives to Hospital Admissions</t>
  </si>
  <si>
    <t>MH Service Improvement Fund</t>
  </si>
  <si>
    <t>Immunisation Framework</t>
  </si>
  <si>
    <t>Surveillance - (Testing and Tracing)</t>
  </si>
  <si>
    <t>All Wales Risk Pool</t>
  </si>
  <si>
    <t>IFRS16 – Revenue Recovery (-ve)</t>
  </si>
  <si>
    <t>COVID - Adferiad Funding</t>
  </si>
  <si>
    <t>COVID - Nosocomial Team</t>
  </si>
  <si>
    <t>COVID Recovery</t>
  </si>
  <si>
    <t>COVID PPE</t>
  </si>
  <si>
    <t>COVID Transition - as per plan</t>
  </si>
  <si>
    <t>Loss Contractual Income Dental Contract</t>
  </si>
  <si>
    <t>Ukraine - GMS / Welcome Centres (Plan)</t>
  </si>
  <si>
    <t>Flu - 50-64 Cohort (Plan)</t>
  </si>
  <si>
    <t>NDD Project Funding (Plan)</t>
  </si>
  <si>
    <t>AME &amp; Non Cash Depreciation</t>
  </si>
  <si>
    <t>Donated Depreciation</t>
  </si>
  <si>
    <t>Impairments</t>
  </si>
  <si>
    <t>Total RRL/INCOME used in SCNE/I profiled analysis</t>
  </si>
  <si>
    <t>* Baseline Commissioner Funding</t>
  </si>
  <si>
    <t>RRL</t>
  </si>
  <si>
    <t>NET EXPENDITURE</t>
  </si>
  <si>
    <t>PAY EXPENDITURE ANALYSIS</t>
  </si>
  <si>
    <t>£</t>
  </si>
  <si>
    <t>PLAN PROFILE 2023/24</t>
  </si>
  <si>
    <t>Summary</t>
  </si>
  <si>
    <t>SUMMARY - TOTAL PAY</t>
  </si>
  <si>
    <t>Analysis of Pay Expenditure</t>
  </si>
  <si>
    <t xml:space="preserve">LHB Provided Services - Pay </t>
  </si>
  <si>
    <t>Other Services (incl. Primary Care) - Pay</t>
  </si>
  <si>
    <t>TOTAL PAY</t>
  </si>
  <si>
    <t>check to zero</t>
  </si>
  <si>
    <t>BASELINE/ACTUAL/FY 31/03/2021</t>
  </si>
  <si>
    <t>BASELINE/ACTUAL/FY 31/03/2022</t>
  </si>
  <si>
    <t>BASELINE/ACTUAL/FY 31/03/2023</t>
  </si>
  <si>
    <t>BASELINE/ACTUAL/FY 31/03/2024</t>
  </si>
  <si>
    <t>BASELINE/ACTUAL/FY 31/03/2025</t>
  </si>
  <si>
    <t>BASELINE/ACTUAL/FY 31/03/2026</t>
  </si>
  <si>
    <t>LOW</t>
  </si>
  <si>
    <t>MEDIUM</t>
  </si>
  <si>
    <t>HIGH</t>
  </si>
  <si>
    <t>RESPONSE</t>
  </si>
  <si>
    <t>Cost Pressures Gross in Rev Plan</t>
  </si>
  <si>
    <t>Cost Pressures Net in Rev Plan</t>
  </si>
  <si>
    <t>Specifically Profiled Spend</t>
  </si>
  <si>
    <t>Total Energy Costs</t>
  </si>
  <si>
    <t>Ringfenced Activity</t>
  </si>
  <si>
    <t>Regional Integration Activity</t>
  </si>
  <si>
    <t>Value Based Activity</t>
  </si>
  <si>
    <t>Recovery Activity</t>
  </si>
  <si>
    <t>PROJECT PROFILE</t>
  </si>
  <si>
    <t>Please fill in the lightly yellow shaded cells. Please detail the organisations financial risk and opportunities for 2023/24.
Please enter Risks as (-) negative values.
Please enter Opportunities as (+) positive values.</t>
  </si>
  <si>
    <t>OVERVIEW OF RISK AND OPPORTUNITIES</t>
  </si>
  <si>
    <t>Title</t>
  </si>
  <si>
    <t>Rating (H/M/L)</t>
  </si>
  <si>
    <t>RISKS</t>
  </si>
  <si>
    <t>Risks (negative values): ENTER BELOW</t>
  </si>
  <si>
    <t>Commissioing</t>
  </si>
  <si>
    <t>LTA Provider Performance (exc WHSSC Plastics)</t>
  </si>
  <si>
    <t>2023/24 Non Delivery over 2.5%</t>
  </si>
  <si>
    <t>Prescribing above plan</t>
  </si>
  <si>
    <t>CHC Growth  above plan</t>
  </si>
  <si>
    <t>Underlying Pressures</t>
  </si>
  <si>
    <t>Operational Pressures Not Retained within Planning Assumptions</t>
  </si>
  <si>
    <t>Primary Care Contracts</t>
  </si>
  <si>
    <t>2019/20 Budget Setting Impact on PC Conract Funding</t>
  </si>
  <si>
    <t>Community Beds</t>
  </si>
  <si>
    <t>Transitional Beds Pathwy 5 (further 3 months)</t>
  </si>
  <si>
    <t>Legistlation</t>
  </si>
  <si>
    <t>Waste Legislation</t>
  </si>
  <si>
    <t xml:space="preserve">Nursing </t>
  </si>
  <si>
    <t>Increase Recruitment Overseas Nursing Costs Above £3.7m in plan</t>
  </si>
  <si>
    <t>COVID</t>
  </si>
  <si>
    <t xml:space="preserve">Year 2 2022-25 IMTP COVID Response 23/24 Costs Funded </t>
  </si>
  <si>
    <t>TOTAL RISKS</t>
  </si>
  <si>
    <t>OPPORTUNITIES</t>
  </si>
  <si>
    <t>Opportunities (positive values): ENTER BELOW</t>
  </si>
  <si>
    <t>Investment</t>
  </si>
  <si>
    <t>Slippage on Investment</t>
  </si>
  <si>
    <t>Reduction in Inflation / Energy currently in plan</t>
  </si>
  <si>
    <t xml:space="preserve">LTA Commissioner Performance </t>
  </si>
  <si>
    <t>TOTAL OPPORTUNITIES</t>
  </si>
  <si>
    <t xml:space="preserve">Current Reported Forecast Outturn </t>
  </si>
  <si>
    <t>Worst Case Risk Scenario</t>
  </si>
  <si>
    <t>Best Case Risk Scenario</t>
  </si>
  <si>
    <t>Sub Section</t>
  </si>
  <si>
    <t>FORECAST YEAR-END POSITION</t>
  </si>
  <si>
    <t>RISKS &amp; OPPORTUNITIES</t>
  </si>
  <si>
    <t>RISK SUMMARY</t>
  </si>
  <si>
    <t>PROPERTY &amp; ASSET INVESTMENT</t>
  </si>
  <si>
    <t>£m</t>
  </si>
  <si>
    <t>APPROVED SCHEMES (AWCP)</t>
  </si>
  <si>
    <t>2023-24</t>
  </si>
  <si>
    <t>2024-25</t>
  </si>
  <si>
    <t>2025-26</t>
  </si>
  <si>
    <t>2026-27</t>
  </si>
  <si>
    <t xml:space="preserve">Further Years </t>
  </si>
  <si>
    <t>Total Remaining Spend</t>
  </si>
  <si>
    <t>Insert scheme name and forecast spend for schemes approved under the All Wales Capital Programme</t>
  </si>
  <si>
    <t>SIngleton Cladding - Main Works</t>
  </si>
  <si>
    <t xml:space="preserve">Anti-Ligature </t>
  </si>
  <si>
    <t>DPIF - Digital Medicibces Transformation Implementation</t>
  </si>
  <si>
    <t>National Programme - Imaging P2</t>
  </si>
  <si>
    <t>EFAB - Infrastructure</t>
  </si>
  <si>
    <t>EFAB - Fire</t>
  </si>
  <si>
    <t>EFAB - Decarbonisation</t>
  </si>
  <si>
    <t>PET CT Scanner Fees</t>
  </si>
  <si>
    <t>Regional Pathology Fees</t>
  </si>
  <si>
    <t>Morriston Infrastructure Modernistaion Phase 2</t>
  </si>
  <si>
    <t>Regional Pathology Fees - External</t>
  </si>
  <si>
    <t>Solar Farm Extension</t>
  </si>
  <si>
    <t xml:space="preserve"> CAPITAL EXPENDITURE</t>
  </si>
  <si>
    <t>UNAPPROVED PRIORITY SCHEMES (AWCP)</t>
  </si>
  <si>
    <t>Scheme Total*</t>
  </si>
  <si>
    <t>Notes - Include current business case stage</t>
  </si>
  <si>
    <t xml:space="preserve">Priority </t>
  </si>
  <si>
    <t>Insert scheme name and forecast spend for schemes not yet approved  . For planning purposes please provide a range of estimated spend if the costs/preferred way forward are not yet known  , rather than TBC. It is noted that the range will not feed into the totals however please still input</t>
  </si>
  <si>
    <t xml:space="preserve">The schemes are not in priority order. Following the completion of a 6 facet survey and DCPs for the main hospital sites, a draft Estates Strategy (including prioritisation) is currently going through scrutiny by a Task and Finish group of the main Health Board. The final Estates Strategy is due to be presented for approval at the main Health Board meeting in May 2023. </t>
  </si>
  <si>
    <t>Adult Acute Mental Health Unit - Cefn Coed</t>
  </si>
  <si>
    <t>SOC endorsed, OBC in development</t>
  </si>
  <si>
    <t>WCCIS - Digital</t>
  </si>
  <si>
    <t>FBC in Production</t>
  </si>
  <si>
    <t>Acute Hospital Core IT Network, LAN and Wi-Fi Replacement - Digital</t>
  </si>
  <si>
    <t>Future Scheme</t>
  </si>
  <si>
    <t>Estates PBC (following 6 facet survey) - HB Wide</t>
  </si>
  <si>
    <t>National Imaging Programme (General 25/26 Onwards) - National Imaging</t>
  </si>
  <si>
    <t>Reconfiguration/Refurbishment of Learning Disabilities, Dan-y-Deri - Learning Disabilities</t>
  </si>
  <si>
    <t>BJC in development</t>
  </si>
  <si>
    <t>2nd MRI Morriston - Morriston</t>
  </si>
  <si>
    <t>3rd CT Morriston - Morriston</t>
  </si>
  <si>
    <t>Carbon reduction hospital desteaming  - Morriston</t>
  </si>
  <si>
    <t>Catheter Lab A Morriston replacement - Morriston</t>
  </si>
  <si>
    <t>Hybrid Theatre Morriston - Morriston</t>
  </si>
  <si>
    <t>SOC Endorsed. 
Combined OBC/FBC in development</t>
  </si>
  <si>
    <t>Morriston Access Road - Morriston</t>
  </si>
  <si>
    <t>Part of Regional Pathology OBC</t>
  </si>
  <si>
    <t>New expanded ED, Critical Care and Theatre, Morriston Hospital - Morriston</t>
  </si>
  <si>
    <t>Scoping Meeting Required</t>
  </si>
  <si>
    <t>Refurbishment of Burns ITU Phase 1 - Morriston</t>
  </si>
  <si>
    <t>BJC phase 1 submitted to WG 30/1/23</t>
  </si>
  <si>
    <t>Refurbishment of Burns ITU Phase 2 - Morriston</t>
  </si>
  <si>
    <t>Regional Pathology Centre - Morriston</t>
  </si>
  <si>
    <t>Thoracic, Morriston - Morriston</t>
  </si>
  <si>
    <t>Ward Decant enabling works &amp; purchase 6 modular wards - Morriston</t>
  </si>
  <si>
    <t>Ward Refurbishment Programme, Morriston Stage 1 (Phases 1-2) - Morriston</t>
  </si>
  <si>
    <t>Ward Refurbishment Programme, Morriston Stage 2 (Phases 2-5) - Morriston</t>
  </si>
  <si>
    <t>Management Centre, Morriston - Morriston</t>
  </si>
  <si>
    <t>Development/Refurbishment of Paediatric wards inc HDU and paeds burns facilities Morriston Hospital - Morriston</t>
  </si>
  <si>
    <t>tbc</t>
  </si>
  <si>
    <t>Feasability Stage</t>
  </si>
  <si>
    <t>National Imaging
(DR Room 1 General Morriston) - Morriston</t>
  </si>
  <si>
    <t>Additional Regional Orthopaedic Theatres - NPT</t>
  </si>
  <si>
    <t>Centralise WFI - NPT</t>
  </si>
  <si>
    <t>JAG Accreditation NPTH - NPT</t>
  </si>
  <si>
    <t>National Imaging 
(DR Room 1 NPT) - NPT</t>
  </si>
  <si>
    <t>National Imaging
(Fluoroscopy Room NPT) - NPT</t>
  </si>
  <si>
    <t>Linear Accelerator Replacement Programme - Singleton</t>
  </si>
  <si>
    <t>Modular Theatres at Singleton Hospital - Singleton</t>
  </si>
  <si>
    <t>PET-CT (Permanent) - Singleton</t>
  </si>
  <si>
    <t>Ward Refurbishment Programme, Singleton - Singleton</t>
  </si>
  <si>
    <t>Existing offices / physio relocated into pathology.  New Ambulatory Care unit. - Singleton</t>
  </si>
  <si>
    <t>Existing pathology  building re-purposed for non-clinical use - Singleton</t>
  </si>
  <si>
    <t>2nd CT-SIM at SWWCC - Singleton</t>
  </si>
  <si>
    <t>Potential new MSCP (patient/visitor) / Land Disposal - Singleton</t>
  </si>
  <si>
    <t>Potential new MSCP (staff) relocation of estates areas / Land Disposal - Singleton</t>
  </si>
  <si>
    <t>National Imaging
(Fluoroscopy Room Singleton) - Singleton</t>
  </si>
  <si>
    <t>National Imaging
(DR Room 2 Singleton) - Singleton</t>
  </si>
  <si>
    <t>Swansea Wellness Centre - Swansea</t>
  </si>
  <si>
    <t>Facilities Centralisation Schemes (Facilities) - Site tbc</t>
  </si>
  <si>
    <t>Facilities Centralisation Schemes (HSDU) - Site tbc</t>
  </si>
  <si>
    <t>Primary Care Pipeline (beyond Swansea) - Site tbc</t>
  </si>
  <si>
    <t>RMHSS P7 Mental Health Day Facilities - Site tbc</t>
  </si>
  <si>
    <t>TRAMS (Regional Aseptic) - Site tbc</t>
  </si>
  <si>
    <t>National Case in Development</t>
  </si>
  <si>
    <t>SWWCC PBC -  5th Linaccs/6th Bunker - Site tbc</t>
  </si>
  <si>
    <t>Tonna, Older Persons / Roof - Tonna</t>
  </si>
  <si>
    <t>CAPITAL EXPENDITURE</t>
  </si>
  <si>
    <t>* Scheme total can be more than the sum of C - F if scheme continues past 2025-26</t>
  </si>
  <si>
    <t>Capital Impact of IFRS 16</t>
  </si>
  <si>
    <t>Include forecast CRL/CEL  impact of new leases or renewals - note this is for information only at this point and lease payments should still be included in revenue forecasts as normal</t>
  </si>
  <si>
    <t>Property Lease Renewals</t>
  </si>
  <si>
    <t xml:space="preserve">Other Lease Renewals </t>
  </si>
  <si>
    <t xml:space="preserve">PFI impacts </t>
  </si>
  <si>
    <t>New Leases ( please list by scheme)</t>
  </si>
  <si>
    <t>Additional Room at 'Former Llwnpia Magistrates Court'</t>
  </si>
  <si>
    <t>LD Property, Cardiff</t>
  </si>
  <si>
    <t>Medical Records Unit</t>
  </si>
  <si>
    <t>Modular Theatres</t>
  </si>
  <si>
    <t>Phlebotomy Hubs</t>
  </si>
  <si>
    <t>Renal Dialysis</t>
  </si>
  <si>
    <t>Wards</t>
  </si>
  <si>
    <t>Pontardawe PCC</t>
  </si>
  <si>
    <t>Date</t>
  </si>
  <si>
    <t xml:space="preserve">Notes </t>
  </si>
  <si>
    <t xml:space="preserve">Date of Last Estates Condition Survey </t>
  </si>
  <si>
    <t>Contractors reviewing data for Aggregate sites to be reviewed prior to upload into database.
Note on Energy performance - as reported in previous years, energy performace is not classified as B or better, but is reported as kWh/M2 which for 2022-23 is 407, classed as green.</t>
  </si>
  <si>
    <t xml:space="preserve">Date of Last Review of Estates Strategy </t>
  </si>
  <si>
    <t>Draft Estates Strategy is currently going through a review by a Task and Finish Group led by Independent Members. The final strategy is planned to go for Health Board approval in May 2023</t>
  </si>
  <si>
    <t>2022-23- as per EFPMS</t>
  </si>
  <si>
    <t>2023-24 - Plan</t>
  </si>
  <si>
    <t>KEY PERFORMANCE INDICATORS</t>
  </si>
  <si>
    <t>High Risk Backlog Maintenance</t>
  </si>
  <si>
    <t>Physical Condition: % in Category B or above</t>
  </si>
  <si>
    <t>Statutory, Safety &amp; Compliance: % in Category B or above</t>
  </si>
  <si>
    <t>Fire Safety Compliance : % in Category B or above</t>
  </si>
  <si>
    <t>Functional Suitability: % in Category B or above</t>
  </si>
  <si>
    <t>Space Utilisation: % in Category F or above</t>
  </si>
  <si>
    <t>Energy Performance: % with Energy B or better</t>
  </si>
  <si>
    <t>see below</t>
  </si>
  <si>
    <t>2022-23</t>
  </si>
  <si>
    <t>Date/Priority</t>
  </si>
  <si>
    <t>CAPITAL</t>
  </si>
  <si>
    <t>CAPITAL - ESTATES REVIEW</t>
  </si>
  <si>
    <t xml:space="preserve">PROPERTY &amp; ASSET INVESTMENT </t>
  </si>
  <si>
    <t>DISCRETIONARY</t>
  </si>
  <si>
    <t>IT</t>
  </si>
  <si>
    <t>Equipment</t>
  </si>
  <si>
    <t>Statutory Compliance</t>
  </si>
  <si>
    <t>SUB TOTAL DISCRETIONARY EXPENDITURE</t>
  </si>
  <si>
    <t>LESS NBV OF DISPOSALS (NEGATIVE)</t>
  </si>
  <si>
    <t>Land disposals</t>
  </si>
  <si>
    <t>Recovery of Business Case Fees</t>
  </si>
  <si>
    <t>City Deal Income</t>
  </si>
  <si>
    <t>SUB TOTAL DISPOSAL RECEIPTS</t>
  </si>
  <si>
    <t xml:space="preserve">Discretionary Funding  (Group 1 - CRL / CEL Negative) </t>
  </si>
  <si>
    <t>Net Position</t>
  </si>
  <si>
    <t>DISCRETIONARY REVENUE / NON CASH IMPACT</t>
  </si>
  <si>
    <t>Net Annual Impact on Revenue Position (+Additional Costs/-Savings)</t>
  </si>
  <si>
    <t>NET Annual Impact on DEL Non Cash Charges (+Increase / -Decrease)</t>
  </si>
  <si>
    <t>NET Annual Impact on AME Non Cash Charges (+Increase / -Decrease)</t>
  </si>
  <si>
    <t>APPROVED SCHEMES</t>
  </si>
  <si>
    <t>REVENUE SAVINGS (Negative)</t>
  </si>
  <si>
    <t>Does this relate to a regional scheme? (Y/N)</t>
  </si>
  <si>
    <t>NOTES                                 (including how any revenue pressures will be managed)</t>
  </si>
  <si>
    <t>UNAPPROVED SCHEMES</t>
  </si>
  <si>
    <r>
      <t>Submission Date</t>
    </r>
    <r>
      <rPr>
        <i/>
        <sz val="12"/>
        <color theme="1"/>
        <rFont val="Calibri"/>
        <family val="2"/>
        <scheme val="minor"/>
      </rPr>
      <t xml:space="preserve"> (If available)</t>
    </r>
  </si>
  <si>
    <t>NOTES   
(including how any revenue pressures will be managed)</t>
  </si>
  <si>
    <t>INSERT SCHEME BELOW</t>
  </si>
  <si>
    <t>Additional Capital Funding 2021­22</t>
  </si>
  <si>
    <t>Catheter Lab A Morriston Replacement</t>
  </si>
  <si>
    <t>Additional works linked to Neonatal Development in Singleton Hospital</t>
  </si>
  <si>
    <t>WICIS</t>
  </si>
  <si>
    <t>Anti-Ligature</t>
  </si>
  <si>
    <t>Burns ICU, Morriston</t>
  </si>
  <si>
    <t>.</t>
  </si>
  <si>
    <t>Y</t>
  </si>
  <si>
    <t>COVID Recovery (FOU, Opthalmology Day Theatre &amp; Elective Theatres NPT)</t>
  </si>
  <si>
    <t>Centrailse WFI</t>
  </si>
  <si>
    <t>COVID 19</t>
  </si>
  <si>
    <t>Modular Theatres, Singleton</t>
  </si>
  <si>
    <t>CT Sim, Cancer Centre Singleton</t>
  </si>
  <si>
    <t>Management Centre, Morriston</t>
  </si>
  <si>
    <t>Digital Eyecare</t>
  </si>
  <si>
    <t>DPIF</t>
  </si>
  <si>
    <t>DPIF - Software License Fees for Vyaire Hardware- Lung Function 2021-22</t>
  </si>
  <si>
    <t>EDCIMS</t>
  </si>
  <si>
    <t>Emergency Department Waiting Area Improvements</t>
  </si>
  <si>
    <t>EMRTS - Equipment</t>
  </si>
  <si>
    <t xml:space="preserve">Eprescribing and Medicines Administration </t>
  </si>
  <si>
    <t>Eye Care Equipment</t>
  </si>
  <si>
    <t>HEPMA</t>
  </si>
  <si>
    <t xml:space="preserve">I2S - Health Records Modernisation </t>
  </si>
  <si>
    <t xml:space="preserve">ICF - CAMHS clinics </t>
  </si>
  <si>
    <t>ICF - MCP - Repurposing NPT Childrens Centre (17MC)</t>
  </si>
  <si>
    <t>ICF - Neath Integrated Wellbeing Hub</t>
  </si>
  <si>
    <t xml:space="preserve">ICF Schemes </t>
  </si>
  <si>
    <t>Imaging</t>
  </si>
  <si>
    <t xml:space="preserve">Invest to Save - Theatre Stock Omnicell </t>
  </si>
  <si>
    <t>Linacc B – Singleton</t>
  </si>
  <si>
    <t>Linear Accelerator C at Singleton Hospital</t>
  </si>
  <si>
    <t>Linear Accelerator D at Singleton Hospital</t>
  </si>
  <si>
    <t>Morriston Hospital Infrastructure Modernisation – Phase 2 Stage 2</t>
  </si>
  <si>
    <t>National Clinical Systems - HEPMA</t>
  </si>
  <si>
    <t>National Imaging</t>
  </si>
  <si>
    <t xml:space="preserve">National Imaging Programme – Neath Port Talbot MRI </t>
  </si>
  <si>
    <t xml:space="preserve">National Programmes – Decarbonisation </t>
  </si>
  <si>
    <t xml:space="preserve">National Programmes – Fire </t>
  </si>
  <si>
    <t xml:space="preserve">National Programmes – Imaging </t>
  </si>
  <si>
    <t xml:space="preserve">National Programmes – Infrastructure </t>
  </si>
  <si>
    <t xml:space="preserve">National Programmes – Mental Health </t>
  </si>
  <si>
    <t>NDR (Transfer from NWIS)</t>
  </si>
  <si>
    <t>Neonatal and Post-Natal Capacity at Singleton Hospital</t>
  </si>
  <si>
    <t>Perinatal Mother &amp; Baby Unit at Tonna Hospital</t>
  </si>
  <si>
    <t xml:space="preserve">PET CT Scanner Fees </t>
  </si>
  <si>
    <t>Pharmacy - Robotic Automation Process (Foundry4 - BoT)</t>
  </si>
  <si>
    <t xml:space="preserve">Primary Care Development Schemes </t>
  </si>
  <si>
    <t>Refit phase 2 Solar Farm</t>
  </si>
  <si>
    <t>Relocation of Services from Bay Field Hospital</t>
  </si>
  <si>
    <t>Replacement Gamma Cameras - Singleton Hospital</t>
  </si>
  <si>
    <t>Replacement of Scanner at Morriston Hospital</t>
  </si>
  <si>
    <t>Ring- Fenced Orthopaedic Beds, Morriston</t>
  </si>
  <si>
    <t xml:space="preserve">Singleton Aseptic </t>
  </si>
  <si>
    <t xml:space="preserve">Singleton Cladding </t>
  </si>
  <si>
    <t xml:space="preserve">Singleton MRI </t>
  </si>
  <si>
    <t>Slippage from 19/20 (Digital Funding) into 20/21</t>
  </si>
  <si>
    <t>Slippage from 19/20 (Pharmacy Equipment) into 20/21</t>
  </si>
  <si>
    <t>Ward 12 Fire</t>
  </si>
  <si>
    <t xml:space="preserve">Wireless Network Singleton Hosp </t>
  </si>
  <si>
    <t>Refit Energy Spend to Save. Extension of Solar Farm and Mega Watt Battery Storage (Unapproved Plan)</t>
  </si>
  <si>
    <t>Baseline depreciation</t>
  </si>
  <si>
    <t>SUB TOTAL APPROVED SCHEMES</t>
  </si>
  <si>
    <t>SUB TOTAL UNAPPROVED SCHEMES</t>
  </si>
  <si>
    <t>Regional scheme?</t>
  </si>
  <si>
    <t>ASSET INVESTMENT</t>
  </si>
  <si>
    <r>
      <t xml:space="preserve">Growth Ratios </t>
    </r>
    <r>
      <rPr>
        <i/>
        <sz val="18"/>
        <color theme="1"/>
        <rFont val="Arial"/>
        <family val="2"/>
      </rPr>
      <t>(taken from the tables in Worksheet</t>
    </r>
    <r>
      <rPr>
        <b/>
        <i/>
        <sz val="18"/>
        <color theme="1"/>
        <rFont val="Arial"/>
        <family val="2"/>
      </rPr>
      <t xml:space="preserve"> </t>
    </r>
    <r>
      <rPr>
        <i/>
        <sz val="18"/>
        <color theme="1"/>
        <rFont val="Arial"/>
        <family val="2"/>
      </rPr>
      <t>4 - Cost Pressures</t>
    </r>
    <r>
      <rPr>
        <b/>
        <i/>
        <sz val="18"/>
        <color theme="1"/>
        <rFont val="Arial"/>
        <family val="2"/>
      </rPr>
      <t>)</t>
    </r>
  </si>
  <si>
    <t>Volume growth as per operational forecasts</t>
  </si>
  <si>
    <t>% from WTE sheet (total combined)</t>
  </si>
  <si>
    <t xml:space="preserve">Healthcare Services Provided by Other NHS Bodies  </t>
  </si>
  <si>
    <t>% from commissioned services sheet</t>
  </si>
  <si>
    <t>Cost per WTE</t>
  </si>
  <si>
    <t>22/23</t>
  </si>
  <si>
    <t>23/24</t>
  </si>
  <si>
    <t>24/25</t>
  </si>
  <si>
    <t>25/26</t>
  </si>
  <si>
    <t>WORK IN PROG</t>
  </si>
  <si>
    <t>Cost per WTE (Core)</t>
  </si>
  <si>
    <t>Cost per WTE (Variable)</t>
  </si>
  <si>
    <t>Cost per WTE (Agency)</t>
  </si>
  <si>
    <t>Workforce make up</t>
  </si>
  <si>
    <t>Variable</t>
  </si>
  <si>
    <t>Agency</t>
  </si>
  <si>
    <t xml:space="preserve">VACCINATIONS - The cohort size has been altered in line with the national dashboard.  The eligibility groups also does not match the cohorts that we are vaccinating, therefore ref 9 cohort size is different to the eligibilty size as this includes high risk adults who are included in the other cohorts on the spreadsheet.  Also P6.1-5 cohorts are grouped together which doesnt mirror the sheet but they are all vulnerable.  The Eligibilty cohorts are correct.
SERVICE CHANGE - Not updated for Q1 due to outstanding queries on expectations from WG.
BED PLAN - Not updated for Q1, however this will be completed retrospectively in Q2.
WORKFORCE WTE - Actual data completed for Q1 with exception of financial information on medical locums, this will be retrospectively completed in Q2.
PRIMARY CARE ACTIVITY - Actual data completed as far as possible for Q1. There remains outstanding queries from WG (including metrics in 22/23 MDS that remain in the sheet) regarding a number of metrics, therefore these have not been completed.
CHC &amp; FNC - Not completed - unclear expectations and data source availability, awaiting WG response.
MENTAL HEALTH ACTIVITY - Actual data completed for Q1 with exception of 1 x metric - MAS number of interventions started within 12 weeks, as there is no reporting for this item.
CANCER CARE ACTIVITY - Actual data completed for Q1.
USC ACTIVITY - Actual Q1 data completed for metrics. Note that 'emergency admissions from Type 1 units' includes total emergency admissions to Morriston AND transfers in to Morriston (may incl. pathways not via ED as well as patients form other hospitals, and does not include patients transferred from ED to another site); SDEC data includes AEC, AGPU and OPAS attendances.
 Ambulance metrics assumed to be populated nationally by WAST.
PLANNED CARE ACTIVITY - Actual data completed for Q1, Q2-Q4 trajectories remain TBC due to decision on Recovery monies allocation from WG.
FINANCE TABS - Not included in this update as these are completed through MMR submission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</si>
</sst>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_-;_-* #,##0.00\ _$\-;_-* &quot;-&quot;??\ _$_-;_-@_-"/>
    <numFmt numFmtId="165" formatCode="0.0%"/>
    <numFmt numFmtId="166" formatCode="_-* #,##0_-;\-* #,##0_-;_-* &quot;-&quot;??_-;_-@_-"/>
    <numFmt numFmtId="167" formatCode="_-* #,##0.0_-;\-* #,##0.0_-;_-* &quot;-&quot;??_-;_-@_-"/>
    <numFmt numFmtId="168" formatCode="0.00_ ;[Red]\-0.00\ "/>
    <numFmt numFmtId="169" formatCode="#,##0;[Red]\(#,##0\)"/>
    <numFmt numFmtId="170" formatCode="[$-409]dd\-mmm\-yy;@"/>
    <numFmt numFmtId="171" formatCode="##0;\(##0\)"/>
    <numFmt numFmtId="172" formatCode="#,##0;\(#,##0\)"/>
    <numFmt numFmtId="173" formatCode="#,##0.000;\(#,##0.000\)"/>
    <numFmt numFmtId="174" formatCode="#,##0.00;[Red]#,##0.00"/>
    <numFmt numFmtId="175" formatCode="_-* #,##0.0_-;\-* #,##0.0_-;_-* &quot;-&quot;?_-;_-@_-"/>
    <numFmt numFmtId="176" formatCode="#,##0.000"/>
  </numFmts>
  <fonts count="103">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0"/>
      <color theme="1"/>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20"/>
      <color theme="0"/>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sz val="11"/>
      <color theme="0"/>
      <name val="Calibri"/>
      <family val="2"/>
      <scheme val="minor"/>
    </font>
    <font>
      <sz val="11"/>
      <name val="Calibri"/>
      <family val="2"/>
      <scheme val="minor"/>
    </font>
    <font>
      <b/>
      <i/>
      <sz val="10"/>
      <color theme="0"/>
      <name val="Calibri"/>
      <family val="2"/>
      <scheme val="minor"/>
    </font>
    <font>
      <i/>
      <sz val="10"/>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0"/>
      <color theme="0"/>
      <name val="Arial"/>
      <family val="2"/>
    </font>
    <font>
      <b/>
      <sz val="12"/>
      <name val="Arial"/>
      <family val="2"/>
    </font>
    <font>
      <sz val="10"/>
      <color theme="0" tint="-0.249977111117893"/>
      <name val="Arial"/>
      <family val="2"/>
    </font>
    <font>
      <b/>
      <sz val="10"/>
      <color theme="0" tint="-0.249977111117893"/>
      <name val="Arial"/>
      <family val="2"/>
    </font>
    <font>
      <b/>
      <sz val="12"/>
      <color theme="0"/>
      <name val="Arial"/>
      <family val="2"/>
    </font>
    <font>
      <b/>
      <sz val="9"/>
      <color indexed="81"/>
      <name val="Tahoma"/>
      <family val="2"/>
    </font>
    <font>
      <sz val="9"/>
      <color indexed="81"/>
      <name val="Tahoma"/>
      <family val="2"/>
    </font>
    <font>
      <sz val="10"/>
      <color rgb="FFFFFFFF"/>
      <name val="Calibri"/>
      <family val="2"/>
    </font>
    <font>
      <sz val="10"/>
      <color theme="1"/>
      <name val="Calibri"/>
      <family val="2"/>
    </font>
    <font>
      <sz val="10"/>
      <color rgb="FF000000"/>
      <name val="Calibri Regular"/>
      <charset val="1"/>
    </font>
    <font>
      <b/>
      <sz val="14"/>
      <color theme="1"/>
      <name val="Calibri"/>
      <family val="2"/>
      <scheme val="minor"/>
    </font>
    <font>
      <b/>
      <sz val="12"/>
      <color theme="1"/>
      <name val="Calibri"/>
      <family val="2"/>
      <scheme val="minor"/>
    </font>
    <font>
      <u/>
      <sz val="12"/>
      <color theme="1"/>
      <name val="Calibri"/>
      <family val="2"/>
      <scheme val="minor"/>
    </font>
    <font>
      <b/>
      <sz val="12"/>
      <color rgb="FFFF0000"/>
      <name val="Calibri"/>
      <family val="2"/>
      <scheme val="minor"/>
    </font>
    <font>
      <sz val="14"/>
      <name val="Calibri"/>
      <family val="2"/>
      <scheme val="minor"/>
    </font>
    <font>
      <sz val="12"/>
      <color rgb="FFFFFFFF"/>
      <name val="Arial"/>
      <family val="2"/>
    </font>
    <font>
      <b/>
      <sz val="16"/>
      <name val="Arial"/>
      <family val="2"/>
    </font>
    <font>
      <b/>
      <sz val="18"/>
      <color rgb="FFFF0000"/>
      <name val="Arial"/>
      <family val="2"/>
    </font>
    <font>
      <sz val="12"/>
      <name val="Arial"/>
      <family val="2"/>
    </font>
    <font>
      <sz val="10"/>
      <color theme="1"/>
      <name val="Calibri"/>
      <family val="2"/>
      <scheme val="minor"/>
    </font>
    <font>
      <b/>
      <sz val="16"/>
      <color rgb="FFFFFFFF"/>
      <name val="Calibri"/>
      <family val="2"/>
    </font>
    <font>
      <b/>
      <sz val="10"/>
      <color rgb="FF000000"/>
      <name val="Calibri"/>
      <family val="2"/>
    </font>
    <font>
      <sz val="10"/>
      <color rgb="FF000000"/>
      <name val="Calibri"/>
      <family val="2"/>
    </font>
    <font>
      <sz val="10"/>
      <name val="Calibri"/>
      <family val="2"/>
      <scheme val="minor"/>
    </font>
    <font>
      <b/>
      <sz val="11"/>
      <color rgb="FF000000"/>
      <name val="Calibri"/>
      <family val="2"/>
      <scheme val="minor"/>
    </font>
    <font>
      <b/>
      <sz val="18"/>
      <color rgb="FFFFFFFF"/>
      <name val="Calibri"/>
      <family val="2"/>
    </font>
    <font>
      <sz val="12"/>
      <color rgb="FFFFFFFF"/>
      <name val="Calibri"/>
      <family val="2"/>
    </font>
    <font>
      <b/>
      <sz val="10"/>
      <name val="Calibri"/>
      <family val="2"/>
    </font>
    <font>
      <sz val="10"/>
      <name val="Calibri"/>
      <family val="2"/>
    </font>
    <font>
      <b/>
      <sz val="10"/>
      <color rgb="FFFFFFFF"/>
      <name val="Calibri"/>
      <family val="2"/>
    </font>
    <font>
      <sz val="12"/>
      <color rgb="FF000000"/>
      <name val="Arial"/>
      <family val="2"/>
    </font>
    <font>
      <sz val="10"/>
      <color theme="0"/>
      <name val="Calibri"/>
      <family val="2"/>
    </font>
    <font>
      <i/>
      <sz val="10"/>
      <color rgb="FF000000"/>
      <name val="Calibri"/>
      <family val="2"/>
    </font>
    <font>
      <sz val="10"/>
      <color theme="0" tint="-0.249977111117893"/>
      <name val="Calibri"/>
      <family val="2"/>
      <scheme val="minor"/>
    </font>
    <font>
      <sz val="12"/>
      <color theme="0" tint="-0.249977111117893"/>
      <name val="Arial"/>
      <family val="2"/>
    </font>
    <font>
      <sz val="9"/>
      <color theme="1"/>
      <name val="Arial"/>
      <family val="2"/>
    </font>
    <font>
      <i/>
      <sz val="10"/>
      <color theme="6"/>
      <name val="Calibri"/>
      <family val="2"/>
      <scheme val="minor"/>
    </font>
    <font>
      <sz val="14"/>
      <color theme="0"/>
      <name val="Calibri"/>
      <family val="2"/>
      <scheme val="minor"/>
    </font>
    <font>
      <b/>
      <sz val="18"/>
      <color theme="1"/>
      <name val="Arial"/>
      <family val="2"/>
    </font>
    <font>
      <b/>
      <i/>
      <sz val="18"/>
      <color theme="1"/>
      <name val="Arial"/>
      <family val="2"/>
    </font>
    <font>
      <sz val="12"/>
      <color theme="0" tint="-0.34998626667073579"/>
      <name val="Calibri"/>
      <family val="2"/>
      <scheme val="minor"/>
    </font>
    <font>
      <b/>
      <i/>
      <sz val="11"/>
      <color theme="0"/>
      <name val="Calibri"/>
      <family val="2"/>
      <scheme val="minor"/>
    </font>
    <font>
      <i/>
      <sz val="11"/>
      <color theme="1"/>
      <name val="Calibri"/>
      <family val="2"/>
      <scheme val="minor"/>
    </font>
    <font>
      <sz val="10"/>
      <color rgb="FFC00000"/>
      <name val="Calibri"/>
      <family val="2"/>
      <scheme val="minor"/>
    </font>
    <font>
      <b/>
      <sz val="10"/>
      <color rgb="FFC00000"/>
      <name val="Calibri"/>
      <family val="2"/>
      <scheme val="minor"/>
    </font>
    <font>
      <i/>
      <sz val="18"/>
      <color theme="1"/>
      <name val="Arial"/>
      <family val="2"/>
    </font>
    <font>
      <i/>
      <sz val="9"/>
      <color indexed="81"/>
      <name val="Tahoma"/>
      <family val="2"/>
    </font>
    <font>
      <i/>
      <sz val="12"/>
      <color theme="1"/>
      <name val="Calibri"/>
      <family val="2"/>
      <scheme val="minor"/>
    </font>
    <font>
      <sz val="9"/>
      <color rgb="FF000000"/>
      <name val="Calibri"/>
      <family val="2"/>
    </font>
    <font>
      <sz val="11"/>
      <color rgb="FF000000"/>
      <name val="Calibri"/>
      <family val="2"/>
    </font>
    <font>
      <sz val="11"/>
      <color rgb="FFFF0000"/>
      <name val="Calibri"/>
      <family val="2"/>
    </font>
    <font>
      <sz val="10"/>
      <color rgb="FFFF0000"/>
      <name val="Calibri"/>
      <family val="2"/>
      <charset val="1"/>
    </font>
    <font>
      <sz val="9"/>
      <color rgb="FF363636"/>
      <name val="Verdana"/>
      <family val="2"/>
    </font>
  </fonts>
  <fills count="3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darkUp">
        <fgColor auto="1"/>
        <bgColor theme="7" tint="0.79995117038483843"/>
      </patternFill>
    </fill>
    <fill>
      <patternFill patternType="solid">
        <fgColor theme="7" tint="0.79995117038483843"/>
        <bgColor auto="1"/>
      </patternFill>
    </fill>
    <fill>
      <patternFill patternType="solid">
        <fgColor theme="0"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indexed="9"/>
        <bgColor indexed="22"/>
      </patternFill>
    </fill>
    <fill>
      <patternFill patternType="solid">
        <fgColor theme="0"/>
        <bgColor indexed="22"/>
      </patternFill>
    </fill>
    <fill>
      <patternFill patternType="solid">
        <fgColor rgb="FFFFF2CC"/>
        <bgColor indexed="64"/>
      </patternFill>
    </fill>
    <fill>
      <patternFill patternType="solid">
        <fgColor rgb="FFFFF2CC"/>
        <bgColor rgb="FF000000"/>
      </patternFill>
    </fill>
    <fill>
      <patternFill patternType="solid">
        <fgColor rgb="FF333F4F"/>
        <bgColor indexed="64"/>
      </patternFill>
    </fill>
    <fill>
      <patternFill patternType="solid">
        <fgColor theme="3" tint="-0.249977111117893"/>
        <bgColor indexed="64"/>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34465A"/>
        <bgColor rgb="FF000000"/>
      </patternFill>
    </fill>
    <fill>
      <patternFill patternType="solid">
        <fgColor rgb="FFCAAA7A"/>
        <bgColor rgb="FF000000"/>
      </patternFill>
    </fill>
    <fill>
      <patternFill patternType="solid">
        <fgColor rgb="FFC00000"/>
        <bgColor indexed="64"/>
      </patternFill>
    </fill>
    <fill>
      <patternFill patternType="solid">
        <fgColor rgb="FFFF0000"/>
        <bgColor indexed="64"/>
      </patternFill>
    </fill>
    <fill>
      <patternFill patternType="lightDown">
        <bgColor theme="0" tint="-0.499984740745262"/>
      </patternFill>
    </fill>
    <fill>
      <patternFill patternType="darkUp">
        <fgColor theme="1"/>
        <bgColor theme="7" tint="0.79995117038483843"/>
      </patternFill>
    </fill>
    <fill>
      <patternFill patternType="solid">
        <fgColor theme="9"/>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
      <left style="thin">
        <color auto="1"/>
      </left>
      <right/>
      <top style="thin">
        <color auto="1"/>
      </top>
      <bottom style="thin">
        <color theme="0"/>
      </bottom>
      <diagonal/>
    </border>
    <border>
      <left style="thin">
        <color theme="0" tint="-0.14996795556505021"/>
      </left>
      <right style="thin">
        <color auto="1"/>
      </right>
      <top style="thin">
        <color auto="1"/>
      </top>
      <bottom style="thin">
        <color theme="0" tint="-0.14996795556505021"/>
      </bottom>
      <diagonal/>
    </border>
    <border>
      <left style="thin">
        <color auto="1"/>
      </left>
      <right/>
      <top style="thin">
        <color theme="0"/>
      </top>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style="thin">
        <color auto="1"/>
      </bottom>
      <diagonal/>
    </border>
    <border>
      <left style="thin">
        <color auto="1"/>
      </left>
      <right style="thin">
        <color indexed="64"/>
      </right>
      <top style="thin">
        <color auto="1"/>
      </top>
      <bottom style="dotted">
        <color auto="1"/>
      </bottom>
      <diagonal/>
    </border>
    <border>
      <left style="thin">
        <color indexed="64"/>
      </left>
      <right/>
      <top/>
      <bottom style="thin">
        <color theme="0"/>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style="thin">
        <color theme="0" tint="-0.14996795556505021"/>
      </left>
      <right/>
      <top style="thin">
        <color auto="1"/>
      </top>
      <bottom style="thin">
        <color theme="0" tint="-0.14996795556505021"/>
      </bottom>
      <diagonal/>
    </border>
    <border>
      <left style="thin">
        <color auto="1"/>
      </left>
      <right style="thin">
        <color indexed="64"/>
      </right>
      <top/>
      <bottom style="dotted">
        <color auto="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theme="0" tint="-0.14996795556505021"/>
      </right>
      <top/>
      <bottom style="thin">
        <color theme="0" tint="-0.14996795556505021"/>
      </bottom>
      <diagonal/>
    </border>
    <border>
      <left style="thin">
        <color indexed="64"/>
      </left>
      <right style="thin">
        <color indexed="64"/>
      </right>
      <top style="dotted">
        <color auto="1"/>
      </top>
      <bottom/>
      <diagonal/>
    </border>
    <border>
      <left style="thin">
        <color auto="1"/>
      </left>
      <right style="thin">
        <color theme="0" tint="-0.14996795556505021"/>
      </right>
      <top style="thin">
        <color auto="1"/>
      </top>
      <bottom/>
      <diagonal/>
    </border>
    <border>
      <left style="thin">
        <color auto="1"/>
      </left>
      <right style="thin">
        <color theme="0" tint="-0.14996795556505021"/>
      </right>
      <top/>
      <bottom style="thin">
        <color theme="0" tint="-0.14996795556505021"/>
      </bottom>
      <diagonal/>
    </border>
    <border>
      <left style="thin">
        <color theme="0" tint="-0.14996795556505021"/>
      </left>
      <right style="thin">
        <color indexed="64"/>
      </right>
      <top style="thin">
        <color indexed="64"/>
      </top>
      <bottom/>
      <diagonal/>
    </border>
    <border>
      <left style="thin">
        <color theme="0" tint="-0.14996795556505021"/>
      </left>
      <right style="thin">
        <color indexed="64"/>
      </right>
      <top/>
      <bottom style="thin">
        <color theme="0" tint="-0.14996795556505021"/>
      </bottom>
      <diagonal/>
    </border>
    <border>
      <left style="thin">
        <color indexed="64"/>
      </left>
      <right style="thin">
        <color indexed="64"/>
      </right>
      <top style="dotted">
        <color theme="1"/>
      </top>
      <bottom style="dotted">
        <color theme="1"/>
      </bottom>
      <diagonal/>
    </border>
    <border>
      <left style="thin">
        <color indexed="64"/>
      </left>
      <right style="thin">
        <color indexed="64"/>
      </right>
      <top style="dotted">
        <color theme="1"/>
      </top>
      <bottom/>
      <diagonal/>
    </border>
    <border>
      <left style="thin">
        <color indexed="64"/>
      </left>
      <right/>
      <top style="thin">
        <color theme="0" tint="-0.14996795556505021"/>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bottom style="thin">
        <color theme="0"/>
      </bottom>
      <diagonal/>
    </border>
    <border>
      <left style="thin">
        <color theme="0"/>
      </left>
      <right style="thin">
        <color theme="0"/>
      </right>
      <top style="thin">
        <color indexed="64"/>
      </top>
      <bottom style="thin">
        <color theme="0"/>
      </bottom>
      <diagonal/>
    </border>
    <border>
      <left style="thin">
        <color auto="1"/>
      </left>
      <right/>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auto="1"/>
      </left>
      <right style="thin">
        <color auto="1"/>
      </right>
      <top/>
      <bottom style="thin">
        <color theme="0" tint="-0.14996795556505021"/>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style="thin">
        <color indexed="64"/>
      </left>
      <right style="thin">
        <color indexed="64"/>
      </right>
      <top style="thin">
        <color theme="0"/>
      </top>
      <bottom/>
      <diagonal/>
    </border>
    <border>
      <left style="thin">
        <color indexed="64"/>
      </left>
      <right/>
      <top/>
      <bottom style="dotted">
        <color indexed="64"/>
      </bottom>
      <diagonal/>
    </border>
    <border>
      <left style="thin">
        <color indexed="64"/>
      </left>
      <right style="thin">
        <color indexed="64"/>
      </right>
      <top style="thin">
        <color indexed="64"/>
      </top>
      <bottom style="thin">
        <color theme="0"/>
      </bottom>
      <diagonal/>
    </border>
    <border>
      <left/>
      <right style="thin">
        <color indexed="64"/>
      </right>
      <top style="thin">
        <color auto="1"/>
      </top>
      <bottom style="dotted">
        <color auto="1"/>
      </bottom>
      <diagonal/>
    </border>
    <border>
      <left/>
      <right style="thin">
        <color indexed="64"/>
      </right>
      <top style="dotted">
        <color auto="1"/>
      </top>
      <bottom style="thin">
        <color indexed="64"/>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tint="-0.14996795556505021"/>
      </left>
      <right/>
      <top style="thin">
        <color indexed="64"/>
      </top>
      <bottom/>
      <diagonal/>
    </border>
    <border>
      <left/>
      <right style="thin">
        <color indexed="64"/>
      </right>
      <top style="thin">
        <color theme="0"/>
      </top>
      <bottom/>
      <diagonal/>
    </border>
    <border>
      <left style="thin">
        <color theme="0" tint="-0.14996795556505021"/>
      </left>
      <right/>
      <top/>
      <bottom style="thin">
        <color indexed="64"/>
      </bottom>
      <diagonal/>
    </border>
    <border>
      <left style="thin">
        <color indexed="64"/>
      </left>
      <right style="thin">
        <color indexed="64"/>
      </right>
      <top/>
      <bottom style="dotted">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rgb="FF000000"/>
      </bottom>
      <diagonal/>
    </border>
    <border>
      <left style="thin">
        <color indexed="64"/>
      </left>
      <right style="thin">
        <color indexed="64"/>
      </right>
      <top style="dotted">
        <color auto="1"/>
      </top>
      <bottom style="thin">
        <color rgb="FF000000"/>
      </bottom>
      <diagonal/>
    </border>
    <border>
      <left style="thin">
        <color indexed="64"/>
      </left>
      <right style="thin">
        <color indexed="64"/>
      </right>
      <top style="thin">
        <color indexed="64"/>
      </top>
      <bottom style="thin">
        <color rgb="FF000000"/>
      </bottom>
      <diagonal/>
    </border>
    <border>
      <left style="thin">
        <color auto="1"/>
      </left>
      <right/>
      <top style="thin">
        <color theme="0"/>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top/>
      <bottom/>
      <diagonal/>
    </border>
    <border>
      <left style="thin">
        <color rgb="FF000000"/>
      </left>
      <right style="thin">
        <color indexed="64"/>
      </right>
      <top/>
      <bottom style="dotted">
        <color auto="1"/>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dotted">
        <color auto="1"/>
      </top>
      <bottom style="dotted">
        <color auto="1"/>
      </bottom>
      <diagonal/>
    </border>
    <border>
      <left style="thin">
        <color rgb="FF000000"/>
      </left>
      <right style="thin">
        <color indexed="64"/>
      </right>
      <top/>
      <bottom/>
      <diagonal/>
    </border>
    <border>
      <left style="thin">
        <color rgb="FF000000"/>
      </left>
      <right/>
      <top/>
      <bottom style="dotted">
        <color auto="1"/>
      </bottom>
      <diagonal/>
    </border>
    <border>
      <left style="thin">
        <color rgb="FF000000"/>
      </left>
      <right style="thin">
        <color indexed="64"/>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rgb="FF000000"/>
      </bottom>
      <diagonal/>
    </border>
    <border>
      <left/>
      <right style="thin">
        <color indexed="64"/>
      </right>
      <top style="thin">
        <color indexed="64"/>
      </top>
      <bottom style="thin">
        <color theme="0"/>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style="dotted">
        <color indexed="64"/>
      </bottom>
      <diagonal/>
    </border>
  </borders>
  <cellStyleXfs count="170">
    <xf numFmtId="0" fontId="0" fillId="0" borderId="0"/>
    <xf numFmtId="0" fontId="17" fillId="0" borderId="0"/>
    <xf numFmtId="0" fontId="16" fillId="0" borderId="0"/>
    <xf numFmtId="164" fontId="16" fillId="0" borderId="0" applyFont="0" applyFill="0" applyBorder="0" applyAlignment="0" applyProtection="0"/>
    <xf numFmtId="0" fontId="18" fillId="0" borderId="0"/>
    <xf numFmtId="0" fontId="15" fillId="0" borderId="0"/>
    <xf numFmtId="0" fontId="18" fillId="0" borderId="0"/>
    <xf numFmtId="0" fontId="14" fillId="0" borderId="0"/>
    <xf numFmtId="0" fontId="14" fillId="0" borderId="0"/>
    <xf numFmtId="9" fontId="19" fillId="0" borderId="0" applyFont="0" applyFill="0" applyBorder="0" applyAlignment="0" applyProtection="0"/>
    <xf numFmtId="0" fontId="14" fillId="0" borderId="0"/>
    <xf numFmtId="0" fontId="17" fillId="0" borderId="0"/>
    <xf numFmtId="0" fontId="14" fillId="0" borderId="0"/>
    <xf numFmtId="0" fontId="13" fillId="0" borderId="0"/>
    <xf numFmtId="0" fontId="12" fillId="0" borderId="0"/>
    <xf numFmtId="43" fontId="12" fillId="0" borderId="0" applyFont="0" applyFill="0" applyBorder="0" applyAlignment="0" applyProtection="0"/>
    <xf numFmtId="0" fontId="21" fillId="0" borderId="0"/>
    <xf numFmtId="0" fontId="16"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17" fillId="0" borderId="0"/>
    <xf numFmtId="0" fontId="9" fillId="0" borderId="0"/>
    <xf numFmtId="0" fontId="9" fillId="0" borderId="0"/>
    <xf numFmtId="43" fontId="15" fillId="0" borderId="0" applyFont="0" applyFill="0" applyBorder="0" applyAlignment="0" applyProtection="0"/>
    <xf numFmtId="9" fontId="15" fillId="0" borderId="0" applyFont="0" applyFill="0" applyBorder="0" applyAlignment="0" applyProtection="0"/>
    <xf numFmtId="0" fontId="47" fillId="0" borderId="0" applyNumberFormat="0" applyFill="0" applyBorder="0" applyAlignment="0" applyProtection="0"/>
    <xf numFmtId="43"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43" fontId="15" fillId="0" borderId="0" applyFont="0" applyFill="0" applyBorder="0" applyAlignment="0" applyProtection="0"/>
    <xf numFmtId="0" fontId="68"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15" fillId="0" borderId="0" applyFont="0" applyFill="0" applyBorder="0" applyAlignment="0" applyProtection="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17" fillId="0" borderId="0"/>
    <xf numFmtId="0" fontId="4"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5" fillId="0" borderId="0"/>
  </cellStyleXfs>
  <cellXfs count="1027">
    <xf numFmtId="0" fontId="0" fillId="0" borderId="0" xfId="0"/>
    <xf numFmtId="0" fontId="23" fillId="2" borderId="0" xfId="0" applyFont="1" applyFill="1"/>
    <xf numFmtId="0" fontId="24" fillId="2" borderId="0" xfId="0" applyFont="1" applyFill="1" applyAlignment="1">
      <alignment horizontal="left"/>
    </xf>
    <xf numFmtId="0" fontId="24" fillId="2" borderId="0" xfId="0" applyFont="1" applyFill="1"/>
    <xf numFmtId="2" fontId="24" fillId="2" borderId="0" xfId="0" applyNumberFormat="1" applyFont="1" applyFill="1"/>
    <xf numFmtId="0" fontId="31" fillId="5" borderId="5" xfId="0" applyFont="1" applyFill="1" applyBorder="1" applyAlignment="1">
      <alignment horizontal="center" vertical="center"/>
    </xf>
    <xf numFmtId="0" fontId="26" fillId="5" borderId="24" xfId="0" applyFont="1" applyFill="1" applyBorder="1" applyAlignment="1">
      <alignment horizontal="left" wrapText="1"/>
    </xf>
    <xf numFmtId="0" fontId="26" fillId="5" borderId="25" xfId="0" applyFont="1" applyFill="1" applyBorder="1" applyAlignment="1">
      <alignment horizontal="left" wrapText="1"/>
    </xf>
    <xf numFmtId="0" fontId="26" fillId="5" borderId="20" xfId="0" applyFont="1" applyFill="1" applyBorder="1" applyAlignment="1">
      <alignment horizontal="left" wrapText="1"/>
    </xf>
    <xf numFmtId="0" fontId="26" fillId="5" borderId="23" xfId="0" applyFont="1" applyFill="1" applyBorder="1" applyAlignment="1">
      <alignment horizontal="left" wrapText="1"/>
    </xf>
    <xf numFmtId="0" fontId="26" fillId="5" borderId="24" xfId="0" applyFont="1" applyFill="1" applyBorder="1" applyAlignment="1">
      <alignment horizontal="left" vertical="center" wrapText="1"/>
    </xf>
    <xf numFmtId="0" fontId="26" fillId="5" borderId="43" xfId="0" applyFont="1" applyFill="1" applyBorder="1" applyAlignment="1">
      <alignment horizontal="left" vertical="center" wrapText="1"/>
    </xf>
    <xf numFmtId="0" fontId="26" fillId="5" borderId="25" xfId="0" applyFont="1" applyFill="1" applyBorder="1" applyAlignment="1">
      <alignment horizontal="left" vertical="center" wrapText="1"/>
    </xf>
    <xf numFmtId="0" fontId="31" fillId="5" borderId="26" xfId="0" applyFont="1" applyFill="1" applyBorder="1" applyAlignment="1">
      <alignment horizontal="center" vertical="center"/>
    </xf>
    <xf numFmtId="0" fontId="31" fillId="5" borderId="1" xfId="0" applyFont="1" applyFill="1" applyBorder="1" applyAlignment="1">
      <alignment horizontal="center" vertical="center"/>
    </xf>
    <xf numFmtId="0" fontId="24" fillId="4" borderId="13" xfId="0" applyFont="1" applyFill="1" applyBorder="1" applyAlignment="1">
      <alignment horizontal="left"/>
    </xf>
    <xf numFmtId="0" fontId="24" fillId="4" borderId="14" xfId="0" applyFont="1" applyFill="1" applyBorder="1" applyAlignment="1">
      <alignment horizontal="left"/>
    </xf>
    <xf numFmtId="0" fontId="26" fillId="5" borderId="18" xfId="0" applyFont="1" applyFill="1" applyBorder="1" applyAlignment="1">
      <alignment horizontal="left" vertical="center" wrapText="1"/>
    </xf>
    <xf numFmtId="0" fontId="26" fillId="5" borderId="26" xfId="0" applyFont="1" applyFill="1" applyBorder="1" applyAlignment="1">
      <alignment horizontal="left" vertical="center" wrapText="1"/>
    </xf>
    <xf numFmtId="0" fontId="24" fillId="2" borderId="0" xfId="0" applyFont="1" applyFill="1" applyAlignment="1">
      <alignment vertical="center"/>
    </xf>
    <xf numFmtId="0" fontId="23" fillId="0" borderId="0" xfId="0" applyFont="1" applyAlignment="1">
      <alignment wrapText="1"/>
    </xf>
    <xf numFmtId="0" fontId="0" fillId="0" borderId="0" xfId="0" applyAlignment="1">
      <alignment wrapText="1"/>
    </xf>
    <xf numFmtId="0" fontId="23" fillId="0" borderId="0" xfId="0" applyFont="1"/>
    <xf numFmtId="1" fontId="23" fillId="0" borderId="0" xfId="0" applyNumberFormat="1" applyFont="1" applyAlignment="1">
      <alignment wrapText="1"/>
    </xf>
    <xf numFmtId="0" fontId="24" fillId="0" borderId="0" xfId="0" applyFont="1"/>
    <xf numFmtId="0" fontId="20" fillId="0" borderId="0" xfId="0" applyFont="1"/>
    <xf numFmtId="0" fontId="34" fillId="0" borderId="0" xfId="0" applyFont="1"/>
    <xf numFmtId="1" fontId="24" fillId="0" borderId="0" xfId="0" applyNumberFormat="1" applyFont="1"/>
    <xf numFmtId="0" fontId="24" fillId="3" borderId="39" xfId="0" applyFont="1" applyFill="1" applyBorder="1" applyAlignment="1" applyProtection="1">
      <alignment horizontal="left" vertical="center" wrapText="1"/>
      <protection locked="0"/>
    </xf>
    <xf numFmtId="0" fontId="24" fillId="3" borderId="40" xfId="0" applyFont="1" applyFill="1" applyBorder="1" applyAlignment="1" applyProtection="1">
      <alignment horizontal="left" vertical="center" wrapText="1"/>
      <protection locked="0"/>
    </xf>
    <xf numFmtId="0" fontId="0" fillId="0" borderId="0" xfId="0" applyAlignment="1">
      <alignment horizontal="left"/>
    </xf>
    <xf numFmtId="0" fontId="24" fillId="4" borderId="10" xfId="0" applyFont="1" applyFill="1" applyBorder="1" applyAlignment="1">
      <alignment horizontal="left"/>
    </xf>
    <xf numFmtId="0" fontId="24" fillId="3" borderId="16" xfId="0" applyFont="1" applyFill="1" applyBorder="1" applyAlignment="1" applyProtection="1">
      <alignment horizontal="right" wrapText="1"/>
      <protection locked="0"/>
    </xf>
    <xf numFmtId="0" fontId="24" fillId="3" borderId="34" xfId="0" applyFont="1" applyFill="1" applyBorder="1" applyAlignment="1" applyProtection="1">
      <alignment horizontal="right" vertical="center" wrapText="1"/>
      <protection locked="0"/>
    </xf>
    <xf numFmtId="0" fontId="28" fillId="2" borderId="0" xfId="0" applyFont="1" applyFill="1"/>
    <xf numFmtId="0" fontId="23" fillId="2" borderId="0" xfId="0" applyFont="1" applyFill="1" applyAlignment="1">
      <alignment vertical="center"/>
    </xf>
    <xf numFmtId="0" fontId="22" fillId="5" borderId="29" xfId="0" applyFont="1" applyFill="1" applyBorder="1" applyAlignment="1">
      <alignment horizontal="center" vertical="center"/>
    </xf>
    <xf numFmtId="0" fontId="24" fillId="3" borderId="17" xfId="0" applyFont="1" applyFill="1" applyBorder="1" applyAlignment="1" applyProtection="1">
      <alignment horizontal="right" wrapText="1"/>
      <protection locked="0"/>
    </xf>
    <xf numFmtId="0" fontId="34" fillId="2" borderId="0" xfId="0" applyFont="1" applyFill="1"/>
    <xf numFmtId="0" fontId="0" fillId="2" borderId="0" xfId="0" applyFill="1" applyAlignment="1">
      <alignment wrapText="1"/>
    </xf>
    <xf numFmtId="0" fontId="0" fillId="2" borderId="0" xfId="0" applyFill="1"/>
    <xf numFmtId="0" fontId="20" fillId="2" borderId="0" xfId="0" applyFont="1" applyFill="1"/>
    <xf numFmtId="0" fontId="24" fillId="3" borderId="16" xfId="0" applyFont="1" applyFill="1" applyBorder="1" applyAlignment="1" applyProtection="1">
      <alignment horizontal="right"/>
      <protection locked="0"/>
    </xf>
    <xf numFmtId="0" fontId="24" fillId="3" borderId="34" xfId="0" applyFont="1" applyFill="1" applyBorder="1" applyAlignment="1" applyProtection="1">
      <alignment horizontal="right"/>
      <protection locked="0"/>
    </xf>
    <xf numFmtId="0" fontId="23" fillId="4" borderId="12" xfId="0" applyFont="1" applyFill="1" applyBorder="1"/>
    <xf numFmtId="0" fontId="23" fillId="4" borderId="2" xfId="0" applyFont="1" applyFill="1" applyBorder="1"/>
    <xf numFmtId="0" fontId="23" fillId="4" borderId="15" xfId="0" applyFont="1" applyFill="1" applyBorder="1"/>
    <xf numFmtId="0" fontId="28" fillId="4" borderId="5" xfId="0" applyFont="1" applyFill="1" applyBorder="1" applyAlignment="1">
      <alignment horizontal="center"/>
    </xf>
    <xf numFmtId="0" fontId="28" fillId="4" borderId="1" xfId="0" applyFont="1" applyFill="1" applyBorder="1" applyAlignment="1">
      <alignment horizontal="center" vertical="center"/>
    </xf>
    <xf numFmtId="0" fontId="28" fillId="4" borderId="1" xfId="0" applyFont="1" applyFill="1" applyBorder="1" applyAlignment="1">
      <alignment horizontal="center"/>
    </xf>
    <xf numFmtId="0" fontId="28" fillId="3" borderId="16" xfId="0" applyFont="1" applyFill="1" applyBorder="1" applyAlignment="1" applyProtection="1">
      <alignment horizontal="center" vertical="center"/>
      <protection locked="0"/>
    </xf>
    <xf numFmtId="0" fontId="28" fillId="3" borderId="17" xfId="0" applyFont="1" applyFill="1" applyBorder="1" applyAlignment="1" applyProtection="1">
      <alignment horizontal="center" vertical="center"/>
      <protection locked="0"/>
    </xf>
    <xf numFmtId="0" fontId="16" fillId="2" borderId="0" xfId="0" applyFont="1" applyFill="1"/>
    <xf numFmtId="0" fontId="20" fillId="2" borderId="10" xfId="0" applyFont="1" applyFill="1" applyBorder="1"/>
    <xf numFmtId="0" fontId="20" fillId="2" borderId="11" xfId="0" applyFont="1" applyFill="1" applyBorder="1"/>
    <xf numFmtId="166" fontId="23" fillId="3" borderId="28" xfId="32" applyNumberFormat="1" applyFont="1" applyFill="1" applyBorder="1" applyAlignment="1" applyProtection="1">
      <alignment horizontal="right"/>
      <protection locked="0"/>
    </xf>
    <xf numFmtId="166" fontId="23" fillId="7" borderId="28" xfId="32" applyNumberFormat="1" applyFont="1" applyFill="1" applyBorder="1" applyAlignment="1" applyProtection="1">
      <alignment horizontal="right"/>
      <protection locked="0"/>
    </xf>
    <xf numFmtId="166" fontId="23" fillId="4" borderId="1" xfId="32" applyNumberFormat="1" applyFont="1" applyFill="1" applyBorder="1" applyAlignment="1" applyProtection="1">
      <alignment horizontal="right"/>
    </xf>
    <xf numFmtId="166" fontId="23" fillId="3" borderId="16" xfId="32" applyNumberFormat="1" applyFont="1" applyFill="1" applyBorder="1" applyAlignment="1" applyProtection="1">
      <alignment horizontal="right"/>
      <protection locked="0"/>
    </xf>
    <xf numFmtId="166" fontId="23" fillId="7" borderId="16" xfId="32" applyNumberFormat="1" applyFont="1" applyFill="1" applyBorder="1" applyAlignment="1" applyProtection="1">
      <alignment horizontal="right"/>
      <protection locked="0"/>
    </xf>
    <xf numFmtId="166" fontId="23" fillId="3" borderId="17" xfId="32" applyNumberFormat="1" applyFont="1" applyFill="1" applyBorder="1" applyAlignment="1" applyProtection="1">
      <alignment horizontal="right"/>
      <protection locked="0"/>
    </xf>
    <xf numFmtId="166" fontId="23" fillId="7" borderId="17" xfId="32" applyNumberFormat="1" applyFont="1" applyFill="1" applyBorder="1" applyAlignment="1" applyProtection="1">
      <alignment horizontal="right"/>
      <protection locked="0"/>
    </xf>
    <xf numFmtId="166" fontId="23" fillId="3" borderId="8" xfId="32" applyNumberFormat="1" applyFont="1" applyFill="1" applyBorder="1" applyAlignment="1" applyProtection="1">
      <alignment horizontal="right"/>
      <protection locked="0"/>
    </xf>
    <xf numFmtId="166" fontId="23" fillId="7" borderId="8" xfId="32" applyNumberFormat="1" applyFont="1" applyFill="1" applyBorder="1" applyAlignment="1" applyProtection="1">
      <alignment horizontal="right"/>
      <protection locked="0"/>
    </xf>
    <xf numFmtId="9" fontId="23" fillId="3" borderId="17" xfId="33" applyFont="1" applyFill="1" applyBorder="1" applyAlignment="1" applyProtection="1">
      <alignment horizontal="right"/>
      <protection locked="0"/>
    </xf>
    <xf numFmtId="9" fontId="23" fillId="7" borderId="17" xfId="33" applyFont="1" applyFill="1" applyBorder="1" applyAlignment="1" applyProtection="1">
      <alignment horizontal="right"/>
      <protection locked="0"/>
    </xf>
    <xf numFmtId="165" fontId="23" fillId="3" borderId="16" xfId="33" applyNumberFormat="1" applyFont="1" applyFill="1" applyBorder="1" applyAlignment="1" applyProtection="1">
      <alignment horizontal="right"/>
      <protection locked="0"/>
    </xf>
    <xf numFmtId="165" fontId="23" fillId="7" borderId="16" xfId="33" applyNumberFormat="1" applyFont="1" applyFill="1" applyBorder="1" applyAlignment="1" applyProtection="1">
      <alignment horizontal="right"/>
      <protection locked="0"/>
    </xf>
    <xf numFmtId="166" fontId="36" fillId="2" borderId="0" xfId="32" applyNumberFormat="1" applyFont="1" applyFill="1" applyBorder="1" applyAlignment="1" applyProtection="1">
      <alignment horizontal="right" vertical="center"/>
    </xf>
    <xf numFmtId="166" fontId="41" fillId="2" borderId="0" xfId="32" applyNumberFormat="1" applyFont="1" applyFill="1" applyBorder="1" applyAlignment="1" applyProtection="1">
      <alignment horizontal="right" vertical="center"/>
    </xf>
    <xf numFmtId="0" fontId="28" fillId="2" borderId="0" xfId="0" applyFont="1" applyFill="1" applyAlignment="1">
      <alignment vertical="center"/>
    </xf>
    <xf numFmtId="0" fontId="24" fillId="2" borderId="0" xfId="0" applyFont="1" applyFill="1" applyAlignment="1">
      <alignment horizontal="center" vertical="center"/>
    </xf>
    <xf numFmtId="166" fontId="24" fillId="2" borderId="0" xfId="32" applyNumberFormat="1" applyFont="1" applyFill="1" applyBorder="1" applyAlignment="1" applyProtection="1">
      <alignment vertical="center"/>
    </xf>
    <xf numFmtId="0" fontId="24" fillId="8" borderId="0" xfId="0" applyFont="1" applyFill="1"/>
    <xf numFmtId="0" fontId="24" fillId="8" borderId="0" xfId="0" applyFont="1" applyFill="1" applyAlignment="1">
      <alignment vertical="center"/>
    </xf>
    <xf numFmtId="2" fontId="24" fillId="8" borderId="0" xfId="0" applyNumberFormat="1" applyFont="1" applyFill="1"/>
    <xf numFmtId="0" fontId="24" fillId="8" borderId="0" xfId="0" applyFont="1" applyFill="1" applyAlignment="1">
      <alignment horizontal="center" vertical="center"/>
    </xf>
    <xf numFmtId="166" fontId="24" fillId="8" borderId="0" xfId="32" applyNumberFormat="1" applyFont="1" applyFill="1" applyBorder="1" applyAlignment="1" applyProtection="1">
      <alignment vertical="center"/>
    </xf>
    <xf numFmtId="2" fontId="37" fillId="8" borderId="0" xfId="0" applyNumberFormat="1" applyFont="1" applyFill="1"/>
    <xf numFmtId="0" fontId="24" fillId="3" borderId="28" xfId="0" applyFont="1" applyFill="1" applyBorder="1" applyAlignment="1" applyProtection="1">
      <alignment horizontal="right" wrapText="1"/>
      <protection locked="0"/>
    </xf>
    <xf numFmtId="0" fontId="26" fillId="5" borderId="1" xfId="0" applyFont="1" applyFill="1" applyBorder="1" applyAlignment="1">
      <alignment horizontal="left" vertical="center" wrapText="1"/>
    </xf>
    <xf numFmtId="0" fontId="44" fillId="9" borderId="5" xfId="0" applyFont="1" applyFill="1" applyBorder="1" applyAlignment="1">
      <alignment horizontal="left" vertical="center"/>
    </xf>
    <xf numFmtId="0" fontId="26" fillId="5" borderId="7" xfId="0" applyFont="1" applyFill="1" applyBorder="1" applyAlignment="1">
      <alignment horizontal="left" wrapText="1"/>
    </xf>
    <xf numFmtId="0" fontId="24" fillId="3" borderId="23" xfId="0" applyFont="1" applyFill="1" applyBorder="1" applyAlignment="1" applyProtection="1">
      <alignment horizontal="right" wrapText="1"/>
      <protection locked="0"/>
    </xf>
    <xf numFmtId="0" fontId="22" fillId="5" borderId="1" xfId="0" applyFont="1" applyFill="1" applyBorder="1" applyAlignment="1">
      <alignment horizontal="center" vertical="center"/>
    </xf>
    <xf numFmtId="0" fontId="17" fillId="0" borderId="0" xfId="0" applyFont="1"/>
    <xf numFmtId="37" fontId="16" fillId="0" borderId="1" xfId="0" applyNumberFormat="1" applyFont="1" applyBorder="1" applyAlignment="1">
      <alignment horizontal="center" vertical="center"/>
    </xf>
    <xf numFmtId="0" fontId="38" fillId="0" borderId="0" xfId="0" applyFont="1"/>
    <xf numFmtId="0" fontId="38" fillId="0" borderId="0" xfId="0" applyFont="1" applyAlignment="1">
      <alignment wrapText="1"/>
    </xf>
    <xf numFmtId="0" fontId="34" fillId="3" borderId="1" xfId="0" applyFont="1" applyFill="1" applyBorder="1" applyAlignment="1" applyProtection="1">
      <alignment vertical="center"/>
      <protection locked="0"/>
    </xf>
    <xf numFmtId="170" fontId="34" fillId="3" borderId="1" xfId="0" applyNumberFormat="1" applyFont="1" applyFill="1" applyBorder="1" applyAlignment="1" applyProtection="1">
      <alignment vertical="center"/>
      <protection locked="0"/>
    </xf>
    <xf numFmtId="0" fontId="47" fillId="2" borderId="0" xfId="34" applyFill="1" applyBorder="1" applyAlignment="1">
      <alignment vertical="center"/>
    </xf>
    <xf numFmtId="167" fontId="24" fillId="3" borderId="16" xfId="32" applyNumberFormat="1" applyFont="1" applyFill="1" applyBorder="1" applyAlignment="1" applyProtection="1">
      <alignment horizontal="left" vertical="top" wrapText="1"/>
      <protection locked="0"/>
    </xf>
    <xf numFmtId="0" fontId="24" fillId="3" borderId="16" xfId="32" applyNumberFormat="1" applyFont="1" applyFill="1" applyBorder="1" applyAlignment="1" applyProtection="1">
      <alignment horizontal="left" vertical="top" wrapText="1"/>
      <protection locked="0"/>
    </xf>
    <xf numFmtId="167" fontId="24" fillId="3" borderId="17" xfId="32" applyNumberFormat="1" applyFont="1" applyFill="1" applyBorder="1" applyAlignment="1" applyProtection="1">
      <alignment horizontal="left" vertical="top" wrapText="1"/>
      <protection locked="0"/>
    </xf>
    <xf numFmtId="0" fontId="30" fillId="4" borderId="10" xfId="0" applyFont="1" applyFill="1" applyBorder="1" applyAlignment="1">
      <alignment horizontal="center"/>
    </xf>
    <xf numFmtId="0" fontId="30" fillId="4" borderId="12" xfId="0" applyFont="1" applyFill="1" applyBorder="1" applyAlignment="1">
      <alignment horizontal="center"/>
    </xf>
    <xf numFmtId="0" fontId="25" fillId="5" borderId="5" xfId="0" applyFont="1" applyFill="1" applyBorder="1" applyAlignment="1">
      <alignment horizontal="center" vertical="center"/>
    </xf>
    <xf numFmtId="171" fontId="34" fillId="2" borderId="0" xfId="0" applyNumberFormat="1" applyFont="1" applyFill="1"/>
    <xf numFmtId="171" fontId="22" fillId="5" borderId="1" xfId="0" applyNumberFormat="1" applyFont="1" applyFill="1" applyBorder="1" applyAlignment="1">
      <alignment horizontal="center" vertical="center"/>
    </xf>
    <xf numFmtId="171" fontId="28" fillId="2" borderId="0" xfId="0" applyNumberFormat="1" applyFont="1" applyFill="1"/>
    <xf numFmtId="172" fontId="41" fillId="3" borderId="23" xfId="32" applyNumberFormat="1" applyFont="1" applyFill="1" applyBorder="1" applyAlignment="1" applyProtection="1">
      <alignment horizontal="right" vertical="center"/>
      <protection locked="0"/>
    </xf>
    <xf numFmtId="172" fontId="41" fillId="3" borderId="16" xfId="32" applyNumberFormat="1" applyFont="1" applyFill="1" applyBorder="1" applyAlignment="1" applyProtection="1">
      <alignment horizontal="right" vertical="center"/>
      <protection locked="0"/>
    </xf>
    <xf numFmtId="172" fontId="36" fillId="4" borderId="1" xfId="32" applyNumberFormat="1" applyFont="1" applyFill="1" applyBorder="1" applyAlignment="1" applyProtection="1">
      <alignment horizontal="right" vertical="center"/>
    </xf>
    <xf numFmtId="172" fontId="41" fillId="3" borderId="17" xfId="32" applyNumberFormat="1" applyFont="1" applyFill="1" applyBorder="1" applyAlignment="1" applyProtection="1">
      <alignment horizontal="right" vertical="center"/>
      <protection locked="0"/>
    </xf>
    <xf numFmtId="172" fontId="41" fillId="4" borderId="1" xfId="32" applyNumberFormat="1" applyFont="1" applyFill="1" applyBorder="1" applyAlignment="1" applyProtection="1">
      <alignment horizontal="right" vertical="center"/>
    </xf>
    <xf numFmtId="172" fontId="24" fillId="3" borderId="1" xfId="32" applyNumberFormat="1" applyFont="1" applyFill="1" applyBorder="1" applyProtection="1">
      <protection locked="0"/>
    </xf>
    <xf numFmtId="172" fontId="24" fillId="3" borderId="23" xfId="0" applyNumberFormat="1" applyFont="1" applyFill="1" applyBorder="1" applyAlignment="1" applyProtection="1">
      <alignment horizontal="right" wrapText="1"/>
      <protection locked="0"/>
    </xf>
    <xf numFmtId="172" fontId="24" fillId="3" borderId="23" xfId="32" applyNumberFormat="1" applyFont="1" applyFill="1" applyBorder="1" applyProtection="1">
      <protection locked="0"/>
    </xf>
    <xf numFmtId="172" fontId="24" fillId="3" borderId="16" xfId="0" applyNumberFormat="1" applyFont="1" applyFill="1" applyBorder="1" applyAlignment="1" applyProtection="1">
      <alignment horizontal="right" wrapText="1"/>
      <protection locked="0"/>
    </xf>
    <xf numFmtId="172" fontId="24" fillId="3" borderId="16" xfId="32" applyNumberFormat="1" applyFont="1" applyFill="1" applyBorder="1" applyProtection="1">
      <protection locked="0"/>
    </xf>
    <xf numFmtId="172" fontId="24" fillId="3" borderId="17" xfId="0" applyNumberFormat="1" applyFont="1" applyFill="1" applyBorder="1" applyAlignment="1" applyProtection="1">
      <alignment horizontal="right" wrapText="1"/>
      <protection locked="0"/>
    </xf>
    <xf numFmtId="172" fontId="24" fillId="3" borderId="17" xfId="32" applyNumberFormat="1" applyFont="1" applyFill="1" applyBorder="1" applyProtection="1">
      <protection locked="0"/>
    </xf>
    <xf numFmtId="172" fontId="24" fillId="4" borderId="1" xfId="32" applyNumberFormat="1" applyFont="1" applyFill="1" applyBorder="1" applyProtection="1"/>
    <xf numFmtId="172" fontId="24" fillId="4" borderId="8" xfId="32" applyNumberFormat="1" applyFont="1" applyFill="1" applyBorder="1" applyProtection="1"/>
    <xf numFmtId="172" fontId="41" fillId="3" borderId="34" xfId="32" applyNumberFormat="1" applyFont="1" applyFill="1" applyBorder="1" applyAlignment="1" applyProtection="1">
      <alignment horizontal="right" vertical="center"/>
      <protection locked="0"/>
    </xf>
    <xf numFmtId="172" fontId="41" fillId="4" borderId="5" xfId="32" applyNumberFormat="1" applyFont="1" applyFill="1" applyBorder="1" applyAlignment="1" applyProtection="1">
      <alignment horizontal="right" vertical="center"/>
    </xf>
    <xf numFmtId="172" fontId="24" fillId="3" borderId="28" xfId="32" applyNumberFormat="1" applyFont="1" applyFill="1" applyBorder="1" applyAlignment="1" applyProtection="1">
      <alignment horizontal="right" vertical="center"/>
      <protection locked="0"/>
    </xf>
    <xf numFmtId="172" fontId="24" fillId="4" borderId="1" xfId="32" applyNumberFormat="1" applyFont="1" applyFill="1" applyBorder="1" applyAlignment="1" applyProtection="1">
      <alignment horizontal="right" vertical="center"/>
    </xf>
    <xf numFmtId="172" fontId="24" fillId="3" borderId="16" xfId="32" applyNumberFormat="1" applyFont="1" applyFill="1" applyBorder="1" applyAlignment="1" applyProtection="1">
      <alignment horizontal="right" vertical="center"/>
      <protection locked="0"/>
    </xf>
    <xf numFmtId="172" fontId="24" fillId="3" borderId="34" xfId="32" applyNumberFormat="1" applyFont="1" applyFill="1" applyBorder="1" applyAlignment="1" applyProtection="1">
      <alignment horizontal="right" vertical="center"/>
      <protection locked="0"/>
    </xf>
    <xf numFmtId="172" fontId="30" fillId="4" borderId="1" xfId="32" applyNumberFormat="1" applyFont="1" applyFill="1" applyBorder="1" applyAlignment="1" applyProtection="1">
      <alignment vertical="center"/>
    </xf>
    <xf numFmtId="172" fontId="34" fillId="3" borderId="1" xfId="0" applyNumberFormat="1" applyFont="1" applyFill="1" applyBorder="1" applyAlignment="1" applyProtection="1">
      <alignment vertical="center"/>
      <protection locked="0"/>
    </xf>
    <xf numFmtId="172" fontId="28" fillId="3" borderId="1" xfId="0" applyNumberFormat="1" applyFont="1" applyFill="1" applyBorder="1" applyAlignment="1" applyProtection="1">
      <alignment vertical="center"/>
      <protection locked="0"/>
    </xf>
    <xf numFmtId="172" fontId="24" fillId="3" borderId="23" xfId="32" applyNumberFormat="1" applyFont="1" applyFill="1" applyBorder="1" applyAlignment="1" applyProtection="1">
      <alignment horizontal="right" vertical="center"/>
      <protection locked="0"/>
    </xf>
    <xf numFmtId="172" fontId="24" fillId="3" borderId="16" xfId="32" applyNumberFormat="1" applyFont="1" applyFill="1" applyBorder="1" applyAlignment="1" applyProtection="1">
      <alignment vertical="center"/>
      <protection locked="0"/>
    </xf>
    <xf numFmtId="172" fontId="24" fillId="3" borderId="17" xfId="32" applyNumberFormat="1" applyFont="1" applyFill="1" applyBorder="1" applyAlignment="1" applyProtection="1">
      <alignment vertical="center"/>
      <protection locked="0"/>
    </xf>
    <xf numFmtId="172" fontId="24" fillId="4" borderId="1" xfId="32" applyNumberFormat="1" applyFont="1" applyFill="1" applyBorder="1" applyAlignment="1" applyProtection="1">
      <alignment vertical="center"/>
    </xf>
    <xf numFmtId="0" fontId="28" fillId="2" borderId="0" xfId="0" applyFont="1" applyFill="1" applyAlignment="1">
      <alignment horizontal="center" vertical="center"/>
    </xf>
    <xf numFmtId="0" fontId="24" fillId="2" borderId="0" xfId="0" applyFont="1" applyFill="1" applyAlignment="1">
      <alignment wrapText="1"/>
    </xf>
    <xf numFmtId="0" fontId="23" fillId="5" borderId="4" xfId="0" applyFont="1" applyFill="1" applyBorder="1"/>
    <xf numFmtId="0" fontId="23" fillId="5" borderId="3" xfId="0" applyFont="1" applyFill="1" applyBorder="1"/>
    <xf numFmtId="0" fontId="23" fillId="2" borderId="0" xfId="0" applyFont="1" applyFill="1" applyAlignment="1">
      <alignment wrapText="1"/>
    </xf>
    <xf numFmtId="0" fontId="22" fillId="2" borderId="0" xfId="0" applyFont="1" applyFill="1" applyAlignment="1">
      <alignment horizontal="center" vertical="center"/>
    </xf>
    <xf numFmtId="166" fontId="23" fillId="4" borderId="1" xfId="32" applyNumberFormat="1" applyFont="1" applyFill="1" applyBorder="1" applyAlignment="1" applyProtection="1">
      <alignment horizontal="right" vertical="center"/>
    </xf>
    <xf numFmtId="0" fontId="23" fillId="4" borderId="11" xfId="0" applyFont="1" applyFill="1" applyBorder="1"/>
    <xf numFmtId="0" fontId="23" fillId="4" borderId="0" xfId="0" applyFont="1" applyFill="1"/>
    <xf numFmtId="0" fontId="23" fillId="4" borderId="6" xfId="0" applyFont="1" applyFill="1" applyBorder="1"/>
    <xf numFmtId="0" fontId="20" fillId="2" borderId="0" xfId="0" applyFont="1" applyFill="1" applyAlignment="1">
      <alignment vertical="center"/>
    </xf>
    <xf numFmtId="0" fontId="20" fillId="8" borderId="0" xfId="0" applyFont="1" applyFill="1" applyAlignment="1">
      <alignment vertical="center"/>
    </xf>
    <xf numFmtId="0" fontId="20" fillId="5" borderId="4" xfId="0" applyFont="1" applyFill="1" applyBorder="1"/>
    <xf numFmtId="0" fontId="20" fillId="5" borderId="3" xfId="0" applyFont="1" applyFill="1" applyBorder="1"/>
    <xf numFmtId="0" fontId="22" fillId="2" borderId="14" xfId="0" applyFont="1" applyFill="1" applyBorder="1" applyAlignment="1">
      <alignment horizontal="center" vertical="center"/>
    </xf>
    <xf numFmtId="0" fontId="26" fillId="5" borderId="50" xfId="0" applyFont="1" applyFill="1" applyBorder="1" applyAlignment="1">
      <alignment horizontal="left" wrapText="1"/>
    </xf>
    <xf numFmtId="0" fontId="26" fillId="5" borderId="21" xfId="0" applyFont="1" applyFill="1" applyBorder="1" applyAlignment="1">
      <alignment horizontal="left" wrapText="1"/>
    </xf>
    <xf numFmtId="0" fontId="26" fillId="5" borderId="22" xfId="0" applyFont="1" applyFill="1" applyBorder="1" applyAlignment="1">
      <alignment horizontal="left" wrapText="1"/>
    </xf>
    <xf numFmtId="0" fontId="27" fillId="5" borderId="47" xfId="0" applyFont="1" applyFill="1" applyBorder="1" applyAlignment="1">
      <alignment horizontal="center" vertical="center" wrapText="1"/>
    </xf>
    <xf numFmtId="0" fontId="16" fillId="2" borderId="14" xfId="0" applyFont="1" applyFill="1" applyBorder="1"/>
    <xf numFmtId="0" fontId="27" fillId="5" borderId="47" xfId="0" applyFont="1" applyFill="1" applyBorder="1" applyAlignment="1">
      <alignment horizontal="center" vertical="center"/>
    </xf>
    <xf numFmtId="0" fontId="26" fillId="5" borderId="48" xfId="0" applyFont="1" applyFill="1" applyBorder="1" applyAlignment="1">
      <alignment horizontal="left" wrapText="1"/>
    </xf>
    <xf numFmtId="0" fontId="20" fillId="2" borderId="14" xfId="0" applyFont="1" applyFill="1" applyBorder="1"/>
    <xf numFmtId="0" fontId="20" fillId="2" borderId="2" xfId="0" applyFont="1" applyFill="1" applyBorder="1"/>
    <xf numFmtId="0" fontId="26" fillId="5" borderId="13" xfId="0" applyFont="1" applyFill="1" applyBorder="1" applyAlignment="1">
      <alignment horizontal="left" wrapText="1"/>
    </xf>
    <xf numFmtId="0" fontId="27" fillId="5" borderId="44" xfId="0" applyFont="1" applyFill="1" applyBorder="1" applyAlignment="1">
      <alignment horizontal="center" vertical="center" wrapText="1"/>
    </xf>
    <xf numFmtId="0" fontId="27" fillId="5" borderId="44" xfId="0" applyFont="1" applyFill="1" applyBorder="1" applyAlignment="1">
      <alignment horizontal="center" vertical="center"/>
    </xf>
    <xf numFmtId="0" fontId="26" fillId="5" borderId="41" xfId="0" applyFont="1" applyFill="1" applyBorder="1" applyAlignment="1">
      <alignment horizontal="left" wrapText="1"/>
    </xf>
    <xf numFmtId="0" fontId="26" fillId="5" borderId="48" xfId="0" applyFont="1" applyFill="1" applyBorder="1" applyAlignment="1">
      <alignment horizontal="left"/>
    </xf>
    <xf numFmtId="171" fontId="23" fillId="2" borderId="0" xfId="0" applyNumberFormat="1" applyFont="1" applyFill="1" applyAlignment="1">
      <alignment vertical="center"/>
    </xf>
    <xf numFmtId="0" fontId="23" fillId="8" borderId="0" xfId="0" applyFont="1" applyFill="1" applyAlignment="1">
      <alignment vertical="center"/>
    </xf>
    <xf numFmtId="0" fontId="36" fillId="4" borderId="1" xfId="0" applyFont="1" applyFill="1" applyBorder="1" applyAlignment="1">
      <alignment horizontal="left" vertical="center" wrapText="1"/>
    </xf>
    <xf numFmtId="171" fontId="23" fillId="8" borderId="0" xfId="0" applyNumberFormat="1" applyFont="1" applyFill="1" applyAlignment="1">
      <alignment vertical="center"/>
    </xf>
    <xf numFmtId="0" fontId="26" fillId="5" borderId="1" xfId="0" applyFont="1" applyFill="1" applyBorder="1" applyAlignment="1">
      <alignment horizontal="center" vertical="center" wrapText="1"/>
    </xf>
    <xf numFmtId="0" fontId="0" fillId="8" borderId="0" xfId="0" applyFill="1"/>
    <xf numFmtId="0" fontId="22" fillId="5" borderId="1" xfId="0" applyFont="1" applyFill="1" applyBorder="1" applyAlignment="1">
      <alignment horizontal="center" vertical="center" wrapText="1"/>
    </xf>
    <xf numFmtId="0" fontId="22" fillId="2" borderId="0" xfId="0" applyFont="1" applyFill="1" applyAlignment="1">
      <alignment horizontal="center" vertical="center" wrapText="1"/>
    </xf>
    <xf numFmtId="0" fontId="45" fillId="10" borderId="0" xfId="0" applyFont="1" applyFill="1"/>
    <xf numFmtId="172" fontId="0" fillId="2" borderId="0" xfId="0" applyNumberFormat="1" applyFill="1"/>
    <xf numFmtId="0" fontId="43" fillId="2" borderId="0" xfId="0" applyFont="1" applyFill="1" applyAlignment="1">
      <alignment horizontal="left" vertical="center" wrapText="1"/>
    </xf>
    <xf numFmtId="172" fontId="41" fillId="2" borderId="0" xfId="32" applyNumberFormat="1" applyFont="1" applyFill="1" applyBorder="1" applyAlignment="1" applyProtection="1">
      <alignment horizontal="right" vertical="center"/>
    </xf>
    <xf numFmtId="169" fontId="36" fillId="4" borderId="1" xfId="0" applyNumberFormat="1" applyFont="1" applyFill="1" applyBorder="1" applyAlignment="1">
      <alignment horizontal="left" vertical="center"/>
    </xf>
    <xf numFmtId="0" fontId="24" fillId="2" borderId="6" xfId="0" applyFont="1" applyFill="1" applyBorder="1" applyAlignment="1">
      <alignment vertical="center"/>
    </xf>
    <xf numFmtId="0" fontId="26" fillId="5" borderId="25" xfId="0" applyFont="1" applyFill="1" applyBorder="1" applyAlignment="1">
      <alignment vertical="center" wrapText="1"/>
    </xf>
    <xf numFmtId="0" fontId="31" fillId="5" borderId="1" xfId="0" applyFont="1" applyFill="1" applyBorder="1" applyAlignment="1">
      <alignment horizontal="center" vertical="center" wrapText="1"/>
    </xf>
    <xf numFmtId="1" fontId="24" fillId="2" borderId="0" xfId="0" applyNumberFormat="1" applyFont="1" applyFill="1" applyAlignment="1">
      <alignment vertical="center"/>
    </xf>
    <xf numFmtId="9" fontId="24" fillId="8" borderId="0" xfId="33" applyFont="1" applyFill="1" applyAlignment="1" applyProtection="1">
      <alignment vertical="center"/>
    </xf>
    <xf numFmtId="0" fontId="34" fillId="2" borderId="0" xfId="0" applyFont="1" applyFill="1" applyAlignment="1">
      <alignment horizontal="center" vertical="center"/>
    </xf>
    <xf numFmtId="0" fontId="34" fillId="2" borderId="0" xfId="0" applyFont="1" applyFill="1" applyAlignment="1">
      <alignment vertical="center"/>
    </xf>
    <xf numFmtId="0" fontId="39" fillId="9" borderId="0" xfId="0" applyFont="1" applyFill="1"/>
    <xf numFmtId="0" fontId="34" fillId="9" borderId="0" xfId="0" applyFont="1" applyFill="1" applyAlignment="1">
      <alignment vertical="center"/>
    </xf>
    <xf numFmtId="0" fontId="34" fillId="8" borderId="0" xfId="0" applyFont="1" applyFill="1" applyAlignment="1">
      <alignment vertical="center"/>
    </xf>
    <xf numFmtId="0" fontId="0" fillId="9" borderId="1" xfId="0" applyFill="1" applyBorder="1"/>
    <xf numFmtId="0" fontId="22" fillId="5" borderId="7" xfId="0" applyFont="1" applyFill="1" applyBorder="1" applyAlignment="1">
      <alignment horizontal="center" vertical="center" wrapText="1"/>
    </xf>
    <xf numFmtId="0" fontId="22" fillId="2" borderId="0" xfId="0" applyFont="1" applyFill="1" applyAlignment="1">
      <alignment vertical="center"/>
    </xf>
    <xf numFmtId="0" fontId="22" fillId="5" borderId="7" xfId="0" applyFont="1" applyFill="1" applyBorder="1" applyAlignment="1">
      <alignment horizontal="center" vertical="center"/>
    </xf>
    <xf numFmtId="0" fontId="31" fillId="5" borderId="5" xfId="0" applyFont="1" applyFill="1" applyBorder="1" applyAlignment="1">
      <alignment horizontal="left" vertical="center"/>
    </xf>
    <xf numFmtId="0" fontId="31" fillId="5" borderId="4" xfId="0" applyFont="1" applyFill="1" applyBorder="1" applyAlignment="1">
      <alignment horizontal="left" vertical="center"/>
    </xf>
    <xf numFmtId="0" fontId="31" fillId="5" borderId="3" xfId="0" applyFont="1" applyFill="1" applyBorder="1" applyAlignment="1">
      <alignment horizontal="left" vertical="center"/>
    </xf>
    <xf numFmtId="0" fontId="31" fillId="5" borderId="4" xfId="0" applyFont="1" applyFill="1" applyBorder="1" applyAlignment="1">
      <alignment horizontal="left" vertical="center" wrapText="1"/>
    </xf>
    <xf numFmtId="0" fontId="31" fillId="5" borderId="3" xfId="0" applyFont="1" applyFill="1" applyBorder="1" applyAlignment="1">
      <alignment horizontal="left" vertical="center" wrapText="1"/>
    </xf>
    <xf numFmtId="0" fontId="30" fillId="4" borderId="5" xfId="0" applyFont="1" applyFill="1" applyBorder="1" applyAlignment="1">
      <alignment horizontal="left" vertical="center"/>
    </xf>
    <xf numFmtId="0" fontId="30" fillId="4" borderId="4" xfId="0" applyFont="1" applyFill="1" applyBorder="1" applyAlignment="1">
      <alignment horizontal="left" vertical="center"/>
    </xf>
    <xf numFmtId="0" fontId="30" fillId="4" borderId="3" xfId="0" applyFont="1" applyFill="1" applyBorder="1" applyAlignment="1">
      <alignment horizontal="left" vertical="center"/>
    </xf>
    <xf numFmtId="2" fontId="31" fillId="5" borderId="1" xfId="0" applyNumberFormat="1" applyFont="1" applyFill="1" applyBorder="1" applyAlignment="1">
      <alignment horizontal="center" vertical="center" wrapText="1"/>
    </xf>
    <xf numFmtId="168" fontId="31" fillId="5" borderId="1" xfId="0" applyNumberFormat="1" applyFont="1" applyFill="1" applyBorder="1" applyAlignment="1">
      <alignment horizontal="center" vertical="center" wrapText="1"/>
    </xf>
    <xf numFmtId="14" fontId="31" fillId="5" borderId="1" xfId="0" applyNumberFormat="1" applyFont="1" applyFill="1" applyBorder="1" applyAlignment="1">
      <alignment horizontal="center" vertical="center" wrapText="1"/>
    </xf>
    <xf numFmtId="0" fontId="28" fillId="8" borderId="0" xfId="0" applyFont="1" applyFill="1" applyAlignment="1">
      <alignment vertical="center"/>
    </xf>
    <xf numFmtId="0" fontId="34" fillId="4" borderId="1" xfId="0" applyFont="1" applyFill="1" applyBorder="1" applyAlignment="1">
      <alignment vertical="center"/>
    </xf>
    <xf numFmtId="172" fontId="34" fillId="4" borderId="1" xfId="0" applyNumberFormat="1" applyFont="1" applyFill="1" applyBorder="1" applyAlignment="1">
      <alignment vertical="center"/>
    </xf>
    <xf numFmtId="0" fontId="33" fillId="2" borderId="0" xfId="0" applyFont="1" applyFill="1"/>
    <xf numFmtId="0" fontId="22" fillId="5" borderId="30" xfId="0" applyFont="1" applyFill="1" applyBorder="1" applyAlignment="1">
      <alignment horizontal="center" vertical="center"/>
    </xf>
    <xf numFmtId="0" fontId="37" fillId="2" borderId="0" xfId="0" applyFont="1" applyFill="1"/>
    <xf numFmtId="0" fontId="33" fillId="4" borderId="1" xfId="0" applyFont="1" applyFill="1" applyBorder="1" applyAlignment="1">
      <alignment horizontal="center" wrapText="1"/>
    </xf>
    <xf numFmtId="0" fontId="0" fillId="0" borderId="0" xfId="0" applyAlignment="1">
      <alignment horizontal="center"/>
    </xf>
    <xf numFmtId="0" fontId="25" fillId="5" borderId="5" xfId="0" applyFont="1" applyFill="1" applyBorder="1" applyAlignment="1">
      <alignment horizontal="left" vertical="center"/>
    </xf>
    <xf numFmtId="0" fontId="26" fillId="2" borderId="0" xfId="0" applyFont="1" applyFill="1"/>
    <xf numFmtId="0" fontId="25" fillId="5" borderId="1" xfId="0" applyFont="1" applyFill="1" applyBorder="1" applyAlignment="1">
      <alignment horizontal="center" vertical="center"/>
    </xf>
    <xf numFmtId="173" fontId="24" fillId="3" borderId="28" xfId="32" applyNumberFormat="1" applyFont="1" applyFill="1" applyBorder="1" applyAlignment="1" applyProtection="1">
      <alignment horizontal="right"/>
      <protection locked="0"/>
    </xf>
    <xf numFmtId="173" fontId="24" fillId="3" borderId="16" xfId="32" applyNumberFormat="1" applyFont="1" applyFill="1" applyBorder="1" applyAlignment="1" applyProtection="1">
      <alignment horizontal="right"/>
      <protection locked="0"/>
    </xf>
    <xf numFmtId="173" fontId="24" fillId="3" borderId="9" xfId="32" applyNumberFormat="1" applyFont="1" applyFill="1" applyBorder="1" applyAlignment="1" applyProtection="1">
      <alignment horizontal="right"/>
      <protection locked="0"/>
    </xf>
    <xf numFmtId="173" fontId="24" fillId="3" borderId="23" xfId="32" applyNumberFormat="1" applyFont="1" applyFill="1" applyBorder="1" applyAlignment="1" applyProtection="1">
      <alignment horizontal="right"/>
      <protection locked="0"/>
    </xf>
    <xf numFmtId="173" fontId="24" fillId="3" borderId="34" xfId="32" applyNumberFormat="1" applyFont="1" applyFill="1" applyBorder="1" applyAlignment="1" applyProtection="1">
      <alignment horizontal="right"/>
      <protection locked="0"/>
    </xf>
    <xf numFmtId="173" fontId="24" fillId="4" borderId="1" xfId="32" applyNumberFormat="1" applyFont="1" applyFill="1" applyBorder="1" applyAlignment="1" applyProtection="1">
      <alignment horizontal="right"/>
    </xf>
    <xf numFmtId="0" fontId="49" fillId="2" borderId="0" xfId="0" applyFont="1" applyFill="1"/>
    <xf numFmtId="173" fontId="24" fillId="3" borderId="28" xfId="32" applyNumberFormat="1" applyFont="1" applyFill="1" applyBorder="1" applyProtection="1">
      <protection locked="0"/>
    </xf>
    <xf numFmtId="173" fontId="24" fillId="3" borderId="16" xfId="32" applyNumberFormat="1" applyFont="1" applyFill="1" applyBorder="1" applyProtection="1">
      <protection locked="0"/>
    </xf>
    <xf numFmtId="173" fontId="24" fillId="3" borderId="34" xfId="32" applyNumberFormat="1" applyFont="1" applyFill="1" applyBorder="1" applyProtection="1">
      <protection locked="0"/>
    </xf>
    <xf numFmtId="173" fontId="24" fillId="4" borderId="1" xfId="32" applyNumberFormat="1" applyFont="1" applyFill="1" applyBorder="1" applyProtection="1"/>
    <xf numFmtId="169" fontId="16" fillId="11" borderId="0" xfId="45" applyNumberFormat="1" applyFont="1" applyFill="1"/>
    <xf numFmtId="169" fontId="16" fillId="0" borderId="0" xfId="45" applyNumberFormat="1" applyFont="1"/>
    <xf numFmtId="169" fontId="16" fillId="12" borderId="0" xfId="45" applyNumberFormat="1" applyFont="1" applyFill="1"/>
    <xf numFmtId="169" fontId="44" fillId="0" borderId="0" xfId="17" applyNumberFormat="1" applyFont="1"/>
    <xf numFmtId="174" fontId="16" fillId="0" borderId="0" xfId="45" applyNumberFormat="1" applyFont="1"/>
    <xf numFmtId="169" fontId="44" fillId="0" borderId="0" xfId="17" applyNumberFormat="1" applyFont="1" applyAlignment="1">
      <alignment horizontal="center" vertical="center" wrapText="1"/>
    </xf>
    <xf numFmtId="0" fontId="48" fillId="2" borderId="0" xfId="0" applyFont="1" applyFill="1"/>
    <xf numFmtId="0" fontId="27" fillId="2" borderId="0" xfId="0" applyFont="1" applyFill="1"/>
    <xf numFmtId="2" fontId="26" fillId="2" borderId="0" xfId="0" applyNumberFormat="1" applyFont="1" applyFill="1"/>
    <xf numFmtId="0" fontId="25"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0" fontId="24" fillId="3" borderId="16" xfId="0" applyFont="1" applyFill="1" applyBorder="1" applyAlignment="1" applyProtection="1">
      <alignment horizontal="left" wrapText="1"/>
      <protection locked="0"/>
    </xf>
    <xf numFmtId="172" fontId="24" fillId="4" borderId="5" xfId="32" applyNumberFormat="1" applyFont="1" applyFill="1" applyBorder="1" applyAlignment="1" applyProtection="1">
      <alignment horizontal="right" vertical="center"/>
    </xf>
    <xf numFmtId="0" fontId="33" fillId="4" borderId="7" xfId="0" applyFont="1" applyFill="1" applyBorder="1" applyAlignment="1">
      <alignment horizontal="center" wrapText="1"/>
    </xf>
    <xf numFmtId="0" fontId="28" fillId="4" borderId="7" xfId="0" applyFont="1" applyFill="1" applyBorder="1" applyAlignment="1">
      <alignment horizontal="center" vertical="center" wrapText="1"/>
    </xf>
    <xf numFmtId="166" fontId="23" fillId="4" borderId="8" xfId="32" applyNumberFormat="1" applyFont="1" applyFill="1" applyBorder="1" applyAlignment="1" applyProtection="1">
      <alignment horizontal="right"/>
    </xf>
    <xf numFmtId="0" fontId="27" fillId="5" borderId="19" xfId="0" applyFont="1" applyFill="1" applyBorder="1" applyAlignment="1">
      <alignment horizontal="center" vertical="center" wrapText="1"/>
    </xf>
    <xf numFmtId="165" fontId="23" fillId="3" borderId="34" xfId="33" applyNumberFormat="1" applyFont="1" applyFill="1" applyBorder="1" applyAlignment="1" applyProtection="1">
      <alignment horizontal="right"/>
      <protection locked="0"/>
    </xf>
    <xf numFmtId="165" fontId="23" fillId="7" borderId="34" xfId="33" applyNumberFormat="1" applyFont="1" applyFill="1" applyBorder="1" applyAlignment="1" applyProtection="1">
      <alignment horizontal="right"/>
      <protection locked="0"/>
    </xf>
    <xf numFmtId="166" fontId="23" fillId="3" borderId="34" xfId="32" applyNumberFormat="1" applyFont="1" applyFill="1" applyBorder="1" applyAlignment="1" applyProtection="1">
      <alignment horizontal="right"/>
      <protection locked="0"/>
    </xf>
    <xf numFmtId="166" fontId="23" fillId="7" borderId="34" xfId="32" applyNumberFormat="1" applyFont="1" applyFill="1" applyBorder="1" applyAlignment="1" applyProtection="1">
      <alignment horizontal="right"/>
      <protection locked="0"/>
    </xf>
    <xf numFmtId="0" fontId="31" fillId="5" borderId="48" xfId="0" applyFont="1" applyFill="1" applyBorder="1" applyAlignment="1">
      <alignment horizontal="left" wrapText="1"/>
    </xf>
    <xf numFmtId="0" fontId="22" fillId="5" borderId="31" xfId="0" applyFont="1" applyFill="1" applyBorder="1" applyAlignment="1">
      <alignment horizontal="center" vertical="center"/>
    </xf>
    <xf numFmtId="0" fontId="31" fillId="5" borderId="13" xfId="0" applyFont="1" applyFill="1" applyBorder="1" applyAlignment="1">
      <alignment horizontal="center" vertical="center"/>
    </xf>
    <xf numFmtId="0" fontId="59" fillId="14" borderId="64" xfId="0" applyFont="1" applyFill="1" applyBorder="1" applyAlignment="1" applyProtection="1">
      <alignment wrapText="1"/>
      <protection locked="0"/>
    </xf>
    <xf numFmtId="0" fontId="24" fillId="3" borderId="28" xfId="0" applyFont="1" applyFill="1" applyBorder="1" applyAlignment="1" applyProtection="1">
      <alignment horizontal="right"/>
      <protection locked="0"/>
    </xf>
    <xf numFmtId="0" fontId="26" fillId="5" borderId="42" xfId="0" applyFont="1" applyFill="1" applyBorder="1" applyAlignment="1">
      <alignment horizontal="left" vertical="center" wrapText="1"/>
    </xf>
    <xf numFmtId="0" fontId="30" fillId="4" borderId="1" xfId="0" applyFont="1" applyFill="1" applyBorder="1" applyAlignment="1">
      <alignment horizontal="center"/>
    </xf>
    <xf numFmtId="0" fontId="26" fillId="5" borderId="55" xfId="0" applyFont="1" applyFill="1" applyBorder="1" applyAlignment="1">
      <alignment horizontal="left" vertical="center" textRotation="90" wrapText="1"/>
    </xf>
    <xf numFmtId="0" fontId="24" fillId="3" borderId="9" xfId="0" applyFont="1" applyFill="1" applyBorder="1" applyAlignment="1" applyProtection="1">
      <alignment horizontal="right"/>
      <protection locked="0"/>
    </xf>
    <xf numFmtId="0" fontId="30" fillId="4" borderId="7" xfId="0" applyFont="1" applyFill="1" applyBorder="1" applyAlignment="1">
      <alignment horizontal="left"/>
    </xf>
    <xf numFmtId="0" fontId="30" fillId="4" borderId="1" xfId="0" applyFont="1" applyFill="1" applyBorder="1" applyAlignment="1">
      <alignment horizontal="left"/>
    </xf>
    <xf numFmtId="0" fontId="32" fillId="5" borderId="1" xfId="0" applyFont="1" applyFill="1" applyBorder="1" applyAlignment="1">
      <alignment horizontal="center" vertical="center"/>
    </xf>
    <xf numFmtId="0" fontId="60" fillId="2" borderId="0" xfId="0" applyFont="1" applyFill="1" applyAlignment="1">
      <alignment vertical="center"/>
    </xf>
    <xf numFmtId="0" fontId="61" fillId="2" borderId="0" xfId="0" applyFont="1" applyFill="1" applyAlignment="1">
      <alignment vertical="center"/>
    </xf>
    <xf numFmtId="0" fontId="62" fillId="2" borderId="0" xfId="0" applyFont="1" applyFill="1" applyAlignment="1">
      <alignment horizontal="center" vertical="center"/>
    </xf>
    <xf numFmtId="0" fontId="28" fillId="2" borderId="65" xfId="0" applyFont="1" applyFill="1" applyBorder="1"/>
    <xf numFmtId="0" fontId="28" fillId="2" borderId="67" xfId="0" applyFont="1" applyFill="1" applyBorder="1"/>
    <xf numFmtId="0" fontId="28" fillId="2" borderId="68" xfId="0" applyFont="1" applyFill="1" applyBorder="1"/>
    <xf numFmtId="0" fontId="28" fillId="2" borderId="0" xfId="0" applyFont="1" applyFill="1" applyAlignment="1">
      <alignment horizontal="left"/>
    </xf>
    <xf numFmtId="0" fontId="28" fillId="2" borderId="69" xfId="0" applyFont="1" applyFill="1" applyBorder="1"/>
    <xf numFmtId="0" fontId="28" fillId="2" borderId="70" xfId="0" applyFont="1" applyFill="1" applyBorder="1"/>
    <xf numFmtId="0" fontId="28" fillId="2" borderId="71" xfId="0" applyFont="1" applyFill="1" applyBorder="1" applyAlignment="1">
      <alignment horizontal="left"/>
    </xf>
    <xf numFmtId="0" fontId="28" fillId="2" borderId="72" xfId="0" applyFont="1" applyFill="1" applyBorder="1"/>
    <xf numFmtId="0" fontId="28" fillId="2" borderId="71" xfId="0" applyFont="1" applyFill="1" applyBorder="1"/>
    <xf numFmtId="0" fontId="57" fillId="5" borderId="1" xfId="0" applyFont="1" applyFill="1" applyBorder="1" applyAlignment="1">
      <alignment vertical="center" wrapText="1"/>
    </xf>
    <xf numFmtId="0" fontId="32" fillId="5" borderId="0" xfId="0" applyFont="1" applyFill="1" applyAlignment="1">
      <alignment horizontal="center" vertical="center" wrapText="1"/>
    </xf>
    <xf numFmtId="166" fontId="23" fillId="4" borderId="3" xfId="32" applyNumberFormat="1" applyFont="1" applyFill="1" applyBorder="1" applyAlignment="1" applyProtection="1">
      <alignment horizontal="right"/>
    </xf>
    <xf numFmtId="166" fontId="23" fillId="4" borderId="1" xfId="32" applyNumberFormat="1" applyFont="1" applyFill="1" applyBorder="1" applyAlignment="1" applyProtection="1">
      <alignment horizontal="left"/>
    </xf>
    <xf numFmtId="166" fontId="33" fillId="4" borderId="1" xfId="32" applyNumberFormat="1" applyFont="1" applyFill="1" applyBorder="1" applyAlignment="1" applyProtection="1">
      <alignment horizontal="center"/>
    </xf>
    <xf numFmtId="0" fontId="31" fillId="2" borderId="0" xfId="0" applyFont="1" applyFill="1"/>
    <xf numFmtId="0" fontId="32" fillId="5" borderId="18" xfId="0" applyFont="1" applyFill="1" applyBorder="1" applyAlignment="1">
      <alignment horizontal="center" vertical="center" wrapText="1"/>
    </xf>
    <xf numFmtId="0" fontId="22" fillId="5" borderId="14" xfId="0" applyFont="1" applyFill="1" applyBorder="1" applyAlignment="1">
      <alignment horizontal="center" vertical="center"/>
    </xf>
    <xf numFmtId="0" fontId="58" fillId="13" borderId="51" xfId="0" applyFont="1" applyFill="1" applyBorder="1" applyAlignment="1" applyProtection="1">
      <alignment horizontal="right" vertical="center"/>
      <protection locked="0"/>
    </xf>
    <xf numFmtId="0" fontId="27" fillId="5" borderId="45"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5" fillId="5" borderId="4"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0" xfId="0" applyFont="1" applyFill="1" applyAlignment="1">
      <alignment horizontal="center" vertical="center" wrapText="1"/>
    </xf>
    <xf numFmtId="0" fontId="24" fillId="3" borderId="17" xfId="0" applyFont="1" applyFill="1" applyBorder="1" applyAlignment="1" applyProtection="1">
      <alignment horizontal="left" wrapText="1"/>
      <protection locked="0"/>
    </xf>
    <xf numFmtId="0" fontId="30" fillId="4" borderId="5" xfId="0" applyFont="1" applyFill="1" applyBorder="1" applyAlignment="1">
      <alignment vertical="center"/>
    </xf>
    <xf numFmtId="0" fontId="30" fillId="4" borderId="4" xfId="0" applyFont="1" applyFill="1" applyBorder="1" applyAlignment="1">
      <alignment vertical="center"/>
    </xf>
    <xf numFmtId="0" fontId="30" fillId="4" borderId="3" xfId="0" applyFont="1" applyFill="1" applyBorder="1" applyAlignment="1">
      <alignment vertical="center"/>
    </xf>
    <xf numFmtId="0" fontId="26" fillId="5" borderId="9" xfId="0" applyFont="1" applyFill="1" applyBorder="1" applyAlignment="1">
      <alignment horizontal="left" wrapText="1"/>
    </xf>
    <xf numFmtId="0" fontId="31" fillId="5" borderId="1" xfId="0" applyFont="1" applyFill="1" applyBorder="1" applyAlignment="1">
      <alignment horizontal="center" wrapText="1"/>
    </xf>
    <xf numFmtId="165" fontId="24" fillId="3" borderId="16" xfId="33" applyNumberFormat="1" applyFont="1" applyFill="1" applyBorder="1" applyProtection="1">
      <protection locked="0"/>
    </xf>
    <xf numFmtId="165" fontId="24" fillId="3" borderId="17" xfId="33" applyNumberFormat="1" applyFont="1" applyFill="1" applyBorder="1" applyProtection="1">
      <protection locked="0"/>
    </xf>
    <xf numFmtId="172" fontId="36" fillId="4" borderId="1" xfId="32" applyNumberFormat="1" applyFont="1" applyFill="1" applyBorder="1" applyAlignment="1" applyProtection="1">
      <alignment horizontal="center" vertical="center"/>
    </xf>
    <xf numFmtId="0" fontId="29"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8" fillId="3" borderId="28" xfId="0" applyFont="1" applyFill="1" applyBorder="1" applyAlignment="1" applyProtection="1">
      <alignment horizontal="center" vertical="center"/>
      <protection locked="0"/>
    </xf>
    <xf numFmtId="0" fontId="48" fillId="5" borderId="1" xfId="34" applyFont="1" applyFill="1" applyBorder="1" applyAlignment="1" applyProtection="1">
      <alignment horizontal="left" vertical="center"/>
      <protection locked="0"/>
    </xf>
    <xf numFmtId="166" fontId="30" fillId="3" borderId="52" xfId="32" applyNumberFormat="1" applyFont="1" applyFill="1" applyBorder="1" applyAlignment="1" applyProtection="1">
      <alignment horizontal="center" vertical="center"/>
      <protection locked="0"/>
    </xf>
    <xf numFmtId="166" fontId="30" fillId="3" borderId="57" xfId="32" applyNumberFormat="1" applyFont="1" applyFill="1" applyBorder="1" applyAlignment="1" applyProtection="1">
      <alignment horizontal="center" vertical="center"/>
      <protection locked="0"/>
    </xf>
    <xf numFmtId="166" fontId="30" fillId="3" borderId="51" xfId="32" applyNumberFormat="1" applyFont="1" applyFill="1" applyBorder="1" applyAlignment="1" applyProtection="1">
      <alignment horizontal="center" vertical="center"/>
      <protection locked="0"/>
    </xf>
    <xf numFmtId="0" fontId="27" fillId="5" borderId="1" xfId="0" applyFont="1" applyFill="1" applyBorder="1" applyAlignment="1">
      <alignment horizontal="left" vertical="center"/>
    </xf>
    <xf numFmtId="0" fontId="26" fillId="0" borderId="0" xfId="0" applyFont="1"/>
    <xf numFmtId="0" fontId="48" fillId="16" borderId="75" xfId="0" applyFont="1" applyFill="1" applyBorder="1"/>
    <xf numFmtId="0" fontId="26" fillId="5" borderId="1" xfId="0" applyFont="1" applyFill="1" applyBorder="1" applyAlignment="1">
      <alignment horizontal="left" vertical="top" wrapText="1"/>
    </xf>
    <xf numFmtId="166" fontId="23" fillId="3" borderId="1" xfId="32" applyNumberFormat="1" applyFont="1" applyFill="1" applyBorder="1" applyAlignment="1" applyProtection="1">
      <alignment horizontal="right" vertical="center" wrapText="1"/>
      <protection locked="0"/>
    </xf>
    <xf numFmtId="0" fontId="23" fillId="2" borderId="1" xfId="0" applyFont="1" applyFill="1" applyBorder="1" applyAlignment="1">
      <alignment wrapText="1"/>
    </xf>
    <xf numFmtId="0" fontId="23" fillId="2" borderId="1" xfId="0" applyFont="1" applyFill="1" applyBorder="1"/>
    <xf numFmtId="166" fontId="24" fillId="18" borderId="1" xfId="46" applyNumberFormat="1" applyFont="1" applyFill="1" applyBorder="1" applyAlignment="1" applyProtection="1">
      <alignment horizontal="center" vertical="center"/>
    </xf>
    <xf numFmtId="3" fontId="67" fillId="0" borderId="0" xfId="17" applyNumberFormat="1" applyFont="1"/>
    <xf numFmtId="166" fontId="24" fillId="19" borderId="1" xfId="46" applyNumberFormat="1" applyFont="1" applyFill="1" applyBorder="1" applyAlignment="1" applyProtection="1">
      <alignment horizontal="center" vertical="center"/>
    </xf>
    <xf numFmtId="0" fontId="30" fillId="4" borderId="5" xfId="46" applyNumberFormat="1" applyFont="1" applyFill="1" applyBorder="1" applyAlignment="1" applyProtection="1">
      <alignment horizontal="left" vertical="center"/>
    </xf>
    <xf numFmtId="0" fontId="30" fillId="4" borderId="4" xfId="46" applyNumberFormat="1" applyFont="1" applyFill="1" applyBorder="1" applyAlignment="1" applyProtection="1">
      <alignment horizontal="left" vertical="center"/>
    </xf>
    <xf numFmtId="166" fontId="30" fillId="4" borderId="5" xfId="46" applyNumberFormat="1" applyFont="1" applyFill="1" applyBorder="1" applyAlignment="1" applyProtection="1">
      <alignment horizontal="center" vertical="center"/>
    </xf>
    <xf numFmtId="166" fontId="30" fillId="4" borderId="1" xfId="46" applyNumberFormat="1" applyFont="1" applyFill="1" applyBorder="1" applyAlignment="1" applyProtection="1">
      <alignment horizontal="center"/>
    </xf>
    <xf numFmtId="166" fontId="30" fillId="4" borderId="3" xfId="46" applyNumberFormat="1" applyFont="1" applyFill="1" applyBorder="1" applyAlignment="1" applyProtection="1">
      <alignment horizontal="center"/>
    </xf>
    <xf numFmtId="0" fontId="30" fillId="4" borderId="10" xfId="46" applyNumberFormat="1" applyFont="1" applyFill="1" applyBorder="1" applyAlignment="1" applyProtection="1">
      <alignment vertical="center"/>
    </xf>
    <xf numFmtId="0" fontId="30" fillId="4" borderId="11" xfId="46" applyNumberFormat="1" applyFont="1" applyFill="1" applyBorder="1" applyAlignment="1" applyProtection="1">
      <alignment horizontal="left" vertical="center"/>
    </xf>
    <xf numFmtId="166" fontId="30" fillId="4" borderId="1" xfId="46" applyNumberFormat="1" applyFont="1" applyFill="1" applyBorder="1" applyAlignment="1" applyProtection="1">
      <alignment horizontal="center" vertical="center"/>
    </xf>
    <xf numFmtId="166" fontId="30" fillId="0" borderId="0" xfId="46" applyNumberFormat="1" applyFont="1" applyFill="1" applyBorder="1" applyAlignment="1" applyProtection="1">
      <alignment horizontal="center"/>
    </xf>
    <xf numFmtId="166" fontId="24" fillId="3" borderId="16" xfId="46" applyNumberFormat="1" applyFont="1" applyFill="1" applyBorder="1" applyAlignment="1" applyProtection="1">
      <alignment vertical="center"/>
      <protection locked="0"/>
    </xf>
    <xf numFmtId="166" fontId="24" fillId="0" borderId="0" xfId="46" applyNumberFormat="1" applyFont="1" applyFill="1" applyBorder="1" applyAlignment="1" applyProtection="1">
      <alignment vertical="center"/>
      <protection locked="0"/>
    </xf>
    <xf numFmtId="166" fontId="24" fillId="4" borderId="52" xfId="46" applyNumberFormat="1" applyFont="1" applyFill="1" applyBorder="1" applyAlignment="1" applyProtection="1">
      <alignment horizontal="center" vertical="center"/>
    </xf>
    <xf numFmtId="166" fontId="24" fillId="4" borderId="15" xfId="46" applyNumberFormat="1" applyFont="1" applyFill="1" applyBorder="1" applyAlignment="1" applyProtection="1">
      <alignment horizontal="center" vertical="center"/>
    </xf>
    <xf numFmtId="166" fontId="24" fillId="4" borderId="56" xfId="46" applyNumberFormat="1" applyFont="1" applyFill="1" applyBorder="1" applyAlignment="1" applyProtection="1">
      <alignment horizontal="center" vertical="center"/>
    </xf>
    <xf numFmtId="166" fontId="24" fillId="4" borderId="3" xfId="46" applyNumberFormat="1" applyFont="1" applyFill="1" applyBorder="1" applyAlignment="1" applyProtection="1">
      <alignment horizontal="center" vertical="center"/>
    </xf>
    <xf numFmtId="0" fontId="30" fillId="4" borderId="13" xfId="46" applyNumberFormat="1" applyFont="1" applyFill="1" applyBorder="1" applyAlignment="1" applyProtection="1">
      <alignment horizontal="left" vertical="top"/>
    </xf>
    <xf numFmtId="166" fontId="30" fillId="4" borderId="6" xfId="46" applyNumberFormat="1" applyFont="1" applyFill="1" applyBorder="1" applyAlignment="1" applyProtection="1">
      <alignment vertical="center"/>
    </xf>
    <xf numFmtId="166" fontId="30" fillId="4" borderId="1" xfId="46" applyNumberFormat="1" applyFont="1" applyFill="1" applyBorder="1" applyAlignment="1" applyProtection="1">
      <alignment vertical="center"/>
    </xf>
    <xf numFmtId="166" fontId="30" fillId="4" borderId="3" xfId="46" applyNumberFormat="1" applyFont="1" applyFill="1" applyBorder="1" applyAlignment="1" applyProtection="1">
      <alignment vertical="center"/>
    </xf>
    <xf numFmtId="166" fontId="30" fillId="0" borderId="0" xfId="46" applyNumberFormat="1" applyFont="1" applyFill="1" applyBorder="1" applyAlignment="1" applyProtection="1">
      <alignment vertical="center"/>
    </xf>
    <xf numFmtId="166" fontId="30" fillId="4" borderId="11" xfId="46" applyNumberFormat="1" applyFont="1" applyFill="1" applyBorder="1" applyAlignment="1" applyProtection="1">
      <alignment vertical="center"/>
    </xf>
    <xf numFmtId="166" fontId="24" fillId="4" borderId="8" xfId="46" applyNumberFormat="1" applyFont="1" applyFill="1" applyBorder="1" applyAlignment="1" applyProtection="1">
      <alignment vertical="center"/>
    </xf>
    <xf numFmtId="166" fontId="24" fillId="4" borderId="9" xfId="46" applyNumberFormat="1" applyFont="1" applyFill="1" applyBorder="1" applyAlignment="1" applyProtection="1">
      <alignment vertical="center"/>
    </xf>
    <xf numFmtId="166" fontId="24" fillId="4" borderId="15" xfId="46" applyNumberFormat="1" applyFont="1" applyFill="1" applyBorder="1" applyAlignment="1" applyProtection="1">
      <alignment vertical="center"/>
    </xf>
    <xf numFmtId="166" fontId="30" fillId="4" borderId="4" xfId="46" applyNumberFormat="1" applyFont="1" applyFill="1" applyBorder="1" applyAlignment="1" applyProtection="1">
      <alignment vertical="center"/>
    </xf>
    <xf numFmtId="0" fontId="49" fillId="0" borderId="0" xfId="17" applyFont="1"/>
    <xf numFmtId="166" fontId="30" fillId="4" borderId="5" xfId="46" applyNumberFormat="1" applyFont="1" applyFill="1" applyBorder="1" applyAlignment="1" applyProtection="1">
      <alignment vertical="center"/>
    </xf>
    <xf numFmtId="166" fontId="24" fillId="4" borderId="2" xfId="46" applyNumberFormat="1" applyFont="1" applyFill="1" applyBorder="1" applyAlignment="1" applyProtection="1">
      <alignment vertical="center"/>
    </xf>
    <xf numFmtId="166" fontId="24" fillId="4" borderId="1" xfId="46" applyNumberFormat="1" applyFont="1" applyFill="1" applyBorder="1" applyAlignment="1" applyProtection="1">
      <alignment vertical="center"/>
    </xf>
    <xf numFmtId="166" fontId="24" fillId="4" borderId="3" xfId="46" applyNumberFormat="1" applyFont="1" applyFill="1" applyBorder="1" applyAlignment="1" applyProtection="1">
      <alignment vertical="center"/>
    </xf>
    <xf numFmtId="0" fontId="16" fillId="0" borderId="0" xfId="47" applyFont="1"/>
    <xf numFmtId="0" fontId="31" fillId="0" borderId="0" xfId="47" applyFont="1" applyAlignment="1">
      <alignment horizontal="center" vertical="center"/>
    </xf>
    <xf numFmtId="0" fontId="68" fillId="0" borderId="0" xfId="47"/>
    <xf numFmtId="0" fontId="49" fillId="0" borderId="0" xfId="47" applyFont="1"/>
    <xf numFmtId="0" fontId="31" fillId="5" borderId="1" xfId="47" applyFont="1" applyFill="1" applyBorder="1" applyAlignment="1">
      <alignment horizontal="center" vertical="center"/>
    </xf>
    <xf numFmtId="0" fontId="44" fillId="0" borderId="0" xfId="47" applyFont="1"/>
    <xf numFmtId="17" fontId="44" fillId="0" borderId="0" xfId="47" quotePrefix="1" applyNumberFormat="1" applyFont="1"/>
    <xf numFmtId="0" fontId="51" fillId="0" borderId="0" xfId="47" applyFont="1" applyAlignment="1">
      <alignment horizontal="left"/>
    </xf>
    <xf numFmtId="0" fontId="24" fillId="0" borderId="0" xfId="47" applyFont="1" applyAlignment="1">
      <alignment horizontal="left" vertical="top"/>
    </xf>
    <xf numFmtId="0" fontId="31" fillId="5" borderId="5" xfId="47" applyFont="1" applyFill="1" applyBorder="1" applyAlignment="1">
      <alignment horizontal="center"/>
    </xf>
    <xf numFmtId="0" fontId="31" fillId="0" borderId="0" xfId="47" applyFont="1" applyAlignment="1">
      <alignment horizontal="center"/>
    </xf>
    <xf numFmtId="0" fontId="26" fillId="5" borderId="14" xfId="47" applyFont="1" applyFill="1" applyBorder="1" applyAlignment="1">
      <alignment horizontal="left"/>
    </xf>
    <xf numFmtId="0" fontId="26" fillId="5" borderId="0" xfId="47" applyFont="1" applyFill="1" applyAlignment="1">
      <alignment horizontal="left"/>
    </xf>
    <xf numFmtId="0" fontId="24" fillId="2" borderId="0" xfId="47" applyFont="1" applyFill="1" applyAlignment="1">
      <alignment horizontal="left"/>
    </xf>
    <xf numFmtId="0" fontId="23" fillId="2" borderId="0" xfId="47" applyFont="1" applyFill="1" applyAlignment="1">
      <alignment vertical="center"/>
    </xf>
    <xf numFmtId="0" fontId="22" fillId="0" borderId="6" xfId="47" applyFont="1" applyBorder="1" applyAlignment="1">
      <alignment horizontal="left"/>
    </xf>
    <xf numFmtId="0" fontId="31" fillId="0" borderId="6" xfId="47" applyFont="1" applyBorder="1" applyAlignment="1">
      <alignment horizontal="left"/>
    </xf>
    <xf numFmtId="0" fontId="31" fillId="5" borderId="4" xfId="47" applyFont="1" applyFill="1" applyBorder="1" applyAlignment="1">
      <alignment horizontal="center"/>
    </xf>
    <xf numFmtId="0" fontId="31" fillId="5" borderId="3" xfId="47" applyFont="1" applyFill="1" applyBorder="1" applyAlignment="1">
      <alignment horizontal="center"/>
    </xf>
    <xf numFmtId="0" fontId="50" fillId="2" borderId="0" xfId="47" applyFont="1" applyFill="1"/>
    <xf numFmtId="17" fontId="54" fillId="2" borderId="0" xfId="47" quotePrefix="1" applyNumberFormat="1" applyFont="1" applyFill="1" applyAlignment="1">
      <alignment horizontal="left"/>
    </xf>
    <xf numFmtId="0" fontId="54" fillId="2" borderId="0" xfId="47" applyFont="1" applyFill="1" applyAlignment="1">
      <alignment horizontal="left"/>
    </xf>
    <xf numFmtId="0" fontId="49" fillId="2" borderId="0" xfId="47" applyFont="1" applyFill="1"/>
    <xf numFmtId="17" fontId="48" fillId="2" borderId="0" xfId="47" quotePrefix="1" applyNumberFormat="1" applyFont="1" applyFill="1" applyAlignment="1">
      <alignment horizontal="left"/>
    </xf>
    <xf numFmtId="0" fontId="48" fillId="2" borderId="0" xfId="47" applyFont="1" applyFill="1" applyAlignment="1">
      <alignment horizontal="left"/>
    </xf>
    <xf numFmtId="17" fontId="49" fillId="2" borderId="0" xfId="47" applyNumberFormat="1" applyFont="1" applyFill="1"/>
    <xf numFmtId="0" fontId="49" fillId="2" borderId="0" xfId="47" applyFont="1" applyFill="1" applyAlignment="1">
      <alignment horizontal="left"/>
    </xf>
    <xf numFmtId="1" fontId="44" fillId="0" borderId="0" xfId="47" applyNumberFormat="1" applyFont="1" applyAlignment="1">
      <alignment horizontal="center"/>
    </xf>
    <xf numFmtId="169" fontId="44" fillId="0" borderId="0" xfId="47" applyNumberFormat="1" applyFont="1"/>
    <xf numFmtId="0" fontId="52" fillId="0" borderId="0" xfId="47" applyFont="1"/>
    <xf numFmtId="0" fontId="26" fillId="5" borderId="10" xfId="47" applyFont="1" applyFill="1" applyBorder="1" applyAlignment="1">
      <alignment horizontal="left"/>
    </xf>
    <xf numFmtId="0" fontId="26" fillId="5" borderId="11" xfId="47" applyFont="1" applyFill="1" applyBorder="1" applyAlignment="1">
      <alignment horizontal="left"/>
    </xf>
    <xf numFmtId="0" fontId="26" fillId="5" borderId="13" xfId="47" applyFont="1" applyFill="1" applyBorder="1" applyAlignment="1">
      <alignment horizontal="left"/>
    </xf>
    <xf numFmtId="0" fontId="26" fillId="5" borderId="6" xfId="47" applyFont="1" applyFill="1" applyBorder="1" applyAlignment="1">
      <alignment horizontal="left"/>
    </xf>
    <xf numFmtId="0" fontId="31" fillId="5" borderId="4" xfId="47" applyFont="1" applyFill="1" applyBorder="1" applyAlignment="1">
      <alignment horizontal="left" vertical="center"/>
    </xf>
    <xf numFmtId="0" fontId="31" fillId="5" borderId="3" xfId="47" applyFont="1" applyFill="1" applyBorder="1" applyAlignment="1">
      <alignment horizontal="left" vertical="center"/>
    </xf>
    <xf numFmtId="0" fontId="16" fillId="2" borderId="0" xfId="47" applyFont="1" applyFill="1"/>
    <xf numFmtId="2" fontId="16" fillId="0" borderId="0" xfId="47" applyNumberFormat="1" applyFont="1"/>
    <xf numFmtId="0" fontId="17" fillId="0" borderId="0" xfId="47" applyFont="1"/>
    <xf numFmtId="174" fontId="44" fillId="0" borderId="0" xfId="47" applyNumberFormat="1" applyFont="1"/>
    <xf numFmtId="169" fontId="53" fillId="0" borderId="0" xfId="47" applyNumberFormat="1" applyFont="1"/>
    <xf numFmtId="0" fontId="31" fillId="5" borderId="82" xfId="47" applyFont="1" applyFill="1" applyBorder="1" applyAlignment="1">
      <alignment horizontal="center"/>
    </xf>
    <xf numFmtId="0" fontId="23" fillId="0" borderId="0" xfId="50" applyFont="1"/>
    <xf numFmtId="0" fontId="23" fillId="2" borderId="0" xfId="50" applyFont="1" applyFill="1"/>
    <xf numFmtId="0" fontId="29" fillId="5" borderId="0" xfId="0" applyFont="1" applyFill="1" applyAlignment="1">
      <alignment horizontal="left"/>
    </xf>
    <xf numFmtId="0" fontId="69" fillId="2" borderId="0" xfId="0" applyFont="1" applyFill="1" applyAlignment="1">
      <alignment wrapText="1"/>
    </xf>
    <xf numFmtId="166" fontId="23" fillId="3" borderId="84" xfId="32" applyNumberFormat="1" applyFont="1" applyFill="1" applyBorder="1" applyAlignment="1" applyProtection="1">
      <alignment horizontal="right"/>
      <protection locked="0"/>
    </xf>
    <xf numFmtId="166" fontId="23" fillId="7" borderId="84" xfId="32" applyNumberFormat="1" applyFont="1" applyFill="1" applyBorder="1" applyAlignment="1" applyProtection="1">
      <alignment horizontal="right"/>
      <protection locked="0"/>
    </xf>
    <xf numFmtId="166" fontId="23" fillId="4" borderId="85" xfId="32" applyNumberFormat="1" applyFont="1" applyFill="1" applyBorder="1" applyAlignment="1" applyProtection="1">
      <alignment horizontal="right"/>
    </xf>
    <xf numFmtId="0" fontId="70" fillId="5" borderId="73" xfId="0" applyFont="1" applyFill="1" applyBorder="1"/>
    <xf numFmtId="0" fontId="73" fillId="2" borderId="0" xfId="0" applyFont="1" applyFill="1"/>
    <xf numFmtId="0" fontId="69" fillId="2" borderId="0" xfId="0" applyFont="1" applyFill="1"/>
    <xf numFmtId="0" fontId="78" fillId="0" borderId="0" xfId="0" applyFont="1"/>
    <xf numFmtId="0" fontId="78" fillId="20" borderId="0" xfId="0" applyFont="1" applyFill="1"/>
    <xf numFmtId="0" fontId="77" fillId="22" borderId="5" xfId="0" applyFont="1" applyFill="1" applyBorder="1"/>
    <xf numFmtId="0" fontId="77" fillId="22" borderId="4" xfId="0" applyFont="1" applyFill="1" applyBorder="1"/>
    <xf numFmtId="0" fontId="80" fillId="20" borderId="0" xfId="0" applyFont="1" applyFill="1"/>
    <xf numFmtId="0" fontId="79" fillId="21" borderId="9" xfId="0" applyFont="1" applyFill="1" applyBorder="1" applyAlignment="1">
      <alignment wrapText="1"/>
    </xf>
    <xf numFmtId="0" fontId="78" fillId="20" borderId="11" xfId="0" applyFont="1" applyFill="1" applyBorder="1"/>
    <xf numFmtId="0" fontId="79" fillId="21" borderId="7" xfId="0" applyFont="1" applyFill="1" applyBorder="1" applyAlignment="1">
      <alignment wrapText="1"/>
    </xf>
    <xf numFmtId="0" fontId="78" fillId="20" borderId="4" xfId="0" applyFont="1" applyFill="1" applyBorder="1"/>
    <xf numFmtId="0" fontId="77" fillId="22" borderId="73" xfId="0" applyFont="1" applyFill="1" applyBorder="1"/>
    <xf numFmtId="0" fontId="78" fillId="22" borderId="73" xfId="0" applyFont="1" applyFill="1" applyBorder="1"/>
    <xf numFmtId="0" fontId="76" fillId="21" borderId="73" xfId="0" applyFont="1" applyFill="1" applyBorder="1" applyAlignment="1">
      <alignment horizontal="center" vertical="center" wrapText="1"/>
    </xf>
    <xf numFmtId="0" fontId="23" fillId="0" borderId="0" xfId="0" applyFont="1" applyAlignment="1">
      <alignment horizontal="center" vertical="center"/>
    </xf>
    <xf numFmtId="0" fontId="78" fillId="20" borderId="0" xfId="0" applyFont="1" applyFill="1" applyAlignment="1">
      <alignment horizontal="center" vertical="center"/>
    </xf>
    <xf numFmtId="0" fontId="78" fillId="0" borderId="0" xfId="0" applyFont="1" applyAlignment="1">
      <alignment horizontal="center" vertical="center"/>
    </xf>
    <xf numFmtId="0" fontId="78" fillId="14" borderId="90" xfId="0" applyFont="1" applyFill="1" applyBorder="1"/>
    <xf numFmtId="0" fontId="22" fillId="5" borderId="73" xfId="0" applyFont="1" applyFill="1" applyBorder="1" applyAlignment="1">
      <alignment horizontal="center" vertical="center"/>
    </xf>
    <xf numFmtId="0" fontId="27" fillId="5" borderId="73" xfId="0" applyFont="1" applyFill="1" applyBorder="1" applyAlignment="1">
      <alignment horizontal="center" vertical="center" wrapText="1"/>
    </xf>
    <xf numFmtId="0" fontId="27" fillId="5" borderId="73" xfId="0" applyFont="1" applyFill="1" applyBorder="1" applyAlignment="1">
      <alignment horizontal="center" vertical="center"/>
    </xf>
    <xf numFmtId="0" fontId="32" fillId="5" borderId="1" xfId="0" applyFont="1" applyFill="1" applyBorder="1" applyAlignment="1">
      <alignment vertical="center"/>
    </xf>
    <xf numFmtId="0" fontId="31" fillId="5" borderId="1" xfId="0" applyFont="1" applyFill="1" applyBorder="1" applyAlignment="1">
      <alignment vertical="center"/>
    </xf>
    <xf numFmtId="0" fontId="22" fillId="5" borderId="1" xfId="0" applyFont="1" applyFill="1" applyBorder="1" applyAlignment="1">
      <alignment vertical="center"/>
    </xf>
    <xf numFmtId="0" fontId="24" fillId="2" borderId="14" xfId="0" applyFont="1" applyFill="1" applyBorder="1"/>
    <xf numFmtId="0" fontId="24" fillId="2" borderId="2" xfId="0" applyFont="1" applyFill="1" applyBorder="1"/>
    <xf numFmtId="0" fontId="30" fillId="4" borderId="5" xfId="0" applyFont="1" applyFill="1" applyBorder="1"/>
    <xf numFmtId="0" fontId="30" fillId="4" borderId="4" xfId="0" applyFont="1" applyFill="1" applyBorder="1"/>
    <xf numFmtId="0" fontId="30" fillId="4" borderId="3" xfId="0" applyFont="1" applyFill="1" applyBorder="1"/>
    <xf numFmtId="0" fontId="26" fillId="5" borderId="1" xfId="0" applyFont="1" applyFill="1" applyBorder="1"/>
    <xf numFmtId="167" fontId="24" fillId="3" borderId="28" xfId="32" applyNumberFormat="1" applyFont="1" applyFill="1" applyBorder="1" applyAlignment="1" applyProtection="1">
      <protection locked="0"/>
    </xf>
    <xf numFmtId="167" fontId="24" fillId="3" borderId="16" xfId="32" applyNumberFormat="1" applyFont="1" applyFill="1" applyBorder="1" applyAlignment="1" applyProtection="1">
      <protection locked="0"/>
    </xf>
    <xf numFmtId="167" fontId="24" fillId="3" borderId="17" xfId="32" applyNumberFormat="1" applyFont="1" applyFill="1" applyBorder="1" applyAlignment="1" applyProtection="1">
      <protection locked="0"/>
    </xf>
    <xf numFmtId="167" fontId="24" fillId="4" borderId="1" xfId="32" applyNumberFormat="1" applyFont="1" applyFill="1" applyBorder="1" applyAlignment="1" applyProtection="1"/>
    <xf numFmtId="166" fontId="24" fillId="2" borderId="0" xfId="32" applyNumberFormat="1" applyFont="1" applyFill="1" applyBorder="1" applyAlignment="1" applyProtection="1"/>
    <xf numFmtId="0" fontId="23" fillId="2" borderId="14" xfId="0" applyFont="1" applyFill="1" applyBorder="1"/>
    <xf numFmtId="0" fontId="23" fillId="2" borderId="2" xfId="0" applyFont="1" applyFill="1" applyBorder="1"/>
    <xf numFmtId="0" fontId="32" fillId="5" borderId="73" xfId="0" applyFont="1" applyFill="1" applyBorder="1" applyAlignment="1">
      <alignment vertical="center"/>
    </xf>
    <xf numFmtId="0" fontId="26" fillId="5" borderId="73" xfId="0" applyFont="1" applyFill="1" applyBorder="1"/>
    <xf numFmtId="167" fontId="24" fillId="4" borderId="73" xfId="32" applyNumberFormat="1" applyFont="1" applyFill="1" applyBorder="1" applyAlignment="1" applyProtection="1"/>
    <xf numFmtId="0" fontId="75" fillId="21" borderId="73" xfId="0" applyFont="1" applyFill="1" applyBorder="1" applyAlignment="1">
      <alignment horizontal="left" vertical="center"/>
    </xf>
    <xf numFmtId="0" fontId="79" fillId="21" borderId="1" xfId="0" applyFont="1" applyFill="1" applyBorder="1"/>
    <xf numFmtId="175" fontId="78" fillId="22" borderId="3" xfId="0" applyNumberFormat="1" applyFont="1" applyFill="1" applyBorder="1"/>
    <xf numFmtId="166" fontId="23" fillId="3" borderId="2" xfId="32" applyNumberFormat="1" applyFont="1" applyFill="1" applyBorder="1" applyAlignment="1" applyProtection="1">
      <alignment horizontal="right"/>
      <protection locked="0"/>
    </xf>
    <xf numFmtId="0" fontId="28" fillId="2" borderId="89" xfId="0" applyFont="1" applyFill="1" applyBorder="1" applyAlignment="1">
      <alignment horizontal="center" vertical="center"/>
    </xf>
    <xf numFmtId="166" fontId="23" fillId="3" borderId="90" xfId="32" applyNumberFormat="1" applyFont="1" applyFill="1" applyBorder="1" applyAlignment="1" applyProtection="1">
      <alignment horizontal="right"/>
      <protection locked="0"/>
    </xf>
    <xf numFmtId="166" fontId="23" fillId="3" borderId="92" xfId="32" applyNumberFormat="1" applyFont="1" applyFill="1" applyBorder="1" applyAlignment="1" applyProtection="1">
      <alignment horizontal="right"/>
      <protection locked="0"/>
    </xf>
    <xf numFmtId="166" fontId="23" fillId="3" borderId="93" xfId="32" applyNumberFormat="1" applyFont="1" applyFill="1" applyBorder="1" applyAlignment="1" applyProtection="1">
      <alignment horizontal="right"/>
      <protection locked="0"/>
    </xf>
    <xf numFmtId="166" fontId="23" fillId="4" borderId="91" xfId="32" applyNumberFormat="1" applyFont="1" applyFill="1" applyBorder="1" applyAlignment="1" applyProtection="1">
      <alignment horizontal="right"/>
    </xf>
    <xf numFmtId="166" fontId="23" fillId="4" borderId="5" xfId="32" applyNumberFormat="1" applyFont="1" applyFill="1" applyBorder="1" applyAlignment="1" applyProtection="1">
      <alignment horizontal="left"/>
    </xf>
    <xf numFmtId="0" fontId="78" fillId="14" borderId="7" xfId="0" applyFont="1" applyFill="1" applyBorder="1"/>
    <xf numFmtId="0" fontId="78" fillId="22" borderId="97" xfId="0" applyFont="1" applyFill="1" applyBorder="1"/>
    <xf numFmtId="0" fontId="78" fillId="14" borderId="8" xfId="0" applyFont="1" applyFill="1" applyBorder="1"/>
    <xf numFmtId="166" fontId="81" fillId="23" borderId="0" xfId="0" applyNumberFormat="1" applyFont="1" applyFill="1"/>
    <xf numFmtId="0" fontId="82" fillId="0" borderId="0" xfId="0" applyFont="1"/>
    <xf numFmtId="0" fontId="30" fillId="4" borderId="5" xfId="0" applyFont="1" applyFill="1" applyBorder="1" applyAlignment="1">
      <alignment horizontal="center"/>
    </xf>
    <xf numFmtId="166" fontId="41" fillId="2" borderId="0" xfId="73" applyNumberFormat="1" applyFont="1" applyFill="1" applyBorder="1" applyAlignment="1" applyProtection="1">
      <alignment horizontal="right" vertical="center"/>
    </xf>
    <xf numFmtId="166" fontId="41" fillId="3" borderId="28" xfId="73" applyNumberFormat="1" applyFont="1" applyFill="1" applyBorder="1" applyAlignment="1" applyProtection="1">
      <alignment horizontal="right" vertical="center"/>
      <protection locked="0"/>
    </xf>
    <xf numFmtId="171" fontId="30" fillId="2" borderId="0" xfId="73" applyNumberFormat="1" applyFont="1" applyFill="1" applyBorder="1" applyAlignment="1" applyProtection="1">
      <alignment horizontal="right" vertical="center"/>
    </xf>
    <xf numFmtId="171" fontId="41" fillId="2" borderId="0" xfId="73" applyNumberFormat="1" applyFont="1" applyFill="1" applyBorder="1" applyAlignment="1" applyProtection="1">
      <alignment horizontal="right" vertical="center"/>
    </xf>
    <xf numFmtId="171" fontId="36" fillId="2" borderId="0" xfId="73" applyNumberFormat="1" applyFont="1" applyFill="1" applyBorder="1" applyAlignment="1" applyProtection="1">
      <alignment horizontal="right" vertical="center"/>
    </xf>
    <xf numFmtId="172" fontId="41" fillId="3" borderId="23" xfId="73" applyNumberFormat="1" applyFont="1" applyFill="1" applyBorder="1" applyAlignment="1" applyProtection="1">
      <alignment horizontal="right" vertical="center"/>
      <protection locked="0"/>
    </xf>
    <xf numFmtId="172" fontId="41" fillId="3" borderId="16" xfId="73" applyNumberFormat="1" applyFont="1" applyFill="1" applyBorder="1" applyAlignment="1" applyProtection="1">
      <alignment horizontal="right" vertical="center"/>
      <protection locked="0"/>
    </xf>
    <xf numFmtId="172" fontId="36" fillId="4" borderId="1" xfId="73" applyNumberFormat="1" applyFont="1" applyFill="1" applyBorder="1" applyAlignment="1" applyProtection="1">
      <alignment horizontal="right" vertical="center"/>
    </xf>
    <xf numFmtId="172" fontId="41" fillId="3" borderId="28" xfId="73" applyNumberFormat="1" applyFont="1" applyFill="1" applyBorder="1" applyAlignment="1" applyProtection="1">
      <alignment horizontal="right" vertical="center"/>
      <protection locked="0"/>
    </xf>
    <xf numFmtId="172" fontId="41" fillId="3" borderId="1" xfId="73" applyNumberFormat="1" applyFont="1" applyFill="1" applyBorder="1" applyAlignment="1" applyProtection="1">
      <alignment horizontal="right" vertical="center"/>
      <protection locked="0"/>
    </xf>
    <xf numFmtId="0" fontId="24" fillId="2" borderId="0" xfId="0" applyFont="1" applyFill="1" applyAlignment="1">
      <alignment horizontal="left" vertical="center"/>
    </xf>
    <xf numFmtId="171" fontId="24" fillId="2" borderId="0" xfId="0" applyNumberFormat="1" applyFont="1" applyFill="1" applyAlignment="1">
      <alignment vertical="center"/>
    </xf>
    <xf numFmtId="0" fontId="36" fillId="4" borderId="1" xfId="0" applyFont="1" applyFill="1" applyBorder="1" applyAlignment="1">
      <alignment horizontal="left" vertical="center"/>
    </xf>
    <xf numFmtId="0" fontId="30" fillId="2" borderId="0" xfId="0" applyFont="1" applyFill="1" applyAlignment="1">
      <alignment horizontal="left" vertical="center" wrapText="1"/>
    </xf>
    <xf numFmtId="171" fontId="24" fillId="2" borderId="0" xfId="73" applyNumberFormat="1" applyFont="1" applyFill="1" applyBorder="1" applyAlignment="1" applyProtection="1">
      <alignment horizontal="right" vertical="center"/>
    </xf>
    <xf numFmtId="0" fontId="22" fillId="2" borderId="0" xfId="0" applyFont="1" applyFill="1" applyAlignment="1">
      <alignment horizontal="left" vertical="center" wrapText="1"/>
    </xf>
    <xf numFmtId="0" fontId="36" fillId="4" borderId="5" xfId="0" applyFont="1" applyFill="1" applyBorder="1" applyAlignment="1">
      <alignment horizontal="left" vertical="center" wrapText="1"/>
    </xf>
    <xf numFmtId="0" fontId="40" fillId="2" borderId="0" xfId="0" applyFont="1" applyFill="1" applyAlignment="1">
      <alignment horizontal="left" vertical="center" wrapText="1"/>
    </xf>
    <xf numFmtId="171" fontId="40" fillId="2" borderId="0" xfId="0" applyNumberFormat="1" applyFont="1" applyFill="1" applyAlignment="1">
      <alignment horizontal="left" vertical="center" wrapText="1"/>
    </xf>
    <xf numFmtId="0" fontId="22" fillId="5" borderId="1" xfId="0" applyFont="1" applyFill="1" applyBorder="1" applyAlignment="1">
      <alignment horizontal="left" vertical="center" wrapText="1"/>
    </xf>
    <xf numFmtId="172" fontId="36" fillId="4" borderId="1" xfId="73" applyNumberFormat="1" applyFont="1" applyFill="1" applyBorder="1" applyAlignment="1" applyProtection="1">
      <alignment vertical="center"/>
    </xf>
    <xf numFmtId="171" fontId="22" fillId="2" borderId="0" xfId="0" applyNumberFormat="1" applyFont="1" applyFill="1" applyAlignment="1">
      <alignment horizontal="left" vertical="center" wrapText="1"/>
    </xf>
    <xf numFmtId="171" fontId="22" fillId="5" borderId="8" xfId="0" applyNumberFormat="1" applyFont="1" applyFill="1" applyBorder="1" applyAlignment="1">
      <alignment horizontal="center" vertical="center"/>
    </xf>
    <xf numFmtId="172" fontId="36" fillId="4" borderId="1" xfId="84" applyNumberFormat="1" applyFont="1" applyFill="1" applyBorder="1" applyAlignment="1" applyProtection="1">
      <alignment horizontal="right" vertical="center"/>
    </xf>
    <xf numFmtId="1" fontId="31" fillId="5" borderId="1" xfId="0" applyNumberFormat="1" applyFont="1" applyFill="1" applyBorder="1" applyAlignment="1">
      <alignment horizontal="center" vertical="center" wrapText="1"/>
    </xf>
    <xf numFmtId="1" fontId="31" fillId="5" borderId="8" xfId="0" applyNumberFormat="1" applyFont="1" applyFill="1" applyBorder="1" applyAlignment="1">
      <alignment horizontal="center" vertical="center" wrapText="1"/>
    </xf>
    <xf numFmtId="166" fontId="24" fillId="2" borderId="0" xfId="32" applyNumberFormat="1" applyFont="1" applyFill="1" applyBorder="1" applyProtection="1"/>
    <xf numFmtId="0" fontId="31" fillId="5" borderId="1" xfId="0" applyFont="1" applyFill="1" applyBorder="1" applyAlignment="1">
      <alignment horizontal="left" vertical="center"/>
    </xf>
    <xf numFmtId="172" fontId="24" fillId="3" borderId="28" xfId="32" applyNumberFormat="1" applyFont="1" applyFill="1" applyBorder="1" applyAlignment="1" applyProtection="1">
      <alignment vertical="center"/>
      <protection locked="0"/>
    </xf>
    <xf numFmtId="0" fontId="83" fillId="8" borderId="0" xfId="0" applyFont="1" applyFill="1" applyAlignment="1">
      <alignment vertical="center"/>
    </xf>
    <xf numFmtId="0" fontId="84" fillId="8" borderId="0" xfId="0" applyFont="1" applyFill="1"/>
    <xf numFmtId="173" fontId="24" fillId="4" borderId="8" xfId="32" applyNumberFormat="1" applyFont="1" applyFill="1" applyBorder="1" applyProtection="1"/>
    <xf numFmtId="173" fontId="24" fillId="3" borderId="17" xfId="32" applyNumberFormat="1" applyFont="1" applyFill="1" applyBorder="1" applyProtection="1">
      <protection locked="0"/>
    </xf>
    <xf numFmtId="0" fontId="27" fillId="5" borderId="73" xfId="0" applyFont="1" applyFill="1" applyBorder="1" applyAlignment="1">
      <alignment vertical="center"/>
    </xf>
    <xf numFmtId="0" fontId="27" fillId="5" borderId="73" xfId="0" applyFont="1" applyFill="1" applyBorder="1" applyAlignment="1">
      <alignment vertical="center" wrapText="1"/>
    </xf>
    <xf numFmtId="0" fontId="57" fillId="5" borderId="73" xfId="0" applyFont="1" applyFill="1" applyBorder="1"/>
    <xf numFmtId="0" fontId="72" fillId="20" borderId="0" xfId="0" applyFont="1" applyFill="1" applyAlignment="1">
      <alignment horizontal="center" vertical="center"/>
    </xf>
    <xf numFmtId="0" fontId="72" fillId="0" borderId="0" xfId="0" applyFont="1" applyAlignment="1">
      <alignment horizontal="center" vertical="center"/>
    </xf>
    <xf numFmtId="0" fontId="72" fillId="0" borderId="0" xfId="0" applyFont="1"/>
    <xf numFmtId="0" fontId="57" fillId="21" borderId="8" xfId="0" applyFont="1" applyFill="1" applyBorder="1"/>
    <xf numFmtId="0" fontId="57" fillId="21" borderId="87" xfId="0" applyFont="1" applyFill="1" applyBorder="1"/>
    <xf numFmtId="0" fontId="72" fillId="20" borderId="0" xfId="0" applyFont="1" applyFill="1"/>
    <xf numFmtId="0" fontId="57" fillId="21" borderId="7" xfId="0" applyFont="1" applyFill="1" applyBorder="1" applyAlignment="1">
      <alignment wrapText="1"/>
    </xf>
    <xf numFmtId="166" fontId="23" fillId="4" borderId="1" xfId="32" applyNumberFormat="1" applyFont="1" applyFill="1" applyBorder="1" applyAlignment="1">
      <alignment horizontal="right"/>
    </xf>
    <xf numFmtId="0" fontId="26" fillId="5" borderId="86" xfId="0" applyFont="1" applyFill="1" applyBorder="1" applyAlignment="1">
      <alignment horizontal="left" wrapText="1"/>
    </xf>
    <xf numFmtId="166" fontId="23" fillId="4" borderId="8" xfId="32" applyNumberFormat="1" applyFont="1" applyFill="1" applyBorder="1" applyAlignment="1">
      <alignment horizontal="right"/>
    </xf>
    <xf numFmtId="0" fontId="26" fillId="5" borderId="83" xfId="0" applyFont="1" applyFill="1" applyBorder="1" applyAlignment="1">
      <alignment horizontal="left" wrapText="1"/>
    </xf>
    <xf numFmtId="166" fontId="23" fillId="4" borderId="13" xfId="32" applyNumberFormat="1" applyFont="1" applyFill="1" applyBorder="1" applyAlignment="1">
      <alignment horizontal="left"/>
    </xf>
    <xf numFmtId="166" fontId="23" fillId="4" borderId="5" xfId="32" applyNumberFormat="1" applyFont="1" applyFill="1" applyBorder="1" applyAlignment="1">
      <alignment horizontal="left"/>
    </xf>
    <xf numFmtId="166" fontId="23" fillId="3" borderId="95" xfId="32" applyNumberFormat="1" applyFont="1" applyFill="1" applyBorder="1" applyAlignment="1" applyProtection="1">
      <alignment horizontal="right"/>
      <protection locked="0"/>
    </xf>
    <xf numFmtId="166" fontId="23" fillId="3" borderId="94" xfId="32" applyNumberFormat="1" applyFont="1" applyFill="1" applyBorder="1" applyAlignment="1" applyProtection="1">
      <alignment horizontal="right"/>
      <protection locked="0"/>
    </xf>
    <xf numFmtId="166" fontId="23" fillId="3" borderId="96" xfId="32" applyNumberFormat="1" applyFont="1" applyFill="1" applyBorder="1" applyAlignment="1" applyProtection="1">
      <alignment horizontal="right"/>
      <protection locked="0"/>
    </xf>
    <xf numFmtId="9" fontId="0" fillId="0" borderId="0" xfId="0" applyNumberFormat="1"/>
    <xf numFmtId="43" fontId="0" fillId="0" borderId="0" xfId="32" applyFont="1"/>
    <xf numFmtId="0" fontId="24" fillId="8" borderId="0" xfId="0" applyFont="1" applyFill="1" applyAlignment="1">
      <alignment horizontal="center" vertical="center" wrapText="1"/>
    </xf>
    <xf numFmtId="0" fontId="0" fillId="2" borderId="0" xfId="0" applyFill="1" applyAlignment="1">
      <alignment horizontal="center" vertical="center" wrapText="1"/>
    </xf>
    <xf numFmtId="0" fontId="29" fillId="5" borderId="1" xfId="0" applyFont="1" applyFill="1" applyBorder="1" applyAlignment="1">
      <alignment horizontal="center" vertical="center"/>
    </xf>
    <xf numFmtId="0" fontId="26" fillId="5" borderId="1" xfId="0" applyFont="1" applyFill="1" applyBorder="1" applyAlignment="1">
      <alignment vertical="center" wrapText="1"/>
    </xf>
    <xf numFmtId="43" fontId="0" fillId="0" borderId="0" xfId="0" applyNumberFormat="1"/>
    <xf numFmtId="0" fontId="35" fillId="2" borderId="4" xfId="0" applyFont="1" applyFill="1" applyBorder="1" applyAlignment="1">
      <alignment horizontal="center" vertical="center"/>
    </xf>
    <xf numFmtId="0" fontId="32" fillId="5" borderId="1" xfId="0" applyFont="1" applyFill="1" applyBorder="1" applyAlignment="1">
      <alignment horizontal="center" vertical="center" wrapText="1"/>
    </xf>
    <xf numFmtId="0" fontId="26" fillId="5" borderId="46" xfId="0" applyFont="1" applyFill="1" applyBorder="1" applyAlignment="1">
      <alignment horizontal="left" vertical="center" wrapText="1"/>
    </xf>
    <xf numFmtId="165" fontId="23" fillId="3" borderId="84" xfId="33" applyNumberFormat="1" applyFont="1" applyFill="1" applyBorder="1" applyAlignment="1" applyProtection="1">
      <alignment horizontal="right"/>
      <protection locked="0"/>
    </xf>
    <xf numFmtId="0" fontId="70" fillId="21" borderId="1" xfId="0" applyFont="1" applyFill="1" applyBorder="1" applyAlignment="1">
      <alignment horizontal="left" vertical="center" wrapText="1"/>
    </xf>
    <xf numFmtId="0" fontId="77" fillId="22" borderId="1" xfId="0" applyFont="1" applyFill="1" applyBorder="1"/>
    <xf numFmtId="3" fontId="78" fillId="22" borderId="1" xfId="0" applyNumberFormat="1" applyFont="1" applyFill="1" applyBorder="1"/>
    <xf numFmtId="165" fontId="23" fillId="4" borderId="1" xfId="33" applyNumberFormat="1" applyFont="1" applyFill="1" applyBorder="1" applyAlignment="1" applyProtection="1">
      <alignment horizontal="right"/>
    </xf>
    <xf numFmtId="165" fontId="23" fillId="3" borderId="28" xfId="33" applyNumberFormat="1" applyFont="1" applyFill="1" applyBorder="1" applyAlignment="1" applyProtection="1">
      <alignment horizontal="right"/>
      <protection locked="0"/>
    </xf>
    <xf numFmtId="165" fontId="23" fillId="7" borderId="28" xfId="33" applyNumberFormat="1" applyFont="1" applyFill="1" applyBorder="1" applyAlignment="1" applyProtection="1">
      <alignment horizontal="right"/>
      <protection locked="0"/>
    </xf>
    <xf numFmtId="165" fontId="23" fillId="4" borderId="8" xfId="33" applyNumberFormat="1" applyFont="1" applyFill="1" applyBorder="1" applyAlignment="1" applyProtection="1">
      <alignment horizontal="right"/>
    </xf>
    <xf numFmtId="165" fontId="23" fillId="3" borderId="17" xfId="33" applyNumberFormat="1" applyFont="1" applyFill="1" applyBorder="1" applyAlignment="1" applyProtection="1">
      <alignment horizontal="right"/>
      <protection locked="0"/>
    </xf>
    <xf numFmtId="165" fontId="23" fillId="7" borderId="17" xfId="33" applyNumberFormat="1" applyFont="1" applyFill="1" applyBorder="1" applyAlignment="1" applyProtection="1">
      <alignment horizontal="right"/>
      <protection locked="0"/>
    </xf>
    <xf numFmtId="165" fontId="23" fillId="6" borderId="28" xfId="33" applyNumberFormat="1" applyFont="1" applyFill="1" applyBorder="1" applyAlignment="1">
      <alignment horizontal="right"/>
    </xf>
    <xf numFmtId="165" fontId="23" fillId="6" borderId="16" xfId="33" applyNumberFormat="1" applyFont="1" applyFill="1" applyBorder="1" applyAlignment="1">
      <alignment horizontal="right"/>
    </xf>
    <xf numFmtId="165" fontId="23" fillId="6" borderId="17" xfId="33" applyNumberFormat="1" applyFont="1" applyFill="1" applyBorder="1" applyAlignment="1">
      <alignment horizontal="right"/>
    </xf>
    <xf numFmtId="165" fontId="23" fillId="7" borderId="84" xfId="33" applyNumberFormat="1" applyFont="1" applyFill="1" applyBorder="1" applyAlignment="1" applyProtection="1">
      <alignment horizontal="right"/>
      <protection locked="0"/>
    </xf>
    <xf numFmtId="0" fontId="25" fillId="5" borderId="4" xfId="0" applyFont="1" applyFill="1" applyBorder="1" applyAlignment="1">
      <alignment horizontal="left" vertical="center"/>
    </xf>
    <xf numFmtId="0" fontId="25" fillId="5" borderId="3" xfId="0" applyFont="1" applyFill="1" applyBorder="1" applyAlignment="1">
      <alignment horizontal="left" vertical="center"/>
    </xf>
    <xf numFmtId="171" fontId="22" fillId="5" borderId="1" xfId="0" applyNumberFormat="1" applyFont="1" applyFill="1" applyBorder="1" applyAlignment="1">
      <alignment horizontal="center" vertical="center" wrapText="1"/>
    </xf>
    <xf numFmtId="0" fontId="25" fillId="5" borderId="3" xfId="0" applyFont="1" applyFill="1" applyBorder="1" applyAlignment="1">
      <alignment horizontal="center" vertical="center"/>
    </xf>
    <xf numFmtId="0" fontId="24" fillId="4" borderId="11" xfId="0" applyFont="1" applyFill="1" applyBorder="1" applyAlignment="1">
      <alignment horizontal="center" vertical="top" wrapText="1"/>
    </xf>
    <xf numFmtId="0" fontId="24" fillId="4" borderId="12" xfId="0" applyFont="1" applyFill="1" applyBorder="1" applyAlignment="1">
      <alignment horizontal="center" vertical="top" wrapText="1"/>
    </xf>
    <xf numFmtId="0" fontId="24" fillId="4" borderId="14" xfId="0" applyFont="1" applyFill="1" applyBorder="1" applyAlignment="1">
      <alignment horizontal="center" vertical="top" wrapText="1"/>
    </xf>
    <xf numFmtId="0" fontId="24" fillId="4" borderId="2" xfId="0" applyFont="1" applyFill="1" applyBorder="1" applyAlignment="1">
      <alignment horizontal="center" vertical="top" wrapText="1"/>
    </xf>
    <xf numFmtId="0" fontId="24" fillId="4" borderId="13" xfId="0" applyFont="1" applyFill="1" applyBorder="1" applyAlignment="1">
      <alignment horizontal="center" vertical="top" wrapText="1"/>
    </xf>
    <xf numFmtId="0" fontId="24" fillId="4" borderId="6" xfId="0" applyFont="1" applyFill="1" applyBorder="1" applyAlignment="1">
      <alignment horizontal="center" vertical="top" wrapText="1"/>
    </xf>
    <xf numFmtId="0" fontId="24" fillId="4" borderId="15" xfId="0" applyFont="1" applyFill="1" applyBorder="1" applyAlignment="1">
      <alignment horizontal="center" vertical="top" wrapText="1"/>
    </xf>
    <xf numFmtId="0" fontId="24" fillId="4" borderId="0" xfId="0" applyFont="1" applyFill="1" applyAlignment="1">
      <alignment horizontal="center" vertical="top" wrapText="1"/>
    </xf>
    <xf numFmtId="165" fontId="23" fillId="3" borderId="8" xfId="33" applyNumberFormat="1" applyFont="1" applyFill="1" applyBorder="1" applyAlignment="1" applyProtection="1">
      <alignment horizontal="right"/>
      <protection locked="0"/>
    </xf>
    <xf numFmtId="165" fontId="23" fillId="7" borderId="8" xfId="33" applyNumberFormat="1" applyFont="1" applyFill="1" applyBorder="1" applyAlignment="1" applyProtection="1">
      <alignment horizontal="right"/>
      <protection locked="0"/>
    </xf>
    <xf numFmtId="172" fontId="24" fillId="3" borderId="54" xfId="32" applyNumberFormat="1" applyFont="1" applyFill="1" applyBorder="1" applyAlignment="1" applyProtection="1">
      <alignment horizontal="right" vertical="center"/>
      <protection locked="0"/>
    </xf>
    <xf numFmtId="0" fontId="24" fillId="5" borderId="7" xfId="0" applyFont="1" applyFill="1" applyBorder="1" applyAlignment="1">
      <alignment horizontal="center" vertical="top" wrapText="1"/>
    </xf>
    <xf numFmtId="0" fontId="24" fillId="0" borderId="0" xfId="0" applyFont="1" applyAlignment="1">
      <alignment vertical="center"/>
    </xf>
    <xf numFmtId="0" fontId="20" fillId="0" borderId="0" xfId="0" applyFont="1" applyAlignment="1">
      <alignment vertical="center"/>
    </xf>
    <xf numFmtId="9" fontId="24" fillId="0" borderId="0" xfId="33" applyFont="1" applyFill="1" applyAlignment="1" applyProtection="1">
      <alignment vertical="center"/>
    </xf>
    <xf numFmtId="1" fontId="24" fillId="0" borderId="0" xfId="0" applyNumberFormat="1" applyFont="1" applyAlignment="1">
      <alignment vertical="center"/>
    </xf>
    <xf numFmtId="0" fontId="26" fillId="5" borderId="53" xfId="0" applyFont="1" applyFill="1" applyBorder="1" applyAlignment="1">
      <alignment horizontal="left" vertical="center" wrapText="1"/>
    </xf>
    <xf numFmtId="172" fontId="36" fillId="5" borderId="1" xfId="32" applyNumberFormat="1" applyFont="1" applyFill="1" applyBorder="1" applyAlignment="1" applyProtection="1">
      <alignment horizontal="center" vertical="center"/>
    </xf>
    <xf numFmtId="172" fontId="41" fillId="5" borderId="1" xfId="32" applyNumberFormat="1" applyFont="1" applyFill="1" applyBorder="1" applyAlignment="1" applyProtection="1">
      <alignment horizontal="right" vertical="center"/>
    </xf>
    <xf numFmtId="172" fontId="41" fillId="5" borderId="1" xfId="32" applyNumberFormat="1" applyFont="1" applyFill="1" applyBorder="1" applyAlignment="1" applyProtection="1">
      <alignment horizontal="right" vertical="center"/>
      <protection locked="0"/>
    </xf>
    <xf numFmtId="0" fontId="48" fillId="24" borderId="0" xfId="0" applyFont="1" applyFill="1"/>
    <xf numFmtId="172" fontId="24" fillId="4" borderId="8" xfId="32" applyNumberFormat="1" applyFont="1" applyFill="1" applyBorder="1" applyAlignment="1" applyProtection="1">
      <alignment horizontal="right" vertical="center"/>
    </xf>
    <xf numFmtId="0" fontId="26" fillId="5" borderId="8" xfId="0" applyFont="1" applyFill="1" applyBorder="1" applyAlignment="1">
      <alignment horizontal="left" vertical="center"/>
    </xf>
    <xf numFmtId="0" fontId="26" fillId="5" borderId="1" xfId="0" applyFont="1" applyFill="1" applyBorder="1" applyAlignment="1">
      <alignment horizontal="left" vertical="center"/>
    </xf>
    <xf numFmtId="166" fontId="85" fillId="2" borderId="0" xfId="32" applyNumberFormat="1" applyFont="1" applyFill="1"/>
    <xf numFmtId="0" fontId="24" fillId="4" borderId="10" xfId="0" applyFont="1" applyFill="1" applyBorder="1" applyAlignment="1">
      <alignment horizontal="left" vertical="top" wrapText="1"/>
    </xf>
    <xf numFmtId="0" fontId="36" fillId="4" borderId="5" xfId="0" applyFont="1" applyFill="1" applyBorder="1" applyAlignment="1">
      <alignment horizontal="left" vertical="center"/>
    </xf>
    <xf numFmtId="0" fontId="36" fillId="4" borderId="4" xfId="0" applyFont="1" applyFill="1" applyBorder="1" applyAlignment="1">
      <alignment horizontal="left" vertical="center"/>
    </xf>
    <xf numFmtId="0" fontId="36" fillId="4" borderId="3" xfId="0" applyFont="1" applyFill="1" applyBorder="1" applyAlignment="1">
      <alignment horizontal="left" vertical="center"/>
    </xf>
    <xf numFmtId="0" fontId="32" fillId="5" borderId="5" xfId="0" applyFont="1" applyFill="1" applyBorder="1" applyAlignment="1">
      <alignment horizontal="center" vertical="center" wrapText="1"/>
    </xf>
    <xf numFmtId="0" fontId="0" fillId="2" borderId="0" xfId="0" applyFill="1" applyAlignment="1">
      <alignment horizontal="left"/>
    </xf>
    <xf numFmtId="0" fontId="32" fillId="5" borderId="1" xfId="0" applyFont="1" applyFill="1" applyBorder="1" applyAlignment="1">
      <alignment horizontal="left" vertical="center" wrapText="1"/>
    </xf>
    <xf numFmtId="166" fontId="41" fillId="3" borderId="34" xfId="32" applyNumberFormat="1" applyFont="1" applyFill="1" applyBorder="1" applyAlignment="1" applyProtection="1">
      <alignment horizontal="left" vertical="center"/>
      <protection locked="0"/>
    </xf>
    <xf numFmtId="166" fontId="41" fillId="3" borderId="17" xfId="32" applyNumberFormat="1" applyFont="1" applyFill="1" applyBorder="1" applyAlignment="1" applyProtection="1">
      <alignment horizontal="left" vertical="center"/>
      <protection locked="0"/>
    </xf>
    <xf numFmtId="169" fontId="36" fillId="4" borderId="7" xfId="0" applyNumberFormat="1" applyFont="1" applyFill="1" applyBorder="1" applyAlignment="1">
      <alignment horizontal="left" vertical="center"/>
    </xf>
    <xf numFmtId="166" fontId="41" fillId="3" borderId="16" xfId="32" applyNumberFormat="1" applyFont="1" applyFill="1" applyBorder="1" applyAlignment="1" applyProtection="1">
      <alignment horizontal="left" vertical="center"/>
      <protection locked="0"/>
    </xf>
    <xf numFmtId="0" fontId="0" fillId="8" borderId="0" xfId="0" applyFill="1" applyAlignment="1">
      <alignment horizontal="left"/>
    </xf>
    <xf numFmtId="43" fontId="24" fillId="3" borderId="28" xfId="32" applyFont="1" applyFill="1" applyBorder="1" applyProtection="1">
      <protection locked="0"/>
    </xf>
    <xf numFmtId="43" fontId="29" fillId="5" borderId="1" xfId="32" applyFont="1" applyFill="1" applyBorder="1" applyAlignment="1">
      <alignment horizontal="center" vertical="center" wrapText="1"/>
    </xf>
    <xf numFmtId="43" fontId="24" fillId="4" borderId="1" xfId="32" applyFont="1" applyFill="1" applyBorder="1" applyProtection="1"/>
    <xf numFmtId="43" fontId="24" fillId="3" borderId="16" xfId="32" applyFont="1" applyFill="1" applyBorder="1" applyProtection="1">
      <protection locked="0"/>
    </xf>
    <xf numFmtId="43" fontId="24" fillId="3" borderId="17" xfId="32" applyFont="1" applyFill="1" applyBorder="1" applyProtection="1">
      <protection locked="0"/>
    </xf>
    <xf numFmtId="43" fontId="24" fillId="4" borderId="3" xfId="32" applyFont="1" applyFill="1" applyBorder="1" applyProtection="1"/>
    <xf numFmtId="0" fontId="22" fillId="5" borderId="5" xfId="0" applyFont="1" applyFill="1" applyBorder="1" applyAlignment="1">
      <alignment horizontal="centerContinuous" vertical="center" wrapText="1"/>
    </xf>
    <xf numFmtId="0" fontId="22" fillId="5" borderId="3" xfId="0" applyFont="1" applyFill="1" applyBorder="1" applyAlignment="1">
      <alignment horizontal="centerContinuous" vertical="center" wrapText="1"/>
    </xf>
    <xf numFmtId="0" fontId="31" fillId="5" borderId="7" xfId="0" applyFont="1" applyFill="1" applyBorder="1" applyAlignment="1">
      <alignment horizontal="left" vertical="center"/>
    </xf>
    <xf numFmtId="172" fontId="24" fillId="4" borderId="7" xfId="32" applyNumberFormat="1" applyFont="1" applyFill="1" applyBorder="1" applyAlignment="1" applyProtection="1">
      <alignment vertical="center"/>
    </xf>
    <xf numFmtId="0" fontId="30" fillId="4" borderId="5" xfId="0" applyFont="1" applyFill="1" applyBorder="1" applyAlignment="1">
      <alignment horizontal="centerContinuous" vertical="center"/>
    </xf>
    <xf numFmtId="0" fontId="30" fillId="4" borderId="4" xfId="0" applyFont="1" applyFill="1" applyBorder="1" applyAlignment="1">
      <alignment horizontal="centerContinuous" vertical="center"/>
    </xf>
    <xf numFmtId="0" fontId="30" fillId="4" borderId="3" xfId="0" applyFont="1" applyFill="1" applyBorder="1" applyAlignment="1">
      <alignment horizontal="centerContinuous" vertical="center"/>
    </xf>
    <xf numFmtId="0" fontId="35" fillId="2" borderId="11" xfId="0" applyFont="1" applyFill="1" applyBorder="1" applyAlignment="1">
      <alignment horizontal="center" vertical="center"/>
    </xf>
    <xf numFmtId="0" fontId="29" fillId="5" borderId="8" xfId="0" applyFont="1" applyFill="1" applyBorder="1" applyAlignment="1">
      <alignment horizontal="center" vertical="center" wrapText="1"/>
    </xf>
    <xf numFmtId="0" fontId="25" fillId="5" borderId="8" xfId="0" applyFont="1" applyFill="1" applyBorder="1" applyAlignment="1">
      <alignment horizontal="center" vertical="center"/>
    </xf>
    <xf numFmtId="0" fontId="29" fillId="5" borderId="8" xfId="0" applyFont="1" applyFill="1" applyBorder="1" applyAlignment="1">
      <alignment horizontal="center" vertical="center"/>
    </xf>
    <xf numFmtId="0" fontId="31" fillId="5" borderId="5" xfId="0" applyFont="1" applyFill="1" applyBorder="1" applyAlignment="1">
      <alignment horizontal="centerContinuous" vertical="center"/>
    </xf>
    <xf numFmtId="0" fontId="31" fillId="5" borderId="4" xfId="0" applyFont="1" applyFill="1" applyBorder="1" applyAlignment="1">
      <alignment horizontal="centerContinuous" vertical="center"/>
    </xf>
    <xf numFmtId="0" fontId="31" fillId="5" borderId="3" xfId="0" applyFont="1" applyFill="1" applyBorder="1" applyAlignment="1">
      <alignment horizontal="centerContinuous" vertical="center"/>
    </xf>
    <xf numFmtId="0" fontId="25" fillId="5" borderId="1" xfId="0" applyFont="1" applyFill="1" applyBorder="1" applyAlignment="1">
      <alignment vertical="center"/>
    </xf>
    <xf numFmtId="43" fontId="24" fillId="3" borderId="1" xfId="32" applyFont="1" applyFill="1" applyBorder="1" applyProtection="1">
      <protection locked="0"/>
    </xf>
    <xf numFmtId="0" fontId="86" fillId="2" borderId="0" xfId="0" applyFont="1" applyFill="1" applyAlignment="1">
      <alignment vertical="center"/>
    </xf>
    <xf numFmtId="43" fontId="24" fillId="4" borderId="3" xfId="32" applyFont="1" applyFill="1" applyBorder="1"/>
    <xf numFmtId="43" fontId="24" fillId="4" borderId="1" xfId="32" applyFont="1" applyFill="1" applyBorder="1"/>
    <xf numFmtId="0" fontId="0" fillId="25" borderId="0" xfId="0" applyFill="1"/>
    <xf numFmtId="0" fontId="29" fillId="5" borderId="1" xfId="0" applyFont="1" applyFill="1" applyBorder="1" applyAlignment="1">
      <alignment horizontal="centerContinuous" vertical="center" wrapText="1"/>
    </xf>
    <xf numFmtId="171" fontId="86" fillId="2" borderId="0" xfId="0" applyNumberFormat="1" applyFont="1" applyFill="1" applyAlignment="1">
      <alignment vertical="center"/>
    </xf>
    <xf numFmtId="0" fontId="22" fillId="5" borderId="1" xfId="0" applyFont="1" applyFill="1" applyBorder="1" applyAlignment="1">
      <alignment horizontal="centerContinuous" vertical="center"/>
    </xf>
    <xf numFmtId="0" fontId="75" fillId="21" borderId="5" xfId="0" applyFont="1" applyFill="1" applyBorder="1" applyAlignment="1">
      <alignment horizontal="left" vertical="center"/>
    </xf>
    <xf numFmtId="0" fontId="76" fillId="21" borderId="4" xfId="0" applyFont="1" applyFill="1" applyBorder="1" applyAlignment="1">
      <alignment horizontal="left" vertical="center" wrapText="1"/>
    </xf>
    <xf numFmtId="0" fontId="76" fillId="21" borderId="4" xfId="0" applyFont="1" applyFill="1" applyBorder="1" applyAlignment="1">
      <alignment horizontal="left" vertical="center"/>
    </xf>
    <xf numFmtId="0" fontId="76" fillId="21" borderId="3" xfId="0" applyFont="1" applyFill="1" applyBorder="1" applyAlignment="1">
      <alignment horizontal="left" vertical="center" wrapText="1"/>
    </xf>
    <xf numFmtId="166" fontId="33" fillId="4" borderId="3" xfId="32" applyNumberFormat="1" applyFont="1" applyFill="1" applyBorder="1" applyAlignment="1" applyProtection="1">
      <alignment horizontal="center"/>
    </xf>
    <xf numFmtId="0" fontId="87" fillId="5" borderId="7" xfId="0" applyFont="1" applyFill="1" applyBorder="1" applyAlignment="1">
      <alignment horizontal="center" vertical="center" wrapText="1"/>
    </xf>
    <xf numFmtId="0" fontId="87" fillId="5" borderId="7" xfId="0" applyFont="1" applyFill="1" applyBorder="1" applyAlignment="1">
      <alignment vertical="center" wrapText="1"/>
    </xf>
    <xf numFmtId="0" fontId="32" fillId="5" borderId="11"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0" fillId="24" borderId="0" xfId="0" applyFill="1" applyAlignment="1">
      <alignment horizontal="left"/>
    </xf>
    <xf numFmtId="0" fontId="65" fillId="15" borderId="73" xfId="0" applyFont="1" applyFill="1" applyBorder="1" applyAlignment="1">
      <alignment horizontal="center" vertical="center" wrapText="1"/>
    </xf>
    <xf numFmtId="0" fontId="65" fillId="15" borderId="76" xfId="0" applyFont="1" applyFill="1" applyBorder="1" applyAlignment="1">
      <alignment horizontal="center" vertical="center" wrapText="1"/>
    </xf>
    <xf numFmtId="0" fontId="65" fillId="15" borderId="77" xfId="0" applyFont="1" applyFill="1" applyBorder="1" applyAlignment="1">
      <alignment horizontal="center" vertical="center" wrapText="1"/>
    </xf>
    <xf numFmtId="166" fontId="41" fillId="3" borderId="8" xfId="73" applyNumberFormat="1" applyFont="1" applyFill="1" applyBorder="1" applyAlignment="1" applyProtection="1">
      <alignment horizontal="right" vertical="center"/>
      <protection locked="0"/>
    </xf>
    <xf numFmtId="172" fontId="41" fillId="3" borderId="8" xfId="73" applyNumberFormat="1" applyFont="1" applyFill="1" applyBorder="1" applyAlignment="1" applyProtection="1">
      <alignment horizontal="right" vertical="center"/>
      <protection locked="0"/>
    </xf>
    <xf numFmtId="0" fontId="23" fillId="2" borderId="0" xfId="0" applyFont="1" applyFill="1" applyAlignment="1">
      <alignment vertical="center" wrapText="1"/>
    </xf>
    <xf numFmtId="0" fontId="24" fillId="2" borderId="0" xfId="0" applyFont="1" applyFill="1" applyAlignment="1">
      <alignment horizontal="left" vertical="center" wrapText="1"/>
    </xf>
    <xf numFmtId="171" fontId="23" fillId="2" borderId="0" xfId="0" applyNumberFormat="1" applyFont="1" applyFill="1" applyAlignment="1">
      <alignment vertical="center" wrapText="1"/>
    </xf>
    <xf numFmtId="0" fontId="23" fillId="8" borderId="0" xfId="0" applyFont="1" applyFill="1" applyAlignment="1">
      <alignment vertical="center" wrapText="1"/>
    </xf>
    <xf numFmtId="14" fontId="0" fillId="0" borderId="0" xfId="0" applyNumberFormat="1" applyAlignment="1">
      <alignment wrapText="1"/>
    </xf>
    <xf numFmtId="14" fontId="0" fillId="0" borderId="0" xfId="0" applyNumberFormat="1"/>
    <xf numFmtId="0" fontId="16" fillId="0" borderId="0" xfId="0" applyFont="1"/>
    <xf numFmtId="0" fontId="87" fillId="5" borderId="11" xfId="0" applyFont="1" applyFill="1" applyBorder="1" applyAlignment="1">
      <alignment vertical="center" wrapText="1"/>
    </xf>
    <xf numFmtId="0" fontId="87" fillId="5" borderId="12" xfId="0" applyFont="1" applyFill="1" applyBorder="1" applyAlignment="1">
      <alignment horizontal="center" vertical="center" wrapText="1"/>
    </xf>
    <xf numFmtId="166" fontId="23" fillId="3" borderId="89" xfId="32" applyNumberFormat="1" applyFont="1" applyFill="1" applyBorder="1" applyAlignment="1" applyProtection="1">
      <alignment horizontal="right"/>
      <protection locked="0"/>
    </xf>
    <xf numFmtId="0" fontId="31" fillId="5" borderId="5" xfId="0" applyFont="1" applyFill="1" applyBorder="1" applyAlignment="1">
      <alignment vertical="center"/>
    </xf>
    <xf numFmtId="0" fontId="31" fillId="5" borderId="4" xfId="0" applyFont="1" applyFill="1" applyBorder="1" applyAlignment="1">
      <alignment vertical="center"/>
    </xf>
    <xf numFmtId="0" fontId="31" fillId="5" borderId="3" xfId="0" applyFont="1" applyFill="1" applyBorder="1" applyAlignment="1">
      <alignment vertical="center"/>
    </xf>
    <xf numFmtId="166" fontId="37" fillId="26" borderId="92" xfId="32" applyNumberFormat="1" applyFont="1" applyFill="1" applyBorder="1" applyAlignment="1" applyProtection="1">
      <alignment horizontal="right"/>
      <protection locked="0"/>
    </xf>
    <xf numFmtId="0" fontId="45" fillId="2" borderId="0" xfId="0" applyFont="1" applyFill="1" applyAlignment="1">
      <alignment horizontal="left"/>
    </xf>
    <xf numFmtId="166" fontId="33" fillId="4" borderId="1" xfId="87" applyNumberFormat="1" applyFont="1" applyFill="1" applyBorder="1" applyAlignment="1" applyProtection="1">
      <alignment horizont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3" xfId="0" applyFont="1" applyFill="1" applyBorder="1" applyAlignment="1">
      <alignment horizontal="center" vertical="center" wrapText="1"/>
    </xf>
    <xf numFmtId="172" fontId="30" fillId="4" borderId="8" xfId="32" applyNumberFormat="1" applyFont="1" applyFill="1" applyBorder="1" applyAlignment="1" applyProtection="1">
      <alignment vertical="center"/>
    </xf>
    <xf numFmtId="0" fontId="79" fillId="21" borderId="1" xfId="0" applyFont="1" applyFill="1" applyBorder="1" applyAlignment="1">
      <alignment wrapText="1"/>
    </xf>
    <xf numFmtId="173" fontId="24" fillId="3" borderId="23" xfId="32" applyNumberFormat="1" applyFont="1" applyFill="1" applyBorder="1" applyProtection="1">
      <protection locked="0"/>
    </xf>
    <xf numFmtId="14" fontId="24" fillId="3" borderId="23" xfId="32" applyNumberFormat="1" applyFont="1" applyFill="1" applyBorder="1" applyAlignment="1" applyProtection="1">
      <alignment horizontal="right"/>
      <protection locked="0"/>
    </xf>
    <xf numFmtId="14" fontId="24" fillId="3" borderId="1" xfId="32" applyNumberFormat="1" applyFont="1" applyFill="1" applyBorder="1" applyAlignment="1" applyProtection="1">
      <alignment horizontal="right"/>
      <protection locked="0"/>
    </xf>
    <xf numFmtId="0" fontId="87" fillId="5" borderId="20" xfId="0" applyFont="1" applyFill="1" applyBorder="1" applyAlignment="1">
      <alignment horizontal="center" vertical="center" wrapText="1"/>
    </xf>
    <xf numFmtId="0" fontId="88" fillId="0" borderId="0" xfId="0" applyFont="1" applyAlignment="1">
      <alignment wrapText="1"/>
    </xf>
    <xf numFmtId="0" fontId="87" fillId="5" borderId="1" xfId="0" applyFont="1" applyFill="1" applyBorder="1" applyAlignment="1">
      <alignment horizontal="left" vertical="center" wrapText="1"/>
    </xf>
    <xf numFmtId="0" fontId="22" fillId="5" borderId="5" xfId="0" applyFont="1" applyFill="1" applyBorder="1" applyAlignment="1">
      <alignment horizontal="center" vertical="center"/>
    </xf>
    <xf numFmtId="0" fontId="22" fillId="5" borderId="4" xfId="0" applyFont="1" applyFill="1" applyBorder="1" applyAlignment="1">
      <alignment horizontal="center" vertical="center"/>
    </xf>
    <xf numFmtId="0" fontId="22" fillId="5" borderId="3" xfId="0" applyFont="1" applyFill="1" applyBorder="1" applyAlignment="1">
      <alignment horizontal="center" vertical="center"/>
    </xf>
    <xf numFmtId="0" fontId="30" fillId="4" borderId="5"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3" xfId="0" applyFont="1" applyFill="1" applyBorder="1" applyAlignment="1">
      <alignment horizontal="center" vertical="center"/>
    </xf>
    <xf numFmtId="0" fontId="24" fillId="4" borderId="10" xfId="0" applyFont="1" applyFill="1" applyBorder="1" applyAlignment="1">
      <alignment horizontal="left" vertical="top"/>
    </xf>
    <xf numFmtId="0" fontId="59" fillId="14" borderId="99" xfId="0" applyFont="1" applyFill="1" applyBorder="1" applyAlignment="1" applyProtection="1">
      <alignment wrapText="1"/>
      <protection locked="0"/>
    </xf>
    <xf numFmtId="0" fontId="59" fillId="14" borderId="8" xfId="0" applyFont="1" applyFill="1" applyBorder="1" applyAlignment="1" applyProtection="1">
      <alignment wrapText="1"/>
      <protection locked="0"/>
    </xf>
    <xf numFmtId="0" fontId="26" fillId="5" borderId="1" xfId="0" applyFont="1" applyFill="1" applyBorder="1" applyAlignment="1">
      <alignment vertical="center"/>
    </xf>
    <xf numFmtId="0" fontId="31" fillId="5" borderId="3" xfId="0" applyFont="1" applyFill="1" applyBorder="1" applyAlignment="1">
      <alignment horizontal="center" vertical="center"/>
    </xf>
    <xf numFmtId="0" fontId="31"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24" fillId="4" borderId="13" xfId="0" applyFont="1" applyFill="1" applyBorder="1" applyAlignment="1">
      <alignment horizontal="center" vertical="top"/>
    </xf>
    <xf numFmtId="0" fontId="24" fillId="4" borderId="14" xfId="0" applyFont="1" applyFill="1" applyBorder="1" applyAlignment="1">
      <alignment horizontal="center" vertical="top"/>
    </xf>
    <xf numFmtId="0" fontId="26" fillId="5" borderId="8" xfId="0" applyFont="1" applyFill="1" applyBorder="1" applyAlignment="1">
      <alignment vertical="center"/>
    </xf>
    <xf numFmtId="172" fontId="24" fillId="3" borderId="8" xfId="32" applyNumberFormat="1" applyFont="1" applyFill="1" applyBorder="1" applyAlignment="1" applyProtection="1">
      <alignment horizontal="right" vertical="center"/>
      <protection locked="0"/>
    </xf>
    <xf numFmtId="172" fontId="24" fillId="3" borderId="13" xfId="32" applyNumberFormat="1" applyFont="1" applyFill="1" applyBorder="1" applyAlignment="1" applyProtection="1">
      <alignment horizontal="right" vertical="center"/>
      <protection locked="0"/>
    </xf>
    <xf numFmtId="0" fontId="0" fillId="27" borderId="0" xfId="0" applyFill="1"/>
    <xf numFmtId="0" fontId="16" fillId="27" borderId="0" xfId="0" applyFont="1" applyFill="1"/>
    <xf numFmtId="0" fontId="20" fillId="27" borderId="0" xfId="0" applyFont="1" applyFill="1"/>
    <xf numFmtId="43" fontId="0" fillId="3" borderId="73" xfId="0" applyNumberFormat="1" applyFill="1" applyBorder="1" applyProtection="1">
      <protection locked="0"/>
    </xf>
    <xf numFmtId="43" fontId="0" fillId="3" borderId="75" xfId="0" applyNumberFormat="1" applyFill="1" applyBorder="1" applyProtection="1">
      <protection locked="0"/>
    </xf>
    <xf numFmtId="0" fontId="0" fillId="3" borderId="73" xfId="0" applyFill="1" applyBorder="1" applyProtection="1">
      <protection locked="0"/>
    </xf>
    <xf numFmtId="0" fontId="0" fillId="3" borderId="75" xfId="0" applyFill="1" applyBorder="1" applyProtection="1">
      <protection locked="0"/>
    </xf>
    <xf numFmtId="0" fontId="0" fillId="3" borderId="74" xfId="0" applyFill="1" applyBorder="1" applyAlignment="1" applyProtection="1">
      <alignment horizontal="center" vertical="top"/>
      <protection locked="0"/>
    </xf>
    <xf numFmtId="15" fontId="0" fillId="3" borderId="75" xfId="0" applyNumberFormat="1" applyFill="1" applyBorder="1" applyProtection="1">
      <protection locked="0"/>
    </xf>
    <xf numFmtId="0" fontId="0" fillId="0" borderId="0" xfId="0" applyProtection="1">
      <protection locked="0"/>
    </xf>
    <xf numFmtId="0" fontId="90" fillId="2" borderId="0" xfId="0" applyFont="1" applyFill="1" applyAlignment="1">
      <alignment horizontal="center" vertical="center"/>
    </xf>
    <xf numFmtId="0" fontId="72" fillId="13" borderId="73" xfId="0" applyFont="1" applyFill="1" applyBorder="1" applyProtection="1">
      <protection locked="0"/>
    </xf>
    <xf numFmtId="0" fontId="3" fillId="0" borderId="0" xfId="88"/>
    <xf numFmtId="0" fontId="3" fillId="2" borderId="0" xfId="88" applyFill="1"/>
    <xf numFmtId="0" fontId="35" fillId="2" borderId="11" xfId="88" applyFont="1" applyFill="1" applyBorder="1" applyAlignment="1">
      <alignment horizontal="center" vertical="center"/>
    </xf>
    <xf numFmtId="0" fontId="24" fillId="2" borderId="0" xfId="88" applyFont="1" applyFill="1" applyAlignment="1">
      <alignment vertical="center"/>
    </xf>
    <xf numFmtId="0" fontId="24" fillId="4" borderId="6" xfId="88" applyFont="1" applyFill="1" applyBorder="1" applyAlignment="1">
      <alignment horizontal="center" vertical="top" wrapText="1"/>
    </xf>
    <xf numFmtId="0" fontId="20" fillId="2" borderId="0" xfId="88" applyFont="1" applyFill="1" applyAlignment="1">
      <alignment vertical="center"/>
    </xf>
    <xf numFmtId="0" fontId="24" fillId="4" borderId="11" xfId="88" applyFont="1" applyFill="1" applyBorder="1" applyAlignment="1">
      <alignment horizontal="center" vertical="top" wrapText="1"/>
    </xf>
    <xf numFmtId="0" fontId="24" fillId="4" borderId="10" xfId="88" applyFont="1" applyFill="1" applyBorder="1" applyAlignment="1">
      <alignment horizontal="left" vertical="top"/>
    </xf>
    <xf numFmtId="0" fontId="24" fillId="0" borderId="0" xfId="88" applyFont="1"/>
    <xf numFmtId="0" fontId="39" fillId="0" borderId="0" xfId="88" applyFont="1" applyAlignment="1">
      <alignment wrapText="1"/>
    </xf>
    <xf numFmtId="0" fontId="39" fillId="0" borderId="0" xfId="88" applyFont="1"/>
    <xf numFmtId="0" fontId="24" fillId="8" borderId="0" xfId="88" applyFont="1" applyFill="1" applyAlignment="1">
      <alignment vertical="center"/>
    </xf>
    <xf numFmtId="0" fontId="20" fillId="8" borderId="0" xfId="88" applyFont="1" applyFill="1" applyAlignment="1">
      <alignment vertical="center"/>
    </xf>
    <xf numFmtId="0" fontId="3" fillId="8" borderId="0" xfId="88" applyFill="1"/>
    <xf numFmtId="0" fontId="36" fillId="4" borderId="3" xfId="0" applyFont="1" applyFill="1" applyBorder="1" applyAlignment="1">
      <alignment horizontal="left" vertical="center" wrapText="1"/>
    </xf>
    <xf numFmtId="0" fontId="32" fillId="5" borderId="10"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22" fillId="5" borderId="5" xfId="0" applyFont="1" applyFill="1" applyBorder="1" applyAlignment="1">
      <alignment horizontal="left" vertical="center"/>
    </xf>
    <xf numFmtId="0" fontId="22" fillId="5" borderId="3" xfId="0" applyFont="1" applyFill="1" applyBorder="1" applyAlignment="1">
      <alignment horizontal="left" vertical="center"/>
    </xf>
    <xf numFmtId="171" fontId="22" fillId="5" borderId="3" xfId="0" applyNumberFormat="1" applyFont="1" applyFill="1" applyBorder="1" applyAlignment="1">
      <alignment horizontal="center" vertical="center"/>
    </xf>
    <xf numFmtId="172" fontId="36" fillId="4" borderId="3" xfId="84" applyNumberFormat="1" applyFont="1" applyFill="1" applyBorder="1" applyAlignment="1" applyProtection="1">
      <alignment horizontal="right" vertical="center"/>
    </xf>
    <xf numFmtId="0" fontId="22" fillId="5" borderId="1" xfId="88" applyFont="1" applyFill="1" applyBorder="1" applyAlignment="1">
      <alignment horizontal="left" vertical="center"/>
    </xf>
    <xf numFmtId="0" fontId="22" fillId="5" borderId="5" xfId="88" applyFont="1" applyFill="1" applyBorder="1" applyAlignment="1">
      <alignment horizontal="left" vertical="center"/>
    </xf>
    <xf numFmtId="0" fontId="22" fillId="5" borderId="3" xfId="88" applyFont="1" applyFill="1" applyBorder="1" applyAlignment="1">
      <alignment horizontal="left" vertical="center"/>
    </xf>
    <xf numFmtId="166" fontId="23" fillId="3" borderId="3" xfId="89" applyNumberFormat="1" applyFont="1" applyFill="1" applyBorder="1" applyAlignment="1" applyProtection="1">
      <alignment horizontal="right"/>
      <protection locked="0"/>
    </xf>
    <xf numFmtId="171" fontId="22" fillId="5" borderId="37" xfId="0" applyNumberFormat="1" applyFont="1" applyFill="1" applyBorder="1" applyAlignment="1">
      <alignment horizontal="center" vertical="center"/>
    </xf>
    <xf numFmtId="0" fontId="3" fillId="4" borderId="14" xfId="88" applyFill="1" applyBorder="1"/>
    <xf numFmtId="0" fontId="3" fillId="4" borderId="0" xfId="88" applyFill="1"/>
    <xf numFmtId="0" fontId="3" fillId="4" borderId="2" xfId="88" applyFill="1" applyBorder="1"/>
    <xf numFmtId="0" fontId="92" fillId="4" borderId="14" xfId="88" applyFont="1" applyFill="1" applyBorder="1"/>
    <xf numFmtId="0" fontId="22" fillId="5" borderId="8" xfId="88" applyFont="1" applyFill="1" applyBorder="1" applyAlignment="1">
      <alignment horizontal="left" vertical="center"/>
    </xf>
    <xf numFmtId="0" fontId="22" fillId="5" borderId="55" xfId="88" applyFont="1" applyFill="1" applyBorder="1" applyAlignment="1">
      <alignment horizontal="left" vertical="center"/>
    </xf>
    <xf numFmtId="0" fontId="22" fillId="5" borderId="18" xfId="88" applyFont="1" applyFill="1" applyBorder="1" applyAlignment="1">
      <alignment horizontal="left" vertical="center"/>
    </xf>
    <xf numFmtId="0" fontId="22" fillId="5" borderId="100" xfId="88" applyFont="1" applyFill="1" applyBorder="1" applyAlignment="1">
      <alignment horizontal="left" vertical="center"/>
    </xf>
    <xf numFmtId="0" fontId="24" fillId="4" borderId="12" xfId="88" applyFont="1" applyFill="1" applyBorder="1" applyAlignment="1">
      <alignment horizontal="center" vertical="top" wrapText="1"/>
    </xf>
    <xf numFmtId="0" fontId="24" fillId="4" borderId="15" xfId="88" applyFont="1" applyFill="1" applyBorder="1" applyAlignment="1">
      <alignment horizontal="center" vertical="top" wrapText="1"/>
    </xf>
    <xf numFmtId="0" fontId="3" fillId="4" borderId="3" xfId="88" applyFill="1" applyBorder="1"/>
    <xf numFmtId="166" fontId="23" fillId="3" borderId="1" xfId="89" applyNumberFormat="1" applyFont="1" applyFill="1" applyBorder="1" applyAlignment="1" applyProtection="1">
      <alignment horizontal="right"/>
      <protection locked="0"/>
    </xf>
    <xf numFmtId="0" fontId="44" fillId="8" borderId="1" xfId="47" applyFont="1" applyFill="1" applyBorder="1" applyAlignment="1">
      <alignment vertical="center"/>
    </xf>
    <xf numFmtId="0" fontId="22" fillId="5" borderId="9" xfId="0" applyFont="1" applyFill="1" applyBorder="1" applyAlignment="1">
      <alignment horizontal="center" vertical="center" wrapText="1"/>
    </xf>
    <xf numFmtId="0" fontId="22" fillId="5" borderId="1" xfId="0" applyFont="1" applyFill="1" applyBorder="1" applyAlignment="1">
      <alignment horizontal="left" vertical="center"/>
    </xf>
    <xf numFmtId="43" fontId="0" fillId="0" borderId="0" xfId="0" applyNumberFormat="1" applyAlignment="1">
      <alignment wrapText="1"/>
    </xf>
    <xf numFmtId="1" fontId="38" fillId="0" borderId="0" xfId="0" applyNumberFormat="1" applyFont="1" applyAlignment="1">
      <alignment wrapText="1"/>
    </xf>
    <xf numFmtId="1" fontId="38" fillId="0" borderId="0" xfId="0" applyNumberFormat="1" applyFont="1"/>
    <xf numFmtId="43" fontId="38" fillId="0" borderId="0" xfId="0" applyNumberFormat="1" applyFont="1" applyAlignment="1">
      <alignment wrapText="1"/>
    </xf>
    <xf numFmtId="2" fontId="38" fillId="0" borderId="0" xfId="0" applyNumberFormat="1" applyFont="1" applyAlignment="1">
      <alignment wrapText="1"/>
    </xf>
    <xf numFmtId="10" fontId="0" fillId="0" borderId="1" xfId="33" applyNumberFormat="1" applyFont="1" applyBorder="1" applyAlignment="1">
      <alignment horizontal="center" vertical="center"/>
    </xf>
    <xf numFmtId="0" fontId="26" fillId="3" borderId="8" xfId="0" applyFont="1" applyFill="1" applyBorder="1" applyAlignment="1" applyProtection="1">
      <alignment vertical="center"/>
      <protection locked="0"/>
    </xf>
    <xf numFmtId="0" fontId="26" fillId="3" borderId="1" xfId="0" applyFont="1" applyFill="1" applyBorder="1" applyAlignment="1" applyProtection="1">
      <alignment vertical="center"/>
      <protection locked="0"/>
    </xf>
    <xf numFmtId="172" fontId="36" fillId="3" borderId="1" xfId="84" applyNumberFormat="1" applyFont="1" applyFill="1" applyBorder="1" applyAlignment="1" applyProtection="1">
      <alignment horizontal="right" vertical="center"/>
      <protection locked="0"/>
    </xf>
    <xf numFmtId="0" fontId="26" fillId="5" borderId="1" xfId="0" applyFont="1" applyFill="1" applyBorder="1" applyAlignment="1">
      <alignment horizontal="left" wrapText="1"/>
    </xf>
    <xf numFmtId="166" fontId="22" fillId="5" borderId="1" xfId="32" applyNumberFormat="1" applyFont="1" applyFill="1" applyBorder="1" applyAlignment="1">
      <alignment horizontal="center" vertical="center"/>
    </xf>
    <xf numFmtId="0" fontId="25" fillId="5" borderId="7" xfId="0" applyFont="1" applyFill="1" applyBorder="1" applyAlignment="1">
      <alignment vertical="center"/>
    </xf>
    <xf numFmtId="0" fontId="24" fillId="4" borderId="0" xfId="0" applyFont="1" applyFill="1" applyAlignment="1">
      <alignment vertical="top"/>
    </xf>
    <xf numFmtId="0" fontId="24" fillId="4" borderId="10" xfId="0" applyFont="1" applyFill="1" applyBorder="1" applyAlignment="1">
      <alignment vertical="top"/>
    </xf>
    <xf numFmtId="0" fontId="24" fillId="4" borderId="11" xfId="0" applyFont="1" applyFill="1" applyBorder="1" applyAlignment="1">
      <alignment vertical="top"/>
    </xf>
    <xf numFmtId="0" fontId="24" fillId="4" borderId="12" xfId="0" applyFont="1" applyFill="1" applyBorder="1" applyAlignment="1">
      <alignment vertical="top"/>
    </xf>
    <xf numFmtId="0" fontId="24" fillId="4" borderId="14" xfId="0" applyFont="1" applyFill="1" applyBorder="1" applyAlignment="1">
      <alignment vertical="top"/>
    </xf>
    <xf numFmtId="0" fontId="24" fillId="4" borderId="2" xfId="0" applyFont="1" applyFill="1" applyBorder="1" applyAlignment="1">
      <alignment vertical="top"/>
    </xf>
    <xf numFmtId="0" fontId="24" fillId="4" borderId="13" xfId="0" applyFont="1" applyFill="1" applyBorder="1" applyAlignment="1">
      <alignment vertical="top"/>
    </xf>
    <xf numFmtId="0" fontId="24" fillId="4" borderId="6" xfId="0" applyFont="1" applyFill="1" applyBorder="1" applyAlignment="1">
      <alignment vertical="top"/>
    </xf>
    <xf numFmtId="0" fontId="24" fillId="4" borderId="15" xfId="0" applyFont="1" applyFill="1" applyBorder="1" applyAlignment="1">
      <alignment vertical="top"/>
    </xf>
    <xf numFmtId="171" fontId="22" fillId="5" borderId="1" xfId="0" applyNumberFormat="1" applyFont="1" applyFill="1" applyBorder="1" applyAlignment="1">
      <alignment horizontal="centerContinuous" vertical="center" wrapText="1"/>
    </xf>
    <xf numFmtId="0" fontId="24" fillId="4" borderId="14" xfId="88" applyFont="1" applyFill="1" applyBorder="1" applyAlignment="1">
      <alignment horizontal="left" vertical="top"/>
    </xf>
    <xf numFmtId="0" fontId="24" fillId="4" borderId="13" xfId="88" applyFont="1" applyFill="1" applyBorder="1" applyAlignment="1">
      <alignment horizontal="left" vertical="top"/>
    </xf>
    <xf numFmtId="172" fontId="24" fillId="4" borderId="1" xfId="32" applyNumberFormat="1" applyFont="1" applyFill="1" applyBorder="1" applyAlignment="1" applyProtection="1">
      <alignment horizontal="right" vertical="center"/>
      <protection locked="0"/>
    </xf>
    <xf numFmtId="171" fontId="93" fillId="2" borderId="0" xfId="0" applyNumberFormat="1" applyFont="1" applyFill="1" applyAlignment="1">
      <alignment horizontal="right" vertical="center"/>
    </xf>
    <xf numFmtId="172" fontId="94" fillId="4" borderId="1" xfId="32" applyNumberFormat="1" applyFont="1" applyFill="1" applyBorder="1" applyAlignment="1" applyProtection="1">
      <alignment vertical="center"/>
    </xf>
    <xf numFmtId="172" fontId="41" fillId="3" borderId="1" xfId="0" applyNumberFormat="1" applyFont="1" applyFill="1" applyBorder="1" applyAlignment="1" applyProtection="1">
      <alignment vertical="center"/>
      <protection locked="0"/>
    </xf>
    <xf numFmtId="0" fontId="36" fillId="3" borderId="1" xfId="0" applyFont="1" applyFill="1" applyBorder="1" applyAlignment="1" applyProtection="1">
      <alignment horizontal="left" vertical="center" wrapText="1"/>
      <protection locked="0"/>
    </xf>
    <xf numFmtId="172" fontId="36" fillId="3" borderId="1" xfId="0" applyNumberFormat="1" applyFont="1" applyFill="1" applyBorder="1" applyAlignment="1" applyProtection="1">
      <alignment vertical="center"/>
      <protection locked="0"/>
    </xf>
    <xf numFmtId="0" fontId="87" fillId="5" borderId="1" xfId="0" applyFont="1" applyFill="1" applyBorder="1" applyAlignment="1">
      <alignment horizontal="right" wrapText="1" indent="4"/>
    </xf>
    <xf numFmtId="1" fontId="0" fillId="0" borderId="0" xfId="32" applyNumberFormat="1" applyFont="1" applyAlignment="1">
      <alignment horizontal="right" indent="4"/>
    </xf>
    <xf numFmtId="0" fontId="0" fillId="0" borderId="0" xfId="0" applyAlignment="1">
      <alignment horizontal="right" indent="4"/>
    </xf>
    <xf numFmtId="165" fontId="0" fillId="0" borderId="0" xfId="33" applyNumberFormat="1" applyFont="1" applyAlignment="1">
      <alignment horizontal="right" indent="4"/>
    </xf>
    <xf numFmtId="172" fontId="36" fillId="3" borderId="1" xfId="73" applyNumberFormat="1" applyFont="1" applyFill="1" applyBorder="1" applyAlignment="1" applyProtection="1">
      <alignment horizontal="right" vertical="center"/>
      <protection locked="0"/>
    </xf>
    <xf numFmtId="0" fontId="24" fillId="4" borderId="0" xfId="88" applyFont="1" applyFill="1" applyAlignment="1">
      <alignment horizontal="center" vertical="top"/>
    </xf>
    <xf numFmtId="0" fontId="24" fillId="4" borderId="2" xfId="88" applyFont="1" applyFill="1" applyBorder="1" applyAlignment="1">
      <alignment horizontal="center" vertical="top"/>
    </xf>
    <xf numFmtId="172" fontId="36" fillId="3" borderId="1" xfId="73" applyNumberFormat="1" applyFont="1" applyFill="1" applyBorder="1" applyAlignment="1" applyProtection="1">
      <alignment horizontal="right" vertical="center"/>
    </xf>
    <xf numFmtId="172" fontId="30" fillId="4" borderId="1" xfId="32" applyNumberFormat="1" applyFont="1" applyFill="1" applyBorder="1" applyAlignment="1" applyProtection="1">
      <alignment vertical="center"/>
      <protection locked="0"/>
    </xf>
    <xf numFmtId="172" fontId="30" fillId="4" borderId="9" xfId="32" applyNumberFormat="1" applyFont="1" applyFill="1" applyBorder="1" applyAlignment="1" applyProtection="1">
      <alignment vertical="center"/>
      <protection locked="0"/>
    </xf>
    <xf numFmtId="165" fontId="23" fillId="6" borderId="16" xfId="33" applyNumberFormat="1" applyFont="1" applyFill="1" applyBorder="1" applyAlignment="1" applyProtection="1">
      <alignment horizontal="right"/>
      <protection locked="0"/>
    </xf>
    <xf numFmtId="0" fontId="45" fillId="0" borderId="0" xfId="0" applyFont="1"/>
    <xf numFmtId="0" fontId="0" fillId="28" borderId="0" xfId="0" applyFill="1"/>
    <xf numFmtId="0" fontId="23" fillId="28" borderId="0" xfId="0" applyFont="1" applyFill="1"/>
    <xf numFmtId="1" fontId="23" fillId="28" borderId="0" xfId="0" applyNumberFormat="1" applyFont="1" applyFill="1"/>
    <xf numFmtId="0" fontId="0" fillId="29" borderId="0" xfId="0" applyFill="1"/>
    <xf numFmtId="0" fontId="23" fillId="29" borderId="0" xfId="0" applyFont="1" applyFill="1"/>
    <xf numFmtId="0" fontId="0" fillId="30" borderId="0" xfId="0" applyFill="1"/>
    <xf numFmtId="173" fontId="24" fillId="3" borderId="34" xfId="32" applyNumberFormat="1" applyFont="1" applyFill="1" applyBorder="1" applyAlignment="1" applyProtection="1">
      <alignment wrapText="1"/>
      <protection locked="0"/>
    </xf>
    <xf numFmtId="0" fontId="24" fillId="3" borderId="34" xfId="0" applyFont="1" applyFill="1" applyBorder="1" applyAlignment="1" applyProtection="1">
      <alignment horizontal="right" wrapText="1"/>
      <protection locked="0"/>
    </xf>
    <xf numFmtId="173" fontId="78" fillId="14" borderId="28" xfId="32" applyNumberFormat="1" applyFont="1" applyFill="1" applyBorder="1" applyAlignment="1" applyProtection="1">
      <alignment wrapText="1"/>
      <protection locked="0"/>
    </xf>
    <xf numFmtId="166" fontId="78" fillId="14" borderId="101" xfId="46" applyNumberFormat="1" applyFont="1" applyFill="1" applyBorder="1" applyAlignment="1" applyProtection="1">
      <alignment vertical="center"/>
      <protection locked="0"/>
    </xf>
    <xf numFmtId="166" fontId="78" fillId="14" borderId="102" xfId="46" applyNumberFormat="1" applyFont="1" applyFill="1" applyBorder="1" applyAlignment="1" applyProtection="1">
      <alignment vertical="center"/>
      <protection locked="0"/>
    </xf>
    <xf numFmtId="166" fontId="78" fillId="14" borderId="23" xfId="46" applyNumberFormat="1" applyFont="1" applyFill="1" applyBorder="1" applyAlignment="1" applyProtection="1">
      <alignment vertical="center"/>
      <protection locked="0"/>
    </xf>
    <xf numFmtId="166" fontId="78" fillId="14" borderId="51" xfId="46" applyNumberFormat="1" applyFont="1" applyFill="1" applyBorder="1" applyAlignment="1" applyProtection="1">
      <alignment vertical="center"/>
      <protection locked="0"/>
    </xf>
    <xf numFmtId="166" fontId="78" fillId="14" borderId="52" xfId="46" applyNumberFormat="1" applyFont="1" applyFill="1" applyBorder="1" applyAlignment="1" applyProtection="1">
      <alignment vertical="center"/>
      <protection locked="0"/>
    </xf>
    <xf numFmtId="166" fontId="78" fillId="14" borderId="28" xfId="46" applyNumberFormat="1" applyFont="1" applyFill="1" applyBorder="1" applyAlignment="1" applyProtection="1">
      <alignment vertical="center"/>
      <protection locked="0"/>
    </xf>
    <xf numFmtId="166" fontId="78" fillId="14" borderId="16" xfId="46" applyNumberFormat="1" applyFont="1" applyFill="1" applyBorder="1" applyAlignment="1" applyProtection="1">
      <alignment vertical="center"/>
      <protection locked="0"/>
    </xf>
    <xf numFmtId="166" fontId="78" fillId="14" borderId="8" xfId="46" applyNumberFormat="1" applyFont="1" applyFill="1" applyBorder="1" applyAlignment="1" applyProtection="1">
      <alignment vertical="center"/>
      <protection locked="0"/>
    </xf>
    <xf numFmtId="166" fontId="78" fillId="14" borderId="15" xfId="46" applyNumberFormat="1" applyFont="1" applyFill="1" applyBorder="1" applyAlignment="1" applyProtection="1">
      <alignment vertical="center"/>
      <protection locked="0"/>
    </xf>
    <xf numFmtId="166" fontId="78" fillId="14" borderId="54" xfId="46" applyNumberFormat="1" applyFont="1" applyFill="1" applyBorder="1" applyAlignment="1" applyProtection="1">
      <alignment vertical="center"/>
      <protection locked="0"/>
    </xf>
    <xf numFmtId="166" fontId="78" fillId="14" borderId="2" xfId="46" applyNumberFormat="1" applyFont="1" applyFill="1" applyBorder="1" applyAlignment="1" applyProtection="1">
      <alignment vertical="center"/>
      <protection locked="0"/>
    </xf>
    <xf numFmtId="166" fontId="78" fillId="14" borderId="9" xfId="46" applyNumberFormat="1" applyFont="1" applyFill="1" applyBorder="1" applyAlignment="1" applyProtection="1">
      <alignment vertical="center"/>
      <protection locked="0"/>
    </xf>
    <xf numFmtId="165" fontId="78" fillId="14" borderId="23" xfId="0" applyNumberFormat="1" applyFont="1" applyFill="1" applyBorder="1" applyProtection="1">
      <protection locked="0"/>
    </xf>
    <xf numFmtId="165" fontId="78" fillId="14" borderId="28" xfId="0" applyNumberFormat="1" applyFont="1" applyFill="1" applyBorder="1" applyProtection="1">
      <protection locked="0"/>
    </xf>
    <xf numFmtId="165" fontId="78" fillId="14" borderId="88" xfId="0" applyNumberFormat="1" applyFont="1" applyFill="1" applyBorder="1" applyProtection="1">
      <protection locked="0"/>
    </xf>
    <xf numFmtId="165" fontId="78" fillId="14" borderId="87" xfId="0" applyNumberFormat="1" applyFont="1" applyFill="1" applyBorder="1" applyProtection="1">
      <protection locked="0"/>
    </xf>
    <xf numFmtId="173" fontId="78" fillId="14" borderId="52" xfId="32" applyNumberFormat="1" applyFont="1" applyFill="1" applyBorder="1" applyAlignment="1" applyProtection="1">
      <alignment horizontal="right"/>
      <protection locked="0"/>
    </xf>
    <xf numFmtId="0" fontId="78" fillId="14" borderId="64" xfId="0" applyFont="1" applyFill="1" applyBorder="1" applyAlignment="1" applyProtection="1">
      <alignment horizontal="left" vertical="center" wrapText="1"/>
      <protection locked="0"/>
    </xf>
    <xf numFmtId="173" fontId="78" fillId="14" borderId="51" xfId="32" applyNumberFormat="1" applyFont="1" applyFill="1" applyBorder="1" applyAlignment="1" applyProtection="1">
      <alignment horizontal="right"/>
      <protection locked="0"/>
    </xf>
    <xf numFmtId="176" fontId="72" fillId="14" borderId="51" xfId="0" applyNumberFormat="1" applyFont="1" applyFill="1" applyBorder="1" applyAlignment="1" applyProtection="1">
      <alignment horizontal="right" vertical="center"/>
      <protection locked="0"/>
    </xf>
    <xf numFmtId="176" fontId="72" fillId="14" borderId="15" xfId="0" applyNumberFormat="1" applyFont="1" applyFill="1" applyBorder="1" applyAlignment="1" applyProtection="1">
      <alignment horizontal="right" vertical="center"/>
      <protection locked="0"/>
    </xf>
    <xf numFmtId="0" fontId="98" fillId="0" borderId="0" xfId="0" applyFont="1" applyAlignment="1" applyProtection="1">
      <alignment readingOrder="1"/>
      <protection locked="0"/>
    </xf>
    <xf numFmtId="14" fontId="0" fillId="0" borderId="0" xfId="0" applyNumberFormat="1" applyProtection="1">
      <protection locked="0"/>
    </xf>
    <xf numFmtId="0" fontId="22" fillId="5" borderId="1" xfId="0" applyFont="1" applyFill="1" applyBorder="1" applyAlignment="1" applyProtection="1">
      <alignment horizontal="left" vertical="center" wrapText="1"/>
      <protection locked="0"/>
    </xf>
    <xf numFmtId="0" fontId="23" fillId="6" borderId="16" xfId="33" applyNumberFormat="1" applyFont="1" applyFill="1" applyBorder="1" applyAlignment="1">
      <alignment horizontal="right"/>
    </xf>
    <xf numFmtId="0" fontId="26" fillId="5" borderId="9" xfId="0" applyFont="1" applyFill="1" applyBorder="1" applyAlignment="1" applyProtection="1">
      <alignment horizontal="left" wrapText="1"/>
      <protection locked="0"/>
    </xf>
    <xf numFmtId="0" fontId="26" fillId="5" borderId="1" xfId="0" applyFont="1" applyFill="1" applyBorder="1" applyAlignment="1" applyProtection="1">
      <alignment horizontal="left" wrapText="1"/>
      <protection locked="0"/>
    </xf>
    <xf numFmtId="166" fontId="23" fillId="3" borderId="1" xfId="114" applyNumberFormat="1" applyFont="1" applyFill="1" applyBorder="1" applyAlignment="1" applyProtection="1">
      <alignment horizontal="right" vertical="center" wrapText="1"/>
      <protection locked="0"/>
    </xf>
    <xf numFmtId="166" fontId="23" fillId="3" borderId="1" xfId="162" applyNumberFormat="1" applyFont="1" applyFill="1" applyBorder="1" applyAlignment="1" applyProtection="1">
      <alignment horizontal="right" vertical="center" wrapText="1"/>
      <protection locked="0"/>
    </xf>
    <xf numFmtId="171" fontId="1" fillId="2" borderId="0" xfId="73" applyNumberFormat="1" applyFont="1" applyFill="1" applyAlignment="1" applyProtection="1">
      <alignment vertical="center"/>
    </xf>
    <xf numFmtId="0" fontId="1" fillId="4" borderId="0" xfId="88" applyFont="1" applyFill="1"/>
    <xf numFmtId="167" fontId="72" fillId="14" borderId="28" xfId="32" applyNumberFormat="1" applyFont="1" applyFill="1" applyBorder="1" applyAlignment="1" applyProtection="1">
      <protection locked="0"/>
    </xf>
    <xf numFmtId="167" fontId="72" fillId="14" borderId="8" xfId="32" applyNumberFormat="1" applyFont="1" applyFill="1" applyBorder="1" applyAlignment="1" applyProtection="1">
      <protection locked="0"/>
    </xf>
    <xf numFmtId="0" fontId="72" fillId="14" borderId="28" xfId="0" applyFont="1" applyFill="1" applyBorder="1"/>
    <xf numFmtId="0" fontId="72" fillId="22" borderId="1" xfId="0" applyFont="1" applyFill="1" applyBorder="1"/>
    <xf numFmtId="0" fontId="72" fillId="14" borderId="8" xfId="0" applyFont="1" applyFill="1" applyBorder="1"/>
    <xf numFmtId="0" fontId="78" fillId="14" borderId="28" xfId="0" applyFont="1" applyFill="1" applyBorder="1"/>
    <xf numFmtId="0" fontId="78" fillId="14" borderId="51" xfId="0" applyFont="1" applyFill="1" applyBorder="1"/>
    <xf numFmtId="4" fontId="78" fillId="14" borderId="28" xfId="0" applyNumberFormat="1" applyFont="1" applyFill="1" applyBorder="1"/>
    <xf numFmtId="4" fontId="78" fillId="14" borderId="51" xfId="0" applyNumberFormat="1" applyFont="1" applyFill="1" applyBorder="1"/>
    <xf numFmtId="165" fontId="99" fillId="0" borderId="1" xfId="33" applyNumberFormat="1" applyFont="1" applyFill="1" applyBorder="1" applyAlignment="1" applyProtection="1">
      <alignment horizontal="right"/>
      <protection locked="0"/>
    </xf>
    <xf numFmtId="165" fontId="99" fillId="0" borderId="3" xfId="33" applyNumberFormat="1" applyFont="1" applyFill="1" applyBorder="1" applyAlignment="1" applyProtection="1">
      <alignment horizontal="right"/>
      <protection locked="0"/>
    </xf>
    <xf numFmtId="165" fontId="100" fillId="0" borderId="3" xfId="33" applyNumberFormat="1" applyFont="1" applyFill="1" applyBorder="1" applyAlignment="1" applyProtection="1">
      <alignment horizontal="right"/>
      <protection locked="0"/>
    </xf>
    <xf numFmtId="166" fontId="99" fillId="0" borderId="1" xfId="32" applyNumberFormat="1" applyFont="1" applyFill="1" applyBorder="1" applyAlignment="1" applyProtection="1">
      <alignment horizontal="right"/>
      <protection locked="0"/>
    </xf>
    <xf numFmtId="166" fontId="99" fillId="0" borderId="3" xfId="32" applyNumberFormat="1" applyFont="1" applyFill="1" applyBorder="1" applyAlignment="1" applyProtection="1">
      <alignment horizontal="right"/>
      <protection locked="0"/>
    </xf>
    <xf numFmtId="166" fontId="100" fillId="0" borderId="3" xfId="32" applyNumberFormat="1" applyFont="1" applyFill="1" applyBorder="1" applyAlignment="1" applyProtection="1">
      <alignment horizontal="right"/>
      <protection locked="0"/>
    </xf>
    <xf numFmtId="166" fontId="100" fillId="0" borderId="7" xfId="32" applyNumberFormat="1" applyFont="1" applyFill="1" applyBorder="1" applyAlignment="1" applyProtection="1">
      <alignment horizontal="right"/>
      <protection locked="0"/>
    </xf>
    <xf numFmtId="166" fontId="100" fillId="0" borderId="12" xfId="32" applyNumberFormat="1" applyFont="1" applyFill="1" applyBorder="1" applyAlignment="1" applyProtection="1">
      <alignment horizontal="right"/>
      <protection locked="0"/>
    </xf>
    <xf numFmtId="166" fontId="99" fillId="0" borderId="12" xfId="32" applyNumberFormat="1" applyFont="1" applyFill="1" applyBorder="1" applyAlignment="1" applyProtection="1">
      <alignment horizontal="right"/>
      <protection locked="0"/>
    </xf>
    <xf numFmtId="166" fontId="100" fillId="0" borderId="1" xfId="32" applyNumberFormat="1" applyFont="1" applyFill="1" applyBorder="1" applyAlignment="1" applyProtection="1">
      <alignment horizontal="right"/>
      <protection locked="0"/>
    </xf>
    <xf numFmtId="165" fontId="100" fillId="0" borderId="1" xfId="33" applyNumberFormat="1" applyFont="1" applyFill="1" applyBorder="1" applyAlignment="1" applyProtection="1">
      <alignment horizontal="right"/>
      <protection locked="0"/>
    </xf>
    <xf numFmtId="4" fontId="72" fillId="14" borderId="28" xfId="0" applyNumberFormat="1" applyFont="1" applyFill="1" applyBorder="1"/>
    <xf numFmtId="166" fontId="101" fillId="13" borderId="72" xfId="32" applyNumberFormat="1" applyFont="1" applyFill="1" applyBorder="1" applyAlignment="1" applyProtection="1">
      <alignment horizontal="right"/>
      <protection locked="0"/>
    </xf>
    <xf numFmtId="166" fontId="102" fillId="20" borderId="0" xfId="32" applyNumberFormat="1" applyFont="1" applyFill="1" applyBorder="1" applyAlignment="1" applyProtection="1">
      <alignment horizontal="right"/>
      <protection locked="0"/>
    </xf>
    <xf numFmtId="0" fontId="28" fillId="3" borderId="10" xfId="0" applyFont="1" applyFill="1" applyBorder="1" applyAlignment="1" applyProtection="1">
      <alignment horizontal="left" vertical="top" wrapText="1"/>
      <protection locked="0"/>
    </xf>
    <xf numFmtId="0" fontId="28" fillId="3" borderId="11" xfId="0" applyFont="1" applyFill="1" applyBorder="1" applyAlignment="1" applyProtection="1">
      <alignment horizontal="left" vertical="top" wrapText="1"/>
      <protection locked="0"/>
    </xf>
    <xf numFmtId="0" fontId="28" fillId="3" borderId="12" xfId="0" applyFont="1" applyFill="1" applyBorder="1" applyAlignment="1" applyProtection="1">
      <alignment horizontal="left" vertical="top" wrapText="1"/>
      <protection locked="0"/>
    </xf>
    <xf numFmtId="0" fontId="28" fillId="3" borderId="14" xfId="0" applyFont="1" applyFill="1" applyBorder="1" applyAlignment="1" applyProtection="1">
      <alignment horizontal="left" vertical="top" wrapText="1"/>
      <protection locked="0"/>
    </xf>
    <xf numFmtId="0" fontId="28" fillId="3" borderId="0" xfId="0" applyFont="1" applyFill="1" applyAlignment="1" applyProtection="1">
      <alignment horizontal="left" vertical="top" wrapText="1"/>
      <protection locked="0"/>
    </xf>
    <xf numFmtId="0" fontId="28" fillId="3" borderId="2" xfId="0" applyFont="1" applyFill="1" applyBorder="1" applyAlignment="1" applyProtection="1">
      <alignment horizontal="left" vertical="top" wrapText="1"/>
      <protection locked="0"/>
    </xf>
    <xf numFmtId="0" fontId="28" fillId="3" borderId="13" xfId="0" applyFont="1" applyFill="1" applyBorder="1" applyAlignment="1" applyProtection="1">
      <alignment horizontal="left" vertical="top" wrapText="1"/>
      <protection locked="0"/>
    </xf>
    <xf numFmtId="0" fontId="28" fillId="3" borderId="6" xfId="0" applyFont="1" applyFill="1" applyBorder="1" applyAlignment="1" applyProtection="1">
      <alignment horizontal="left" vertical="top" wrapText="1"/>
      <protection locked="0"/>
    </xf>
    <xf numFmtId="0" fontId="28" fillId="3" borderId="15" xfId="0" applyFont="1" applyFill="1" applyBorder="1" applyAlignment="1" applyProtection="1">
      <alignment horizontal="left" vertical="top" wrapText="1"/>
      <protection locked="0"/>
    </xf>
    <xf numFmtId="0" fontId="28" fillId="3" borderId="1" xfId="0" applyFont="1" applyFill="1" applyBorder="1" applyAlignment="1" applyProtection="1">
      <alignment horizontal="center" vertical="center"/>
      <protection locked="0"/>
    </xf>
    <xf numFmtId="0" fontId="25" fillId="5" borderId="1" xfId="0" applyFont="1" applyFill="1" applyBorder="1" applyAlignment="1">
      <alignment horizontal="center" vertical="center"/>
    </xf>
    <xf numFmtId="0" fontId="24" fillId="4" borderId="1" xfId="0" applyFont="1" applyFill="1" applyBorder="1" applyAlignment="1">
      <alignment horizontal="center"/>
    </xf>
    <xf numFmtId="0" fontId="28" fillId="4" borderId="5"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3" xfId="0" applyFont="1" applyFill="1" applyBorder="1" applyAlignment="1">
      <alignment horizontal="center" vertical="center"/>
    </xf>
    <xf numFmtId="0" fontId="25" fillId="5" borderId="10" xfId="0" applyFont="1" applyFill="1" applyBorder="1" applyAlignment="1">
      <alignment horizontal="center" vertical="center"/>
    </xf>
    <xf numFmtId="0" fontId="25" fillId="5" borderId="11" xfId="0" applyFont="1" applyFill="1" applyBorder="1" applyAlignment="1">
      <alignment horizontal="center" vertical="center"/>
    </xf>
    <xf numFmtId="0" fontId="25" fillId="5" borderId="12" xfId="0" applyFont="1" applyFill="1" applyBorder="1" applyAlignment="1">
      <alignment horizontal="center" vertical="center"/>
    </xf>
    <xf numFmtId="0" fontId="24" fillId="4" borderId="14" xfId="0" applyFont="1" applyFill="1" applyBorder="1" applyAlignment="1">
      <alignment horizontal="left" vertical="top" wrapText="1"/>
    </xf>
    <xf numFmtId="0" fontId="24" fillId="4" borderId="0" xfId="0" applyFont="1" applyFill="1" applyAlignment="1">
      <alignment horizontal="left" vertical="top" wrapText="1"/>
    </xf>
    <xf numFmtId="0" fontId="24" fillId="4" borderId="2" xfId="0" applyFont="1" applyFill="1" applyBorder="1" applyAlignment="1">
      <alignment horizontal="left" vertical="top" wrapText="1"/>
    </xf>
    <xf numFmtId="0" fontId="24" fillId="4" borderId="13" xfId="0" applyFont="1" applyFill="1" applyBorder="1" applyAlignment="1">
      <alignment horizontal="left" vertical="top" wrapText="1"/>
    </xf>
    <xf numFmtId="0" fontId="24" fillId="4" borderId="6" xfId="0" applyFont="1" applyFill="1" applyBorder="1" applyAlignment="1">
      <alignment horizontal="left" vertical="top" wrapText="1"/>
    </xf>
    <xf numFmtId="0" fontId="24" fillId="4" borderId="15" xfId="0" applyFont="1" applyFill="1" applyBorder="1" applyAlignment="1">
      <alignment horizontal="left" vertical="top" wrapText="1"/>
    </xf>
    <xf numFmtId="0" fontId="25" fillId="5" borderId="0" xfId="0" applyFont="1" applyFill="1" applyAlignment="1">
      <alignment horizontal="center" vertical="center"/>
    </xf>
    <xf numFmtId="0" fontId="25" fillId="5" borderId="7" xfId="0" applyFont="1" applyFill="1" applyBorder="1" applyAlignment="1">
      <alignment horizontal="center" vertical="center"/>
    </xf>
    <xf numFmtId="0" fontId="25" fillId="5" borderId="9" xfId="0" applyFont="1" applyFill="1" applyBorder="1" applyAlignment="1">
      <alignment horizontal="center" vertical="center"/>
    </xf>
    <xf numFmtId="0" fontId="24" fillId="4" borderId="5"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3" xfId="0" applyFont="1" applyFill="1" applyBorder="1" applyAlignment="1">
      <alignment horizontal="left" vertical="top" wrapText="1"/>
    </xf>
    <xf numFmtId="0" fontId="65" fillId="15" borderId="75" xfId="0" applyFont="1" applyFill="1" applyBorder="1" applyAlignment="1">
      <alignment horizontal="center" vertical="center" wrapText="1"/>
    </xf>
    <xf numFmtId="0" fontId="65" fillId="15" borderId="78" xfId="0" applyFont="1" applyFill="1" applyBorder="1" applyAlignment="1">
      <alignment horizontal="center" vertical="center" wrapText="1"/>
    </xf>
    <xf numFmtId="0" fontId="65" fillId="15" borderId="74" xfId="0" applyFont="1" applyFill="1" applyBorder="1" applyAlignment="1">
      <alignment horizontal="center" vertical="center" wrapText="1"/>
    </xf>
    <xf numFmtId="0" fontId="0" fillId="3" borderId="73" xfId="0" applyFill="1" applyBorder="1" applyAlignment="1" applyProtection="1">
      <alignment horizontal="left" vertical="top" wrapText="1"/>
      <protection locked="0"/>
    </xf>
    <xf numFmtId="0" fontId="0" fillId="3" borderId="73" xfId="0" applyFill="1" applyBorder="1" applyAlignment="1" applyProtection="1">
      <alignment horizontal="left" vertical="top"/>
      <protection locked="0"/>
    </xf>
    <xf numFmtId="0" fontId="32" fillId="5" borderId="1" xfId="0" applyFont="1" applyFill="1" applyBorder="1" applyAlignment="1">
      <alignment horizontal="center" vertical="center"/>
    </xf>
    <xf numFmtId="0" fontId="31" fillId="5" borderId="4" xfId="47" applyFont="1" applyFill="1" applyBorder="1" applyAlignment="1">
      <alignment horizontal="center" vertical="center"/>
    </xf>
    <xf numFmtId="0" fontId="31" fillId="5" borderId="3" xfId="47" applyFont="1" applyFill="1" applyBorder="1" applyAlignment="1">
      <alignment horizontal="center" vertical="center"/>
    </xf>
    <xf numFmtId="0" fontId="66" fillId="0" borderId="79" xfId="47" applyFont="1" applyBorder="1" applyAlignment="1">
      <alignment horizontal="center"/>
    </xf>
    <xf numFmtId="0" fontId="66" fillId="0" borderId="80" xfId="47" applyFont="1" applyBorder="1" applyAlignment="1">
      <alignment horizontal="center"/>
    </xf>
    <xf numFmtId="0" fontId="66" fillId="0" borderId="81" xfId="47" applyFont="1" applyBorder="1" applyAlignment="1">
      <alignment horizontal="center"/>
    </xf>
    <xf numFmtId="166" fontId="24" fillId="0" borderId="13" xfId="46" applyNumberFormat="1" applyFont="1" applyFill="1" applyBorder="1" applyAlignment="1" applyProtection="1">
      <alignment horizontal="left" vertical="center"/>
    </xf>
    <xf numFmtId="166" fontId="24" fillId="0" borderId="6" xfId="46" applyNumberFormat="1" applyFont="1" applyFill="1" applyBorder="1" applyAlignment="1" applyProtection="1">
      <alignment horizontal="left" vertical="center"/>
    </xf>
    <xf numFmtId="17" fontId="44" fillId="17" borderId="1" xfId="47" applyNumberFormat="1" applyFont="1" applyFill="1" applyBorder="1" applyAlignment="1">
      <alignment horizontal="left" vertical="center" wrapText="1"/>
    </xf>
    <xf numFmtId="17" fontId="44" fillId="17" borderId="1" xfId="47" quotePrefix="1" applyNumberFormat="1" applyFont="1" applyFill="1" applyBorder="1" applyAlignment="1">
      <alignment horizontal="left" vertical="center" wrapText="1"/>
    </xf>
    <xf numFmtId="166" fontId="24" fillId="4" borderId="5" xfId="46" applyNumberFormat="1" applyFont="1" applyFill="1" applyBorder="1" applyAlignment="1" applyProtection="1">
      <alignment horizontal="left" vertical="center"/>
    </xf>
    <xf numFmtId="166" fontId="24" fillId="4" borderId="4" xfId="46" applyNumberFormat="1" applyFont="1" applyFill="1" applyBorder="1" applyAlignment="1" applyProtection="1">
      <alignment horizontal="left" vertical="center"/>
    </xf>
    <xf numFmtId="166" fontId="24" fillId="4" borderId="3" xfId="46" applyNumberFormat="1" applyFont="1" applyFill="1" applyBorder="1" applyAlignment="1" applyProtection="1">
      <alignment horizontal="left" vertical="center"/>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24" fillId="4" borderId="12" xfId="0" applyFont="1" applyFill="1" applyBorder="1" applyAlignment="1">
      <alignment horizontal="left" vertical="top" wrapText="1"/>
    </xf>
    <xf numFmtId="0" fontId="31"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71" fillId="4" borderId="75" xfId="0" applyFont="1" applyFill="1" applyBorder="1" applyAlignment="1">
      <alignment horizontal="center"/>
    </xf>
    <xf numFmtId="0" fontId="71" fillId="4" borderId="78" xfId="0" applyFont="1" applyFill="1" applyBorder="1" applyAlignment="1">
      <alignment horizontal="center"/>
    </xf>
    <xf numFmtId="0" fontId="71" fillId="4" borderId="74" xfId="0" applyFont="1" applyFill="1" applyBorder="1" applyAlignment="1">
      <alignment horizontal="center"/>
    </xf>
    <xf numFmtId="0" fontId="23" fillId="2" borderId="0" xfId="0" applyFont="1" applyFill="1" applyAlignment="1">
      <alignment horizontal="left" wrapText="1"/>
    </xf>
    <xf numFmtId="0" fontId="36" fillId="4" borderId="73" xfId="0" applyFont="1" applyFill="1" applyBorder="1" applyAlignment="1">
      <alignment horizontal="center" vertical="center"/>
    </xf>
    <xf numFmtId="0" fontId="22" fillId="5" borderId="73" xfId="0" applyFont="1" applyFill="1" applyBorder="1" applyAlignment="1">
      <alignment horizontal="center" vertical="center"/>
    </xf>
    <xf numFmtId="0" fontId="32" fillId="5" borderId="73" xfId="0" applyFont="1" applyFill="1" applyBorder="1" applyAlignment="1">
      <alignment horizontal="center" vertical="center" wrapText="1"/>
    </xf>
    <xf numFmtId="0" fontId="31" fillId="5" borderId="73" xfId="0" applyFont="1" applyFill="1" applyBorder="1" applyAlignment="1">
      <alignment horizontal="center" vertical="center"/>
    </xf>
    <xf numFmtId="0" fontId="39" fillId="2" borderId="65" xfId="0" applyFont="1" applyFill="1" applyBorder="1" applyAlignment="1">
      <alignment horizontal="left" vertical="center"/>
    </xf>
    <xf numFmtId="0" fontId="39" fillId="2" borderId="66" xfId="0" applyFont="1" applyFill="1" applyBorder="1" applyAlignment="1">
      <alignment horizontal="left" vertical="center"/>
    </xf>
    <xf numFmtId="0" fontId="39" fillId="2" borderId="67" xfId="0" applyFont="1" applyFill="1" applyBorder="1" applyAlignment="1">
      <alignment horizontal="left" vertical="center"/>
    </xf>
    <xf numFmtId="0" fontId="39" fillId="2" borderId="68" xfId="0" applyFont="1" applyFill="1" applyBorder="1" applyAlignment="1">
      <alignment horizontal="left" vertical="center"/>
    </xf>
    <xf numFmtId="0" fontId="39" fillId="2" borderId="0" xfId="0" applyFont="1" applyFill="1" applyAlignment="1">
      <alignment horizontal="left" vertical="center"/>
    </xf>
    <xf numFmtId="0" fontId="39" fillId="2" borderId="69" xfId="0" applyFont="1" applyFill="1" applyBorder="1" applyAlignment="1">
      <alignment horizontal="left" vertical="center"/>
    </xf>
    <xf numFmtId="0" fontId="39" fillId="2" borderId="70" xfId="0" applyFont="1" applyFill="1" applyBorder="1" applyAlignment="1">
      <alignment horizontal="left" vertical="center"/>
    </xf>
    <xf numFmtId="0" fontId="39" fillId="2" borderId="71" xfId="0" applyFont="1" applyFill="1" applyBorder="1" applyAlignment="1">
      <alignment horizontal="left" vertical="center"/>
    </xf>
    <xf numFmtId="0" fontId="39" fillId="2" borderId="72" xfId="0" applyFont="1" applyFill="1" applyBorder="1" applyAlignment="1">
      <alignment horizontal="left" vertical="center"/>
    </xf>
    <xf numFmtId="0" fontId="28" fillId="2" borderId="66" xfId="0" applyFont="1" applyFill="1" applyBorder="1" applyAlignment="1">
      <alignment horizontal="left"/>
    </xf>
    <xf numFmtId="0" fontId="28" fillId="2" borderId="66" xfId="0" applyFont="1" applyFill="1" applyBorder="1" applyAlignment="1">
      <alignment horizontal="left" wrapText="1"/>
    </xf>
    <xf numFmtId="0" fontId="74" fillId="4" borderId="5" xfId="0" applyFont="1" applyFill="1" applyBorder="1" applyAlignment="1">
      <alignment horizontal="center" vertical="center"/>
    </xf>
    <xf numFmtId="0" fontId="74" fillId="4" borderId="4" xfId="0" applyFont="1" applyFill="1" applyBorder="1" applyAlignment="1">
      <alignment horizontal="center" vertical="center"/>
    </xf>
    <xf numFmtId="0" fontId="74" fillId="4" borderId="3" xfId="0" applyFont="1" applyFill="1" applyBorder="1" applyAlignment="1">
      <alignment horizontal="center" vertical="center"/>
    </xf>
    <xf numFmtId="0" fontId="32" fillId="5" borderId="18"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31" fillId="5" borderId="27" xfId="0" applyFont="1" applyFill="1" applyBorder="1" applyAlignment="1">
      <alignment horizontal="center" vertical="center"/>
    </xf>
    <xf numFmtId="0" fontId="31" fillId="5" borderId="49" xfId="0" applyFont="1" applyFill="1" applyBorder="1" applyAlignment="1">
      <alignment horizontal="center" vertical="center"/>
    </xf>
    <xf numFmtId="0" fontId="22" fillId="5" borderId="58" xfId="0" applyFont="1" applyFill="1" applyBorder="1" applyAlignment="1">
      <alignment horizontal="center" vertical="center"/>
    </xf>
    <xf numFmtId="0" fontId="22" fillId="5" borderId="59" xfId="0" applyFont="1" applyFill="1" applyBorder="1" applyAlignment="1">
      <alignment horizontal="center" vertical="center"/>
    </xf>
    <xf numFmtId="0" fontId="22" fillId="5" borderId="62" xfId="0" applyFont="1" applyFill="1" applyBorder="1" applyAlignment="1">
      <alignment horizontal="center" vertical="center"/>
    </xf>
    <xf numFmtId="0" fontId="36" fillId="4" borderId="5" xfId="0" applyFont="1" applyFill="1" applyBorder="1" applyAlignment="1">
      <alignment horizontal="center" vertical="center"/>
    </xf>
    <xf numFmtId="0" fontId="36" fillId="4" borderId="4" xfId="0" applyFont="1" applyFill="1" applyBorder="1" applyAlignment="1">
      <alignment horizontal="center" vertical="center"/>
    </xf>
    <xf numFmtId="0" fontId="36" fillId="4" borderId="3" xfId="0" applyFont="1" applyFill="1" applyBorder="1" applyAlignment="1">
      <alignment horizontal="center" vertical="center"/>
    </xf>
    <xf numFmtId="0" fontId="31" fillId="5" borderId="61" xfId="0" applyFont="1" applyFill="1" applyBorder="1" applyAlignment="1">
      <alignment horizontal="center" vertical="center"/>
    </xf>
    <xf numFmtId="0" fontId="31" fillId="5" borderId="11" xfId="0" applyFont="1" applyFill="1" applyBorder="1" applyAlignment="1">
      <alignment horizontal="center" vertical="center"/>
    </xf>
    <xf numFmtId="0" fontId="31" fillId="5" borderId="12" xfId="0" applyFont="1" applyFill="1" applyBorder="1" applyAlignment="1">
      <alignment horizontal="center" vertical="center"/>
    </xf>
    <xf numFmtId="0" fontId="22" fillId="5" borderId="60" xfId="0" applyFont="1" applyFill="1" applyBorder="1" applyAlignment="1">
      <alignment horizontal="center" vertical="center"/>
    </xf>
    <xf numFmtId="0" fontId="22" fillId="5" borderId="0" xfId="0" applyFont="1" applyFill="1" applyAlignment="1">
      <alignment horizontal="center" vertical="center"/>
    </xf>
    <xf numFmtId="0" fontId="22" fillId="5" borderId="2" xfId="0" applyFont="1" applyFill="1" applyBorder="1" applyAlignment="1">
      <alignment horizontal="center" vertical="center"/>
    </xf>
    <xf numFmtId="0" fontId="36" fillId="4" borderId="1" xfId="0" applyFont="1" applyFill="1" applyBorder="1" applyAlignment="1">
      <alignment horizontal="left" vertical="center"/>
    </xf>
    <xf numFmtId="0" fontId="36" fillId="4" borderId="5" xfId="0" applyFont="1" applyFill="1" applyBorder="1" applyAlignment="1">
      <alignment horizontal="left" vertical="center"/>
    </xf>
    <xf numFmtId="0" fontId="36" fillId="4" borderId="4" xfId="0" applyFont="1" applyFill="1" applyBorder="1" applyAlignment="1">
      <alignment horizontal="left" vertical="center"/>
    </xf>
    <xf numFmtId="0" fontId="36" fillId="4" borderId="3" xfId="0" applyFont="1" applyFill="1" applyBorder="1" applyAlignment="1">
      <alignment horizontal="left" vertical="center"/>
    </xf>
    <xf numFmtId="0" fontId="32"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29" fillId="5" borderId="1" xfId="0" applyFont="1" applyFill="1" applyBorder="1" applyAlignment="1">
      <alignment horizontal="left" vertical="center" wrapText="1"/>
    </xf>
    <xf numFmtId="0" fontId="27" fillId="5" borderId="1" xfId="0" applyFont="1" applyFill="1" applyBorder="1" applyAlignment="1">
      <alignment horizontal="left" vertical="center" wrapText="1"/>
    </xf>
    <xf numFmtId="0" fontId="29" fillId="5" borderId="4" xfId="0" applyFont="1" applyFill="1" applyBorder="1" applyAlignment="1">
      <alignment horizontal="center" vertical="center" wrapText="1"/>
    </xf>
    <xf numFmtId="0" fontId="29" fillId="5" borderId="3"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0" fillId="0" borderId="8" xfId="0" applyBorder="1" applyAlignment="1">
      <alignment horizontal="center" vertical="center" wrapText="1"/>
    </xf>
    <xf numFmtId="0" fontId="27" fillId="5" borderId="8"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13"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32" fillId="5" borderId="0" xfId="0" applyFont="1" applyFill="1" applyAlignment="1">
      <alignment horizontal="center" vertical="center" wrapText="1"/>
    </xf>
    <xf numFmtId="171" fontId="22" fillId="5" borderId="1" xfId="0" applyNumberFormat="1" applyFont="1" applyFill="1" applyBorder="1" applyAlignment="1">
      <alignment horizontal="center" vertical="center" wrapText="1"/>
    </xf>
    <xf numFmtId="171" fontId="22" fillId="5" borderId="6" xfId="0" applyNumberFormat="1" applyFont="1" applyFill="1" applyBorder="1" applyAlignment="1">
      <alignment horizontal="center" vertical="center"/>
    </xf>
    <xf numFmtId="171" fontId="22" fillId="5" borderId="15" xfId="0" applyNumberFormat="1" applyFont="1" applyFill="1" applyBorder="1" applyAlignment="1">
      <alignment horizontal="center" vertical="center"/>
    </xf>
    <xf numFmtId="171" fontId="22" fillId="5" borderId="3" xfId="0" applyNumberFormat="1" applyFont="1" applyFill="1" applyBorder="1" applyAlignment="1">
      <alignment horizontal="center" vertical="center" wrapText="1"/>
    </xf>
    <xf numFmtId="0" fontId="22" fillId="5" borderId="5" xfId="0" applyFont="1" applyFill="1" applyBorder="1" applyAlignment="1">
      <alignment horizontal="center" vertical="center"/>
    </xf>
    <xf numFmtId="0" fontId="22" fillId="5" borderId="4" xfId="0" applyFont="1" applyFill="1" applyBorder="1" applyAlignment="1">
      <alignment horizontal="center" vertical="center"/>
    </xf>
    <xf numFmtId="0" fontId="22" fillId="5" borderId="3" xfId="0" applyFont="1" applyFill="1" applyBorder="1" applyAlignment="1">
      <alignment horizontal="center" vertical="center"/>
    </xf>
    <xf numFmtId="0" fontId="64" fillId="4" borderId="10" xfId="0" applyFont="1" applyFill="1" applyBorder="1" applyAlignment="1">
      <alignment horizontal="left" vertical="top" wrapText="1"/>
    </xf>
    <xf numFmtId="0" fontId="64" fillId="4" borderId="11" xfId="0" applyFont="1" applyFill="1" applyBorder="1" applyAlignment="1">
      <alignment horizontal="left" vertical="top" wrapText="1"/>
    </xf>
    <xf numFmtId="0" fontId="64" fillId="4" borderId="12" xfId="0" applyFont="1" applyFill="1" applyBorder="1" applyAlignment="1">
      <alignment horizontal="left" vertical="top" wrapText="1"/>
    </xf>
    <xf numFmtId="0" fontId="64" fillId="4" borderId="14" xfId="0" applyFont="1" applyFill="1" applyBorder="1" applyAlignment="1">
      <alignment horizontal="left" vertical="top" wrapText="1"/>
    </xf>
    <xf numFmtId="0" fontId="64" fillId="4" borderId="0" xfId="0" applyFont="1" applyFill="1" applyAlignment="1">
      <alignment horizontal="left" vertical="top" wrapText="1"/>
    </xf>
    <xf numFmtId="0" fontId="64" fillId="4" borderId="2" xfId="0" applyFont="1" applyFill="1" applyBorder="1" applyAlignment="1">
      <alignment horizontal="left" vertical="top" wrapText="1"/>
    </xf>
    <xf numFmtId="0" fontId="64" fillId="4" borderId="13" xfId="0" applyFont="1" applyFill="1" applyBorder="1" applyAlignment="1">
      <alignment horizontal="left" vertical="top" wrapText="1"/>
    </xf>
    <xf numFmtId="0" fontId="64" fillId="4" borderId="6" xfId="0" applyFont="1" applyFill="1" applyBorder="1" applyAlignment="1">
      <alignment horizontal="left" vertical="top" wrapText="1"/>
    </xf>
    <xf numFmtId="0" fontId="64" fillId="4" borderId="15" xfId="0" applyFont="1" applyFill="1" applyBorder="1" applyAlignment="1">
      <alignment horizontal="left" vertical="top" wrapText="1"/>
    </xf>
    <xf numFmtId="0" fontId="36" fillId="4" borderId="1" xfId="0" applyFont="1" applyFill="1" applyBorder="1" applyAlignment="1">
      <alignment horizontal="center" vertical="center" wrapText="1"/>
    </xf>
    <xf numFmtId="0" fontId="22" fillId="5" borderId="5" xfId="0" applyFont="1" applyFill="1" applyBorder="1" applyAlignment="1">
      <alignment horizontal="center"/>
    </xf>
    <xf numFmtId="0" fontId="22" fillId="5" borderId="4" xfId="0" applyFont="1" applyFill="1" applyBorder="1" applyAlignment="1">
      <alignment horizontal="center"/>
    </xf>
    <xf numFmtId="0" fontId="22" fillId="5" borderId="3" xfId="0" applyFont="1" applyFill="1" applyBorder="1" applyAlignment="1">
      <alignment horizontal="center"/>
    </xf>
    <xf numFmtId="0" fontId="32" fillId="5" borderId="5"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0" fillId="4" borderId="5"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3" xfId="0" applyFont="1" applyFill="1" applyBorder="1" applyAlignment="1">
      <alignment horizontal="center" vertical="center"/>
    </xf>
    <xf numFmtId="0" fontId="25" fillId="5" borderId="5"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3" xfId="0" applyFont="1" applyFill="1" applyBorder="1" applyAlignment="1">
      <alignment horizontal="center" vertical="center"/>
    </xf>
    <xf numFmtId="0" fontId="24" fillId="4" borderId="10" xfId="0" applyFont="1" applyFill="1" applyBorder="1" applyAlignment="1">
      <alignment horizontal="left" vertical="top"/>
    </xf>
    <xf numFmtId="0" fontId="24" fillId="4" borderId="11" xfId="0" applyFont="1" applyFill="1" applyBorder="1" applyAlignment="1">
      <alignment horizontal="left" vertical="top"/>
    </xf>
    <xf numFmtId="0" fontId="24" fillId="4" borderId="12" xfId="0" applyFont="1" applyFill="1" applyBorder="1" applyAlignment="1">
      <alignment horizontal="left" vertical="top"/>
    </xf>
    <xf numFmtId="0" fontId="24" fillId="4" borderId="14" xfId="0" applyFont="1" applyFill="1" applyBorder="1" applyAlignment="1">
      <alignment horizontal="left" vertical="top"/>
    </xf>
    <xf numFmtId="0" fontId="24" fillId="4" borderId="0" xfId="0" applyFont="1" applyFill="1" applyAlignment="1">
      <alignment horizontal="left" vertical="top"/>
    </xf>
    <xf numFmtId="0" fontId="24" fillId="4" borderId="2" xfId="0" applyFont="1" applyFill="1" applyBorder="1" applyAlignment="1">
      <alignment horizontal="left" vertical="top"/>
    </xf>
    <xf numFmtId="0" fontId="24" fillId="4" borderId="13" xfId="0" applyFont="1" applyFill="1" applyBorder="1" applyAlignment="1">
      <alignment horizontal="left" vertical="top"/>
    </xf>
    <xf numFmtId="0" fontId="24" fillId="4" borderId="6" xfId="0" applyFont="1" applyFill="1" applyBorder="1" applyAlignment="1">
      <alignment horizontal="left" vertical="top"/>
    </xf>
    <xf numFmtId="0" fontId="24" fillId="4" borderId="15" xfId="0" applyFont="1" applyFill="1" applyBorder="1" applyAlignment="1">
      <alignment horizontal="left" vertical="top"/>
    </xf>
    <xf numFmtId="0" fontId="32" fillId="5" borderId="12"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5" fillId="5" borderId="13" xfId="0" applyFont="1" applyFill="1" applyBorder="1" applyAlignment="1">
      <alignment horizontal="center" vertical="center"/>
    </xf>
    <xf numFmtId="0" fontId="25" fillId="5" borderId="6" xfId="0" applyFont="1" applyFill="1" applyBorder="1" applyAlignment="1">
      <alignment horizontal="center" vertical="center"/>
    </xf>
    <xf numFmtId="0" fontId="24" fillId="4" borderId="10" xfId="0" applyFont="1" applyFill="1" applyBorder="1" applyAlignment="1">
      <alignment horizontal="left"/>
    </xf>
    <xf numFmtId="0" fontId="24" fillId="4" borderId="11" xfId="0" applyFont="1" applyFill="1" applyBorder="1" applyAlignment="1">
      <alignment horizontal="left"/>
    </xf>
    <xf numFmtId="0" fontId="24" fillId="4" borderId="12" xfId="0" applyFont="1" applyFill="1" applyBorder="1" applyAlignment="1">
      <alignment horizontal="left"/>
    </xf>
    <xf numFmtId="0" fontId="24" fillId="4" borderId="14" xfId="0" applyFont="1" applyFill="1" applyBorder="1" applyAlignment="1">
      <alignment horizontal="left" wrapText="1"/>
    </xf>
    <xf numFmtId="0" fontId="24" fillId="4" borderId="0" xfId="0" applyFont="1" applyFill="1" applyAlignment="1">
      <alignment horizontal="left" wrapText="1"/>
    </xf>
    <xf numFmtId="0" fontId="24" fillId="4" borderId="2" xfId="0" applyFont="1" applyFill="1" applyBorder="1" applyAlignment="1">
      <alignment horizontal="left" wrapText="1"/>
    </xf>
    <xf numFmtId="0" fontId="24" fillId="4" borderId="13" xfId="0" applyFont="1" applyFill="1" applyBorder="1" applyAlignment="1">
      <alignment horizontal="left" wrapText="1"/>
    </xf>
    <xf numFmtId="0" fontId="24" fillId="4" borderId="6" xfId="0" applyFont="1" applyFill="1" applyBorder="1" applyAlignment="1">
      <alignment horizontal="left" wrapText="1"/>
    </xf>
    <xf numFmtId="0" fontId="24" fillId="4" borderId="15" xfId="0" applyFont="1" applyFill="1" applyBorder="1" applyAlignment="1">
      <alignment horizontal="left" wrapText="1"/>
    </xf>
    <xf numFmtId="171" fontId="25" fillId="5" borderId="7" xfId="0" quotePrefix="1" applyNumberFormat="1" applyFont="1" applyFill="1" applyBorder="1" applyAlignment="1">
      <alignment horizontal="center" vertical="center" wrapText="1"/>
    </xf>
    <xf numFmtId="171" fontId="25" fillId="5" borderId="8" xfId="0" applyNumberFormat="1" applyFont="1" applyFill="1" applyBorder="1" applyAlignment="1">
      <alignment horizontal="center" vertical="center" wrapText="1"/>
    </xf>
    <xf numFmtId="0" fontId="30" fillId="4" borderId="1" xfId="0" applyFont="1" applyFill="1" applyBorder="1" applyAlignment="1">
      <alignment horizontal="center"/>
    </xf>
    <xf numFmtId="0" fontId="25" fillId="5" borderId="1" xfId="0" applyFont="1" applyFill="1" applyBorder="1" applyAlignment="1">
      <alignment horizontal="center" vertical="center" wrapText="1"/>
    </xf>
    <xf numFmtId="0" fontId="30" fillId="4" borderId="1" xfId="0" applyFont="1" applyFill="1" applyBorder="1" applyAlignment="1">
      <alignment horizontal="left"/>
    </xf>
    <xf numFmtId="0" fontId="25" fillId="5" borderId="5" xfId="0" applyFont="1" applyFill="1" applyBorder="1" applyAlignment="1">
      <alignment horizontal="left" vertical="center"/>
    </xf>
    <xf numFmtId="0" fontId="25" fillId="5" borderId="4" xfId="0" applyFont="1" applyFill="1" applyBorder="1" applyAlignment="1">
      <alignment horizontal="left" vertical="center"/>
    </xf>
    <xf numFmtId="0" fontId="35" fillId="2" borderId="0" xfId="0" applyFont="1" applyFill="1" applyAlignment="1">
      <alignment horizontal="center" vertical="center"/>
    </xf>
    <xf numFmtId="0" fontId="26" fillId="5" borderId="5" xfId="0" applyFont="1" applyFill="1" applyBorder="1" applyAlignment="1">
      <alignment horizontal="left" vertical="center" wrapText="1"/>
    </xf>
    <xf numFmtId="0" fontId="26" fillId="5" borderId="4" xfId="0" applyFont="1" applyFill="1" applyBorder="1" applyAlignment="1">
      <alignment horizontal="left" vertical="center" wrapText="1"/>
    </xf>
    <xf numFmtId="0" fontId="26" fillId="5" borderId="3" xfId="0" applyFont="1" applyFill="1" applyBorder="1" applyAlignment="1">
      <alignment horizontal="left" vertical="center" wrapText="1"/>
    </xf>
    <xf numFmtId="0" fontId="32" fillId="5" borderId="13"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2" fillId="5" borderId="15" xfId="0" applyFont="1" applyFill="1" applyBorder="1" applyAlignment="1">
      <alignment horizontal="center" vertical="center" wrapText="1"/>
    </xf>
    <xf numFmtId="0" fontId="26" fillId="5" borderId="13" xfId="0" applyFont="1" applyFill="1" applyBorder="1" applyAlignment="1">
      <alignment horizontal="left" vertical="center" wrapText="1"/>
    </xf>
    <xf numFmtId="0" fontId="26" fillId="5" borderId="6" xfId="0" applyFont="1" applyFill="1" applyBorder="1" applyAlignment="1">
      <alignment horizontal="left" vertical="center" wrapText="1"/>
    </xf>
    <xf numFmtId="0" fontId="26" fillId="5" borderId="15" xfId="0" applyFont="1" applyFill="1" applyBorder="1" applyAlignment="1">
      <alignment horizontal="left" vertical="center" wrapText="1"/>
    </xf>
    <xf numFmtId="0" fontId="32" fillId="5" borderId="20" xfId="0" applyFont="1" applyFill="1" applyBorder="1" applyAlignment="1">
      <alignment horizontal="center" vertical="center" wrapText="1"/>
    </xf>
    <xf numFmtId="0" fontId="27" fillId="5" borderId="32" xfId="0" applyFont="1" applyFill="1" applyBorder="1" applyAlignment="1">
      <alignment horizontal="center" vertical="center" wrapText="1"/>
    </xf>
    <xf numFmtId="0" fontId="27" fillId="5" borderId="33" xfId="0" applyFont="1" applyFill="1" applyBorder="1" applyAlignment="1">
      <alignment horizontal="center" vertical="center" wrapText="1"/>
    </xf>
    <xf numFmtId="0" fontId="30" fillId="4" borderId="5" xfId="0" applyFont="1" applyFill="1" applyBorder="1" applyAlignment="1">
      <alignment horizontal="center"/>
    </xf>
    <xf numFmtId="0" fontId="30" fillId="4" borderId="3" xfId="0" applyFont="1" applyFill="1" applyBorder="1" applyAlignment="1">
      <alignment horizontal="center"/>
    </xf>
    <xf numFmtId="0" fontId="32" fillId="5" borderId="7" xfId="0" applyFont="1" applyFill="1" applyBorder="1" applyAlignment="1">
      <alignment horizontal="center" vertical="center"/>
    </xf>
    <xf numFmtId="0" fontId="32" fillId="5" borderId="8" xfId="0" applyFont="1" applyFill="1" applyBorder="1" applyAlignment="1">
      <alignment horizontal="center" vertical="center"/>
    </xf>
    <xf numFmtId="0" fontId="27" fillId="5" borderId="7" xfId="0" applyFont="1" applyFill="1" applyBorder="1" applyAlignment="1">
      <alignment horizontal="center" vertical="center" wrapText="1"/>
    </xf>
    <xf numFmtId="0" fontId="27" fillId="5" borderId="61"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5" borderId="63" xfId="0" applyFont="1" applyFill="1" applyBorder="1" applyAlignment="1">
      <alignment horizontal="center" vertical="center" wrapText="1"/>
    </xf>
    <xf numFmtId="173" fontId="24" fillId="3" borderId="13" xfId="32" applyNumberFormat="1" applyFont="1" applyFill="1" applyBorder="1" applyAlignment="1" applyProtection="1">
      <alignment horizontal="center"/>
      <protection locked="0"/>
    </xf>
    <xf numFmtId="173" fontId="24" fillId="3" borderId="15" xfId="32" applyNumberFormat="1" applyFont="1" applyFill="1" applyBorder="1" applyAlignment="1" applyProtection="1">
      <alignment horizontal="center"/>
      <protection locked="0"/>
    </xf>
    <xf numFmtId="173" fontId="24" fillId="3" borderId="98" xfId="32" applyNumberFormat="1" applyFont="1" applyFill="1" applyBorder="1" applyAlignment="1" applyProtection="1">
      <alignment horizontal="center"/>
      <protection locked="0"/>
    </xf>
    <xf numFmtId="173" fontId="24" fillId="3" borderId="56" xfId="32" applyNumberFormat="1" applyFont="1" applyFill="1" applyBorder="1" applyAlignment="1" applyProtection="1">
      <alignment horizontal="center"/>
      <protection locked="0"/>
    </xf>
    <xf numFmtId="173" fontId="24" fillId="3" borderId="54" xfId="32" applyNumberFormat="1" applyFont="1" applyFill="1" applyBorder="1" applyAlignment="1" applyProtection="1">
      <alignment horizontal="center"/>
      <protection locked="0"/>
    </xf>
    <xf numFmtId="173" fontId="24" fillId="3" borderId="51" xfId="32" applyNumberFormat="1" applyFont="1" applyFill="1" applyBorder="1" applyAlignment="1" applyProtection="1">
      <alignment horizontal="center"/>
      <protection locked="0"/>
    </xf>
    <xf numFmtId="0" fontId="30" fillId="4" borderId="7" xfId="0" applyFont="1" applyFill="1" applyBorder="1" applyAlignment="1">
      <alignment horizontal="center" vertical="center"/>
    </xf>
    <xf numFmtId="0" fontId="30" fillId="4" borderId="8" xfId="0" applyFont="1" applyFill="1" applyBorder="1" applyAlignment="1">
      <alignment horizontal="center" vertical="center"/>
    </xf>
    <xf numFmtId="0" fontId="33" fillId="4" borderId="7" xfId="0" applyFont="1" applyFill="1" applyBorder="1" applyAlignment="1">
      <alignment horizontal="center" wrapText="1"/>
    </xf>
    <xf numFmtId="0" fontId="33" fillId="4" borderId="8" xfId="0" applyFont="1" applyFill="1" applyBorder="1" applyAlignment="1">
      <alignment horizontal="center" wrapText="1"/>
    </xf>
    <xf numFmtId="0" fontId="33" fillId="4" borderId="10" xfId="0" applyFont="1" applyFill="1" applyBorder="1" applyAlignment="1">
      <alignment horizontal="center" wrapText="1"/>
    </xf>
    <xf numFmtId="0" fontId="33" fillId="4" borderId="12" xfId="0" applyFont="1" applyFill="1" applyBorder="1" applyAlignment="1">
      <alignment horizontal="center" wrapText="1"/>
    </xf>
    <xf numFmtId="0" fontId="33" fillId="4" borderId="13" xfId="0" applyFont="1" applyFill="1" applyBorder="1" applyAlignment="1">
      <alignment horizontal="center" wrapText="1"/>
    </xf>
    <xf numFmtId="0" fontId="33" fillId="4" borderId="15" xfId="0" applyFont="1" applyFill="1" applyBorder="1" applyAlignment="1">
      <alignment horizontal="center" wrapText="1"/>
    </xf>
    <xf numFmtId="173" fontId="24" fillId="3" borderId="5" xfId="32" applyNumberFormat="1" applyFont="1" applyFill="1" applyBorder="1" applyAlignment="1" applyProtection="1">
      <alignment horizontal="center" wrapText="1"/>
      <protection locked="0"/>
    </xf>
    <xf numFmtId="173" fontId="24" fillId="3" borderId="3" xfId="32" applyNumberFormat="1" applyFont="1" applyFill="1" applyBorder="1" applyAlignment="1" applyProtection="1">
      <alignment horizontal="center"/>
      <protection locked="0"/>
    </xf>
    <xf numFmtId="173" fontId="24" fillId="3" borderId="5" xfId="32" applyNumberFormat="1" applyFont="1" applyFill="1" applyBorder="1" applyAlignment="1" applyProtection="1">
      <alignment horizontal="center"/>
      <protection locked="0"/>
    </xf>
    <xf numFmtId="0" fontId="28" fillId="4" borderId="1" xfId="0" applyFont="1" applyFill="1" applyBorder="1" applyAlignment="1">
      <alignment horizontal="center" vertical="center" wrapText="1"/>
    </xf>
    <xf numFmtId="0" fontId="29" fillId="5" borderId="1" xfId="0" applyFont="1" applyFill="1" applyBorder="1" applyAlignment="1">
      <alignment horizontal="center" vertical="center"/>
    </xf>
    <xf numFmtId="0" fontId="32" fillId="5" borderId="35" xfId="0" applyFont="1" applyFill="1" applyBorder="1" applyAlignment="1">
      <alignment horizontal="center" vertical="center" wrapText="1"/>
    </xf>
    <xf numFmtId="0" fontId="32" fillId="5" borderId="36" xfId="0" applyFont="1" applyFill="1" applyBorder="1" applyAlignment="1">
      <alignment horizontal="center" vertical="center" wrapText="1"/>
    </xf>
    <xf numFmtId="0" fontId="27" fillId="5" borderId="37" xfId="0" applyFont="1" applyFill="1" applyBorder="1" applyAlignment="1">
      <alignment horizontal="center" vertical="center" wrapText="1"/>
    </xf>
    <xf numFmtId="0" fontId="27" fillId="5" borderId="38" xfId="0" applyFont="1" applyFill="1" applyBorder="1" applyAlignment="1">
      <alignment horizontal="center" vertical="center" wrapText="1"/>
    </xf>
    <xf numFmtId="0" fontId="29" fillId="5" borderId="5" xfId="0" applyFont="1" applyFill="1" applyBorder="1" applyAlignment="1">
      <alignment horizontal="center" vertical="center"/>
    </xf>
    <xf numFmtId="0" fontId="29" fillId="5" borderId="3" xfId="0" applyFont="1" applyFill="1" applyBorder="1" applyAlignment="1">
      <alignment horizontal="center" vertical="center"/>
    </xf>
    <xf numFmtId="0" fontId="28" fillId="4" borderId="1" xfId="0" applyFont="1" applyFill="1" applyBorder="1" applyAlignment="1">
      <alignment horizontal="center"/>
    </xf>
  </cellXfs>
  <cellStyles count="170">
    <cellStyle name="0,0_x000d__x000a_NA_x000d__x000a_" xfId="1"/>
    <cellStyle name="0,0_x000d__x000a_NA_x000d__x000a_ 2" xfId="17"/>
    <cellStyle name="Comma" xfId="32" builtinId="3"/>
    <cellStyle name="Comma 2" xfId="15"/>
    <cellStyle name="Comma 2 2" xfId="28"/>
    <cellStyle name="Comma 2 2 2" xfId="70"/>
    <cellStyle name="Comma 2 2 2 2" xfId="148"/>
    <cellStyle name="Comma 2 2 3" xfId="111"/>
    <cellStyle name="Comma 2 3" xfId="59"/>
    <cellStyle name="Comma 2 3 2" xfId="137"/>
    <cellStyle name="Comma 2 4" xfId="100"/>
    <cellStyle name="Comma 2 8 2" xfId="46"/>
    <cellStyle name="Comma 2 8 2 2" xfId="84"/>
    <cellStyle name="Comma 2 8 2 2 2" xfId="162"/>
    <cellStyle name="Comma 2 8 2 3" xfId="125"/>
    <cellStyle name="Comma 3" xfId="35"/>
    <cellStyle name="Comma 3 2" xfId="74"/>
    <cellStyle name="Comma 3 2 2" xfId="152"/>
    <cellStyle name="Comma 3 3" xfId="115"/>
    <cellStyle name="Comma 4" xfId="3"/>
    <cellStyle name="Comma 5" xfId="73"/>
    <cellStyle name="Comma 5 2" xfId="151"/>
    <cellStyle name="Comma 6" xfId="87"/>
    <cellStyle name="Comma 6 2" xfId="164"/>
    <cellStyle name="Comma 7" xfId="89"/>
    <cellStyle name="Comma 7 2" xfId="166"/>
    <cellStyle name="Comma 8" xfId="91"/>
    <cellStyle name="Comma 8 2" xfId="168"/>
    <cellStyle name="Comma 9" xfId="114"/>
    <cellStyle name="Hyperlink" xfId="34" builtinId="8"/>
    <cellStyle name="Normal" xfId="0" builtinId="0"/>
    <cellStyle name="Normal 10" xfId="47"/>
    <cellStyle name="Normal 10 2" xfId="85"/>
    <cellStyle name="Normal 11" xfId="88"/>
    <cellStyle name="Normal 11 2" xfId="165"/>
    <cellStyle name="Normal 12" xfId="90"/>
    <cellStyle name="Normal 12 2" xfId="167"/>
    <cellStyle name="Normal 13" xfId="169"/>
    <cellStyle name="Normal 2" xfId="4"/>
    <cellStyle name="Normal 2 2" xfId="20"/>
    <cellStyle name="Normal 2 2 2" xfId="62"/>
    <cellStyle name="Normal 2 2 2 2" xfId="140"/>
    <cellStyle name="Normal 2 2 3" xfId="103"/>
    <cellStyle name="Normal 2 3" xfId="8"/>
    <cellStyle name="Normal 2 3 2" xfId="23"/>
    <cellStyle name="Normal 2 3 2 2" xfId="44"/>
    <cellStyle name="Normal 2 3 2 2 2" xfId="83"/>
    <cellStyle name="Normal 2 3 2 2 2 2" xfId="161"/>
    <cellStyle name="Normal 2 3 2 2 3" xfId="124"/>
    <cellStyle name="Normal 2 3 2 3" xfId="65"/>
    <cellStyle name="Normal 2 3 2 3 2" xfId="143"/>
    <cellStyle name="Normal 2 3 2 4" xfId="106"/>
    <cellStyle name="Normal 2 3 3" xfId="39"/>
    <cellStyle name="Normal 2 3 3 2" xfId="78"/>
    <cellStyle name="Normal 2 3 3 2 2" xfId="156"/>
    <cellStyle name="Normal 2 3 3 3" xfId="119"/>
    <cellStyle name="Normal 2 3 4" xfId="54"/>
    <cellStyle name="Normal 2 3 4 2" xfId="132"/>
    <cellStyle name="Normal 2 3 5" xfId="95"/>
    <cellStyle name="Normal 2 4" xfId="36"/>
    <cellStyle name="Normal 2 4 2" xfId="75"/>
    <cellStyle name="Normal 2 4 2 2" xfId="153"/>
    <cellStyle name="Normal 2 4 3" xfId="116"/>
    <cellStyle name="Normal 2 5" xfId="51"/>
    <cellStyle name="Normal 2 5 2" xfId="129"/>
    <cellStyle name="Normal 2 6" xfId="92"/>
    <cellStyle name="Normal 3" xfId="5"/>
    <cellStyle name="Normal 3 10 2" xfId="10"/>
    <cellStyle name="Normal 3 10 2 2" xfId="18"/>
    <cellStyle name="Normal 3 10 2 2 2" xfId="19"/>
    <cellStyle name="Normal 3 10 2 2 2 2" xfId="31"/>
    <cellStyle name="Normal 3 10 2 2 2 2 2" xfId="72"/>
    <cellStyle name="Normal 3 10 2 2 2 2 2 2" xfId="150"/>
    <cellStyle name="Normal 3 10 2 2 2 2 3" xfId="113"/>
    <cellStyle name="Normal 3 10 2 2 2 3" xfId="61"/>
    <cellStyle name="Normal 3 10 2 2 2 3 2" xfId="139"/>
    <cellStyle name="Normal 3 10 2 2 2 4" xfId="102"/>
    <cellStyle name="Normal 3 10 2 2 3" xfId="30"/>
    <cellStyle name="Normal 3 10 2 2 3 2" xfId="71"/>
    <cellStyle name="Normal 3 10 2 2 3 2 2" xfId="149"/>
    <cellStyle name="Normal 3 10 2 2 3 3" xfId="112"/>
    <cellStyle name="Normal 3 10 2 2 4" xfId="48"/>
    <cellStyle name="Normal 3 10 2 2 4 2" xfId="49"/>
    <cellStyle name="Normal 3 10 2 2 4 2 2" xfId="50"/>
    <cellStyle name="Normal 3 10 2 2 4 2 2 2" xfId="128"/>
    <cellStyle name="Normal 3 10 2 2 4 2 3" xfId="127"/>
    <cellStyle name="Normal 3 10 2 2 4 3" xfId="86"/>
    <cellStyle name="Normal 3 10 2 2 4 3 2" xfId="163"/>
    <cellStyle name="Normal 3 10 2 2 4 4" xfId="126"/>
    <cellStyle name="Normal 3 10 2 2 5" xfId="60"/>
    <cellStyle name="Normal 3 10 2 2 5 2" xfId="138"/>
    <cellStyle name="Normal 3 10 2 2 6" xfId="101"/>
    <cellStyle name="Normal 3 10 2 3" xfId="24"/>
    <cellStyle name="Normal 3 10 2 3 2" xfId="66"/>
    <cellStyle name="Normal 3 10 2 3 2 2" xfId="144"/>
    <cellStyle name="Normal 3 10 2 3 3" xfId="107"/>
    <cellStyle name="Normal 3 10 2 4" xfId="40"/>
    <cellStyle name="Normal 3 10 2 4 2" xfId="79"/>
    <cellStyle name="Normal 3 10 2 4 2 2" xfId="157"/>
    <cellStyle name="Normal 3 10 2 4 3" xfId="120"/>
    <cellStyle name="Normal 3 10 2 5" xfId="55"/>
    <cellStyle name="Normal 3 10 2 5 2" xfId="133"/>
    <cellStyle name="Normal 3 10 2 6" xfId="96"/>
    <cellStyle name="Normal 3 2 5" xfId="11"/>
    <cellStyle name="Normal 4" xfId="2"/>
    <cellStyle name="Normal 5" xfId="6"/>
    <cellStyle name="Normal 5 2" xfId="21"/>
    <cellStyle name="Normal 5 2 2" xfId="63"/>
    <cellStyle name="Normal 5 2 2 2" xfId="141"/>
    <cellStyle name="Normal 5 2 3" xfId="104"/>
    <cellStyle name="Normal 5 3" xfId="37"/>
    <cellStyle name="Normal 5 3 2" xfId="76"/>
    <cellStyle name="Normal 5 3 2 2" xfId="154"/>
    <cellStyle name="Normal 5 3 3" xfId="117"/>
    <cellStyle name="Normal 5 4" xfId="52"/>
    <cellStyle name="Normal 5 4 2" xfId="130"/>
    <cellStyle name="Normal 5 5" xfId="93"/>
    <cellStyle name="Normal 6" xfId="7"/>
    <cellStyle name="Normal 6 2" xfId="22"/>
    <cellStyle name="Normal 6 2 2" xfId="64"/>
    <cellStyle name="Normal 6 2 2 2" xfId="142"/>
    <cellStyle name="Normal 6 2 3" xfId="105"/>
    <cellStyle name="Normal 6 3" xfId="38"/>
    <cellStyle name="Normal 6 3 2" xfId="77"/>
    <cellStyle name="Normal 6 3 2 2" xfId="155"/>
    <cellStyle name="Normal 6 3 3" xfId="118"/>
    <cellStyle name="Normal 6 4" xfId="53"/>
    <cellStyle name="Normal 6 4 2" xfId="131"/>
    <cellStyle name="Normal 6 5" xfId="94"/>
    <cellStyle name="Normal 7" xfId="14"/>
    <cellStyle name="Normal 7 2" xfId="27"/>
    <cellStyle name="Normal 7 2 2" xfId="69"/>
    <cellStyle name="Normal 7 2 2 2" xfId="147"/>
    <cellStyle name="Normal 7 2 3" xfId="110"/>
    <cellStyle name="Normal 7 3" xfId="58"/>
    <cellStyle name="Normal 7 3 2" xfId="136"/>
    <cellStyle name="Normal 7 4" xfId="99"/>
    <cellStyle name="Normal 8" xfId="12"/>
    <cellStyle name="Normal 8 2" xfId="13"/>
    <cellStyle name="Normal 8 2 2" xfId="26"/>
    <cellStyle name="Normal 8 2 2 2" xfId="43"/>
    <cellStyle name="Normal 8 2 2 2 2" xfId="82"/>
    <cellStyle name="Normal 8 2 2 2 2 2" xfId="160"/>
    <cellStyle name="Normal 8 2 2 2 3" xfId="123"/>
    <cellStyle name="Normal 8 2 2 3" xfId="68"/>
    <cellStyle name="Normal 8 2 2 3 2" xfId="146"/>
    <cellStyle name="Normal 8 2 2 4" xfId="109"/>
    <cellStyle name="Normal 8 2 3" xfId="42"/>
    <cellStyle name="Normal 8 2 3 2" xfId="81"/>
    <cellStyle name="Normal 8 2 3 2 2" xfId="159"/>
    <cellStyle name="Normal 8 2 3 3" xfId="122"/>
    <cellStyle name="Normal 8 2 4" xfId="57"/>
    <cellStyle name="Normal 8 2 4 2" xfId="135"/>
    <cellStyle name="Normal 8 2 5" xfId="98"/>
    <cellStyle name="Normal 8 3" xfId="25"/>
    <cellStyle name="Normal 8 3 2" xfId="67"/>
    <cellStyle name="Normal 8 3 2 2" xfId="145"/>
    <cellStyle name="Normal 8 3 3" xfId="108"/>
    <cellStyle name="Normal 8 4" xfId="41"/>
    <cellStyle name="Normal 8 4 2" xfId="80"/>
    <cellStyle name="Normal 8 4 2 2" xfId="158"/>
    <cellStyle name="Normal 8 4 3" xfId="121"/>
    <cellStyle name="Normal 8 5" xfId="56"/>
    <cellStyle name="Normal 8 5 2" xfId="134"/>
    <cellStyle name="Normal 8 6" xfId="97"/>
    <cellStyle name="Normal 9" xfId="16"/>
    <cellStyle name="Normal 9 2" xfId="29"/>
    <cellStyle name="Normal_2009-10 Trust template Month 2" xfId="45"/>
    <cellStyle name="Percent" xfId="33" builtinId="5"/>
    <cellStyle name="Percent 2" xfId="9"/>
  </cellStyles>
  <dxfs count="7">
    <dxf>
      <font>
        <color theme="0"/>
      </font>
    </dxf>
    <dxf>
      <fill>
        <patternFill>
          <bgColor theme="0"/>
        </patternFill>
      </fill>
    </dxf>
    <dxf>
      <font>
        <color theme="0"/>
      </font>
      <fill>
        <patternFill>
          <bgColor theme="9"/>
        </patternFill>
      </fill>
    </dxf>
    <dxf>
      <font>
        <color theme="0"/>
      </font>
      <fill>
        <patternFill>
          <bgColor theme="5"/>
        </patternFill>
      </fill>
    </dxf>
    <dxf>
      <font>
        <color theme="0"/>
      </font>
      <fill>
        <patternFill>
          <bgColor theme="9"/>
        </patternFill>
      </fill>
    </dxf>
    <dxf>
      <font>
        <color theme="0"/>
      </font>
      <fill>
        <patternFill>
          <bgColor theme="5"/>
        </patternFill>
      </fill>
    </dxf>
    <dxf>
      <fill>
        <patternFill>
          <bgColor theme="9" tint="0.59996337778862885"/>
        </patternFill>
      </fill>
    </dxf>
  </dxfs>
  <tableStyles count="0" defaultTableStyle="TableStyleMedium2" defaultPivotStyle="PivotStyleLight16"/>
  <colors>
    <mruColors>
      <color rgb="FFFF6969"/>
      <color rgb="FFCAAA7A"/>
      <color rgb="FF34465A"/>
      <color rgb="FF66FF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8"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084758\AppData\Local\Microsoft\Windows\Temporary%20Internet%20Files\Content.Outlook\CMY0ZTA3\AB%202019-20%20All%20Wales%20Savings%20Pla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abbstaffhub/sites/projects/Specialist%20Critical%20Care%20Centre/Shared%20Documents/Finance/Financial%20Estimate%20GUH%20%20%20%20%20v12.04%202019%20%20%20%20%20%20FBC%20%20%20%20%20%20%20%20%20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Finance\Finance_RGH\Financial%20Planning,%20Performance%20and%20Capital\Clinical%20Futures%202019-20\Transition%20to%20Transformation%2020-21\Transition%20to%20Transform%20summary%20tables%20-%20Aug%202019%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lan"/>
      <sheetName val="Sheet1"/>
      <sheetName val="STAs SQAs"/>
      <sheetName val="Returns"/>
      <sheetName val="Dropdowns"/>
      <sheetName val="Sourcing"/>
      <sheetName val="AB 2019-20 All Wales Savings Pl"/>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Management Summary"/>
      <sheetName val="Detail of HB Costs"/>
      <sheetName val="Variables"/>
      <sheetName val="Forecast Cost Summary"/>
      <sheetName val="P286 IT Implementation"/>
      <sheetName val="P287 Network &amp; WIFI"/>
      <sheetName val="P288 GUH Voice"/>
      <sheetName val="P289 IP TV "/>
      <sheetName val="P290 GUH Operational Equip"/>
      <sheetName val="Forecast spend"/>
      <sheetName val="Grange House"/>
      <sheetName val="Laundry"/>
      <sheetName val="Items excluded"/>
      <sheetName val="Staff Costs"/>
    </sheetNames>
    <sheetDataSet>
      <sheetData sheetId="0" refreshError="1"/>
      <sheetData sheetId="1" refreshError="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ition to Transform v1"/>
      <sheetName val="Transition to Transform v2"/>
      <sheetName val="Transition to Transform v3"/>
      <sheetName val="Transition to Transform v4"/>
      <sheetName val="Capital"/>
      <sheetName val="Profile v2"/>
      <sheetName val="Profile v1"/>
      <sheetName val="Sheet3"/>
      <sheetName val="Adjustments to paper"/>
      <sheetName val="Commissioning costs"/>
      <sheetName val="Double-running costs"/>
      <sheetName val="Transitional risks"/>
      <sheetName val="A - Excess Travel Costs"/>
      <sheetName val="Critical care PACU"/>
      <sheetName val="St.John's table"/>
      <sheetName val="Transport hub Costs"/>
      <sheetName val="ScheduledCare equip list v1"/>
      <sheetName val="Delivery board summary Aug19"/>
      <sheetName val="Summary - Aug"/>
      <sheetName val="Divisional split FBC"/>
      <sheetName val="Divisional split"/>
      <sheetName val="Divisional split2"/>
      <sheetName val="Divisional split3"/>
      <sheetName val="Divisional split3 (2)"/>
      <sheetName val="Savings"/>
      <sheetName val="delivery board summary may19"/>
      <sheetName val="Summary 1"/>
      <sheetName val="Scheduled Care"/>
      <sheetName val="Unscheduled Care"/>
      <sheetName val="Family &amp; Therapies"/>
      <sheetName val="Primary Care"/>
      <sheetName val="Estates &amp; Facilities"/>
      <sheetName val="Corporate &amp; others"/>
      <sheetName val="Summary Scheduled Care"/>
      <sheetName val="CF recurrent budget Aug19"/>
      <sheetName val="CF ALL ITEMS LIST - AUGUST"/>
      <sheetName val="Estates non-pay savings old"/>
      <sheetName val="CF ALL ITEMS LIST - JULY"/>
      <sheetName val="CF 2019-20 March Board Phase 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comments" Target="../comments1.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comments" Target="../comments4.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comments" Target="../comments5.xm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comments" Target="../comments6.xm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499984740745262"/>
  </sheetPr>
  <dimension ref="A1:C16"/>
  <sheetViews>
    <sheetView workbookViewId="0">
      <selection activeCell="F5" sqref="F5"/>
    </sheetView>
  </sheetViews>
  <sheetFormatPr defaultRowHeight="15"/>
  <cols>
    <col min="1" max="1" width="36.33203125" customWidth="1"/>
  </cols>
  <sheetData>
    <row r="1" spans="1:3" ht="15.75">
      <c r="A1" t="s">
        <v>0</v>
      </c>
      <c r="C1" s="741" t="s">
        <v>1</v>
      </c>
    </row>
    <row r="2" spans="1:3">
      <c r="A2" s="30" t="s">
        <v>2</v>
      </c>
    </row>
    <row r="3" spans="1:3">
      <c r="A3" s="30" t="s">
        <v>3</v>
      </c>
      <c r="C3" t="s">
        <v>4</v>
      </c>
    </row>
    <row r="4" spans="1:3">
      <c r="A4" s="30" t="s">
        <v>5</v>
      </c>
      <c r="C4" t="s">
        <v>6</v>
      </c>
    </row>
    <row r="5" spans="1:3">
      <c r="A5" s="30" t="s">
        <v>7</v>
      </c>
      <c r="C5" t="s">
        <v>8</v>
      </c>
    </row>
    <row r="6" spans="1:3">
      <c r="A6" s="30" t="s">
        <v>9</v>
      </c>
      <c r="C6" t="s">
        <v>10</v>
      </c>
    </row>
    <row r="7" spans="1:3">
      <c r="A7" s="30" t="s">
        <v>11</v>
      </c>
      <c r="C7" t="s">
        <v>12</v>
      </c>
    </row>
    <row r="8" spans="1:3">
      <c r="A8" s="30" t="s">
        <v>13</v>
      </c>
      <c r="C8" t="s">
        <v>14</v>
      </c>
    </row>
    <row r="9" spans="1:3">
      <c r="A9" s="30" t="s">
        <v>15</v>
      </c>
      <c r="C9" t="s">
        <v>16</v>
      </c>
    </row>
    <row r="10" spans="1:3">
      <c r="A10" s="30" t="s">
        <v>17</v>
      </c>
      <c r="C10" t="s">
        <v>18</v>
      </c>
    </row>
    <row r="11" spans="1:3">
      <c r="A11" s="30" t="s">
        <v>19</v>
      </c>
    </row>
    <row r="12" spans="1:3">
      <c r="A12" s="30" t="s">
        <v>20</v>
      </c>
    </row>
    <row r="13" spans="1:3">
      <c r="A13" s="30" t="s">
        <v>21</v>
      </c>
    </row>
    <row r="14" spans="1:3">
      <c r="A14" s="30" t="s">
        <v>22</v>
      </c>
    </row>
    <row r="15" spans="1:3">
      <c r="A15" s="30" t="s">
        <v>23</v>
      </c>
    </row>
    <row r="16" spans="1:3">
      <c r="A16" s="30" t="s">
        <v>24</v>
      </c>
    </row>
  </sheetData>
  <customSheetViews>
    <customSheetView guid="{95B84344-25FE-4A71-9083-825DAB5E8F01}" state="hidden">
      <selection activeCell="C9" sqref="C9"/>
      <pageMargins left="0" right="0" top="0" bottom="0" header="0" footer="0"/>
    </customSheetView>
  </customSheetViews>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6"/>
  <sheetViews>
    <sheetView workbookViewId="0">
      <selection activeCell="N9" sqref="K1:N1048576"/>
    </sheetView>
  </sheetViews>
  <sheetFormatPr defaultRowHeight="15"/>
  <sheetData>
    <row r="1" spans="1:15" s="88" customFormat="1" ht="57.75" customHeight="1">
      <c r="A1" s="87" t="s">
        <v>25</v>
      </c>
      <c r="B1" s="88" t="s">
        <v>26</v>
      </c>
      <c r="C1" s="88" t="s">
        <v>250</v>
      </c>
      <c r="D1" s="88" t="s">
        <v>251</v>
      </c>
      <c r="E1" s="88" t="s">
        <v>81</v>
      </c>
      <c r="F1" s="88" t="s">
        <v>82</v>
      </c>
      <c r="G1" s="88" t="s">
        <v>83</v>
      </c>
      <c r="H1" s="88" t="s">
        <v>84</v>
      </c>
      <c r="I1" s="88" t="s">
        <v>85</v>
      </c>
      <c r="J1" s="88" t="s">
        <v>86</v>
      </c>
      <c r="K1" s="21" t="s">
        <v>68</v>
      </c>
      <c r="L1" s="21" t="s">
        <v>70</v>
      </c>
      <c r="M1" s="21" t="s">
        <v>72</v>
      </c>
      <c r="N1" s="21" t="s">
        <v>74</v>
      </c>
      <c r="O1" s="88" t="s">
        <v>355</v>
      </c>
    </row>
    <row r="2" spans="1:15">
      <c r="A2" t="str">
        <f>'Service Change'!$B$2</f>
        <v>Swansea Bay UHB</v>
      </c>
      <c r="B2" t="s">
        <v>137</v>
      </c>
      <c r="C2" t="str">
        <f>IF('Service Change'!$B10=0,C1,'Service Change'!$B10)</f>
        <v>Cancer</v>
      </c>
      <c r="D2" t="str">
        <f>IF('Service Change'!C10=0,D1,'Service Change'!C10)</f>
        <v>Ministerial Priority</v>
      </c>
      <c r="E2" t="str">
        <f>IF('Service Change'!D10=0,E1,'Service Change'!D10)</f>
        <v>Redesign</v>
      </c>
      <c r="F2" t="str">
        <f>IF('Service Change'!E10=0,F1,'Service Change'!E10)</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2" t="str">
        <f>IF('Service Change'!F10=0,G1,'Service Change'!F10)</f>
        <v>Does this increase bed numbers?  - select Y/N</v>
      </c>
      <c r="H2" t="str">
        <f>IF('Service Change'!G10=0,H1,'Service Change'!G10)</f>
        <v>No. of Beds added/removed</v>
      </c>
      <c r="I2">
        <f>IF('Service Change'!H10=0,I1,'Service Change'!H10)</f>
        <v>45017</v>
      </c>
      <c r="J2" t="str">
        <f>'Service Change'!I10</f>
        <v xml:space="preserve">Administrative, Clerical &amp; Board Members </v>
      </c>
      <c r="K2" s="499">
        <f>'Service Change'!J10</f>
        <v>5</v>
      </c>
      <c r="L2" s="499">
        <f>'Service Change'!K10</f>
        <v>0</v>
      </c>
      <c r="M2" s="499">
        <f>'Service Change'!L10</f>
        <v>0</v>
      </c>
      <c r="N2" s="499">
        <f>'Service Change'!M10</f>
        <v>0</v>
      </c>
      <c r="O2" t="str">
        <f>IF('Service Change'!N10=0,O1,'Service Change'!N10)</f>
        <v>Internal</v>
      </c>
    </row>
    <row r="3" spans="1:15">
      <c r="A3" t="str">
        <f>'Service Change'!$B$2</f>
        <v>Swansea Bay UHB</v>
      </c>
      <c r="B3" t="s">
        <v>137</v>
      </c>
      <c r="C3" t="str">
        <f>IF('Service Change'!$B11=0,C2,'Service Change'!$B11)</f>
        <v>Cancer</v>
      </c>
      <c r="D3" t="str">
        <f>IF('Service Change'!C11=0,D2,'Service Change'!C11)</f>
        <v>Ministerial Priority</v>
      </c>
      <c r="E3" t="str">
        <f>IF('Service Change'!D11=0,E2,'Service Change'!D11)</f>
        <v>Redesign</v>
      </c>
      <c r="F3" t="str">
        <f>IF('Service Change'!E11=0,F2,'Service Change'!E11)</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3" t="str">
        <f>IF('Service Change'!F11=0,G2,'Service Change'!F11)</f>
        <v>Does this increase bed numbers?  - select Y/N</v>
      </c>
      <c r="H3" t="str">
        <f>IF('Service Change'!G11=0,H2,'Service Change'!G11)</f>
        <v>No. of Beds added/removed</v>
      </c>
      <c r="I3">
        <f>IF('Service Change'!H11=0,I2,'Service Change'!H11)</f>
        <v>45017</v>
      </c>
      <c r="J3" t="str">
        <f>'Service Change'!I11</f>
        <v xml:space="preserve">Medical &amp; Dental </v>
      </c>
      <c r="K3" s="499">
        <f>'Service Change'!J11</f>
        <v>4</v>
      </c>
      <c r="L3" s="499">
        <f>'Service Change'!K11</f>
        <v>0</v>
      </c>
      <c r="M3" s="499">
        <f>'Service Change'!L11</f>
        <v>0</v>
      </c>
      <c r="N3" s="499">
        <f>'Service Change'!M11</f>
        <v>0</v>
      </c>
      <c r="O3" t="str">
        <f>IF('Service Change'!N11=0,O2,'Service Change'!N11)</f>
        <v>Internal</v>
      </c>
    </row>
    <row r="4" spans="1:15">
      <c r="A4" t="str">
        <f>'Service Change'!$B$2</f>
        <v>Swansea Bay UHB</v>
      </c>
      <c r="B4" t="s">
        <v>137</v>
      </c>
      <c r="C4" t="str">
        <f>IF('Service Change'!$B12=0,C3,'Service Change'!$B12)</f>
        <v>Cancer</v>
      </c>
      <c r="D4" t="str">
        <f>IF('Service Change'!C12=0,D3,'Service Change'!C12)</f>
        <v>Ministerial Priority</v>
      </c>
      <c r="E4" t="str">
        <f>IF('Service Change'!D12=0,E3,'Service Change'!D12)</f>
        <v>Redesign</v>
      </c>
      <c r="F4" t="str">
        <f>IF('Service Change'!E12=0,F3,'Service Change'!E12)</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4" t="str">
        <f>IF('Service Change'!F12=0,G3,'Service Change'!F12)</f>
        <v>Does this increase bed numbers?  - select Y/N</v>
      </c>
      <c r="H4" t="str">
        <f>IF('Service Change'!G12=0,H3,'Service Change'!G12)</f>
        <v>No. of Beds added/removed</v>
      </c>
      <c r="I4">
        <f>IF('Service Change'!H12=0,I3,'Service Change'!H12)</f>
        <v>45017</v>
      </c>
      <c r="J4" t="str">
        <f>'Service Change'!I12</f>
        <v xml:space="preserve">Nursing &amp; Midwifery Registered </v>
      </c>
      <c r="K4" s="499">
        <f>'Service Change'!J12</f>
        <v>3</v>
      </c>
      <c r="L4" s="499">
        <f>'Service Change'!K12</f>
        <v>0</v>
      </c>
      <c r="M4" s="499">
        <f>'Service Change'!L12</f>
        <v>0</v>
      </c>
      <c r="N4" s="499">
        <f>'Service Change'!M12</f>
        <v>0</v>
      </c>
      <c r="O4" t="str">
        <f>IF('Service Change'!N12=0,O3,'Service Change'!N12)</f>
        <v>Internal</v>
      </c>
    </row>
    <row r="5" spans="1:15">
      <c r="A5" t="str">
        <f>'Service Change'!$B$2</f>
        <v>Swansea Bay UHB</v>
      </c>
      <c r="B5" t="s">
        <v>137</v>
      </c>
      <c r="C5" t="str">
        <f>IF('Service Change'!$B13=0,C4,'Service Change'!$B13)</f>
        <v>Cancer</v>
      </c>
      <c r="D5" t="str">
        <f>IF('Service Change'!C13=0,D4,'Service Change'!C13)</f>
        <v>Ministerial Priority</v>
      </c>
      <c r="E5" t="str">
        <f>IF('Service Change'!D13=0,E4,'Service Change'!D13)</f>
        <v>Redesign</v>
      </c>
      <c r="F5" t="str">
        <f>IF('Service Change'!E13=0,F4,'Service Change'!E13)</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5" t="str">
        <f>IF('Service Change'!F13=0,G4,'Service Change'!F13)</f>
        <v>Does this increase bed numbers?  - select Y/N</v>
      </c>
      <c r="H5" t="str">
        <f>IF('Service Change'!G13=0,H4,'Service Change'!G13)</f>
        <v>No. of Beds added/removed</v>
      </c>
      <c r="I5">
        <f>IF('Service Change'!H13=0,I4,'Service Change'!H13)</f>
        <v>45017</v>
      </c>
      <c r="J5" t="str">
        <f>'Service Change'!I13</f>
        <v>Prof Scientific &amp; Technical</v>
      </c>
      <c r="K5" s="499">
        <f>'Service Change'!J13</f>
        <v>0</v>
      </c>
      <c r="L5" s="499">
        <f>'Service Change'!K13</f>
        <v>0</v>
      </c>
      <c r="M5" s="499">
        <f>'Service Change'!L13</f>
        <v>0</v>
      </c>
      <c r="N5" s="499">
        <f>'Service Change'!M13</f>
        <v>0</v>
      </c>
      <c r="O5" t="str">
        <f>IF('Service Change'!N13=0,O4,'Service Change'!N13)</f>
        <v>Internal</v>
      </c>
    </row>
    <row r="6" spans="1:15">
      <c r="A6" t="str">
        <f>'Service Change'!$B$2</f>
        <v>Swansea Bay UHB</v>
      </c>
      <c r="B6" t="s">
        <v>137</v>
      </c>
      <c r="C6" t="str">
        <f>IF('Service Change'!$B14=0,C5,'Service Change'!$B14)</f>
        <v>Cancer</v>
      </c>
      <c r="D6" t="str">
        <f>IF('Service Change'!C14=0,D5,'Service Change'!C14)</f>
        <v>Ministerial Priority</v>
      </c>
      <c r="E6" t="str">
        <f>IF('Service Change'!D14=0,E5,'Service Change'!D14)</f>
        <v>Redesign</v>
      </c>
      <c r="F6" t="str">
        <f>IF('Service Change'!E14=0,F5,'Service Change'!E14)</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6" t="str">
        <f>IF('Service Change'!F14=0,G5,'Service Change'!F14)</f>
        <v>Does this increase bed numbers?  - select Y/N</v>
      </c>
      <c r="H6" t="str">
        <f>IF('Service Change'!G14=0,H5,'Service Change'!G14)</f>
        <v>No. of Beds added/removed</v>
      </c>
      <c r="I6">
        <f>IF('Service Change'!H14=0,I5,'Service Change'!H14)</f>
        <v>45017</v>
      </c>
      <c r="J6" t="str">
        <f>'Service Change'!I14</f>
        <v xml:space="preserve">Additional Clinical Services </v>
      </c>
      <c r="K6" s="499">
        <f>'Service Change'!J14</f>
        <v>4</v>
      </c>
      <c r="L6" s="499">
        <f>'Service Change'!K14</f>
        <v>0</v>
      </c>
      <c r="M6" s="499">
        <f>'Service Change'!L14</f>
        <v>0</v>
      </c>
      <c r="N6" s="499">
        <f>'Service Change'!M14</f>
        <v>0</v>
      </c>
      <c r="O6" t="str">
        <f>IF('Service Change'!N14=0,O5,'Service Change'!N14)</f>
        <v>Internal</v>
      </c>
    </row>
    <row r="7" spans="1:15">
      <c r="A7" t="str">
        <f>'Service Change'!$B$2</f>
        <v>Swansea Bay UHB</v>
      </c>
      <c r="B7" t="s">
        <v>137</v>
      </c>
      <c r="C7" t="str">
        <f>IF('Service Change'!$B15=0,C6,'Service Change'!$B15)</f>
        <v>Cancer</v>
      </c>
      <c r="D7" t="str">
        <f>IF('Service Change'!C15=0,D6,'Service Change'!C15)</f>
        <v>Ministerial Priority</v>
      </c>
      <c r="E7" t="str">
        <f>IF('Service Change'!D15=0,E6,'Service Change'!D15)</f>
        <v>Redesign</v>
      </c>
      <c r="F7" t="str">
        <f>IF('Service Change'!E15=0,F6,'Service Change'!E15)</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7" t="str">
        <f>IF('Service Change'!F15=0,G6,'Service Change'!F15)</f>
        <v>Does this increase bed numbers?  - select Y/N</v>
      </c>
      <c r="H7" t="str">
        <f>IF('Service Change'!G15=0,H6,'Service Change'!G15)</f>
        <v>No. of Beds added/removed</v>
      </c>
      <c r="I7">
        <f>IF('Service Change'!H15=0,I6,'Service Change'!H15)</f>
        <v>45017</v>
      </c>
      <c r="J7" t="str">
        <f>'Service Change'!I15</f>
        <v>Allied Health Professionals</v>
      </c>
      <c r="K7" s="499">
        <f>'Service Change'!J15</f>
        <v>7</v>
      </c>
      <c r="L7" s="499">
        <f>'Service Change'!K15</f>
        <v>0</v>
      </c>
      <c r="M7" s="499">
        <f>'Service Change'!L15</f>
        <v>0</v>
      </c>
      <c r="N7" s="499">
        <f>'Service Change'!M15</f>
        <v>0</v>
      </c>
      <c r="O7" t="str">
        <f>IF('Service Change'!N15=0,O6,'Service Change'!N15)</f>
        <v>Internal</v>
      </c>
    </row>
    <row r="8" spans="1:15">
      <c r="A8" t="str">
        <f>'Service Change'!$B$2</f>
        <v>Swansea Bay UHB</v>
      </c>
      <c r="B8" t="s">
        <v>137</v>
      </c>
      <c r="C8" t="str">
        <f>IF('Service Change'!$B16=0,C7,'Service Change'!$B16)</f>
        <v>Cancer</v>
      </c>
      <c r="D8" t="str">
        <f>IF('Service Change'!C16=0,D7,'Service Change'!C16)</f>
        <v>Ministerial Priority</v>
      </c>
      <c r="E8" t="str">
        <f>IF('Service Change'!D16=0,E7,'Service Change'!D16)</f>
        <v>Redesign</v>
      </c>
      <c r="F8" t="str">
        <f>IF('Service Change'!E16=0,F7,'Service Change'!E16)</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8" t="str">
        <f>IF('Service Change'!F16=0,G7,'Service Change'!F16)</f>
        <v>Does this increase bed numbers?  - select Y/N</v>
      </c>
      <c r="H8" t="str">
        <f>IF('Service Change'!G16=0,H7,'Service Change'!G16)</f>
        <v>No. of Beds added/removed</v>
      </c>
      <c r="I8">
        <f>IF('Service Change'!H16=0,I7,'Service Change'!H16)</f>
        <v>45017</v>
      </c>
      <c r="J8" t="str">
        <f>'Service Change'!I16</f>
        <v xml:space="preserve">Healthcare Scientists </v>
      </c>
      <c r="K8" s="499">
        <f>'Service Change'!J16</f>
        <v>0</v>
      </c>
      <c r="L8" s="499">
        <f>'Service Change'!K16</f>
        <v>0</v>
      </c>
      <c r="M8" s="499">
        <f>'Service Change'!L16</f>
        <v>0</v>
      </c>
      <c r="N8" s="499">
        <f>'Service Change'!M16</f>
        <v>0</v>
      </c>
      <c r="O8" t="str">
        <f>IF('Service Change'!N16=0,O7,'Service Change'!N16)</f>
        <v>Internal</v>
      </c>
    </row>
    <row r="9" spans="1:15">
      <c r="A9" t="str">
        <f>'Service Change'!$B$2</f>
        <v>Swansea Bay UHB</v>
      </c>
      <c r="B9" t="s">
        <v>137</v>
      </c>
      <c r="C9" t="str">
        <f>IF('Service Change'!$B17=0,C8,'Service Change'!$B17)</f>
        <v>Cancer</v>
      </c>
      <c r="D9" t="str">
        <f>IF('Service Change'!C17=0,D8,'Service Change'!C17)</f>
        <v>Ministerial Priority</v>
      </c>
      <c r="E9" t="str">
        <f>IF('Service Change'!D17=0,E8,'Service Change'!D17)</f>
        <v>Redesign</v>
      </c>
      <c r="F9" t="str">
        <f>IF('Service Change'!E17=0,F8,'Service Change'!E17)</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9" t="str">
        <f>IF('Service Change'!F17=0,G8,'Service Change'!F17)</f>
        <v>Does this increase bed numbers?  - select Y/N</v>
      </c>
      <c r="H9" t="str">
        <f>IF('Service Change'!G17=0,H8,'Service Change'!G17)</f>
        <v>No. of Beds added/removed</v>
      </c>
      <c r="I9">
        <f>IF('Service Change'!H17=0,I8,'Service Change'!H17)</f>
        <v>45017</v>
      </c>
      <c r="J9" t="str">
        <f>'Service Change'!I17</f>
        <v xml:space="preserve">Estates &amp; Ancillary </v>
      </c>
      <c r="K9" s="499">
        <f>'Service Change'!J17</f>
        <v>0</v>
      </c>
      <c r="L9" s="499">
        <f>'Service Change'!K17</f>
        <v>0</v>
      </c>
      <c r="M9" s="499">
        <f>'Service Change'!L17</f>
        <v>0</v>
      </c>
      <c r="N9" s="499">
        <f>'Service Change'!M17</f>
        <v>0</v>
      </c>
      <c r="O9" t="str">
        <f>IF('Service Change'!N17=0,O8,'Service Change'!N17)</f>
        <v>Internal</v>
      </c>
    </row>
    <row r="10" spans="1:15">
      <c r="A10" t="str">
        <f>'Service Change'!$B$2</f>
        <v>Swansea Bay UHB</v>
      </c>
      <c r="B10" t="s">
        <v>137</v>
      </c>
      <c r="C10" t="str">
        <f>IF('Service Change'!$B18=0,C9,'Service Change'!$B18)</f>
        <v>Cancer</v>
      </c>
      <c r="D10" t="str">
        <f>IF('Service Change'!C18=0,D9,'Service Change'!C18)</f>
        <v>Ministerial Priority</v>
      </c>
      <c r="E10" t="str">
        <f>IF('Service Change'!D18=0,E9,'Service Change'!D18)</f>
        <v>Redesign</v>
      </c>
      <c r="F10" t="str">
        <f>IF('Service Change'!E18=0,F9,'Service Change'!E18)</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G10" t="str">
        <f>IF('Service Change'!F18=0,G9,'Service Change'!F18)</f>
        <v>Does this increase bed numbers?  - select Y/N</v>
      </c>
      <c r="H10" t="str">
        <f>IF('Service Change'!G18=0,H9,'Service Change'!G18)</f>
        <v>No. of Beds added/removed</v>
      </c>
      <c r="I10">
        <f>IF('Service Change'!H18=0,I9,'Service Change'!H18)</f>
        <v>45017</v>
      </c>
      <c r="J10">
        <f>'Service Change'!I18</f>
        <v>0</v>
      </c>
      <c r="K10" s="499">
        <f>'Service Change'!J18</f>
        <v>0</v>
      </c>
      <c r="L10" s="499">
        <f>'Service Change'!K18</f>
        <v>0</v>
      </c>
      <c r="M10" s="499">
        <f>'Service Change'!L18</f>
        <v>0</v>
      </c>
      <c r="N10" s="499">
        <f>'Service Change'!M18</f>
        <v>0</v>
      </c>
      <c r="O10" t="str">
        <f>IF('Service Change'!N18=0,O9,'Service Change'!N18)</f>
        <v>Internal</v>
      </c>
    </row>
    <row r="11" spans="1:15">
      <c r="A11" t="str">
        <f>'Service Change'!$B$2</f>
        <v>Swansea Bay UHB</v>
      </c>
      <c r="B11" t="s">
        <v>137</v>
      </c>
      <c r="C11" t="str">
        <f>IF('Service Change'!$B19=0,C10,'Service Change'!$B19)</f>
        <v>Primary &amp; Community Care</v>
      </c>
      <c r="D11" t="str">
        <f>IF('Service Change'!C19=0,D10,'Service Change'!C19)</f>
        <v>Ministerial Priority</v>
      </c>
      <c r="E11" t="str">
        <f>IF('Service Change'!D19=0,E10,'Service Change'!D19)</f>
        <v>Additional Investment</v>
      </c>
      <c r="F11" t="str">
        <f>IF('Service Change'!E19=0,F10,'Service Change'!E19)</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1" t="str">
        <f>IF('Service Change'!F19=0,G10,'Service Change'!F19)</f>
        <v>Does this increase bed numbers?  - select Y/N</v>
      </c>
      <c r="H11" t="str">
        <f>IF('Service Change'!G19=0,H10,'Service Change'!G19)</f>
        <v>No. of Beds added/removed</v>
      </c>
      <c r="I11">
        <f>IF('Service Change'!H19=0,I10,'Service Change'!H19)</f>
        <v>45017</v>
      </c>
      <c r="J11" t="str">
        <f>'Service Change'!I19</f>
        <v xml:space="preserve">Administrative, Clerical &amp; Board Members </v>
      </c>
      <c r="K11" s="499">
        <f>'Service Change'!J19</f>
        <v>0</v>
      </c>
      <c r="L11" s="499">
        <f>'Service Change'!K19</f>
        <v>0</v>
      </c>
      <c r="M11" s="499">
        <f>'Service Change'!L19</f>
        <v>0</v>
      </c>
      <c r="N11" s="499">
        <f>'Service Change'!M19</f>
        <v>0</v>
      </c>
      <c r="O11" t="str">
        <f>IF('Service Change'!N19=0,O10,'Service Change'!N19)</f>
        <v>Internal</v>
      </c>
    </row>
    <row r="12" spans="1:15">
      <c r="A12" t="str">
        <f>'Service Change'!$B$2</f>
        <v>Swansea Bay UHB</v>
      </c>
      <c r="B12" t="s">
        <v>137</v>
      </c>
      <c r="C12" t="str">
        <f>IF('Service Change'!$B20=0,C11,'Service Change'!$B20)</f>
        <v>Primary &amp; Community Care</v>
      </c>
      <c r="D12" t="str">
        <f>IF('Service Change'!C20=0,D11,'Service Change'!C20)</f>
        <v>Ministerial Priority</v>
      </c>
      <c r="E12" t="str">
        <f>IF('Service Change'!D20=0,E11,'Service Change'!D20)</f>
        <v>Additional Investment</v>
      </c>
      <c r="F12" t="str">
        <f>IF('Service Change'!E20=0,F11,'Service Change'!E20)</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2" t="str">
        <f>IF('Service Change'!F20=0,G11,'Service Change'!F20)</f>
        <v>Does this increase bed numbers?  - select Y/N</v>
      </c>
      <c r="H12" t="str">
        <f>IF('Service Change'!G20=0,H11,'Service Change'!G20)</f>
        <v>No. of Beds added/removed</v>
      </c>
      <c r="I12">
        <f>IF('Service Change'!H20=0,I11,'Service Change'!H20)</f>
        <v>45017</v>
      </c>
      <c r="J12" t="str">
        <f>'Service Change'!I20</f>
        <v xml:space="preserve">Medical &amp; Dental </v>
      </c>
      <c r="K12" s="499">
        <f>'Service Change'!J20</f>
        <v>0</v>
      </c>
      <c r="L12" s="499">
        <f>'Service Change'!K20</f>
        <v>0</v>
      </c>
      <c r="M12" s="499">
        <f>'Service Change'!L20</f>
        <v>0</v>
      </c>
      <c r="N12" s="499">
        <f>'Service Change'!M20</f>
        <v>0</v>
      </c>
      <c r="O12" t="str">
        <f>IF('Service Change'!N20=0,O11,'Service Change'!N20)</f>
        <v>Internal</v>
      </c>
    </row>
    <row r="13" spans="1:15">
      <c r="A13" t="str">
        <f>'Service Change'!$B$2</f>
        <v>Swansea Bay UHB</v>
      </c>
      <c r="B13" t="s">
        <v>137</v>
      </c>
      <c r="C13" t="str">
        <f>IF('Service Change'!$B21=0,C12,'Service Change'!$B21)</f>
        <v>Primary &amp; Community Care</v>
      </c>
      <c r="D13" t="str">
        <f>IF('Service Change'!C21=0,D12,'Service Change'!C21)</f>
        <v>Ministerial Priority</v>
      </c>
      <c r="E13" t="str">
        <f>IF('Service Change'!D21=0,E12,'Service Change'!D21)</f>
        <v>Additional Investment</v>
      </c>
      <c r="F13" t="str">
        <f>IF('Service Change'!E21=0,F12,'Service Change'!E21)</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3" t="str">
        <f>IF('Service Change'!F21=0,G12,'Service Change'!F21)</f>
        <v>Does this increase bed numbers?  - select Y/N</v>
      </c>
      <c r="H13" t="str">
        <f>IF('Service Change'!G21=0,H12,'Service Change'!G21)</f>
        <v>No. of Beds added/removed</v>
      </c>
      <c r="I13">
        <f>IF('Service Change'!H21=0,I12,'Service Change'!H21)</f>
        <v>45017</v>
      </c>
      <c r="J13" t="str">
        <f>'Service Change'!I21</f>
        <v xml:space="preserve">Nursing &amp; Midwifery Registered </v>
      </c>
      <c r="K13" s="499">
        <f>'Service Change'!J21</f>
        <v>0</v>
      </c>
      <c r="L13" s="499">
        <f>'Service Change'!K21</f>
        <v>0</v>
      </c>
      <c r="M13" s="499">
        <f>'Service Change'!L21</f>
        <v>0</v>
      </c>
      <c r="N13" s="499">
        <f>'Service Change'!M21</f>
        <v>0</v>
      </c>
      <c r="O13" t="str">
        <f>IF('Service Change'!N21=0,O12,'Service Change'!N21)</f>
        <v>Internal</v>
      </c>
    </row>
    <row r="14" spans="1:15">
      <c r="A14" t="str">
        <f>'Service Change'!$B$2</f>
        <v>Swansea Bay UHB</v>
      </c>
      <c r="B14" t="s">
        <v>137</v>
      </c>
      <c r="C14" t="str">
        <f>IF('Service Change'!$B22=0,C13,'Service Change'!$B22)</f>
        <v>Primary &amp; Community Care</v>
      </c>
      <c r="D14" t="str">
        <f>IF('Service Change'!C22=0,D13,'Service Change'!C22)</f>
        <v>Ministerial Priority</v>
      </c>
      <c r="E14" t="str">
        <f>IF('Service Change'!D22=0,E13,'Service Change'!D22)</f>
        <v>Additional Investment</v>
      </c>
      <c r="F14" t="str">
        <f>IF('Service Change'!E22=0,F13,'Service Change'!E22)</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4" t="str">
        <f>IF('Service Change'!F22=0,G13,'Service Change'!F22)</f>
        <v>Does this increase bed numbers?  - select Y/N</v>
      </c>
      <c r="H14" t="str">
        <f>IF('Service Change'!G22=0,H13,'Service Change'!G22)</f>
        <v>No. of Beds added/removed</v>
      </c>
      <c r="I14">
        <f>IF('Service Change'!H22=0,I13,'Service Change'!H22)</f>
        <v>45017</v>
      </c>
      <c r="J14" t="str">
        <f>'Service Change'!I22</f>
        <v>Prof Scientific &amp; Technical</v>
      </c>
      <c r="K14" s="499">
        <f>'Service Change'!J22</f>
        <v>0</v>
      </c>
      <c r="L14" s="499">
        <f>'Service Change'!K22</f>
        <v>0</v>
      </c>
      <c r="M14" s="499">
        <f>'Service Change'!L22</f>
        <v>0</v>
      </c>
      <c r="N14" s="499">
        <f>'Service Change'!M22</f>
        <v>0</v>
      </c>
      <c r="O14" t="str">
        <f>IF('Service Change'!N22=0,O13,'Service Change'!N22)</f>
        <v>Internal</v>
      </c>
    </row>
    <row r="15" spans="1:15">
      <c r="A15" t="str">
        <f>'Service Change'!$B$2</f>
        <v>Swansea Bay UHB</v>
      </c>
      <c r="B15" t="s">
        <v>137</v>
      </c>
      <c r="C15" t="str">
        <f>IF('Service Change'!$B23=0,C14,'Service Change'!$B23)</f>
        <v>Primary &amp; Community Care</v>
      </c>
      <c r="D15" t="str">
        <f>IF('Service Change'!C23=0,D14,'Service Change'!C23)</f>
        <v>Ministerial Priority</v>
      </c>
      <c r="E15" t="str">
        <f>IF('Service Change'!D23=0,E14,'Service Change'!D23)</f>
        <v>Additional Investment</v>
      </c>
      <c r="F15" t="str">
        <f>IF('Service Change'!E23=0,F14,'Service Change'!E23)</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5" t="str">
        <f>IF('Service Change'!F23=0,G14,'Service Change'!F23)</f>
        <v>Does this increase bed numbers?  - select Y/N</v>
      </c>
      <c r="H15" t="str">
        <f>IF('Service Change'!G23=0,H14,'Service Change'!G23)</f>
        <v>No. of Beds added/removed</v>
      </c>
      <c r="I15">
        <f>IF('Service Change'!H23=0,I14,'Service Change'!H23)</f>
        <v>45017</v>
      </c>
      <c r="J15" t="str">
        <f>'Service Change'!I23</f>
        <v xml:space="preserve">Additional Clinical Services </v>
      </c>
      <c r="K15" s="499">
        <f>'Service Change'!J23</f>
        <v>0</v>
      </c>
      <c r="L15" s="499">
        <f>'Service Change'!K23</f>
        <v>0</v>
      </c>
      <c r="M15" s="499">
        <f>'Service Change'!L23</f>
        <v>0</v>
      </c>
      <c r="N15" s="499">
        <f>'Service Change'!M23</f>
        <v>0</v>
      </c>
      <c r="O15" t="str">
        <f>IF('Service Change'!N23=0,O14,'Service Change'!N23)</f>
        <v>Internal</v>
      </c>
    </row>
    <row r="16" spans="1:15">
      <c r="A16" t="str">
        <f>'Service Change'!$B$2</f>
        <v>Swansea Bay UHB</v>
      </c>
      <c r="B16" t="s">
        <v>137</v>
      </c>
      <c r="C16" t="str">
        <f>IF('Service Change'!$B24=0,C15,'Service Change'!$B24)</f>
        <v>Primary &amp; Community Care</v>
      </c>
      <c r="D16" t="str">
        <f>IF('Service Change'!C24=0,D15,'Service Change'!C24)</f>
        <v>Ministerial Priority</v>
      </c>
      <c r="E16" t="str">
        <f>IF('Service Change'!D24=0,E15,'Service Change'!D24)</f>
        <v>Additional Investment</v>
      </c>
      <c r="F16" t="str">
        <f>IF('Service Change'!E24=0,F15,'Service Change'!E24)</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6" t="str">
        <f>IF('Service Change'!F24=0,G15,'Service Change'!F24)</f>
        <v>Does this increase bed numbers?  - select Y/N</v>
      </c>
      <c r="H16" t="str">
        <f>IF('Service Change'!G24=0,H15,'Service Change'!G24)</f>
        <v>No. of Beds added/removed</v>
      </c>
      <c r="I16">
        <f>IF('Service Change'!H24=0,I15,'Service Change'!H24)</f>
        <v>45017</v>
      </c>
      <c r="J16" t="str">
        <f>'Service Change'!I24</f>
        <v>Allied Health Professionals</v>
      </c>
      <c r="K16" s="499">
        <f>'Service Change'!J24</f>
        <v>0</v>
      </c>
      <c r="L16" s="499">
        <f>'Service Change'!K24</f>
        <v>9.3000000000000007</v>
      </c>
      <c r="M16" s="499">
        <f>'Service Change'!L24</f>
        <v>0</v>
      </c>
      <c r="N16" s="499">
        <f>'Service Change'!M24</f>
        <v>0</v>
      </c>
      <c r="O16" t="str">
        <f>IF('Service Change'!N24=0,O15,'Service Change'!N24)</f>
        <v>Internal</v>
      </c>
    </row>
    <row r="17" spans="1:15">
      <c r="A17" t="str">
        <f>'Service Change'!$B$2</f>
        <v>Swansea Bay UHB</v>
      </c>
      <c r="B17" t="s">
        <v>137</v>
      </c>
      <c r="C17" t="str">
        <f>IF('Service Change'!$B25=0,C16,'Service Change'!$B25)</f>
        <v>Primary &amp; Community Care</v>
      </c>
      <c r="D17" t="str">
        <f>IF('Service Change'!C25=0,D16,'Service Change'!C25)</f>
        <v>Ministerial Priority</v>
      </c>
      <c r="E17" t="str">
        <f>IF('Service Change'!D25=0,E16,'Service Change'!D25)</f>
        <v>Additional Investment</v>
      </c>
      <c r="F17" t="str">
        <f>IF('Service Change'!E25=0,F16,'Service Change'!E25)</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7" t="str">
        <f>IF('Service Change'!F25=0,G16,'Service Change'!F25)</f>
        <v>Does this increase bed numbers?  - select Y/N</v>
      </c>
      <c r="H17" t="str">
        <f>IF('Service Change'!G25=0,H16,'Service Change'!G25)</f>
        <v>No. of Beds added/removed</v>
      </c>
      <c r="I17">
        <f>IF('Service Change'!H25=0,I16,'Service Change'!H25)</f>
        <v>45017</v>
      </c>
      <c r="J17" t="str">
        <f>'Service Change'!I25</f>
        <v xml:space="preserve">Healthcare Scientists </v>
      </c>
      <c r="K17" s="499">
        <f>'Service Change'!J25</f>
        <v>0</v>
      </c>
      <c r="L17" s="499">
        <f>'Service Change'!K25</f>
        <v>0</v>
      </c>
      <c r="M17" s="499">
        <f>'Service Change'!L25</f>
        <v>0</v>
      </c>
      <c r="N17" s="499">
        <f>'Service Change'!M25</f>
        <v>0</v>
      </c>
      <c r="O17" t="str">
        <f>IF('Service Change'!N25=0,O16,'Service Change'!N25)</f>
        <v>Internal</v>
      </c>
    </row>
    <row r="18" spans="1:15">
      <c r="A18" t="str">
        <f>'Service Change'!$B$2</f>
        <v>Swansea Bay UHB</v>
      </c>
      <c r="B18" t="s">
        <v>137</v>
      </c>
      <c r="C18" t="str">
        <f>IF('Service Change'!$B26=0,C17,'Service Change'!$B26)</f>
        <v>Primary &amp; Community Care</v>
      </c>
      <c r="D18" t="str">
        <f>IF('Service Change'!C26=0,D17,'Service Change'!C26)</f>
        <v>Ministerial Priority</v>
      </c>
      <c r="E18" t="str">
        <f>IF('Service Change'!D26=0,E17,'Service Change'!D26)</f>
        <v>Additional Investment</v>
      </c>
      <c r="F18" t="str">
        <f>IF('Service Change'!E26=0,F17,'Service Change'!E26)</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8" t="str">
        <f>IF('Service Change'!F26=0,G17,'Service Change'!F26)</f>
        <v>Does this increase bed numbers?  - select Y/N</v>
      </c>
      <c r="H18" t="str">
        <f>IF('Service Change'!G26=0,H17,'Service Change'!G26)</f>
        <v>No. of Beds added/removed</v>
      </c>
      <c r="I18">
        <f>IF('Service Change'!H26=0,I17,'Service Change'!H26)</f>
        <v>45017</v>
      </c>
      <c r="J18" t="str">
        <f>'Service Change'!I26</f>
        <v xml:space="preserve">Estates &amp; Ancillary </v>
      </c>
      <c r="K18" s="499">
        <f>'Service Change'!J26</f>
        <v>0</v>
      </c>
      <c r="L18" s="499">
        <f>'Service Change'!K26</f>
        <v>0</v>
      </c>
      <c r="M18" s="499">
        <f>'Service Change'!L26</f>
        <v>0</v>
      </c>
      <c r="N18" s="499">
        <f>'Service Change'!M26</f>
        <v>0</v>
      </c>
      <c r="O18" t="str">
        <f>IF('Service Change'!N26=0,O17,'Service Change'!N26)</f>
        <v>Internal</v>
      </c>
    </row>
    <row r="19" spans="1:15">
      <c r="A19" t="str">
        <f>'Service Change'!$B$2</f>
        <v>Swansea Bay UHB</v>
      </c>
      <c r="B19" t="s">
        <v>137</v>
      </c>
      <c r="C19" t="str">
        <f>IF('Service Change'!$B27=0,C18,'Service Change'!$B27)</f>
        <v>Primary &amp; Community Care</v>
      </c>
      <c r="D19" t="str">
        <f>IF('Service Change'!C27=0,D18,'Service Change'!C27)</f>
        <v>Ministerial Priority</v>
      </c>
      <c r="E19" t="str">
        <f>IF('Service Change'!D27=0,E18,'Service Change'!D27)</f>
        <v>Additional Investment</v>
      </c>
      <c r="F19" t="str">
        <f>IF('Service Change'!E27=0,F18,'Service Change'!E27)</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19" t="str">
        <f>IF('Service Change'!F27=0,G18,'Service Change'!F27)</f>
        <v>Does this increase bed numbers?  - select Y/N</v>
      </c>
      <c r="H19" t="str">
        <f>IF('Service Change'!G27=0,H18,'Service Change'!G27)</f>
        <v>No. of Beds added/removed</v>
      </c>
      <c r="I19">
        <f>IF('Service Change'!H27=0,I18,'Service Change'!H27)</f>
        <v>45017</v>
      </c>
      <c r="J19">
        <f>'Service Change'!I27</f>
        <v>0</v>
      </c>
      <c r="K19" s="499">
        <f>'Service Change'!J27</f>
        <v>0</v>
      </c>
      <c r="L19" s="499">
        <f>'Service Change'!K27</f>
        <v>0</v>
      </c>
      <c r="M19" s="499">
        <f>'Service Change'!L27</f>
        <v>0</v>
      </c>
      <c r="N19" s="499">
        <f>'Service Change'!M27</f>
        <v>0</v>
      </c>
      <c r="O19" t="str">
        <f>IF('Service Change'!N27=0,O18,'Service Change'!N27)</f>
        <v>Internal</v>
      </c>
    </row>
    <row r="20" spans="1:15">
      <c r="A20" t="str">
        <f>'Service Change'!$B$2</f>
        <v>Swansea Bay UHB</v>
      </c>
      <c r="B20" t="s">
        <v>137</v>
      </c>
      <c r="C20" t="str">
        <f>IF('Service Change'!$B28=0,C19,'Service Change'!$B28)</f>
        <v>Mental Health &amp; CAMHS</v>
      </c>
      <c r="D20" t="str">
        <f>IF('Service Change'!C28=0,D19,'Service Change'!C28)</f>
        <v>Ministerial Priority</v>
      </c>
      <c r="E20" t="str">
        <f>IF('Service Change'!D28=0,E19,'Service Change'!D28)</f>
        <v>Additional Investment</v>
      </c>
      <c r="F20" t="str">
        <f>IF('Service Change'!E28=0,F19,'Service Change'!E28)</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0" t="str">
        <f>IF('Service Change'!F28=0,G19,'Service Change'!F28)</f>
        <v>Does this increase bed numbers?  - select Y/N</v>
      </c>
      <c r="H20" t="str">
        <f>IF('Service Change'!G28=0,H19,'Service Change'!G28)</f>
        <v>No. of Beds added/removed</v>
      </c>
      <c r="I20">
        <f>IF('Service Change'!H28=0,I19,'Service Change'!H28)</f>
        <v>45017</v>
      </c>
      <c r="J20" t="str">
        <f>'Service Change'!I28</f>
        <v xml:space="preserve">Administrative, Clerical &amp; Board Members </v>
      </c>
      <c r="K20" s="499">
        <f>'Service Change'!J28</f>
        <v>0</v>
      </c>
      <c r="L20" s="499">
        <f>'Service Change'!K28</f>
        <v>0</v>
      </c>
      <c r="M20" s="499">
        <f>'Service Change'!L28</f>
        <v>0</v>
      </c>
      <c r="N20" s="499">
        <f>'Service Change'!M28</f>
        <v>0</v>
      </c>
      <c r="O20" t="str">
        <f>IF('Service Change'!N28=0,O19,'Service Change'!N28)</f>
        <v>Internal</v>
      </c>
    </row>
    <row r="21" spans="1:15">
      <c r="A21" t="str">
        <f>'Service Change'!$B$2</f>
        <v>Swansea Bay UHB</v>
      </c>
      <c r="B21" t="s">
        <v>137</v>
      </c>
      <c r="C21" t="str">
        <f>IF('Service Change'!$B29=0,C20,'Service Change'!$B29)</f>
        <v>Mental Health &amp; CAMHS</v>
      </c>
      <c r="D21" t="str">
        <f>IF('Service Change'!C29=0,D20,'Service Change'!C29)</f>
        <v>Ministerial Priority</v>
      </c>
      <c r="E21" t="str">
        <f>IF('Service Change'!D29=0,E20,'Service Change'!D29)</f>
        <v>Additional Investment</v>
      </c>
      <c r="F21" t="str">
        <f>IF('Service Change'!E29=0,F20,'Service Change'!E29)</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1" t="str">
        <f>IF('Service Change'!F29=0,G20,'Service Change'!F29)</f>
        <v>Does this increase bed numbers?  - select Y/N</v>
      </c>
      <c r="H21" t="str">
        <f>IF('Service Change'!G29=0,H20,'Service Change'!G29)</f>
        <v>No. of Beds added/removed</v>
      </c>
      <c r="I21">
        <f>IF('Service Change'!H29=0,I20,'Service Change'!H29)</f>
        <v>45017</v>
      </c>
      <c r="J21" t="str">
        <f>'Service Change'!I29</f>
        <v xml:space="preserve">Medical &amp; Dental </v>
      </c>
      <c r="K21" s="499">
        <f>'Service Change'!J29</f>
        <v>0</v>
      </c>
      <c r="L21" s="499">
        <f>'Service Change'!K29</f>
        <v>0</v>
      </c>
      <c r="M21" s="499">
        <f>'Service Change'!L29</f>
        <v>0</v>
      </c>
      <c r="N21" s="499">
        <f>'Service Change'!M29</f>
        <v>0</v>
      </c>
      <c r="O21" t="str">
        <f>IF('Service Change'!N29=0,O20,'Service Change'!N29)</f>
        <v>Internal</v>
      </c>
    </row>
    <row r="22" spans="1:15">
      <c r="A22" t="str">
        <f>'Service Change'!$B$2</f>
        <v>Swansea Bay UHB</v>
      </c>
      <c r="B22" t="s">
        <v>137</v>
      </c>
      <c r="C22" t="str">
        <f>IF('Service Change'!$B30=0,C21,'Service Change'!$B30)</f>
        <v>Mental Health &amp; CAMHS</v>
      </c>
      <c r="D22" t="str">
        <f>IF('Service Change'!C30=0,D21,'Service Change'!C30)</f>
        <v>Ministerial Priority</v>
      </c>
      <c r="E22" t="str">
        <f>IF('Service Change'!D30=0,E21,'Service Change'!D30)</f>
        <v>Additional Investment</v>
      </c>
      <c r="F22" t="str">
        <f>IF('Service Change'!E30=0,F21,'Service Change'!E30)</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2" t="str">
        <f>IF('Service Change'!F30=0,G21,'Service Change'!F30)</f>
        <v>Does this increase bed numbers?  - select Y/N</v>
      </c>
      <c r="H22" t="str">
        <f>IF('Service Change'!G30=0,H21,'Service Change'!G30)</f>
        <v>No. of Beds added/removed</v>
      </c>
      <c r="I22">
        <f>IF('Service Change'!H30=0,I21,'Service Change'!H30)</f>
        <v>45017</v>
      </c>
      <c r="J22" t="str">
        <f>'Service Change'!I30</f>
        <v xml:space="preserve">Nursing &amp; Midwifery Registered </v>
      </c>
      <c r="K22" s="499">
        <f>'Service Change'!J30</f>
        <v>0</v>
      </c>
      <c r="L22" s="499">
        <f>'Service Change'!K30</f>
        <v>0</v>
      </c>
      <c r="M22" s="499">
        <f>'Service Change'!L30</f>
        <v>0</v>
      </c>
      <c r="N22" s="499">
        <f>'Service Change'!M30</f>
        <v>0</v>
      </c>
      <c r="O22" t="str">
        <f>IF('Service Change'!N30=0,O21,'Service Change'!N30)</f>
        <v>Internal</v>
      </c>
    </row>
    <row r="23" spans="1:15">
      <c r="A23" t="str">
        <f>'Service Change'!$B$2</f>
        <v>Swansea Bay UHB</v>
      </c>
      <c r="B23" t="s">
        <v>137</v>
      </c>
      <c r="C23" t="str">
        <f>IF('Service Change'!$B31=0,C22,'Service Change'!$B31)</f>
        <v>Mental Health &amp; CAMHS</v>
      </c>
      <c r="D23" t="str">
        <f>IF('Service Change'!C31=0,D22,'Service Change'!C31)</f>
        <v>Ministerial Priority</v>
      </c>
      <c r="E23" t="str">
        <f>IF('Service Change'!D31=0,E22,'Service Change'!D31)</f>
        <v>Additional Investment</v>
      </c>
      <c r="F23" t="str">
        <f>IF('Service Change'!E31=0,F22,'Service Change'!E31)</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3" t="str">
        <f>IF('Service Change'!F31=0,G22,'Service Change'!F31)</f>
        <v>Does this increase bed numbers?  - select Y/N</v>
      </c>
      <c r="H23" t="str">
        <f>IF('Service Change'!G31=0,H22,'Service Change'!G31)</f>
        <v>No. of Beds added/removed</v>
      </c>
      <c r="I23">
        <f>IF('Service Change'!H31=0,I22,'Service Change'!H31)</f>
        <v>45017</v>
      </c>
      <c r="J23" t="str">
        <f>'Service Change'!I31</f>
        <v>Prof Scientific &amp; Technical</v>
      </c>
      <c r="K23" s="499">
        <f>'Service Change'!J31</f>
        <v>0</v>
      </c>
      <c r="L23" s="499">
        <f>'Service Change'!K31</f>
        <v>0</v>
      </c>
      <c r="M23" s="499">
        <f>'Service Change'!L31</f>
        <v>0</v>
      </c>
      <c r="N23" s="499">
        <f>'Service Change'!M31</f>
        <v>0</v>
      </c>
      <c r="O23" t="str">
        <f>IF('Service Change'!N31=0,O22,'Service Change'!N31)</f>
        <v>Internal</v>
      </c>
    </row>
    <row r="24" spans="1:15">
      <c r="A24" t="str">
        <f>'Service Change'!$B$2</f>
        <v>Swansea Bay UHB</v>
      </c>
      <c r="B24" t="s">
        <v>137</v>
      </c>
      <c r="C24" t="str">
        <f>IF('Service Change'!$B32=0,C23,'Service Change'!$B32)</f>
        <v>Mental Health &amp; CAMHS</v>
      </c>
      <c r="D24" t="str">
        <f>IF('Service Change'!C32=0,D23,'Service Change'!C32)</f>
        <v>Ministerial Priority</v>
      </c>
      <c r="E24" t="str">
        <f>IF('Service Change'!D32=0,E23,'Service Change'!D32)</f>
        <v>Additional Investment</v>
      </c>
      <c r="F24" t="str">
        <f>IF('Service Change'!E32=0,F23,'Service Change'!E32)</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4" t="str">
        <f>IF('Service Change'!F32=0,G23,'Service Change'!F32)</f>
        <v>Does this increase bed numbers?  - select Y/N</v>
      </c>
      <c r="H24" t="str">
        <f>IF('Service Change'!G32=0,H23,'Service Change'!G32)</f>
        <v>No. of Beds added/removed</v>
      </c>
      <c r="I24">
        <f>IF('Service Change'!H32=0,I23,'Service Change'!H32)</f>
        <v>45017</v>
      </c>
      <c r="J24" t="str">
        <f>'Service Change'!I32</f>
        <v xml:space="preserve">Additional Clinical Services </v>
      </c>
      <c r="K24" s="499">
        <f>'Service Change'!J32</f>
        <v>0</v>
      </c>
      <c r="L24" s="499">
        <f>'Service Change'!K32</f>
        <v>0</v>
      </c>
      <c r="M24" s="499">
        <f>'Service Change'!L32</f>
        <v>0</v>
      </c>
      <c r="N24" s="499">
        <f>'Service Change'!M32</f>
        <v>0</v>
      </c>
      <c r="O24" t="str">
        <f>IF('Service Change'!N32=0,O23,'Service Change'!N32)</f>
        <v>Internal</v>
      </c>
    </row>
    <row r="25" spans="1:15">
      <c r="A25" t="str">
        <f>'Service Change'!$B$2</f>
        <v>Swansea Bay UHB</v>
      </c>
      <c r="B25" t="s">
        <v>137</v>
      </c>
      <c r="C25" t="str">
        <f>IF('Service Change'!$B33=0,C24,'Service Change'!$B33)</f>
        <v>Mental Health &amp; CAMHS</v>
      </c>
      <c r="D25" t="str">
        <f>IF('Service Change'!C33=0,D24,'Service Change'!C33)</f>
        <v>Ministerial Priority</v>
      </c>
      <c r="E25" t="str">
        <f>IF('Service Change'!D33=0,E24,'Service Change'!D33)</f>
        <v>Additional Investment</v>
      </c>
      <c r="F25" t="str">
        <f>IF('Service Change'!E33=0,F24,'Service Change'!E33)</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5" t="str">
        <f>IF('Service Change'!F33=0,G24,'Service Change'!F33)</f>
        <v>Does this increase bed numbers?  - select Y/N</v>
      </c>
      <c r="H25" t="str">
        <f>IF('Service Change'!G33=0,H24,'Service Change'!G33)</f>
        <v>No. of Beds added/removed</v>
      </c>
      <c r="I25">
        <f>IF('Service Change'!H33=0,I24,'Service Change'!H33)</f>
        <v>45017</v>
      </c>
      <c r="J25" t="str">
        <f>'Service Change'!I33</f>
        <v>Allied Health Professionals</v>
      </c>
      <c r="K25" s="499">
        <f>'Service Change'!J33</f>
        <v>0</v>
      </c>
      <c r="L25" s="499">
        <f>'Service Change'!K33</f>
        <v>0</v>
      </c>
      <c r="M25" s="499">
        <f>'Service Change'!L33</f>
        <v>0</v>
      </c>
      <c r="N25" s="499">
        <f>'Service Change'!M33</f>
        <v>0</v>
      </c>
      <c r="O25" t="str">
        <f>IF('Service Change'!N33=0,O24,'Service Change'!N33)</f>
        <v>Internal</v>
      </c>
    </row>
    <row r="26" spans="1:15">
      <c r="A26" t="str">
        <f>'Service Change'!$B$2</f>
        <v>Swansea Bay UHB</v>
      </c>
      <c r="B26" t="s">
        <v>137</v>
      </c>
      <c r="C26" t="str">
        <f>IF('Service Change'!$B34=0,C25,'Service Change'!$B34)</f>
        <v>Mental Health &amp; CAMHS</v>
      </c>
      <c r="D26" t="str">
        <f>IF('Service Change'!C34=0,D25,'Service Change'!C34)</f>
        <v>Ministerial Priority</v>
      </c>
      <c r="E26" t="str">
        <f>IF('Service Change'!D34=0,E25,'Service Change'!D34)</f>
        <v>Additional Investment</v>
      </c>
      <c r="F26" t="str">
        <f>IF('Service Change'!E34=0,F25,'Service Change'!E34)</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6" t="str">
        <f>IF('Service Change'!F34=0,G25,'Service Change'!F34)</f>
        <v>Does this increase bed numbers?  - select Y/N</v>
      </c>
      <c r="H26" t="str">
        <f>IF('Service Change'!G34=0,H25,'Service Change'!G34)</f>
        <v>No. of Beds added/removed</v>
      </c>
      <c r="I26">
        <f>IF('Service Change'!H34=0,I25,'Service Change'!H34)</f>
        <v>45017</v>
      </c>
      <c r="J26" t="str">
        <f>'Service Change'!I34</f>
        <v xml:space="preserve">Healthcare Scientists </v>
      </c>
      <c r="K26" s="499">
        <f>'Service Change'!J34</f>
        <v>0</v>
      </c>
      <c r="L26" s="499">
        <f>'Service Change'!K34</f>
        <v>0</v>
      </c>
      <c r="M26" s="499">
        <f>'Service Change'!L34</f>
        <v>0</v>
      </c>
      <c r="N26" s="499">
        <f>'Service Change'!M34</f>
        <v>0</v>
      </c>
      <c r="O26" t="str">
        <f>IF('Service Change'!N34=0,O25,'Service Change'!N34)</f>
        <v>Internal</v>
      </c>
    </row>
    <row r="27" spans="1:15">
      <c r="A27" t="str">
        <f>'Service Change'!$B$2</f>
        <v>Swansea Bay UHB</v>
      </c>
      <c r="B27" t="s">
        <v>137</v>
      </c>
      <c r="C27" t="str">
        <f>IF('Service Change'!$B35=0,C26,'Service Change'!$B35)</f>
        <v>Mental Health &amp; CAMHS</v>
      </c>
      <c r="D27" t="str">
        <f>IF('Service Change'!C35=0,D26,'Service Change'!C35)</f>
        <v>Ministerial Priority</v>
      </c>
      <c r="E27" t="str">
        <f>IF('Service Change'!D35=0,E26,'Service Change'!D35)</f>
        <v>Additional Investment</v>
      </c>
      <c r="F27" t="str">
        <f>IF('Service Change'!E35=0,F26,'Service Change'!E35)</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7" t="str">
        <f>IF('Service Change'!F35=0,G26,'Service Change'!F35)</f>
        <v>Does this increase bed numbers?  - select Y/N</v>
      </c>
      <c r="H27" t="str">
        <f>IF('Service Change'!G35=0,H26,'Service Change'!G35)</f>
        <v>No. of Beds added/removed</v>
      </c>
      <c r="I27">
        <f>IF('Service Change'!H35=0,I26,'Service Change'!H35)</f>
        <v>45017</v>
      </c>
      <c r="J27" t="str">
        <f>'Service Change'!I35</f>
        <v xml:space="preserve">Estates &amp; Ancillary </v>
      </c>
      <c r="K27" s="499">
        <f>'Service Change'!J35</f>
        <v>0</v>
      </c>
      <c r="L27" s="499">
        <f>'Service Change'!K35</f>
        <v>0</v>
      </c>
      <c r="M27" s="499">
        <f>'Service Change'!L35</f>
        <v>0</v>
      </c>
      <c r="N27" s="499">
        <f>'Service Change'!M35</f>
        <v>0</v>
      </c>
      <c r="O27" t="str">
        <f>IF('Service Change'!N35=0,O26,'Service Change'!N35)</f>
        <v>Internal</v>
      </c>
    </row>
    <row r="28" spans="1:15">
      <c r="A28" t="str">
        <f>'Service Change'!$B$2</f>
        <v>Swansea Bay UHB</v>
      </c>
      <c r="B28" t="s">
        <v>137</v>
      </c>
      <c r="C28" t="str">
        <f>IF('Service Change'!$B36=0,C27,'Service Change'!$B36)</f>
        <v>Mental Health &amp; CAMHS</v>
      </c>
      <c r="D28" t="str">
        <f>IF('Service Change'!C36=0,D27,'Service Change'!C36)</f>
        <v>Ministerial Priority</v>
      </c>
      <c r="E28" t="str">
        <f>IF('Service Change'!D36=0,E27,'Service Change'!D36)</f>
        <v>Additional Investment</v>
      </c>
      <c r="F28" t="str">
        <f>IF('Service Change'!E36=0,F27,'Service Change'!E36)</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G28" t="str">
        <f>IF('Service Change'!F36=0,G27,'Service Change'!F36)</f>
        <v>Does this increase bed numbers?  - select Y/N</v>
      </c>
      <c r="H28" t="str">
        <f>IF('Service Change'!G36=0,H27,'Service Change'!G36)</f>
        <v>No. of Beds added/removed</v>
      </c>
      <c r="I28">
        <f>IF('Service Change'!H36=0,I27,'Service Change'!H36)</f>
        <v>45017</v>
      </c>
      <c r="J28">
        <f>'Service Change'!I36</f>
        <v>0</v>
      </c>
      <c r="K28" s="499">
        <f>'Service Change'!J36</f>
        <v>0</v>
      </c>
      <c r="L28" s="499">
        <f>'Service Change'!K36</f>
        <v>0</v>
      </c>
      <c r="M28" s="499">
        <f>'Service Change'!L36</f>
        <v>0</v>
      </c>
      <c r="N28" s="499">
        <f>'Service Change'!M36</f>
        <v>0</v>
      </c>
      <c r="O28" t="str">
        <f>IF('Service Change'!N36=0,O27,'Service Change'!N36)</f>
        <v>Internal</v>
      </c>
    </row>
    <row r="29" spans="1:15">
      <c r="A29" t="str">
        <f>'Service Change'!$B$2</f>
        <v>Swansea Bay UHB</v>
      </c>
      <c r="B29" t="s">
        <v>137</v>
      </c>
      <c r="C29" t="str">
        <f>IF('Service Change'!$B37=0,C28,'Service Change'!$B37)</f>
        <v>Planned Care</v>
      </c>
      <c r="D29" t="str">
        <f>IF('Service Change'!C37=0,D28,'Service Change'!C37)</f>
        <v>Ministerial Priority</v>
      </c>
      <c r="E29" t="str">
        <f>IF('Service Change'!D37=0,E28,'Service Change'!D37)</f>
        <v>Additional Investment</v>
      </c>
      <c r="F29" t="str">
        <f>IF('Service Change'!E37=0,F28,'Service Change'!E37)</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29" t="str">
        <f>IF('Service Change'!F37=0,G28,'Service Change'!F37)</f>
        <v>Does this increase bed numbers?  - select Y/N</v>
      </c>
      <c r="H29" t="str">
        <f>IF('Service Change'!G37=0,H28,'Service Change'!G37)</f>
        <v>No. of Beds added/removed</v>
      </c>
      <c r="I29">
        <f>IF('Service Change'!H37=0,I28,'Service Change'!H37)</f>
        <v>45017</v>
      </c>
      <c r="J29" t="str">
        <f>'Service Change'!I37</f>
        <v xml:space="preserve">Administrative, Clerical &amp; Board Members </v>
      </c>
      <c r="K29" s="499">
        <f>'Service Change'!J37</f>
        <v>0</v>
      </c>
      <c r="L29" s="499">
        <f>'Service Change'!K37</f>
        <v>0</v>
      </c>
      <c r="M29" s="499">
        <f>'Service Change'!L37</f>
        <v>0</v>
      </c>
      <c r="N29" s="499">
        <f>'Service Change'!M37</f>
        <v>0</v>
      </c>
      <c r="O29" t="str">
        <f>IF('Service Change'!N37=0,O28,'Service Change'!N37)</f>
        <v>Internal</v>
      </c>
    </row>
    <row r="30" spans="1:15">
      <c r="A30" t="str">
        <f>'Service Change'!$B$2</f>
        <v>Swansea Bay UHB</v>
      </c>
      <c r="B30" t="s">
        <v>137</v>
      </c>
      <c r="C30" t="str">
        <f>IF('Service Change'!$B38=0,C29,'Service Change'!$B38)</f>
        <v>Planned Care</v>
      </c>
      <c r="D30" t="str">
        <f>IF('Service Change'!C38=0,D29,'Service Change'!C38)</f>
        <v>Ministerial Priority</v>
      </c>
      <c r="E30" t="str">
        <f>IF('Service Change'!D38=0,E29,'Service Change'!D38)</f>
        <v>Additional Investment</v>
      </c>
      <c r="F30" t="str">
        <f>IF('Service Change'!E38=0,F29,'Service Change'!E38)</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0" t="str">
        <f>IF('Service Change'!F38=0,G29,'Service Change'!F38)</f>
        <v>Does this increase bed numbers?  - select Y/N</v>
      </c>
      <c r="H30" t="str">
        <f>IF('Service Change'!G38=0,H29,'Service Change'!G38)</f>
        <v>No. of Beds added/removed</v>
      </c>
      <c r="I30">
        <f>IF('Service Change'!H38=0,I29,'Service Change'!H38)</f>
        <v>45017</v>
      </c>
      <c r="J30" t="str">
        <f>'Service Change'!I38</f>
        <v xml:space="preserve">Medical &amp; Dental </v>
      </c>
      <c r="K30" s="499">
        <f>'Service Change'!J38</f>
        <v>0</v>
      </c>
      <c r="L30" s="499">
        <f>'Service Change'!K38</f>
        <v>0</v>
      </c>
      <c r="M30" s="499">
        <f>'Service Change'!L38</f>
        <v>0</v>
      </c>
      <c r="N30" s="499">
        <f>'Service Change'!M38</f>
        <v>0</v>
      </c>
      <c r="O30" t="str">
        <f>IF('Service Change'!N38=0,O29,'Service Change'!N38)</f>
        <v>Internal</v>
      </c>
    </row>
    <row r="31" spans="1:15">
      <c r="A31" t="str">
        <f>'Service Change'!$B$2</f>
        <v>Swansea Bay UHB</v>
      </c>
      <c r="B31" t="s">
        <v>137</v>
      </c>
      <c r="C31" t="str">
        <f>IF('Service Change'!$B39=0,C30,'Service Change'!$B39)</f>
        <v>Planned Care</v>
      </c>
      <c r="D31" t="str">
        <f>IF('Service Change'!C39=0,D30,'Service Change'!C39)</f>
        <v>Ministerial Priority</v>
      </c>
      <c r="E31" t="str">
        <f>IF('Service Change'!D39=0,E30,'Service Change'!D39)</f>
        <v>Additional Investment</v>
      </c>
      <c r="F31" t="str">
        <f>IF('Service Change'!E39=0,F30,'Service Change'!E39)</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1" t="str">
        <f>IF('Service Change'!F39=0,G30,'Service Change'!F39)</f>
        <v>Does this increase bed numbers?  - select Y/N</v>
      </c>
      <c r="H31" t="str">
        <f>IF('Service Change'!G39=0,H30,'Service Change'!G39)</f>
        <v>No. of Beds added/removed</v>
      </c>
      <c r="I31">
        <f>IF('Service Change'!H39=0,I30,'Service Change'!H39)</f>
        <v>45017</v>
      </c>
      <c r="J31" t="str">
        <f>'Service Change'!I39</f>
        <v xml:space="preserve">Nursing &amp; Midwifery Registered </v>
      </c>
      <c r="K31" s="499">
        <f>'Service Change'!J39</f>
        <v>0</v>
      </c>
      <c r="L31" s="499">
        <f>'Service Change'!K39</f>
        <v>0</v>
      </c>
      <c r="M31" s="499">
        <f>'Service Change'!L39</f>
        <v>0</v>
      </c>
      <c r="N31" s="499">
        <f>'Service Change'!M39</f>
        <v>0</v>
      </c>
      <c r="O31" t="str">
        <f>IF('Service Change'!N39=0,O30,'Service Change'!N39)</f>
        <v>Internal</v>
      </c>
    </row>
    <row r="32" spans="1:15">
      <c r="A32" t="str">
        <f>'Service Change'!$B$2</f>
        <v>Swansea Bay UHB</v>
      </c>
      <c r="B32" t="s">
        <v>137</v>
      </c>
      <c r="C32" t="str">
        <f>IF('Service Change'!$B40=0,C31,'Service Change'!$B40)</f>
        <v>Planned Care</v>
      </c>
      <c r="D32" t="str">
        <f>IF('Service Change'!C40=0,D31,'Service Change'!C40)</f>
        <v>Ministerial Priority</v>
      </c>
      <c r="E32" t="str">
        <f>IF('Service Change'!D40=0,E31,'Service Change'!D40)</f>
        <v>Additional Investment</v>
      </c>
      <c r="F32" t="str">
        <f>IF('Service Change'!E40=0,F31,'Service Change'!E40)</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2" t="str">
        <f>IF('Service Change'!F40=0,G31,'Service Change'!F40)</f>
        <v>Does this increase bed numbers?  - select Y/N</v>
      </c>
      <c r="H32" t="str">
        <f>IF('Service Change'!G40=0,H31,'Service Change'!G40)</f>
        <v>No. of Beds added/removed</v>
      </c>
      <c r="I32">
        <f>IF('Service Change'!H40=0,I31,'Service Change'!H40)</f>
        <v>45017</v>
      </c>
      <c r="J32" t="str">
        <f>'Service Change'!I40</f>
        <v>Prof Scientific &amp; Technical</v>
      </c>
      <c r="K32" s="499">
        <f>'Service Change'!J40</f>
        <v>0</v>
      </c>
      <c r="L32" s="499">
        <f>'Service Change'!K40</f>
        <v>0</v>
      </c>
      <c r="M32" s="499">
        <f>'Service Change'!L40</f>
        <v>0</v>
      </c>
      <c r="N32" s="499">
        <f>'Service Change'!M40</f>
        <v>0</v>
      </c>
      <c r="O32" t="str">
        <f>IF('Service Change'!N40=0,O31,'Service Change'!N40)</f>
        <v>Internal</v>
      </c>
    </row>
    <row r="33" spans="1:15">
      <c r="A33" t="str">
        <f>'Service Change'!$B$2</f>
        <v>Swansea Bay UHB</v>
      </c>
      <c r="B33" t="s">
        <v>137</v>
      </c>
      <c r="C33" t="str">
        <f>IF('Service Change'!$B41=0,C32,'Service Change'!$B41)</f>
        <v>Planned Care</v>
      </c>
      <c r="D33" t="str">
        <f>IF('Service Change'!C41=0,D32,'Service Change'!C41)</f>
        <v>Ministerial Priority</v>
      </c>
      <c r="E33" t="str">
        <f>IF('Service Change'!D41=0,E32,'Service Change'!D41)</f>
        <v>Additional Investment</v>
      </c>
      <c r="F33" t="str">
        <f>IF('Service Change'!E41=0,F32,'Service Change'!E41)</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3" t="str">
        <f>IF('Service Change'!F41=0,G32,'Service Change'!F41)</f>
        <v>Does this increase bed numbers?  - select Y/N</v>
      </c>
      <c r="H33" t="str">
        <f>IF('Service Change'!G41=0,H32,'Service Change'!G41)</f>
        <v>No. of Beds added/removed</v>
      </c>
      <c r="I33">
        <f>IF('Service Change'!H41=0,I32,'Service Change'!H41)</f>
        <v>45017</v>
      </c>
      <c r="J33" t="str">
        <f>'Service Change'!I41</f>
        <v xml:space="preserve">Additional Clinical Services </v>
      </c>
      <c r="K33" s="499">
        <f>'Service Change'!J41</f>
        <v>0</v>
      </c>
      <c r="L33" s="499">
        <f>'Service Change'!K41</f>
        <v>0</v>
      </c>
      <c r="M33" s="499">
        <f>'Service Change'!L41</f>
        <v>0</v>
      </c>
      <c r="N33" s="499">
        <f>'Service Change'!M41</f>
        <v>0</v>
      </c>
      <c r="O33" t="str">
        <f>IF('Service Change'!N41=0,O32,'Service Change'!N41)</f>
        <v>Internal</v>
      </c>
    </row>
    <row r="34" spans="1:15">
      <c r="A34" t="str">
        <f>'Service Change'!$B$2</f>
        <v>Swansea Bay UHB</v>
      </c>
      <c r="B34" t="s">
        <v>137</v>
      </c>
      <c r="C34" t="str">
        <f>IF('Service Change'!$B42=0,C33,'Service Change'!$B42)</f>
        <v>Planned Care</v>
      </c>
      <c r="D34" t="str">
        <f>IF('Service Change'!C42=0,D33,'Service Change'!C42)</f>
        <v>Ministerial Priority</v>
      </c>
      <c r="E34" t="str">
        <f>IF('Service Change'!D42=0,E33,'Service Change'!D42)</f>
        <v>Additional Investment</v>
      </c>
      <c r="F34" t="str">
        <f>IF('Service Change'!E42=0,F33,'Service Change'!E42)</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4" t="str">
        <f>IF('Service Change'!F42=0,G33,'Service Change'!F42)</f>
        <v>Does this increase bed numbers?  - select Y/N</v>
      </c>
      <c r="H34" t="str">
        <f>IF('Service Change'!G42=0,H33,'Service Change'!G42)</f>
        <v>No. of Beds added/removed</v>
      </c>
      <c r="I34">
        <f>IF('Service Change'!H42=0,I33,'Service Change'!H42)</f>
        <v>45017</v>
      </c>
      <c r="J34" t="str">
        <f>'Service Change'!I42</f>
        <v>Allied Health Professionals</v>
      </c>
      <c r="K34" s="499">
        <f>'Service Change'!J42</f>
        <v>0</v>
      </c>
      <c r="L34" s="499">
        <f>'Service Change'!K42</f>
        <v>0</v>
      </c>
      <c r="M34" s="499">
        <f>'Service Change'!L42</f>
        <v>0</v>
      </c>
      <c r="N34" s="499">
        <f>'Service Change'!M42</f>
        <v>0</v>
      </c>
      <c r="O34" t="str">
        <f>IF('Service Change'!N42=0,O33,'Service Change'!N42)</f>
        <v>Internal</v>
      </c>
    </row>
    <row r="35" spans="1:15">
      <c r="A35" t="str">
        <f>'Service Change'!$B$2</f>
        <v>Swansea Bay UHB</v>
      </c>
      <c r="B35" t="s">
        <v>137</v>
      </c>
      <c r="C35" t="str">
        <f>IF('Service Change'!$B43=0,C34,'Service Change'!$B43)</f>
        <v>Planned Care</v>
      </c>
      <c r="D35" t="str">
        <f>IF('Service Change'!C43=0,D34,'Service Change'!C43)</f>
        <v>Ministerial Priority</v>
      </c>
      <c r="E35" t="str">
        <f>IF('Service Change'!D43=0,E34,'Service Change'!D43)</f>
        <v>Additional Investment</v>
      </c>
      <c r="F35" t="str">
        <f>IF('Service Change'!E43=0,F34,'Service Change'!E43)</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5" t="str">
        <f>IF('Service Change'!F43=0,G34,'Service Change'!F43)</f>
        <v>Does this increase bed numbers?  - select Y/N</v>
      </c>
      <c r="H35" t="str">
        <f>IF('Service Change'!G43=0,H34,'Service Change'!G43)</f>
        <v>No. of Beds added/removed</v>
      </c>
      <c r="I35">
        <f>IF('Service Change'!H43=0,I34,'Service Change'!H43)</f>
        <v>45017</v>
      </c>
      <c r="J35" t="str">
        <f>'Service Change'!I43</f>
        <v xml:space="preserve">Healthcare Scientists </v>
      </c>
      <c r="K35" s="499">
        <f>'Service Change'!J43</f>
        <v>0</v>
      </c>
      <c r="L35" s="499">
        <f>'Service Change'!K43</f>
        <v>0</v>
      </c>
      <c r="M35" s="499">
        <f>'Service Change'!L43</f>
        <v>0</v>
      </c>
      <c r="N35" s="499">
        <f>'Service Change'!M43</f>
        <v>0</v>
      </c>
      <c r="O35" t="str">
        <f>IF('Service Change'!N43=0,O34,'Service Change'!N43)</f>
        <v>Internal</v>
      </c>
    </row>
    <row r="36" spans="1:15">
      <c r="A36" t="str">
        <f>'Service Change'!$B$2</f>
        <v>Swansea Bay UHB</v>
      </c>
      <c r="B36" t="s">
        <v>137</v>
      </c>
      <c r="C36" t="str">
        <f>IF('Service Change'!$B44=0,C35,'Service Change'!$B44)</f>
        <v>Planned Care</v>
      </c>
      <c r="D36" t="str">
        <f>IF('Service Change'!C44=0,D35,'Service Change'!C44)</f>
        <v>Ministerial Priority</v>
      </c>
      <c r="E36" t="str">
        <f>IF('Service Change'!D44=0,E35,'Service Change'!D44)</f>
        <v>Additional Investment</v>
      </c>
      <c r="F36" t="str">
        <f>IF('Service Change'!E44=0,F35,'Service Change'!E44)</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6" t="str">
        <f>IF('Service Change'!F44=0,G35,'Service Change'!F44)</f>
        <v>Does this increase bed numbers?  - select Y/N</v>
      </c>
      <c r="H36" t="str">
        <f>IF('Service Change'!G44=0,H35,'Service Change'!G44)</f>
        <v>No. of Beds added/removed</v>
      </c>
      <c r="I36">
        <f>IF('Service Change'!H44=0,I35,'Service Change'!H44)</f>
        <v>45017</v>
      </c>
      <c r="J36" t="str">
        <f>'Service Change'!I44</f>
        <v xml:space="preserve">Estates &amp; Ancillary </v>
      </c>
      <c r="K36" s="499">
        <f>'Service Change'!J44</f>
        <v>0</v>
      </c>
      <c r="L36" s="499">
        <f>'Service Change'!K44</f>
        <v>0</v>
      </c>
      <c r="M36" s="499">
        <f>'Service Change'!L44</f>
        <v>0</v>
      </c>
      <c r="N36" s="499">
        <f>'Service Change'!M44</f>
        <v>0</v>
      </c>
      <c r="O36" t="str">
        <f>IF('Service Change'!N44=0,O35,'Service Change'!N44)</f>
        <v>Internal</v>
      </c>
    </row>
    <row r="37" spans="1:15">
      <c r="A37" t="str">
        <f>'Service Change'!$B$2</f>
        <v>Swansea Bay UHB</v>
      </c>
      <c r="B37" t="s">
        <v>137</v>
      </c>
      <c r="C37" t="str">
        <f>IF('Service Change'!$B45=0,C36,'Service Change'!$B45)</f>
        <v>Planned Care</v>
      </c>
      <c r="D37" t="str">
        <f>IF('Service Change'!C45=0,D36,'Service Change'!C45)</f>
        <v>Ministerial Priority</v>
      </c>
      <c r="E37" t="str">
        <f>IF('Service Change'!D45=0,E36,'Service Change'!D45)</f>
        <v>Additional Investment</v>
      </c>
      <c r="F37" t="str">
        <f>IF('Service Change'!E45=0,F36,'Service Change'!E45)</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G37" t="str">
        <f>IF('Service Change'!F45=0,G36,'Service Change'!F45)</f>
        <v>Does this increase bed numbers?  - select Y/N</v>
      </c>
      <c r="H37" t="str">
        <f>IF('Service Change'!G45=0,H36,'Service Change'!G45)</f>
        <v>No. of Beds added/removed</v>
      </c>
      <c r="I37">
        <f>IF('Service Change'!H45=0,I36,'Service Change'!H45)</f>
        <v>45017</v>
      </c>
      <c r="J37">
        <f>'Service Change'!I45</f>
        <v>0</v>
      </c>
      <c r="K37" s="499">
        <f>'Service Change'!J45</f>
        <v>0</v>
      </c>
      <c r="L37" s="499">
        <f>'Service Change'!K45</f>
        <v>0</v>
      </c>
      <c r="M37" s="499">
        <f>'Service Change'!L45</f>
        <v>0</v>
      </c>
      <c r="N37" s="499">
        <f>'Service Change'!M45</f>
        <v>0</v>
      </c>
      <c r="O37" t="str">
        <f>IF('Service Change'!N45=0,O36,'Service Change'!N45)</f>
        <v>Internal</v>
      </c>
    </row>
    <row r="38" spans="1:15">
      <c r="A38" t="str">
        <f>'Service Change'!$B$2</f>
        <v>Swansea Bay UHB</v>
      </c>
      <c r="B38" t="s">
        <v>137</v>
      </c>
      <c r="C38" t="str">
        <f>IF('Service Change'!$B46=0,C37,'Service Change'!$B46)</f>
        <v>Urgent &amp; Emergency Care</v>
      </c>
      <c r="D38" t="str">
        <f>IF('Service Change'!C46=0,D37,'Service Change'!C46)</f>
        <v>Ministerial Priority</v>
      </c>
      <c r="E38" t="str">
        <f>IF('Service Change'!D46=0,E37,'Service Change'!D46)</f>
        <v>Additional Investment</v>
      </c>
      <c r="F38" t="str">
        <f>IF('Service Change'!E46=0,F37,'Service Change'!E46)</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38" t="str">
        <f>IF('Service Change'!F46=0,G37,'Service Change'!F46)</f>
        <v>Does this increase bed numbers?  - select Y/N</v>
      </c>
      <c r="H38" t="str">
        <f>IF('Service Change'!G46=0,H37,'Service Change'!G46)</f>
        <v>No. of Beds added/removed</v>
      </c>
      <c r="I38">
        <f>IF('Service Change'!H46=0,I37,'Service Change'!H46)</f>
        <v>45200</v>
      </c>
      <c r="J38" t="str">
        <f>'Service Change'!I46</f>
        <v xml:space="preserve">Administrative, Clerical &amp; Board Members </v>
      </c>
      <c r="K38" s="499">
        <f>'Service Change'!J46</f>
        <v>0</v>
      </c>
      <c r="L38" s="499">
        <f>'Service Change'!K46</f>
        <v>0</v>
      </c>
      <c r="M38" s="499">
        <f>'Service Change'!L46</f>
        <v>0</v>
      </c>
      <c r="N38" s="499">
        <f>'Service Change'!M46</f>
        <v>0</v>
      </c>
      <c r="O38" t="str">
        <f>IF('Service Change'!N46=0,O37,'Service Change'!N46)</f>
        <v>Internal</v>
      </c>
    </row>
    <row r="39" spans="1:15">
      <c r="A39" t="str">
        <f>'Service Change'!$B$2</f>
        <v>Swansea Bay UHB</v>
      </c>
      <c r="B39" t="s">
        <v>137</v>
      </c>
      <c r="C39" t="str">
        <f>IF('Service Change'!$B47=0,C38,'Service Change'!$B47)</f>
        <v>Urgent &amp; Emergency Care</v>
      </c>
      <c r="D39" t="str">
        <f>IF('Service Change'!C47=0,D38,'Service Change'!C47)</f>
        <v>Ministerial Priority</v>
      </c>
      <c r="E39" t="str">
        <f>IF('Service Change'!D47=0,E38,'Service Change'!D47)</f>
        <v>Additional Investment</v>
      </c>
      <c r="F39" t="str">
        <f>IF('Service Change'!E47=0,F38,'Service Change'!E47)</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39" t="str">
        <f>IF('Service Change'!F47=0,G38,'Service Change'!F47)</f>
        <v>Does this increase bed numbers?  - select Y/N</v>
      </c>
      <c r="H39" t="str">
        <f>IF('Service Change'!G47=0,H38,'Service Change'!G47)</f>
        <v>No. of Beds added/removed</v>
      </c>
      <c r="I39">
        <f>IF('Service Change'!H47=0,I38,'Service Change'!H47)</f>
        <v>45200</v>
      </c>
      <c r="J39" t="str">
        <f>'Service Change'!I47</f>
        <v xml:space="preserve">Medical &amp; Dental </v>
      </c>
      <c r="K39" s="499">
        <f>'Service Change'!J47</f>
        <v>0</v>
      </c>
      <c r="L39" s="499">
        <f>'Service Change'!K47</f>
        <v>0</v>
      </c>
      <c r="M39" s="499">
        <f>'Service Change'!L47</f>
        <v>0</v>
      </c>
      <c r="N39" s="499">
        <f>'Service Change'!M47</f>
        <v>0</v>
      </c>
      <c r="O39" t="str">
        <f>IF('Service Change'!N47=0,O38,'Service Change'!N47)</f>
        <v>Internal</v>
      </c>
    </row>
    <row r="40" spans="1:15">
      <c r="A40" t="str">
        <f>'Service Change'!$B$2</f>
        <v>Swansea Bay UHB</v>
      </c>
      <c r="B40" t="s">
        <v>137</v>
      </c>
      <c r="C40" t="str">
        <f>IF('Service Change'!$B48=0,C39,'Service Change'!$B48)</f>
        <v>Urgent &amp; Emergency Care</v>
      </c>
      <c r="D40" t="str">
        <f>IF('Service Change'!C48=0,D39,'Service Change'!C48)</f>
        <v>Ministerial Priority</v>
      </c>
      <c r="E40" t="str">
        <f>IF('Service Change'!D48=0,E39,'Service Change'!D48)</f>
        <v>Additional Investment</v>
      </c>
      <c r="F40" t="str">
        <f>IF('Service Change'!E48=0,F39,'Service Change'!E48)</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40" t="str">
        <f>IF('Service Change'!F48=0,G39,'Service Change'!F48)</f>
        <v>Does this increase bed numbers?  - select Y/N</v>
      </c>
      <c r="H40" t="str">
        <f>IF('Service Change'!G48=0,H39,'Service Change'!G48)</f>
        <v>No. of Beds added/removed</v>
      </c>
      <c r="I40">
        <f>IF('Service Change'!H48=0,I39,'Service Change'!H48)</f>
        <v>45200</v>
      </c>
      <c r="J40" t="str">
        <f>'Service Change'!I48</f>
        <v xml:space="preserve">Nursing &amp; Midwifery Registered </v>
      </c>
      <c r="K40" s="499">
        <f>'Service Change'!J48</f>
        <v>0</v>
      </c>
      <c r="L40" s="499">
        <f>'Service Change'!K48</f>
        <v>0</v>
      </c>
      <c r="M40" s="499">
        <f>'Service Change'!L48</f>
        <v>0</v>
      </c>
      <c r="N40" s="499">
        <f>'Service Change'!M48</f>
        <v>0</v>
      </c>
      <c r="O40" t="str">
        <f>IF('Service Change'!N48=0,O39,'Service Change'!N48)</f>
        <v>Internal</v>
      </c>
    </row>
    <row r="41" spans="1:15">
      <c r="A41" t="str">
        <f>'Service Change'!$B$2</f>
        <v>Swansea Bay UHB</v>
      </c>
      <c r="B41" t="s">
        <v>137</v>
      </c>
      <c r="C41" t="str">
        <f>IF('Service Change'!$B49=0,C40,'Service Change'!$B49)</f>
        <v>Urgent &amp; Emergency Care</v>
      </c>
      <c r="D41" t="str">
        <f>IF('Service Change'!C49=0,D40,'Service Change'!C49)</f>
        <v>Ministerial Priority</v>
      </c>
      <c r="E41" t="str">
        <f>IF('Service Change'!D49=0,E40,'Service Change'!D49)</f>
        <v>Additional Investment</v>
      </c>
      <c r="F41" t="str">
        <f>IF('Service Change'!E49=0,F40,'Service Change'!E49)</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41" t="str">
        <f>IF('Service Change'!F49=0,G40,'Service Change'!F49)</f>
        <v>Does this increase bed numbers?  - select Y/N</v>
      </c>
      <c r="H41" t="str">
        <f>IF('Service Change'!G49=0,H40,'Service Change'!G49)</f>
        <v>No. of Beds added/removed</v>
      </c>
      <c r="I41">
        <f>IF('Service Change'!H49=0,I40,'Service Change'!H49)</f>
        <v>45200</v>
      </c>
      <c r="J41" t="str">
        <f>'Service Change'!I49</f>
        <v>Prof Scientific &amp; Technical</v>
      </c>
      <c r="K41" s="499">
        <f>'Service Change'!J49</f>
        <v>0</v>
      </c>
      <c r="L41" s="499">
        <f>'Service Change'!K49</f>
        <v>0</v>
      </c>
      <c r="M41" s="499">
        <f>'Service Change'!L49</f>
        <v>0</v>
      </c>
      <c r="N41" s="499">
        <f>'Service Change'!M49</f>
        <v>0</v>
      </c>
      <c r="O41" t="str">
        <f>IF('Service Change'!N49=0,O40,'Service Change'!N49)</f>
        <v>Internal</v>
      </c>
    </row>
    <row r="42" spans="1:15">
      <c r="A42" t="str">
        <f>'Service Change'!$B$2</f>
        <v>Swansea Bay UHB</v>
      </c>
      <c r="B42" t="s">
        <v>137</v>
      </c>
      <c r="C42" t="str">
        <f>IF('Service Change'!$B50=0,C41,'Service Change'!$B50)</f>
        <v>Urgent &amp; Emergency Care</v>
      </c>
      <c r="D42" t="str">
        <f>IF('Service Change'!C50=0,D41,'Service Change'!C50)</f>
        <v>Ministerial Priority</v>
      </c>
      <c r="E42" t="str">
        <f>IF('Service Change'!D50=0,E41,'Service Change'!D50)</f>
        <v>Additional Investment</v>
      </c>
      <c r="F42" t="str">
        <f>IF('Service Change'!E50=0,F41,'Service Change'!E50)</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42" t="str">
        <f>IF('Service Change'!F50=0,G41,'Service Change'!F50)</f>
        <v>Does this increase bed numbers?  - select Y/N</v>
      </c>
      <c r="H42" t="str">
        <f>IF('Service Change'!G50=0,H41,'Service Change'!G50)</f>
        <v>No. of Beds added/removed</v>
      </c>
      <c r="I42">
        <f>IF('Service Change'!H50=0,I41,'Service Change'!H50)</f>
        <v>45200</v>
      </c>
      <c r="J42" t="str">
        <f>'Service Change'!I50</f>
        <v xml:space="preserve">Additional Clinical Services </v>
      </c>
      <c r="K42" s="499">
        <f>'Service Change'!J50</f>
        <v>0</v>
      </c>
      <c r="L42" s="499">
        <f>'Service Change'!K50</f>
        <v>0</v>
      </c>
      <c r="M42" s="499">
        <f>'Service Change'!L50</f>
        <v>0</v>
      </c>
      <c r="N42" s="499">
        <f>'Service Change'!M50</f>
        <v>0</v>
      </c>
      <c r="O42" t="str">
        <f>IF('Service Change'!N50=0,O41,'Service Change'!N50)</f>
        <v>Internal</v>
      </c>
    </row>
    <row r="43" spans="1:15">
      <c r="A43" t="str">
        <f>'Service Change'!$B$2</f>
        <v>Swansea Bay UHB</v>
      </c>
      <c r="B43" t="s">
        <v>137</v>
      </c>
      <c r="C43" t="str">
        <f>IF('Service Change'!$B51=0,C42,'Service Change'!$B51)</f>
        <v>Urgent &amp; Emergency Care</v>
      </c>
      <c r="D43" t="str">
        <f>IF('Service Change'!C51=0,D42,'Service Change'!C51)</f>
        <v>Ministerial Priority</v>
      </c>
      <c r="E43" t="str">
        <f>IF('Service Change'!D51=0,E42,'Service Change'!D51)</f>
        <v>Additional Investment</v>
      </c>
      <c r="F43" t="str">
        <f>IF('Service Change'!E51=0,F42,'Service Change'!E51)</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43" t="str">
        <f>IF('Service Change'!F51=0,G42,'Service Change'!F51)</f>
        <v>Does this increase bed numbers?  - select Y/N</v>
      </c>
      <c r="H43" t="str">
        <f>IF('Service Change'!G51=0,H42,'Service Change'!G51)</f>
        <v>No. of Beds added/removed</v>
      </c>
      <c r="I43">
        <f>IF('Service Change'!H51=0,I42,'Service Change'!H51)</f>
        <v>45200</v>
      </c>
      <c r="J43" t="str">
        <f>'Service Change'!I51</f>
        <v>Allied Health Professionals</v>
      </c>
      <c r="K43" s="499">
        <f>'Service Change'!J51</f>
        <v>0</v>
      </c>
      <c r="L43" s="499">
        <f>'Service Change'!K51</f>
        <v>0</v>
      </c>
      <c r="M43" s="499">
        <f>'Service Change'!L51</f>
        <v>0</v>
      </c>
      <c r="N43" s="499">
        <f>'Service Change'!M51</f>
        <v>0</v>
      </c>
      <c r="O43" t="str">
        <f>IF('Service Change'!N51=0,O42,'Service Change'!N51)</f>
        <v>Internal</v>
      </c>
    </row>
    <row r="44" spans="1:15">
      <c r="A44" t="str">
        <f>'Service Change'!$B$2</f>
        <v>Swansea Bay UHB</v>
      </c>
      <c r="B44" t="s">
        <v>137</v>
      </c>
      <c r="C44" t="str">
        <f>IF('Service Change'!$B52=0,C43,'Service Change'!$B52)</f>
        <v>Urgent &amp; Emergency Care</v>
      </c>
      <c r="D44" t="str">
        <f>IF('Service Change'!C52=0,D43,'Service Change'!C52)</f>
        <v>Ministerial Priority</v>
      </c>
      <c r="E44" t="str">
        <f>IF('Service Change'!D52=0,E43,'Service Change'!D52)</f>
        <v>Additional Investment</v>
      </c>
      <c r="F44" t="str">
        <f>IF('Service Change'!E52=0,F43,'Service Change'!E52)</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44" t="str">
        <f>IF('Service Change'!F52=0,G43,'Service Change'!F52)</f>
        <v>Does this increase bed numbers?  - select Y/N</v>
      </c>
      <c r="H44" t="str">
        <f>IF('Service Change'!G52=0,H43,'Service Change'!G52)</f>
        <v>No. of Beds added/removed</v>
      </c>
      <c r="I44">
        <f>IF('Service Change'!H52=0,I43,'Service Change'!H52)</f>
        <v>45200</v>
      </c>
      <c r="J44" t="str">
        <f>'Service Change'!I52</f>
        <v xml:space="preserve">Healthcare Scientists </v>
      </c>
      <c r="K44" s="499">
        <f>'Service Change'!J52</f>
        <v>0</v>
      </c>
      <c r="L44" s="499">
        <f>'Service Change'!K52</f>
        <v>0</v>
      </c>
      <c r="M44" s="499">
        <f>'Service Change'!L52</f>
        <v>0</v>
      </c>
      <c r="N44" s="499">
        <f>'Service Change'!M52</f>
        <v>0</v>
      </c>
      <c r="O44" t="str">
        <f>IF('Service Change'!N52=0,O43,'Service Change'!N52)</f>
        <v>Internal</v>
      </c>
    </row>
    <row r="45" spans="1:15">
      <c r="A45" t="str">
        <f>'Service Change'!$B$2</f>
        <v>Swansea Bay UHB</v>
      </c>
      <c r="B45" t="s">
        <v>137</v>
      </c>
      <c r="C45" t="str">
        <f>IF('Service Change'!$B53=0,C44,'Service Change'!$B53)</f>
        <v>Urgent &amp; Emergency Care</v>
      </c>
      <c r="D45" t="str">
        <f>IF('Service Change'!C53=0,D44,'Service Change'!C53)</f>
        <v>Ministerial Priority</v>
      </c>
      <c r="E45" t="str">
        <f>IF('Service Change'!D53=0,E44,'Service Change'!D53)</f>
        <v>Additional Investment</v>
      </c>
      <c r="F45" t="str">
        <f>IF('Service Change'!E53=0,F44,'Service Change'!E53)</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G45" t="str">
        <f>IF('Service Change'!F53=0,G44,'Service Change'!F53)</f>
        <v>Does this increase bed numbers?  - select Y/N</v>
      </c>
      <c r="H45" t="str">
        <f>IF('Service Change'!G53=0,H44,'Service Change'!G53)</f>
        <v>No. of Beds added/removed</v>
      </c>
      <c r="I45">
        <f>IF('Service Change'!H53=0,I44,'Service Change'!H53)</f>
        <v>45200</v>
      </c>
      <c r="J45" t="str">
        <f>'Service Change'!I53</f>
        <v xml:space="preserve">Estates &amp; Ancillary </v>
      </c>
      <c r="K45" s="499">
        <f>'Service Change'!J53</f>
        <v>0</v>
      </c>
      <c r="L45" s="499">
        <f>'Service Change'!K53</f>
        <v>0</v>
      </c>
      <c r="M45" s="499">
        <f>'Service Change'!L53</f>
        <v>0</v>
      </c>
      <c r="N45" s="499">
        <f>'Service Change'!M53</f>
        <v>0</v>
      </c>
      <c r="O45" t="str">
        <f>IF('Service Change'!N53=0,O44,'Service Change'!N53)</f>
        <v>Internal</v>
      </c>
    </row>
    <row r="46" spans="1:15">
      <c r="K46" s="499"/>
      <c r="L46" s="499"/>
      <c r="M46" s="499"/>
      <c r="N46" s="499"/>
    </row>
  </sheetData>
  <customSheetViews>
    <customSheetView guid="{95B84344-25FE-4A71-9083-825DAB5E8F01}" state="hidden">
      <selection activeCell="N9" sqref="K1:N1048576"/>
      <pageMargins left="0" right="0" top="0" bottom="0" header="0" footer="0"/>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I42"/>
  <sheetViews>
    <sheetView topLeftCell="A4" zoomScale="80" zoomScaleNormal="80" workbookViewId="0">
      <selection activeCell="J40" sqref="J40"/>
    </sheetView>
  </sheetViews>
  <sheetFormatPr defaultColWidth="8.88671875" defaultRowHeight="12.75"/>
  <cols>
    <col min="1" max="1" width="2.88671875" style="1" customWidth="1"/>
    <col min="2" max="2" width="35.77734375" style="1" customWidth="1"/>
    <col min="3" max="3" width="48.5546875" style="1" customWidth="1"/>
    <col min="4" max="5" width="11.77734375" style="1" customWidth="1"/>
    <col min="6" max="24" width="11.21875" style="1" customWidth="1"/>
    <col min="25" max="32" width="11.21875" style="132" customWidth="1"/>
    <col min="33" max="35" width="11.88671875" style="132" customWidth="1"/>
    <col min="36" max="16384" width="8.88671875" style="1"/>
  </cols>
  <sheetData>
    <row r="1" spans="1:35" s="3" customFormat="1" ht="20.100000000000001" customHeight="1">
      <c r="A1" s="1"/>
      <c r="B1" s="2"/>
      <c r="C1" s="2"/>
      <c r="D1" s="1"/>
      <c r="E1" s="1"/>
      <c r="F1" s="1"/>
      <c r="G1" s="1"/>
      <c r="H1" s="1"/>
      <c r="I1" s="1"/>
      <c r="J1" s="1"/>
      <c r="K1" s="1"/>
      <c r="Y1" s="129"/>
      <c r="Z1" s="129"/>
      <c r="AA1" s="129"/>
      <c r="AB1" s="129"/>
      <c r="AC1" s="129"/>
      <c r="AD1" s="129"/>
      <c r="AE1" s="129"/>
      <c r="AF1" s="129"/>
      <c r="AG1" s="129"/>
      <c r="AH1" s="129"/>
      <c r="AI1" s="129"/>
    </row>
    <row r="2" spans="1:35" s="3" customFormat="1" ht="21">
      <c r="A2" s="1"/>
      <c r="B2" s="203" t="str">
        <f>IF('Front Sheet and Checklist'!C5="(please select from drop down)","Please select organisation from front sheet",'Front Sheet and Checklist'!C5)</f>
        <v>Swansea Bay UHB</v>
      </c>
      <c r="C2" s="276"/>
      <c r="D2" s="130"/>
      <c r="E2" s="130"/>
      <c r="F2" s="130"/>
      <c r="G2" s="130"/>
      <c r="H2" s="130"/>
      <c r="I2" s="130"/>
      <c r="J2" s="130"/>
      <c r="K2" s="131"/>
      <c r="Y2" s="129"/>
      <c r="Z2" s="129"/>
      <c r="AA2" s="129"/>
      <c r="AB2" s="129"/>
      <c r="AC2" s="129"/>
      <c r="AD2" s="129"/>
      <c r="AE2" s="129"/>
      <c r="AF2" s="129"/>
      <c r="AG2" s="129"/>
      <c r="AH2" s="129"/>
      <c r="AI2" s="129"/>
    </row>
    <row r="3" spans="1:35" ht="19.5" customHeight="1">
      <c r="B3" s="853" t="s">
        <v>356</v>
      </c>
      <c r="C3" s="854"/>
      <c r="D3" s="854"/>
      <c r="E3" s="854"/>
      <c r="F3" s="854"/>
      <c r="G3" s="854"/>
      <c r="H3" s="854"/>
      <c r="I3" s="854"/>
      <c r="J3" s="854"/>
      <c r="K3" s="855"/>
    </row>
    <row r="4" spans="1:35" ht="19.5" customHeight="1">
      <c r="B4" s="823"/>
      <c r="C4" s="824"/>
      <c r="D4" s="824"/>
      <c r="E4" s="824"/>
      <c r="F4" s="824"/>
      <c r="G4" s="824"/>
      <c r="H4" s="824"/>
      <c r="I4" s="824"/>
      <c r="J4" s="824"/>
      <c r="K4" s="825"/>
    </row>
    <row r="5" spans="1:35" ht="19.5" customHeight="1">
      <c r="B5" s="826"/>
      <c r="C5" s="827"/>
      <c r="D5" s="827"/>
      <c r="E5" s="827"/>
      <c r="F5" s="827"/>
      <c r="G5" s="827"/>
      <c r="H5" s="827"/>
      <c r="I5" s="827"/>
      <c r="J5" s="827"/>
      <c r="K5" s="828"/>
    </row>
    <row r="6" spans="1:35">
      <c r="B6" s="2"/>
      <c r="C6" s="2"/>
    </row>
    <row r="7" spans="1:35" ht="23.25" customHeight="1">
      <c r="B7" s="840" t="s">
        <v>357</v>
      </c>
      <c r="C7" s="252"/>
      <c r="D7" s="856" t="s">
        <v>358</v>
      </c>
      <c r="E7" s="856"/>
      <c r="F7" s="856"/>
      <c r="G7" s="856"/>
      <c r="H7" s="856"/>
      <c r="I7" s="856"/>
      <c r="J7" s="856"/>
      <c r="K7" s="856"/>
    </row>
    <row r="8" spans="1:35" ht="31.5">
      <c r="B8" s="840"/>
      <c r="C8" s="252"/>
      <c r="D8" s="275" t="s">
        <v>359</v>
      </c>
      <c r="E8" s="275" t="s">
        <v>360</v>
      </c>
      <c r="F8" s="275" t="s">
        <v>361</v>
      </c>
      <c r="G8" s="275" t="s">
        <v>362</v>
      </c>
      <c r="H8" s="277" t="s">
        <v>363</v>
      </c>
      <c r="I8" s="277" t="s">
        <v>364</v>
      </c>
      <c r="J8" s="275" t="s">
        <v>365</v>
      </c>
      <c r="K8" s="275" t="s">
        <v>366</v>
      </c>
    </row>
    <row r="9" spans="1:35" ht="15.75" customHeight="1">
      <c r="B9" s="84" t="s">
        <v>367</v>
      </c>
      <c r="C9" s="84"/>
      <c r="D9" s="857" t="s">
        <v>368</v>
      </c>
      <c r="E9" s="857"/>
      <c r="F9" s="857"/>
      <c r="G9" s="857"/>
      <c r="H9" s="857"/>
      <c r="I9" s="857"/>
      <c r="J9" s="857"/>
      <c r="K9" s="857"/>
    </row>
    <row r="10" spans="1:35" ht="15.75" customHeight="1">
      <c r="D10" s="133"/>
      <c r="E10" s="133"/>
      <c r="F10" s="133"/>
      <c r="G10" s="133"/>
      <c r="H10" s="133"/>
      <c r="Y10" s="1"/>
      <c r="Z10" s="1"/>
      <c r="AA10" s="1"/>
      <c r="AB10" s="1"/>
      <c r="AC10" s="1"/>
      <c r="AD10" s="1"/>
      <c r="AE10" s="1"/>
      <c r="AF10" s="1"/>
      <c r="AG10" s="1"/>
      <c r="AH10" s="1"/>
      <c r="AI10" s="1"/>
    </row>
    <row r="11" spans="1:35" s="132" customFormat="1" ht="45" customHeight="1">
      <c r="B11" s="298" t="s">
        <v>369</v>
      </c>
      <c r="C11" s="298" t="s">
        <v>370</v>
      </c>
      <c r="D11" s="299">
        <v>798</v>
      </c>
      <c r="E11" s="299">
        <v>827</v>
      </c>
      <c r="F11" s="299">
        <v>787</v>
      </c>
      <c r="G11" s="299">
        <v>743</v>
      </c>
      <c r="H11" s="299">
        <v>770</v>
      </c>
      <c r="I11" s="299">
        <v>770</v>
      </c>
      <c r="J11" s="299">
        <v>701</v>
      </c>
      <c r="K11" s="299">
        <v>721</v>
      </c>
      <c r="L11" s="132" t="str">
        <f t="shared" ref="L11:L27" si="0">IF(COUNTA(D11:K11)&lt;&gt;COUNT(D11:K11),"Please remove any text entries, enter numeric values only","")</f>
        <v/>
      </c>
    </row>
    <row r="12" spans="1:35" s="132" customFormat="1" ht="45" customHeight="1">
      <c r="B12" s="298" t="s">
        <v>371</v>
      </c>
      <c r="C12" s="298" t="s">
        <v>372</v>
      </c>
      <c r="D12" s="299"/>
      <c r="E12" s="299"/>
      <c r="F12" s="299"/>
      <c r="G12" s="299"/>
      <c r="H12" s="299"/>
      <c r="I12" s="299"/>
      <c r="J12" s="299"/>
      <c r="K12" s="299"/>
      <c r="L12" s="132" t="str">
        <f t="shared" si="0"/>
        <v/>
      </c>
    </row>
    <row r="13" spans="1:35" s="132" customFormat="1" ht="45" customHeight="1">
      <c r="B13" s="298" t="s">
        <v>373</v>
      </c>
      <c r="C13" s="298" t="s">
        <v>374</v>
      </c>
      <c r="D13" s="299">
        <v>254</v>
      </c>
      <c r="E13" s="299">
        <v>254</v>
      </c>
      <c r="F13" s="299">
        <v>254</v>
      </c>
      <c r="G13" s="299">
        <v>254</v>
      </c>
      <c r="H13" s="299">
        <v>254</v>
      </c>
      <c r="I13" s="299">
        <v>254</v>
      </c>
      <c r="J13" s="299">
        <v>254</v>
      </c>
      <c r="K13" s="299"/>
      <c r="L13" s="132" t="str">
        <f t="shared" si="0"/>
        <v/>
      </c>
    </row>
    <row r="14" spans="1:35" s="132" customFormat="1" ht="45" customHeight="1">
      <c r="B14" s="298" t="s">
        <v>375</v>
      </c>
      <c r="C14" s="298" t="s">
        <v>376</v>
      </c>
      <c r="D14" s="299">
        <v>28</v>
      </c>
      <c r="E14" s="299">
        <v>28</v>
      </c>
      <c r="F14" s="299">
        <v>28</v>
      </c>
      <c r="G14" s="299">
        <v>28</v>
      </c>
      <c r="H14" s="299">
        <v>28</v>
      </c>
      <c r="I14" s="299">
        <v>28</v>
      </c>
      <c r="J14" s="299">
        <v>28</v>
      </c>
      <c r="K14" s="299">
        <v>28</v>
      </c>
      <c r="L14" s="132" t="str">
        <f t="shared" si="0"/>
        <v/>
      </c>
    </row>
    <row r="15" spans="1:35" s="132" customFormat="1" ht="45" customHeight="1">
      <c r="B15" s="298" t="s">
        <v>377</v>
      </c>
      <c r="C15" s="298" t="s">
        <v>378</v>
      </c>
      <c r="D15" s="299">
        <v>5</v>
      </c>
      <c r="E15" s="299">
        <v>5</v>
      </c>
      <c r="F15" s="299">
        <v>5</v>
      </c>
      <c r="G15" s="299">
        <v>5</v>
      </c>
      <c r="H15" s="299">
        <v>5</v>
      </c>
      <c r="I15" s="299">
        <v>5</v>
      </c>
      <c r="J15" s="299">
        <v>5</v>
      </c>
      <c r="K15" s="299">
        <v>5</v>
      </c>
      <c r="L15" s="132" t="str">
        <f t="shared" si="0"/>
        <v/>
      </c>
    </row>
    <row r="16" spans="1:35" s="132" customFormat="1" ht="45" customHeight="1">
      <c r="B16" s="298" t="s">
        <v>379</v>
      </c>
      <c r="C16" s="298" t="s">
        <v>380</v>
      </c>
      <c r="D16" s="299">
        <v>38</v>
      </c>
      <c r="E16" s="299">
        <v>33</v>
      </c>
      <c r="F16" s="299">
        <v>33</v>
      </c>
      <c r="G16" s="299">
        <v>33</v>
      </c>
      <c r="H16" s="299">
        <v>33</v>
      </c>
      <c r="I16" s="299">
        <v>33</v>
      </c>
      <c r="J16" s="299">
        <v>33</v>
      </c>
      <c r="K16" s="299">
        <v>33</v>
      </c>
      <c r="L16" s="132" t="str">
        <f t="shared" si="0"/>
        <v/>
      </c>
    </row>
    <row r="17" spans="2:12" s="132" customFormat="1" ht="45" customHeight="1">
      <c r="B17" s="298" t="s">
        <v>381</v>
      </c>
      <c r="C17" s="298" t="s">
        <v>382</v>
      </c>
      <c r="D17" s="298"/>
      <c r="E17" s="298"/>
      <c r="F17" s="298"/>
      <c r="G17" s="298"/>
      <c r="H17" s="298"/>
      <c r="I17" s="298"/>
      <c r="J17" s="298"/>
      <c r="K17" s="298"/>
      <c r="L17" s="132" t="str">
        <f t="shared" si="0"/>
        <v/>
      </c>
    </row>
    <row r="18" spans="2:12" s="132" customFormat="1" ht="45" customHeight="1">
      <c r="B18" s="299" t="s">
        <v>383</v>
      </c>
      <c r="C18" s="298"/>
      <c r="D18" s="778">
        <v>22</v>
      </c>
      <c r="E18" s="778">
        <v>22</v>
      </c>
      <c r="F18" s="778">
        <v>22</v>
      </c>
      <c r="G18" s="778">
        <v>22</v>
      </c>
      <c r="H18" s="778">
        <v>22</v>
      </c>
      <c r="I18" s="778">
        <v>22</v>
      </c>
      <c r="J18" s="778">
        <v>22</v>
      </c>
      <c r="K18" s="778">
        <v>22</v>
      </c>
      <c r="L18" s="132" t="str">
        <f t="shared" si="0"/>
        <v/>
      </c>
    </row>
    <row r="19" spans="2:12" s="132" customFormat="1" ht="45" customHeight="1">
      <c r="B19" s="299" t="s">
        <v>384</v>
      </c>
      <c r="C19" s="298"/>
      <c r="D19" s="778">
        <v>56</v>
      </c>
      <c r="E19" s="778">
        <v>56</v>
      </c>
      <c r="F19" s="778">
        <v>56</v>
      </c>
      <c r="G19" s="778">
        <v>56</v>
      </c>
      <c r="H19" s="778">
        <v>56</v>
      </c>
      <c r="I19" s="778">
        <v>56</v>
      </c>
      <c r="J19" s="778">
        <v>56</v>
      </c>
      <c r="K19" s="778">
        <v>56</v>
      </c>
      <c r="L19" s="132" t="str">
        <f t="shared" si="0"/>
        <v/>
      </c>
    </row>
    <row r="20" spans="2:12" s="132" customFormat="1" ht="45" customHeight="1">
      <c r="B20" s="299" t="s">
        <v>53</v>
      </c>
      <c r="C20" s="298"/>
      <c r="D20" s="778">
        <v>94</v>
      </c>
      <c r="E20" s="778">
        <v>104</v>
      </c>
      <c r="F20" s="778">
        <v>104</v>
      </c>
      <c r="G20" s="778">
        <v>104</v>
      </c>
      <c r="H20" s="778">
        <v>104</v>
      </c>
      <c r="I20" s="778">
        <v>104</v>
      </c>
      <c r="J20" s="778">
        <v>104</v>
      </c>
      <c r="K20" s="778">
        <v>104</v>
      </c>
      <c r="L20" s="132" t="str">
        <f t="shared" si="0"/>
        <v/>
      </c>
    </row>
    <row r="21" spans="2:12" s="132" customFormat="1" ht="45" customHeight="1">
      <c r="B21" s="299" t="s">
        <v>385</v>
      </c>
      <c r="C21" s="298"/>
      <c r="D21" s="779">
        <v>18</v>
      </c>
      <c r="E21" s="779">
        <v>18</v>
      </c>
      <c r="F21" s="779">
        <v>18</v>
      </c>
      <c r="G21" s="779">
        <v>18</v>
      </c>
      <c r="H21" s="779">
        <v>18</v>
      </c>
      <c r="I21" s="779">
        <v>18</v>
      </c>
      <c r="J21" s="779">
        <v>18</v>
      </c>
      <c r="K21" s="779">
        <v>18</v>
      </c>
      <c r="L21" s="132" t="str">
        <f t="shared" si="0"/>
        <v/>
      </c>
    </row>
    <row r="22" spans="2:12" s="132" customFormat="1" ht="45" customHeight="1">
      <c r="B22" s="299" t="s">
        <v>386</v>
      </c>
      <c r="C22" s="298"/>
      <c r="D22" s="779">
        <v>44</v>
      </c>
      <c r="E22" s="779">
        <v>36</v>
      </c>
      <c r="F22" s="779">
        <v>36</v>
      </c>
      <c r="G22" s="779">
        <v>36</v>
      </c>
      <c r="H22" s="779">
        <v>36</v>
      </c>
      <c r="I22" s="779">
        <v>36</v>
      </c>
      <c r="J22" s="779">
        <v>36</v>
      </c>
      <c r="K22" s="779">
        <v>36</v>
      </c>
      <c r="L22" s="132" t="str">
        <f t="shared" si="0"/>
        <v/>
      </c>
    </row>
    <row r="23" spans="2:12" s="132" customFormat="1" ht="45" customHeight="1">
      <c r="B23" s="299"/>
      <c r="C23" s="298"/>
      <c r="D23" s="299"/>
      <c r="E23" s="299"/>
      <c r="F23" s="299"/>
      <c r="G23" s="299"/>
      <c r="H23" s="299"/>
      <c r="I23" s="299"/>
      <c r="J23" s="299"/>
      <c r="K23" s="299"/>
      <c r="L23" s="132" t="str">
        <f t="shared" si="0"/>
        <v/>
      </c>
    </row>
    <row r="24" spans="2:12" s="132" customFormat="1" ht="45" customHeight="1">
      <c r="B24" s="298" t="s">
        <v>387</v>
      </c>
      <c r="C24" s="298"/>
      <c r="D24" s="299"/>
      <c r="E24" s="299"/>
      <c r="F24" s="299"/>
      <c r="G24" s="299"/>
      <c r="H24" s="299"/>
      <c r="I24" s="299"/>
      <c r="J24" s="299"/>
      <c r="K24" s="299"/>
      <c r="L24" s="132" t="str">
        <f t="shared" si="0"/>
        <v/>
      </c>
    </row>
    <row r="25" spans="2:12">
      <c r="B25" s="284" t="s">
        <v>388</v>
      </c>
      <c r="C25" s="284"/>
      <c r="D25" s="134">
        <f t="shared" ref="D25:K25" si="1">SUM(D11:D24)</f>
        <v>1357</v>
      </c>
      <c r="E25" s="134">
        <f t="shared" si="1"/>
        <v>1383</v>
      </c>
      <c r="F25" s="134">
        <f t="shared" si="1"/>
        <v>1343</v>
      </c>
      <c r="G25" s="134">
        <f t="shared" si="1"/>
        <v>1299</v>
      </c>
      <c r="H25" s="134">
        <f t="shared" si="1"/>
        <v>1326</v>
      </c>
      <c r="I25" s="134">
        <f t="shared" si="1"/>
        <v>1326</v>
      </c>
      <c r="J25" s="134">
        <f t="shared" si="1"/>
        <v>1257</v>
      </c>
      <c r="K25" s="134">
        <f t="shared" si="1"/>
        <v>1023</v>
      </c>
    </row>
    <row r="26" spans="2:12" s="132" customFormat="1" ht="45" customHeight="1">
      <c r="B26" s="298" t="s">
        <v>389</v>
      </c>
      <c r="C26" s="298" t="s">
        <v>390</v>
      </c>
      <c r="D26" s="299"/>
      <c r="E26" s="299"/>
      <c r="F26" s="299"/>
      <c r="G26" s="299"/>
      <c r="H26" s="299"/>
      <c r="I26" s="299"/>
      <c r="J26" s="299"/>
      <c r="K26" s="299"/>
      <c r="L26" s="132" t="str">
        <f t="shared" si="0"/>
        <v/>
      </c>
    </row>
    <row r="27" spans="2:12" s="132" customFormat="1" ht="45" customHeight="1">
      <c r="B27" s="298" t="s">
        <v>391</v>
      </c>
      <c r="C27" s="298" t="s">
        <v>390</v>
      </c>
      <c r="D27" s="299"/>
      <c r="E27" s="299"/>
      <c r="F27" s="299"/>
      <c r="G27" s="299"/>
      <c r="H27" s="299"/>
      <c r="I27" s="299"/>
      <c r="J27" s="299"/>
      <c r="K27" s="299"/>
      <c r="L27" s="132" t="str">
        <f t="shared" si="0"/>
        <v/>
      </c>
    </row>
    <row r="28" spans="2:12">
      <c r="B28" s="284" t="s">
        <v>392</v>
      </c>
      <c r="C28" s="284" t="s">
        <v>393</v>
      </c>
      <c r="D28" s="134">
        <f>SUM(D25:D27)</f>
        <v>1357</v>
      </c>
      <c r="E28" s="134">
        <f t="shared" ref="E28:K28" si="2">SUM(E25:E27)</f>
        <v>1383</v>
      </c>
      <c r="F28" s="134">
        <f t="shared" si="2"/>
        <v>1343</v>
      </c>
      <c r="G28" s="134">
        <f t="shared" si="2"/>
        <v>1299</v>
      </c>
      <c r="H28" s="134">
        <f t="shared" si="2"/>
        <v>1326</v>
      </c>
      <c r="I28" s="134">
        <f t="shared" si="2"/>
        <v>1326</v>
      </c>
      <c r="J28" s="134">
        <f t="shared" si="2"/>
        <v>1257</v>
      </c>
      <c r="K28" s="134">
        <f t="shared" si="2"/>
        <v>1023</v>
      </c>
    </row>
    <row r="29" spans="2:12">
      <c r="B29" s="300"/>
      <c r="C29" s="300"/>
      <c r="D29" s="301"/>
      <c r="E29" s="301"/>
      <c r="F29" s="301"/>
      <c r="G29" s="301"/>
      <c r="H29" s="301"/>
      <c r="I29" s="301"/>
      <c r="J29" s="301"/>
      <c r="K29" s="301"/>
      <c r="L29" s="204">
        <f>COUNTIFS(L11:L24,"please*")</f>
        <v>0</v>
      </c>
    </row>
    <row r="30" spans="2:12" s="132" customFormat="1" ht="45" customHeight="1">
      <c r="B30" s="298" t="s">
        <v>394</v>
      </c>
      <c r="C30" s="298" t="s">
        <v>395</v>
      </c>
      <c r="D30" s="299"/>
      <c r="E30" s="299"/>
      <c r="F30" s="299"/>
      <c r="G30" s="299"/>
      <c r="H30" s="299"/>
      <c r="I30" s="299"/>
      <c r="J30" s="299"/>
      <c r="K30" s="299"/>
      <c r="L30" s="132" t="str">
        <f t="shared" ref="L30" si="3">IF(COUNTA(D30:K30)&lt;&gt;COUNT(D30:K30),"Please remove any text entries, enter numeric values only","")</f>
        <v/>
      </c>
    </row>
    <row r="31" spans="2:12">
      <c r="B31" s="284" t="s">
        <v>396</v>
      </c>
      <c r="C31" s="284"/>
      <c r="D31" s="134">
        <f t="shared" ref="D31:K31" si="4">SUM(D28:D30)</f>
        <v>1357</v>
      </c>
      <c r="E31" s="134">
        <f t="shared" si="4"/>
        <v>1383</v>
      </c>
      <c r="F31" s="134">
        <f t="shared" si="4"/>
        <v>1343</v>
      </c>
      <c r="G31" s="134">
        <f t="shared" si="4"/>
        <v>1299</v>
      </c>
      <c r="H31" s="134">
        <f t="shared" si="4"/>
        <v>1326</v>
      </c>
      <c r="I31" s="134">
        <f t="shared" si="4"/>
        <v>1326</v>
      </c>
      <c r="J31" s="134">
        <f t="shared" si="4"/>
        <v>1257</v>
      </c>
      <c r="K31" s="134">
        <f t="shared" si="4"/>
        <v>1023</v>
      </c>
    </row>
    <row r="33" spans="2:12" ht="21">
      <c r="B33" s="384" t="s">
        <v>332</v>
      </c>
      <c r="C33" s="384"/>
      <c r="D33" s="474" t="s">
        <v>397</v>
      </c>
      <c r="E33" s="475"/>
      <c r="F33" s="475"/>
      <c r="G33" s="475"/>
      <c r="H33" s="475"/>
      <c r="I33" s="475"/>
      <c r="J33" s="475"/>
      <c r="K33" s="475"/>
    </row>
    <row r="34" spans="2:12" ht="31.5">
      <c r="B34" s="384" t="s">
        <v>332</v>
      </c>
      <c r="C34" s="384"/>
      <c r="D34" s="404" t="s">
        <v>398</v>
      </c>
      <c r="E34" s="404" t="s">
        <v>399</v>
      </c>
      <c r="F34" s="404" t="s">
        <v>400</v>
      </c>
      <c r="G34" s="404" t="s">
        <v>401</v>
      </c>
      <c r="H34" s="405" t="s">
        <v>402</v>
      </c>
      <c r="I34" s="405" t="s">
        <v>403</v>
      </c>
      <c r="J34" s="404" t="s">
        <v>365</v>
      </c>
      <c r="K34" s="404" t="s">
        <v>366</v>
      </c>
    </row>
    <row r="35" spans="2:12" ht="12.95" customHeight="1">
      <c r="B35" s="858" t="s">
        <v>404</v>
      </c>
      <c r="C35" s="859"/>
      <c r="D35" s="859"/>
      <c r="E35" s="859"/>
      <c r="F35" s="859"/>
      <c r="G35" s="859"/>
      <c r="H35" s="859"/>
      <c r="I35" s="859"/>
      <c r="J35" s="859"/>
      <c r="K35" s="860"/>
    </row>
    <row r="36" spans="2:12">
      <c r="B36" s="476" t="s">
        <v>405</v>
      </c>
      <c r="C36" s="476"/>
      <c r="D36" s="658">
        <v>103</v>
      </c>
      <c r="E36" s="658">
        <v>107</v>
      </c>
      <c r="F36" s="658">
        <v>87</v>
      </c>
      <c r="G36" s="658">
        <v>67</v>
      </c>
      <c r="H36" s="658">
        <v>47</v>
      </c>
      <c r="I36" s="658">
        <v>27</v>
      </c>
      <c r="J36" s="658">
        <v>0</v>
      </c>
      <c r="K36" s="658"/>
      <c r="L36" s="132" t="str">
        <f>IF(COUNTA(D36:K36)&lt;&gt;COUNT(D36:K36),"Please remove any text entries, enter numeric values only","")</f>
        <v/>
      </c>
    </row>
    <row r="37" spans="2:12">
      <c r="L37" s="204">
        <f>COUNTIFS(L11:L36,"please*")</f>
        <v>0</v>
      </c>
    </row>
    <row r="38" spans="2:12">
      <c r="B38" s="858" t="s">
        <v>406</v>
      </c>
      <c r="C38" s="859"/>
      <c r="D38" s="859"/>
      <c r="E38" s="859"/>
      <c r="F38" s="859"/>
      <c r="G38" s="859"/>
      <c r="H38" s="859"/>
      <c r="I38" s="859"/>
      <c r="J38" s="859"/>
      <c r="K38" s="860"/>
    </row>
    <row r="39" spans="2:12" s="132" customFormat="1" ht="45" customHeight="1">
      <c r="B39" s="298" t="s">
        <v>407</v>
      </c>
      <c r="C39" s="298" t="s">
        <v>408</v>
      </c>
      <c r="D39" s="299">
        <v>103</v>
      </c>
      <c r="E39" s="779">
        <v>107</v>
      </c>
      <c r="F39" s="299">
        <v>87</v>
      </c>
      <c r="G39" s="299">
        <v>67</v>
      </c>
      <c r="H39" s="299">
        <v>47</v>
      </c>
      <c r="I39" s="299">
        <v>27</v>
      </c>
      <c r="J39" s="299">
        <v>0</v>
      </c>
      <c r="K39" s="299"/>
      <c r="L39" s="132" t="str">
        <f t="shared" ref="L39:L40" si="5">IF(COUNTA(D39:K39)&lt;&gt;COUNT(D39:K39),"Please remove any text entries, enter numeric values only","")</f>
        <v/>
      </c>
    </row>
    <row r="40" spans="2:12" s="132" customFormat="1" ht="45" customHeight="1">
      <c r="B40" s="298" t="s">
        <v>409</v>
      </c>
      <c r="C40" s="298" t="s">
        <v>410</v>
      </c>
      <c r="D40" s="299">
        <v>21</v>
      </c>
      <c r="E40" s="299">
        <v>20</v>
      </c>
      <c r="F40" s="299">
        <v>16</v>
      </c>
      <c r="G40" s="299">
        <v>13</v>
      </c>
      <c r="H40" s="299">
        <v>8</v>
      </c>
      <c r="I40" s="299">
        <v>5</v>
      </c>
      <c r="J40" s="299">
        <v>0</v>
      </c>
      <c r="K40" s="299"/>
      <c r="L40" s="132" t="str">
        <f t="shared" si="5"/>
        <v/>
      </c>
    </row>
    <row r="42" spans="2:12" ht="24.75" customHeight="1">
      <c r="B42" s="861" t="s">
        <v>411</v>
      </c>
      <c r="C42" s="861"/>
      <c r="D42" s="861"/>
      <c r="E42" s="861"/>
      <c r="F42" s="861"/>
      <c r="G42" s="861"/>
      <c r="H42" s="861"/>
      <c r="I42" s="861"/>
      <c r="J42" s="861"/>
      <c r="K42" s="861"/>
    </row>
  </sheetData>
  <sheetProtection sheet="1" objects="1" scenarios="1"/>
  <customSheetViews>
    <customSheetView guid="{95B84344-25FE-4A71-9083-825DAB5E8F01}" scale="80" topLeftCell="A10">
      <selection activeCell="I19" sqref="I19"/>
      <pageMargins left="0" right="0" top="0" bottom="0" header="0" footer="0"/>
      <pageSetup paperSize="9" orientation="portrait" r:id="rId1"/>
    </customSheetView>
  </customSheetViews>
  <mergeCells count="8">
    <mergeCell ref="B3:K5"/>
    <mergeCell ref="F7:K7"/>
    <mergeCell ref="D9:K9"/>
    <mergeCell ref="B38:K38"/>
    <mergeCell ref="B42:K42"/>
    <mergeCell ref="B35:K35"/>
    <mergeCell ref="B7:B8"/>
    <mergeCell ref="D7:E7"/>
  </mergeCells>
  <dataValidations count="1">
    <dataValidation type="list" allowBlank="1" showInputMessage="1" showErrorMessage="1" sqref="B18:B23">
      <formula1>"Paediatric, Neonatal, Maternity Beds, Cardiac, Burns, Other"</formula1>
    </dataValidation>
  </dataValidations>
  <pageMargins left="0.7" right="0.7" top="0.75" bottom="0.75" header="0.3" footer="0.3"/>
  <pageSetup paperSize="9" scale="16" fitToHeight="0"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499984740745262"/>
  </sheetPr>
  <dimension ref="A1:L36"/>
  <sheetViews>
    <sheetView workbookViewId="0">
      <selection sqref="A1:XFD1048576"/>
    </sheetView>
  </sheetViews>
  <sheetFormatPr defaultRowHeight="15"/>
  <cols>
    <col min="4" max="4" width="20.77734375" customWidth="1"/>
  </cols>
  <sheetData>
    <row r="1" spans="1:12" ht="60">
      <c r="A1" t="s">
        <v>25</v>
      </c>
      <c r="B1" s="21" t="s">
        <v>412</v>
      </c>
      <c r="C1" s="21" t="s">
        <v>29</v>
      </c>
      <c r="D1" s="21" t="s">
        <v>413</v>
      </c>
      <c r="E1" s="21" t="str">
        <f>Bedplan!D8</f>
        <v>Baseline as @ 31/3/2022</v>
      </c>
      <c r="F1" s="21" t="str">
        <f>Bedplan!E8</f>
        <v>Forecast as @ 31/03/2023</v>
      </c>
      <c r="G1" s="21" t="s">
        <v>361</v>
      </c>
      <c r="H1" s="21" t="s">
        <v>362</v>
      </c>
      <c r="I1" s="21" t="s">
        <v>363</v>
      </c>
      <c r="J1" s="21" t="s">
        <v>364</v>
      </c>
      <c r="K1" s="21" t="str">
        <f>Bedplan!J8</f>
        <v>Plan End 2024/25</v>
      </c>
      <c r="L1" s="21" t="str">
        <f>Bedplan!K8</f>
        <v>Plan End 2025/26</v>
      </c>
    </row>
    <row r="2" spans="1:12">
      <c r="A2" t="str">
        <f>Bedplan!$B$2</f>
        <v>Swansea Bay UHB</v>
      </c>
      <c r="B2" s="20" t="s">
        <v>138</v>
      </c>
      <c r="C2" s="22" t="s">
        <v>414</v>
      </c>
      <c r="D2" s="22" t="str">
        <f>Bedplan!B11</f>
        <v>NON COVID Adult Beds in acute hospital setting</v>
      </c>
      <c r="E2" s="23">
        <f>Bedplan!D11</f>
        <v>798</v>
      </c>
      <c r="F2" s="23">
        <f>Bedplan!E11</f>
        <v>827</v>
      </c>
      <c r="G2" s="23">
        <f>Bedplan!F11</f>
        <v>787</v>
      </c>
      <c r="H2" s="23">
        <f>Bedplan!G11</f>
        <v>743</v>
      </c>
      <c r="I2" s="23">
        <f>Bedplan!H11</f>
        <v>770</v>
      </c>
      <c r="J2" s="23">
        <f>Bedplan!I11</f>
        <v>770</v>
      </c>
      <c r="K2" s="23">
        <f>Bedplan!J11</f>
        <v>701</v>
      </c>
      <c r="L2" s="23">
        <f>Bedplan!K11</f>
        <v>721</v>
      </c>
    </row>
    <row r="3" spans="1:12">
      <c r="A3" t="str">
        <f>Bedplan!$B$2</f>
        <v>Swansea Bay UHB</v>
      </c>
      <c r="B3" s="20" t="s">
        <v>138</v>
      </c>
      <c r="C3" s="22" t="s">
        <v>414</v>
      </c>
      <c r="D3" s="22" t="str">
        <f>Bedplan!B12</f>
        <v>COMMUNITY HOSPITALS - NON COVID Adult Beds in a Community Setting</v>
      </c>
      <c r="E3" s="23">
        <f>Bedplan!D12</f>
        <v>0</v>
      </c>
      <c r="F3" s="23">
        <f>Bedplan!E12</f>
        <v>0</v>
      </c>
      <c r="G3" s="23">
        <f>Bedplan!F12</f>
        <v>0</v>
      </c>
      <c r="H3" s="23">
        <f>Bedplan!G12</f>
        <v>0</v>
      </c>
      <c r="I3" s="23">
        <f>Bedplan!H12</f>
        <v>0</v>
      </c>
      <c r="J3" s="23">
        <f>Bedplan!I12</f>
        <v>0</v>
      </c>
      <c r="K3" s="23">
        <f>Bedplan!J12</f>
        <v>0</v>
      </c>
      <c r="L3" s="23">
        <f>Bedplan!K12</f>
        <v>0</v>
      </c>
    </row>
    <row r="4" spans="1:12">
      <c r="A4" t="str">
        <f>Bedplan!$B$2</f>
        <v>Swansea Bay UHB</v>
      </c>
      <c r="B4" s="20" t="s">
        <v>138</v>
      </c>
      <c r="C4" s="22" t="s">
        <v>414</v>
      </c>
      <c r="D4" s="22" t="str">
        <f>Bedplan!B13</f>
        <v>Mental Health Beds</v>
      </c>
      <c r="E4" s="23">
        <f>Bedplan!D13</f>
        <v>254</v>
      </c>
      <c r="F4" s="23">
        <f>Bedplan!E13</f>
        <v>254</v>
      </c>
      <c r="G4" s="23">
        <f>Bedplan!F13</f>
        <v>254</v>
      </c>
      <c r="H4" s="23">
        <f>Bedplan!G13</f>
        <v>254</v>
      </c>
      <c r="I4" s="23">
        <f>Bedplan!H13</f>
        <v>254</v>
      </c>
      <c r="J4" s="23">
        <f>Bedplan!I13</f>
        <v>254</v>
      </c>
      <c r="K4" s="23">
        <f>Bedplan!J13</f>
        <v>254</v>
      </c>
      <c r="L4" s="23">
        <f>Bedplan!K13</f>
        <v>0</v>
      </c>
    </row>
    <row r="5" spans="1:12">
      <c r="A5" t="str">
        <f>Bedplan!$B$2</f>
        <v>Swansea Bay UHB</v>
      </c>
      <c r="B5" s="20" t="s">
        <v>138</v>
      </c>
      <c r="C5" s="22" t="s">
        <v>414</v>
      </c>
      <c r="D5" s="22" t="str">
        <f>Bedplan!B14</f>
        <v xml:space="preserve">Critical Care: Beds in a general critical care unit </v>
      </c>
      <c r="E5" s="23">
        <f>Bedplan!D14</f>
        <v>28</v>
      </c>
      <c r="F5" s="23">
        <f>Bedplan!E14</f>
        <v>28</v>
      </c>
      <c r="G5" s="23">
        <f>Bedplan!F14</f>
        <v>28</v>
      </c>
      <c r="H5" s="23">
        <f>Bedplan!G14</f>
        <v>28</v>
      </c>
      <c r="I5" s="23">
        <f>Bedplan!H14</f>
        <v>28</v>
      </c>
      <c r="J5" s="23">
        <f>Bedplan!I14</f>
        <v>28</v>
      </c>
      <c r="K5" s="23">
        <f>Bedplan!J14</f>
        <v>28</v>
      </c>
      <c r="L5" s="23">
        <f>Bedplan!K14</f>
        <v>28</v>
      </c>
    </row>
    <row r="6" spans="1:12">
      <c r="A6" t="str">
        <f>Bedplan!$B$2</f>
        <v>Swansea Bay UHB</v>
      </c>
      <c r="B6" s="20" t="s">
        <v>138</v>
      </c>
      <c r="C6" s="22" t="s">
        <v>414</v>
      </c>
      <c r="D6" s="22" t="str">
        <f>Bedplan!B15</f>
        <v xml:space="preserve">Critical Care: Temporary critical care beds </v>
      </c>
      <c r="E6" s="23">
        <f>Bedplan!D15</f>
        <v>5</v>
      </c>
      <c r="F6" s="23">
        <f>Bedplan!E15</f>
        <v>5</v>
      </c>
      <c r="G6" s="23">
        <f>Bedplan!F15</f>
        <v>5</v>
      </c>
      <c r="H6" s="23">
        <f>Bedplan!G15</f>
        <v>5</v>
      </c>
      <c r="I6" s="23">
        <f>Bedplan!H15</f>
        <v>5</v>
      </c>
      <c r="J6" s="23">
        <f>Bedplan!I15</f>
        <v>5</v>
      </c>
      <c r="K6" s="23">
        <f>Bedplan!J15</f>
        <v>5</v>
      </c>
      <c r="L6" s="23">
        <f>Bedplan!K15</f>
        <v>5</v>
      </c>
    </row>
    <row r="7" spans="1:12">
      <c r="A7" t="str">
        <f>Bedplan!$B$2</f>
        <v>Swansea Bay UHB</v>
      </c>
      <c r="B7" s="20" t="s">
        <v>138</v>
      </c>
      <c r="C7" s="22" t="s">
        <v>414</v>
      </c>
      <c r="D7" s="22" t="str">
        <f>Bedplan!B16</f>
        <v xml:space="preserve">Critical Care: Beds provided in a specialist critical care unit </v>
      </c>
      <c r="E7" s="23">
        <f>Bedplan!D16</f>
        <v>38</v>
      </c>
      <c r="F7" s="23">
        <f>Bedplan!E16</f>
        <v>33</v>
      </c>
      <c r="G7" s="23">
        <f>Bedplan!F16</f>
        <v>33</v>
      </c>
      <c r="H7" s="23">
        <f>Bedplan!G16</f>
        <v>33</v>
      </c>
      <c r="I7" s="23">
        <f>Bedplan!H16</f>
        <v>33</v>
      </c>
      <c r="J7" s="23">
        <f>Bedplan!I16</f>
        <v>33</v>
      </c>
      <c r="K7" s="23">
        <f>Bedplan!J16</f>
        <v>33</v>
      </c>
      <c r="L7" s="23">
        <f>Bedplan!K16</f>
        <v>33</v>
      </c>
    </row>
    <row r="8" spans="1:12">
      <c r="A8" t="str">
        <f>Bedplan!$B$2</f>
        <v>Swansea Bay UHB</v>
      </c>
      <c r="B8" s="20" t="s">
        <v>138</v>
      </c>
      <c r="C8" s="22" t="s">
        <v>414</v>
      </c>
      <c r="D8" s="22" t="str">
        <f>Bedplan!B17</f>
        <v>RING FENCED BEDS e.g. Paediatric/ Neonatal/ Maternity Beds / Cardiac/ Burns (select from dropdown)</v>
      </c>
      <c r="E8" s="23">
        <f>Bedplan!D17</f>
        <v>0</v>
      </c>
      <c r="F8" s="23">
        <f>Bedplan!E17</f>
        <v>0</v>
      </c>
      <c r="G8" s="23">
        <f>Bedplan!F17</f>
        <v>0</v>
      </c>
      <c r="H8" s="23">
        <f>Bedplan!G17</f>
        <v>0</v>
      </c>
      <c r="I8" s="23">
        <f>Bedplan!H17</f>
        <v>0</v>
      </c>
      <c r="J8" s="23">
        <f>Bedplan!I17</f>
        <v>0</v>
      </c>
      <c r="K8" s="23">
        <f>Bedplan!J17</f>
        <v>0</v>
      </c>
      <c r="L8" s="23">
        <f>Bedplan!K17</f>
        <v>0</v>
      </c>
    </row>
    <row r="9" spans="1:12">
      <c r="A9" t="str">
        <f>Bedplan!$B$2</f>
        <v>Swansea Bay UHB</v>
      </c>
      <c r="B9" s="20" t="s">
        <v>138</v>
      </c>
      <c r="C9" s="22" t="s">
        <v>414</v>
      </c>
      <c r="D9" s="22" t="str">
        <f>Bedplan!B18</f>
        <v>Neonatal</v>
      </c>
      <c r="E9" s="23">
        <f>Bedplan!D18</f>
        <v>22</v>
      </c>
      <c r="F9" s="23">
        <f>Bedplan!E18</f>
        <v>22</v>
      </c>
      <c r="G9" s="23">
        <f>Bedplan!F18</f>
        <v>22</v>
      </c>
      <c r="H9" s="23">
        <f>Bedplan!G18</f>
        <v>22</v>
      </c>
      <c r="I9" s="23">
        <f>Bedplan!H18</f>
        <v>22</v>
      </c>
      <c r="J9" s="23">
        <f>Bedplan!I18</f>
        <v>22</v>
      </c>
      <c r="K9" s="23">
        <f>Bedplan!J18</f>
        <v>22</v>
      </c>
      <c r="L9" s="23">
        <f>Bedplan!K18</f>
        <v>22</v>
      </c>
    </row>
    <row r="10" spans="1:12">
      <c r="A10" t="str">
        <f>Bedplan!$B$2</f>
        <v>Swansea Bay UHB</v>
      </c>
      <c r="B10" s="20" t="s">
        <v>138</v>
      </c>
      <c r="C10" s="22" t="s">
        <v>414</v>
      </c>
      <c r="D10" s="22" t="str">
        <f>Bedplan!B19</f>
        <v>Maternity Beds</v>
      </c>
      <c r="E10" s="23">
        <f>Bedplan!D19</f>
        <v>56</v>
      </c>
      <c r="F10" s="23">
        <f>Bedplan!E19</f>
        <v>56</v>
      </c>
      <c r="G10" s="23">
        <f>Bedplan!F19</f>
        <v>56</v>
      </c>
      <c r="H10" s="23">
        <f>Bedplan!G19</f>
        <v>56</v>
      </c>
      <c r="I10" s="23">
        <f>Bedplan!H19</f>
        <v>56</v>
      </c>
      <c r="J10" s="23">
        <f>Bedplan!I19</f>
        <v>56</v>
      </c>
      <c r="K10" s="23">
        <f>Bedplan!J19</f>
        <v>56</v>
      </c>
      <c r="L10" s="23">
        <f>Bedplan!K19</f>
        <v>56</v>
      </c>
    </row>
    <row r="11" spans="1:12">
      <c r="A11" t="str">
        <f>Bedplan!$B$2</f>
        <v>Swansea Bay UHB</v>
      </c>
      <c r="B11" s="20" t="s">
        <v>138</v>
      </c>
      <c r="C11" s="22" t="s">
        <v>414</v>
      </c>
      <c r="D11" s="22" t="str">
        <f>Bedplan!B20</f>
        <v>Other</v>
      </c>
      <c r="E11" s="23">
        <f>Bedplan!D20</f>
        <v>94</v>
      </c>
      <c r="F11" s="23">
        <f>Bedplan!E20</f>
        <v>104</v>
      </c>
      <c r="G11" s="23">
        <f>Bedplan!F20</f>
        <v>104</v>
      </c>
      <c r="H11" s="23">
        <f>Bedplan!G20</f>
        <v>104</v>
      </c>
      <c r="I11" s="23">
        <f>Bedplan!H20</f>
        <v>104</v>
      </c>
      <c r="J11" s="23">
        <f>Bedplan!I20</f>
        <v>104</v>
      </c>
      <c r="K11" s="23">
        <f>Bedplan!J20</f>
        <v>104</v>
      </c>
      <c r="L11" s="23">
        <f>Bedplan!K20</f>
        <v>104</v>
      </c>
    </row>
    <row r="12" spans="1:12">
      <c r="A12" t="str">
        <f>Bedplan!$B$2</f>
        <v>Swansea Bay UHB</v>
      </c>
      <c r="B12" s="20" t="s">
        <v>138</v>
      </c>
      <c r="C12" s="22" t="s">
        <v>414</v>
      </c>
      <c r="D12" s="22" t="str">
        <f>Bedplan!B21</f>
        <v>Cardiac</v>
      </c>
      <c r="E12" s="23">
        <f>Bedplan!D21</f>
        <v>18</v>
      </c>
      <c r="F12" s="23">
        <f>Bedplan!E21</f>
        <v>18</v>
      </c>
      <c r="G12" s="23">
        <f>Bedplan!F21</f>
        <v>18</v>
      </c>
      <c r="H12" s="23">
        <f>Bedplan!G21</f>
        <v>18</v>
      </c>
      <c r="I12" s="23">
        <f>Bedplan!H21</f>
        <v>18</v>
      </c>
      <c r="J12" s="23">
        <f>Bedplan!I21</f>
        <v>18</v>
      </c>
      <c r="K12" s="23">
        <f>Bedplan!J21</f>
        <v>18</v>
      </c>
      <c r="L12" s="23">
        <f>Bedplan!K21</f>
        <v>18</v>
      </c>
    </row>
    <row r="13" spans="1:12">
      <c r="A13" t="str">
        <f>Bedplan!$B$2</f>
        <v>Swansea Bay UHB</v>
      </c>
      <c r="B13" s="20" t="s">
        <v>138</v>
      </c>
      <c r="C13" s="22" t="s">
        <v>414</v>
      </c>
      <c r="D13" s="22" t="str">
        <f>Bedplan!B22</f>
        <v>Paediatric</v>
      </c>
      <c r="E13" s="23">
        <f>Bedplan!D22</f>
        <v>44</v>
      </c>
      <c r="F13" s="23">
        <f>Bedplan!E22</f>
        <v>36</v>
      </c>
      <c r="G13" s="23">
        <f>Bedplan!F22</f>
        <v>36</v>
      </c>
      <c r="H13" s="23">
        <f>Bedplan!G22</f>
        <v>36</v>
      </c>
      <c r="I13" s="23">
        <f>Bedplan!H22</f>
        <v>36</v>
      </c>
      <c r="J13" s="23">
        <f>Bedplan!I22</f>
        <v>36</v>
      </c>
      <c r="K13" s="23">
        <f>Bedplan!J22</f>
        <v>36</v>
      </c>
      <c r="L13" s="23">
        <f>Bedplan!K22</f>
        <v>36</v>
      </c>
    </row>
    <row r="14" spans="1:12">
      <c r="A14" t="str">
        <f>Bedplan!$B$2</f>
        <v>Swansea Bay UHB</v>
      </c>
      <c r="B14" s="20" t="s">
        <v>138</v>
      </c>
      <c r="C14" s="22" t="s">
        <v>414</v>
      </c>
      <c r="D14" s="22">
        <f>Bedplan!B23</f>
        <v>0</v>
      </c>
      <c r="E14" s="23">
        <f>Bedplan!D23</f>
        <v>0</v>
      </c>
      <c r="F14" s="23">
        <f>Bedplan!E23</f>
        <v>0</v>
      </c>
      <c r="G14" s="23">
        <f>Bedplan!F23</f>
        <v>0</v>
      </c>
      <c r="H14" s="23">
        <f>Bedplan!G23</f>
        <v>0</v>
      </c>
      <c r="I14" s="23">
        <f>Bedplan!H23</f>
        <v>0</v>
      </c>
      <c r="J14" s="23">
        <f>Bedplan!I23</f>
        <v>0</v>
      </c>
      <c r="K14" s="23">
        <f>Bedplan!J23</f>
        <v>0</v>
      </c>
      <c r="L14" s="23">
        <f>Bedplan!K23</f>
        <v>0</v>
      </c>
    </row>
    <row r="15" spans="1:12">
      <c r="A15" t="str">
        <f>Bedplan!$B$2</f>
        <v>Swansea Bay UHB</v>
      </c>
      <c r="B15" s="20" t="s">
        <v>138</v>
      </c>
      <c r="C15" s="22" t="s">
        <v>414</v>
      </c>
      <c r="D15" s="22" t="str">
        <f>Bedplan!B24</f>
        <v>Non designated COVID-19 hospital beds Field Hospital Sites</v>
      </c>
      <c r="E15" s="23">
        <f>Bedplan!D24</f>
        <v>0</v>
      </c>
      <c r="F15" s="23">
        <f>Bedplan!E24</f>
        <v>0</v>
      </c>
      <c r="G15" s="23">
        <f>Bedplan!F24</f>
        <v>0</v>
      </c>
      <c r="H15" s="23">
        <f>Bedplan!G24</f>
        <v>0</v>
      </c>
      <c r="I15" s="23">
        <f>Bedplan!H24</f>
        <v>0</v>
      </c>
      <c r="J15" s="23">
        <f>Bedplan!I24</f>
        <v>0</v>
      </c>
      <c r="K15" s="23">
        <f>Bedplan!J24</f>
        <v>0</v>
      </c>
      <c r="L15" s="23">
        <f>Bedplan!K24</f>
        <v>0</v>
      </c>
    </row>
    <row r="16" spans="1:12">
      <c r="A16" t="str">
        <f>Bedplan!$B$2</f>
        <v>Swansea Bay UHB</v>
      </c>
      <c r="B16" s="20" t="s">
        <v>138</v>
      </c>
      <c r="C16" s="22" t="s">
        <v>396</v>
      </c>
      <c r="D16" s="22" t="str">
        <f>Bedplan!B25</f>
        <v>SUB TOTAL of CORE Operational Beds</v>
      </c>
      <c r="E16" s="23">
        <f>Bedplan!D25</f>
        <v>1357</v>
      </c>
      <c r="F16" s="23">
        <f>Bedplan!E25</f>
        <v>1383</v>
      </c>
      <c r="G16" s="23">
        <f>Bedplan!F25</f>
        <v>1343</v>
      </c>
      <c r="H16" s="23">
        <f>Bedplan!G25</f>
        <v>1299</v>
      </c>
      <c r="I16" s="23">
        <f>Bedplan!H25</f>
        <v>1326</v>
      </c>
      <c r="J16" s="23">
        <f>Bedplan!I25</f>
        <v>1326</v>
      </c>
      <c r="K16" s="23">
        <f>Bedplan!J25</f>
        <v>1257</v>
      </c>
      <c r="L16" s="23">
        <f>Bedplan!K25</f>
        <v>1023</v>
      </c>
    </row>
    <row r="17" spans="1:12">
      <c r="A17" t="str">
        <f>Bedplan!$B$2</f>
        <v>Swansea Bay UHB</v>
      </c>
      <c r="B17" s="20" t="s">
        <v>138</v>
      </c>
      <c r="C17" s="22" t="s">
        <v>414</v>
      </c>
      <c r="D17" s="22" t="str">
        <f>Bedplan!B26</f>
        <v>Covid-19 Beds</v>
      </c>
      <c r="E17" s="23">
        <f>Bedplan!D26</f>
        <v>0</v>
      </c>
      <c r="F17" s="23">
        <f>Bedplan!E26</f>
        <v>0</v>
      </c>
      <c r="G17" s="23">
        <f>Bedplan!F26</f>
        <v>0</v>
      </c>
      <c r="H17" s="23">
        <f>Bedplan!G26</f>
        <v>0</v>
      </c>
      <c r="I17" s="23">
        <f>Bedplan!H26</f>
        <v>0</v>
      </c>
      <c r="J17" s="23">
        <f>Bedplan!I26</f>
        <v>0</v>
      </c>
      <c r="K17" s="23">
        <f>Bedplan!J26</f>
        <v>0</v>
      </c>
      <c r="L17" s="23">
        <f>Bedplan!K26</f>
        <v>0</v>
      </c>
    </row>
    <row r="18" spans="1:12">
      <c r="A18" t="str">
        <f>Bedplan!$B$2</f>
        <v>Swansea Bay UHB</v>
      </c>
      <c r="B18" s="20" t="s">
        <v>138</v>
      </c>
      <c r="C18" s="22" t="s">
        <v>414</v>
      </c>
      <c r="D18" s="22" t="str">
        <f>Bedplan!B27</f>
        <v>Critical Care: Covid-19 Beds</v>
      </c>
      <c r="E18" s="23">
        <f>Bedplan!D27</f>
        <v>0</v>
      </c>
      <c r="F18" s="23">
        <f>Bedplan!E27</f>
        <v>0</v>
      </c>
      <c r="G18" s="23">
        <f>Bedplan!F27</f>
        <v>0</v>
      </c>
      <c r="H18" s="23">
        <f>Bedplan!G27</f>
        <v>0</v>
      </c>
      <c r="I18" s="23">
        <f>Bedplan!H27</f>
        <v>0</v>
      </c>
      <c r="J18" s="23">
        <f>Bedplan!I27</f>
        <v>0</v>
      </c>
      <c r="K18" s="23">
        <f>Bedplan!J27</f>
        <v>0</v>
      </c>
      <c r="L18" s="23">
        <f>Bedplan!K27</f>
        <v>0</v>
      </c>
    </row>
    <row r="19" spans="1:12">
      <c r="A19" t="str">
        <f>Bedplan!$B$2</f>
        <v>Swansea Bay UHB</v>
      </c>
      <c r="B19" s="20" t="s">
        <v>138</v>
      </c>
      <c r="C19" s="22" t="s">
        <v>396</v>
      </c>
      <c r="D19" s="22" t="str">
        <f>Bedplan!B28</f>
        <v>Total Core Bed Capacity</v>
      </c>
      <c r="E19" s="23">
        <f>Bedplan!D28</f>
        <v>1357</v>
      </c>
      <c r="F19" s="23">
        <f>Bedplan!E28</f>
        <v>1383</v>
      </c>
      <c r="G19" s="23">
        <f>Bedplan!F28</f>
        <v>1343</v>
      </c>
      <c r="H19" s="23">
        <f>Bedplan!G28</f>
        <v>1299</v>
      </c>
      <c r="I19" s="23">
        <f>Bedplan!H28</f>
        <v>1326</v>
      </c>
      <c r="J19" s="23">
        <f>Bedplan!I28</f>
        <v>1326</v>
      </c>
      <c r="K19" s="23">
        <f>Bedplan!J28</f>
        <v>1257</v>
      </c>
      <c r="L19" s="23">
        <f>Bedplan!K28</f>
        <v>1023</v>
      </c>
    </row>
    <row r="20" spans="1:12">
      <c r="A20" t="str">
        <f>Bedplan!$B$2</f>
        <v>Swansea Bay UHB</v>
      </c>
      <c r="B20" s="20" t="s">
        <v>138</v>
      </c>
      <c r="C20" s="22" t="s">
        <v>414</v>
      </c>
      <c r="D20" s="22">
        <f>Bedplan!B29</f>
        <v>0</v>
      </c>
      <c r="E20" s="23">
        <f>Bedplan!D29</f>
        <v>0</v>
      </c>
      <c r="F20" s="23">
        <f>Bedplan!E29</f>
        <v>0</v>
      </c>
      <c r="G20" s="23">
        <f>Bedplan!F29</f>
        <v>0</v>
      </c>
      <c r="H20" s="23">
        <f>Bedplan!G29</f>
        <v>0</v>
      </c>
      <c r="I20" s="23">
        <f>Bedplan!H29</f>
        <v>0</v>
      </c>
      <c r="J20" s="23">
        <f>Bedplan!I29</f>
        <v>0</v>
      </c>
      <c r="K20" s="23">
        <f>Bedplan!J29</f>
        <v>0</v>
      </c>
      <c r="L20" s="23">
        <f>Bedplan!K29</f>
        <v>0</v>
      </c>
    </row>
    <row r="21" spans="1:12">
      <c r="A21" t="str">
        <f>Bedplan!$B$2</f>
        <v>Swansea Bay UHB</v>
      </c>
      <c r="B21" s="20" t="s">
        <v>138</v>
      </c>
      <c r="C21" s="22" t="s">
        <v>414</v>
      </c>
      <c r="D21" s="22" t="str">
        <f>Bedplan!B30</f>
        <v>Additional Seasonal Beds</v>
      </c>
      <c r="E21" s="23">
        <f>Bedplan!D30</f>
        <v>0</v>
      </c>
      <c r="F21" s="23">
        <f>Bedplan!E30</f>
        <v>0</v>
      </c>
      <c r="G21" s="23">
        <f>Bedplan!F30</f>
        <v>0</v>
      </c>
      <c r="H21" s="23">
        <f>Bedplan!G30</f>
        <v>0</v>
      </c>
      <c r="I21" s="23">
        <f>Bedplan!H30</f>
        <v>0</v>
      </c>
      <c r="J21" s="23">
        <f>Bedplan!I30</f>
        <v>0</v>
      </c>
      <c r="K21" s="23">
        <f>Bedplan!J30</f>
        <v>0</v>
      </c>
      <c r="L21" s="23">
        <f>Bedplan!K30</f>
        <v>0</v>
      </c>
    </row>
    <row r="22" spans="1:12">
      <c r="A22" t="str">
        <f>Bedplan!$B$2</f>
        <v>Swansea Bay UHB</v>
      </c>
      <c r="B22" s="20" t="s">
        <v>138</v>
      </c>
      <c r="C22" s="22" t="s">
        <v>396</v>
      </c>
      <c r="D22" s="22" t="str">
        <f>Bedplan!B31</f>
        <v>TOTAL</v>
      </c>
      <c r="E22" s="23">
        <f>Bedplan!D31</f>
        <v>1357</v>
      </c>
      <c r="F22" s="23">
        <f>Bedplan!E31</f>
        <v>1383</v>
      </c>
      <c r="G22" s="23">
        <f>Bedplan!F31</f>
        <v>1343</v>
      </c>
      <c r="H22" s="23">
        <f>Bedplan!G31</f>
        <v>1299</v>
      </c>
      <c r="I22" s="23">
        <f>Bedplan!H31</f>
        <v>1326</v>
      </c>
      <c r="J22" s="23">
        <f>Bedplan!I31</f>
        <v>1326</v>
      </c>
      <c r="K22" s="23">
        <f>Bedplan!J31</f>
        <v>1257</v>
      </c>
      <c r="L22" s="23">
        <f>Bedplan!K31</f>
        <v>1023</v>
      </c>
    </row>
    <row r="23" spans="1:12">
      <c r="A23" t="str">
        <f>Bedplan!$B$2</f>
        <v>Swansea Bay UHB</v>
      </c>
      <c r="B23" s="20" t="s">
        <v>138</v>
      </c>
      <c r="C23" s="22" t="s">
        <v>414</v>
      </c>
      <c r="D23" s="22">
        <f>Bedplan!B32</f>
        <v>0</v>
      </c>
      <c r="E23" s="23">
        <f>Bedplan!D32</f>
        <v>0</v>
      </c>
      <c r="F23" s="23">
        <f>Bedplan!E32</f>
        <v>0</v>
      </c>
      <c r="G23" s="23">
        <f>Bedplan!F32</f>
        <v>0</v>
      </c>
      <c r="H23" s="23">
        <f>Bedplan!G32</f>
        <v>0</v>
      </c>
      <c r="I23" s="23">
        <f>Bedplan!H32</f>
        <v>0</v>
      </c>
      <c r="J23" s="23">
        <f>Bedplan!I32</f>
        <v>0</v>
      </c>
      <c r="K23" s="23">
        <f>Bedplan!J32</f>
        <v>0</v>
      </c>
      <c r="L23" s="23">
        <f>Bedplan!K32</f>
        <v>0</v>
      </c>
    </row>
    <row r="24" spans="1:12" ht="38.25">
      <c r="A24" t="str">
        <f>Bedplan!$B$2</f>
        <v>Swansea Bay UHB</v>
      </c>
      <c r="B24" s="20" t="s">
        <v>138</v>
      </c>
      <c r="C24" s="22" t="s">
        <v>414</v>
      </c>
      <c r="D24" s="22" t="str">
        <f>Bedplan!B33</f>
        <v> </v>
      </c>
      <c r="E24" s="23" t="str">
        <f>Bedplan!D33</f>
        <v>PROFILE @ END OF QUARTER</v>
      </c>
      <c r="F24" s="23">
        <f>Bedplan!E33</f>
        <v>0</v>
      </c>
      <c r="G24" s="23">
        <f>Bedplan!F33</f>
        <v>0</v>
      </c>
      <c r="H24" s="23">
        <f>Bedplan!G33</f>
        <v>0</v>
      </c>
      <c r="I24" s="23">
        <f>Bedplan!H33</f>
        <v>0</v>
      </c>
      <c r="J24" s="23">
        <f>Bedplan!I33</f>
        <v>0</v>
      </c>
      <c r="K24" s="23">
        <f>Bedplan!J33</f>
        <v>0</v>
      </c>
      <c r="L24" s="23">
        <f>Bedplan!K33</f>
        <v>0</v>
      </c>
    </row>
    <row r="25" spans="1:12" ht="25.5">
      <c r="A25" t="str">
        <f>Bedplan!$B$2</f>
        <v>Swansea Bay UHB</v>
      </c>
      <c r="B25" s="20" t="s">
        <v>138</v>
      </c>
      <c r="C25" s="22" t="s">
        <v>414</v>
      </c>
      <c r="D25" s="22" t="str">
        <f>Bedplan!B34</f>
        <v> </v>
      </c>
      <c r="E25" s="23" t="str">
        <f>Bedplan!D34</f>
        <v>ACTUAL as @ 31/03/2022</v>
      </c>
      <c r="F25" s="23" t="str">
        <f>Bedplan!E34</f>
        <v>FORECAST as @ 31/03/23</v>
      </c>
      <c r="G25" s="23" t="str">
        <f>Bedplan!F34</f>
        <v>Quarter 1</v>
      </c>
      <c r="H25" s="23" t="str">
        <f>Bedplan!G34</f>
        <v>Quarter 2</v>
      </c>
      <c r="I25" s="23" t="str">
        <f>Bedplan!H34</f>
        <v>Quarter 3</v>
      </c>
      <c r="J25" s="23" t="str">
        <f>Bedplan!I34</f>
        <v>Quarter 4</v>
      </c>
      <c r="K25" s="23" t="str">
        <f>Bedplan!J34</f>
        <v>Plan End 2024/25</v>
      </c>
      <c r="L25" s="23" t="str">
        <f>Bedplan!K34</f>
        <v>Plan End 2025/26</v>
      </c>
    </row>
    <row r="26" spans="1:12">
      <c r="A26" t="str">
        <f>Bedplan!$B$2</f>
        <v>Swansea Bay UHB</v>
      </c>
      <c r="B26" s="20" t="s">
        <v>138</v>
      </c>
      <c r="C26" s="22" t="s">
        <v>414</v>
      </c>
      <c r="D26" s="22" t="str">
        <f>Bedplan!B35</f>
        <v>DELAYED TRANSFERS OF CARE</v>
      </c>
      <c r="E26" s="23">
        <f>Bedplan!D35</f>
        <v>0</v>
      </c>
      <c r="F26" s="23">
        <f>Bedplan!E35</f>
        <v>0</v>
      </c>
      <c r="G26" s="23">
        <f>Bedplan!F35</f>
        <v>0</v>
      </c>
      <c r="H26" s="23">
        <f>Bedplan!G35</f>
        <v>0</v>
      </c>
      <c r="I26" s="23">
        <f>Bedplan!H35</f>
        <v>0</v>
      </c>
      <c r="J26" s="23">
        <f>Bedplan!I35</f>
        <v>0</v>
      </c>
      <c r="K26" s="23">
        <f>Bedplan!J35</f>
        <v>0</v>
      </c>
      <c r="L26" s="23">
        <f>Bedplan!K35</f>
        <v>0</v>
      </c>
    </row>
    <row r="27" spans="1:12">
      <c r="A27" t="str">
        <f>Bedplan!$B$2</f>
        <v>Swansea Bay UHB</v>
      </c>
      <c r="B27" s="20" t="s">
        <v>138</v>
      </c>
      <c r="C27" s="22" t="s">
        <v>414</v>
      </c>
      <c r="D27" s="22" t="str">
        <f>Bedplan!B36</f>
        <v>No OF BEDS OCCUPIED BY CLINICALLY OPTIMISED PATIENTS</v>
      </c>
      <c r="E27" s="23">
        <f>Bedplan!D36</f>
        <v>103</v>
      </c>
      <c r="F27" s="23">
        <f>Bedplan!E36</f>
        <v>107</v>
      </c>
      <c r="G27" s="23">
        <f>Bedplan!F36</f>
        <v>87</v>
      </c>
      <c r="H27" s="23">
        <f>Bedplan!G36</f>
        <v>67</v>
      </c>
      <c r="I27" s="23">
        <f>Bedplan!H36</f>
        <v>47</v>
      </c>
      <c r="J27" s="23">
        <f>Bedplan!I36</f>
        <v>27</v>
      </c>
      <c r="K27" s="23">
        <f>Bedplan!J36</f>
        <v>0</v>
      </c>
      <c r="L27" s="23">
        <f>Bedplan!K36</f>
        <v>0</v>
      </c>
    </row>
    <row r="28" spans="1:12">
      <c r="A28" t="str">
        <f>Bedplan!$B$2</f>
        <v>Swansea Bay UHB</v>
      </c>
      <c r="B28" s="20" t="s">
        <v>138</v>
      </c>
      <c r="C28" s="22" t="s">
        <v>414</v>
      </c>
      <c r="D28" s="22">
        <f>Bedplan!B37</f>
        <v>0</v>
      </c>
      <c r="E28" s="23">
        <f>Bedplan!D37</f>
        <v>0</v>
      </c>
      <c r="F28" s="23">
        <f>Bedplan!E37</f>
        <v>0</v>
      </c>
      <c r="G28" s="23">
        <f>Bedplan!F37</f>
        <v>0</v>
      </c>
      <c r="H28" s="23">
        <f>Bedplan!G37</f>
        <v>0</v>
      </c>
      <c r="I28" s="23">
        <f>Bedplan!H37</f>
        <v>0</v>
      </c>
      <c r="J28" s="23">
        <f>Bedplan!I37</f>
        <v>0</v>
      </c>
      <c r="K28" s="23">
        <f>Bedplan!J37</f>
        <v>0</v>
      </c>
      <c r="L28" s="23">
        <f>Bedplan!K37</f>
        <v>0</v>
      </c>
    </row>
    <row r="29" spans="1:12">
      <c r="A29" t="str">
        <f>Bedplan!$B$2</f>
        <v>Swansea Bay UHB</v>
      </c>
      <c r="B29" s="20" t="s">
        <v>138</v>
      </c>
      <c r="C29" s="22" t="s">
        <v>414</v>
      </c>
      <c r="D29" s="22" t="str">
        <f>Bedplan!B38</f>
        <v>PATIENT DISCHARGE DELAYS</v>
      </c>
      <c r="E29" s="23">
        <f>Bedplan!D38</f>
        <v>0</v>
      </c>
      <c r="F29" s="23">
        <f>Bedplan!E38</f>
        <v>0</v>
      </c>
      <c r="G29" s="23">
        <f>Bedplan!F38</f>
        <v>0</v>
      </c>
      <c r="H29" s="23">
        <f>Bedplan!G38</f>
        <v>0</v>
      </c>
      <c r="I29" s="23">
        <f>Bedplan!H38</f>
        <v>0</v>
      </c>
      <c r="J29" s="23">
        <f>Bedplan!I38</f>
        <v>0</v>
      </c>
      <c r="K29" s="23">
        <f>Bedplan!J38</f>
        <v>0</v>
      </c>
      <c r="L29" s="23">
        <f>Bedplan!K38</f>
        <v>0</v>
      </c>
    </row>
    <row r="30" spans="1:12">
      <c r="A30" t="str">
        <f>Bedplan!$B$2</f>
        <v>Swansea Bay UHB</v>
      </c>
      <c r="B30" s="20" t="s">
        <v>138</v>
      </c>
      <c r="C30" s="22" t="s">
        <v>414</v>
      </c>
      <c r="D30" s="22" t="str">
        <f>Bedplan!B39</f>
        <v>Number of Delayed Discharges</v>
      </c>
      <c r="E30" s="23">
        <f>Bedplan!D39</f>
        <v>103</v>
      </c>
      <c r="F30" s="23">
        <f>Bedplan!E39</f>
        <v>107</v>
      </c>
      <c r="G30" s="23">
        <f>Bedplan!F39</f>
        <v>87</v>
      </c>
      <c r="H30" s="23">
        <f>Bedplan!G39</f>
        <v>67</v>
      </c>
      <c r="I30" s="23">
        <f>Bedplan!H39</f>
        <v>47</v>
      </c>
      <c r="J30" s="23">
        <f>Bedplan!I39</f>
        <v>27</v>
      </c>
      <c r="K30" s="23">
        <f>Bedplan!J39</f>
        <v>0</v>
      </c>
      <c r="L30" s="23">
        <f>Bedplan!K39</f>
        <v>0</v>
      </c>
    </row>
    <row r="31" spans="1:12">
      <c r="A31" t="str">
        <f>Bedplan!$B$2</f>
        <v>Swansea Bay UHB</v>
      </c>
      <c r="B31" s="20" t="s">
        <v>138</v>
      </c>
      <c r="C31" s="22" t="s">
        <v>414</v>
      </c>
      <c r="D31" s="22" t="str">
        <f>Bedplan!B40</f>
        <v>Impact on available bed numbers</v>
      </c>
      <c r="E31" s="23">
        <f>Bedplan!D40</f>
        <v>21</v>
      </c>
      <c r="F31" s="23">
        <f>Bedplan!E40</f>
        <v>20</v>
      </c>
      <c r="G31" s="23">
        <f>Bedplan!F40</f>
        <v>16</v>
      </c>
      <c r="H31" s="23">
        <f>Bedplan!G40</f>
        <v>13</v>
      </c>
      <c r="I31" s="23">
        <f>Bedplan!H40</f>
        <v>8</v>
      </c>
      <c r="J31" s="23">
        <f>Bedplan!I40</f>
        <v>5</v>
      </c>
      <c r="K31" s="23">
        <f>Bedplan!J40</f>
        <v>0</v>
      </c>
      <c r="L31" s="23">
        <f>Bedplan!K40</f>
        <v>0</v>
      </c>
    </row>
    <row r="32" spans="1:12">
      <c r="D32" s="22"/>
      <c r="E32" s="23"/>
      <c r="F32" s="23"/>
      <c r="G32" s="23"/>
      <c r="H32" s="23"/>
      <c r="I32" s="23"/>
      <c r="J32" s="23"/>
      <c r="K32" s="23"/>
      <c r="L32" s="23"/>
    </row>
    <row r="33" spans="4:12">
      <c r="D33" s="22"/>
      <c r="E33" s="23"/>
      <c r="F33" s="23"/>
      <c r="G33" s="23"/>
      <c r="H33" s="23"/>
      <c r="I33" s="23"/>
      <c r="J33" s="23"/>
      <c r="K33" s="23"/>
      <c r="L33" s="23"/>
    </row>
    <row r="34" spans="4:12">
      <c r="D34" s="22"/>
      <c r="E34" s="23"/>
      <c r="F34" s="23"/>
      <c r="G34" s="23"/>
      <c r="H34" s="23"/>
      <c r="I34" s="23"/>
      <c r="J34" s="23"/>
      <c r="K34" s="23"/>
      <c r="L34" s="23"/>
    </row>
    <row r="35" spans="4:12">
      <c r="D35" s="22"/>
      <c r="E35" s="23"/>
      <c r="F35" s="23"/>
      <c r="G35" s="23"/>
      <c r="H35" s="23"/>
      <c r="I35" s="23"/>
      <c r="J35" s="23"/>
      <c r="K35" s="23"/>
      <c r="L35" s="23"/>
    </row>
    <row r="36" spans="4:12">
      <c r="D36" s="22"/>
      <c r="E36" s="23"/>
      <c r="F36" s="23"/>
      <c r="G36" s="23"/>
      <c r="H36" s="23"/>
      <c r="I36" s="23"/>
      <c r="J36" s="23"/>
      <c r="K36" s="23"/>
      <c r="L36" s="23"/>
    </row>
  </sheetData>
  <customSheetViews>
    <customSheetView guid="{95B84344-25FE-4A71-9083-825DAB5E8F01}" state="hidden">
      <selection sqref="A1:XFD1048576"/>
      <pageMargins left="0" right="0" top="0" bottom="0" header="0" footer="0"/>
    </customSheetView>
  </customSheetView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N109"/>
  <sheetViews>
    <sheetView showGridLines="0" tabSelected="1" topLeftCell="A78" zoomScale="85" zoomScaleNormal="85" workbookViewId="0">
      <selection activeCell="M14" sqref="M14"/>
    </sheetView>
  </sheetViews>
  <sheetFormatPr defaultRowHeight="12.75"/>
  <cols>
    <col min="1" max="1" width="2.88671875" style="22" customWidth="1"/>
    <col min="2" max="2" width="51.88671875" style="22" customWidth="1"/>
    <col min="3" max="6" width="11.21875" style="22" customWidth="1"/>
    <col min="7" max="28" width="11.33203125" style="22" customWidth="1"/>
    <col min="29" max="208" width="8.88671875" style="22"/>
    <col min="209" max="209" width="49.109375" style="22" bestFit="1" customWidth="1"/>
    <col min="210" max="221" width="8.88671875" style="22"/>
    <col min="222" max="222" width="8.44140625" style="22" customWidth="1"/>
    <col min="223" max="223" width="5.44140625" style="22" customWidth="1"/>
    <col min="224" max="225" width="10.5546875" style="22" customWidth="1"/>
    <col min="226" max="464" width="8.88671875" style="22"/>
    <col min="465" max="465" width="49.109375" style="22" bestFit="1" customWidth="1"/>
    <col min="466" max="477" width="8.88671875" style="22"/>
    <col min="478" max="478" width="8.44140625" style="22" customWidth="1"/>
    <col min="479" max="479" width="5.44140625" style="22" customWidth="1"/>
    <col min="480" max="481" width="10.5546875" style="22" customWidth="1"/>
    <col min="482" max="720" width="8.88671875" style="22"/>
    <col min="721" max="721" width="49.109375" style="22" bestFit="1" customWidth="1"/>
    <col min="722" max="733" width="8.88671875" style="22"/>
    <col min="734" max="734" width="8.44140625" style="22" customWidth="1"/>
    <col min="735" max="735" width="5.44140625" style="22" customWidth="1"/>
    <col min="736" max="737" width="10.5546875" style="22" customWidth="1"/>
    <col min="738" max="976" width="8.88671875" style="22"/>
    <col min="977" max="977" width="49.109375" style="22" bestFit="1" customWidth="1"/>
    <col min="978" max="989" width="8.88671875" style="22"/>
    <col min="990" max="990" width="8.44140625" style="22" customWidth="1"/>
    <col min="991" max="991" width="5.44140625" style="22" customWidth="1"/>
    <col min="992" max="993" width="10.5546875" style="22" customWidth="1"/>
    <col min="994" max="1232" width="8.88671875" style="22"/>
    <col min="1233" max="1233" width="49.109375" style="22" bestFit="1" customWidth="1"/>
    <col min="1234" max="1245" width="8.88671875" style="22"/>
    <col min="1246" max="1246" width="8.44140625" style="22" customWidth="1"/>
    <col min="1247" max="1247" width="5.44140625" style="22" customWidth="1"/>
    <col min="1248" max="1249" width="10.5546875" style="22" customWidth="1"/>
    <col min="1250" max="1488" width="8.88671875" style="22"/>
    <col min="1489" max="1489" width="49.109375" style="22" bestFit="1" customWidth="1"/>
    <col min="1490" max="1501" width="8.88671875" style="22"/>
    <col min="1502" max="1502" width="8.44140625" style="22" customWidth="1"/>
    <col min="1503" max="1503" width="5.44140625" style="22" customWidth="1"/>
    <col min="1504" max="1505" width="10.5546875" style="22" customWidth="1"/>
    <col min="1506" max="1744" width="8.88671875" style="22"/>
    <col min="1745" max="1745" width="49.109375" style="22" bestFit="1" customWidth="1"/>
    <col min="1746" max="1757" width="8.88671875" style="22"/>
    <col min="1758" max="1758" width="8.44140625" style="22" customWidth="1"/>
    <col min="1759" max="1759" width="5.44140625" style="22" customWidth="1"/>
    <col min="1760" max="1761" width="10.5546875" style="22" customWidth="1"/>
    <col min="1762" max="2000" width="8.88671875" style="22"/>
    <col min="2001" max="2001" width="49.109375" style="22" bestFit="1" customWidth="1"/>
    <col min="2002" max="2013" width="8.88671875" style="22"/>
    <col min="2014" max="2014" width="8.44140625" style="22" customWidth="1"/>
    <col min="2015" max="2015" width="5.44140625" style="22" customWidth="1"/>
    <col min="2016" max="2017" width="10.5546875" style="22" customWidth="1"/>
    <col min="2018" max="2256" width="8.88671875" style="22"/>
    <col min="2257" max="2257" width="49.109375" style="22" bestFit="1" customWidth="1"/>
    <col min="2258" max="2269" width="8.88671875" style="22"/>
    <col min="2270" max="2270" width="8.44140625" style="22" customWidth="1"/>
    <col min="2271" max="2271" width="5.44140625" style="22" customWidth="1"/>
    <col min="2272" max="2273" width="10.5546875" style="22" customWidth="1"/>
    <col min="2274" max="2512" width="8.88671875" style="22"/>
    <col min="2513" max="2513" width="49.109375" style="22" bestFit="1" customWidth="1"/>
    <col min="2514" max="2525" width="8.88671875" style="22"/>
    <col min="2526" max="2526" width="8.44140625" style="22" customWidth="1"/>
    <col min="2527" max="2527" width="5.44140625" style="22" customWidth="1"/>
    <col min="2528" max="2529" width="10.5546875" style="22" customWidth="1"/>
    <col min="2530" max="2768" width="8.88671875" style="22"/>
    <col min="2769" max="2769" width="49.109375" style="22" bestFit="1" customWidth="1"/>
    <col min="2770" max="2781" width="8.88671875" style="22"/>
    <col min="2782" max="2782" width="8.44140625" style="22" customWidth="1"/>
    <col min="2783" max="2783" width="5.44140625" style="22" customWidth="1"/>
    <col min="2784" max="2785" width="10.5546875" style="22" customWidth="1"/>
    <col min="2786" max="3024" width="8.88671875" style="22"/>
    <col min="3025" max="3025" width="49.109375" style="22" bestFit="1" customWidth="1"/>
    <col min="3026" max="3037" width="8.88671875" style="22"/>
    <col min="3038" max="3038" width="8.44140625" style="22" customWidth="1"/>
    <col min="3039" max="3039" width="5.44140625" style="22" customWidth="1"/>
    <col min="3040" max="3041" width="10.5546875" style="22" customWidth="1"/>
    <col min="3042" max="3280" width="8.88671875" style="22"/>
    <col min="3281" max="3281" width="49.109375" style="22" bestFit="1" customWidth="1"/>
    <col min="3282" max="3293" width="8.88671875" style="22"/>
    <col min="3294" max="3294" width="8.44140625" style="22" customWidth="1"/>
    <col min="3295" max="3295" width="5.44140625" style="22" customWidth="1"/>
    <col min="3296" max="3297" width="10.5546875" style="22" customWidth="1"/>
    <col min="3298" max="3536" width="8.88671875" style="22"/>
    <col min="3537" max="3537" width="49.109375" style="22" bestFit="1" customWidth="1"/>
    <col min="3538" max="3549" width="8.88671875" style="22"/>
    <col min="3550" max="3550" width="8.44140625" style="22" customWidth="1"/>
    <col min="3551" max="3551" width="5.44140625" style="22" customWidth="1"/>
    <col min="3552" max="3553" width="10.5546875" style="22" customWidth="1"/>
    <col min="3554" max="3792" width="8.88671875" style="22"/>
    <col min="3793" max="3793" width="49.109375" style="22" bestFit="1" customWidth="1"/>
    <col min="3794" max="3805" width="8.88671875" style="22"/>
    <col min="3806" max="3806" width="8.44140625" style="22" customWidth="1"/>
    <col min="3807" max="3807" width="5.44140625" style="22" customWidth="1"/>
    <col min="3808" max="3809" width="10.5546875" style="22" customWidth="1"/>
    <col min="3810" max="4048" width="8.88671875" style="22"/>
    <col min="4049" max="4049" width="49.109375" style="22" bestFit="1" customWidth="1"/>
    <col min="4050" max="4061" width="8.88671875" style="22"/>
    <col min="4062" max="4062" width="8.44140625" style="22" customWidth="1"/>
    <col min="4063" max="4063" width="5.44140625" style="22" customWidth="1"/>
    <col min="4064" max="4065" width="10.5546875" style="22" customWidth="1"/>
    <col min="4066" max="4304" width="8.88671875" style="22"/>
    <col min="4305" max="4305" width="49.109375" style="22" bestFit="1" customWidth="1"/>
    <col min="4306" max="4317" width="8.88671875" style="22"/>
    <col min="4318" max="4318" width="8.44140625" style="22" customWidth="1"/>
    <col min="4319" max="4319" width="5.44140625" style="22" customWidth="1"/>
    <col min="4320" max="4321" width="10.5546875" style="22" customWidth="1"/>
    <col min="4322" max="4560" width="8.88671875" style="22"/>
    <col min="4561" max="4561" width="49.109375" style="22" bestFit="1" customWidth="1"/>
    <col min="4562" max="4573" width="8.88671875" style="22"/>
    <col min="4574" max="4574" width="8.44140625" style="22" customWidth="1"/>
    <col min="4575" max="4575" width="5.44140625" style="22" customWidth="1"/>
    <col min="4576" max="4577" width="10.5546875" style="22" customWidth="1"/>
    <col min="4578" max="4816" width="8.88671875" style="22"/>
    <col min="4817" max="4817" width="49.109375" style="22" bestFit="1" customWidth="1"/>
    <col min="4818" max="4829" width="8.88671875" style="22"/>
    <col min="4830" max="4830" width="8.44140625" style="22" customWidth="1"/>
    <col min="4831" max="4831" width="5.44140625" style="22" customWidth="1"/>
    <col min="4832" max="4833" width="10.5546875" style="22" customWidth="1"/>
    <col min="4834" max="5072" width="8.88671875" style="22"/>
    <col min="5073" max="5073" width="49.109375" style="22" bestFit="1" customWidth="1"/>
    <col min="5074" max="5085" width="8.88671875" style="22"/>
    <col min="5086" max="5086" width="8.44140625" style="22" customWidth="1"/>
    <col min="5087" max="5087" width="5.44140625" style="22" customWidth="1"/>
    <col min="5088" max="5089" width="10.5546875" style="22" customWidth="1"/>
    <col min="5090" max="5328" width="8.88671875" style="22"/>
    <col min="5329" max="5329" width="49.109375" style="22" bestFit="1" customWidth="1"/>
    <col min="5330" max="5341" width="8.88671875" style="22"/>
    <col min="5342" max="5342" width="8.44140625" style="22" customWidth="1"/>
    <col min="5343" max="5343" width="5.44140625" style="22" customWidth="1"/>
    <col min="5344" max="5345" width="10.5546875" style="22" customWidth="1"/>
    <col min="5346" max="5584" width="8.88671875" style="22"/>
    <col min="5585" max="5585" width="49.109375" style="22" bestFit="1" customWidth="1"/>
    <col min="5586" max="5597" width="8.88671875" style="22"/>
    <col min="5598" max="5598" width="8.44140625" style="22" customWidth="1"/>
    <col min="5599" max="5599" width="5.44140625" style="22" customWidth="1"/>
    <col min="5600" max="5601" width="10.5546875" style="22" customWidth="1"/>
    <col min="5602" max="5840" width="8.88671875" style="22"/>
    <col min="5841" max="5841" width="49.109375" style="22" bestFit="1" customWidth="1"/>
    <col min="5842" max="5853" width="8.88671875" style="22"/>
    <col min="5854" max="5854" width="8.44140625" style="22" customWidth="1"/>
    <col min="5855" max="5855" width="5.44140625" style="22" customWidth="1"/>
    <col min="5856" max="5857" width="10.5546875" style="22" customWidth="1"/>
    <col min="5858" max="6096" width="8.88671875" style="22"/>
    <col min="6097" max="6097" width="49.109375" style="22" bestFit="1" customWidth="1"/>
    <col min="6098" max="6109" width="8.88671875" style="22"/>
    <col min="6110" max="6110" width="8.44140625" style="22" customWidth="1"/>
    <col min="6111" max="6111" width="5.44140625" style="22" customWidth="1"/>
    <col min="6112" max="6113" width="10.5546875" style="22" customWidth="1"/>
    <col min="6114" max="6352" width="8.88671875" style="22"/>
    <col min="6353" max="6353" width="49.109375" style="22" bestFit="1" customWidth="1"/>
    <col min="6354" max="6365" width="8.88671875" style="22"/>
    <col min="6366" max="6366" width="8.44140625" style="22" customWidth="1"/>
    <col min="6367" max="6367" width="5.44140625" style="22" customWidth="1"/>
    <col min="6368" max="6369" width="10.5546875" style="22" customWidth="1"/>
    <col min="6370" max="6608" width="8.88671875" style="22"/>
    <col min="6609" max="6609" width="49.109375" style="22" bestFit="1" customWidth="1"/>
    <col min="6610" max="6621" width="8.88671875" style="22"/>
    <col min="6622" max="6622" width="8.44140625" style="22" customWidth="1"/>
    <col min="6623" max="6623" width="5.44140625" style="22" customWidth="1"/>
    <col min="6624" max="6625" width="10.5546875" style="22" customWidth="1"/>
    <col min="6626" max="6864" width="8.88671875" style="22"/>
    <col min="6865" max="6865" width="49.109375" style="22" bestFit="1" customWidth="1"/>
    <col min="6866" max="6877" width="8.88671875" style="22"/>
    <col min="6878" max="6878" width="8.44140625" style="22" customWidth="1"/>
    <col min="6879" max="6879" width="5.44140625" style="22" customWidth="1"/>
    <col min="6880" max="6881" width="10.5546875" style="22" customWidth="1"/>
    <col min="6882" max="7120" width="8.88671875" style="22"/>
    <col min="7121" max="7121" width="49.109375" style="22" bestFit="1" customWidth="1"/>
    <col min="7122" max="7133" width="8.88671875" style="22"/>
    <col min="7134" max="7134" width="8.44140625" style="22" customWidth="1"/>
    <col min="7135" max="7135" width="5.44140625" style="22" customWidth="1"/>
    <col min="7136" max="7137" width="10.5546875" style="22" customWidth="1"/>
    <col min="7138" max="7376" width="8.88671875" style="22"/>
    <col min="7377" max="7377" width="49.109375" style="22" bestFit="1" customWidth="1"/>
    <col min="7378" max="7389" width="8.88671875" style="22"/>
    <col min="7390" max="7390" width="8.44140625" style="22" customWidth="1"/>
    <col min="7391" max="7391" width="5.44140625" style="22" customWidth="1"/>
    <col min="7392" max="7393" width="10.5546875" style="22" customWidth="1"/>
    <col min="7394" max="7632" width="8.88671875" style="22"/>
    <col min="7633" max="7633" width="49.109375" style="22" bestFit="1" customWidth="1"/>
    <col min="7634" max="7645" width="8.88671875" style="22"/>
    <col min="7646" max="7646" width="8.44140625" style="22" customWidth="1"/>
    <col min="7647" max="7647" width="5.44140625" style="22" customWidth="1"/>
    <col min="7648" max="7649" width="10.5546875" style="22" customWidth="1"/>
    <col min="7650" max="7888" width="8.88671875" style="22"/>
    <col min="7889" max="7889" width="49.109375" style="22" bestFit="1" customWidth="1"/>
    <col min="7890" max="7901" width="8.88671875" style="22"/>
    <col min="7902" max="7902" width="8.44140625" style="22" customWidth="1"/>
    <col min="7903" max="7903" width="5.44140625" style="22" customWidth="1"/>
    <col min="7904" max="7905" width="10.5546875" style="22" customWidth="1"/>
    <col min="7906" max="8144" width="8.88671875" style="22"/>
    <col min="8145" max="8145" width="49.109375" style="22" bestFit="1" customWidth="1"/>
    <col min="8146" max="8157" width="8.88671875" style="22"/>
    <col min="8158" max="8158" width="8.44140625" style="22" customWidth="1"/>
    <col min="8159" max="8159" width="5.44140625" style="22" customWidth="1"/>
    <col min="8160" max="8161" width="10.5546875" style="22" customWidth="1"/>
    <col min="8162" max="8400" width="8.88671875" style="22"/>
    <col min="8401" max="8401" width="49.109375" style="22" bestFit="1" customWidth="1"/>
    <col min="8402" max="8413" width="8.88671875" style="22"/>
    <col min="8414" max="8414" width="8.44140625" style="22" customWidth="1"/>
    <col min="8415" max="8415" width="5.44140625" style="22" customWidth="1"/>
    <col min="8416" max="8417" width="10.5546875" style="22" customWidth="1"/>
    <col min="8418" max="8656" width="8.88671875" style="22"/>
    <col min="8657" max="8657" width="49.109375" style="22" bestFit="1" customWidth="1"/>
    <col min="8658" max="8669" width="8.88671875" style="22"/>
    <col min="8670" max="8670" width="8.44140625" style="22" customWidth="1"/>
    <col min="8671" max="8671" width="5.44140625" style="22" customWidth="1"/>
    <col min="8672" max="8673" width="10.5546875" style="22" customWidth="1"/>
    <col min="8674" max="8912" width="8.88671875" style="22"/>
    <col min="8913" max="8913" width="49.109375" style="22" bestFit="1" customWidth="1"/>
    <col min="8914" max="8925" width="8.88671875" style="22"/>
    <col min="8926" max="8926" width="8.44140625" style="22" customWidth="1"/>
    <col min="8927" max="8927" width="5.44140625" style="22" customWidth="1"/>
    <col min="8928" max="8929" width="10.5546875" style="22" customWidth="1"/>
    <col min="8930" max="9168" width="8.88671875" style="22"/>
    <col min="9169" max="9169" width="49.109375" style="22" bestFit="1" customWidth="1"/>
    <col min="9170" max="9181" width="8.88671875" style="22"/>
    <col min="9182" max="9182" width="8.44140625" style="22" customWidth="1"/>
    <col min="9183" max="9183" width="5.44140625" style="22" customWidth="1"/>
    <col min="9184" max="9185" width="10.5546875" style="22" customWidth="1"/>
    <col min="9186" max="9424" width="8.88671875" style="22"/>
    <col min="9425" max="9425" width="49.109375" style="22" bestFit="1" customWidth="1"/>
    <col min="9426" max="9437" width="8.88671875" style="22"/>
    <col min="9438" max="9438" width="8.44140625" style="22" customWidth="1"/>
    <col min="9439" max="9439" width="5.44140625" style="22" customWidth="1"/>
    <col min="9440" max="9441" width="10.5546875" style="22" customWidth="1"/>
    <col min="9442" max="9680" width="8.88671875" style="22"/>
    <col min="9681" max="9681" width="49.109375" style="22" bestFit="1" customWidth="1"/>
    <col min="9682" max="9693" width="8.88671875" style="22"/>
    <col min="9694" max="9694" width="8.44140625" style="22" customWidth="1"/>
    <col min="9695" max="9695" width="5.44140625" style="22" customWidth="1"/>
    <col min="9696" max="9697" width="10.5546875" style="22" customWidth="1"/>
    <col min="9698" max="9936" width="8.88671875" style="22"/>
    <col min="9937" max="9937" width="49.109375" style="22" bestFit="1" customWidth="1"/>
    <col min="9938" max="9949" width="8.88671875" style="22"/>
    <col min="9950" max="9950" width="8.44140625" style="22" customWidth="1"/>
    <col min="9951" max="9951" width="5.44140625" style="22" customWidth="1"/>
    <col min="9952" max="9953" width="10.5546875" style="22" customWidth="1"/>
    <col min="9954" max="10192" width="8.88671875" style="22"/>
    <col min="10193" max="10193" width="49.109375" style="22" bestFit="1" customWidth="1"/>
    <col min="10194" max="10205" width="8.88671875" style="22"/>
    <col min="10206" max="10206" width="8.44140625" style="22" customWidth="1"/>
    <col min="10207" max="10207" width="5.44140625" style="22" customWidth="1"/>
    <col min="10208" max="10209" width="10.5546875" style="22" customWidth="1"/>
    <col min="10210" max="10448" width="8.88671875" style="22"/>
    <col min="10449" max="10449" width="49.109375" style="22" bestFit="1" customWidth="1"/>
    <col min="10450" max="10461" width="8.88671875" style="22"/>
    <col min="10462" max="10462" width="8.44140625" style="22" customWidth="1"/>
    <col min="10463" max="10463" width="5.44140625" style="22" customWidth="1"/>
    <col min="10464" max="10465" width="10.5546875" style="22" customWidth="1"/>
    <col min="10466" max="10704" width="8.88671875" style="22"/>
    <col min="10705" max="10705" width="49.109375" style="22" bestFit="1" customWidth="1"/>
    <col min="10706" max="10717" width="8.88671875" style="22"/>
    <col min="10718" max="10718" width="8.44140625" style="22" customWidth="1"/>
    <col min="10719" max="10719" width="5.44140625" style="22" customWidth="1"/>
    <col min="10720" max="10721" width="10.5546875" style="22" customWidth="1"/>
    <col min="10722" max="10960" width="8.88671875" style="22"/>
    <col min="10961" max="10961" width="49.109375" style="22" bestFit="1" customWidth="1"/>
    <col min="10962" max="10973" width="8.88671875" style="22"/>
    <col min="10974" max="10974" width="8.44140625" style="22" customWidth="1"/>
    <col min="10975" max="10975" width="5.44140625" style="22" customWidth="1"/>
    <col min="10976" max="10977" width="10.5546875" style="22" customWidth="1"/>
    <col min="10978" max="11216" width="8.88671875" style="22"/>
    <col min="11217" max="11217" width="49.109375" style="22" bestFit="1" customWidth="1"/>
    <col min="11218" max="11229" width="8.88671875" style="22"/>
    <col min="11230" max="11230" width="8.44140625" style="22" customWidth="1"/>
    <col min="11231" max="11231" width="5.44140625" style="22" customWidth="1"/>
    <col min="11232" max="11233" width="10.5546875" style="22" customWidth="1"/>
    <col min="11234" max="11472" width="8.88671875" style="22"/>
    <col min="11473" max="11473" width="49.109375" style="22" bestFit="1" customWidth="1"/>
    <col min="11474" max="11485" width="8.88671875" style="22"/>
    <col min="11486" max="11486" width="8.44140625" style="22" customWidth="1"/>
    <col min="11487" max="11487" width="5.44140625" style="22" customWidth="1"/>
    <col min="11488" max="11489" width="10.5546875" style="22" customWidth="1"/>
    <col min="11490" max="11728" width="8.88671875" style="22"/>
    <col min="11729" max="11729" width="49.109375" style="22" bestFit="1" customWidth="1"/>
    <col min="11730" max="11741" width="8.88671875" style="22"/>
    <col min="11742" max="11742" width="8.44140625" style="22" customWidth="1"/>
    <col min="11743" max="11743" width="5.44140625" style="22" customWidth="1"/>
    <col min="11744" max="11745" width="10.5546875" style="22" customWidth="1"/>
    <col min="11746" max="11984" width="8.88671875" style="22"/>
    <col min="11985" max="11985" width="49.109375" style="22" bestFit="1" customWidth="1"/>
    <col min="11986" max="11997" width="8.88671875" style="22"/>
    <col min="11998" max="11998" width="8.44140625" style="22" customWidth="1"/>
    <col min="11999" max="11999" width="5.44140625" style="22" customWidth="1"/>
    <col min="12000" max="12001" width="10.5546875" style="22" customWidth="1"/>
    <col min="12002" max="12240" width="8.88671875" style="22"/>
    <col min="12241" max="12241" width="49.109375" style="22" bestFit="1" customWidth="1"/>
    <col min="12242" max="12253" width="8.88671875" style="22"/>
    <col min="12254" max="12254" width="8.44140625" style="22" customWidth="1"/>
    <col min="12255" max="12255" width="5.44140625" style="22" customWidth="1"/>
    <col min="12256" max="12257" width="10.5546875" style="22" customWidth="1"/>
    <col min="12258" max="12496" width="8.88671875" style="22"/>
    <col min="12497" max="12497" width="49.109375" style="22" bestFit="1" customWidth="1"/>
    <col min="12498" max="12509" width="8.88671875" style="22"/>
    <col min="12510" max="12510" width="8.44140625" style="22" customWidth="1"/>
    <col min="12511" max="12511" width="5.44140625" style="22" customWidth="1"/>
    <col min="12512" max="12513" width="10.5546875" style="22" customWidth="1"/>
    <col min="12514" max="12752" width="8.88671875" style="22"/>
    <col min="12753" max="12753" width="49.109375" style="22" bestFit="1" customWidth="1"/>
    <col min="12754" max="12765" width="8.88671875" style="22"/>
    <col min="12766" max="12766" width="8.44140625" style="22" customWidth="1"/>
    <col min="12767" max="12767" width="5.44140625" style="22" customWidth="1"/>
    <col min="12768" max="12769" width="10.5546875" style="22" customWidth="1"/>
    <col min="12770" max="13008" width="8.88671875" style="22"/>
    <col min="13009" max="13009" width="49.109375" style="22" bestFit="1" customWidth="1"/>
    <col min="13010" max="13021" width="8.88671875" style="22"/>
    <col min="13022" max="13022" width="8.44140625" style="22" customWidth="1"/>
    <col min="13023" max="13023" width="5.44140625" style="22" customWidth="1"/>
    <col min="13024" max="13025" width="10.5546875" style="22" customWidth="1"/>
    <col min="13026" max="13264" width="8.88671875" style="22"/>
    <col min="13265" max="13265" width="49.109375" style="22" bestFit="1" customWidth="1"/>
    <col min="13266" max="13277" width="8.88671875" style="22"/>
    <col min="13278" max="13278" width="8.44140625" style="22" customWidth="1"/>
    <col min="13279" max="13279" width="5.44140625" style="22" customWidth="1"/>
    <col min="13280" max="13281" width="10.5546875" style="22" customWidth="1"/>
    <col min="13282" max="13520" width="8.88671875" style="22"/>
    <col min="13521" max="13521" width="49.109375" style="22" bestFit="1" customWidth="1"/>
    <col min="13522" max="13533" width="8.88671875" style="22"/>
    <col min="13534" max="13534" width="8.44140625" style="22" customWidth="1"/>
    <col min="13535" max="13535" width="5.44140625" style="22" customWidth="1"/>
    <col min="13536" max="13537" width="10.5546875" style="22" customWidth="1"/>
    <col min="13538" max="13776" width="8.88671875" style="22"/>
    <col min="13777" max="13777" width="49.109375" style="22" bestFit="1" customWidth="1"/>
    <col min="13778" max="13789" width="8.88671875" style="22"/>
    <col min="13790" max="13790" width="8.44140625" style="22" customWidth="1"/>
    <col min="13791" max="13791" width="5.44140625" style="22" customWidth="1"/>
    <col min="13792" max="13793" width="10.5546875" style="22" customWidth="1"/>
    <col min="13794" max="14032" width="8.88671875" style="22"/>
    <col min="14033" max="14033" width="49.109375" style="22" bestFit="1" customWidth="1"/>
    <col min="14034" max="14045" width="8.88671875" style="22"/>
    <col min="14046" max="14046" width="8.44140625" style="22" customWidth="1"/>
    <col min="14047" max="14047" width="5.44140625" style="22" customWidth="1"/>
    <col min="14048" max="14049" width="10.5546875" style="22" customWidth="1"/>
    <col min="14050" max="14288" width="8.88671875" style="22"/>
    <col min="14289" max="14289" width="49.109375" style="22" bestFit="1" customWidth="1"/>
    <col min="14290" max="14301" width="8.88671875" style="22"/>
    <col min="14302" max="14302" width="8.44140625" style="22" customWidth="1"/>
    <col min="14303" max="14303" width="5.44140625" style="22" customWidth="1"/>
    <col min="14304" max="14305" width="10.5546875" style="22" customWidth="1"/>
    <col min="14306" max="14544" width="8.88671875" style="22"/>
    <col min="14545" max="14545" width="49.109375" style="22" bestFit="1" customWidth="1"/>
    <col min="14546" max="14557" width="8.88671875" style="22"/>
    <col min="14558" max="14558" width="8.44140625" style="22" customWidth="1"/>
    <col min="14559" max="14559" width="5.44140625" style="22" customWidth="1"/>
    <col min="14560" max="14561" width="10.5546875" style="22" customWidth="1"/>
    <col min="14562" max="14800" width="8.88671875" style="22"/>
    <col min="14801" max="14801" width="49.109375" style="22" bestFit="1" customWidth="1"/>
    <col min="14802" max="14813" width="8.88671875" style="22"/>
    <col min="14814" max="14814" width="8.44140625" style="22" customWidth="1"/>
    <col min="14815" max="14815" width="5.44140625" style="22" customWidth="1"/>
    <col min="14816" max="14817" width="10.5546875" style="22" customWidth="1"/>
    <col min="14818" max="15056" width="8.88671875" style="22"/>
    <col min="15057" max="15057" width="49.109375" style="22" bestFit="1" customWidth="1"/>
    <col min="15058" max="15069" width="8.88671875" style="22"/>
    <col min="15070" max="15070" width="8.44140625" style="22" customWidth="1"/>
    <col min="15071" max="15071" width="5.44140625" style="22" customWidth="1"/>
    <col min="15072" max="15073" width="10.5546875" style="22" customWidth="1"/>
    <col min="15074" max="15312" width="8.88671875" style="22"/>
    <col min="15313" max="15313" width="49.109375" style="22" bestFit="1" customWidth="1"/>
    <col min="15314" max="15325" width="8.88671875" style="22"/>
    <col min="15326" max="15326" width="8.44140625" style="22" customWidth="1"/>
    <col min="15327" max="15327" width="5.44140625" style="22" customWidth="1"/>
    <col min="15328" max="15329" width="10.5546875" style="22" customWidth="1"/>
    <col min="15330" max="15568" width="8.88671875" style="22"/>
    <col min="15569" max="15569" width="49.109375" style="22" bestFit="1" customWidth="1"/>
    <col min="15570" max="15581" width="8.88671875" style="22"/>
    <col min="15582" max="15582" width="8.44140625" style="22" customWidth="1"/>
    <col min="15583" max="15583" width="5.44140625" style="22" customWidth="1"/>
    <col min="15584" max="15585" width="10.5546875" style="22" customWidth="1"/>
    <col min="15586" max="15824" width="8.88671875" style="22"/>
    <col min="15825" max="15825" width="49.109375" style="22" bestFit="1" customWidth="1"/>
    <col min="15826" max="15837" width="8.88671875" style="22"/>
    <col min="15838" max="15838" width="8.44140625" style="22" customWidth="1"/>
    <col min="15839" max="15839" width="5.44140625" style="22" customWidth="1"/>
    <col min="15840" max="15841" width="10.5546875" style="22" customWidth="1"/>
    <col min="15842" max="16080" width="8.88671875" style="22"/>
    <col min="16081" max="16081" width="49.109375" style="22" bestFit="1" customWidth="1"/>
    <col min="16082" max="16093" width="8.88671875" style="22"/>
    <col min="16094" max="16094" width="8.44140625" style="22" customWidth="1"/>
    <col min="16095" max="16095" width="5.44140625" style="22" customWidth="1"/>
    <col min="16096" max="16097" width="10.5546875" style="22" customWidth="1"/>
    <col min="16098" max="16384" width="8.88671875" style="22"/>
  </cols>
  <sheetData>
    <row r="1" spans="1:10" ht="20.100000000000001" customHeight="1">
      <c r="A1" s="1"/>
      <c r="B1" s="1"/>
      <c r="C1" s="1"/>
      <c r="D1" s="1"/>
      <c r="E1" s="1"/>
      <c r="F1" s="1"/>
    </row>
    <row r="2" spans="1:10" s="24" customFormat="1" ht="26.25" customHeight="1">
      <c r="A2" s="3"/>
      <c r="B2" s="97" t="str">
        <f>IF('Front Sheet and Checklist'!C5="(please select from drop down)","Please select organisation from front sheet",'Front Sheet and Checklist'!C5)</f>
        <v>Swansea Bay UHB</v>
      </c>
      <c r="C2" s="276"/>
      <c r="D2" s="276"/>
      <c r="E2" s="276"/>
      <c r="F2" s="276"/>
      <c r="G2" s="276"/>
      <c r="H2" s="276"/>
      <c r="I2" s="276"/>
      <c r="J2" s="520"/>
    </row>
    <row r="3" spans="1:10" s="24" customFormat="1">
      <c r="A3" s="3"/>
      <c r="B3" s="16" t="s">
        <v>415</v>
      </c>
      <c r="C3" s="136"/>
      <c r="D3" s="136"/>
      <c r="E3" s="136"/>
      <c r="F3" s="136"/>
      <c r="G3" s="136"/>
      <c r="H3" s="136"/>
      <c r="I3" s="136"/>
      <c r="J3" s="45"/>
    </row>
    <row r="4" spans="1:10" s="24" customFormat="1">
      <c r="A4" s="3"/>
      <c r="B4" s="16" t="s">
        <v>416</v>
      </c>
      <c r="C4" s="136"/>
      <c r="D4" s="136"/>
      <c r="E4" s="136"/>
      <c r="F4" s="136"/>
      <c r="G4" s="136"/>
      <c r="H4" s="136"/>
      <c r="I4" s="136"/>
      <c r="J4" s="45"/>
    </row>
    <row r="5" spans="1:10" s="24" customFormat="1">
      <c r="A5" s="3"/>
      <c r="B5" s="16" t="s">
        <v>417</v>
      </c>
      <c r="C5" s="136"/>
      <c r="D5" s="136"/>
      <c r="E5" s="136"/>
      <c r="F5" s="136"/>
      <c r="G5" s="136"/>
      <c r="H5" s="136"/>
      <c r="I5" s="136"/>
      <c r="J5" s="45"/>
    </row>
    <row r="6" spans="1:10" s="24" customFormat="1">
      <c r="A6" s="3"/>
      <c r="B6" s="16" t="s">
        <v>418</v>
      </c>
      <c r="C6" s="136"/>
      <c r="D6" s="136"/>
      <c r="E6" s="136"/>
      <c r="F6" s="136"/>
      <c r="G6" s="136"/>
      <c r="H6" s="136"/>
      <c r="I6" s="136"/>
      <c r="J6" s="45"/>
    </row>
    <row r="7" spans="1:10" s="24" customFormat="1">
      <c r="A7" s="3"/>
      <c r="B7" s="16" t="s">
        <v>419</v>
      </c>
      <c r="C7" s="136"/>
      <c r="D7" s="136"/>
      <c r="E7" s="136"/>
      <c r="F7" s="136"/>
      <c r="G7" s="136"/>
      <c r="H7" s="136"/>
      <c r="I7" s="136"/>
      <c r="J7" s="45"/>
    </row>
    <row r="8" spans="1:10" s="24" customFormat="1">
      <c r="A8" s="3"/>
      <c r="B8" s="16" t="s">
        <v>420</v>
      </c>
      <c r="C8" s="136"/>
      <c r="D8" s="136"/>
      <c r="E8" s="136"/>
      <c r="F8" s="136"/>
      <c r="G8" s="136"/>
      <c r="H8" s="136"/>
      <c r="I8" s="136"/>
      <c r="J8" s="45"/>
    </row>
    <row r="9" spans="1:10" s="24" customFormat="1">
      <c r="A9" s="3"/>
      <c r="B9" s="16" t="s">
        <v>421</v>
      </c>
      <c r="C9" s="136"/>
      <c r="D9" s="136"/>
      <c r="E9" s="136"/>
      <c r="F9" s="136"/>
      <c r="G9" s="136"/>
      <c r="H9" s="136"/>
      <c r="I9" s="136"/>
      <c r="J9" s="45"/>
    </row>
    <row r="10" spans="1:10" s="24" customFormat="1">
      <c r="A10" s="3"/>
      <c r="B10" s="15" t="s">
        <v>422</v>
      </c>
      <c r="C10" s="137"/>
      <c r="D10" s="137"/>
      <c r="E10" s="137"/>
      <c r="F10" s="137"/>
      <c r="G10" s="137"/>
      <c r="H10" s="137"/>
      <c r="I10" s="137"/>
      <c r="J10" s="46"/>
    </row>
    <row r="11" spans="1:10" s="24" customFormat="1">
      <c r="A11" s="3"/>
      <c r="B11" s="2"/>
      <c r="C11" s="1"/>
      <c r="D11" s="1"/>
      <c r="E11" s="1"/>
      <c r="F11" s="1"/>
    </row>
    <row r="12" spans="1:10" s="24" customFormat="1" ht="15" customHeight="1">
      <c r="A12" s="3"/>
      <c r="B12" s="406"/>
      <c r="C12" s="14" t="s">
        <v>423</v>
      </c>
      <c r="D12" s="14"/>
      <c r="E12" s="407"/>
      <c r="F12" s="407"/>
      <c r="G12" s="407"/>
      <c r="H12" s="407"/>
      <c r="I12" s="407"/>
      <c r="J12" s="407"/>
    </row>
    <row r="13" spans="1:10" s="24" customFormat="1" ht="47.25">
      <c r="A13" s="3"/>
      <c r="B13" s="406" t="s">
        <v>424</v>
      </c>
      <c r="C13" s="275" t="s">
        <v>425</v>
      </c>
      <c r="D13" s="275" t="s">
        <v>426</v>
      </c>
      <c r="E13" s="398" t="s">
        <v>427</v>
      </c>
      <c r="F13" s="398" t="s">
        <v>428</v>
      </c>
      <c r="G13" s="398" t="s">
        <v>429</v>
      </c>
      <c r="H13" s="398" t="s">
        <v>430</v>
      </c>
      <c r="I13" s="275" t="s">
        <v>365</v>
      </c>
      <c r="J13" s="275" t="s">
        <v>366</v>
      </c>
    </row>
    <row r="14" spans="1:10" s="24" customFormat="1" ht="15">
      <c r="A14" s="3"/>
      <c r="B14" s="408" t="s">
        <v>431</v>
      </c>
      <c r="C14" s="586" t="s">
        <v>432</v>
      </c>
      <c r="D14" s="586"/>
      <c r="E14" s="586"/>
      <c r="F14" s="586"/>
      <c r="G14" s="586"/>
      <c r="H14" s="586"/>
      <c r="I14" s="586"/>
      <c r="J14" s="586"/>
    </row>
    <row r="15" spans="1:10" s="24" customFormat="1">
      <c r="A15" s="3"/>
      <c r="B15" s="409"/>
      <c r="C15" s="3"/>
      <c r="D15" s="3"/>
      <c r="E15" s="3"/>
      <c r="F15" s="3"/>
      <c r="G15" s="3"/>
      <c r="H15" s="3"/>
      <c r="I15" s="3"/>
      <c r="J15" s="410"/>
    </row>
    <row r="16" spans="1:10" s="24" customFormat="1">
      <c r="A16" s="3"/>
      <c r="B16" s="411" t="s">
        <v>433</v>
      </c>
      <c r="C16" s="412"/>
      <c r="D16" s="412"/>
      <c r="E16" s="412"/>
      <c r="F16" s="412"/>
      <c r="G16" s="412"/>
      <c r="H16" s="412"/>
      <c r="I16" s="412"/>
      <c r="J16" s="413"/>
    </row>
    <row r="17" spans="1:11" s="24" customFormat="1">
      <c r="A17" s="3"/>
      <c r="B17" s="414" t="s">
        <v>434</v>
      </c>
      <c r="C17" s="787">
        <v>8.4</v>
      </c>
      <c r="D17" s="788">
        <v>7.6</v>
      </c>
      <c r="E17" s="787">
        <v>7.8</v>
      </c>
      <c r="F17" s="788">
        <v>7.8</v>
      </c>
      <c r="G17" s="788">
        <v>7.8</v>
      </c>
      <c r="H17" s="787">
        <v>7.8</v>
      </c>
      <c r="I17" s="788">
        <v>7.8</v>
      </c>
      <c r="J17" s="788">
        <v>7.8</v>
      </c>
      <c r="K17" s="24" t="str">
        <f t="shared" ref="K17:K26" si="0">IF(COUNTA(C17:J17)&lt;&gt;COUNT(C17:J17),"Please remove any text entries, enter numeric values only","")</f>
        <v/>
      </c>
    </row>
    <row r="18" spans="1:11" s="24" customFormat="1">
      <c r="A18" s="3"/>
      <c r="B18" s="414" t="s">
        <v>435</v>
      </c>
      <c r="C18" s="787">
        <v>859.8</v>
      </c>
      <c r="D18" s="788">
        <v>813.7</v>
      </c>
      <c r="E18" s="787">
        <v>822.1</v>
      </c>
      <c r="F18" s="788">
        <v>852.98</v>
      </c>
      <c r="G18" s="788">
        <v>852.98</v>
      </c>
      <c r="H18" s="787">
        <v>914.75</v>
      </c>
      <c r="I18" s="788">
        <v>949.74</v>
      </c>
      <c r="J18" s="788">
        <v>953.85</v>
      </c>
      <c r="K18" s="24" t="str">
        <f t="shared" si="0"/>
        <v/>
      </c>
    </row>
    <row r="19" spans="1:11" s="24" customFormat="1">
      <c r="A19" s="3"/>
      <c r="B19" s="414" t="s">
        <v>436</v>
      </c>
      <c r="C19" s="789">
        <v>3572.6</v>
      </c>
      <c r="D19" s="790">
        <v>3705.4</v>
      </c>
      <c r="E19" s="789">
        <v>3792.79</v>
      </c>
      <c r="F19" s="788">
        <v>3792.88</v>
      </c>
      <c r="G19" s="788">
        <v>3957.88</v>
      </c>
      <c r="H19" s="787">
        <v>3958.07</v>
      </c>
      <c r="I19" s="788">
        <v>3955.13</v>
      </c>
      <c r="J19" s="788">
        <v>3974.09</v>
      </c>
      <c r="K19" s="24" t="str">
        <f t="shared" si="0"/>
        <v/>
      </c>
    </row>
    <row r="20" spans="1:11" s="24" customFormat="1">
      <c r="A20" s="3"/>
      <c r="B20" s="414" t="s">
        <v>437</v>
      </c>
      <c r="C20" s="787">
        <v>361.5</v>
      </c>
      <c r="D20" s="788">
        <v>376.4</v>
      </c>
      <c r="E20" s="787">
        <v>380.9</v>
      </c>
      <c r="F20" s="788">
        <v>382.51</v>
      </c>
      <c r="G20" s="788">
        <v>382.51</v>
      </c>
      <c r="H20" s="787">
        <v>385.62</v>
      </c>
      <c r="I20" s="788">
        <v>389.09</v>
      </c>
      <c r="J20" s="788">
        <v>390.99</v>
      </c>
      <c r="K20" s="24" t="str">
        <f t="shared" si="0"/>
        <v/>
      </c>
    </row>
    <row r="21" spans="1:11" s="24" customFormat="1">
      <c r="A21" s="3"/>
      <c r="B21" s="414" t="s">
        <v>438</v>
      </c>
      <c r="C21" s="787">
        <v>326.7</v>
      </c>
      <c r="D21" s="788">
        <v>333.9</v>
      </c>
      <c r="E21" s="787">
        <v>339.6</v>
      </c>
      <c r="F21" s="788">
        <v>339.02</v>
      </c>
      <c r="G21" s="788">
        <v>339.02</v>
      </c>
      <c r="H21" s="787">
        <v>337.95</v>
      </c>
      <c r="I21" s="788">
        <v>339.11</v>
      </c>
      <c r="J21" s="788">
        <v>340.81</v>
      </c>
      <c r="K21" s="24" t="str">
        <f t="shared" si="0"/>
        <v/>
      </c>
    </row>
    <row r="22" spans="1:11" s="24" customFormat="1">
      <c r="A22" s="3"/>
      <c r="B22" s="414" t="s">
        <v>267</v>
      </c>
      <c r="C22" s="787">
        <v>878.9</v>
      </c>
      <c r="D22" s="788">
        <v>911.8</v>
      </c>
      <c r="E22" s="787">
        <v>890.9</v>
      </c>
      <c r="F22" s="788">
        <v>893.94</v>
      </c>
      <c r="G22" s="788">
        <v>893.94</v>
      </c>
      <c r="H22" s="787">
        <v>900.06</v>
      </c>
      <c r="I22" s="788">
        <v>908.57</v>
      </c>
      <c r="J22" s="788">
        <v>913.03</v>
      </c>
      <c r="K22" s="24" t="str">
        <f t="shared" si="0"/>
        <v/>
      </c>
    </row>
    <row r="23" spans="1:11" s="24" customFormat="1">
      <c r="A23" s="3"/>
      <c r="B23" s="414" t="s">
        <v>439</v>
      </c>
      <c r="C23" s="789">
        <v>2470.1999999999998</v>
      </c>
      <c r="D23" s="790">
        <v>2540.5</v>
      </c>
      <c r="E23" s="789">
        <v>2603.6999999999998</v>
      </c>
      <c r="F23" s="788">
        <v>2610.23</v>
      </c>
      <c r="G23" s="788">
        <v>2610.23</v>
      </c>
      <c r="H23" s="787">
        <v>2623.27</v>
      </c>
      <c r="I23" s="788">
        <v>2662.81</v>
      </c>
      <c r="J23" s="788">
        <v>2675.83</v>
      </c>
      <c r="K23" s="24" t="str">
        <f t="shared" si="0"/>
        <v/>
      </c>
    </row>
    <row r="24" spans="1:11" s="24" customFormat="1">
      <c r="A24" s="3"/>
      <c r="B24" s="414" t="s">
        <v>440</v>
      </c>
      <c r="C24" s="789">
        <v>2388.1999999999998</v>
      </c>
      <c r="D24" s="790">
        <v>2421.6999999999998</v>
      </c>
      <c r="E24" s="789">
        <v>2333.83</v>
      </c>
      <c r="F24" s="788">
        <v>2346.65</v>
      </c>
      <c r="G24" s="788">
        <v>2346.65</v>
      </c>
      <c r="H24" s="787">
        <v>2372.3000000000002</v>
      </c>
      <c r="I24" s="788">
        <v>2394.79</v>
      </c>
      <c r="J24" s="788">
        <v>2406.46</v>
      </c>
      <c r="K24" s="24" t="str">
        <f t="shared" si="0"/>
        <v/>
      </c>
    </row>
    <row r="25" spans="1:11" s="24" customFormat="1">
      <c r="A25" s="3"/>
      <c r="B25" s="414" t="s">
        <v>441</v>
      </c>
      <c r="C25" s="787"/>
      <c r="D25" s="788"/>
      <c r="E25" s="787">
        <v>14</v>
      </c>
      <c r="F25" s="788">
        <v>14</v>
      </c>
      <c r="G25" s="788">
        <v>14</v>
      </c>
      <c r="H25" s="787">
        <v>14</v>
      </c>
      <c r="I25" s="788">
        <v>14</v>
      </c>
      <c r="J25" s="788">
        <v>14</v>
      </c>
      <c r="K25" s="24" t="str">
        <f t="shared" si="0"/>
        <v/>
      </c>
    </row>
    <row r="26" spans="1:11" s="24" customFormat="1">
      <c r="A26" s="3"/>
      <c r="B26" s="414" t="s">
        <v>442</v>
      </c>
      <c r="C26" s="437">
        <v>998.2</v>
      </c>
      <c r="D26" s="788">
        <v>984.2</v>
      </c>
      <c r="E26" s="437">
        <v>972.2</v>
      </c>
      <c r="F26" s="788">
        <v>968.14</v>
      </c>
      <c r="G26" s="788">
        <v>968.14</v>
      </c>
      <c r="H26" s="787">
        <v>960.09</v>
      </c>
      <c r="I26" s="788">
        <v>960.92</v>
      </c>
      <c r="J26" s="788">
        <v>965.78</v>
      </c>
      <c r="K26" s="24" t="str">
        <f t="shared" si="0"/>
        <v/>
      </c>
    </row>
    <row r="27" spans="1:11" s="24" customFormat="1">
      <c r="A27" s="3"/>
      <c r="B27" s="407" t="str">
        <f>"TOTAL "&amp;B16</f>
        <v>TOTAL CORE WORKFORCE</v>
      </c>
      <c r="C27" s="418">
        <f>SUM(C17:C26)</f>
        <v>11864.5</v>
      </c>
      <c r="D27" s="418">
        <f t="shared" ref="D27:J27" si="1">SUM(D17:D26)</f>
        <v>12095.2</v>
      </c>
      <c r="E27" s="418">
        <f t="shared" ref="E27:F27" si="2">SUM(E17:E26)</f>
        <v>12157.82</v>
      </c>
      <c r="F27" s="418">
        <f t="shared" si="2"/>
        <v>12208.15</v>
      </c>
      <c r="G27" s="418">
        <f t="shared" si="1"/>
        <v>12373.15</v>
      </c>
      <c r="H27" s="418">
        <f t="shared" si="1"/>
        <v>12473.91</v>
      </c>
      <c r="I27" s="418">
        <f t="shared" si="1"/>
        <v>12581.960000000001</v>
      </c>
      <c r="J27" s="418">
        <f t="shared" si="1"/>
        <v>12642.640000000001</v>
      </c>
    </row>
    <row r="28" spans="1:11" s="24" customFormat="1">
      <c r="A28" s="3"/>
      <c r="B28" s="409"/>
      <c r="C28" s="419"/>
      <c r="D28" s="419"/>
      <c r="E28" s="419"/>
      <c r="F28" s="419"/>
      <c r="G28" s="419"/>
      <c r="H28" s="3"/>
      <c r="I28" s="3"/>
      <c r="J28" s="410"/>
    </row>
    <row r="29" spans="1:11" s="24" customFormat="1">
      <c r="A29" s="3"/>
      <c r="B29" s="411" t="s">
        <v>443</v>
      </c>
      <c r="C29" s="412"/>
      <c r="D29" s="412"/>
      <c r="E29" s="412"/>
      <c r="F29" s="412"/>
      <c r="G29" s="412"/>
      <c r="H29" s="412"/>
      <c r="I29" s="412"/>
      <c r="J29" s="413"/>
    </row>
    <row r="30" spans="1:11" s="24" customFormat="1">
      <c r="A30" s="3"/>
      <c r="B30" s="414" t="s">
        <v>434</v>
      </c>
      <c r="C30" s="782"/>
      <c r="D30" s="784"/>
      <c r="E30" s="415"/>
      <c r="F30" s="415"/>
      <c r="G30" s="415"/>
      <c r="H30" s="415"/>
      <c r="I30" s="415"/>
      <c r="J30" s="415"/>
      <c r="K30" s="24" t="str">
        <f t="shared" ref="K30:K39" si="3">IF(COUNTA(C30:J30)&lt;&gt;COUNT(C30:J30),"Please remove any text entries, enter numeric values only","")</f>
        <v/>
      </c>
    </row>
    <row r="31" spans="1:11" s="24" customFormat="1">
      <c r="A31" s="3"/>
      <c r="B31" s="414" t="s">
        <v>435</v>
      </c>
      <c r="C31" s="782"/>
      <c r="D31" s="784"/>
      <c r="E31" s="415"/>
      <c r="F31" s="415"/>
      <c r="G31" s="415"/>
      <c r="H31" s="415"/>
      <c r="I31" s="415"/>
      <c r="J31" s="415"/>
      <c r="K31" s="24" t="str">
        <f t="shared" si="3"/>
        <v/>
      </c>
    </row>
    <row r="32" spans="1:11" s="24" customFormat="1">
      <c r="A32" s="3"/>
      <c r="B32" s="414" t="s">
        <v>436</v>
      </c>
      <c r="C32" s="784"/>
      <c r="D32" s="784">
        <v>226.69</v>
      </c>
      <c r="E32" s="784">
        <v>226.69</v>
      </c>
      <c r="F32" s="784">
        <v>226.69</v>
      </c>
      <c r="G32" s="784">
        <v>226.69</v>
      </c>
      <c r="H32" s="787">
        <v>176.2</v>
      </c>
      <c r="I32" s="787">
        <v>176.7</v>
      </c>
      <c r="J32" s="787">
        <v>173</v>
      </c>
      <c r="K32" s="24" t="str">
        <f t="shared" si="3"/>
        <v/>
      </c>
    </row>
    <row r="33" spans="1:11" s="24" customFormat="1">
      <c r="A33" s="3"/>
      <c r="B33" s="414" t="s">
        <v>437</v>
      </c>
      <c r="C33" s="784"/>
      <c r="D33" s="784">
        <v>0</v>
      </c>
      <c r="E33" s="784">
        <v>0</v>
      </c>
      <c r="F33" s="784">
        <v>0</v>
      </c>
      <c r="G33" s="784">
        <v>0</v>
      </c>
      <c r="H33" s="784"/>
      <c r="I33" s="787"/>
      <c r="J33" s="787"/>
      <c r="K33" s="24" t="str">
        <f t="shared" si="3"/>
        <v/>
      </c>
    </row>
    <row r="34" spans="1:11" s="24" customFormat="1">
      <c r="A34" s="3"/>
      <c r="B34" s="414" t="s">
        <v>438</v>
      </c>
      <c r="C34" s="784"/>
      <c r="D34" s="784">
        <v>3.97</v>
      </c>
      <c r="E34" s="784">
        <v>3.97</v>
      </c>
      <c r="F34" s="784">
        <v>3.97</v>
      </c>
      <c r="G34" s="784">
        <v>3.97</v>
      </c>
      <c r="H34" s="784">
        <v>1.94</v>
      </c>
      <c r="I34" s="787">
        <v>1.4</v>
      </c>
      <c r="J34" s="787">
        <v>0.5</v>
      </c>
      <c r="K34" s="24" t="str">
        <f t="shared" si="3"/>
        <v/>
      </c>
    </row>
    <row r="35" spans="1:11" s="24" customFormat="1">
      <c r="A35" s="3"/>
      <c r="B35" s="414" t="s">
        <v>267</v>
      </c>
      <c r="C35" s="784"/>
      <c r="D35" s="784">
        <v>188.42</v>
      </c>
      <c r="E35" s="784">
        <v>188.42</v>
      </c>
      <c r="F35" s="784">
        <v>188.42</v>
      </c>
      <c r="G35" s="784">
        <v>188.42</v>
      </c>
      <c r="H35" s="784">
        <v>194.29</v>
      </c>
      <c r="I35" s="787">
        <v>190</v>
      </c>
      <c r="J35" s="787">
        <v>187.8</v>
      </c>
      <c r="K35" s="24" t="str">
        <f t="shared" si="3"/>
        <v/>
      </c>
    </row>
    <row r="36" spans="1:11" s="24" customFormat="1">
      <c r="A36" s="3"/>
      <c r="B36" s="414" t="s">
        <v>439</v>
      </c>
      <c r="C36" s="784"/>
      <c r="D36" s="784">
        <v>1098.7</v>
      </c>
      <c r="E36" s="784">
        <v>1098.7</v>
      </c>
      <c r="F36" s="784">
        <v>1098.7</v>
      </c>
      <c r="G36" s="784">
        <v>1098.7</v>
      </c>
      <c r="H36" s="802">
        <v>1057.32</v>
      </c>
      <c r="I36" s="789">
        <v>1037.5</v>
      </c>
      <c r="J36" s="789">
        <v>1031</v>
      </c>
      <c r="K36" s="24" t="str">
        <f t="shared" si="3"/>
        <v/>
      </c>
    </row>
    <row r="37" spans="1:11" s="24" customFormat="1">
      <c r="A37" s="3"/>
      <c r="B37" s="414" t="s">
        <v>440</v>
      </c>
      <c r="C37" s="784"/>
      <c r="D37" s="784">
        <v>64.569999999999993</v>
      </c>
      <c r="E37" s="784">
        <v>64.569999999999993</v>
      </c>
      <c r="F37" s="784">
        <v>64.569999999999993</v>
      </c>
      <c r="G37" s="784">
        <v>64.569999999999993</v>
      </c>
      <c r="H37" s="784">
        <v>89.27</v>
      </c>
      <c r="I37" s="787">
        <v>78</v>
      </c>
      <c r="J37" s="787">
        <v>72.2</v>
      </c>
      <c r="K37" s="24" t="str">
        <f t="shared" si="3"/>
        <v/>
      </c>
    </row>
    <row r="38" spans="1:11" s="24" customFormat="1">
      <c r="A38" s="3"/>
      <c r="B38" s="414" t="s">
        <v>442</v>
      </c>
      <c r="C38" s="784"/>
      <c r="D38" s="784">
        <v>88.5</v>
      </c>
      <c r="E38" s="784">
        <v>88.5</v>
      </c>
      <c r="F38" s="784">
        <v>88.5</v>
      </c>
      <c r="G38" s="784">
        <v>88.5</v>
      </c>
      <c r="H38" s="784">
        <v>81.5</v>
      </c>
      <c r="I38" s="787">
        <v>81.5</v>
      </c>
      <c r="J38" s="787">
        <v>81.5</v>
      </c>
      <c r="K38" s="24" t="str">
        <f t="shared" si="3"/>
        <v/>
      </c>
    </row>
    <row r="39" spans="1:11" s="24" customFormat="1">
      <c r="A39" s="3"/>
      <c r="B39" s="414" t="s">
        <v>444</v>
      </c>
      <c r="C39" s="783"/>
      <c r="D39" s="786"/>
      <c r="E39" s="417"/>
      <c r="F39" s="417"/>
      <c r="G39" s="417"/>
      <c r="H39" s="417"/>
      <c r="I39" s="417"/>
      <c r="J39" s="417"/>
      <c r="K39" s="24" t="str">
        <f t="shared" si="3"/>
        <v/>
      </c>
    </row>
    <row r="40" spans="1:11" s="24" customFormat="1">
      <c r="A40" s="3"/>
      <c r="B40" s="407" t="str">
        <f>"TOTAL "&amp;B29</f>
        <v>TOTAL VARIABLE WORKFORCE</v>
      </c>
      <c r="C40" s="418">
        <f>SUM(C30:C39)</f>
        <v>0</v>
      </c>
      <c r="D40" s="418">
        <f t="shared" ref="D40:J40" si="4">SUM(D30:D39)</f>
        <v>1670.85</v>
      </c>
      <c r="E40" s="418">
        <f t="shared" ref="E40:G40" si="5">SUM(E30:E39)</f>
        <v>1670.85</v>
      </c>
      <c r="F40" s="418">
        <f t="shared" si="5"/>
        <v>1670.85</v>
      </c>
      <c r="G40" s="418">
        <f t="shared" si="5"/>
        <v>1670.85</v>
      </c>
      <c r="H40" s="418">
        <f t="shared" si="4"/>
        <v>1600.52</v>
      </c>
      <c r="I40" s="418">
        <f t="shared" si="4"/>
        <v>1565.1</v>
      </c>
      <c r="J40" s="418">
        <f t="shared" si="4"/>
        <v>1546</v>
      </c>
    </row>
    <row r="41" spans="1:11" s="24" customFormat="1">
      <c r="A41" s="3"/>
      <c r="B41" s="409"/>
      <c r="C41" s="3"/>
      <c r="D41" s="3"/>
      <c r="E41" s="3"/>
      <c r="F41" s="3"/>
      <c r="G41" s="3"/>
      <c r="H41" s="3"/>
      <c r="I41" s="3"/>
      <c r="J41" s="410"/>
    </row>
    <row r="42" spans="1:11" s="24" customFormat="1">
      <c r="A42" s="3"/>
      <c r="B42" s="411" t="s">
        <v>445</v>
      </c>
      <c r="C42" s="412"/>
      <c r="D42" s="412"/>
      <c r="E42" s="412"/>
      <c r="F42" s="412"/>
      <c r="G42" s="412"/>
      <c r="H42" s="412"/>
      <c r="I42" s="412"/>
      <c r="J42" s="413"/>
    </row>
    <row r="43" spans="1:11" s="24" customFormat="1">
      <c r="A43" s="3"/>
      <c r="B43" s="414" t="s">
        <v>434</v>
      </c>
      <c r="C43" s="784"/>
      <c r="D43" s="784"/>
      <c r="E43" s="415"/>
      <c r="F43" s="415"/>
      <c r="G43" s="415"/>
      <c r="H43" s="415"/>
      <c r="I43" s="415"/>
      <c r="J43" s="415"/>
      <c r="K43" s="24" t="str">
        <f t="shared" ref="K43:K52" si="6">IF(COUNTA(C43:J43)&lt;&gt;COUNT(C43:J43),"Please remove any text entries, enter numeric values only","")</f>
        <v/>
      </c>
    </row>
    <row r="44" spans="1:11" s="24" customFormat="1">
      <c r="A44" s="3"/>
      <c r="B44" s="414" t="s">
        <v>435</v>
      </c>
      <c r="C44" s="784"/>
      <c r="D44" s="784"/>
      <c r="E44" s="784"/>
      <c r="F44" s="784"/>
      <c r="G44" s="784"/>
      <c r="H44" s="787"/>
      <c r="I44" s="787"/>
      <c r="J44" s="787">
        <v>0</v>
      </c>
      <c r="K44" s="24" t="str">
        <f t="shared" si="6"/>
        <v/>
      </c>
    </row>
    <row r="45" spans="1:11" s="24" customFormat="1">
      <c r="A45" s="3"/>
      <c r="B45" s="414" t="s">
        <v>436</v>
      </c>
      <c r="C45" s="784"/>
      <c r="D45" s="784">
        <v>971.49</v>
      </c>
      <c r="E45" s="784">
        <v>971.49</v>
      </c>
      <c r="F45" s="784">
        <v>971.49</v>
      </c>
      <c r="G45" s="784">
        <v>971.49</v>
      </c>
      <c r="H45" s="787">
        <v>870.4</v>
      </c>
      <c r="I45" s="787">
        <v>871.6</v>
      </c>
      <c r="J45" s="787">
        <v>864</v>
      </c>
      <c r="K45" s="24" t="str">
        <f t="shared" si="6"/>
        <v/>
      </c>
    </row>
    <row r="46" spans="1:11" s="24" customFormat="1">
      <c r="A46" s="3"/>
      <c r="B46" s="414" t="s">
        <v>437</v>
      </c>
      <c r="C46" s="784"/>
      <c r="D46" s="784">
        <v>0</v>
      </c>
      <c r="E46" s="784">
        <v>0</v>
      </c>
      <c r="F46" s="784">
        <v>0</v>
      </c>
      <c r="G46" s="784">
        <v>0</v>
      </c>
      <c r="H46" s="784"/>
      <c r="I46" s="787"/>
      <c r="J46" s="788"/>
      <c r="K46" s="24" t="str">
        <f t="shared" si="6"/>
        <v/>
      </c>
    </row>
    <row r="47" spans="1:11" s="24" customFormat="1">
      <c r="A47" s="3"/>
      <c r="B47" s="414" t="s">
        <v>438</v>
      </c>
      <c r="C47" s="784"/>
      <c r="D47" s="784">
        <v>0</v>
      </c>
      <c r="E47" s="784">
        <v>0</v>
      </c>
      <c r="F47" s="784">
        <v>0</v>
      </c>
      <c r="G47" s="784">
        <v>0</v>
      </c>
      <c r="H47" s="784"/>
      <c r="I47" s="787"/>
      <c r="J47" s="788"/>
      <c r="K47" s="24" t="str">
        <f t="shared" si="6"/>
        <v/>
      </c>
    </row>
    <row r="48" spans="1:11" s="24" customFormat="1">
      <c r="A48" s="3"/>
      <c r="B48" s="414" t="s">
        <v>267</v>
      </c>
      <c r="C48" s="784"/>
      <c r="D48" s="784">
        <v>48.17</v>
      </c>
      <c r="E48" s="784">
        <v>48.17</v>
      </c>
      <c r="F48" s="784">
        <v>48.17</v>
      </c>
      <c r="G48" s="784">
        <v>48.17</v>
      </c>
      <c r="H48" s="784">
        <v>54.04</v>
      </c>
      <c r="I48" s="787">
        <v>49.8</v>
      </c>
      <c r="J48" s="788">
        <v>47.6</v>
      </c>
      <c r="K48" s="24" t="str">
        <f t="shared" si="6"/>
        <v/>
      </c>
    </row>
    <row r="49" spans="1:11" s="24" customFormat="1">
      <c r="A49" s="3"/>
      <c r="B49" s="414" t="s">
        <v>439</v>
      </c>
      <c r="C49" s="784"/>
      <c r="D49" s="784">
        <v>138.02000000000001</v>
      </c>
      <c r="E49" s="784">
        <v>138.02000000000001</v>
      </c>
      <c r="F49" s="784">
        <v>138.02000000000001</v>
      </c>
      <c r="G49" s="784">
        <v>138.02000000000001</v>
      </c>
      <c r="H49" s="784">
        <v>96.64</v>
      </c>
      <c r="I49" s="787">
        <v>76.900000000000006</v>
      </c>
      <c r="J49" s="788">
        <v>70.400000000000006</v>
      </c>
      <c r="K49" s="24" t="str">
        <f t="shared" si="6"/>
        <v/>
      </c>
    </row>
    <row r="50" spans="1:11" s="24" customFormat="1">
      <c r="A50" s="3"/>
      <c r="B50" s="414" t="s">
        <v>440</v>
      </c>
      <c r="C50" s="784"/>
      <c r="D50" s="784">
        <v>0</v>
      </c>
      <c r="E50" s="784">
        <v>0</v>
      </c>
      <c r="F50" s="784">
        <v>0</v>
      </c>
      <c r="G50" s="784">
        <v>0</v>
      </c>
      <c r="H50" s="784"/>
      <c r="I50" s="787"/>
      <c r="J50" s="788"/>
      <c r="K50" s="24" t="str">
        <f t="shared" si="6"/>
        <v/>
      </c>
    </row>
    <row r="51" spans="1:11" s="24" customFormat="1">
      <c r="A51" s="3"/>
      <c r="B51" s="414" t="s">
        <v>442</v>
      </c>
      <c r="C51" s="784"/>
      <c r="D51" s="784">
        <v>0</v>
      </c>
      <c r="E51" s="784">
        <v>0</v>
      </c>
      <c r="F51" s="784">
        <v>0</v>
      </c>
      <c r="G51" s="784">
        <v>0</v>
      </c>
      <c r="H51" s="784"/>
      <c r="I51" s="787"/>
      <c r="J51" s="788"/>
      <c r="K51" s="24" t="str">
        <f t="shared" si="6"/>
        <v/>
      </c>
    </row>
    <row r="52" spans="1:11" s="24" customFormat="1">
      <c r="A52" s="3"/>
      <c r="B52" s="414" t="s">
        <v>444</v>
      </c>
      <c r="C52" s="784"/>
      <c r="D52" s="784"/>
      <c r="E52" s="416"/>
      <c r="F52" s="416"/>
      <c r="G52" s="416"/>
      <c r="H52" s="416"/>
      <c r="I52" s="416"/>
      <c r="J52" s="416"/>
      <c r="K52" s="24" t="str">
        <f t="shared" si="6"/>
        <v/>
      </c>
    </row>
    <row r="53" spans="1:11" s="24" customFormat="1">
      <c r="A53" s="3"/>
      <c r="B53" s="407" t="str">
        <f>"TOTAL "&amp;B42</f>
        <v>TOTAL AGENCY/LOCUM</v>
      </c>
      <c r="C53" s="785"/>
      <c r="D53" s="418">
        <f>SUM(D43:D52)</f>
        <v>1157.68</v>
      </c>
      <c r="E53" s="418">
        <f>SUM(E43:E52)</f>
        <v>1157.68</v>
      </c>
      <c r="F53" s="418">
        <f t="shared" ref="F53:G53" si="7">SUM(F43:F52)</f>
        <v>1157.68</v>
      </c>
      <c r="G53" s="418">
        <f t="shared" si="7"/>
        <v>1157.68</v>
      </c>
      <c r="H53" s="418">
        <f t="shared" ref="H53:J53" si="8">SUM(H43:H52)</f>
        <v>1021.0799999999999</v>
      </c>
      <c r="I53" s="418">
        <f t="shared" si="8"/>
        <v>998.3</v>
      </c>
      <c r="J53" s="418">
        <f t="shared" si="8"/>
        <v>982</v>
      </c>
    </row>
    <row r="54" spans="1:11" s="24" customFormat="1">
      <c r="A54" s="3"/>
      <c r="B54" s="409"/>
      <c r="C54" s="3"/>
      <c r="D54" s="3"/>
      <c r="E54" s="3"/>
      <c r="F54" s="3"/>
      <c r="G54" s="3"/>
      <c r="H54" s="3"/>
      <c r="I54" s="3"/>
      <c r="J54" s="410"/>
    </row>
    <row r="55" spans="1:11">
      <c r="A55" s="1"/>
      <c r="B55" s="420"/>
      <c r="C55" s="1"/>
      <c r="D55" s="1"/>
      <c r="E55" s="1"/>
      <c r="F55" s="1"/>
      <c r="G55" s="1"/>
      <c r="H55" s="1"/>
      <c r="I55" s="1"/>
      <c r="J55" s="421"/>
    </row>
    <row r="56" spans="1:11" ht="47.25">
      <c r="A56" s="1"/>
      <c r="B56" s="422" t="s">
        <v>446</v>
      </c>
      <c r="C56" s="404" t="s">
        <v>425</v>
      </c>
      <c r="D56" s="404" t="s">
        <v>399</v>
      </c>
      <c r="E56" s="398" t="s">
        <v>447</v>
      </c>
      <c r="F56" s="398" t="s">
        <v>428</v>
      </c>
      <c r="G56" s="398" t="s">
        <v>429</v>
      </c>
      <c r="H56" s="398" t="s">
        <v>430</v>
      </c>
      <c r="I56" s="404" t="s">
        <v>365</v>
      </c>
      <c r="J56" s="404" t="s">
        <v>366</v>
      </c>
    </row>
    <row r="57" spans="1:11">
      <c r="A57" s="1"/>
      <c r="B57" s="423" t="s">
        <v>434</v>
      </c>
      <c r="C57" s="424">
        <f t="shared" ref="C57:J64" si="9">+C43+C30+C17</f>
        <v>8.4</v>
      </c>
      <c r="D57" s="424">
        <f t="shared" si="9"/>
        <v>7.6</v>
      </c>
      <c r="E57" s="424">
        <f t="shared" ref="E57:F64" si="10">+E43+E30+E17</f>
        <v>7.8</v>
      </c>
      <c r="F57" s="424">
        <f t="shared" si="10"/>
        <v>7.8</v>
      </c>
      <c r="G57" s="424">
        <f t="shared" si="9"/>
        <v>7.8</v>
      </c>
      <c r="H57" s="424">
        <f t="shared" si="9"/>
        <v>7.8</v>
      </c>
      <c r="I57" s="424">
        <f t="shared" si="9"/>
        <v>7.8</v>
      </c>
      <c r="J57" s="424">
        <f t="shared" si="9"/>
        <v>7.8</v>
      </c>
    </row>
    <row r="58" spans="1:11">
      <c r="A58" s="1"/>
      <c r="B58" s="423" t="s">
        <v>435</v>
      </c>
      <c r="C58" s="424">
        <f t="shared" si="9"/>
        <v>859.8</v>
      </c>
      <c r="D58" s="424">
        <f t="shared" si="9"/>
        <v>813.7</v>
      </c>
      <c r="E58" s="424">
        <f t="shared" si="10"/>
        <v>822.1</v>
      </c>
      <c r="F58" s="424">
        <f t="shared" si="10"/>
        <v>852.98</v>
      </c>
      <c r="G58" s="424">
        <f t="shared" si="9"/>
        <v>852.98</v>
      </c>
      <c r="H58" s="424">
        <f t="shared" si="9"/>
        <v>914.75</v>
      </c>
      <c r="I58" s="424">
        <f t="shared" si="9"/>
        <v>949.74</v>
      </c>
      <c r="J58" s="424">
        <f t="shared" si="9"/>
        <v>953.85</v>
      </c>
    </row>
    <row r="59" spans="1:11">
      <c r="A59" s="1"/>
      <c r="B59" s="423" t="s">
        <v>436</v>
      </c>
      <c r="C59" s="424">
        <f t="shared" si="9"/>
        <v>3572.6</v>
      </c>
      <c r="D59" s="424">
        <f t="shared" si="9"/>
        <v>4903.58</v>
      </c>
      <c r="E59" s="424">
        <f t="shared" si="10"/>
        <v>4990.97</v>
      </c>
      <c r="F59" s="424">
        <f t="shared" si="10"/>
        <v>4991.0600000000004</v>
      </c>
      <c r="G59" s="424">
        <f t="shared" si="9"/>
        <v>5156.0600000000004</v>
      </c>
      <c r="H59" s="424">
        <f t="shared" si="9"/>
        <v>5004.67</v>
      </c>
      <c r="I59" s="424">
        <f t="shared" si="9"/>
        <v>5003.43</v>
      </c>
      <c r="J59" s="424">
        <f t="shared" si="9"/>
        <v>5011.09</v>
      </c>
    </row>
    <row r="60" spans="1:11">
      <c r="A60" s="1"/>
      <c r="B60" s="423" t="s">
        <v>437</v>
      </c>
      <c r="C60" s="424">
        <f t="shared" si="9"/>
        <v>361.5</v>
      </c>
      <c r="D60" s="424">
        <f t="shared" si="9"/>
        <v>376.4</v>
      </c>
      <c r="E60" s="424">
        <f t="shared" si="10"/>
        <v>380.9</v>
      </c>
      <c r="F60" s="424">
        <f t="shared" si="10"/>
        <v>382.51</v>
      </c>
      <c r="G60" s="424">
        <f t="shared" si="9"/>
        <v>382.51</v>
      </c>
      <c r="H60" s="424">
        <f t="shared" si="9"/>
        <v>385.62</v>
      </c>
      <c r="I60" s="424">
        <f t="shared" si="9"/>
        <v>389.09</v>
      </c>
      <c r="J60" s="424">
        <f t="shared" si="9"/>
        <v>390.99</v>
      </c>
    </row>
    <row r="61" spans="1:11">
      <c r="A61" s="1"/>
      <c r="B61" s="423" t="s">
        <v>438</v>
      </c>
      <c r="C61" s="424">
        <f t="shared" si="9"/>
        <v>326.7</v>
      </c>
      <c r="D61" s="424">
        <f t="shared" si="9"/>
        <v>337.87</v>
      </c>
      <c r="E61" s="424">
        <f t="shared" si="10"/>
        <v>343.57000000000005</v>
      </c>
      <c r="F61" s="424">
        <f t="shared" si="10"/>
        <v>342.99</v>
      </c>
      <c r="G61" s="424">
        <f t="shared" si="9"/>
        <v>342.99</v>
      </c>
      <c r="H61" s="424">
        <f t="shared" si="9"/>
        <v>339.89</v>
      </c>
      <c r="I61" s="424">
        <f t="shared" si="9"/>
        <v>340.51</v>
      </c>
      <c r="J61" s="424">
        <f t="shared" si="9"/>
        <v>341.31</v>
      </c>
    </row>
    <row r="62" spans="1:11">
      <c r="A62" s="1"/>
      <c r="B62" s="423" t="s">
        <v>267</v>
      </c>
      <c r="C62" s="424">
        <f t="shared" si="9"/>
        <v>878.9</v>
      </c>
      <c r="D62" s="424">
        <f t="shared" si="9"/>
        <v>1148.3899999999999</v>
      </c>
      <c r="E62" s="424">
        <f t="shared" si="10"/>
        <v>1127.49</v>
      </c>
      <c r="F62" s="424">
        <f t="shared" si="10"/>
        <v>1130.53</v>
      </c>
      <c r="G62" s="424">
        <f t="shared" si="9"/>
        <v>1130.53</v>
      </c>
      <c r="H62" s="424">
        <f t="shared" si="9"/>
        <v>1148.3899999999999</v>
      </c>
      <c r="I62" s="424">
        <f t="shared" si="9"/>
        <v>1148.3700000000001</v>
      </c>
      <c r="J62" s="424">
        <f t="shared" si="9"/>
        <v>1148.43</v>
      </c>
    </row>
    <row r="63" spans="1:11">
      <c r="A63" s="1"/>
      <c r="B63" s="423" t="s">
        <v>439</v>
      </c>
      <c r="C63" s="424">
        <f t="shared" si="9"/>
        <v>2470.1999999999998</v>
      </c>
      <c r="D63" s="424">
        <f t="shared" si="9"/>
        <v>3777.2200000000003</v>
      </c>
      <c r="E63" s="424">
        <f t="shared" si="10"/>
        <v>3840.42</v>
      </c>
      <c r="F63" s="424">
        <f t="shared" si="10"/>
        <v>3846.95</v>
      </c>
      <c r="G63" s="424">
        <f t="shared" si="9"/>
        <v>3846.95</v>
      </c>
      <c r="H63" s="424">
        <f t="shared" si="9"/>
        <v>3777.23</v>
      </c>
      <c r="I63" s="424">
        <f t="shared" si="9"/>
        <v>3777.21</v>
      </c>
      <c r="J63" s="424">
        <f t="shared" si="9"/>
        <v>3777.23</v>
      </c>
    </row>
    <row r="64" spans="1:11">
      <c r="A64" s="1"/>
      <c r="B64" s="423" t="s">
        <v>440</v>
      </c>
      <c r="C64" s="424">
        <f t="shared" si="9"/>
        <v>2388.1999999999998</v>
      </c>
      <c r="D64" s="424">
        <f t="shared" si="9"/>
        <v>2486.27</v>
      </c>
      <c r="E64" s="424">
        <f t="shared" si="10"/>
        <v>2398.4</v>
      </c>
      <c r="F64" s="424">
        <f t="shared" si="10"/>
        <v>2411.2200000000003</v>
      </c>
      <c r="G64" s="424">
        <f t="shared" si="9"/>
        <v>2411.2200000000003</v>
      </c>
      <c r="H64" s="424">
        <f t="shared" si="9"/>
        <v>2461.5700000000002</v>
      </c>
      <c r="I64" s="424">
        <f t="shared" si="9"/>
        <v>2472.79</v>
      </c>
      <c r="J64" s="424">
        <f t="shared" si="9"/>
        <v>2478.66</v>
      </c>
    </row>
    <row r="65" spans="1:14">
      <c r="A65" s="1"/>
      <c r="B65" s="423" t="s">
        <v>441</v>
      </c>
      <c r="C65" s="424">
        <f t="shared" ref="C65:J65" si="11">C25</f>
        <v>0</v>
      </c>
      <c r="D65" s="424">
        <f t="shared" si="11"/>
        <v>0</v>
      </c>
      <c r="E65" s="424">
        <f t="shared" ref="E65:F65" si="12">E25</f>
        <v>14</v>
      </c>
      <c r="F65" s="424">
        <f t="shared" si="12"/>
        <v>14</v>
      </c>
      <c r="G65" s="424">
        <f t="shared" si="11"/>
        <v>14</v>
      </c>
      <c r="H65" s="424">
        <f t="shared" si="11"/>
        <v>14</v>
      </c>
      <c r="I65" s="424">
        <f t="shared" si="11"/>
        <v>14</v>
      </c>
      <c r="J65" s="424">
        <f t="shared" si="11"/>
        <v>14</v>
      </c>
    </row>
    <row r="66" spans="1:14">
      <c r="A66" s="1"/>
      <c r="B66" s="423" t="s">
        <v>442</v>
      </c>
      <c r="C66" s="424">
        <f t="shared" ref="C66:J66" si="13">+C51+C38+C26</f>
        <v>998.2</v>
      </c>
      <c r="D66" s="424">
        <f t="shared" si="13"/>
        <v>1072.7</v>
      </c>
      <c r="E66" s="424">
        <f t="shared" ref="E66:F66" si="14">+E51+E38+E26</f>
        <v>1060.7</v>
      </c>
      <c r="F66" s="424">
        <f t="shared" si="14"/>
        <v>1056.6399999999999</v>
      </c>
      <c r="G66" s="424">
        <f t="shared" si="13"/>
        <v>1056.6399999999999</v>
      </c>
      <c r="H66" s="424">
        <f t="shared" si="13"/>
        <v>1041.5900000000001</v>
      </c>
      <c r="I66" s="424">
        <f t="shared" si="13"/>
        <v>1042.42</v>
      </c>
      <c r="J66" s="424">
        <f t="shared" si="13"/>
        <v>1047.28</v>
      </c>
    </row>
    <row r="67" spans="1:14">
      <c r="A67" s="1"/>
      <c r="B67" s="423" t="s">
        <v>444</v>
      </c>
      <c r="C67" s="424">
        <f t="shared" ref="C67:J67" si="15">+C52+C39</f>
        <v>0</v>
      </c>
      <c r="D67" s="424">
        <f t="shared" si="15"/>
        <v>0</v>
      </c>
      <c r="E67" s="424">
        <f t="shared" ref="E67:F67" si="16">+E52+E39</f>
        <v>0</v>
      </c>
      <c r="F67" s="424">
        <f t="shared" si="16"/>
        <v>0</v>
      </c>
      <c r="G67" s="424">
        <f t="shared" si="15"/>
        <v>0</v>
      </c>
      <c r="H67" s="424">
        <f t="shared" si="15"/>
        <v>0</v>
      </c>
      <c r="I67" s="424">
        <f t="shared" si="15"/>
        <v>0</v>
      </c>
      <c r="J67" s="424">
        <f t="shared" si="15"/>
        <v>0</v>
      </c>
    </row>
    <row r="70" spans="1:14" s="399" customFormat="1" ht="23.25">
      <c r="A70" s="477" t="s">
        <v>332</v>
      </c>
      <c r="B70" s="587" t="s">
        <v>448</v>
      </c>
      <c r="C70" s="588"/>
      <c r="D70" s="588"/>
      <c r="E70" s="588"/>
      <c r="F70" s="588"/>
      <c r="G70" s="589"/>
      <c r="H70" s="589"/>
      <c r="I70" s="588"/>
      <c r="J70" s="590"/>
      <c r="K70" s="478"/>
      <c r="L70" s="478"/>
      <c r="M70" s="478"/>
      <c r="N70" s="478"/>
    </row>
    <row r="72" spans="1:14" s="399" customFormat="1" ht="23.25">
      <c r="A72" s="477" t="s">
        <v>332</v>
      </c>
      <c r="B72" s="425" t="s">
        <v>449</v>
      </c>
      <c r="C72" s="398" t="s">
        <v>450</v>
      </c>
      <c r="D72" s="398" t="s">
        <v>451</v>
      </c>
      <c r="E72" s="478"/>
      <c r="F72" s="478"/>
      <c r="G72" s="478"/>
      <c r="H72" s="478"/>
    </row>
    <row r="73" spans="1:14" ht="12.95" customHeight="1">
      <c r="A73" s="479"/>
      <c r="B73" s="396" t="s">
        <v>452</v>
      </c>
      <c r="C73" s="396"/>
      <c r="D73" s="396"/>
      <c r="E73" s="479"/>
      <c r="F73" s="479"/>
      <c r="G73" s="479"/>
      <c r="H73" s="479"/>
    </row>
    <row r="74" spans="1:14">
      <c r="A74" s="479"/>
      <c r="B74" s="480" t="s">
        <v>453</v>
      </c>
      <c r="C74" s="763">
        <v>0.02</v>
      </c>
      <c r="D74" s="763">
        <v>0.02</v>
      </c>
      <c r="E74" s="24" t="str">
        <f>IF(COUNTA(C74:D74)&lt;&gt;COUNT(C74:D74),"Please remove any text entries, enter numeric values only","")</f>
        <v/>
      </c>
      <c r="F74" s="479"/>
      <c r="G74" s="479"/>
      <c r="H74" s="479"/>
    </row>
    <row r="75" spans="1:14">
      <c r="A75" s="479"/>
      <c r="B75" s="480" t="s">
        <v>454</v>
      </c>
      <c r="C75" s="764">
        <v>7.5999999999999998E-2</v>
      </c>
      <c r="D75" s="764">
        <v>5.5E-2</v>
      </c>
      <c r="E75" s="24" t="str">
        <f>IF(COUNTA(C75:D75)&lt;&gt;COUNT(C75:D75),"Please remove any text entries, enter numeric values only","")</f>
        <v/>
      </c>
      <c r="F75" s="479"/>
      <c r="G75" s="479"/>
      <c r="H75" s="479"/>
    </row>
    <row r="76" spans="1:14">
      <c r="A76" s="479"/>
      <c r="B76" s="481" t="s">
        <v>455</v>
      </c>
      <c r="C76" s="765">
        <v>7.6999999999999999E-2</v>
      </c>
      <c r="D76" s="765">
        <v>5.5E-2</v>
      </c>
      <c r="E76" s="24" t="str">
        <f>IF(COUNTA(C76:D76)&lt;&gt;COUNT(C76:D76),"Please remove any text entries, enter numeric values only","")</f>
        <v/>
      </c>
      <c r="F76" s="479"/>
      <c r="G76" s="479"/>
      <c r="H76" s="479"/>
    </row>
    <row r="77" spans="1:14">
      <c r="A77" s="479"/>
      <c r="B77" s="479"/>
      <c r="C77" s="479"/>
      <c r="D77" s="479"/>
      <c r="E77" s="479"/>
      <c r="F77" s="479"/>
      <c r="G77" s="479"/>
      <c r="H77" s="479"/>
      <c r="I77" s="479"/>
      <c r="J77" s="479"/>
      <c r="K77" s="479"/>
      <c r="L77" s="479"/>
      <c r="M77" s="479"/>
    </row>
    <row r="78" spans="1:14" s="399" customFormat="1" ht="23.25">
      <c r="A78" s="400" t="s">
        <v>332</v>
      </c>
      <c r="B78" s="425" t="s">
        <v>456</v>
      </c>
      <c r="C78" s="398" t="s">
        <v>450</v>
      </c>
      <c r="D78" s="398" t="s">
        <v>451</v>
      </c>
      <c r="E78" s="401"/>
      <c r="F78" s="401"/>
      <c r="G78" s="401"/>
      <c r="H78" s="401"/>
    </row>
    <row r="79" spans="1:14">
      <c r="A79" s="388" t="s">
        <v>332</v>
      </c>
      <c r="B79" s="389" t="s">
        <v>433</v>
      </c>
      <c r="C79" s="390" t="s">
        <v>332</v>
      </c>
      <c r="D79" s="390" t="s">
        <v>332</v>
      </c>
      <c r="E79" s="387"/>
      <c r="F79" s="387"/>
      <c r="G79" s="387"/>
      <c r="H79" s="387"/>
    </row>
    <row r="80" spans="1:14">
      <c r="A80" s="388" t="s">
        <v>332</v>
      </c>
      <c r="B80" s="480" t="s">
        <v>434</v>
      </c>
      <c r="C80" s="764"/>
      <c r="D80" s="764"/>
      <c r="E80" s="387"/>
      <c r="F80" s="387"/>
      <c r="G80" s="24" t="str">
        <f t="shared" ref="G80:G89" si="17">IF(COUNTA(C80:F80)&lt;&gt;COUNT(C80:F80),"Please remove any text entries, enter numeric values only","")</f>
        <v/>
      </c>
      <c r="H80" s="387"/>
    </row>
    <row r="81" spans="1:8">
      <c r="A81" s="388" t="s">
        <v>332</v>
      </c>
      <c r="B81" s="480" t="s">
        <v>435</v>
      </c>
      <c r="C81" s="764">
        <v>0.08</v>
      </c>
      <c r="D81" s="764">
        <v>7.4999999999999997E-2</v>
      </c>
      <c r="E81" s="387"/>
      <c r="F81" s="387"/>
      <c r="G81" s="24" t="str">
        <f t="shared" si="17"/>
        <v/>
      </c>
      <c r="H81" s="387"/>
    </row>
    <row r="82" spans="1:8">
      <c r="A82" s="388" t="s">
        <v>332</v>
      </c>
      <c r="B82" s="480" t="s">
        <v>436</v>
      </c>
      <c r="C82" s="764">
        <v>8.6999999999999994E-2</v>
      </c>
      <c r="D82" s="764">
        <v>7.9000000000000001E-2</v>
      </c>
      <c r="E82" s="387"/>
      <c r="F82" s="387"/>
      <c r="G82" s="24" t="str">
        <f t="shared" si="17"/>
        <v/>
      </c>
      <c r="H82" s="387"/>
    </row>
    <row r="83" spans="1:8">
      <c r="A83" s="388" t="s">
        <v>332</v>
      </c>
      <c r="B83" s="480" t="s">
        <v>437</v>
      </c>
      <c r="C83" s="764">
        <v>9.0999999999999998E-2</v>
      </c>
      <c r="D83" s="764">
        <v>8.5999999999999993E-2</v>
      </c>
      <c r="E83" s="387"/>
      <c r="F83" s="387"/>
      <c r="G83" s="24" t="str">
        <f t="shared" si="17"/>
        <v/>
      </c>
      <c r="H83" s="387"/>
    </row>
    <row r="84" spans="1:8">
      <c r="A84" s="388" t="s">
        <v>332</v>
      </c>
      <c r="B84" s="480" t="s">
        <v>438</v>
      </c>
      <c r="C84" s="764">
        <v>8.2000000000000003E-2</v>
      </c>
      <c r="D84" s="764">
        <v>7.6999999999999999E-2</v>
      </c>
      <c r="E84" s="387"/>
      <c r="F84" s="387"/>
      <c r="G84" s="24" t="str">
        <f t="shared" si="17"/>
        <v/>
      </c>
      <c r="H84" s="387"/>
    </row>
    <row r="85" spans="1:8">
      <c r="A85" s="388" t="s">
        <v>332</v>
      </c>
      <c r="B85" s="480" t="s">
        <v>267</v>
      </c>
      <c r="C85" s="764">
        <v>0.107</v>
      </c>
      <c r="D85" s="764">
        <v>0.10199999999999999</v>
      </c>
      <c r="E85" s="387"/>
      <c r="F85" s="387"/>
      <c r="G85" s="24" t="str">
        <f t="shared" si="17"/>
        <v/>
      </c>
      <c r="H85" s="387"/>
    </row>
    <row r="86" spans="1:8">
      <c r="A86" s="388" t="s">
        <v>332</v>
      </c>
      <c r="B86" s="480" t="s">
        <v>439</v>
      </c>
      <c r="C86" s="764">
        <v>9.0999999999999998E-2</v>
      </c>
      <c r="D86" s="764">
        <v>8.5999999999999993E-2</v>
      </c>
      <c r="E86" s="387"/>
      <c r="F86" s="387"/>
      <c r="G86" s="24" t="str">
        <f t="shared" si="17"/>
        <v/>
      </c>
      <c r="H86" s="387"/>
    </row>
    <row r="87" spans="1:8">
      <c r="A87" s="388" t="s">
        <v>332</v>
      </c>
      <c r="B87" s="480" t="s">
        <v>440</v>
      </c>
      <c r="C87" s="764">
        <v>0.13200000000000001</v>
      </c>
      <c r="D87" s="764">
        <v>0.127</v>
      </c>
      <c r="E87" s="387"/>
      <c r="F87" s="387"/>
      <c r="G87" s="24" t="str">
        <f t="shared" si="17"/>
        <v/>
      </c>
      <c r="H87" s="387"/>
    </row>
    <row r="88" spans="1:8">
      <c r="A88" s="388" t="s">
        <v>332</v>
      </c>
      <c r="B88" s="480" t="s">
        <v>441</v>
      </c>
      <c r="C88" s="764"/>
      <c r="D88" s="764"/>
      <c r="E88" s="387"/>
      <c r="F88" s="387"/>
      <c r="G88" s="24" t="str">
        <f t="shared" si="17"/>
        <v/>
      </c>
      <c r="H88" s="387"/>
    </row>
    <row r="89" spans="1:8">
      <c r="A89" s="388" t="s">
        <v>332</v>
      </c>
      <c r="B89" s="481" t="s">
        <v>442</v>
      </c>
      <c r="C89" s="766">
        <v>7.2999999999999995E-2</v>
      </c>
      <c r="D89" s="765">
        <v>6.8000000000000005E-2</v>
      </c>
      <c r="E89" s="387"/>
      <c r="F89" s="387"/>
      <c r="G89" s="24" t="str">
        <f t="shared" si="17"/>
        <v/>
      </c>
      <c r="H89" s="387"/>
    </row>
    <row r="90" spans="1:8">
      <c r="A90" s="482" t="s">
        <v>332</v>
      </c>
      <c r="B90" s="426" t="s">
        <v>457</v>
      </c>
      <c r="C90" s="427">
        <f>IFERROR(SUMPRODUCT(C80:C89,D17:D26)/D27,0)</f>
        <v>9.6679434817117521E-2</v>
      </c>
      <c r="D90" s="427">
        <f>IFERROR(SUMPRODUCT(D80:D89,H17:H26)/H27,0)</f>
        <v>9.0144534472350685E-2</v>
      </c>
      <c r="E90" s="479"/>
      <c r="F90" s="479"/>
      <c r="G90" s="479"/>
      <c r="H90" s="479"/>
    </row>
    <row r="91" spans="1:8" ht="15">
      <c r="A91" s="391" t="s">
        <v>332</v>
      </c>
      <c r="B91" s="388"/>
      <c r="C91" s="388"/>
      <c r="D91" s="391" t="s">
        <v>332</v>
      </c>
      <c r="E91" s="479"/>
      <c r="F91" s="479"/>
      <c r="G91" s="479"/>
      <c r="H91" s="479"/>
    </row>
    <row r="92" spans="1:8" ht="15">
      <c r="A92" s="391"/>
      <c r="B92" s="388"/>
      <c r="C92" s="388"/>
      <c r="D92" s="391"/>
      <c r="E92" s="479"/>
      <c r="F92" s="479"/>
      <c r="G92" s="479"/>
      <c r="H92" s="479"/>
    </row>
    <row r="93" spans="1:8" ht="21">
      <c r="A93" s="391" t="s">
        <v>332</v>
      </c>
      <c r="B93" s="504" t="s">
        <v>458</v>
      </c>
      <c r="C93" s="388"/>
      <c r="D93" s="398" t="s">
        <v>451</v>
      </c>
      <c r="E93" s="479"/>
      <c r="F93" s="479"/>
      <c r="G93" s="479"/>
      <c r="H93" s="479"/>
    </row>
    <row r="94" spans="1:8" ht="15">
      <c r="A94" s="391"/>
      <c r="B94" s="505" t="s">
        <v>459</v>
      </c>
      <c r="C94" s="388"/>
      <c r="D94" s="506">
        <f>D27</f>
        <v>12095.2</v>
      </c>
      <c r="E94" s="479"/>
      <c r="F94" s="479"/>
      <c r="G94" s="479"/>
      <c r="H94" s="479"/>
    </row>
    <row r="95" spans="1:8" ht="15">
      <c r="A95" s="391" t="s">
        <v>332</v>
      </c>
      <c r="B95" s="392" t="s">
        <v>460</v>
      </c>
      <c r="C95" s="388"/>
      <c r="D95" s="479"/>
      <c r="E95" s="479"/>
      <c r="F95" s="479"/>
      <c r="G95" s="479"/>
      <c r="H95" s="479"/>
    </row>
    <row r="96" spans="1:8" ht="15">
      <c r="A96" s="391" t="s">
        <v>332</v>
      </c>
      <c r="B96" s="483" t="s">
        <v>461</v>
      </c>
      <c r="C96" s="388"/>
      <c r="D96" s="435">
        <v>1385</v>
      </c>
      <c r="E96" s="479"/>
      <c r="F96" s="479"/>
      <c r="G96" s="24" t="str">
        <f>IF(COUNTA(C96:F96)&lt;&gt;COUNT(C96:F96),"Please remove any text entries, enter numeric values only","")</f>
        <v/>
      </c>
      <c r="H96" s="479"/>
    </row>
    <row r="97" spans="1:11" ht="15">
      <c r="A97" s="391" t="s">
        <v>332</v>
      </c>
      <c r="B97" s="483" t="s">
        <v>462</v>
      </c>
      <c r="C97" s="388"/>
      <c r="D97" s="436">
        <f>SUMIFS('Service Change'!J$10:J$53,'Service Change'!J$10:J$53,"&gt;0")</f>
        <v>23</v>
      </c>
      <c r="E97" s="479"/>
      <c r="F97" s="479"/>
      <c r="G97" s="24" t="str">
        <f>IF(COUNTA(C97:F97)&lt;&gt;COUNT(C97:F97),"Please remove any text entries, enter numeric values only","")</f>
        <v/>
      </c>
      <c r="H97" s="479"/>
    </row>
    <row r="98" spans="1:11" ht="15">
      <c r="A98" s="391" t="s">
        <v>332</v>
      </c>
      <c r="B98" s="483" t="s">
        <v>463</v>
      </c>
      <c r="C98" s="388"/>
      <c r="D98" s="437"/>
      <c r="E98" s="479"/>
      <c r="F98" s="479"/>
      <c r="G98" s="24" t="str">
        <f>IF(COUNTA(C98:F98)&lt;&gt;COUNT(C98:F98),"Please remove any text entries, enter numeric values only","")</f>
        <v/>
      </c>
      <c r="H98" s="479"/>
    </row>
    <row r="99" spans="1:11" ht="15">
      <c r="A99" s="391" t="s">
        <v>332</v>
      </c>
      <c r="B99" s="483" t="s">
        <v>332</v>
      </c>
      <c r="C99" s="388"/>
      <c r="D99" s="393" t="s">
        <v>332</v>
      </c>
      <c r="E99" s="479"/>
      <c r="F99" s="479"/>
      <c r="G99" s="479"/>
      <c r="H99" s="479"/>
    </row>
    <row r="100" spans="1:11" ht="15">
      <c r="A100" s="391" t="s">
        <v>332</v>
      </c>
      <c r="B100" s="394" t="s">
        <v>464</v>
      </c>
      <c r="C100" s="388"/>
      <c r="D100" s="388" t="s">
        <v>332</v>
      </c>
      <c r="E100" s="479"/>
      <c r="F100" s="479"/>
      <c r="G100" s="479"/>
      <c r="H100" s="479"/>
    </row>
    <row r="101" spans="1:11" ht="15">
      <c r="A101" s="391" t="s">
        <v>332</v>
      </c>
      <c r="B101" s="483" t="s">
        <v>465</v>
      </c>
      <c r="C101" s="388"/>
      <c r="D101" s="397">
        <f>-SUMPRODUCT(D80:D89,D17:D26)</f>
        <v>-1097.8029000000001</v>
      </c>
      <c r="E101" s="479"/>
      <c r="F101" s="479"/>
      <c r="G101" s="24" t="str">
        <f>IF(COUNTA(C101:F101)&lt;&gt;COUNT(C101:F101),"Please remove any text entries, enter numeric values only","")</f>
        <v/>
      </c>
      <c r="H101" s="479"/>
    </row>
    <row r="102" spans="1:11" ht="15">
      <c r="A102" s="391" t="s">
        <v>332</v>
      </c>
      <c r="B102" s="483" t="s">
        <v>466</v>
      </c>
      <c r="C102" s="388"/>
      <c r="D102" s="397">
        <f>SUMIFS('Service Change'!J$10:J$53,'Service Change'!J$10:J$53,"&lt;0")</f>
        <v>0</v>
      </c>
      <c r="E102" s="479"/>
      <c r="F102" s="479"/>
      <c r="G102" s="24" t="str">
        <f>IF(COUNTA(C102:F102)&lt;&gt;COUNT(C102:F102),"Please remove any text entries, enter numeric values only","")</f>
        <v/>
      </c>
      <c r="H102" s="479"/>
    </row>
    <row r="103" spans="1:11" ht="15">
      <c r="A103" s="391" t="s">
        <v>332</v>
      </c>
      <c r="B103" s="483" t="s">
        <v>467</v>
      </c>
      <c r="C103" s="388"/>
      <c r="D103" s="402"/>
      <c r="E103" s="479"/>
      <c r="F103" s="479"/>
      <c r="G103" s="24" t="str">
        <f>IF(COUNTA(C103:F103)&lt;&gt;COUNT(C103:F103),"Please remove any text entries, enter numeric values only","")</f>
        <v/>
      </c>
      <c r="H103" s="479"/>
    </row>
    <row r="104" spans="1:11" ht="15">
      <c r="A104" s="391" t="s">
        <v>332</v>
      </c>
      <c r="B104" s="483" t="s">
        <v>332</v>
      </c>
      <c r="C104" s="388"/>
      <c r="D104" s="395" t="s">
        <v>332</v>
      </c>
      <c r="E104" s="479"/>
      <c r="F104" s="479"/>
      <c r="G104" s="479"/>
      <c r="H104" s="479"/>
    </row>
    <row r="105" spans="1:11" ht="15">
      <c r="A105" s="391" t="s">
        <v>332</v>
      </c>
      <c r="B105" s="622" t="s">
        <v>468</v>
      </c>
      <c r="C105" s="388"/>
      <c r="D105" s="506">
        <f>SUM(D96:D98,D101:D103,D94)</f>
        <v>12405.3971</v>
      </c>
      <c r="E105" s="479"/>
      <c r="F105" s="479"/>
      <c r="G105" s="479"/>
      <c r="H105" s="479"/>
    </row>
    <row r="106" spans="1:11">
      <c r="A106" s="479"/>
      <c r="B106" s="439" t="s">
        <v>469</v>
      </c>
      <c r="C106" s="388"/>
      <c r="D106" s="438">
        <f>D105-E27</f>
        <v>247.57710000000043</v>
      </c>
      <c r="E106" s="479"/>
      <c r="F106" s="479"/>
      <c r="G106" s="479"/>
      <c r="H106" s="479"/>
    </row>
    <row r="107" spans="1:11">
      <c r="C107" s="388"/>
    </row>
    <row r="108" spans="1:11">
      <c r="C108" s="388"/>
      <c r="J108" s="296"/>
      <c r="K108" s="296">
        <f>COUNTIFS(G71:G107,"Please*")+COUNTIFS(K17:K107,"Please*")</f>
        <v>0</v>
      </c>
    </row>
    <row r="109" spans="1:11">
      <c r="C109" s="388"/>
    </row>
  </sheetData>
  <sheetProtection sheet="1" objects="1" scenarios="1"/>
  <customSheetViews>
    <customSheetView guid="{95B84344-25FE-4A71-9083-825DAB5E8F01}" scale="85" showGridLines="0" fitToPage="1" topLeftCell="A55">
      <selection activeCell="G56" sqref="G56"/>
      <pageMargins left="0" right="0" top="0" bottom="0" header="0" footer="0"/>
      <pageSetup paperSize="9" scale="62" orientation="landscape" r:id="rId1"/>
      <headerFooter>
        <oddFooter>&amp;L&amp;F&amp;R&amp;A</oddFooter>
      </headerFooter>
    </customSheetView>
  </customSheetViews>
  <conditionalFormatting sqref="D106">
    <cfRule type="expression" dxfId="1" priority="1">
      <formula>D106=0</formula>
    </cfRule>
  </conditionalFormatting>
  <pageMargins left="0.51181102362204722" right="0.51181102362204722" top="0.55118110236220474" bottom="0.55118110236220474" header="0.31496062992125984" footer="0.31496062992125984"/>
  <pageSetup paperSize="9" scale="62" orientation="landscape" r:id="rId2"/>
  <headerFooter>
    <oddFooter>&amp;L&amp;F&amp;R&amp;A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499984740745262"/>
  </sheetPr>
  <dimension ref="A1:U92"/>
  <sheetViews>
    <sheetView topLeftCell="C1" workbookViewId="0">
      <pane ySplit="1" topLeftCell="A21" activePane="bottomLeft" state="frozen"/>
      <selection pane="bottomLeft" activeCell="T1" sqref="T1:U1048576"/>
    </sheetView>
  </sheetViews>
  <sheetFormatPr defaultRowHeight="15"/>
  <cols>
    <col min="3" max="3" width="13.109375" customWidth="1"/>
    <col min="5" max="5" width="27.5546875" customWidth="1"/>
  </cols>
  <sheetData>
    <row r="1" spans="1:21" ht="45">
      <c r="A1" t="s">
        <v>25</v>
      </c>
      <c r="B1" s="21" t="s">
        <v>412</v>
      </c>
      <c r="C1" s="21" t="s">
        <v>27</v>
      </c>
      <c r="D1" s="21" t="s">
        <v>29</v>
      </c>
      <c r="E1" s="21" t="s">
        <v>413</v>
      </c>
      <c r="F1" s="21" t="str">
        <f>'Workforce WTE'!C13</f>
        <v>ACTUAL as @ 31/3/2022</v>
      </c>
      <c r="G1" s="21" t="str">
        <f>'Workforce WTE'!D13</f>
        <v>ACTUAL as @ 31/03/23</v>
      </c>
      <c r="H1" s="21" t="s">
        <v>31</v>
      </c>
      <c r="I1" s="21" t="s">
        <v>32</v>
      </c>
      <c r="J1" s="21" t="s">
        <v>470</v>
      </c>
      <c r="K1" s="21" t="s">
        <v>34</v>
      </c>
      <c r="L1" s="21" t="s">
        <v>35</v>
      </c>
      <c r="M1" s="21" t="s">
        <v>471</v>
      </c>
      <c r="N1" s="21" t="s">
        <v>37</v>
      </c>
      <c r="O1" s="21" t="s">
        <v>38</v>
      </c>
      <c r="P1" s="21" t="s">
        <v>472</v>
      </c>
      <c r="Q1" s="21" t="s">
        <v>40</v>
      </c>
      <c r="R1" s="21" t="s">
        <v>41</v>
      </c>
      <c r="S1" s="21" t="s">
        <v>473</v>
      </c>
      <c r="T1" s="21" t="str">
        <f>'Workforce WTE'!I13</f>
        <v>Plan End 2024/25</v>
      </c>
      <c r="U1" s="21" t="str">
        <f>'Workforce WTE'!J13</f>
        <v>Plan End 2025/26</v>
      </c>
    </row>
    <row r="2" spans="1:21">
      <c r="A2" t="str">
        <f>'Workforce WTE'!$B$2</f>
        <v>Swansea Bay UHB</v>
      </c>
      <c r="B2" s="24" t="s">
        <v>139</v>
      </c>
      <c r="C2" s="24" t="str">
        <f>'Workforce WTE'!$B$16</f>
        <v>CORE WORKFORCE</v>
      </c>
      <c r="D2" s="24" t="s">
        <v>414</v>
      </c>
      <c r="E2" s="24" t="str">
        <f>'Workforce WTE'!B17</f>
        <v>Board Members</v>
      </c>
      <c r="F2" s="24">
        <f>'Workforce WTE'!C17</f>
        <v>8.4</v>
      </c>
      <c r="G2" s="24">
        <f>'Workforce WTE'!D17</f>
        <v>7.6</v>
      </c>
      <c r="H2" s="24"/>
      <c r="I2" s="24"/>
      <c r="J2" s="24">
        <f>'Workforce WTE'!E17</f>
        <v>7.8</v>
      </c>
      <c r="K2" s="24"/>
      <c r="L2" s="24"/>
      <c r="M2" s="24">
        <f>'Workforce WTE'!F17</f>
        <v>7.8</v>
      </c>
      <c r="N2" s="24"/>
      <c r="O2" s="24"/>
      <c r="P2" s="24">
        <f>'Workforce WTE'!G17</f>
        <v>7.8</v>
      </c>
      <c r="Q2" s="24"/>
      <c r="R2" s="24"/>
      <c r="S2" s="24">
        <f>'Workforce WTE'!H17</f>
        <v>7.8</v>
      </c>
      <c r="T2" s="24">
        <f>'Workforce WTE'!I17</f>
        <v>7.8</v>
      </c>
      <c r="U2" s="24">
        <f>'Workforce WTE'!J17</f>
        <v>7.8</v>
      </c>
    </row>
    <row r="3" spans="1:21">
      <c r="A3" t="str">
        <f>'Workforce WTE'!$B$2</f>
        <v>Swansea Bay UHB</v>
      </c>
      <c r="B3" s="24" t="s">
        <v>139</v>
      </c>
      <c r="C3" s="24" t="str">
        <f>'Workforce WTE'!$B$16</f>
        <v>CORE WORKFORCE</v>
      </c>
      <c r="D3" s="24" t="s">
        <v>414</v>
      </c>
      <c r="E3" s="24" t="str">
        <f>'Workforce WTE'!B18</f>
        <v>Medical &amp; Dental</v>
      </c>
      <c r="F3" s="24">
        <f>'Workforce WTE'!C18</f>
        <v>859.8</v>
      </c>
      <c r="G3" s="24">
        <f>'Workforce WTE'!D18</f>
        <v>813.7</v>
      </c>
      <c r="H3" s="24"/>
      <c r="I3" s="24"/>
      <c r="J3" s="24">
        <f>'Workforce WTE'!E18</f>
        <v>822.1</v>
      </c>
      <c r="K3" s="24"/>
      <c r="L3" s="24"/>
      <c r="M3" s="24">
        <f>'Workforce WTE'!F18</f>
        <v>852.98</v>
      </c>
      <c r="N3" s="24"/>
      <c r="O3" s="24"/>
      <c r="P3" s="24">
        <f>'Workforce WTE'!G18</f>
        <v>852.98</v>
      </c>
      <c r="Q3" s="24"/>
      <c r="R3" s="24"/>
      <c r="S3" s="24">
        <f>'Workforce WTE'!H18</f>
        <v>914.75</v>
      </c>
      <c r="T3" s="24">
        <f>'Workforce WTE'!I18</f>
        <v>949.74</v>
      </c>
      <c r="U3" s="24">
        <f>'Workforce WTE'!J18</f>
        <v>953.85</v>
      </c>
    </row>
    <row r="4" spans="1:21">
      <c r="A4" t="str">
        <f>'Workforce WTE'!$B$2</f>
        <v>Swansea Bay UHB</v>
      </c>
      <c r="B4" s="24" t="s">
        <v>139</v>
      </c>
      <c r="C4" s="24" t="str">
        <f>'Workforce WTE'!$B$16</f>
        <v>CORE WORKFORCE</v>
      </c>
      <c r="D4" s="24" t="s">
        <v>414</v>
      </c>
      <c r="E4" s="24" t="str">
        <f>'Workforce WTE'!B19</f>
        <v>Nursing &amp; Midwifery Registered</v>
      </c>
      <c r="F4" s="24">
        <f>'Workforce WTE'!C19</f>
        <v>3572.6</v>
      </c>
      <c r="G4" s="24">
        <f>'Workforce WTE'!D19</f>
        <v>3705.4</v>
      </c>
      <c r="H4" s="24"/>
      <c r="I4" s="24"/>
      <c r="J4" s="24">
        <f>'Workforce WTE'!E19</f>
        <v>3792.79</v>
      </c>
      <c r="K4" s="24"/>
      <c r="L4" s="24"/>
      <c r="M4" s="24">
        <f>'Workforce WTE'!F19</f>
        <v>3792.88</v>
      </c>
      <c r="N4" s="24"/>
      <c r="O4" s="24"/>
      <c r="P4" s="24">
        <f>'Workforce WTE'!G19</f>
        <v>3957.88</v>
      </c>
      <c r="Q4" s="24"/>
      <c r="R4" s="24"/>
      <c r="S4" s="24">
        <f>'Workforce WTE'!H19</f>
        <v>3958.07</v>
      </c>
      <c r="T4" s="24">
        <f>'Workforce WTE'!I19</f>
        <v>3955.13</v>
      </c>
      <c r="U4" s="24">
        <f>'Workforce WTE'!J19</f>
        <v>3974.09</v>
      </c>
    </row>
    <row r="5" spans="1:21">
      <c r="A5" t="str">
        <f>'Workforce WTE'!$B$2</f>
        <v>Swansea Bay UHB</v>
      </c>
      <c r="B5" s="24" t="s">
        <v>139</v>
      </c>
      <c r="C5" s="24" t="str">
        <f>'Workforce WTE'!$B$16</f>
        <v>CORE WORKFORCE</v>
      </c>
      <c r="D5" s="24" t="s">
        <v>414</v>
      </c>
      <c r="E5" s="24" t="str">
        <f>'Workforce WTE'!B20</f>
        <v>Additional Professional, Scientific and Technical</v>
      </c>
      <c r="F5" s="24">
        <f>'Workforce WTE'!C20</f>
        <v>361.5</v>
      </c>
      <c r="G5" s="24">
        <f>'Workforce WTE'!D20</f>
        <v>376.4</v>
      </c>
      <c r="H5" s="24"/>
      <c r="I5" s="24"/>
      <c r="J5" s="24">
        <f>'Workforce WTE'!E20</f>
        <v>380.9</v>
      </c>
      <c r="K5" s="24"/>
      <c r="L5" s="24"/>
      <c r="M5" s="24">
        <f>'Workforce WTE'!F20</f>
        <v>382.51</v>
      </c>
      <c r="N5" s="24"/>
      <c r="O5" s="24"/>
      <c r="P5" s="24">
        <f>'Workforce WTE'!G20</f>
        <v>382.51</v>
      </c>
      <c r="Q5" s="24"/>
      <c r="R5" s="24"/>
      <c r="S5" s="24">
        <f>'Workforce WTE'!H20</f>
        <v>385.62</v>
      </c>
      <c r="T5" s="24">
        <f>'Workforce WTE'!I20</f>
        <v>389.09</v>
      </c>
      <c r="U5" s="24">
        <f>'Workforce WTE'!J20</f>
        <v>390.99</v>
      </c>
    </row>
    <row r="6" spans="1:21">
      <c r="A6" t="str">
        <f>'Workforce WTE'!$B$2</f>
        <v>Swansea Bay UHB</v>
      </c>
      <c r="B6" s="24" t="s">
        <v>139</v>
      </c>
      <c r="C6" s="24" t="str">
        <f>'Workforce WTE'!$B$16</f>
        <v>CORE WORKFORCE</v>
      </c>
      <c r="D6" s="24" t="s">
        <v>414</v>
      </c>
      <c r="E6" s="24" t="str">
        <f>'Workforce WTE'!B21</f>
        <v>Healthcare Scientists</v>
      </c>
      <c r="F6" s="24">
        <f>'Workforce WTE'!C21</f>
        <v>326.7</v>
      </c>
      <c r="G6" s="24">
        <f>'Workforce WTE'!D21</f>
        <v>333.9</v>
      </c>
      <c r="H6" s="24"/>
      <c r="I6" s="24"/>
      <c r="J6" s="24">
        <f>'Workforce WTE'!E21</f>
        <v>339.6</v>
      </c>
      <c r="K6" s="24"/>
      <c r="L6" s="24"/>
      <c r="M6" s="24">
        <f>'Workforce WTE'!F21</f>
        <v>339.02</v>
      </c>
      <c r="N6" s="24"/>
      <c r="O6" s="24"/>
      <c r="P6" s="24">
        <f>'Workforce WTE'!G21</f>
        <v>339.02</v>
      </c>
      <c r="Q6" s="24"/>
      <c r="R6" s="24"/>
      <c r="S6" s="24">
        <f>'Workforce WTE'!H21</f>
        <v>337.95</v>
      </c>
      <c r="T6" s="24">
        <f>'Workforce WTE'!I21</f>
        <v>339.11</v>
      </c>
      <c r="U6" s="24">
        <f>'Workforce WTE'!J21</f>
        <v>340.81</v>
      </c>
    </row>
    <row r="7" spans="1:21">
      <c r="A7" t="str">
        <f>'Workforce WTE'!$B$2</f>
        <v>Swansea Bay UHB</v>
      </c>
      <c r="B7" s="24" t="s">
        <v>139</v>
      </c>
      <c r="C7" s="24" t="str">
        <f>'Workforce WTE'!$B$16</f>
        <v>CORE WORKFORCE</v>
      </c>
      <c r="D7" s="24" t="s">
        <v>414</v>
      </c>
      <c r="E7" s="24" t="str">
        <f>'Workforce WTE'!B22</f>
        <v>Allied Health Professionals</v>
      </c>
      <c r="F7" s="24">
        <f>'Workforce WTE'!C22</f>
        <v>878.9</v>
      </c>
      <c r="G7" s="24">
        <f>'Workforce WTE'!D22</f>
        <v>911.8</v>
      </c>
      <c r="H7" s="24"/>
      <c r="I7" s="24"/>
      <c r="J7" s="24">
        <f>'Workforce WTE'!E22</f>
        <v>890.9</v>
      </c>
      <c r="K7" s="24"/>
      <c r="L7" s="24"/>
      <c r="M7" s="24">
        <f>'Workforce WTE'!F22</f>
        <v>893.94</v>
      </c>
      <c r="N7" s="24"/>
      <c r="O7" s="24"/>
      <c r="P7" s="24">
        <f>'Workforce WTE'!G22</f>
        <v>893.94</v>
      </c>
      <c r="Q7" s="24"/>
      <c r="R7" s="24"/>
      <c r="S7" s="24">
        <f>'Workforce WTE'!H22</f>
        <v>900.06</v>
      </c>
      <c r="T7" s="24">
        <f>'Workforce WTE'!I22</f>
        <v>908.57</v>
      </c>
      <c r="U7" s="24">
        <f>'Workforce WTE'!J22</f>
        <v>913.03</v>
      </c>
    </row>
    <row r="8" spans="1:21">
      <c r="A8" t="str">
        <f>'Workforce WTE'!$B$2</f>
        <v>Swansea Bay UHB</v>
      </c>
      <c r="B8" s="24" t="s">
        <v>139</v>
      </c>
      <c r="C8" s="24" t="str">
        <f>'Workforce WTE'!$B$16</f>
        <v>CORE WORKFORCE</v>
      </c>
      <c r="D8" s="24" t="s">
        <v>414</v>
      </c>
      <c r="E8" s="24" t="str">
        <f>'Workforce WTE'!B23</f>
        <v>Additional Clinical Services</v>
      </c>
      <c r="F8" s="24">
        <f>'Workforce WTE'!C23</f>
        <v>2470.1999999999998</v>
      </c>
      <c r="G8" s="24">
        <f>'Workforce WTE'!D23</f>
        <v>2540.5</v>
      </c>
      <c r="H8" s="24"/>
      <c r="I8" s="24"/>
      <c r="J8" s="24">
        <f>'Workforce WTE'!E23</f>
        <v>2603.6999999999998</v>
      </c>
      <c r="K8" s="24"/>
      <c r="L8" s="24"/>
      <c r="M8" s="24">
        <f>'Workforce WTE'!F23</f>
        <v>2610.23</v>
      </c>
      <c r="N8" s="24"/>
      <c r="O8" s="24"/>
      <c r="P8" s="24">
        <f>'Workforce WTE'!G23</f>
        <v>2610.23</v>
      </c>
      <c r="Q8" s="24"/>
      <c r="R8" s="24"/>
      <c r="S8" s="24">
        <f>'Workforce WTE'!H23</f>
        <v>2623.27</v>
      </c>
      <c r="T8" s="24">
        <f>'Workforce WTE'!I23</f>
        <v>2662.81</v>
      </c>
      <c r="U8" s="24">
        <f>'Workforce WTE'!J23</f>
        <v>2675.83</v>
      </c>
    </row>
    <row r="9" spans="1:21">
      <c r="A9" t="str">
        <f>'Workforce WTE'!$B$2</f>
        <v>Swansea Bay UHB</v>
      </c>
      <c r="B9" s="24" t="s">
        <v>139</v>
      </c>
      <c r="C9" s="24" t="str">
        <f>'Workforce WTE'!$B$16</f>
        <v>CORE WORKFORCE</v>
      </c>
      <c r="D9" s="24" t="s">
        <v>414</v>
      </c>
      <c r="E9" s="24" t="str">
        <f>'Workforce WTE'!B24</f>
        <v>Administrative and Clerical (inc Senior Managers)</v>
      </c>
      <c r="F9" s="24">
        <f>'Workforce WTE'!C24</f>
        <v>2388.1999999999998</v>
      </c>
      <c r="G9" s="24">
        <f>'Workforce WTE'!D24</f>
        <v>2421.6999999999998</v>
      </c>
      <c r="H9" s="24"/>
      <c r="I9" s="24"/>
      <c r="J9" s="24">
        <f>'Workforce WTE'!E24</f>
        <v>2333.83</v>
      </c>
      <c r="K9" s="24"/>
      <c r="L9" s="24"/>
      <c r="M9" s="24">
        <f>'Workforce WTE'!F24</f>
        <v>2346.65</v>
      </c>
      <c r="N9" s="24"/>
      <c r="O9" s="24"/>
      <c r="P9" s="24">
        <f>'Workforce WTE'!G24</f>
        <v>2346.65</v>
      </c>
      <c r="Q9" s="24"/>
      <c r="R9" s="24"/>
      <c r="S9" s="24">
        <f>'Workforce WTE'!H24</f>
        <v>2372.3000000000002</v>
      </c>
      <c r="T9" s="24">
        <f>'Workforce WTE'!I24</f>
        <v>2394.79</v>
      </c>
      <c r="U9" s="24">
        <f>'Workforce WTE'!J24</f>
        <v>2406.46</v>
      </c>
    </row>
    <row r="10" spans="1:21">
      <c r="A10" t="str">
        <f>'Workforce WTE'!$B$2</f>
        <v>Swansea Bay UHB</v>
      </c>
      <c r="B10" s="24" t="s">
        <v>139</v>
      </c>
      <c r="C10" s="24" t="str">
        <f>'Workforce WTE'!$B$16</f>
        <v>CORE WORKFORCE</v>
      </c>
      <c r="D10" s="24" t="s">
        <v>414</v>
      </c>
      <c r="E10" s="24" t="str">
        <f>'Workforce WTE'!B25</f>
        <v>Apprentices</v>
      </c>
      <c r="F10" s="24">
        <f>'Workforce WTE'!C25</f>
        <v>0</v>
      </c>
      <c r="G10" s="24">
        <f>'Workforce WTE'!D25</f>
        <v>0</v>
      </c>
      <c r="H10" s="24"/>
      <c r="I10" s="24"/>
      <c r="J10" s="24">
        <f>'Workforce WTE'!E25</f>
        <v>14</v>
      </c>
      <c r="K10" s="24"/>
      <c r="L10" s="24"/>
      <c r="M10" s="24">
        <f>'Workforce WTE'!F25</f>
        <v>14</v>
      </c>
      <c r="N10" s="24"/>
      <c r="O10" s="24"/>
      <c r="P10" s="24">
        <f>'Workforce WTE'!G25</f>
        <v>14</v>
      </c>
      <c r="Q10" s="24"/>
      <c r="R10" s="24"/>
      <c r="S10" s="24">
        <f>'Workforce WTE'!H25</f>
        <v>14</v>
      </c>
      <c r="T10" s="24">
        <f>'Workforce WTE'!I25</f>
        <v>14</v>
      </c>
      <c r="U10" s="24">
        <f>'Workforce WTE'!J25</f>
        <v>14</v>
      </c>
    </row>
    <row r="11" spans="1:21">
      <c r="A11" t="str">
        <f>'Workforce WTE'!$B$2</f>
        <v>Swansea Bay UHB</v>
      </c>
      <c r="B11" s="24" t="s">
        <v>139</v>
      </c>
      <c r="C11" s="24" t="str">
        <f>'Workforce WTE'!$B$16</f>
        <v>CORE WORKFORCE</v>
      </c>
      <c r="D11" s="24" t="s">
        <v>414</v>
      </c>
      <c r="E11" s="24" t="str">
        <f>'Workforce WTE'!B26</f>
        <v>Estates and Ancillary</v>
      </c>
      <c r="F11" s="24">
        <f>'Workforce WTE'!C26</f>
        <v>998.2</v>
      </c>
      <c r="G11" s="24">
        <f>'Workforce WTE'!D26</f>
        <v>984.2</v>
      </c>
      <c r="H11" s="24"/>
      <c r="I11" s="24"/>
      <c r="J11" s="24">
        <f>'Workforce WTE'!E26</f>
        <v>972.2</v>
      </c>
      <c r="K11" s="24"/>
      <c r="L11" s="24"/>
      <c r="M11" s="24">
        <f>'Workforce WTE'!F26</f>
        <v>968.14</v>
      </c>
      <c r="N11" s="24"/>
      <c r="O11" s="24"/>
      <c r="P11" s="24">
        <f>'Workforce WTE'!G26</f>
        <v>968.14</v>
      </c>
      <c r="Q11" s="24"/>
      <c r="R11" s="24"/>
      <c r="S11" s="24">
        <f>'Workforce WTE'!H26</f>
        <v>960.09</v>
      </c>
      <c r="T11" s="24">
        <f>'Workforce WTE'!I26</f>
        <v>960.92</v>
      </c>
      <c r="U11" s="24">
        <f>'Workforce WTE'!J26</f>
        <v>965.78</v>
      </c>
    </row>
    <row r="12" spans="1:21">
      <c r="A12" t="str">
        <f>'Workforce WTE'!$B$2</f>
        <v>Swansea Bay UHB</v>
      </c>
      <c r="B12" s="24" t="s">
        <v>139</v>
      </c>
      <c r="C12" s="24" t="str">
        <f>'Workforce WTE'!$B$16</f>
        <v>CORE WORKFORCE</v>
      </c>
      <c r="D12" s="24" t="s">
        <v>396</v>
      </c>
      <c r="E12" s="24" t="str">
        <f>'Workforce WTE'!B27</f>
        <v>TOTAL CORE WORKFORCE</v>
      </c>
      <c r="F12" s="24">
        <f>'Workforce WTE'!C27</f>
        <v>11864.5</v>
      </c>
      <c r="G12" s="24">
        <f>'Workforce WTE'!D27</f>
        <v>12095.2</v>
      </c>
      <c r="H12" s="24"/>
      <c r="I12" s="24"/>
      <c r="J12" s="24">
        <f>'Workforce WTE'!E27</f>
        <v>12157.82</v>
      </c>
      <c r="K12" s="24"/>
      <c r="L12" s="24"/>
      <c r="M12" s="24">
        <f>'Workforce WTE'!F27</f>
        <v>12208.15</v>
      </c>
      <c r="N12" s="24"/>
      <c r="O12" s="24"/>
      <c r="P12" s="24">
        <f>'Workforce WTE'!G27</f>
        <v>12373.15</v>
      </c>
      <c r="Q12" s="24"/>
      <c r="R12" s="24"/>
      <c r="S12" s="24">
        <f>'Workforce WTE'!H27</f>
        <v>12473.91</v>
      </c>
      <c r="T12" s="24">
        <f>'Workforce WTE'!I27</f>
        <v>12581.960000000001</v>
      </c>
      <c r="U12" s="24">
        <f>'Workforce WTE'!J27</f>
        <v>12642.640000000001</v>
      </c>
    </row>
    <row r="13" spans="1:21">
      <c r="A13" t="str">
        <f>'Workforce WTE'!$B$2</f>
        <v>Swansea Bay UHB</v>
      </c>
      <c r="B13" s="24" t="s">
        <v>139</v>
      </c>
      <c r="C13" s="24" t="str">
        <f>'Workforce WTE'!$B$16</f>
        <v>CORE WORKFORCE</v>
      </c>
      <c r="D13" s="24" t="s">
        <v>414</v>
      </c>
      <c r="E13" s="24">
        <f>'Workforce WTE'!B28</f>
        <v>0</v>
      </c>
      <c r="F13" s="24">
        <f>'Workforce WTE'!C28</f>
        <v>0</v>
      </c>
      <c r="G13" s="24">
        <f>'Workforce WTE'!D28</f>
        <v>0</v>
      </c>
      <c r="H13" s="24"/>
      <c r="I13" s="24"/>
      <c r="J13" s="24">
        <f>'Workforce WTE'!E28</f>
        <v>0</v>
      </c>
      <c r="K13" s="24"/>
      <c r="L13" s="24"/>
      <c r="M13" s="24">
        <f>'Workforce WTE'!F28</f>
        <v>0</v>
      </c>
      <c r="N13" s="24"/>
      <c r="O13" s="24"/>
      <c r="P13" s="24">
        <f>'Workforce WTE'!G28</f>
        <v>0</v>
      </c>
      <c r="Q13" s="24"/>
      <c r="R13" s="24"/>
      <c r="S13" s="24">
        <f>'Workforce WTE'!H28</f>
        <v>0</v>
      </c>
      <c r="T13" s="24">
        <f>'Workforce WTE'!I28</f>
        <v>0</v>
      </c>
      <c r="U13" s="24">
        <f>'Workforce WTE'!J28</f>
        <v>0</v>
      </c>
    </row>
    <row r="14" spans="1:21">
      <c r="A14" t="str">
        <f>'Workforce WTE'!$B$2</f>
        <v>Swansea Bay UHB</v>
      </c>
      <c r="B14" s="24" t="s">
        <v>139</v>
      </c>
      <c r="C14" s="24" t="str">
        <f>'Workforce WTE'!$B$29</f>
        <v>VARIABLE WORKFORCE</v>
      </c>
      <c r="D14" s="24" t="s">
        <v>414</v>
      </c>
      <c r="E14" s="24" t="str">
        <f>'Workforce WTE'!B29</f>
        <v>VARIABLE WORKFORCE</v>
      </c>
      <c r="F14" s="24">
        <f>'Workforce WTE'!C29</f>
        <v>0</v>
      </c>
      <c r="G14" s="24">
        <f>'Workforce WTE'!D29</f>
        <v>0</v>
      </c>
      <c r="H14" s="24"/>
      <c r="I14" s="24"/>
      <c r="J14" s="24">
        <f>'Workforce WTE'!E29</f>
        <v>0</v>
      </c>
      <c r="K14" s="24"/>
      <c r="L14" s="24"/>
      <c r="M14" s="24">
        <f>'Workforce WTE'!F29</f>
        <v>0</v>
      </c>
      <c r="N14" s="24"/>
      <c r="O14" s="24"/>
      <c r="P14" s="24">
        <f>'Workforce WTE'!G29</f>
        <v>0</v>
      </c>
      <c r="Q14" s="24"/>
      <c r="R14" s="24"/>
      <c r="S14" s="24">
        <f>'Workforce WTE'!H29</f>
        <v>0</v>
      </c>
      <c r="T14" s="24">
        <f>'Workforce WTE'!I29</f>
        <v>0</v>
      </c>
      <c r="U14" s="24">
        <f>'Workforce WTE'!J29</f>
        <v>0</v>
      </c>
    </row>
    <row r="15" spans="1:21">
      <c r="A15" t="str">
        <f>'Workforce WTE'!$B$2</f>
        <v>Swansea Bay UHB</v>
      </c>
      <c r="B15" s="24" t="s">
        <v>139</v>
      </c>
      <c r="C15" s="24" t="str">
        <f>'Workforce WTE'!$B$29</f>
        <v>VARIABLE WORKFORCE</v>
      </c>
      <c r="D15" s="24" t="s">
        <v>414</v>
      </c>
      <c r="E15" s="24" t="str">
        <f>'Workforce WTE'!B30</f>
        <v>Board Members</v>
      </c>
      <c r="F15" s="24">
        <f>'Workforce WTE'!C30</f>
        <v>0</v>
      </c>
      <c r="G15" s="24">
        <f>'Workforce WTE'!D30</f>
        <v>0</v>
      </c>
      <c r="H15" s="24"/>
      <c r="I15" s="24"/>
      <c r="J15" s="24">
        <f>'Workforce WTE'!E30</f>
        <v>0</v>
      </c>
      <c r="K15" s="24"/>
      <c r="L15" s="24"/>
      <c r="M15" s="24">
        <f>'Workforce WTE'!F30</f>
        <v>0</v>
      </c>
      <c r="N15" s="24"/>
      <c r="O15" s="24"/>
      <c r="P15" s="24">
        <f>'Workforce WTE'!G30</f>
        <v>0</v>
      </c>
      <c r="Q15" s="24"/>
      <c r="R15" s="24"/>
      <c r="S15" s="24">
        <f>'Workforce WTE'!H30</f>
        <v>0</v>
      </c>
      <c r="T15" s="24">
        <f>'Workforce WTE'!I30</f>
        <v>0</v>
      </c>
      <c r="U15" s="24">
        <f>'Workforce WTE'!J30</f>
        <v>0</v>
      </c>
    </row>
    <row r="16" spans="1:21">
      <c r="A16" t="str">
        <f>'Workforce WTE'!$B$2</f>
        <v>Swansea Bay UHB</v>
      </c>
      <c r="B16" s="24" t="s">
        <v>139</v>
      </c>
      <c r="C16" s="24" t="str">
        <f>'Workforce WTE'!$B$29</f>
        <v>VARIABLE WORKFORCE</v>
      </c>
      <c r="D16" s="24" t="s">
        <v>414</v>
      </c>
      <c r="E16" s="24" t="str">
        <f>'Workforce WTE'!B31</f>
        <v>Medical &amp; Dental</v>
      </c>
      <c r="F16" s="24">
        <f>'Workforce WTE'!C31</f>
        <v>0</v>
      </c>
      <c r="G16" s="24">
        <f>'Workforce WTE'!D31</f>
        <v>0</v>
      </c>
      <c r="H16" s="24"/>
      <c r="I16" s="24"/>
      <c r="J16" s="24">
        <f>'Workforce WTE'!E31</f>
        <v>0</v>
      </c>
      <c r="K16" s="24"/>
      <c r="L16" s="24"/>
      <c r="M16" s="24">
        <f>'Workforce WTE'!F31</f>
        <v>0</v>
      </c>
      <c r="N16" s="24"/>
      <c r="O16" s="24"/>
      <c r="P16" s="24">
        <f>'Workforce WTE'!G31</f>
        <v>0</v>
      </c>
      <c r="Q16" s="24"/>
      <c r="R16" s="24"/>
      <c r="S16" s="24">
        <f>'Workforce WTE'!H31</f>
        <v>0</v>
      </c>
      <c r="T16" s="24">
        <f>'Workforce WTE'!I31</f>
        <v>0</v>
      </c>
      <c r="U16" s="24">
        <f>'Workforce WTE'!J31</f>
        <v>0</v>
      </c>
    </row>
    <row r="17" spans="1:21">
      <c r="A17" t="str">
        <f>'Workforce WTE'!$B$2</f>
        <v>Swansea Bay UHB</v>
      </c>
      <c r="B17" s="24" t="s">
        <v>139</v>
      </c>
      <c r="C17" s="24" t="str">
        <f>'Workforce WTE'!$B$29</f>
        <v>VARIABLE WORKFORCE</v>
      </c>
      <c r="D17" s="24" t="s">
        <v>414</v>
      </c>
      <c r="E17" s="24" t="str">
        <f>'Workforce WTE'!B32</f>
        <v>Nursing &amp; Midwifery Registered</v>
      </c>
      <c r="F17" s="24">
        <f>'Workforce WTE'!C32</f>
        <v>0</v>
      </c>
      <c r="G17" s="24">
        <f>'Workforce WTE'!D32</f>
        <v>226.69</v>
      </c>
      <c r="H17" s="24"/>
      <c r="I17" s="24"/>
      <c r="J17" s="24">
        <f>'Workforce WTE'!E32</f>
        <v>226.69</v>
      </c>
      <c r="K17" s="24"/>
      <c r="L17" s="24"/>
      <c r="M17" s="24">
        <f>'Workforce WTE'!F32</f>
        <v>226.69</v>
      </c>
      <c r="N17" s="24"/>
      <c r="O17" s="24"/>
      <c r="P17" s="24">
        <f>'Workforce WTE'!G32</f>
        <v>226.69</v>
      </c>
      <c r="Q17" s="24"/>
      <c r="R17" s="24"/>
      <c r="S17" s="24">
        <f>'Workforce WTE'!H32</f>
        <v>176.2</v>
      </c>
      <c r="T17" s="24">
        <f>'Workforce WTE'!I32</f>
        <v>176.7</v>
      </c>
      <c r="U17" s="24">
        <f>'Workforce WTE'!J32</f>
        <v>173</v>
      </c>
    </row>
    <row r="18" spans="1:21">
      <c r="A18" t="str">
        <f>'Workforce WTE'!$B$2</f>
        <v>Swansea Bay UHB</v>
      </c>
      <c r="B18" s="24" t="s">
        <v>139</v>
      </c>
      <c r="C18" s="24" t="str">
        <f>'Workforce WTE'!$B$29</f>
        <v>VARIABLE WORKFORCE</v>
      </c>
      <c r="D18" s="24" t="s">
        <v>414</v>
      </c>
      <c r="E18" s="24" t="str">
        <f>'Workforce WTE'!B33</f>
        <v>Additional Professional, Scientific and Technical</v>
      </c>
      <c r="F18" s="24">
        <f>'Workforce WTE'!C33</f>
        <v>0</v>
      </c>
      <c r="G18" s="24">
        <f>'Workforce WTE'!D33</f>
        <v>0</v>
      </c>
      <c r="H18" s="24"/>
      <c r="I18" s="24"/>
      <c r="J18" s="24">
        <f>'Workforce WTE'!E33</f>
        <v>0</v>
      </c>
      <c r="K18" s="24"/>
      <c r="L18" s="24"/>
      <c r="M18" s="24">
        <f>'Workforce WTE'!F33</f>
        <v>0</v>
      </c>
      <c r="N18" s="24"/>
      <c r="O18" s="24"/>
      <c r="P18" s="24">
        <f>'Workforce WTE'!G33</f>
        <v>0</v>
      </c>
      <c r="Q18" s="24"/>
      <c r="R18" s="24"/>
      <c r="S18" s="24">
        <f>'Workforce WTE'!H33</f>
        <v>0</v>
      </c>
      <c r="T18" s="24">
        <f>'Workforce WTE'!I33</f>
        <v>0</v>
      </c>
      <c r="U18" s="24">
        <f>'Workforce WTE'!J33</f>
        <v>0</v>
      </c>
    </row>
    <row r="19" spans="1:21">
      <c r="A19" t="str">
        <f>'Workforce WTE'!$B$2</f>
        <v>Swansea Bay UHB</v>
      </c>
      <c r="B19" s="24" t="s">
        <v>139</v>
      </c>
      <c r="C19" s="24" t="str">
        <f>'Workforce WTE'!$B$29</f>
        <v>VARIABLE WORKFORCE</v>
      </c>
      <c r="D19" s="24" t="s">
        <v>414</v>
      </c>
      <c r="E19" s="24" t="str">
        <f>'Workforce WTE'!B34</f>
        <v>Healthcare Scientists</v>
      </c>
      <c r="F19" s="24">
        <f>'Workforce WTE'!C34</f>
        <v>0</v>
      </c>
      <c r="G19" s="24">
        <f>'Workforce WTE'!D34</f>
        <v>3.97</v>
      </c>
      <c r="H19" s="24"/>
      <c r="I19" s="24"/>
      <c r="J19" s="24">
        <f>'Workforce WTE'!E34</f>
        <v>3.97</v>
      </c>
      <c r="K19" s="24"/>
      <c r="L19" s="24"/>
      <c r="M19" s="24">
        <f>'Workforce WTE'!F34</f>
        <v>3.97</v>
      </c>
      <c r="N19" s="24"/>
      <c r="O19" s="24"/>
      <c r="P19" s="24">
        <f>'Workforce WTE'!G34</f>
        <v>3.97</v>
      </c>
      <c r="Q19" s="24"/>
      <c r="R19" s="24"/>
      <c r="S19" s="24">
        <f>'Workforce WTE'!H34</f>
        <v>1.94</v>
      </c>
      <c r="T19" s="24">
        <f>'Workforce WTE'!I34</f>
        <v>1.4</v>
      </c>
      <c r="U19" s="24">
        <f>'Workforce WTE'!J34</f>
        <v>0.5</v>
      </c>
    </row>
    <row r="20" spans="1:21">
      <c r="A20" t="str">
        <f>'Workforce WTE'!$B$2</f>
        <v>Swansea Bay UHB</v>
      </c>
      <c r="B20" s="24" t="s">
        <v>139</v>
      </c>
      <c r="C20" s="24" t="str">
        <f>'Workforce WTE'!$B$29</f>
        <v>VARIABLE WORKFORCE</v>
      </c>
      <c r="D20" s="24" t="s">
        <v>414</v>
      </c>
      <c r="E20" s="24" t="str">
        <f>'Workforce WTE'!B35</f>
        <v>Allied Health Professionals</v>
      </c>
      <c r="F20" s="24">
        <f>'Workforce WTE'!C35</f>
        <v>0</v>
      </c>
      <c r="G20" s="24">
        <f>'Workforce WTE'!D35</f>
        <v>188.42</v>
      </c>
      <c r="H20" s="24"/>
      <c r="I20" s="24"/>
      <c r="J20" s="24">
        <f>'Workforce WTE'!E35</f>
        <v>188.42</v>
      </c>
      <c r="K20" s="24"/>
      <c r="L20" s="24"/>
      <c r="M20" s="24">
        <f>'Workforce WTE'!F35</f>
        <v>188.42</v>
      </c>
      <c r="N20" s="24"/>
      <c r="O20" s="24"/>
      <c r="P20" s="24">
        <f>'Workforce WTE'!G35</f>
        <v>188.42</v>
      </c>
      <c r="Q20" s="24"/>
      <c r="R20" s="24"/>
      <c r="S20" s="24">
        <f>'Workforce WTE'!H35</f>
        <v>194.29</v>
      </c>
      <c r="T20" s="24">
        <f>'Workforce WTE'!I35</f>
        <v>190</v>
      </c>
      <c r="U20" s="24">
        <f>'Workforce WTE'!J35</f>
        <v>187.8</v>
      </c>
    </row>
    <row r="21" spans="1:21">
      <c r="A21" t="str">
        <f>'Workforce WTE'!$B$2</f>
        <v>Swansea Bay UHB</v>
      </c>
      <c r="B21" s="24" t="s">
        <v>139</v>
      </c>
      <c r="C21" s="24" t="str">
        <f>'Workforce WTE'!$B$29</f>
        <v>VARIABLE WORKFORCE</v>
      </c>
      <c r="D21" s="24" t="s">
        <v>414</v>
      </c>
      <c r="E21" s="24" t="str">
        <f>'Workforce WTE'!B36</f>
        <v>Additional Clinical Services</v>
      </c>
      <c r="F21" s="24">
        <f>'Workforce WTE'!C36</f>
        <v>0</v>
      </c>
      <c r="G21" s="24">
        <f>'Workforce WTE'!D36</f>
        <v>1098.7</v>
      </c>
      <c r="H21" s="24"/>
      <c r="I21" s="24"/>
      <c r="J21" s="24">
        <f>'Workforce WTE'!E36</f>
        <v>1098.7</v>
      </c>
      <c r="K21" s="24"/>
      <c r="L21" s="24"/>
      <c r="M21" s="24">
        <f>'Workforce WTE'!F36</f>
        <v>1098.7</v>
      </c>
      <c r="N21" s="24"/>
      <c r="O21" s="24"/>
      <c r="P21" s="24">
        <f>'Workforce WTE'!G36</f>
        <v>1098.7</v>
      </c>
      <c r="Q21" s="24"/>
      <c r="R21" s="24"/>
      <c r="S21" s="24">
        <f>'Workforce WTE'!H36</f>
        <v>1057.32</v>
      </c>
      <c r="T21" s="24">
        <f>'Workforce WTE'!I36</f>
        <v>1037.5</v>
      </c>
      <c r="U21" s="24">
        <f>'Workforce WTE'!J36</f>
        <v>1031</v>
      </c>
    </row>
    <row r="22" spans="1:21">
      <c r="A22" t="str">
        <f>'Workforce WTE'!$B$2</f>
        <v>Swansea Bay UHB</v>
      </c>
      <c r="B22" s="24" t="s">
        <v>139</v>
      </c>
      <c r="C22" s="24" t="str">
        <f>'Workforce WTE'!$B$29</f>
        <v>VARIABLE WORKFORCE</v>
      </c>
      <c r="D22" s="24" t="s">
        <v>414</v>
      </c>
      <c r="E22" s="24" t="str">
        <f>'Workforce WTE'!B37</f>
        <v>Administrative and Clerical (inc Senior Managers)</v>
      </c>
      <c r="F22" s="24">
        <f>'Workforce WTE'!C37</f>
        <v>0</v>
      </c>
      <c r="G22" s="24">
        <f>'Workforce WTE'!D37</f>
        <v>64.569999999999993</v>
      </c>
      <c r="H22" s="24"/>
      <c r="I22" s="24"/>
      <c r="J22" s="24">
        <f>'Workforce WTE'!E37</f>
        <v>64.569999999999993</v>
      </c>
      <c r="K22" s="24"/>
      <c r="L22" s="24"/>
      <c r="M22" s="24">
        <f>'Workforce WTE'!F37</f>
        <v>64.569999999999993</v>
      </c>
      <c r="N22" s="24"/>
      <c r="O22" s="24"/>
      <c r="P22" s="24">
        <f>'Workforce WTE'!G37</f>
        <v>64.569999999999993</v>
      </c>
      <c r="Q22" s="24"/>
      <c r="R22" s="24"/>
      <c r="S22" s="24">
        <f>'Workforce WTE'!H37</f>
        <v>89.27</v>
      </c>
      <c r="T22" s="24">
        <f>'Workforce WTE'!I37</f>
        <v>78</v>
      </c>
      <c r="U22" s="24">
        <f>'Workforce WTE'!J37</f>
        <v>72.2</v>
      </c>
    </row>
    <row r="23" spans="1:21">
      <c r="A23" t="str">
        <f>'Workforce WTE'!$B$2</f>
        <v>Swansea Bay UHB</v>
      </c>
      <c r="B23" s="24" t="s">
        <v>139</v>
      </c>
      <c r="C23" s="24" t="str">
        <f>'Workforce WTE'!$B$29</f>
        <v>VARIABLE WORKFORCE</v>
      </c>
      <c r="D23" s="24" t="s">
        <v>396</v>
      </c>
      <c r="E23" s="24" t="str">
        <f>'Workforce WTE'!B38</f>
        <v>Estates and Ancillary</v>
      </c>
      <c r="F23" s="24">
        <f>'Workforce WTE'!C38</f>
        <v>0</v>
      </c>
      <c r="G23" s="24">
        <f>'Workforce WTE'!D38</f>
        <v>88.5</v>
      </c>
      <c r="H23" s="24"/>
      <c r="I23" s="24"/>
      <c r="J23" s="24">
        <f>'Workforce WTE'!E38</f>
        <v>88.5</v>
      </c>
      <c r="K23" s="24"/>
      <c r="L23" s="24"/>
      <c r="M23" s="24">
        <f>'Workforce WTE'!F38</f>
        <v>88.5</v>
      </c>
      <c r="N23" s="24"/>
      <c r="O23" s="24"/>
      <c r="P23" s="24">
        <f>'Workforce WTE'!G38</f>
        <v>88.5</v>
      </c>
      <c r="Q23" s="24"/>
      <c r="R23" s="24"/>
      <c r="S23" s="24">
        <f>'Workforce WTE'!H38</f>
        <v>81.5</v>
      </c>
      <c r="T23" s="24">
        <f>'Workforce WTE'!I38</f>
        <v>81.5</v>
      </c>
      <c r="U23" s="24">
        <f>'Workforce WTE'!J38</f>
        <v>81.5</v>
      </c>
    </row>
    <row r="24" spans="1:21">
      <c r="A24" t="str">
        <f>'Workforce WTE'!$B$2</f>
        <v>Swansea Bay UHB</v>
      </c>
      <c r="B24" s="24" t="s">
        <v>139</v>
      </c>
      <c r="C24" s="24" t="str">
        <f>'Workforce WTE'!$B$29</f>
        <v>VARIABLE WORKFORCE</v>
      </c>
      <c r="D24" s="24" t="s">
        <v>414</v>
      </c>
      <c r="E24" s="24" t="str">
        <f>'Workforce WTE'!B39</f>
        <v>Students</v>
      </c>
      <c r="F24" s="24">
        <f>'Workforce WTE'!C39</f>
        <v>0</v>
      </c>
      <c r="G24" s="24">
        <f>'Workforce WTE'!D39</f>
        <v>0</v>
      </c>
      <c r="H24" s="24"/>
      <c r="I24" s="24"/>
      <c r="J24" s="24">
        <f>'Workforce WTE'!E39</f>
        <v>0</v>
      </c>
      <c r="K24" s="24"/>
      <c r="L24" s="24"/>
      <c r="M24" s="24">
        <f>'Workforce WTE'!F39</f>
        <v>0</v>
      </c>
      <c r="N24" s="24"/>
      <c r="O24" s="24"/>
      <c r="P24" s="24">
        <f>'Workforce WTE'!G39</f>
        <v>0</v>
      </c>
      <c r="Q24" s="24"/>
      <c r="R24" s="24"/>
      <c r="S24" s="24">
        <f>'Workforce WTE'!H39</f>
        <v>0</v>
      </c>
      <c r="T24" s="24">
        <f>'Workforce WTE'!I39</f>
        <v>0</v>
      </c>
      <c r="U24" s="24">
        <f>'Workforce WTE'!J39</f>
        <v>0</v>
      </c>
    </row>
    <row r="25" spans="1:21">
      <c r="A25" t="str">
        <f>'Workforce WTE'!$B$2</f>
        <v>Swansea Bay UHB</v>
      </c>
      <c r="B25" s="24" t="s">
        <v>139</v>
      </c>
      <c r="C25" s="24" t="str">
        <f>'Workforce WTE'!$B$29</f>
        <v>VARIABLE WORKFORCE</v>
      </c>
      <c r="D25" s="24" t="s">
        <v>414</v>
      </c>
      <c r="E25" s="24" t="str">
        <f>'Workforce WTE'!B40</f>
        <v>TOTAL VARIABLE WORKFORCE</v>
      </c>
      <c r="F25" s="24">
        <f>'Workforce WTE'!C40</f>
        <v>0</v>
      </c>
      <c r="G25" s="24">
        <f>'Workforce WTE'!D40</f>
        <v>1670.85</v>
      </c>
      <c r="H25" s="24"/>
      <c r="I25" s="24"/>
      <c r="J25" s="24">
        <f>'Workforce WTE'!E40</f>
        <v>1670.85</v>
      </c>
      <c r="K25" s="24"/>
      <c r="L25" s="24"/>
      <c r="M25" s="24">
        <f>'Workforce WTE'!F40</f>
        <v>1670.85</v>
      </c>
      <c r="N25" s="24"/>
      <c r="O25" s="24"/>
      <c r="P25" s="24">
        <f>'Workforce WTE'!G40</f>
        <v>1670.85</v>
      </c>
      <c r="Q25" s="24"/>
      <c r="R25" s="24"/>
      <c r="S25" s="24">
        <f>'Workforce WTE'!H40</f>
        <v>1600.52</v>
      </c>
      <c r="T25" s="24">
        <f>'Workforce WTE'!I40</f>
        <v>1565.1</v>
      </c>
      <c r="U25" s="24">
        <f>'Workforce WTE'!J40</f>
        <v>1546</v>
      </c>
    </row>
    <row r="26" spans="1:21">
      <c r="A26" t="str">
        <f>'Workforce WTE'!$B$2</f>
        <v>Swansea Bay UHB</v>
      </c>
      <c r="B26" s="24" t="s">
        <v>139</v>
      </c>
      <c r="C26" s="24" t="str">
        <f>'Workforce WTE'!$B$29</f>
        <v>VARIABLE WORKFORCE</v>
      </c>
      <c r="D26" s="24" t="s">
        <v>414</v>
      </c>
      <c r="E26" s="24">
        <f>'Workforce WTE'!B41</f>
        <v>0</v>
      </c>
      <c r="F26" s="24">
        <f>'Workforce WTE'!C41</f>
        <v>0</v>
      </c>
      <c r="G26" s="24">
        <f>'Workforce WTE'!D41</f>
        <v>0</v>
      </c>
      <c r="H26" s="24"/>
      <c r="I26" s="24"/>
      <c r="J26" s="24">
        <f>'Workforce WTE'!E41</f>
        <v>0</v>
      </c>
      <c r="K26" s="24"/>
      <c r="L26" s="24"/>
      <c r="M26" s="24">
        <f>'Workforce WTE'!F41</f>
        <v>0</v>
      </c>
      <c r="N26" s="24"/>
      <c r="O26" s="24"/>
      <c r="P26" s="24">
        <f>'Workforce WTE'!G41</f>
        <v>0</v>
      </c>
      <c r="Q26" s="24"/>
      <c r="R26" s="24"/>
      <c r="S26" s="24">
        <f>'Workforce WTE'!H41</f>
        <v>0</v>
      </c>
      <c r="T26" s="24">
        <f>'Workforce WTE'!I41</f>
        <v>0</v>
      </c>
      <c r="U26" s="24">
        <f>'Workforce WTE'!J41</f>
        <v>0</v>
      </c>
    </row>
    <row r="27" spans="1:21">
      <c r="A27" t="str">
        <f>'Workforce WTE'!$B$2</f>
        <v>Swansea Bay UHB</v>
      </c>
      <c r="B27" s="24" t="s">
        <v>139</v>
      </c>
      <c r="C27" s="24" t="str">
        <f>'Workforce WTE'!$B$42</f>
        <v>AGENCY/LOCUM</v>
      </c>
      <c r="D27" s="24" t="s">
        <v>414</v>
      </c>
      <c r="E27" s="24" t="str">
        <f>'Workforce WTE'!B42</f>
        <v>AGENCY/LOCUM</v>
      </c>
      <c r="F27" s="24">
        <f>'Workforce WTE'!C42</f>
        <v>0</v>
      </c>
      <c r="G27" s="24">
        <f>'Workforce WTE'!D42</f>
        <v>0</v>
      </c>
      <c r="H27" s="24"/>
      <c r="I27" s="24"/>
      <c r="J27" s="24">
        <f>'Workforce WTE'!E42</f>
        <v>0</v>
      </c>
      <c r="K27" s="24"/>
      <c r="L27" s="24"/>
      <c r="M27" s="24">
        <f>'Workforce WTE'!F42</f>
        <v>0</v>
      </c>
      <c r="N27" s="24"/>
      <c r="O27" s="24"/>
      <c r="P27" s="24">
        <f>'Workforce WTE'!G42</f>
        <v>0</v>
      </c>
      <c r="Q27" s="24"/>
      <c r="R27" s="24"/>
      <c r="S27" s="24">
        <f>'Workforce WTE'!H42</f>
        <v>0</v>
      </c>
      <c r="T27" s="24">
        <f>'Workforce WTE'!I42</f>
        <v>0</v>
      </c>
      <c r="U27" s="24">
        <f>'Workforce WTE'!J42</f>
        <v>0</v>
      </c>
    </row>
    <row r="28" spans="1:21">
      <c r="A28" t="str">
        <f>'Workforce WTE'!$B$2</f>
        <v>Swansea Bay UHB</v>
      </c>
      <c r="B28" s="24" t="s">
        <v>139</v>
      </c>
      <c r="C28" s="24" t="str">
        <f>'Workforce WTE'!$B$42</f>
        <v>AGENCY/LOCUM</v>
      </c>
      <c r="D28" s="24" t="s">
        <v>414</v>
      </c>
      <c r="E28" s="24" t="str">
        <f>'Workforce WTE'!B43</f>
        <v>Board Members</v>
      </c>
      <c r="F28" s="24">
        <f>'Workforce WTE'!C43</f>
        <v>0</v>
      </c>
      <c r="G28" s="24">
        <f>'Workforce WTE'!D43</f>
        <v>0</v>
      </c>
      <c r="H28" s="24"/>
      <c r="I28" s="24"/>
      <c r="J28" s="24">
        <f>'Workforce WTE'!E43</f>
        <v>0</v>
      </c>
      <c r="K28" s="24"/>
      <c r="L28" s="24"/>
      <c r="M28" s="24">
        <f>'Workforce WTE'!F43</f>
        <v>0</v>
      </c>
      <c r="N28" s="24"/>
      <c r="O28" s="24"/>
      <c r="P28" s="24">
        <f>'Workforce WTE'!G43</f>
        <v>0</v>
      </c>
      <c r="Q28" s="24"/>
      <c r="R28" s="24"/>
      <c r="S28" s="24">
        <f>'Workforce WTE'!H43</f>
        <v>0</v>
      </c>
      <c r="T28" s="24">
        <f>'Workforce WTE'!I43</f>
        <v>0</v>
      </c>
      <c r="U28" s="24">
        <f>'Workforce WTE'!J43</f>
        <v>0</v>
      </c>
    </row>
    <row r="29" spans="1:21">
      <c r="A29" t="str">
        <f>'Workforce WTE'!$B$2</f>
        <v>Swansea Bay UHB</v>
      </c>
      <c r="B29" s="24" t="s">
        <v>139</v>
      </c>
      <c r="C29" s="24" t="str">
        <f>'Workforce WTE'!$B$42</f>
        <v>AGENCY/LOCUM</v>
      </c>
      <c r="D29" s="24" t="s">
        <v>414</v>
      </c>
      <c r="E29" s="24" t="str">
        <f>'Workforce WTE'!B44</f>
        <v>Medical &amp; Dental</v>
      </c>
      <c r="F29" s="24">
        <f>'Workforce WTE'!C44</f>
        <v>0</v>
      </c>
      <c r="G29" s="24">
        <f>'Workforce WTE'!D44</f>
        <v>0</v>
      </c>
      <c r="H29" s="24"/>
      <c r="I29" s="24"/>
      <c r="J29" s="24">
        <f>'Workforce WTE'!E44</f>
        <v>0</v>
      </c>
      <c r="K29" s="24"/>
      <c r="L29" s="24"/>
      <c r="M29" s="24">
        <f>'Workforce WTE'!F44</f>
        <v>0</v>
      </c>
      <c r="N29" s="24"/>
      <c r="O29" s="24"/>
      <c r="P29" s="24">
        <f>'Workforce WTE'!G44</f>
        <v>0</v>
      </c>
      <c r="Q29" s="24"/>
      <c r="R29" s="24"/>
      <c r="S29" s="24">
        <f>'Workforce WTE'!H44</f>
        <v>0</v>
      </c>
      <c r="T29" s="24">
        <f>'Workforce WTE'!I44</f>
        <v>0</v>
      </c>
      <c r="U29" s="24">
        <f>'Workforce WTE'!J44</f>
        <v>0</v>
      </c>
    </row>
    <row r="30" spans="1:21">
      <c r="A30" t="str">
        <f>'Workforce WTE'!$B$2</f>
        <v>Swansea Bay UHB</v>
      </c>
      <c r="B30" s="24" t="s">
        <v>139</v>
      </c>
      <c r="C30" s="24" t="str">
        <f>'Workforce WTE'!$B$42</f>
        <v>AGENCY/LOCUM</v>
      </c>
      <c r="D30" s="24" t="s">
        <v>414</v>
      </c>
      <c r="E30" s="24" t="str">
        <f>'Workforce WTE'!B45</f>
        <v>Nursing &amp; Midwifery Registered</v>
      </c>
      <c r="F30" s="24">
        <f>'Workforce WTE'!C45</f>
        <v>0</v>
      </c>
      <c r="G30" s="24">
        <f>'Workforce WTE'!D45</f>
        <v>971.49</v>
      </c>
      <c r="H30" s="24"/>
      <c r="I30" s="24"/>
      <c r="J30" s="24">
        <f>'Workforce WTE'!E45</f>
        <v>971.49</v>
      </c>
      <c r="K30" s="24"/>
      <c r="L30" s="24"/>
      <c r="M30" s="24">
        <f>'Workforce WTE'!F45</f>
        <v>971.49</v>
      </c>
      <c r="N30" s="24"/>
      <c r="O30" s="24"/>
      <c r="P30" s="24">
        <f>'Workforce WTE'!G45</f>
        <v>971.49</v>
      </c>
      <c r="Q30" s="24"/>
      <c r="R30" s="24"/>
      <c r="S30" s="24">
        <f>'Workforce WTE'!H45</f>
        <v>870.4</v>
      </c>
      <c r="T30" s="24">
        <f>'Workforce WTE'!I45</f>
        <v>871.6</v>
      </c>
      <c r="U30" s="24">
        <f>'Workforce WTE'!J45</f>
        <v>864</v>
      </c>
    </row>
    <row r="31" spans="1:21">
      <c r="A31" t="str">
        <f>'Workforce WTE'!$B$2</f>
        <v>Swansea Bay UHB</v>
      </c>
      <c r="B31" s="24" t="s">
        <v>139</v>
      </c>
      <c r="C31" s="24" t="str">
        <f>'Workforce WTE'!$B$42</f>
        <v>AGENCY/LOCUM</v>
      </c>
      <c r="D31" s="24" t="s">
        <v>414</v>
      </c>
      <c r="E31" s="24" t="str">
        <f>'Workforce WTE'!B46</f>
        <v>Additional Professional, Scientific and Technical</v>
      </c>
      <c r="F31" s="24">
        <f>'Workforce WTE'!C46</f>
        <v>0</v>
      </c>
      <c r="G31" s="24">
        <f>'Workforce WTE'!D46</f>
        <v>0</v>
      </c>
      <c r="H31" s="24"/>
      <c r="I31" s="24"/>
      <c r="J31" s="24">
        <f>'Workforce WTE'!E46</f>
        <v>0</v>
      </c>
      <c r="K31" s="24"/>
      <c r="L31" s="24"/>
      <c r="M31" s="24">
        <f>'Workforce WTE'!F46</f>
        <v>0</v>
      </c>
      <c r="N31" s="24"/>
      <c r="O31" s="24"/>
      <c r="P31" s="24">
        <f>'Workforce WTE'!G46</f>
        <v>0</v>
      </c>
      <c r="Q31" s="24"/>
      <c r="R31" s="24"/>
      <c r="S31" s="24">
        <f>'Workforce WTE'!H46</f>
        <v>0</v>
      </c>
      <c r="T31" s="24">
        <f>'Workforce WTE'!I46</f>
        <v>0</v>
      </c>
      <c r="U31" s="24">
        <f>'Workforce WTE'!J46</f>
        <v>0</v>
      </c>
    </row>
    <row r="32" spans="1:21">
      <c r="A32" t="str">
        <f>'Workforce WTE'!$B$2</f>
        <v>Swansea Bay UHB</v>
      </c>
      <c r="B32" s="24" t="s">
        <v>139</v>
      </c>
      <c r="C32" s="24" t="str">
        <f>'Workforce WTE'!$B$42</f>
        <v>AGENCY/LOCUM</v>
      </c>
      <c r="D32" s="24" t="s">
        <v>414</v>
      </c>
      <c r="E32" s="24" t="str">
        <f>'Workforce WTE'!B47</f>
        <v>Healthcare Scientists</v>
      </c>
      <c r="F32" s="24">
        <f>'Workforce WTE'!C47</f>
        <v>0</v>
      </c>
      <c r="G32" s="24">
        <f>'Workforce WTE'!D47</f>
        <v>0</v>
      </c>
      <c r="H32" s="24"/>
      <c r="I32" s="24"/>
      <c r="J32" s="24">
        <f>'Workforce WTE'!E47</f>
        <v>0</v>
      </c>
      <c r="K32" s="24"/>
      <c r="L32" s="24"/>
      <c r="M32" s="24">
        <f>'Workforce WTE'!F47</f>
        <v>0</v>
      </c>
      <c r="N32" s="24"/>
      <c r="O32" s="24"/>
      <c r="P32" s="24">
        <f>'Workforce WTE'!G47</f>
        <v>0</v>
      </c>
      <c r="Q32" s="24"/>
      <c r="R32" s="24"/>
      <c r="S32" s="24">
        <f>'Workforce WTE'!H47</f>
        <v>0</v>
      </c>
      <c r="T32" s="24">
        <f>'Workforce WTE'!I47</f>
        <v>0</v>
      </c>
      <c r="U32" s="24">
        <f>'Workforce WTE'!J47</f>
        <v>0</v>
      </c>
    </row>
    <row r="33" spans="1:21">
      <c r="A33" t="str">
        <f>'Workforce WTE'!$B$2</f>
        <v>Swansea Bay UHB</v>
      </c>
      <c r="B33" s="24" t="s">
        <v>139</v>
      </c>
      <c r="C33" s="24" t="str">
        <f>'Workforce WTE'!$B$42</f>
        <v>AGENCY/LOCUM</v>
      </c>
      <c r="D33" s="24" t="s">
        <v>414</v>
      </c>
      <c r="E33" s="24" t="str">
        <f>'Workforce WTE'!B48</f>
        <v>Allied Health Professionals</v>
      </c>
      <c r="F33" s="24">
        <f>'Workforce WTE'!C48</f>
        <v>0</v>
      </c>
      <c r="G33" s="24">
        <f>'Workforce WTE'!D48</f>
        <v>48.17</v>
      </c>
      <c r="H33" s="24"/>
      <c r="I33" s="24"/>
      <c r="J33" s="24">
        <f>'Workforce WTE'!E48</f>
        <v>48.17</v>
      </c>
      <c r="K33" s="24"/>
      <c r="L33" s="24"/>
      <c r="M33" s="24">
        <f>'Workforce WTE'!F48</f>
        <v>48.17</v>
      </c>
      <c r="N33" s="24"/>
      <c r="O33" s="24"/>
      <c r="P33" s="24">
        <f>'Workforce WTE'!G48</f>
        <v>48.17</v>
      </c>
      <c r="Q33" s="24"/>
      <c r="R33" s="24"/>
      <c r="S33" s="24">
        <f>'Workforce WTE'!H48</f>
        <v>54.04</v>
      </c>
      <c r="T33" s="24">
        <f>'Workforce WTE'!I48</f>
        <v>49.8</v>
      </c>
      <c r="U33" s="24">
        <f>'Workforce WTE'!J48</f>
        <v>47.6</v>
      </c>
    </row>
    <row r="34" spans="1:21">
      <c r="A34" t="str">
        <f>'Workforce WTE'!$B$2</f>
        <v>Swansea Bay UHB</v>
      </c>
      <c r="B34" s="24" t="s">
        <v>139</v>
      </c>
      <c r="C34" s="24" t="str">
        <f>'Workforce WTE'!$B$42</f>
        <v>AGENCY/LOCUM</v>
      </c>
      <c r="D34" s="24" t="s">
        <v>396</v>
      </c>
      <c r="E34" s="24" t="str">
        <f>'Workforce WTE'!B49</f>
        <v>Additional Clinical Services</v>
      </c>
      <c r="F34" s="24">
        <f>'Workforce WTE'!C49</f>
        <v>0</v>
      </c>
      <c r="G34" s="24">
        <f>'Workforce WTE'!D49</f>
        <v>138.02000000000001</v>
      </c>
      <c r="H34" s="24"/>
      <c r="I34" s="24"/>
      <c r="J34" s="24">
        <f>'Workforce WTE'!E49</f>
        <v>138.02000000000001</v>
      </c>
      <c r="K34" s="24"/>
      <c r="L34" s="24"/>
      <c r="M34" s="24">
        <f>'Workforce WTE'!F49</f>
        <v>138.02000000000001</v>
      </c>
      <c r="N34" s="24"/>
      <c r="O34" s="24"/>
      <c r="P34" s="24">
        <f>'Workforce WTE'!G49</f>
        <v>138.02000000000001</v>
      </c>
      <c r="Q34" s="24"/>
      <c r="R34" s="24"/>
      <c r="S34" s="24">
        <f>'Workforce WTE'!H49</f>
        <v>96.64</v>
      </c>
      <c r="T34" s="24">
        <f>'Workforce WTE'!I49</f>
        <v>76.900000000000006</v>
      </c>
      <c r="U34" s="24">
        <f>'Workforce WTE'!J49</f>
        <v>70.400000000000006</v>
      </c>
    </row>
    <row r="35" spans="1:21">
      <c r="A35" t="str">
        <f>'Workforce WTE'!$B$2</f>
        <v>Swansea Bay UHB</v>
      </c>
      <c r="B35" s="24" t="s">
        <v>139</v>
      </c>
      <c r="C35" s="24" t="str">
        <f>'Workforce WTE'!$B$42</f>
        <v>AGENCY/LOCUM</v>
      </c>
      <c r="D35" s="24" t="s">
        <v>396</v>
      </c>
      <c r="E35" s="24" t="str">
        <f>'Workforce WTE'!B50</f>
        <v>Administrative and Clerical (inc Senior Managers)</v>
      </c>
      <c r="F35" s="24">
        <f>'Workforce WTE'!C50</f>
        <v>0</v>
      </c>
      <c r="G35" s="24">
        <f>'Workforce WTE'!D50</f>
        <v>0</v>
      </c>
      <c r="H35" s="24"/>
      <c r="I35" s="24"/>
      <c r="J35" s="24">
        <f>'Workforce WTE'!E50</f>
        <v>0</v>
      </c>
      <c r="K35" s="24"/>
      <c r="L35" s="24"/>
      <c r="M35" s="24">
        <f>'Workforce WTE'!F50</f>
        <v>0</v>
      </c>
      <c r="N35" s="24"/>
      <c r="O35" s="24"/>
      <c r="P35" s="24">
        <f>'Workforce WTE'!G50</f>
        <v>0</v>
      </c>
      <c r="Q35" s="24"/>
      <c r="R35" s="24"/>
      <c r="S35" s="24">
        <f>'Workforce WTE'!H50</f>
        <v>0</v>
      </c>
      <c r="T35" s="24">
        <f>'Workforce WTE'!I50</f>
        <v>0</v>
      </c>
      <c r="U35" s="24">
        <f>'Workforce WTE'!J50</f>
        <v>0</v>
      </c>
    </row>
    <row r="36" spans="1:21">
      <c r="A36" t="str">
        <f>'Workforce WTE'!$B$2</f>
        <v>Swansea Bay UHB</v>
      </c>
      <c r="B36" s="24" t="s">
        <v>139</v>
      </c>
      <c r="C36" s="24" t="str">
        <f>'Workforce WTE'!$B$42</f>
        <v>AGENCY/LOCUM</v>
      </c>
      <c r="D36" s="24" t="s">
        <v>396</v>
      </c>
      <c r="E36" s="24" t="str">
        <f>'Workforce WTE'!B51</f>
        <v>Estates and Ancillary</v>
      </c>
      <c r="F36" s="24">
        <f>'Workforce WTE'!C51</f>
        <v>0</v>
      </c>
      <c r="G36" s="24">
        <f>'Workforce WTE'!D51</f>
        <v>0</v>
      </c>
      <c r="H36" s="24"/>
      <c r="I36" s="24"/>
      <c r="J36" s="24">
        <f>'Workforce WTE'!E51</f>
        <v>0</v>
      </c>
      <c r="K36" s="24"/>
      <c r="L36" s="24"/>
      <c r="M36" s="24">
        <f>'Workforce WTE'!F51</f>
        <v>0</v>
      </c>
      <c r="N36" s="24"/>
      <c r="O36" s="24"/>
      <c r="P36" s="24">
        <f>'Workforce WTE'!G51</f>
        <v>0</v>
      </c>
      <c r="Q36" s="24"/>
      <c r="R36" s="24"/>
      <c r="S36" s="24">
        <f>'Workforce WTE'!H51</f>
        <v>0</v>
      </c>
      <c r="T36" s="24">
        <f>'Workforce WTE'!I51</f>
        <v>0</v>
      </c>
      <c r="U36" s="24">
        <f>'Workforce WTE'!J51</f>
        <v>0</v>
      </c>
    </row>
    <row r="37" spans="1:21">
      <c r="A37" t="str">
        <f>'Workforce WTE'!$B$2</f>
        <v>Swansea Bay UHB</v>
      </c>
      <c r="B37" s="24" t="s">
        <v>139</v>
      </c>
      <c r="C37" s="24" t="str">
        <f>'Workforce WTE'!$B$42</f>
        <v>AGENCY/LOCUM</v>
      </c>
      <c r="D37" s="24" t="s">
        <v>396</v>
      </c>
      <c r="E37" s="24" t="str">
        <f>'Workforce WTE'!B52</f>
        <v>Students</v>
      </c>
      <c r="F37" s="24">
        <f>'Workforce WTE'!C52</f>
        <v>0</v>
      </c>
      <c r="G37" s="24">
        <f>'Workforce WTE'!D52</f>
        <v>0</v>
      </c>
      <c r="H37" s="24"/>
      <c r="I37" s="24"/>
      <c r="J37" s="24">
        <f>'Workforce WTE'!E52</f>
        <v>0</v>
      </c>
      <c r="K37" s="24"/>
      <c r="L37" s="24"/>
      <c r="M37" s="24">
        <f>'Workforce WTE'!F52</f>
        <v>0</v>
      </c>
      <c r="N37" s="24"/>
      <c r="O37" s="24"/>
      <c r="P37" s="24">
        <f>'Workforce WTE'!G52</f>
        <v>0</v>
      </c>
      <c r="Q37" s="24"/>
      <c r="R37" s="24"/>
      <c r="S37" s="24">
        <f>'Workforce WTE'!H52</f>
        <v>0</v>
      </c>
      <c r="T37" s="24">
        <f>'Workforce WTE'!I52</f>
        <v>0</v>
      </c>
      <c r="U37" s="24">
        <f>'Workforce WTE'!J52</f>
        <v>0</v>
      </c>
    </row>
    <row r="38" spans="1:21">
      <c r="A38" t="str">
        <f>'Workforce WTE'!$B$2</f>
        <v>Swansea Bay UHB</v>
      </c>
      <c r="B38" s="24" t="s">
        <v>139</v>
      </c>
      <c r="C38" s="24" t="str">
        <f>'Workforce WTE'!$B$42</f>
        <v>AGENCY/LOCUM</v>
      </c>
      <c r="D38" s="24" t="s">
        <v>396</v>
      </c>
      <c r="E38" s="24" t="str">
        <f>'Workforce WTE'!B53</f>
        <v>TOTAL AGENCY/LOCUM</v>
      </c>
      <c r="F38" s="24">
        <f>'Workforce WTE'!C53</f>
        <v>0</v>
      </c>
      <c r="G38" s="24">
        <f>'Workforce WTE'!D53</f>
        <v>1157.68</v>
      </c>
      <c r="H38" s="24"/>
      <c r="I38" s="24"/>
      <c r="J38" s="24">
        <f>'Workforce WTE'!E53</f>
        <v>1157.68</v>
      </c>
      <c r="K38" s="24"/>
      <c r="L38" s="24"/>
      <c r="M38" s="24">
        <f>'Workforce WTE'!F53</f>
        <v>1157.68</v>
      </c>
      <c r="N38" s="24"/>
      <c r="O38" s="24"/>
      <c r="P38" s="24">
        <f>'Workforce WTE'!G53</f>
        <v>1157.68</v>
      </c>
      <c r="Q38" s="24"/>
      <c r="R38" s="24"/>
      <c r="S38" s="24">
        <f>'Workforce WTE'!H53</f>
        <v>1021.0799999999999</v>
      </c>
      <c r="T38" s="24">
        <f>'Workforce WTE'!I53</f>
        <v>998.3</v>
      </c>
      <c r="U38" s="24">
        <f>'Workforce WTE'!J53</f>
        <v>982</v>
      </c>
    </row>
    <row r="39" spans="1:21">
      <c r="A39" t="str">
        <f>'Workforce WTE'!$B$2</f>
        <v>Swansea Bay UHB</v>
      </c>
      <c r="B39" s="24" t="s">
        <v>139</v>
      </c>
      <c r="C39" s="24" t="str">
        <f>'Workforce WTE'!$B$42</f>
        <v>AGENCY/LOCUM</v>
      </c>
      <c r="D39" s="24" t="s">
        <v>396</v>
      </c>
      <c r="E39" s="24">
        <f>'Workforce WTE'!B54</f>
        <v>0</v>
      </c>
      <c r="F39" s="24">
        <f>'Workforce WTE'!C54</f>
        <v>0</v>
      </c>
      <c r="G39" s="24">
        <f>'Workforce WTE'!D54</f>
        <v>0</v>
      </c>
      <c r="H39" s="24"/>
      <c r="I39" s="24"/>
      <c r="J39" s="24">
        <f>'Workforce WTE'!E54</f>
        <v>0</v>
      </c>
      <c r="K39" s="24"/>
      <c r="L39" s="24"/>
      <c r="M39" s="24">
        <f>'Workforce WTE'!F54</f>
        <v>0</v>
      </c>
      <c r="N39" s="24"/>
      <c r="O39" s="24"/>
      <c r="P39" s="24">
        <f>'Workforce WTE'!G54</f>
        <v>0</v>
      </c>
      <c r="Q39" s="24"/>
      <c r="R39" s="24"/>
      <c r="S39" s="24">
        <f>'Workforce WTE'!H54</f>
        <v>0</v>
      </c>
      <c r="T39" s="24">
        <f>'Workforce WTE'!I54</f>
        <v>0</v>
      </c>
      <c r="U39" s="24">
        <f>'Workforce WTE'!J54</f>
        <v>0</v>
      </c>
    </row>
    <row r="40" spans="1:21">
      <c r="A40" t="str">
        <f>'Workforce WTE'!$B$2</f>
        <v>Swansea Bay UHB</v>
      </c>
      <c r="B40" s="24" t="s">
        <v>139</v>
      </c>
      <c r="C40" s="24" t="str">
        <f>'Workforce WTE'!$B$42</f>
        <v>AGENCY/LOCUM</v>
      </c>
      <c r="D40" s="24" t="s">
        <v>396</v>
      </c>
      <c r="E40" s="24">
        <f>'Workforce WTE'!B55</f>
        <v>0</v>
      </c>
      <c r="F40" s="24">
        <f>'Workforce WTE'!C55</f>
        <v>0</v>
      </c>
      <c r="G40" s="24">
        <f>'Workforce WTE'!D55</f>
        <v>0</v>
      </c>
      <c r="H40" s="24"/>
      <c r="I40" s="24"/>
      <c r="J40" s="24">
        <f>'Workforce WTE'!E55</f>
        <v>0</v>
      </c>
      <c r="K40" s="24"/>
      <c r="L40" s="24"/>
      <c r="M40" s="24">
        <f>'Workforce WTE'!F55</f>
        <v>0</v>
      </c>
      <c r="N40" s="24"/>
      <c r="O40" s="24"/>
      <c r="P40" s="24">
        <f>'Workforce WTE'!G55</f>
        <v>0</v>
      </c>
      <c r="Q40" s="24"/>
      <c r="R40" s="24"/>
      <c r="S40" s="24">
        <f>'Workforce WTE'!H55</f>
        <v>0</v>
      </c>
      <c r="T40" s="24">
        <f>'Workforce WTE'!I55</f>
        <v>0</v>
      </c>
      <c r="U40" s="24">
        <f>'Workforce WTE'!J55</f>
        <v>0</v>
      </c>
    </row>
    <row r="41" spans="1:21">
      <c r="A41" t="str">
        <f>'Workforce WTE'!$B$2</f>
        <v>Swansea Bay UHB</v>
      </c>
      <c r="B41" s="24" t="s">
        <v>139</v>
      </c>
      <c r="C41" s="24" t="str">
        <f>'Workforce WTE'!$B$56</f>
        <v>SUMMARY</v>
      </c>
      <c r="D41" s="24" t="s">
        <v>396</v>
      </c>
      <c r="E41" s="24" t="str">
        <f>'Workforce WTE'!B56</f>
        <v>SUMMARY</v>
      </c>
      <c r="F41" s="24" t="str">
        <f>'Workforce WTE'!C56</f>
        <v>ACTUAL as @ 31/3/2022</v>
      </c>
      <c r="G41" s="24" t="str">
        <f>'Workforce WTE'!D56</f>
        <v>FORECAST as @ 31/03/23</v>
      </c>
      <c r="H41" s="24"/>
      <c r="I41" s="24"/>
      <c r="J41" s="24" t="str">
        <f>'Workforce WTE'!E56</f>
        <v>Q1 FORECAST as @ 30/06/23</v>
      </c>
      <c r="K41" s="24"/>
      <c r="L41" s="24"/>
      <c r="M41" s="24" t="str">
        <f>'Workforce WTE'!F56</f>
        <v>Q2 FORECAST as @ 30/09/23</v>
      </c>
      <c r="N41" s="24"/>
      <c r="O41" s="24"/>
      <c r="P41" s="24" t="str">
        <f>'Workforce WTE'!G56</f>
        <v>Q3 FORECAST as @ 31/12/23</v>
      </c>
      <c r="Q41" s="24"/>
      <c r="R41" s="24"/>
      <c r="S41" s="24" t="str">
        <f>'Workforce WTE'!H56</f>
        <v>Plan End 2023/24</v>
      </c>
      <c r="T41" s="24" t="str">
        <f>'Workforce WTE'!I56</f>
        <v>Plan End 2024/25</v>
      </c>
      <c r="U41" s="24" t="str">
        <f>'Workforce WTE'!J56</f>
        <v>Plan End 2025/26</v>
      </c>
    </row>
    <row r="42" spans="1:21">
      <c r="A42" t="str">
        <f>'Workforce WTE'!$B$2</f>
        <v>Swansea Bay UHB</v>
      </c>
      <c r="B42" s="24" t="s">
        <v>139</v>
      </c>
      <c r="C42" s="24" t="str">
        <f>'Workforce WTE'!$B$56</f>
        <v>SUMMARY</v>
      </c>
      <c r="D42" s="24" t="s">
        <v>396</v>
      </c>
      <c r="E42" s="24" t="str">
        <f>'Workforce WTE'!B57</f>
        <v>Board Members</v>
      </c>
      <c r="F42" s="24">
        <f>'Workforce WTE'!C57</f>
        <v>8.4</v>
      </c>
      <c r="G42" s="24">
        <f>'Workforce WTE'!D57</f>
        <v>7.6</v>
      </c>
      <c r="H42" s="24"/>
      <c r="I42" s="24"/>
      <c r="J42" s="24">
        <f>'Workforce WTE'!E57</f>
        <v>7.8</v>
      </c>
      <c r="K42" s="24"/>
      <c r="L42" s="24"/>
      <c r="M42" s="24">
        <f>'Workforce WTE'!F57</f>
        <v>7.8</v>
      </c>
      <c r="N42" s="24"/>
      <c r="O42" s="24"/>
      <c r="P42" s="24">
        <f>'Workforce WTE'!G57</f>
        <v>7.8</v>
      </c>
      <c r="Q42" s="24"/>
      <c r="R42" s="24"/>
      <c r="S42" s="24">
        <f>'Workforce WTE'!H57</f>
        <v>7.8</v>
      </c>
      <c r="T42" s="24">
        <f>'Workforce WTE'!I57</f>
        <v>7.8</v>
      </c>
      <c r="U42" s="24">
        <f>'Workforce WTE'!J57</f>
        <v>7.8</v>
      </c>
    </row>
    <row r="43" spans="1:21">
      <c r="A43" t="str">
        <f>'Workforce WTE'!$B$2</f>
        <v>Swansea Bay UHB</v>
      </c>
      <c r="B43" s="24" t="s">
        <v>139</v>
      </c>
      <c r="C43" s="24" t="str">
        <f>'Workforce WTE'!$B$56</f>
        <v>SUMMARY</v>
      </c>
      <c r="D43" s="24" t="s">
        <v>396</v>
      </c>
      <c r="E43" s="24" t="str">
        <f>'Workforce WTE'!B58</f>
        <v>Medical &amp; Dental</v>
      </c>
      <c r="F43" s="24">
        <f>'Workforce WTE'!C58</f>
        <v>859.8</v>
      </c>
      <c r="G43" s="24">
        <f>'Workforce WTE'!D58</f>
        <v>813.7</v>
      </c>
      <c r="H43" s="24"/>
      <c r="I43" s="24"/>
      <c r="J43" s="24">
        <f>'Workforce WTE'!E58</f>
        <v>822.1</v>
      </c>
      <c r="K43" s="24"/>
      <c r="L43" s="24"/>
      <c r="M43" s="24">
        <f>'Workforce WTE'!F58</f>
        <v>852.98</v>
      </c>
      <c r="N43" s="24"/>
      <c r="O43" s="24"/>
      <c r="P43" s="24">
        <f>'Workforce WTE'!G58</f>
        <v>852.98</v>
      </c>
      <c r="Q43" s="24"/>
      <c r="R43" s="24"/>
      <c r="S43" s="24">
        <f>'Workforce WTE'!H58</f>
        <v>914.75</v>
      </c>
      <c r="T43" s="24">
        <f>'Workforce WTE'!I58</f>
        <v>949.74</v>
      </c>
      <c r="U43" s="24">
        <f>'Workforce WTE'!J58</f>
        <v>953.85</v>
      </c>
    </row>
    <row r="44" spans="1:21">
      <c r="A44" t="str">
        <f>'Workforce WTE'!$B$2</f>
        <v>Swansea Bay UHB</v>
      </c>
      <c r="B44" s="24" t="s">
        <v>139</v>
      </c>
      <c r="C44" s="24" t="str">
        <f>'Workforce WTE'!$B$56</f>
        <v>SUMMARY</v>
      </c>
      <c r="D44" s="24" t="s">
        <v>396</v>
      </c>
      <c r="E44" s="24" t="str">
        <f>'Workforce WTE'!B59</f>
        <v>Nursing &amp; Midwifery Registered</v>
      </c>
      <c r="F44" s="24">
        <f>'Workforce WTE'!C59</f>
        <v>3572.6</v>
      </c>
      <c r="G44" s="24">
        <f>'Workforce WTE'!D59</f>
        <v>4903.58</v>
      </c>
      <c r="H44" s="24"/>
      <c r="I44" s="24"/>
      <c r="J44" s="24">
        <f>'Workforce WTE'!E59</f>
        <v>4990.97</v>
      </c>
      <c r="K44" s="24"/>
      <c r="L44" s="24"/>
      <c r="M44" s="24">
        <f>'Workforce WTE'!F59</f>
        <v>4991.0600000000004</v>
      </c>
      <c r="N44" s="24"/>
      <c r="O44" s="24"/>
      <c r="P44" s="24">
        <f>'Workforce WTE'!G59</f>
        <v>5156.0600000000004</v>
      </c>
      <c r="Q44" s="24"/>
      <c r="R44" s="24"/>
      <c r="S44" s="24">
        <f>'Workforce WTE'!H59</f>
        <v>5004.67</v>
      </c>
      <c r="T44" s="24">
        <f>'Workforce WTE'!I59</f>
        <v>5003.43</v>
      </c>
      <c r="U44" s="24">
        <f>'Workforce WTE'!J59</f>
        <v>5011.09</v>
      </c>
    </row>
    <row r="45" spans="1:21">
      <c r="A45" t="str">
        <f>'Workforce WTE'!$B$2</f>
        <v>Swansea Bay UHB</v>
      </c>
      <c r="B45" s="24" t="s">
        <v>139</v>
      </c>
      <c r="C45" s="24" t="str">
        <f>'Workforce WTE'!$B$56</f>
        <v>SUMMARY</v>
      </c>
      <c r="D45" s="24" t="s">
        <v>396</v>
      </c>
      <c r="E45" s="24" t="str">
        <f>'Workforce WTE'!B60</f>
        <v>Additional Professional, Scientific and Technical</v>
      </c>
      <c r="F45" s="24">
        <f>'Workforce WTE'!C60</f>
        <v>361.5</v>
      </c>
      <c r="G45" s="24">
        <f>'Workforce WTE'!D60</f>
        <v>376.4</v>
      </c>
      <c r="H45" s="24"/>
      <c r="I45" s="24"/>
      <c r="J45" s="24">
        <f>'Workforce WTE'!E60</f>
        <v>380.9</v>
      </c>
      <c r="K45" s="24"/>
      <c r="L45" s="24"/>
      <c r="M45" s="24">
        <f>'Workforce WTE'!F60</f>
        <v>382.51</v>
      </c>
      <c r="N45" s="24"/>
      <c r="O45" s="24"/>
      <c r="P45" s="24">
        <f>'Workforce WTE'!G60</f>
        <v>382.51</v>
      </c>
      <c r="Q45" s="24"/>
      <c r="R45" s="24"/>
      <c r="S45" s="24">
        <f>'Workforce WTE'!H60</f>
        <v>385.62</v>
      </c>
      <c r="T45" s="24">
        <f>'Workforce WTE'!I60</f>
        <v>389.09</v>
      </c>
      <c r="U45" s="24">
        <f>'Workforce WTE'!J60</f>
        <v>390.99</v>
      </c>
    </row>
    <row r="46" spans="1:21">
      <c r="A46" t="str">
        <f>'Workforce WTE'!$B$2</f>
        <v>Swansea Bay UHB</v>
      </c>
      <c r="B46" s="24" t="s">
        <v>139</v>
      </c>
      <c r="C46" s="24" t="str">
        <f>'Workforce WTE'!$B$56</f>
        <v>SUMMARY</v>
      </c>
      <c r="D46" s="24" t="s">
        <v>396</v>
      </c>
      <c r="E46" s="24" t="str">
        <f>'Workforce WTE'!B61</f>
        <v>Healthcare Scientists</v>
      </c>
      <c r="F46" s="24">
        <f>'Workforce WTE'!C61</f>
        <v>326.7</v>
      </c>
      <c r="G46" s="24">
        <f>'Workforce WTE'!D61</f>
        <v>337.87</v>
      </c>
      <c r="H46" s="24"/>
      <c r="I46" s="24"/>
      <c r="J46" s="24">
        <f>'Workforce WTE'!E61</f>
        <v>343.57000000000005</v>
      </c>
      <c r="K46" s="24"/>
      <c r="L46" s="24"/>
      <c r="M46" s="24">
        <f>'Workforce WTE'!F61</f>
        <v>342.99</v>
      </c>
      <c r="N46" s="24"/>
      <c r="O46" s="24"/>
      <c r="P46" s="24">
        <f>'Workforce WTE'!G61</f>
        <v>342.99</v>
      </c>
      <c r="Q46" s="24"/>
      <c r="R46" s="24"/>
      <c r="S46" s="24">
        <f>'Workforce WTE'!H61</f>
        <v>339.89</v>
      </c>
      <c r="T46" s="24">
        <f>'Workforce WTE'!I61</f>
        <v>340.51</v>
      </c>
      <c r="U46" s="24">
        <f>'Workforce WTE'!J61</f>
        <v>341.31</v>
      </c>
    </row>
    <row r="47" spans="1:21">
      <c r="A47" t="str">
        <f>'Workforce WTE'!$B$2</f>
        <v>Swansea Bay UHB</v>
      </c>
      <c r="B47" s="24" t="s">
        <v>139</v>
      </c>
      <c r="C47" s="24" t="str">
        <f>'Workforce WTE'!$B$56</f>
        <v>SUMMARY</v>
      </c>
      <c r="D47" s="24" t="s">
        <v>396</v>
      </c>
      <c r="E47" s="24" t="str">
        <f>'Workforce WTE'!B62</f>
        <v>Allied Health Professionals</v>
      </c>
      <c r="F47" s="24">
        <f>'Workforce WTE'!C62</f>
        <v>878.9</v>
      </c>
      <c r="G47" s="24">
        <f>'Workforce WTE'!D62</f>
        <v>1148.3899999999999</v>
      </c>
      <c r="H47" s="24"/>
      <c r="I47" s="24"/>
      <c r="J47" s="24">
        <f>'Workforce WTE'!E62</f>
        <v>1127.49</v>
      </c>
      <c r="K47" s="24"/>
      <c r="L47" s="24"/>
      <c r="M47" s="24">
        <f>'Workforce WTE'!F62</f>
        <v>1130.53</v>
      </c>
      <c r="N47" s="24"/>
      <c r="O47" s="24"/>
      <c r="P47" s="24">
        <f>'Workforce WTE'!G62</f>
        <v>1130.53</v>
      </c>
      <c r="Q47" s="24"/>
      <c r="R47" s="24"/>
      <c r="S47" s="24">
        <f>'Workforce WTE'!H62</f>
        <v>1148.3899999999999</v>
      </c>
      <c r="T47" s="24">
        <f>'Workforce WTE'!I62</f>
        <v>1148.3700000000001</v>
      </c>
      <c r="U47" s="24">
        <f>'Workforce WTE'!J62</f>
        <v>1148.43</v>
      </c>
    </row>
    <row r="48" spans="1:21">
      <c r="A48" t="str">
        <f>'Workforce WTE'!$B$2</f>
        <v>Swansea Bay UHB</v>
      </c>
      <c r="B48" s="24" t="s">
        <v>139</v>
      </c>
      <c r="C48" s="24" t="str">
        <f>'Workforce WTE'!$B$56</f>
        <v>SUMMARY</v>
      </c>
      <c r="D48" s="24" t="s">
        <v>396</v>
      </c>
      <c r="E48" s="24" t="str">
        <f>'Workforce WTE'!B63</f>
        <v>Additional Clinical Services</v>
      </c>
      <c r="F48" s="24">
        <f>'Workforce WTE'!C63</f>
        <v>2470.1999999999998</v>
      </c>
      <c r="G48" s="24">
        <f>'Workforce WTE'!D63</f>
        <v>3777.2200000000003</v>
      </c>
      <c r="H48" s="24"/>
      <c r="I48" s="24"/>
      <c r="J48" s="24">
        <f>'Workforce WTE'!E63</f>
        <v>3840.42</v>
      </c>
      <c r="K48" s="24"/>
      <c r="L48" s="24"/>
      <c r="M48" s="24">
        <f>'Workforce WTE'!F63</f>
        <v>3846.95</v>
      </c>
      <c r="N48" s="24"/>
      <c r="O48" s="24"/>
      <c r="P48" s="24">
        <f>'Workforce WTE'!G63</f>
        <v>3846.95</v>
      </c>
      <c r="Q48" s="24"/>
      <c r="R48" s="24"/>
      <c r="S48" s="24">
        <f>'Workforce WTE'!H63</f>
        <v>3777.23</v>
      </c>
      <c r="T48" s="24">
        <f>'Workforce WTE'!I63</f>
        <v>3777.21</v>
      </c>
      <c r="U48" s="24">
        <f>'Workforce WTE'!J63</f>
        <v>3777.23</v>
      </c>
    </row>
    <row r="49" spans="1:21">
      <c r="A49" t="str">
        <f>'Workforce WTE'!$B$2</f>
        <v>Swansea Bay UHB</v>
      </c>
      <c r="B49" s="24" t="s">
        <v>139</v>
      </c>
      <c r="C49" s="24" t="str">
        <f>'Workforce WTE'!$B$56</f>
        <v>SUMMARY</v>
      </c>
      <c r="D49" s="24" t="s">
        <v>396</v>
      </c>
      <c r="E49" s="24" t="str">
        <f>'Workforce WTE'!B64</f>
        <v>Administrative and Clerical (inc Senior Managers)</v>
      </c>
      <c r="F49" s="24">
        <f>'Workforce WTE'!C64</f>
        <v>2388.1999999999998</v>
      </c>
      <c r="G49" s="24">
        <f>'Workforce WTE'!D64</f>
        <v>2486.27</v>
      </c>
      <c r="H49" s="24"/>
      <c r="I49" s="24"/>
      <c r="J49" s="24">
        <f>'Workforce WTE'!E64</f>
        <v>2398.4</v>
      </c>
      <c r="K49" s="24"/>
      <c r="L49" s="24"/>
      <c r="M49" s="24">
        <f>'Workforce WTE'!F64</f>
        <v>2411.2200000000003</v>
      </c>
      <c r="N49" s="24"/>
      <c r="O49" s="24"/>
      <c r="P49" s="24">
        <f>'Workforce WTE'!G64</f>
        <v>2411.2200000000003</v>
      </c>
      <c r="Q49" s="24"/>
      <c r="R49" s="24"/>
      <c r="S49" s="24">
        <f>'Workforce WTE'!H64</f>
        <v>2461.5700000000002</v>
      </c>
      <c r="T49" s="24">
        <f>'Workforce WTE'!I64</f>
        <v>2472.79</v>
      </c>
      <c r="U49" s="24">
        <f>'Workforce WTE'!J64</f>
        <v>2478.66</v>
      </c>
    </row>
    <row r="50" spans="1:21">
      <c r="A50" t="str">
        <f>'Workforce WTE'!$B$2</f>
        <v>Swansea Bay UHB</v>
      </c>
      <c r="B50" s="24" t="s">
        <v>139</v>
      </c>
      <c r="C50" s="24" t="str">
        <f>'Workforce WTE'!$B$56</f>
        <v>SUMMARY</v>
      </c>
      <c r="D50" s="24" t="s">
        <v>396</v>
      </c>
      <c r="E50" s="24" t="str">
        <f>'Workforce WTE'!B65</f>
        <v>Apprentices</v>
      </c>
      <c r="F50" s="24">
        <f>'Workforce WTE'!C65</f>
        <v>0</v>
      </c>
      <c r="G50" s="24">
        <f>'Workforce WTE'!D65</f>
        <v>0</v>
      </c>
      <c r="H50" s="24"/>
      <c r="I50" s="24"/>
      <c r="J50" s="24">
        <f>'Workforce WTE'!E65</f>
        <v>14</v>
      </c>
      <c r="K50" s="24"/>
      <c r="L50" s="24"/>
      <c r="M50" s="24">
        <f>'Workforce WTE'!F65</f>
        <v>14</v>
      </c>
      <c r="N50" s="24"/>
      <c r="O50" s="24"/>
      <c r="P50" s="24">
        <f>'Workforce WTE'!G65</f>
        <v>14</v>
      </c>
      <c r="Q50" s="24"/>
      <c r="R50" s="24"/>
      <c r="S50" s="24">
        <f>'Workforce WTE'!H65</f>
        <v>14</v>
      </c>
      <c r="T50" s="24">
        <f>'Workforce WTE'!I65</f>
        <v>14</v>
      </c>
      <c r="U50" s="24">
        <f>'Workforce WTE'!J65</f>
        <v>14</v>
      </c>
    </row>
    <row r="51" spans="1:21">
      <c r="A51" t="str">
        <f>'Workforce WTE'!$B$2</f>
        <v>Swansea Bay UHB</v>
      </c>
      <c r="B51" s="24" t="s">
        <v>139</v>
      </c>
      <c r="C51" s="24" t="str">
        <f>'Workforce WTE'!$B$56</f>
        <v>SUMMARY</v>
      </c>
      <c r="D51" s="24" t="s">
        <v>396</v>
      </c>
      <c r="E51" s="24" t="str">
        <f>'Workforce WTE'!B66</f>
        <v>Estates and Ancillary</v>
      </c>
      <c r="F51" s="24">
        <f>'Workforce WTE'!C66</f>
        <v>998.2</v>
      </c>
      <c r="G51" s="24">
        <f>'Workforce WTE'!D66</f>
        <v>1072.7</v>
      </c>
      <c r="H51" s="24"/>
      <c r="I51" s="24"/>
      <c r="J51" s="24">
        <f>'Workforce WTE'!E66</f>
        <v>1060.7</v>
      </c>
      <c r="K51" s="24"/>
      <c r="L51" s="24"/>
      <c r="M51" s="24">
        <f>'Workforce WTE'!F66</f>
        <v>1056.6399999999999</v>
      </c>
      <c r="N51" s="24"/>
      <c r="O51" s="24"/>
      <c r="P51" s="24">
        <f>'Workforce WTE'!G66</f>
        <v>1056.6399999999999</v>
      </c>
      <c r="Q51" s="24"/>
      <c r="R51" s="24"/>
      <c r="S51" s="24">
        <f>'Workforce WTE'!H66</f>
        <v>1041.5900000000001</v>
      </c>
      <c r="T51" s="24">
        <f>'Workforce WTE'!I66</f>
        <v>1042.42</v>
      </c>
      <c r="U51" s="24">
        <f>'Workforce WTE'!J66</f>
        <v>1047.28</v>
      </c>
    </row>
    <row r="52" spans="1:21">
      <c r="A52" t="str">
        <f>'Workforce WTE'!$B$2</f>
        <v>Swansea Bay UHB</v>
      </c>
      <c r="B52" s="24" t="s">
        <v>139</v>
      </c>
      <c r="C52" s="24" t="str">
        <f>'Workforce WTE'!$B$56</f>
        <v>SUMMARY</v>
      </c>
      <c r="D52" s="24" t="s">
        <v>396</v>
      </c>
      <c r="E52" s="24" t="str">
        <f>'Workforce WTE'!B67</f>
        <v>Students</v>
      </c>
      <c r="F52" s="24">
        <f>'Workforce WTE'!C67</f>
        <v>0</v>
      </c>
      <c r="G52" s="24">
        <f>'Workforce WTE'!D67</f>
        <v>0</v>
      </c>
      <c r="H52" s="24"/>
      <c r="I52" s="24"/>
      <c r="J52" s="24">
        <f>'Workforce WTE'!E67</f>
        <v>0</v>
      </c>
      <c r="K52" s="24"/>
      <c r="L52" s="24"/>
      <c r="M52" s="24">
        <f>'Workforce WTE'!F67</f>
        <v>0</v>
      </c>
      <c r="N52" s="24"/>
      <c r="O52" s="24"/>
      <c r="P52" s="24">
        <f>'Workforce WTE'!G67</f>
        <v>0</v>
      </c>
      <c r="Q52" s="24"/>
      <c r="R52" s="24"/>
      <c r="S52" s="24">
        <f>'Workforce WTE'!H67</f>
        <v>0</v>
      </c>
      <c r="T52" s="24">
        <f>'Workforce WTE'!I67</f>
        <v>0</v>
      </c>
      <c r="U52" s="24">
        <f>'Workforce WTE'!J67</f>
        <v>0</v>
      </c>
    </row>
    <row r="53" spans="1:21">
      <c r="A53" t="str">
        <f>'Workforce WTE'!$B$2</f>
        <v>Swansea Bay UHB</v>
      </c>
      <c r="B53" s="24" t="s">
        <v>139</v>
      </c>
      <c r="C53" s="24" t="str">
        <f>'Workforce WTE'!$B$56</f>
        <v>SUMMARY</v>
      </c>
      <c r="D53" s="24" t="s">
        <v>396</v>
      </c>
      <c r="E53" s="24">
        <f>'Workforce WTE'!B68</f>
        <v>0</v>
      </c>
      <c r="F53" s="24">
        <f>'Workforce WTE'!C68</f>
        <v>0</v>
      </c>
      <c r="G53" s="24">
        <f>'Workforce WTE'!D68</f>
        <v>0</v>
      </c>
      <c r="H53" s="24"/>
      <c r="I53" s="24"/>
      <c r="J53" s="24">
        <f>'Workforce WTE'!E68</f>
        <v>0</v>
      </c>
      <c r="K53" s="24"/>
      <c r="L53" s="24"/>
      <c r="M53" s="24">
        <f>'Workforce WTE'!F68</f>
        <v>0</v>
      </c>
      <c r="N53" s="24"/>
      <c r="O53" s="24"/>
      <c r="P53" s="24">
        <f>'Workforce WTE'!G68</f>
        <v>0</v>
      </c>
      <c r="Q53" s="24"/>
      <c r="R53" s="24"/>
      <c r="S53" s="24">
        <f>'Workforce WTE'!H68</f>
        <v>0</v>
      </c>
      <c r="T53" s="24">
        <f>'Workforce WTE'!I68</f>
        <v>0</v>
      </c>
      <c r="U53" s="24">
        <f>'Workforce WTE'!J68</f>
        <v>0</v>
      </c>
    </row>
    <row r="54" spans="1:21">
      <c r="A54" t="str">
        <f>'Workforce WTE'!$B$2</f>
        <v>Swansea Bay UHB</v>
      </c>
      <c r="B54" s="24" t="s">
        <v>139</v>
      </c>
      <c r="C54" s="24" t="str">
        <f>'Workforce WTE'!$B$56</f>
        <v>SUMMARY</v>
      </c>
      <c r="D54" s="24" t="s">
        <v>396</v>
      </c>
      <c r="E54" s="24">
        <f>'Workforce WTE'!B69</f>
        <v>0</v>
      </c>
      <c r="F54" s="24">
        <f>'Workforce WTE'!C69</f>
        <v>0</v>
      </c>
      <c r="G54" s="24">
        <f>'Workforce WTE'!D69</f>
        <v>0</v>
      </c>
      <c r="H54" s="24"/>
      <c r="I54" s="24"/>
      <c r="J54" s="24">
        <f>'Workforce WTE'!E69</f>
        <v>0</v>
      </c>
      <c r="K54" s="24"/>
      <c r="L54" s="24"/>
      <c r="M54" s="24">
        <f>'Workforce WTE'!F69</f>
        <v>0</v>
      </c>
      <c r="N54" s="24"/>
      <c r="O54" s="24"/>
      <c r="P54" s="24">
        <f>'Workforce WTE'!G69</f>
        <v>0</v>
      </c>
      <c r="Q54" s="24"/>
      <c r="R54" s="24"/>
      <c r="S54" s="24">
        <f>'Workforce WTE'!H69</f>
        <v>0</v>
      </c>
      <c r="T54" s="24">
        <f>'Workforce WTE'!I69</f>
        <v>0</v>
      </c>
      <c r="U54" s="24">
        <f>'Workforce WTE'!J69</f>
        <v>0</v>
      </c>
    </row>
    <row r="55" spans="1:21">
      <c r="A55" t="str">
        <f>'Workforce WTE'!$B$2</f>
        <v>Swansea Bay UHB</v>
      </c>
      <c r="B55" s="24" t="s">
        <v>139</v>
      </c>
      <c r="C55" s="24" t="str">
        <f>'Workforce WTE'!$B$73</f>
        <v>All Sickness absence data</v>
      </c>
      <c r="D55" s="24" t="s">
        <v>396</v>
      </c>
      <c r="E55" s="24" t="str">
        <f>'Workforce WTE'!B70</f>
        <v>SECTION 2) SICKNESS &amp; STAFF TURNOVER</v>
      </c>
      <c r="F55" s="24">
        <f>'Workforce WTE'!C70</f>
        <v>0</v>
      </c>
      <c r="G55" s="24">
        <f>'Workforce WTE'!D70</f>
        <v>0</v>
      </c>
      <c r="H55" s="24"/>
      <c r="I55" s="24"/>
      <c r="J55" s="24">
        <f>'Workforce WTE'!E70</f>
        <v>0</v>
      </c>
      <c r="K55" s="24"/>
      <c r="L55" s="24"/>
      <c r="M55" s="24">
        <f>'Workforce WTE'!F70</f>
        <v>0</v>
      </c>
      <c r="N55" s="24"/>
      <c r="O55" s="24"/>
      <c r="P55" s="24">
        <f>'Workforce WTE'!G70</f>
        <v>0</v>
      </c>
      <c r="Q55" s="24"/>
      <c r="R55" s="24"/>
      <c r="S55" s="24">
        <f>'Workforce WTE'!H70</f>
        <v>0</v>
      </c>
      <c r="T55" s="24">
        <f>'Workforce WTE'!I70</f>
        <v>0</v>
      </c>
      <c r="U55" s="24">
        <f>'Workforce WTE'!J70</f>
        <v>0</v>
      </c>
    </row>
    <row r="56" spans="1:21">
      <c r="A56" t="str">
        <f>'Workforce WTE'!$B$2</f>
        <v>Swansea Bay UHB</v>
      </c>
      <c r="B56" s="24" t="s">
        <v>139</v>
      </c>
      <c r="C56" s="24" t="str">
        <f>'Workforce WTE'!$B$73</f>
        <v>All Sickness absence data</v>
      </c>
      <c r="D56" s="24" t="s">
        <v>396</v>
      </c>
      <c r="E56" s="24">
        <f>'Workforce WTE'!B71</f>
        <v>0</v>
      </c>
      <c r="F56" s="24">
        <f>'Workforce WTE'!C71</f>
        <v>0</v>
      </c>
      <c r="G56" s="24">
        <f>'Workforce WTE'!D71</f>
        <v>0</v>
      </c>
      <c r="H56" s="24"/>
      <c r="I56" s="24"/>
      <c r="J56" s="24">
        <f>'Workforce WTE'!E71</f>
        <v>0</v>
      </c>
      <c r="K56" s="24"/>
      <c r="L56" s="24"/>
      <c r="M56" s="24">
        <f>'Workforce WTE'!F71</f>
        <v>0</v>
      </c>
      <c r="N56" s="24"/>
      <c r="O56" s="24"/>
      <c r="P56" s="24">
        <f>'Workforce WTE'!G71</f>
        <v>0</v>
      </c>
      <c r="Q56" s="24"/>
      <c r="R56" s="24"/>
      <c r="S56" s="24">
        <f>'Workforce WTE'!H71</f>
        <v>0</v>
      </c>
      <c r="T56" s="24">
        <f>'Workforce WTE'!I71</f>
        <v>0</v>
      </c>
      <c r="U56" s="24">
        <f>'Workforce WTE'!J71</f>
        <v>0</v>
      </c>
    </row>
    <row r="57" spans="1:21">
      <c r="A57" t="str">
        <f>'Workforce WTE'!$B$2</f>
        <v>Swansea Bay UHB</v>
      </c>
      <c r="B57" s="24" t="s">
        <v>139</v>
      </c>
      <c r="C57" s="24" t="str">
        <f>'Workforce WTE'!$B$73</f>
        <v>All Sickness absence data</v>
      </c>
      <c r="D57" s="24" t="s">
        <v>396</v>
      </c>
      <c r="E57" s="24" t="str">
        <f>'Workforce WTE'!B72</f>
        <v>% SICKNESS ABSENCE</v>
      </c>
      <c r="G57" s="24" t="str">
        <f>'Workforce WTE'!C72</f>
        <v>2022/23</v>
      </c>
      <c r="H57" s="24"/>
      <c r="I57" s="24"/>
      <c r="J57" s="24"/>
      <c r="K57" s="24"/>
      <c r="L57" s="24"/>
      <c r="M57" s="24"/>
      <c r="N57" s="24"/>
      <c r="O57" s="24"/>
      <c r="P57" s="24"/>
      <c r="Q57" s="24"/>
      <c r="R57" s="24"/>
      <c r="S57" s="24" t="str">
        <f>'Workforce WTE'!D72</f>
        <v>2023/24</v>
      </c>
      <c r="U57" s="24"/>
    </row>
    <row r="58" spans="1:21">
      <c r="A58" t="str">
        <f>'Workforce WTE'!$B$2</f>
        <v>Swansea Bay UHB</v>
      </c>
      <c r="B58" s="24" t="s">
        <v>139</v>
      </c>
      <c r="C58" s="24" t="str">
        <f>'Workforce WTE'!$B$73</f>
        <v>All Sickness absence data</v>
      </c>
      <c r="D58" s="24" t="s">
        <v>396</v>
      </c>
      <c r="E58" s="24" t="str">
        <f>'Workforce WTE'!B73</f>
        <v>All Sickness absence data</v>
      </c>
      <c r="F58" s="24"/>
      <c r="G58" s="24">
        <f>'Workforce WTE'!C73</f>
        <v>0</v>
      </c>
      <c r="H58" s="24"/>
      <c r="I58" s="24"/>
      <c r="J58" s="24"/>
      <c r="K58" s="24"/>
      <c r="L58" s="24"/>
      <c r="M58" s="24"/>
      <c r="N58" s="24"/>
      <c r="O58" s="24"/>
      <c r="P58" s="24"/>
      <c r="Q58" s="24"/>
      <c r="R58" s="24"/>
      <c r="S58" s="24">
        <f>'Workforce WTE'!D73</f>
        <v>0</v>
      </c>
      <c r="U58" s="24"/>
    </row>
    <row r="59" spans="1:21">
      <c r="A59" t="str">
        <f>'Workforce WTE'!$B$2</f>
        <v>Swansea Bay UHB</v>
      </c>
      <c r="B59" s="24" t="s">
        <v>139</v>
      </c>
      <c r="C59" s="24" t="str">
        <f>'Workforce WTE'!$B$73</f>
        <v>All Sickness absence data</v>
      </c>
      <c r="D59" s="24" t="s">
        <v>396</v>
      </c>
      <c r="E59" s="24" t="str">
        <f>'Workforce WTE'!B74</f>
        <v>Anticipated sickness rate Medical and Dental (%)</v>
      </c>
      <c r="F59" s="24"/>
      <c r="G59" s="24">
        <f>'Workforce WTE'!C74</f>
        <v>0.02</v>
      </c>
      <c r="H59" s="24"/>
      <c r="I59" s="24"/>
      <c r="J59" s="24"/>
      <c r="K59" s="24"/>
      <c r="L59" s="24"/>
      <c r="M59" s="24"/>
      <c r="N59" s="24"/>
      <c r="O59" s="24"/>
      <c r="P59" s="24"/>
      <c r="Q59" s="24"/>
      <c r="R59" s="24"/>
      <c r="S59" s="24">
        <f>'Workforce WTE'!D74</f>
        <v>0.02</v>
      </c>
      <c r="U59" s="24"/>
    </row>
    <row r="60" spans="1:21">
      <c r="A60" t="str">
        <f>'Workforce WTE'!$B$2</f>
        <v>Swansea Bay UHB</v>
      </c>
      <c r="B60" s="24" t="s">
        <v>139</v>
      </c>
      <c r="C60" s="24" t="str">
        <f>'Workforce WTE'!$B$73</f>
        <v>All Sickness absence data</v>
      </c>
      <c r="D60" s="24" t="s">
        <v>396</v>
      </c>
      <c r="E60" s="24" t="str">
        <f>'Workforce WTE'!B75</f>
        <v>Anticipated sickness rate Nursing and Midwifery (%)</v>
      </c>
      <c r="F60" s="24"/>
      <c r="G60" s="24">
        <f>'Workforce WTE'!C75</f>
        <v>7.5999999999999998E-2</v>
      </c>
      <c r="H60" s="24"/>
      <c r="I60" s="24"/>
      <c r="J60" s="24"/>
      <c r="K60" s="24"/>
      <c r="L60" s="24"/>
      <c r="M60" s="24"/>
      <c r="N60" s="24"/>
      <c r="O60" s="24"/>
      <c r="P60" s="24"/>
      <c r="Q60" s="24"/>
      <c r="R60" s="24"/>
      <c r="S60" s="24">
        <f>'Workforce WTE'!D75</f>
        <v>5.5E-2</v>
      </c>
      <c r="U60" s="24"/>
    </row>
    <row r="61" spans="1:21">
      <c r="A61" t="str">
        <f>'Workforce WTE'!$B$2</f>
        <v>Swansea Bay UHB</v>
      </c>
      <c r="B61" s="24" t="s">
        <v>139</v>
      </c>
      <c r="C61" s="24" t="str">
        <f>'Workforce WTE'!$B$73</f>
        <v>All Sickness absence data</v>
      </c>
      <c r="D61" s="24" t="s">
        <v>396</v>
      </c>
      <c r="E61" s="24" t="str">
        <f>'Workforce WTE'!B76</f>
        <v>Anticipated sickness rate (All Other staff groups) (%)</v>
      </c>
      <c r="F61" s="24"/>
      <c r="G61" s="24">
        <f>'Workforce WTE'!C76</f>
        <v>7.6999999999999999E-2</v>
      </c>
      <c r="H61" s="24"/>
      <c r="I61" s="24"/>
      <c r="J61" s="24"/>
      <c r="K61" s="24"/>
      <c r="L61" s="24"/>
      <c r="M61" s="24"/>
      <c r="N61" s="24"/>
      <c r="O61" s="24"/>
      <c r="P61" s="24"/>
      <c r="Q61" s="24"/>
      <c r="R61" s="24"/>
      <c r="S61" s="24">
        <f>'Workforce WTE'!D76</f>
        <v>5.5E-2</v>
      </c>
      <c r="U61" s="24"/>
    </row>
    <row r="62" spans="1:21">
      <c r="A62" t="str">
        <f>'Workforce WTE'!$B$2</f>
        <v>Swansea Bay UHB</v>
      </c>
      <c r="B62" s="24" t="s">
        <v>139</v>
      </c>
      <c r="C62" s="24" t="str">
        <f>'Workforce WTE'!$B$73</f>
        <v>All Sickness absence data</v>
      </c>
      <c r="D62" s="24" t="s">
        <v>396</v>
      </c>
      <c r="E62" s="24">
        <f>'Workforce WTE'!B77</f>
        <v>0</v>
      </c>
      <c r="F62" s="24"/>
      <c r="G62" s="24">
        <f>'Workforce WTE'!C77</f>
        <v>0</v>
      </c>
      <c r="H62" s="24"/>
      <c r="I62" s="24"/>
      <c r="J62" s="24"/>
      <c r="K62" s="24"/>
      <c r="L62" s="24"/>
      <c r="M62" s="24"/>
      <c r="N62" s="24"/>
      <c r="O62" s="24"/>
      <c r="P62" s="24"/>
      <c r="Q62" s="24"/>
      <c r="R62" s="24"/>
      <c r="S62" s="24">
        <f>'Workforce WTE'!D77</f>
        <v>0</v>
      </c>
      <c r="U62" s="24"/>
    </row>
    <row r="63" spans="1:21">
      <c r="A63" t="str">
        <f>'Workforce WTE'!$B$2</f>
        <v>Swansea Bay UHB</v>
      </c>
      <c r="B63" s="24" t="s">
        <v>139</v>
      </c>
      <c r="C63" s="24" t="str">
        <f>'Workforce WTE'!$B$78</f>
        <v>% CORE WORKFORCE TURNOVER</v>
      </c>
      <c r="D63" s="24" t="s">
        <v>396</v>
      </c>
      <c r="E63" s="24" t="str">
        <f>'Workforce WTE'!B78</f>
        <v>% CORE WORKFORCE TURNOVER</v>
      </c>
      <c r="F63" s="24"/>
      <c r="G63" s="24" t="str">
        <f>'Workforce WTE'!C78</f>
        <v>2022/23</v>
      </c>
      <c r="H63" s="24"/>
      <c r="I63" s="24"/>
      <c r="J63" s="24"/>
      <c r="K63" s="24"/>
      <c r="L63" s="24"/>
      <c r="M63" s="24"/>
      <c r="N63" s="24"/>
      <c r="O63" s="24"/>
      <c r="P63" s="24"/>
      <c r="Q63" s="24"/>
      <c r="R63" s="24"/>
      <c r="S63" s="24" t="str">
        <f>'Workforce WTE'!D78</f>
        <v>2023/24</v>
      </c>
      <c r="U63" s="24"/>
    </row>
    <row r="64" spans="1:21">
      <c r="A64" t="str">
        <f>'Workforce WTE'!$B$2</f>
        <v>Swansea Bay UHB</v>
      </c>
      <c r="B64" s="24" t="s">
        <v>139</v>
      </c>
      <c r="C64" s="24" t="str">
        <f>'Workforce WTE'!$B$78</f>
        <v>% CORE WORKFORCE TURNOVER</v>
      </c>
      <c r="D64" s="24" t="s">
        <v>396</v>
      </c>
      <c r="E64" s="24" t="str">
        <f>'Workforce WTE'!B79</f>
        <v>CORE WORKFORCE</v>
      </c>
      <c r="F64" s="24"/>
      <c r="G64" s="24" t="str">
        <f>'Workforce WTE'!C79</f>
        <v> </v>
      </c>
      <c r="H64" s="24"/>
      <c r="I64" s="24"/>
      <c r="J64" s="24"/>
      <c r="K64" s="24"/>
      <c r="L64" s="24"/>
      <c r="M64" s="24"/>
      <c r="N64" s="24"/>
      <c r="O64" s="24"/>
      <c r="P64" s="24"/>
      <c r="Q64" s="24"/>
      <c r="R64" s="24"/>
      <c r="S64" s="24" t="str">
        <f>'Workforce WTE'!D79</f>
        <v> </v>
      </c>
      <c r="U64" s="24"/>
    </row>
    <row r="65" spans="1:21">
      <c r="A65" t="str">
        <f>'Workforce WTE'!$B$2</f>
        <v>Swansea Bay UHB</v>
      </c>
      <c r="B65" s="24" t="s">
        <v>139</v>
      </c>
      <c r="C65" s="24" t="str">
        <f>'Workforce WTE'!$B$78</f>
        <v>% CORE WORKFORCE TURNOVER</v>
      </c>
      <c r="D65" s="24" t="s">
        <v>396</v>
      </c>
      <c r="E65" s="24" t="str">
        <f>'Workforce WTE'!B80</f>
        <v>Board Members</v>
      </c>
      <c r="F65" s="24"/>
      <c r="G65" s="24">
        <f>'Workforce WTE'!C80</f>
        <v>0</v>
      </c>
      <c r="H65" s="24"/>
      <c r="I65" s="24"/>
      <c r="J65" s="24"/>
      <c r="K65" s="24"/>
      <c r="L65" s="24"/>
      <c r="M65" s="24"/>
      <c r="N65" s="24"/>
      <c r="O65" s="24"/>
      <c r="P65" s="24"/>
      <c r="Q65" s="24"/>
      <c r="R65" s="24"/>
      <c r="S65" s="24">
        <f>'Workforce WTE'!D80</f>
        <v>0</v>
      </c>
      <c r="U65" s="24"/>
    </row>
    <row r="66" spans="1:21">
      <c r="A66" t="str">
        <f>'Workforce WTE'!$B$2</f>
        <v>Swansea Bay UHB</v>
      </c>
      <c r="B66" s="24" t="s">
        <v>139</v>
      </c>
      <c r="C66" s="24" t="str">
        <f>'Workforce WTE'!$B$78</f>
        <v>% CORE WORKFORCE TURNOVER</v>
      </c>
      <c r="D66" s="24" t="s">
        <v>396</v>
      </c>
      <c r="E66" s="24" t="str">
        <f>'Workforce WTE'!B81</f>
        <v>Medical &amp; Dental</v>
      </c>
      <c r="F66" s="24"/>
      <c r="G66" s="24">
        <f>'Workforce WTE'!C81</f>
        <v>0.08</v>
      </c>
      <c r="H66" s="24"/>
      <c r="I66" s="24"/>
      <c r="J66" s="24"/>
      <c r="K66" s="24"/>
      <c r="L66" s="24"/>
      <c r="M66" s="24"/>
      <c r="N66" s="24"/>
      <c r="O66" s="24"/>
      <c r="P66" s="24"/>
      <c r="Q66" s="24"/>
      <c r="R66" s="24"/>
      <c r="S66" s="24">
        <f>'Workforce WTE'!D81</f>
        <v>7.4999999999999997E-2</v>
      </c>
      <c r="U66" s="24"/>
    </row>
    <row r="67" spans="1:21">
      <c r="A67" t="str">
        <f>'Workforce WTE'!$B$2</f>
        <v>Swansea Bay UHB</v>
      </c>
      <c r="B67" s="24" t="s">
        <v>139</v>
      </c>
      <c r="C67" s="24" t="str">
        <f>'Workforce WTE'!$B$78</f>
        <v>% CORE WORKFORCE TURNOVER</v>
      </c>
      <c r="D67" s="24" t="s">
        <v>396</v>
      </c>
      <c r="E67" s="24" t="str">
        <f>'Workforce WTE'!B82</f>
        <v>Nursing &amp; Midwifery Registered</v>
      </c>
      <c r="F67" s="24"/>
      <c r="G67" s="24">
        <f>'Workforce WTE'!C82</f>
        <v>8.6999999999999994E-2</v>
      </c>
      <c r="H67" s="24"/>
      <c r="I67" s="24"/>
      <c r="J67" s="24"/>
      <c r="K67" s="24"/>
      <c r="L67" s="24"/>
      <c r="M67" s="24"/>
      <c r="N67" s="24"/>
      <c r="O67" s="24"/>
      <c r="P67" s="24"/>
      <c r="Q67" s="24"/>
      <c r="R67" s="24"/>
      <c r="S67" s="24">
        <f>'Workforce WTE'!D82</f>
        <v>7.9000000000000001E-2</v>
      </c>
      <c r="U67" s="24"/>
    </row>
    <row r="68" spans="1:21">
      <c r="A68" t="str">
        <f>'Workforce WTE'!$B$2</f>
        <v>Swansea Bay UHB</v>
      </c>
      <c r="B68" s="24" t="s">
        <v>139</v>
      </c>
      <c r="C68" s="24" t="str">
        <f>'Workforce WTE'!$B$78</f>
        <v>% CORE WORKFORCE TURNOVER</v>
      </c>
      <c r="D68" s="24" t="s">
        <v>396</v>
      </c>
      <c r="E68" s="24" t="str">
        <f>'Workforce WTE'!B83</f>
        <v>Additional Professional, Scientific and Technical</v>
      </c>
      <c r="F68" s="24"/>
      <c r="G68" s="24">
        <f>'Workforce WTE'!C83</f>
        <v>9.0999999999999998E-2</v>
      </c>
      <c r="H68" s="24"/>
      <c r="I68" s="24"/>
      <c r="J68" s="24"/>
      <c r="K68" s="24"/>
      <c r="L68" s="24"/>
      <c r="M68" s="24"/>
      <c r="N68" s="24"/>
      <c r="O68" s="24"/>
      <c r="P68" s="24"/>
      <c r="Q68" s="24"/>
      <c r="R68" s="24"/>
      <c r="S68" s="24">
        <f>'Workforce WTE'!D83</f>
        <v>8.5999999999999993E-2</v>
      </c>
      <c r="U68" s="24"/>
    </row>
    <row r="69" spans="1:21">
      <c r="A69" t="str">
        <f>'Workforce WTE'!$B$2</f>
        <v>Swansea Bay UHB</v>
      </c>
      <c r="B69" s="24" t="s">
        <v>139</v>
      </c>
      <c r="C69" s="24" t="str">
        <f>'Workforce WTE'!$B$78</f>
        <v>% CORE WORKFORCE TURNOVER</v>
      </c>
      <c r="D69" s="24" t="s">
        <v>396</v>
      </c>
      <c r="E69" s="24" t="str">
        <f>'Workforce WTE'!B84</f>
        <v>Healthcare Scientists</v>
      </c>
      <c r="F69" s="24"/>
      <c r="G69" s="24">
        <f>'Workforce WTE'!C84</f>
        <v>8.2000000000000003E-2</v>
      </c>
      <c r="H69" s="24"/>
      <c r="I69" s="24"/>
      <c r="J69" s="24"/>
      <c r="K69" s="24"/>
      <c r="L69" s="24"/>
      <c r="M69" s="24"/>
      <c r="N69" s="24"/>
      <c r="O69" s="24"/>
      <c r="P69" s="24"/>
      <c r="Q69" s="24"/>
      <c r="R69" s="24"/>
      <c r="S69" s="24">
        <f>'Workforce WTE'!D84</f>
        <v>7.6999999999999999E-2</v>
      </c>
      <c r="U69" s="24"/>
    </row>
    <row r="70" spans="1:21">
      <c r="A70" t="str">
        <f>'Workforce WTE'!$B$2</f>
        <v>Swansea Bay UHB</v>
      </c>
      <c r="B70" s="24" t="s">
        <v>139</v>
      </c>
      <c r="C70" s="24" t="str">
        <f>'Workforce WTE'!$B$78</f>
        <v>% CORE WORKFORCE TURNOVER</v>
      </c>
      <c r="D70" s="24" t="s">
        <v>396</v>
      </c>
      <c r="E70" s="24" t="str">
        <f>'Workforce WTE'!B85</f>
        <v>Allied Health Professionals</v>
      </c>
      <c r="F70" s="24"/>
      <c r="G70" s="24">
        <f>'Workforce WTE'!C85</f>
        <v>0.107</v>
      </c>
      <c r="H70" s="24"/>
      <c r="I70" s="24"/>
      <c r="J70" s="24"/>
      <c r="K70" s="24"/>
      <c r="L70" s="24"/>
      <c r="M70" s="24"/>
      <c r="N70" s="24"/>
      <c r="O70" s="24"/>
      <c r="P70" s="24"/>
      <c r="Q70" s="24"/>
      <c r="R70" s="24"/>
      <c r="S70" s="24">
        <f>'Workforce WTE'!D85</f>
        <v>0.10199999999999999</v>
      </c>
      <c r="U70" s="24"/>
    </row>
    <row r="71" spans="1:21">
      <c r="A71" t="str">
        <f>'Workforce WTE'!$B$2</f>
        <v>Swansea Bay UHB</v>
      </c>
      <c r="B71" s="24" t="s">
        <v>139</v>
      </c>
      <c r="C71" s="24" t="str">
        <f>'Workforce WTE'!$B$78</f>
        <v>% CORE WORKFORCE TURNOVER</v>
      </c>
      <c r="D71" s="24" t="s">
        <v>396</v>
      </c>
      <c r="E71" s="24" t="str">
        <f>'Workforce WTE'!B86</f>
        <v>Additional Clinical Services</v>
      </c>
      <c r="F71" s="24"/>
      <c r="G71" s="24">
        <f>'Workforce WTE'!C86</f>
        <v>9.0999999999999998E-2</v>
      </c>
      <c r="H71" s="24"/>
      <c r="I71" s="24"/>
      <c r="J71" s="24"/>
      <c r="K71" s="24"/>
      <c r="L71" s="24"/>
      <c r="M71" s="24"/>
      <c r="N71" s="24"/>
      <c r="O71" s="24"/>
      <c r="P71" s="24"/>
      <c r="Q71" s="24"/>
      <c r="R71" s="24"/>
      <c r="S71" s="24">
        <f>'Workforce WTE'!D86</f>
        <v>8.5999999999999993E-2</v>
      </c>
      <c r="U71" s="24"/>
    </row>
    <row r="72" spans="1:21">
      <c r="A72" t="str">
        <f>'Workforce WTE'!$B$2</f>
        <v>Swansea Bay UHB</v>
      </c>
      <c r="B72" s="24" t="s">
        <v>139</v>
      </c>
      <c r="C72" s="24" t="str">
        <f>'Workforce WTE'!$B$78</f>
        <v>% CORE WORKFORCE TURNOVER</v>
      </c>
      <c r="D72" s="24" t="s">
        <v>396</v>
      </c>
      <c r="E72" s="24" t="str">
        <f>'Workforce WTE'!B87</f>
        <v>Administrative and Clerical (inc Senior Managers)</v>
      </c>
      <c r="F72" s="24"/>
      <c r="G72" s="24">
        <f>'Workforce WTE'!C87</f>
        <v>0.13200000000000001</v>
      </c>
      <c r="H72" s="24"/>
      <c r="I72" s="24"/>
      <c r="J72" s="24"/>
      <c r="K72" s="24"/>
      <c r="L72" s="24"/>
      <c r="M72" s="24"/>
      <c r="N72" s="24"/>
      <c r="O72" s="24"/>
      <c r="P72" s="24"/>
      <c r="Q72" s="24"/>
      <c r="R72" s="24"/>
      <c r="S72" s="24">
        <f>'Workforce WTE'!D87</f>
        <v>0.127</v>
      </c>
      <c r="U72" s="24"/>
    </row>
    <row r="73" spans="1:21">
      <c r="A73" t="str">
        <f>'Workforce WTE'!$B$2</f>
        <v>Swansea Bay UHB</v>
      </c>
      <c r="B73" s="24" t="s">
        <v>139</v>
      </c>
      <c r="C73" s="24" t="str">
        <f>'Workforce WTE'!$B$78</f>
        <v>% CORE WORKFORCE TURNOVER</v>
      </c>
      <c r="D73" s="24" t="s">
        <v>396</v>
      </c>
      <c r="E73" s="24" t="str">
        <f>'Workforce WTE'!B88</f>
        <v>Apprentices</v>
      </c>
      <c r="F73" s="24"/>
      <c r="G73" s="24">
        <f>'Workforce WTE'!C88</f>
        <v>0</v>
      </c>
      <c r="H73" s="24"/>
      <c r="I73" s="24"/>
      <c r="J73" s="24"/>
      <c r="K73" s="24"/>
      <c r="L73" s="24"/>
      <c r="M73" s="24"/>
      <c r="N73" s="24"/>
      <c r="O73" s="24"/>
      <c r="P73" s="24"/>
      <c r="Q73" s="24"/>
      <c r="R73" s="24"/>
      <c r="S73" s="24">
        <f>'Workforce WTE'!D88</f>
        <v>0</v>
      </c>
      <c r="U73" s="24"/>
    </row>
    <row r="74" spans="1:21">
      <c r="A74" t="str">
        <f>'Workforce WTE'!$B$2</f>
        <v>Swansea Bay UHB</v>
      </c>
      <c r="B74" s="24" t="s">
        <v>139</v>
      </c>
      <c r="C74" s="24" t="str">
        <f>'Workforce WTE'!$B$78</f>
        <v>% CORE WORKFORCE TURNOVER</v>
      </c>
      <c r="D74" s="24" t="s">
        <v>396</v>
      </c>
      <c r="E74" s="24" t="str">
        <f>'Workforce WTE'!B89</f>
        <v>Estates and Ancillary</v>
      </c>
      <c r="F74" s="24"/>
      <c r="G74" s="24">
        <f>'Workforce WTE'!C89</f>
        <v>7.2999999999999995E-2</v>
      </c>
      <c r="H74" s="24"/>
      <c r="I74" s="24"/>
      <c r="J74" s="24"/>
      <c r="K74" s="24"/>
      <c r="L74" s="24"/>
      <c r="M74" s="24"/>
      <c r="N74" s="24"/>
      <c r="O74" s="24"/>
      <c r="P74" s="24"/>
      <c r="Q74" s="24"/>
      <c r="R74" s="24"/>
      <c r="S74" s="24">
        <f>'Workforce WTE'!D89</f>
        <v>6.8000000000000005E-2</v>
      </c>
      <c r="U74" s="24"/>
    </row>
    <row r="75" spans="1:21">
      <c r="A75" t="str">
        <f>'Workforce WTE'!$B$2</f>
        <v>Swansea Bay UHB</v>
      </c>
      <c r="B75" s="24" t="s">
        <v>139</v>
      </c>
      <c r="C75" s="24" t="str">
        <f>'Workforce WTE'!$B$78</f>
        <v>% CORE WORKFORCE TURNOVER</v>
      </c>
      <c r="D75" s="24" t="s">
        <v>396</v>
      </c>
      <c r="E75" s="24" t="str">
        <f>'Workforce WTE'!B90</f>
        <v>TOTAL CORE WORKFORCE</v>
      </c>
      <c r="F75" s="24"/>
      <c r="G75" s="24">
        <f>'Workforce WTE'!C90</f>
        <v>9.6679434817117521E-2</v>
      </c>
      <c r="H75" s="24"/>
      <c r="I75" s="24"/>
      <c r="J75" s="24"/>
      <c r="K75" s="24"/>
      <c r="L75" s="24"/>
      <c r="M75" s="24"/>
      <c r="N75" s="24"/>
      <c r="O75" s="24"/>
      <c r="P75" s="24"/>
      <c r="Q75" s="24"/>
      <c r="R75" s="24"/>
      <c r="S75" s="24">
        <f>'Workforce WTE'!D90</f>
        <v>9.0144534472350685E-2</v>
      </c>
      <c r="U75" s="24"/>
    </row>
    <row r="76" spans="1:21">
      <c r="A76" t="str">
        <f>'Workforce WTE'!$B$2</f>
        <v>Swansea Bay UHB</v>
      </c>
      <c r="B76" s="24" t="s">
        <v>139</v>
      </c>
      <c r="C76" s="24" t="str">
        <f>'Workforce WTE'!$B$78</f>
        <v>% CORE WORKFORCE TURNOVER</v>
      </c>
      <c r="D76" s="24" t="s">
        <v>396</v>
      </c>
      <c r="E76" s="24">
        <f>'Workforce WTE'!B91</f>
        <v>0</v>
      </c>
      <c r="F76" s="24"/>
      <c r="G76" s="24">
        <f>'Workforce WTE'!C91</f>
        <v>0</v>
      </c>
      <c r="H76" s="24"/>
      <c r="I76" s="24"/>
      <c r="J76" s="24"/>
      <c r="K76" s="24"/>
      <c r="L76" s="24"/>
      <c r="M76" s="24"/>
      <c r="N76" s="24"/>
      <c r="O76" s="24"/>
      <c r="P76" s="24"/>
      <c r="Q76" s="24"/>
      <c r="R76" s="24"/>
      <c r="S76" s="24" t="str">
        <f>'Workforce WTE'!D91</f>
        <v> </v>
      </c>
      <c r="U76" s="24"/>
    </row>
    <row r="77" spans="1:21">
      <c r="A77" t="str">
        <f>'Workforce WTE'!$B$2</f>
        <v>Swansea Bay UHB</v>
      </c>
      <c r="B77" s="24" t="s">
        <v>139</v>
      </c>
      <c r="C77" s="24" t="str">
        <f>'Workforce WTE'!$B$78</f>
        <v>% CORE WORKFORCE TURNOVER</v>
      </c>
      <c r="D77" s="24" t="s">
        <v>396</v>
      </c>
      <c r="E77" s="24">
        <f>'Workforce WTE'!B92</f>
        <v>0</v>
      </c>
      <c r="F77" s="24"/>
      <c r="G77" s="24">
        <f>'Workforce WTE'!C92</f>
        <v>0</v>
      </c>
      <c r="H77" s="24"/>
      <c r="I77" s="24"/>
      <c r="J77" s="24"/>
      <c r="K77" s="24"/>
      <c r="L77" s="24"/>
      <c r="M77" s="24"/>
      <c r="N77" s="24"/>
      <c r="O77" s="24"/>
      <c r="P77" s="24"/>
      <c r="Q77" s="24"/>
      <c r="R77" s="24"/>
      <c r="S77" s="24">
        <f>'Workforce WTE'!D92</f>
        <v>0</v>
      </c>
      <c r="U77" s="24"/>
    </row>
    <row r="78" spans="1:21">
      <c r="A78" t="str">
        <f>'Workforce WTE'!$B$2</f>
        <v>Swansea Bay UHB</v>
      </c>
      <c r="B78" s="24" t="s">
        <v>139</v>
      </c>
      <c r="C78" s="24" t="str">
        <f>'Workforce WTE'!$B$94</f>
        <v>Starting WTE</v>
      </c>
      <c r="D78" s="24" t="s">
        <v>396</v>
      </c>
      <c r="E78" s="24" t="str">
        <f>'Workforce WTE'!B93</f>
        <v>SECTION 3) MOVEMENTS IN WTE</v>
      </c>
      <c r="F78" s="24"/>
      <c r="G78" s="24">
        <f>'Workforce WTE'!C93</f>
        <v>0</v>
      </c>
      <c r="H78" s="24"/>
      <c r="I78" s="24"/>
      <c r="J78" s="24"/>
      <c r="K78" s="24"/>
      <c r="L78" s="24"/>
      <c r="M78" s="24"/>
      <c r="N78" s="24"/>
      <c r="O78" s="24"/>
      <c r="P78" s="24"/>
      <c r="Q78" s="24"/>
      <c r="R78" s="24"/>
      <c r="S78" s="24" t="str">
        <f>'Workforce WTE'!D93</f>
        <v>2023/24</v>
      </c>
      <c r="U78" s="24"/>
    </row>
    <row r="79" spans="1:21">
      <c r="A79" t="str">
        <f>'Workforce WTE'!$B$2</f>
        <v>Swansea Bay UHB</v>
      </c>
      <c r="B79" s="24" t="s">
        <v>139</v>
      </c>
      <c r="C79" s="24" t="str">
        <f>'Workforce WTE'!$B$94</f>
        <v>Starting WTE</v>
      </c>
      <c r="D79" s="24" t="s">
        <v>396</v>
      </c>
      <c r="E79" s="24" t="str">
        <f>'Workforce WTE'!B94</f>
        <v>Starting WTE</v>
      </c>
      <c r="F79" s="24"/>
      <c r="G79" s="24">
        <f>'Workforce WTE'!C94</f>
        <v>0</v>
      </c>
      <c r="H79" s="24"/>
      <c r="I79" s="24"/>
      <c r="J79" s="24"/>
      <c r="K79" s="24"/>
      <c r="L79" s="24"/>
      <c r="M79" s="24"/>
      <c r="N79" s="24"/>
      <c r="O79" s="24"/>
      <c r="P79" s="24"/>
      <c r="Q79" s="24"/>
      <c r="R79" s="24"/>
      <c r="S79" s="24">
        <f>'Workforce WTE'!D94</f>
        <v>12095.2</v>
      </c>
      <c r="U79" s="24"/>
    </row>
    <row r="80" spans="1:21">
      <c r="A80" t="str">
        <f>'Workforce WTE'!$B$2</f>
        <v>Swansea Bay UHB</v>
      </c>
      <c r="B80" s="24" t="s">
        <v>139</v>
      </c>
      <c r="C80" s="24" t="str">
        <f>'Workforce WTE'!$B$94</f>
        <v>Starting WTE</v>
      </c>
      <c r="D80" s="24" t="s">
        <v>396</v>
      </c>
      <c r="E80" s="24" t="str">
        <f>'Workforce WTE'!B95</f>
        <v>Planned Inflow</v>
      </c>
      <c r="F80" s="24"/>
      <c r="G80" s="24">
        <f>'Workforce WTE'!C95</f>
        <v>0</v>
      </c>
      <c r="H80" s="24"/>
      <c r="I80" s="24"/>
      <c r="J80" s="24"/>
      <c r="K80" s="24"/>
      <c r="L80" s="24"/>
      <c r="M80" s="24"/>
      <c r="N80" s="24"/>
      <c r="O80" s="24"/>
      <c r="P80" s="24"/>
      <c r="Q80" s="24"/>
      <c r="R80" s="24"/>
      <c r="S80" s="24">
        <f>'Workforce WTE'!D95</f>
        <v>0</v>
      </c>
      <c r="U80" s="24"/>
    </row>
    <row r="81" spans="1:21">
      <c r="A81" t="str">
        <f>'Workforce WTE'!$B$2</f>
        <v>Swansea Bay UHB</v>
      </c>
      <c r="B81" s="24" t="s">
        <v>139</v>
      </c>
      <c r="C81" s="24" t="str">
        <f>'Workforce WTE'!$B$94</f>
        <v>Starting WTE</v>
      </c>
      <c r="D81" s="24" t="s">
        <v>396</v>
      </c>
      <c r="E81" s="24" t="str">
        <f>'Workforce WTE'!B96</f>
        <v>Planned Baseline vacancies filled</v>
      </c>
      <c r="F81" s="24"/>
      <c r="G81" s="24">
        <f>'Workforce WTE'!C96</f>
        <v>0</v>
      </c>
      <c r="H81" s="24"/>
      <c r="I81" s="24"/>
      <c r="J81" s="24"/>
      <c r="K81" s="24"/>
      <c r="L81" s="24"/>
      <c r="M81" s="24"/>
      <c r="N81" s="24"/>
      <c r="O81" s="24"/>
      <c r="P81" s="24"/>
      <c r="Q81" s="24"/>
      <c r="R81" s="24"/>
      <c r="S81" s="24">
        <f>'Workforce WTE'!D96</f>
        <v>1385</v>
      </c>
      <c r="U81" s="24"/>
    </row>
    <row r="82" spans="1:21">
      <c r="A82" t="str">
        <f>'Workforce WTE'!$B$2</f>
        <v>Swansea Bay UHB</v>
      </c>
      <c r="B82" s="24" t="s">
        <v>139</v>
      </c>
      <c r="C82" s="24" t="str">
        <f>'Workforce WTE'!$B$94</f>
        <v>Starting WTE</v>
      </c>
      <c r="D82" s="24" t="s">
        <v>396</v>
      </c>
      <c r="E82" s="24" t="str">
        <f>'Workforce WTE'!B97</f>
        <v>Planned Increases due to Major Service Change</v>
      </c>
      <c r="F82" s="24"/>
      <c r="G82" s="24">
        <f>'Workforce WTE'!C97</f>
        <v>0</v>
      </c>
      <c r="H82" s="24"/>
      <c r="I82" s="24"/>
      <c r="J82" s="24"/>
      <c r="K82" s="24"/>
      <c r="L82" s="24"/>
      <c r="M82" s="24"/>
      <c r="N82" s="24"/>
      <c r="O82" s="24"/>
      <c r="P82" s="24"/>
      <c r="Q82" s="24"/>
      <c r="R82" s="24"/>
      <c r="S82" s="24">
        <f>'Workforce WTE'!D97</f>
        <v>23</v>
      </c>
      <c r="U82" s="24"/>
    </row>
    <row r="83" spans="1:21">
      <c r="A83" t="str">
        <f>'Workforce WTE'!$B$2</f>
        <v>Swansea Bay UHB</v>
      </c>
      <c r="B83" s="24" t="s">
        <v>139</v>
      </c>
      <c r="C83" s="24" t="str">
        <f>'Workforce WTE'!$B$94</f>
        <v>Starting WTE</v>
      </c>
      <c r="D83" s="24" t="s">
        <v>396</v>
      </c>
      <c r="E83" s="24" t="str">
        <f>'Workforce WTE'!B98</f>
        <v>Planned vacancies filled in new investments</v>
      </c>
      <c r="F83" s="24"/>
      <c r="G83" s="24">
        <f>'Workforce WTE'!C98</f>
        <v>0</v>
      </c>
      <c r="H83" s="24"/>
      <c r="I83" s="24"/>
      <c r="J83" s="24"/>
      <c r="K83" s="24"/>
      <c r="L83" s="24"/>
      <c r="M83" s="24"/>
      <c r="N83" s="24"/>
      <c r="O83" s="24"/>
      <c r="P83" s="24"/>
      <c r="Q83" s="24"/>
      <c r="R83" s="24"/>
      <c r="S83" s="24">
        <f>'Workforce WTE'!D98</f>
        <v>0</v>
      </c>
      <c r="U83" s="24"/>
    </row>
    <row r="84" spans="1:21">
      <c r="A84" t="str">
        <f>'Workforce WTE'!$B$2</f>
        <v>Swansea Bay UHB</v>
      </c>
      <c r="B84" s="24" t="s">
        <v>139</v>
      </c>
      <c r="C84" s="24" t="str">
        <f>'Workforce WTE'!$B$94</f>
        <v>Starting WTE</v>
      </c>
      <c r="D84" s="24" t="s">
        <v>396</v>
      </c>
      <c r="E84" s="24" t="str">
        <f>'Workforce WTE'!B99</f>
        <v> </v>
      </c>
      <c r="F84" s="24"/>
      <c r="G84" s="24">
        <f>'Workforce WTE'!C99</f>
        <v>0</v>
      </c>
      <c r="H84" s="24"/>
      <c r="I84" s="24"/>
      <c r="J84" s="24"/>
      <c r="K84" s="24"/>
      <c r="L84" s="24"/>
      <c r="M84" s="24"/>
      <c r="N84" s="24"/>
      <c r="O84" s="24"/>
      <c r="P84" s="24"/>
      <c r="Q84" s="24"/>
      <c r="R84" s="24"/>
      <c r="S84" s="24" t="str">
        <f>'Workforce WTE'!D99</f>
        <v> </v>
      </c>
      <c r="U84" s="24"/>
    </row>
    <row r="85" spans="1:21">
      <c r="A85" t="str">
        <f>'Workforce WTE'!$B$2</f>
        <v>Swansea Bay UHB</v>
      </c>
      <c r="B85" s="24" t="s">
        <v>139</v>
      </c>
      <c r="C85" s="24" t="str">
        <f>'Workforce WTE'!$B$94</f>
        <v>Starting WTE</v>
      </c>
      <c r="D85" s="24" t="s">
        <v>396</v>
      </c>
      <c r="E85" s="24" t="str">
        <f>'Workforce WTE'!B100</f>
        <v>Planned Outflow</v>
      </c>
      <c r="F85" s="24"/>
      <c r="G85" s="24">
        <f>'Workforce WTE'!C100</f>
        <v>0</v>
      </c>
      <c r="H85" s="24"/>
      <c r="I85" s="24"/>
      <c r="J85" s="24"/>
      <c r="K85" s="24"/>
      <c r="L85" s="24"/>
      <c r="M85" s="24"/>
      <c r="N85" s="24"/>
      <c r="O85" s="24"/>
      <c r="P85" s="24"/>
      <c r="Q85" s="24"/>
      <c r="R85" s="24"/>
      <c r="S85" s="24" t="str">
        <f>'Workforce WTE'!D100</f>
        <v> </v>
      </c>
      <c r="U85" s="24"/>
    </row>
    <row r="86" spans="1:21">
      <c r="A86" t="str">
        <f>'Workforce WTE'!$B$2</f>
        <v>Swansea Bay UHB</v>
      </c>
      <c r="B86" s="24" t="s">
        <v>139</v>
      </c>
      <c r="C86" s="24" t="str">
        <f>'Workforce WTE'!$B$94</f>
        <v>Starting WTE</v>
      </c>
      <c r="D86" s="24" t="s">
        <v>396</v>
      </c>
      <c r="E86" s="24" t="str">
        <f>'Workforce WTE'!B101</f>
        <v>Staff leaving due to workforce turnover</v>
      </c>
      <c r="F86" s="24"/>
      <c r="G86" s="24">
        <f>'Workforce WTE'!C101</f>
        <v>0</v>
      </c>
      <c r="H86" s="24"/>
      <c r="I86" s="24"/>
      <c r="J86" s="24"/>
      <c r="K86" s="24"/>
      <c r="L86" s="24"/>
      <c r="M86" s="24"/>
      <c r="N86" s="24"/>
      <c r="O86" s="24"/>
      <c r="P86" s="24"/>
      <c r="Q86" s="24"/>
      <c r="R86" s="24"/>
      <c r="S86" s="24">
        <f>'Workforce WTE'!D101</f>
        <v>-1097.8029000000001</v>
      </c>
      <c r="U86" s="24"/>
    </row>
    <row r="87" spans="1:21">
      <c r="A87" t="str">
        <f>'Workforce WTE'!$B$2</f>
        <v>Swansea Bay UHB</v>
      </c>
      <c r="B87" s="24" t="s">
        <v>139</v>
      </c>
      <c r="C87" s="24" t="str">
        <f>'Workforce WTE'!$B$94</f>
        <v>Starting WTE</v>
      </c>
      <c r="D87" s="24" t="s">
        <v>396</v>
      </c>
      <c r="E87" s="24" t="str">
        <f>'Workforce WTE'!B102</f>
        <v>Planned Reductions due to Major Service Change</v>
      </c>
      <c r="F87" s="24"/>
      <c r="G87" s="24">
        <f>'Workforce WTE'!C102</f>
        <v>0</v>
      </c>
      <c r="H87" s="24"/>
      <c r="I87" s="24"/>
      <c r="J87" s="24"/>
      <c r="K87" s="24"/>
      <c r="L87" s="24"/>
      <c r="M87" s="24"/>
      <c r="N87" s="24"/>
      <c r="O87" s="24"/>
      <c r="P87" s="24"/>
      <c r="Q87" s="24"/>
      <c r="R87" s="24"/>
      <c r="S87" s="24">
        <f>'Workforce WTE'!D102</f>
        <v>0</v>
      </c>
      <c r="U87" s="24"/>
    </row>
    <row r="88" spans="1:21">
      <c r="A88" t="str">
        <f>'Workforce WTE'!$B$2</f>
        <v>Swansea Bay UHB</v>
      </c>
      <c r="B88" s="24" t="s">
        <v>139</v>
      </c>
      <c r="C88" s="24" t="str">
        <f>'Workforce WTE'!$B$94</f>
        <v>Starting WTE</v>
      </c>
      <c r="D88" s="24" t="s">
        <v>396</v>
      </c>
      <c r="E88" s="24" t="str">
        <f>'Workforce WTE'!B103</f>
        <v>Other WTE reductions (enter as negative)</v>
      </c>
      <c r="F88" s="24"/>
      <c r="G88" s="24">
        <f>'Workforce WTE'!C103</f>
        <v>0</v>
      </c>
      <c r="H88" s="24"/>
      <c r="I88" s="24"/>
      <c r="J88" s="24"/>
      <c r="K88" s="24"/>
      <c r="L88" s="24"/>
      <c r="M88" s="24"/>
      <c r="N88" s="24"/>
      <c r="O88" s="24"/>
      <c r="P88" s="24"/>
      <c r="Q88" s="24"/>
      <c r="R88" s="24"/>
      <c r="S88" s="24">
        <f>'Workforce WTE'!D103</f>
        <v>0</v>
      </c>
      <c r="U88" s="24"/>
    </row>
    <row r="89" spans="1:21">
      <c r="A89" t="str">
        <f>'Workforce WTE'!$B$2</f>
        <v>Swansea Bay UHB</v>
      </c>
      <c r="B89" s="24" t="s">
        <v>139</v>
      </c>
      <c r="C89" s="24" t="str">
        <f>'Workforce WTE'!$B$94</f>
        <v>Starting WTE</v>
      </c>
      <c r="D89" s="24" t="s">
        <v>396</v>
      </c>
      <c r="E89" s="24" t="str">
        <f>'Workforce WTE'!B104</f>
        <v> </v>
      </c>
      <c r="F89" s="24"/>
      <c r="G89" s="24">
        <f>'Workforce WTE'!C104</f>
        <v>0</v>
      </c>
      <c r="H89" s="24"/>
      <c r="I89" s="24"/>
      <c r="J89" s="24"/>
      <c r="K89" s="24"/>
      <c r="L89" s="24"/>
      <c r="M89" s="24"/>
      <c r="N89" s="24"/>
      <c r="O89" s="24"/>
      <c r="P89" s="24"/>
      <c r="Q89" s="24"/>
      <c r="R89" s="24"/>
      <c r="S89" s="24" t="str">
        <f>'Workforce WTE'!D104</f>
        <v> </v>
      </c>
      <c r="U89" s="24"/>
    </row>
    <row r="90" spans="1:21">
      <c r="A90" t="str">
        <f>'Workforce WTE'!$B$2</f>
        <v>Swansea Bay UHB</v>
      </c>
      <c r="B90" s="24" t="s">
        <v>139</v>
      </c>
      <c r="C90" s="24" t="str">
        <f>'Workforce WTE'!$B$94</f>
        <v>Starting WTE</v>
      </c>
      <c r="D90" s="24" t="s">
        <v>396</v>
      </c>
      <c r="E90" s="24" t="str">
        <f>'Workforce WTE'!B105</f>
        <v>TOTAL CORE WORKFORCE AT THE END OF THE PERIOD</v>
      </c>
      <c r="F90" s="24"/>
      <c r="G90" s="24">
        <f>'Workforce WTE'!C105</f>
        <v>0</v>
      </c>
      <c r="H90" s="24"/>
      <c r="I90" s="24"/>
      <c r="J90" s="24"/>
      <c r="K90" s="24"/>
      <c r="L90" s="24"/>
      <c r="M90" s="24"/>
      <c r="N90" s="24"/>
      <c r="O90" s="24"/>
      <c r="P90" s="24"/>
      <c r="Q90" s="24"/>
      <c r="R90" s="24"/>
      <c r="S90" s="24">
        <f>'Workforce WTE'!D105</f>
        <v>12405.3971</v>
      </c>
      <c r="U90" s="24"/>
    </row>
    <row r="91" spans="1:21">
      <c r="A91" t="str">
        <f>'Workforce WTE'!$B$2</f>
        <v>Swansea Bay UHB</v>
      </c>
      <c r="B91" s="24" t="s">
        <v>139</v>
      </c>
      <c r="C91" s="24" t="str">
        <f>'Workforce WTE'!$B$94</f>
        <v>Starting WTE</v>
      </c>
      <c r="D91" s="24" t="s">
        <v>396</v>
      </c>
      <c r="E91" s="24" t="str">
        <f>'Workforce WTE'!B106</f>
        <v>Check</v>
      </c>
      <c r="F91" s="24"/>
      <c r="G91" s="24">
        <f>'Workforce WTE'!C106</f>
        <v>0</v>
      </c>
      <c r="H91" s="24"/>
      <c r="I91" s="24"/>
      <c r="J91" s="24"/>
      <c r="K91" s="24"/>
      <c r="L91" s="24"/>
      <c r="M91" s="24"/>
      <c r="N91" s="24"/>
      <c r="O91" s="24"/>
      <c r="P91" s="24"/>
      <c r="Q91" s="24"/>
      <c r="R91" s="24"/>
      <c r="S91" s="24">
        <f>'Workforce WTE'!D106</f>
        <v>247.57710000000043</v>
      </c>
      <c r="U91" s="24"/>
    </row>
    <row r="92" spans="1:21">
      <c r="E92" s="24"/>
    </row>
  </sheetData>
  <customSheetViews>
    <customSheetView guid="{95B84344-25FE-4A71-9083-825DAB5E8F01}" state="hidden" topLeftCell="C1">
      <pane ySplit="1" topLeftCell="A21" activePane="bottomLeft" state="frozen"/>
      <selection pane="bottomLeft" activeCell="T1" sqref="T1:U1048576"/>
      <pageMargins left="0" right="0" top="0" bottom="0" header="0" footer="0"/>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tint="-0.499984740745262"/>
  </sheetPr>
  <dimension ref="A1:W106"/>
  <sheetViews>
    <sheetView workbookViewId="0">
      <pane ySplit="1" topLeftCell="A68" activePane="bottomLeft" state="frozen"/>
      <selection pane="bottomLeft" sqref="A1:XFD1048576"/>
    </sheetView>
  </sheetViews>
  <sheetFormatPr defaultRowHeight="15"/>
  <cols>
    <col min="6" max="6" width="27.109375" customWidth="1"/>
    <col min="7" max="8" width="9.88671875" bestFit="1" customWidth="1"/>
    <col min="22" max="23" width="9.88671875" bestFit="1" customWidth="1"/>
  </cols>
  <sheetData>
    <row r="1" spans="1:23" ht="30">
      <c r="A1" t="s">
        <v>25</v>
      </c>
      <c r="B1" s="21" t="s">
        <v>412</v>
      </c>
      <c r="C1" s="21" t="s">
        <v>27</v>
      </c>
      <c r="D1" s="21" t="s">
        <v>474</v>
      </c>
      <c r="E1" s="21" t="s">
        <v>29</v>
      </c>
      <c r="F1" s="21" t="s">
        <v>413</v>
      </c>
      <c r="G1" s="606">
        <v>44651</v>
      </c>
      <c r="H1" s="606">
        <v>45016</v>
      </c>
      <c r="I1" s="21" t="s">
        <v>31</v>
      </c>
      <c r="J1" s="21" t="s">
        <v>32</v>
      </c>
      <c r="K1" s="21" t="s">
        <v>33</v>
      </c>
      <c r="L1" s="21" t="s">
        <v>34</v>
      </c>
      <c r="M1" s="21" t="s">
        <v>35</v>
      </c>
      <c r="N1" s="21" t="s">
        <v>36</v>
      </c>
      <c r="O1" s="21" t="str">
        <f>'Primary Care Activity'!K8</f>
        <v>OCT</v>
      </c>
      <c r="P1" s="21" t="str">
        <f>'Primary Care Activity'!L8</f>
        <v>NOV</v>
      </c>
      <c r="Q1" s="21" t="str">
        <f>'Primary Care Activity'!M8</f>
        <v>DEC</v>
      </c>
      <c r="R1" s="21" t="str">
        <f>'Primary Care Activity'!N8</f>
        <v>JAN</v>
      </c>
      <c r="S1" s="21" t="str">
        <f>'Primary Care Activity'!O8</f>
        <v>FEB</v>
      </c>
      <c r="T1" s="21" t="str">
        <f>'Primary Care Activity'!P8</f>
        <v>MAR</v>
      </c>
      <c r="U1" s="21" t="str">
        <f>'Primary Care Activity'!Q8</f>
        <v>Total</v>
      </c>
      <c r="V1" s="607">
        <v>45747</v>
      </c>
      <c r="W1" s="607">
        <v>46112</v>
      </c>
    </row>
    <row r="2" spans="1:23">
      <c r="A2" t="str">
        <f>'Primary Care Activity'!$B$2</f>
        <v>Swansea Bay UHB</v>
      </c>
      <c r="B2" s="608" t="s">
        <v>140</v>
      </c>
      <c r="C2" s="608"/>
      <c r="D2" s="25" t="str">
        <f>'Primary Care Activity'!$B$11</f>
        <v>1. Population Health</v>
      </c>
      <c r="E2" s="608" t="s">
        <v>414</v>
      </c>
      <c r="F2" s="608" t="str">
        <f>'Primary Care Activity'!B12</f>
        <v xml:space="preserve">% of Babies six week check complete </v>
      </c>
      <c r="G2" s="648">
        <f>'Primary Care Activity'!C12</f>
        <v>0</v>
      </c>
      <c r="H2" s="648" t="str">
        <f>'Primary Care Activity'!D12</f>
        <v>No data</v>
      </c>
      <c r="I2" s="648">
        <f>'Primary Care Activity'!E12</f>
        <v>0</v>
      </c>
      <c r="J2" s="648">
        <f>'Primary Care Activity'!F12</f>
        <v>0</v>
      </c>
      <c r="K2" s="648" t="str">
        <f>'Primary Care Activity'!G12</f>
        <v>No data</v>
      </c>
      <c r="L2" s="648">
        <f>'Primary Care Activity'!H12</f>
        <v>0</v>
      </c>
      <c r="M2" s="648">
        <f>'Primary Care Activity'!I12</f>
        <v>0</v>
      </c>
      <c r="N2" s="648" t="str">
        <f>'Primary Care Activity'!J12</f>
        <v>No data</v>
      </c>
      <c r="O2" s="648">
        <f>'Primary Care Activity'!K12</f>
        <v>0</v>
      </c>
      <c r="P2" s="648">
        <f>'Primary Care Activity'!L12</f>
        <v>0</v>
      </c>
      <c r="Q2" s="648" t="str">
        <f>'Primary Care Activity'!M12</f>
        <v>No data</v>
      </c>
      <c r="R2" s="648">
        <f>'Primary Care Activity'!N12</f>
        <v>0</v>
      </c>
      <c r="S2" s="648">
        <f>'Primary Care Activity'!O12</f>
        <v>0</v>
      </c>
      <c r="T2" s="648" t="str">
        <f>'Primary Care Activity'!P12</f>
        <v>No data</v>
      </c>
      <c r="U2" s="648">
        <f>'Primary Care Activity'!Q12</f>
        <v>0</v>
      </c>
      <c r="V2" s="648" t="str">
        <f>'Primary Care Activity'!R12</f>
        <v>No data</v>
      </c>
      <c r="W2" s="648" t="str">
        <f>'Primary Care Activity'!S12</f>
        <v>No data</v>
      </c>
    </row>
    <row r="3" spans="1:23">
      <c r="A3" t="str">
        <f>'Primary Care Activity'!$B$2</f>
        <v>Swansea Bay UHB</v>
      </c>
      <c r="B3" s="608" t="s">
        <v>140</v>
      </c>
      <c r="C3" s="608"/>
      <c r="D3" s="25" t="str">
        <f>'Primary Care Activity'!$B$11</f>
        <v>1. Population Health</v>
      </c>
      <c r="E3" s="608" t="s">
        <v>414</v>
      </c>
      <c r="F3" s="608" t="str">
        <f>'Primary Care Activity'!B13</f>
        <v>% of patients aged 15 or over who are recorded as current smokers who have a record of an offer of support and treatment within the preceding 27 months</v>
      </c>
      <c r="G3" s="648">
        <f>'Primary Care Activity'!C13</f>
        <v>0</v>
      </c>
      <c r="H3" s="648" t="str">
        <f>'Primary Care Activity'!D13</f>
        <v>No data</v>
      </c>
      <c r="I3" s="648">
        <f>'Primary Care Activity'!E13</f>
        <v>0</v>
      </c>
      <c r="J3" s="648">
        <f>'Primary Care Activity'!F13</f>
        <v>0</v>
      </c>
      <c r="K3" s="648" t="str">
        <f>'Primary Care Activity'!G13</f>
        <v>No data</v>
      </c>
      <c r="L3" s="648">
        <f>'Primary Care Activity'!H13</f>
        <v>0</v>
      </c>
      <c r="M3" s="648">
        <f>'Primary Care Activity'!I13</f>
        <v>0</v>
      </c>
      <c r="N3" s="648" t="str">
        <f>'Primary Care Activity'!J13</f>
        <v>No data</v>
      </c>
      <c r="O3" s="648">
        <f>'Primary Care Activity'!K13</f>
        <v>0</v>
      </c>
      <c r="P3" s="648">
        <f>'Primary Care Activity'!L13</f>
        <v>0</v>
      </c>
      <c r="Q3" s="648" t="str">
        <f>'Primary Care Activity'!M13</f>
        <v>No data</v>
      </c>
      <c r="R3" s="648">
        <f>'Primary Care Activity'!N13</f>
        <v>0</v>
      </c>
      <c r="S3" s="648">
        <f>'Primary Care Activity'!O13</f>
        <v>0</v>
      </c>
      <c r="T3" s="648" t="str">
        <f>'Primary Care Activity'!P13</f>
        <v>No data</v>
      </c>
      <c r="U3" s="648">
        <f>'Primary Care Activity'!Q13</f>
        <v>0</v>
      </c>
      <c r="V3" s="648" t="str">
        <f>'Primary Care Activity'!R13</f>
        <v>No data</v>
      </c>
      <c r="W3" s="648" t="str">
        <f>'Primary Care Activity'!S13</f>
        <v>No data</v>
      </c>
    </row>
    <row r="4" spans="1:23">
      <c r="A4" t="str">
        <f>'Primary Care Activity'!$B$2</f>
        <v>Swansea Bay UHB</v>
      </c>
      <c r="B4" s="608" t="s">
        <v>140</v>
      </c>
      <c r="C4" s="608"/>
      <c r="D4" s="25" t="str">
        <f>'Primary Care Activity'!$B$11</f>
        <v>1. Population Health</v>
      </c>
      <c r="E4" s="608" t="s">
        <v>414</v>
      </c>
      <c r="F4" s="608" t="str">
        <f>'Primary Care Activity'!B14</f>
        <v>% of patients with any combination of the following conditions: CHD, PAD, stroke or TIA, hypertension, diabetes, COPD, CKD, asthma, schizophrenia, bipolar affective disorder or other psychoses whose notes record smoking status in the preceding 15 months</v>
      </c>
      <c r="G4" s="648">
        <f>'Primary Care Activity'!C14</f>
        <v>0</v>
      </c>
      <c r="H4" s="648" t="str">
        <f>'Primary Care Activity'!D14</f>
        <v>No data</v>
      </c>
      <c r="I4" s="648">
        <f>'Primary Care Activity'!E14</f>
        <v>0</v>
      </c>
      <c r="J4" s="648">
        <f>'Primary Care Activity'!F14</f>
        <v>0</v>
      </c>
      <c r="K4" s="648" t="str">
        <f>'Primary Care Activity'!G14</f>
        <v>No data</v>
      </c>
      <c r="L4" s="648">
        <f>'Primary Care Activity'!H14</f>
        <v>0</v>
      </c>
      <c r="M4" s="648">
        <f>'Primary Care Activity'!I14</f>
        <v>0</v>
      </c>
      <c r="N4" s="648" t="str">
        <f>'Primary Care Activity'!J14</f>
        <v>No data</v>
      </c>
      <c r="O4" s="648">
        <f>'Primary Care Activity'!K14</f>
        <v>0</v>
      </c>
      <c r="P4" s="648">
        <f>'Primary Care Activity'!L14</f>
        <v>0</v>
      </c>
      <c r="Q4" s="648" t="str">
        <f>'Primary Care Activity'!M14</f>
        <v>No data</v>
      </c>
      <c r="R4" s="648">
        <f>'Primary Care Activity'!N14</f>
        <v>0</v>
      </c>
      <c r="S4" s="648">
        <f>'Primary Care Activity'!O14</f>
        <v>0</v>
      </c>
      <c r="T4" s="648" t="str">
        <f>'Primary Care Activity'!P14</f>
        <v>No data</v>
      </c>
      <c r="U4" s="648">
        <f>'Primary Care Activity'!Q14</f>
        <v>0</v>
      </c>
      <c r="V4" s="648" t="str">
        <f>'Primary Care Activity'!R14</f>
        <v>No data</v>
      </c>
      <c r="W4" s="648" t="str">
        <f>'Primary Care Activity'!S14</f>
        <v>No data</v>
      </c>
    </row>
    <row r="5" spans="1:23">
      <c r="A5" t="str">
        <f>'Primary Care Activity'!$B$2</f>
        <v>Swansea Bay UHB</v>
      </c>
      <c r="B5" s="608" t="s">
        <v>140</v>
      </c>
      <c r="C5" s="608"/>
      <c r="D5" s="25" t="str">
        <f>'Primary Care Activity'!$B$11</f>
        <v>1. Population Health</v>
      </c>
      <c r="E5" s="608" t="s">
        <v>414</v>
      </c>
      <c r="F5" s="608" t="str">
        <f>'Primary Care Activity'!B15</f>
        <v>% of current smokers with any of the following conditions: CHD, PAD, stroke/TIA, hypertension, diabetes, COPD, CKD, asthma, schizophrenia, bipolar affective disorder or other psychoses who have an offer of support and treatment within the preceding 15 months</v>
      </c>
      <c r="G5" s="648">
        <f>'Primary Care Activity'!C15</f>
        <v>0</v>
      </c>
      <c r="H5" s="648" t="str">
        <f>'Primary Care Activity'!D15</f>
        <v>No data</v>
      </c>
      <c r="I5" s="648">
        <f>'Primary Care Activity'!E15</f>
        <v>0</v>
      </c>
      <c r="J5" s="648">
        <f>'Primary Care Activity'!F15</f>
        <v>0</v>
      </c>
      <c r="K5" s="648" t="str">
        <f>'Primary Care Activity'!G15</f>
        <v>No data</v>
      </c>
      <c r="L5" s="648">
        <f>'Primary Care Activity'!H15</f>
        <v>0</v>
      </c>
      <c r="M5" s="648">
        <f>'Primary Care Activity'!I15</f>
        <v>0</v>
      </c>
      <c r="N5" s="648" t="str">
        <f>'Primary Care Activity'!J15</f>
        <v>No data</v>
      </c>
      <c r="O5" s="648">
        <f>'Primary Care Activity'!K15</f>
        <v>0</v>
      </c>
      <c r="P5" s="648">
        <f>'Primary Care Activity'!L15</f>
        <v>0</v>
      </c>
      <c r="Q5" s="648" t="str">
        <f>'Primary Care Activity'!M15</f>
        <v>No data</v>
      </c>
      <c r="R5" s="648">
        <f>'Primary Care Activity'!N15</f>
        <v>0</v>
      </c>
      <c r="S5" s="648">
        <f>'Primary Care Activity'!O15</f>
        <v>0</v>
      </c>
      <c r="T5" s="648" t="str">
        <f>'Primary Care Activity'!P15</f>
        <v>No data</v>
      </c>
      <c r="U5" s="648">
        <f>'Primary Care Activity'!Q15</f>
        <v>0</v>
      </c>
      <c r="V5" s="648" t="str">
        <f>'Primary Care Activity'!R15</f>
        <v>No data</v>
      </c>
      <c r="W5" s="648" t="str">
        <f>'Primary Care Activity'!S15</f>
        <v>No data</v>
      </c>
    </row>
    <row r="6" spans="1:23">
      <c r="A6" t="str">
        <f>'Primary Care Activity'!$B$2</f>
        <v>Swansea Bay UHB</v>
      </c>
      <c r="B6" s="608" t="s">
        <v>140</v>
      </c>
      <c r="C6" s="608"/>
      <c r="D6" s="25" t="str">
        <f>'Primary Care Activity'!$B$11</f>
        <v>1. Population Health</v>
      </c>
      <c r="E6" s="608" t="s">
        <v>414</v>
      </c>
      <c r="F6" s="608">
        <f>'Primary Care Activity'!B16</f>
        <v>0</v>
      </c>
      <c r="G6" s="648">
        <f>'Primary Care Activity'!C16</f>
        <v>0</v>
      </c>
      <c r="H6" s="648">
        <f>'Primary Care Activity'!D16</f>
        <v>0</v>
      </c>
      <c r="I6" s="648">
        <f>'Primary Care Activity'!E16</f>
        <v>0</v>
      </c>
      <c r="J6" s="648">
        <f>'Primary Care Activity'!F16</f>
        <v>0</v>
      </c>
      <c r="K6" s="648">
        <f>'Primary Care Activity'!G16</f>
        <v>0</v>
      </c>
      <c r="L6" s="648">
        <f>'Primary Care Activity'!H16</f>
        <v>0</v>
      </c>
      <c r="M6" s="648">
        <f>'Primary Care Activity'!I16</f>
        <v>0</v>
      </c>
      <c r="N6" s="648">
        <f>'Primary Care Activity'!J16</f>
        <v>0</v>
      </c>
      <c r="O6" s="648">
        <f>'Primary Care Activity'!K16</f>
        <v>0</v>
      </c>
      <c r="P6" s="648">
        <f>'Primary Care Activity'!L16</f>
        <v>0</v>
      </c>
      <c r="Q6" s="648">
        <f>'Primary Care Activity'!M16</f>
        <v>0</v>
      </c>
      <c r="R6" s="648">
        <f>'Primary Care Activity'!N16</f>
        <v>0</v>
      </c>
      <c r="S6" s="648">
        <f>'Primary Care Activity'!O16</f>
        <v>0</v>
      </c>
      <c r="T6" s="648">
        <f>'Primary Care Activity'!P16</f>
        <v>0</v>
      </c>
      <c r="U6" s="648">
        <f>'Primary Care Activity'!Q16</f>
        <v>0</v>
      </c>
      <c r="V6" s="648">
        <f>'Primary Care Activity'!R16</f>
        <v>0</v>
      </c>
      <c r="W6" s="648">
        <f>'Primary Care Activity'!S16</f>
        <v>0</v>
      </c>
    </row>
    <row r="7" spans="1:23">
      <c r="A7" t="str">
        <f>'Primary Care Activity'!$B$2</f>
        <v>Swansea Bay UHB</v>
      </c>
      <c r="B7" s="608" t="s">
        <v>140</v>
      </c>
      <c r="C7" s="608"/>
      <c r="D7" s="25" t="str">
        <f>'Primary Care Activity'!$B$19</f>
        <v>2. GP &amp; Community Services</v>
      </c>
      <c r="E7" s="608" t="s">
        <v>414</v>
      </c>
      <c r="F7" s="608" t="str">
        <f>'Primary Care Activity'!B17</f>
        <v>METRIC</v>
      </c>
      <c r="G7" s="648" t="str">
        <f>'Primary Care Activity'!C17</f>
        <v>FY as @ 31/03/2022</v>
      </c>
      <c r="H7" s="648" t="str">
        <f>'Primary Care Activity'!D17</f>
        <v>FORECAST FY 31/03/2023</v>
      </c>
      <c r="I7" s="648" t="str">
        <f>'Primary Care Activity'!E17</f>
        <v>APR</v>
      </c>
      <c r="J7" s="648" t="str">
        <f>'Primary Care Activity'!F17</f>
        <v>MAY</v>
      </c>
      <c r="K7" s="648" t="str">
        <f>'Primary Care Activity'!G17</f>
        <v>JUN</v>
      </c>
      <c r="L7" s="648" t="str">
        <f>'Primary Care Activity'!H17</f>
        <v>JUL</v>
      </c>
      <c r="M7" s="648" t="str">
        <f>'Primary Care Activity'!I17</f>
        <v>AUG</v>
      </c>
      <c r="N7" s="648" t="str">
        <f>'Primary Care Activity'!J17</f>
        <v>SEP</v>
      </c>
      <c r="O7" s="648" t="str">
        <f>'Primary Care Activity'!K17</f>
        <v>OCT</v>
      </c>
      <c r="P7" s="648" t="str">
        <f>'Primary Care Activity'!L17</f>
        <v>NOV</v>
      </c>
      <c r="Q7" s="648" t="str">
        <f>'Primary Care Activity'!M17</f>
        <v>DEC</v>
      </c>
      <c r="R7" s="648" t="str">
        <f>'Primary Care Activity'!N17</f>
        <v>JAN</v>
      </c>
      <c r="S7" s="648" t="str">
        <f>'Primary Care Activity'!O17</f>
        <v>FEB</v>
      </c>
      <c r="T7" s="648" t="str">
        <f>'Primary Care Activity'!P17</f>
        <v>MAR</v>
      </c>
      <c r="U7" s="648" t="str">
        <f>'Primary Care Activity'!Q17</f>
        <v>Total</v>
      </c>
      <c r="V7" s="648" t="str">
        <f>'Primary Care Activity'!R17</f>
        <v>Plan 2024/25</v>
      </c>
      <c r="W7" s="648" t="str">
        <f>'Primary Care Activity'!S17</f>
        <v>Plan 2025/26</v>
      </c>
    </row>
    <row r="8" spans="1:23">
      <c r="A8" t="str">
        <f>'Primary Care Activity'!$B$2</f>
        <v>Swansea Bay UHB</v>
      </c>
      <c r="B8" s="608" t="s">
        <v>140</v>
      </c>
      <c r="C8" s="608"/>
      <c r="D8" s="25" t="str">
        <f>'Primary Care Activity'!$B$19</f>
        <v>2. GP &amp; Community Services</v>
      </c>
      <c r="E8" s="608" t="s">
        <v>414</v>
      </c>
      <c r="F8" s="608">
        <f>'Primary Care Activity'!B18</f>
        <v>0</v>
      </c>
      <c r="G8" s="648" t="str">
        <f>'Primary Care Activity'!C18</f>
        <v>No's</v>
      </c>
      <c r="H8" s="648">
        <f>'Primary Care Activity'!D18</f>
        <v>0</v>
      </c>
      <c r="I8" s="648">
        <f>'Primary Care Activity'!E18</f>
        <v>0</v>
      </c>
      <c r="J8" s="648">
        <f>'Primary Care Activity'!F18</f>
        <v>0</v>
      </c>
      <c r="K8" s="648">
        <f>'Primary Care Activity'!G18</f>
        <v>0</v>
      </c>
      <c r="L8" s="648">
        <f>'Primary Care Activity'!H18</f>
        <v>0</v>
      </c>
      <c r="M8" s="648">
        <f>'Primary Care Activity'!I18</f>
        <v>0</v>
      </c>
      <c r="N8" s="648">
        <f>'Primary Care Activity'!J18</f>
        <v>0</v>
      </c>
      <c r="O8" s="648">
        <f>'Primary Care Activity'!K18</f>
        <v>0</v>
      </c>
      <c r="P8" s="648">
        <f>'Primary Care Activity'!L18</f>
        <v>0</v>
      </c>
      <c r="Q8" s="648">
        <f>'Primary Care Activity'!M18</f>
        <v>0</v>
      </c>
      <c r="R8" s="648">
        <f>'Primary Care Activity'!N18</f>
        <v>0</v>
      </c>
      <c r="S8" s="648">
        <f>'Primary Care Activity'!O18</f>
        <v>0</v>
      </c>
      <c r="T8" s="648">
        <f>'Primary Care Activity'!P18</f>
        <v>0</v>
      </c>
      <c r="U8" s="648">
        <f>'Primary Care Activity'!Q18</f>
        <v>0</v>
      </c>
      <c r="V8" s="648">
        <f>'Primary Care Activity'!R18</f>
        <v>0</v>
      </c>
      <c r="W8" s="648">
        <f>'Primary Care Activity'!S18</f>
        <v>0</v>
      </c>
    </row>
    <row r="9" spans="1:23">
      <c r="A9" t="str">
        <f>'Primary Care Activity'!$B$2</f>
        <v>Swansea Bay UHB</v>
      </c>
      <c r="B9" s="608" t="s">
        <v>140</v>
      </c>
      <c r="C9" s="608"/>
      <c r="D9" s="25" t="str">
        <f>'Primary Care Activity'!$B$19</f>
        <v>2. GP &amp; Community Services</v>
      </c>
      <c r="E9" s="608" t="s">
        <v>414</v>
      </c>
      <c r="F9" s="608" t="str">
        <f>'Primary Care Activity'!B19</f>
        <v>2. GP &amp; Community Services</v>
      </c>
      <c r="G9" s="648">
        <f>'Primary Care Activity'!C19</f>
        <v>0</v>
      </c>
      <c r="H9" s="648">
        <f>'Primary Care Activity'!D19</f>
        <v>0</v>
      </c>
      <c r="I9" s="648">
        <f>'Primary Care Activity'!E19</f>
        <v>0</v>
      </c>
      <c r="J9" s="648">
        <f>'Primary Care Activity'!F19</f>
        <v>0</v>
      </c>
      <c r="K9" s="648">
        <f>'Primary Care Activity'!G19</f>
        <v>0</v>
      </c>
      <c r="L9" s="648">
        <f>'Primary Care Activity'!H19</f>
        <v>0</v>
      </c>
      <c r="M9" s="648">
        <f>'Primary Care Activity'!I19</f>
        <v>0</v>
      </c>
      <c r="N9" s="648">
        <f>'Primary Care Activity'!J19</f>
        <v>0</v>
      </c>
      <c r="O9" s="648">
        <f>'Primary Care Activity'!K19</f>
        <v>0</v>
      </c>
      <c r="P9" s="648">
        <f>'Primary Care Activity'!L19</f>
        <v>0</v>
      </c>
      <c r="Q9" s="648">
        <f>'Primary Care Activity'!M19</f>
        <v>0</v>
      </c>
      <c r="R9" s="648">
        <f>'Primary Care Activity'!N19</f>
        <v>0</v>
      </c>
      <c r="S9" s="648">
        <f>'Primary Care Activity'!O19</f>
        <v>0</v>
      </c>
      <c r="T9" s="648">
        <f>'Primary Care Activity'!P19</f>
        <v>0</v>
      </c>
      <c r="U9" s="648">
        <f>'Primary Care Activity'!Q19</f>
        <v>0</v>
      </c>
      <c r="V9" s="648">
        <f>'Primary Care Activity'!R19</f>
        <v>0</v>
      </c>
      <c r="W9" s="648">
        <f>'Primary Care Activity'!S19</f>
        <v>0</v>
      </c>
    </row>
    <row r="10" spans="1:23">
      <c r="A10" t="str">
        <f>'Primary Care Activity'!$B$2</f>
        <v>Swansea Bay UHB</v>
      </c>
      <c r="B10" s="608" t="s">
        <v>140</v>
      </c>
      <c r="C10" s="608"/>
      <c r="D10" s="25" t="str">
        <f>'Primary Care Activity'!$B$19</f>
        <v>2. GP &amp; Community Services</v>
      </c>
      <c r="E10" s="608" t="s">
        <v>414</v>
      </c>
      <c r="F10" s="608" t="str">
        <f>'Primary Care Activity'!B20</f>
        <v>GP in hours - Number of GP practices at escalation level 3 &amp; 4 as a percentage of total practices</v>
      </c>
      <c r="G10" s="648">
        <f>'Primary Care Activity'!C20</f>
        <v>0</v>
      </c>
      <c r="H10" s="648">
        <f>'Primary Care Activity'!D20</f>
        <v>0</v>
      </c>
      <c r="I10" s="648">
        <f>'Primary Care Activity'!E20</f>
        <v>0.15</v>
      </c>
      <c r="J10" s="648">
        <f>'Primary Care Activity'!F20</f>
        <v>0.13</v>
      </c>
      <c r="K10" s="648">
        <f>'Primary Care Activity'!G20</f>
        <v>0.13</v>
      </c>
      <c r="L10" s="648">
        <f>'Primary Care Activity'!H20</f>
        <v>0</v>
      </c>
      <c r="M10" s="648">
        <f>'Primary Care Activity'!I20</f>
        <v>0</v>
      </c>
      <c r="N10" s="648">
        <f>'Primary Care Activity'!J20</f>
        <v>0</v>
      </c>
      <c r="O10" s="648">
        <f>'Primary Care Activity'!K20</f>
        <v>0</v>
      </c>
      <c r="P10" s="648">
        <f>'Primary Care Activity'!L20</f>
        <v>0</v>
      </c>
      <c r="Q10" s="648">
        <f>'Primary Care Activity'!M20</f>
        <v>0</v>
      </c>
      <c r="R10" s="648">
        <f>'Primary Care Activity'!N20</f>
        <v>0</v>
      </c>
      <c r="S10" s="648">
        <f>'Primary Care Activity'!O20</f>
        <v>0</v>
      </c>
      <c r="T10" s="648">
        <f>'Primary Care Activity'!P20</f>
        <v>0</v>
      </c>
      <c r="U10" s="648">
        <f>'Primary Care Activity'!Q20</f>
        <v>0.13666666666666669</v>
      </c>
      <c r="V10" s="648">
        <f>'Primary Care Activity'!R20</f>
        <v>0</v>
      </c>
      <c r="W10" s="648">
        <f>'Primary Care Activity'!S20</f>
        <v>0</v>
      </c>
    </row>
    <row r="11" spans="1:23">
      <c r="A11" t="str">
        <f>'Primary Care Activity'!$B$2</f>
        <v>Swansea Bay UHB</v>
      </c>
      <c r="B11" s="608" t="s">
        <v>140</v>
      </c>
      <c r="C11" s="608"/>
      <c r="D11" s="25" t="str">
        <f>'Primary Care Activity'!$B$19</f>
        <v>2. GP &amp; Community Services</v>
      </c>
      <c r="E11" s="608" t="s">
        <v>414</v>
      </c>
      <c r="F11" s="608" t="str">
        <f>'Primary Care Activity'!B21</f>
        <v>GP: Ambulatory sensitive conditions referral numbers (interface with secondary care)</v>
      </c>
      <c r="G11" s="648">
        <f>'Primary Care Activity'!C21</f>
        <v>0</v>
      </c>
      <c r="H11" s="648" t="str">
        <f>'Primary Care Activity'!D21</f>
        <v>No data</v>
      </c>
      <c r="I11" s="648" t="str">
        <f>'Primary Care Activity'!E21</f>
        <v>No data</v>
      </c>
      <c r="J11" s="648" t="str">
        <f>'Primary Care Activity'!F21</f>
        <v>No data</v>
      </c>
      <c r="K11" s="648" t="str">
        <f>'Primary Care Activity'!G21</f>
        <v>No data</v>
      </c>
      <c r="L11" s="648" t="str">
        <f>'Primary Care Activity'!H21</f>
        <v>No data</v>
      </c>
      <c r="M11" s="648" t="str">
        <f>'Primary Care Activity'!I21</f>
        <v>No data</v>
      </c>
      <c r="N11" s="648" t="str">
        <f>'Primary Care Activity'!J21</f>
        <v>No data</v>
      </c>
      <c r="O11" s="648" t="str">
        <f>'Primary Care Activity'!K21</f>
        <v>No data</v>
      </c>
      <c r="P11" s="648" t="str">
        <f>'Primary Care Activity'!L21</f>
        <v>No data</v>
      </c>
      <c r="Q11" s="648" t="str">
        <f>'Primary Care Activity'!M21</f>
        <v>No data</v>
      </c>
      <c r="R11" s="648" t="str">
        <f>'Primary Care Activity'!N21</f>
        <v>No data</v>
      </c>
      <c r="S11" s="648" t="str">
        <f>'Primary Care Activity'!O21</f>
        <v>No data</v>
      </c>
      <c r="T11" s="648" t="str">
        <f>'Primary Care Activity'!P21</f>
        <v>No data</v>
      </c>
      <c r="U11" s="648">
        <f>'Primary Care Activity'!Q21</f>
        <v>0</v>
      </c>
      <c r="V11" s="648">
        <f>'Primary Care Activity'!R21</f>
        <v>0</v>
      </c>
      <c r="W11" s="648">
        <f>'Primary Care Activity'!S21</f>
        <v>0</v>
      </c>
    </row>
    <row r="12" spans="1:23">
      <c r="A12" t="str">
        <f>'Primary Care Activity'!$B$2</f>
        <v>Swansea Bay UHB</v>
      </c>
      <c r="B12" s="608" t="s">
        <v>140</v>
      </c>
      <c r="C12" s="608"/>
      <c r="D12" s="25" t="str">
        <f>'Primary Care Activity'!$B$19</f>
        <v>2. GP &amp; Community Services</v>
      </c>
      <c r="E12" s="608" t="s">
        <v>414</v>
      </c>
      <c r="F12" s="608" t="str">
        <f>'Primary Care Activity'!B22</f>
        <v>GP: Urgent Cancer OPD referral numbers</v>
      </c>
      <c r="G12" s="648">
        <f>'Primary Care Activity'!C22</f>
        <v>0</v>
      </c>
      <c r="H12" s="648">
        <f>'Primary Care Activity'!D22</f>
        <v>20625</v>
      </c>
      <c r="I12" s="648">
        <f>'Primary Care Activity'!E22</f>
        <v>1582</v>
      </c>
      <c r="J12" s="648">
        <f>'Primary Care Activity'!F22</f>
        <v>1812</v>
      </c>
      <c r="K12" s="648">
        <f>'Primary Care Activity'!G22</f>
        <v>1923</v>
      </c>
      <c r="L12" s="648">
        <f>'Primary Care Activity'!H22</f>
        <v>1718</v>
      </c>
      <c r="M12" s="648">
        <f>'Primary Care Activity'!I22</f>
        <v>1718</v>
      </c>
      <c r="N12" s="648">
        <f>'Primary Care Activity'!J22</f>
        <v>1718</v>
      </c>
      <c r="O12" s="648">
        <f>'Primary Care Activity'!K22</f>
        <v>1718</v>
      </c>
      <c r="P12" s="648">
        <f>'Primary Care Activity'!L22</f>
        <v>1718</v>
      </c>
      <c r="Q12" s="648">
        <f>'Primary Care Activity'!M22</f>
        <v>1718</v>
      </c>
      <c r="R12" s="648">
        <f>'Primary Care Activity'!N22</f>
        <v>1718</v>
      </c>
      <c r="S12" s="648">
        <f>'Primary Care Activity'!O22</f>
        <v>1718</v>
      </c>
      <c r="T12" s="648">
        <f>'Primary Care Activity'!P22</f>
        <v>1718</v>
      </c>
      <c r="U12" s="648">
        <f>'Primary Care Activity'!Q22</f>
        <v>20779</v>
      </c>
      <c r="V12" s="648">
        <f>'Primary Care Activity'!R22</f>
        <v>0</v>
      </c>
      <c r="W12" s="648">
        <f>'Primary Care Activity'!S22</f>
        <v>0</v>
      </c>
    </row>
    <row r="13" spans="1:23">
      <c r="A13" t="str">
        <f>'Primary Care Activity'!$B$2</f>
        <v>Swansea Bay UHB</v>
      </c>
      <c r="B13" s="608" t="s">
        <v>140</v>
      </c>
      <c r="C13" s="608"/>
      <c r="D13" s="25" t="str">
        <f>'Primary Care Activity'!$B$19</f>
        <v>2. GP &amp; Community Services</v>
      </c>
      <c r="E13" s="608" t="s">
        <v>414</v>
      </c>
      <c r="F13" s="608" t="str">
        <f>'Primary Care Activity'!B23</f>
        <v>GP: Urgent non-Cancer OPD referral numbers</v>
      </c>
      <c r="G13" s="648">
        <f>'Primary Care Activity'!C23</f>
        <v>0</v>
      </c>
      <c r="H13" s="648">
        <f>'Primary Care Activity'!D23</f>
        <v>28384</v>
      </c>
      <c r="I13" s="648">
        <f>'Primary Care Activity'!E23</f>
        <v>2496</v>
      </c>
      <c r="J13" s="648">
        <f>'Primary Care Activity'!F23</f>
        <v>2403</v>
      </c>
      <c r="K13" s="648">
        <f>'Primary Care Activity'!G23</f>
        <v>2589</v>
      </c>
      <c r="L13" s="648">
        <f>'Primary Care Activity'!H23</f>
        <v>2365</v>
      </c>
      <c r="M13" s="648">
        <f>'Primary Care Activity'!I23</f>
        <v>2365</v>
      </c>
      <c r="N13" s="648">
        <f>'Primary Care Activity'!J23</f>
        <v>2365</v>
      </c>
      <c r="O13" s="648">
        <f>'Primary Care Activity'!K23</f>
        <v>2365</v>
      </c>
      <c r="P13" s="648">
        <f>'Primary Care Activity'!L23</f>
        <v>2365</v>
      </c>
      <c r="Q13" s="648">
        <f>'Primary Care Activity'!M23</f>
        <v>2365</v>
      </c>
      <c r="R13" s="648">
        <f>'Primary Care Activity'!N23</f>
        <v>2365</v>
      </c>
      <c r="S13" s="648">
        <f>'Primary Care Activity'!O23</f>
        <v>2365</v>
      </c>
      <c r="T13" s="648">
        <f>'Primary Care Activity'!P23</f>
        <v>2365</v>
      </c>
      <c r="U13" s="648">
        <f>'Primary Care Activity'!Q23</f>
        <v>28773</v>
      </c>
      <c r="V13" s="648">
        <f>'Primary Care Activity'!R23</f>
        <v>0</v>
      </c>
      <c r="W13" s="648">
        <f>'Primary Care Activity'!S23</f>
        <v>0</v>
      </c>
    </row>
    <row r="14" spans="1:23">
      <c r="A14" t="str">
        <f>'Primary Care Activity'!$B$2</f>
        <v>Swansea Bay UHB</v>
      </c>
      <c r="B14" s="608" t="s">
        <v>140</v>
      </c>
      <c r="C14" s="608"/>
      <c r="D14" s="25" t="str">
        <f>'Primary Care Activity'!$B$19</f>
        <v>2. GP &amp; Community Services</v>
      </c>
      <c r="E14" s="608" t="s">
        <v>414</v>
      </c>
      <c r="F14" s="608" t="str">
        <f>'Primary Care Activity'!B24</f>
        <v>GP: Total number of referrals for termination of pregnancy</v>
      </c>
      <c r="G14" s="648">
        <f>'Primary Care Activity'!C24</f>
        <v>2439</v>
      </c>
      <c r="H14" s="648">
        <f>'Primary Care Activity'!D24</f>
        <v>2575</v>
      </c>
      <c r="I14" s="648">
        <f>'Primary Care Activity'!E24</f>
        <v>230</v>
      </c>
      <c r="J14" s="648">
        <f>'Primary Care Activity'!F24</f>
        <v>244</v>
      </c>
      <c r="K14" s="648">
        <f>'Primary Care Activity'!G24</f>
        <v>236</v>
      </c>
      <c r="L14" s="648">
        <f>'Primary Care Activity'!H24</f>
        <v>235</v>
      </c>
      <c r="M14" s="648">
        <f>'Primary Care Activity'!I24</f>
        <v>235</v>
      </c>
      <c r="N14" s="648">
        <f>'Primary Care Activity'!J24</f>
        <v>235</v>
      </c>
      <c r="O14" s="648">
        <f>'Primary Care Activity'!K24</f>
        <v>235</v>
      </c>
      <c r="P14" s="648">
        <f>'Primary Care Activity'!L24</f>
        <v>235</v>
      </c>
      <c r="Q14" s="648">
        <f>'Primary Care Activity'!M24</f>
        <v>235</v>
      </c>
      <c r="R14" s="648">
        <f>'Primary Care Activity'!N24</f>
        <v>235</v>
      </c>
      <c r="S14" s="648">
        <f>'Primary Care Activity'!O24</f>
        <v>235</v>
      </c>
      <c r="T14" s="648">
        <f>'Primary Care Activity'!P24</f>
        <v>235</v>
      </c>
      <c r="U14" s="648">
        <f>'Primary Care Activity'!Q24</f>
        <v>2825</v>
      </c>
      <c r="V14" s="648">
        <f>'Primary Care Activity'!R24</f>
        <v>0</v>
      </c>
      <c r="W14" s="648">
        <f>'Primary Care Activity'!S24</f>
        <v>0</v>
      </c>
    </row>
    <row r="15" spans="1:23">
      <c r="A15" t="str">
        <f>'Primary Care Activity'!$B$2</f>
        <v>Swansea Bay UHB</v>
      </c>
      <c r="B15" s="608" t="s">
        <v>140</v>
      </c>
      <c r="C15" s="608"/>
      <c r="D15" s="25" t="str">
        <f>'Primary Care Activity'!$B$19</f>
        <v>2. GP &amp; Community Services</v>
      </c>
      <c r="E15" s="608" t="s">
        <v>414</v>
      </c>
      <c r="F15" s="608" t="str">
        <f>'Primary Care Activity'!B25</f>
        <v>Community: Total number of tests relating to sexual health conditions (Syphilis and Chlamydia)</v>
      </c>
      <c r="G15" s="648">
        <f>'Primary Care Activity'!C25</f>
        <v>0</v>
      </c>
      <c r="H15" s="648">
        <f>'Primary Care Activity'!D25</f>
        <v>2835</v>
      </c>
      <c r="I15" s="648">
        <f>'Primary Care Activity'!E25</f>
        <v>784</v>
      </c>
      <c r="J15" s="648">
        <f>'Primary Care Activity'!F25</f>
        <v>993</v>
      </c>
      <c r="K15" s="648">
        <f>'Primary Care Activity'!G25</f>
        <v>842</v>
      </c>
      <c r="L15" s="648">
        <f>'Primary Care Activity'!H25</f>
        <v>750</v>
      </c>
      <c r="M15" s="648">
        <f>'Primary Care Activity'!I25</f>
        <v>750</v>
      </c>
      <c r="N15" s="648">
        <f>'Primary Care Activity'!J25</f>
        <v>750</v>
      </c>
      <c r="O15" s="648">
        <f>'Primary Care Activity'!K25</f>
        <v>750</v>
      </c>
      <c r="P15" s="648">
        <f>'Primary Care Activity'!L25</f>
        <v>750</v>
      </c>
      <c r="Q15" s="648">
        <f>'Primary Care Activity'!M25</f>
        <v>450</v>
      </c>
      <c r="R15" s="648">
        <f>'Primary Care Activity'!N25</f>
        <v>450</v>
      </c>
      <c r="S15" s="648">
        <f>'Primary Care Activity'!O25</f>
        <v>450</v>
      </c>
      <c r="T15" s="648">
        <f>'Primary Care Activity'!P25</f>
        <v>450</v>
      </c>
      <c r="U15" s="648">
        <f>'Primary Care Activity'!Q25</f>
        <v>8169</v>
      </c>
      <c r="V15" s="648">
        <f>'Primary Care Activity'!R25</f>
        <v>0</v>
      </c>
      <c r="W15" s="648">
        <f>'Primary Care Activity'!S25</f>
        <v>0</v>
      </c>
    </row>
    <row r="16" spans="1:23">
      <c r="A16" t="str">
        <f>'Primary Care Activity'!$B$2</f>
        <v>Swansea Bay UHB</v>
      </c>
      <c r="B16" s="608" t="s">
        <v>140</v>
      </c>
      <c r="C16" s="608"/>
      <c r="D16" s="25" t="str">
        <f>'Primary Care Activity'!$B$19</f>
        <v>2. GP &amp; Community Services</v>
      </c>
      <c r="E16" s="608" t="s">
        <v>414</v>
      </c>
      <c r="F16" s="608" t="str">
        <f>'Primary Care Activity'!B26</f>
        <v>DES for Care Homes – compliance rate (%)</v>
      </c>
      <c r="G16" s="648">
        <f>'Primary Care Activity'!C26</f>
        <v>0.65</v>
      </c>
      <c r="H16" s="648">
        <f>'Primary Care Activity'!D26</f>
        <v>0.65</v>
      </c>
      <c r="I16" s="648">
        <f>'Primary Care Activity'!E26</f>
        <v>0.64</v>
      </c>
      <c r="J16" s="648">
        <f>'Primary Care Activity'!F26</f>
        <v>0.64</v>
      </c>
      <c r="K16" s="648">
        <f>'Primary Care Activity'!G26</f>
        <v>0.64</v>
      </c>
      <c r="L16" s="648">
        <f>'Primary Care Activity'!H26</f>
        <v>0.64</v>
      </c>
      <c r="M16" s="648">
        <f>'Primary Care Activity'!I26</f>
        <v>0.64</v>
      </c>
      <c r="N16" s="648">
        <f>'Primary Care Activity'!J26</f>
        <v>0.64</v>
      </c>
      <c r="O16" s="648">
        <f>'Primary Care Activity'!K26</f>
        <v>0.64</v>
      </c>
      <c r="P16" s="648">
        <f>'Primary Care Activity'!L26</f>
        <v>0.64</v>
      </c>
      <c r="Q16" s="648">
        <f>'Primary Care Activity'!M26</f>
        <v>0.64</v>
      </c>
      <c r="R16" s="648">
        <f>'Primary Care Activity'!N26</f>
        <v>0.64</v>
      </c>
      <c r="S16" s="648">
        <f>'Primary Care Activity'!O26</f>
        <v>0.64</v>
      </c>
      <c r="T16" s="648">
        <f>'Primary Care Activity'!P26</f>
        <v>0.64</v>
      </c>
      <c r="U16" s="648">
        <f>'Primary Care Activity'!Q26</f>
        <v>0.6399999999999999</v>
      </c>
      <c r="V16" s="648">
        <f>'Primary Care Activity'!R26</f>
        <v>0</v>
      </c>
      <c r="W16" s="648">
        <f>'Primary Care Activity'!S26</f>
        <v>0</v>
      </c>
    </row>
    <row r="17" spans="1:23">
      <c r="A17" t="str">
        <f>'Primary Care Activity'!$B$2</f>
        <v>Swansea Bay UHB</v>
      </c>
      <c r="B17" s="608" t="s">
        <v>140</v>
      </c>
      <c r="C17" s="608"/>
      <c r="D17" s="25" t="str">
        <f>'Primary Care Activity'!$B$19</f>
        <v>2. GP &amp; Community Services</v>
      </c>
      <c r="E17" s="608" t="s">
        <v>414</v>
      </c>
      <c r="F17" s="608" t="str">
        <f>'Primary Care Activity'!B27</f>
        <v>No. of advanced care plans in place for palliative care</v>
      </c>
      <c r="G17" s="648">
        <f>'Primary Care Activity'!C27</f>
        <v>0</v>
      </c>
      <c r="H17" s="648" t="str">
        <f>'Primary Care Activity'!D27</f>
        <v>No data</v>
      </c>
      <c r="I17" s="648" t="str">
        <f>'Primary Care Activity'!E27</f>
        <v>No data</v>
      </c>
      <c r="J17" s="648" t="str">
        <f>'Primary Care Activity'!F27</f>
        <v>No data</v>
      </c>
      <c r="K17" s="648" t="str">
        <f>'Primary Care Activity'!G27</f>
        <v>No data</v>
      </c>
      <c r="L17" s="648" t="str">
        <f>'Primary Care Activity'!H27</f>
        <v>No data</v>
      </c>
      <c r="M17" s="648" t="str">
        <f>'Primary Care Activity'!I27</f>
        <v>No data</v>
      </c>
      <c r="N17" s="648" t="str">
        <f>'Primary Care Activity'!J27</f>
        <v>No data</v>
      </c>
      <c r="O17" s="648" t="str">
        <f>'Primary Care Activity'!K27</f>
        <v>No data</v>
      </c>
      <c r="P17" s="648" t="str">
        <f>'Primary Care Activity'!L27</f>
        <v>No data</v>
      </c>
      <c r="Q17" s="648" t="str">
        <f>'Primary Care Activity'!M27</f>
        <v>No data</v>
      </c>
      <c r="R17" s="648" t="str">
        <f>'Primary Care Activity'!N27</f>
        <v>No data</v>
      </c>
      <c r="S17" s="648" t="str">
        <f>'Primary Care Activity'!O27</f>
        <v>No data</v>
      </c>
      <c r="T17" s="648" t="str">
        <f>'Primary Care Activity'!P27</f>
        <v>No data</v>
      </c>
      <c r="U17" s="648">
        <f>'Primary Care Activity'!Q27</f>
        <v>0</v>
      </c>
      <c r="V17" s="648">
        <f>'Primary Care Activity'!R27</f>
        <v>0</v>
      </c>
      <c r="W17" s="648">
        <f>'Primary Care Activity'!S27</f>
        <v>0</v>
      </c>
    </row>
    <row r="18" spans="1:23">
      <c r="A18" t="str">
        <f>'Primary Care Activity'!$B$2</f>
        <v>Swansea Bay UHB</v>
      </c>
      <c r="B18" s="608" t="s">
        <v>140</v>
      </c>
      <c r="C18" s="608"/>
      <c r="D18" s="25" t="str">
        <f>'Primary Care Activity'!$B$19</f>
        <v>2. GP &amp; Community Services</v>
      </c>
      <c r="E18" s="608" t="s">
        <v>414</v>
      </c>
      <c r="F18" s="608" t="str">
        <f>'Primary Care Activity'!B28</f>
        <v>Number of patients who die in the community (planned deaths – e.g. having used rapid discharge/ palliative care teams / community resources etc.)</v>
      </c>
      <c r="G18" s="648">
        <f>'Primary Care Activity'!C28</f>
        <v>0</v>
      </c>
      <c r="H18" s="648" t="str">
        <f>'Primary Care Activity'!D28</f>
        <v>No data</v>
      </c>
      <c r="I18" s="648" t="str">
        <f>'Primary Care Activity'!E28</f>
        <v>No data</v>
      </c>
      <c r="J18" s="648" t="str">
        <f>'Primary Care Activity'!F28</f>
        <v>No data</v>
      </c>
      <c r="K18" s="648" t="str">
        <f>'Primary Care Activity'!G28</f>
        <v>No data</v>
      </c>
      <c r="L18" s="648" t="str">
        <f>'Primary Care Activity'!H28</f>
        <v>No data</v>
      </c>
      <c r="M18" s="648" t="str">
        <f>'Primary Care Activity'!I28</f>
        <v>No data</v>
      </c>
      <c r="N18" s="648" t="str">
        <f>'Primary Care Activity'!J28</f>
        <v>No data</v>
      </c>
      <c r="O18" s="648" t="str">
        <f>'Primary Care Activity'!K28</f>
        <v>No data</v>
      </c>
      <c r="P18" s="648" t="str">
        <f>'Primary Care Activity'!L28</f>
        <v>No data</v>
      </c>
      <c r="Q18" s="648" t="str">
        <f>'Primary Care Activity'!M28</f>
        <v>No data</v>
      </c>
      <c r="R18" s="648" t="str">
        <f>'Primary Care Activity'!N28</f>
        <v>No data</v>
      </c>
      <c r="S18" s="648" t="str">
        <f>'Primary Care Activity'!O28</f>
        <v>No data</v>
      </c>
      <c r="T18" s="648" t="str">
        <f>'Primary Care Activity'!P28</f>
        <v>No data</v>
      </c>
      <c r="U18" s="648">
        <f>'Primary Care Activity'!Q28</f>
        <v>0</v>
      </c>
      <c r="V18" s="648">
        <f>'Primary Care Activity'!R28</f>
        <v>0</v>
      </c>
      <c r="W18" s="648">
        <f>'Primary Care Activity'!S28</f>
        <v>0</v>
      </c>
    </row>
    <row r="19" spans="1:23">
      <c r="A19" t="str">
        <f>'Primary Care Activity'!$B$2</f>
        <v>Swansea Bay UHB</v>
      </c>
      <c r="B19" s="608" t="s">
        <v>140</v>
      </c>
      <c r="C19" s="608"/>
      <c r="D19" s="25" t="str">
        <f>'Primary Care Activity'!$B$19</f>
        <v>2. GP &amp; Community Services</v>
      </c>
      <c r="E19" s="608" t="s">
        <v>414</v>
      </c>
      <c r="F19" s="608" t="str">
        <f>'Primary Care Activity'!B29</f>
        <v>Planned increase in percentage of practices achieving national access standards access standards</v>
      </c>
      <c r="G19" s="648">
        <f>'Primary Care Activity'!C29</f>
        <v>0</v>
      </c>
      <c r="H19" s="648">
        <f>'Primary Care Activity'!D29</f>
        <v>0</v>
      </c>
      <c r="I19" s="648">
        <f>'Primary Care Activity'!E29</f>
        <v>0</v>
      </c>
      <c r="J19" s="648">
        <f>'Primary Care Activity'!F29</f>
        <v>0</v>
      </c>
      <c r="K19" s="648">
        <f>'Primary Care Activity'!G29</f>
        <v>0</v>
      </c>
      <c r="L19" s="648">
        <f>'Primary Care Activity'!H29</f>
        <v>0</v>
      </c>
      <c r="M19" s="648">
        <f>'Primary Care Activity'!I29</f>
        <v>0</v>
      </c>
      <c r="N19" s="648">
        <f>'Primary Care Activity'!J29</f>
        <v>0</v>
      </c>
      <c r="O19" s="648">
        <f>'Primary Care Activity'!K29</f>
        <v>0</v>
      </c>
      <c r="P19" s="648">
        <f>'Primary Care Activity'!L29</f>
        <v>0</v>
      </c>
      <c r="Q19" s="648">
        <f>'Primary Care Activity'!M29</f>
        <v>0</v>
      </c>
      <c r="R19" s="648">
        <f>'Primary Care Activity'!N29</f>
        <v>0</v>
      </c>
      <c r="S19" s="648">
        <f>'Primary Care Activity'!O29</f>
        <v>0</v>
      </c>
      <c r="T19" s="648">
        <f>'Primary Care Activity'!P29</f>
        <v>0</v>
      </c>
      <c r="U19" s="648">
        <f>'Primary Care Activity'!Q29</f>
        <v>0</v>
      </c>
      <c r="V19" s="648">
        <f>'Primary Care Activity'!R29</f>
        <v>0</v>
      </c>
      <c r="W19" s="648">
        <f>'Primary Care Activity'!S29</f>
        <v>0</v>
      </c>
    </row>
    <row r="20" spans="1:23">
      <c r="A20" t="str">
        <f>'Primary Care Activity'!$B$2</f>
        <v>Swansea Bay UHB</v>
      </c>
      <c r="B20" s="608" t="s">
        <v>140</v>
      </c>
      <c r="C20" s="608"/>
      <c r="D20" s="25" t="str">
        <f>'Primary Care Activity'!$B$19</f>
        <v>2. GP &amp; Community Services</v>
      </c>
      <c r="E20" s="608" t="s">
        <v>414</v>
      </c>
      <c r="F20" s="608" t="str">
        <f>'Primary Care Activity'!B30</f>
        <v>Planned increase in the proportion of patients discharged from hospital to their usual place of residence</v>
      </c>
      <c r="G20" s="648">
        <f>'Primary Care Activity'!C30</f>
        <v>0</v>
      </c>
      <c r="H20" s="648">
        <f>'Primary Care Activity'!D30</f>
        <v>0</v>
      </c>
      <c r="I20" s="648">
        <f>'Primary Care Activity'!E30</f>
        <v>0</v>
      </c>
      <c r="J20" s="648">
        <f>'Primary Care Activity'!F30</f>
        <v>0</v>
      </c>
      <c r="K20" s="648">
        <f>'Primary Care Activity'!G30</f>
        <v>0</v>
      </c>
      <c r="L20" s="648">
        <f>'Primary Care Activity'!H30</f>
        <v>0</v>
      </c>
      <c r="M20" s="648">
        <f>'Primary Care Activity'!I30</f>
        <v>0</v>
      </c>
      <c r="N20" s="648">
        <f>'Primary Care Activity'!J30</f>
        <v>0</v>
      </c>
      <c r="O20" s="648">
        <f>'Primary Care Activity'!K30</f>
        <v>0</v>
      </c>
      <c r="P20" s="648">
        <f>'Primary Care Activity'!L30</f>
        <v>0</v>
      </c>
      <c r="Q20" s="648">
        <f>'Primary Care Activity'!M30</f>
        <v>0</v>
      </c>
      <c r="R20" s="648">
        <f>'Primary Care Activity'!N30</f>
        <v>0</v>
      </c>
      <c r="S20" s="648">
        <f>'Primary Care Activity'!O30</f>
        <v>0</v>
      </c>
      <c r="T20" s="648">
        <f>'Primary Care Activity'!P30</f>
        <v>0</v>
      </c>
      <c r="U20" s="648">
        <f>'Primary Care Activity'!Q30</f>
        <v>0</v>
      </c>
      <c r="V20" s="648">
        <f>'Primary Care Activity'!R30</f>
        <v>0</v>
      </c>
      <c r="W20" s="648">
        <f>'Primary Care Activity'!S30</f>
        <v>0</v>
      </c>
    </row>
    <row r="21" spans="1:23">
      <c r="A21" t="str">
        <f>'Primary Care Activity'!$B$2</f>
        <v>Swansea Bay UHB</v>
      </c>
      <c r="B21" s="608" t="s">
        <v>140</v>
      </c>
      <c r="C21" s="608"/>
      <c r="D21" s="25" t="str">
        <f>'Primary Care Activity'!$B$19</f>
        <v>2. GP &amp; Community Services</v>
      </c>
      <c r="E21" s="608" t="s">
        <v>414</v>
      </c>
      <c r="F21" s="608" t="str">
        <f>'Primary Care Activity'!B31</f>
        <v>Total number of prescriptions issued as 56-day duration as a percentage of total eligible repeat prescriptions issued.</v>
      </c>
      <c r="G21" s="648">
        <f>'Primary Care Activity'!C31</f>
        <v>0</v>
      </c>
      <c r="H21" s="648">
        <f>'Primary Care Activity'!D31</f>
        <v>0</v>
      </c>
      <c r="I21" s="648">
        <f>'Primary Care Activity'!E31</f>
        <v>0</v>
      </c>
      <c r="J21" s="648">
        <f>'Primary Care Activity'!F31</f>
        <v>0</v>
      </c>
      <c r="K21" s="648">
        <f>'Primary Care Activity'!G31</f>
        <v>0</v>
      </c>
      <c r="L21" s="648">
        <f>'Primary Care Activity'!H31</f>
        <v>0</v>
      </c>
      <c r="M21" s="648">
        <f>'Primary Care Activity'!I31</f>
        <v>0</v>
      </c>
      <c r="N21" s="648">
        <f>'Primary Care Activity'!J31</f>
        <v>0</v>
      </c>
      <c r="O21" s="648">
        <f>'Primary Care Activity'!K31</f>
        <v>0</v>
      </c>
      <c r="P21" s="648">
        <f>'Primary Care Activity'!L31</f>
        <v>0</v>
      </c>
      <c r="Q21" s="648">
        <f>'Primary Care Activity'!M31</f>
        <v>0</v>
      </c>
      <c r="R21" s="648">
        <f>'Primary Care Activity'!N31</f>
        <v>0</v>
      </c>
      <c r="S21" s="648">
        <f>'Primary Care Activity'!O31</f>
        <v>0</v>
      </c>
      <c r="T21" s="648">
        <f>'Primary Care Activity'!P31</f>
        <v>0</v>
      </c>
      <c r="U21" s="648">
        <f>'Primary Care Activity'!Q31</f>
        <v>0</v>
      </c>
      <c r="V21" s="648">
        <f>'Primary Care Activity'!R31</f>
        <v>0</v>
      </c>
      <c r="W21" s="648">
        <f>'Primary Care Activity'!S31</f>
        <v>0</v>
      </c>
    </row>
    <row r="22" spans="1:23">
      <c r="A22" t="str">
        <f>'Primary Care Activity'!$B$2</f>
        <v>Swansea Bay UHB</v>
      </c>
      <c r="B22" s="608" t="s">
        <v>140</v>
      </c>
      <c r="C22" s="608"/>
      <c r="D22" s="25" t="str">
        <f>'Primary Care Activity'!$B$19</f>
        <v>2. GP &amp; Community Services</v>
      </c>
      <c r="E22" s="608" t="s">
        <v>414</v>
      </c>
      <c r="F22" s="608" t="str">
        <f>'Primary Care Activity'!B32</f>
        <v>WTE doctors in General Practice per 10,000 weighted patients.</v>
      </c>
      <c r="G22" s="648">
        <f>'Primary Care Activity'!C32</f>
        <v>0</v>
      </c>
      <c r="H22" s="648">
        <f>'Primary Care Activity'!D32</f>
        <v>0</v>
      </c>
      <c r="I22" s="648">
        <f>'Primary Care Activity'!E32</f>
        <v>4.5999999999999996</v>
      </c>
      <c r="J22" s="648">
        <f>'Primary Care Activity'!F32</f>
        <v>4.5999999999999996</v>
      </c>
      <c r="K22" s="648">
        <f>'Primary Care Activity'!G32</f>
        <v>4.5999999999999996</v>
      </c>
      <c r="L22" s="648">
        <f>'Primary Care Activity'!H32</f>
        <v>0</v>
      </c>
      <c r="M22" s="648">
        <f>'Primary Care Activity'!I32</f>
        <v>0</v>
      </c>
      <c r="N22" s="648">
        <f>'Primary Care Activity'!J32</f>
        <v>0</v>
      </c>
      <c r="O22" s="648">
        <f>'Primary Care Activity'!K32</f>
        <v>0</v>
      </c>
      <c r="P22" s="648">
        <f>'Primary Care Activity'!L32</f>
        <v>0</v>
      </c>
      <c r="Q22" s="648">
        <f>'Primary Care Activity'!M32</f>
        <v>0</v>
      </c>
      <c r="R22" s="648">
        <f>'Primary Care Activity'!N32</f>
        <v>0</v>
      </c>
      <c r="S22" s="648">
        <f>'Primary Care Activity'!O32</f>
        <v>0</v>
      </c>
      <c r="T22" s="648">
        <f>'Primary Care Activity'!P32</f>
        <v>0</v>
      </c>
      <c r="U22" s="648">
        <f>'Primary Care Activity'!Q32</f>
        <v>13.799999999999999</v>
      </c>
      <c r="V22" s="648">
        <f>'Primary Care Activity'!R32</f>
        <v>0</v>
      </c>
      <c r="W22" s="648">
        <f>'Primary Care Activity'!S32</f>
        <v>0</v>
      </c>
    </row>
    <row r="23" spans="1:23">
      <c r="A23" t="str">
        <f>'Primary Care Activity'!$B$2</f>
        <v>Swansea Bay UHB</v>
      </c>
      <c r="B23" s="608" t="s">
        <v>140</v>
      </c>
      <c r="C23" s="608"/>
      <c r="D23" s="25" t="str">
        <f>'Primary Care Activity'!$B$19</f>
        <v>2. GP &amp; Community Services</v>
      </c>
      <c r="E23" s="608" t="s">
        <v>414</v>
      </c>
      <c r="F23" s="608" t="str">
        <f>'Primary Care Activity'!B33</f>
        <v>Number of Direct patient care staff in GP practices.</v>
      </c>
      <c r="G23" s="648">
        <f>'Primary Care Activity'!C33</f>
        <v>0</v>
      </c>
      <c r="H23" s="648">
        <f>'Primary Care Activity'!D33</f>
        <v>0</v>
      </c>
      <c r="I23" s="648">
        <f>'Primary Care Activity'!E33</f>
        <v>25.1</v>
      </c>
      <c r="J23" s="648">
        <f>'Primary Care Activity'!F33</f>
        <v>25.6</v>
      </c>
      <c r="K23" s="648">
        <f>'Primary Care Activity'!G33</f>
        <v>25.1</v>
      </c>
      <c r="L23" s="648">
        <f>'Primary Care Activity'!H33</f>
        <v>0</v>
      </c>
      <c r="M23" s="648">
        <f>'Primary Care Activity'!I33</f>
        <v>0</v>
      </c>
      <c r="N23" s="648">
        <f>'Primary Care Activity'!J33</f>
        <v>0</v>
      </c>
      <c r="O23" s="648">
        <f>'Primary Care Activity'!K33</f>
        <v>0</v>
      </c>
      <c r="P23" s="648">
        <f>'Primary Care Activity'!L33</f>
        <v>0</v>
      </c>
      <c r="Q23" s="648">
        <f>'Primary Care Activity'!M33</f>
        <v>0</v>
      </c>
      <c r="R23" s="648">
        <f>'Primary Care Activity'!N33</f>
        <v>0</v>
      </c>
      <c r="S23" s="648">
        <f>'Primary Care Activity'!O33</f>
        <v>0</v>
      </c>
      <c r="T23" s="648">
        <f>'Primary Care Activity'!P33</f>
        <v>0</v>
      </c>
      <c r="U23" s="648">
        <f>'Primary Care Activity'!Q33</f>
        <v>75.800000000000011</v>
      </c>
      <c r="V23" s="648">
        <f>'Primary Care Activity'!R33</f>
        <v>0</v>
      </c>
      <c r="W23" s="648">
        <f>'Primary Care Activity'!S33</f>
        <v>0</v>
      </c>
    </row>
    <row r="24" spans="1:23">
      <c r="A24" t="str">
        <f>'Primary Care Activity'!$B$2</f>
        <v>Swansea Bay UHB</v>
      </c>
      <c r="B24" s="608" t="s">
        <v>140</v>
      </c>
      <c r="C24" s="608"/>
      <c r="D24" s="25" t="str">
        <f>'Primary Care Activity'!$B$19</f>
        <v>2. GP &amp; Community Services</v>
      </c>
      <c r="E24" s="608" t="s">
        <v>414</v>
      </c>
      <c r="F24" s="608" t="str">
        <f>'Primary Care Activity'!B34</f>
        <v>Number of Primary care nurses per 10,000 weighted patients.</v>
      </c>
      <c r="G24" s="648">
        <f>'Primary Care Activity'!C34</f>
        <v>0</v>
      </c>
      <c r="H24" s="648">
        <f>'Primary Care Activity'!D34</f>
        <v>0</v>
      </c>
      <c r="I24" s="648">
        <f>'Primary Care Activity'!E34</f>
        <v>0</v>
      </c>
      <c r="J24" s="648">
        <f>'Primary Care Activity'!F34</f>
        <v>0</v>
      </c>
      <c r="K24" s="648">
        <f>'Primary Care Activity'!G34</f>
        <v>0</v>
      </c>
      <c r="L24" s="648">
        <f>'Primary Care Activity'!H34</f>
        <v>0</v>
      </c>
      <c r="M24" s="648">
        <f>'Primary Care Activity'!I34</f>
        <v>0</v>
      </c>
      <c r="N24" s="648">
        <f>'Primary Care Activity'!J34</f>
        <v>0</v>
      </c>
      <c r="O24" s="648">
        <f>'Primary Care Activity'!K34</f>
        <v>0</v>
      </c>
      <c r="P24" s="648">
        <f>'Primary Care Activity'!L34</f>
        <v>0</v>
      </c>
      <c r="Q24" s="648">
        <f>'Primary Care Activity'!M34</f>
        <v>0</v>
      </c>
      <c r="R24" s="648">
        <f>'Primary Care Activity'!N34</f>
        <v>0</v>
      </c>
      <c r="S24" s="648">
        <f>'Primary Care Activity'!O34</f>
        <v>0</v>
      </c>
      <c r="T24" s="648">
        <f>'Primary Care Activity'!P34</f>
        <v>0</v>
      </c>
      <c r="U24" s="648">
        <f>'Primary Care Activity'!Q34</f>
        <v>0</v>
      </c>
      <c r="V24" s="648">
        <f>'Primary Care Activity'!R34</f>
        <v>0</v>
      </c>
      <c r="W24" s="648">
        <f>'Primary Care Activity'!S34</f>
        <v>0</v>
      </c>
    </row>
    <row r="25" spans="1:23">
      <c r="A25" t="str">
        <f>'Primary Care Activity'!$B$2</f>
        <v>Swansea Bay UHB</v>
      </c>
      <c r="B25" s="608" t="s">
        <v>140</v>
      </c>
      <c r="C25" s="608"/>
      <c r="D25" s="25" t="str">
        <f>'Primary Care Activity'!$B$19</f>
        <v>2. GP &amp; Community Services</v>
      </c>
      <c r="E25" s="608" t="s">
        <v>414</v>
      </c>
      <c r="F25" s="608" t="str">
        <f>'Primary Care Activity'!B35</f>
        <v>Planned % increase of the percentage of ‘in-week district nursing service’ to be delivered at weekends</v>
      </c>
      <c r="G25" s="648">
        <f>'Primary Care Activity'!C35</f>
        <v>0</v>
      </c>
      <c r="H25" s="648">
        <f>'Primary Care Activity'!D35</f>
        <v>0</v>
      </c>
      <c r="I25" s="648">
        <f>'Primary Care Activity'!E35</f>
        <v>0</v>
      </c>
      <c r="J25" s="648">
        <f>'Primary Care Activity'!F35</f>
        <v>0</v>
      </c>
      <c r="K25" s="648">
        <f>'Primary Care Activity'!G35</f>
        <v>0</v>
      </c>
      <c r="L25" s="648">
        <f>'Primary Care Activity'!H35</f>
        <v>0</v>
      </c>
      <c r="M25" s="648">
        <f>'Primary Care Activity'!I35</f>
        <v>0</v>
      </c>
      <c r="N25" s="648">
        <f>'Primary Care Activity'!J35</f>
        <v>0</v>
      </c>
      <c r="O25" s="648">
        <f>'Primary Care Activity'!K35</f>
        <v>0</v>
      </c>
      <c r="P25" s="648">
        <f>'Primary Care Activity'!L35</f>
        <v>0</v>
      </c>
      <c r="Q25" s="648">
        <f>'Primary Care Activity'!M35</f>
        <v>0</v>
      </c>
      <c r="R25" s="648">
        <f>'Primary Care Activity'!N35</f>
        <v>0</v>
      </c>
      <c r="S25" s="648">
        <f>'Primary Care Activity'!O35</f>
        <v>0</v>
      </c>
      <c r="T25" s="648">
        <f>'Primary Care Activity'!P35</f>
        <v>0</v>
      </c>
      <c r="U25" s="648">
        <f>'Primary Care Activity'!Q35</f>
        <v>0</v>
      </c>
      <c r="V25" s="648">
        <f>'Primary Care Activity'!R35</f>
        <v>0</v>
      </c>
      <c r="W25" s="648">
        <f>'Primary Care Activity'!S35</f>
        <v>0</v>
      </c>
    </row>
    <row r="26" spans="1:23">
      <c r="A26" t="str">
        <f>'Primary Care Activity'!$B$2</f>
        <v>Swansea Bay UHB</v>
      </c>
      <c r="B26" s="608" t="s">
        <v>140</v>
      </c>
      <c r="C26" s="608"/>
      <c r="D26" s="25" t="str">
        <f>'Primary Care Activity'!$B$19</f>
        <v>2. GP &amp; Community Services</v>
      </c>
      <c r="E26" s="608" t="s">
        <v>414</v>
      </c>
      <c r="F26" s="608" t="str">
        <f>'Primary Care Activity'!B36</f>
        <v>Planned increase % in the district nursing visits conducted in the Welsh language for those that wish for their visits to be conducted in Welsh</v>
      </c>
      <c r="G26" s="648">
        <f>'Primary Care Activity'!C36</f>
        <v>0</v>
      </c>
      <c r="H26" s="648" t="str">
        <f>'Primary Care Activity'!D36</f>
        <v>No data</v>
      </c>
      <c r="I26" s="648" t="str">
        <f>'Primary Care Activity'!E36</f>
        <v>No data</v>
      </c>
      <c r="J26" s="648" t="str">
        <f>'Primary Care Activity'!F36</f>
        <v>No data</v>
      </c>
      <c r="K26" s="648" t="str">
        <f>'Primary Care Activity'!G36</f>
        <v>No data</v>
      </c>
      <c r="L26" s="648" t="str">
        <f>'Primary Care Activity'!H36</f>
        <v>No data</v>
      </c>
      <c r="M26" s="648" t="str">
        <f>'Primary Care Activity'!I36</f>
        <v>No data</v>
      </c>
      <c r="N26" s="648" t="str">
        <f>'Primary Care Activity'!J36</f>
        <v>No data</v>
      </c>
      <c r="O26" s="648" t="str">
        <f>'Primary Care Activity'!K36</f>
        <v>No data</v>
      </c>
      <c r="P26" s="648" t="str">
        <f>'Primary Care Activity'!L36</f>
        <v>No data</v>
      </c>
      <c r="Q26" s="648" t="str">
        <f>'Primary Care Activity'!M36</f>
        <v>No data</v>
      </c>
      <c r="R26" s="648" t="str">
        <f>'Primary Care Activity'!N36</f>
        <v>No data</v>
      </c>
      <c r="S26" s="648" t="str">
        <f>'Primary Care Activity'!O36</f>
        <v>No data</v>
      </c>
      <c r="T26" s="648" t="str">
        <f>'Primary Care Activity'!P36</f>
        <v>No data</v>
      </c>
      <c r="U26" s="648">
        <f>'Primary Care Activity'!Q36</f>
        <v>0</v>
      </c>
      <c r="V26" s="648">
        <f>'Primary Care Activity'!R36</f>
        <v>0</v>
      </c>
      <c r="W26" s="648">
        <f>'Primary Care Activity'!S36</f>
        <v>0</v>
      </c>
    </row>
    <row r="27" spans="1:23">
      <c r="A27" t="str">
        <f>'Primary Care Activity'!$B$2</f>
        <v>Swansea Bay UHB</v>
      </c>
      <c r="B27" s="608" t="s">
        <v>140</v>
      </c>
      <c r="C27" s="608"/>
      <c r="D27" s="25" t="str">
        <f>'Primary Care Activity'!$B$19</f>
        <v>2. GP &amp; Community Services</v>
      </c>
      <c r="E27" s="608" t="s">
        <v>414</v>
      </c>
      <c r="F27" s="608" t="str">
        <f>'Primary Care Activity'!B37</f>
        <v>Planned increase in the demand for the district nursing service per month, based on your profile for increase in demand. (Activity increase and changes in complexity of caseloads)</v>
      </c>
      <c r="G27" s="648">
        <f>'Primary Care Activity'!C37</f>
        <v>0</v>
      </c>
      <c r="H27" s="648">
        <f>'Primary Care Activity'!D37</f>
        <v>0</v>
      </c>
      <c r="I27" s="648">
        <f>'Primary Care Activity'!E37</f>
        <v>0</v>
      </c>
      <c r="J27" s="648">
        <f>'Primary Care Activity'!F37</f>
        <v>0</v>
      </c>
      <c r="K27" s="648">
        <f>'Primary Care Activity'!G37</f>
        <v>0</v>
      </c>
      <c r="L27" s="648">
        <f>'Primary Care Activity'!H37</f>
        <v>0</v>
      </c>
      <c r="M27" s="648">
        <f>'Primary Care Activity'!I37</f>
        <v>0</v>
      </c>
      <c r="N27" s="648">
        <f>'Primary Care Activity'!J37</f>
        <v>0</v>
      </c>
      <c r="O27" s="648">
        <f>'Primary Care Activity'!K37</f>
        <v>0</v>
      </c>
      <c r="P27" s="648">
        <f>'Primary Care Activity'!L37</f>
        <v>0</v>
      </c>
      <c r="Q27" s="648">
        <f>'Primary Care Activity'!M37</f>
        <v>0</v>
      </c>
      <c r="R27" s="648">
        <f>'Primary Care Activity'!N37</f>
        <v>0</v>
      </c>
      <c r="S27" s="648">
        <f>'Primary Care Activity'!O37</f>
        <v>0</v>
      </c>
      <c r="T27" s="648">
        <f>'Primary Care Activity'!P37</f>
        <v>0</v>
      </c>
      <c r="U27" s="648">
        <f>'Primary Care Activity'!Q37</f>
        <v>0</v>
      </c>
      <c r="V27" s="648">
        <f>'Primary Care Activity'!R37</f>
        <v>0</v>
      </c>
      <c r="W27" s="648">
        <f>'Primary Care Activity'!S37</f>
        <v>0</v>
      </c>
    </row>
    <row r="28" spans="1:23">
      <c r="A28" t="str">
        <f>'Primary Care Activity'!$B$2</f>
        <v>Swansea Bay UHB</v>
      </c>
      <c r="B28" s="608" t="s">
        <v>140</v>
      </c>
      <c r="C28" s="608"/>
      <c r="D28" s="25" t="str">
        <f>'Primary Care Activity'!$B$19</f>
        <v>2. GP &amp; Community Services</v>
      </c>
      <c r="E28" s="608" t="s">
        <v>414</v>
      </c>
      <c r="F28" s="608">
        <f>'Primary Care Activity'!B38</f>
        <v>0</v>
      </c>
      <c r="G28" s="648">
        <f>'Primary Care Activity'!C38</f>
        <v>0</v>
      </c>
      <c r="H28" s="648">
        <f>'Primary Care Activity'!D38</f>
        <v>0</v>
      </c>
      <c r="I28" s="648">
        <f>'Primary Care Activity'!E38</f>
        <v>0</v>
      </c>
      <c r="J28" s="648">
        <f>'Primary Care Activity'!F38</f>
        <v>0</v>
      </c>
      <c r="K28" s="648">
        <f>'Primary Care Activity'!G38</f>
        <v>0</v>
      </c>
      <c r="L28" s="648">
        <f>'Primary Care Activity'!H38</f>
        <v>0</v>
      </c>
      <c r="M28" s="648">
        <f>'Primary Care Activity'!I38</f>
        <v>0</v>
      </c>
      <c r="N28" s="648">
        <f>'Primary Care Activity'!J38</f>
        <v>0</v>
      </c>
      <c r="O28" s="648">
        <f>'Primary Care Activity'!K38</f>
        <v>0</v>
      </c>
      <c r="P28" s="648">
        <f>'Primary Care Activity'!L38</f>
        <v>0</v>
      </c>
      <c r="Q28" s="648">
        <f>'Primary Care Activity'!M38</f>
        <v>0</v>
      </c>
      <c r="R28" s="648">
        <f>'Primary Care Activity'!N38</f>
        <v>0</v>
      </c>
      <c r="S28" s="648">
        <f>'Primary Care Activity'!O38</f>
        <v>0</v>
      </c>
      <c r="T28" s="648">
        <f>'Primary Care Activity'!P38</f>
        <v>0</v>
      </c>
      <c r="U28" s="648">
        <f>'Primary Care Activity'!Q38</f>
        <v>0</v>
      </c>
      <c r="V28" s="648">
        <f>'Primary Care Activity'!R38</f>
        <v>0</v>
      </c>
      <c r="W28" s="648">
        <f>'Primary Care Activity'!S38</f>
        <v>0</v>
      </c>
    </row>
    <row r="29" spans="1:23">
      <c r="A29" t="str">
        <f>'Primary Care Activity'!$B$2</f>
        <v>Swansea Bay UHB</v>
      </c>
      <c r="B29" s="608" t="s">
        <v>140</v>
      </c>
      <c r="C29" s="608"/>
      <c r="D29" s="25" t="str">
        <f>'Primary Care Activity'!$B$41</f>
        <v>3. COPD/ ASTHMA</v>
      </c>
      <c r="E29" s="608" t="s">
        <v>414</v>
      </c>
      <c r="F29" s="608" t="str">
        <f>'Primary Care Activity'!B39</f>
        <v>METRIC</v>
      </c>
      <c r="G29" s="648" t="str">
        <f>'Primary Care Activity'!C39</f>
        <v>FY as @ 31/03/2022</v>
      </c>
      <c r="H29" s="648" t="str">
        <f>'Primary Care Activity'!D39</f>
        <v>FORECAST FY 31/03/2023</v>
      </c>
      <c r="I29" s="648" t="str">
        <f>'Primary Care Activity'!E39</f>
        <v>APR</v>
      </c>
      <c r="J29" s="648" t="str">
        <f>'Primary Care Activity'!F39</f>
        <v>MAY</v>
      </c>
      <c r="K29" s="648" t="str">
        <f>'Primary Care Activity'!G39</f>
        <v>JUN</v>
      </c>
      <c r="L29" s="648" t="str">
        <f>'Primary Care Activity'!H39</f>
        <v>JUL</v>
      </c>
      <c r="M29" s="648" t="str">
        <f>'Primary Care Activity'!I39</f>
        <v>AUG</v>
      </c>
      <c r="N29" s="648" t="str">
        <f>'Primary Care Activity'!J39</f>
        <v>SEP</v>
      </c>
      <c r="O29" s="648" t="str">
        <f>'Primary Care Activity'!K39</f>
        <v>OCT</v>
      </c>
      <c r="P29" s="648" t="str">
        <f>'Primary Care Activity'!L39</f>
        <v>NOV</v>
      </c>
      <c r="Q29" s="648" t="str">
        <f>'Primary Care Activity'!M39</f>
        <v>DEC</v>
      </c>
      <c r="R29" s="648" t="str">
        <f>'Primary Care Activity'!N39</f>
        <v>JAN</v>
      </c>
      <c r="S29" s="648" t="str">
        <f>'Primary Care Activity'!O39</f>
        <v>FEB</v>
      </c>
      <c r="T29" s="648" t="str">
        <f>'Primary Care Activity'!P39</f>
        <v>MAR</v>
      </c>
      <c r="U29" s="648" t="str">
        <f>'Primary Care Activity'!Q39</f>
        <v>Total</v>
      </c>
      <c r="V29" s="648" t="str">
        <f>'Primary Care Activity'!R39</f>
        <v>Plan 2024/25</v>
      </c>
      <c r="W29" s="648" t="str">
        <f>'Primary Care Activity'!S39</f>
        <v>Plan 2025/26</v>
      </c>
    </row>
    <row r="30" spans="1:23">
      <c r="A30" t="str">
        <f>'Primary Care Activity'!$B$2</f>
        <v>Swansea Bay UHB</v>
      </c>
      <c r="B30" s="608" t="s">
        <v>140</v>
      </c>
      <c r="C30" s="608"/>
      <c r="D30" s="25" t="str">
        <f>'Primary Care Activity'!$B$41</f>
        <v>3. COPD/ ASTHMA</v>
      </c>
      <c r="E30" s="608" t="s">
        <v>414</v>
      </c>
      <c r="F30" s="608">
        <f>'Primary Care Activity'!B40</f>
        <v>0</v>
      </c>
      <c r="G30" s="648" t="str">
        <f>'Primary Care Activity'!C40</f>
        <v>No's</v>
      </c>
      <c r="H30" s="648">
        <f>'Primary Care Activity'!D40</f>
        <v>0</v>
      </c>
      <c r="I30" s="648">
        <f>'Primary Care Activity'!E40</f>
        <v>0</v>
      </c>
      <c r="J30" s="648">
        <f>'Primary Care Activity'!F40</f>
        <v>0</v>
      </c>
      <c r="K30" s="648">
        <f>'Primary Care Activity'!G40</f>
        <v>0</v>
      </c>
      <c r="L30" s="648">
        <f>'Primary Care Activity'!H40</f>
        <v>0</v>
      </c>
      <c r="M30" s="648">
        <f>'Primary Care Activity'!I40</f>
        <v>0</v>
      </c>
      <c r="N30" s="648">
        <f>'Primary Care Activity'!J40</f>
        <v>0</v>
      </c>
      <c r="O30" s="648">
        <f>'Primary Care Activity'!K40</f>
        <v>0</v>
      </c>
      <c r="P30" s="648">
        <f>'Primary Care Activity'!L40</f>
        <v>0</v>
      </c>
      <c r="Q30" s="648">
        <f>'Primary Care Activity'!M40</f>
        <v>0</v>
      </c>
      <c r="R30" s="648">
        <f>'Primary Care Activity'!N40</f>
        <v>0</v>
      </c>
      <c r="S30" s="648">
        <f>'Primary Care Activity'!O40</f>
        <v>0</v>
      </c>
      <c r="T30" s="648">
        <f>'Primary Care Activity'!P40</f>
        <v>0</v>
      </c>
      <c r="U30" s="648">
        <f>'Primary Care Activity'!Q40</f>
        <v>0</v>
      </c>
      <c r="V30" s="648">
        <f>'Primary Care Activity'!R40</f>
        <v>0</v>
      </c>
      <c r="W30" s="648">
        <f>'Primary Care Activity'!S40</f>
        <v>0</v>
      </c>
    </row>
    <row r="31" spans="1:23">
      <c r="A31" t="str">
        <f>'Primary Care Activity'!$B$2</f>
        <v>Swansea Bay UHB</v>
      </c>
      <c r="B31" s="608" t="s">
        <v>140</v>
      </c>
      <c r="C31" s="608"/>
      <c r="D31" s="25" t="str">
        <f>'Primary Care Activity'!$B$41</f>
        <v>3. COPD/ ASTHMA</v>
      </c>
      <c r="E31" s="608" t="s">
        <v>414</v>
      </c>
      <c r="F31" s="608" t="str">
        <f>'Primary Care Activity'!B41</f>
        <v>3. COPD/ ASTHMA</v>
      </c>
      <c r="G31" s="648">
        <f>'Primary Care Activity'!C41</f>
        <v>0</v>
      </c>
      <c r="H31" s="648">
        <f>'Primary Care Activity'!D41</f>
        <v>0</v>
      </c>
      <c r="I31" s="648">
        <f>'Primary Care Activity'!E41</f>
        <v>0</v>
      </c>
      <c r="J31" s="648">
        <f>'Primary Care Activity'!F41</f>
        <v>0</v>
      </c>
      <c r="K31" s="648">
        <f>'Primary Care Activity'!G41</f>
        <v>0</v>
      </c>
      <c r="L31" s="648">
        <f>'Primary Care Activity'!H41</f>
        <v>0</v>
      </c>
      <c r="M31" s="648">
        <f>'Primary Care Activity'!I41</f>
        <v>0</v>
      </c>
      <c r="N31" s="648">
        <f>'Primary Care Activity'!J41</f>
        <v>0</v>
      </c>
      <c r="O31" s="648">
        <f>'Primary Care Activity'!K41</f>
        <v>0</v>
      </c>
      <c r="P31" s="648">
        <f>'Primary Care Activity'!L41</f>
        <v>0</v>
      </c>
      <c r="Q31" s="648">
        <f>'Primary Care Activity'!M41</f>
        <v>0</v>
      </c>
      <c r="R31" s="648">
        <f>'Primary Care Activity'!N41</f>
        <v>0</v>
      </c>
      <c r="S31" s="648">
        <f>'Primary Care Activity'!O41</f>
        <v>0</v>
      </c>
      <c r="T31" s="648">
        <f>'Primary Care Activity'!P41</f>
        <v>0</v>
      </c>
      <c r="U31" s="648">
        <f>'Primary Care Activity'!Q41</f>
        <v>0</v>
      </c>
      <c r="V31" s="648">
        <f>'Primary Care Activity'!R41</f>
        <v>0</v>
      </c>
      <c r="W31" s="648">
        <f>'Primary Care Activity'!S41</f>
        <v>0</v>
      </c>
    </row>
    <row r="32" spans="1:23">
      <c r="A32" t="str">
        <f>'Primary Care Activity'!$B$2</f>
        <v>Swansea Bay UHB</v>
      </c>
      <c r="B32" s="608" t="s">
        <v>140</v>
      </c>
      <c r="C32" s="608"/>
      <c r="D32" s="25" t="str">
        <f>'Primary Care Activity'!$B$41</f>
        <v>3. COPD/ ASTHMA</v>
      </c>
      <c r="E32" s="608" t="s">
        <v>414</v>
      </c>
      <c r="F32" s="608" t="str">
        <f>'Primary Care Activity'!B42</f>
        <v>Number of admissions where the primary diagnostic reason for admission is exacerbation of COPD or asthma</v>
      </c>
      <c r="G32" s="648">
        <f>'Primary Care Activity'!C42</f>
        <v>0</v>
      </c>
      <c r="H32" s="648">
        <f>'Primary Care Activity'!D42</f>
        <v>758</v>
      </c>
      <c r="I32" s="648">
        <f>'Primary Care Activity'!E42</f>
        <v>38</v>
      </c>
      <c r="J32" s="648">
        <f>'Primary Care Activity'!F42</f>
        <v>43</v>
      </c>
      <c r="K32" s="648">
        <f>'Primary Care Activity'!G42</f>
        <v>49</v>
      </c>
      <c r="L32" s="648">
        <f>'Primary Care Activity'!H42</f>
        <v>63</v>
      </c>
      <c r="M32" s="648">
        <f>'Primary Care Activity'!I42</f>
        <v>63</v>
      </c>
      <c r="N32" s="648">
        <f>'Primary Care Activity'!J42</f>
        <v>63</v>
      </c>
      <c r="O32" s="648">
        <f>'Primary Care Activity'!K42</f>
        <v>63</v>
      </c>
      <c r="P32" s="648">
        <f>'Primary Care Activity'!L42</f>
        <v>63</v>
      </c>
      <c r="Q32" s="648">
        <f>'Primary Care Activity'!M42</f>
        <v>63</v>
      </c>
      <c r="R32" s="648">
        <f>'Primary Care Activity'!N42</f>
        <v>63</v>
      </c>
      <c r="S32" s="648">
        <f>'Primary Care Activity'!O42</f>
        <v>63</v>
      </c>
      <c r="T32" s="648">
        <f>'Primary Care Activity'!P42</f>
        <v>63</v>
      </c>
      <c r="U32" s="648">
        <f>'Primary Care Activity'!Q42</f>
        <v>697</v>
      </c>
      <c r="V32" s="648">
        <f>'Primary Care Activity'!R42</f>
        <v>0</v>
      </c>
      <c r="W32" s="648">
        <f>'Primary Care Activity'!S42</f>
        <v>0</v>
      </c>
    </row>
    <row r="33" spans="1:23">
      <c r="A33" t="str">
        <f>'Primary Care Activity'!$B$2</f>
        <v>Swansea Bay UHB</v>
      </c>
      <c r="B33" s="608" t="s">
        <v>140</v>
      </c>
      <c r="C33" s="608"/>
      <c r="D33" s="25" t="str">
        <f>'Primary Care Activity'!$B$41</f>
        <v>3. COPD/ ASTHMA</v>
      </c>
      <c r="E33" s="608" t="s">
        <v>414</v>
      </c>
      <c r="F33" s="608" t="str">
        <f>'Primary Care Activity'!B43</f>
        <v>Number of COPD/asthma patients managed by the community team/pulmonary rehab team</v>
      </c>
      <c r="G33" s="648">
        <f>'Primary Care Activity'!C43</f>
        <v>0</v>
      </c>
      <c r="H33" s="648">
        <f>'Primary Care Activity'!D43</f>
        <v>1659</v>
      </c>
      <c r="I33" s="648">
        <f>'Primary Care Activity'!E43</f>
        <v>149</v>
      </c>
      <c r="J33" s="648">
        <f>'Primary Care Activity'!F43</f>
        <v>134</v>
      </c>
      <c r="K33" s="648">
        <f>'Primary Care Activity'!G43</f>
        <v>144</v>
      </c>
      <c r="L33" s="648">
        <f>'Primary Care Activity'!H43</f>
        <v>138</v>
      </c>
      <c r="M33" s="648">
        <f>'Primary Care Activity'!I43</f>
        <v>138</v>
      </c>
      <c r="N33" s="648">
        <f>'Primary Care Activity'!J43</f>
        <v>138</v>
      </c>
      <c r="O33" s="648">
        <f>'Primary Care Activity'!K43</f>
        <v>138</v>
      </c>
      <c r="P33" s="648">
        <f>'Primary Care Activity'!L43</f>
        <v>138</v>
      </c>
      <c r="Q33" s="648">
        <f>'Primary Care Activity'!M43</f>
        <v>138</v>
      </c>
      <c r="R33" s="648">
        <f>'Primary Care Activity'!N43</f>
        <v>138</v>
      </c>
      <c r="S33" s="648">
        <f>'Primary Care Activity'!O43</f>
        <v>138</v>
      </c>
      <c r="T33" s="648">
        <f>'Primary Care Activity'!P43</f>
        <v>138</v>
      </c>
      <c r="U33" s="648">
        <f>'Primary Care Activity'!Q43</f>
        <v>1669</v>
      </c>
      <c r="V33" s="648">
        <f>'Primary Care Activity'!R43</f>
        <v>0</v>
      </c>
      <c r="W33" s="648">
        <f>'Primary Care Activity'!S43</f>
        <v>0</v>
      </c>
    </row>
    <row r="34" spans="1:23">
      <c r="A34" t="str">
        <f>'Primary Care Activity'!$B$2</f>
        <v>Swansea Bay UHB</v>
      </c>
      <c r="B34" s="608" t="s">
        <v>140</v>
      </c>
      <c r="C34" s="608"/>
      <c r="D34" s="25" t="str">
        <f>'Primary Care Activity'!$B$41</f>
        <v>3. COPD/ ASTHMA</v>
      </c>
      <c r="E34" s="608" t="s">
        <v>414</v>
      </c>
      <c r="F34" s="608">
        <f>'Primary Care Activity'!B44</f>
        <v>0</v>
      </c>
      <c r="G34" s="648">
        <f>'Primary Care Activity'!C44</f>
        <v>0</v>
      </c>
      <c r="H34" s="648">
        <f>'Primary Care Activity'!D44</f>
        <v>0</v>
      </c>
      <c r="I34" s="648">
        <f>'Primary Care Activity'!E44</f>
        <v>0</v>
      </c>
      <c r="J34" s="648">
        <f>'Primary Care Activity'!F44</f>
        <v>0</v>
      </c>
      <c r="K34" s="648">
        <f>'Primary Care Activity'!G44</f>
        <v>0</v>
      </c>
      <c r="L34" s="648">
        <f>'Primary Care Activity'!H44</f>
        <v>0</v>
      </c>
      <c r="M34" s="648">
        <f>'Primary Care Activity'!I44</f>
        <v>0</v>
      </c>
      <c r="N34" s="648">
        <f>'Primary Care Activity'!J44</f>
        <v>0</v>
      </c>
      <c r="O34" s="648">
        <f>'Primary Care Activity'!K44</f>
        <v>0</v>
      </c>
      <c r="P34" s="648">
        <f>'Primary Care Activity'!L44</f>
        <v>0</v>
      </c>
      <c r="Q34" s="648">
        <f>'Primary Care Activity'!M44</f>
        <v>0</v>
      </c>
      <c r="R34" s="648">
        <f>'Primary Care Activity'!N44</f>
        <v>0</v>
      </c>
      <c r="S34" s="648">
        <f>'Primary Care Activity'!O44</f>
        <v>0</v>
      </c>
      <c r="T34" s="648">
        <f>'Primary Care Activity'!P44</f>
        <v>0</v>
      </c>
      <c r="U34" s="648">
        <f>'Primary Care Activity'!Q44</f>
        <v>0</v>
      </c>
      <c r="V34" s="648">
        <f>'Primary Care Activity'!R44</f>
        <v>0</v>
      </c>
      <c r="W34" s="648">
        <f>'Primary Care Activity'!S44</f>
        <v>0</v>
      </c>
    </row>
    <row r="35" spans="1:23">
      <c r="A35" t="str">
        <f>'Primary Care Activity'!$B$2</f>
        <v>Swansea Bay UHB</v>
      </c>
      <c r="B35" s="608" t="s">
        <v>140</v>
      </c>
      <c r="C35" s="608"/>
      <c r="D35" s="25" t="str">
        <f>'Primary Care Activity'!$B$47</f>
        <v>4. Dental Services</v>
      </c>
      <c r="E35" s="608" t="s">
        <v>414</v>
      </c>
      <c r="F35" s="608" t="str">
        <f>'Primary Care Activity'!B45</f>
        <v>METRIC</v>
      </c>
      <c r="G35" s="648" t="str">
        <f>'Primary Care Activity'!C45</f>
        <v>FY as @ 31/03/2022</v>
      </c>
      <c r="H35" s="648" t="str">
        <f>'Primary Care Activity'!D45</f>
        <v>FORECAST FY 31/03/2023</v>
      </c>
      <c r="I35" s="648" t="str">
        <f>'Primary Care Activity'!E45</f>
        <v>APR</v>
      </c>
      <c r="J35" s="648" t="str">
        <f>'Primary Care Activity'!F45</f>
        <v>MAY</v>
      </c>
      <c r="K35" s="648" t="str">
        <f>'Primary Care Activity'!G45</f>
        <v>JUN</v>
      </c>
      <c r="L35" s="648" t="str">
        <f>'Primary Care Activity'!H45</f>
        <v>JUL</v>
      </c>
      <c r="M35" s="648" t="str">
        <f>'Primary Care Activity'!I45</f>
        <v>AUG</v>
      </c>
      <c r="N35" s="648" t="str">
        <f>'Primary Care Activity'!J45</f>
        <v>SEP</v>
      </c>
      <c r="O35" s="648" t="str">
        <f>'Primary Care Activity'!K45</f>
        <v>OCT</v>
      </c>
      <c r="P35" s="648" t="str">
        <f>'Primary Care Activity'!L45</f>
        <v>NOV</v>
      </c>
      <c r="Q35" s="648" t="str">
        <f>'Primary Care Activity'!M45</f>
        <v>DEC</v>
      </c>
      <c r="R35" s="648" t="str">
        <f>'Primary Care Activity'!N45</f>
        <v>JAN</v>
      </c>
      <c r="S35" s="648" t="str">
        <f>'Primary Care Activity'!O45</f>
        <v>FEB</v>
      </c>
      <c r="T35" s="648" t="str">
        <f>'Primary Care Activity'!P45</f>
        <v>MAR</v>
      </c>
      <c r="U35" s="648" t="str">
        <f>'Primary Care Activity'!Q45</f>
        <v>Total</v>
      </c>
      <c r="V35" s="648" t="str">
        <f>'Primary Care Activity'!R45</f>
        <v>Plan 2024/25</v>
      </c>
      <c r="W35" s="648" t="str">
        <f>'Primary Care Activity'!S45</f>
        <v>Plan 2025/26</v>
      </c>
    </row>
    <row r="36" spans="1:23">
      <c r="A36" t="str">
        <f>'Primary Care Activity'!$B$2</f>
        <v>Swansea Bay UHB</v>
      </c>
      <c r="B36" s="608" t="s">
        <v>140</v>
      </c>
      <c r="C36" s="608"/>
      <c r="D36" s="25" t="str">
        <f>'Primary Care Activity'!$B$47</f>
        <v>4. Dental Services</v>
      </c>
      <c r="E36" s="608" t="s">
        <v>414</v>
      </c>
      <c r="F36" s="608">
        <f>'Primary Care Activity'!B46</f>
        <v>0</v>
      </c>
      <c r="G36" s="648" t="str">
        <f>'Primary Care Activity'!C46</f>
        <v>No's</v>
      </c>
      <c r="H36" s="648">
        <f>'Primary Care Activity'!D46</f>
        <v>0</v>
      </c>
      <c r="I36" s="648">
        <f>'Primary Care Activity'!E46</f>
        <v>0</v>
      </c>
      <c r="J36" s="648">
        <f>'Primary Care Activity'!F46</f>
        <v>0</v>
      </c>
      <c r="K36" s="648">
        <f>'Primary Care Activity'!G46</f>
        <v>0</v>
      </c>
      <c r="L36" s="648">
        <f>'Primary Care Activity'!H46</f>
        <v>0</v>
      </c>
      <c r="M36" s="648">
        <f>'Primary Care Activity'!I46</f>
        <v>0</v>
      </c>
      <c r="N36" s="648">
        <f>'Primary Care Activity'!J46</f>
        <v>0</v>
      </c>
      <c r="O36" s="648">
        <f>'Primary Care Activity'!K46</f>
        <v>0</v>
      </c>
      <c r="P36" s="648">
        <f>'Primary Care Activity'!L46</f>
        <v>0</v>
      </c>
      <c r="Q36" s="648">
        <f>'Primary Care Activity'!M46</f>
        <v>0</v>
      </c>
      <c r="R36" s="648">
        <f>'Primary Care Activity'!N46</f>
        <v>0</v>
      </c>
      <c r="S36" s="648">
        <f>'Primary Care Activity'!O46</f>
        <v>0</v>
      </c>
      <c r="T36" s="648">
        <f>'Primary Care Activity'!P46</f>
        <v>0</v>
      </c>
      <c r="U36" s="648">
        <f>'Primary Care Activity'!Q46</f>
        <v>0</v>
      </c>
      <c r="V36" s="648">
        <f>'Primary Care Activity'!R46</f>
        <v>0</v>
      </c>
      <c r="W36" s="648">
        <f>'Primary Care Activity'!S46</f>
        <v>0</v>
      </c>
    </row>
    <row r="37" spans="1:23">
      <c r="A37" t="str">
        <f>'Primary Care Activity'!$B$2</f>
        <v>Swansea Bay UHB</v>
      </c>
      <c r="B37" s="608" t="s">
        <v>140</v>
      </c>
      <c r="C37" s="608"/>
      <c r="D37" s="25" t="str">
        <f>'Primary Care Activity'!$B$47</f>
        <v>4. Dental Services</v>
      </c>
      <c r="E37" s="608" t="s">
        <v>414</v>
      </c>
      <c r="F37" s="608" t="str">
        <f>'Primary Care Activity'!B47</f>
        <v>4. Dental Services</v>
      </c>
      <c r="G37" s="648">
        <f>'Primary Care Activity'!C47</f>
        <v>0</v>
      </c>
      <c r="H37" s="648">
        <f>'Primary Care Activity'!D47</f>
        <v>0</v>
      </c>
      <c r="I37" s="648">
        <f>'Primary Care Activity'!E47</f>
        <v>0</v>
      </c>
      <c r="J37" s="648">
        <f>'Primary Care Activity'!F47</f>
        <v>0</v>
      </c>
      <c r="K37" s="648">
        <f>'Primary Care Activity'!G47</f>
        <v>0</v>
      </c>
      <c r="L37" s="648">
        <f>'Primary Care Activity'!H47</f>
        <v>0</v>
      </c>
      <c r="M37" s="648">
        <f>'Primary Care Activity'!I47</f>
        <v>0</v>
      </c>
      <c r="N37" s="648">
        <f>'Primary Care Activity'!J47</f>
        <v>0</v>
      </c>
      <c r="O37" s="648">
        <f>'Primary Care Activity'!K47</f>
        <v>0</v>
      </c>
      <c r="P37" s="648">
        <f>'Primary Care Activity'!L47</f>
        <v>0</v>
      </c>
      <c r="Q37" s="648">
        <f>'Primary Care Activity'!M47</f>
        <v>0</v>
      </c>
      <c r="R37" s="648">
        <f>'Primary Care Activity'!N47</f>
        <v>0</v>
      </c>
      <c r="S37" s="648">
        <f>'Primary Care Activity'!O47</f>
        <v>0</v>
      </c>
      <c r="T37" s="648">
        <f>'Primary Care Activity'!P47</f>
        <v>0</v>
      </c>
      <c r="U37" s="648">
        <f>'Primary Care Activity'!Q47</f>
        <v>0</v>
      </c>
      <c r="V37" s="648">
        <f>'Primary Care Activity'!R47</f>
        <v>0</v>
      </c>
      <c r="W37" s="648">
        <f>'Primary Care Activity'!S47</f>
        <v>0</v>
      </c>
    </row>
    <row r="38" spans="1:23">
      <c r="A38" t="str">
        <f>'Primary Care Activity'!$B$2</f>
        <v>Swansea Bay UHB</v>
      </c>
      <c r="B38" s="608" t="s">
        <v>140</v>
      </c>
      <c r="C38" s="608"/>
      <c r="D38" s="25" t="str">
        <f>'Primary Care Activity'!$B$47</f>
        <v>4. Dental Services</v>
      </c>
      <c r="E38" s="608" t="s">
        <v>414</v>
      </c>
      <c r="F38" s="608" t="str">
        <f>'Primary Care Activity'!B48</f>
        <v>Planned increase in the number of Units of Dental Activity delivered as a proportion of all Units of Dental Activity contracted.</v>
      </c>
      <c r="G38" s="648">
        <f>'Primary Care Activity'!C48</f>
        <v>0</v>
      </c>
      <c r="H38" s="648">
        <f>'Primary Care Activity'!D48</f>
        <v>0</v>
      </c>
      <c r="I38" s="648">
        <f>'Primary Care Activity'!E48</f>
        <v>0</v>
      </c>
      <c r="J38" s="648">
        <f>'Primary Care Activity'!F48</f>
        <v>0</v>
      </c>
      <c r="K38" s="648">
        <f>'Primary Care Activity'!G48</f>
        <v>0</v>
      </c>
      <c r="L38" s="648">
        <f>'Primary Care Activity'!H48</f>
        <v>0</v>
      </c>
      <c r="M38" s="648">
        <f>'Primary Care Activity'!I48</f>
        <v>0</v>
      </c>
      <c r="N38" s="648">
        <f>'Primary Care Activity'!J48</f>
        <v>0</v>
      </c>
      <c r="O38" s="648">
        <f>'Primary Care Activity'!K48</f>
        <v>0</v>
      </c>
      <c r="P38" s="648">
        <f>'Primary Care Activity'!L48</f>
        <v>0</v>
      </c>
      <c r="Q38" s="648">
        <f>'Primary Care Activity'!M48</f>
        <v>0</v>
      </c>
      <c r="R38" s="648">
        <f>'Primary Care Activity'!N48</f>
        <v>0</v>
      </c>
      <c r="S38" s="648">
        <f>'Primary Care Activity'!O48</f>
        <v>0</v>
      </c>
      <c r="T38" s="648">
        <f>'Primary Care Activity'!P48</f>
        <v>0</v>
      </c>
      <c r="U38" s="648">
        <f>'Primary Care Activity'!Q48</f>
        <v>0</v>
      </c>
      <c r="V38" s="648">
        <f>'Primary Care Activity'!R48</f>
        <v>0</v>
      </c>
      <c r="W38" s="648">
        <f>'Primary Care Activity'!S48</f>
        <v>0</v>
      </c>
    </row>
    <row r="39" spans="1:23">
      <c r="A39" t="str">
        <f>'Primary Care Activity'!$B$2</f>
        <v>Swansea Bay UHB</v>
      </c>
      <c r="B39" s="608" t="s">
        <v>140</v>
      </c>
      <c r="C39" s="608"/>
      <c r="D39" s="25" t="str">
        <f>'Primary Care Activity'!$B$47</f>
        <v>4. Dental Services</v>
      </c>
      <c r="E39" s="608" t="s">
        <v>414</v>
      </c>
      <c r="F39" s="608" t="str">
        <f>'Primary Care Activity'!B49</f>
        <v>Planned increase in the number of new patients 18+ accessing NHS Dental Care.</v>
      </c>
      <c r="G39" s="648">
        <f>'Primary Care Activity'!C49</f>
        <v>0</v>
      </c>
      <c r="H39" s="648">
        <f>'Primary Care Activity'!D49</f>
        <v>0</v>
      </c>
      <c r="I39" s="648">
        <f>'Primary Care Activity'!E49</f>
        <v>0</v>
      </c>
      <c r="J39" s="648">
        <f>'Primary Care Activity'!F49</f>
        <v>0</v>
      </c>
      <c r="K39" s="648">
        <f>'Primary Care Activity'!G49</f>
        <v>0</v>
      </c>
      <c r="L39" s="648">
        <f>'Primary Care Activity'!H49</f>
        <v>0</v>
      </c>
      <c r="M39" s="648">
        <f>'Primary Care Activity'!I49</f>
        <v>0</v>
      </c>
      <c r="N39" s="648">
        <f>'Primary Care Activity'!J49</f>
        <v>0</v>
      </c>
      <c r="O39" s="648">
        <f>'Primary Care Activity'!K49</f>
        <v>0</v>
      </c>
      <c r="P39" s="648">
        <f>'Primary Care Activity'!L49</f>
        <v>0</v>
      </c>
      <c r="Q39" s="648">
        <f>'Primary Care Activity'!M49</f>
        <v>0</v>
      </c>
      <c r="R39" s="648">
        <f>'Primary Care Activity'!N49</f>
        <v>0</v>
      </c>
      <c r="S39" s="648">
        <f>'Primary Care Activity'!O49</f>
        <v>0</v>
      </c>
      <c r="T39" s="648">
        <f>'Primary Care Activity'!P49</f>
        <v>0</v>
      </c>
      <c r="U39" s="648">
        <f>'Primary Care Activity'!Q49</f>
        <v>0</v>
      </c>
      <c r="V39" s="648">
        <f>'Primary Care Activity'!R49</f>
        <v>0</v>
      </c>
      <c r="W39" s="648">
        <f>'Primary Care Activity'!S49</f>
        <v>0</v>
      </c>
    </row>
    <row r="40" spans="1:23">
      <c r="A40" t="str">
        <f>'Primary Care Activity'!$B$2</f>
        <v>Swansea Bay UHB</v>
      </c>
      <c r="B40" s="608" t="s">
        <v>140</v>
      </c>
      <c r="C40" s="608"/>
      <c r="D40" s="25" t="str">
        <f>'Primary Care Activity'!$B$47</f>
        <v>4. Dental Services</v>
      </c>
      <c r="E40" s="608" t="s">
        <v>414</v>
      </c>
      <c r="F40" s="608">
        <f>'Primary Care Activity'!B50</f>
        <v>0</v>
      </c>
      <c r="G40" s="648">
        <f>'Primary Care Activity'!C50</f>
        <v>0</v>
      </c>
      <c r="H40" s="648">
        <f>'Primary Care Activity'!D50</f>
        <v>0</v>
      </c>
      <c r="I40" s="648">
        <f>'Primary Care Activity'!E50</f>
        <v>0</v>
      </c>
      <c r="J40" s="648">
        <f>'Primary Care Activity'!F50</f>
        <v>0</v>
      </c>
      <c r="K40" s="648">
        <f>'Primary Care Activity'!G50</f>
        <v>0</v>
      </c>
      <c r="L40" s="648">
        <f>'Primary Care Activity'!H50</f>
        <v>0</v>
      </c>
      <c r="M40" s="648">
        <f>'Primary Care Activity'!I50</f>
        <v>0</v>
      </c>
      <c r="N40" s="648">
        <f>'Primary Care Activity'!J50</f>
        <v>0</v>
      </c>
      <c r="O40" s="648">
        <f>'Primary Care Activity'!K50</f>
        <v>0</v>
      </c>
      <c r="P40" s="648">
        <f>'Primary Care Activity'!L50</f>
        <v>0</v>
      </c>
      <c r="Q40" s="648">
        <f>'Primary Care Activity'!M50</f>
        <v>0</v>
      </c>
      <c r="R40" s="648">
        <f>'Primary Care Activity'!N50</f>
        <v>0</v>
      </c>
      <c r="S40" s="648">
        <f>'Primary Care Activity'!O50</f>
        <v>0</v>
      </c>
      <c r="T40" s="648">
        <f>'Primary Care Activity'!P50</f>
        <v>0</v>
      </c>
      <c r="U40" s="648">
        <f>'Primary Care Activity'!Q50</f>
        <v>0</v>
      </c>
      <c r="V40" s="648">
        <f>'Primary Care Activity'!R50</f>
        <v>0</v>
      </c>
      <c r="W40" s="648">
        <f>'Primary Care Activity'!S50</f>
        <v>0</v>
      </c>
    </row>
    <row r="41" spans="1:23">
      <c r="A41" t="str">
        <f>'Primary Care Activity'!$B$2</f>
        <v>Swansea Bay UHB</v>
      </c>
      <c r="B41" s="608" t="s">
        <v>140</v>
      </c>
      <c r="C41" s="608"/>
      <c r="D41" s="25" t="str">
        <f>'Primary Care Activity'!$B$53</f>
        <v>5. Pharmacy Services</v>
      </c>
      <c r="E41" s="608" t="s">
        <v>414</v>
      </c>
      <c r="F41" s="608" t="str">
        <f>'Primary Care Activity'!B51</f>
        <v>METRIC</v>
      </c>
      <c r="G41" s="648" t="str">
        <f>'Primary Care Activity'!C51</f>
        <v>FY as @ 31/03/2022</v>
      </c>
      <c r="H41" s="648" t="str">
        <f>'Primary Care Activity'!D51</f>
        <v>FORECAST FY 31/03/2023</v>
      </c>
      <c r="I41" s="648" t="str">
        <f>'Primary Care Activity'!E51</f>
        <v>APR</v>
      </c>
      <c r="J41" s="648" t="str">
        <f>'Primary Care Activity'!F51</f>
        <v>MAY</v>
      </c>
      <c r="K41" s="648" t="str">
        <f>'Primary Care Activity'!G51</f>
        <v>JUN</v>
      </c>
      <c r="L41" s="648" t="str">
        <f>'Primary Care Activity'!H51</f>
        <v>JUL</v>
      </c>
      <c r="M41" s="648" t="str">
        <f>'Primary Care Activity'!I51</f>
        <v>AUG</v>
      </c>
      <c r="N41" s="648" t="str">
        <f>'Primary Care Activity'!J51</f>
        <v>SEP</v>
      </c>
      <c r="O41" s="648" t="str">
        <f>'Primary Care Activity'!K51</f>
        <v>OCT</v>
      </c>
      <c r="P41" s="648" t="str">
        <f>'Primary Care Activity'!L51</f>
        <v>NOV</v>
      </c>
      <c r="Q41" s="648" t="str">
        <f>'Primary Care Activity'!M51</f>
        <v>DEC</v>
      </c>
      <c r="R41" s="648" t="str">
        <f>'Primary Care Activity'!N51</f>
        <v>JAN</v>
      </c>
      <c r="S41" s="648" t="str">
        <f>'Primary Care Activity'!O51</f>
        <v>FEB</v>
      </c>
      <c r="T41" s="648" t="str">
        <f>'Primary Care Activity'!P51</f>
        <v>MAR</v>
      </c>
      <c r="U41" s="648" t="str">
        <f>'Primary Care Activity'!Q51</f>
        <v>Total</v>
      </c>
      <c r="V41" s="648" t="str">
        <f>'Primary Care Activity'!R51</f>
        <v>Plan 2024/25</v>
      </c>
      <c r="W41" s="648" t="str">
        <f>'Primary Care Activity'!S51</f>
        <v>Plan 2025/26</v>
      </c>
    </row>
    <row r="42" spans="1:23">
      <c r="A42" t="str">
        <f>'Primary Care Activity'!$B$2</f>
        <v>Swansea Bay UHB</v>
      </c>
      <c r="B42" s="608" t="s">
        <v>140</v>
      </c>
      <c r="C42" s="608"/>
      <c r="D42" s="25" t="str">
        <f>'Primary Care Activity'!$B$53</f>
        <v>5. Pharmacy Services</v>
      </c>
      <c r="E42" s="608" t="s">
        <v>414</v>
      </c>
      <c r="F42" s="608">
        <f>'Primary Care Activity'!B52</f>
        <v>0</v>
      </c>
      <c r="G42" s="648" t="str">
        <f>'Primary Care Activity'!C52</f>
        <v>No's</v>
      </c>
      <c r="H42" s="648">
        <f>'Primary Care Activity'!D52</f>
        <v>0</v>
      </c>
      <c r="I42" s="648">
        <f>'Primary Care Activity'!E52</f>
        <v>0</v>
      </c>
      <c r="J42" s="648">
        <f>'Primary Care Activity'!F52</f>
        <v>0</v>
      </c>
      <c r="K42" s="648">
        <f>'Primary Care Activity'!G52</f>
        <v>0</v>
      </c>
      <c r="L42" s="648">
        <f>'Primary Care Activity'!H52</f>
        <v>0</v>
      </c>
      <c r="M42" s="648">
        <f>'Primary Care Activity'!I52</f>
        <v>0</v>
      </c>
      <c r="N42" s="648">
        <f>'Primary Care Activity'!J52</f>
        <v>0</v>
      </c>
      <c r="O42" s="648">
        <f>'Primary Care Activity'!K52</f>
        <v>0</v>
      </c>
      <c r="P42" s="648">
        <f>'Primary Care Activity'!L52</f>
        <v>0</v>
      </c>
      <c r="Q42" s="648">
        <f>'Primary Care Activity'!M52</f>
        <v>0</v>
      </c>
      <c r="R42" s="648">
        <f>'Primary Care Activity'!N52</f>
        <v>0</v>
      </c>
      <c r="S42" s="648">
        <f>'Primary Care Activity'!O52</f>
        <v>0</v>
      </c>
      <c r="T42" s="648">
        <f>'Primary Care Activity'!P52</f>
        <v>0</v>
      </c>
      <c r="U42" s="648">
        <f>'Primary Care Activity'!Q52</f>
        <v>0</v>
      </c>
      <c r="V42" s="648">
        <f>'Primary Care Activity'!R52</f>
        <v>0</v>
      </c>
      <c r="W42" s="648">
        <f>'Primary Care Activity'!S52</f>
        <v>0</v>
      </c>
    </row>
    <row r="43" spans="1:23">
      <c r="A43" t="str">
        <f>'Primary Care Activity'!$B$2</f>
        <v>Swansea Bay UHB</v>
      </c>
      <c r="B43" s="608" t="s">
        <v>140</v>
      </c>
      <c r="C43" s="608"/>
      <c r="D43" s="25" t="str">
        <f>'Primary Care Activity'!$B$53</f>
        <v>5. Pharmacy Services</v>
      </c>
      <c r="E43" s="608" t="s">
        <v>414</v>
      </c>
      <c r="F43" s="608" t="str">
        <f>'Primary Care Activity'!B53</f>
        <v>5. Pharmacy Services</v>
      </c>
      <c r="G43" s="648">
        <f>'Primary Care Activity'!C53</f>
        <v>0</v>
      </c>
      <c r="H43" s="648">
        <f>'Primary Care Activity'!D53</f>
        <v>0</v>
      </c>
      <c r="I43" s="648">
        <f>'Primary Care Activity'!E53</f>
        <v>0</v>
      </c>
      <c r="J43" s="648">
        <f>'Primary Care Activity'!F53</f>
        <v>0</v>
      </c>
      <c r="K43" s="648">
        <f>'Primary Care Activity'!G53</f>
        <v>0</v>
      </c>
      <c r="L43" s="648">
        <f>'Primary Care Activity'!H53</f>
        <v>0</v>
      </c>
      <c r="M43" s="648">
        <f>'Primary Care Activity'!I53</f>
        <v>0</v>
      </c>
      <c r="N43" s="648">
        <f>'Primary Care Activity'!J53</f>
        <v>0</v>
      </c>
      <c r="O43" s="648">
        <f>'Primary Care Activity'!K53</f>
        <v>0</v>
      </c>
      <c r="P43" s="648">
        <f>'Primary Care Activity'!L53</f>
        <v>0</v>
      </c>
      <c r="Q43" s="648">
        <f>'Primary Care Activity'!M53</f>
        <v>0</v>
      </c>
      <c r="R43" s="648">
        <f>'Primary Care Activity'!N53</f>
        <v>0</v>
      </c>
      <c r="S43" s="648">
        <f>'Primary Care Activity'!O53</f>
        <v>0</v>
      </c>
      <c r="T43" s="648">
        <f>'Primary Care Activity'!P53</f>
        <v>0</v>
      </c>
      <c r="U43" s="648">
        <f>'Primary Care Activity'!Q53</f>
        <v>0</v>
      </c>
      <c r="V43" s="648">
        <f>'Primary Care Activity'!R53</f>
        <v>0</v>
      </c>
      <c r="W43" s="648">
        <f>'Primary Care Activity'!S53</f>
        <v>0</v>
      </c>
    </row>
    <row r="44" spans="1:23">
      <c r="A44" t="str">
        <f>'Primary Care Activity'!$B$2</f>
        <v>Swansea Bay UHB</v>
      </c>
      <c r="B44" s="608" t="s">
        <v>140</v>
      </c>
      <c r="C44" s="608"/>
      <c r="D44" s="25" t="str">
        <f>'Primary Care Activity'!$B$53</f>
        <v>5. Pharmacy Services</v>
      </c>
      <c r="E44" s="608" t="s">
        <v>414</v>
      </c>
      <c r="F44" s="608" t="str">
        <f>'Primary Care Activity'!B54</f>
        <v>Total number of pharmacies opting to provide Clinical Community Pharmacy Service.</v>
      </c>
      <c r="G44" s="648">
        <f>'Primary Care Activity'!C54</f>
        <v>0</v>
      </c>
      <c r="H44" s="648" t="str">
        <f>'Primary Care Activity'!D54</f>
        <v>93 (100%)</v>
      </c>
      <c r="I44" s="648" t="str">
        <f>'Primary Care Activity'!E54</f>
        <v>92 (100%)</v>
      </c>
      <c r="J44" s="648" t="str">
        <f>'Primary Care Activity'!F54</f>
        <v>92 (100%)</v>
      </c>
      <c r="K44" s="648" t="str">
        <f>'Primary Care Activity'!G54</f>
        <v>92 (100%)</v>
      </c>
      <c r="L44" s="648" t="str">
        <f>'Primary Care Activity'!H54</f>
        <v>92 (100%)</v>
      </c>
      <c r="M44" s="648" t="str">
        <f>'Primary Care Activity'!I54</f>
        <v>92 (100%)</v>
      </c>
      <c r="N44" s="648" t="str">
        <f>'Primary Care Activity'!J54</f>
        <v>92 (100%)</v>
      </c>
      <c r="O44" s="648" t="str">
        <f>'Primary Care Activity'!K54</f>
        <v>92 (100%)</v>
      </c>
      <c r="P44" s="648" t="str">
        <f>'Primary Care Activity'!L54</f>
        <v>92 (100%)</v>
      </c>
      <c r="Q44" s="648" t="str">
        <f>'Primary Care Activity'!M54</f>
        <v>92 (100%)</v>
      </c>
      <c r="R44" s="648" t="str">
        <f>'Primary Care Activity'!N54</f>
        <v>92 (100%)</v>
      </c>
      <c r="S44" s="648" t="str">
        <f>'Primary Care Activity'!O54</f>
        <v>92 (100%)</v>
      </c>
      <c r="T44" s="648" t="str">
        <f>'Primary Care Activity'!P54</f>
        <v>92 (100%)</v>
      </c>
      <c r="U44" s="648">
        <f>'Primary Care Activity'!Q54</f>
        <v>0</v>
      </c>
      <c r="V44" s="648">
        <f>'Primary Care Activity'!R54</f>
        <v>0</v>
      </c>
      <c r="W44" s="648">
        <f>'Primary Care Activity'!S54</f>
        <v>0</v>
      </c>
    </row>
    <row r="45" spans="1:23">
      <c r="A45" t="str">
        <f>'Primary Care Activity'!$B$2</f>
        <v>Swansea Bay UHB</v>
      </c>
      <c r="B45" s="608" t="s">
        <v>140</v>
      </c>
      <c r="C45" s="608"/>
      <c r="D45" s="25" t="str">
        <f>'Primary Care Activity'!$B$53</f>
        <v>5. Pharmacy Services</v>
      </c>
      <c r="E45" s="608" t="s">
        <v>414</v>
      </c>
      <c r="F45" s="608" t="str">
        <f>'Primary Care Activity'!B55</f>
        <v>Total number of pharmacies providing the Pharmacist Independent Prescribing Service.</v>
      </c>
      <c r="G45" s="648">
        <f>'Primary Care Activity'!C55</f>
        <v>0</v>
      </c>
      <c r="H45" s="648">
        <f>'Primary Care Activity'!D55</f>
        <v>17</v>
      </c>
      <c r="I45" s="648">
        <f>'Primary Care Activity'!E55</f>
        <v>12</v>
      </c>
      <c r="J45" s="648">
        <f>'Primary Care Activity'!F55</f>
        <v>12</v>
      </c>
      <c r="K45" s="648">
        <f>'Primary Care Activity'!G55</f>
        <v>12</v>
      </c>
      <c r="L45" s="648" t="str">
        <f>'Primary Care Activity'!H55</f>
        <v>N/A to forecast</v>
      </c>
      <c r="M45" s="648" t="str">
        <f>'Primary Care Activity'!I55</f>
        <v>N/A to forecast</v>
      </c>
      <c r="N45" s="648" t="str">
        <f>'Primary Care Activity'!J55</f>
        <v>N/A to forecast</v>
      </c>
      <c r="O45" s="648" t="str">
        <f>'Primary Care Activity'!K55</f>
        <v>N/A to forecast</v>
      </c>
      <c r="P45" s="648" t="str">
        <f>'Primary Care Activity'!L55</f>
        <v>N/A to forecast</v>
      </c>
      <c r="Q45" s="648" t="str">
        <f>'Primary Care Activity'!M55</f>
        <v>N/A to forecast</v>
      </c>
      <c r="R45" s="648" t="str">
        <f>'Primary Care Activity'!N55</f>
        <v>N/A to forecast</v>
      </c>
      <c r="S45" s="648" t="str">
        <f>'Primary Care Activity'!O55</f>
        <v>N/A to forecast</v>
      </c>
      <c r="T45" s="648" t="str">
        <f>'Primary Care Activity'!P55</f>
        <v>N/A to forecast</v>
      </c>
      <c r="U45" s="648">
        <f>'Primary Care Activity'!Q55</f>
        <v>36</v>
      </c>
      <c r="V45" s="648">
        <f>'Primary Care Activity'!R55</f>
        <v>0</v>
      </c>
      <c r="W45" s="648">
        <f>'Primary Care Activity'!S55</f>
        <v>0</v>
      </c>
    </row>
    <row r="46" spans="1:23">
      <c r="A46" t="str">
        <f>'Primary Care Activity'!$B$2</f>
        <v>Swansea Bay UHB</v>
      </c>
      <c r="B46" s="608" t="s">
        <v>140</v>
      </c>
      <c r="C46" s="608"/>
      <c r="D46" s="25" t="str">
        <f>'Primary Care Activity'!$B$53</f>
        <v>5. Pharmacy Services</v>
      </c>
      <c r="E46" s="608" t="s">
        <v>414</v>
      </c>
      <c r="F46" s="608" t="str">
        <f>'Primary Care Activity'!B56</f>
        <v>Number of community pharmacy services at escalation levels 3 &amp;4 as a percentage of total pharmacies</v>
      </c>
      <c r="G46" s="648">
        <f>'Primary Care Activity'!C56</f>
        <v>0</v>
      </c>
      <c r="H46" s="648" t="str">
        <f>'Primary Care Activity'!D56</f>
        <v>L3 = 16%
L4 = 0 Pharmacies</v>
      </c>
      <c r="I46" s="648" t="str">
        <f>'Primary Care Activity'!E56</f>
        <v>14% at L3</v>
      </c>
      <c r="J46" s="648" t="str">
        <f>'Primary Care Activity'!F56</f>
        <v>14% at L3</v>
      </c>
      <c r="K46" s="648" t="str">
        <f>'Primary Care Activity'!G56</f>
        <v>14% at L3</v>
      </c>
      <c r="L46" s="648" t="str">
        <f>'Primary Care Activity'!H56</f>
        <v>N/A to forecast</v>
      </c>
      <c r="M46" s="648" t="str">
        <f>'Primary Care Activity'!I56</f>
        <v>N/A to forecast</v>
      </c>
      <c r="N46" s="648" t="str">
        <f>'Primary Care Activity'!J56</f>
        <v>N/A to forecast</v>
      </c>
      <c r="O46" s="648" t="str">
        <f>'Primary Care Activity'!K56</f>
        <v>N/A to forecast</v>
      </c>
      <c r="P46" s="648" t="str">
        <f>'Primary Care Activity'!L56</f>
        <v>N/A to forecast</v>
      </c>
      <c r="Q46" s="648" t="str">
        <f>'Primary Care Activity'!M56</f>
        <v>N/A to forecast</v>
      </c>
      <c r="R46" s="648" t="str">
        <f>'Primary Care Activity'!N56</f>
        <v>N/A to forecast</v>
      </c>
      <c r="S46" s="648" t="str">
        <f>'Primary Care Activity'!O56</f>
        <v>N/A to forecast</v>
      </c>
      <c r="T46" s="648" t="str">
        <f>'Primary Care Activity'!P56</f>
        <v>N/A to forecast</v>
      </c>
      <c r="U46" s="648">
        <f>'Primary Care Activity'!Q56</f>
        <v>0</v>
      </c>
      <c r="V46" s="648">
        <f>'Primary Care Activity'!R56</f>
        <v>0</v>
      </c>
      <c r="W46" s="648">
        <f>'Primary Care Activity'!S56</f>
        <v>0</v>
      </c>
    </row>
    <row r="47" spans="1:23">
      <c r="A47" t="str">
        <f>'Primary Care Activity'!$B$2</f>
        <v>Swansea Bay UHB</v>
      </c>
      <c r="B47" s="608" t="s">
        <v>140</v>
      </c>
      <c r="C47" s="608"/>
      <c r="D47" s="25" t="str">
        <f>'Primary Care Activity'!$B$53</f>
        <v>5. Pharmacy Services</v>
      </c>
      <c r="E47" s="608" t="s">
        <v>414</v>
      </c>
      <c r="F47" s="608">
        <f>'Primary Care Activity'!B57</f>
        <v>0</v>
      </c>
      <c r="G47" s="648">
        <f>'Primary Care Activity'!C57</f>
        <v>0</v>
      </c>
      <c r="H47" s="648">
        <f>'Primary Care Activity'!D57</f>
        <v>0</v>
      </c>
      <c r="I47" s="648">
        <f>'Primary Care Activity'!E57</f>
        <v>0</v>
      </c>
      <c r="J47" s="648">
        <f>'Primary Care Activity'!F57</f>
        <v>0</v>
      </c>
      <c r="K47" s="648">
        <f>'Primary Care Activity'!G57</f>
        <v>0</v>
      </c>
      <c r="L47" s="648">
        <f>'Primary Care Activity'!H57</f>
        <v>0</v>
      </c>
      <c r="M47" s="648">
        <f>'Primary Care Activity'!I57</f>
        <v>0</v>
      </c>
      <c r="N47" s="648">
        <f>'Primary Care Activity'!J57</f>
        <v>0</v>
      </c>
      <c r="O47" s="648">
        <f>'Primary Care Activity'!K57</f>
        <v>0</v>
      </c>
      <c r="P47" s="648">
        <f>'Primary Care Activity'!L57</f>
        <v>0</v>
      </c>
      <c r="Q47" s="648">
        <f>'Primary Care Activity'!M57</f>
        <v>0</v>
      </c>
      <c r="R47" s="648">
        <f>'Primary Care Activity'!N57</f>
        <v>0</v>
      </c>
      <c r="S47" s="648">
        <f>'Primary Care Activity'!O57</f>
        <v>0</v>
      </c>
      <c r="T47" s="648">
        <f>'Primary Care Activity'!P57</f>
        <v>0</v>
      </c>
      <c r="U47" s="648">
        <f>'Primary Care Activity'!Q57</f>
        <v>0</v>
      </c>
      <c r="V47" s="648">
        <f>'Primary Care Activity'!R57</f>
        <v>0</v>
      </c>
      <c r="W47" s="648">
        <f>'Primary Care Activity'!S57</f>
        <v>0</v>
      </c>
    </row>
    <row r="48" spans="1:23">
      <c r="A48" t="str">
        <f>'Primary Care Activity'!$B$2</f>
        <v>Swansea Bay UHB</v>
      </c>
      <c r="B48" s="608" t="s">
        <v>140</v>
      </c>
      <c r="C48" s="608"/>
      <c r="D48" s="25" t="str">
        <f>'Primary Care Activity'!$B$60</f>
        <v>6. Optometry Services</v>
      </c>
      <c r="E48" s="608" t="s">
        <v>414</v>
      </c>
      <c r="F48" s="608" t="str">
        <f>'Primary Care Activity'!B58</f>
        <v>METRIC</v>
      </c>
      <c r="G48" s="648" t="str">
        <f>'Primary Care Activity'!C58</f>
        <v>FY as @ 31/03/2022</v>
      </c>
      <c r="H48" s="648" t="str">
        <f>'Primary Care Activity'!D58</f>
        <v>FORECAST FY 31/03/2023</v>
      </c>
      <c r="I48" s="648" t="str">
        <f>'Primary Care Activity'!E58</f>
        <v>APR</v>
      </c>
      <c r="J48" s="648" t="str">
        <f>'Primary Care Activity'!F58</f>
        <v>MAY</v>
      </c>
      <c r="K48" s="648" t="str">
        <f>'Primary Care Activity'!G58</f>
        <v>JUN</v>
      </c>
      <c r="L48" s="648" t="str">
        <f>'Primary Care Activity'!H58</f>
        <v>JUL</v>
      </c>
      <c r="M48" s="648" t="str">
        <f>'Primary Care Activity'!I58</f>
        <v>AUG</v>
      </c>
      <c r="N48" s="648" t="str">
        <f>'Primary Care Activity'!J58</f>
        <v>SEP</v>
      </c>
      <c r="O48" s="648" t="str">
        <f>'Primary Care Activity'!K58</f>
        <v>OCT</v>
      </c>
      <c r="P48" s="648" t="str">
        <f>'Primary Care Activity'!L58</f>
        <v>NOV</v>
      </c>
      <c r="Q48" s="648" t="str">
        <f>'Primary Care Activity'!M58</f>
        <v>DEC</v>
      </c>
      <c r="R48" s="648" t="str">
        <f>'Primary Care Activity'!N58</f>
        <v>JAN</v>
      </c>
      <c r="S48" s="648" t="str">
        <f>'Primary Care Activity'!O58</f>
        <v>FEB</v>
      </c>
      <c r="T48" s="648" t="str">
        <f>'Primary Care Activity'!P58</f>
        <v>MAR</v>
      </c>
      <c r="U48" s="648" t="str">
        <f>'Primary Care Activity'!Q58</f>
        <v>Total</v>
      </c>
      <c r="V48" s="648" t="str">
        <f>'Primary Care Activity'!R58</f>
        <v>Plan 2024/25</v>
      </c>
      <c r="W48" s="648" t="str">
        <f>'Primary Care Activity'!S58</f>
        <v>Plan 2025/26</v>
      </c>
    </row>
    <row r="49" spans="1:23">
      <c r="A49" t="str">
        <f>'Primary Care Activity'!$B$2</f>
        <v>Swansea Bay UHB</v>
      </c>
      <c r="B49" s="608" t="s">
        <v>140</v>
      </c>
      <c r="C49" s="608"/>
      <c r="D49" s="25" t="str">
        <f>'Primary Care Activity'!$B$60</f>
        <v>6. Optometry Services</v>
      </c>
      <c r="E49" s="608" t="s">
        <v>414</v>
      </c>
      <c r="F49" s="608">
        <f>'Primary Care Activity'!B59</f>
        <v>0</v>
      </c>
      <c r="G49" s="648" t="str">
        <f>'Primary Care Activity'!C59</f>
        <v>No's</v>
      </c>
      <c r="H49" s="648">
        <f>'Primary Care Activity'!D59</f>
        <v>0</v>
      </c>
      <c r="I49" s="648">
        <f>'Primary Care Activity'!E59</f>
        <v>0</v>
      </c>
      <c r="J49" s="648">
        <f>'Primary Care Activity'!F59</f>
        <v>0</v>
      </c>
      <c r="K49" s="648">
        <f>'Primary Care Activity'!G59</f>
        <v>0</v>
      </c>
      <c r="L49" s="648">
        <f>'Primary Care Activity'!H59</f>
        <v>0</v>
      </c>
      <c r="M49" s="648">
        <f>'Primary Care Activity'!I59</f>
        <v>0</v>
      </c>
      <c r="N49" s="648">
        <f>'Primary Care Activity'!J59</f>
        <v>0</v>
      </c>
      <c r="O49" s="648">
        <f>'Primary Care Activity'!K59</f>
        <v>0</v>
      </c>
      <c r="P49" s="648">
        <f>'Primary Care Activity'!L59</f>
        <v>0</v>
      </c>
      <c r="Q49" s="648">
        <f>'Primary Care Activity'!M59</f>
        <v>0</v>
      </c>
      <c r="R49" s="648">
        <f>'Primary Care Activity'!N59</f>
        <v>0</v>
      </c>
      <c r="S49" s="648">
        <f>'Primary Care Activity'!O59</f>
        <v>0</v>
      </c>
      <c r="T49" s="648">
        <f>'Primary Care Activity'!P59</f>
        <v>0</v>
      </c>
      <c r="U49" s="648">
        <f>'Primary Care Activity'!Q59</f>
        <v>0</v>
      </c>
      <c r="V49" s="648">
        <f>'Primary Care Activity'!R59</f>
        <v>0</v>
      </c>
      <c r="W49" s="648">
        <f>'Primary Care Activity'!S59</f>
        <v>0</v>
      </c>
    </row>
    <row r="50" spans="1:23">
      <c r="A50" t="str">
        <f>'Primary Care Activity'!$B$2</f>
        <v>Swansea Bay UHB</v>
      </c>
      <c r="B50" s="608" t="s">
        <v>140</v>
      </c>
      <c r="C50" s="608"/>
      <c r="D50" s="25" t="str">
        <f>'Primary Care Activity'!$B$60</f>
        <v>6. Optometry Services</v>
      </c>
      <c r="E50" s="608" t="s">
        <v>414</v>
      </c>
      <c r="F50" s="608" t="str">
        <f>'Primary Care Activity'!B60</f>
        <v>6. Optometry Services</v>
      </c>
      <c r="G50" s="648">
        <f>'Primary Care Activity'!C60</f>
        <v>0</v>
      </c>
      <c r="H50" s="648">
        <f>'Primary Care Activity'!D60</f>
        <v>0</v>
      </c>
      <c r="I50" s="648">
        <f>'Primary Care Activity'!E60</f>
        <v>0</v>
      </c>
      <c r="J50" s="648">
        <f>'Primary Care Activity'!F60</f>
        <v>0</v>
      </c>
      <c r="K50" s="648">
        <f>'Primary Care Activity'!G60</f>
        <v>0</v>
      </c>
      <c r="L50" s="648">
        <f>'Primary Care Activity'!H60</f>
        <v>0</v>
      </c>
      <c r="M50" s="648">
        <f>'Primary Care Activity'!I60</f>
        <v>0</v>
      </c>
      <c r="N50" s="648">
        <f>'Primary Care Activity'!J60</f>
        <v>0</v>
      </c>
      <c r="O50" s="648">
        <f>'Primary Care Activity'!K60</f>
        <v>0</v>
      </c>
      <c r="P50" s="648">
        <f>'Primary Care Activity'!L60</f>
        <v>0</v>
      </c>
      <c r="Q50" s="648">
        <f>'Primary Care Activity'!M60</f>
        <v>0</v>
      </c>
      <c r="R50" s="648">
        <f>'Primary Care Activity'!N60</f>
        <v>0</v>
      </c>
      <c r="S50" s="648">
        <f>'Primary Care Activity'!O60</f>
        <v>0</v>
      </c>
      <c r="T50" s="648">
        <f>'Primary Care Activity'!P60</f>
        <v>0</v>
      </c>
      <c r="U50" s="648">
        <f>'Primary Care Activity'!Q60</f>
        <v>0</v>
      </c>
      <c r="V50" s="648">
        <f>'Primary Care Activity'!R60</f>
        <v>0</v>
      </c>
      <c r="W50" s="648">
        <f>'Primary Care Activity'!S60</f>
        <v>0</v>
      </c>
    </row>
    <row r="51" spans="1:23">
      <c r="A51" t="str">
        <f>'Primary Care Activity'!$B$2</f>
        <v>Swansea Bay UHB</v>
      </c>
      <c r="B51" s="608" t="s">
        <v>140</v>
      </c>
      <c r="C51" s="608"/>
      <c r="D51" s="25" t="str">
        <f>'Primary Care Activity'!$B$60</f>
        <v>6. Optometry Services</v>
      </c>
      <c r="E51" s="608" t="s">
        <v>414</v>
      </c>
      <c r="F51" s="608" t="str">
        <f>'Primary Care Activity'!B61</f>
        <v>Total number of Optometrists opting to provide Clinical Community Optometry Service.</v>
      </c>
      <c r="G51" s="648">
        <f>'Primary Care Activity'!C61</f>
        <v>0</v>
      </c>
      <c r="H51" s="648" t="str">
        <f>'Primary Care Activity'!D61</f>
        <v>No data</v>
      </c>
      <c r="I51" s="648" t="str">
        <f>'Primary Care Activity'!E61</f>
        <v>No data</v>
      </c>
      <c r="J51" s="648" t="str">
        <f>'Primary Care Activity'!F61</f>
        <v>No data</v>
      </c>
      <c r="K51" s="648" t="str">
        <f>'Primary Care Activity'!G61</f>
        <v>No data</v>
      </c>
      <c r="L51" s="648" t="str">
        <f>'Primary Care Activity'!H61</f>
        <v>No data</v>
      </c>
      <c r="M51" s="648" t="str">
        <f>'Primary Care Activity'!I61</f>
        <v>No data</v>
      </c>
      <c r="N51" s="648" t="str">
        <f>'Primary Care Activity'!J61</f>
        <v>No data</v>
      </c>
      <c r="O51" s="648" t="str">
        <f>'Primary Care Activity'!K61</f>
        <v>No data</v>
      </c>
      <c r="P51" s="648" t="str">
        <f>'Primary Care Activity'!L61</f>
        <v>No data</v>
      </c>
      <c r="Q51" s="648" t="str">
        <f>'Primary Care Activity'!M61</f>
        <v>No data</v>
      </c>
      <c r="R51" s="648" t="str">
        <f>'Primary Care Activity'!N61</f>
        <v>No data</v>
      </c>
      <c r="S51" s="648" t="str">
        <f>'Primary Care Activity'!O61</f>
        <v>No data</v>
      </c>
      <c r="T51" s="648" t="str">
        <f>'Primary Care Activity'!P61</f>
        <v>No data</v>
      </c>
      <c r="U51" s="648">
        <f>'Primary Care Activity'!Q61</f>
        <v>0</v>
      </c>
      <c r="V51" s="648">
        <f>'Primary Care Activity'!R61</f>
        <v>0</v>
      </c>
      <c r="W51" s="648">
        <f>'Primary Care Activity'!S61</f>
        <v>0</v>
      </c>
    </row>
    <row r="52" spans="1:23">
      <c r="A52" t="str">
        <f>'Primary Care Activity'!$B$2</f>
        <v>Swansea Bay UHB</v>
      </c>
      <c r="B52" s="608" t="s">
        <v>140</v>
      </c>
      <c r="C52" s="608"/>
      <c r="D52" s="25" t="str">
        <f>'Primary Care Activity'!$B$60</f>
        <v>6. Optometry Services</v>
      </c>
      <c r="E52" s="608" t="s">
        <v>414</v>
      </c>
      <c r="F52" s="608" t="str">
        <f>'Primary Care Activity'!B62</f>
        <v>Total number of Optometrists providing the Optometrists Independent Prescribing Service.</v>
      </c>
      <c r="G52" s="648">
        <f>'Primary Care Activity'!C62</f>
        <v>0</v>
      </c>
      <c r="H52" s="648">
        <f>'Primary Care Activity'!D62</f>
        <v>1</v>
      </c>
      <c r="I52" s="648">
        <f>'Primary Care Activity'!E62</f>
        <v>1</v>
      </c>
      <c r="J52" s="648">
        <f>'Primary Care Activity'!F62</f>
        <v>1</v>
      </c>
      <c r="K52" s="648">
        <f>'Primary Care Activity'!G62</f>
        <v>1</v>
      </c>
      <c r="L52" s="648">
        <f>'Primary Care Activity'!H62</f>
        <v>1</v>
      </c>
      <c r="M52" s="648">
        <f>'Primary Care Activity'!I62</f>
        <v>1</v>
      </c>
      <c r="N52" s="648">
        <f>'Primary Care Activity'!J62</f>
        <v>1</v>
      </c>
      <c r="O52" s="648">
        <f>'Primary Care Activity'!K62</f>
        <v>1</v>
      </c>
      <c r="P52" s="648">
        <f>'Primary Care Activity'!L62</f>
        <v>1</v>
      </c>
      <c r="Q52" s="648">
        <f>'Primary Care Activity'!M62</f>
        <v>1</v>
      </c>
      <c r="R52" s="648">
        <f>'Primary Care Activity'!N62</f>
        <v>1</v>
      </c>
      <c r="S52" s="648">
        <f>'Primary Care Activity'!O62</f>
        <v>1</v>
      </c>
      <c r="T52" s="648">
        <f>'Primary Care Activity'!P62</f>
        <v>1</v>
      </c>
      <c r="U52" s="648">
        <f>'Primary Care Activity'!Q62</f>
        <v>1</v>
      </c>
      <c r="V52" s="648">
        <f>'Primary Care Activity'!R62</f>
        <v>0</v>
      </c>
      <c r="W52" s="648">
        <f>'Primary Care Activity'!S62</f>
        <v>0</v>
      </c>
    </row>
    <row r="53" spans="1:23">
      <c r="A53" t="str">
        <f>'Primary Care Activity'!$B$2</f>
        <v>Swansea Bay UHB</v>
      </c>
      <c r="B53" s="608" t="s">
        <v>140</v>
      </c>
      <c r="C53" s="608"/>
      <c r="D53" s="25" t="str">
        <f>'Primary Care Activity'!$B$60</f>
        <v>6. Optometry Services</v>
      </c>
      <c r="E53" s="608" t="s">
        <v>414</v>
      </c>
      <c r="F53" s="608" t="str">
        <f>'Primary Care Activity'!B63</f>
        <v>Planned increase in the number of new patients 18+ accessing NHS Optometry services</v>
      </c>
      <c r="G53" s="648">
        <f>'Primary Care Activity'!C63</f>
        <v>0</v>
      </c>
      <c r="H53" s="648">
        <f>'Primary Care Activity'!D63</f>
        <v>0</v>
      </c>
      <c r="I53" s="648">
        <f>'Primary Care Activity'!E63</f>
        <v>0</v>
      </c>
      <c r="J53" s="648">
        <f>'Primary Care Activity'!F63</f>
        <v>0</v>
      </c>
      <c r="K53" s="648">
        <f>'Primary Care Activity'!G63</f>
        <v>0</v>
      </c>
      <c r="L53" s="648">
        <f>'Primary Care Activity'!H63</f>
        <v>0</v>
      </c>
      <c r="M53" s="648">
        <f>'Primary Care Activity'!I63</f>
        <v>0</v>
      </c>
      <c r="N53" s="648">
        <f>'Primary Care Activity'!J63</f>
        <v>0</v>
      </c>
      <c r="O53" s="648">
        <f>'Primary Care Activity'!K63</f>
        <v>0</v>
      </c>
      <c r="P53" s="648">
        <f>'Primary Care Activity'!L63</f>
        <v>0</v>
      </c>
      <c r="Q53" s="648">
        <f>'Primary Care Activity'!M63</f>
        <v>0</v>
      </c>
      <c r="R53" s="648">
        <f>'Primary Care Activity'!N63</f>
        <v>0</v>
      </c>
      <c r="S53" s="648">
        <f>'Primary Care Activity'!O63</f>
        <v>0</v>
      </c>
      <c r="T53" s="648">
        <f>'Primary Care Activity'!P63</f>
        <v>0</v>
      </c>
      <c r="U53" s="648">
        <f>'Primary Care Activity'!Q63</f>
        <v>0</v>
      </c>
      <c r="V53" s="648">
        <f>'Primary Care Activity'!R63</f>
        <v>0</v>
      </c>
      <c r="W53" s="648">
        <f>'Primary Care Activity'!S63</f>
        <v>0</v>
      </c>
    </row>
    <row r="54" spans="1:23">
      <c r="A54" t="str">
        <f>'Primary Care Activity'!$B$2</f>
        <v>Swansea Bay UHB</v>
      </c>
      <c r="B54" s="608" t="s">
        <v>140</v>
      </c>
      <c r="C54" s="608"/>
      <c r="D54" s="25" t="str">
        <f>'Primary Care Activity'!$B$60</f>
        <v>6. Optometry Services</v>
      </c>
      <c r="E54" s="608" t="s">
        <v>414</v>
      </c>
      <c r="F54" s="608" t="str">
        <f>'Primary Care Activity'!B64</f>
        <v>Planned increase in the number of new patients 0-18 years accessing NHS Optometry services</v>
      </c>
      <c r="G54" s="648">
        <f>'Primary Care Activity'!C64</f>
        <v>0</v>
      </c>
      <c r="H54" s="648">
        <f>'Primary Care Activity'!D64</f>
        <v>0</v>
      </c>
      <c r="I54" s="648">
        <f>'Primary Care Activity'!E64</f>
        <v>0</v>
      </c>
      <c r="J54" s="648">
        <f>'Primary Care Activity'!F64</f>
        <v>0</v>
      </c>
      <c r="K54" s="648">
        <f>'Primary Care Activity'!G64</f>
        <v>0</v>
      </c>
      <c r="L54" s="648">
        <f>'Primary Care Activity'!H64</f>
        <v>0</v>
      </c>
      <c r="M54" s="648">
        <f>'Primary Care Activity'!I64</f>
        <v>0</v>
      </c>
      <c r="N54" s="648">
        <f>'Primary Care Activity'!J64</f>
        <v>0</v>
      </c>
      <c r="O54" s="648">
        <f>'Primary Care Activity'!K64</f>
        <v>0</v>
      </c>
      <c r="P54" s="648">
        <f>'Primary Care Activity'!L64</f>
        <v>0</v>
      </c>
      <c r="Q54" s="648">
        <f>'Primary Care Activity'!M64</f>
        <v>0</v>
      </c>
      <c r="R54" s="648">
        <f>'Primary Care Activity'!N64</f>
        <v>0</v>
      </c>
      <c r="S54" s="648">
        <f>'Primary Care Activity'!O64</f>
        <v>0</v>
      </c>
      <c r="T54" s="648">
        <f>'Primary Care Activity'!P64</f>
        <v>0</v>
      </c>
      <c r="U54" s="648">
        <f>'Primary Care Activity'!Q64</f>
        <v>0</v>
      </c>
      <c r="V54" s="648">
        <f>'Primary Care Activity'!R64</f>
        <v>0</v>
      </c>
      <c r="W54" s="648">
        <f>'Primary Care Activity'!S64</f>
        <v>0</v>
      </c>
    </row>
    <row r="55" spans="1:23">
      <c r="A55" t="str">
        <f>'Primary Care Activity'!$B$2</f>
        <v>Swansea Bay UHB</v>
      </c>
      <c r="B55" s="608" t="s">
        <v>140</v>
      </c>
      <c r="C55" s="608"/>
      <c r="D55" s="25" t="str">
        <f>'Primary Care Activity'!$B$60</f>
        <v>6. Optometry Services</v>
      </c>
      <c r="E55" s="608" t="s">
        <v>414</v>
      </c>
      <c r="F55" s="608" t="str">
        <f>'Primary Care Activity'!B65</f>
        <v>Number of referrals to secondary care for wet Age Related Macular Degeneration (Wet AMD)</v>
      </c>
      <c r="G55" s="648">
        <f>'Primary Care Activity'!C65</f>
        <v>0</v>
      </c>
      <c r="H55" s="648" t="str">
        <f>'Primary Care Activity'!D65</f>
        <v>No data</v>
      </c>
      <c r="I55" s="648" t="str">
        <f>'Primary Care Activity'!E65</f>
        <v>No data</v>
      </c>
      <c r="J55" s="648" t="str">
        <f>'Primary Care Activity'!F65</f>
        <v>No data</v>
      </c>
      <c r="K55" s="648" t="str">
        <f>'Primary Care Activity'!G65</f>
        <v>No data</v>
      </c>
      <c r="L55" s="648" t="str">
        <f>'Primary Care Activity'!H65</f>
        <v>No data</v>
      </c>
      <c r="M55" s="648" t="str">
        <f>'Primary Care Activity'!I65</f>
        <v>No data</v>
      </c>
      <c r="N55" s="648" t="str">
        <f>'Primary Care Activity'!J65</f>
        <v>No data</v>
      </c>
      <c r="O55" s="648" t="str">
        <f>'Primary Care Activity'!K65</f>
        <v>No data</v>
      </c>
      <c r="P55" s="648" t="str">
        <f>'Primary Care Activity'!L65</f>
        <v>No data</v>
      </c>
      <c r="Q55" s="648" t="str">
        <f>'Primary Care Activity'!M65</f>
        <v>No data</v>
      </c>
      <c r="R55" s="648" t="str">
        <f>'Primary Care Activity'!N65</f>
        <v>No data</v>
      </c>
      <c r="S55" s="648" t="str">
        <f>'Primary Care Activity'!O65</f>
        <v>No data</v>
      </c>
      <c r="T55" s="648" t="str">
        <f>'Primary Care Activity'!P65</f>
        <v>No data</v>
      </c>
      <c r="U55" s="648">
        <f>'Primary Care Activity'!Q65</f>
        <v>0</v>
      </c>
      <c r="V55" s="648">
        <f>'Primary Care Activity'!R65</f>
        <v>0</v>
      </c>
      <c r="W55" s="648">
        <f>'Primary Care Activity'!S65</f>
        <v>0</v>
      </c>
    </row>
    <row r="56" spans="1:23">
      <c r="A56" t="str">
        <f>'CHC &amp; FNC'!$B$2</f>
        <v>Swansea Bay UHB</v>
      </c>
      <c r="B56" s="608" t="s">
        <v>141</v>
      </c>
      <c r="C56" s="608"/>
      <c r="D56" s="25" t="str">
        <f>'CHC &amp; FNC'!$B$7</f>
        <v>CHC/FNC - PATIENT NUMBERS</v>
      </c>
      <c r="E56" s="608" t="s">
        <v>414</v>
      </c>
      <c r="F56" s="608" t="str">
        <f>'CHC &amp; FNC'!B11</f>
        <v>CHC and FNC PATIENT NUMBERS supported at period end (including Fast Tracks and Joint Funded packages)</v>
      </c>
      <c r="G56" s="648">
        <f>'CHC &amp; FNC'!C11</f>
        <v>0</v>
      </c>
      <c r="H56" s="648">
        <f>'CHC &amp; FNC'!D11</f>
        <v>0</v>
      </c>
      <c r="I56" s="648"/>
      <c r="J56" s="648"/>
      <c r="K56" s="648">
        <f>'CHC &amp; FNC'!E11</f>
        <v>0</v>
      </c>
      <c r="L56" s="648"/>
      <c r="M56" s="648"/>
      <c r="N56" s="648">
        <f>'CHC &amp; FNC'!F11</f>
        <v>0</v>
      </c>
      <c r="O56" s="648"/>
      <c r="P56" s="648"/>
      <c r="Q56" s="648">
        <f>'CHC &amp; FNC'!G11</f>
        <v>0</v>
      </c>
      <c r="R56" s="648"/>
      <c r="S56" s="648"/>
      <c r="T56" s="648">
        <f>'CHC &amp; FNC'!H11</f>
        <v>0</v>
      </c>
      <c r="U56" s="648"/>
      <c r="V56" s="648">
        <f>'CHC &amp; FNC'!I11</f>
        <v>0</v>
      </c>
      <c r="W56" s="648">
        <f>'CHC &amp; FNC'!J11</f>
        <v>0</v>
      </c>
    </row>
    <row r="57" spans="1:23">
      <c r="A57" t="str">
        <f>'Mental Health Activity'!$B$2</f>
        <v>Swansea Bay UHB</v>
      </c>
      <c r="B57" s="608" t="str">
        <f>'Mental Health Activity'!$B$7</f>
        <v>MENTAL HEALTH</v>
      </c>
      <c r="C57" s="608"/>
      <c r="D57" s="608" t="str">
        <f>'Mental Health Activity'!$B$10</f>
        <v xml:space="preserve">Mental Health </v>
      </c>
      <c r="E57" s="608" t="s">
        <v>414</v>
      </c>
      <c r="F57" s="608" t="str">
        <f>'Mental Health Activity'!B11</f>
        <v>Number of Referral to LPMHSS (18+)</v>
      </c>
      <c r="G57" s="608">
        <f>'Mental Health Activity'!C11</f>
        <v>7497</v>
      </c>
      <c r="H57" s="608">
        <f>'Mental Health Activity'!D11</f>
        <v>6558</v>
      </c>
      <c r="I57" s="608">
        <f>'Mental Health Activity'!E11</f>
        <v>488</v>
      </c>
      <c r="J57" s="608">
        <f>'Mental Health Activity'!F11</f>
        <v>619</v>
      </c>
      <c r="K57" s="608">
        <f>'Mental Health Activity'!G11</f>
        <v>536</v>
      </c>
      <c r="L57" s="608">
        <f>'Mental Health Activity'!H11</f>
        <v>500</v>
      </c>
      <c r="M57" s="608">
        <f>'Mental Health Activity'!I11</f>
        <v>500</v>
      </c>
      <c r="N57" s="608">
        <f>'Mental Health Activity'!J11</f>
        <v>500</v>
      </c>
      <c r="O57" s="608">
        <f>'Mental Health Activity'!K11</f>
        <v>500</v>
      </c>
      <c r="P57" s="608">
        <f>'Mental Health Activity'!L11</f>
        <v>500</v>
      </c>
      <c r="Q57" s="608">
        <f>'Mental Health Activity'!M11</f>
        <v>500</v>
      </c>
      <c r="R57" s="608">
        <f>'Mental Health Activity'!N11</f>
        <v>500</v>
      </c>
      <c r="S57" s="608">
        <f>'Mental Health Activity'!O11</f>
        <v>500</v>
      </c>
      <c r="T57" s="608">
        <f>'Mental Health Activity'!P11</f>
        <v>500</v>
      </c>
      <c r="U57" s="608">
        <f>'Mental Health Activity'!Q11</f>
        <v>6143</v>
      </c>
      <c r="V57" s="608">
        <f>'Mental Health Activity'!R11</f>
        <v>0</v>
      </c>
      <c r="W57" s="608">
        <f>'Mental Health Activity'!S11</f>
        <v>0</v>
      </c>
    </row>
    <row r="58" spans="1:23">
      <c r="A58" t="str">
        <f>'Mental Health Activity'!$B$2</f>
        <v>Swansea Bay UHB</v>
      </c>
      <c r="B58" s="608" t="str">
        <f>'Mental Health Activity'!$B$7</f>
        <v>MENTAL HEALTH</v>
      </c>
      <c r="C58" s="608"/>
      <c r="D58" s="608" t="str">
        <f>'Mental Health Activity'!$B$10</f>
        <v xml:space="preserve">Mental Health </v>
      </c>
      <c r="E58" s="608" t="s">
        <v>414</v>
      </c>
      <c r="F58" s="608" t="str">
        <f>'Mental Health Activity'!B12</f>
        <v>Number of LPMHSS assessments undertaken within 28 days (18+)</v>
      </c>
      <c r="G58" s="608">
        <f>'Mental Health Activity'!C12</f>
        <v>2525</v>
      </c>
      <c r="H58" s="608">
        <f>'Mental Health Activity'!D12</f>
        <v>2709</v>
      </c>
      <c r="I58" s="608">
        <f>'Mental Health Activity'!E12</f>
        <v>194</v>
      </c>
      <c r="J58" s="608">
        <f>'Mental Health Activity'!F12</f>
        <v>215</v>
      </c>
      <c r="K58" s="608">
        <f>'Mental Health Activity'!G12</f>
        <v>215</v>
      </c>
      <c r="L58" s="608">
        <f>'Mental Health Activity'!H12</f>
        <v>250</v>
      </c>
      <c r="M58" s="608">
        <f>'Mental Health Activity'!I12</f>
        <v>250</v>
      </c>
      <c r="N58" s="608">
        <f>'Mental Health Activity'!J12</f>
        <v>250</v>
      </c>
      <c r="O58" s="608">
        <f>'Mental Health Activity'!K12</f>
        <v>250</v>
      </c>
      <c r="P58" s="608">
        <f>'Mental Health Activity'!L12</f>
        <v>250</v>
      </c>
      <c r="Q58" s="608">
        <f>'Mental Health Activity'!M12</f>
        <v>250</v>
      </c>
      <c r="R58" s="608">
        <f>'Mental Health Activity'!N12</f>
        <v>250</v>
      </c>
      <c r="S58" s="608">
        <f>'Mental Health Activity'!O12</f>
        <v>250</v>
      </c>
      <c r="T58" s="608">
        <f>'Mental Health Activity'!P12</f>
        <v>250</v>
      </c>
      <c r="U58" s="608">
        <f>'Mental Health Activity'!Q12</f>
        <v>2874</v>
      </c>
      <c r="V58" s="608">
        <f>'Mental Health Activity'!R12</f>
        <v>0</v>
      </c>
      <c r="W58" s="608">
        <f>'Mental Health Activity'!S12</f>
        <v>0</v>
      </c>
    </row>
    <row r="59" spans="1:23">
      <c r="A59" t="str">
        <f>'Mental Health Activity'!$B$2</f>
        <v>Swansea Bay UHB</v>
      </c>
      <c r="B59" s="608" t="str">
        <f>'Mental Health Activity'!$B$7</f>
        <v>MENTAL HEALTH</v>
      </c>
      <c r="C59" s="608"/>
      <c r="D59" s="608" t="str">
        <f>'Mental Health Activity'!$B$10</f>
        <v xml:space="preserve">Mental Health </v>
      </c>
      <c r="E59" s="608" t="s">
        <v>414</v>
      </c>
      <c r="F59" s="608" t="str">
        <f>'Mental Health Activity'!B13</f>
        <v>Number of LPMHSS interventions commenced within 28 days (18+)</v>
      </c>
      <c r="G59" s="608">
        <f>'Mental Health Activity'!C13</f>
        <v>673</v>
      </c>
      <c r="H59" s="608">
        <f>'Mental Health Activity'!D13</f>
        <v>782</v>
      </c>
      <c r="I59" s="608">
        <f>'Mental Health Activity'!E13</f>
        <v>69</v>
      </c>
      <c r="J59" s="608">
        <f>'Mental Health Activity'!F13</f>
        <v>54</v>
      </c>
      <c r="K59" s="608">
        <f>'Mental Health Activity'!G13</f>
        <v>70</v>
      </c>
      <c r="L59" s="608">
        <f>'Mental Health Activity'!H13</f>
        <v>50</v>
      </c>
      <c r="M59" s="608">
        <f>'Mental Health Activity'!I13</f>
        <v>50</v>
      </c>
      <c r="N59" s="608">
        <f>'Mental Health Activity'!J13</f>
        <v>50</v>
      </c>
      <c r="O59" s="608">
        <f>'Mental Health Activity'!K13</f>
        <v>50</v>
      </c>
      <c r="P59" s="608">
        <f>'Mental Health Activity'!L13</f>
        <v>50</v>
      </c>
      <c r="Q59" s="608">
        <f>'Mental Health Activity'!M13</f>
        <v>50</v>
      </c>
      <c r="R59" s="608">
        <f>'Mental Health Activity'!N13</f>
        <v>50</v>
      </c>
      <c r="S59" s="608">
        <f>'Mental Health Activity'!O13</f>
        <v>50</v>
      </c>
      <c r="T59" s="608">
        <f>'Mental Health Activity'!P13</f>
        <v>50</v>
      </c>
      <c r="U59" s="608">
        <f>'Mental Health Activity'!Q13</f>
        <v>643</v>
      </c>
      <c r="V59" s="608">
        <f>'Mental Health Activity'!R13</f>
        <v>0</v>
      </c>
      <c r="W59" s="608">
        <f>'Mental Health Activity'!S13</f>
        <v>0</v>
      </c>
    </row>
    <row r="60" spans="1:23">
      <c r="A60" t="str">
        <f>'Mental Health Activity'!$B$2</f>
        <v>Swansea Bay UHB</v>
      </c>
      <c r="B60" s="608" t="str">
        <f>'Mental Health Activity'!$B$7</f>
        <v>MENTAL HEALTH</v>
      </c>
      <c r="C60" s="608"/>
      <c r="D60" s="608" t="str">
        <f>'Mental Health Activity'!$B$10</f>
        <v xml:space="preserve">Mental Health </v>
      </c>
      <c r="E60" s="608" t="s">
        <v>414</v>
      </c>
      <c r="F60" s="608" t="str">
        <f>'Mental Health Activity'!B14</f>
        <v>Number of Referrals to LPMHSS (under 18)</v>
      </c>
      <c r="G60" s="608">
        <f>'Mental Health Activity'!C14</f>
        <v>990</v>
      </c>
      <c r="H60" s="608">
        <f>'Mental Health Activity'!D14</f>
        <v>1047</v>
      </c>
      <c r="I60" s="608">
        <f>'Mental Health Activity'!E14</f>
        <v>84</v>
      </c>
      <c r="J60" s="608">
        <f>'Mental Health Activity'!F14</f>
        <v>94</v>
      </c>
      <c r="K60" s="608">
        <f>'Mental Health Activity'!G14</f>
        <v>90</v>
      </c>
      <c r="L60" s="608">
        <f>'Mental Health Activity'!H14</f>
        <v>100</v>
      </c>
      <c r="M60" s="608">
        <f>'Mental Health Activity'!I14</f>
        <v>100</v>
      </c>
      <c r="N60" s="608">
        <f>'Mental Health Activity'!J14</f>
        <v>100</v>
      </c>
      <c r="O60" s="608">
        <f>'Mental Health Activity'!K14</f>
        <v>100</v>
      </c>
      <c r="P60" s="608">
        <f>'Mental Health Activity'!L14</f>
        <v>100</v>
      </c>
      <c r="Q60" s="608">
        <f>'Mental Health Activity'!M14</f>
        <v>100</v>
      </c>
      <c r="R60" s="608">
        <f>'Mental Health Activity'!N14</f>
        <v>100</v>
      </c>
      <c r="S60" s="608">
        <f>'Mental Health Activity'!O14</f>
        <v>100</v>
      </c>
      <c r="T60" s="608">
        <f>'Mental Health Activity'!P14</f>
        <v>100</v>
      </c>
      <c r="U60" s="608">
        <f>'Mental Health Activity'!Q14</f>
        <v>1168</v>
      </c>
      <c r="V60" s="608">
        <f>'Mental Health Activity'!R14</f>
        <v>0</v>
      </c>
      <c r="W60" s="608">
        <f>'Mental Health Activity'!S14</f>
        <v>0</v>
      </c>
    </row>
    <row r="61" spans="1:23">
      <c r="A61" t="str">
        <f>'Mental Health Activity'!$B$2</f>
        <v>Swansea Bay UHB</v>
      </c>
      <c r="B61" s="608" t="str">
        <f>'Mental Health Activity'!$B$7</f>
        <v>MENTAL HEALTH</v>
      </c>
      <c r="C61" s="608"/>
      <c r="D61" s="608" t="str">
        <f>'Mental Health Activity'!$B$10</f>
        <v xml:space="preserve">Mental Health </v>
      </c>
      <c r="E61" s="608" t="s">
        <v>414</v>
      </c>
      <c r="F61" s="608" t="str">
        <f>'Mental Health Activity'!B15</f>
        <v>Number of LPMHSS assessments undertaken within 28 days (under 18)</v>
      </c>
      <c r="G61" s="608">
        <f>'Mental Health Activity'!C15</f>
        <v>157</v>
      </c>
      <c r="H61" s="608">
        <f>'Mental Health Activity'!D15</f>
        <v>405</v>
      </c>
      <c r="I61" s="608">
        <f>'Mental Health Activity'!E15</f>
        <v>34</v>
      </c>
      <c r="J61" s="608">
        <f>'Mental Health Activity'!F15</f>
        <v>51</v>
      </c>
      <c r="K61" s="608">
        <f>'Mental Health Activity'!G15</f>
        <v>24</v>
      </c>
      <c r="L61" s="608">
        <f>'Mental Health Activity'!H15</f>
        <v>55</v>
      </c>
      <c r="M61" s="608">
        <f>'Mental Health Activity'!I15</f>
        <v>55</v>
      </c>
      <c r="N61" s="608">
        <f>'Mental Health Activity'!J15</f>
        <v>55</v>
      </c>
      <c r="O61" s="608">
        <f>'Mental Health Activity'!K15</f>
        <v>55</v>
      </c>
      <c r="P61" s="608">
        <f>'Mental Health Activity'!L15</f>
        <v>55</v>
      </c>
      <c r="Q61" s="608">
        <f>'Mental Health Activity'!M15</f>
        <v>55</v>
      </c>
      <c r="R61" s="608">
        <f>'Mental Health Activity'!N15</f>
        <v>55</v>
      </c>
      <c r="S61" s="608">
        <f>'Mental Health Activity'!O15</f>
        <v>55</v>
      </c>
      <c r="T61" s="608">
        <f>'Mental Health Activity'!P15</f>
        <v>55</v>
      </c>
      <c r="U61" s="608">
        <f>'Mental Health Activity'!Q15</f>
        <v>604</v>
      </c>
      <c r="V61" s="608">
        <f>'Mental Health Activity'!R15</f>
        <v>0</v>
      </c>
      <c r="W61" s="608">
        <f>'Mental Health Activity'!S15</f>
        <v>0</v>
      </c>
    </row>
    <row r="62" spans="1:23">
      <c r="A62" t="str">
        <f>'Mental Health Activity'!$B$2</f>
        <v>Swansea Bay UHB</v>
      </c>
      <c r="B62" s="608" t="str">
        <f>'Mental Health Activity'!$B$7</f>
        <v>MENTAL HEALTH</v>
      </c>
      <c r="C62" s="608"/>
      <c r="D62" s="608" t="str">
        <f>'Mental Health Activity'!$B$10</f>
        <v xml:space="preserve">Mental Health </v>
      </c>
      <c r="E62" s="608" t="s">
        <v>414</v>
      </c>
      <c r="F62" s="608" t="str">
        <f>'Mental Health Activity'!B16</f>
        <v>Number of LPMHSS interventions commenced within 28 days (under 18)</v>
      </c>
      <c r="G62" s="608">
        <f>'Mental Health Activity'!C16</f>
        <v>297</v>
      </c>
      <c r="H62" s="608">
        <f>'Mental Health Activity'!D16</f>
        <v>271</v>
      </c>
      <c r="I62" s="608">
        <f>'Mental Health Activity'!E16</f>
        <v>7</v>
      </c>
      <c r="J62" s="608">
        <f>'Mental Health Activity'!F16</f>
        <v>23</v>
      </c>
      <c r="K62" s="608">
        <f>'Mental Health Activity'!G16</f>
        <v>21</v>
      </c>
      <c r="L62" s="608">
        <f>'Mental Health Activity'!H16</f>
        <v>40</v>
      </c>
      <c r="M62" s="608">
        <f>'Mental Health Activity'!I16</f>
        <v>40</v>
      </c>
      <c r="N62" s="608">
        <f>'Mental Health Activity'!J16</f>
        <v>40</v>
      </c>
      <c r="O62" s="608">
        <f>'Mental Health Activity'!K16</f>
        <v>40</v>
      </c>
      <c r="P62" s="608">
        <f>'Mental Health Activity'!L16</f>
        <v>40</v>
      </c>
      <c r="Q62" s="608">
        <f>'Mental Health Activity'!M16</f>
        <v>40</v>
      </c>
      <c r="R62" s="608">
        <f>'Mental Health Activity'!N16</f>
        <v>40</v>
      </c>
      <c r="S62" s="608">
        <f>'Mental Health Activity'!O16</f>
        <v>40</v>
      </c>
      <c r="T62" s="608">
        <f>'Mental Health Activity'!P16</f>
        <v>40</v>
      </c>
      <c r="U62" s="608">
        <f>'Mental Health Activity'!Q16</f>
        <v>411</v>
      </c>
      <c r="V62" s="608">
        <f>'Mental Health Activity'!R16</f>
        <v>0</v>
      </c>
      <c r="W62" s="608">
        <f>'Mental Health Activity'!S16</f>
        <v>0</v>
      </c>
    </row>
    <row r="63" spans="1:23">
      <c r="A63" t="str">
        <f>'Mental Health Activity'!$B$2</f>
        <v>Swansea Bay UHB</v>
      </c>
      <c r="B63" s="608" t="str">
        <f>'Mental Health Activity'!$B$7</f>
        <v>MENTAL HEALTH</v>
      </c>
      <c r="C63" s="608"/>
      <c r="D63" s="608" t="str">
        <f>'Mental Health Activity'!$B$10</f>
        <v xml:space="preserve">Mental Health </v>
      </c>
      <c r="E63" s="608" t="s">
        <v>414</v>
      </c>
      <c r="F63" s="608" t="str">
        <f>'Mental Health Activity'!B17</f>
        <v>Number of Mental Health Crisis referrals (Crisis Resolution Home Treatment) 18+</v>
      </c>
      <c r="G63" s="608">
        <f>'Mental Health Activity'!C17</f>
        <v>1435</v>
      </c>
      <c r="H63" s="608">
        <f>'Mental Health Activity'!D17</f>
        <v>1812</v>
      </c>
      <c r="I63" s="608">
        <f>'Mental Health Activity'!E17</f>
        <v>163</v>
      </c>
      <c r="J63" s="608">
        <f>'Mental Health Activity'!F17</f>
        <v>186</v>
      </c>
      <c r="K63" s="608">
        <f>'Mental Health Activity'!G17</f>
        <v>194</v>
      </c>
      <c r="L63" s="608">
        <f>'Mental Health Activity'!H17</f>
        <v>150</v>
      </c>
      <c r="M63" s="608">
        <f>'Mental Health Activity'!I17</f>
        <v>150</v>
      </c>
      <c r="N63" s="608">
        <f>'Mental Health Activity'!J17</f>
        <v>150</v>
      </c>
      <c r="O63" s="608">
        <f>'Mental Health Activity'!K17</f>
        <v>150</v>
      </c>
      <c r="P63" s="608">
        <f>'Mental Health Activity'!L17</f>
        <v>150</v>
      </c>
      <c r="Q63" s="608">
        <f>'Mental Health Activity'!M17</f>
        <v>150</v>
      </c>
      <c r="R63" s="608">
        <f>'Mental Health Activity'!N17</f>
        <v>150</v>
      </c>
      <c r="S63" s="608">
        <f>'Mental Health Activity'!O17</f>
        <v>150</v>
      </c>
      <c r="T63" s="608">
        <f>'Mental Health Activity'!P17</f>
        <v>150</v>
      </c>
      <c r="U63" s="608">
        <f>'Mental Health Activity'!Q17</f>
        <v>1893</v>
      </c>
      <c r="V63" s="608">
        <f>'Mental Health Activity'!R17</f>
        <v>0</v>
      </c>
      <c r="W63" s="608">
        <f>'Mental Health Activity'!S17</f>
        <v>0</v>
      </c>
    </row>
    <row r="64" spans="1:23">
      <c r="A64" t="str">
        <f>'Mental Health Activity'!$B$2</f>
        <v>Swansea Bay UHB</v>
      </c>
      <c r="B64" s="608" t="str">
        <f>'Mental Health Activity'!$B$7</f>
        <v>MENTAL HEALTH</v>
      </c>
      <c r="C64" s="608"/>
      <c r="D64" s="608" t="str">
        <f>'Mental Health Activity'!$B$10</f>
        <v xml:space="preserve">Mental Health </v>
      </c>
      <c r="E64" s="608" t="s">
        <v>414</v>
      </c>
      <c r="F64" s="608" t="str">
        <f>'Mental Health Activity'!B18</f>
        <v>Number of Mental Health Crisis referrals (Crisis Resolution Home Treatment) under 18</v>
      </c>
      <c r="G64" s="608" t="str">
        <f>'Mental Health Activity'!C18</f>
        <v>n/a</v>
      </c>
      <c r="H64" s="608" t="str">
        <f>'Mental Health Activity'!D18</f>
        <v>n/a</v>
      </c>
      <c r="I64" s="608">
        <f>'Mental Health Activity'!E18</f>
        <v>41</v>
      </c>
      <c r="J64" s="608">
        <f>'Mental Health Activity'!F18</f>
        <v>43</v>
      </c>
      <c r="K64" s="608">
        <f>'Mental Health Activity'!G18</f>
        <v>39</v>
      </c>
      <c r="L64" s="608">
        <f>'Mental Health Activity'!H18</f>
        <v>41</v>
      </c>
      <c r="M64" s="608">
        <f>'Mental Health Activity'!I18</f>
        <v>41</v>
      </c>
      <c r="N64" s="608">
        <f>'Mental Health Activity'!J18</f>
        <v>41</v>
      </c>
      <c r="O64" s="608">
        <f>'Mental Health Activity'!K18</f>
        <v>41</v>
      </c>
      <c r="P64" s="608">
        <f>'Mental Health Activity'!L18</f>
        <v>41</v>
      </c>
      <c r="Q64" s="608">
        <f>'Mental Health Activity'!M18</f>
        <v>41</v>
      </c>
      <c r="R64" s="608">
        <f>'Mental Health Activity'!N18</f>
        <v>41</v>
      </c>
      <c r="S64" s="608">
        <f>'Mental Health Activity'!O18</f>
        <v>41</v>
      </c>
      <c r="T64" s="608">
        <f>'Mental Health Activity'!P18</f>
        <v>41</v>
      </c>
      <c r="U64" s="608">
        <f>'Mental Health Activity'!Q18</f>
        <v>492</v>
      </c>
      <c r="V64" s="608">
        <f>'Mental Health Activity'!R18</f>
        <v>0</v>
      </c>
      <c r="W64" s="608">
        <f>'Mental Health Activity'!S18</f>
        <v>0</v>
      </c>
    </row>
    <row r="65" spans="1:23">
      <c r="A65" t="str">
        <f>'Mental Health Activity'!$B$2</f>
        <v>Swansea Bay UHB</v>
      </c>
      <c r="B65" s="608" t="str">
        <f>'Mental Health Activity'!$B$7</f>
        <v>MENTAL HEALTH</v>
      </c>
      <c r="C65" s="608"/>
      <c r="D65" s="608" t="str">
        <f>'Mental Health Activity'!$B$10</f>
        <v xml:space="preserve">Mental Health </v>
      </c>
      <c r="E65" s="608" t="s">
        <v>414</v>
      </c>
      <c r="F65" s="608" t="str">
        <f>'Mental Health Activity'!B19</f>
        <v>Number of Referrals to specialist community mental health services adult (18-65)</v>
      </c>
      <c r="G65" s="608">
        <f>'Mental Health Activity'!C19</f>
        <v>3128</v>
      </c>
      <c r="H65" s="608">
        <f>'Mental Health Activity'!D19</f>
        <v>3705</v>
      </c>
      <c r="I65" s="608">
        <f>'Mental Health Activity'!E19</f>
        <v>367</v>
      </c>
      <c r="J65" s="608">
        <f>'Mental Health Activity'!F19</f>
        <v>414</v>
      </c>
      <c r="K65" s="608">
        <f>'Mental Health Activity'!G19</f>
        <v>381</v>
      </c>
      <c r="L65" s="608">
        <f>'Mental Health Activity'!H19</f>
        <v>309</v>
      </c>
      <c r="M65" s="608">
        <f>'Mental Health Activity'!I19</f>
        <v>309</v>
      </c>
      <c r="N65" s="608">
        <f>'Mental Health Activity'!J19</f>
        <v>309</v>
      </c>
      <c r="O65" s="608">
        <f>'Mental Health Activity'!K19</f>
        <v>309</v>
      </c>
      <c r="P65" s="608">
        <f>'Mental Health Activity'!L19</f>
        <v>309</v>
      </c>
      <c r="Q65" s="608">
        <f>'Mental Health Activity'!M19</f>
        <v>309</v>
      </c>
      <c r="R65" s="608">
        <f>'Mental Health Activity'!N19</f>
        <v>309</v>
      </c>
      <c r="S65" s="608">
        <f>'Mental Health Activity'!O19</f>
        <v>309</v>
      </c>
      <c r="T65" s="608">
        <f>'Mental Health Activity'!P19</f>
        <v>309</v>
      </c>
      <c r="U65" s="608">
        <f>'Mental Health Activity'!Q19</f>
        <v>3943</v>
      </c>
      <c r="V65" s="608">
        <f>'Mental Health Activity'!R19</f>
        <v>0</v>
      </c>
      <c r="W65" s="608">
        <f>'Mental Health Activity'!S19</f>
        <v>0</v>
      </c>
    </row>
    <row r="66" spans="1:23">
      <c r="A66" t="str">
        <f>'Mental Health Activity'!$B$2</f>
        <v>Swansea Bay UHB</v>
      </c>
      <c r="B66" s="608" t="str">
        <f>'Mental Health Activity'!$B$7</f>
        <v>MENTAL HEALTH</v>
      </c>
      <c r="C66" s="608"/>
      <c r="D66" s="608" t="str">
        <f>'Mental Health Activity'!$B$10</f>
        <v xml:space="preserve">Mental Health </v>
      </c>
      <c r="E66" s="608" t="s">
        <v>414</v>
      </c>
      <c r="F66" s="608" t="str">
        <f>'Mental Health Activity'!B20</f>
        <v>Total caseload for adult mental health services (excluding LPMHSS)</v>
      </c>
      <c r="G66" s="608">
        <f>'Mental Health Activity'!C20</f>
        <v>1514</v>
      </c>
      <c r="H66" s="608">
        <f>'Mental Health Activity'!D20</f>
        <v>1491</v>
      </c>
      <c r="I66" s="608">
        <f>'Mental Health Activity'!E20</f>
        <v>1485</v>
      </c>
      <c r="J66" s="608">
        <f>'Mental Health Activity'!F20</f>
        <v>1457</v>
      </c>
      <c r="K66" s="608">
        <f>'Mental Health Activity'!G20</f>
        <v>1470</v>
      </c>
      <c r="L66" s="608">
        <f>'Mental Health Activity'!H20</f>
        <v>1508</v>
      </c>
      <c r="M66" s="608">
        <f>'Mental Health Activity'!I20</f>
        <v>1508</v>
      </c>
      <c r="N66" s="608">
        <f>'Mental Health Activity'!J20</f>
        <v>1508</v>
      </c>
      <c r="O66" s="608">
        <f>'Mental Health Activity'!K20</f>
        <v>1508</v>
      </c>
      <c r="P66" s="608">
        <f>'Mental Health Activity'!L20</f>
        <v>1508</v>
      </c>
      <c r="Q66" s="608">
        <f>'Mental Health Activity'!M20</f>
        <v>1508</v>
      </c>
      <c r="R66" s="608">
        <f>'Mental Health Activity'!N20</f>
        <v>1508</v>
      </c>
      <c r="S66" s="608">
        <f>'Mental Health Activity'!O20</f>
        <v>1508</v>
      </c>
      <c r="T66" s="608">
        <f>'Mental Health Activity'!P20</f>
        <v>1508</v>
      </c>
      <c r="U66" s="608">
        <f>'Mental Health Activity'!Q20</f>
        <v>17984</v>
      </c>
      <c r="V66" s="608">
        <f>'Mental Health Activity'!R20</f>
        <v>0</v>
      </c>
      <c r="W66" s="608">
        <f>'Mental Health Activity'!S20</f>
        <v>0</v>
      </c>
    </row>
    <row r="67" spans="1:23">
      <c r="A67" t="str">
        <f>'Mental Health Activity'!$B$2</f>
        <v>Swansea Bay UHB</v>
      </c>
      <c r="B67" s="608" t="str">
        <f>'Mental Health Activity'!$B$7</f>
        <v>MENTAL HEALTH</v>
      </c>
      <c r="C67" s="608"/>
      <c r="D67" s="608" t="str">
        <f>'Mental Health Activity'!$B$10</f>
        <v xml:space="preserve">Mental Health </v>
      </c>
      <c r="E67" s="608" t="s">
        <v>414</v>
      </c>
      <c r="F67" s="608" t="str">
        <f>'Mental Health Activity'!B21</f>
        <v>Number of Referrals to specialist community mental health services older adult (65+)</v>
      </c>
      <c r="G67" s="608">
        <f>'Mental Health Activity'!C21</f>
        <v>1603</v>
      </c>
      <c r="H67" s="608">
        <f>'Mental Health Activity'!D21</f>
        <v>1524</v>
      </c>
      <c r="I67" s="608">
        <f>'Mental Health Activity'!E21</f>
        <v>39</v>
      </c>
      <c r="J67" s="608">
        <f>'Mental Health Activity'!F21</f>
        <v>30</v>
      </c>
      <c r="K67" s="608">
        <f>'Mental Health Activity'!G21</f>
        <v>34</v>
      </c>
      <c r="L67" s="608">
        <f>'Mental Health Activity'!H21</f>
        <v>46</v>
      </c>
      <c r="M67" s="608">
        <f>'Mental Health Activity'!I21</f>
        <v>46</v>
      </c>
      <c r="N67" s="608">
        <f>'Mental Health Activity'!J21</f>
        <v>46</v>
      </c>
      <c r="O67" s="608">
        <f>'Mental Health Activity'!K21</f>
        <v>46</v>
      </c>
      <c r="P67" s="608">
        <f>'Mental Health Activity'!L21</f>
        <v>46</v>
      </c>
      <c r="Q67" s="608">
        <f>'Mental Health Activity'!M21</f>
        <v>46</v>
      </c>
      <c r="R67" s="608">
        <f>'Mental Health Activity'!N21</f>
        <v>46</v>
      </c>
      <c r="S67" s="608">
        <f>'Mental Health Activity'!O21</f>
        <v>46</v>
      </c>
      <c r="T67" s="608">
        <f>'Mental Health Activity'!P21</f>
        <v>46</v>
      </c>
      <c r="U67" s="608">
        <f>'Mental Health Activity'!Q21</f>
        <v>517</v>
      </c>
      <c r="V67" s="608">
        <f>'Mental Health Activity'!R21</f>
        <v>0</v>
      </c>
      <c r="W67" s="608">
        <f>'Mental Health Activity'!S21</f>
        <v>0</v>
      </c>
    </row>
    <row r="68" spans="1:23">
      <c r="A68" t="str">
        <f>'Mental Health Activity'!$B$2</f>
        <v>Swansea Bay UHB</v>
      </c>
      <c r="B68" s="608" t="str">
        <f>'Mental Health Activity'!$B$7</f>
        <v>MENTAL HEALTH</v>
      </c>
      <c r="C68" s="608"/>
      <c r="D68" s="608" t="str">
        <f>'Mental Health Activity'!$B$10</f>
        <v xml:space="preserve">Mental Health </v>
      </c>
      <c r="E68" s="608" t="s">
        <v>414</v>
      </c>
      <c r="F68" s="608" t="str">
        <f>'Mental Health Activity'!B22</f>
        <v>Total  caseload for older adult mental health services (excluding LPMHSS)</v>
      </c>
      <c r="G68" s="608">
        <f>'Mental Health Activity'!C22</f>
        <v>256</v>
      </c>
      <c r="H68" s="608">
        <f>'Mental Health Activity'!D22</f>
        <v>269</v>
      </c>
      <c r="I68" s="608">
        <f>'Mental Health Activity'!E22</f>
        <v>255</v>
      </c>
      <c r="J68" s="608">
        <f>'Mental Health Activity'!F22</f>
        <v>249</v>
      </c>
      <c r="K68" s="608">
        <f>'Mental Health Activity'!G22</f>
        <v>256</v>
      </c>
      <c r="L68" s="608">
        <f>'Mental Health Activity'!H22</f>
        <v>280</v>
      </c>
      <c r="M68" s="608">
        <f>'Mental Health Activity'!I22</f>
        <v>280</v>
      </c>
      <c r="N68" s="608">
        <f>'Mental Health Activity'!J22</f>
        <v>280</v>
      </c>
      <c r="O68" s="608">
        <f>'Mental Health Activity'!K22</f>
        <v>280</v>
      </c>
      <c r="P68" s="608">
        <f>'Mental Health Activity'!L22</f>
        <v>280</v>
      </c>
      <c r="Q68" s="608">
        <f>'Mental Health Activity'!M22</f>
        <v>280</v>
      </c>
      <c r="R68" s="608">
        <f>'Mental Health Activity'!N22</f>
        <v>280</v>
      </c>
      <c r="S68" s="608">
        <f>'Mental Health Activity'!O22</f>
        <v>280</v>
      </c>
      <c r="T68" s="608">
        <f>'Mental Health Activity'!P22</f>
        <v>280</v>
      </c>
      <c r="U68" s="608">
        <f>'Mental Health Activity'!Q22</f>
        <v>3280</v>
      </c>
      <c r="V68" s="608">
        <f>'Mental Health Activity'!R22</f>
        <v>0</v>
      </c>
      <c r="W68" s="608">
        <f>'Mental Health Activity'!S22</f>
        <v>0</v>
      </c>
    </row>
    <row r="69" spans="1:23">
      <c r="A69" t="str">
        <f>'Mental Health Activity'!$B$2</f>
        <v>Swansea Bay UHB</v>
      </c>
      <c r="B69" s="608" t="str">
        <f>'Mental Health Activity'!$B$7</f>
        <v>MENTAL HEALTH</v>
      </c>
      <c r="C69" s="608"/>
      <c r="D69" s="608" t="str">
        <f>'Mental Health Activity'!$B$10</f>
        <v xml:space="preserve">Mental Health </v>
      </c>
      <c r="E69" s="608" t="s">
        <v>414</v>
      </c>
      <c r="F69" s="608" t="str">
        <f>'Mental Health Activity'!B23</f>
        <v xml:space="preserve">Number of Referrals to Specialist Child and Adolescent Mental Health (SCAMHS) </v>
      </c>
      <c r="G69" s="608">
        <f>'Mental Health Activity'!C23</f>
        <v>52</v>
      </c>
      <c r="H69" s="608">
        <f>'Mental Health Activity'!D23</f>
        <v>42</v>
      </c>
      <c r="I69" s="608">
        <f>'Mental Health Activity'!E23</f>
        <v>0</v>
      </c>
      <c r="J69" s="608">
        <f>'Mental Health Activity'!F23</f>
        <v>0</v>
      </c>
      <c r="K69" s="608">
        <f>'Mental Health Activity'!G23</f>
        <v>0</v>
      </c>
      <c r="L69" s="608">
        <f>'Mental Health Activity'!H23</f>
        <v>4</v>
      </c>
      <c r="M69" s="608">
        <f>'Mental Health Activity'!I23</f>
        <v>4</v>
      </c>
      <c r="N69" s="608">
        <f>'Mental Health Activity'!J23</f>
        <v>4</v>
      </c>
      <c r="O69" s="608">
        <f>'Mental Health Activity'!K23</f>
        <v>4</v>
      </c>
      <c r="P69" s="608">
        <f>'Mental Health Activity'!L23</f>
        <v>4</v>
      </c>
      <c r="Q69" s="608">
        <f>'Mental Health Activity'!M23</f>
        <v>4</v>
      </c>
      <c r="R69" s="608">
        <f>'Mental Health Activity'!N23</f>
        <v>4</v>
      </c>
      <c r="S69" s="608">
        <f>'Mental Health Activity'!O23</f>
        <v>4</v>
      </c>
      <c r="T69" s="608">
        <f>'Mental Health Activity'!P23</f>
        <v>4</v>
      </c>
      <c r="U69" s="608">
        <f>'Mental Health Activity'!Q23</f>
        <v>36</v>
      </c>
      <c r="V69" s="608">
        <f>'Mental Health Activity'!R23</f>
        <v>0</v>
      </c>
      <c r="W69" s="608">
        <f>'Mental Health Activity'!S23</f>
        <v>0</v>
      </c>
    </row>
    <row r="70" spans="1:23">
      <c r="A70" t="str">
        <f>'Mental Health Activity'!$B$2</f>
        <v>Swansea Bay UHB</v>
      </c>
      <c r="B70" s="608" t="str">
        <f>'Mental Health Activity'!$B$7</f>
        <v>MENTAL HEALTH</v>
      </c>
      <c r="C70" s="608"/>
      <c r="D70" s="608" t="str">
        <f>'Mental Health Activity'!$B$10</f>
        <v xml:space="preserve">Mental Health </v>
      </c>
      <c r="E70" s="608" t="s">
        <v>414</v>
      </c>
      <c r="F70" s="608" t="str">
        <f>'Mental Health Activity'!B24</f>
        <v>Total Caseload for Specialist Child and Adolescent Mental Health (excluding LPMHSS)</v>
      </c>
      <c r="G70" s="608">
        <f>'Mental Health Activity'!C24</f>
        <v>66</v>
      </c>
      <c r="H70" s="608">
        <f>'Mental Health Activity'!D24</f>
        <v>70</v>
      </c>
      <c r="I70" s="608">
        <f>'Mental Health Activity'!E24</f>
        <v>67</v>
      </c>
      <c r="J70" s="608">
        <f>'Mental Health Activity'!F24</f>
        <v>59</v>
      </c>
      <c r="K70" s="608">
        <f>'Mental Health Activity'!G24</f>
        <v>59</v>
      </c>
      <c r="L70" s="608">
        <f>'Mental Health Activity'!H24</f>
        <v>75</v>
      </c>
      <c r="M70" s="608">
        <f>'Mental Health Activity'!I24</f>
        <v>75</v>
      </c>
      <c r="N70" s="608">
        <f>'Mental Health Activity'!J24</f>
        <v>75</v>
      </c>
      <c r="O70" s="608">
        <f>'Mental Health Activity'!K24</f>
        <v>75</v>
      </c>
      <c r="P70" s="608">
        <f>'Mental Health Activity'!L24</f>
        <v>75</v>
      </c>
      <c r="Q70" s="608">
        <f>'Mental Health Activity'!M24</f>
        <v>75</v>
      </c>
      <c r="R70" s="608">
        <f>'Mental Health Activity'!N24</f>
        <v>75</v>
      </c>
      <c r="S70" s="608">
        <f>'Mental Health Activity'!O24</f>
        <v>75</v>
      </c>
      <c r="T70" s="608">
        <f>'Mental Health Activity'!P24</f>
        <v>75</v>
      </c>
      <c r="U70" s="608">
        <f>'Mental Health Activity'!Q24</f>
        <v>860</v>
      </c>
      <c r="V70" s="608">
        <f>'Mental Health Activity'!R24</f>
        <v>0</v>
      </c>
      <c r="W70" s="608">
        <f>'Mental Health Activity'!S24</f>
        <v>0</v>
      </c>
    </row>
    <row r="71" spans="1:23">
      <c r="A71" t="str">
        <f>'Mental Health Activity'!$B$2</f>
        <v>Swansea Bay UHB</v>
      </c>
      <c r="B71" s="608" t="str">
        <f>'Mental Health Activity'!$B$7</f>
        <v>MENTAL HEALTH</v>
      </c>
      <c r="C71" s="608"/>
      <c r="D71" s="608" t="str">
        <f>'Mental Health Activity'!$B$10</f>
        <v xml:space="preserve">Mental Health </v>
      </c>
      <c r="E71" s="608" t="s">
        <v>414</v>
      </c>
      <c r="F71" s="608" t="str">
        <f>'Mental Health Activity'!B25</f>
        <v>Number of referrals eating disorder service (EDS) all age</v>
      </c>
      <c r="G71" s="608">
        <f>'Mental Health Activity'!C25</f>
        <v>120</v>
      </c>
      <c r="H71" s="608">
        <f>'Mental Health Activity'!D25</f>
        <v>157</v>
      </c>
      <c r="I71" s="608">
        <f>'Mental Health Activity'!E25</f>
        <v>11</v>
      </c>
      <c r="J71" s="608">
        <f>'Mental Health Activity'!F25</f>
        <v>10</v>
      </c>
      <c r="K71" s="608">
        <f>'Mental Health Activity'!G25</f>
        <v>6</v>
      </c>
      <c r="L71" s="608">
        <f>'Mental Health Activity'!H25</f>
        <v>10</v>
      </c>
      <c r="M71" s="608">
        <f>'Mental Health Activity'!I25</f>
        <v>10</v>
      </c>
      <c r="N71" s="608">
        <f>'Mental Health Activity'!J25</f>
        <v>10</v>
      </c>
      <c r="O71" s="608">
        <f>'Mental Health Activity'!K25</f>
        <v>10</v>
      </c>
      <c r="P71" s="608">
        <f>'Mental Health Activity'!L25</f>
        <v>10</v>
      </c>
      <c r="Q71" s="608">
        <f>'Mental Health Activity'!M25</f>
        <v>10</v>
      </c>
      <c r="R71" s="608">
        <f>'Mental Health Activity'!N25</f>
        <v>10</v>
      </c>
      <c r="S71" s="608">
        <f>'Mental Health Activity'!O25</f>
        <v>10</v>
      </c>
      <c r="T71" s="608">
        <f>'Mental Health Activity'!P25</f>
        <v>10</v>
      </c>
      <c r="U71" s="608">
        <f>'Mental Health Activity'!Q25</f>
        <v>117</v>
      </c>
      <c r="V71" s="608">
        <f>'Mental Health Activity'!R25</f>
        <v>0</v>
      </c>
      <c r="W71" s="608">
        <f>'Mental Health Activity'!S25</f>
        <v>0</v>
      </c>
    </row>
    <row r="72" spans="1:23">
      <c r="A72" t="str">
        <f>'Mental Health Activity'!$B$2</f>
        <v>Swansea Bay UHB</v>
      </c>
      <c r="B72" s="608" t="str">
        <f>'Mental Health Activity'!$B$7</f>
        <v>MENTAL HEALTH</v>
      </c>
      <c r="C72" s="608"/>
      <c r="D72" s="608" t="str">
        <f>'Mental Health Activity'!$B$10</f>
        <v xml:space="preserve">Mental Health </v>
      </c>
      <c r="E72" s="608" t="s">
        <v>414</v>
      </c>
      <c r="F72" s="608" t="str">
        <f>'Mental Health Activity'!B26</f>
        <v>Number of EDS assessment within 4 weeks all age</v>
      </c>
      <c r="G72" s="608">
        <f>'Mental Health Activity'!C26</f>
        <v>120</v>
      </c>
      <c r="H72" s="608">
        <f>'Mental Health Activity'!D26</f>
        <v>157</v>
      </c>
      <c r="I72" s="608">
        <f>'Mental Health Activity'!E26</f>
        <v>11</v>
      </c>
      <c r="J72" s="608">
        <f>'Mental Health Activity'!F26</f>
        <v>10</v>
      </c>
      <c r="K72" s="608">
        <f>'Mental Health Activity'!G26</f>
        <v>6</v>
      </c>
      <c r="L72" s="608">
        <f>'Mental Health Activity'!H26</f>
        <v>10</v>
      </c>
      <c r="M72" s="608">
        <f>'Mental Health Activity'!I26</f>
        <v>10</v>
      </c>
      <c r="N72" s="608">
        <f>'Mental Health Activity'!J26</f>
        <v>10</v>
      </c>
      <c r="O72" s="608">
        <f>'Mental Health Activity'!K26</f>
        <v>10</v>
      </c>
      <c r="P72" s="608">
        <f>'Mental Health Activity'!L26</f>
        <v>10</v>
      </c>
      <c r="Q72" s="608">
        <f>'Mental Health Activity'!M26</f>
        <v>10</v>
      </c>
      <c r="R72" s="608">
        <f>'Mental Health Activity'!N26</f>
        <v>10</v>
      </c>
      <c r="S72" s="608">
        <f>'Mental Health Activity'!O26</f>
        <v>10</v>
      </c>
      <c r="T72" s="608">
        <f>'Mental Health Activity'!P26</f>
        <v>10</v>
      </c>
      <c r="U72" s="608">
        <f>'Mental Health Activity'!Q26</f>
        <v>117</v>
      </c>
      <c r="V72" s="608">
        <f>'Mental Health Activity'!R26</f>
        <v>0</v>
      </c>
      <c r="W72" s="608">
        <f>'Mental Health Activity'!S26</f>
        <v>0</v>
      </c>
    </row>
    <row r="73" spans="1:23">
      <c r="A73" t="str">
        <f>'Mental Health Activity'!$B$2</f>
        <v>Swansea Bay UHB</v>
      </c>
      <c r="B73" s="608" t="str">
        <f>'Mental Health Activity'!$B$7</f>
        <v>MENTAL HEALTH</v>
      </c>
      <c r="C73" s="608"/>
      <c r="D73" s="608" t="str">
        <f>'Mental Health Activity'!$B$10</f>
        <v xml:space="preserve">Mental Health </v>
      </c>
      <c r="E73" s="608" t="s">
        <v>414</v>
      </c>
      <c r="F73" s="608" t="str">
        <f>'Mental Health Activity'!B27</f>
        <v>Number of  Memory assessment service (MAS) - Referrals</v>
      </c>
      <c r="G73" s="608">
        <f>'Mental Health Activity'!C27</f>
        <v>1104</v>
      </c>
      <c r="H73" s="608">
        <f>'Mental Health Activity'!D27</f>
        <v>1829</v>
      </c>
      <c r="I73" s="608">
        <f>'Mental Health Activity'!E27</f>
        <v>102</v>
      </c>
      <c r="J73" s="608">
        <f>'Mental Health Activity'!F27</f>
        <v>115</v>
      </c>
      <c r="K73" s="608">
        <f>'Mental Health Activity'!G27</f>
        <v>131</v>
      </c>
      <c r="L73" s="608">
        <f>'Mental Health Activity'!H27</f>
        <v>130</v>
      </c>
      <c r="M73" s="608">
        <f>'Mental Health Activity'!I27</f>
        <v>130</v>
      </c>
      <c r="N73" s="608">
        <f>'Mental Health Activity'!J27</f>
        <v>130</v>
      </c>
      <c r="O73" s="608">
        <f>'Mental Health Activity'!K27</f>
        <v>130</v>
      </c>
      <c r="P73" s="608">
        <f>'Mental Health Activity'!L27</f>
        <v>130</v>
      </c>
      <c r="Q73" s="608">
        <f>'Mental Health Activity'!M27</f>
        <v>130</v>
      </c>
      <c r="R73" s="608">
        <f>'Mental Health Activity'!N27</f>
        <v>130</v>
      </c>
      <c r="S73" s="608">
        <f>'Mental Health Activity'!O27</f>
        <v>130</v>
      </c>
      <c r="T73" s="608">
        <f>'Mental Health Activity'!P27</f>
        <v>130</v>
      </c>
      <c r="U73" s="608">
        <f>'Mental Health Activity'!Q27</f>
        <v>1518</v>
      </c>
      <c r="V73" s="608">
        <f>'Mental Health Activity'!R27</f>
        <v>0</v>
      </c>
      <c r="W73" s="608">
        <f>'Mental Health Activity'!S27</f>
        <v>0</v>
      </c>
    </row>
    <row r="74" spans="1:23">
      <c r="A74" t="str">
        <f>'Mental Health Activity'!$B$2</f>
        <v>Swansea Bay UHB</v>
      </c>
      <c r="B74" s="608" t="str">
        <f>'Mental Health Activity'!$B$7</f>
        <v>MENTAL HEALTH</v>
      </c>
      <c r="C74" s="608"/>
      <c r="D74" s="608" t="str">
        <f>'Mental Health Activity'!$B$10</f>
        <v xml:space="preserve">Mental Health </v>
      </c>
      <c r="E74" s="608" t="s">
        <v>414</v>
      </c>
      <c r="F74" s="608" t="str">
        <f>'Mental Health Activity'!B28</f>
        <v>Number of memory assessment services (MAS) – assessment within 28 days</v>
      </c>
      <c r="G74" s="608">
        <f>'Mental Health Activity'!C28</f>
        <v>761</v>
      </c>
      <c r="H74" s="608">
        <f>'Mental Health Activity'!D28</f>
        <v>1262</v>
      </c>
      <c r="I74" s="608">
        <f>'Mental Health Activity'!E28</f>
        <v>95</v>
      </c>
      <c r="J74" s="608">
        <f>'Mental Health Activity'!F28</f>
        <v>105</v>
      </c>
      <c r="K74" s="608">
        <f>'Mental Health Activity'!G28</f>
        <v>118</v>
      </c>
      <c r="L74" s="608">
        <f>'Mental Health Activity'!H28</f>
        <v>130</v>
      </c>
      <c r="M74" s="608">
        <f>'Mental Health Activity'!I28</f>
        <v>130</v>
      </c>
      <c r="N74" s="608">
        <f>'Mental Health Activity'!J28</f>
        <v>130</v>
      </c>
      <c r="O74" s="608">
        <f>'Mental Health Activity'!K28</f>
        <v>130</v>
      </c>
      <c r="P74" s="608">
        <f>'Mental Health Activity'!L28</f>
        <v>130</v>
      </c>
      <c r="Q74" s="608">
        <f>'Mental Health Activity'!M28</f>
        <v>130</v>
      </c>
      <c r="R74" s="608">
        <f>'Mental Health Activity'!N28</f>
        <v>130</v>
      </c>
      <c r="S74" s="608">
        <f>'Mental Health Activity'!O28</f>
        <v>130</v>
      </c>
      <c r="T74" s="608">
        <f>'Mental Health Activity'!P28</f>
        <v>130</v>
      </c>
      <c r="U74" s="608">
        <f>'Mental Health Activity'!Q28</f>
        <v>1488</v>
      </c>
      <c r="V74" s="608">
        <f>'Mental Health Activity'!R28</f>
        <v>0</v>
      </c>
      <c r="W74" s="608">
        <f>'Mental Health Activity'!S28</f>
        <v>0</v>
      </c>
    </row>
    <row r="75" spans="1:23">
      <c r="A75" t="str">
        <f>'Mental Health Activity'!$B$2</f>
        <v>Swansea Bay UHB</v>
      </c>
      <c r="B75" s="608" t="str">
        <f>'Mental Health Activity'!$B$7</f>
        <v>MENTAL HEALTH</v>
      </c>
      <c r="C75" s="608"/>
      <c r="D75" s="608" t="str">
        <f>'Mental Health Activity'!$B$10</f>
        <v xml:space="preserve">Mental Health </v>
      </c>
      <c r="E75" s="608" t="s">
        <v>414</v>
      </c>
      <c r="F75" s="608" t="str">
        <f>'Mental Health Activity'!B29</f>
        <v>Number of memory assessment services (MAS) – interventions started within 12 weeks</v>
      </c>
      <c r="G75" s="608">
        <f>'Mental Health Activity'!C29</f>
        <v>210</v>
      </c>
      <c r="H75" s="608">
        <f>'Mental Health Activity'!D29</f>
        <v>348</v>
      </c>
      <c r="I75" s="608">
        <f>'Mental Health Activity'!E29</f>
        <v>0</v>
      </c>
      <c r="J75" s="608">
        <f>'Mental Health Activity'!F29</f>
        <v>0</v>
      </c>
      <c r="K75" s="608">
        <f>'Mental Health Activity'!G29</f>
        <v>0</v>
      </c>
      <c r="L75" s="608">
        <f>'Mental Health Activity'!H29</f>
        <v>29</v>
      </c>
      <c r="M75" s="608">
        <f>'Mental Health Activity'!I29</f>
        <v>29</v>
      </c>
      <c r="N75" s="608">
        <f>'Mental Health Activity'!J29</f>
        <v>29</v>
      </c>
      <c r="O75" s="608">
        <f>'Mental Health Activity'!K29</f>
        <v>29</v>
      </c>
      <c r="P75" s="608">
        <f>'Mental Health Activity'!L29</f>
        <v>29</v>
      </c>
      <c r="Q75" s="608">
        <f>'Mental Health Activity'!M29</f>
        <v>29</v>
      </c>
      <c r="R75" s="608">
        <f>'Mental Health Activity'!N29</f>
        <v>29</v>
      </c>
      <c r="S75" s="608">
        <f>'Mental Health Activity'!O29</f>
        <v>29</v>
      </c>
      <c r="T75" s="608">
        <f>'Mental Health Activity'!P29</f>
        <v>29</v>
      </c>
      <c r="U75" s="608">
        <f>'Mental Health Activity'!Q29</f>
        <v>261</v>
      </c>
      <c r="V75" s="608">
        <f>'Mental Health Activity'!R29</f>
        <v>0</v>
      </c>
      <c r="W75" s="608">
        <f>'Mental Health Activity'!S29</f>
        <v>0</v>
      </c>
    </row>
    <row r="76" spans="1:23">
      <c r="A76" t="str">
        <f>'Mental Health Activity'!$B$2</f>
        <v>Swansea Bay UHB</v>
      </c>
      <c r="B76" s="608" t="str">
        <f>'Mental Health Activity'!$B$7</f>
        <v>MENTAL HEALTH</v>
      </c>
      <c r="C76" s="608"/>
      <c r="D76" s="608" t="str">
        <f>'Mental Health Activity'!$B$10</f>
        <v xml:space="preserve">Mental Health </v>
      </c>
      <c r="E76" s="608" t="s">
        <v>414</v>
      </c>
      <c r="F76" s="608" t="str">
        <f>'Mental Health Activity'!B30</f>
        <v>Part 2 duty - % of total caseloads with a valid care and treatment plan (%) 18+</v>
      </c>
      <c r="G76" s="608">
        <f>'Mental Health Activity'!C30</f>
        <v>86.5</v>
      </c>
      <c r="H76" s="608">
        <f>'Mental Health Activity'!D30</f>
        <v>87.7</v>
      </c>
      <c r="I76" s="608">
        <f>'Mental Health Activity'!E30</f>
        <v>86</v>
      </c>
      <c r="J76" s="608">
        <f>'Mental Health Activity'!F30</f>
        <v>88</v>
      </c>
      <c r="K76" s="608">
        <f>'Mental Health Activity'!G30</f>
        <v>87</v>
      </c>
      <c r="L76" s="608">
        <f>'Mental Health Activity'!H30</f>
        <v>90</v>
      </c>
      <c r="M76" s="608">
        <f>'Mental Health Activity'!I30</f>
        <v>90</v>
      </c>
      <c r="N76" s="608">
        <f>'Mental Health Activity'!J30</f>
        <v>90</v>
      </c>
      <c r="O76" s="608">
        <f>'Mental Health Activity'!K30</f>
        <v>90</v>
      </c>
      <c r="P76" s="608">
        <f>'Mental Health Activity'!L30</f>
        <v>90</v>
      </c>
      <c r="Q76" s="608">
        <f>'Mental Health Activity'!M30</f>
        <v>90</v>
      </c>
      <c r="R76" s="608">
        <f>'Mental Health Activity'!N30</f>
        <v>90</v>
      </c>
      <c r="S76" s="608">
        <f>'Mental Health Activity'!O30</f>
        <v>90</v>
      </c>
      <c r="T76" s="608">
        <f>'Mental Health Activity'!P30</f>
        <v>90</v>
      </c>
      <c r="U76" s="608">
        <f>'Mental Health Activity'!Q30</f>
        <v>89.25</v>
      </c>
      <c r="V76" s="608">
        <f>'Mental Health Activity'!R30</f>
        <v>0</v>
      </c>
      <c r="W76" s="608">
        <f>'Mental Health Activity'!S30</f>
        <v>0</v>
      </c>
    </row>
    <row r="77" spans="1:23">
      <c r="A77" t="str">
        <f>'Mental Health Activity'!$B$2</f>
        <v>Swansea Bay UHB</v>
      </c>
      <c r="B77" s="608" t="str">
        <f>'Mental Health Activity'!$B$7</f>
        <v>MENTAL HEALTH</v>
      </c>
      <c r="C77" s="608"/>
      <c r="D77" s="608" t="str">
        <f>'Mental Health Activity'!$B$10</f>
        <v xml:space="preserve">Mental Health </v>
      </c>
      <c r="E77" s="608" t="s">
        <v>414</v>
      </c>
      <c r="F77" s="608" t="str">
        <f>'Mental Health Activity'!B31</f>
        <v>Part 2 duty - % of total caseloads with valid care and treatment plan (%) under 18</v>
      </c>
      <c r="G77" s="608">
        <f>'Mental Health Activity'!C31</f>
        <v>100</v>
      </c>
      <c r="H77" s="608">
        <f>'Mental Health Activity'!D31</f>
        <v>91.4</v>
      </c>
      <c r="I77" s="608">
        <f>'Mental Health Activity'!E31</f>
        <v>100</v>
      </c>
      <c r="J77" s="608">
        <f>'Mental Health Activity'!F31</f>
        <v>93</v>
      </c>
      <c r="K77" s="608">
        <f>'Mental Health Activity'!G31</f>
        <v>89.8</v>
      </c>
      <c r="L77" s="608">
        <f>'Mental Health Activity'!H31</f>
        <v>90</v>
      </c>
      <c r="M77" s="608">
        <f>'Mental Health Activity'!I31</f>
        <v>90</v>
      </c>
      <c r="N77" s="608">
        <f>'Mental Health Activity'!J31</f>
        <v>90</v>
      </c>
      <c r="O77" s="608">
        <f>'Mental Health Activity'!K31</f>
        <v>90</v>
      </c>
      <c r="P77" s="608">
        <f>'Mental Health Activity'!L31</f>
        <v>90</v>
      </c>
      <c r="Q77" s="608">
        <f>'Mental Health Activity'!M31</f>
        <v>90</v>
      </c>
      <c r="R77" s="608">
        <f>'Mental Health Activity'!N31</f>
        <v>90</v>
      </c>
      <c r="S77" s="608">
        <f>'Mental Health Activity'!O31</f>
        <v>90</v>
      </c>
      <c r="T77" s="608">
        <f>'Mental Health Activity'!P31</f>
        <v>90</v>
      </c>
      <c r="U77" s="608">
        <f>'Mental Health Activity'!Q31</f>
        <v>91.066666666666663</v>
      </c>
      <c r="V77" s="608">
        <f>'Mental Health Activity'!R31</f>
        <v>0</v>
      </c>
      <c r="W77" s="608">
        <f>'Mental Health Activity'!S31</f>
        <v>0</v>
      </c>
    </row>
    <row r="78" spans="1:23">
      <c r="A78" t="str">
        <f>'Mental Health Activity'!$B$2</f>
        <v>Swansea Bay UHB</v>
      </c>
      <c r="B78" s="608" t="str">
        <f>'Mental Health Activity'!$B$7</f>
        <v>MENTAL HEALTH</v>
      </c>
      <c r="C78" s="608"/>
      <c r="D78" s="608" t="str">
        <f>'Mental Health Activity'!$B$10</f>
        <v xml:space="preserve">Mental Health </v>
      </c>
      <c r="E78" s="608" t="s">
        <v>414</v>
      </c>
      <c r="F78" s="608" t="str">
        <f>'Mental Health Activity'!B32</f>
        <v>Number of referrals for psychological therapy</v>
      </c>
      <c r="G78" s="608">
        <f>'Mental Health Activity'!C32</f>
        <v>4063</v>
      </c>
      <c r="H78" s="608">
        <f>'Mental Health Activity'!D32</f>
        <v>4435</v>
      </c>
      <c r="I78" s="608">
        <f>'Mental Health Activity'!E32</f>
        <v>429</v>
      </c>
      <c r="J78" s="608">
        <f>'Mental Health Activity'!F32</f>
        <v>428</v>
      </c>
      <c r="K78" s="608">
        <f>'Mental Health Activity'!G32</f>
        <v>414</v>
      </c>
      <c r="L78" s="608">
        <f>'Mental Health Activity'!H32</f>
        <v>396</v>
      </c>
      <c r="M78" s="608">
        <f>'Mental Health Activity'!I32</f>
        <v>396</v>
      </c>
      <c r="N78" s="608">
        <f>'Mental Health Activity'!J32</f>
        <v>396</v>
      </c>
      <c r="O78" s="608">
        <f>'Mental Health Activity'!K32</f>
        <v>396</v>
      </c>
      <c r="P78" s="608">
        <f>'Mental Health Activity'!L32</f>
        <v>396</v>
      </c>
      <c r="Q78" s="608">
        <f>'Mental Health Activity'!M32</f>
        <v>396</v>
      </c>
      <c r="R78" s="608">
        <f>'Mental Health Activity'!N32</f>
        <v>396</v>
      </c>
      <c r="S78" s="608">
        <f>'Mental Health Activity'!O32</f>
        <v>396</v>
      </c>
      <c r="T78" s="608">
        <f>'Mental Health Activity'!P32</f>
        <v>396</v>
      </c>
      <c r="U78" s="608">
        <f>'Mental Health Activity'!Q32</f>
        <v>4835</v>
      </c>
      <c r="V78" s="608">
        <f>'Mental Health Activity'!R32</f>
        <v>0</v>
      </c>
      <c r="W78" s="608">
        <f>'Mental Health Activity'!S32</f>
        <v>0</v>
      </c>
    </row>
    <row r="79" spans="1:23">
      <c r="A79" t="str">
        <f>'Mental Health Activity'!$B$2</f>
        <v>Swansea Bay UHB</v>
      </c>
      <c r="B79" s="608" t="str">
        <f>'Mental Health Activity'!$B$7</f>
        <v>MENTAL HEALTH</v>
      </c>
      <c r="C79" s="608"/>
      <c r="D79" s="608" t="str">
        <f>'Mental Health Activity'!$B$10</f>
        <v xml:space="preserve">Mental Health </v>
      </c>
      <c r="E79" s="608" t="s">
        <v>414</v>
      </c>
      <c r="F79" s="608" t="str">
        <f>'Mental Health Activity'!B33</f>
        <v>% waiting over 26 weeks for psychological therapy</v>
      </c>
      <c r="G79" s="608">
        <f>'Mental Health Activity'!C33</f>
        <v>0</v>
      </c>
      <c r="H79" s="608">
        <f>'Mental Health Activity'!D33</f>
        <v>0.12</v>
      </c>
      <c r="I79" s="608">
        <f>'Mental Health Activity'!E33</f>
        <v>15</v>
      </c>
      <c r="J79" s="608">
        <f>'Mental Health Activity'!F33</f>
        <v>16</v>
      </c>
      <c r="K79" s="608">
        <f>'Mental Health Activity'!G33</f>
        <v>18</v>
      </c>
      <c r="L79" s="608">
        <f>'Mental Health Activity'!H33</f>
        <v>0</v>
      </c>
      <c r="M79" s="608">
        <f>'Mental Health Activity'!I33</f>
        <v>0</v>
      </c>
      <c r="N79" s="608">
        <f>'Mental Health Activity'!J33</f>
        <v>0</v>
      </c>
      <c r="O79" s="608">
        <f>'Mental Health Activity'!K33</f>
        <v>0</v>
      </c>
      <c r="P79" s="608">
        <f>'Mental Health Activity'!L33</f>
        <v>0</v>
      </c>
      <c r="Q79" s="608">
        <f>'Mental Health Activity'!M33</f>
        <v>0</v>
      </c>
      <c r="R79" s="608">
        <f>'Mental Health Activity'!N33</f>
        <v>0</v>
      </c>
      <c r="S79" s="608">
        <f>'Mental Health Activity'!O33</f>
        <v>0</v>
      </c>
      <c r="T79" s="608">
        <f>'Mental Health Activity'!P33</f>
        <v>0</v>
      </c>
      <c r="U79" s="608">
        <f>'Mental Health Activity'!Q33</f>
        <v>4.083333333333333</v>
      </c>
      <c r="V79" s="608">
        <f>'Mental Health Activity'!R33</f>
        <v>0</v>
      </c>
      <c r="W79" s="608">
        <f>'Mental Health Activity'!S33</f>
        <v>0</v>
      </c>
    </row>
    <row r="80" spans="1:23">
      <c r="A80" t="str">
        <f>'Mental Health Activity'!$B$2</f>
        <v>Swansea Bay UHB</v>
      </c>
      <c r="B80" s="608" t="str">
        <f>'Mental Health Activity'!$B$7</f>
        <v>MENTAL HEALTH</v>
      </c>
      <c r="C80" s="608"/>
      <c r="D80" s="608" t="str">
        <f>'Mental Health Activity'!$B$10</f>
        <v xml:space="preserve">Mental Health </v>
      </c>
      <c r="E80" s="608" t="s">
        <v>414</v>
      </c>
      <c r="F80" s="608" t="str">
        <f>'Mental Health Activity'!B34</f>
        <v>Number of calls to 111 press 2</v>
      </c>
      <c r="G80" s="608">
        <f>'Mental Health Activity'!C34</f>
        <v>0</v>
      </c>
      <c r="H80" s="608">
        <f>'Mental Health Activity'!D34</f>
        <v>7075</v>
      </c>
      <c r="I80" s="608">
        <f>'Mental Health Activity'!E34</f>
        <v>1129</v>
      </c>
      <c r="J80" s="608">
        <f>'Mental Health Activity'!F34</f>
        <v>1111</v>
      </c>
      <c r="K80" s="608">
        <f>'Mental Health Activity'!G34</f>
        <v>1188</v>
      </c>
      <c r="L80" s="608">
        <f>'Mental Health Activity'!H34</f>
        <v>1000</v>
      </c>
      <c r="M80" s="608">
        <f>'Mental Health Activity'!I34</f>
        <v>1000</v>
      </c>
      <c r="N80" s="608">
        <f>'Mental Health Activity'!J34</f>
        <v>1000</v>
      </c>
      <c r="O80" s="608">
        <f>'Mental Health Activity'!K34</f>
        <v>1000</v>
      </c>
      <c r="P80" s="608">
        <f>'Mental Health Activity'!L34</f>
        <v>1000</v>
      </c>
      <c r="Q80" s="608">
        <f>'Mental Health Activity'!M34</f>
        <v>1000</v>
      </c>
      <c r="R80" s="608">
        <f>'Mental Health Activity'!N34</f>
        <v>1000</v>
      </c>
      <c r="S80" s="608">
        <f>'Mental Health Activity'!O34</f>
        <v>1000</v>
      </c>
      <c r="T80" s="608">
        <f>'Mental Health Activity'!P34</f>
        <v>1000</v>
      </c>
      <c r="U80" s="608">
        <f>'Mental Health Activity'!Q34</f>
        <v>12428</v>
      </c>
      <c r="V80" s="608">
        <f>'Mental Health Activity'!R34</f>
        <v>0</v>
      </c>
      <c r="W80" s="608">
        <f>'Mental Health Activity'!S34</f>
        <v>0</v>
      </c>
    </row>
    <row r="81" spans="1:23">
      <c r="A81" t="str">
        <f>'Cancer Care Activity'!$B$2</f>
        <v>Swansea Bay UHB</v>
      </c>
      <c r="B81" s="608" t="str">
        <f>'Cancer Care Activity'!$B$7</f>
        <v>CANCER CARE</v>
      </c>
      <c r="C81" s="608"/>
      <c r="D81" s="608" t="str">
        <f>'Cancer Care Activity'!$B$9</f>
        <v>Cancer</v>
      </c>
      <c r="E81" s="608" t="s">
        <v>414</v>
      </c>
      <c r="F81" s="608" t="str">
        <f>'Cancer Care Activity'!B10</f>
        <v>Anticipated new referrals</v>
      </c>
      <c r="G81" s="608">
        <f>'Cancer Care Activity'!C10</f>
        <v>21942</v>
      </c>
      <c r="H81" s="608">
        <f>'Cancer Care Activity'!D10</f>
        <v>23797</v>
      </c>
      <c r="I81" s="608">
        <f>'Cancer Care Activity'!E10</f>
        <v>1750</v>
      </c>
      <c r="J81" s="608">
        <f>'Cancer Care Activity'!F10</f>
        <v>2001</v>
      </c>
      <c r="K81" s="608">
        <f>'Cancer Care Activity'!G10</f>
        <v>2131</v>
      </c>
      <c r="L81" s="608">
        <f>'Cancer Care Activity'!H10</f>
        <v>2001</v>
      </c>
      <c r="M81" s="608">
        <f>'Cancer Care Activity'!I10</f>
        <v>2268</v>
      </c>
      <c r="N81" s="608">
        <f>'Cancer Care Activity'!J10</f>
        <v>2063</v>
      </c>
      <c r="O81" s="608">
        <f>'Cancer Care Activity'!K10</f>
        <v>2126</v>
      </c>
      <c r="P81" s="608">
        <f>'Cancer Care Activity'!L10</f>
        <v>2074</v>
      </c>
      <c r="Q81" s="608">
        <f>'Cancer Care Activity'!M10</f>
        <v>1472</v>
      </c>
      <c r="R81" s="608">
        <f>'Cancer Care Activity'!N10</f>
        <v>2049</v>
      </c>
      <c r="S81" s="608">
        <f>'Cancer Care Activity'!O10</f>
        <v>1885</v>
      </c>
      <c r="T81" s="608">
        <f>'Cancer Care Activity'!P10</f>
        <v>1951</v>
      </c>
      <c r="U81" s="608">
        <f>'Cancer Care Activity'!Q10</f>
        <v>23771</v>
      </c>
      <c r="V81" s="608">
        <f>'Cancer Care Activity'!R10</f>
        <v>0</v>
      </c>
      <c r="W81" s="608">
        <f>'Cancer Care Activity'!S10</f>
        <v>0</v>
      </c>
    </row>
    <row r="82" spans="1:23">
      <c r="A82" t="str">
        <f>'Cancer Care Activity'!$B$2</f>
        <v>Swansea Bay UHB</v>
      </c>
      <c r="B82" s="608" t="str">
        <f>'Cancer Care Activity'!$B$7</f>
        <v>CANCER CARE</v>
      </c>
      <c r="C82" s="608"/>
      <c r="D82" s="608" t="str">
        <f>'Cancer Care Activity'!$B$9</f>
        <v>Cancer</v>
      </c>
      <c r="E82" s="608" t="s">
        <v>414</v>
      </c>
      <c r="F82" s="608" t="str">
        <f>'Cancer Care Activity'!B11</f>
        <v>Planned % compliance with single cancer pathways performance</v>
      </c>
      <c r="G82" s="608">
        <f>'Cancer Care Activity'!C11</f>
        <v>61</v>
      </c>
      <c r="H82" s="608">
        <f>'Cancer Care Activity'!D11</f>
        <v>52</v>
      </c>
      <c r="I82" s="608">
        <f>'Cancer Care Activity'!E11</f>
        <v>57</v>
      </c>
      <c r="J82" s="608">
        <f>'Cancer Care Activity'!F11</f>
        <v>47</v>
      </c>
      <c r="K82" s="608">
        <f>'Cancer Care Activity'!G11</f>
        <v>43</v>
      </c>
      <c r="L82" s="608">
        <f>'Cancer Care Activity'!H11</f>
        <v>60</v>
      </c>
      <c r="M82" s="608">
        <f>'Cancer Care Activity'!I11</f>
        <v>64</v>
      </c>
      <c r="N82" s="608">
        <f>'Cancer Care Activity'!J11</f>
        <v>64</v>
      </c>
      <c r="O82" s="608">
        <f>'Cancer Care Activity'!K11</f>
        <v>68</v>
      </c>
      <c r="P82" s="608">
        <f>'Cancer Care Activity'!L11</f>
        <v>72</v>
      </c>
      <c r="Q82" s="608">
        <f>'Cancer Care Activity'!M11</f>
        <v>74</v>
      </c>
      <c r="R82" s="608">
        <f>'Cancer Care Activity'!N11</f>
        <v>70</v>
      </c>
      <c r="S82" s="608">
        <f>'Cancer Care Activity'!O11</f>
        <v>67</v>
      </c>
      <c r="T82" s="608">
        <f>'Cancer Care Activity'!P11</f>
        <v>75</v>
      </c>
      <c r="U82" s="608">
        <f>'Cancer Care Activity'!Q11</f>
        <v>63.416666666666664</v>
      </c>
      <c r="V82" s="608">
        <f>'Cancer Care Activity'!R11</f>
        <v>0</v>
      </c>
      <c r="W82" s="608">
        <f>'Cancer Care Activity'!S11</f>
        <v>0</v>
      </c>
    </row>
    <row r="83" spans="1:23">
      <c r="A83" t="str">
        <f>'Cancer Care Activity'!$B$2</f>
        <v>Swansea Bay UHB</v>
      </c>
      <c r="B83" s="608" t="str">
        <f>'Cancer Care Activity'!$B$7</f>
        <v>CANCER CARE</v>
      </c>
      <c r="C83" s="608"/>
      <c r="D83" s="608" t="str">
        <f>'Cancer Care Activity'!$B$9</f>
        <v>Cancer</v>
      </c>
      <c r="E83" s="608" t="s">
        <v>414</v>
      </c>
      <c r="F83" s="608" t="str">
        <f>'Cancer Care Activity'!B12</f>
        <v>Planned % reduction in backlog of those patients wating over 62 days</v>
      </c>
      <c r="G83" s="608">
        <f>'Cancer Care Activity'!C12</f>
        <v>0.15</v>
      </c>
      <c r="H83" s="608">
        <f>'Cancer Care Activity'!D12</f>
        <v>-0.26</v>
      </c>
      <c r="I83" s="608">
        <f>'Cancer Care Activity'!E12</f>
        <v>0</v>
      </c>
      <c r="J83" s="608">
        <f>'Cancer Care Activity'!F12</f>
        <v>0.01</v>
      </c>
      <c r="K83" s="608">
        <f>'Cancer Care Activity'!G12</f>
        <v>-0.15</v>
      </c>
      <c r="L83" s="608">
        <f>'Cancer Care Activity'!H12</f>
        <v>7.0000000000000007E-2</v>
      </c>
      <c r="M83" s="608">
        <f>'Cancer Care Activity'!I12</f>
        <v>0</v>
      </c>
      <c r="N83" s="608">
        <f>'Cancer Care Activity'!J12</f>
        <v>-0.08</v>
      </c>
      <c r="O83" s="608">
        <f>'Cancer Care Activity'!K12</f>
        <v>-0.13</v>
      </c>
      <c r="P83" s="608">
        <f>'Cancer Care Activity'!L12</f>
        <v>-0.16</v>
      </c>
      <c r="Q83" s="608">
        <f>'Cancer Care Activity'!M12</f>
        <v>0.12</v>
      </c>
      <c r="R83" s="608">
        <f>'Cancer Care Activity'!N12</f>
        <v>-0.11</v>
      </c>
      <c r="S83" s="608">
        <f>'Cancer Care Activity'!O12</f>
        <v>-7.0000000000000007E-2</v>
      </c>
      <c r="T83" s="608">
        <f>'Cancer Care Activity'!P12</f>
        <v>0.08</v>
      </c>
      <c r="U83" s="608">
        <f>'Cancer Care Activity'!Q12</f>
        <v>-3.4999999999999996E-2</v>
      </c>
      <c r="V83" s="608">
        <f>'Cancer Care Activity'!R12</f>
        <v>0</v>
      </c>
      <c r="W83" s="608">
        <f>'Cancer Care Activity'!S12</f>
        <v>0</v>
      </c>
    </row>
    <row r="84" spans="1:23" s="647" customFormat="1">
      <c r="A84" s="647" t="str">
        <f>'Unsch.Care &amp; Ambulance Activity'!$B$2</f>
        <v>Swansea Bay UHB</v>
      </c>
      <c r="B84" s="648" t="s">
        <v>475</v>
      </c>
      <c r="C84" s="648"/>
      <c r="D84" s="648" t="s">
        <v>8</v>
      </c>
      <c r="E84" s="648" t="s">
        <v>414</v>
      </c>
      <c r="F84" s="648" t="str">
        <f>'Unsch.Care &amp; Ambulance Activity'!B10</f>
        <v>1. Unscheduled Care Activity</v>
      </c>
      <c r="G84" s="648">
        <f>'Unsch.Care &amp; Ambulance Activity'!C10</f>
        <v>0</v>
      </c>
      <c r="H84" s="648">
        <f>'Unsch.Care &amp; Ambulance Activity'!D10</f>
        <v>0</v>
      </c>
      <c r="I84" s="648">
        <f>'Unsch.Care &amp; Ambulance Activity'!E10</f>
        <v>0</v>
      </c>
      <c r="J84" s="648">
        <f>'Unsch.Care &amp; Ambulance Activity'!F10</f>
        <v>0</v>
      </c>
      <c r="K84" s="648">
        <f>'Unsch.Care &amp; Ambulance Activity'!G10</f>
        <v>0</v>
      </c>
      <c r="L84" s="648">
        <f>'Unsch.Care &amp; Ambulance Activity'!H10</f>
        <v>0</v>
      </c>
      <c r="M84" s="648">
        <f>'Unsch.Care &amp; Ambulance Activity'!I10</f>
        <v>0</v>
      </c>
      <c r="N84" s="648">
        <f>'Unsch.Care &amp; Ambulance Activity'!J10</f>
        <v>0</v>
      </c>
      <c r="O84" s="648">
        <f>'Unsch.Care &amp; Ambulance Activity'!K10</f>
        <v>0</v>
      </c>
      <c r="P84" s="648">
        <f>'Unsch.Care &amp; Ambulance Activity'!L10</f>
        <v>0</v>
      </c>
      <c r="Q84" s="648">
        <f>'Unsch.Care &amp; Ambulance Activity'!M10</f>
        <v>0</v>
      </c>
      <c r="R84" s="648">
        <f>'Unsch.Care &amp; Ambulance Activity'!N10</f>
        <v>0</v>
      </c>
      <c r="S84" s="648">
        <f>'Unsch.Care &amp; Ambulance Activity'!O10</f>
        <v>0</v>
      </c>
      <c r="T84" s="648">
        <f>'Unsch.Care &amp; Ambulance Activity'!P10</f>
        <v>0</v>
      </c>
      <c r="U84" s="648">
        <f>'Unsch.Care &amp; Ambulance Activity'!Q10</f>
        <v>0</v>
      </c>
      <c r="V84" s="648">
        <f>'Unsch.Care &amp; Ambulance Activity'!R10</f>
        <v>0</v>
      </c>
      <c r="W84" s="648">
        <f>'Unsch.Care &amp; Ambulance Activity'!S10</f>
        <v>0</v>
      </c>
    </row>
    <row r="85" spans="1:23" s="647" customFormat="1">
      <c r="A85" s="647" t="str">
        <f>'Unsch.Care &amp; Ambulance Activity'!$B$2</f>
        <v>Swansea Bay UHB</v>
      </c>
      <c r="B85" s="648" t="s">
        <v>475</v>
      </c>
      <c r="C85" s="648"/>
      <c r="D85" s="648" t="s">
        <v>8</v>
      </c>
      <c r="E85" s="648" t="s">
        <v>414</v>
      </c>
      <c r="F85" s="648" t="str">
        <f>'Unsch.Care &amp; Ambulance Activity'!B11</f>
        <v>A&amp;E attendance in Major Eds</v>
      </c>
      <c r="G85" s="648">
        <f>'Unsch.Care &amp; Ambulance Activity'!C11</f>
        <v>82593</v>
      </c>
      <c r="H85" s="648">
        <f>'Unsch.Care &amp; Ambulance Activity'!D11</f>
        <v>77938</v>
      </c>
      <c r="I85" s="648">
        <f>'Unsch.Care &amp; Ambulance Activity'!E11</f>
        <v>6445</v>
      </c>
      <c r="J85" s="648">
        <f>'Unsch.Care &amp; Ambulance Activity'!F11</f>
        <v>7266</v>
      </c>
      <c r="K85" s="648">
        <f>'Unsch.Care &amp; Ambulance Activity'!G11</f>
        <v>7193</v>
      </c>
      <c r="L85" s="648">
        <f>'Unsch.Care &amp; Ambulance Activity'!H11</f>
        <v>7047</v>
      </c>
      <c r="M85" s="648">
        <f>'Unsch.Care &amp; Ambulance Activity'!I11</f>
        <v>6495</v>
      </c>
      <c r="N85" s="648">
        <f>'Unsch.Care &amp; Ambulance Activity'!J11</f>
        <v>6495</v>
      </c>
      <c r="O85" s="648">
        <f>'Unsch.Care &amp; Ambulance Activity'!K11</f>
        <v>6495</v>
      </c>
      <c r="P85" s="648">
        <f>'Unsch.Care &amp; Ambulance Activity'!L11</f>
        <v>6495</v>
      </c>
      <c r="Q85" s="648">
        <f>'Unsch.Care &amp; Ambulance Activity'!M11</f>
        <v>6495</v>
      </c>
      <c r="R85" s="648">
        <f>'Unsch.Care &amp; Ambulance Activity'!N11</f>
        <v>6495</v>
      </c>
      <c r="S85" s="648">
        <f>'Unsch.Care &amp; Ambulance Activity'!O11</f>
        <v>6495</v>
      </c>
      <c r="T85" s="648">
        <f>'Unsch.Care &amp; Ambulance Activity'!P11</f>
        <v>6495</v>
      </c>
      <c r="U85" s="648">
        <f>'Unsch.Care &amp; Ambulance Activity'!Q11</f>
        <v>79911</v>
      </c>
      <c r="V85" s="648">
        <f>'Unsch.Care &amp; Ambulance Activity'!R11</f>
        <v>79810</v>
      </c>
      <c r="W85" s="648">
        <f>'Unsch.Care &amp; Ambulance Activity'!S11</f>
        <v>79810</v>
      </c>
    </row>
    <row r="86" spans="1:23" s="647" customFormat="1">
      <c r="A86" s="647" t="str">
        <f>'Unsch.Care &amp; Ambulance Activity'!$B$2</f>
        <v>Swansea Bay UHB</v>
      </c>
      <c r="B86" s="648" t="s">
        <v>475</v>
      </c>
      <c r="C86" s="648"/>
      <c r="D86" s="648" t="s">
        <v>8</v>
      </c>
      <c r="E86" s="648" t="s">
        <v>414</v>
      </c>
      <c r="F86" s="648" t="str">
        <f>'Unsch.Care &amp; Ambulance Activity'!B12</f>
        <v>A&amp;E Attendance in Minor Injury Units</v>
      </c>
      <c r="G86" s="648">
        <f>'Unsch.Care &amp; Ambulance Activity'!C12</f>
        <v>43275</v>
      </c>
      <c r="H86" s="648">
        <f>'Unsch.Care &amp; Ambulance Activity'!D12</f>
        <v>47943</v>
      </c>
      <c r="I86" s="648">
        <f>'Unsch.Care &amp; Ambulance Activity'!E12</f>
        <v>4132</v>
      </c>
      <c r="J86" s="648">
        <f>'Unsch.Care &amp; Ambulance Activity'!F12</f>
        <v>4920</v>
      </c>
      <c r="K86" s="648">
        <f>'Unsch.Care &amp; Ambulance Activity'!G12</f>
        <v>4833</v>
      </c>
      <c r="L86" s="648">
        <f>'Unsch.Care &amp; Ambulance Activity'!H12</f>
        <v>4231</v>
      </c>
      <c r="M86" s="648">
        <f>'Unsch.Care &amp; Ambulance Activity'!I12</f>
        <v>3995</v>
      </c>
      <c r="N86" s="648">
        <f>'Unsch.Care &amp; Ambulance Activity'!J12</f>
        <v>3995</v>
      </c>
      <c r="O86" s="648">
        <f>'Unsch.Care &amp; Ambulance Activity'!K12</f>
        <v>3995</v>
      </c>
      <c r="P86" s="648">
        <f>'Unsch.Care &amp; Ambulance Activity'!L12</f>
        <v>3995</v>
      </c>
      <c r="Q86" s="648">
        <f>'Unsch.Care &amp; Ambulance Activity'!M12</f>
        <v>3995</v>
      </c>
      <c r="R86" s="648">
        <f>'Unsch.Care &amp; Ambulance Activity'!N12</f>
        <v>3995</v>
      </c>
      <c r="S86" s="648">
        <f>'Unsch.Care &amp; Ambulance Activity'!O12</f>
        <v>3995</v>
      </c>
      <c r="T86" s="648">
        <f>'Unsch.Care &amp; Ambulance Activity'!P12</f>
        <v>3995</v>
      </c>
      <c r="U86" s="648">
        <f>'Unsch.Care &amp; Ambulance Activity'!Q12</f>
        <v>50076</v>
      </c>
      <c r="V86" s="648">
        <f>'Unsch.Care &amp; Ambulance Activity'!R12</f>
        <v>44880</v>
      </c>
      <c r="W86" s="648">
        <f>'Unsch.Care &amp; Ambulance Activity'!S12</f>
        <v>44880</v>
      </c>
    </row>
    <row r="87" spans="1:23" s="647" customFormat="1">
      <c r="A87" s="647" t="str">
        <f>'Unsch.Care &amp; Ambulance Activity'!$B$2</f>
        <v>Swansea Bay UHB</v>
      </c>
      <c r="B87" s="648" t="s">
        <v>475</v>
      </c>
      <c r="C87" s="648"/>
      <c r="D87" s="648" t="s">
        <v>8</v>
      </c>
      <c r="E87" s="648" t="s">
        <v>414</v>
      </c>
      <c r="F87" s="648" t="str">
        <f>'Unsch.Care &amp; Ambulance Activity'!B13</f>
        <v>Emergency admissions from Type 1 Units</v>
      </c>
      <c r="G87" s="648">
        <f>'Unsch.Care &amp; Ambulance Activity'!C13</f>
        <v>36537</v>
      </c>
      <c r="H87" s="648">
        <f>'Unsch.Care &amp; Ambulance Activity'!D13</f>
        <v>38285</v>
      </c>
      <c r="I87" s="648">
        <f>'Unsch.Care &amp; Ambulance Activity'!E13</f>
        <v>3424</v>
      </c>
      <c r="J87" s="648">
        <f>'Unsch.Care &amp; Ambulance Activity'!F13</f>
        <v>3709</v>
      </c>
      <c r="K87" s="648">
        <f>'Unsch.Care &amp; Ambulance Activity'!G13</f>
        <v>3603</v>
      </c>
      <c r="L87" s="648">
        <f>'Unsch.Care &amp; Ambulance Activity'!H13</f>
        <v>3681</v>
      </c>
      <c r="M87" s="648">
        <f>'Unsch.Care &amp; Ambulance Activity'!I13</f>
        <v>3190</v>
      </c>
      <c r="N87" s="648">
        <f>'Unsch.Care &amp; Ambulance Activity'!J13</f>
        <v>3190</v>
      </c>
      <c r="O87" s="648">
        <f>'Unsch.Care &amp; Ambulance Activity'!K13</f>
        <v>3190</v>
      </c>
      <c r="P87" s="648">
        <f>'Unsch.Care &amp; Ambulance Activity'!L13</f>
        <v>3190</v>
      </c>
      <c r="Q87" s="648">
        <f>'Unsch.Care &amp; Ambulance Activity'!M13</f>
        <v>3190</v>
      </c>
      <c r="R87" s="648">
        <f>'Unsch.Care &amp; Ambulance Activity'!N13</f>
        <v>3190</v>
      </c>
      <c r="S87" s="648">
        <f>'Unsch.Care &amp; Ambulance Activity'!O13</f>
        <v>3190</v>
      </c>
      <c r="T87" s="648">
        <f>'Unsch.Care &amp; Ambulance Activity'!P13</f>
        <v>3190</v>
      </c>
      <c r="U87" s="648">
        <f>'Unsch.Care &amp; Ambulance Activity'!Q13</f>
        <v>39937</v>
      </c>
      <c r="V87" s="648">
        <f>'Unsch.Care &amp; Ambulance Activity'!R13</f>
        <v>36972</v>
      </c>
      <c r="W87" s="648">
        <f>'Unsch.Care &amp; Ambulance Activity'!S13</f>
        <v>36972</v>
      </c>
    </row>
    <row r="88" spans="1:23" s="647" customFormat="1">
      <c r="A88" s="647" t="str">
        <f>'Unsch.Care &amp; Ambulance Activity'!$B$2</f>
        <v>Swansea Bay UHB</v>
      </c>
      <c r="B88" s="648" t="s">
        <v>475</v>
      </c>
      <c r="C88" s="648"/>
      <c r="D88" s="648" t="s">
        <v>8</v>
      </c>
      <c r="E88" s="648" t="s">
        <v>414</v>
      </c>
      <c r="F88" s="648" t="str">
        <f>'Unsch.Care &amp; Ambulance Activity'!B14</f>
        <v>Planned number of patients to be seen in SDEC.</v>
      </c>
      <c r="G88" s="648">
        <f>'Unsch.Care &amp; Ambulance Activity'!C14</f>
        <v>5383</v>
      </c>
      <c r="H88" s="648">
        <f>'Unsch.Care &amp; Ambulance Activity'!D14</f>
        <v>7297</v>
      </c>
      <c r="I88" s="648">
        <f>'Unsch.Care &amp; Ambulance Activity'!E14</f>
        <v>570</v>
      </c>
      <c r="J88" s="648">
        <f>'Unsch.Care &amp; Ambulance Activity'!F14</f>
        <v>628</v>
      </c>
      <c r="K88" s="648">
        <f>'Unsch.Care &amp; Ambulance Activity'!G14</f>
        <v>719</v>
      </c>
      <c r="L88" s="648">
        <f>'Unsch.Care &amp; Ambulance Activity'!H14</f>
        <v>643</v>
      </c>
      <c r="M88" s="648">
        <f>'Unsch.Care &amp; Ambulance Activity'!I14</f>
        <v>608</v>
      </c>
      <c r="N88" s="648">
        <f>'Unsch.Care &amp; Ambulance Activity'!J14</f>
        <v>608</v>
      </c>
      <c r="O88" s="648">
        <f>'Unsch.Care &amp; Ambulance Activity'!K14</f>
        <v>608</v>
      </c>
      <c r="P88" s="648">
        <f>'Unsch.Care &amp; Ambulance Activity'!L14</f>
        <v>608</v>
      </c>
      <c r="Q88" s="648">
        <f>'Unsch.Care &amp; Ambulance Activity'!M14</f>
        <v>608</v>
      </c>
      <c r="R88" s="648">
        <f>'Unsch.Care &amp; Ambulance Activity'!N14</f>
        <v>608</v>
      </c>
      <c r="S88" s="648">
        <f>'Unsch.Care &amp; Ambulance Activity'!O14</f>
        <v>608</v>
      </c>
      <c r="T88" s="648">
        <f>'Unsch.Care &amp; Ambulance Activity'!P14</f>
        <v>608</v>
      </c>
      <c r="U88" s="648">
        <f>'Unsch.Care &amp; Ambulance Activity'!Q14</f>
        <v>7424</v>
      </c>
      <c r="V88" s="648">
        <f>'Unsch.Care &amp; Ambulance Activity'!R14</f>
        <v>5544</v>
      </c>
      <c r="W88" s="648">
        <f>'Unsch.Care &amp; Ambulance Activity'!S14</f>
        <v>5544</v>
      </c>
    </row>
    <row r="89" spans="1:23" s="647" customFormat="1">
      <c r="A89" s="647" t="str">
        <f>'Unsch.Care &amp; Ambulance Activity'!$B$2</f>
        <v>Swansea Bay UHB</v>
      </c>
      <c r="B89" s="648" t="s">
        <v>475</v>
      </c>
      <c r="C89" s="648"/>
      <c r="D89" s="648" t="s">
        <v>8</v>
      </c>
      <c r="E89" s="648" t="s">
        <v>414</v>
      </c>
      <c r="F89" s="648" t="str">
        <f>'Unsch.Care &amp; Ambulance Activity'!B15</f>
        <v>Planned number of patients to be seen in urgent primary care centres (including virtual / remote models).</v>
      </c>
      <c r="G89" s="648">
        <f>'Unsch.Care &amp; Ambulance Activity'!C15</f>
        <v>1006</v>
      </c>
      <c r="H89" s="648">
        <f>'Unsch.Care &amp; Ambulance Activity'!D15</f>
        <v>1680</v>
      </c>
      <c r="I89" s="648">
        <f>'Unsch.Care &amp; Ambulance Activity'!E15</f>
        <v>706</v>
      </c>
      <c r="J89" s="648">
        <f>'Unsch.Care &amp; Ambulance Activity'!F15</f>
        <v>946</v>
      </c>
      <c r="K89" s="648">
        <f>'Unsch.Care &amp; Ambulance Activity'!G15</f>
        <v>861</v>
      </c>
      <c r="L89" s="648">
        <f>'Unsch.Care &amp; Ambulance Activity'!H15</f>
        <v>974</v>
      </c>
      <c r="M89" s="648">
        <f>'Unsch.Care &amp; Ambulance Activity'!I15</f>
        <v>140</v>
      </c>
      <c r="N89" s="648">
        <f>'Unsch.Care &amp; Ambulance Activity'!J15</f>
        <v>140</v>
      </c>
      <c r="O89" s="648">
        <f>'Unsch.Care &amp; Ambulance Activity'!K15</f>
        <v>140</v>
      </c>
      <c r="P89" s="648">
        <f>'Unsch.Care &amp; Ambulance Activity'!L15</f>
        <v>140</v>
      </c>
      <c r="Q89" s="648">
        <f>'Unsch.Care &amp; Ambulance Activity'!M15</f>
        <v>140</v>
      </c>
      <c r="R89" s="648">
        <f>'Unsch.Care &amp; Ambulance Activity'!N15</f>
        <v>140</v>
      </c>
      <c r="S89" s="648">
        <f>'Unsch.Care &amp; Ambulance Activity'!O15</f>
        <v>140</v>
      </c>
      <c r="T89" s="648">
        <f>'Unsch.Care &amp; Ambulance Activity'!P15</f>
        <v>140</v>
      </c>
      <c r="U89" s="648">
        <f>'Unsch.Care &amp; Ambulance Activity'!Q15</f>
        <v>4607</v>
      </c>
      <c r="V89" s="648">
        <f>'Unsch.Care &amp; Ambulance Activity'!R15</f>
        <v>1680</v>
      </c>
      <c r="W89" s="648">
        <f>'Unsch.Care &amp; Ambulance Activity'!S15</f>
        <v>1680</v>
      </c>
    </row>
    <row r="90" spans="1:23" s="647" customFormat="1">
      <c r="A90" s="647" t="str">
        <f>'Unsch.Care &amp; Ambulance Activity'!$B$2</f>
        <v>Swansea Bay UHB</v>
      </c>
      <c r="B90" s="648" t="s">
        <v>475</v>
      </c>
      <c r="C90" s="648"/>
      <c r="D90" s="648" t="s">
        <v>8</v>
      </c>
      <c r="E90" s="648" t="s">
        <v>414</v>
      </c>
      <c r="F90" s="648">
        <f>'Unsch.Care &amp; Ambulance Activity'!B16</f>
        <v>0</v>
      </c>
      <c r="G90" s="648">
        <f>'Unsch.Care &amp; Ambulance Activity'!C16</f>
        <v>0</v>
      </c>
      <c r="H90" s="648">
        <f>'Unsch.Care &amp; Ambulance Activity'!D16</f>
        <v>0</v>
      </c>
      <c r="I90" s="648">
        <f>'Unsch.Care &amp; Ambulance Activity'!E16</f>
        <v>0</v>
      </c>
      <c r="J90" s="648">
        <f>'Unsch.Care &amp; Ambulance Activity'!F16</f>
        <v>0</v>
      </c>
      <c r="K90" s="648">
        <f>'Unsch.Care &amp; Ambulance Activity'!G16</f>
        <v>0</v>
      </c>
      <c r="L90" s="648">
        <f>'Unsch.Care &amp; Ambulance Activity'!H16</f>
        <v>0</v>
      </c>
      <c r="M90" s="648">
        <f>'Unsch.Care &amp; Ambulance Activity'!I16</f>
        <v>0</v>
      </c>
      <c r="N90" s="648">
        <f>'Unsch.Care &amp; Ambulance Activity'!J16</f>
        <v>0</v>
      </c>
      <c r="O90" s="648">
        <f>'Unsch.Care &amp; Ambulance Activity'!K16</f>
        <v>0</v>
      </c>
      <c r="P90" s="648">
        <f>'Unsch.Care &amp; Ambulance Activity'!L16</f>
        <v>0</v>
      </c>
      <c r="Q90" s="648">
        <f>'Unsch.Care &amp; Ambulance Activity'!M16</f>
        <v>0</v>
      </c>
      <c r="R90" s="648">
        <f>'Unsch.Care &amp; Ambulance Activity'!N16</f>
        <v>0</v>
      </c>
      <c r="S90" s="648">
        <f>'Unsch.Care &amp; Ambulance Activity'!O16</f>
        <v>0</v>
      </c>
      <c r="T90" s="648">
        <f>'Unsch.Care &amp; Ambulance Activity'!P16</f>
        <v>0</v>
      </c>
      <c r="U90" s="648">
        <f>'Unsch.Care &amp; Ambulance Activity'!Q16</f>
        <v>0</v>
      </c>
      <c r="V90" s="648">
        <f>'Unsch.Care &amp; Ambulance Activity'!R16</f>
        <v>0</v>
      </c>
      <c r="W90" s="648">
        <f>'Unsch.Care &amp; Ambulance Activity'!S16</f>
        <v>0</v>
      </c>
    </row>
    <row r="91" spans="1:23" s="647" customFormat="1">
      <c r="A91" s="647" t="str">
        <f>'Unsch.Care &amp; Ambulance Activity'!$B$2</f>
        <v>Swansea Bay UHB</v>
      </c>
      <c r="B91" s="648" t="str">
        <f>'Unsch.Care &amp; Ambulance Activity'!$B$17</f>
        <v>AMBULANCE</v>
      </c>
      <c r="C91" s="648"/>
      <c r="D91" s="648" t="s">
        <v>476</v>
      </c>
      <c r="E91" s="648" t="s">
        <v>414</v>
      </c>
      <c r="F91" s="648" t="str">
        <f>'Unsch.Care &amp; Ambulance Activity'!B17</f>
        <v>AMBULANCE</v>
      </c>
      <c r="G91" s="648" t="str">
        <f>'Unsch.Care &amp; Ambulance Activity'!C17</f>
        <v>FY as @ 31/03/2022</v>
      </c>
      <c r="H91" s="648" t="str">
        <f>'Unsch.Care &amp; Ambulance Activity'!D17</f>
        <v>FORECAST FY as @ 31/03/2023</v>
      </c>
      <c r="I91" s="648" t="str">
        <f>'Unsch.Care &amp; Ambulance Activity'!E17</f>
        <v>APR</v>
      </c>
      <c r="J91" s="648" t="str">
        <f>'Unsch.Care &amp; Ambulance Activity'!F17</f>
        <v>MAY</v>
      </c>
      <c r="K91" s="648" t="str">
        <f>'Unsch.Care &amp; Ambulance Activity'!G17</f>
        <v>JUN</v>
      </c>
      <c r="L91" s="648" t="str">
        <f>'Unsch.Care &amp; Ambulance Activity'!H17</f>
        <v>JUL</v>
      </c>
      <c r="M91" s="648" t="str">
        <f>'Unsch.Care &amp; Ambulance Activity'!I17</f>
        <v>AUG</v>
      </c>
      <c r="N91" s="648" t="str">
        <f>'Unsch.Care &amp; Ambulance Activity'!J17</f>
        <v>SEP</v>
      </c>
      <c r="O91" s="648" t="str">
        <f>'Unsch.Care &amp; Ambulance Activity'!K17</f>
        <v>OCT</v>
      </c>
      <c r="P91" s="648" t="str">
        <f>'Unsch.Care &amp; Ambulance Activity'!L17</f>
        <v>NOV</v>
      </c>
      <c r="Q91" s="648" t="str">
        <f>'Unsch.Care &amp; Ambulance Activity'!M17</f>
        <v>DEC</v>
      </c>
      <c r="R91" s="648" t="str">
        <f>'Unsch.Care &amp; Ambulance Activity'!N17</f>
        <v>JAN</v>
      </c>
      <c r="S91" s="648" t="str">
        <f>'Unsch.Care &amp; Ambulance Activity'!O17</f>
        <v>FEB</v>
      </c>
      <c r="T91" s="648" t="str">
        <f>'Unsch.Care &amp; Ambulance Activity'!P17</f>
        <v>MAR</v>
      </c>
      <c r="U91" s="648" t="str">
        <f>'Unsch.Care &amp; Ambulance Activity'!Q17</f>
        <v>Total</v>
      </c>
      <c r="V91" s="648" t="str">
        <f>'Unsch.Care &amp; Ambulance Activity'!R17</f>
        <v>Plan 2024/25</v>
      </c>
      <c r="W91" s="648" t="str">
        <f>'Unsch.Care &amp; Ambulance Activity'!S17</f>
        <v>Plan 2025/26</v>
      </c>
    </row>
    <row r="92" spans="1:23" s="647" customFormat="1">
      <c r="A92" s="647" t="str">
        <f>'Unsch.Care &amp; Ambulance Activity'!$B$2</f>
        <v>Swansea Bay UHB</v>
      </c>
      <c r="B92" s="648" t="str">
        <f>'Unsch.Care &amp; Ambulance Activity'!$B$17</f>
        <v>AMBULANCE</v>
      </c>
      <c r="C92" s="648"/>
      <c r="D92" s="648" t="s">
        <v>476</v>
      </c>
      <c r="E92" s="648" t="s">
        <v>414</v>
      </c>
      <c r="F92" s="648" t="str">
        <f>'Unsch.Care &amp; Ambulance Activity'!B18</f>
        <v>METRIC</v>
      </c>
      <c r="G92" s="648" t="str">
        <f>'Unsch.Care &amp; Ambulance Activity'!C18</f>
        <v>No's</v>
      </c>
      <c r="H92" s="648">
        <f>'Unsch.Care &amp; Ambulance Activity'!D18</f>
        <v>0</v>
      </c>
      <c r="I92" s="648">
        <f>'Unsch.Care &amp; Ambulance Activity'!E18</f>
        <v>0</v>
      </c>
      <c r="J92" s="648">
        <f>'Unsch.Care &amp; Ambulance Activity'!F18</f>
        <v>0</v>
      </c>
      <c r="K92" s="648">
        <f>'Unsch.Care &amp; Ambulance Activity'!G18</f>
        <v>0</v>
      </c>
      <c r="L92" s="648">
        <f>'Unsch.Care &amp; Ambulance Activity'!H18</f>
        <v>0</v>
      </c>
      <c r="M92" s="648">
        <f>'Unsch.Care &amp; Ambulance Activity'!I18</f>
        <v>0</v>
      </c>
      <c r="N92" s="648">
        <f>'Unsch.Care &amp; Ambulance Activity'!J18</f>
        <v>0</v>
      </c>
      <c r="O92" s="648">
        <f>'Unsch.Care &amp; Ambulance Activity'!K18</f>
        <v>0</v>
      </c>
      <c r="P92" s="648">
        <f>'Unsch.Care &amp; Ambulance Activity'!L18</f>
        <v>0</v>
      </c>
      <c r="Q92" s="648">
        <f>'Unsch.Care &amp; Ambulance Activity'!M18</f>
        <v>0</v>
      </c>
      <c r="R92" s="648">
        <f>'Unsch.Care &amp; Ambulance Activity'!N18</f>
        <v>0</v>
      </c>
      <c r="S92" s="648">
        <f>'Unsch.Care &amp; Ambulance Activity'!O18</f>
        <v>0</v>
      </c>
      <c r="T92" s="648">
        <f>'Unsch.Care &amp; Ambulance Activity'!P18</f>
        <v>0</v>
      </c>
      <c r="U92" s="648">
        <f>'Unsch.Care &amp; Ambulance Activity'!Q18</f>
        <v>0</v>
      </c>
      <c r="V92" s="648">
        <f>'Unsch.Care &amp; Ambulance Activity'!R18</f>
        <v>0</v>
      </c>
      <c r="W92" s="648">
        <f>'Unsch.Care &amp; Ambulance Activity'!S18</f>
        <v>0</v>
      </c>
    </row>
    <row r="93" spans="1:23" s="647" customFormat="1">
      <c r="A93" s="647" t="str">
        <f>'Unsch.Care &amp; Ambulance Activity'!$B$2</f>
        <v>Swansea Bay UHB</v>
      </c>
      <c r="B93" s="648" t="str">
        <f>'Unsch.Care &amp; Ambulance Activity'!$B$17</f>
        <v>AMBULANCE</v>
      </c>
      <c r="C93" s="648"/>
      <c r="D93" s="648" t="s">
        <v>476</v>
      </c>
      <c r="E93" s="648" t="s">
        <v>414</v>
      </c>
      <c r="F93" s="648" t="str">
        <f>'Unsch.Care &amp; Ambulance Activity'!B19</f>
        <v>WAST to complete: Ambulance</v>
      </c>
      <c r="G93" s="648">
        <f>'Unsch.Care &amp; Ambulance Activity'!C19</f>
        <v>0</v>
      </c>
      <c r="H93" s="648">
        <f>'Unsch.Care &amp; Ambulance Activity'!D19</f>
        <v>0</v>
      </c>
      <c r="I93" s="648">
        <f>'Unsch.Care &amp; Ambulance Activity'!E19</f>
        <v>0</v>
      </c>
      <c r="J93" s="648">
        <f>'Unsch.Care &amp; Ambulance Activity'!F19</f>
        <v>0</v>
      </c>
      <c r="K93" s="648">
        <f>'Unsch.Care &amp; Ambulance Activity'!G19</f>
        <v>0</v>
      </c>
      <c r="L93" s="648">
        <f>'Unsch.Care &amp; Ambulance Activity'!H19</f>
        <v>0</v>
      </c>
      <c r="M93" s="648">
        <f>'Unsch.Care &amp; Ambulance Activity'!I19</f>
        <v>0</v>
      </c>
      <c r="N93" s="648">
        <f>'Unsch.Care &amp; Ambulance Activity'!J19</f>
        <v>0</v>
      </c>
      <c r="O93" s="648">
        <f>'Unsch.Care &amp; Ambulance Activity'!K19</f>
        <v>0</v>
      </c>
      <c r="P93" s="648">
        <f>'Unsch.Care &amp; Ambulance Activity'!L19</f>
        <v>0</v>
      </c>
      <c r="Q93" s="648">
        <f>'Unsch.Care &amp; Ambulance Activity'!M19</f>
        <v>0</v>
      </c>
      <c r="R93" s="648">
        <f>'Unsch.Care &amp; Ambulance Activity'!N19</f>
        <v>0</v>
      </c>
      <c r="S93" s="648">
        <f>'Unsch.Care &amp; Ambulance Activity'!O19</f>
        <v>0</v>
      </c>
      <c r="T93" s="648">
        <f>'Unsch.Care &amp; Ambulance Activity'!P19</f>
        <v>0</v>
      </c>
      <c r="U93" s="648">
        <f>'Unsch.Care &amp; Ambulance Activity'!Q19</f>
        <v>0</v>
      </c>
      <c r="V93" s="648">
        <f>'Unsch.Care &amp; Ambulance Activity'!R19</f>
        <v>0</v>
      </c>
      <c r="W93" s="648">
        <f>'Unsch.Care &amp; Ambulance Activity'!S19</f>
        <v>0</v>
      </c>
    </row>
    <row r="94" spans="1:23" s="647" customFormat="1">
      <c r="A94" s="647" t="str">
        <f>'Unsch.Care &amp; Ambulance Activity'!$B$2</f>
        <v>Swansea Bay UHB</v>
      </c>
      <c r="B94" s="648" t="str">
        <f>'Unsch.Care &amp; Ambulance Activity'!$B$17</f>
        <v>AMBULANCE</v>
      </c>
      <c r="C94" s="648"/>
      <c r="D94" s="648" t="s">
        <v>476</v>
      </c>
      <c r="E94" s="648" t="s">
        <v>414</v>
      </c>
      <c r="F94" s="648" t="str">
        <f>'Unsch.Care &amp; Ambulance Activity'!B20</f>
        <v>111 symptom checkers completed (Activity).</v>
      </c>
      <c r="G94" s="648" t="str">
        <f>'Unsch.Care &amp; Ambulance Activity'!C20</f>
        <v>WAST</v>
      </c>
      <c r="H94" s="648" t="str">
        <f>'Unsch.Care &amp; Ambulance Activity'!D20</f>
        <v>WAST</v>
      </c>
      <c r="I94" s="648" t="str">
        <f>'Unsch.Care &amp; Ambulance Activity'!E20</f>
        <v>WAST</v>
      </c>
      <c r="J94" s="648" t="str">
        <f>'Unsch.Care &amp; Ambulance Activity'!F20</f>
        <v>WAST</v>
      </c>
      <c r="K94" s="648" t="str">
        <f>'Unsch.Care &amp; Ambulance Activity'!G20</f>
        <v>WAST</v>
      </c>
      <c r="L94" s="648" t="str">
        <f>'Unsch.Care &amp; Ambulance Activity'!H20</f>
        <v>WAST</v>
      </c>
      <c r="M94" s="648" t="str">
        <f>'Unsch.Care &amp; Ambulance Activity'!I20</f>
        <v>WAST</v>
      </c>
      <c r="N94" s="648" t="str">
        <f>'Unsch.Care &amp; Ambulance Activity'!J20</f>
        <v>WAST</v>
      </c>
      <c r="O94" s="648" t="str">
        <f>'Unsch.Care &amp; Ambulance Activity'!K20</f>
        <v>WAST</v>
      </c>
      <c r="P94" s="648" t="str">
        <f>'Unsch.Care &amp; Ambulance Activity'!L20</f>
        <v>WAST</v>
      </c>
      <c r="Q94" s="648" t="str">
        <f>'Unsch.Care &amp; Ambulance Activity'!M20</f>
        <v>WAST</v>
      </c>
      <c r="R94" s="648" t="str">
        <f>'Unsch.Care &amp; Ambulance Activity'!N20</f>
        <v>WAST</v>
      </c>
      <c r="S94" s="648" t="str">
        <f>'Unsch.Care &amp; Ambulance Activity'!O20</f>
        <v>WAST</v>
      </c>
      <c r="T94" s="648" t="str">
        <f>'Unsch.Care &amp; Ambulance Activity'!P20</f>
        <v>WAST</v>
      </c>
      <c r="U94" s="648">
        <f>'Unsch.Care &amp; Ambulance Activity'!Q20</f>
        <v>0</v>
      </c>
      <c r="V94" s="648" t="str">
        <f>'Unsch.Care &amp; Ambulance Activity'!R20</f>
        <v>WAST</v>
      </c>
      <c r="W94" s="648" t="str">
        <f>'Unsch.Care &amp; Ambulance Activity'!S20</f>
        <v>WAST</v>
      </c>
    </row>
    <row r="95" spans="1:23" s="647" customFormat="1">
      <c r="A95" s="647" t="str">
        <f>'Unsch.Care &amp; Ambulance Activity'!$B$2</f>
        <v>Swansea Bay UHB</v>
      </c>
      <c r="B95" s="648" t="str">
        <f>'Unsch.Care &amp; Ambulance Activity'!$B$17</f>
        <v>AMBULANCE</v>
      </c>
      <c r="C95" s="648"/>
      <c r="D95" s="648" t="s">
        <v>476</v>
      </c>
      <c r="E95" s="648" t="s">
        <v>414</v>
      </c>
      <c r="F95" s="648" t="str">
        <f>'Unsch.Care &amp; Ambulance Activity'!B21</f>
        <v>Goal 2 (signposting, information &amp; assistance) Predicted levels of 111 resolution without referral to ED (%)</v>
      </c>
      <c r="G95" s="648" t="str">
        <f>'Unsch.Care &amp; Ambulance Activity'!C21</f>
        <v>WAST</v>
      </c>
      <c r="H95" s="648" t="str">
        <f>'Unsch.Care &amp; Ambulance Activity'!D21</f>
        <v>WAST</v>
      </c>
      <c r="I95" s="648" t="str">
        <f>'Unsch.Care &amp; Ambulance Activity'!E21</f>
        <v>WAST</v>
      </c>
      <c r="J95" s="648" t="str">
        <f>'Unsch.Care &amp; Ambulance Activity'!F21</f>
        <v>WAST</v>
      </c>
      <c r="K95" s="648" t="str">
        <f>'Unsch.Care &amp; Ambulance Activity'!G21</f>
        <v>WAST</v>
      </c>
      <c r="L95" s="648" t="str">
        <f>'Unsch.Care &amp; Ambulance Activity'!H21</f>
        <v>WAST</v>
      </c>
      <c r="M95" s="648" t="str">
        <f>'Unsch.Care &amp; Ambulance Activity'!I21</f>
        <v>WAST</v>
      </c>
      <c r="N95" s="648" t="str">
        <f>'Unsch.Care &amp; Ambulance Activity'!J21</f>
        <v>WAST</v>
      </c>
      <c r="O95" s="648" t="str">
        <f>'Unsch.Care &amp; Ambulance Activity'!K21</f>
        <v>WAST</v>
      </c>
      <c r="P95" s="648" t="str">
        <f>'Unsch.Care &amp; Ambulance Activity'!L21</f>
        <v>WAST</v>
      </c>
      <c r="Q95" s="648" t="str">
        <f>'Unsch.Care &amp; Ambulance Activity'!M21</f>
        <v>WAST</v>
      </c>
      <c r="R95" s="648" t="str">
        <f>'Unsch.Care &amp; Ambulance Activity'!N21</f>
        <v>WAST</v>
      </c>
      <c r="S95" s="648" t="str">
        <f>'Unsch.Care &amp; Ambulance Activity'!O21</f>
        <v>WAST</v>
      </c>
      <c r="T95" s="648" t="str">
        <f>'Unsch.Care &amp; Ambulance Activity'!P21</f>
        <v>WAST</v>
      </c>
      <c r="U95" s="648">
        <f>'Unsch.Care &amp; Ambulance Activity'!Q21</f>
        <v>0</v>
      </c>
      <c r="V95" s="648" t="str">
        <f>'Unsch.Care &amp; Ambulance Activity'!R21</f>
        <v>WAST</v>
      </c>
      <c r="W95" s="648" t="str">
        <f>'Unsch.Care &amp; Ambulance Activity'!S21</f>
        <v>WAST</v>
      </c>
    </row>
    <row r="96" spans="1:23" s="647" customFormat="1">
      <c r="A96" s="647" t="str">
        <f>'Unsch.Care &amp; Ambulance Activity'!$B$2</f>
        <v>Swansea Bay UHB</v>
      </c>
      <c r="B96" s="648" t="str">
        <f>'Unsch.Care &amp; Ambulance Activity'!$B$17</f>
        <v>AMBULANCE</v>
      </c>
      <c r="C96" s="648"/>
      <c r="D96" s="648" t="s">
        <v>476</v>
      </c>
      <c r="E96" s="648" t="s">
        <v>414</v>
      </c>
      <c r="F96" s="648" t="str">
        <f>'Unsch.Care &amp; Ambulance Activity'!B22</f>
        <v>Goal 3 (preventing unnecessary attendance &amp; admission) What are the predicted levels of consult &amp; close to prevent conveyance/attendance/admission</v>
      </c>
      <c r="G96" s="648" t="str">
        <f>'Unsch.Care &amp; Ambulance Activity'!C22</f>
        <v>WAST</v>
      </c>
      <c r="H96" s="648" t="str">
        <f>'Unsch.Care &amp; Ambulance Activity'!D22</f>
        <v>WAST</v>
      </c>
      <c r="I96" s="648" t="str">
        <f>'Unsch.Care &amp; Ambulance Activity'!E22</f>
        <v>WAST</v>
      </c>
      <c r="J96" s="648" t="str">
        <f>'Unsch.Care &amp; Ambulance Activity'!F22</f>
        <v>WAST</v>
      </c>
      <c r="K96" s="648" t="str">
        <f>'Unsch.Care &amp; Ambulance Activity'!G22</f>
        <v>WAST</v>
      </c>
      <c r="L96" s="648" t="str">
        <f>'Unsch.Care &amp; Ambulance Activity'!H22</f>
        <v>WAST</v>
      </c>
      <c r="M96" s="648" t="str">
        <f>'Unsch.Care &amp; Ambulance Activity'!I22</f>
        <v>WAST</v>
      </c>
      <c r="N96" s="648" t="str">
        <f>'Unsch.Care &amp; Ambulance Activity'!J22</f>
        <v>WAST</v>
      </c>
      <c r="O96" s="648" t="str">
        <f>'Unsch.Care &amp; Ambulance Activity'!K22</f>
        <v>WAST</v>
      </c>
      <c r="P96" s="648" t="str">
        <f>'Unsch.Care &amp; Ambulance Activity'!L22</f>
        <v>WAST</v>
      </c>
      <c r="Q96" s="648" t="str">
        <f>'Unsch.Care &amp; Ambulance Activity'!M22</f>
        <v>WAST</v>
      </c>
      <c r="R96" s="648" t="str">
        <f>'Unsch.Care &amp; Ambulance Activity'!N22</f>
        <v>WAST</v>
      </c>
      <c r="S96" s="648" t="str">
        <f>'Unsch.Care &amp; Ambulance Activity'!O22</f>
        <v>WAST</v>
      </c>
      <c r="T96" s="648" t="str">
        <f>'Unsch.Care &amp; Ambulance Activity'!P22</f>
        <v>WAST</v>
      </c>
      <c r="U96" s="648">
        <f>'Unsch.Care &amp; Ambulance Activity'!Q22</f>
        <v>0</v>
      </c>
      <c r="V96" s="648" t="str">
        <f>'Unsch.Care &amp; Ambulance Activity'!R22</f>
        <v>WAST</v>
      </c>
      <c r="W96" s="648" t="str">
        <f>'Unsch.Care &amp; Ambulance Activity'!S22</f>
        <v>WAST</v>
      </c>
    </row>
    <row r="97" spans="1:23" s="647" customFormat="1">
      <c r="A97" s="647" t="str">
        <f>'Unsch.Care &amp; Ambulance Activity'!$B$2</f>
        <v>Swansea Bay UHB</v>
      </c>
      <c r="B97" s="648" t="str">
        <f>'Unsch.Care &amp; Ambulance Activity'!$B$17</f>
        <v>AMBULANCE</v>
      </c>
      <c r="C97" s="648"/>
      <c r="D97" s="648" t="s">
        <v>476</v>
      </c>
      <c r="E97" s="648" t="s">
        <v>414</v>
      </c>
      <c r="F97" s="648" t="str">
        <f>'Unsch.Care &amp; Ambulance Activity'!B23</f>
        <v>Conveyance</v>
      </c>
      <c r="G97" s="648">
        <f>'Unsch.Care &amp; Ambulance Activity'!C23</f>
        <v>0</v>
      </c>
      <c r="H97" s="648">
        <f>'Unsch.Care &amp; Ambulance Activity'!D23</f>
        <v>0</v>
      </c>
      <c r="I97" s="648">
        <f>'Unsch.Care &amp; Ambulance Activity'!E23</f>
        <v>0</v>
      </c>
      <c r="J97" s="648">
        <f>'Unsch.Care &amp; Ambulance Activity'!F23</f>
        <v>0</v>
      </c>
      <c r="K97" s="648">
        <f>'Unsch.Care &amp; Ambulance Activity'!G23</f>
        <v>0</v>
      </c>
      <c r="L97" s="648">
        <f>'Unsch.Care &amp; Ambulance Activity'!H23</f>
        <v>0</v>
      </c>
      <c r="M97" s="648">
        <f>'Unsch.Care &amp; Ambulance Activity'!I23</f>
        <v>0</v>
      </c>
      <c r="N97" s="648">
        <f>'Unsch.Care &amp; Ambulance Activity'!J23</f>
        <v>0</v>
      </c>
      <c r="O97" s="648">
        <f>'Unsch.Care &amp; Ambulance Activity'!K23</f>
        <v>0</v>
      </c>
      <c r="P97" s="648">
        <f>'Unsch.Care &amp; Ambulance Activity'!L23</f>
        <v>0</v>
      </c>
      <c r="Q97" s="648">
        <f>'Unsch.Care &amp; Ambulance Activity'!M23</f>
        <v>0</v>
      </c>
      <c r="R97" s="648">
        <f>'Unsch.Care &amp; Ambulance Activity'!N23</f>
        <v>0</v>
      </c>
      <c r="S97" s="648">
        <f>'Unsch.Care &amp; Ambulance Activity'!O23</f>
        <v>0</v>
      </c>
      <c r="T97" s="648">
        <f>'Unsch.Care &amp; Ambulance Activity'!P23</f>
        <v>0</v>
      </c>
      <c r="U97" s="648">
        <f>'Unsch.Care &amp; Ambulance Activity'!Q23</f>
        <v>0</v>
      </c>
      <c r="V97" s="648">
        <f>'Unsch.Care &amp; Ambulance Activity'!R23</f>
        <v>0</v>
      </c>
      <c r="W97" s="648">
        <f>'Unsch.Care &amp; Ambulance Activity'!S23</f>
        <v>0</v>
      </c>
    </row>
    <row r="98" spans="1:23" s="647" customFormat="1">
      <c r="A98" s="647" t="str">
        <f>'Unsch.Care &amp; Ambulance Activity'!$B$2</f>
        <v>Swansea Bay UHB</v>
      </c>
      <c r="B98" s="648" t="str">
        <f>'Unsch.Care &amp; Ambulance Activity'!$B$17</f>
        <v>AMBULANCE</v>
      </c>
      <c r="C98" s="648"/>
      <c r="D98" s="648" t="s">
        <v>476</v>
      </c>
      <c r="E98" s="648" t="s">
        <v>414</v>
      </c>
      <c r="F98" s="648" t="str">
        <f>'Unsch.Care &amp; Ambulance Activity'!B24</f>
        <v>Total number of patients conveyed to - Type 1 A&amp;E Units</v>
      </c>
      <c r="G98" s="648" t="str">
        <f>'Unsch.Care &amp; Ambulance Activity'!C24</f>
        <v>WAST</v>
      </c>
      <c r="H98" s="648" t="str">
        <f>'Unsch.Care &amp; Ambulance Activity'!D24</f>
        <v>WAST</v>
      </c>
      <c r="I98" s="648" t="str">
        <f>'Unsch.Care &amp; Ambulance Activity'!E24</f>
        <v>WAST</v>
      </c>
      <c r="J98" s="648" t="str">
        <f>'Unsch.Care &amp; Ambulance Activity'!F24</f>
        <v>WAST</v>
      </c>
      <c r="K98" s="648" t="str">
        <f>'Unsch.Care &amp; Ambulance Activity'!G24</f>
        <v>WAST</v>
      </c>
      <c r="L98" s="648" t="str">
        <f>'Unsch.Care &amp; Ambulance Activity'!H24</f>
        <v>WAST</v>
      </c>
      <c r="M98" s="648" t="str">
        <f>'Unsch.Care &amp; Ambulance Activity'!I24</f>
        <v>WAST</v>
      </c>
      <c r="N98" s="648" t="str">
        <f>'Unsch.Care &amp; Ambulance Activity'!J24</f>
        <v>WAST</v>
      </c>
      <c r="O98" s="648" t="str">
        <f>'Unsch.Care &amp; Ambulance Activity'!K24</f>
        <v>WAST</v>
      </c>
      <c r="P98" s="648" t="str">
        <f>'Unsch.Care &amp; Ambulance Activity'!L24</f>
        <v>WAST</v>
      </c>
      <c r="Q98" s="648" t="str">
        <f>'Unsch.Care &amp; Ambulance Activity'!M24</f>
        <v>WAST</v>
      </c>
      <c r="R98" s="648" t="str">
        <f>'Unsch.Care &amp; Ambulance Activity'!N24</f>
        <v>WAST</v>
      </c>
      <c r="S98" s="648" t="str">
        <f>'Unsch.Care &amp; Ambulance Activity'!O24</f>
        <v>WAST</v>
      </c>
      <c r="T98" s="648" t="str">
        <f>'Unsch.Care &amp; Ambulance Activity'!P24</f>
        <v>WAST</v>
      </c>
      <c r="U98" s="648">
        <f>'Unsch.Care &amp; Ambulance Activity'!Q24</f>
        <v>0</v>
      </c>
      <c r="V98" s="648" t="str">
        <f>'Unsch.Care &amp; Ambulance Activity'!R24</f>
        <v>WAST</v>
      </c>
      <c r="W98" s="648" t="str">
        <f>'Unsch.Care &amp; Ambulance Activity'!S24</f>
        <v>WAST</v>
      </c>
    </row>
    <row r="99" spans="1:23" s="647" customFormat="1">
      <c r="A99" s="647" t="str">
        <f>'Unsch.Care &amp; Ambulance Activity'!$B$2</f>
        <v>Swansea Bay UHB</v>
      </c>
      <c r="B99" s="648" t="str">
        <f>'Unsch.Care &amp; Ambulance Activity'!$B$17</f>
        <v>AMBULANCE</v>
      </c>
      <c r="C99" s="648"/>
      <c r="D99" s="648" t="s">
        <v>476</v>
      </c>
      <c r="E99" s="648" t="s">
        <v>414</v>
      </c>
      <c r="F99" s="648" t="str">
        <f>'Unsch.Care &amp; Ambulance Activity'!B25</f>
        <v>Total number of patients conveyed to - Minor Injury Units</v>
      </c>
      <c r="G99" s="648" t="str">
        <f>'Unsch.Care &amp; Ambulance Activity'!C25</f>
        <v>WAST</v>
      </c>
      <c r="H99" s="648" t="str">
        <f>'Unsch.Care &amp; Ambulance Activity'!D25</f>
        <v>WAST</v>
      </c>
      <c r="I99" s="648" t="str">
        <f>'Unsch.Care &amp; Ambulance Activity'!E25</f>
        <v>WAST</v>
      </c>
      <c r="J99" s="648" t="str">
        <f>'Unsch.Care &amp; Ambulance Activity'!F25</f>
        <v>WAST</v>
      </c>
      <c r="K99" s="648" t="str">
        <f>'Unsch.Care &amp; Ambulance Activity'!G25</f>
        <v>WAST</v>
      </c>
      <c r="L99" s="648" t="str">
        <f>'Unsch.Care &amp; Ambulance Activity'!H25</f>
        <v>WAST</v>
      </c>
      <c r="M99" s="648" t="str">
        <f>'Unsch.Care &amp; Ambulance Activity'!I25</f>
        <v>WAST</v>
      </c>
      <c r="N99" s="648" t="str">
        <f>'Unsch.Care &amp; Ambulance Activity'!J25</f>
        <v>WAST</v>
      </c>
      <c r="O99" s="648" t="str">
        <f>'Unsch.Care &amp; Ambulance Activity'!K25</f>
        <v>WAST</v>
      </c>
      <c r="P99" s="648" t="str">
        <f>'Unsch.Care &amp; Ambulance Activity'!L25</f>
        <v>WAST</v>
      </c>
      <c r="Q99" s="648" t="str">
        <f>'Unsch.Care &amp; Ambulance Activity'!M25</f>
        <v>WAST</v>
      </c>
      <c r="R99" s="648" t="str">
        <f>'Unsch.Care &amp; Ambulance Activity'!N25</f>
        <v>WAST</v>
      </c>
      <c r="S99" s="648" t="str">
        <f>'Unsch.Care &amp; Ambulance Activity'!O25</f>
        <v>WAST</v>
      </c>
      <c r="T99" s="648" t="str">
        <f>'Unsch.Care &amp; Ambulance Activity'!P25</f>
        <v>WAST</v>
      </c>
      <c r="U99" s="648">
        <f>'Unsch.Care &amp; Ambulance Activity'!Q25</f>
        <v>0</v>
      </c>
      <c r="V99" s="648" t="str">
        <f>'Unsch.Care &amp; Ambulance Activity'!R25</f>
        <v>WAST</v>
      </c>
      <c r="W99" s="648" t="str">
        <f>'Unsch.Care &amp; Ambulance Activity'!S25</f>
        <v>WAST</v>
      </c>
    </row>
    <row r="100" spans="1:23" s="647" customFormat="1">
      <c r="A100" s="647" t="str">
        <f>'Unsch.Care &amp; Ambulance Activity'!$B$2</f>
        <v>Swansea Bay UHB</v>
      </c>
      <c r="B100" s="648" t="str">
        <f>'Unsch.Care &amp; Ambulance Activity'!$B$17</f>
        <v>AMBULANCE</v>
      </c>
      <c r="C100" s="649"/>
      <c r="D100" s="648" t="s">
        <v>476</v>
      </c>
      <c r="E100" s="648" t="s">
        <v>414</v>
      </c>
      <c r="F100" s="648" t="str">
        <f>'Unsch.Care &amp; Ambulance Activity'!B26</f>
        <v>Total number of patients conveyed to - Medical Assessment Units</v>
      </c>
      <c r="G100" s="648" t="str">
        <f>'Unsch.Care &amp; Ambulance Activity'!C26</f>
        <v>WAST</v>
      </c>
      <c r="H100" s="648" t="str">
        <f>'Unsch.Care &amp; Ambulance Activity'!D26</f>
        <v>WAST</v>
      </c>
      <c r="I100" s="648" t="str">
        <f>'Unsch.Care &amp; Ambulance Activity'!E26</f>
        <v>WAST</v>
      </c>
      <c r="J100" s="648" t="str">
        <f>'Unsch.Care &amp; Ambulance Activity'!F26</f>
        <v>WAST</v>
      </c>
      <c r="K100" s="648" t="str">
        <f>'Unsch.Care &amp; Ambulance Activity'!G26</f>
        <v>WAST</v>
      </c>
      <c r="L100" s="648" t="str">
        <f>'Unsch.Care &amp; Ambulance Activity'!H26</f>
        <v>WAST</v>
      </c>
      <c r="M100" s="648" t="str">
        <f>'Unsch.Care &amp; Ambulance Activity'!I26</f>
        <v>WAST</v>
      </c>
      <c r="N100" s="648" t="str">
        <f>'Unsch.Care &amp; Ambulance Activity'!J26</f>
        <v>WAST</v>
      </c>
      <c r="O100" s="648" t="str">
        <f>'Unsch.Care &amp; Ambulance Activity'!K26</f>
        <v>WAST</v>
      </c>
      <c r="P100" s="648" t="str">
        <f>'Unsch.Care &amp; Ambulance Activity'!L26</f>
        <v>WAST</v>
      </c>
      <c r="Q100" s="648" t="str">
        <f>'Unsch.Care &amp; Ambulance Activity'!M26</f>
        <v>WAST</v>
      </c>
      <c r="R100" s="648" t="str">
        <f>'Unsch.Care &amp; Ambulance Activity'!N26</f>
        <v>WAST</v>
      </c>
      <c r="S100" s="648" t="str">
        <f>'Unsch.Care &amp; Ambulance Activity'!O26</f>
        <v>WAST</v>
      </c>
      <c r="T100" s="648" t="str">
        <f>'Unsch.Care &amp; Ambulance Activity'!P26</f>
        <v>WAST</v>
      </c>
      <c r="U100" s="648">
        <f>'Unsch.Care &amp; Ambulance Activity'!Q26</f>
        <v>0</v>
      </c>
      <c r="V100" s="648" t="str">
        <f>'Unsch.Care &amp; Ambulance Activity'!R26</f>
        <v>WAST</v>
      </c>
      <c r="W100" s="648" t="str">
        <f>'Unsch.Care &amp; Ambulance Activity'!S26</f>
        <v>WAST</v>
      </c>
    </row>
    <row r="101" spans="1:23" s="647" customFormat="1">
      <c r="A101" s="647" t="str">
        <f>'Unsch.Care &amp; Ambulance Activity'!$B$2</f>
        <v>Swansea Bay UHB</v>
      </c>
      <c r="B101" s="648" t="str">
        <f>'Unsch.Care &amp; Ambulance Activity'!$B$17</f>
        <v>AMBULANCE</v>
      </c>
      <c r="C101" s="649"/>
      <c r="D101" s="648" t="s">
        <v>476</v>
      </c>
      <c r="E101" s="648" t="s">
        <v>414</v>
      </c>
      <c r="F101" s="648" t="str">
        <f>'Unsch.Care &amp; Ambulance Activity'!B27</f>
        <v>Total number of patients conveyed to - Other Units or Pathways</v>
      </c>
      <c r="G101" s="648" t="str">
        <f>'Unsch.Care &amp; Ambulance Activity'!C27</f>
        <v>WAST</v>
      </c>
      <c r="H101" s="648" t="str">
        <f>'Unsch.Care &amp; Ambulance Activity'!D27</f>
        <v>WAST</v>
      </c>
      <c r="I101" s="648" t="str">
        <f>'Unsch.Care &amp; Ambulance Activity'!E27</f>
        <v>WAST</v>
      </c>
      <c r="J101" s="648" t="str">
        <f>'Unsch.Care &amp; Ambulance Activity'!F27</f>
        <v>WAST</v>
      </c>
      <c r="K101" s="648" t="str">
        <f>'Unsch.Care &amp; Ambulance Activity'!G27</f>
        <v>WAST</v>
      </c>
      <c r="L101" s="648" t="str">
        <f>'Unsch.Care &amp; Ambulance Activity'!H27</f>
        <v>WAST</v>
      </c>
      <c r="M101" s="648" t="str">
        <f>'Unsch.Care &amp; Ambulance Activity'!I27</f>
        <v>WAST</v>
      </c>
      <c r="N101" s="648" t="str">
        <f>'Unsch.Care &amp; Ambulance Activity'!J27</f>
        <v>WAST</v>
      </c>
      <c r="O101" s="648" t="str">
        <f>'Unsch.Care &amp; Ambulance Activity'!K27</f>
        <v>WAST</v>
      </c>
      <c r="P101" s="648" t="str">
        <f>'Unsch.Care &amp; Ambulance Activity'!L27</f>
        <v>WAST</v>
      </c>
      <c r="Q101" s="648" t="str">
        <f>'Unsch.Care &amp; Ambulance Activity'!M27</f>
        <v>WAST</v>
      </c>
      <c r="R101" s="648" t="str">
        <f>'Unsch.Care &amp; Ambulance Activity'!N27</f>
        <v>WAST</v>
      </c>
      <c r="S101" s="648" t="str">
        <f>'Unsch.Care &amp; Ambulance Activity'!O27</f>
        <v>WAST</v>
      </c>
      <c r="T101" s="648" t="str">
        <f>'Unsch.Care &amp; Ambulance Activity'!P27</f>
        <v>WAST</v>
      </c>
      <c r="U101" s="648">
        <f>'Unsch.Care &amp; Ambulance Activity'!Q27</f>
        <v>0</v>
      </c>
      <c r="V101" s="648" t="str">
        <f>'Unsch.Care &amp; Ambulance Activity'!R27</f>
        <v>WAST</v>
      </c>
      <c r="W101" s="648" t="str">
        <f>'Unsch.Care &amp; Ambulance Activity'!S27</f>
        <v>WAST</v>
      </c>
    </row>
    <row r="102" spans="1:23" s="647" customFormat="1">
      <c r="A102" s="647" t="str">
        <f>'Unsch.Care &amp; Ambulance Activity'!$B$2</f>
        <v>Swansea Bay UHB</v>
      </c>
      <c r="B102" s="648" t="str">
        <f>'Unsch.Care &amp; Ambulance Activity'!$B$17</f>
        <v>AMBULANCE</v>
      </c>
      <c r="C102" s="649"/>
      <c r="D102" s="648" t="s">
        <v>476</v>
      </c>
      <c r="E102" s="648" t="s">
        <v>414</v>
      </c>
      <c r="F102" s="648" t="str">
        <f>'Unsch.Care &amp; Ambulance Activity'!B28</f>
        <v>Incident volume</v>
      </c>
      <c r="G102" s="648">
        <f>'Unsch.Care &amp; Ambulance Activity'!C28</f>
        <v>0</v>
      </c>
      <c r="H102" s="648">
        <f>'Unsch.Care &amp; Ambulance Activity'!D28</f>
        <v>0</v>
      </c>
      <c r="I102" s="648">
        <f>'Unsch.Care &amp; Ambulance Activity'!E28</f>
        <v>0</v>
      </c>
      <c r="J102" s="648">
        <f>'Unsch.Care &amp; Ambulance Activity'!F28</f>
        <v>0</v>
      </c>
      <c r="K102" s="648">
        <f>'Unsch.Care &amp; Ambulance Activity'!G28</f>
        <v>0</v>
      </c>
      <c r="L102" s="648">
        <f>'Unsch.Care &amp; Ambulance Activity'!H28</f>
        <v>0</v>
      </c>
      <c r="M102" s="648">
        <f>'Unsch.Care &amp; Ambulance Activity'!I28</f>
        <v>0</v>
      </c>
      <c r="N102" s="648">
        <f>'Unsch.Care &amp; Ambulance Activity'!J28</f>
        <v>0</v>
      </c>
      <c r="O102" s="648">
        <f>'Unsch.Care &amp; Ambulance Activity'!K28</f>
        <v>0</v>
      </c>
      <c r="P102" s="648">
        <f>'Unsch.Care &amp; Ambulance Activity'!L28</f>
        <v>0</v>
      </c>
      <c r="Q102" s="648">
        <f>'Unsch.Care &amp; Ambulance Activity'!M28</f>
        <v>0</v>
      </c>
      <c r="R102" s="648">
        <f>'Unsch.Care &amp; Ambulance Activity'!N28</f>
        <v>0</v>
      </c>
      <c r="S102" s="648">
        <f>'Unsch.Care &amp; Ambulance Activity'!O28</f>
        <v>0</v>
      </c>
      <c r="T102" s="648">
        <f>'Unsch.Care &amp; Ambulance Activity'!P28</f>
        <v>0</v>
      </c>
      <c r="U102" s="648">
        <f>'Unsch.Care &amp; Ambulance Activity'!Q28</f>
        <v>0</v>
      </c>
      <c r="V102" s="648">
        <f>'Unsch.Care &amp; Ambulance Activity'!R28</f>
        <v>0</v>
      </c>
      <c r="W102" s="648">
        <f>'Unsch.Care &amp; Ambulance Activity'!S28</f>
        <v>0</v>
      </c>
    </row>
    <row r="103" spans="1:23" s="647" customFormat="1">
      <c r="A103" s="647" t="str">
        <f>'Unsch.Care &amp; Ambulance Activity'!$B$2</f>
        <v>Swansea Bay UHB</v>
      </c>
      <c r="B103" s="648" t="str">
        <f>'Unsch.Care &amp; Ambulance Activity'!$B$17</f>
        <v>AMBULANCE</v>
      </c>
      <c r="C103" s="649"/>
      <c r="D103" s="648" t="s">
        <v>476</v>
      </c>
      <c r="E103" s="648" t="s">
        <v>414</v>
      </c>
      <c r="F103" s="648" t="str">
        <f>'Unsch.Care &amp; Ambulance Activity'!B29</f>
        <v>Forecast verified Emergency Service (EMS) demand</v>
      </c>
      <c r="G103" s="648" t="str">
        <f>'Unsch.Care &amp; Ambulance Activity'!C29</f>
        <v>WAST</v>
      </c>
      <c r="H103" s="648" t="str">
        <f>'Unsch.Care &amp; Ambulance Activity'!D29</f>
        <v>WAST</v>
      </c>
      <c r="I103" s="648" t="str">
        <f>'Unsch.Care &amp; Ambulance Activity'!E29</f>
        <v>WAST</v>
      </c>
      <c r="J103" s="648" t="str">
        <f>'Unsch.Care &amp; Ambulance Activity'!F29</f>
        <v>WAST</v>
      </c>
      <c r="K103" s="648" t="str">
        <f>'Unsch.Care &amp; Ambulance Activity'!G29</f>
        <v>WAST</v>
      </c>
      <c r="L103" s="648" t="str">
        <f>'Unsch.Care &amp; Ambulance Activity'!H29</f>
        <v>WAST</v>
      </c>
      <c r="M103" s="648" t="str">
        <f>'Unsch.Care &amp; Ambulance Activity'!I29</f>
        <v>WAST</v>
      </c>
      <c r="N103" s="648" t="str">
        <f>'Unsch.Care &amp; Ambulance Activity'!J29</f>
        <v>WAST</v>
      </c>
      <c r="O103" s="648" t="str">
        <f>'Unsch.Care &amp; Ambulance Activity'!K29</f>
        <v>WAST</v>
      </c>
      <c r="P103" s="648" t="str">
        <f>'Unsch.Care &amp; Ambulance Activity'!L29</f>
        <v>WAST</v>
      </c>
      <c r="Q103" s="648" t="str">
        <f>'Unsch.Care &amp; Ambulance Activity'!M29</f>
        <v>WAST</v>
      </c>
      <c r="R103" s="648" t="str">
        <f>'Unsch.Care &amp; Ambulance Activity'!N29</f>
        <v>WAST</v>
      </c>
      <c r="S103" s="648" t="str">
        <f>'Unsch.Care &amp; Ambulance Activity'!O29</f>
        <v>WAST</v>
      </c>
      <c r="T103" s="648" t="str">
        <f>'Unsch.Care &amp; Ambulance Activity'!P29</f>
        <v>WAST</v>
      </c>
      <c r="U103" s="648">
        <f>'Unsch.Care &amp; Ambulance Activity'!Q29</f>
        <v>0</v>
      </c>
      <c r="V103" s="648" t="str">
        <f>'Unsch.Care &amp; Ambulance Activity'!R29</f>
        <v>WAST</v>
      </c>
      <c r="W103" s="648" t="str">
        <f>'Unsch.Care &amp; Ambulance Activity'!S29</f>
        <v>WAST</v>
      </c>
    </row>
    <row r="104" spans="1:23" s="647" customFormat="1">
      <c r="A104" s="647" t="str">
        <f>'Unsch.Care &amp; Ambulance Activity'!$B$2</f>
        <v>Swansea Bay UHB</v>
      </c>
      <c r="B104" s="648" t="str">
        <f>'Unsch.Care &amp; Ambulance Activity'!$B$17</f>
        <v>AMBULANCE</v>
      </c>
      <c r="C104" s="649"/>
      <c r="D104" s="648" t="s">
        <v>476</v>
      </c>
      <c r="E104" s="648" t="s">
        <v>414</v>
      </c>
      <c r="F104" s="648" t="str">
        <f>'Unsch.Care &amp; Ambulance Activity'!B30</f>
        <v>Levels of forecast demand that is expected to result in conveyance to ED</v>
      </c>
      <c r="G104" s="648" t="str">
        <f>'Unsch.Care &amp; Ambulance Activity'!C30</f>
        <v>WAST</v>
      </c>
      <c r="H104" s="648" t="str">
        <f>'Unsch.Care &amp; Ambulance Activity'!D30</f>
        <v>WAST</v>
      </c>
      <c r="I104" s="648" t="str">
        <f>'Unsch.Care &amp; Ambulance Activity'!E30</f>
        <v>WAST</v>
      </c>
      <c r="J104" s="648" t="str">
        <f>'Unsch.Care &amp; Ambulance Activity'!F30</f>
        <v>WAST</v>
      </c>
      <c r="K104" s="648" t="str">
        <f>'Unsch.Care &amp; Ambulance Activity'!G30</f>
        <v>WAST</v>
      </c>
      <c r="L104" s="648" t="str">
        <f>'Unsch.Care &amp; Ambulance Activity'!H30</f>
        <v>WAST</v>
      </c>
      <c r="M104" s="648" t="str">
        <f>'Unsch.Care &amp; Ambulance Activity'!I30</f>
        <v>WAST</v>
      </c>
      <c r="N104" s="648" t="str">
        <f>'Unsch.Care &amp; Ambulance Activity'!J30</f>
        <v>WAST</v>
      </c>
      <c r="O104" s="648" t="str">
        <f>'Unsch.Care &amp; Ambulance Activity'!K30</f>
        <v>WAST</v>
      </c>
      <c r="P104" s="648" t="str">
        <f>'Unsch.Care &amp; Ambulance Activity'!L30</f>
        <v>WAST</v>
      </c>
      <c r="Q104" s="648" t="str">
        <f>'Unsch.Care &amp; Ambulance Activity'!M30</f>
        <v>WAST</v>
      </c>
      <c r="R104" s="648" t="str">
        <f>'Unsch.Care &amp; Ambulance Activity'!N30</f>
        <v>WAST</v>
      </c>
      <c r="S104" s="648" t="str">
        <f>'Unsch.Care &amp; Ambulance Activity'!O30</f>
        <v>WAST</v>
      </c>
      <c r="T104" s="648" t="str">
        <f>'Unsch.Care &amp; Ambulance Activity'!P30</f>
        <v>WAST</v>
      </c>
      <c r="U104" s="648">
        <f>'Unsch.Care &amp; Ambulance Activity'!Q30</f>
        <v>0</v>
      </c>
      <c r="V104" s="648" t="str">
        <f>'Unsch.Care &amp; Ambulance Activity'!R30</f>
        <v>WAST</v>
      </c>
      <c r="W104" s="648" t="str">
        <f>'Unsch.Care &amp; Ambulance Activity'!S30</f>
        <v>WAST</v>
      </c>
    </row>
    <row r="105" spans="1:23" s="647" customFormat="1">
      <c r="A105" s="647" t="str">
        <f>'Unsch.Care &amp; Ambulance Activity'!$B$2</f>
        <v>Swansea Bay UHB</v>
      </c>
      <c r="B105" s="648" t="str">
        <f>'Unsch.Care &amp; Ambulance Activity'!$B$17</f>
        <v>AMBULANCE</v>
      </c>
      <c r="C105" s="649"/>
      <c r="D105" s="648" t="s">
        <v>476</v>
      </c>
      <c r="E105" s="648" t="s">
        <v>414</v>
      </c>
      <c r="F105" s="648" t="str">
        <f>'Unsch.Care &amp; Ambulance Activity'!B31</f>
        <v>Levels of forecast demand that is expected to result in conveyance to SDEC</v>
      </c>
      <c r="G105" s="648" t="str">
        <f>'Unsch.Care &amp; Ambulance Activity'!C31</f>
        <v>WAST</v>
      </c>
      <c r="H105" s="648" t="str">
        <f>'Unsch.Care &amp; Ambulance Activity'!D31</f>
        <v>WAST</v>
      </c>
      <c r="I105" s="648" t="str">
        <f>'Unsch.Care &amp; Ambulance Activity'!E31</f>
        <v>WAST</v>
      </c>
      <c r="J105" s="648" t="str">
        <f>'Unsch.Care &amp; Ambulance Activity'!F31</f>
        <v>WAST</v>
      </c>
      <c r="K105" s="648" t="str">
        <f>'Unsch.Care &amp; Ambulance Activity'!G31</f>
        <v>WAST</v>
      </c>
      <c r="L105" s="648" t="str">
        <f>'Unsch.Care &amp; Ambulance Activity'!H31</f>
        <v>WAST</v>
      </c>
      <c r="M105" s="648" t="str">
        <f>'Unsch.Care &amp; Ambulance Activity'!I31</f>
        <v>WAST</v>
      </c>
      <c r="N105" s="648" t="str">
        <f>'Unsch.Care &amp; Ambulance Activity'!J31</f>
        <v>WAST</v>
      </c>
      <c r="O105" s="648" t="str">
        <f>'Unsch.Care &amp; Ambulance Activity'!K31</f>
        <v>WAST</v>
      </c>
      <c r="P105" s="648" t="str">
        <f>'Unsch.Care &amp; Ambulance Activity'!L31</f>
        <v>WAST</v>
      </c>
      <c r="Q105" s="648" t="str">
        <f>'Unsch.Care &amp; Ambulance Activity'!M31</f>
        <v>WAST</v>
      </c>
      <c r="R105" s="648" t="str">
        <f>'Unsch.Care &amp; Ambulance Activity'!N31</f>
        <v>WAST</v>
      </c>
      <c r="S105" s="648" t="str">
        <f>'Unsch.Care &amp; Ambulance Activity'!O31</f>
        <v>WAST</v>
      </c>
      <c r="T105" s="648" t="str">
        <f>'Unsch.Care &amp; Ambulance Activity'!P31</f>
        <v>WAST</v>
      </c>
      <c r="U105" s="648">
        <f>'Unsch.Care &amp; Ambulance Activity'!Q31</f>
        <v>0</v>
      </c>
      <c r="V105" s="648" t="str">
        <f>'Unsch.Care &amp; Ambulance Activity'!R31</f>
        <v>WAST</v>
      </c>
      <c r="W105" s="648" t="str">
        <f>'Unsch.Care &amp; Ambulance Activity'!S31</f>
        <v>WAST</v>
      </c>
    </row>
    <row r="106" spans="1:23">
      <c r="B106" s="608"/>
      <c r="C106" s="25"/>
      <c r="D106" s="25"/>
    </row>
  </sheetData>
  <autoFilter ref="A1:W105"/>
  <customSheetViews>
    <customSheetView guid="{95B84344-25FE-4A71-9083-825DAB5E8F01}" showAutoFilter="1" state="hidden">
      <pane ySplit="1" topLeftCell="A68" activePane="bottomLeft" state="frozen"/>
      <selection pane="bottomLeft" sqref="A1:XFD1048576"/>
      <pageMargins left="0" right="0" top="0" bottom="0" header="0" footer="0"/>
      <autoFilter ref="A1:W105"/>
    </customSheetView>
  </customSheetView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2:AW68"/>
  <sheetViews>
    <sheetView topLeftCell="B1" zoomScale="85" zoomScaleNormal="85" workbookViewId="0">
      <pane xSplit="1" topLeftCell="C1" activePane="topRight" state="frozen"/>
      <selection activeCell="C11" sqref="C11:R16"/>
      <selection pane="topRight" activeCell="I33" sqref="I33"/>
    </sheetView>
  </sheetViews>
  <sheetFormatPr defaultRowHeight="15.75" customHeight="1"/>
  <cols>
    <col min="1" max="1" width="3.44140625" style="41" customWidth="1"/>
    <col min="2" max="2" width="76.33203125" style="41" customWidth="1"/>
    <col min="3" max="19" width="12.6640625" style="41" customWidth="1"/>
    <col min="20" max="50" width="9.44140625" style="41" customWidth="1"/>
    <col min="51" max="213" width="8.88671875" style="41"/>
    <col min="214" max="214" width="49.109375" style="41" bestFit="1" customWidth="1"/>
    <col min="215" max="226" width="8.88671875" style="41"/>
    <col min="227" max="227" width="8.44140625" style="41" customWidth="1"/>
    <col min="228" max="228" width="5.44140625" style="41" customWidth="1"/>
    <col min="229" max="230" width="10.5546875" style="41" customWidth="1"/>
    <col min="231" max="469" width="8.88671875" style="41"/>
    <col min="470" max="470" width="49.109375" style="41" bestFit="1" customWidth="1"/>
    <col min="471" max="482" width="8.88671875" style="41"/>
    <col min="483" max="483" width="8.44140625" style="41" customWidth="1"/>
    <col min="484" max="484" width="5.44140625" style="41" customWidth="1"/>
    <col min="485" max="486" width="10.5546875" style="41" customWidth="1"/>
    <col min="487" max="725" width="8.88671875" style="41"/>
    <col min="726" max="726" width="49.109375" style="41" bestFit="1" customWidth="1"/>
    <col min="727" max="738" width="8.88671875" style="41"/>
    <col min="739" max="739" width="8.44140625" style="41" customWidth="1"/>
    <col min="740" max="740" width="5.44140625" style="41" customWidth="1"/>
    <col min="741" max="742" width="10.5546875" style="41" customWidth="1"/>
    <col min="743" max="981" width="8.88671875" style="41"/>
    <col min="982" max="982" width="49.109375" style="41" bestFit="1" customWidth="1"/>
    <col min="983" max="994" width="8.88671875" style="41"/>
    <col min="995" max="995" width="8.44140625" style="41" customWidth="1"/>
    <col min="996" max="996" width="5.44140625" style="41" customWidth="1"/>
    <col min="997" max="998" width="10.5546875" style="41" customWidth="1"/>
    <col min="999" max="1237" width="8.88671875" style="41"/>
    <col min="1238" max="1238" width="49.109375" style="41" bestFit="1" customWidth="1"/>
    <col min="1239" max="1250" width="8.88671875" style="41"/>
    <col min="1251" max="1251" width="8.44140625" style="41" customWidth="1"/>
    <col min="1252" max="1252" width="5.44140625" style="41" customWidth="1"/>
    <col min="1253" max="1254" width="10.5546875" style="41" customWidth="1"/>
    <col min="1255" max="1493" width="8.88671875" style="41"/>
    <col min="1494" max="1494" width="49.109375" style="41" bestFit="1" customWidth="1"/>
    <col min="1495" max="1506" width="8.88671875" style="41"/>
    <col min="1507" max="1507" width="8.44140625" style="41" customWidth="1"/>
    <col min="1508" max="1508" width="5.44140625" style="41" customWidth="1"/>
    <col min="1509" max="1510" width="10.5546875" style="41" customWidth="1"/>
    <col min="1511" max="1749" width="8.88671875" style="41"/>
    <col min="1750" max="1750" width="49.109375" style="41" bestFit="1" customWidth="1"/>
    <col min="1751" max="1762" width="8.88671875" style="41"/>
    <col min="1763" max="1763" width="8.44140625" style="41" customWidth="1"/>
    <col min="1764" max="1764" width="5.44140625" style="41" customWidth="1"/>
    <col min="1765" max="1766" width="10.5546875" style="41" customWidth="1"/>
    <col min="1767" max="2005" width="8.88671875" style="41"/>
    <col min="2006" max="2006" width="49.109375" style="41" bestFit="1" customWidth="1"/>
    <col min="2007" max="2018" width="8.88671875" style="41"/>
    <col min="2019" max="2019" width="8.44140625" style="41" customWidth="1"/>
    <col min="2020" max="2020" width="5.44140625" style="41" customWidth="1"/>
    <col min="2021" max="2022" width="10.5546875" style="41" customWidth="1"/>
    <col min="2023" max="2261" width="8.88671875" style="41"/>
    <col min="2262" max="2262" width="49.109375" style="41" bestFit="1" customWidth="1"/>
    <col min="2263" max="2274" width="8.88671875" style="41"/>
    <col min="2275" max="2275" width="8.44140625" style="41" customWidth="1"/>
    <col min="2276" max="2276" width="5.44140625" style="41" customWidth="1"/>
    <col min="2277" max="2278" width="10.5546875" style="41" customWidth="1"/>
    <col min="2279" max="2517" width="8.88671875" style="41"/>
    <col min="2518" max="2518" width="49.109375" style="41" bestFit="1" customWidth="1"/>
    <col min="2519" max="2530" width="8.88671875" style="41"/>
    <col min="2531" max="2531" width="8.44140625" style="41" customWidth="1"/>
    <col min="2532" max="2532" width="5.44140625" style="41" customWidth="1"/>
    <col min="2533" max="2534" width="10.5546875" style="41" customWidth="1"/>
    <col min="2535" max="2773" width="8.88671875" style="41"/>
    <col min="2774" max="2774" width="49.109375" style="41" bestFit="1" customWidth="1"/>
    <col min="2775" max="2786" width="8.88671875" style="41"/>
    <col min="2787" max="2787" width="8.44140625" style="41" customWidth="1"/>
    <col min="2788" max="2788" width="5.44140625" style="41" customWidth="1"/>
    <col min="2789" max="2790" width="10.5546875" style="41" customWidth="1"/>
    <col min="2791" max="3029" width="8.88671875" style="41"/>
    <col min="3030" max="3030" width="49.109375" style="41" bestFit="1" customWidth="1"/>
    <col min="3031" max="3042" width="8.88671875" style="41"/>
    <col min="3043" max="3043" width="8.44140625" style="41" customWidth="1"/>
    <col min="3044" max="3044" width="5.44140625" style="41" customWidth="1"/>
    <col min="3045" max="3046" width="10.5546875" style="41" customWidth="1"/>
    <col min="3047" max="3285" width="8.88671875" style="41"/>
    <col min="3286" max="3286" width="49.109375" style="41" bestFit="1" customWidth="1"/>
    <col min="3287" max="3298" width="8.88671875" style="41"/>
    <col min="3299" max="3299" width="8.44140625" style="41" customWidth="1"/>
    <col min="3300" max="3300" width="5.44140625" style="41" customWidth="1"/>
    <col min="3301" max="3302" width="10.5546875" style="41" customWidth="1"/>
    <col min="3303" max="3541" width="8.88671875" style="41"/>
    <col min="3542" max="3542" width="49.109375" style="41" bestFit="1" customWidth="1"/>
    <col min="3543" max="3554" width="8.88671875" style="41"/>
    <col min="3555" max="3555" width="8.44140625" style="41" customWidth="1"/>
    <col min="3556" max="3556" width="5.44140625" style="41" customWidth="1"/>
    <col min="3557" max="3558" width="10.5546875" style="41" customWidth="1"/>
    <col min="3559" max="3797" width="8.88671875" style="41"/>
    <col min="3798" max="3798" width="49.109375" style="41" bestFit="1" customWidth="1"/>
    <col min="3799" max="3810" width="8.88671875" style="41"/>
    <col min="3811" max="3811" width="8.44140625" style="41" customWidth="1"/>
    <col min="3812" max="3812" width="5.44140625" style="41" customWidth="1"/>
    <col min="3813" max="3814" width="10.5546875" style="41" customWidth="1"/>
    <col min="3815" max="4053" width="8.88671875" style="41"/>
    <col min="4054" max="4054" width="49.109375" style="41" bestFit="1" customWidth="1"/>
    <col min="4055" max="4066" width="8.88671875" style="41"/>
    <col min="4067" max="4067" width="8.44140625" style="41" customWidth="1"/>
    <col min="4068" max="4068" width="5.44140625" style="41" customWidth="1"/>
    <col min="4069" max="4070" width="10.5546875" style="41" customWidth="1"/>
    <col min="4071" max="4309" width="8.88671875" style="41"/>
    <col min="4310" max="4310" width="49.109375" style="41" bestFit="1" customWidth="1"/>
    <col min="4311" max="4322" width="8.88671875" style="41"/>
    <col min="4323" max="4323" width="8.44140625" style="41" customWidth="1"/>
    <col min="4324" max="4324" width="5.44140625" style="41" customWidth="1"/>
    <col min="4325" max="4326" width="10.5546875" style="41" customWidth="1"/>
    <col min="4327" max="4565" width="8.88671875" style="41"/>
    <col min="4566" max="4566" width="49.109375" style="41" bestFit="1" customWidth="1"/>
    <col min="4567" max="4578" width="8.88671875" style="41"/>
    <col min="4579" max="4579" width="8.44140625" style="41" customWidth="1"/>
    <col min="4580" max="4580" width="5.44140625" style="41" customWidth="1"/>
    <col min="4581" max="4582" width="10.5546875" style="41" customWidth="1"/>
    <col min="4583" max="4821" width="8.88671875" style="41"/>
    <col min="4822" max="4822" width="49.109375" style="41" bestFit="1" customWidth="1"/>
    <col min="4823" max="4834" width="8.88671875" style="41"/>
    <col min="4835" max="4835" width="8.44140625" style="41" customWidth="1"/>
    <col min="4836" max="4836" width="5.44140625" style="41" customWidth="1"/>
    <col min="4837" max="4838" width="10.5546875" style="41" customWidth="1"/>
    <col min="4839" max="5077" width="8.88671875" style="41"/>
    <col min="5078" max="5078" width="49.109375" style="41" bestFit="1" customWidth="1"/>
    <col min="5079" max="5090" width="8.88671875" style="41"/>
    <col min="5091" max="5091" width="8.44140625" style="41" customWidth="1"/>
    <col min="5092" max="5092" width="5.44140625" style="41" customWidth="1"/>
    <col min="5093" max="5094" width="10.5546875" style="41" customWidth="1"/>
    <col min="5095" max="5333" width="8.88671875" style="41"/>
    <col min="5334" max="5334" width="49.109375" style="41" bestFit="1" customWidth="1"/>
    <col min="5335" max="5346" width="8.88671875" style="41"/>
    <col min="5347" max="5347" width="8.44140625" style="41" customWidth="1"/>
    <col min="5348" max="5348" width="5.44140625" style="41" customWidth="1"/>
    <col min="5349" max="5350" width="10.5546875" style="41" customWidth="1"/>
    <col min="5351" max="5589" width="8.88671875" style="41"/>
    <col min="5590" max="5590" width="49.109375" style="41" bestFit="1" customWidth="1"/>
    <col min="5591" max="5602" width="8.88671875" style="41"/>
    <col min="5603" max="5603" width="8.44140625" style="41" customWidth="1"/>
    <col min="5604" max="5604" width="5.44140625" style="41" customWidth="1"/>
    <col min="5605" max="5606" width="10.5546875" style="41" customWidth="1"/>
    <col min="5607" max="5845" width="8.88671875" style="41"/>
    <col min="5846" max="5846" width="49.109375" style="41" bestFit="1" customWidth="1"/>
    <col min="5847" max="5858" width="8.88671875" style="41"/>
    <col min="5859" max="5859" width="8.44140625" style="41" customWidth="1"/>
    <col min="5860" max="5860" width="5.44140625" style="41" customWidth="1"/>
    <col min="5861" max="5862" width="10.5546875" style="41" customWidth="1"/>
    <col min="5863" max="6101" width="8.88671875" style="41"/>
    <col min="6102" max="6102" width="49.109375" style="41" bestFit="1" customWidth="1"/>
    <col min="6103" max="6114" width="8.88671875" style="41"/>
    <col min="6115" max="6115" width="8.44140625" style="41" customWidth="1"/>
    <col min="6116" max="6116" width="5.44140625" style="41" customWidth="1"/>
    <col min="6117" max="6118" width="10.5546875" style="41" customWidth="1"/>
    <col min="6119" max="6357" width="8.88671875" style="41"/>
    <col min="6358" max="6358" width="49.109375" style="41" bestFit="1" customWidth="1"/>
    <col min="6359" max="6370" width="8.88671875" style="41"/>
    <col min="6371" max="6371" width="8.44140625" style="41" customWidth="1"/>
    <col min="6372" max="6372" width="5.44140625" style="41" customWidth="1"/>
    <col min="6373" max="6374" width="10.5546875" style="41" customWidth="1"/>
    <col min="6375" max="6613" width="8.88671875" style="41"/>
    <col min="6614" max="6614" width="49.109375" style="41" bestFit="1" customWidth="1"/>
    <col min="6615" max="6626" width="8.88671875" style="41"/>
    <col min="6627" max="6627" width="8.44140625" style="41" customWidth="1"/>
    <col min="6628" max="6628" width="5.44140625" style="41" customWidth="1"/>
    <col min="6629" max="6630" width="10.5546875" style="41" customWidth="1"/>
    <col min="6631" max="6869" width="8.88671875" style="41"/>
    <col min="6870" max="6870" width="49.109375" style="41" bestFit="1" customWidth="1"/>
    <col min="6871" max="6882" width="8.88671875" style="41"/>
    <col min="6883" max="6883" width="8.44140625" style="41" customWidth="1"/>
    <col min="6884" max="6884" width="5.44140625" style="41" customWidth="1"/>
    <col min="6885" max="6886" width="10.5546875" style="41" customWidth="1"/>
    <col min="6887" max="7125" width="8.88671875" style="41"/>
    <col min="7126" max="7126" width="49.109375" style="41" bestFit="1" customWidth="1"/>
    <col min="7127" max="7138" width="8.88671875" style="41"/>
    <col min="7139" max="7139" width="8.44140625" style="41" customWidth="1"/>
    <col min="7140" max="7140" width="5.44140625" style="41" customWidth="1"/>
    <col min="7141" max="7142" width="10.5546875" style="41" customWidth="1"/>
    <col min="7143" max="7381" width="8.88671875" style="41"/>
    <col min="7382" max="7382" width="49.109375" style="41" bestFit="1" customWidth="1"/>
    <col min="7383" max="7394" width="8.88671875" style="41"/>
    <col min="7395" max="7395" width="8.44140625" style="41" customWidth="1"/>
    <col min="7396" max="7396" width="5.44140625" style="41" customWidth="1"/>
    <col min="7397" max="7398" width="10.5546875" style="41" customWidth="1"/>
    <col min="7399" max="7637" width="8.88671875" style="41"/>
    <col min="7638" max="7638" width="49.109375" style="41" bestFit="1" customWidth="1"/>
    <col min="7639" max="7650" width="8.88671875" style="41"/>
    <col min="7651" max="7651" width="8.44140625" style="41" customWidth="1"/>
    <col min="7652" max="7652" width="5.44140625" style="41" customWidth="1"/>
    <col min="7653" max="7654" width="10.5546875" style="41" customWidth="1"/>
    <col min="7655" max="7893" width="8.88671875" style="41"/>
    <col min="7894" max="7894" width="49.109375" style="41" bestFit="1" customWidth="1"/>
    <col min="7895" max="7906" width="8.88671875" style="41"/>
    <col min="7907" max="7907" width="8.44140625" style="41" customWidth="1"/>
    <col min="7908" max="7908" width="5.44140625" style="41" customWidth="1"/>
    <col min="7909" max="7910" width="10.5546875" style="41" customWidth="1"/>
    <col min="7911" max="8149" width="8.88671875" style="41"/>
    <col min="8150" max="8150" width="49.109375" style="41" bestFit="1" customWidth="1"/>
    <col min="8151" max="8162" width="8.88671875" style="41"/>
    <col min="8163" max="8163" width="8.44140625" style="41" customWidth="1"/>
    <col min="8164" max="8164" width="5.44140625" style="41" customWidth="1"/>
    <col min="8165" max="8166" width="10.5546875" style="41" customWidth="1"/>
    <col min="8167" max="8405" width="8.88671875" style="41"/>
    <col min="8406" max="8406" width="49.109375" style="41" bestFit="1" customWidth="1"/>
    <col min="8407" max="8418" width="8.88671875" style="41"/>
    <col min="8419" max="8419" width="8.44140625" style="41" customWidth="1"/>
    <col min="8420" max="8420" width="5.44140625" style="41" customWidth="1"/>
    <col min="8421" max="8422" width="10.5546875" style="41" customWidth="1"/>
    <col min="8423" max="8661" width="8.88671875" style="41"/>
    <col min="8662" max="8662" width="49.109375" style="41" bestFit="1" customWidth="1"/>
    <col min="8663" max="8674" width="8.88671875" style="41"/>
    <col min="8675" max="8675" width="8.44140625" style="41" customWidth="1"/>
    <col min="8676" max="8676" width="5.44140625" style="41" customWidth="1"/>
    <col min="8677" max="8678" width="10.5546875" style="41" customWidth="1"/>
    <col min="8679" max="8917" width="8.88671875" style="41"/>
    <col min="8918" max="8918" width="49.109375" style="41" bestFit="1" customWidth="1"/>
    <col min="8919" max="8930" width="8.88671875" style="41"/>
    <col min="8931" max="8931" width="8.44140625" style="41" customWidth="1"/>
    <col min="8932" max="8932" width="5.44140625" style="41" customWidth="1"/>
    <col min="8933" max="8934" width="10.5546875" style="41" customWidth="1"/>
    <col min="8935" max="9173" width="8.88671875" style="41"/>
    <col min="9174" max="9174" width="49.109375" style="41" bestFit="1" customWidth="1"/>
    <col min="9175" max="9186" width="8.88671875" style="41"/>
    <col min="9187" max="9187" width="8.44140625" style="41" customWidth="1"/>
    <col min="9188" max="9188" width="5.44140625" style="41" customWidth="1"/>
    <col min="9189" max="9190" width="10.5546875" style="41" customWidth="1"/>
    <col min="9191" max="9429" width="8.88671875" style="41"/>
    <col min="9430" max="9430" width="49.109375" style="41" bestFit="1" customWidth="1"/>
    <col min="9431" max="9442" width="8.88671875" style="41"/>
    <col min="9443" max="9443" width="8.44140625" style="41" customWidth="1"/>
    <col min="9444" max="9444" width="5.44140625" style="41" customWidth="1"/>
    <col min="9445" max="9446" width="10.5546875" style="41" customWidth="1"/>
    <col min="9447" max="9685" width="8.88671875" style="41"/>
    <col min="9686" max="9686" width="49.109375" style="41" bestFit="1" customWidth="1"/>
    <col min="9687" max="9698" width="8.88671875" style="41"/>
    <col min="9699" max="9699" width="8.44140625" style="41" customWidth="1"/>
    <col min="9700" max="9700" width="5.44140625" style="41" customWidth="1"/>
    <col min="9701" max="9702" width="10.5546875" style="41" customWidth="1"/>
    <col min="9703" max="9941" width="8.88671875" style="41"/>
    <col min="9942" max="9942" width="49.109375" style="41" bestFit="1" customWidth="1"/>
    <col min="9943" max="9954" width="8.88671875" style="41"/>
    <col min="9955" max="9955" width="8.44140625" style="41" customWidth="1"/>
    <col min="9956" max="9956" width="5.44140625" style="41" customWidth="1"/>
    <col min="9957" max="9958" width="10.5546875" style="41" customWidth="1"/>
    <col min="9959" max="10197" width="8.88671875" style="41"/>
    <col min="10198" max="10198" width="49.109375" style="41" bestFit="1" customWidth="1"/>
    <col min="10199" max="10210" width="8.88671875" style="41"/>
    <col min="10211" max="10211" width="8.44140625" style="41" customWidth="1"/>
    <col min="10212" max="10212" width="5.44140625" style="41" customWidth="1"/>
    <col min="10213" max="10214" width="10.5546875" style="41" customWidth="1"/>
    <col min="10215" max="10453" width="8.88671875" style="41"/>
    <col min="10454" max="10454" width="49.109375" style="41" bestFit="1" customWidth="1"/>
    <col min="10455" max="10466" width="8.88671875" style="41"/>
    <col min="10467" max="10467" width="8.44140625" style="41" customWidth="1"/>
    <col min="10468" max="10468" width="5.44140625" style="41" customWidth="1"/>
    <col min="10469" max="10470" width="10.5546875" style="41" customWidth="1"/>
    <col min="10471" max="10709" width="8.88671875" style="41"/>
    <col min="10710" max="10710" width="49.109375" style="41" bestFit="1" customWidth="1"/>
    <col min="10711" max="10722" width="8.88671875" style="41"/>
    <col min="10723" max="10723" width="8.44140625" style="41" customWidth="1"/>
    <col min="10724" max="10724" width="5.44140625" style="41" customWidth="1"/>
    <col min="10725" max="10726" width="10.5546875" style="41" customWidth="1"/>
    <col min="10727" max="10965" width="8.88671875" style="41"/>
    <col min="10966" max="10966" width="49.109375" style="41" bestFit="1" customWidth="1"/>
    <col min="10967" max="10978" width="8.88671875" style="41"/>
    <col min="10979" max="10979" width="8.44140625" style="41" customWidth="1"/>
    <col min="10980" max="10980" width="5.44140625" style="41" customWidth="1"/>
    <col min="10981" max="10982" width="10.5546875" style="41" customWidth="1"/>
    <col min="10983" max="11221" width="8.88671875" style="41"/>
    <col min="11222" max="11222" width="49.109375" style="41" bestFit="1" customWidth="1"/>
    <col min="11223" max="11234" width="8.88671875" style="41"/>
    <col min="11235" max="11235" width="8.44140625" style="41" customWidth="1"/>
    <col min="11236" max="11236" width="5.44140625" style="41" customWidth="1"/>
    <col min="11237" max="11238" width="10.5546875" style="41" customWidth="1"/>
    <col min="11239" max="11477" width="8.88671875" style="41"/>
    <col min="11478" max="11478" width="49.109375" style="41" bestFit="1" customWidth="1"/>
    <col min="11479" max="11490" width="8.88671875" style="41"/>
    <col min="11491" max="11491" width="8.44140625" style="41" customWidth="1"/>
    <col min="11492" max="11492" width="5.44140625" style="41" customWidth="1"/>
    <col min="11493" max="11494" width="10.5546875" style="41" customWidth="1"/>
    <col min="11495" max="11733" width="8.88671875" style="41"/>
    <col min="11734" max="11734" width="49.109375" style="41" bestFit="1" customWidth="1"/>
    <col min="11735" max="11746" width="8.88671875" style="41"/>
    <col min="11747" max="11747" width="8.44140625" style="41" customWidth="1"/>
    <col min="11748" max="11748" width="5.44140625" style="41" customWidth="1"/>
    <col min="11749" max="11750" width="10.5546875" style="41" customWidth="1"/>
    <col min="11751" max="11989" width="8.88671875" style="41"/>
    <col min="11990" max="11990" width="49.109375" style="41" bestFit="1" customWidth="1"/>
    <col min="11991" max="12002" width="8.88671875" style="41"/>
    <col min="12003" max="12003" width="8.44140625" style="41" customWidth="1"/>
    <col min="12004" max="12004" width="5.44140625" style="41" customWidth="1"/>
    <col min="12005" max="12006" width="10.5546875" style="41" customWidth="1"/>
    <col min="12007" max="12245" width="8.88671875" style="41"/>
    <col min="12246" max="12246" width="49.109375" style="41" bestFit="1" customWidth="1"/>
    <col min="12247" max="12258" width="8.88671875" style="41"/>
    <col min="12259" max="12259" width="8.44140625" style="41" customWidth="1"/>
    <col min="12260" max="12260" width="5.44140625" style="41" customWidth="1"/>
    <col min="12261" max="12262" width="10.5546875" style="41" customWidth="1"/>
    <col min="12263" max="12501" width="8.88671875" style="41"/>
    <col min="12502" max="12502" width="49.109375" style="41" bestFit="1" customWidth="1"/>
    <col min="12503" max="12514" width="8.88671875" style="41"/>
    <col min="12515" max="12515" width="8.44140625" style="41" customWidth="1"/>
    <col min="12516" max="12516" width="5.44140625" style="41" customWidth="1"/>
    <col min="12517" max="12518" width="10.5546875" style="41" customWidth="1"/>
    <col min="12519" max="12757" width="8.88671875" style="41"/>
    <col min="12758" max="12758" width="49.109375" style="41" bestFit="1" customWidth="1"/>
    <col min="12759" max="12770" width="8.88671875" style="41"/>
    <col min="12771" max="12771" width="8.44140625" style="41" customWidth="1"/>
    <col min="12772" max="12772" width="5.44140625" style="41" customWidth="1"/>
    <col min="12773" max="12774" width="10.5546875" style="41" customWidth="1"/>
    <col min="12775" max="13013" width="8.88671875" style="41"/>
    <col min="13014" max="13014" width="49.109375" style="41" bestFit="1" customWidth="1"/>
    <col min="13015" max="13026" width="8.88671875" style="41"/>
    <col min="13027" max="13027" width="8.44140625" style="41" customWidth="1"/>
    <col min="13028" max="13028" width="5.44140625" style="41" customWidth="1"/>
    <col min="13029" max="13030" width="10.5546875" style="41" customWidth="1"/>
    <col min="13031" max="13269" width="8.88671875" style="41"/>
    <col min="13270" max="13270" width="49.109375" style="41" bestFit="1" customWidth="1"/>
    <col min="13271" max="13282" width="8.88671875" style="41"/>
    <col min="13283" max="13283" width="8.44140625" style="41" customWidth="1"/>
    <col min="13284" max="13284" width="5.44140625" style="41" customWidth="1"/>
    <col min="13285" max="13286" width="10.5546875" style="41" customWidth="1"/>
    <col min="13287" max="13525" width="8.88671875" style="41"/>
    <col min="13526" max="13526" width="49.109375" style="41" bestFit="1" customWidth="1"/>
    <col min="13527" max="13538" width="8.88671875" style="41"/>
    <col min="13539" max="13539" width="8.44140625" style="41" customWidth="1"/>
    <col min="13540" max="13540" width="5.44140625" style="41" customWidth="1"/>
    <col min="13541" max="13542" width="10.5546875" style="41" customWidth="1"/>
    <col min="13543" max="13781" width="8.88671875" style="41"/>
    <col min="13782" max="13782" width="49.109375" style="41" bestFit="1" customWidth="1"/>
    <col min="13783" max="13794" width="8.88671875" style="41"/>
    <col min="13795" max="13795" width="8.44140625" style="41" customWidth="1"/>
    <col min="13796" max="13796" width="5.44140625" style="41" customWidth="1"/>
    <col min="13797" max="13798" width="10.5546875" style="41" customWidth="1"/>
    <col min="13799" max="14037" width="8.88671875" style="41"/>
    <col min="14038" max="14038" width="49.109375" style="41" bestFit="1" customWidth="1"/>
    <col min="14039" max="14050" width="8.88671875" style="41"/>
    <col min="14051" max="14051" width="8.44140625" style="41" customWidth="1"/>
    <col min="14052" max="14052" width="5.44140625" style="41" customWidth="1"/>
    <col min="14053" max="14054" width="10.5546875" style="41" customWidth="1"/>
    <col min="14055" max="14293" width="8.88671875" style="41"/>
    <col min="14294" max="14294" width="49.109375" style="41" bestFit="1" customWidth="1"/>
    <col min="14295" max="14306" width="8.88671875" style="41"/>
    <col min="14307" max="14307" width="8.44140625" style="41" customWidth="1"/>
    <col min="14308" max="14308" width="5.44140625" style="41" customWidth="1"/>
    <col min="14309" max="14310" width="10.5546875" style="41" customWidth="1"/>
    <col min="14311" max="14549" width="8.88671875" style="41"/>
    <col min="14550" max="14550" width="49.109375" style="41" bestFit="1" customWidth="1"/>
    <col min="14551" max="14562" width="8.88671875" style="41"/>
    <col min="14563" max="14563" width="8.44140625" style="41" customWidth="1"/>
    <col min="14564" max="14564" width="5.44140625" style="41" customWidth="1"/>
    <col min="14565" max="14566" width="10.5546875" style="41" customWidth="1"/>
    <col min="14567" max="14805" width="8.88671875" style="41"/>
    <col min="14806" max="14806" width="49.109375" style="41" bestFit="1" customWidth="1"/>
    <col min="14807" max="14818" width="8.88671875" style="41"/>
    <col min="14819" max="14819" width="8.44140625" style="41" customWidth="1"/>
    <col min="14820" max="14820" width="5.44140625" style="41" customWidth="1"/>
    <col min="14821" max="14822" width="10.5546875" style="41" customWidth="1"/>
    <col min="14823" max="15061" width="8.88671875" style="41"/>
    <col min="15062" max="15062" width="49.109375" style="41" bestFit="1" customWidth="1"/>
    <col min="15063" max="15074" width="8.88671875" style="41"/>
    <col min="15075" max="15075" width="8.44140625" style="41" customWidth="1"/>
    <col min="15076" max="15076" width="5.44140625" style="41" customWidth="1"/>
    <col min="15077" max="15078" width="10.5546875" style="41" customWidth="1"/>
    <col min="15079" max="15317" width="8.88671875" style="41"/>
    <col min="15318" max="15318" width="49.109375" style="41" bestFit="1" customWidth="1"/>
    <col min="15319" max="15330" width="8.88671875" style="41"/>
    <col min="15331" max="15331" width="8.44140625" style="41" customWidth="1"/>
    <col min="15332" max="15332" width="5.44140625" style="41" customWidth="1"/>
    <col min="15333" max="15334" width="10.5546875" style="41" customWidth="1"/>
    <col min="15335" max="15573" width="8.88671875" style="41"/>
    <col min="15574" max="15574" width="49.109375" style="41" bestFit="1" customWidth="1"/>
    <col min="15575" max="15586" width="8.88671875" style="41"/>
    <col min="15587" max="15587" width="8.44140625" style="41" customWidth="1"/>
    <col min="15588" max="15588" width="5.44140625" style="41" customWidth="1"/>
    <col min="15589" max="15590" width="10.5546875" style="41" customWidth="1"/>
    <col min="15591" max="15829" width="8.88671875" style="41"/>
    <col min="15830" max="15830" width="49.109375" style="41" bestFit="1" customWidth="1"/>
    <col min="15831" max="15842" width="8.88671875" style="41"/>
    <col min="15843" max="15843" width="8.44140625" style="41" customWidth="1"/>
    <col min="15844" max="15844" width="5.44140625" style="41" customWidth="1"/>
    <col min="15845" max="15846" width="10.5546875" style="41" customWidth="1"/>
    <col min="15847" max="16085" width="8.88671875" style="41"/>
    <col min="16086" max="16086" width="49.109375" style="41" bestFit="1" customWidth="1"/>
    <col min="16087" max="16098" width="8.88671875" style="41"/>
    <col min="16099" max="16099" width="8.44140625" style="41" customWidth="1"/>
    <col min="16100" max="16100" width="5.44140625" style="41" customWidth="1"/>
    <col min="16101" max="16102" width="10.5546875" style="41" customWidth="1"/>
    <col min="16103" max="16384" width="8.88671875" style="41"/>
  </cols>
  <sheetData>
    <row r="2" spans="2:49" ht="23.25" customHeight="1">
      <c r="B2" s="97" t="str">
        <f>IF('Front Sheet and Checklist'!C5="(please select from drop down)","Please select organisation from front sheet",'Front Sheet and Checklist'!C5)</f>
        <v>Swansea Bay UHB</v>
      </c>
      <c r="C2" s="140"/>
      <c r="D2" s="140"/>
      <c r="E2" s="140"/>
      <c r="F2" s="140"/>
      <c r="G2" s="140"/>
      <c r="H2" s="140"/>
      <c r="I2" s="140"/>
      <c r="J2" s="140"/>
      <c r="K2" s="140"/>
      <c r="L2" s="140"/>
      <c r="M2" s="140"/>
      <c r="N2" s="140"/>
      <c r="O2" s="140"/>
      <c r="P2" s="140"/>
      <c r="Q2" s="140"/>
      <c r="R2" s="140"/>
      <c r="S2" s="141"/>
    </row>
    <row r="3" spans="2:49" ht="12.75">
      <c r="B3" s="31" t="s">
        <v>477</v>
      </c>
      <c r="C3" s="135"/>
      <c r="D3" s="135"/>
      <c r="E3" s="135"/>
      <c r="F3" s="135"/>
      <c r="G3" s="135"/>
      <c r="H3" s="135"/>
      <c r="I3" s="135"/>
      <c r="J3" s="135"/>
      <c r="K3" s="135"/>
      <c r="L3" s="135"/>
      <c r="M3" s="135"/>
      <c r="N3" s="135"/>
      <c r="O3" s="135"/>
      <c r="P3" s="135"/>
      <c r="Q3" s="135"/>
      <c r="R3" s="135"/>
      <c r="S3" s="44"/>
    </row>
    <row r="4" spans="2:49" ht="12.75">
      <c r="B4" s="16" t="s">
        <v>478</v>
      </c>
      <c r="C4" s="136"/>
      <c r="D4" s="136"/>
      <c r="E4" s="136"/>
      <c r="F4" s="136"/>
      <c r="G4" s="136"/>
      <c r="H4" s="136"/>
      <c r="I4" s="136"/>
      <c r="J4" s="136"/>
      <c r="K4" s="136"/>
      <c r="L4" s="136"/>
      <c r="M4" s="136"/>
      <c r="N4" s="136"/>
      <c r="O4" s="136"/>
      <c r="P4" s="136"/>
      <c r="Q4" s="136"/>
      <c r="R4" s="136"/>
      <c r="S4" s="45"/>
    </row>
    <row r="5" spans="2:49" ht="12.75">
      <c r="B5" s="15" t="s">
        <v>479</v>
      </c>
      <c r="C5" s="137"/>
      <c r="D5" s="137"/>
      <c r="E5" s="137"/>
      <c r="F5" s="137"/>
      <c r="G5" s="137"/>
      <c r="H5" s="137"/>
      <c r="I5" s="137"/>
      <c r="J5" s="137"/>
      <c r="K5" s="137"/>
      <c r="L5" s="137"/>
      <c r="M5" s="137"/>
      <c r="N5" s="137"/>
      <c r="O5" s="137"/>
      <c r="P5" s="137"/>
      <c r="Q5" s="137"/>
      <c r="R5" s="137"/>
      <c r="S5" s="46"/>
    </row>
    <row r="6" spans="2:49" ht="24.75" customHeight="1">
      <c r="B6" s="2"/>
      <c r="C6" s="1"/>
      <c r="D6" s="1"/>
      <c r="E6" s="1"/>
      <c r="F6" s="1"/>
      <c r="G6" s="1"/>
      <c r="H6" s="1"/>
      <c r="I6" s="1"/>
      <c r="J6" s="1"/>
      <c r="K6" s="1"/>
      <c r="L6" s="1"/>
      <c r="M6" s="1"/>
      <c r="N6" s="1"/>
      <c r="O6" s="1"/>
      <c r="P6" s="1"/>
      <c r="R6" s="1"/>
      <c r="S6" s="1"/>
      <c r="AT6" s="39"/>
      <c r="AU6" s="39"/>
      <c r="AV6" s="39"/>
      <c r="AW6" s="39"/>
    </row>
    <row r="7" spans="2:49" s="52" customFormat="1" ht="15.75" customHeight="1">
      <c r="B7" s="864" t="s">
        <v>480</v>
      </c>
      <c r="C7" s="865"/>
      <c r="D7" s="865"/>
      <c r="E7" s="865" t="s">
        <v>481</v>
      </c>
      <c r="F7" s="865"/>
      <c r="G7" s="865"/>
      <c r="H7" s="865"/>
      <c r="I7" s="865"/>
      <c r="J7" s="865"/>
      <c r="K7" s="865"/>
      <c r="L7" s="865"/>
      <c r="M7" s="865"/>
      <c r="N7" s="865"/>
      <c r="O7" s="865"/>
      <c r="P7" s="865"/>
      <c r="Q7" s="865"/>
      <c r="R7" s="865"/>
      <c r="S7" s="865"/>
    </row>
    <row r="8" spans="2:49" s="52" customFormat="1" ht="51.75" customHeight="1">
      <c r="B8" s="864"/>
      <c r="C8" s="404" t="s">
        <v>482</v>
      </c>
      <c r="D8" s="404" t="s">
        <v>483</v>
      </c>
      <c r="E8" s="404" t="s">
        <v>31</v>
      </c>
      <c r="F8" s="404" t="s">
        <v>32</v>
      </c>
      <c r="G8" s="404" t="s">
        <v>33</v>
      </c>
      <c r="H8" s="404" t="s">
        <v>34</v>
      </c>
      <c r="I8" s="404" t="s">
        <v>35</v>
      </c>
      <c r="J8" s="404" t="s">
        <v>36</v>
      </c>
      <c r="K8" s="405" t="s">
        <v>37</v>
      </c>
      <c r="L8" s="405" t="s">
        <v>38</v>
      </c>
      <c r="M8" s="405" t="s">
        <v>39</v>
      </c>
      <c r="N8" s="405" t="s">
        <v>40</v>
      </c>
      <c r="O8" s="405" t="s">
        <v>41</v>
      </c>
      <c r="P8" s="405" t="s">
        <v>42</v>
      </c>
      <c r="Q8" s="405" t="s">
        <v>330</v>
      </c>
      <c r="R8" s="404" t="s">
        <v>484</v>
      </c>
      <c r="S8" s="404" t="s">
        <v>485</v>
      </c>
    </row>
    <row r="9" spans="2:49" s="52" customFormat="1" ht="15.75" customHeight="1">
      <c r="B9" s="403" t="s">
        <v>367</v>
      </c>
      <c r="C9" s="863" t="s">
        <v>486</v>
      </c>
      <c r="D9" s="863"/>
      <c r="E9" s="863"/>
      <c r="F9" s="863"/>
      <c r="G9" s="863"/>
      <c r="H9" s="863"/>
      <c r="I9" s="863"/>
      <c r="J9" s="863"/>
      <c r="K9" s="863"/>
      <c r="L9" s="863"/>
      <c r="M9" s="863"/>
      <c r="N9" s="863"/>
      <c r="O9" s="863"/>
      <c r="P9" s="863"/>
      <c r="Q9" s="863"/>
      <c r="R9" s="863"/>
      <c r="S9" s="863"/>
    </row>
    <row r="10" spans="2:49" s="52" customFormat="1" ht="15.75" customHeight="1">
      <c r="B10" s="142"/>
      <c r="C10" s="133"/>
      <c r="D10" s="133"/>
      <c r="E10" s="133"/>
      <c r="F10" s="133"/>
      <c r="G10" s="133"/>
      <c r="H10" s="133"/>
      <c r="I10" s="133"/>
      <c r="J10" s="133"/>
      <c r="K10" s="133"/>
      <c r="L10" s="133"/>
      <c r="M10" s="133"/>
      <c r="N10" s="133"/>
      <c r="O10" s="133"/>
      <c r="P10" s="133"/>
      <c r="Q10" s="133"/>
      <c r="R10" s="133"/>
      <c r="S10" s="133"/>
    </row>
    <row r="11" spans="2:49" ht="12.75" customHeight="1">
      <c r="B11" s="862" t="s">
        <v>487</v>
      </c>
      <c r="C11" s="862"/>
      <c r="D11" s="862"/>
      <c r="E11" s="862"/>
      <c r="F11" s="862"/>
      <c r="G11" s="862"/>
      <c r="H11" s="862"/>
      <c r="I11" s="862"/>
      <c r="J11" s="862"/>
      <c r="K11" s="862"/>
      <c r="L11" s="862"/>
      <c r="M11" s="862"/>
      <c r="N11" s="862"/>
      <c r="O11" s="862"/>
      <c r="P11" s="862"/>
      <c r="Q11" s="862"/>
      <c r="R11" s="862"/>
      <c r="S11" s="862"/>
    </row>
    <row r="12" spans="2:49" ht="12.75">
      <c r="B12" s="143" t="s">
        <v>488</v>
      </c>
      <c r="C12" s="508"/>
      <c r="D12" s="508" t="s">
        <v>489</v>
      </c>
      <c r="E12" s="513"/>
      <c r="F12" s="513"/>
      <c r="G12" s="508" t="s">
        <v>489</v>
      </c>
      <c r="H12" s="513"/>
      <c r="I12" s="513"/>
      <c r="J12" s="508" t="s">
        <v>489</v>
      </c>
      <c r="K12" s="513"/>
      <c r="L12" s="513"/>
      <c r="M12" s="508" t="s">
        <v>489</v>
      </c>
      <c r="N12" s="513"/>
      <c r="O12" s="513"/>
      <c r="P12" s="508" t="s">
        <v>489</v>
      </c>
      <c r="Q12" s="513"/>
      <c r="R12" s="508" t="s">
        <v>489</v>
      </c>
      <c r="S12" s="508" t="s">
        <v>489</v>
      </c>
      <c r="T12" s="41" t="str">
        <f>IF(COUNTA(E12:S12)&lt;&gt;COUNT(E12:S12),"Please remove any text entries, enter numeric values only","")</f>
        <v>Please remove any text entries, enter numeric values only</v>
      </c>
    </row>
    <row r="13" spans="2:49" ht="25.5">
      <c r="B13" s="144" t="s">
        <v>490</v>
      </c>
      <c r="C13" s="66"/>
      <c r="D13" s="66" t="s">
        <v>489</v>
      </c>
      <c r="E13" s="514"/>
      <c r="F13" s="514"/>
      <c r="G13" s="66" t="s">
        <v>489</v>
      </c>
      <c r="H13" s="514"/>
      <c r="I13" s="514"/>
      <c r="J13" s="66" t="s">
        <v>489</v>
      </c>
      <c r="K13" s="514"/>
      <c r="L13" s="514"/>
      <c r="M13" s="66" t="s">
        <v>489</v>
      </c>
      <c r="N13" s="514"/>
      <c r="O13" s="514"/>
      <c r="P13" s="66" t="s">
        <v>489</v>
      </c>
      <c r="Q13" s="514"/>
      <c r="R13" s="66" t="s">
        <v>489</v>
      </c>
      <c r="S13" s="66" t="s">
        <v>489</v>
      </c>
      <c r="T13" s="41" t="str">
        <f t="shared" ref="T13:T15" si="0">IF(COUNTA(E13:S13)&lt;&gt;COUNT(E13:S13),"Please remove any text entries, enter numeric values only","")</f>
        <v>Please remove any text entries, enter numeric values only</v>
      </c>
    </row>
    <row r="14" spans="2:49" ht="38.25">
      <c r="B14" s="144" t="s">
        <v>491</v>
      </c>
      <c r="C14" s="66"/>
      <c r="D14" s="66" t="s">
        <v>489</v>
      </c>
      <c r="E14" s="514"/>
      <c r="F14" s="514"/>
      <c r="G14" s="66" t="s">
        <v>489</v>
      </c>
      <c r="H14" s="514"/>
      <c r="I14" s="514"/>
      <c r="J14" s="66" t="s">
        <v>489</v>
      </c>
      <c r="K14" s="514"/>
      <c r="L14" s="514"/>
      <c r="M14" s="66" t="s">
        <v>489</v>
      </c>
      <c r="N14" s="514"/>
      <c r="O14" s="514"/>
      <c r="P14" s="66" t="s">
        <v>489</v>
      </c>
      <c r="Q14" s="514"/>
      <c r="R14" s="66" t="s">
        <v>489</v>
      </c>
      <c r="S14" s="66" t="s">
        <v>489</v>
      </c>
      <c r="T14" s="41" t="str">
        <f t="shared" si="0"/>
        <v>Please remove any text entries, enter numeric values only</v>
      </c>
    </row>
    <row r="15" spans="2:49" ht="38.25">
      <c r="B15" s="145" t="s">
        <v>492</v>
      </c>
      <c r="C15" s="511"/>
      <c r="D15" s="511" t="s">
        <v>489</v>
      </c>
      <c r="E15" s="515"/>
      <c r="F15" s="515"/>
      <c r="G15" s="511" t="s">
        <v>489</v>
      </c>
      <c r="H15" s="515"/>
      <c r="I15" s="515"/>
      <c r="J15" s="511" t="s">
        <v>489</v>
      </c>
      <c r="K15" s="515"/>
      <c r="L15" s="515"/>
      <c r="M15" s="511" t="s">
        <v>489</v>
      </c>
      <c r="N15" s="515"/>
      <c r="O15" s="515"/>
      <c r="P15" s="511" t="s">
        <v>489</v>
      </c>
      <c r="Q15" s="515"/>
      <c r="R15" s="511" t="s">
        <v>489</v>
      </c>
      <c r="S15" s="511" t="s">
        <v>489</v>
      </c>
      <c r="T15" s="41" t="str">
        <f t="shared" si="0"/>
        <v>Please remove any text entries, enter numeric values only</v>
      </c>
    </row>
    <row r="16" spans="2:49" ht="15.75" customHeight="1">
      <c r="B16" s="53"/>
      <c r="C16" s="54"/>
      <c r="D16" s="54"/>
      <c r="E16" s="54"/>
      <c r="F16" s="54"/>
      <c r="G16" s="54"/>
      <c r="H16" s="54"/>
      <c r="I16" s="54"/>
      <c r="J16" s="54"/>
      <c r="K16" s="54"/>
      <c r="L16" s="54"/>
      <c r="M16" s="54"/>
      <c r="N16" s="54"/>
      <c r="O16" s="54"/>
      <c r="P16" s="52"/>
      <c r="Q16" s="52"/>
      <c r="R16" s="52"/>
      <c r="S16" s="52"/>
    </row>
    <row r="17" spans="2:20" ht="31.5">
      <c r="B17" s="863" t="s">
        <v>367</v>
      </c>
      <c r="C17" s="404" t="s">
        <v>493</v>
      </c>
      <c r="D17" s="404" t="s">
        <v>483</v>
      </c>
      <c r="E17" s="404" t="s">
        <v>31</v>
      </c>
      <c r="F17" s="404" t="s">
        <v>32</v>
      </c>
      <c r="G17" s="404" t="s">
        <v>33</v>
      </c>
      <c r="H17" s="404" t="s">
        <v>34</v>
      </c>
      <c r="I17" s="404" t="s">
        <v>35</v>
      </c>
      <c r="J17" s="404" t="s">
        <v>36</v>
      </c>
      <c r="K17" s="405" t="s">
        <v>37</v>
      </c>
      <c r="L17" s="405" t="s">
        <v>38</v>
      </c>
      <c r="M17" s="405" t="s">
        <v>39</v>
      </c>
      <c r="N17" s="405" t="s">
        <v>40</v>
      </c>
      <c r="O17" s="405" t="s">
        <v>41</v>
      </c>
      <c r="P17" s="405" t="s">
        <v>42</v>
      </c>
      <c r="Q17" s="405" t="s">
        <v>330</v>
      </c>
      <c r="R17" s="404" t="str">
        <f>R8</f>
        <v>Plan 2024/25</v>
      </c>
      <c r="S17" s="404" t="str">
        <f>S8</f>
        <v>Plan 2025/26</v>
      </c>
    </row>
    <row r="18" spans="2:20" ht="15.75" customHeight="1">
      <c r="B18" s="863"/>
      <c r="C18" s="863" t="s">
        <v>292</v>
      </c>
      <c r="D18" s="863"/>
      <c r="E18" s="863"/>
      <c r="F18" s="863"/>
      <c r="G18" s="863"/>
      <c r="H18" s="863"/>
      <c r="I18" s="863"/>
      <c r="J18" s="863"/>
      <c r="K18" s="863"/>
      <c r="L18" s="863"/>
      <c r="M18" s="863"/>
      <c r="N18" s="863"/>
      <c r="O18" s="863"/>
      <c r="P18" s="863"/>
      <c r="Q18" s="863"/>
      <c r="R18" s="863"/>
      <c r="S18" s="863"/>
    </row>
    <row r="19" spans="2:20" ht="12.75" customHeight="1">
      <c r="B19" s="862" t="s">
        <v>494</v>
      </c>
      <c r="C19" s="862"/>
      <c r="D19" s="862"/>
      <c r="E19" s="862"/>
      <c r="F19" s="862"/>
      <c r="G19" s="862"/>
      <c r="H19" s="862"/>
      <c r="I19" s="862"/>
      <c r="J19" s="862"/>
      <c r="K19" s="862"/>
      <c r="L19" s="862"/>
      <c r="M19" s="862"/>
      <c r="N19" s="862"/>
      <c r="O19" s="862"/>
      <c r="P19" s="862"/>
      <c r="Q19" s="862"/>
      <c r="R19" s="862"/>
      <c r="S19" s="862"/>
    </row>
    <row r="20" spans="2:20" s="52" customFormat="1" ht="15">
      <c r="B20" s="6" t="s">
        <v>495</v>
      </c>
      <c r="C20" s="508"/>
      <c r="D20" s="508"/>
      <c r="E20" s="791">
        <v>0.15</v>
      </c>
      <c r="F20" s="792">
        <v>0.13</v>
      </c>
      <c r="G20" s="792">
        <v>0.13</v>
      </c>
      <c r="H20" s="792"/>
      <c r="I20" s="793"/>
      <c r="J20" s="793"/>
      <c r="K20" s="793"/>
      <c r="L20" s="793"/>
      <c r="M20" s="793"/>
      <c r="N20" s="793"/>
      <c r="O20" s="793"/>
      <c r="P20" s="793"/>
      <c r="Q20" s="510">
        <f>IFERROR(AVERAGEIFS(E20:P20,E20:P20,"&gt;0"),0)</f>
        <v>0.13666666666666669</v>
      </c>
      <c r="R20" s="508"/>
      <c r="S20" s="508"/>
      <c r="T20" s="41" t="str">
        <f t="shared" ref="T20:T34" si="1">IF(COUNTA(E20:S20)&lt;&gt;COUNT(E20:S20),"Please remove any text entries, enter numeric values only","")</f>
        <v/>
      </c>
    </row>
    <row r="21" spans="2:20" s="52" customFormat="1" ht="12.75">
      <c r="B21" s="7" t="s">
        <v>496</v>
      </c>
      <c r="C21" s="58"/>
      <c r="D21" s="58" t="s">
        <v>489</v>
      </c>
      <c r="E21" s="58" t="s">
        <v>489</v>
      </c>
      <c r="F21" s="58" t="s">
        <v>489</v>
      </c>
      <c r="G21" s="58" t="s">
        <v>489</v>
      </c>
      <c r="H21" s="58" t="s">
        <v>489</v>
      </c>
      <c r="I21" s="58" t="s">
        <v>489</v>
      </c>
      <c r="J21" s="58" t="s">
        <v>489</v>
      </c>
      <c r="K21" s="59" t="s">
        <v>489</v>
      </c>
      <c r="L21" s="59" t="s">
        <v>489</v>
      </c>
      <c r="M21" s="59" t="s">
        <v>489</v>
      </c>
      <c r="N21" s="59" t="s">
        <v>489</v>
      </c>
      <c r="O21" s="59" t="s">
        <v>489</v>
      </c>
      <c r="P21" s="58" t="s">
        <v>489</v>
      </c>
      <c r="Q21" s="57">
        <f t="shared" ref="Q21:Q25" si="2">SUM(E21:P21)</f>
        <v>0</v>
      </c>
      <c r="R21" s="58"/>
      <c r="S21" s="58"/>
      <c r="T21" s="41" t="str">
        <f t="shared" si="1"/>
        <v>Please remove any text entries, enter numeric values only</v>
      </c>
    </row>
    <row r="22" spans="2:20" ht="15">
      <c r="B22" s="7" t="s">
        <v>497</v>
      </c>
      <c r="C22" s="58"/>
      <c r="D22" s="58">
        <v>20625</v>
      </c>
      <c r="E22" s="794">
        <v>1582</v>
      </c>
      <c r="F22" s="795">
        <v>1812</v>
      </c>
      <c r="G22" s="795">
        <v>1923</v>
      </c>
      <c r="H22" s="795">
        <v>1718</v>
      </c>
      <c r="I22" s="795">
        <v>1718</v>
      </c>
      <c r="J22" s="795">
        <v>1718</v>
      </c>
      <c r="K22" s="795">
        <v>1718</v>
      </c>
      <c r="L22" s="795">
        <v>1718</v>
      </c>
      <c r="M22" s="795">
        <v>1718</v>
      </c>
      <c r="N22" s="795">
        <v>1718</v>
      </c>
      <c r="O22" s="795">
        <v>1718</v>
      </c>
      <c r="P22" s="795">
        <v>1718</v>
      </c>
      <c r="Q22" s="57">
        <f t="shared" si="2"/>
        <v>20779</v>
      </c>
      <c r="R22" s="58"/>
      <c r="S22" s="58"/>
      <c r="T22" s="41" t="str">
        <f t="shared" si="1"/>
        <v/>
      </c>
    </row>
    <row r="23" spans="2:20" ht="15">
      <c r="B23" s="7" t="s">
        <v>498</v>
      </c>
      <c r="C23" s="58"/>
      <c r="D23" s="58">
        <v>28384</v>
      </c>
      <c r="E23" s="794">
        <v>2496</v>
      </c>
      <c r="F23" s="795">
        <v>2403</v>
      </c>
      <c r="G23" s="795">
        <v>2589</v>
      </c>
      <c r="H23" s="795">
        <v>2365</v>
      </c>
      <c r="I23" s="795">
        <v>2365</v>
      </c>
      <c r="J23" s="795">
        <v>2365</v>
      </c>
      <c r="K23" s="795">
        <v>2365</v>
      </c>
      <c r="L23" s="795">
        <v>2365</v>
      </c>
      <c r="M23" s="795">
        <v>2365</v>
      </c>
      <c r="N23" s="795">
        <v>2365</v>
      </c>
      <c r="O23" s="795">
        <v>2365</v>
      </c>
      <c r="P23" s="795">
        <v>2365</v>
      </c>
      <c r="Q23" s="57">
        <f t="shared" si="2"/>
        <v>28773</v>
      </c>
      <c r="R23" s="58"/>
      <c r="S23" s="58"/>
      <c r="T23" s="41" t="str">
        <f t="shared" si="1"/>
        <v/>
      </c>
    </row>
    <row r="24" spans="2:20" s="52" customFormat="1" ht="15">
      <c r="B24" s="7" t="s">
        <v>499</v>
      </c>
      <c r="C24" s="58">
        <v>2439</v>
      </c>
      <c r="D24" s="58">
        <v>2575</v>
      </c>
      <c r="E24" s="794">
        <v>230</v>
      </c>
      <c r="F24" s="795">
        <v>244</v>
      </c>
      <c r="G24" s="795">
        <v>236</v>
      </c>
      <c r="H24" s="796">
        <v>235</v>
      </c>
      <c r="I24" s="796">
        <v>235</v>
      </c>
      <c r="J24" s="796">
        <v>235</v>
      </c>
      <c r="K24" s="796">
        <v>235</v>
      </c>
      <c r="L24" s="796">
        <v>235</v>
      </c>
      <c r="M24" s="796">
        <v>235</v>
      </c>
      <c r="N24" s="796">
        <v>235</v>
      </c>
      <c r="O24" s="796">
        <v>235</v>
      </c>
      <c r="P24" s="796">
        <v>235</v>
      </c>
      <c r="Q24" s="57">
        <f t="shared" si="2"/>
        <v>2825</v>
      </c>
      <c r="R24" s="58"/>
      <c r="S24" s="58"/>
      <c r="T24" s="41" t="str">
        <f t="shared" si="1"/>
        <v/>
      </c>
    </row>
    <row r="25" spans="2:20" s="52" customFormat="1" ht="15">
      <c r="B25" s="7" t="s">
        <v>500</v>
      </c>
      <c r="C25" s="58"/>
      <c r="D25" s="58">
        <v>2835</v>
      </c>
      <c r="E25" s="794">
        <v>784</v>
      </c>
      <c r="F25" s="795">
        <v>993</v>
      </c>
      <c r="G25" s="795">
        <v>842</v>
      </c>
      <c r="H25" s="796">
        <v>750</v>
      </c>
      <c r="I25" s="796">
        <v>750</v>
      </c>
      <c r="J25" s="796">
        <v>750</v>
      </c>
      <c r="K25" s="796">
        <v>750</v>
      </c>
      <c r="L25" s="796">
        <v>750</v>
      </c>
      <c r="M25" s="796">
        <v>450</v>
      </c>
      <c r="N25" s="796">
        <v>450</v>
      </c>
      <c r="O25" s="796">
        <v>450</v>
      </c>
      <c r="P25" s="796">
        <v>450</v>
      </c>
      <c r="Q25" s="57">
        <f t="shared" si="2"/>
        <v>8169</v>
      </c>
      <c r="R25" s="58"/>
      <c r="S25" s="58"/>
      <c r="T25" s="41" t="str">
        <f t="shared" si="1"/>
        <v/>
      </c>
    </row>
    <row r="26" spans="2:20" s="52" customFormat="1" ht="15">
      <c r="B26" s="8" t="s">
        <v>501</v>
      </c>
      <c r="C26" s="237">
        <v>0.65</v>
      </c>
      <c r="D26" s="237">
        <v>0.65</v>
      </c>
      <c r="E26" s="791">
        <v>0.64</v>
      </c>
      <c r="F26" s="792">
        <v>0.64</v>
      </c>
      <c r="G26" s="792">
        <v>0.64</v>
      </c>
      <c r="H26" s="792">
        <v>0.64</v>
      </c>
      <c r="I26" s="792">
        <v>0.64</v>
      </c>
      <c r="J26" s="793">
        <v>0.64</v>
      </c>
      <c r="K26" s="793">
        <v>0.64</v>
      </c>
      <c r="L26" s="793">
        <v>0.64</v>
      </c>
      <c r="M26" s="793">
        <v>0.64</v>
      </c>
      <c r="N26" s="793">
        <v>0.64</v>
      </c>
      <c r="O26" s="793">
        <v>0.64</v>
      </c>
      <c r="P26" s="793">
        <v>0.64</v>
      </c>
      <c r="Q26" s="507">
        <f>IFERROR(AVERAGE(E26:P26),0)</f>
        <v>0.6399999999999999</v>
      </c>
      <c r="R26" s="237"/>
      <c r="S26" s="237"/>
      <c r="T26" s="41"/>
    </row>
    <row r="27" spans="2:20" s="52" customFormat="1" ht="12.75">
      <c r="B27" s="8" t="s">
        <v>502</v>
      </c>
      <c r="C27" s="239"/>
      <c r="D27" s="239" t="s">
        <v>489</v>
      </c>
      <c r="E27" s="239" t="s">
        <v>489</v>
      </c>
      <c r="F27" s="239" t="s">
        <v>489</v>
      </c>
      <c r="G27" s="239" t="s">
        <v>489</v>
      </c>
      <c r="H27" s="239" t="s">
        <v>489</v>
      </c>
      <c r="I27" s="239" t="s">
        <v>489</v>
      </c>
      <c r="J27" s="239" t="s">
        <v>489</v>
      </c>
      <c r="K27" s="240" t="s">
        <v>489</v>
      </c>
      <c r="L27" s="240" t="s">
        <v>489</v>
      </c>
      <c r="M27" s="240" t="s">
        <v>489</v>
      </c>
      <c r="N27" s="240" t="s">
        <v>489</v>
      </c>
      <c r="O27" s="240" t="s">
        <v>489</v>
      </c>
      <c r="P27" s="239" t="s">
        <v>489</v>
      </c>
      <c r="Q27" s="57">
        <f t="shared" ref="Q27:Q34" si="3">SUM(E27:P27)</f>
        <v>0</v>
      </c>
      <c r="R27" s="239"/>
      <c r="S27" s="239"/>
      <c r="T27" s="41"/>
    </row>
    <row r="28" spans="2:20" s="52" customFormat="1" ht="25.5">
      <c r="B28" s="8" t="s">
        <v>503</v>
      </c>
      <c r="C28" s="239"/>
      <c r="D28" s="239" t="s">
        <v>489</v>
      </c>
      <c r="E28" s="239" t="s">
        <v>489</v>
      </c>
      <c r="F28" s="239" t="s">
        <v>489</v>
      </c>
      <c r="G28" s="239" t="s">
        <v>489</v>
      </c>
      <c r="H28" s="239" t="s">
        <v>489</v>
      </c>
      <c r="I28" s="239" t="s">
        <v>489</v>
      </c>
      <c r="J28" s="239" t="s">
        <v>489</v>
      </c>
      <c r="K28" s="240" t="s">
        <v>489</v>
      </c>
      <c r="L28" s="240" t="s">
        <v>489</v>
      </c>
      <c r="M28" s="240" t="s">
        <v>489</v>
      </c>
      <c r="N28" s="240" t="s">
        <v>489</v>
      </c>
      <c r="O28" s="240" t="s">
        <v>489</v>
      </c>
      <c r="P28" s="239" t="s">
        <v>489</v>
      </c>
      <c r="Q28" s="57">
        <f t="shared" si="3"/>
        <v>0</v>
      </c>
      <c r="R28" s="239"/>
      <c r="S28" s="239"/>
      <c r="T28" s="41" t="str">
        <f t="shared" ref="T28:T33" si="4">IF(COUNTA(E28:S28)&lt;&gt;COUNT(E28:S28),"Please remove any text entries, enter numeric values only","")</f>
        <v>Please remove any text entries, enter numeric values only</v>
      </c>
    </row>
    <row r="29" spans="2:20" s="52" customFormat="1" ht="12.75">
      <c r="B29" s="8" t="s">
        <v>504</v>
      </c>
      <c r="C29" s="237"/>
      <c r="D29" s="237"/>
      <c r="E29" s="237"/>
      <c r="F29" s="237"/>
      <c r="G29" s="237"/>
      <c r="H29" s="237"/>
      <c r="I29" s="237"/>
      <c r="J29" s="237"/>
      <c r="K29" s="238"/>
      <c r="L29" s="238"/>
      <c r="M29" s="238"/>
      <c r="N29" s="238"/>
      <c r="O29" s="238"/>
      <c r="P29" s="237"/>
      <c r="Q29" s="510">
        <f t="shared" ref="Q29:Q30" si="5">IFERROR(AVERAGEIFS(E29:P29,E29:P29,"&gt;0"),0)</f>
        <v>0</v>
      </c>
      <c r="R29" s="237"/>
      <c r="S29" s="237"/>
      <c r="T29" s="41" t="str">
        <f t="shared" si="4"/>
        <v/>
      </c>
    </row>
    <row r="30" spans="2:20" s="52" customFormat="1" ht="12.75">
      <c r="B30" s="8" t="s">
        <v>505</v>
      </c>
      <c r="C30" s="237"/>
      <c r="D30" s="237"/>
      <c r="E30" s="237"/>
      <c r="F30" s="237"/>
      <c r="G30" s="237"/>
      <c r="H30" s="237"/>
      <c r="I30" s="237"/>
      <c r="J30" s="237"/>
      <c r="K30" s="238"/>
      <c r="L30" s="238"/>
      <c r="M30" s="238"/>
      <c r="N30" s="238"/>
      <c r="O30" s="238"/>
      <c r="P30" s="237"/>
      <c r="Q30" s="510">
        <f t="shared" si="5"/>
        <v>0</v>
      </c>
      <c r="R30" s="237"/>
      <c r="S30" s="237"/>
      <c r="T30" s="41" t="str">
        <f t="shared" si="4"/>
        <v/>
      </c>
    </row>
    <row r="31" spans="2:20" s="52" customFormat="1" ht="12.75">
      <c r="B31" s="8" t="s">
        <v>506</v>
      </c>
      <c r="C31" s="237"/>
      <c r="D31" s="237"/>
      <c r="E31" s="237"/>
      <c r="F31" s="237"/>
      <c r="G31" s="237"/>
      <c r="H31" s="237"/>
      <c r="I31" s="237"/>
      <c r="J31" s="237"/>
      <c r="K31" s="238"/>
      <c r="L31" s="238"/>
      <c r="M31" s="238"/>
      <c r="N31" s="238"/>
      <c r="O31" s="238"/>
      <c r="P31" s="237"/>
      <c r="Q31" s="510">
        <f>IFERROR(AVERAGEIFS(E31:P31,E31:P31,"&gt;0"),0)</f>
        <v>0</v>
      </c>
      <c r="R31" s="237"/>
      <c r="S31" s="237"/>
      <c r="T31" s="41" t="str">
        <f t="shared" si="4"/>
        <v/>
      </c>
    </row>
    <row r="32" spans="2:20" s="52" customFormat="1" ht="15">
      <c r="B32" s="8" t="s">
        <v>507</v>
      </c>
      <c r="C32" s="239"/>
      <c r="D32" s="794"/>
      <c r="E32" s="795">
        <v>4.5999999999999996</v>
      </c>
      <c r="F32" s="795">
        <v>4.5999999999999996</v>
      </c>
      <c r="G32" s="795">
        <v>4.5999999999999996</v>
      </c>
      <c r="H32" s="796"/>
      <c r="I32" s="239"/>
      <c r="J32" s="239"/>
      <c r="K32" s="240"/>
      <c r="L32" s="240"/>
      <c r="M32" s="240"/>
      <c r="N32" s="240"/>
      <c r="O32" s="240"/>
      <c r="P32" s="239"/>
      <c r="Q32" s="57">
        <f t="shared" si="3"/>
        <v>13.799999999999999</v>
      </c>
      <c r="R32" s="239"/>
      <c r="S32" s="239"/>
      <c r="T32" s="41" t="str">
        <f t="shared" si="4"/>
        <v/>
      </c>
    </row>
    <row r="33" spans="2:20" s="52" customFormat="1" ht="15">
      <c r="B33" s="8" t="s">
        <v>508</v>
      </c>
      <c r="C33" s="239"/>
      <c r="D33" s="794"/>
      <c r="E33" s="795">
        <v>25.1</v>
      </c>
      <c r="F33" s="795">
        <v>25.6</v>
      </c>
      <c r="G33" s="795">
        <v>25.1</v>
      </c>
      <c r="H33" s="796"/>
      <c r="I33" s="239"/>
      <c r="J33" s="239"/>
      <c r="K33" s="240"/>
      <c r="L33" s="240"/>
      <c r="M33" s="240"/>
      <c r="N33" s="240"/>
      <c r="O33" s="240"/>
      <c r="P33" s="239"/>
      <c r="Q33" s="57">
        <f t="shared" si="3"/>
        <v>75.800000000000011</v>
      </c>
      <c r="R33" s="239"/>
      <c r="S33" s="239"/>
      <c r="T33" s="41" t="str">
        <f t="shared" si="4"/>
        <v/>
      </c>
    </row>
    <row r="34" spans="2:20" s="52" customFormat="1" ht="12.75">
      <c r="B34" s="8" t="s">
        <v>509</v>
      </c>
      <c r="C34" s="239"/>
      <c r="D34" s="239"/>
      <c r="E34" s="239"/>
      <c r="F34" s="239"/>
      <c r="G34" s="239"/>
      <c r="H34" s="239"/>
      <c r="I34" s="239"/>
      <c r="J34" s="239"/>
      <c r="K34" s="240"/>
      <c r="L34" s="240"/>
      <c r="M34" s="240"/>
      <c r="N34" s="240"/>
      <c r="O34" s="240"/>
      <c r="P34" s="239"/>
      <c r="Q34" s="484">
        <f t="shared" si="3"/>
        <v>0</v>
      </c>
      <c r="R34" s="239"/>
      <c r="S34" s="239"/>
      <c r="T34" s="41" t="str">
        <f t="shared" si="1"/>
        <v/>
      </c>
    </row>
    <row r="35" spans="2:20" s="52" customFormat="1" ht="12.75">
      <c r="B35" s="8" t="s">
        <v>510</v>
      </c>
      <c r="C35" s="237"/>
      <c r="D35" s="237"/>
      <c r="E35" s="237"/>
      <c r="F35" s="237"/>
      <c r="G35" s="237"/>
      <c r="H35" s="237"/>
      <c r="I35" s="237"/>
      <c r="J35" s="237"/>
      <c r="K35" s="238"/>
      <c r="L35" s="238"/>
      <c r="M35" s="238"/>
      <c r="N35" s="238"/>
      <c r="O35" s="238"/>
      <c r="P35" s="237"/>
      <c r="Q35" s="507">
        <f>IFERROR(AVERAGE(E35:P35),0)</f>
        <v>0</v>
      </c>
      <c r="R35" s="237"/>
      <c r="S35" s="237"/>
      <c r="T35" s="41"/>
    </row>
    <row r="36" spans="2:20" s="52" customFormat="1" ht="25.5">
      <c r="B36" s="8" t="s">
        <v>511</v>
      </c>
      <c r="C36" s="237"/>
      <c r="D36" s="237" t="s">
        <v>489</v>
      </c>
      <c r="E36" s="237" t="s">
        <v>489</v>
      </c>
      <c r="F36" s="237" t="s">
        <v>489</v>
      </c>
      <c r="G36" s="237" t="s">
        <v>489</v>
      </c>
      <c r="H36" s="237" t="s">
        <v>489</v>
      </c>
      <c r="I36" s="237" t="s">
        <v>489</v>
      </c>
      <c r="J36" s="237" t="s">
        <v>489</v>
      </c>
      <c r="K36" s="238" t="s">
        <v>489</v>
      </c>
      <c r="L36" s="238" t="s">
        <v>489</v>
      </c>
      <c r="M36" s="238" t="s">
        <v>489</v>
      </c>
      <c r="N36" s="238" t="s">
        <v>489</v>
      </c>
      <c r="O36" s="238" t="s">
        <v>489</v>
      </c>
      <c r="P36" s="237" t="s">
        <v>489</v>
      </c>
      <c r="Q36" s="507">
        <f>IFERROR(AVERAGE(E36:P36),0)</f>
        <v>0</v>
      </c>
      <c r="R36" s="237"/>
      <c r="S36" s="237"/>
      <c r="T36" s="41"/>
    </row>
    <row r="37" spans="2:20" s="52" customFormat="1" ht="25.5">
      <c r="B37" s="485" t="s">
        <v>512</v>
      </c>
      <c r="C37" s="503"/>
      <c r="D37" s="503"/>
      <c r="E37" s="503"/>
      <c r="F37" s="503"/>
      <c r="G37" s="503"/>
      <c r="H37" s="503"/>
      <c r="I37" s="503"/>
      <c r="J37" s="503"/>
      <c r="K37" s="516"/>
      <c r="L37" s="516"/>
      <c r="M37" s="516"/>
      <c r="N37" s="516"/>
      <c r="O37" s="516"/>
      <c r="P37" s="503"/>
      <c r="Q37" s="510">
        <f>IFERROR(AVERAGEIFS(E37:P37,E37:P37,"&gt;0"),0)</f>
        <v>0</v>
      </c>
      <c r="R37" s="503"/>
      <c r="S37" s="503"/>
      <c r="T37" s="41"/>
    </row>
    <row r="38" spans="2:20" ht="15.75" customHeight="1">
      <c r="B38" s="147"/>
      <c r="C38" s="52"/>
      <c r="D38" s="52"/>
      <c r="E38" s="52"/>
      <c r="F38" s="52"/>
      <c r="G38" s="52"/>
      <c r="H38" s="52"/>
      <c r="I38" s="52"/>
      <c r="J38" s="52"/>
      <c r="K38" s="52"/>
      <c r="L38" s="52"/>
      <c r="M38" s="52"/>
      <c r="N38" s="52"/>
      <c r="O38" s="52"/>
      <c r="P38" s="52"/>
      <c r="Q38" s="52"/>
      <c r="R38" s="52"/>
      <c r="S38" s="52"/>
    </row>
    <row r="39" spans="2:20" ht="31.5">
      <c r="B39" s="863" t="s">
        <v>367</v>
      </c>
      <c r="C39" s="404" t="str">
        <f>C17</f>
        <v>FY as @ 31/03/2022</v>
      </c>
      <c r="D39" s="404" t="s">
        <v>483</v>
      </c>
      <c r="E39" s="404" t="str">
        <f t="shared" ref="E39:S39" si="6">E17</f>
        <v>APR</v>
      </c>
      <c r="F39" s="404" t="str">
        <f t="shared" si="6"/>
        <v>MAY</v>
      </c>
      <c r="G39" s="404" t="str">
        <f t="shared" si="6"/>
        <v>JUN</v>
      </c>
      <c r="H39" s="404" t="str">
        <f t="shared" si="6"/>
        <v>JUL</v>
      </c>
      <c r="I39" s="404" t="str">
        <f t="shared" si="6"/>
        <v>AUG</v>
      </c>
      <c r="J39" s="404" t="str">
        <f t="shared" si="6"/>
        <v>SEP</v>
      </c>
      <c r="K39" s="404" t="str">
        <f t="shared" si="6"/>
        <v>OCT</v>
      </c>
      <c r="L39" s="404" t="str">
        <f t="shared" si="6"/>
        <v>NOV</v>
      </c>
      <c r="M39" s="404" t="str">
        <f t="shared" si="6"/>
        <v>DEC</v>
      </c>
      <c r="N39" s="404" t="str">
        <f t="shared" si="6"/>
        <v>JAN</v>
      </c>
      <c r="O39" s="404" t="str">
        <f t="shared" si="6"/>
        <v>FEB</v>
      </c>
      <c r="P39" s="404" t="str">
        <f t="shared" si="6"/>
        <v>MAR</v>
      </c>
      <c r="Q39" s="404" t="str">
        <f t="shared" si="6"/>
        <v>Total</v>
      </c>
      <c r="R39" s="404" t="str">
        <f t="shared" si="6"/>
        <v>Plan 2024/25</v>
      </c>
      <c r="S39" s="404" t="str">
        <f t="shared" si="6"/>
        <v>Plan 2025/26</v>
      </c>
    </row>
    <row r="40" spans="2:20" ht="15.75" customHeight="1">
      <c r="B40" s="863"/>
      <c r="C40" s="863" t="s">
        <v>292</v>
      </c>
      <c r="D40" s="863"/>
      <c r="E40" s="863"/>
      <c r="F40" s="863"/>
      <c r="G40" s="863"/>
      <c r="H40" s="863"/>
      <c r="I40" s="863"/>
      <c r="J40" s="863"/>
      <c r="K40" s="863"/>
      <c r="L40" s="863"/>
      <c r="M40" s="863"/>
      <c r="N40" s="863"/>
      <c r="O40" s="863"/>
      <c r="P40" s="863"/>
      <c r="Q40" s="863"/>
      <c r="R40" s="863"/>
      <c r="S40" s="863"/>
    </row>
    <row r="41" spans="2:20" s="52" customFormat="1" ht="12.75" customHeight="1">
      <c r="B41" s="862" t="s">
        <v>513</v>
      </c>
      <c r="C41" s="862"/>
      <c r="D41" s="862"/>
      <c r="E41" s="862"/>
      <c r="F41" s="862"/>
      <c r="G41" s="862"/>
      <c r="H41" s="862"/>
      <c r="I41" s="862"/>
      <c r="J41" s="862"/>
      <c r="K41" s="862"/>
      <c r="L41" s="862"/>
      <c r="M41" s="862"/>
      <c r="N41" s="862"/>
      <c r="O41" s="862"/>
      <c r="P41" s="862"/>
      <c r="Q41" s="862"/>
      <c r="R41" s="862"/>
      <c r="S41" s="862"/>
    </row>
    <row r="42" spans="2:20" s="52" customFormat="1" ht="15">
      <c r="B42" s="149" t="s">
        <v>514</v>
      </c>
      <c r="C42" s="55"/>
      <c r="D42" s="55">
        <v>758</v>
      </c>
      <c r="E42" s="794">
        <v>38</v>
      </c>
      <c r="F42" s="795">
        <v>43</v>
      </c>
      <c r="G42" s="795">
        <v>49</v>
      </c>
      <c r="H42" s="795">
        <v>63</v>
      </c>
      <c r="I42" s="795">
        <v>63</v>
      </c>
      <c r="J42" s="795">
        <v>63</v>
      </c>
      <c r="K42" s="795">
        <v>63</v>
      </c>
      <c r="L42" s="795">
        <v>63</v>
      </c>
      <c r="M42" s="795">
        <v>63</v>
      </c>
      <c r="N42" s="795">
        <v>63</v>
      </c>
      <c r="O42" s="795">
        <v>63</v>
      </c>
      <c r="P42" s="795">
        <v>63</v>
      </c>
      <c r="Q42" s="235">
        <f>SUM(E42:P42)</f>
        <v>697</v>
      </c>
      <c r="R42" s="55"/>
      <c r="S42" s="55"/>
      <c r="T42" s="41" t="str">
        <f t="shared" ref="T42:T43" si="7">IF(COUNTA(E42:S42)&lt;&gt;COUNT(E42:S42),"Please remove any text entries, enter numeric values only","")</f>
        <v/>
      </c>
    </row>
    <row r="43" spans="2:20" ht="15">
      <c r="B43" s="145" t="s">
        <v>515</v>
      </c>
      <c r="C43" s="60"/>
      <c r="D43" s="60">
        <v>1659</v>
      </c>
      <c r="E43" s="797">
        <v>149</v>
      </c>
      <c r="F43" s="798">
        <v>134</v>
      </c>
      <c r="G43" s="798">
        <v>144</v>
      </c>
      <c r="H43" s="799">
        <v>138</v>
      </c>
      <c r="I43" s="799">
        <v>138</v>
      </c>
      <c r="J43" s="799">
        <v>138</v>
      </c>
      <c r="K43" s="799">
        <v>138</v>
      </c>
      <c r="L43" s="799">
        <v>138</v>
      </c>
      <c r="M43" s="799">
        <v>138</v>
      </c>
      <c r="N43" s="799">
        <v>138</v>
      </c>
      <c r="O43" s="799">
        <v>138</v>
      </c>
      <c r="P43" s="799">
        <v>138</v>
      </c>
      <c r="Q43" s="57">
        <f>SUM(E43:P43)</f>
        <v>1669</v>
      </c>
      <c r="R43" s="60"/>
      <c r="S43" s="60"/>
      <c r="T43" s="41" t="str">
        <f t="shared" si="7"/>
        <v/>
      </c>
    </row>
    <row r="44" spans="2:20" s="52" customFormat="1" ht="15.75" customHeight="1">
      <c r="B44" s="150"/>
      <c r="C44" s="41"/>
      <c r="D44" s="41"/>
      <c r="E44" s="41"/>
      <c r="F44" s="41"/>
      <c r="G44" s="41"/>
      <c r="H44" s="41"/>
      <c r="I44" s="41"/>
      <c r="J44" s="41"/>
      <c r="K44" s="41"/>
      <c r="L44" s="41"/>
      <c r="M44" s="41"/>
      <c r="N44" s="41"/>
      <c r="O44" s="41"/>
      <c r="P44" s="41"/>
      <c r="Q44" s="151"/>
      <c r="R44" s="41"/>
      <c r="S44" s="41"/>
    </row>
    <row r="45" spans="2:20" ht="31.5">
      <c r="B45" s="863" t="s">
        <v>367</v>
      </c>
      <c r="C45" s="404" t="s">
        <v>493</v>
      </c>
      <c r="D45" s="404" t="s">
        <v>483</v>
      </c>
      <c r="E45" s="404" t="s">
        <v>31</v>
      </c>
      <c r="F45" s="404" t="s">
        <v>32</v>
      </c>
      <c r="G45" s="404" t="s">
        <v>33</v>
      </c>
      <c r="H45" s="404" t="s">
        <v>34</v>
      </c>
      <c r="I45" s="404" t="s">
        <v>35</v>
      </c>
      <c r="J45" s="404" t="s">
        <v>36</v>
      </c>
      <c r="K45" s="405" t="s">
        <v>37</v>
      </c>
      <c r="L45" s="405" t="s">
        <v>38</v>
      </c>
      <c r="M45" s="405" t="s">
        <v>39</v>
      </c>
      <c r="N45" s="405" t="s">
        <v>40</v>
      </c>
      <c r="O45" s="405" t="s">
        <v>41</v>
      </c>
      <c r="P45" s="405" t="s">
        <v>42</v>
      </c>
      <c r="Q45" s="405" t="s">
        <v>330</v>
      </c>
      <c r="R45" s="404" t="s">
        <v>484</v>
      </c>
      <c r="S45" s="404" t="s">
        <v>485</v>
      </c>
    </row>
    <row r="46" spans="2:20" ht="15.75" customHeight="1">
      <c r="B46" s="863"/>
      <c r="C46" s="863" t="s">
        <v>292</v>
      </c>
      <c r="D46" s="863"/>
      <c r="E46" s="863"/>
      <c r="F46" s="863"/>
      <c r="G46" s="863"/>
      <c r="H46" s="863"/>
      <c r="I46" s="863"/>
      <c r="J46" s="863"/>
      <c r="K46" s="863"/>
      <c r="L46" s="863"/>
      <c r="M46" s="863"/>
      <c r="N46" s="863"/>
      <c r="O46" s="863"/>
      <c r="P46" s="863"/>
      <c r="Q46" s="863"/>
      <c r="R46" s="863"/>
      <c r="S46" s="863"/>
    </row>
    <row r="47" spans="2:20" ht="12.75" customHeight="1">
      <c r="B47" s="862" t="s">
        <v>516</v>
      </c>
      <c r="C47" s="862"/>
      <c r="D47" s="862"/>
      <c r="E47" s="862"/>
      <c r="F47" s="862"/>
      <c r="G47" s="862"/>
      <c r="H47" s="862"/>
      <c r="I47" s="862"/>
      <c r="J47" s="862"/>
      <c r="K47" s="862"/>
      <c r="L47" s="862"/>
      <c r="M47" s="862"/>
      <c r="N47" s="862"/>
      <c r="O47" s="862"/>
      <c r="P47" s="862"/>
      <c r="Q47" s="862"/>
      <c r="R47" s="862"/>
      <c r="S47" s="862"/>
    </row>
    <row r="48" spans="2:20" ht="25.5">
      <c r="B48" s="149" t="s">
        <v>517</v>
      </c>
      <c r="C48" s="508"/>
      <c r="D48" s="508"/>
      <c r="E48" s="508"/>
      <c r="F48" s="508"/>
      <c r="G48" s="508"/>
      <c r="H48" s="508"/>
      <c r="I48" s="508"/>
      <c r="J48" s="508"/>
      <c r="K48" s="509"/>
      <c r="L48" s="509"/>
      <c r="M48" s="509"/>
      <c r="N48" s="509"/>
      <c r="O48" s="509"/>
      <c r="P48" s="508"/>
      <c r="Q48" s="510">
        <f>IFERROR(AVERAGEIFS(E48:P48,E48:P48,"&gt;0"),0)</f>
        <v>0</v>
      </c>
      <c r="R48" s="508"/>
      <c r="S48" s="508"/>
      <c r="T48" s="41" t="str">
        <f t="shared" ref="T48:T49" si="8">IF(COUNTA(E48:S48)&lt;&gt;COUNT(E48:S48),"Please remove any text entries, enter numeric values only","")</f>
        <v/>
      </c>
    </row>
    <row r="49" spans="2:20" ht="12.75">
      <c r="B49" s="152" t="s">
        <v>518</v>
      </c>
      <c r="C49" s="511"/>
      <c r="D49" s="511"/>
      <c r="E49" s="511"/>
      <c r="F49" s="511"/>
      <c r="G49" s="511"/>
      <c r="H49" s="511"/>
      <c r="I49" s="511"/>
      <c r="J49" s="511"/>
      <c r="K49" s="512"/>
      <c r="L49" s="512"/>
      <c r="M49" s="512"/>
      <c r="N49" s="512"/>
      <c r="O49" s="512"/>
      <c r="P49" s="511"/>
      <c r="Q49" s="510">
        <f>IFERROR(AVERAGEIFS(E49:P49,E49:P49,"&gt;0"),0)</f>
        <v>0</v>
      </c>
      <c r="R49" s="511"/>
      <c r="S49" s="511"/>
      <c r="T49" s="41" t="str">
        <f t="shared" si="8"/>
        <v/>
      </c>
    </row>
    <row r="51" spans="2:20" ht="31.5">
      <c r="B51" s="863" t="s">
        <v>367</v>
      </c>
      <c r="C51" s="404" t="s">
        <v>493</v>
      </c>
      <c r="D51" s="404" t="s">
        <v>483</v>
      </c>
      <c r="E51" s="404" t="s">
        <v>31</v>
      </c>
      <c r="F51" s="404" t="s">
        <v>32</v>
      </c>
      <c r="G51" s="404" t="s">
        <v>33</v>
      </c>
      <c r="H51" s="404" t="s">
        <v>34</v>
      </c>
      <c r="I51" s="404" t="s">
        <v>35</v>
      </c>
      <c r="J51" s="404" t="s">
        <v>36</v>
      </c>
      <c r="K51" s="405" t="s">
        <v>37</v>
      </c>
      <c r="L51" s="405" t="s">
        <v>38</v>
      </c>
      <c r="M51" s="405" t="s">
        <v>39</v>
      </c>
      <c r="N51" s="405" t="s">
        <v>40</v>
      </c>
      <c r="O51" s="405" t="s">
        <v>41</v>
      </c>
      <c r="P51" s="405" t="s">
        <v>42</v>
      </c>
      <c r="Q51" s="405" t="s">
        <v>330</v>
      </c>
      <c r="R51" s="404" t="s">
        <v>484</v>
      </c>
      <c r="S51" s="404" t="s">
        <v>485</v>
      </c>
    </row>
    <row r="52" spans="2:20" ht="15.75" customHeight="1">
      <c r="B52" s="863"/>
      <c r="C52" s="863" t="s">
        <v>292</v>
      </c>
      <c r="D52" s="863"/>
      <c r="E52" s="863"/>
      <c r="F52" s="863"/>
      <c r="G52" s="863"/>
      <c r="H52" s="863"/>
      <c r="I52" s="863"/>
      <c r="J52" s="863"/>
      <c r="K52" s="863"/>
      <c r="L52" s="863"/>
      <c r="M52" s="863"/>
      <c r="N52" s="863"/>
      <c r="O52" s="863"/>
      <c r="P52" s="863"/>
      <c r="Q52" s="863"/>
      <c r="R52" s="863"/>
      <c r="S52" s="863"/>
    </row>
    <row r="53" spans="2:20" ht="12.75" customHeight="1">
      <c r="B53" s="862" t="s">
        <v>519</v>
      </c>
      <c r="C53" s="862"/>
      <c r="D53" s="862"/>
      <c r="E53" s="862"/>
      <c r="F53" s="862"/>
      <c r="G53" s="862"/>
      <c r="H53" s="862"/>
      <c r="I53" s="862"/>
      <c r="J53" s="862"/>
      <c r="K53" s="862"/>
      <c r="L53" s="862"/>
      <c r="M53" s="862"/>
      <c r="N53" s="862"/>
      <c r="O53" s="862"/>
      <c r="P53" s="862"/>
      <c r="Q53" s="862"/>
      <c r="R53" s="862"/>
      <c r="S53" s="862"/>
    </row>
    <row r="54" spans="2:20" ht="12.75" customHeight="1">
      <c r="B54" s="149" t="s">
        <v>520</v>
      </c>
      <c r="C54" s="55"/>
      <c r="D54" s="800" t="s">
        <v>521</v>
      </c>
      <c r="E54" s="796" t="s">
        <v>522</v>
      </c>
      <c r="F54" s="796" t="s">
        <v>522</v>
      </c>
      <c r="G54" s="796" t="s">
        <v>522</v>
      </c>
      <c r="H54" s="796" t="s">
        <v>522</v>
      </c>
      <c r="I54" s="796" t="s">
        <v>522</v>
      </c>
      <c r="J54" s="796" t="s">
        <v>522</v>
      </c>
      <c r="K54" s="796" t="s">
        <v>522</v>
      </c>
      <c r="L54" s="796" t="s">
        <v>522</v>
      </c>
      <c r="M54" s="796" t="s">
        <v>522</v>
      </c>
      <c r="N54" s="796" t="s">
        <v>522</v>
      </c>
      <c r="O54" s="796" t="s">
        <v>522</v>
      </c>
      <c r="P54" s="55" t="s">
        <v>522</v>
      </c>
      <c r="Q54" s="486">
        <f>SUM(E54:P54)</f>
        <v>0</v>
      </c>
      <c r="R54" s="55"/>
      <c r="S54" s="55"/>
      <c r="T54" s="41" t="str">
        <f t="shared" ref="T54:T55" si="9">IF(COUNTA(E54:S54)&lt;&gt;COUNT(E54:S54),"Please remove any text entries, enter numeric values only","")</f>
        <v>Please remove any text entries, enter numeric values only</v>
      </c>
    </row>
    <row r="55" spans="2:20" ht="12.75" customHeight="1">
      <c r="B55" s="149" t="s">
        <v>523</v>
      </c>
      <c r="C55" s="55"/>
      <c r="D55" s="55">
        <v>17</v>
      </c>
      <c r="E55" s="800">
        <v>12</v>
      </c>
      <c r="F55" s="796">
        <v>12</v>
      </c>
      <c r="G55" s="796">
        <v>12</v>
      </c>
      <c r="H55" s="55" t="s">
        <v>524</v>
      </c>
      <c r="I55" s="55" t="s">
        <v>524</v>
      </c>
      <c r="J55" s="55" t="s">
        <v>524</v>
      </c>
      <c r="K55" s="56" t="s">
        <v>524</v>
      </c>
      <c r="L55" s="56" t="s">
        <v>524</v>
      </c>
      <c r="M55" s="56" t="s">
        <v>524</v>
      </c>
      <c r="N55" s="56" t="s">
        <v>524</v>
      </c>
      <c r="O55" s="56" t="s">
        <v>524</v>
      </c>
      <c r="P55" s="55" t="s">
        <v>524</v>
      </c>
      <c r="Q55" s="486">
        <f>SUM(E55:P55)</f>
        <v>36</v>
      </c>
      <c r="R55" s="55"/>
      <c r="S55" s="55"/>
      <c r="T55" s="41" t="str">
        <f t="shared" si="9"/>
        <v>Please remove any text entries, enter numeric values only</v>
      </c>
    </row>
    <row r="56" spans="2:20" ht="12.75" customHeight="1">
      <c r="B56" s="152" t="s">
        <v>525</v>
      </c>
      <c r="C56" s="529"/>
      <c r="D56" s="529" t="s">
        <v>526</v>
      </c>
      <c r="E56" s="801" t="s">
        <v>527</v>
      </c>
      <c r="F56" s="793" t="s">
        <v>527</v>
      </c>
      <c r="G56" s="793" t="s">
        <v>527</v>
      </c>
      <c r="H56" s="529" t="s">
        <v>524</v>
      </c>
      <c r="I56" s="529" t="s">
        <v>524</v>
      </c>
      <c r="J56" s="529" t="s">
        <v>524</v>
      </c>
      <c r="K56" s="530" t="s">
        <v>524</v>
      </c>
      <c r="L56" s="530" t="s">
        <v>524</v>
      </c>
      <c r="M56" s="530" t="s">
        <v>524</v>
      </c>
      <c r="N56" s="530" t="s">
        <v>524</v>
      </c>
      <c r="O56" s="530" t="s">
        <v>524</v>
      </c>
      <c r="P56" s="529" t="s">
        <v>524</v>
      </c>
      <c r="Q56" s="510">
        <f>IFERROR(AVERAGEIFS(E56:P56,E56:P56,"&gt;0"),0)</f>
        <v>0</v>
      </c>
      <c r="R56" s="529"/>
      <c r="S56" s="529"/>
      <c r="T56" s="41" t="str">
        <f>IF(COUNTA(E56:S56)&lt;&gt;COUNT(E56:S56),"Please remove any text entries, enter numeric values only","")</f>
        <v>Please remove any text entries, enter numeric values only</v>
      </c>
    </row>
    <row r="58" spans="2:20" ht="31.5">
      <c r="B58" s="863" t="s">
        <v>367</v>
      </c>
      <c r="C58" s="404" t="s">
        <v>493</v>
      </c>
      <c r="D58" s="404" t="s">
        <v>483</v>
      </c>
      <c r="E58" s="404" t="s">
        <v>31</v>
      </c>
      <c r="F58" s="404" t="s">
        <v>32</v>
      </c>
      <c r="G58" s="404" t="s">
        <v>33</v>
      </c>
      <c r="H58" s="404" t="s">
        <v>34</v>
      </c>
      <c r="I58" s="404" t="s">
        <v>35</v>
      </c>
      <c r="J58" s="404" t="s">
        <v>36</v>
      </c>
      <c r="K58" s="405" t="s">
        <v>37</v>
      </c>
      <c r="L58" s="405" t="s">
        <v>38</v>
      </c>
      <c r="M58" s="405" t="s">
        <v>39</v>
      </c>
      <c r="N58" s="405" t="s">
        <v>40</v>
      </c>
      <c r="O58" s="405" t="s">
        <v>41</v>
      </c>
      <c r="P58" s="405" t="s">
        <v>42</v>
      </c>
      <c r="Q58" s="405" t="s">
        <v>330</v>
      </c>
      <c r="R58" s="404" t="s">
        <v>484</v>
      </c>
      <c r="S58" s="404" t="s">
        <v>485</v>
      </c>
    </row>
    <row r="59" spans="2:20" ht="15.75" customHeight="1">
      <c r="B59" s="863"/>
      <c r="C59" s="863" t="s">
        <v>292</v>
      </c>
      <c r="D59" s="863"/>
      <c r="E59" s="863"/>
      <c r="F59" s="863"/>
      <c r="G59" s="863"/>
      <c r="H59" s="863"/>
      <c r="I59" s="863"/>
      <c r="J59" s="863"/>
      <c r="K59" s="863"/>
      <c r="L59" s="863"/>
      <c r="M59" s="863"/>
      <c r="N59" s="863"/>
      <c r="O59" s="863"/>
      <c r="P59" s="863"/>
      <c r="Q59" s="863"/>
      <c r="R59" s="863"/>
      <c r="S59" s="863"/>
    </row>
    <row r="60" spans="2:20" ht="12.75" customHeight="1">
      <c r="B60" s="862" t="s">
        <v>528</v>
      </c>
      <c r="C60" s="862"/>
      <c r="D60" s="862"/>
      <c r="E60" s="862"/>
      <c r="F60" s="862"/>
      <c r="G60" s="862"/>
      <c r="H60" s="862"/>
      <c r="I60" s="862"/>
      <c r="J60" s="862"/>
      <c r="K60" s="862"/>
      <c r="L60" s="862"/>
      <c r="M60" s="862"/>
      <c r="N60" s="862"/>
      <c r="O60" s="862"/>
      <c r="P60" s="862"/>
      <c r="Q60" s="862"/>
      <c r="R60" s="862"/>
      <c r="S60" s="862"/>
    </row>
    <row r="61" spans="2:20" ht="12.75" customHeight="1">
      <c r="B61" s="152" t="s">
        <v>529</v>
      </c>
      <c r="C61" s="55"/>
      <c r="D61" s="55" t="s">
        <v>489</v>
      </c>
      <c r="E61" s="55" t="s">
        <v>489</v>
      </c>
      <c r="F61" s="55" t="s">
        <v>489</v>
      </c>
      <c r="G61" s="55" t="s">
        <v>489</v>
      </c>
      <c r="H61" s="55" t="s">
        <v>489</v>
      </c>
      <c r="I61" s="55" t="s">
        <v>489</v>
      </c>
      <c r="J61" s="55" t="s">
        <v>489</v>
      </c>
      <c r="K61" s="56" t="s">
        <v>489</v>
      </c>
      <c r="L61" s="56" t="s">
        <v>489</v>
      </c>
      <c r="M61" s="56" t="s">
        <v>489</v>
      </c>
      <c r="N61" s="56" t="s">
        <v>489</v>
      </c>
      <c r="O61" s="56" t="s">
        <v>489</v>
      </c>
      <c r="P61" s="55" t="s">
        <v>489</v>
      </c>
      <c r="Q61" s="235">
        <f>IFERROR(AVERAGEIFS(E61:P61,E61:P61,"&gt;0"),0)</f>
        <v>0</v>
      </c>
      <c r="R61" s="55"/>
      <c r="S61" s="55"/>
      <c r="T61" s="41" t="str">
        <f t="shared" ref="T61:T65" si="10">IF(COUNTA(E61:S61)&lt;&gt;COUNT(E61:S61),"Please remove any text entries, enter numeric values only","")</f>
        <v>Please remove any text entries, enter numeric values only</v>
      </c>
    </row>
    <row r="62" spans="2:20" ht="12.75" customHeight="1">
      <c r="B62" s="152" t="s">
        <v>530</v>
      </c>
      <c r="C62" s="55"/>
      <c r="D62" s="55">
        <v>1</v>
      </c>
      <c r="E62" s="55">
        <v>1</v>
      </c>
      <c r="F62" s="55">
        <v>1</v>
      </c>
      <c r="G62" s="55">
        <v>1</v>
      </c>
      <c r="H62" s="55">
        <v>1</v>
      </c>
      <c r="I62" s="55">
        <v>1</v>
      </c>
      <c r="J62" s="55">
        <v>1</v>
      </c>
      <c r="K62" s="56">
        <v>1</v>
      </c>
      <c r="L62" s="56">
        <v>1</v>
      </c>
      <c r="M62" s="56">
        <v>1</v>
      </c>
      <c r="N62" s="56">
        <v>1</v>
      </c>
      <c r="O62" s="56">
        <v>1</v>
      </c>
      <c r="P62" s="55">
        <v>1</v>
      </c>
      <c r="Q62" s="235">
        <f>IFERROR(AVERAGEIFS(E62:P62,E62:P62,"&gt;0"),0)</f>
        <v>1</v>
      </c>
      <c r="R62" s="55"/>
      <c r="S62" s="55"/>
      <c r="T62" s="41" t="str">
        <f>IF(COUNTA(E62:S62)&lt;&gt;COUNT(E62:S62),"Please remove any text entries, enter numeric values only","")</f>
        <v/>
      </c>
    </row>
    <row r="63" spans="2:20" ht="12.75" customHeight="1">
      <c r="B63" s="152" t="s">
        <v>531</v>
      </c>
      <c r="C63" s="508"/>
      <c r="D63" s="508"/>
      <c r="E63" s="508"/>
      <c r="F63" s="508"/>
      <c r="G63" s="508"/>
      <c r="H63" s="508"/>
      <c r="I63" s="508"/>
      <c r="J63" s="508"/>
      <c r="K63" s="509"/>
      <c r="L63" s="509"/>
      <c r="M63" s="509"/>
      <c r="N63" s="509"/>
      <c r="O63" s="509"/>
      <c r="P63" s="508"/>
      <c r="Q63" s="510">
        <f>IFERROR(AVERAGEIFS(E63:P63,E63:P63,"&gt;0"),0)</f>
        <v>0</v>
      </c>
      <c r="R63" s="508"/>
      <c r="S63" s="508"/>
      <c r="T63" s="41" t="str">
        <f>IF(COUNTA(E63:S63)&lt;&gt;COUNT(E63:S63),"Please remove any text entries, enter numeric values only","")</f>
        <v/>
      </c>
    </row>
    <row r="64" spans="2:20" ht="12.75" customHeight="1">
      <c r="B64" s="152" t="s">
        <v>532</v>
      </c>
      <c r="C64" s="508"/>
      <c r="D64" s="508"/>
      <c r="E64" s="508"/>
      <c r="F64" s="508"/>
      <c r="G64" s="508"/>
      <c r="H64" s="508"/>
      <c r="I64" s="508"/>
      <c r="J64" s="508"/>
      <c r="K64" s="509"/>
      <c r="L64" s="509"/>
      <c r="M64" s="509"/>
      <c r="N64" s="509"/>
      <c r="O64" s="509"/>
      <c r="P64" s="508"/>
      <c r="Q64" s="510">
        <f>IFERROR(AVERAGEIFS(E64:P64,E64:P64,"&gt;0"),0)</f>
        <v>0</v>
      </c>
      <c r="R64" s="508"/>
      <c r="S64" s="508"/>
      <c r="T64" s="41" t="str">
        <f>IF(COUNTA(E64:S64)&lt;&gt;COUNT(E64:S64),"Please remove any text entries, enter numeric values only","")</f>
        <v/>
      </c>
    </row>
    <row r="65" spans="2:20" ht="12.75" customHeight="1">
      <c r="B65" s="487" t="s">
        <v>533</v>
      </c>
      <c r="C65" s="381"/>
      <c r="D65" s="381" t="s">
        <v>489</v>
      </c>
      <c r="E65" s="381" t="s">
        <v>489</v>
      </c>
      <c r="F65" s="381" t="s">
        <v>489</v>
      </c>
      <c r="G65" s="381" t="s">
        <v>489</v>
      </c>
      <c r="H65" s="381" t="s">
        <v>489</v>
      </c>
      <c r="I65" s="381" t="s">
        <v>489</v>
      </c>
      <c r="J65" s="381" t="s">
        <v>489</v>
      </c>
      <c r="K65" s="382" t="s">
        <v>489</v>
      </c>
      <c r="L65" s="382" t="s">
        <v>489</v>
      </c>
      <c r="M65" s="382" t="s">
        <v>489</v>
      </c>
      <c r="N65" s="382" t="s">
        <v>489</v>
      </c>
      <c r="O65" s="382" t="s">
        <v>489</v>
      </c>
      <c r="P65" s="381" t="s">
        <v>489</v>
      </c>
      <c r="Q65" s="383">
        <f>SUM(E65:P65)</f>
        <v>0</v>
      </c>
      <c r="R65" s="381"/>
      <c r="S65" s="381"/>
      <c r="T65" s="41" t="str">
        <f t="shared" si="10"/>
        <v>Please remove any text entries, enter numeric values only</v>
      </c>
    </row>
    <row r="68" spans="2:20" ht="15.75" customHeight="1">
      <c r="T68" s="296">
        <f>COUNTIFS(T12:T67,"please*")</f>
        <v>11</v>
      </c>
    </row>
  </sheetData>
  <sheetProtection sheet="1" objects="1" scenarios="1"/>
  <customSheetViews>
    <customSheetView guid="{95B84344-25FE-4A71-9083-825DAB5E8F01}" scale="85" topLeftCell="B1">
      <pane xSplit="1" topLeftCell="H1" activePane="topRight" state="frozen"/>
      <selection pane="topRight" activeCell="T55" sqref="T55"/>
      <pageMargins left="0" right="0" top="0" bottom="0" header="0" footer="0"/>
      <pageSetup paperSize="9" orientation="portrait" r:id="rId1"/>
    </customSheetView>
  </customSheetViews>
  <mergeCells count="20">
    <mergeCell ref="B7:B8"/>
    <mergeCell ref="C7:D7"/>
    <mergeCell ref="E7:S7"/>
    <mergeCell ref="C9:S9"/>
    <mergeCell ref="B11:S11"/>
    <mergeCell ref="C18:S18"/>
    <mergeCell ref="C40:S40"/>
    <mergeCell ref="B19:S19"/>
    <mergeCell ref="B41:S41"/>
    <mergeCell ref="B17:B18"/>
    <mergeCell ref="B39:B40"/>
    <mergeCell ref="B53:S53"/>
    <mergeCell ref="B58:B59"/>
    <mergeCell ref="C59:S59"/>
    <mergeCell ref="B60:S60"/>
    <mergeCell ref="B45:B46"/>
    <mergeCell ref="C46:S46"/>
    <mergeCell ref="B47:S47"/>
    <mergeCell ref="B51:B52"/>
    <mergeCell ref="C52:S52"/>
  </mergeCell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W32"/>
  <sheetViews>
    <sheetView zoomScale="90" zoomScaleNormal="90" workbookViewId="0">
      <selection sqref="A1:X43"/>
    </sheetView>
  </sheetViews>
  <sheetFormatPr defaultColWidth="7.109375" defaultRowHeight="15.75"/>
  <cols>
    <col min="1" max="1" width="1.6640625" style="34" customWidth="1"/>
    <col min="2" max="2" width="1.88671875" style="34" customWidth="1"/>
    <col min="3" max="11" width="7.109375" style="34"/>
    <col min="12" max="12" width="2.6640625" style="34" customWidth="1"/>
    <col min="13" max="13" width="1.88671875" style="34" customWidth="1"/>
    <col min="14" max="15" width="7.109375" style="34"/>
    <col min="16" max="16" width="7.44140625" style="34" customWidth="1"/>
    <col min="17" max="21" width="7.109375" style="34"/>
    <col min="22" max="22" width="14.109375" style="34" customWidth="1"/>
    <col min="23" max="23" width="1" style="34" customWidth="1"/>
    <col min="24" max="16384" width="7.109375" style="34"/>
  </cols>
  <sheetData>
    <row r="1" spans="2:23" ht="16.5" thickBot="1"/>
    <row r="2" spans="2:23" ht="9.9499999999999993" customHeight="1">
      <c r="B2" s="866" t="s">
        <v>534</v>
      </c>
      <c r="C2" s="867"/>
      <c r="D2" s="867"/>
      <c r="E2" s="867"/>
      <c r="F2" s="867"/>
      <c r="G2" s="867"/>
      <c r="H2" s="867"/>
      <c r="I2" s="867"/>
      <c r="J2" s="867"/>
      <c r="K2" s="867"/>
      <c r="L2" s="867"/>
      <c r="M2" s="867"/>
      <c r="N2" s="867"/>
      <c r="O2" s="867"/>
      <c r="P2" s="867"/>
      <c r="Q2" s="867"/>
      <c r="R2" s="867"/>
      <c r="S2" s="867"/>
      <c r="T2" s="867"/>
      <c r="U2" s="867"/>
      <c r="V2" s="867"/>
      <c r="W2" s="868"/>
    </row>
    <row r="3" spans="2:23">
      <c r="B3" s="869"/>
      <c r="C3" s="870"/>
      <c r="D3" s="870"/>
      <c r="E3" s="870"/>
      <c r="F3" s="870"/>
      <c r="G3" s="870"/>
      <c r="H3" s="870"/>
      <c r="I3" s="870"/>
      <c r="J3" s="870"/>
      <c r="K3" s="870"/>
      <c r="L3" s="870"/>
      <c r="M3" s="870"/>
      <c r="N3" s="870"/>
      <c r="O3" s="870"/>
      <c r="P3" s="870"/>
      <c r="Q3" s="870"/>
      <c r="R3" s="870"/>
      <c r="S3" s="870"/>
      <c r="T3" s="870"/>
      <c r="U3" s="870"/>
      <c r="V3" s="870"/>
      <c r="W3" s="871"/>
    </row>
    <row r="4" spans="2:23" ht="9.9499999999999993" customHeight="1" thickBot="1">
      <c r="B4" s="872"/>
      <c r="C4" s="873"/>
      <c r="D4" s="873"/>
      <c r="E4" s="873"/>
      <c r="F4" s="873"/>
      <c r="G4" s="873"/>
      <c r="H4" s="873"/>
      <c r="I4" s="873"/>
      <c r="J4" s="873"/>
      <c r="K4" s="873"/>
      <c r="L4" s="873"/>
      <c r="M4" s="873"/>
      <c r="N4" s="873"/>
      <c r="O4" s="873"/>
      <c r="P4" s="873"/>
      <c r="Q4" s="873"/>
      <c r="R4" s="873"/>
      <c r="S4" s="873"/>
      <c r="T4" s="873"/>
      <c r="U4" s="873"/>
      <c r="V4" s="873"/>
      <c r="W4" s="874"/>
    </row>
    <row r="5" spans="2:23">
      <c r="B5" s="256"/>
      <c r="C5" s="875" t="s">
        <v>535</v>
      </c>
      <c r="D5" s="875"/>
      <c r="E5" s="875"/>
      <c r="F5" s="875"/>
      <c r="G5" s="875"/>
      <c r="H5" s="875"/>
      <c r="I5" s="875"/>
      <c r="J5" s="875"/>
      <c r="K5" s="875"/>
      <c r="L5" s="875"/>
      <c r="M5" s="875"/>
      <c r="N5" s="875"/>
      <c r="O5" s="875"/>
      <c r="P5" s="875"/>
      <c r="Q5" s="875"/>
      <c r="R5" s="875"/>
      <c r="S5" s="875"/>
      <c r="T5" s="875"/>
      <c r="U5" s="875"/>
      <c r="V5" s="875"/>
      <c r="W5" s="257"/>
    </row>
    <row r="6" spans="2:23">
      <c r="B6" s="258"/>
      <c r="C6" s="259"/>
      <c r="D6" s="259">
        <v>100</v>
      </c>
      <c r="E6" s="259" t="s">
        <v>536</v>
      </c>
      <c r="F6" s="259"/>
      <c r="G6" s="259"/>
      <c r="H6" s="259"/>
      <c r="I6" s="259"/>
      <c r="J6" s="259"/>
      <c r="K6" s="259"/>
      <c r="L6" s="259"/>
      <c r="M6" s="259"/>
      <c r="N6" s="259"/>
      <c r="O6" s="259"/>
      <c r="P6" s="259"/>
      <c r="Q6" s="259"/>
      <c r="R6" s="259"/>
      <c r="S6" s="259"/>
      <c r="T6" s="259"/>
      <c r="U6" s="259"/>
      <c r="V6" s="259"/>
      <c r="W6" s="260"/>
    </row>
    <row r="7" spans="2:23">
      <c r="B7" s="258"/>
      <c r="C7" s="259"/>
      <c r="D7" s="259">
        <v>101</v>
      </c>
      <c r="E7" s="259" t="s">
        <v>537</v>
      </c>
      <c r="F7" s="259"/>
      <c r="G7" s="259"/>
      <c r="H7" s="259"/>
      <c r="I7" s="259"/>
      <c r="J7" s="259"/>
      <c r="K7" s="259"/>
      <c r="L7" s="259"/>
      <c r="M7" s="259"/>
      <c r="N7" s="259"/>
      <c r="O7" s="259"/>
      <c r="P7" s="259"/>
      <c r="Q7" s="259"/>
      <c r="R7" s="259"/>
      <c r="S7" s="259"/>
      <c r="T7" s="259"/>
      <c r="U7" s="259"/>
      <c r="V7" s="259"/>
      <c r="W7" s="260"/>
    </row>
    <row r="8" spans="2:23">
      <c r="B8" s="258"/>
      <c r="C8" s="259"/>
      <c r="D8" s="259">
        <v>103</v>
      </c>
      <c r="E8" s="259" t="s">
        <v>538</v>
      </c>
      <c r="F8" s="259"/>
      <c r="G8" s="259"/>
      <c r="H8" s="259"/>
      <c r="I8" s="259"/>
      <c r="J8" s="259"/>
      <c r="K8" s="259"/>
      <c r="L8" s="259"/>
      <c r="M8" s="259"/>
      <c r="N8" s="259"/>
      <c r="O8" s="259"/>
      <c r="P8" s="259"/>
      <c r="Q8" s="259"/>
      <c r="R8" s="259"/>
      <c r="S8" s="259"/>
      <c r="T8" s="259"/>
      <c r="U8" s="259"/>
      <c r="V8" s="259"/>
      <c r="W8" s="260"/>
    </row>
    <row r="9" spans="2:23">
      <c r="B9" s="258"/>
      <c r="C9" s="259"/>
      <c r="D9" s="259">
        <v>104</v>
      </c>
      <c r="E9" s="259" t="s">
        <v>539</v>
      </c>
      <c r="F9" s="259"/>
      <c r="G9" s="259"/>
      <c r="H9" s="259"/>
      <c r="I9" s="259"/>
      <c r="J9" s="259"/>
      <c r="K9" s="259"/>
      <c r="L9" s="259"/>
      <c r="M9" s="259"/>
      <c r="N9" s="259"/>
      <c r="O9" s="259"/>
      <c r="P9" s="259"/>
      <c r="Q9" s="259"/>
      <c r="R9" s="259"/>
      <c r="S9" s="259"/>
      <c r="T9" s="259"/>
      <c r="U9" s="259"/>
      <c r="V9" s="259"/>
      <c r="W9" s="260"/>
    </row>
    <row r="10" spans="2:23">
      <c r="B10" s="258"/>
      <c r="C10" s="259"/>
      <c r="D10" s="259">
        <v>106</v>
      </c>
      <c r="E10" s="259" t="s">
        <v>540</v>
      </c>
      <c r="F10" s="259"/>
      <c r="G10" s="259"/>
      <c r="H10" s="259"/>
      <c r="I10" s="259"/>
      <c r="J10" s="259"/>
      <c r="K10" s="259"/>
      <c r="L10" s="259"/>
      <c r="M10" s="259"/>
      <c r="N10" s="259"/>
      <c r="O10" s="259"/>
      <c r="P10" s="259"/>
      <c r="Q10" s="259"/>
      <c r="R10" s="259"/>
      <c r="S10" s="259"/>
      <c r="T10" s="259"/>
      <c r="U10" s="259"/>
      <c r="V10" s="259"/>
      <c r="W10" s="260"/>
    </row>
    <row r="11" spans="2:23">
      <c r="B11" s="258"/>
      <c r="C11" s="259"/>
      <c r="D11" s="259">
        <v>107</v>
      </c>
      <c r="E11" s="259" t="s">
        <v>541</v>
      </c>
      <c r="F11" s="259"/>
      <c r="G11" s="259"/>
      <c r="H11" s="259"/>
      <c r="I11" s="259"/>
      <c r="J11" s="259"/>
      <c r="K11" s="259"/>
      <c r="L11" s="259"/>
      <c r="M11" s="259"/>
      <c r="N11" s="259"/>
      <c r="O11" s="259"/>
      <c r="P11" s="259"/>
      <c r="Q11" s="259"/>
      <c r="R11" s="259"/>
      <c r="S11" s="259"/>
      <c r="T11" s="259"/>
      <c r="U11" s="259"/>
      <c r="V11" s="259"/>
      <c r="W11" s="260"/>
    </row>
    <row r="12" spans="2:23">
      <c r="B12" s="258"/>
      <c r="C12" s="259"/>
      <c r="D12" s="259">
        <v>110</v>
      </c>
      <c r="E12" s="259" t="s">
        <v>542</v>
      </c>
      <c r="F12" s="259"/>
      <c r="G12" s="259"/>
      <c r="H12" s="259"/>
      <c r="I12" s="259"/>
      <c r="J12" s="259"/>
      <c r="K12" s="259"/>
      <c r="L12" s="259"/>
      <c r="M12" s="259"/>
      <c r="N12" s="259"/>
      <c r="O12" s="259"/>
      <c r="P12" s="259"/>
      <c r="Q12" s="259"/>
      <c r="R12" s="259"/>
      <c r="S12" s="259"/>
      <c r="T12" s="259"/>
      <c r="U12" s="259"/>
      <c r="V12" s="259"/>
      <c r="W12" s="260"/>
    </row>
    <row r="13" spans="2:23">
      <c r="B13" s="258"/>
      <c r="C13" s="259"/>
      <c r="D13" s="259">
        <v>120</v>
      </c>
      <c r="E13" s="259" t="s">
        <v>543</v>
      </c>
      <c r="F13" s="259"/>
      <c r="G13" s="259"/>
      <c r="H13" s="259"/>
      <c r="I13" s="259"/>
      <c r="J13" s="259"/>
      <c r="K13" s="259"/>
      <c r="L13" s="259"/>
      <c r="M13" s="259"/>
      <c r="N13" s="259"/>
      <c r="O13" s="259"/>
      <c r="P13" s="259"/>
      <c r="Q13" s="259"/>
      <c r="R13" s="259"/>
      <c r="S13" s="259"/>
      <c r="T13" s="259"/>
      <c r="U13" s="259"/>
      <c r="V13" s="259"/>
      <c r="W13" s="260"/>
    </row>
    <row r="14" spans="2:23">
      <c r="B14" s="258"/>
      <c r="C14" s="259"/>
      <c r="D14" s="259">
        <v>130</v>
      </c>
      <c r="E14" s="259" t="s">
        <v>544</v>
      </c>
      <c r="F14" s="259"/>
      <c r="G14" s="259"/>
      <c r="H14" s="259"/>
      <c r="I14" s="259"/>
      <c r="J14" s="259"/>
      <c r="K14" s="259"/>
      <c r="L14" s="259"/>
      <c r="M14" s="259"/>
      <c r="N14" s="259"/>
      <c r="O14" s="259"/>
      <c r="P14" s="259"/>
      <c r="Q14" s="259"/>
      <c r="R14" s="259"/>
      <c r="S14" s="259"/>
      <c r="T14" s="259"/>
      <c r="U14" s="259"/>
      <c r="V14" s="259"/>
      <c r="W14" s="260"/>
    </row>
    <row r="15" spans="2:23">
      <c r="B15" s="258"/>
      <c r="C15" s="259"/>
      <c r="D15" s="259">
        <v>140</v>
      </c>
      <c r="E15" s="259" t="s">
        <v>545</v>
      </c>
      <c r="F15" s="259"/>
      <c r="G15" s="259"/>
      <c r="H15" s="259"/>
      <c r="I15" s="259"/>
      <c r="J15" s="259"/>
      <c r="K15" s="259"/>
      <c r="L15" s="259"/>
      <c r="M15" s="259"/>
      <c r="N15" s="259"/>
      <c r="O15" s="259"/>
      <c r="P15" s="259"/>
      <c r="Q15" s="259"/>
      <c r="R15" s="259"/>
      <c r="S15" s="259"/>
      <c r="T15" s="259"/>
      <c r="U15" s="259"/>
      <c r="V15" s="259"/>
      <c r="W15" s="260"/>
    </row>
    <row r="16" spans="2:23">
      <c r="B16" s="258"/>
      <c r="C16" s="259"/>
      <c r="D16" s="259">
        <v>141</v>
      </c>
      <c r="E16" s="259" t="s">
        <v>546</v>
      </c>
      <c r="F16" s="259"/>
      <c r="G16" s="259"/>
      <c r="H16" s="259"/>
      <c r="I16" s="259"/>
      <c r="J16" s="259"/>
      <c r="K16" s="259"/>
      <c r="L16" s="259"/>
      <c r="M16" s="259"/>
      <c r="N16" s="259"/>
      <c r="O16" s="259"/>
      <c r="P16" s="259"/>
      <c r="Q16" s="259"/>
      <c r="R16" s="259"/>
      <c r="S16" s="259"/>
      <c r="T16" s="259"/>
      <c r="U16" s="259"/>
      <c r="V16" s="259"/>
      <c r="W16" s="260"/>
    </row>
    <row r="17" spans="2:23">
      <c r="B17" s="258"/>
      <c r="C17" s="259"/>
      <c r="D17" s="259">
        <v>142</v>
      </c>
      <c r="E17" s="259" t="s">
        <v>547</v>
      </c>
      <c r="F17" s="259"/>
      <c r="G17" s="259"/>
      <c r="H17" s="259"/>
      <c r="I17" s="259"/>
      <c r="J17" s="259"/>
      <c r="K17" s="259"/>
      <c r="L17" s="259"/>
      <c r="M17" s="259"/>
      <c r="N17" s="259"/>
      <c r="O17" s="259"/>
      <c r="P17" s="259"/>
      <c r="Q17" s="259"/>
      <c r="R17" s="259"/>
      <c r="S17" s="259"/>
      <c r="T17" s="259"/>
      <c r="U17" s="259"/>
      <c r="V17" s="259"/>
      <c r="W17" s="260"/>
    </row>
    <row r="18" spans="2:23">
      <c r="B18" s="258"/>
      <c r="C18" s="259"/>
      <c r="D18" s="259">
        <v>143</v>
      </c>
      <c r="E18" s="259" t="s">
        <v>548</v>
      </c>
      <c r="F18" s="259"/>
      <c r="G18" s="259"/>
      <c r="H18" s="259"/>
      <c r="I18" s="259"/>
      <c r="J18" s="259"/>
      <c r="K18" s="259"/>
      <c r="L18" s="259"/>
      <c r="M18" s="259"/>
      <c r="N18" s="259"/>
      <c r="O18" s="259"/>
      <c r="P18" s="259"/>
      <c r="Q18" s="259"/>
      <c r="R18" s="259"/>
      <c r="S18" s="259"/>
      <c r="T18" s="259"/>
      <c r="U18" s="259"/>
      <c r="V18" s="259"/>
      <c r="W18" s="260"/>
    </row>
    <row r="19" spans="2:23">
      <c r="B19" s="258"/>
      <c r="C19" s="259"/>
      <c r="D19" s="259">
        <v>150</v>
      </c>
      <c r="E19" s="259" t="s">
        <v>549</v>
      </c>
      <c r="F19" s="259"/>
      <c r="G19" s="259"/>
      <c r="H19" s="259"/>
      <c r="I19" s="259"/>
      <c r="J19" s="259"/>
      <c r="K19" s="259"/>
      <c r="L19" s="259"/>
      <c r="M19" s="259"/>
      <c r="N19" s="259"/>
      <c r="O19" s="259"/>
      <c r="P19" s="259"/>
      <c r="Q19" s="259"/>
      <c r="R19" s="259"/>
      <c r="S19" s="259"/>
      <c r="T19" s="259"/>
      <c r="U19" s="259"/>
      <c r="V19" s="259"/>
      <c r="W19" s="260"/>
    </row>
    <row r="20" spans="2:23">
      <c r="B20" s="258"/>
      <c r="C20" s="259"/>
      <c r="D20" s="259">
        <v>160</v>
      </c>
      <c r="E20" s="259" t="s">
        <v>550</v>
      </c>
      <c r="F20" s="259"/>
      <c r="G20" s="259"/>
      <c r="H20" s="259"/>
      <c r="I20" s="259"/>
      <c r="J20" s="259"/>
      <c r="K20" s="259"/>
      <c r="L20" s="259"/>
      <c r="M20" s="259"/>
      <c r="N20" s="259"/>
      <c r="O20" s="259"/>
      <c r="P20" s="259"/>
      <c r="Q20" s="259"/>
      <c r="R20" s="259"/>
      <c r="S20" s="259"/>
      <c r="T20" s="259"/>
      <c r="U20" s="259"/>
      <c r="V20" s="259"/>
      <c r="W20" s="260"/>
    </row>
    <row r="21" spans="2:23">
      <c r="B21" s="258"/>
      <c r="C21" s="259"/>
      <c r="D21" s="259">
        <v>170</v>
      </c>
      <c r="E21" s="259" t="s">
        <v>551</v>
      </c>
      <c r="F21" s="259"/>
      <c r="G21" s="259"/>
      <c r="H21" s="259"/>
      <c r="I21" s="259"/>
      <c r="J21" s="259"/>
      <c r="K21" s="259"/>
      <c r="L21" s="259"/>
      <c r="M21" s="259"/>
      <c r="N21" s="259"/>
      <c r="O21" s="259"/>
      <c r="P21" s="259"/>
      <c r="Q21" s="259"/>
      <c r="R21" s="259"/>
      <c r="S21" s="259"/>
      <c r="T21" s="259"/>
      <c r="U21" s="259"/>
      <c r="V21" s="259"/>
      <c r="W21" s="260"/>
    </row>
    <row r="22" spans="2:23">
      <c r="B22" s="258"/>
      <c r="C22" s="259"/>
      <c r="D22" s="259">
        <v>171</v>
      </c>
      <c r="E22" s="259" t="s">
        <v>552</v>
      </c>
      <c r="F22" s="259"/>
      <c r="G22" s="259"/>
      <c r="H22" s="259"/>
      <c r="I22" s="259"/>
      <c r="J22" s="259"/>
      <c r="K22" s="259"/>
      <c r="L22" s="259"/>
      <c r="M22" s="259"/>
      <c r="N22" s="259"/>
      <c r="O22" s="259"/>
      <c r="P22" s="259"/>
      <c r="Q22" s="259"/>
      <c r="R22" s="259"/>
      <c r="S22" s="259"/>
      <c r="T22" s="259"/>
      <c r="U22" s="259"/>
      <c r="V22" s="259"/>
      <c r="W22" s="260"/>
    </row>
    <row r="23" spans="2:23">
      <c r="B23" s="258"/>
      <c r="C23" s="259"/>
      <c r="D23" s="259">
        <v>190</v>
      </c>
      <c r="E23" s="259" t="s">
        <v>553</v>
      </c>
      <c r="F23" s="259"/>
      <c r="G23" s="259"/>
      <c r="H23" s="259"/>
      <c r="I23" s="259"/>
      <c r="J23" s="259"/>
      <c r="K23" s="259"/>
      <c r="L23" s="259"/>
      <c r="M23" s="259"/>
      <c r="N23" s="259"/>
      <c r="O23" s="259"/>
      <c r="P23" s="259"/>
      <c r="Q23" s="259"/>
      <c r="R23" s="259"/>
      <c r="S23" s="259"/>
      <c r="T23" s="259"/>
      <c r="U23" s="259"/>
      <c r="V23" s="259"/>
      <c r="W23" s="260"/>
    </row>
    <row r="24" spans="2:23">
      <c r="B24" s="258"/>
      <c r="C24" s="259"/>
      <c r="D24" s="259">
        <v>191</v>
      </c>
      <c r="E24" s="34" t="s">
        <v>554</v>
      </c>
      <c r="F24" s="259"/>
      <c r="G24" s="259"/>
      <c r="H24" s="259"/>
      <c r="I24" s="259"/>
      <c r="J24" s="259"/>
      <c r="K24" s="259"/>
      <c r="L24" s="259"/>
      <c r="M24" s="259"/>
      <c r="N24" s="259"/>
      <c r="O24" s="259"/>
      <c r="P24" s="259"/>
      <c r="Q24" s="259"/>
      <c r="R24" s="259"/>
      <c r="S24" s="259"/>
      <c r="T24" s="259"/>
      <c r="U24" s="259"/>
      <c r="V24" s="259"/>
      <c r="W24" s="260"/>
    </row>
    <row r="25" spans="2:23">
      <c r="B25" s="258"/>
      <c r="C25" s="259"/>
      <c r="D25" s="259">
        <v>502</v>
      </c>
      <c r="E25" s="259" t="s">
        <v>555</v>
      </c>
      <c r="F25" s="259"/>
      <c r="G25" s="259"/>
      <c r="H25" s="259"/>
      <c r="I25" s="259"/>
      <c r="J25" s="259"/>
      <c r="K25" s="259"/>
      <c r="L25" s="259"/>
      <c r="M25" s="259"/>
      <c r="N25" s="259"/>
      <c r="O25" s="259"/>
      <c r="P25" s="259"/>
      <c r="Q25" s="259"/>
      <c r="R25" s="259"/>
      <c r="S25" s="259"/>
      <c r="T25" s="259"/>
      <c r="U25" s="259"/>
      <c r="V25" s="259"/>
      <c r="W25" s="260"/>
    </row>
    <row r="26" spans="2:23">
      <c r="B26" s="258"/>
      <c r="C26" s="259"/>
      <c r="D26" s="259">
        <v>810</v>
      </c>
      <c r="E26" s="259" t="s">
        <v>556</v>
      </c>
      <c r="F26" s="259"/>
      <c r="G26" s="259"/>
      <c r="H26" s="259"/>
      <c r="I26" s="259"/>
      <c r="J26" s="259"/>
      <c r="K26" s="259"/>
      <c r="L26" s="259"/>
      <c r="M26" s="259"/>
      <c r="N26" s="259"/>
      <c r="O26" s="259"/>
      <c r="P26" s="259"/>
      <c r="Q26" s="259"/>
      <c r="R26" s="259"/>
      <c r="S26" s="259"/>
      <c r="T26" s="259"/>
      <c r="U26" s="259"/>
      <c r="V26" s="259"/>
      <c r="W26" s="260"/>
    </row>
    <row r="27" spans="2:23">
      <c r="B27" s="258"/>
      <c r="C27" s="259"/>
      <c r="D27" s="259">
        <v>811</v>
      </c>
      <c r="E27" s="259" t="s">
        <v>557</v>
      </c>
      <c r="F27" s="259"/>
      <c r="G27" s="259"/>
      <c r="H27" s="259"/>
      <c r="I27" s="259"/>
      <c r="J27" s="259"/>
      <c r="K27" s="259"/>
      <c r="L27" s="259"/>
      <c r="M27" s="259"/>
      <c r="N27" s="259"/>
      <c r="O27" s="259"/>
      <c r="P27" s="259"/>
      <c r="Q27" s="259"/>
      <c r="R27" s="259"/>
      <c r="S27" s="259"/>
      <c r="T27" s="259"/>
      <c r="U27" s="259"/>
      <c r="V27" s="259"/>
      <c r="W27" s="260"/>
    </row>
    <row r="28" spans="2:23" ht="16.5" thickBot="1">
      <c r="B28" s="261"/>
      <c r="C28" s="262"/>
      <c r="D28" s="262"/>
      <c r="E28" s="262"/>
      <c r="F28" s="262"/>
      <c r="G28" s="262"/>
      <c r="H28" s="262"/>
      <c r="I28" s="262"/>
      <c r="J28" s="262"/>
      <c r="K28" s="262"/>
      <c r="L28" s="262"/>
      <c r="M28" s="262"/>
      <c r="N28" s="262"/>
      <c r="O28" s="262"/>
      <c r="P28" s="262"/>
      <c r="Q28" s="262"/>
      <c r="R28" s="262"/>
      <c r="S28" s="262"/>
      <c r="T28" s="262"/>
      <c r="U28" s="262"/>
      <c r="V28" s="262"/>
      <c r="W28" s="263"/>
    </row>
    <row r="29" spans="2:23" ht="48.75" customHeight="1">
      <c r="B29" s="256"/>
      <c r="C29" s="876" t="s">
        <v>558</v>
      </c>
      <c r="D29" s="875"/>
      <c r="E29" s="875"/>
      <c r="F29" s="875"/>
      <c r="G29" s="875"/>
      <c r="H29" s="875"/>
      <c r="I29" s="875"/>
      <c r="J29" s="875"/>
      <c r="K29" s="875"/>
      <c r="L29" s="875"/>
      <c r="M29" s="875"/>
      <c r="N29" s="875"/>
      <c r="O29" s="875"/>
      <c r="P29" s="875"/>
      <c r="Q29" s="875"/>
      <c r="R29" s="875"/>
      <c r="S29" s="875"/>
      <c r="T29" s="875"/>
      <c r="U29" s="875"/>
      <c r="V29" s="875"/>
      <c r="W29" s="257"/>
    </row>
    <row r="30" spans="2:23" ht="16.5" thickBot="1">
      <c r="B30" s="261"/>
      <c r="C30" s="262"/>
      <c r="D30" s="262"/>
      <c r="E30" s="262"/>
      <c r="F30" s="262"/>
      <c r="G30" s="262"/>
      <c r="H30" s="262"/>
      <c r="I30" s="262"/>
      <c r="J30" s="262"/>
      <c r="K30" s="262"/>
      <c r="L30" s="262"/>
      <c r="M30" s="262"/>
      <c r="N30" s="262"/>
      <c r="O30" s="262"/>
      <c r="P30" s="262"/>
      <c r="Q30" s="262"/>
      <c r="R30" s="262"/>
      <c r="S30" s="262"/>
      <c r="T30" s="262"/>
      <c r="U30" s="262"/>
      <c r="V30" s="262"/>
      <c r="W30" s="263"/>
    </row>
    <row r="31" spans="2:23">
      <c r="B31" s="256"/>
      <c r="C31" s="876" t="s">
        <v>559</v>
      </c>
      <c r="D31" s="875"/>
      <c r="E31" s="875"/>
      <c r="F31" s="875"/>
      <c r="G31" s="875"/>
      <c r="H31" s="875"/>
      <c r="I31" s="875"/>
      <c r="J31" s="875"/>
      <c r="K31" s="875"/>
      <c r="L31" s="875"/>
      <c r="M31" s="875"/>
      <c r="N31" s="875"/>
      <c r="O31" s="875"/>
      <c r="P31" s="875"/>
      <c r="Q31" s="875"/>
      <c r="R31" s="875"/>
      <c r="S31" s="875"/>
      <c r="T31" s="875"/>
      <c r="U31" s="875"/>
      <c r="V31" s="875"/>
      <c r="W31" s="257"/>
    </row>
    <row r="32" spans="2:23" ht="16.5" thickBot="1">
      <c r="B32" s="261"/>
      <c r="C32" s="264"/>
      <c r="D32" s="264"/>
      <c r="E32" s="264"/>
      <c r="F32" s="264"/>
      <c r="G32" s="264"/>
      <c r="H32" s="264"/>
      <c r="I32" s="264"/>
      <c r="J32" s="264"/>
      <c r="K32" s="264"/>
      <c r="L32" s="264"/>
      <c r="M32" s="264"/>
      <c r="N32" s="264"/>
      <c r="O32" s="264"/>
      <c r="P32" s="264"/>
      <c r="Q32" s="264"/>
      <c r="R32" s="264"/>
      <c r="S32" s="264"/>
      <c r="T32" s="264"/>
      <c r="U32" s="264"/>
      <c r="V32" s="264"/>
      <c r="W32" s="263"/>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showGridLines="0" workbookViewId="0"/>
  </sheetViews>
  <sheetFormatPr defaultRowHeight="15"/>
  <cols>
    <col min="1" max="1" width="1.6640625" customWidth="1"/>
    <col min="2" max="2" width="68" customWidth="1"/>
    <col min="3" max="10" width="10.33203125" customWidth="1"/>
  </cols>
  <sheetData>
    <row r="1" spans="1:34" s="385" customFormat="1" ht="12.75">
      <c r="A1" s="1"/>
      <c r="B1" s="2"/>
      <c r="C1" s="1"/>
      <c r="D1" s="1"/>
      <c r="E1" s="1"/>
      <c r="F1" s="1"/>
      <c r="G1" s="1"/>
      <c r="H1" s="1"/>
      <c r="I1" s="1"/>
      <c r="J1" s="1"/>
      <c r="K1" s="3"/>
      <c r="L1" s="3"/>
      <c r="M1" s="3"/>
      <c r="N1" s="3"/>
      <c r="O1" s="3"/>
      <c r="P1" s="3"/>
      <c r="Q1" s="3"/>
      <c r="R1" s="3"/>
      <c r="S1" s="3"/>
      <c r="T1" s="3"/>
      <c r="U1" s="3"/>
      <c r="V1" s="3"/>
      <c r="W1" s="3"/>
      <c r="X1" s="129"/>
      <c r="Y1" s="129"/>
      <c r="Z1" s="129"/>
      <c r="AA1" s="129"/>
      <c r="AB1" s="129"/>
      <c r="AC1" s="129"/>
      <c r="AD1" s="129"/>
      <c r="AE1" s="129"/>
      <c r="AF1" s="129"/>
      <c r="AG1" s="129"/>
      <c r="AH1" s="129"/>
    </row>
    <row r="2" spans="1:34" s="385" customFormat="1" ht="21">
      <c r="A2" s="1"/>
      <c r="B2" s="203" t="str">
        <f>IF('Front Sheet and Checklist'!C5="(please select from drop down)","Please select organisation from front sheet",'Front Sheet and Checklist'!C5)</f>
        <v>Swansea Bay UHB</v>
      </c>
      <c r="C2" s="130"/>
      <c r="D2" s="130"/>
      <c r="E2" s="130"/>
      <c r="F2" s="130"/>
      <c r="G2" s="130"/>
      <c r="H2" s="130"/>
      <c r="I2" s="130"/>
      <c r="J2" s="131"/>
      <c r="K2" s="3"/>
      <c r="L2" s="3"/>
      <c r="M2" s="3"/>
      <c r="N2" s="3"/>
      <c r="O2" s="3"/>
      <c r="P2" s="3"/>
      <c r="Q2" s="3"/>
      <c r="R2" s="3"/>
      <c r="S2" s="3"/>
      <c r="T2" s="3"/>
      <c r="U2" s="3"/>
      <c r="V2" s="3"/>
      <c r="W2" s="3"/>
      <c r="X2" s="129"/>
      <c r="Y2" s="129"/>
      <c r="Z2" s="129"/>
      <c r="AA2" s="129"/>
      <c r="AB2" s="129"/>
      <c r="AC2" s="129"/>
      <c r="AD2" s="129"/>
      <c r="AE2" s="129"/>
      <c r="AF2" s="129"/>
      <c r="AG2" s="129"/>
      <c r="AH2" s="129"/>
    </row>
    <row r="3" spans="1:34" s="386" customFormat="1" ht="12.75">
      <c r="A3" s="1"/>
      <c r="B3" s="853" t="s">
        <v>560</v>
      </c>
      <c r="C3" s="854"/>
      <c r="D3" s="854"/>
      <c r="E3" s="854"/>
      <c r="F3" s="854"/>
      <c r="G3" s="854"/>
      <c r="H3" s="854"/>
      <c r="I3" s="854"/>
      <c r="J3" s="855"/>
      <c r="K3" s="1"/>
      <c r="L3" s="1"/>
      <c r="M3" s="1"/>
      <c r="N3" s="1"/>
      <c r="O3" s="1"/>
      <c r="P3" s="1"/>
      <c r="Q3" s="1"/>
      <c r="R3" s="1"/>
      <c r="S3" s="1"/>
      <c r="T3" s="1"/>
      <c r="U3" s="1"/>
      <c r="V3" s="1"/>
      <c r="W3" s="1"/>
      <c r="X3" s="132"/>
      <c r="Y3" s="132"/>
      <c r="Z3" s="132"/>
      <c r="AA3" s="132"/>
      <c r="AB3" s="132"/>
      <c r="AC3" s="132"/>
      <c r="AD3" s="132"/>
      <c r="AE3" s="132"/>
      <c r="AF3" s="132"/>
      <c r="AG3" s="132"/>
      <c r="AH3" s="132"/>
    </row>
    <row r="4" spans="1:34" s="386" customFormat="1" ht="12.75">
      <c r="A4" s="1"/>
      <c r="B4" s="823"/>
      <c r="C4" s="824"/>
      <c r="D4" s="824"/>
      <c r="E4" s="824"/>
      <c r="F4" s="824"/>
      <c r="G4" s="824"/>
      <c r="H4" s="824"/>
      <c r="I4" s="824"/>
      <c r="J4" s="825"/>
      <c r="K4" s="1"/>
      <c r="L4" s="1"/>
      <c r="M4" s="1"/>
      <c r="N4" s="1"/>
      <c r="O4" s="1"/>
      <c r="P4" s="1"/>
      <c r="Q4" s="1"/>
      <c r="R4" s="1"/>
      <c r="S4" s="1"/>
      <c r="T4" s="1"/>
      <c r="U4" s="1"/>
      <c r="V4" s="1"/>
      <c r="W4" s="1"/>
      <c r="X4" s="132"/>
      <c r="Y4" s="132"/>
      <c r="Z4" s="132"/>
      <c r="AA4" s="132"/>
      <c r="AB4" s="132"/>
      <c r="AC4" s="132"/>
      <c r="AD4" s="132"/>
      <c r="AE4" s="132"/>
      <c r="AF4" s="132"/>
      <c r="AG4" s="132"/>
      <c r="AH4" s="132"/>
    </row>
    <row r="5" spans="1:34" s="386" customFormat="1" ht="30.6" customHeight="1">
      <c r="A5" s="1"/>
      <c r="B5" s="826"/>
      <c r="C5" s="827"/>
      <c r="D5" s="827"/>
      <c r="E5" s="827"/>
      <c r="F5" s="827"/>
      <c r="G5" s="827"/>
      <c r="H5" s="827"/>
      <c r="I5" s="827"/>
      <c r="J5" s="828"/>
      <c r="K5" s="1"/>
      <c r="L5" s="1"/>
      <c r="M5" s="1"/>
      <c r="N5" s="1"/>
      <c r="O5" s="1"/>
      <c r="P5" s="1"/>
      <c r="Q5" s="1"/>
      <c r="R5" s="1"/>
      <c r="S5" s="1"/>
      <c r="T5" s="1"/>
      <c r="U5" s="1"/>
      <c r="V5" s="1"/>
      <c r="W5" s="1"/>
      <c r="X5" s="132"/>
      <c r="Y5" s="132"/>
      <c r="Z5" s="132"/>
      <c r="AA5" s="132"/>
      <c r="AB5" s="132"/>
      <c r="AC5" s="132"/>
      <c r="AD5" s="132"/>
      <c r="AE5" s="132"/>
      <c r="AF5" s="132"/>
      <c r="AG5" s="132"/>
      <c r="AH5" s="132"/>
    </row>
    <row r="6" spans="1:34" s="386" customFormat="1" ht="12.75">
      <c r="A6" s="1"/>
      <c r="B6" s="2"/>
      <c r="C6" s="1"/>
      <c r="D6" s="1"/>
      <c r="E6" s="1"/>
      <c r="F6" s="1"/>
      <c r="G6" s="1"/>
      <c r="H6" s="1"/>
      <c r="I6" s="1"/>
      <c r="J6" s="1"/>
      <c r="K6" s="1"/>
      <c r="L6" s="1"/>
      <c r="M6" s="1"/>
      <c r="N6" s="1"/>
      <c r="O6" s="1"/>
      <c r="P6" s="1"/>
      <c r="Q6" s="1"/>
      <c r="R6" s="1"/>
      <c r="S6" s="1"/>
      <c r="T6" s="1"/>
      <c r="U6" s="1"/>
      <c r="V6" s="1"/>
      <c r="W6" s="1"/>
      <c r="X6" s="132"/>
      <c r="Y6" s="132"/>
      <c r="Z6" s="132"/>
      <c r="AA6" s="132"/>
      <c r="AB6" s="132"/>
      <c r="AC6" s="132"/>
      <c r="AD6" s="132"/>
      <c r="AE6" s="132"/>
      <c r="AF6" s="132"/>
      <c r="AG6" s="132"/>
      <c r="AH6" s="132"/>
    </row>
    <row r="7" spans="1:34" s="386" customFormat="1" ht="12.95" customHeight="1">
      <c r="A7" s="1"/>
      <c r="B7" s="840" t="s">
        <v>561</v>
      </c>
      <c r="C7" s="612"/>
      <c r="D7" s="613"/>
      <c r="E7" s="613"/>
      <c r="F7" s="613"/>
      <c r="G7" s="613"/>
      <c r="H7" s="613"/>
      <c r="I7" s="613"/>
      <c r="J7" s="614"/>
      <c r="K7" s="1"/>
      <c r="L7" s="1"/>
      <c r="M7" s="1"/>
      <c r="N7" s="1"/>
      <c r="O7" s="1"/>
      <c r="P7" s="1"/>
      <c r="Q7" s="1"/>
      <c r="R7" s="1"/>
      <c r="S7" s="1"/>
      <c r="T7" s="1"/>
      <c r="U7" s="1"/>
      <c r="V7" s="1"/>
      <c r="W7" s="1"/>
      <c r="X7" s="132"/>
      <c r="Y7" s="132"/>
      <c r="Z7" s="132"/>
      <c r="AA7" s="132"/>
      <c r="AB7" s="132"/>
      <c r="AC7" s="132"/>
      <c r="AD7" s="132"/>
      <c r="AE7" s="132"/>
      <c r="AF7" s="132"/>
      <c r="AG7" s="132"/>
      <c r="AH7" s="132"/>
    </row>
    <row r="8" spans="1:34" s="386" customFormat="1" ht="47.25">
      <c r="A8" s="1"/>
      <c r="B8" s="840"/>
      <c r="C8" s="275" t="s">
        <v>562</v>
      </c>
      <c r="D8" s="275" t="s">
        <v>360</v>
      </c>
      <c r="E8" s="275" t="s">
        <v>563</v>
      </c>
      <c r="F8" s="275" t="s">
        <v>564</v>
      </c>
      <c r="G8" s="275" t="s">
        <v>565</v>
      </c>
      <c r="H8" s="275" t="s">
        <v>566</v>
      </c>
      <c r="I8" s="275" t="s">
        <v>365</v>
      </c>
      <c r="J8" s="275" t="s">
        <v>366</v>
      </c>
      <c r="K8" s="1"/>
      <c r="L8" s="1"/>
      <c r="M8" s="1"/>
      <c r="N8" s="1"/>
      <c r="O8" s="1"/>
      <c r="P8" s="1"/>
      <c r="Q8" s="1"/>
      <c r="R8" s="1"/>
      <c r="S8" s="1"/>
      <c r="T8" s="1"/>
      <c r="U8" s="1"/>
      <c r="V8" s="1"/>
      <c r="W8" s="1"/>
      <c r="X8" s="132"/>
      <c r="Y8" s="132"/>
      <c r="Z8" s="132"/>
      <c r="AA8" s="132"/>
      <c r="AB8" s="132"/>
      <c r="AC8" s="132"/>
      <c r="AD8" s="132"/>
      <c r="AE8" s="132"/>
      <c r="AF8" s="132"/>
      <c r="AG8" s="132"/>
      <c r="AH8" s="132"/>
    </row>
    <row r="9" spans="1:34" s="386" customFormat="1" ht="14.45" customHeight="1">
      <c r="A9" s="1"/>
      <c r="B9" s="877" t="s">
        <v>561</v>
      </c>
      <c r="C9" s="878"/>
      <c r="D9" s="878"/>
      <c r="E9" s="878"/>
      <c r="F9" s="878"/>
      <c r="G9" s="878"/>
      <c r="H9" s="878"/>
      <c r="I9" s="878"/>
      <c r="J9" s="879"/>
      <c r="K9" s="1"/>
      <c r="L9" s="1"/>
      <c r="M9" s="1"/>
      <c r="N9" s="1"/>
      <c r="O9" s="1"/>
      <c r="P9" s="1"/>
      <c r="Q9" s="1"/>
      <c r="R9" s="1"/>
      <c r="S9" s="1"/>
      <c r="T9" s="1"/>
      <c r="U9" s="1"/>
      <c r="V9" s="1"/>
      <c r="W9" s="1"/>
      <c r="X9" s="132"/>
      <c r="Y9" s="132"/>
      <c r="Z9" s="132"/>
      <c r="AA9" s="132"/>
      <c r="AB9" s="132"/>
      <c r="AC9" s="132"/>
      <c r="AD9" s="132"/>
      <c r="AE9" s="132"/>
      <c r="AF9" s="132"/>
      <c r="AG9" s="132"/>
      <c r="AH9" s="132"/>
    </row>
    <row r="10" spans="1:34" s="386" customFormat="1">
      <c r="A10" s="1"/>
      <c r="B10" s="1"/>
      <c r="C10" s="133"/>
      <c r="D10" s="133"/>
      <c r="E10" s="133"/>
      <c r="F10" s="133"/>
      <c r="G10" s="13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34" s="380" customFormat="1" ht="12.75">
      <c r="A11" s="132"/>
      <c r="B11" s="298" t="s">
        <v>567</v>
      </c>
      <c r="C11" s="299"/>
      <c r="D11" s="299"/>
      <c r="E11" s="299"/>
      <c r="F11" s="299"/>
      <c r="G11" s="299"/>
      <c r="H11" s="299"/>
      <c r="I11" s="299"/>
      <c r="J11" s="299"/>
      <c r="K11" s="1" t="str">
        <f>IF(COUNTA(C11:J11)&lt;&gt;COUNT(C11:J11),"Please remove any text entries, enter numeric values only","")</f>
        <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row>
    <row r="13" spans="1:34">
      <c r="K13" s="296">
        <f>COUNTIFS(K11:K11,"please*")</f>
        <v>0</v>
      </c>
    </row>
  </sheetData>
  <sheetProtection sheet="1" objects="1" scenarios="1"/>
  <customSheetViews>
    <customSheetView guid="{95B84344-25FE-4A71-9083-825DAB5E8F01}" showGridLines="0">
      <selection activeCell="K14" sqref="K14"/>
      <pageMargins left="0" right="0" top="0" bottom="0" header="0" footer="0"/>
    </customSheetView>
  </customSheetViews>
  <mergeCells count="3">
    <mergeCell ref="B3:J5"/>
    <mergeCell ref="B7:B8"/>
    <mergeCell ref="B9:J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36"/>
  <sheetViews>
    <sheetView showGridLines="0" topLeftCell="B11" zoomScale="85" zoomScaleNormal="85" workbookViewId="0">
      <selection activeCell="B29" sqref="B29"/>
    </sheetView>
  </sheetViews>
  <sheetFormatPr defaultRowHeight="15"/>
  <cols>
    <col min="1" max="1" width="3.44140625" customWidth="1"/>
    <col min="2" max="2" width="47.88671875" customWidth="1"/>
    <col min="3" max="19" width="12.6640625" customWidth="1"/>
    <col min="20" max="50" width="9.44140625" customWidth="1"/>
    <col min="214" max="214" width="49.109375" bestFit="1" customWidth="1"/>
    <col min="227" max="227" width="8.44140625" customWidth="1"/>
    <col min="228" max="228" width="5.44140625" customWidth="1"/>
    <col min="229" max="230" width="10.5546875" customWidth="1"/>
    <col min="470" max="470" width="49.109375" bestFit="1" customWidth="1"/>
    <col min="483" max="483" width="8.44140625" customWidth="1"/>
    <col min="484" max="484" width="5.44140625" customWidth="1"/>
    <col min="485" max="486" width="10.5546875" customWidth="1"/>
    <col min="726" max="726" width="49.109375" bestFit="1" customWidth="1"/>
    <col min="739" max="739" width="8.44140625" customWidth="1"/>
    <col min="740" max="740" width="5.44140625" customWidth="1"/>
    <col min="741" max="742" width="10.5546875" customWidth="1"/>
    <col min="982" max="982" width="49.109375" bestFit="1" customWidth="1"/>
    <col min="995" max="995" width="8.44140625" customWidth="1"/>
    <col min="996" max="996" width="5.44140625" customWidth="1"/>
    <col min="997" max="998" width="10.5546875" customWidth="1"/>
    <col min="1238" max="1238" width="49.109375" bestFit="1" customWidth="1"/>
    <col min="1251" max="1251" width="8.44140625" customWidth="1"/>
    <col min="1252" max="1252" width="5.44140625" customWidth="1"/>
    <col min="1253" max="1254" width="10.5546875" customWidth="1"/>
    <col min="1494" max="1494" width="49.109375" bestFit="1" customWidth="1"/>
    <col min="1507" max="1507" width="8.44140625" customWidth="1"/>
    <col min="1508" max="1508" width="5.44140625" customWidth="1"/>
    <col min="1509" max="1510" width="10.5546875" customWidth="1"/>
    <col min="1750" max="1750" width="49.109375" bestFit="1" customWidth="1"/>
    <col min="1763" max="1763" width="8.44140625" customWidth="1"/>
    <col min="1764" max="1764" width="5.44140625" customWidth="1"/>
    <col min="1765" max="1766" width="10.5546875" customWidth="1"/>
    <col min="2006" max="2006" width="49.109375" bestFit="1" customWidth="1"/>
    <col min="2019" max="2019" width="8.44140625" customWidth="1"/>
    <col min="2020" max="2020" width="5.44140625" customWidth="1"/>
    <col min="2021" max="2022" width="10.5546875" customWidth="1"/>
    <col min="2262" max="2262" width="49.109375" bestFit="1" customWidth="1"/>
    <col min="2275" max="2275" width="8.44140625" customWidth="1"/>
    <col min="2276" max="2276" width="5.44140625" customWidth="1"/>
    <col min="2277" max="2278" width="10.5546875" customWidth="1"/>
    <col min="2518" max="2518" width="49.109375" bestFit="1" customWidth="1"/>
    <col min="2531" max="2531" width="8.44140625" customWidth="1"/>
    <col min="2532" max="2532" width="5.44140625" customWidth="1"/>
    <col min="2533" max="2534" width="10.5546875" customWidth="1"/>
    <col min="2774" max="2774" width="49.109375" bestFit="1" customWidth="1"/>
    <col min="2787" max="2787" width="8.44140625" customWidth="1"/>
    <col min="2788" max="2788" width="5.44140625" customWidth="1"/>
    <col min="2789" max="2790" width="10.5546875" customWidth="1"/>
    <col min="3030" max="3030" width="49.109375" bestFit="1" customWidth="1"/>
    <col min="3043" max="3043" width="8.44140625" customWidth="1"/>
    <col min="3044" max="3044" width="5.44140625" customWidth="1"/>
    <col min="3045" max="3046" width="10.5546875" customWidth="1"/>
    <col min="3286" max="3286" width="49.109375" bestFit="1" customWidth="1"/>
    <col min="3299" max="3299" width="8.44140625" customWidth="1"/>
    <col min="3300" max="3300" width="5.44140625" customWidth="1"/>
    <col min="3301" max="3302" width="10.5546875" customWidth="1"/>
    <col min="3542" max="3542" width="49.109375" bestFit="1" customWidth="1"/>
    <col min="3555" max="3555" width="8.44140625" customWidth="1"/>
    <col min="3556" max="3556" width="5.44140625" customWidth="1"/>
    <col min="3557" max="3558" width="10.5546875" customWidth="1"/>
    <col min="3798" max="3798" width="49.109375" bestFit="1" customWidth="1"/>
    <col min="3811" max="3811" width="8.44140625" customWidth="1"/>
    <col min="3812" max="3812" width="5.44140625" customWidth="1"/>
    <col min="3813" max="3814" width="10.5546875" customWidth="1"/>
    <col min="4054" max="4054" width="49.109375" bestFit="1" customWidth="1"/>
    <col min="4067" max="4067" width="8.44140625" customWidth="1"/>
    <col min="4068" max="4068" width="5.44140625" customWidth="1"/>
    <col min="4069" max="4070" width="10.5546875" customWidth="1"/>
    <col min="4310" max="4310" width="49.109375" bestFit="1" customWidth="1"/>
    <col min="4323" max="4323" width="8.44140625" customWidth="1"/>
    <col min="4324" max="4324" width="5.44140625" customWidth="1"/>
    <col min="4325" max="4326" width="10.5546875" customWidth="1"/>
    <col min="4566" max="4566" width="49.109375" bestFit="1" customWidth="1"/>
    <col min="4579" max="4579" width="8.44140625" customWidth="1"/>
    <col min="4580" max="4580" width="5.44140625" customWidth="1"/>
    <col min="4581" max="4582" width="10.5546875" customWidth="1"/>
    <col min="4822" max="4822" width="49.109375" bestFit="1" customWidth="1"/>
    <col min="4835" max="4835" width="8.44140625" customWidth="1"/>
    <col min="4836" max="4836" width="5.44140625" customWidth="1"/>
    <col min="4837" max="4838" width="10.5546875" customWidth="1"/>
    <col min="5078" max="5078" width="49.109375" bestFit="1" customWidth="1"/>
    <col min="5091" max="5091" width="8.44140625" customWidth="1"/>
    <col min="5092" max="5092" width="5.44140625" customWidth="1"/>
    <col min="5093" max="5094" width="10.5546875" customWidth="1"/>
    <col min="5334" max="5334" width="49.109375" bestFit="1" customWidth="1"/>
    <col min="5347" max="5347" width="8.44140625" customWidth="1"/>
    <col min="5348" max="5348" width="5.44140625" customWidth="1"/>
    <col min="5349" max="5350" width="10.5546875" customWidth="1"/>
    <col min="5590" max="5590" width="49.109375" bestFit="1" customWidth="1"/>
    <col min="5603" max="5603" width="8.44140625" customWidth="1"/>
    <col min="5604" max="5604" width="5.44140625" customWidth="1"/>
    <col min="5605" max="5606" width="10.5546875" customWidth="1"/>
    <col min="5846" max="5846" width="49.109375" bestFit="1" customWidth="1"/>
    <col min="5859" max="5859" width="8.44140625" customWidth="1"/>
    <col min="5860" max="5860" width="5.44140625" customWidth="1"/>
    <col min="5861" max="5862" width="10.5546875" customWidth="1"/>
    <col min="6102" max="6102" width="49.109375" bestFit="1" customWidth="1"/>
    <col min="6115" max="6115" width="8.44140625" customWidth="1"/>
    <col min="6116" max="6116" width="5.44140625" customWidth="1"/>
    <col min="6117" max="6118" width="10.5546875" customWidth="1"/>
    <col min="6358" max="6358" width="49.109375" bestFit="1" customWidth="1"/>
    <col min="6371" max="6371" width="8.44140625" customWidth="1"/>
    <col min="6372" max="6372" width="5.44140625" customWidth="1"/>
    <col min="6373" max="6374" width="10.5546875" customWidth="1"/>
    <col min="6614" max="6614" width="49.109375" bestFit="1" customWidth="1"/>
    <col min="6627" max="6627" width="8.44140625" customWidth="1"/>
    <col min="6628" max="6628" width="5.44140625" customWidth="1"/>
    <col min="6629" max="6630" width="10.5546875" customWidth="1"/>
    <col min="6870" max="6870" width="49.109375" bestFit="1" customWidth="1"/>
    <col min="6883" max="6883" width="8.44140625" customWidth="1"/>
    <col min="6884" max="6884" width="5.44140625" customWidth="1"/>
    <col min="6885" max="6886" width="10.5546875" customWidth="1"/>
    <col min="7126" max="7126" width="49.109375" bestFit="1" customWidth="1"/>
    <col min="7139" max="7139" width="8.44140625" customWidth="1"/>
    <col min="7140" max="7140" width="5.44140625" customWidth="1"/>
    <col min="7141" max="7142" width="10.5546875" customWidth="1"/>
    <col min="7382" max="7382" width="49.109375" bestFit="1" customWidth="1"/>
    <col min="7395" max="7395" width="8.44140625" customWidth="1"/>
    <col min="7396" max="7396" width="5.44140625" customWidth="1"/>
    <col min="7397" max="7398" width="10.5546875" customWidth="1"/>
    <col min="7638" max="7638" width="49.109375" bestFit="1" customWidth="1"/>
    <col min="7651" max="7651" width="8.44140625" customWidth="1"/>
    <col min="7652" max="7652" width="5.44140625" customWidth="1"/>
    <col min="7653" max="7654" width="10.5546875" customWidth="1"/>
    <col min="7894" max="7894" width="49.109375" bestFit="1" customWidth="1"/>
    <col min="7907" max="7907" width="8.44140625" customWidth="1"/>
    <col min="7908" max="7908" width="5.44140625" customWidth="1"/>
    <col min="7909" max="7910" width="10.5546875" customWidth="1"/>
    <col min="8150" max="8150" width="49.109375" bestFit="1" customWidth="1"/>
    <col min="8163" max="8163" width="8.44140625" customWidth="1"/>
    <col min="8164" max="8164" width="5.44140625" customWidth="1"/>
    <col min="8165" max="8166" width="10.5546875" customWidth="1"/>
    <col min="8406" max="8406" width="49.109375" bestFit="1" customWidth="1"/>
    <col min="8419" max="8419" width="8.44140625" customWidth="1"/>
    <col min="8420" max="8420" width="5.44140625" customWidth="1"/>
    <col min="8421" max="8422" width="10.5546875" customWidth="1"/>
    <col min="8662" max="8662" width="49.109375" bestFit="1" customWidth="1"/>
    <col min="8675" max="8675" width="8.44140625" customWidth="1"/>
    <col min="8676" max="8676" width="5.44140625" customWidth="1"/>
    <col min="8677" max="8678" width="10.5546875" customWidth="1"/>
    <col min="8918" max="8918" width="49.109375" bestFit="1" customWidth="1"/>
    <col min="8931" max="8931" width="8.44140625" customWidth="1"/>
    <col min="8932" max="8932" width="5.44140625" customWidth="1"/>
    <col min="8933" max="8934" width="10.5546875" customWidth="1"/>
    <col min="9174" max="9174" width="49.109375" bestFit="1" customWidth="1"/>
    <col min="9187" max="9187" width="8.44140625" customWidth="1"/>
    <col min="9188" max="9188" width="5.44140625" customWidth="1"/>
    <col min="9189" max="9190" width="10.5546875" customWidth="1"/>
    <col min="9430" max="9430" width="49.109375" bestFit="1" customWidth="1"/>
    <col min="9443" max="9443" width="8.44140625" customWidth="1"/>
    <col min="9444" max="9444" width="5.44140625" customWidth="1"/>
    <col min="9445" max="9446" width="10.5546875" customWidth="1"/>
    <col min="9686" max="9686" width="49.109375" bestFit="1" customWidth="1"/>
    <col min="9699" max="9699" width="8.44140625" customWidth="1"/>
    <col min="9700" max="9700" width="5.44140625" customWidth="1"/>
    <col min="9701" max="9702" width="10.5546875" customWidth="1"/>
    <col min="9942" max="9942" width="49.109375" bestFit="1" customWidth="1"/>
    <col min="9955" max="9955" width="8.44140625" customWidth="1"/>
    <col min="9956" max="9956" width="5.44140625" customWidth="1"/>
    <col min="9957" max="9958" width="10.5546875" customWidth="1"/>
    <col min="10198" max="10198" width="49.109375" bestFit="1" customWidth="1"/>
    <col min="10211" max="10211" width="8.44140625" customWidth="1"/>
    <col min="10212" max="10212" width="5.44140625" customWidth="1"/>
    <col min="10213" max="10214" width="10.5546875" customWidth="1"/>
    <col min="10454" max="10454" width="49.109375" bestFit="1" customWidth="1"/>
    <col min="10467" max="10467" width="8.44140625" customWidth="1"/>
    <col min="10468" max="10468" width="5.44140625" customWidth="1"/>
    <col min="10469" max="10470" width="10.5546875" customWidth="1"/>
    <col min="10710" max="10710" width="49.109375" bestFit="1" customWidth="1"/>
    <col min="10723" max="10723" width="8.44140625" customWidth="1"/>
    <col min="10724" max="10724" width="5.44140625" customWidth="1"/>
    <col min="10725" max="10726" width="10.5546875" customWidth="1"/>
    <col min="10966" max="10966" width="49.109375" bestFit="1" customWidth="1"/>
    <col min="10979" max="10979" width="8.44140625" customWidth="1"/>
    <col min="10980" max="10980" width="5.44140625" customWidth="1"/>
    <col min="10981" max="10982" width="10.5546875" customWidth="1"/>
    <col min="11222" max="11222" width="49.109375" bestFit="1" customWidth="1"/>
    <col min="11235" max="11235" width="8.44140625" customWidth="1"/>
    <col min="11236" max="11236" width="5.44140625" customWidth="1"/>
    <col min="11237" max="11238" width="10.5546875" customWidth="1"/>
    <col min="11478" max="11478" width="49.109375" bestFit="1" customWidth="1"/>
    <col min="11491" max="11491" width="8.44140625" customWidth="1"/>
    <col min="11492" max="11492" width="5.44140625" customWidth="1"/>
    <col min="11493" max="11494" width="10.5546875" customWidth="1"/>
    <col min="11734" max="11734" width="49.109375" bestFit="1" customWidth="1"/>
    <col min="11747" max="11747" width="8.44140625" customWidth="1"/>
    <col min="11748" max="11748" width="5.44140625" customWidth="1"/>
    <col min="11749" max="11750" width="10.5546875" customWidth="1"/>
    <col min="11990" max="11990" width="49.109375" bestFit="1" customWidth="1"/>
    <col min="12003" max="12003" width="8.44140625" customWidth="1"/>
    <col min="12004" max="12004" width="5.44140625" customWidth="1"/>
    <col min="12005" max="12006" width="10.5546875" customWidth="1"/>
    <col min="12246" max="12246" width="49.109375" bestFit="1" customWidth="1"/>
    <col min="12259" max="12259" width="8.44140625" customWidth="1"/>
    <col min="12260" max="12260" width="5.44140625" customWidth="1"/>
    <col min="12261" max="12262" width="10.5546875" customWidth="1"/>
    <col min="12502" max="12502" width="49.109375" bestFit="1" customWidth="1"/>
    <col min="12515" max="12515" width="8.44140625" customWidth="1"/>
    <col min="12516" max="12516" width="5.44140625" customWidth="1"/>
    <col min="12517" max="12518" width="10.5546875" customWidth="1"/>
    <col min="12758" max="12758" width="49.109375" bestFit="1" customWidth="1"/>
    <col min="12771" max="12771" width="8.44140625" customWidth="1"/>
    <col min="12772" max="12772" width="5.44140625" customWidth="1"/>
    <col min="12773" max="12774" width="10.5546875" customWidth="1"/>
    <col min="13014" max="13014" width="49.109375" bestFit="1" customWidth="1"/>
    <col min="13027" max="13027" width="8.44140625" customWidth="1"/>
    <col min="13028" max="13028" width="5.44140625" customWidth="1"/>
    <col min="13029" max="13030" width="10.5546875" customWidth="1"/>
    <col min="13270" max="13270" width="49.109375" bestFit="1" customWidth="1"/>
    <col min="13283" max="13283" width="8.44140625" customWidth="1"/>
    <col min="13284" max="13284" width="5.44140625" customWidth="1"/>
    <col min="13285" max="13286" width="10.5546875" customWidth="1"/>
    <col min="13526" max="13526" width="49.109375" bestFit="1" customWidth="1"/>
    <col min="13539" max="13539" width="8.44140625" customWidth="1"/>
    <col min="13540" max="13540" width="5.44140625" customWidth="1"/>
    <col min="13541" max="13542" width="10.5546875" customWidth="1"/>
    <col min="13782" max="13782" width="49.109375" bestFit="1" customWidth="1"/>
    <col min="13795" max="13795" width="8.44140625" customWidth="1"/>
    <col min="13796" max="13796" width="5.44140625" customWidth="1"/>
    <col min="13797" max="13798" width="10.5546875" customWidth="1"/>
    <col min="14038" max="14038" width="49.109375" bestFit="1" customWidth="1"/>
    <col min="14051" max="14051" width="8.44140625" customWidth="1"/>
    <col min="14052" max="14052" width="5.44140625" customWidth="1"/>
    <col min="14053" max="14054" width="10.5546875" customWidth="1"/>
    <col min="14294" max="14294" width="49.109375" bestFit="1" customWidth="1"/>
    <col min="14307" max="14307" width="8.44140625" customWidth="1"/>
    <col min="14308" max="14308" width="5.44140625" customWidth="1"/>
    <col min="14309" max="14310" width="10.5546875" customWidth="1"/>
    <col min="14550" max="14550" width="49.109375" bestFit="1" customWidth="1"/>
    <col min="14563" max="14563" width="8.44140625" customWidth="1"/>
    <col min="14564" max="14564" width="5.44140625" customWidth="1"/>
    <col min="14565" max="14566" width="10.5546875" customWidth="1"/>
    <col min="14806" max="14806" width="49.109375" bestFit="1" customWidth="1"/>
    <col min="14819" max="14819" width="8.44140625" customWidth="1"/>
    <col min="14820" max="14820" width="5.44140625" customWidth="1"/>
    <col min="14821" max="14822" width="10.5546875" customWidth="1"/>
    <col min="15062" max="15062" width="49.109375" bestFit="1" customWidth="1"/>
    <col min="15075" max="15075" width="8.44140625" customWidth="1"/>
    <col min="15076" max="15076" width="5.44140625" customWidth="1"/>
    <col min="15077" max="15078" width="10.5546875" customWidth="1"/>
    <col min="15318" max="15318" width="49.109375" bestFit="1" customWidth="1"/>
    <col min="15331" max="15331" width="8.44140625" customWidth="1"/>
    <col min="15332" max="15332" width="5.44140625" customWidth="1"/>
    <col min="15333" max="15334" width="10.5546875" customWidth="1"/>
    <col min="15574" max="15574" width="49.109375" bestFit="1" customWidth="1"/>
    <col min="15587" max="15587" width="8.44140625" customWidth="1"/>
    <col min="15588" max="15588" width="5.44140625" customWidth="1"/>
    <col min="15589" max="15590" width="10.5546875" customWidth="1"/>
    <col min="15830" max="15830" width="49.109375" bestFit="1" customWidth="1"/>
    <col min="15843" max="15843" width="8.44140625" customWidth="1"/>
    <col min="15844" max="15844" width="5.44140625" customWidth="1"/>
    <col min="15845" max="15846" width="10.5546875" customWidth="1"/>
    <col min="16086" max="16086" width="49.109375" bestFit="1" customWidth="1"/>
    <col min="16099" max="16099" width="8.44140625" customWidth="1"/>
    <col min="16100" max="16100" width="5.44140625" customWidth="1"/>
    <col min="16101" max="16102" width="10.5546875" customWidth="1"/>
  </cols>
  <sheetData>
    <row r="1" spans="2:49" s="41" customFormat="1" ht="15.75" customHeight="1"/>
    <row r="2" spans="2:49" s="41" customFormat="1" ht="23.25" customHeight="1">
      <c r="B2" s="97" t="str">
        <f>IF('Front Sheet and Checklist'!C5="(please select from drop down)","Please select organisation from front sheet",'Front Sheet and Checklist'!C5)</f>
        <v>Swansea Bay UHB</v>
      </c>
      <c r="C2" s="140"/>
      <c r="D2" s="140"/>
      <c r="E2" s="140"/>
      <c r="F2" s="140"/>
      <c r="G2" s="140"/>
      <c r="H2" s="140"/>
      <c r="I2" s="140"/>
      <c r="J2" s="140"/>
      <c r="K2" s="140"/>
      <c r="L2" s="140"/>
      <c r="M2" s="140"/>
      <c r="N2" s="140"/>
      <c r="O2" s="140"/>
      <c r="P2" s="140"/>
      <c r="Q2" s="140"/>
      <c r="R2" s="140"/>
      <c r="S2" s="141"/>
    </row>
    <row r="3" spans="2:49" s="41" customFormat="1" ht="12.75">
      <c r="B3" s="31" t="s">
        <v>477</v>
      </c>
      <c r="C3" s="135"/>
      <c r="D3" s="135"/>
      <c r="E3" s="135"/>
      <c r="F3" s="135"/>
      <c r="G3" s="135"/>
      <c r="H3" s="135"/>
      <c r="I3" s="135"/>
      <c r="J3" s="135"/>
      <c r="K3" s="135"/>
      <c r="L3" s="135"/>
      <c r="M3" s="135"/>
      <c r="N3" s="135"/>
      <c r="O3" s="135"/>
      <c r="P3" s="135"/>
      <c r="Q3" s="135"/>
      <c r="R3" s="135"/>
      <c r="S3" s="44"/>
    </row>
    <row r="4" spans="2:49" s="41" customFormat="1" ht="12.75">
      <c r="B4" s="16" t="s">
        <v>478</v>
      </c>
      <c r="C4" s="136"/>
      <c r="D4" s="136"/>
      <c r="E4" s="136"/>
      <c r="F4" s="136"/>
      <c r="G4" s="136"/>
      <c r="H4" s="136"/>
      <c r="I4" s="136"/>
      <c r="J4" s="136"/>
      <c r="K4" s="136"/>
      <c r="L4" s="136"/>
      <c r="M4" s="136"/>
      <c r="N4" s="136"/>
      <c r="O4" s="136"/>
      <c r="P4" s="136"/>
      <c r="Q4" s="136"/>
      <c r="R4" s="136"/>
      <c r="S4" s="45"/>
    </row>
    <row r="5" spans="2:49" s="41" customFormat="1" ht="12.75">
      <c r="B5" s="15" t="s">
        <v>479</v>
      </c>
      <c r="C5" s="137"/>
      <c r="D5" s="137"/>
      <c r="E5" s="137"/>
      <c r="F5" s="137"/>
      <c r="G5" s="137"/>
      <c r="H5" s="137"/>
      <c r="I5" s="137"/>
      <c r="J5" s="137"/>
      <c r="K5" s="137"/>
      <c r="L5" s="137"/>
      <c r="M5" s="137"/>
      <c r="N5" s="137"/>
      <c r="O5" s="137"/>
      <c r="P5" s="137"/>
      <c r="Q5" s="137"/>
      <c r="R5" s="137"/>
      <c r="S5" s="46"/>
    </row>
    <row r="6" spans="2:49" s="41" customFormat="1" ht="24.75" customHeight="1">
      <c r="B6" s="2"/>
      <c r="C6" s="1"/>
      <c r="D6" s="1"/>
      <c r="E6" s="1"/>
      <c r="F6" s="1"/>
      <c r="G6" s="1"/>
      <c r="H6" s="1"/>
      <c r="I6" s="1"/>
      <c r="J6" s="1"/>
      <c r="K6" s="1"/>
      <c r="L6" s="1"/>
      <c r="M6" s="1"/>
      <c r="N6" s="1"/>
      <c r="O6" s="1"/>
      <c r="P6" s="1"/>
      <c r="R6" s="1"/>
      <c r="S6" s="1"/>
      <c r="AT6" s="39"/>
      <c r="AU6" s="39"/>
      <c r="AV6" s="39"/>
      <c r="AW6" s="39"/>
    </row>
    <row r="7" spans="2:49" s="52" customFormat="1" ht="15.75" customHeight="1">
      <c r="B7" s="880" t="s">
        <v>568</v>
      </c>
      <c r="C7" s="882"/>
      <c r="D7" s="883"/>
      <c r="E7" s="890" t="s">
        <v>481</v>
      </c>
      <c r="F7" s="891"/>
      <c r="G7" s="891"/>
      <c r="H7" s="891"/>
      <c r="I7" s="891"/>
      <c r="J7" s="891"/>
      <c r="K7" s="891"/>
      <c r="L7" s="891"/>
      <c r="M7" s="891"/>
      <c r="N7" s="891"/>
      <c r="O7" s="891"/>
      <c r="P7" s="891"/>
      <c r="Q7" s="891"/>
      <c r="R7" s="891"/>
      <c r="S7" s="892"/>
    </row>
    <row r="8" spans="2:49" s="52" customFormat="1" ht="51.75" customHeight="1">
      <c r="B8" s="881"/>
      <c r="C8" s="153" t="s">
        <v>569</v>
      </c>
      <c r="D8" s="153" t="s">
        <v>570</v>
      </c>
      <c r="E8" s="153" t="s">
        <v>31</v>
      </c>
      <c r="F8" s="153" t="s">
        <v>32</v>
      </c>
      <c r="G8" s="153" t="s">
        <v>33</v>
      </c>
      <c r="H8" s="153" t="s">
        <v>34</v>
      </c>
      <c r="I8" s="153" t="s">
        <v>35</v>
      </c>
      <c r="J8" s="153" t="s">
        <v>36</v>
      </c>
      <c r="K8" s="154" t="s">
        <v>37</v>
      </c>
      <c r="L8" s="154" t="s">
        <v>38</v>
      </c>
      <c r="M8" s="154" t="s">
        <v>39</v>
      </c>
      <c r="N8" s="154" t="s">
        <v>40</v>
      </c>
      <c r="O8" s="154" t="s">
        <v>41</v>
      </c>
      <c r="P8" s="154" t="s">
        <v>42</v>
      </c>
      <c r="Q8" s="154" t="s">
        <v>571</v>
      </c>
      <c r="R8" s="153" t="s">
        <v>484</v>
      </c>
      <c r="S8" s="274" t="s">
        <v>485</v>
      </c>
    </row>
    <row r="9" spans="2:49" s="52" customFormat="1" ht="15.75" customHeight="1">
      <c r="B9" s="272" t="s">
        <v>367</v>
      </c>
      <c r="C9" s="884" t="s">
        <v>292</v>
      </c>
      <c r="D9" s="885"/>
      <c r="E9" s="885"/>
      <c r="F9" s="885"/>
      <c r="G9" s="885"/>
      <c r="H9" s="885"/>
      <c r="I9" s="885"/>
      <c r="J9" s="885"/>
      <c r="K9" s="885"/>
      <c r="L9" s="885"/>
      <c r="M9" s="885"/>
      <c r="N9" s="885"/>
      <c r="O9" s="885"/>
      <c r="P9" s="885"/>
      <c r="Q9" s="885"/>
      <c r="R9" s="885"/>
      <c r="S9" s="886"/>
    </row>
    <row r="10" spans="2:49" s="52" customFormat="1" ht="15.75" customHeight="1">
      <c r="B10" s="887" t="s">
        <v>572</v>
      </c>
      <c r="C10" s="888"/>
      <c r="D10" s="888"/>
      <c r="E10" s="888"/>
      <c r="F10" s="888"/>
      <c r="G10" s="888"/>
      <c r="H10" s="888"/>
      <c r="I10" s="888"/>
      <c r="J10" s="888"/>
      <c r="K10" s="888"/>
      <c r="L10" s="888"/>
      <c r="M10" s="888"/>
      <c r="N10" s="888"/>
      <c r="O10" s="888"/>
      <c r="P10" s="888"/>
      <c r="Q10" s="888"/>
      <c r="R10" s="888"/>
      <c r="S10" s="889"/>
    </row>
    <row r="11" spans="2:49">
      <c r="B11" s="149" t="s">
        <v>573</v>
      </c>
      <c r="C11" s="55">
        <v>7497</v>
      </c>
      <c r="D11" s="55">
        <v>6558</v>
      </c>
      <c r="E11" s="55">
        <v>488</v>
      </c>
      <c r="F11" s="55">
        <v>619</v>
      </c>
      <c r="G11" s="55">
        <v>536</v>
      </c>
      <c r="H11" s="55">
        <v>500</v>
      </c>
      <c r="I11" s="55">
        <v>500</v>
      </c>
      <c r="J11" s="55">
        <v>500</v>
      </c>
      <c r="K11" s="56">
        <v>500</v>
      </c>
      <c r="L11" s="56">
        <v>500</v>
      </c>
      <c r="M11" s="56">
        <v>500</v>
      </c>
      <c r="N11" s="56">
        <v>500</v>
      </c>
      <c r="O11" s="56">
        <v>500</v>
      </c>
      <c r="P11" s="55">
        <v>500</v>
      </c>
      <c r="Q11" s="235">
        <f>IFERROR(SUM(E11:P11),0)</f>
        <v>6143</v>
      </c>
      <c r="R11" s="55"/>
      <c r="S11" s="55"/>
      <c r="T11" s="41" t="str">
        <f>IF(COUNTA(C11:S11)&lt;&gt;COUNT(C11:S11),"Please remove any text entries, enter numeric values only","")</f>
        <v/>
      </c>
    </row>
    <row r="12" spans="2:49">
      <c r="B12" s="149" t="s">
        <v>574</v>
      </c>
      <c r="C12" s="55">
        <v>2525</v>
      </c>
      <c r="D12" s="55">
        <v>2709</v>
      </c>
      <c r="E12" s="55">
        <v>194</v>
      </c>
      <c r="F12" s="55">
        <v>215</v>
      </c>
      <c r="G12" s="55">
        <v>215</v>
      </c>
      <c r="H12" s="55">
        <v>250</v>
      </c>
      <c r="I12" s="55">
        <v>250</v>
      </c>
      <c r="J12" s="55">
        <v>250</v>
      </c>
      <c r="K12" s="56">
        <v>250</v>
      </c>
      <c r="L12" s="56">
        <v>250</v>
      </c>
      <c r="M12" s="56">
        <v>250</v>
      </c>
      <c r="N12" s="56">
        <v>250</v>
      </c>
      <c r="O12" s="56">
        <v>250</v>
      </c>
      <c r="P12" s="55">
        <v>250</v>
      </c>
      <c r="Q12" s="235">
        <f t="shared" ref="Q12:Q32" si="0">IFERROR(SUM(E12:P12),0)</f>
        <v>2874</v>
      </c>
      <c r="R12" s="55"/>
      <c r="S12" s="55"/>
      <c r="T12" s="41" t="str">
        <f t="shared" ref="T12:T34" si="1">IF(COUNTA(C12:S12)&lt;&gt;COUNT(C12:S12),"Please remove any text entries, enter numeric values only","")</f>
        <v/>
      </c>
    </row>
    <row r="13" spans="2:49">
      <c r="B13" s="149" t="s">
        <v>575</v>
      </c>
      <c r="C13" s="55">
        <v>673</v>
      </c>
      <c r="D13" s="55">
        <v>782</v>
      </c>
      <c r="E13" s="55">
        <v>69</v>
      </c>
      <c r="F13" s="55">
        <v>54</v>
      </c>
      <c r="G13" s="55">
        <v>70</v>
      </c>
      <c r="H13" s="55">
        <v>50</v>
      </c>
      <c r="I13" s="55">
        <v>50</v>
      </c>
      <c r="J13" s="55">
        <v>50</v>
      </c>
      <c r="K13" s="56">
        <v>50</v>
      </c>
      <c r="L13" s="56">
        <v>50</v>
      </c>
      <c r="M13" s="56">
        <v>50</v>
      </c>
      <c r="N13" s="56">
        <v>50</v>
      </c>
      <c r="O13" s="56">
        <v>50</v>
      </c>
      <c r="P13" s="55">
        <v>50</v>
      </c>
      <c r="Q13" s="235">
        <f t="shared" si="0"/>
        <v>643</v>
      </c>
      <c r="R13" s="55"/>
      <c r="S13" s="55"/>
      <c r="T13" s="41" t="str">
        <f t="shared" si="1"/>
        <v/>
      </c>
    </row>
    <row r="14" spans="2:49">
      <c r="B14" s="149" t="s">
        <v>576</v>
      </c>
      <c r="C14" s="55">
        <v>990</v>
      </c>
      <c r="D14" s="55">
        <v>1047</v>
      </c>
      <c r="E14" s="55">
        <v>84</v>
      </c>
      <c r="F14" s="55">
        <v>94</v>
      </c>
      <c r="G14" s="55">
        <v>90</v>
      </c>
      <c r="H14" s="55">
        <v>100</v>
      </c>
      <c r="I14" s="55">
        <v>100</v>
      </c>
      <c r="J14" s="55">
        <v>100</v>
      </c>
      <c r="K14" s="56">
        <v>100</v>
      </c>
      <c r="L14" s="56">
        <v>100</v>
      </c>
      <c r="M14" s="56">
        <v>100</v>
      </c>
      <c r="N14" s="56">
        <v>100</v>
      </c>
      <c r="O14" s="56">
        <v>100</v>
      </c>
      <c r="P14" s="55">
        <v>100</v>
      </c>
      <c r="Q14" s="235">
        <f t="shared" si="0"/>
        <v>1168</v>
      </c>
      <c r="R14" s="55"/>
      <c r="S14" s="55"/>
      <c r="T14" s="41" t="str">
        <f t="shared" si="1"/>
        <v/>
      </c>
    </row>
    <row r="15" spans="2:49">
      <c r="B15" s="149" t="s">
        <v>577</v>
      </c>
      <c r="C15" s="55">
        <v>157</v>
      </c>
      <c r="D15" s="55">
        <v>405</v>
      </c>
      <c r="E15" s="55">
        <v>34</v>
      </c>
      <c r="F15" s="55">
        <v>51</v>
      </c>
      <c r="G15" s="55">
        <v>24</v>
      </c>
      <c r="H15" s="55">
        <v>55</v>
      </c>
      <c r="I15" s="55">
        <v>55</v>
      </c>
      <c r="J15" s="55">
        <v>55</v>
      </c>
      <c r="K15" s="56">
        <v>55</v>
      </c>
      <c r="L15" s="56">
        <v>55</v>
      </c>
      <c r="M15" s="56">
        <v>55</v>
      </c>
      <c r="N15" s="56">
        <v>55</v>
      </c>
      <c r="O15" s="56">
        <v>55</v>
      </c>
      <c r="P15" s="55">
        <v>55</v>
      </c>
      <c r="Q15" s="235">
        <f t="shared" si="0"/>
        <v>604</v>
      </c>
      <c r="R15" s="55"/>
      <c r="S15" s="55"/>
      <c r="T15" s="41" t="str">
        <f t="shared" si="1"/>
        <v/>
      </c>
    </row>
    <row r="16" spans="2:49">
      <c r="B16" s="149" t="s">
        <v>578</v>
      </c>
      <c r="C16" s="55">
        <v>297</v>
      </c>
      <c r="D16" s="55">
        <v>271</v>
      </c>
      <c r="E16" s="55">
        <v>7</v>
      </c>
      <c r="F16" s="55">
        <v>23</v>
      </c>
      <c r="G16" s="55">
        <v>21</v>
      </c>
      <c r="H16" s="55">
        <v>40</v>
      </c>
      <c r="I16" s="55">
        <v>40</v>
      </c>
      <c r="J16" s="55">
        <v>40</v>
      </c>
      <c r="K16" s="56">
        <v>40</v>
      </c>
      <c r="L16" s="56">
        <v>40</v>
      </c>
      <c r="M16" s="56">
        <v>40</v>
      </c>
      <c r="N16" s="56">
        <v>40</v>
      </c>
      <c r="O16" s="56">
        <v>40</v>
      </c>
      <c r="P16" s="55">
        <v>40</v>
      </c>
      <c r="Q16" s="235">
        <f>IFERROR(SUM(E16:P16),0)</f>
        <v>411</v>
      </c>
      <c r="R16" s="55"/>
      <c r="S16" s="55"/>
      <c r="T16" s="41" t="str">
        <f t="shared" si="1"/>
        <v/>
      </c>
    </row>
    <row r="17" spans="2:20" ht="25.5">
      <c r="B17" s="149" t="s">
        <v>579</v>
      </c>
      <c r="C17" s="55">
        <v>1435</v>
      </c>
      <c r="D17" s="55">
        <v>1812</v>
      </c>
      <c r="E17" s="55">
        <v>163</v>
      </c>
      <c r="F17" s="55">
        <v>186</v>
      </c>
      <c r="G17" s="55">
        <v>194</v>
      </c>
      <c r="H17" s="55">
        <v>150</v>
      </c>
      <c r="I17" s="55">
        <v>150</v>
      </c>
      <c r="J17" s="55">
        <v>150</v>
      </c>
      <c r="K17" s="56">
        <v>150</v>
      </c>
      <c r="L17" s="56">
        <v>150</v>
      </c>
      <c r="M17" s="56">
        <v>150</v>
      </c>
      <c r="N17" s="56">
        <v>150</v>
      </c>
      <c r="O17" s="56">
        <v>150</v>
      </c>
      <c r="P17" s="55">
        <v>150</v>
      </c>
      <c r="Q17" s="235">
        <f t="shared" si="0"/>
        <v>1893</v>
      </c>
      <c r="R17" s="55"/>
      <c r="S17" s="55"/>
      <c r="T17" s="41" t="str">
        <f t="shared" si="1"/>
        <v/>
      </c>
    </row>
    <row r="18" spans="2:20" ht="25.5">
      <c r="B18" s="149" t="s">
        <v>580</v>
      </c>
      <c r="C18" s="55" t="s">
        <v>581</v>
      </c>
      <c r="D18" s="55" t="s">
        <v>581</v>
      </c>
      <c r="E18" s="55">
        <v>41</v>
      </c>
      <c r="F18" s="55">
        <v>43</v>
      </c>
      <c r="G18" s="55">
        <v>39</v>
      </c>
      <c r="H18" s="55">
        <v>41</v>
      </c>
      <c r="I18" s="55">
        <v>41</v>
      </c>
      <c r="J18" s="55">
        <v>41</v>
      </c>
      <c r="K18" s="56">
        <v>41</v>
      </c>
      <c r="L18" s="56">
        <v>41</v>
      </c>
      <c r="M18" s="56">
        <v>41</v>
      </c>
      <c r="N18" s="56">
        <v>41</v>
      </c>
      <c r="O18" s="56">
        <v>41</v>
      </c>
      <c r="P18" s="55">
        <v>41</v>
      </c>
      <c r="Q18" s="235">
        <f t="shared" si="0"/>
        <v>492</v>
      </c>
      <c r="R18" s="55"/>
      <c r="S18" s="55"/>
      <c r="T18" s="41" t="str">
        <f t="shared" si="1"/>
        <v>Please remove any text entries, enter numeric values only</v>
      </c>
    </row>
    <row r="19" spans="2:20" ht="25.5">
      <c r="B19" s="149" t="s">
        <v>582</v>
      </c>
      <c r="C19" s="55">
        <v>3128</v>
      </c>
      <c r="D19" s="55">
        <v>3705</v>
      </c>
      <c r="E19" s="55">
        <v>367</v>
      </c>
      <c r="F19" s="55">
        <v>414</v>
      </c>
      <c r="G19" s="55">
        <v>381</v>
      </c>
      <c r="H19" s="55">
        <v>309</v>
      </c>
      <c r="I19" s="55">
        <v>309</v>
      </c>
      <c r="J19" s="55">
        <v>309</v>
      </c>
      <c r="K19" s="56">
        <v>309</v>
      </c>
      <c r="L19" s="56">
        <v>309</v>
      </c>
      <c r="M19" s="56">
        <v>309</v>
      </c>
      <c r="N19" s="56">
        <v>309</v>
      </c>
      <c r="O19" s="56">
        <v>309</v>
      </c>
      <c r="P19" s="55">
        <v>309</v>
      </c>
      <c r="Q19" s="235">
        <f t="shared" si="0"/>
        <v>3943</v>
      </c>
      <c r="R19" s="55"/>
      <c r="S19" s="55"/>
      <c r="T19" s="41" t="str">
        <f t="shared" si="1"/>
        <v/>
      </c>
    </row>
    <row r="20" spans="2:20">
      <c r="B20" s="149" t="s">
        <v>583</v>
      </c>
      <c r="C20" s="55">
        <v>1514</v>
      </c>
      <c r="D20" s="55">
        <v>1491</v>
      </c>
      <c r="E20" s="55">
        <v>1485</v>
      </c>
      <c r="F20" s="55">
        <v>1457</v>
      </c>
      <c r="G20" s="55">
        <v>1470</v>
      </c>
      <c r="H20" s="55">
        <v>1508</v>
      </c>
      <c r="I20" s="55">
        <v>1508</v>
      </c>
      <c r="J20" s="55">
        <v>1508</v>
      </c>
      <c r="K20" s="56">
        <v>1508</v>
      </c>
      <c r="L20" s="56">
        <v>1508</v>
      </c>
      <c r="M20" s="56">
        <v>1508</v>
      </c>
      <c r="N20" s="56">
        <v>1508</v>
      </c>
      <c r="O20" s="56">
        <v>1508</v>
      </c>
      <c r="P20" s="55">
        <v>1508</v>
      </c>
      <c r="Q20" s="235">
        <f t="shared" si="0"/>
        <v>17984</v>
      </c>
      <c r="R20" s="55"/>
      <c r="S20" s="55"/>
      <c r="T20" s="41" t="str">
        <f t="shared" si="1"/>
        <v/>
      </c>
    </row>
    <row r="21" spans="2:20" ht="25.5">
      <c r="B21" s="149" t="s">
        <v>584</v>
      </c>
      <c r="C21" s="55">
        <v>1603</v>
      </c>
      <c r="D21" s="55">
        <v>1524</v>
      </c>
      <c r="E21" s="55">
        <v>39</v>
      </c>
      <c r="F21" s="55">
        <v>30</v>
      </c>
      <c r="G21" s="55">
        <v>34</v>
      </c>
      <c r="H21" s="55">
        <v>46</v>
      </c>
      <c r="I21" s="55">
        <v>46</v>
      </c>
      <c r="J21" s="55">
        <v>46</v>
      </c>
      <c r="K21" s="56">
        <v>46</v>
      </c>
      <c r="L21" s="56">
        <v>46</v>
      </c>
      <c r="M21" s="56">
        <v>46</v>
      </c>
      <c r="N21" s="56">
        <v>46</v>
      </c>
      <c r="O21" s="56">
        <v>46</v>
      </c>
      <c r="P21" s="55">
        <v>46</v>
      </c>
      <c r="Q21" s="235">
        <f t="shared" si="0"/>
        <v>517</v>
      </c>
      <c r="R21" s="55"/>
      <c r="S21" s="55"/>
      <c r="T21" s="41" t="str">
        <f t="shared" si="1"/>
        <v/>
      </c>
    </row>
    <row r="22" spans="2:20">
      <c r="B22" s="149" t="s">
        <v>585</v>
      </c>
      <c r="C22" s="55">
        <v>256</v>
      </c>
      <c r="D22" s="55">
        <v>269</v>
      </c>
      <c r="E22" s="55">
        <v>255</v>
      </c>
      <c r="F22" s="55">
        <v>249</v>
      </c>
      <c r="G22" s="55">
        <v>256</v>
      </c>
      <c r="H22" s="55">
        <v>280</v>
      </c>
      <c r="I22" s="55">
        <v>280</v>
      </c>
      <c r="J22" s="55">
        <v>280</v>
      </c>
      <c r="K22" s="56">
        <v>280</v>
      </c>
      <c r="L22" s="56">
        <v>280</v>
      </c>
      <c r="M22" s="56">
        <v>280</v>
      </c>
      <c r="N22" s="56">
        <v>280</v>
      </c>
      <c r="O22" s="56">
        <v>280</v>
      </c>
      <c r="P22" s="55">
        <v>280</v>
      </c>
      <c r="Q22" s="235">
        <f t="shared" si="0"/>
        <v>3280</v>
      </c>
      <c r="R22" s="55"/>
      <c r="S22" s="55"/>
      <c r="T22" s="41" t="str">
        <f t="shared" si="1"/>
        <v/>
      </c>
    </row>
    <row r="23" spans="2:20" ht="25.5">
      <c r="B23" s="149" t="s">
        <v>586</v>
      </c>
      <c r="C23" s="55">
        <v>52</v>
      </c>
      <c r="D23" s="55">
        <v>42</v>
      </c>
      <c r="E23" s="55">
        <v>0</v>
      </c>
      <c r="F23" s="55">
        <v>0</v>
      </c>
      <c r="G23" s="55">
        <v>0</v>
      </c>
      <c r="H23" s="55">
        <v>4</v>
      </c>
      <c r="I23" s="55">
        <v>4</v>
      </c>
      <c r="J23" s="55">
        <v>4</v>
      </c>
      <c r="K23" s="56">
        <v>4</v>
      </c>
      <c r="L23" s="56">
        <v>4</v>
      </c>
      <c r="M23" s="56">
        <v>4</v>
      </c>
      <c r="N23" s="56">
        <v>4</v>
      </c>
      <c r="O23" s="56">
        <v>4</v>
      </c>
      <c r="P23" s="55">
        <v>4</v>
      </c>
      <c r="Q23" s="235">
        <f t="shared" si="0"/>
        <v>36</v>
      </c>
      <c r="R23" s="55"/>
      <c r="S23" s="55"/>
      <c r="T23" s="41" t="str">
        <f t="shared" si="1"/>
        <v/>
      </c>
    </row>
    <row r="24" spans="2:20" ht="25.5">
      <c r="B24" s="149" t="s">
        <v>587</v>
      </c>
      <c r="C24" s="55">
        <v>66</v>
      </c>
      <c r="D24" s="55">
        <v>70</v>
      </c>
      <c r="E24" s="55">
        <v>67</v>
      </c>
      <c r="F24" s="55">
        <v>59</v>
      </c>
      <c r="G24" s="55">
        <v>59</v>
      </c>
      <c r="H24" s="55">
        <v>75</v>
      </c>
      <c r="I24" s="55">
        <v>75</v>
      </c>
      <c r="J24" s="55">
        <v>75</v>
      </c>
      <c r="K24" s="56">
        <v>75</v>
      </c>
      <c r="L24" s="56">
        <v>75</v>
      </c>
      <c r="M24" s="56">
        <v>75</v>
      </c>
      <c r="N24" s="56">
        <v>75</v>
      </c>
      <c r="O24" s="56">
        <v>75</v>
      </c>
      <c r="P24" s="55">
        <v>75</v>
      </c>
      <c r="Q24" s="235">
        <f t="shared" si="0"/>
        <v>860</v>
      </c>
      <c r="R24" s="55"/>
      <c r="S24" s="55"/>
      <c r="T24" s="41" t="str">
        <f t="shared" si="1"/>
        <v/>
      </c>
    </row>
    <row r="25" spans="2:20">
      <c r="B25" s="149" t="s">
        <v>588</v>
      </c>
      <c r="C25" s="55">
        <v>120</v>
      </c>
      <c r="D25" s="55">
        <v>157</v>
      </c>
      <c r="E25" s="55">
        <v>11</v>
      </c>
      <c r="F25" s="55">
        <v>10</v>
      </c>
      <c r="G25" s="55">
        <v>6</v>
      </c>
      <c r="H25" s="55">
        <v>10</v>
      </c>
      <c r="I25" s="55">
        <v>10</v>
      </c>
      <c r="J25" s="55">
        <v>10</v>
      </c>
      <c r="K25" s="56">
        <v>10</v>
      </c>
      <c r="L25" s="56">
        <v>10</v>
      </c>
      <c r="M25" s="56">
        <v>10</v>
      </c>
      <c r="N25" s="56">
        <v>10</v>
      </c>
      <c r="O25" s="56">
        <v>10</v>
      </c>
      <c r="P25" s="55">
        <v>10</v>
      </c>
      <c r="Q25" s="235">
        <f t="shared" si="0"/>
        <v>117</v>
      </c>
      <c r="R25" s="55"/>
      <c r="S25" s="55"/>
      <c r="T25" s="41" t="str">
        <f t="shared" si="1"/>
        <v/>
      </c>
    </row>
    <row r="26" spans="2:20">
      <c r="B26" s="149" t="s">
        <v>589</v>
      </c>
      <c r="C26" s="55">
        <v>120</v>
      </c>
      <c r="D26" s="55">
        <v>157</v>
      </c>
      <c r="E26" s="55">
        <v>11</v>
      </c>
      <c r="F26" s="55">
        <v>10</v>
      </c>
      <c r="G26" s="55">
        <v>6</v>
      </c>
      <c r="H26" s="55">
        <v>10</v>
      </c>
      <c r="I26" s="55">
        <v>10</v>
      </c>
      <c r="J26" s="55">
        <v>10</v>
      </c>
      <c r="K26" s="56">
        <v>10</v>
      </c>
      <c r="L26" s="56">
        <v>10</v>
      </c>
      <c r="M26" s="56">
        <v>10</v>
      </c>
      <c r="N26" s="56">
        <v>10</v>
      </c>
      <c r="O26" s="56">
        <v>10</v>
      </c>
      <c r="P26" s="55">
        <v>10</v>
      </c>
      <c r="Q26" s="235">
        <f t="shared" si="0"/>
        <v>117</v>
      </c>
      <c r="R26" s="55"/>
      <c r="S26" s="55"/>
      <c r="T26" s="41" t="str">
        <f t="shared" si="1"/>
        <v/>
      </c>
    </row>
    <row r="27" spans="2:20">
      <c r="B27" s="149" t="s">
        <v>590</v>
      </c>
      <c r="C27" s="55">
        <v>1104</v>
      </c>
      <c r="D27" s="55">
        <v>1829</v>
      </c>
      <c r="E27" s="55">
        <v>102</v>
      </c>
      <c r="F27" s="55">
        <v>115</v>
      </c>
      <c r="G27" s="55">
        <v>131</v>
      </c>
      <c r="H27" s="55">
        <v>130</v>
      </c>
      <c r="I27" s="55">
        <v>130</v>
      </c>
      <c r="J27" s="55">
        <v>130</v>
      </c>
      <c r="K27" s="56">
        <v>130</v>
      </c>
      <c r="L27" s="56">
        <v>130</v>
      </c>
      <c r="M27" s="56">
        <v>130</v>
      </c>
      <c r="N27" s="56">
        <v>130</v>
      </c>
      <c r="O27" s="56">
        <v>130</v>
      </c>
      <c r="P27" s="55">
        <v>130</v>
      </c>
      <c r="Q27" s="235">
        <f t="shared" si="0"/>
        <v>1518</v>
      </c>
      <c r="R27" s="55"/>
      <c r="S27" s="55"/>
      <c r="T27" s="41" t="str">
        <f t="shared" si="1"/>
        <v/>
      </c>
    </row>
    <row r="28" spans="2:20">
      <c r="B28" s="149" t="s">
        <v>591</v>
      </c>
      <c r="C28" s="55">
        <v>761</v>
      </c>
      <c r="D28" s="55">
        <v>1262</v>
      </c>
      <c r="E28" s="55">
        <v>95</v>
      </c>
      <c r="F28" s="55">
        <v>105</v>
      </c>
      <c r="G28" s="55">
        <v>118</v>
      </c>
      <c r="H28" s="55">
        <v>130</v>
      </c>
      <c r="I28" s="55">
        <v>130</v>
      </c>
      <c r="J28" s="55">
        <v>130</v>
      </c>
      <c r="K28" s="56">
        <v>130</v>
      </c>
      <c r="L28" s="56">
        <v>130</v>
      </c>
      <c r="M28" s="56">
        <v>130</v>
      </c>
      <c r="N28" s="56">
        <v>130</v>
      </c>
      <c r="O28" s="56">
        <v>130</v>
      </c>
      <c r="P28" s="55">
        <v>130</v>
      </c>
      <c r="Q28" s="235">
        <f t="shared" si="0"/>
        <v>1488</v>
      </c>
      <c r="R28" s="55"/>
      <c r="S28" s="55"/>
      <c r="T28" s="41" t="str">
        <f t="shared" si="1"/>
        <v/>
      </c>
    </row>
    <row r="29" spans="2:20" ht="25.5">
      <c r="B29" s="149" t="s">
        <v>592</v>
      </c>
      <c r="C29" s="55">
        <v>210</v>
      </c>
      <c r="D29" s="55">
        <v>348</v>
      </c>
      <c r="E29" s="55"/>
      <c r="F29" s="55"/>
      <c r="G29" s="55"/>
      <c r="H29" s="55">
        <v>29</v>
      </c>
      <c r="I29" s="55">
        <v>29</v>
      </c>
      <c r="J29" s="55">
        <v>29</v>
      </c>
      <c r="K29" s="56">
        <v>29</v>
      </c>
      <c r="L29" s="56">
        <v>29</v>
      </c>
      <c r="M29" s="56">
        <v>29</v>
      </c>
      <c r="N29" s="56">
        <v>29</v>
      </c>
      <c r="O29" s="56">
        <v>29</v>
      </c>
      <c r="P29" s="55">
        <v>29</v>
      </c>
      <c r="Q29" s="235">
        <f t="shared" si="0"/>
        <v>261</v>
      </c>
      <c r="R29" s="55"/>
      <c r="S29" s="55"/>
      <c r="T29" s="41" t="str">
        <f t="shared" si="1"/>
        <v/>
      </c>
    </row>
    <row r="30" spans="2:20" ht="25.5">
      <c r="B30" s="149" t="s">
        <v>593</v>
      </c>
      <c r="C30" s="55">
        <v>86.5</v>
      </c>
      <c r="D30" s="55">
        <v>87.7</v>
      </c>
      <c r="E30" s="55">
        <v>86</v>
      </c>
      <c r="F30" s="55">
        <v>88</v>
      </c>
      <c r="G30" s="55">
        <v>87</v>
      </c>
      <c r="H30" s="55">
        <v>90</v>
      </c>
      <c r="I30" s="55">
        <v>90</v>
      </c>
      <c r="J30" s="55">
        <v>90</v>
      </c>
      <c r="K30" s="56">
        <v>90</v>
      </c>
      <c r="L30" s="56">
        <v>90</v>
      </c>
      <c r="M30" s="56">
        <v>90</v>
      </c>
      <c r="N30" s="56">
        <v>90</v>
      </c>
      <c r="O30" s="56">
        <v>90</v>
      </c>
      <c r="P30" s="55">
        <v>90</v>
      </c>
      <c r="Q30" s="235">
        <f t="shared" ref="Q30:Q33" si="2">IFERROR(AVERAGE(E30:P30),0)</f>
        <v>89.25</v>
      </c>
      <c r="R30" s="55"/>
      <c r="S30" s="55"/>
      <c r="T30" s="41" t="str">
        <f t="shared" si="1"/>
        <v/>
      </c>
    </row>
    <row r="31" spans="2:20" ht="25.5">
      <c r="B31" s="149" t="s">
        <v>594</v>
      </c>
      <c r="C31" s="55">
        <v>100</v>
      </c>
      <c r="D31" s="55">
        <v>91.4</v>
      </c>
      <c r="E31" s="55">
        <v>100</v>
      </c>
      <c r="F31" s="55">
        <v>93</v>
      </c>
      <c r="G31" s="55">
        <v>89.8</v>
      </c>
      <c r="H31" s="55">
        <v>90</v>
      </c>
      <c r="I31" s="55">
        <v>90</v>
      </c>
      <c r="J31" s="55">
        <v>90</v>
      </c>
      <c r="K31" s="56">
        <v>90</v>
      </c>
      <c r="L31" s="56">
        <v>90</v>
      </c>
      <c r="M31" s="56">
        <v>90</v>
      </c>
      <c r="N31" s="56">
        <v>90</v>
      </c>
      <c r="O31" s="56">
        <v>90</v>
      </c>
      <c r="P31" s="55">
        <v>90</v>
      </c>
      <c r="Q31" s="235">
        <f t="shared" si="2"/>
        <v>91.066666666666663</v>
      </c>
      <c r="R31" s="55"/>
      <c r="S31" s="55"/>
      <c r="T31" s="41" t="str">
        <f t="shared" si="1"/>
        <v/>
      </c>
    </row>
    <row r="32" spans="2:20">
      <c r="B32" s="149" t="s">
        <v>595</v>
      </c>
      <c r="C32" s="55">
        <v>4063</v>
      </c>
      <c r="D32" s="55">
        <v>4435</v>
      </c>
      <c r="E32" s="55">
        <v>429</v>
      </c>
      <c r="F32" s="55">
        <v>428</v>
      </c>
      <c r="G32" s="55">
        <v>414</v>
      </c>
      <c r="H32" s="55">
        <v>396</v>
      </c>
      <c r="I32" s="55">
        <v>396</v>
      </c>
      <c r="J32" s="55">
        <v>396</v>
      </c>
      <c r="K32" s="56">
        <v>396</v>
      </c>
      <c r="L32" s="56">
        <v>396</v>
      </c>
      <c r="M32" s="56">
        <v>396</v>
      </c>
      <c r="N32" s="56">
        <v>396</v>
      </c>
      <c r="O32" s="56">
        <v>396</v>
      </c>
      <c r="P32" s="55">
        <v>396</v>
      </c>
      <c r="Q32" s="235">
        <f t="shared" si="0"/>
        <v>4835</v>
      </c>
      <c r="R32" s="55"/>
      <c r="S32" s="55"/>
      <c r="T32" s="41" t="str">
        <f t="shared" si="1"/>
        <v/>
      </c>
    </row>
    <row r="33" spans="2:20">
      <c r="B33" s="149" t="s">
        <v>596</v>
      </c>
      <c r="C33" s="55">
        <v>0</v>
      </c>
      <c r="D33" s="55">
        <v>0.12</v>
      </c>
      <c r="E33" s="55">
        <v>15</v>
      </c>
      <c r="F33" s="55">
        <v>16</v>
      </c>
      <c r="G33" s="55">
        <v>18</v>
      </c>
      <c r="H33" s="55">
        <v>0</v>
      </c>
      <c r="I33" s="55">
        <v>0</v>
      </c>
      <c r="J33" s="55">
        <v>0</v>
      </c>
      <c r="K33" s="56">
        <v>0</v>
      </c>
      <c r="L33" s="56">
        <v>0</v>
      </c>
      <c r="M33" s="56">
        <v>0</v>
      </c>
      <c r="N33" s="56">
        <v>0</v>
      </c>
      <c r="O33" s="56">
        <v>0</v>
      </c>
      <c r="P33" s="55">
        <v>0</v>
      </c>
      <c r="Q33" s="235">
        <f t="shared" si="2"/>
        <v>4.083333333333333</v>
      </c>
      <c r="R33" s="55"/>
      <c r="S33" s="55"/>
      <c r="T33" s="41" t="str">
        <f t="shared" si="1"/>
        <v/>
      </c>
    </row>
    <row r="34" spans="2:20">
      <c r="B34" s="152" t="s">
        <v>597</v>
      </c>
      <c r="C34" s="62">
        <v>0</v>
      </c>
      <c r="D34" s="62">
        <v>7075</v>
      </c>
      <c r="E34" s="62">
        <v>1129</v>
      </c>
      <c r="F34" s="62">
        <v>1111</v>
      </c>
      <c r="G34" s="62">
        <v>1188</v>
      </c>
      <c r="H34" s="62">
        <v>1000</v>
      </c>
      <c r="I34" s="62">
        <v>1000</v>
      </c>
      <c r="J34" s="62">
        <v>1000</v>
      </c>
      <c r="K34" s="63">
        <v>1000</v>
      </c>
      <c r="L34" s="63">
        <v>1000</v>
      </c>
      <c r="M34" s="63">
        <v>1000</v>
      </c>
      <c r="N34" s="63">
        <v>1000</v>
      </c>
      <c r="O34" s="63">
        <v>1000</v>
      </c>
      <c r="P34" s="62">
        <v>1000</v>
      </c>
      <c r="Q34" s="235">
        <f>IFERROR(SUM(E34:P34),0)</f>
        <v>12428</v>
      </c>
      <c r="R34" s="62"/>
      <c r="S34" s="62"/>
      <c r="T34" s="41" t="str">
        <f t="shared" si="1"/>
        <v/>
      </c>
    </row>
    <row r="36" spans="2:20">
      <c r="T36" s="41">
        <f>COUNTIFS(T11:T34,"please*")</f>
        <v>1</v>
      </c>
    </row>
  </sheetData>
  <sheetProtection sheet="1" objects="1" scenarios="1"/>
  <customSheetViews>
    <customSheetView guid="{95B84344-25FE-4A71-9083-825DAB5E8F01}" scale="85" showGridLines="0" topLeftCell="G4">
      <selection activeCell="T36" sqref="T36"/>
      <pageMargins left="0" right="0" top="0" bottom="0" header="0" footer="0"/>
    </customSheetView>
  </customSheetViews>
  <mergeCells count="5">
    <mergeCell ref="B7:B8"/>
    <mergeCell ref="C7:D7"/>
    <mergeCell ref="C9:S9"/>
    <mergeCell ref="B10:S10"/>
    <mergeCell ref="E7:S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499984740745262"/>
  </sheetPr>
  <dimension ref="A1:BQ2280"/>
  <sheetViews>
    <sheetView zoomScaleNormal="70" workbookViewId="0">
      <pane ySplit="1" topLeftCell="A371" activePane="bottomLeft" state="frozen"/>
      <selection pane="bottomLeft" activeCell="T1" sqref="T1"/>
    </sheetView>
  </sheetViews>
  <sheetFormatPr defaultColWidth="6.21875" defaultRowHeight="14.25"/>
  <cols>
    <col min="1" max="1" width="11.5546875" style="87" customWidth="1"/>
    <col min="2" max="2" width="15.21875" style="88" customWidth="1"/>
    <col min="3" max="5" width="11.5546875" style="88" customWidth="1"/>
    <col min="6" max="6" width="26.77734375" style="88" customWidth="1"/>
    <col min="7" max="18" width="4.33203125" style="88" customWidth="1"/>
    <col min="19" max="19" width="6.6640625" style="88" bestFit="1" customWidth="1"/>
    <col min="20" max="30" width="8.77734375" style="88" customWidth="1"/>
    <col min="31" max="31" width="8" style="88" customWidth="1"/>
    <col min="32" max="16384" width="6.21875" style="88"/>
  </cols>
  <sheetData>
    <row r="1" spans="1:69" ht="30.75" customHeight="1">
      <c r="A1" s="87" t="s">
        <v>25</v>
      </c>
      <c r="B1" s="88" t="s">
        <v>26</v>
      </c>
      <c r="C1" s="88" t="s">
        <v>27</v>
      </c>
      <c r="D1" s="88" t="s">
        <v>28</v>
      </c>
      <c r="E1" s="88" t="s">
        <v>29</v>
      </c>
      <c r="F1" s="88" t="s">
        <v>30</v>
      </c>
      <c r="G1" s="88" t="s">
        <v>31</v>
      </c>
      <c r="H1" s="88" t="s">
        <v>32</v>
      </c>
      <c r="I1" s="88" t="s">
        <v>33</v>
      </c>
      <c r="J1" s="88" t="s">
        <v>34</v>
      </c>
      <c r="K1" s="88" t="s">
        <v>35</v>
      </c>
      <c r="L1" s="88" t="s">
        <v>36</v>
      </c>
      <c r="M1" s="88" t="s">
        <v>37</v>
      </c>
      <c r="N1" s="88" t="s">
        <v>38</v>
      </c>
      <c r="O1" s="88" t="s">
        <v>39</v>
      </c>
      <c r="P1" s="88" t="s">
        <v>40</v>
      </c>
      <c r="Q1" s="88" t="s">
        <v>41</v>
      </c>
      <c r="R1" s="88" t="s">
        <v>42</v>
      </c>
      <c r="S1" s="88" t="s">
        <v>43</v>
      </c>
      <c r="T1" s="88" t="s">
        <v>44</v>
      </c>
      <c r="U1" s="88" t="s">
        <v>45</v>
      </c>
      <c r="V1" s="88" t="s">
        <v>46</v>
      </c>
      <c r="W1" s="88" t="s">
        <v>47</v>
      </c>
      <c r="X1" s="88" t="s">
        <v>48</v>
      </c>
      <c r="Y1" s="88" t="s">
        <v>49</v>
      </c>
      <c r="Z1" s="88" t="s">
        <v>50</v>
      </c>
      <c r="AA1" s="88" t="s">
        <v>51</v>
      </c>
      <c r="AB1" s="88" t="s">
        <v>52</v>
      </c>
      <c r="AC1" s="88" t="s">
        <v>53</v>
      </c>
      <c r="AD1" s="88" t="s">
        <v>54</v>
      </c>
      <c r="AE1" s="88" t="s">
        <v>55</v>
      </c>
      <c r="AF1" s="88" t="s">
        <v>56</v>
      </c>
      <c r="AG1" s="88" t="s">
        <v>57</v>
      </c>
      <c r="AH1" s="88" t="s">
        <v>58</v>
      </c>
      <c r="AI1" t="s">
        <v>59</v>
      </c>
      <c r="AJ1" s="88" t="s">
        <v>60</v>
      </c>
      <c r="AK1" s="88" t="s">
        <v>61</v>
      </c>
      <c r="AL1" s="88" t="s">
        <v>62</v>
      </c>
      <c r="AM1" s="88" t="s">
        <v>63</v>
      </c>
      <c r="AN1" s="88" t="s">
        <v>64</v>
      </c>
      <c r="AO1" s="88" t="s">
        <v>65</v>
      </c>
      <c r="AP1" s="88" t="s">
        <v>66</v>
      </c>
      <c r="AQ1" s="88" t="s">
        <v>67</v>
      </c>
      <c r="AR1" s="21" t="s">
        <v>68</v>
      </c>
      <c r="AS1" s="21" t="s">
        <v>69</v>
      </c>
      <c r="AT1" s="21" t="s">
        <v>70</v>
      </c>
      <c r="AU1" s="21" t="s">
        <v>71</v>
      </c>
      <c r="AV1" s="21" t="s">
        <v>72</v>
      </c>
      <c r="AW1" s="21" t="s">
        <v>73</v>
      </c>
      <c r="AX1" s="21" t="s">
        <v>74</v>
      </c>
      <c r="AY1" s="21" t="s">
        <v>75</v>
      </c>
      <c r="AZ1" s="21" t="s">
        <v>76</v>
      </c>
      <c r="BA1" s="88" t="s">
        <v>77</v>
      </c>
      <c r="BB1" s="88" t="s">
        <v>78</v>
      </c>
      <c r="BC1" s="88" t="s">
        <v>79</v>
      </c>
      <c r="BD1" s="88" t="s">
        <v>79</v>
      </c>
      <c r="BE1" s="88" t="s">
        <v>80</v>
      </c>
      <c r="BF1" s="88" t="s">
        <v>80</v>
      </c>
      <c r="BG1" s="88" t="s">
        <v>81</v>
      </c>
      <c r="BH1" s="88" t="s">
        <v>82</v>
      </c>
      <c r="BI1" s="88" t="s">
        <v>83</v>
      </c>
      <c r="BJ1" s="88" t="s">
        <v>84</v>
      </c>
      <c r="BK1" s="88" t="s">
        <v>85</v>
      </c>
      <c r="BL1" s="88" t="s">
        <v>86</v>
      </c>
      <c r="BM1" s="88" t="s">
        <v>87</v>
      </c>
      <c r="BN1" s="88" t="s">
        <v>88</v>
      </c>
      <c r="BO1" s="88" t="s">
        <v>89</v>
      </c>
      <c r="BP1" s="88" t="s">
        <v>90</v>
      </c>
      <c r="BQ1" s="88" t="s">
        <v>91</v>
      </c>
    </row>
    <row r="2" spans="1:69" ht="15" customHeight="1">
      <c r="A2" s="87" t="str">
        <f>'Vaccinations (d)'!A2</f>
        <v>Please select organisation</v>
      </c>
      <c r="B2" s="88" t="str">
        <f>'Vaccinations (d)'!B2</f>
        <v>VACCINATIONS</v>
      </c>
      <c r="C2" s="88" t="str">
        <f>'Vaccinations (d)'!C2</f>
        <v>A - Total COVID Vaccine Population</v>
      </c>
      <c r="F2" s="88" t="str">
        <f>'Vaccinations (d)'!E2</f>
        <v>Severely Immunosuppressed</v>
      </c>
      <c r="G2" s="88">
        <f>'Vaccinations (d)'!K2</f>
        <v>0</v>
      </c>
      <c r="H2" s="88">
        <f>'Vaccinations (d)'!L2</f>
        <v>0</v>
      </c>
      <c r="I2" s="88">
        <f>'Vaccinations (d)'!M2</f>
        <v>0</v>
      </c>
      <c r="J2" s="88">
        <f>'Vaccinations (d)'!N2</f>
        <v>0</v>
      </c>
      <c r="K2" s="88">
        <f>'Vaccinations (d)'!O2</f>
        <v>0</v>
      </c>
      <c r="L2" s="88">
        <f>'Vaccinations (d)'!P2</f>
        <v>0</v>
      </c>
      <c r="M2" s="88">
        <f>'Vaccinations (d)'!Q2</f>
        <v>0</v>
      </c>
      <c r="N2" s="88">
        <f>'Vaccinations (d)'!R2</f>
        <v>0</v>
      </c>
      <c r="O2" s="88">
        <f>'Vaccinations (d)'!S2</f>
        <v>0</v>
      </c>
      <c r="P2" s="88">
        <f>'Vaccinations (d)'!T2</f>
        <v>0</v>
      </c>
      <c r="Q2" s="88">
        <f>'Vaccinations (d)'!U2</f>
        <v>0</v>
      </c>
      <c r="R2" s="88">
        <f>'Vaccinations (d)'!V2</f>
        <v>0</v>
      </c>
      <c r="S2" s="88">
        <f>'Vaccinations (d)'!W2</f>
        <v>0</v>
      </c>
      <c r="AR2" s="21"/>
      <c r="AS2" s="21"/>
      <c r="AT2" s="21"/>
      <c r="AU2" s="21"/>
      <c r="AV2" s="21"/>
      <c r="AW2" s="21"/>
      <c r="AX2" s="21"/>
      <c r="AY2" s="21"/>
      <c r="AZ2" s="21"/>
      <c r="BA2" s="88">
        <f>'Vaccinations (d)'!D2</f>
        <v>1</v>
      </c>
      <c r="BB2" s="88">
        <f>'Vaccinations (d)'!F2</f>
        <v>10544</v>
      </c>
      <c r="BC2" s="88" t="str">
        <f>'Vaccinations (d)'!G2</f>
        <v>P</v>
      </c>
      <c r="BD2" s="88" t="str">
        <f>'Vaccinations (d)'!H2</f>
        <v>P</v>
      </c>
      <c r="BE2" s="88">
        <f>'Vaccinations (d)'!I2</f>
        <v>9114</v>
      </c>
      <c r="BF2" s="88">
        <f>'Vaccinations (d)'!J2</f>
        <v>9114</v>
      </c>
    </row>
    <row r="3" spans="1:69" ht="15" customHeight="1">
      <c r="A3" s="87" t="str">
        <f>'Vaccinations (d)'!A3</f>
        <v>Please select organisation</v>
      </c>
      <c r="B3" s="88" t="str">
        <f>'Vaccinations (d)'!B3</f>
        <v>VACCINATIONS</v>
      </c>
      <c r="C3" s="88" t="str">
        <f>'Vaccinations (d)'!C3</f>
        <v>A - Total COVID Vaccine Population</v>
      </c>
      <c r="F3" s="88" t="str">
        <f>'Vaccinations (d)'!E3</f>
        <v>Care home residents</v>
      </c>
      <c r="G3" s="88">
        <f>'Vaccinations (d)'!K3</f>
        <v>0</v>
      </c>
      <c r="H3" s="88">
        <f>'Vaccinations (d)'!L3</f>
        <v>0</v>
      </c>
      <c r="I3" s="88">
        <f>'Vaccinations (d)'!M3</f>
        <v>0</v>
      </c>
      <c r="J3" s="88">
        <f>'Vaccinations (d)'!N3</f>
        <v>0</v>
      </c>
      <c r="K3" s="88">
        <f>'Vaccinations (d)'!O3</f>
        <v>0</v>
      </c>
      <c r="L3" s="88">
        <f>'Vaccinations (d)'!P3</f>
        <v>0</v>
      </c>
      <c r="M3" s="88">
        <f>'Vaccinations (d)'!Q3</f>
        <v>0</v>
      </c>
      <c r="N3" s="88">
        <f>'Vaccinations (d)'!R3</f>
        <v>0</v>
      </c>
      <c r="O3" s="88">
        <f>'Vaccinations (d)'!S3</f>
        <v>0</v>
      </c>
      <c r="P3" s="88">
        <f>'Vaccinations (d)'!T3</f>
        <v>0</v>
      </c>
      <c r="Q3" s="88">
        <f>'Vaccinations (d)'!U3</f>
        <v>0</v>
      </c>
      <c r="R3" s="88">
        <f>'Vaccinations (d)'!V3</f>
        <v>0</v>
      </c>
      <c r="S3" s="88">
        <f>'Vaccinations (d)'!W3</f>
        <v>0</v>
      </c>
      <c r="AR3" s="21"/>
      <c r="AS3" s="21"/>
      <c r="AT3" s="21"/>
      <c r="AU3" s="21"/>
      <c r="AV3" s="21"/>
      <c r="AW3" s="21"/>
      <c r="AX3" s="21"/>
      <c r="AY3" s="21"/>
      <c r="AZ3" s="21"/>
      <c r="BA3" s="88">
        <f>'Vaccinations (d)'!D3</f>
        <v>2</v>
      </c>
      <c r="BB3" s="88">
        <f>'Vaccinations (d)'!F3</f>
        <v>2014</v>
      </c>
      <c r="BC3" s="88" t="str">
        <f>'Vaccinations (d)'!G3</f>
        <v>P</v>
      </c>
      <c r="BD3" s="88" t="str">
        <f>'Vaccinations (d)'!H3</f>
        <v>P</v>
      </c>
      <c r="BE3" s="88">
        <f>'Vaccinations (d)'!I3</f>
        <v>1885</v>
      </c>
      <c r="BF3" s="88">
        <f>'Vaccinations (d)'!J3</f>
        <v>1885</v>
      </c>
    </row>
    <row r="4" spans="1:69" ht="15" customHeight="1">
      <c r="A4" s="87" t="str">
        <f>'Vaccinations (d)'!A4</f>
        <v>Please select organisation</v>
      </c>
      <c r="B4" s="88" t="str">
        <f>'Vaccinations (d)'!B4</f>
        <v>VACCINATIONS</v>
      </c>
      <c r="C4" s="88" t="str">
        <f>'Vaccinations (d)'!C4</f>
        <v>A - Total COVID Vaccine Population</v>
      </c>
      <c r="F4" s="88" t="str">
        <f>'Vaccinations (d)'!E4</f>
        <v>Care home workers</v>
      </c>
      <c r="G4" s="88">
        <f>'Vaccinations (d)'!K4</f>
        <v>0</v>
      </c>
      <c r="H4" s="88">
        <f>'Vaccinations (d)'!L4</f>
        <v>0</v>
      </c>
      <c r="I4" s="88">
        <f>'Vaccinations (d)'!M4</f>
        <v>0</v>
      </c>
      <c r="J4" s="88">
        <f>'Vaccinations (d)'!N4</f>
        <v>0</v>
      </c>
      <c r="K4" s="88">
        <f>'Vaccinations (d)'!O4</f>
        <v>0</v>
      </c>
      <c r="L4" s="88">
        <f>'Vaccinations (d)'!P4</f>
        <v>0</v>
      </c>
      <c r="M4" s="88">
        <f>'Vaccinations (d)'!Q4</f>
        <v>0</v>
      </c>
      <c r="N4" s="88">
        <f>'Vaccinations (d)'!R4</f>
        <v>0</v>
      </c>
      <c r="O4" s="88">
        <f>'Vaccinations (d)'!S4</f>
        <v>0</v>
      </c>
      <c r="P4" s="88">
        <f>'Vaccinations (d)'!T4</f>
        <v>0</v>
      </c>
      <c r="Q4" s="88">
        <f>'Vaccinations (d)'!U4</f>
        <v>0</v>
      </c>
      <c r="R4" s="88">
        <f>'Vaccinations (d)'!V4</f>
        <v>0</v>
      </c>
      <c r="S4" s="88">
        <f>'Vaccinations (d)'!W4</f>
        <v>0</v>
      </c>
      <c r="AR4" s="21"/>
      <c r="AS4" s="21"/>
      <c r="AT4" s="21"/>
      <c r="AU4" s="21"/>
      <c r="AV4" s="21"/>
      <c r="AW4" s="21"/>
      <c r="AX4" s="21"/>
      <c r="AY4" s="21"/>
      <c r="AZ4" s="21"/>
      <c r="BA4" s="88">
        <f>'Vaccinations (d)'!D4</f>
        <v>3</v>
      </c>
      <c r="BB4" s="88">
        <f>'Vaccinations (d)'!F4</f>
        <v>4508</v>
      </c>
      <c r="BC4" s="88" t="str">
        <f>'Vaccinations (d)'!G4</f>
        <v>NP</v>
      </c>
      <c r="BD4" s="88" t="str">
        <f>'Vaccinations (d)'!H4</f>
        <v>P</v>
      </c>
      <c r="BE4" s="88" t="str">
        <f>'Vaccinations (d)'!I4</f>
        <v>N/A</v>
      </c>
      <c r="BF4" s="88">
        <f>'Vaccinations (d)'!J4</f>
        <v>4160</v>
      </c>
    </row>
    <row r="5" spans="1:69" ht="15" customHeight="1">
      <c r="A5" s="87" t="str">
        <f>'Vaccinations (d)'!A5</f>
        <v>Please select organisation</v>
      </c>
      <c r="B5" s="88" t="str">
        <f>'Vaccinations (d)'!B5</f>
        <v>VACCINATIONS</v>
      </c>
      <c r="C5" s="88" t="str">
        <f>'Vaccinations (d)'!C5</f>
        <v>A - Total COVID Vaccine Population</v>
      </c>
      <c r="F5" s="88" t="str">
        <f>'Vaccinations (d)'!E5</f>
        <v>80 years and older</v>
      </c>
      <c r="G5" s="88">
        <f>'Vaccinations (d)'!K5</f>
        <v>0</v>
      </c>
      <c r="H5" s="88">
        <f>'Vaccinations (d)'!L5</f>
        <v>0</v>
      </c>
      <c r="I5" s="88">
        <f>'Vaccinations (d)'!M5</f>
        <v>0</v>
      </c>
      <c r="J5" s="88">
        <f>'Vaccinations (d)'!N5</f>
        <v>0</v>
      </c>
      <c r="K5" s="88">
        <f>'Vaccinations (d)'!O5</f>
        <v>0</v>
      </c>
      <c r="L5" s="88">
        <f>'Vaccinations (d)'!P5</f>
        <v>0</v>
      </c>
      <c r="M5" s="88">
        <f>'Vaccinations (d)'!Q5</f>
        <v>0</v>
      </c>
      <c r="N5" s="88">
        <f>'Vaccinations (d)'!R5</f>
        <v>0</v>
      </c>
      <c r="O5" s="88">
        <f>'Vaccinations (d)'!S5</f>
        <v>0</v>
      </c>
      <c r="P5" s="88">
        <f>'Vaccinations (d)'!T5</f>
        <v>0</v>
      </c>
      <c r="Q5" s="88">
        <f>'Vaccinations (d)'!U5</f>
        <v>0</v>
      </c>
      <c r="R5" s="88">
        <f>'Vaccinations (d)'!V5</f>
        <v>0</v>
      </c>
      <c r="S5" s="88">
        <f>'Vaccinations (d)'!W5</f>
        <v>0</v>
      </c>
      <c r="AR5" s="21"/>
      <c r="AS5" s="21"/>
      <c r="AT5" s="21"/>
      <c r="AU5" s="21"/>
      <c r="AV5" s="21"/>
      <c r="AW5" s="21"/>
      <c r="AX5" s="21"/>
      <c r="AY5" s="21"/>
      <c r="AZ5" s="21"/>
      <c r="BA5" s="88">
        <f>'Vaccinations (d)'!D5</f>
        <v>4</v>
      </c>
      <c r="BB5" s="88">
        <f>'Vaccinations (d)'!F5</f>
        <v>20023</v>
      </c>
      <c r="BC5" s="88" t="str">
        <f>'Vaccinations (d)'!G5</f>
        <v>P</v>
      </c>
      <c r="BD5" s="88" t="str">
        <f>'Vaccinations (d)'!H5</f>
        <v>P</v>
      </c>
      <c r="BE5" s="88">
        <f>'Vaccinations (d)'!I5</f>
        <v>18834</v>
      </c>
      <c r="BF5" s="88">
        <f>'Vaccinations (d)'!J5</f>
        <v>18834</v>
      </c>
    </row>
    <row r="6" spans="1:69" ht="15" customHeight="1">
      <c r="A6" s="87" t="str">
        <f>'Vaccinations (d)'!A6</f>
        <v>Please select organisation</v>
      </c>
      <c r="B6" s="88" t="str">
        <f>'Vaccinations (d)'!B6</f>
        <v>VACCINATIONS</v>
      </c>
      <c r="C6" s="88" t="str">
        <f>'Vaccinations (d)'!C6</f>
        <v>A - Total COVID Vaccine Population</v>
      </c>
      <c r="F6" s="88" t="str">
        <f>'Vaccinations (d)'!E6</f>
        <v>Frontline Health care workers</v>
      </c>
      <c r="G6" s="88">
        <f>'Vaccinations (d)'!K6</f>
        <v>0</v>
      </c>
      <c r="H6" s="88">
        <f>'Vaccinations (d)'!L6</f>
        <v>0</v>
      </c>
      <c r="I6" s="88">
        <f>'Vaccinations (d)'!M6</f>
        <v>0</v>
      </c>
      <c r="J6" s="88">
        <f>'Vaccinations (d)'!N6</f>
        <v>0</v>
      </c>
      <c r="K6" s="88">
        <f>'Vaccinations (d)'!O6</f>
        <v>0</v>
      </c>
      <c r="L6" s="88">
        <f>'Vaccinations (d)'!P6</f>
        <v>0</v>
      </c>
      <c r="M6" s="88">
        <f>'Vaccinations (d)'!Q6</f>
        <v>0</v>
      </c>
      <c r="N6" s="88">
        <f>'Vaccinations (d)'!R6</f>
        <v>0</v>
      </c>
      <c r="O6" s="88">
        <f>'Vaccinations (d)'!S6</f>
        <v>0</v>
      </c>
      <c r="P6" s="88">
        <f>'Vaccinations (d)'!T6</f>
        <v>0</v>
      </c>
      <c r="Q6" s="88">
        <f>'Vaccinations (d)'!U6</f>
        <v>0</v>
      </c>
      <c r="R6" s="88">
        <f>'Vaccinations (d)'!V6</f>
        <v>0</v>
      </c>
      <c r="S6" s="88">
        <f>'Vaccinations (d)'!W6</f>
        <v>0</v>
      </c>
      <c r="AR6" s="21"/>
      <c r="AS6" s="21"/>
      <c r="AT6" s="21"/>
      <c r="AU6" s="21"/>
      <c r="AV6" s="21"/>
      <c r="AW6" s="21"/>
      <c r="AX6" s="21"/>
      <c r="AY6" s="21"/>
      <c r="AZ6" s="21"/>
      <c r="BA6" s="88">
        <f>'Vaccinations (d)'!D6</f>
        <v>5</v>
      </c>
      <c r="BB6" s="88">
        <f>'Vaccinations (d)'!F6</f>
        <v>21355</v>
      </c>
      <c r="BC6" s="88" t="str">
        <f>'Vaccinations (d)'!G6</f>
        <v>NP</v>
      </c>
      <c r="BD6" s="88" t="str">
        <f>'Vaccinations (d)'!H6</f>
        <v>P</v>
      </c>
      <c r="BE6" s="88" t="str">
        <f>'Vaccinations (d)'!I6</f>
        <v>N/A</v>
      </c>
      <c r="BF6" s="88">
        <f>'Vaccinations (d)'!J6</f>
        <v>19320</v>
      </c>
    </row>
    <row r="7" spans="1:69" ht="15" customHeight="1">
      <c r="A7" s="87" t="str">
        <f>'Vaccinations (d)'!A7</f>
        <v>Please select organisation</v>
      </c>
      <c r="B7" s="88" t="str">
        <f>'Vaccinations (d)'!B7</f>
        <v>VACCINATIONS</v>
      </c>
      <c r="C7" s="88" t="str">
        <f>'Vaccinations (d)'!C7</f>
        <v>A - Total COVID Vaccine Population</v>
      </c>
      <c r="F7" s="88" t="str">
        <f>'Vaccinations (d)'!E7</f>
        <v>Frontline Social care workers</v>
      </c>
      <c r="G7" s="88">
        <f>'Vaccinations (d)'!K7</f>
        <v>0</v>
      </c>
      <c r="H7" s="88">
        <f>'Vaccinations (d)'!L7</f>
        <v>0</v>
      </c>
      <c r="I7" s="88">
        <f>'Vaccinations (d)'!M7</f>
        <v>0</v>
      </c>
      <c r="J7" s="88">
        <f>'Vaccinations (d)'!N7</f>
        <v>0</v>
      </c>
      <c r="K7" s="88">
        <f>'Vaccinations (d)'!O7</f>
        <v>0</v>
      </c>
      <c r="L7" s="88">
        <f>'Vaccinations (d)'!P7</f>
        <v>0</v>
      </c>
      <c r="M7" s="88">
        <f>'Vaccinations (d)'!Q7</f>
        <v>0</v>
      </c>
      <c r="N7" s="88">
        <f>'Vaccinations (d)'!R7</f>
        <v>0</v>
      </c>
      <c r="O7" s="88">
        <f>'Vaccinations (d)'!S7</f>
        <v>0</v>
      </c>
      <c r="P7" s="88">
        <f>'Vaccinations (d)'!T7</f>
        <v>0</v>
      </c>
      <c r="Q7" s="88">
        <f>'Vaccinations (d)'!U7</f>
        <v>0</v>
      </c>
      <c r="R7" s="88">
        <f>'Vaccinations (d)'!V7</f>
        <v>0</v>
      </c>
      <c r="S7" s="88">
        <f>'Vaccinations (d)'!W7</f>
        <v>0</v>
      </c>
      <c r="AR7" s="21"/>
      <c r="AS7" s="21"/>
      <c r="AT7" s="21"/>
      <c r="AU7" s="21"/>
      <c r="AV7" s="21"/>
      <c r="AW7" s="21"/>
      <c r="AX7" s="21"/>
      <c r="AY7" s="21"/>
      <c r="AZ7" s="21"/>
      <c r="BA7" s="88">
        <f>'Vaccinations (d)'!D7</f>
        <v>6</v>
      </c>
      <c r="BB7" s="88">
        <f>'Vaccinations (d)'!F7</f>
        <v>3815</v>
      </c>
      <c r="BC7" s="88" t="str">
        <f>'Vaccinations (d)'!G7</f>
        <v>NP</v>
      </c>
      <c r="BD7" s="88" t="str">
        <f>'Vaccinations (d)'!H7</f>
        <v>P</v>
      </c>
      <c r="BE7" s="88" t="str">
        <f>'Vaccinations (d)'!I7</f>
        <v>N/A</v>
      </c>
      <c r="BF7" s="88">
        <f>'Vaccinations (d)'!J7</f>
        <v>4043</v>
      </c>
    </row>
    <row r="8" spans="1:69" ht="15" customHeight="1">
      <c r="A8" s="87" t="str">
        <f>'Vaccinations (d)'!A8</f>
        <v>Please select organisation</v>
      </c>
      <c r="B8" s="88" t="str">
        <f>'Vaccinations (d)'!B8</f>
        <v>VACCINATIONS</v>
      </c>
      <c r="C8" s="88" t="str">
        <f>'Vaccinations (d)'!C8</f>
        <v>A - Total COVID Vaccine Population</v>
      </c>
      <c r="F8" s="88" t="str">
        <f>'Vaccinations (d)'!E8</f>
        <v>Ages 75-79</v>
      </c>
      <c r="G8" s="88">
        <f>'Vaccinations (d)'!K8</f>
        <v>0</v>
      </c>
      <c r="H8" s="88">
        <f>'Vaccinations (d)'!L8</f>
        <v>0</v>
      </c>
      <c r="I8" s="88">
        <f>'Vaccinations (d)'!M8</f>
        <v>0</v>
      </c>
      <c r="J8" s="88">
        <f>'Vaccinations (d)'!N8</f>
        <v>0</v>
      </c>
      <c r="K8" s="88">
        <f>'Vaccinations (d)'!O8</f>
        <v>0</v>
      </c>
      <c r="L8" s="88">
        <f>'Vaccinations (d)'!P8</f>
        <v>0</v>
      </c>
      <c r="M8" s="88">
        <f>'Vaccinations (d)'!Q8</f>
        <v>0</v>
      </c>
      <c r="N8" s="88">
        <f>'Vaccinations (d)'!R8</f>
        <v>0</v>
      </c>
      <c r="O8" s="88">
        <f>'Vaccinations (d)'!S8</f>
        <v>0</v>
      </c>
      <c r="P8" s="88">
        <f>'Vaccinations (d)'!T8</f>
        <v>0</v>
      </c>
      <c r="Q8" s="88">
        <f>'Vaccinations (d)'!U8</f>
        <v>0</v>
      </c>
      <c r="R8" s="88">
        <f>'Vaccinations (d)'!V8</f>
        <v>0</v>
      </c>
      <c r="S8" s="88">
        <f>'Vaccinations (d)'!W8</f>
        <v>0</v>
      </c>
      <c r="AR8" s="21"/>
      <c r="AS8" s="21"/>
      <c r="AT8" s="21"/>
      <c r="AU8" s="21"/>
      <c r="AV8" s="21"/>
      <c r="AW8" s="21"/>
      <c r="AX8" s="21"/>
      <c r="AY8" s="21"/>
      <c r="AZ8" s="21"/>
      <c r="BA8" s="88">
        <f>'Vaccinations (d)'!D8</f>
        <v>7</v>
      </c>
      <c r="BB8" s="88">
        <f>'Vaccinations (d)'!F8</f>
        <v>17223</v>
      </c>
      <c r="BC8" s="88" t="str">
        <f>'Vaccinations (d)'!G8</f>
        <v>P</v>
      </c>
      <c r="BD8" s="88" t="str">
        <f>'Vaccinations (d)'!H8</f>
        <v>P</v>
      </c>
      <c r="BE8" s="88">
        <f>'Vaccinations (d)'!I8</f>
        <v>16365</v>
      </c>
      <c r="BF8" s="88">
        <f>'Vaccinations (d)'!J8</f>
        <v>16365</v>
      </c>
    </row>
    <row r="9" spans="1:69" ht="15" customHeight="1">
      <c r="A9" s="87" t="str">
        <f>'Vaccinations (d)'!A9</f>
        <v>Please select organisation</v>
      </c>
      <c r="B9" s="88" t="str">
        <f>'Vaccinations (d)'!B9</f>
        <v>VACCINATIONS</v>
      </c>
      <c r="C9" s="88" t="str">
        <f>'Vaccinations (d)'!C9</f>
        <v>A - Total COVID Vaccine Population</v>
      </c>
      <c r="F9" s="88" t="str">
        <f>'Vaccinations (d)'!E9</f>
        <v>Ages 70-74</v>
      </c>
      <c r="G9" s="88">
        <f>'Vaccinations (d)'!K9</f>
        <v>0</v>
      </c>
      <c r="H9" s="88">
        <f>'Vaccinations (d)'!L9</f>
        <v>0</v>
      </c>
      <c r="I9" s="88">
        <f>'Vaccinations (d)'!M9</f>
        <v>0</v>
      </c>
      <c r="J9" s="88">
        <f>'Vaccinations (d)'!N9</f>
        <v>0</v>
      </c>
      <c r="K9" s="88">
        <f>'Vaccinations (d)'!O9</f>
        <v>0</v>
      </c>
      <c r="L9" s="88">
        <f>'Vaccinations (d)'!P9</f>
        <v>0</v>
      </c>
      <c r="M9" s="88">
        <f>'Vaccinations (d)'!Q9</f>
        <v>0</v>
      </c>
      <c r="N9" s="88">
        <f>'Vaccinations (d)'!R9</f>
        <v>0</v>
      </c>
      <c r="O9" s="88">
        <f>'Vaccinations (d)'!S9</f>
        <v>0</v>
      </c>
      <c r="P9" s="88">
        <f>'Vaccinations (d)'!T9</f>
        <v>0</v>
      </c>
      <c r="Q9" s="88">
        <f>'Vaccinations (d)'!U9</f>
        <v>0</v>
      </c>
      <c r="R9" s="88">
        <f>'Vaccinations (d)'!V9</f>
        <v>0</v>
      </c>
      <c r="S9" s="88">
        <f>'Vaccinations (d)'!W9</f>
        <v>0</v>
      </c>
      <c r="AR9" s="21"/>
      <c r="AS9" s="21"/>
      <c r="AT9" s="21"/>
      <c r="AU9" s="21"/>
      <c r="AV9" s="21"/>
      <c r="AW9" s="21"/>
      <c r="AX9" s="21"/>
      <c r="AY9" s="21"/>
      <c r="AZ9" s="21"/>
      <c r="BA9" s="88">
        <f>'Vaccinations (d)'!D9</f>
        <v>8</v>
      </c>
      <c r="BB9" s="88">
        <f>'Vaccinations (d)'!F9</f>
        <v>18929</v>
      </c>
      <c r="BC9" s="88" t="str">
        <f>'Vaccinations (d)'!G9</f>
        <v>NP</v>
      </c>
      <c r="BD9" s="88" t="str">
        <f>'Vaccinations (d)'!H9</f>
        <v>P</v>
      </c>
      <c r="BE9" s="88" t="str">
        <f>'Vaccinations (d)'!I9</f>
        <v>N/A</v>
      </c>
      <c r="BF9" s="88">
        <f>'Vaccinations (d)'!J9</f>
        <v>17794</v>
      </c>
    </row>
    <row r="10" spans="1:69" ht="15" customHeight="1">
      <c r="A10" s="87" t="str">
        <f>'Vaccinations (d)'!A10</f>
        <v>Please select organisation</v>
      </c>
      <c r="B10" s="88" t="str">
        <f>'Vaccinations (d)'!B10</f>
        <v>VACCINATIONS</v>
      </c>
      <c r="C10" s="88" t="str">
        <f>'Vaccinations (d)'!C10</f>
        <v>A - Total COVID Vaccine Population</v>
      </c>
      <c r="F10" s="88" t="str">
        <f>'Vaccinations (d)'!E10</f>
        <v>Clinically extremely vulnerable aged 16-69 years</v>
      </c>
      <c r="G10" s="88">
        <f>'Vaccinations (d)'!K10</f>
        <v>0</v>
      </c>
      <c r="H10" s="88">
        <f>'Vaccinations (d)'!L10</f>
        <v>0</v>
      </c>
      <c r="I10" s="88">
        <f>'Vaccinations (d)'!M10</f>
        <v>0</v>
      </c>
      <c r="J10" s="88">
        <f>'Vaccinations (d)'!N10</f>
        <v>0</v>
      </c>
      <c r="K10" s="88">
        <f>'Vaccinations (d)'!O10</f>
        <v>0</v>
      </c>
      <c r="L10" s="88">
        <f>'Vaccinations (d)'!P10</f>
        <v>0</v>
      </c>
      <c r="M10" s="88">
        <f>'Vaccinations (d)'!Q10</f>
        <v>0</v>
      </c>
      <c r="N10" s="88">
        <f>'Vaccinations (d)'!R10</f>
        <v>0</v>
      </c>
      <c r="O10" s="88">
        <f>'Vaccinations (d)'!S10</f>
        <v>0</v>
      </c>
      <c r="P10" s="88">
        <f>'Vaccinations (d)'!T10</f>
        <v>0</v>
      </c>
      <c r="Q10" s="88">
        <f>'Vaccinations (d)'!U10</f>
        <v>0</v>
      </c>
      <c r="R10" s="88">
        <f>'Vaccinations (d)'!V10</f>
        <v>0</v>
      </c>
      <c r="S10" s="88">
        <f>'Vaccinations (d)'!W10</f>
        <v>0</v>
      </c>
      <c r="AR10" s="21"/>
      <c r="AS10" s="21"/>
      <c r="AT10" s="21"/>
      <c r="AU10" s="21"/>
      <c r="AV10" s="21"/>
      <c r="AW10" s="21"/>
      <c r="AX10" s="21"/>
      <c r="AY10" s="21"/>
      <c r="AZ10" s="21"/>
      <c r="BA10" s="88">
        <f>'Vaccinations (d)'!D10</f>
        <v>9</v>
      </c>
      <c r="BB10" s="88">
        <f>'Vaccinations (d)'!F10</f>
        <v>3189</v>
      </c>
      <c r="BC10" s="88" t="str">
        <f>'Vaccinations (d)'!G10</f>
        <v>NP</v>
      </c>
      <c r="BD10" s="88" t="str">
        <f>'Vaccinations (d)'!H10</f>
        <v>P</v>
      </c>
      <c r="BE10" s="88" t="str">
        <f>'Vaccinations (d)'!I10</f>
        <v>N/A</v>
      </c>
      <c r="BF10" s="88">
        <f>'Vaccinations (d)'!J10</f>
        <v>39451</v>
      </c>
    </row>
    <row r="11" spans="1:69" ht="15" customHeight="1">
      <c r="A11" s="87" t="str">
        <f>'Vaccinations (d)'!A11</f>
        <v>Please select organisation</v>
      </c>
      <c r="B11" s="88" t="str">
        <f>'Vaccinations (d)'!B11</f>
        <v>VACCINATIONS</v>
      </c>
      <c r="C11" s="88" t="str">
        <f>'Vaccinations (d)'!C11</f>
        <v>A - Total COVID Vaccine Population</v>
      </c>
      <c r="F11" s="88" t="str">
        <f>'Vaccinations (d)'!E11</f>
        <v>Ages 65-69</v>
      </c>
      <c r="G11" s="88">
        <f>'Vaccinations (d)'!K11</f>
        <v>0</v>
      </c>
      <c r="H11" s="88">
        <f>'Vaccinations (d)'!L11</f>
        <v>0</v>
      </c>
      <c r="I11" s="88">
        <f>'Vaccinations (d)'!M11</f>
        <v>0</v>
      </c>
      <c r="J11" s="88">
        <f>'Vaccinations (d)'!N11</f>
        <v>0</v>
      </c>
      <c r="K11" s="88">
        <f>'Vaccinations (d)'!O11</f>
        <v>0</v>
      </c>
      <c r="L11" s="88">
        <f>'Vaccinations (d)'!P11</f>
        <v>0</v>
      </c>
      <c r="M11" s="88">
        <f>'Vaccinations (d)'!Q11</f>
        <v>0</v>
      </c>
      <c r="N11" s="88">
        <f>'Vaccinations (d)'!R11</f>
        <v>0</v>
      </c>
      <c r="O11" s="88">
        <f>'Vaccinations (d)'!S11</f>
        <v>0</v>
      </c>
      <c r="P11" s="88">
        <f>'Vaccinations (d)'!T11</f>
        <v>0</v>
      </c>
      <c r="Q11" s="88">
        <f>'Vaccinations (d)'!U11</f>
        <v>0</v>
      </c>
      <c r="R11" s="88">
        <f>'Vaccinations (d)'!V11</f>
        <v>0</v>
      </c>
      <c r="S11" s="88">
        <f>'Vaccinations (d)'!W11</f>
        <v>0</v>
      </c>
      <c r="AR11" s="21"/>
      <c r="AS11" s="21"/>
      <c r="AT11" s="21"/>
      <c r="AU11" s="21"/>
      <c r="AV11" s="21"/>
      <c r="AW11" s="21"/>
      <c r="AX11" s="21"/>
      <c r="AY11" s="21"/>
      <c r="AZ11" s="21"/>
      <c r="BA11" s="88">
        <f>'Vaccinations (d)'!D11</f>
        <v>10</v>
      </c>
      <c r="BB11" s="88">
        <f>'Vaccinations (d)'!F11</f>
        <v>18426</v>
      </c>
      <c r="BC11" s="88" t="str">
        <f>'Vaccinations (d)'!G11</f>
        <v>NP</v>
      </c>
      <c r="BD11" s="88" t="str">
        <f>'Vaccinations (d)'!H11</f>
        <v>P</v>
      </c>
      <c r="BE11" s="88" t="str">
        <f>'Vaccinations (d)'!I11</f>
        <v>N/A</v>
      </c>
      <c r="BF11" s="88">
        <f>'Vaccinations (d)'!J11</f>
        <v>16879</v>
      </c>
    </row>
    <row r="12" spans="1:69" ht="15" customHeight="1">
      <c r="A12" s="87" t="str">
        <f>'Vaccinations (d)'!A12</f>
        <v>Please select organisation</v>
      </c>
      <c r="B12" s="88" t="str">
        <f>'Vaccinations (d)'!B12</f>
        <v>VACCINATIONS</v>
      </c>
      <c r="C12" s="88" t="str">
        <f>'Vaccinations (d)'!C12</f>
        <v>A - Total COVID Vaccine Population</v>
      </c>
      <c r="F12" s="88" t="str">
        <f>'Vaccinations (d)'!E12</f>
        <v>Clinical risk groups aged 16-64 years</v>
      </c>
      <c r="G12" s="88">
        <f>'Vaccinations (d)'!K12</f>
        <v>0</v>
      </c>
      <c r="H12" s="88">
        <f>'Vaccinations (d)'!L12</f>
        <v>0</v>
      </c>
      <c r="I12" s="88">
        <f>'Vaccinations (d)'!M12</f>
        <v>0</v>
      </c>
      <c r="J12" s="88">
        <f>'Vaccinations (d)'!N12</f>
        <v>0</v>
      </c>
      <c r="K12" s="88">
        <f>'Vaccinations (d)'!O12</f>
        <v>0</v>
      </c>
      <c r="L12" s="88">
        <f>'Vaccinations (d)'!P12</f>
        <v>0</v>
      </c>
      <c r="M12" s="88">
        <f>'Vaccinations (d)'!Q12</f>
        <v>0</v>
      </c>
      <c r="N12" s="88">
        <f>'Vaccinations (d)'!R12</f>
        <v>0</v>
      </c>
      <c r="O12" s="88">
        <f>'Vaccinations (d)'!S12</f>
        <v>0</v>
      </c>
      <c r="P12" s="88">
        <f>'Vaccinations (d)'!T12</f>
        <v>0</v>
      </c>
      <c r="Q12" s="88">
        <f>'Vaccinations (d)'!U12</f>
        <v>0</v>
      </c>
      <c r="R12" s="88">
        <f>'Vaccinations (d)'!V12</f>
        <v>0</v>
      </c>
      <c r="S12" s="88">
        <f>'Vaccinations (d)'!W12</f>
        <v>0</v>
      </c>
      <c r="AR12" s="21"/>
      <c r="AS12" s="21"/>
      <c r="AT12" s="21"/>
      <c r="AU12" s="21"/>
      <c r="AV12" s="21"/>
      <c r="AW12" s="21"/>
      <c r="AX12" s="21"/>
      <c r="AY12" s="21"/>
      <c r="AZ12" s="21"/>
      <c r="BA12" s="88">
        <f>'Vaccinations (d)'!D12</f>
        <v>11</v>
      </c>
      <c r="BB12" s="88">
        <f>'Vaccinations (d)'!F12</f>
        <v>47421</v>
      </c>
      <c r="BC12" s="88" t="str">
        <f>'Vaccinations (d)'!G12</f>
        <v>NP</v>
      </c>
      <c r="BD12" s="88" t="str">
        <f>'Vaccinations (d)'!H12</f>
        <v>P</v>
      </c>
      <c r="BE12" s="88" t="str">
        <f>'Vaccinations (d)'!I12</f>
        <v>N/A</v>
      </c>
      <c r="BF12" s="88">
        <f>'Vaccinations (d)'!J12</f>
        <v>9171</v>
      </c>
    </row>
    <row r="13" spans="1:69" ht="15" customHeight="1">
      <c r="A13" s="87" t="str">
        <f>'Vaccinations (d)'!A13</f>
        <v>Please select organisation</v>
      </c>
      <c r="B13" s="88" t="str">
        <f>'Vaccinations (d)'!B13</f>
        <v>VACCINATIONS</v>
      </c>
      <c r="C13" s="88" t="str">
        <f>'Vaccinations (d)'!C13</f>
        <v>A - Total COVID Vaccine Population</v>
      </c>
      <c r="F13" s="88" t="str">
        <f>'Vaccinations (d)'!E13</f>
        <v>Clinical risk groups aged 12-15 years</v>
      </c>
      <c r="G13" s="88">
        <f>'Vaccinations (d)'!K13</f>
        <v>0</v>
      </c>
      <c r="H13" s="88">
        <f>'Vaccinations (d)'!L13</f>
        <v>0</v>
      </c>
      <c r="I13" s="88">
        <f>'Vaccinations (d)'!M13</f>
        <v>0</v>
      </c>
      <c r="J13" s="88">
        <f>'Vaccinations (d)'!N13</f>
        <v>0</v>
      </c>
      <c r="K13" s="88">
        <f>'Vaccinations (d)'!O13</f>
        <v>0</v>
      </c>
      <c r="L13" s="88">
        <f>'Vaccinations (d)'!P13</f>
        <v>0</v>
      </c>
      <c r="M13" s="88">
        <f>'Vaccinations (d)'!Q13</f>
        <v>0</v>
      </c>
      <c r="N13" s="88">
        <f>'Vaccinations (d)'!R13</f>
        <v>0</v>
      </c>
      <c r="O13" s="88">
        <f>'Vaccinations (d)'!S13</f>
        <v>0</v>
      </c>
      <c r="P13" s="88">
        <f>'Vaccinations (d)'!T13</f>
        <v>0</v>
      </c>
      <c r="Q13" s="88">
        <f>'Vaccinations (d)'!U13</f>
        <v>0</v>
      </c>
      <c r="R13" s="88">
        <f>'Vaccinations (d)'!V13</f>
        <v>0</v>
      </c>
      <c r="S13" s="88">
        <f>'Vaccinations (d)'!W13</f>
        <v>0</v>
      </c>
      <c r="AR13" s="21"/>
      <c r="AS13" s="21"/>
      <c r="AT13" s="21"/>
      <c r="AU13" s="21"/>
      <c r="AV13" s="21"/>
      <c r="AW13" s="21"/>
      <c r="AX13" s="21"/>
      <c r="AY13" s="21"/>
      <c r="AZ13" s="21"/>
      <c r="BA13" s="88">
        <f>'Vaccinations (d)'!D13</f>
        <v>12</v>
      </c>
      <c r="BB13" s="88">
        <f>'Vaccinations (d)'!F13</f>
        <v>4189</v>
      </c>
      <c r="BC13" s="88" t="str">
        <f>'Vaccinations (d)'!G13</f>
        <v>NP</v>
      </c>
      <c r="BD13" s="88" t="str">
        <f>'Vaccinations (d)'!H13</f>
        <v>P</v>
      </c>
      <c r="BE13" s="88" t="str">
        <f>'Vaccinations (d)'!I13</f>
        <v>N/A</v>
      </c>
      <c r="BF13" s="88" t="str">
        <f>'Vaccinations (d)'!J13</f>
        <v>N/A</v>
      </c>
    </row>
    <row r="14" spans="1:69" ht="15" customHeight="1">
      <c r="A14" s="87" t="str">
        <f>'Vaccinations (d)'!A14</f>
        <v>Please select organisation</v>
      </c>
      <c r="B14" s="88" t="str">
        <f>'Vaccinations (d)'!B14</f>
        <v>VACCINATIONS</v>
      </c>
      <c r="C14" s="88" t="str">
        <f>'Vaccinations (d)'!C14</f>
        <v>A - Total COVID Vaccine Population</v>
      </c>
      <c r="F14" s="88" t="str">
        <f>'Vaccinations (d)'!E14</f>
        <v>Clinical risk groups aged 5-11 years</v>
      </c>
      <c r="G14" s="88">
        <f>'Vaccinations (d)'!K14</f>
        <v>0</v>
      </c>
      <c r="H14" s="88">
        <f>'Vaccinations (d)'!L14</f>
        <v>0</v>
      </c>
      <c r="I14" s="88">
        <f>'Vaccinations (d)'!M14</f>
        <v>0</v>
      </c>
      <c r="J14" s="88">
        <f>'Vaccinations (d)'!N14</f>
        <v>0</v>
      </c>
      <c r="K14" s="88">
        <f>'Vaccinations (d)'!O14</f>
        <v>0</v>
      </c>
      <c r="L14" s="88">
        <f>'Vaccinations (d)'!P14</f>
        <v>0</v>
      </c>
      <c r="M14" s="88">
        <f>'Vaccinations (d)'!Q14</f>
        <v>0</v>
      </c>
      <c r="N14" s="88">
        <f>'Vaccinations (d)'!R14</f>
        <v>0</v>
      </c>
      <c r="O14" s="88">
        <f>'Vaccinations (d)'!S14</f>
        <v>0</v>
      </c>
      <c r="P14" s="88">
        <f>'Vaccinations (d)'!T14</f>
        <v>0</v>
      </c>
      <c r="Q14" s="88">
        <f>'Vaccinations (d)'!U14</f>
        <v>0</v>
      </c>
      <c r="R14" s="88">
        <f>'Vaccinations (d)'!V14</f>
        <v>0</v>
      </c>
      <c r="S14" s="88">
        <f>'Vaccinations (d)'!W14</f>
        <v>0</v>
      </c>
      <c r="AR14" s="21"/>
      <c r="AS14" s="21"/>
      <c r="AT14" s="21"/>
      <c r="AU14" s="21"/>
      <c r="AV14" s="21"/>
      <c r="AW14" s="21"/>
      <c r="AX14" s="21"/>
      <c r="AY14" s="21"/>
      <c r="AZ14" s="21"/>
      <c r="BA14" s="88">
        <f>'Vaccinations (d)'!D14</f>
        <v>13</v>
      </c>
      <c r="BB14" s="88">
        <f>'Vaccinations (d)'!F14</f>
        <v>18520</v>
      </c>
      <c r="BC14" s="88" t="str">
        <f>'Vaccinations (d)'!G14</f>
        <v>NP</v>
      </c>
      <c r="BD14" s="88" t="str">
        <f>'Vaccinations (d)'!H14</f>
        <v>P</v>
      </c>
      <c r="BE14" s="88" t="str">
        <f>'Vaccinations (d)'!I14</f>
        <v>N/A</v>
      </c>
      <c r="BF14" s="88" t="str">
        <f>'Vaccinations (d)'!J14</f>
        <v>N/A</v>
      </c>
    </row>
    <row r="15" spans="1:69" ht="15" customHeight="1">
      <c r="A15" s="87" t="str">
        <f>'Vaccinations (d)'!A15</f>
        <v>Please select organisation</v>
      </c>
      <c r="B15" s="88" t="str">
        <f>'Vaccinations (d)'!B15</f>
        <v>VACCINATIONS</v>
      </c>
      <c r="C15" s="88" t="str">
        <f>'Vaccinations (d)'!C15</f>
        <v>A - Total COVID Vaccine Population</v>
      </c>
      <c r="F15" s="88" t="str">
        <f>'Vaccinations (d)'!E15</f>
        <v>Ages 60-64</v>
      </c>
      <c r="G15" s="88">
        <f>'Vaccinations (d)'!K15</f>
        <v>0</v>
      </c>
      <c r="H15" s="88">
        <f>'Vaccinations (d)'!L15</f>
        <v>0</v>
      </c>
      <c r="I15" s="88">
        <f>'Vaccinations (d)'!M15</f>
        <v>0</v>
      </c>
      <c r="J15" s="88">
        <f>'Vaccinations (d)'!N15</f>
        <v>0</v>
      </c>
      <c r="K15" s="88">
        <f>'Vaccinations (d)'!O15</f>
        <v>0</v>
      </c>
      <c r="L15" s="88">
        <f>'Vaccinations (d)'!P15</f>
        <v>0</v>
      </c>
      <c r="M15" s="88">
        <f>'Vaccinations (d)'!Q15</f>
        <v>0</v>
      </c>
      <c r="N15" s="88">
        <f>'Vaccinations (d)'!R15</f>
        <v>0</v>
      </c>
      <c r="O15" s="88">
        <f>'Vaccinations (d)'!S15</f>
        <v>0</v>
      </c>
      <c r="P15" s="88">
        <f>'Vaccinations (d)'!T15</f>
        <v>0</v>
      </c>
      <c r="Q15" s="88">
        <f>'Vaccinations (d)'!U15</f>
        <v>0</v>
      </c>
      <c r="R15" s="88">
        <f>'Vaccinations (d)'!V15</f>
        <v>0</v>
      </c>
      <c r="S15" s="88">
        <f>'Vaccinations (d)'!W15</f>
        <v>0</v>
      </c>
      <c r="AR15" s="21"/>
      <c r="AS15" s="21"/>
      <c r="AT15" s="21"/>
      <c r="AU15" s="21"/>
      <c r="AV15" s="21"/>
      <c r="AW15" s="21"/>
      <c r="AX15" s="21"/>
      <c r="AY15" s="21"/>
      <c r="AZ15" s="21"/>
      <c r="BA15" s="88">
        <f>'Vaccinations (d)'!D15</f>
        <v>14</v>
      </c>
      <c r="BB15" s="88">
        <f>'Vaccinations (d)'!F15</f>
        <v>13631</v>
      </c>
      <c r="BC15" s="88" t="str">
        <f>'Vaccinations (d)'!G15</f>
        <v>NP</v>
      </c>
      <c r="BD15" s="88" t="str">
        <f>'Vaccinations (d)'!H15</f>
        <v>P</v>
      </c>
      <c r="BE15" s="88" t="str">
        <f>'Vaccinations (d)'!I15</f>
        <v>N/A</v>
      </c>
      <c r="BF15" s="88" t="str">
        <f>'Vaccinations (d)'!J15</f>
        <v>N/A</v>
      </c>
    </row>
    <row r="16" spans="1:69" ht="15" customHeight="1">
      <c r="A16" s="87" t="str">
        <f>'Vaccinations (d)'!A16</f>
        <v>Please select organisation</v>
      </c>
      <c r="B16" s="88" t="str">
        <f>'Vaccinations (d)'!B16</f>
        <v>VACCINATIONS</v>
      </c>
      <c r="C16" s="88" t="str">
        <f>'Vaccinations (d)'!C16</f>
        <v>A - Total COVID Vaccine Population</v>
      </c>
      <c r="F16" s="88" t="str">
        <f>'Vaccinations (d)'!E16</f>
        <v>Ages 55-59</v>
      </c>
      <c r="G16" s="88">
        <f>'Vaccinations (d)'!K16</f>
        <v>0</v>
      </c>
      <c r="H16" s="88">
        <f>'Vaccinations (d)'!L16</f>
        <v>0</v>
      </c>
      <c r="I16" s="88">
        <f>'Vaccinations (d)'!M16</f>
        <v>0</v>
      </c>
      <c r="J16" s="88">
        <f>'Vaccinations (d)'!N16</f>
        <v>0</v>
      </c>
      <c r="K16" s="88">
        <f>'Vaccinations (d)'!O16</f>
        <v>0</v>
      </c>
      <c r="L16" s="88">
        <f>'Vaccinations (d)'!P16</f>
        <v>0</v>
      </c>
      <c r="M16" s="88">
        <f>'Vaccinations (d)'!Q16</f>
        <v>0</v>
      </c>
      <c r="N16" s="88">
        <f>'Vaccinations (d)'!R16</f>
        <v>0</v>
      </c>
      <c r="O16" s="88">
        <f>'Vaccinations (d)'!S16</f>
        <v>0</v>
      </c>
      <c r="P16" s="88">
        <f>'Vaccinations (d)'!T16</f>
        <v>0</v>
      </c>
      <c r="Q16" s="88">
        <f>'Vaccinations (d)'!U16</f>
        <v>0</v>
      </c>
      <c r="R16" s="88">
        <f>'Vaccinations (d)'!V16</f>
        <v>0</v>
      </c>
      <c r="S16" s="88">
        <f>'Vaccinations (d)'!W16</f>
        <v>0</v>
      </c>
      <c r="AR16" s="21"/>
      <c r="AS16" s="21"/>
      <c r="AT16" s="21"/>
      <c r="AU16" s="21"/>
      <c r="AV16" s="21"/>
      <c r="AW16" s="21"/>
      <c r="AX16" s="21"/>
      <c r="AY16" s="21"/>
      <c r="AZ16" s="21"/>
      <c r="BA16" s="88">
        <f>'Vaccinations (d)'!D16</f>
        <v>15</v>
      </c>
      <c r="BB16" s="88">
        <f>'Vaccinations (d)'!F16</f>
        <v>15741</v>
      </c>
      <c r="BC16" s="88" t="str">
        <f>'Vaccinations (d)'!G16</f>
        <v>NP</v>
      </c>
      <c r="BD16" s="88" t="str">
        <f>'Vaccinations (d)'!H16</f>
        <v>P</v>
      </c>
      <c r="BE16" s="88" t="str">
        <f>'Vaccinations (d)'!I16</f>
        <v>N/A</v>
      </c>
      <c r="BF16" s="88" t="str">
        <f>'Vaccinations (d)'!J16</f>
        <v>N/A</v>
      </c>
    </row>
    <row r="17" spans="1:58" ht="15" customHeight="1">
      <c r="A17" s="87" t="str">
        <f>'Vaccinations (d)'!A17</f>
        <v>Please select organisation</v>
      </c>
      <c r="B17" s="88" t="str">
        <f>'Vaccinations (d)'!B17</f>
        <v>VACCINATIONS</v>
      </c>
      <c r="C17" s="88" t="str">
        <f>'Vaccinations (d)'!C17</f>
        <v>A - Total COVID Vaccine Population</v>
      </c>
      <c r="F17" s="88" t="str">
        <f>'Vaccinations (d)'!E17</f>
        <v>Ages 50-54</v>
      </c>
      <c r="G17" s="88">
        <f>'Vaccinations (d)'!K17</f>
        <v>0</v>
      </c>
      <c r="H17" s="88">
        <f>'Vaccinations (d)'!L17</f>
        <v>0</v>
      </c>
      <c r="I17" s="88">
        <f>'Vaccinations (d)'!M17</f>
        <v>0</v>
      </c>
      <c r="J17" s="88">
        <f>'Vaccinations (d)'!N17</f>
        <v>0</v>
      </c>
      <c r="K17" s="88">
        <f>'Vaccinations (d)'!O17</f>
        <v>0</v>
      </c>
      <c r="L17" s="88">
        <f>'Vaccinations (d)'!P17</f>
        <v>0</v>
      </c>
      <c r="M17" s="88">
        <f>'Vaccinations (d)'!Q17</f>
        <v>0</v>
      </c>
      <c r="N17" s="88">
        <f>'Vaccinations (d)'!R17</f>
        <v>0</v>
      </c>
      <c r="O17" s="88">
        <f>'Vaccinations (d)'!S17</f>
        <v>0</v>
      </c>
      <c r="P17" s="88">
        <f>'Vaccinations (d)'!T17</f>
        <v>0</v>
      </c>
      <c r="Q17" s="88">
        <f>'Vaccinations (d)'!U17</f>
        <v>0</v>
      </c>
      <c r="R17" s="88">
        <f>'Vaccinations (d)'!V17</f>
        <v>0</v>
      </c>
      <c r="S17" s="88">
        <f>'Vaccinations (d)'!W17</f>
        <v>0</v>
      </c>
      <c r="AR17" s="21"/>
      <c r="AS17" s="21"/>
      <c r="AT17" s="21"/>
      <c r="AU17" s="21"/>
      <c r="AV17" s="21"/>
      <c r="AW17" s="21"/>
      <c r="AX17" s="21"/>
      <c r="AY17" s="21"/>
      <c r="AZ17" s="21"/>
      <c r="BA17" s="88">
        <f>'Vaccinations (d)'!D17</f>
        <v>16</v>
      </c>
      <c r="BB17" s="88">
        <f>'Vaccinations (d)'!F17</f>
        <v>16176</v>
      </c>
      <c r="BC17" s="88" t="str">
        <f>'Vaccinations (d)'!G17</f>
        <v>NP</v>
      </c>
      <c r="BD17" s="88" t="str">
        <f>'Vaccinations (d)'!H17</f>
        <v>P</v>
      </c>
      <c r="BE17" s="88" t="str">
        <f>'Vaccinations (d)'!I17</f>
        <v>N/A</v>
      </c>
      <c r="BF17" s="88" t="str">
        <f>'Vaccinations (d)'!J17</f>
        <v>N/A</v>
      </c>
    </row>
    <row r="18" spans="1:58" ht="15" customHeight="1">
      <c r="A18" s="87" t="str">
        <f>'Vaccinations (d)'!A18</f>
        <v>Please select organisation</v>
      </c>
      <c r="B18" s="88" t="str">
        <f>'Vaccinations (d)'!B18</f>
        <v>VACCINATIONS</v>
      </c>
      <c r="C18" s="88" t="str">
        <f>'Vaccinations (d)'!C18</f>
        <v>A - Total COVID Vaccine Population</v>
      </c>
      <c r="F18" s="88" t="str">
        <f>'Vaccinations (d)'!E18</f>
        <v>Ages 40-49</v>
      </c>
      <c r="G18" s="88">
        <f>'Vaccinations (d)'!K18</f>
        <v>0</v>
      </c>
      <c r="H18" s="88">
        <f>'Vaccinations (d)'!L18</f>
        <v>0</v>
      </c>
      <c r="I18" s="88">
        <f>'Vaccinations (d)'!M18</f>
        <v>0</v>
      </c>
      <c r="J18" s="88">
        <f>'Vaccinations (d)'!N18</f>
        <v>0</v>
      </c>
      <c r="K18" s="88">
        <f>'Vaccinations (d)'!O18</f>
        <v>0</v>
      </c>
      <c r="L18" s="88">
        <f>'Vaccinations (d)'!P18</f>
        <v>0</v>
      </c>
      <c r="M18" s="88">
        <f>'Vaccinations (d)'!Q18</f>
        <v>0</v>
      </c>
      <c r="N18" s="88">
        <f>'Vaccinations (d)'!R18</f>
        <v>0</v>
      </c>
      <c r="O18" s="88">
        <f>'Vaccinations (d)'!S18</f>
        <v>0</v>
      </c>
      <c r="P18" s="88">
        <f>'Vaccinations (d)'!T18</f>
        <v>0</v>
      </c>
      <c r="Q18" s="88">
        <f>'Vaccinations (d)'!U18</f>
        <v>0</v>
      </c>
      <c r="R18" s="88">
        <f>'Vaccinations (d)'!V18</f>
        <v>0</v>
      </c>
      <c r="S18" s="88">
        <f>'Vaccinations (d)'!W18</f>
        <v>0</v>
      </c>
      <c r="AR18" s="21"/>
      <c r="AS18" s="21"/>
      <c r="AT18" s="21"/>
      <c r="AU18" s="21"/>
      <c r="AV18" s="21"/>
      <c r="AW18" s="21"/>
      <c r="AX18" s="21"/>
      <c r="AY18" s="21"/>
      <c r="AZ18" s="21"/>
      <c r="BA18" s="88">
        <f>'Vaccinations (d)'!D18</f>
        <v>17</v>
      </c>
      <c r="BB18" s="88">
        <f>'Vaccinations (d)'!F18</f>
        <v>34135</v>
      </c>
      <c r="BC18" s="88" t="str">
        <f>'Vaccinations (d)'!G18</f>
        <v>NP</v>
      </c>
      <c r="BD18" s="88" t="str">
        <f>'Vaccinations (d)'!H18</f>
        <v>NP</v>
      </c>
      <c r="BE18" s="88" t="str">
        <f>'Vaccinations (d)'!I18</f>
        <v>N/A</v>
      </c>
      <c r="BF18" s="88" t="str">
        <f>'Vaccinations (d)'!J18</f>
        <v>N/A</v>
      </c>
    </row>
    <row r="19" spans="1:58" ht="15" customHeight="1">
      <c r="A19" s="87" t="str">
        <f>'Vaccinations (d)'!A19</f>
        <v>Please select organisation</v>
      </c>
      <c r="B19" s="88" t="str">
        <f>'Vaccinations (d)'!B19</f>
        <v>VACCINATIONS</v>
      </c>
      <c r="C19" s="88" t="str">
        <f>'Vaccinations (d)'!C19</f>
        <v>A - Total COVID Vaccine Population</v>
      </c>
      <c r="F19" s="88" t="str">
        <f>'Vaccinations (d)'!E19</f>
        <v>Ages 30-39</v>
      </c>
      <c r="G19" s="88">
        <f>'Vaccinations (d)'!K19</f>
        <v>0</v>
      </c>
      <c r="H19" s="88">
        <f>'Vaccinations (d)'!L19</f>
        <v>0</v>
      </c>
      <c r="I19" s="88">
        <f>'Vaccinations (d)'!M19</f>
        <v>0</v>
      </c>
      <c r="J19" s="88">
        <f>'Vaccinations (d)'!N19</f>
        <v>0</v>
      </c>
      <c r="K19" s="88">
        <f>'Vaccinations (d)'!O19</f>
        <v>0</v>
      </c>
      <c r="L19" s="88">
        <f>'Vaccinations (d)'!P19</f>
        <v>0</v>
      </c>
      <c r="M19" s="88">
        <f>'Vaccinations (d)'!Q19</f>
        <v>0</v>
      </c>
      <c r="N19" s="88">
        <f>'Vaccinations (d)'!R19</f>
        <v>0</v>
      </c>
      <c r="O19" s="88">
        <f>'Vaccinations (d)'!S19</f>
        <v>0</v>
      </c>
      <c r="P19" s="88">
        <f>'Vaccinations (d)'!T19</f>
        <v>0</v>
      </c>
      <c r="Q19" s="88">
        <f>'Vaccinations (d)'!U19</f>
        <v>0</v>
      </c>
      <c r="R19" s="88">
        <f>'Vaccinations (d)'!V19</f>
        <v>0</v>
      </c>
      <c r="S19" s="88">
        <f>'Vaccinations (d)'!W19</f>
        <v>0</v>
      </c>
      <c r="AR19" s="21"/>
      <c r="AS19" s="21"/>
      <c r="AT19" s="21"/>
      <c r="AU19" s="21"/>
      <c r="AV19" s="21"/>
      <c r="AW19" s="21"/>
      <c r="AX19" s="21"/>
      <c r="AY19" s="21"/>
      <c r="AZ19" s="21"/>
      <c r="BA19" s="88">
        <f>'Vaccinations (d)'!D19</f>
        <v>18</v>
      </c>
      <c r="BB19" s="88">
        <f>'Vaccinations (d)'!F19</f>
        <v>43477</v>
      </c>
      <c r="BC19" s="88" t="str">
        <f>'Vaccinations (d)'!G19</f>
        <v>NP</v>
      </c>
      <c r="BD19" s="88" t="str">
        <f>'Vaccinations (d)'!H19</f>
        <v>NP</v>
      </c>
      <c r="BE19" s="88" t="str">
        <f>'Vaccinations (d)'!I19</f>
        <v>N/A</v>
      </c>
      <c r="BF19" s="88" t="str">
        <f>'Vaccinations (d)'!J19</f>
        <v>N/A</v>
      </c>
    </row>
    <row r="20" spans="1:58" ht="15" customHeight="1">
      <c r="A20" s="87" t="str">
        <f>'Vaccinations (d)'!A20</f>
        <v>Please select organisation</v>
      </c>
      <c r="B20" s="88" t="str">
        <f>'Vaccinations (d)'!B20</f>
        <v>VACCINATIONS</v>
      </c>
      <c r="C20" s="88" t="str">
        <f>'Vaccinations (d)'!C20</f>
        <v>A - Total COVID Vaccine Population</v>
      </c>
      <c r="F20" s="88" t="str">
        <f>'Vaccinations (d)'!E20</f>
        <v xml:space="preserve">Ages 18-29 </v>
      </c>
      <c r="G20" s="88">
        <f>'Vaccinations (d)'!K20</f>
        <v>0</v>
      </c>
      <c r="H20" s="88">
        <f>'Vaccinations (d)'!L20</f>
        <v>0</v>
      </c>
      <c r="I20" s="88">
        <f>'Vaccinations (d)'!M20</f>
        <v>0</v>
      </c>
      <c r="J20" s="88">
        <f>'Vaccinations (d)'!N20</f>
        <v>0</v>
      </c>
      <c r="K20" s="88">
        <f>'Vaccinations (d)'!O20</f>
        <v>0</v>
      </c>
      <c r="L20" s="88">
        <f>'Vaccinations (d)'!P20</f>
        <v>0</v>
      </c>
      <c r="M20" s="88">
        <f>'Vaccinations (d)'!Q20</f>
        <v>0</v>
      </c>
      <c r="N20" s="88">
        <f>'Vaccinations (d)'!R20</f>
        <v>0</v>
      </c>
      <c r="O20" s="88">
        <f>'Vaccinations (d)'!S20</f>
        <v>0</v>
      </c>
      <c r="P20" s="88">
        <f>'Vaccinations (d)'!T20</f>
        <v>0</v>
      </c>
      <c r="Q20" s="88">
        <f>'Vaccinations (d)'!U20</f>
        <v>0</v>
      </c>
      <c r="R20" s="88">
        <f>'Vaccinations (d)'!V20</f>
        <v>0</v>
      </c>
      <c r="S20" s="88">
        <f>'Vaccinations (d)'!W20</f>
        <v>0</v>
      </c>
      <c r="AR20" s="21"/>
      <c r="AS20" s="21"/>
      <c r="AT20" s="21"/>
      <c r="AU20" s="21"/>
      <c r="AV20" s="21"/>
      <c r="AW20" s="21"/>
      <c r="AX20" s="21"/>
      <c r="AY20" s="21"/>
      <c r="AZ20" s="21"/>
      <c r="BA20" s="88">
        <f>'Vaccinations (d)'!D20</f>
        <v>19</v>
      </c>
      <c r="BB20" s="88">
        <f>'Vaccinations (d)'!F20</f>
        <v>61430</v>
      </c>
      <c r="BC20" s="88" t="str">
        <f>'Vaccinations (d)'!G20</f>
        <v>NP</v>
      </c>
      <c r="BD20" s="88" t="str">
        <f>'Vaccinations (d)'!H20</f>
        <v>NP</v>
      </c>
      <c r="BE20" s="88" t="str">
        <f>'Vaccinations (d)'!I20</f>
        <v>N/A</v>
      </c>
      <c r="BF20" s="88" t="str">
        <f>'Vaccinations (d)'!J20</f>
        <v>N/A</v>
      </c>
    </row>
    <row r="21" spans="1:58" ht="15" customHeight="1">
      <c r="A21" s="87" t="str">
        <f>'Vaccinations (d)'!A21</f>
        <v>Please select organisation</v>
      </c>
      <c r="B21" s="88" t="str">
        <f>'Vaccinations (d)'!B21</f>
        <v>VACCINATIONS</v>
      </c>
      <c r="C21" s="88" t="str">
        <f>'Vaccinations (d)'!C21</f>
        <v>A - Total COVID Vaccine Population</v>
      </c>
      <c r="F21" s="88" t="str">
        <f>'Vaccinations (d)'!E21</f>
        <v xml:space="preserve">Ages 16-17 </v>
      </c>
      <c r="G21" s="88">
        <f>'Vaccinations (d)'!K21</f>
        <v>0</v>
      </c>
      <c r="H21" s="88">
        <f>'Vaccinations (d)'!L21</f>
        <v>0</v>
      </c>
      <c r="I21" s="88">
        <f>'Vaccinations (d)'!M21</f>
        <v>0</v>
      </c>
      <c r="J21" s="88">
        <f>'Vaccinations (d)'!N21</f>
        <v>0</v>
      </c>
      <c r="K21" s="88">
        <f>'Vaccinations (d)'!O21</f>
        <v>0</v>
      </c>
      <c r="L21" s="88">
        <f>'Vaccinations (d)'!P21</f>
        <v>0</v>
      </c>
      <c r="M21" s="88">
        <f>'Vaccinations (d)'!Q21</f>
        <v>0</v>
      </c>
      <c r="N21" s="88">
        <f>'Vaccinations (d)'!R21</f>
        <v>0</v>
      </c>
      <c r="O21" s="88">
        <f>'Vaccinations (d)'!S21</f>
        <v>0</v>
      </c>
      <c r="P21" s="88">
        <f>'Vaccinations (d)'!T21</f>
        <v>0</v>
      </c>
      <c r="Q21" s="88">
        <f>'Vaccinations (d)'!U21</f>
        <v>0</v>
      </c>
      <c r="R21" s="88">
        <f>'Vaccinations (d)'!V21</f>
        <v>0</v>
      </c>
      <c r="S21" s="88">
        <f>'Vaccinations (d)'!W21</f>
        <v>0</v>
      </c>
      <c r="AR21" s="21"/>
      <c r="AS21" s="21"/>
      <c r="AT21" s="21"/>
      <c r="AU21" s="21"/>
      <c r="AV21" s="21"/>
      <c r="AW21" s="21"/>
      <c r="AX21" s="21"/>
      <c r="AY21" s="21"/>
      <c r="AZ21" s="21"/>
      <c r="BA21" s="88">
        <f>'Vaccinations (d)'!D21</f>
        <v>20</v>
      </c>
      <c r="BB21" s="88">
        <f>'Vaccinations (d)'!F21</f>
        <v>8461</v>
      </c>
      <c r="BC21" s="88" t="str">
        <f>'Vaccinations (d)'!G21</f>
        <v>NP</v>
      </c>
      <c r="BD21" s="88" t="str">
        <f>'Vaccinations (d)'!H21</f>
        <v>NP</v>
      </c>
      <c r="BE21" s="88" t="str">
        <f>'Vaccinations (d)'!I21</f>
        <v>N/A</v>
      </c>
      <c r="BF21" s="88" t="str">
        <f>'Vaccinations (d)'!J21</f>
        <v>N/A</v>
      </c>
    </row>
    <row r="22" spans="1:58" ht="15" customHeight="1">
      <c r="A22" s="87" t="str">
        <f>'Vaccinations (d)'!A22</f>
        <v>Please select organisation</v>
      </c>
      <c r="B22" s="88" t="str">
        <f>'Vaccinations (d)'!B22</f>
        <v>VACCINATIONS</v>
      </c>
      <c r="C22" s="88" t="str">
        <f>'Vaccinations (d)'!C22</f>
        <v>A - Total COVID Vaccine Population</v>
      </c>
      <c r="F22" s="88" t="str">
        <f>'Vaccinations (d)'!E22</f>
        <v>Ages 12-15</v>
      </c>
      <c r="G22" s="88">
        <f>'Vaccinations (d)'!K22</f>
        <v>0</v>
      </c>
      <c r="H22" s="88">
        <f>'Vaccinations (d)'!L22</f>
        <v>0</v>
      </c>
      <c r="I22" s="88">
        <f>'Vaccinations (d)'!M22</f>
        <v>0</v>
      </c>
      <c r="J22" s="88">
        <f>'Vaccinations (d)'!N22</f>
        <v>0</v>
      </c>
      <c r="K22" s="88">
        <f>'Vaccinations (d)'!O22</f>
        <v>0</v>
      </c>
      <c r="L22" s="88">
        <f>'Vaccinations (d)'!P22</f>
        <v>0</v>
      </c>
      <c r="M22" s="88">
        <f>'Vaccinations (d)'!Q22</f>
        <v>0</v>
      </c>
      <c r="N22" s="88">
        <f>'Vaccinations (d)'!R22</f>
        <v>0</v>
      </c>
      <c r="O22" s="88">
        <f>'Vaccinations (d)'!S22</f>
        <v>0</v>
      </c>
      <c r="P22" s="88">
        <f>'Vaccinations (d)'!T22</f>
        <v>0</v>
      </c>
      <c r="Q22" s="88">
        <f>'Vaccinations (d)'!U22</f>
        <v>0</v>
      </c>
      <c r="R22" s="88">
        <f>'Vaccinations (d)'!V22</f>
        <v>0</v>
      </c>
      <c r="S22" s="88">
        <f>'Vaccinations (d)'!W22</f>
        <v>0</v>
      </c>
      <c r="AR22" s="21"/>
      <c r="AS22" s="21"/>
      <c r="AT22" s="21"/>
      <c r="AU22" s="21"/>
      <c r="AV22" s="21"/>
      <c r="AW22" s="21"/>
      <c r="AX22" s="21"/>
      <c r="AY22" s="21"/>
      <c r="AZ22" s="21"/>
      <c r="BA22" s="88">
        <f>'Vaccinations (d)'!D22</f>
        <v>21</v>
      </c>
      <c r="BB22" s="88">
        <f>'Vaccinations (d)'!F22</f>
        <v>17542</v>
      </c>
      <c r="BC22" s="88" t="str">
        <f>'Vaccinations (d)'!G22</f>
        <v>NP</v>
      </c>
      <c r="BD22" s="88" t="str">
        <f>'Vaccinations (d)'!H22</f>
        <v>NP</v>
      </c>
      <c r="BE22" s="88" t="str">
        <f>'Vaccinations (d)'!I22</f>
        <v>N/A</v>
      </c>
      <c r="BF22" s="88" t="str">
        <f>'Vaccinations (d)'!J22</f>
        <v>N/A</v>
      </c>
    </row>
    <row r="23" spans="1:58" ht="15" customHeight="1">
      <c r="A23" s="87" t="str">
        <f>'Vaccinations (d)'!A23</f>
        <v>Please select organisation</v>
      </c>
      <c r="B23" s="88" t="str">
        <f>'Vaccinations (d)'!B23</f>
        <v>VACCINATIONS</v>
      </c>
      <c r="C23" s="88" t="str">
        <f>'Vaccinations (d)'!C23</f>
        <v>A - Total COVID Vaccine Population</v>
      </c>
      <c r="F23" s="88" t="str">
        <f>'Vaccinations (d)'!E23</f>
        <v>Ages 5-11</v>
      </c>
      <c r="G23" s="88">
        <f>'Vaccinations (d)'!K23</f>
        <v>0</v>
      </c>
      <c r="H23" s="88">
        <f>'Vaccinations (d)'!L23</f>
        <v>0</v>
      </c>
      <c r="I23" s="88">
        <f>'Vaccinations (d)'!M23</f>
        <v>0</v>
      </c>
      <c r="J23" s="88">
        <f>'Vaccinations (d)'!N23</f>
        <v>0</v>
      </c>
      <c r="K23" s="88">
        <f>'Vaccinations (d)'!O23</f>
        <v>0</v>
      </c>
      <c r="L23" s="88">
        <f>'Vaccinations (d)'!P23</f>
        <v>0</v>
      </c>
      <c r="M23" s="88">
        <f>'Vaccinations (d)'!Q23</f>
        <v>0</v>
      </c>
      <c r="N23" s="88">
        <f>'Vaccinations (d)'!R23</f>
        <v>0</v>
      </c>
      <c r="O23" s="88">
        <f>'Vaccinations (d)'!S23</f>
        <v>0</v>
      </c>
      <c r="P23" s="88">
        <f>'Vaccinations (d)'!T23</f>
        <v>0</v>
      </c>
      <c r="Q23" s="88">
        <f>'Vaccinations (d)'!U23</f>
        <v>0</v>
      </c>
      <c r="R23" s="88">
        <f>'Vaccinations (d)'!V23</f>
        <v>0</v>
      </c>
      <c r="S23" s="88">
        <f>'Vaccinations (d)'!W23</f>
        <v>0</v>
      </c>
      <c r="AR23" s="21"/>
      <c r="AS23" s="21"/>
      <c r="AT23" s="21"/>
      <c r="AU23" s="21"/>
      <c r="AV23" s="21"/>
      <c r="AW23" s="21"/>
      <c r="AX23" s="21"/>
      <c r="AY23" s="21"/>
      <c r="AZ23" s="21"/>
      <c r="BA23" s="88">
        <f>'Vaccinations (d)'!D23</f>
        <v>22</v>
      </c>
      <c r="BB23" s="88">
        <f>'Vaccinations (d)'!F23</f>
        <v>29391</v>
      </c>
      <c r="BC23" s="88" t="str">
        <f>'Vaccinations (d)'!G23</f>
        <v>NP</v>
      </c>
      <c r="BD23" s="88" t="str">
        <f>'Vaccinations (d)'!H23</f>
        <v>NP</v>
      </c>
      <c r="BE23" s="88" t="str">
        <f>'Vaccinations (d)'!I23</f>
        <v>N/A</v>
      </c>
      <c r="BF23" s="88" t="str">
        <f>'Vaccinations (d)'!J23</f>
        <v>N/A</v>
      </c>
    </row>
    <row r="24" spans="1:58" ht="15" customHeight="1">
      <c r="A24" s="87" t="str">
        <f>'Vaccinations (d)'!A24</f>
        <v>Please select organisation</v>
      </c>
      <c r="B24" s="88" t="str">
        <f>'Vaccinations (d)'!B24</f>
        <v>VACCINATIONS</v>
      </c>
      <c r="C24" s="88" t="str">
        <f>'Vaccinations (d)'!C24</f>
        <v>A - Total COVID Vaccine Population</v>
      </c>
      <c r="F24" s="88" t="str">
        <f>'Vaccinations (d)'!E24</f>
        <v>Total COVID Vaccine Population</v>
      </c>
      <c r="G24" s="88">
        <f>'Vaccinations (d)'!K24</f>
        <v>0</v>
      </c>
      <c r="H24" s="88">
        <f>'Vaccinations (d)'!L24</f>
        <v>0</v>
      </c>
      <c r="I24" s="88">
        <f>'Vaccinations (d)'!M24</f>
        <v>0</v>
      </c>
      <c r="J24" s="88">
        <f>'Vaccinations (d)'!N24</f>
        <v>0</v>
      </c>
      <c r="K24" s="88">
        <f>'Vaccinations (d)'!O24</f>
        <v>0</v>
      </c>
      <c r="L24" s="88">
        <f>'Vaccinations (d)'!P24</f>
        <v>0</v>
      </c>
      <c r="M24" s="88">
        <f>'Vaccinations (d)'!Q24</f>
        <v>0</v>
      </c>
      <c r="N24" s="88">
        <f>'Vaccinations (d)'!R24</f>
        <v>0</v>
      </c>
      <c r="O24" s="88">
        <f>'Vaccinations (d)'!S24</f>
        <v>0</v>
      </c>
      <c r="P24" s="88">
        <f>'Vaccinations (d)'!T24</f>
        <v>0</v>
      </c>
      <c r="Q24" s="88">
        <f>'Vaccinations (d)'!U24</f>
        <v>0</v>
      </c>
      <c r="R24" s="88">
        <f>'Vaccinations (d)'!V24</f>
        <v>0</v>
      </c>
      <c r="S24" s="88">
        <f>'Vaccinations (d)'!W24</f>
        <v>0</v>
      </c>
      <c r="AR24" s="21"/>
      <c r="AS24" s="21"/>
      <c r="AT24" s="21"/>
      <c r="AU24" s="21"/>
      <c r="AV24" s="21"/>
      <c r="AW24" s="21"/>
      <c r="AX24" s="21"/>
      <c r="AY24" s="21"/>
      <c r="AZ24" s="21"/>
      <c r="BA24" s="88">
        <f>'Vaccinations (d)'!D24</f>
        <v>23</v>
      </c>
      <c r="BB24" s="88">
        <f>'Vaccinations (d)'!F24</f>
        <v>430140</v>
      </c>
      <c r="BC24" s="88">
        <f>'Vaccinations (d)'!G24</f>
        <v>0</v>
      </c>
      <c r="BD24" s="88">
        <f>'Vaccinations (d)'!H24</f>
        <v>0</v>
      </c>
      <c r="BE24" s="88">
        <f>'Vaccinations (d)'!I24</f>
        <v>46198</v>
      </c>
      <c r="BF24" s="88">
        <f>'Vaccinations (d)'!J24</f>
        <v>157016</v>
      </c>
    </row>
    <row r="25" spans="1:58" ht="15" customHeight="1">
      <c r="A25" s="87" t="str">
        <f>'Vaccinations (d)'!A25</f>
        <v>Please select organisation</v>
      </c>
      <c r="B25" s="88" t="str">
        <f>'Vaccinations (d)'!B25</f>
        <v>VACCINATIONS</v>
      </c>
      <c r="C25" s="88" t="str">
        <f>'Vaccinations (d)'!C25</f>
        <v>A2 - Eligible COVID Booster Vaccination</v>
      </c>
      <c r="F25" s="88" t="str">
        <f>'Vaccinations (d)'!E25</f>
        <v>Severely Immunosuppressed</v>
      </c>
      <c r="G25" s="88">
        <f>'Vaccinations (d)'!K25</f>
        <v>1731</v>
      </c>
      <c r="H25" s="88">
        <f>'Vaccinations (d)'!L25</f>
        <v>2222</v>
      </c>
      <c r="I25" s="88">
        <f>'Vaccinations (d)'!M25</f>
        <v>835</v>
      </c>
      <c r="J25" s="88">
        <f>'Vaccinations (d)'!N25</f>
        <v>0</v>
      </c>
      <c r="K25" s="88">
        <f>'Vaccinations (d)'!O25</f>
        <v>0</v>
      </c>
      <c r="L25" s="88">
        <f>'Vaccinations (d)'!P25</f>
        <v>0</v>
      </c>
      <c r="M25" s="88">
        <f>'Vaccinations (d)'!Q25</f>
        <v>9114</v>
      </c>
      <c r="N25" s="88">
        <f>'Vaccinations (d)'!R25</f>
        <v>0</v>
      </c>
      <c r="O25" s="88" t="str">
        <f>'Vaccinations (d)'!S25</f>
        <v> </v>
      </c>
      <c r="P25" s="88">
        <f>'Vaccinations (d)'!T25</f>
        <v>0</v>
      </c>
      <c r="Q25" s="88">
        <f>'Vaccinations (d)'!U25</f>
        <v>0</v>
      </c>
      <c r="R25" s="88">
        <f>'Vaccinations (d)'!V25</f>
        <v>0</v>
      </c>
      <c r="S25" s="88">
        <f>'Vaccinations (d)'!W25</f>
        <v>13902</v>
      </c>
      <c r="AR25" s="21"/>
      <c r="AS25" s="21"/>
      <c r="AT25" s="21"/>
      <c r="AU25" s="21"/>
      <c r="AV25" s="21"/>
      <c r="AW25" s="21"/>
      <c r="AX25" s="21"/>
      <c r="AY25" s="21"/>
      <c r="AZ25" s="21"/>
      <c r="BA25" s="88">
        <f>'Vaccinations (d)'!D25</f>
        <v>24</v>
      </c>
      <c r="BB25" s="88">
        <f>'Vaccinations (d)'!F25</f>
        <v>0</v>
      </c>
      <c r="BC25" s="88">
        <f>'Vaccinations (d)'!G25</f>
        <v>0</v>
      </c>
      <c r="BD25" s="88">
        <f>'Vaccinations (d)'!H25</f>
        <v>0</v>
      </c>
      <c r="BE25" s="88">
        <f>'Vaccinations (d)'!I25</f>
        <v>0</v>
      </c>
      <c r="BF25" s="88">
        <f>'Vaccinations (d)'!J25</f>
        <v>0</v>
      </c>
    </row>
    <row r="26" spans="1:58" ht="15" customHeight="1">
      <c r="A26" s="87" t="str">
        <f>'Vaccinations (d)'!A26</f>
        <v>Please select organisation</v>
      </c>
      <c r="B26" s="88" t="str">
        <f>'Vaccinations (d)'!B26</f>
        <v>VACCINATIONS</v>
      </c>
      <c r="C26" s="88" t="str">
        <f>'Vaccinations (d)'!C26</f>
        <v>A2 - Eligible COVID Booster Vaccination</v>
      </c>
      <c r="F26" s="88" t="str">
        <f>'Vaccinations (d)'!E26</f>
        <v>Care home residents</v>
      </c>
      <c r="G26" s="88">
        <f>'Vaccinations (d)'!K26</f>
        <v>1551</v>
      </c>
      <c r="H26" s="88">
        <f>'Vaccinations (d)'!L26</f>
        <v>102</v>
      </c>
      <c r="I26" s="88">
        <f>'Vaccinations (d)'!M26</f>
        <v>26</v>
      </c>
      <c r="J26" s="88">
        <f>'Vaccinations (d)'!N26</f>
        <v>0</v>
      </c>
      <c r="K26" s="88">
        <f>'Vaccinations (d)'!O26</f>
        <v>0</v>
      </c>
      <c r="L26" s="88">
        <f>'Vaccinations (d)'!P26</f>
        <v>0</v>
      </c>
      <c r="M26" s="88">
        <f>'Vaccinations (d)'!Q26</f>
        <v>1885</v>
      </c>
      <c r="N26" s="88">
        <f>'Vaccinations (d)'!R26</f>
        <v>0</v>
      </c>
      <c r="O26" s="88" t="str">
        <f>'Vaccinations (d)'!S26</f>
        <v> </v>
      </c>
      <c r="P26" s="88">
        <f>'Vaccinations (d)'!T26</f>
        <v>0</v>
      </c>
      <c r="Q26" s="88">
        <f>'Vaccinations (d)'!U26</f>
        <v>0</v>
      </c>
      <c r="R26" s="88">
        <f>'Vaccinations (d)'!V26</f>
        <v>0</v>
      </c>
      <c r="S26" s="88">
        <f>'Vaccinations (d)'!W26</f>
        <v>3564</v>
      </c>
      <c r="AR26" s="21"/>
      <c r="AS26" s="21"/>
      <c r="AT26" s="21"/>
      <c r="AU26" s="21"/>
      <c r="AV26" s="21"/>
      <c r="AW26" s="21"/>
      <c r="AX26" s="21"/>
      <c r="AY26" s="21"/>
      <c r="AZ26" s="21"/>
      <c r="BA26" s="88">
        <f>'Vaccinations (d)'!D26</f>
        <v>25</v>
      </c>
      <c r="BB26" s="88">
        <f>'Vaccinations (d)'!F26</f>
        <v>0</v>
      </c>
      <c r="BC26" s="88">
        <f>'Vaccinations (d)'!G26</f>
        <v>0</v>
      </c>
      <c r="BD26" s="88">
        <f>'Vaccinations (d)'!H26</f>
        <v>0</v>
      </c>
      <c r="BE26" s="88">
        <f>'Vaccinations (d)'!I26</f>
        <v>0</v>
      </c>
      <c r="BF26" s="88">
        <f>'Vaccinations (d)'!J26</f>
        <v>0</v>
      </c>
    </row>
    <row r="27" spans="1:58" ht="15" customHeight="1">
      <c r="A27" s="87" t="str">
        <f>'Vaccinations (d)'!A27</f>
        <v>Please select organisation</v>
      </c>
      <c r="B27" s="88" t="str">
        <f>'Vaccinations (d)'!B27</f>
        <v>VACCINATIONS</v>
      </c>
      <c r="C27" s="88" t="str">
        <f>'Vaccinations (d)'!C27</f>
        <v>A2 - Eligible COVID Booster Vaccination</v>
      </c>
      <c r="F27" s="88" t="str">
        <f>'Vaccinations (d)'!E27</f>
        <v>Care home workers</v>
      </c>
      <c r="G27" s="88">
        <f>'Vaccinations (d)'!K27</f>
        <v>0</v>
      </c>
      <c r="H27" s="88">
        <f>'Vaccinations (d)'!L27</f>
        <v>0</v>
      </c>
      <c r="I27" s="88">
        <f>'Vaccinations (d)'!M27</f>
        <v>0</v>
      </c>
      <c r="J27" s="88">
        <f>'Vaccinations (d)'!N27</f>
        <v>0</v>
      </c>
      <c r="K27" s="88">
        <f>'Vaccinations (d)'!O27</f>
        <v>0</v>
      </c>
      <c r="L27" s="88">
        <f>'Vaccinations (d)'!P27</f>
        <v>0</v>
      </c>
      <c r="M27" s="88">
        <f>'Vaccinations (d)'!Q27</f>
        <v>4160</v>
      </c>
      <c r="N27" s="88">
        <f>'Vaccinations (d)'!R27</f>
        <v>0</v>
      </c>
      <c r="O27" s="88" t="str">
        <f>'Vaccinations (d)'!S27</f>
        <v> </v>
      </c>
      <c r="P27" s="88">
        <f>'Vaccinations (d)'!T27</f>
        <v>0</v>
      </c>
      <c r="Q27" s="88">
        <f>'Vaccinations (d)'!U27</f>
        <v>0</v>
      </c>
      <c r="R27" s="88">
        <f>'Vaccinations (d)'!V27</f>
        <v>0</v>
      </c>
      <c r="S27" s="88">
        <f>'Vaccinations (d)'!W27</f>
        <v>4160</v>
      </c>
      <c r="AR27" s="21"/>
      <c r="AS27" s="21"/>
      <c r="AT27" s="21"/>
      <c r="AU27" s="21"/>
      <c r="AV27" s="21"/>
      <c r="AW27" s="21"/>
      <c r="AX27" s="21"/>
      <c r="AY27" s="21"/>
      <c r="AZ27" s="21"/>
      <c r="BA27" s="88">
        <f>'Vaccinations (d)'!D27</f>
        <v>26</v>
      </c>
      <c r="BB27" s="88">
        <f>'Vaccinations (d)'!F27</f>
        <v>0</v>
      </c>
      <c r="BC27" s="88">
        <f>'Vaccinations (d)'!G27</f>
        <v>0</v>
      </c>
      <c r="BD27" s="88">
        <f>'Vaccinations (d)'!H27</f>
        <v>0</v>
      </c>
      <c r="BE27" s="88">
        <f>'Vaccinations (d)'!I27</f>
        <v>0</v>
      </c>
      <c r="BF27" s="88">
        <f>'Vaccinations (d)'!J27</f>
        <v>0</v>
      </c>
    </row>
    <row r="28" spans="1:58" ht="15" customHeight="1">
      <c r="A28" s="87" t="str">
        <f>'Vaccinations (d)'!A28</f>
        <v>Please select organisation</v>
      </c>
      <c r="B28" s="88" t="str">
        <f>'Vaccinations (d)'!B28</f>
        <v>VACCINATIONS</v>
      </c>
      <c r="C28" s="88" t="str">
        <f>'Vaccinations (d)'!C28</f>
        <v>A2 - Eligible COVID Booster Vaccination</v>
      </c>
      <c r="F28" s="88" t="str">
        <f>'Vaccinations (d)'!E28</f>
        <v>80 years and older</v>
      </c>
      <c r="G28" s="88">
        <f>'Vaccinations (d)'!K28</f>
        <v>11210</v>
      </c>
      <c r="H28" s="88">
        <f>'Vaccinations (d)'!L28</f>
        <v>2421</v>
      </c>
      <c r="I28" s="88">
        <f>'Vaccinations (d)'!M28</f>
        <v>575</v>
      </c>
      <c r="J28" s="88">
        <f>'Vaccinations (d)'!N28</f>
        <v>0</v>
      </c>
      <c r="K28" s="88">
        <f>'Vaccinations (d)'!O28</f>
        <v>0</v>
      </c>
      <c r="L28" s="88">
        <f>'Vaccinations (d)'!P28</f>
        <v>0</v>
      </c>
      <c r="M28" s="88">
        <f>'Vaccinations (d)'!Q28</f>
        <v>18834</v>
      </c>
      <c r="N28" s="88">
        <f>'Vaccinations (d)'!R28</f>
        <v>0</v>
      </c>
      <c r="O28" s="88" t="str">
        <f>'Vaccinations (d)'!S28</f>
        <v> </v>
      </c>
      <c r="P28" s="88">
        <f>'Vaccinations (d)'!T28</f>
        <v>0</v>
      </c>
      <c r="Q28" s="88">
        <f>'Vaccinations (d)'!U28</f>
        <v>0</v>
      </c>
      <c r="R28" s="88">
        <f>'Vaccinations (d)'!V28</f>
        <v>0</v>
      </c>
      <c r="S28" s="88">
        <f>'Vaccinations (d)'!W28</f>
        <v>33040</v>
      </c>
      <c r="AR28" s="21"/>
      <c r="AS28" s="21"/>
      <c r="AT28" s="21"/>
      <c r="AU28" s="21"/>
      <c r="AV28" s="21"/>
      <c r="AW28" s="21"/>
      <c r="AX28" s="21"/>
      <c r="AY28" s="21"/>
      <c r="AZ28" s="21"/>
      <c r="BA28" s="88">
        <f>'Vaccinations (d)'!D28</f>
        <v>27</v>
      </c>
      <c r="BB28" s="88">
        <f>'Vaccinations (d)'!F28</f>
        <v>0</v>
      </c>
      <c r="BC28" s="88">
        <f>'Vaccinations (d)'!G28</f>
        <v>0</v>
      </c>
      <c r="BD28" s="88">
        <f>'Vaccinations (d)'!H28</f>
        <v>0</v>
      </c>
      <c r="BE28" s="88">
        <f>'Vaccinations (d)'!I28</f>
        <v>0</v>
      </c>
      <c r="BF28" s="88">
        <f>'Vaccinations (d)'!J28</f>
        <v>0</v>
      </c>
    </row>
    <row r="29" spans="1:58" ht="15" customHeight="1">
      <c r="A29" s="87" t="str">
        <f>'Vaccinations (d)'!A29</f>
        <v>Please select organisation</v>
      </c>
      <c r="B29" s="88" t="str">
        <f>'Vaccinations (d)'!B29</f>
        <v>VACCINATIONS</v>
      </c>
      <c r="C29" s="88" t="str">
        <f>'Vaccinations (d)'!C29</f>
        <v>A2 - Eligible COVID Booster Vaccination</v>
      </c>
      <c r="F29" s="88" t="str">
        <f>'Vaccinations (d)'!E29</f>
        <v>Frontline Health care workers</v>
      </c>
      <c r="G29" s="88">
        <f>'Vaccinations (d)'!K29</f>
        <v>0</v>
      </c>
      <c r="H29" s="88">
        <f>'Vaccinations (d)'!L29</f>
        <v>0</v>
      </c>
      <c r="I29" s="88">
        <f>'Vaccinations (d)'!M29</f>
        <v>0</v>
      </c>
      <c r="J29" s="88">
        <f>'Vaccinations (d)'!N29</f>
        <v>0</v>
      </c>
      <c r="K29" s="88">
        <f>'Vaccinations (d)'!O29</f>
        <v>0</v>
      </c>
      <c r="L29" s="88">
        <f>'Vaccinations (d)'!P29</f>
        <v>4830</v>
      </c>
      <c r="M29" s="88">
        <f>'Vaccinations (d)'!Q29</f>
        <v>7246</v>
      </c>
      <c r="N29" s="88">
        <f>'Vaccinations (d)'!R29</f>
        <v>4830</v>
      </c>
      <c r="O29" s="88">
        <f>'Vaccinations (d)'!S29</f>
        <v>2414</v>
      </c>
      <c r="P29" s="88">
        <f>'Vaccinations (d)'!T29</f>
        <v>0</v>
      </c>
      <c r="Q29" s="88">
        <f>'Vaccinations (d)'!U29</f>
        <v>0</v>
      </c>
      <c r="R29" s="88">
        <f>'Vaccinations (d)'!V29</f>
        <v>0</v>
      </c>
      <c r="S29" s="88">
        <f>'Vaccinations (d)'!W29</f>
        <v>19320</v>
      </c>
      <c r="AR29" s="21"/>
      <c r="AS29" s="21"/>
      <c r="AT29" s="21"/>
      <c r="AU29" s="21"/>
      <c r="AV29" s="21"/>
      <c r="AW29" s="21"/>
      <c r="AX29" s="21"/>
      <c r="AY29" s="21"/>
      <c r="AZ29" s="21"/>
      <c r="BA29" s="88">
        <f>'Vaccinations (d)'!D29</f>
        <v>28</v>
      </c>
      <c r="BB29" s="88">
        <f>'Vaccinations (d)'!F29</f>
        <v>0</v>
      </c>
      <c r="BC29" s="88">
        <f>'Vaccinations (d)'!G29</f>
        <v>0</v>
      </c>
      <c r="BD29" s="88">
        <f>'Vaccinations (d)'!H29</f>
        <v>0</v>
      </c>
      <c r="BE29" s="88">
        <f>'Vaccinations (d)'!I29</f>
        <v>0</v>
      </c>
      <c r="BF29" s="88">
        <f>'Vaccinations (d)'!J29</f>
        <v>0</v>
      </c>
    </row>
    <row r="30" spans="1:58" ht="15" customHeight="1">
      <c r="A30" s="87" t="str">
        <f>'Vaccinations (d)'!A30</f>
        <v>Please select organisation</v>
      </c>
      <c r="B30" s="88" t="str">
        <f>'Vaccinations (d)'!B30</f>
        <v>VACCINATIONS</v>
      </c>
      <c r="C30" s="88" t="str">
        <f>'Vaccinations (d)'!C30</f>
        <v>A2 - Eligible COVID Booster Vaccination</v>
      </c>
      <c r="F30" s="88" t="str">
        <f>'Vaccinations (d)'!E30</f>
        <v>Frontline Social care workers</v>
      </c>
      <c r="G30" s="88">
        <f>'Vaccinations (d)'!K30</f>
        <v>0</v>
      </c>
      <c r="H30" s="88">
        <f>'Vaccinations (d)'!L30</f>
        <v>0</v>
      </c>
      <c r="I30" s="88">
        <f>'Vaccinations (d)'!M30</f>
        <v>0</v>
      </c>
      <c r="J30" s="88">
        <f>'Vaccinations (d)'!N30</f>
        <v>0</v>
      </c>
      <c r="K30" s="88">
        <f>'Vaccinations (d)'!O30</f>
        <v>0</v>
      </c>
      <c r="L30" s="88">
        <f>'Vaccinations (d)'!P30</f>
        <v>4043</v>
      </c>
      <c r="M30" s="88">
        <f>'Vaccinations (d)'!Q30</f>
        <v>0</v>
      </c>
      <c r="N30" s="88">
        <f>'Vaccinations (d)'!R30</f>
        <v>0</v>
      </c>
      <c r="O30" s="88" t="str">
        <f>'Vaccinations (d)'!S30</f>
        <v> </v>
      </c>
      <c r="P30" s="88">
        <f>'Vaccinations (d)'!T30</f>
        <v>0</v>
      </c>
      <c r="Q30" s="88">
        <f>'Vaccinations (d)'!U30</f>
        <v>0</v>
      </c>
      <c r="R30" s="88">
        <f>'Vaccinations (d)'!V30</f>
        <v>0</v>
      </c>
      <c r="S30" s="88">
        <f>'Vaccinations (d)'!W30</f>
        <v>4043</v>
      </c>
      <c r="AR30" s="21"/>
      <c r="AS30" s="21"/>
      <c r="AT30" s="21"/>
      <c r="AU30" s="21"/>
      <c r="AV30" s="21"/>
      <c r="AW30" s="21"/>
      <c r="AX30" s="21"/>
      <c r="AY30" s="21"/>
      <c r="AZ30" s="21"/>
      <c r="BA30" s="88">
        <f>'Vaccinations (d)'!D30</f>
        <v>29</v>
      </c>
      <c r="BB30" s="88">
        <f>'Vaccinations (d)'!F30</f>
        <v>0</v>
      </c>
      <c r="BC30" s="88">
        <f>'Vaccinations (d)'!G30</f>
        <v>0</v>
      </c>
      <c r="BD30" s="88">
        <f>'Vaccinations (d)'!H30</f>
        <v>0</v>
      </c>
      <c r="BE30" s="88">
        <f>'Vaccinations (d)'!I30</f>
        <v>0</v>
      </c>
      <c r="BF30" s="88">
        <f>'Vaccinations (d)'!J30</f>
        <v>0</v>
      </c>
    </row>
    <row r="31" spans="1:58" ht="15" customHeight="1">
      <c r="A31" s="87" t="str">
        <f>'Vaccinations (d)'!A31</f>
        <v>Please select organisation</v>
      </c>
      <c r="B31" s="88" t="str">
        <f>'Vaccinations (d)'!B31</f>
        <v>VACCINATIONS</v>
      </c>
      <c r="C31" s="88" t="str">
        <f>'Vaccinations (d)'!C31</f>
        <v>A2 - Eligible COVID Booster Vaccination</v>
      </c>
      <c r="F31" s="88" t="str">
        <f>'Vaccinations (d)'!E31</f>
        <v>Ages 75-79</v>
      </c>
      <c r="G31" s="88">
        <f>'Vaccinations (d)'!K31</f>
        <v>8313</v>
      </c>
      <c r="H31" s="88">
        <f>'Vaccinations (d)'!L31</f>
        <v>3248</v>
      </c>
      <c r="I31" s="88">
        <f>'Vaccinations (d)'!M31</f>
        <v>704</v>
      </c>
      <c r="J31" s="88">
        <f>'Vaccinations (d)'!N31</f>
        <v>0</v>
      </c>
      <c r="K31" s="88">
        <f>'Vaccinations (d)'!O31</f>
        <v>0</v>
      </c>
      <c r="L31" s="88">
        <f>'Vaccinations (d)'!P31</f>
        <v>0</v>
      </c>
      <c r="M31" s="88">
        <f>'Vaccinations (d)'!Q31</f>
        <v>10455</v>
      </c>
      <c r="N31" s="88">
        <f>'Vaccinations (d)'!R31</f>
        <v>4324</v>
      </c>
      <c r="O31" s="88">
        <f>'Vaccinations (d)'!S31</f>
        <v>1586</v>
      </c>
      <c r="P31" s="88">
        <f>'Vaccinations (d)'!T31</f>
        <v>0</v>
      </c>
      <c r="Q31" s="88">
        <f>'Vaccinations (d)'!U31</f>
        <v>0</v>
      </c>
      <c r="R31" s="88">
        <f>'Vaccinations (d)'!V31</f>
        <v>0</v>
      </c>
      <c r="S31" s="88">
        <f>'Vaccinations (d)'!W31</f>
        <v>28630</v>
      </c>
      <c r="AR31" s="21"/>
      <c r="AS31" s="21"/>
      <c r="AT31" s="21"/>
      <c r="AU31" s="21"/>
      <c r="AV31" s="21"/>
      <c r="AW31" s="21"/>
      <c r="AX31" s="21"/>
      <c r="AY31" s="21"/>
      <c r="AZ31" s="21"/>
      <c r="BA31" s="88">
        <f>'Vaccinations (d)'!D31</f>
        <v>30</v>
      </c>
      <c r="BB31" s="88">
        <f>'Vaccinations (d)'!F31</f>
        <v>0</v>
      </c>
      <c r="BC31" s="88">
        <f>'Vaccinations (d)'!G31</f>
        <v>0</v>
      </c>
      <c r="BD31" s="88">
        <f>'Vaccinations (d)'!H31</f>
        <v>0</v>
      </c>
      <c r="BE31" s="88">
        <f>'Vaccinations (d)'!I31</f>
        <v>0</v>
      </c>
      <c r="BF31" s="88">
        <f>'Vaccinations (d)'!J31</f>
        <v>0</v>
      </c>
    </row>
    <row r="32" spans="1:58" ht="15" customHeight="1">
      <c r="A32" s="87" t="str">
        <f>'Vaccinations (d)'!A32</f>
        <v>Please select organisation</v>
      </c>
      <c r="B32" s="88" t="str">
        <f>'Vaccinations (d)'!B32</f>
        <v>VACCINATIONS</v>
      </c>
      <c r="C32" s="88" t="str">
        <f>'Vaccinations (d)'!C32</f>
        <v>A2 - Eligible COVID Booster Vaccination</v>
      </c>
      <c r="F32" s="88" t="str">
        <f>'Vaccinations (d)'!E32</f>
        <v>Ages 70-74</v>
      </c>
      <c r="G32" s="88">
        <f>'Vaccinations (d)'!K32</f>
        <v>0</v>
      </c>
      <c r="H32" s="88">
        <f>'Vaccinations (d)'!L32</f>
        <v>0</v>
      </c>
      <c r="I32" s="88">
        <f>'Vaccinations (d)'!M32</f>
        <v>0</v>
      </c>
      <c r="J32" s="88">
        <f>'Vaccinations (d)'!N32</f>
        <v>0</v>
      </c>
      <c r="K32" s="88">
        <f>'Vaccinations (d)'!O32</f>
        <v>0</v>
      </c>
      <c r="L32" s="88">
        <f>'Vaccinations (d)'!P32</f>
        <v>17794</v>
      </c>
      <c r="M32" s="88">
        <f>'Vaccinations (d)'!Q32</f>
        <v>0</v>
      </c>
      <c r="N32" s="88">
        <f>'Vaccinations (d)'!R32</f>
        <v>0</v>
      </c>
      <c r="O32" s="88" t="str">
        <f>'Vaccinations (d)'!S32</f>
        <v> </v>
      </c>
      <c r="P32" s="88">
        <f>'Vaccinations (d)'!T32</f>
        <v>0</v>
      </c>
      <c r="Q32" s="88">
        <f>'Vaccinations (d)'!U32</f>
        <v>0</v>
      </c>
      <c r="R32" s="88">
        <f>'Vaccinations (d)'!V32</f>
        <v>0</v>
      </c>
      <c r="S32" s="88">
        <f>'Vaccinations (d)'!W32</f>
        <v>17794</v>
      </c>
      <c r="AR32" s="21"/>
      <c r="AS32" s="21"/>
      <c r="AT32" s="21"/>
      <c r="AU32" s="21"/>
      <c r="AV32" s="21"/>
      <c r="AW32" s="21"/>
      <c r="AX32" s="21"/>
      <c r="AY32" s="21"/>
      <c r="AZ32" s="21"/>
      <c r="BA32" s="88">
        <f>'Vaccinations (d)'!D32</f>
        <v>31</v>
      </c>
      <c r="BB32" s="88">
        <f>'Vaccinations (d)'!F32</f>
        <v>0</v>
      </c>
      <c r="BC32" s="88">
        <f>'Vaccinations (d)'!G32</f>
        <v>0</v>
      </c>
      <c r="BD32" s="88">
        <f>'Vaccinations (d)'!H32</f>
        <v>0</v>
      </c>
      <c r="BE32" s="88">
        <f>'Vaccinations (d)'!I32</f>
        <v>0</v>
      </c>
      <c r="BF32" s="88">
        <f>'Vaccinations (d)'!J32</f>
        <v>0</v>
      </c>
    </row>
    <row r="33" spans="1:58" ht="15" customHeight="1">
      <c r="A33" s="87" t="str">
        <f>'Vaccinations (d)'!A33</f>
        <v>Please select organisation</v>
      </c>
      <c r="B33" s="88" t="str">
        <f>'Vaccinations (d)'!B33</f>
        <v>VACCINATIONS</v>
      </c>
      <c r="C33" s="88" t="str">
        <f>'Vaccinations (d)'!C33</f>
        <v>A2 - Eligible COVID Booster Vaccination</v>
      </c>
      <c r="F33" s="88" t="str">
        <f>'Vaccinations (d)'!E33</f>
        <v>Clinically extremely vulnerable aged 16-69 years</v>
      </c>
      <c r="G33" s="88">
        <f>'Vaccinations (d)'!K33</f>
        <v>0</v>
      </c>
      <c r="H33" s="88">
        <f>'Vaccinations (d)'!L33</f>
        <v>0</v>
      </c>
      <c r="I33" s="88">
        <f>'Vaccinations (d)'!M33</f>
        <v>0</v>
      </c>
      <c r="J33" s="88">
        <f>'Vaccinations (d)'!N33</f>
        <v>0</v>
      </c>
      <c r="K33" s="88">
        <f>'Vaccinations (d)'!O33</f>
        <v>0</v>
      </c>
      <c r="L33" s="88">
        <f>'Vaccinations (d)'!P33</f>
        <v>0</v>
      </c>
      <c r="M33" s="88">
        <f>'Vaccinations (d)'!Q33</f>
        <v>0</v>
      </c>
      <c r="N33" s="88">
        <f>'Vaccinations (d)'!R33</f>
        <v>30606</v>
      </c>
      <c r="O33" s="88">
        <f>'Vaccinations (d)'!S33</f>
        <v>8845</v>
      </c>
      <c r="P33" s="88">
        <f>'Vaccinations (d)'!T33</f>
        <v>0</v>
      </c>
      <c r="Q33" s="88">
        <f>'Vaccinations (d)'!U33</f>
        <v>0</v>
      </c>
      <c r="R33" s="88">
        <f>'Vaccinations (d)'!V33</f>
        <v>0</v>
      </c>
      <c r="S33" s="88">
        <f>'Vaccinations (d)'!W33</f>
        <v>39451</v>
      </c>
      <c r="AR33" s="21"/>
      <c r="AS33" s="21"/>
      <c r="AT33" s="21"/>
      <c r="AU33" s="21"/>
      <c r="AV33" s="21"/>
      <c r="AW33" s="21"/>
      <c r="AX33" s="21"/>
      <c r="AY33" s="21"/>
      <c r="AZ33" s="21"/>
      <c r="BA33" s="88">
        <f>'Vaccinations (d)'!D33</f>
        <v>32</v>
      </c>
      <c r="BB33" s="88">
        <f>'Vaccinations (d)'!F33</f>
        <v>0</v>
      </c>
      <c r="BC33" s="88">
        <f>'Vaccinations (d)'!G33</f>
        <v>0</v>
      </c>
      <c r="BD33" s="88">
        <f>'Vaccinations (d)'!H33</f>
        <v>0</v>
      </c>
      <c r="BE33" s="88">
        <f>'Vaccinations (d)'!I33</f>
        <v>0</v>
      </c>
      <c r="BF33" s="88">
        <f>'Vaccinations (d)'!J33</f>
        <v>0</v>
      </c>
    </row>
    <row r="34" spans="1:58" ht="15" customHeight="1">
      <c r="A34" s="87" t="str">
        <f>'Vaccinations (d)'!A34</f>
        <v>Please select organisation</v>
      </c>
      <c r="B34" s="88" t="str">
        <f>'Vaccinations (d)'!B34</f>
        <v>VACCINATIONS</v>
      </c>
      <c r="C34" s="88" t="str">
        <f>'Vaccinations (d)'!C34</f>
        <v>A2 - Eligible COVID Booster Vaccination</v>
      </c>
      <c r="F34" s="88" t="str">
        <f>'Vaccinations (d)'!E34</f>
        <v>Ages 65-69</v>
      </c>
      <c r="G34" s="88">
        <f>'Vaccinations (d)'!K34</f>
        <v>0</v>
      </c>
      <c r="H34" s="88">
        <f>'Vaccinations (d)'!L34</f>
        <v>0</v>
      </c>
      <c r="I34" s="88">
        <f>'Vaccinations (d)'!M34</f>
        <v>0</v>
      </c>
      <c r="J34" s="88">
        <f>'Vaccinations (d)'!N34</f>
        <v>0</v>
      </c>
      <c r="K34" s="88">
        <f>'Vaccinations (d)'!O34</f>
        <v>0</v>
      </c>
      <c r="L34" s="88">
        <f>'Vaccinations (d)'!P34</f>
        <v>9333</v>
      </c>
      <c r="M34" s="88">
        <f>'Vaccinations (d)'!Q34</f>
        <v>3306</v>
      </c>
      <c r="N34" s="88">
        <f>'Vaccinations (d)'!R34</f>
        <v>4240</v>
      </c>
      <c r="O34" s="88" t="str">
        <f>'Vaccinations (d)'!S34</f>
        <v> </v>
      </c>
      <c r="P34" s="88">
        <f>'Vaccinations (d)'!T34</f>
        <v>0</v>
      </c>
      <c r="Q34" s="88">
        <f>'Vaccinations (d)'!U34</f>
        <v>0</v>
      </c>
      <c r="R34" s="88">
        <f>'Vaccinations (d)'!V34</f>
        <v>0</v>
      </c>
      <c r="S34" s="88">
        <f>'Vaccinations (d)'!W34</f>
        <v>16879</v>
      </c>
      <c r="AR34" s="21"/>
      <c r="AS34" s="21"/>
      <c r="AT34" s="21"/>
      <c r="AU34" s="21"/>
      <c r="AV34" s="21"/>
      <c r="AW34" s="21"/>
      <c r="AX34" s="21"/>
      <c r="AY34" s="21"/>
      <c r="AZ34" s="21"/>
      <c r="BA34" s="88">
        <f>'Vaccinations (d)'!D34</f>
        <v>33</v>
      </c>
      <c r="BB34" s="88">
        <f>'Vaccinations (d)'!F34</f>
        <v>0</v>
      </c>
      <c r="BC34" s="88">
        <f>'Vaccinations (d)'!G34</f>
        <v>0</v>
      </c>
      <c r="BD34" s="88">
        <f>'Vaccinations (d)'!H34</f>
        <v>0</v>
      </c>
      <c r="BE34" s="88">
        <f>'Vaccinations (d)'!I34</f>
        <v>0</v>
      </c>
      <c r="BF34" s="88">
        <f>'Vaccinations (d)'!J34</f>
        <v>0</v>
      </c>
    </row>
    <row r="35" spans="1:58" ht="15" customHeight="1">
      <c r="A35" s="87" t="str">
        <f>'Vaccinations (d)'!A35</f>
        <v>Please select organisation</v>
      </c>
      <c r="B35" s="88" t="str">
        <f>'Vaccinations (d)'!B35</f>
        <v>VACCINATIONS</v>
      </c>
      <c r="C35" s="88" t="str">
        <f>'Vaccinations (d)'!C35</f>
        <v>A2 - Eligible COVID Booster Vaccination</v>
      </c>
      <c r="F35" s="88" t="str">
        <f>'Vaccinations (d)'!E35</f>
        <v>Clinical risk groups aged 16-64 years</v>
      </c>
      <c r="G35" s="88">
        <f>'Vaccinations (d)'!K35</f>
        <v>0</v>
      </c>
      <c r="H35" s="88">
        <f>'Vaccinations (d)'!L35</f>
        <v>0</v>
      </c>
      <c r="I35" s="88">
        <f>'Vaccinations (d)'!M35</f>
        <v>0</v>
      </c>
      <c r="J35" s="88">
        <f>'Vaccinations (d)'!N35</f>
        <v>0</v>
      </c>
      <c r="K35" s="88">
        <f>'Vaccinations (d)'!O35</f>
        <v>0</v>
      </c>
      <c r="L35" s="88">
        <f>'Vaccinations (d)'!P35</f>
        <v>0</v>
      </c>
      <c r="M35" s="88">
        <f>'Vaccinations (d)'!Q35</f>
        <v>0</v>
      </c>
      <c r="N35" s="88">
        <f>'Vaccinations (d)'!R35</f>
        <v>0</v>
      </c>
      <c r="O35" s="88" t="str">
        <f>'Vaccinations (d)'!S35</f>
        <v> </v>
      </c>
      <c r="P35" s="88">
        <f>'Vaccinations (d)'!T35</f>
        <v>0</v>
      </c>
      <c r="Q35" s="88">
        <f>'Vaccinations (d)'!U35</f>
        <v>0</v>
      </c>
      <c r="R35" s="88">
        <f>'Vaccinations (d)'!V35</f>
        <v>0</v>
      </c>
      <c r="S35" s="88">
        <f>'Vaccinations (d)'!W35</f>
        <v>0</v>
      </c>
      <c r="AR35" s="21"/>
      <c r="AS35" s="21"/>
      <c r="AT35" s="21"/>
      <c r="AU35" s="21"/>
      <c r="AV35" s="21"/>
      <c r="AW35" s="21"/>
      <c r="AX35" s="21"/>
      <c r="AY35" s="21"/>
      <c r="AZ35" s="21"/>
      <c r="BA35" s="88">
        <f>'Vaccinations (d)'!D35</f>
        <v>34</v>
      </c>
      <c r="BB35" s="88">
        <f>'Vaccinations (d)'!F35</f>
        <v>0</v>
      </c>
      <c r="BC35" s="88">
        <f>'Vaccinations (d)'!G35</f>
        <v>0</v>
      </c>
      <c r="BD35" s="88">
        <f>'Vaccinations (d)'!H35</f>
        <v>0</v>
      </c>
      <c r="BE35" s="88">
        <f>'Vaccinations (d)'!I35</f>
        <v>0</v>
      </c>
      <c r="BF35" s="88">
        <f>'Vaccinations (d)'!J35</f>
        <v>0</v>
      </c>
    </row>
    <row r="36" spans="1:58" ht="15" customHeight="1">
      <c r="A36" s="87" t="str">
        <f>'Vaccinations (d)'!A36</f>
        <v>Please select organisation</v>
      </c>
      <c r="B36" s="88" t="str">
        <f>'Vaccinations (d)'!B36</f>
        <v>VACCINATIONS</v>
      </c>
      <c r="C36" s="88" t="str">
        <f>'Vaccinations (d)'!C36</f>
        <v>A2 - Eligible COVID Booster Vaccination</v>
      </c>
      <c r="F36" s="88" t="str">
        <f>'Vaccinations (d)'!E36</f>
        <v>Clinical risk groups aged 12-15 years</v>
      </c>
      <c r="G36" s="88">
        <f>'Vaccinations (d)'!K36</f>
        <v>0</v>
      </c>
      <c r="H36" s="88">
        <f>'Vaccinations (d)'!L36</f>
        <v>0</v>
      </c>
      <c r="I36" s="88">
        <f>'Vaccinations (d)'!M36</f>
        <v>0</v>
      </c>
      <c r="J36" s="88">
        <f>'Vaccinations (d)'!N36</f>
        <v>0</v>
      </c>
      <c r="K36" s="88">
        <f>'Vaccinations (d)'!O36</f>
        <v>0</v>
      </c>
      <c r="L36" s="88">
        <f>'Vaccinations (d)'!P36</f>
        <v>0</v>
      </c>
      <c r="M36" s="88">
        <f>'Vaccinations (d)'!Q36</f>
        <v>0</v>
      </c>
      <c r="N36" s="88">
        <f>'Vaccinations (d)'!R36</f>
        <v>0</v>
      </c>
      <c r="O36" s="88" t="str">
        <f>'Vaccinations (d)'!S36</f>
        <v> </v>
      </c>
      <c r="P36" s="88">
        <f>'Vaccinations (d)'!T36</f>
        <v>0</v>
      </c>
      <c r="Q36" s="88">
        <f>'Vaccinations (d)'!U36</f>
        <v>0</v>
      </c>
      <c r="R36" s="88">
        <f>'Vaccinations (d)'!V36</f>
        <v>0</v>
      </c>
      <c r="S36" s="88">
        <f>'Vaccinations (d)'!W36</f>
        <v>0</v>
      </c>
      <c r="AR36" s="21"/>
      <c r="AS36" s="21"/>
      <c r="AT36" s="21"/>
      <c r="AU36" s="21"/>
      <c r="AV36" s="21"/>
      <c r="AW36" s="21"/>
      <c r="AX36" s="21"/>
      <c r="AY36" s="21"/>
      <c r="AZ36" s="21"/>
      <c r="BA36" s="88">
        <f>'Vaccinations (d)'!D36</f>
        <v>35</v>
      </c>
      <c r="BB36" s="88">
        <f>'Vaccinations (d)'!F36</f>
        <v>0</v>
      </c>
      <c r="BC36" s="88">
        <f>'Vaccinations (d)'!G36</f>
        <v>0</v>
      </c>
      <c r="BD36" s="88">
        <f>'Vaccinations (d)'!H36</f>
        <v>0</v>
      </c>
      <c r="BE36" s="88">
        <f>'Vaccinations (d)'!I36</f>
        <v>0</v>
      </c>
      <c r="BF36" s="88">
        <f>'Vaccinations (d)'!J36</f>
        <v>0</v>
      </c>
    </row>
    <row r="37" spans="1:58" ht="15" customHeight="1">
      <c r="A37" s="87" t="str">
        <f>'Vaccinations (d)'!A37</f>
        <v>Please select organisation</v>
      </c>
      <c r="B37" s="88" t="str">
        <f>'Vaccinations (d)'!B37</f>
        <v>VACCINATIONS</v>
      </c>
      <c r="C37" s="88" t="str">
        <f>'Vaccinations (d)'!C37</f>
        <v>A2 - Eligible COVID Booster Vaccination</v>
      </c>
      <c r="F37" s="88" t="str">
        <f>'Vaccinations (d)'!E37</f>
        <v>Clinical risk groups aged 5-11 years</v>
      </c>
      <c r="G37" s="88">
        <f>'Vaccinations (d)'!K37</f>
        <v>0</v>
      </c>
      <c r="H37" s="88">
        <f>'Vaccinations (d)'!L37</f>
        <v>0</v>
      </c>
      <c r="I37" s="88">
        <f>'Vaccinations (d)'!M37</f>
        <v>0</v>
      </c>
      <c r="J37" s="88">
        <f>'Vaccinations (d)'!N37</f>
        <v>0</v>
      </c>
      <c r="K37" s="88">
        <f>'Vaccinations (d)'!O37</f>
        <v>0</v>
      </c>
      <c r="L37" s="88">
        <f>'Vaccinations (d)'!P37</f>
        <v>0</v>
      </c>
      <c r="M37" s="88">
        <f>'Vaccinations (d)'!Q37</f>
        <v>0</v>
      </c>
      <c r="N37" s="88">
        <f>'Vaccinations (d)'!R37</f>
        <v>0</v>
      </c>
      <c r="O37" s="88" t="str">
        <f>'Vaccinations (d)'!S37</f>
        <v> </v>
      </c>
      <c r="P37" s="88">
        <f>'Vaccinations (d)'!T37</f>
        <v>0</v>
      </c>
      <c r="Q37" s="88">
        <f>'Vaccinations (d)'!U37</f>
        <v>0</v>
      </c>
      <c r="R37" s="88">
        <f>'Vaccinations (d)'!V37</f>
        <v>0</v>
      </c>
      <c r="S37" s="88">
        <f>'Vaccinations (d)'!W37</f>
        <v>0</v>
      </c>
      <c r="AR37" s="21"/>
      <c r="AS37" s="21"/>
      <c r="AT37" s="21"/>
      <c r="AU37" s="21"/>
      <c r="AV37" s="21"/>
      <c r="AW37" s="21"/>
      <c r="AX37" s="21"/>
      <c r="AY37" s="21"/>
      <c r="AZ37" s="21"/>
      <c r="BA37" s="88">
        <f>'Vaccinations (d)'!D37</f>
        <v>30</v>
      </c>
      <c r="BB37" s="88">
        <f>'Vaccinations (d)'!F37</f>
        <v>0</v>
      </c>
      <c r="BC37" s="88">
        <f>'Vaccinations (d)'!G37</f>
        <v>0</v>
      </c>
      <c r="BD37" s="88">
        <f>'Vaccinations (d)'!H37</f>
        <v>0</v>
      </c>
      <c r="BE37" s="88">
        <f>'Vaccinations (d)'!I37</f>
        <v>0</v>
      </c>
      <c r="BF37" s="88">
        <f>'Vaccinations (d)'!J37</f>
        <v>0</v>
      </c>
    </row>
    <row r="38" spans="1:58" ht="15" customHeight="1">
      <c r="A38" s="87" t="str">
        <f>'Vaccinations (d)'!A38</f>
        <v>Please select organisation</v>
      </c>
      <c r="B38" s="88" t="str">
        <f>'Vaccinations (d)'!B38</f>
        <v>VACCINATIONS</v>
      </c>
      <c r="C38" s="88" t="str">
        <f>'Vaccinations (d)'!C38</f>
        <v>A2 - Eligible COVID Booster Vaccination</v>
      </c>
      <c r="F38" s="88" t="str">
        <f>'Vaccinations (d)'!E38</f>
        <v>Ages 60-64</v>
      </c>
      <c r="G38" s="88">
        <f>'Vaccinations (d)'!K38</f>
        <v>0</v>
      </c>
      <c r="H38" s="88">
        <f>'Vaccinations (d)'!L38</f>
        <v>0</v>
      </c>
      <c r="I38" s="88">
        <f>'Vaccinations (d)'!M38</f>
        <v>0</v>
      </c>
      <c r="J38" s="88">
        <f>'Vaccinations (d)'!N38</f>
        <v>0</v>
      </c>
      <c r="K38" s="88">
        <f>'Vaccinations (d)'!O38</f>
        <v>0</v>
      </c>
      <c r="L38" s="88">
        <f>'Vaccinations (d)'!P38</f>
        <v>0</v>
      </c>
      <c r="M38" s="88">
        <f>'Vaccinations (d)'!Q38</f>
        <v>0</v>
      </c>
      <c r="N38" s="88">
        <f>'Vaccinations (d)'!R38</f>
        <v>0</v>
      </c>
      <c r="O38" s="88" t="str">
        <f>'Vaccinations (d)'!S38</f>
        <v> </v>
      </c>
      <c r="P38" s="88">
        <f>'Vaccinations (d)'!T38</f>
        <v>0</v>
      </c>
      <c r="Q38" s="88">
        <f>'Vaccinations (d)'!U38</f>
        <v>0</v>
      </c>
      <c r="R38" s="88">
        <f>'Vaccinations (d)'!V38</f>
        <v>0</v>
      </c>
      <c r="S38" s="88">
        <f>'Vaccinations (d)'!W38</f>
        <v>0</v>
      </c>
      <c r="AR38" s="21"/>
      <c r="AS38" s="21"/>
      <c r="AT38" s="21"/>
      <c r="AU38" s="21"/>
      <c r="AV38" s="21"/>
      <c r="AW38" s="21"/>
      <c r="AX38" s="21"/>
      <c r="AY38" s="21"/>
      <c r="AZ38" s="21"/>
      <c r="BA38" s="88">
        <f>'Vaccinations (d)'!D38</f>
        <v>36</v>
      </c>
      <c r="BB38" s="88">
        <f>'Vaccinations (d)'!F38</f>
        <v>0</v>
      </c>
      <c r="BC38" s="88">
        <f>'Vaccinations (d)'!G38</f>
        <v>0</v>
      </c>
      <c r="BD38" s="88">
        <f>'Vaccinations (d)'!H38</f>
        <v>0</v>
      </c>
      <c r="BE38" s="88">
        <f>'Vaccinations (d)'!I38</f>
        <v>0</v>
      </c>
      <c r="BF38" s="88">
        <f>'Vaccinations (d)'!J38</f>
        <v>0</v>
      </c>
    </row>
    <row r="39" spans="1:58" ht="15" customHeight="1">
      <c r="A39" s="87" t="str">
        <f>'Vaccinations (d)'!A39</f>
        <v>Please select organisation</v>
      </c>
      <c r="B39" s="88" t="str">
        <f>'Vaccinations (d)'!B39</f>
        <v>VACCINATIONS</v>
      </c>
      <c r="C39" s="88" t="str">
        <f>'Vaccinations (d)'!C39</f>
        <v>A2 - Eligible COVID Booster Vaccination</v>
      </c>
      <c r="F39" s="88" t="str">
        <f>'Vaccinations (d)'!E39</f>
        <v>Ages 55-59</v>
      </c>
      <c r="G39" s="88">
        <f>'Vaccinations (d)'!K39</f>
        <v>0</v>
      </c>
      <c r="H39" s="88">
        <f>'Vaccinations (d)'!L39</f>
        <v>0</v>
      </c>
      <c r="I39" s="88">
        <f>'Vaccinations (d)'!M39</f>
        <v>0</v>
      </c>
      <c r="J39" s="88">
        <f>'Vaccinations (d)'!N39</f>
        <v>0</v>
      </c>
      <c r="K39" s="88">
        <f>'Vaccinations (d)'!O39</f>
        <v>0</v>
      </c>
      <c r="L39" s="88">
        <f>'Vaccinations (d)'!P39</f>
        <v>0</v>
      </c>
      <c r="M39" s="88">
        <f>'Vaccinations (d)'!Q39</f>
        <v>0</v>
      </c>
      <c r="N39" s="88">
        <f>'Vaccinations (d)'!R39</f>
        <v>0</v>
      </c>
      <c r="O39" s="88" t="str">
        <f>'Vaccinations (d)'!S39</f>
        <v> </v>
      </c>
      <c r="P39" s="88">
        <f>'Vaccinations (d)'!T39</f>
        <v>0</v>
      </c>
      <c r="Q39" s="88">
        <f>'Vaccinations (d)'!U39</f>
        <v>0</v>
      </c>
      <c r="R39" s="88">
        <f>'Vaccinations (d)'!V39</f>
        <v>0</v>
      </c>
      <c r="S39" s="88">
        <f>'Vaccinations (d)'!W39</f>
        <v>0</v>
      </c>
      <c r="AR39" s="21"/>
      <c r="AS39" s="21"/>
      <c r="AT39" s="21"/>
      <c r="AU39" s="21"/>
      <c r="AV39" s="21"/>
      <c r="AW39" s="21"/>
      <c r="AX39" s="21"/>
      <c r="AY39" s="21"/>
      <c r="AZ39" s="21"/>
      <c r="BA39" s="88">
        <f>'Vaccinations (d)'!D39</f>
        <v>37</v>
      </c>
      <c r="BB39" s="88">
        <f>'Vaccinations (d)'!F39</f>
        <v>0</v>
      </c>
      <c r="BC39" s="88">
        <f>'Vaccinations (d)'!G39</f>
        <v>0</v>
      </c>
      <c r="BD39" s="88">
        <f>'Vaccinations (d)'!H39</f>
        <v>0</v>
      </c>
      <c r="BE39" s="88">
        <f>'Vaccinations (d)'!I39</f>
        <v>0</v>
      </c>
      <c r="BF39" s="88">
        <f>'Vaccinations (d)'!J39</f>
        <v>0</v>
      </c>
    </row>
    <row r="40" spans="1:58" ht="15" customHeight="1">
      <c r="A40" s="87" t="str">
        <f>'Vaccinations (d)'!A40</f>
        <v>Please select organisation</v>
      </c>
      <c r="B40" s="88" t="str">
        <f>'Vaccinations (d)'!B40</f>
        <v>VACCINATIONS</v>
      </c>
      <c r="C40" s="88" t="str">
        <f>'Vaccinations (d)'!C40</f>
        <v>A2 - Eligible COVID Booster Vaccination</v>
      </c>
      <c r="F40" s="88" t="str">
        <f>'Vaccinations (d)'!E40</f>
        <v>Ages 50-54</v>
      </c>
      <c r="G40" s="88">
        <f>'Vaccinations (d)'!K40</f>
        <v>0</v>
      </c>
      <c r="H40" s="88">
        <f>'Vaccinations (d)'!L40</f>
        <v>0</v>
      </c>
      <c r="I40" s="88">
        <f>'Vaccinations (d)'!M40</f>
        <v>0</v>
      </c>
      <c r="J40" s="88">
        <f>'Vaccinations (d)'!N40</f>
        <v>0</v>
      </c>
      <c r="K40" s="88">
        <f>'Vaccinations (d)'!O40</f>
        <v>0</v>
      </c>
      <c r="L40" s="88">
        <f>'Vaccinations (d)'!P40</f>
        <v>0</v>
      </c>
      <c r="M40" s="88">
        <f>'Vaccinations (d)'!Q40</f>
        <v>0</v>
      </c>
      <c r="N40" s="88">
        <f>'Vaccinations (d)'!R40</f>
        <v>0</v>
      </c>
      <c r="O40" s="88">
        <f>'Vaccinations (d)'!S40</f>
        <v>9171</v>
      </c>
      <c r="P40" s="88">
        <f>'Vaccinations (d)'!T40</f>
        <v>0</v>
      </c>
      <c r="Q40" s="88">
        <f>'Vaccinations (d)'!U40</f>
        <v>0</v>
      </c>
      <c r="R40" s="88">
        <f>'Vaccinations (d)'!V40</f>
        <v>0</v>
      </c>
      <c r="S40" s="88">
        <f>'Vaccinations (d)'!W40</f>
        <v>9171</v>
      </c>
      <c r="AR40" s="21"/>
      <c r="AS40" s="21"/>
      <c r="AT40" s="21"/>
      <c r="AU40" s="21"/>
      <c r="AV40" s="21"/>
      <c r="AW40" s="21"/>
      <c r="AX40" s="21"/>
      <c r="AY40" s="21"/>
      <c r="AZ40" s="21"/>
      <c r="BA40" s="88">
        <f>'Vaccinations (d)'!D40</f>
        <v>38</v>
      </c>
      <c r="BB40" s="88">
        <f>'Vaccinations (d)'!F40</f>
        <v>0</v>
      </c>
      <c r="BC40" s="88">
        <f>'Vaccinations (d)'!G40</f>
        <v>0</v>
      </c>
      <c r="BD40" s="88">
        <f>'Vaccinations (d)'!H40</f>
        <v>0</v>
      </c>
      <c r="BE40" s="88">
        <f>'Vaccinations (d)'!I40</f>
        <v>0</v>
      </c>
      <c r="BF40" s="88">
        <f>'Vaccinations (d)'!J40</f>
        <v>0</v>
      </c>
    </row>
    <row r="41" spans="1:58" ht="15" customHeight="1">
      <c r="A41" s="87" t="str">
        <f>'Vaccinations (d)'!A41</f>
        <v>Please select organisation</v>
      </c>
      <c r="B41" s="88" t="str">
        <f>'Vaccinations (d)'!B41</f>
        <v>VACCINATIONS</v>
      </c>
      <c r="C41" s="88" t="str">
        <f>'Vaccinations (d)'!C41</f>
        <v>A2 - Eligible COVID Booster Vaccination</v>
      </c>
      <c r="F41" s="88" t="str">
        <f>'Vaccinations (d)'!E41</f>
        <v>Total COVID Vaccines planned to administer</v>
      </c>
      <c r="G41" s="88">
        <f>'Vaccinations (d)'!K41</f>
        <v>22805</v>
      </c>
      <c r="H41" s="88">
        <f>'Vaccinations (d)'!L41</f>
        <v>7993</v>
      </c>
      <c r="I41" s="88">
        <f>'Vaccinations (d)'!M41</f>
        <v>2140</v>
      </c>
      <c r="J41" s="88">
        <f>'Vaccinations (d)'!N41</f>
        <v>0</v>
      </c>
      <c r="K41" s="88">
        <f>'Vaccinations (d)'!O41</f>
        <v>0</v>
      </c>
      <c r="L41" s="88">
        <f>'Vaccinations (d)'!P41</f>
        <v>36000</v>
      </c>
      <c r="M41" s="88">
        <f>'Vaccinations (d)'!Q41</f>
        <v>55000</v>
      </c>
      <c r="N41" s="88">
        <f>'Vaccinations (d)'!R41</f>
        <v>44000</v>
      </c>
      <c r="O41" s="88">
        <f>'Vaccinations (d)'!S41</f>
        <v>22016</v>
      </c>
      <c r="P41" s="88">
        <f>'Vaccinations (d)'!T41</f>
        <v>0</v>
      </c>
      <c r="Q41" s="88">
        <f>'Vaccinations (d)'!U41</f>
        <v>0</v>
      </c>
      <c r="R41" s="88">
        <f>'Vaccinations (d)'!V41</f>
        <v>0</v>
      </c>
      <c r="S41" s="88">
        <f>'Vaccinations (d)'!W41</f>
        <v>189954</v>
      </c>
      <c r="AR41" s="21"/>
      <c r="AS41" s="21"/>
      <c r="AT41" s="21"/>
      <c r="AU41" s="21"/>
      <c r="AV41" s="21"/>
      <c r="AW41" s="21"/>
      <c r="AX41" s="21"/>
      <c r="AY41" s="21"/>
      <c r="AZ41" s="21"/>
      <c r="BA41" s="88">
        <f>'Vaccinations (d)'!D41</f>
        <v>39</v>
      </c>
      <c r="BB41" s="88">
        <f>'Vaccinations (d)'!F41</f>
        <v>0</v>
      </c>
      <c r="BC41" s="88">
        <f>'Vaccinations (d)'!G41</f>
        <v>0</v>
      </c>
      <c r="BD41" s="88">
        <f>'Vaccinations (d)'!H41</f>
        <v>0</v>
      </c>
      <c r="BE41" s="88">
        <f>'Vaccinations (d)'!I41</f>
        <v>0</v>
      </c>
      <c r="BF41" s="88">
        <f>'Vaccinations (d)'!J41</f>
        <v>0</v>
      </c>
    </row>
    <row r="42" spans="1:58" ht="15" customHeight="1">
      <c r="A42" s="87" t="str">
        <f>'Vaccinations (d)'!A42</f>
        <v>Please select organisation</v>
      </c>
      <c r="B42" s="88" t="str">
        <f>'Vaccinations (d)'!B42</f>
        <v>VACCINATIONS</v>
      </c>
      <c r="C42" s="88" t="str">
        <f>'Vaccinations (d)'!C42</f>
        <v>A3 - COVID Service Model Breakdown</v>
      </c>
      <c r="F42" s="88" t="str">
        <f>'Vaccinations (d)'!E42</f>
        <v>LHB Vaccination and Mobile Outreach</v>
      </c>
      <c r="G42" s="88">
        <f>'Vaccinations (d)'!K42</f>
        <v>12392</v>
      </c>
      <c r="H42" s="88">
        <f>'Vaccinations (d)'!L42</f>
        <v>3871</v>
      </c>
      <c r="I42" s="88">
        <f>'Vaccinations (d)'!M42</f>
        <v>2011</v>
      </c>
      <c r="J42" s="88">
        <f>'Vaccinations (d)'!N42</f>
        <v>0</v>
      </c>
      <c r="K42" s="88">
        <f>'Vaccinations (d)'!O42</f>
        <v>0</v>
      </c>
      <c r="L42" s="88">
        <f>'Vaccinations (d)'!P42</f>
        <v>9000</v>
      </c>
      <c r="M42" s="88">
        <f>'Vaccinations (d)'!Q42</f>
        <v>10000</v>
      </c>
      <c r="N42" s="88">
        <f>'Vaccinations (d)'!R42</f>
        <v>8000</v>
      </c>
      <c r="O42" s="88">
        <f>'Vaccinations (d)'!S42</f>
        <v>4016</v>
      </c>
      <c r="P42" s="88">
        <f>'Vaccinations (d)'!T42</f>
        <v>0</v>
      </c>
      <c r="Q42" s="88">
        <f>'Vaccinations (d)'!U42</f>
        <v>0</v>
      </c>
      <c r="R42" s="88">
        <f>'Vaccinations (d)'!V42</f>
        <v>0</v>
      </c>
      <c r="S42" s="88">
        <f>'Vaccinations (d)'!W42</f>
        <v>49290</v>
      </c>
      <c r="AR42" s="21"/>
      <c r="AS42" s="21"/>
      <c r="AT42" s="21"/>
      <c r="AU42" s="21"/>
      <c r="AV42" s="21"/>
      <c r="AW42" s="21"/>
      <c r="AX42" s="21"/>
      <c r="AY42" s="21"/>
      <c r="AZ42" s="21"/>
      <c r="BA42" s="88">
        <f>'Vaccinations (d)'!D42</f>
        <v>40</v>
      </c>
      <c r="BB42" s="88">
        <f>'Vaccinations (d)'!F42</f>
        <v>0</v>
      </c>
      <c r="BC42" s="88">
        <f>'Vaccinations (d)'!G42</f>
        <v>0</v>
      </c>
      <c r="BD42" s="88">
        <f>'Vaccinations (d)'!H42</f>
        <v>0</v>
      </c>
      <c r="BE42" s="88">
        <f>'Vaccinations (d)'!I42</f>
        <v>0</v>
      </c>
      <c r="BF42" s="88">
        <f>'Vaccinations (d)'!J42</f>
        <v>0</v>
      </c>
    </row>
    <row r="43" spans="1:58" ht="15" customHeight="1">
      <c r="A43" s="87" t="str">
        <f>'Vaccinations (d)'!A43</f>
        <v>Please select organisation</v>
      </c>
      <c r="B43" s="88" t="str">
        <f>'Vaccinations (d)'!B43</f>
        <v>VACCINATIONS</v>
      </c>
      <c r="C43" s="88" t="str">
        <f>'Vaccinations (d)'!C43</f>
        <v>A3 - COVID Service Model Breakdown</v>
      </c>
      <c r="F43" s="88" t="str">
        <f>'Vaccinations (d)'!E43</f>
        <v>GP Commissioned</v>
      </c>
      <c r="G43" s="88">
        <f>'Vaccinations (d)'!K43</f>
        <v>6604</v>
      </c>
      <c r="H43" s="88">
        <f>'Vaccinations (d)'!L43</f>
        <v>2055</v>
      </c>
      <c r="I43" s="88">
        <f>'Vaccinations (d)'!M43</f>
        <v>112</v>
      </c>
      <c r="J43" s="88">
        <f>'Vaccinations (d)'!N43</f>
        <v>0</v>
      </c>
      <c r="K43" s="88">
        <f>'Vaccinations (d)'!O43</f>
        <v>0</v>
      </c>
      <c r="L43" s="88">
        <f>'Vaccinations (d)'!P43</f>
        <v>16500</v>
      </c>
      <c r="M43" s="88">
        <f>'Vaccinations (d)'!Q43</f>
        <v>27500</v>
      </c>
      <c r="N43" s="88">
        <f>'Vaccinations (d)'!R43</f>
        <v>22000</v>
      </c>
      <c r="O43" s="88">
        <f>'Vaccinations (d)'!S43</f>
        <v>11000</v>
      </c>
      <c r="P43" s="88">
        <f>'Vaccinations (d)'!T43</f>
        <v>0</v>
      </c>
      <c r="Q43" s="88">
        <f>'Vaccinations (d)'!U43</f>
        <v>0</v>
      </c>
      <c r="R43" s="88">
        <f>'Vaccinations (d)'!V43</f>
        <v>0</v>
      </c>
      <c r="S43" s="88">
        <f>'Vaccinations (d)'!W43</f>
        <v>85771</v>
      </c>
      <c r="AR43" s="21"/>
      <c r="AS43" s="21"/>
      <c r="AT43" s="21"/>
      <c r="AU43" s="21"/>
      <c r="AV43" s="21"/>
      <c r="AW43" s="21"/>
      <c r="AX43" s="21"/>
      <c r="AY43" s="21"/>
      <c r="AZ43" s="21"/>
      <c r="BA43" s="88">
        <f>'Vaccinations (d)'!D43</f>
        <v>41</v>
      </c>
      <c r="BB43" s="88">
        <f>'Vaccinations (d)'!F43</f>
        <v>0</v>
      </c>
      <c r="BC43" s="88">
        <f>'Vaccinations (d)'!G43</f>
        <v>0</v>
      </c>
      <c r="BD43" s="88">
        <f>'Vaccinations (d)'!H43</f>
        <v>0</v>
      </c>
      <c r="BE43" s="88">
        <f>'Vaccinations (d)'!I43</f>
        <v>0</v>
      </c>
      <c r="BF43" s="88">
        <f>'Vaccinations (d)'!J43</f>
        <v>0</v>
      </c>
    </row>
    <row r="44" spans="1:58" ht="15" customHeight="1">
      <c r="A44" s="87" t="str">
        <f>'Vaccinations (d)'!A44</f>
        <v>Please select organisation</v>
      </c>
      <c r="B44" s="88" t="str">
        <f>'Vaccinations (d)'!B44</f>
        <v>VACCINATIONS</v>
      </c>
      <c r="C44" s="88" t="str">
        <f>'Vaccinations (d)'!C44</f>
        <v>A3 - COVID Service Model Breakdown</v>
      </c>
      <c r="F44" s="88" t="str">
        <f>'Vaccinations (d)'!E44</f>
        <v>Pharmacy Commissioned</v>
      </c>
      <c r="G44" s="88">
        <f>'Vaccinations (d)'!K44</f>
        <v>3809</v>
      </c>
      <c r="H44" s="88">
        <f>'Vaccinations (d)'!L44</f>
        <v>2067</v>
      </c>
      <c r="I44" s="88">
        <f>'Vaccinations (d)'!M44</f>
        <v>17</v>
      </c>
      <c r="J44" s="88">
        <f>'Vaccinations (d)'!N44</f>
        <v>0</v>
      </c>
      <c r="K44" s="88">
        <f>'Vaccinations (d)'!O44</f>
        <v>0</v>
      </c>
      <c r="L44" s="88">
        <f>'Vaccinations (d)'!P44</f>
        <v>10500</v>
      </c>
      <c r="M44" s="88">
        <f>'Vaccinations (d)'!Q44</f>
        <v>17500</v>
      </c>
      <c r="N44" s="88">
        <f>'Vaccinations (d)'!R44</f>
        <v>14000</v>
      </c>
      <c r="O44" s="88">
        <f>'Vaccinations (d)'!S44</f>
        <v>7000</v>
      </c>
      <c r="P44" s="88">
        <f>'Vaccinations (d)'!T44</f>
        <v>0</v>
      </c>
      <c r="Q44" s="88">
        <f>'Vaccinations (d)'!U44</f>
        <v>0</v>
      </c>
      <c r="R44" s="88">
        <f>'Vaccinations (d)'!V44</f>
        <v>0</v>
      </c>
      <c r="S44" s="88">
        <f>'Vaccinations (d)'!W44</f>
        <v>54893</v>
      </c>
      <c r="AR44" s="21"/>
      <c r="AS44" s="21"/>
      <c r="AT44" s="21"/>
      <c r="AU44" s="21"/>
      <c r="AV44" s="21"/>
      <c r="AW44" s="21"/>
      <c r="AX44" s="21"/>
      <c r="AY44" s="21"/>
      <c r="AZ44" s="21"/>
      <c r="BA44" s="88">
        <f>'Vaccinations (d)'!D44</f>
        <v>42</v>
      </c>
      <c r="BB44" s="88">
        <f>'Vaccinations (d)'!F44</f>
        <v>0</v>
      </c>
      <c r="BC44" s="88">
        <f>'Vaccinations (d)'!G44</f>
        <v>0</v>
      </c>
      <c r="BD44" s="88">
        <f>'Vaccinations (d)'!H44</f>
        <v>0</v>
      </c>
      <c r="BE44" s="88">
        <f>'Vaccinations (d)'!I44</f>
        <v>0</v>
      </c>
      <c r="BF44" s="88">
        <f>'Vaccinations (d)'!J44</f>
        <v>0</v>
      </c>
    </row>
    <row r="45" spans="1:58" ht="15" customHeight="1">
      <c r="A45" s="87" t="str">
        <f>'Vaccinations (d)'!A45</f>
        <v>Please select organisation</v>
      </c>
      <c r="B45" s="88" t="str">
        <f>'Vaccinations (d)'!B45</f>
        <v>VACCINATIONS</v>
      </c>
      <c r="C45" s="88" t="str">
        <f>'Vaccinations (d)'!C45</f>
        <v>A3 - COVID Service Model Breakdown</v>
      </c>
      <c r="F45" s="88" t="str">
        <f>'Vaccinations (d)'!E45</f>
        <v xml:space="preserve">Other </v>
      </c>
      <c r="G45" s="88" t="str">
        <f>'Vaccinations (d)'!K45</f>
        <v> </v>
      </c>
      <c r="H45" s="88" t="str">
        <f>'Vaccinations (d)'!L45</f>
        <v> </v>
      </c>
      <c r="I45" s="88" t="str">
        <f>'Vaccinations (d)'!M45</f>
        <v> </v>
      </c>
      <c r="J45" s="88">
        <f>'Vaccinations (d)'!N45</f>
        <v>0</v>
      </c>
      <c r="K45" s="88">
        <f>'Vaccinations (d)'!O45</f>
        <v>0</v>
      </c>
      <c r="L45" s="88" t="str">
        <f>'Vaccinations (d)'!P45</f>
        <v> </v>
      </c>
      <c r="M45" s="88" t="str">
        <f>'Vaccinations (d)'!Q45</f>
        <v> </v>
      </c>
      <c r="N45" s="88" t="str">
        <f>'Vaccinations (d)'!R45</f>
        <v> </v>
      </c>
      <c r="O45" s="88" t="str">
        <f>'Vaccinations (d)'!S45</f>
        <v> </v>
      </c>
      <c r="P45" s="88">
        <f>'Vaccinations (d)'!T45</f>
        <v>0</v>
      </c>
      <c r="Q45" s="88">
        <f>'Vaccinations (d)'!U45</f>
        <v>0</v>
      </c>
      <c r="R45" s="88">
        <f>'Vaccinations (d)'!V45</f>
        <v>0</v>
      </c>
      <c r="S45" s="88">
        <f>'Vaccinations (d)'!W45</f>
        <v>0</v>
      </c>
      <c r="AR45" s="21"/>
      <c r="AS45" s="21"/>
      <c r="AT45" s="21"/>
      <c r="AU45" s="21"/>
      <c r="AV45" s="21"/>
      <c r="AW45" s="21"/>
      <c r="AX45" s="21"/>
      <c r="AY45" s="21"/>
      <c r="AZ45" s="21"/>
      <c r="BA45" s="88">
        <f>'Vaccinations (d)'!D45</f>
        <v>43</v>
      </c>
      <c r="BB45" s="88">
        <f>'Vaccinations (d)'!F45</f>
        <v>0</v>
      </c>
      <c r="BC45" s="88">
        <f>'Vaccinations (d)'!G45</f>
        <v>0</v>
      </c>
      <c r="BD45" s="88">
        <f>'Vaccinations (d)'!H45</f>
        <v>0</v>
      </c>
      <c r="BE45" s="88">
        <f>'Vaccinations (d)'!I45</f>
        <v>0</v>
      </c>
      <c r="BF45" s="88">
        <f>'Vaccinations (d)'!J45</f>
        <v>0</v>
      </c>
    </row>
    <row r="46" spans="1:58" ht="15" customHeight="1">
      <c r="A46" s="87" t="str">
        <f>'Vaccinations (d)'!A46</f>
        <v>Please select organisation</v>
      </c>
      <c r="B46" s="88" t="str">
        <f>'Vaccinations (d)'!B46</f>
        <v>VACCINATIONS</v>
      </c>
      <c r="C46" s="88" t="str">
        <f>'Vaccinations (d)'!C46</f>
        <v>A3 - COVID Service Model Breakdown</v>
      </c>
      <c r="F46" s="88" t="str">
        <f>'Vaccinations (d)'!E46</f>
        <v>Total of Breakdown by Service Model (Total to match Line Ref 44)</v>
      </c>
      <c r="G46" s="88">
        <f>'Vaccinations (d)'!K46</f>
        <v>22805</v>
      </c>
      <c r="H46" s="88">
        <f>'Vaccinations (d)'!L46</f>
        <v>7993</v>
      </c>
      <c r="I46" s="88">
        <f>'Vaccinations (d)'!M46</f>
        <v>2140</v>
      </c>
      <c r="J46" s="88">
        <f>'Vaccinations (d)'!N46</f>
        <v>0</v>
      </c>
      <c r="K46" s="88">
        <f>'Vaccinations (d)'!O46</f>
        <v>0</v>
      </c>
      <c r="L46" s="88">
        <f>'Vaccinations (d)'!P46</f>
        <v>36000</v>
      </c>
      <c r="M46" s="88">
        <f>'Vaccinations (d)'!Q46</f>
        <v>55000</v>
      </c>
      <c r="N46" s="88">
        <f>'Vaccinations (d)'!R46</f>
        <v>44000</v>
      </c>
      <c r="O46" s="88">
        <f>'Vaccinations (d)'!S46</f>
        <v>22016</v>
      </c>
      <c r="P46" s="88">
        <f>'Vaccinations (d)'!T46</f>
        <v>0</v>
      </c>
      <c r="Q46" s="88">
        <f>'Vaccinations (d)'!U46</f>
        <v>0</v>
      </c>
      <c r="R46" s="88">
        <f>'Vaccinations (d)'!V46</f>
        <v>0</v>
      </c>
      <c r="S46" s="88">
        <f>'Vaccinations (d)'!W46</f>
        <v>189954</v>
      </c>
      <c r="AR46" s="21"/>
      <c r="AS46" s="21"/>
      <c r="AT46" s="21"/>
      <c r="AU46" s="21"/>
      <c r="AV46" s="21"/>
      <c r="AW46" s="21"/>
      <c r="AX46" s="21"/>
      <c r="AY46" s="21"/>
      <c r="AZ46" s="21"/>
      <c r="BA46" s="88">
        <f>'Vaccinations (d)'!D46</f>
        <v>44</v>
      </c>
      <c r="BB46" s="88">
        <f>'Vaccinations (d)'!F46</f>
        <v>0</v>
      </c>
      <c r="BC46" s="88">
        <f>'Vaccinations (d)'!G46</f>
        <v>0</v>
      </c>
      <c r="BD46" s="88">
        <f>'Vaccinations (d)'!H46</f>
        <v>0</v>
      </c>
      <c r="BE46" s="88">
        <f>'Vaccinations (d)'!I46</f>
        <v>0</v>
      </c>
      <c r="BF46" s="88">
        <f>'Vaccinations (d)'!J46</f>
        <v>0</v>
      </c>
    </row>
    <row r="47" spans="1:58" ht="15" customHeight="1">
      <c r="A47" s="87" t="str">
        <f>'Vaccinations (d)'!A47</f>
        <v>Please select organisation</v>
      </c>
      <c r="B47" s="88" t="str">
        <f>'Vaccinations (d)'!B47</f>
        <v>VACCINATIONS</v>
      </c>
      <c r="C47" s="88" t="str">
        <f>'Vaccinations (d)'!C47</f>
        <v>A3 - COVID Service Model Breakdown</v>
      </c>
      <c r="F47" s="88" t="str">
        <f>'Vaccinations (d)'!E47</f>
        <v xml:space="preserve"> Calculation Check should be Zero (Difference between Line Ref 44 and 39) </v>
      </c>
      <c r="G47" s="88">
        <f>'Vaccinations (d)'!K47</f>
        <v>0</v>
      </c>
      <c r="H47" s="88">
        <f>'Vaccinations (d)'!L47</f>
        <v>0</v>
      </c>
      <c r="I47" s="88">
        <f>'Vaccinations (d)'!M47</f>
        <v>0</v>
      </c>
      <c r="J47" s="88">
        <f>'Vaccinations (d)'!N47</f>
        <v>0</v>
      </c>
      <c r="K47" s="88">
        <f>'Vaccinations (d)'!O47</f>
        <v>0</v>
      </c>
      <c r="L47" s="88">
        <f>'Vaccinations (d)'!P47</f>
        <v>0</v>
      </c>
      <c r="M47" s="88">
        <f>'Vaccinations (d)'!Q47</f>
        <v>0</v>
      </c>
      <c r="N47" s="88">
        <f>'Vaccinations (d)'!R47</f>
        <v>0</v>
      </c>
      <c r="O47" s="88">
        <f>'Vaccinations (d)'!S47</f>
        <v>0</v>
      </c>
      <c r="P47" s="88">
        <f>'Vaccinations (d)'!T47</f>
        <v>0</v>
      </c>
      <c r="Q47" s="88">
        <f>'Vaccinations (d)'!U47</f>
        <v>0</v>
      </c>
      <c r="R47" s="88">
        <f>'Vaccinations (d)'!V47</f>
        <v>0</v>
      </c>
      <c r="S47" s="88">
        <f>'Vaccinations (d)'!W47</f>
        <v>0</v>
      </c>
      <c r="AR47" s="21"/>
      <c r="AS47" s="21"/>
      <c r="AT47" s="21"/>
      <c r="AU47" s="21"/>
      <c r="AV47" s="21"/>
      <c r="AW47" s="21"/>
      <c r="AX47" s="21"/>
      <c r="AY47" s="21"/>
      <c r="AZ47" s="21"/>
      <c r="BA47" s="88">
        <f>'Vaccinations (d)'!D47</f>
        <v>45</v>
      </c>
      <c r="BB47" s="88">
        <f>'Vaccinations (d)'!F47</f>
        <v>0</v>
      </c>
      <c r="BC47" s="88">
        <f>'Vaccinations (d)'!G47</f>
        <v>0</v>
      </c>
      <c r="BD47" s="88">
        <f>'Vaccinations (d)'!H47</f>
        <v>0</v>
      </c>
      <c r="BE47" s="88">
        <f>'Vaccinations (d)'!I47</f>
        <v>0</v>
      </c>
      <c r="BF47" s="88">
        <f>'Vaccinations (d)'!J47</f>
        <v>0</v>
      </c>
    </row>
    <row r="48" spans="1:58" ht="15" customHeight="1">
      <c r="A48" s="87" t="str">
        <f>'Vaccinations (d)'!A48</f>
        <v>Please select organisation</v>
      </c>
      <c r="B48" s="88" t="str">
        <f>'Vaccinations (d)'!B48</f>
        <v>VACCINATIONS</v>
      </c>
      <c r="C48" s="88" t="str">
        <f>'Vaccinations (d)'!C48</f>
        <v>B1 - Total Flu Vaccine Population</v>
      </c>
      <c r="F48" s="88" t="str">
        <f>'Vaccinations (d)'!E48</f>
        <v>Severely Immunosuppressed</v>
      </c>
      <c r="G48" s="88">
        <f>'Vaccinations (d)'!K48</f>
        <v>0</v>
      </c>
      <c r="H48" s="88">
        <f>'Vaccinations (d)'!L48</f>
        <v>0</v>
      </c>
      <c r="I48" s="88">
        <f>'Vaccinations (d)'!M48</f>
        <v>0</v>
      </c>
      <c r="J48" s="88">
        <f>'Vaccinations (d)'!N48</f>
        <v>0</v>
      </c>
      <c r="K48" s="88">
        <f>'Vaccinations (d)'!O48</f>
        <v>0</v>
      </c>
      <c r="L48" s="88">
        <f>'Vaccinations (d)'!P48</f>
        <v>0</v>
      </c>
      <c r="M48" s="88">
        <f>'Vaccinations (d)'!Q48</f>
        <v>0</v>
      </c>
      <c r="N48" s="88">
        <f>'Vaccinations (d)'!R48</f>
        <v>0</v>
      </c>
      <c r="O48" s="88">
        <f>'Vaccinations (d)'!S48</f>
        <v>0</v>
      </c>
      <c r="P48" s="88">
        <f>'Vaccinations (d)'!T48</f>
        <v>0</v>
      </c>
      <c r="Q48" s="88">
        <f>'Vaccinations (d)'!U48</f>
        <v>0</v>
      </c>
      <c r="R48" s="88">
        <f>'Vaccinations (d)'!V48</f>
        <v>0</v>
      </c>
      <c r="S48" s="88">
        <f>'Vaccinations (d)'!W48</f>
        <v>0</v>
      </c>
      <c r="AR48" s="21"/>
      <c r="AS48" s="21"/>
      <c r="AT48" s="21"/>
      <c r="AU48" s="21"/>
      <c r="AV48" s="21"/>
      <c r="AW48" s="21"/>
      <c r="AX48" s="21"/>
      <c r="AY48" s="21"/>
      <c r="AZ48" s="21"/>
      <c r="BA48" s="88">
        <f>'Vaccinations (d)'!D48</f>
        <v>46</v>
      </c>
      <c r="BB48" s="88">
        <f>'Vaccinations (d)'!F48</f>
        <v>10544</v>
      </c>
      <c r="BC48" s="88">
        <f>'Vaccinations (d)'!G48</f>
        <v>0</v>
      </c>
      <c r="BD48" s="88" t="str">
        <f>'Vaccinations (d)'!H48</f>
        <v>P</v>
      </c>
      <c r="BE48" s="88">
        <f>'Vaccinations (d)'!I48</f>
        <v>0</v>
      </c>
      <c r="BF48" s="88">
        <f>'Vaccinations (d)'!J48</f>
        <v>10544</v>
      </c>
    </row>
    <row r="49" spans="1:58" ht="15" customHeight="1">
      <c r="A49" s="87" t="str">
        <f>'Vaccinations (d)'!A49</f>
        <v>Please select organisation</v>
      </c>
      <c r="B49" s="88" t="str">
        <f>'Vaccinations (d)'!B49</f>
        <v>VACCINATIONS</v>
      </c>
      <c r="C49" s="88" t="str">
        <f>'Vaccinations (d)'!C49</f>
        <v>B1 - Total Flu Vaccine Population</v>
      </c>
      <c r="F49" s="88" t="str">
        <f>'Vaccinations (d)'!E49</f>
        <v>Care home residents</v>
      </c>
      <c r="G49" s="88">
        <f>'Vaccinations (d)'!K49</f>
        <v>0</v>
      </c>
      <c r="H49" s="88">
        <f>'Vaccinations (d)'!L49</f>
        <v>0</v>
      </c>
      <c r="I49" s="88">
        <f>'Vaccinations (d)'!M49</f>
        <v>0</v>
      </c>
      <c r="J49" s="88">
        <f>'Vaccinations (d)'!N49</f>
        <v>0</v>
      </c>
      <c r="K49" s="88">
        <f>'Vaccinations (d)'!O49</f>
        <v>0</v>
      </c>
      <c r="L49" s="88">
        <f>'Vaccinations (d)'!P49</f>
        <v>0</v>
      </c>
      <c r="M49" s="88">
        <f>'Vaccinations (d)'!Q49</f>
        <v>0</v>
      </c>
      <c r="N49" s="88">
        <f>'Vaccinations (d)'!R49</f>
        <v>0</v>
      </c>
      <c r="O49" s="88">
        <f>'Vaccinations (d)'!S49</f>
        <v>0</v>
      </c>
      <c r="P49" s="88">
        <f>'Vaccinations (d)'!T49</f>
        <v>0</v>
      </c>
      <c r="Q49" s="88">
        <f>'Vaccinations (d)'!U49</f>
        <v>0</v>
      </c>
      <c r="R49" s="88">
        <f>'Vaccinations (d)'!V49</f>
        <v>0</v>
      </c>
      <c r="S49" s="88">
        <f>'Vaccinations (d)'!W49</f>
        <v>0</v>
      </c>
      <c r="AR49" s="21"/>
      <c r="AS49" s="21"/>
      <c r="AT49" s="21"/>
      <c r="AU49" s="21"/>
      <c r="AV49" s="21"/>
      <c r="AW49" s="21"/>
      <c r="AX49" s="21"/>
      <c r="AY49" s="21"/>
      <c r="AZ49" s="21"/>
      <c r="BA49" s="88">
        <f>'Vaccinations (d)'!D49</f>
        <v>47</v>
      </c>
      <c r="BB49" s="88">
        <f>'Vaccinations (d)'!F49</f>
        <v>2014</v>
      </c>
      <c r="BC49" s="88">
        <f>'Vaccinations (d)'!G49</f>
        <v>0</v>
      </c>
      <c r="BD49" s="88" t="str">
        <f>'Vaccinations (d)'!H49</f>
        <v>P</v>
      </c>
      <c r="BE49" s="88">
        <f>'Vaccinations (d)'!I49</f>
        <v>0</v>
      </c>
      <c r="BF49" s="88">
        <f>'Vaccinations (d)'!J49</f>
        <v>2014</v>
      </c>
    </row>
    <row r="50" spans="1:58" ht="15" customHeight="1">
      <c r="A50" s="87" t="str">
        <f>'Vaccinations (d)'!A50</f>
        <v>Please select organisation</v>
      </c>
      <c r="B50" s="88" t="str">
        <f>'Vaccinations (d)'!B50</f>
        <v>VACCINATIONS</v>
      </c>
      <c r="C50" s="88" t="str">
        <f>'Vaccinations (d)'!C50</f>
        <v>B1 - Total Flu Vaccine Population</v>
      </c>
      <c r="F50" s="88" t="str">
        <f>'Vaccinations (d)'!E50</f>
        <v>Care home workers</v>
      </c>
      <c r="G50" s="88">
        <f>'Vaccinations (d)'!K50</f>
        <v>0</v>
      </c>
      <c r="H50" s="88">
        <f>'Vaccinations (d)'!L50</f>
        <v>0</v>
      </c>
      <c r="I50" s="88">
        <f>'Vaccinations (d)'!M50</f>
        <v>0</v>
      </c>
      <c r="J50" s="88">
        <f>'Vaccinations (d)'!N50</f>
        <v>0</v>
      </c>
      <c r="K50" s="88">
        <f>'Vaccinations (d)'!O50</f>
        <v>0</v>
      </c>
      <c r="L50" s="88">
        <f>'Vaccinations (d)'!P50</f>
        <v>0</v>
      </c>
      <c r="M50" s="88">
        <f>'Vaccinations (d)'!Q50</f>
        <v>0</v>
      </c>
      <c r="N50" s="88">
        <f>'Vaccinations (d)'!R50</f>
        <v>0</v>
      </c>
      <c r="O50" s="88">
        <f>'Vaccinations (d)'!S50</f>
        <v>0</v>
      </c>
      <c r="P50" s="88">
        <f>'Vaccinations (d)'!T50</f>
        <v>0</v>
      </c>
      <c r="Q50" s="88">
        <f>'Vaccinations (d)'!U50</f>
        <v>0</v>
      </c>
      <c r="R50" s="88">
        <f>'Vaccinations (d)'!V50</f>
        <v>0</v>
      </c>
      <c r="S50" s="88">
        <f>'Vaccinations (d)'!W50</f>
        <v>0</v>
      </c>
      <c r="AR50" s="21"/>
      <c r="AS50" s="21"/>
      <c r="AT50" s="21"/>
      <c r="AU50" s="21"/>
      <c r="AV50" s="21"/>
      <c r="AW50" s="21"/>
      <c r="AX50" s="21"/>
      <c r="AY50" s="21"/>
      <c r="AZ50" s="21"/>
      <c r="BA50" s="88">
        <f>'Vaccinations (d)'!D50</f>
        <v>48</v>
      </c>
      <c r="BB50" s="88">
        <f>'Vaccinations (d)'!F50</f>
        <v>4508</v>
      </c>
      <c r="BC50" s="88">
        <f>'Vaccinations (d)'!G50</f>
        <v>0</v>
      </c>
      <c r="BD50" s="88" t="str">
        <f>'Vaccinations (d)'!H50</f>
        <v>P</v>
      </c>
      <c r="BE50" s="88">
        <f>'Vaccinations (d)'!I50</f>
        <v>0</v>
      </c>
      <c r="BF50" s="88">
        <f>'Vaccinations (d)'!J50</f>
        <v>4508</v>
      </c>
    </row>
    <row r="51" spans="1:58" ht="15" customHeight="1">
      <c r="A51" s="87" t="str">
        <f>'Vaccinations (d)'!A51</f>
        <v>Please select organisation</v>
      </c>
      <c r="B51" s="88" t="str">
        <f>'Vaccinations (d)'!B51</f>
        <v>VACCINATIONS</v>
      </c>
      <c r="C51" s="88" t="str">
        <f>'Vaccinations (d)'!C51</f>
        <v>B1 - Total Flu Vaccine Population</v>
      </c>
      <c r="F51" s="88" t="str">
        <f>'Vaccinations (d)'!E51</f>
        <v>80 years and older</v>
      </c>
      <c r="G51" s="88">
        <f>'Vaccinations (d)'!K51</f>
        <v>0</v>
      </c>
      <c r="H51" s="88">
        <f>'Vaccinations (d)'!L51</f>
        <v>0</v>
      </c>
      <c r="I51" s="88">
        <f>'Vaccinations (d)'!M51</f>
        <v>0</v>
      </c>
      <c r="J51" s="88">
        <f>'Vaccinations (d)'!N51</f>
        <v>0</v>
      </c>
      <c r="K51" s="88">
        <f>'Vaccinations (d)'!O51</f>
        <v>0</v>
      </c>
      <c r="L51" s="88">
        <f>'Vaccinations (d)'!P51</f>
        <v>0</v>
      </c>
      <c r="M51" s="88">
        <f>'Vaccinations (d)'!Q51</f>
        <v>0</v>
      </c>
      <c r="N51" s="88">
        <f>'Vaccinations (d)'!R51</f>
        <v>0</v>
      </c>
      <c r="O51" s="88">
        <f>'Vaccinations (d)'!S51</f>
        <v>0</v>
      </c>
      <c r="P51" s="88">
        <f>'Vaccinations (d)'!T51</f>
        <v>0</v>
      </c>
      <c r="Q51" s="88">
        <f>'Vaccinations (d)'!U51</f>
        <v>0</v>
      </c>
      <c r="R51" s="88">
        <f>'Vaccinations (d)'!V51</f>
        <v>0</v>
      </c>
      <c r="S51" s="88">
        <f>'Vaccinations (d)'!W51</f>
        <v>0</v>
      </c>
      <c r="AR51" s="21"/>
      <c r="AS51" s="21"/>
      <c r="AT51" s="21"/>
      <c r="AU51" s="21"/>
      <c r="AV51" s="21"/>
      <c r="AW51" s="21"/>
      <c r="AX51" s="21"/>
      <c r="AY51" s="21"/>
      <c r="AZ51" s="21"/>
      <c r="BA51" s="88">
        <f>'Vaccinations (d)'!D51</f>
        <v>49</v>
      </c>
      <c r="BB51" s="88">
        <f>'Vaccinations (d)'!F51</f>
        <v>20023</v>
      </c>
      <c r="BC51" s="88">
        <f>'Vaccinations (d)'!G51</f>
        <v>0</v>
      </c>
      <c r="BD51" s="88" t="str">
        <f>'Vaccinations (d)'!H51</f>
        <v>P</v>
      </c>
      <c r="BE51" s="88">
        <f>'Vaccinations (d)'!I51</f>
        <v>0</v>
      </c>
      <c r="BF51" s="88">
        <f>'Vaccinations (d)'!J51</f>
        <v>20023</v>
      </c>
    </row>
    <row r="52" spans="1:58" ht="15" customHeight="1">
      <c r="A52" s="87" t="str">
        <f>'Vaccinations (d)'!A52</f>
        <v>Please select organisation</v>
      </c>
      <c r="B52" s="88" t="str">
        <f>'Vaccinations (d)'!B52</f>
        <v>VACCINATIONS</v>
      </c>
      <c r="C52" s="88" t="str">
        <f>'Vaccinations (d)'!C52</f>
        <v>B1 - Total Flu Vaccine Population</v>
      </c>
      <c r="F52" s="88" t="str">
        <f>'Vaccinations (d)'!E52</f>
        <v>Frontline Health care workers</v>
      </c>
      <c r="G52" s="88">
        <f>'Vaccinations (d)'!K52</f>
        <v>0</v>
      </c>
      <c r="H52" s="88">
        <f>'Vaccinations (d)'!L52</f>
        <v>0</v>
      </c>
      <c r="I52" s="88">
        <f>'Vaccinations (d)'!M52</f>
        <v>0</v>
      </c>
      <c r="J52" s="88">
        <f>'Vaccinations (d)'!N52</f>
        <v>0</v>
      </c>
      <c r="K52" s="88">
        <f>'Vaccinations (d)'!O52</f>
        <v>0</v>
      </c>
      <c r="L52" s="88">
        <f>'Vaccinations (d)'!P52</f>
        <v>0</v>
      </c>
      <c r="M52" s="88">
        <f>'Vaccinations (d)'!Q52</f>
        <v>0</v>
      </c>
      <c r="N52" s="88">
        <f>'Vaccinations (d)'!R52</f>
        <v>0</v>
      </c>
      <c r="O52" s="88">
        <f>'Vaccinations (d)'!S52</f>
        <v>0</v>
      </c>
      <c r="P52" s="88">
        <f>'Vaccinations (d)'!T52</f>
        <v>0</v>
      </c>
      <c r="Q52" s="88">
        <f>'Vaccinations (d)'!U52</f>
        <v>0</v>
      </c>
      <c r="R52" s="88">
        <f>'Vaccinations (d)'!V52</f>
        <v>0</v>
      </c>
      <c r="S52" s="88">
        <f>'Vaccinations (d)'!W52</f>
        <v>0</v>
      </c>
      <c r="AR52" s="21"/>
      <c r="AS52" s="21"/>
      <c r="AT52" s="21"/>
      <c r="AU52" s="21"/>
      <c r="AV52" s="21"/>
      <c r="AW52" s="21"/>
      <c r="AX52" s="21"/>
      <c r="AY52" s="21"/>
      <c r="AZ52" s="21"/>
      <c r="BA52" s="88">
        <f>'Vaccinations (d)'!D52</f>
        <v>50</v>
      </c>
      <c r="BB52" s="88">
        <f>'Vaccinations (d)'!F52</f>
        <v>21355</v>
      </c>
      <c r="BC52" s="88">
        <f>'Vaccinations (d)'!G52</f>
        <v>0</v>
      </c>
      <c r="BD52" s="88" t="str">
        <f>'Vaccinations (d)'!H52</f>
        <v>P</v>
      </c>
      <c r="BE52" s="88">
        <f>'Vaccinations (d)'!I52</f>
        <v>0</v>
      </c>
      <c r="BF52" s="88">
        <f>'Vaccinations (d)'!J52</f>
        <v>21355</v>
      </c>
    </row>
    <row r="53" spans="1:58" ht="15" customHeight="1">
      <c r="A53" s="87" t="str">
        <f>'Vaccinations (d)'!A53</f>
        <v>Please select organisation</v>
      </c>
      <c r="B53" s="88" t="str">
        <f>'Vaccinations (d)'!B53</f>
        <v>VACCINATIONS</v>
      </c>
      <c r="C53" s="88" t="str">
        <f>'Vaccinations (d)'!C53</f>
        <v>B1 - Total Flu Vaccine Population</v>
      </c>
      <c r="F53" s="88" t="str">
        <f>'Vaccinations (d)'!E53</f>
        <v>Frontline Social care workers</v>
      </c>
      <c r="G53" s="88">
        <f>'Vaccinations (d)'!K53</f>
        <v>0</v>
      </c>
      <c r="H53" s="88">
        <f>'Vaccinations (d)'!L53</f>
        <v>0</v>
      </c>
      <c r="I53" s="88">
        <f>'Vaccinations (d)'!M53</f>
        <v>0</v>
      </c>
      <c r="J53" s="88">
        <f>'Vaccinations (d)'!N53</f>
        <v>0</v>
      </c>
      <c r="K53" s="88">
        <f>'Vaccinations (d)'!O53</f>
        <v>0</v>
      </c>
      <c r="L53" s="88">
        <f>'Vaccinations (d)'!P53</f>
        <v>0</v>
      </c>
      <c r="M53" s="88">
        <f>'Vaccinations (d)'!Q53</f>
        <v>0</v>
      </c>
      <c r="N53" s="88">
        <f>'Vaccinations (d)'!R53</f>
        <v>0</v>
      </c>
      <c r="O53" s="88">
        <f>'Vaccinations (d)'!S53</f>
        <v>0</v>
      </c>
      <c r="P53" s="88">
        <f>'Vaccinations (d)'!T53</f>
        <v>0</v>
      </c>
      <c r="Q53" s="88">
        <f>'Vaccinations (d)'!U53</f>
        <v>0</v>
      </c>
      <c r="R53" s="88">
        <f>'Vaccinations (d)'!V53</f>
        <v>0</v>
      </c>
      <c r="S53" s="88">
        <f>'Vaccinations (d)'!W53</f>
        <v>0</v>
      </c>
      <c r="AR53" s="21"/>
      <c r="AS53" s="21"/>
      <c r="AT53" s="21"/>
      <c r="AU53" s="21"/>
      <c r="AV53" s="21"/>
      <c r="AW53" s="21"/>
      <c r="AX53" s="21"/>
      <c r="AY53" s="21"/>
      <c r="AZ53" s="21"/>
      <c r="BA53" s="88">
        <f>'Vaccinations (d)'!D53</f>
        <v>51</v>
      </c>
      <c r="BB53" s="88">
        <f>'Vaccinations (d)'!F53</f>
        <v>3815</v>
      </c>
      <c r="BC53" s="88">
        <f>'Vaccinations (d)'!G53</f>
        <v>0</v>
      </c>
      <c r="BD53" s="88" t="str">
        <f>'Vaccinations (d)'!H53</f>
        <v>P</v>
      </c>
      <c r="BE53" s="88">
        <f>'Vaccinations (d)'!I53</f>
        <v>0</v>
      </c>
      <c r="BF53" s="88">
        <f>'Vaccinations (d)'!J53</f>
        <v>3815</v>
      </c>
    </row>
    <row r="54" spans="1:58" ht="15" customHeight="1">
      <c r="A54" s="87" t="str">
        <f>'Vaccinations (d)'!A54</f>
        <v>Please select organisation</v>
      </c>
      <c r="B54" s="88" t="str">
        <f>'Vaccinations (d)'!B54</f>
        <v>VACCINATIONS</v>
      </c>
      <c r="C54" s="88" t="str">
        <f>'Vaccinations (d)'!C54</f>
        <v>B1 - Total Flu Vaccine Population</v>
      </c>
      <c r="F54" s="88" t="str">
        <f>'Vaccinations (d)'!E54</f>
        <v>Ages 75-79</v>
      </c>
      <c r="G54" s="88">
        <f>'Vaccinations (d)'!K54</f>
        <v>0</v>
      </c>
      <c r="H54" s="88">
        <f>'Vaccinations (d)'!L54</f>
        <v>0</v>
      </c>
      <c r="I54" s="88">
        <f>'Vaccinations (d)'!M54</f>
        <v>0</v>
      </c>
      <c r="J54" s="88">
        <f>'Vaccinations (d)'!N54</f>
        <v>0</v>
      </c>
      <c r="K54" s="88">
        <f>'Vaccinations (d)'!O54</f>
        <v>0</v>
      </c>
      <c r="L54" s="88">
        <f>'Vaccinations (d)'!P54</f>
        <v>0</v>
      </c>
      <c r="M54" s="88">
        <f>'Vaccinations (d)'!Q54</f>
        <v>0</v>
      </c>
      <c r="N54" s="88">
        <f>'Vaccinations (d)'!R54</f>
        <v>0</v>
      </c>
      <c r="O54" s="88">
        <f>'Vaccinations (d)'!S54</f>
        <v>0</v>
      </c>
      <c r="P54" s="88">
        <f>'Vaccinations (d)'!T54</f>
        <v>0</v>
      </c>
      <c r="Q54" s="88">
        <f>'Vaccinations (d)'!U54</f>
        <v>0</v>
      </c>
      <c r="R54" s="88">
        <f>'Vaccinations (d)'!V54</f>
        <v>0</v>
      </c>
      <c r="S54" s="88">
        <f>'Vaccinations (d)'!W54</f>
        <v>0</v>
      </c>
      <c r="AR54" s="21"/>
      <c r="AS54" s="21"/>
      <c r="AT54" s="21"/>
      <c r="AU54" s="21"/>
      <c r="AV54" s="21"/>
      <c r="AW54" s="21"/>
      <c r="AX54" s="21"/>
      <c r="AY54" s="21"/>
      <c r="AZ54" s="21"/>
      <c r="BA54" s="88">
        <f>'Vaccinations (d)'!D54</f>
        <v>52</v>
      </c>
      <c r="BB54" s="88">
        <f>'Vaccinations (d)'!F54</f>
        <v>17223</v>
      </c>
      <c r="BC54" s="88">
        <f>'Vaccinations (d)'!G54</f>
        <v>0</v>
      </c>
      <c r="BD54" s="88" t="str">
        <f>'Vaccinations (d)'!H54</f>
        <v>P</v>
      </c>
      <c r="BE54" s="88">
        <f>'Vaccinations (d)'!I54</f>
        <v>0</v>
      </c>
      <c r="BF54" s="88">
        <f>'Vaccinations (d)'!J54</f>
        <v>17223</v>
      </c>
    </row>
    <row r="55" spans="1:58" ht="15" customHeight="1">
      <c r="A55" s="87" t="str">
        <f>'Vaccinations (d)'!A55</f>
        <v>Please select organisation</v>
      </c>
      <c r="B55" s="88" t="str">
        <f>'Vaccinations (d)'!B55</f>
        <v>VACCINATIONS</v>
      </c>
      <c r="C55" s="88" t="str">
        <f>'Vaccinations (d)'!C55</f>
        <v>B1 - Total Flu Vaccine Population</v>
      </c>
      <c r="F55" s="88" t="str">
        <f>'Vaccinations (d)'!E55</f>
        <v>Ages 70-74</v>
      </c>
      <c r="G55" s="88">
        <f>'Vaccinations (d)'!K55</f>
        <v>0</v>
      </c>
      <c r="H55" s="88">
        <f>'Vaccinations (d)'!L55</f>
        <v>0</v>
      </c>
      <c r="I55" s="88">
        <f>'Vaccinations (d)'!M55</f>
        <v>0</v>
      </c>
      <c r="J55" s="88">
        <f>'Vaccinations (d)'!N55</f>
        <v>0</v>
      </c>
      <c r="K55" s="88">
        <f>'Vaccinations (d)'!O55</f>
        <v>0</v>
      </c>
      <c r="L55" s="88">
        <f>'Vaccinations (d)'!P55</f>
        <v>0</v>
      </c>
      <c r="M55" s="88">
        <f>'Vaccinations (d)'!Q55</f>
        <v>0</v>
      </c>
      <c r="N55" s="88">
        <f>'Vaccinations (d)'!R55</f>
        <v>0</v>
      </c>
      <c r="O55" s="88">
        <f>'Vaccinations (d)'!S55</f>
        <v>0</v>
      </c>
      <c r="P55" s="88">
        <f>'Vaccinations (d)'!T55</f>
        <v>0</v>
      </c>
      <c r="Q55" s="88">
        <f>'Vaccinations (d)'!U55</f>
        <v>0</v>
      </c>
      <c r="R55" s="88">
        <f>'Vaccinations (d)'!V55</f>
        <v>0</v>
      </c>
      <c r="S55" s="88">
        <f>'Vaccinations (d)'!W55</f>
        <v>0</v>
      </c>
      <c r="AR55" s="21"/>
      <c r="AS55" s="21"/>
      <c r="AT55" s="21"/>
      <c r="AU55" s="21"/>
      <c r="AV55" s="21"/>
      <c r="AW55" s="21"/>
      <c r="AX55" s="21"/>
      <c r="AY55" s="21"/>
      <c r="AZ55" s="21"/>
      <c r="BA55" s="88">
        <f>'Vaccinations (d)'!D55</f>
        <v>53</v>
      </c>
      <c r="BB55" s="88">
        <f>'Vaccinations (d)'!F55</f>
        <v>18929</v>
      </c>
      <c r="BC55" s="88">
        <f>'Vaccinations (d)'!G55</f>
        <v>0</v>
      </c>
      <c r="BD55" s="88" t="str">
        <f>'Vaccinations (d)'!H55</f>
        <v>P</v>
      </c>
      <c r="BE55" s="88">
        <f>'Vaccinations (d)'!I55</f>
        <v>0</v>
      </c>
      <c r="BF55" s="88">
        <f>'Vaccinations (d)'!J55</f>
        <v>18929</v>
      </c>
    </row>
    <row r="56" spans="1:58" ht="15" customHeight="1">
      <c r="A56" s="87" t="str">
        <f>'Vaccinations (d)'!A56</f>
        <v>Please select organisation</v>
      </c>
      <c r="B56" s="88" t="str">
        <f>'Vaccinations (d)'!B56</f>
        <v>VACCINATIONS</v>
      </c>
      <c r="C56" s="88" t="str">
        <f>'Vaccinations (d)'!C56</f>
        <v>B1 - Total Flu Vaccine Population</v>
      </c>
      <c r="F56" s="88" t="str">
        <f>'Vaccinations (d)'!E56</f>
        <v>Clinically extremely vulnerable aged 16-69 years</v>
      </c>
      <c r="G56" s="88">
        <f>'Vaccinations (d)'!K56</f>
        <v>0</v>
      </c>
      <c r="H56" s="88">
        <f>'Vaccinations (d)'!L56</f>
        <v>0</v>
      </c>
      <c r="I56" s="88">
        <f>'Vaccinations (d)'!M56</f>
        <v>0</v>
      </c>
      <c r="J56" s="88">
        <f>'Vaccinations (d)'!N56</f>
        <v>0</v>
      </c>
      <c r="K56" s="88">
        <f>'Vaccinations (d)'!O56</f>
        <v>0</v>
      </c>
      <c r="L56" s="88">
        <f>'Vaccinations (d)'!P56</f>
        <v>0</v>
      </c>
      <c r="M56" s="88">
        <f>'Vaccinations (d)'!Q56</f>
        <v>0</v>
      </c>
      <c r="N56" s="88">
        <f>'Vaccinations (d)'!R56</f>
        <v>0</v>
      </c>
      <c r="O56" s="88">
        <f>'Vaccinations (d)'!S56</f>
        <v>0</v>
      </c>
      <c r="P56" s="88">
        <f>'Vaccinations (d)'!T56</f>
        <v>0</v>
      </c>
      <c r="Q56" s="88">
        <f>'Vaccinations (d)'!U56</f>
        <v>0</v>
      </c>
      <c r="R56" s="88">
        <f>'Vaccinations (d)'!V56</f>
        <v>0</v>
      </c>
      <c r="S56" s="88">
        <f>'Vaccinations (d)'!W56</f>
        <v>0</v>
      </c>
      <c r="AR56" s="21"/>
      <c r="AS56" s="21"/>
      <c r="AT56" s="21"/>
      <c r="AU56" s="21"/>
      <c r="AV56" s="21"/>
      <c r="AW56" s="21"/>
      <c r="AX56" s="21"/>
      <c r="AY56" s="21"/>
      <c r="AZ56" s="21"/>
      <c r="BA56" s="88">
        <f>'Vaccinations (d)'!D56</f>
        <v>54</v>
      </c>
      <c r="BB56" s="88">
        <f>'Vaccinations (d)'!F56</f>
        <v>3189</v>
      </c>
      <c r="BC56" s="88">
        <f>'Vaccinations (d)'!G56</f>
        <v>0</v>
      </c>
      <c r="BD56" s="88" t="str">
        <f>'Vaccinations (d)'!H56</f>
        <v>P</v>
      </c>
      <c r="BE56" s="88">
        <f>'Vaccinations (d)'!I56</f>
        <v>0</v>
      </c>
      <c r="BF56" s="88">
        <f>'Vaccinations (d)'!J56</f>
        <v>3189</v>
      </c>
    </row>
    <row r="57" spans="1:58" ht="15" customHeight="1">
      <c r="A57" s="87" t="str">
        <f>'Vaccinations (d)'!A57</f>
        <v>Please select organisation</v>
      </c>
      <c r="B57" s="88" t="str">
        <f>'Vaccinations (d)'!B57</f>
        <v>VACCINATIONS</v>
      </c>
      <c r="C57" s="88" t="str">
        <f>'Vaccinations (d)'!C57</f>
        <v>B1 - Total Flu Vaccine Population</v>
      </c>
      <c r="F57" s="88" t="str">
        <f>'Vaccinations (d)'!E57</f>
        <v>Ages 65-69</v>
      </c>
      <c r="G57" s="88">
        <f>'Vaccinations (d)'!K57</f>
        <v>0</v>
      </c>
      <c r="H57" s="88">
        <f>'Vaccinations (d)'!L57</f>
        <v>0</v>
      </c>
      <c r="I57" s="88">
        <f>'Vaccinations (d)'!M57</f>
        <v>0</v>
      </c>
      <c r="J57" s="88">
        <f>'Vaccinations (d)'!N57</f>
        <v>0</v>
      </c>
      <c r="K57" s="88">
        <f>'Vaccinations (d)'!O57</f>
        <v>0</v>
      </c>
      <c r="L57" s="88">
        <f>'Vaccinations (d)'!P57</f>
        <v>0</v>
      </c>
      <c r="M57" s="88">
        <f>'Vaccinations (d)'!Q57</f>
        <v>0</v>
      </c>
      <c r="N57" s="88">
        <f>'Vaccinations (d)'!R57</f>
        <v>0</v>
      </c>
      <c r="O57" s="88">
        <f>'Vaccinations (d)'!S57</f>
        <v>0</v>
      </c>
      <c r="P57" s="88">
        <f>'Vaccinations (d)'!T57</f>
        <v>0</v>
      </c>
      <c r="Q57" s="88">
        <f>'Vaccinations (d)'!U57</f>
        <v>0</v>
      </c>
      <c r="R57" s="88">
        <f>'Vaccinations (d)'!V57</f>
        <v>0</v>
      </c>
      <c r="S57" s="88">
        <f>'Vaccinations (d)'!W57</f>
        <v>0</v>
      </c>
      <c r="AR57" s="21"/>
      <c r="AS57" s="21"/>
      <c r="AT57" s="21"/>
      <c r="AU57" s="21"/>
      <c r="AV57" s="21"/>
      <c r="AW57" s="21"/>
      <c r="AX57" s="21"/>
      <c r="AY57" s="21"/>
      <c r="AZ57" s="21"/>
      <c r="BA57" s="88">
        <f>'Vaccinations (d)'!D57</f>
        <v>55</v>
      </c>
      <c r="BB57" s="88">
        <f>'Vaccinations (d)'!F57</f>
        <v>18426</v>
      </c>
      <c r="BC57" s="88">
        <f>'Vaccinations (d)'!G57</f>
        <v>0</v>
      </c>
      <c r="BD57" s="88" t="str">
        <f>'Vaccinations (d)'!H57</f>
        <v>P</v>
      </c>
      <c r="BE57" s="88">
        <f>'Vaccinations (d)'!I57</f>
        <v>0</v>
      </c>
      <c r="BF57" s="88">
        <f>'Vaccinations (d)'!J57</f>
        <v>18426</v>
      </c>
    </row>
    <row r="58" spans="1:58" ht="15" customHeight="1">
      <c r="A58" s="87" t="str">
        <f>'Vaccinations (d)'!A58</f>
        <v>Please select organisation</v>
      </c>
      <c r="B58" s="88" t="str">
        <f>'Vaccinations (d)'!B58</f>
        <v>VACCINATIONS</v>
      </c>
      <c r="C58" s="88" t="str">
        <f>'Vaccinations (d)'!C58</f>
        <v>B1 - Total Flu Vaccine Population</v>
      </c>
      <c r="F58" s="88" t="str">
        <f>'Vaccinations (d)'!E58</f>
        <v>Clinical risk groups aged 16-64 years</v>
      </c>
      <c r="G58" s="88">
        <f>'Vaccinations (d)'!K58</f>
        <v>0</v>
      </c>
      <c r="H58" s="88">
        <f>'Vaccinations (d)'!L58</f>
        <v>0</v>
      </c>
      <c r="I58" s="88">
        <f>'Vaccinations (d)'!M58</f>
        <v>0</v>
      </c>
      <c r="J58" s="88">
        <f>'Vaccinations (d)'!N58</f>
        <v>0</v>
      </c>
      <c r="K58" s="88">
        <f>'Vaccinations (d)'!O58</f>
        <v>0</v>
      </c>
      <c r="L58" s="88">
        <f>'Vaccinations (d)'!P58</f>
        <v>0</v>
      </c>
      <c r="M58" s="88">
        <f>'Vaccinations (d)'!Q58</f>
        <v>0</v>
      </c>
      <c r="N58" s="88">
        <f>'Vaccinations (d)'!R58</f>
        <v>0</v>
      </c>
      <c r="O58" s="88">
        <f>'Vaccinations (d)'!S58</f>
        <v>0</v>
      </c>
      <c r="P58" s="88">
        <f>'Vaccinations (d)'!T58</f>
        <v>0</v>
      </c>
      <c r="Q58" s="88">
        <f>'Vaccinations (d)'!U58</f>
        <v>0</v>
      </c>
      <c r="R58" s="88">
        <f>'Vaccinations (d)'!V58</f>
        <v>0</v>
      </c>
      <c r="S58" s="88">
        <f>'Vaccinations (d)'!W58</f>
        <v>0</v>
      </c>
      <c r="AR58" s="21"/>
      <c r="AS58" s="21"/>
      <c r="AT58" s="21"/>
      <c r="AU58" s="21"/>
      <c r="AV58" s="21"/>
      <c r="AW58" s="21"/>
      <c r="AX58" s="21"/>
      <c r="AY58" s="21"/>
      <c r="AZ58" s="21"/>
      <c r="BA58" s="88">
        <f>'Vaccinations (d)'!D58</f>
        <v>56</v>
      </c>
      <c r="BB58" s="88">
        <f>'Vaccinations (d)'!F58</f>
        <v>47421</v>
      </c>
      <c r="BC58" s="88">
        <f>'Vaccinations (d)'!G58</f>
        <v>0</v>
      </c>
      <c r="BD58" s="88" t="str">
        <f>'Vaccinations (d)'!H58</f>
        <v>P</v>
      </c>
      <c r="BE58" s="88">
        <f>'Vaccinations (d)'!I58</f>
        <v>0</v>
      </c>
      <c r="BF58" s="88">
        <f>'Vaccinations (d)'!J58</f>
        <v>47421</v>
      </c>
    </row>
    <row r="59" spans="1:58" ht="15" customHeight="1">
      <c r="A59" s="87" t="str">
        <f>'Vaccinations (d)'!A59</f>
        <v>Please select organisation</v>
      </c>
      <c r="B59" s="88" t="str">
        <f>'Vaccinations (d)'!B59</f>
        <v>VACCINATIONS</v>
      </c>
      <c r="C59" s="88" t="str">
        <f>'Vaccinations (d)'!C59</f>
        <v>B1 - Total Flu Vaccine Population</v>
      </c>
      <c r="F59" s="88" t="str">
        <f>'Vaccinations (d)'!E59</f>
        <v>Clinical risk groups aged 12-15 years</v>
      </c>
      <c r="G59" s="88">
        <f>'Vaccinations (d)'!K59</f>
        <v>0</v>
      </c>
      <c r="H59" s="88">
        <f>'Vaccinations (d)'!L59</f>
        <v>0</v>
      </c>
      <c r="I59" s="88">
        <f>'Vaccinations (d)'!M59</f>
        <v>0</v>
      </c>
      <c r="J59" s="88">
        <f>'Vaccinations (d)'!N59</f>
        <v>0</v>
      </c>
      <c r="K59" s="88">
        <f>'Vaccinations (d)'!O59</f>
        <v>0</v>
      </c>
      <c r="L59" s="88">
        <f>'Vaccinations (d)'!P59</f>
        <v>0</v>
      </c>
      <c r="M59" s="88">
        <f>'Vaccinations (d)'!Q59</f>
        <v>0</v>
      </c>
      <c r="N59" s="88">
        <f>'Vaccinations (d)'!R59</f>
        <v>0</v>
      </c>
      <c r="O59" s="88">
        <f>'Vaccinations (d)'!S59</f>
        <v>0</v>
      </c>
      <c r="P59" s="88">
        <f>'Vaccinations (d)'!T59</f>
        <v>0</v>
      </c>
      <c r="Q59" s="88">
        <f>'Vaccinations (d)'!U59</f>
        <v>0</v>
      </c>
      <c r="R59" s="88">
        <f>'Vaccinations (d)'!V59</f>
        <v>0</v>
      </c>
      <c r="S59" s="88">
        <f>'Vaccinations (d)'!W59</f>
        <v>0</v>
      </c>
      <c r="AR59" s="21"/>
      <c r="AS59" s="21"/>
      <c r="AT59" s="21"/>
      <c r="AU59" s="21"/>
      <c r="AV59" s="21"/>
      <c r="AW59" s="21"/>
      <c r="AX59" s="21"/>
      <c r="AY59" s="21"/>
      <c r="AZ59" s="21"/>
      <c r="BA59" s="88">
        <f>'Vaccinations (d)'!D59</f>
        <v>57</v>
      </c>
      <c r="BB59" s="88">
        <f>'Vaccinations (d)'!F59</f>
        <v>4189</v>
      </c>
      <c r="BC59" s="88">
        <f>'Vaccinations (d)'!G59</f>
        <v>0</v>
      </c>
      <c r="BD59" s="88" t="str">
        <f>'Vaccinations (d)'!H59</f>
        <v>P</v>
      </c>
      <c r="BE59" s="88">
        <f>'Vaccinations (d)'!I59</f>
        <v>0</v>
      </c>
      <c r="BF59" s="88">
        <f>'Vaccinations (d)'!J59</f>
        <v>4189</v>
      </c>
    </row>
    <row r="60" spans="1:58" ht="15" customHeight="1">
      <c r="A60" s="87" t="str">
        <f>'Vaccinations (d)'!A60</f>
        <v>Please select organisation</v>
      </c>
      <c r="B60" s="88" t="str">
        <f>'Vaccinations (d)'!B60</f>
        <v>VACCINATIONS</v>
      </c>
      <c r="C60" s="88" t="str">
        <f>'Vaccinations (d)'!C60</f>
        <v>B1 - Total Flu Vaccine Population</v>
      </c>
      <c r="F60" s="88" t="str">
        <f>'Vaccinations (d)'!E60</f>
        <v>Clinical risk groups aged 5-11 years</v>
      </c>
      <c r="G60" s="88">
        <f>'Vaccinations (d)'!K60</f>
        <v>0</v>
      </c>
      <c r="H60" s="88">
        <f>'Vaccinations (d)'!L60</f>
        <v>0</v>
      </c>
      <c r="I60" s="88">
        <f>'Vaccinations (d)'!M60</f>
        <v>0</v>
      </c>
      <c r="J60" s="88">
        <f>'Vaccinations (d)'!N60</f>
        <v>0</v>
      </c>
      <c r="K60" s="88">
        <f>'Vaccinations (d)'!O60</f>
        <v>0</v>
      </c>
      <c r="L60" s="88">
        <f>'Vaccinations (d)'!P60</f>
        <v>0</v>
      </c>
      <c r="M60" s="88">
        <f>'Vaccinations (d)'!Q60</f>
        <v>0</v>
      </c>
      <c r="N60" s="88">
        <f>'Vaccinations (d)'!R60</f>
        <v>0</v>
      </c>
      <c r="O60" s="88">
        <f>'Vaccinations (d)'!S60</f>
        <v>0</v>
      </c>
      <c r="P60" s="88">
        <f>'Vaccinations (d)'!T60</f>
        <v>0</v>
      </c>
      <c r="Q60" s="88">
        <f>'Vaccinations (d)'!U60</f>
        <v>0</v>
      </c>
      <c r="R60" s="88">
        <f>'Vaccinations (d)'!V60</f>
        <v>0</v>
      </c>
      <c r="S60" s="88">
        <f>'Vaccinations (d)'!W60</f>
        <v>0</v>
      </c>
      <c r="AR60" s="21"/>
      <c r="AS60" s="21"/>
      <c r="AT60" s="21"/>
      <c r="AU60" s="21"/>
      <c r="AV60" s="21"/>
      <c r="AW60" s="21"/>
      <c r="AX60" s="21"/>
      <c r="AY60" s="21"/>
      <c r="AZ60" s="21"/>
      <c r="BA60" s="88">
        <f>'Vaccinations (d)'!D60</f>
        <v>58</v>
      </c>
      <c r="BB60" s="88">
        <f>'Vaccinations (d)'!F60</f>
        <v>18520</v>
      </c>
      <c r="BC60" s="88">
        <f>'Vaccinations (d)'!G60</f>
        <v>0</v>
      </c>
      <c r="BD60" s="88" t="str">
        <f>'Vaccinations (d)'!H60</f>
        <v>P</v>
      </c>
      <c r="BE60" s="88">
        <f>'Vaccinations (d)'!I60</f>
        <v>0</v>
      </c>
      <c r="BF60" s="88">
        <f>'Vaccinations (d)'!J60</f>
        <v>18520</v>
      </c>
    </row>
    <row r="61" spans="1:58" ht="15" customHeight="1">
      <c r="A61" s="87" t="str">
        <f>'Vaccinations (d)'!A61</f>
        <v>Please select organisation</v>
      </c>
      <c r="B61" s="88" t="str">
        <f>'Vaccinations (d)'!B61</f>
        <v>VACCINATIONS</v>
      </c>
      <c r="C61" s="88" t="str">
        <f>'Vaccinations (d)'!C61</f>
        <v>B1 - Total Flu Vaccine Population</v>
      </c>
      <c r="F61" s="88" t="str">
        <f>'Vaccinations (d)'!E61</f>
        <v>Ages 60-64</v>
      </c>
      <c r="G61" s="88">
        <f>'Vaccinations (d)'!K61</f>
        <v>0</v>
      </c>
      <c r="H61" s="88">
        <f>'Vaccinations (d)'!L61</f>
        <v>0</v>
      </c>
      <c r="I61" s="88">
        <f>'Vaccinations (d)'!M61</f>
        <v>0</v>
      </c>
      <c r="J61" s="88">
        <f>'Vaccinations (d)'!N61</f>
        <v>0</v>
      </c>
      <c r="K61" s="88">
        <f>'Vaccinations (d)'!O61</f>
        <v>0</v>
      </c>
      <c r="L61" s="88">
        <f>'Vaccinations (d)'!P61</f>
        <v>0</v>
      </c>
      <c r="M61" s="88">
        <f>'Vaccinations (d)'!Q61</f>
        <v>0</v>
      </c>
      <c r="N61" s="88">
        <f>'Vaccinations (d)'!R61</f>
        <v>0</v>
      </c>
      <c r="O61" s="88">
        <f>'Vaccinations (d)'!S61</f>
        <v>0</v>
      </c>
      <c r="P61" s="88">
        <f>'Vaccinations (d)'!T61</f>
        <v>0</v>
      </c>
      <c r="Q61" s="88">
        <f>'Vaccinations (d)'!U61</f>
        <v>0</v>
      </c>
      <c r="R61" s="88">
        <f>'Vaccinations (d)'!V61</f>
        <v>0</v>
      </c>
      <c r="S61" s="88">
        <f>'Vaccinations (d)'!W61</f>
        <v>0</v>
      </c>
      <c r="AR61" s="21"/>
      <c r="AS61" s="21"/>
      <c r="AT61" s="21"/>
      <c r="AU61" s="21"/>
      <c r="AV61" s="21"/>
      <c r="AW61" s="21"/>
      <c r="AX61" s="21"/>
      <c r="AY61" s="21"/>
      <c r="AZ61" s="21"/>
      <c r="BA61" s="88">
        <f>'Vaccinations (d)'!D61</f>
        <v>59</v>
      </c>
      <c r="BB61" s="88">
        <f>'Vaccinations (d)'!F61</f>
        <v>13631</v>
      </c>
      <c r="BC61" s="88">
        <f>'Vaccinations (d)'!G61</f>
        <v>0</v>
      </c>
      <c r="BD61" s="88" t="str">
        <f>'Vaccinations (d)'!H61</f>
        <v>P</v>
      </c>
      <c r="BE61" s="88">
        <f>'Vaccinations (d)'!I61</f>
        <v>0</v>
      </c>
      <c r="BF61" s="88" t="str">
        <f>'Vaccinations (d)'!J61</f>
        <v>N/A</v>
      </c>
    </row>
    <row r="62" spans="1:58" ht="15" customHeight="1">
      <c r="A62" s="87" t="str">
        <f>'Vaccinations (d)'!A62</f>
        <v>Please select organisation</v>
      </c>
      <c r="B62" s="88" t="str">
        <f>'Vaccinations (d)'!B62</f>
        <v>VACCINATIONS</v>
      </c>
      <c r="C62" s="88" t="str">
        <f>'Vaccinations (d)'!C62</f>
        <v>B1 - Total Flu Vaccine Population</v>
      </c>
      <c r="F62" s="88" t="str">
        <f>'Vaccinations (d)'!E62</f>
        <v>Ages 55-59</v>
      </c>
      <c r="G62" s="88">
        <f>'Vaccinations (d)'!K62</f>
        <v>0</v>
      </c>
      <c r="H62" s="88">
        <f>'Vaccinations (d)'!L62</f>
        <v>0</v>
      </c>
      <c r="I62" s="88">
        <f>'Vaccinations (d)'!M62</f>
        <v>0</v>
      </c>
      <c r="J62" s="88">
        <f>'Vaccinations (d)'!N62</f>
        <v>0</v>
      </c>
      <c r="K62" s="88">
        <f>'Vaccinations (d)'!O62</f>
        <v>0</v>
      </c>
      <c r="L62" s="88">
        <f>'Vaccinations (d)'!P62</f>
        <v>0</v>
      </c>
      <c r="M62" s="88">
        <f>'Vaccinations (d)'!Q62</f>
        <v>0</v>
      </c>
      <c r="N62" s="88">
        <f>'Vaccinations (d)'!R62</f>
        <v>0</v>
      </c>
      <c r="O62" s="88">
        <f>'Vaccinations (d)'!S62</f>
        <v>0</v>
      </c>
      <c r="P62" s="88">
        <f>'Vaccinations (d)'!T62</f>
        <v>0</v>
      </c>
      <c r="Q62" s="88">
        <f>'Vaccinations (d)'!U62</f>
        <v>0</v>
      </c>
      <c r="R62" s="88">
        <f>'Vaccinations (d)'!V62</f>
        <v>0</v>
      </c>
      <c r="S62" s="88">
        <f>'Vaccinations (d)'!W62</f>
        <v>0</v>
      </c>
      <c r="AR62" s="21"/>
      <c r="AS62" s="21"/>
      <c r="AT62" s="21"/>
      <c r="AU62" s="21"/>
      <c r="AV62" s="21"/>
      <c r="AW62" s="21"/>
      <c r="AX62" s="21"/>
      <c r="AY62" s="21"/>
      <c r="AZ62" s="21"/>
      <c r="BA62" s="88">
        <f>'Vaccinations (d)'!D62</f>
        <v>60</v>
      </c>
      <c r="BB62" s="88">
        <f>'Vaccinations (d)'!F62</f>
        <v>15741</v>
      </c>
      <c r="BC62" s="88">
        <f>'Vaccinations (d)'!G62</f>
        <v>0</v>
      </c>
      <c r="BD62" s="88" t="str">
        <f>'Vaccinations (d)'!H62</f>
        <v>P</v>
      </c>
      <c r="BE62" s="88">
        <f>'Vaccinations (d)'!I62</f>
        <v>0</v>
      </c>
      <c r="BF62" s="88" t="str">
        <f>'Vaccinations (d)'!J62</f>
        <v>N/A</v>
      </c>
    </row>
    <row r="63" spans="1:58" ht="15" customHeight="1">
      <c r="A63" s="87" t="str">
        <f>'Vaccinations (d)'!A63</f>
        <v>Please select organisation</v>
      </c>
      <c r="B63" s="88" t="str">
        <f>'Vaccinations (d)'!B63</f>
        <v>VACCINATIONS</v>
      </c>
      <c r="C63" s="88" t="str">
        <f>'Vaccinations (d)'!C63</f>
        <v>B1 - Total Flu Vaccine Population</v>
      </c>
      <c r="F63" s="88" t="str">
        <f>'Vaccinations (d)'!E63</f>
        <v>Ages 50-54</v>
      </c>
      <c r="G63" s="88">
        <f>'Vaccinations (d)'!K63</f>
        <v>0</v>
      </c>
      <c r="H63" s="88">
        <f>'Vaccinations (d)'!L63</f>
        <v>0</v>
      </c>
      <c r="I63" s="88">
        <f>'Vaccinations (d)'!M63</f>
        <v>0</v>
      </c>
      <c r="J63" s="88">
        <f>'Vaccinations (d)'!N63</f>
        <v>0</v>
      </c>
      <c r="K63" s="88">
        <f>'Vaccinations (d)'!O63</f>
        <v>0</v>
      </c>
      <c r="L63" s="88">
        <f>'Vaccinations (d)'!P63</f>
        <v>0</v>
      </c>
      <c r="M63" s="88">
        <f>'Vaccinations (d)'!Q63</f>
        <v>0</v>
      </c>
      <c r="N63" s="88">
        <f>'Vaccinations (d)'!R63</f>
        <v>0</v>
      </c>
      <c r="O63" s="88">
        <f>'Vaccinations (d)'!S63</f>
        <v>0</v>
      </c>
      <c r="P63" s="88">
        <f>'Vaccinations (d)'!T63</f>
        <v>0</v>
      </c>
      <c r="Q63" s="88">
        <f>'Vaccinations (d)'!U63</f>
        <v>0</v>
      </c>
      <c r="R63" s="88">
        <f>'Vaccinations (d)'!V63</f>
        <v>0</v>
      </c>
      <c r="S63" s="88">
        <f>'Vaccinations (d)'!W63</f>
        <v>0</v>
      </c>
      <c r="AR63" s="21"/>
      <c r="AS63" s="21"/>
      <c r="AT63" s="21"/>
      <c r="AU63" s="21"/>
      <c r="AV63" s="21"/>
      <c r="AW63" s="21"/>
      <c r="AX63" s="21"/>
      <c r="AY63" s="21"/>
      <c r="AZ63" s="21"/>
      <c r="BA63" s="88">
        <f>'Vaccinations (d)'!D63</f>
        <v>61</v>
      </c>
      <c r="BB63" s="88">
        <f>'Vaccinations (d)'!F63</f>
        <v>16176</v>
      </c>
      <c r="BC63" s="88">
        <f>'Vaccinations (d)'!G63</f>
        <v>0</v>
      </c>
      <c r="BD63" s="88" t="str">
        <f>'Vaccinations (d)'!H63</f>
        <v>P</v>
      </c>
      <c r="BE63" s="88">
        <f>'Vaccinations (d)'!I63</f>
        <v>0</v>
      </c>
      <c r="BF63" s="88" t="str">
        <f>'Vaccinations (d)'!J63</f>
        <v>N/A</v>
      </c>
    </row>
    <row r="64" spans="1:58" ht="15" customHeight="1">
      <c r="A64" s="87" t="str">
        <f>'Vaccinations (d)'!A64</f>
        <v>Please select organisation</v>
      </c>
      <c r="B64" s="88" t="str">
        <f>'Vaccinations (d)'!B64</f>
        <v>VACCINATIONS</v>
      </c>
      <c r="C64" s="88" t="str">
        <f>'Vaccinations (d)'!C64</f>
        <v>B1 - Total Flu Vaccine Population</v>
      </c>
      <c r="F64" s="88" t="str">
        <f>'Vaccinations (d)'!E64</f>
        <v>Ages 40-49</v>
      </c>
      <c r="G64" s="88">
        <f>'Vaccinations (d)'!K64</f>
        <v>0</v>
      </c>
      <c r="H64" s="88">
        <f>'Vaccinations (d)'!L64</f>
        <v>0</v>
      </c>
      <c r="I64" s="88">
        <f>'Vaccinations (d)'!M64</f>
        <v>0</v>
      </c>
      <c r="J64" s="88">
        <f>'Vaccinations (d)'!N64</f>
        <v>0</v>
      </c>
      <c r="K64" s="88">
        <f>'Vaccinations (d)'!O64</f>
        <v>0</v>
      </c>
      <c r="L64" s="88">
        <f>'Vaccinations (d)'!P64</f>
        <v>0</v>
      </c>
      <c r="M64" s="88">
        <f>'Vaccinations (d)'!Q64</f>
        <v>0</v>
      </c>
      <c r="N64" s="88">
        <f>'Vaccinations (d)'!R64</f>
        <v>0</v>
      </c>
      <c r="O64" s="88">
        <f>'Vaccinations (d)'!S64</f>
        <v>0</v>
      </c>
      <c r="P64" s="88">
        <f>'Vaccinations (d)'!T64</f>
        <v>0</v>
      </c>
      <c r="Q64" s="88">
        <f>'Vaccinations (d)'!U64</f>
        <v>0</v>
      </c>
      <c r="R64" s="88">
        <f>'Vaccinations (d)'!V64</f>
        <v>0</v>
      </c>
      <c r="S64" s="88">
        <f>'Vaccinations (d)'!W64</f>
        <v>0</v>
      </c>
      <c r="AR64" s="21"/>
      <c r="AS64" s="21"/>
      <c r="AT64" s="21"/>
      <c r="AU64" s="21"/>
      <c r="AV64" s="21"/>
      <c r="AW64" s="21"/>
      <c r="AX64" s="21"/>
      <c r="AY64" s="21"/>
      <c r="AZ64" s="21"/>
      <c r="BA64" s="88">
        <f>'Vaccinations (d)'!D64</f>
        <v>62</v>
      </c>
      <c r="BB64" s="88">
        <f>'Vaccinations (d)'!F64</f>
        <v>34135</v>
      </c>
      <c r="BC64" s="88">
        <f>'Vaccinations (d)'!G64</f>
        <v>0</v>
      </c>
      <c r="BD64" s="88" t="str">
        <f>'Vaccinations (d)'!H64</f>
        <v>NP</v>
      </c>
      <c r="BE64" s="88">
        <f>'Vaccinations (d)'!I64</f>
        <v>0</v>
      </c>
      <c r="BF64" s="88" t="str">
        <f>'Vaccinations (d)'!J64</f>
        <v>N/A</v>
      </c>
    </row>
    <row r="65" spans="1:58" ht="15" customHeight="1">
      <c r="A65" s="87" t="str">
        <f>'Vaccinations (d)'!A65</f>
        <v>Please select organisation</v>
      </c>
      <c r="B65" s="88" t="str">
        <f>'Vaccinations (d)'!B65</f>
        <v>VACCINATIONS</v>
      </c>
      <c r="C65" s="88" t="str">
        <f>'Vaccinations (d)'!C65</f>
        <v>B1 - Total Flu Vaccine Population</v>
      </c>
      <c r="F65" s="88" t="str">
        <f>'Vaccinations (d)'!E65</f>
        <v>Ages 30-39</v>
      </c>
      <c r="G65" s="88">
        <f>'Vaccinations (d)'!K65</f>
        <v>0</v>
      </c>
      <c r="H65" s="88">
        <f>'Vaccinations (d)'!L65</f>
        <v>0</v>
      </c>
      <c r="I65" s="88">
        <f>'Vaccinations (d)'!M65</f>
        <v>0</v>
      </c>
      <c r="J65" s="88">
        <f>'Vaccinations (d)'!N65</f>
        <v>0</v>
      </c>
      <c r="K65" s="88">
        <f>'Vaccinations (d)'!O65</f>
        <v>0</v>
      </c>
      <c r="L65" s="88">
        <f>'Vaccinations (d)'!P65</f>
        <v>0</v>
      </c>
      <c r="M65" s="88">
        <f>'Vaccinations (d)'!Q65</f>
        <v>0</v>
      </c>
      <c r="N65" s="88">
        <f>'Vaccinations (d)'!R65</f>
        <v>0</v>
      </c>
      <c r="O65" s="88">
        <f>'Vaccinations (d)'!S65</f>
        <v>0</v>
      </c>
      <c r="P65" s="88">
        <f>'Vaccinations (d)'!T65</f>
        <v>0</v>
      </c>
      <c r="Q65" s="88">
        <f>'Vaccinations (d)'!U65</f>
        <v>0</v>
      </c>
      <c r="R65" s="88">
        <f>'Vaccinations (d)'!V65</f>
        <v>0</v>
      </c>
      <c r="S65" s="88">
        <f>'Vaccinations (d)'!W65</f>
        <v>0</v>
      </c>
      <c r="AR65" s="21"/>
      <c r="AS65" s="21"/>
      <c r="AT65" s="21"/>
      <c r="AU65" s="21"/>
      <c r="AV65" s="21"/>
      <c r="AW65" s="21"/>
      <c r="AX65" s="21"/>
      <c r="AY65" s="21"/>
      <c r="AZ65" s="21"/>
      <c r="BA65" s="88">
        <f>'Vaccinations (d)'!D65</f>
        <v>63</v>
      </c>
      <c r="BB65" s="88">
        <f>'Vaccinations (d)'!F65</f>
        <v>43477</v>
      </c>
      <c r="BC65" s="88">
        <f>'Vaccinations (d)'!G65</f>
        <v>0</v>
      </c>
      <c r="BD65" s="88" t="str">
        <f>'Vaccinations (d)'!H65</f>
        <v>NP</v>
      </c>
      <c r="BE65" s="88">
        <f>'Vaccinations (d)'!I65</f>
        <v>0</v>
      </c>
      <c r="BF65" s="88" t="str">
        <f>'Vaccinations (d)'!J65</f>
        <v>N/A</v>
      </c>
    </row>
    <row r="66" spans="1:58" ht="15" customHeight="1">
      <c r="A66" s="87" t="str">
        <f>'Vaccinations (d)'!A66</f>
        <v>Please select organisation</v>
      </c>
      <c r="B66" s="88" t="str">
        <f>'Vaccinations (d)'!B66</f>
        <v>VACCINATIONS</v>
      </c>
      <c r="C66" s="88" t="str">
        <f>'Vaccinations (d)'!C66</f>
        <v>B1 - Total Flu Vaccine Population</v>
      </c>
      <c r="F66" s="88" t="str">
        <f>'Vaccinations (d)'!E66</f>
        <v xml:space="preserve">Ages 18-29 </v>
      </c>
      <c r="G66" s="88">
        <f>'Vaccinations (d)'!K66</f>
        <v>0</v>
      </c>
      <c r="H66" s="88">
        <f>'Vaccinations (d)'!L66</f>
        <v>0</v>
      </c>
      <c r="I66" s="88">
        <f>'Vaccinations (d)'!M66</f>
        <v>0</v>
      </c>
      <c r="J66" s="88">
        <f>'Vaccinations (d)'!N66</f>
        <v>0</v>
      </c>
      <c r="K66" s="88">
        <f>'Vaccinations (d)'!O66</f>
        <v>0</v>
      </c>
      <c r="L66" s="88">
        <f>'Vaccinations (d)'!P66</f>
        <v>0</v>
      </c>
      <c r="M66" s="88">
        <f>'Vaccinations (d)'!Q66</f>
        <v>0</v>
      </c>
      <c r="N66" s="88">
        <f>'Vaccinations (d)'!R66</f>
        <v>0</v>
      </c>
      <c r="O66" s="88">
        <f>'Vaccinations (d)'!S66</f>
        <v>0</v>
      </c>
      <c r="P66" s="88">
        <f>'Vaccinations (d)'!T66</f>
        <v>0</v>
      </c>
      <c r="Q66" s="88">
        <f>'Vaccinations (d)'!U66</f>
        <v>0</v>
      </c>
      <c r="R66" s="88">
        <f>'Vaccinations (d)'!V66</f>
        <v>0</v>
      </c>
      <c r="S66" s="88">
        <f>'Vaccinations (d)'!W66</f>
        <v>0</v>
      </c>
      <c r="AR66" s="21"/>
      <c r="AS66" s="21"/>
      <c r="AT66" s="21"/>
      <c r="AU66" s="21"/>
      <c r="AV66" s="21"/>
      <c r="AW66" s="21"/>
      <c r="AX66" s="21"/>
      <c r="AY66" s="21"/>
      <c r="AZ66" s="21"/>
      <c r="BA66" s="88">
        <f>'Vaccinations (d)'!D66</f>
        <v>64</v>
      </c>
      <c r="BB66" s="88">
        <f>'Vaccinations (d)'!F66</f>
        <v>61430</v>
      </c>
      <c r="BC66" s="88">
        <f>'Vaccinations (d)'!G66</f>
        <v>0</v>
      </c>
      <c r="BD66" s="88" t="str">
        <f>'Vaccinations (d)'!H66</f>
        <v>NP</v>
      </c>
      <c r="BE66" s="88">
        <f>'Vaccinations (d)'!I66</f>
        <v>0</v>
      </c>
      <c r="BF66" s="88" t="str">
        <f>'Vaccinations (d)'!J66</f>
        <v>N/A</v>
      </c>
    </row>
    <row r="67" spans="1:58" ht="15" customHeight="1">
      <c r="A67" s="87" t="str">
        <f>'Vaccinations (d)'!A67</f>
        <v>Please select organisation</v>
      </c>
      <c r="B67" s="88" t="str">
        <f>'Vaccinations (d)'!B67</f>
        <v>VACCINATIONS</v>
      </c>
      <c r="C67" s="88" t="str">
        <f>'Vaccinations (d)'!C67</f>
        <v>B1 - Total Flu Vaccine Population</v>
      </c>
      <c r="F67" s="88" t="str">
        <f>'Vaccinations (d)'!E67</f>
        <v xml:space="preserve">Ages 16-17 </v>
      </c>
      <c r="G67" s="88">
        <f>'Vaccinations (d)'!K67</f>
        <v>0</v>
      </c>
      <c r="H67" s="88">
        <f>'Vaccinations (d)'!L67</f>
        <v>0</v>
      </c>
      <c r="I67" s="88">
        <f>'Vaccinations (d)'!M67</f>
        <v>0</v>
      </c>
      <c r="J67" s="88">
        <f>'Vaccinations (d)'!N67</f>
        <v>0</v>
      </c>
      <c r="K67" s="88">
        <f>'Vaccinations (d)'!O67</f>
        <v>0</v>
      </c>
      <c r="L67" s="88">
        <f>'Vaccinations (d)'!P67</f>
        <v>0</v>
      </c>
      <c r="M67" s="88">
        <f>'Vaccinations (d)'!Q67</f>
        <v>0</v>
      </c>
      <c r="N67" s="88">
        <f>'Vaccinations (d)'!R67</f>
        <v>0</v>
      </c>
      <c r="O67" s="88">
        <f>'Vaccinations (d)'!S67</f>
        <v>0</v>
      </c>
      <c r="P67" s="88">
        <f>'Vaccinations (d)'!T67</f>
        <v>0</v>
      </c>
      <c r="Q67" s="88">
        <f>'Vaccinations (d)'!U67</f>
        <v>0</v>
      </c>
      <c r="R67" s="88">
        <f>'Vaccinations (d)'!V67</f>
        <v>0</v>
      </c>
      <c r="S67" s="88">
        <f>'Vaccinations (d)'!W67</f>
        <v>0</v>
      </c>
      <c r="AR67" s="21"/>
      <c r="AS67" s="21"/>
      <c r="AT67" s="21"/>
      <c r="AU67" s="21"/>
      <c r="AV67" s="21"/>
      <c r="AW67" s="21"/>
      <c r="AX67" s="21"/>
      <c r="AY67" s="21"/>
      <c r="AZ67" s="21"/>
      <c r="BA67" s="88">
        <f>'Vaccinations (d)'!D67</f>
        <v>65</v>
      </c>
      <c r="BB67" s="88">
        <f>'Vaccinations (d)'!F67</f>
        <v>8461</v>
      </c>
      <c r="BC67" s="88">
        <f>'Vaccinations (d)'!G67</f>
        <v>0</v>
      </c>
      <c r="BD67" s="88" t="str">
        <f>'Vaccinations (d)'!H67</f>
        <v>P</v>
      </c>
      <c r="BE67" s="88">
        <f>'Vaccinations (d)'!I67</f>
        <v>0</v>
      </c>
      <c r="BF67" s="88">
        <f>'Vaccinations (d)'!J67</f>
        <v>8461</v>
      </c>
    </row>
    <row r="68" spans="1:58" ht="15" customHeight="1">
      <c r="A68" s="87" t="str">
        <f>'Vaccinations (d)'!A68</f>
        <v>Please select organisation</v>
      </c>
      <c r="B68" s="88" t="str">
        <f>'Vaccinations (d)'!B68</f>
        <v>VACCINATIONS</v>
      </c>
      <c r="C68" s="88" t="str">
        <f>'Vaccinations (d)'!C68</f>
        <v>B1 - Total Flu Vaccine Population</v>
      </c>
      <c r="F68" s="88" t="str">
        <f>'Vaccinations (d)'!E68</f>
        <v>Ages 12-15</v>
      </c>
      <c r="G68" s="88">
        <f>'Vaccinations (d)'!K68</f>
        <v>0</v>
      </c>
      <c r="H68" s="88">
        <f>'Vaccinations (d)'!L68</f>
        <v>0</v>
      </c>
      <c r="I68" s="88">
        <f>'Vaccinations (d)'!M68</f>
        <v>0</v>
      </c>
      <c r="J68" s="88">
        <f>'Vaccinations (d)'!N68</f>
        <v>0</v>
      </c>
      <c r="K68" s="88">
        <f>'Vaccinations (d)'!O68</f>
        <v>0</v>
      </c>
      <c r="L68" s="88">
        <f>'Vaccinations (d)'!P68</f>
        <v>0</v>
      </c>
      <c r="M68" s="88">
        <f>'Vaccinations (d)'!Q68</f>
        <v>0</v>
      </c>
      <c r="N68" s="88">
        <f>'Vaccinations (d)'!R68</f>
        <v>0</v>
      </c>
      <c r="O68" s="88">
        <f>'Vaccinations (d)'!S68</f>
        <v>0</v>
      </c>
      <c r="P68" s="88">
        <f>'Vaccinations (d)'!T68</f>
        <v>0</v>
      </c>
      <c r="Q68" s="88">
        <f>'Vaccinations (d)'!U68</f>
        <v>0</v>
      </c>
      <c r="R68" s="88">
        <f>'Vaccinations (d)'!V68</f>
        <v>0</v>
      </c>
      <c r="S68" s="88">
        <f>'Vaccinations (d)'!W68</f>
        <v>0</v>
      </c>
      <c r="AR68" s="21"/>
      <c r="AS68" s="21"/>
      <c r="AT68" s="21"/>
      <c r="AU68" s="21"/>
      <c r="AV68" s="21"/>
      <c r="AW68" s="21"/>
      <c r="AX68" s="21"/>
      <c r="AY68" s="21"/>
      <c r="AZ68" s="21"/>
      <c r="BA68" s="88">
        <f>'Vaccinations (d)'!D68</f>
        <v>66</v>
      </c>
      <c r="BB68" s="88">
        <f>'Vaccinations (d)'!F68</f>
        <v>17542</v>
      </c>
      <c r="BC68" s="88">
        <f>'Vaccinations (d)'!G68</f>
        <v>0</v>
      </c>
      <c r="BD68" s="88" t="str">
        <f>'Vaccinations (d)'!H68</f>
        <v>P</v>
      </c>
      <c r="BE68" s="88">
        <f>'Vaccinations (d)'!I68</f>
        <v>0</v>
      </c>
      <c r="BF68" s="88">
        <f>'Vaccinations (d)'!J68</f>
        <v>17542</v>
      </c>
    </row>
    <row r="69" spans="1:58" ht="15" customHeight="1">
      <c r="A69" s="87" t="str">
        <f>'Vaccinations (d)'!A69</f>
        <v>Please select organisation</v>
      </c>
      <c r="B69" s="88" t="str">
        <f>'Vaccinations (d)'!B69</f>
        <v>VACCINATIONS</v>
      </c>
      <c r="C69" s="88" t="str">
        <f>'Vaccinations (d)'!C69</f>
        <v>B1 - Total Flu Vaccine Population</v>
      </c>
      <c r="F69" s="88" t="str">
        <f>'Vaccinations (d)'!E69</f>
        <v>Ages 5-11</v>
      </c>
      <c r="G69" s="88">
        <f>'Vaccinations (d)'!K69</f>
        <v>0</v>
      </c>
      <c r="H69" s="88">
        <f>'Vaccinations (d)'!L69</f>
        <v>0</v>
      </c>
      <c r="I69" s="88">
        <f>'Vaccinations (d)'!M69</f>
        <v>0</v>
      </c>
      <c r="J69" s="88">
        <f>'Vaccinations (d)'!N69</f>
        <v>0</v>
      </c>
      <c r="K69" s="88">
        <f>'Vaccinations (d)'!O69</f>
        <v>0</v>
      </c>
      <c r="L69" s="88">
        <f>'Vaccinations (d)'!P69</f>
        <v>0</v>
      </c>
      <c r="M69" s="88">
        <f>'Vaccinations (d)'!Q69</f>
        <v>0</v>
      </c>
      <c r="N69" s="88">
        <f>'Vaccinations (d)'!R69</f>
        <v>0</v>
      </c>
      <c r="O69" s="88">
        <f>'Vaccinations (d)'!S69</f>
        <v>0</v>
      </c>
      <c r="P69" s="88">
        <f>'Vaccinations (d)'!T69</f>
        <v>0</v>
      </c>
      <c r="Q69" s="88">
        <f>'Vaccinations (d)'!U69</f>
        <v>0</v>
      </c>
      <c r="R69" s="88">
        <f>'Vaccinations (d)'!V69</f>
        <v>0</v>
      </c>
      <c r="S69" s="88">
        <f>'Vaccinations (d)'!W69</f>
        <v>0</v>
      </c>
      <c r="AR69" s="21"/>
      <c r="AS69" s="21"/>
      <c r="AT69" s="21"/>
      <c r="AU69" s="21"/>
      <c r="AV69" s="21"/>
      <c r="AW69" s="21"/>
      <c r="AX69" s="21"/>
      <c r="AY69" s="21"/>
      <c r="AZ69" s="21"/>
      <c r="BA69" s="88">
        <f>'Vaccinations (d)'!D69</f>
        <v>67</v>
      </c>
      <c r="BB69" s="88">
        <f>'Vaccinations (d)'!F69</f>
        <v>29391</v>
      </c>
      <c r="BC69" s="88">
        <f>'Vaccinations (d)'!G69</f>
        <v>0</v>
      </c>
      <c r="BD69" s="88" t="str">
        <f>'Vaccinations (d)'!H69</f>
        <v>P</v>
      </c>
      <c r="BE69" s="88">
        <f>'Vaccinations (d)'!I69</f>
        <v>0</v>
      </c>
      <c r="BF69" s="88">
        <f>'Vaccinations (d)'!J69</f>
        <v>29391</v>
      </c>
    </row>
    <row r="70" spans="1:58" ht="15" customHeight="1">
      <c r="A70" s="87" t="str">
        <f>'Vaccinations (d)'!A70</f>
        <v>Please select organisation</v>
      </c>
      <c r="B70" s="88" t="str">
        <f>'Vaccinations (d)'!B70</f>
        <v>VACCINATIONS</v>
      </c>
      <c r="C70" s="88" t="str">
        <f>'Vaccinations (d)'!C70</f>
        <v>B1 - Total Flu Vaccine Population</v>
      </c>
      <c r="F70" s="88" t="str">
        <f>'Vaccinations (d)'!E70</f>
        <v>Pre-school</v>
      </c>
      <c r="G70" s="88">
        <f>'Vaccinations (d)'!K70</f>
        <v>0</v>
      </c>
      <c r="H70" s="88">
        <f>'Vaccinations (d)'!L70</f>
        <v>0</v>
      </c>
      <c r="I70" s="88">
        <f>'Vaccinations (d)'!M70</f>
        <v>0</v>
      </c>
      <c r="J70" s="88">
        <f>'Vaccinations (d)'!N70</f>
        <v>0</v>
      </c>
      <c r="K70" s="88">
        <f>'Vaccinations (d)'!O70</f>
        <v>0</v>
      </c>
      <c r="L70" s="88">
        <f>'Vaccinations (d)'!P70</f>
        <v>0</v>
      </c>
      <c r="M70" s="88">
        <f>'Vaccinations (d)'!Q70</f>
        <v>0</v>
      </c>
      <c r="N70" s="88">
        <f>'Vaccinations (d)'!R70</f>
        <v>0</v>
      </c>
      <c r="O70" s="88">
        <f>'Vaccinations (d)'!S70</f>
        <v>0</v>
      </c>
      <c r="P70" s="88">
        <f>'Vaccinations (d)'!T70</f>
        <v>0</v>
      </c>
      <c r="Q70" s="88">
        <f>'Vaccinations (d)'!U70</f>
        <v>0</v>
      </c>
      <c r="R70" s="88">
        <f>'Vaccinations (d)'!V70</f>
        <v>0</v>
      </c>
      <c r="S70" s="88">
        <f>'Vaccinations (d)'!W70</f>
        <v>0</v>
      </c>
      <c r="AR70" s="21"/>
      <c r="AS70" s="21"/>
      <c r="AT70" s="21"/>
      <c r="AU70" s="21"/>
      <c r="AV70" s="21"/>
      <c r="AW70" s="21"/>
      <c r="AX70" s="21"/>
      <c r="AY70" s="21"/>
      <c r="AZ70" s="21"/>
      <c r="BA70" s="88">
        <f>'Vaccinations (d)'!D70</f>
        <v>73</v>
      </c>
      <c r="BB70" s="88">
        <f>'Vaccinations (d)'!F70</f>
        <v>3250</v>
      </c>
      <c r="BC70" s="88">
        <f>'Vaccinations (d)'!G70</f>
        <v>0</v>
      </c>
      <c r="BD70" s="88" t="str">
        <f>'Vaccinations (d)'!H70</f>
        <v>P</v>
      </c>
      <c r="BE70" s="88">
        <f>'Vaccinations (d)'!I70</f>
        <v>0</v>
      </c>
      <c r="BF70" s="88">
        <f>'Vaccinations (d)'!J70</f>
        <v>3250</v>
      </c>
    </row>
    <row r="71" spans="1:58" ht="15" customHeight="1">
      <c r="A71" s="87" t="str">
        <f>'Vaccinations (d)'!A71</f>
        <v>Please select organisation</v>
      </c>
      <c r="B71" s="88" t="str">
        <f>'Vaccinations (d)'!B71</f>
        <v>VACCINATIONS</v>
      </c>
      <c r="C71" s="88" t="str">
        <f>'Vaccinations (d)'!C71</f>
        <v>B1 - Total Flu Vaccine Population</v>
      </c>
      <c r="F71" s="88" t="str">
        <f>'Vaccinations (d)'!E71</f>
        <v>Ages 2-3</v>
      </c>
      <c r="G71" s="88">
        <f>'Vaccinations (d)'!K71</f>
        <v>0</v>
      </c>
      <c r="H71" s="88">
        <f>'Vaccinations (d)'!L71</f>
        <v>0</v>
      </c>
      <c r="I71" s="88">
        <f>'Vaccinations (d)'!M71</f>
        <v>0</v>
      </c>
      <c r="J71" s="88">
        <f>'Vaccinations (d)'!N71</f>
        <v>0</v>
      </c>
      <c r="K71" s="88">
        <f>'Vaccinations (d)'!O71</f>
        <v>0</v>
      </c>
      <c r="L71" s="88">
        <f>'Vaccinations (d)'!P71</f>
        <v>0</v>
      </c>
      <c r="M71" s="88">
        <f>'Vaccinations (d)'!Q71</f>
        <v>0</v>
      </c>
      <c r="N71" s="88">
        <f>'Vaccinations (d)'!R71</f>
        <v>0</v>
      </c>
      <c r="O71" s="88">
        <f>'Vaccinations (d)'!S71</f>
        <v>0</v>
      </c>
      <c r="P71" s="88">
        <f>'Vaccinations (d)'!T71</f>
        <v>0</v>
      </c>
      <c r="Q71" s="88">
        <f>'Vaccinations (d)'!U71</f>
        <v>0</v>
      </c>
      <c r="R71" s="88">
        <f>'Vaccinations (d)'!V71</f>
        <v>0</v>
      </c>
      <c r="S71" s="88">
        <f>'Vaccinations (d)'!W71</f>
        <v>0</v>
      </c>
      <c r="AR71" s="21"/>
      <c r="AS71" s="21"/>
      <c r="AT71" s="21"/>
      <c r="AU71" s="21"/>
      <c r="AV71" s="21"/>
      <c r="AW71" s="21"/>
      <c r="AX71" s="21"/>
      <c r="AY71" s="21"/>
      <c r="AZ71" s="21"/>
      <c r="BA71" s="88">
        <f>'Vaccinations (d)'!D71</f>
        <v>74</v>
      </c>
      <c r="BB71" s="88">
        <f>'Vaccinations (d)'!F71</f>
        <v>7370</v>
      </c>
      <c r="BC71" s="88">
        <f>'Vaccinations (d)'!G71</f>
        <v>0</v>
      </c>
      <c r="BD71" s="88" t="str">
        <f>'Vaccinations (d)'!H71</f>
        <v>P</v>
      </c>
      <c r="BE71" s="88">
        <f>'Vaccinations (d)'!I71</f>
        <v>0</v>
      </c>
      <c r="BF71" s="88">
        <f>'Vaccinations (d)'!J71</f>
        <v>7370</v>
      </c>
    </row>
    <row r="72" spans="1:58" ht="15" customHeight="1">
      <c r="A72" s="87" t="str">
        <f>'Vaccinations (d)'!A72</f>
        <v>Please select organisation</v>
      </c>
      <c r="B72" s="88" t="str">
        <f>'Vaccinations (d)'!B72</f>
        <v>VACCINATIONS</v>
      </c>
      <c r="C72" s="88" t="str">
        <f>'Vaccinations (d)'!C72</f>
        <v>B1 - Total Flu Vaccine Population</v>
      </c>
      <c r="F72" s="88" t="str">
        <f>'Vaccinations (d)'!E72</f>
        <v>Total Flu Vaccine Population</v>
      </c>
      <c r="G72" s="88">
        <f>'Vaccinations (d)'!K72</f>
        <v>0</v>
      </c>
      <c r="H72" s="88">
        <f>'Vaccinations (d)'!L72</f>
        <v>0</v>
      </c>
      <c r="I72" s="88">
        <f>'Vaccinations (d)'!M72</f>
        <v>0</v>
      </c>
      <c r="J72" s="88">
        <f>'Vaccinations (d)'!N72</f>
        <v>0</v>
      </c>
      <c r="K72" s="88">
        <f>'Vaccinations (d)'!O72</f>
        <v>0</v>
      </c>
      <c r="L72" s="88">
        <f>'Vaccinations (d)'!P72</f>
        <v>0</v>
      </c>
      <c r="M72" s="88">
        <f>'Vaccinations (d)'!Q72</f>
        <v>0</v>
      </c>
      <c r="N72" s="88">
        <f>'Vaccinations (d)'!R72</f>
        <v>0</v>
      </c>
      <c r="O72" s="88">
        <f>'Vaccinations (d)'!S72</f>
        <v>0</v>
      </c>
      <c r="P72" s="88">
        <f>'Vaccinations (d)'!T72</f>
        <v>0</v>
      </c>
      <c r="Q72" s="88">
        <f>'Vaccinations (d)'!U72</f>
        <v>0</v>
      </c>
      <c r="R72" s="88">
        <f>'Vaccinations (d)'!V72</f>
        <v>0</v>
      </c>
      <c r="S72" s="88">
        <f>'Vaccinations (d)'!W72</f>
        <v>0</v>
      </c>
      <c r="AR72" s="21"/>
      <c r="AS72" s="21"/>
      <c r="AT72" s="21"/>
      <c r="AU72" s="21"/>
      <c r="AV72" s="21"/>
      <c r="AW72" s="21"/>
      <c r="AX72" s="21"/>
      <c r="AY72" s="21"/>
      <c r="AZ72" s="21"/>
      <c r="BA72" s="88">
        <f>'Vaccinations (d)'!D72</f>
        <v>75</v>
      </c>
      <c r="BB72" s="88">
        <f>'Vaccinations (d)'!F72</f>
        <v>440760</v>
      </c>
      <c r="BC72" s="88">
        <f>'Vaccinations (d)'!G72</f>
        <v>0</v>
      </c>
      <c r="BD72" s="88">
        <f>'Vaccinations (d)'!H72</f>
        <v>0</v>
      </c>
      <c r="BE72" s="88">
        <f>'Vaccinations (d)'!I72</f>
        <v>0</v>
      </c>
      <c r="BF72" s="88">
        <f>'Vaccinations (d)'!J72</f>
        <v>256170</v>
      </c>
    </row>
    <row r="73" spans="1:58" ht="15" customHeight="1">
      <c r="A73" s="87" t="str">
        <f>'Vaccinations (d)'!A73</f>
        <v>Please select organisation</v>
      </c>
      <c r="B73" s="88" t="str">
        <f>'Vaccinations (d)'!B73</f>
        <v>VACCINATIONS</v>
      </c>
      <c r="C73" s="88" t="str">
        <f>'Vaccinations (d)'!C73</f>
        <v>B2 - Eligible Flu Vaccination</v>
      </c>
      <c r="F73" s="88" t="str">
        <f>'Vaccinations (d)'!E73</f>
        <v>Severely Immunosuppressed</v>
      </c>
      <c r="G73" s="88">
        <f>'Vaccinations (d)'!K73</f>
        <v>0</v>
      </c>
      <c r="H73" s="88">
        <f>'Vaccinations (d)'!L73</f>
        <v>0</v>
      </c>
      <c r="I73" s="88">
        <f>'Vaccinations (d)'!M73</f>
        <v>0</v>
      </c>
      <c r="J73" s="88">
        <f>'Vaccinations (d)'!N73</f>
        <v>0</v>
      </c>
      <c r="K73" s="88">
        <f>'Vaccinations (d)'!O73</f>
        <v>0</v>
      </c>
      <c r="L73" s="88">
        <f>'Vaccinations (d)'!P73</f>
        <v>2636</v>
      </c>
      <c r="M73" s="88">
        <f>'Vaccinations (d)'!Q73</f>
        <v>2636</v>
      </c>
      <c r="N73" s="88">
        <f>'Vaccinations (d)'!R73</f>
        <v>2636</v>
      </c>
      <c r="O73" s="88">
        <f>'Vaccinations (d)'!S73</f>
        <v>2636</v>
      </c>
      <c r="P73" s="88">
        <f>'Vaccinations (d)'!T73</f>
        <v>0</v>
      </c>
      <c r="Q73" s="88">
        <f>'Vaccinations (d)'!U73</f>
        <v>0</v>
      </c>
      <c r="R73" s="88">
        <f>'Vaccinations (d)'!V73</f>
        <v>0</v>
      </c>
      <c r="S73" s="88">
        <f>'Vaccinations (d)'!W73</f>
        <v>10544</v>
      </c>
      <c r="AR73" s="21"/>
      <c r="AS73" s="21"/>
      <c r="AT73" s="21"/>
      <c r="AU73" s="21"/>
      <c r="AV73" s="21"/>
      <c r="AW73" s="21"/>
      <c r="AX73" s="21"/>
      <c r="AY73" s="21"/>
      <c r="AZ73" s="21"/>
      <c r="BA73" s="88">
        <f>'Vaccinations (d)'!D73</f>
        <v>76</v>
      </c>
      <c r="BB73" s="88">
        <f>'Vaccinations (d)'!F73</f>
        <v>0</v>
      </c>
      <c r="BC73" s="88">
        <f>'Vaccinations (d)'!G73</f>
        <v>0</v>
      </c>
      <c r="BD73" s="88">
        <f>'Vaccinations (d)'!H73</f>
        <v>0</v>
      </c>
      <c r="BE73" s="88">
        <f>'Vaccinations (d)'!I73</f>
        <v>0</v>
      </c>
      <c r="BF73" s="88">
        <f>'Vaccinations (d)'!J73</f>
        <v>0</v>
      </c>
    </row>
    <row r="74" spans="1:58" ht="15" customHeight="1">
      <c r="A74" s="87" t="str">
        <f>'Vaccinations (d)'!A74</f>
        <v>Please select organisation</v>
      </c>
      <c r="B74" s="88" t="str">
        <f>'Vaccinations (d)'!B74</f>
        <v>VACCINATIONS</v>
      </c>
      <c r="C74" s="88" t="str">
        <f>'Vaccinations (d)'!C74</f>
        <v>B2 - Eligible Flu Vaccination</v>
      </c>
      <c r="F74" s="88" t="str">
        <f>'Vaccinations (d)'!E74</f>
        <v>Care home residents</v>
      </c>
      <c r="G74" s="88">
        <f>'Vaccinations (d)'!K74</f>
        <v>0</v>
      </c>
      <c r="H74" s="88">
        <f>'Vaccinations (d)'!L74</f>
        <v>0</v>
      </c>
      <c r="I74" s="88">
        <f>'Vaccinations (d)'!M74</f>
        <v>0</v>
      </c>
      <c r="J74" s="88">
        <f>'Vaccinations (d)'!N74</f>
        <v>0</v>
      </c>
      <c r="K74" s="88">
        <f>'Vaccinations (d)'!O74</f>
        <v>0</v>
      </c>
      <c r="L74" s="88">
        <f>'Vaccinations (d)'!P74</f>
        <v>503</v>
      </c>
      <c r="M74" s="88">
        <f>'Vaccinations (d)'!Q74</f>
        <v>503</v>
      </c>
      <c r="N74" s="88">
        <f>'Vaccinations (d)'!R74</f>
        <v>504</v>
      </c>
      <c r="O74" s="88">
        <f>'Vaccinations (d)'!S74</f>
        <v>504</v>
      </c>
      <c r="P74" s="88">
        <f>'Vaccinations (d)'!T74</f>
        <v>0</v>
      </c>
      <c r="Q74" s="88">
        <f>'Vaccinations (d)'!U74</f>
        <v>0</v>
      </c>
      <c r="R74" s="88">
        <f>'Vaccinations (d)'!V74</f>
        <v>0</v>
      </c>
      <c r="S74" s="88">
        <f>'Vaccinations (d)'!W74</f>
        <v>2014</v>
      </c>
      <c r="AR74" s="21"/>
      <c r="AS74" s="21"/>
      <c r="AT74" s="21"/>
      <c r="AU74" s="21"/>
      <c r="AV74" s="21"/>
      <c r="AW74" s="21"/>
      <c r="AX74" s="21"/>
      <c r="AY74" s="21"/>
      <c r="AZ74" s="21"/>
      <c r="BA74" s="88">
        <f>'Vaccinations (d)'!D74</f>
        <v>77</v>
      </c>
      <c r="BB74" s="88">
        <f>'Vaccinations (d)'!F74</f>
        <v>0</v>
      </c>
      <c r="BC74" s="88">
        <f>'Vaccinations (d)'!G74</f>
        <v>0</v>
      </c>
      <c r="BD74" s="88">
        <f>'Vaccinations (d)'!H74</f>
        <v>0</v>
      </c>
      <c r="BE74" s="88">
        <f>'Vaccinations (d)'!I74</f>
        <v>0</v>
      </c>
      <c r="BF74" s="88">
        <f>'Vaccinations (d)'!J74</f>
        <v>0</v>
      </c>
    </row>
    <row r="75" spans="1:58" ht="15" customHeight="1">
      <c r="A75" s="87" t="str">
        <f>'Vaccinations (d)'!A75</f>
        <v>Please select organisation</v>
      </c>
      <c r="B75" s="88" t="str">
        <f>'Vaccinations (d)'!B75</f>
        <v>VACCINATIONS</v>
      </c>
      <c r="C75" s="88" t="str">
        <f>'Vaccinations (d)'!C75</f>
        <v>B2 - Eligible Flu Vaccination</v>
      </c>
      <c r="F75" s="88" t="str">
        <f>'Vaccinations (d)'!E75</f>
        <v>Care home workers</v>
      </c>
      <c r="G75" s="88">
        <f>'Vaccinations (d)'!K75</f>
        <v>0</v>
      </c>
      <c r="H75" s="88">
        <f>'Vaccinations (d)'!L75</f>
        <v>0</v>
      </c>
      <c r="I75" s="88">
        <f>'Vaccinations (d)'!M75</f>
        <v>0</v>
      </c>
      <c r="J75" s="88">
        <f>'Vaccinations (d)'!N75</f>
        <v>0</v>
      </c>
      <c r="K75" s="88">
        <f>'Vaccinations (d)'!O75</f>
        <v>0</v>
      </c>
      <c r="L75" s="88">
        <f>'Vaccinations (d)'!P75</f>
        <v>1127</v>
      </c>
      <c r="M75" s="88">
        <f>'Vaccinations (d)'!Q75</f>
        <v>1127</v>
      </c>
      <c r="N75" s="88">
        <f>'Vaccinations (d)'!R75</f>
        <v>1127</v>
      </c>
      <c r="O75" s="88">
        <f>'Vaccinations (d)'!S75</f>
        <v>1127</v>
      </c>
      <c r="P75" s="88">
        <f>'Vaccinations (d)'!T75</f>
        <v>0</v>
      </c>
      <c r="Q75" s="88">
        <f>'Vaccinations (d)'!U75</f>
        <v>0</v>
      </c>
      <c r="R75" s="88">
        <f>'Vaccinations (d)'!V75</f>
        <v>0</v>
      </c>
      <c r="S75" s="88">
        <f>'Vaccinations (d)'!W75</f>
        <v>4508</v>
      </c>
      <c r="AR75" s="21"/>
      <c r="AS75" s="21"/>
      <c r="AT75" s="21"/>
      <c r="AU75" s="21"/>
      <c r="AV75" s="21"/>
      <c r="AW75" s="21"/>
      <c r="AX75" s="21"/>
      <c r="AY75" s="21"/>
      <c r="AZ75" s="21"/>
      <c r="BA75" s="88">
        <f>'Vaccinations (d)'!D75</f>
        <v>78</v>
      </c>
      <c r="BB75" s="88">
        <f>'Vaccinations (d)'!F75</f>
        <v>0</v>
      </c>
      <c r="BC75" s="88">
        <f>'Vaccinations (d)'!G75</f>
        <v>0</v>
      </c>
      <c r="BD75" s="88">
        <f>'Vaccinations (d)'!H75</f>
        <v>0</v>
      </c>
      <c r="BE75" s="88">
        <f>'Vaccinations (d)'!I75</f>
        <v>0</v>
      </c>
      <c r="BF75" s="88">
        <f>'Vaccinations (d)'!J75</f>
        <v>0</v>
      </c>
    </row>
    <row r="76" spans="1:58" ht="15" customHeight="1">
      <c r="A76" s="87" t="str">
        <f>'Vaccinations (d)'!A76</f>
        <v>Please select organisation</v>
      </c>
      <c r="B76" s="88" t="str">
        <f>'Vaccinations (d)'!B76</f>
        <v>VACCINATIONS</v>
      </c>
      <c r="C76" s="88" t="str">
        <f>'Vaccinations (d)'!C76</f>
        <v>B2 - Eligible Flu Vaccination</v>
      </c>
      <c r="F76" s="88" t="str">
        <f>'Vaccinations (d)'!E76</f>
        <v>80 years and older</v>
      </c>
      <c r="G76" s="88">
        <f>'Vaccinations (d)'!K76</f>
        <v>0</v>
      </c>
      <c r="H76" s="88">
        <f>'Vaccinations (d)'!L76</f>
        <v>0</v>
      </c>
      <c r="I76" s="88">
        <f>'Vaccinations (d)'!M76</f>
        <v>0</v>
      </c>
      <c r="J76" s="88">
        <f>'Vaccinations (d)'!N76</f>
        <v>0</v>
      </c>
      <c r="K76" s="88">
        <f>'Vaccinations (d)'!O76</f>
        <v>0</v>
      </c>
      <c r="L76" s="88">
        <f>'Vaccinations (d)'!P76</f>
        <v>5005</v>
      </c>
      <c r="M76" s="88">
        <f>'Vaccinations (d)'!Q76</f>
        <v>5005</v>
      </c>
      <c r="N76" s="88">
        <f>'Vaccinations (d)'!R76</f>
        <v>5006</v>
      </c>
      <c r="O76" s="88">
        <f>'Vaccinations (d)'!S76</f>
        <v>5007</v>
      </c>
      <c r="P76" s="88">
        <f>'Vaccinations (d)'!T76</f>
        <v>0</v>
      </c>
      <c r="Q76" s="88">
        <f>'Vaccinations (d)'!U76</f>
        <v>0</v>
      </c>
      <c r="R76" s="88">
        <f>'Vaccinations (d)'!V76</f>
        <v>0</v>
      </c>
      <c r="S76" s="88">
        <f>'Vaccinations (d)'!W76</f>
        <v>20023</v>
      </c>
      <c r="AR76" s="21"/>
      <c r="AS76" s="21"/>
      <c r="AT76" s="21"/>
      <c r="AU76" s="21"/>
      <c r="AV76" s="21"/>
      <c r="AW76" s="21"/>
      <c r="AX76" s="21"/>
      <c r="AY76" s="21"/>
      <c r="AZ76" s="21"/>
      <c r="BA76" s="88">
        <f>'Vaccinations (d)'!D76</f>
        <v>79</v>
      </c>
      <c r="BB76" s="88">
        <f>'Vaccinations (d)'!F76</f>
        <v>0</v>
      </c>
      <c r="BC76" s="88">
        <f>'Vaccinations (d)'!G76</f>
        <v>0</v>
      </c>
      <c r="BD76" s="88">
        <f>'Vaccinations (d)'!H76</f>
        <v>0</v>
      </c>
      <c r="BE76" s="88">
        <f>'Vaccinations (d)'!I76</f>
        <v>0</v>
      </c>
      <c r="BF76" s="88">
        <f>'Vaccinations (d)'!J76</f>
        <v>0</v>
      </c>
    </row>
    <row r="77" spans="1:58" ht="15" customHeight="1">
      <c r="A77" s="87" t="str">
        <f>'Vaccinations (d)'!A77</f>
        <v>Please select organisation</v>
      </c>
      <c r="B77" s="88" t="str">
        <f>'Vaccinations (d)'!B77</f>
        <v>VACCINATIONS</v>
      </c>
      <c r="C77" s="88" t="str">
        <f>'Vaccinations (d)'!C77</f>
        <v>B2 - Eligible Flu Vaccination</v>
      </c>
      <c r="F77" s="88" t="str">
        <f>'Vaccinations (d)'!E77</f>
        <v>Frontline Health care workers</v>
      </c>
      <c r="G77" s="88">
        <f>'Vaccinations (d)'!K77</f>
        <v>0</v>
      </c>
      <c r="H77" s="88">
        <f>'Vaccinations (d)'!L77</f>
        <v>0</v>
      </c>
      <c r="I77" s="88">
        <f>'Vaccinations (d)'!M77</f>
        <v>0</v>
      </c>
      <c r="J77" s="88">
        <f>'Vaccinations (d)'!N77</f>
        <v>0</v>
      </c>
      <c r="K77" s="88">
        <f>'Vaccinations (d)'!O77</f>
        <v>0</v>
      </c>
      <c r="L77" s="88">
        <f>'Vaccinations (d)'!P77</f>
        <v>5338</v>
      </c>
      <c r="M77" s="88">
        <f>'Vaccinations (d)'!Q77</f>
        <v>5339</v>
      </c>
      <c r="N77" s="88">
        <f>'Vaccinations (d)'!R77</f>
        <v>5339</v>
      </c>
      <c r="O77" s="88">
        <f>'Vaccinations (d)'!S77</f>
        <v>5339</v>
      </c>
      <c r="P77" s="88">
        <f>'Vaccinations (d)'!T77</f>
        <v>0</v>
      </c>
      <c r="Q77" s="88">
        <f>'Vaccinations (d)'!U77</f>
        <v>0</v>
      </c>
      <c r="R77" s="88">
        <f>'Vaccinations (d)'!V77</f>
        <v>0</v>
      </c>
      <c r="S77" s="88">
        <f>'Vaccinations (d)'!W77</f>
        <v>21355</v>
      </c>
      <c r="AR77" s="21"/>
      <c r="AS77" s="21"/>
      <c r="AT77" s="21"/>
      <c r="AU77" s="21"/>
      <c r="AV77" s="21"/>
      <c r="AW77" s="21"/>
      <c r="AX77" s="21"/>
      <c r="AY77" s="21"/>
      <c r="AZ77" s="21"/>
      <c r="BA77" s="88">
        <f>'Vaccinations (d)'!D77</f>
        <v>80</v>
      </c>
      <c r="BB77" s="88">
        <f>'Vaccinations (d)'!F77</f>
        <v>0</v>
      </c>
      <c r="BC77" s="88">
        <f>'Vaccinations (d)'!G77</f>
        <v>0</v>
      </c>
      <c r="BD77" s="88">
        <f>'Vaccinations (d)'!H77</f>
        <v>0</v>
      </c>
      <c r="BE77" s="88">
        <f>'Vaccinations (d)'!I77</f>
        <v>0</v>
      </c>
      <c r="BF77" s="88">
        <f>'Vaccinations (d)'!J77</f>
        <v>0</v>
      </c>
    </row>
    <row r="78" spans="1:58" ht="15" customHeight="1">
      <c r="A78" s="87" t="str">
        <f>'Vaccinations (d)'!A78</f>
        <v>Please select organisation</v>
      </c>
      <c r="B78" s="88" t="str">
        <f>'Vaccinations (d)'!B78</f>
        <v>VACCINATIONS</v>
      </c>
      <c r="C78" s="88" t="str">
        <f>'Vaccinations (d)'!C78</f>
        <v>B2 - Eligible Flu Vaccination</v>
      </c>
      <c r="F78" s="88" t="str">
        <f>'Vaccinations (d)'!E78</f>
        <v>Frontline Social care workers</v>
      </c>
      <c r="G78" s="88">
        <f>'Vaccinations (d)'!K78</f>
        <v>0</v>
      </c>
      <c r="H78" s="88">
        <f>'Vaccinations (d)'!L78</f>
        <v>0</v>
      </c>
      <c r="I78" s="88">
        <f>'Vaccinations (d)'!M78</f>
        <v>0</v>
      </c>
      <c r="J78" s="88">
        <f>'Vaccinations (d)'!N78</f>
        <v>0</v>
      </c>
      <c r="K78" s="88">
        <f>'Vaccinations (d)'!O78</f>
        <v>0</v>
      </c>
      <c r="L78" s="88">
        <f>'Vaccinations (d)'!P78</f>
        <v>953</v>
      </c>
      <c r="M78" s="88">
        <f>'Vaccinations (d)'!Q78</f>
        <v>953</v>
      </c>
      <c r="N78" s="88">
        <f>'Vaccinations (d)'!R78</f>
        <v>955</v>
      </c>
      <c r="O78" s="88">
        <f>'Vaccinations (d)'!S78</f>
        <v>954</v>
      </c>
      <c r="P78" s="88">
        <f>'Vaccinations (d)'!T78</f>
        <v>0</v>
      </c>
      <c r="Q78" s="88">
        <f>'Vaccinations (d)'!U78</f>
        <v>0</v>
      </c>
      <c r="R78" s="88">
        <f>'Vaccinations (d)'!V78</f>
        <v>0</v>
      </c>
      <c r="S78" s="88">
        <f>'Vaccinations (d)'!W78</f>
        <v>3815</v>
      </c>
      <c r="AR78" s="21"/>
      <c r="AS78" s="21"/>
      <c r="AT78" s="21"/>
      <c r="AU78" s="21"/>
      <c r="AV78" s="21"/>
      <c r="AW78" s="21"/>
      <c r="AX78" s="21"/>
      <c r="AY78" s="21"/>
      <c r="AZ78" s="21"/>
      <c r="BA78" s="88">
        <f>'Vaccinations (d)'!D78</f>
        <v>81</v>
      </c>
      <c r="BB78" s="88">
        <f>'Vaccinations (d)'!F78</f>
        <v>0</v>
      </c>
      <c r="BC78" s="88">
        <f>'Vaccinations (d)'!G78</f>
        <v>0</v>
      </c>
      <c r="BD78" s="88">
        <f>'Vaccinations (d)'!H78</f>
        <v>0</v>
      </c>
      <c r="BE78" s="88">
        <f>'Vaccinations (d)'!I78</f>
        <v>0</v>
      </c>
      <c r="BF78" s="88">
        <f>'Vaccinations (d)'!J78</f>
        <v>0</v>
      </c>
    </row>
    <row r="79" spans="1:58" ht="15" customHeight="1">
      <c r="A79" s="87" t="str">
        <f>'Vaccinations (d)'!A79</f>
        <v>Please select organisation</v>
      </c>
      <c r="B79" s="88" t="str">
        <f>'Vaccinations (d)'!B79</f>
        <v>VACCINATIONS</v>
      </c>
      <c r="C79" s="88" t="str">
        <f>'Vaccinations (d)'!C79</f>
        <v>B2 - Eligible Flu Vaccination</v>
      </c>
      <c r="F79" s="88" t="str">
        <f>'Vaccinations (d)'!E79</f>
        <v>Ages 75-79</v>
      </c>
      <c r="G79" s="88">
        <f>'Vaccinations (d)'!K79</f>
        <v>0</v>
      </c>
      <c r="H79" s="88">
        <f>'Vaccinations (d)'!L79</f>
        <v>0</v>
      </c>
      <c r="I79" s="88">
        <f>'Vaccinations (d)'!M79</f>
        <v>0</v>
      </c>
      <c r="J79" s="88">
        <f>'Vaccinations (d)'!N79</f>
        <v>0</v>
      </c>
      <c r="K79" s="88">
        <f>'Vaccinations (d)'!O79</f>
        <v>0</v>
      </c>
      <c r="L79" s="88">
        <f>'Vaccinations (d)'!P79</f>
        <v>4305</v>
      </c>
      <c r="M79" s="88">
        <f>'Vaccinations (d)'!Q79</f>
        <v>4305</v>
      </c>
      <c r="N79" s="88">
        <f>'Vaccinations (d)'!R79</f>
        <v>4306</v>
      </c>
      <c r="O79" s="88">
        <f>'Vaccinations (d)'!S79</f>
        <v>4307</v>
      </c>
      <c r="P79" s="88">
        <f>'Vaccinations (d)'!T79</f>
        <v>0</v>
      </c>
      <c r="Q79" s="88">
        <f>'Vaccinations (d)'!U79</f>
        <v>0</v>
      </c>
      <c r="R79" s="88">
        <f>'Vaccinations (d)'!V79</f>
        <v>0</v>
      </c>
      <c r="S79" s="88">
        <f>'Vaccinations (d)'!W79</f>
        <v>17223</v>
      </c>
      <c r="AR79" s="21"/>
      <c r="AS79" s="21"/>
      <c r="AT79" s="21"/>
      <c r="AU79" s="21"/>
      <c r="AV79" s="21"/>
      <c r="AW79" s="21"/>
      <c r="AX79" s="21"/>
      <c r="AY79" s="21"/>
      <c r="AZ79" s="21"/>
      <c r="BA79" s="88">
        <f>'Vaccinations (d)'!D79</f>
        <v>82</v>
      </c>
      <c r="BB79" s="88">
        <f>'Vaccinations (d)'!F79</f>
        <v>0</v>
      </c>
      <c r="BC79" s="88">
        <f>'Vaccinations (d)'!G79</f>
        <v>0</v>
      </c>
      <c r="BD79" s="88">
        <f>'Vaccinations (d)'!H79</f>
        <v>0</v>
      </c>
      <c r="BE79" s="88">
        <f>'Vaccinations (d)'!I79</f>
        <v>0</v>
      </c>
      <c r="BF79" s="88">
        <f>'Vaccinations (d)'!J79</f>
        <v>0</v>
      </c>
    </row>
    <row r="80" spans="1:58" ht="15" customHeight="1">
      <c r="A80" s="87" t="str">
        <f>'Vaccinations (d)'!A80</f>
        <v>Please select organisation</v>
      </c>
      <c r="B80" s="88" t="str">
        <f>'Vaccinations (d)'!B80</f>
        <v>VACCINATIONS</v>
      </c>
      <c r="C80" s="88" t="str">
        <f>'Vaccinations (d)'!C80</f>
        <v>B2 - Eligible Flu Vaccination</v>
      </c>
      <c r="F80" s="88" t="str">
        <f>'Vaccinations (d)'!E80</f>
        <v>Ages 70-74</v>
      </c>
      <c r="G80" s="88">
        <f>'Vaccinations (d)'!K80</f>
        <v>0</v>
      </c>
      <c r="H80" s="88">
        <f>'Vaccinations (d)'!L80</f>
        <v>0</v>
      </c>
      <c r="I80" s="88">
        <f>'Vaccinations (d)'!M80</f>
        <v>0</v>
      </c>
      <c r="J80" s="88">
        <f>'Vaccinations (d)'!N80</f>
        <v>0</v>
      </c>
      <c r="K80" s="88">
        <f>'Vaccinations (d)'!O80</f>
        <v>0</v>
      </c>
      <c r="L80" s="88">
        <f>'Vaccinations (d)'!P80</f>
        <v>4732</v>
      </c>
      <c r="M80" s="88">
        <f>'Vaccinations (d)'!Q80</f>
        <v>4732</v>
      </c>
      <c r="N80" s="88">
        <f>'Vaccinations (d)'!R80</f>
        <v>4733</v>
      </c>
      <c r="O80" s="88">
        <f>'Vaccinations (d)'!S80</f>
        <v>4732</v>
      </c>
      <c r="P80" s="88">
        <f>'Vaccinations (d)'!T80</f>
        <v>0</v>
      </c>
      <c r="Q80" s="88">
        <f>'Vaccinations (d)'!U80</f>
        <v>0</v>
      </c>
      <c r="R80" s="88">
        <f>'Vaccinations (d)'!V80</f>
        <v>0</v>
      </c>
      <c r="S80" s="88">
        <f>'Vaccinations (d)'!W80</f>
        <v>18929</v>
      </c>
      <c r="AR80" s="21"/>
      <c r="AS80" s="21"/>
      <c r="AT80" s="21"/>
      <c r="AU80" s="21"/>
      <c r="AV80" s="21"/>
      <c r="AW80" s="21"/>
      <c r="AX80" s="21"/>
      <c r="AY80" s="21"/>
      <c r="AZ80" s="21"/>
      <c r="BA80" s="88">
        <f>'Vaccinations (d)'!D80</f>
        <v>83</v>
      </c>
      <c r="BB80" s="88">
        <f>'Vaccinations (d)'!F80</f>
        <v>0</v>
      </c>
      <c r="BC80" s="88">
        <f>'Vaccinations (d)'!G80</f>
        <v>0</v>
      </c>
      <c r="BD80" s="88">
        <f>'Vaccinations (d)'!H80</f>
        <v>0</v>
      </c>
      <c r="BE80" s="88">
        <f>'Vaccinations (d)'!I80</f>
        <v>0</v>
      </c>
      <c r="BF80" s="88">
        <f>'Vaccinations (d)'!J80</f>
        <v>0</v>
      </c>
    </row>
    <row r="81" spans="1:58" ht="15" customHeight="1">
      <c r="A81" s="87" t="str">
        <f>'Vaccinations (d)'!A81</f>
        <v>Please select organisation</v>
      </c>
      <c r="B81" s="88" t="str">
        <f>'Vaccinations (d)'!B81</f>
        <v>VACCINATIONS</v>
      </c>
      <c r="C81" s="88" t="str">
        <f>'Vaccinations (d)'!C81</f>
        <v>B2 - Eligible Flu Vaccination</v>
      </c>
      <c r="F81" s="88" t="str">
        <f>'Vaccinations (d)'!E81</f>
        <v>Clinically extremely vulnerable aged 16-69 years</v>
      </c>
      <c r="G81" s="88">
        <f>'Vaccinations (d)'!K81</f>
        <v>0</v>
      </c>
      <c r="H81" s="88">
        <f>'Vaccinations (d)'!L81</f>
        <v>0</v>
      </c>
      <c r="I81" s="88">
        <f>'Vaccinations (d)'!M81</f>
        <v>0</v>
      </c>
      <c r="J81" s="88">
        <f>'Vaccinations (d)'!N81</f>
        <v>0</v>
      </c>
      <c r="K81" s="88">
        <f>'Vaccinations (d)'!O81</f>
        <v>0</v>
      </c>
      <c r="L81" s="88">
        <f>'Vaccinations (d)'!P81</f>
        <v>797</v>
      </c>
      <c r="M81" s="88">
        <f>'Vaccinations (d)'!Q81</f>
        <v>797</v>
      </c>
      <c r="N81" s="88">
        <f>'Vaccinations (d)'!R81</f>
        <v>797</v>
      </c>
      <c r="O81" s="88">
        <f>'Vaccinations (d)'!S81</f>
        <v>798</v>
      </c>
      <c r="P81" s="88">
        <f>'Vaccinations (d)'!T81</f>
        <v>0</v>
      </c>
      <c r="Q81" s="88">
        <f>'Vaccinations (d)'!U81</f>
        <v>0</v>
      </c>
      <c r="R81" s="88">
        <f>'Vaccinations (d)'!V81</f>
        <v>0</v>
      </c>
      <c r="S81" s="88">
        <f>'Vaccinations (d)'!W81</f>
        <v>3189</v>
      </c>
      <c r="AR81" s="21"/>
      <c r="AS81" s="21"/>
      <c r="AT81" s="21"/>
      <c r="AU81" s="21"/>
      <c r="AV81" s="21"/>
      <c r="AW81" s="21"/>
      <c r="AX81" s="21"/>
      <c r="AY81" s="21"/>
      <c r="AZ81" s="21"/>
      <c r="BA81" s="88">
        <f>'Vaccinations (d)'!D81</f>
        <v>84</v>
      </c>
      <c r="BB81" s="88">
        <f>'Vaccinations (d)'!F81</f>
        <v>0</v>
      </c>
      <c r="BC81" s="88">
        <f>'Vaccinations (d)'!G81</f>
        <v>0</v>
      </c>
      <c r="BD81" s="88">
        <f>'Vaccinations (d)'!H81</f>
        <v>0</v>
      </c>
      <c r="BE81" s="88">
        <f>'Vaccinations (d)'!I81</f>
        <v>0</v>
      </c>
      <c r="BF81" s="88">
        <f>'Vaccinations (d)'!J81</f>
        <v>0</v>
      </c>
    </row>
    <row r="82" spans="1:58" ht="15" customHeight="1">
      <c r="A82" s="87" t="str">
        <f>'Vaccinations (d)'!A82</f>
        <v>Please select organisation</v>
      </c>
      <c r="B82" s="88" t="str">
        <f>'Vaccinations (d)'!B82</f>
        <v>VACCINATIONS</v>
      </c>
      <c r="C82" s="88" t="str">
        <f>'Vaccinations (d)'!C82</f>
        <v>B2 - Eligible Flu Vaccination</v>
      </c>
      <c r="F82" s="88" t="str">
        <f>'Vaccinations (d)'!E82</f>
        <v>Ages 65-69</v>
      </c>
      <c r="G82" s="88">
        <f>'Vaccinations (d)'!K82</f>
        <v>0</v>
      </c>
      <c r="H82" s="88">
        <f>'Vaccinations (d)'!L82</f>
        <v>0</v>
      </c>
      <c r="I82" s="88">
        <f>'Vaccinations (d)'!M82</f>
        <v>0</v>
      </c>
      <c r="J82" s="88">
        <f>'Vaccinations (d)'!N82</f>
        <v>0</v>
      </c>
      <c r="K82" s="88">
        <f>'Vaccinations (d)'!O82</f>
        <v>0</v>
      </c>
      <c r="L82" s="88">
        <f>'Vaccinations (d)'!P82</f>
        <v>4606</v>
      </c>
      <c r="M82" s="88">
        <f>'Vaccinations (d)'!Q82</f>
        <v>4606</v>
      </c>
      <c r="N82" s="88">
        <f>'Vaccinations (d)'!R82</f>
        <v>4607</v>
      </c>
      <c r="O82" s="88">
        <f>'Vaccinations (d)'!S82</f>
        <v>4607</v>
      </c>
      <c r="P82" s="88">
        <f>'Vaccinations (d)'!T82</f>
        <v>0</v>
      </c>
      <c r="Q82" s="88">
        <f>'Vaccinations (d)'!U82</f>
        <v>0</v>
      </c>
      <c r="R82" s="88">
        <f>'Vaccinations (d)'!V82</f>
        <v>0</v>
      </c>
      <c r="S82" s="88">
        <f>'Vaccinations (d)'!W82</f>
        <v>18426</v>
      </c>
      <c r="AR82" s="21"/>
      <c r="AS82" s="21"/>
      <c r="AT82" s="21"/>
      <c r="AU82" s="21"/>
      <c r="AV82" s="21"/>
      <c r="AW82" s="21"/>
      <c r="AX82" s="21"/>
      <c r="AY82" s="21"/>
      <c r="AZ82" s="21"/>
      <c r="BA82" s="88">
        <f>'Vaccinations (d)'!D82</f>
        <v>85</v>
      </c>
      <c r="BB82" s="88">
        <f>'Vaccinations (d)'!F82</f>
        <v>0</v>
      </c>
      <c r="BC82" s="88">
        <f>'Vaccinations (d)'!G82</f>
        <v>0</v>
      </c>
      <c r="BD82" s="88">
        <f>'Vaccinations (d)'!H82</f>
        <v>0</v>
      </c>
      <c r="BE82" s="88">
        <f>'Vaccinations (d)'!I82</f>
        <v>0</v>
      </c>
      <c r="BF82" s="88">
        <f>'Vaccinations (d)'!J82</f>
        <v>0</v>
      </c>
    </row>
    <row r="83" spans="1:58" ht="15" customHeight="1">
      <c r="A83" s="87" t="str">
        <f>'Vaccinations (d)'!A83</f>
        <v>Please select organisation</v>
      </c>
      <c r="B83" s="88" t="str">
        <f>'Vaccinations (d)'!B83</f>
        <v>VACCINATIONS</v>
      </c>
      <c r="C83" s="88" t="str">
        <f>'Vaccinations (d)'!C83</f>
        <v>B2 - Eligible Flu Vaccination</v>
      </c>
      <c r="F83" s="88" t="str">
        <f>'Vaccinations (d)'!E83</f>
        <v>Clinical risk groups aged 16-64 years</v>
      </c>
      <c r="G83" s="88">
        <f>'Vaccinations (d)'!K83</f>
        <v>0</v>
      </c>
      <c r="H83" s="88">
        <f>'Vaccinations (d)'!L83</f>
        <v>0</v>
      </c>
      <c r="I83" s="88">
        <f>'Vaccinations (d)'!M83</f>
        <v>0</v>
      </c>
      <c r="J83" s="88">
        <f>'Vaccinations (d)'!N83</f>
        <v>0</v>
      </c>
      <c r="K83" s="88">
        <f>'Vaccinations (d)'!O83</f>
        <v>0</v>
      </c>
      <c r="L83" s="88">
        <f>'Vaccinations (d)'!P83</f>
        <v>11855</v>
      </c>
      <c r="M83" s="88">
        <f>'Vaccinations (d)'!Q83</f>
        <v>11855</v>
      </c>
      <c r="N83" s="88">
        <f>'Vaccinations (d)'!R83</f>
        <v>11856</v>
      </c>
      <c r="O83" s="88">
        <f>'Vaccinations (d)'!S83</f>
        <v>11855</v>
      </c>
      <c r="P83" s="88">
        <f>'Vaccinations (d)'!T83</f>
        <v>0</v>
      </c>
      <c r="Q83" s="88">
        <f>'Vaccinations (d)'!U83</f>
        <v>0</v>
      </c>
      <c r="R83" s="88">
        <f>'Vaccinations (d)'!V83</f>
        <v>0</v>
      </c>
      <c r="S83" s="88">
        <f>'Vaccinations (d)'!W83</f>
        <v>47421</v>
      </c>
      <c r="AR83" s="21"/>
      <c r="AS83" s="21"/>
      <c r="AT83" s="21"/>
      <c r="AU83" s="21"/>
      <c r="AV83" s="21"/>
      <c r="AW83" s="21"/>
      <c r="AX83" s="21"/>
      <c r="AY83" s="21"/>
      <c r="AZ83" s="21"/>
      <c r="BA83" s="88">
        <f>'Vaccinations (d)'!D83</f>
        <v>86</v>
      </c>
      <c r="BB83" s="88">
        <f>'Vaccinations (d)'!F83</f>
        <v>0</v>
      </c>
      <c r="BC83" s="88">
        <f>'Vaccinations (d)'!G83</f>
        <v>0</v>
      </c>
      <c r="BD83" s="88">
        <f>'Vaccinations (d)'!H83</f>
        <v>0</v>
      </c>
      <c r="BE83" s="88">
        <f>'Vaccinations (d)'!I83</f>
        <v>0</v>
      </c>
      <c r="BF83" s="88">
        <f>'Vaccinations (d)'!J83</f>
        <v>0</v>
      </c>
    </row>
    <row r="84" spans="1:58" ht="15" customHeight="1">
      <c r="A84" s="87" t="str">
        <f>'Vaccinations (d)'!A84</f>
        <v>Please select organisation</v>
      </c>
      <c r="B84" s="88" t="str">
        <f>'Vaccinations (d)'!B84</f>
        <v>VACCINATIONS</v>
      </c>
      <c r="C84" s="88" t="str">
        <f>'Vaccinations (d)'!C84</f>
        <v>B2 - Eligible Flu Vaccination</v>
      </c>
      <c r="F84" s="88" t="str">
        <f>'Vaccinations (d)'!E84</f>
        <v>Clinical risk groups aged 12-15 years</v>
      </c>
      <c r="G84" s="88">
        <f>'Vaccinations (d)'!K84</f>
        <v>0</v>
      </c>
      <c r="H84" s="88">
        <f>'Vaccinations (d)'!L84</f>
        <v>0</v>
      </c>
      <c r="I84" s="88">
        <f>'Vaccinations (d)'!M84</f>
        <v>0</v>
      </c>
      <c r="J84" s="88">
        <f>'Vaccinations (d)'!N84</f>
        <v>0</v>
      </c>
      <c r="K84" s="88">
        <f>'Vaccinations (d)'!O84</f>
        <v>0</v>
      </c>
      <c r="L84" s="88">
        <f>'Vaccinations (d)'!P84</f>
        <v>1047</v>
      </c>
      <c r="M84" s="88">
        <f>'Vaccinations (d)'!Q84</f>
        <v>1047</v>
      </c>
      <c r="N84" s="88">
        <f>'Vaccinations (d)'!R84</f>
        <v>1047</v>
      </c>
      <c r="O84" s="88">
        <f>'Vaccinations (d)'!S84</f>
        <v>1048</v>
      </c>
      <c r="P84" s="88">
        <f>'Vaccinations (d)'!T84</f>
        <v>0</v>
      </c>
      <c r="Q84" s="88">
        <f>'Vaccinations (d)'!U84</f>
        <v>0</v>
      </c>
      <c r="R84" s="88">
        <f>'Vaccinations (d)'!V84</f>
        <v>0</v>
      </c>
      <c r="S84" s="88">
        <f>'Vaccinations (d)'!W84</f>
        <v>4189</v>
      </c>
      <c r="AR84" s="21"/>
      <c r="AS84" s="21"/>
      <c r="AT84" s="21"/>
      <c r="AU84" s="21"/>
      <c r="AV84" s="21"/>
      <c r="AW84" s="21"/>
      <c r="AX84" s="21"/>
      <c r="AY84" s="21"/>
      <c r="AZ84" s="21"/>
      <c r="BA84" s="88">
        <f>'Vaccinations (d)'!D84</f>
        <v>87</v>
      </c>
      <c r="BB84" s="88">
        <f>'Vaccinations (d)'!F84</f>
        <v>0</v>
      </c>
      <c r="BC84" s="88">
        <f>'Vaccinations (d)'!G84</f>
        <v>0</v>
      </c>
      <c r="BD84" s="88">
        <f>'Vaccinations (d)'!H84</f>
        <v>0</v>
      </c>
      <c r="BE84" s="88">
        <f>'Vaccinations (d)'!I84</f>
        <v>0</v>
      </c>
      <c r="BF84" s="88">
        <f>'Vaccinations (d)'!J84</f>
        <v>0</v>
      </c>
    </row>
    <row r="85" spans="1:58" ht="15" customHeight="1">
      <c r="A85" s="87" t="str">
        <f>'Vaccinations (d)'!A85</f>
        <v>Please select organisation</v>
      </c>
      <c r="B85" s="88" t="str">
        <f>'Vaccinations (d)'!B85</f>
        <v>VACCINATIONS</v>
      </c>
      <c r="C85" s="88" t="str">
        <f>'Vaccinations (d)'!C85</f>
        <v>B2 - Eligible Flu Vaccination</v>
      </c>
      <c r="F85" s="88" t="str">
        <f>'Vaccinations (d)'!E85</f>
        <v>Clinical risk groups aged 5-11 years</v>
      </c>
      <c r="G85" s="88">
        <f>'Vaccinations (d)'!K85</f>
        <v>0</v>
      </c>
      <c r="H85" s="88">
        <f>'Vaccinations (d)'!L85</f>
        <v>0</v>
      </c>
      <c r="I85" s="88">
        <f>'Vaccinations (d)'!M85</f>
        <v>0</v>
      </c>
      <c r="J85" s="88">
        <f>'Vaccinations (d)'!N85</f>
        <v>0</v>
      </c>
      <c r="K85" s="88">
        <f>'Vaccinations (d)'!O85</f>
        <v>0</v>
      </c>
      <c r="L85" s="88">
        <f>'Vaccinations (d)'!P85</f>
        <v>4630</v>
      </c>
      <c r="M85" s="88">
        <f>'Vaccinations (d)'!Q85</f>
        <v>4630</v>
      </c>
      <c r="N85" s="88">
        <f>'Vaccinations (d)'!R85</f>
        <v>4630</v>
      </c>
      <c r="O85" s="88">
        <f>'Vaccinations (d)'!S85</f>
        <v>4630</v>
      </c>
      <c r="P85" s="88">
        <f>'Vaccinations (d)'!T85</f>
        <v>0</v>
      </c>
      <c r="Q85" s="88">
        <f>'Vaccinations (d)'!U85</f>
        <v>0</v>
      </c>
      <c r="R85" s="88">
        <f>'Vaccinations (d)'!V85</f>
        <v>0</v>
      </c>
      <c r="S85" s="88">
        <f>'Vaccinations (d)'!W85</f>
        <v>18520</v>
      </c>
      <c r="AR85" s="21"/>
      <c r="AS85" s="21"/>
      <c r="AT85" s="21"/>
      <c r="AU85" s="21"/>
      <c r="AV85" s="21"/>
      <c r="AW85" s="21"/>
      <c r="AX85" s="21"/>
      <c r="AY85" s="21"/>
      <c r="AZ85" s="21"/>
      <c r="BA85" s="88">
        <f>'Vaccinations (d)'!D85</f>
        <v>82</v>
      </c>
      <c r="BB85" s="88">
        <f>'Vaccinations (d)'!F85</f>
        <v>0</v>
      </c>
      <c r="BC85" s="88">
        <f>'Vaccinations (d)'!G85</f>
        <v>0</v>
      </c>
      <c r="BD85" s="88">
        <f>'Vaccinations (d)'!H85</f>
        <v>0</v>
      </c>
      <c r="BE85" s="88">
        <f>'Vaccinations (d)'!I85</f>
        <v>0</v>
      </c>
      <c r="BF85" s="88">
        <f>'Vaccinations (d)'!J85</f>
        <v>0</v>
      </c>
    </row>
    <row r="86" spans="1:58" ht="15" customHeight="1">
      <c r="A86" s="87" t="str">
        <f>'Vaccinations (d)'!A86</f>
        <v>Please select organisation</v>
      </c>
      <c r="B86" s="88" t="str">
        <f>'Vaccinations (d)'!B86</f>
        <v>VACCINATIONS</v>
      </c>
      <c r="C86" s="88" t="str">
        <f>'Vaccinations (d)'!C86</f>
        <v>B2 - Eligible Flu Vaccination</v>
      </c>
      <c r="F86" s="88" t="str">
        <f>'Vaccinations (d)'!E86</f>
        <v>Ages 60-64</v>
      </c>
      <c r="G86" s="88">
        <f>'Vaccinations (d)'!K86</f>
        <v>0</v>
      </c>
      <c r="H86" s="88">
        <f>'Vaccinations (d)'!L86</f>
        <v>0</v>
      </c>
      <c r="I86" s="88">
        <f>'Vaccinations (d)'!M86</f>
        <v>0</v>
      </c>
      <c r="J86" s="88">
        <f>'Vaccinations (d)'!N86</f>
        <v>0</v>
      </c>
      <c r="K86" s="88">
        <f>'Vaccinations (d)'!O86</f>
        <v>0</v>
      </c>
      <c r="L86" s="88">
        <f>'Vaccinations (d)'!P86</f>
        <v>0</v>
      </c>
      <c r="M86" s="88">
        <f>'Vaccinations (d)'!Q86</f>
        <v>0</v>
      </c>
      <c r="N86" s="88">
        <f>'Vaccinations (d)'!R86</f>
        <v>0</v>
      </c>
      <c r="O86" s="88">
        <f>'Vaccinations (d)'!S86</f>
        <v>0</v>
      </c>
      <c r="P86" s="88">
        <f>'Vaccinations (d)'!T86</f>
        <v>0</v>
      </c>
      <c r="Q86" s="88">
        <f>'Vaccinations (d)'!U86</f>
        <v>0</v>
      </c>
      <c r="R86" s="88">
        <f>'Vaccinations (d)'!V86</f>
        <v>0</v>
      </c>
      <c r="S86" s="88">
        <f>'Vaccinations (d)'!W86</f>
        <v>0</v>
      </c>
      <c r="AR86" s="21"/>
      <c r="AS86" s="21"/>
      <c r="AT86" s="21"/>
      <c r="AU86" s="21"/>
      <c r="AV86" s="21"/>
      <c r="AW86" s="21"/>
      <c r="AX86" s="21"/>
      <c r="AY86" s="21"/>
      <c r="AZ86" s="21"/>
      <c r="BA86" s="88">
        <f>'Vaccinations (d)'!D86</f>
        <v>88</v>
      </c>
      <c r="BB86" s="88">
        <f>'Vaccinations (d)'!F86</f>
        <v>0</v>
      </c>
      <c r="BC86" s="88">
        <f>'Vaccinations (d)'!G86</f>
        <v>0</v>
      </c>
      <c r="BD86" s="88">
        <f>'Vaccinations (d)'!H86</f>
        <v>0</v>
      </c>
      <c r="BE86" s="88">
        <f>'Vaccinations (d)'!I86</f>
        <v>0</v>
      </c>
      <c r="BF86" s="88">
        <f>'Vaccinations (d)'!J86</f>
        <v>0</v>
      </c>
    </row>
    <row r="87" spans="1:58" ht="15" customHeight="1">
      <c r="A87" s="87" t="str">
        <f>'Vaccinations (d)'!A87</f>
        <v>Please select organisation</v>
      </c>
      <c r="B87" s="88" t="str">
        <f>'Vaccinations (d)'!B87</f>
        <v>VACCINATIONS</v>
      </c>
      <c r="C87" s="88" t="str">
        <f>'Vaccinations (d)'!C87</f>
        <v>B2 - Eligible Flu Vaccination</v>
      </c>
      <c r="F87" s="88" t="str">
        <f>'Vaccinations (d)'!E87</f>
        <v>Ages 55-59</v>
      </c>
      <c r="G87" s="88">
        <f>'Vaccinations (d)'!K87</f>
        <v>0</v>
      </c>
      <c r="H87" s="88">
        <f>'Vaccinations (d)'!L87</f>
        <v>0</v>
      </c>
      <c r="I87" s="88">
        <f>'Vaccinations (d)'!M87</f>
        <v>0</v>
      </c>
      <c r="J87" s="88">
        <f>'Vaccinations (d)'!N87</f>
        <v>0</v>
      </c>
      <c r="K87" s="88">
        <f>'Vaccinations (d)'!O87</f>
        <v>0</v>
      </c>
      <c r="L87" s="88">
        <f>'Vaccinations (d)'!P87</f>
        <v>0</v>
      </c>
      <c r="M87" s="88">
        <f>'Vaccinations (d)'!Q87</f>
        <v>0</v>
      </c>
      <c r="N87" s="88">
        <f>'Vaccinations (d)'!R87</f>
        <v>0</v>
      </c>
      <c r="O87" s="88">
        <f>'Vaccinations (d)'!S87</f>
        <v>0</v>
      </c>
      <c r="P87" s="88">
        <f>'Vaccinations (d)'!T87</f>
        <v>0</v>
      </c>
      <c r="Q87" s="88">
        <f>'Vaccinations (d)'!U87</f>
        <v>0</v>
      </c>
      <c r="R87" s="88">
        <f>'Vaccinations (d)'!V87</f>
        <v>0</v>
      </c>
      <c r="S87" s="88">
        <f>'Vaccinations (d)'!W87</f>
        <v>0</v>
      </c>
      <c r="AR87" s="21"/>
      <c r="AS87" s="21"/>
      <c r="AT87" s="21"/>
      <c r="AU87" s="21"/>
      <c r="AV87" s="21"/>
      <c r="AW87" s="21"/>
      <c r="AX87" s="21"/>
      <c r="AY87" s="21"/>
      <c r="AZ87" s="21"/>
      <c r="BA87" s="88">
        <f>'Vaccinations (d)'!D87</f>
        <v>89</v>
      </c>
      <c r="BB87" s="88">
        <f>'Vaccinations (d)'!F87</f>
        <v>0</v>
      </c>
      <c r="BC87" s="88">
        <f>'Vaccinations (d)'!G87</f>
        <v>0</v>
      </c>
      <c r="BD87" s="88">
        <f>'Vaccinations (d)'!H87</f>
        <v>0</v>
      </c>
      <c r="BE87" s="88">
        <f>'Vaccinations (d)'!I87</f>
        <v>0</v>
      </c>
      <c r="BF87" s="88">
        <f>'Vaccinations (d)'!J87</f>
        <v>0</v>
      </c>
    </row>
    <row r="88" spans="1:58" ht="15" customHeight="1">
      <c r="A88" s="87" t="str">
        <f>'Vaccinations (d)'!A88</f>
        <v>Please select organisation</v>
      </c>
      <c r="B88" s="88" t="str">
        <f>'Vaccinations (d)'!B88</f>
        <v>VACCINATIONS</v>
      </c>
      <c r="C88" s="88" t="str">
        <f>'Vaccinations (d)'!C88</f>
        <v>B2 - Eligible Flu Vaccination</v>
      </c>
      <c r="F88" s="88" t="str">
        <f>'Vaccinations (d)'!E88</f>
        <v>Ages 50-54</v>
      </c>
      <c r="G88" s="88">
        <f>'Vaccinations (d)'!K88</f>
        <v>0</v>
      </c>
      <c r="H88" s="88">
        <f>'Vaccinations (d)'!L88</f>
        <v>0</v>
      </c>
      <c r="I88" s="88">
        <f>'Vaccinations (d)'!M88</f>
        <v>0</v>
      </c>
      <c r="J88" s="88">
        <f>'Vaccinations (d)'!N88</f>
        <v>0</v>
      </c>
      <c r="K88" s="88">
        <f>'Vaccinations (d)'!O88</f>
        <v>0</v>
      </c>
      <c r="L88" s="88">
        <f>'Vaccinations (d)'!P88</f>
        <v>0</v>
      </c>
      <c r="M88" s="88">
        <f>'Vaccinations (d)'!Q88</f>
        <v>0</v>
      </c>
      <c r="N88" s="88">
        <f>'Vaccinations (d)'!R88</f>
        <v>0</v>
      </c>
      <c r="O88" s="88">
        <f>'Vaccinations (d)'!S88</f>
        <v>0</v>
      </c>
      <c r="P88" s="88">
        <f>'Vaccinations (d)'!T88</f>
        <v>0</v>
      </c>
      <c r="Q88" s="88">
        <f>'Vaccinations (d)'!U88</f>
        <v>0</v>
      </c>
      <c r="R88" s="88">
        <f>'Vaccinations (d)'!V88</f>
        <v>0</v>
      </c>
      <c r="S88" s="88">
        <f>'Vaccinations (d)'!W88</f>
        <v>0</v>
      </c>
      <c r="AR88" s="21"/>
      <c r="AS88" s="21"/>
      <c r="AT88" s="21"/>
      <c r="AU88" s="21"/>
      <c r="AV88" s="21"/>
      <c r="AW88" s="21"/>
      <c r="AX88" s="21"/>
      <c r="AY88" s="21"/>
      <c r="AZ88" s="21"/>
      <c r="BA88" s="88">
        <f>'Vaccinations (d)'!D88</f>
        <v>90</v>
      </c>
      <c r="BB88" s="88">
        <f>'Vaccinations (d)'!F88</f>
        <v>0</v>
      </c>
      <c r="BC88" s="88">
        <f>'Vaccinations (d)'!G88</f>
        <v>0</v>
      </c>
      <c r="BD88" s="88">
        <f>'Vaccinations (d)'!H88</f>
        <v>0</v>
      </c>
      <c r="BE88" s="88">
        <f>'Vaccinations (d)'!I88</f>
        <v>0</v>
      </c>
      <c r="BF88" s="88">
        <f>'Vaccinations (d)'!J88</f>
        <v>0</v>
      </c>
    </row>
    <row r="89" spans="1:58" ht="15" customHeight="1">
      <c r="A89" s="87" t="str">
        <f>'Vaccinations (d)'!A89</f>
        <v>Please select organisation</v>
      </c>
      <c r="B89" s="88" t="str">
        <f>'Vaccinations (d)'!B89</f>
        <v>VACCINATIONS</v>
      </c>
      <c r="C89" s="88" t="str">
        <f>'Vaccinations (d)'!C89</f>
        <v>B2 - Eligible Flu Vaccination</v>
      </c>
      <c r="F89" s="88" t="str">
        <f>'Vaccinations (d)'!E89</f>
        <v xml:space="preserve">Ages 16-17 </v>
      </c>
      <c r="G89" s="88">
        <f>'Vaccinations (d)'!K89</f>
        <v>0</v>
      </c>
      <c r="H89" s="88">
        <f>'Vaccinations (d)'!L89</f>
        <v>0</v>
      </c>
      <c r="I89" s="88">
        <f>'Vaccinations (d)'!M89</f>
        <v>0</v>
      </c>
      <c r="J89" s="88">
        <f>'Vaccinations (d)'!N89</f>
        <v>0</v>
      </c>
      <c r="K89" s="88">
        <f>'Vaccinations (d)'!O89</f>
        <v>0</v>
      </c>
      <c r="L89" s="88">
        <f>'Vaccinations (d)'!P89</f>
        <v>2115</v>
      </c>
      <c r="M89" s="88">
        <f>'Vaccinations (d)'!Q89</f>
        <v>2115</v>
      </c>
      <c r="N89" s="88">
        <f>'Vaccinations (d)'!R89</f>
        <v>2115</v>
      </c>
      <c r="O89" s="88">
        <f>'Vaccinations (d)'!S89</f>
        <v>2116</v>
      </c>
      <c r="P89" s="88">
        <f>'Vaccinations (d)'!T89</f>
        <v>0</v>
      </c>
      <c r="Q89" s="88">
        <f>'Vaccinations (d)'!U89</f>
        <v>0</v>
      </c>
      <c r="R89" s="88">
        <f>'Vaccinations (d)'!V89</f>
        <v>0</v>
      </c>
      <c r="S89" s="88">
        <f>'Vaccinations (d)'!W89</f>
        <v>8461</v>
      </c>
      <c r="AR89" s="21"/>
      <c r="AS89" s="21"/>
      <c r="AT89" s="21"/>
      <c r="AU89" s="21"/>
      <c r="AV89" s="21"/>
      <c r="AW89" s="21"/>
      <c r="AX89" s="21"/>
      <c r="AY89" s="21"/>
      <c r="AZ89" s="21"/>
      <c r="BA89" s="88">
        <f>'Vaccinations (d)'!D89</f>
        <v>91</v>
      </c>
      <c r="BB89" s="88">
        <f>'Vaccinations (d)'!F89</f>
        <v>0</v>
      </c>
      <c r="BC89" s="88">
        <f>'Vaccinations (d)'!G89</f>
        <v>0</v>
      </c>
      <c r="BD89" s="88">
        <f>'Vaccinations (d)'!H89</f>
        <v>0</v>
      </c>
      <c r="BE89" s="88">
        <f>'Vaccinations (d)'!I89</f>
        <v>0</v>
      </c>
      <c r="BF89" s="88">
        <f>'Vaccinations (d)'!J89</f>
        <v>0</v>
      </c>
    </row>
    <row r="90" spans="1:58" ht="15" customHeight="1">
      <c r="A90" s="87" t="str">
        <f>'Vaccinations (d)'!A90</f>
        <v>Please select organisation</v>
      </c>
      <c r="B90" s="88" t="str">
        <f>'Vaccinations (d)'!B90</f>
        <v>VACCINATIONS</v>
      </c>
      <c r="C90" s="88" t="str">
        <f>'Vaccinations (d)'!C90</f>
        <v>B2 - Eligible Flu Vaccination</v>
      </c>
      <c r="F90" s="88" t="str">
        <f>'Vaccinations (d)'!E90</f>
        <v>Ages 12-15</v>
      </c>
      <c r="G90" s="88">
        <f>'Vaccinations (d)'!K90</f>
        <v>0</v>
      </c>
      <c r="H90" s="88">
        <f>'Vaccinations (d)'!L90</f>
        <v>0</v>
      </c>
      <c r="I90" s="88">
        <f>'Vaccinations (d)'!M90</f>
        <v>0</v>
      </c>
      <c r="J90" s="88">
        <f>'Vaccinations (d)'!N90</f>
        <v>0</v>
      </c>
      <c r="K90" s="88">
        <f>'Vaccinations (d)'!O90</f>
        <v>0</v>
      </c>
      <c r="L90" s="88">
        <f>'Vaccinations (d)'!P90</f>
        <v>4385</v>
      </c>
      <c r="M90" s="88">
        <f>'Vaccinations (d)'!Q90</f>
        <v>4385</v>
      </c>
      <c r="N90" s="88">
        <f>'Vaccinations (d)'!R90</f>
        <v>4386</v>
      </c>
      <c r="O90" s="88">
        <f>'Vaccinations (d)'!S90</f>
        <v>4386</v>
      </c>
      <c r="P90" s="88">
        <f>'Vaccinations (d)'!T90</f>
        <v>0</v>
      </c>
      <c r="Q90" s="88">
        <f>'Vaccinations (d)'!U90</f>
        <v>0</v>
      </c>
      <c r="R90" s="88">
        <f>'Vaccinations (d)'!V90</f>
        <v>0</v>
      </c>
      <c r="S90" s="88">
        <f>'Vaccinations (d)'!W90</f>
        <v>17542</v>
      </c>
      <c r="AR90" s="21"/>
      <c r="AS90" s="21"/>
      <c r="AT90" s="21"/>
      <c r="AU90" s="21"/>
      <c r="AV90" s="21"/>
      <c r="AW90" s="21"/>
      <c r="AX90" s="21"/>
      <c r="AY90" s="21"/>
      <c r="AZ90" s="21"/>
      <c r="BA90" s="88">
        <f>'Vaccinations (d)'!D90</f>
        <v>92</v>
      </c>
      <c r="BB90" s="88">
        <f>'Vaccinations (d)'!F90</f>
        <v>0</v>
      </c>
      <c r="BC90" s="88">
        <f>'Vaccinations (d)'!G90</f>
        <v>0</v>
      </c>
      <c r="BD90" s="88">
        <f>'Vaccinations (d)'!H90</f>
        <v>0</v>
      </c>
      <c r="BE90" s="88">
        <f>'Vaccinations (d)'!I90</f>
        <v>0</v>
      </c>
      <c r="BF90" s="88">
        <f>'Vaccinations (d)'!J90</f>
        <v>0</v>
      </c>
    </row>
    <row r="91" spans="1:58" ht="15" customHeight="1">
      <c r="A91" s="87" t="str">
        <f>'Vaccinations (d)'!A91</f>
        <v>Please select organisation</v>
      </c>
      <c r="B91" s="88" t="str">
        <f>'Vaccinations (d)'!B91</f>
        <v>VACCINATIONS</v>
      </c>
      <c r="C91" s="88" t="str">
        <f>'Vaccinations (d)'!C91</f>
        <v>B2 - Eligible Flu Vaccination</v>
      </c>
      <c r="F91" s="88" t="str">
        <f>'Vaccinations (d)'!E91</f>
        <v>Ages 5-11</v>
      </c>
      <c r="G91" s="88">
        <f>'Vaccinations (d)'!K91</f>
        <v>0</v>
      </c>
      <c r="H91" s="88">
        <f>'Vaccinations (d)'!L91</f>
        <v>0</v>
      </c>
      <c r="I91" s="88">
        <f>'Vaccinations (d)'!M91</f>
        <v>0</v>
      </c>
      <c r="J91" s="88">
        <f>'Vaccinations (d)'!N91</f>
        <v>0</v>
      </c>
      <c r="K91" s="88">
        <f>'Vaccinations (d)'!O91</f>
        <v>0</v>
      </c>
      <c r="L91" s="88">
        <f>'Vaccinations (d)'!P91</f>
        <v>7348</v>
      </c>
      <c r="M91" s="88">
        <f>'Vaccinations (d)'!Q91</f>
        <v>7348</v>
      </c>
      <c r="N91" s="88">
        <f>'Vaccinations (d)'!R91</f>
        <v>7348</v>
      </c>
      <c r="O91" s="88">
        <f>'Vaccinations (d)'!S91</f>
        <v>7347</v>
      </c>
      <c r="P91" s="88">
        <f>'Vaccinations (d)'!T91</f>
        <v>0</v>
      </c>
      <c r="Q91" s="88">
        <f>'Vaccinations (d)'!U91</f>
        <v>0</v>
      </c>
      <c r="R91" s="88">
        <f>'Vaccinations (d)'!V91</f>
        <v>0</v>
      </c>
      <c r="S91" s="88">
        <f>'Vaccinations (d)'!W91</f>
        <v>29391</v>
      </c>
      <c r="AR91" s="21"/>
      <c r="AS91" s="21"/>
      <c r="AT91" s="21"/>
      <c r="AU91" s="21"/>
      <c r="AV91" s="21"/>
      <c r="AW91" s="21"/>
      <c r="AX91" s="21"/>
      <c r="AY91" s="21"/>
      <c r="AZ91" s="21"/>
      <c r="BA91" s="88">
        <f>'Vaccinations (d)'!D91</f>
        <v>93</v>
      </c>
      <c r="BB91" s="88">
        <f>'Vaccinations (d)'!F91</f>
        <v>0</v>
      </c>
      <c r="BC91" s="88">
        <f>'Vaccinations (d)'!G91</f>
        <v>0</v>
      </c>
      <c r="BD91" s="88">
        <f>'Vaccinations (d)'!H91</f>
        <v>0</v>
      </c>
      <c r="BE91" s="88">
        <f>'Vaccinations (d)'!I91</f>
        <v>0</v>
      </c>
      <c r="BF91" s="88">
        <f>'Vaccinations (d)'!J91</f>
        <v>0</v>
      </c>
    </row>
    <row r="92" spans="1:58" ht="15" customHeight="1">
      <c r="A92" s="87" t="str">
        <f>'Vaccinations (d)'!A92</f>
        <v>Please select organisation</v>
      </c>
      <c r="B92" s="88" t="str">
        <f>'Vaccinations (d)'!B92</f>
        <v>VACCINATIONS</v>
      </c>
      <c r="C92" s="88" t="str">
        <f>'Vaccinations (d)'!C92</f>
        <v>B2 - Eligible Flu Vaccination</v>
      </c>
      <c r="F92" s="88" t="str">
        <f>'Vaccinations (d)'!E92</f>
        <v>Pre-school</v>
      </c>
      <c r="G92" s="88">
        <f>'Vaccinations (d)'!K92</f>
        <v>0</v>
      </c>
      <c r="H92" s="88">
        <f>'Vaccinations (d)'!L92</f>
        <v>0</v>
      </c>
      <c r="I92" s="88">
        <f>'Vaccinations (d)'!M92</f>
        <v>0</v>
      </c>
      <c r="J92" s="88">
        <f>'Vaccinations (d)'!N92</f>
        <v>0</v>
      </c>
      <c r="K92" s="88">
        <f>'Vaccinations (d)'!O92</f>
        <v>0</v>
      </c>
      <c r="L92" s="88">
        <f>'Vaccinations (d)'!P92</f>
        <v>813</v>
      </c>
      <c r="M92" s="88">
        <f>'Vaccinations (d)'!Q92</f>
        <v>813</v>
      </c>
      <c r="N92" s="88">
        <f>'Vaccinations (d)'!R92</f>
        <v>812</v>
      </c>
      <c r="O92" s="88">
        <f>'Vaccinations (d)'!S92</f>
        <v>812</v>
      </c>
      <c r="P92" s="88">
        <f>'Vaccinations (d)'!T92</f>
        <v>0</v>
      </c>
      <c r="Q92" s="88">
        <f>'Vaccinations (d)'!U92</f>
        <v>0</v>
      </c>
      <c r="R92" s="88">
        <f>'Vaccinations (d)'!V92</f>
        <v>0</v>
      </c>
      <c r="S92" s="88">
        <f>'Vaccinations (d)'!W92</f>
        <v>3250</v>
      </c>
      <c r="AR92" s="21"/>
      <c r="AS92" s="21"/>
      <c r="AT92" s="21"/>
      <c r="AU92" s="21"/>
      <c r="AV92" s="21"/>
      <c r="AW92" s="21"/>
      <c r="AX92" s="21"/>
      <c r="AY92" s="21"/>
      <c r="AZ92" s="21"/>
      <c r="BA92" s="88">
        <f>'Vaccinations (d)'!D92</f>
        <v>94</v>
      </c>
      <c r="BB92" s="88">
        <f>'Vaccinations (d)'!F92</f>
        <v>0</v>
      </c>
      <c r="BC92" s="88">
        <f>'Vaccinations (d)'!G92</f>
        <v>0</v>
      </c>
      <c r="BD92" s="88">
        <f>'Vaccinations (d)'!H92</f>
        <v>0</v>
      </c>
      <c r="BE92" s="88">
        <f>'Vaccinations (d)'!I92</f>
        <v>0</v>
      </c>
      <c r="BF92" s="88">
        <f>'Vaccinations (d)'!J92</f>
        <v>0</v>
      </c>
    </row>
    <row r="93" spans="1:58" ht="15" customHeight="1">
      <c r="A93" s="87" t="str">
        <f>'Vaccinations (d)'!A93</f>
        <v>Please select organisation</v>
      </c>
      <c r="B93" s="88" t="str">
        <f>'Vaccinations (d)'!B93</f>
        <v>VACCINATIONS</v>
      </c>
      <c r="C93" s="88" t="str">
        <f>'Vaccinations (d)'!C93</f>
        <v>B2 - Eligible Flu Vaccination</v>
      </c>
      <c r="F93" s="88" t="str">
        <f>'Vaccinations (d)'!E93</f>
        <v>Ages 2-3</v>
      </c>
      <c r="G93" s="88">
        <f>'Vaccinations (d)'!K93</f>
        <v>0</v>
      </c>
      <c r="H93" s="88">
        <f>'Vaccinations (d)'!L93</f>
        <v>0</v>
      </c>
      <c r="I93" s="88">
        <f>'Vaccinations (d)'!M93</f>
        <v>0</v>
      </c>
      <c r="J93" s="88">
        <f>'Vaccinations (d)'!N93</f>
        <v>0</v>
      </c>
      <c r="K93" s="88">
        <f>'Vaccinations (d)'!O93</f>
        <v>0</v>
      </c>
      <c r="L93" s="88">
        <f>'Vaccinations (d)'!P93</f>
        <v>1843</v>
      </c>
      <c r="M93" s="88">
        <f>'Vaccinations (d)'!Q93</f>
        <v>1843</v>
      </c>
      <c r="N93" s="88">
        <f>'Vaccinations (d)'!R93</f>
        <v>1843</v>
      </c>
      <c r="O93" s="88">
        <f>'Vaccinations (d)'!S93</f>
        <v>1841</v>
      </c>
      <c r="P93" s="88">
        <f>'Vaccinations (d)'!T93</f>
        <v>0</v>
      </c>
      <c r="Q93" s="88">
        <f>'Vaccinations (d)'!U93</f>
        <v>0</v>
      </c>
      <c r="R93" s="88">
        <f>'Vaccinations (d)'!V93</f>
        <v>0</v>
      </c>
      <c r="S93" s="88">
        <f>'Vaccinations (d)'!W93</f>
        <v>7370</v>
      </c>
      <c r="AR93" s="21"/>
      <c r="AS93" s="21"/>
      <c r="AT93" s="21"/>
      <c r="AU93" s="21"/>
      <c r="AV93" s="21"/>
      <c r="AW93" s="21"/>
      <c r="AX93" s="21"/>
      <c r="AY93" s="21"/>
      <c r="AZ93" s="21"/>
      <c r="BA93" s="88">
        <f>'Vaccinations (d)'!D93</f>
        <v>95</v>
      </c>
      <c r="BB93" s="88">
        <f>'Vaccinations (d)'!F93</f>
        <v>0</v>
      </c>
      <c r="BC93" s="88">
        <f>'Vaccinations (d)'!G93</f>
        <v>0</v>
      </c>
      <c r="BD93" s="88">
        <f>'Vaccinations (d)'!H93</f>
        <v>0</v>
      </c>
      <c r="BE93" s="88">
        <f>'Vaccinations (d)'!I93</f>
        <v>0</v>
      </c>
      <c r="BF93" s="88">
        <f>'Vaccinations (d)'!J93</f>
        <v>0</v>
      </c>
    </row>
    <row r="94" spans="1:58" ht="15" customHeight="1">
      <c r="A94" s="87" t="str">
        <f>'Vaccinations (d)'!A94</f>
        <v>Please select organisation</v>
      </c>
      <c r="B94" s="88" t="str">
        <f>'Vaccinations (d)'!B94</f>
        <v>VACCINATIONS</v>
      </c>
      <c r="C94" s="88" t="str">
        <f>'Vaccinations (d)'!C94</f>
        <v>B2 - Eligible Flu Vaccination</v>
      </c>
      <c r="F94" s="88" t="str">
        <f>'Vaccinations (d)'!E94</f>
        <v>Total Flu Vaccines planned to administer</v>
      </c>
      <c r="G94" s="88">
        <f>'Vaccinations (d)'!K94</f>
        <v>0</v>
      </c>
      <c r="H94" s="88">
        <f>'Vaccinations (d)'!L94</f>
        <v>0</v>
      </c>
      <c r="I94" s="88">
        <f>'Vaccinations (d)'!M94</f>
        <v>0</v>
      </c>
      <c r="J94" s="88">
        <f>'Vaccinations (d)'!N94</f>
        <v>0</v>
      </c>
      <c r="K94" s="88">
        <f>'Vaccinations (d)'!O94</f>
        <v>0</v>
      </c>
      <c r="L94" s="88">
        <f>'Vaccinations (d)'!P94</f>
        <v>64038</v>
      </c>
      <c r="M94" s="88">
        <f>'Vaccinations (d)'!Q94</f>
        <v>64039</v>
      </c>
      <c r="N94" s="88">
        <f>'Vaccinations (d)'!R94</f>
        <v>64047</v>
      </c>
      <c r="O94" s="88">
        <f>'Vaccinations (d)'!S94</f>
        <v>64046</v>
      </c>
      <c r="P94" s="88">
        <f>'Vaccinations (d)'!T94</f>
        <v>0</v>
      </c>
      <c r="Q94" s="88">
        <f>'Vaccinations (d)'!U94</f>
        <v>0</v>
      </c>
      <c r="R94" s="88">
        <f>'Vaccinations (d)'!V94</f>
        <v>0</v>
      </c>
      <c r="S94" s="88">
        <f>'Vaccinations (d)'!W94</f>
        <v>256170</v>
      </c>
      <c r="AR94" s="21"/>
      <c r="AS94" s="21"/>
      <c r="AT94" s="21"/>
      <c r="AU94" s="21"/>
      <c r="AV94" s="21"/>
      <c r="AW94" s="21"/>
      <c r="AX94" s="21"/>
      <c r="AY94" s="21"/>
      <c r="AZ94" s="21"/>
      <c r="BA94" s="88">
        <f>'Vaccinations (d)'!D94</f>
        <v>96</v>
      </c>
      <c r="BB94" s="88">
        <f>'Vaccinations (d)'!F94</f>
        <v>0</v>
      </c>
      <c r="BC94" s="88">
        <f>'Vaccinations (d)'!G94</f>
        <v>0</v>
      </c>
      <c r="BD94" s="88">
        <f>'Vaccinations (d)'!H94</f>
        <v>0</v>
      </c>
      <c r="BE94" s="88">
        <f>'Vaccinations (d)'!I94</f>
        <v>0</v>
      </c>
      <c r="BF94" s="88">
        <f>'Vaccinations (d)'!J94</f>
        <v>0</v>
      </c>
    </row>
    <row r="95" spans="1:58" ht="15" customHeight="1">
      <c r="A95" s="87" t="str">
        <f>'Vaccinations (d)'!A95</f>
        <v>Please select organisation</v>
      </c>
      <c r="B95" s="88" t="str">
        <f>'Vaccinations (d)'!B95</f>
        <v>VACCINATIONS</v>
      </c>
      <c r="C95" s="88" t="str">
        <f>'Vaccinations (d)'!C95</f>
        <v>B3 - Flu Service Model Breakdown</v>
      </c>
      <c r="F95" s="88" t="str">
        <f>'Vaccinations (d)'!E95</f>
        <v>Mass Vaccination and Mobile Outreach</v>
      </c>
      <c r="G95" s="88">
        <f>'Vaccinations (d)'!K95</f>
        <v>0</v>
      </c>
      <c r="H95" s="88">
        <f>'Vaccinations (d)'!L95</f>
        <v>0</v>
      </c>
      <c r="I95" s="88">
        <f>'Vaccinations (d)'!M95</f>
        <v>0</v>
      </c>
      <c r="J95" s="88">
        <f>'Vaccinations (d)'!N95</f>
        <v>0</v>
      </c>
      <c r="K95" s="88">
        <f>'Vaccinations (d)'!O95</f>
        <v>0</v>
      </c>
      <c r="L95" s="88">
        <f>'Vaccinations (d)'!P95</f>
        <v>9972</v>
      </c>
      <c r="M95" s="88">
        <f>'Vaccinations (d)'!Q95</f>
        <v>9973</v>
      </c>
      <c r="N95" s="88">
        <f>'Vaccinations (d)'!R95</f>
        <v>9981</v>
      </c>
      <c r="O95" s="88">
        <f>'Vaccinations (d)'!S95</f>
        <v>9980</v>
      </c>
      <c r="P95" s="88">
        <f>'Vaccinations (d)'!T95</f>
        <v>0</v>
      </c>
      <c r="Q95" s="88">
        <f>'Vaccinations (d)'!U95</f>
        <v>0</v>
      </c>
      <c r="R95" s="88">
        <f>'Vaccinations (d)'!V95</f>
        <v>0</v>
      </c>
      <c r="S95" s="88">
        <f>'Vaccinations (d)'!W95</f>
        <v>39906</v>
      </c>
      <c r="AR95" s="21"/>
      <c r="AS95" s="21"/>
      <c r="AT95" s="21"/>
      <c r="AU95" s="21"/>
      <c r="AV95" s="21"/>
      <c r="AW95" s="21"/>
      <c r="AX95" s="21"/>
      <c r="AY95" s="21"/>
      <c r="AZ95" s="21"/>
      <c r="BA95" s="88">
        <f>'Vaccinations (d)'!D95</f>
        <v>97</v>
      </c>
      <c r="BB95" s="88">
        <f>'Vaccinations (d)'!F95</f>
        <v>0</v>
      </c>
      <c r="BC95" s="88">
        <f>'Vaccinations (d)'!G95</f>
        <v>0</v>
      </c>
      <c r="BD95" s="88">
        <f>'Vaccinations (d)'!H95</f>
        <v>0</v>
      </c>
      <c r="BE95" s="88">
        <f>'Vaccinations (d)'!I95</f>
        <v>0</v>
      </c>
      <c r="BF95" s="88">
        <f>'Vaccinations (d)'!J95</f>
        <v>0</v>
      </c>
    </row>
    <row r="96" spans="1:58" ht="15" customHeight="1">
      <c r="A96" s="87" t="str">
        <f>'Vaccinations (d)'!A96</f>
        <v>Please select organisation</v>
      </c>
      <c r="B96" s="88" t="str">
        <f>'Vaccinations (d)'!B96</f>
        <v>VACCINATIONS</v>
      </c>
      <c r="C96" s="88" t="str">
        <f>'Vaccinations (d)'!C96</f>
        <v>B3 - Flu Service Model Breakdown</v>
      </c>
      <c r="F96" s="88" t="str">
        <f>'Vaccinations (d)'!E96</f>
        <v>GP Commissioned</v>
      </c>
      <c r="G96" s="88">
        <f>'Vaccinations (d)'!K96</f>
        <v>0</v>
      </c>
      <c r="H96" s="88">
        <f>'Vaccinations (d)'!L96</f>
        <v>0</v>
      </c>
      <c r="I96" s="88">
        <f>'Vaccinations (d)'!M96</f>
        <v>0</v>
      </c>
      <c r="J96" s="88">
        <f>'Vaccinations (d)'!N96</f>
        <v>0</v>
      </c>
      <c r="K96" s="88">
        <f>'Vaccinations (d)'!O96</f>
        <v>0</v>
      </c>
      <c r="L96" s="88">
        <f>'Vaccinations (d)'!P96</f>
        <v>28737</v>
      </c>
      <c r="M96" s="88">
        <f>'Vaccinations (d)'!Q96</f>
        <v>28737</v>
      </c>
      <c r="N96" s="88">
        <f>'Vaccinations (d)'!R96</f>
        <v>28737</v>
      </c>
      <c r="O96" s="88">
        <f>'Vaccinations (d)'!S96</f>
        <v>28737</v>
      </c>
      <c r="P96" s="88">
        <f>'Vaccinations (d)'!T96</f>
        <v>0</v>
      </c>
      <c r="Q96" s="88">
        <f>'Vaccinations (d)'!U96</f>
        <v>0</v>
      </c>
      <c r="R96" s="88">
        <f>'Vaccinations (d)'!V96</f>
        <v>0</v>
      </c>
      <c r="S96" s="88">
        <f>'Vaccinations (d)'!W96</f>
        <v>114948</v>
      </c>
      <c r="AR96" s="21"/>
      <c r="AS96" s="21"/>
      <c r="AT96" s="21"/>
      <c r="AU96" s="21"/>
      <c r="AV96" s="21"/>
      <c r="AW96" s="21"/>
      <c r="AX96" s="21"/>
      <c r="AY96" s="21"/>
      <c r="AZ96" s="21"/>
      <c r="BA96" s="88">
        <f>'Vaccinations (d)'!D96</f>
        <v>98</v>
      </c>
      <c r="BB96" s="88">
        <f>'Vaccinations (d)'!F96</f>
        <v>0</v>
      </c>
      <c r="BC96" s="88">
        <f>'Vaccinations (d)'!G96</f>
        <v>0</v>
      </c>
      <c r="BD96" s="88">
        <f>'Vaccinations (d)'!H96</f>
        <v>0</v>
      </c>
      <c r="BE96" s="88">
        <f>'Vaccinations (d)'!I96</f>
        <v>0</v>
      </c>
      <c r="BF96" s="88">
        <f>'Vaccinations (d)'!J96</f>
        <v>0</v>
      </c>
    </row>
    <row r="97" spans="1:64" ht="15" customHeight="1">
      <c r="A97" s="87" t="str">
        <f>'Vaccinations (d)'!A97</f>
        <v>Please select organisation</v>
      </c>
      <c r="B97" s="88" t="str">
        <f>'Vaccinations (d)'!B97</f>
        <v>VACCINATIONS</v>
      </c>
      <c r="C97" s="88" t="str">
        <f>'Vaccinations (d)'!C97</f>
        <v>B3 - Flu Service Model Breakdown</v>
      </c>
      <c r="F97" s="88" t="str">
        <f>'Vaccinations (d)'!E97</f>
        <v>Pharmacy Commissioned</v>
      </c>
      <c r="G97" s="88">
        <f>'Vaccinations (d)'!K97</f>
        <v>0</v>
      </c>
      <c r="H97" s="88">
        <f>'Vaccinations (d)'!L97</f>
        <v>0</v>
      </c>
      <c r="I97" s="88">
        <f>'Vaccinations (d)'!M97</f>
        <v>0</v>
      </c>
      <c r="J97" s="88">
        <f>'Vaccinations (d)'!N97</f>
        <v>0</v>
      </c>
      <c r="K97" s="88">
        <f>'Vaccinations (d)'!O97</f>
        <v>0</v>
      </c>
      <c r="L97" s="88">
        <f>'Vaccinations (d)'!P97</f>
        <v>18000</v>
      </c>
      <c r="M97" s="88">
        <f>'Vaccinations (d)'!Q97</f>
        <v>18000</v>
      </c>
      <c r="N97" s="88">
        <f>'Vaccinations (d)'!R97</f>
        <v>18000</v>
      </c>
      <c r="O97" s="88">
        <f>'Vaccinations (d)'!S97</f>
        <v>18000</v>
      </c>
      <c r="P97" s="88">
        <f>'Vaccinations (d)'!T97</f>
        <v>0</v>
      </c>
      <c r="Q97" s="88">
        <f>'Vaccinations (d)'!U97</f>
        <v>0</v>
      </c>
      <c r="R97" s="88">
        <f>'Vaccinations (d)'!V97</f>
        <v>0</v>
      </c>
      <c r="S97" s="88">
        <f>'Vaccinations (d)'!W97</f>
        <v>72000</v>
      </c>
      <c r="AR97" s="21"/>
      <c r="AS97" s="21"/>
      <c r="AT97" s="21"/>
      <c r="AU97" s="21"/>
      <c r="AV97" s="21"/>
      <c r="AW97" s="21"/>
      <c r="AX97" s="21"/>
      <c r="AY97" s="21"/>
      <c r="AZ97" s="21"/>
      <c r="BA97" s="88">
        <f>'Vaccinations (d)'!D97</f>
        <v>99</v>
      </c>
      <c r="BB97" s="88">
        <f>'Vaccinations (d)'!F97</f>
        <v>0</v>
      </c>
      <c r="BC97" s="88">
        <f>'Vaccinations (d)'!G97</f>
        <v>0</v>
      </c>
      <c r="BD97" s="88">
        <f>'Vaccinations (d)'!H97</f>
        <v>0</v>
      </c>
      <c r="BE97" s="88">
        <f>'Vaccinations (d)'!I97</f>
        <v>0</v>
      </c>
      <c r="BF97" s="88">
        <f>'Vaccinations (d)'!J97</f>
        <v>0</v>
      </c>
    </row>
    <row r="98" spans="1:64" ht="15" customHeight="1">
      <c r="A98" s="87" t="str">
        <f>'Vaccinations (d)'!A98</f>
        <v>Please select organisation</v>
      </c>
      <c r="B98" s="88" t="str">
        <f>'Vaccinations (d)'!B98</f>
        <v>VACCINATIONS</v>
      </c>
      <c r="C98" s="88" t="str">
        <f>'Vaccinations (d)'!C98</f>
        <v>B3 - Flu Service Model Breakdown</v>
      </c>
      <c r="F98" s="88" t="str">
        <f>'Vaccinations (d)'!E98</f>
        <v>School Nurses</v>
      </c>
      <c r="G98" s="88">
        <f>'Vaccinations (d)'!K98</f>
        <v>0</v>
      </c>
      <c r="H98" s="88">
        <f>'Vaccinations (d)'!L98</f>
        <v>0</v>
      </c>
      <c r="I98" s="88">
        <f>'Vaccinations (d)'!M98</f>
        <v>0</v>
      </c>
      <c r="J98" s="88">
        <f>'Vaccinations (d)'!N98</f>
        <v>0</v>
      </c>
      <c r="K98" s="88">
        <f>'Vaccinations (d)'!O98</f>
        <v>0</v>
      </c>
      <c r="L98" s="88">
        <f>'Vaccinations (d)'!P98</f>
        <v>6729</v>
      </c>
      <c r="M98" s="88">
        <f>'Vaccinations (d)'!Q98</f>
        <v>6729</v>
      </c>
      <c r="N98" s="88">
        <f>'Vaccinations (d)'!R98</f>
        <v>6729</v>
      </c>
      <c r="O98" s="88">
        <f>'Vaccinations (d)'!S98</f>
        <v>6729</v>
      </c>
      <c r="P98" s="88">
        <f>'Vaccinations (d)'!T98</f>
        <v>0</v>
      </c>
      <c r="Q98" s="88">
        <f>'Vaccinations (d)'!U98</f>
        <v>0</v>
      </c>
      <c r="R98" s="88">
        <f>'Vaccinations (d)'!V98</f>
        <v>0</v>
      </c>
      <c r="S98" s="88">
        <f>'Vaccinations (d)'!W98</f>
        <v>26916</v>
      </c>
      <c r="AR98" s="21"/>
      <c r="AS98" s="21"/>
      <c r="AT98" s="21"/>
      <c r="AU98" s="21"/>
      <c r="AV98" s="21"/>
      <c r="AW98" s="21"/>
      <c r="AX98" s="21"/>
      <c r="AY98" s="21"/>
      <c r="AZ98" s="21"/>
      <c r="BA98" s="88">
        <f>'Vaccinations (d)'!D98</f>
        <v>100</v>
      </c>
      <c r="BB98" s="88">
        <f>'Vaccinations (d)'!F98</f>
        <v>0</v>
      </c>
      <c r="BC98" s="88">
        <f>'Vaccinations (d)'!G98</f>
        <v>0</v>
      </c>
      <c r="BD98" s="88">
        <f>'Vaccinations (d)'!H98</f>
        <v>0</v>
      </c>
      <c r="BE98" s="88">
        <f>'Vaccinations (d)'!I98</f>
        <v>0</v>
      </c>
      <c r="BF98" s="88">
        <f>'Vaccinations (d)'!J98</f>
        <v>0</v>
      </c>
    </row>
    <row r="99" spans="1:64" ht="15" customHeight="1">
      <c r="A99" s="87" t="str">
        <f>'Vaccinations (d)'!A99</f>
        <v>Please select organisation</v>
      </c>
      <c r="B99" s="88" t="str">
        <f>'Vaccinations (d)'!B99</f>
        <v>VACCINATIONS</v>
      </c>
      <c r="C99" s="88" t="str">
        <f>'Vaccinations (d)'!C99</f>
        <v>B3 - Flu Service Model Breakdown</v>
      </c>
      <c r="F99" s="88" t="str">
        <f>'Vaccinations (d)'!E99</f>
        <v>Occupational Health Teams</v>
      </c>
      <c r="G99" s="88">
        <f>'Vaccinations (d)'!K99</f>
        <v>0</v>
      </c>
      <c r="H99" s="88">
        <f>'Vaccinations (d)'!L99</f>
        <v>0</v>
      </c>
      <c r="I99" s="88">
        <f>'Vaccinations (d)'!M99</f>
        <v>0</v>
      </c>
      <c r="J99" s="88">
        <f>'Vaccinations (d)'!N99</f>
        <v>0</v>
      </c>
      <c r="K99" s="88">
        <f>'Vaccinations (d)'!O99</f>
        <v>0</v>
      </c>
      <c r="L99" s="88">
        <f>'Vaccinations (d)'!P99</f>
        <v>600</v>
      </c>
      <c r="M99" s="88">
        <f>'Vaccinations (d)'!Q99</f>
        <v>600</v>
      </c>
      <c r="N99" s="88">
        <f>'Vaccinations (d)'!R99</f>
        <v>600</v>
      </c>
      <c r="O99" s="88">
        <f>'Vaccinations (d)'!S99</f>
        <v>600</v>
      </c>
      <c r="P99" s="88">
        <f>'Vaccinations (d)'!T99</f>
        <v>0</v>
      </c>
      <c r="Q99" s="88">
        <f>'Vaccinations (d)'!U99</f>
        <v>0</v>
      </c>
      <c r="R99" s="88">
        <f>'Vaccinations (d)'!V99</f>
        <v>0</v>
      </c>
      <c r="S99" s="88">
        <f>'Vaccinations (d)'!W99</f>
        <v>2400</v>
      </c>
      <c r="AR99" s="21"/>
      <c r="AS99" s="21"/>
      <c r="AT99" s="21"/>
      <c r="AU99" s="21"/>
      <c r="AV99" s="21"/>
      <c r="AW99" s="21"/>
      <c r="AX99" s="21"/>
      <c r="AY99" s="21"/>
      <c r="AZ99" s="21"/>
      <c r="BA99" s="88">
        <f>'Vaccinations (d)'!D99</f>
        <v>101</v>
      </c>
      <c r="BB99" s="88">
        <f>'Vaccinations (d)'!F99</f>
        <v>0</v>
      </c>
      <c r="BC99" s="88">
        <f>'Vaccinations (d)'!G99</f>
        <v>0</v>
      </c>
      <c r="BD99" s="88">
        <f>'Vaccinations (d)'!H99</f>
        <v>0</v>
      </c>
      <c r="BE99" s="88">
        <f>'Vaccinations (d)'!I99</f>
        <v>0</v>
      </c>
      <c r="BF99" s="88">
        <f>'Vaccinations (d)'!J99</f>
        <v>0</v>
      </c>
    </row>
    <row r="100" spans="1:64" ht="15" customHeight="1">
      <c r="A100" s="87" t="str">
        <f>'Vaccinations (d)'!A100</f>
        <v>Please select organisation</v>
      </c>
      <c r="B100" s="88" t="str">
        <f>'Vaccinations (d)'!B100</f>
        <v>VACCINATIONS</v>
      </c>
      <c r="C100" s="88" t="str">
        <f>'Vaccinations (d)'!C100</f>
        <v>B3 - Flu Service Model Breakdown</v>
      </c>
      <c r="F100" s="88" t="str">
        <f>'Vaccinations (d)'!E100</f>
        <v xml:space="preserve">Other </v>
      </c>
      <c r="G100" s="88">
        <f>'Vaccinations (d)'!K100</f>
        <v>0</v>
      </c>
      <c r="H100" s="88">
        <f>'Vaccinations (d)'!L100</f>
        <v>0</v>
      </c>
      <c r="I100" s="88">
        <f>'Vaccinations (d)'!M100</f>
        <v>0</v>
      </c>
      <c r="J100" s="88">
        <f>'Vaccinations (d)'!N100</f>
        <v>0</v>
      </c>
      <c r="K100" s="88">
        <f>'Vaccinations (d)'!O100</f>
        <v>0</v>
      </c>
      <c r="L100" s="88" t="str">
        <f>'Vaccinations (d)'!P100</f>
        <v> </v>
      </c>
      <c r="M100" s="88" t="str">
        <f>'Vaccinations (d)'!Q100</f>
        <v> </v>
      </c>
      <c r="N100" s="88" t="str">
        <f>'Vaccinations (d)'!R100</f>
        <v> </v>
      </c>
      <c r="O100" s="88" t="str">
        <f>'Vaccinations (d)'!S100</f>
        <v> </v>
      </c>
      <c r="P100" s="88">
        <f>'Vaccinations (d)'!T100</f>
        <v>0</v>
      </c>
      <c r="Q100" s="88">
        <f>'Vaccinations (d)'!U100</f>
        <v>0</v>
      </c>
      <c r="R100" s="88">
        <f>'Vaccinations (d)'!V100</f>
        <v>0</v>
      </c>
      <c r="S100" s="88">
        <f>'Vaccinations (d)'!W100</f>
        <v>0</v>
      </c>
      <c r="AR100" s="21"/>
      <c r="AS100" s="21"/>
      <c r="AT100" s="21"/>
      <c r="AU100" s="21"/>
      <c r="AV100" s="21"/>
      <c r="AW100" s="21"/>
      <c r="AX100" s="21"/>
      <c r="AY100" s="21"/>
      <c r="AZ100" s="21"/>
      <c r="BA100" s="88">
        <f>'Vaccinations (d)'!D100</f>
        <v>102</v>
      </c>
      <c r="BB100" s="88">
        <f>'Vaccinations (d)'!F100</f>
        <v>0</v>
      </c>
      <c r="BC100" s="88">
        <f>'Vaccinations (d)'!G100</f>
        <v>0</v>
      </c>
      <c r="BD100" s="88">
        <f>'Vaccinations (d)'!H100</f>
        <v>0</v>
      </c>
      <c r="BE100" s="88">
        <f>'Vaccinations (d)'!I100</f>
        <v>0</v>
      </c>
      <c r="BF100" s="88">
        <f>'Vaccinations (d)'!J100</f>
        <v>0</v>
      </c>
    </row>
    <row r="101" spans="1:64" ht="15" customHeight="1">
      <c r="A101" s="87" t="str">
        <f>'Vaccinations (d)'!A101</f>
        <v>Please select organisation</v>
      </c>
      <c r="B101" s="88" t="str">
        <f>'Vaccinations (d)'!B101</f>
        <v>VACCINATIONS</v>
      </c>
      <c r="C101" s="88" t="str">
        <f>'Vaccinations (d)'!C101</f>
        <v>B3 - Flu Service Model Breakdown</v>
      </c>
      <c r="F101" s="88" t="str">
        <f>'Vaccinations (d)'!E101</f>
        <v>Total of Breakdown by Service Model (Total to match Line Ref 44)</v>
      </c>
      <c r="G101" s="88">
        <f>'Vaccinations (d)'!K101</f>
        <v>0</v>
      </c>
      <c r="H101" s="88">
        <f>'Vaccinations (d)'!L101</f>
        <v>0</v>
      </c>
      <c r="I101" s="88">
        <f>'Vaccinations (d)'!M101</f>
        <v>0</v>
      </c>
      <c r="J101" s="88">
        <f>'Vaccinations (d)'!N101</f>
        <v>0</v>
      </c>
      <c r="K101" s="88">
        <f>'Vaccinations (d)'!O101</f>
        <v>0</v>
      </c>
      <c r="L101" s="88">
        <f>'Vaccinations (d)'!P101</f>
        <v>64038</v>
      </c>
      <c r="M101" s="88">
        <f>'Vaccinations (d)'!Q101</f>
        <v>64039</v>
      </c>
      <c r="N101" s="88">
        <f>'Vaccinations (d)'!R101</f>
        <v>64047</v>
      </c>
      <c r="O101" s="88">
        <f>'Vaccinations (d)'!S101</f>
        <v>64046</v>
      </c>
      <c r="P101" s="88">
        <f>'Vaccinations (d)'!T101</f>
        <v>0</v>
      </c>
      <c r="Q101" s="88">
        <f>'Vaccinations (d)'!U101</f>
        <v>0</v>
      </c>
      <c r="R101" s="88">
        <f>'Vaccinations (d)'!V101</f>
        <v>0</v>
      </c>
      <c r="S101" s="88">
        <f>'Vaccinations (d)'!W101</f>
        <v>256170</v>
      </c>
      <c r="AR101" s="21"/>
      <c r="AS101" s="21"/>
      <c r="AT101" s="21"/>
      <c r="AU101" s="21"/>
      <c r="AV101" s="21"/>
      <c r="AW101" s="21"/>
      <c r="AX101" s="21"/>
      <c r="AY101" s="21"/>
      <c r="AZ101" s="21"/>
      <c r="BA101" s="88">
        <f>'Vaccinations (d)'!D101</f>
        <v>103</v>
      </c>
      <c r="BB101" s="88">
        <f>'Vaccinations (d)'!F101</f>
        <v>0</v>
      </c>
      <c r="BC101" s="88">
        <f>'Vaccinations (d)'!G101</f>
        <v>0</v>
      </c>
      <c r="BD101" s="88">
        <f>'Vaccinations (d)'!H101</f>
        <v>0</v>
      </c>
      <c r="BE101" s="88">
        <f>'Vaccinations (d)'!I101</f>
        <v>0</v>
      </c>
      <c r="BF101" s="88">
        <f>'Vaccinations (d)'!J101</f>
        <v>0</v>
      </c>
    </row>
    <row r="102" spans="1:64" ht="15" customHeight="1">
      <c r="A102" s="87" t="str">
        <f>'Vaccinations (d)'!A102</f>
        <v>Please select organisation</v>
      </c>
      <c r="B102" s="88" t="str">
        <f>'Vaccinations (d)'!B102</f>
        <v>VACCINATIONS</v>
      </c>
      <c r="C102" s="88" t="str">
        <f>'Vaccinations (d)'!C102</f>
        <v>B3 - Flu Service Model Breakdown</v>
      </c>
      <c r="F102" s="88" t="str">
        <f>'Vaccinations (d)'!E102</f>
        <v xml:space="preserve"> Calculation Check should be Zero (Difference between Line Ref 44 and 49) </v>
      </c>
      <c r="G102" s="88">
        <f>'Vaccinations (d)'!K102</f>
        <v>0</v>
      </c>
      <c r="H102" s="88">
        <f>'Vaccinations (d)'!L102</f>
        <v>0</v>
      </c>
      <c r="I102" s="88">
        <f>'Vaccinations (d)'!M102</f>
        <v>0</v>
      </c>
      <c r="J102" s="88">
        <f>'Vaccinations (d)'!N102</f>
        <v>0</v>
      </c>
      <c r="K102" s="88">
        <f>'Vaccinations (d)'!O102</f>
        <v>0</v>
      </c>
      <c r="L102" s="88">
        <f>'Vaccinations (d)'!P102</f>
        <v>0</v>
      </c>
      <c r="M102" s="88">
        <f>'Vaccinations (d)'!Q102</f>
        <v>0</v>
      </c>
      <c r="N102" s="88">
        <f>'Vaccinations (d)'!R102</f>
        <v>0</v>
      </c>
      <c r="O102" s="88">
        <f>'Vaccinations (d)'!S102</f>
        <v>0</v>
      </c>
      <c r="P102" s="88">
        <f>'Vaccinations (d)'!T102</f>
        <v>0</v>
      </c>
      <c r="Q102" s="88">
        <f>'Vaccinations (d)'!U102</f>
        <v>0</v>
      </c>
      <c r="R102" s="88">
        <f>'Vaccinations (d)'!V102</f>
        <v>0</v>
      </c>
      <c r="S102" s="88">
        <f>'Vaccinations (d)'!W102</f>
        <v>0</v>
      </c>
      <c r="AR102" s="21"/>
      <c r="AS102" s="21"/>
      <c r="AT102" s="21"/>
      <c r="AU102" s="21"/>
      <c r="AV102" s="21"/>
      <c r="AW102" s="21"/>
      <c r="AX102" s="21"/>
      <c r="AY102" s="21"/>
      <c r="AZ102" s="21"/>
      <c r="BA102" s="88">
        <f>'Vaccinations (d)'!D102</f>
        <v>104</v>
      </c>
      <c r="BB102" s="88">
        <f>'Vaccinations (d)'!F102</f>
        <v>0</v>
      </c>
      <c r="BC102" s="88">
        <f>'Vaccinations (d)'!G102</f>
        <v>0</v>
      </c>
      <c r="BD102" s="88">
        <f>'Vaccinations (d)'!H102</f>
        <v>0</v>
      </c>
      <c r="BE102" s="88">
        <f>'Vaccinations (d)'!I102</f>
        <v>0</v>
      </c>
      <c r="BF102" s="88">
        <f>'Vaccinations (d)'!J102</f>
        <v>0</v>
      </c>
    </row>
    <row r="103" spans="1:64" ht="15" customHeight="1">
      <c r="A103" s="87" t="str">
        <f>'ServChange (d)'!A2</f>
        <v>Swansea Bay UHB</v>
      </c>
      <c r="B103" s="87" t="str">
        <f>'ServChange (d)'!B2</f>
        <v>SERVICE CHANGE</v>
      </c>
      <c r="D103" s="88" t="str">
        <f>'ServChange (d)'!E2</f>
        <v>Redesign</v>
      </c>
      <c r="AD103" s="88" t="str">
        <f>'ServChange (d)'!F2</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3" s="88" t="str">
        <f>'ServChange (d)'!D2</f>
        <v>Ministerial Priority</v>
      </c>
      <c r="AR103" s="700">
        <f>'ServChange (d)'!K2</f>
        <v>5</v>
      </c>
      <c r="AS103" s="21"/>
      <c r="AT103" s="700">
        <f>'ServChange (d)'!L2</f>
        <v>0</v>
      </c>
      <c r="AU103" s="21"/>
      <c r="AV103" s="700">
        <f>'ServChange (d)'!M2</f>
        <v>0</v>
      </c>
      <c r="AW103" s="21"/>
      <c r="AX103" s="700">
        <f>'ServChange (d)'!N2</f>
        <v>0</v>
      </c>
      <c r="AY103" s="21"/>
      <c r="AZ103" s="21"/>
      <c r="BA103" s="88" t="str">
        <f>'ServChange (d)'!C2</f>
        <v>Cancer</v>
      </c>
      <c r="BG103" s="88" t="str">
        <f>'ServChange (d)'!E2</f>
        <v>Redesign</v>
      </c>
      <c r="BH103" s="88" t="str">
        <f>'ServChange (d)'!F2</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3" s="88" t="str">
        <f>'ServChange (d)'!G2</f>
        <v>Does this increase bed numbers?  - select Y/N</v>
      </c>
      <c r="BJ103" s="88" t="str">
        <f>'ServChange (d)'!H2</f>
        <v>No. of Beds added/removed</v>
      </c>
      <c r="BK103" s="88">
        <f>'ServChange (d)'!I2</f>
        <v>45017</v>
      </c>
      <c r="BL103" s="88" t="str">
        <f>'ServChange (d)'!J2</f>
        <v xml:space="preserve">Administrative, Clerical &amp; Board Members </v>
      </c>
    </row>
    <row r="104" spans="1:64" ht="15" customHeight="1">
      <c r="A104" s="87" t="str">
        <f>'ServChange (d)'!A3</f>
        <v>Swansea Bay UHB</v>
      </c>
      <c r="B104" s="87" t="str">
        <f>'ServChange (d)'!B3</f>
        <v>SERVICE CHANGE</v>
      </c>
      <c r="D104" s="88" t="str">
        <f>'ServChange (d)'!E3</f>
        <v>Redesign</v>
      </c>
      <c r="AD104" s="88" t="str">
        <f>'ServChange (d)'!F3</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4" s="88" t="str">
        <f>'ServChange (d)'!D3</f>
        <v>Ministerial Priority</v>
      </c>
      <c r="AR104" s="700">
        <f>'ServChange (d)'!K3</f>
        <v>4</v>
      </c>
      <c r="AS104" s="21"/>
      <c r="AT104" s="700">
        <f>'ServChange (d)'!L3</f>
        <v>0</v>
      </c>
      <c r="AU104" s="21"/>
      <c r="AV104" s="700">
        <f>'ServChange (d)'!M3</f>
        <v>0</v>
      </c>
      <c r="AW104" s="21"/>
      <c r="AX104" s="700">
        <f>'ServChange (d)'!N3</f>
        <v>0</v>
      </c>
      <c r="AY104" s="21"/>
      <c r="AZ104" s="21"/>
      <c r="BA104" s="88" t="str">
        <f>'ServChange (d)'!C3</f>
        <v>Cancer</v>
      </c>
      <c r="BG104" s="88" t="str">
        <f>'ServChange (d)'!E3</f>
        <v>Redesign</v>
      </c>
      <c r="BH104" s="88" t="str">
        <f>'ServChange (d)'!F3</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4" s="88" t="str">
        <f>'ServChange (d)'!G3</f>
        <v>Does this increase bed numbers?  - select Y/N</v>
      </c>
      <c r="BJ104" s="88" t="str">
        <f>'ServChange (d)'!H3</f>
        <v>No. of Beds added/removed</v>
      </c>
      <c r="BK104" s="88">
        <f>'ServChange (d)'!I3</f>
        <v>45017</v>
      </c>
      <c r="BL104" s="88" t="str">
        <f>'ServChange (d)'!J3</f>
        <v xml:space="preserve">Medical &amp; Dental </v>
      </c>
    </row>
    <row r="105" spans="1:64" ht="15" customHeight="1">
      <c r="A105" s="87" t="str">
        <f>'ServChange (d)'!A4</f>
        <v>Swansea Bay UHB</v>
      </c>
      <c r="B105" s="87" t="str">
        <f>'ServChange (d)'!B4</f>
        <v>SERVICE CHANGE</v>
      </c>
      <c r="D105" s="88" t="str">
        <f>'ServChange (d)'!E4</f>
        <v>Redesign</v>
      </c>
      <c r="AD105" s="88" t="str">
        <f>'ServChange (d)'!F4</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5" s="88" t="str">
        <f>'ServChange (d)'!D4</f>
        <v>Ministerial Priority</v>
      </c>
      <c r="AR105" s="700">
        <f>'ServChange (d)'!K4</f>
        <v>3</v>
      </c>
      <c r="AS105" s="21"/>
      <c r="AT105" s="700">
        <f>'ServChange (d)'!L4</f>
        <v>0</v>
      </c>
      <c r="AU105" s="21"/>
      <c r="AV105" s="700">
        <f>'ServChange (d)'!M4</f>
        <v>0</v>
      </c>
      <c r="AW105" s="21"/>
      <c r="AX105" s="700">
        <f>'ServChange (d)'!N4</f>
        <v>0</v>
      </c>
      <c r="AY105" s="21"/>
      <c r="AZ105" s="21"/>
      <c r="BA105" s="88" t="str">
        <f>'ServChange (d)'!C4</f>
        <v>Cancer</v>
      </c>
      <c r="BG105" s="88" t="str">
        <f>'ServChange (d)'!E4</f>
        <v>Redesign</v>
      </c>
      <c r="BH105" s="88" t="str">
        <f>'ServChange (d)'!F4</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5" s="88" t="str">
        <f>'ServChange (d)'!G4</f>
        <v>Does this increase bed numbers?  - select Y/N</v>
      </c>
      <c r="BJ105" s="88" t="str">
        <f>'ServChange (d)'!H4</f>
        <v>No. of Beds added/removed</v>
      </c>
      <c r="BK105" s="88">
        <f>'ServChange (d)'!I4</f>
        <v>45017</v>
      </c>
      <c r="BL105" s="88" t="str">
        <f>'ServChange (d)'!J4</f>
        <v xml:space="preserve">Nursing &amp; Midwifery Registered </v>
      </c>
    </row>
    <row r="106" spans="1:64" ht="15" customHeight="1">
      <c r="A106" s="87" t="str">
        <f>'ServChange (d)'!A5</f>
        <v>Swansea Bay UHB</v>
      </c>
      <c r="B106" s="87" t="str">
        <f>'ServChange (d)'!B5</f>
        <v>SERVICE CHANGE</v>
      </c>
      <c r="D106" s="88" t="str">
        <f>'ServChange (d)'!E5</f>
        <v>Redesign</v>
      </c>
      <c r="AD106" s="88" t="str">
        <f>'ServChange (d)'!F5</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6" s="88" t="str">
        <f>'ServChange (d)'!D5</f>
        <v>Ministerial Priority</v>
      </c>
      <c r="AR106" s="700">
        <f>'ServChange (d)'!K5</f>
        <v>0</v>
      </c>
      <c r="AS106" s="21"/>
      <c r="AT106" s="700">
        <f>'ServChange (d)'!L5</f>
        <v>0</v>
      </c>
      <c r="AU106" s="21"/>
      <c r="AV106" s="700">
        <f>'ServChange (d)'!M5</f>
        <v>0</v>
      </c>
      <c r="AW106" s="21"/>
      <c r="AX106" s="700">
        <f>'ServChange (d)'!N5</f>
        <v>0</v>
      </c>
      <c r="AY106" s="21"/>
      <c r="AZ106" s="21"/>
      <c r="BA106" s="88" t="str">
        <f>'ServChange (d)'!C5</f>
        <v>Cancer</v>
      </c>
      <c r="BG106" s="88" t="str">
        <f>'ServChange (d)'!E5</f>
        <v>Redesign</v>
      </c>
      <c r="BH106" s="88" t="str">
        <f>'ServChange (d)'!F5</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6" s="88" t="str">
        <f>'ServChange (d)'!G5</f>
        <v>Does this increase bed numbers?  - select Y/N</v>
      </c>
      <c r="BJ106" s="88" t="str">
        <f>'ServChange (d)'!H5</f>
        <v>No. of Beds added/removed</v>
      </c>
      <c r="BK106" s="88">
        <f>'ServChange (d)'!I5</f>
        <v>45017</v>
      </c>
      <c r="BL106" s="88" t="str">
        <f>'ServChange (d)'!J5</f>
        <v>Prof Scientific &amp; Technical</v>
      </c>
    </row>
    <row r="107" spans="1:64" ht="15" customHeight="1">
      <c r="A107" s="87" t="str">
        <f>'ServChange (d)'!A6</f>
        <v>Swansea Bay UHB</v>
      </c>
      <c r="B107" s="87" t="str">
        <f>'ServChange (d)'!B6</f>
        <v>SERVICE CHANGE</v>
      </c>
      <c r="D107" s="88" t="str">
        <f>'ServChange (d)'!E6</f>
        <v>Redesign</v>
      </c>
      <c r="AD107" s="88" t="str">
        <f>'ServChange (d)'!F6</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7" s="88" t="str">
        <f>'ServChange (d)'!D6</f>
        <v>Ministerial Priority</v>
      </c>
      <c r="AR107" s="700">
        <f>'ServChange (d)'!K6</f>
        <v>4</v>
      </c>
      <c r="AS107" s="21"/>
      <c r="AT107" s="700">
        <f>'ServChange (d)'!L6</f>
        <v>0</v>
      </c>
      <c r="AU107" s="21"/>
      <c r="AV107" s="700">
        <f>'ServChange (d)'!M6</f>
        <v>0</v>
      </c>
      <c r="AW107" s="21"/>
      <c r="AX107" s="700">
        <f>'ServChange (d)'!N6</f>
        <v>0</v>
      </c>
      <c r="AY107" s="21"/>
      <c r="AZ107" s="21"/>
      <c r="BA107" s="88" t="str">
        <f>'ServChange (d)'!C6</f>
        <v>Cancer</v>
      </c>
      <c r="BG107" s="88" t="str">
        <f>'ServChange (d)'!E6</f>
        <v>Redesign</v>
      </c>
      <c r="BH107" s="88" t="str">
        <f>'ServChange (d)'!F6</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7" s="88" t="str">
        <f>'ServChange (d)'!G6</f>
        <v>Does this increase bed numbers?  - select Y/N</v>
      </c>
      <c r="BJ107" s="88" t="str">
        <f>'ServChange (d)'!H6</f>
        <v>No. of Beds added/removed</v>
      </c>
      <c r="BK107" s="88">
        <f>'ServChange (d)'!I6</f>
        <v>45017</v>
      </c>
      <c r="BL107" s="88" t="str">
        <f>'ServChange (d)'!J6</f>
        <v xml:space="preserve">Additional Clinical Services </v>
      </c>
    </row>
    <row r="108" spans="1:64" ht="15" customHeight="1">
      <c r="A108" s="87" t="str">
        <f>'ServChange (d)'!A7</f>
        <v>Swansea Bay UHB</v>
      </c>
      <c r="B108" s="87" t="str">
        <f>'ServChange (d)'!B7</f>
        <v>SERVICE CHANGE</v>
      </c>
      <c r="D108" s="88" t="str">
        <f>'ServChange (d)'!E7</f>
        <v>Redesign</v>
      </c>
      <c r="AD108" s="88" t="str">
        <f>'ServChange (d)'!F7</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8" s="88" t="str">
        <f>'ServChange (d)'!D7</f>
        <v>Ministerial Priority</v>
      </c>
      <c r="AR108" s="700">
        <f>'ServChange (d)'!K7</f>
        <v>7</v>
      </c>
      <c r="AS108" s="21"/>
      <c r="AT108" s="700">
        <f>'ServChange (d)'!L7</f>
        <v>0</v>
      </c>
      <c r="AU108" s="21"/>
      <c r="AV108" s="700">
        <f>'ServChange (d)'!M7</f>
        <v>0</v>
      </c>
      <c r="AW108" s="21"/>
      <c r="AX108" s="700">
        <f>'ServChange (d)'!N7</f>
        <v>0</v>
      </c>
      <c r="AY108" s="21"/>
      <c r="AZ108" s="21"/>
      <c r="BA108" s="88" t="str">
        <f>'ServChange (d)'!C7</f>
        <v>Cancer</v>
      </c>
      <c r="BG108" s="88" t="str">
        <f>'ServChange (d)'!E7</f>
        <v>Redesign</v>
      </c>
      <c r="BH108" s="88" t="str">
        <f>'ServChange (d)'!F7</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8" s="88" t="str">
        <f>'ServChange (d)'!G7</f>
        <v>Does this increase bed numbers?  - select Y/N</v>
      </c>
      <c r="BJ108" s="88" t="str">
        <f>'ServChange (d)'!H7</f>
        <v>No. of Beds added/removed</v>
      </c>
      <c r="BK108" s="88">
        <f>'ServChange (d)'!I7</f>
        <v>45017</v>
      </c>
      <c r="BL108" s="88" t="str">
        <f>'ServChange (d)'!J7</f>
        <v>Allied Health Professionals</v>
      </c>
    </row>
    <row r="109" spans="1:64" ht="15" customHeight="1">
      <c r="A109" s="87" t="str">
        <f>'ServChange (d)'!A8</f>
        <v>Swansea Bay UHB</v>
      </c>
      <c r="B109" s="87" t="str">
        <f>'ServChange (d)'!B8</f>
        <v>SERVICE CHANGE</v>
      </c>
      <c r="D109" s="88" t="str">
        <f>'ServChange (d)'!E8</f>
        <v>Redesign</v>
      </c>
      <c r="AD109" s="88" t="str">
        <f>'ServChange (d)'!F8</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09" s="88" t="str">
        <f>'ServChange (d)'!D8</f>
        <v>Ministerial Priority</v>
      </c>
      <c r="AR109" s="700">
        <f>'ServChange (d)'!K8</f>
        <v>0</v>
      </c>
      <c r="AS109" s="21"/>
      <c r="AT109" s="700">
        <f>'ServChange (d)'!L8</f>
        <v>0</v>
      </c>
      <c r="AU109" s="21"/>
      <c r="AV109" s="700">
        <f>'ServChange (d)'!M8</f>
        <v>0</v>
      </c>
      <c r="AW109" s="21"/>
      <c r="AX109" s="700">
        <f>'ServChange (d)'!N8</f>
        <v>0</v>
      </c>
      <c r="AY109" s="21"/>
      <c r="AZ109" s="21"/>
      <c r="BA109" s="88" t="str">
        <f>'ServChange (d)'!C8</f>
        <v>Cancer</v>
      </c>
      <c r="BG109" s="88" t="str">
        <f>'ServChange (d)'!E8</f>
        <v>Redesign</v>
      </c>
      <c r="BH109" s="88" t="str">
        <f>'ServChange (d)'!F8</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09" s="88" t="str">
        <f>'ServChange (d)'!G8</f>
        <v>Does this increase bed numbers?  - select Y/N</v>
      </c>
      <c r="BJ109" s="88" t="str">
        <f>'ServChange (d)'!H8</f>
        <v>No. of Beds added/removed</v>
      </c>
      <c r="BK109" s="88">
        <f>'ServChange (d)'!I8</f>
        <v>45017</v>
      </c>
      <c r="BL109" s="88" t="str">
        <f>'ServChange (d)'!J8</f>
        <v xml:space="preserve">Healthcare Scientists </v>
      </c>
    </row>
    <row r="110" spans="1:64" ht="15" customHeight="1">
      <c r="A110" s="87" t="str">
        <f>'ServChange (d)'!A9</f>
        <v>Swansea Bay UHB</v>
      </c>
      <c r="B110" s="87" t="str">
        <f>'ServChange (d)'!B9</f>
        <v>SERVICE CHANGE</v>
      </c>
      <c r="D110" s="88" t="str">
        <f>'ServChange (d)'!E9</f>
        <v>Redesign</v>
      </c>
      <c r="AD110" s="88" t="str">
        <f>'ServChange (d)'!F9</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10" s="88" t="str">
        <f>'ServChange (d)'!D9</f>
        <v>Ministerial Priority</v>
      </c>
      <c r="AR110" s="700">
        <f>'ServChange (d)'!K9</f>
        <v>0</v>
      </c>
      <c r="AS110" s="21"/>
      <c r="AT110" s="700">
        <f>'ServChange (d)'!L9</f>
        <v>0</v>
      </c>
      <c r="AU110" s="21"/>
      <c r="AV110" s="700">
        <f>'ServChange (d)'!M9</f>
        <v>0</v>
      </c>
      <c r="AW110" s="21"/>
      <c r="AX110" s="700">
        <f>'ServChange (d)'!N9</f>
        <v>0</v>
      </c>
      <c r="AY110" s="21"/>
      <c r="AZ110" s="21"/>
      <c r="BA110" s="88" t="str">
        <f>'ServChange (d)'!C9</f>
        <v>Cancer</v>
      </c>
      <c r="BG110" s="88" t="str">
        <f>'ServChange (d)'!E9</f>
        <v>Redesign</v>
      </c>
      <c r="BH110" s="88" t="str">
        <f>'ServChange (d)'!F9</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10" s="88" t="str">
        <f>'ServChange (d)'!G9</f>
        <v>Does this increase bed numbers?  - select Y/N</v>
      </c>
      <c r="BJ110" s="88" t="str">
        <f>'ServChange (d)'!H9</f>
        <v>No. of Beds added/removed</v>
      </c>
      <c r="BK110" s="88">
        <f>'ServChange (d)'!I9</f>
        <v>45017</v>
      </c>
      <c r="BL110" s="88" t="str">
        <f>'ServChange (d)'!J9</f>
        <v xml:space="preserve">Estates &amp; Ancillary </v>
      </c>
    </row>
    <row r="111" spans="1:64" ht="15" customHeight="1">
      <c r="A111" s="87" t="str">
        <f>'ServChange (d)'!A10</f>
        <v>Swansea Bay UHB</v>
      </c>
      <c r="B111" s="87" t="str">
        <f>'ServChange (d)'!B10</f>
        <v>SERVICE CHANGE</v>
      </c>
      <c r="D111" s="88" t="str">
        <f>'ServChange (d)'!E10</f>
        <v>Redesign</v>
      </c>
      <c r="AD111" s="88" t="str">
        <f>'ServChange (d)'!F10</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AL111" s="88" t="str">
        <f>'ServChange (d)'!D10</f>
        <v>Ministerial Priority</v>
      </c>
      <c r="AR111" s="700">
        <f>'ServChange (d)'!K10</f>
        <v>0</v>
      </c>
      <c r="AS111" s="21"/>
      <c r="AT111" s="700">
        <f>'ServChange (d)'!L10</f>
        <v>0</v>
      </c>
      <c r="AU111" s="21"/>
      <c r="AV111" s="700">
        <f>'ServChange (d)'!M10</f>
        <v>0</v>
      </c>
      <c r="AW111" s="21"/>
      <c r="AX111" s="700">
        <f>'ServChange (d)'!N10</f>
        <v>0</v>
      </c>
      <c r="AY111" s="21"/>
      <c r="AZ111" s="21"/>
      <c r="BA111" s="88" t="str">
        <f>'ServChange (d)'!C10</f>
        <v>Cancer</v>
      </c>
      <c r="BG111" s="88" t="str">
        <f>'ServChange (d)'!E10</f>
        <v>Redesign</v>
      </c>
      <c r="BH111" s="88" t="str">
        <f>'ServChange (d)'!F10</f>
        <v xml:space="preserve">*Subject to Successful Business Cases - bed increase/decrease not known at this stage*
To be Delivered Q1 - Develop sustainable breast cancer service with capacity that matches demand for SBUHB footprint (includes transfer of Bridgend breast activity back to Cwm Taf Morganwwg) (CAN_021)
To be Delivered Q2 - Implement weekend working for Radiotherapy: to increase Computed (axial) Tomography (CT) capacity. reduce time to treatment pathway/ reduce breaches in targets and increase training  (CAN_007)
To be Delivered Q4 - Deliver sustainable model for Oesophageal Cancer Surgery Service and non resection surgery service (CAN_018)
</v>
      </c>
      <c r="BI111" s="88" t="str">
        <f>'ServChange (d)'!G10</f>
        <v>Does this increase bed numbers?  - select Y/N</v>
      </c>
      <c r="BJ111" s="88" t="str">
        <f>'ServChange (d)'!H10</f>
        <v>No. of Beds added/removed</v>
      </c>
      <c r="BK111" s="88">
        <f>'ServChange (d)'!I10</f>
        <v>45017</v>
      </c>
      <c r="BL111" s="88">
        <f>'ServChange (d)'!J10</f>
        <v>0</v>
      </c>
    </row>
    <row r="112" spans="1:64" ht="15" customHeight="1">
      <c r="A112" s="87" t="str">
        <f>'ServChange (d)'!A11</f>
        <v>Swansea Bay UHB</v>
      </c>
      <c r="B112" s="87" t="str">
        <f>'ServChange (d)'!B11</f>
        <v>SERVICE CHANGE</v>
      </c>
      <c r="D112" s="88" t="str">
        <f>'ServChange (d)'!E11</f>
        <v>Additional Investment</v>
      </c>
      <c r="AD112" s="88" t="str">
        <f>'ServChange (d)'!F11</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2" s="88" t="str">
        <f>'ServChange (d)'!D11</f>
        <v>Ministerial Priority</v>
      </c>
      <c r="AR112" s="700">
        <f>'ServChange (d)'!K11</f>
        <v>0</v>
      </c>
      <c r="AS112" s="21"/>
      <c r="AT112" s="700">
        <f>'ServChange (d)'!L11</f>
        <v>0</v>
      </c>
      <c r="AU112" s="21"/>
      <c r="AV112" s="700">
        <f>'ServChange (d)'!M11</f>
        <v>0</v>
      </c>
      <c r="AW112" s="21"/>
      <c r="AX112" s="700">
        <f>'ServChange (d)'!N11</f>
        <v>0</v>
      </c>
      <c r="AY112" s="21"/>
      <c r="AZ112" s="21"/>
      <c r="BA112" s="88" t="str">
        <f>'ServChange (d)'!C11</f>
        <v>Primary &amp; Community Care</v>
      </c>
      <c r="BG112" s="88" t="str">
        <f>'ServChange (d)'!E11</f>
        <v>Additional Investment</v>
      </c>
      <c r="BH112" s="88" t="str">
        <f>'ServChange (d)'!F11</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2" s="88" t="str">
        <f>'ServChange (d)'!G11</f>
        <v>Does this increase bed numbers?  - select Y/N</v>
      </c>
      <c r="BJ112" s="88" t="str">
        <f>'ServChange (d)'!H11</f>
        <v>No. of Beds added/removed</v>
      </c>
      <c r="BK112" s="88">
        <f>'ServChange (d)'!I11</f>
        <v>45017</v>
      </c>
      <c r="BL112" s="88" t="str">
        <f>'ServChange (d)'!J11</f>
        <v xml:space="preserve">Administrative, Clerical &amp; Board Members </v>
      </c>
    </row>
    <row r="113" spans="1:64" ht="15" customHeight="1">
      <c r="A113" s="87" t="str">
        <f>'ServChange (d)'!A12</f>
        <v>Swansea Bay UHB</v>
      </c>
      <c r="B113" s="87" t="str">
        <f>'ServChange (d)'!B12</f>
        <v>SERVICE CHANGE</v>
      </c>
      <c r="D113" s="88" t="str">
        <f>'ServChange (d)'!E12</f>
        <v>Additional Investment</v>
      </c>
      <c r="AD113" s="88" t="str">
        <f>'ServChange (d)'!F12</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3" s="88" t="str">
        <f>'ServChange (d)'!D12</f>
        <v>Ministerial Priority</v>
      </c>
      <c r="AR113" s="700">
        <f>'ServChange (d)'!K12</f>
        <v>0</v>
      </c>
      <c r="AS113" s="21"/>
      <c r="AT113" s="700">
        <f>'ServChange (d)'!L12</f>
        <v>0</v>
      </c>
      <c r="AU113" s="21"/>
      <c r="AV113" s="700">
        <f>'ServChange (d)'!M12</f>
        <v>0</v>
      </c>
      <c r="AW113" s="21"/>
      <c r="AX113" s="700">
        <f>'ServChange (d)'!N12</f>
        <v>0</v>
      </c>
      <c r="AY113" s="21"/>
      <c r="AZ113" s="21"/>
      <c r="BA113" s="88" t="str">
        <f>'ServChange (d)'!C12</f>
        <v>Primary &amp; Community Care</v>
      </c>
      <c r="BG113" s="88" t="str">
        <f>'ServChange (d)'!E12</f>
        <v>Additional Investment</v>
      </c>
      <c r="BH113" s="88" t="str">
        <f>'ServChange (d)'!F12</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3" s="88" t="str">
        <f>'ServChange (d)'!G12</f>
        <v>Does this increase bed numbers?  - select Y/N</v>
      </c>
      <c r="BJ113" s="88" t="str">
        <f>'ServChange (d)'!H12</f>
        <v>No. of Beds added/removed</v>
      </c>
      <c r="BK113" s="88">
        <f>'ServChange (d)'!I12</f>
        <v>45017</v>
      </c>
      <c r="BL113" s="88" t="str">
        <f>'ServChange (d)'!J12</f>
        <v xml:space="preserve">Medical &amp; Dental </v>
      </c>
    </row>
    <row r="114" spans="1:64" ht="15" customHeight="1">
      <c r="A114" s="87" t="str">
        <f>'ServChange (d)'!A13</f>
        <v>Swansea Bay UHB</v>
      </c>
      <c r="B114" s="87" t="str">
        <f>'ServChange (d)'!B13</f>
        <v>SERVICE CHANGE</v>
      </c>
      <c r="D114" s="88" t="str">
        <f>'ServChange (d)'!E13</f>
        <v>Additional Investment</v>
      </c>
      <c r="AD114" s="88" t="str">
        <f>'ServChange (d)'!F13</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4" s="88" t="str">
        <f>'ServChange (d)'!D13</f>
        <v>Ministerial Priority</v>
      </c>
      <c r="AR114" s="700">
        <f>'ServChange (d)'!K13</f>
        <v>0</v>
      </c>
      <c r="AS114" s="21"/>
      <c r="AT114" s="700">
        <f>'ServChange (d)'!L13</f>
        <v>0</v>
      </c>
      <c r="AU114" s="21"/>
      <c r="AV114" s="700">
        <f>'ServChange (d)'!M13</f>
        <v>0</v>
      </c>
      <c r="AW114" s="21"/>
      <c r="AX114" s="700">
        <f>'ServChange (d)'!N13</f>
        <v>0</v>
      </c>
      <c r="AY114" s="21"/>
      <c r="AZ114" s="21"/>
      <c r="BA114" s="88" t="str">
        <f>'ServChange (d)'!C13</f>
        <v>Primary &amp; Community Care</v>
      </c>
      <c r="BG114" s="88" t="str">
        <f>'ServChange (d)'!E13</f>
        <v>Additional Investment</v>
      </c>
      <c r="BH114" s="88" t="str">
        <f>'ServChange (d)'!F13</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4" s="88" t="str">
        <f>'ServChange (d)'!G13</f>
        <v>Does this increase bed numbers?  - select Y/N</v>
      </c>
      <c r="BJ114" s="88" t="str">
        <f>'ServChange (d)'!H13</f>
        <v>No. of Beds added/removed</v>
      </c>
      <c r="BK114" s="88">
        <f>'ServChange (d)'!I13</f>
        <v>45017</v>
      </c>
      <c r="BL114" s="88" t="str">
        <f>'ServChange (d)'!J13</f>
        <v xml:space="preserve">Nursing &amp; Midwifery Registered </v>
      </c>
    </row>
    <row r="115" spans="1:64" ht="15" customHeight="1">
      <c r="A115" s="87" t="str">
        <f>'ServChange (d)'!A14</f>
        <v>Swansea Bay UHB</v>
      </c>
      <c r="B115" s="87" t="str">
        <f>'ServChange (d)'!B14</f>
        <v>SERVICE CHANGE</v>
      </c>
      <c r="D115" s="88" t="str">
        <f>'ServChange (d)'!E14</f>
        <v>Additional Investment</v>
      </c>
      <c r="AD115" s="88" t="str">
        <f>'ServChange (d)'!F14</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5" s="88" t="str">
        <f>'ServChange (d)'!D14</f>
        <v>Ministerial Priority</v>
      </c>
      <c r="AR115" s="700">
        <f>'ServChange (d)'!K14</f>
        <v>0</v>
      </c>
      <c r="AS115" s="21"/>
      <c r="AT115" s="700">
        <f>'ServChange (d)'!L14</f>
        <v>0</v>
      </c>
      <c r="AU115" s="21"/>
      <c r="AV115" s="700">
        <f>'ServChange (d)'!M14</f>
        <v>0</v>
      </c>
      <c r="AW115" s="21"/>
      <c r="AX115" s="700">
        <f>'ServChange (d)'!N14</f>
        <v>0</v>
      </c>
      <c r="AY115" s="21"/>
      <c r="AZ115" s="21"/>
      <c r="BA115" s="88" t="str">
        <f>'ServChange (d)'!C14</f>
        <v>Primary &amp; Community Care</v>
      </c>
      <c r="BG115" s="88" t="str">
        <f>'ServChange (d)'!E14</f>
        <v>Additional Investment</v>
      </c>
      <c r="BH115" s="88" t="str">
        <f>'ServChange (d)'!F14</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5" s="88" t="str">
        <f>'ServChange (d)'!G14</f>
        <v>Does this increase bed numbers?  - select Y/N</v>
      </c>
      <c r="BJ115" s="88" t="str">
        <f>'ServChange (d)'!H14</f>
        <v>No. of Beds added/removed</v>
      </c>
      <c r="BK115" s="88">
        <f>'ServChange (d)'!I14</f>
        <v>45017</v>
      </c>
      <c r="BL115" s="88" t="str">
        <f>'ServChange (d)'!J14</f>
        <v>Prof Scientific &amp; Technical</v>
      </c>
    </row>
    <row r="116" spans="1:64" ht="15" customHeight="1">
      <c r="A116" s="87" t="str">
        <f>'ServChange (d)'!A15</f>
        <v>Swansea Bay UHB</v>
      </c>
      <c r="B116" s="87" t="str">
        <f>'ServChange (d)'!B15</f>
        <v>SERVICE CHANGE</v>
      </c>
      <c r="D116" s="88" t="str">
        <f>'ServChange (d)'!E15</f>
        <v>Additional Investment</v>
      </c>
      <c r="AD116" s="88" t="str">
        <f>'ServChange (d)'!F15</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6" s="88" t="str">
        <f>'ServChange (d)'!D15</f>
        <v>Ministerial Priority</v>
      </c>
      <c r="AR116" s="700">
        <f>'ServChange (d)'!K15</f>
        <v>0</v>
      </c>
      <c r="AS116" s="21"/>
      <c r="AT116" s="700">
        <f>'ServChange (d)'!L15</f>
        <v>0</v>
      </c>
      <c r="AU116" s="21"/>
      <c r="AV116" s="700">
        <f>'ServChange (d)'!M15</f>
        <v>0</v>
      </c>
      <c r="AW116" s="21"/>
      <c r="AX116" s="700">
        <f>'ServChange (d)'!N15</f>
        <v>0</v>
      </c>
      <c r="AY116" s="21"/>
      <c r="AZ116" s="21"/>
      <c r="BA116" s="88" t="str">
        <f>'ServChange (d)'!C15</f>
        <v>Primary &amp; Community Care</v>
      </c>
      <c r="BG116" s="88" t="str">
        <f>'ServChange (d)'!E15</f>
        <v>Additional Investment</v>
      </c>
      <c r="BH116" s="88" t="str">
        <f>'ServChange (d)'!F15</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6" s="88" t="str">
        <f>'ServChange (d)'!G15</f>
        <v>Does this increase bed numbers?  - select Y/N</v>
      </c>
      <c r="BJ116" s="88" t="str">
        <f>'ServChange (d)'!H15</f>
        <v>No. of Beds added/removed</v>
      </c>
      <c r="BK116" s="88">
        <f>'ServChange (d)'!I15</f>
        <v>45017</v>
      </c>
      <c r="BL116" s="88" t="str">
        <f>'ServChange (d)'!J15</f>
        <v xml:space="preserve">Additional Clinical Services </v>
      </c>
    </row>
    <row r="117" spans="1:64" ht="15" customHeight="1">
      <c r="A117" s="87" t="str">
        <f>'ServChange (d)'!A16</f>
        <v>Swansea Bay UHB</v>
      </c>
      <c r="B117" s="87" t="str">
        <f>'ServChange (d)'!B16</f>
        <v>SERVICE CHANGE</v>
      </c>
      <c r="D117" s="88" t="str">
        <f>'ServChange (d)'!E16</f>
        <v>Additional Investment</v>
      </c>
      <c r="AD117" s="88" t="str">
        <f>'ServChange (d)'!F16</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7" s="88" t="str">
        <f>'ServChange (d)'!D16</f>
        <v>Ministerial Priority</v>
      </c>
      <c r="AR117" s="700">
        <f>'ServChange (d)'!K16</f>
        <v>0</v>
      </c>
      <c r="AS117" s="21"/>
      <c r="AT117" s="700">
        <f>'ServChange (d)'!L16</f>
        <v>9.3000000000000007</v>
      </c>
      <c r="AU117" s="21"/>
      <c r="AV117" s="700">
        <f>'ServChange (d)'!M16</f>
        <v>0</v>
      </c>
      <c r="AW117" s="21"/>
      <c r="AX117" s="700">
        <f>'ServChange (d)'!N16</f>
        <v>0</v>
      </c>
      <c r="AY117" s="21"/>
      <c r="AZ117" s="21"/>
      <c r="BA117" s="88" t="str">
        <f>'ServChange (d)'!C16</f>
        <v>Primary &amp; Community Care</v>
      </c>
      <c r="BG117" s="88" t="str">
        <f>'ServChange (d)'!E16</f>
        <v>Additional Investment</v>
      </c>
      <c r="BH117" s="88" t="str">
        <f>'ServChange (d)'!F16</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7" s="88" t="str">
        <f>'ServChange (d)'!G16</f>
        <v>Does this increase bed numbers?  - select Y/N</v>
      </c>
      <c r="BJ117" s="88" t="str">
        <f>'ServChange (d)'!H16</f>
        <v>No. of Beds added/removed</v>
      </c>
      <c r="BK117" s="88">
        <f>'ServChange (d)'!I16</f>
        <v>45017</v>
      </c>
      <c r="BL117" s="88" t="str">
        <f>'ServChange (d)'!J16</f>
        <v>Allied Health Professionals</v>
      </c>
    </row>
    <row r="118" spans="1:64" ht="15" customHeight="1">
      <c r="A118" s="87" t="str">
        <f>'ServChange (d)'!A17</f>
        <v>Swansea Bay UHB</v>
      </c>
      <c r="B118" s="87" t="str">
        <f>'ServChange (d)'!B17</f>
        <v>SERVICE CHANGE</v>
      </c>
      <c r="D118" s="88" t="str">
        <f>'ServChange (d)'!E17</f>
        <v>Additional Investment</v>
      </c>
      <c r="AD118" s="88" t="str">
        <f>'ServChange (d)'!F17</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8" s="88" t="str">
        <f>'ServChange (d)'!D17</f>
        <v>Ministerial Priority</v>
      </c>
      <c r="AR118" s="700">
        <f>'ServChange (d)'!K17</f>
        <v>0</v>
      </c>
      <c r="AS118" s="21"/>
      <c r="AT118" s="700">
        <f>'ServChange (d)'!L17</f>
        <v>0</v>
      </c>
      <c r="AU118" s="21"/>
      <c r="AV118" s="700">
        <f>'ServChange (d)'!M17</f>
        <v>0</v>
      </c>
      <c r="AW118" s="21"/>
      <c r="AX118" s="700">
        <f>'ServChange (d)'!N17</f>
        <v>0</v>
      </c>
      <c r="AY118" s="21"/>
      <c r="AZ118" s="21"/>
      <c r="BA118" s="88" t="str">
        <f>'ServChange (d)'!C17</f>
        <v>Primary &amp; Community Care</v>
      </c>
      <c r="BG118" s="88" t="str">
        <f>'ServChange (d)'!E17</f>
        <v>Additional Investment</v>
      </c>
      <c r="BH118" s="88" t="str">
        <f>'ServChange (d)'!F17</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8" s="88" t="str">
        <f>'ServChange (d)'!G17</f>
        <v>Does this increase bed numbers?  - select Y/N</v>
      </c>
      <c r="BJ118" s="88" t="str">
        <f>'ServChange (d)'!H17</f>
        <v>No. of Beds added/removed</v>
      </c>
      <c r="BK118" s="88">
        <f>'ServChange (d)'!I17</f>
        <v>45017</v>
      </c>
      <c r="BL118" s="88" t="str">
        <f>'ServChange (d)'!J17</f>
        <v xml:space="preserve">Healthcare Scientists </v>
      </c>
    </row>
    <row r="119" spans="1:64" ht="15" customHeight="1">
      <c r="A119" s="87" t="str">
        <f>'ServChange (d)'!A18</f>
        <v>Swansea Bay UHB</v>
      </c>
      <c r="B119" s="87" t="str">
        <f>'ServChange (d)'!B18</f>
        <v>SERVICE CHANGE</v>
      </c>
      <c r="D119" s="88" t="str">
        <f>'ServChange (d)'!E18</f>
        <v>Additional Investment</v>
      </c>
      <c r="AD119" s="88" t="str">
        <f>'ServChange (d)'!F18</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19" s="88" t="str">
        <f>'ServChange (d)'!D18</f>
        <v>Ministerial Priority</v>
      </c>
      <c r="AR119" s="700">
        <f>'ServChange (d)'!K18</f>
        <v>0</v>
      </c>
      <c r="AS119" s="21"/>
      <c r="AT119" s="700">
        <f>'ServChange (d)'!L18</f>
        <v>0</v>
      </c>
      <c r="AU119" s="21"/>
      <c r="AV119" s="700">
        <f>'ServChange (d)'!M18</f>
        <v>0</v>
      </c>
      <c r="AW119" s="21"/>
      <c r="AX119" s="700">
        <f>'ServChange (d)'!N18</f>
        <v>0</v>
      </c>
      <c r="AY119" s="21"/>
      <c r="AZ119" s="21"/>
      <c r="BA119" s="88" t="str">
        <f>'ServChange (d)'!C18</f>
        <v>Primary &amp; Community Care</v>
      </c>
      <c r="BG119" s="88" t="str">
        <f>'ServChange (d)'!E18</f>
        <v>Additional Investment</v>
      </c>
      <c r="BH119" s="88" t="str">
        <f>'ServChange (d)'!F18</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19" s="88" t="str">
        <f>'ServChange (d)'!G18</f>
        <v>Does this increase bed numbers?  - select Y/N</v>
      </c>
      <c r="BJ119" s="88" t="str">
        <f>'ServChange (d)'!H18</f>
        <v>No. of Beds added/removed</v>
      </c>
      <c r="BK119" s="88">
        <f>'ServChange (d)'!I18</f>
        <v>45017</v>
      </c>
      <c r="BL119" s="88" t="str">
        <f>'ServChange (d)'!J18</f>
        <v xml:space="preserve">Estates &amp; Ancillary </v>
      </c>
    </row>
    <row r="120" spans="1:64" ht="15" customHeight="1">
      <c r="A120" s="87" t="str">
        <f>'ServChange (d)'!A19</f>
        <v>Swansea Bay UHB</v>
      </c>
      <c r="B120" s="87" t="str">
        <f>'ServChange (d)'!B19</f>
        <v>SERVICE CHANGE</v>
      </c>
      <c r="D120" s="88" t="str">
        <f>'ServChange (d)'!E19</f>
        <v>Additional Investment</v>
      </c>
      <c r="AD120" s="88" t="str">
        <f>'ServChange (d)'!F19</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0" s="88" t="str">
        <f>'ServChange (d)'!D19</f>
        <v>Ministerial Priority</v>
      </c>
      <c r="AR120" s="700">
        <f>'ServChange (d)'!K19</f>
        <v>0</v>
      </c>
      <c r="AS120" s="21"/>
      <c r="AT120" s="700">
        <f>'ServChange (d)'!L19</f>
        <v>0</v>
      </c>
      <c r="AU120" s="21"/>
      <c r="AV120" s="700">
        <f>'ServChange (d)'!M19</f>
        <v>0</v>
      </c>
      <c r="AW120" s="21"/>
      <c r="AX120" s="700">
        <f>'ServChange (d)'!N19</f>
        <v>0</v>
      </c>
      <c r="AY120" s="21"/>
      <c r="AZ120" s="21"/>
      <c r="BA120" s="88" t="str">
        <f>'ServChange (d)'!C19</f>
        <v>Primary &amp; Community Care</v>
      </c>
      <c r="BG120" s="88" t="str">
        <f>'ServChange (d)'!E19</f>
        <v>Additional Investment</v>
      </c>
      <c r="BH120" s="88" t="str">
        <f>'ServChange (d)'!F19</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0" s="88" t="str">
        <f>'ServChange (d)'!G19</f>
        <v>Does this increase bed numbers?  - select Y/N</v>
      </c>
      <c r="BJ120" s="88" t="str">
        <f>'ServChange (d)'!H19</f>
        <v>No. of Beds added/removed</v>
      </c>
      <c r="BK120" s="88">
        <f>'ServChange (d)'!I19</f>
        <v>45017</v>
      </c>
      <c r="BL120" s="88">
        <f>'ServChange (d)'!J19</f>
        <v>0</v>
      </c>
    </row>
    <row r="121" spans="1:64" ht="15" customHeight="1">
      <c r="A121" s="87" t="str">
        <f>'ServChange (d)'!A20</f>
        <v>Swansea Bay UHB</v>
      </c>
      <c r="B121" s="87" t="str">
        <f>'ServChange (d)'!B20</f>
        <v>SERVICE CHANGE</v>
      </c>
      <c r="D121" s="88" t="str">
        <f>'ServChange (d)'!E20</f>
        <v>Additional Investment</v>
      </c>
      <c r="AD121" s="88" t="str">
        <f>'ServChange (d)'!F20</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1" s="88" t="str">
        <f>'ServChange (d)'!D20</f>
        <v>Ministerial Priority</v>
      </c>
      <c r="AR121" s="700">
        <f>'ServChange (d)'!K20</f>
        <v>0</v>
      </c>
      <c r="AS121" s="21"/>
      <c r="AT121" s="700">
        <f>'ServChange (d)'!L20</f>
        <v>0</v>
      </c>
      <c r="AU121" s="21"/>
      <c r="AV121" s="700">
        <f>'ServChange (d)'!M20</f>
        <v>0</v>
      </c>
      <c r="AW121" s="21"/>
      <c r="AX121" s="700">
        <f>'ServChange (d)'!N20</f>
        <v>0</v>
      </c>
      <c r="AY121" s="21"/>
      <c r="AZ121" s="21"/>
      <c r="BA121" s="88" t="str">
        <f>'ServChange (d)'!C20</f>
        <v>Mental Health &amp; CAMHS</v>
      </c>
      <c r="BG121" s="88" t="str">
        <f>'ServChange (d)'!E20</f>
        <v>Additional Investment</v>
      </c>
      <c r="BH121" s="88" t="str">
        <f>'ServChange (d)'!F20</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1" s="88" t="str">
        <f>'ServChange (d)'!G20</f>
        <v>Does this increase bed numbers?  - select Y/N</v>
      </c>
      <c r="BJ121" s="88" t="str">
        <f>'ServChange (d)'!H20</f>
        <v>No. of Beds added/removed</v>
      </c>
      <c r="BK121" s="88">
        <f>'ServChange (d)'!I20</f>
        <v>45017</v>
      </c>
      <c r="BL121" s="88" t="str">
        <f>'ServChange (d)'!J20</f>
        <v xml:space="preserve">Administrative, Clerical &amp; Board Members </v>
      </c>
    </row>
    <row r="122" spans="1:64" ht="15" customHeight="1">
      <c r="A122" s="87" t="str">
        <f>'ServChange (d)'!A21</f>
        <v>Swansea Bay UHB</v>
      </c>
      <c r="B122" s="87" t="str">
        <f>'ServChange (d)'!B21</f>
        <v>SERVICE CHANGE</v>
      </c>
      <c r="D122" s="88" t="str">
        <f>'ServChange (d)'!E21</f>
        <v>Additional Investment</v>
      </c>
      <c r="AD122" s="88" t="str">
        <f>'ServChange (d)'!F21</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2" s="88" t="str">
        <f>'ServChange (d)'!D21</f>
        <v>Ministerial Priority</v>
      </c>
      <c r="AR122" s="700">
        <f>'ServChange (d)'!K21</f>
        <v>0</v>
      </c>
      <c r="AS122" s="21"/>
      <c r="AT122" s="700">
        <f>'ServChange (d)'!L21</f>
        <v>0</v>
      </c>
      <c r="AU122" s="21"/>
      <c r="AV122" s="700">
        <f>'ServChange (d)'!M21</f>
        <v>0</v>
      </c>
      <c r="AW122" s="21"/>
      <c r="AX122" s="700">
        <f>'ServChange (d)'!N21</f>
        <v>0</v>
      </c>
      <c r="AY122" s="21"/>
      <c r="AZ122" s="21"/>
      <c r="BA122" s="88" t="str">
        <f>'ServChange (d)'!C21</f>
        <v>Mental Health &amp; CAMHS</v>
      </c>
      <c r="BG122" s="88" t="str">
        <f>'ServChange (d)'!E21</f>
        <v>Additional Investment</v>
      </c>
      <c r="BH122" s="88" t="str">
        <f>'ServChange (d)'!F21</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2" s="88" t="str">
        <f>'ServChange (d)'!G21</f>
        <v>Does this increase bed numbers?  - select Y/N</v>
      </c>
      <c r="BJ122" s="88" t="str">
        <f>'ServChange (d)'!H21</f>
        <v>No. of Beds added/removed</v>
      </c>
      <c r="BK122" s="88">
        <f>'ServChange (d)'!I21</f>
        <v>45017</v>
      </c>
      <c r="BL122" s="88" t="str">
        <f>'ServChange (d)'!J21</f>
        <v xml:space="preserve">Medical &amp; Dental </v>
      </c>
    </row>
    <row r="123" spans="1:64" ht="15" customHeight="1">
      <c r="A123" s="87" t="str">
        <f>'ServChange (d)'!A22</f>
        <v>Swansea Bay UHB</v>
      </c>
      <c r="B123" s="87" t="str">
        <f>'ServChange (d)'!B22</f>
        <v>SERVICE CHANGE</v>
      </c>
      <c r="D123" s="88" t="str">
        <f>'ServChange (d)'!E22</f>
        <v>Additional Investment</v>
      </c>
      <c r="AD123" s="88" t="str">
        <f>'ServChange (d)'!F22</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3" s="88" t="str">
        <f>'ServChange (d)'!D22</f>
        <v>Ministerial Priority</v>
      </c>
      <c r="AR123" s="700">
        <f>'ServChange (d)'!K22</f>
        <v>0</v>
      </c>
      <c r="AS123" s="21"/>
      <c r="AT123" s="700">
        <f>'ServChange (d)'!L22</f>
        <v>0</v>
      </c>
      <c r="AU123" s="21"/>
      <c r="AV123" s="700">
        <f>'ServChange (d)'!M22</f>
        <v>0</v>
      </c>
      <c r="AW123" s="21"/>
      <c r="AX123" s="700">
        <f>'ServChange (d)'!N22</f>
        <v>0</v>
      </c>
      <c r="AY123" s="21"/>
      <c r="AZ123" s="21"/>
      <c r="BA123" s="88" t="str">
        <f>'ServChange (d)'!C22</f>
        <v>Mental Health &amp; CAMHS</v>
      </c>
      <c r="BG123" s="88" t="str">
        <f>'ServChange (d)'!E22</f>
        <v>Additional Investment</v>
      </c>
      <c r="BH123" s="88" t="str">
        <f>'ServChange (d)'!F22</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3" s="88" t="str">
        <f>'ServChange (d)'!G22</f>
        <v>Does this increase bed numbers?  - select Y/N</v>
      </c>
      <c r="BJ123" s="88" t="str">
        <f>'ServChange (d)'!H22</f>
        <v>No. of Beds added/removed</v>
      </c>
      <c r="BK123" s="88">
        <f>'ServChange (d)'!I22</f>
        <v>45017</v>
      </c>
      <c r="BL123" s="88" t="str">
        <f>'ServChange (d)'!J22</f>
        <v xml:space="preserve">Nursing &amp; Midwifery Registered </v>
      </c>
    </row>
    <row r="124" spans="1:64" ht="15" customHeight="1">
      <c r="A124" s="87" t="str">
        <f>'ServChange (d)'!A23</f>
        <v>Swansea Bay UHB</v>
      </c>
      <c r="B124" s="87" t="str">
        <f>'ServChange (d)'!B23</f>
        <v>SERVICE CHANGE</v>
      </c>
      <c r="D124" s="88" t="str">
        <f>'ServChange (d)'!E23</f>
        <v>Additional Investment</v>
      </c>
      <c r="AD124" s="88" t="str">
        <f>'ServChange (d)'!F23</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4" s="88" t="str">
        <f>'ServChange (d)'!D23</f>
        <v>Ministerial Priority</v>
      </c>
      <c r="AR124" s="700">
        <f>'ServChange (d)'!K23</f>
        <v>0</v>
      </c>
      <c r="AS124" s="21"/>
      <c r="AT124" s="700">
        <f>'ServChange (d)'!L23</f>
        <v>0</v>
      </c>
      <c r="AU124" s="21"/>
      <c r="AV124" s="700">
        <f>'ServChange (d)'!M23</f>
        <v>0</v>
      </c>
      <c r="AW124" s="21"/>
      <c r="AX124" s="700">
        <f>'ServChange (d)'!N23</f>
        <v>0</v>
      </c>
      <c r="AY124" s="21"/>
      <c r="AZ124" s="21"/>
      <c r="BA124" s="88" t="str">
        <f>'ServChange (d)'!C23</f>
        <v>Mental Health &amp; CAMHS</v>
      </c>
      <c r="BG124" s="88" t="str">
        <f>'ServChange (d)'!E23</f>
        <v>Additional Investment</v>
      </c>
      <c r="BH124" s="88" t="str">
        <f>'ServChange (d)'!F23</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4" s="88" t="str">
        <f>'ServChange (d)'!G23</f>
        <v>Does this increase bed numbers?  - select Y/N</v>
      </c>
      <c r="BJ124" s="88" t="str">
        <f>'ServChange (d)'!H23</f>
        <v>No. of Beds added/removed</v>
      </c>
      <c r="BK124" s="88">
        <f>'ServChange (d)'!I23</f>
        <v>45017</v>
      </c>
      <c r="BL124" s="88" t="str">
        <f>'ServChange (d)'!J23</f>
        <v>Prof Scientific &amp; Technical</v>
      </c>
    </row>
    <row r="125" spans="1:64" ht="15" customHeight="1">
      <c r="A125" s="87" t="str">
        <f>'ServChange (d)'!A24</f>
        <v>Swansea Bay UHB</v>
      </c>
      <c r="B125" s="87" t="str">
        <f>'ServChange (d)'!B24</f>
        <v>SERVICE CHANGE</v>
      </c>
      <c r="D125" s="88" t="str">
        <f>'ServChange (d)'!E24</f>
        <v>Additional Investment</v>
      </c>
      <c r="AD125" s="88" t="str">
        <f>'ServChange (d)'!F24</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5" s="88" t="str">
        <f>'ServChange (d)'!D24</f>
        <v>Ministerial Priority</v>
      </c>
      <c r="AR125" s="700">
        <f>'ServChange (d)'!K24</f>
        <v>0</v>
      </c>
      <c r="AS125" s="21"/>
      <c r="AT125" s="700">
        <f>'ServChange (d)'!L24</f>
        <v>0</v>
      </c>
      <c r="AU125" s="21"/>
      <c r="AV125" s="700">
        <f>'ServChange (d)'!M24</f>
        <v>0</v>
      </c>
      <c r="AW125" s="21"/>
      <c r="AX125" s="700">
        <f>'ServChange (d)'!N24</f>
        <v>0</v>
      </c>
      <c r="AY125" s="21"/>
      <c r="AZ125" s="21"/>
      <c r="BA125" s="88" t="str">
        <f>'ServChange (d)'!C24</f>
        <v>Mental Health &amp; CAMHS</v>
      </c>
      <c r="BG125" s="88" t="str">
        <f>'ServChange (d)'!E24</f>
        <v>Additional Investment</v>
      </c>
      <c r="BH125" s="88" t="str">
        <f>'ServChange (d)'!F24</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5" s="88" t="str">
        <f>'ServChange (d)'!G24</f>
        <v>Does this increase bed numbers?  - select Y/N</v>
      </c>
      <c r="BJ125" s="88" t="str">
        <f>'ServChange (d)'!H24</f>
        <v>No. of Beds added/removed</v>
      </c>
      <c r="BK125" s="88">
        <f>'ServChange (d)'!I24</f>
        <v>45017</v>
      </c>
      <c r="BL125" s="88" t="str">
        <f>'ServChange (d)'!J24</f>
        <v xml:space="preserve">Additional Clinical Services </v>
      </c>
    </row>
    <row r="126" spans="1:64" ht="15" customHeight="1">
      <c r="A126" s="87" t="str">
        <f>'ServChange (d)'!A25</f>
        <v>Swansea Bay UHB</v>
      </c>
      <c r="B126" s="87" t="str">
        <f>'ServChange (d)'!B25</f>
        <v>SERVICE CHANGE</v>
      </c>
      <c r="D126" s="88" t="str">
        <f>'ServChange (d)'!E25</f>
        <v>Additional Investment</v>
      </c>
      <c r="AD126" s="88" t="str">
        <f>'ServChange (d)'!F25</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6" s="88" t="str">
        <f>'ServChange (d)'!D25</f>
        <v>Ministerial Priority</v>
      </c>
      <c r="AR126" s="700">
        <f>'ServChange (d)'!K25</f>
        <v>0</v>
      </c>
      <c r="AS126" s="21"/>
      <c r="AT126" s="700">
        <f>'ServChange (d)'!L25</f>
        <v>0</v>
      </c>
      <c r="AU126" s="21"/>
      <c r="AV126" s="700">
        <f>'ServChange (d)'!M25</f>
        <v>0</v>
      </c>
      <c r="AW126" s="21"/>
      <c r="AX126" s="700">
        <f>'ServChange (d)'!N25</f>
        <v>0</v>
      </c>
      <c r="AY126" s="21"/>
      <c r="AZ126" s="21"/>
      <c r="BA126" s="88" t="str">
        <f>'ServChange (d)'!C25</f>
        <v>Mental Health &amp; CAMHS</v>
      </c>
      <c r="BG126" s="88" t="str">
        <f>'ServChange (d)'!E25</f>
        <v>Additional Investment</v>
      </c>
      <c r="BH126" s="88" t="str">
        <f>'ServChange (d)'!F25</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6" s="88" t="str">
        <f>'ServChange (d)'!G25</f>
        <v>Does this increase bed numbers?  - select Y/N</v>
      </c>
      <c r="BJ126" s="88" t="str">
        <f>'ServChange (d)'!H25</f>
        <v>No. of Beds added/removed</v>
      </c>
      <c r="BK126" s="88">
        <f>'ServChange (d)'!I25</f>
        <v>45017</v>
      </c>
      <c r="BL126" s="88" t="str">
        <f>'ServChange (d)'!J25</f>
        <v>Allied Health Professionals</v>
      </c>
    </row>
    <row r="127" spans="1:64" ht="15" customHeight="1">
      <c r="A127" s="87" t="str">
        <f>'ServChange (d)'!A26</f>
        <v>Swansea Bay UHB</v>
      </c>
      <c r="B127" s="87" t="str">
        <f>'ServChange (d)'!B26</f>
        <v>SERVICE CHANGE</v>
      </c>
      <c r="D127" s="88" t="str">
        <f>'ServChange (d)'!E26</f>
        <v>Additional Investment</v>
      </c>
      <c r="AD127" s="88" t="str">
        <f>'ServChange (d)'!F26</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7" s="88" t="str">
        <f>'ServChange (d)'!D26</f>
        <v>Ministerial Priority</v>
      </c>
      <c r="AR127" s="700">
        <f>'ServChange (d)'!K26</f>
        <v>0</v>
      </c>
      <c r="AS127" s="21"/>
      <c r="AT127" s="700">
        <f>'ServChange (d)'!L26</f>
        <v>0</v>
      </c>
      <c r="AU127" s="21"/>
      <c r="AV127" s="700">
        <f>'ServChange (d)'!M26</f>
        <v>0</v>
      </c>
      <c r="AW127" s="21"/>
      <c r="AX127" s="700">
        <f>'ServChange (d)'!N26</f>
        <v>0</v>
      </c>
      <c r="AY127" s="21"/>
      <c r="AZ127" s="21"/>
      <c r="BA127" s="88" t="str">
        <f>'ServChange (d)'!C26</f>
        <v>Mental Health &amp; CAMHS</v>
      </c>
      <c r="BG127" s="88" t="str">
        <f>'ServChange (d)'!E26</f>
        <v>Additional Investment</v>
      </c>
      <c r="BH127" s="88" t="str">
        <f>'ServChange (d)'!F26</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7" s="88" t="str">
        <f>'ServChange (d)'!G26</f>
        <v>Does this increase bed numbers?  - select Y/N</v>
      </c>
      <c r="BJ127" s="88" t="str">
        <f>'ServChange (d)'!H26</f>
        <v>No. of Beds added/removed</v>
      </c>
      <c r="BK127" s="88">
        <f>'ServChange (d)'!I26</f>
        <v>45017</v>
      </c>
      <c r="BL127" s="88" t="str">
        <f>'ServChange (d)'!J26</f>
        <v xml:space="preserve">Healthcare Scientists </v>
      </c>
    </row>
    <row r="128" spans="1:64" ht="15" customHeight="1">
      <c r="A128" s="87" t="str">
        <f>'ServChange (d)'!A27</f>
        <v>Swansea Bay UHB</v>
      </c>
      <c r="B128" s="87" t="str">
        <f>'ServChange (d)'!B27</f>
        <v>SERVICE CHANGE</v>
      </c>
      <c r="D128" s="88" t="str">
        <f>'ServChange (d)'!E27</f>
        <v>Additional Investment</v>
      </c>
      <c r="AD128" s="88" t="str">
        <f>'ServChange (d)'!F27</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8" s="88" t="str">
        <f>'ServChange (d)'!D27</f>
        <v>Ministerial Priority</v>
      </c>
      <c r="AR128" s="700">
        <f>'ServChange (d)'!K27</f>
        <v>0</v>
      </c>
      <c r="AS128" s="21"/>
      <c r="AT128" s="700">
        <f>'ServChange (d)'!L27</f>
        <v>0</v>
      </c>
      <c r="AU128" s="21"/>
      <c r="AV128" s="700">
        <f>'ServChange (d)'!M27</f>
        <v>0</v>
      </c>
      <c r="AW128" s="21"/>
      <c r="AX128" s="700">
        <f>'ServChange (d)'!N27</f>
        <v>0</v>
      </c>
      <c r="AY128" s="21"/>
      <c r="AZ128" s="21"/>
      <c r="BA128" s="88" t="str">
        <f>'ServChange (d)'!C27</f>
        <v>Mental Health &amp; CAMHS</v>
      </c>
      <c r="BG128" s="88" t="str">
        <f>'ServChange (d)'!E27</f>
        <v>Additional Investment</v>
      </c>
      <c r="BH128" s="88" t="str">
        <f>'ServChange (d)'!F27</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8" s="88" t="str">
        <f>'ServChange (d)'!G27</f>
        <v>Does this increase bed numbers?  - select Y/N</v>
      </c>
      <c r="BJ128" s="88" t="str">
        <f>'ServChange (d)'!H27</f>
        <v>No. of Beds added/removed</v>
      </c>
      <c r="BK128" s="88">
        <f>'ServChange (d)'!I27</f>
        <v>45017</v>
      </c>
      <c r="BL128" s="88" t="str">
        <f>'ServChange (d)'!J27</f>
        <v xml:space="preserve">Estates &amp; Ancillary </v>
      </c>
    </row>
    <row r="129" spans="1:64" ht="15" customHeight="1">
      <c r="A129" s="87" t="str">
        <f>'ServChange (d)'!A28</f>
        <v>Swansea Bay UHB</v>
      </c>
      <c r="B129" s="87" t="str">
        <f>'ServChange (d)'!B28</f>
        <v>SERVICE CHANGE</v>
      </c>
      <c r="D129" s="88" t="str">
        <f>'ServChange (d)'!E28</f>
        <v>Additional Investment</v>
      </c>
      <c r="AD129" s="88" t="str">
        <f>'ServChange (d)'!F28</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AL129" s="88" t="str">
        <f>'ServChange (d)'!D28</f>
        <v>Ministerial Priority</v>
      </c>
      <c r="AR129" s="700">
        <f>'ServChange (d)'!K28</f>
        <v>0</v>
      </c>
      <c r="AS129" s="21"/>
      <c r="AT129" s="700">
        <f>'ServChange (d)'!L28</f>
        <v>0</v>
      </c>
      <c r="AU129" s="21"/>
      <c r="AV129" s="700">
        <f>'ServChange (d)'!M28</f>
        <v>0</v>
      </c>
      <c r="AW129" s="21"/>
      <c r="AX129" s="700">
        <f>'ServChange (d)'!N28</f>
        <v>0</v>
      </c>
      <c r="AY129" s="21"/>
      <c r="AZ129" s="21"/>
      <c r="BA129" s="88" t="str">
        <f>'ServChange (d)'!C28</f>
        <v>Mental Health &amp; CAMHS</v>
      </c>
      <c r="BG129" s="88" t="str">
        <f>'ServChange (d)'!E28</f>
        <v>Additional Investment</v>
      </c>
      <c r="BH129" s="88" t="str">
        <f>'ServChange (d)'!F28</f>
        <v>*Subject to Successful Business Cases
Explore opportunities to roll-out substantively Physio First Contact Practitioners across all eight Clusters as part of the Health Board MSK pathway redesign to reduce stage 1 orthopaedic waiting times by 20% in year 1 rising to 40% once programme fully rolled out (2-year programme) to all Clusters (all benefits to be subject to confirmation via business case) and support phased redesign of physiotherapy services towards Primary care settings and 3rd sector collaborations (PCT_007)</v>
      </c>
      <c r="BI129" s="88" t="str">
        <f>'ServChange (d)'!G28</f>
        <v>Does this increase bed numbers?  - select Y/N</v>
      </c>
      <c r="BJ129" s="88" t="str">
        <f>'ServChange (d)'!H28</f>
        <v>No. of Beds added/removed</v>
      </c>
      <c r="BK129" s="88">
        <f>'ServChange (d)'!I28</f>
        <v>45017</v>
      </c>
      <c r="BL129" s="88">
        <f>'ServChange (d)'!J28</f>
        <v>0</v>
      </c>
    </row>
    <row r="130" spans="1:64" ht="15" customHeight="1">
      <c r="A130" s="87" t="str">
        <f>'ServChange (d)'!A29</f>
        <v>Swansea Bay UHB</v>
      </c>
      <c r="B130" s="87" t="str">
        <f>'ServChange (d)'!B29</f>
        <v>SERVICE CHANGE</v>
      </c>
      <c r="D130" s="88" t="str">
        <f>'ServChange (d)'!E29</f>
        <v>Additional Investment</v>
      </c>
      <c r="AD130" s="88" t="str">
        <f>'ServChange (d)'!F29</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0" s="88" t="str">
        <f>'ServChange (d)'!D29</f>
        <v>Ministerial Priority</v>
      </c>
      <c r="AR130" s="700">
        <f>'ServChange (d)'!K29</f>
        <v>0</v>
      </c>
      <c r="AS130" s="21"/>
      <c r="AT130" s="700">
        <f>'ServChange (d)'!L29</f>
        <v>0</v>
      </c>
      <c r="AU130" s="21"/>
      <c r="AV130" s="700">
        <f>'ServChange (d)'!M29</f>
        <v>0</v>
      </c>
      <c r="AW130" s="21"/>
      <c r="AX130" s="700">
        <f>'ServChange (d)'!N29</f>
        <v>0</v>
      </c>
      <c r="AY130" s="21"/>
      <c r="AZ130" s="21"/>
      <c r="BA130" s="88" t="str">
        <f>'ServChange (d)'!C29</f>
        <v>Planned Care</v>
      </c>
      <c r="BG130" s="88" t="str">
        <f>'ServChange (d)'!E29</f>
        <v>Additional Investment</v>
      </c>
      <c r="BH130" s="88" t="str">
        <f>'ServChange (d)'!F29</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0" s="88" t="str">
        <f>'ServChange (d)'!G29</f>
        <v>Does this increase bed numbers?  - select Y/N</v>
      </c>
      <c r="BJ130" s="88" t="str">
        <f>'ServChange (d)'!H29</f>
        <v>No. of Beds added/removed</v>
      </c>
      <c r="BK130" s="88">
        <f>'ServChange (d)'!I29</f>
        <v>45017</v>
      </c>
      <c r="BL130" s="88" t="str">
        <f>'ServChange (d)'!J29</f>
        <v xml:space="preserve">Administrative, Clerical &amp; Board Members </v>
      </c>
    </row>
    <row r="131" spans="1:64" ht="15" customHeight="1">
      <c r="A131" s="87" t="str">
        <f>'ServChange (d)'!A30</f>
        <v>Swansea Bay UHB</v>
      </c>
      <c r="B131" s="87" t="str">
        <f>'ServChange (d)'!B30</f>
        <v>SERVICE CHANGE</v>
      </c>
      <c r="D131" s="88" t="str">
        <f>'ServChange (d)'!E30</f>
        <v>Additional Investment</v>
      </c>
      <c r="AD131" s="88" t="str">
        <f>'ServChange (d)'!F30</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1" s="88" t="str">
        <f>'ServChange (d)'!D30</f>
        <v>Ministerial Priority</v>
      </c>
      <c r="AR131" s="700">
        <f>'ServChange (d)'!K30</f>
        <v>0</v>
      </c>
      <c r="AS131" s="21"/>
      <c r="AT131" s="700">
        <f>'ServChange (d)'!L30</f>
        <v>0</v>
      </c>
      <c r="AU131" s="21"/>
      <c r="AV131" s="700">
        <f>'ServChange (d)'!M30</f>
        <v>0</v>
      </c>
      <c r="AW131" s="21"/>
      <c r="AX131" s="700">
        <f>'ServChange (d)'!N30</f>
        <v>0</v>
      </c>
      <c r="AY131" s="21"/>
      <c r="AZ131" s="21"/>
      <c r="BA131" s="88" t="str">
        <f>'ServChange (d)'!C30</f>
        <v>Planned Care</v>
      </c>
      <c r="BG131" s="88" t="str">
        <f>'ServChange (d)'!E30</f>
        <v>Additional Investment</v>
      </c>
      <c r="BH131" s="88" t="str">
        <f>'ServChange (d)'!F30</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1" s="88" t="str">
        <f>'ServChange (d)'!G30</f>
        <v>Does this increase bed numbers?  - select Y/N</v>
      </c>
      <c r="BJ131" s="88" t="str">
        <f>'ServChange (d)'!H30</f>
        <v>No. of Beds added/removed</v>
      </c>
      <c r="BK131" s="88">
        <f>'ServChange (d)'!I30</f>
        <v>45017</v>
      </c>
      <c r="BL131" s="88" t="str">
        <f>'ServChange (d)'!J30</f>
        <v xml:space="preserve">Medical &amp; Dental </v>
      </c>
    </row>
    <row r="132" spans="1:64" ht="15" customHeight="1">
      <c r="A132" s="87" t="str">
        <f>'ServChange (d)'!A31</f>
        <v>Swansea Bay UHB</v>
      </c>
      <c r="B132" s="87" t="str">
        <f>'ServChange (d)'!B31</f>
        <v>SERVICE CHANGE</v>
      </c>
      <c r="D132" s="88" t="str">
        <f>'ServChange (d)'!E31</f>
        <v>Additional Investment</v>
      </c>
      <c r="AD132" s="88" t="str">
        <f>'ServChange (d)'!F31</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2" s="88" t="str">
        <f>'ServChange (d)'!D31</f>
        <v>Ministerial Priority</v>
      </c>
      <c r="AR132" s="700">
        <f>'ServChange (d)'!K31</f>
        <v>0</v>
      </c>
      <c r="AS132" s="21"/>
      <c r="AT132" s="700">
        <f>'ServChange (d)'!L31</f>
        <v>0</v>
      </c>
      <c r="AU132" s="21"/>
      <c r="AV132" s="700">
        <f>'ServChange (d)'!M31</f>
        <v>0</v>
      </c>
      <c r="AW132" s="21"/>
      <c r="AX132" s="700">
        <f>'ServChange (d)'!N31</f>
        <v>0</v>
      </c>
      <c r="AY132" s="21"/>
      <c r="AZ132" s="21"/>
      <c r="BA132" s="88" t="str">
        <f>'ServChange (d)'!C31</f>
        <v>Planned Care</v>
      </c>
      <c r="BG132" s="88" t="str">
        <f>'ServChange (d)'!E31</f>
        <v>Additional Investment</v>
      </c>
      <c r="BH132" s="88" t="str">
        <f>'ServChange (d)'!F31</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2" s="88" t="str">
        <f>'ServChange (d)'!G31</f>
        <v>Does this increase bed numbers?  - select Y/N</v>
      </c>
      <c r="BJ132" s="88" t="str">
        <f>'ServChange (d)'!H31</f>
        <v>No. of Beds added/removed</v>
      </c>
      <c r="BK132" s="88">
        <f>'ServChange (d)'!I31</f>
        <v>45017</v>
      </c>
      <c r="BL132" s="88" t="str">
        <f>'ServChange (d)'!J31</f>
        <v xml:space="preserve">Nursing &amp; Midwifery Registered </v>
      </c>
    </row>
    <row r="133" spans="1:64" ht="15" customHeight="1">
      <c r="A133" s="87" t="str">
        <f>'ServChange (d)'!A32</f>
        <v>Swansea Bay UHB</v>
      </c>
      <c r="B133" s="87" t="str">
        <f>'ServChange (d)'!B32</f>
        <v>SERVICE CHANGE</v>
      </c>
      <c r="D133" s="88" t="str">
        <f>'ServChange (d)'!E32</f>
        <v>Additional Investment</v>
      </c>
      <c r="AD133" s="88" t="str">
        <f>'ServChange (d)'!F32</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3" s="88" t="str">
        <f>'ServChange (d)'!D32</f>
        <v>Ministerial Priority</v>
      </c>
      <c r="AR133" s="700">
        <f>'ServChange (d)'!K32</f>
        <v>0</v>
      </c>
      <c r="AS133" s="21"/>
      <c r="AT133" s="700">
        <f>'ServChange (d)'!L32</f>
        <v>0</v>
      </c>
      <c r="AU133" s="21"/>
      <c r="AV133" s="700">
        <f>'ServChange (d)'!M32</f>
        <v>0</v>
      </c>
      <c r="AW133" s="21"/>
      <c r="AX133" s="700">
        <f>'ServChange (d)'!N32</f>
        <v>0</v>
      </c>
      <c r="AY133" s="21"/>
      <c r="AZ133" s="21"/>
      <c r="BA133" s="88" t="str">
        <f>'ServChange (d)'!C32</f>
        <v>Planned Care</v>
      </c>
      <c r="BG133" s="88" t="str">
        <f>'ServChange (d)'!E32</f>
        <v>Additional Investment</v>
      </c>
      <c r="BH133" s="88" t="str">
        <f>'ServChange (d)'!F32</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3" s="88" t="str">
        <f>'ServChange (d)'!G32</f>
        <v>Does this increase bed numbers?  - select Y/N</v>
      </c>
      <c r="BJ133" s="88" t="str">
        <f>'ServChange (d)'!H32</f>
        <v>No. of Beds added/removed</v>
      </c>
      <c r="BK133" s="88">
        <f>'ServChange (d)'!I32</f>
        <v>45017</v>
      </c>
      <c r="BL133" s="88" t="str">
        <f>'ServChange (d)'!J32</f>
        <v>Prof Scientific &amp; Technical</v>
      </c>
    </row>
    <row r="134" spans="1:64" ht="15" customHeight="1">
      <c r="A134" s="87" t="str">
        <f>'ServChange (d)'!A33</f>
        <v>Swansea Bay UHB</v>
      </c>
      <c r="B134" s="87" t="str">
        <f>'ServChange (d)'!B33</f>
        <v>SERVICE CHANGE</v>
      </c>
      <c r="D134" s="88" t="str">
        <f>'ServChange (d)'!E33</f>
        <v>Additional Investment</v>
      </c>
      <c r="AD134" s="88" t="str">
        <f>'ServChange (d)'!F33</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4" s="88" t="str">
        <f>'ServChange (d)'!D33</f>
        <v>Ministerial Priority</v>
      </c>
      <c r="AR134" s="700">
        <f>'ServChange (d)'!K33</f>
        <v>0</v>
      </c>
      <c r="AS134" s="21"/>
      <c r="AT134" s="700">
        <f>'ServChange (d)'!L33</f>
        <v>0</v>
      </c>
      <c r="AU134" s="21"/>
      <c r="AV134" s="700">
        <f>'ServChange (d)'!M33</f>
        <v>0</v>
      </c>
      <c r="AW134" s="21"/>
      <c r="AX134" s="700">
        <f>'ServChange (d)'!N33</f>
        <v>0</v>
      </c>
      <c r="AY134" s="21"/>
      <c r="AZ134" s="21"/>
      <c r="BA134" s="88" t="str">
        <f>'ServChange (d)'!C33</f>
        <v>Planned Care</v>
      </c>
      <c r="BG134" s="88" t="str">
        <f>'ServChange (d)'!E33</f>
        <v>Additional Investment</v>
      </c>
      <c r="BH134" s="88" t="str">
        <f>'ServChange (d)'!F33</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4" s="88" t="str">
        <f>'ServChange (d)'!G33</f>
        <v>Does this increase bed numbers?  - select Y/N</v>
      </c>
      <c r="BJ134" s="88" t="str">
        <f>'ServChange (d)'!H33</f>
        <v>No. of Beds added/removed</v>
      </c>
      <c r="BK134" s="88">
        <f>'ServChange (d)'!I33</f>
        <v>45017</v>
      </c>
      <c r="BL134" s="88" t="str">
        <f>'ServChange (d)'!J33</f>
        <v xml:space="preserve">Additional Clinical Services </v>
      </c>
    </row>
    <row r="135" spans="1:64" ht="15" customHeight="1">
      <c r="A135" s="87" t="str">
        <f>'ServChange (d)'!A34</f>
        <v>Swansea Bay UHB</v>
      </c>
      <c r="B135" s="87" t="str">
        <f>'ServChange (d)'!B34</f>
        <v>SERVICE CHANGE</v>
      </c>
      <c r="D135" s="88" t="str">
        <f>'ServChange (d)'!E34</f>
        <v>Additional Investment</v>
      </c>
      <c r="AD135" s="88" t="str">
        <f>'ServChange (d)'!F34</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5" s="88" t="str">
        <f>'ServChange (d)'!D34</f>
        <v>Ministerial Priority</v>
      </c>
      <c r="AR135" s="700">
        <f>'ServChange (d)'!K34</f>
        <v>0</v>
      </c>
      <c r="AS135" s="21"/>
      <c r="AT135" s="700">
        <f>'ServChange (d)'!L34</f>
        <v>0</v>
      </c>
      <c r="AU135" s="21"/>
      <c r="AV135" s="700">
        <f>'ServChange (d)'!M34</f>
        <v>0</v>
      </c>
      <c r="AW135" s="21"/>
      <c r="AX135" s="700">
        <f>'ServChange (d)'!N34</f>
        <v>0</v>
      </c>
      <c r="AY135" s="21"/>
      <c r="AZ135" s="21"/>
      <c r="BA135" s="88" t="str">
        <f>'ServChange (d)'!C34</f>
        <v>Planned Care</v>
      </c>
      <c r="BG135" s="88" t="str">
        <f>'ServChange (d)'!E34</f>
        <v>Additional Investment</v>
      </c>
      <c r="BH135" s="88" t="str">
        <f>'ServChange (d)'!F34</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5" s="88" t="str">
        <f>'ServChange (d)'!G34</f>
        <v>Does this increase bed numbers?  - select Y/N</v>
      </c>
      <c r="BJ135" s="88" t="str">
        <f>'ServChange (d)'!H34</f>
        <v>No. of Beds added/removed</v>
      </c>
      <c r="BK135" s="88">
        <f>'ServChange (d)'!I34</f>
        <v>45017</v>
      </c>
      <c r="BL135" s="88" t="str">
        <f>'ServChange (d)'!J34</f>
        <v>Allied Health Professionals</v>
      </c>
    </row>
    <row r="136" spans="1:64" ht="15" customHeight="1">
      <c r="A136" s="87" t="str">
        <f>'ServChange (d)'!A35</f>
        <v>Swansea Bay UHB</v>
      </c>
      <c r="B136" s="87" t="str">
        <f>'ServChange (d)'!B35</f>
        <v>SERVICE CHANGE</v>
      </c>
      <c r="D136" s="88" t="str">
        <f>'ServChange (d)'!E35</f>
        <v>Additional Investment</v>
      </c>
      <c r="AD136" s="88" t="str">
        <f>'ServChange (d)'!F35</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6" s="88" t="str">
        <f>'ServChange (d)'!D35</f>
        <v>Ministerial Priority</v>
      </c>
      <c r="AR136" s="700">
        <f>'ServChange (d)'!K35</f>
        <v>0</v>
      </c>
      <c r="AS136" s="21"/>
      <c r="AT136" s="700">
        <f>'ServChange (d)'!L35</f>
        <v>0</v>
      </c>
      <c r="AU136" s="21"/>
      <c r="AV136" s="700">
        <f>'ServChange (d)'!M35</f>
        <v>0</v>
      </c>
      <c r="AW136" s="21"/>
      <c r="AX136" s="700">
        <f>'ServChange (d)'!N35</f>
        <v>0</v>
      </c>
      <c r="AY136" s="21"/>
      <c r="AZ136" s="21"/>
      <c r="BA136" s="88" t="str">
        <f>'ServChange (d)'!C35</f>
        <v>Planned Care</v>
      </c>
      <c r="BG136" s="88" t="str">
        <f>'ServChange (d)'!E35</f>
        <v>Additional Investment</v>
      </c>
      <c r="BH136" s="88" t="str">
        <f>'ServChange (d)'!F35</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6" s="88" t="str">
        <f>'ServChange (d)'!G35</f>
        <v>Does this increase bed numbers?  - select Y/N</v>
      </c>
      <c r="BJ136" s="88" t="str">
        <f>'ServChange (d)'!H35</f>
        <v>No. of Beds added/removed</v>
      </c>
      <c r="BK136" s="88">
        <f>'ServChange (d)'!I35</f>
        <v>45017</v>
      </c>
      <c r="BL136" s="88" t="str">
        <f>'ServChange (d)'!J35</f>
        <v xml:space="preserve">Healthcare Scientists </v>
      </c>
    </row>
    <row r="137" spans="1:64" ht="15" customHeight="1">
      <c r="A137" s="87" t="str">
        <f>'ServChange (d)'!A36</f>
        <v>Swansea Bay UHB</v>
      </c>
      <c r="B137" s="87" t="str">
        <f>'ServChange (d)'!B36</f>
        <v>SERVICE CHANGE</v>
      </c>
      <c r="D137" s="88" t="str">
        <f>'ServChange (d)'!E36</f>
        <v>Additional Investment</v>
      </c>
      <c r="AD137" s="88" t="str">
        <f>'ServChange (d)'!F36</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7" s="88" t="str">
        <f>'ServChange (d)'!D36</f>
        <v>Ministerial Priority</v>
      </c>
      <c r="AR137" s="700">
        <f>'ServChange (d)'!K36</f>
        <v>0</v>
      </c>
      <c r="AS137" s="21"/>
      <c r="AT137" s="700">
        <f>'ServChange (d)'!L36</f>
        <v>0</v>
      </c>
      <c r="AU137" s="21"/>
      <c r="AV137" s="700">
        <f>'ServChange (d)'!M36</f>
        <v>0</v>
      </c>
      <c r="AW137" s="21"/>
      <c r="AX137" s="700">
        <f>'ServChange (d)'!N36</f>
        <v>0</v>
      </c>
      <c r="AY137" s="21"/>
      <c r="AZ137" s="21"/>
      <c r="BA137" s="88" t="str">
        <f>'ServChange (d)'!C36</f>
        <v>Planned Care</v>
      </c>
      <c r="BG137" s="88" t="str">
        <f>'ServChange (d)'!E36</f>
        <v>Additional Investment</v>
      </c>
      <c r="BH137" s="88" t="str">
        <f>'ServChange (d)'!F36</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7" s="88" t="str">
        <f>'ServChange (d)'!G36</f>
        <v>Does this increase bed numbers?  - select Y/N</v>
      </c>
      <c r="BJ137" s="88" t="str">
        <f>'ServChange (d)'!H36</f>
        <v>No. of Beds added/removed</v>
      </c>
      <c r="BK137" s="88">
        <f>'ServChange (d)'!I36</f>
        <v>45017</v>
      </c>
      <c r="BL137" s="88" t="str">
        <f>'ServChange (d)'!J36</f>
        <v xml:space="preserve">Estates &amp; Ancillary </v>
      </c>
    </row>
    <row r="138" spans="1:64" ht="15" customHeight="1">
      <c r="A138" s="87" t="str">
        <f>'ServChange (d)'!A37</f>
        <v>Swansea Bay UHB</v>
      </c>
      <c r="B138" s="87" t="str">
        <f>'ServChange (d)'!B37</f>
        <v>SERVICE CHANGE</v>
      </c>
      <c r="D138" s="88" t="str">
        <f>'ServChange (d)'!E37</f>
        <v>Additional Investment</v>
      </c>
      <c r="AD138" s="88" t="str">
        <f>'ServChange (d)'!F37</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AL138" s="88" t="str">
        <f>'ServChange (d)'!D37</f>
        <v>Ministerial Priority</v>
      </c>
      <c r="AR138" s="700">
        <f>'ServChange (d)'!K37</f>
        <v>0</v>
      </c>
      <c r="AS138" s="21"/>
      <c r="AT138" s="700">
        <f>'ServChange (d)'!L37</f>
        <v>0</v>
      </c>
      <c r="AU138" s="21"/>
      <c r="AV138" s="700">
        <f>'ServChange (d)'!M37</f>
        <v>0</v>
      </c>
      <c r="AW138" s="21"/>
      <c r="AX138" s="700">
        <f>'ServChange (d)'!N37</f>
        <v>0</v>
      </c>
      <c r="AY138" s="21"/>
      <c r="AZ138" s="21"/>
      <c r="BA138" s="88" t="str">
        <f>'ServChange (d)'!C37</f>
        <v>Planned Care</v>
      </c>
      <c r="BG138" s="88" t="str">
        <f>'ServChange (d)'!E37</f>
        <v>Additional Investment</v>
      </c>
      <c r="BH138" s="88" t="str">
        <f>'ServChange (d)'!F37</f>
        <v xml:space="preserve">*Subject to Successful Business Cases
To be Delivered Q1 - Utilise the new orthopaedic theatres in Neath Port Talbot Hospital for High Volume Low complexity patients. (PC_004)
Business Case for 3 additional modular theatres at Singleton Hospital (PC_005)
To be Delivered Q2 - Expand endoscopy capacity through regional solutions with Hywel Dda (PC_011)
To be Delivered Q3 - Expand dual energy X-ray absorptiometry (DEXA) capacity across the south west Region (PC_013)
To be Delivered Q4 - Deliver gynaecology ambulatory care facility at Singleton to increase capacity for hysteroscopies and additional theatre sessions. (PC_007)
</v>
      </c>
      <c r="BI138" s="88" t="str">
        <f>'ServChange (d)'!G37</f>
        <v>Does this increase bed numbers?  - select Y/N</v>
      </c>
      <c r="BJ138" s="88" t="str">
        <f>'ServChange (d)'!H37</f>
        <v>No. of Beds added/removed</v>
      </c>
      <c r="BK138" s="88">
        <f>'ServChange (d)'!I37</f>
        <v>45017</v>
      </c>
      <c r="BL138" s="88">
        <f>'ServChange (d)'!J37</f>
        <v>0</v>
      </c>
    </row>
    <row r="139" spans="1:64" ht="15" customHeight="1">
      <c r="A139" s="87" t="str">
        <f>'ServChange (d)'!A38</f>
        <v>Swansea Bay UHB</v>
      </c>
      <c r="B139" s="87" t="str">
        <f>'ServChange (d)'!B38</f>
        <v>SERVICE CHANGE</v>
      </c>
      <c r="D139" s="88" t="str">
        <f>'ServChange (d)'!E38</f>
        <v>Additional Investment</v>
      </c>
      <c r="AD139" s="88" t="str">
        <f>'ServChange (d)'!F38</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39" s="88" t="str">
        <f>'ServChange (d)'!D38</f>
        <v>Ministerial Priority</v>
      </c>
      <c r="AR139" s="700">
        <f>'ServChange (d)'!K38</f>
        <v>0</v>
      </c>
      <c r="AS139" s="21"/>
      <c r="AT139" s="700">
        <f>'ServChange (d)'!L38</f>
        <v>0</v>
      </c>
      <c r="AU139" s="21"/>
      <c r="AV139" s="700">
        <f>'ServChange (d)'!M38</f>
        <v>0</v>
      </c>
      <c r="AW139" s="21"/>
      <c r="AX139" s="700">
        <f>'ServChange (d)'!N38</f>
        <v>0</v>
      </c>
      <c r="AY139" s="21"/>
      <c r="AZ139" s="21"/>
      <c r="BA139" s="88" t="str">
        <f>'ServChange (d)'!C38</f>
        <v>Urgent &amp; Emergency Care</v>
      </c>
      <c r="BG139" s="88" t="str">
        <f>'ServChange (d)'!E38</f>
        <v>Additional Investment</v>
      </c>
      <c r="BH139" s="88" t="str">
        <f>'ServChange (d)'!F38</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39" s="88" t="str">
        <f>'ServChange (d)'!G38</f>
        <v>Does this increase bed numbers?  - select Y/N</v>
      </c>
      <c r="BJ139" s="88" t="str">
        <f>'ServChange (d)'!H38</f>
        <v>No. of Beds added/removed</v>
      </c>
      <c r="BK139" s="88">
        <f>'ServChange (d)'!I38</f>
        <v>45200</v>
      </c>
      <c r="BL139" s="88" t="str">
        <f>'ServChange (d)'!J38</f>
        <v xml:space="preserve">Administrative, Clerical &amp; Board Members </v>
      </c>
    </row>
    <row r="140" spans="1:64" ht="15" customHeight="1">
      <c r="A140" s="87" t="str">
        <f>'ServChange (d)'!A39</f>
        <v>Swansea Bay UHB</v>
      </c>
      <c r="B140" s="87" t="str">
        <f>'ServChange (d)'!B39</f>
        <v>SERVICE CHANGE</v>
      </c>
      <c r="D140" s="88" t="str">
        <f>'ServChange (d)'!E39</f>
        <v>Additional Investment</v>
      </c>
      <c r="AD140" s="88" t="str">
        <f>'ServChange (d)'!F39</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0" s="88" t="str">
        <f>'ServChange (d)'!D39</f>
        <v>Ministerial Priority</v>
      </c>
      <c r="AR140" s="700">
        <f>'ServChange (d)'!K39</f>
        <v>0</v>
      </c>
      <c r="AS140" s="21"/>
      <c r="AT140" s="700">
        <f>'ServChange (d)'!L39</f>
        <v>0</v>
      </c>
      <c r="AU140" s="21"/>
      <c r="AV140" s="700">
        <f>'ServChange (d)'!M39</f>
        <v>0</v>
      </c>
      <c r="AW140" s="21"/>
      <c r="AX140" s="700">
        <f>'ServChange (d)'!N39</f>
        <v>0</v>
      </c>
      <c r="AY140" s="21"/>
      <c r="AZ140" s="21"/>
      <c r="BA140" s="88" t="str">
        <f>'ServChange (d)'!C39</f>
        <v>Urgent &amp; Emergency Care</v>
      </c>
      <c r="BG140" s="88" t="str">
        <f>'ServChange (d)'!E39</f>
        <v>Additional Investment</v>
      </c>
      <c r="BH140" s="88" t="str">
        <f>'ServChange (d)'!F39</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0" s="88" t="str">
        <f>'ServChange (d)'!G39</f>
        <v>Does this increase bed numbers?  - select Y/N</v>
      </c>
      <c r="BJ140" s="88" t="str">
        <f>'ServChange (d)'!H39</f>
        <v>No. of Beds added/removed</v>
      </c>
      <c r="BK140" s="88">
        <f>'ServChange (d)'!I39</f>
        <v>45200</v>
      </c>
      <c r="BL140" s="88" t="str">
        <f>'ServChange (d)'!J39</f>
        <v xml:space="preserve">Medical &amp; Dental </v>
      </c>
    </row>
    <row r="141" spans="1:64" ht="15" customHeight="1">
      <c r="A141" s="87" t="str">
        <f>'ServChange (d)'!A40</f>
        <v>Swansea Bay UHB</v>
      </c>
      <c r="B141" s="87" t="str">
        <f>'ServChange (d)'!B40</f>
        <v>SERVICE CHANGE</v>
      </c>
      <c r="D141" s="88" t="str">
        <f>'ServChange (d)'!E40</f>
        <v>Additional Investment</v>
      </c>
      <c r="AD141" s="88" t="str">
        <f>'ServChange (d)'!F40</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1" s="88" t="str">
        <f>'ServChange (d)'!D40</f>
        <v>Ministerial Priority</v>
      </c>
      <c r="AR141" s="700">
        <f>'ServChange (d)'!K40</f>
        <v>0</v>
      </c>
      <c r="AS141" s="21"/>
      <c r="AT141" s="700">
        <f>'ServChange (d)'!L40</f>
        <v>0</v>
      </c>
      <c r="AU141" s="21"/>
      <c r="AV141" s="700">
        <f>'ServChange (d)'!M40</f>
        <v>0</v>
      </c>
      <c r="AW141" s="21"/>
      <c r="AX141" s="700">
        <f>'ServChange (d)'!N40</f>
        <v>0</v>
      </c>
      <c r="AY141" s="21"/>
      <c r="AZ141" s="21"/>
      <c r="BA141" s="88" t="str">
        <f>'ServChange (d)'!C40</f>
        <v>Urgent &amp; Emergency Care</v>
      </c>
      <c r="BG141" s="88" t="str">
        <f>'ServChange (d)'!E40</f>
        <v>Additional Investment</v>
      </c>
      <c r="BH141" s="88" t="str">
        <f>'ServChange (d)'!F40</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1" s="88" t="str">
        <f>'ServChange (d)'!G40</f>
        <v>Does this increase bed numbers?  - select Y/N</v>
      </c>
      <c r="BJ141" s="88" t="str">
        <f>'ServChange (d)'!H40</f>
        <v>No. of Beds added/removed</v>
      </c>
      <c r="BK141" s="88">
        <f>'ServChange (d)'!I40</f>
        <v>45200</v>
      </c>
      <c r="BL141" s="88" t="str">
        <f>'ServChange (d)'!J40</f>
        <v xml:space="preserve">Nursing &amp; Midwifery Registered </v>
      </c>
    </row>
    <row r="142" spans="1:64" ht="15" customHeight="1">
      <c r="A142" s="87" t="str">
        <f>'ServChange (d)'!A41</f>
        <v>Swansea Bay UHB</v>
      </c>
      <c r="B142" s="87" t="str">
        <f>'ServChange (d)'!B41</f>
        <v>SERVICE CHANGE</v>
      </c>
      <c r="D142" s="88" t="str">
        <f>'ServChange (d)'!E41</f>
        <v>Additional Investment</v>
      </c>
      <c r="AD142" s="88" t="str">
        <f>'ServChange (d)'!F41</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2" s="88" t="str">
        <f>'ServChange (d)'!D41</f>
        <v>Ministerial Priority</v>
      </c>
      <c r="AR142" s="700">
        <f>'ServChange (d)'!K41</f>
        <v>0</v>
      </c>
      <c r="AS142" s="21"/>
      <c r="AT142" s="700">
        <f>'ServChange (d)'!L41</f>
        <v>0</v>
      </c>
      <c r="AU142" s="21"/>
      <c r="AV142" s="700">
        <f>'ServChange (d)'!M41</f>
        <v>0</v>
      </c>
      <c r="AW142" s="21"/>
      <c r="AX142" s="700">
        <f>'ServChange (d)'!N41</f>
        <v>0</v>
      </c>
      <c r="AY142" s="21"/>
      <c r="AZ142" s="21"/>
      <c r="BA142" s="88" t="str">
        <f>'ServChange (d)'!C41</f>
        <v>Urgent &amp; Emergency Care</v>
      </c>
      <c r="BG142" s="88" t="str">
        <f>'ServChange (d)'!E41</f>
        <v>Additional Investment</v>
      </c>
      <c r="BH142" s="88" t="str">
        <f>'ServChange (d)'!F41</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2" s="88" t="str">
        <f>'ServChange (d)'!G41</f>
        <v>Does this increase bed numbers?  - select Y/N</v>
      </c>
      <c r="BJ142" s="88" t="str">
        <f>'ServChange (d)'!H41</f>
        <v>No. of Beds added/removed</v>
      </c>
      <c r="BK142" s="88">
        <f>'ServChange (d)'!I41</f>
        <v>45200</v>
      </c>
      <c r="BL142" s="88" t="str">
        <f>'ServChange (d)'!J41</f>
        <v>Prof Scientific &amp; Technical</v>
      </c>
    </row>
    <row r="143" spans="1:64" ht="15" customHeight="1">
      <c r="A143" s="87" t="str">
        <f>'ServChange (d)'!A42</f>
        <v>Swansea Bay UHB</v>
      </c>
      <c r="B143" s="87" t="str">
        <f>'ServChange (d)'!B42</f>
        <v>SERVICE CHANGE</v>
      </c>
      <c r="D143" s="88" t="str">
        <f>'ServChange (d)'!E42</f>
        <v>Additional Investment</v>
      </c>
      <c r="AD143" s="88" t="str">
        <f>'ServChange (d)'!F42</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3" s="88" t="str">
        <f>'ServChange (d)'!D42</f>
        <v>Ministerial Priority</v>
      </c>
      <c r="AR143" s="700">
        <f>'ServChange (d)'!K42</f>
        <v>0</v>
      </c>
      <c r="AS143" s="21"/>
      <c r="AT143" s="700">
        <f>'ServChange (d)'!L42</f>
        <v>0</v>
      </c>
      <c r="AU143" s="21"/>
      <c r="AV143" s="700">
        <f>'ServChange (d)'!M42</f>
        <v>0</v>
      </c>
      <c r="AW143" s="21"/>
      <c r="AX143" s="700">
        <f>'ServChange (d)'!N42</f>
        <v>0</v>
      </c>
      <c r="AY143" s="21"/>
      <c r="AZ143" s="21"/>
      <c r="BA143" s="88" t="str">
        <f>'ServChange (d)'!C42</f>
        <v>Urgent &amp; Emergency Care</v>
      </c>
      <c r="BG143" s="88" t="str">
        <f>'ServChange (d)'!E42</f>
        <v>Additional Investment</v>
      </c>
      <c r="BH143" s="88" t="str">
        <f>'ServChange (d)'!F42</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3" s="88" t="str">
        <f>'ServChange (d)'!G42</f>
        <v>Does this increase bed numbers?  - select Y/N</v>
      </c>
      <c r="BJ143" s="88" t="str">
        <f>'ServChange (d)'!H42</f>
        <v>No. of Beds added/removed</v>
      </c>
      <c r="BK143" s="88">
        <f>'ServChange (d)'!I42</f>
        <v>45200</v>
      </c>
      <c r="BL143" s="88" t="str">
        <f>'ServChange (d)'!J42</f>
        <v xml:space="preserve">Additional Clinical Services </v>
      </c>
    </row>
    <row r="144" spans="1:64" ht="15" customHeight="1">
      <c r="A144" s="87" t="str">
        <f>'ServChange (d)'!A43</f>
        <v>Swansea Bay UHB</v>
      </c>
      <c r="B144" s="87" t="str">
        <f>'ServChange (d)'!B43</f>
        <v>SERVICE CHANGE</v>
      </c>
      <c r="D144" s="88" t="str">
        <f>'ServChange (d)'!E43</f>
        <v>Additional Investment</v>
      </c>
      <c r="AD144" s="88" t="str">
        <f>'ServChange (d)'!F43</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4" s="88" t="str">
        <f>'ServChange (d)'!D43</f>
        <v>Ministerial Priority</v>
      </c>
      <c r="AR144" s="700">
        <f>'ServChange (d)'!K43</f>
        <v>0</v>
      </c>
      <c r="AS144" s="21"/>
      <c r="AT144" s="700">
        <f>'ServChange (d)'!L43</f>
        <v>0</v>
      </c>
      <c r="AU144" s="21"/>
      <c r="AV144" s="700">
        <f>'ServChange (d)'!M43</f>
        <v>0</v>
      </c>
      <c r="AW144" s="21"/>
      <c r="AX144" s="700">
        <f>'ServChange (d)'!N43</f>
        <v>0</v>
      </c>
      <c r="AY144" s="21"/>
      <c r="AZ144" s="21"/>
      <c r="BA144" s="88" t="str">
        <f>'ServChange (d)'!C43</f>
        <v>Urgent &amp; Emergency Care</v>
      </c>
      <c r="BG144" s="88" t="str">
        <f>'ServChange (d)'!E43</f>
        <v>Additional Investment</v>
      </c>
      <c r="BH144" s="88" t="str">
        <f>'ServChange (d)'!F43</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4" s="88" t="str">
        <f>'ServChange (d)'!G43</f>
        <v>Does this increase bed numbers?  - select Y/N</v>
      </c>
      <c r="BJ144" s="88" t="str">
        <f>'ServChange (d)'!H43</f>
        <v>No. of Beds added/removed</v>
      </c>
      <c r="BK144" s="88">
        <f>'ServChange (d)'!I43</f>
        <v>45200</v>
      </c>
      <c r="BL144" s="88" t="str">
        <f>'ServChange (d)'!J43</f>
        <v>Allied Health Professionals</v>
      </c>
    </row>
    <row r="145" spans="1:64" ht="15" customHeight="1">
      <c r="A145" s="87" t="str">
        <f>'ServChange (d)'!A44</f>
        <v>Swansea Bay UHB</v>
      </c>
      <c r="B145" s="87" t="str">
        <f>'ServChange (d)'!B44</f>
        <v>SERVICE CHANGE</v>
      </c>
      <c r="D145" s="88" t="str">
        <f>'ServChange (d)'!E44</f>
        <v>Additional Investment</v>
      </c>
      <c r="AD145" s="88" t="str">
        <f>'ServChange (d)'!F44</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5" s="88" t="str">
        <f>'ServChange (d)'!D44</f>
        <v>Ministerial Priority</v>
      </c>
      <c r="AR145" s="700">
        <f>'ServChange (d)'!K44</f>
        <v>0</v>
      </c>
      <c r="AS145" s="21"/>
      <c r="AT145" s="700">
        <f>'ServChange (d)'!L44</f>
        <v>0</v>
      </c>
      <c r="AU145" s="21"/>
      <c r="AV145" s="700">
        <f>'ServChange (d)'!M44</f>
        <v>0</v>
      </c>
      <c r="AW145" s="21"/>
      <c r="AX145" s="700">
        <f>'ServChange (d)'!N44</f>
        <v>0</v>
      </c>
      <c r="AY145" s="21"/>
      <c r="AZ145" s="21"/>
      <c r="BA145" s="88" t="str">
        <f>'ServChange (d)'!C44</f>
        <v>Urgent &amp; Emergency Care</v>
      </c>
      <c r="BG145" s="88" t="str">
        <f>'ServChange (d)'!E44</f>
        <v>Additional Investment</v>
      </c>
      <c r="BH145" s="88" t="str">
        <f>'ServChange (d)'!F44</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5" s="88" t="str">
        <f>'ServChange (d)'!G44</f>
        <v>Does this increase bed numbers?  - select Y/N</v>
      </c>
      <c r="BJ145" s="88" t="str">
        <f>'ServChange (d)'!H44</f>
        <v>No. of Beds added/removed</v>
      </c>
      <c r="BK145" s="88">
        <f>'ServChange (d)'!I44</f>
        <v>45200</v>
      </c>
      <c r="BL145" s="88" t="str">
        <f>'ServChange (d)'!J44</f>
        <v xml:space="preserve">Healthcare Scientists </v>
      </c>
    </row>
    <row r="146" spans="1:64" ht="15" customHeight="1">
      <c r="A146" s="87" t="str">
        <f>'ServChange (d)'!A45</f>
        <v>Swansea Bay UHB</v>
      </c>
      <c r="B146" s="87" t="str">
        <f>'ServChange (d)'!B45</f>
        <v>SERVICE CHANGE</v>
      </c>
      <c r="D146" s="88" t="str">
        <f>'ServChange (d)'!E45</f>
        <v>Additional Investment</v>
      </c>
      <c r="AD146" s="88" t="str">
        <f>'ServChange (d)'!F45</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AL146" s="88" t="str">
        <f>'ServChange (d)'!D45</f>
        <v>Ministerial Priority</v>
      </c>
      <c r="AR146" s="700">
        <f>'ServChange (d)'!K45</f>
        <v>0</v>
      </c>
      <c r="AS146" s="21"/>
      <c r="AT146" s="700">
        <f>'ServChange (d)'!L45</f>
        <v>0</v>
      </c>
      <c r="AU146" s="21"/>
      <c r="AV146" s="700">
        <f>'ServChange (d)'!M45</f>
        <v>0</v>
      </c>
      <c r="AW146" s="21"/>
      <c r="AX146" s="700">
        <f>'ServChange (d)'!N45</f>
        <v>0</v>
      </c>
      <c r="AY146" s="21"/>
      <c r="AZ146" s="21"/>
      <c r="BA146" s="88" t="str">
        <f>'ServChange (d)'!C45</f>
        <v>Urgent &amp; Emergency Care</v>
      </c>
      <c r="BG146" s="88" t="str">
        <f>'ServChange (d)'!E45</f>
        <v>Additional Investment</v>
      </c>
      <c r="BH146" s="88" t="str">
        <f>'ServChange (d)'!F45</f>
        <v>*Subject to Successful Business Cases
To be Delivered Q2 - Re-open 4 palliative care beds (Ty Olwen Phase 1) (UEC_022)
To be Delivered by Q4 - Enhance &amp; strengthen the Core Community Heart Failure Service to provide a 6-day a week service - to include home visiting, Virtual Wards, direct book post discharge rapid access clinics and increase existing clinic capacity. (UEC_003, VBHC_HF_001 - VBHC_HF_017)
To be Delivered by Q4 - Improve stroke (&amp; hyper acute stroke) performance linked to SNAP standards (UEC_019)</v>
      </c>
      <c r="BI146" s="88" t="str">
        <f>'ServChange (d)'!G45</f>
        <v>Does this increase bed numbers?  - select Y/N</v>
      </c>
      <c r="BJ146" s="88" t="str">
        <f>'ServChange (d)'!H45</f>
        <v>No. of Beds added/removed</v>
      </c>
      <c r="BK146" s="88">
        <f>'ServChange (d)'!I45</f>
        <v>45200</v>
      </c>
      <c r="BL146" s="88" t="str">
        <f>'ServChange (d)'!J45</f>
        <v xml:space="preserve">Estates &amp; Ancillary </v>
      </c>
    </row>
    <row r="147" spans="1:64">
      <c r="A147" s="87" t="str">
        <f>'Bedplan (d)'!A2</f>
        <v>Swansea Bay UHB</v>
      </c>
      <c r="B147" s="88" t="str">
        <f>'Bedplan (d)'!B2</f>
        <v>BEDPLAN</v>
      </c>
      <c r="E147" s="88" t="str">
        <f>'Bedplan (d)'!C2</f>
        <v>FIGURE</v>
      </c>
      <c r="F147" s="88" t="str">
        <f>'Bedplan (d)'!D2</f>
        <v>NON COVID Adult Beds in acute hospital setting</v>
      </c>
      <c r="G147" s="701"/>
      <c r="H147" s="701"/>
      <c r="I147" s="701"/>
      <c r="J147" s="701"/>
      <c r="K147" s="701"/>
      <c r="L147" s="701"/>
      <c r="M147" s="701"/>
      <c r="N147" s="701"/>
      <c r="O147" s="701"/>
      <c r="P147" s="701"/>
      <c r="Q147" s="701"/>
      <c r="R147" s="701"/>
      <c r="U147" s="701"/>
      <c r="V147" s="701">
        <f>'Bedplan (d)'!E2</f>
        <v>798</v>
      </c>
      <c r="W147" s="701">
        <f>'Bedplan (d)'!F2</f>
        <v>827</v>
      </c>
      <c r="X147" s="701">
        <f>'Bedplan (d)'!K2</f>
        <v>701</v>
      </c>
      <c r="Y147" s="701">
        <f>'Bedplan (d)'!L2</f>
        <v>721</v>
      </c>
      <c r="Z147" s="701"/>
      <c r="AA147" s="701"/>
      <c r="AB147" s="701"/>
      <c r="AC147" s="701"/>
      <c r="AD147" s="701"/>
      <c r="AR147" s="701">
        <f>'Bedplan (d)'!G2</f>
        <v>787</v>
      </c>
      <c r="AS147" s="701"/>
      <c r="AT147" s="701">
        <f>'Bedplan (d)'!H2</f>
        <v>743</v>
      </c>
      <c r="AU147" s="701"/>
      <c r="AV147" s="701">
        <f>'Bedplan (d)'!I2</f>
        <v>770</v>
      </c>
      <c r="AW147" s="701"/>
      <c r="AX147" s="701">
        <f>'Bedplan (d)'!J2</f>
        <v>770</v>
      </c>
      <c r="AY147" s="701"/>
      <c r="AZ147" s="701"/>
    </row>
    <row r="148" spans="1:64">
      <c r="A148" s="87" t="str">
        <f>'Bedplan (d)'!A3</f>
        <v>Swansea Bay UHB</v>
      </c>
      <c r="B148" s="88" t="str">
        <f>'Bedplan (d)'!B3</f>
        <v>BEDPLAN</v>
      </c>
      <c r="E148" s="88" t="str">
        <f>'Bedplan (d)'!C3</f>
        <v>FIGURE</v>
      </c>
      <c r="F148" s="88" t="str">
        <f>'Bedplan (d)'!D3</f>
        <v>COMMUNITY HOSPITALS - NON COVID Adult Beds in a Community Setting</v>
      </c>
      <c r="G148" s="701"/>
      <c r="H148" s="701"/>
      <c r="I148" s="701"/>
      <c r="J148" s="701"/>
      <c r="K148" s="701"/>
      <c r="L148" s="701"/>
      <c r="M148" s="701"/>
      <c r="N148" s="701"/>
      <c r="O148" s="701"/>
      <c r="P148" s="701"/>
      <c r="Q148" s="701"/>
      <c r="R148" s="701"/>
      <c r="U148" s="701"/>
      <c r="V148" s="701">
        <f>'Bedplan (d)'!E3</f>
        <v>0</v>
      </c>
      <c r="W148" s="701">
        <f>'Bedplan (d)'!F3</f>
        <v>0</v>
      </c>
      <c r="X148" s="701">
        <f>'Bedplan (d)'!K3</f>
        <v>0</v>
      </c>
      <c r="Y148" s="701">
        <f>'Bedplan (d)'!L3</f>
        <v>0</v>
      </c>
      <c r="Z148" s="701"/>
      <c r="AA148" s="701"/>
      <c r="AB148" s="701"/>
      <c r="AC148" s="701"/>
      <c r="AD148" s="701"/>
      <c r="AR148" s="701">
        <f>'Bedplan (d)'!G3</f>
        <v>0</v>
      </c>
      <c r="AS148" s="701"/>
      <c r="AT148" s="701">
        <f>'Bedplan (d)'!H3</f>
        <v>0</v>
      </c>
      <c r="AU148" s="701"/>
      <c r="AV148" s="701">
        <f>'Bedplan (d)'!I3</f>
        <v>0</v>
      </c>
      <c r="AW148" s="701"/>
      <c r="AX148" s="701">
        <f>'Bedplan (d)'!J3</f>
        <v>0</v>
      </c>
      <c r="AY148" s="701"/>
      <c r="AZ148" s="701"/>
    </row>
    <row r="149" spans="1:64">
      <c r="A149" s="87" t="str">
        <f>'Bedplan (d)'!A4</f>
        <v>Swansea Bay UHB</v>
      </c>
      <c r="B149" s="88" t="str">
        <f>'Bedplan (d)'!B4</f>
        <v>BEDPLAN</v>
      </c>
      <c r="E149" s="88" t="str">
        <f>'Bedplan (d)'!C4</f>
        <v>FIGURE</v>
      </c>
      <c r="F149" s="88" t="str">
        <f>'Bedplan (d)'!D4</f>
        <v>Mental Health Beds</v>
      </c>
      <c r="G149" s="701"/>
      <c r="H149" s="701"/>
      <c r="I149" s="701"/>
      <c r="J149" s="701"/>
      <c r="K149" s="701"/>
      <c r="L149" s="701"/>
      <c r="M149" s="701"/>
      <c r="N149" s="701"/>
      <c r="O149" s="701"/>
      <c r="P149" s="701"/>
      <c r="Q149" s="701"/>
      <c r="R149" s="701"/>
      <c r="U149" s="701"/>
      <c r="V149" s="701">
        <f>'Bedplan (d)'!E4</f>
        <v>254</v>
      </c>
      <c r="W149" s="701">
        <f>'Bedplan (d)'!F4</f>
        <v>254</v>
      </c>
      <c r="X149" s="701">
        <f>'Bedplan (d)'!K4</f>
        <v>254</v>
      </c>
      <c r="Y149" s="701">
        <f>'Bedplan (d)'!L4</f>
        <v>0</v>
      </c>
      <c r="Z149" s="701"/>
      <c r="AA149" s="701"/>
      <c r="AB149" s="701"/>
      <c r="AC149" s="701"/>
      <c r="AD149" s="701"/>
      <c r="AR149" s="701">
        <f>'Bedplan (d)'!G4</f>
        <v>254</v>
      </c>
      <c r="AS149" s="701"/>
      <c r="AT149" s="701">
        <f>'Bedplan (d)'!H4</f>
        <v>254</v>
      </c>
      <c r="AU149" s="701"/>
      <c r="AV149" s="701">
        <f>'Bedplan (d)'!I4</f>
        <v>254</v>
      </c>
      <c r="AW149" s="701"/>
      <c r="AX149" s="701">
        <f>'Bedplan (d)'!J4</f>
        <v>254</v>
      </c>
      <c r="AY149" s="701"/>
      <c r="AZ149" s="701"/>
    </row>
    <row r="150" spans="1:64">
      <c r="A150" s="87" t="str">
        <f>'Bedplan (d)'!A5</f>
        <v>Swansea Bay UHB</v>
      </c>
      <c r="B150" s="88" t="str">
        <f>'Bedplan (d)'!B5</f>
        <v>BEDPLAN</v>
      </c>
      <c r="E150" s="88" t="str">
        <f>'Bedplan (d)'!C5</f>
        <v>FIGURE</v>
      </c>
      <c r="F150" s="88" t="str">
        <f>'Bedplan (d)'!D5</f>
        <v xml:space="preserve">Critical Care: Beds in a general critical care unit </v>
      </c>
      <c r="G150" s="701"/>
      <c r="H150" s="701"/>
      <c r="I150" s="701"/>
      <c r="J150" s="701"/>
      <c r="K150" s="701"/>
      <c r="L150" s="701"/>
      <c r="M150" s="701"/>
      <c r="N150" s="701"/>
      <c r="O150" s="701"/>
      <c r="P150" s="701"/>
      <c r="Q150" s="701"/>
      <c r="R150" s="701"/>
      <c r="U150" s="701"/>
      <c r="V150" s="701">
        <f>'Bedplan (d)'!E5</f>
        <v>28</v>
      </c>
      <c r="W150" s="701">
        <f>'Bedplan (d)'!F5</f>
        <v>28</v>
      </c>
      <c r="X150" s="701">
        <f>'Bedplan (d)'!K5</f>
        <v>28</v>
      </c>
      <c r="Y150" s="701">
        <f>'Bedplan (d)'!L5</f>
        <v>28</v>
      </c>
      <c r="Z150" s="701"/>
      <c r="AA150" s="701"/>
      <c r="AB150" s="701"/>
      <c r="AC150" s="701"/>
      <c r="AD150" s="701"/>
      <c r="AR150" s="701">
        <f>'Bedplan (d)'!G5</f>
        <v>28</v>
      </c>
      <c r="AS150" s="701"/>
      <c r="AT150" s="701">
        <f>'Bedplan (d)'!H5</f>
        <v>28</v>
      </c>
      <c r="AU150" s="701"/>
      <c r="AV150" s="701">
        <f>'Bedplan (d)'!I5</f>
        <v>28</v>
      </c>
      <c r="AW150" s="701"/>
      <c r="AX150" s="701">
        <f>'Bedplan (d)'!J5</f>
        <v>28</v>
      </c>
      <c r="AY150" s="701"/>
      <c r="AZ150" s="701"/>
    </row>
    <row r="151" spans="1:64">
      <c r="A151" s="87" t="str">
        <f>'Bedplan (d)'!A6</f>
        <v>Swansea Bay UHB</v>
      </c>
      <c r="B151" s="88" t="str">
        <f>'Bedplan (d)'!B6</f>
        <v>BEDPLAN</v>
      </c>
      <c r="E151" s="88" t="str">
        <f>'Bedplan (d)'!C6</f>
        <v>FIGURE</v>
      </c>
      <c r="F151" s="88" t="str">
        <f>'Bedplan (d)'!D6</f>
        <v xml:space="preserve">Critical Care: Temporary critical care beds </v>
      </c>
      <c r="G151" s="701"/>
      <c r="H151" s="701"/>
      <c r="I151" s="701"/>
      <c r="J151" s="701"/>
      <c r="K151" s="701"/>
      <c r="L151" s="701"/>
      <c r="M151" s="701"/>
      <c r="N151" s="701"/>
      <c r="O151" s="701"/>
      <c r="P151" s="701"/>
      <c r="Q151" s="701"/>
      <c r="R151" s="701"/>
      <c r="U151" s="701"/>
      <c r="V151" s="701">
        <f>'Bedplan (d)'!E6</f>
        <v>5</v>
      </c>
      <c r="W151" s="701">
        <f>'Bedplan (d)'!F6</f>
        <v>5</v>
      </c>
      <c r="X151" s="701">
        <f>'Bedplan (d)'!K6</f>
        <v>5</v>
      </c>
      <c r="Y151" s="701">
        <f>'Bedplan (d)'!L6</f>
        <v>5</v>
      </c>
      <c r="Z151" s="701"/>
      <c r="AA151" s="701"/>
      <c r="AB151" s="701"/>
      <c r="AC151" s="701"/>
      <c r="AD151" s="701"/>
      <c r="AR151" s="701">
        <f>'Bedplan (d)'!G6</f>
        <v>5</v>
      </c>
      <c r="AS151" s="701"/>
      <c r="AT151" s="701">
        <f>'Bedplan (d)'!H6</f>
        <v>5</v>
      </c>
      <c r="AU151" s="701"/>
      <c r="AV151" s="701">
        <f>'Bedplan (d)'!I6</f>
        <v>5</v>
      </c>
      <c r="AW151" s="701"/>
      <c r="AX151" s="701">
        <f>'Bedplan (d)'!J6</f>
        <v>5</v>
      </c>
      <c r="AY151" s="701"/>
      <c r="AZ151" s="701"/>
    </row>
    <row r="152" spans="1:64">
      <c r="A152" s="87" t="str">
        <f>'Bedplan (d)'!A7</f>
        <v>Swansea Bay UHB</v>
      </c>
      <c r="B152" s="88" t="str">
        <f>'Bedplan (d)'!B7</f>
        <v>BEDPLAN</v>
      </c>
      <c r="E152" s="88" t="str">
        <f>'Bedplan (d)'!C7</f>
        <v>FIGURE</v>
      </c>
      <c r="F152" s="88" t="str">
        <f>'Bedplan (d)'!D7</f>
        <v xml:space="preserve">Critical Care: Beds provided in a specialist critical care unit </v>
      </c>
      <c r="G152" s="701"/>
      <c r="H152" s="701"/>
      <c r="I152" s="701"/>
      <c r="J152" s="701"/>
      <c r="K152" s="701"/>
      <c r="L152" s="701"/>
      <c r="M152" s="701"/>
      <c r="N152" s="701"/>
      <c r="O152" s="701"/>
      <c r="P152" s="701"/>
      <c r="Q152" s="701"/>
      <c r="R152" s="701"/>
      <c r="U152" s="701"/>
      <c r="V152" s="701">
        <f>'Bedplan (d)'!E7</f>
        <v>38</v>
      </c>
      <c r="W152" s="701">
        <f>'Bedplan (d)'!F7</f>
        <v>33</v>
      </c>
      <c r="X152" s="701">
        <f>'Bedplan (d)'!K7</f>
        <v>33</v>
      </c>
      <c r="Y152" s="701">
        <f>'Bedplan (d)'!L7</f>
        <v>33</v>
      </c>
      <c r="Z152" s="701"/>
      <c r="AA152" s="701"/>
      <c r="AB152" s="701"/>
      <c r="AC152" s="701"/>
      <c r="AD152" s="701"/>
      <c r="AR152" s="701">
        <f>'Bedplan (d)'!G7</f>
        <v>33</v>
      </c>
      <c r="AS152" s="701"/>
      <c r="AT152" s="701">
        <f>'Bedplan (d)'!H7</f>
        <v>33</v>
      </c>
      <c r="AU152" s="701"/>
      <c r="AV152" s="701">
        <f>'Bedplan (d)'!I7</f>
        <v>33</v>
      </c>
      <c r="AW152" s="701"/>
      <c r="AX152" s="701">
        <f>'Bedplan (d)'!J7</f>
        <v>33</v>
      </c>
      <c r="AY152" s="701"/>
      <c r="AZ152" s="701"/>
    </row>
    <row r="153" spans="1:64">
      <c r="A153" s="87" t="str">
        <f>'Bedplan (d)'!A8</f>
        <v>Swansea Bay UHB</v>
      </c>
      <c r="B153" s="88" t="str">
        <f>'Bedplan (d)'!B8</f>
        <v>BEDPLAN</v>
      </c>
      <c r="E153" s="88" t="str">
        <f>'Bedplan (d)'!C8</f>
        <v>FIGURE</v>
      </c>
      <c r="F153" s="88" t="str">
        <f>'Bedplan (d)'!D8</f>
        <v>RING FENCED BEDS e.g. Paediatric/ Neonatal/ Maternity Beds / Cardiac/ Burns (select from dropdown)</v>
      </c>
      <c r="G153" s="701"/>
      <c r="H153" s="701"/>
      <c r="I153" s="701"/>
      <c r="J153" s="701"/>
      <c r="K153" s="701"/>
      <c r="L153" s="701"/>
      <c r="M153" s="701"/>
      <c r="N153" s="701"/>
      <c r="O153" s="701"/>
      <c r="P153" s="701"/>
      <c r="Q153" s="701"/>
      <c r="R153" s="701"/>
      <c r="U153" s="701"/>
      <c r="V153" s="701">
        <f>'Bedplan (d)'!E8</f>
        <v>0</v>
      </c>
      <c r="W153" s="701">
        <f>'Bedplan (d)'!F8</f>
        <v>0</v>
      </c>
      <c r="X153" s="701">
        <f>'Bedplan (d)'!K8</f>
        <v>0</v>
      </c>
      <c r="Y153" s="701">
        <f>'Bedplan (d)'!L8</f>
        <v>0</v>
      </c>
      <c r="Z153" s="701"/>
      <c r="AA153" s="701"/>
      <c r="AB153" s="701"/>
      <c r="AC153" s="701"/>
      <c r="AD153" s="701"/>
      <c r="AR153" s="701">
        <f>'Bedplan (d)'!G8</f>
        <v>0</v>
      </c>
      <c r="AS153" s="701"/>
      <c r="AT153" s="701">
        <f>'Bedplan (d)'!H8</f>
        <v>0</v>
      </c>
      <c r="AU153" s="701"/>
      <c r="AV153" s="701">
        <f>'Bedplan (d)'!I8</f>
        <v>0</v>
      </c>
      <c r="AW153" s="701"/>
      <c r="AX153" s="701">
        <f>'Bedplan (d)'!J8</f>
        <v>0</v>
      </c>
      <c r="AY153" s="701"/>
      <c r="AZ153" s="701"/>
    </row>
    <row r="154" spans="1:64">
      <c r="A154" s="87" t="str">
        <f>'Bedplan (d)'!A9</f>
        <v>Swansea Bay UHB</v>
      </c>
      <c r="B154" s="88" t="str">
        <f>'Bedplan (d)'!B9</f>
        <v>BEDPLAN</v>
      </c>
      <c r="E154" s="88" t="str">
        <f>'Bedplan (d)'!C9</f>
        <v>FIGURE</v>
      </c>
      <c r="F154" s="88" t="str">
        <f>'Bedplan (d)'!D9</f>
        <v>Neonatal</v>
      </c>
      <c r="G154" s="701"/>
      <c r="H154" s="701"/>
      <c r="I154" s="701"/>
      <c r="J154" s="701"/>
      <c r="K154" s="701"/>
      <c r="L154" s="701"/>
      <c r="M154" s="701"/>
      <c r="N154" s="701"/>
      <c r="O154" s="701"/>
      <c r="P154" s="701"/>
      <c r="Q154" s="701"/>
      <c r="R154" s="701"/>
      <c r="U154" s="701"/>
      <c r="V154" s="701">
        <f>'Bedplan (d)'!E9</f>
        <v>22</v>
      </c>
      <c r="W154" s="701">
        <f>'Bedplan (d)'!F9</f>
        <v>22</v>
      </c>
      <c r="X154" s="701">
        <f>'Bedplan (d)'!K9</f>
        <v>22</v>
      </c>
      <c r="Y154" s="701">
        <f>'Bedplan (d)'!L9</f>
        <v>22</v>
      </c>
      <c r="Z154" s="701"/>
      <c r="AA154" s="701"/>
      <c r="AB154" s="701"/>
      <c r="AC154" s="701"/>
      <c r="AD154" s="701"/>
      <c r="AR154" s="701">
        <f>'Bedplan (d)'!G9</f>
        <v>22</v>
      </c>
      <c r="AS154" s="701"/>
      <c r="AT154" s="701">
        <f>'Bedplan (d)'!H9</f>
        <v>22</v>
      </c>
      <c r="AU154" s="701"/>
      <c r="AV154" s="701">
        <f>'Bedplan (d)'!I9</f>
        <v>22</v>
      </c>
      <c r="AW154" s="701"/>
      <c r="AX154" s="701">
        <f>'Bedplan (d)'!J9</f>
        <v>22</v>
      </c>
      <c r="AY154" s="701"/>
      <c r="AZ154" s="701"/>
    </row>
    <row r="155" spans="1:64">
      <c r="A155" s="87" t="str">
        <f>'Bedplan (d)'!A10</f>
        <v>Swansea Bay UHB</v>
      </c>
      <c r="B155" s="88" t="str">
        <f>'Bedplan (d)'!B10</f>
        <v>BEDPLAN</v>
      </c>
      <c r="E155" s="88" t="str">
        <f>'Bedplan (d)'!C10</f>
        <v>FIGURE</v>
      </c>
      <c r="F155" s="88" t="str">
        <f>'Bedplan (d)'!D10</f>
        <v>Maternity Beds</v>
      </c>
      <c r="G155" s="701"/>
      <c r="H155" s="701"/>
      <c r="I155" s="701"/>
      <c r="J155" s="701"/>
      <c r="K155" s="701"/>
      <c r="L155" s="701"/>
      <c r="M155" s="701"/>
      <c r="N155" s="701"/>
      <c r="O155" s="701"/>
      <c r="P155" s="701"/>
      <c r="Q155" s="701"/>
      <c r="R155" s="701"/>
      <c r="U155" s="701"/>
      <c r="V155" s="701">
        <f>'Bedplan (d)'!E10</f>
        <v>56</v>
      </c>
      <c r="W155" s="701">
        <f>'Bedplan (d)'!F10</f>
        <v>56</v>
      </c>
      <c r="X155" s="701">
        <f>'Bedplan (d)'!K10</f>
        <v>56</v>
      </c>
      <c r="Y155" s="701">
        <f>'Bedplan (d)'!L10</f>
        <v>56</v>
      </c>
      <c r="Z155" s="701"/>
      <c r="AA155" s="701"/>
      <c r="AB155" s="701"/>
      <c r="AC155" s="701"/>
      <c r="AD155" s="701"/>
      <c r="AR155" s="701">
        <f>'Bedplan (d)'!G10</f>
        <v>56</v>
      </c>
      <c r="AS155" s="701"/>
      <c r="AT155" s="701">
        <f>'Bedplan (d)'!H10</f>
        <v>56</v>
      </c>
      <c r="AU155" s="701"/>
      <c r="AV155" s="701">
        <f>'Bedplan (d)'!I10</f>
        <v>56</v>
      </c>
      <c r="AW155" s="701"/>
      <c r="AX155" s="701">
        <f>'Bedplan (d)'!J10</f>
        <v>56</v>
      </c>
      <c r="AY155" s="701"/>
      <c r="AZ155" s="701"/>
    </row>
    <row r="156" spans="1:64">
      <c r="A156" s="87" t="str">
        <f>'Bedplan (d)'!A11</f>
        <v>Swansea Bay UHB</v>
      </c>
      <c r="B156" s="88" t="str">
        <f>'Bedplan (d)'!B11</f>
        <v>BEDPLAN</v>
      </c>
      <c r="E156" s="88" t="str">
        <f>'Bedplan (d)'!C11</f>
        <v>FIGURE</v>
      </c>
      <c r="F156" s="88" t="str">
        <f>'Bedplan (d)'!D11</f>
        <v>Other</v>
      </c>
      <c r="G156" s="701"/>
      <c r="H156" s="701"/>
      <c r="I156" s="701"/>
      <c r="J156" s="701"/>
      <c r="K156" s="701"/>
      <c r="L156" s="701"/>
      <c r="M156" s="701"/>
      <c r="N156" s="701"/>
      <c r="O156" s="701"/>
      <c r="P156" s="701"/>
      <c r="Q156" s="701"/>
      <c r="R156" s="701"/>
      <c r="U156" s="701"/>
      <c r="V156" s="701">
        <f>'Bedplan (d)'!E11</f>
        <v>94</v>
      </c>
      <c r="W156" s="701">
        <f>'Bedplan (d)'!F11</f>
        <v>104</v>
      </c>
      <c r="X156" s="701">
        <f>'Bedplan (d)'!K11</f>
        <v>104</v>
      </c>
      <c r="Y156" s="701">
        <f>'Bedplan (d)'!L11</f>
        <v>104</v>
      </c>
      <c r="Z156" s="701"/>
      <c r="AA156" s="701"/>
      <c r="AB156" s="701"/>
      <c r="AC156" s="701"/>
      <c r="AD156" s="701"/>
      <c r="AR156" s="701">
        <f>'Bedplan (d)'!G11</f>
        <v>104</v>
      </c>
      <c r="AS156" s="701"/>
      <c r="AT156" s="701">
        <f>'Bedplan (d)'!H11</f>
        <v>104</v>
      </c>
      <c r="AU156" s="701"/>
      <c r="AV156" s="701">
        <f>'Bedplan (d)'!I11</f>
        <v>104</v>
      </c>
      <c r="AW156" s="701"/>
      <c r="AX156" s="701">
        <f>'Bedplan (d)'!J11</f>
        <v>104</v>
      </c>
      <c r="AY156" s="701"/>
      <c r="AZ156" s="701"/>
    </row>
    <row r="157" spans="1:64">
      <c r="A157" s="87" t="str">
        <f>'Bedplan (d)'!A12</f>
        <v>Swansea Bay UHB</v>
      </c>
      <c r="B157" s="88" t="str">
        <f>'Bedplan (d)'!B12</f>
        <v>BEDPLAN</v>
      </c>
      <c r="E157" s="88" t="str">
        <f>'Bedplan (d)'!C12</f>
        <v>FIGURE</v>
      </c>
      <c r="F157" s="88" t="str">
        <f>'Bedplan (d)'!D12</f>
        <v>Cardiac</v>
      </c>
      <c r="G157" s="701"/>
      <c r="H157" s="701"/>
      <c r="I157" s="701"/>
      <c r="J157" s="701"/>
      <c r="K157" s="701"/>
      <c r="L157" s="701"/>
      <c r="M157" s="701"/>
      <c r="N157" s="701"/>
      <c r="O157" s="701"/>
      <c r="P157" s="701"/>
      <c r="Q157" s="701"/>
      <c r="R157" s="701"/>
      <c r="U157" s="701"/>
      <c r="V157" s="701">
        <f>'Bedplan (d)'!E12</f>
        <v>18</v>
      </c>
      <c r="W157" s="701">
        <f>'Bedplan (d)'!F12</f>
        <v>18</v>
      </c>
      <c r="X157" s="701">
        <f>'Bedplan (d)'!K12</f>
        <v>18</v>
      </c>
      <c r="Y157" s="701">
        <f>'Bedplan (d)'!L12</f>
        <v>18</v>
      </c>
      <c r="Z157" s="701"/>
      <c r="AA157" s="701"/>
      <c r="AB157" s="701"/>
      <c r="AC157" s="701"/>
      <c r="AD157" s="701"/>
      <c r="AR157" s="701">
        <f>'Bedplan (d)'!G12</f>
        <v>18</v>
      </c>
      <c r="AS157" s="701"/>
      <c r="AT157" s="701">
        <f>'Bedplan (d)'!H12</f>
        <v>18</v>
      </c>
      <c r="AU157" s="701"/>
      <c r="AV157" s="701">
        <f>'Bedplan (d)'!I12</f>
        <v>18</v>
      </c>
      <c r="AW157" s="701"/>
      <c r="AX157" s="701">
        <f>'Bedplan (d)'!J12</f>
        <v>18</v>
      </c>
      <c r="AY157" s="701"/>
      <c r="AZ157" s="701"/>
    </row>
    <row r="158" spans="1:64">
      <c r="A158" s="87" t="str">
        <f>'Bedplan (d)'!A13</f>
        <v>Swansea Bay UHB</v>
      </c>
      <c r="B158" s="88" t="str">
        <f>'Bedplan (d)'!B13</f>
        <v>BEDPLAN</v>
      </c>
      <c r="E158" s="88" t="str">
        <f>'Bedplan (d)'!C13</f>
        <v>FIGURE</v>
      </c>
      <c r="F158" s="88" t="str">
        <f>'Bedplan (d)'!D13</f>
        <v>Paediatric</v>
      </c>
      <c r="G158" s="701"/>
      <c r="H158" s="701"/>
      <c r="I158" s="701"/>
      <c r="J158" s="701"/>
      <c r="K158" s="701"/>
      <c r="L158" s="701"/>
      <c r="M158" s="701"/>
      <c r="N158" s="701"/>
      <c r="O158" s="701"/>
      <c r="P158" s="701"/>
      <c r="Q158" s="701"/>
      <c r="R158" s="701"/>
      <c r="U158" s="701"/>
      <c r="V158" s="701">
        <f>'Bedplan (d)'!E13</f>
        <v>44</v>
      </c>
      <c r="W158" s="701">
        <f>'Bedplan (d)'!F13</f>
        <v>36</v>
      </c>
      <c r="X158" s="701">
        <f>'Bedplan (d)'!K13</f>
        <v>36</v>
      </c>
      <c r="Y158" s="701">
        <f>'Bedplan (d)'!L13</f>
        <v>36</v>
      </c>
      <c r="Z158" s="701"/>
      <c r="AA158" s="701"/>
      <c r="AB158" s="701"/>
      <c r="AC158" s="701"/>
      <c r="AD158" s="701"/>
      <c r="AR158" s="701">
        <f>'Bedplan (d)'!G13</f>
        <v>36</v>
      </c>
      <c r="AS158" s="701"/>
      <c r="AT158" s="701">
        <f>'Bedplan (d)'!H13</f>
        <v>36</v>
      </c>
      <c r="AU158" s="701"/>
      <c r="AV158" s="701">
        <f>'Bedplan (d)'!I13</f>
        <v>36</v>
      </c>
      <c r="AW158" s="701"/>
      <c r="AX158" s="701">
        <f>'Bedplan (d)'!J13</f>
        <v>36</v>
      </c>
      <c r="AY158" s="701"/>
      <c r="AZ158" s="701"/>
    </row>
    <row r="159" spans="1:64">
      <c r="A159" s="87" t="str">
        <f>'Bedplan (d)'!A14</f>
        <v>Swansea Bay UHB</v>
      </c>
      <c r="B159" s="88" t="str">
        <f>'Bedplan (d)'!B14</f>
        <v>BEDPLAN</v>
      </c>
      <c r="E159" s="88" t="str">
        <f>'Bedplan (d)'!C14</f>
        <v>FIGURE</v>
      </c>
      <c r="F159" s="88">
        <f>'Bedplan (d)'!D14</f>
        <v>0</v>
      </c>
      <c r="G159" s="701"/>
      <c r="H159" s="701"/>
      <c r="I159" s="701"/>
      <c r="J159" s="701"/>
      <c r="K159" s="701"/>
      <c r="L159" s="701"/>
      <c r="M159" s="701"/>
      <c r="N159" s="701"/>
      <c r="O159" s="701"/>
      <c r="P159" s="701"/>
      <c r="Q159" s="701"/>
      <c r="R159" s="701"/>
      <c r="U159" s="701"/>
      <c r="V159" s="701">
        <f>'Bedplan (d)'!E14</f>
        <v>0</v>
      </c>
      <c r="W159" s="701">
        <f>'Bedplan (d)'!F14</f>
        <v>0</v>
      </c>
      <c r="X159" s="701">
        <f>'Bedplan (d)'!K14</f>
        <v>0</v>
      </c>
      <c r="Y159" s="701">
        <f>'Bedplan (d)'!L14</f>
        <v>0</v>
      </c>
      <c r="Z159" s="701"/>
      <c r="AA159" s="701"/>
      <c r="AB159" s="701"/>
      <c r="AC159" s="701"/>
      <c r="AD159" s="701"/>
      <c r="AR159" s="701">
        <f>'Bedplan (d)'!G14</f>
        <v>0</v>
      </c>
      <c r="AS159" s="701"/>
      <c r="AT159" s="701">
        <f>'Bedplan (d)'!H14</f>
        <v>0</v>
      </c>
      <c r="AU159" s="701"/>
      <c r="AV159" s="701">
        <f>'Bedplan (d)'!I14</f>
        <v>0</v>
      </c>
      <c r="AW159" s="701"/>
      <c r="AX159" s="701">
        <f>'Bedplan (d)'!J14</f>
        <v>0</v>
      </c>
      <c r="AY159" s="701"/>
      <c r="AZ159" s="701"/>
    </row>
    <row r="160" spans="1:64">
      <c r="A160" s="87" t="str">
        <f>'Bedplan (d)'!A15</f>
        <v>Swansea Bay UHB</v>
      </c>
      <c r="B160" s="88" t="str">
        <f>'Bedplan (d)'!B15</f>
        <v>BEDPLAN</v>
      </c>
      <c r="E160" s="88" t="str">
        <f>'Bedplan (d)'!C15</f>
        <v>FIGURE</v>
      </c>
      <c r="F160" s="88" t="str">
        <f>'Bedplan (d)'!D15</f>
        <v>Non designated COVID-19 hospital beds Field Hospital Sites</v>
      </c>
      <c r="G160" s="701"/>
      <c r="H160" s="701"/>
      <c r="I160" s="701"/>
      <c r="J160" s="701"/>
      <c r="K160" s="701"/>
      <c r="L160" s="701"/>
      <c r="M160" s="701"/>
      <c r="N160" s="701"/>
      <c r="O160" s="701"/>
      <c r="P160" s="701"/>
      <c r="Q160" s="701"/>
      <c r="R160" s="701"/>
      <c r="U160" s="701"/>
      <c r="V160" s="701">
        <f>'Bedplan (d)'!E15</f>
        <v>0</v>
      </c>
      <c r="W160" s="701">
        <f>'Bedplan (d)'!F15</f>
        <v>0</v>
      </c>
      <c r="X160" s="701">
        <f>'Bedplan (d)'!K15</f>
        <v>0</v>
      </c>
      <c r="Y160" s="701">
        <f>'Bedplan (d)'!L15</f>
        <v>0</v>
      </c>
      <c r="Z160" s="701"/>
      <c r="AA160" s="701"/>
      <c r="AB160" s="701"/>
      <c r="AC160" s="701"/>
      <c r="AD160" s="701"/>
      <c r="AR160" s="701">
        <f>'Bedplan (d)'!G15</f>
        <v>0</v>
      </c>
      <c r="AS160" s="701"/>
      <c r="AT160" s="701">
        <f>'Bedplan (d)'!H15</f>
        <v>0</v>
      </c>
      <c r="AU160" s="701"/>
      <c r="AV160" s="701">
        <f>'Bedplan (d)'!I15</f>
        <v>0</v>
      </c>
      <c r="AW160" s="701"/>
      <c r="AX160" s="701">
        <f>'Bedplan (d)'!J15</f>
        <v>0</v>
      </c>
      <c r="AY160" s="701"/>
      <c r="AZ160" s="701"/>
    </row>
    <row r="161" spans="1:52">
      <c r="A161" s="87" t="str">
        <f>'Bedplan (d)'!A16</f>
        <v>Swansea Bay UHB</v>
      </c>
      <c r="B161" s="88" t="str">
        <f>'Bedplan (d)'!B16</f>
        <v>BEDPLAN</v>
      </c>
      <c r="E161" s="88" t="str">
        <f>'Bedplan (d)'!C16</f>
        <v>TOTAL</v>
      </c>
      <c r="F161" s="88" t="str">
        <f>'Bedplan (d)'!D16</f>
        <v>SUB TOTAL of CORE Operational Beds</v>
      </c>
      <c r="G161" s="701"/>
      <c r="H161" s="701"/>
      <c r="I161" s="701"/>
      <c r="J161" s="701"/>
      <c r="K161" s="701"/>
      <c r="L161" s="701"/>
      <c r="M161" s="701"/>
      <c r="N161" s="701"/>
      <c r="O161" s="701"/>
      <c r="P161" s="701"/>
      <c r="Q161" s="701"/>
      <c r="R161" s="701"/>
      <c r="U161" s="701"/>
      <c r="V161" s="701">
        <f>'Bedplan (d)'!E16</f>
        <v>1357</v>
      </c>
      <c r="W161" s="701">
        <f>'Bedplan (d)'!F16</f>
        <v>1383</v>
      </c>
      <c r="X161" s="701">
        <f>'Bedplan (d)'!K16</f>
        <v>1257</v>
      </c>
      <c r="Y161" s="701">
        <f>'Bedplan (d)'!L16</f>
        <v>1023</v>
      </c>
      <c r="Z161" s="701"/>
      <c r="AA161" s="701"/>
      <c r="AB161" s="701"/>
      <c r="AC161" s="701"/>
      <c r="AD161" s="701"/>
      <c r="AR161" s="701">
        <f>'Bedplan (d)'!G16</f>
        <v>1343</v>
      </c>
      <c r="AS161" s="701"/>
      <c r="AT161" s="701">
        <f>'Bedplan (d)'!H16</f>
        <v>1299</v>
      </c>
      <c r="AU161" s="701"/>
      <c r="AV161" s="701">
        <f>'Bedplan (d)'!I16</f>
        <v>1326</v>
      </c>
      <c r="AW161" s="701"/>
      <c r="AX161" s="701">
        <f>'Bedplan (d)'!J16</f>
        <v>1326</v>
      </c>
      <c r="AY161" s="701"/>
      <c r="AZ161" s="701"/>
    </row>
    <row r="162" spans="1:52">
      <c r="A162" s="87" t="str">
        <f>'Bedplan (d)'!A17</f>
        <v>Swansea Bay UHB</v>
      </c>
      <c r="B162" s="88" t="str">
        <f>'Bedplan (d)'!B17</f>
        <v>BEDPLAN</v>
      </c>
      <c r="E162" s="88" t="str">
        <f>'Bedplan (d)'!C17</f>
        <v>FIGURE</v>
      </c>
      <c r="F162" s="88" t="str">
        <f>'Bedplan (d)'!D17</f>
        <v>Covid-19 Beds</v>
      </c>
      <c r="G162" s="701"/>
      <c r="H162" s="701"/>
      <c r="I162" s="701"/>
      <c r="J162" s="701"/>
      <c r="K162" s="701"/>
      <c r="L162" s="701"/>
      <c r="M162" s="701"/>
      <c r="N162" s="701"/>
      <c r="O162" s="701"/>
      <c r="P162" s="701"/>
      <c r="Q162" s="701"/>
      <c r="R162" s="701"/>
      <c r="U162" s="701"/>
      <c r="V162" s="701">
        <f>'Bedplan (d)'!E17</f>
        <v>0</v>
      </c>
      <c r="W162" s="701">
        <f>'Bedplan (d)'!F17</f>
        <v>0</v>
      </c>
      <c r="X162" s="701">
        <f>'Bedplan (d)'!K17</f>
        <v>0</v>
      </c>
      <c r="Y162" s="701">
        <f>'Bedplan (d)'!L17</f>
        <v>0</v>
      </c>
      <c r="Z162" s="701"/>
      <c r="AA162" s="701"/>
      <c r="AB162" s="701"/>
      <c r="AC162" s="701"/>
      <c r="AD162" s="701"/>
      <c r="AR162" s="701">
        <f>'Bedplan (d)'!G17</f>
        <v>0</v>
      </c>
      <c r="AS162" s="701"/>
      <c r="AT162" s="701">
        <f>'Bedplan (d)'!H17</f>
        <v>0</v>
      </c>
      <c r="AU162" s="701"/>
      <c r="AV162" s="701">
        <f>'Bedplan (d)'!I17</f>
        <v>0</v>
      </c>
      <c r="AW162" s="701"/>
      <c r="AX162" s="701">
        <f>'Bedplan (d)'!J17</f>
        <v>0</v>
      </c>
      <c r="AY162" s="701"/>
      <c r="AZ162" s="701"/>
    </row>
    <row r="163" spans="1:52">
      <c r="A163" s="87" t="str">
        <f>'Bedplan (d)'!A18</f>
        <v>Swansea Bay UHB</v>
      </c>
      <c r="B163" s="88" t="str">
        <f>'Bedplan (d)'!B18</f>
        <v>BEDPLAN</v>
      </c>
      <c r="E163" s="88" t="str">
        <f>'Bedplan (d)'!C18</f>
        <v>FIGURE</v>
      </c>
      <c r="F163" s="88" t="str">
        <f>'Bedplan (d)'!D18</f>
        <v>Critical Care: Covid-19 Beds</v>
      </c>
      <c r="G163" s="701"/>
      <c r="H163" s="701"/>
      <c r="I163" s="701"/>
      <c r="J163" s="701"/>
      <c r="K163" s="701"/>
      <c r="L163" s="701"/>
      <c r="M163" s="701"/>
      <c r="N163" s="701"/>
      <c r="O163" s="701"/>
      <c r="P163" s="701"/>
      <c r="Q163" s="701"/>
      <c r="R163" s="701"/>
      <c r="U163" s="701"/>
      <c r="V163" s="701">
        <f>'Bedplan (d)'!E18</f>
        <v>0</v>
      </c>
      <c r="W163" s="701">
        <f>'Bedplan (d)'!F18</f>
        <v>0</v>
      </c>
      <c r="X163" s="701">
        <f>'Bedplan (d)'!K18</f>
        <v>0</v>
      </c>
      <c r="Y163" s="701">
        <f>'Bedplan (d)'!L18</f>
        <v>0</v>
      </c>
      <c r="Z163" s="701"/>
      <c r="AA163" s="701"/>
      <c r="AB163" s="701"/>
      <c r="AC163" s="701"/>
      <c r="AD163" s="701"/>
      <c r="AR163" s="701">
        <f>'Bedplan (d)'!G18</f>
        <v>0</v>
      </c>
      <c r="AS163" s="701"/>
      <c r="AT163" s="701">
        <f>'Bedplan (d)'!H18</f>
        <v>0</v>
      </c>
      <c r="AU163" s="701"/>
      <c r="AV163" s="701">
        <f>'Bedplan (d)'!I18</f>
        <v>0</v>
      </c>
      <c r="AW163" s="701"/>
      <c r="AX163" s="701">
        <f>'Bedplan (d)'!J18</f>
        <v>0</v>
      </c>
      <c r="AY163" s="701"/>
      <c r="AZ163" s="701"/>
    </row>
    <row r="164" spans="1:52">
      <c r="A164" s="87" t="str">
        <f>'Bedplan (d)'!A19</f>
        <v>Swansea Bay UHB</v>
      </c>
      <c r="B164" s="88" t="str">
        <f>'Bedplan (d)'!B19</f>
        <v>BEDPLAN</v>
      </c>
      <c r="E164" s="88" t="str">
        <f>'Bedplan (d)'!C19</f>
        <v>TOTAL</v>
      </c>
      <c r="F164" s="88" t="str">
        <f>'Bedplan (d)'!D19</f>
        <v>Total Core Bed Capacity</v>
      </c>
      <c r="G164" s="701"/>
      <c r="H164" s="701"/>
      <c r="I164" s="701"/>
      <c r="J164" s="701"/>
      <c r="K164" s="701"/>
      <c r="L164" s="701"/>
      <c r="M164" s="701"/>
      <c r="N164" s="701"/>
      <c r="O164" s="701"/>
      <c r="P164" s="701"/>
      <c r="Q164" s="701"/>
      <c r="R164" s="701"/>
      <c r="U164" s="701"/>
      <c r="V164" s="701">
        <f>'Bedplan (d)'!E19</f>
        <v>1357</v>
      </c>
      <c r="W164" s="701">
        <f>'Bedplan (d)'!F19</f>
        <v>1383</v>
      </c>
      <c r="X164" s="701">
        <f>'Bedplan (d)'!K19</f>
        <v>1257</v>
      </c>
      <c r="Y164" s="701">
        <f>'Bedplan (d)'!L19</f>
        <v>1023</v>
      </c>
      <c r="Z164" s="701"/>
      <c r="AA164" s="701"/>
      <c r="AB164" s="701"/>
      <c r="AC164" s="701"/>
      <c r="AD164" s="701"/>
      <c r="AR164" s="701">
        <f>'Bedplan (d)'!G19</f>
        <v>1343</v>
      </c>
      <c r="AS164" s="701"/>
      <c r="AT164" s="701">
        <f>'Bedplan (d)'!H19</f>
        <v>1299</v>
      </c>
      <c r="AU164" s="701"/>
      <c r="AV164" s="701">
        <f>'Bedplan (d)'!I19</f>
        <v>1326</v>
      </c>
      <c r="AW164" s="701"/>
      <c r="AX164" s="701">
        <f>'Bedplan (d)'!J19</f>
        <v>1326</v>
      </c>
      <c r="AY164" s="701"/>
      <c r="AZ164" s="701"/>
    </row>
    <row r="165" spans="1:52">
      <c r="A165" s="87" t="str">
        <f>'Bedplan (d)'!A20</f>
        <v>Swansea Bay UHB</v>
      </c>
      <c r="B165" s="88" t="str">
        <f>'Bedplan (d)'!B20</f>
        <v>BEDPLAN</v>
      </c>
      <c r="E165" s="88" t="str">
        <f>'Bedplan (d)'!C20</f>
        <v>FIGURE</v>
      </c>
      <c r="F165" s="88">
        <f>'Bedplan (d)'!D20</f>
        <v>0</v>
      </c>
      <c r="G165" s="701"/>
      <c r="H165" s="701"/>
      <c r="I165" s="701"/>
      <c r="J165" s="701"/>
      <c r="K165" s="701"/>
      <c r="L165" s="701"/>
      <c r="M165" s="701"/>
      <c r="N165" s="701"/>
      <c r="O165" s="701"/>
      <c r="P165" s="701"/>
      <c r="Q165" s="701"/>
      <c r="R165" s="701"/>
      <c r="U165" s="701"/>
      <c r="V165" s="701">
        <f>'Bedplan (d)'!E20</f>
        <v>0</v>
      </c>
      <c r="W165" s="701">
        <f>'Bedplan (d)'!F20</f>
        <v>0</v>
      </c>
      <c r="X165" s="701">
        <f>'Bedplan (d)'!K20</f>
        <v>0</v>
      </c>
      <c r="Y165" s="701">
        <f>'Bedplan (d)'!L20</f>
        <v>0</v>
      </c>
      <c r="Z165" s="701"/>
      <c r="AA165" s="701"/>
      <c r="AB165" s="701"/>
      <c r="AC165" s="701"/>
      <c r="AD165" s="701"/>
      <c r="AR165" s="701">
        <f>'Bedplan (d)'!G20</f>
        <v>0</v>
      </c>
      <c r="AS165" s="701"/>
      <c r="AT165" s="701">
        <f>'Bedplan (d)'!H20</f>
        <v>0</v>
      </c>
      <c r="AU165" s="701"/>
      <c r="AV165" s="701">
        <f>'Bedplan (d)'!I20</f>
        <v>0</v>
      </c>
      <c r="AW165" s="701"/>
      <c r="AX165" s="701">
        <f>'Bedplan (d)'!J20</f>
        <v>0</v>
      </c>
      <c r="AY165" s="701"/>
      <c r="AZ165" s="701"/>
    </row>
    <row r="166" spans="1:52">
      <c r="A166" s="87" t="str">
        <f>'Bedplan (d)'!A21</f>
        <v>Swansea Bay UHB</v>
      </c>
      <c r="B166" s="88" t="str">
        <f>'Bedplan (d)'!B21</f>
        <v>BEDPLAN</v>
      </c>
      <c r="E166" s="88" t="str">
        <f>'Bedplan (d)'!C21</f>
        <v>FIGURE</v>
      </c>
      <c r="F166" s="88" t="str">
        <f>'Bedplan (d)'!D21</f>
        <v>Additional Seasonal Beds</v>
      </c>
      <c r="G166" s="701"/>
      <c r="H166" s="701"/>
      <c r="I166" s="701"/>
      <c r="J166" s="701"/>
      <c r="K166" s="701"/>
      <c r="L166" s="701"/>
      <c r="M166" s="701"/>
      <c r="N166" s="701"/>
      <c r="O166" s="701"/>
      <c r="P166" s="701"/>
      <c r="Q166" s="701"/>
      <c r="R166" s="701"/>
      <c r="U166" s="701"/>
      <c r="V166" s="701">
        <f>'Bedplan (d)'!E21</f>
        <v>0</v>
      </c>
      <c r="W166" s="701">
        <f>'Bedplan (d)'!F21</f>
        <v>0</v>
      </c>
      <c r="X166" s="701">
        <f>'Bedplan (d)'!K21</f>
        <v>0</v>
      </c>
      <c r="Y166" s="701">
        <f>'Bedplan (d)'!L21</f>
        <v>0</v>
      </c>
      <c r="Z166" s="701"/>
      <c r="AA166" s="701"/>
      <c r="AB166" s="701"/>
      <c r="AC166" s="701"/>
      <c r="AD166" s="701"/>
      <c r="AR166" s="701">
        <f>'Bedplan (d)'!G21</f>
        <v>0</v>
      </c>
      <c r="AS166" s="701"/>
      <c r="AT166" s="701">
        <f>'Bedplan (d)'!H21</f>
        <v>0</v>
      </c>
      <c r="AU166" s="701"/>
      <c r="AV166" s="701">
        <f>'Bedplan (d)'!I21</f>
        <v>0</v>
      </c>
      <c r="AW166" s="701"/>
      <c r="AX166" s="701">
        <f>'Bedplan (d)'!J21</f>
        <v>0</v>
      </c>
      <c r="AY166" s="701"/>
      <c r="AZ166" s="701"/>
    </row>
    <row r="167" spans="1:52">
      <c r="A167" s="87" t="str">
        <f>'Bedplan (d)'!A22</f>
        <v>Swansea Bay UHB</v>
      </c>
      <c r="B167" s="88" t="str">
        <f>'Bedplan (d)'!B22</f>
        <v>BEDPLAN</v>
      </c>
      <c r="E167" s="88" t="str">
        <f>'Bedplan (d)'!C22</f>
        <v>TOTAL</v>
      </c>
      <c r="F167" s="88" t="str">
        <f>'Bedplan (d)'!D22</f>
        <v>TOTAL</v>
      </c>
      <c r="G167" s="701"/>
      <c r="H167" s="701"/>
      <c r="I167" s="701"/>
      <c r="J167" s="701"/>
      <c r="K167" s="701"/>
      <c r="L167" s="701"/>
      <c r="M167" s="701"/>
      <c r="N167" s="701"/>
      <c r="O167" s="701"/>
      <c r="P167" s="701"/>
      <c r="Q167" s="701"/>
      <c r="R167" s="701"/>
      <c r="U167" s="701"/>
      <c r="V167" s="701">
        <f>'Bedplan (d)'!E22</f>
        <v>1357</v>
      </c>
      <c r="W167" s="701">
        <f>'Bedplan (d)'!F22</f>
        <v>1383</v>
      </c>
      <c r="X167" s="701">
        <f>'Bedplan (d)'!K22</f>
        <v>1257</v>
      </c>
      <c r="Y167" s="701">
        <f>'Bedplan (d)'!L22</f>
        <v>1023</v>
      </c>
      <c r="Z167" s="701"/>
      <c r="AA167" s="701"/>
      <c r="AB167" s="701"/>
      <c r="AC167" s="701"/>
      <c r="AD167" s="701"/>
      <c r="AR167" s="701">
        <f>'Bedplan (d)'!G22</f>
        <v>1343</v>
      </c>
      <c r="AS167" s="701"/>
      <c r="AT167" s="701">
        <f>'Bedplan (d)'!H22</f>
        <v>1299</v>
      </c>
      <c r="AU167" s="701"/>
      <c r="AV167" s="701">
        <f>'Bedplan (d)'!I22</f>
        <v>1326</v>
      </c>
      <c r="AW167" s="701"/>
      <c r="AX167" s="701">
        <f>'Bedplan (d)'!J22</f>
        <v>1326</v>
      </c>
      <c r="AY167" s="701"/>
      <c r="AZ167" s="701"/>
    </row>
    <row r="168" spans="1:52">
      <c r="A168" s="87" t="str">
        <f>'Bedplan (d)'!A23</f>
        <v>Swansea Bay UHB</v>
      </c>
      <c r="B168" s="88" t="str">
        <f>'Bedplan (d)'!B23</f>
        <v>BEDPLAN</v>
      </c>
      <c r="E168" s="88" t="str">
        <f>'Bedplan (d)'!C23</f>
        <v>FIGURE</v>
      </c>
      <c r="F168" s="88">
        <f>'Bedplan (d)'!D23</f>
        <v>0</v>
      </c>
      <c r="G168" s="701"/>
      <c r="H168" s="701"/>
      <c r="I168" s="701"/>
      <c r="J168" s="701"/>
      <c r="K168" s="701"/>
      <c r="L168" s="701"/>
      <c r="M168" s="701"/>
      <c r="N168" s="701"/>
      <c r="O168" s="701"/>
      <c r="P168" s="701"/>
      <c r="Q168" s="701"/>
      <c r="R168" s="701"/>
      <c r="U168" s="701"/>
      <c r="V168" s="701">
        <f>'Bedplan (d)'!E23</f>
        <v>0</v>
      </c>
      <c r="W168" s="701">
        <f>'Bedplan (d)'!F23</f>
        <v>0</v>
      </c>
      <c r="X168" s="701">
        <f>'Bedplan (d)'!K23</f>
        <v>0</v>
      </c>
      <c r="Y168" s="701">
        <f>'Bedplan (d)'!L23</f>
        <v>0</v>
      </c>
      <c r="Z168" s="701"/>
      <c r="AA168" s="701"/>
      <c r="AB168" s="701"/>
      <c r="AC168" s="701"/>
      <c r="AD168" s="701"/>
      <c r="AR168" s="701">
        <f>'Bedplan (d)'!G23</f>
        <v>0</v>
      </c>
      <c r="AS168" s="701"/>
      <c r="AT168" s="701">
        <f>'Bedplan (d)'!H23</f>
        <v>0</v>
      </c>
      <c r="AU168" s="701"/>
      <c r="AV168" s="701">
        <f>'Bedplan (d)'!I23</f>
        <v>0</v>
      </c>
      <c r="AW168" s="701"/>
      <c r="AX168" s="701">
        <f>'Bedplan (d)'!J23</f>
        <v>0</v>
      </c>
      <c r="AY168" s="701"/>
      <c r="AZ168" s="701"/>
    </row>
    <row r="169" spans="1:52">
      <c r="A169" s="87" t="str">
        <f>'Bedplan (d)'!A24</f>
        <v>Swansea Bay UHB</v>
      </c>
      <c r="B169" s="88" t="str">
        <f>'Bedplan (d)'!B24</f>
        <v>BEDPLAN</v>
      </c>
      <c r="E169" s="88" t="str">
        <f>'Bedplan (d)'!C24</f>
        <v>FIGURE</v>
      </c>
      <c r="F169" s="88" t="str">
        <f>'Bedplan (d)'!D24</f>
        <v> </v>
      </c>
      <c r="G169" s="701"/>
      <c r="H169" s="701"/>
      <c r="I169" s="701"/>
      <c r="J169" s="701"/>
      <c r="K169" s="701"/>
      <c r="L169" s="701"/>
      <c r="M169" s="701"/>
      <c r="N169" s="701"/>
      <c r="O169" s="701"/>
      <c r="P169" s="701"/>
      <c r="Q169" s="701"/>
      <c r="R169" s="701"/>
      <c r="U169" s="701"/>
      <c r="V169" s="701" t="str">
        <f>'Bedplan (d)'!E24</f>
        <v>PROFILE @ END OF QUARTER</v>
      </c>
      <c r="W169" s="701">
        <f>'Bedplan (d)'!F24</f>
        <v>0</v>
      </c>
      <c r="X169" s="701">
        <f>'Bedplan (d)'!K24</f>
        <v>0</v>
      </c>
      <c r="Y169" s="701">
        <f>'Bedplan (d)'!L24</f>
        <v>0</v>
      </c>
      <c r="Z169" s="701"/>
      <c r="AA169" s="701"/>
      <c r="AB169" s="701"/>
      <c r="AC169" s="701"/>
      <c r="AD169" s="701"/>
      <c r="AR169" s="701">
        <f>'Bedplan (d)'!G24</f>
        <v>0</v>
      </c>
      <c r="AS169" s="701"/>
      <c r="AT169" s="701">
        <f>'Bedplan (d)'!H24</f>
        <v>0</v>
      </c>
      <c r="AU169" s="701"/>
      <c r="AV169" s="701">
        <f>'Bedplan (d)'!I24</f>
        <v>0</v>
      </c>
      <c r="AW169" s="701"/>
      <c r="AX169" s="701">
        <f>'Bedplan (d)'!J24</f>
        <v>0</v>
      </c>
      <c r="AY169" s="701"/>
      <c r="AZ169" s="701"/>
    </row>
    <row r="170" spans="1:52" ht="28.5">
      <c r="A170" s="87" t="str">
        <f>'Bedplan (d)'!A25</f>
        <v>Swansea Bay UHB</v>
      </c>
      <c r="B170" s="88" t="str">
        <f>'Bedplan (d)'!B25</f>
        <v>BEDPLAN</v>
      </c>
      <c r="E170" s="88" t="str">
        <f>'Bedplan (d)'!C25</f>
        <v>FIGURE</v>
      </c>
      <c r="F170" s="88" t="str">
        <f>'Bedplan (d)'!D25</f>
        <v> </v>
      </c>
      <c r="G170" s="701"/>
      <c r="H170" s="701"/>
      <c r="I170" s="701"/>
      <c r="J170" s="701"/>
      <c r="K170" s="701"/>
      <c r="L170" s="701"/>
      <c r="M170" s="701"/>
      <c r="N170" s="701"/>
      <c r="O170" s="701"/>
      <c r="P170" s="701"/>
      <c r="Q170" s="701"/>
      <c r="R170" s="701"/>
      <c r="U170" s="701"/>
      <c r="V170" s="701" t="str">
        <f>'Bedplan (d)'!E25</f>
        <v>ACTUAL as @ 31/03/2022</v>
      </c>
      <c r="W170" s="701" t="str">
        <f>'Bedplan (d)'!F25</f>
        <v>FORECAST as @ 31/03/23</v>
      </c>
      <c r="X170" s="701" t="str">
        <f>'Bedplan (d)'!K25</f>
        <v>Plan End 2024/25</v>
      </c>
      <c r="Y170" s="701" t="str">
        <f>'Bedplan (d)'!L25</f>
        <v>Plan End 2025/26</v>
      </c>
      <c r="Z170" s="701"/>
      <c r="AA170" s="701"/>
      <c r="AB170" s="701"/>
      <c r="AC170" s="701"/>
      <c r="AD170" s="701"/>
      <c r="AR170" s="701" t="str">
        <f>'Bedplan (d)'!G25</f>
        <v>Quarter 1</v>
      </c>
      <c r="AS170" s="701"/>
      <c r="AT170" s="701" t="str">
        <f>'Bedplan (d)'!H25</f>
        <v>Quarter 2</v>
      </c>
      <c r="AU170" s="701"/>
      <c r="AV170" s="701" t="str">
        <f>'Bedplan (d)'!I25</f>
        <v>Quarter 3</v>
      </c>
      <c r="AW170" s="701"/>
      <c r="AX170" s="701" t="str">
        <f>'Bedplan (d)'!J25</f>
        <v>Quarter 4</v>
      </c>
      <c r="AY170" s="701"/>
      <c r="AZ170" s="701"/>
    </row>
    <row r="171" spans="1:52">
      <c r="A171" s="87" t="str">
        <f>'Bedplan (d)'!A26</f>
        <v>Swansea Bay UHB</v>
      </c>
      <c r="B171" s="88" t="str">
        <f>'Bedplan (d)'!B26</f>
        <v>BEDPLAN</v>
      </c>
      <c r="E171" s="88" t="str">
        <f>'Bedplan (d)'!C26</f>
        <v>FIGURE</v>
      </c>
      <c r="F171" s="88" t="str">
        <f>'Bedplan (d)'!D26</f>
        <v>DELAYED TRANSFERS OF CARE</v>
      </c>
      <c r="G171" s="701"/>
      <c r="H171" s="701"/>
      <c r="I171" s="701"/>
      <c r="J171" s="701"/>
      <c r="K171" s="701"/>
      <c r="L171" s="701"/>
      <c r="M171" s="701"/>
      <c r="N171" s="701"/>
      <c r="O171" s="701"/>
      <c r="P171" s="701"/>
      <c r="Q171" s="701"/>
      <c r="R171" s="701"/>
      <c r="U171" s="701"/>
      <c r="V171" s="701">
        <f>'Bedplan (d)'!E26</f>
        <v>0</v>
      </c>
      <c r="W171" s="701">
        <f>'Bedplan (d)'!F26</f>
        <v>0</v>
      </c>
      <c r="X171" s="701">
        <f>'Bedplan (d)'!K26</f>
        <v>0</v>
      </c>
      <c r="Y171" s="701">
        <f>'Bedplan (d)'!L26</f>
        <v>0</v>
      </c>
      <c r="Z171" s="701"/>
      <c r="AA171" s="701"/>
      <c r="AB171" s="701"/>
      <c r="AC171" s="701"/>
      <c r="AD171" s="701"/>
      <c r="AR171" s="701">
        <f>'Bedplan (d)'!G26</f>
        <v>0</v>
      </c>
      <c r="AS171" s="701"/>
      <c r="AT171" s="701">
        <f>'Bedplan (d)'!H26</f>
        <v>0</v>
      </c>
      <c r="AU171" s="701"/>
      <c r="AV171" s="701">
        <f>'Bedplan (d)'!I26</f>
        <v>0</v>
      </c>
      <c r="AW171" s="701"/>
      <c r="AX171" s="701">
        <f>'Bedplan (d)'!J26</f>
        <v>0</v>
      </c>
      <c r="AY171" s="701"/>
      <c r="AZ171" s="701"/>
    </row>
    <row r="172" spans="1:52">
      <c r="A172" s="87" t="str">
        <f>'Bedplan (d)'!A27</f>
        <v>Swansea Bay UHB</v>
      </c>
      <c r="B172" s="88" t="str">
        <f>'Bedplan (d)'!B27</f>
        <v>BEDPLAN</v>
      </c>
      <c r="E172" s="88" t="str">
        <f>'Bedplan (d)'!C27</f>
        <v>FIGURE</v>
      </c>
      <c r="F172" s="88" t="str">
        <f>'Bedplan (d)'!D27</f>
        <v>No OF BEDS OCCUPIED BY CLINICALLY OPTIMISED PATIENTS</v>
      </c>
      <c r="G172" s="701"/>
      <c r="H172" s="701"/>
      <c r="I172" s="701"/>
      <c r="J172" s="701"/>
      <c r="K172" s="701"/>
      <c r="L172" s="701"/>
      <c r="M172" s="701"/>
      <c r="N172" s="701"/>
      <c r="O172" s="701"/>
      <c r="P172" s="701"/>
      <c r="Q172" s="701"/>
      <c r="R172" s="701"/>
      <c r="U172" s="701"/>
      <c r="V172" s="701">
        <f>'Bedplan (d)'!E27</f>
        <v>103</v>
      </c>
      <c r="W172" s="701">
        <f>'Bedplan (d)'!F27</f>
        <v>107</v>
      </c>
      <c r="X172" s="701">
        <f>'Bedplan (d)'!K27</f>
        <v>0</v>
      </c>
      <c r="Y172" s="701">
        <f>'Bedplan (d)'!L27</f>
        <v>0</v>
      </c>
      <c r="Z172" s="701"/>
      <c r="AA172" s="701"/>
      <c r="AB172" s="701"/>
      <c r="AC172" s="701"/>
      <c r="AD172" s="701"/>
      <c r="AR172" s="701">
        <f>'Bedplan (d)'!G27</f>
        <v>87</v>
      </c>
      <c r="AS172" s="701"/>
      <c r="AT172" s="701">
        <f>'Bedplan (d)'!H27</f>
        <v>67</v>
      </c>
      <c r="AU172" s="701"/>
      <c r="AV172" s="701">
        <f>'Bedplan (d)'!I27</f>
        <v>47</v>
      </c>
      <c r="AW172" s="701"/>
      <c r="AX172" s="701">
        <f>'Bedplan (d)'!J27</f>
        <v>27</v>
      </c>
      <c r="AY172" s="701"/>
      <c r="AZ172" s="701"/>
    </row>
    <row r="173" spans="1:52">
      <c r="A173" s="87" t="str">
        <f>'Bedplan (d)'!A28</f>
        <v>Swansea Bay UHB</v>
      </c>
      <c r="B173" s="88" t="str">
        <f>'Bedplan (d)'!B28</f>
        <v>BEDPLAN</v>
      </c>
      <c r="E173" s="88" t="str">
        <f>'Bedplan (d)'!C28</f>
        <v>FIGURE</v>
      </c>
      <c r="F173" s="88">
        <f>'Bedplan (d)'!D28</f>
        <v>0</v>
      </c>
      <c r="G173" s="701"/>
      <c r="H173" s="701"/>
      <c r="I173" s="701"/>
      <c r="J173" s="701"/>
      <c r="K173" s="701"/>
      <c r="L173" s="701"/>
      <c r="M173" s="701"/>
      <c r="N173" s="701"/>
      <c r="O173" s="701"/>
      <c r="P173" s="701"/>
      <c r="Q173" s="701"/>
      <c r="R173" s="701"/>
      <c r="U173" s="701"/>
      <c r="V173" s="701">
        <f>'Bedplan (d)'!E28</f>
        <v>0</v>
      </c>
      <c r="W173" s="701">
        <f>'Bedplan (d)'!F28</f>
        <v>0</v>
      </c>
      <c r="X173" s="701">
        <f>'Bedplan (d)'!K28</f>
        <v>0</v>
      </c>
      <c r="Y173" s="701">
        <f>'Bedplan (d)'!L28</f>
        <v>0</v>
      </c>
      <c r="Z173" s="701"/>
      <c r="AA173" s="701"/>
      <c r="AB173" s="701"/>
      <c r="AC173" s="701"/>
      <c r="AD173" s="701"/>
      <c r="AR173" s="701">
        <f>'Bedplan (d)'!G28</f>
        <v>0</v>
      </c>
      <c r="AS173" s="701"/>
      <c r="AT173" s="701">
        <f>'Bedplan (d)'!H28</f>
        <v>0</v>
      </c>
      <c r="AU173" s="701"/>
      <c r="AV173" s="701">
        <f>'Bedplan (d)'!I28</f>
        <v>0</v>
      </c>
      <c r="AW173" s="701"/>
      <c r="AX173" s="701">
        <f>'Bedplan (d)'!J28</f>
        <v>0</v>
      </c>
      <c r="AY173" s="701"/>
      <c r="AZ173" s="701"/>
    </row>
    <row r="174" spans="1:52">
      <c r="A174" s="87" t="str">
        <f>'Bedplan (d)'!A29</f>
        <v>Swansea Bay UHB</v>
      </c>
      <c r="B174" s="88" t="str">
        <f>'Bedplan (d)'!B29</f>
        <v>BEDPLAN</v>
      </c>
      <c r="E174" s="88" t="str">
        <f>'Bedplan (d)'!C29</f>
        <v>FIGURE</v>
      </c>
      <c r="F174" s="88" t="str">
        <f>'Bedplan (d)'!D29</f>
        <v>PATIENT DISCHARGE DELAYS</v>
      </c>
      <c r="G174" s="701"/>
      <c r="H174" s="701"/>
      <c r="I174" s="701"/>
      <c r="J174" s="701"/>
      <c r="K174" s="701"/>
      <c r="L174" s="701"/>
      <c r="M174" s="701"/>
      <c r="N174" s="701"/>
      <c r="O174" s="701"/>
      <c r="P174" s="701"/>
      <c r="Q174" s="701"/>
      <c r="R174" s="701"/>
      <c r="U174" s="701"/>
      <c r="V174" s="701">
        <f>'Bedplan (d)'!E29</f>
        <v>0</v>
      </c>
      <c r="W174" s="701">
        <f>'Bedplan (d)'!F29</f>
        <v>0</v>
      </c>
      <c r="X174" s="701">
        <f>'Bedplan (d)'!K29</f>
        <v>0</v>
      </c>
      <c r="Y174" s="701">
        <f>'Bedplan (d)'!L29</f>
        <v>0</v>
      </c>
      <c r="Z174" s="701"/>
      <c r="AA174" s="701"/>
      <c r="AB174" s="701"/>
      <c r="AC174" s="701"/>
      <c r="AD174" s="701"/>
      <c r="AR174" s="701">
        <f>'Bedplan (d)'!G29</f>
        <v>0</v>
      </c>
      <c r="AS174" s="701"/>
      <c r="AT174" s="701">
        <f>'Bedplan (d)'!H29</f>
        <v>0</v>
      </c>
      <c r="AU174" s="701"/>
      <c r="AV174" s="701">
        <f>'Bedplan (d)'!I29</f>
        <v>0</v>
      </c>
      <c r="AW174" s="701"/>
      <c r="AX174" s="701">
        <f>'Bedplan (d)'!J29</f>
        <v>0</v>
      </c>
      <c r="AY174" s="701"/>
      <c r="AZ174" s="701"/>
    </row>
    <row r="175" spans="1:52">
      <c r="A175" s="87" t="str">
        <f>'Bedplan (d)'!A30</f>
        <v>Swansea Bay UHB</v>
      </c>
      <c r="B175" s="88" t="str">
        <f>'Bedplan (d)'!B30</f>
        <v>BEDPLAN</v>
      </c>
      <c r="E175" s="88" t="str">
        <f>'Bedplan (d)'!C30</f>
        <v>FIGURE</v>
      </c>
      <c r="F175" s="88" t="str">
        <f>'Bedplan (d)'!D30</f>
        <v>Number of Delayed Discharges</v>
      </c>
      <c r="G175" s="701"/>
      <c r="H175" s="701"/>
      <c r="I175" s="701"/>
      <c r="J175" s="701"/>
      <c r="K175" s="701"/>
      <c r="L175" s="701"/>
      <c r="M175" s="701"/>
      <c r="N175" s="701"/>
      <c r="O175" s="701"/>
      <c r="P175" s="701"/>
      <c r="Q175" s="701"/>
      <c r="R175" s="701"/>
      <c r="U175" s="701"/>
      <c r="V175" s="701">
        <f>'Bedplan (d)'!E30</f>
        <v>103</v>
      </c>
      <c r="W175" s="701">
        <f>'Bedplan (d)'!F30</f>
        <v>107</v>
      </c>
      <c r="X175" s="701">
        <f>'Bedplan (d)'!K30</f>
        <v>0</v>
      </c>
      <c r="Y175" s="701">
        <f>'Bedplan (d)'!L30</f>
        <v>0</v>
      </c>
      <c r="Z175" s="701"/>
      <c r="AA175" s="701"/>
      <c r="AB175" s="701"/>
      <c r="AC175" s="701"/>
      <c r="AD175" s="701"/>
      <c r="AR175" s="701">
        <f>'Bedplan (d)'!G30</f>
        <v>87</v>
      </c>
      <c r="AS175" s="701"/>
      <c r="AT175" s="701">
        <f>'Bedplan (d)'!H30</f>
        <v>67</v>
      </c>
      <c r="AU175" s="701"/>
      <c r="AV175" s="701">
        <f>'Bedplan (d)'!I30</f>
        <v>47</v>
      </c>
      <c r="AW175" s="701"/>
      <c r="AX175" s="701">
        <f>'Bedplan (d)'!J30</f>
        <v>27</v>
      </c>
      <c r="AY175" s="701"/>
      <c r="AZ175" s="701"/>
    </row>
    <row r="176" spans="1:52">
      <c r="A176" s="87" t="str">
        <f>'Bedplan (d)'!A31</f>
        <v>Swansea Bay UHB</v>
      </c>
      <c r="B176" s="88" t="str">
        <f>'Bedplan (d)'!B31</f>
        <v>BEDPLAN</v>
      </c>
      <c r="E176" s="88" t="str">
        <f>'Bedplan (d)'!C31</f>
        <v>FIGURE</v>
      </c>
      <c r="F176" s="88" t="str">
        <f>'Bedplan (d)'!D31</f>
        <v>Impact on available bed numbers</v>
      </c>
      <c r="G176" s="701"/>
      <c r="H176" s="701"/>
      <c r="I176" s="701"/>
      <c r="J176" s="701"/>
      <c r="K176" s="701"/>
      <c r="L176" s="701"/>
      <c r="M176" s="701"/>
      <c r="N176" s="701"/>
      <c r="O176" s="701"/>
      <c r="P176" s="701"/>
      <c r="Q176" s="701"/>
      <c r="R176" s="701"/>
      <c r="U176" s="701"/>
      <c r="V176" s="701">
        <f>'Bedplan (d)'!E31</f>
        <v>21</v>
      </c>
      <c r="W176" s="701">
        <f>'Bedplan (d)'!F31</f>
        <v>20</v>
      </c>
      <c r="X176" s="701">
        <f>'Bedplan (d)'!K31</f>
        <v>0</v>
      </c>
      <c r="Y176" s="701">
        <f>'Bedplan (d)'!L31</f>
        <v>0</v>
      </c>
      <c r="Z176" s="701"/>
      <c r="AA176" s="701"/>
      <c r="AB176" s="701"/>
      <c r="AC176" s="701"/>
      <c r="AD176" s="701"/>
      <c r="AR176" s="701">
        <f>'Bedplan (d)'!G31</f>
        <v>16</v>
      </c>
      <c r="AS176" s="701"/>
      <c r="AT176" s="701">
        <f>'Bedplan (d)'!H31</f>
        <v>13</v>
      </c>
      <c r="AU176" s="701"/>
      <c r="AV176" s="701">
        <f>'Bedplan (d)'!I31</f>
        <v>8</v>
      </c>
      <c r="AW176" s="701"/>
      <c r="AX176" s="701">
        <f>'Bedplan (d)'!J31</f>
        <v>5</v>
      </c>
      <c r="AY176" s="701"/>
      <c r="AZ176" s="701"/>
    </row>
    <row r="177" spans="1:26">
      <c r="A177" s="87" t="str">
        <f>'Workforce WTE (d)'!A2</f>
        <v>Swansea Bay UHB</v>
      </c>
      <c r="B177" s="87" t="str">
        <f>'Workforce WTE (d)'!B2</f>
        <v>WORKFORCE WTE</v>
      </c>
      <c r="C177" s="87" t="str">
        <f>'Workforce WTE (d)'!C2</f>
        <v>CORE WORKFORCE</v>
      </c>
      <c r="E177" s="87" t="str">
        <f>'Workforce WTE (d)'!D2</f>
        <v>FIGURE</v>
      </c>
      <c r="F177" s="87" t="str">
        <f>'Workforce WTE (d)'!E2</f>
        <v>Board Members</v>
      </c>
      <c r="G177" s="88">
        <f>'Workforce WTE (d)'!H2</f>
        <v>0</v>
      </c>
      <c r="H177" s="88">
        <f>'Workforce WTE (d)'!I2</f>
        <v>0</v>
      </c>
      <c r="I177" s="88">
        <f>'Workforce WTE (d)'!J2</f>
        <v>7.8</v>
      </c>
      <c r="J177" s="88">
        <f>'Workforce WTE (d)'!K2</f>
        <v>0</v>
      </c>
      <c r="K177" s="88">
        <f>'Workforce WTE (d)'!L2</f>
        <v>0</v>
      </c>
      <c r="L177" s="88">
        <f>'Workforce WTE (d)'!M2</f>
        <v>7.8</v>
      </c>
      <c r="M177" s="88">
        <f>'Workforce WTE (d)'!N2</f>
        <v>0</v>
      </c>
      <c r="N177" s="88">
        <f>'Workforce WTE (d)'!O2</f>
        <v>0</v>
      </c>
      <c r="O177" s="88">
        <f>'Workforce WTE (d)'!P2</f>
        <v>7.8</v>
      </c>
      <c r="P177" s="88">
        <f>'Workforce WTE (d)'!Q2</f>
        <v>0</v>
      </c>
      <c r="Q177" s="88">
        <f>'Workforce WTE (d)'!R2</f>
        <v>0</v>
      </c>
      <c r="R177" s="88">
        <f>'Workforce WTE (d)'!S2</f>
        <v>7.8</v>
      </c>
      <c r="V177" s="88">
        <f>'Workforce WTE (d)'!F2</f>
        <v>8.4</v>
      </c>
      <c r="W177" s="88">
        <f>'Workforce WTE (d)'!G2</f>
        <v>7.6</v>
      </c>
      <c r="Y177" s="88">
        <f>'Workforce WTE (d)'!T2</f>
        <v>7.8</v>
      </c>
      <c r="Z177" s="88">
        <f>'Workforce WTE (d)'!U2</f>
        <v>7.8</v>
      </c>
    </row>
    <row r="178" spans="1:26">
      <c r="A178" s="87" t="str">
        <f>'Workforce WTE (d)'!A3</f>
        <v>Swansea Bay UHB</v>
      </c>
      <c r="B178" s="87" t="str">
        <f>'Workforce WTE (d)'!B3</f>
        <v>WORKFORCE WTE</v>
      </c>
      <c r="C178" s="87" t="str">
        <f>'Workforce WTE (d)'!C3</f>
        <v>CORE WORKFORCE</v>
      </c>
      <c r="E178" s="87" t="str">
        <f>'Workforce WTE (d)'!D3</f>
        <v>FIGURE</v>
      </c>
      <c r="F178" s="87" t="str">
        <f>'Workforce WTE (d)'!E3</f>
        <v>Medical &amp; Dental</v>
      </c>
      <c r="G178" s="88">
        <f>'Workforce WTE (d)'!H3</f>
        <v>0</v>
      </c>
      <c r="H178" s="88">
        <f>'Workforce WTE (d)'!I3</f>
        <v>0</v>
      </c>
      <c r="I178" s="88">
        <f>'Workforce WTE (d)'!J3</f>
        <v>822.1</v>
      </c>
      <c r="J178" s="88">
        <f>'Workforce WTE (d)'!K3</f>
        <v>0</v>
      </c>
      <c r="K178" s="88">
        <f>'Workforce WTE (d)'!L3</f>
        <v>0</v>
      </c>
      <c r="L178" s="88">
        <f>'Workforce WTE (d)'!M3</f>
        <v>852.98</v>
      </c>
      <c r="M178" s="88">
        <f>'Workforce WTE (d)'!N3</f>
        <v>0</v>
      </c>
      <c r="N178" s="88">
        <f>'Workforce WTE (d)'!O3</f>
        <v>0</v>
      </c>
      <c r="O178" s="88">
        <f>'Workforce WTE (d)'!P3</f>
        <v>852.98</v>
      </c>
      <c r="P178" s="88">
        <f>'Workforce WTE (d)'!Q3</f>
        <v>0</v>
      </c>
      <c r="Q178" s="88">
        <f>'Workforce WTE (d)'!R3</f>
        <v>0</v>
      </c>
      <c r="R178" s="88">
        <f>'Workforce WTE (d)'!S3</f>
        <v>914.75</v>
      </c>
      <c r="V178" s="88">
        <f>'Workforce WTE (d)'!F3</f>
        <v>859.8</v>
      </c>
      <c r="W178" s="88">
        <f>'Workforce WTE (d)'!G3</f>
        <v>813.7</v>
      </c>
      <c r="Y178" s="88">
        <f>'Workforce WTE (d)'!T3</f>
        <v>949.74</v>
      </c>
      <c r="Z178" s="88">
        <f>'Workforce WTE (d)'!U3</f>
        <v>953.85</v>
      </c>
    </row>
    <row r="179" spans="1:26">
      <c r="A179" s="87" t="str">
        <f>'Workforce WTE (d)'!A4</f>
        <v>Swansea Bay UHB</v>
      </c>
      <c r="B179" s="87" t="str">
        <f>'Workforce WTE (d)'!B4</f>
        <v>WORKFORCE WTE</v>
      </c>
      <c r="C179" s="87" t="str">
        <f>'Workforce WTE (d)'!C4</f>
        <v>CORE WORKFORCE</v>
      </c>
      <c r="E179" s="87" t="str">
        <f>'Workforce WTE (d)'!D4</f>
        <v>FIGURE</v>
      </c>
      <c r="F179" s="87" t="str">
        <f>'Workforce WTE (d)'!E4</f>
        <v>Nursing &amp; Midwifery Registered</v>
      </c>
      <c r="G179" s="88">
        <f>'Workforce WTE (d)'!H4</f>
        <v>0</v>
      </c>
      <c r="H179" s="88">
        <f>'Workforce WTE (d)'!I4</f>
        <v>0</v>
      </c>
      <c r="I179" s="88">
        <f>'Workforce WTE (d)'!J4</f>
        <v>3792.79</v>
      </c>
      <c r="J179" s="88">
        <f>'Workforce WTE (d)'!K4</f>
        <v>0</v>
      </c>
      <c r="K179" s="88">
        <f>'Workforce WTE (d)'!L4</f>
        <v>0</v>
      </c>
      <c r="L179" s="88">
        <f>'Workforce WTE (d)'!M4</f>
        <v>3792.88</v>
      </c>
      <c r="M179" s="88">
        <f>'Workforce WTE (d)'!N4</f>
        <v>0</v>
      </c>
      <c r="N179" s="88">
        <f>'Workforce WTE (d)'!O4</f>
        <v>0</v>
      </c>
      <c r="O179" s="88">
        <f>'Workforce WTE (d)'!P4</f>
        <v>3957.88</v>
      </c>
      <c r="P179" s="88">
        <f>'Workforce WTE (d)'!Q4</f>
        <v>0</v>
      </c>
      <c r="Q179" s="88">
        <f>'Workforce WTE (d)'!R4</f>
        <v>0</v>
      </c>
      <c r="R179" s="88">
        <f>'Workforce WTE (d)'!S4</f>
        <v>3958.07</v>
      </c>
      <c r="V179" s="88">
        <f>'Workforce WTE (d)'!F4</f>
        <v>3572.6</v>
      </c>
      <c r="W179" s="88">
        <f>'Workforce WTE (d)'!G4</f>
        <v>3705.4</v>
      </c>
      <c r="Y179" s="88">
        <f>'Workforce WTE (d)'!T4</f>
        <v>3955.13</v>
      </c>
      <c r="Z179" s="88">
        <f>'Workforce WTE (d)'!U4</f>
        <v>3974.09</v>
      </c>
    </row>
    <row r="180" spans="1:26">
      <c r="A180" s="87" t="str">
        <f>'Workforce WTE (d)'!A5</f>
        <v>Swansea Bay UHB</v>
      </c>
      <c r="B180" s="87" t="str">
        <f>'Workforce WTE (d)'!B5</f>
        <v>WORKFORCE WTE</v>
      </c>
      <c r="C180" s="87" t="str">
        <f>'Workforce WTE (d)'!C5</f>
        <v>CORE WORKFORCE</v>
      </c>
      <c r="E180" s="87" t="str">
        <f>'Workforce WTE (d)'!D5</f>
        <v>FIGURE</v>
      </c>
      <c r="F180" s="87" t="str">
        <f>'Workforce WTE (d)'!E5</f>
        <v>Additional Professional, Scientific and Technical</v>
      </c>
      <c r="G180" s="88">
        <f>'Workforce WTE (d)'!H5</f>
        <v>0</v>
      </c>
      <c r="H180" s="88">
        <f>'Workforce WTE (d)'!I5</f>
        <v>0</v>
      </c>
      <c r="I180" s="88">
        <f>'Workforce WTE (d)'!J5</f>
        <v>380.9</v>
      </c>
      <c r="J180" s="88">
        <f>'Workforce WTE (d)'!K5</f>
        <v>0</v>
      </c>
      <c r="K180" s="88">
        <f>'Workforce WTE (d)'!L5</f>
        <v>0</v>
      </c>
      <c r="L180" s="88">
        <f>'Workforce WTE (d)'!M5</f>
        <v>382.51</v>
      </c>
      <c r="M180" s="88">
        <f>'Workforce WTE (d)'!N5</f>
        <v>0</v>
      </c>
      <c r="N180" s="88">
        <f>'Workforce WTE (d)'!O5</f>
        <v>0</v>
      </c>
      <c r="O180" s="88">
        <f>'Workforce WTE (d)'!P5</f>
        <v>382.51</v>
      </c>
      <c r="P180" s="88">
        <f>'Workforce WTE (d)'!Q5</f>
        <v>0</v>
      </c>
      <c r="Q180" s="88">
        <f>'Workforce WTE (d)'!R5</f>
        <v>0</v>
      </c>
      <c r="R180" s="88">
        <f>'Workforce WTE (d)'!S5</f>
        <v>385.62</v>
      </c>
      <c r="V180" s="88">
        <f>'Workforce WTE (d)'!F5</f>
        <v>361.5</v>
      </c>
      <c r="W180" s="88">
        <f>'Workforce WTE (d)'!G5</f>
        <v>376.4</v>
      </c>
      <c r="Y180" s="88">
        <f>'Workforce WTE (d)'!T5</f>
        <v>389.09</v>
      </c>
      <c r="Z180" s="88">
        <f>'Workforce WTE (d)'!U5</f>
        <v>390.99</v>
      </c>
    </row>
    <row r="181" spans="1:26">
      <c r="A181" s="87" t="str">
        <f>'Workforce WTE (d)'!A6</f>
        <v>Swansea Bay UHB</v>
      </c>
      <c r="B181" s="87" t="str">
        <f>'Workforce WTE (d)'!B6</f>
        <v>WORKFORCE WTE</v>
      </c>
      <c r="C181" s="87" t="str">
        <f>'Workforce WTE (d)'!C6</f>
        <v>CORE WORKFORCE</v>
      </c>
      <c r="E181" s="87" t="str">
        <f>'Workforce WTE (d)'!D6</f>
        <v>FIGURE</v>
      </c>
      <c r="F181" s="87" t="str">
        <f>'Workforce WTE (d)'!E6</f>
        <v>Healthcare Scientists</v>
      </c>
      <c r="G181" s="88">
        <f>'Workforce WTE (d)'!H6</f>
        <v>0</v>
      </c>
      <c r="H181" s="88">
        <f>'Workforce WTE (d)'!I6</f>
        <v>0</v>
      </c>
      <c r="I181" s="88">
        <f>'Workforce WTE (d)'!J6</f>
        <v>339.6</v>
      </c>
      <c r="J181" s="88">
        <f>'Workforce WTE (d)'!K6</f>
        <v>0</v>
      </c>
      <c r="K181" s="88">
        <f>'Workforce WTE (d)'!L6</f>
        <v>0</v>
      </c>
      <c r="L181" s="88">
        <f>'Workforce WTE (d)'!M6</f>
        <v>339.02</v>
      </c>
      <c r="M181" s="88">
        <f>'Workforce WTE (d)'!N6</f>
        <v>0</v>
      </c>
      <c r="N181" s="88">
        <f>'Workforce WTE (d)'!O6</f>
        <v>0</v>
      </c>
      <c r="O181" s="88">
        <f>'Workforce WTE (d)'!P6</f>
        <v>339.02</v>
      </c>
      <c r="P181" s="88">
        <f>'Workforce WTE (d)'!Q6</f>
        <v>0</v>
      </c>
      <c r="Q181" s="88">
        <f>'Workforce WTE (d)'!R6</f>
        <v>0</v>
      </c>
      <c r="R181" s="88">
        <f>'Workforce WTE (d)'!S6</f>
        <v>337.95</v>
      </c>
      <c r="V181" s="88">
        <f>'Workforce WTE (d)'!F6</f>
        <v>326.7</v>
      </c>
      <c r="W181" s="88">
        <f>'Workforce WTE (d)'!G6</f>
        <v>333.9</v>
      </c>
      <c r="Y181" s="88">
        <f>'Workforce WTE (d)'!T6</f>
        <v>339.11</v>
      </c>
      <c r="Z181" s="88">
        <f>'Workforce WTE (d)'!U6</f>
        <v>340.81</v>
      </c>
    </row>
    <row r="182" spans="1:26">
      <c r="A182" s="87" t="str">
        <f>'Workforce WTE (d)'!A7</f>
        <v>Swansea Bay UHB</v>
      </c>
      <c r="B182" s="87" t="str">
        <f>'Workforce WTE (d)'!B7</f>
        <v>WORKFORCE WTE</v>
      </c>
      <c r="C182" s="87" t="str">
        <f>'Workforce WTE (d)'!C7</f>
        <v>CORE WORKFORCE</v>
      </c>
      <c r="E182" s="87" t="str">
        <f>'Workforce WTE (d)'!D7</f>
        <v>FIGURE</v>
      </c>
      <c r="F182" s="87" t="str">
        <f>'Workforce WTE (d)'!E7</f>
        <v>Allied Health Professionals</v>
      </c>
      <c r="G182" s="88">
        <f>'Workforce WTE (d)'!H7</f>
        <v>0</v>
      </c>
      <c r="H182" s="88">
        <f>'Workforce WTE (d)'!I7</f>
        <v>0</v>
      </c>
      <c r="I182" s="88">
        <f>'Workforce WTE (d)'!J7</f>
        <v>890.9</v>
      </c>
      <c r="J182" s="88">
        <f>'Workforce WTE (d)'!K7</f>
        <v>0</v>
      </c>
      <c r="K182" s="88">
        <f>'Workforce WTE (d)'!L7</f>
        <v>0</v>
      </c>
      <c r="L182" s="88">
        <f>'Workforce WTE (d)'!M7</f>
        <v>893.94</v>
      </c>
      <c r="M182" s="88">
        <f>'Workforce WTE (d)'!N7</f>
        <v>0</v>
      </c>
      <c r="N182" s="88">
        <f>'Workforce WTE (d)'!O7</f>
        <v>0</v>
      </c>
      <c r="O182" s="88">
        <f>'Workforce WTE (d)'!P7</f>
        <v>893.94</v>
      </c>
      <c r="P182" s="88">
        <f>'Workforce WTE (d)'!Q7</f>
        <v>0</v>
      </c>
      <c r="Q182" s="88">
        <f>'Workforce WTE (d)'!R7</f>
        <v>0</v>
      </c>
      <c r="R182" s="88">
        <f>'Workforce WTE (d)'!S7</f>
        <v>900.06</v>
      </c>
      <c r="V182" s="88">
        <f>'Workforce WTE (d)'!F7</f>
        <v>878.9</v>
      </c>
      <c r="W182" s="88">
        <f>'Workforce WTE (d)'!G7</f>
        <v>911.8</v>
      </c>
      <c r="Y182" s="88">
        <f>'Workforce WTE (d)'!T7</f>
        <v>908.57</v>
      </c>
      <c r="Z182" s="88">
        <f>'Workforce WTE (d)'!U7</f>
        <v>913.03</v>
      </c>
    </row>
    <row r="183" spans="1:26">
      <c r="A183" s="87" t="str">
        <f>'Workforce WTE (d)'!A8</f>
        <v>Swansea Bay UHB</v>
      </c>
      <c r="B183" s="87" t="str">
        <f>'Workforce WTE (d)'!B8</f>
        <v>WORKFORCE WTE</v>
      </c>
      <c r="C183" s="87" t="str">
        <f>'Workforce WTE (d)'!C8</f>
        <v>CORE WORKFORCE</v>
      </c>
      <c r="E183" s="87" t="str">
        <f>'Workforce WTE (d)'!D8</f>
        <v>FIGURE</v>
      </c>
      <c r="F183" s="87" t="str">
        <f>'Workforce WTE (d)'!E8</f>
        <v>Additional Clinical Services</v>
      </c>
      <c r="G183" s="88">
        <f>'Workforce WTE (d)'!H8</f>
        <v>0</v>
      </c>
      <c r="H183" s="88">
        <f>'Workforce WTE (d)'!I8</f>
        <v>0</v>
      </c>
      <c r="I183" s="88">
        <f>'Workforce WTE (d)'!J8</f>
        <v>2603.6999999999998</v>
      </c>
      <c r="J183" s="88">
        <f>'Workforce WTE (d)'!K8</f>
        <v>0</v>
      </c>
      <c r="K183" s="88">
        <f>'Workforce WTE (d)'!L8</f>
        <v>0</v>
      </c>
      <c r="L183" s="88">
        <f>'Workforce WTE (d)'!M8</f>
        <v>2610.23</v>
      </c>
      <c r="M183" s="88">
        <f>'Workforce WTE (d)'!N8</f>
        <v>0</v>
      </c>
      <c r="N183" s="88">
        <f>'Workforce WTE (d)'!O8</f>
        <v>0</v>
      </c>
      <c r="O183" s="88">
        <f>'Workforce WTE (d)'!P8</f>
        <v>2610.23</v>
      </c>
      <c r="P183" s="88">
        <f>'Workforce WTE (d)'!Q8</f>
        <v>0</v>
      </c>
      <c r="Q183" s="88">
        <f>'Workforce WTE (d)'!R8</f>
        <v>0</v>
      </c>
      <c r="R183" s="88">
        <f>'Workforce WTE (d)'!S8</f>
        <v>2623.27</v>
      </c>
      <c r="V183" s="88">
        <f>'Workforce WTE (d)'!F8</f>
        <v>2470.1999999999998</v>
      </c>
      <c r="W183" s="88">
        <f>'Workforce WTE (d)'!G8</f>
        <v>2540.5</v>
      </c>
      <c r="Y183" s="88">
        <f>'Workforce WTE (d)'!T8</f>
        <v>2662.81</v>
      </c>
      <c r="Z183" s="88">
        <f>'Workforce WTE (d)'!U8</f>
        <v>2675.83</v>
      </c>
    </row>
    <row r="184" spans="1:26">
      <c r="A184" s="87" t="str">
        <f>'Workforce WTE (d)'!A9</f>
        <v>Swansea Bay UHB</v>
      </c>
      <c r="B184" s="87" t="str">
        <f>'Workforce WTE (d)'!B9</f>
        <v>WORKFORCE WTE</v>
      </c>
      <c r="C184" s="87" t="str">
        <f>'Workforce WTE (d)'!C9</f>
        <v>CORE WORKFORCE</v>
      </c>
      <c r="E184" s="87" t="str">
        <f>'Workforce WTE (d)'!D9</f>
        <v>FIGURE</v>
      </c>
      <c r="F184" s="87" t="str">
        <f>'Workforce WTE (d)'!E9</f>
        <v>Administrative and Clerical (inc Senior Managers)</v>
      </c>
      <c r="G184" s="88">
        <f>'Workforce WTE (d)'!H9</f>
        <v>0</v>
      </c>
      <c r="H184" s="88">
        <f>'Workforce WTE (d)'!I9</f>
        <v>0</v>
      </c>
      <c r="I184" s="88">
        <f>'Workforce WTE (d)'!J9</f>
        <v>2333.83</v>
      </c>
      <c r="J184" s="88">
        <f>'Workforce WTE (d)'!K9</f>
        <v>0</v>
      </c>
      <c r="K184" s="88">
        <f>'Workforce WTE (d)'!L9</f>
        <v>0</v>
      </c>
      <c r="L184" s="88">
        <f>'Workforce WTE (d)'!M9</f>
        <v>2346.65</v>
      </c>
      <c r="M184" s="88">
        <f>'Workforce WTE (d)'!N9</f>
        <v>0</v>
      </c>
      <c r="N184" s="88">
        <f>'Workforce WTE (d)'!O9</f>
        <v>0</v>
      </c>
      <c r="O184" s="88">
        <f>'Workforce WTE (d)'!P9</f>
        <v>2346.65</v>
      </c>
      <c r="P184" s="88">
        <f>'Workforce WTE (d)'!Q9</f>
        <v>0</v>
      </c>
      <c r="Q184" s="88">
        <f>'Workforce WTE (d)'!R9</f>
        <v>0</v>
      </c>
      <c r="R184" s="88">
        <f>'Workforce WTE (d)'!S9</f>
        <v>2372.3000000000002</v>
      </c>
      <c r="V184" s="88">
        <f>'Workforce WTE (d)'!F9</f>
        <v>2388.1999999999998</v>
      </c>
      <c r="W184" s="88">
        <f>'Workforce WTE (d)'!G9</f>
        <v>2421.6999999999998</v>
      </c>
      <c r="Y184" s="88">
        <f>'Workforce WTE (d)'!T9</f>
        <v>2394.79</v>
      </c>
      <c r="Z184" s="88">
        <f>'Workforce WTE (d)'!U9</f>
        <v>2406.46</v>
      </c>
    </row>
    <row r="185" spans="1:26">
      <c r="A185" s="87" t="str">
        <f>'Workforce WTE (d)'!A10</f>
        <v>Swansea Bay UHB</v>
      </c>
      <c r="B185" s="87" t="str">
        <f>'Workforce WTE (d)'!B10</f>
        <v>WORKFORCE WTE</v>
      </c>
      <c r="C185" s="87" t="str">
        <f>'Workforce WTE (d)'!C10</f>
        <v>CORE WORKFORCE</v>
      </c>
      <c r="E185" s="87" t="str">
        <f>'Workforce WTE (d)'!D10</f>
        <v>FIGURE</v>
      </c>
      <c r="F185" s="87" t="str">
        <f>'Workforce WTE (d)'!E10</f>
        <v>Apprentices</v>
      </c>
      <c r="G185" s="88">
        <f>'Workforce WTE (d)'!H10</f>
        <v>0</v>
      </c>
      <c r="H185" s="88">
        <f>'Workforce WTE (d)'!I10</f>
        <v>0</v>
      </c>
      <c r="I185" s="88">
        <f>'Workforce WTE (d)'!J10</f>
        <v>14</v>
      </c>
      <c r="J185" s="88">
        <f>'Workforce WTE (d)'!K10</f>
        <v>0</v>
      </c>
      <c r="K185" s="88">
        <f>'Workforce WTE (d)'!L10</f>
        <v>0</v>
      </c>
      <c r="L185" s="88">
        <f>'Workforce WTE (d)'!M10</f>
        <v>14</v>
      </c>
      <c r="M185" s="88">
        <f>'Workforce WTE (d)'!N10</f>
        <v>0</v>
      </c>
      <c r="N185" s="88">
        <f>'Workforce WTE (d)'!O10</f>
        <v>0</v>
      </c>
      <c r="O185" s="88">
        <f>'Workforce WTE (d)'!P10</f>
        <v>14</v>
      </c>
      <c r="P185" s="88">
        <f>'Workforce WTE (d)'!Q10</f>
        <v>0</v>
      </c>
      <c r="Q185" s="88">
        <f>'Workforce WTE (d)'!R10</f>
        <v>0</v>
      </c>
      <c r="R185" s="88">
        <f>'Workforce WTE (d)'!S10</f>
        <v>14</v>
      </c>
      <c r="V185" s="88">
        <f>'Workforce WTE (d)'!F10</f>
        <v>0</v>
      </c>
      <c r="W185" s="88">
        <f>'Workforce WTE (d)'!G10</f>
        <v>0</v>
      </c>
      <c r="Y185" s="88">
        <f>'Workforce WTE (d)'!T10</f>
        <v>14</v>
      </c>
      <c r="Z185" s="88">
        <f>'Workforce WTE (d)'!U10</f>
        <v>14</v>
      </c>
    </row>
    <row r="186" spans="1:26">
      <c r="A186" s="87" t="str">
        <f>'Workforce WTE (d)'!A11</f>
        <v>Swansea Bay UHB</v>
      </c>
      <c r="B186" s="87" t="str">
        <f>'Workforce WTE (d)'!B11</f>
        <v>WORKFORCE WTE</v>
      </c>
      <c r="C186" s="87" t="str">
        <f>'Workforce WTE (d)'!C11</f>
        <v>CORE WORKFORCE</v>
      </c>
      <c r="E186" s="87" t="str">
        <f>'Workforce WTE (d)'!D11</f>
        <v>FIGURE</v>
      </c>
      <c r="F186" s="87" t="str">
        <f>'Workforce WTE (d)'!E11</f>
        <v>Estates and Ancillary</v>
      </c>
      <c r="G186" s="88">
        <f>'Workforce WTE (d)'!H11</f>
        <v>0</v>
      </c>
      <c r="H186" s="88">
        <f>'Workforce WTE (d)'!I11</f>
        <v>0</v>
      </c>
      <c r="I186" s="88">
        <f>'Workforce WTE (d)'!J11</f>
        <v>972.2</v>
      </c>
      <c r="J186" s="88">
        <f>'Workforce WTE (d)'!K11</f>
        <v>0</v>
      </c>
      <c r="K186" s="88">
        <f>'Workforce WTE (d)'!L11</f>
        <v>0</v>
      </c>
      <c r="L186" s="88">
        <f>'Workforce WTE (d)'!M11</f>
        <v>968.14</v>
      </c>
      <c r="M186" s="88">
        <f>'Workforce WTE (d)'!N11</f>
        <v>0</v>
      </c>
      <c r="N186" s="88">
        <f>'Workforce WTE (d)'!O11</f>
        <v>0</v>
      </c>
      <c r="O186" s="88">
        <f>'Workforce WTE (d)'!P11</f>
        <v>968.14</v>
      </c>
      <c r="P186" s="88">
        <f>'Workforce WTE (d)'!Q11</f>
        <v>0</v>
      </c>
      <c r="Q186" s="88">
        <f>'Workforce WTE (d)'!R11</f>
        <v>0</v>
      </c>
      <c r="R186" s="88">
        <f>'Workforce WTE (d)'!S11</f>
        <v>960.09</v>
      </c>
      <c r="V186" s="88">
        <f>'Workforce WTE (d)'!F11</f>
        <v>998.2</v>
      </c>
      <c r="W186" s="88">
        <f>'Workforce WTE (d)'!G11</f>
        <v>984.2</v>
      </c>
      <c r="Y186" s="88">
        <f>'Workforce WTE (d)'!T11</f>
        <v>960.92</v>
      </c>
      <c r="Z186" s="88">
        <f>'Workforce WTE (d)'!U11</f>
        <v>965.78</v>
      </c>
    </row>
    <row r="187" spans="1:26">
      <c r="A187" s="87" t="str">
        <f>'Workforce WTE (d)'!A12</f>
        <v>Swansea Bay UHB</v>
      </c>
      <c r="B187" s="87" t="str">
        <f>'Workforce WTE (d)'!B12</f>
        <v>WORKFORCE WTE</v>
      </c>
      <c r="C187" s="87" t="str">
        <f>'Workforce WTE (d)'!C12</f>
        <v>CORE WORKFORCE</v>
      </c>
      <c r="E187" s="87" t="str">
        <f>'Workforce WTE (d)'!D12</f>
        <v>TOTAL</v>
      </c>
      <c r="F187" s="87" t="str">
        <f>'Workforce WTE (d)'!E12</f>
        <v>TOTAL CORE WORKFORCE</v>
      </c>
      <c r="G187" s="88">
        <f>'Workforce WTE (d)'!H12</f>
        <v>0</v>
      </c>
      <c r="H187" s="88">
        <f>'Workforce WTE (d)'!I12</f>
        <v>0</v>
      </c>
      <c r="I187" s="88">
        <f>'Workforce WTE (d)'!J12</f>
        <v>12157.82</v>
      </c>
      <c r="J187" s="88">
        <f>'Workforce WTE (d)'!K12</f>
        <v>0</v>
      </c>
      <c r="K187" s="88">
        <f>'Workforce WTE (d)'!L12</f>
        <v>0</v>
      </c>
      <c r="L187" s="88">
        <f>'Workforce WTE (d)'!M12</f>
        <v>12208.15</v>
      </c>
      <c r="M187" s="88">
        <f>'Workforce WTE (d)'!N12</f>
        <v>0</v>
      </c>
      <c r="N187" s="88">
        <f>'Workforce WTE (d)'!O12</f>
        <v>0</v>
      </c>
      <c r="O187" s="88">
        <f>'Workforce WTE (d)'!P12</f>
        <v>12373.15</v>
      </c>
      <c r="P187" s="88">
        <f>'Workforce WTE (d)'!Q12</f>
        <v>0</v>
      </c>
      <c r="Q187" s="88">
        <f>'Workforce WTE (d)'!R12</f>
        <v>0</v>
      </c>
      <c r="R187" s="88">
        <f>'Workforce WTE (d)'!S12</f>
        <v>12473.91</v>
      </c>
      <c r="V187" s="88">
        <f>'Workforce WTE (d)'!F12</f>
        <v>11864.5</v>
      </c>
      <c r="W187" s="88">
        <f>'Workforce WTE (d)'!G12</f>
        <v>12095.2</v>
      </c>
      <c r="Y187" s="88">
        <f>'Workforce WTE (d)'!T12</f>
        <v>12581.960000000001</v>
      </c>
      <c r="Z187" s="88">
        <f>'Workforce WTE (d)'!U12</f>
        <v>12642.640000000001</v>
      </c>
    </row>
    <row r="188" spans="1:26">
      <c r="A188" s="87" t="str">
        <f>'Workforce WTE (d)'!A13</f>
        <v>Swansea Bay UHB</v>
      </c>
      <c r="B188" s="87" t="str">
        <f>'Workforce WTE (d)'!B13</f>
        <v>WORKFORCE WTE</v>
      </c>
      <c r="C188" s="87" t="str">
        <f>'Workforce WTE (d)'!C13</f>
        <v>CORE WORKFORCE</v>
      </c>
      <c r="E188" s="87" t="str">
        <f>'Workforce WTE (d)'!D13</f>
        <v>FIGURE</v>
      </c>
      <c r="F188" s="87">
        <f>'Workforce WTE (d)'!E13</f>
        <v>0</v>
      </c>
      <c r="G188" s="88">
        <f>'Workforce WTE (d)'!H13</f>
        <v>0</v>
      </c>
      <c r="H188" s="88">
        <f>'Workforce WTE (d)'!I13</f>
        <v>0</v>
      </c>
      <c r="I188" s="88">
        <f>'Workforce WTE (d)'!J13</f>
        <v>0</v>
      </c>
      <c r="J188" s="88">
        <f>'Workforce WTE (d)'!K13</f>
        <v>0</v>
      </c>
      <c r="K188" s="88">
        <f>'Workforce WTE (d)'!L13</f>
        <v>0</v>
      </c>
      <c r="L188" s="88">
        <f>'Workforce WTE (d)'!M13</f>
        <v>0</v>
      </c>
      <c r="M188" s="88">
        <f>'Workforce WTE (d)'!N13</f>
        <v>0</v>
      </c>
      <c r="N188" s="88">
        <f>'Workforce WTE (d)'!O13</f>
        <v>0</v>
      </c>
      <c r="O188" s="88">
        <f>'Workforce WTE (d)'!P13</f>
        <v>0</v>
      </c>
      <c r="P188" s="88">
        <f>'Workforce WTE (d)'!Q13</f>
        <v>0</v>
      </c>
      <c r="Q188" s="88">
        <f>'Workforce WTE (d)'!R13</f>
        <v>0</v>
      </c>
      <c r="R188" s="88">
        <f>'Workforce WTE (d)'!S13</f>
        <v>0</v>
      </c>
      <c r="V188" s="88">
        <f>'Workforce WTE (d)'!F13</f>
        <v>0</v>
      </c>
      <c r="W188" s="88">
        <f>'Workforce WTE (d)'!G13</f>
        <v>0</v>
      </c>
      <c r="Y188" s="88">
        <f>'Workforce WTE (d)'!T13</f>
        <v>0</v>
      </c>
      <c r="Z188" s="88">
        <f>'Workforce WTE (d)'!U13</f>
        <v>0</v>
      </c>
    </row>
    <row r="189" spans="1:26">
      <c r="A189" s="87" t="str">
        <f>'Workforce WTE (d)'!A14</f>
        <v>Swansea Bay UHB</v>
      </c>
      <c r="B189" s="87" t="str">
        <f>'Workforce WTE (d)'!B14</f>
        <v>WORKFORCE WTE</v>
      </c>
      <c r="C189" s="87" t="str">
        <f>'Workforce WTE (d)'!C14</f>
        <v>VARIABLE WORKFORCE</v>
      </c>
      <c r="E189" s="87" t="str">
        <f>'Workforce WTE (d)'!D14</f>
        <v>FIGURE</v>
      </c>
      <c r="F189" s="87" t="str">
        <f>'Workforce WTE (d)'!E14</f>
        <v>VARIABLE WORKFORCE</v>
      </c>
      <c r="G189" s="88">
        <f>'Workforce WTE (d)'!H14</f>
        <v>0</v>
      </c>
      <c r="H189" s="88">
        <f>'Workforce WTE (d)'!I14</f>
        <v>0</v>
      </c>
      <c r="I189" s="88">
        <f>'Workforce WTE (d)'!J14</f>
        <v>0</v>
      </c>
      <c r="J189" s="88">
        <f>'Workforce WTE (d)'!K14</f>
        <v>0</v>
      </c>
      <c r="K189" s="88">
        <f>'Workforce WTE (d)'!L14</f>
        <v>0</v>
      </c>
      <c r="L189" s="88">
        <f>'Workforce WTE (d)'!M14</f>
        <v>0</v>
      </c>
      <c r="M189" s="88">
        <f>'Workforce WTE (d)'!N14</f>
        <v>0</v>
      </c>
      <c r="N189" s="88">
        <f>'Workforce WTE (d)'!O14</f>
        <v>0</v>
      </c>
      <c r="O189" s="88">
        <f>'Workforce WTE (d)'!P14</f>
        <v>0</v>
      </c>
      <c r="P189" s="88">
        <f>'Workforce WTE (d)'!Q14</f>
        <v>0</v>
      </c>
      <c r="Q189" s="88">
        <f>'Workforce WTE (d)'!R14</f>
        <v>0</v>
      </c>
      <c r="R189" s="88">
        <f>'Workforce WTE (d)'!S14</f>
        <v>0</v>
      </c>
      <c r="V189" s="88">
        <f>'Workforce WTE (d)'!F14</f>
        <v>0</v>
      </c>
      <c r="W189" s="88">
        <f>'Workforce WTE (d)'!G14</f>
        <v>0</v>
      </c>
      <c r="Y189" s="88">
        <f>'Workforce WTE (d)'!T14</f>
        <v>0</v>
      </c>
      <c r="Z189" s="88">
        <f>'Workforce WTE (d)'!U14</f>
        <v>0</v>
      </c>
    </row>
    <row r="190" spans="1:26">
      <c r="A190" s="87" t="str">
        <f>'Workforce WTE (d)'!A15</f>
        <v>Swansea Bay UHB</v>
      </c>
      <c r="B190" s="87" t="str">
        <f>'Workforce WTE (d)'!B15</f>
        <v>WORKFORCE WTE</v>
      </c>
      <c r="C190" s="87" t="str">
        <f>'Workforce WTE (d)'!C15</f>
        <v>VARIABLE WORKFORCE</v>
      </c>
      <c r="E190" s="87" t="str">
        <f>'Workforce WTE (d)'!D15</f>
        <v>FIGURE</v>
      </c>
      <c r="F190" s="87" t="str">
        <f>'Workforce WTE (d)'!E15</f>
        <v>Board Members</v>
      </c>
      <c r="G190" s="88">
        <f>'Workforce WTE (d)'!H15</f>
        <v>0</v>
      </c>
      <c r="H190" s="88">
        <f>'Workforce WTE (d)'!I15</f>
        <v>0</v>
      </c>
      <c r="I190" s="88">
        <f>'Workforce WTE (d)'!J15</f>
        <v>0</v>
      </c>
      <c r="J190" s="88">
        <f>'Workforce WTE (d)'!K15</f>
        <v>0</v>
      </c>
      <c r="K190" s="88">
        <f>'Workforce WTE (d)'!L15</f>
        <v>0</v>
      </c>
      <c r="L190" s="88">
        <f>'Workforce WTE (d)'!M15</f>
        <v>0</v>
      </c>
      <c r="M190" s="88">
        <f>'Workforce WTE (d)'!N15</f>
        <v>0</v>
      </c>
      <c r="N190" s="88">
        <f>'Workforce WTE (d)'!O15</f>
        <v>0</v>
      </c>
      <c r="O190" s="88">
        <f>'Workforce WTE (d)'!P15</f>
        <v>0</v>
      </c>
      <c r="P190" s="88">
        <f>'Workforce WTE (d)'!Q15</f>
        <v>0</v>
      </c>
      <c r="Q190" s="88">
        <f>'Workforce WTE (d)'!R15</f>
        <v>0</v>
      </c>
      <c r="R190" s="88">
        <f>'Workforce WTE (d)'!S15</f>
        <v>0</v>
      </c>
      <c r="V190" s="88">
        <f>'Workforce WTE (d)'!F15</f>
        <v>0</v>
      </c>
      <c r="W190" s="88">
        <f>'Workforce WTE (d)'!G15</f>
        <v>0</v>
      </c>
      <c r="Y190" s="88">
        <f>'Workforce WTE (d)'!T15</f>
        <v>0</v>
      </c>
      <c r="Z190" s="88">
        <f>'Workforce WTE (d)'!U15</f>
        <v>0</v>
      </c>
    </row>
    <row r="191" spans="1:26">
      <c r="A191" s="87" t="str">
        <f>'Workforce WTE (d)'!A16</f>
        <v>Swansea Bay UHB</v>
      </c>
      <c r="B191" s="87" t="str">
        <f>'Workforce WTE (d)'!B16</f>
        <v>WORKFORCE WTE</v>
      </c>
      <c r="C191" s="87" t="str">
        <f>'Workforce WTE (d)'!C16</f>
        <v>VARIABLE WORKFORCE</v>
      </c>
      <c r="E191" s="87" t="str">
        <f>'Workforce WTE (d)'!D16</f>
        <v>FIGURE</v>
      </c>
      <c r="F191" s="87" t="str">
        <f>'Workforce WTE (d)'!E16</f>
        <v>Medical &amp; Dental</v>
      </c>
      <c r="G191" s="88">
        <f>'Workforce WTE (d)'!H16</f>
        <v>0</v>
      </c>
      <c r="H191" s="88">
        <f>'Workforce WTE (d)'!I16</f>
        <v>0</v>
      </c>
      <c r="I191" s="88">
        <f>'Workforce WTE (d)'!J16</f>
        <v>0</v>
      </c>
      <c r="J191" s="88">
        <f>'Workforce WTE (d)'!K16</f>
        <v>0</v>
      </c>
      <c r="K191" s="88">
        <f>'Workforce WTE (d)'!L16</f>
        <v>0</v>
      </c>
      <c r="L191" s="88">
        <f>'Workforce WTE (d)'!M16</f>
        <v>0</v>
      </c>
      <c r="M191" s="88">
        <f>'Workforce WTE (d)'!N16</f>
        <v>0</v>
      </c>
      <c r="N191" s="88">
        <f>'Workforce WTE (d)'!O16</f>
        <v>0</v>
      </c>
      <c r="O191" s="88">
        <f>'Workforce WTE (d)'!P16</f>
        <v>0</v>
      </c>
      <c r="P191" s="88">
        <f>'Workforce WTE (d)'!Q16</f>
        <v>0</v>
      </c>
      <c r="Q191" s="88">
        <f>'Workforce WTE (d)'!R16</f>
        <v>0</v>
      </c>
      <c r="R191" s="88">
        <f>'Workforce WTE (d)'!S16</f>
        <v>0</v>
      </c>
      <c r="V191" s="88">
        <f>'Workforce WTE (d)'!F16</f>
        <v>0</v>
      </c>
      <c r="W191" s="88">
        <f>'Workforce WTE (d)'!G16</f>
        <v>0</v>
      </c>
      <c r="Y191" s="88">
        <f>'Workforce WTE (d)'!T16</f>
        <v>0</v>
      </c>
      <c r="Z191" s="88">
        <f>'Workforce WTE (d)'!U16</f>
        <v>0</v>
      </c>
    </row>
    <row r="192" spans="1:26">
      <c r="A192" s="87" t="str">
        <f>'Workforce WTE (d)'!A17</f>
        <v>Swansea Bay UHB</v>
      </c>
      <c r="B192" s="87" t="str">
        <f>'Workforce WTE (d)'!B17</f>
        <v>WORKFORCE WTE</v>
      </c>
      <c r="C192" s="87" t="str">
        <f>'Workforce WTE (d)'!C17</f>
        <v>VARIABLE WORKFORCE</v>
      </c>
      <c r="E192" s="87" t="str">
        <f>'Workforce WTE (d)'!D17</f>
        <v>FIGURE</v>
      </c>
      <c r="F192" s="87" t="str">
        <f>'Workforce WTE (d)'!E17</f>
        <v>Nursing &amp; Midwifery Registered</v>
      </c>
      <c r="G192" s="88">
        <f>'Workforce WTE (d)'!H17</f>
        <v>0</v>
      </c>
      <c r="H192" s="88">
        <f>'Workforce WTE (d)'!I17</f>
        <v>0</v>
      </c>
      <c r="I192" s="88">
        <f>'Workforce WTE (d)'!J17</f>
        <v>226.69</v>
      </c>
      <c r="J192" s="88">
        <f>'Workforce WTE (d)'!K17</f>
        <v>0</v>
      </c>
      <c r="K192" s="88">
        <f>'Workforce WTE (d)'!L17</f>
        <v>0</v>
      </c>
      <c r="L192" s="88">
        <f>'Workforce WTE (d)'!M17</f>
        <v>226.69</v>
      </c>
      <c r="M192" s="88">
        <f>'Workforce WTE (d)'!N17</f>
        <v>0</v>
      </c>
      <c r="N192" s="88">
        <f>'Workforce WTE (d)'!O17</f>
        <v>0</v>
      </c>
      <c r="O192" s="88">
        <f>'Workforce WTE (d)'!P17</f>
        <v>226.69</v>
      </c>
      <c r="P192" s="88">
        <f>'Workforce WTE (d)'!Q17</f>
        <v>0</v>
      </c>
      <c r="Q192" s="88">
        <f>'Workforce WTE (d)'!R17</f>
        <v>0</v>
      </c>
      <c r="R192" s="88">
        <f>'Workforce WTE (d)'!S17</f>
        <v>176.2</v>
      </c>
      <c r="V192" s="88">
        <f>'Workforce WTE (d)'!F17</f>
        <v>0</v>
      </c>
      <c r="W192" s="88">
        <f>'Workforce WTE (d)'!G17</f>
        <v>226.69</v>
      </c>
      <c r="Y192" s="88">
        <f>'Workforce WTE (d)'!T17</f>
        <v>176.7</v>
      </c>
      <c r="Z192" s="88">
        <f>'Workforce WTE (d)'!U17</f>
        <v>173</v>
      </c>
    </row>
    <row r="193" spans="1:26">
      <c r="A193" s="87" t="str">
        <f>'Workforce WTE (d)'!A18</f>
        <v>Swansea Bay UHB</v>
      </c>
      <c r="B193" s="87" t="str">
        <f>'Workforce WTE (d)'!B18</f>
        <v>WORKFORCE WTE</v>
      </c>
      <c r="C193" s="87" t="str">
        <f>'Workforce WTE (d)'!C18</f>
        <v>VARIABLE WORKFORCE</v>
      </c>
      <c r="E193" s="87" t="str">
        <f>'Workforce WTE (d)'!D18</f>
        <v>FIGURE</v>
      </c>
      <c r="F193" s="87" t="str">
        <f>'Workforce WTE (d)'!E18</f>
        <v>Additional Professional, Scientific and Technical</v>
      </c>
      <c r="G193" s="88">
        <f>'Workforce WTE (d)'!H18</f>
        <v>0</v>
      </c>
      <c r="H193" s="88">
        <f>'Workforce WTE (d)'!I18</f>
        <v>0</v>
      </c>
      <c r="I193" s="88">
        <f>'Workforce WTE (d)'!J18</f>
        <v>0</v>
      </c>
      <c r="J193" s="88">
        <f>'Workforce WTE (d)'!K18</f>
        <v>0</v>
      </c>
      <c r="K193" s="88">
        <f>'Workforce WTE (d)'!L18</f>
        <v>0</v>
      </c>
      <c r="L193" s="88">
        <f>'Workforce WTE (d)'!M18</f>
        <v>0</v>
      </c>
      <c r="M193" s="88">
        <f>'Workforce WTE (d)'!N18</f>
        <v>0</v>
      </c>
      <c r="N193" s="88">
        <f>'Workforce WTE (d)'!O18</f>
        <v>0</v>
      </c>
      <c r="O193" s="88">
        <f>'Workforce WTE (d)'!P18</f>
        <v>0</v>
      </c>
      <c r="P193" s="88">
        <f>'Workforce WTE (d)'!Q18</f>
        <v>0</v>
      </c>
      <c r="Q193" s="88">
        <f>'Workforce WTE (d)'!R18</f>
        <v>0</v>
      </c>
      <c r="R193" s="88">
        <f>'Workforce WTE (d)'!S18</f>
        <v>0</v>
      </c>
      <c r="V193" s="88">
        <f>'Workforce WTE (d)'!F18</f>
        <v>0</v>
      </c>
      <c r="W193" s="88">
        <f>'Workforce WTE (d)'!G18</f>
        <v>0</v>
      </c>
      <c r="Y193" s="88">
        <f>'Workforce WTE (d)'!T18</f>
        <v>0</v>
      </c>
      <c r="Z193" s="88">
        <f>'Workforce WTE (d)'!U18</f>
        <v>0</v>
      </c>
    </row>
    <row r="194" spans="1:26">
      <c r="A194" s="87" t="str">
        <f>'Workforce WTE (d)'!A19</f>
        <v>Swansea Bay UHB</v>
      </c>
      <c r="B194" s="87" t="str">
        <f>'Workforce WTE (d)'!B19</f>
        <v>WORKFORCE WTE</v>
      </c>
      <c r="C194" s="87" t="str">
        <f>'Workforce WTE (d)'!C19</f>
        <v>VARIABLE WORKFORCE</v>
      </c>
      <c r="E194" s="87" t="str">
        <f>'Workforce WTE (d)'!D19</f>
        <v>FIGURE</v>
      </c>
      <c r="F194" s="87" t="str">
        <f>'Workforce WTE (d)'!E19</f>
        <v>Healthcare Scientists</v>
      </c>
      <c r="G194" s="88">
        <f>'Workforce WTE (d)'!H19</f>
        <v>0</v>
      </c>
      <c r="H194" s="88">
        <f>'Workforce WTE (d)'!I19</f>
        <v>0</v>
      </c>
      <c r="I194" s="88">
        <f>'Workforce WTE (d)'!J19</f>
        <v>3.97</v>
      </c>
      <c r="J194" s="88">
        <f>'Workforce WTE (d)'!K19</f>
        <v>0</v>
      </c>
      <c r="K194" s="88">
        <f>'Workforce WTE (d)'!L19</f>
        <v>0</v>
      </c>
      <c r="L194" s="88">
        <f>'Workforce WTE (d)'!M19</f>
        <v>3.97</v>
      </c>
      <c r="M194" s="88">
        <f>'Workforce WTE (d)'!N19</f>
        <v>0</v>
      </c>
      <c r="N194" s="88">
        <f>'Workforce WTE (d)'!O19</f>
        <v>0</v>
      </c>
      <c r="O194" s="88">
        <f>'Workforce WTE (d)'!P19</f>
        <v>3.97</v>
      </c>
      <c r="P194" s="88">
        <f>'Workforce WTE (d)'!Q19</f>
        <v>0</v>
      </c>
      <c r="Q194" s="88">
        <f>'Workforce WTE (d)'!R19</f>
        <v>0</v>
      </c>
      <c r="R194" s="88">
        <f>'Workforce WTE (d)'!S19</f>
        <v>1.94</v>
      </c>
      <c r="V194" s="88">
        <f>'Workforce WTE (d)'!F19</f>
        <v>0</v>
      </c>
      <c r="W194" s="88">
        <f>'Workforce WTE (d)'!G19</f>
        <v>3.97</v>
      </c>
      <c r="Y194" s="88">
        <f>'Workforce WTE (d)'!T19</f>
        <v>1.4</v>
      </c>
      <c r="Z194" s="88">
        <f>'Workforce WTE (d)'!U19</f>
        <v>0.5</v>
      </c>
    </row>
    <row r="195" spans="1:26">
      <c r="A195" s="87" t="str">
        <f>'Workforce WTE (d)'!A20</f>
        <v>Swansea Bay UHB</v>
      </c>
      <c r="B195" s="87" t="str">
        <f>'Workforce WTE (d)'!B20</f>
        <v>WORKFORCE WTE</v>
      </c>
      <c r="C195" s="87" t="str">
        <f>'Workforce WTE (d)'!C20</f>
        <v>VARIABLE WORKFORCE</v>
      </c>
      <c r="E195" s="87" t="str">
        <f>'Workforce WTE (d)'!D20</f>
        <v>FIGURE</v>
      </c>
      <c r="F195" s="87" t="str">
        <f>'Workforce WTE (d)'!E20</f>
        <v>Allied Health Professionals</v>
      </c>
      <c r="G195" s="88">
        <f>'Workforce WTE (d)'!H20</f>
        <v>0</v>
      </c>
      <c r="H195" s="88">
        <f>'Workforce WTE (d)'!I20</f>
        <v>0</v>
      </c>
      <c r="I195" s="88">
        <f>'Workforce WTE (d)'!J20</f>
        <v>188.42</v>
      </c>
      <c r="J195" s="88">
        <f>'Workforce WTE (d)'!K20</f>
        <v>0</v>
      </c>
      <c r="K195" s="88">
        <f>'Workforce WTE (d)'!L20</f>
        <v>0</v>
      </c>
      <c r="L195" s="88">
        <f>'Workforce WTE (d)'!M20</f>
        <v>188.42</v>
      </c>
      <c r="M195" s="88">
        <f>'Workforce WTE (d)'!N20</f>
        <v>0</v>
      </c>
      <c r="N195" s="88">
        <f>'Workforce WTE (d)'!O20</f>
        <v>0</v>
      </c>
      <c r="O195" s="88">
        <f>'Workforce WTE (d)'!P20</f>
        <v>188.42</v>
      </c>
      <c r="P195" s="88">
        <f>'Workforce WTE (d)'!Q20</f>
        <v>0</v>
      </c>
      <c r="Q195" s="88">
        <f>'Workforce WTE (d)'!R20</f>
        <v>0</v>
      </c>
      <c r="R195" s="88">
        <f>'Workforce WTE (d)'!S20</f>
        <v>194.29</v>
      </c>
      <c r="V195" s="88">
        <f>'Workforce WTE (d)'!F20</f>
        <v>0</v>
      </c>
      <c r="W195" s="88">
        <f>'Workforce WTE (d)'!G20</f>
        <v>188.42</v>
      </c>
      <c r="Y195" s="88">
        <f>'Workforce WTE (d)'!T20</f>
        <v>190</v>
      </c>
      <c r="Z195" s="88">
        <f>'Workforce WTE (d)'!U20</f>
        <v>187.8</v>
      </c>
    </row>
    <row r="196" spans="1:26">
      <c r="A196" s="87" t="str">
        <f>'Workforce WTE (d)'!A21</f>
        <v>Swansea Bay UHB</v>
      </c>
      <c r="B196" s="87" t="str">
        <f>'Workforce WTE (d)'!B21</f>
        <v>WORKFORCE WTE</v>
      </c>
      <c r="C196" s="87" t="str">
        <f>'Workforce WTE (d)'!C21</f>
        <v>VARIABLE WORKFORCE</v>
      </c>
      <c r="E196" s="87" t="str">
        <f>'Workforce WTE (d)'!D21</f>
        <v>FIGURE</v>
      </c>
      <c r="F196" s="87" t="str">
        <f>'Workforce WTE (d)'!E21</f>
        <v>Additional Clinical Services</v>
      </c>
      <c r="G196" s="88">
        <f>'Workforce WTE (d)'!H21</f>
        <v>0</v>
      </c>
      <c r="H196" s="88">
        <f>'Workforce WTE (d)'!I21</f>
        <v>0</v>
      </c>
      <c r="I196" s="88">
        <f>'Workforce WTE (d)'!J21</f>
        <v>1098.7</v>
      </c>
      <c r="J196" s="88">
        <f>'Workforce WTE (d)'!K21</f>
        <v>0</v>
      </c>
      <c r="K196" s="88">
        <f>'Workforce WTE (d)'!L21</f>
        <v>0</v>
      </c>
      <c r="L196" s="88">
        <f>'Workforce WTE (d)'!M21</f>
        <v>1098.7</v>
      </c>
      <c r="M196" s="88">
        <f>'Workforce WTE (d)'!N21</f>
        <v>0</v>
      </c>
      <c r="N196" s="88">
        <f>'Workforce WTE (d)'!O21</f>
        <v>0</v>
      </c>
      <c r="O196" s="88">
        <f>'Workforce WTE (d)'!P21</f>
        <v>1098.7</v>
      </c>
      <c r="P196" s="88">
        <f>'Workforce WTE (d)'!Q21</f>
        <v>0</v>
      </c>
      <c r="Q196" s="88">
        <f>'Workforce WTE (d)'!R21</f>
        <v>0</v>
      </c>
      <c r="R196" s="88">
        <f>'Workforce WTE (d)'!S21</f>
        <v>1057.32</v>
      </c>
      <c r="V196" s="88">
        <f>'Workforce WTE (d)'!F21</f>
        <v>0</v>
      </c>
      <c r="W196" s="88">
        <f>'Workforce WTE (d)'!G21</f>
        <v>1098.7</v>
      </c>
      <c r="Y196" s="88">
        <f>'Workforce WTE (d)'!T21</f>
        <v>1037.5</v>
      </c>
      <c r="Z196" s="88">
        <f>'Workforce WTE (d)'!U21</f>
        <v>1031</v>
      </c>
    </row>
    <row r="197" spans="1:26">
      <c r="A197" s="87" t="str">
        <f>'Workforce WTE (d)'!A22</f>
        <v>Swansea Bay UHB</v>
      </c>
      <c r="B197" s="87" t="str">
        <f>'Workforce WTE (d)'!B22</f>
        <v>WORKFORCE WTE</v>
      </c>
      <c r="C197" s="87" t="str">
        <f>'Workforce WTE (d)'!C22</f>
        <v>VARIABLE WORKFORCE</v>
      </c>
      <c r="E197" s="87" t="str">
        <f>'Workforce WTE (d)'!D22</f>
        <v>FIGURE</v>
      </c>
      <c r="F197" s="87" t="str">
        <f>'Workforce WTE (d)'!E22</f>
        <v>Administrative and Clerical (inc Senior Managers)</v>
      </c>
      <c r="G197" s="88">
        <f>'Workforce WTE (d)'!H22</f>
        <v>0</v>
      </c>
      <c r="H197" s="88">
        <f>'Workforce WTE (d)'!I22</f>
        <v>0</v>
      </c>
      <c r="I197" s="88">
        <f>'Workforce WTE (d)'!J22</f>
        <v>64.569999999999993</v>
      </c>
      <c r="J197" s="88">
        <f>'Workforce WTE (d)'!K22</f>
        <v>0</v>
      </c>
      <c r="K197" s="88">
        <f>'Workforce WTE (d)'!L22</f>
        <v>0</v>
      </c>
      <c r="L197" s="88">
        <f>'Workforce WTE (d)'!M22</f>
        <v>64.569999999999993</v>
      </c>
      <c r="M197" s="88">
        <f>'Workforce WTE (d)'!N22</f>
        <v>0</v>
      </c>
      <c r="N197" s="88">
        <f>'Workforce WTE (d)'!O22</f>
        <v>0</v>
      </c>
      <c r="O197" s="88">
        <f>'Workforce WTE (d)'!P22</f>
        <v>64.569999999999993</v>
      </c>
      <c r="P197" s="88">
        <f>'Workforce WTE (d)'!Q22</f>
        <v>0</v>
      </c>
      <c r="Q197" s="88">
        <f>'Workforce WTE (d)'!R22</f>
        <v>0</v>
      </c>
      <c r="R197" s="88">
        <f>'Workforce WTE (d)'!S22</f>
        <v>89.27</v>
      </c>
      <c r="V197" s="88">
        <f>'Workforce WTE (d)'!F22</f>
        <v>0</v>
      </c>
      <c r="W197" s="88">
        <f>'Workforce WTE (d)'!G22</f>
        <v>64.569999999999993</v>
      </c>
      <c r="Y197" s="88">
        <f>'Workforce WTE (d)'!T22</f>
        <v>78</v>
      </c>
      <c r="Z197" s="88">
        <f>'Workforce WTE (d)'!U22</f>
        <v>72.2</v>
      </c>
    </row>
    <row r="198" spans="1:26">
      <c r="A198" s="87" t="str">
        <f>'Workforce WTE (d)'!A23</f>
        <v>Swansea Bay UHB</v>
      </c>
      <c r="B198" s="87" t="str">
        <f>'Workforce WTE (d)'!B23</f>
        <v>WORKFORCE WTE</v>
      </c>
      <c r="C198" s="87" t="str">
        <f>'Workforce WTE (d)'!C23</f>
        <v>VARIABLE WORKFORCE</v>
      </c>
      <c r="E198" s="87" t="str">
        <f>'Workforce WTE (d)'!D23</f>
        <v>TOTAL</v>
      </c>
      <c r="F198" s="87" t="str">
        <f>'Workforce WTE (d)'!E23</f>
        <v>Estates and Ancillary</v>
      </c>
      <c r="G198" s="88">
        <f>'Workforce WTE (d)'!H23</f>
        <v>0</v>
      </c>
      <c r="H198" s="88">
        <f>'Workforce WTE (d)'!I23</f>
        <v>0</v>
      </c>
      <c r="I198" s="88">
        <f>'Workforce WTE (d)'!J23</f>
        <v>88.5</v>
      </c>
      <c r="J198" s="88">
        <f>'Workforce WTE (d)'!K23</f>
        <v>0</v>
      </c>
      <c r="K198" s="88">
        <f>'Workforce WTE (d)'!L23</f>
        <v>0</v>
      </c>
      <c r="L198" s="88">
        <f>'Workforce WTE (d)'!M23</f>
        <v>88.5</v>
      </c>
      <c r="M198" s="88">
        <f>'Workforce WTE (d)'!N23</f>
        <v>0</v>
      </c>
      <c r="N198" s="88">
        <f>'Workforce WTE (d)'!O23</f>
        <v>0</v>
      </c>
      <c r="O198" s="88">
        <f>'Workforce WTE (d)'!P23</f>
        <v>88.5</v>
      </c>
      <c r="P198" s="88">
        <f>'Workforce WTE (d)'!Q23</f>
        <v>0</v>
      </c>
      <c r="Q198" s="88">
        <f>'Workforce WTE (d)'!R23</f>
        <v>0</v>
      </c>
      <c r="R198" s="88">
        <f>'Workforce WTE (d)'!S23</f>
        <v>81.5</v>
      </c>
      <c r="V198" s="88">
        <f>'Workforce WTE (d)'!F23</f>
        <v>0</v>
      </c>
      <c r="W198" s="88">
        <f>'Workforce WTE (d)'!G23</f>
        <v>88.5</v>
      </c>
      <c r="Y198" s="88">
        <f>'Workforce WTE (d)'!T23</f>
        <v>81.5</v>
      </c>
      <c r="Z198" s="88">
        <f>'Workforce WTE (d)'!U23</f>
        <v>81.5</v>
      </c>
    </row>
    <row r="199" spans="1:26">
      <c r="A199" s="87" t="str">
        <f>'Workforce WTE (d)'!A24</f>
        <v>Swansea Bay UHB</v>
      </c>
      <c r="B199" s="87" t="str">
        <f>'Workforce WTE (d)'!B24</f>
        <v>WORKFORCE WTE</v>
      </c>
      <c r="C199" s="87" t="str">
        <f>'Workforce WTE (d)'!C24</f>
        <v>VARIABLE WORKFORCE</v>
      </c>
      <c r="E199" s="87" t="str">
        <f>'Workforce WTE (d)'!D24</f>
        <v>FIGURE</v>
      </c>
      <c r="F199" s="87" t="str">
        <f>'Workforce WTE (d)'!E24</f>
        <v>Students</v>
      </c>
      <c r="G199" s="88">
        <f>'Workforce WTE (d)'!H24</f>
        <v>0</v>
      </c>
      <c r="H199" s="88">
        <f>'Workforce WTE (d)'!I24</f>
        <v>0</v>
      </c>
      <c r="I199" s="88">
        <f>'Workforce WTE (d)'!J24</f>
        <v>0</v>
      </c>
      <c r="J199" s="88">
        <f>'Workforce WTE (d)'!K24</f>
        <v>0</v>
      </c>
      <c r="K199" s="88">
        <f>'Workforce WTE (d)'!L24</f>
        <v>0</v>
      </c>
      <c r="L199" s="88">
        <f>'Workforce WTE (d)'!M24</f>
        <v>0</v>
      </c>
      <c r="M199" s="88">
        <f>'Workforce WTE (d)'!N24</f>
        <v>0</v>
      </c>
      <c r="N199" s="88">
        <f>'Workforce WTE (d)'!O24</f>
        <v>0</v>
      </c>
      <c r="O199" s="88">
        <f>'Workforce WTE (d)'!P24</f>
        <v>0</v>
      </c>
      <c r="P199" s="88">
        <f>'Workforce WTE (d)'!Q24</f>
        <v>0</v>
      </c>
      <c r="Q199" s="88">
        <f>'Workforce WTE (d)'!R24</f>
        <v>0</v>
      </c>
      <c r="R199" s="88">
        <f>'Workforce WTE (d)'!S24</f>
        <v>0</v>
      </c>
      <c r="V199" s="88">
        <f>'Workforce WTE (d)'!F24</f>
        <v>0</v>
      </c>
      <c r="W199" s="88">
        <f>'Workforce WTE (d)'!G24</f>
        <v>0</v>
      </c>
      <c r="Y199" s="88">
        <f>'Workforce WTE (d)'!T24</f>
        <v>0</v>
      </c>
      <c r="Z199" s="88">
        <f>'Workforce WTE (d)'!U24</f>
        <v>0</v>
      </c>
    </row>
    <row r="200" spans="1:26">
      <c r="A200" s="87" t="str">
        <f>'Workforce WTE (d)'!A25</f>
        <v>Swansea Bay UHB</v>
      </c>
      <c r="B200" s="87" t="str">
        <f>'Workforce WTE (d)'!B25</f>
        <v>WORKFORCE WTE</v>
      </c>
      <c r="C200" s="87" t="str">
        <f>'Workforce WTE (d)'!C25</f>
        <v>VARIABLE WORKFORCE</v>
      </c>
      <c r="E200" s="87" t="str">
        <f>'Workforce WTE (d)'!D25</f>
        <v>FIGURE</v>
      </c>
      <c r="F200" s="87" t="str">
        <f>'Workforce WTE (d)'!E25</f>
        <v>TOTAL VARIABLE WORKFORCE</v>
      </c>
      <c r="G200" s="88">
        <f>'Workforce WTE (d)'!H25</f>
        <v>0</v>
      </c>
      <c r="H200" s="88">
        <f>'Workforce WTE (d)'!I25</f>
        <v>0</v>
      </c>
      <c r="I200" s="88">
        <f>'Workforce WTE (d)'!J25</f>
        <v>1670.85</v>
      </c>
      <c r="J200" s="88">
        <f>'Workforce WTE (d)'!K25</f>
        <v>0</v>
      </c>
      <c r="K200" s="88">
        <f>'Workforce WTE (d)'!L25</f>
        <v>0</v>
      </c>
      <c r="L200" s="88">
        <f>'Workforce WTE (d)'!M25</f>
        <v>1670.85</v>
      </c>
      <c r="M200" s="88">
        <f>'Workforce WTE (d)'!N25</f>
        <v>0</v>
      </c>
      <c r="N200" s="88">
        <f>'Workforce WTE (d)'!O25</f>
        <v>0</v>
      </c>
      <c r="O200" s="88">
        <f>'Workforce WTE (d)'!P25</f>
        <v>1670.85</v>
      </c>
      <c r="P200" s="88">
        <f>'Workforce WTE (d)'!Q25</f>
        <v>0</v>
      </c>
      <c r="Q200" s="88">
        <f>'Workforce WTE (d)'!R25</f>
        <v>0</v>
      </c>
      <c r="R200" s="88">
        <f>'Workforce WTE (d)'!S25</f>
        <v>1600.52</v>
      </c>
      <c r="V200" s="88">
        <f>'Workforce WTE (d)'!F25</f>
        <v>0</v>
      </c>
      <c r="W200" s="88">
        <f>'Workforce WTE (d)'!G25</f>
        <v>1670.85</v>
      </c>
      <c r="Y200" s="88">
        <f>'Workforce WTE (d)'!T25</f>
        <v>1565.1</v>
      </c>
      <c r="Z200" s="88">
        <f>'Workforce WTE (d)'!U25</f>
        <v>1546</v>
      </c>
    </row>
    <row r="201" spans="1:26">
      <c r="A201" s="87" t="str">
        <f>'Workforce WTE (d)'!A26</f>
        <v>Swansea Bay UHB</v>
      </c>
      <c r="B201" s="87" t="str">
        <f>'Workforce WTE (d)'!B26</f>
        <v>WORKFORCE WTE</v>
      </c>
      <c r="C201" s="87" t="str">
        <f>'Workforce WTE (d)'!C26</f>
        <v>VARIABLE WORKFORCE</v>
      </c>
      <c r="E201" s="87" t="str">
        <f>'Workforce WTE (d)'!D26</f>
        <v>FIGURE</v>
      </c>
      <c r="F201" s="87">
        <f>'Workforce WTE (d)'!E26</f>
        <v>0</v>
      </c>
      <c r="G201" s="88">
        <f>'Workforce WTE (d)'!H26</f>
        <v>0</v>
      </c>
      <c r="H201" s="88">
        <f>'Workforce WTE (d)'!I26</f>
        <v>0</v>
      </c>
      <c r="I201" s="88">
        <f>'Workforce WTE (d)'!J26</f>
        <v>0</v>
      </c>
      <c r="J201" s="88">
        <f>'Workforce WTE (d)'!K26</f>
        <v>0</v>
      </c>
      <c r="K201" s="88">
        <f>'Workforce WTE (d)'!L26</f>
        <v>0</v>
      </c>
      <c r="L201" s="88">
        <f>'Workforce WTE (d)'!M26</f>
        <v>0</v>
      </c>
      <c r="M201" s="88">
        <f>'Workforce WTE (d)'!N26</f>
        <v>0</v>
      </c>
      <c r="N201" s="88">
        <f>'Workforce WTE (d)'!O26</f>
        <v>0</v>
      </c>
      <c r="O201" s="88">
        <f>'Workforce WTE (d)'!P26</f>
        <v>0</v>
      </c>
      <c r="P201" s="88">
        <f>'Workforce WTE (d)'!Q26</f>
        <v>0</v>
      </c>
      <c r="Q201" s="88">
        <f>'Workforce WTE (d)'!R26</f>
        <v>0</v>
      </c>
      <c r="R201" s="88">
        <f>'Workforce WTE (d)'!S26</f>
        <v>0</v>
      </c>
      <c r="V201" s="88">
        <f>'Workforce WTE (d)'!F26</f>
        <v>0</v>
      </c>
      <c r="W201" s="88">
        <f>'Workforce WTE (d)'!G26</f>
        <v>0</v>
      </c>
      <c r="Y201" s="88">
        <f>'Workforce WTE (d)'!T26</f>
        <v>0</v>
      </c>
      <c r="Z201" s="88">
        <f>'Workforce WTE (d)'!U26</f>
        <v>0</v>
      </c>
    </row>
    <row r="202" spans="1:26">
      <c r="A202" s="87" t="str">
        <f>'Workforce WTE (d)'!A27</f>
        <v>Swansea Bay UHB</v>
      </c>
      <c r="B202" s="87" t="str">
        <f>'Workforce WTE (d)'!B27</f>
        <v>WORKFORCE WTE</v>
      </c>
      <c r="C202" s="87" t="str">
        <f>'Workforce WTE (d)'!C27</f>
        <v>AGENCY/LOCUM</v>
      </c>
      <c r="E202" s="87" t="str">
        <f>'Workforce WTE (d)'!D27</f>
        <v>FIGURE</v>
      </c>
      <c r="F202" s="87" t="str">
        <f>'Workforce WTE (d)'!E27</f>
        <v>AGENCY/LOCUM</v>
      </c>
      <c r="G202" s="88">
        <f>'Workforce WTE (d)'!H27</f>
        <v>0</v>
      </c>
      <c r="H202" s="88">
        <f>'Workforce WTE (d)'!I27</f>
        <v>0</v>
      </c>
      <c r="I202" s="88">
        <f>'Workforce WTE (d)'!J27</f>
        <v>0</v>
      </c>
      <c r="J202" s="88">
        <f>'Workforce WTE (d)'!K27</f>
        <v>0</v>
      </c>
      <c r="K202" s="88">
        <f>'Workforce WTE (d)'!L27</f>
        <v>0</v>
      </c>
      <c r="L202" s="88">
        <f>'Workforce WTE (d)'!M27</f>
        <v>0</v>
      </c>
      <c r="M202" s="88">
        <f>'Workforce WTE (d)'!N27</f>
        <v>0</v>
      </c>
      <c r="N202" s="88">
        <f>'Workforce WTE (d)'!O27</f>
        <v>0</v>
      </c>
      <c r="O202" s="88">
        <f>'Workforce WTE (d)'!P27</f>
        <v>0</v>
      </c>
      <c r="P202" s="88">
        <f>'Workforce WTE (d)'!Q27</f>
        <v>0</v>
      </c>
      <c r="Q202" s="88">
        <f>'Workforce WTE (d)'!R27</f>
        <v>0</v>
      </c>
      <c r="R202" s="88">
        <f>'Workforce WTE (d)'!S27</f>
        <v>0</v>
      </c>
      <c r="V202" s="88">
        <f>'Workforce WTE (d)'!F27</f>
        <v>0</v>
      </c>
      <c r="W202" s="88">
        <f>'Workforce WTE (d)'!G27</f>
        <v>0</v>
      </c>
      <c r="Y202" s="88">
        <f>'Workforce WTE (d)'!T27</f>
        <v>0</v>
      </c>
      <c r="Z202" s="88">
        <f>'Workforce WTE (d)'!U27</f>
        <v>0</v>
      </c>
    </row>
    <row r="203" spans="1:26">
      <c r="A203" s="87" t="str">
        <f>'Workforce WTE (d)'!A28</f>
        <v>Swansea Bay UHB</v>
      </c>
      <c r="B203" s="87" t="str">
        <f>'Workforce WTE (d)'!B28</f>
        <v>WORKFORCE WTE</v>
      </c>
      <c r="C203" s="87" t="str">
        <f>'Workforce WTE (d)'!C28</f>
        <v>AGENCY/LOCUM</v>
      </c>
      <c r="E203" s="87" t="str">
        <f>'Workforce WTE (d)'!D28</f>
        <v>FIGURE</v>
      </c>
      <c r="F203" s="87" t="str">
        <f>'Workforce WTE (d)'!E28</f>
        <v>Board Members</v>
      </c>
      <c r="G203" s="88">
        <f>'Workforce WTE (d)'!H28</f>
        <v>0</v>
      </c>
      <c r="H203" s="88">
        <f>'Workforce WTE (d)'!I28</f>
        <v>0</v>
      </c>
      <c r="I203" s="88">
        <f>'Workforce WTE (d)'!J28</f>
        <v>0</v>
      </c>
      <c r="J203" s="88">
        <f>'Workforce WTE (d)'!K28</f>
        <v>0</v>
      </c>
      <c r="K203" s="88">
        <f>'Workforce WTE (d)'!L28</f>
        <v>0</v>
      </c>
      <c r="L203" s="88">
        <f>'Workforce WTE (d)'!M28</f>
        <v>0</v>
      </c>
      <c r="M203" s="88">
        <f>'Workforce WTE (d)'!N28</f>
        <v>0</v>
      </c>
      <c r="N203" s="88">
        <f>'Workforce WTE (d)'!O28</f>
        <v>0</v>
      </c>
      <c r="O203" s="88">
        <f>'Workforce WTE (d)'!P28</f>
        <v>0</v>
      </c>
      <c r="P203" s="88">
        <f>'Workforce WTE (d)'!Q28</f>
        <v>0</v>
      </c>
      <c r="Q203" s="88">
        <f>'Workforce WTE (d)'!R28</f>
        <v>0</v>
      </c>
      <c r="R203" s="88">
        <f>'Workforce WTE (d)'!S28</f>
        <v>0</v>
      </c>
      <c r="V203" s="88">
        <f>'Workforce WTE (d)'!F28</f>
        <v>0</v>
      </c>
      <c r="W203" s="88">
        <f>'Workforce WTE (d)'!G28</f>
        <v>0</v>
      </c>
      <c r="Y203" s="88">
        <f>'Workforce WTE (d)'!T28</f>
        <v>0</v>
      </c>
      <c r="Z203" s="88">
        <f>'Workforce WTE (d)'!U28</f>
        <v>0</v>
      </c>
    </row>
    <row r="204" spans="1:26">
      <c r="A204" s="87" t="str">
        <f>'Workforce WTE (d)'!A29</f>
        <v>Swansea Bay UHB</v>
      </c>
      <c r="B204" s="87" t="str">
        <f>'Workforce WTE (d)'!B29</f>
        <v>WORKFORCE WTE</v>
      </c>
      <c r="C204" s="87" t="str">
        <f>'Workforce WTE (d)'!C29</f>
        <v>AGENCY/LOCUM</v>
      </c>
      <c r="E204" s="87" t="str">
        <f>'Workforce WTE (d)'!D29</f>
        <v>FIGURE</v>
      </c>
      <c r="F204" s="87" t="str">
        <f>'Workforce WTE (d)'!E29</f>
        <v>Medical &amp; Dental</v>
      </c>
      <c r="G204" s="88">
        <f>'Workforce WTE (d)'!H29</f>
        <v>0</v>
      </c>
      <c r="H204" s="88">
        <f>'Workforce WTE (d)'!I29</f>
        <v>0</v>
      </c>
      <c r="I204" s="88">
        <f>'Workforce WTE (d)'!J29</f>
        <v>0</v>
      </c>
      <c r="J204" s="88">
        <f>'Workforce WTE (d)'!K29</f>
        <v>0</v>
      </c>
      <c r="K204" s="88">
        <f>'Workforce WTE (d)'!L29</f>
        <v>0</v>
      </c>
      <c r="L204" s="88">
        <f>'Workforce WTE (d)'!M29</f>
        <v>0</v>
      </c>
      <c r="M204" s="88">
        <f>'Workforce WTE (d)'!N29</f>
        <v>0</v>
      </c>
      <c r="N204" s="88">
        <f>'Workforce WTE (d)'!O29</f>
        <v>0</v>
      </c>
      <c r="O204" s="88">
        <f>'Workforce WTE (d)'!P29</f>
        <v>0</v>
      </c>
      <c r="P204" s="88">
        <f>'Workforce WTE (d)'!Q29</f>
        <v>0</v>
      </c>
      <c r="Q204" s="88">
        <f>'Workforce WTE (d)'!R29</f>
        <v>0</v>
      </c>
      <c r="R204" s="88">
        <f>'Workforce WTE (d)'!S29</f>
        <v>0</v>
      </c>
      <c r="V204" s="88">
        <f>'Workforce WTE (d)'!F29</f>
        <v>0</v>
      </c>
      <c r="W204" s="88">
        <f>'Workforce WTE (d)'!G29</f>
        <v>0</v>
      </c>
      <c r="Y204" s="88">
        <f>'Workforce WTE (d)'!T29</f>
        <v>0</v>
      </c>
      <c r="Z204" s="88">
        <f>'Workforce WTE (d)'!U29</f>
        <v>0</v>
      </c>
    </row>
    <row r="205" spans="1:26">
      <c r="A205" s="87" t="str">
        <f>'Workforce WTE (d)'!A30</f>
        <v>Swansea Bay UHB</v>
      </c>
      <c r="B205" s="87" t="str">
        <f>'Workforce WTE (d)'!B30</f>
        <v>WORKFORCE WTE</v>
      </c>
      <c r="C205" s="87" t="str">
        <f>'Workforce WTE (d)'!C30</f>
        <v>AGENCY/LOCUM</v>
      </c>
      <c r="E205" s="87" t="str">
        <f>'Workforce WTE (d)'!D30</f>
        <v>FIGURE</v>
      </c>
      <c r="F205" s="87" t="str">
        <f>'Workforce WTE (d)'!E30</f>
        <v>Nursing &amp; Midwifery Registered</v>
      </c>
      <c r="G205" s="88">
        <f>'Workforce WTE (d)'!H30</f>
        <v>0</v>
      </c>
      <c r="H205" s="88">
        <f>'Workforce WTE (d)'!I30</f>
        <v>0</v>
      </c>
      <c r="I205" s="88">
        <f>'Workforce WTE (d)'!J30</f>
        <v>971.49</v>
      </c>
      <c r="J205" s="88">
        <f>'Workforce WTE (d)'!K30</f>
        <v>0</v>
      </c>
      <c r="K205" s="88">
        <f>'Workforce WTE (d)'!L30</f>
        <v>0</v>
      </c>
      <c r="L205" s="88">
        <f>'Workforce WTE (d)'!M30</f>
        <v>971.49</v>
      </c>
      <c r="M205" s="88">
        <f>'Workforce WTE (d)'!N30</f>
        <v>0</v>
      </c>
      <c r="N205" s="88">
        <f>'Workforce WTE (d)'!O30</f>
        <v>0</v>
      </c>
      <c r="O205" s="88">
        <f>'Workforce WTE (d)'!P30</f>
        <v>971.49</v>
      </c>
      <c r="P205" s="88">
        <f>'Workforce WTE (d)'!Q30</f>
        <v>0</v>
      </c>
      <c r="Q205" s="88">
        <f>'Workforce WTE (d)'!R30</f>
        <v>0</v>
      </c>
      <c r="R205" s="88">
        <f>'Workforce WTE (d)'!S30</f>
        <v>870.4</v>
      </c>
      <c r="V205" s="88">
        <f>'Workforce WTE (d)'!F30</f>
        <v>0</v>
      </c>
      <c r="W205" s="88">
        <f>'Workforce WTE (d)'!G30</f>
        <v>971.49</v>
      </c>
      <c r="Y205" s="88">
        <f>'Workforce WTE (d)'!T30</f>
        <v>871.6</v>
      </c>
      <c r="Z205" s="88">
        <f>'Workforce WTE (d)'!U30</f>
        <v>864</v>
      </c>
    </row>
    <row r="206" spans="1:26">
      <c r="A206" s="87" t="str">
        <f>'Workforce WTE (d)'!A31</f>
        <v>Swansea Bay UHB</v>
      </c>
      <c r="B206" s="87" t="str">
        <f>'Workforce WTE (d)'!B31</f>
        <v>WORKFORCE WTE</v>
      </c>
      <c r="C206" s="87" t="str">
        <f>'Workforce WTE (d)'!C31</f>
        <v>AGENCY/LOCUM</v>
      </c>
      <c r="E206" s="87" t="str">
        <f>'Workforce WTE (d)'!D31</f>
        <v>FIGURE</v>
      </c>
      <c r="F206" s="87" t="str">
        <f>'Workforce WTE (d)'!E31</f>
        <v>Additional Professional, Scientific and Technical</v>
      </c>
      <c r="G206" s="88">
        <f>'Workforce WTE (d)'!H31</f>
        <v>0</v>
      </c>
      <c r="H206" s="88">
        <f>'Workforce WTE (d)'!I31</f>
        <v>0</v>
      </c>
      <c r="I206" s="88">
        <f>'Workforce WTE (d)'!J31</f>
        <v>0</v>
      </c>
      <c r="J206" s="88">
        <f>'Workforce WTE (d)'!K31</f>
        <v>0</v>
      </c>
      <c r="K206" s="88">
        <f>'Workforce WTE (d)'!L31</f>
        <v>0</v>
      </c>
      <c r="L206" s="88">
        <f>'Workforce WTE (d)'!M31</f>
        <v>0</v>
      </c>
      <c r="M206" s="88">
        <f>'Workforce WTE (d)'!N31</f>
        <v>0</v>
      </c>
      <c r="N206" s="88">
        <f>'Workforce WTE (d)'!O31</f>
        <v>0</v>
      </c>
      <c r="O206" s="88">
        <f>'Workforce WTE (d)'!P31</f>
        <v>0</v>
      </c>
      <c r="P206" s="88">
        <f>'Workforce WTE (d)'!Q31</f>
        <v>0</v>
      </c>
      <c r="Q206" s="88">
        <f>'Workforce WTE (d)'!R31</f>
        <v>0</v>
      </c>
      <c r="R206" s="88">
        <f>'Workforce WTE (d)'!S31</f>
        <v>0</v>
      </c>
      <c r="V206" s="88">
        <f>'Workforce WTE (d)'!F31</f>
        <v>0</v>
      </c>
      <c r="W206" s="88">
        <f>'Workforce WTE (d)'!G31</f>
        <v>0</v>
      </c>
      <c r="Y206" s="88">
        <f>'Workforce WTE (d)'!T31</f>
        <v>0</v>
      </c>
      <c r="Z206" s="88">
        <f>'Workforce WTE (d)'!U31</f>
        <v>0</v>
      </c>
    </row>
    <row r="207" spans="1:26">
      <c r="A207" s="87" t="str">
        <f>'Workforce WTE (d)'!A32</f>
        <v>Swansea Bay UHB</v>
      </c>
      <c r="B207" s="87" t="str">
        <f>'Workforce WTE (d)'!B32</f>
        <v>WORKFORCE WTE</v>
      </c>
      <c r="C207" s="87" t="str">
        <f>'Workforce WTE (d)'!C32</f>
        <v>AGENCY/LOCUM</v>
      </c>
      <c r="E207" s="87" t="str">
        <f>'Workforce WTE (d)'!D32</f>
        <v>FIGURE</v>
      </c>
      <c r="F207" s="87" t="str">
        <f>'Workforce WTE (d)'!E32</f>
        <v>Healthcare Scientists</v>
      </c>
      <c r="G207" s="88">
        <f>'Workforce WTE (d)'!H32</f>
        <v>0</v>
      </c>
      <c r="H207" s="88">
        <f>'Workforce WTE (d)'!I32</f>
        <v>0</v>
      </c>
      <c r="I207" s="88">
        <f>'Workforce WTE (d)'!J32</f>
        <v>0</v>
      </c>
      <c r="J207" s="88">
        <f>'Workforce WTE (d)'!K32</f>
        <v>0</v>
      </c>
      <c r="K207" s="88">
        <f>'Workforce WTE (d)'!L32</f>
        <v>0</v>
      </c>
      <c r="L207" s="88">
        <f>'Workforce WTE (d)'!M32</f>
        <v>0</v>
      </c>
      <c r="M207" s="88">
        <f>'Workforce WTE (d)'!N32</f>
        <v>0</v>
      </c>
      <c r="N207" s="88">
        <f>'Workforce WTE (d)'!O32</f>
        <v>0</v>
      </c>
      <c r="O207" s="88">
        <f>'Workforce WTE (d)'!P32</f>
        <v>0</v>
      </c>
      <c r="P207" s="88">
        <f>'Workforce WTE (d)'!Q32</f>
        <v>0</v>
      </c>
      <c r="Q207" s="88">
        <f>'Workforce WTE (d)'!R32</f>
        <v>0</v>
      </c>
      <c r="R207" s="88">
        <f>'Workforce WTE (d)'!S32</f>
        <v>0</v>
      </c>
      <c r="V207" s="88">
        <f>'Workforce WTE (d)'!F32</f>
        <v>0</v>
      </c>
      <c r="W207" s="88">
        <f>'Workforce WTE (d)'!G32</f>
        <v>0</v>
      </c>
      <c r="Y207" s="88">
        <f>'Workforce WTE (d)'!T32</f>
        <v>0</v>
      </c>
      <c r="Z207" s="88">
        <f>'Workforce WTE (d)'!U32</f>
        <v>0</v>
      </c>
    </row>
    <row r="208" spans="1:26">
      <c r="A208" s="87" t="str">
        <f>'Workforce WTE (d)'!A33</f>
        <v>Swansea Bay UHB</v>
      </c>
      <c r="B208" s="87" t="str">
        <f>'Workforce WTE (d)'!B33</f>
        <v>WORKFORCE WTE</v>
      </c>
      <c r="C208" s="87" t="str">
        <f>'Workforce WTE (d)'!C33</f>
        <v>AGENCY/LOCUM</v>
      </c>
      <c r="E208" s="87" t="str">
        <f>'Workforce WTE (d)'!D33</f>
        <v>FIGURE</v>
      </c>
      <c r="F208" s="87" t="str">
        <f>'Workforce WTE (d)'!E33</f>
        <v>Allied Health Professionals</v>
      </c>
      <c r="G208" s="88">
        <f>'Workforce WTE (d)'!H33</f>
        <v>0</v>
      </c>
      <c r="H208" s="88">
        <f>'Workforce WTE (d)'!I33</f>
        <v>0</v>
      </c>
      <c r="I208" s="88">
        <f>'Workforce WTE (d)'!J33</f>
        <v>48.17</v>
      </c>
      <c r="J208" s="88">
        <f>'Workforce WTE (d)'!K33</f>
        <v>0</v>
      </c>
      <c r="K208" s="88">
        <f>'Workforce WTE (d)'!L33</f>
        <v>0</v>
      </c>
      <c r="L208" s="88">
        <f>'Workforce WTE (d)'!M33</f>
        <v>48.17</v>
      </c>
      <c r="M208" s="88">
        <f>'Workforce WTE (d)'!N33</f>
        <v>0</v>
      </c>
      <c r="N208" s="88">
        <f>'Workforce WTE (d)'!O33</f>
        <v>0</v>
      </c>
      <c r="O208" s="88">
        <f>'Workforce WTE (d)'!P33</f>
        <v>48.17</v>
      </c>
      <c r="P208" s="88">
        <f>'Workforce WTE (d)'!Q33</f>
        <v>0</v>
      </c>
      <c r="Q208" s="88">
        <f>'Workforce WTE (d)'!R33</f>
        <v>0</v>
      </c>
      <c r="R208" s="88">
        <f>'Workforce WTE (d)'!S33</f>
        <v>54.04</v>
      </c>
      <c r="V208" s="88">
        <f>'Workforce WTE (d)'!F33</f>
        <v>0</v>
      </c>
      <c r="W208" s="88">
        <f>'Workforce WTE (d)'!G33</f>
        <v>48.17</v>
      </c>
      <c r="Y208" s="88">
        <f>'Workforce WTE (d)'!T33</f>
        <v>49.8</v>
      </c>
      <c r="Z208" s="88">
        <f>'Workforce WTE (d)'!U33</f>
        <v>47.6</v>
      </c>
    </row>
    <row r="209" spans="1:26">
      <c r="A209" s="87" t="str">
        <f>'Workforce WTE (d)'!A34</f>
        <v>Swansea Bay UHB</v>
      </c>
      <c r="B209" s="87" t="str">
        <f>'Workforce WTE (d)'!B34</f>
        <v>WORKFORCE WTE</v>
      </c>
      <c r="C209" s="87" t="str">
        <f>'Workforce WTE (d)'!C34</f>
        <v>AGENCY/LOCUM</v>
      </c>
      <c r="E209" s="87" t="str">
        <f>'Workforce WTE (d)'!D34</f>
        <v>TOTAL</v>
      </c>
      <c r="F209" s="87" t="str">
        <f>'Workforce WTE (d)'!E34</f>
        <v>Additional Clinical Services</v>
      </c>
      <c r="G209" s="88">
        <f>'Workforce WTE (d)'!H34</f>
        <v>0</v>
      </c>
      <c r="H209" s="88">
        <f>'Workforce WTE (d)'!I34</f>
        <v>0</v>
      </c>
      <c r="I209" s="88">
        <f>'Workforce WTE (d)'!J34</f>
        <v>138.02000000000001</v>
      </c>
      <c r="J209" s="88">
        <f>'Workforce WTE (d)'!K34</f>
        <v>0</v>
      </c>
      <c r="K209" s="88">
        <f>'Workforce WTE (d)'!L34</f>
        <v>0</v>
      </c>
      <c r="L209" s="88">
        <f>'Workforce WTE (d)'!M34</f>
        <v>138.02000000000001</v>
      </c>
      <c r="M209" s="88">
        <f>'Workforce WTE (d)'!N34</f>
        <v>0</v>
      </c>
      <c r="N209" s="88">
        <f>'Workforce WTE (d)'!O34</f>
        <v>0</v>
      </c>
      <c r="O209" s="88">
        <f>'Workforce WTE (d)'!P34</f>
        <v>138.02000000000001</v>
      </c>
      <c r="P209" s="88">
        <f>'Workforce WTE (d)'!Q34</f>
        <v>0</v>
      </c>
      <c r="Q209" s="88">
        <f>'Workforce WTE (d)'!R34</f>
        <v>0</v>
      </c>
      <c r="R209" s="88">
        <f>'Workforce WTE (d)'!S34</f>
        <v>96.64</v>
      </c>
      <c r="V209" s="88">
        <f>'Workforce WTE (d)'!F34</f>
        <v>0</v>
      </c>
      <c r="W209" s="88">
        <f>'Workforce WTE (d)'!G34</f>
        <v>138.02000000000001</v>
      </c>
      <c r="Y209" s="88">
        <f>'Workforce WTE (d)'!T34</f>
        <v>76.900000000000006</v>
      </c>
      <c r="Z209" s="88">
        <f>'Workforce WTE (d)'!U34</f>
        <v>70.400000000000006</v>
      </c>
    </row>
    <row r="210" spans="1:26">
      <c r="A210" s="87" t="str">
        <f>'Workforce WTE (d)'!A35</f>
        <v>Swansea Bay UHB</v>
      </c>
      <c r="B210" s="87" t="str">
        <f>'Workforce WTE (d)'!B35</f>
        <v>WORKFORCE WTE</v>
      </c>
      <c r="C210" s="87" t="str">
        <f>'Workforce WTE (d)'!C35</f>
        <v>AGENCY/LOCUM</v>
      </c>
      <c r="E210" s="87" t="str">
        <f>'Workforce WTE (d)'!D35</f>
        <v>TOTAL</v>
      </c>
      <c r="F210" s="87" t="str">
        <f>'Workforce WTE (d)'!E35</f>
        <v>Administrative and Clerical (inc Senior Managers)</v>
      </c>
      <c r="G210" s="88">
        <f>'Workforce WTE (d)'!H35</f>
        <v>0</v>
      </c>
      <c r="H210" s="88">
        <f>'Workforce WTE (d)'!I35</f>
        <v>0</v>
      </c>
      <c r="I210" s="88">
        <f>'Workforce WTE (d)'!J35</f>
        <v>0</v>
      </c>
      <c r="J210" s="88">
        <f>'Workforce WTE (d)'!K35</f>
        <v>0</v>
      </c>
      <c r="K210" s="88">
        <f>'Workforce WTE (d)'!L35</f>
        <v>0</v>
      </c>
      <c r="L210" s="88">
        <f>'Workforce WTE (d)'!M35</f>
        <v>0</v>
      </c>
      <c r="M210" s="88">
        <f>'Workforce WTE (d)'!N35</f>
        <v>0</v>
      </c>
      <c r="N210" s="88">
        <f>'Workforce WTE (d)'!O35</f>
        <v>0</v>
      </c>
      <c r="O210" s="88">
        <f>'Workforce WTE (d)'!P35</f>
        <v>0</v>
      </c>
      <c r="P210" s="88">
        <f>'Workforce WTE (d)'!Q35</f>
        <v>0</v>
      </c>
      <c r="Q210" s="88">
        <f>'Workforce WTE (d)'!R35</f>
        <v>0</v>
      </c>
      <c r="R210" s="88">
        <f>'Workforce WTE (d)'!S35</f>
        <v>0</v>
      </c>
      <c r="V210" s="88">
        <f>'Workforce WTE (d)'!F35</f>
        <v>0</v>
      </c>
      <c r="W210" s="88">
        <f>'Workforce WTE (d)'!G35</f>
        <v>0</v>
      </c>
      <c r="Y210" s="88">
        <f>'Workforce WTE (d)'!T35</f>
        <v>0</v>
      </c>
      <c r="Z210" s="88">
        <f>'Workforce WTE (d)'!U35</f>
        <v>0</v>
      </c>
    </row>
    <row r="211" spans="1:26">
      <c r="A211" s="87" t="str">
        <f>'Workforce WTE (d)'!A36</f>
        <v>Swansea Bay UHB</v>
      </c>
      <c r="B211" s="87" t="str">
        <f>'Workforce WTE (d)'!B36</f>
        <v>WORKFORCE WTE</v>
      </c>
      <c r="C211" s="87" t="str">
        <f>'Workforce WTE (d)'!C36</f>
        <v>AGENCY/LOCUM</v>
      </c>
      <c r="E211" s="87" t="str">
        <f>'Workforce WTE (d)'!D36</f>
        <v>TOTAL</v>
      </c>
      <c r="F211" s="87" t="str">
        <f>'Workforce WTE (d)'!E36</f>
        <v>Estates and Ancillary</v>
      </c>
      <c r="G211" s="88">
        <f>'Workforce WTE (d)'!H36</f>
        <v>0</v>
      </c>
      <c r="H211" s="88">
        <f>'Workforce WTE (d)'!I36</f>
        <v>0</v>
      </c>
      <c r="I211" s="88">
        <f>'Workforce WTE (d)'!J36</f>
        <v>0</v>
      </c>
      <c r="J211" s="88">
        <f>'Workforce WTE (d)'!K36</f>
        <v>0</v>
      </c>
      <c r="K211" s="88">
        <f>'Workforce WTE (d)'!L36</f>
        <v>0</v>
      </c>
      <c r="L211" s="88">
        <f>'Workforce WTE (d)'!M36</f>
        <v>0</v>
      </c>
      <c r="M211" s="88">
        <f>'Workforce WTE (d)'!N36</f>
        <v>0</v>
      </c>
      <c r="N211" s="88">
        <f>'Workforce WTE (d)'!O36</f>
        <v>0</v>
      </c>
      <c r="O211" s="88">
        <f>'Workforce WTE (d)'!P36</f>
        <v>0</v>
      </c>
      <c r="P211" s="88">
        <f>'Workforce WTE (d)'!Q36</f>
        <v>0</v>
      </c>
      <c r="Q211" s="88">
        <f>'Workforce WTE (d)'!R36</f>
        <v>0</v>
      </c>
      <c r="R211" s="88">
        <f>'Workforce WTE (d)'!S36</f>
        <v>0</v>
      </c>
      <c r="V211" s="88">
        <f>'Workforce WTE (d)'!F36</f>
        <v>0</v>
      </c>
      <c r="W211" s="88">
        <f>'Workforce WTE (d)'!G36</f>
        <v>0</v>
      </c>
      <c r="Y211" s="88">
        <f>'Workforce WTE (d)'!T36</f>
        <v>0</v>
      </c>
      <c r="Z211" s="88">
        <f>'Workforce WTE (d)'!U36</f>
        <v>0</v>
      </c>
    </row>
    <row r="212" spans="1:26">
      <c r="A212" s="87" t="str">
        <f>'Workforce WTE (d)'!A37</f>
        <v>Swansea Bay UHB</v>
      </c>
      <c r="B212" s="87" t="str">
        <f>'Workforce WTE (d)'!B37</f>
        <v>WORKFORCE WTE</v>
      </c>
      <c r="C212" s="87" t="str">
        <f>'Workforce WTE (d)'!C37</f>
        <v>AGENCY/LOCUM</v>
      </c>
      <c r="E212" s="87" t="str">
        <f>'Workforce WTE (d)'!D37</f>
        <v>TOTAL</v>
      </c>
      <c r="F212" s="87" t="str">
        <f>'Workforce WTE (d)'!E37</f>
        <v>Students</v>
      </c>
      <c r="G212" s="88">
        <f>'Workforce WTE (d)'!H37</f>
        <v>0</v>
      </c>
      <c r="H212" s="88">
        <f>'Workforce WTE (d)'!I37</f>
        <v>0</v>
      </c>
      <c r="I212" s="88">
        <f>'Workforce WTE (d)'!J37</f>
        <v>0</v>
      </c>
      <c r="J212" s="88">
        <f>'Workforce WTE (d)'!K37</f>
        <v>0</v>
      </c>
      <c r="K212" s="88">
        <f>'Workforce WTE (d)'!L37</f>
        <v>0</v>
      </c>
      <c r="L212" s="88">
        <f>'Workforce WTE (d)'!M37</f>
        <v>0</v>
      </c>
      <c r="M212" s="88">
        <f>'Workforce WTE (d)'!N37</f>
        <v>0</v>
      </c>
      <c r="N212" s="88">
        <f>'Workforce WTE (d)'!O37</f>
        <v>0</v>
      </c>
      <c r="O212" s="88">
        <f>'Workforce WTE (d)'!P37</f>
        <v>0</v>
      </c>
      <c r="P212" s="88">
        <f>'Workforce WTE (d)'!Q37</f>
        <v>0</v>
      </c>
      <c r="Q212" s="88">
        <f>'Workforce WTE (d)'!R37</f>
        <v>0</v>
      </c>
      <c r="R212" s="88">
        <f>'Workforce WTE (d)'!S37</f>
        <v>0</v>
      </c>
      <c r="V212" s="88">
        <f>'Workforce WTE (d)'!F37</f>
        <v>0</v>
      </c>
      <c r="W212" s="88">
        <f>'Workforce WTE (d)'!G37</f>
        <v>0</v>
      </c>
      <c r="Y212" s="88">
        <f>'Workforce WTE (d)'!T37</f>
        <v>0</v>
      </c>
      <c r="Z212" s="88">
        <f>'Workforce WTE (d)'!U37</f>
        <v>0</v>
      </c>
    </row>
    <row r="213" spans="1:26">
      <c r="A213" s="87" t="str">
        <f>'Workforce WTE (d)'!A38</f>
        <v>Swansea Bay UHB</v>
      </c>
      <c r="B213" s="87" t="str">
        <f>'Workforce WTE (d)'!B38</f>
        <v>WORKFORCE WTE</v>
      </c>
      <c r="C213" s="87" t="str">
        <f>'Workforce WTE (d)'!C38</f>
        <v>AGENCY/LOCUM</v>
      </c>
      <c r="E213" s="87" t="str">
        <f>'Workforce WTE (d)'!D38</f>
        <v>TOTAL</v>
      </c>
      <c r="F213" s="87" t="str">
        <f>'Workforce WTE (d)'!E38</f>
        <v>TOTAL AGENCY/LOCUM</v>
      </c>
      <c r="G213" s="88">
        <f>'Workforce WTE (d)'!H38</f>
        <v>0</v>
      </c>
      <c r="H213" s="88">
        <f>'Workforce WTE (d)'!I38</f>
        <v>0</v>
      </c>
      <c r="I213" s="88">
        <f>'Workforce WTE (d)'!J38</f>
        <v>1157.68</v>
      </c>
      <c r="J213" s="88">
        <f>'Workforce WTE (d)'!K38</f>
        <v>0</v>
      </c>
      <c r="K213" s="88">
        <f>'Workforce WTE (d)'!L38</f>
        <v>0</v>
      </c>
      <c r="L213" s="88">
        <f>'Workforce WTE (d)'!M38</f>
        <v>1157.68</v>
      </c>
      <c r="M213" s="88">
        <f>'Workforce WTE (d)'!N38</f>
        <v>0</v>
      </c>
      <c r="N213" s="88">
        <f>'Workforce WTE (d)'!O38</f>
        <v>0</v>
      </c>
      <c r="O213" s="88">
        <f>'Workforce WTE (d)'!P38</f>
        <v>1157.68</v>
      </c>
      <c r="P213" s="88">
        <f>'Workforce WTE (d)'!Q38</f>
        <v>0</v>
      </c>
      <c r="Q213" s="88">
        <f>'Workforce WTE (d)'!R38</f>
        <v>0</v>
      </c>
      <c r="R213" s="88">
        <f>'Workforce WTE (d)'!S38</f>
        <v>1021.0799999999999</v>
      </c>
      <c r="V213" s="88">
        <f>'Workforce WTE (d)'!F38</f>
        <v>0</v>
      </c>
      <c r="W213" s="88">
        <f>'Workforce WTE (d)'!G38</f>
        <v>1157.68</v>
      </c>
      <c r="Y213" s="88">
        <f>'Workforce WTE (d)'!T38</f>
        <v>998.3</v>
      </c>
      <c r="Z213" s="88">
        <f>'Workforce WTE (d)'!U38</f>
        <v>982</v>
      </c>
    </row>
    <row r="214" spans="1:26">
      <c r="A214" s="87" t="str">
        <f>'Workforce WTE (d)'!A39</f>
        <v>Swansea Bay UHB</v>
      </c>
      <c r="B214" s="87" t="str">
        <f>'Workforce WTE (d)'!B39</f>
        <v>WORKFORCE WTE</v>
      </c>
      <c r="C214" s="87" t="str">
        <f>'Workforce WTE (d)'!C39</f>
        <v>AGENCY/LOCUM</v>
      </c>
      <c r="E214" s="87" t="str">
        <f>'Workforce WTE (d)'!D39</f>
        <v>TOTAL</v>
      </c>
      <c r="F214" s="87">
        <f>'Workforce WTE (d)'!E39</f>
        <v>0</v>
      </c>
      <c r="G214" s="88">
        <f>'Workforce WTE (d)'!H39</f>
        <v>0</v>
      </c>
      <c r="H214" s="88">
        <f>'Workforce WTE (d)'!I39</f>
        <v>0</v>
      </c>
      <c r="I214" s="88">
        <f>'Workforce WTE (d)'!J39</f>
        <v>0</v>
      </c>
      <c r="J214" s="88">
        <f>'Workforce WTE (d)'!K39</f>
        <v>0</v>
      </c>
      <c r="K214" s="88">
        <f>'Workforce WTE (d)'!L39</f>
        <v>0</v>
      </c>
      <c r="L214" s="88">
        <f>'Workforce WTE (d)'!M39</f>
        <v>0</v>
      </c>
      <c r="M214" s="88">
        <f>'Workforce WTE (d)'!N39</f>
        <v>0</v>
      </c>
      <c r="N214" s="88">
        <f>'Workforce WTE (d)'!O39</f>
        <v>0</v>
      </c>
      <c r="O214" s="88">
        <f>'Workforce WTE (d)'!P39</f>
        <v>0</v>
      </c>
      <c r="P214" s="88">
        <f>'Workforce WTE (d)'!Q39</f>
        <v>0</v>
      </c>
      <c r="Q214" s="88">
        <f>'Workforce WTE (d)'!R39</f>
        <v>0</v>
      </c>
      <c r="R214" s="88">
        <f>'Workforce WTE (d)'!S39</f>
        <v>0</v>
      </c>
      <c r="V214" s="88">
        <f>'Workforce WTE (d)'!F39</f>
        <v>0</v>
      </c>
      <c r="W214" s="88">
        <f>'Workforce WTE (d)'!G39</f>
        <v>0</v>
      </c>
      <c r="Y214" s="88">
        <f>'Workforce WTE (d)'!T39</f>
        <v>0</v>
      </c>
      <c r="Z214" s="88">
        <f>'Workforce WTE (d)'!U39</f>
        <v>0</v>
      </c>
    </row>
    <row r="215" spans="1:26">
      <c r="A215" s="87" t="str">
        <f>'Workforce WTE (d)'!A40</f>
        <v>Swansea Bay UHB</v>
      </c>
      <c r="B215" s="87" t="str">
        <f>'Workforce WTE (d)'!B40</f>
        <v>WORKFORCE WTE</v>
      </c>
      <c r="C215" s="87" t="str">
        <f>'Workforce WTE (d)'!C40</f>
        <v>AGENCY/LOCUM</v>
      </c>
      <c r="E215" s="87" t="str">
        <f>'Workforce WTE (d)'!D40</f>
        <v>TOTAL</v>
      </c>
      <c r="F215" s="87">
        <f>'Workforce WTE (d)'!E40</f>
        <v>0</v>
      </c>
      <c r="G215" s="88">
        <f>'Workforce WTE (d)'!H40</f>
        <v>0</v>
      </c>
      <c r="H215" s="88">
        <f>'Workforce WTE (d)'!I40</f>
        <v>0</v>
      </c>
      <c r="I215" s="88">
        <f>'Workforce WTE (d)'!J40</f>
        <v>0</v>
      </c>
      <c r="J215" s="88">
        <f>'Workforce WTE (d)'!K40</f>
        <v>0</v>
      </c>
      <c r="K215" s="88">
        <f>'Workforce WTE (d)'!L40</f>
        <v>0</v>
      </c>
      <c r="L215" s="88">
        <f>'Workforce WTE (d)'!M40</f>
        <v>0</v>
      </c>
      <c r="M215" s="88">
        <f>'Workforce WTE (d)'!N40</f>
        <v>0</v>
      </c>
      <c r="N215" s="88">
        <f>'Workforce WTE (d)'!O40</f>
        <v>0</v>
      </c>
      <c r="O215" s="88">
        <f>'Workforce WTE (d)'!P40</f>
        <v>0</v>
      </c>
      <c r="P215" s="88">
        <f>'Workforce WTE (d)'!Q40</f>
        <v>0</v>
      </c>
      <c r="Q215" s="88">
        <f>'Workforce WTE (d)'!R40</f>
        <v>0</v>
      </c>
      <c r="R215" s="88">
        <f>'Workforce WTE (d)'!S40</f>
        <v>0</v>
      </c>
      <c r="V215" s="88">
        <f>'Workforce WTE (d)'!F40</f>
        <v>0</v>
      </c>
      <c r="W215" s="88">
        <f>'Workforce WTE (d)'!G40</f>
        <v>0</v>
      </c>
      <c r="Y215" s="88">
        <f>'Workforce WTE (d)'!T40</f>
        <v>0</v>
      </c>
      <c r="Z215" s="88">
        <f>'Workforce WTE (d)'!U40</f>
        <v>0</v>
      </c>
    </row>
    <row r="216" spans="1:26" ht="114">
      <c r="A216" s="87" t="str">
        <f>'Workforce WTE (d)'!A41</f>
        <v>Swansea Bay UHB</v>
      </c>
      <c r="B216" s="87" t="str">
        <f>'Workforce WTE (d)'!B41</f>
        <v>WORKFORCE WTE</v>
      </c>
      <c r="C216" s="87" t="str">
        <f>'Workforce WTE (d)'!C41</f>
        <v>SUMMARY</v>
      </c>
      <c r="E216" s="87" t="str">
        <f>'Workforce WTE (d)'!D41</f>
        <v>TOTAL</v>
      </c>
      <c r="F216" s="87" t="str">
        <f>'Workforce WTE (d)'!E41</f>
        <v>SUMMARY</v>
      </c>
      <c r="G216" s="88">
        <f>'Workforce WTE (d)'!H41</f>
        <v>0</v>
      </c>
      <c r="H216" s="88">
        <f>'Workforce WTE (d)'!I41</f>
        <v>0</v>
      </c>
      <c r="I216" s="88" t="str">
        <f>'Workforce WTE (d)'!J41</f>
        <v>Q1 FORECAST as @ 30/06/23</v>
      </c>
      <c r="J216" s="88">
        <f>'Workforce WTE (d)'!K41</f>
        <v>0</v>
      </c>
      <c r="K216" s="88">
        <f>'Workforce WTE (d)'!L41</f>
        <v>0</v>
      </c>
      <c r="L216" s="88" t="str">
        <f>'Workforce WTE (d)'!M41</f>
        <v>Q2 FORECAST as @ 30/09/23</v>
      </c>
      <c r="M216" s="88">
        <f>'Workforce WTE (d)'!N41</f>
        <v>0</v>
      </c>
      <c r="N216" s="88">
        <f>'Workforce WTE (d)'!O41</f>
        <v>0</v>
      </c>
      <c r="O216" s="88" t="str">
        <f>'Workforce WTE (d)'!P41</f>
        <v>Q3 FORECAST as @ 31/12/23</v>
      </c>
      <c r="P216" s="88">
        <f>'Workforce WTE (d)'!Q41</f>
        <v>0</v>
      </c>
      <c r="Q216" s="88">
        <f>'Workforce WTE (d)'!R41</f>
        <v>0</v>
      </c>
      <c r="R216" s="88" t="str">
        <f>'Workforce WTE (d)'!S41</f>
        <v>Plan End 2023/24</v>
      </c>
      <c r="V216" s="88" t="str">
        <f>'Workforce WTE (d)'!F41</f>
        <v>ACTUAL as @ 31/3/2022</v>
      </c>
      <c r="W216" s="88" t="str">
        <f>'Workforce WTE (d)'!G41</f>
        <v>FORECAST as @ 31/03/23</v>
      </c>
      <c r="Y216" s="88" t="str">
        <f>'Workforce WTE (d)'!T41</f>
        <v>Plan End 2024/25</v>
      </c>
      <c r="Z216" s="88" t="str">
        <f>'Workforce WTE (d)'!U41</f>
        <v>Plan End 2025/26</v>
      </c>
    </row>
    <row r="217" spans="1:26">
      <c r="A217" s="87" t="str">
        <f>'Workforce WTE (d)'!A42</f>
        <v>Swansea Bay UHB</v>
      </c>
      <c r="B217" s="87" t="str">
        <f>'Workforce WTE (d)'!B42</f>
        <v>WORKFORCE WTE</v>
      </c>
      <c r="C217" s="87" t="str">
        <f>'Workforce WTE (d)'!C42</f>
        <v>SUMMARY</v>
      </c>
      <c r="E217" s="87" t="str">
        <f>'Workforce WTE (d)'!D42</f>
        <v>TOTAL</v>
      </c>
      <c r="F217" s="87" t="str">
        <f>'Workforce WTE (d)'!E42</f>
        <v>Board Members</v>
      </c>
      <c r="G217" s="88">
        <f>'Workforce WTE (d)'!H42</f>
        <v>0</v>
      </c>
      <c r="H217" s="88">
        <f>'Workforce WTE (d)'!I42</f>
        <v>0</v>
      </c>
      <c r="I217" s="88">
        <f>'Workforce WTE (d)'!J42</f>
        <v>7.8</v>
      </c>
      <c r="J217" s="88">
        <f>'Workforce WTE (d)'!K42</f>
        <v>0</v>
      </c>
      <c r="K217" s="88">
        <f>'Workforce WTE (d)'!L42</f>
        <v>0</v>
      </c>
      <c r="L217" s="88">
        <f>'Workforce WTE (d)'!M42</f>
        <v>7.8</v>
      </c>
      <c r="M217" s="88">
        <f>'Workforce WTE (d)'!N42</f>
        <v>0</v>
      </c>
      <c r="N217" s="88">
        <f>'Workforce WTE (d)'!O42</f>
        <v>0</v>
      </c>
      <c r="O217" s="88">
        <f>'Workforce WTE (d)'!P42</f>
        <v>7.8</v>
      </c>
      <c r="P217" s="88">
        <f>'Workforce WTE (d)'!Q42</f>
        <v>0</v>
      </c>
      <c r="Q217" s="88">
        <f>'Workforce WTE (d)'!R42</f>
        <v>0</v>
      </c>
      <c r="R217" s="88">
        <f>'Workforce WTE (d)'!S42</f>
        <v>7.8</v>
      </c>
      <c r="V217" s="88">
        <f>'Workforce WTE (d)'!F42</f>
        <v>8.4</v>
      </c>
      <c r="W217" s="88">
        <f>'Workforce WTE (d)'!G42</f>
        <v>7.6</v>
      </c>
      <c r="Y217" s="88">
        <f>'Workforce WTE (d)'!T42</f>
        <v>7.8</v>
      </c>
      <c r="Z217" s="88">
        <f>'Workforce WTE (d)'!U42</f>
        <v>7.8</v>
      </c>
    </row>
    <row r="218" spans="1:26">
      <c r="A218" s="87" t="str">
        <f>'Workforce WTE (d)'!A43</f>
        <v>Swansea Bay UHB</v>
      </c>
      <c r="B218" s="87" t="str">
        <f>'Workforce WTE (d)'!B43</f>
        <v>WORKFORCE WTE</v>
      </c>
      <c r="C218" s="87" t="str">
        <f>'Workforce WTE (d)'!C43</f>
        <v>SUMMARY</v>
      </c>
      <c r="E218" s="87" t="str">
        <f>'Workforce WTE (d)'!D43</f>
        <v>TOTAL</v>
      </c>
      <c r="F218" s="87" t="str">
        <f>'Workforce WTE (d)'!E43</f>
        <v>Medical &amp; Dental</v>
      </c>
      <c r="G218" s="88">
        <f>'Workforce WTE (d)'!H43</f>
        <v>0</v>
      </c>
      <c r="H218" s="88">
        <f>'Workforce WTE (d)'!I43</f>
        <v>0</v>
      </c>
      <c r="I218" s="88">
        <f>'Workforce WTE (d)'!J43</f>
        <v>822.1</v>
      </c>
      <c r="J218" s="88">
        <f>'Workforce WTE (d)'!K43</f>
        <v>0</v>
      </c>
      <c r="K218" s="88">
        <f>'Workforce WTE (d)'!L43</f>
        <v>0</v>
      </c>
      <c r="L218" s="88">
        <f>'Workforce WTE (d)'!M43</f>
        <v>852.98</v>
      </c>
      <c r="M218" s="88">
        <f>'Workforce WTE (d)'!N43</f>
        <v>0</v>
      </c>
      <c r="N218" s="88">
        <f>'Workforce WTE (d)'!O43</f>
        <v>0</v>
      </c>
      <c r="O218" s="88">
        <f>'Workforce WTE (d)'!P43</f>
        <v>852.98</v>
      </c>
      <c r="P218" s="88">
        <f>'Workforce WTE (d)'!Q43</f>
        <v>0</v>
      </c>
      <c r="Q218" s="88">
        <f>'Workforce WTE (d)'!R43</f>
        <v>0</v>
      </c>
      <c r="R218" s="88">
        <f>'Workforce WTE (d)'!S43</f>
        <v>914.75</v>
      </c>
      <c r="V218" s="88">
        <f>'Workforce WTE (d)'!F43</f>
        <v>859.8</v>
      </c>
      <c r="W218" s="88">
        <f>'Workforce WTE (d)'!G43</f>
        <v>813.7</v>
      </c>
      <c r="Y218" s="88">
        <f>'Workforce WTE (d)'!T43</f>
        <v>949.74</v>
      </c>
      <c r="Z218" s="88">
        <f>'Workforce WTE (d)'!U43</f>
        <v>953.85</v>
      </c>
    </row>
    <row r="219" spans="1:26">
      <c r="A219" s="87" t="str">
        <f>'Workforce WTE (d)'!A44</f>
        <v>Swansea Bay UHB</v>
      </c>
      <c r="B219" s="87" t="str">
        <f>'Workforce WTE (d)'!B44</f>
        <v>WORKFORCE WTE</v>
      </c>
      <c r="C219" s="87" t="str">
        <f>'Workforce WTE (d)'!C44</f>
        <v>SUMMARY</v>
      </c>
      <c r="E219" s="87" t="str">
        <f>'Workforce WTE (d)'!D44</f>
        <v>TOTAL</v>
      </c>
      <c r="F219" s="87" t="str">
        <f>'Workforce WTE (d)'!E44</f>
        <v>Nursing &amp; Midwifery Registered</v>
      </c>
      <c r="G219" s="88">
        <f>'Workforce WTE (d)'!H44</f>
        <v>0</v>
      </c>
      <c r="H219" s="88">
        <f>'Workforce WTE (d)'!I44</f>
        <v>0</v>
      </c>
      <c r="I219" s="88">
        <f>'Workforce WTE (d)'!J44</f>
        <v>4990.97</v>
      </c>
      <c r="J219" s="88">
        <f>'Workforce WTE (d)'!K44</f>
        <v>0</v>
      </c>
      <c r="K219" s="88">
        <f>'Workforce WTE (d)'!L44</f>
        <v>0</v>
      </c>
      <c r="L219" s="88">
        <f>'Workforce WTE (d)'!M44</f>
        <v>4991.0600000000004</v>
      </c>
      <c r="M219" s="88">
        <f>'Workforce WTE (d)'!N44</f>
        <v>0</v>
      </c>
      <c r="N219" s="88">
        <f>'Workforce WTE (d)'!O44</f>
        <v>0</v>
      </c>
      <c r="O219" s="88">
        <f>'Workforce WTE (d)'!P44</f>
        <v>5156.0600000000004</v>
      </c>
      <c r="P219" s="88">
        <f>'Workforce WTE (d)'!Q44</f>
        <v>0</v>
      </c>
      <c r="Q219" s="88">
        <f>'Workforce WTE (d)'!R44</f>
        <v>0</v>
      </c>
      <c r="R219" s="88">
        <f>'Workforce WTE (d)'!S44</f>
        <v>5004.67</v>
      </c>
      <c r="V219" s="88">
        <f>'Workforce WTE (d)'!F44</f>
        <v>3572.6</v>
      </c>
      <c r="W219" s="88">
        <f>'Workforce WTE (d)'!G44</f>
        <v>4903.58</v>
      </c>
      <c r="Y219" s="88">
        <f>'Workforce WTE (d)'!T44</f>
        <v>5003.43</v>
      </c>
      <c r="Z219" s="88">
        <f>'Workforce WTE (d)'!U44</f>
        <v>5011.09</v>
      </c>
    </row>
    <row r="220" spans="1:26">
      <c r="A220" s="87" t="str">
        <f>'Workforce WTE (d)'!A45</f>
        <v>Swansea Bay UHB</v>
      </c>
      <c r="B220" s="87" t="str">
        <f>'Workforce WTE (d)'!B45</f>
        <v>WORKFORCE WTE</v>
      </c>
      <c r="C220" s="87" t="str">
        <f>'Workforce WTE (d)'!C45</f>
        <v>SUMMARY</v>
      </c>
      <c r="E220" s="87" t="str">
        <f>'Workforce WTE (d)'!D45</f>
        <v>TOTAL</v>
      </c>
      <c r="F220" s="87" t="str">
        <f>'Workforce WTE (d)'!E45</f>
        <v>Additional Professional, Scientific and Technical</v>
      </c>
      <c r="G220" s="88">
        <f>'Workforce WTE (d)'!H45</f>
        <v>0</v>
      </c>
      <c r="H220" s="88">
        <f>'Workforce WTE (d)'!I45</f>
        <v>0</v>
      </c>
      <c r="I220" s="88">
        <f>'Workforce WTE (d)'!J45</f>
        <v>380.9</v>
      </c>
      <c r="J220" s="88">
        <f>'Workforce WTE (d)'!K45</f>
        <v>0</v>
      </c>
      <c r="K220" s="88">
        <f>'Workforce WTE (d)'!L45</f>
        <v>0</v>
      </c>
      <c r="L220" s="88">
        <f>'Workforce WTE (d)'!M45</f>
        <v>382.51</v>
      </c>
      <c r="M220" s="88">
        <f>'Workforce WTE (d)'!N45</f>
        <v>0</v>
      </c>
      <c r="N220" s="88">
        <f>'Workforce WTE (d)'!O45</f>
        <v>0</v>
      </c>
      <c r="O220" s="88">
        <f>'Workforce WTE (d)'!P45</f>
        <v>382.51</v>
      </c>
      <c r="P220" s="88">
        <f>'Workforce WTE (d)'!Q45</f>
        <v>0</v>
      </c>
      <c r="Q220" s="88">
        <f>'Workforce WTE (d)'!R45</f>
        <v>0</v>
      </c>
      <c r="R220" s="88">
        <f>'Workforce WTE (d)'!S45</f>
        <v>385.62</v>
      </c>
      <c r="V220" s="88">
        <f>'Workforce WTE (d)'!F45</f>
        <v>361.5</v>
      </c>
      <c r="W220" s="88">
        <f>'Workforce WTE (d)'!G45</f>
        <v>376.4</v>
      </c>
      <c r="Y220" s="88">
        <f>'Workforce WTE (d)'!T45</f>
        <v>389.09</v>
      </c>
      <c r="Z220" s="88">
        <f>'Workforce WTE (d)'!U45</f>
        <v>390.99</v>
      </c>
    </row>
    <row r="221" spans="1:26">
      <c r="A221" s="87" t="str">
        <f>'Workforce WTE (d)'!A46</f>
        <v>Swansea Bay UHB</v>
      </c>
      <c r="B221" s="87" t="str">
        <f>'Workforce WTE (d)'!B46</f>
        <v>WORKFORCE WTE</v>
      </c>
      <c r="C221" s="87" t="str">
        <f>'Workforce WTE (d)'!C46</f>
        <v>SUMMARY</v>
      </c>
      <c r="E221" s="87" t="str">
        <f>'Workforce WTE (d)'!D46</f>
        <v>TOTAL</v>
      </c>
      <c r="F221" s="87" t="str">
        <f>'Workforce WTE (d)'!E46</f>
        <v>Healthcare Scientists</v>
      </c>
      <c r="G221" s="88">
        <f>'Workforce WTE (d)'!H46</f>
        <v>0</v>
      </c>
      <c r="H221" s="88">
        <f>'Workforce WTE (d)'!I46</f>
        <v>0</v>
      </c>
      <c r="I221" s="88">
        <f>'Workforce WTE (d)'!J46</f>
        <v>343.57000000000005</v>
      </c>
      <c r="J221" s="88">
        <f>'Workforce WTE (d)'!K46</f>
        <v>0</v>
      </c>
      <c r="K221" s="88">
        <f>'Workforce WTE (d)'!L46</f>
        <v>0</v>
      </c>
      <c r="L221" s="88">
        <f>'Workforce WTE (d)'!M46</f>
        <v>342.99</v>
      </c>
      <c r="M221" s="88">
        <f>'Workforce WTE (d)'!N46</f>
        <v>0</v>
      </c>
      <c r="N221" s="88">
        <f>'Workforce WTE (d)'!O46</f>
        <v>0</v>
      </c>
      <c r="O221" s="88">
        <f>'Workforce WTE (d)'!P46</f>
        <v>342.99</v>
      </c>
      <c r="P221" s="88">
        <f>'Workforce WTE (d)'!Q46</f>
        <v>0</v>
      </c>
      <c r="Q221" s="88">
        <f>'Workforce WTE (d)'!R46</f>
        <v>0</v>
      </c>
      <c r="R221" s="88">
        <f>'Workforce WTE (d)'!S46</f>
        <v>339.89</v>
      </c>
      <c r="V221" s="88">
        <f>'Workforce WTE (d)'!F46</f>
        <v>326.7</v>
      </c>
      <c r="W221" s="88">
        <f>'Workforce WTE (d)'!G46</f>
        <v>337.87</v>
      </c>
      <c r="Y221" s="88">
        <f>'Workforce WTE (d)'!T46</f>
        <v>340.51</v>
      </c>
      <c r="Z221" s="88">
        <f>'Workforce WTE (d)'!U46</f>
        <v>341.31</v>
      </c>
    </row>
    <row r="222" spans="1:26">
      <c r="A222" s="87" t="str">
        <f>'Workforce WTE (d)'!A47</f>
        <v>Swansea Bay UHB</v>
      </c>
      <c r="B222" s="87" t="str">
        <f>'Workforce WTE (d)'!B47</f>
        <v>WORKFORCE WTE</v>
      </c>
      <c r="C222" s="87" t="str">
        <f>'Workforce WTE (d)'!C47</f>
        <v>SUMMARY</v>
      </c>
      <c r="E222" s="87" t="str">
        <f>'Workforce WTE (d)'!D47</f>
        <v>TOTAL</v>
      </c>
      <c r="F222" s="87" t="str">
        <f>'Workforce WTE (d)'!E47</f>
        <v>Allied Health Professionals</v>
      </c>
      <c r="G222" s="88">
        <f>'Workforce WTE (d)'!H47</f>
        <v>0</v>
      </c>
      <c r="H222" s="88">
        <f>'Workforce WTE (d)'!I47</f>
        <v>0</v>
      </c>
      <c r="I222" s="88">
        <f>'Workforce WTE (d)'!J47</f>
        <v>1127.49</v>
      </c>
      <c r="J222" s="88">
        <f>'Workforce WTE (d)'!K47</f>
        <v>0</v>
      </c>
      <c r="K222" s="88">
        <f>'Workforce WTE (d)'!L47</f>
        <v>0</v>
      </c>
      <c r="L222" s="88">
        <f>'Workforce WTE (d)'!M47</f>
        <v>1130.53</v>
      </c>
      <c r="M222" s="88">
        <f>'Workforce WTE (d)'!N47</f>
        <v>0</v>
      </c>
      <c r="N222" s="88">
        <f>'Workforce WTE (d)'!O47</f>
        <v>0</v>
      </c>
      <c r="O222" s="88">
        <f>'Workforce WTE (d)'!P47</f>
        <v>1130.53</v>
      </c>
      <c r="P222" s="88">
        <f>'Workforce WTE (d)'!Q47</f>
        <v>0</v>
      </c>
      <c r="Q222" s="88">
        <f>'Workforce WTE (d)'!R47</f>
        <v>0</v>
      </c>
      <c r="R222" s="88">
        <f>'Workforce WTE (d)'!S47</f>
        <v>1148.3899999999999</v>
      </c>
      <c r="V222" s="88">
        <f>'Workforce WTE (d)'!F47</f>
        <v>878.9</v>
      </c>
      <c r="W222" s="88">
        <f>'Workforce WTE (d)'!G47</f>
        <v>1148.3899999999999</v>
      </c>
      <c r="Y222" s="88">
        <f>'Workforce WTE (d)'!T47</f>
        <v>1148.3700000000001</v>
      </c>
      <c r="Z222" s="88">
        <f>'Workforce WTE (d)'!U47</f>
        <v>1148.43</v>
      </c>
    </row>
    <row r="223" spans="1:26">
      <c r="A223" s="87" t="str">
        <f>'Workforce WTE (d)'!A48</f>
        <v>Swansea Bay UHB</v>
      </c>
      <c r="B223" s="87" t="str">
        <f>'Workforce WTE (d)'!B48</f>
        <v>WORKFORCE WTE</v>
      </c>
      <c r="C223" s="87" t="str">
        <f>'Workforce WTE (d)'!C48</f>
        <v>SUMMARY</v>
      </c>
      <c r="E223" s="87" t="str">
        <f>'Workforce WTE (d)'!D48</f>
        <v>TOTAL</v>
      </c>
      <c r="F223" s="87" t="str">
        <f>'Workforce WTE (d)'!E48</f>
        <v>Additional Clinical Services</v>
      </c>
      <c r="G223" s="88">
        <f>'Workforce WTE (d)'!H48</f>
        <v>0</v>
      </c>
      <c r="H223" s="88">
        <f>'Workforce WTE (d)'!I48</f>
        <v>0</v>
      </c>
      <c r="I223" s="88">
        <f>'Workforce WTE (d)'!J48</f>
        <v>3840.42</v>
      </c>
      <c r="J223" s="88">
        <f>'Workforce WTE (d)'!K48</f>
        <v>0</v>
      </c>
      <c r="K223" s="88">
        <f>'Workforce WTE (d)'!L48</f>
        <v>0</v>
      </c>
      <c r="L223" s="88">
        <f>'Workforce WTE (d)'!M48</f>
        <v>3846.95</v>
      </c>
      <c r="M223" s="88">
        <f>'Workforce WTE (d)'!N48</f>
        <v>0</v>
      </c>
      <c r="N223" s="88">
        <f>'Workforce WTE (d)'!O48</f>
        <v>0</v>
      </c>
      <c r="O223" s="88">
        <f>'Workforce WTE (d)'!P48</f>
        <v>3846.95</v>
      </c>
      <c r="P223" s="88">
        <f>'Workforce WTE (d)'!Q48</f>
        <v>0</v>
      </c>
      <c r="Q223" s="88">
        <f>'Workforce WTE (d)'!R48</f>
        <v>0</v>
      </c>
      <c r="R223" s="88">
        <f>'Workforce WTE (d)'!S48</f>
        <v>3777.23</v>
      </c>
      <c r="V223" s="88">
        <f>'Workforce WTE (d)'!F48</f>
        <v>2470.1999999999998</v>
      </c>
      <c r="W223" s="88">
        <f>'Workforce WTE (d)'!G48</f>
        <v>3777.2200000000003</v>
      </c>
      <c r="Y223" s="88">
        <f>'Workforce WTE (d)'!T48</f>
        <v>3777.21</v>
      </c>
      <c r="Z223" s="88">
        <f>'Workforce WTE (d)'!U48</f>
        <v>3777.23</v>
      </c>
    </row>
    <row r="224" spans="1:26">
      <c r="A224" s="87" t="str">
        <f>'Workforce WTE (d)'!A49</f>
        <v>Swansea Bay UHB</v>
      </c>
      <c r="B224" s="87" t="str">
        <f>'Workforce WTE (d)'!B49</f>
        <v>WORKFORCE WTE</v>
      </c>
      <c r="C224" s="87" t="str">
        <f>'Workforce WTE (d)'!C49</f>
        <v>SUMMARY</v>
      </c>
      <c r="E224" s="87" t="str">
        <f>'Workforce WTE (d)'!D49</f>
        <v>TOTAL</v>
      </c>
      <c r="F224" s="87" t="str">
        <f>'Workforce WTE (d)'!E49</f>
        <v>Administrative and Clerical (inc Senior Managers)</v>
      </c>
      <c r="G224" s="88">
        <f>'Workforce WTE (d)'!H49</f>
        <v>0</v>
      </c>
      <c r="H224" s="88">
        <f>'Workforce WTE (d)'!I49</f>
        <v>0</v>
      </c>
      <c r="I224" s="88">
        <f>'Workforce WTE (d)'!J49</f>
        <v>2398.4</v>
      </c>
      <c r="J224" s="88">
        <f>'Workforce WTE (d)'!K49</f>
        <v>0</v>
      </c>
      <c r="K224" s="88">
        <f>'Workforce WTE (d)'!L49</f>
        <v>0</v>
      </c>
      <c r="L224" s="88">
        <f>'Workforce WTE (d)'!M49</f>
        <v>2411.2200000000003</v>
      </c>
      <c r="M224" s="88">
        <f>'Workforce WTE (d)'!N49</f>
        <v>0</v>
      </c>
      <c r="N224" s="88">
        <f>'Workforce WTE (d)'!O49</f>
        <v>0</v>
      </c>
      <c r="O224" s="88">
        <f>'Workforce WTE (d)'!P49</f>
        <v>2411.2200000000003</v>
      </c>
      <c r="P224" s="88">
        <f>'Workforce WTE (d)'!Q49</f>
        <v>0</v>
      </c>
      <c r="Q224" s="88">
        <f>'Workforce WTE (d)'!R49</f>
        <v>0</v>
      </c>
      <c r="R224" s="88">
        <f>'Workforce WTE (d)'!S49</f>
        <v>2461.5700000000002</v>
      </c>
      <c r="V224" s="88">
        <f>'Workforce WTE (d)'!F49</f>
        <v>2388.1999999999998</v>
      </c>
      <c r="W224" s="88">
        <f>'Workforce WTE (d)'!G49</f>
        <v>2486.27</v>
      </c>
      <c r="Y224" s="88">
        <f>'Workforce WTE (d)'!T49</f>
        <v>2472.79</v>
      </c>
      <c r="Z224" s="88">
        <f>'Workforce WTE (d)'!U49</f>
        <v>2478.66</v>
      </c>
    </row>
    <row r="225" spans="1:26">
      <c r="A225" s="87" t="str">
        <f>'Workforce WTE (d)'!A50</f>
        <v>Swansea Bay UHB</v>
      </c>
      <c r="B225" s="87" t="str">
        <f>'Workforce WTE (d)'!B50</f>
        <v>WORKFORCE WTE</v>
      </c>
      <c r="C225" s="87" t="str">
        <f>'Workforce WTE (d)'!C50</f>
        <v>SUMMARY</v>
      </c>
      <c r="E225" s="87" t="str">
        <f>'Workforce WTE (d)'!D50</f>
        <v>TOTAL</v>
      </c>
      <c r="F225" s="87" t="str">
        <f>'Workforce WTE (d)'!E50</f>
        <v>Apprentices</v>
      </c>
      <c r="G225" s="88">
        <f>'Workforce WTE (d)'!H50</f>
        <v>0</v>
      </c>
      <c r="H225" s="88">
        <f>'Workforce WTE (d)'!I50</f>
        <v>0</v>
      </c>
      <c r="I225" s="88">
        <f>'Workforce WTE (d)'!J50</f>
        <v>14</v>
      </c>
      <c r="J225" s="88">
        <f>'Workforce WTE (d)'!K50</f>
        <v>0</v>
      </c>
      <c r="K225" s="88">
        <f>'Workforce WTE (d)'!L50</f>
        <v>0</v>
      </c>
      <c r="L225" s="88">
        <f>'Workforce WTE (d)'!M50</f>
        <v>14</v>
      </c>
      <c r="M225" s="88">
        <f>'Workforce WTE (d)'!N50</f>
        <v>0</v>
      </c>
      <c r="N225" s="88">
        <f>'Workforce WTE (d)'!O50</f>
        <v>0</v>
      </c>
      <c r="O225" s="88">
        <f>'Workforce WTE (d)'!P50</f>
        <v>14</v>
      </c>
      <c r="P225" s="88">
        <f>'Workforce WTE (d)'!Q50</f>
        <v>0</v>
      </c>
      <c r="Q225" s="88">
        <f>'Workforce WTE (d)'!R50</f>
        <v>0</v>
      </c>
      <c r="R225" s="88">
        <f>'Workforce WTE (d)'!S50</f>
        <v>14</v>
      </c>
      <c r="V225" s="88">
        <f>'Workforce WTE (d)'!F50</f>
        <v>0</v>
      </c>
      <c r="W225" s="88">
        <f>'Workforce WTE (d)'!G50</f>
        <v>0</v>
      </c>
      <c r="Y225" s="88">
        <f>'Workforce WTE (d)'!T50</f>
        <v>14</v>
      </c>
      <c r="Z225" s="88">
        <f>'Workforce WTE (d)'!U50</f>
        <v>14</v>
      </c>
    </row>
    <row r="226" spans="1:26">
      <c r="A226" s="87" t="str">
        <f>'Workforce WTE (d)'!A51</f>
        <v>Swansea Bay UHB</v>
      </c>
      <c r="B226" s="87" t="str">
        <f>'Workforce WTE (d)'!B51</f>
        <v>WORKFORCE WTE</v>
      </c>
      <c r="C226" s="87" t="str">
        <f>'Workforce WTE (d)'!C51</f>
        <v>SUMMARY</v>
      </c>
      <c r="E226" s="87" t="str">
        <f>'Workforce WTE (d)'!D51</f>
        <v>TOTAL</v>
      </c>
      <c r="F226" s="87" t="str">
        <f>'Workforce WTE (d)'!E51</f>
        <v>Estates and Ancillary</v>
      </c>
      <c r="G226" s="88">
        <f>'Workforce WTE (d)'!H51</f>
        <v>0</v>
      </c>
      <c r="H226" s="88">
        <f>'Workforce WTE (d)'!I51</f>
        <v>0</v>
      </c>
      <c r="I226" s="88">
        <f>'Workforce WTE (d)'!J51</f>
        <v>1060.7</v>
      </c>
      <c r="J226" s="88">
        <f>'Workforce WTE (d)'!K51</f>
        <v>0</v>
      </c>
      <c r="K226" s="88">
        <f>'Workforce WTE (d)'!L51</f>
        <v>0</v>
      </c>
      <c r="L226" s="88">
        <f>'Workforce WTE (d)'!M51</f>
        <v>1056.6399999999999</v>
      </c>
      <c r="M226" s="88">
        <f>'Workforce WTE (d)'!N51</f>
        <v>0</v>
      </c>
      <c r="N226" s="88">
        <f>'Workforce WTE (d)'!O51</f>
        <v>0</v>
      </c>
      <c r="O226" s="88">
        <f>'Workforce WTE (d)'!P51</f>
        <v>1056.6399999999999</v>
      </c>
      <c r="P226" s="88">
        <f>'Workforce WTE (d)'!Q51</f>
        <v>0</v>
      </c>
      <c r="Q226" s="88">
        <f>'Workforce WTE (d)'!R51</f>
        <v>0</v>
      </c>
      <c r="R226" s="88">
        <f>'Workforce WTE (d)'!S51</f>
        <v>1041.5900000000001</v>
      </c>
      <c r="V226" s="88">
        <f>'Workforce WTE (d)'!F51</f>
        <v>998.2</v>
      </c>
      <c r="W226" s="88">
        <f>'Workforce WTE (d)'!G51</f>
        <v>1072.7</v>
      </c>
      <c r="Y226" s="88">
        <f>'Workforce WTE (d)'!T51</f>
        <v>1042.42</v>
      </c>
      <c r="Z226" s="88">
        <f>'Workforce WTE (d)'!U51</f>
        <v>1047.28</v>
      </c>
    </row>
    <row r="227" spans="1:26">
      <c r="A227" s="87" t="str">
        <f>'Workforce WTE (d)'!A52</f>
        <v>Swansea Bay UHB</v>
      </c>
      <c r="B227" s="87" t="str">
        <f>'Workforce WTE (d)'!B52</f>
        <v>WORKFORCE WTE</v>
      </c>
      <c r="C227" s="87" t="str">
        <f>'Workforce WTE (d)'!C52</f>
        <v>SUMMARY</v>
      </c>
      <c r="E227" s="87" t="str">
        <f>'Workforce WTE (d)'!D52</f>
        <v>TOTAL</v>
      </c>
      <c r="F227" s="87" t="str">
        <f>'Workforce WTE (d)'!E52</f>
        <v>Students</v>
      </c>
      <c r="G227" s="88">
        <f>'Workforce WTE (d)'!H52</f>
        <v>0</v>
      </c>
      <c r="H227" s="88">
        <f>'Workforce WTE (d)'!I52</f>
        <v>0</v>
      </c>
      <c r="I227" s="88">
        <f>'Workforce WTE (d)'!J52</f>
        <v>0</v>
      </c>
      <c r="J227" s="88">
        <f>'Workforce WTE (d)'!K52</f>
        <v>0</v>
      </c>
      <c r="K227" s="88">
        <f>'Workforce WTE (d)'!L52</f>
        <v>0</v>
      </c>
      <c r="L227" s="88">
        <f>'Workforce WTE (d)'!M52</f>
        <v>0</v>
      </c>
      <c r="M227" s="88">
        <f>'Workforce WTE (d)'!N52</f>
        <v>0</v>
      </c>
      <c r="N227" s="88">
        <f>'Workforce WTE (d)'!O52</f>
        <v>0</v>
      </c>
      <c r="O227" s="88">
        <f>'Workforce WTE (d)'!P52</f>
        <v>0</v>
      </c>
      <c r="P227" s="88">
        <f>'Workforce WTE (d)'!Q52</f>
        <v>0</v>
      </c>
      <c r="Q227" s="88">
        <f>'Workforce WTE (d)'!R52</f>
        <v>0</v>
      </c>
      <c r="R227" s="88">
        <f>'Workforce WTE (d)'!S52</f>
        <v>0</v>
      </c>
      <c r="V227" s="88">
        <f>'Workforce WTE (d)'!F52</f>
        <v>0</v>
      </c>
      <c r="W227" s="88">
        <f>'Workforce WTE (d)'!G52</f>
        <v>0</v>
      </c>
      <c r="Y227" s="88">
        <f>'Workforce WTE (d)'!T52</f>
        <v>0</v>
      </c>
      <c r="Z227" s="88">
        <f>'Workforce WTE (d)'!U52</f>
        <v>0</v>
      </c>
    </row>
    <row r="228" spans="1:26">
      <c r="A228" s="87" t="str">
        <f>'Workforce WTE (d)'!A53</f>
        <v>Swansea Bay UHB</v>
      </c>
      <c r="B228" s="87" t="str">
        <f>'Workforce WTE (d)'!B53</f>
        <v>WORKFORCE WTE</v>
      </c>
      <c r="C228" s="87" t="str">
        <f>'Workforce WTE (d)'!C53</f>
        <v>SUMMARY</v>
      </c>
      <c r="E228" s="87" t="str">
        <f>'Workforce WTE (d)'!D53</f>
        <v>TOTAL</v>
      </c>
      <c r="F228" s="87">
        <f>'Workforce WTE (d)'!E53</f>
        <v>0</v>
      </c>
      <c r="G228" s="88">
        <f>'Workforce WTE (d)'!H53</f>
        <v>0</v>
      </c>
      <c r="H228" s="88">
        <f>'Workforce WTE (d)'!I53</f>
        <v>0</v>
      </c>
      <c r="I228" s="88">
        <f>'Workforce WTE (d)'!J53</f>
        <v>0</v>
      </c>
      <c r="J228" s="88">
        <f>'Workforce WTE (d)'!K53</f>
        <v>0</v>
      </c>
      <c r="K228" s="88">
        <f>'Workforce WTE (d)'!L53</f>
        <v>0</v>
      </c>
      <c r="L228" s="88">
        <f>'Workforce WTE (d)'!M53</f>
        <v>0</v>
      </c>
      <c r="M228" s="88">
        <f>'Workforce WTE (d)'!N53</f>
        <v>0</v>
      </c>
      <c r="N228" s="88">
        <f>'Workforce WTE (d)'!O53</f>
        <v>0</v>
      </c>
      <c r="O228" s="88">
        <f>'Workforce WTE (d)'!P53</f>
        <v>0</v>
      </c>
      <c r="P228" s="88">
        <f>'Workforce WTE (d)'!Q53</f>
        <v>0</v>
      </c>
      <c r="Q228" s="88">
        <f>'Workforce WTE (d)'!R53</f>
        <v>0</v>
      </c>
      <c r="R228" s="88">
        <f>'Workforce WTE (d)'!S53</f>
        <v>0</v>
      </c>
      <c r="V228" s="88">
        <f>'Workforce WTE (d)'!F53</f>
        <v>0</v>
      </c>
      <c r="W228" s="88">
        <f>'Workforce WTE (d)'!G53</f>
        <v>0</v>
      </c>
      <c r="Y228" s="88">
        <f>'Workforce WTE (d)'!T53</f>
        <v>0</v>
      </c>
      <c r="Z228" s="88">
        <f>'Workforce WTE (d)'!U53</f>
        <v>0</v>
      </c>
    </row>
    <row r="229" spans="1:26">
      <c r="A229" s="87" t="str">
        <f>'Workforce WTE (d)'!A54</f>
        <v>Swansea Bay UHB</v>
      </c>
      <c r="B229" s="87" t="str">
        <f>'Workforce WTE (d)'!B54</f>
        <v>WORKFORCE WTE</v>
      </c>
      <c r="C229" s="87" t="str">
        <f>'Workforce WTE (d)'!C54</f>
        <v>SUMMARY</v>
      </c>
      <c r="E229" s="87" t="str">
        <f>'Workforce WTE (d)'!D54</f>
        <v>TOTAL</v>
      </c>
      <c r="F229" s="87">
        <f>'Workforce WTE (d)'!E54</f>
        <v>0</v>
      </c>
      <c r="G229" s="88">
        <f>'Workforce WTE (d)'!H54</f>
        <v>0</v>
      </c>
      <c r="H229" s="88">
        <f>'Workforce WTE (d)'!I54</f>
        <v>0</v>
      </c>
      <c r="I229" s="88">
        <f>'Workforce WTE (d)'!J54</f>
        <v>0</v>
      </c>
      <c r="J229" s="88">
        <f>'Workforce WTE (d)'!K54</f>
        <v>0</v>
      </c>
      <c r="K229" s="88">
        <f>'Workforce WTE (d)'!L54</f>
        <v>0</v>
      </c>
      <c r="L229" s="88">
        <f>'Workforce WTE (d)'!M54</f>
        <v>0</v>
      </c>
      <c r="M229" s="88">
        <f>'Workforce WTE (d)'!N54</f>
        <v>0</v>
      </c>
      <c r="N229" s="88">
        <f>'Workforce WTE (d)'!O54</f>
        <v>0</v>
      </c>
      <c r="O229" s="88">
        <f>'Workforce WTE (d)'!P54</f>
        <v>0</v>
      </c>
      <c r="P229" s="88">
        <f>'Workforce WTE (d)'!Q54</f>
        <v>0</v>
      </c>
      <c r="Q229" s="88">
        <f>'Workforce WTE (d)'!R54</f>
        <v>0</v>
      </c>
      <c r="R229" s="88">
        <f>'Workforce WTE (d)'!S54</f>
        <v>0</v>
      </c>
      <c r="V229" s="88">
        <f>'Workforce WTE (d)'!F54</f>
        <v>0</v>
      </c>
      <c r="W229" s="88">
        <f>'Workforce WTE (d)'!G54</f>
        <v>0</v>
      </c>
      <c r="Y229" s="88">
        <f>'Workforce WTE (d)'!T54</f>
        <v>0</v>
      </c>
      <c r="Z229" s="88">
        <f>'Workforce WTE (d)'!U54</f>
        <v>0</v>
      </c>
    </row>
    <row r="230" spans="1:26">
      <c r="A230" s="87" t="str">
        <f>'Workforce WTE (d)'!A55</f>
        <v>Swansea Bay UHB</v>
      </c>
      <c r="B230" s="87" t="str">
        <f>'Workforce WTE (d)'!B55</f>
        <v>WORKFORCE WTE</v>
      </c>
      <c r="C230" s="87" t="str">
        <f>'Workforce WTE (d)'!C55</f>
        <v>All Sickness absence data</v>
      </c>
      <c r="E230" s="87" t="str">
        <f>'Workforce WTE (d)'!D55</f>
        <v>TOTAL</v>
      </c>
      <c r="F230" s="87" t="str">
        <f>'Workforce WTE (d)'!E55</f>
        <v>SECTION 2) SICKNESS &amp; STAFF TURNOVER</v>
      </c>
      <c r="G230" s="88">
        <f>'Workforce WTE (d)'!H55</f>
        <v>0</v>
      </c>
      <c r="H230" s="88">
        <f>'Workforce WTE (d)'!I55</f>
        <v>0</v>
      </c>
      <c r="I230" s="88">
        <f>'Workforce WTE (d)'!J55</f>
        <v>0</v>
      </c>
      <c r="J230" s="88">
        <f>'Workforce WTE (d)'!K55</f>
        <v>0</v>
      </c>
      <c r="K230" s="88">
        <f>'Workforce WTE (d)'!L55</f>
        <v>0</v>
      </c>
      <c r="L230" s="88">
        <f>'Workforce WTE (d)'!M55</f>
        <v>0</v>
      </c>
      <c r="M230" s="88">
        <f>'Workforce WTE (d)'!N55</f>
        <v>0</v>
      </c>
      <c r="N230" s="88">
        <f>'Workforce WTE (d)'!O55</f>
        <v>0</v>
      </c>
      <c r="O230" s="88">
        <f>'Workforce WTE (d)'!P55</f>
        <v>0</v>
      </c>
      <c r="P230" s="88">
        <f>'Workforce WTE (d)'!Q55</f>
        <v>0</v>
      </c>
      <c r="Q230" s="88">
        <f>'Workforce WTE (d)'!R55</f>
        <v>0</v>
      </c>
      <c r="R230" s="88">
        <f>'Workforce WTE (d)'!S55</f>
        <v>0</v>
      </c>
      <c r="V230" s="88">
        <f>'Workforce WTE (d)'!F55</f>
        <v>0</v>
      </c>
      <c r="W230" s="88">
        <f>'Workforce WTE (d)'!G55</f>
        <v>0</v>
      </c>
      <c r="Y230" s="88">
        <f>'Workforce WTE (d)'!T55</f>
        <v>0</v>
      </c>
      <c r="Z230" s="88">
        <f>'Workforce WTE (d)'!U55</f>
        <v>0</v>
      </c>
    </row>
    <row r="231" spans="1:26">
      <c r="A231" s="87" t="str">
        <f>'Workforce WTE (d)'!A56</f>
        <v>Swansea Bay UHB</v>
      </c>
      <c r="B231" s="87" t="str">
        <f>'Workforce WTE (d)'!B56</f>
        <v>WORKFORCE WTE</v>
      </c>
      <c r="C231" s="87" t="str">
        <f>'Workforce WTE (d)'!C56</f>
        <v>All Sickness absence data</v>
      </c>
      <c r="E231" s="87" t="str">
        <f>'Workforce WTE (d)'!D56</f>
        <v>TOTAL</v>
      </c>
      <c r="F231" s="87">
        <f>'Workforce WTE (d)'!E56</f>
        <v>0</v>
      </c>
      <c r="G231" s="88">
        <f>'Workforce WTE (d)'!H56</f>
        <v>0</v>
      </c>
      <c r="H231" s="88">
        <f>'Workforce WTE (d)'!I56</f>
        <v>0</v>
      </c>
      <c r="I231" s="88">
        <f>'Workforce WTE (d)'!J56</f>
        <v>0</v>
      </c>
      <c r="J231" s="88">
        <f>'Workforce WTE (d)'!K56</f>
        <v>0</v>
      </c>
      <c r="K231" s="88">
        <f>'Workforce WTE (d)'!L56</f>
        <v>0</v>
      </c>
      <c r="L231" s="88">
        <f>'Workforce WTE (d)'!M56</f>
        <v>0</v>
      </c>
      <c r="M231" s="88">
        <f>'Workforce WTE (d)'!N56</f>
        <v>0</v>
      </c>
      <c r="N231" s="88">
        <f>'Workforce WTE (d)'!O56</f>
        <v>0</v>
      </c>
      <c r="O231" s="88">
        <f>'Workforce WTE (d)'!P56</f>
        <v>0</v>
      </c>
      <c r="P231" s="88">
        <f>'Workforce WTE (d)'!Q56</f>
        <v>0</v>
      </c>
      <c r="Q231" s="88">
        <f>'Workforce WTE (d)'!R56</f>
        <v>0</v>
      </c>
      <c r="R231" s="88">
        <f>'Workforce WTE (d)'!S56</f>
        <v>0</v>
      </c>
      <c r="V231" s="88">
        <f>'Workforce WTE (d)'!F56</f>
        <v>0</v>
      </c>
      <c r="W231" s="88">
        <f>'Workforce WTE (d)'!G56</f>
        <v>0</v>
      </c>
      <c r="Y231" s="88">
        <f>'Workforce WTE (d)'!T56</f>
        <v>0</v>
      </c>
      <c r="Z231" s="88">
        <f>'Workforce WTE (d)'!U56</f>
        <v>0</v>
      </c>
    </row>
    <row r="232" spans="1:26" ht="28.5">
      <c r="A232" s="87" t="str">
        <f>'Workforce WTE (d)'!A57</f>
        <v>Swansea Bay UHB</v>
      </c>
      <c r="B232" s="87" t="str">
        <f>'Workforce WTE (d)'!B57</f>
        <v>WORKFORCE WTE</v>
      </c>
      <c r="C232" s="87" t="str">
        <f>'Workforce WTE (d)'!C57</f>
        <v>All Sickness absence data</v>
      </c>
      <c r="E232" s="87" t="str">
        <f>'Workforce WTE (d)'!D57</f>
        <v>TOTAL</v>
      </c>
      <c r="F232" s="87" t="str">
        <f>'Workforce WTE (d)'!E57</f>
        <v>% SICKNESS ABSENCE</v>
      </c>
      <c r="G232" s="88">
        <f>'Workforce WTE (d)'!H57</f>
        <v>0</v>
      </c>
      <c r="H232" s="88">
        <f>'Workforce WTE (d)'!I57</f>
        <v>0</v>
      </c>
      <c r="I232" s="88">
        <f>'Workforce WTE (d)'!J57</f>
        <v>0</v>
      </c>
      <c r="J232" s="88">
        <f>'Workforce WTE (d)'!K57</f>
        <v>0</v>
      </c>
      <c r="K232" s="88">
        <f>'Workforce WTE (d)'!L57</f>
        <v>0</v>
      </c>
      <c r="L232" s="88">
        <f>'Workforce WTE (d)'!M57</f>
        <v>0</v>
      </c>
      <c r="M232" s="88">
        <f>'Workforce WTE (d)'!N57</f>
        <v>0</v>
      </c>
      <c r="N232" s="88">
        <f>'Workforce WTE (d)'!O57</f>
        <v>0</v>
      </c>
      <c r="O232" s="88">
        <f>'Workforce WTE (d)'!P57</f>
        <v>0</v>
      </c>
      <c r="P232" s="88">
        <f>'Workforce WTE (d)'!Q57</f>
        <v>0</v>
      </c>
      <c r="Q232" s="88">
        <f>'Workforce WTE (d)'!R57</f>
        <v>0</v>
      </c>
      <c r="R232" s="88" t="str">
        <f>'Workforce WTE (d)'!S57</f>
        <v>2023/24</v>
      </c>
      <c r="V232" s="88">
        <f>'Workforce WTE (d)'!F57</f>
        <v>0</v>
      </c>
      <c r="W232" s="88" t="str">
        <f>'Workforce WTE (d)'!G57</f>
        <v>2022/23</v>
      </c>
      <c r="Y232" s="88">
        <f>'Workforce WTE (d)'!T57</f>
        <v>0</v>
      </c>
      <c r="Z232" s="88">
        <f>'Workforce WTE (d)'!U57</f>
        <v>0</v>
      </c>
    </row>
    <row r="233" spans="1:26">
      <c r="A233" s="87" t="str">
        <f>'Workforce WTE (d)'!A58</f>
        <v>Swansea Bay UHB</v>
      </c>
      <c r="B233" s="87" t="str">
        <f>'Workforce WTE (d)'!B58</f>
        <v>WORKFORCE WTE</v>
      </c>
      <c r="C233" s="87" t="str">
        <f>'Workforce WTE (d)'!C58</f>
        <v>All Sickness absence data</v>
      </c>
      <c r="E233" s="87" t="str">
        <f>'Workforce WTE (d)'!D58</f>
        <v>TOTAL</v>
      </c>
      <c r="F233" s="87" t="str">
        <f>'Workforce WTE (d)'!E58</f>
        <v>All Sickness absence data</v>
      </c>
      <c r="G233" s="88">
        <f>'Workforce WTE (d)'!H58</f>
        <v>0</v>
      </c>
      <c r="H233" s="88">
        <f>'Workforce WTE (d)'!I58</f>
        <v>0</v>
      </c>
      <c r="I233" s="88">
        <f>'Workforce WTE (d)'!J58</f>
        <v>0</v>
      </c>
      <c r="J233" s="88">
        <f>'Workforce WTE (d)'!K58</f>
        <v>0</v>
      </c>
      <c r="K233" s="88">
        <f>'Workforce WTE (d)'!L58</f>
        <v>0</v>
      </c>
      <c r="L233" s="88">
        <f>'Workforce WTE (d)'!M58</f>
        <v>0</v>
      </c>
      <c r="M233" s="88">
        <f>'Workforce WTE (d)'!N58</f>
        <v>0</v>
      </c>
      <c r="N233" s="88">
        <f>'Workforce WTE (d)'!O58</f>
        <v>0</v>
      </c>
      <c r="O233" s="88">
        <f>'Workforce WTE (d)'!P58</f>
        <v>0</v>
      </c>
      <c r="P233" s="88">
        <f>'Workforce WTE (d)'!Q58</f>
        <v>0</v>
      </c>
      <c r="Q233" s="88">
        <f>'Workforce WTE (d)'!R58</f>
        <v>0</v>
      </c>
      <c r="R233" s="88">
        <f>'Workforce WTE (d)'!S58</f>
        <v>0</v>
      </c>
      <c r="V233" s="88">
        <f>'Workforce WTE (d)'!F58</f>
        <v>0</v>
      </c>
      <c r="W233" s="88">
        <f>'Workforce WTE (d)'!G58</f>
        <v>0</v>
      </c>
      <c r="Y233" s="88">
        <f>'Workforce WTE (d)'!T58</f>
        <v>0</v>
      </c>
      <c r="Z233" s="88">
        <f>'Workforce WTE (d)'!U58</f>
        <v>0</v>
      </c>
    </row>
    <row r="234" spans="1:26">
      <c r="A234" s="87" t="str">
        <f>'Workforce WTE (d)'!A59</f>
        <v>Swansea Bay UHB</v>
      </c>
      <c r="B234" s="87" t="str">
        <f>'Workforce WTE (d)'!B59</f>
        <v>WORKFORCE WTE</v>
      </c>
      <c r="C234" s="87" t="str">
        <f>'Workforce WTE (d)'!C59</f>
        <v>All Sickness absence data</v>
      </c>
      <c r="E234" s="87" t="str">
        <f>'Workforce WTE (d)'!D59</f>
        <v>TOTAL</v>
      </c>
      <c r="F234" s="87" t="str">
        <f>'Workforce WTE (d)'!E59</f>
        <v>Anticipated sickness rate Medical and Dental (%)</v>
      </c>
      <c r="G234" s="88">
        <f>'Workforce WTE (d)'!H59</f>
        <v>0</v>
      </c>
      <c r="H234" s="88">
        <f>'Workforce WTE (d)'!I59</f>
        <v>0</v>
      </c>
      <c r="I234" s="88">
        <f>'Workforce WTE (d)'!J59</f>
        <v>0</v>
      </c>
      <c r="J234" s="88">
        <f>'Workforce WTE (d)'!K59</f>
        <v>0</v>
      </c>
      <c r="K234" s="88">
        <f>'Workforce WTE (d)'!L59</f>
        <v>0</v>
      </c>
      <c r="L234" s="88">
        <f>'Workforce WTE (d)'!M59</f>
        <v>0</v>
      </c>
      <c r="M234" s="88">
        <f>'Workforce WTE (d)'!N59</f>
        <v>0</v>
      </c>
      <c r="N234" s="88">
        <f>'Workforce WTE (d)'!O59</f>
        <v>0</v>
      </c>
      <c r="O234" s="88">
        <f>'Workforce WTE (d)'!P59</f>
        <v>0</v>
      </c>
      <c r="P234" s="88">
        <f>'Workforce WTE (d)'!Q59</f>
        <v>0</v>
      </c>
      <c r="Q234" s="88">
        <f>'Workforce WTE (d)'!R59</f>
        <v>0</v>
      </c>
      <c r="R234" s="88">
        <f>'Workforce WTE (d)'!S59</f>
        <v>0.02</v>
      </c>
      <c r="V234" s="88">
        <f>'Workforce WTE (d)'!F59</f>
        <v>0</v>
      </c>
      <c r="W234" s="88">
        <f>'Workforce WTE (d)'!G59</f>
        <v>0.02</v>
      </c>
      <c r="Y234" s="88">
        <f>'Workforce WTE (d)'!T59</f>
        <v>0</v>
      </c>
      <c r="Z234" s="88">
        <f>'Workforce WTE (d)'!U59</f>
        <v>0</v>
      </c>
    </row>
    <row r="235" spans="1:26">
      <c r="A235" s="87" t="str">
        <f>'Workforce WTE (d)'!A60</f>
        <v>Swansea Bay UHB</v>
      </c>
      <c r="B235" s="87" t="str">
        <f>'Workforce WTE (d)'!B60</f>
        <v>WORKFORCE WTE</v>
      </c>
      <c r="C235" s="87" t="str">
        <f>'Workforce WTE (d)'!C60</f>
        <v>All Sickness absence data</v>
      </c>
      <c r="E235" s="87" t="str">
        <f>'Workforce WTE (d)'!D60</f>
        <v>TOTAL</v>
      </c>
      <c r="F235" s="87" t="str">
        <f>'Workforce WTE (d)'!E60</f>
        <v>Anticipated sickness rate Nursing and Midwifery (%)</v>
      </c>
      <c r="G235" s="88">
        <f>'Workforce WTE (d)'!H60</f>
        <v>0</v>
      </c>
      <c r="H235" s="88">
        <f>'Workforce WTE (d)'!I60</f>
        <v>0</v>
      </c>
      <c r="I235" s="88">
        <f>'Workforce WTE (d)'!J60</f>
        <v>0</v>
      </c>
      <c r="J235" s="88">
        <f>'Workforce WTE (d)'!K60</f>
        <v>0</v>
      </c>
      <c r="K235" s="88">
        <f>'Workforce WTE (d)'!L60</f>
        <v>0</v>
      </c>
      <c r="L235" s="88">
        <f>'Workforce WTE (d)'!M60</f>
        <v>0</v>
      </c>
      <c r="M235" s="88">
        <f>'Workforce WTE (d)'!N60</f>
        <v>0</v>
      </c>
      <c r="N235" s="88">
        <f>'Workforce WTE (d)'!O60</f>
        <v>0</v>
      </c>
      <c r="O235" s="88">
        <f>'Workforce WTE (d)'!P60</f>
        <v>0</v>
      </c>
      <c r="P235" s="88">
        <f>'Workforce WTE (d)'!Q60</f>
        <v>0</v>
      </c>
      <c r="Q235" s="88">
        <f>'Workforce WTE (d)'!R60</f>
        <v>0</v>
      </c>
      <c r="R235" s="88">
        <f>'Workforce WTE (d)'!S60</f>
        <v>5.5E-2</v>
      </c>
      <c r="V235" s="88">
        <f>'Workforce WTE (d)'!F60</f>
        <v>0</v>
      </c>
      <c r="W235" s="88">
        <f>'Workforce WTE (d)'!G60</f>
        <v>7.5999999999999998E-2</v>
      </c>
      <c r="Y235" s="88">
        <f>'Workforce WTE (d)'!T60</f>
        <v>0</v>
      </c>
      <c r="Z235" s="88">
        <f>'Workforce WTE (d)'!U60</f>
        <v>0</v>
      </c>
    </row>
    <row r="236" spans="1:26">
      <c r="A236" s="87" t="str">
        <f>'Workforce WTE (d)'!A61</f>
        <v>Swansea Bay UHB</v>
      </c>
      <c r="B236" s="87" t="str">
        <f>'Workforce WTE (d)'!B61</f>
        <v>WORKFORCE WTE</v>
      </c>
      <c r="C236" s="87" t="str">
        <f>'Workforce WTE (d)'!C61</f>
        <v>All Sickness absence data</v>
      </c>
      <c r="E236" s="87" t="str">
        <f>'Workforce WTE (d)'!D61</f>
        <v>TOTAL</v>
      </c>
      <c r="F236" s="87" t="str">
        <f>'Workforce WTE (d)'!E61</f>
        <v>Anticipated sickness rate (All Other staff groups) (%)</v>
      </c>
      <c r="G236" s="88">
        <f>'Workforce WTE (d)'!H61</f>
        <v>0</v>
      </c>
      <c r="H236" s="88">
        <f>'Workforce WTE (d)'!I61</f>
        <v>0</v>
      </c>
      <c r="I236" s="88">
        <f>'Workforce WTE (d)'!J61</f>
        <v>0</v>
      </c>
      <c r="J236" s="88">
        <f>'Workforce WTE (d)'!K61</f>
        <v>0</v>
      </c>
      <c r="K236" s="88">
        <f>'Workforce WTE (d)'!L61</f>
        <v>0</v>
      </c>
      <c r="L236" s="88">
        <f>'Workforce WTE (d)'!M61</f>
        <v>0</v>
      </c>
      <c r="M236" s="88">
        <f>'Workforce WTE (d)'!N61</f>
        <v>0</v>
      </c>
      <c r="N236" s="88">
        <f>'Workforce WTE (d)'!O61</f>
        <v>0</v>
      </c>
      <c r="O236" s="88">
        <f>'Workforce WTE (d)'!P61</f>
        <v>0</v>
      </c>
      <c r="P236" s="88">
        <f>'Workforce WTE (d)'!Q61</f>
        <v>0</v>
      </c>
      <c r="Q236" s="88">
        <f>'Workforce WTE (d)'!R61</f>
        <v>0</v>
      </c>
      <c r="R236" s="88">
        <f>'Workforce WTE (d)'!S61</f>
        <v>5.5E-2</v>
      </c>
      <c r="V236" s="88">
        <f>'Workforce WTE (d)'!F61</f>
        <v>0</v>
      </c>
      <c r="W236" s="88">
        <f>'Workforce WTE (d)'!G61</f>
        <v>7.6999999999999999E-2</v>
      </c>
      <c r="Y236" s="88">
        <f>'Workforce WTE (d)'!T61</f>
        <v>0</v>
      </c>
      <c r="Z236" s="88">
        <f>'Workforce WTE (d)'!U61</f>
        <v>0</v>
      </c>
    </row>
    <row r="237" spans="1:26">
      <c r="A237" s="87" t="str">
        <f>'Workforce WTE (d)'!A62</f>
        <v>Swansea Bay UHB</v>
      </c>
      <c r="B237" s="87" t="str">
        <f>'Workforce WTE (d)'!B62</f>
        <v>WORKFORCE WTE</v>
      </c>
      <c r="C237" s="87" t="str">
        <f>'Workforce WTE (d)'!C62</f>
        <v>All Sickness absence data</v>
      </c>
      <c r="E237" s="87" t="str">
        <f>'Workforce WTE (d)'!D62</f>
        <v>TOTAL</v>
      </c>
      <c r="F237" s="87">
        <f>'Workforce WTE (d)'!E62</f>
        <v>0</v>
      </c>
      <c r="G237" s="88">
        <f>'Workforce WTE (d)'!H62</f>
        <v>0</v>
      </c>
      <c r="H237" s="88">
        <f>'Workforce WTE (d)'!I62</f>
        <v>0</v>
      </c>
      <c r="I237" s="88">
        <f>'Workforce WTE (d)'!J62</f>
        <v>0</v>
      </c>
      <c r="J237" s="88">
        <f>'Workforce WTE (d)'!K62</f>
        <v>0</v>
      </c>
      <c r="K237" s="88">
        <f>'Workforce WTE (d)'!L62</f>
        <v>0</v>
      </c>
      <c r="L237" s="88">
        <f>'Workforce WTE (d)'!M62</f>
        <v>0</v>
      </c>
      <c r="M237" s="88">
        <f>'Workforce WTE (d)'!N62</f>
        <v>0</v>
      </c>
      <c r="N237" s="88">
        <f>'Workforce WTE (d)'!O62</f>
        <v>0</v>
      </c>
      <c r="O237" s="88">
        <f>'Workforce WTE (d)'!P62</f>
        <v>0</v>
      </c>
      <c r="P237" s="88">
        <f>'Workforce WTE (d)'!Q62</f>
        <v>0</v>
      </c>
      <c r="Q237" s="88">
        <f>'Workforce WTE (d)'!R62</f>
        <v>0</v>
      </c>
      <c r="R237" s="88">
        <f>'Workforce WTE (d)'!S62</f>
        <v>0</v>
      </c>
      <c r="V237" s="88">
        <f>'Workforce WTE (d)'!F62</f>
        <v>0</v>
      </c>
      <c r="W237" s="88">
        <f>'Workforce WTE (d)'!G62</f>
        <v>0</v>
      </c>
      <c r="Y237" s="88">
        <f>'Workforce WTE (d)'!T62</f>
        <v>0</v>
      </c>
      <c r="Z237" s="88">
        <f>'Workforce WTE (d)'!U62</f>
        <v>0</v>
      </c>
    </row>
    <row r="238" spans="1:26" ht="28.5">
      <c r="A238" s="87" t="str">
        <f>'Workforce WTE (d)'!A63</f>
        <v>Swansea Bay UHB</v>
      </c>
      <c r="B238" s="87" t="str">
        <f>'Workforce WTE (d)'!B63</f>
        <v>WORKFORCE WTE</v>
      </c>
      <c r="C238" s="87" t="str">
        <f>'Workforce WTE (d)'!C63</f>
        <v>% CORE WORKFORCE TURNOVER</v>
      </c>
      <c r="E238" s="87" t="str">
        <f>'Workforce WTE (d)'!D63</f>
        <v>TOTAL</v>
      </c>
      <c r="F238" s="87" t="str">
        <f>'Workforce WTE (d)'!E63</f>
        <v>% CORE WORKFORCE TURNOVER</v>
      </c>
      <c r="G238" s="88">
        <f>'Workforce WTE (d)'!H63</f>
        <v>0</v>
      </c>
      <c r="H238" s="88">
        <f>'Workforce WTE (d)'!I63</f>
        <v>0</v>
      </c>
      <c r="I238" s="88">
        <f>'Workforce WTE (d)'!J63</f>
        <v>0</v>
      </c>
      <c r="J238" s="88">
        <f>'Workforce WTE (d)'!K63</f>
        <v>0</v>
      </c>
      <c r="K238" s="88">
        <f>'Workforce WTE (d)'!L63</f>
        <v>0</v>
      </c>
      <c r="L238" s="88">
        <f>'Workforce WTE (d)'!M63</f>
        <v>0</v>
      </c>
      <c r="M238" s="88">
        <f>'Workforce WTE (d)'!N63</f>
        <v>0</v>
      </c>
      <c r="N238" s="88">
        <f>'Workforce WTE (d)'!O63</f>
        <v>0</v>
      </c>
      <c r="O238" s="88">
        <f>'Workforce WTE (d)'!P63</f>
        <v>0</v>
      </c>
      <c r="P238" s="88">
        <f>'Workforce WTE (d)'!Q63</f>
        <v>0</v>
      </c>
      <c r="Q238" s="88">
        <f>'Workforce WTE (d)'!R63</f>
        <v>0</v>
      </c>
      <c r="R238" s="88" t="str">
        <f>'Workforce WTE (d)'!S63</f>
        <v>2023/24</v>
      </c>
      <c r="V238" s="88">
        <f>'Workforce WTE (d)'!F63</f>
        <v>0</v>
      </c>
      <c r="W238" s="88" t="str">
        <f>'Workforce WTE (d)'!G63</f>
        <v>2022/23</v>
      </c>
      <c r="Y238" s="88">
        <f>'Workforce WTE (d)'!T63</f>
        <v>0</v>
      </c>
      <c r="Z238" s="88">
        <f>'Workforce WTE (d)'!U63</f>
        <v>0</v>
      </c>
    </row>
    <row r="239" spans="1:26">
      <c r="A239" s="87" t="str">
        <f>'Workforce WTE (d)'!A64</f>
        <v>Swansea Bay UHB</v>
      </c>
      <c r="B239" s="87" t="str">
        <f>'Workforce WTE (d)'!B64</f>
        <v>WORKFORCE WTE</v>
      </c>
      <c r="C239" s="87" t="str">
        <f>'Workforce WTE (d)'!C64</f>
        <v>% CORE WORKFORCE TURNOVER</v>
      </c>
      <c r="E239" s="87" t="str">
        <f>'Workforce WTE (d)'!D64</f>
        <v>TOTAL</v>
      </c>
      <c r="F239" s="87" t="str">
        <f>'Workforce WTE (d)'!E64</f>
        <v>CORE WORKFORCE</v>
      </c>
      <c r="G239" s="88">
        <f>'Workforce WTE (d)'!H64</f>
        <v>0</v>
      </c>
      <c r="H239" s="88">
        <f>'Workforce WTE (d)'!I64</f>
        <v>0</v>
      </c>
      <c r="I239" s="88">
        <f>'Workforce WTE (d)'!J64</f>
        <v>0</v>
      </c>
      <c r="J239" s="88">
        <f>'Workforce WTE (d)'!K64</f>
        <v>0</v>
      </c>
      <c r="K239" s="88">
        <f>'Workforce WTE (d)'!L64</f>
        <v>0</v>
      </c>
      <c r="L239" s="88">
        <f>'Workforce WTE (d)'!M64</f>
        <v>0</v>
      </c>
      <c r="M239" s="88">
        <f>'Workforce WTE (d)'!N64</f>
        <v>0</v>
      </c>
      <c r="N239" s="88">
        <f>'Workforce WTE (d)'!O64</f>
        <v>0</v>
      </c>
      <c r="O239" s="88">
        <f>'Workforce WTE (d)'!P64</f>
        <v>0</v>
      </c>
      <c r="P239" s="88">
        <f>'Workforce WTE (d)'!Q64</f>
        <v>0</v>
      </c>
      <c r="Q239" s="88">
        <f>'Workforce WTE (d)'!R64</f>
        <v>0</v>
      </c>
      <c r="R239" s="88" t="str">
        <f>'Workforce WTE (d)'!S64</f>
        <v> </v>
      </c>
      <c r="V239" s="88">
        <f>'Workforce WTE (d)'!F64</f>
        <v>0</v>
      </c>
      <c r="W239" s="88" t="str">
        <f>'Workforce WTE (d)'!G64</f>
        <v> </v>
      </c>
      <c r="Y239" s="88">
        <f>'Workforce WTE (d)'!T64</f>
        <v>0</v>
      </c>
      <c r="Z239" s="88">
        <f>'Workforce WTE (d)'!U64</f>
        <v>0</v>
      </c>
    </row>
    <row r="240" spans="1:26">
      <c r="A240" s="87" t="str">
        <f>'Workforce WTE (d)'!A65</f>
        <v>Swansea Bay UHB</v>
      </c>
      <c r="B240" s="87" t="str">
        <f>'Workforce WTE (d)'!B65</f>
        <v>WORKFORCE WTE</v>
      </c>
      <c r="C240" s="87" t="str">
        <f>'Workforce WTE (d)'!C65</f>
        <v>% CORE WORKFORCE TURNOVER</v>
      </c>
      <c r="E240" s="87" t="str">
        <f>'Workforce WTE (d)'!D65</f>
        <v>TOTAL</v>
      </c>
      <c r="F240" s="87" t="str">
        <f>'Workforce WTE (d)'!E65</f>
        <v>Board Members</v>
      </c>
      <c r="G240" s="88">
        <f>'Workforce WTE (d)'!H65</f>
        <v>0</v>
      </c>
      <c r="H240" s="88">
        <f>'Workforce WTE (d)'!I65</f>
        <v>0</v>
      </c>
      <c r="I240" s="88">
        <f>'Workforce WTE (d)'!J65</f>
        <v>0</v>
      </c>
      <c r="J240" s="88">
        <f>'Workforce WTE (d)'!K65</f>
        <v>0</v>
      </c>
      <c r="K240" s="88">
        <f>'Workforce WTE (d)'!L65</f>
        <v>0</v>
      </c>
      <c r="L240" s="88">
        <f>'Workforce WTE (d)'!M65</f>
        <v>0</v>
      </c>
      <c r="M240" s="88">
        <f>'Workforce WTE (d)'!N65</f>
        <v>0</v>
      </c>
      <c r="N240" s="88">
        <f>'Workforce WTE (d)'!O65</f>
        <v>0</v>
      </c>
      <c r="O240" s="88">
        <f>'Workforce WTE (d)'!P65</f>
        <v>0</v>
      </c>
      <c r="P240" s="88">
        <f>'Workforce WTE (d)'!Q65</f>
        <v>0</v>
      </c>
      <c r="Q240" s="88">
        <f>'Workforce WTE (d)'!R65</f>
        <v>0</v>
      </c>
      <c r="R240" s="88">
        <f>'Workforce WTE (d)'!S65</f>
        <v>0</v>
      </c>
      <c r="V240" s="88">
        <f>'Workforce WTE (d)'!F65</f>
        <v>0</v>
      </c>
      <c r="W240" s="88">
        <f>'Workforce WTE (d)'!G65</f>
        <v>0</v>
      </c>
      <c r="Y240" s="88">
        <f>'Workforce WTE (d)'!T65</f>
        <v>0</v>
      </c>
      <c r="Z240" s="88">
        <f>'Workforce WTE (d)'!U65</f>
        <v>0</v>
      </c>
    </row>
    <row r="241" spans="1:26">
      <c r="A241" s="87" t="str">
        <f>'Workforce WTE (d)'!A66</f>
        <v>Swansea Bay UHB</v>
      </c>
      <c r="B241" s="87" t="str">
        <f>'Workforce WTE (d)'!B66</f>
        <v>WORKFORCE WTE</v>
      </c>
      <c r="C241" s="87" t="str">
        <f>'Workforce WTE (d)'!C66</f>
        <v>% CORE WORKFORCE TURNOVER</v>
      </c>
      <c r="E241" s="87" t="str">
        <f>'Workforce WTE (d)'!D66</f>
        <v>TOTAL</v>
      </c>
      <c r="F241" s="87" t="str">
        <f>'Workforce WTE (d)'!E66</f>
        <v>Medical &amp; Dental</v>
      </c>
      <c r="G241" s="88">
        <f>'Workforce WTE (d)'!H66</f>
        <v>0</v>
      </c>
      <c r="H241" s="88">
        <f>'Workforce WTE (d)'!I66</f>
        <v>0</v>
      </c>
      <c r="I241" s="88">
        <f>'Workforce WTE (d)'!J66</f>
        <v>0</v>
      </c>
      <c r="J241" s="88">
        <f>'Workforce WTE (d)'!K66</f>
        <v>0</v>
      </c>
      <c r="K241" s="88">
        <f>'Workforce WTE (d)'!L66</f>
        <v>0</v>
      </c>
      <c r="L241" s="88">
        <f>'Workforce WTE (d)'!M66</f>
        <v>0</v>
      </c>
      <c r="M241" s="88">
        <f>'Workforce WTE (d)'!N66</f>
        <v>0</v>
      </c>
      <c r="N241" s="88">
        <f>'Workforce WTE (d)'!O66</f>
        <v>0</v>
      </c>
      <c r="O241" s="88">
        <f>'Workforce WTE (d)'!P66</f>
        <v>0</v>
      </c>
      <c r="P241" s="88">
        <f>'Workforce WTE (d)'!Q66</f>
        <v>0</v>
      </c>
      <c r="Q241" s="88">
        <f>'Workforce WTE (d)'!R66</f>
        <v>0</v>
      </c>
      <c r="R241" s="88">
        <f>'Workforce WTE (d)'!S66</f>
        <v>7.4999999999999997E-2</v>
      </c>
      <c r="V241" s="88">
        <f>'Workforce WTE (d)'!F66</f>
        <v>0</v>
      </c>
      <c r="W241" s="88">
        <f>'Workforce WTE (d)'!G66</f>
        <v>0.08</v>
      </c>
      <c r="Y241" s="88">
        <f>'Workforce WTE (d)'!T66</f>
        <v>0</v>
      </c>
      <c r="Z241" s="88">
        <f>'Workforce WTE (d)'!U66</f>
        <v>0</v>
      </c>
    </row>
    <row r="242" spans="1:26">
      <c r="A242" s="87" t="str">
        <f>'Workforce WTE (d)'!A67</f>
        <v>Swansea Bay UHB</v>
      </c>
      <c r="B242" s="87" t="str">
        <f>'Workforce WTE (d)'!B67</f>
        <v>WORKFORCE WTE</v>
      </c>
      <c r="C242" s="87" t="str">
        <f>'Workforce WTE (d)'!C67</f>
        <v>% CORE WORKFORCE TURNOVER</v>
      </c>
      <c r="E242" s="87" t="str">
        <f>'Workforce WTE (d)'!D67</f>
        <v>TOTAL</v>
      </c>
      <c r="F242" s="87" t="str">
        <f>'Workforce WTE (d)'!E67</f>
        <v>Nursing &amp; Midwifery Registered</v>
      </c>
      <c r="G242" s="88">
        <f>'Workforce WTE (d)'!H67</f>
        <v>0</v>
      </c>
      <c r="H242" s="88">
        <f>'Workforce WTE (d)'!I67</f>
        <v>0</v>
      </c>
      <c r="I242" s="88">
        <f>'Workforce WTE (d)'!J67</f>
        <v>0</v>
      </c>
      <c r="J242" s="88">
        <f>'Workforce WTE (d)'!K67</f>
        <v>0</v>
      </c>
      <c r="K242" s="88">
        <f>'Workforce WTE (d)'!L67</f>
        <v>0</v>
      </c>
      <c r="L242" s="88">
        <f>'Workforce WTE (d)'!M67</f>
        <v>0</v>
      </c>
      <c r="M242" s="88">
        <f>'Workforce WTE (d)'!N67</f>
        <v>0</v>
      </c>
      <c r="N242" s="88">
        <f>'Workforce WTE (d)'!O67</f>
        <v>0</v>
      </c>
      <c r="O242" s="88">
        <f>'Workforce WTE (d)'!P67</f>
        <v>0</v>
      </c>
      <c r="P242" s="88">
        <f>'Workforce WTE (d)'!Q67</f>
        <v>0</v>
      </c>
      <c r="Q242" s="88">
        <f>'Workforce WTE (d)'!R67</f>
        <v>0</v>
      </c>
      <c r="R242" s="88">
        <f>'Workforce WTE (d)'!S67</f>
        <v>7.9000000000000001E-2</v>
      </c>
      <c r="V242" s="88">
        <f>'Workforce WTE (d)'!F67</f>
        <v>0</v>
      </c>
      <c r="W242" s="88">
        <f>'Workforce WTE (d)'!G67</f>
        <v>8.6999999999999994E-2</v>
      </c>
      <c r="Y242" s="88">
        <f>'Workforce WTE (d)'!T67</f>
        <v>0</v>
      </c>
      <c r="Z242" s="88">
        <f>'Workforce WTE (d)'!U67</f>
        <v>0</v>
      </c>
    </row>
    <row r="243" spans="1:26">
      <c r="A243" s="87" t="str">
        <f>'Workforce WTE (d)'!A68</f>
        <v>Swansea Bay UHB</v>
      </c>
      <c r="B243" s="87" t="str">
        <f>'Workforce WTE (d)'!B68</f>
        <v>WORKFORCE WTE</v>
      </c>
      <c r="C243" s="87" t="str">
        <f>'Workforce WTE (d)'!C68</f>
        <v>% CORE WORKFORCE TURNOVER</v>
      </c>
      <c r="E243" s="87" t="str">
        <f>'Workforce WTE (d)'!D68</f>
        <v>TOTAL</v>
      </c>
      <c r="F243" s="87" t="str">
        <f>'Workforce WTE (d)'!E68</f>
        <v>Additional Professional, Scientific and Technical</v>
      </c>
      <c r="G243" s="88">
        <f>'Workforce WTE (d)'!H68</f>
        <v>0</v>
      </c>
      <c r="H243" s="88">
        <f>'Workforce WTE (d)'!I68</f>
        <v>0</v>
      </c>
      <c r="I243" s="88">
        <f>'Workforce WTE (d)'!J68</f>
        <v>0</v>
      </c>
      <c r="J243" s="88">
        <f>'Workforce WTE (d)'!K68</f>
        <v>0</v>
      </c>
      <c r="K243" s="88">
        <f>'Workforce WTE (d)'!L68</f>
        <v>0</v>
      </c>
      <c r="L243" s="88">
        <f>'Workforce WTE (d)'!M68</f>
        <v>0</v>
      </c>
      <c r="M243" s="88">
        <f>'Workforce WTE (d)'!N68</f>
        <v>0</v>
      </c>
      <c r="N243" s="88">
        <f>'Workforce WTE (d)'!O68</f>
        <v>0</v>
      </c>
      <c r="O243" s="88">
        <f>'Workforce WTE (d)'!P68</f>
        <v>0</v>
      </c>
      <c r="P243" s="88">
        <f>'Workforce WTE (d)'!Q68</f>
        <v>0</v>
      </c>
      <c r="Q243" s="88">
        <f>'Workforce WTE (d)'!R68</f>
        <v>0</v>
      </c>
      <c r="R243" s="88">
        <f>'Workforce WTE (d)'!S68</f>
        <v>8.5999999999999993E-2</v>
      </c>
      <c r="V243" s="88">
        <f>'Workforce WTE (d)'!F68</f>
        <v>0</v>
      </c>
      <c r="W243" s="88">
        <f>'Workforce WTE (d)'!G68</f>
        <v>9.0999999999999998E-2</v>
      </c>
      <c r="Y243" s="88">
        <f>'Workforce WTE (d)'!T68</f>
        <v>0</v>
      </c>
      <c r="Z243" s="88">
        <f>'Workforce WTE (d)'!U68</f>
        <v>0</v>
      </c>
    </row>
    <row r="244" spans="1:26">
      <c r="A244" s="87" t="str">
        <f>'Workforce WTE (d)'!A69</f>
        <v>Swansea Bay UHB</v>
      </c>
      <c r="B244" s="87" t="str">
        <f>'Workforce WTE (d)'!B69</f>
        <v>WORKFORCE WTE</v>
      </c>
      <c r="C244" s="87" t="str">
        <f>'Workforce WTE (d)'!C69</f>
        <v>% CORE WORKFORCE TURNOVER</v>
      </c>
      <c r="E244" s="87" t="str">
        <f>'Workforce WTE (d)'!D69</f>
        <v>TOTAL</v>
      </c>
      <c r="F244" s="87" t="str">
        <f>'Workforce WTE (d)'!E69</f>
        <v>Healthcare Scientists</v>
      </c>
      <c r="G244" s="88">
        <f>'Workforce WTE (d)'!H69</f>
        <v>0</v>
      </c>
      <c r="H244" s="88">
        <f>'Workforce WTE (d)'!I69</f>
        <v>0</v>
      </c>
      <c r="I244" s="88">
        <f>'Workforce WTE (d)'!J69</f>
        <v>0</v>
      </c>
      <c r="J244" s="88">
        <f>'Workforce WTE (d)'!K69</f>
        <v>0</v>
      </c>
      <c r="K244" s="88">
        <f>'Workforce WTE (d)'!L69</f>
        <v>0</v>
      </c>
      <c r="L244" s="88">
        <f>'Workforce WTE (d)'!M69</f>
        <v>0</v>
      </c>
      <c r="M244" s="88">
        <f>'Workforce WTE (d)'!N69</f>
        <v>0</v>
      </c>
      <c r="N244" s="88">
        <f>'Workforce WTE (d)'!O69</f>
        <v>0</v>
      </c>
      <c r="O244" s="88">
        <f>'Workforce WTE (d)'!P69</f>
        <v>0</v>
      </c>
      <c r="P244" s="88">
        <f>'Workforce WTE (d)'!Q69</f>
        <v>0</v>
      </c>
      <c r="Q244" s="88">
        <f>'Workforce WTE (d)'!R69</f>
        <v>0</v>
      </c>
      <c r="R244" s="88">
        <f>'Workforce WTE (d)'!S69</f>
        <v>7.6999999999999999E-2</v>
      </c>
      <c r="V244" s="88">
        <f>'Workforce WTE (d)'!F69</f>
        <v>0</v>
      </c>
      <c r="W244" s="88">
        <f>'Workforce WTE (d)'!G69</f>
        <v>8.2000000000000003E-2</v>
      </c>
      <c r="Y244" s="88">
        <f>'Workforce WTE (d)'!T69</f>
        <v>0</v>
      </c>
      <c r="Z244" s="88">
        <f>'Workforce WTE (d)'!U69</f>
        <v>0</v>
      </c>
    </row>
    <row r="245" spans="1:26">
      <c r="A245" s="87" t="str">
        <f>'Workforce WTE (d)'!A70</f>
        <v>Swansea Bay UHB</v>
      </c>
      <c r="B245" s="87" t="str">
        <f>'Workforce WTE (d)'!B70</f>
        <v>WORKFORCE WTE</v>
      </c>
      <c r="C245" s="87" t="str">
        <f>'Workforce WTE (d)'!C70</f>
        <v>% CORE WORKFORCE TURNOVER</v>
      </c>
      <c r="E245" s="87" t="str">
        <f>'Workforce WTE (d)'!D70</f>
        <v>TOTAL</v>
      </c>
      <c r="F245" s="87" t="str">
        <f>'Workforce WTE (d)'!E70</f>
        <v>Allied Health Professionals</v>
      </c>
      <c r="G245" s="88">
        <f>'Workforce WTE (d)'!H70</f>
        <v>0</v>
      </c>
      <c r="H245" s="88">
        <f>'Workforce WTE (d)'!I70</f>
        <v>0</v>
      </c>
      <c r="I245" s="88">
        <f>'Workforce WTE (d)'!J70</f>
        <v>0</v>
      </c>
      <c r="J245" s="88">
        <f>'Workforce WTE (d)'!K70</f>
        <v>0</v>
      </c>
      <c r="K245" s="88">
        <f>'Workforce WTE (d)'!L70</f>
        <v>0</v>
      </c>
      <c r="L245" s="88">
        <f>'Workforce WTE (d)'!M70</f>
        <v>0</v>
      </c>
      <c r="M245" s="88">
        <f>'Workforce WTE (d)'!N70</f>
        <v>0</v>
      </c>
      <c r="N245" s="88">
        <f>'Workforce WTE (d)'!O70</f>
        <v>0</v>
      </c>
      <c r="O245" s="88">
        <f>'Workforce WTE (d)'!P70</f>
        <v>0</v>
      </c>
      <c r="P245" s="88">
        <f>'Workforce WTE (d)'!Q70</f>
        <v>0</v>
      </c>
      <c r="Q245" s="88">
        <f>'Workforce WTE (d)'!R70</f>
        <v>0</v>
      </c>
      <c r="R245" s="88">
        <f>'Workforce WTE (d)'!S70</f>
        <v>0.10199999999999999</v>
      </c>
      <c r="V245" s="88">
        <f>'Workforce WTE (d)'!F70</f>
        <v>0</v>
      </c>
      <c r="W245" s="88">
        <f>'Workforce WTE (d)'!G70</f>
        <v>0.107</v>
      </c>
      <c r="Y245" s="88">
        <f>'Workforce WTE (d)'!T70</f>
        <v>0</v>
      </c>
      <c r="Z245" s="88">
        <f>'Workforce WTE (d)'!U70</f>
        <v>0</v>
      </c>
    </row>
    <row r="246" spans="1:26">
      <c r="A246" s="87" t="str">
        <f>'Workforce WTE (d)'!A71</f>
        <v>Swansea Bay UHB</v>
      </c>
      <c r="B246" s="87" t="str">
        <f>'Workforce WTE (d)'!B71</f>
        <v>WORKFORCE WTE</v>
      </c>
      <c r="C246" s="87" t="str">
        <f>'Workforce WTE (d)'!C71</f>
        <v>% CORE WORKFORCE TURNOVER</v>
      </c>
      <c r="E246" s="87" t="str">
        <f>'Workforce WTE (d)'!D71</f>
        <v>TOTAL</v>
      </c>
      <c r="F246" s="87" t="str">
        <f>'Workforce WTE (d)'!E71</f>
        <v>Additional Clinical Services</v>
      </c>
      <c r="G246" s="88">
        <f>'Workforce WTE (d)'!H71</f>
        <v>0</v>
      </c>
      <c r="H246" s="88">
        <f>'Workforce WTE (d)'!I71</f>
        <v>0</v>
      </c>
      <c r="I246" s="88">
        <f>'Workforce WTE (d)'!J71</f>
        <v>0</v>
      </c>
      <c r="J246" s="88">
        <f>'Workforce WTE (d)'!K71</f>
        <v>0</v>
      </c>
      <c r="K246" s="88">
        <f>'Workforce WTE (d)'!L71</f>
        <v>0</v>
      </c>
      <c r="L246" s="88">
        <f>'Workforce WTE (d)'!M71</f>
        <v>0</v>
      </c>
      <c r="M246" s="88">
        <f>'Workforce WTE (d)'!N71</f>
        <v>0</v>
      </c>
      <c r="N246" s="88">
        <f>'Workforce WTE (d)'!O71</f>
        <v>0</v>
      </c>
      <c r="O246" s="88">
        <f>'Workforce WTE (d)'!P71</f>
        <v>0</v>
      </c>
      <c r="P246" s="88">
        <f>'Workforce WTE (d)'!Q71</f>
        <v>0</v>
      </c>
      <c r="Q246" s="88">
        <f>'Workforce WTE (d)'!R71</f>
        <v>0</v>
      </c>
      <c r="R246" s="88">
        <f>'Workforce WTE (d)'!S71</f>
        <v>8.5999999999999993E-2</v>
      </c>
      <c r="V246" s="88">
        <f>'Workforce WTE (d)'!F71</f>
        <v>0</v>
      </c>
      <c r="W246" s="88">
        <f>'Workforce WTE (d)'!G71</f>
        <v>9.0999999999999998E-2</v>
      </c>
      <c r="Y246" s="88">
        <f>'Workforce WTE (d)'!T71</f>
        <v>0</v>
      </c>
      <c r="Z246" s="88">
        <f>'Workforce WTE (d)'!U71</f>
        <v>0</v>
      </c>
    </row>
    <row r="247" spans="1:26">
      <c r="A247" s="87" t="str">
        <f>'Workforce WTE (d)'!A72</f>
        <v>Swansea Bay UHB</v>
      </c>
      <c r="B247" s="87" t="str">
        <f>'Workforce WTE (d)'!B72</f>
        <v>WORKFORCE WTE</v>
      </c>
      <c r="C247" s="87" t="str">
        <f>'Workforce WTE (d)'!C72</f>
        <v>% CORE WORKFORCE TURNOVER</v>
      </c>
      <c r="E247" s="87" t="str">
        <f>'Workforce WTE (d)'!D72</f>
        <v>TOTAL</v>
      </c>
      <c r="F247" s="87" t="str">
        <f>'Workforce WTE (d)'!E72</f>
        <v>Administrative and Clerical (inc Senior Managers)</v>
      </c>
      <c r="G247" s="88">
        <f>'Workforce WTE (d)'!H72</f>
        <v>0</v>
      </c>
      <c r="H247" s="88">
        <f>'Workforce WTE (d)'!I72</f>
        <v>0</v>
      </c>
      <c r="I247" s="88">
        <f>'Workforce WTE (d)'!J72</f>
        <v>0</v>
      </c>
      <c r="J247" s="88">
        <f>'Workforce WTE (d)'!K72</f>
        <v>0</v>
      </c>
      <c r="K247" s="88">
        <f>'Workforce WTE (d)'!L72</f>
        <v>0</v>
      </c>
      <c r="L247" s="88">
        <f>'Workforce WTE (d)'!M72</f>
        <v>0</v>
      </c>
      <c r="M247" s="88">
        <f>'Workforce WTE (d)'!N72</f>
        <v>0</v>
      </c>
      <c r="N247" s="88">
        <f>'Workforce WTE (d)'!O72</f>
        <v>0</v>
      </c>
      <c r="O247" s="88">
        <f>'Workforce WTE (d)'!P72</f>
        <v>0</v>
      </c>
      <c r="P247" s="88">
        <f>'Workforce WTE (d)'!Q72</f>
        <v>0</v>
      </c>
      <c r="Q247" s="88">
        <f>'Workforce WTE (d)'!R72</f>
        <v>0</v>
      </c>
      <c r="R247" s="88">
        <f>'Workforce WTE (d)'!S72</f>
        <v>0.127</v>
      </c>
      <c r="V247" s="88">
        <f>'Workforce WTE (d)'!F72</f>
        <v>0</v>
      </c>
      <c r="W247" s="88">
        <f>'Workforce WTE (d)'!G72</f>
        <v>0.13200000000000001</v>
      </c>
      <c r="Y247" s="88">
        <f>'Workforce WTE (d)'!T72</f>
        <v>0</v>
      </c>
      <c r="Z247" s="88">
        <f>'Workforce WTE (d)'!U72</f>
        <v>0</v>
      </c>
    </row>
    <row r="248" spans="1:26">
      <c r="A248" s="87" t="str">
        <f>'Workforce WTE (d)'!A73</f>
        <v>Swansea Bay UHB</v>
      </c>
      <c r="B248" s="87" t="str">
        <f>'Workforce WTE (d)'!B73</f>
        <v>WORKFORCE WTE</v>
      </c>
      <c r="C248" s="87" t="str">
        <f>'Workforce WTE (d)'!C73</f>
        <v>% CORE WORKFORCE TURNOVER</v>
      </c>
      <c r="E248" s="87" t="str">
        <f>'Workforce WTE (d)'!D73</f>
        <v>TOTAL</v>
      </c>
      <c r="F248" s="87" t="str">
        <f>'Workforce WTE (d)'!E73</f>
        <v>Apprentices</v>
      </c>
      <c r="G248" s="88">
        <f>'Workforce WTE (d)'!H73</f>
        <v>0</v>
      </c>
      <c r="H248" s="88">
        <f>'Workforce WTE (d)'!I73</f>
        <v>0</v>
      </c>
      <c r="I248" s="88">
        <f>'Workforce WTE (d)'!J73</f>
        <v>0</v>
      </c>
      <c r="J248" s="88">
        <f>'Workforce WTE (d)'!K73</f>
        <v>0</v>
      </c>
      <c r="K248" s="88">
        <f>'Workforce WTE (d)'!L73</f>
        <v>0</v>
      </c>
      <c r="L248" s="88">
        <f>'Workforce WTE (d)'!M73</f>
        <v>0</v>
      </c>
      <c r="M248" s="88">
        <f>'Workforce WTE (d)'!N73</f>
        <v>0</v>
      </c>
      <c r="N248" s="88">
        <f>'Workforce WTE (d)'!O73</f>
        <v>0</v>
      </c>
      <c r="O248" s="88">
        <f>'Workforce WTE (d)'!P73</f>
        <v>0</v>
      </c>
      <c r="P248" s="88">
        <f>'Workforce WTE (d)'!Q73</f>
        <v>0</v>
      </c>
      <c r="Q248" s="88">
        <f>'Workforce WTE (d)'!R73</f>
        <v>0</v>
      </c>
      <c r="R248" s="88">
        <f>'Workforce WTE (d)'!S73</f>
        <v>0</v>
      </c>
      <c r="V248" s="88">
        <f>'Workforce WTE (d)'!F73</f>
        <v>0</v>
      </c>
      <c r="W248" s="88">
        <f>'Workforce WTE (d)'!G73</f>
        <v>0</v>
      </c>
      <c r="Y248" s="88">
        <f>'Workforce WTE (d)'!T73</f>
        <v>0</v>
      </c>
      <c r="Z248" s="88">
        <f>'Workforce WTE (d)'!U73</f>
        <v>0</v>
      </c>
    </row>
    <row r="249" spans="1:26">
      <c r="A249" s="87" t="str">
        <f>'Workforce WTE (d)'!A74</f>
        <v>Swansea Bay UHB</v>
      </c>
      <c r="B249" s="87" t="str">
        <f>'Workforce WTE (d)'!B74</f>
        <v>WORKFORCE WTE</v>
      </c>
      <c r="C249" s="87" t="str">
        <f>'Workforce WTE (d)'!C74</f>
        <v>% CORE WORKFORCE TURNOVER</v>
      </c>
      <c r="E249" s="87" t="str">
        <f>'Workforce WTE (d)'!D74</f>
        <v>TOTAL</v>
      </c>
      <c r="F249" s="87" t="str">
        <f>'Workforce WTE (d)'!E74</f>
        <v>Estates and Ancillary</v>
      </c>
      <c r="G249" s="88">
        <f>'Workforce WTE (d)'!H74</f>
        <v>0</v>
      </c>
      <c r="H249" s="88">
        <f>'Workforce WTE (d)'!I74</f>
        <v>0</v>
      </c>
      <c r="I249" s="88">
        <f>'Workforce WTE (d)'!J74</f>
        <v>0</v>
      </c>
      <c r="J249" s="88">
        <f>'Workforce WTE (d)'!K74</f>
        <v>0</v>
      </c>
      <c r="K249" s="88">
        <f>'Workforce WTE (d)'!L74</f>
        <v>0</v>
      </c>
      <c r="L249" s="88">
        <f>'Workforce WTE (d)'!M74</f>
        <v>0</v>
      </c>
      <c r="M249" s="88">
        <f>'Workforce WTE (d)'!N74</f>
        <v>0</v>
      </c>
      <c r="N249" s="88">
        <f>'Workforce WTE (d)'!O74</f>
        <v>0</v>
      </c>
      <c r="O249" s="88">
        <f>'Workforce WTE (d)'!P74</f>
        <v>0</v>
      </c>
      <c r="P249" s="88">
        <f>'Workforce WTE (d)'!Q74</f>
        <v>0</v>
      </c>
      <c r="Q249" s="88">
        <f>'Workforce WTE (d)'!R74</f>
        <v>0</v>
      </c>
      <c r="R249" s="88">
        <f>'Workforce WTE (d)'!S74</f>
        <v>6.8000000000000005E-2</v>
      </c>
      <c r="V249" s="88">
        <f>'Workforce WTE (d)'!F74</f>
        <v>0</v>
      </c>
      <c r="W249" s="88">
        <f>'Workforce WTE (d)'!G74</f>
        <v>7.2999999999999995E-2</v>
      </c>
      <c r="Y249" s="88">
        <f>'Workforce WTE (d)'!T74</f>
        <v>0</v>
      </c>
      <c r="Z249" s="88">
        <f>'Workforce WTE (d)'!U74</f>
        <v>0</v>
      </c>
    </row>
    <row r="250" spans="1:26">
      <c r="A250" s="87" t="str">
        <f>'Workforce WTE (d)'!A75</f>
        <v>Swansea Bay UHB</v>
      </c>
      <c r="B250" s="87" t="str">
        <f>'Workforce WTE (d)'!B75</f>
        <v>WORKFORCE WTE</v>
      </c>
      <c r="C250" s="87" t="str">
        <f>'Workforce WTE (d)'!C75</f>
        <v>% CORE WORKFORCE TURNOVER</v>
      </c>
      <c r="E250" s="87" t="str">
        <f>'Workforce WTE (d)'!D75</f>
        <v>TOTAL</v>
      </c>
      <c r="F250" s="87" t="str">
        <f>'Workforce WTE (d)'!E75</f>
        <v>TOTAL CORE WORKFORCE</v>
      </c>
      <c r="G250" s="88">
        <f>'Workforce WTE (d)'!H75</f>
        <v>0</v>
      </c>
      <c r="H250" s="88">
        <f>'Workforce WTE (d)'!I75</f>
        <v>0</v>
      </c>
      <c r="I250" s="88">
        <f>'Workforce WTE (d)'!J75</f>
        <v>0</v>
      </c>
      <c r="J250" s="88">
        <f>'Workforce WTE (d)'!K75</f>
        <v>0</v>
      </c>
      <c r="K250" s="88">
        <f>'Workforce WTE (d)'!L75</f>
        <v>0</v>
      </c>
      <c r="L250" s="88">
        <f>'Workforce WTE (d)'!M75</f>
        <v>0</v>
      </c>
      <c r="M250" s="88">
        <f>'Workforce WTE (d)'!N75</f>
        <v>0</v>
      </c>
      <c r="N250" s="88">
        <f>'Workforce WTE (d)'!O75</f>
        <v>0</v>
      </c>
      <c r="O250" s="88">
        <f>'Workforce WTE (d)'!P75</f>
        <v>0</v>
      </c>
      <c r="P250" s="88">
        <f>'Workforce WTE (d)'!Q75</f>
        <v>0</v>
      </c>
      <c r="Q250" s="88">
        <f>'Workforce WTE (d)'!R75</f>
        <v>0</v>
      </c>
      <c r="R250" s="88">
        <f>'Workforce WTE (d)'!S75</f>
        <v>9.0144534472350685E-2</v>
      </c>
      <c r="V250" s="88">
        <f>'Workforce WTE (d)'!F75</f>
        <v>0</v>
      </c>
      <c r="W250" s="88">
        <f>'Workforce WTE (d)'!G75</f>
        <v>9.6679434817117521E-2</v>
      </c>
      <c r="Y250" s="88">
        <f>'Workforce WTE (d)'!T75</f>
        <v>0</v>
      </c>
      <c r="Z250" s="88">
        <f>'Workforce WTE (d)'!U75</f>
        <v>0</v>
      </c>
    </row>
    <row r="251" spans="1:26">
      <c r="A251" s="87" t="str">
        <f>'Workforce WTE (d)'!A76</f>
        <v>Swansea Bay UHB</v>
      </c>
      <c r="B251" s="87" t="str">
        <f>'Workforce WTE (d)'!B76</f>
        <v>WORKFORCE WTE</v>
      </c>
      <c r="C251" s="87" t="str">
        <f>'Workforce WTE (d)'!C76</f>
        <v>% CORE WORKFORCE TURNOVER</v>
      </c>
      <c r="E251" s="87" t="str">
        <f>'Workforce WTE (d)'!D76</f>
        <v>TOTAL</v>
      </c>
      <c r="F251" s="87">
        <f>'Workforce WTE (d)'!E76</f>
        <v>0</v>
      </c>
      <c r="G251" s="88">
        <f>'Workforce WTE (d)'!H76</f>
        <v>0</v>
      </c>
      <c r="H251" s="88">
        <f>'Workforce WTE (d)'!I76</f>
        <v>0</v>
      </c>
      <c r="I251" s="88">
        <f>'Workforce WTE (d)'!J76</f>
        <v>0</v>
      </c>
      <c r="J251" s="88">
        <f>'Workforce WTE (d)'!K76</f>
        <v>0</v>
      </c>
      <c r="K251" s="88">
        <f>'Workforce WTE (d)'!L76</f>
        <v>0</v>
      </c>
      <c r="L251" s="88">
        <f>'Workforce WTE (d)'!M76</f>
        <v>0</v>
      </c>
      <c r="M251" s="88">
        <f>'Workforce WTE (d)'!N76</f>
        <v>0</v>
      </c>
      <c r="N251" s="88">
        <f>'Workforce WTE (d)'!O76</f>
        <v>0</v>
      </c>
      <c r="O251" s="88">
        <f>'Workforce WTE (d)'!P76</f>
        <v>0</v>
      </c>
      <c r="P251" s="88">
        <f>'Workforce WTE (d)'!Q76</f>
        <v>0</v>
      </c>
      <c r="Q251" s="88">
        <f>'Workforce WTE (d)'!R76</f>
        <v>0</v>
      </c>
      <c r="R251" s="88" t="str">
        <f>'Workforce WTE (d)'!S76</f>
        <v> </v>
      </c>
      <c r="V251" s="88">
        <f>'Workforce WTE (d)'!F76</f>
        <v>0</v>
      </c>
      <c r="W251" s="88">
        <f>'Workforce WTE (d)'!G76</f>
        <v>0</v>
      </c>
      <c r="Y251" s="88">
        <f>'Workforce WTE (d)'!T76</f>
        <v>0</v>
      </c>
      <c r="Z251" s="88">
        <f>'Workforce WTE (d)'!U76</f>
        <v>0</v>
      </c>
    </row>
    <row r="252" spans="1:26">
      <c r="A252" s="87" t="str">
        <f>'Workforce WTE (d)'!A77</f>
        <v>Swansea Bay UHB</v>
      </c>
      <c r="B252" s="87" t="str">
        <f>'Workforce WTE (d)'!B77</f>
        <v>WORKFORCE WTE</v>
      </c>
      <c r="C252" s="87" t="str">
        <f>'Workforce WTE (d)'!C77</f>
        <v>% CORE WORKFORCE TURNOVER</v>
      </c>
      <c r="E252" s="87" t="str">
        <f>'Workforce WTE (d)'!D77</f>
        <v>TOTAL</v>
      </c>
      <c r="F252" s="87">
        <f>'Workforce WTE (d)'!E77</f>
        <v>0</v>
      </c>
      <c r="G252" s="88">
        <f>'Workforce WTE (d)'!H77</f>
        <v>0</v>
      </c>
      <c r="H252" s="88">
        <f>'Workforce WTE (d)'!I77</f>
        <v>0</v>
      </c>
      <c r="I252" s="88">
        <f>'Workforce WTE (d)'!J77</f>
        <v>0</v>
      </c>
      <c r="J252" s="88">
        <f>'Workforce WTE (d)'!K77</f>
        <v>0</v>
      </c>
      <c r="K252" s="88">
        <f>'Workforce WTE (d)'!L77</f>
        <v>0</v>
      </c>
      <c r="L252" s="88">
        <f>'Workforce WTE (d)'!M77</f>
        <v>0</v>
      </c>
      <c r="M252" s="88">
        <f>'Workforce WTE (d)'!N77</f>
        <v>0</v>
      </c>
      <c r="N252" s="88">
        <f>'Workforce WTE (d)'!O77</f>
        <v>0</v>
      </c>
      <c r="O252" s="88">
        <f>'Workforce WTE (d)'!P77</f>
        <v>0</v>
      </c>
      <c r="P252" s="88">
        <f>'Workforce WTE (d)'!Q77</f>
        <v>0</v>
      </c>
      <c r="Q252" s="88">
        <f>'Workforce WTE (d)'!R77</f>
        <v>0</v>
      </c>
      <c r="R252" s="88">
        <f>'Workforce WTE (d)'!S77</f>
        <v>0</v>
      </c>
      <c r="V252" s="88">
        <f>'Workforce WTE (d)'!F77</f>
        <v>0</v>
      </c>
      <c r="W252" s="88">
        <f>'Workforce WTE (d)'!G77</f>
        <v>0</v>
      </c>
      <c r="Y252" s="88">
        <f>'Workforce WTE (d)'!T77</f>
        <v>0</v>
      </c>
      <c r="Z252" s="88">
        <f>'Workforce WTE (d)'!U77</f>
        <v>0</v>
      </c>
    </row>
    <row r="253" spans="1:26" ht="28.5">
      <c r="A253" s="87" t="str">
        <f>'Workforce WTE (d)'!A78</f>
        <v>Swansea Bay UHB</v>
      </c>
      <c r="B253" s="87" t="str">
        <f>'Workforce WTE (d)'!B78</f>
        <v>WORKFORCE WTE</v>
      </c>
      <c r="C253" s="87" t="str">
        <f>'Workforce WTE (d)'!C78</f>
        <v>Starting WTE</v>
      </c>
      <c r="E253" s="87" t="str">
        <f>'Workforce WTE (d)'!D78</f>
        <v>TOTAL</v>
      </c>
      <c r="F253" s="87" t="str">
        <f>'Workforce WTE (d)'!E78</f>
        <v>SECTION 3) MOVEMENTS IN WTE</v>
      </c>
      <c r="G253" s="88">
        <f>'Workforce WTE (d)'!H78</f>
        <v>0</v>
      </c>
      <c r="H253" s="88">
        <f>'Workforce WTE (d)'!I78</f>
        <v>0</v>
      </c>
      <c r="I253" s="88">
        <f>'Workforce WTE (d)'!J78</f>
        <v>0</v>
      </c>
      <c r="J253" s="88">
        <f>'Workforce WTE (d)'!K78</f>
        <v>0</v>
      </c>
      <c r="K253" s="88">
        <f>'Workforce WTE (d)'!L78</f>
        <v>0</v>
      </c>
      <c r="L253" s="88">
        <f>'Workforce WTE (d)'!M78</f>
        <v>0</v>
      </c>
      <c r="M253" s="88">
        <f>'Workforce WTE (d)'!N78</f>
        <v>0</v>
      </c>
      <c r="N253" s="88">
        <f>'Workforce WTE (d)'!O78</f>
        <v>0</v>
      </c>
      <c r="O253" s="88">
        <f>'Workforce WTE (d)'!P78</f>
        <v>0</v>
      </c>
      <c r="P253" s="88">
        <f>'Workforce WTE (d)'!Q78</f>
        <v>0</v>
      </c>
      <c r="Q253" s="88">
        <f>'Workforce WTE (d)'!R78</f>
        <v>0</v>
      </c>
      <c r="R253" s="88" t="str">
        <f>'Workforce WTE (d)'!S78</f>
        <v>2023/24</v>
      </c>
      <c r="V253" s="88">
        <f>'Workforce WTE (d)'!F78</f>
        <v>0</v>
      </c>
      <c r="W253" s="88">
        <f>'Workforce WTE (d)'!G78</f>
        <v>0</v>
      </c>
      <c r="Y253" s="88">
        <f>'Workforce WTE (d)'!T78</f>
        <v>0</v>
      </c>
      <c r="Z253" s="88">
        <f>'Workforce WTE (d)'!U78</f>
        <v>0</v>
      </c>
    </row>
    <row r="254" spans="1:26">
      <c r="A254" s="87" t="str">
        <f>'Workforce WTE (d)'!A79</f>
        <v>Swansea Bay UHB</v>
      </c>
      <c r="B254" s="87" t="str">
        <f>'Workforce WTE (d)'!B79</f>
        <v>WORKFORCE WTE</v>
      </c>
      <c r="C254" s="87" t="str">
        <f>'Workforce WTE (d)'!C79</f>
        <v>Starting WTE</v>
      </c>
      <c r="E254" s="87" t="str">
        <f>'Workforce WTE (d)'!D79</f>
        <v>TOTAL</v>
      </c>
      <c r="F254" s="87" t="str">
        <f>'Workforce WTE (d)'!E79</f>
        <v>Starting WTE</v>
      </c>
      <c r="G254" s="88">
        <f>'Workforce WTE (d)'!H79</f>
        <v>0</v>
      </c>
      <c r="H254" s="88">
        <f>'Workforce WTE (d)'!I79</f>
        <v>0</v>
      </c>
      <c r="I254" s="88">
        <f>'Workforce WTE (d)'!J79</f>
        <v>0</v>
      </c>
      <c r="J254" s="88">
        <f>'Workforce WTE (d)'!K79</f>
        <v>0</v>
      </c>
      <c r="K254" s="88">
        <f>'Workforce WTE (d)'!L79</f>
        <v>0</v>
      </c>
      <c r="L254" s="88">
        <f>'Workforce WTE (d)'!M79</f>
        <v>0</v>
      </c>
      <c r="M254" s="88">
        <f>'Workforce WTE (d)'!N79</f>
        <v>0</v>
      </c>
      <c r="N254" s="88">
        <f>'Workforce WTE (d)'!O79</f>
        <v>0</v>
      </c>
      <c r="O254" s="88">
        <f>'Workforce WTE (d)'!P79</f>
        <v>0</v>
      </c>
      <c r="P254" s="88">
        <f>'Workforce WTE (d)'!Q79</f>
        <v>0</v>
      </c>
      <c r="Q254" s="88">
        <f>'Workforce WTE (d)'!R79</f>
        <v>0</v>
      </c>
      <c r="R254" s="88">
        <f>'Workforce WTE (d)'!S79</f>
        <v>12095.2</v>
      </c>
      <c r="V254" s="88">
        <f>'Workforce WTE (d)'!F79</f>
        <v>0</v>
      </c>
      <c r="W254" s="88">
        <f>'Workforce WTE (d)'!G79</f>
        <v>0</v>
      </c>
      <c r="Y254" s="88">
        <f>'Workforce WTE (d)'!T79</f>
        <v>0</v>
      </c>
      <c r="Z254" s="88">
        <f>'Workforce WTE (d)'!U79</f>
        <v>0</v>
      </c>
    </row>
    <row r="255" spans="1:26">
      <c r="A255" s="87" t="str">
        <f>'Workforce WTE (d)'!A80</f>
        <v>Swansea Bay UHB</v>
      </c>
      <c r="B255" s="87" t="str">
        <f>'Workforce WTE (d)'!B80</f>
        <v>WORKFORCE WTE</v>
      </c>
      <c r="C255" s="87" t="str">
        <f>'Workforce WTE (d)'!C80</f>
        <v>Starting WTE</v>
      </c>
      <c r="E255" s="87" t="str">
        <f>'Workforce WTE (d)'!D80</f>
        <v>TOTAL</v>
      </c>
      <c r="F255" s="87" t="str">
        <f>'Workforce WTE (d)'!E80</f>
        <v>Planned Inflow</v>
      </c>
      <c r="G255" s="88">
        <f>'Workforce WTE (d)'!H80</f>
        <v>0</v>
      </c>
      <c r="H255" s="88">
        <f>'Workforce WTE (d)'!I80</f>
        <v>0</v>
      </c>
      <c r="I255" s="88">
        <f>'Workforce WTE (d)'!J80</f>
        <v>0</v>
      </c>
      <c r="J255" s="88">
        <f>'Workforce WTE (d)'!K80</f>
        <v>0</v>
      </c>
      <c r="K255" s="88">
        <f>'Workforce WTE (d)'!L80</f>
        <v>0</v>
      </c>
      <c r="L255" s="88">
        <f>'Workforce WTE (d)'!M80</f>
        <v>0</v>
      </c>
      <c r="M255" s="88">
        <f>'Workforce WTE (d)'!N80</f>
        <v>0</v>
      </c>
      <c r="N255" s="88">
        <f>'Workforce WTE (d)'!O80</f>
        <v>0</v>
      </c>
      <c r="O255" s="88">
        <f>'Workforce WTE (d)'!P80</f>
        <v>0</v>
      </c>
      <c r="P255" s="88">
        <f>'Workforce WTE (d)'!Q80</f>
        <v>0</v>
      </c>
      <c r="Q255" s="88">
        <f>'Workforce WTE (d)'!R80</f>
        <v>0</v>
      </c>
      <c r="R255" s="88">
        <f>'Workforce WTE (d)'!S80</f>
        <v>0</v>
      </c>
      <c r="V255" s="88">
        <f>'Workforce WTE (d)'!F80</f>
        <v>0</v>
      </c>
      <c r="W255" s="88">
        <f>'Workforce WTE (d)'!G80</f>
        <v>0</v>
      </c>
      <c r="Y255" s="88">
        <f>'Workforce WTE (d)'!T80</f>
        <v>0</v>
      </c>
      <c r="Z255" s="88">
        <f>'Workforce WTE (d)'!U80</f>
        <v>0</v>
      </c>
    </row>
    <row r="256" spans="1:26">
      <c r="A256" s="87" t="str">
        <f>'Workforce WTE (d)'!A81</f>
        <v>Swansea Bay UHB</v>
      </c>
      <c r="B256" s="87" t="str">
        <f>'Workforce WTE (d)'!B81</f>
        <v>WORKFORCE WTE</v>
      </c>
      <c r="C256" s="87" t="str">
        <f>'Workforce WTE (d)'!C81</f>
        <v>Starting WTE</v>
      </c>
      <c r="E256" s="87" t="str">
        <f>'Workforce WTE (d)'!D81</f>
        <v>TOTAL</v>
      </c>
      <c r="F256" s="87" t="str">
        <f>'Workforce WTE (d)'!E81</f>
        <v>Planned Baseline vacancies filled</v>
      </c>
      <c r="G256" s="88">
        <f>'Workforce WTE (d)'!H81</f>
        <v>0</v>
      </c>
      <c r="H256" s="88">
        <f>'Workforce WTE (d)'!I81</f>
        <v>0</v>
      </c>
      <c r="I256" s="88">
        <f>'Workforce WTE (d)'!J81</f>
        <v>0</v>
      </c>
      <c r="J256" s="88">
        <f>'Workforce WTE (d)'!K81</f>
        <v>0</v>
      </c>
      <c r="K256" s="88">
        <f>'Workforce WTE (d)'!L81</f>
        <v>0</v>
      </c>
      <c r="L256" s="88">
        <f>'Workforce WTE (d)'!M81</f>
        <v>0</v>
      </c>
      <c r="M256" s="88">
        <f>'Workforce WTE (d)'!N81</f>
        <v>0</v>
      </c>
      <c r="N256" s="88">
        <f>'Workforce WTE (d)'!O81</f>
        <v>0</v>
      </c>
      <c r="O256" s="88">
        <f>'Workforce WTE (d)'!P81</f>
        <v>0</v>
      </c>
      <c r="P256" s="88">
        <f>'Workforce WTE (d)'!Q81</f>
        <v>0</v>
      </c>
      <c r="Q256" s="88">
        <f>'Workforce WTE (d)'!R81</f>
        <v>0</v>
      </c>
      <c r="R256" s="88">
        <f>'Workforce WTE (d)'!S81</f>
        <v>1385</v>
      </c>
      <c r="V256" s="88">
        <f>'Workforce WTE (d)'!F81</f>
        <v>0</v>
      </c>
      <c r="W256" s="88">
        <f>'Workforce WTE (d)'!G81</f>
        <v>0</v>
      </c>
      <c r="Y256" s="88">
        <f>'Workforce WTE (d)'!T81</f>
        <v>0</v>
      </c>
      <c r="Z256" s="88">
        <f>'Workforce WTE (d)'!U81</f>
        <v>0</v>
      </c>
    </row>
    <row r="257" spans="1:30">
      <c r="A257" s="87" t="str">
        <f>'Workforce WTE (d)'!A82</f>
        <v>Swansea Bay UHB</v>
      </c>
      <c r="B257" s="87" t="str">
        <f>'Workforce WTE (d)'!B82</f>
        <v>WORKFORCE WTE</v>
      </c>
      <c r="C257" s="87" t="str">
        <f>'Workforce WTE (d)'!C82</f>
        <v>Starting WTE</v>
      </c>
      <c r="E257" s="87" t="str">
        <f>'Workforce WTE (d)'!D82</f>
        <v>TOTAL</v>
      </c>
      <c r="F257" s="87" t="str">
        <f>'Workforce WTE (d)'!E82</f>
        <v>Planned Increases due to Major Service Change</v>
      </c>
      <c r="G257" s="88">
        <f>'Workforce WTE (d)'!H82</f>
        <v>0</v>
      </c>
      <c r="H257" s="88">
        <f>'Workforce WTE (d)'!I82</f>
        <v>0</v>
      </c>
      <c r="I257" s="88">
        <f>'Workforce WTE (d)'!J82</f>
        <v>0</v>
      </c>
      <c r="J257" s="88">
        <f>'Workforce WTE (d)'!K82</f>
        <v>0</v>
      </c>
      <c r="K257" s="88">
        <f>'Workforce WTE (d)'!L82</f>
        <v>0</v>
      </c>
      <c r="L257" s="88">
        <f>'Workforce WTE (d)'!M82</f>
        <v>0</v>
      </c>
      <c r="M257" s="88">
        <f>'Workforce WTE (d)'!N82</f>
        <v>0</v>
      </c>
      <c r="N257" s="88">
        <f>'Workforce WTE (d)'!O82</f>
        <v>0</v>
      </c>
      <c r="O257" s="88">
        <f>'Workforce WTE (d)'!P82</f>
        <v>0</v>
      </c>
      <c r="P257" s="88">
        <f>'Workforce WTE (d)'!Q82</f>
        <v>0</v>
      </c>
      <c r="Q257" s="88">
        <f>'Workforce WTE (d)'!R82</f>
        <v>0</v>
      </c>
      <c r="R257" s="88">
        <f>'Workforce WTE (d)'!S82</f>
        <v>23</v>
      </c>
      <c r="V257" s="88">
        <f>'Workforce WTE (d)'!F82</f>
        <v>0</v>
      </c>
      <c r="W257" s="88">
        <f>'Workforce WTE (d)'!G82</f>
        <v>0</v>
      </c>
      <c r="Y257" s="88">
        <f>'Workforce WTE (d)'!T82</f>
        <v>0</v>
      </c>
      <c r="Z257" s="88">
        <f>'Workforce WTE (d)'!U82</f>
        <v>0</v>
      </c>
    </row>
    <row r="258" spans="1:30">
      <c r="A258" s="87" t="str">
        <f>'Workforce WTE (d)'!A83</f>
        <v>Swansea Bay UHB</v>
      </c>
      <c r="B258" s="87" t="str">
        <f>'Workforce WTE (d)'!B83</f>
        <v>WORKFORCE WTE</v>
      </c>
      <c r="C258" s="87" t="str">
        <f>'Workforce WTE (d)'!C83</f>
        <v>Starting WTE</v>
      </c>
      <c r="E258" s="87" t="str">
        <f>'Workforce WTE (d)'!D83</f>
        <v>TOTAL</v>
      </c>
      <c r="F258" s="87" t="str">
        <f>'Workforce WTE (d)'!E83</f>
        <v>Planned vacancies filled in new investments</v>
      </c>
      <c r="G258" s="88">
        <f>'Workforce WTE (d)'!H83</f>
        <v>0</v>
      </c>
      <c r="H258" s="88">
        <f>'Workforce WTE (d)'!I83</f>
        <v>0</v>
      </c>
      <c r="I258" s="88">
        <f>'Workforce WTE (d)'!J83</f>
        <v>0</v>
      </c>
      <c r="J258" s="88">
        <f>'Workforce WTE (d)'!K83</f>
        <v>0</v>
      </c>
      <c r="K258" s="88">
        <f>'Workforce WTE (d)'!L83</f>
        <v>0</v>
      </c>
      <c r="L258" s="88">
        <f>'Workforce WTE (d)'!M83</f>
        <v>0</v>
      </c>
      <c r="M258" s="88">
        <f>'Workforce WTE (d)'!N83</f>
        <v>0</v>
      </c>
      <c r="N258" s="88">
        <f>'Workforce WTE (d)'!O83</f>
        <v>0</v>
      </c>
      <c r="O258" s="88">
        <f>'Workforce WTE (d)'!P83</f>
        <v>0</v>
      </c>
      <c r="P258" s="88">
        <f>'Workforce WTE (d)'!Q83</f>
        <v>0</v>
      </c>
      <c r="Q258" s="88">
        <f>'Workforce WTE (d)'!R83</f>
        <v>0</v>
      </c>
      <c r="R258" s="88">
        <f>'Workforce WTE (d)'!S83</f>
        <v>0</v>
      </c>
      <c r="V258" s="88">
        <f>'Workforce WTE (d)'!F83</f>
        <v>0</v>
      </c>
      <c r="W258" s="88">
        <f>'Workforce WTE (d)'!G83</f>
        <v>0</v>
      </c>
      <c r="Y258" s="88">
        <f>'Workforce WTE (d)'!T83</f>
        <v>0</v>
      </c>
      <c r="Z258" s="88">
        <f>'Workforce WTE (d)'!U83</f>
        <v>0</v>
      </c>
    </row>
    <row r="259" spans="1:30">
      <c r="A259" s="87" t="str">
        <f>'Workforce WTE (d)'!A84</f>
        <v>Swansea Bay UHB</v>
      </c>
      <c r="B259" s="87" t="str">
        <f>'Workforce WTE (d)'!B84</f>
        <v>WORKFORCE WTE</v>
      </c>
      <c r="C259" s="87" t="str">
        <f>'Workforce WTE (d)'!C84</f>
        <v>Starting WTE</v>
      </c>
      <c r="E259" s="87" t="str">
        <f>'Workforce WTE (d)'!D84</f>
        <v>TOTAL</v>
      </c>
      <c r="F259" s="87" t="str">
        <f>'Workforce WTE (d)'!E84</f>
        <v> </v>
      </c>
      <c r="G259" s="88">
        <f>'Workforce WTE (d)'!H84</f>
        <v>0</v>
      </c>
      <c r="H259" s="88">
        <f>'Workforce WTE (d)'!I84</f>
        <v>0</v>
      </c>
      <c r="I259" s="88">
        <f>'Workforce WTE (d)'!J84</f>
        <v>0</v>
      </c>
      <c r="J259" s="88">
        <f>'Workforce WTE (d)'!K84</f>
        <v>0</v>
      </c>
      <c r="K259" s="88">
        <f>'Workforce WTE (d)'!L84</f>
        <v>0</v>
      </c>
      <c r="L259" s="88">
        <f>'Workforce WTE (d)'!M84</f>
        <v>0</v>
      </c>
      <c r="M259" s="88">
        <f>'Workforce WTE (d)'!N84</f>
        <v>0</v>
      </c>
      <c r="N259" s="88">
        <f>'Workforce WTE (d)'!O84</f>
        <v>0</v>
      </c>
      <c r="O259" s="88">
        <f>'Workforce WTE (d)'!P84</f>
        <v>0</v>
      </c>
      <c r="P259" s="88">
        <f>'Workforce WTE (d)'!Q84</f>
        <v>0</v>
      </c>
      <c r="Q259" s="88">
        <f>'Workforce WTE (d)'!R84</f>
        <v>0</v>
      </c>
      <c r="R259" s="88" t="str">
        <f>'Workforce WTE (d)'!S84</f>
        <v> </v>
      </c>
      <c r="V259" s="88">
        <f>'Workforce WTE (d)'!F84</f>
        <v>0</v>
      </c>
      <c r="W259" s="88">
        <f>'Workforce WTE (d)'!G84</f>
        <v>0</v>
      </c>
      <c r="Y259" s="88">
        <f>'Workforce WTE (d)'!T84</f>
        <v>0</v>
      </c>
      <c r="Z259" s="88">
        <f>'Workforce WTE (d)'!U84</f>
        <v>0</v>
      </c>
    </row>
    <row r="260" spans="1:30">
      <c r="A260" s="87" t="str">
        <f>'Workforce WTE (d)'!A85</f>
        <v>Swansea Bay UHB</v>
      </c>
      <c r="B260" s="87" t="str">
        <f>'Workforce WTE (d)'!B85</f>
        <v>WORKFORCE WTE</v>
      </c>
      <c r="C260" s="87" t="str">
        <f>'Workforce WTE (d)'!C85</f>
        <v>Starting WTE</v>
      </c>
      <c r="E260" s="87" t="str">
        <f>'Workforce WTE (d)'!D85</f>
        <v>TOTAL</v>
      </c>
      <c r="F260" s="87" t="str">
        <f>'Workforce WTE (d)'!E85</f>
        <v>Planned Outflow</v>
      </c>
      <c r="G260" s="88">
        <f>'Workforce WTE (d)'!H85</f>
        <v>0</v>
      </c>
      <c r="H260" s="88">
        <f>'Workforce WTE (d)'!I85</f>
        <v>0</v>
      </c>
      <c r="I260" s="88">
        <f>'Workforce WTE (d)'!J85</f>
        <v>0</v>
      </c>
      <c r="J260" s="88">
        <f>'Workforce WTE (d)'!K85</f>
        <v>0</v>
      </c>
      <c r="K260" s="88">
        <f>'Workforce WTE (d)'!L85</f>
        <v>0</v>
      </c>
      <c r="L260" s="88">
        <f>'Workforce WTE (d)'!M85</f>
        <v>0</v>
      </c>
      <c r="M260" s="88">
        <f>'Workforce WTE (d)'!N85</f>
        <v>0</v>
      </c>
      <c r="N260" s="88">
        <f>'Workforce WTE (d)'!O85</f>
        <v>0</v>
      </c>
      <c r="O260" s="88">
        <f>'Workforce WTE (d)'!P85</f>
        <v>0</v>
      </c>
      <c r="P260" s="88">
        <f>'Workforce WTE (d)'!Q85</f>
        <v>0</v>
      </c>
      <c r="Q260" s="88">
        <f>'Workforce WTE (d)'!R85</f>
        <v>0</v>
      </c>
      <c r="R260" s="88" t="str">
        <f>'Workforce WTE (d)'!S85</f>
        <v> </v>
      </c>
      <c r="V260" s="88">
        <f>'Workforce WTE (d)'!F85</f>
        <v>0</v>
      </c>
      <c r="W260" s="88">
        <f>'Workforce WTE (d)'!G85</f>
        <v>0</v>
      </c>
      <c r="Y260" s="88">
        <f>'Workforce WTE (d)'!T85</f>
        <v>0</v>
      </c>
      <c r="Z260" s="88">
        <f>'Workforce WTE (d)'!U85</f>
        <v>0</v>
      </c>
    </row>
    <row r="261" spans="1:30">
      <c r="A261" s="87" t="str">
        <f>'Workforce WTE (d)'!A86</f>
        <v>Swansea Bay UHB</v>
      </c>
      <c r="B261" s="87" t="str">
        <f>'Workforce WTE (d)'!B86</f>
        <v>WORKFORCE WTE</v>
      </c>
      <c r="C261" s="87" t="str">
        <f>'Workforce WTE (d)'!C86</f>
        <v>Starting WTE</v>
      </c>
      <c r="E261" s="87" t="str">
        <f>'Workforce WTE (d)'!D86</f>
        <v>TOTAL</v>
      </c>
      <c r="F261" s="87" t="str">
        <f>'Workforce WTE (d)'!E86</f>
        <v>Staff leaving due to workforce turnover</v>
      </c>
      <c r="G261" s="88">
        <f>'Workforce WTE (d)'!H86</f>
        <v>0</v>
      </c>
      <c r="H261" s="88">
        <f>'Workforce WTE (d)'!I86</f>
        <v>0</v>
      </c>
      <c r="I261" s="88">
        <f>'Workforce WTE (d)'!J86</f>
        <v>0</v>
      </c>
      <c r="J261" s="88">
        <f>'Workforce WTE (d)'!K86</f>
        <v>0</v>
      </c>
      <c r="K261" s="88">
        <f>'Workforce WTE (d)'!L86</f>
        <v>0</v>
      </c>
      <c r="L261" s="88">
        <f>'Workforce WTE (d)'!M86</f>
        <v>0</v>
      </c>
      <c r="M261" s="88">
        <f>'Workforce WTE (d)'!N86</f>
        <v>0</v>
      </c>
      <c r="N261" s="88">
        <f>'Workforce WTE (d)'!O86</f>
        <v>0</v>
      </c>
      <c r="O261" s="88">
        <f>'Workforce WTE (d)'!P86</f>
        <v>0</v>
      </c>
      <c r="P261" s="88">
        <f>'Workforce WTE (d)'!Q86</f>
        <v>0</v>
      </c>
      <c r="Q261" s="88">
        <f>'Workforce WTE (d)'!R86</f>
        <v>0</v>
      </c>
      <c r="R261" s="88">
        <f>'Workforce WTE (d)'!S86</f>
        <v>-1097.8029000000001</v>
      </c>
      <c r="V261" s="88">
        <f>'Workforce WTE (d)'!F86</f>
        <v>0</v>
      </c>
      <c r="W261" s="88">
        <f>'Workforce WTE (d)'!G86</f>
        <v>0</v>
      </c>
      <c r="Y261" s="88">
        <f>'Workforce WTE (d)'!T86</f>
        <v>0</v>
      </c>
      <c r="Z261" s="88">
        <f>'Workforce WTE (d)'!U86</f>
        <v>0</v>
      </c>
    </row>
    <row r="262" spans="1:30">
      <c r="A262" s="87" t="str">
        <f>'Workforce WTE (d)'!A87</f>
        <v>Swansea Bay UHB</v>
      </c>
      <c r="B262" s="87" t="str">
        <f>'Workforce WTE (d)'!B87</f>
        <v>WORKFORCE WTE</v>
      </c>
      <c r="C262" s="87" t="str">
        <f>'Workforce WTE (d)'!C87</f>
        <v>Starting WTE</v>
      </c>
      <c r="E262" s="87" t="str">
        <f>'Workforce WTE (d)'!D87</f>
        <v>TOTAL</v>
      </c>
      <c r="F262" s="87" t="str">
        <f>'Workforce WTE (d)'!E87</f>
        <v>Planned Reductions due to Major Service Change</v>
      </c>
      <c r="G262" s="88">
        <f>'Workforce WTE (d)'!H87</f>
        <v>0</v>
      </c>
      <c r="H262" s="88">
        <f>'Workforce WTE (d)'!I87</f>
        <v>0</v>
      </c>
      <c r="I262" s="88">
        <f>'Workforce WTE (d)'!J87</f>
        <v>0</v>
      </c>
      <c r="J262" s="88">
        <f>'Workforce WTE (d)'!K87</f>
        <v>0</v>
      </c>
      <c r="K262" s="88">
        <f>'Workforce WTE (d)'!L87</f>
        <v>0</v>
      </c>
      <c r="L262" s="88">
        <f>'Workforce WTE (d)'!M87</f>
        <v>0</v>
      </c>
      <c r="M262" s="88">
        <f>'Workforce WTE (d)'!N87</f>
        <v>0</v>
      </c>
      <c r="N262" s="88">
        <f>'Workforce WTE (d)'!O87</f>
        <v>0</v>
      </c>
      <c r="O262" s="88">
        <f>'Workforce WTE (d)'!P87</f>
        <v>0</v>
      </c>
      <c r="P262" s="88">
        <f>'Workforce WTE (d)'!Q87</f>
        <v>0</v>
      </c>
      <c r="Q262" s="88">
        <f>'Workforce WTE (d)'!R87</f>
        <v>0</v>
      </c>
      <c r="R262" s="88">
        <f>'Workforce WTE (d)'!S87</f>
        <v>0</v>
      </c>
      <c r="V262" s="88">
        <f>'Workforce WTE (d)'!F87</f>
        <v>0</v>
      </c>
      <c r="W262" s="88">
        <f>'Workforce WTE (d)'!G87</f>
        <v>0</v>
      </c>
      <c r="Y262" s="88">
        <f>'Workforce WTE (d)'!T87</f>
        <v>0</v>
      </c>
      <c r="Z262" s="88">
        <f>'Workforce WTE (d)'!U87</f>
        <v>0</v>
      </c>
    </row>
    <row r="263" spans="1:30">
      <c r="A263" s="87" t="str">
        <f>'Workforce WTE (d)'!A88</f>
        <v>Swansea Bay UHB</v>
      </c>
      <c r="B263" s="87" t="str">
        <f>'Workforce WTE (d)'!B88</f>
        <v>WORKFORCE WTE</v>
      </c>
      <c r="C263" s="87" t="str">
        <f>'Workforce WTE (d)'!C88</f>
        <v>Starting WTE</v>
      </c>
      <c r="E263" s="87" t="str">
        <f>'Workforce WTE (d)'!D88</f>
        <v>TOTAL</v>
      </c>
      <c r="F263" s="87" t="str">
        <f>'Workforce WTE (d)'!E88</f>
        <v>Other WTE reductions (enter as negative)</v>
      </c>
      <c r="G263" s="88">
        <f>'Workforce WTE (d)'!H88</f>
        <v>0</v>
      </c>
      <c r="H263" s="88">
        <f>'Workforce WTE (d)'!I88</f>
        <v>0</v>
      </c>
      <c r="I263" s="88">
        <f>'Workforce WTE (d)'!J88</f>
        <v>0</v>
      </c>
      <c r="J263" s="88">
        <f>'Workforce WTE (d)'!K88</f>
        <v>0</v>
      </c>
      <c r="K263" s="88">
        <f>'Workforce WTE (d)'!L88</f>
        <v>0</v>
      </c>
      <c r="L263" s="88">
        <f>'Workforce WTE (d)'!M88</f>
        <v>0</v>
      </c>
      <c r="M263" s="88">
        <f>'Workforce WTE (d)'!N88</f>
        <v>0</v>
      </c>
      <c r="N263" s="88">
        <f>'Workforce WTE (d)'!O88</f>
        <v>0</v>
      </c>
      <c r="O263" s="88">
        <f>'Workforce WTE (d)'!P88</f>
        <v>0</v>
      </c>
      <c r="P263" s="88">
        <f>'Workforce WTE (d)'!Q88</f>
        <v>0</v>
      </c>
      <c r="Q263" s="88">
        <f>'Workforce WTE (d)'!R88</f>
        <v>0</v>
      </c>
      <c r="R263" s="88">
        <f>'Workforce WTE (d)'!S88</f>
        <v>0</v>
      </c>
      <c r="V263" s="88">
        <f>'Workforce WTE (d)'!F88</f>
        <v>0</v>
      </c>
      <c r="W263" s="88">
        <f>'Workforce WTE (d)'!G88</f>
        <v>0</v>
      </c>
      <c r="Y263" s="88">
        <f>'Workforce WTE (d)'!T88</f>
        <v>0</v>
      </c>
      <c r="Z263" s="88">
        <f>'Workforce WTE (d)'!U88</f>
        <v>0</v>
      </c>
    </row>
    <row r="264" spans="1:30">
      <c r="A264" s="87" t="str">
        <f>'Workforce WTE (d)'!A89</f>
        <v>Swansea Bay UHB</v>
      </c>
      <c r="B264" s="87" t="str">
        <f>'Workforce WTE (d)'!B89</f>
        <v>WORKFORCE WTE</v>
      </c>
      <c r="C264" s="87" t="str">
        <f>'Workforce WTE (d)'!C89</f>
        <v>Starting WTE</v>
      </c>
      <c r="E264" s="87" t="str">
        <f>'Workforce WTE (d)'!D89</f>
        <v>TOTAL</v>
      </c>
      <c r="F264" s="87" t="str">
        <f>'Workforce WTE (d)'!E89</f>
        <v> </v>
      </c>
      <c r="G264" s="88">
        <f>'Workforce WTE (d)'!H89</f>
        <v>0</v>
      </c>
      <c r="H264" s="88">
        <f>'Workforce WTE (d)'!I89</f>
        <v>0</v>
      </c>
      <c r="I264" s="88">
        <f>'Workforce WTE (d)'!J89</f>
        <v>0</v>
      </c>
      <c r="J264" s="88">
        <f>'Workforce WTE (d)'!K89</f>
        <v>0</v>
      </c>
      <c r="K264" s="88">
        <f>'Workforce WTE (d)'!L89</f>
        <v>0</v>
      </c>
      <c r="L264" s="88">
        <f>'Workforce WTE (d)'!M89</f>
        <v>0</v>
      </c>
      <c r="M264" s="88">
        <f>'Workforce WTE (d)'!N89</f>
        <v>0</v>
      </c>
      <c r="N264" s="88">
        <f>'Workforce WTE (d)'!O89</f>
        <v>0</v>
      </c>
      <c r="O264" s="88">
        <f>'Workforce WTE (d)'!P89</f>
        <v>0</v>
      </c>
      <c r="P264" s="88">
        <f>'Workforce WTE (d)'!Q89</f>
        <v>0</v>
      </c>
      <c r="Q264" s="88">
        <f>'Workforce WTE (d)'!R89</f>
        <v>0</v>
      </c>
      <c r="R264" s="88" t="str">
        <f>'Workforce WTE (d)'!S89</f>
        <v> </v>
      </c>
      <c r="V264" s="88">
        <f>'Workforce WTE (d)'!F89</f>
        <v>0</v>
      </c>
      <c r="W264" s="88">
        <f>'Workforce WTE (d)'!G89</f>
        <v>0</v>
      </c>
      <c r="Y264" s="88">
        <f>'Workforce WTE (d)'!T89</f>
        <v>0</v>
      </c>
      <c r="Z264" s="88">
        <f>'Workforce WTE (d)'!U89</f>
        <v>0</v>
      </c>
    </row>
    <row r="265" spans="1:30">
      <c r="A265" s="87" t="str">
        <f>'Workforce WTE (d)'!A90</f>
        <v>Swansea Bay UHB</v>
      </c>
      <c r="B265" s="87" t="str">
        <f>'Workforce WTE (d)'!B90</f>
        <v>WORKFORCE WTE</v>
      </c>
      <c r="C265" s="87" t="str">
        <f>'Workforce WTE (d)'!C90</f>
        <v>Starting WTE</v>
      </c>
      <c r="E265" s="87" t="str">
        <f>'Workforce WTE (d)'!D90</f>
        <v>TOTAL</v>
      </c>
      <c r="F265" s="87" t="str">
        <f>'Workforce WTE (d)'!E90</f>
        <v>TOTAL CORE WORKFORCE AT THE END OF THE PERIOD</v>
      </c>
      <c r="G265" s="88">
        <f>'Workforce WTE (d)'!H90</f>
        <v>0</v>
      </c>
      <c r="H265" s="88">
        <f>'Workforce WTE (d)'!I90</f>
        <v>0</v>
      </c>
      <c r="I265" s="88">
        <f>'Workforce WTE (d)'!J90</f>
        <v>0</v>
      </c>
      <c r="J265" s="88">
        <f>'Workforce WTE (d)'!K90</f>
        <v>0</v>
      </c>
      <c r="K265" s="88">
        <f>'Workforce WTE (d)'!L90</f>
        <v>0</v>
      </c>
      <c r="L265" s="88">
        <f>'Workforce WTE (d)'!M90</f>
        <v>0</v>
      </c>
      <c r="M265" s="88">
        <f>'Workforce WTE (d)'!N90</f>
        <v>0</v>
      </c>
      <c r="N265" s="88">
        <f>'Workforce WTE (d)'!O90</f>
        <v>0</v>
      </c>
      <c r="O265" s="88">
        <f>'Workforce WTE (d)'!P90</f>
        <v>0</v>
      </c>
      <c r="P265" s="88">
        <f>'Workforce WTE (d)'!Q90</f>
        <v>0</v>
      </c>
      <c r="Q265" s="88">
        <f>'Workforce WTE (d)'!R90</f>
        <v>0</v>
      </c>
      <c r="R265" s="88">
        <f>'Workforce WTE (d)'!S90</f>
        <v>12405.3971</v>
      </c>
      <c r="V265" s="88">
        <f>'Workforce WTE (d)'!F90</f>
        <v>0</v>
      </c>
      <c r="W265" s="88">
        <f>'Workforce WTE (d)'!G90</f>
        <v>0</v>
      </c>
      <c r="Y265" s="88">
        <f>'Workforce WTE (d)'!T90</f>
        <v>0</v>
      </c>
      <c r="Z265" s="88">
        <f>'Workforce WTE (d)'!U90</f>
        <v>0</v>
      </c>
      <c r="AB265" s="702"/>
      <c r="AC265" s="702"/>
      <c r="AD265" s="702"/>
    </row>
    <row r="266" spans="1:30">
      <c r="A266" s="87" t="str">
        <f>'Workforce WTE (d)'!A91</f>
        <v>Swansea Bay UHB</v>
      </c>
      <c r="B266" s="87" t="str">
        <f>'Workforce WTE (d)'!B91</f>
        <v>WORKFORCE WTE</v>
      </c>
      <c r="C266" s="87" t="str">
        <f>'Workforce WTE (d)'!C91</f>
        <v>Starting WTE</v>
      </c>
      <c r="E266" s="87" t="str">
        <f>'Workforce WTE (d)'!D91</f>
        <v>TOTAL</v>
      </c>
      <c r="F266" s="87" t="str">
        <f>'Workforce WTE (d)'!E91</f>
        <v>Check</v>
      </c>
      <c r="G266" s="88">
        <f>'Workforce WTE (d)'!H91</f>
        <v>0</v>
      </c>
      <c r="H266" s="88">
        <f>'Workforce WTE (d)'!I91</f>
        <v>0</v>
      </c>
      <c r="I266" s="88">
        <f>'Workforce WTE (d)'!J91</f>
        <v>0</v>
      </c>
      <c r="J266" s="88">
        <f>'Workforce WTE (d)'!K91</f>
        <v>0</v>
      </c>
      <c r="K266" s="88">
        <f>'Workforce WTE (d)'!L91</f>
        <v>0</v>
      </c>
      <c r="L266" s="88">
        <f>'Workforce WTE (d)'!M91</f>
        <v>0</v>
      </c>
      <c r="M266" s="88">
        <f>'Workforce WTE (d)'!N91</f>
        <v>0</v>
      </c>
      <c r="N266" s="88">
        <f>'Workforce WTE (d)'!O91</f>
        <v>0</v>
      </c>
      <c r="O266" s="88">
        <f>'Workforce WTE (d)'!P91</f>
        <v>0</v>
      </c>
      <c r="P266" s="88">
        <f>'Workforce WTE (d)'!Q91</f>
        <v>0</v>
      </c>
      <c r="Q266" s="88">
        <f>'Workforce WTE (d)'!R91</f>
        <v>0</v>
      </c>
      <c r="R266" s="88">
        <f>'Workforce WTE (d)'!S91</f>
        <v>247.57710000000043</v>
      </c>
      <c r="V266" s="88">
        <f>'Workforce WTE (d)'!F91</f>
        <v>0</v>
      </c>
      <c r="W266" s="88">
        <f>'Workforce WTE (d)'!G91</f>
        <v>0</v>
      </c>
      <c r="Y266" s="88">
        <f>'Workforce WTE (d)'!T91</f>
        <v>0</v>
      </c>
      <c r="Z266" s="88">
        <f>'Workforce WTE (d)'!U91</f>
        <v>0</v>
      </c>
      <c r="AB266" s="702"/>
      <c r="AC266" s="702"/>
      <c r="AD266" s="702"/>
    </row>
    <row r="267" spans="1:30" ht="28.5">
      <c r="A267" s="87" t="str">
        <f>'Activity (d)'!A2</f>
        <v>Swansea Bay UHB</v>
      </c>
      <c r="B267" s="87" t="s">
        <v>92</v>
      </c>
      <c r="C267" s="87" t="str">
        <f>'Activity (d)'!B2</f>
        <v>PRIMARY CARE ACTIVITY</v>
      </c>
      <c r="D267" s="87" t="str">
        <f>'Activity (d)'!D2</f>
        <v>1. Population Health</v>
      </c>
      <c r="E267" s="87" t="str">
        <f>'Activity (d)'!E2</f>
        <v>FIGURE</v>
      </c>
      <c r="F267" s="87" t="str">
        <f>'Activity (d)'!F2</f>
        <v xml:space="preserve">% of Babies six week check complete </v>
      </c>
      <c r="G267" s="88">
        <f>'Activity (d)'!I2</f>
        <v>0</v>
      </c>
      <c r="H267" s="88">
        <f>'Activity (d)'!J2</f>
        <v>0</v>
      </c>
      <c r="I267" s="88" t="str">
        <f>'Activity (d)'!K2</f>
        <v>No data</v>
      </c>
      <c r="J267" s="88">
        <f>'Activity (d)'!L2</f>
        <v>0</v>
      </c>
      <c r="K267" s="88">
        <f>'Activity (d)'!M2</f>
        <v>0</v>
      </c>
      <c r="L267" s="88" t="str">
        <f>'Activity (d)'!N2</f>
        <v>No data</v>
      </c>
      <c r="M267" s="88">
        <f>'Activity (d)'!O2</f>
        <v>0</v>
      </c>
      <c r="N267" s="88">
        <f>'Activity (d)'!P2</f>
        <v>0</v>
      </c>
      <c r="O267" s="88" t="str">
        <f>'Activity (d)'!Q2</f>
        <v>No data</v>
      </c>
      <c r="P267" s="88">
        <f>'Activity (d)'!R2</f>
        <v>0</v>
      </c>
      <c r="Q267" s="88">
        <f>'Activity (d)'!S2</f>
        <v>0</v>
      </c>
      <c r="R267" s="88" t="str">
        <f>'Activity (d)'!T2</f>
        <v>No data</v>
      </c>
      <c r="S267" s="88">
        <f>'Activity (d)'!U2</f>
        <v>0</v>
      </c>
      <c r="V267" s="88">
        <f>'Activity (d)'!G2</f>
        <v>0</v>
      </c>
      <c r="W267" s="88" t="str">
        <f>'Activity (d)'!H2</f>
        <v>No data</v>
      </c>
      <c r="X267" s="88" t="str">
        <f>'Activity (d)'!V2</f>
        <v>No data</v>
      </c>
      <c r="Y267" s="88" t="str">
        <f>'Activity (d)'!W2</f>
        <v>No data</v>
      </c>
    </row>
    <row r="268" spans="1:30" ht="28.5">
      <c r="A268" s="87" t="str">
        <f>'Activity (d)'!A3</f>
        <v>Swansea Bay UHB</v>
      </c>
      <c r="B268" s="87" t="s">
        <v>92</v>
      </c>
      <c r="C268" s="87" t="str">
        <f>'Activity (d)'!B3</f>
        <v>PRIMARY CARE ACTIVITY</v>
      </c>
      <c r="D268" s="87" t="str">
        <f>'Activity (d)'!D3</f>
        <v>1. Population Health</v>
      </c>
      <c r="E268" s="87" t="str">
        <f>'Activity (d)'!E3</f>
        <v>FIGURE</v>
      </c>
      <c r="F268" s="87" t="str">
        <f>'Activity (d)'!F3</f>
        <v>% of patients aged 15 or over who are recorded as current smokers who have a record of an offer of support and treatment within the preceding 27 months</v>
      </c>
      <c r="G268" s="88">
        <f>'Activity (d)'!I3</f>
        <v>0</v>
      </c>
      <c r="H268" s="88">
        <f>'Activity (d)'!J3</f>
        <v>0</v>
      </c>
      <c r="I268" s="88" t="str">
        <f>'Activity (d)'!K3</f>
        <v>No data</v>
      </c>
      <c r="J268" s="88">
        <f>'Activity (d)'!L3</f>
        <v>0</v>
      </c>
      <c r="K268" s="88">
        <f>'Activity (d)'!M3</f>
        <v>0</v>
      </c>
      <c r="L268" s="88" t="str">
        <f>'Activity (d)'!N3</f>
        <v>No data</v>
      </c>
      <c r="M268" s="88">
        <f>'Activity (d)'!O3</f>
        <v>0</v>
      </c>
      <c r="N268" s="88">
        <f>'Activity (d)'!P3</f>
        <v>0</v>
      </c>
      <c r="O268" s="88" t="str">
        <f>'Activity (d)'!Q3</f>
        <v>No data</v>
      </c>
      <c r="P268" s="88">
        <f>'Activity (d)'!R3</f>
        <v>0</v>
      </c>
      <c r="Q268" s="88">
        <f>'Activity (d)'!S3</f>
        <v>0</v>
      </c>
      <c r="R268" s="88" t="str">
        <f>'Activity (d)'!T3</f>
        <v>No data</v>
      </c>
      <c r="S268" s="88">
        <f>'Activity (d)'!U3</f>
        <v>0</v>
      </c>
      <c r="V268" s="88">
        <f>'Activity (d)'!G3</f>
        <v>0</v>
      </c>
      <c r="W268" s="88" t="str">
        <f>'Activity (d)'!H3</f>
        <v>No data</v>
      </c>
      <c r="X268" s="88" t="str">
        <f>'Activity (d)'!V3</f>
        <v>No data</v>
      </c>
      <c r="Y268" s="88" t="str">
        <f>'Activity (d)'!W3</f>
        <v>No data</v>
      </c>
    </row>
    <row r="269" spans="1:30" ht="28.5">
      <c r="A269" s="87" t="str">
        <f>'Activity (d)'!A4</f>
        <v>Swansea Bay UHB</v>
      </c>
      <c r="B269" s="87" t="s">
        <v>92</v>
      </c>
      <c r="C269" s="87" t="str">
        <f>'Activity (d)'!B4</f>
        <v>PRIMARY CARE ACTIVITY</v>
      </c>
      <c r="D269" s="87" t="str">
        <f>'Activity (d)'!D4</f>
        <v>1. Population Health</v>
      </c>
      <c r="E269" s="87" t="str">
        <f>'Activity (d)'!E4</f>
        <v>FIGURE</v>
      </c>
      <c r="F269" s="87" t="str">
        <f>'Activity (d)'!F4</f>
        <v>% of patients with any combination of the following conditions: CHD, PAD, stroke or TIA, hypertension, diabetes, COPD, CKD, asthma, schizophrenia, bipolar affective disorder or other psychoses whose notes record smoking status in the preceding 15 months</v>
      </c>
      <c r="G269" s="88">
        <f>'Activity (d)'!I4</f>
        <v>0</v>
      </c>
      <c r="H269" s="88">
        <f>'Activity (d)'!J4</f>
        <v>0</v>
      </c>
      <c r="I269" s="88" t="str">
        <f>'Activity (d)'!K4</f>
        <v>No data</v>
      </c>
      <c r="J269" s="88">
        <f>'Activity (d)'!L4</f>
        <v>0</v>
      </c>
      <c r="K269" s="88">
        <f>'Activity (d)'!M4</f>
        <v>0</v>
      </c>
      <c r="L269" s="88" t="str">
        <f>'Activity (d)'!N4</f>
        <v>No data</v>
      </c>
      <c r="M269" s="88">
        <f>'Activity (d)'!O4</f>
        <v>0</v>
      </c>
      <c r="N269" s="88">
        <f>'Activity (d)'!P4</f>
        <v>0</v>
      </c>
      <c r="O269" s="88" t="str">
        <f>'Activity (d)'!Q4</f>
        <v>No data</v>
      </c>
      <c r="P269" s="88">
        <f>'Activity (d)'!R4</f>
        <v>0</v>
      </c>
      <c r="Q269" s="88">
        <f>'Activity (d)'!S4</f>
        <v>0</v>
      </c>
      <c r="R269" s="88" t="str">
        <f>'Activity (d)'!T4</f>
        <v>No data</v>
      </c>
      <c r="S269" s="88">
        <f>'Activity (d)'!U4</f>
        <v>0</v>
      </c>
      <c r="V269" s="88">
        <f>'Activity (d)'!G4</f>
        <v>0</v>
      </c>
      <c r="W269" s="88" t="str">
        <f>'Activity (d)'!H4</f>
        <v>No data</v>
      </c>
      <c r="X269" s="88" t="str">
        <f>'Activity (d)'!V4</f>
        <v>No data</v>
      </c>
      <c r="Y269" s="88" t="str">
        <f>'Activity (d)'!W4</f>
        <v>No data</v>
      </c>
    </row>
    <row r="270" spans="1:30" ht="28.5">
      <c r="A270" s="87" t="str">
        <f>'Activity (d)'!A5</f>
        <v>Swansea Bay UHB</v>
      </c>
      <c r="B270" s="87" t="s">
        <v>92</v>
      </c>
      <c r="C270" s="87" t="str">
        <f>'Activity (d)'!B5</f>
        <v>PRIMARY CARE ACTIVITY</v>
      </c>
      <c r="D270" s="87" t="str">
        <f>'Activity (d)'!D5</f>
        <v>1. Population Health</v>
      </c>
      <c r="E270" s="87" t="str">
        <f>'Activity (d)'!E5</f>
        <v>FIGURE</v>
      </c>
      <c r="F270" s="87" t="str">
        <f>'Activity (d)'!F5</f>
        <v>% of current smokers with any of the following conditions: CHD, PAD, stroke/TIA, hypertension, diabetes, COPD, CKD, asthma, schizophrenia, bipolar affective disorder or other psychoses who have an offer of support and treatment within the preceding 15 months</v>
      </c>
      <c r="G270" s="88">
        <f>'Activity (d)'!I5</f>
        <v>0</v>
      </c>
      <c r="H270" s="88">
        <f>'Activity (d)'!J5</f>
        <v>0</v>
      </c>
      <c r="I270" s="88" t="str">
        <f>'Activity (d)'!K5</f>
        <v>No data</v>
      </c>
      <c r="J270" s="88">
        <f>'Activity (d)'!L5</f>
        <v>0</v>
      </c>
      <c r="K270" s="88">
        <f>'Activity (d)'!M5</f>
        <v>0</v>
      </c>
      <c r="L270" s="88" t="str">
        <f>'Activity (d)'!N5</f>
        <v>No data</v>
      </c>
      <c r="M270" s="88">
        <f>'Activity (d)'!O5</f>
        <v>0</v>
      </c>
      <c r="N270" s="88">
        <f>'Activity (d)'!P5</f>
        <v>0</v>
      </c>
      <c r="O270" s="88" t="str">
        <f>'Activity (d)'!Q5</f>
        <v>No data</v>
      </c>
      <c r="P270" s="88">
        <f>'Activity (d)'!R5</f>
        <v>0</v>
      </c>
      <c r="Q270" s="88">
        <f>'Activity (d)'!S5</f>
        <v>0</v>
      </c>
      <c r="R270" s="88" t="str">
        <f>'Activity (d)'!T5</f>
        <v>No data</v>
      </c>
      <c r="S270" s="88">
        <f>'Activity (d)'!U5</f>
        <v>0</v>
      </c>
      <c r="V270" s="88">
        <f>'Activity (d)'!G5</f>
        <v>0</v>
      </c>
      <c r="W270" s="88" t="str">
        <f>'Activity (d)'!H5</f>
        <v>No data</v>
      </c>
      <c r="X270" s="88" t="str">
        <f>'Activity (d)'!V5</f>
        <v>No data</v>
      </c>
      <c r="Y270" s="88" t="str">
        <f>'Activity (d)'!W5</f>
        <v>No data</v>
      </c>
    </row>
    <row r="271" spans="1:30">
      <c r="A271" s="87" t="str">
        <f>'Activity (d)'!A6</f>
        <v>Swansea Bay UHB</v>
      </c>
      <c r="B271" s="87" t="s">
        <v>92</v>
      </c>
      <c r="C271" s="87" t="str">
        <f>'Activity (d)'!B6</f>
        <v>PRIMARY CARE ACTIVITY</v>
      </c>
      <c r="D271" s="87" t="str">
        <f>'Activity (d)'!D6</f>
        <v>1. Population Health</v>
      </c>
      <c r="E271" s="87" t="str">
        <f>'Activity (d)'!E6</f>
        <v>FIGURE</v>
      </c>
      <c r="F271" s="87">
        <f>'Activity (d)'!F6</f>
        <v>0</v>
      </c>
      <c r="G271" s="88">
        <f>'Activity (d)'!I6</f>
        <v>0</v>
      </c>
      <c r="H271" s="88">
        <f>'Activity (d)'!J6</f>
        <v>0</v>
      </c>
      <c r="I271" s="88">
        <f>'Activity (d)'!K6</f>
        <v>0</v>
      </c>
      <c r="J271" s="88">
        <f>'Activity (d)'!L6</f>
        <v>0</v>
      </c>
      <c r="K271" s="88">
        <f>'Activity (d)'!M6</f>
        <v>0</v>
      </c>
      <c r="L271" s="88">
        <f>'Activity (d)'!N6</f>
        <v>0</v>
      </c>
      <c r="M271" s="88">
        <f>'Activity (d)'!O6</f>
        <v>0</v>
      </c>
      <c r="N271" s="88">
        <f>'Activity (d)'!P6</f>
        <v>0</v>
      </c>
      <c r="O271" s="88">
        <f>'Activity (d)'!Q6</f>
        <v>0</v>
      </c>
      <c r="P271" s="88">
        <f>'Activity (d)'!R6</f>
        <v>0</v>
      </c>
      <c r="Q271" s="88">
        <f>'Activity (d)'!S6</f>
        <v>0</v>
      </c>
      <c r="R271" s="88">
        <f>'Activity (d)'!T6</f>
        <v>0</v>
      </c>
      <c r="S271" s="88">
        <f>'Activity (d)'!U6</f>
        <v>0</v>
      </c>
      <c r="V271" s="88">
        <f>'Activity (d)'!G6</f>
        <v>0</v>
      </c>
      <c r="W271" s="88">
        <f>'Activity (d)'!H6</f>
        <v>0</v>
      </c>
      <c r="X271" s="88">
        <f>'Activity (d)'!V6</f>
        <v>0</v>
      </c>
      <c r="Y271" s="88">
        <f>'Activity (d)'!W6</f>
        <v>0</v>
      </c>
    </row>
    <row r="272" spans="1:30">
      <c r="A272" s="87" t="str">
        <f>'Activity (d)'!A7</f>
        <v>Swansea Bay UHB</v>
      </c>
      <c r="B272" s="87" t="s">
        <v>92</v>
      </c>
      <c r="C272" s="87" t="str">
        <f>'Activity (d)'!B7</f>
        <v>PRIMARY CARE ACTIVITY</v>
      </c>
      <c r="D272" s="87" t="str">
        <f>'Activity (d)'!D7</f>
        <v>2. GP &amp; Community Services</v>
      </c>
      <c r="E272" s="87" t="str">
        <f>'Activity (d)'!E7</f>
        <v>FIGURE</v>
      </c>
      <c r="F272" s="87" t="str">
        <f>'Activity (d)'!F7</f>
        <v>METRIC</v>
      </c>
      <c r="G272" s="88" t="str">
        <f>'Activity (d)'!I7</f>
        <v>APR</v>
      </c>
      <c r="H272" s="88" t="str">
        <f>'Activity (d)'!J7</f>
        <v>MAY</v>
      </c>
      <c r="I272" s="88" t="str">
        <f>'Activity (d)'!K7</f>
        <v>JUN</v>
      </c>
      <c r="J272" s="88" t="str">
        <f>'Activity (d)'!L7</f>
        <v>JUL</v>
      </c>
      <c r="K272" s="88" t="str">
        <f>'Activity (d)'!M7</f>
        <v>AUG</v>
      </c>
      <c r="L272" s="88" t="str">
        <f>'Activity (d)'!N7</f>
        <v>SEP</v>
      </c>
      <c r="M272" s="88" t="str">
        <f>'Activity (d)'!O7</f>
        <v>OCT</v>
      </c>
      <c r="N272" s="88" t="str">
        <f>'Activity (d)'!P7</f>
        <v>NOV</v>
      </c>
      <c r="O272" s="88" t="str">
        <f>'Activity (d)'!Q7</f>
        <v>DEC</v>
      </c>
      <c r="P272" s="88" t="str">
        <f>'Activity (d)'!R7</f>
        <v>JAN</v>
      </c>
      <c r="Q272" s="88" t="str">
        <f>'Activity (d)'!S7</f>
        <v>FEB</v>
      </c>
      <c r="R272" s="88" t="str">
        <f>'Activity (d)'!T7</f>
        <v>MAR</v>
      </c>
      <c r="S272" s="88" t="str">
        <f>'Activity (d)'!U7</f>
        <v>Total</v>
      </c>
      <c r="V272" s="88" t="str">
        <f>'Activity (d)'!G7</f>
        <v>FY as @ 31/03/2022</v>
      </c>
      <c r="W272" s="88" t="str">
        <f>'Activity (d)'!H7</f>
        <v>FORECAST FY 31/03/2023</v>
      </c>
      <c r="X272" s="88" t="str">
        <f>'Activity (d)'!V7</f>
        <v>Plan 2024/25</v>
      </c>
      <c r="Y272" s="88" t="str">
        <f>'Activity (d)'!W7</f>
        <v>Plan 2025/26</v>
      </c>
    </row>
    <row r="273" spans="1:25">
      <c r="A273" s="87" t="str">
        <f>'Activity (d)'!A8</f>
        <v>Swansea Bay UHB</v>
      </c>
      <c r="B273" s="87" t="s">
        <v>92</v>
      </c>
      <c r="C273" s="87" t="str">
        <f>'Activity (d)'!B8</f>
        <v>PRIMARY CARE ACTIVITY</v>
      </c>
      <c r="D273" s="87" t="str">
        <f>'Activity (d)'!D8</f>
        <v>2. GP &amp; Community Services</v>
      </c>
      <c r="E273" s="87" t="str">
        <f>'Activity (d)'!E8</f>
        <v>FIGURE</v>
      </c>
      <c r="F273" s="87">
        <f>'Activity (d)'!F8</f>
        <v>0</v>
      </c>
      <c r="G273" s="88">
        <f>'Activity (d)'!I8</f>
        <v>0</v>
      </c>
      <c r="H273" s="88">
        <f>'Activity (d)'!J8</f>
        <v>0</v>
      </c>
      <c r="I273" s="88">
        <f>'Activity (d)'!K8</f>
        <v>0</v>
      </c>
      <c r="J273" s="88">
        <f>'Activity (d)'!L8</f>
        <v>0</v>
      </c>
      <c r="K273" s="88">
        <f>'Activity (d)'!M8</f>
        <v>0</v>
      </c>
      <c r="L273" s="88">
        <f>'Activity (d)'!N8</f>
        <v>0</v>
      </c>
      <c r="M273" s="88">
        <f>'Activity (d)'!O8</f>
        <v>0</v>
      </c>
      <c r="N273" s="88">
        <f>'Activity (d)'!P8</f>
        <v>0</v>
      </c>
      <c r="O273" s="88">
        <f>'Activity (d)'!Q8</f>
        <v>0</v>
      </c>
      <c r="P273" s="88">
        <f>'Activity (d)'!R8</f>
        <v>0</v>
      </c>
      <c r="Q273" s="88">
        <f>'Activity (d)'!S8</f>
        <v>0</v>
      </c>
      <c r="R273" s="88">
        <f>'Activity (d)'!T8</f>
        <v>0</v>
      </c>
      <c r="S273" s="88">
        <f>'Activity (d)'!U8</f>
        <v>0</v>
      </c>
      <c r="V273" s="88" t="str">
        <f>'Activity (d)'!G8</f>
        <v>No's</v>
      </c>
      <c r="W273" s="88">
        <f>'Activity (d)'!H8</f>
        <v>0</v>
      </c>
      <c r="X273" s="88">
        <f>'Activity (d)'!V8</f>
        <v>0</v>
      </c>
      <c r="Y273" s="88">
        <f>'Activity (d)'!W8</f>
        <v>0</v>
      </c>
    </row>
    <row r="274" spans="1:25">
      <c r="A274" s="87" t="str">
        <f>'Activity (d)'!A9</f>
        <v>Swansea Bay UHB</v>
      </c>
      <c r="B274" s="87" t="s">
        <v>92</v>
      </c>
      <c r="C274" s="87" t="str">
        <f>'Activity (d)'!B9</f>
        <v>PRIMARY CARE ACTIVITY</v>
      </c>
      <c r="D274" s="87" t="str">
        <f>'Activity (d)'!D9</f>
        <v>2. GP &amp; Community Services</v>
      </c>
      <c r="E274" s="87" t="str">
        <f>'Activity (d)'!E9</f>
        <v>FIGURE</v>
      </c>
      <c r="F274" s="87" t="str">
        <f>'Activity (d)'!F9</f>
        <v>2. GP &amp; Community Services</v>
      </c>
      <c r="G274" s="88">
        <f>'Activity (d)'!I9</f>
        <v>0</v>
      </c>
      <c r="H274" s="88">
        <f>'Activity (d)'!J9</f>
        <v>0</v>
      </c>
      <c r="I274" s="88">
        <f>'Activity (d)'!K9</f>
        <v>0</v>
      </c>
      <c r="J274" s="88">
        <f>'Activity (d)'!L9</f>
        <v>0</v>
      </c>
      <c r="K274" s="88">
        <f>'Activity (d)'!M9</f>
        <v>0</v>
      </c>
      <c r="L274" s="88">
        <f>'Activity (d)'!N9</f>
        <v>0</v>
      </c>
      <c r="M274" s="88">
        <f>'Activity (d)'!O9</f>
        <v>0</v>
      </c>
      <c r="N274" s="88">
        <f>'Activity (d)'!P9</f>
        <v>0</v>
      </c>
      <c r="O274" s="88">
        <f>'Activity (d)'!Q9</f>
        <v>0</v>
      </c>
      <c r="P274" s="88">
        <f>'Activity (d)'!R9</f>
        <v>0</v>
      </c>
      <c r="Q274" s="88">
        <f>'Activity (d)'!S9</f>
        <v>0</v>
      </c>
      <c r="R274" s="88">
        <f>'Activity (d)'!T9</f>
        <v>0</v>
      </c>
      <c r="S274" s="88">
        <f>'Activity (d)'!U9</f>
        <v>0</v>
      </c>
      <c r="V274" s="88">
        <f>'Activity (d)'!G9</f>
        <v>0</v>
      </c>
      <c r="W274" s="88">
        <f>'Activity (d)'!H9</f>
        <v>0</v>
      </c>
      <c r="X274" s="88">
        <f>'Activity (d)'!V9</f>
        <v>0</v>
      </c>
      <c r="Y274" s="88">
        <f>'Activity (d)'!W9</f>
        <v>0</v>
      </c>
    </row>
    <row r="275" spans="1:25">
      <c r="A275" s="87" t="str">
        <f>'Activity (d)'!A10</f>
        <v>Swansea Bay UHB</v>
      </c>
      <c r="B275" s="87" t="s">
        <v>92</v>
      </c>
      <c r="C275" s="87" t="str">
        <f>'Activity (d)'!B10</f>
        <v>PRIMARY CARE ACTIVITY</v>
      </c>
      <c r="D275" s="87" t="str">
        <f>'Activity (d)'!D10</f>
        <v>2. GP &amp; Community Services</v>
      </c>
      <c r="E275" s="87" t="str">
        <f>'Activity (d)'!E10</f>
        <v>FIGURE</v>
      </c>
      <c r="F275" s="87" t="str">
        <f>'Activity (d)'!F10</f>
        <v>GP in hours - Number of GP practices at escalation level 3 &amp; 4 as a percentage of total practices</v>
      </c>
      <c r="G275" s="88">
        <f>'Activity (d)'!I10</f>
        <v>0.15</v>
      </c>
      <c r="H275" s="88">
        <f>'Activity (d)'!J10</f>
        <v>0.13</v>
      </c>
      <c r="I275" s="88">
        <f>'Activity (d)'!K10</f>
        <v>0.13</v>
      </c>
      <c r="J275" s="88">
        <f>'Activity (d)'!L10</f>
        <v>0</v>
      </c>
      <c r="K275" s="88">
        <f>'Activity (d)'!M10</f>
        <v>0</v>
      </c>
      <c r="L275" s="88">
        <f>'Activity (d)'!N10</f>
        <v>0</v>
      </c>
      <c r="M275" s="88">
        <f>'Activity (d)'!O10</f>
        <v>0</v>
      </c>
      <c r="N275" s="88">
        <f>'Activity (d)'!P10</f>
        <v>0</v>
      </c>
      <c r="O275" s="88">
        <f>'Activity (d)'!Q10</f>
        <v>0</v>
      </c>
      <c r="P275" s="88">
        <f>'Activity (d)'!R10</f>
        <v>0</v>
      </c>
      <c r="Q275" s="88">
        <f>'Activity (d)'!S10</f>
        <v>0</v>
      </c>
      <c r="R275" s="88">
        <f>'Activity (d)'!T10</f>
        <v>0</v>
      </c>
      <c r="S275" s="88">
        <f>'Activity (d)'!U10</f>
        <v>0.13666666666666669</v>
      </c>
      <c r="V275" s="88">
        <f>'Activity (d)'!G10</f>
        <v>0</v>
      </c>
      <c r="W275" s="88">
        <f>'Activity (d)'!H10</f>
        <v>0</v>
      </c>
      <c r="X275" s="88">
        <f>'Activity (d)'!V10</f>
        <v>0</v>
      </c>
      <c r="Y275" s="88">
        <f>'Activity (d)'!W10</f>
        <v>0</v>
      </c>
    </row>
    <row r="276" spans="1:25" ht="28.5">
      <c r="A276" s="87" t="str">
        <f>'Activity (d)'!A11</f>
        <v>Swansea Bay UHB</v>
      </c>
      <c r="B276" s="87" t="s">
        <v>92</v>
      </c>
      <c r="C276" s="87" t="str">
        <f>'Activity (d)'!B11</f>
        <v>PRIMARY CARE ACTIVITY</v>
      </c>
      <c r="D276" s="87" t="str">
        <f>'Activity (d)'!D11</f>
        <v>2. GP &amp; Community Services</v>
      </c>
      <c r="E276" s="87" t="str">
        <f>'Activity (d)'!E11</f>
        <v>FIGURE</v>
      </c>
      <c r="F276" s="87" t="str">
        <f>'Activity (d)'!F11</f>
        <v>GP: Ambulatory sensitive conditions referral numbers (interface with secondary care)</v>
      </c>
      <c r="G276" s="88" t="str">
        <f>'Activity (d)'!I11</f>
        <v>No data</v>
      </c>
      <c r="H276" s="88" t="str">
        <f>'Activity (d)'!J11</f>
        <v>No data</v>
      </c>
      <c r="I276" s="88" t="str">
        <f>'Activity (d)'!K11</f>
        <v>No data</v>
      </c>
      <c r="J276" s="88" t="str">
        <f>'Activity (d)'!L11</f>
        <v>No data</v>
      </c>
      <c r="K276" s="88" t="str">
        <f>'Activity (d)'!M11</f>
        <v>No data</v>
      </c>
      <c r="L276" s="88" t="str">
        <f>'Activity (d)'!N11</f>
        <v>No data</v>
      </c>
      <c r="M276" s="88" t="str">
        <f>'Activity (d)'!O11</f>
        <v>No data</v>
      </c>
      <c r="N276" s="88" t="str">
        <f>'Activity (d)'!P11</f>
        <v>No data</v>
      </c>
      <c r="O276" s="88" t="str">
        <f>'Activity (d)'!Q11</f>
        <v>No data</v>
      </c>
      <c r="P276" s="88" t="str">
        <f>'Activity (d)'!R11</f>
        <v>No data</v>
      </c>
      <c r="Q276" s="88" t="str">
        <f>'Activity (d)'!S11</f>
        <v>No data</v>
      </c>
      <c r="R276" s="88" t="str">
        <f>'Activity (d)'!T11</f>
        <v>No data</v>
      </c>
      <c r="S276" s="88">
        <f>'Activity (d)'!U11</f>
        <v>0</v>
      </c>
      <c r="V276" s="88">
        <f>'Activity (d)'!G11</f>
        <v>0</v>
      </c>
      <c r="W276" s="88" t="str">
        <f>'Activity (d)'!H11</f>
        <v>No data</v>
      </c>
      <c r="X276" s="88">
        <f>'Activity (d)'!V11</f>
        <v>0</v>
      </c>
      <c r="Y276" s="88">
        <f>'Activity (d)'!W11</f>
        <v>0</v>
      </c>
    </row>
    <row r="277" spans="1:25">
      <c r="A277" s="87" t="str">
        <f>'Activity (d)'!A12</f>
        <v>Swansea Bay UHB</v>
      </c>
      <c r="B277" s="87" t="s">
        <v>92</v>
      </c>
      <c r="C277" s="87" t="str">
        <f>'Activity (d)'!B12</f>
        <v>PRIMARY CARE ACTIVITY</v>
      </c>
      <c r="D277" s="87" t="str">
        <f>'Activity (d)'!D12</f>
        <v>2. GP &amp; Community Services</v>
      </c>
      <c r="E277" s="87" t="str">
        <f>'Activity (d)'!E12</f>
        <v>FIGURE</v>
      </c>
      <c r="F277" s="87" t="str">
        <f>'Activity (d)'!F12</f>
        <v>GP: Urgent Cancer OPD referral numbers</v>
      </c>
      <c r="G277" s="88">
        <f>'Activity (d)'!I12</f>
        <v>1582</v>
      </c>
      <c r="H277" s="88">
        <f>'Activity (d)'!J12</f>
        <v>1812</v>
      </c>
      <c r="I277" s="88">
        <f>'Activity (d)'!K12</f>
        <v>1923</v>
      </c>
      <c r="J277" s="88">
        <f>'Activity (d)'!L12</f>
        <v>1718</v>
      </c>
      <c r="K277" s="88">
        <f>'Activity (d)'!M12</f>
        <v>1718</v>
      </c>
      <c r="L277" s="88">
        <f>'Activity (d)'!N12</f>
        <v>1718</v>
      </c>
      <c r="M277" s="88">
        <f>'Activity (d)'!O12</f>
        <v>1718</v>
      </c>
      <c r="N277" s="88">
        <f>'Activity (d)'!P12</f>
        <v>1718</v>
      </c>
      <c r="O277" s="88">
        <f>'Activity (d)'!Q12</f>
        <v>1718</v>
      </c>
      <c r="P277" s="88">
        <f>'Activity (d)'!R12</f>
        <v>1718</v>
      </c>
      <c r="Q277" s="88">
        <f>'Activity (d)'!S12</f>
        <v>1718</v>
      </c>
      <c r="R277" s="88">
        <f>'Activity (d)'!T12</f>
        <v>1718</v>
      </c>
      <c r="S277" s="88">
        <f>'Activity (d)'!U12</f>
        <v>20779</v>
      </c>
      <c r="V277" s="88">
        <f>'Activity (d)'!G12</f>
        <v>0</v>
      </c>
      <c r="W277" s="88">
        <f>'Activity (d)'!H12</f>
        <v>20625</v>
      </c>
      <c r="X277" s="88">
        <f>'Activity (d)'!V12</f>
        <v>0</v>
      </c>
      <c r="Y277" s="88">
        <f>'Activity (d)'!W12</f>
        <v>0</v>
      </c>
    </row>
    <row r="278" spans="1:25">
      <c r="A278" s="87" t="str">
        <f>'Activity (d)'!A13</f>
        <v>Swansea Bay UHB</v>
      </c>
      <c r="B278" s="87" t="s">
        <v>92</v>
      </c>
      <c r="C278" s="87" t="str">
        <f>'Activity (d)'!B13</f>
        <v>PRIMARY CARE ACTIVITY</v>
      </c>
      <c r="D278" s="87" t="str">
        <f>'Activity (d)'!D13</f>
        <v>2. GP &amp; Community Services</v>
      </c>
      <c r="E278" s="87" t="str">
        <f>'Activity (d)'!E13</f>
        <v>FIGURE</v>
      </c>
      <c r="F278" s="87" t="str">
        <f>'Activity (d)'!F13</f>
        <v>GP: Urgent non-Cancer OPD referral numbers</v>
      </c>
      <c r="G278" s="88">
        <f>'Activity (d)'!I13</f>
        <v>2496</v>
      </c>
      <c r="H278" s="88">
        <f>'Activity (d)'!J13</f>
        <v>2403</v>
      </c>
      <c r="I278" s="88">
        <f>'Activity (d)'!K13</f>
        <v>2589</v>
      </c>
      <c r="J278" s="88">
        <f>'Activity (d)'!L13</f>
        <v>2365</v>
      </c>
      <c r="K278" s="88">
        <f>'Activity (d)'!M13</f>
        <v>2365</v>
      </c>
      <c r="L278" s="88">
        <f>'Activity (d)'!N13</f>
        <v>2365</v>
      </c>
      <c r="M278" s="88">
        <f>'Activity (d)'!O13</f>
        <v>2365</v>
      </c>
      <c r="N278" s="88">
        <f>'Activity (d)'!P13</f>
        <v>2365</v>
      </c>
      <c r="O278" s="88">
        <f>'Activity (d)'!Q13</f>
        <v>2365</v>
      </c>
      <c r="P278" s="88">
        <f>'Activity (d)'!R13</f>
        <v>2365</v>
      </c>
      <c r="Q278" s="88">
        <f>'Activity (d)'!S13</f>
        <v>2365</v>
      </c>
      <c r="R278" s="88">
        <f>'Activity (d)'!T13</f>
        <v>2365</v>
      </c>
      <c r="S278" s="88">
        <f>'Activity (d)'!U13</f>
        <v>28773</v>
      </c>
      <c r="V278" s="88">
        <f>'Activity (d)'!G13</f>
        <v>0</v>
      </c>
      <c r="W278" s="88">
        <f>'Activity (d)'!H13</f>
        <v>28384</v>
      </c>
      <c r="X278" s="88">
        <f>'Activity (d)'!V13</f>
        <v>0</v>
      </c>
      <c r="Y278" s="88">
        <f>'Activity (d)'!W13</f>
        <v>0</v>
      </c>
    </row>
    <row r="279" spans="1:25">
      <c r="A279" s="87" t="str">
        <f>'Activity (d)'!A14</f>
        <v>Swansea Bay UHB</v>
      </c>
      <c r="B279" s="87" t="s">
        <v>92</v>
      </c>
      <c r="C279" s="87" t="str">
        <f>'Activity (d)'!B14</f>
        <v>PRIMARY CARE ACTIVITY</v>
      </c>
      <c r="D279" s="87" t="str">
        <f>'Activity (d)'!D14</f>
        <v>2. GP &amp; Community Services</v>
      </c>
      <c r="E279" s="87" t="str">
        <f>'Activity (d)'!E14</f>
        <v>FIGURE</v>
      </c>
      <c r="F279" s="87" t="str">
        <f>'Activity (d)'!F14</f>
        <v>GP: Total number of referrals for termination of pregnancy</v>
      </c>
      <c r="G279" s="88">
        <f>'Activity (d)'!I14</f>
        <v>230</v>
      </c>
      <c r="H279" s="88">
        <f>'Activity (d)'!J14</f>
        <v>244</v>
      </c>
      <c r="I279" s="88">
        <f>'Activity (d)'!K14</f>
        <v>236</v>
      </c>
      <c r="J279" s="88">
        <f>'Activity (d)'!L14</f>
        <v>235</v>
      </c>
      <c r="K279" s="88">
        <f>'Activity (d)'!M14</f>
        <v>235</v>
      </c>
      <c r="L279" s="88">
        <f>'Activity (d)'!N14</f>
        <v>235</v>
      </c>
      <c r="M279" s="88">
        <f>'Activity (d)'!O14</f>
        <v>235</v>
      </c>
      <c r="N279" s="88">
        <f>'Activity (d)'!P14</f>
        <v>235</v>
      </c>
      <c r="O279" s="88">
        <f>'Activity (d)'!Q14</f>
        <v>235</v>
      </c>
      <c r="P279" s="88">
        <f>'Activity (d)'!R14</f>
        <v>235</v>
      </c>
      <c r="Q279" s="88">
        <f>'Activity (d)'!S14</f>
        <v>235</v>
      </c>
      <c r="R279" s="88">
        <f>'Activity (d)'!T14</f>
        <v>235</v>
      </c>
      <c r="S279" s="88">
        <f>'Activity (d)'!U14</f>
        <v>2825</v>
      </c>
      <c r="V279" s="88">
        <f>'Activity (d)'!G14</f>
        <v>2439</v>
      </c>
      <c r="W279" s="88">
        <f>'Activity (d)'!H14</f>
        <v>2575</v>
      </c>
      <c r="X279" s="88">
        <f>'Activity (d)'!V14</f>
        <v>0</v>
      </c>
      <c r="Y279" s="88">
        <f>'Activity (d)'!W14</f>
        <v>0</v>
      </c>
    </row>
    <row r="280" spans="1:25">
      <c r="A280" s="87" t="str">
        <f>'Activity (d)'!A15</f>
        <v>Swansea Bay UHB</v>
      </c>
      <c r="B280" s="87" t="s">
        <v>92</v>
      </c>
      <c r="C280" s="87" t="str">
        <f>'Activity (d)'!B15</f>
        <v>PRIMARY CARE ACTIVITY</v>
      </c>
      <c r="D280" s="87" t="str">
        <f>'Activity (d)'!D15</f>
        <v>2. GP &amp; Community Services</v>
      </c>
      <c r="E280" s="87" t="str">
        <f>'Activity (d)'!E15</f>
        <v>FIGURE</v>
      </c>
      <c r="F280" s="87" t="str">
        <f>'Activity (d)'!F15</f>
        <v>Community: Total number of tests relating to sexual health conditions (Syphilis and Chlamydia)</v>
      </c>
      <c r="G280" s="88">
        <f>'Activity (d)'!I15</f>
        <v>784</v>
      </c>
      <c r="H280" s="88">
        <f>'Activity (d)'!J15</f>
        <v>993</v>
      </c>
      <c r="I280" s="88">
        <f>'Activity (d)'!K15</f>
        <v>842</v>
      </c>
      <c r="J280" s="88">
        <f>'Activity (d)'!L15</f>
        <v>750</v>
      </c>
      <c r="K280" s="88">
        <f>'Activity (d)'!M15</f>
        <v>750</v>
      </c>
      <c r="L280" s="88">
        <f>'Activity (d)'!N15</f>
        <v>750</v>
      </c>
      <c r="M280" s="88">
        <f>'Activity (d)'!O15</f>
        <v>750</v>
      </c>
      <c r="N280" s="88">
        <f>'Activity (d)'!P15</f>
        <v>750</v>
      </c>
      <c r="O280" s="88">
        <f>'Activity (d)'!Q15</f>
        <v>450</v>
      </c>
      <c r="P280" s="88">
        <f>'Activity (d)'!R15</f>
        <v>450</v>
      </c>
      <c r="Q280" s="88">
        <f>'Activity (d)'!S15</f>
        <v>450</v>
      </c>
      <c r="R280" s="88">
        <f>'Activity (d)'!T15</f>
        <v>450</v>
      </c>
      <c r="S280" s="88">
        <f>'Activity (d)'!U15</f>
        <v>8169</v>
      </c>
      <c r="V280" s="88">
        <f>'Activity (d)'!G15</f>
        <v>0</v>
      </c>
      <c r="W280" s="88">
        <f>'Activity (d)'!H15</f>
        <v>2835</v>
      </c>
      <c r="X280" s="88">
        <f>'Activity (d)'!V15</f>
        <v>0</v>
      </c>
      <c r="Y280" s="88">
        <f>'Activity (d)'!W15</f>
        <v>0</v>
      </c>
    </row>
    <row r="281" spans="1:25">
      <c r="A281" s="87" t="str">
        <f>'Activity (d)'!A16</f>
        <v>Swansea Bay UHB</v>
      </c>
      <c r="B281" s="87" t="s">
        <v>92</v>
      </c>
      <c r="C281" s="87" t="str">
        <f>'Activity (d)'!B16</f>
        <v>PRIMARY CARE ACTIVITY</v>
      </c>
      <c r="D281" s="87" t="str">
        <f>'Activity (d)'!D16</f>
        <v>2. GP &amp; Community Services</v>
      </c>
      <c r="E281" s="87" t="str">
        <f>'Activity (d)'!E16</f>
        <v>FIGURE</v>
      </c>
      <c r="F281" s="87" t="str">
        <f>'Activity (d)'!F16</f>
        <v>DES for Care Homes – compliance rate (%)</v>
      </c>
      <c r="G281" s="88">
        <f>'Activity (d)'!I16</f>
        <v>0.64</v>
      </c>
      <c r="H281" s="88">
        <f>'Activity (d)'!J16</f>
        <v>0.64</v>
      </c>
      <c r="I281" s="88">
        <f>'Activity (d)'!K16</f>
        <v>0.64</v>
      </c>
      <c r="J281" s="88">
        <f>'Activity (d)'!L16</f>
        <v>0.64</v>
      </c>
      <c r="K281" s="88">
        <f>'Activity (d)'!M16</f>
        <v>0.64</v>
      </c>
      <c r="L281" s="88">
        <f>'Activity (d)'!N16</f>
        <v>0.64</v>
      </c>
      <c r="M281" s="88">
        <f>'Activity (d)'!O16</f>
        <v>0.64</v>
      </c>
      <c r="N281" s="88">
        <f>'Activity (d)'!P16</f>
        <v>0.64</v>
      </c>
      <c r="O281" s="88">
        <f>'Activity (d)'!Q16</f>
        <v>0.64</v>
      </c>
      <c r="P281" s="88">
        <f>'Activity (d)'!R16</f>
        <v>0.64</v>
      </c>
      <c r="Q281" s="88">
        <f>'Activity (d)'!S16</f>
        <v>0.64</v>
      </c>
      <c r="R281" s="88">
        <f>'Activity (d)'!T16</f>
        <v>0.64</v>
      </c>
      <c r="S281" s="88">
        <f>'Activity (d)'!U16</f>
        <v>0.6399999999999999</v>
      </c>
      <c r="V281" s="88">
        <f>'Activity (d)'!G16</f>
        <v>0.65</v>
      </c>
      <c r="W281" s="88">
        <f>'Activity (d)'!H16</f>
        <v>0.65</v>
      </c>
      <c r="X281" s="88">
        <f>'Activity (d)'!V16</f>
        <v>0</v>
      </c>
      <c r="Y281" s="88">
        <f>'Activity (d)'!W16</f>
        <v>0</v>
      </c>
    </row>
    <row r="282" spans="1:25" ht="28.5">
      <c r="A282" s="87" t="str">
        <f>'Activity (d)'!A17</f>
        <v>Swansea Bay UHB</v>
      </c>
      <c r="B282" s="87" t="s">
        <v>92</v>
      </c>
      <c r="C282" s="87" t="str">
        <f>'Activity (d)'!B17</f>
        <v>PRIMARY CARE ACTIVITY</v>
      </c>
      <c r="D282" s="87" t="str">
        <f>'Activity (d)'!D17</f>
        <v>2. GP &amp; Community Services</v>
      </c>
      <c r="E282" s="87" t="str">
        <f>'Activity (d)'!E17</f>
        <v>FIGURE</v>
      </c>
      <c r="F282" s="87" t="str">
        <f>'Activity (d)'!F17</f>
        <v>No. of advanced care plans in place for palliative care</v>
      </c>
      <c r="G282" s="88" t="str">
        <f>'Activity (d)'!I17</f>
        <v>No data</v>
      </c>
      <c r="H282" s="88" t="str">
        <f>'Activity (d)'!J17</f>
        <v>No data</v>
      </c>
      <c r="I282" s="88" t="str">
        <f>'Activity (d)'!K17</f>
        <v>No data</v>
      </c>
      <c r="J282" s="88" t="str">
        <f>'Activity (d)'!L17</f>
        <v>No data</v>
      </c>
      <c r="K282" s="88" t="str">
        <f>'Activity (d)'!M17</f>
        <v>No data</v>
      </c>
      <c r="L282" s="88" t="str">
        <f>'Activity (d)'!N17</f>
        <v>No data</v>
      </c>
      <c r="M282" s="88" t="str">
        <f>'Activity (d)'!O17</f>
        <v>No data</v>
      </c>
      <c r="N282" s="88" t="str">
        <f>'Activity (d)'!P17</f>
        <v>No data</v>
      </c>
      <c r="O282" s="88" t="str">
        <f>'Activity (d)'!Q17</f>
        <v>No data</v>
      </c>
      <c r="P282" s="88" t="str">
        <f>'Activity (d)'!R17</f>
        <v>No data</v>
      </c>
      <c r="Q282" s="88" t="str">
        <f>'Activity (d)'!S17</f>
        <v>No data</v>
      </c>
      <c r="R282" s="88" t="str">
        <f>'Activity (d)'!T17</f>
        <v>No data</v>
      </c>
      <c r="S282" s="88">
        <f>'Activity (d)'!U17</f>
        <v>0</v>
      </c>
      <c r="V282" s="88">
        <f>'Activity (d)'!G17</f>
        <v>0</v>
      </c>
      <c r="W282" s="88" t="str">
        <f>'Activity (d)'!H17</f>
        <v>No data</v>
      </c>
      <c r="X282" s="88">
        <f>'Activity (d)'!V17</f>
        <v>0</v>
      </c>
      <c r="Y282" s="88">
        <f>'Activity (d)'!W17</f>
        <v>0</v>
      </c>
    </row>
    <row r="283" spans="1:25" ht="28.5">
      <c r="A283" s="87" t="str">
        <f>'Activity (d)'!A18</f>
        <v>Swansea Bay UHB</v>
      </c>
      <c r="B283" s="87" t="s">
        <v>92</v>
      </c>
      <c r="C283" s="87" t="str">
        <f>'Activity (d)'!B18</f>
        <v>PRIMARY CARE ACTIVITY</v>
      </c>
      <c r="D283" s="87" t="str">
        <f>'Activity (d)'!D18</f>
        <v>2. GP &amp; Community Services</v>
      </c>
      <c r="E283" s="87" t="str">
        <f>'Activity (d)'!E18</f>
        <v>FIGURE</v>
      </c>
      <c r="F283" s="87" t="str">
        <f>'Activity (d)'!F18</f>
        <v>Number of patients who die in the community (planned deaths – e.g. having used rapid discharge/ palliative care teams / community resources etc.)</v>
      </c>
      <c r="G283" s="88" t="str">
        <f>'Activity (d)'!I18</f>
        <v>No data</v>
      </c>
      <c r="H283" s="88" t="str">
        <f>'Activity (d)'!J18</f>
        <v>No data</v>
      </c>
      <c r="I283" s="88" t="str">
        <f>'Activity (d)'!K18</f>
        <v>No data</v>
      </c>
      <c r="J283" s="88" t="str">
        <f>'Activity (d)'!L18</f>
        <v>No data</v>
      </c>
      <c r="K283" s="88" t="str">
        <f>'Activity (d)'!M18</f>
        <v>No data</v>
      </c>
      <c r="L283" s="88" t="str">
        <f>'Activity (d)'!N18</f>
        <v>No data</v>
      </c>
      <c r="M283" s="88" t="str">
        <f>'Activity (d)'!O18</f>
        <v>No data</v>
      </c>
      <c r="N283" s="88" t="str">
        <f>'Activity (d)'!P18</f>
        <v>No data</v>
      </c>
      <c r="O283" s="88" t="str">
        <f>'Activity (d)'!Q18</f>
        <v>No data</v>
      </c>
      <c r="P283" s="88" t="str">
        <f>'Activity (d)'!R18</f>
        <v>No data</v>
      </c>
      <c r="Q283" s="88" t="str">
        <f>'Activity (d)'!S18</f>
        <v>No data</v>
      </c>
      <c r="R283" s="88" t="str">
        <f>'Activity (d)'!T18</f>
        <v>No data</v>
      </c>
      <c r="S283" s="88">
        <f>'Activity (d)'!U18</f>
        <v>0</v>
      </c>
      <c r="V283" s="88">
        <f>'Activity (d)'!G18</f>
        <v>0</v>
      </c>
      <c r="W283" s="88" t="str">
        <f>'Activity (d)'!H18</f>
        <v>No data</v>
      </c>
      <c r="X283" s="88">
        <f>'Activity (d)'!V18</f>
        <v>0</v>
      </c>
      <c r="Y283" s="88">
        <f>'Activity (d)'!W18</f>
        <v>0</v>
      </c>
    </row>
    <row r="284" spans="1:25">
      <c r="A284" s="87" t="str">
        <f>'Activity (d)'!A19</f>
        <v>Swansea Bay UHB</v>
      </c>
      <c r="B284" s="87" t="s">
        <v>92</v>
      </c>
      <c r="C284" s="87" t="str">
        <f>'Activity (d)'!B19</f>
        <v>PRIMARY CARE ACTIVITY</v>
      </c>
      <c r="D284" s="87" t="str">
        <f>'Activity (d)'!D19</f>
        <v>2. GP &amp; Community Services</v>
      </c>
      <c r="E284" s="87" t="str">
        <f>'Activity (d)'!E19</f>
        <v>FIGURE</v>
      </c>
      <c r="F284" s="87" t="str">
        <f>'Activity (d)'!F19</f>
        <v>Planned increase in percentage of practices achieving national access standards access standards</v>
      </c>
      <c r="G284" s="88">
        <f>'Activity (d)'!I19</f>
        <v>0</v>
      </c>
      <c r="H284" s="88">
        <f>'Activity (d)'!J19</f>
        <v>0</v>
      </c>
      <c r="I284" s="88">
        <f>'Activity (d)'!K19</f>
        <v>0</v>
      </c>
      <c r="J284" s="88">
        <f>'Activity (d)'!L19</f>
        <v>0</v>
      </c>
      <c r="K284" s="88">
        <f>'Activity (d)'!M19</f>
        <v>0</v>
      </c>
      <c r="L284" s="88">
        <f>'Activity (d)'!N19</f>
        <v>0</v>
      </c>
      <c r="M284" s="88">
        <f>'Activity (d)'!O19</f>
        <v>0</v>
      </c>
      <c r="N284" s="88">
        <f>'Activity (d)'!P19</f>
        <v>0</v>
      </c>
      <c r="O284" s="88">
        <f>'Activity (d)'!Q19</f>
        <v>0</v>
      </c>
      <c r="P284" s="88">
        <f>'Activity (d)'!R19</f>
        <v>0</v>
      </c>
      <c r="Q284" s="88">
        <f>'Activity (d)'!S19</f>
        <v>0</v>
      </c>
      <c r="R284" s="88">
        <f>'Activity (d)'!T19</f>
        <v>0</v>
      </c>
      <c r="S284" s="88">
        <f>'Activity (d)'!U19</f>
        <v>0</v>
      </c>
      <c r="V284" s="88">
        <f>'Activity (d)'!G19</f>
        <v>0</v>
      </c>
      <c r="W284" s="88">
        <f>'Activity (d)'!H19</f>
        <v>0</v>
      </c>
      <c r="X284" s="88">
        <f>'Activity (d)'!V19</f>
        <v>0</v>
      </c>
      <c r="Y284" s="88">
        <f>'Activity (d)'!W19</f>
        <v>0</v>
      </c>
    </row>
    <row r="285" spans="1:25">
      <c r="A285" s="87" t="str">
        <f>'Activity (d)'!A20</f>
        <v>Swansea Bay UHB</v>
      </c>
      <c r="B285" s="87" t="s">
        <v>92</v>
      </c>
      <c r="C285" s="87" t="str">
        <f>'Activity (d)'!B20</f>
        <v>PRIMARY CARE ACTIVITY</v>
      </c>
      <c r="D285" s="87" t="str">
        <f>'Activity (d)'!D20</f>
        <v>2. GP &amp; Community Services</v>
      </c>
      <c r="E285" s="87" t="str">
        <f>'Activity (d)'!E20</f>
        <v>FIGURE</v>
      </c>
      <c r="F285" s="87" t="str">
        <f>'Activity (d)'!F20</f>
        <v>Planned increase in the proportion of patients discharged from hospital to their usual place of residence</v>
      </c>
      <c r="G285" s="88">
        <f>'Activity (d)'!I20</f>
        <v>0</v>
      </c>
      <c r="H285" s="88">
        <f>'Activity (d)'!J20</f>
        <v>0</v>
      </c>
      <c r="I285" s="88">
        <f>'Activity (d)'!K20</f>
        <v>0</v>
      </c>
      <c r="J285" s="88">
        <f>'Activity (d)'!L20</f>
        <v>0</v>
      </c>
      <c r="K285" s="88">
        <f>'Activity (d)'!M20</f>
        <v>0</v>
      </c>
      <c r="L285" s="88">
        <f>'Activity (d)'!N20</f>
        <v>0</v>
      </c>
      <c r="M285" s="88">
        <f>'Activity (d)'!O20</f>
        <v>0</v>
      </c>
      <c r="N285" s="88">
        <f>'Activity (d)'!P20</f>
        <v>0</v>
      </c>
      <c r="O285" s="88">
        <f>'Activity (d)'!Q20</f>
        <v>0</v>
      </c>
      <c r="P285" s="88">
        <f>'Activity (d)'!R20</f>
        <v>0</v>
      </c>
      <c r="Q285" s="88">
        <f>'Activity (d)'!S20</f>
        <v>0</v>
      </c>
      <c r="R285" s="88">
        <f>'Activity (d)'!T20</f>
        <v>0</v>
      </c>
      <c r="S285" s="88">
        <f>'Activity (d)'!U20</f>
        <v>0</v>
      </c>
      <c r="V285" s="88">
        <f>'Activity (d)'!G20</f>
        <v>0</v>
      </c>
      <c r="W285" s="88">
        <f>'Activity (d)'!H20</f>
        <v>0</v>
      </c>
      <c r="X285" s="88">
        <f>'Activity (d)'!V20</f>
        <v>0</v>
      </c>
      <c r="Y285" s="88">
        <f>'Activity (d)'!W20</f>
        <v>0</v>
      </c>
    </row>
    <row r="286" spans="1:25">
      <c r="A286" s="87" t="str">
        <f>'Activity (d)'!A21</f>
        <v>Swansea Bay UHB</v>
      </c>
      <c r="B286" s="87" t="s">
        <v>92</v>
      </c>
      <c r="C286" s="87" t="str">
        <f>'Activity (d)'!B21</f>
        <v>PRIMARY CARE ACTIVITY</v>
      </c>
      <c r="D286" s="87" t="str">
        <f>'Activity (d)'!D21</f>
        <v>2. GP &amp; Community Services</v>
      </c>
      <c r="E286" s="87" t="str">
        <f>'Activity (d)'!E21</f>
        <v>FIGURE</v>
      </c>
      <c r="F286" s="87" t="str">
        <f>'Activity (d)'!F21</f>
        <v>Total number of prescriptions issued as 56-day duration as a percentage of total eligible repeat prescriptions issued.</v>
      </c>
      <c r="G286" s="88">
        <f>'Activity (d)'!I21</f>
        <v>0</v>
      </c>
      <c r="H286" s="88">
        <f>'Activity (d)'!J21</f>
        <v>0</v>
      </c>
      <c r="I286" s="88">
        <f>'Activity (d)'!K21</f>
        <v>0</v>
      </c>
      <c r="J286" s="88">
        <f>'Activity (d)'!L21</f>
        <v>0</v>
      </c>
      <c r="K286" s="88">
        <f>'Activity (d)'!M21</f>
        <v>0</v>
      </c>
      <c r="L286" s="88">
        <f>'Activity (d)'!N21</f>
        <v>0</v>
      </c>
      <c r="M286" s="88">
        <f>'Activity (d)'!O21</f>
        <v>0</v>
      </c>
      <c r="N286" s="88">
        <f>'Activity (d)'!P21</f>
        <v>0</v>
      </c>
      <c r="O286" s="88">
        <f>'Activity (d)'!Q21</f>
        <v>0</v>
      </c>
      <c r="P286" s="88">
        <f>'Activity (d)'!R21</f>
        <v>0</v>
      </c>
      <c r="Q286" s="88">
        <f>'Activity (d)'!S21</f>
        <v>0</v>
      </c>
      <c r="R286" s="88">
        <f>'Activity (d)'!T21</f>
        <v>0</v>
      </c>
      <c r="S286" s="88">
        <f>'Activity (d)'!U21</f>
        <v>0</v>
      </c>
      <c r="V286" s="88">
        <f>'Activity (d)'!G21</f>
        <v>0</v>
      </c>
      <c r="W286" s="88">
        <f>'Activity (d)'!H21</f>
        <v>0</v>
      </c>
      <c r="X286" s="88">
        <f>'Activity (d)'!V21</f>
        <v>0</v>
      </c>
      <c r="Y286" s="88">
        <f>'Activity (d)'!W21</f>
        <v>0</v>
      </c>
    </row>
    <row r="287" spans="1:25">
      <c r="A287" s="87" t="str">
        <f>'Activity (d)'!A22</f>
        <v>Swansea Bay UHB</v>
      </c>
      <c r="B287" s="87" t="s">
        <v>92</v>
      </c>
      <c r="C287" s="87" t="str">
        <f>'Activity (d)'!B22</f>
        <v>PRIMARY CARE ACTIVITY</v>
      </c>
      <c r="D287" s="87" t="str">
        <f>'Activity (d)'!D22</f>
        <v>2. GP &amp; Community Services</v>
      </c>
      <c r="E287" s="87" t="str">
        <f>'Activity (d)'!E22</f>
        <v>FIGURE</v>
      </c>
      <c r="F287" s="87" t="str">
        <f>'Activity (d)'!F22</f>
        <v>WTE doctors in General Practice per 10,000 weighted patients.</v>
      </c>
      <c r="G287" s="88">
        <f>'Activity (d)'!I22</f>
        <v>4.5999999999999996</v>
      </c>
      <c r="H287" s="88">
        <f>'Activity (d)'!J22</f>
        <v>4.5999999999999996</v>
      </c>
      <c r="I287" s="88">
        <f>'Activity (d)'!K22</f>
        <v>4.5999999999999996</v>
      </c>
      <c r="J287" s="88">
        <f>'Activity (d)'!L22</f>
        <v>0</v>
      </c>
      <c r="K287" s="88">
        <f>'Activity (d)'!M22</f>
        <v>0</v>
      </c>
      <c r="L287" s="88">
        <f>'Activity (d)'!N22</f>
        <v>0</v>
      </c>
      <c r="M287" s="88">
        <f>'Activity (d)'!O22</f>
        <v>0</v>
      </c>
      <c r="N287" s="88">
        <f>'Activity (d)'!P22</f>
        <v>0</v>
      </c>
      <c r="O287" s="88">
        <f>'Activity (d)'!Q22</f>
        <v>0</v>
      </c>
      <c r="P287" s="88">
        <f>'Activity (d)'!R22</f>
        <v>0</v>
      </c>
      <c r="Q287" s="88">
        <f>'Activity (d)'!S22</f>
        <v>0</v>
      </c>
      <c r="R287" s="88">
        <f>'Activity (d)'!T22</f>
        <v>0</v>
      </c>
      <c r="S287" s="88">
        <f>'Activity (d)'!U22</f>
        <v>13.799999999999999</v>
      </c>
      <c r="V287" s="88">
        <f>'Activity (d)'!G22</f>
        <v>0</v>
      </c>
      <c r="W287" s="88">
        <f>'Activity (d)'!H22</f>
        <v>0</v>
      </c>
      <c r="X287" s="88">
        <f>'Activity (d)'!V22</f>
        <v>0</v>
      </c>
      <c r="Y287" s="88">
        <f>'Activity (d)'!W22</f>
        <v>0</v>
      </c>
    </row>
    <row r="288" spans="1:25">
      <c r="A288" s="87" t="str">
        <f>'Activity (d)'!A23</f>
        <v>Swansea Bay UHB</v>
      </c>
      <c r="B288" s="87" t="s">
        <v>92</v>
      </c>
      <c r="C288" s="87" t="str">
        <f>'Activity (d)'!B23</f>
        <v>PRIMARY CARE ACTIVITY</v>
      </c>
      <c r="D288" s="87" t="str">
        <f>'Activity (d)'!D23</f>
        <v>2. GP &amp; Community Services</v>
      </c>
      <c r="E288" s="87" t="str">
        <f>'Activity (d)'!E23</f>
        <v>FIGURE</v>
      </c>
      <c r="F288" s="87" t="str">
        <f>'Activity (d)'!F23</f>
        <v>Number of Direct patient care staff in GP practices.</v>
      </c>
      <c r="G288" s="88">
        <f>'Activity (d)'!I23</f>
        <v>25.1</v>
      </c>
      <c r="H288" s="88">
        <f>'Activity (d)'!J23</f>
        <v>25.6</v>
      </c>
      <c r="I288" s="88">
        <f>'Activity (d)'!K23</f>
        <v>25.1</v>
      </c>
      <c r="J288" s="88">
        <f>'Activity (d)'!L23</f>
        <v>0</v>
      </c>
      <c r="K288" s="88">
        <f>'Activity (d)'!M23</f>
        <v>0</v>
      </c>
      <c r="L288" s="88">
        <f>'Activity (d)'!N23</f>
        <v>0</v>
      </c>
      <c r="M288" s="88">
        <f>'Activity (d)'!O23</f>
        <v>0</v>
      </c>
      <c r="N288" s="88">
        <f>'Activity (d)'!P23</f>
        <v>0</v>
      </c>
      <c r="O288" s="88">
        <f>'Activity (d)'!Q23</f>
        <v>0</v>
      </c>
      <c r="P288" s="88">
        <f>'Activity (d)'!R23</f>
        <v>0</v>
      </c>
      <c r="Q288" s="88">
        <f>'Activity (d)'!S23</f>
        <v>0</v>
      </c>
      <c r="R288" s="88">
        <f>'Activity (d)'!T23</f>
        <v>0</v>
      </c>
      <c r="S288" s="88">
        <f>'Activity (d)'!U23</f>
        <v>75.800000000000011</v>
      </c>
      <c r="V288" s="88">
        <f>'Activity (d)'!G23</f>
        <v>0</v>
      </c>
      <c r="W288" s="88">
        <f>'Activity (d)'!H23</f>
        <v>0</v>
      </c>
      <c r="X288" s="88">
        <f>'Activity (d)'!V23</f>
        <v>0</v>
      </c>
      <c r="Y288" s="88">
        <f>'Activity (d)'!W23</f>
        <v>0</v>
      </c>
    </row>
    <row r="289" spans="1:25">
      <c r="A289" s="87" t="str">
        <f>'Activity (d)'!A24</f>
        <v>Swansea Bay UHB</v>
      </c>
      <c r="B289" s="87" t="s">
        <v>92</v>
      </c>
      <c r="C289" s="87" t="str">
        <f>'Activity (d)'!B24</f>
        <v>PRIMARY CARE ACTIVITY</v>
      </c>
      <c r="D289" s="87" t="str">
        <f>'Activity (d)'!D24</f>
        <v>2. GP &amp; Community Services</v>
      </c>
      <c r="E289" s="87" t="str">
        <f>'Activity (d)'!E24</f>
        <v>FIGURE</v>
      </c>
      <c r="F289" s="87" t="str">
        <f>'Activity (d)'!F24</f>
        <v>Number of Primary care nurses per 10,000 weighted patients.</v>
      </c>
      <c r="G289" s="88">
        <f>'Activity (d)'!I24</f>
        <v>0</v>
      </c>
      <c r="H289" s="88">
        <f>'Activity (d)'!J24</f>
        <v>0</v>
      </c>
      <c r="I289" s="88">
        <f>'Activity (d)'!K24</f>
        <v>0</v>
      </c>
      <c r="J289" s="88">
        <f>'Activity (d)'!L24</f>
        <v>0</v>
      </c>
      <c r="K289" s="88">
        <f>'Activity (d)'!M24</f>
        <v>0</v>
      </c>
      <c r="L289" s="88">
        <f>'Activity (d)'!N24</f>
        <v>0</v>
      </c>
      <c r="M289" s="88">
        <f>'Activity (d)'!O24</f>
        <v>0</v>
      </c>
      <c r="N289" s="88">
        <f>'Activity (d)'!P24</f>
        <v>0</v>
      </c>
      <c r="O289" s="88">
        <f>'Activity (d)'!Q24</f>
        <v>0</v>
      </c>
      <c r="P289" s="88">
        <f>'Activity (d)'!R24</f>
        <v>0</v>
      </c>
      <c r="Q289" s="88">
        <f>'Activity (d)'!S24</f>
        <v>0</v>
      </c>
      <c r="R289" s="88">
        <f>'Activity (d)'!T24</f>
        <v>0</v>
      </c>
      <c r="S289" s="88">
        <f>'Activity (d)'!U24</f>
        <v>0</v>
      </c>
      <c r="V289" s="88">
        <f>'Activity (d)'!G24</f>
        <v>0</v>
      </c>
      <c r="W289" s="88">
        <f>'Activity (d)'!H24</f>
        <v>0</v>
      </c>
      <c r="X289" s="88">
        <f>'Activity (d)'!V24</f>
        <v>0</v>
      </c>
      <c r="Y289" s="88">
        <f>'Activity (d)'!W24</f>
        <v>0</v>
      </c>
    </row>
    <row r="290" spans="1:25">
      <c r="A290" s="87" t="str">
        <f>'Activity (d)'!A25</f>
        <v>Swansea Bay UHB</v>
      </c>
      <c r="B290" s="87" t="s">
        <v>92</v>
      </c>
      <c r="C290" s="87" t="str">
        <f>'Activity (d)'!B25</f>
        <v>PRIMARY CARE ACTIVITY</v>
      </c>
      <c r="D290" s="87" t="str">
        <f>'Activity (d)'!D25</f>
        <v>2. GP &amp; Community Services</v>
      </c>
      <c r="E290" s="87" t="str">
        <f>'Activity (d)'!E25</f>
        <v>FIGURE</v>
      </c>
      <c r="F290" s="87" t="str">
        <f>'Activity (d)'!F25</f>
        <v>Planned % increase of the percentage of ‘in-week district nursing service’ to be delivered at weekends</v>
      </c>
      <c r="G290" s="88">
        <f>'Activity (d)'!I25</f>
        <v>0</v>
      </c>
      <c r="H290" s="88">
        <f>'Activity (d)'!J25</f>
        <v>0</v>
      </c>
      <c r="I290" s="88">
        <f>'Activity (d)'!K25</f>
        <v>0</v>
      </c>
      <c r="J290" s="88">
        <f>'Activity (d)'!L25</f>
        <v>0</v>
      </c>
      <c r="K290" s="88">
        <f>'Activity (d)'!M25</f>
        <v>0</v>
      </c>
      <c r="L290" s="88">
        <f>'Activity (d)'!N25</f>
        <v>0</v>
      </c>
      <c r="M290" s="88">
        <f>'Activity (d)'!O25</f>
        <v>0</v>
      </c>
      <c r="N290" s="88">
        <f>'Activity (d)'!P25</f>
        <v>0</v>
      </c>
      <c r="O290" s="88">
        <f>'Activity (d)'!Q25</f>
        <v>0</v>
      </c>
      <c r="P290" s="88">
        <f>'Activity (d)'!R25</f>
        <v>0</v>
      </c>
      <c r="Q290" s="88">
        <f>'Activity (d)'!S25</f>
        <v>0</v>
      </c>
      <c r="R290" s="88">
        <f>'Activity (d)'!T25</f>
        <v>0</v>
      </c>
      <c r="S290" s="88">
        <f>'Activity (d)'!U25</f>
        <v>0</v>
      </c>
      <c r="V290" s="88">
        <f>'Activity (d)'!G25</f>
        <v>0</v>
      </c>
      <c r="W290" s="88">
        <f>'Activity (d)'!H25</f>
        <v>0</v>
      </c>
      <c r="X290" s="88">
        <f>'Activity (d)'!V25</f>
        <v>0</v>
      </c>
      <c r="Y290" s="88">
        <f>'Activity (d)'!W25</f>
        <v>0</v>
      </c>
    </row>
    <row r="291" spans="1:25" ht="28.5">
      <c r="A291" s="87" t="str">
        <f>'Activity (d)'!A26</f>
        <v>Swansea Bay UHB</v>
      </c>
      <c r="B291" s="87" t="s">
        <v>92</v>
      </c>
      <c r="C291" s="87" t="str">
        <f>'Activity (d)'!B26</f>
        <v>PRIMARY CARE ACTIVITY</v>
      </c>
      <c r="D291" s="87" t="str">
        <f>'Activity (d)'!D26</f>
        <v>2. GP &amp; Community Services</v>
      </c>
      <c r="E291" s="87" t="str">
        <f>'Activity (d)'!E26</f>
        <v>FIGURE</v>
      </c>
      <c r="F291" s="87" t="str">
        <f>'Activity (d)'!F26</f>
        <v>Planned increase % in the district nursing visits conducted in the Welsh language for those that wish for their visits to be conducted in Welsh</v>
      </c>
      <c r="G291" s="88" t="str">
        <f>'Activity (d)'!I26</f>
        <v>No data</v>
      </c>
      <c r="H291" s="88" t="str">
        <f>'Activity (d)'!J26</f>
        <v>No data</v>
      </c>
      <c r="I291" s="88" t="str">
        <f>'Activity (d)'!K26</f>
        <v>No data</v>
      </c>
      <c r="J291" s="88" t="str">
        <f>'Activity (d)'!L26</f>
        <v>No data</v>
      </c>
      <c r="K291" s="88" t="str">
        <f>'Activity (d)'!M26</f>
        <v>No data</v>
      </c>
      <c r="L291" s="88" t="str">
        <f>'Activity (d)'!N26</f>
        <v>No data</v>
      </c>
      <c r="M291" s="88" t="str">
        <f>'Activity (d)'!O26</f>
        <v>No data</v>
      </c>
      <c r="N291" s="88" t="str">
        <f>'Activity (d)'!P26</f>
        <v>No data</v>
      </c>
      <c r="O291" s="88" t="str">
        <f>'Activity (d)'!Q26</f>
        <v>No data</v>
      </c>
      <c r="P291" s="88" t="str">
        <f>'Activity (d)'!R26</f>
        <v>No data</v>
      </c>
      <c r="Q291" s="88" t="str">
        <f>'Activity (d)'!S26</f>
        <v>No data</v>
      </c>
      <c r="R291" s="88" t="str">
        <f>'Activity (d)'!T26</f>
        <v>No data</v>
      </c>
      <c r="S291" s="88">
        <f>'Activity (d)'!U26</f>
        <v>0</v>
      </c>
      <c r="V291" s="88">
        <f>'Activity (d)'!G26</f>
        <v>0</v>
      </c>
      <c r="W291" s="88" t="str">
        <f>'Activity (d)'!H26</f>
        <v>No data</v>
      </c>
      <c r="X291" s="88">
        <f>'Activity (d)'!V26</f>
        <v>0</v>
      </c>
      <c r="Y291" s="88">
        <f>'Activity (d)'!W26</f>
        <v>0</v>
      </c>
    </row>
    <row r="292" spans="1:25">
      <c r="A292" s="87" t="str">
        <f>'Activity (d)'!A27</f>
        <v>Swansea Bay UHB</v>
      </c>
      <c r="B292" s="87" t="s">
        <v>92</v>
      </c>
      <c r="C292" s="87" t="str">
        <f>'Activity (d)'!B27</f>
        <v>PRIMARY CARE ACTIVITY</v>
      </c>
      <c r="D292" s="87" t="str">
        <f>'Activity (d)'!D27</f>
        <v>2. GP &amp; Community Services</v>
      </c>
      <c r="E292" s="87" t="str">
        <f>'Activity (d)'!E27</f>
        <v>FIGURE</v>
      </c>
      <c r="F292" s="87" t="str">
        <f>'Activity (d)'!F27</f>
        <v>Planned increase in the demand for the district nursing service per month, based on your profile for increase in demand. (Activity increase and changes in complexity of caseloads)</v>
      </c>
      <c r="G292" s="88">
        <f>'Activity (d)'!I27</f>
        <v>0</v>
      </c>
      <c r="H292" s="88">
        <f>'Activity (d)'!J27</f>
        <v>0</v>
      </c>
      <c r="I292" s="88">
        <f>'Activity (d)'!K27</f>
        <v>0</v>
      </c>
      <c r="J292" s="88">
        <f>'Activity (d)'!L27</f>
        <v>0</v>
      </c>
      <c r="K292" s="88">
        <f>'Activity (d)'!M27</f>
        <v>0</v>
      </c>
      <c r="L292" s="88">
        <f>'Activity (d)'!N27</f>
        <v>0</v>
      </c>
      <c r="M292" s="88">
        <f>'Activity (d)'!O27</f>
        <v>0</v>
      </c>
      <c r="N292" s="88">
        <f>'Activity (d)'!P27</f>
        <v>0</v>
      </c>
      <c r="O292" s="88">
        <f>'Activity (d)'!Q27</f>
        <v>0</v>
      </c>
      <c r="P292" s="88">
        <f>'Activity (d)'!R27</f>
        <v>0</v>
      </c>
      <c r="Q292" s="88">
        <f>'Activity (d)'!S27</f>
        <v>0</v>
      </c>
      <c r="R292" s="88">
        <f>'Activity (d)'!T27</f>
        <v>0</v>
      </c>
      <c r="S292" s="88">
        <f>'Activity (d)'!U27</f>
        <v>0</v>
      </c>
      <c r="V292" s="88">
        <f>'Activity (d)'!G27</f>
        <v>0</v>
      </c>
      <c r="W292" s="88">
        <f>'Activity (d)'!H27</f>
        <v>0</v>
      </c>
      <c r="X292" s="88">
        <f>'Activity (d)'!V27</f>
        <v>0</v>
      </c>
      <c r="Y292" s="88">
        <f>'Activity (d)'!W27</f>
        <v>0</v>
      </c>
    </row>
    <row r="293" spans="1:25">
      <c r="A293" s="87" t="str">
        <f>'Activity (d)'!A28</f>
        <v>Swansea Bay UHB</v>
      </c>
      <c r="B293" s="87" t="s">
        <v>92</v>
      </c>
      <c r="C293" s="87" t="str">
        <f>'Activity (d)'!B28</f>
        <v>PRIMARY CARE ACTIVITY</v>
      </c>
      <c r="D293" s="87" t="str">
        <f>'Activity (d)'!D28</f>
        <v>2. GP &amp; Community Services</v>
      </c>
      <c r="E293" s="87" t="str">
        <f>'Activity (d)'!E28</f>
        <v>FIGURE</v>
      </c>
      <c r="F293" s="87">
        <f>'Activity (d)'!F28</f>
        <v>0</v>
      </c>
      <c r="G293" s="88">
        <f>'Activity (d)'!I28</f>
        <v>0</v>
      </c>
      <c r="H293" s="88">
        <f>'Activity (d)'!J28</f>
        <v>0</v>
      </c>
      <c r="I293" s="88">
        <f>'Activity (d)'!K28</f>
        <v>0</v>
      </c>
      <c r="J293" s="88">
        <f>'Activity (d)'!L28</f>
        <v>0</v>
      </c>
      <c r="K293" s="88">
        <f>'Activity (d)'!M28</f>
        <v>0</v>
      </c>
      <c r="L293" s="88">
        <f>'Activity (d)'!N28</f>
        <v>0</v>
      </c>
      <c r="M293" s="88">
        <f>'Activity (d)'!O28</f>
        <v>0</v>
      </c>
      <c r="N293" s="88">
        <f>'Activity (d)'!P28</f>
        <v>0</v>
      </c>
      <c r="O293" s="88">
        <f>'Activity (d)'!Q28</f>
        <v>0</v>
      </c>
      <c r="P293" s="88">
        <f>'Activity (d)'!R28</f>
        <v>0</v>
      </c>
      <c r="Q293" s="88">
        <f>'Activity (d)'!S28</f>
        <v>0</v>
      </c>
      <c r="R293" s="88">
        <f>'Activity (d)'!T28</f>
        <v>0</v>
      </c>
      <c r="S293" s="88">
        <f>'Activity (d)'!U28</f>
        <v>0</v>
      </c>
      <c r="V293" s="88">
        <f>'Activity (d)'!G28</f>
        <v>0</v>
      </c>
      <c r="W293" s="88">
        <f>'Activity (d)'!H28</f>
        <v>0</v>
      </c>
      <c r="X293" s="88">
        <f>'Activity (d)'!V28</f>
        <v>0</v>
      </c>
      <c r="Y293" s="88">
        <f>'Activity (d)'!W28</f>
        <v>0</v>
      </c>
    </row>
    <row r="294" spans="1:25">
      <c r="A294" s="87" t="str">
        <f>'Activity (d)'!A29</f>
        <v>Swansea Bay UHB</v>
      </c>
      <c r="B294" s="87" t="s">
        <v>92</v>
      </c>
      <c r="C294" s="87" t="str">
        <f>'Activity (d)'!B29</f>
        <v>PRIMARY CARE ACTIVITY</v>
      </c>
      <c r="D294" s="87" t="str">
        <f>'Activity (d)'!D29</f>
        <v>3. COPD/ ASTHMA</v>
      </c>
      <c r="E294" s="87" t="str">
        <f>'Activity (d)'!E29</f>
        <v>FIGURE</v>
      </c>
      <c r="F294" s="87" t="str">
        <f>'Activity (d)'!F29</f>
        <v>METRIC</v>
      </c>
      <c r="G294" s="88" t="str">
        <f>'Activity (d)'!I29</f>
        <v>APR</v>
      </c>
      <c r="H294" s="88" t="str">
        <f>'Activity (d)'!J29</f>
        <v>MAY</v>
      </c>
      <c r="I294" s="88" t="str">
        <f>'Activity (d)'!K29</f>
        <v>JUN</v>
      </c>
      <c r="J294" s="88" t="str">
        <f>'Activity (d)'!L29</f>
        <v>JUL</v>
      </c>
      <c r="K294" s="88" t="str">
        <f>'Activity (d)'!M29</f>
        <v>AUG</v>
      </c>
      <c r="L294" s="88" t="str">
        <f>'Activity (d)'!N29</f>
        <v>SEP</v>
      </c>
      <c r="M294" s="88" t="str">
        <f>'Activity (d)'!O29</f>
        <v>OCT</v>
      </c>
      <c r="N294" s="88" t="str">
        <f>'Activity (d)'!P29</f>
        <v>NOV</v>
      </c>
      <c r="O294" s="88" t="str">
        <f>'Activity (d)'!Q29</f>
        <v>DEC</v>
      </c>
      <c r="P294" s="88" t="str">
        <f>'Activity (d)'!R29</f>
        <v>JAN</v>
      </c>
      <c r="Q294" s="88" t="str">
        <f>'Activity (d)'!S29</f>
        <v>FEB</v>
      </c>
      <c r="R294" s="88" t="str">
        <f>'Activity (d)'!T29</f>
        <v>MAR</v>
      </c>
      <c r="S294" s="88" t="str">
        <f>'Activity (d)'!U29</f>
        <v>Total</v>
      </c>
      <c r="V294" s="88" t="str">
        <f>'Activity (d)'!G29</f>
        <v>FY as @ 31/03/2022</v>
      </c>
      <c r="W294" s="88" t="str">
        <f>'Activity (d)'!H29</f>
        <v>FORECAST FY 31/03/2023</v>
      </c>
      <c r="X294" s="88" t="str">
        <f>'Activity (d)'!V29</f>
        <v>Plan 2024/25</v>
      </c>
      <c r="Y294" s="88" t="str">
        <f>'Activity (d)'!W29</f>
        <v>Plan 2025/26</v>
      </c>
    </row>
    <row r="295" spans="1:25">
      <c r="A295" s="87" t="str">
        <f>'Activity (d)'!A30</f>
        <v>Swansea Bay UHB</v>
      </c>
      <c r="B295" s="87" t="s">
        <v>92</v>
      </c>
      <c r="C295" s="87" t="str">
        <f>'Activity (d)'!B30</f>
        <v>PRIMARY CARE ACTIVITY</v>
      </c>
      <c r="D295" s="87" t="str">
        <f>'Activity (d)'!D30</f>
        <v>3. COPD/ ASTHMA</v>
      </c>
      <c r="E295" s="87" t="str">
        <f>'Activity (d)'!E30</f>
        <v>FIGURE</v>
      </c>
      <c r="F295" s="87">
        <f>'Activity (d)'!F30</f>
        <v>0</v>
      </c>
      <c r="G295" s="88">
        <f>'Activity (d)'!I30</f>
        <v>0</v>
      </c>
      <c r="H295" s="88">
        <f>'Activity (d)'!J30</f>
        <v>0</v>
      </c>
      <c r="I295" s="88">
        <f>'Activity (d)'!K30</f>
        <v>0</v>
      </c>
      <c r="J295" s="88">
        <f>'Activity (d)'!L30</f>
        <v>0</v>
      </c>
      <c r="K295" s="88">
        <f>'Activity (d)'!M30</f>
        <v>0</v>
      </c>
      <c r="L295" s="88">
        <f>'Activity (d)'!N30</f>
        <v>0</v>
      </c>
      <c r="M295" s="88">
        <f>'Activity (d)'!O30</f>
        <v>0</v>
      </c>
      <c r="N295" s="88">
        <f>'Activity (d)'!P30</f>
        <v>0</v>
      </c>
      <c r="O295" s="88">
        <f>'Activity (d)'!Q30</f>
        <v>0</v>
      </c>
      <c r="P295" s="88">
        <f>'Activity (d)'!R30</f>
        <v>0</v>
      </c>
      <c r="Q295" s="88">
        <f>'Activity (d)'!S30</f>
        <v>0</v>
      </c>
      <c r="R295" s="88">
        <f>'Activity (d)'!T30</f>
        <v>0</v>
      </c>
      <c r="S295" s="88">
        <f>'Activity (d)'!U30</f>
        <v>0</v>
      </c>
      <c r="V295" s="88" t="str">
        <f>'Activity (d)'!G30</f>
        <v>No's</v>
      </c>
      <c r="W295" s="88">
        <f>'Activity (d)'!H30</f>
        <v>0</v>
      </c>
      <c r="X295" s="88">
        <f>'Activity (d)'!V30</f>
        <v>0</v>
      </c>
      <c r="Y295" s="88">
        <f>'Activity (d)'!W30</f>
        <v>0</v>
      </c>
    </row>
    <row r="296" spans="1:25">
      <c r="A296" s="87" t="str">
        <f>'Activity (d)'!A31</f>
        <v>Swansea Bay UHB</v>
      </c>
      <c r="B296" s="87" t="s">
        <v>92</v>
      </c>
      <c r="C296" s="87" t="str">
        <f>'Activity (d)'!B31</f>
        <v>PRIMARY CARE ACTIVITY</v>
      </c>
      <c r="D296" s="87" t="str">
        <f>'Activity (d)'!D31</f>
        <v>3. COPD/ ASTHMA</v>
      </c>
      <c r="E296" s="87" t="str">
        <f>'Activity (d)'!E31</f>
        <v>FIGURE</v>
      </c>
      <c r="F296" s="87" t="str">
        <f>'Activity (d)'!F31</f>
        <v>3. COPD/ ASTHMA</v>
      </c>
      <c r="G296" s="88">
        <f>'Activity (d)'!I31</f>
        <v>0</v>
      </c>
      <c r="H296" s="88">
        <f>'Activity (d)'!J31</f>
        <v>0</v>
      </c>
      <c r="I296" s="88">
        <f>'Activity (d)'!K31</f>
        <v>0</v>
      </c>
      <c r="J296" s="88">
        <f>'Activity (d)'!L31</f>
        <v>0</v>
      </c>
      <c r="K296" s="88">
        <f>'Activity (d)'!M31</f>
        <v>0</v>
      </c>
      <c r="L296" s="88">
        <f>'Activity (d)'!N31</f>
        <v>0</v>
      </c>
      <c r="M296" s="88">
        <f>'Activity (d)'!O31</f>
        <v>0</v>
      </c>
      <c r="N296" s="88">
        <f>'Activity (d)'!P31</f>
        <v>0</v>
      </c>
      <c r="O296" s="88">
        <f>'Activity (d)'!Q31</f>
        <v>0</v>
      </c>
      <c r="P296" s="88">
        <f>'Activity (d)'!R31</f>
        <v>0</v>
      </c>
      <c r="Q296" s="88">
        <f>'Activity (d)'!S31</f>
        <v>0</v>
      </c>
      <c r="R296" s="88">
        <f>'Activity (d)'!T31</f>
        <v>0</v>
      </c>
      <c r="S296" s="88">
        <f>'Activity (d)'!U31</f>
        <v>0</v>
      </c>
      <c r="V296" s="88">
        <f>'Activity (d)'!G31</f>
        <v>0</v>
      </c>
      <c r="W296" s="88">
        <f>'Activity (d)'!H31</f>
        <v>0</v>
      </c>
      <c r="X296" s="88">
        <f>'Activity (d)'!V31</f>
        <v>0</v>
      </c>
      <c r="Y296" s="88">
        <f>'Activity (d)'!W31</f>
        <v>0</v>
      </c>
    </row>
    <row r="297" spans="1:25">
      <c r="A297" s="87" t="str">
        <f>'Activity (d)'!A32</f>
        <v>Swansea Bay UHB</v>
      </c>
      <c r="B297" s="87" t="s">
        <v>92</v>
      </c>
      <c r="C297" s="87" t="str">
        <f>'Activity (d)'!B32</f>
        <v>PRIMARY CARE ACTIVITY</v>
      </c>
      <c r="D297" s="87" t="str">
        <f>'Activity (d)'!D32</f>
        <v>3. COPD/ ASTHMA</v>
      </c>
      <c r="E297" s="87" t="str">
        <f>'Activity (d)'!E32</f>
        <v>FIGURE</v>
      </c>
      <c r="F297" s="87" t="str">
        <f>'Activity (d)'!F32</f>
        <v>Number of admissions where the primary diagnostic reason for admission is exacerbation of COPD or asthma</v>
      </c>
      <c r="G297" s="88">
        <f>'Activity (d)'!I32</f>
        <v>38</v>
      </c>
      <c r="H297" s="88">
        <f>'Activity (d)'!J32</f>
        <v>43</v>
      </c>
      <c r="I297" s="88">
        <f>'Activity (d)'!K32</f>
        <v>49</v>
      </c>
      <c r="J297" s="88">
        <f>'Activity (d)'!L32</f>
        <v>63</v>
      </c>
      <c r="K297" s="88">
        <f>'Activity (d)'!M32</f>
        <v>63</v>
      </c>
      <c r="L297" s="88">
        <f>'Activity (d)'!N32</f>
        <v>63</v>
      </c>
      <c r="M297" s="88">
        <f>'Activity (d)'!O32</f>
        <v>63</v>
      </c>
      <c r="N297" s="88">
        <f>'Activity (d)'!P32</f>
        <v>63</v>
      </c>
      <c r="O297" s="88">
        <f>'Activity (d)'!Q32</f>
        <v>63</v>
      </c>
      <c r="P297" s="88">
        <f>'Activity (d)'!R32</f>
        <v>63</v>
      </c>
      <c r="Q297" s="88">
        <f>'Activity (d)'!S32</f>
        <v>63</v>
      </c>
      <c r="R297" s="88">
        <f>'Activity (d)'!T32</f>
        <v>63</v>
      </c>
      <c r="S297" s="88">
        <f>'Activity (d)'!U32</f>
        <v>697</v>
      </c>
      <c r="V297" s="88">
        <f>'Activity (d)'!G32</f>
        <v>0</v>
      </c>
      <c r="W297" s="88">
        <f>'Activity (d)'!H32</f>
        <v>758</v>
      </c>
      <c r="X297" s="88">
        <f>'Activity (d)'!V32</f>
        <v>0</v>
      </c>
      <c r="Y297" s="88">
        <f>'Activity (d)'!W32</f>
        <v>0</v>
      </c>
    </row>
    <row r="298" spans="1:25">
      <c r="A298" s="87" t="str">
        <f>'Activity (d)'!A33</f>
        <v>Swansea Bay UHB</v>
      </c>
      <c r="B298" s="87" t="s">
        <v>92</v>
      </c>
      <c r="C298" s="87" t="str">
        <f>'Activity (d)'!B33</f>
        <v>PRIMARY CARE ACTIVITY</v>
      </c>
      <c r="D298" s="87" t="str">
        <f>'Activity (d)'!D33</f>
        <v>3. COPD/ ASTHMA</v>
      </c>
      <c r="E298" s="87" t="str">
        <f>'Activity (d)'!E33</f>
        <v>FIGURE</v>
      </c>
      <c r="F298" s="87" t="str">
        <f>'Activity (d)'!F33</f>
        <v>Number of COPD/asthma patients managed by the community team/pulmonary rehab team</v>
      </c>
      <c r="G298" s="88">
        <f>'Activity (d)'!I33</f>
        <v>149</v>
      </c>
      <c r="H298" s="88">
        <f>'Activity (d)'!J33</f>
        <v>134</v>
      </c>
      <c r="I298" s="88">
        <f>'Activity (d)'!K33</f>
        <v>144</v>
      </c>
      <c r="J298" s="88">
        <f>'Activity (d)'!L33</f>
        <v>138</v>
      </c>
      <c r="K298" s="88">
        <f>'Activity (d)'!M33</f>
        <v>138</v>
      </c>
      <c r="L298" s="88">
        <f>'Activity (d)'!N33</f>
        <v>138</v>
      </c>
      <c r="M298" s="88">
        <f>'Activity (d)'!O33</f>
        <v>138</v>
      </c>
      <c r="N298" s="88">
        <f>'Activity (d)'!P33</f>
        <v>138</v>
      </c>
      <c r="O298" s="88">
        <f>'Activity (d)'!Q33</f>
        <v>138</v>
      </c>
      <c r="P298" s="88">
        <f>'Activity (d)'!R33</f>
        <v>138</v>
      </c>
      <c r="Q298" s="88">
        <f>'Activity (d)'!S33</f>
        <v>138</v>
      </c>
      <c r="R298" s="88">
        <f>'Activity (d)'!T33</f>
        <v>138</v>
      </c>
      <c r="S298" s="88">
        <f>'Activity (d)'!U33</f>
        <v>1669</v>
      </c>
      <c r="V298" s="88">
        <f>'Activity (d)'!G33</f>
        <v>0</v>
      </c>
      <c r="W298" s="88">
        <f>'Activity (d)'!H33</f>
        <v>1659</v>
      </c>
      <c r="X298" s="88">
        <f>'Activity (d)'!V33</f>
        <v>0</v>
      </c>
      <c r="Y298" s="88">
        <f>'Activity (d)'!W33</f>
        <v>0</v>
      </c>
    </row>
    <row r="299" spans="1:25">
      <c r="A299" s="87" t="str">
        <f>'Activity (d)'!A34</f>
        <v>Swansea Bay UHB</v>
      </c>
      <c r="B299" s="87" t="s">
        <v>92</v>
      </c>
      <c r="C299" s="87" t="str">
        <f>'Activity (d)'!B34</f>
        <v>PRIMARY CARE ACTIVITY</v>
      </c>
      <c r="D299" s="87" t="str">
        <f>'Activity (d)'!D34</f>
        <v>3. COPD/ ASTHMA</v>
      </c>
      <c r="E299" s="87" t="str">
        <f>'Activity (d)'!E34</f>
        <v>FIGURE</v>
      </c>
      <c r="F299" s="87">
        <f>'Activity (d)'!F34</f>
        <v>0</v>
      </c>
      <c r="G299" s="88">
        <f>'Activity (d)'!I34</f>
        <v>0</v>
      </c>
      <c r="H299" s="88">
        <f>'Activity (d)'!J34</f>
        <v>0</v>
      </c>
      <c r="I299" s="88">
        <f>'Activity (d)'!K34</f>
        <v>0</v>
      </c>
      <c r="J299" s="88">
        <f>'Activity (d)'!L34</f>
        <v>0</v>
      </c>
      <c r="K299" s="88">
        <f>'Activity (d)'!M34</f>
        <v>0</v>
      </c>
      <c r="L299" s="88">
        <f>'Activity (d)'!N34</f>
        <v>0</v>
      </c>
      <c r="M299" s="88">
        <f>'Activity (d)'!O34</f>
        <v>0</v>
      </c>
      <c r="N299" s="88">
        <f>'Activity (d)'!P34</f>
        <v>0</v>
      </c>
      <c r="O299" s="88">
        <f>'Activity (d)'!Q34</f>
        <v>0</v>
      </c>
      <c r="P299" s="88">
        <f>'Activity (d)'!R34</f>
        <v>0</v>
      </c>
      <c r="Q299" s="88">
        <f>'Activity (d)'!S34</f>
        <v>0</v>
      </c>
      <c r="R299" s="88">
        <f>'Activity (d)'!T34</f>
        <v>0</v>
      </c>
      <c r="S299" s="88">
        <f>'Activity (d)'!U34</f>
        <v>0</v>
      </c>
      <c r="V299" s="88">
        <f>'Activity (d)'!G34</f>
        <v>0</v>
      </c>
      <c r="W299" s="88">
        <f>'Activity (d)'!H34</f>
        <v>0</v>
      </c>
      <c r="X299" s="88">
        <f>'Activity (d)'!V34</f>
        <v>0</v>
      </c>
      <c r="Y299" s="88">
        <f>'Activity (d)'!W34</f>
        <v>0</v>
      </c>
    </row>
    <row r="300" spans="1:25">
      <c r="A300" s="87" t="str">
        <f>'Activity (d)'!A35</f>
        <v>Swansea Bay UHB</v>
      </c>
      <c r="B300" s="87" t="s">
        <v>92</v>
      </c>
      <c r="C300" s="87" t="str">
        <f>'Activity (d)'!B35</f>
        <v>PRIMARY CARE ACTIVITY</v>
      </c>
      <c r="D300" s="87" t="str">
        <f>'Activity (d)'!D35</f>
        <v>4. Dental Services</v>
      </c>
      <c r="E300" s="87" t="str">
        <f>'Activity (d)'!E35</f>
        <v>FIGURE</v>
      </c>
      <c r="F300" s="87" t="str">
        <f>'Activity (d)'!F35</f>
        <v>METRIC</v>
      </c>
      <c r="G300" s="88" t="str">
        <f>'Activity (d)'!I35</f>
        <v>APR</v>
      </c>
      <c r="H300" s="88" t="str">
        <f>'Activity (d)'!J35</f>
        <v>MAY</v>
      </c>
      <c r="I300" s="88" t="str">
        <f>'Activity (d)'!K35</f>
        <v>JUN</v>
      </c>
      <c r="J300" s="88" t="str">
        <f>'Activity (d)'!L35</f>
        <v>JUL</v>
      </c>
      <c r="K300" s="88" t="str">
        <f>'Activity (d)'!M35</f>
        <v>AUG</v>
      </c>
      <c r="L300" s="88" t="str">
        <f>'Activity (d)'!N35</f>
        <v>SEP</v>
      </c>
      <c r="M300" s="88" t="str">
        <f>'Activity (d)'!O35</f>
        <v>OCT</v>
      </c>
      <c r="N300" s="88" t="str">
        <f>'Activity (d)'!P35</f>
        <v>NOV</v>
      </c>
      <c r="O300" s="88" t="str">
        <f>'Activity (d)'!Q35</f>
        <v>DEC</v>
      </c>
      <c r="P300" s="88" t="str">
        <f>'Activity (d)'!R35</f>
        <v>JAN</v>
      </c>
      <c r="Q300" s="88" t="str">
        <f>'Activity (d)'!S35</f>
        <v>FEB</v>
      </c>
      <c r="R300" s="88" t="str">
        <f>'Activity (d)'!T35</f>
        <v>MAR</v>
      </c>
      <c r="S300" s="88" t="str">
        <f>'Activity (d)'!U35</f>
        <v>Total</v>
      </c>
      <c r="V300" s="88" t="str">
        <f>'Activity (d)'!G35</f>
        <v>FY as @ 31/03/2022</v>
      </c>
      <c r="W300" s="88" t="str">
        <f>'Activity (d)'!H35</f>
        <v>FORECAST FY 31/03/2023</v>
      </c>
      <c r="X300" s="88" t="str">
        <f>'Activity (d)'!V35</f>
        <v>Plan 2024/25</v>
      </c>
      <c r="Y300" s="88" t="str">
        <f>'Activity (d)'!W35</f>
        <v>Plan 2025/26</v>
      </c>
    </row>
    <row r="301" spans="1:25">
      <c r="A301" s="87" t="str">
        <f>'Activity (d)'!A36</f>
        <v>Swansea Bay UHB</v>
      </c>
      <c r="B301" s="87" t="s">
        <v>92</v>
      </c>
      <c r="C301" s="87" t="str">
        <f>'Activity (d)'!B36</f>
        <v>PRIMARY CARE ACTIVITY</v>
      </c>
      <c r="D301" s="87" t="str">
        <f>'Activity (d)'!D36</f>
        <v>4. Dental Services</v>
      </c>
      <c r="E301" s="87" t="str">
        <f>'Activity (d)'!E36</f>
        <v>FIGURE</v>
      </c>
      <c r="F301" s="87">
        <f>'Activity (d)'!F36</f>
        <v>0</v>
      </c>
      <c r="G301" s="88">
        <f>'Activity (d)'!I36</f>
        <v>0</v>
      </c>
      <c r="H301" s="88">
        <f>'Activity (d)'!J36</f>
        <v>0</v>
      </c>
      <c r="I301" s="88">
        <f>'Activity (d)'!K36</f>
        <v>0</v>
      </c>
      <c r="J301" s="88">
        <f>'Activity (d)'!L36</f>
        <v>0</v>
      </c>
      <c r="K301" s="88">
        <f>'Activity (d)'!M36</f>
        <v>0</v>
      </c>
      <c r="L301" s="88">
        <f>'Activity (d)'!N36</f>
        <v>0</v>
      </c>
      <c r="M301" s="88">
        <f>'Activity (d)'!O36</f>
        <v>0</v>
      </c>
      <c r="N301" s="88">
        <f>'Activity (d)'!P36</f>
        <v>0</v>
      </c>
      <c r="O301" s="88">
        <f>'Activity (d)'!Q36</f>
        <v>0</v>
      </c>
      <c r="P301" s="88">
        <f>'Activity (d)'!R36</f>
        <v>0</v>
      </c>
      <c r="Q301" s="88">
        <f>'Activity (d)'!S36</f>
        <v>0</v>
      </c>
      <c r="R301" s="88">
        <f>'Activity (d)'!T36</f>
        <v>0</v>
      </c>
      <c r="S301" s="88">
        <f>'Activity (d)'!U36</f>
        <v>0</v>
      </c>
      <c r="V301" s="88" t="str">
        <f>'Activity (d)'!G36</f>
        <v>No's</v>
      </c>
      <c r="W301" s="88">
        <f>'Activity (d)'!H36</f>
        <v>0</v>
      </c>
      <c r="X301" s="88">
        <f>'Activity (d)'!V36</f>
        <v>0</v>
      </c>
      <c r="Y301" s="88">
        <f>'Activity (d)'!W36</f>
        <v>0</v>
      </c>
    </row>
    <row r="302" spans="1:25">
      <c r="A302" s="87" t="str">
        <f>'Activity (d)'!A37</f>
        <v>Swansea Bay UHB</v>
      </c>
      <c r="B302" s="87" t="s">
        <v>92</v>
      </c>
      <c r="C302" s="87" t="str">
        <f>'Activity (d)'!B37</f>
        <v>PRIMARY CARE ACTIVITY</v>
      </c>
      <c r="D302" s="87" t="str">
        <f>'Activity (d)'!D37</f>
        <v>4. Dental Services</v>
      </c>
      <c r="E302" s="87" t="str">
        <f>'Activity (d)'!E37</f>
        <v>FIGURE</v>
      </c>
      <c r="F302" s="87" t="str">
        <f>'Activity (d)'!F37</f>
        <v>4. Dental Services</v>
      </c>
      <c r="G302" s="88">
        <f>'Activity (d)'!I37</f>
        <v>0</v>
      </c>
      <c r="H302" s="88">
        <f>'Activity (d)'!J37</f>
        <v>0</v>
      </c>
      <c r="I302" s="88">
        <f>'Activity (d)'!K37</f>
        <v>0</v>
      </c>
      <c r="J302" s="88">
        <f>'Activity (d)'!L37</f>
        <v>0</v>
      </c>
      <c r="K302" s="88">
        <f>'Activity (d)'!M37</f>
        <v>0</v>
      </c>
      <c r="L302" s="88">
        <f>'Activity (d)'!N37</f>
        <v>0</v>
      </c>
      <c r="M302" s="88">
        <f>'Activity (d)'!O37</f>
        <v>0</v>
      </c>
      <c r="N302" s="88">
        <f>'Activity (d)'!P37</f>
        <v>0</v>
      </c>
      <c r="O302" s="88">
        <f>'Activity (d)'!Q37</f>
        <v>0</v>
      </c>
      <c r="P302" s="88">
        <f>'Activity (d)'!R37</f>
        <v>0</v>
      </c>
      <c r="Q302" s="88">
        <f>'Activity (d)'!S37</f>
        <v>0</v>
      </c>
      <c r="R302" s="88">
        <f>'Activity (d)'!T37</f>
        <v>0</v>
      </c>
      <c r="S302" s="88">
        <f>'Activity (d)'!U37</f>
        <v>0</v>
      </c>
      <c r="V302" s="88">
        <f>'Activity (d)'!G37</f>
        <v>0</v>
      </c>
      <c r="W302" s="88">
        <f>'Activity (d)'!H37</f>
        <v>0</v>
      </c>
      <c r="X302" s="88">
        <f>'Activity (d)'!V37</f>
        <v>0</v>
      </c>
      <c r="Y302" s="88">
        <f>'Activity (d)'!W37</f>
        <v>0</v>
      </c>
    </row>
    <row r="303" spans="1:25">
      <c r="A303" s="87" t="str">
        <f>'Activity (d)'!A38</f>
        <v>Swansea Bay UHB</v>
      </c>
      <c r="B303" s="87" t="s">
        <v>92</v>
      </c>
      <c r="C303" s="87" t="str">
        <f>'Activity (d)'!B38</f>
        <v>PRIMARY CARE ACTIVITY</v>
      </c>
      <c r="D303" s="87" t="str">
        <f>'Activity (d)'!D38</f>
        <v>4. Dental Services</v>
      </c>
      <c r="E303" s="87" t="str">
        <f>'Activity (d)'!E38</f>
        <v>FIGURE</v>
      </c>
      <c r="F303" s="87" t="str">
        <f>'Activity (d)'!F38</f>
        <v>Planned increase in the number of Units of Dental Activity delivered as a proportion of all Units of Dental Activity contracted.</v>
      </c>
      <c r="G303" s="88">
        <f>'Activity (d)'!I38</f>
        <v>0</v>
      </c>
      <c r="H303" s="88">
        <f>'Activity (d)'!J38</f>
        <v>0</v>
      </c>
      <c r="I303" s="88">
        <f>'Activity (d)'!K38</f>
        <v>0</v>
      </c>
      <c r="J303" s="88">
        <f>'Activity (d)'!L38</f>
        <v>0</v>
      </c>
      <c r="K303" s="88">
        <f>'Activity (d)'!M38</f>
        <v>0</v>
      </c>
      <c r="L303" s="88">
        <f>'Activity (d)'!N38</f>
        <v>0</v>
      </c>
      <c r="M303" s="88">
        <f>'Activity (d)'!O38</f>
        <v>0</v>
      </c>
      <c r="N303" s="88">
        <f>'Activity (d)'!P38</f>
        <v>0</v>
      </c>
      <c r="O303" s="88">
        <f>'Activity (d)'!Q38</f>
        <v>0</v>
      </c>
      <c r="P303" s="88">
        <f>'Activity (d)'!R38</f>
        <v>0</v>
      </c>
      <c r="Q303" s="88">
        <f>'Activity (d)'!S38</f>
        <v>0</v>
      </c>
      <c r="R303" s="88">
        <f>'Activity (d)'!T38</f>
        <v>0</v>
      </c>
      <c r="S303" s="88">
        <f>'Activity (d)'!U38</f>
        <v>0</v>
      </c>
      <c r="V303" s="88">
        <f>'Activity (d)'!G38</f>
        <v>0</v>
      </c>
      <c r="W303" s="88">
        <f>'Activity (d)'!H38</f>
        <v>0</v>
      </c>
      <c r="X303" s="88">
        <f>'Activity (d)'!V38</f>
        <v>0</v>
      </c>
      <c r="Y303" s="88">
        <f>'Activity (d)'!W38</f>
        <v>0</v>
      </c>
    </row>
    <row r="304" spans="1:25">
      <c r="A304" s="87" t="str">
        <f>'Activity (d)'!A39</f>
        <v>Swansea Bay UHB</v>
      </c>
      <c r="B304" s="87" t="s">
        <v>92</v>
      </c>
      <c r="C304" s="87" t="str">
        <f>'Activity (d)'!B39</f>
        <v>PRIMARY CARE ACTIVITY</v>
      </c>
      <c r="D304" s="87" t="str">
        <f>'Activity (d)'!D39</f>
        <v>4. Dental Services</v>
      </c>
      <c r="E304" s="87" t="str">
        <f>'Activity (d)'!E39</f>
        <v>FIGURE</v>
      </c>
      <c r="F304" s="87" t="str">
        <f>'Activity (d)'!F39</f>
        <v>Planned increase in the number of new patients 18+ accessing NHS Dental Care.</v>
      </c>
      <c r="G304" s="88">
        <f>'Activity (d)'!I39</f>
        <v>0</v>
      </c>
      <c r="H304" s="88">
        <f>'Activity (d)'!J39</f>
        <v>0</v>
      </c>
      <c r="I304" s="88">
        <f>'Activity (d)'!K39</f>
        <v>0</v>
      </c>
      <c r="J304" s="88">
        <f>'Activity (d)'!L39</f>
        <v>0</v>
      </c>
      <c r="K304" s="88">
        <f>'Activity (d)'!M39</f>
        <v>0</v>
      </c>
      <c r="L304" s="88">
        <f>'Activity (d)'!N39</f>
        <v>0</v>
      </c>
      <c r="M304" s="88">
        <f>'Activity (d)'!O39</f>
        <v>0</v>
      </c>
      <c r="N304" s="88">
        <f>'Activity (d)'!P39</f>
        <v>0</v>
      </c>
      <c r="O304" s="88">
        <f>'Activity (d)'!Q39</f>
        <v>0</v>
      </c>
      <c r="P304" s="88">
        <f>'Activity (d)'!R39</f>
        <v>0</v>
      </c>
      <c r="Q304" s="88">
        <f>'Activity (d)'!S39</f>
        <v>0</v>
      </c>
      <c r="R304" s="88">
        <f>'Activity (d)'!T39</f>
        <v>0</v>
      </c>
      <c r="S304" s="88">
        <f>'Activity (d)'!U39</f>
        <v>0</v>
      </c>
      <c r="V304" s="88">
        <f>'Activity (d)'!G39</f>
        <v>0</v>
      </c>
      <c r="W304" s="88">
        <f>'Activity (d)'!H39</f>
        <v>0</v>
      </c>
      <c r="X304" s="88">
        <f>'Activity (d)'!V39</f>
        <v>0</v>
      </c>
      <c r="Y304" s="88">
        <f>'Activity (d)'!W39</f>
        <v>0</v>
      </c>
    </row>
    <row r="305" spans="1:25">
      <c r="A305" s="87" t="str">
        <f>'Activity (d)'!A40</f>
        <v>Swansea Bay UHB</v>
      </c>
      <c r="B305" s="87" t="s">
        <v>92</v>
      </c>
      <c r="C305" s="87" t="str">
        <f>'Activity (d)'!B40</f>
        <v>PRIMARY CARE ACTIVITY</v>
      </c>
      <c r="D305" s="87" t="str">
        <f>'Activity (d)'!D40</f>
        <v>4. Dental Services</v>
      </c>
      <c r="E305" s="87" t="str">
        <f>'Activity (d)'!E40</f>
        <v>FIGURE</v>
      </c>
      <c r="F305" s="87">
        <f>'Activity (d)'!F40</f>
        <v>0</v>
      </c>
      <c r="G305" s="88">
        <f>'Activity (d)'!I40</f>
        <v>0</v>
      </c>
      <c r="H305" s="88">
        <f>'Activity (d)'!J40</f>
        <v>0</v>
      </c>
      <c r="I305" s="88">
        <f>'Activity (d)'!K40</f>
        <v>0</v>
      </c>
      <c r="J305" s="88">
        <f>'Activity (d)'!L40</f>
        <v>0</v>
      </c>
      <c r="K305" s="88">
        <f>'Activity (d)'!M40</f>
        <v>0</v>
      </c>
      <c r="L305" s="88">
        <f>'Activity (d)'!N40</f>
        <v>0</v>
      </c>
      <c r="M305" s="88">
        <f>'Activity (d)'!O40</f>
        <v>0</v>
      </c>
      <c r="N305" s="88">
        <f>'Activity (d)'!P40</f>
        <v>0</v>
      </c>
      <c r="O305" s="88">
        <f>'Activity (d)'!Q40</f>
        <v>0</v>
      </c>
      <c r="P305" s="88">
        <f>'Activity (d)'!R40</f>
        <v>0</v>
      </c>
      <c r="Q305" s="88">
        <f>'Activity (d)'!S40</f>
        <v>0</v>
      </c>
      <c r="R305" s="88">
        <f>'Activity (d)'!T40</f>
        <v>0</v>
      </c>
      <c r="S305" s="88">
        <f>'Activity (d)'!U40</f>
        <v>0</v>
      </c>
      <c r="V305" s="88">
        <f>'Activity (d)'!G40</f>
        <v>0</v>
      </c>
      <c r="W305" s="88">
        <f>'Activity (d)'!H40</f>
        <v>0</v>
      </c>
      <c r="X305" s="88">
        <f>'Activity (d)'!V40</f>
        <v>0</v>
      </c>
      <c r="Y305" s="88">
        <f>'Activity (d)'!W40</f>
        <v>0</v>
      </c>
    </row>
    <row r="306" spans="1:25">
      <c r="A306" s="87" t="str">
        <f>'Activity (d)'!A41</f>
        <v>Swansea Bay UHB</v>
      </c>
      <c r="B306" s="87" t="s">
        <v>92</v>
      </c>
      <c r="C306" s="87" t="str">
        <f>'Activity (d)'!B41</f>
        <v>PRIMARY CARE ACTIVITY</v>
      </c>
      <c r="D306" s="87" t="str">
        <f>'Activity (d)'!D41</f>
        <v>5. Pharmacy Services</v>
      </c>
      <c r="E306" s="87" t="str">
        <f>'Activity (d)'!E41</f>
        <v>FIGURE</v>
      </c>
      <c r="F306" s="87" t="str">
        <f>'Activity (d)'!F41</f>
        <v>METRIC</v>
      </c>
      <c r="G306" s="88" t="str">
        <f>'Activity (d)'!I41</f>
        <v>APR</v>
      </c>
      <c r="H306" s="88" t="str">
        <f>'Activity (d)'!J41</f>
        <v>MAY</v>
      </c>
      <c r="I306" s="88" t="str">
        <f>'Activity (d)'!K41</f>
        <v>JUN</v>
      </c>
      <c r="J306" s="88" t="str">
        <f>'Activity (d)'!L41</f>
        <v>JUL</v>
      </c>
      <c r="K306" s="88" t="str">
        <f>'Activity (d)'!M41</f>
        <v>AUG</v>
      </c>
      <c r="L306" s="88" t="str">
        <f>'Activity (d)'!N41</f>
        <v>SEP</v>
      </c>
      <c r="M306" s="88" t="str">
        <f>'Activity (d)'!O41</f>
        <v>OCT</v>
      </c>
      <c r="N306" s="88" t="str">
        <f>'Activity (d)'!P41</f>
        <v>NOV</v>
      </c>
      <c r="O306" s="88" t="str">
        <f>'Activity (d)'!Q41</f>
        <v>DEC</v>
      </c>
      <c r="P306" s="88" t="str">
        <f>'Activity (d)'!R41</f>
        <v>JAN</v>
      </c>
      <c r="Q306" s="88" t="str">
        <f>'Activity (d)'!S41</f>
        <v>FEB</v>
      </c>
      <c r="R306" s="88" t="str">
        <f>'Activity (d)'!T41</f>
        <v>MAR</v>
      </c>
      <c r="S306" s="88" t="str">
        <f>'Activity (d)'!U41</f>
        <v>Total</v>
      </c>
      <c r="V306" s="88" t="str">
        <f>'Activity (d)'!G41</f>
        <v>FY as @ 31/03/2022</v>
      </c>
      <c r="W306" s="88" t="str">
        <f>'Activity (d)'!H41</f>
        <v>FORECAST FY 31/03/2023</v>
      </c>
      <c r="X306" s="88" t="str">
        <f>'Activity (d)'!V41</f>
        <v>Plan 2024/25</v>
      </c>
      <c r="Y306" s="88" t="str">
        <f>'Activity (d)'!W41</f>
        <v>Plan 2025/26</v>
      </c>
    </row>
    <row r="307" spans="1:25">
      <c r="A307" s="87" t="str">
        <f>'Activity (d)'!A42</f>
        <v>Swansea Bay UHB</v>
      </c>
      <c r="B307" s="87" t="s">
        <v>92</v>
      </c>
      <c r="C307" s="87" t="str">
        <f>'Activity (d)'!B42</f>
        <v>PRIMARY CARE ACTIVITY</v>
      </c>
      <c r="D307" s="87" t="str">
        <f>'Activity (d)'!D42</f>
        <v>5. Pharmacy Services</v>
      </c>
      <c r="E307" s="87" t="str">
        <f>'Activity (d)'!E42</f>
        <v>FIGURE</v>
      </c>
      <c r="F307" s="87">
        <f>'Activity (d)'!F42</f>
        <v>0</v>
      </c>
      <c r="G307" s="88">
        <f>'Activity (d)'!I42</f>
        <v>0</v>
      </c>
      <c r="H307" s="88">
        <f>'Activity (d)'!J42</f>
        <v>0</v>
      </c>
      <c r="I307" s="88">
        <f>'Activity (d)'!K42</f>
        <v>0</v>
      </c>
      <c r="J307" s="88">
        <f>'Activity (d)'!L42</f>
        <v>0</v>
      </c>
      <c r="K307" s="88">
        <f>'Activity (d)'!M42</f>
        <v>0</v>
      </c>
      <c r="L307" s="88">
        <f>'Activity (d)'!N42</f>
        <v>0</v>
      </c>
      <c r="M307" s="88">
        <f>'Activity (d)'!O42</f>
        <v>0</v>
      </c>
      <c r="N307" s="88">
        <f>'Activity (d)'!P42</f>
        <v>0</v>
      </c>
      <c r="O307" s="88">
        <f>'Activity (d)'!Q42</f>
        <v>0</v>
      </c>
      <c r="P307" s="88">
        <f>'Activity (d)'!R42</f>
        <v>0</v>
      </c>
      <c r="Q307" s="88">
        <f>'Activity (d)'!S42</f>
        <v>0</v>
      </c>
      <c r="R307" s="88">
        <f>'Activity (d)'!T42</f>
        <v>0</v>
      </c>
      <c r="S307" s="88">
        <f>'Activity (d)'!U42</f>
        <v>0</v>
      </c>
      <c r="V307" s="88" t="str">
        <f>'Activity (d)'!G42</f>
        <v>No's</v>
      </c>
      <c r="W307" s="88">
        <f>'Activity (d)'!H42</f>
        <v>0</v>
      </c>
      <c r="X307" s="88">
        <f>'Activity (d)'!V42</f>
        <v>0</v>
      </c>
      <c r="Y307" s="88">
        <f>'Activity (d)'!W42</f>
        <v>0</v>
      </c>
    </row>
    <row r="308" spans="1:25">
      <c r="A308" s="87" t="str">
        <f>'Activity (d)'!A43</f>
        <v>Swansea Bay UHB</v>
      </c>
      <c r="B308" s="87" t="s">
        <v>92</v>
      </c>
      <c r="C308" s="87" t="str">
        <f>'Activity (d)'!B43</f>
        <v>PRIMARY CARE ACTIVITY</v>
      </c>
      <c r="D308" s="87" t="str">
        <f>'Activity (d)'!D43</f>
        <v>5. Pharmacy Services</v>
      </c>
      <c r="E308" s="87" t="str">
        <f>'Activity (d)'!E43</f>
        <v>FIGURE</v>
      </c>
      <c r="F308" s="87" t="str">
        <f>'Activity (d)'!F43</f>
        <v>5. Pharmacy Services</v>
      </c>
      <c r="G308" s="88">
        <f>'Activity (d)'!I43</f>
        <v>0</v>
      </c>
      <c r="H308" s="88">
        <f>'Activity (d)'!J43</f>
        <v>0</v>
      </c>
      <c r="I308" s="88">
        <f>'Activity (d)'!K43</f>
        <v>0</v>
      </c>
      <c r="J308" s="88">
        <f>'Activity (d)'!L43</f>
        <v>0</v>
      </c>
      <c r="K308" s="88">
        <f>'Activity (d)'!M43</f>
        <v>0</v>
      </c>
      <c r="L308" s="88">
        <f>'Activity (d)'!N43</f>
        <v>0</v>
      </c>
      <c r="M308" s="88">
        <f>'Activity (d)'!O43</f>
        <v>0</v>
      </c>
      <c r="N308" s="88">
        <f>'Activity (d)'!P43</f>
        <v>0</v>
      </c>
      <c r="O308" s="88">
        <f>'Activity (d)'!Q43</f>
        <v>0</v>
      </c>
      <c r="P308" s="88">
        <f>'Activity (d)'!R43</f>
        <v>0</v>
      </c>
      <c r="Q308" s="88">
        <f>'Activity (d)'!S43</f>
        <v>0</v>
      </c>
      <c r="R308" s="88">
        <f>'Activity (d)'!T43</f>
        <v>0</v>
      </c>
      <c r="S308" s="88">
        <f>'Activity (d)'!U43</f>
        <v>0</v>
      </c>
      <c r="V308" s="88">
        <f>'Activity (d)'!G43</f>
        <v>0</v>
      </c>
      <c r="W308" s="88">
        <f>'Activity (d)'!H43</f>
        <v>0</v>
      </c>
      <c r="X308" s="88">
        <f>'Activity (d)'!V43</f>
        <v>0</v>
      </c>
      <c r="Y308" s="88">
        <f>'Activity (d)'!W43</f>
        <v>0</v>
      </c>
    </row>
    <row r="309" spans="1:25" ht="42.75">
      <c r="A309" s="87" t="str">
        <f>'Activity (d)'!A44</f>
        <v>Swansea Bay UHB</v>
      </c>
      <c r="B309" s="87" t="s">
        <v>92</v>
      </c>
      <c r="C309" s="87" t="str">
        <f>'Activity (d)'!B44</f>
        <v>PRIMARY CARE ACTIVITY</v>
      </c>
      <c r="D309" s="87" t="str">
        <f>'Activity (d)'!D44</f>
        <v>5. Pharmacy Services</v>
      </c>
      <c r="E309" s="87" t="str">
        <f>'Activity (d)'!E44</f>
        <v>FIGURE</v>
      </c>
      <c r="F309" s="87" t="str">
        <f>'Activity (d)'!F44</f>
        <v>Total number of pharmacies opting to provide Clinical Community Pharmacy Service.</v>
      </c>
      <c r="G309" s="88" t="str">
        <f>'Activity (d)'!I44</f>
        <v>92 (100%)</v>
      </c>
      <c r="H309" s="88" t="str">
        <f>'Activity (d)'!J44</f>
        <v>92 (100%)</v>
      </c>
      <c r="I309" s="88" t="str">
        <f>'Activity (d)'!K44</f>
        <v>92 (100%)</v>
      </c>
      <c r="J309" s="88" t="str">
        <f>'Activity (d)'!L44</f>
        <v>92 (100%)</v>
      </c>
      <c r="K309" s="88" t="str">
        <f>'Activity (d)'!M44</f>
        <v>92 (100%)</v>
      </c>
      <c r="L309" s="88" t="str">
        <f>'Activity (d)'!N44</f>
        <v>92 (100%)</v>
      </c>
      <c r="M309" s="88" t="str">
        <f>'Activity (d)'!O44</f>
        <v>92 (100%)</v>
      </c>
      <c r="N309" s="88" t="str">
        <f>'Activity (d)'!P44</f>
        <v>92 (100%)</v>
      </c>
      <c r="O309" s="88" t="str">
        <f>'Activity (d)'!Q44</f>
        <v>92 (100%)</v>
      </c>
      <c r="P309" s="88" t="str">
        <f>'Activity (d)'!R44</f>
        <v>92 (100%)</v>
      </c>
      <c r="Q309" s="88" t="str">
        <f>'Activity (d)'!S44</f>
        <v>92 (100%)</v>
      </c>
      <c r="R309" s="88" t="str">
        <f>'Activity (d)'!T44</f>
        <v>92 (100%)</v>
      </c>
      <c r="S309" s="88">
        <f>'Activity (d)'!U44</f>
        <v>0</v>
      </c>
      <c r="V309" s="88">
        <f>'Activity (d)'!G44</f>
        <v>0</v>
      </c>
      <c r="W309" s="88" t="str">
        <f>'Activity (d)'!H44</f>
        <v>93 (100%)</v>
      </c>
      <c r="X309" s="88">
        <f>'Activity (d)'!V44</f>
        <v>0</v>
      </c>
      <c r="Y309" s="88">
        <f>'Activity (d)'!W44</f>
        <v>0</v>
      </c>
    </row>
    <row r="310" spans="1:25" ht="57">
      <c r="A310" s="87" t="str">
        <f>'Activity (d)'!A45</f>
        <v>Swansea Bay UHB</v>
      </c>
      <c r="B310" s="87" t="s">
        <v>92</v>
      </c>
      <c r="C310" s="87" t="str">
        <f>'Activity (d)'!B45</f>
        <v>PRIMARY CARE ACTIVITY</v>
      </c>
      <c r="D310" s="87" t="str">
        <f>'Activity (d)'!D45</f>
        <v>5. Pharmacy Services</v>
      </c>
      <c r="E310" s="87" t="str">
        <f>'Activity (d)'!E45</f>
        <v>FIGURE</v>
      </c>
      <c r="F310" s="87" t="str">
        <f>'Activity (d)'!F45</f>
        <v>Total number of pharmacies providing the Pharmacist Independent Prescribing Service.</v>
      </c>
      <c r="G310" s="88">
        <f>'Activity (d)'!I45</f>
        <v>12</v>
      </c>
      <c r="H310" s="88">
        <f>'Activity (d)'!J45</f>
        <v>12</v>
      </c>
      <c r="I310" s="88">
        <f>'Activity (d)'!K45</f>
        <v>12</v>
      </c>
      <c r="J310" s="88" t="str">
        <f>'Activity (d)'!L45</f>
        <v>N/A to forecast</v>
      </c>
      <c r="K310" s="88" t="str">
        <f>'Activity (d)'!M45</f>
        <v>N/A to forecast</v>
      </c>
      <c r="L310" s="88" t="str">
        <f>'Activity (d)'!N45</f>
        <v>N/A to forecast</v>
      </c>
      <c r="M310" s="88" t="str">
        <f>'Activity (d)'!O45</f>
        <v>N/A to forecast</v>
      </c>
      <c r="N310" s="88" t="str">
        <f>'Activity (d)'!P45</f>
        <v>N/A to forecast</v>
      </c>
      <c r="O310" s="88" t="str">
        <f>'Activity (d)'!Q45</f>
        <v>N/A to forecast</v>
      </c>
      <c r="P310" s="88" t="str">
        <f>'Activity (d)'!R45</f>
        <v>N/A to forecast</v>
      </c>
      <c r="Q310" s="88" t="str">
        <f>'Activity (d)'!S45</f>
        <v>N/A to forecast</v>
      </c>
      <c r="R310" s="88" t="str">
        <f>'Activity (d)'!T45</f>
        <v>N/A to forecast</v>
      </c>
      <c r="S310" s="88">
        <f>'Activity (d)'!U45</f>
        <v>36</v>
      </c>
      <c r="V310" s="88">
        <f>'Activity (d)'!G45</f>
        <v>0</v>
      </c>
      <c r="W310" s="88">
        <f>'Activity (d)'!H45</f>
        <v>17</v>
      </c>
      <c r="X310" s="88">
        <f>'Activity (d)'!V45</f>
        <v>0</v>
      </c>
      <c r="Y310" s="88">
        <f>'Activity (d)'!W45</f>
        <v>0</v>
      </c>
    </row>
    <row r="311" spans="1:25" ht="57">
      <c r="A311" s="87" t="str">
        <f>'Activity (d)'!A46</f>
        <v>Swansea Bay UHB</v>
      </c>
      <c r="B311" s="87" t="s">
        <v>92</v>
      </c>
      <c r="C311" s="87" t="str">
        <f>'Activity (d)'!B46</f>
        <v>PRIMARY CARE ACTIVITY</v>
      </c>
      <c r="D311" s="87" t="str">
        <f>'Activity (d)'!D46</f>
        <v>5. Pharmacy Services</v>
      </c>
      <c r="E311" s="87" t="str">
        <f>'Activity (d)'!E46</f>
        <v>FIGURE</v>
      </c>
      <c r="F311" s="87" t="str">
        <f>'Activity (d)'!F46</f>
        <v>Number of community pharmacy services at escalation levels 3 &amp;4 as a percentage of total pharmacies</v>
      </c>
      <c r="G311" s="88" t="str">
        <f>'Activity (d)'!I46</f>
        <v>14% at L3</v>
      </c>
      <c r="H311" s="88" t="str">
        <f>'Activity (d)'!J46</f>
        <v>14% at L3</v>
      </c>
      <c r="I311" s="88" t="str">
        <f>'Activity (d)'!K46</f>
        <v>14% at L3</v>
      </c>
      <c r="J311" s="88" t="str">
        <f>'Activity (d)'!L46</f>
        <v>N/A to forecast</v>
      </c>
      <c r="K311" s="88" t="str">
        <f>'Activity (d)'!M46</f>
        <v>N/A to forecast</v>
      </c>
      <c r="L311" s="88" t="str">
        <f>'Activity (d)'!N46</f>
        <v>N/A to forecast</v>
      </c>
      <c r="M311" s="88" t="str">
        <f>'Activity (d)'!O46</f>
        <v>N/A to forecast</v>
      </c>
      <c r="N311" s="88" t="str">
        <f>'Activity (d)'!P46</f>
        <v>N/A to forecast</v>
      </c>
      <c r="O311" s="88" t="str">
        <f>'Activity (d)'!Q46</f>
        <v>N/A to forecast</v>
      </c>
      <c r="P311" s="88" t="str">
        <f>'Activity (d)'!R46</f>
        <v>N/A to forecast</v>
      </c>
      <c r="Q311" s="88" t="str">
        <f>'Activity (d)'!S46</f>
        <v>N/A to forecast</v>
      </c>
      <c r="R311" s="88" t="str">
        <f>'Activity (d)'!T46</f>
        <v>N/A to forecast</v>
      </c>
      <c r="S311" s="88">
        <f>'Activity (d)'!U46</f>
        <v>0</v>
      </c>
      <c r="V311" s="88">
        <f>'Activity (d)'!G46</f>
        <v>0</v>
      </c>
      <c r="W311" s="88" t="str">
        <f>'Activity (d)'!H46</f>
        <v>L3 = 16%
L4 = 0 Pharmacies</v>
      </c>
      <c r="X311" s="88">
        <f>'Activity (d)'!V46</f>
        <v>0</v>
      </c>
      <c r="Y311" s="88">
        <f>'Activity (d)'!W46</f>
        <v>0</v>
      </c>
    </row>
    <row r="312" spans="1:25">
      <c r="A312" s="87" t="str">
        <f>'Activity (d)'!A47</f>
        <v>Swansea Bay UHB</v>
      </c>
      <c r="B312" s="87" t="s">
        <v>92</v>
      </c>
      <c r="C312" s="87" t="str">
        <f>'Activity (d)'!B47</f>
        <v>PRIMARY CARE ACTIVITY</v>
      </c>
      <c r="D312" s="87" t="str">
        <f>'Activity (d)'!D47</f>
        <v>5. Pharmacy Services</v>
      </c>
      <c r="E312" s="87" t="str">
        <f>'Activity (d)'!E47</f>
        <v>FIGURE</v>
      </c>
      <c r="F312" s="87">
        <f>'Activity (d)'!F47</f>
        <v>0</v>
      </c>
      <c r="G312" s="88">
        <f>'Activity (d)'!I47</f>
        <v>0</v>
      </c>
      <c r="H312" s="88">
        <f>'Activity (d)'!J47</f>
        <v>0</v>
      </c>
      <c r="I312" s="88">
        <f>'Activity (d)'!K47</f>
        <v>0</v>
      </c>
      <c r="J312" s="88">
        <f>'Activity (d)'!L47</f>
        <v>0</v>
      </c>
      <c r="K312" s="88">
        <f>'Activity (d)'!M47</f>
        <v>0</v>
      </c>
      <c r="L312" s="88">
        <f>'Activity (d)'!N47</f>
        <v>0</v>
      </c>
      <c r="M312" s="88">
        <f>'Activity (d)'!O47</f>
        <v>0</v>
      </c>
      <c r="N312" s="88">
        <f>'Activity (d)'!P47</f>
        <v>0</v>
      </c>
      <c r="O312" s="88">
        <f>'Activity (d)'!Q47</f>
        <v>0</v>
      </c>
      <c r="P312" s="88">
        <f>'Activity (d)'!R47</f>
        <v>0</v>
      </c>
      <c r="Q312" s="88">
        <f>'Activity (d)'!S47</f>
        <v>0</v>
      </c>
      <c r="R312" s="88">
        <f>'Activity (d)'!T47</f>
        <v>0</v>
      </c>
      <c r="S312" s="88">
        <f>'Activity (d)'!U47</f>
        <v>0</v>
      </c>
      <c r="V312" s="88">
        <f>'Activity (d)'!G47</f>
        <v>0</v>
      </c>
      <c r="W312" s="88">
        <f>'Activity (d)'!H47</f>
        <v>0</v>
      </c>
      <c r="X312" s="88">
        <f>'Activity (d)'!V47</f>
        <v>0</v>
      </c>
      <c r="Y312" s="88">
        <f>'Activity (d)'!W47</f>
        <v>0</v>
      </c>
    </row>
    <row r="313" spans="1:25">
      <c r="A313" s="87" t="str">
        <f>'Activity (d)'!A48</f>
        <v>Swansea Bay UHB</v>
      </c>
      <c r="B313" s="87" t="s">
        <v>92</v>
      </c>
      <c r="C313" s="87" t="str">
        <f>'Activity (d)'!B48</f>
        <v>PRIMARY CARE ACTIVITY</v>
      </c>
      <c r="D313" s="87" t="str">
        <f>'Activity (d)'!D48</f>
        <v>6. Optometry Services</v>
      </c>
      <c r="E313" s="87" t="str">
        <f>'Activity (d)'!E48</f>
        <v>FIGURE</v>
      </c>
      <c r="F313" s="87" t="str">
        <f>'Activity (d)'!F48</f>
        <v>METRIC</v>
      </c>
      <c r="G313" s="88" t="str">
        <f>'Activity (d)'!I48</f>
        <v>APR</v>
      </c>
      <c r="H313" s="88" t="str">
        <f>'Activity (d)'!J48</f>
        <v>MAY</v>
      </c>
      <c r="I313" s="88" t="str">
        <f>'Activity (d)'!K48</f>
        <v>JUN</v>
      </c>
      <c r="J313" s="88" t="str">
        <f>'Activity (d)'!L48</f>
        <v>JUL</v>
      </c>
      <c r="K313" s="88" t="str">
        <f>'Activity (d)'!M48</f>
        <v>AUG</v>
      </c>
      <c r="L313" s="88" t="str">
        <f>'Activity (d)'!N48</f>
        <v>SEP</v>
      </c>
      <c r="M313" s="88" t="str">
        <f>'Activity (d)'!O48</f>
        <v>OCT</v>
      </c>
      <c r="N313" s="88" t="str">
        <f>'Activity (d)'!P48</f>
        <v>NOV</v>
      </c>
      <c r="O313" s="88" t="str">
        <f>'Activity (d)'!Q48</f>
        <v>DEC</v>
      </c>
      <c r="P313" s="88" t="str">
        <f>'Activity (d)'!R48</f>
        <v>JAN</v>
      </c>
      <c r="Q313" s="88" t="str">
        <f>'Activity (d)'!S48</f>
        <v>FEB</v>
      </c>
      <c r="R313" s="88" t="str">
        <f>'Activity (d)'!T48</f>
        <v>MAR</v>
      </c>
      <c r="S313" s="88" t="str">
        <f>'Activity (d)'!U48</f>
        <v>Total</v>
      </c>
      <c r="V313" s="88" t="str">
        <f>'Activity (d)'!G48</f>
        <v>FY as @ 31/03/2022</v>
      </c>
      <c r="W313" s="88" t="str">
        <f>'Activity (d)'!H48</f>
        <v>FORECAST FY 31/03/2023</v>
      </c>
      <c r="X313" s="88" t="str">
        <f>'Activity (d)'!V48</f>
        <v>Plan 2024/25</v>
      </c>
      <c r="Y313" s="88" t="str">
        <f>'Activity (d)'!W48</f>
        <v>Plan 2025/26</v>
      </c>
    </row>
    <row r="314" spans="1:25">
      <c r="A314" s="87" t="str">
        <f>'Activity (d)'!A49</f>
        <v>Swansea Bay UHB</v>
      </c>
      <c r="B314" s="87" t="s">
        <v>92</v>
      </c>
      <c r="C314" s="87" t="str">
        <f>'Activity (d)'!B49</f>
        <v>PRIMARY CARE ACTIVITY</v>
      </c>
      <c r="D314" s="87" t="str">
        <f>'Activity (d)'!D49</f>
        <v>6. Optometry Services</v>
      </c>
      <c r="E314" s="87" t="str">
        <f>'Activity (d)'!E49</f>
        <v>FIGURE</v>
      </c>
      <c r="F314" s="87">
        <f>'Activity (d)'!F49</f>
        <v>0</v>
      </c>
      <c r="G314" s="88">
        <f>'Activity (d)'!I49</f>
        <v>0</v>
      </c>
      <c r="H314" s="88">
        <f>'Activity (d)'!J49</f>
        <v>0</v>
      </c>
      <c r="I314" s="88">
        <f>'Activity (d)'!K49</f>
        <v>0</v>
      </c>
      <c r="J314" s="88">
        <f>'Activity (d)'!L49</f>
        <v>0</v>
      </c>
      <c r="K314" s="88">
        <f>'Activity (d)'!M49</f>
        <v>0</v>
      </c>
      <c r="L314" s="88">
        <f>'Activity (d)'!N49</f>
        <v>0</v>
      </c>
      <c r="M314" s="88">
        <f>'Activity (d)'!O49</f>
        <v>0</v>
      </c>
      <c r="N314" s="88">
        <f>'Activity (d)'!P49</f>
        <v>0</v>
      </c>
      <c r="O314" s="88">
        <f>'Activity (d)'!Q49</f>
        <v>0</v>
      </c>
      <c r="P314" s="88">
        <f>'Activity (d)'!R49</f>
        <v>0</v>
      </c>
      <c r="Q314" s="88">
        <f>'Activity (d)'!S49</f>
        <v>0</v>
      </c>
      <c r="R314" s="88">
        <f>'Activity (d)'!T49</f>
        <v>0</v>
      </c>
      <c r="S314" s="88">
        <f>'Activity (d)'!U49</f>
        <v>0</v>
      </c>
      <c r="V314" s="88" t="str">
        <f>'Activity (d)'!G49</f>
        <v>No's</v>
      </c>
      <c r="W314" s="88">
        <f>'Activity (d)'!H49</f>
        <v>0</v>
      </c>
      <c r="X314" s="88">
        <f>'Activity (d)'!V49</f>
        <v>0</v>
      </c>
      <c r="Y314" s="88">
        <f>'Activity (d)'!W49</f>
        <v>0</v>
      </c>
    </row>
    <row r="315" spans="1:25">
      <c r="A315" s="87" t="str">
        <f>'Activity (d)'!A50</f>
        <v>Swansea Bay UHB</v>
      </c>
      <c r="B315" s="87" t="s">
        <v>92</v>
      </c>
      <c r="C315" s="87" t="str">
        <f>'Activity (d)'!B50</f>
        <v>PRIMARY CARE ACTIVITY</v>
      </c>
      <c r="D315" s="87" t="str">
        <f>'Activity (d)'!D50</f>
        <v>6. Optometry Services</v>
      </c>
      <c r="E315" s="87" t="str">
        <f>'Activity (d)'!E50</f>
        <v>FIGURE</v>
      </c>
      <c r="F315" s="87" t="str">
        <f>'Activity (d)'!F50</f>
        <v>6. Optometry Services</v>
      </c>
      <c r="G315" s="88">
        <f>'Activity (d)'!I50</f>
        <v>0</v>
      </c>
      <c r="H315" s="88">
        <f>'Activity (d)'!J50</f>
        <v>0</v>
      </c>
      <c r="I315" s="88">
        <f>'Activity (d)'!K50</f>
        <v>0</v>
      </c>
      <c r="J315" s="88">
        <f>'Activity (d)'!L50</f>
        <v>0</v>
      </c>
      <c r="K315" s="88">
        <f>'Activity (d)'!M50</f>
        <v>0</v>
      </c>
      <c r="L315" s="88">
        <f>'Activity (d)'!N50</f>
        <v>0</v>
      </c>
      <c r="M315" s="88">
        <f>'Activity (d)'!O50</f>
        <v>0</v>
      </c>
      <c r="N315" s="88">
        <f>'Activity (d)'!P50</f>
        <v>0</v>
      </c>
      <c r="O315" s="88">
        <f>'Activity (d)'!Q50</f>
        <v>0</v>
      </c>
      <c r="P315" s="88">
        <f>'Activity (d)'!R50</f>
        <v>0</v>
      </c>
      <c r="Q315" s="88">
        <f>'Activity (d)'!S50</f>
        <v>0</v>
      </c>
      <c r="R315" s="88">
        <f>'Activity (d)'!T50</f>
        <v>0</v>
      </c>
      <c r="S315" s="88">
        <f>'Activity (d)'!U50</f>
        <v>0</v>
      </c>
      <c r="V315" s="88">
        <f>'Activity (d)'!G50</f>
        <v>0</v>
      </c>
      <c r="W315" s="88">
        <f>'Activity (d)'!H50</f>
        <v>0</v>
      </c>
      <c r="X315" s="88">
        <f>'Activity (d)'!V50</f>
        <v>0</v>
      </c>
      <c r="Y315" s="88">
        <f>'Activity (d)'!W50</f>
        <v>0</v>
      </c>
    </row>
    <row r="316" spans="1:25" ht="28.5">
      <c r="A316" s="87" t="str">
        <f>'Activity (d)'!A51</f>
        <v>Swansea Bay UHB</v>
      </c>
      <c r="B316" s="87" t="s">
        <v>92</v>
      </c>
      <c r="C316" s="87" t="str">
        <f>'Activity (d)'!B51</f>
        <v>PRIMARY CARE ACTIVITY</v>
      </c>
      <c r="D316" s="87" t="str">
        <f>'Activity (d)'!D51</f>
        <v>6. Optometry Services</v>
      </c>
      <c r="E316" s="87" t="str">
        <f>'Activity (d)'!E51</f>
        <v>FIGURE</v>
      </c>
      <c r="F316" s="87" t="str">
        <f>'Activity (d)'!F51</f>
        <v>Total number of Optometrists opting to provide Clinical Community Optometry Service.</v>
      </c>
      <c r="G316" s="88" t="str">
        <f>'Activity (d)'!I51</f>
        <v>No data</v>
      </c>
      <c r="H316" s="88" t="str">
        <f>'Activity (d)'!J51</f>
        <v>No data</v>
      </c>
      <c r="I316" s="88" t="str">
        <f>'Activity (d)'!K51</f>
        <v>No data</v>
      </c>
      <c r="J316" s="88" t="str">
        <f>'Activity (d)'!L51</f>
        <v>No data</v>
      </c>
      <c r="K316" s="88" t="str">
        <f>'Activity (d)'!M51</f>
        <v>No data</v>
      </c>
      <c r="L316" s="88" t="str">
        <f>'Activity (d)'!N51</f>
        <v>No data</v>
      </c>
      <c r="M316" s="88" t="str">
        <f>'Activity (d)'!O51</f>
        <v>No data</v>
      </c>
      <c r="N316" s="88" t="str">
        <f>'Activity (d)'!P51</f>
        <v>No data</v>
      </c>
      <c r="O316" s="88" t="str">
        <f>'Activity (d)'!Q51</f>
        <v>No data</v>
      </c>
      <c r="P316" s="88" t="str">
        <f>'Activity (d)'!R51</f>
        <v>No data</v>
      </c>
      <c r="Q316" s="88" t="str">
        <f>'Activity (d)'!S51</f>
        <v>No data</v>
      </c>
      <c r="R316" s="88" t="str">
        <f>'Activity (d)'!T51</f>
        <v>No data</v>
      </c>
      <c r="S316" s="88">
        <f>'Activity (d)'!U51</f>
        <v>0</v>
      </c>
      <c r="V316" s="88">
        <f>'Activity (d)'!G51</f>
        <v>0</v>
      </c>
      <c r="W316" s="88" t="str">
        <f>'Activity (d)'!H51</f>
        <v>No data</v>
      </c>
      <c r="X316" s="88">
        <f>'Activity (d)'!V51</f>
        <v>0</v>
      </c>
      <c r="Y316" s="88">
        <f>'Activity (d)'!W51</f>
        <v>0</v>
      </c>
    </row>
    <row r="317" spans="1:25">
      <c r="A317" s="87" t="str">
        <f>'Activity (d)'!A52</f>
        <v>Swansea Bay UHB</v>
      </c>
      <c r="B317" s="87" t="s">
        <v>92</v>
      </c>
      <c r="C317" s="87" t="str">
        <f>'Activity (d)'!B52</f>
        <v>PRIMARY CARE ACTIVITY</v>
      </c>
      <c r="D317" s="87" t="str">
        <f>'Activity (d)'!D52</f>
        <v>6. Optometry Services</v>
      </c>
      <c r="E317" s="87" t="str">
        <f>'Activity (d)'!E52</f>
        <v>FIGURE</v>
      </c>
      <c r="F317" s="87" t="str">
        <f>'Activity (d)'!F52</f>
        <v>Total number of Optometrists providing the Optometrists Independent Prescribing Service.</v>
      </c>
      <c r="G317" s="88">
        <f>'Activity (d)'!I52</f>
        <v>1</v>
      </c>
      <c r="H317" s="88">
        <f>'Activity (d)'!J52</f>
        <v>1</v>
      </c>
      <c r="I317" s="88">
        <f>'Activity (d)'!K52</f>
        <v>1</v>
      </c>
      <c r="J317" s="88">
        <f>'Activity (d)'!L52</f>
        <v>1</v>
      </c>
      <c r="K317" s="88">
        <f>'Activity (d)'!M52</f>
        <v>1</v>
      </c>
      <c r="L317" s="88">
        <f>'Activity (d)'!N52</f>
        <v>1</v>
      </c>
      <c r="M317" s="88">
        <f>'Activity (d)'!O52</f>
        <v>1</v>
      </c>
      <c r="N317" s="88">
        <f>'Activity (d)'!P52</f>
        <v>1</v>
      </c>
      <c r="O317" s="88">
        <f>'Activity (d)'!Q52</f>
        <v>1</v>
      </c>
      <c r="P317" s="88">
        <f>'Activity (d)'!R52</f>
        <v>1</v>
      </c>
      <c r="Q317" s="88">
        <f>'Activity (d)'!S52</f>
        <v>1</v>
      </c>
      <c r="R317" s="88">
        <f>'Activity (d)'!T52</f>
        <v>1</v>
      </c>
      <c r="S317" s="88">
        <f>'Activity (d)'!U52</f>
        <v>1</v>
      </c>
      <c r="V317" s="88">
        <f>'Activity (d)'!G52</f>
        <v>0</v>
      </c>
      <c r="W317" s="88">
        <f>'Activity (d)'!H52</f>
        <v>1</v>
      </c>
      <c r="X317" s="88">
        <f>'Activity (d)'!V52</f>
        <v>0</v>
      </c>
      <c r="Y317" s="88">
        <f>'Activity (d)'!W52</f>
        <v>0</v>
      </c>
    </row>
    <row r="318" spans="1:25">
      <c r="A318" s="87" t="str">
        <f>'Activity (d)'!A53</f>
        <v>Swansea Bay UHB</v>
      </c>
      <c r="B318" s="87" t="s">
        <v>92</v>
      </c>
      <c r="C318" s="87" t="str">
        <f>'Activity (d)'!B53</f>
        <v>PRIMARY CARE ACTIVITY</v>
      </c>
      <c r="D318" s="87" t="str">
        <f>'Activity (d)'!D53</f>
        <v>6. Optometry Services</v>
      </c>
      <c r="E318" s="87" t="str">
        <f>'Activity (d)'!E53</f>
        <v>FIGURE</v>
      </c>
      <c r="F318" s="87" t="str">
        <f>'Activity (d)'!F53</f>
        <v>Planned increase in the number of new patients 18+ accessing NHS Optometry services</v>
      </c>
      <c r="G318" s="88">
        <f>'Activity (d)'!I53</f>
        <v>0</v>
      </c>
      <c r="H318" s="88">
        <f>'Activity (d)'!J53</f>
        <v>0</v>
      </c>
      <c r="I318" s="88">
        <f>'Activity (d)'!K53</f>
        <v>0</v>
      </c>
      <c r="J318" s="88">
        <f>'Activity (d)'!L53</f>
        <v>0</v>
      </c>
      <c r="K318" s="88">
        <f>'Activity (d)'!M53</f>
        <v>0</v>
      </c>
      <c r="L318" s="88">
        <f>'Activity (d)'!N53</f>
        <v>0</v>
      </c>
      <c r="M318" s="88">
        <f>'Activity (d)'!O53</f>
        <v>0</v>
      </c>
      <c r="N318" s="88">
        <f>'Activity (d)'!P53</f>
        <v>0</v>
      </c>
      <c r="O318" s="88">
        <f>'Activity (d)'!Q53</f>
        <v>0</v>
      </c>
      <c r="P318" s="88">
        <f>'Activity (d)'!R53</f>
        <v>0</v>
      </c>
      <c r="Q318" s="88">
        <f>'Activity (d)'!S53</f>
        <v>0</v>
      </c>
      <c r="R318" s="88">
        <f>'Activity (d)'!T53</f>
        <v>0</v>
      </c>
      <c r="S318" s="88">
        <f>'Activity (d)'!U53</f>
        <v>0</v>
      </c>
      <c r="V318" s="88">
        <f>'Activity (d)'!G53</f>
        <v>0</v>
      </c>
      <c r="W318" s="88">
        <f>'Activity (d)'!H53</f>
        <v>0</v>
      </c>
      <c r="X318" s="88">
        <f>'Activity (d)'!V53</f>
        <v>0</v>
      </c>
      <c r="Y318" s="88">
        <f>'Activity (d)'!W53</f>
        <v>0</v>
      </c>
    </row>
    <row r="319" spans="1:25">
      <c r="A319" s="87" t="str">
        <f>'Activity (d)'!A54</f>
        <v>Swansea Bay UHB</v>
      </c>
      <c r="B319" s="87" t="s">
        <v>92</v>
      </c>
      <c r="C319" s="87" t="str">
        <f>'Activity (d)'!B54</f>
        <v>PRIMARY CARE ACTIVITY</v>
      </c>
      <c r="D319" s="87" t="str">
        <f>'Activity (d)'!D54</f>
        <v>6. Optometry Services</v>
      </c>
      <c r="E319" s="87" t="str">
        <f>'Activity (d)'!E54</f>
        <v>FIGURE</v>
      </c>
      <c r="F319" s="87" t="str">
        <f>'Activity (d)'!F54</f>
        <v>Planned increase in the number of new patients 0-18 years accessing NHS Optometry services</v>
      </c>
      <c r="G319" s="88">
        <f>'Activity (d)'!I54</f>
        <v>0</v>
      </c>
      <c r="H319" s="88">
        <f>'Activity (d)'!J54</f>
        <v>0</v>
      </c>
      <c r="I319" s="88">
        <f>'Activity (d)'!K54</f>
        <v>0</v>
      </c>
      <c r="J319" s="88">
        <f>'Activity (d)'!L54</f>
        <v>0</v>
      </c>
      <c r="K319" s="88">
        <f>'Activity (d)'!M54</f>
        <v>0</v>
      </c>
      <c r="L319" s="88">
        <f>'Activity (d)'!N54</f>
        <v>0</v>
      </c>
      <c r="M319" s="88">
        <f>'Activity (d)'!O54</f>
        <v>0</v>
      </c>
      <c r="N319" s="88">
        <f>'Activity (d)'!P54</f>
        <v>0</v>
      </c>
      <c r="O319" s="88">
        <f>'Activity (d)'!Q54</f>
        <v>0</v>
      </c>
      <c r="P319" s="88">
        <f>'Activity (d)'!R54</f>
        <v>0</v>
      </c>
      <c r="Q319" s="88">
        <f>'Activity (d)'!S54</f>
        <v>0</v>
      </c>
      <c r="R319" s="88">
        <f>'Activity (d)'!T54</f>
        <v>0</v>
      </c>
      <c r="S319" s="88">
        <f>'Activity (d)'!U54</f>
        <v>0</v>
      </c>
      <c r="V319" s="88">
        <f>'Activity (d)'!G54</f>
        <v>0</v>
      </c>
      <c r="W319" s="88">
        <f>'Activity (d)'!H54</f>
        <v>0</v>
      </c>
      <c r="X319" s="88">
        <f>'Activity (d)'!V54</f>
        <v>0</v>
      </c>
      <c r="Y319" s="88">
        <f>'Activity (d)'!W54</f>
        <v>0</v>
      </c>
    </row>
    <row r="320" spans="1:25" ht="28.5">
      <c r="A320" s="87" t="str">
        <f>'Activity (d)'!A55</f>
        <v>Swansea Bay UHB</v>
      </c>
      <c r="B320" s="87" t="s">
        <v>92</v>
      </c>
      <c r="C320" s="87" t="str">
        <f>'Activity (d)'!B55</f>
        <v>PRIMARY CARE ACTIVITY</v>
      </c>
      <c r="D320" s="87" t="str">
        <f>'Activity (d)'!D55</f>
        <v>6. Optometry Services</v>
      </c>
      <c r="E320" s="87" t="str">
        <f>'Activity (d)'!E55</f>
        <v>FIGURE</v>
      </c>
      <c r="F320" s="87" t="str">
        <f>'Activity (d)'!F55</f>
        <v>Number of referrals to secondary care for wet Age Related Macular Degeneration (Wet AMD)</v>
      </c>
      <c r="G320" s="88" t="str">
        <f>'Activity (d)'!I55</f>
        <v>No data</v>
      </c>
      <c r="H320" s="88" t="str">
        <f>'Activity (d)'!J55</f>
        <v>No data</v>
      </c>
      <c r="I320" s="88" t="str">
        <f>'Activity (d)'!K55</f>
        <v>No data</v>
      </c>
      <c r="J320" s="88" t="str">
        <f>'Activity (d)'!L55</f>
        <v>No data</v>
      </c>
      <c r="K320" s="88" t="str">
        <f>'Activity (d)'!M55</f>
        <v>No data</v>
      </c>
      <c r="L320" s="88" t="str">
        <f>'Activity (d)'!N55</f>
        <v>No data</v>
      </c>
      <c r="M320" s="88" t="str">
        <f>'Activity (d)'!O55</f>
        <v>No data</v>
      </c>
      <c r="N320" s="88" t="str">
        <f>'Activity (d)'!P55</f>
        <v>No data</v>
      </c>
      <c r="O320" s="88" t="str">
        <f>'Activity (d)'!Q55</f>
        <v>No data</v>
      </c>
      <c r="P320" s="88" t="str">
        <f>'Activity (d)'!R55</f>
        <v>No data</v>
      </c>
      <c r="Q320" s="88" t="str">
        <f>'Activity (d)'!S55</f>
        <v>No data</v>
      </c>
      <c r="R320" s="88" t="str">
        <f>'Activity (d)'!T55</f>
        <v>No data</v>
      </c>
      <c r="S320" s="88">
        <f>'Activity (d)'!U55</f>
        <v>0</v>
      </c>
      <c r="V320" s="88">
        <f>'Activity (d)'!G55</f>
        <v>0</v>
      </c>
      <c r="W320" s="88" t="str">
        <f>'Activity (d)'!H55</f>
        <v>No data</v>
      </c>
      <c r="X320" s="88">
        <f>'Activity (d)'!V55</f>
        <v>0</v>
      </c>
      <c r="Y320" s="88">
        <f>'Activity (d)'!W55</f>
        <v>0</v>
      </c>
    </row>
    <row r="321" spans="1:25">
      <c r="A321" s="87" t="str">
        <f>'Activity (d)'!A56</f>
        <v>Swansea Bay UHB</v>
      </c>
      <c r="B321" s="87" t="s">
        <v>92</v>
      </c>
      <c r="C321" s="87" t="str">
        <f>'Activity (d)'!B56</f>
        <v>CHC &amp; FNC</v>
      </c>
      <c r="D321" s="87" t="str">
        <f>'Activity (d)'!D56</f>
        <v>CHC/FNC - PATIENT NUMBERS</v>
      </c>
      <c r="E321" s="87" t="str">
        <f>'Activity (d)'!E56</f>
        <v>FIGURE</v>
      </c>
      <c r="F321" s="87" t="str">
        <f>'Activity (d)'!F56</f>
        <v>CHC and FNC PATIENT NUMBERS supported at period end (including Fast Tracks and Joint Funded packages)</v>
      </c>
      <c r="G321" s="88">
        <f>'Activity (d)'!I56</f>
        <v>0</v>
      </c>
      <c r="H321" s="88">
        <f>'Activity (d)'!J56</f>
        <v>0</v>
      </c>
      <c r="I321" s="88">
        <f>'Activity (d)'!K56</f>
        <v>0</v>
      </c>
      <c r="J321" s="88">
        <f>'Activity (d)'!L56</f>
        <v>0</v>
      </c>
      <c r="K321" s="88">
        <f>'Activity (d)'!M56</f>
        <v>0</v>
      </c>
      <c r="L321" s="88">
        <f>'Activity (d)'!N56</f>
        <v>0</v>
      </c>
      <c r="M321" s="88">
        <f>'Activity (d)'!O56</f>
        <v>0</v>
      </c>
      <c r="N321" s="88">
        <f>'Activity (d)'!P56</f>
        <v>0</v>
      </c>
      <c r="O321" s="88">
        <f>'Activity (d)'!Q56</f>
        <v>0</v>
      </c>
      <c r="P321" s="88">
        <f>'Activity (d)'!R56</f>
        <v>0</v>
      </c>
      <c r="Q321" s="88">
        <f>'Activity (d)'!S56</f>
        <v>0</v>
      </c>
      <c r="R321" s="88">
        <f>'Activity (d)'!T56</f>
        <v>0</v>
      </c>
      <c r="S321" s="88">
        <f>'Activity (d)'!U56</f>
        <v>0</v>
      </c>
      <c r="V321" s="88">
        <f>'Activity (d)'!G56</f>
        <v>0</v>
      </c>
      <c r="W321" s="88">
        <f>'Activity (d)'!H56</f>
        <v>0</v>
      </c>
      <c r="X321" s="88">
        <f>'Activity (d)'!V56</f>
        <v>0</v>
      </c>
      <c r="Y321" s="88">
        <f>'Activity (d)'!W56</f>
        <v>0</v>
      </c>
    </row>
    <row r="322" spans="1:25">
      <c r="A322" s="87" t="str">
        <f>'Activity (d)'!A57</f>
        <v>Swansea Bay UHB</v>
      </c>
      <c r="B322" s="87" t="s">
        <v>92</v>
      </c>
      <c r="C322" s="87" t="str">
        <f>'Activity (d)'!B57</f>
        <v>MENTAL HEALTH</v>
      </c>
      <c r="D322" s="87" t="str">
        <f>'Activity (d)'!D57</f>
        <v xml:space="preserve">Mental Health </v>
      </c>
      <c r="E322" s="87" t="str">
        <f>'Activity (d)'!E57</f>
        <v>FIGURE</v>
      </c>
      <c r="F322" s="87" t="str">
        <f>'Activity (d)'!F57</f>
        <v>Number of Referral to LPMHSS (18+)</v>
      </c>
      <c r="G322" s="88">
        <f>'Activity (d)'!I57</f>
        <v>488</v>
      </c>
      <c r="H322" s="88">
        <f>'Activity (d)'!J57</f>
        <v>619</v>
      </c>
      <c r="I322" s="88">
        <f>'Activity (d)'!K57</f>
        <v>536</v>
      </c>
      <c r="J322" s="88">
        <f>'Activity (d)'!L57</f>
        <v>500</v>
      </c>
      <c r="K322" s="88">
        <f>'Activity (d)'!M57</f>
        <v>500</v>
      </c>
      <c r="L322" s="88">
        <f>'Activity (d)'!N57</f>
        <v>500</v>
      </c>
      <c r="M322" s="88">
        <f>'Activity (d)'!O57</f>
        <v>500</v>
      </c>
      <c r="N322" s="88">
        <f>'Activity (d)'!P57</f>
        <v>500</v>
      </c>
      <c r="O322" s="88">
        <f>'Activity (d)'!Q57</f>
        <v>500</v>
      </c>
      <c r="P322" s="88">
        <f>'Activity (d)'!R57</f>
        <v>500</v>
      </c>
      <c r="Q322" s="88">
        <f>'Activity (d)'!S57</f>
        <v>500</v>
      </c>
      <c r="R322" s="88">
        <f>'Activity (d)'!T57</f>
        <v>500</v>
      </c>
      <c r="S322" s="88">
        <f>'Activity (d)'!U57</f>
        <v>6143</v>
      </c>
      <c r="V322" s="88">
        <f>'Activity (d)'!G57</f>
        <v>7497</v>
      </c>
      <c r="W322" s="88">
        <f>'Activity (d)'!H57</f>
        <v>6558</v>
      </c>
      <c r="X322" s="88">
        <f>'Activity (d)'!V57</f>
        <v>0</v>
      </c>
      <c r="Y322" s="88">
        <f>'Activity (d)'!W57</f>
        <v>0</v>
      </c>
    </row>
    <row r="323" spans="1:25">
      <c r="A323" s="87" t="str">
        <f>'Activity (d)'!A58</f>
        <v>Swansea Bay UHB</v>
      </c>
      <c r="B323" s="87" t="s">
        <v>92</v>
      </c>
      <c r="C323" s="87" t="str">
        <f>'Activity (d)'!B58</f>
        <v>MENTAL HEALTH</v>
      </c>
      <c r="D323" s="87" t="str">
        <f>'Activity (d)'!D58</f>
        <v xml:space="preserve">Mental Health </v>
      </c>
      <c r="E323" s="87" t="str">
        <f>'Activity (d)'!E58</f>
        <v>FIGURE</v>
      </c>
      <c r="F323" s="87" t="str">
        <f>'Activity (d)'!F58</f>
        <v>Number of LPMHSS assessments undertaken within 28 days (18+)</v>
      </c>
      <c r="G323" s="88">
        <f>'Activity (d)'!I58</f>
        <v>194</v>
      </c>
      <c r="H323" s="88">
        <f>'Activity (d)'!J58</f>
        <v>215</v>
      </c>
      <c r="I323" s="88">
        <f>'Activity (d)'!K58</f>
        <v>215</v>
      </c>
      <c r="J323" s="88">
        <f>'Activity (d)'!L58</f>
        <v>250</v>
      </c>
      <c r="K323" s="88">
        <f>'Activity (d)'!M58</f>
        <v>250</v>
      </c>
      <c r="L323" s="88">
        <f>'Activity (d)'!N58</f>
        <v>250</v>
      </c>
      <c r="M323" s="88">
        <f>'Activity (d)'!O58</f>
        <v>250</v>
      </c>
      <c r="N323" s="88">
        <f>'Activity (d)'!P58</f>
        <v>250</v>
      </c>
      <c r="O323" s="88">
        <f>'Activity (d)'!Q58</f>
        <v>250</v>
      </c>
      <c r="P323" s="88">
        <f>'Activity (d)'!R58</f>
        <v>250</v>
      </c>
      <c r="Q323" s="88">
        <f>'Activity (d)'!S58</f>
        <v>250</v>
      </c>
      <c r="R323" s="88">
        <f>'Activity (d)'!T58</f>
        <v>250</v>
      </c>
      <c r="S323" s="88">
        <f>'Activity (d)'!U58</f>
        <v>2874</v>
      </c>
      <c r="V323" s="88">
        <f>'Activity (d)'!G58</f>
        <v>2525</v>
      </c>
      <c r="W323" s="88">
        <f>'Activity (d)'!H58</f>
        <v>2709</v>
      </c>
      <c r="X323" s="88">
        <f>'Activity (d)'!V58</f>
        <v>0</v>
      </c>
      <c r="Y323" s="88">
        <f>'Activity (d)'!W58</f>
        <v>0</v>
      </c>
    </row>
    <row r="324" spans="1:25">
      <c r="A324" s="87" t="str">
        <f>'Activity (d)'!A59</f>
        <v>Swansea Bay UHB</v>
      </c>
      <c r="B324" s="87" t="s">
        <v>92</v>
      </c>
      <c r="C324" s="87" t="str">
        <f>'Activity (d)'!B59</f>
        <v>MENTAL HEALTH</v>
      </c>
      <c r="D324" s="87" t="str">
        <f>'Activity (d)'!D59</f>
        <v xml:space="preserve">Mental Health </v>
      </c>
      <c r="E324" s="87" t="str">
        <f>'Activity (d)'!E59</f>
        <v>FIGURE</v>
      </c>
      <c r="F324" s="87" t="str">
        <f>'Activity (d)'!F59</f>
        <v>Number of LPMHSS interventions commenced within 28 days (18+)</v>
      </c>
      <c r="G324" s="88">
        <f>'Activity (d)'!I59</f>
        <v>69</v>
      </c>
      <c r="H324" s="88">
        <f>'Activity (d)'!J59</f>
        <v>54</v>
      </c>
      <c r="I324" s="88">
        <f>'Activity (d)'!K59</f>
        <v>70</v>
      </c>
      <c r="J324" s="88">
        <f>'Activity (d)'!L59</f>
        <v>50</v>
      </c>
      <c r="K324" s="88">
        <f>'Activity (d)'!M59</f>
        <v>50</v>
      </c>
      <c r="L324" s="88">
        <f>'Activity (d)'!N59</f>
        <v>50</v>
      </c>
      <c r="M324" s="88">
        <f>'Activity (d)'!O59</f>
        <v>50</v>
      </c>
      <c r="N324" s="88">
        <f>'Activity (d)'!P59</f>
        <v>50</v>
      </c>
      <c r="O324" s="88">
        <f>'Activity (d)'!Q59</f>
        <v>50</v>
      </c>
      <c r="P324" s="88">
        <f>'Activity (d)'!R59</f>
        <v>50</v>
      </c>
      <c r="Q324" s="88">
        <f>'Activity (d)'!S59</f>
        <v>50</v>
      </c>
      <c r="R324" s="88">
        <f>'Activity (d)'!T59</f>
        <v>50</v>
      </c>
      <c r="S324" s="88">
        <f>'Activity (d)'!U59</f>
        <v>643</v>
      </c>
      <c r="V324" s="88">
        <f>'Activity (d)'!G59</f>
        <v>673</v>
      </c>
      <c r="W324" s="88">
        <f>'Activity (d)'!H59</f>
        <v>782</v>
      </c>
      <c r="X324" s="88">
        <f>'Activity (d)'!V59</f>
        <v>0</v>
      </c>
      <c r="Y324" s="88">
        <f>'Activity (d)'!W59</f>
        <v>0</v>
      </c>
    </row>
    <row r="325" spans="1:25">
      <c r="A325" s="87" t="str">
        <f>'Activity (d)'!A60</f>
        <v>Swansea Bay UHB</v>
      </c>
      <c r="B325" s="87" t="s">
        <v>92</v>
      </c>
      <c r="C325" s="87" t="str">
        <f>'Activity (d)'!B60</f>
        <v>MENTAL HEALTH</v>
      </c>
      <c r="D325" s="87" t="str">
        <f>'Activity (d)'!D60</f>
        <v xml:space="preserve">Mental Health </v>
      </c>
      <c r="E325" s="87" t="str">
        <f>'Activity (d)'!E60</f>
        <v>FIGURE</v>
      </c>
      <c r="F325" s="87" t="str">
        <f>'Activity (d)'!F60</f>
        <v>Number of Referrals to LPMHSS (under 18)</v>
      </c>
      <c r="G325" s="88">
        <f>'Activity (d)'!I60</f>
        <v>84</v>
      </c>
      <c r="H325" s="88">
        <f>'Activity (d)'!J60</f>
        <v>94</v>
      </c>
      <c r="I325" s="88">
        <f>'Activity (d)'!K60</f>
        <v>90</v>
      </c>
      <c r="J325" s="88">
        <f>'Activity (d)'!L60</f>
        <v>100</v>
      </c>
      <c r="K325" s="88">
        <f>'Activity (d)'!M60</f>
        <v>100</v>
      </c>
      <c r="L325" s="88">
        <f>'Activity (d)'!N60</f>
        <v>100</v>
      </c>
      <c r="M325" s="88">
        <f>'Activity (d)'!O60</f>
        <v>100</v>
      </c>
      <c r="N325" s="88">
        <f>'Activity (d)'!P60</f>
        <v>100</v>
      </c>
      <c r="O325" s="88">
        <f>'Activity (d)'!Q60</f>
        <v>100</v>
      </c>
      <c r="P325" s="88">
        <f>'Activity (d)'!R60</f>
        <v>100</v>
      </c>
      <c r="Q325" s="88">
        <f>'Activity (d)'!S60</f>
        <v>100</v>
      </c>
      <c r="R325" s="88">
        <f>'Activity (d)'!T60</f>
        <v>100</v>
      </c>
      <c r="S325" s="88">
        <f>'Activity (d)'!U60</f>
        <v>1168</v>
      </c>
      <c r="V325" s="88">
        <f>'Activity (d)'!G60</f>
        <v>990</v>
      </c>
      <c r="W325" s="88">
        <f>'Activity (d)'!H60</f>
        <v>1047</v>
      </c>
      <c r="X325" s="88">
        <f>'Activity (d)'!V60</f>
        <v>0</v>
      </c>
      <c r="Y325" s="88">
        <f>'Activity (d)'!W60</f>
        <v>0</v>
      </c>
    </row>
    <row r="326" spans="1:25">
      <c r="A326" s="87" t="str">
        <f>'Activity (d)'!A61</f>
        <v>Swansea Bay UHB</v>
      </c>
      <c r="B326" s="87" t="s">
        <v>92</v>
      </c>
      <c r="C326" s="87" t="str">
        <f>'Activity (d)'!B61</f>
        <v>MENTAL HEALTH</v>
      </c>
      <c r="D326" s="87" t="str">
        <f>'Activity (d)'!D61</f>
        <v xml:space="preserve">Mental Health </v>
      </c>
      <c r="E326" s="87" t="str">
        <f>'Activity (d)'!E61</f>
        <v>FIGURE</v>
      </c>
      <c r="F326" s="87" t="str">
        <f>'Activity (d)'!F61</f>
        <v>Number of LPMHSS assessments undertaken within 28 days (under 18)</v>
      </c>
      <c r="G326" s="88">
        <f>'Activity (d)'!I61</f>
        <v>34</v>
      </c>
      <c r="H326" s="88">
        <f>'Activity (d)'!J61</f>
        <v>51</v>
      </c>
      <c r="I326" s="88">
        <f>'Activity (d)'!K61</f>
        <v>24</v>
      </c>
      <c r="J326" s="88">
        <f>'Activity (d)'!L61</f>
        <v>55</v>
      </c>
      <c r="K326" s="88">
        <f>'Activity (d)'!M61</f>
        <v>55</v>
      </c>
      <c r="L326" s="88">
        <f>'Activity (d)'!N61</f>
        <v>55</v>
      </c>
      <c r="M326" s="88">
        <f>'Activity (d)'!O61</f>
        <v>55</v>
      </c>
      <c r="N326" s="88">
        <f>'Activity (d)'!P61</f>
        <v>55</v>
      </c>
      <c r="O326" s="88">
        <f>'Activity (d)'!Q61</f>
        <v>55</v>
      </c>
      <c r="P326" s="88">
        <f>'Activity (d)'!R61</f>
        <v>55</v>
      </c>
      <c r="Q326" s="88">
        <f>'Activity (d)'!S61</f>
        <v>55</v>
      </c>
      <c r="R326" s="88">
        <f>'Activity (d)'!T61</f>
        <v>55</v>
      </c>
      <c r="S326" s="88">
        <f>'Activity (d)'!U61</f>
        <v>604</v>
      </c>
      <c r="V326" s="88">
        <f>'Activity (d)'!G61</f>
        <v>157</v>
      </c>
      <c r="W326" s="88">
        <f>'Activity (d)'!H61</f>
        <v>405</v>
      </c>
      <c r="X326" s="88">
        <f>'Activity (d)'!V61</f>
        <v>0</v>
      </c>
      <c r="Y326" s="88">
        <f>'Activity (d)'!W61</f>
        <v>0</v>
      </c>
    </row>
    <row r="327" spans="1:25">
      <c r="A327" s="87" t="str">
        <f>'Activity (d)'!A62</f>
        <v>Swansea Bay UHB</v>
      </c>
      <c r="B327" s="87" t="s">
        <v>92</v>
      </c>
      <c r="C327" s="87" t="str">
        <f>'Activity (d)'!B62</f>
        <v>MENTAL HEALTH</v>
      </c>
      <c r="D327" s="87" t="str">
        <f>'Activity (d)'!D62</f>
        <v xml:space="preserve">Mental Health </v>
      </c>
      <c r="E327" s="87" t="str">
        <f>'Activity (d)'!E62</f>
        <v>FIGURE</v>
      </c>
      <c r="F327" s="87" t="str">
        <f>'Activity (d)'!F62</f>
        <v>Number of LPMHSS interventions commenced within 28 days (under 18)</v>
      </c>
      <c r="G327" s="88">
        <f>'Activity (d)'!I62</f>
        <v>7</v>
      </c>
      <c r="H327" s="88">
        <f>'Activity (d)'!J62</f>
        <v>23</v>
      </c>
      <c r="I327" s="88">
        <f>'Activity (d)'!K62</f>
        <v>21</v>
      </c>
      <c r="J327" s="88">
        <f>'Activity (d)'!L62</f>
        <v>40</v>
      </c>
      <c r="K327" s="88">
        <f>'Activity (d)'!M62</f>
        <v>40</v>
      </c>
      <c r="L327" s="88">
        <f>'Activity (d)'!N62</f>
        <v>40</v>
      </c>
      <c r="M327" s="88">
        <f>'Activity (d)'!O62</f>
        <v>40</v>
      </c>
      <c r="N327" s="88">
        <f>'Activity (d)'!P62</f>
        <v>40</v>
      </c>
      <c r="O327" s="88">
        <f>'Activity (d)'!Q62</f>
        <v>40</v>
      </c>
      <c r="P327" s="88">
        <f>'Activity (d)'!R62</f>
        <v>40</v>
      </c>
      <c r="Q327" s="88">
        <f>'Activity (d)'!S62</f>
        <v>40</v>
      </c>
      <c r="R327" s="88">
        <f>'Activity (d)'!T62</f>
        <v>40</v>
      </c>
      <c r="S327" s="88">
        <f>'Activity (d)'!U62</f>
        <v>411</v>
      </c>
      <c r="V327" s="88">
        <f>'Activity (d)'!G62</f>
        <v>297</v>
      </c>
      <c r="W327" s="88">
        <f>'Activity (d)'!H62</f>
        <v>271</v>
      </c>
      <c r="X327" s="88">
        <f>'Activity (d)'!V62</f>
        <v>0</v>
      </c>
      <c r="Y327" s="88">
        <f>'Activity (d)'!W62</f>
        <v>0</v>
      </c>
    </row>
    <row r="328" spans="1:25">
      <c r="A328" s="87" t="str">
        <f>'Activity (d)'!A63</f>
        <v>Swansea Bay UHB</v>
      </c>
      <c r="B328" s="87" t="s">
        <v>92</v>
      </c>
      <c r="C328" s="87" t="str">
        <f>'Activity (d)'!B63</f>
        <v>MENTAL HEALTH</v>
      </c>
      <c r="D328" s="87" t="str">
        <f>'Activity (d)'!D63</f>
        <v xml:space="preserve">Mental Health </v>
      </c>
      <c r="E328" s="87" t="str">
        <f>'Activity (d)'!E63</f>
        <v>FIGURE</v>
      </c>
      <c r="F328" s="87" t="str">
        <f>'Activity (d)'!F63</f>
        <v>Number of Mental Health Crisis referrals (Crisis Resolution Home Treatment) 18+</v>
      </c>
      <c r="G328" s="88">
        <f>'Activity (d)'!I63</f>
        <v>163</v>
      </c>
      <c r="H328" s="88">
        <f>'Activity (d)'!J63</f>
        <v>186</v>
      </c>
      <c r="I328" s="88">
        <f>'Activity (d)'!K63</f>
        <v>194</v>
      </c>
      <c r="J328" s="88">
        <f>'Activity (d)'!L63</f>
        <v>150</v>
      </c>
      <c r="K328" s="88">
        <f>'Activity (d)'!M63</f>
        <v>150</v>
      </c>
      <c r="L328" s="88">
        <f>'Activity (d)'!N63</f>
        <v>150</v>
      </c>
      <c r="M328" s="88">
        <f>'Activity (d)'!O63</f>
        <v>150</v>
      </c>
      <c r="N328" s="88">
        <f>'Activity (d)'!P63</f>
        <v>150</v>
      </c>
      <c r="O328" s="88">
        <f>'Activity (d)'!Q63</f>
        <v>150</v>
      </c>
      <c r="P328" s="88">
        <f>'Activity (d)'!R63</f>
        <v>150</v>
      </c>
      <c r="Q328" s="88">
        <f>'Activity (d)'!S63</f>
        <v>150</v>
      </c>
      <c r="R328" s="88">
        <f>'Activity (d)'!T63</f>
        <v>150</v>
      </c>
      <c r="S328" s="88">
        <f>'Activity (d)'!U63</f>
        <v>1893</v>
      </c>
      <c r="V328" s="88">
        <f>'Activity (d)'!G63</f>
        <v>1435</v>
      </c>
      <c r="W328" s="88">
        <f>'Activity (d)'!H63</f>
        <v>1812</v>
      </c>
      <c r="X328" s="88">
        <f>'Activity (d)'!V63</f>
        <v>0</v>
      </c>
      <c r="Y328" s="88">
        <f>'Activity (d)'!W63</f>
        <v>0</v>
      </c>
    </row>
    <row r="329" spans="1:25">
      <c r="A329" s="87" t="str">
        <f>'Activity (d)'!A64</f>
        <v>Swansea Bay UHB</v>
      </c>
      <c r="B329" s="87" t="s">
        <v>92</v>
      </c>
      <c r="C329" s="87" t="str">
        <f>'Activity (d)'!B64</f>
        <v>MENTAL HEALTH</v>
      </c>
      <c r="D329" s="87" t="str">
        <f>'Activity (d)'!D64</f>
        <v xml:space="preserve">Mental Health </v>
      </c>
      <c r="E329" s="87" t="str">
        <f>'Activity (d)'!E64</f>
        <v>FIGURE</v>
      </c>
      <c r="F329" s="87" t="str">
        <f>'Activity (d)'!F64</f>
        <v>Number of Mental Health Crisis referrals (Crisis Resolution Home Treatment) under 18</v>
      </c>
      <c r="G329" s="88">
        <f>'Activity (d)'!I64</f>
        <v>41</v>
      </c>
      <c r="H329" s="88">
        <f>'Activity (d)'!J64</f>
        <v>43</v>
      </c>
      <c r="I329" s="88">
        <f>'Activity (d)'!K64</f>
        <v>39</v>
      </c>
      <c r="J329" s="88">
        <f>'Activity (d)'!L64</f>
        <v>41</v>
      </c>
      <c r="K329" s="88">
        <f>'Activity (d)'!M64</f>
        <v>41</v>
      </c>
      <c r="L329" s="88">
        <f>'Activity (d)'!N64</f>
        <v>41</v>
      </c>
      <c r="M329" s="88">
        <f>'Activity (d)'!O64</f>
        <v>41</v>
      </c>
      <c r="N329" s="88">
        <f>'Activity (d)'!P64</f>
        <v>41</v>
      </c>
      <c r="O329" s="88">
        <f>'Activity (d)'!Q64</f>
        <v>41</v>
      </c>
      <c r="P329" s="88">
        <f>'Activity (d)'!R64</f>
        <v>41</v>
      </c>
      <c r="Q329" s="88">
        <f>'Activity (d)'!S64</f>
        <v>41</v>
      </c>
      <c r="R329" s="88">
        <f>'Activity (d)'!T64</f>
        <v>41</v>
      </c>
      <c r="S329" s="88">
        <f>'Activity (d)'!U64</f>
        <v>492</v>
      </c>
      <c r="V329" s="88" t="str">
        <f>'Activity (d)'!G64</f>
        <v>n/a</v>
      </c>
      <c r="W329" s="88" t="str">
        <f>'Activity (d)'!H64</f>
        <v>n/a</v>
      </c>
      <c r="X329" s="88">
        <f>'Activity (d)'!V64</f>
        <v>0</v>
      </c>
      <c r="Y329" s="88">
        <f>'Activity (d)'!W64</f>
        <v>0</v>
      </c>
    </row>
    <row r="330" spans="1:25">
      <c r="A330" s="87" t="str">
        <f>'Activity (d)'!A65</f>
        <v>Swansea Bay UHB</v>
      </c>
      <c r="B330" s="87" t="s">
        <v>92</v>
      </c>
      <c r="C330" s="87" t="str">
        <f>'Activity (d)'!B65</f>
        <v>MENTAL HEALTH</v>
      </c>
      <c r="D330" s="87" t="str">
        <f>'Activity (d)'!D65</f>
        <v xml:space="preserve">Mental Health </v>
      </c>
      <c r="E330" s="87" t="str">
        <f>'Activity (d)'!E65</f>
        <v>FIGURE</v>
      </c>
      <c r="F330" s="87" t="str">
        <f>'Activity (d)'!F65</f>
        <v>Number of Referrals to specialist community mental health services adult (18-65)</v>
      </c>
      <c r="G330" s="88">
        <f>'Activity (d)'!I65</f>
        <v>367</v>
      </c>
      <c r="H330" s="88">
        <f>'Activity (d)'!J65</f>
        <v>414</v>
      </c>
      <c r="I330" s="88">
        <f>'Activity (d)'!K65</f>
        <v>381</v>
      </c>
      <c r="J330" s="88">
        <f>'Activity (d)'!L65</f>
        <v>309</v>
      </c>
      <c r="K330" s="88">
        <f>'Activity (d)'!M65</f>
        <v>309</v>
      </c>
      <c r="L330" s="88">
        <f>'Activity (d)'!N65</f>
        <v>309</v>
      </c>
      <c r="M330" s="88">
        <f>'Activity (d)'!O65</f>
        <v>309</v>
      </c>
      <c r="N330" s="88">
        <f>'Activity (d)'!P65</f>
        <v>309</v>
      </c>
      <c r="O330" s="88">
        <f>'Activity (d)'!Q65</f>
        <v>309</v>
      </c>
      <c r="P330" s="88">
        <f>'Activity (d)'!R65</f>
        <v>309</v>
      </c>
      <c r="Q330" s="88">
        <f>'Activity (d)'!S65</f>
        <v>309</v>
      </c>
      <c r="R330" s="88">
        <f>'Activity (d)'!T65</f>
        <v>309</v>
      </c>
      <c r="S330" s="88">
        <f>'Activity (d)'!U65</f>
        <v>3943</v>
      </c>
      <c r="V330" s="88">
        <f>'Activity (d)'!G65</f>
        <v>3128</v>
      </c>
      <c r="W330" s="88">
        <f>'Activity (d)'!H65</f>
        <v>3705</v>
      </c>
      <c r="X330" s="88">
        <f>'Activity (d)'!V65</f>
        <v>0</v>
      </c>
      <c r="Y330" s="88">
        <f>'Activity (d)'!W65</f>
        <v>0</v>
      </c>
    </row>
    <row r="331" spans="1:25">
      <c r="A331" s="87" t="str">
        <f>'Activity (d)'!A66</f>
        <v>Swansea Bay UHB</v>
      </c>
      <c r="B331" s="87" t="s">
        <v>92</v>
      </c>
      <c r="C331" s="87" t="str">
        <f>'Activity (d)'!B66</f>
        <v>MENTAL HEALTH</v>
      </c>
      <c r="D331" s="87" t="str">
        <f>'Activity (d)'!D66</f>
        <v xml:space="preserve">Mental Health </v>
      </c>
      <c r="E331" s="87" t="str">
        <f>'Activity (d)'!E66</f>
        <v>FIGURE</v>
      </c>
      <c r="F331" s="87" t="str">
        <f>'Activity (d)'!F66</f>
        <v>Total caseload for adult mental health services (excluding LPMHSS)</v>
      </c>
      <c r="G331" s="88">
        <f>'Activity (d)'!I66</f>
        <v>1485</v>
      </c>
      <c r="H331" s="88">
        <f>'Activity (d)'!J66</f>
        <v>1457</v>
      </c>
      <c r="I331" s="88">
        <f>'Activity (d)'!K66</f>
        <v>1470</v>
      </c>
      <c r="J331" s="88">
        <f>'Activity (d)'!L66</f>
        <v>1508</v>
      </c>
      <c r="K331" s="88">
        <f>'Activity (d)'!M66</f>
        <v>1508</v>
      </c>
      <c r="L331" s="88">
        <f>'Activity (d)'!N66</f>
        <v>1508</v>
      </c>
      <c r="M331" s="88">
        <f>'Activity (d)'!O66</f>
        <v>1508</v>
      </c>
      <c r="N331" s="88">
        <f>'Activity (d)'!P66</f>
        <v>1508</v>
      </c>
      <c r="O331" s="88">
        <f>'Activity (d)'!Q66</f>
        <v>1508</v>
      </c>
      <c r="P331" s="88">
        <f>'Activity (d)'!R66</f>
        <v>1508</v>
      </c>
      <c r="Q331" s="88">
        <f>'Activity (d)'!S66</f>
        <v>1508</v>
      </c>
      <c r="R331" s="88">
        <f>'Activity (d)'!T66</f>
        <v>1508</v>
      </c>
      <c r="S331" s="88">
        <f>'Activity (d)'!U66</f>
        <v>17984</v>
      </c>
      <c r="V331" s="88">
        <f>'Activity (d)'!G66</f>
        <v>1514</v>
      </c>
      <c r="W331" s="88">
        <f>'Activity (d)'!H66</f>
        <v>1491</v>
      </c>
      <c r="X331" s="88">
        <f>'Activity (d)'!V66</f>
        <v>0</v>
      </c>
      <c r="Y331" s="88">
        <f>'Activity (d)'!W66</f>
        <v>0</v>
      </c>
    </row>
    <row r="332" spans="1:25">
      <c r="A332" s="87" t="str">
        <f>'Activity (d)'!A67</f>
        <v>Swansea Bay UHB</v>
      </c>
      <c r="B332" s="87" t="s">
        <v>92</v>
      </c>
      <c r="C332" s="87" t="str">
        <f>'Activity (d)'!B67</f>
        <v>MENTAL HEALTH</v>
      </c>
      <c r="D332" s="87" t="str">
        <f>'Activity (d)'!D67</f>
        <v xml:space="preserve">Mental Health </v>
      </c>
      <c r="E332" s="87" t="str">
        <f>'Activity (d)'!E67</f>
        <v>FIGURE</v>
      </c>
      <c r="F332" s="87" t="str">
        <f>'Activity (d)'!F67</f>
        <v>Number of Referrals to specialist community mental health services older adult (65+)</v>
      </c>
      <c r="G332" s="88">
        <f>'Activity (d)'!I67</f>
        <v>39</v>
      </c>
      <c r="H332" s="88">
        <f>'Activity (d)'!J67</f>
        <v>30</v>
      </c>
      <c r="I332" s="88">
        <f>'Activity (d)'!K67</f>
        <v>34</v>
      </c>
      <c r="J332" s="88">
        <f>'Activity (d)'!L67</f>
        <v>46</v>
      </c>
      <c r="K332" s="88">
        <f>'Activity (d)'!M67</f>
        <v>46</v>
      </c>
      <c r="L332" s="88">
        <f>'Activity (d)'!N67</f>
        <v>46</v>
      </c>
      <c r="M332" s="88">
        <f>'Activity (d)'!O67</f>
        <v>46</v>
      </c>
      <c r="N332" s="88">
        <f>'Activity (d)'!P67</f>
        <v>46</v>
      </c>
      <c r="O332" s="88">
        <f>'Activity (d)'!Q67</f>
        <v>46</v>
      </c>
      <c r="P332" s="88">
        <f>'Activity (d)'!R67</f>
        <v>46</v>
      </c>
      <c r="Q332" s="88">
        <f>'Activity (d)'!S67</f>
        <v>46</v>
      </c>
      <c r="R332" s="88">
        <f>'Activity (d)'!T67</f>
        <v>46</v>
      </c>
      <c r="S332" s="88">
        <f>'Activity (d)'!U67</f>
        <v>517</v>
      </c>
      <c r="V332" s="88">
        <f>'Activity (d)'!G67</f>
        <v>1603</v>
      </c>
      <c r="W332" s="88">
        <f>'Activity (d)'!H67</f>
        <v>1524</v>
      </c>
      <c r="X332" s="88">
        <f>'Activity (d)'!V67</f>
        <v>0</v>
      </c>
      <c r="Y332" s="88">
        <f>'Activity (d)'!W67</f>
        <v>0</v>
      </c>
    </row>
    <row r="333" spans="1:25">
      <c r="A333" s="87" t="str">
        <f>'Activity (d)'!A68</f>
        <v>Swansea Bay UHB</v>
      </c>
      <c r="B333" s="87" t="s">
        <v>92</v>
      </c>
      <c r="C333" s="87" t="str">
        <f>'Activity (d)'!B68</f>
        <v>MENTAL HEALTH</v>
      </c>
      <c r="D333" s="87" t="str">
        <f>'Activity (d)'!D68</f>
        <v xml:space="preserve">Mental Health </v>
      </c>
      <c r="E333" s="87" t="str">
        <f>'Activity (d)'!E68</f>
        <v>FIGURE</v>
      </c>
      <c r="F333" s="87" t="str">
        <f>'Activity (d)'!F68</f>
        <v>Total  caseload for older adult mental health services (excluding LPMHSS)</v>
      </c>
      <c r="G333" s="88">
        <f>'Activity (d)'!I68</f>
        <v>255</v>
      </c>
      <c r="H333" s="88">
        <f>'Activity (d)'!J68</f>
        <v>249</v>
      </c>
      <c r="I333" s="88">
        <f>'Activity (d)'!K68</f>
        <v>256</v>
      </c>
      <c r="J333" s="88">
        <f>'Activity (d)'!L68</f>
        <v>280</v>
      </c>
      <c r="K333" s="88">
        <f>'Activity (d)'!M68</f>
        <v>280</v>
      </c>
      <c r="L333" s="88">
        <f>'Activity (d)'!N68</f>
        <v>280</v>
      </c>
      <c r="M333" s="88">
        <f>'Activity (d)'!O68</f>
        <v>280</v>
      </c>
      <c r="N333" s="88">
        <f>'Activity (d)'!P68</f>
        <v>280</v>
      </c>
      <c r="O333" s="88">
        <f>'Activity (d)'!Q68</f>
        <v>280</v>
      </c>
      <c r="P333" s="88">
        <f>'Activity (d)'!R68</f>
        <v>280</v>
      </c>
      <c r="Q333" s="88">
        <f>'Activity (d)'!S68</f>
        <v>280</v>
      </c>
      <c r="R333" s="88">
        <f>'Activity (d)'!T68</f>
        <v>280</v>
      </c>
      <c r="S333" s="88">
        <f>'Activity (d)'!U68</f>
        <v>3280</v>
      </c>
      <c r="V333" s="88">
        <f>'Activity (d)'!G68</f>
        <v>256</v>
      </c>
      <c r="W333" s="88">
        <f>'Activity (d)'!H68</f>
        <v>269</v>
      </c>
      <c r="X333" s="88">
        <f>'Activity (d)'!V68</f>
        <v>0</v>
      </c>
      <c r="Y333" s="88">
        <f>'Activity (d)'!W68</f>
        <v>0</v>
      </c>
    </row>
    <row r="334" spans="1:25">
      <c r="A334" s="87" t="str">
        <f>'Activity (d)'!A69</f>
        <v>Swansea Bay UHB</v>
      </c>
      <c r="B334" s="87" t="s">
        <v>92</v>
      </c>
      <c r="C334" s="87" t="str">
        <f>'Activity (d)'!B69</f>
        <v>MENTAL HEALTH</v>
      </c>
      <c r="D334" s="87" t="str">
        <f>'Activity (d)'!D69</f>
        <v xml:space="preserve">Mental Health </v>
      </c>
      <c r="E334" s="87" t="str">
        <f>'Activity (d)'!E69</f>
        <v>FIGURE</v>
      </c>
      <c r="F334" s="87" t="str">
        <f>'Activity (d)'!F69</f>
        <v xml:space="preserve">Number of Referrals to Specialist Child and Adolescent Mental Health (SCAMHS) </v>
      </c>
      <c r="G334" s="88">
        <f>'Activity (d)'!I69</f>
        <v>0</v>
      </c>
      <c r="H334" s="88">
        <f>'Activity (d)'!J69</f>
        <v>0</v>
      </c>
      <c r="I334" s="88">
        <f>'Activity (d)'!K69</f>
        <v>0</v>
      </c>
      <c r="J334" s="88">
        <f>'Activity (d)'!L69</f>
        <v>4</v>
      </c>
      <c r="K334" s="88">
        <f>'Activity (d)'!M69</f>
        <v>4</v>
      </c>
      <c r="L334" s="88">
        <f>'Activity (d)'!N69</f>
        <v>4</v>
      </c>
      <c r="M334" s="88">
        <f>'Activity (d)'!O69</f>
        <v>4</v>
      </c>
      <c r="N334" s="88">
        <f>'Activity (d)'!P69</f>
        <v>4</v>
      </c>
      <c r="O334" s="88">
        <f>'Activity (d)'!Q69</f>
        <v>4</v>
      </c>
      <c r="P334" s="88">
        <f>'Activity (d)'!R69</f>
        <v>4</v>
      </c>
      <c r="Q334" s="88">
        <f>'Activity (d)'!S69</f>
        <v>4</v>
      </c>
      <c r="R334" s="88">
        <f>'Activity (d)'!T69</f>
        <v>4</v>
      </c>
      <c r="S334" s="88">
        <f>'Activity (d)'!U69</f>
        <v>36</v>
      </c>
      <c r="V334" s="88">
        <f>'Activity (d)'!G69</f>
        <v>52</v>
      </c>
      <c r="W334" s="88">
        <f>'Activity (d)'!H69</f>
        <v>42</v>
      </c>
      <c r="X334" s="88">
        <f>'Activity (d)'!V69</f>
        <v>0</v>
      </c>
      <c r="Y334" s="88">
        <f>'Activity (d)'!W69</f>
        <v>0</v>
      </c>
    </row>
    <row r="335" spans="1:25">
      <c r="A335" s="87" t="str">
        <f>'Activity (d)'!A70</f>
        <v>Swansea Bay UHB</v>
      </c>
      <c r="B335" s="87" t="s">
        <v>92</v>
      </c>
      <c r="C335" s="87" t="str">
        <f>'Activity (d)'!B70</f>
        <v>MENTAL HEALTH</v>
      </c>
      <c r="D335" s="87" t="str">
        <f>'Activity (d)'!D70</f>
        <v xml:space="preserve">Mental Health </v>
      </c>
      <c r="E335" s="87" t="str">
        <f>'Activity (d)'!E70</f>
        <v>FIGURE</v>
      </c>
      <c r="F335" s="87" t="str">
        <f>'Activity (d)'!F70</f>
        <v>Total Caseload for Specialist Child and Adolescent Mental Health (excluding LPMHSS)</v>
      </c>
      <c r="G335" s="88">
        <f>'Activity (d)'!I70</f>
        <v>67</v>
      </c>
      <c r="H335" s="88">
        <f>'Activity (d)'!J70</f>
        <v>59</v>
      </c>
      <c r="I335" s="88">
        <f>'Activity (d)'!K70</f>
        <v>59</v>
      </c>
      <c r="J335" s="88">
        <f>'Activity (d)'!L70</f>
        <v>75</v>
      </c>
      <c r="K335" s="88">
        <f>'Activity (d)'!M70</f>
        <v>75</v>
      </c>
      <c r="L335" s="88">
        <f>'Activity (d)'!N70</f>
        <v>75</v>
      </c>
      <c r="M335" s="88">
        <f>'Activity (d)'!O70</f>
        <v>75</v>
      </c>
      <c r="N335" s="88">
        <f>'Activity (d)'!P70</f>
        <v>75</v>
      </c>
      <c r="O335" s="88">
        <f>'Activity (d)'!Q70</f>
        <v>75</v>
      </c>
      <c r="P335" s="88">
        <f>'Activity (d)'!R70</f>
        <v>75</v>
      </c>
      <c r="Q335" s="88">
        <f>'Activity (d)'!S70</f>
        <v>75</v>
      </c>
      <c r="R335" s="88">
        <f>'Activity (d)'!T70</f>
        <v>75</v>
      </c>
      <c r="S335" s="88">
        <f>'Activity (d)'!U70</f>
        <v>860</v>
      </c>
      <c r="V335" s="88">
        <f>'Activity (d)'!G70</f>
        <v>66</v>
      </c>
      <c r="W335" s="88">
        <f>'Activity (d)'!H70</f>
        <v>70</v>
      </c>
      <c r="X335" s="88">
        <f>'Activity (d)'!V70</f>
        <v>0</v>
      </c>
      <c r="Y335" s="88">
        <f>'Activity (d)'!W70</f>
        <v>0</v>
      </c>
    </row>
    <row r="336" spans="1:25">
      <c r="A336" s="87" t="str">
        <f>'Activity (d)'!A71</f>
        <v>Swansea Bay UHB</v>
      </c>
      <c r="B336" s="87" t="s">
        <v>92</v>
      </c>
      <c r="C336" s="87" t="str">
        <f>'Activity (d)'!B71</f>
        <v>MENTAL HEALTH</v>
      </c>
      <c r="D336" s="87" t="str">
        <f>'Activity (d)'!D71</f>
        <v xml:space="preserve">Mental Health </v>
      </c>
      <c r="E336" s="87" t="str">
        <f>'Activity (d)'!E71</f>
        <v>FIGURE</v>
      </c>
      <c r="F336" s="87" t="str">
        <f>'Activity (d)'!F71</f>
        <v>Number of referrals eating disorder service (EDS) all age</v>
      </c>
      <c r="G336" s="88">
        <f>'Activity (d)'!I71</f>
        <v>11</v>
      </c>
      <c r="H336" s="88">
        <f>'Activity (d)'!J71</f>
        <v>10</v>
      </c>
      <c r="I336" s="88">
        <f>'Activity (d)'!K71</f>
        <v>6</v>
      </c>
      <c r="J336" s="88">
        <f>'Activity (d)'!L71</f>
        <v>10</v>
      </c>
      <c r="K336" s="88">
        <f>'Activity (d)'!M71</f>
        <v>10</v>
      </c>
      <c r="L336" s="88">
        <f>'Activity (d)'!N71</f>
        <v>10</v>
      </c>
      <c r="M336" s="88">
        <f>'Activity (d)'!O71</f>
        <v>10</v>
      </c>
      <c r="N336" s="88">
        <f>'Activity (d)'!P71</f>
        <v>10</v>
      </c>
      <c r="O336" s="88">
        <f>'Activity (d)'!Q71</f>
        <v>10</v>
      </c>
      <c r="P336" s="88">
        <f>'Activity (d)'!R71</f>
        <v>10</v>
      </c>
      <c r="Q336" s="88">
        <f>'Activity (d)'!S71</f>
        <v>10</v>
      </c>
      <c r="R336" s="88">
        <f>'Activity (d)'!T71</f>
        <v>10</v>
      </c>
      <c r="S336" s="88">
        <f>'Activity (d)'!U71</f>
        <v>117</v>
      </c>
      <c r="V336" s="88">
        <f>'Activity (d)'!G71</f>
        <v>120</v>
      </c>
      <c r="W336" s="88">
        <f>'Activity (d)'!H71</f>
        <v>157</v>
      </c>
      <c r="X336" s="88">
        <f>'Activity (d)'!V71</f>
        <v>0</v>
      </c>
      <c r="Y336" s="88">
        <f>'Activity (d)'!W71</f>
        <v>0</v>
      </c>
    </row>
    <row r="337" spans="1:25">
      <c r="A337" s="87" t="str">
        <f>'Activity (d)'!A72</f>
        <v>Swansea Bay UHB</v>
      </c>
      <c r="B337" s="87" t="s">
        <v>92</v>
      </c>
      <c r="C337" s="87" t="str">
        <f>'Activity (d)'!B72</f>
        <v>MENTAL HEALTH</v>
      </c>
      <c r="D337" s="87" t="str">
        <f>'Activity (d)'!D72</f>
        <v xml:space="preserve">Mental Health </v>
      </c>
      <c r="E337" s="87" t="str">
        <f>'Activity (d)'!E72</f>
        <v>FIGURE</v>
      </c>
      <c r="F337" s="87" t="str">
        <f>'Activity (d)'!F72</f>
        <v>Number of EDS assessment within 4 weeks all age</v>
      </c>
      <c r="G337" s="88">
        <f>'Activity (d)'!I72</f>
        <v>11</v>
      </c>
      <c r="H337" s="88">
        <f>'Activity (d)'!J72</f>
        <v>10</v>
      </c>
      <c r="I337" s="88">
        <f>'Activity (d)'!K72</f>
        <v>6</v>
      </c>
      <c r="J337" s="88">
        <f>'Activity (d)'!L72</f>
        <v>10</v>
      </c>
      <c r="K337" s="88">
        <f>'Activity (d)'!M72</f>
        <v>10</v>
      </c>
      <c r="L337" s="88">
        <f>'Activity (d)'!N72</f>
        <v>10</v>
      </c>
      <c r="M337" s="88">
        <f>'Activity (d)'!O72</f>
        <v>10</v>
      </c>
      <c r="N337" s="88">
        <f>'Activity (d)'!P72</f>
        <v>10</v>
      </c>
      <c r="O337" s="88">
        <f>'Activity (d)'!Q72</f>
        <v>10</v>
      </c>
      <c r="P337" s="88">
        <f>'Activity (d)'!R72</f>
        <v>10</v>
      </c>
      <c r="Q337" s="88">
        <f>'Activity (d)'!S72</f>
        <v>10</v>
      </c>
      <c r="R337" s="88">
        <f>'Activity (d)'!T72</f>
        <v>10</v>
      </c>
      <c r="S337" s="88">
        <f>'Activity (d)'!U72</f>
        <v>117</v>
      </c>
      <c r="V337" s="88">
        <f>'Activity (d)'!G72</f>
        <v>120</v>
      </c>
      <c r="W337" s="88">
        <f>'Activity (d)'!H72</f>
        <v>157</v>
      </c>
      <c r="X337" s="88">
        <f>'Activity (d)'!V72</f>
        <v>0</v>
      </c>
      <c r="Y337" s="88">
        <f>'Activity (d)'!W72</f>
        <v>0</v>
      </c>
    </row>
    <row r="338" spans="1:25">
      <c r="A338" s="87" t="str">
        <f>'Activity (d)'!A73</f>
        <v>Swansea Bay UHB</v>
      </c>
      <c r="B338" s="87" t="s">
        <v>92</v>
      </c>
      <c r="C338" s="87" t="str">
        <f>'Activity (d)'!B73</f>
        <v>MENTAL HEALTH</v>
      </c>
      <c r="D338" s="87" t="str">
        <f>'Activity (d)'!D73</f>
        <v xml:space="preserve">Mental Health </v>
      </c>
      <c r="E338" s="87" t="str">
        <f>'Activity (d)'!E73</f>
        <v>FIGURE</v>
      </c>
      <c r="F338" s="87" t="str">
        <f>'Activity (d)'!F73</f>
        <v>Number of  Memory assessment service (MAS) - Referrals</v>
      </c>
      <c r="G338" s="88">
        <f>'Activity (d)'!I73</f>
        <v>102</v>
      </c>
      <c r="H338" s="88">
        <f>'Activity (d)'!J73</f>
        <v>115</v>
      </c>
      <c r="I338" s="88">
        <f>'Activity (d)'!K73</f>
        <v>131</v>
      </c>
      <c r="J338" s="88">
        <f>'Activity (d)'!L73</f>
        <v>130</v>
      </c>
      <c r="K338" s="88">
        <f>'Activity (d)'!M73</f>
        <v>130</v>
      </c>
      <c r="L338" s="88">
        <f>'Activity (d)'!N73</f>
        <v>130</v>
      </c>
      <c r="M338" s="88">
        <f>'Activity (d)'!O73</f>
        <v>130</v>
      </c>
      <c r="N338" s="88">
        <f>'Activity (d)'!P73</f>
        <v>130</v>
      </c>
      <c r="O338" s="88">
        <f>'Activity (d)'!Q73</f>
        <v>130</v>
      </c>
      <c r="P338" s="88">
        <f>'Activity (d)'!R73</f>
        <v>130</v>
      </c>
      <c r="Q338" s="88">
        <f>'Activity (d)'!S73</f>
        <v>130</v>
      </c>
      <c r="R338" s="88">
        <f>'Activity (d)'!T73</f>
        <v>130</v>
      </c>
      <c r="S338" s="88">
        <f>'Activity (d)'!U73</f>
        <v>1518</v>
      </c>
      <c r="V338" s="88">
        <f>'Activity (d)'!G73</f>
        <v>1104</v>
      </c>
      <c r="W338" s="88">
        <f>'Activity (d)'!H73</f>
        <v>1829</v>
      </c>
      <c r="X338" s="88">
        <f>'Activity (d)'!V73</f>
        <v>0</v>
      </c>
      <c r="Y338" s="88">
        <f>'Activity (d)'!W73</f>
        <v>0</v>
      </c>
    </row>
    <row r="339" spans="1:25">
      <c r="A339" s="87" t="str">
        <f>'Activity (d)'!A74</f>
        <v>Swansea Bay UHB</v>
      </c>
      <c r="B339" s="87" t="s">
        <v>92</v>
      </c>
      <c r="C339" s="87" t="str">
        <f>'Activity (d)'!B74</f>
        <v>MENTAL HEALTH</v>
      </c>
      <c r="D339" s="87" t="str">
        <f>'Activity (d)'!D74</f>
        <v xml:space="preserve">Mental Health </v>
      </c>
      <c r="E339" s="87" t="str">
        <f>'Activity (d)'!E74</f>
        <v>FIGURE</v>
      </c>
      <c r="F339" s="87" t="str">
        <f>'Activity (d)'!F74</f>
        <v>Number of memory assessment services (MAS) – assessment within 28 days</v>
      </c>
      <c r="G339" s="88">
        <f>'Activity (d)'!I74</f>
        <v>95</v>
      </c>
      <c r="H339" s="88">
        <f>'Activity (d)'!J74</f>
        <v>105</v>
      </c>
      <c r="I339" s="88">
        <f>'Activity (d)'!K74</f>
        <v>118</v>
      </c>
      <c r="J339" s="88">
        <f>'Activity (d)'!L74</f>
        <v>130</v>
      </c>
      <c r="K339" s="88">
        <f>'Activity (d)'!M74</f>
        <v>130</v>
      </c>
      <c r="L339" s="88">
        <f>'Activity (d)'!N74</f>
        <v>130</v>
      </c>
      <c r="M339" s="88">
        <f>'Activity (d)'!O74</f>
        <v>130</v>
      </c>
      <c r="N339" s="88">
        <f>'Activity (d)'!P74</f>
        <v>130</v>
      </c>
      <c r="O339" s="88">
        <f>'Activity (d)'!Q74</f>
        <v>130</v>
      </c>
      <c r="P339" s="88">
        <f>'Activity (d)'!R74</f>
        <v>130</v>
      </c>
      <c r="Q339" s="88">
        <f>'Activity (d)'!S74</f>
        <v>130</v>
      </c>
      <c r="R339" s="88">
        <f>'Activity (d)'!T74</f>
        <v>130</v>
      </c>
      <c r="S339" s="88">
        <f>'Activity (d)'!U74</f>
        <v>1488</v>
      </c>
      <c r="V339" s="88">
        <f>'Activity (d)'!G74</f>
        <v>761</v>
      </c>
      <c r="W339" s="88">
        <f>'Activity (d)'!H74</f>
        <v>1262</v>
      </c>
      <c r="X339" s="88">
        <f>'Activity (d)'!V74</f>
        <v>0</v>
      </c>
      <c r="Y339" s="88">
        <f>'Activity (d)'!W74</f>
        <v>0</v>
      </c>
    </row>
    <row r="340" spans="1:25">
      <c r="A340" s="87" t="str">
        <f>'Activity (d)'!A75</f>
        <v>Swansea Bay UHB</v>
      </c>
      <c r="B340" s="87" t="s">
        <v>92</v>
      </c>
      <c r="C340" s="87" t="str">
        <f>'Activity (d)'!B75</f>
        <v>MENTAL HEALTH</v>
      </c>
      <c r="D340" s="87" t="str">
        <f>'Activity (d)'!D75</f>
        <v xml:space="preserve">Mental Health </v>
      </c>
      <c r="E340" s="87" t="str">
        <f>'Activity (d)'!E75</f>
        <v>FIGURE</v>
      </c>
      <c r="F340" s="87" t="str">
        <f>'Activity (d)'!F75</f>
        <v>Number of memory assessment services (MAS) – interventions started within 12 weeks</v>
      </c>
      <c r="G340" s="88">
        <f>'Activity (d)'!I75</f>
        <v>0</v>
      </c>
      <c r="H340" s="88">
        <f>'Activity (d)'!J75</f>
        <v>0</v>
      </c>
      <c r="I340" s="88">
        <f>'Activity (d)'!K75</f>
        <v>0</v>
      </c>
      <c r="J340" s="88">
        <f>'Activity (d)'!L75</f>
        <v>29</v>
      </c>
      <c r="K340" s="88">
        <f>'Activity (d)'!M75</f>
        <v>29</v>
      </c>
      <c r="L340" s="88">
        <f>'Activity (d)'!N75</f>
        <v>29</v>
      </c>
      <c r="M340" s="88">
        <f>'Activity (d)'!O75</f>
        <v>29</v>
      </c>
      <c r="N340" s="88">
        <f>'Activity (d)'!P75</f>
        <v>29</v>
      </c>
      <c r="O340" s="88">
        <f>'Activity (d)'!Q75</f>
        <v>29</v>
      </c>
      <c r="P340" s="88">
        <f>'Activity (d)'!R75</f>
        <v>29</v>
      </c>
      <c r="Q340" s="88">
        <f>'Activity (d)'!S75</f>
        <v>29</v>
      </c>
      <c r="R340" s="88">
        <f>'Activity (d)'!T75</f>
        <v>29</v>
      </c>
      <c r="S340" s="88">
        <f>'Activity (d)'!U75</f>
        <v>261</v>
      </c>
      <c r="V340" s="88">
        <f>'Activity (d)'!G75</f>
        <v>210</v>
      </c>
      <c r="W340" s="88">
        <f>'Activity (d)'!H75</f>
        <v>348</v>
      </c>
      <c r="X340" s="88">
        <f>'Activity (d)'!V75</f>
        <v>0</v>
      </c>
      <c r="Y340" s="88">
        <f>'Activity (d)'!W75</f>
        <v>0</v>
      </c>
    </row>
    <row r="341" spans="1:25">
      <c r="A341" s="87" t="str">
        <f>'Activity (d)'!A76</f>
        <v>Swansea Bay UHB</v>
      </c>
      <c r="B341" s="87" t="s">
        <v>92</v>
      </c>
      <c r="C341" s="87" t="str">
        <f>'Activity (d)'!B76</f>
        <v>MENTAL HEALTH</v>
      </c>
      <c r="D341" s="87" t="str">
        <f>'Activity (d)'!D76</f>
        <v xml:space="preserve">Mental Health </v>
      </c>
      <c r="E341" s="87" t="str">
        <f>'Activity (d)'!E76</f>
        <v>FIGURE</v>
      </c>
      <c r="F341" s="87" t="str">
        <f>'Activity (d)'!F76</f>
        <v>Part 2 duty - % of total caseloads with a valid care and treatment plan (%) 18+</v>
      </c>
      <c r="G341" s="88">
        <f>'Activity (d)'!I76</f>
        <v>86</v>
      </c>
      <c r="H341" s="88">
        <f>'Activity (d)'!J76</f>
        <v>88</v>
      </c>
      <c r="I341" s="88">
        <f>'Activity (d)'!K76</f>
        <v>87</v>
      </c>
      <c r="J341" s="88">
        <f>'Activity (d)'!L76</f>
        <v>90</v>
      </c>
      <c r="K341" s="88">
        <f>'Activity (d)'!M76</f>
        <v>90</v>
      </c>
      <c r="L341" s="88">
        <f>'Activity (d)'!N76</f>
        <v>90</v>
      </c>
      <c r="M341" s="88">
        <f>'Activity (d)'!O76</f>
        <v>90</v>
      </c>
      <c r="N341" s="88">
        <f>'Activity (d)'!P76</f>
        <v>90</v>
      </c>
      <c r="O341" s="88">
        <f>'Activity (d)'!Q76</f>
        <v>90</v>
      </c>
      <c r="P341" s="88">
        <f>'Activity (d)'!R76</f>
        <v>90</v>
      </c>
      <c r="Q341" s="88">
        <f>'Activity (d)'!S76</f>
        <v>90</v>
      </c>
      <c r="R341" s="88">
        <f>'Activity (d)'!T76</f>
        <v>90</v>
      </c>
      <c r="S341" s="88">
        <f>'Activity (d)'!U76</f>
        <v>89.25</v>
      </c>
      <c r="V341" s="88">
        <f>'Activity (d)'!G76</f>
        <v>86.5</v>
      </c>
      <c r="W341" s="88">
        <f>'Activity (d)'!H76</f>
        <v>87.7</v>
      </c>
      <c r="X341" s="88">
        <f>'Activity (d)'!V76</f>
        <v>0</v>
      </c>
      <c r="Y341" s="88">
        <f>'Activity (d)'!W76</f>
        <v>0</v>
      </c>
    </row>
    <row r="342" spans="1:25">
      <c r="A342" s="87" t="str">
        <f>'Activity (d)'!A77</f>
        <v>Swansea Bay UHB</v>
      </c>
      <c r="B342" s="87" t="s">
        <v>92</v>
      </c>
      <c r="C342" s="87" t="str">
        <f>'Activity (d)'!B77</f>
        <v>MENTAL HEALTH</v>
      </c>
      <c r="D342" s="87" t="str">
        <f>'Activity (d)'!D77</f>
        <v xml:space="preserve">Mental Health </v>
      </c>
      <c r="E342" s="87" t="str">
        <f>'Activity (d)'!E77</f>
        <v>FIGURE</v>
      </c>
      <c r="F342" s="87" t="str">
        <f>'Activity (d)'!F77</f>
        <v>Part 2 duty - % of total caseloads with valid care and treatment plan (%) under 18</v>
      </c>
      <c r="G342" s="88">
        <f>'Activity (d)'!I77</f>
        <v>100</v>
      </c>
      <c r="H342" s="88">
        <f>'Activity (d)'!J77</f>
        <v>93</v>
      </c>
      <c r="I342" s="88">
        <f>'Activity (d)'!K77</f>
        <v>89.8</v>
      </c>
      <c r="J342" s="88">
        <f>'Activity (d)'!L77</f>
        <v>90</v>
      </c>
      <c r="K342" s="88">
        <f>'Activity (d)'!M77</f>
        <v>90</v>
      </c>
      <c r="L342" s="88">
        <f>'Activity (d)'!N77</f>
        <v>90</v>
      </c>
      <c r="M342" s="88">
        <f>'Activity (d)'!O77</f>
        <v>90</v>
      </c>
      <c r="N342" s="88">
        <f>'Activity (d)'!P77</f>
        <v>90</v>
      </c>
      <c r="O342" s="88">
        <f>'Activity (d)'!Q77</f>
        <v>90</v>
      </c>
      <c r="P342" s="88">
        <f>'Activity (d)'!R77</f>
        <v>90</v>
      </c>
      <c r="Q342" s="88">
        <f>'Activity (d)'!S77</f>
        <v>90</v>
      </c>
      <c r="R342" s="88">
        <f>'Activity (d)'!T77</f>
        <v>90</v>
      </c>
      <c r="S342" s="88">
        <f>'Activity (d)'!U77</f>
        <v>91.066666666666663</v>
      </c>
      <c r="V342" s="88">
        <f>'Activity (d)'!G77</f>
        <v>100</v>
      </c>
      <c r="W342" s="88">
        <f>'Activity (d)'!H77</f>
        <v>91.4</v>
      </c>
      <c r="X342" s="88">
        <f>'Activity (d)'!V77</f>
        <v>0</v>
      </c>
      <c r="Y342" s="88">
        <f>'Activity (d)'!W77</f>
        <v>0</v>
      </c>
    </row>
    <row r="343" spans="1:25">
      <c r="A343" s="87" t="str">
        <f>'Activity (d)'!A78</f>
        <v>Swansea Bay UHB</v>
      </c>
      <c r="B343" s="87" t="s">
        <v>92</v>
      </c>
      <c r="C343" s="87" t="str">
        <f>'Activity (d)'!B78</f>
        <v>MENTAL HEALTH</v>
      </c>
      <c r="D343" s="87" t="str">
        <f>'Activity (d)'!D78</f>
        <v xml:space="preserve">Mental Health </v>
      </c>
      <c r="E343" s="87" t="str">
        <f>'Activity (d)'!E78</f>
        <v>FIGURE</v>
      </c>
      <c r="F343" s="87" t="str">
        <f>'Activity (d)'!F78</f>
        <v>Number of referrals for psychological therapy</v>
      </c>
      <c r="G343" s="88">
        <f>'Activity (d)'!I78</f>
        <v>429</v>
      </c>
      <c r="H343" s="88">
        <f>'Activity (d)'!J78</f>
        <v>428</v>
      </c>
      <c r="I343" s="88">
        <f>'Activity (d)'!K78</f>
        <v>414</v>
      </c>
      <c r="J343" s="88">
        <f>'Activity (d)'!L78</f>
        <v>396</v>
      </c>
      <c r="K343" s="88">
        <f>'Activity (d)'!M78</f>
        <v>396</v>
      </c>
      <c r="L343" s="88">
        <f>'Activity (d)'!N78</f>
        <v>396</v>
      </c>
      <c r="M343" s="88">
        <f>'Activity (d)'!O78</f>
        <v>396</v>
      </c>
      <c r="N343" s="88">
        <f>'Activity (d)'!P78</f>
        <v>396</v>
      </c>
      <c r="O343" s="88">
        <f>'Activity (d)'!Q78</f>
        <v>396</v>
      </c>
      <c r="P343" s="88">
        <f>'Activity (d)'!R78</f>
        <v>396</v>
      </c>
      <c r="Q343" s="88">
        <f>'Activity (d)'!S78</f>
        <v>396</v>
      </c>
      <c r="R343" s="88">
        <f>'Activity (d)'!T78</f>
        <v>396</v>
      </c>
      <c r="S343" s="88">
        <f>'Activity (d)'!U78</f>
        <v>4835</v>
      </c>
      <c r="V343" s="88">
        <f>'Activity (d)'!G78</f>
        <v>4063</v>
      </c>
      <c r="W343" s="88">
        <f>'Activity (d)'!H78</f>
        <v>4435</v>
      </c>
      <c r="X343" s="88">
        <f>'Activity (d)'!V78</f>
        <v>0</v>
      </c>
      <c r="Y343" s="88">
        <f>'Activity (d)'!W78</f>
        <v>0</v>
      </c>
    </row>
    <row r="344" spans="1:25">
      <c r="A344" s="87" t="str">
        <f>'Activity (d)'!A79</f>
        <v>Swansea Bay UHB</v>
      </c>
      <c r="B344" s="87" t="s">
        <v>92</v>
      </c>
      <c r="C344" s="87" t="str">
        <f>'Activity (d)'!B79</f>
        <v>MENTAL HEALTH</v>
      </c>
      <c r="D344" s="87" t="str">
        <f>'Activity (d)'!D79</f>
        <v xml:space="preserve">Mental Health </v>
      </c>
      <c r="E344" s="87" t="str">
        <f>'Activity (d)'!E79</f>
        <v>FIGURE</v>
      </c>
      <c r="F344" s="87" t="str">
        <f>'Activity (d)'!F79</f>
        <v>% waiting over 26 weeks for psychological therapy</v>
      </c>
      <c r="G344" s="88">
        <f>'Activity (d)'!I79</f>
        <v>15</v>
      </c>
      <c r="H344" s="88">
        <f>'Activity (d)'!J79</f>
        <v>16</v>
      </c>
      <c r="I344" s="88">
        <f>'Activity (d)'!K79</f>
        <v>18</v>
      </c>
      <c r="J344" s="88">
        <f>'Activity (d)'!L79</f>
        <v>0</v>
      </c>
      <c r="K344" s="88">
        <f>'Activity (d)'!M79</f>
        <v>0</v>
      </c>
      <c r="L344" s="88">
        <f>'Activity (d)'!N79</f>
        <v>0</v>
      </c>
      <c r="M344" s="88">
        <f>'Activity (d)'!O79</f>
        <v>0</v>
      </c>
      <c r="N344" s="88">
        <f>'Activity (d)'!P79</f>
        <v>0</v>
      </c>
      <c r="O344" s="88">
        <f>'Activity (d)'!Q79</f>
        <v>0</v>
      </c>
      <c r="P344" s="88">
        <f>'Activity (d)'!R79</f>
        <v>0</v>
      </c>
      <c r="Q344" s="88">
        <f>'Activity (d)'!S79</f>
        <v>0</v>
      </c>
      <c r="R344" s="88">
        <f>'Activity (d)'!T79</f>
        <v>0</v>
      </c>
      <c r="S344" s="88">
        <f>'Activity (d)'!U79</f>
        <v>4.083333333333333</v>
      </c>
      <c r="V344" s="88">
        <f>'Activity (d)'!G79</f>
        <v>0</v>
      </c>
      <c r="W344" s="88">
        <f>'Activity (d)'!H79</f>
        <v>0.12</v>
      </c>
      <c r="X344" s="88">
        <f>'Activity (d)'!V79</f>
        <v>0</v>
      </c>
      <c r="Y344" s="88">
        <f>'Activity (d)'!W79</f>
        <v>0</v>
      </c>
    </row>
    <row r="345" spans="1:25">
      <c r="A345" s="87" t="str">
        <f>'Activity (d)'!A80</f>
        <v>Swansea Bay UHB</v>
      </c>
      <c r="B345" s="87" t="s">
        <v>92</v>
      </c>
      <c r="C345" s="87" t="str">
        <f>'Activity (d)'!B80</f>
        <v>MENTAL HEALTH</v>
      </c>
      <c r="D345" s="87" t="str">
        <f>'Activity (d)'!D80</f>
        <v xml:space="preserve">Mental Health </v>
      </c>
      <c r="E345" s="87" t="str">
        <f>'Activity (d)'!E80</f>
        <v>FIGURE</v>
      </c>
      <c r="F345" s="87" t="str">
        <f>'Activity (d)'!F80</f>
        <v>Number of calls to 111 press 2</v>
      </c>
      <c r="G345" s="88">
        <f>'Activity (d)'!I80</f>
        <v>1129</v>
      </c>
      <c r="H345" s="88">
        <f>'Activity (d)'!J80</f>
        <v>1111</v>
      </c>
      <c r="I345" s="88">
        <f>'Activity (d)'!K80</f>
        <v>1188</v>
      </c>
      <c r="J345" s="88">
        <f>'Activity (d)'!L80</f>
        <v>1000</v>
      </c>
      <c r="K345" s="88">
        <f>'Activity (d)'!M80</f>
        <v>1000</v>
      </c>
      <c r="L345" s="88">
        <f>'Activity (d)'!N80</f>
        <v>1000</v>
      </c>
      <c r="M345" s="88">
        <f>'Activity (d)'!O80</f>
        <v>1000</v>
      </c>
      <c r="N345" s="88">
        <f>'Activity (d)'!P80</f>
        <v>1000</v>
      </c>
      <c r="O345" s="88">
        <f>'Activity (d)'!Q80</f>
        <v>1000</v>
      </c>
      <c r="P345" s="88">
        <f>'Activity (d)'!R80</f>
        <v>1000</v>
      </c>
      <c r="Q345" s="88">
        <f>'Activity (d)'!S80</f>
        <v>1000</v>
      </c>
      <c r="R345" s="88">
        <f>'Activity (d)'!T80</f>
        <v>1000</v>
      </c>
      <c r="S345" s="88">
        <f>'Activity (d)'!U80</f>
        <v>12428</v>
      </c>
      <c r="V345" s="88">
        <f>'Activity (d)'!G80</f>
        <v>0</v>
      </c>
      <c r="W345" s="88">
        <f>'Activity (d)'!H80</f>
        <v>7075</v>
      </c>
      <c r="X345" s="88">
        <f>'Activity (d)'!V80</f>
        <v>0</v>
      </c>
      <c r="Y345" s="88">
        <f>'Activity (d)'!W80</f>
        <v>0</v>
      </c>
    </row>
    <row r="346" spans="1:25">
      <c r="A346" s="87" t="str">
        <f>'Activity (d)'!A81</f>
        <v>Swansea Bay UHB</v>
      </c>
      <c r="B346" s="87" t="s">
        <v>92</v>
      </c>
      <c r="C346" s="87" t="str">
        <f>'Activity (d)'!B81</f>
        <v>CANCER CARE</v>
      </c>
      <c r="D346" s="87" t="str">
        <f>'Activity (d)'!D81</f>
        <v>Cancer</v>
      </c>
      <c r="E346" s="87" t="str">
        <f>'Activity (d)'!E81</f>
        <v>FIGURE</v>
      </c>
      <c r="F346" s="87" t="str">
        <f>'Activity (d)'!F81</f>
        <v>Anticipated new referrals</v>
      </c>
      <c r="G346" s="88">
        <f>'Activity (d)'!I81</f>
        <v>1750</v>
      </c>
      <c r="H346" s="88">
        <f>'Activity (d)'!J81</f>
        <v>2001</v>
      </c>
      <c r="I346" s="88">
        <f>'Activity (d)'!K81</f>
        <v>2131</v>
      </c>
      <c r="J346" s="88">
        <f>'Activity (d)'!L81</f>
        <v>2001</v>
      </c>
      <c r="K346" s="88">
        <f>'Activity (d)'!M81</f>
        <v>2268</v>
      </c>
      <c r="L346" s="88">
        <f>'Activity (d)'!N81</f>
        <v>2063</v>
      </c>
      <c r="M346" s="88">
        <f>'Activity (d)'!O81</f>
        <v>2126</v>
      </c>
      <c r="N346" s="88">
        <f>'Activity (d)'!P81</f>
        <v>2074</v>
      </c>
      <c r="O346" s="88">
        <f>'Activity (d)'!Q81</f>
        <v>1472</v>
      </c>
      <c r="P346" s="88">
        <f>'Activity (d)'!R81</f>
        <v>2049</v>
      </c>
      <c r="Q346" s="88">
        <f>'Activity (d)'!S81</f>
        <v>1885</v>
      </c>
      <c r="R346" s="88">
        <f>'Activity (d)'!T81</f>
        <v>1951</v>
      </c>
      <c r="S346" s="88">
        <f>'Activity (d)'!U81</f>
        <v>23771</v>
      </c>
      <c r="V346" s="88">
        <f>'Activity (d)'!G81</f>
        <v>21942</v>
      </c>
      <c r="W346" s="88">
        <f>'Activity (d)'!H81</f>
        <v>23797</v>
      </c>
      <c r="X346" s="88">
        <f>'Activity (d)'!V81</f>
        <v>0</v>
      </c>
      <c r="Y346" s="88">
        <f>'Activity (d)'!W81</f>
        <v>0</v>
      </c>
    </row>
    <row r="347" spans="1:25">
      <c r="A347" s="87" t="str">
        <f>'Activity (d)'!A82</f>
        <v>Swansea Bay UHB</v>
      </c>
      <c r="B347" s="87" t="s">
        <v>92</v>
      </c>
      <c r="C347" s="87" t="str">
        <f>'Activity (d)'!B82</f>
        <v>CANCER CARE</v>
      </c>
      <c r="D347" s="87" t="str">
        <f>'Activity (d)'!D82</f>
        <v>Cancer</v>
      </c>
      <c r="E347" s="87" t="str">
        <f>'Activity (d)'!E82</f>
        <v>FIGURE</v>
      </c>
      <c r="F347" s="87" t="str">
        <f>'Activity (d)'!F82</f>
        <v>Planned % compliance with single cancer pathways performance</v>
      </c>
      <c r="G347" s="88">
        <f>'Activity (d)'!I82</f>
        <v>57</v>
      </c>
      <c r="H347" s="88">
        <f>'Activity (d)'!J82</f>
        <v>47</v>
      </c>
      <c r="I347" s="88">
        <f>'Activity (d)'!K82</f>
        <v>43</v>
      </c>
      <c r="J347" s="88">
        <f>'Activity (d)'!L82</f>
        <v>60</v>
      </c>
      <c r="K347" s="88">
        <f>'Activity (d)'!M82</f>
        <v>64</v>
      </c>
      <c r="L347" s="88">
        <f>'Activity (d)'!N82</f>
        <v>64</v>
      </c>
      <c r="M347" s="88">
        <f>'Activity (d)'!O82</f>
        <v>68</v>
      </c>
      <c r="N347" s="88">
        <f>'Activity (d)'!P82</f>
        <v>72</v>
      </c>
      <c r="O347" s="88">
        <f>'Activity (d)'!Q82</f>
        <v>74</v>
      </c>
      <c r="P347" s="88">
        <f>'Activity (d)'!R82</f>
        <v>70</v>
      </c>
      <c r="Q347" s="88">
        <f>'Activity (d)'!S82</f>
        <v>67</v>
      </c>
      <c r="R347" s="88">
        <f>'Activity (d)'!T82</f>
        <v>75</v>
      </c>
      <c r="S347" s="88">
        <f>'Activity (d)'!U82</f>
        <v>63.416666666666664</v>
      </c>
      <c r="V347" s="88">
        <f>'Activity (d)'!G82</f>
        <v>61</v>
      </c>
      <c r="W347" s="88">
        <f>'Activity (d)'!H82</f>
        <v>52</v>
      </c>
      <c r="X347" s="88">
        <f>'Activity (d)'!V82</f>
        <v>0</v>
      </c>
      <c r="Y347" s="88">
        <f>'Activity (d)'!W82</f>
        <v>0</v>
      </c>
    </row>
    <row r="348" spans="1:25">
      <c r="A348" s="87" t="str">
        <f>'Activity (d)'!A83</f>
        <v>Swansea Bay UHB</v>
      </c>
      <c r="B348" s="87" t="s">
        <v>92</v>
      </c>
      <c r="C348" s="87" t="str">
        <f>'Activity (d)'!B83</f>
        <v>CANCER CARE</v>
      </c>
      <c r="D348" s="87" t="str">
        <f>'Activity (d)'!D83</f>
        <v>Cancer</v>
      </c>
      <c r="E348" s="87" t="str">
        <f>'Activity (d)'!E83</f>
        <v>FIGURE</v>
      </c>
      <c r="F348" s="87" t="str">
        <f>'Activity (d)'!F83</f>
        <v>Planned % reduction in backlog of those patients wating over 62 days</v>
      </c>
      <c r="G348" s="88">
        <f>'Activity (d)'!I83</f>
        <v>0</v>
      </c>
      <c r="H348" s="88">
        <f>'Activity (d)'!J83</f>
        <v>0.01</v>
      </c>
      <c r="I348" s="88">
        <f>'Activity (d)'!K83</f>
        <v>-0.15</v>
      </c>
      <c r="J348" s="88">
        <f>'Activity (d)'!L83</f>
        <v>7.0000000000000007E-2</v>
      </c>
      <c r="K348" s="88">
        <f>'Activity (d)'!M83</f>
        <v>0</v>
      </c>
      <c r="L348" s="88">
        <f>'Activity (d)'!N83</f>
        <v>-0.08</v>
      </c>
      <c r="M348" s="88">
        <f>'Activity (d)'!O83</f>
        <v>-0.13</v>
      </c>
      <c r="N348" s="88">
        <f>'Activity (d)'!P83</f>
        <v>-0.16</v>
      </c>
      <c r="O348" s="88">
        <f>'Activity (d)'!Q83</f>
        <v>0.12</v>
      </c>
      <c r="P348" s="88">
        <f>'Activity (d)'!R83</f>
        <v>-0.11</v>
      </c>
      <c r="Q348" s="88">
        <f>'Activity (d)'!S83</f>
        <v>-7.0000000000000007E-2</v>
      </c>
      <c r="R348" s="88">
        <f>'Activity (d)'!T83</f>
        <v>0.08</v>
      </c>
      <c r="S348" s="88">
        <f>'Activity (d)'!U83</f>
        <v>-3.4999999999999996E-2</v>
      </c>
      <c r="V348" s="88">
        <f>'Activity (d)'!G83</f>
        <v>0.15</v>
      </c>
      <c r="W348" s="88">
        <f>'Activity (d)'!H83</f>
        <v>-0.26</v>
      </c>
      <c r="X348" s="88">
        <f>'Activity (d)'!V83</f>
        <v>0</v>
      </c>
      <c r="Y348" s="88">
        <f>'Activity (d)'!W83</f>
        <v>0</v>
      </c>
    </row>
    <row r="349" spans="1:25">
      <c r="A349" s="87" t="str">
        <f>'Activity (d)'!A84</f>
        <v>Swansea Bay UHB</v>
      </c>
      <c r="B349" s="87" t="s">
        <v>92</v>
      </c>
      <c r="C349" s="87" t="str">
        <f>'Activity (d)'!B84</f>
        <v>UNSCH. CARE</v>
      </c>
      <c r="D349" s="87" t="str">
        <f>'Activity (d)'!D84</f>
        <v>Unscheduled Care</v>
      </c>
      <c r="E349" s="87" t="str">
        <f>'Activity (d)'!E84</f>
        <v>FIGURE</v>
      </c>
      <c r="F349" s="87" t="str">
        <f>'Activity (d)'!F84</f>
        <v>1. Unscheduled Care Activity</v>
      </c>
      <c r="G349" s="88">
        <f>'Activity (d)'!I84</f>
        <v>0</v>
      </c>
      <c r="H349" s="88">
        <f>'Activity (d)'!J84</f>
        <v>0</v>
      </c>
      <c r="I349" s="88">
        <f>'Activity (d)'!K84</f>
        <v>0</v>
      </c>
      <c r="J349" s="88">
        <f>'Activity (d)'!L84</f>
        <v>0</v>
      </c>
      <c r="K349" s="88">
        <f>'Activity (d)'!M84</f>
        <v>0</v>
      </c>
      <c r="L349" s="88">
        <f>'Activity (d)'!N84</f>
        <v>0</v>
      </c>
      <c r="M349" s="88">
        <f>'Activity (d)'!O84</f>
        <v>0</v>
      </c>
      <c r="N349" s="88">
        <f>'Activity (d)'!P84</f>
        <v>0</v>
      </c>
      <c r="O349" s="88">
        <f>'Activity (d)'!Q84</f>
        <v>0</v>
      </c>
      <c r="P349" s="88">
        <f>'Activity (d)'!R84</f>
        <v>0</v>
      </c>
      <c r="Q349" s="88">
        <f>'Activity (d)'!S84</f>
        <v>0</v>
      </c>
      <c r="R349" s="88">
        <f>'Activity (d)'!T84</f>
        <v>0</v>
      </c>
      <c r="S349" s="88">
        <f>'Activity (d)'!U84</f>
        <v>0</v>
      </c>
      <c r="V349" s="88">
        <f>'Activity (d)'!G84</f>
        <v>0</v>
      </c>
      <c r="W349" s="88">
        <f>'Activity (d)'!H84</f>
        <v>0</v>
      </c>
      <c r="X349" s="88">
        <f>'Activity (d)'!V84</f>
        <v>0</v>
      </c>
      <c r="Y349" s="88">
        <f>'Activity (d)'!W84</f>
        <v>0</v>
      </c>
    </row>
    <row r="350" spans="1:25">
      <c r="A350" s="87" t="str">
        <f>'Activity (d)'!A85</f>
        <v>Swansea Bay UHB</v>
      </c>
      <c r="B350" s="87" t="s">
        <v>92</v>
      </c>
      <c r="C350" s="87" t="str">
        <f>'Activity (d)'!B85</f>
        <v>UNSCH. CARE</v>
      </c>
      <c r="D350" s="87" t="str">
        <f>'Activity (d)'!D85</f>
        <v>Unscheduled Care</v>
      </c>
      <c r="E350" s="87" t="str">
        <f>'Activity (d)'!E85</f>
        <v>FIGURE</v>
      </c>
      <c r="F350" s="87" t="str">
        <f>'Activity (d)'!F85</f>
        <v>A&amp;E attendance in Major Eds</v>
      </c>
      <c r="G350" s="88">
        <f>'Activity (d)'!I85</f>
        <v>6445</v>
      </c>
      <c r="H350" s="88">
        <f>'Activity (d)'!J85</f>
        <v>7266</v>
      </c>
      <c r="I350" s="88">
        <f>'Activity (d)'!K85</f>
        <v>7193</v>
      </c>
      <c r="J350" s="88">
        <f>'Activity (d)'!L85</f>
        <v>7047</v>
      </c>
      <c r="K350" s="88">
        <f>'Activity (d)'!M85</f>
        <v>6495</v>
      </c>
      <c r="L350" s="88">
        <f>'Activity (d)'!N85</f>
        <v>6495</v>
      </c>
      <c r="M350" s="88">
        <f>'Activity (d)'!O85</f>
        <v>6495</v>
      </c>
      <c r="N350" s="88">
        <f>'Activity (d)'!P85</f>
        <v>6495</v>
      </c>
      <c r="O350" s="88">
        <f>'Activity (d)'!Q85</f>
        <v>6495</v>
      </c>
      <c r="P350" s="88">
        <f>'Activity (d)'!R85</f>
        <v>6495</v>
      </c>
      <c r="Q350" s="88">
        <f>'Activity (d)'!S85</f>
        <v>6495</v>
      </c>
      <c r="R350" s="88">
        <f>'Activity (d)'!T85</f>
        <v>6495</v>
      </c>
      <c r="S350" s="88">
        <f>'Activity (d)'!U85</f>
        <v>79911</v>
      </c>
      <c r="V350" s="88">
        <f>'Activity (d)'!G85</f>
        <v>82593</v>
      </c>
      <c r="W350" s="88">
        <f>'Activity (d)'!H85</f>
        <v>77938</v>
      </c>
      <c r="X350" s="88">
        <f>'Activity (d)'!V85</f>
        <v>79810</v>
      </c>
      <c r="Y350" s="88">
        <f>'Activity (d)'!W85</f>
        <v>79810</v>
      </c>
    </row>
    <row r="351" spans="1:25">
      <c r="A351" s="87" t="str">
        <f>'Activity (d)'!A86</f>
        <v>Swansea Bay UHB</v>
      </c>
      <c r="B351" s="87" t="s">
        <v>92</v>
      </c>
      <c r="C351" s="87" t="str">
        <f>'Activity (d)'!B86</f>
        <v>UNSCH. CARE</v>
      </c>
      <c r="D351" s="87" t="str">
        <f>'Activity (d)'!D86</f>
        <v>Unscheduled Care</v>
      </c>
      <c r="E351" s="87" t="str">
        <f>'Activity (d)'!E86</f>
        <v>FIGURE</v>
      </c>
      <c r="F351" s="87" t="str">
        <f>'Activity (d)'!F86</f>
        <v>A&amp;E Attendance in Minor Injury Units</v>
      </c>
      <c r="G351" s="88">
        <f>'Activity (d)'!I86</f>
        <v>4132</v>
      </c>
      <c r="H351" s="88">
        <f>'Activity (d)'!J86</f>
        <v>4920</v>
      </c>
      <c r="I351" s="88">
        <f>'Activity (d)'!K86</f>
        <v>4833</v>
      </c>
      <c r="J351" s="88">
        <f>'Activity (d)'!L86</f>
        <v>4231</v>
      </c>
      <c r="K351" s="88">
        <f>'Activity (d)'!M86</f>
        <v>3995</v>
      </c>
      <c r="L351" s="88">
        <f>'Activity (d)'!N86</f>
        <v>3995</v>
      </c>
      <c r="M351" s="88">
        <f>'Activity (d)'!O86</f>
        <v>3995</v>
      </c>
      <c r="N351" s="88">
        <f>'Activity (d)'!P86</f>
        <v>3995</v>
      </c>
      <c r="O351" s="88">
        <f>'Activity (d)'!Q86</f>
        <v>3995</v>
      </c>
      <c r="P351" s="88">
        <f>'Activity (d)'!R86</f>
        <v>3995</v>
      </c>
      <c r="Q351" s="88">
        <f>'Activity (d)'!S86</f>
        <v>3995</v>
      </c>
      <c r="R351" s="88">
        <f>'Activity (d)'!T86</f>
        <v>3995</v>
      </c>
      <c r="S351" s="88">
        <f>'Activity (d)'!U86</f>
        <v>50076</v>
      </c>
      <c r="V351" s="88">
        <f>'Activity (d)'!G86</f>
        <v>43275</v>
      </c>
      <c r="W351" s="88">
        <f>'Activity (d)'!H86</f>
        <v>47943</v>
      </c>
      <c r="X351" s="88">
        <f>'Activity (d)'!V86</f>
        <v>44880</v>
      </c>
      <c r="Y351" s="88">
        <f>'Activity (d)'!W86</f>
        <v>44880</v>
      </c>
    </row>
    <row r="352" spans="1:25">
      <c r="A352" s="87" t="str">
        <f>'Activity (d)'!A87</f>
        <v>Swansea Bay UHB</v>
      </c>
      <c r="B352" s="87" t="s">
        <v>92</v>
      </c>
      <c r="C352" s="87" t="str">
        <f>'Activity (d)'!B87</f>
        <v>UNSCH. CARE</v>
      </c>
      <c r="D352" s="87" t="str">
        <f>'Activity (d)'!D87</f>
        <v>Unscheduled Care</v>
      </c>
      <c r="E352" s="87" t="str">
        <f>'Activity (d)'!E87</f>
        <v>FIGURE</v>
      </c>
      <c r="F352" s="87" t="str">
        <f>'Activity (d)'!F87</f>
        <v>Emergency admissions from Type 1 Units</v>
      </c>
      <c r="G352" s="88">
        <f>'Activity (d)'!I87</f>
        <v>3424</v>
      </c>
      <c r="H352" s="88">
        <f>'Activity (d)'!J87</f>
        <v>3709</v>
      </c>
      <c r="I352" s="88">
        <f>'Activity (d)'!K87</f>
        <v>3603</v>
      </c>
      <c r="J352" s="88">
        <f>'Activity (d)'!L87</f>
        <v>3681</v>
      </c>
      <c r="K352" s="88">
        <f>'Activity (d)'!M87</f>
        <v>3190</v>
      </c>
      <c r="L352" s="88">
        <f>'Activity (d)'!N87</f>
        <v>3190</v>
      </c>
      <c r="M352" s="88">
        <f>'Activity (d)'!O87</f>
        <v>3190</v>
      </c>
      <c r="N352" s="88">
        <f>'Activity (d)'!P87</f>
        <v>3190</v>
      </c>
      <c r="O352" s="88">
        <f>'Activity (d)'!Q87</f>
        <v>3190</v>
      </c>
      <c r="P352" s="88">
        <f>'Activity (d)'!R87</f>
        <v>3190</v>
      </c>
      <c r="Q352" s="88">
        <f>'Activity (d)'!S87</f>
        <v>3190</v>
      </c>
      <c r="R352" s="88">
        <f>'Activity (d)'!T87</f>
        <v>3190</v>
      </c>
      <c r="S352" s="88">
        <f>'Activity (d)'!U87</f>
        <v>39937</v>
      </c>
      <c r="V352" s="88">
        <f>'Activity (d)'!G87</f>
        <v>36537</v>
      </c>
      <c r="W352" s="88">
        <f>'Activity (d)'!H87</f>
        <v>38285</v>
      </c>
      <c r="X352" s="88">
        <f>'Activity (d)'!V87</f>
        <v>36972</v>
      </c>
      <c r="Y352" s="88">
        <f>'Activity (d)'!W87</f>
        <v>36972</v>
      </c>
    </row>
    <row r="353" spans="1:25">
      <c r="A353" s="87" t="str">
        <f>'Activity (d)'!A88</f>
        <v>Swansea Bay UHB</v>
      </c>
      <c r="B353" s="87" t="s">
        <v>92</v>
      </c>
      <c r="C353" s="87" t="str">
        <f>'Activity (d)'!B88</f>
        <v>UNSCH. CARE</v>
      </c>
      <c r="D353" s="87" t="str">
        <f>'Activity (d)'!D88</f>
        <v>Unscheduled Care</v>
      </c>
      <c r="E353" s="87" t="str">
        <f>'Activity (d)'!E88</f>
        <v>FIGURE</v>
      </c>
      <c r="F353" s="87" t="str">
        <f>'Activity (d)'!F88</f>
        <v>Planned number of patients to be seen in SDEC.</v>
      </c>
      <c r="G353" s="88">
        <f>'Activity (d)'!I88</f>
        <v>570</v>
      </c>
      <c r="H353" s="88">
        <f>'Activity (d)'!J88</f>
        <v>628</v>
      </c>
      <c r="I353" s="88">
        <f>'Activity (d)'!K88</f>
        <v>719</v>
      </c>
      <c r="J353" s="88">
        <f>'Activity (d)'!L88</f>
        <v>643</v>
      </c>
      <c r="K353" s="88">
        <f>'Activity (d)'!M88</f>
        <v>608</v>
      </c>
      <c r="L353" s="88">
        <f>'Activity (d)'!N88</f>
        <v>608</v>
      </c>
      <c r="M353" s="88">
        <f>'Activity (d)'!O88</f>
        <v>608</v>
      </c>
      <c r="N353" s="88">
        <f>'Activity (d)'!P88</f>
        <v>608</v>
      </c>
      <c r="O353" s="88">
        <f>'Activity (d)'!Q88</f>
        <v>608</v>
      </c>
      <c r="P353" s="88">
        <f>'Activity (d)'!R88</f>
        <v>608</v>
      </c>
      <c r="Q353" s="88">
        <f>'Activity (d)'!S88</f>
        <v>608</v>
      </c>
      <c r="R353" s="88">
        <f>'Activity (d)'!T88</f>
        <v>608</v>
      </c>
      <c r="S353" s="88">
        <f>'Activity (d)'!U88</f>
        <v>7424</v>
      </c>
      <c r="V353" s="88">
        <f>'Activity (d)'!G88</f>
        <v>5383</v>
      </c>
      <c r="W353" s="88">
        <f>'Activity (d)'!H88</f>
        <v>7297</v>
      </c>
      <c r="X353" s="88">
        <f>'Activity (d)'!V88</f>
        <v>5544</v>
      </c>
      <c r="Y353" s="88">
        <f>'Activity (d)'!W88</f>
        <v>5544</v>
      </c>
    </row>
    <row r="354" spans="1:25">
      <c r="A354" s="87" t="str">
        <f>'Activity (d)'!A89</f>
        <v>Swansea Bay UHB</v>
      </c>
      <c r="B354" s="87" t="s">
        <v>92</v>
      </c>
      <c r="C354" s="87" t="str">
        <f>'Activity (d)'!B89</f>
        <v>UNSCH. CARE</v>
      </c>
      <c r="D354" s="87" t="str">
        <f>'Activity (d)'!D89</f>
        <v>Unscheduled Care</v>
      </c>
      <c r="E354" s="87" t="str">
        <f>'Activity (d)'!E89</f>
        <v>FIGURE</v>
      </c>
      <c r="F354" s="87" t="str">
        <f>'Activity (d)'!F89</f>
        <v>Planned number of patients to be seen in urgent primary care centres (including virtual / remote models).</v>
      </c>
      <c r="G354" s="88">
        <f>'Activity (d)'!I89</f>
        <v>706</v>
      </c>
      <c r="H354" s="88">
        <f>'Activity (d)'!J89</f>
        <v>946</v>
      </c>
      <c r="I354" s="88">
        <f>'Activity (d)'!K89</f>
        <v>861</v>
      </c>
      <c r="J354" s="88">
        <f>'Activity (d)'!L89</f>
        <v>974</v>
      </c>
      <c r="K354" s="88">
        <f>'Activity (d)'!M89</f>
        <v>140</v>
      </c>
      <c r="L354" s="88">
        <f>'Activity (d)'!N89</f>
        <v>140</v>
      </c>
      <c r="M354" s="88">
        <f>'Activity (d)'!O89</f>
        <v>140</v>
      </c>
      <c r="N354" s="88">
        <f>'Activity (d)'!P89</f>
        <v>140</v>
      </c>
      <c r="O354" s="88">
        <f>'Activity (d)'!Q89</f>
        <v>140</v>
      </c>
      <c r="P354" s="88">
        <f>'Activity (d)'!R89</f>
        <v>140</v>
      </c>
      <c r="Q354" s="88">
        <f>'Activity (d)'!S89</f>
        <v>140</v>
      </c>
      <c r="R354" s="88">
        <f>'Activity (d)'!T89</f>
        <v>140</v>
      </c>
      <c r="S354" s="88">
        <f>'Activity (d)'!U89</f>
        <v>4607</v>
      </c>
      <c r="V354" s="88">
        <f>'Activity (d)'!G89</f>
        <v>1006</v>
      </c>
      <c r="W354" s="88">
        <f>'Activity (d)'!H89</f>
        <v>1680</v>
      </c>
      <c r="X354" s="88">
        <f>'Activity (d)'!V89</f>
        <v>1680</v>
      </c>
      <c r="Y354" s="88">
        <f>'Activity (d)'!W89</f>
        <v>1680</v>
      </c>
    </row>
    <row r="355" spans="1:25">
      <c r="A355" s="87" t="str">
        <f>'Activity (d)'!A90</f>
        <v>Swansea Bay UHB</v>
      </c>
      <c r="B355" s="87" t="s">
        <v>92</v>
      </c>
      <c r="C355" s="87" t="str">
        <f>'Activity (d)'!B90</f>
        <v>UNSCH. CARE</v>
      </c>
      <c r="D355" s="87" t="str">
        <f>'Activity (d)'!D90</f>
        <v>Unscheduled Care</v>
      </c>
      <c r="E355" s="87" t="str">
        <f>'Activity (d)'!E90</f>
        <v>FIGURE</v>
      </c>
      <c r="F355" s="87">
        <f>'Activity (d)'!F90</f>
        <v>0</v>
      </c>
      <c r="G355" s="88">
        <f>'Activity (d)'!I90</f>
        <v>0</v>
      </c>
      <c r="H355" s="88">
        <f>'Activity (d)'!J90</f>
        <v>0</v>
      </c>
      <c r="I355" s="88">
        <f>'Activity (d)'!K90</f>
        <v>0</v>
      </c>
      <c r="J355" s="88">
        <f>'Activity (d)'!L90</f>
        <v>0</v>
      </c>
      <c r="K355" s="88">
        <f>'Activity (d)'!M90</f>
        <v>0</v>
      </c>
      <c r="L355" s="88">
        <f>'Activity (d)'!N90</f>
        <v>0</v>
      </c>
      <c r="M355" s="88">
        <f>'Activity (d)'!O90</f>
        <v>0</v>
      </c>
      <c r="N355" s="88">
        <f>'Activity (d)'!P90</f>
        <v>0</v>
      </c>
      <c r="O355" s="88">
        <f>'Activity (d)'!Q90</f>
        <v>0</v>
      </c>
      <c r="P355" s="88">
        <f>'Activity (d)'!R90</f>
        <v>0</v>
      </c>
      <c r="Q355" s="88">
        <f>'Activity (d)'!S90</f>
        <v>0</v>
      </c>
      <c r="R355" s="88">
        <f>'Activity (d)'!T90</f>
        <v>0</v>
      </c>
      <c r="S355" s="88">
        <f>'Activity (d)'!U90</f>
        <v>0</v>
      </c>
      <c r="V355" s="88">
        <f>'Activity (d)'!G90</f>
        <v>0</v>
      </c>
      <c r="W355" s="88">
        <f>'Activity (d)'!H90</f>
        <v>0</v>
      </c>
      <c r="X355" s="88">
        <f>'Activity (d)'!V90</f>
        <v>0</v>
      </c>
      <c r="Y355" s="88">
        <f>'Activity (d)'!W90</f>
        <v>0</v>
      </c>
    </row>
    <row r="356" spans="1:25">
      <c r="A356" s="87" t="str">
        <f>'Activity (d)'!A91</f>
        <v>Swansea Bay UHB</v>
      </c>
      <c r="B356" s="87" t="s">
        <v>92</v>
      </c>
      <c r="C356" s="87" t="str">
        <f>'Activity (d)'!B91</f>
        <v>AMBULANCE</v>
      </c>
      <c r="D356" s="87" t="str">
        <f>'Activity (d)'!D91</f>
        <v>Ambulance</v>
      </c>
      <c r="E356" s="87" t="str">
        <f>'Activity (d)'!E91</f>
        <v>FIGURE</v>
      </c>
      <c r="F356" s="87" t="str">
        <f>'Activity (d)'!F91</f>
        <v>AMBULANCE</v>
      </c>
      <c r="G356" s="88" t="str">
        <f>'Activity (d)'!I91</f>
        <v>APR</v>
      </c>
      <c r="H356" s="88" t="str">
        <f>'Activity (d)'!J91</f>
        <v>MAY</v>
      </c>
      <c r="I356" s="88" t="str">
        <f>'Activity (d)'!K91</f>
        <v>JUN</v>
      </c>
      <c r="J356" s="88" t="str">
        <f>'Activity (d)'!L91</f>
        <v>JUL</v>
      </c>
      <c r="K356" s="88" t="str">
        <f>'Activity (d)'!M91</f>
        <v>AUG</v>
      </c>
      <c r="L356" s="88" t="str">
        <f>'Activity (d)'!N91</f>
        <v>SEP</v>
      </c>
      <c r="M356" s="88" t="str">
        <f>'Activity (d)'!O91</f>
        <v>OCT</v>
      </c>
      <c r="N356" s="88" t="str">
        <f>'Activity (d)'!P91</f>
        <v>NOV</v>
      </c>
      <c r="O356" s="88" t="str">
        <f>'Activity (d)'!Q91</f>
        <v>DEC</v>
      </c>
      <c r="P356" s="88" t="str">
        <f>'Activity (d)'!R91</f>
        <v>JAN</v>
      </c>
      <c r="Q356" s="88" t="str">
        <f>'Activity (d)'!S91</f>
        <v>FEB</v>
      </c>
      <c r="R356" s="88" t="str">
        <f>'Activity (d)'!T91</f>
        <v>MAR</v>
      </c>
      <c r="S356" s="88" t="str">
        <f>'Activity (d)'!U91</f>
        <v>Total</v>
      </c>
      <c r="V356" s="88" t="str">
        <f>'Activity (d)'!G91</f>
        <v>FY as @ 31/03/2022</v>
      </c>
      <c r="W356" s="88" t="str">
        <f>'Activity (d)'!H91</f>
        <v>FORECAST FY as @ 31/03/2023</v>
      </c>
      <c r="X356" s="88" t="str">
        <f>'Activity (d)'!V91</f>
        <v>Plan 2024/25</v>
      </c>
      <c r="Y356" s="88" t="str">
        <f>'Activity (d)'!W91</f>
        <v>Plan 2025/26</v>
      </c>
    </row>
    <row r="357" spans="1:25">
      <c r="A357" s="87" t="str">
        <f>'Activity (d)'!A92</f>
        <v>Swansea Bay UHB</v>
      </c>
      <c r="B357" s="87" t="s">
        <v>92</v>
      </c>
      <c r="C357" s="87" t="str">
        <f>'Activity (d)'!B92</f>
        <v>AMBULANCE</v>
      </c>
      <c r="D357" s="87" t="str">
        <f>'Activity (d)'!D92</f>
        <v>Ambulance</v>
      </c>
      <c r="E357" s="87" t="str">
        <f>'Activity (d)'!E92</f>
        <v>FIGURE</v>
      </c>
      <c r="F357" s="87" t="str">
        <f>'Activity (d)'!F92</f>
        <v>METRIC</v>
      </c>
      <c r="G357" s="88">
        <f>'Activity (d)'!I92</f>
        <v>0</v>
      </c>
      <c r="H357" s="88">
        <f>'Activity (d)'!J92</f>
        <v>0</v>
      </c>
      <c r="I357" s="88">
        <f>'Activity (d)'!K92</f>
        <v>0</v>
      </c>
      <c r="J357" s="88">
        <f>'Activity (d)'!L92</f>
        <v>0</v>
      </c>
      <c r="K357" s="88">
        <f>'Activity (d)'!M92</f>
        <v>0</v>
      </c>
      <c r="L357" s="88">
        <f>'Activity (d)'!N92</f>
        <v>0</v>
      </c>
      <c r="M357" s="88">
        <f>'Activity (d)'!O92</f>
        <v>0</v>
      </c>
      <c r="N357" s="88">
        <f>'Activity (d)'!P92</f>
        <v>0</v>
      </c>
      <c r="O357" s="88">
        <f>'Activity (d)'!Q92</f>
        <v>0</v>
      </c>
      <c r="P357" s="88">
        <f>'Activity (d)'!R92</f>
        <v>0</v>
      </c>
      <c r="Q357" s="88">
        <f>'Activity (d)'!S92</f>
        <v>0</v>
      </c>
      <c r="R357" s="88">
        <f>'Activity (d)'!T92</f>
        <v>0</v>
      </c>
      <c r="S357" s="88">
        <f>'Activity (d)'!U92</f>
        <v>0</v>
      </c>
      <c r="V357" s="88" t="str">
        <f>'Activity (d)'!G92</f>
        <v>No's</v>
      </c>
      <c r="W357" s="88">
        <f>'Activity (d)'!H92</f>
        <v>0</v>
      </c>
      <c r="X357" s="88">
        <f>'Activity (d)'!V92</f>
        <v>0</v>
      </c>
      <c r="Y357" s="88">
        <f>'Activity (d)'!W92</f>
        <v>0</v>
      </c>
    </row>
    <row r="358" spans="1:25">
      <c r="A358" s="87" t="str">
        <f>'Activity (d)'!A93</f>
        <v>Swansea Bay UHB</v>
      </c>
      <c r="B358" s="87" t="s">
        <v>92</v>
      </c>
      <c r="C358" s="87" t="str">
        <f>'Activity (d)'!B93</f>
        <v>AMBULANCE</v>
      </c>
      <c r="D358" s="87" t="str">
        <f>'Activity (d)'!D93</f>
        <v>Ambulance</v>
      </c>
      <c r="E358" s="87" t="str">
        <f>'Activity (d)'!E93</f>
        <v>FIGURE</v>
      </c>
      <c r="F358" s="87" t="str">
        <f>'Activity (d)'!F93</f>
        <v>WAST to complete: Ambulance</v>
      </c>
      <c r="G358" s="88">
        <f>'Activity (d)'!I93</f>
        <v>0</v>
      </c>
      <c r="H358" s="88">
        <f>'Activity (d)'!J93</f>
        <v>0</v>
      </c>
      <c r="I358" s="88">
        <f>'Activity (d)'!K93</f>
        <v>0</v>
      </c>
      <c r="J358" s="88">
        <f>'Activity (d)'!L93</f>
        <v>0</v>
      </c>
      <c r="K358" s="88">
        <f>'Activity (d)'!M93</f>
        <v>0</v>
      </c>
      <c r="L358" s="88">
        <f>'Activity (d)'!N93</f>
        <v>0</v>
      </c>
      <c r="M358" s="88">
        <f>'Activity (d)'!O93</f>
        <v>0</v>
      </c>
      <c r="N358" s="88">
        <f>'Activity (d)'!P93</f>
        <v>0</v>
      </c>
      <c r="O358" s="88">
        <f>'Activity (d)'!Q93</f>
        <v>0</v>
      </c>
      <c r="P358" s="88">
        <f>'Activity (d)'!R93</f>
        <v>0</v>
      </c>
      <c r="Q358" s="88">
        <f>'Activity (d)'!S93</f>
        <v>0</v>
      </c>
      <c r="R358" s="88">
        <f>'Activity (d)'!T93</f>
        <v>0</v>
      </c>
      <c r="S358" s="88">
        <f>'Activity (d)'!U93</f>
        <v>0</v>
      </c>
      <c r="V358" s="88">
        <f>'Activity (d)'!G93</f>
        <v>0</v>
      </c>
      <c r="W358" s="88">
        <f>'Activity (d)'!H93</f>
        <v>0</v>
      </c>
      <c r="X358" s="88">
        <f>'Activity (d)'!V93</f>
        <v>0</v>
      </c>
      <c r="Y358" s="88">
        <f>'Activity (d)'!W93</f>
        <v>0</v>
      </c>
    </row>
    <row r="359" spans="1:25" ht="28.5">
      <c r="A359" s="87" t="str">
        <f>'Activity (d)'!A94</f>
        <v>Swansea Bay UHB</v>
      </c>
      <c r="B359" s="87" t="s">
        <v>92</v>
      </c>
      <c r="C359" s="87" t="str">
        <f>'Activity (d)'!B94</f>
        <v>AMBULANCE</v>
      </c>
      <c r="D359" s="87" t="str">
        <f>'Activity (d)'!D94</f>
        <v>Ambulance</v>
      </c>
      <c r="E359" s="87" t="str">
        <f>'Activity (d)'!E94</f>
        <v>FIGURE</v>
      </c>
      <c r="F359" s="87" t="str">
        <f>'Activity (d)'!F94</f>
        <v>111 symptom checkers completed (Activity).</v>
      </c>
      <c r="G359" s="88" t="str">
        <f>'Activity (d)'!I94</f>
        <v>WAST</v>
      </c>
      <c r="H359" s="88" t="str">
        <f>'Activity (d)'!J94</f>
        <v>WAST</v>
      </c>
      <c r="I359" s="88" t="str">
        <f>'Activity (d)'!K94</f>
        <v>WAST</v>
      </c>
      <c r="J359" s="88" t="str">
        <f>'Activity (d)'!L94</f>
        <v>WAST</v>
      </c>
      <c r="K359" s="88" t="str">
        <f>'Activity (d)'!M94</f>
        <v>WAST</v>
      </c>
      <c r="L359" s="88" t="str">
        <f>'Activity (d)'!N94</f>
        <v>WAST</v>
      </c>
      <c r="M359" s="88" t="str">
        <f>'Activity (d)'!O94</f>
        <v>WAST</v>
      </c>
      <c r="N359" s="88" t="str">
        <f>'Activity (d)'!P94</f>
        <v>WAST</v>
      </c>
      <c r="O359" s="88" t="str">
        <f>'Activity (d)'!Q94</f>
        <v>WAST</v>
      </c>
      <c r="P359" s="88" t="str">
        <f>'Activity (d)'!R94</f>
        <v>WAST</v>
      </c>
      <c r="Q359" s="88" t="str">
        <f>'Activity (d)'!S94</f>
        <v>WAST</v>
      </c>
      <c r="R359" s="88" t="str">
        <f>'Activity (d)'!T94</f>
        <v>WAST</v>
      </c>
      <c r="S359" s="88">
        <f>'Activity (d)'!U94</f>
        <v>0</v>
      </c>
      <c r="V359" s="88" t="str">
        <f>'Activity (d)'!G94</f>
        <v>WAST</v>
      </c>
      <c r="W359" s="88" t="str">
        <f>'Activity (d)'!H94</f>
        <v>WAST</v>
      </c>
      <c r="X359" s="88" t="str">
        <f>'Activity (d)'!V94</f>
        <v>WAST</v>
      </c>
      <c r="Y359" s="88" t="str">
        <f>'Activity (d)'!W94</f>
        <v>WAST</v>
      </c>
    </row>
    <row r="360" spans="1:25" ht="28.5">
      <c r="A360" s="87" t="str">
        <f>'Activity (d)'!A95</f>
        <v>Swansea Bay UHB</v>
      </c>
      <c r="B360" s="87" t="s">
        <v>92</v>
      </c>
      <c r="C360" s="87" t="str">
        <f>'Activity (d)'!B95</f>
        <v>AMBULANCE</v>
      </c>
      <c r="D360" s="87" t="str">
        <f>'Activity (d)'!D95</f>
        <v>Ambulance</v>
      </c>
      <c r="E360" s="87" t="str">
        <f>'Activity (d)'!E95</f>
        <v>FIGURE</v>
      </c>
      <c r="F360" s="87" t="str">
        <f>'Activity (d)'!F95</f>
        <v>Goal 2 (signposting, information &amp; assistance) Predicted levels of 111 resolution without referral to ED (%)</v>
      </c>
      <c r="G360" s="88" t="str">
        <f>'Activity (d)'!I95</f>
        <v>WAST</v>
      </c>
      <c r="H360" s="88" t="str">
        <f>'Activity (d)'!J95</f>
        <v>WAST</v>
      </c>
      <c r="I360" s="88" t="str">
        <f>'Activity (d)'!K95</f>
        <v>WAST</v>
      </c>
      <c r="J360" s="88" t="str">
        <f>'Activity (d)'!L95</f>
        <v>WAST</v>
      </c>
      <c r="K360" s="88" t="str">
        <f>'Activity (d)'!M95</f>
        <v>WAST</v>
      </c>
      <c r="L360" s="88" t="str">
        <f>'Activity (d)'!N95</f>
        <v>WAST</v>
      </c>
      <c r="M360" s="88" t="str">
        <f>'Activity (d)'!O95</f>
        <v>WAST</v>
      </c>
      <c r="N360" s="88" t="str">
        <f>'Activity (d)'!P95</f>
        <v>WAST</v>
      </c>
      <c r="O360" s="88" t="str">
        <f>'Activity (d)'!Q95</f>
        <v>WAST</v>
      </c>
      <c r="P360" s="88" t="str">
        <f>'Activity (d)'!R95</f>
        <v>WAST</v>
      </c>
      <c r="Q360" s="88" t="str">
        <f>'Activity (d)'!S95</f>
        <v>WAST</v>
      </c>
      <c r="R360" s="88" t="str">
        <f>'Activity (d)'!T95</f>
        <v>WAST</v>
      </c>
      <c r="S360" s="88">
        <f>'Activity (d)'!U95</f>
        <v>0</v>
      </c>
      <c r="V360" s="88" t="str">
        <f>'Activity (d)'!G95</f>
        <v>WAST</v>
      </c>
      <c r="W360" s="88" t="str">
        <f>'Activity (d)'!H95</f>
        <v>WAST</v>
      </c>
      <c r="X360" s="88" t="str">
        <f>'Activity (d)'!V95</f>
        <v>WAST</v>
      </c>
      <c r="Y360" s="88" t="str">
        <f>'Activity (d)'!W95</f>
        <v>WAST</v>
      </c>
    </row>
    <row r="361" spans="1:25" ht="28.5">
      <c r="A361" s="87" t="str">
        <f>'Activity (d)'!A96</f>
        <v>Swansea Bay UHB</v>
      </c>
      <c r="B361" s="87" t="s">
        <v>92</v>
      </c>
      <c r="C361" s="87" t="str">
        <f>'Activity (d)'!B96</f>
        <v>AMBULANCE</v>
      </c>
      <c r="D361" s="87" t="str">
        <f>'Activity (d)'!D96</f>
        <v>Ambulance</v>
      </c>
      <c r="E361" s="87" t="str">
        <f>'Activity (d)'!E96</f>
        <v>FIGURE</v>
      </c>
      <c r="F361" s="87" t="str">
        <f>'Activity (d)'!F96</f>
        <v>Goal 3 (preventing unnecessary attendance &amp; admission) What are the predicted levels of consult &amp; close to prevent conveyance/attendance/admission</v>
      </c>
      <c r="G361" s="88" t="str">
        <f>'Activity (d)'!I96</f>
        <v>WAST</v>
      </c>
      <c r="H361" s="88" t="str">
        <f>'Activity (d)'!J96</f>
        <v>WAST</v>
      </c>
      <c r="I361" s="88" t="str">
        <f>'Activity (d)'!K96</f>
        <v>WAST</v>
      </c>
      <c r="J361" s="88" t="str">
        <f>'Activity (d)'!L96</f>
        <v>WAST</v>
      </c>
      <c r="K361" s="88" t="str">
        <f>'Activity (d)'!M96</f>
        <v>WAST</v>
      </c>
      <c r="L361" s="88" t="str">
        <f>'Activity (d)'!N96</f>
        <v>WAST</v>
      </c>
      <c r="M361" s="88" t="str">
        <f>'Activity (d)'!O96</f>
        <v>WAST</v>
      </c>
      <c r="N361" s="88" t="str">
        <f>'Activity (d)'!P96</f>
        <v>WAST</v>
      </c>
      <c r="O361" s="88" t="str">
        <f>'Activity (d)'!Q96</f>
        <v>WAST</v>
      </c>
      <c r="P361" s="88" t="str">
        <f>'Activity (d)'!R96</f>
        <v>WAST</v>
      </c>
      <c r="Q361" s="88" t="str">
        <f>'Activity (d)'!S96</f>
        <v>WAST</v>
      </c>
      <c r="R361" s="88" t="str">
        <f>'Activity (d)'!T96</f>
        <v>WAST</v>
      </c>
      <c r="S361" s="88">
        <f>'Activity (d)'!U96</f>
        <v>0</v>
      </c>
      <c r="V361" s="88" t="str">
        <f>'Activity (d)'!G96</f>
        <v>WAST</v>
      </c>
      <c r="W361" s="88" t="str">
        <f>'Activity (d)'!H96</f>
        <v>WAST</v>
      </c>
      <c r="X361" s="88" t="str">
        <f>'Activity (d)'!V96</f>
        <v>WAST</v>
      </c>
      <c r="Y361" s="88" t="str">
        <f>'Activity (d)'!W96</f>
        <v>WAST</v>
      </c>
    </row>
    <row r="362" spans="1:25">
      <c r="A362" s="87" t="str">
        <f>'Activity (d)'!A97</f>
        <v>Swansea Bay UHB</v>
      </c>
      <c r="B362" s="87" t="s">
        <v>92</v>
      </c>
      <c r="C362" s="87" t="str">
        <f>'Activity (d)'!B97</f>
        <v>AMBULANCE</v>
      </c>
      <c r="D362" s="87" t="str">
        <f>'Activity (d)'!D97</f>
        <v>Ambulance</v>
      </c>
      <c r="E362" s="87" t="str">
        <f>'Activity (d)'!E97</f>
        <v>FIGURE</v>
      </c>
      <c r="F362" s="87" t="str">
        <f>'Activity (d)'!F97</f>
        <v>Conveyance</v>
      </c>
      <c r="G362" s="88">
        <f>'Activity (d)'!I97</f>
        <v>0</v>
      </c>
      <c r="H362" s="88">
        <f>'Activity (d)'!J97</f>
        <v>0</v>
      </c>
      <c r="I362" s="88">
        <f>'Activity (d)'!K97</f>
        <v>0</v>
      </c>
      <c r="J362" s="88">
        <f>'Activity (d)'!L97</f>
        <v>0</v>
      </c>
      <c r="K362" s="88">
        <f>'Activity (d)'!M97</f>
        <v>0</v>
      </c>
      <c r="L362" s="88">
        <f>'Activity (d)'!N97</f>
        <v>0</v>
      </c>
      <c r="M362" s="88">
        <f>'Activity (d)'!O97</f>
        <v>0</v>
      </c>
      <c r="N362" s="88">
        <f>'Activity (d)'!P97</f>
        <v>0</v>
      </c>
      <c r="O362" s="88">
        <f>'Activity (d)'!Q97</f>
        <v>0</v>
      </c>
      <c r="P362" s="88">
        <f>'Activity (d)'!R97</f>
        <v>0</v>
      </c>
      <c r="Q362" s="88">
        <f>'Activity (d)'!S97</f>
        <v>0</v>
      </c>
      <c r="R362" s="88">
        <f>'Activity (d)'!T97</f>
        <v>0</v>
      </c>
      <c r="S362" s="88">
        <f>'Activity (d)'!U97</f>
        <v>0</v>
      </c>
      <c r="V362" s="88">
        <f>'Activity (d)'!G97</f>
        <v>0</v>
      </c>
      <c r="W362" s="88">
        <f>'Activity (d)'!H97</f>
        <v>0</v>
      </c>
      <c r="X362" s="88">
        <f>'Activity (d)'!V97</f>
        <v>0</v>
      </c>
      <c r="Y362" s="88">
        <f>'Activity (d)'!W97</f>
        <v>0</v>
      </c>
    </row>
    <row r="363" spans="1:25" ht="28.5">
      <c r="A363" s="87" t="str">
        <f>'Activity (d)'!A98</f>
        <v>Swansea Bay UHB</v>
      </c>
      <c r="B363" s="87" t="s">
        <v>92</v>
      </c>
      <c r="C363" s="87" t="str">
        <f>'Activity (d)'!B98</f>
        <v>AMBULANCE</v>
      </c>
      <c r="D363" s="87" t="str">
        <f>'Activity (d)'!D98</f>
        <v>Ambulance</v>
      </c>
      <c r="E363" s="87" t="str">
        <f>'Activity (d)'!E98</f>
        <v>FIGURE</v>
      </c>
      <c r="F363" s="87" t="str">
        <f>'Activity (d)'!F98</f>
        <v>Total number of patients conveyed to - Type 1 A&amp;E Units</v>
      </c>
      <c r="G363" s="88" t="str">
        <f>'Activity (d)'!I98</f>
        <v>WAST</v>
      </c>
      <c r="H363" s="88" t="str">
        <f>'Activity (d)'!J98</f>
        <v>WAST</v>
      </c>
      <c r="I363" s="88" t="str">
        <f>'Activity (d)'!K98</f>
        <v>WAST</v>
      </c>
      <c r="J363" s="88" t="str">
        <f>'Activity (d)'!L98</f>
        <v>WAST</v>
      </c>
      <c r="K363" s="88" t="str">
        <f>'Activity (d)'!M98</f>
        <v>WAST</v>
      </c>
      <c r="L363" s="88" t="str">
        <f>'Activity (d)'!N98</f>
        <v>WAST</v>
      </c>
      <c r="M363" s="88" t="str">
        <f>'Activity (d)'!O98</f>
        <v>WAST</v>
      </c>
      <c r="N363" s="88" t="str">
        <f>'Activity (d)'!P98</f>
        <v>WAST</v>
      </c>
      <c r="O363" s="88" t="str">
        <f>'Activity (d)'!Q98</f>
        <v>WAST</v>
      </c>
      <c r="P363" s="88" t="str">
        <f>'Activity (d)'!R98</f>
        <v>WAST</v>
      </c>
      <c r="Q363" s="88" t="str">
        <f>'Activity (d)'!S98</f>
        <v>WAST</v>
      </c>
      <c r="R363" s="88" t="str">
        <f>'Activity (d)'!T98</f>
        <v>WAST</v>
      </c>
      <c r="S363" s="88">
        <f>'Activity (d)'!U98</f>
        <v>0</v>
      </c>
      <c r="V363" s="88" t="str">
        <f>'Activity (d)'!G98</f>
        <v>WAST</v>
      </c>
      <c r="W363" s="88" t="str">
        <f>'Activity (d)'!H98</f>
        <v>WAST</v>
      </c>
      <c r="X363" s="88" t="str">
        <f>'Activity (d)'!V98</f>
        <v>WAST</v>
      </c>
      <c r="Y363" s="88" t="str">
        <f>'Activity (d)'!W98</f>
        <v>WAST</v>
      </c>
    </row>
    <row r="364" spans="1:25" ht="28.5">
      <c r="A364" s="87" t="str">
        <f>'Activity (d)'!A99</f>
        <v>Swansea Bay UHB</v>
      </c>
      <c r="B364" s="87" t="s">
        <v>92</v>
      </c>
      <c r="C364" s="87" t="str">
        <f>'Activity (d)'!B99</f>
        <v>AMBULANCE</v>
      </c>
      <c r="D364" s="87" t="str">
        <f>'Activity (d)'!D99</f>
        <v>Ambulance</v>
      </c>
      <c r="E364" s="87" t="str">
        <f>'Activity (d)'!E99</f>
        <v>FIGURE</v>
      </c>
      <c r="F364" s="87" t="str">
        <f>'Activity (d)'!F99</f>
        <v>Total number of patients conveyed to - Minor Injury Units</v>
      </c>
      <c r="G364" s="88" t="str">
        <f>'Activity (d)'!I99</f>
        <v>WAST</v>
      </c>
      <c r="H364" s="88" t="str">
        <f>'Activity (d)'!J99</f>
        <v>WAST</v>
      </c>
      <c r="I364" s="88" t="str">
        <f>'Activity (d)'!K99</f>
        <v>WAST</v>
      </c>
      <c r="J364" s="88" t="str">
        <f>'Activity (d)'!L99</f>
        <v>WAST</v>
      </c>
      <c r="K364" s="88" t="str">
        <f>'Activity (d)'!M99</f>
        <v>WAST</v>
      </c>
      <c r="L364" s="88" t="str">
        <f>'Activity (d)'!N99</f>
        <v>WAST</v>
      </c>
      <c r="M364" s="88" t="str">
        <f>'Activity (d)'!O99</f>
        <v>WAST</v>
      </c>
      <c r="N364" s="88" t="str">
        <f>'Activity (d)'!P99</f>
        <v>WAST</v>
      </c>
      <c r="O364" s="88" t="str">
        <f>'Activity (d)'!Q99</f>
        <v>WAST</v>
      </c>
      <c r="P364" s="88" t="str">
        <f>'Activity (d)'!R99</f>
        <v>WAST</v>
      </c>
      <c r="Q364" s="88" t="str">
        <f>'Activity (d)'!S99</f>
        <v>WAST</v>
      </c>
      <c r="R364" s="88" t="str">
        <f>'Activity (d)'!T99</f>
        <v>WAST</v>
      </c>
      <c r="S364" s="88">
        <f>'Activity (d)'!U99</f>
        <v>0</v>
      </c>
      <c r="V364" s="88" t="str">
        <f>'Activity (d)'!G99</f>
        <v>WAST</v>
      </c>
      <c r="W364" s="88" t="str">
        <f>'Activity (d)'!H99</f>
        <v>WAST</v>
      </c>
      <c r="X364" s="88" t="str">
        <f>'Activity (d)'!V99</f>
        <v>WAST</v>
      </c>
      <c r="Y364" s="88" t="str">
        <f>'Activity (d)'!W99</f>
        <v>WAST</v>
      </c>
    </row>
    <row r="365" spans="1:25" ht="28.5">
      <c r="A365" s="87" t="str">
        <f>'Activity (d)'!A100</f>
        <v>Swansea Bay UHB</v>
      </c>
      <c r="B365" s="87" t="s">
        <v>92</v>
      </c>
      <c r="C365" s="87" t="str">
        <f>'Activity (d)'!B100</f>
        <v>AMBULANCE</v>
      </c>
      <c r="D365" s="87" t="str">
        <f>'Activity (d)'!D100</f>
        <v>Ambulance</v>
      </c>
      <c r="E365" s="87" t="str">
        <f>'Activity (d)'!E100</f>
        <v>FIGURE</v>
      </c>
      <c r="F365" s="87" t="str">
        <f>'Activity (d)'!F100</f>
        <v>Total number of patients conveyed to - Medical Assessment Units</v>
      </c>
      <c r="G365" s="88" t="str">
        <f>'Activity (d)'!I100</f>
        <v>WAST</v>
      </c>
      <c r="H365" s="88" t="str">
        <f>'Activity (d)'!J100</f>
        <v>WAST</v>
      </c>
      <c r="I365" s="88" t="str">
        <f>'Activity (d)'!K100</f>
        <v>WAST</v>
      </c>
      <c r="J365" s="88" t="str">
        <f>'Activity (d)'!L100</f>
        <v>WAST</v>
      </c>
      <c r="K365" s="88" t="str">
        <f>'Activity (d)'!M100</f>
        <v>WAST</v>
      </c>
      <c r="L365" s="88" t="str">
        <f>'Activity (d)'!N100</f>
        <v>WAST</v>
      </c>
      <c r="M365" s="88" t="str">
        <f>'Activity (d)'!O100</f>
        <v>WAST</v>
      </c>
      <c r="N365" s="88" t="str">
        <f>'Activity (d)'!P100</f>
        <v>WAST</v>
      </c>
      <c r="O365" s="88" t="str">
        <f>'Activity (d)'!Q100</f>
        <v>WAST</v>
      </c>
      <c r="P365" s="88" t="str">
        <f>'Activity (d)'!R100</f>
        <v>WAST</v>
      </c>
      <c r="Q365" s="88" t="str">
        <f>'Activity (d)'!S100</f>
        <v>WAST</v>
      </c>
      <c r="R365" s="88" t="str">
        <f>'Activity (d)'!T100</f>
        <v>WAST</v>
      </c>
      <c r="S365" s="88">
        <f>'Activity (d)'!U100</f>
        <v>0</v>
      </c>
      <c r="V365" s="88" t="str">
        <f>'Activity (d)'!G100</f>
        <v>WAST</v>
      </c>
      <c r="W365" s="88" t="str">
        <f>'Activity (d)'!H100</f>
        <v>WAST</v>
      </c>
      <c r="X365" s="88" t="str">
        <f>'Activity (d)'!V100</f>
        <v>WAST</v>
      </c>
      <c r="Y365" s="88" t="str">
        <f>'Activity (d)'!W100</f>
        <v>WAST</v>
      </c>
    </row>
    <row r="366" spans="1:25" ht="28.5">
      <c r="A366" s="87" t="str">
        <f>'Activity (d)'!A101</f>
        <v>Swansea Bay UHB</v>
      </c>
      <c r="B366" s="87" t="s">
        <v>92</v>
      </c>
      <c r="C366" s="87" t="str">
        <f>'Activity (d)'!B101</f>
        <v>AMBULANCE</v>
      </c>
      <c r="D366" s="87" t="str">
        <f>'Activity (d)'!D101</f>
        <v>Ambulance</v>
      </c>
      <c r="E366" s="87" t="str">
        <f>'Activity (d)'!E101</f>
        <v>FIGURE</v>
      </c>
      <c r="F366" s="87" t="str">
        <f>'Activity (d)'!F101</f>
        <v>Total number of patients conveyed to - Other Units or Pathways</v>
      </c>
      <c r="G366" s="88" t="str">
        <f>'Activity (d)'!I101</f>
        <v>WAST</v>
      </c>
      <c r="H366" s="88" t="str">
        <f>'Activity (d)'!J101</f>
        <v>WAST</v>
      </c>
      <c r="I366" s="88" t="str">
        <f>'Activity (d)'!K101</f>
        <v>WAST</v>
      </c>
      <c r="J366" s="88" t="str">
        <f>'Activity (d)'!L101</f>
        <v>WAST</v>
      </c>
      <c r="K366" s="88" t="str">
        <f>'Activity (d)'!M101</f>
        <v>WAST</v>
      </c>
      <c r="L366" s="88" t="str">
        <f>'Activity (d)'!N101</f>
        <v>WAST</v>
      </c>
      <c r="M366" s="88" t="str">
        <f>'Activity (d)'!O101</f>
        <v>WAST</v>
      </c>
      <c r="N366" s="88" t="str">
        <f>'Activity (d)'!P101</f>
        <v>WAST</v>
      </c>
      <c r="O366" s="88" t="str">
        <f>'Activity (d)'!Q101</f>
        <v>WAST</v>
      </c>
      <c r="P366" s="88" t="str">
        <f>'Activity (d)'!R101</f>
        <v>WAST</v>
      </c>
      <c r="Q366" s="88" t="str">
        <f>'Activity (d)'!S101</f>
        <v>WAST</v>
      </c>
      <c r="R366" s="88" t="str">
        <f>'Activity (d)'!T101</f>
        <v>WAST</v>
      </c>
      <c r="S366" s="88">
        <f>'Activity (d)'!U101</f>
        <v>0</v>
      </c>
      <c r="V366" s="88" t="str">
        <f>'Activity (d)'!G101</f>
        <v>WAST</v>
      </c>
      <c r="W366" s="88" t="str">
        <f>'Activity (d)'!H101</f>
        <v>WAST</v>
      </c>
      <c r="X366" s="88" t="str">
        <f>'Activity (d)'!V101</f>
        <v>WAST</v>
      </c>
      <c r="Y366" s="88" t="str">
        <f>'Activity (d)'!W101</f>
        <v>WAST</v>
      </c>
    </row>
    <row r="367" spans="1:25">
      <c r="A367" s="87" t="str">
        <f>'Activity (d)'!A102</f>
        <v>Swansea Bay UHB</v>
      </c>
      <c r="B367" s="87" t="s">
        <v>92</v>
      </c>
      <c r="C367" s="87" t="str">
        <f>'Activity (d)'!B102</f>
        <v>AMBULANCE</v>
      </c>
      <c r="D367" s="87" t="str">
        <f>'Activity (d)'!D102</f>
        <v>Ambulance</v>
      </c>
      <c r="E367" s="87" t="str">
        <f>'Activity (d)'!E102</f>
        <v>FIGURE</v>
      </c>
      <c r="F367" s="87" t="str">
        <f>'Activity (d)'!F102</f>
        <v>Incident volume</v>
      </c>
      <c r="G367" s="88">
        <f>'Activity (d)'!I102</f>
        <v>0</v>
      </c>
      <c r="H367" s="88">
        <f>'Activity (d)'!J102</f>
        <v>0</v>
      </c>
      <c r="I367" s="88">
        <f>'Activity (d)'!K102</f>
        <v>0</v>
      </c>
      <c r="J367" s="88">
        <f>'Activity (d)'!L102</f>
        <v>0</v>
      </c>
      <c r="K367" s="88">
        <f>'Activity (d)'!M102</f>
        <v>0</v>
      </c>
      <c r="L367" s="88">
        <f>'Activity (d)'!N102</f>
        <v>0</v>
      </c>
      <c r="M367" s="88">
        <f>'Activity (d)'!O102</f>
        <v>0</v>
      </c>
      <c r="N367" s="88">
        <f>'Activity (d)'!P102</f>
        <v>0</v>
      </c>
      <c r="O367" s="88">
        <f>'Activity (d)'!Q102</f>
        <v>0</v>
      </c>
      <c r="P367" s="88">
        <f>'Activity (d)'!R102</f>
        <v>0</v>
      </c>
      <c r="Q367" s="88">
        <f>'Activity (d)'!S102</f>
        <v>0</v>
      </c>
      <c r="R367" s="88">
        <f>'Activity (d)'!T102</f>
        <v>0</v>
      </c>
      <c r="S367" s="88">
        <f>'Activity (d)'!U102</f>
        <v>0</v>
      </c>
      <c r="V367" s="88">
        <f>'Activity (d)'!G102</f>
        <v>0</v>
      </c>
      <c r="W367" s="88">
        <f>'Activity (d)'!H102</f>
        <v>0</v>
      </c>
      <c r="X367" s="88">
        <f>'Activity (d)'!V102</f>
        <v>0</v>
      </c>
      <c r="Y367" s="88">
        <f>'Activity (d)'!W102</f>
        <v>0</v>
      </c>
    </row>
    <row r="368" spans="1:25" ht="28.5">
      <c r="A368" s="87" t="str">
        <f>'Activity (d)'!A103</f>
        <v>Swansea Bay UHB</v>
      </c>
      <c r="B368" s="87" t="s">
        <v>92</v>
      </c>
      <c r="C368" s="87" t="str">
        <f>'Activity (d)'!B103</f>
        <v>AMBULANCE</v>
      </c>
      <c r="D368" s="87" t="str">
        <f>'Activity (d)'!D103</f>
        <v>Ambulance</v>
      </c>
      <c r="E368" s="87" t="str">
        <f>'Activity (d)'!E103</f>
        <v>FIGURE</v>
      </c>
      <c r="F368" s="87" t="str">
        <f>'Activity (d)'!F103</f>
        <v>Forecast verified Emergency Service (EMS) demand</v>
      </c>
      <c r="G368" s="88" t="str">
        <f>'Activity (d)'!I103</f>
        <v>WAST</v>
      </c>
      <c r="H368" s="88" t="str">
        <f>'Activity (d)'!J103</f>
        <v>WAST</v>
      </c>
      <c r="I368" s="88" t="str">
        <f>'Activity (d)'!K103</f>
        <v>WAST</v>
      </c>
      <c r="J368" s="88" t="str">
        <f>'Activity (d)'!L103</f>
        <v>WAST</v>
      </c>
      <c r="K368" s="88" t="str">
        <f>'Activity (d)'!M103</f>
        <v>WAST</v>
      </c>
      <c r="L368" s="88" t="str">
        <f>'Activity (d)'!N103</f>
        <v>WAST</v>
      </c>
      <c r="M368" s="88" t="str">
        <f>'Activity (d)'!O103</f>
        <v>WAST</v>
      </c>
      <c r="N368" s="88" t="str">
        <f>'Activity (d)'!P103</f>
        <v>WAST</v>
      </c>
      <c r="O368" s="88" t="str">
        <f>'Activity (d)'!Q103</f>
        <v>WAST</v>
      </c>
      <c r="P368" s="88" t="str">
        <f>'Activity (d)'!R103</f>
        <v>WAST</v>
      </c>
      <c r="Q368" s="88" t="str">
        <f>'Activity (d)'!S103</f>
        <v>WAST</v>
      </c>
      <c r="R368" s="88" t="str">
        <f>'Activity (d)'!T103</f>
        <v>WAST</v>
      </c>
      <c r="S368" s="88">
        <f>'Activity (d)'!U103</f>
        <v>0</v>
      </c>
      <c r="V368" s="88" t="str">
        <f>'Activity (d)'!G103</f>
        <v>WAST</v>
      </c>
      <c r="W368" s="88" t="str">
        <f>'Activity (d)'!H103</f>
        <v>WAST</v>
      </c>
      <c r="X368" s="88" t="str">
        <f>'Activity (d)'!V103</f>
        <v>WAST</v>
      </c>
      <c r="Y368" s="88" t="str">
        <f>'Activity (d)'!W103</f>
        <v>WAST</v>
      </c>
    </row>
    <row r="369" spans="1:52" ht="28.5">
      <c r="A369" s="87" t="str">
        <f>'Activity (d)'!A104</f>
        <v>Swansea Bay UHB</v>
      </c>
      <c r="B369" s="87" t="s">
        <v>92</v>
      </c>
      <c r="C369" s="87" t="str">
        <f>'Activity (d)'!B104</f>
        <v>AMBULANCE</v>
      </c>
      <c r="D369" s="87" t="str">
        <f>'Activity (d)'!D104</f>
        <v>Ambulance</v>
      </c>
      <c r="E369" s="87" t="str">
        <f>'Activity (d)'!E104</f>
        <v>FIGURE</v>
      </c>
      <c r="F369" s="87" t="str">
        <f>'Activity (d)'!F104</f>
        <v>Levels of forecast demand that is expected to result in conveyance to ED</v>
      </c>
      <c r="G369" s="88" t="str">
        <f>'Activity (d)'!I104</f>
        <v>WAST</v>
      </c>
      <c r="H369" s="88" t="str">
        <f>'Activity (d)'!J104</f>
        <v>WAST</v>
      </c>
      <c r="I369" s="88" t="str">
        <f>'Activity (d)'!K104</f>
        <v>WAST</v>
      </c>
      <c r="J369" s="88" t="str">
        <f>'Activity (d)'!L104</f>
        <v>WAST</v>
      </c>
      <c r="K369" s="88" t="str">
        <f>'Activity (d)'!M104</f>
        <v>WAST</v>
      </c>
      <c r="L369" s="88" t="str">
        <f>'Activity (d)'!N104</f>
        <v>WAST</v>
      </c>
      <c r="M369" s="88" t="str">
        <f>'Activity (d)'!O104</f>
        <v>WAST</v>
      </c>
      <c r="N369" s="88" t="str">
        <f>'Activity (d)'!P104</f>
        <v>WAST</v>
      </c>
      <c r="O369" s="88" t="str">
        <f>'Activity (d)'!Q104</f>
        <v>WAST</v>
      </c>
      <c r="P369" s="88" t="str">
        <f>'Activity (d)'!R104</f>
        <v>WAST</v>
      </c>
      <c r="Q369" s="88" t="str">
        <f>'Activity (d)'!S104</f>
        <v>WAST</v>
      </c>
      <c r="R369" s="88" t="str">
        <f>'Activity (d)'!T104</f>
        <v>WAST</v>
      </c>
      <c r="S369" s="88">
        <f>'Activity (d)'!U104</f>
        <v>0</v>
      </c>
      <c r="V369" s="88" t="str">
        <f>'Activity (d)'!G104</f>
        <v>WAST</v>
      </c>
      <c r="W369" s="88" t="str">
        <f>'Activity (d)'!H104</f>
        <v>WAST</v>
      </c>
      <c r="X369" s="88" t="str">
        <f>'Activity (d)'!V104</f>
        <v>WAST</v>
      </c>
      <c r="Y369" s="88" t="str">
        <f>'Activity (d)'!W104</f>
        <v>WAST</v>
      </c>
    </row>
    <row r="370" spans="1:52" ht="28.5">
      <c r="A370" s="87" t="str">
        <f>'Activity (d)'!A105</f>
        <v>Swansea Bay UHB</v>
      </c>
      <c r="B370" s="87" t="s">
        <v>92</v>
      </c>
      <c r="C370" s="87" t="str">
        <f>'Activity (d)'!B105</f>
        <v>AMBULANCE</v>
      </c>
      <c r="D370" s="87" t="str">
        <f>'Activity (d)'!D105</f>
        <v>Ambulance</v>
      </c>
      <c r="E370" s="87" t="str">
        <f>'Activity (d)'!E105</f>
        <v>FIGURE</v>
      </c>
      <c r="F370" s="87" t="str">
        <f>'Activity (d)'!F105</f>
        <v>Levels of forecast demand that is expected to result in conveyance to SDEC</v>
      </c>
      <c r="G370" s="88" t="str">
        <f>'Activity (d)'!I105</f>
        <v>WAST</v>
      </c>
      <c r="H370" s="88" t="str">
        <f>'Activity (d)'!J105</f>
        <v>WAST</v>
      </c>
      <c r="I370" s="88" t="str">
        <f>'Activity (d)'!K105</f>
        <v>WAST</v>
      </c>
      <c r="J370" s="88" t="str">
        <f>'Activity (d)'!L105</f>
        <v>WAST</v>
      </c>
      <c r="K370" s="88" t="str">
        <f>'Activity (d)'!M105</f>
        <v>WAST</v>
      </c>
      <c r="L370" s="88" t="str">
        <f>'Activity (d)'!N105</f>
        <v>WAST</v>
      </c>
      <c r="M370" s="88" t="str">
        <f>'Activity (d)'!O105</f>
        <v>WAST</v>
      </c>
      <c r="N370" s="88" t="str">
        <f>'Activity (d)'!P105</f>
        <v>WAST</v>
      </c>
      <c r="O370" s="88" t="str">
        <f>'Activity (d)'!Q105</f>
        <v>WAST</v>
      </c>
      <c r="P370" s="88" t="str">
        <f>'Activity (d)'!R105</f>
        <v>WAST</v>
      </c>
      <c r="Q370" s="88" t="str">
        <f>'Activity (d)'!S105</f>
        <v>WAST</v>
      </c>
      <c r="R370" s="88" t="str">
        <f>'Activity (d)'!T105</f>
        <v>WAST</v>
      </c>
      <c r="S370" s="88">
        <f>'Activity (d)'!U105</f>
        <v>0</v>
      </c>
      <c r="V370" s="88" t="str">
        <f>'Activity (d)'!G105</f>
        <v>WAST</v>
      </c>
      <c r="W370" s="88" t="str">
        <f>'Activity (d)'!H105</f>
        <v>WAST</v>
      </c>
      <c r="X370" s="88" t="str">
        <f>'Activity (d)'!V105</f>
        <v>WAST</v>
      </c>
      <c r="Y370" s="88" t="str">
        <f>'Activity (d)'!W105</f>
        <v>WAST</v>
      </c>
    </row>
    <row r="371" spans="1:52">
      <c r="A371" s="87" t="str">
        <f>'Planned Care (d)'!A2</f>
        <v>Swansea Bay UHB</v>
      </c>
      <c r="B371" s="87" t="str">
        <f>'Planned Care (d)'!B2</f>
        <v>PLANNED CARE</v>
      </c>
      <c r="C371" s="87" t="str">
        <f>'Planned Care (d)'!C2</f>
        <v>Elective Inpatient Activity</v>
      </c>
      <c r="D371" s="87" t="str">
        <f>'Planned Care (d)'!D2</f>
        <v>Core</v>
      </c>
      <c r="E371" s="87" t="str">
        <f>'Planned Care (d)'!E2</f>
        <v>FIGURE</v>
      </c>
      <c r="F371" s="87" t="str">
        <f>'Planned Care (d)'!F2</f>
        <v xml:space="preserve">Via Core sessions </v>
      </c>
      <c r="T371" s="88">
        <f>'Planned Care (d)'!G2</f>
        <v>6466</v>
      </c>
      <c r="W371" s="88">
        <f>'Planned Care (d)'!H2</f>
        <v>5788</v>
      </c>
      <c r="X371" s="88">
        <f>'Planned Care (d)'!R2</f>
        <v>1545</v>
      </c>
      <c r="Y371" s="88">
        <f>'Planned Care (d)'!S2</f>
        <v>0</v>
      </c>
      <c r="Z371" s="88">
        <f>'Planned Care (d)'!T2</f>
        <v>0</v>
      </c>
      <c r="AR371" s="88">
        <f>'Planned Care (d)'!I2</f>
        <v>1447</v>
      </c>
      <c r="AS371" s="88">
        <f>'Planned Care (d)'!J2</f>
        <v>1545</v>
      </c>
      <c r="AT371" s="88">
        <f>'Planned Care (d)'!K2</f>
        <v>1447</v>
      </c>
      <c r="AU371" s="88">
        <f>'Planned Care (d)'!L2</f>
        <v>0</v>
      </c>
      <c r="AV371" s="88">
        <f>'Planned Care (d)'!M2</f>
        <v>1447</v>
      </c>
      <c r="AW371" s="88">
        <f>'Planned Care (d)'!N2</f>
        <v>0</v>
      </c>
      <c r="AX371" s="88">
        <f>'Planned Care (d)'!O2</f>
        <v>1447</v>
      </c>
      <c r="AY371" s="88">
        <f>'Planned Care (d)'!P2</f>
        <v>0</v>
      </c>
      <c r="AZ371" s="88">
        <f>'Planned Care (d)'!Q2</f>
        <v>5788</v>
      </c>
    </row>
    <row r="372" spans="1:52">
      <c r="A372" s="87" t="str">
        <f>'Planned Care (d)'!A3</f>
        <v>Swansea Bay UHB</v>
      </c>
      <c r="B372" s="87" t="str">
        <f>'Planned Care (d)'!B3</f>
        <v>PLANNED CARE</v>
      </c>
      <c r="C372" s="87" t="str">
        <f>'Planned Care (d)'!C3</f>
        <v>Elective Inpatient Activity</v>
      </c>
      <c r="D372" s="87" t="str">
        <f>'Planned Care (d)'!D3</f>
        <v>Core</v>
      </c>
      <c r="E372" s="87" t="str">
        <f>'Planned Care (d)'!E3</f>
        <v>FIGURE</v>
      </c>
      <c r="F372" s="87" t="str">
        <f>'Planned Care (d)'!F3</f>
        <v xml:space="preserve">Via  WLI/Insourcing /Outsourcing </v>
      </c>
      <c r="T372" s="88">
        <f>'Planned Care (d)'!G3</f>
        <v>695</v>
      </c>
      <c r="W372" s="88">
        <f>'Planned Care (d)'!H3</f>
        <v>0</v>
      </c>
      <c r="X372" s="88">
        <f>'Planned Care (d)'!R3</f>
        <v>0</v>
      </c>
      <c r="Y372" s="88">
        <f>'Planned Care (d)'!S3</f>
        <v>0</v>
      </c>
      <c r="Z372" s="88">
        <f>'Planned Care (d)'!T3</f>
        <v>0</v>
      </c>
      <c r="AR372" s="88">
        <f>'Planned Care (d)'!I3</f>
        <v>0</v>
      </c>
      <c r="AS372" s="88">
        <f>'Planned Care (d)'!J3</f>
        <v>0</v>
      </c>
      <c r="AT372" s="88">
        <f>'Planned Care (d)'!K3</f>
        <v>0</v>
      </c>
      <c r="AU372" s="88">
        <f>'Planned Care (d)'!L3</f>
        <v>0</v>
      </c>
      <c r="AV372" s="88">
        <f>'Planned Care (d)'!M3</f>
        <v>0</v>
      </c>
      <c r="AW372" s="88">
        <f>'Planned Care (d)'!N3</f>
        <v>0</v>
      </c>
      <c r="AX372" s="88">
        <f>'Planned Care (d)'!O3</f>
        <v>0</v>
      </c>
      <c r="AY372" s="88">
        <f>'Planned Care (d)'!P3</f>
        <v>0</v>
      </c>
      <c r="AZ372" s="88">
        <f>'Planned Care (d)'!Q3</f>
        <v>0</v>
      </c>
    </row>
    <row r="373" spans="1:52">
      <c r="A373" s="87" t="str">
        <f>'Planned Care (d)'!A4</f>
        <v>Swansea Bay UHB</v>
      </c>
      <c r="B373" s="87" t="str">
        <f>'Planned Care (d)'!B4</f>
        <v>PLANNED CARE</v>
      </c>
      <c r="C373" s="87" t="str">
        <f>'Planned Care (d)'!C4</f>
        <v>Elective Inpatient Activity</v>
      </c>
      <c r="D373" s="87" t="str">
        <f>'Planned Care (d)'!D4</f>
        <v>Core</v>
      </c>
      <c r="E373" s="87" t="str">
        <f>'Planned Care (d)'!E4</f>
        <v>TOTAL</v>
      </c>
      <c r="F373" s="87" t="str">
        <f>'Planned Care (d)'!F4</f>
        <v>Total</v>
      </c>
      <c r="T373" s="88">
        <f>'Planned Care (d)'!G4</f>
        <v>7161</v>
      </c>
      <c r="W373" s="88">
        <f>'Planned Care (d)'!H4</f>
        <v>5788</v>
      </c>
      <c r="X373" s="88">
        <f>'Planned Care (d)'!R4</f>
        <v>1545</v>
      </c>
      <c r="Y373" s="88">
        <f>'Planned Care (d)'!S4</f>
        <v>0</v>
      </c>
      <c r="Z373" s="88">
        <f>'Planned Care (d)'!T4</f>
        <v>0</v>
      </c>
      <c r="AR373" s="88">
        <f>'Planned Care (d)'!I4</f>
        <v>1447</v>
      </c>
      <c r="AS373" s="88">
        <f>'Planned Care (d)'!J4</f>
        <v>1545</v>
      </c>
      <c r="AT373" s="88">
        <f>'Planned Care (d)'!K4</f>
        <v>1447</v>
      </c>
      <c r="AU373" s="88">
        <f>'Planned Care (d)'!L4</f>
        <v>0</v>
      </c>
      <c r="AV373" s="88">
        <f>'Planned Care (d)'!M4</f>
        <v>1447</v>
      </c>
      <c r="AW373" s="88">
        <f>'Planned Care (d)'!N4</f>
        <v>0</v>
      </c>
      <c r="AX373" s="88">
        <f>'Planned Care (d)'!O4</f>
        <v>1447</v>
      </c>
      <c r="AY373" s="88">
        <f>'Planned Care (d)'!P4</f>
        <v>0</v>
      </c>
      <c r="AZ373" s="88">
        <f>'Planned Care (d)'!Q4</f>
        <v>5788</v>
      </c>
    </row>
    <row r="374" spans="1:52">
      <c r="A374" s="87" t="str">
        <f>'Planned Care (d)'!A5</f>
        <v>Swansea Bay UHB</v>
      </c>
      <c r="B374" s="87" t="str">
        <f>'Planned Care (d)'!B5</f>
        <v>PLANNED CARE</v>
      </c>
      <c r="C374" s="87" t="str">
        <f>'Planned Care (d)'!C5</f>
        <v>Elective Inpatient Activity</v>
      </c>
      <c r="D374" s="87" t="str">
        <f>'Planned Care (d)'!D5</f>
        <v>Total Recovery Activity</v>
      </c>
      <c r="E374" s="87" t="str">
        <f>'Planned Care (d)'!E5</f>
        <v>FIGURE</v>
      </c>
      <c r="F374" s="87" t="str">
        <f>'Planned Care (d)'!F5</f>
        <v>Insourcing</v>
      </c>
      <c r="T374" s="88">
        <f>'Planned Care (d)'!G5</f>
        <v>0</v>
      </c>
      <c r="W374" s="88">
        <f>'Planned Care (d)'!H5</f>
        <v>164</v>
      </c>
      <c r="X374" s="88">
        <f>'Planned Care (d)'!R5</f>
        <v>108</v>
      </c>
      <c r="Y374" s="88">
        <f>'Planned Care (d)'!S5</f>
        <v>0</v>
      </c>
      <c r="Z374" s="88">
        <f>'Planned Care (d)'!T5</f>
        <v>0</v>
      </c>
      <c r="AR374" s="88">
        <f>'Planned Care (d)'!I5</f>
        <v>102</v>
      </c>
      <c r="AS374" s="88">
        <f>'Planned Care (d)'!J5</f>
        <v>108</v>
      </c>
      <c r="AT374" s="88">
        <f>'Planned Care (d)'!K5</f>
        <v>329</v>
      </c>
      <c r="AU374" s="88">
        <f>'Planned Care (d)'!L5</f>
        <v>0</v>
      </c>
      <c r="AV374" s="88">
        <f>'Planned Care (d)'!M5</f>
        <v>329</v>
      </c>
      <c r="AW374" s="88">
        <f>'Planned Care (d)'!N5</f>
        <v>0</v>
      </c>
      <c r="AX374" s="88">
        <f>'Planned Care (d)'!O5</f>
        <v>329</v>
      </c>
      <c r="AY374" s="88">
        <f>'Planned Care (d)'!P5</f>
        <v>0</v>
      </c>
      <c r="AZ374" s="88">
        <f>'Planned Care (d)'!Q5</f>
        <v>1089</v>
      </c>
    </row>
    <row r="375" spans="1:52">
      <c r="A375" s="87" t="str">
        <f>'Planned Care (d)'!A6</f>
        <v>Swansea Bay UHB</v>
      </c>
      <c r="B375" s="87" t="str">
        <f>'Planned Care (d)'!B6</f>
        <v>PLANNED CARE</v>
      </c>
      <c r="C375" s="87" t="str">
        <f>'Planned Care (d)'!C6</f>
        <v>Elective Inpatient Activity</v>
      </c>
      <c r="D375" s="87" t="str">
        <f>'Planned Care (d)'!D6</f>
        <v>Total Recovery Activity</v>
      </c>
      <c r="E375" s="87" t="str">
        <f>'Planned Care (d)'!E6</f>
        <v>FIGURE</v>
      </c>
      <c r="F375" s="87" t="str">
        <f>'Planned Care (d)'!F6</f>
        <v>Outsourcing</v>
      </c>
      <c r="T375" s="88">
        <f>'Planned Care (d)'!G6</f>
        <v>0</v>
      </c>
      <c r="W375" s="88">
        <f>'Planned Care (d)'!H6</f>
        <v>43</v>
      </c>
      <c r="X375" s="88">
        <f>'Planned Care (d)'!R6</f>
        <v>35</v>
      </c>
      <c r="Y375" s="88">
        <f>'Planned Care (d)'!S6</f>
        <v>0</v>
      </c>
      <c r="Z375" s="88">
        <f>'Planned Care (d)'!T6</f>
        <v>0</v>
      </c>
      <c r="AR375" s="88">
        <f>'Planned Care (d)'!I6</f>
        <v>42</v>
      </c>
      <c r="AS375" s="88">
        <f>'Planned Care (d)'!J6</f>
        <v>35</v>
      </c>
      <c r="AT375" s="88">
        <f>'Planned Care (d)'!K6</f>
        <v>0</v>
      </c>
      <c r="AU375" s="88">
        <f>'Planned Care (d)'!L6</f>
        <v>0</v>
      </c>
      <c r="AV375" s="88">
        <f>'Planned Care (d)'!M6</f>
        <v>0</v>
      </c>
      <c r="AW375" s="88">
        <f>'Planned Care (d)'!N6</f>
        <v>0</v>
      </c>
      <c r="AX375" s="88">
        <f>'Planned Care (d)'!O6</f>
        <v>0</v>
      </c>
      <c r="AY375" s="88">
        <f>'Planned Care (d)'!P6</f>
        <v>0</v>
      </c>
      <c r="AZ375" s="88">
        <f>'Planned Care (d)'!Q6</f>
        <v>42</v>
      </c>
    </row>
    <row r="376" spans="1:52">
      <c r="A376" s="87" t="str">
        <f>'Planned Care (d)'!A7</f>
        <v>Swansea Bay UHB</v>
      </c>
      <c r="B376" s="87" t="str">
        <f>'Planned Care (d)'!B7</f>
        <v>PLANNED CARE</v>
      </c>
      <c r="C376" s="87" t="str">
        <f>'Planned Care (d)'!C7</f>
        <v>Elective Inpatient Activity</v>
      </c>
      <c r="D376" s="87" t="str">
        <f>'Planned Care (d)'!D7</f>
        <v>Total Recovery Activity</v>
      </c>
      <c r="E376" s="87" t="str">
        <f>'Planned Care (d)'!E7</f>
        <v>FIGURE</v>
      </c>
      <c r="F376" s="87" t="str">
        <f>'Planned Care (d)'!F7</f>
        <v xml:space="preserve"> Inhouse </v>
      </c>
      <c r="T376" s="88">
        <f>'Planned Care (d)'!G7</f>
        <v>0</v>
      </c>
      <c r="W376" s="88" t="str">
        <f>'Planned Care (d)'!H7</f>
        <v xml:space="preserve"> -   </v>
      </c>
      <c r="X376" s="88">
        <f>'Planned Care (d)'!R7</f>
        <v>0</v>
      </c>
      <c r="Y376" s="88">
        <f>'Planned Care (d)'!S7</f>
        <v>0</v>
      </c>
      <c r="Z376" s="88">
        <f>'Planned Care (d)'!T7</f>
        <v>0</v>
      </c>
      <c r="AR376" s="88">
        <f>'Planned Care (d)'!I7</f>
        <v>0</v>
      </c>
      <c r="AS376" s="88">
        <f>'Planned Care (d)'!J7</f>
        <v>0</v>
      </c>
      <c r="AT376" s="88">
        <f>'Planned Care (d)'!K7</f>
        <v>73</v>
      </c>
      <c r="AU376" s="88">
        <f>'Planned Care (d)'!L7</f>
        <v>0</v>
      </c>
      <c r="AV376" s="88">
        <f>'Planned Care (d)'!M7</f>
        <v>197</v>
      </c>
      <c r="AW376" s="88">
        <f>'Planned Care (d)'!N7</f>
        <v>0</v>
      </c>
      <c r="AX376" s="88">
        <f>'Planned Care (d)'!O7</f>
        <v>214</v>
      </c>
      <c r="AY376" s="88">
        <f>'Planned Care (d)'!P7</f>
        <v>0</v>
      </c>
      <c r="AZ376" s="88">
        <f>'Planned Care (d)'!Q7</f>
        <v>484</v>
      </c>
    </row>
    <row r="377" spans="1:52">
      <c r="A377" s="87" t="str">
        <f>'Planned Care (d)'!A8</f>
        <v>Swansea Bay UHB</v>
      </c>
      <c r="B377" s="87" t="str">
        <f>'Planned Care (d)'!B8</f>
        <v>PLANNED CARE</v>
      </c>
      <c r="C377" s="87" t="str">
        <f>'Planned Care (d)'!C8</f>
        <v>Elective Inpatient Activity</v>
      </c>
      <c r="D377" s="87" t="str">
        <f>'Planned Care (d)'!D8</f>
        <v>Total Recovery Activity</v>
      </c>
      <c r="E377" s="87" t="str">
        <f>'Planned Care (d)'!E8</f>
        <v>FIGURE</v>
      </c>
      <c r="F377" s="87" t="str">
        <f>'Planned Care (d)'!F8</f>
        <v>Waiting List Initiatives (WLI)</v>
      </c>
      <c r="T377" s="88">
        <f>'Planned Care (d)'!G8</f>
        <v>0</v>
      </c>
      <c r="W377" s="88">
        <f>'Planned Care (d)'!H8</f>
        <v>18</v>
      </c>
      <c r="X377" s="88">
        <f>'Planned Care (d)'!R8</f>
        <v>20</v>
      </c>
      <c r="Y377" s="88">
        <f>'Planned Care (d)'!S8</f>
        <v>0</v>
      </c>
      <c r="Z377" s="88">
        <f>'Planned Care (d)'!T8</f>
        <v>0</v>
      </c>
      <c r="AR377" s="88">
        <f>'Planned Care (d)'!I8</f>
        <v>3</v>
      </c>
      <c r="AS377" s="88">
        <f>'Planned Care (d)'!J8</f>
        <v>20</v>
      </c>
      <c r="AT377" s="88">
        <f>'Planned Care (d)'!K8</f>
        <v>3</v>
      </c>
      <c r="AU377" s="88">
        <f>'Planned Care (d)'!L8</f>
        <v>0</v>
      </c>
      <c r="AV377" s="88">
        <f>'Planned Care (d)'!M8</f>
        <v>3</v>
      </c>
      <c r="AW377" s="88">
        <f>'Planned Care (d)'!N8</f>
        <v>0</v>
      </c>
      <c r="AX377" s="88">
        <f>'Planned Care (d)'!O8</f>
        <v>3</v>
      </c>
      <c r="AY377" s="88">
        <f>'Planned Care (d)'!P8</f>
        <v>0</v>
      </c>
      <c r="AZ377" s="88">
        <f>'Planned Care (d)'!Q8</f>
        <v>12</v>
      </c>
    </row>
    <row r="378" spans="1:52">
      <c r="A378" s="87" t="str">
        <f>'Planned Care (d)'!A9</f>
        <v>Swansea Bay UHB</v>
      </c>
      <c r="B378" s="87" t="str">
        <f>'Planned Care (d)'!B9</f>
        <v>PLANNED CARE</v>
      </c>
      <c r="C378" s="87" t="str">
        <f>'Planned Care (d)'!C9</f>
        <v>Elective Inpatient Activity</v>
      </c>
      <c r="D378" s="87" t="str">
        <f>'Planned Care (d)'!D9</f>
        <v>Total Recovery Activity</v>
      </c>
      <c r="E378" s="87" t="str">
        <f>'Planned Care (d)'!E9</f>
        <v>TOTAL</v>
      </c>
      <c r="F378" s="87" t="str">
        <f>'Planned Care (d)'!F9</f>
        <v>Total</v>
      </c>
      <c r="T378" s="88">
        <f>'Planned Care (d)'!G9</f>
        <v>0</v>
      </c>
      <c r="W378" s="88">
        <f>'Planned Care (d)'!H9</f>
        <v>207</v>
      </c>
      <c r="X378" s="88">
        <f>'Planned Care (d)'!R9</f>
        <v>143</v>
      </c>
      <c r="Y378" s="88">
        <f>'Planned Care (d)'!S9</f>
        <v>0</v>
      </c>
      <c r="Z378" s="88">
        <f>'Planned Care (d)'!T9</f>
        <v>0</v>
      </c>
      <c r="AR378" s="88">
        <f>'Planned Care (d)'!I9</f>
        <v>144</v>
      </c>
      <c r="AS378" s="88">
        <f>'Planned Care (d)'!J9</f>
        <v>143</v>
      </c>
      <c r="AT378" s="88">
        <f>'Planned Care (d)'!K9</f>
        <v>402</v>
      </c>
      <c r="AU378" s="88">
        <f>'Planned Care (d)'!L9</f>
        <v>0</v>
      </c>
      <c r="AV378" s="88">
        <f>'Planned Care (d)'!M9</f>
        <v>526</v>
      </c>
      <c r="AW378" s="88">
        <f>'Planned Care (d)'!N9</f>
        <v>0</v>
      </c>
      <c r="AX378" s="88">
        <f>'Planned Care (d)'!O9</f>
        <v>543</v>
      </c>
      <c r="AY378" s="88">
        <f>'Planned Care (d)'!P9</f>
        <v>0</v>
      </c>
      <c r="AZ378" s="88">
        <f>'Planned Care (d)'!Q9</f>
        <v>1615</v>
      </c>
    </row>
    <row r="379" spans="1:52">
      <c r="A379" s="87" t="str">
        <f>'Planned Care (d)'!A10</f>
        <v>Swansea Bay UHB</v>
      </c>
      <c r="B379" s="87" t="str">
        <f>'Planned Care (d)'!B10</f>
        <v>PLANNED CARE</v>
      </c>
      <c r="C379" s="87" t="str">
        <f>'Planned Care (d)'!C10</f>
        <v>Elective Inpatient Activity</v>
      </c>
      <c r="D379" s="87" t="str">
        <f>'Planned Care (d)'!D10</f>
        <v>Total Activity</v>
      </c>
      <c r="E379" s="87" t="str">
        <f>'Planned Care (d)'!E10</f>
        <v>TOTAL</v>
      </c>
      <c r="F379" s="87">
        <f>'Planned Care (d)'!F10</f>
        <v>0</v>
      </c>
      <c r="T379" s="88">
        <f>'Planned Care (d)'!G10</f>
        <v>7161</v>
      </c>
      <c r="W379" s="88">
        <f>'Planned Care (d)'!H10</f>
        <v>5995</v>
      </c>
      <c r="X379" s="88">
        <f>'Planned Care (d)'!R10</f>
        <v>1688</v>
      </c>
      <c r="Y379" s="88">
        <f>'Planned Care (d)'!S10</f>
        <v>0</v>
      </c>
      <c r="Z379" s="88">
        <f>'Planned Care (d)'!T10</f>
        <v>0</v>
      </c>
      <c r="AR379" s="88">
        <f>'Planned Care (d)'!I10</f>
        <v>1591</v>
      </c>
      <c r="AS379" s="88">
        <f>'Planned Care (d)'!J10</f>
        <v>1688</v>
      </c>
      <c r="AT379" s="88">
        <f>'Planned Care (d)'!K10</f>
        <v>1849</v>
      </c>
      <c r="AU379" s="88">
        <f>'Planned Care (d)'!L10</f>
        <v>0</v>
      </c>
      <c r="AV379" s="88">
        <f>'Planned Care (d)'!M10</f>
        <v>1973</v>
      </c>
      <c r="AW379" s="88">
        <f>'Planned Care (d)'!N10</f>
        <v>0</v>
      </c>
      <c r="AX379" s="88">
        <f>'Planned Care (d)'!O10</f>
        <v>1990</v>
      </c>
      <c r="AY379" s="88">
        <f>'Planned Care (d)'!P10</f>
        <v>0</v>
      </c>
      <c r="AZ379" s="88">
        <f>'Planned Care (d)'!Q10</f>
        <v>7403</v>
      </c>
    </row>
    <row r="380" spans="1:52">
      <c r="A380" s="87" t="str">
        <f>'Planned Care (d)'!A11</f>
        <v>Swansea Bay UHB</v>
      </c>
      <c r="B380" s="87" t="str">
        <f>'Planned Care (d)'!B11</f>
        <v>PLANNED CARE</v>
      </c>
      <c r="C380" s="87" t="str">
        <f>'Planned Care (d)'!C11</f>
        <v>Elective Daycase Activity</v>
      </c>
      <c r="D380" s="87" t="str">
        <f>'Planned Care (d)'!D11</f>
        <v>Core</v>
      </c>
      <c r="E380" s="87" t="str">
        <f>'Planned Care (d)'!E11</f>
        <v>FIGURE</v>
      </c>
      <c r="F380" s="87" t="str">
        <f>'Planned Care (d)'!F11</f>
        <v xml:space="preserve">Via Core sessions </v>
      </c>
      <c r="T380" s="88">
        <f>'Planned Care (d)'!G11</f>
        <v>21260</v>
      </c>
      <c r="W380" s="88">
        <f>'Planned Care (d)'!H11</f>
        <v>17834</v>
      </c>
      <c r="X380" s="88">
        <f>'Planned Care (d)'!R11</f>
        <v>3926</v>
      </c>
      <c r="Y380" s="88">
        <f>'Planned Care (d)'!S11</f>
        <v>0</v>
      </c>
      <c r="Z380" s="88">
        <f>'Planned Care (d)'!T11</f>
        <v>0</v>
      </c>
      <c r="AR380" s="88">
        <f>'Planned Care (d)'!I11</f>
        <v>4459</v>
      </c>
      <c r="AS380" s="88">
        <f>'Planned Care (d)'!J11</f>
        <v>3926</v>
      </c>
      <c r="AT380" s="88">
        <f>'Planned Care (d)'!K11</f>
        <v>4459</v>
      </c>
      <c r="AU380" s="88">
        <f>'Planned Care (d)'!L11</f>
        <v>0</v>
      </c>
      <c r="AV380" s="88">
        <f>'Planned Care (d)'!M11</f>
        <v>4459</v>
      </c>
      <c r="AW380" s="88">
        <f>'Planned Care (d)'!N11</f>
        <v>0</v>
      </c>
      <c r="AX380" s="88">
        <f>'Planned Care (d)'!O11</f>
        <v>4459</v>
      </c>
      <c r="AY380" s="88">
        <f>'Planned Care (d)'!P11</f>
        <v>0</v>
      </c>
      <c r="AZ380" s="88">
        <f>'Planned Care (d)'!Q11</f>
        <v>17836</v>
      </c>
    </row>
    <row r="381" spans="1:52">
      <c r="A381" s="87" t="str">
        <f>'Planned Care (d)'!A12</f>
        <v>Swansea Bay UHB</v>
      </c>
      <c r="B381" s="87" t="str">
        <f>'Planned Care (d)'!B12</f>
        <v>PLANNED CARE</v>
      </c>
      <c r="C381" s="87" t="str">
        <f>'Planned Care (d)'!C12</f>
        <v>Elective Daycase Activity</v>
      </c>
      <c r="D381" s="87" t="str">
        <f>'Planned Care (d)'!D12</f>
        <v>Core</v>
      </c>
      <c r="E381" s="87" t="str">
        <f>'Planned Care (d)'!E12</f>
        <v>FIGURE</v>
      </c>
      <c r="F381" s="87" t="str">
        <f>'Planned Care (d)'!F12</f>
        <v xml:space="preserve">Via  WLI/Insourcing /Outsourcing </v>
      </c>
      <c r="T381" s="88">
        <f>'Planned Care (d)'!G12</f>
        <v>838</v>
      </c>
      <c r="W381" s="88">
        <f>'Planned Care (d)'!H12</f>
        <v>0</v>
      </c>
      <c r="X381" s="88">
        <f>'Planned Care (d)'!R12</f>
        <v>0</v>
      </c>
      <c r="Y381" s="88">
        <f>'Planned Care (d)'!S12</f>
        <v>0</v>
      </c>
      <c r="Z381" s="88">
        <f>'Planned Care (d)'!T12</f>
        <v>0</v>
      </c>
      <c r="AR381" s="88">
        <f>'Planned Care (d)'!I12</f>
        <v>0</v>
      </c>
      <c r="AS381" s="88">
        <f>'Planned Care (d)'!J12</f>
        <v>0</v>
      </c>
      <c r="AT381" s="88">
        <f>'Planned Care (d)'!K12</f>
        <v>0</v>
      </c>
      <c r="AU381" s="88">
        <f>'Planned Care (d)'!L12</f>
        <v>0</v>
      </c>
      <c r="AV381" s="88">
        <f>'Planned Care (d)'!M12</f>
        <v>0</v>
      </c>
      <c r="AW381" s="88">
        <f>'Planned Care (d)'!N12</f>
        <v>0</v>
      </c>
      <c r="AX381" s="88">
        <f>'Planned Care (d)'!O12</f>
        <v>0</v>
      </c>
      <c r="AY381" s="88">
        <f>'Planned Care (d)'!P12</f>
        <v>0</v>
      </c>
      <c r="AZ381" s="88">
        <f>'Planned Care (d)'!Q12</f>
        <v>0</v>
      </c>
    </row>
    <row r="382" spans="1:52">
      <c r="A382" s="87" t="str">
        <f>'Planned Care (d)'!A13</f>
        <v>Swansea Bay UHB</v>
      </c>
      <c r="B382" s="87" t="str">
        <f>'Planned Care (d)'!B13</f>
        <v>PLANNED CARE</v>
      </c>
      <c r="C382" s="87" t="str">
        <f>'Planned Care (d)'!C13</f>
        <v>Elective Daycase Activity</v>
      </c>
      <c r="D382" s="87" t="str">
        <f>'Planned Care (d)'!D13</f>
        <v>Core</v>
      </c>
      <c r="E382" s="87" t="str">
        <f>'Planned Care (d)'!E13</f>
        <v>TOTAL</v>
      </c>
      <c r="F382" s="87" t="str">
        <f>'Planned Care (d)'!F13</f>
        <v>Total</v>
      </c>
      <c r="T382" s="88">
        <f>'Planned Care (d)'!G13</f>
        <v>22098</v>
      </c>
      <c r="W382" s="88">
        <f>'Planned Care (d)'!H13</f>
        <v>0</v>
      </c>
      <c r="X382" s="88">
        <f>'Planned Care (d)'!R13</f>
        <v>3926</v>
      </c>
      <c r="Y382" s="88">
        <f>'Planned Care (d)'!S13</f>
        <v>0</v>
      </c>
      <c r="Z382" s="88">
        <f>'Planned Care (d)'!T13</f>
        <v>0</v>
      </c>
      <c r="AR382" s="88">
        <f>'Planned Care (d)'!I13</f>
        <v>4459</v>
      </c>
      <c r="AS382" s="88">
        <f>'Planned Care (d)'!J13</f>
        <v>3926</v>
      </c>
      <c r="AT382" s="88">
        <f>'Planned Care (d)'!K13</f>
        <v>4459</v>
      </c>
      <c r="AU382" s="88">
        <f>'Planned Care (d)'!L13</f>
        <v>0</v>
      </c>
      <c r="AV382" s="88">
        <f>'Planned Care (d)'!M13</f>
        <v>4459</v>
      </c>
      <c r="AW382" s="88">
        <f>'Planned Care (d)'!N13</f>
        <v>0</v>
      </c>
      <c r="AX382" s="88">
        <f>'Planned Care (d)'!O13</f>
        <v>4459</v>
      </c>
      <c r="AY382" s="88">
        <f>'Planned Care (d)'!P13</f>
        <v>0</v>
      </c>
      <c r="AZ382" s="88">
        <f>'Planned Care (d)'!Q13</f>
        <v>17836</v>
      </c>
    </row>
    <row r="383" spans="1:52">
      <c r="A383" s="87" t="str">
        <f>'Planned Care (d)'!A14</f>
        <v>Swansea Bay UHB</v>
      </c>
      <c r="B383" s="87" t="str">
        <f>'Planned Care (d)'!B14</f>
        <v>PLANNED CARE</v>
      </c>
      <c r="C383" s="87" t="str">
        <f>'Planned Care (d)'!C14</f>
        <v>Elective Daycase Activity</v>
      </c>
      <c r="D383" s="87" t="str">
        <f>'Planned Care (d)'!D14</f>
        <v>Total Recovery Activity</v>
      </c>
      <c r="E383" s="87" t="str">
        <f>'Planned Care (d)'!E14</f>
        <v>FIGURE</v>
      </c>
      <c r="F383" s="87" t="str">
        <f>'Planned Care (d)'!F14</f>
        <v>Insourcing</v>
      </c>
      <c r="T383" s="88">
        <f>'Planned Care (d)'!G14</f>
        <v>0</v>
      </c>
      <c r="W383" s="88">
        <f>'Planned Care (d)'!H14</f>
        <v>1929</v>
      </c>
      <c r="X383" s="88">
        <f>'Planned Care (d)'!R14</f>
        <v>698</v>
      </c>
      <c r="Y383" s="88">
        <f>'Planned Care (d)'!S14</f>
        <v>0</v>
      </c>
      <c r="Z383" s="88">
        <f>'Planned Care (d)'!T14</f>
        <v>0</v>
      </c>
      <c r="AR383" s="88">
        <f>'Planned Care (d)'!I14</f>
        <v>864</v>
      </c>
      <c r="AS383" s="88">
        <f>'Planned Care (d)'!J14</f>
        <v>698</v>
      </c>
      <c r="AT383" s="88">
        <f>'Planned Care (d)'!K14</f>
        <v>354</v>
      </c>
      <c r="AU383" s="88">
        <f>'Planned Care (d)'!L14</f>
        <v>0</v>
      </c>
      <c r="AV383" s="88">
        <f>'Planned Care (d)'!M14</f>
        <v>300</v>
      </c>
      <c r="AW383" s="88">
        <f>'Planned Care (d)'!N14</f>
        <v>0</v>
      </c>
      <c r="AX383" s="88">
        <f>'Planned Care (d)'!O14</f>
        <v>300</v>
      </c>
      <c r="AY383" s="88">
        <f>'Planned Care (d)'!P14</f>
        <v>0</v>
      </c>
      <c r="AZ383" s="88">
        <f>'Planned Care (d)'!Q14</f>
        <v>1818</v>
      </c>
    </row>
    <row r="384" spans="1:52">
      <c r="A384" s="87" t="str">
        <f>'Planned Care (d)'!A15</f>
        <v>Swansea Bay UHB</v>
      </c>
      <c r="B384" s="87" t="str">
        <f>'Planned Care (d)'!B15</f>
        <v>PLANNED CARE</v>
      </c>
      <c r="C384" s="87" t="str">
        <f>'Planned Care (d)'!C15</f>
        <v>Elective Daycase Activity</v>
      </c>
      <c r="D384" s="87" t="str">
        <f>'Planned Care (d)'!D15</f>
        <v>Total Recovery Activity</v>
      </c>
      <c r="E384" s="87" t="str">
        <f>'Planned Care (d)'!E15</f>
        <v>FIGURE</v>
      </c>
      <c r="F384" s="87" t="str">
        <f>'Planned Care (d)'!F15</f>
        <v>Outsourcing</v>
      </c>
      <c r="T384" s="88">
        <f>'Planned Care (d)'!G15</f>
        <v>0</v>
      </c>
      <c r="W384" s="88">
        <f>'Planned Care (d)'!H15</f>
        <v>1545</v>
      </c>
      <c r="X384" s="88">
        <f>'Planned Care (d)'!R15</f>
        <v>139</v>
      </c>
      <c r="Y384" s="88">
        <f>'Planned Care (d)'!S15</f>
        <v>0</v>
      </c>
      <c r="Z384" s="88">
        <f>'Planned Care (d)'!T15</f>
        <v>0</v>
      </c>
      <c r="AR384" s="88">
        <f>'Planned Care (d)'!I15</f>
        <v>120</v>
      </c>
      <c r="AS384" s="88">
        <f>'Planned Care (d)'!J15</f>
        <v>139</v>
      </c>
      <c r="AT384" s="88">
        <f>'Planned Care (d)'!K15</f>
        <v>120</v>
      </c>
      <c r="AU384" s="88">
        <f>'Planned Care (d)'!L15</f>
        <v>0</v>
      </c>
      <c r="AV384" s="88">
        <f>'Planned Care (d)'!M15</f>
        <v>120</v>
      </c>
      <c r="AW384" s="88">
        <f>'Planned Care (d)'!N15</f>
        <v>0</v>
      </c>
      <c r="AX384" s="88">
        <f>'Planned Care (d)'!O15</f>
        <v>120</v>
      </c>
      <c r="AY384" s="88">
        <f>'Planned Care (d)'!P15</f>
        <v>0</v>
      </c>
      <c r="AZ384" s="88">
        <f>'Planned Care (d)'!Q15</f>
        <v>480</v>
      </c>
    </row>
    <row r="385" spans="1:52">
      <c r="A385" s="87" t="str">
        <f>'Planned Care (d)'!A16</f>
        <v>Swansea Bay UHB</v>
      </c>
      <c r="B385" s="87" t="str">
        <f>'Planned Care (d)'!B16</f>
        <v>PLANNED CARE</v>
      </c>
      <c r="C385" s="87" t="str">
        <f>'Planned Care (d)'!C16</f>
        <v>Elective Daycase Activity</v>
      </c>
      <c r="D385" s="87" t="str">
        <f>'Planned Care (d)'!D16</f>
        <v>Total Recovery Activity</v>
      </c>
      <c r="E385" s="87" t="str">
        <f>'Planned Care (d)'!E16</f>
        <v>FIGURE</v>
      </c>
      <c r="F385" s="87" t="str">
        <f>'Planned Care (d)'!F16</f>
        <v xml:space="preserve"> Inhouse </v>
      </c>
      <c r="T385" s="88">
        <f>'Planned Care (d)'!G16</f>
        <v>0</v>
      </c>
      <c r="W385" s="88">
        <f>'Planned Care (d)'!H16</f>
        <v>693</v>
      </c>
      <c r="X385" s="88">
        <f>'Planned Care (d)'!R16</f>
        <v>417</v>
      </c>
      <c r="Y385" s="88">
        <f>'Planned Care (d)'!S16</f>
        <v>0</v>
      </c>
      <c r="Z385" s="88">
        <f>'Planned Care (d)'!T16</f>
        <v>0</v>
      </c>
      <c r="AR385" s="88">
        <f>'Planned Care (d)'!I16</f>
        <v>417</v>
      </c>
      <c r="AS385" s="88">
        <f>'Planned Care (d)'!J16</f>
        <v>417</v>
      </c>
      <c r="AT385" s="88">
        <f>'Planned Care (d)'!K16</f>
        <v>625</v>
      </c>
      <c r="AU385" s="88">
        <f>'Planned Care (d)'!L16</f>
        <v>0</v>
      </c>
      <c r="AV385" s="88">
        <f>'Planned Care (d)'!M16</f>
        <v>625</v>
      </c>
      <c r="AW385" s="88">
        <f>'Planned Care (d)'!N16</f>
        <v>0</v>
      </c>
      <c r="AX385" s="88">
        <f>'Planned Care (d)'!O16</f>
        <v>625</v>
      </c>
      <c r="AY385" s="88">
        <f>'Planned Care (d)'!P16</f>
        <v>0</v>
      </c>
      <c r="AZ385" s="88">
        <f>'Planned Care (d)'!Q16</f>
        <v>2292</v>
      </c>
    </row>
    <row r="386" spans="1:52">
      <c r="A386" s="87" t="str">
        <f>'Planned Care (d)'!A17</f>
        <v>Swansea Bay UHB</v>
      </c>
      <c r="B386" s="87" t="str">
        <f>'Planned Care (d)'!B17</f>
        <v>PLANNED CARE</v>
      </c>
      <c r="C386" s="87" t="str">
        <f>'Planned Care (d)'!C17</f>
        <v>Elective Daycase Activity</v>
      </c>
      <c r="D386" s="87" t="str">
        <f>'Planned Care (d)'!D17</f>
        <v>Total Recovery Activity</v>
      </c>
      <c r="E386" s="87" t="str">
        <f>'Planned Care (d)'!E17</f>
        <v>FIGURE</v>
      </c>
      <c r="F386" s="87" t="str">
        <f>'Planned Care (d)'!F17</f>
        <v>Waiting List Initiatives (WLI)</v>
      </c>
      <c r="T386" s="88">
        <f>'Planned Care (d)'!G17</f>
        <v>0</v>
      </c>
      <c r="W386" s="88">
        <f>'Planned Care (d)'!H17</f>
        <v>106</v>
      </c>
      <c r="X386" s="88">
        <f>'Planned Care (d)'!R17</f>
        <v>37</v>
      </c>
      <c r="Y386" s="88">
        <f>'Planned Care (d)'!S17</f>
        <v>0</v>
      </c>
      <c r="Z386" s="88">
        <f>'Planned Care (d)'!T17</f>
        <v>0</v>
      </c>
      <c r="AR386" s="88">
        <f>'Planned Care (d)'!I17</f>
        <v>54</v>
      </c>
      <c r="AS386" s="88">
        <f>'Planned Care (d)'!J17</f>
        <v>37</v>
      </c>
      <c r="AT386" s="88">
        <f>'Planned Care (d)'!K17</f>
        <v>54</v>
      </c>
      <c r="AU386" s="88">
        <f>'Planned Care (d)'!L17</f>
        <v>0</v>
      </c>
      <c r="AV386" s="88">
        <f>'Planned Care (d)'!M17</f>
        <v>54</v>
      </c>
      <c r="AW386" s="88">
        <f>'Planned Care (d)'!N17</f>
        <v>0</v>
      </c>
      <c r="AX386" s="88">
        <f>'Planned Care (d)'!O17</f>
        <v>54</v>
      </c>
      <c r="AY386" s="88">
        <f>'Planned Care (d)'!P17</f>
        <v>0</v>
      </c>
      <c r="AZ386" s="88">
        <f>'Planned Care (d)'!Q17</f>
        <v>216</v>
      </c>
    </row>
    <row r="387" spans="1:52">
      <c r="A387" s="87" t="str">
        <f>'Planned Care (d)'!A18</f>
        <v>Swansea Bay UHB</v>
      </c>
      <c r="B387" s="87" t="str">
        <f>'Planned Care (d)'!B18</f>
        <v>PLANNED CARE</v>
      </c>
      <c r="C387" s="87" t="str">
        <f>'Planned Care (d)'!C18</f>
        <v>Elective Daycase Activity</v>
      </c>
      <c r="D387" s="87" t="str">
        <f>'Planned Care (d)'!D18</f>
        <v>Total Recovery Activity</v>
      </c>
      <c r="E387" s="87" t="str">
        <f>'Planned Care (d)'!E18</f>
        <v>TOTAL</v>
      </c>
      <c r="F387" s="87" t="str">
        <f>'Planned Care (d)'!F18</f>
        <v>Total</v>
      </c>
      <c r="T387" s="88">
        <f>'Planned Care (d)'!G18</f>
        <v>0</v>
      </c>
      <c r="W387" s="88">
        <f>'Planned Care (d)'!H18</f>
        <v>4167</v>
      </c>
      <c r="X387" s="88">
        <f>'Planned Care (d)'!R18</f>
        <v>1254</v>
      </c>
      <c r="Y387" s="88">
        <f>'Planned Care (d)'!S18</f>
        <v>0</v>
      </c>
      <c r="Z387" s="88">
        <f>'Planned Care (d)'!T18</f>
        <v>0</v>
      </c>
      <c r="AR387" s="88">
        <f>'Planned Care (d)'!I18</f>
        <v>1401</v>
      </c>
      <c r="AS387" s="88">
        <f>'Planned Care (d)'!J18</f>
        <v>1254</v>
      </c>
      <c r="AT387" s="88">
        <f>'Planned Care (d)'!K18</f>
        <v>1099</v>
      </c>
      <c r="AU387" s="88">
        <f>'Planned Care (d)'!L18</f>
        <v>0</v>
      </c>
      <c r="AV387" s="88">
        <f>'Planned Care (d)'!M18</f>
        <v>1045</v>
      </c>
      <c r="AW387" s="88">
        <f>'Planned Care (d)'!N18</f>
        <v>0</v>
      </c>
      <c r="AX387" s="88">
        <f>'Planned Care (d)'!O18</f>
        <v>1045</v>
      </c>
      <c r="AY387" s="88">
        <f>'Planned Care (d)'!P18</f>
        <v>0</v>
      </c>
      <c r="AZ387" s="88">
        <f>'Planned Care (d)'!Q18</f>
        <v>4590</v>
      </c>
    </row>
    <row r="388" spans="1:52">
      <c r="A388" s="87" t="str">
        <f>'Planned Care (d)'!A19</f>
        <v>Swansea Bay UHB</v>
      </c>
      <c r="B388" s="87" t="str">
        <f>'Planned Care (d)'!B19</f>
        <v>PLANNED CARE</v>
      </c>
      <c r="C388" s="87" t="str">
        <f>'Planned Care (d)'!C19</f>
        <v>Elective Daycase Activity</v>
      </c>
      <c r="D388" s="87" t="str">
        <f>'Planned Care (d)'!D19</f>
        <v>Total Activity</v>
      </c>
      <c r="E388" s="87" t="str">
        <f>'Planned Care (d)'!E19</f>
        <v>TOTAL</v>
      </c>
      <c r="F388" s="87">
        <f>'Planned Care (d)'!F19</f>
        <v>0</v>
      </c>
      <c r="T388" s="88">
        <f>'Planned Care (d)'!G19</f>
        <v>22098</v>
      </c>
      <c r="W388" s="88">
        <f>'Planned Care (d)'!H19</f>
        <v>4167</v>
      </c>
      <c r="X388" s="88">
        <f>'Planned Care (d)'!R19</f>
        <v>5180</v>
      </c>
      <c r="Y388" s="88">
        <f>'Planned Care (d)'!S19</f>
        <v>0</v>
      </c>
      <c r="Z388" s="88">
        <f>'Planned Care (d)'!T19</f>
        <v>0</v>
      </c>
      <c r="AR388" s="88">
        <f>'Planned Care (d)'!I19</f>
        <v>5860</v>
      </c>
      <c r="AS388" s="88">
        <f>'Planned Care (d)'!J19</f>
        <v>5180</v>
      </c>
      <c r="AT388" s="88">
        <f>'Planned Care (d)'!K19</f>
        <v>5558</v>
      </c>
      <c r="AU388" s="88">
        <f>'Planned Care (d)'!L19</f>
        <v>0</v>
      </c>
      <c r="AV388" s="88">
        <f>'Planned Care (d)'!M19</f>
        <v>5504</v>
      </c>
      <c r="AW388" s="88">
        <f>'Planned Care (d)'!N19</f>
        <v>0</v>
      </c>
      <c r="AX388" s="88">
        <f>'Planned Care (d)'!O19</f>
        <v>5504</v>
      </c>
      <c r="AY388" s="88">
        <f>'Planned Care (d)'!P19</f>
        <v>0</v>
      </c>
      <c r="AZ388" s="88">
        <f>'Planned Care (d)'!Q19</f>
        <v>22426</v>
      </c>
    </row>
    <row r="389" spans="1:52">
      <c r="A389" s="87" t="str">
        <f>'Planned Care (d)'!A20</f>
        <v>Swansea Bay UHB</v>
      </c>
      <c r="B389" s="87" t="str">
        <f>'Planned Care (d)'!B20</f>
        <v>PLANNED CARE</v>
      </c>
      <c r="C389" s="87" t="str">
        <f>'Planned Care (d)'!C20</f>
        <v>New Outpatients Face to Face</v>
      </c>
      <c r="D389" s="87" t="str">
        <f>'Planned Care (d)'!D20</f>
        <v>Core</v>
      </c>
      <c r="E389" s="87" t="str">
        <f>'Planned Care (d)'!E20</f>
        <v>FIGURE</v>
      </c>
      <c r="F389" s="87" t="str">
        <f>'Planned Care (d)'!F20</f>
        <v xml:space="preserve">Via Core sessions </v>
      </c>
      <c r="T389" s="88">
        <f>'Planned Care (d)'!G20</f>
        <v>140696</v>
      </c>
      <c r="W389" s="88">
        <f>'Planned Care (d)'!H20</f>
        <v>109491</v>
      </c>
      <c r="X389" s="88">
        <f>'Planned Care (d)'!R20</f>
        <v>30343</v>
      </c>
      <c r="Y389" s="88">
        <f>'Planned Care (d)'!S20</f>
        <v>0</v>
      </c>
      <c r="Z389" s="88">
        <f>'Planned Care (d)'!T20</f>
        <v>0</v>
      </c>
      <c r="AR389" s="88">
        <f>'Planned Care (d)'!I20</f>
        <v>27373</v>
      </c>
      <c r="AS389" s="88">
        <f>'Planned Care (d)'!J20</f>
        <v>30343</v>
      </c>
      <c r="AT389" s="88">
        <f>'Planned Care (d)'!K20</f>
        <v>27373</v>
      </c>
      <c r="AU389" s="88">
        <f>'Planned Care (d)'!L20</f>
        <v>0</v>
      </c>
      <c r="AV389" s="88">
        <f>'Planned Care (d)'!M20</f>
        <v>27373</v>
      </c>
      <c r="AW389" s="88">
        <f>'Planned Care (d)'!N20</f>
        <v>0</v>
      </c>
      <c r="AX389" s="88">
        <f>'Planned Care (d)'!O20</f>
        <v>27373</v>
      </c>
      <c r="AY389" s="88">
        <f>'Planned Care (d)'!P20</f>
        <v>0</v>
      </c>
      <c r="AZ389" s="88">
        <f>'Planned Care (d)'!Q20</f>
        <v>109492</v>
      </c>
    </row>
    <row r="390" spans="1:52">
      <c r="A390" s="87" t="str">
        <f>'Planned Care (d)'!A21</f>
        <v>Swansea Bay UHB</v>
      </c>
      <c r="B390" s="87" t="str">
        <f>'Planned Care (d)'!B21</f>
        <v>PLANNED CARE</v>
      </c>
      <c r="C390" s="87" t="str">
        <f>'Planned Care (d)'!C21</f>
        <v>New Outpatients Face to Face</v>
      </c>
      <c r="D390" s="87" t="str">
        <f>'Planned Care (d)'!D21</f>
        <v>Core</v>
      </c>
      <c r="E390" s="87" t="str">
        <f>'Planned Care (d)'!E21</f>
        <v>FIGURE</v>
      </c>
      <c r="F390" s="87" t="str">
        <f>'Planned Care (d)'!F21</f>
        <v xml:space="preserve">Via  WLI/Insourcing /Outsourcing </v>
      </c>
      <c r="T390" s="88">
        <f>'Planned Care (d)'!G21</f>
        <v>6012</v>
      </c>
      <c r="W390" s="88">
        <f>'Planned Care (d)'!H21</f>
        <v>0</v>
      </c>
      <c r="X390" s="88">
        <f>'Planned Care (d)'!R21</f>
        <v>0</v>
      </c>
      <c r="Y390" s="88">
        <f>'Planned Care (d)'!S21</f>
        <v>0</v>
      </c>
      <c r="Z390" s="88">
        <f>'Planned Care (d)'!T21</f>
        <v>0</v>
      </c>
      <c r="AR390" s="88">
        <f>'Planned Care (d)'!I21</f>
        <v>0</v>
      </c>
      <c r="AS390" s="88">
        <f>'Planned Care (d)'!J21</f>
        <v>0</v>
      </c>
      <c r="AT390" s="88">
        <f>'Planned Care (d)'!K21</f>
        <v>0</v>
      </c>
      <c r="AU390" s="88">
        <f>'Planned Care (d)'!L21</f>
        <v>0</v>
      </c>
      <c r="AV390" s="88">
        <f>'Planned Care (d)'!M21</f>
        <v>0</v>
      </c>
      <c r="AW390" s="88">
        <f>'Planned Care (d)'!N21</f>
        <v>0</v>
      </c>
      <c r="AX390" s="88">
        <f>'Planned Care (d)'!O21</f>
        <v>0</v>
      </c>
      <c r="AY390" s="88">
        <f>'Planned Care (d)'!P21</f>
        <v>0</v>
      </c>
      <c r="AZ390" s="88">
        <f>'Planned Care (d)'!Q21</f>
        <v>0</v>
      </c>
    </row>
    <row r="391" spans="1:52">
      <c r="A391" s="87" t="str">
        <f>'Planned Care (d)'!A22</f>
        <v>Swansea Bay UHB</v>
      </c>
      <c r="B391" s="87" t="str">
        <f>'Planned Care (d)'!B22</f>
        <v>PLANNED CARE</v>
      </c>
      <c r="C391" s="87" t="str">
        <f>'Planned Care (d)'!C22</f>
        <v>New Outpatients Face to Face</v>
      </c>
      <c r="D391" s="87" t="str">
        <f>'Planned Care (d)'!D22</f>
        <v>Core</v>
      </c>
      <c r="E391" s="87" t="str">
        <f>'Planned Care (d)'!E22</f>
        <v>TOTAL</v>
      </c>
      <c r="F391" s="87" t="str">
        <f>'Planned Care (d)'!F22</f>
        <v>Total</v>
      </c>
      <c r="T391" s="88">
        <f>'Planned Care (d)'!G22</f>
        <v>146708</v>
      </c>
      <c r="W391" s="88">
        <f>'Planned Care (d)'!H22</f>
        <v>109491</v>
      </c>
      <c r="X391" s="88">
        <f>'Planned Care (d)'!R22</f>
        <v>30343</v>
      </c>
      <c r="Y391" s="88">
        <f>'Planned Care (d)'!S22</f>
        <v>0</v>
      </c>
      <c r="Z391" s="88">
        <f>'Planned Care (d)'!T22</f>
        <v>0</v>
      </c>
      <c r="AR391" s="88">
        <f>'Planned Care (d)'!I22</f>
        <v>27373</v>
      </c>
      <c r="AS391" s="88">
        <f>'Planned Care (d)'!J22</f>
        <v>30343</v>
      </c>
      <c r="AT391" s="88">
        <f>'Planned Care (d)'!K22</f>
        <v>27373</v>
      </c>
      <c r="AU391" s="88">
        <f>'Planned Care (d)'!L22</f>
        <v>0</v>
      </c>
      <c r="AV391" s="88">
        <f>'Planned Care (d)'!M22</f>
        <v>27373</v>
      </c>
      <c r="AW391" s="88">
        <f>'Planned Care (d)'!N22</f>
        <v>0</v>
      </c>
      <c r="AX391" s="88">
        <f>'Planned Care (d)'!O22</f>
        <v>27373</v>
      </c>
      <c r="AY391" s="88">
        <f>'Planned Care (d)'!P22</f>
        <v>0</v>
      </c>
      <c r="AZ391" s="88">
        <f>'Planned Care (d)'!Q22</f>
        <v>109492</v>
      </c>
    </row>
    <row r="392" spans="1:52">
      <c r="A392" s="87" t="str">
        <f>'Planned Care (d)'!A23</f>
        <v>Swansea Bay UHB</v>
      </c>
      <c r="B392" s="87" t="str">
        <f>'Planned Care (d)'!B23</f>
        <v>PLANNED CARE</v>
      </c>
      <c r="C392" s="87" t="str">
        <f>'Planned Care (d)'!C23</f>
        <v>New Outpatients Face to Face</v>
      </c>
      <c r="D392" s="87" t="str">
        <f>'Planned Care (d)'!D23</f>
        <v>Total Recovery Activity</v>
      </c>
      <c r="E392" s="87" t="str">
        <f>'Planned Care (d)'!E23</f>
        <v>FIGURE</v>
      </c>
      <c r="F392" s="87" t="str">
        <f>'Planned Care (d)'!F23</f>
        <v>Insourcing</v>
      </c>
      <c r="T392" s="88">
        <f>'Planned Care (d)'!G23</f>
        <v>0</v>
      </c>
      <c r="W392" s="88">
        <f>'Planned Care (d)'!H23</f>
        <v>876</v>
      </c>
      <c r="X392" s="88">
        <f>'Planned Care (d)'!R23</f>
        <v>632</v>
      </c>
      <c r="Y392" s="88">
        <f>'Planned Care (d)'!S23</f>
        <v>0</v>
      </c>
      <c r="Z392" s="88">
        <f>'Planned Care (d)'!T23</f>
        <v>0</v>
      </c>
      <c r="AR392" s="88">
        <f>'Planned Care (d)'!I23</f>
        <v>0</v>
      </c>
      <c r="AS392" s="88">
        <f>'Planned Care (d)'!J23</f>
        <v>632</v>
      </c>
      <c r="AT392" s="88">
        <f>'Planned Care (d)'!K23</f>
        <v>0</v>
      </c>
      <c r="AU392" s="88">
        <f>'Planned Care (d)'!L23</f>
        <v>0</v>
      </c>
      <c r="AV392" s="88">
        <f>'Planned Care (d)'!M23</f>
        <v>0</v>
      </c>
      <c r="AW392" s="88">
        <f>'Planned Care (d)'!N23</f>
        <v>0</v>
      </c>
      <c r="AX392" s="88">
        <f>'Planned Care (d)'!O23</f>
        <v>0</v>
      </c>
      <c r="AY392" s="88">
        <f>'Planned Care (d)'!P23</f>
        <v>0</v>
      </c>
      <c r="AZ392" s="88">
        <f>'Planned Care (d)'!Q23</f>
        <v>0</v>
      </c>
    </row>
    <row r="393" spans="1:52">
      <c r="A393" s="87" t="str">
        <f>'Planned Care (d)'!A24</f>
        <v>Swansea Bay UHB</v>
      </c>
      <c r="B393" s="87" t="str">
        <f>'Planned Care (d)'!B24</f>
        <v>PLANNED CARE</v>
      </c>
      <c r="C393" s="87" t="str">
        <f>'Planned Care (d)'!C24</f>
        <v>New Outpatients Face to Face</v>
      </c>
      <c r="D393" s="87" t="str">
        <f>'Planned Care (d)'!D24</f>
        <v>Total Recovery Activity</v>
      </c>
      <c r="E393" s="87" t="str">
        <f>'Planned Care (d)'!E24</f>
        <v>FIGURE</v>
      </c>
      <c r="F393" s="87" t="str">
        <f>'Planned Care (d)'!F24</f>
        <v>Outsourcing</v>
      </c>
      <c r="T393" s="88">
        <f>'Planned Care (d)'!G24</f>
        <v>0</v>
      </c>
      <c r="W393" s="88">
        <f>'Planned Care (d)'!H24</f>
        <v>507</v>
      </c>
      <c r="X393" s="88">
        <f>'Planned Care (d)'!R24</f>
        <v>237</v>
      </c>
      <c r="Y393" s="88">
        <f>'Planned Care (d)'!S24</f>
        <v>0</v>
      </c>
      <c r="Z393" s="88">
        <f>'Planned Care (d)'!T24</f>
        <v>0</v>
      </c>
      <c r="AR393" s="88">
        <f>'Planned Care (d)'!I24</f>
        <v>300</v>
      </c>
      <c r="AS393" s="88">
        <f>'Planned Care (d)'!J24</f>
        <v>237</v>
      </c>
      <c r="AT393" s="88">
        <f>'Planned Care (d)'!K24</f>
        <v>300</v>
      </c>
      <c r="AU393" s="88">
        <f>'Planned Care (d)'!L24</f>
        <v>0</v>
      </c>
      <c r="AV393" s="88">
        <f>'Planned Care (d)'!M24</f>
        <v>300</v>
      </c>
      <c r="AW393" s="88">
        <f>'Planned Care (d)'!N24</f>
        <v>0</v>
      </c>
      <c r="AX393" s="88">
        <f>'Planned Care (d)'!O24</f>
        <v>300</v>
      </c>
      <c r="AY393" s="88">
        <f>'Planned Care (d)'!P24</f>
        <v>0</v>
      </c>
      <c r="AZ393" s="88">
        <f>'Planned Care (d)'!Q24</f>
        <v>1200</v>
      </c>
    </row>
    <row r="394" spans="1:52">
      <c r="A394" s="87" t="str">
        <f>'Planned Care (d)'!A25</f>
        <v>Swansea Bay UHB</v>
      </c>
      <c r="B394" s="87" t="str">
        <f>'Planned Care (d)'!B25</f>
        <v>PLANNED CARE</v>
      </c>
      <c r="C394" s="87" t="str">
        <f>'Planned Care (d)'!C25</f>
        <v>New Outpatients Face to Face</v>
      </c>
      <c r="D394" s="87" t="str">
        <f>'Planned Care (d)'!D25</f>
        <v>Total Recovery Activity</v>
      </c>
      <c r="E394" s="87" t="str">
        <f>'Planned Care (d)'!E25</f>
        <v>FIGURE</v>
      </c>
      <c r="F394" s="87" t="str">
        <f>'Planned Care (d)'!F25</f>
        <v xml:space="preserve"> Inhouse </v>
      </c>
      <c r="T394" s="88">
        <f>'Planned Care (d)'!G25</f>
        <v>0</v>
      </c>
      <c r="W394" s="88" t="str">
        <f>'Planned Care (d)'!H25</f>
        <v xml:space="preserve"> -   </v>
      </c>
      <c r="X394" s="88">
        <f>'Planned Care (d)'!R25</f>
        <v>0</v>
      </c>
      <c r="Y394" s="88">
        <f>'Planned Care (d)'!S25</f>
        <v>0</v>
      </c>
      <c r="Z394" s="88">
        <f>'Planned Care (d)'!T25</f>
        <v>0</v>
      </c>
      <c r="AR394" s="88">
        <f>'Planned Care (d)'!I25</f>
        <v>0</v>
      </c>
      <c r="AS394" s="88">
        <f>'Planned Care (d)'!J25</f>
        <v>0</v>
      </c>
      <c r="AT394" s="88">
        <f>'Planned Care (d)'!K25</f>
        <v>0</v>
      </c>
      <c r="AU394" s="88">
        <f>'Planned Care (d)'!L25</f>
        <v>0</v>
      </c>
      <c r="AV394" s="88">
        <f>'Planned Care (d)'!M25</f>
        <v>0</v>
      </c>
      <c r="AW394" s="88">
        <f>'Planned Care (d)'!N25</f>
        <v>0</v>
      </c>
      <c r="AX394" s="88">
        <f>'Planned Care (d)'!O25</f>
        <v>0</v>
      </c>
      <c r="AY394" s="88">
        <f>'Planned Care (d)'!P25</f>
        <v>0</v>
      </c>
      <c r="AZ394" s="88">
        <f>'Planned Care (d)'!Q25</f>
        <v>0</v>
      </c>
    </row>
    <row r="395" spans="1:52">
      <c r="A395" s="87" t="str">
        <f>'Planned Care (d)'!A26</f>
        <v>Swansea Bay UHB</v>
      </c>
      <c r="B395" s="87" t="str">
        <f>'Planned Care (d)'!B26</f>
        <v>PLANNED CARE</v>
      </c>
      <c r="C395" s="87" t="str">
        <f>'Planned Care (d)'!C26</f>
        <v>New Outpatients Face to Face</v>
      </c>
      <c r="D395" s="87" t="str">
        <f>'Planned Care (d)'!D26</f>
        <v>Total Recovery Activity</v>
      </c>
      <c r="E395" s="87" t="str">
        <f>'Planned Care (d)'!E26</f>
        <v>FIGURE</v>
      </c>
      <c r="F395" s="87" t="str">
        <f>'Planned Care (d)'!F26</f>
        <v>Waiting List Initiatives (WLI)</v>
      </c>
      <c r="T395" s="88">
        <f>'Planned Care (d)'!G26</f>
        <v>0</v>
      </c>
      <c r="W395" s="88">
        <f>'Planned Care (d)'!H26</f>
        <v>11072</v>
      </c>
      <c r="X395" s="88">
        <f>'Planned Care (d)'!R26</f>
        <v>2034</v>
      </c>
      <c r="Y395" s="88">
        <f>'Planned Care (d)'!S26</f>
        <v>0</v>
      </c>
      <c r="Z395" s="88">
        <f>'Planned Care (d)'!T26</f>
        <v>0</v>
      </c>
      <c r="AR395" s="88">
        <f>'Planned Care (d)'!I26</f>
        <v>4125</v>
      </c>
      <c r="AS395" s="88">
        <f>'Planned Care (d)'!J26</f>
        <v>2034</v>
      </c>
      <c r="AT395" s="88">
        <f>'Planned Care (d)'!K26</f>
        <v>4125</v>
      </c>
      <c r="AU395" s="88">
        <f>'Planned Care (d)'!L26</f>
        <v>0</v>
      </c>
      <c r="AV395" s="88">
        <f>'Planned Care (d)'!M26</f>
        <v>3438</v>
      </c>
      <c r="AW395" s="88">
        <f>'Planned Care (d)'!N26</f>
        <v>0</v>
      </c>
      <c r="AX395" s="88">
        <f>'Planned Care (d)'!O26</f>
        <v>4125</v>
      </c>
      <c r="AY395" s="88">
        <f>'Planned Care (d)'!P26</f>
        <v>0</v>
      </c>
      <c r="AZ395" s="88">
        <f>'Planned Care (d)'!Q26</f>
        <v>15813</v>
      </c>
    </row>
    <row r="396" spans="1:52">
      <c r="A396" s="87" t="str">
        <f>'Planned Care (d)'!A27</f>
        <v>Swansea Bay UHB</v>
      </c>
      <c r="B396" s="87" t="str">
        <f>'Planned Care (d)'!B27</f>
        <v>PLANNED CARE</v>
      </c>
      <c r="C396" s="87" t="str">
        <f>'Planned Care (d)'!C27</f>
        <v>New Outpatients Face to Face</v>
      </c>
      <c r="D396" s="87" t="str">
        <f>'Planned Care (d)'!D27</f>
        <v>Total Recovery Activity</v>
      </c>
      <c r="E396" s="87" t="str">
        <f>'Planned Care (d)'!E27</f>
        <v>TOTAL</v>
      </c>
      <c r="F396" s="87" t="str">
        <f>'Planned Care (d)'!F27</f>
        <v>Total</v>
      </c>
      <c r="T396" s="88">
        <f>'Planned Care (d)'!G27</f>
        <v>0</v>
      </c>
      <c r="W396" s="88">
        <f>'Planned Care (d)'!H27</f>
        <v>1383</v>
      </c>
      <c r="X396" s="88">
        <f>'Planned Care (d)'!R27</f>
        <v>869</v>
      </c>
      <c r="Y396" s="88">
        <f>'Planned Care (d)'!S27</f>
        <v>0</v>
      </c>
      <c r="Z396" s="88">
        <f>'Planned Care (d)'!T27</f>
        <v>0</v>
      </c>
      <c r="AR396" s="88">
        <f>'Planned Care (d)'!I27</f>
        <v>300</v>
      </c>
      <c r="AS396" s="88">
        <f>'Planned Care (d)'!J27</f>
        <v>869</v>
      </c>
      <c r="AT396" s="88">
        <f>'Planned Care (d)'!K27</f>
        <v>300</v>
      </c>
      <c r="AU396" s="88">
        <f>'Planned Care (d)'!L27</f>
        <v>0</v>
      </c>
      <c r="AV396" s="88">
        <f>'Planned Care (d)'!M27</f>
        <v>300</v>
      </c>
      <c r="AW396" s="88">
        <f>'Planned Care (d)'!N27</f>
        <v>0</v>
      </c>
      <c r="AX396" s="88">
        <f>'Planned Care (d)'!O27</f>
        <v>300</v>
      </c>
      <c r="AY396" s="88">
        <f>'Planned Care (d)'!P27</f>
        <v>0</v>
      </c>
      <c r="AZ396" s="88">
        <f>'Planned Care (d)'!Q27</f>
        <v>1200</v>
      </c>
    </row>
    <row r="397" spans="1:52">
      <c r="A397" s="87" t="str">
        <f>'Planned Care (d)'!A28</f>
        <v>Swansea Bay UHB</v>
      </c>
      <c r="B397" s="87" t="str">
        <f>'Planned Care (d)'!B28</f>
        <v>PLANNED CARE</v>
      </c>
      <c r="C397" s="87" t="str">
        <f>'Planned Care (d)'!C28</f>
        <v>New Outpatients Face to Face</v>
      </c>
      <c r="D397" s="87" t="str">
        <f>'Planned Care (d)'!D28</f>
        <v>Total Activity</v>
      </c>
      <c r="E397" s="87" t="str">
        <f>'Planned Care (d)'!E28</f>
        <v>TOTAL</v>
      </c>
      <c r="F397" s="87">
        <f>'Planned Care (d)'!F28</f>
        <v>0</v>
      </c>
      <c r="T397" s="88">
        <f>'Planned Care (d)'!G28</f>
        <v>146708</v>
      </c>
      <c r="W397" s="88">
        <f>'Planned Care (d)'!H28</f>
        <v>110874</v>
      </c>
      <c r="X397" s="88">
        <f>'Planned Care (d)'!R28</f>
        <v>31212</v>
      </c>
      <c r="Y397" s="88">
        <f>'Planned Care (d)'!S28</f>
        <v>0</v>
      </c>
      <c r="Z397" s="88">
        <f>'Planned Care (d)'!T28</f>
        <v>0</v>
      </c>
      <c r="AR397" s="88">
        <f>'Planned Care (d)'!I28</f>
        <v>27673</v>
      </c>
      <c r="AS397" s="88">
        <f>'Planned Care (d)'!J28</f>
        <v>31212</v>
      </c>
      <c r="AT397" s="88">
        <f>'Planned Care (d)'!K28</f>
        <v>27673</v>
      </c>
      <c r="AU397" s="88">
        <f>'Planned Care (d)'!L28</f>
        <v>0</v>
      </c>
      <c r="AV397" s="88">
        <f>'Planned Care (d)'!M28</f>
        <v>27673</v>
      </c>
      <c r="AW397" s="88">
        <f>'Planned Care (d)'!N28</f>
        <v>0</v>
      </c>
      <c r="AX397" s="88">
        <f>'Planned Care (d)'!O28</f>
        <v>27673</v>
      </c>
      <c r="AY397" s="88">
        <f>'Planned Care (d)'!P28</f>
        <v>0</v>
      </c>
      <c r="AZ397" s="88">
        <f>'Planned Care (d)'!Q28</f>
        <v>110692</v>
      </c>
    </row>
    <row r="398" spans="1:52">
      <c r="A398" s="87" t="str">
        <f>'Planned Care (d)'!A29</f>
        <v>Swansea Bay UHB</v>
      </c>
      <c r="B398" s="87" t="str">
        <f>'Planned Care (d)'!B29</f>
        <v>PLANNED CARE</v>
      </c>
      <c r="C398" s="87" t="str">
        <f>'Planned Care (d)'!C29</f>
        <v>New Outpatients Virtual</v>
      </c>
      <c r="D398" s="87" t="str">
        <f>'Planned Care (d)'!D29</f>
        <v>Core</v>
      </c>
      <c r="E398" s="87" t="str">
        <f>'Planned Care (d)'!E29</f>
        <v>FIGURE</v>
      </c>
      <c r="F398" s="87" t="str">
        <f>'Planned Care (d)'!F29</f>
        <v xml:space="preserve">Via Core sessions </v>
      </c>
      <c r="T398" s="88">
        <f>'Planned Care (d)'!G29</f>
        <v>0</v>
      </c>
      <c r="W398" s="88">
        <f>'Planned Care (d)'!H29</f>
        <v>13723</v>
      </c>
      <c r="X398" s="88">
        <f>'Planned Care (d)'!R29</f>
        <v>2293</v>
      </c>
      <c r="Y398" s="88">
        <f>'Planned Care (d)'!S29</f>
        <v>0</v>
      </c>
      <c r="Z398" s="88">
        <f>'Planned Care (d)'!T29</f>
        <v>0</v>
      </c>
      <c r="AR398" s="88">
        <f>'Planned Care (d)'!I29</f>
        <v>3431</v>
      </c>
      <c r="AS398" s="88">
        <f>'Planned Care (d)'!J29</f>
        <v>2293</v>
      </c>
      <c r="AT398" s="88">
        <f>'Planned Care (d)'!K29</f>
        <v>3431</v>
      </c>
      <c r="AU398" s="88">
        <f>'Planned Care (d)'!L29</f>
        <v>0</v>
      </c>
      <c r="AV398" s="88">
        <f>'Planned Care (d)'!M29</f>
        <v>3431</v>
      </c>
      <c r="AW398" s="88">
        <f>'Planned Care (d)'!N29</f>
        <v>0</v>
      </c>
      <c r="AX398" s="88">
        <f>'Planned Care (d)'!O29</f>
        <v>3431</v>
      </c>
      <c r="AY398" s="88">
        <f>'Planned Care (d)'!P29</f>
        <v>0</v>
      </c>
      <c r="AZ398" s="88">
        <f>'Planned Care (d)'!Q29</f>
        <v>13724</v>
      </c>
    </row>
    <row r="399" spans="1:52">
      <c r="A399" s="87" t="str">
        <f>'Planned Care (d)'!A30</f>
        <v>Swansea Bay UHB</v>
      </c>
      <c r="B399" s="87" t="str">
        <f>'Planned Care (d)'!B30</f>
        <v>PLANNED CARE</v>
      </c>
      <c r="C399" s="87" t="str">
        <f>'Planned Care (d)'!C30</f>
        <v>New Outpatients Virtual</v>
      </c>
      <c r="D399" s="87" t="str">
        <f>'Planned Care (d)'!D30</f>
        <v>Core</v>
      </c>
      <c r="E399" s="87" t="str">
        <f>'Planned Care (d)'!E30</f>
        <v>FIGURE</v>
      </c>
      <c r="F399" s="87" t="str">
        <f>'Planned Care (d)'!F30</f>
        <v xml:space="preserve">Via  WLI/Insourcing /Outsourcing </v>
      </c>
      <c r="T399" s="88">
        <f>'Planned Care (d)'!G30</f>
        <v>0</v>
      </c>
      <c r="W399" s="88">
        <f>'Planned Care (d)'!H30</f>
        <v>0</v>
      </c>
      <c r="X399" s="88">
        <f>'Planned Care (d)'!R30</f>
        <v>0</v>
      </c>
      <c r="Y399" s="88">
        <f>'Planned Care (d)'!S30</f>
        <v>0</v>
      </c>
      <c r="Z399" s="88">
        <f>'Planned Care (d)'!T30</f>
        <v>0</v>
      </c>
      <c r="AR399" s="88">
        <f>'Planned Care (d)'!I30</f>
        <v>0</v>
      </c>
      <c r="AS399" s="88">
        <f>'Planned Care (d)'!J30</f>
        <v>0</v>
      </c>
      <c r="AT399" s="88">
        <f>'Planned Care (d)'!K30</f>
        <v>0</v>
      </c>
      <c r="AU399" s="88">
        <f>'Planned Care (d)'!L30</f>
        <v>0</v>
      </c>
      <c r="AV399" s="88">
        <f>'Planned Care (d)'!M30</f>
        <v>0</v>
      </c>
      <c r="AW399" s="88">
        <f>'Planned Care (d)'!N30</f>
        <v>0</v>
      </c>
      <c r="AX399" s="88">
        <f>'Planned Care (d)'!O30</f>
        <v>0</v>
      </c>
      <c r="AY399" s="88">
        <f>'Planned Care (d)'!P30</f>
        <v>0</v>
      </c>
      <c r="AZ399" s="88">
        <f>'Planned Care (d)'!Q30</f>
        <v>0</v>
      </c>
    </row>
    <row r="400" spans="1:52">
      <c r="A400" s="87" t="str">
        <f>'Planned Care (d)'!A31</f>
        <v>Swansea Bay UHB</v>
      </c>
      <c r="B400" s="87" t="str">
        <f>'Planned Care (d)'!B31</f>
        <v>PLANNED CARE</v>
      </c>
      <c r="C400" s="87" t="str">
        <f>'Planned Care (d)'!C31</f>
        <v>New Outpatients Virtual</v>
      </c>
      <c r="D400" s="87" t="str">
        <f>'Planned Care (d)'!D31</f>
        <v>Core</v>
      </c>
      <c r="E400" s="87" t="str">
        <f>'Planned Care (d)'!E31</f>
        <v>TOTAL</v>
      </c>
      <c r="F400" s="87" t="str">
        <f>'Planned Care (d)'!F31</f>
        <v>Total</v>
      </c>
      <c r="T400" s="88">
        <f>'Planned Care (d)'!G31</f>
        <v>0</v>
      </c>
      <c r="W400" s="88">
        <f>'Planned Care (d)'!H31</f>
        <v>13723</v>
      </c>
      <c r="X400" s="88">
        <f>'Planned Care (d)'!R31</f>
        <v>2293</v>
      </c>
      <c r="Y400" s="88">
        <f>'Planned Care (d)'!S31</f>
        <v>0</v>
      </c>
      <c r="Z400" s="88">
        <f>'Planned Care (d)'!T31</f>
        <v>0</v>
      </c>
      <c r="AR400" s="88">
        <f>'Planned Care (d)'!I31</f>
        <v>3431</v>
      </c>
      <c r="AS400" s="88">
        <f>'Planned Care (d)'!J31</f>
        <v>2293</v>
      </c>
      <c r="AT400" s="88">
        <f>'Planned Care (d)'!K31</f>
        <v>3431</v>
      </c>
      <c r="AU400" s="88">
        <f>'Planned Care (d)'!L31</f>
        <v>0</v>
      </c>
      <c r="AV400" s="88">
        <f>'Planned Care (d)'!M31</f>
        <v>3431</v>
      </c>
      <c r="AW400" s="88">
        <f>'Planned Care (d)'!N31</f>
        <v>0</v>
      </c>
      <c r="AX400" s="88">
        <f>'Planned Care (d)'!O31</f>
        <v>3431</v>
      </c>
      <c r="AY400" s="88">
        <f>'Planned Care (d)'!P31</f>
        <v>0</v>
      </c>
      <c r="AZ400" s="88">
        <f>'Planned Care (d)'!Q31</f>
        <v>13724</v>
      </c>
    </row>
    <row r="401" spans="1:52">
      <c r="A401" s="87" t="str">
        <f>'Planned Care (d)'!A32</f>
        <v>Swansea Bay UHB</v>
      </c>
      <c r="B401" s="87" t="str">
        <f>'Planned Care (d)'!B32</f>
        <v>PLANNED CARE</v>
      </c>
      <c r="C401" s="87" t="str">
        <f>'Planned Care (d)'!C32</f>
        <v>New Outpatients Virtual</v>
      </c>
      <c r="D401" s="87" t="str">
        <f>'Planned Care (d)'!D32</f>
        <v>Total Recovery Activity</v>
      </c>
      <c r="E401" s="87" t="str">
        <f>'Planned Care (d)'!E32</f>
        <v>FIGURE</v>
      </c>
      <c r="F401" s="87" t="str">
        <f>'Planned Care (d)'!F32</f>
        <v>Insourcing</v>
      </c>
      <c r="T401" s="88">
        <f>'Planned Care (d)'!G32</f>
        <v>0</v>
      </c>
      <c r="W401" s="88">
        <f>'Planned Care (d)'!H32</f>
        <v>1</v>
      </c>
      <c r="X401" s="88">
        <f>'Planned Care (d)'!R32</f>
        <v>0</v>
      </c>
      <c r="Y401" s="88">
        <f>'Planned Care (d)'!S32</f>
        <v>0</v>
      </c>
      <c r="Z401" s="88">
        <f>'Planned Care (d)'!T32</f>
        <v>0</v>
      </c>
      <c r="AR401" s="88">
        <f>'Planned Care (d)'!I32</f>
        <v>0</v>
      </c>
      <c r="AS401" s="88">
        <f>'Planned Care (d)'!J32</f>
        <v>0</v>
      </c>
      <c r="AT401" s="88">
        <f>'Planned Care (d)'!K32</f>
        <v>0</v>
      </c>
      <c r="AU401" s="88">
        <f>'Planned Care (d)'!L32</f>
        <v>0</v>
      </c>
      <c r="AV401" s="88">
        <f>'Planned Care (d)'!M32</f>
        <v>0</v>
      </c>
      <c r="AW401" s="88">
        <f>'Planned Care (d)'!N32</f>
        <v>0</v>
      </c>
      <c r="AX401" s="88">
        <f>'Planned Care (d)'!O32</f>
        <v>0</v>
      </c>
      <c r="AY401" s="88">
        <f>'Planned Care (d)'!P32</f>
        <v>0</v>
      </c>
      <c r="AZ401" s="88">
        <f>'Planned Care (d)'!Q32</f>
        <v>0</v>
      </c>
    </row>
    <row r="402" spans="1:52">
      <c r="A402" s="87" t="str">
        <f>'Planned Care (d)'!A33</f>
        <v>Swansea Bay UHB</v>
      </c>
      <c r="B402" s="87" t="str">
        <f>'Planned Care (d)'!B33</f>
        <v>PLANNED CARE</v>
      </c>
      <c r="C402" s="87" t="str">
        <f>'Planned Care (d)'!C33</f>
        <v>New Outpatients Virtual</v>
      </c>
      <c r="D402" s="87" t="str">
        <f>'Planned Care (d)'!D33</f>
        <v>Total Recovery Activity</v>
      </c>
      <c r="E402" s="87" t="str">
        <f>'Planned Care (d)'!E33</f>
        <v>FIGURE</v>
      </c>
      <c r="F402" s="87" t="str">
        <f>'Planned Care (d)'!F33</f>
        <v>Outsourcing</v>
      </c>
      <c r="T402" s="88">
        <f>'Planned Care (d)'!G33</f>
        <v>0</v>
      </c>
      <c r="W402" s="88">
        <f>'Planned Care (d)'!H33</f>
        <v>0</v>
      </c>
      <c r="X402" s="88">
        <f>'Planned Care (d)'!R33</f>
        <v>0</v>
      </c>
      <c r="Y402" s="88">
        <f>'Planned Care (d)'!S33</f>
        <v>0</v>
      </c>
      <c r="Z402" s="88">
        <f>'Planned Care (d)'!T33</f>
        <v>0</v>
      </c>
      <c r="AR402" s="88">
        <f>'Planned Care (d)'!I33</f>
        <v>0</v>
      </c>
      <c r="AS402" s="88">
        <f>'Planned Care (d)'!J33</f>
        <v>0</v>
      </c>
      <c r="AT402" s="88">
        <f>'Planned Care (d)'!K33</f>
        <v>0</v>
      </c>
      <c r="AU402" s="88">
        <f>'Planned Care (d)'!L33</f>
        <v>0</v>
      </c>
      <c r="AV402" s="88">
        <f>'Planned Care (d)'!M33</f>
        <v>0</v>
      </c>
      <c r="AW402" s="88">
        <f>'Planned Care (d)'!N33</f>
        <v>0</v>
      </c>
      <c r="AX402" s="88">
        <f>'Planned Care (d)'!O33</f>
        <v>0</v>
      </c>
      <c r="AY402" s="88">
        <f>'Planned Care (d)'!P33</f>
        <v>0</v>
      </c>
      <c r="AZ402" s="88">
        <f>'Planned Care (d)'!Q33</f>
        <v>0</v>
      </c>
    </row>
    <row r="403" spans="1:52">
      <c r="A403" s="87" t="str">
        <f>'Planned Care (d)'!A34</f>
        <v>Swansea Bay UHB</v>
      </c>
      <c r="B403" s="87" t="str">
        <f>'Planned Care (d)'!B34</f>
        <v>PLANNED CARE</v>
      </c>
      <c r="C403" s="87" t="str">
        <f>'Planned Care (d)'!C34</f>
        <v>New Outpatients Virtual</v>
      </c>
      <c r="D403" s="87" t="str">
        <f>'Planned Care (d)'!D34</f>
        <v>Total Recovery Activity</v>
      </c>
      <c r="E403" s="87" t="str">
        <f>'Planned Care (d)'!E34</f>
        <v>FIGURE</v>
      </c>
      <c r="F403" s="87" t="str">
        <f>'Planned Care (d)'!F34</f>
        <v xml:space="preserve"> Inhouse </v>
      </c>
      <c r="T403" s="88">
        <f>'Planned Care (d)'!G34</f>
        <v>0</v>
      </c>
      <c r="W403" s="88">
        <f>'Planned Care (d)'!H34</f>
        <v>0</v>
      </c>
      <c r="X403" s="88">
        <f>'Planned Care (d)'!R34</f>
        <v>0</v>
      </c>
      <c r="Y403" s="88">
        <f>'Planned Care (d)'!S34</f>
        <v>0</v>
      </c>
      <c r="Z403" s="88">
        <f>'Planned Care (d)'!T34</f>
        <v>0</v>
      </c>
      <c r="AR403" s="88">
        <f>'Planned Care (d)'!I34</f>
        <v>0</v>
      </c>
      <c r="AS403" s="88">
        <f>'Planned Care (d)'!J34</f>
        <v>0</v>
      </c>
      <c r="AT403" s="88">
        <f>'Planned Care (d)'!K34</f>
        <v>0</v>
      </c>
      <c r="AU403" s="88">
        <f>'Planned Care (d)'!L34</f>
        <v>0</v>
      </c>
      <c r="AV403" s="88">
        <f>'Planned Care (d)'!M34</f>
        <v>0</v>
      </c>
      <c r="AW403" s="88">
        <f>'Planned Care (d)'!N34</f>
        <v>0</v>
      </c>
      <c r="AX403" s="88">
        <f>'Planned Care (d)'!O34</f>
        <v>0</v>
      </c>
      <c r="AY403" s="88">
        <f>'Planned Care (d)'!P34</f>
        <v>0</v>
      </c>
      <c r="AZ403" s="88">
        <f>'Planned Care (d)'!Q34</f>
        <v>0</v>
      </c>
    </row>
    <row r="404" spans="1:52">
      <c r="A404" s="87" t="str">
        <f>'Planned Care (d)'!A35</f>
        <v>Swansea Bay UHB</v>
      </c>
      <c r="B404" s="87" t="str">
        <f>'Planned Care (d)'!B35</f>
        <v>PLANNED CARE</v>
      </c>
      <c r="C404" s="87" t="str">
        <f>'Planned Care (d)'!C35</f>
        <v>New Outpatients Virtual</v>
      </c>
      <c r="D404" s="87" t="str">
        <f>'Planned Care (d)'!D35</f>
        <v>Total Recovery Activity</v>
      </c>
      <c r="E404" s="87" t="str">
        <f>'Planned Care (d)'!E35</f>
        <v>FIGURE</v>
      </c>
      <c r="F404" s="87" t="str">
        <f>'Planned Care (d)'!F35</f>
        <v>Waiting List Initiatives (WLI)</v>
      </c>
      <c r="T404" s="88">
        <f>'Planned Care (d)'!G35</f>
        <v>0</v>
      </c>
      <c r="W404" s="88">
        <f>'Planned Care (d)'!H35</f>
        <v>1610</v>
      </c>
      <c r="X404" s="88">
        <f>'Planned Care (d)'!R35</f>
        <v>318</v>
      </c>
      <c r="Y404" s="88">
        <f>'Planned Care (d)'!S35</f>
        <v>0</v>
      </c>
      <c r="Z404" s="88">
        <f>'Planned Care (d)'!T35</f>
        <v>0</v>
      </c>
      <c r="AR404" s="88">
        <f>'Planned Care (d)'!I35</f>
        <v>0</v>
      </c>
      <c r="AS404" s="88">
        <f>'Planned Care (d)'!J35</f>
        <v>318</v>
      </c>
      <c r="AT404" s="88">
        <f>'Planned Care (d)'!K35</f>
        <v>0</v>
      </c>
      <c r="AU404" s="88">
        <f>'Planned Care (d)'!L35</f>
        <v>0</v>
      </c>
      <c r="AV404" s="88">
        <f>'Planned Care (d)'!M35</f>
        <v>0</v>
      </c>
      <c r="AW404" s="88">
        <f>'Planned Care (d)'!N35</f>
        <v>0</v>
      </c>
      <c r="AX404" s="88">
        <f>'Planned Care (d)'!O35</f>
        <v>0</v>
      </c>
      <c r="AY404" s="88">
        <f>'Planned Care (d)'!P35</f>
        <v>0</v>
      </c>
      <c r="AZ404" s="88">
        <f>'Planned Care (d)'!Q35</f>
        <v>0</v>
      </c>
    </row>
    <row r="405" spans="1:52">
      <c r="A405" s="87" t="str">
        <f>'Planned Care (d)'!A36</f>
        <v>Swansea Bay UHB</v>
      </c>
      <c r="B405" s="87" t="str">
        <f>'Planned Care (d)'!B36</f>
        <v>PLANNED CARE</v>
      </c>
      <c r="C405" s="87" t="str">
        <f>'Planned Care (d)'!C36</f>
        <v>New Outpatients Virtual</v>
      </c>
      <c r="D405" s="87" t="str">
        <f>'Planned Care (d)'!D36</f>
        <v>Total Recovery Activity</v>
      </c>
      <c r="E405" s="87" t="str">
        <f>'Planned Care (d)'!E36</f>
        <v>TOTAL</v>
      </c>
      <c r="F405" s="87" t="str">
        <f>'Planned Care (d)'!F36</f>
        <v>Total</v>
      </c>
      <c r="T405" s="88">
        <f>'Planned Care (d)'!G36</f>
        <v>0</v>
      </c>
      <c r="W405" s="88">
        <f>'Planned Care (d)'!H36</f>
        <v>1</v>
      </c>
      <c r="X405" s="88">
        <f>'Planned Care (d)'!R36</f>
        <v>0</v>
      </c>
      <c r="Y405" s="88">
        <f>'Planned Care (d)'!S36</f>
        <v>0</v>
      </c>
      <c r="Z405" s="88">
        <f>'Planned Care (d)'!T36</f>
        <v>0</v>
      </c>
      <c r="AR405" s="88">
        <f>'Planned Care (d)'!I36</f>
        <v>0</v>
      </c>
      <c r="AS405" s="88">
        <f>'Planned Care (d)'!J36</f>
        <v>0</v>
      </c>
      <c r="AT405" s="88">
        <f>'Planned Care (d)'!K36</f>
        <v>0</v>
      </c>
      <c r="AU405" s="88">
        <f>'Planned Care (d)'!L36</f>
        <v>0</v>
      </c>
      <c r="AV405" s="88">
        <f>'Planned Care (d)'!M36</f>
        <v>0</v>
      </c>
      <c r="AW405" s="88">
        <f>'Planned Care (d)'!N36</f>
        <v>0</v>
      </c>
      <c r="AX405" s="88">
        <f>'Planned Care (d)'!O36</f>
        <v>0</v>
      </c>
      <c r="AY405" s="88">
        <f>'Planned Care (d)'!P36</f>
        <v>0</v>
      </c>
      <c r="AZ405" s="88">
        <f>'Planned Care (d)'!Q36</f>
        <v>0</v>
      </c>
    </row>
    <row r="406" spans="1:52">
      <c r="A406" s="87" t="str">
        <f>'Planned Care (d)'!A37</f>
        <v>Swansea Bay UHB</v>
      </c>
      <c r="B406" s="87" t="str">
        <f>'Planned Care (d)'!B37</f>
        <v>PLANNED CARE</v>
      </c>
      <c r="C406" s="87" t="str">
        <f>'Planned Care (d)'!C37</f>
        <v>New Outpatients Virtual</v>
      </c>
      <c r="D406" s="87" t="str">
        <f>'Planned Care (d)'!D37</f>
        <v>Total Activity</v>
      </c>
      <c r="E406" s="87" t="str">
        <f>'Planned Care (d)'!E37</f>
        <v>TOTAL</v>
      </c>
      <c r="F406" s="87">
        <f>'Planned Care (d)'!F37</f>
        <v>0</v>
      </c>
      <c r="T406" s="88">
        <f>'Planned Care (d)'!G37</f>
        <v>0</v>
      </c>
      <c r="W406" s="88">
        <f>'Planned Care (d)'!H37</f>
        <v>13724</v>
      </c>
      <c r="X406" s="88">
        <f>'Planned Care (d)'!R37</f>
        <v>2293</v>
      </c>
      <c r="Y406" s="88">
        <f>'Planned Care (d)'!S37</f>
        <v>0</v>
      </c>
      <c r="Z406" s="88">
        <f>'Planned Care (d)'!T37</f>
        <v>0</v>
      </c>
      <c r="AR406" s="88">
        <f>'Planned Care (d)'!I37</f>
        <v>3431</v>
      </c>
      <c r="AS406" s="88">
        <f>'Planned Care (d)'!J37</f>
        <v>2293</v>
      </c>
      <c r="AT406" s="88">
        <f>'Planned Care (d)'!K37</f>
        <v>3431</v>
      </c>
      <c r="AU406" s="88">
        <f>'Planned Care (d)'!L37</f>
        <v>0</v>
      </c>
      <c r="AV406" s="88">
        <f>'Planned Care (d)'!M37</f>
        <v>3431</v>
      </c>
      <c r="AW406" s="88">
        <f>'Planned Care (d)'!N37</f>
        <v>0</v>
      </c>
      <c r="AX406" s="88">
        <f>'Planned Care (d)'!O37</f>
        <v>3431</v>
      </c>
      <c r="AY406" s="88">
        <f>'Planned Care (d)'!P37</f>
        <v>0</v>
      </c>
      <c r="AZ406" s="88">
        <f>'Planned Care (d)'!Q37</f>
        <v>13724</v>
      </c>
    </row>
    <row r="407" spans="1:52">
      <c r="A407" s="87" t="str">
        <f>'Planned Care (d)'!A38</f>
        <v>Swansea Bay UHB</v>
      </c>
      <c r="B407" s="87" t="str">
        <f>'Planned Care (d)'!B38</f>
        <v>PLANNED CARE</v>
      </c>
      <c r="C407" s="87" t="str">
        <f>'Planned Care (d)'!C38</f>
        <v>Follow Up Outpatients Face to Face</v>
      </c>
      <c r="D407" s="87" t="str">
        <f>'Planned Care (d)'!D38</f>
        <v>Core</v>
      </c>
      <c r="E407" s="87" t="str">
        <f>'Planned Care (d)'!E38</f>
        <v>FIGURE</v>
      </c>
      <c r="F407" s="87" t="str">
        <f>'Planned Care (d)'!F38</f>
        <v xml:space="preserve">Via Core sessions </v>
      </c>
      <c r="T407" s="88">
        <f>'Planned Care (d)'!G38</f>
        <v>321015</v>
      </c>
      <c r="W407" s="88">
        <f>'Planned Care (d)'!H38</f>
        <v>224154</v>
      </c>
      <c r="X407" s="88">
        <f>'Planned Care (d)'!R38</f>
        <v>62295</v>
      </c>
      <c r="Y407" s="88">
        <f>'Planned Care (d)'!S38</f>
        <v>0</v>
      </c>
      <c r="Z407" s="88">
        <f>'Planned Care (d)'!T38</f>
        <v>0</v>
      </c>
      <c r="AR407" s="88">
        <f>'Planned Care (d)'!I38</f>
        <v>56039</v>
      </c>
      <c r="AS407" s="88">
        <f>'Planned Care (d)'!J38</f>
        <v>62295</v>
      </c>
      <c r="AT407" s="88">
        <f>'Planned Care (d)'!K38</f>
        <v>56039</v>
      </c>
      <c r="AU407" s="88">
        <f>'Planned Care (d)'!L38</f>
        <v>0</v>
      </c>
      <c r="AV407" s="88">
        <f>'Planned Care (d)'!M38</f>
        <v>56039</v>
      </c>
      <c r="AW407" s="88">
        <f>'Planned Care (d)'!N38</f>
        <v>0</v>
      </c>
      <c r="AX407" s="88">
        <f>'Planned Care (d)'!O38</f>
        <v>56039</v>
      </c>
      <c r="AY407" s="88">
        <f>'Planned Care (d)'!P38</f>
        <v>0</v>
      </c>
      <c r="AZ407" s="88">
        <f>'Planned Care (d)'!Q38</f>
        <v>224156</v>
      </c>
    </row>
    <row r="408" spans="1:52">
      <c r="A408" s="87" t="str">
        <f>'Planned Care (d)'!A39</f>
        <v>Swansea Bay UHB</v>
      </c>
      <c r="B408" s="87" t="str">
        <f>'Planned Care (d)'!B39</f>
        <v>PLANNED CARE</v>
      </c>
      <c r="C408" s="87" t="str">
        <f>'Planned Care (d)'!C39</f>
        <v>Follow Up Outpatients Face to Face</v>
      </c>
      <c r="D408" s="87" t="str">
        <f>'Planned Care (d)'!D39</f>
        <v>Core</v>
      </c>
      <c r="E408" s="87" t="str">
        <f>'Planned Care (d)'!E39</f>
        <v>FIGURE</v>
      </c>
      <c r="F408" s="87" t="str">
        <f>'Planned Care (d)'!F39</f>
        <v xml:space="preserve">Via  WLI/Insourcing /Outsourcing </v>
      </c>
      <c r="T408" s="88">
        <f>'Planned Care (d)'!G39</f>
        <v>343</v>
      </c>
      <c r="W408" s="88">
        <f>'Planned Care (d)'!H39</f>
        <v>0</v>
      </c>
      <c r="X408" s="88">
        <f>'Planned Care (d)'!R39</f>
        <v>0</v>
      </c>
      <c r="Y408" s="88">
        <f>'Planned Care (d)'!S39</f>
        <v>0</v>
      </c>
      <c r="Z408" s="88">
        <f>'Planned Care (d)'!T39</f>
        <v>0</v>
      </c>
      <c r="AR408" s="88">
        <f>'Planned Care (d)'!I39</f>
        <v>0</v>
      </c>
      <c r="AS408" s="88">
        <f>'Planned Care (d)'!J39</f>
        <v>0</v>
      </c>
      <c r="AT408" s="88">
        <f>'Planned Care (d)'!K39</f>
        <v>0</v>
      </c>
      <c r="AU408" s="88">
        <f>'Planned Care (d)'!L39</f>
        <v>0</v>
      </c>
      <c r="AV408" s="88">
        <f>'Planned Care (d)'!M39</f>
        <v>0</v>
      </c>
      <c r="AW408" s="88">
        <f>'Planned Care (d)'!N39</f>
        <v>0</v>
      </c>
      <c r="AX408" s="88">
        <f>'Planned Care (d)'!O39</f>
        <v>0</v>
      </c>
      <c r="AY408" s="88">
        <f>'Planned Care (d)'!P39</f>
        <v>0</v>
      </c>
      <c r="AZ408" s="88">
        <f>'Planned Care (d)'!Q39</f>
        <v>0</v>
      </c>
    </row>
    <row r="409" spans="1:52">
      <c r="A409" s="87" t="str">
        <f>'Planned Care (d)'!A40</f>
        <v>Swansea Bay UHB</v>
      </c>
      <c r="B409" s="87" t="str">
        <f>'Planned Care (d)'!B40</f>
        <v>PLANNED CARE</v>
      </c>
      <c r="C409" s="87" t="str">
        <f>'Planned Care (d)'!C40</f>
        <v>Follow Up Outpatients Face to Face</v>
      </c>
      <c r="D409" s="87" t="str">
        <f>'Planned Care (d)'!D40</f>
        <v>Core</v>
      </c>
      <c r="E409" s="87" t="str">
        <f>'Planned Care (d)'!E40</f>
        <v>TOTAL</v>
      </c>
      <c r="F409" s="87" t="str">
        <f>'Planned Care (d)'!F40</f>
        <v>Total</v>
      </c>
      <c r="T409" s="88">
        <f>'Planned Care (d)'!G40</f>
        <v>321358</v>
      </c>
      <c r="W409" s="88">
        <f>'Planned Care (d)'!H40</f>
        <v>224154</v>
      </c>
      <c r="X409" s="88">
        <f>'Planned Care (d)'!R40</f>
        <v>62295</v>
      </c>
      <c r="Y409" s="88">
        <f>'Planned Care (d)'!S40</f>
        <v>0</v>
      </c>
      <c r="Z409" s="88">
        <f>'Planned Care (d)'!T40</f>
        <v>0</v>
      </c>
      <c r="AR409" s="88">
        <f>'Planned Care (d)'!I40</f>
        <v>56039</v>
      </c>
      <c r="AS409" s="88">
        <f>'Planned Care (d)'!J40</f>
        <v>62295</v>
      </c>
      <c r="AT409" s="88">
        <f>'Planned Care (d)'!K40</f>
        <v>56039</v>
      </c>
      <c r="AU409" s="88">
        <f>'Planned Care (d)'!L40</f>
        <v>0</v>
      </c>
      <c r="AV409" s="88">
        <f>'Planned Care (d)'!M40</f>
        <v>56039</v>
      </c>
      <c r="AW409" s="88">
        <f>'Planned Care (d)'!N40</f>
        <v>0</v>
      </c>
      <c r="AX409" s="88">
        <f>'Planned Care (d)'!O40</f>
        <v>56039</v>
      </c>
      <c r="AY409" s="88">
        <f>'Planned Care (d)'!P40</f>
        <v>0</v>
      </c>
      <c r="AZ409" s="88">
        <f>'Planned Care (d)'!Q40</f>
        <v>224156</v>
      </c>
    </row>
    <row r="410" spans="1:52">
      <c r="A410" s="87" t="str">
        <f>'Planned Care (d)'!A41</f>
        <v>Swansea Bay UHB</v>
      </c>
      <c r="B410" s="87" t="str">
        <f>'Planned Care (d)'!B41</f>
        <v>PLANNED CARE</v>
      </c>
      <c r="C410" s="87" t="str">
        <f>'Planned Care (d)'!C41</f>
        <v>Follow Up Outpatients Face to Face</v>
      </c>
      <c r="D410" s="87" t="str">
        <f>'Planned Care (d)'!D41</f>
        <v>Total Recovery Activity</v>
      </c>
      <c r="E410" s="87" t="str">
        <f>'Planned Care (d)'!E41</f>
        <v>FIGURE</v>
      </c>
      <c r="F410" s="87" t="str">
        <f>'Planned Care (d)'!F41</f>
        <v>Insourcing</v>
      </c>
      <c r="T410" s="88">
        <f>'Planned Care (d)'!G41</f>
        <v>0</v>
      </c>
      <c r="W410" s="88">
        <f>'Planned Care (d)'!H41</f>
        <v>1676</v>
      </c>
      <c r="X410" s="88">
        <f>'Planned Care (d)'!R41</f>
        <v>26</v>
      </c>
      <c r="Y410" s="88">
        <f>'Planned Care (d)'!S41</f>
        <v>0</v>
      </c>
      <c r="Z410" s="88">
        <f>'Planned Care (d)'!T41</f>
        <v>0</v>
      </c>
      <c r="AR410" s="88">
        <f>'Planned Care (d)'!I41</f>
        <v>0</v>
      </c>
      <c r="AS410" s="88">
        <f>'Planned Care (d)'!J41</f>
        <v>26</v>
      </c>
      <c r="AT410" s="88">
        <f>'Planned Care (d)'!K41</f>
        <v>0</v>
      </c>
      <c r="AU410" s="88">
        <f>'Planned Care (d)'!L41</f>
        <v>0</v>
      </c>
      <c r="AV410" s="88">
        <f>'Planned Care (d)'!M41</f>
        <v>0</v>
      </c>
      <c r="AW410" s="88">
        <f>'Planned Care (d)'!N41</f>
        <v>0</v>
      </c>
      <c r="AX410" s="88">
        <f>'Planned Care (d)'!O41</f>
        <v>0</v>
      </c>
      <c r="AY410" s="88">
        <f>'Planned Care (d)'!P41</f>
        <v>0</v>
      </c>
      <c r="AZ410" s="88">
        <f>'Planned Care (d)'!Q41</f>
        <v>0</v>
      </c>
    </row>
    <row r="411" spans="1:52">
      <c r="A411" s="87" t="str">
        <f>'Planned Care (d)'!A42</f>
        <v>Swansea Bay UHB</v>
      </c>
      <c r="B411" s="87" t="str">
        <f>'Planned Care (d)'!B42</f>
        <v>PLANNED CARE</v>
      </c>
      <c r="C411" s="87" t="str">
        <f>'Planned Care (d)'!C42</f>
        <v>Follow Up Outpatients Face to Face</v>
      </c>
      <c r="D411" s="87" t="str">
        <f>'Planned Care (d)'!D42</f>
        <v>Total Recovery Activity</v>
      </c>
      <c r="E411" s="87" t="str">
        <f>'Planned Care (d)'!E42</f>
        <v>FIGURE</v>
      </c>
      <c r="F411" s="87" t="str">
        <f>'Planned Care (d)'!F42</f>
        <v>Outsourcing</v>
      </c>
      <c r="T411" s="88">
        <f>'Planned Care (d)'!G42</f>
        <v>0</v>
      </c>
      <c r="W411" s="88">
        <f>'Planned Care (d)'!H42</f>
        <v>20</v>
      </c>
      <c r="X411" s="88">
        <f>'Planned Care (d)'!R42</f>
        <v>65</v>
      </c>
      <c r="Y411" s="88">
        <f>'Planned Care (d)'!S42</f>
        <v>0</v>
      </c>
      <c r="Z411" s="88">
        <f>'Planned Care (d)'!T42</f>
        <v>0</v>
      </c>
      <c r="AR411" s="88">
        <f>'Planned Care (d)'!I42</f>
        <v>0</v>
      </c>
      <c r="AS411" s="88">
        <f>'Planned Care (d)'!J42</f>
        <v>65</v>
      </c>
      <c r="AT411" s="88">
        <f>'Planned Care (d)'!K42</f>
        <v>0</v>
      </c>
      <c r="AU411" s="88">
        <f>'Planned Care (d)'!L42</f>
        <v>0</v>
      </c>
      <c r="AV411" s="88">
        <f>'Planned Care (d)'!M42</f>
        <v>0</v>
      </c>
      <c r="AW411" s="88">
        <f>'Planned Care (d)'!N42</f>
        <v>0</v>
      </c>
      <c r="AX411" s="88">
        <f>'Planned Care (d)'!O42</f>
        <v>0</v>
      </c>
      <c r="AY411" s="88">
        <f>'Planned Care (d)'!P42</f>
        <v>0</v>
      </c>
      <c r="AZ411" s="88">
        <f>'Planned Care (d)'!Q42</f>
        <v>0</v>
      </c>
    </row>
    <row r="412" spans="1:52">
      <c r="A412" s="87" t="str">
        <f>'Planned Care (d)'!A43</f>
        <v>Swansea Bay UHB</v>
      </c>
      <c r="B412" s="87" t="str">
        <f>'Planned Care (d)'!B43</f>
        <v>PLANNED CARE</v>
      </c>
      <c r="C412" s="87" t="str">
        <f>'Planned Care (d)'!C43</f>
        <v>Follow Up Outpatients Face to Face</v>
      </c>
      <c r="D412" s="87" t="str">
        <f>'Planned Care (d)'!D43</f>
        <v>Total Recovery Activity</v>
      </c>
      <c r="E412" s="87" t="str">
        <f>'Planned Care (d)'!E43</f>
        <v>FIGURE</v>
      </c>
      <c r="F412" s="87" t="str">
        <f>'Planned Care (d)'!F43</f>
        <v xml:space="preserve"> Inhouse </v>
      </c>
      <c r="T412" s="88">
        <f>'Planned Care (d)'!G43</f>
        <v>0</v>
      </c>
      <c r="W412" s="88">
        <f>'Planned Care (d)'!H43</f>
        <v>0</v>
      </c>
      <c r="X412" s="88">
        <f>'Planned Care (d)'!R43</f>
        <v>0</v>
      </c>
      <c r="Y412" s="88">
        <f>'Planned Care (d)'!S43</f>
        <v>0</v>
      </c>
      <c r="Z412" s="88">
        <f>'Planned Care (d)'!T43</f>
        <v>0</v>
      </c>
      <c r="AR412" s="88">
        <f>'Planned Care (d)'!I43</f>
        <v>0</v>
      </c>
      <c r="AS412" s="88">
        <f>'Planned Care (d)'!J43</f>
        <v>0</v>
      </c>
      <c r="AT412" s="88">
        <f>'Planned Care (d)'!K43</f>
        <v>0</v>
      </c>
      <c r="AU412" s="88">
        <f>'Planned Care (d)'!L43</f>
        <v>0</v>
      </c>
      <c r="AV412" s="88">
        <f>'Planned Care (d)'!M43</f>
        <v>0</v>
      </c>
      <c r="AW412" s="88">
        <f>'Planned Care (d)'!N43</f>
        <v>0</v>
      </c>
      <c r="AX412" s="88">
        <f>'Planned Care (d)'!O43</f>
        <v>0</v>
      </c>
      <c r="AY412" s="88">
        <f>'Planned Care (d)'!P43</f>
        <v>0</v>
      </c>
      <c r="AZ412" s="88">
        <f>'Planned Care (d)'!Q43</f>
        <v>0</v>
      </c>
    </row>
    <row r="413" spans="1:52">
      <c r="A413" s="87" t="str">
        <f>'Planned Care (d)'!A44</f>
        <v>Swansea Bay UHB</v>
      </c>
      <c r="B413" s="87" t="str">
        <f>'Planned Care (d)'!B44</f>
        <v>PLANNED CARE</v>
      </c>
      <c r="C413" s="87" t="str">
        <f>'Planned Care (d)'!C44</f>
        <v>Follow Up Outpatients Face to Face</v>
      </c>
      <c r="D413" s="87" t="str">
        <f>'Planned Care (d)'!D44</f>
        <v>Total Recovery Activity</v>
      </c>
      <c r="E413" s="87" t="str">
        <f>'Planned Care (d)'!E44</f>
        <v>FIGURE</v>
      </c>
      <c r="F413" s="87" t="str">
        <f>'Planned Care (d)'!F44</f>
        <v>Waiting List Initiatives (WLI)</v>
      </c>
      <c r="T413" s="88">
        <f>'Planned Care (d)'!G44</f>
        <v>0</v>
      </c>
      <c r="W413" s="88">
        <f>'Planned Care (d)'!H44</f>
        <v>1206</v>
      </c>
      <c r="X413" s="88">
        <f>'Planned Care (d)'!R44</f>
        <v>173</v>
      </c>
      <c r="Y413" s="88">
        <f>'Planned Care (d)'!S44</f>
        <v>0</v>
      </c>
      <c r="Z413" s="88">
        <f>'Planned Care (d)'!T44</f>
        <v>0</v>
      </c>
      <c r="AR413" s="88">
        <f>'Planned Care (d)'!I44</f>
        <v>0</v>
      </c>
      <c r="AS413" s="88">
        <f>'Planned Care (d)'!J44</f>
        <v>173</v>
      </c>
      <c r="AT413" s="88">
        <f>'Planned Care (d)'!K44</f>
        <v>0</v>
      </c>
      <c r="AU413" s="88">
        <f>'Planned Care (d)'!L44</f>
        <v>0</v>
      </c>
      <c r="AV413" s="88">
        <f>'Planned Care (d)'!M44</f>
        <v>0</v>
      </c>
      <c r="AW413" s="88">
        <f>'Planned Care (d)'!N44</f>
        <v>0</v>
      </c>
      <c r="AX413" s="88">
        <f>'Planned Care (d)'!O44</f>
        <v>0</v>
      </c>
      <c r="AY413" s="88">
        <f>'Planned Care (d)'!P44</f>
        <v>0</v>
      </c>
      <c r="AZ413" s="88">
        <f>'Planned Care (d)'!Q44</f>
        <v>0</v>
      </c>
    </row>
    <row r="414" spans="1:52">
      <c r="A414" s="87" t="str">
        <f>'Planned Care (d)'!A45</f>
        <v>Swansea Bay UHB</v>
      </c>
      <c r="B414" s="87" t="str">
        <f>'Planned Care (d)'!B45</f>
        <v>PLANNED CARE</v>
      </c>
      <c r="C414" s="87" t="str">
        <f>'Planned Care (d)'!C45</f>
        <v>Follow Up Outpatients Face to Face</v>
      </c>
      <c r="D414" s="87" t="str">
        <f>'Planned Care (d)'!D45</f>
        <v>Total Recovery Activity</v>
      </c>
      <c r="E414" s="87" t="str">
        <f>'Planned Care (d)'!E45</f>
        <v>TOTAL</v>
      </c>
      <c r="F414" s="87" t="str">
        <f>'Planned Care (d)'!F45</f>
        <v>Total</v>
      </c>
      <c r="T414" s="88">
        <f>'Planned Care (d)'!G45</f>
        <v>0</v>
      </c>
      <c r="W414" s="88">
        <f>'Planned Care (d)'!H45</f>
        <v>1696</v>
      </c>
      <c r="X414" s="88">
        <f>'Planned Care (d)'!R45</f>
        <v>91</v>
      </c>
      <c r="Y414" s="88">
        <f>'Planned Care (d)'!S45</f>
        <v>0</v>
      </c>
      <c r="Z414" s="88">
        <f>'Planned Care (d)'!T45</f>
        <v>0</v>
      </c>
      <c r="AR414" s="88">
        <f>'Planned Care (d)'!I45</f>
        <v>0</v>
      </c>
      <c r="AS414" s="88">
        <f>'Planned Care (d)'!J45</f>
        <v>91</v>
      </c>
      <c r="AT414" s="88">
        <f>'Planned Care (d)'!K45</f>
        <v>0</v>
      </c>
      <c r="AU414" s="88">
        <f>'Planned Care (d)'!L45</f>
        <v>0</v>
      </c>
      <c r="AV414" s="88">
        <f>'Planned Care (d)'!M45</f>
        <v>0</v>
      </c>
      <c r="AW414" s="88">
        <f>'Planned Care (d)'!N45</f>
        <v>0</v>
      </c>
      <c r="AX414" s="88">
        <f>'Planned Care (d)'!O45</f>
        <v>0</v>
      </c>
      <c r="AY414" s="88">
        <f>'Planned Care (d)'!P45</f>
        <v>0</v>
      </c>
      <c r="AZ414" s="88">
        <f>'Planned Care (d)'!Q45</f>
        <v>0</v>
      </c>
    </row>
    <row r="415" spans="1:52">
      <c r="A415" s="87" t="str">
        <f>'Planned Care (d)'!A46</f>
        <v>Swansea Bay UHB</v>
      </c>
      <c r="B415" s="87" t="str">
        <f>'Planned Care (d)'!B46</f>
        <v>PLANNED CARE</v>
      </c>
      <c r="C415" s="87" t="str">
        <f>'Planned Care (d)'!C46</f>
        <v>Follow Up Outpatients Face to Face</v>
      </c>
      <c r="D415" s="87" t="str">
        <f>'Planned Care (d)'!D46</f>
        <v>Total Activity</v>
      </c>
      <c r="E415" s="87" t="str">
        <f>'Planned Care (d)'!E46</f>
        <v>TOTAL</v>
      </c>
      <c r="F415" s="87">
        <f>'Planned Care (d)'!F46</f>
        <v>0</v>
      </c>
      <c r="T415" s="88">
        <f>'Planned Care (d)'!G46</f>
        <v>321358</v>
      </c>
      <c r="W415" s="88">
        <f>'Planned Care (d)'!H46</f>
        <v>225850</v>
      </c>
      <c r="X415" s="88">
        <f>'Planned Care (d)'!R46</f>
        <v>62386</v>
      </c>
      <c r="Y415" s="88">
        <f>'Planned Care (d)'!S46</f>
        <v>0</v>
      </c>
      <c r="Z415" s="88">
        <f>'Planned Care (d)'!T46</f>
        <v>0</v>
      </c>
      <c r="AR415" s="88">
        <f>'Planned Care (d)'!I46</f>
        <v>56039</v>
      </c>
      <c r="AS415" s="88">
        <f>'Planned Care (d)'!J46</f>
        <v>62386</v>
      </c>
      <c r="AT415" s="88">
        <f>'Planned Care (d)'!K46</f>
        <v>56039</v>
      </c>
      <c r="AU415" s="88">
        <f>'Planned Care (d)'!L46</f>
        <v>0</v>
      </c>
      <c r="AV415" s="88">
        <f>'Planned Care (d)'!M46</f>
        <v>56039</v>
      </c>
      <c r="AW415" s="88">
        <f>'Planned Care (d)'!N46</f>
        <v>0</v>
      </c>
      <c r="AX415" s="88">
        <f>'Planned Care (d)'!O46</f>
        <v>56039</v>
      </c>
      <c r="AY415" s="88">
        <f>'Planned Care (d)'!P46</f>
        <v>0</v>
      </c>
      <c r="AZ415" s="88">
        <f>'Planned Care (d)'!Q46</f>
        <v>224156</v>
      </c>
    </row>
    <row r="416" spans="1:52">
      <c r="A416" s="87" t="str">
        <f>'Planned Care (d)'!A47</f>
        <v>Swansea Bay UHB</v>
      </c>
      <c r="B416" s="87" t="str">
        <f>'Planned Care (d)'!B47</f>
        <v>PLANNED CARE</v>
      </c>
      <c r="C416" s="87" t="str">
        <f>'Planned Care (d)'!C47</f>
        <v>Follow Up Outpatients Virtual</v>
      </c>
      <c r="D416" s="87" t="str">
        <f>'Planned Care (d)'!D47</f>
        <v>Core</v>
      </c>
      <c r="E416" s="87" t="str">
        <f>'Planned Care (d)'!E47</f>
        <v>FIGURE</v>
      </c>
      <c r="F416" s="87" t="str">
        <f>'Planned Care (d)'!F47</f>
        <v xml:space="preserve">Via Core sessions </v>
      </c>
      <c r="T416" s="88">
        <f>'Planned Care (d)'!G47</f>
        <v>0</v>
      </c>
      <c r="W416" s="88">
        <f>'Planned Care (d)'!H47</f>
        <v>64245</v>
      </c>
      <c r="X416" s="88">
        <f>'Planned Care (d)'!R47</f>
        <v>14050</v>
      </c>
      <c r="Y416" s="88">
        <f>'Planned Care (d)'!S47</f>
        <v>0</v>
      </c>
      <c r="Z416" s="88">
        <f>'Planned Care (d)'!T47</f>
        <v>0</v>
      </c>
      <c r="AR416" s="88">
        <f>'Planned Care (d)'!I47</f>
        <v>16061</v>
      </c>
      <c r="AS416" s="88">
        <f>'Planned Care (d)'!J47</f>
        <v>14050</v>
      </c>
      <c r="AT416" s="88">
        <f>'Planned Care (d)'!K47</f>
        <v>16061</v>
      </c>
      <c r="AU416" s="88">
        <f>'Planned Care (d)'!L47</f>
        <v>0</v>
      </c>
      <c r="AV416" s="88">
        <f>'Planned Care (d)'!M47</f>
        <v>16061</v>
      </c>
      <c r="AW416" s="88">
        <f>'Planned Care (d)'!N47</f>
        <v>0</v>
      </c>
      <c r="AX416" s="88">
        <f>'Planned Care (d)'!O47</f>
        <v>16061</v>
      </c>
      <c r="AY416" s="88">
        <f>'Planned Care (d)'!P47</f>
        <v>0</v>
      </c>
      <c r="AZ416" s="88">
        <f>'Planned Care (d)'!Q47</f>
        <v>64244</v>
      </c>
    </row>
    <row r="417" spans="1:52">
      <c r="A417" s="87" t="str">
        <f>'Planned Care (d)'!A48</f>
        <v>Swansea Bay UHB</v>
      </c>
      <c r="B417" s="87" t="str">
        <f>'Planned Care (d)'!B48</f>
        <v>PLANNED CARE</v>
      </c>
      <c r="C417" s="87" t="str">
        <f>'Planned Care (d)'!C48</f>
        <v>Follow Up Outpatients Virtual</v>
      </c>
      <c r="D417" s="87" t="str">
        <f>'Planned Care (d)'!D48</f>
        <v>Core</v>
      </c>
      <c r="E417" s="87" t="str">
        <f>'Planned Care (d)'!E48</f>
        <v>FIGURE</v>
      </c>
      <c r="F417" s="87" t="str">
        <f>'Planned Care (d)'!F48</f>
        <v xml:space="preserve">Via  WLI/Insourcing /Outsourcing </v>
      </c>
      <c r="T417" s="88">
        <f>'Planned Care (d)'!G48</f>
        <v>0</v>
      </c>
      <c r="W417" s="88">
        <f>'Planned Care (d)'!H48</f>
        <v>0</v>
      </c>
      <c r="X417" s="88">
        <f>'Planned Care (d)'!R48</f>
        <v>0</v>
      </c>
      <c r="Y417" s="88">
        <f>'Planned Care (d)'!S48</f>
        <v>0</v>
      </c>
      <c r="Z417" s="88">
        <f>'Planned Care (d)'!T48</f>
        <v>0</v>
      </c>
      <c r="AR417" s="88">
        <f>'Planned Care (d)'!I48</f>
        <v>0</v>
      </c>
      <c r="AS417" s="88">
        <f>'Planned Care (d)'!J48</f>
        <v>0</v>
      </c>
      <c r="AT417" s="88">
        <f>'Planned Care (d)'!K48</f>
        <v>0</v>
      </c>
      <c r="AU417" s="88">
        <f>'Planned Care (d)'!L48</f>
        <v>0</v>
      </c>
      <c r="AV417" s="88">
        <f>'Planned Care (d)'!M48</f>
        <v>0</v>
      </c>
      <c r="AW417" s="88">
        <f>'Planned Care (d)'!N48</f>
        <v>0</v>
      </c>
      <c r="AX417" s="88">
        <f>'Planned Care (d)'!O48</f>
        <v>0</v>
      </c>
      <c r="AY417" s="88">
        <f>'Planned Care (d)'!P48</f>
        <v>0</v>
      </c>
      <c r="AZ417" s="88">
        <f>'Planned Care (d)'!Q48</f>
        <v>0</v>
      </c>
    </row>
    <row r="418" spans="1:52">
      <c r="A418" s="87" t="str">
        <f>'Planned Care (d)'!A49</f>
        <v>Swansea Bay UHB</v>
      </c>
      <c r="B418" s="87" t="str">
        <f>'Planned Care (d)'!B49</f>
        <v>PLANNED CARE</v>
      </c>
      <c r="C418" s="87" t="str">
        <f>'Planned Care (d)'!C49</f>
        <v>Follow Up Outpatients Virtual</v>
      </c>
      <c r="D418" s="87" t="str">
        <f>'Planned Care (d)'!D49</f>
        <v>Core</v>
      </c>
      <c r="E418" s="87" t="str">
        <f>'Planned Care (d)'!E49</f>
        <v>TOTAL</v>
      </c>
      <c r="F418" s="87" t="str">
        <f>'Planned Care (d)'!F49</f>
        <v>Total</v>
      </c>
      <c r="T418" s="88">
        <f>'Planned Care (d)'!G49</f>
        <v>0</v>
      </c>
      <c r="W418" s="88">
        <f>'Planned Care (d)'!H49</f>
        <v>64245</v>
      </c>
      <c r="X418" s="88">
        <f>'Planned Care (d)'!R49</f>
        <v>14050</v>
      </c>
      <c r="Y418" s="88">
        <f>'Planned Care (d)'!S49</f>
        <v>0</v>
      </c>
      <c r="Z418" s="88">
        <f>'Planned Care (d)'!T49</f>
        <v>0</v>
      </c>
      <c r="AR418" s="88">
        <f>'Planned Care (d)'!I49</f>
        <v>16061</v>
      </c>
      <c r="AS418" s="88">
        <f>'Planned Care (d)'!J49</f>
        <v>14050</v>
      </c>
      <c r="AT418" s="88">
        <f>'Planned Care (d)'!K49</f>
        <v>16061</v>
      </c>
      <c r="AU418" s="88">
        <f>'Planned Care (d)'!L49</f>
        <v>0</v>
      </c>
      <c r="AV418" s="88">
        <f>'Planned Care (d)'!M49</f>
        <v>16061</v>
      </c>
      <c r="AW418" s="88">
        <f>'Planned Care (d)'!N49</f>
        <v>0</v>
      </c>
      <c r="AX418" s="88">
        <f>'Planned Care (d)'!O49</f>
        <v>16061</v>
      </c>
      <c r="AY418" s="88">
        <f>'Planned Care (d)'!P49</f>
        <v>0</v>
      </c>
      <c r="AZ418" s="88">
        <f>'Planned Care (d)'!Q49</f>
        <v>64244</v>
      </c>
    </row>
    <row r="419" spans="1:52">
      <c r="A419" s="87" t="str">
        <f>'Planned Care (d)'!A50</f>
        <v>Swansea Bay UHB</v>
      </c>
      <c r="B419" s="87" t="str">
        <f>'Planned Care (d)'!B50</f>
        <v>PLANNED CARE</v>
      </c>
      <c r="C419" s="87" t="str">
        <f>'Planned Care (d)'!C50</f>
        <v>Follow Up Outpatients Virtual</v>
      </c>
      <c r="D419" s="87" t="str">
        <f>'Planned Care (d)'!D50</f>
        <v>Total Recovery Activity</v>
      </c>
      <c r="E419" s="87" t="str">
        <f>'Planned Care (d)'!E50</f>
        <v>FIGURE</v>
      </c>
      <c r="F419" s="87" t="str">
        <f>'Planned Care (d)'!F50</f>
        <v>Insourcing</v>
      </c>
      <c r="T419" s="88">
        <f>'Planned Care (d)'!G50</f>
        <v>0</v>
      </c>
      <c r="W419" s="88">
        <f>'Planned Care (d)'!H50</f>
        <v>110</v>
      </c>
      <c r="X419" s="88">
        <f>'Planned Care (d)'!R50</f>
        <v>0</v>
      </c>
      <c r="Y419" s="88">
        <f>'Planned Care (d)'!S50</f>
        <v>0</v>
      </c>
      <c r="Z419" s="88">
        <f>'Planned Care (d)'!T50</f>
        <v>0</v>
      </c>
      <c r="AR419" s="88">
        <f>'Planned Care (d)'!I50</f>
        <v>0</v>
      </c>
      <c r="AS419" s="88">
        <f>'Planned Care (d)'!J50</f>
        <v>0</v>
      </c>
      <c r="AT419" s="88">
        <f>'Planned Care (d)'!K50</f>
        <v>0</v>
      </c>
      <c r="AU419" s="88">
        <f>'Planned Care (d)'!L50</f>
        <v>0</v>
      </c>
      <c r="AV419" s="88">
        <f>'Planned Care (d)'!M50</f>
        <v>0</v>
      </c>
      <c r="AW419" s="88">
        <f>'Planned Care (d)'!N50</f>
        <v>0</v>
      </c>
      <c r="AX419" s="88">
        <f>'Planned Care (d)'!O50</f>
        <v>0</v>
      </c>
      <c r="AY419" s="88">
        <f>'Planned Care (d)'!P50</f>
        <v>0</v>
      </c>
      <c r="AZ419" s="88">
        <f>'Planned Care (d)'!Q50</f>
        <v>0</v>
      </c>
    </row>
    <row r="420" spans="1:52">
      <c r="A420" s="87" t="str">
        <f>'Planned Care (d)'!A51</f>
        <v>Swansea Bay UHB</v>
      </c>
      <c r="B420" s="87" t="str">
        <f>'Planned Care (d)'!B51</f>
        <v>PLANNED CARE</v>
      </c>
      <c r="C420" s="87" t="str">
        <f>'Planned Care (d)'!C51</f>
        <v>Follow Up Outpatients Virtual</v>
      </c>
      <c r="D420" s="87" t="str">
        <f>'Planned Care (d)'!D51</f>
        <v>Total Recovery Activity</v>
      </c>
      <c r="E420" s="87" t="str">
        <f>'Planned Care (d)'!E51</f>
        <v>FIGURE</v>
      </c>
      <c r="F420" s="87" t="str">
        <f>'Planned Care (d)'!F51</f>
        <v>Outsourcing</v>
      </c>
      <c r="T420" s="88">
        <f>'Planned Care (d)'!G51</f>
        <v>0</v>
      </c>
      <c r="W420" s="88">
        <f>'Planned Care (d)'!H51</f>
        <v>0</v>
      </c>
      <c r="X420" s="88">
        <f>'Planned Care (d)'!R51</f>
        <v>0</v>
      </c>
      <c r="Y420" s="88">
        <f>'Planned Care (d)'!S51</f>
        <v>0</v>
      </c>
      <c r="Z420" s="88">
        <f>'Planned Care (d)'!T51</f>
        <v>0</v>
      </c>
      <c r="AR420" s="88">
        <f>'Planned Care (d)'!I51</f>
        <v>0</v>
      </c>
      <c r="AS420" s="88">
        <f>'Planned Care (d)'!J51</f>
        <v>0</v>
      </c>
      <c r="AT420" s="88">
        <f>'Planned Care (d)'!K51</f>
        <v>0</v>
      </c>
      <c r="AU420" s="88">
        <f>'Planned Care (d)'!L51</f>
        <v>0</v>
      </c>
      <c r="AV420" s="88">
        <f>'Planned Care (d)'!M51</f>
        <v>0</v>
      </c>
      <c r="AW420" s="88">
        <f>'Planned Care (d)'!N51</f>
        <v>0</v>
      </c>
      <c r="AX420" s="88">
        <f>'Planned Care (d)'!O51</f>
        <v>0</v>
      </c>
      <c r="AY420" s="88">
        <f>'Planned Care (d)'!P51</f>
        <v>0</v>
      </c>
      <c r="AZ420" s="88">
        <f>'Planned Care (d)'!Q51</f>
        <v>0</v>
      </c>
    </row>
    <row r="421" spans="1:52">
      <c r="A421" s="87" t="str">
        <f>'Planned Care (d)'!A52</f>
        <v>Swansea Bay UHB</v>
      </c>
      <c r="B421" s="87" t="str">
        <f>'Planned Care (d)'!B52</f>
        <v>PLANNED CARE</v>
      </c>
      <c r="C421" s="87" t="str">
        <f>'Planned Care (d)'!C52</f>
        <v>Follow Up Outpatients Virtual</v>
      </c>
      <c r="D421" s="87" t="str">
        <f>'Planned Care (d)'!D52</f>
        <v>Total Recovery Activity</v>
      </c>
      <c r="E421" s="87" t="str">
        <f>'Planned Care (d)'!E52</f>
        <v>FIGURE</v>
      </c>
      <c r="F421" s="87" t="str">
        <f>'Planned Care (d)'!F52</f>
        <v xml:space="preserve"> Inhouse </v>
      </c>
      <c r="T421" s="88">
        <f>'Planned Care (d)'!G52</f>
        <v>0</v>
      </c>
      <c r="W421" s="88">
        <f>'Planned Care (d)'!H52</f>
        <v>0</v>
      </c>
      <c r="X421" s="88">
        <f>'Planned Care (d)'!R52</f>
        <v>0</v>
      </c>
      <c r="Y421" s="88">
        <f>'Planned Care (d)'!S52</f>
        <v>0</v>
      </c>
      <c r="Z421" s="88">
        <f>'Planned Care (d)'!T52</f>
        <v>0</v>
      </c>
      <c r="AR421" s="88">
        <f>'Planned Care (d)'!I52</f>
        <v>0</v>
      </c>
      <c r="AS421" s="88">
        <f>'Planned Care (d)'!J52</f>
        <v>0</v>
      </c>
      <c r="AT421" s="88">
        <f>'Planned Care (d)'!K52</f>
        <v>0</v>
      </c>
      <c r="AU421" s="88">
        <f>'Planned Care (d)'!L52</f>
        <v>0</v>
      </c>
      <c r="AV421" s="88">
        <f>'Planned Care (d)'!M52</f>
        <v>0</v>
      </c>
      <c r="AW421" s="88">
        <f>'Planned Care (d)'!N52</f>
        <v>0</v>
      </c>
      <c r="AX421" s="88">
        <f>'Planned Care (d)'!O52</f>
        <v>0</v>
      </c>
      <c r="AY421" s="88">
        <f>'Planned Care (d)'!P52</f>
        <v>0</v>
      </c>
      <c r="AZ421" s="88">
        <f>'Planned Care (d)'!Q52</f>
        <v>0</v>
      </c>
    </row>
    <row r="422" spans="1:52">
      <c r="A422" s="87" t="str">
        <f>'Planned Care (d)'!A53</f>
        <v>Swansea Bay UHB</v>
      </c>
      <c r="B422" s="87" t="str">
        <f>'Planned Care (d)'!B53</f>
        <v>PLANNED CARE</v>
      </c>
      <c r="C422" s="87" t="str">
        <f>'Planned Care (d)'!C53</f>
        <v>Follow Up Outpatients Virtual</v>
      </c>
      <c r="D422" s="87" t="str">
        <f>'Planned Care (d)'!D53</f>
        <v>Total Recovery Activity</v>
      </c>
      <c r="E422" s="87" t="str">
        <f>'Planned Care (d)'!E53</f>
        <v>FIGURE</v>
      </c>
      <c r="F422" s="87" t="str">
        <f>'Planned Care (d)'!F53</f>
        <v>Waiting List Initiatives (WLI)</v>
      </c>
      <c r="T422" s="88">
        <f>'Planned Care (d)'!G53</f>
        <v>0</v>
      </c>
      <c r="W422" s="88">
        <f>'Planned Care (d)'!H53</f>
        <v>1131</v>
      </c>
      <c r="X422" s="88">
        <f>'Planned Care (d)'!R53</f>
        <v>87</v>
      </c>
      <c r="Y422" s="88">
        <f>'Planned Care (d)'!S53</f>
        <v>0</v>
      </c>
      <c r="Z422" s="88">
        <f>'Planned Care (d)'!T53</f>
        <v>0</v>
      </c>
      <c r="AR422" s="88">
        <f>'Planned Care (d)'!I53</f>
        <v>0</v>
      </c>
      <c r="AS422" s="88">
        <f>'Planned Care (d)'!J53</f>
        <v>87</v>
      </c>
      <c r="AT422" s="88">
        <f>'Planned Care (d)'!K53</f>
        <v>0</v>
      </c>
      <c r="AU422" s="88">
        <f>'Planned Care (d)'!L53</f>
        <v>0</v>
      </c>
      <c r="AV422" s="88">
        <f>'Planned Care (d)'!M53</f>
        <v>0</v>
      </c>
      <c r="AW422" s="88">
        <f>'Planned Care (d)'!N53</f>
        <v>0</v>
      </c>
      <c r="AX422" s="88">
        <f>'Planned Care (d)'!O53</f>
        <v>0</v>
      </c>
      <c r="AY422" s="88">
        <f>'Planned Care (d)'!P53</f>
        <v>0</v>
      </c>
      <c r="AZ422" s="88">
        <f>'Planned Care (d)'!Q53</f>
        <v>0</v>
      </c>
    </row>
    <row r="423" spans="1:52">
      <c r="A423" s="87" t="str">
        <f>'Planned Care (d)'!A54</f>
        <v>Swansea Bay UHB</v>
      </c>
      <c r="B423" s="87" t="str">
        <f>'Planned Care (d)'!B54</f>
        <v>PLANNED CARE</v>
      </c>
      <c r="C423" s="87" t="str">
        <f>'Planned Care (d)'!C54</f>
        <v>Follow Up Outpatients Virtual</v>
      </c>
      <c r="D423" s="87" t="str">
        <f>'Planned Care (d)'!D54</f>
        <v>Total Recovery Activity</v>
      </c>
      <c r="E423" s="87" t="str">
        <f>'Planned Care (d)'!E54</f>
        <v>TOTAL</v>
      </c>
      <c r="F423" s="87" t="str">
        <f>'Planned Care (d)'!F54</f>
        <v>Total</v>
      </c>
      <c r="T423" s="88">
        <f>'Planned Care (d)'!G54</f>
        <v>0</v>
      </c>
      <c r="W423" s="88">
        <f>'Planned Care (d)'!H54</f>
        <v>110</v>
      </c>
      <c r="X423" s="88">
        <f>'Planned Care (d)'!R54</f>
        <v>0</v>
      </c>
      <c r="Y423" s="88">
        <f>'Planned Care (d)'!S54</f>
        <v>0</v>
      </c>
      <c r="Z423" s="88">
        <f>'Planned Care (d)'!T54</f>
        <v>0</v>
      </c>
      <c r="AR423" s="88">
        <f>'Planned Care (d)'!I54</f>
        <v>0</v>
      </c>
      <c r="AS423" s="88">
        <f>'Planned Care (d)'!J54</f>
        <v>0</v>
      </c>
      <c r="AT423" s="88">
        <f>'Planned Care (d)'!K54</f>
        <v>0</v>
      </c>
      <c r="AU423" s="88">
        <f>'Planned Care (d)'!L54</f>
        <v>0</v>
      </c>
      <c r="AV423" s="88">
        <f>'Planned Care (d)'!M54</f>
        <v>0</v>
      </c>
      <c r="AW423" s="88">
        <f>'Planned Care (d)'!N54</f>
        <v>0</v>
      </c>
      <c r="AX423" s="88">
        <f>'Planned Care (d)'!O54</f>
        <v>0</v>
      </c>
      <c r="AY423" s="88">
        <f>'Planned Care (d)'!P54</f>
        <v>0</v>
      </c>
      <c r="AZ423" s="88">
        <f>'Planned Care (d)'!Q54</f>
        <v>0</v>
      </c>
    </row>
    <row r="424" spans="1:52">
      <c r="A424" s="87" t="str">
        <f>'Planned Care (d)'!A55</f>
        <v>Swansea Bay UHB</v>
      </c>
      <c r="B424" s="87" t="str">
        <f>'Planned Care (d)'!B55</f>
        <v>PLANNED CARE</v>
      </c>
      <c r="C424" s="87" t="str">
        <f>'Planned Care (d)'!C55</f>
        <v>Follow Up Outpatients Virtual</v>
      </c>
      <c r="D424" s="87" t="str">
        <f>'Planned Care (d)'!D55</f>
        <v>Total Activity</v>
      </c>
      <c r="E424" s="87" t="str">
        <f>'Planned Care (d)'!E55</f>
        <v>TOTAL</v>
      </c>
      <c r="F424" s="87">
        <f>'Planned Care (d)'!F55</f>
        <v>0</v>
      </c>
      <c r="T424" s="88">
        <f>'Planned Care (d)'!G55</f>
        <v>0</v>
      </c>
      <c r="W424" s="88">
        <f>'Planned Care (d)'!H55</f>
        <v>64355</v>
      </c>
      <c r="X424" s="88">
        <f>'Planned Care (d)'!R55</f>
        <v>14050</v>
      </c>
      <c r="Y424" s="88">
        <f>'Planned Care (d)'!S55</f>
        <v>0</v>
      </c>
      <c r="Z424" s="88">
        <f>'Planned Care (d)'!T55</f>
        <v>0</v>
      </c>
      <c r="AR424" s="88">
        <f>'Planned Care (d)'!I55</f>
        <v>16061</v>
      </c>
      <c r="AS424" s="88">
        <f>'Planned Care (d)'!J55</f>
        <v>14050</v>
      </c>
      <c r="AT424" s="88">
        <f>'Planned Care (d)'!K55</f>
        <v>16061</v>
      </c>
      <c r="AU424" s="88">
        <f>'Planned Care (d)'!L55</f>
        <v>0</v>
      </c>
      <c r="AV424" s="88">
        <f>'Planned Care (d)'!M55</f>
        <v>16061</v>
      </c>
      <c r="AW424" s="88">
        <f>'Planned Care (d)'!N55</f>
        <v>0</v>
      </c>
      <c r="AX424" s="88">
        <f>'Planned Care (d)'!O55</f>
        <v>16061</v>
      </c>
      <c r="AY424" s="88">
        <f>'Planned Care (d)'!P55</f>
        <v>0</v>
      </c>
      <c r="AZ424" s="88">
        <f>'Planned Care (d)'!Q55</f>
        <v>64244</v>
      </c>
    </row>
    <row r="425" spans="1:52">
      <c r="A425" s="87" t="str">
        <f>'Planned Care (d)'!A56</f>
        <v>Swansea Bay UHB</v>
      </c>
      <c r="B425" s="87" t="str">
        <f>'Planned Care (d)'!B56</f>
        <v>PLANNED CARE</v>
      </c>
      <c r="C425" s="87" t="str">
        <f>'Planned Care (d)'!C56</f>
        <v>Diagnostics CT</v>
      </c>
      <c r="D425" s="87" t="str">
        <f>'Planned Care (d)'!D56</f>
        <v>Total Core Funded Activity</v>
      </c>
      <c r="E425" s="87" t="str">
        <f>'Planned Care (d)'!E56</f>
        <v>FIGURE</v>
      </c>
      <c r="F425" s="87">
        <f>'Planned Care (d)'!F56</f>
        <v>0</v>
      </c>
      <c r="T425" s="88">
        <f>'Planned Care (d)'!G56</f>
        <v>0</v>
      </c>
      <c r="W425" s="88">
        <f>'Planned Care (d)'!H56</f>
        <v>0</v>
      </c>
      <c r="X425" s="88">
        <f>'Planned Care (d)'!R56</f>
        <v>0</v>
      </c>
      <c r="Y425" s="88">
        <f>'Planned Care (d)'!S56</f>
        <v>0</v>
      </c>
      <c r="Z425" s="88">
        <f>'Planned Care (d)'!T56</f>
        <v>0</v>
      </c>
      <c r="AR425" s="88">
        <f>'Planned Care (d)'!I56</f>
        <v>0</v>
      </c>
      <c r="AS425" s="88">
        <f>'Planned Care (d)'!J56</f>
        <v>0</v>
      </c>
      <c r="AT425" s="88">
        <f>'Planned Care (d)'!K56</f>
        <v>0</v>
      </c>
      <c r="AU425" s="88">
        <f>'Planned Care (d)'!L56</f>
        <v>0</v>
      </c>
      <c r="AV425" s="88">
        <f>'Planned Care (d)'!M56</f>
        <v>0</v>
      </c>
      <c r="AW425" s="88">
        <f>'Planned Care (d)'!N56</f>
        <v>0</v>
      </c>
      <c r="AX425" s="88">
        <f>'Planned Care (d)'!O56</f>
        <v>0</v>
      </c>
      <c r="AY425" s="88">
        <f>'Planned Care (d)'!P56</f>
        <v>0</v>
      </c>
      <c r="AZ425" s="88">
        <f>'Planned Care (d)'!Q56</f>
        <v>0</v>
      </c>
    </row>
    <row r="426" spans="1:52">
      <c r="A426" s="87" t="str">
        <f>'Planned Care (d)'!A57</f>
        <v>Swansea Bay UHB</v>
      </c>
      <c r="B426" s="87" t="str">
        <f>'Planned Care (d)'!B57</f>
        <v>PLANNED CARE</v>
      </c>
      <c r="C426" s="87" t="str">
        <f>'Planned Care (d)'!C57</f>
        <v>Diagnostics CT</v>
      </c>
      <c r="D426" s="87" t="str">
        <f>'Planned Care (d)'!D57</f>
        <v>Total Recovery Activity</v>
      </c>
      <c r="E426" s="87" t="str">
        <f>'Planned Care (d)'!E57</f>
        <v>FIGURE</v>
      </c>
      <c r="F426" s="87">
        <f>'Planned Care (d)'!F57</f>
        <v>0</v>
      </c>
      <c r="T426" s="88">
        <f>'Planned Care (d)'!G57</f>
        <v>0</v>
      </c>
      <c r="W426" s="88">
        <f>'Planned Care (d)'!H57</f>
        <v>0</v>
      </c>
      <c r="X426" s="88">
        <f>'Planned Care (d)'!R57</f>
        <v>0</v>
      </c>
      <c r="Y426" s="88">
        <f>'Planned Care (d)'!S57</f>
        <v>0</v>
      </c>
      <c r="Z426" s="88">
        <f>'Planned Care (d)'!T57</f>
        <v>0</v>
      </c>
      <c r="AR426" s="88">
        <f>'Planned Care (d)'!I57</f>
        <v>0</v>
      </c>
      <c r="AS426" s="88">
        <f>'Planned Care (d)'!J57</f>
        <v>0</v>
      </c>
      <c r="AT426" s="88">
        <f>'Planned Care (d)'!K57</f>
        <v>0</v>
      </c>
      <c r="AU426" s="88">
        <f>'Planned Care (d)'!L57</f>
        <v>0</v>
      </c>
      <c r="AV426" s="88">
        <f>'Planned Care (d)'!M57</f>
        <v>0</v>
      </c>
      <c r="AW426" s="88">
        <f>'Planned Care (d)'!N57</f>
        <v>0</v>
      </c>
      <c r="AX426" s="88">
        <f>'Planned Care (d)'!O57</f>
        <v>0</v>
      </c>
      <c r="AY426" s="88">
        <f>'Planned Care (d)'!P57</f>
        <v>0</v>
      </c>
      <c r="AZ426" s="88">
        <f>'Planned Care (d)'!Q57</f>
        <v>0</v>
      </c>
    </row>
    <row r="427" spans="1:52">
      <c r="A427" s="87" t="str">
        <f>'Planned Care (d)'!A58</f>
        <v>Swansea Bay UHB</v>
      </c>
      <c r="B427" s="87" t="str">
        <f>'Planned Care (d)'!B58</f>
        <v>PLANNED CARE</v>
      </c>
      <c r="C427" s="87" t="str">
        <f>'Planned Care (d)'!C58</f>
        <v>Diagnostics CT</v>
      </c>
      <c r="D427" s="87" t="str">
        <f>'Planned Care (d)'!D58</f>
        <v>Total Activity</v>
      </c>
      <c r="E427" s="87" t="str">
        <f>'Planned Care (d)'!E58</f>
        <v>TOTAL</v>
      </c>
      <c r="F427" s="87">
        <f>'Planned Care (d)'!F58</f>
        <v>0</v>
      </c>
      <c r="T427" s="88">
        <f>'Planned Care (d)'!G58</f>
        <v>0</v>
      </c>
      <c r="W427" s="88">
        <f>'Planned Care (d)'!H58</f>
        <v>0</v>
      </c>
      <c r="X427" s="88">
        <f>'Planned Care (d)'!R58</f>
        <v>0</v>
      </c>
      <c r="Y427" s="88">
        <f>'Planned Care (d)'!S58</f>
        <v>0</v>
      </c>
      <c r="Z427" s="88">
        <f>'Planned Care (d)'!T58</f>
        <v>0</v>
      </c>
      <c r="AR427" s="88">
        <f>'Planned Care (d)'!I58</f>
        <v>0</v>
      </c>
      <c r="AS427" s="88">
        <f>'Planned Care (d)'!J58</f>
        <v>0</v>
      </c>
      <c r="AT427" s="88">
        <f>'Planned Care (d)'!K58</f>
        <v>0</v>
      </c>
      <c r="AU427" s="88">
        <f>'Planned Care (d)'!L58</f>
        <v>0</v>
      </c>
      <c r="AV427" s="88">
        <f>'Planned Care (d)'!M58</f>
        <v>0</v>
      </c>
      <c r="AW427" s="88">
        <f>'Planned Care (d)'!N58</f>
        <v>0</v>
      </c>
      <c r="AX427" s="88">
        <f>'Planned Care (d)'!O58</f>
        <v>0</v>
      </c>
      <c r="AY427" s="88">
        <f>'Planned Care (d)'!P58</f>
        <v>0</v>
      </c>
      <c r="AZ427" s="88">
        <f>'Planned Care (d)'!Q58</f>
        <v>0</v>
      </c>
    </row>
    <row r="428" spans="1:52">
      <c r="A428" s="87" t="str">
        <f>'Planned Care (d)'!A59</f>
        <v>Swansea Bay UHB</v>
      </c>
      <c r="B428" s="87" t="str">
        <f>'Planned Care (d)'!B59</f>
        <v>PLANNED CARE</v>
      </c>
      <c r="C428" s="87" t="str">
        <f>'Planned Care (d)'!C59</f>
        <v>Diagnostics MRI</v>
      </c>
      <c r="D428" s="87" t="str">
        <f>'Planned Care (d)'!D59</f>
        <v>Total Core Funded Activity</v>
      </c>
      <c r="E428" s="87" t="str">
        <f>'Planned Care (d)'!E59</f>
        <v>FIGURE</v>
      </c>
      <c r="F428" s="87">
        <f>'Planned Care (d)'!F59</f>
        <v>0</v>
      </c>
      <c r="T428" s="88">
        <f>'Planned Care (d)'!G59</f>
        <v>0</v>
      </c>
      <c r="W428" s="88">
        <f>'Planned Care (d)'!H59</f>
        <v>0</v>
      </c>
      <c r="X428" s="88">
        <f>'Planned Care (d)'!R59</f>
        <v>0</v>
      </c>
      <c r="Y428" s="88">
        <f>'Planned Care (d)'!S59</f>
        <v>0</v>
      </c>
      <c r="Z428" s="88">
        <f>'Planned Care (d)'!T59</f>
        <v>0</v>
      </c>
      <c r="AR428" s="88">
        <f>'Planned Care (d)'!I59</f>
        <v>0</v>
      </c>
      <c r="AS428" s="88">
        <f>'Planned Care (d)'!J59</f>
        <v>0</v>
      </c>
      <c r="AT428" s="88">
        <f>'Planned Care (d)'!K59</f>
        <v>0</v>
      </c>
      <c r="AU428" s="88">
        <f>'Planned Care (d)'!L59</f>
        <v>0</v>
      </c>
      <c r="AV428" s="88">
        <f>'Planned Care (d)'!M59</f>
        <v>0</v>
      </c>
      <c r="AW428" s="88">
        <f>'Planned Care (d)'!N59</f>
        <v>0</v>
      </c>
      <c r="AX428" s="88">
        <f>'Planned Care (d)'!O59</f>
        <v>0</v>
      </c>
      <c r="AY428" s="88">
        <f>'Planned Care (d)'!P59</f>
        <v>0</v>
      </c>
      <c r="AZ428" s="88">
        <f>'Planned Care (d)'!Q59</f>
        <v>0</v>
      </c>
    </row>
    <row r="429" spans="1:52">
      <c r="A429" s="87" t="str">
        <f>'Planned Care (d)'!A60</f>
        <v>Swansea Bay UHB</v>
      </c>
      <c r="B429" s="87" t="str">
        <f>'Planned Care (d)'!B60</f>
        <v>PLANNED CARE</v>
      </c>
      <c r="C429" s="87" t="str">
        <f>'Planned Care (d)'!C60</f>
        <v>Diagnostics MRI</v>
      </c>
      <c r="D429" s="87" t="str">
        <f>'Planned Care (d)'!D60</f>
        <v>Total Recovery Activity</v>
      </c>
      <c r="E429" s="87" t="str">
        <f>'Planned Care (d)'!E60</f>
        <v>FIGURE</v>
      </c>
      <c r="F429" s="87">
        <f>'Planned Care (d)'!F60</f>
        <v>0</v>
      </c>
      <c r="T429" s="88">
        <f>'Planned Care (d)'!G60</f>
        <v>0</v>
      </c>
      <c r="W429" s="88">
        <f>'Planned Care (d)'!H60</f>
        <v>0</v>
      </c>
      <c r="X429" s="88">
        <f>'Planned Care (d)'!R60</f>
        <v>0</v>
      </c>
      <c r="Y429" s="88">
        <f>'Planned Care (d)'!S60</f>
        <v>0</v>
      </c>
      <c r="Z429" s="88">
        <f>'Planned Care (d)'!T60</f>
        <v>0</v>
      </c>
      <c r="AR429" s="88">
        <f>'Planned Care (d)'!I60</f>
        <v>0</v>
      </c>
      <c r="AS429" s="88">
        <f>'Planned Care (d)'!J60</f>
        <v>0</v>
      </c>
      <c r="AT429" s="88">
        <f>'Planned Care (d)'!K60</f>
        <v>0</v>
      </c>
      <c r="AU429" s="88">
        <f>'Planned Care (d)'!L60</f>
        <v>0</v>
      </c>
      <c r="AV429" s="88">
        <f>'Planned Care (d)'!M60</f>
        <v>0</v>
      </c>
      <c r="AW429" s="88">
        <f>'Planned Care (d)'!N60</f>
        <v>0</v>
      </c>
      <c r="AX429" s="88">
        <f>'Planned Care (d)'!O60</f>
        <v>0</v>
      </c>
      <c r="AY429" s="88">
        <f>'Planned Care (d)'!P60</f>
        <v>0</v>
      </c>
      <c r="AZ429" s="88">
        <f>'Planned Care (d)'!Q60</f>
        <v>0</v>
      </c>
    </row>
    <row r="430" spans="1:52">
      <c r="A430" s="87" t="str">
        <f>'Planned Care (d)'!A61</f>
        <v>Swansea Bay UHB</v>
      </c>
      <c r="B430" s="87" t="str">
        <f>'Planned Care (d)'!B61</f>
        <v>PLANNED CARE</v>
      </c>
      <c r="C430" s="87" t="str">
        <f>'Planned Care (d)'!C61</f>
        <v>Diagnostics MRI</v>
      </c>
      <c r="D430" s="87" t="str">
        <f>'Planned Care (d)'!D61</f>
        <v>Total Activity</v>
      </c>
      <c r="E430" s="87" t="str">
        <f>'Planned Care (d)'!E61</f>
        <v>TOTAL</v>
      </c>
      <c r="F430" s="87">
        <f>'Planned Care (d)'!F61</f>
        <v>0</v>
      </c>
      <c r="T430" s="88">
        <f>'Planned Care (d)'!G61</f>
        <v>0</v>
      </c>
      <c r="W430" s="88">
        <f>'Planned Care (d)'!H61</f>
        <v>0</v>
      </c>
      <c r="X430" s="88">
        <f>'Planned Care (d)'!R61</f>
        <v>0</v>
      </c>
      <c r="Y430" s="88">
        <f>'Planned Care (d)'!S61</f>
        <v>0</v>
      </c>
      <c r="Z430" s="88">
        <f>'Planned Care (d)'!T61</f>
        <v>0</v>
      </c>
      <c r="AR430" s="88">
        <f>'Planned Care (d)'!I61</f>
        <v>0</v>
      </c>
      <c r="AS430" s="88">
        <f>'Planned Care (d)'!J61</f>
        <v>0</v>
      </c>
      <c r="AT430" s="88">
        <f>'Planned Care (d)'!K61</f>
        <v>0</v>
      </c>
      <c r="AU430" s="88">
        <f>'Planned Care (d)'!L61</f>
        <v>0</v>
      </c>
      <c r="AV430" s="88">
        <f>'Planned Care (d)'!M61</f>
        <v>0</v>
      </c>
      <c r="AW430" s="88">
        <f>'Planned Care (d)'!N61</f>
        <v>0</v>
      </c>
      <c r="AX430" s="88">
        <f>'Planned Care (d)'!O61</f>
        <v>0</v>
      </c>
      <c r="AY430" s="88">
        <f>'Planned Care (d)'!P61</f>
        <v>0</v>
      </c>
      <c r="AZ430" s="88">
        <f>'Planned Care (d)'!Q61</f>
        <v>0</v>
      </c>
    </row>
    <row r="431" spans="1:52">
      <c r="A431" s="87" t="str">
        <f>'Planned Care (d)'!A62</f>
        <v>Swansea Bay UHB</v>
      </c>
      <c r="B431" s="87" t="str">
        <f>'Planned Care (d)'!B62</f>
        <v>PLANNED CARE</v>
      </c>
      <c r="C431" s="87" t="str">
        <f>'Planned Care (d)'!C62</f>
        <v>Diagnostics NOUS</v>
      </c>
      <c r="D431" s="87" t="str">
        <f>'Planned Care (d)'!D62</f>
        <v>Total Core Funded Activity</v>
      </c>
      <c r="E431" s="87" t="str">
        <f>'Planned Care (d)'!E62</f>
        <v>FIGURE</v>
      </c>
      <c r="F431" s="87">
        <f>'Planned Care (d)'!F62</f>
        <v>0</v>
      </c>
      <c r="T431" s="88">
        <f>'Planned Care (d)'!G62</f>
        <v>0</v>
      </c>
      <c r="W431" s="88">
        <f>'Planned Care (d)'!H62</f>
        <v>0</v>
      </c>
      <c r="X431" s="88">
        <f>'Planned Care (d)'!R62</f>
        <v>0</v>
      </c>
      <c r="Y431" s="88">
        <f>'Planned Care (d)'!S62</f>
        <v>0</v>
      </c>
      <c r="Z431" s="88">
        <f>'Planned Care (d)'!T62</f>
        <v>0</v>
      </c>
      <c r="AR431" s="88">
        <f>'Planned Care (d)'!I62</f>
        <v>0</v>
      </c>
      <c r="AS431" s="88">
        <f>'Planned Care (d)'!J62</f>
        <v>0</v>
      </c>
      <c r="AT431" s="88">
        <f>'Planned Care (d)'!K62</f>
        <v>0</v>
      </c>
      <c r="AU431" s="88">
        <f>'Planned Care (d)'!L62</f>
        <v>0</v>
      </c>
      <c r="AV431" s="88">
        <f>'Planned Care (d)'!M62</f>
        <v>0</v>
      </c>
      <c r="AW431" s="88">
        <f>'Planned Care (d)'!N62</f>
        <v>0</v>
      </c>
      <c r="AX431" s="88">
        <f>'Planned Care (d)'!O62</f>
        <v>0</v>
      </c>
      <c r="AY431" s="88">
        <f>'Planned Care (d)'!P62</f>
        <v>0</v>
      </c>
      <c r="AZ431" s="88">
        <f>'Planned Care (d)'!Q62</f>
        <v>0</v>
      </c>
    </row>
    <row r="432" spans="1:52">
      <c r="A432" s="87" t="str">
        <f>'Planned Care (d)'!A63</f>
        <v>Swansea Bay UHB</v>
      </c>
      <c r="B432" s="87" t="str">
        <f>'Planned Care (d)'!B63</f>
        <v>PLANNED CARE</v>
      </c>
      <c r="C432" s="87" t="str">
        <f>'Planned Care (d)'!C63</f>
        <v>Diagnostics NOUS</v>
      </c>
      <c r="D432" s="87" t="str">
        <f>'Planned Care (d)'!D63</f>
        <v>Total Recovery Activity</v>
      </c>
      <c r="E432" s="87" t="str">
        <f>'Planned Care (d)'!E63</f>
        <v>FIGURE</v>
      </c>
      <c r="F432" s="87">
        <f>'Planned Care (d)'!F63</f>
        <v>0</v>
      </c>
      <c r="T432" s="88">
        <f>'Planned Care (d)'!G63</f>
        <v>0</v>
      </c>
      <c r="W432" s="88">
        <f>'Planned Care (d)'!H63</f>
        <v>0</v>
      </c>
      <c r="X432" s="88">
        <f>'Planned Care (d)'!R63</f>
        <v>0</v>
      </c>
      <c r="Y432" s="88">
        <f>'Planned Care (d)'!S63</f>
        <v>0</v>
      </c>
      <c r="Z432" s="88">
        <f>'Planned Care (d)'!T63</f>
        <v>0</v>
      </c>
      <c r="AR432" s="88">
        <f>'Planned Care (d)'!I63</f>
        <v>0</v>
      </c>
      <c r="AS432" s="88">
        <f>'Planned Care (d)'!J63</f>
        <v>0</v>
      </c>
      <c r="AT432" s="88">
        <f>'Planned Care (d)'!K63</f>
        <v>0</v>
      </c>
      <c r="AU432" s="88">
        <f>'Planned Care (d)'!L63</f>
        <v>0</v>
      </c>
      <c r="AV432" s="88">
        <f>'Planned Care (d)'!M63</f>
        <v>0</v>
      </c>
      <c r="AW432" s="88">
        <f>'Planned Care (d)'!N63</f>
        <v>0</v>
      </c>
      <c r="AX432" s="88">
        <f>'Planned Care (d)'!O63</f>
        <v>0</v>
      </c>
      <c r="AY432" s="88">
        <f>'Planned Care (d)'!P63</f>
        <v>0</v>
      </c>
      <c r="AZ432" s="88">
        <f>'Planned Care (d)'!Q63</f>
        <v>0</v>
      </c>
    </row>
    <row r="433" spans="1:52">
      <c r="A433" s="87" t="str">
        <f>'Planned Care (d)'!A64</f>
        <v>Swansea Bay UHB</v>
      </c>
      <c r="B433" s="87" t="str">
        <f>'Planned Care (d)'!B64</f>
        <v>PLANNED CARE</v>
      </c>
      <c r="C433" s="87" t="str">
        <f>'Planned Care (d)'!C64</f>
        <v>Diagnostics NOUS</v>
      </c>
      <c r="D433" s="87" t="str">
        <f>'Planned Care (d)'!D64</f>
        <v>Total Activity</v>
      </c>
      <c r="E433" s="87" t="str">
        <f>'Planned Care (d)'!E64</f>
        <v>TOTAL</v>
      </c>
      <c r="F433" s="87">
        <f>'Planned Care (d)'!F64</f>
        <v>0</v>
      </c>
      <c r="T433" s="88">
        <f>'Planned Care (d)'!G64</f>
        <v>0</v>
      </c>
      <c r="W433" s="88">
        <f>'Planned Care (d)'!H64</f>
        <v>0</v>
      </c>
      <c r="X433" s="88">
        <f>'Planned Care (d)'!R64</f>
        <v>0</v>
      </c>
      <c r="Y433" s="88">
        <f>'Planned Care (d)'!S64</f>
        <v>0</v>
      </c>
      <c r="Z433" s="88">
        <f>'Planned Care (d)'!T64</f>
        <v>0</v>
      </c>
      <c r="AR433" s="88">
        <f>'Planned Care (d)'!I64</f>
        <v>0</v>
      </c>
      <c r="AS433" s="88">
        <f>'Planned Care (d)'!J64</f>
        <v>0</v>
      </c>
      <c r="AT433" s="88">
        <f>'Planned Care (d)'!K64</f>
        <v>0</v>
      </c>
      <c r="AU433" s="88">
        <f>'Planned Care (d)'!L64</f>
        <v>0</v>
      </c>
      <c r="AV433" s="88">
        <f>'Planned Care (d)'!M64</f>
        <v>0</v>
      </c>
      <c r="AW433" s="88">
        <f>'Planned Care (d)'!N64</f>
        <v>0</v>
      </c>
      <c r="AX433" s="88">
        <f>'Planned Care (d)'!O64</f>
        <v>0</v>
      </c>
      <c r="AY433" s="88">
        <f>'Planned Care (d)'!P64</f>
        <v>0</v>
      </c>
      <c r="AZ433" s="88">
        <f>'Planned Care (d)'!Q64</f>
        <v>0</v>
      </c>
    </row>
    <row r="434" spans="1:52">
      <c r="A434" s="87" t="str">
        <f>'Planned Care (d)'!A65</f>
        <v>Swansea Bay UHB</v>
      </c>
      <c r="B434" s="87" t="str">
        <f>'Planned Care (d)'!B65</f>
        <v>PLANNED CARE</v>
      </c>
      <c r="C434" s="87" t="str">
        <f>'Planned Care (d)'!C65</f>
        <v>Diagnostics Endoscopy</v>
      </c>
      <c r="D434" s="87" t="str">
        <f>'Planned Care (d)'!D65</f>
        <v>Total Core Funded Activity</v>
      </c>
      <c r="E434" s="87" t="str">
        <f>'Planned Care (d)'!E65</f>
        <v>FIGURE</v>
      </c>
      <c r="F434" s="87">
        <f>'Planned Care (d)'!F65</f>
        <v>0</v>
      </c>
      <c r="T434" s="88">
        <f>'Planned Care (d)'!G65</f>
        <v>9667</v>
      </c>
      <c r="W434" s="88">
        <f>'Planned Care (d)'!H65</f>
        <v>6992</v>
      </c>
      <c r="X434" s="88">
        <f>'Planned Care (d)'!R65</f>
        <v>1746</v>
      </c>
      <c r="Y434" s="88">
        <f>'Planned Care (d)'!S65</f>
        <v>0</v>
      </c>
      <c r="Z434" s="88">
        <f>'Planned Care (d)'!T65</f>
        <v>0</v>
      </c>
      <c r="AR434" s="88">
        <f>'Planned Care (d)'!I65</f>
        <v>1748</v>
      </c>
      <c r="AS434" s="88">
        <f>'Planned Care (d)'!J65</f>
        <v>1746</v>
      </c>
      <c r="AT434" s="88">
        <f>'Planned Care (d)'!K65</f>
        <v>1748</v>
      </c>
      <c r="AU434" s="88">
        <f>'Planned Care (d)'!L65</f>
        <v>0</v>
      </c>
      <c r="AV434" s="88">
        <f>'Planned Care (d)'!M65</f>
        <v>1748</v>
      </c>
      <c r="AW434" s="88">
        <f>'Planned Care (d)'!N65</f>
        <v>0</v>
      </c>
      <c r="AX434" s="88">
        <f>'Planned Care (d)'!O65</f>
        <v>1748</v>
      </c>
      <c r="AY434" s="88">
        <f>'Planned Care (d)'!P65</f>
        <v>0</v>
      </c>
      <c r="AZ434" s="88">
        <f>'Planned Care (d)'!Q65</f>
        <v>6992</v>
      </c>
    </row>
    <row r="435" spans="1:52">
      <c r="A435" s="87" t="str">
        <f>'Planned Care (d)'!A66</f>
        <v>Swansea Bay UHB</v>
      </c>
      <c r="B435" s="87" t="str">
        <f>'Planned Care (d)'!B66</f>
        <v>PLANNED CARE</v>
      </c>
      <c r="C435" s="87" t="str">
        <f>'Planned Care (d)'!C66</f>
        <v>Diagnostics Endoscopy</v>
      </c>
      <c r="D435" s="87" t="str">
        <f>'Planned Care (d)'!D66</f>
        <v>Total Recovery Activity</v>
      </c>
      <c r="E435" s="87" t="str">
        <f>'Planned Care (d)'!E66</f>
        <v>FIGURE</v>
      </c>
      <c r="F435" s="87">
        <f>'Planned Care (d)'!F66</f>
        <v>0</v>
      </c>
      <c r="T435" s="88">
        <f>'Planned Care (d)'!G66</f>
        <v>0</v>
      </c>
      <c r="W435" s="88">
        <f>'Planned Care (d)'!H66</f>
        <v>4451</v>
      </c>
      <c r="X435" s="88">
        <f>'Planned Care (d)'!R66</f>
        <v>1252</v>
      </c>
      <c r="Y435" s="88">
        <f>'Planned Care (d)'!S66</f>
        <v>0</v>
      </c>
      <c r="Z435" s="88">
        <f>'Planned Care (d)'!T66</f>
        <v>0</v>
      </c>
      <c r="AR435" s="88">
        <f>'Planned Care (d)'!I66</f>
        <v>1873</v>
      </c>
      <c r="AS435" s="88">
        <f>'Planned Care (d)'!J66</f>
        <v>1252</v>
      </c>
      <c r="AT435" s="88">
        <f>'Planned Care (d)'!K66</f>
        <v>1873</v>
      </c>
      <c r="AU435" s="88">
        <f>'Planned Care (d)'!L66</f>
        <v>0</v>
      </c>
      <c r="AV435" s="88">
        <f>'Planned Care (d)'!M66</f>
        <v>1873</v>
      </c>
      <c r="AW435" s="88">
        <f>'Planned Care (d)'!N66</f>
        <v>0</v>
      </c>
      <c r="AX435" s="88">
        <f>'Planned Care (d)'!O66</f>
        <v>1873</v>
      </c>
      <c r="AY435" s="88">
        <f>'Planned Care (d)'!P66</f>
        <v>0</v>
      </c>
      <c r="AZ435" s="88">
        <f>'Planned Care (d)'!Q66</f>
        <v>7492</v>
      </c>
    </row>
    <row r="436" spans="1:52">
      <c r="A436" s="87" t="str">
        <f>'Planned Care (d)'!A67</f>
        <v>Swansea Bay UHB</v>
      </c>
      <c r="B436" s="87" t="str">
        <f>'Planned Care (d)'!B67</f>
        <v>PLANNED CARE</v>
      </c>
      <c r="C436" s="87" t="str">
        <f>'Planned Care (d)'!C67</f>
        <v>Diagnostics Endoscopy</v>
      </c>
      <c r="D436" s="87" t="str">
        <f>'Planned Care (d)'!D67</f>
        <v>Total Activity</v>
      </c>
      <c r="E436" s="87" t="str">
        <f>'Planned Care (d)'!E67</f>
        <v>TOTAL</v>
      </c>
      <c r="F436" s="87">
        <f>'Planned Care (d)'!F67</f>
        <v>0</v>
      </c>
      <c r="T436" s="88">
        <f>'Planned Care (d)'!G67</f>
        <v>9667</v>
      </c>
      <c r="W436" s="88">
        <f>'Planned Care (d)'!H67</f>
        <v>11443</v>
      </c>
      <c r="X436" s="88">
        <f>'Planned Care (d)'!R67</f>
        <v>2998</v>
      </c>
      <c r="Y436" s="88">
        <f>'Planned Care (d)'!S67</f>
        <v>0</v>
      </c>
      <c r="Z436" s="88">
        <f>'Planned Care (d)'!T67</f>
        <v>0</v>
      </c>
      <c r="AR436" s="88">
        <f>'Planned Care (d)'!I67</f>
        <v>3621</v>
      </c>
      <c r="AS436" s="88">
        <f>'Planned Care (d)'!J67</f>
        <v>2998</v>
      </c>
      <c r="AT436" s="88">
        <f>'Planned Care (d)'!K67</f>
        <v>3621</v>
      </c>
      <c r="AU436" s="88">
        <f>'Planned Care (d)'!L67</f>
        <v>0</v>
      </c>
      <c r="AV436" s="88">
        <f>'Planned Care (d)'!M67</f>
        <v>3621</v>
      </c>
      <c r="AW436" s="88">
        <f>'Planned Care (d)'!N67</f>
        <v>0</v>
      </c>
      <c r="AX436" s="88">
        <f>'Planned Care (d)'!O67</f>
        <v>3621</v>
      </c>
      <c r="AY436" s="88">
        <f>'Planned Care (d)'!P67</f>
        <v>0</v>
      </c>
      <c r="AZ436" s="88">
        <f>'Planned Care (d)'!Q67</f>
        <v>14484</v>
      </c>
    </row>
    <row r="437" spans="1:52">
      <c r="A437" s="87" t="str">
        <f>'Revenue Plan (d)'!A2</f>
        <v>Swansea Bay UHB</v>
      </c>
      <c r="B437" s="87" t="str">
        <f>'Revenue Plan (d)'!B2</f>
        <v>REVENUE PLAN</v>
      </c>
      <c r="C437" s="87" t="str">
        <f>'Revenue Plan (d)'!C2</f>
        <v>B/F ULD from Previous Year (Negative Value for Deficits):</v>
      </c>
      <c r="D437" s="87">
        <f>'Revenue Plan (d)'!D2</f>
        <v>0</v>
      </c>
      <c r="E437" s="87" t="str">
        <f>'Revenue Plan (d)'!E2</f>
        <v>FIGURE</v>
      </c>
      <c r="F437" s="87" t="str">
        <f>'Revenue Plan (d)'!F2</f>
        <v>Primary Care</v>
      </c>
      <c r="AE437" s="88">
        <f>'Revenue Plan (d)'!G2</f>
        <v>0</v>
      </c>
      <c r="AH437" s="88">
        <f>'Revenue Plan (d)'!H2</f>
        <v>0</v>
      </c>
      <c r="AJ437" s="88">
        <f>'Revenue Plan (d)'!I2</f>
        <v>0</v>
      </c>
      <c r="AK437" s="88">
        <f>'Revenue Plan (d)'!K2</f>
        <v>0</v>
      </c>
    </row>
    <row r="438" spans="1:52">
      <c r="A438" s="87" t="str">
        <f>'Revenue Plan (d)'!A3</f>
        <v>Swansea Bay UHB</v>
      </c>
      <c r="B438" s="87" t="str">
        <f>'Revenue Plan (d)'!B3</f>
        <v>REVENUE PLAN</v>
      </c>
      <c r="C438" s="87" t="str">
        <f>'Revenue Plan (d)'!C3</f>
        <v>B/F ULD from Previous Year (Negative Value for Deficits):</v>
      </c>
      <c r="D438" s="87">
        <f>'Revenue Plan (d)'!D3</f>
        <v>0</v>
      </c>
      <c r="E438" s="87" t="str">
        <f>'Revenue Plan (d)'!E3</f>
        <v>FIGURE</v>
      </c>
      <c r="F438" s="87" t="str">
        <f>'Revenue Plan (d)'!F3</f>
        <v>Mental Health</v>
      </c>
      <c r="AE438" s="88">
        <f>'Revenue Plan (d)'!G3</f>
        <v>0</v>
      </c>
      <c r="AH438" s="88">
        <f>'Revenue Plan (d)'!H3</f>
        <v>0</v>
      </c>
      <c r="AJ438" s="88">
        <f>'Revenue Plan (d)'!I3</f>
        <v>0</v>
      </c>
      <c r="AK438" s="88">
        <f>'Revenue Plan (d)'!K3</f>
        <v>0</v>
      </c>
    </row>
    <row r="439" spans="1:52">
      <c r="A439" s="87" t="str">
        <f>'Revenue Plan (d)'!A4</f>
        <v>Swansea Bay UHB</v>
      </c>
      <c r="B439" s="87" t="str">
        <f>'Revenue Plan (d)'!B4</f>
        <v>REVENUE PLAN</v>
      </c>
      <c r="C439" s="87" t="str">
        <f>'Revenue Plan (d)'!C4</f>
        <v>B/F ULD from Previous Year (Negative Value for Deficits):</v>
      </c>
      <c r="D439" s="87">
        <f>'Revenue Plan (d)'!D4</f>
        <v>0</v>
      </c>
      <c r="E439" s="87" t="str">
        <f>'Revenue Plan (d)'!E4</f>
        <v>FIGURE</v>
      </c>
      <c r="F439" s="87" t="str">
        <f>'Revenue Plan (d)'!F4</f>
        <v>Continuing HealthCare</v>
      </c>
      <c r="AE439" s="88">
        <f>'Revenue Plan (d)'!G4</f>
        <v>0</v>
      </c>
      <c r="AH439" s="88">
        <f>'Revenue Plan (d)'!H4</f>
        <v>0</v>
      </c>
      <c r="AJ439" s="88">
        <f>'Revenue Plan (d)'!I4</f>
        <v>0</v>
      </c>
      <c r="AK439" s="88">
        <f>'Revenue Plan (d)'!K4</f>
        <v>0</v>
      </c>
    </row>
    <row r="440" spans="1:52">
      <c r="A440" s="87" t="str">
        <f>'Revenue Plan (d)'!A5</f>
        <v>Swansea Bay UHB</v>
      </c>
      <c r="B440" s="87" t="str">
        <f>'Revenue Plan (d)'!B5</f>
        <v>REVENUE PLAN</v>
      </c>
      <c r="C440" s="87" t="str">
        <f>'Revenue Plan (d)'!C5</f>
        <v>B/F ULD from Previous Year (Negative Value for Deficits):</v>
      </c>
      <c r="D440" s="87">
        <f>'Revenue Plan (d)'!D5</f>
        <v>0</v>
      </c>
      <c r="E440" s="87" t="str">
        <f>'Revenue Plan (d)'!E5</f>
        <v>FIGURE</v>
      </c>
      <c r="F440" s="87" t="str">
        <f>'Revenue Plan (d)'!F5</f>
        <v>Commissioned Services</v>
      </c>
      <c r="AE440" s="88">
        <f>'Revenue Plan (d)'!G5</f>
        <v>0</v>
      </c>
      <c r="AH440" s="88">
        <f>'Revenue Plan (d)'!H5</f>
        <v>0</v>
      </c>
      <c r="AJ440" s="88">
        <f>'Revenue Plan (d)'!I5</f>
        <v>0</v>
      </c>
      <c r="AK440" s="88">
        <f>'Revenue Plan (d)'!K5</f>
        <v>0</v>
      </c>
    </row>
    <row r="441" spans="1:52">
      <c r="A441" s="87" t="str">
        <f>'Revenue Plan (d)'!A6</f>
        <v>Swansea Bay UHB</v>
      </c>
      <c r="B441" s="87" t="str">
        <f>'Revenue Plan (d)'!B6</f>
        <v>REVENUE PLAN</v>
      </c>
      <c r="C441" s="87" t="str">
        <f>'Revenue Plan (d)'!C6</f>
        <v>B/F ULD from Previous Year (Negative Value for Deficits):</v>
      </c>
      <c r="D441" s="87">
        <f>'Revenue Plan (d)'!D6</f>
        <v>0</v>
      </c>
      <c r="E441" s="87" t="str">
        <f>'Revenue Plan (d)'!E6</f>
        <v>FIGURE</v>
      </c>
      <c r="F441" s="87" t="str">
        <f>'Revenue Plan (d)'!F6</f>
        <v xml:space="preserve">Scheduled Care </v>
      </c>
      <c r="AE441" s="88">
        <f>'Revenue Plan (d)'!G6</f>
        <v>0</v>
      </c>
      <c r="AH441" s="88">
        <f>'Revenue Plan (d)'!H6</f>
        <v>0</v>
      </c>
      <c r="AJ441" s="88">
        <f>'Revenue Plan (d)'!I6</f>
        <v>0</v>
      </c>
      <c r="AK441" s="88">
        <f>'Revenue Plan (d)'!K6</f>
        <v>0</v>
      </c>
    </row>
    <row r="442" spans="1:52">
      <c r="A442" s="87" t="str">
        <f>'Revenue Plan (d)'!A7</f>
        <v>Swansea Bay UHB</v>
      </c>
      <c r="B442" s="87" t="str">
        <f>'Revenue Plan (d)'!B7</f>
        <v>REVENUE PLAN</v>
      </c>
      <c r="C442" s="87" t="str">
        <f>'Revenue Plan (d)'!C7</f>
        <v>B/F ULD from Previous Year (Negative Value for Deficits):</v>
      </c>
      <c r="D442" s="87">
        <f>'Revenue Plan (d)'!D7</f>
        <v>0</v>
      </c>
      <c r="E442" s="87" t="str">
        <f>'Revenue Plan (d)'!E7</f>
        <v>FIGURE</v>
      </c>
      <c r="F442" s="87" t="str">
        <f>'Revenue Plan (d)'!F7</f>
        <v>Unscheduled Care</v>
      </c>
      <c r="AE442" s="88">
        <f>'Revenue Plan (d)'!G7</f>
        <v>0</v>
      </c>
      <c r="AH442" s="88">
        <f>'Revenue Plan (d)'!H7</f>
        <v>0</v>
      </c>
      <c r="AJ442" s="88">
        <f>'Revenue Plan (d)'!I7</f>
        <v>0</v>
      </c>
      <c r="AK442" s="88">
        <f>'Revenue Plan (d)'!K7</f>
        <v>0</v>
      </c>
    </row>
    <row r="443" spans="1:52">
      <c r="A443" s="87" t="str">
        <f>'Revenue Plan (d)'!A8</f>
        <v>Swansea Bay UHB</v>
      </c>
      <c r="B443" s="87" t="str">
        <f>'Revenue Plan (d)'!B8</f>
        <v>REVENUE PLAN</v>
      </c>
      <c r="C443" s="87" t="str">
        <f>'Revenue Plan (d)'!C8</f>
        <v>B/F ULD from Previous Year (Negative Value for Deficits):</v>
      </c>
      <c r="D443" s="87">
        <f>'Revenue Plan (d)'!D8</f>
        <v>0</v>
      </c>
      <c r="E443" s="87" t="str">
        <f>'Revenue Plan (d)'!E8</f>
        <v>FIGURE</v>
      </c>
      <c r="F443" s="87" t="str">
        <f>'Revenue Plan (d)'!F8</f>
        <v>Children &amp; Women's</v>
      </c>
      <c r="AE443" s="88">
        <f>'Revenue Plan (d)'!G8</f>
        <v>0</v>
      </c>
      <c r="AH443" s="88">
        <f>'Revenue Plan (d)'!H8</f>
        <v>0</v>
      </c>
      <c r="AJ443" s="88">
        <f>'Revenue Plan (d)'!I8</f>
        <v>0</v>
      </c>
      <c r="AK443" s="88">
        <f>'Revenue Plan (d)'!K8</f>
        <v>0</v>
      </c>
    </row>
    <row r="444" spans="1:52">
      <c r="A444" s="87" t="str">
        <f>'Revenue Plan (d)'!A9</f>
        <v>Swansea Bay UHB</v>
      </c>
      <c r="B444" s="87" t="str">
        <f>'Revenue Plan (d)'!B9</f>
        <v>REVENUE PLAN</v>
      </c>
      <c r="C444" s="87" t="str">
        <f>'Revenue Plan (d)'!C9</f>
        <v>B/F ULD from Previous Year (Negative Value for Deficits):</v>
      </c>
      <c r="D444" s="87">
        <f>'Revenue Plan (d)'!D9</f>
        <v>0</v>
      </c>
      <c r="E444" s="87" t="str">
        <f>'Revenue Plan (d)'!E9</f>
        <v>FIGURE</v>
      </c>
      <c r="F444" s="87" t="str">
        <f>'Revenue Plan (d)'!F9</f>
        <v>Community Services</v>
      </c>
      <c r="AE444" s="88">
        <f>'Revenue Plan (d)'!G9</f>
        <v>0</v>
      </c>
      <c r="AH444" s="88">
        <f>'Revenue Plan (d)'!H9</f>
        <v>0</v>
      </c>
      <c r="AJ444" s="88">
        <f>'Revenue Plan (d)'!I9</f>
        <v>0</v>
      </c>
      <c r="AK444" s="88">
        <f>'Revenue Plan (d)'!K9</f>
        <v>0</v>
      </c>
    </row>
    <row r="445" spans="1:52">
      <c r="A445" s="87" t="str">
        <f>'Revenue Plan (d)'!A10</f>
        <v>Swansea Bay UHB</v>
      </c>
      <c r="B445" s="87" t="str">
        <f>'Revenue Plan (d)'!B10</f>
        <v>REVENUE PLAN</v>
      </c>
      <c r="C445" s="87" t="str">
        <f>'Revenue Plan (d)'!C10</f>
        <v>B/F ULD from Previous Year (Negative Value for Deficits):</v>
      </c>
      <c r="D445" s="87">
        <f>'Revenue Plan (d)'!D10</f>
        <v>0</v>
      </c>
      <c r="E445" s="87" t="str">
        <f>'Revenue Plan (d)'!E10</f>
        <v>FIGURE</v>
      </c>
      <c r="F445" s="87" t="str">
        <f>'Revenue Plan (d)'!F10</f>
        <v>Specialised Services</v>
      </c>
      <c r="AE445" s="88">
        <f>'Revenue Plan (d)'!G10</f>
        <v>0</v>
      </c>
      <c r="AH445" s="88">
        <f>'Revenue Plan (d)'!H10</f>
        <v>0</v>
      </c>
      <c r="AJ445" s="88">
        <f>'Revenue Plan (d)'!I10</f>
        <v>0</v>
      </c>
      <c r="AK445" s="88">
        <f>'Revenue Plan (d)'!K10</f>
        <v>0</v>
      </c>
    </row>
    <row r="446" spans="1:52">
      <c r="A446" s="87" t="str">
        <f>'Revenue Plan (d)'!A11</f>
        <v>Swansea Bay UHB</v>
      </c>
      <c r="B446" s="87" t="str">
        <f>'Revenue Plan (d)'!B11</f>
        <v>REVENUE PLAN</v>
      </c>
      <c r="C446" s="87" t="str">
        <f>'Revenue Plan (d)'!C11</f>
        <v>B/F ULD from Previous Year (Negative Value for Deficits):</v>
      </c>
      <c r="D446" s="87">
        <f>'Revenue Plan (d)'!D11</f>
        <v>0</v>
      </c>
      <c r="E446" s="87" t="str">
        <f>'Revenue Plan (d)'!E11</f>
        <v>FIGURE</v>
      </c>
      <c r="F446" s="87" t="str">
        <f>'Revenue Plan (d)'!F11</f>
        <v>Executive / Corporate Areas</v>
      </c>
      <c r="AE446" s="88">
        <f>'Revenue Plan (d)'!G11</f>
        <v>0</v>
      </c>
      <c r="AH446" s="88">
        <f>'Revenue Plan (d)'!H11</f>
        <v>0</v>
      </c>
      <c r="AJ446" s="88">
        <f>'Revenue Plan (d)'!I11</f>
        <v>0</v>
      </c>
      <c r="AK446" s="88">
        <f>'Revenue Plan (d)'!K11</f>
        <v>0</v>
      </c>
    </row>
    <row r="447" spans="1:52">
      <c r="A447" s="87" t="str">
        <f>'Revenue Plan (d)'!A12</f>
        <v>Swansea Bay UHB</v>
      </c>
      <c r="B447" s="87" t="str">
        <f>'Revenue Plan (d)'!B12</f>
        <v>REVENUE PLAN</v>
      </c>
      <c r="C447" s="87" t="str">
        <f>'Revenue Plan (d)'!C12</f>
        <v>B/F ULD from Previous Year (Negative Value for Deficits):</v>
      </c>
      <c r="D447" s="87">
        <f>'Revenue Plan (d)'!D12</f>
        <v>0</v>
      </c>
      <c r="E447" s="87" t="str">
        <f>'Revenue Plan (d)'!E12</f>
        <v>FIGURE</v>
      </c>
      <c r="F447" s="87" t="str">
        <f>'Revenue Plan (d)'!F12</f>
        <v>Support Services (inc. Estates &amp; Facilities)</v>
      </c>
      <c r="AE447" s="88">
        <f>'Revenue Plan (d)'!G12</f>
        <v>0</v>
      </c>
      <c r="AH447" s="88">
        <f>'Revenue Plan (d)'!H12</f>
        <v>0</v>
      </c>
      <c r="AJ447" s="88">
        <f>'Revenue Plan (d)'!I12</f>
        <v>0</v>
      </c>
      <c r="AK447" s="88">
        <f>'Revenue Plan (d)'!K12</f>
        <v>0</v>
      </c>
    </row>
    <row r="448" spans="1:52">
      <c r="A448" s="87" t="str">
        <f>'Revenue Plan (d)'!A13</f>
        <v>Swansea Bay UHB</v>
      </c>
      <c r="B448" s="87" t="str">
        <f>'Revenue Plan (d)'!B13</f>
        <v>REVENUE PLAN</v>
      </c>
      <c r="C448" s="87" t="str">
        <f>'Revenue Plan (d)'!C13</f>
        <v>B/F ULD from Previous Year (Negative Value for Deficits):</v>
      </c>
      <c r="D448" s="87">
        <f>'Revenue Plan (d)'!D13</f>
        <v>0</v>
      </c>
      <c r="E448" s="87" t="str">
        <f>'Revenue Plan (d)'!E13</f>
        <v>TOTAL</v>
      </c>
      <c r="F448" s="87" t="str">
        <f>'Revenue Plan (d)'!F13</f>
        <v>Total: B/F ULD from Previous Year</v>
      </c>
      <c r="AE448" s="88">
        <f>'Revenue Plan (d)'!G13</f>
        <v>-32200.000000000004</v>
      </c>
      <c r="AH448" s="88">
        <f>'Revenue Plan (d)'!H13</f>
        <v>-32200.000000000004</v>
      </c>
      <c r="AJ448" s="88">
        <f>'Revenue Plan (d)'!I13</f>
        <v>-69894.128658372254</v>
      </c>
      <c r="AK448" s="88">
        <f>'Revenue Plan (d)'!K13</f>
        <v>-71594.128658372254</v>
      </c>
    </row>
    <row r="449" spans="1:37">
      <c r="A449" s="87" t="str">
        <f>'Revenue Plan (d)'!A14</f>
        <v>Swansea Bay UHB</v>
      </c>
      <c r="B449" s="87" t="str">
        <f>'Revenue Plan (d)'!B14</f>
        <v>REVENUE PLAN</v>
      </c>
      <c r="C449" s="87" t="str">
        <f>'Revenue Plan (d)'!C14</f>
        <v>Revenue Funding Uplift (Enter as positive values):</v>
      </c>
      <c r="D449" s="87">
        <f>'Revenue Plan (d)'!D14</f>
        <v>0</v>
      </c>
      <c r="E449" s="87" t="str">
        <f>'Revenue Plan (d)'!E14</f>
        <v>FIGURE</v>
      </c>
      <c r="F449" s="87">
        <f>'Revenue Plan (d)'!F14</f>
        <v>0</v>
      </c>
      <c r="AE449" s="88">
        <f>'Revenue Plan (d)'!G14</f>
        <v>0</v>
      </c>
      <c r="AH449" s="88">
        <f>'Revenue Plan (d)'!H14</f>
        <v>0</v>
      </c>
      <c r="AJ449" s="88">
        <f>'Revenue Plan (d)'!I14</f>
        <v>0</v>
      </c>
      <c r="AK449" s="88">
        <f>'Revenue Plan (d)'!K14</f>
        <v>0</v>
      </c>
    </row>
    <row r="450" spans="1:37">
      <c r="A450" s="87" t="str">
        <f>'Revenue Plan (d)'!A15</f>
        <v>Swansea Bay UHB</v>
      </c>
      <c r="B450" s="87" t="str">
        <f>'Revenue Plan (d)'!B15</f>
        <v>REVENUE PLAN</v>
      </c>
      <c r="C450" s="87" t="str">
        <f>'Revenue Plan (d)'!C15</f>
        <v>Revenue Funding Uplift (Enter as positive values):</v>
      </c>
      <c r="D450" s="87">
        <f>'Revenue Plan (d)'!D15</f>
        <v>0</v>
      </c>
      <c r="E450" s="87" t="str">
        <f>'Revenue Plan (d)'!E15</f>
        <v>FIGURE</v>
      </c>
      <c r="F450" s="87" t="str">
        <f>'Revenue Plan (d)'!F15</f>
        <v>Revenue Funding Uplift (Enter as positive values):</v>
      </c>
      <c r="AE450" s="88">
        <f>'Revenue Plan (d)'!G15</f>
        <v>0</v>
      </c>
      <c r="AH450" s="88">
        <f>'Revenue Plan (d)'!H15</f>
        <v>0</v>
      </c>
      <c r="AJ450" s="88">
        <f>'Revenue Plan (d)'!I15</f>
        <v>0</v>
      </c>
      <c r="AK450" s="88">
        <f>'Revenue Plan (d)'!K15</f>
        <v>0</v>
      </c>
    </row>
    <row r="451" spans="1:37">
      <c r="A451" s="87" t="str">
        <f>'Revenue Plan (d)'!A16</f>
        <v>Swansea Bay UHB</v>
      </c>
      <c r="B451" s="87" t="str">
        <f>'Revenue Plan (d)'!B16</f>
        <v>REVENUE PLAN</v>
      </c>
      <c r="C451" s="87" t="str">
        <f>'Revenue Plan (d)'!C16</f>
        <v>Revenue Funding Uplift (Enter as positive values):</v>
      </c>
      <c r="D451" s="87">
        <f>'Revenue Plan (d)'!D16</f>
        <v>0</v>
      </c>
      <c r="E451" s="87" t="str">
        <f>'Revenue Plan (d)'!E16</f>
        <v>FIGURE</v>
      </c>
      <c r="F451" s="87" t="str">
        <f>'Revenue Plan (d)'!F16</f>
        <v>Baseline Adjustments (Allocation Paper Table A2)</v>
      </c>
      <c r="AE451" s="88">
        <f>'Revenue Plan (d)'!G16</f>
        <v>799.90116177700088</v>
      </c>
      <c r="AH451" s="88">
        <f>'Revenue Plan (d)'!H16</f>
        <v>799.90116177700088</v>
      </c>
      <c r="AJ451" s="88">
        <f>'Revenue Plan (d)'!I16</f>
        <v>0</v>
      </c>
      <c r="AK451" s="88">
        <f>'Revenue Plan (d)'!K16</f>
        <v>0</v>
      </c>
    </row>
    <row r="452" spans="1:37">
      <c r="A452" s="87" t="str">
        <f>'Revenue Plan (d)'!A17</f>
        <v>Swansea Bay UHB</v>
      </c>
      <c r="B452" s="87" t="str">
        <f>'Revenue Plan (d)'!B17</f>
        <v>REVENUE PLAN</v>
      </c>
      <c r="C452" s="87" t="str">
        <f>'Revenue Plan (d)'!C17</f>
        <v>Revenue Funding Uplift (Enter as positive values):</v>
      </c>
      <c r="D452" s="87">
        <f>'Revenue Plan (d)'!D17</f>
        <v>0</v>
      </c>
      <c r="E452" s="87" t="str">
        <f>'Revenue Plan (d)'!E17</f>
        <v>FIGURE</v>
      </c>
      <c r="F452" s="87" t="str">
        <f>'Revenue Plan (d)'!F17</f>
        <v>Core Cost and Demand Uplift (Allocation Paper Table A3)</v>
      </c>
      <c r="AE452" s="88">
        <f>'Revenue Plan (d)'!G17</f>
        <v>40669.000000000007</v>
      </c>
      <c r="AH452" s="88">
        <f>'Revenue Plan (d)'!H17</f>
        <v>40669.000000000007</v>
      </c>
      <c r="AJ452" s="88">
        <f>'Revenue Plan (d)'!I17</f>
        <v>5800</v>
      </c>
      <c r="AK452" s="88">
        <f>'Revenue Plan (d)'!K17</f>
        <v>5800</v>
      </c>
    </row>
    <row r="453" spans="1:37">
      <c r="A453" s="87" t="str">
        <f>'Revenue Plan (d)'!A18</f>
        <v>Swansea Bay UHB</v>
      </c>
      <c r="B453" s="87" t="str">
        <f>'Revenue Plan (d)'!B18</f>
        <v>REVENUE PLAN</v>
      </c>
      <c r="C453" s="87" t="str">
        <f>'Revenue Plan (d)'!C18</f>
        <v>Revenue Funding Uplift (Enter as positive values):</v>
      </c>
      <c r="D453" s="87">
        <f>'Revenue Plan (d)'!D18</f>
        <v>0</v>
      </c>
      <c r="E453" s="87" t="str">
        <f>'Revenue Plan (d)'!E18</f>
        <v>FIGURE</v>
      </c>
      <c r="F453" s="87" t="str">
        <f>'Revenue Plan (d)'!F18</f>
        <v>Change in Protected and Ring Fenced Revenue Allocations (Allocation Letter Table B1)</v>
      </c>
      <c r="AE453" s="88">
        <f>'Revenue Plan (d)'!G18</f>
        <v>1408.4</v>
      </c>
      <c r="AH453" s="88">
        <f>'Revenue Plan (d)'!H18</f>
        <v>1408.4</v>
      </c>
      <c r="AJ453" s="88">
        <f>'Revenue Plan (d)'!I18</f>
        <v>0</v>
      </c>
      <c r="AK453" s="88">
        <f>'Revenue Plan (d)'!K18</f>
        <v>0</v>
      </c>
    </row>
    <row r="454" spans="1:37">
      <c r="A454" s="87" t="str">
        <f>'Revenue Plan (d)'!A19</f>
        <v>Swansea Bay UHB</v>
      </c>
      <c r="B454" s="87" t="str">
        <f>'Revenue Plan (d)'!B19</f>
        <v>REVENUE PLAN</v>
      </c>
      <c r="C454" s="87" t="str">
        <f>'Revenue Plan (d)'!C19</f>
        <v>Revenue Funding Uplift (Enter as positive values):</v>
      </c>
      <c r="D454" s="87">
        <f>'Revenue Plan (d)'!D19</f>
        <v>0</v>
      </c>
      <c r="E454" s="87" t="str">
        <f>'Revenue Plan (d)'!E19</f>
        <v>FIGURE</v>
      </c>
      <c r="F454" s="87" t="str">
        <f>'Revenue Plan (d)'!F19</f>
        <v>Change in Planned Care Recovery (Allocation Letter Table B1)</v>
      </c>
      <c r="AE454" s="88">
        <f>'Revenue Plan (d)'!G19</f>
        <v>-6400</v>
      </c>
      <c r="AH454" s="88">
        <f>'Revenue Plan (d)'!H19</f>
        <v>-6400</v>
      </c>
      <c r="AJ454" s="88">
        <f>'Revenue Plan (d)'!I19</f>
        <v>0</v>
      </c>
      <c r="AK454" s="88">
        <f>'Revenue Plan (d)'!K19</f>
        <v>0</v>
      </c>
    </row>
    <row r="455" spans="1:37">
      <c r="A455" s="87" t="str">
        <f>'Revenue Plan (d)'!A20</f>
        <v>Swansea Bay UHB</v>
      </c>
      <c r="B455" s="87" t="str">
        <f>'Revenue Plan (d)'!B20</f>
        <v>REVENUE PLAN</v>
      </c>
      <c r="C455" s="87" t="str">
        <f>'Revenue Plan (d)'!C20</f>
        <v>Revenue Funding Uplift (Enter as positive values):</v>
      </c>
      <c r="D455" s="87">
        <f>'Revenue Plan (d)'!D20</f>
        <v>0</v>
      </c>
      <c r="E455" s="87" t="str">
        <f>'Revenue Plan (d)'!E20</f>
        <v>FIGURE</v>
      </c>
      <c r="F455" s="87" t="str">
        <f>'Revenue Plan (d)'!F20</f>
        <v>Changes to Directed Expenditure (Allocation Letter Table B2)</v>
      </c>
      <c r="AE455" s="88">
        <f>'Revenue Plan (d)'!G20</f>
        <v>210</v>
      </c>
      <c r="AH455" s="88">
        <f>'Revenue Plan (d)'!H20</f>
        <v>210</v>
      </c>
      <c r="AJ455" s="88">
        <f>'Revenue Plan (d)'!I20</f>
        <v>0</v>
      </c>
      <c r="AK455" s="88">
        <f>'Revenue Plan (d)'!K20</f>
        <v>0</v>
      </c>
    </row>
    <row r="456" spans="1:37">
      <c r="A456" s="87" t="str">
        <f>'Revenue Plan (d)'!A21</f>
        <v>Swansea Bay UHB</v>
      </c>
      <c r="B456" s="87" t="str">
        <f>'Revenue Plan (d)'!B21</f>
        <v>REVENUE PLAN</v>
      </c>
      <c r="C456" s="87" t="str">
        <f>'Revenue Plan (d)'!C21</f>
        <v>Revenue Funding Uplift (Enter as positive values):</v>
      </c>
      <c r="D456" s="87">
        <f>'Revenue Plan (d)'!D21</f>
        <v>0</v>
      </c>
      <c r="E456" s="87" t="str">
        <f>'Revenue Plan (d)'!E21</f>
        <v>FIGURE</v>
      </c>
      <c r="F456" s="87" t="str">
        <f>'Revenue Plan (d)'!F21</f>
        <v>GMS Contract Uplift (Allocation Letter Table C)</v>
      </c>
      <c r="AE456" s="88">
        <f>'Revenue Plan (d)'!G21</f>
        <v>0</v>
      </c>
      <c r="AH456" s="88">
        <f>'Revenue Plan (d)'!H21</f>
        <v>0</v>
      </c>
      <c r="AJ456" s="88">
        <f>'Revenue Plan (d)'!I21</f>
        <v>0</v>
      </c>
      <c r="AK456" s="88">
        <f>'Revenue Plan (d)'!K21</f>
        <v>0</v>
      </c>
    </row>
    <row r="457" spans="1:37">
      <c r="A457" s="87" t="str">
        <f>'Revenue Plan (d)'!A22</f>
        <v>Swansea Bay UHB</v>
      </c>
      <c r="B457" s="87" t="str">
        <f>'Revenue Plan (d)'!B22</f>
        <v>REVENUE PLAN</v>
      </c>
      <c r="C457" s="87" t="str">
        <f>'Revenue Plan (d)'!C22</f>
        <v>Revenue Funding Uplift (Enter as positive values):</v>
      </c>
      <c r="D457" s="87">
        <f>'Revenue Plan (d)'!D22</f>
        <v>0</v>
      </c>
      <c r="E457" s="87" t="str">
        <f>'Revenue Plan (d)'!E22</f>
        <v>FIGURE</v>
      </c>
      <c r="F457" s="87" t="str">
        <f>'Revenue Plan (d)'!F22</f>
        <v>Pharmacy Additional Contract Funding (Allocation Letter Table E)</v>
      </c>
      <c r="AE457" s="88">
        <f>'Revenue Plan (d)'!G22</f>
        <v>0</v>
      </c>
      <c r="AH457" s="88">
        <f>'Revenue Plan (d)'!H22</f>
        <v>0</v>
      </c>
      <c r="AJ457" s="88">
        <f>'Revenue Plan (d)'!I22</f>
        <v>0</v>
      </c>
      <c r="AK457" s="88">
        <f>'Revenue Plan (d)'!K22</f>
        <v>0</v>
      </c>
    </row>
    <row r="458" spans="1:37">
      <c r="A458" s="87" t="str">
        <f>'Revenue Plan (d)'!A23</f>
        <v>Swansea Bay UHB</v>
      </c>
      <c r="B458" s="87" t="str">
        <f>'Revenue Plan (d)'!B23</f>
        <v>REVENUE PLAN</v>
      </c>
      <c r="C458" s="87" t="str">
        <f>'Revenue Plan (d)'!C23</f>
        <v>Revenue Funding Uplift (Enter as positive values):</v>
      </c>
      <c r="D458" s="87">
        <f>'Revenue Plan (d)'!D23</f>
        <v>0</v>
      </c>
      <c r="E458" s="87" t="str">
        <f>'Revenue Plan (d)'!E23</f>
        <v>FIGURE</v>
      </c>
      <c r="F458" s="87" t="str">
        <f>'Revenue Plan (d)'!F23</f>
        <v>Dental Contract Uplift (Allocation Letter Table F)</v>
      </c>
      <c r="AE458" s="88">
        <f>'Revenue Plan (d)'!G23</f>
        <v>0</v>
      </c>
      <c r="AH458" s="88">
        <f>'Revenue Plan (d)'!H23</f>
        <v>0</v>
      </c>
      <c r="AJ458" s="88">
        <f>'Revenue Plan (d)'!I23</f>
        <v>0</v>
      </c>
      <c r="AK458" s="88">
        <f>'Revenue Plan (d)'!K23</f>
        <v>0</v>
      </c>
    </row>
    <row r="459" spans="1:37">
      <c r="A459" s="87" t="str">
        <f>'Revenue Plan (d)'!A24</f>
        <v>Swansea Bay UHB</v>
      </c>
      <c r="B459" s="87" t="str">
        <f>'Revenue Plan (d)'!B24</f>
        <v>REVENUE PLAN</v>
      </c>
      <c r="C459" s="87" t="str">
        <f>'Revenue Plan (d)'!C24</f>
        <v>Revenue Funding Uplift (Enter as positive values):</v>
      </c>
      <c r="D459" s="87">
        <f>'Revenue Plan (d)'!D24</f>
        <v>0</v>
      </c>
      <c r="E459" s="87" t="str">
        <f>'Revenue Plan (d)'!E24</f>
        <v>FIGURE</v>
      </c>
      <c r="F459" s="87" t="str">
        <f>'Revenue Plan (d)'!F24</f>
        <v>Other Confirmed Funding uplift in allocation paper</v>
      </c>
      <c r="AE459" s="88">
        <f>'Revenue Plan (d)'!G24</f>
        <v>0</v>
      </c>
      <c r="AH459" s="88">
        <f>'Revenue Plan (d)'!H24</f>
        <v>0</v>
      </c>
      <c r="AJ459" s="88">
        <f>'Revenue Plan (d)'!I24</f>
        <v>0</v>
      </c>
      <c r="AK459" s="88">
        <f>'Revenue Plan (d)'!K24</f>
        <v>0</v>
      </c>
    </row>
    <row r="460" spans="1:37">
      <c r="A460" s="87" t="str">
        <f>'Revenue Plan (d)'!A25</f>
        <v>Swansea Bay UHB</v>
      </c>
      <c r="B460" s="87" t="str">
        <f>'Revenue Plan (d)'!B25</f>
        <v>REVENUE PLAN</v>
      </c>
      <c r="C460" s="87" t="str">
        <f>'Revenue Plan (d)'!C25</f>
        <v>Revenue Funding Uplift (Enter as positive values):</v>
      </c>
      <c r="D460" s="87">
        <f>'Revenue Plan (d)'!D25</f>
        <v>0</v>
      </c>
      <c r="E460" s="87" t="str">
        <f>'Revenue Plan (d)'!E25</f>
        <v>FIGURE</v>
      </c>
      <c r="F460" s="87" t="str">
        <f>'Revenue Plan (d)'!F25</f>
        <v xml:space="preserve">Table 2 Uplift </v>
      </c>
      <c r="AE460" s="88">
        <f>'Revenue Plan (d)'!G25</f>
        <v>1494.93</v>
      </c>
      <c r="AH460" s="88">
        <f>'Revenue Plan (d)'!H25</f>
        <v>1494.93</v>
      </c>
      <c r="AJ460" s="88">
        <f>'Revenue Plan (d)'!I25</f>
        <v>0</v>
      </c>
      <c r="AK460" s="88">
        <f>'Revenue Plan (d)'!K25</f>
        <v>0</v>
      </c>
    </row>
    <row r="461" spans="1:37">
      <c r="A461" s="87" t="str">
        <f>'Revenue Plan (d)'!A26</f>
        <v>Swansea Bay UHB</v>
      </c>
      <c r="B461" s="87" t="str">
        <f>'Revenue Plan (d)'!B26</f>
        <v>REVENUE PLAN</v>
      </c>
      <c r="C461" s="87" t="str">
        <f>'Revenue Plan (d)'!C26</f>
        <v>Revenue Funding Uplift (Enter as positive values):</v>
      </c>
      <c r="D461" s="87">
        <f>'Revenue Plan (d)'!D26</f>
        <v>0</v>
      </c>
      <c r="E461" s="87" t="str">
        <f>'Revenue Plan (d)'!E26</f>
        <v>FIGURE</v>
      </c>
      <c r="F461" s="87" t="str">
        <f>'Revenue Plan (d)'!F26</f>
        <v>Table 1 Uplift</v>
      </c>
      <c r="AE461" s="88">
        <f>'Revenue Plan (d)'!G26</f>
        <v>42</v>
      </c>
      <c r="AH461" s="88">
        <f>'Revenue Plan (d)'!H26</f>
        <v>42</v>
      </c>
      <c r="AJ461" s="88">
        <f>'Revenue Plan (d)'!I26</f>
        <v>0</v>
      </c>
      <c r="AK461" s="88">
        <f>'Revenue Plan (d)'!K26</f>
        <v>0</v>
      </c>
    </row>
    <row r="462" spans="1:37">
      <c r="A462" s="87" t="str">
        <f>'Revenue Plan (d)'!A27</f>
        <v>Swansea Bay UHB</v>
      </c>
      <c r="B462" s="87" t="str">
        <f>'Revenue Plan (d)'!B27</f>
        <v>REVENUE PLAN</v>
      </c>
      <c r="C462" s="87" t="str">
        <f>'Revenue Plan (d)'!C27</f>
        <v>Revenue Funding Uplift (Enter as positive values):</v>
      </c>
      <c r="D462" s="87">
        <f>'Revenue Plan (d)'!D27</f>
        <v>0</v>
      </c>
      <c r="E462" s="87" t="str">
        <f>'Revenue Plan (d)'!E27</f>
        <v>FIGURE</v>
      </c>
      <c r="F462" s="87" t="str">
        <f>'Revenue Plan (d)'!F27</f>
        <v>Other Assumed WG RRL / WG Income uplift above underlying recurring funding</v>
      </c>
      <c r="AE462" s="88">
        <f>'Revenue Plan (d)'!G27</f>
        <v>0</v>
      </c>
      <c r="AH462" s="88">
        <f>'Revenue Plan (d)'!H27</f>
        <v>0</v>
      </c>
      <c r="AJ462" s="88">
        <f>'Revenue Plan (d)'!I27</f>
        <v>0</v>
      </c>
      <c r="AK462" s="88">
        <f>'Revenue Plan (d)'!K27</f>
        <v>0</v>
      </c>
    </row>
    <row r="463" spans="1:37">
      <c r="A463" s="87" t="str">
        <f>'Revenue Plan (d)'!A28</f>
        <v>Swansea Bay UHB</v>
      </c>
      <c r="B463" s="87" t="str">
        <f>'Revenue Plan (d)'!B28</f>
        <v>REVENUE PLAN</v>
      </c>
      <c r="C463" s="87" t="str">
        <f>'Revenue Plan (d)'!C28</f>
        <v>Revenue Funding Uplift (Enter as positive values):</v>
      </c>
      <c r="D463" s="87">
        <f>'Revenue Plan (d)'!D28</f>
        <v>0</v>
      </c>
      <c r="E463" s="87" t="str">
        <f>'Revenue Plan (d)'!E28</f>
        <v>FIGURE</v>
      </c>
      <c r="F463" s="87" t="str">
        <f>'Revenue Plan (d)'!F28</f>
        <v>Recurring Future Funding uplift Assumption</v>
      </c>
      <c r="AE463" s="88">
        <f>'Revenue Plan (d)'!G28</f>
        <v>22497.32661</v>
      </c>
      <c r="AH463" s="88">
        <f>'Revenue Plan (d)'!H28</f>
        <v>22497.32661</v>
      </c>
      <c r="AJ463" s="88">
        <f>'Revenue Plan (d)'!I28</f>
        <v>0</v>
      </c>
      <c r="AK463" s="88">
        <f>'Revenue Plan (d)'!K28</f>
        <v>0</v>
      </c>
    </row>
    <row r="464" spans="1:37">
      <c r="A464" s="87" t="str">
        <f>'Revenue Plan (d)'!A29</f>
        <v>Swansea Bay UHB</v>
      </c>
      <c r="B464" s="87" t="str">
        <f>'Revenue Plan (d)'!B29</f>
        <v>REVENUE PLAN</v>
      </c>
      <c r="C464" s="87" t="str">
        <f>'Revenue Plan (d)'!C29</f>
        <v>Revenue Funding Uplift (Enter as positive values):</v>
      </c>
      <c r="D464" s="87">
        <f>'Revenue Plan (d)'!D29</f>
        <v>0</v>
      </c>
      <c r="E464" s="87" t="str">
        <f>'Revenue Plan (d)'!E29</f>
        <v>FIGURE</v>
      </c>
      <c r="F464" s="87" t="str">
        <f>'Revenue Plan (d)'!F29</f>
        <v>Non-Recurring Funding uplift Assumptions</v>
      </c>
      <c r="AE464" s="88">
        <f>'Revenue Plan (d)'!G29</f>
        <v>55780.972000000002</v>
      </c>
      <c r="AH464" s="88">
        <f>'Revenue Plan (d)'!H29</f>
        <v>55780.972000000002</v>
      </c>
      <c r="AJ464" s="88">
        <f>'Revenue Plan (d)'!I29</f>
        <v>-21200</v>
      </c>
      <c r="AK464" s="88">
        <f>'Revenue Plan (d)'!K29</f>
        <v>0</v>
      </c>
    </row>
    <row r="465" spans="1:37">
      <c r="A465" s="87" t="str">
        <f>'Revenue Plan (d)'!A30</f>
        <v>Swansea Bay UHB</v>
      </c>
      <c r="B465" s="87" t="str">
        <f>'Revenue Plan (d)'!B30</f>
        <v>REVENUE PLAN</v>
      </c>
      <c r="C465" s="87" t="str">
        <f>'Revenue Plan (d)'!C30</f>
        <v>Revenue Funding Uplift (Enter as positive values):</v>
      </c>
      <c r="D465" s="87">
        <f>'Revenue Plan (d)'!D30</f>
        <v>0</v>
      </c>
      <c r="E465" s="87" t="str">
        <f>'Revenue Plan (d)'!E30</f>
        <v>FIGURE</v>
      </c>
      <c r="F465" s="87" t="str">
        <f>'Revenue Plan (d)'!F30</f>
        <v>AME &amp; Non-Cash Depreciation Funding uplift Assumptions</v>
      </c>
      <c r="AE465" s="88">
        <f>'Revenue Plan (d)'!G30</f>
        <v>0</v>
      </c>
      <c r="AH465" s="88">
        <f>'Revenue Plan (d)'!H30</f>
        <v>0</v>
      </c>
      <c r="AJ465" s="88">
        <f>'Revenue Plan (d)'!I30</f>
        <v>0</v>
      </c>
      <c r="AK465" s="88">
        <f>'Revenue Plan (d)'!K30</f>
        <v>0</v>
      </c>
    </row>
    <row r="466" spans="1:37">
      <c r="A466" s="87" t="str">
        <f>'Revenue Plan (d)'!A31</f>
        <v>Swansea Bay UHB</v>
      </c>
      <c r="B466" s="87" t="str">
        <f>'Revenue Plan (d)'!B31</f>
        <v>REVENUE PLAN</v>
      </c>
      <c r="C466" s="87" t="str">
        <f>'Revenue Plan (d)'!C31</f>
        <v>Revenue Funding Uplift (Enter as positive values):</v>
      </c>
      <c r="D466" s="87">
        <f>'Revenue Plan (d)'!D31</f>
        <v>0</v>
      </c>
      <c r="E466" s="87" t="str">
        <f>'Revenue Plan (d)'!E31</f>
        <v>FIGURE</v>
      </c>
      <c r="F466" s="87">
        <f>'Revenue Plan (d)'!F31</f>
        <v>0</v>
      </c>
      <c r="AE466" s="88">
        <f>'Revenue Plan (d)'!G31</f>
        <v>0</v>
      </c>
      <c r="AH466" s="88">
        <f>'Revenue Plan (d)'!H31</f>
        <v>0</v>
      </c>
      <c r="AJ466" s="88">
        <f>'Revenue Plan (d)'!I31</f>
        <v>0</v>
      </c>
      <c r="AK466" s="88">
        <f>'Revenue Plan (d)'!K31</f>
        <v>0</v>
      </c>
    </row>
    <row r="467" spans="1:37">
      <c r="A467" s="87" t="str">
        <f>'Revenue Plan (d)'!A32</f>
        <v>Swansea Bay UHB</v>
      </c>
      <c r="B467" s="87" t="str">
        <f>'Revenue Plan (d)'!B32</f>
        <v>REVENUE PLAN</v>
      </c>
      <c r="C467" s="87" t="str">
        <f>'Revenue Plan (d)'!C32</f>
        <v>Revenue Funding Uplift (Enter as positive values):</v>
      </c>
      <c r="D467" s="87">
        <f>'Revenue Plan (d)'!D32</f>
        <v>0</v>
      </c>
      <c r="E467" s="87" t="str">
        <f>'Revenue Plan (d)'!E32</f>
        <v>FIGURE</v>
      </c>
      <c r="F467" s="87">
        <f>'Revenue Plan (d)'!F32</f>
        <v>0</v>
      </c>
      <c r="AE467" s="88">
        <f>'Revenue Plan (d)'!G32</f>
        <v>0</v>
      </c>
      <c r="AH467" s="88">
        <f>'Revenue Plan (d)'!H32</f>
        <v>0</v>
      </c>
      <c r="AJ467" s="88">
        <f>'Revenue Plan (d)'!I32</f>
        <v>0</v>
      </c>
      <c r="AK467" s="88">
        <f>'Revenue Plan (d)'!K32</f>
        <v>0</v>
      </c>
    </row>
    <row r="468" spans="1:37">
      <c r="A468" s="87" t="str">
        <f>'Revenue Plan (d)'!A33</f>
        <v>Swansea Bay UHB</v>
      </c>
      <c r="B468" s="87" t="str">
        <f>'Revenue Plan (d)'!B33</f>
        <v>REVENUE PLAN</v>
      </c>
      <c r="C468" s="87" t="str">
        <f>'Revenue Plan (d)'!C33</f>
        <v>Revenue Funding Uplift (Enter as positive values):</v>
      </c>
      <c r="D468" s="87">
        <f>'Revenue Plan (d)'!D33</f>
        <v>0</v>
      </c>
      <c r="E468" s="87" t="str">
        <f>'Revenue Plan (d)'!E33</f>
        <v>TOTAL</v>
      </c>
      <c r="F468" s="87" t="str">
        <f>'Revenue Plan (d)'!F33</f>
        <v>Sub-total WG RRL / WG Income Uplift</v>
      </c>
      <c r="AE468" s="88">
        <f>'Revenue Plan (d)'!G33</f>
        <v>116502.52977177702</v>
      </c>
      <c r="AH468" s="88">
        <f>'Revenue Plan (d)'!H33</f>
        <v>116502.52977177702</v>
      </c>
      <c r="AJ468" s="88">
        <f>'Revenue Plan (d)'!I33</f>
        <v>-15400</v>
      </c>
      <c r="AK468" s="88">
        <f>'Revenue Plan (d)'!K33</f>
        <v>5800</v>
      </c>
    </row>
    <row r="469" spans="1:37">
      <c r="A469" s="87" t="str">
        <f>'Revenue Plan (d)'!A34</f>
        <v>Swansea Bay UHB</v>
      </c>
      <c r="B469" s="87" t="str">
        <f>'Revenue Plan (d)'!B34</f>
        <v>REVENUE PLAN</v>
      </c>
      <c r="C469" s="87" t="str">
        <f>'Revenue Plan (d)'!C34</f>
        <v>Provider Income</v>
      </c>
      <c r="D469" s="87">
        <f>'Revenue Plan (d)'!D34</f>
        <v>0</v>
      </c>
      <c r="E469" s="87" t="str">
        <f>'Revenue Plan (d)'!E34</f>
        <v>FIGURE</v>
      </c>
      <c r="F469" s="87" t="str">
        <f>'Revenue Plan (d)'!F34</f>
        <v>Welsh NHS Local Health Boards &amp; Trusts - Trust Income uplift / (reduction)</v>
      </c>
      <c r="AE469" s="88">
        <f>'Revenue Plan (d)'!G34</f>
        <v>1594.6245449999999</v>
      </c>
      <c r="AH469" s="88">
        <f>'Revenue Plan (d)'!H34</f>
        <v>1594.6245449999999</v>
      </c>
      <c r="AJ469" s="88">
        <f>'Revenue Plan (d)'!I34</f>
        <v>0</v>
      </c>
      <c r="AK469" s="88">
        <f>'Revenue Plan (d)'!K34</f>
        <v>0</v>
      </c>
    </row>
    <row r="470" spans="1:37">
      <c r="A470" s="87" t="str">
        <f>'Revenue Plan (d)'!A35</f>
        <v>Swansea Bay UHB</v>
      </c>
      <c r="B470" s="87" t="str">
        <f>'Revenue Plan (d)'!B35</f>
        <v>REVENUE PLAN</v>
      </c>
      <c r="C470" s="87" t="str">
        <f>'Revenue Plan (d)'!C35</f>
        <v>Provider Income</v>
      </c>
      <c r="D470" s="87">
        <f>'Revenue Plan (d)'!D35</f>
        <v>0</v>
      </c>
      <c r="E470" s="87" t="str">
        <f>'Revenue Plan (d)'!E35</f>
        <v>FIGURE</v>
      </c>
      <c r="F470" s="87" t="str">
        <f>'Revenue Plan (d)'!F35</f>
        <v>WHSSC Income uplift / (reduction)</v>
      </c>
      <c r="AE470" s="88">
        <f>'Revenue Plan (d)'!G35</f>
        <v>2011.291095</v>
      </c>
      <c r="AH470" s="88">
        <f>'Revenue Plan (d)'!H35</f>
        <v>2011.291095</v>
      </c>
      <c r="AJ470" s="88">
        <f>'Revenue Plan (d)'!I35</f>
        <v>0</v>
      </c>
      <c r="AK470" s="88">
        <f>'Revenue Plan (d)'!K35</f>
        <v>0</v>
      </c>
    </row>
    <row r="471" spans="1:37">
      <c r="A471" s="87" t="str">
        <f>'Revenue Plan (d)'!A36</f>
        <v>Swansea Bay UHB</v>
      </c>
      <c r="B471" s="87" t="str">
        <f>'Revenue Plan (d)'!B36</f>
        <v>REVENUE PLAN</v>
      </c>
      <c r="C471" s="87" t="str">
        <f>'Revenue Plan (d)'!C36</f>
        <v>Provider Income</v>
      </c>
      <c r="D471" s="87">
        <f>'Revenue Plan (d)'!D36</f>
        <v>0</v>
      </c>
      <c r="E471" s="87" t="str">
        <f>'Revenue Plan (d)'!E36</f>
        <v>FIGURE</v>
      </c>
      <c r="F471" s="87" t="str">
        <f>'Revenue Plan (d)'!F36</f>
        <v>Miscellaneous Income - uplift / (reduction)</v>
      </c>
      <c r="AE471" s="88">
        <f>'Revenue Plan (d)'!G36</f>
        <v>0</v>
      </c>
      <c r="AH471" s="88">
        <f>'Revenue Plan (d)'!H36</f>
        <v>0</v>
      </c>
      <c r="AJ471" s="88">
        <f>'Revenue Plan (d)'!I36</f>
        <v>0</v>
      </c>
      <c r="AK471" s="88">
        <f>'Revenue Plan (d)'!K36</f>
        <v>0</v>
      </c>
    </row>
    <row r="472" spans="1:37">
      <c r="A472" s="87" t="str">
        <f>'Revenue Plan (d)'!A37</f>
        <v>Swansea Bay UHB</v>
      </c>
      <c r="B472" s="87" t="str">
        <f>'Revenue Plan (d)'!B37</f>
        <v>REVENUE PLAN</v>
      </c>
      <c r="C472" s="87" t="str">
        <f>'Revenue Plan (d)'!C37</f>
        <v>Provider Income</v>
      </c>
      <c r="D472" s="87">
        <f>'Revenue Plan (d)'!D37</f>
        <v>0</v>
      </c>
      <c r="E472" s="87" t="str">
        <f>'Revenue Plan (d)'!E37</f>
        <v>FIGURE</v>
      </c>
      <c r="F472" s="87">
        <f>'Revenue Plan (d)'!F37</f>
        <v>0</v>
      </c>
      <c r="AE472" s="88">
        <f>'Revenue Plan (d)'!G37</f>
        <v>0</v>
      </c>
      <c r="AH472" s="88">
        <f>'Revenue Plan (d)'!H37</f>
        <v>0</v>
      </c>
      <c r="AJ472" s="88">
        <f>'Revenue Plan (d)'!I37</f>
        <v>0</v>
      </c>
      <c r="AK472" s="88">
        <f>'Revenue Plan (d)'!K37</f>
        <v>0</v>
      </c>
    </row>
    <row r="473" spans="1:37">
      <c r="A473" s="87" t="str">
        <f>'Revenue Plan (d)'!A38</f>
        <v>Swansea Bay UHB</v>
      </c>
      <c r="B473" s="87" t="str">
        <f>'Revenue Plan (d)'!B38</f>
        <v>REVENUE PLAN</v>
      </c>
      <c r="C473" s="87" t="str">
        <f>'Revenue Plan (d)'!C38</f>
        <v>Provider Income</v>
      </c>
      <c r="D473" s="87">
        <f>'Revenue Plan (d)'!D38</f>
        <v>0</v>
      </c>
      <c r="E473" s="87" t="str">
        <f>'Revenue Plan (d)'!E38</f>
        <v>FIGURE</v>
      </c>
      <c r="F473" s="87">
        <f>'Revenue Plan (d)'!F38</f>
        <v>0</v>
      </c>
      <c r="AE473" s="88">
        <f>'Revenue Plan (d)'!G38</f>
        <v>0</v>
      </c>
      <c r="AH473" s="88">
        <f>'Revenue Plan (d)'!H38</f>
        <v>0</v>
      </c>
      <c r="AJ473" s="88">
        <f>'Revenue Plan (d)'!I38</f>
        <v>0</v>
      </c>
      <c r="AK473" s="88">
        <f>'Revenue Plan (d)'!K38</f>
        <v>0</v>
      </c>
    </row>
    <row r="474" spans="1:37">
      <c r="A474" s="87" t="str">
        <f>'Revenue Plan (d)'!A39</f>
        <v>Swansea Bay UHB</v>
      </c>
      <c r="B474" s="87" t="str">
        <f>'Revenue Plan (d)'!B39</f>
        <v>REVENUE PLAN</v>
      </c>
      <c r="C474" s="87" t="str">
        <f>'Revenue Plan (d)'!C39</f>
        <v>Provider Income</v>
      </c>
      <c r="D474" s="87">
        <f>'Revenue Plan (d)'!D39</f>
        <v>0</v>
      </c>
      <c r="E474" s="87" t="str">
        <f>'Revenue Plan (d)'!E39</f>
        <v>TOTAL</v>
      </c>
      <c r="F474" s="87" t="str">
        <f>'Revenue Plan (d)'!F39</f>
        <v>Sub-total Provider Income Uplift / (Reduction)</v>
      </c>
      <c r="AE474" s="88">
        <f>'Revenue Plan (d)'!G39</f>
        <v>3605.9156400000002</v>
      </c>
      <c r="AH474" s="88">
        <f>'Revenue Plan (d)'!H39</f>
        <v>3605.9156400000002</v>
      </c>
      <c r="AJ474" s="88">
        <f>'Revenue Plan (d)'!I39</f>
        <v>0</v>
      </c>
      <c r="AK474" s="88">
        <f>'Revenue Plan (d)'!K39</f>
        <v>0</v>
      </c>
    </row>
    <row r="475" spans="1:37">
      <c r="A475" s="87" t="str">
        <f>'Revenue Plan (d)'!A40</f>
        <v>Swansea Bay UHB</v>
      </c>
      <c r="B475" s="87" t="str">
        <f>'Revenue Plan (d)'!B40</f>
        <v>REVENUE PLAN</v>
      </c>
      <c r="C475" s="87" t="str">
        <f>'Revenue Plan (d)'!C40</f>
        <v>Total: Revenue</v>
      </c>
      <c r="D475" s="87">
        <f>'Revenue Plan (d)'!D40</f>
        <v>0</v>
      </c>
      <c r="E475" s="87" t="str">
        <f>'Revenue Plan (d)'!E40</f>
        <v>TOTAL</v>
      </c>
      <c r="F475" s="87" t="str">
        <f>'Revenue Plan (d)'!F40</f>
        <v>Total Revenue Uplift / (Reduction)</v>
      </c>
      <c r="AE475" s="88">
        <f>'Revenue Plan (d)'!G40</f>
        <v>120108.44541177702</v>
      </c>
      <c r="AH475" s="88">
        <f>'Revenue Plan (d)'!H40</f>
        <v>120108.44541177702</v>
      </c>
      <c r="AJ475" s="88">
        <f>'Revenue Plan (d)'!I40</f>
        <v>-15400</v>
      </c>
      <c r="AK475" s="88">
        <f>'Revenue Plan (d)'!K40</f>
        <v>5800</v>
      </c>
    </row>
    <row r="476" spans="1:37">
      <c r="A476" s="87" t="str">
        <f>'Revenue Plan (d)'!A41</f>
        <v>Swansea Bay UHB</v>
      </c>
      <c r="B476" s="87" t="str">
        <f>'Revenue Plan (d)'!B41</f>
        <v>REVENUE PLAN</v>
      </c>
      <c r="C476" s="87" t="str">
        <f>'Revenue Plan (d)'!C41</f>
        <v>In Year Net Cost Base</v>
      </c>
      <c r="D476" s="87">
        <f>'Revenue Plan (d)'!D41</f>
        <v>0</v>
      </c>
      <c r="E476" s="87" t="str">
        <f>'Revenue Plan (d)'!E41</f>
        <v>FIGURE</v>
      </c>
      <c r="F476" s="87">
        <f>'Revenue Plan (d)'!F41</f>
        <v>0</v>
      </c>
      <c r="AE476" s="88">
        <f>'Revenue Plan (d)'!G41</f>
        <v>0</v>
      </c>
      <c r="AH476" s="88">
        <f>'Revenue Plan (d)'!H41</f>
        <v>0</v>
      </c>
      <c r="AJ476" s="88">
        <f>'Revenue Plan (d)'!I41</f>
        <v>0</v>
      </c>
      <c r="AK476" s="88">
        <f>'Revenue Plan (d)'!K41</f>
        <v>0</v>
      </c>
    </row>
    <row r="477" spans="1:37">
      <c r="A477" s="87" t="str">
        <f>'Revenue Plan (d)'!A42</f>
        <v>Swansea Bay UHB</v>
      </c>
      <c r="B477" s="87" t="str">
        <f>'Revenue Plan (d)'!B42</f>
        <v>REVENUE PLAN</v>
      </c>
      <c r="C477" s="87" t="str">
        <f>'Revenue Plan (d)'!C42</f>
        <v>In Year Net Cost Base</v>
      </c>
      <c r="D477" s="87">
        <f>'Revenue Plan (d)'!D42</f>
        <v>0</v>
      </c>
      <c r="E477" s="87" t="str">
        <f>'Revenue Plan (d)'!E42</f>
        <v>FIGURE</v>
      </c>
      <c r="F477" s="87" t="str">
        <f>'Revenue Plan (d)'!F42</f>
        <v>Cost Pressures (Populated from 4 - Cost Pressures)</v>
      </c>
      <c r="AE477" s="88">
        <f>'Revenue Plan (d)'!G42</f>
        <v>0</v>
      </c>
      <c r="AH477" s="88">
        <f>'Revenue Plan (d)'!H42</f>
        <v>0</v>
      </c>
      <c r="AJ477" s="88">
        <f>'Revenue Plan (d)'!I42</f>
        <v>0</v>
      </c>
      <c r="AK477" s="88">
        <f>'Revenue Plan (d)'!K42</f>
        <v>0</v>
      </c>
    </row>
    <row r="478" spans="1:37">
      <c r="A478" s="87" t="str">
        <f>'Revenue Plan (d)'!A43</f>
        <v>Swansea Bay UHB</v>
      </c>
      <c r="B478" s="87" t="str">
        <f>'Revenue Plan (d)'!B43</f>
        <v>REVENUE PLAN</v>
      </c>
      <c r="C478" s="87" t="str">
        <f>'Revenue Plan (d)'!C43</f>
        <v>In Year Net Cost Base</v>
      </c>
      <c r="D478" s="87">
        <f>'Revenue Plan (d)'!D43</f>
        <v>0</v>
      </c>
      <c r="E478" s="87" t="str">
        <f>'Revenue Plan (d)'!E43</f>
        <v>FIGURE</v>
      </c>
      <c r="F478" s="87" t="str">
        <f>'Revenue Plan (d)'!F43</f>
        <v>Pay</v>
      </c>
      <c r="AE478" s="88">
        <f>'Revenue Plan (d)'!G43</f>
        <v>-89583.494501777008</v>
      </c>
      <c r="AH478" s="88">
        <f>'Revenue Plan (d)'!H43</f>
        <v>-89583.494501777008</v>
      </c>
      <c r="AJ478" s="88">
        <f>'Revenue Plan (d)'!I43</f>
        <v>9900</v>
      </c>
      <c r="AK478" s="88">
        <f>'Revenue Plan (d)'!K43</f>
        <v>-3500</v>
      </c>
    </row>
    <row r="479" spans="1:37">
      <c r="A479" s="87" t="str">
        <f>'Revenue Plan (d)'!A44</f>
        <v>Swansea Bay UHB</v>
      </c>
      <c r="B479" s="87" t="str">
        <f>'Revenue Plan (d)'!B44</f>
        <v>REVENUE PLAN</v>
      </c>
      <c r="C479" s="87" t="str">
        <f>'Revenue Plan (d)'!C44</f>
        <v>In Year Net Cost Base</v>
      </c>
      <c r="D479" s="87">
        <f>'Revenue Plan (d)'!D44</f>
        <v>0</v>
      </c>
      <c r="E479" s="87" t="str">
        <f>'Revenue Plan (d)'!E44</f>
        <v>FIGURE</v>
      </c>
      <c r="F479" s="87" t="str">
        <f>'Revenue Plan (d)'!F44</f>
        <v>Non Pay</v>
      </c>
      <c r="AE479" s="88">
        <f>'Revenue Plan (d)'!G44</f>
        <v>-44314.234898372313</v>
      </c>
      <c r="AH479" s="88">
        <f>'Revenue Plan (d)'!H44</f>
        <v>-44314.234898372313</v>
      </c>
      <c r="AJ479" s="88">
        <f>'Revenue Plan (d)'!I44</f>
        <v>4400</v>
      </c>
      <c r="AK479" s="88">
        <f>'Revenue Plan (d)'!K44</f>
        <v>2200</v>
      </c>
    </row>
    <row r="480" spans="1:37">
      <c r="A480" s="87" t="str">
        <f>'Revenue Plan (d)'!A45</f>
        <v>Swansea Bay UHB</v>
      </c>
      <c r="B480" s="87" t="str">
        <f>'Revenue Plan (d)'!B45</f>
        <v>REVENUE PLAN</v>
      </c>
      <c r="C480" s="87" t="str">
        <f>'Revenue Plan (d)'!C45</f>
        <v>In Year Net Cost Base</v>
      </c>
      <c r="D480" s="87">
        <f>'Revenue Plan (d)'!D45</f>
        <v>0</v>
      </c>
      <c r="E480" s="87" t="str">
        <f>'Revenue Plan (d)'!E45</f>
        <v>FIGURE</v>
      </c>
      <c r="F480" s="87" t="str">
        <f>'Revenue Plan (d)'!F45</f>
        <v>Primary Care Drugs</v>
      </c>
      <c r="AE480" s="88">
        <f>'Revenue Plan (d)'!G45</f>
        <v>-12306.675000000001</v>
      </c>
      <c r="AH480" s="88">
        <f>'Revenue Plan (d)'!H45</f>
        <v>-12306.675000000001</v>
      </c>
      <c r="AJ480" s="88">
        <f>'Revenue Plan (d)'!I45</f>
        <v>-4200</v>
      </c>
      <c r="AK480" s="88">
        <f>'Revenue Plan (d)'!K45</f>
        <v>-4200</v>
      </c>
    </row>
    <row r="481" spans="1:37">
      <c r="A481" s="87" t="str">
        <f>'Revenue Plan (d)'!A46</f>
        <v>Swansea Bay UHB</v>
      </c>
      <c r="B481" s="87" t="str">
        <f>'Revenue Plan (d)'!B46</f>
        <v>REVENUE PLAN</v>
      </c>
      <c r="C481" s="87" t="str">
        <f>'Revenue Plan (d)'!C46</f>
        <v>In Year Net Cost Base</v>
      </c>
      <c r="D481" s="87">
        <f>'Revenue Plan (d)'!D46</f>
        <v>0</v>
      </c>
      <c r="E481" s="87" t="str">
        <f>'Revenue Plan (d)'!E46</f>
        <v>FIGURE</v>
      </c>
      <c r="F481" s="87" t="str">
        <f>'Revenue Plan (d)'!F46</f>
        <v>Secondary Care Drugs</v>
      </c>
      <c r="AE481" s="88">
        <f>'Revenue Plan (d)'!G46</f>
        <v>-9210.6696699999884</v>
      </c>
      <c r="AH481" s="88">
        <f>'Revenue Plan (d)'!H46</f>
        <v>-9210.6696699999884</v>
      </c>
      <c r="AJ481" s="88">
        <f>'Revenue Plan (d)'!I46</f>
        <v>-7700</v>
      </c>
      <c r="AK481" s="88">
        <f>'Revenue Plan (d)'!K46</f>
        <v>-7700</v>
      </c>
    </row>
    <row r="482" spans="1:37">
      <c r="A482" s="87" t="str">
        <f>'Revenue Plan (d)'!A47</f>
        <v>Swansea Bay UHB</v>
      </c>
      <c r="B482" s="87" t="str">
        <f>'Revenue Plan (d)'!B47</f>
        <v>REVENUE PLAN</v>
      </c>
      <c r="C482" s="87" t="str">
        <f>'Revenue Plan (d)'!C47</f>
        <v>In Year Net Cost Base</v>
      </c>
      <c r="D482" s="87">
        <f>'Revenue Plan (d)'!D47</f>
        <v>0</v>
      </c>
      <c r="E482" s="87" t="str">
        <f>'Revenue Plan (d)'!E47</f>
        <v>FIGURE</v>
      </c>
      <c r="F482" s="87" t="str">
        <f>'Revenue Plan (d)'!F47</f>
        <v>CHC/FNC</v>
      </c>
      <c r="AE482" s="88">
        <f>'Revenue Plan (d)'!G47</f>
        <v>-20356.5</v>
      </c>
      <c r="AH482" s="88">
        <f>'Revenue Plan (d)'!H47</f>
        <v>-20356.5</v>
      </c>
      <c r="AJ482" s="88">
        <f>'Revenue Plan (d)'!I47</f>
        <v>-6700</v>
      </c>
      <c r="AK482" s="88">
        <f>'Revenue Plan (d)'!K47</f>
        <v>-6700</v>
      </c>
    </row>
    <row r="483" spans="1:37">
      <c r="A483" s="87" t="str">
        <f>'Revenue Plan (d)'!A48</f>
        <v>Swansea Bay UHB</v>
      </c>
      <c r="B483" s="87" t="str">
        <f>'Revenue Plan (d)'!B48</f>
        <v>REVENUE PLAN</v>
      </c>
      <c r="C483" s="87" t="str">
        <f>'Revenue Plan (d)'!C48</f>
        <v>In Year Net Cost Base</v>
      </c>
      <c r="D483" s="87">
        <f>'Revenue Plan (d)'!D48</f>
        <v>0</v>
      </c>
      <c r="E483" s="87" t="str">
        <f>'Revenue Plan (d)'!E48</f>
        <v>FIGURE</v>
      </c>
      <c r="F483" s="87" t="str">
        <f>'Revenue Plan (d)'!F48</f>
        <v>Primary Care Contractor</v>
      </c>
      <c r="AE483" s="88">
        <f>'Revenue Plan (d)'!G48</f>
        <v>0</v>
      </c>
      <c r="AH483" s="88">
        <f>'Revenue Plan (d)'!H48</f>
        <v>0</v>
      </c>
      <c r="AJ483" s="88">
        <f>'Revenue Plan (d)'!I48</f>
        <v>0</v>
      </c>
      <c r="AK483" s="88">
        <f>'Revenue Plan (d)'!K48</f>
        <v>-1</v>
      </c>
    </row>
    <row r="484" spans="1:37">
      <c r="A484" s="87" t="str">
        <f>'Revenue Plan (d)'!A49</f>
        <v>Swansea Bay UHB</v>
      </c>
      <c r="B484" s="87" t="str">
        <f>'Revenue Plan (d)'!B49</f>
        <v>REVENUE PLAN</v>
      </c>
      <c r="C484" s="87" t="str">
        <f>'Revenue Plan (d)'!C49</f>
        <v>In Year Net Cost Base</v>
      </c>
      <c r="D484" s="87">
        <f>'Revenue Plan (d)'!D49</f>
        <v>0</v>
      </c>
      <c r="E484" s="87" t="str">
        <f>'Revenue Plan (d)'!E49</f>
        <v>FIGURE</v>
      </c>
      <c r="F484" s="87" t="str">
        <f>'Revenue Plan (d)'!F49</f>
        <v>Healthcare Services Provided by Other NHS Bodies</v>
      </c>
      <c r="AE484" s="88">
        <f>'Revenue Plan (d)'!G49</f>
        <v>-4231</v>
      </c>
      <c r="AH484" s="88">
        <f>'Revenue Plan (d)'!H49</f>
        <v>-4231</v>
      </c>
      <c r="AJ484" s="88">
        <f>'Revenue Plan (d)'!I49</f>
        <v>-4200</v>
      </c>
      <c r="AK484" s="88">
        <f>'Revenue Plan (d)'!K49</f>
        <v>-4200</v>
      </c>
    </row>
    <row r="485" spans="1:37">
      <c r="A485" s="87" t="str">
        <f>'Revenue Plan (d)'!A50</f>
        <v>Swansea Bay UHB</v>
      </c>
      <c r="B485" s="87" t="str">
        <f>'Revenue Plan (d)'!B50</f>
        <v>REVENUE PLAN</v>
      </c>
      <c r="C485" s="87" t="str">
        <f>'Revenue Plan (d)'!C50</f>
        <v>In Year Net Cost Base</v>
      </c>
      <c r="D485" s="87">
        <f>'Revenue Plan (d)'!D50</f>
        <v>0</v>
      </c>
      <c r="E485" s="87" t="str">
        <f>'Revenue Plan (d)'!E50</f>
        <v>FIGURE</v>
      </c>
      <c r="F485" s="87" t="str">
        <f>'Revenue Plan (d)'!F50</f>
        <v>Non Healthcare Services Provided by Other NHS Bodies</v>
      </c>
      <c r="AE485" s="88">
        <f>'Revenue Plan (d)'!G50</f>
        <v>0</v>
      </c>
      <c r="AH485" s="88">
        <f>'Revenue Plan (d)'!H50</f>
        <v>0</v>
      </c>
      <c r="AJ485" s="88">
        <f>'Revenue Plan (d)'!I50</f>
        <v>0</v>
      </c>
      <c r="AK485" s="88">
        <f>'Revenue Plan (d)'!K50</f>
        <v>0</v>
      </c>
    </row>
    <row r="486" spans="1:37">
      <c r="A486" s="87" t="str">
        <f>'Revenue Plan (d)'!A51</f>
        <v>Swansea Bay UHB</v>
      </c>
      <c r="B486" s="87" t="str">
        <f>'Revenue Plan (d)'!B51</f>
        <v>REVENUE PLAN</v>
      </c>
      <c r="C486" s="87" t="str">
        <f>'Revenue Plan (d)'!C51</f>
        <v>In Year Net Cost Base</v>
      </c>
      <c r="D486" s="87">
        <f>'Revenue Plan (d)'!D51</f>
        <v>0</v>
      </c>
      <c r="E486" s="87" t="str">
        <f>'Revenue Plan (d)'!E51</f>
        <v>FIGURE</v>
      </c>
      <c r="F486" s="87" t="str">
        <f>'Revenue Plan (d)'!F51</f>
        <v>Other Private &amp; Voluntary Sector</v>
      </c>
      <c r="AE486" s="88">
        <f>'Revenue Plan (d)'!G51</f>
        <v>0</v>
      </c>
      <c r="AH486" s="88">
        <f>'Revenue Plan (d)'!H51</f>
        <v>0</v>
      </c>
      <c r="AJ486" s="88">
        <f>'Revenue Plan (d)'!I51</f>
        <v>0</v>
      </c>
      <c r="AK486" s="88">
        <f>'Revenue Plan (d)'!K51</f>
        <v>0</v>
      </c>
    </row>
    <row r="487" spans="1:37">
      <c r="A487" s="87" t="str">
        <f>'Revenue Plan (d)'!A52</f>
        <v>Swansea Bay UHB</v>
      </c>
      <c r="B487" s="87" t="str">
        <f>'Revenue Plan (d)'!B52</f>
        <v>REVENUE PLAN</v>
      </c>
      <c r="C487" s="87" t="str">
        <f>'Revenue Plan (d)'!C52</f>
        <v>In Year Net Cost Base</v>
      </c>
      <c r="D487" s="87">
        <f>'Revenue Plan (d)'!D52</f>
        <v>0</v>
      </c>
      <c r="E487" s="87" t="str">
        <f>'Revenue Plan (d)'!E52</f>
        <v>FIGURE</v>
      </c>
      <c r="F487" s="87" t="str">
        <f>'Revenue Plan (d)'!F52</f>
        <v xml:space="preserve">Joint Financing and Other </v>
      </c>
      <c r="AE487" s="88">
        <f>'Revenue Plan (d)'!G52</f>
        <v>0</v>
      </c>
      <c r="AH487" s="88">
        <f>'Revenue Plan (d)'!H52</f>
        <v>0</v>
      </c>
      <c r="AJ487" s="88">
        <f>'Revenue Plan (d)'!I52</f>
        <v>0</v>
      </c>
      <c r="AK487" s="88">
        <f>'Revenue Plan (d)'!K52</f>
        <v>0</v>
      </c>
    </row>
    <row r="488" spans="1:37">
      <c r="A488" s="87" t="str">
        <f>'Revenue Plan (d)'!A53</f>
        <v>Swansea Bay UHB</v>
      </c>
      <c r="B488" s="87" t="str">
        <f>'Revenue Plan (d)'!B53</f>
        <v>REVENUE PLAN</v>
      </c>
      <c r="C488" s="87" t="str">
        <f>'Revenue Plan (d)'!C53</f>
        <v>In Year Net Cost Base</v>
      </c>
      <c r="D488" s="87">
        <f>'Revenue Plan (d)'!D53</f>
        <v>0</v>
      </c>
      <c r="E488" s="87" t="str">
        <f>'Revenue Plan (d)'!E53</f>
        <v>FIGURE</v>
      </c>
      <c r="F488" s="87" t="str">
        <f>'Revenue Plan (d)'!F53</f>
        <v>AME, Non-Cash Del and other special costs</v>
      </c>
      <c r="AE488" s="88">
        <f>'Revenue Plan (d)'!G53</f>
        <v>0</v>
      </c>
      <c r="AH488" s="88">
        <f>'Revenue Plan (d)'!H53</f>
        <v>0</v>
      </c>
      <c r="AJ488" s="88">
        <f>'Revenue Plan (d)'!I53</f>
        <v>0</v>
      </c>
      <c r="AK488" s="88">
        <f>'Revenue Plan (d)'!K53</f>
        <v>0</v>
      </c>
    </row>
    <row r="489" spans="1:37">
      <c r="A489" s="87" t="str">
        <f>'Revenue Plan (d)'!A54</f>
        <v>Swansea Bay UHB</v>
      </c>
      <c r="B489" s="87" t="str">
        <f>'Revenue Plan (d)'!B54</f>
        <v>REVENUE PLAN</v>
      </c>
      <c r="C489" s="87" t="str">
        <f>'Revenue Plan (d)'!C54</f>
        <v>In Year Net Cost Base</v>
      </c>
      <c r="D489" s="87">
        <f>'Revenue Plan (d)'!D54</f>
        <v>0</v>
      </c>
      <c r="E489" s="87" t="str">
        <f>'Revenue Plan (d)'!E54</f>
        <v>TOTAL</v>
      </c>
      <c r="F489" s="87" t="str">
        <f>'Revenue Plan (d)'!F54</f>
        <v>Total Cost Pressures</v>
      </c>
      <c r="AE489" s="88">
        <f>'Revenue Plan (d)'!G54</f>
        <v>-180002.57407014928</v>
      </c>
      <c r="AH489" s="88">
        <f>'Revenue Plan (d)'!H54</f>
        <v>-180002.57407014928</v>
      </c>
      <c r="AJ489" s="88">
        <f>'Revenue Plan (d)'!I54</f>
        <v>-8500</v>
      </c>
      <c r="AK489" s="88">
        <f>'Revenue Plan (d)'!K54</f>
        <v>-24100</v>
      </c>
    </row>
    <row r="490" spans="1:37">
      <c r="A490" s="87" t="str">
        <f>'Revenue Plan (d)'!A55</f>
        <v>Swansea Bay UHB</v>
      </c>
      <c r="B490" s="87" t="str">
        <f>'Revenue Plan (d)'!B55</f>
        <v>REVENUE PLAN</v>
      </c>
      <c r="C490" s="87" t="str">
        <f>'Revenue Plan (d)'!C55</f>
        <v>Opening Pressure</v>
      </c>
      <c r="D490" s="87">
        <f>'Revenue Plan (d)'!D55</f>
        <v>0</v>
      </c>
      <c r="E490" s="87" t="str">
        <f>'Revenue Plan (d)'!E55</f>
        <v>FIGURE</v>
      </c>
      <c r="F490" s="87">
        <f>'Revenue Plan (d)'!F55</f>
        <v>0</v>
      </c>
      <c r="AE490" s="88">
        <f>'Revenue Plan (d)'!G55</f>
        <v>0</v>
      </c>
      <c r="AH490" s="88">
        <f>'Revenue Plan (d)'!H55</f>
        <v>0</v>
      </c>
      <c r="AJ490" s="88">
        <f>'Revenue Plan (d)'!I55</f>
        <v>0</v>
      </c>
      <c r="AK490" s="88">
        <f>'Revenue Plan (d)'!K55</f>
        <v>0</v>
      </c>
    </row>
    <row r="491" spans="1:37">
      <c r="A491" s="87" t="str">
        <f>'Revenue Plan (d)'!A56</f>
        <v>Swansea Bay UHB</v>
      </c>
      <c r="B491" s="87" t="str">
        <f>'Revenue Plan (d)'!B56</f>
        <v>REVENUE PLAN</v>
      </c>
      <c r="C491" s="87" t="str">
        <f>'Revenue Plan (d)'!C56</f>
        <v>Opening Pressure</v>
      </c>
      <c r="D491" s="87">
        <f>'Revenue Plan (d)'!D56</f>
        <v>0</v>
      </c>
      <c r="E491" s="87" t="str">
        <f>'Revenue Plan (d)'!E56</f>
        <v>TOTAL</v>
      </c>
      <c r="F491" s="87" t="str">
        <f>'Revenue Plan (d)'!F56</f>
        <v>Opening Pressure</v>
      </c>
      <c r="AE491" s="88">
        <f>'Revenue Plan (d)'!G56</f>
        <v>-92094.128658372254</v>
      </c>
      <c r="AH491" s="88">
        <f>'Revenue Plan (d)'!H56</f>
        <v>-92094.128658372254</v>
      </c>
      <c r="AJ491" s="88">
        <f>'Revenue Plan (d)'!I56</f>
        <v>-93794.128658372254</v>
      </c>
      <c r="AK491" s="88">
        <f>'Revenue Plan (d)'!K56</f>
        <v>-89894.128658372254</v>
      </c>
    </row>
    <row r="492" spans="1:37">
      <c r="A492" s="87" t="str">
        <f>'Revenue Plan (d)'!A57</f>
        <v>Swansea Bay UHB</v>
      </c>
      <c r="B492" s="87" t="str">
        <f>'Revenue Plan (d)'!B57</f>
        <v>REVENUE PLAN</v>
      </c>
      <c r="C492" s="87" t="str">
        <f>'Revenue Plan (d)'!C57</f>
        <v>Opening Pressure</v>
      </c>
      <c r="D492" s="87">
        <f>'Revenue Plan (d)'!D57</f>
        <v>0</v>
      </c>
      <c r="E492" s="87" t="str">
        <f>'Revenue Plan (d)'!E57</f>
        <v>FIGURE</v>
      </c>
      <c r="F492" s="87">
        <f>'Revenue Plan (d)'!F57</f>
        <v>0</v>
      </c>
      <c r="AE492" s="88">
        <f>'Revenue Plan (d)'!G57</f>
        <v>0</v>
      </c>
      <c r="AH492" s="88">
        <f>'Revenue Plan (d)'!H57</f>
        <v>0</v>
      </c>
      <c r="AJ492" s="88">
        <f>'Revenue Plan (d)'!I57</f>
        <v>0</v>
      </c>
      <c r="AK492" s="88">
        <f>'Revenue Plan (d)'!K57</f>
        <v>0</v>
      </c>
    </row>
    <row r="493" spans="1:37">
      <c r="A493" s="87" t="str">
        <f>'Revenue Plan (d)'!A58</f>
        <v>Swansea Bay UHB</v>
      </c>
      <c r="B493" s="87" t="str">
        <f>'Revenue Plan (d)'!B58</f>
        <v>REVENUE PLAN</v>
      </c>
      <c r="C493" s="87" t="str">
        <f>'Revenue Plan (d)'!C58</f>
        <v>Identified Savings Plans</v>
      </c>
      <c r="D493" s="87">
        <f>'Revenue Plan (d)'!D58</f>
        <v>0</v>
      </c>
      <c r="E493" s="87" t="str">
        <f>'Revenue Plan (d)'!E58</f>
        <v>FIGURE</v>
      </c>
      <c r="F493" s="87" t="str">
        <f>'Revenue Plan (d)'!F58</f>
        <v>Identified Savings Plans: (Populated from sheet 5a - Savings Tracker)</v>
      </c>
      <c r="AE493" s="88">
        <f>'Revenue Plan (d)'!G58</f>
        <v>0</v>
      </c>
      <c r="AH493" s="88">
        <f>'Revenue Plan (d)'!H58</f>
        <v>0</v>
      </c>
      <c r="AJ493" s="88">
        <f>'Revenue Plan (d)'!I58</f>
        <v>0</v>
      </c>
      <c r="AK493" s="88">
        <f>'Revenue Plan (d)'!K58</f>
        <v>0</v>
      </c>
    </row>
    <row r="494" spans="1:37">
      <c r="A494" s="87" t="str">
        <f>'Revenue Plan (d)'!A59</f>
        <v>Swansea Bay UHB</v>
      </c>
      <c r="B494" s="87" t="str">
        <f>'Revenue Plan (d)'!B59</f>
        <v>REVENUE PLAN</v>
      </c>
      <c r="C494" s="87" t="str">
        <f>'Revenue Plan (d)'!C59</f>
        <v>Identified Savings Plans</v>
      </c>
      <c r="D494" s="87">
        <f>'Revenue Plan (d)'!D59</f>
        <v>0</v>
      </c>
      <c r="E494" s="87" t="str">
        <f>'Revenue Plan (d)'!E59</f>
        <v>FIGURE</v>
      </c>
      <c r="F494" s="87" t="str">
        <f>'Revenue Plan (d)'!F59</f>
        <v>Pay</v>
      </c>
      <c r="AE494" s="88">
        <f>'Revenue Plan (d)'!G59</f>
        <v>7550</v>
      </c>
      <c r="AH494" s="88">
        <f>'Revenue Plan (d)'!H59</f>
        <v>7550</v>
      </c>
      <c r="AJ494" s="88">
        <f>'Revenue Plan (d)'!I59</f>
        <v>0</v>
      </c>
      <c r="AK494" s="88">
        <f>'Revenue Plan (d)'!K59</f>
        <v>0</v>
      </c>
    </row>
    <row r="495" spans="1:37">
      <c r="A495" s="87" t="str">
        <f>'Revenue Plan (d)'!A60</f>
        <v>Swansea Bay UHB</v>
      </c>
      <c r="B495" s="87" t="str">
        <f>'Revenue Plan (d)'!B60</f>
        <v>REVENUE PLAN</v>
      </c>
      <c r="C495" s="87" t="str">
        <f>'Revenue Plan (d)'!C60</f>
        <v>Identified Savings Plans</v>
      </c>
      <c r="D495" s="87">
        <f>'Revenue Plan (d)'!D60</f>
        <v>0</v>
      </c>
      <c r="E495" s="87" t="str">
        <f>'Revenue Plan (d)'!E60</f>
        <v>FIGURE</v>
      </c>
      <c r="F495" s="87" t="str">
        <f>'Revenue Plan (d)'!F60</f>
        <v>Non Pay</v>
      </c>
      <c r="AE495" s="88">
        <f>'Revenue Plan (d)'!G60</f>
        <v>5150.0000000000009</v>
      </c>
      <c r="AH495" s="88">
        <f>'Revenue Plan (d)'!H60</f>
        <v>5150</v>
      </c>
      <c r="AJ495" s="88">
        <f>'Revenue Plan (d)'!I60</f>
        <v>0</v>
      </c>
      <c r="AK495" s="88">
        <f>'Revenue Plan (d)'!K60</f>
        <v>0</v>
      </c>
    </row>
    <row r="496" spans="1:37">
      <c r="A496" s="87" t="str">
        <f>'Revenue Plan (d)'!A61</f>
        <v>Swansea Bay UHB</v>
      </c>
      <c r="B496" s="87" t="str">
        <f>'Revenue Plan (d)'!B61</f>
        <v>REVENUE PLAN</v>
      </c>
      <c r="C496" s="87" t="str">
        <f>'Revenue Plan (d)'!C61</f>
        <v>Identified Savings Plans</v>
      </c>
      <c r="D496" s="87">
        <f>'Revenue Plan (d)'!D61</f>
        <v>0</v>
      </c>
      <c r="E496" s="87" t="str">
        <f>'Revenue Plan (d)'!E61</f>
        <v>FIGURE</v>
      </c>
      <c r="F496" s="87" t="str">
        <f>'Revenue Plan (d)'!F61</f>
        <v>Primary Care Drugs</v>
      </c>
      <c r="AE496" s="88">
        <f>'Revenue Plan (d)'!G61</f>
        <v>1000.0000000000001</v>
      </c>
      <c r="AH496" s="88">
        <f>'Revenue Plan (d)'!H61</f>
        <v>1000</v>
      </c>
      <c r="AJ496" s="88">
        <f>'Revenue Plan (d)'!I61</f>
        <v>0</v>
      </c>
      <c r="AK496" s="88">
        <f>'Revenue Plan (d)'!K61</f>
        <v>0</v>
      </c>
    </row>
    <row r="497" spans="1:37">
      <c r="A497" s="87" t="str">
        <f>'Revenue Plan (d)'!A62</f>
        <v>Swansea Bay UHB</v>
      </c>
      <c r="B497" s="87" t="str">
        <f>'Revenue Plan (d)'!B62</f>
        <v>REVENUE PLAN</v>
      </c>
      <c r="C497" s="87" t="str">
        <f>'Revenue Plan (d)'!C62</f>
        <v>Identified Savings Plans</v>
      </c>
      <c r="D497" s="87">
        <f>'Revenue Plan (d)'!D62</f>
        <v>0</v>
      </c>
      <c r="E497" s="87" t="str">
        <f>'Revenue Plan (d)'!E62</f>
        <v>FIGURE</v>
      </c>
      <c r="F497" s="87" t="str">
        <f>'Revenue Plan (d)'!F62</f>
        <v>Secondary Care Drugs</v>
      </c>
      <c r="AE497" s="88">
        <f>'Revenue Plan (d)'!G62</f>
        <v>2000.0000000000002</v>
      </c>
      <c r="AH497" s="88">
        <f>'Revenue Plan (d)'!H62</f>
        <v>2000</v>
      </c>
      <c r="AJ497" s="88">
        <f>'Revenue Plan (d)'!I62</f>
        <v>0</v>
      </c>
      <c r="AK497" s="88">
        <f>'Revenue Plan (d)'!K62</f>
        <v>0</v>
      </c>
    </row>
    <row r="498" spans="1:37">
      <c r="A498" s="87" t="str">
        <f>'Revenue Plan (d)'!A63</f>
        <v>Swansea Bay UHB</v>
      </c>
      <c r="B498" s="87" t="str">
        <f>'Revenue Plan (d)'!B63</f>
        <v>REVENUE PLAN</v>
      </c>
      <c r="C498" s="87" t="str">
        <f>'Revenue Plan (d)'!C63</f>
        <v>Identified Savings Plans</v>
      </c>
      <c r="D498" s="87">
        <f>'Revenue Plan (d)'!D63</f>
        <v>0</v>
      </c>
      <c r="E498" s="87" t="str">
        <f>'Revenue Plan (d)'!E63</f>
        <v>FIGURE</v>
      </c>
      <c r="F498" s="87" t="str">
        <f>'Revenue Plan (d)'!F63</f>
        <v>CHC/FNC</v>
      </c>
      <c r="AE498" s="88">
        <f>'Revenue Plan (d)'!G63</f>
        <v>2899.9999999999995</v>
      </c>
      <c r="AH498" s="88">
        <f>'Revenue Plan (d)'!H63</f>
        <v>2900</v>
      </c>
      <c r="AJ498" s="88">
        <f>'Revenue Plan (d)'!I63</f>
        <v>0</v>
      </c>
      <c r="AK498" s="88">
        <f>'Revenue Plan (d)'!K63</f>
        <v>0</v>
      </c>
    </row>
    <row r="499" spans="1:37">
      <c r="A499" s="87" t="str">
        <f>'Revenue Plan (d)'!A64</f>
        <v>Swansea Bay UHB</v>
      </c>
      <c r="B499" s="87" t="str">
        <f>'Revenue Plan (d)'!B64</f>
        <v>REVENUE PLAN</v>
      </c>
      <c r="C499" s="87" t="str">
        <f>'Revenue Plan (d)'!C64</f>
        <v>Identified Savings Plans</v>
      </c>
      <c r="D499" s="87">
        <f>'Revenue Plan (d)'!D64</f>
        <v>0</v>
      </c>
      <c r="E499" s="87" t="str">
        <f>'Revenue Plan (d)'!E64</f>
        <v>FIGURE</v>
      </c>
      <c r="F499" s="87" t="str">
        <f>'Revenue Plan (d)'!F64</f>
        <v>Primary Care Contractor</v>
      </c>
      <c r="AE499" s="88">
        <f>'Revenue Plan (d)'!G64</f>
        <v>3000</v>
      </c>
      <c r="AH499" s="88">
        <f>'Revenue Plan (d)'!H64</f>
        <v>3000</v>
      </c>
      <c r="AJ499" s="88">
        <f>'Revenue Plan (d)'!I64</f>
        <v>0</v>
      </c>
      <c r="AK499" s="88">
        <f>'Revenue Plan (d)'!K64</f>
        <v>0</v>
      </c>
    </row>
    <row r="500" spans="1:37">
      <c r="A500" s="87" t="str">
        <f>'Revenue Plan (d)'!A65</f>
        <v>Swansea Bay UHB</v>
      </c>
      <c r="B500" s="87" t="str">
        <f>'Revenue Plan (d)'!B65</f>
        <v>REVENUE PLAN</v>
      </c>
      <c r="C500" s="87" t="str">
        <f>'Revenue Plan (d)'!C65</f>
        <v>Identified Savings Plans</v>
      </c>
      <c r="D500" s="87">
        <f>'Revenue Plan (d)'!D65</f>
        <v>0</v>
      </c>
      <c r="E500" s="87" t="str">
        <f>'Revenue Plan (d)'!E65</f>
        <v>FIGURE</v>
      </c>
      <c r="F500" s="87" t="str">
        <f>'Revenue Plan (d)'!F65</f>
        <v>Healthcare Services Provided by Other NHS Bodies</v>
      </c>
      <c r="AE500" s="88">
        <f>'Revenue Plan (d)'!G65</f>
        <v>0</v>
      </c>
      <c r="AH500" s="88">
        <f>'Revenue Plan (d)'!H65</f>
        <v>0</v>
      </c>
      <c r="AJ500" s="88">
        <f>'Revenue Plan (d)'!I65</f>
        <v>0</v>
      </c>
      <c r="AK500" s="88">
        <f>'Revenue Plan (d)'!K65</f>
        <v>0</v>
      </c>
    </row>
    <row r="501" spans="1:37">
      <c r="A501" s="87" t="str">
        <f>'Revenue Plan (d)'!A66</f>
        <v>Swansea Bay UHB</v>
      </c>
      <c r="B501" s="87" t="str">
        <f>'Revenue Plan (d)'!B66</f>
        <v>REVENUE PLAN</v>
      </c>
      <c r="C501" s="87" t="str">
        <f>'Revenue Plan (d)'!C66</f>
        <v>Identified Savings Plans</v>
      </c>
      <c r="D501" s="87">
        <f>'Revenue Plan (d)'!D66</f>
        <v>0</v>
      </c>
      <c r="E501" s="87" t="str">
        <f>'Revenue Plan (d)'!E66</f>
        <v>FIGURE</v>
      </c>
      <c r="F501" s="87" t="str">
        <f>'Revenue Plan (d)'!F66</f>
        <v>Non Healthcare Services Provided by Other NHS Bodies</v>
      </c>
      <c r="AE501" s="88">
        <f>'Revenue Plan (d)'!G66</f>
        <v>0</v>
      </c>
      <c r="AH501" s="88">
        <f>'Revenue Plan (d)'!H66</f>
        <v>0</v>
      </c>
      <c r="AJ501" s="88">
        <f>'Revenue Plan (d)'!I66</f>
        <v>0</v>
      </c>
      <c r="AK501" s="88">
        <f>'Revenue Plan (d)'!K66</f>
        <v>0</v>
      </c>
    </row>
    <row r="502" spans="1:37">
      <c r="A502" s="87" t="str">
        <f>'Revenue Plan (d)'!A67</f>
        <v>Swansea Bay UHB</v>
      </c>
      <c r="B502" s="87" t="str">
        <f>'Revenue Plan (d)'!B67</f>
        <v>REVENUE PLAN</v>
      </c>
      <c r="C502" s="87" t="str">
        <f>'Revenue Plan (d)'!C67</f>
        <v>Identified Savings Plans</v>
      </c>
      <c r="D502" s="87">
        <f>'Revenue Plan (d)'!D67</f>
        <v>0</v>
      </c>
      <c r="E502" s="87" t="str">
        <f>'Revenue Plan (d)'!E67</f>
        <v>FIGURE</v>
      </c>
      <c r="F502" s="87" t="str">
        <f>'Revenue Plan (d)'!F67</f>
        <v>Other Private &amp; Voluntary Sector</v>
      </c>
      <c r="AE502" s="88">
        <f>'Revenue Plan (d)'!G67</f>
        <v>0</v>
      </c>
      <c r="AH502" s="88">
        <f>'Revenue Plan (d)'!H67</f>
        <v>0</v>
      </c>
      <c r="AJ502" s="88">
        <f>'Revenue Plan (d)'!I67</f>
        <v>0</v>
      </c>
      <c r="AK502" s="88">
        <f>'Revenue Plan (d)'!K67</f>
        <v>0</v>
      </c>
    </row>
    <row r="503" spans="1:37">
      <c r="A503" s="87" t="str">
        <f>'Revenue Plan (d)'!A68</f>
        <v>Swansea Bay UHB</v>
      </c>
      <c r="B503" s="87" t="str">
        <f>'Revenue Plan (d)'!B68</f>
        <v>REVENUE PLAN</v>
      </c>
      <c r="C503" s="87" t="str">
        <f>'Revenue Plan (d)'!C68</f>
        <v>Identified Savings Plans</v>
      </c>
      <c r="D503" s="87">
        <f>'Revenue Plan (d)'!D68</f>
        <v>0</v>
      </c>
      <c r="E503" s="87" t="str">
        <f>'Revenue Plan (d)'!E68</f>
        <v>FIGURE</v>
      </c>
      <c r="F503" s="87" t="str">
        <f>'Revenue Plan (d)'!F68</f>
        <v>Joint Financing &amp; Other</v>
      </c>
      <c r="AE503" s="88">
        <f>'Revenue Plan (d)'!G68</f>
        <v>0</v>
      </c>
      <c r="AH503" s="88">
        <f>'Revenue Plan (d)'!H68</f>
        <v>0</v>
      </c>
      <c r="AJ503" s="88">
        <f>'Revenue Plan (d)'!I68</f>
        <v>0</v>
      </c>
      <c r="AK503" s="88">
        <f>'Revenue Plan (d)'!K68</f>
        <v>0</v>
      </c>
    </row>
    <row r="504" spans="1:37">
      <c r="A504" s="87" t="str">
        <f>'Revenue Plan (d)'!A69</f>
        <v>Swansea Bay UHB</v>
      </c>
      <c r="B504" s="87" t="str">
        <f>'Revenue Plan (d)'!B69</f>
        <v>REVENUE PLAN</v>
      </c>
      <c r="C504" s="87" t="str">
        <f>'Revenue Plan (d)'!C69</f>
        <v>Identified Savings Plans</v>
      </c>
      <c r="D504" s="87">
        <f>'Revenue Plan (d)'!D69</f>
        <v>0</v>
      </c>
      <c r="E504" s="87" t="str">
        <f>'Revenue Plan (d)'!E69</f>
        <v>TOTAL</v>
      </c>
      <c r="F504" s="87" t="str">
        <f>'Revenue Plan (d)'!F69</f>
        <v>Total: Identified Savings Plans</v>
      </c>
      <c r="AE504" s="88">
        <f>'Revenue Plan (d)'!G69</f>
        <v>21600</v>
      </c>
      <c r="AH504" s="88">
        <f>'Revenue Plan (d)'!H69</f>
        <v>21600</v>
      </c>
      <c r="AJ504" s="88">
        <f>'Revenue Plan (d)'!I69</f>
        <v>0</v>
      </c>
      <c r="AK504" s="88">
        <f>'Revenue Plan (d)'!K69</f>
        <v>0</v>
      </c>
    </row>
    <row r="505" spans="1:37">
      <c r="A505" s="87" t="str">
        <f>'Revenue Plan (d)'!A70</f>
        <v>Swansea Bay UHB</v>
      </c>
      <c r="B505" s="87" t="str">
        <f>'Revenue Plan (d)'!B70</f>
        <v>REVENUE PLAN</v>
      </c>
      <c r="C505" s="87" t="str">
        <f>'Revenue Plan (d)'!C70</f>
        <v>Other Assumptions</v>
      </c>
      <c r="D505" s="87">
        <f>'Revenue Plan (d)'!D70</f>
        <v>0</v>
      </c>
      <c r="E505" s="87" t="str">
        <f>'Revenue Plan (d)'!E70</f>
        <v>FIGURE</v>
      </c>
      <c r="F505" s="87">
        <f>'Revenue Plan (d)'!F70</f>
        <v>0</v>
      </c>
      <c r="AE505" s="88">
        <f>'Revenue Plan (d)'!G70</f>
        <v>0</v>
      </c>
      <c r="AH505" s="88">
        <f>'Revenue Plan (d)'!H70</f>
        <v>0</v>
      </c>
      <c r="AJ505" s="88">
        <f>'Revenue Plan (d)'!I70</f>
        <v>0</v>
      </c>
      <c r="AK505" s="88">
        <f>'Revenue Plan (d)'!K70</f>
        <v>0</v>
      </c>
    </row>
    <row r="506" spans="1:37">
      <c r="A506" s="87" t="str">
        <f>'Revenue Plan (d)'!A71</f>
        <v>Swansea Bay UHB</v>
      </c>
      <c r="B506" s="87" t="str">
        <f>'Revenue Plan (d)'!B71</f>
        <v>REVENUE PLAN</v>
      </c>
      <c r="C506" s="87" t="str">
        <f>'Revenue Plan (d)'!C71</f>
        <v>Other Assumptions</v>
      </c>
      <c r="D506" s="87">
        <f>'Revenue Plan (d)'!D71</f>
        <v>0</v>
      </c>
      <c r="E506" s="87" t="str">
        <f>'Revenue Plan (d)'!E71</f>
        <v>FIGURE</v>
      </c>
      <c r="F506" s="87" t="str">
        <f>'Revenue Plan (d)'!F71</f>
        <v>Red Rated Pipeline Schemes (Populated from sheet 5a - Savings Tracker)</v>
      </c>
      <c r="AE506" s="88">
        <f>'Revenue Plan (d)'!G71</f>
        <v>600</v>
      </c>
      <c r="AH506" s="88">
        <f>'Revenue Plan (d)'!H71</f>
        <v>600</v>
      </c>
      <c r="AJ506" s="88">
        <f>'Revenue Plan (d)'!I71</f>
        <v>22200</v>
      </c>
      <c r="AK506" s="88">
        <f>'Revenue Plan (d)'!K71</f>
        <v>22200</v>
      </c>
    </row>
    <row r="507" spans="1:37">
      <c r="A507" s="87" t="str">
        <f>'Revenue Plan (d)'!A72</f>
        <v>Swansea Bay UHB</v>
      </c>
      <c r="B507" s="87" t="str">
        <f>'Revenue Plan (d)'!B72</f>
        <v>REVENUE PLAN</v>
      </c>
      <c r="C507" s="87" t="str">
        <f>'Revenue Plan (d)'!C72</f>
        <v>Other Assumptions</v>
      </c>
      <c r="D507" s="87">
        <f>'Revenue Plan (d)'!D72</f>
        <v>0</v>
      </c>
      <c r="E507" s="87" t="str">
        <f>'Revenue Plan (d)'!E72</f>
        <v>FIGURE</v>
      </c>
      <c r="F507" s="87">
        <f>'Revenue Plan (d)'!F72</f>
        <v>0</v>
      </c>
      <c r="AE507" s="88">
        <f>'Revenue Plan (d)'!G72</f>
        <v>0</v>
      </c>
      <c r="AH507" s="88">
        <f>'Revenue Plan (d)'!H72</f>
        <v>0</v>
      </c>
      <c r="AJ507" s="88">
        <f>'Revenue Plan (d)'!I72</f>
        <v>0</v>
      </c>
      <c r="AK507" s="88">
        <f>'Revenue Plan (d)'!K72</f>
        <v>0</v>
      </c>
    </row>
    <row r="508" spans="1:37">
      <c r="A508" s="87" t="str">
        <f>'Revenue Plan (d)'!A73</f>
        <v>Swansea Bay UHB</v>
      </c>
      <c r="B508" s="87" t="str">
        <f>'Revenue Plan (d)'!B73</f>
        <v>REVENUE PLAN</v>
      </c>
      <c r="C508" s="87" t="str">
        <f>'Revenue Plan (d)'!C73</f>
        <v>Other Assumptions</v>
      </c>
      <c r="D508" s="87">
        <f>'Revenue Plan (d)'!D73</f>
        <v>0</v>
      </c>
      <c r="E508" s="87" t="str">
        <f>'Revenue Plan (d)'!E73</f>
        <v>FIGURE</v>
      </c>
      <c r="F508" s="87" t="str">
        <f>'Revenue Plan (d)'!F73</f>
        <v>Planning Assumptions - Savings still to be finalised (positive value)</v>
      </c>
      <c r="AE508" s="88">
        <f>'Revenue Plan (d)'!G73</f>
        <v>0</v>
      </c>
      <c r="AH508" s="88">
        <f>'Revenue Plan (d)'!H73</f>
        <v>0</v>
      </c>
      <c r="AJ508" s="88">
        <f>'Revenue Plan (d)'!I73</f>
        <v>0</v>
      </c>
      <c r="AK508" s="88">
        <f>'Revenue Plan (d)'!K73</f>
        <v>0</v>
      </c>
    </row>
    <row r="509" spans="1:37">
      <c r="A509" s="87" t="str">
        <f>'Revenue Plan (d)'!A74</f>
        <v>Swansea Bay UHB</v>
      </c>
      <c r="B509" s="87" t="str">
        <f>'Revenue Plan (d)'!B74</f>
        <v>REVENUE PLAN</v>
      </c>
      <c r="C509" s="87" t="str">
        <f>'Revenue Plan (d)'!C74</f>
        <v>Other Assumptions</v>
      </c>
      <c r="D509" s="87">
        <f>'Revenue Plan (d)'!D74</f>
        <v>0</v>
      </c>
      <c r="E509" s="87" t="str">
        <f>'Revenue Plan (d)'!E74</f>
        <v>FIGURE</v>
      </c>
      <c r="F509" s="87" t="str">
        <f>'Revenue Plan (d)'!F74</f>
        <v>Planned Care Recovery (Reduction in Spend - positive value)</v>
      </c>
      <c r="AE509" s="88">
        <f>'Revenue Plan (d)'!G74</f>
        <v>0</v>
      </c>
      <c r="AH509" s="88">
        <f>'Revenue Plan (d)'!H74</f>
        <v>0</v>
      </c>
      <c r="AJ509" s="88">
        <f>'Revenue Plan (d)'!I74</f>
        <v>0</v>
      </c>
      <c r="AK509" s="88">
        <f>'Revenue Plan (d)'!K74</f>
        <v>0</v>
      </c>
    </row>
    <row r="510" spans="1:37">
      <c r="A510" s="87" t="str">
        <f>'Revenue Plan (d)'!A75</f>
        <v>Swansea Bay UHB</v>
      </c>
      <c r="B510" s="87" t="str">
        <f>'Revenue Plan (d)'!B75</f>
        <v>REVENUE PLAN</v>
      </c>
      <c r="C510" s="87" t="str">
        <f>'Revenue Plan (d)'!C75</f>
        <v>Other Assumptions</v>
      </c>
      <c r="D510" s="87">
        <f>'Revenue Plan (d)'!D75</f>
        <v>0</v>
      </c>
      <c r="E510" s="87" t="str">
        <f>'Revenue Plan (d)'!E75</f>
        <v>FIGURE</v>
      </c>
      <c r="F510" s="87" t="str">
        <f>'Revenue Plan (d)'!F75</f>
        <v>Disinvestments or choices (Reduction in Spend - positive value)</v>
      </c>
      <c r="AE510" s="88">
        <f>'Revenue Plan (d)'!G75</f>
        <v>0</v>
      </c>
      <c r="AH510" s="88">
        <f>'Revenue Plan (d)'!H75</f>
        <v>0</v>
      </c>
      <c r="AJ510" s="88">
        <f>'Revenue Plan (d)'!I75</f>
        <v>0</v>
      </c>
      <c r="AK510" s="88">
        <f>'Revenue Plan (d)'!K75</f>
        <v>0</v>
      </c>
    </row>
    <row r="511" spans="1:37">
      <c r="A511" s="87" t="str">
        <f>'Revenue Plan (d)'!A76</f>
        <v>Swansea Bay UHB</v>
      </c>
      <c r="B511" s="87" t="str">
        <f>'Revenue Plan (d)'!B76</f>
        <v>REVENUE PLAN</v>
      </c>
      <c r="C511" s="87" t="str">
        <f>'Revenue Plan (d)'!C76</f>
        <v>Other Assumptions</v>
      </c>
      <c r="D511" s="87">
        <f>'Revenue Plan (d)'!D76</f>
        <v>0</v>
      </c>
      <c r="E511" s="87" t="str">
        <f>'Revenue Plan (d)'!E76</f>
        <v>FIGURE</v>
      </c>
      <c r="F511" s="87" t="str">
        <f>'Revenue Plan (d)'!F76</f>
        <v>Total Disinvestments and Planning Assumptions</v>
      </c>
      <c r="AE511" s="88">
        <f>'Revenue Plan (d)'!G76</f>
        <v>0</v>
      </c>
      <c r="AH511" s="88">
        <f>'Revenue Plan (d)'!H76</f>
        <v>0</v>
      </c>
      <c r="AJ511" s="88">
        <f>'Revenue Plan (d)'!I76</f>
        <v>0</v>
      </c>
      <c r="AK511" s="88">
        <f>'Revenue Plan (d)'!K76</f>
        <v>0</v>
      </c>
    </row>
    <row r="512" spans="1:37">
      <c r="A512" s="87" t="str">
        <f>'Revenue Plan (d)'!A77</f>
        <v>Swansea Bay UHB</v>
      </c>
      <c r="B512" s="87" t="str">
        <f>'Revenue Plan (d)'!B77</f>
        <v>REVENUE PLAN</v>
      </c>
      <c r="C512" s="87" t="str">
        <f>'Revenue Plan (d)'!C77</f>
        <v>Other Assumptions</v>
      </c>
      <c r="D512" s="87">
        <f>'Revenue Plan (d)'!D77</f>
        <v>0</v>
      </c>
      <c r="E512" s="87" t="str">
        <f>'Revenue Plan (d)'!E77</f>
        <v>FIGURE</v>
      </c>
      <c r="F512" s="87">
        <f>'Revenue Plan (d)'!F77</f>
        <v>0</v>
      </c>
      <c r="AE512" s="88">
        <f>'Revenue Plan (d)'!G77</f>
        <v>0</v>
      </c>
      <c r="AH512" s="88">
        <f>'Revenue Plan (d)'!H77</f>
        <v>0</v>
      </c>
      <c r="AJ512" s="88">
        <f>'Revenue Plan (d)'!I77</f>
        <v>0</v>
      </c>
      <c r="AK512" s="88">
        <f>'Revenue Plan (d)'!K77</f>
        <v>0</v>
      </c>
    </row>
    <row r="513" spans="1:37">
      <c r="A513" s="87" t="str">
        <f>'Revenue Plan (d)'!A78</f>
        <v>Swansea Bay UHB</v>
      </c>
      <c r="B513" s="87" t="str">
        <f>'Revenue Plan (d)'!B78</f>
        <v>REVENUE PLAN</v>
      </c>
      <c r="C513" s="87" t="str">
        <f>'Revenue Plan (d)'!C78</f>
        <v>Other Assumptions</v>
      </c>
      <c r="D513" s="87">
        <f>'Revenue Plan (d)'!D78</f>
        <v>0</v>
      </c>
      <c r="E513" s="87" t="str">
        <f>'Revenue Plan (d)'!E78</f>
        <v>FIGURE</v>
      </c>
      <c r="F513" s="87" t="str">
        <f>'Revenue Plan (d)'!F78</f>
        <v>Net Income Generation (Profit Element Only) (Populated from sheet 5a - Savings Tracker)</v>
      </c>
      <c r="AE513" s="88">
        <f>'Revenue Plan (d)'!G78</f>
        <v>0</v>
      </c>
      <c r="AH513" s="88">
        <f>'Revenue Plan (d)'!H78</f>
        <v>0</v>
      </c>
      <c r="AJ513" s="88">
        <f>'Revenue Plan (d)'!I78</f>
        <v>0</v>
      </c>
      <c r="AK513" s="88">
        <f>'Revenue Plan (d)'!K78</f>
        <v>0</v>
      </c>
    </row>
    <row r="514" spans="1:37">
      <c r="A514" s="87" t="str">
        <f>'Revenue Plan (d)'!A79</f>
        <v>Swansea Bay UHB</v>
      </c>
      <c r="B514" s="87" t="str">
        <f>'Revenue Plan (d)'!B79</f>
        <v>REVENUE PLAN</v>
      </c>
      <c r="C514" s="87" t="str">
        <f>'Revenue Plan (d)'!C79</f>
        <v>Other Assumptions</v>
      </c>
      <c r="D514" s="87">
        <f>'Revenue Plan (d)'!D79</f>
        <v>0</v>
      </c>
      <c r="E514" s="87" t="str">
        <f>'Revenue Plan (d)'!E79</f>
        <v>FIGURE</v>
      </c>
      <c r="F514" s="87">
        <f>'Revenue Plan (d)'!F79</f>
        <v>0</v>
      </c>
      <c r="AE514" s="88">
        <f>'Revenue Plan (d)'!G79</f>
        <v>0</v>
      </c>
      <c r="AH514" s="88">
        <f>'Revenue Plan (d)'!H79</f>
        <v>0</v>
      </c>
      <c r="AJ514" s="88">
        <f>'Revenue Plan (d)'!I79</f>
        <v>0</v>
      </c>
      <c r="AK514" s="88">
        <f>'Revenue Plan (d)'!K79</f>
        <v>0</v>
      </c>
    </row>
    <row r="515" spans="1:37">
      <c r="A515" s="87" t="str">
        <f>'Revenue Plan (d)'!A80</f>
        <v>Swansea Bay UHB</v>
      </c>
      <c r="B515" s="87" t="str">
        <f>'Revenue Plan (d)'!B80</f>
        <v>REVENUE PLAN</v>
      </c>
      <c r="C515" s="87" t="str">
        <f>'Revenue Plan (d)'!C80</f>
        <v>Net Financial Plan</v>
      </c>
      <c r="D515" s="87">
        <f>'Revenue Plan (d)'!D80</f>
        <v>0</v>
      </c>
      <c r="E515" s="87" t="str">
        <f>'Revenue Plan (d)'!E80</f>
        <v>TOTAL</v>
      </c>
      <c r="F515" s="87" t="str">
        <f>'Revenue Plan (d)'!F80</f>
        <v>Net Financial Plan</v>
      </c>
      <c r="AE515" s="88">
        <f>'Revenue Plan (d)'!G80</f>
        <v>-69894.128658372254</v>
      </c>
      <c r="AH515" s="88">
        <f>'Revenue Plan (d)'!H80</f>
        <v>-69894.128658372254</v>
      </c>
      <c r="AJ515" s="88">
        <f>'Revenue Plan (d)'!I80</f>
        <v>-71594.128658372254</v>
      </c>
      <c r="AK515" s="88">
        <f>'Revenue Plan (d)'!K80</f>
        <v>-67694.128658372254</v>
      </c>
    </row>
    <row r="516" spans="1:37">
      <c r="A516" s="87" t="str">
        <f>'Income Assumptions (d)'!A2</f>
        <v>Swansea Bay UHB</v>
      </c>
      <c r="B516" s="87" t="str">
        <f>'Income Assumptions (d)'!B2</f>
        <v>INCOME ASSUMPTIONS</v>
      </c>
      <c r="C516" s="87" t="str">
        <f>'Income Assumptions (d)'!C2</f>
        <v>RRL</v>
      </c>
      <c r="D516" s="87" t="str">
        <f>'Income Assumptions (d)'!D2</f>
        <v>RRL</v>
      </c>
      <c r="E516" s="87" t="str">
        <f>'Income Assumptions (d)'!E2</f>
        <v>FIGURE</v>
      </c>
      <c r="F516" s="87" t="str">
        <f>'Income Assumptions (d)'!F2</f>
        <v>AGREED REVENUE RESOURCE LIMIT /INCOME REPORTED as per allocation paper / letter*</v>
      </c>
      <c r="X516" s="88">
        <f>'Income Assumptions (d)'!G2</f>
        <v>1029959.1897447497</v>
      </c>
      <c r="Y516" s="88">
        <f>'Income Assumptions (d)'!H2</f>
        <v>5800</v>
      </c>
      <c r="Z516" s="88">
        <f>'Income Assumptions (d)'!I2</f>
        <v>11600</v>
      </c>
    </row>
    <row r="517" spans="1:37">
      <c r="A517" s="87" t="str">
        <f>'Income Assumptions (d)'!A3</f>
        <v>Swansea Bay UHB</v>
      </c>
      <c r="B517" s="87" t="str">
        <f>'Income Assumptions (d)'!B3</f>
        <v>INCOME ASSUMPTIONS</v>
      </c>
      <c r="C517" s="87" t="str">
        <f>'Income Assumptions (d)'!C3</f>
        <v>FUTURE FUNDING ASSUMPTION</v>
      </c>
      <c r="D517" s="87" t="str">
        <f>'Income Assumptions (d)'!D3</f>
        <v>RECURRING</v>
      </c>
      <c r="E517" s="87" t="str">
        <f>'Income Assumptions (d)'!E3</f>
        <v>FIGURE</v>
      </c>
      <c r="F517" s="87" t="str">
        <f>'Income Assumptions (d)'!F3</f>
        <v>RECURRING - GMS Pay and Expenses</v>
      </c>
      <c r="X517" s="88" t="str">
        <f>'Income Assumptions (d)'!G3</f>
        <v>TBC</v>
      </c>
      <c r="Y517" s="88">
        <f>'Income Assumptions (d)'!H3</f>
        <v>0</v>
      </c>
      <c r="Z517" s="88">
        <f>'Income Assumptions (d)'!I3</f>
        <v>0</v>
      </c>
    </row>
    <row r="518" spans="1:37">
      <c r="A518" s="87" t="str">
        <f>'Income Assumptions (d)'!A4</f>
        <v>Swansea Bay UHB</v>
      </c>
      <c r="B518" s="87" t="str">
        <f>'Income Assumptions (d)'!B4</f>
        <v>INCOME ASSUMPTIONS</v>
      </c>
      <c r="C518" s="87" t="str">
        <f>'Income Assumptions (d)'!C4</f>
        <v>FUTURE FUNDING ASSUMPTION</v>
      </c>
      <c r="D518" s="87" t="str">
        <f>'Income Assumptions (d)'!D4</f>
        <v>RECURRING</v>
      </c>
      <c r="E518" s="87" t="str">
        <f>'Income Assumptions (d)'!E4</f>
        <v>FIGURE</v>
      </c>
      <c r="F518" s="87" t="str">
        <f>'Income Assumptions (d)'!F4</f>
        <v>RECURRING - Substance Misuse</v>
      </c>
      <c r="X518" s="88">
        <f>'Income Assumptions (d)'!G4</f>
        <v>3069.79</v>
      </c>
      <c r="Y518" s="88">
        <f>'Income Assumptions (d)'!H4</f>
        <v>0</v>
      </c>
      <c r="Z518" s="88">
        <f>'Income Assumptions (d)'!I4</f>
        <v>0</v>
      </c>
    </row>
    <row r="519" spans="1:37">
      <c r="A519" s="87" t="str">
        <f>'Income Assumptions (d)'!A5</f>
        <v>Swansea Bay UHB</v>
      </c>
      <c r="B519" s="87" t="str">
        <f>'Income Assumptions (d)'!B5</f>
        <v>INCOME ASSUMPTIONS</v>
      </c>
      <c r="C519" s="87" t="str">
        <f>'Income Assumptions (d)'!C5</f>
        <v>FUTURE FUNDING ASSUMPTION</v>
      </c>
      <c r="D519" s="87" t="str">
        <f>'Income Assumptions (d)'!D5</f>
        <v>RECURRING</v>
      </c>
      <c r="E519" s="87" t="str">
        <f>'Income Assumptions (d)'!E5</f>
        <v>FIGURE</v>
      </c>
      <c r="F519" s="87" t="str">
        <f>'Income Assumptions (d)'!F5</f>
        <v>RECURRING - Clinical Excellence awards</v>
      </c>
      <c r="X519" s="88">
        <f>'Income Assumptions (d)'!G5</f>
        <v>602.12900000000002</v>
      </c>
      <c r="Y519" s="88">
        <f>'Income Assumptions (d)'!H5</f>
        <v>0</v>
      </c>
      <c r="Z519" s="88">
        <f>'Income Assumptions (d)'!I5</f>
        <v>0</v>
      </c>
    </row>
    <row r="520" spans="1:37">
      <c r="A520" s="87" t="str">
        <f>'Income Assumptions (d)'!A6</f>
        <v>Swansea Bay UHB</v>
      </c>
      <c r="B520" s="87" t="str">
        <f>'Income Assumptions (d)'!B6</f>
        <v>INCOME ASSUMPTIONS</v>
      </c>
      <c r="C520" s="87" t="str">
        <f>'Income Assumptions (d)'!C6</f>
        <v>FUTURE FUNDING ASSUMPTION</v>
      </c>
      <c r="D520" s="87" t="str">
        <f>'Income Assumptions (d)'!D6</f>
        <v>RECURRING</v>
      </c>
      <c r="E520" s="87" t="str">
        <f>'Income Assumptions (d)'!E6</f>
        <v>FIGURE</v>
      </c>
      <c r="F520" s="87" t="str">
        <f>'Income Assumptions (d)'!F6</f>
        <v>RECURRING - Calman SpR</v>
      </c>
      <c r="X520" s="88">
        <f>'Income Assumptions (d)'!G6</f>
        <v>386.05</v>
      </c>
      <c r="Y520" s="88">
        <f>'Income Assumptions (d)'!H6</f>
        <v>0</v>
      </c>
      <c r="Z520" s="88">
        <f>'Income Assumptions (d)'!I6</f>
        <v>0</v>
      </c>
    </row>
    <row r="521" spans="1:37">
      <c r="A521" s="87" t="str">
        <f>'Income Assumptions (d)'!A7</f>
        <v>Swansea Bay UHB</v>
      </c>
      <c r="B521" s="87" t="str">
        <f>'Income Assumptions (d)'!B7</f>
        <v>INCOME ASSUMPTIONS</v>
      </c>
      <c r="C521" s="87" t="str">
        <f>'Income Assumptions (d)'!C7</f>
        <v>FUTURE FUNDING ASSUMPTION</v>
      </c>
      <c r="D521" s="87" t="str">
        <f>'Income Assumptions (d)'!D7</f>
        <v>RECURRING</v>
      </c>
      <c r="E521" s="87" t="str">
        <f>'Income Assumptions (d)'!E7</f>
        <v>FIGURE</v>
      </c>
      <c r="F521" s="87" t="str">
        <f>'Income Assumptions (d)'!F7</f>
        <v>RECURRING - Real Living Wage (2022/23 and 2023/24)</v>
      </c>
      <c r="X521" s="88">
        <f>'Income Assumptions (d)'!G7</f>
        <v>10482.5</v>
      </c>
      <c r="Y521" s="88">
        <f>'Income Assumptions (d)'!H7</f>
        <v>0</v>
      </c>
      <c r="Z521" s="88">
        <f>'Income Assumptions (d)'!I7</f>
        <v>0</v>
      </c>
    </row>
    <row r="522" spans="1:37">
      <c r="A522" s="87" t="str">
        <f>'Income Assumptions (d)'!A8</f>
        <v>Swansea Bay UHB</v>
      </c>
      <c r="B522" s="87" t="str">
        <f>'Income Assumptions (d)'!B8</f>
        <v>INCOME ASSUMPTIONS</v>
      </c>
      <c r="C522" s="87" t="str">
        <f>'Income Assumptions (d)'!C8</f>
        <v>FUTURE FUNDING ASSUMPTION</v>
      </c>
      <c r="D522" s="87" t="str">
        <f>'Income Assumptions (d)'!D8</f>
        <v>RECURRING</v>
      </c>
      <c r="E522" s="87" t="str">
        <f>'Income Assumptions (d)'!E8</f>
        <v>FIGURE</v>
      </c>
      <c r="F522" s="87" t="str">
        <f>'Income Assumptions (d)'!F8</f>
        <v>RECURRING - Neighbourhood District Nursing</v>
      </c>
      <c r="X522" s="88">
        <f>'Income Assumptions (d)'!G8</f>
        <v>182.33</v>
      </c>
      <c r="Y522" s="88">
        <f>'Income Assumptions (d)'!H8</f>
        <v>0</v>
      </c>
      <c r="Z522" s="88">
        <f>'Income Assumptions (d)'!I8</f>
        <v>0</v>
      </c>
    </row>
    <row r="523" spans="1:37">
      <c r="A523" s="87" t="str">
        <f>'Income Assumptions (d)'!A9</f>
        <v>Swansea Bay UHB</v>
      </c>
      <c r="B523" s="87" t="str">
        <f>'Income Assumptions (d)'!B9</f>
        <v>INCOME ASSUMPTIONS</v>
      </c>
      <c r="C523" s="87" t="str">
        <f>'Income Assumptions (d)'!C9</f>
        <v>FUTURE FUNDING ASSUMPTION</v>
      </c>
      <c r="D523" s="87" t="str">
        <f>'Income Assumptions (d)'!D9</f>
        <v>RECURRING</v>
      </c>
      <c r="E523" s="87" t="str">
        <f>'Income Assumptions (d)'!E9</f>
        <v>FIGURE</v>
      </c>
      <c r="F523" s="87" t="str">
        <f>'Income Assumptions (d)'!F9</f>
        <v>RECURRING - Six Goals for Urgent and Emergency Care</v>
      </c>
      <c r="X523" s="88">
        <f>'Income Assumptions (d)'!G9</f>
        <v>2296</v>
      </c>
      <c r="Y523" s="88">
        <f>'Income Assumptions (d)'!H9</f>
        <v>0</v>
      </c>
      <c r="Z523" s="88">
        <f>'Income Assumptions (d)'!I9</f>
        <v>0</v>
      </c>
    </row>
    <row r="524" spans="1:37">
      <c r="A524" s="87" t="str">
        <f>'Income Assumptions (d)'!A10</f>
        <v>Swansea Bay UHB</v>
      </c>
      <c r="B524" s="87" t="str">
        <f>'Income Assumptions (d)'!B10</f>
        <v>INCOME ASSUMPTIONS</v>
      </c>
      <c r="C524" s="87" t="str">
        <f>'Income Assumptions (d)'!C10</f>
        <v>FUTURE FUNDING ASSUMPTION</v>
      </c>
      <c r="D524" s="87" t="str">
        <f>'Income Assumptions (d)'!D10</f>
        <v>RECURRING</v>
      </c>
      <c r="E524" s="87" t="str">
        <f>'Income Assumptions (d)'!E10</f>
        <v>FIGURE</v>
      </c>
      <c r="F524" s="87" t="str">
        <f>'Income Assumptions (d)'!F10</f>
        <v>RECURRING - Pump Prime Funding - Dedicated Nurse Staffing Levels</v>
      </c>
      <c r="X524" s="88">
        <f>'Income Assumptions (d)'!G10</f>
        <v>33.792999999999999</v>
      </c>
      <c r="Y524" s="88">
        <f>'Income Assumptions (d)'!H10</f>
        <v>0</v>
      </c>
      <c r="Z524" s="88">
        <f>'Income Assumptions (d)'!I10</f>
        <v>0</v>
      </c>
    </row>
    <row r="525" spans="1:37">
      <c r="A525" s="87" t="str">
        <f>'Income Assumptions (d)'!A11</f>
        <v>Swansea Bay UHB</v>
      </c>
      <c r="B525" s="87" t="str">
        <f>'Income Assumptions (d)'!B11</f>
        <v>INCOME ASSUMPTIONS</v>
      </c>
      <c r="C525" s="87" t="str">
        <f>'Income Assumptions (d)'!C11</f>
        <v>FUTURE FUNDING ASSUMPTION</v>
      </c>
      <c r="D525" s="87" t="str">
        <f>'Income Assumptions (d)'!D11</f>
        <v>RECURRING</v>
      </c>
      <c r="E525" s="87" t="str">
        <f>'Income Assumptions (d)'!E11</f>
        <v>FIGURE</v>
      </c>
      <c r="F525" s="87" t="str">
        <f>'Income Assumptions (d)'!F11</f>
        <v>RECURRING - Learning Disability - Improving Lives Programme</v>
      </c>
      <c r="X525" s="88">
        <f>'Income Assumptions (d)'!G11</f>
        <v>64</v>
      </c>
      <c r="Y525" s="88">
        <f>'Income Assumptions (d)'!H11</f>
        <v>0</v>
      </c>
      <c r="Z525" s="88">
        <f>'Income Assumptions (d)'!I11</f>
        <v>0</v>
      </c>
    </row>
    <row r="526" spans="1:37">
      <c r="A526" s="87" t="str">
        <f>'Income Assumptions (d)'!A12</f>
        <v>Swansea Bay UHB</v>
      </c>
      <c r="B526" s="87" t="str">
        <f>'Income Assumptions (d)'!B12</f>
        <v>INCOME ASSUMPTIONS</v>
      </c>
      <c r="C526" s="87" t="str">
        <f>'Income Assumptions (d)'!C12</f>
        <v>FUTURE FUNDING ASSUMPTION</v>
      </c>
      <c r="D526" s="87" t="str">
        <f>'Income Assumptions (d)'!D12</f>
        <v>RECURRING</v>
      </c>
      <c r="E526" s="87" t="str">
        <f>'Income Assumptions (d)'!E12</f>
        <v>FIGURE</v>
      </c>
      <c r="F526" s="87" t="str">
        <f>'Income Assumptions (d)'!F12</f>
        <v>RECURRING - Value-Based Psychology Service in Lymphoedema Wales</v>
      </c>
      <c r="X526" s="88">
        <f>'Income Assumptions (d)'!G12</f>
        <v>170.22</v>
      </c>
      <c r="Y526" s="88">
        <f>'Income Assumptions (d)'!H12</f>
        <v>0</v>
      </c>
      <c r="Z526" s="88">
        <f>'Income Assumptions (d)'!I12</f>
        <v>0</v>
      </c>
    </row>
    <row r="527" spans="1:37">
      <c r="A527" s="87" t="str">
        <f>'Income Assumptions (d)'!A13</f>
        <v>Swansea Bay UHB</v>
      </c>
      <c r="B527" s="87" t="str">
        <f>'Income Assumptions (d)'!B13</f>
        <v>INCOME ASSUMPTIONS</v>
      </c>
      <c r="C527" s="87" t="str">
        <f>'Income Assumptions (d)'!C13</f>
        <v>FUTURE FUNDING ASSUMPTION</v>
      </c>
      <c r="D527" s="87" t="str">
        <f>'Income Assumptions (d)'!D13</f>
        <v>RECURRING</v>
      </c>
      <c r="E527" s="87" t="str">
        <f>'Income Assumptions (d)'!E13</f>
        <v>FIGURE</v>
      </c>
      <c r="F527" s="87" t="str">
        <f>'Income Assumptions (d)'!F13</f>
        <v>RECURRING - VBHC - Atrial Fibrillation Redesign</v>
      </c>
      <c r="X527" s="88">
        <f>'Income Assumptions (d)'!G13</f>
        <v>428.2</v>
      </c>
      <c r="Y527" s="88">
        <f>'Income Assumptions (d)'!H13</f>
        <v>0</v>
      </c>
      <c r="Z527" s="88">
        <f>'Income Assumptions (d)'!I13</f>
        <v>0</v>
      </c>
    </row>
    <row r="528" spans="1:37">
      <c r="A528" s="87" t="str">
        <f>'Income Assumptions (d)'!A14</f>
        <v>Swansea Bay UHB</v>
      </c>
      <c r="B528" s="87" t="str">
        <f>'Income Assumptions (d)'!B14</f>
        <v>INCOME ASSUMPTIONS</v>
      </c>
      <c r="C528" s="87" t="str">
        <f>'Income Assumptions (d)'!C14</f>
        <v>FUTURE FUNDING ASSUMPTION</v>
      </c>
      <c r="D528" s="87" t="str">
        <f>'Income Assumptions (d)'!D14</f>
        <v>RECURRING</v>
      </c>
      <c r="E528" s="87" t="str">
        <f>'Income Assumptions (d)'!E14</f>
        <v>FIGURE</v>
      </c>
      <c r="F528" s="87" t="str">
        <f>'Income Assumptions (d)'!F14</f>
        <v>RECURRING - VBHC - Prehab (Cancer)</v>
      </c>
      <c r="X528" s="88">
        <f>'Income Assumptions (d)'!G14</f>
        <v>510.839</v>
      </c>
      <c r="Y528" s="88">
        <f>'Income Assumptions (d)'!H14</f>
        <v>0</v>
      </c>
      <c r="Z528" s="88">
        <f>'Income Assumptions (d)'!I14</f>
        <v>0</v>
      </c>
    </row>
    <row r="529" spans="1:26">
      <c r="A529" s="87" t="str">
        <f>'Income Assumptions (d)'!A15</f>
        <v>Swansea Bay UHB</v>
      </c>
      <c r="B529" s="87" t="str">
        <f>'Income Assumptions (d)'!B15</f>
        <v>INCOME ASSUMPTIONS</v>
      </c>
      <c r="C529" s="87" t="str">
        <f>'Income Assumptions (d)'!C15</f>
        <v>FUTURE FUNDING ASSUMPTION</v>
      </c>
      <c r="D529" s="87" t="str">
        <f>'Income Assumptions (d)'!D15</f>
        <v>RECURRING</v>
      </c>
      <c r="E529" s="87" t="str">
        <f>'Income Assumptions (d)'!E15</f>
        <v>FIGURE</v>
      </c>
      <c r="F529" s="87" t="str">
        <f>'Income Assumptions (d)'!F15</f>
        <v>RECURRING - VBHC - Prehab (MSK)</v>
      </c>
      <c r="X529" s="88">
        <f>'Income Assumptions (d)'!G15</f>
        <v>532.45299999999997</v>
      </c>
      <c r="Y529" s="88">
        <f>'Income Assumptions (d)'!H15</f>
        <v>0</v>
      </c>
      <c r="Z529" s="88">
        <f>'Income Assumptions (d)'!I15</f>
        <v>0</v>
      </c>
    </row>
    <row r="530" spans="1:26">
      <c r="A530" s="87" t="str">
        <f>'Income Assumptions (d)'!A16</f>
        <v>Swansea Bay UHB</v>
      </c>
      <c r="B530" s="87" t="str">
        <f>'Income Assumptions (d)'!B16</f>
        <v>INCOME ASSUMPTIONS</v>
      </c>
      <c r="C530" s="87" t="str">
        <f>'Income Assumptions (d)'!C16</f>
        <v>FUTURE FUNDING ASSUMPTION</v>
      </c>
      <c r="D530" s="87" t="str">
        <f>'Income Assumptions (d)'!D16</f>
        <v>RECURRING</v>
      </c>
      <c r="E530" s="87" t="str">
        <f>'Income Assumptions (d)'!E16</f>
        <v>FIGURE</v>
      </c>
      <c r="F530" s="87" t="str">
        <f>'Income Assumptions (d)'!F16</f>
        <v>RECURRING - Spinal ODN WHSSC SLA 22/23</v>
      </c>
      <c r="X530" s="88">
        <f>'Income Assumptions (d)'!G16</f>
        <v>172.67</v>
      </c>
      <c r="Y530" s="88">
        <f>'Income Assumptions (d)'!H16</f>
        <v>0</v>
      </c>
      <c r="Z530" s="88">
        <f>'Income Assumptions (d)'!I16</f>
        <v>0</v>
      </c>
    </row>
    <row r="531" spans="1:26">
      <c r="A531" s="87" t="str">
        <f>'Income Assumptions (d)'!A17</f>
        <v>Swansea Bay UHB</v>
      </c>
      <c r="B531" s="87" t="str">
        <f>'Income Assumptions (d)'!B17</f>
        <v>INCOME ASSUMPTIONS</v>
      </c>
      <c r="C531" s="87" t="str">
        <f>'Income Assumptions (d)'!C17</f>
        <v>FUTURE FUNDING ASSUMPTION</v>
      </c>
      <c r="D531" s="87" t="str">
        <f>'Income Assumptions (d)'!D17</f>
        <v>RECURRING</v>
      </c>
      <c r="E531" s="87" t="str">
        <f>'Income Assumptions (d)'!E17</f>
        <v>FIGURE</v>
      </c>
      <c r="F531" s="87" t="str">
        <f>'Income Assumptions (d)'!F17</f>
        <v>RECURRING - Improving Lives Programme - Additional Health Check Funding</v>
      </c>
      <c r="X531" s="88">
        <f>'Income Assumptions (d)'!G17</f>
        <v>50</v>
      </c>
      <c r="Y531" s="88">
        <f>'Income Assumptions (d)'!H17</f>
        <v>0</v>
      </c>
      <c r="Z531" s="88">
        <f>'Income Assumptions (d)'!I17</f>
        <v>0</v>
      </c>
    </row>
    <row r="532" spans="1:26">
      <c r="A532" s="87" t="str">
        <f>'Income Assumptions (d)'!A18</f>
        <v>Swansea Bay UHB</v>
      </c>
      <c r="B532" s="87" t="str">
        <f>'Income Assumptions (d)'!B18</f>
        <v>INCOME ASSUMPTIONS</v>
      </c>
      <c r="C532" s="87" t="str">
        <f>'Income Assumptions (d)'!C18</f>
        <v>FUTURE FUNDING ASSUMPTION</v>
      </c>
      <c r="D532" s="87" t="str">
        <f>'Income Assumptions (d)'!D18</f>
        <v>RECURRING</v>
      </c>
      <c r="E532" s="87" t="str">
        <f>'Income Assumptions (d)'!E18</f>
        <v>FIGURE</v>
      </c>
      <c r="F532" s="87" t="str">
        <f>'Income Assumptions (d)'!F18</f>
        <v>RECURRING - Welsh Nursing Care Record (WNCR)</v>
      </c>
      <c r="X532" s="88">
        <f>'Income Assumptions (d)'!G18</f>
        <v>66.63261</v>
      </c>
      <c r="Y532" s="88">
        <f>'Income Assumptions (d)'!H18</f>
        <v>0</v>
      </c>
      <c r="Z532" s="88">
        <f>'Income Assumptions (d)'!I18</f>
        <v>0</v>
      </c>
    </row>
    <row r="533" spans="1:26">
      <c r="A533" s="87" t="str">
        <f>'Income Assumptions (d)'!A19</f>
        <v>Swansea Bay UHB</v>
      </c>
      <c r="B533" s="87" t="str">
        <f>'Income Assumptions (d)'!B19</f>
        <v>INCOME ASSUMPTIONS</v>
      </c>
      <c r="C533" s="87" t="str">
        <f>'Income Assumptions (d)'!C19</f>
        <v>FUTURE FUNDING ASSUMPTION</v>
      </c>
      <c r="D533" s="87" t="str">
        <f>'Income Assumptions (d)'!D19</f>
        <v>RECURRING</v>
      </c>
      <c r="E533" s="87" t="str">
        <f>'Income Assumptions (d)'!E19</f>
        <v>FIGURE</v>
      </c>
      <c r="F533" s="87" t="str">
        <f>'Income Assumptions (d)'!F19</f>
        <v>RECURRING - Digital Maternity Cymru (DMC) Programme</v>
      </c>
      <c r="X533" s="88">
        <f>'Income Assumptions (d)'!G19</f>
        <v>70</v>
      </c>
      <c r="Y533" s="88">
        <f>'Income Assumptions (d)'!H19</f>
        <v>0</v>
      </c>
      <c r="Z533" s="88">
        <f>'Income Assumptions (d)'!I19</f>
        <v>0</v>
      </c>
    </row>
    <row r="534" spans="1:26">
      <c r="A534" s="87" t="str">
        <f>'Income Assumptions (d)'!A20</f>
        <v>Swansea Bay UHB</v>
      </c>
      <c r="B534" s="87" t="str">
        <f>'Income Assumptions (d)'!B20</f>
        <v>INCOME ASSUMPTIONS</v>
      </c>
      <c r="C534" s="87" t="str">
        <f>'Income Assumptions (d)'!C20</f>
        <v>FUTURE FUNDING ASSUMPTION</v>
      </c>
      <c r="D534" s="87" t="str">
        <f>'Income Assumptions (d)'!D20</f>
        <v>RECURRING</v>
      </c>
      <c r="E534" s="87" t="str">
        <f>'Income Assumptions (d)'!E20</f>
        <v>FIGURE</v>
      </c>
      <c r="F534" s="87" t="str">
        <f>'Income Assumptions (d)'!F20</f>
        <v>RECURRING - AHPS and Alternatives to Hospital Admissions</v>
      </c>
      <c r="X534" s="88">
        <f>'Income Assumptions (d)'!G20</f>
        <v>647.44000000000005</v>
      </c>
      <c r="Y534" s="88">
        <f>'Income Assumptions (d)'!H20</f>
        <v>0</v>
      </c>
      <c r="Z534" s="88">
        <f>'Income Assumptions (d)'!I20</f>
        <v>0</v>
      </c>
    </row>
    <row r="535" spans="1:26">
      <c r="A535" s="87" t="str">
        <f>'Income Assumptions (d)'!A21</f>
        <v>Swansea Bay UHB</v>
      </c>
      <c r="B535" s="87" t="str">
        <f>'Income Assumptions (d)'!B21</f>
        <v>INCOME ASSUMPTIONS</v>
      </c>
      <c r="C535" s="87" t="str">
        <f>'Income Assumptions (d)'!C21</f>
        <v>FUTURE FUNDING ASSUMPTION</v>
      </c>
      <c r="D535" s="87" t="str">
        <f>'Income Assumptions (d)'!D21</f>
        <v>RECURRING</v>
      </c>
      <c r="E535" s="87" t="str">
        <f>'Income Assumptions (d)'!E21</f>
        <v>FIGURE</v>
      </c>
      <c r="F535" s="87" t="str">
        <f>'Income Assumptions (d)'!F21</f>
        <v>RECURRING - MH Service Improvement Fund</v>
      </c>
      <c r="X535" s="88">
        <f>'Income Assumptions (d)'!G21</f>
        <v>2732.28</v>
      </c>
      <c r="Y535" s="88">
        <f>'Income Assumptions (d)'!H21</f>
        <v>0</v>
      </c>
      <c r="Z535" s="88">
        <f>'Income Assumptions (d)'!I21</f>
        <v>0</v>
      </c>
    </row>
    <row r="536" spans="1:26">
      <c r="A536" s="87" t="str">
        <f>'Income Assumptions (d)'!A22</f>
        <v>Swansea Bay UHB</v>
      </c>
      <c r="B536" s="87" t="str">
        <f>'Income Assumptions (d)'!B22</f>
        <v>INCOME ASSUMPTIONS</v>
      </c>
      <c r="C536" s="87" t="str">
        <f>'Income Assumptions (d)'!C22</f>
        <v>FUTURE FUNDING ASSUMPTION</v>
      </c>
      <c r="D536" s="87" t="str">
        <f>'Income Assumptions (d)'!D22</f>
        <v>RECURRING</v>
      </c>
      <c r="E536" s="87" t="str">
        <f>'Income Assumptions (d)'!E22</f>
        <v>FIGURE</v>
      </c>
      <c r="F536" s="87" t="str">
        <f>'Income Assumptions (d)'!F22</f>
        <v xml:space="preserve">RECURRING - </v>
      </c>
      <c r="X536" s="88">
        <f>'Income Assumptions (d)'!G22</f>
        <v>0</v>
      </c>
      <c r="Y536" s="88">
        <f>'Income Assumptions (d)'!H22</f>
        <v>0</v>
      </c>
      <c r="Z536" s="88">
        <f>'Income Assumptions (d)'!I22</f>
        <v>0</v>
      </c>
    </row>
    <row r="537" spans="1:26">
      <c r="A537" s="87" t="str">
        <f>'Income Assumptions (d)'!A23</f>
        <v>Swansea Bay UHB</v>
      </c>
      <c r="B537" s="87" t="str">
        <f>'Income Assumptions (d)'!B23</f>
        <v>INCOME ASSUMPTIONS</v>
      </c>
      <c r="C537" s="87" t="str">
        <f>'Income Assumptions (d)'!C23</f>
        <v>FUTURE FUNDING ASSUMPTION</v>
      </c>
      <c r="D537" s="87" t="str">
        <f>'Income Assumptions (d)'!D23</f>
        <v>RECURRING</v>
      </c>
      <c r="E537" s="87" t="str">
        <f>'Income Assumptions (d)'!E23</f>
        <v>FIGURE</v>
      </c>
      <c r="F537" s="87" t="str">
        <f>'Income Assumptions (d)'!F23</f>
        <v xml:space="preserve">RECURRING - </v>
      </c>
      <c r="X537" s="88">
        <f>'Income Assumptions (d)'!G23</f>
        <v>0</v>
      </c>
      <c r="Y537" s="88">
        <f>'Income Assumptions (d)'!H23</f>
        <v>0</v>
      </c>
      <c r="Z537" s="88">
        <f>'Income Assumptions (d)'!I23</f>
        <v>0</v>
      </c>
    </row>
    <row r="538" spans="1:26">
      <c r="A538" s="87" t="str">
        <f>'Income Assumptions (d)'!A24</f>
        <v>Swansea Bay UHB</v>
      </c>
      <c r="B538" s="87" t="str">
        <f>'Income Assumptions (d)'!B24</f>
        <v>INCOME ASSUMPTIONS</v>
      </c>
      <c r="C538" s="87" t="str">
        <f>'Income Assumptions (d)'!C24</f>
        <v>FUTURE FUNDING ASSUMPTION</v>
      </c>
      <c r="D538" s="87" t="str">
        <f>'Income Assumptions (d)'!D24</f>
        <v>RECURRING</v>
      </c>
      <c r="E538" s="87" t="str">
        <f>'Income Assumptions (d)'!E24</f>
        <v>FIGURE</v>
      </c>
      <c r="F538" s="87" t="str">
        <f>'Income Assumptions (d)'!F24</f>
        <v xml:space="preserve">RECURRING - </v>
      </c>
      <c r="X538" s="88">
        <f>'Income Assumptions (d)'!G24</f>
        <v>0</v>
      </c>
      <c r="Y538" s="88">
        <f>'Income Assumptions (d)'!H24</f>
        <v>0</v>
      </c>
      <c r="Z538" s="88">
        <f>'Income Assumptions (d)'!I24</f>
        <v>0</v>
      </c>
    </row>
    <row r="539" spans="1:26">
      <c r="A539" s="87" t="str">
        <f>'Income Assumptions (d)'!A25</f>
        <v>Swansea Bay UHB</v>
      </c>
      <c r="B539" s="87" t="str">
        <f>'Income Assumptions (d)'!B25</f>
        <v>INCOME ASSUMPTIONS</v>
      </c>
      <c r="C539" s="87" t="str">
        <f>'Income Assumptions (d)'!C25</f>
        <v>FUTURE FUNDING ASSUMPTION</v>
      </c>
      <c r="D539" s="87" t="str">
        <f>'Income Assumptions (d)'!D25</f>
        <v>RECURRING</v>
      </c>
      <c r="E539" s="87" t="str">
        <f>'Income Assumptions (d)'!E25</f>
        <v>FIGURE</v>
      </c>
      <c r="F539" s="87" t="str">
        <f>'Income Assumptions (d)'!F25</f>
        <v xml:space="preserve">RECURRING - </v>
      </c>
      <c r="X539" s="88">
        <f>'Income Assumptions (d)'!G25</f>
        <v>0</v>
      </c>
      <c r="Y539" s="88">
        <f>'Income Assumptions (d)'!H25</f>
        <v>0</v>
      </c>
      <c r="Z539" s="88">
        <f>'Income Assumptions (d)'!I25</f>
        <v>0</v>
      </c>
    </row>
    <row r="540" spans="1:26">
      <c r="A540" s="87" t="str">
        <f>'Income Assumptions (d)'!A26</f>
        <v>Swansea Bay UHB</v>
      </c>
      <c r="B540" s="87" t="str">
        <f>'Income Assumptions (d)'!B26</f>
        <v>INCOME ASSUMPTIONS</v>
      </c>
      <c r="C540" s="87" t="str">
        <f>'Income Assumptions (d)'!C26</f>
        <v>FUTURE FUNDING ASSUMPTION</v>
      </c>
      <c r="D540" s="87" t="str">
        <f>'Income Assumptions (d)'!D26</f>
        <v>RECURRING</v>
      </c>
      <c r="E540" s="87" t="str">
        <f>'Income Assumptions (d)'!E26</f>
        <v>FIGURE</v>
      </c>
      <c r="F540" s="87" t="str">
        <f>'Income Assumptions (d)'!F26</f>
        <v xml:space="preserve">RECURRING - </v>
      </c>
      <c r="X540" s="88">
        <f>'Income Assumptions (d)'!G26</f>
        <v>0</v>
      </c>
      <c r="Y540" s="88">
        <f>'Income Assumptions (d)'!H26</f>
        <v>0</v>
      </c>
      <c r="Z540" s="88">
        <f>'Income Assumptions (d)'!I26</f>
        <v>0</v>
      </c>
    </row>
    <row r="541" spans="1:26">
      <c r="A541" s="87" t="str">
        <f>'Income Assumptions (d)'!A27</f>
        <v>Swansea Bay UHB</v>
      </c>
      <c r="B541" s="87" t="str">
        <f>'Income Assumptions (d)'!B27</f>
        <v>INCOME ASSUMPTIONS</v>
      </c>
      <c r="C541" s="87" t="str">
        <f>'Income Assumptions (d)'!C27</f>
        <v>FUTURE FUNDING ASSUMPTION</v>
      </c>
      <c r="D541" s="87" t="str">
        <f>'Income Assumptions (d)'!D27</f>
        <v>RECURRING</v>
      </c>
      <c r="E541" s="87" t="str">
        <f>'Income Assumptions (d)'!E27</f>
        <v>FIGURE</v>
      </c>
      <c r="F541" s="87" t="str">
        <f>'Income Assumptions (d)'!F27</f>
        <v xml:space="preserve">RECURRING - </v>
      </c>
      <c r="X541" s="88">
        <f>'Income Assumptions (d)'!G27</f>
        <v>0</v>
      </c>
      <c r="Y541" s="88">
        <f>'Income Assumptions (d)'!H27</f>
        <v>0</v>
      </c>
      <c r="Z541" s="88">
        <f>'Income Assumptions (d)'!I27</f>
        <v>0</v>
      </c>
    </row>
    <row r="542" spans="1:26">
      <c r="A542" s="87" t="str">
        <f>'Income Assumptions (d)'!A28</f>
        <v>Swansea Bay UHB</v>
      </c>
      <c r="B542" s="87" t="str">
        <f>'Income Assumptions (d)'!B28</f>
        <v>INCOME ASSUMPTIONS</v>
      </c>
      <c r="C542" s="87" t="str">
        <f>'Income Assumptions (d)'!C28</f>
        <v>FUTURE FUNDING ASSUMPTION</v>
      </c>
      <c r="D542" s="87" t="str">
        <f>'Income Assumptions (d)'!D28</f>
        <v>RECURRING</v>
      </c>
      <c r="E542" s="87" t="str">
        <f>'Income Assumptions (d)'!E28</f>
        <v>FIGURE</v>
      </c>
      <c r="F542" s="87" t="str">
        <f>'Income Assumptions (d)'!F28</f>
        <v xml:space="preserve">RECURRING - </v>
      </c>
      <c r="X542" s="88">
        <f>'Income Assumptions (d)'!G28</f>
        <v>0</v>
      </c>
      <c r="Y542" s="88">
        <f>'Income Assumptions (d)'!H28</f>
        <v>0</v>
      </c>
      <c r="Z542" s="88">
        <f>'Income Assumptions (d)'!I28</f>
        <v>0</v>
      </c>
    </row>
    <row r="543" spans="1:26">
      <c r="A543" s="87" t="str">
        <f>'Income Assumptions (d)'!A29</f>
        <v>Swansea Bay UHB</v>
      </c>
      <c r="B543" s="87" t="str">
        <f>'Income Assumptions (d)'!B29</f>
        <v>INCOME ASSUMPTIONS</v>
      </c>
      <c r="C543" s="87" t="str">
        <f>'Income Assumptions (d)'!C29</f>
        <v>FUTURE FUNDING ASSUMPTION</v>
      </c>
      <c r="D543" s="87" t="str">
        <f>'Income Assumptions (d)'!D29</f>
        <v>RECURRING</v>
      </c>
      <c r="E543" s="87" t="str">
        <f>'Income Assumptions (d)'!E29</f>
        <v>FIGURE</v>
      </c>
      <c r="F543" s="87" t="str">
        <f>'Income Assumptions (d)'!F29</f>
        <v xml:space="preserve">RECURRING - </v>
      </c>
      <c r="X543" s="88">
        <f>'Income Assumptions (d)'!G29</f>
        <v>0</v>
      </c>
      <c r="Y543" s="88">
        <f>'Income Assumptions (d)'!H29</f>
        <v>0</v>
      </c>
      <c r="Z543" s="88">
        <f>'Income Assumptions (d)'!I29</f>
        <v>0</v>
      </c>
    </row>
    <row r="544" spans="1:26">
      <c r="A544" s="87" t="str">
        <f>'Income Assumptions (d)'!A30</f>
        <v>Swansea Bay UHB</v>
      </c>
      <c r="B544" s="87" t="str">
        <f>'Income Assumptions (d)'!B30</f>
        <v>INCOME ASSUMPTIONS</v>
      </c>
      <c r="C544" s="87" t="str">
        <f>'Income Assumptions (d)'!C30</f>
        <v>FUTURE FUNDING ASSUMPTION</v>
      </c>
      <c r="D544" s="87" t="str">
        <f>'Income Assumptions (d)'!D30</f>
        <v>RECURRING</v>
      </c>
      <c r="E544" s="87" t="str">
        <f>'Income Assumptions (d)'!E30</f>
        <v>FIGURE</v>
      </c>
      <c r="F544" s="87" t="str">
        <f>'Income Assumptions (d)'!F30</f>
        <v xml:space="preserve">RECURRING - </v>
      </c>
      <c r="X544" s="88">
        <f>'Income Assumptions (d)'!G30</f>
        <v>0</v>
      </c>
      <c r="Y544" s="88">
        <f>'Income Assumptions (d)'!H30</f>
        <v>0</v>
      </c>
      <c r="Z544" s="88">
        <f>'Income Assumptions (d)'!I30</f>
        <v>0</v>
      </c>
    </row>
    <row r="545" spans="1:26">
      <c r="A545" s="87" t="str">
        <f>'Income Assumptions (d)'!A31</f>
        <v>Swansea Bay UHB</v>
      </c>
      <c r="B545" s="87" t="str">
        <f>'Income Assumptions (d)'!B31</f>
        <v>INCOME ASSUMPTIONS</v>
      </c>
      <c r="C545" s="87" t="str">
        <f>'Income Assumptions (d)'!C31</f>
        <v>FUTURE FUNDING ASSUMPTION</v>
      </c>
      <c r="D545" s="87" t="str">
        <f>'Income Assumptions (d)'!D31</f>
        <v>RECURRING</v>
      </c>
      <c r="E545" s="87" t="str">
        <f>'Income Assumptions (d)'!E31</f>
        <v>FIGURE</v>
      </c>
      <c r="F545" s="87" t="str">
        <f>'Income Assumptions (d)'!F31</f>
        <v xml:space="preserve">RECURRING - </v>
      </c>
      <c r="X545" s="88">
        <f>'Income Assumptions (d)'!G31</f>
        <v>0</v>
      </c>
      <c r="Y545" s="88">
        <f>'Income Assumptions (d)'!H31</f>
        <v>0</v>
      </c>
      <c r="Z545" s="88">
        <f>'Income Assumptions (d)'!I31</f>
        <v>0</v>
      </c>
    </row>
    <row r="546" spans="1:26">
      <c r="A546" s="87" t="str">
        <f>'Income Assumptions (d)'!A32</f>
        <v>Swansea Bay UHB</v>
      </c>
      <c r="B546" s="87" t="str">
        <f>'Income Assumptions (d)'!B32</f>
        <v>INCOME ASSUMPTIONS</v>
      </c>
      <c r="C546" s="87" t="str">
        <f>'Income Assumptions (d)'!C32</f>
        <v>FUTURE FUNDING ASSUMPTION</v>
      </c>
      <c r="D546" s="87" t="str">
        <f>'Income Assumptions (d)'!D32</f>
        <v>RECURRING</v>
      </c>
      <c r="E546" s="87" t="str">
        <f>'Income Assumptions (d)'!E32</f>
        <v>FIGURE</v>
      </c>
      <c r="F546" s="87" t="str">
        <f>'Income Assumptions (d)'!F32</f>
        <v xml:space="preserve">RECURRING - </v>
      </c>
      <c r="X546" s="88">
        <f>'Income Assumptions (d)'!G32</f>
        <v>0</v>
      </c>
      <c r="Y546" s="88">
        <f>'Income Assumptions (d)'!H32</f>
        <v>0</v>
      </c>
      <c r="Z546" s="88">
        <f>'Income Assumptions (d)'!I32</f>
        <v>0</v>
      </c>
    </row>
    <row r="547" spans="1:26">
      <c r="A547" s="87" t="str">
        <f>'Income Assumptions (d)'!A33</f>
        <v>Swansea Bay UHB</v>
      </c>
      <c r="B547" s="87" t="str">
        <f>'Income Assumptions (d)'!B33</f>
        <v>INCOME ASSUMPTIONS</v>
      </c>
      <c r="C547" s="87" t="str">
        <f>'Income Assumptions (d)'!C33</f>
        <v>FUTURE FUNDING ASSUMPTION</v>
      </c>
      <c r="D547" s="87" t="str">
        <f>'Income Assumptions (d)'!D33</f>
        <v>RECURRING</v>
      </c>
      <c r="E547" s="87" t="str">
        <f>'Income Assumptions (d)'!E33</f>
        <v>FIGURE</v>
      </c>
      <c r="F547" s="87" t="str">
        <f>'Income Assumptions (d)'!F33</f>
        <v xml:space="preserve">RECURRING - </v>
      </c>
      <c r="X547" s="88">
        <f>'Income Assumptions (d)'!G33</f>
        <v>0</v>
      </c>
      <c r="Y547" s="88">
        <f>'Income Assumptions (d)'!H33</f>
        <v>0</v>
      </c>
      <c r="Z547" s="88">
        <f>'Income Assumptions (d)'!I33</f>
        <v>0</v>
      </c>
    </row>
    <row r="548" spans="1:26">
      <c r="A548" s="87" t="str">
        <f>'Income Assumptions (d)'!A34</f>
        <v>Swansea Bay UHB</v>
      </c>
      <c r="B548" s="87" t="str">
        <f>'Income Assumptions (d)'!B34</f>
        <v>INCOME ASSUMPTIONS</v>
      </c>
      <c r="C548" s="87" t="str">
        <f>'Income Assumptions (d)'!C34</f>
        <v>FUTURE FUNDING ASSUMPTION</v>
      </c>
      <c r="D548" s="87" t="str">
        <f>'Income Assumptions (d)'!D34</f>
        <v>RECURRING</v>
      </c>
      <c r="E548" s="87" t="str">
        <f>'Income Assumptions (d)'!E34</f>
        <v>FIGURE</v>
      </c>
      <c r="F548" s="87" t="str">
        <f>'Income Assumptions (d)'!F34</f>
        <v xml:space="preserve">RECURRING - </v>
      </c>
      <c r="X548" s="88">
        <f>'Income Assumptions (d)'!G34</f>
        <v>0</v>
      </c>
      <c r="Y548" s="88">
        <f>'Income Assumptions (d)'!H34</f>
        <v>0</v>
      </c>
      <c r="Z548" s="88">
        <f>'Income Assumptions (d)'!I34</f>
        <v>0</v>
      </c>
    </row>
    <row r="549" spans="1:26">
      <c r="A549" s="87" t="str">
        <f>'Income Assumptions (d)'!A35</f>
        <v>Swansea Bay UHB</v>
      </c>
      <c r="B549" s="87" t="str">
        <f>'Income Assumptions (d)'!B35</f>
        <v>INCOME ASSUMPTIONS</v>
      </c>
      <c r="C549" s="87" t="str">
        <f>'Income Assumptions (d)'!C35</f>
        <v>FUTURE FUNDING ASSUMPTION</v>
      </c>
      <c r="D549" s="87" t="str">
        <f>'Income Assumptions (d)'!D35</f>
        <v>RECURRING</v>
      </c>
      <c r="E549" s="87" t="str">
        <f>'Income Assumptions (d)'!E35</f>
        <v>FIGURE</v>
      </c>
      <c r="F549" s="87" t="str">
        <f>'Income Assumptions (d)'!F35</f>
        <v xml:space="preserve">RECURRING - </v>
      </c>
      <c r="X549" s="88">
        <f>'Income Assumptions (d)'!G35</f>
        <v>0</v>
      </c>
      <c r="Y549" s="88">
        <f>'Income Assumptions (d)'!H35</f>
        <v>0</v>
      </c>
      <c r="Z549" s="88">
        <f>'Income Assumptions (d)'!I35</f>
        <v>0</v>
      </c>
    </row>
    <row r="550" spans="1:26">
      <c r="A550" s="87" t="str">
        <f>'Income Assumptions (d)'!A36</f>
        <v>Swansea Bay UHB</v>
      </c>
      <c r="B550" s="87" t="str">
        <f>'Income Assumptions (d)'!B36</f>
        <v>INCOME ASSUMPTIONS</v>
      </c>
      <c r="C550" s="87" t="str">
        <f>'Income Assumptions (d)'!C36</f>
        <v>FUTURE FUNDING ASSUMPTION</v>
      </c>
      <c r="D550" s="87" t="str">
        <f>'Income Assumptions (d)'!D36</f>
        <v>RECURRING</v>
      </c>
      <c r="E550" s="87" t="str">
        <f>'Income Assumptions (d)'!E36</f>
        <v>FIGURE</v>
      </c>
      <c r="F550" s="87" t="str">
        <f>'Income Assumptions (d)'!F36</f>
        <v xml:space="preserve">RECURRING - </v>
      </c>
      <c r="X550" s="88">
        <f>'Income Assumptions (d)'!G36</f>
        <v>0</v>
      </c>
      <c r="Y550" s="88">
        <f>'Income Assumptions (d)'!H36</f>
        <v>0</v>
      </c>
      <c r="Z550" s="88">
        <f>'Income Assumptions (d)'!I36</f>
        <v>0</v>
      </c>
    </row>
    <row r="551" spans="1:26">
      <c r="A551" s="87" t="str">
        <f>'Income Assumptions (d)'!A37</f>
        <v>Swansea Bay UHB</v>
      </c>
      <c r="B551" s="87" t="str">
        <f>'Income Assumptions (d)'!B37</f>
        <v>INCOME ASSUMPTIONS</v>
      </c>
      <c r="C551" s="87" t="str">
        <f>'Income Assumptions (d)'!C37</f>
        <v>FUTURE FUNDING ASSUMPTION</v>
      </c>
      <c r="D551" s="87" t="str">
        <f>'Income Assumptions (d)'!D37</f>
        <v>RECURRING</v>
      </c>
      <c r="E551" s="87" t="str">
        <f>'Income Assumptions (d)'!E37</f>
        <v>FIGURE</v>
      </c>
      <c r="F551" s="87" t="str">
        <f>'Income Assumptions (d)'!F37</f>
        <v xml:space="preserve">RECURRING - </v>
      </c>
      <c r="X551" s="88">
        <f>'Income Assumptions (d)'!G37</f>
        <v>0</v>
      </c>
      <c r="Y551" s="88">
        <f>'Income Assumptions (d)'!H37</f>
        <v>0</v>
      </c>
      <c r="Z551" s="88">
        <f>'Income Assumptions (d)'!I37</f>
        <v>0</v>
      </c>
    </row>
    <row r="552" spans="1:26">
      <c r="A552" s="87" t="str">
        <f>'Income Assumptions (d)'!A38</f>
        <v>Swansea Bay UHB</v>
      </c>
      <c r="B552" s="87" t="str">
        <f>'Income Assumptions (d)'!B38</f>
        <v>INCOME ASSUMPTIONS</v>
      </c>
      <c r="C552" s="87" t="str">
        <f>'Income Assumptions (d)'!C38</f>
        <v>FUTURE FUNDING ASSUMPTION</v>
      </c>
      <c r="D552" s="87" t="str">
        <f>'Income Assumptions (d)'!D38</f>
        <v>RECURRING</v>
      </c>
      <c r="E552" s="87" t="str">
        <f>'Income Assumptions (d)'!E38</f>
        <v>FIGURE</v>
      </c>
      <c r="F552" s="87" t="str">
        <f>'Income Assumptions (d)'!F38</f>
        <v xml:space="preserve">RECURRING - </v>
      </c>
      <c r="X552" s="88">
        <f>'Income Assumptions (d)'!G38</f>
        <v>0</v>
      </c>
      <c r="Y552" s="88">
        <f>'Income Assumptions (d)'!H38</f>
        <v>0</v>
      </c>
      <c r="Z552" s="88">
        <f>'Income Assumptions (d)'!I38</f>
        <v>0</v>
      </c>
    </row>
    <row r="553" spans="1:26">
      <c r="A553" s="87" t="str">
        <f>'Income Assumptions (d)'!A39</f>
        <v>Swansea Bay UHB</v>
      </c>
      <c r="B553" s="87" t="str">
        <f>'Income Assumptions (d)'!B39</f>
        <v>INCOME ASSUMPTIONS</v>
      </c>
      <c r="C553" s="87" t="str">
        <f>'Income Assumptions (d)'!C39</f>
        <v>FUTURE FUNDING ASSUMPTION</v>
      </c>
      <c r="D553" s="87" t="str">
        <f>'Income Assumptions (d)'!D39</f>
        <v>RECURRING</v>
      </c>
      <c r="E553" s="87" t="str">
        <f>'Income Assumptions (d)'!E39</f>
        <v>TOTAL</v>
      </c>
      <c r="F553" s="87" t="str">
        <f>'Income Assumptions (d)'!F39</f>
        <v>SUB TOTAL</v>
      </c>
      <c r="X553" s="88">
        <f>'Income Assumptions (d)'!G39</f>
        <v>22497.32661</v>
      </c>
      <c r="Y553" s="88">
        <f>'Income Assumptions (d)'!H39</f>
        <v>0</v>
      </c>
      <c r="Z553" s="88">
        <f>'Income Assumptions (d)'!I39</f>
        <v>0</v>
      </c>
    </row>
    <row r="554" spans="1:26">
      <c r="A554" s="87" t="str">
        <f>'Income Assumptions (d)'!A40</f>
        <v>Swansea Bay UHB</v>
      </c>
      <c r="B554" s="87" t="str">
        <f>'Income Assumptions (d)'!B40</f>
        <v>INCOME ASSUMPTIONS</v>
      </c>
      <c r="C554" s="87" t="str">
        <f>'Income Assumptions (d)'!C40</f>
        <v>FUTURE FUNDING ASSUMPTION</v>
      </c>
      <c r="D554" s="87" t="str">
        <f>'Income Assumptions (d)'!D40</f>
        <v>NON RECURRING</v>
      </c>
      <c r="E554" s="87" t="str">
        <f>'Income Assumptions (d)'!E40</f>
        <v>FIGURE</v>
      </c>
      <c r="F554" s="87" t="str">
        <f>'Income Assumptions (d)'!F40</f>
        <v>NON RECURRING - Immunisation Framework</v>
      </c>
      <c r="X554" s="88">
        <f>'Income Assumptions (d)'!G40</f>
        <v>5500</v>
      </c>
      <c r="Y554" s="88">
        <f>'Income Assumptions (d)'!H40</f>
        <v>0</v>
      </c>
      <c r="Z554" s="88">
        <f>'Income Assumptions (d)'!I40</f>
        <v>0</v>
      </c>
    </row>
    <row r="555" spans="1:26">
      <c r="A555" s="87" t="str">
        <f>'Income Assumptions (d)'!A41</f>
        <v>Swansea Bay UHB</v>
      </c>
      <c r="B555" s="87" t="str">
        <f>'Income Assumptions (d)'!B41</f>
        <v>INCOME ASSUMPTIONS</v>
      </c>
      <c r="C555" s="87" t="str">
        <f>'Income Assumptions (d)'!C41</f>
        <v>FUTURE FUNDING ASSUMPTION</v>
      </c>
      <c r="D555" s="87" t="str">
        <f>'Income Assumptions (d)'!D41</f>
        <v>NON RECURRING</v>
      </c>
      <c r="E555" s="87" t="str">
        <f>'Income Assumptions (d)'!E41</f>
        <v>FIGURE</v>
      </c>
      <c r="F555" s="87" t="str">
        <f>'Income Assumptions (d)'!F41</f>
        <v>NON RECURRING - Surveillance - (Testing and Tracing)</v>
      </c>
      <c r="X555" s="88">
        <f>'Income Assumptions (d)'!G41</f>
        <v>3500</v>
      </c>
      <c r="Y555" s="88">
        <f>'Income Assumptions (d)'!H41</f>
        <v>0</v>
      </c>
      <c r="Z555" s="88">
        <f>'Income Assumptions (d)'!I41</f>
        <v>0</v>
      </c>
    </row>
    <row r="556" spans="1:26">
      <c r="A556" s="87" t="str">
        <f>'Income Assumptions (d)'!A42</f>
        <v>Swansea Bay UHB</v>
      </c>
      <c r="B556" s="87" t="str">
        <f>'Income Assumptions (d)'!B42</f>
        <v>INCOME ASSUMPTIONS</v>
      </c>
      <c r="C556" s="87" t="str">
        <f>'Income Assumptions (d)'!C42</f>
        <v>FUTURE FUNDING ASSUMPTION</v>
      </c>
      <c r="D556" s="87" t="str">
        <f>'Income Assumptions (d)'!D42</f>
        <v>NON RECURRING</v>
      </c>
      <c r="E556" s="87" t="str">
        <f>'Income Assumptions (d)'!E42</f>
        <v>FIGURE</v>
      </c>
      <c r="F556" s="87" t="str">
        <f>'Income Assumptions (d)'!F42</f>
        <v>NON RECURRING - All Wales Risk Pool</v>
      </c>
      <c r="X556" s="88">
        <f>'Income Assumptions (d)'!G42</f>
        <v>0</v>
      </c>
      <c r="Y556" s="88">
        <f>'Income Assumptions (d)'!H42</f>
        <v>0</v>
      </c>
      <c r="Z556" s="88">
        <f>'Income Assumptions (d)'!I42</f>
        <v>0</v>
      </c>
    </row>
    <row r="557" spans="1:26">
      <c r="A557" s="87" t="str">
        <f>'Income Assumptions (d)'!A43</f>
        <v>Swansea Bay UHB</v>
      </c>
      <c r="B557" s="87" t="str">
        <f>'Income Assumptions (d)'!B43</f>
        <v>INCOME ASSUMPTIONS</v>
      </c>
      <c r="C557" s="87" t="str">
        <f>'Income Assumptions (d)'!C43</f>
        <v>FUTURE FUNDING ASSUMPTION</v>
      </c>
      <c r="D557" s="87" t="str">
        <f>'Income Assumptions (d)'!D43</f>
        <v>NON RECURRING</v>
      </c>
      <c r="E557" s="87" t="str">
        <f>'Income Assumptions (d)'!E43</f>
        <v>FIGURE</v>
      </c>
      <c r="F557" s="87" t="str">
        <f>'Income Assumptions (d)'!F43</f>
        <v>NON RECURRING - IFRS16 – Revenue Recovery (-ve)</v>
      </c>
      <c r="X557" s="88" t="str">
        <f>'Income Assumptions (d)'!G43</f>
        <v>TBC</v>
      </c>
      <c r="Y557" s="88">
        <f>'Income Assumptions (d)'!H43</f>
        <v>0</v>
      </c>
      <c r="Z557" s="88">
        <f>'Income Assumptions (d)'!I43</f>
        <v>0</v>
      </c>
    </row>
    <row r="558" spans="1:26">
      <c r="A558" s="87" t="str">
        <f>'Income Assumptions (d)'!A44</f>
        <v>Swansea Bay UHB</v>
      </c>
      <c r="B558" s="87" t="str">
        <f>'Income Assumptions (d)'!B44</f>
        <v>INCOME ASSUMPTIONS</v>
      </c>
      <c r="C558" s="87" t="str">
        <f>'Income Assumptions (d)'!C44</f>
        <v>FUTURE FUNDING ASSUMPTION</v>
      </c>
      <c r="D558" s="87" t="str">
        <f>'Income Assumptions (d)'!D44</f>
        <v>NON RECURRING</v>
      </c>
      <c r="E558" s="87" t="str">
        <f>'Income Assumptions (d)'!E44</f>
        <v>FIGURE</v>
      </c>
      <c r="F558" s="87" t="str">
        <f>'Income Assumptions (d)'!F44</f>
        <v>NON RECURRING - COVID - Adferiad Funding</v>
      </c>
      <c r="X558" s="88">
        <f>'Income Assumptions (d)'!G44</f>
        <v>953.63199999999995</v>
      </c>
      <c r="Y558" s="88">
        <f>'Income Assumptions (d)'!H44</f>
        <v>0</v>
      </c>
      <c r="Z558" s="88">
        <f>'Income Assumptions (d)'!I44</f>
        <v>0</v>
      </c>
    </row>
    <row r="559" spans="1:26">
      <c r="A559" s="87" t="str">
        <f>'Income Assumptions (d)'!A45</f>
        <v>Swansea Bay UHB</v>
      </c>
      <c r="B559" s="87" t="str">
        <f>'Income Assumptions (d)'!B45</f>
        <v>INCOME ASSUMPTIONS</v>
      </c>
      <c r="C559" s="87" t="str">
        <f>'Income Assumptions (d)'!C45</f>
        <v>FUTURE FUNDING ASSUMPTION</v>
      </c>
      <c r="D559" s="87" t="str">
        <f>'Income Assumptions (d)'!D45</f>
        <v>NON RECURRING</v>
      </c>
      <c r="E559" s="87" t="str">
        <f>'Income Assumptions (d)'!E45</f>
        <v>FIGURE</v>
      </c>
      <c r="F559" s="87" t="str">
        <f>'Income Assumptions (d)'!F45</f>
        <v>NON RECURRING - COVID - Nosocomial Team</v>
      </c>
      <c r="X559" s="88">
        <f>'Income Assumptions (d)'!G45</f>
        <v>508.11500000000001</v>
      </c>
      <c r="Y559" s="88">
        <f>'Income Assumptions (d)'!H45</f>
        <v>0</v>
      </c>
      <c r="Z559" s="88">
        <f>'Income Assumptions (d)'!I45</f>
        <v>0</v>
      </c>
    </row>
    <row r="560" spans="1:26">
      <c r="A560" s="87" t="str">
        <f>'Income Assumptions (d)'!A46</f>
        <v>Swansea Bay UHB</v>
      </c>
      <c r="B560" s="87" t="str">
        <f>'Income Assumptions (d)'!B46</f>
        <v>INCOME ASSUMPTIONS</v>
      </c>
      <c r="C560" s="87" t="str">
        <f>'Income Assumptions (d)'!C46</f>
        <v>FUTURE FUNDING ASSUMPTION</v>
      </c>
      <c r="D560" s="87" t="str">
        <f>'Income Assumptions (d)'!D46</f>
        <v>NON RECURRING</v>
      </c>
      <c r="E560" s="87" t="str">
        <f>'Income Assumptions (d)'!E46</f>
        <v>FIGURE</v>
      </c>
      <c r="F560" s="87" t="str">
        <f>'Income Assumptions (d)'!F46</f>
        <v>NON RECURRING - COVID Recovery</v>
      </c>
      <c r="X560" s="88">
        <f>'Income Assumptions (d)'!G46</f>
        <v>21000</v>
      </c>
      <c r="Y560" s="88">
        <f>'Income Assumptions (d)'!H46</f>
        <v>0</v>
      </c>
      <c r="Z560" s="88">
        <f>'Income Assumptions (d)'!I46</f>
        <v>0</v>
      </c>
    </row>
    <row r="561" spans="1:26">
      <c r="A561" s="87" t="str">
        <f>'Income Assumptions (d)'!A47</f>
        <v>Swansea Bay UHB</v>
      </c>
      <c r="B561" s="87" t="str">
        <f>'Income Assumptions (d)'!B47</f>
        <v>INCOME ASSUMPTIONS</v>
      </c>
      <c r="C561" s="87" t="str">
        <f>'Income Assumptions (d)'!C47</f>
        <v>FUTURE FUNDING ASSUMPTION</v>
      </c>
      <c r="D561" s="87" t="str">
        <f>'Income Assumptions (d)'!D47</f>
        <v>NON RECURRING</v>
      </c>
      <c r="E561" s="87" t="str">
        <f>'Income Assumptions (d)'!E47</f>
        <v>FIGURE</v>
      </c>
      <c r="F561" s="87" t="str">
        <f>'Income Assumptions (d)'!F47</f>
        <v>NON RECURRING - COVID PPE</v>
      </c>
      <c r="X561" s="88">
        <f>'Income Assumptions (d)'!G47</f>
        <v>1038.2529999999999</v>
      </c>
      <c r="Y561" s="88">
        <f>'Income Assumptions (d)'!H47</f>
        <v>0</v>
      </c>
      <c r="Z561" s="88">
        <f>'Income Assumptions (d)'!I47</f>
        <v>0</v>
      </c>
    </row>
    <row r="562" spans="1:26">
      <c r="A562" s="87" t="str">
        <f>'Income Assumptions (d)'!A48</f>
        <v>Swansea Bay UHB</v>
      </c>
      <c r="B562" s="87" t="str">
        <f>'Income Assumptions (d)'!B48</f>
        <v>INCOME ASSUMPTIONS</v>
      </c>
      <c r="C562" s="87" t="str">
        <f>'Income Assumptions (d)'!C48</f>
        <v>FUTURE FUNDING ASSUMPTION</v>
      </c>
      <c r="D562" s="87" t="str">
        <f>'Income Assumptions (d)'!D48</f>
        <v>NON RECURRING</v>
      </c>
      <c r="E562" s="87" t="str">
        <f>'Income Assumptions (d)'!E48</f>
        <v>FIGURE</v>
      </c>
      <c r="F562" s="87" t="str">
        <f>'Income Assumptions (d)'!F48</f>
        <v>NON RECURRING - COVID Transition - as per plan</v>
      </c>
      <c r="X562" s="88">
        <f>'Income Assumptions (d)'!G48</f>
        <v>21200</v>
      </c>
      <c r="Y562" s="88">
        <f>'Income Assumptions (d)'!H48</f>
        <v>0</v>
      </c>
      <c r="Z562" s="88">
        <f>'Income Assumptions (d)'!I48</f>
        <v>0</v>
      </c>
    </row>
    <row r="563" spans="1:26">
      <c r="A563" s="87" t="str">
        <f>'Income Assumptions (d)'!A49</f>
        <v>Swansea Bay UHB</v>
      </c>
      <c r="B563" s="87" t="str">
        <f>'Income Assumptions (d)'!B49</f>
        <v>INCOME ASSUMPTIONS</v>
      </c>
      <c r="C563" s="87" t="str">
        <f>'Income Assumptions (d)'!C49</f>
        <v>FUTURE FUNDING ASSUMPTION</v>
      </c>
      <c r="D563" s="87" t="str">
        <f>'Income Assumptions (d)'!D49</f>
        <v>NON RECURRING</v>
      </c>
      <c r="E563" s="87" t="str">
        <f>'Income Assumptions (d)'!E49</f>
        <v>FIGURE</v>
      </c>
      <c r="F563" s="87" t="str">
        <f>'Income Assumptions (d)'!F49</f>
        <v>NON RECURRING - Loss Contractual Income Dental Contract</v>
      </c>
      <c r="X563" s="88">
        <f>'Income Assumptions (d)'!G49</f>
        <v>1417</v>
      </c>
      <c r="Y563" s="88">
        <f>'Income Assumptions (d)'!H49</f>
        <v>0</v>
      </c>
      <c r="Z563" s="88">
        <f>'Income Assumptions (d)'!I49</f>
        <v>0</v>
      </c>
    </row>
    <row r="564" spans="1:26">
      <c r="A564" s="87" t="str">
        <f>'Income Assumptions (d)'!A50</f>
        <v>Swansea Bay UHB</v>
      </c>
      <c r="B564" s="87" t="str">
        <f>'Income Assumptions (d)'!B50</f>
        <v>INCOME ASSUMPTIONS</v>
      </c>
      <c r="C564" s="87" t="str">
        <f>'Income Assumptions (d)'!C50</f>
        <v>FUTURE FUNDING ASSUMPTION</v>
      </c>
      <c r="D564" s="87" t="str">
        <f>'Income Assumptions (d)'!D50</f>
        <v>NON RECURRING</v>
      </c>
      <c r="E564" s="87" t="str">
        <f>'Income Assumptions (d)'!E50</f>
        <v>FIGURE</v>
      </c>
      <c r="F564" s="87" t="str">
        <f>'Income Assumptions (d)'!F50</f>
        <v>NON RECURRING - Ukraine - GMS / Welcome Centres (Plan)</v>
      </c>
      <c r="X564" s="88">
        <f>'Income Assumptions (d)'!G50</f>
        <v>30</v>
      </c>
      <c r="Y564" s="88">
        <f>'Income Assumptions (d)'!H50</f>
        <v>0</v>
      </c>
      <c r="Z564" s="88">
        <f>'Income Assumptions (d)'!I50</f>
        <v>0</v>
      </c>
    </row>
    <row r="565" spans="1:26">
      <c r="A565" s="87" t="str">
        <f>'Income Assumptions (d)'!A51</f>
        <v>Swansea Bay UHB</v>
      </c>
      <c r="B565" s="87" t="str">
        <f>'Income Assumptions (d)'!B51</f>
        <v>INCOME ASSUMPTIONS</v>
      </c>
      <c r="C565" s="87" t="str">
        <f>'Income Assumptions (d)'!C51</f>
        <v>FUTURE FUNDING ASSUMPTION</v>
      </c>
      <c r="D565" s="87" t="str">
        <f>'Income Assumptions (d)'!D51</f>
        <v>NON RECURRING</v>
      </c>
      <c r="E565" s="87" t="str">
        <f>'Income Assumptions (d)'!E51</f>
        <v>FIGURE</v>
      </c>
      <c r="F565" s="87" t="str">
        <f>'Income Assumptions (d)'!F51</f>
        <v>NON RECURRING - Flu - 50-64 Cohort (Plan)</v>
      </c>
      <c r="X565" s="88">
        <f>'Income Assumptions (d)'!G51</f>
        <v>475</v>
      </c>
      <c r="Y565" s="88">
        <f>'Income Assumptions (d)'!H51</f>
        <v>0</v>
      </c>
      <c r="Z565" s="88">
        <f>'Income Assumptions (d)'!I51</f>
        <v>0</v>
      </c>
    </row>
    <row r="566" spans="1:26">
      <c r="A566" s="87" t="str">
        <f>'Income Assumptions (d)'!A52</f>
        <v>Swansea Bay UHB</v>
      </c>
      <c r="B566" s="87" t="str">
        <f>'Income Assumptions (d)'!B52</f>
        <v>INCOME ASSUMPTIONS</v>
      </c>
      <c r="C566" s="87" t="str">
        <f>'Income Assumptions (d)'!C52</f>
        <v>FUTURE FUNDING ASSUMPTION</v>
      </c>
      <c r="D566" s="87" t="str">
        <f>'Income Assumptions (d)'!D52</f>
        <v>NON RECURRING</v>
      </c>
      <c r="E566" s="87" t="str">
        <f>'Income Assumptions (d)'!E52</f>
        <v>FIGURE</v>
      </c>
      <c r="F566" s="87" t="str">
        <f>'Income Assumptions (d)'!F52</f>
        <v>NON RECURRING - NDD Project Funding (Plan)</v>
      </c>
      <c r="X566" s="88">
        <f>'Income Assumptions (d)'!G52</f>
        <v>158.97200000000001</v>
      </c>
      <c r="Y566" s="88">
        <f>'Income Assumptions (d)'!H52</f>
        <v>0</v>
      </c>
      <c r="Z566" s="88">
        <f>'Income Assumptions (d)'!I52</f>
        <v>0</v>
      </c>
    </row>
    <row r="567" spans="1:26">
      <c r="A567" s="87" t="str">
        <f>'Income Assumptions (d)'!A53</f>
        <v>Swansea Bay UHB</v>
      </c>
      <c r="B567" s="87" t="str">
        <f>'Income Assumptions (d)'!B53</f>
        <v>INCOME ASSUMPTIONS</v>
      </c>
      <c r="C567" s="87" t="str">
        <f>'Income Assumptions (d)'!C53</f>
        <v>FUTURE FUNDING ASSUMPTION</v>
      </c>
      <c r="D567" s="87" t="str">
        <f>'Income Assumptions (d)'!D53</f>
        <v>NON RECURRING</v>
      </c>
      <c r="E567" s="87" t="str">
        <f>'Income Assumptions (d)'!E53</f>
        <v>FIGURE</v>
      </c>
      <c r="F567" s="87" t="str">
        <f>'Income Assumptions (d)'!F53</f>
        <v xml:space="preserve">NON RECURRING - </v>
      </c>
      <c r="X567" s="88">
        <f>'Income Assumptions (d)'!G53</f>
        <v>0</v>
      </c>
      <c r="Y567" s="88">
        <f>'Income Assumptions (d)'!H53</f>
        <v>0</v>
      </c>
      <c r="Z567" s="88">
        <f>'Income Assumptions (d)'!I53</f>
        <v>0</v>
      </c>
    </row>
    <row r="568" spans="1:26">
      <c r="A568" s="87" t="str">
        <f>'Income Assumptions (d)'!A54</f>
        <v>Swansea Bay UHB</v>
      </c>
      <c r="B568" s="87" t="str">
        <f>'Income Assumptions (d)'!B54</f>
        <v>INCOME ASSUMPTIONS</v>
      </c>
      <c r="C568" s="87" t="str">
        <f>'Income Assumptions (d)'!C54</f>
        <v>FUTURE FUNDING ASSUMPTION</v>
      </c>
      <c r="D568" s="87" t="str">
        <f>'Income Assumptions (d)'!D54</f>
        <v>NON RECURRING</v>
      </c>
      <c r="E568" s="87" t="str">
        <f>'Income Assumptions (d)'!E54</f>
        <v>FIGURE</v>
      </c>
      <c r="F568" s="87" t="str">
        <f>'Income Assumptions (d)'!F54</f>
        <v xml:space="preserve">NON RECURRING - </v>
      </c>
      <c r="X568" s="88">
        <f>'Income Assumptions (d)'!G54</f>
        <v>0</v>
      </c>
      <c r="Y568" s="88">
        <f>'Income Assumptions (d)'!H54</f>
        <v>0</v>
      </c>
      <c r="Z568" s="88">
        <f>'Income Assumptions (d)'!I54</f>
        <v>0</v>
      </c>
    </row>
    <row r="569" spans="1:26">
      <c r="A569" s="87" t="str">
        <f>'Income Assumptions (d)'!A55</f>
        <v>Swansea Bay UHB</v>
      </c>
      <c r="B569" s="87" t="str">
        <f>'Income Assumptions (d)'!B55</f>
        <v>INCOME ASSUMPTIONS</v>
      </c>
      <c r="C569" s="87" t="str">
        <f>'Income Assumptions (d)'!C55</f>
        <v>FUTURE FUNDING ASSUMPTION</v>
      </c>
      <c r="D569" s="87" t="str">
        <f>'Income Assumptions (d)'!D55</f>
        <v>NON RECURRING</v>
      </c>
      <c r="E569" s="87" t="str">
        <f>'Income Assumptions (d)'!E55</f>
        <v>FIGURE</v>
      </c>
      <c r="F569" s="87" t="str">
        <f>'Income Assumptions (d)'!F55</f>
        <v xml:space="preserve">NON RECURRING - </v>
      </c>
      <c r="X569" s="88">
        <f>'Income Assumptions (d)'!G55</f>
        <v>0</v>
      </c>
      <c r="Y569" s="88">
        <f>'Income Assumptions (d)'!H55</f>
        <v>0</v>
      </c>
      <c r="Z569" s="88">
        <f>'Income Assumptions (d)'!I55</f>
        <v>0</v>
      </c>
    </row>
    <row r="570" spans="1:26">
      <c r="A570" s="87" t="str">
        <f>'Income Assumptions (d)'!A56</f>
        <v>Swansea Bay UHB</v>
      </c>
      <c r="B570" s="87" t="str">
        <f>'Income Assumptions (d)'!B56</f>
        <v>INCOME ASSUMPTIONS</v>
      </c>
      <c r="C570" s="87" t="str">
        <f>'Income Assumptions (d)'!C56</f>
        <v>FUTURE FUNDING ASSUMPTION</v>
      </c>
      <c r="D570" s="87" t="str">
        <f>'Income Assumptions (d)'!D56</f>
        <v>NON RECURRING</v>
      </c>
      <c r="E570" s="87" t="str">
        <f>'Income Assumptions (d)'!E56</f>
        <v>FIGURE</v>
      </c>
      <c r="F570" s="87" t="str">
        <f>'Income Assumptions (d)'!F56</f>
        <v xml:space="preserve">NON RECURRING - </v>
      </c>
      <c r="X570" s="88">
        <f>'Income Assumptions (d)'!G56</f>
        <v>0</v>
      </c>
      <c r="Y570" s="88">
        <f>'Income Assumptions (d)'!H56</f>
        <v>0</v>
      </c>
      <c r="Z570" s="88">
        <f>'Income Assumptions (d)'!I56</f>
        <v>0</v>
      </c>
    </row>
    <row r="571" spans="1:26">
      <c r="A571" s="87" t="str">
        <f>'Income Assumptions (d)'!A57</f>
        <v>Swansea Bay UHB</v>
      </c>
      <c r="B571" s="87" t="str">
        <f>'Income Assumptions (d)'!B57</f>
        <v>INCOME ASSUMPTIONS</v>
      </c>
      <c r="C571" s="87" t="str">
        <f>'Income Assumptions (d)'!C57</f>
        <v>FUTURE FUNDING ASSUMPTION</v>
      </c>
      <c r="D571" s="87" t="str">
        <f>'Income Assumptions (d)'!D57</f>
        <v>NON RECURRING</v>
      </c>
      <c r="E571" s="87" t="str">
        <f>'Income Assumptions (d)'!E57</f>
        <v>FIGURE</v>
      </c>
      <c r="F571" s="87" t="str">
        <f>'Income Assumptions (d)'!F57</f>
        <v xml:space="preserve">NON RECURRING - </v>
      </c>
      <c r="X571" s="88">
        <f>'Income Assumptions (d)'!G57</f>
        <v>0</v>
      </c>
      <c r="Y571" s="88">
        <f>'Income Assumptions (d)'!H57</f>
        <v>0</v>
      </c>
      <c r="Z571" s="88">
        <f>'Income Assumptions (d)'!I57</f>
        <v>0</v>
      </c>
    </row>
    <row r="572" spans="1:26">
      <c r="A572" s="87" t="str">
        <f>'Income Assumptions (d)'!A58</f>
        <v>Swansea Bay UHB</v>
      </c>
      <c r="B572" s="87" t="str">
        <f>'Income Assumptions (d)'!B58</f>
        <v>INCOME ASSUMPTIONS</v>
      </c>
      <c r="C572" s="87" t="str">
        <f>'Income Assumptions (d)'!C58</f>
        <v>FUTURE FUNDING ASSUMPTION</v>
      </c>
      <c r="D572" s="87" t="str">
        <f>'Income Assumptions (d)'!D58</f>
        <v>NON RECURRING</v>
      </c>
      <c r="E572" s="87" t="str">
        <f>'Income Assumptions (d)'!E58</f>
        <v>FIGURE</v>
      </c>
      <c r="F572" s="87" t="str">
        <f>'Income Assumptions (d)'!F58</f>
        <v xml:space="preserve">NON RECURRING - </v>
      </c>
      <c r="X572" s="88">
        <f>'Income Assumptions (d)'!G58</f>
        <v>0</v>
      </c>
      <c r="Y572" s="88">
        <f>'Income Assumptions (d)'!H58</f>
        <v>0</v>
      </c>
      <c r="Z572" s="88">
        <f>'Income Assumptions (d)'!I58</f>
        <v>0</v>
      </c>
    </row>
    <row r="573" spans="1:26">
      <c r="A573" s="87" t="str">
        <f>'Income Assumptions (d)'!A59</f>
        <v>Swansea Bay UHB</v>
      </c>
      <c r="B573" s="87" t="str">
        <f>'Income Assumptions (d)'!B59</f>
        <v>INCOME ASSUMPTIONS</v>
      </c>
      <c r="C573" s="87" t="str">
        <f>'Income Assumptions (d)'!C59</f>
        <v>FUTURE FUNDING ASSUMPTION</v>
      </c>
      <c r="D573" s="87" t="str">
        <f>'Income Assumptions (d)'!D59</f>
        <v>NON RECURRING</v>
      </c>
      <c r="E573" s="87" t="str">
        <f>'Income Assumptions (d)'!E59</f>
        <v>FIGURE</v>
      </c>
      <c r="F573" s="87" t="str">
        <f>'Income Assumptions (d)'!F59</f>
        <v xml:space="preserve">NON RECURRING - </v>
      </c>
      <c r="X573" s="88">
        <f>'Income Assumptions (d)'!G59</f>
        <v>0</v>
      </c>
      <c r="Y573" s="88">
        <f>'Income Assumptions (d)'!H59</f>
        <v>0</v>
      </c>
      <c r="Z573" s="88">
        <f>'Income Assumptions (d)'!I59</f>
        <v>0</v>
      </c>
    </row>
    <row r="574" spans="1:26">
      <c r="A574" s="87" t="str">
        <f>'Income Assumptions (d)'!A60</f>
        <v>Swansea Bay UHB</v>
      </c>
      <c r="B574" s="87" t="str">
        <f>'Income Assumptions (d)'!B60</f>
        <v>INCOME ASSUMPTIONS</v>
      </c>
      <c r="C574" s="87" t="str">
        <f>'Income Assumptions (d)'!C60</f>
        <v>FUTURE FUNDING ASSUMPTION</v>
      </c>
      <c r="D574" s="87" t="str">
        <f>'Income Assumptions (d)'!D60</f>
        <v>NON RECURRING</v>
      </c>
      <c r="E574" s="87" t="str">
        <f>'Income Assumptions (d)'!E60</f>
        <v>FIGURE</v>
      </c>
      <c r="F574" s="87" t="str">
        <f>'Income Assumptions (d)'!F60</f>
        <v xml:space="preserve">NON RECURRING - </v>
      </c>
      <c r="X574" s="88">
        <f>'Income Assumptions (d)'!G60</f>
        <v>0</v>
      </c>
      <c r="Y574" s="88">
        <f>'Income Assumptions (d)'!H60</f>
        <v>0</v>
      </c>
      <c r="Z574" s="88">
        <f>'Income Assumptions (d)'!I60</f>
        <v>0</v>
      </c>
    </row>
    <row r="575" spans="1:26">
      <c r="A575" s="87" t="str">
        <f>'Income Assumptions (d)'!A61</f>
        <v>Swansea Bay UHB</v>
      </c>
      <c r="B575" s="87" t="str">
        <f>'Income Assumptions (d)'!B61</f>
        <v>INCOME ASSUMPTIONS</v>
      </c>
      <c r="C575" s="87" t="str">
        <f>'Income Assumptions (d)'!C61</f>
        <v>FUTURE FUNDING ASSUMPTION</v>
      </c>
      <c r="D575" s="87" t="str">
        <f>'Income Assumptions (d)'!D61</f>
        <v>NON RECURRING</v>
      </c>
      <c r="E575" s="87" t="str">
        <f>'Income Assumptions (d)'!E61</f>
        <v>FIGURE</v>
      </c>
      <c r="F575" s="87" t="str">
        <f>'Income Assumptions (d)'!F61</f>
        <v xml:space="preserve">NON RECURRING - </v>
      </c>
      <c r="X575" s="88">
        <f>'Income Assumptions (d)'!G61</f>
        <v>0</v>
      </c>
      <c r="Y575" s="88">
        <f>'Income Assumptions (d)'!H61</f>
        <v>0</v>
      </c>
      <c r="Z575" s="88">
        <f>'Income Assumptions (d)'!I61</f>
        <v>0</v>
      </c>
    </row>
    <row r="576" spans="1:26">
      <c r="A576" s="87" t="str">
        <f>'Income Assumptions (d)'!A62</f>
        <v>Swansea Bay UHB</v>
      </c>
      <c r="B576" s="87" t="str">
        <f>'Income Assumptions (d)'!B62</f>
        <v>INCOME ASSUMPTIONS</v>
      </c>
      <c r="C576" s="87" t="str">
        <f>'Income Assumptions (d)'!C62</f>
        <v>FUTURE FUNDING ASSUMPTION</v>
      </c>
      <c r="D576" s="87" t="str">
        <f>'Income Assumptions (d)'!D62</f>
        <v>NON RECURRING</v>
      </c>
      <c r="E576" s="87" t="str">
        <f>'Income Assumptions (d)'!E62</f>
        <v>TOTAL</v>
      </c>
      <c r="F576" s="87" t="str">
        <f>'Income Assumptions (d)'!F62</f>
        <v>SUB TOTAL</v>
      </c>
      <c r="X576" s="88">
        <f>'Income Assumptions (d)'!G62</f>
        <v>55780.972000000002</v>
      </c>
      <c r="Y576" s="88">
        <f>'Income Assumptions (d)'!H62</f>
        <v>0</v>
      </c>
      <c r="Z576" s="88">
        <f>'Income Assumptions (d)'!I62</f>
        <v>0</v>
      </c>
    </row>
    <row r="577" spans="1:37">
      <c r="A577" s="87" t="str">
        <f>'Income Assumptions (d)'!A63</f>
        <v>Swansea Bay UHB</v>
      </c>
      <c r="B577" s="87" t="str">
        <f>'Income Assumptions (d)'!B63</f>
        <v>INCOME ASSUMPTIONS</v>
      </c>
      <c r="C577" s="87" t="str">
        <f>'Income Assumptions (d)'!C63</f>
        <v>AME &amp; Non Cash Depreciation</v>
      </c>
      <c r="D577" s="87" t="str">
        <f>'Income Assumptions (d)'!D63</f>
        <v>AME &amp; Non Cash Depreciation</v>
      </c>
      <c r="E577" s="87" t="str">
        <f>'Income Assumptions (d)'!E63</f>
        <v>FIGURE</v>
      </c>
      <c r="F577" s="87" t="str">
        <f>'Income Assumptions (d)'!F63</f>
        <v>Donated Depreciation</v>
      </c>
      <c r="X577" s="88" t="str">
        <f>'Income Assumptions (d)'!G63</f>
        <v>TBC</v>
      </c>
      <c r="Y577" s="88">
        <f>'Income Assumptions (d)'!H63</f>
        <v>0</v>
      </c>
      <c r="Z577" s="88">
        <f>'Income Assumptions (d)'!I63</f>
        <v>0</v>
      </c>
    </row>
    <row r="578" spans="1:37">
      <c r="A578" s="87" t="str">
        <f>'Income Assumptions (d)'!A64</f>
        <v>Swansea Bay UHB</v>
      </c>
      <c r="B578" s="87" t="str">
        <f>'Income Assumptions (d)'!B64</f>
        <v>INCOME ASSUMPTIONS</v>
      </c>
      <c r="C578" s="87" t="str">
        <f>'Income Assumptions (d)'!C64</f>
        <v>AME &amp; Non Cash Depreciation</v>
      </c>
      <c r="D578" s="87" t="str">
        <f>'Income Assumptions (d)'!D64</f>
        <v>AME &amp; Non Cash Depreciation</v>
      </c>
      <c r="E578" s="87" t="str">
        <f>'Income Assumptions (d)'!E64</f>
        <v>FIGURE</v>
      </c>
      <c r="F578" s="87" t="str">
        <f>'Income Assumptions (d)'!F64</f>
        <v>Impairments</v>
      </c>
      <c r="X578" s="88" t="str">
        <f>'Income Assumptions (d)'!G64</f>
        <v>TBC</v>
      </c>
      <c r="Y578" s="88">
        <f>'Income Assumptions (d)'!H64</f>
        <v>0</v>
      </c>
      <c r="Z578" s="88">
        <f>'Income Assumptions (d)'!I64</f>
        <v>0</v>
      </c>
    </row>
    <row r="579" spans="1:37">
      <c r="A579" s="87" t="str">
        <f>'Income Assumptions (d)'!A65</f>
        <v>Swansea Bay UHB</v>
      </c>
      <c r="B579" s="87" t="str">
        <f>'Income Assumptions (d)'!B65</f>
        <v>INCOME ASSUMPTIONS</v>
      </c>
      <c r="C579" s="87" t="str">
        <f>'Income Assumptions (d)'!C65</f>
        <v>AME &amp; Non Cash Depreciation</v>
      </c>
      <c r="D579" s="87" t="str">
        <f>'Income Assumptions (d)'!D65</f>
        <v>AME &amp; Non Cash Depreciation</v>
      </c>
      <c r="E579" s="87" t="str">
        <f>'Income Assumptions (d)'!E65</f>
        <v>FIGURE</v>
      </c>
      <c r="F579" s="87" t="str">
        <f>'Income Assumptions (d)'!F65</f>
        <v xml:space="preserve">AME &amp; Non Cash Depreciation - </v>
      </c>
      <c r="X579" s="88">
        <f>'Income Assumptions (d)'!G65</f>
        <v>0</v>
      </c>
      <c r="Y579" s="88">
        <f>'Income Assumptions (d)'!H65</f>
        <v>0</v>
      </c>
      <c r="Z579" s="88">
        <f>'Income Assumptions (d)'!I65</f>
        <v>0</v>
      </c>
    </row>
    <row r="580" spans="1:37">
      <c r="A580" s="87" t="str">
        <f>'Income Assumptions (d)'!A66</f>
        <v>Swansea Bay UHB</v>
      </c>
      <c r="B580" s="87" t="str">
        <f>'Income Assumptions (d)'!B66</f>
        <v>INCOME ASSUMPTIONS</v>
      </c>
      <c r="C580" s="87" t="str">
        <f>'Income Assumptions (d)'!C66</f>
        <v>AME &amp; Non Cash Depreciation</v>
      </c>
      <c r="D580" s="87" t="str">
        <f>'Income Assumptions (d)'!D66</f>
        <v>AME &amp; Non Cash Depreciation</v>
      </c>
      <c r="E580" s="87" t="str">
        <f>'Income Assumptions (d)'!E66</f>
        <v>FIGURE</v>
      </c>
      <c r="F580" s="87" t="str">
        <f>'Income Assumptions (d)'!F66</f>
        <v xml:space="preserve">AME &amp; Non Cash Depreciation - </v>
      </c>
      <c r="X580" s="88">
        <f>'Income Assumptions (d)'!G66</f>
        <v>0</v>
      </c>
      <c r="Y580" s="88">
        <f>'Income Assumptions (d)'!H66</f>
        <v>0</v>
      </c>
      <c r="Z580" s="88">
        <f>'Income Assumptions (d)'!I66</f>
        <v>0</v>
      </c>
    </row>
    <row r="581" spans="1:37">
      <c r="A581" s="87" t="str">
        <f>'Income Assumptions (d)'!A67</f>
        <v>Swansea Bay UHB</v>
      </c>
      <c r="B581" s="87" t="str">
        <f>'Income Assumptions (d)'!B67</f>
        <v>INCOME ASSUMPTIONS</v>
      </c>
      <c r="C581" s="87" t="str">
        <f>'Income Assumptions (d)'!C67</f>
        <v>AME &amp; Non Cash Depreciation</v>
      </c>
      <c r="D581" s="87" t="str">
        <f>'Income Assumptions (d)'!D67</f>
        <v>AME &amp; Non Cash Depreciation</v>
      </c>
      <c r="E581" s="87" t="str">
        <f>'Income Assumptions (d)'!E67</f>
        <v>FIGURE</v>
      </c>
      <c r="F581" s="87" t="str">
        <f>'Income Assumptions (d)'!F67</f>
        <v xml:space="preserve">AME &amp; Non Cash Depreciation - </v>
      </c>
      <c r="X581" s="88">
        <f>'Income Assumptions (d)'!G67</f>
        <v>0</v>
      </c>
      <c r="Y581" s="88">
        <f>'Income Assumptions (d)'!H67</f>
        <v>0</v>
      </c>
      <c r="Z581" s="88">
        <f>'Income Assumptions (d)'!I67</f>
        <v>0</v>
      </c>
    </row>
    <row r="582" spans="1:37">
      <c r="A582" s="87" t="str">
        <f>'Income Assumptions (d)'!A68</f>
        <v>Swansea Bay UHB</v>
      </c>
      <c r="B582" s="87" t="str">
        <f>'Income Assumptions (d)'!B68</f>
        <v>INCOME ASSUMPTIONS</v>
      </c>
      <c r="C582" s="87" t="str">
        <f>'Income Assumptions (d)'!C68</f>
        <v>AME &amp; Non Cash Depreciation</v>
      </c>
      <c r="D582" s="87" t="str">
        <f>'Income Assumptions (d)'!D68</f>
        <v>AME &amp; Non Cash Depreciation</v>
      </c>
      <c r="E582" s="87" t="str">
        <f>'Income Assumptions (d)'!E68</f>
        <v>FIGURE</v>
      </c>
      <c r="F582" s="87" t="str">
        <f>'Income Assumptions (d)'!F68</f>
        <v xml:space="preserve">AME &amp; Non Cash Depreciation - </v>
      </c>
      <c r="X582" s="88">
        <f>'Income Assumptions (d)'!G68</f>
        <v>0</v>
      </c>
      <c r="Y582" s="88">
        <f>'Income Assumptions (d)'!H68</f>
        <v>0</v>
      </c>
      <c r="Z582" s="88">
        <f>'Income Assumptions (d)'!I68</f>
        <v>0</v>
      </c>
    </row>
    <row r="583" spans="1:37">
      <c r="A583" s="87" t="str">
        <f>'Income Assumptions (d)'!A69</f>
        <v>Swansea Bay UHB</v>
      </c>
      <c r="B583" s="87" t="str">
        <f>'Income Assumptions (d)'!B69</f>
        <v>INCOME ASSUMPTIONS</v>
      </c>
      <c r="C583" s="87" t="str">
        <f>'Income Assumptions (d)'!C69</f>
        <v>AME &amp; Non Cash Depreciation</v>
      </c>
      <c r="D583" s="87" t="str">
        <f>'Income Assumptions (d)'!D69</f>
        <v>AME &amp; Non Cash Depreciation</v>
      </c>
      <c r="E583" s="87" t="str">
        <f>'Income Assumptions (d)'!E69</f>
        <v>FIGURE</v>
      </c>
      <c r="F583" s="87" t="str">
        <f>'Income Assumptions (d)'!F69</f>
        <v xml:space="preserve">AME &amp; Non Cash Depreciation - </v>
      </c>
      <c r="X583" s="88">
        <f>'Income Assumptions (d)'!G69</f>
        <v>0</v>
      </c>
      <c r="Y583" s="88">
        <f>'Income Assumptions (d)'!H69</f>
        <v>0</v>
      </c>
      <c r="Z583" s="88">
        <f>'Income Assumptions (d)'!I69</f>
        <v>0</v>
      </c>
    </row>
    <row r="584" spans="1:37">
      <c r="A584" s="87" t="str">
        <f>'Income Assumptions (d)'!A70</f>
        <v>Swansea Bay UHB</v>
      </c>
      <c r="B584" s="87" t="str">
        <f>'Income Assumptions (d)'!B70</f>
        <v>INCOME ASSUMPTIONS</v>
      </c>
      <c r="C584" s="87" t="str">
        <f>'Income Assumptions (d)'!C70</f>
        <v>AME &amp; Non Cash Depreciation</v>
      </c>
      <c r="D584" s="87" t="str">
        <f>'Income Assumptions (d)'!D70</f>
        <v>AME &amp; Non Cash Depreciation</v>
      </c>
      <c r="E584" s="87" t="str">
        <f>'Income Assumptions (d)'!E70</f>
        <v>FIGURE</v>
      </c>
      <c r="F584" s="87" t="str">
        <f>'Income Assumptions (d)'!F70</f>
        <v xml:space="preserve">AME &amp; Non Cash Depreciation - </v>
      </c>
      <c r="X584" s="88">
        <f>'Income Assumptions (d)'!G70</f>
        <v>0</v>
      </c>
      <c r="Y584" s="88">
        <f>'Income Assumptions (d)'!H70</f>
        <v>0</v>
      </c>
      <c r="Z584" s="88">
        <f>'Income Assumptions (d)'!I70</f>
        <v>0</v>
      </c>
    </row>
    <row r="585" spans="1:37">
      <c r="A585" s="87" t="str">
        <f>'Income Assumptions (d)'!A71</f>
        <v>Swansea Bay UHB</v>
      </c>
      <c r="B585" s="87" t="str">
        <f>'Income Assumptions (d)'!B71</f>
        <v>INCOME ASSUMPTIONS</v>
      </c>
      <c r="C585" s="87" t="str">
        <f>'Income Assumptions (d)'!C71</f>
        <v>AME &amp; Non Cash Depreciation</v>
      </c>
      <c r="D585" s="87" t="str">
        <f>'Income Assumptions (d)'!D71</f>
        <v>AME &amp; Non Cash Depreciation</v>
      </c>
      <c r="E585" s="87" t="str">
        <f>'Income Assumptions (d)'!E71</f>
        <v>FIGURE</v>
      </c>
      <c r="F585" s="87" t="str">
        <f>'Income Assumptions (d)'!F71</f>
        <v xml:space="preserve">AME &amp; Non Cash Depreciation - </v>
      </c>
      <c r="X585" s="88">
        <f>'Income Assumptions (d)'!G71</f>
        <v>0</v>
      </c>
      <c r="Y585" s="88">
        <f>'Income Assumptions (d)'!H71</f>
        <v>0</v>
      </c>
      <c r="Z585" s="88">
        <f>'Income Assumptions (d)'!I71</f>
        <v>0</v>
      </c>
    </row>
    <row r="586" spans="1:37">
      <c r="A586" s="87" t="str">
        <f>'Income Assumptions (d)'!A72</f>
        <v>Swansea Bay UHB</v>
      </c>
      <c r="B586" s="87" t="str">
        <f>'Income Assumptions (d)'!B72</f>
        <v>INCOME ASSUMPTIONS</v>
      </c>
      <c r="C586" s="87" t="str">
        <f>'Income Assumptions (d)'!C72</f>
        <v>AME &amp; Non Cash Depreciation</v>
      </c>
      <c r="D586" s="87" t="str">
        <f>'Income Assumptions (d)'!D72</f>
        <v>AME &amp; Non Cash Depreciation</v>
      </c>
      <c r="E586" s="87" t="str">
        <f>'Income Assumptions (d)'!E72</f>
        <v>FIGURE</v>
      </c>
      <c r="F586" s="87" t="str">
        <f>'Income Assumptions (d)'!F72</f>
        <v xml:space="preserve">AME &amp; Non Cash Depreciation - </v>
      </c>
      <c r="X586" s="88">
        <f>'Income Assumptions (d)'!G72</f>
        <v>0</v>
      </c>
      <c r="Y586" s="88">
        <f>'Income Assumptions (d)'!H72</f>
        <v>0</v>
      </c>
      <c r="Z586" s="88">
        <f>'Income Assumptions (d)'!I72</f>
        <v>0</v>
      </c>
    </row>
    <row r="587" spans="1:37">
      <c r="A587" s="87" t="str">
        <f>'Income Assumptions (d)'!A73</f>
        <v>Swansea Bay UHB</v>
      </c>
      <c r="B587" s="87" t="str">
        <f>'Income Assumptions (d)'!B73</f>
        <v>INCOME ASSUMPTIONS</v>
      </c>
      <c r="C587" s="87" t="str">
        <f>'Income Assumptions (d)'!C73</f>
        <v>AME &amp; Non Cash Depreciation</v>
      </c>
      <c r="D587" s="87" t="str">
        <f>'Income Assumptions (d)'!D73</f>
        <v>AME &amp; Non Cash Depreciation</v>
      </c>
      <c r="E587" s="87" t="str">
        <f>'Income Assumptions (d)'!E73</f>
        <v>TOTAL</v>
      </c>
      <c r="F587" s="87" t="str">
        <f>'Income Assumptions (d)'!F73</f>
        <v>SUB TOTAL</v>
      </c>
      <c r="X587" s="88">
        <f>'Income Assumptions (d)'!G73</f>
        <v>0</v>
      </c>
      <c r="Y587" s="88">
        <f>'Income Assumptions (d)'!H73</f>
        <v>0</v>
      </c>
      <c r="Z587" s="88">
        <f>'Income Assumptions (d)'!I73</f>
        <v>0</v>
      </c>
    </row>
    <row r="588" spans="1:37">
      <c r="A588" s="87" t="str">
        <f>'Income Assumptions (d)'!A74</f>
        <v>Swansea Bay UHB</v>
      </c>
      <c r="B588" s="87" t="str">
        <f>'Income Assumptions (d)'!B74</f>
        <v>INCOME ASSUMPTIONS</v>
      </c>
      <c r="C588" s="87" t="str">
        <f>'Income Assumptions (d)'!C74</f>
        <v>RRL</v>
      </c>
      <c r="D588" s="87" t="str">
        <f>'Income Assumptions (d)'!D74</f>
        <v>RRL</v>
      </c>
      <c r="E588" s="87" t="str">
        <f>'Income Assumptions (d)'!E74</f>
        <v>TOTAL</v>
      </c>
      <c r="F588" s="87" t="str">
        <f>'Income Assumptions (d)'!F74</f>
        <v>Total RRL/INCOME used in SCNE/I profiled analysis</v>
      </c>
      <c r="X588" s="88">
        <f>'Income Assumptions (d)'!G74</f>
        <v>1108237.4883547497</v>
      </c>
      <c r="Y588" s="88">
        <f>'Income Assumptions (d)'!H74</f>
        <v>5800</v>
      </c>
      <c r="Z588" s="88">
        <f>'Income Assumptions (d)'!I74</f>
        <v>11600</v>
      </c>
    </row>
    <row r="589" spans="1:37">
      <c r="A589" s="87" t="str">
        <f>'Cost Pressures (d)'!A2</f>
        <v>Swansea Bay UHB</v>
      </c>
      <c r="B589" s="87" t="str">
        <f>'Cost Pressures (d)'!B2</f>
        <v>In Year Cost Base</v>
      </c>
      <c r="C589" s="87" t="str">
        <f>'Cost Pressures (d)'!C2</f>
        <v>Inflationary Cost Pressures</v>
      </c>
      <c r="D589" s="87" t="str">
        <f>'Cost Pressures (d)'!D2</f>
        <v>SUMMARY</v>
      </c>
      <c r="E589" s="87" t="str">
        <f>'Cost Pressures (d)'!E2</f>
        <v>FIGURE</v>
      </c>
      <c r="F589" s="87" t="str">
        <f>'Cost Pressures (d)'!F2</f>
        <v>Inflation - Energy</v>
      </c>
      <c r="AE589" s="88">
        <f>'Cost Pressures (d)'!W2</f>
        <v>11800</v>
      </c>
      <c r="AH589" s="88">
        <f>'Cost Pressures (d)'!Z2</f>
        <v>11800</v>
      </c>
      <c r="AJ589" s="88">
        <f>'Cost Pressures (d)'!AA2</f>
        <v>-5300</v>
      </c>
      <c r="AK589" s="88">
        <f>'Cost Pressures (d)'!AC2</f>
        <v>-5000</v>
      </c>
    </row>
    <row r="590" spans="1:37">
      <c r="A590" s="87" t="str">
        <f>'Cost Pressures (d)'!A3</f>
        <v>Swansea Bay UHB</v>
      </c>
      <c r="B590" s="87" t="str">
        <f>'Cost Pressures (d)'!B3</f>
        <v>In Year Cost Base</v>
      </c>
      <c r="C590" s="87" t="str">
        <f>'Cost Pressures (d)'!C3</f>
        <v>Inflationary Cost Pressures</v>
      </c>
      <c r="D590" s="87" t="str">
        <f>'Cost Pressures (d)'!D3</f>
        <v>SUMMARY</v>
      </c>
      <c r="E590" s="87" t="str">
        <f>'Cost Pressures (d)'!E3</f>
        <v>FIGURE</v>
      </c>
      <c r="F590" s="87" t="str">
        <f>'Cost Pressures (d)'!F3</f>
        <v>Inflation - Other price increases</v>
      </c>
      <c r="AE590" s="88">
        <f>'Cost Pressures (d)'!W3</f>
        <v>7904.1123534999933</v>
      </c>
      <c r="AH590" s="88">
        <f>'Cost Pressures (d)'!Z3</f>
        <v>7904.1123534999933</v>
      </c>
      <c r="AJ590" s="88">
        <f>'Cost Pressures (d)'!AA3</f>
        <v>-2000</v>
      </c>
      <c r="AK590" s="88">
        <f>'Cost Pressures (d)'!AC3</f>
        <v>0</v>
      </c>
    </row>
    <row r="591" spans="1:37">
      <c r="A591" s="87" t="str">
        <f>'Cost Pressures (d)'!A4</f>
        <v>Swansea Bay UHB</v>
      </c>
      <c r="B591" s="87" t="str">
        <f>'Cost Pressures (d)'!B4</f>
        <v>In Year Cost Base</v>
      </c>
      <c r="C591" s="87" t="str">
        <f>'Cost Pressures (d)'!C4</f>
        <v>Inflationary Cost Pressures</v>
      </c>
      <c r="D591" s="87" t="str">
        <f>'Cost Pressures (d)'!D4</f>
        <v>SUMMARY</v>
      </c>
      <c r="E591" s="87" t="str">
        <f>'Cost Pressures (d)'!E4</f>
        <v>FIGURE</v>
      </c>
      <c r="F591" s="87" t="str">
        <f>'Cost Pressures (d)'!F4</f>
        <v>CHC (ec RLW)</v>
      </c>
      <c r="AE591" s="88">
        <f>'Cost Pressures (d)'!W4</f>
        <v>4596.9152124096599</v>
      </c>
      <c r="AH591" s="88">
        <f>'Cost Pressures (d)'!Z4</f>
        <v>4596.9152124096599</v>
      </c>
      <c r="AJ591" s="88">
        <f>'Cost Pressures (d)'!AA4</f>
        <v>4000</v>
      </c>
      <c r="AK591" s="88">
        <f>'Cost Pressures (d)'!AC4</f>
        <v>4000</v>
      </c>
    </row>
    <row r="592" spans="1:37">
      <c r="A592" s="87" t="str">
        <f>'Cost Pressures (d)'!A5</f>
        <v>Swansea Bay UHB</v>
      </c>
      <c r="B592" s="87" t="str">
        <f>'Cost Pressures (d)'!B5</f>
        <v>In Year Cost Base</v>
      </c>
      <c r="C592" s="87" t="str">
        <f>'Cost Pressures (d)'!C5</f>
        <v>Inflationary Cost Pressures</v>
      </c>
      <c r="D592" s="87" t="str">
        <f>'Cost Pressures (d)'!D5</f>
        <v>SUMMARY</v>
      </c>
      <c r="E592" s="87" t="str">
        <f>'Cost Pressures (d)'!E5</f>
        <v>FIGURE</v>
      </c>
      <c r="F592" s="87" t="str">
        <f>'Cost Pressures (d)'!F5</f>
        <v>Secondary Care Drugs &amp; NICE</v>
      </c>
      <c r="AE592" s="88">
        <f>'Cost Pressures (d)'!W5</f>
        <v>4010.6696699999879</v>
      </c>
      <c r="AH592" s="88">
        <f>'Cost Pressures (d)'!Z5</f>
        <v>4010.6696699999879</v>
      </c>
      <c r="AJ592" s="88">
        <f>'Cost Pressures (d)'!AA5</f>
        <v>4000</v>
      </c>
      <c r="AK592" s="88">
        <f>'Cost Pressures (d)'!AC5</f>
        <v>4000</v>
      </c>
    </row>
    <row r="593" spans="1:37">
      <c r="A593" s="87" t="str">
        <f>'Cost Pressures (d)'!A6</f>
        <v>Swansea Bay UHB</v>
      </c>
      <c r="B593" s="87" t="str">
        <f>'Cost Pressures (d)'!B6</f>
        <v>In Year Cost Base</v>
      </c>
      <c r="C593" s="87" t="str">
        <f>'Cost Pressures (d)'!C6</f>
        <v>Inflationary Cost Pressures</v>
      </c>
      <c r="D593" s="87" t="str">
        <f>'Cost Pressures (d)'!D6</f>
        <v>SUMMARY</v>
      </c>
      <c r="E593" s="87" t="str">
        <f>'Cost Pressures (d)'!E6</f>
        <v>FIGURE</v>
      </c>
      <c r="F593" s="87" t="str">
        <f>'Cost Pressures (d)'!F6</f>
        <v>PC Prescribing</v>
      </c>
      <c r="AE593" s="88">
        <f>'Cost Pressures (d)'!W6</f>
        <v>1000</v>
      </c>
      <c r="AH593" s="88">
        <f>'Cost Pressures (d)'!Z6</f>
        <v>1000</v>
      </c>
      <c r="AJ593" s="88">
        <f>'Cost Pressures (d)'!AA6</f>
        <v>1000</v>
      </c>
      <c r="AK593" s="88">
        <f>'Cost Pressures (d)'!AC6</f>
        <v>1000</v>
      </c>
    </row>
    <row r="594" spans="1:37">
      <c r="A594" s="87" t="str">
        <f>'Cost Pressures (d)'!A7</f>
        <v>Swansea Bay UHB</v>
      </c>
      <c r="B594" s="87" t="str">
        <f>'Cost Pressures (d)'!B7</f>
        <v>In Year Cost Base</v>
      </c>
      <c r="C594" s="87" t="str">
        <f>'Cost Pressures (d)'!C7</f>
        <v>Inflationary Cost Pressures</v>
      </c>
      <c r="D594" s="87" t="str">
        <f>'Cost Pressures (d)'!D7</f>
        <v>SUMMARY</v>
      </c>
      <c r="E594" s="87" t="str">
        <f>'Cost Pressures (d)'!E7</f>
        <v>FIGURE</v>
      </c>
      <c r="F594" s="87" t="str">
        <f>'Cost Pressures (d)'!F7</f>
        <v>Inflations Linked to Commissioned Services</v>
      </c>
      <c r="AE594" s="88">
        <f>'Cost Pressures (d)'!W7</f>
        <v>3605.9156400000002</v>
      </c>
      <c r="AH594" s="88">
        <f>'Cost Pressures (d)'!Z7</f>
        <v>3605.9156400000002</v>
      </c>
      <c r="AJ594" s="88">
        <f>'Cost Pressures (d)'!AA7</f>
        <v>1600</v>
      </c>
      <c r="AK594" s="88">
        <f>'Cost Pressures (d)'!AC7</f>
        <v>1600</v>
      </c>
    </row>
    <row r="595" spans="1:37">
      <c r="A595" s="87" t="str">
        <f>'Cost Pressures (d)'!A8</f>
        <v>Swansea Bay UHB</v>
      </c>
      <c r="B595" s="87" t="str">
        <f>'Cost Pressures (d)'!B8</f>
        <v>In Year Cost Base</v>
      </c>
      <c r="C595" s="87" t="str">
        <f>'Cost Pressures (d)'!C8</f>
        <v>Inflationary Cost Pressures</v>
      </c>
      <c r="D595" s="87" t="str">
        <f>'Cost Pressures (d)'!D8</f>
        <v>SUMMARY</v>
      </c>
      <c r="E595" s="87" t="str">
        <f>'Cost Pressures (d)'!E8</f>
        <v>FIGURE</v>
      </c>
      <c r="F595" s="87">
        <f>'Cost Pressures (d)'!F8</f>
        <v>0</v>
      </c>
      <c r="AE595" s="88">
        <f>'Cost Pressures (d)'!W8</f>
        <v>0</v>
      </c>
      <c r="AH595" s="88">
        <f>'Cost Pressures (d)'!Z8</f>
        <v>0</v>
      </c>
      <c r="AJ595" s="88">
        <f>'Cost Pressures (d)'!AA8</f>
        <v>0</v>
      </c>
      <c r="AK595" s="88">
        <f>'Cost Pressures (d)'!AC8</f>
        <v>0</v>
      </c>
    </row>
    <row r="596" spans="1:37">
      <c r="A596" s="87" t="str">
        <f>'Cost Pressures (d)'!A9</f>
        <v>Swansea Bay UHB</v>
      </c>
      <c r="B596" s="87" t="str">
        <f>'Cost Pressures (d)'!B9</f>
        <v>In Year Cost Base</v>
      </c>
      <c r="C596" s="87" t="str">
        <f>'Cost Pressures (d)'!C9</f>
        <v>Inflationary Cost Pressures</v>
      </c>
      <c r="D596" s="87" t="str">
        <f>'Cost Pressures (d)'!D9</f>
        <v>SUMMARY</v>
      </c>
      <c r="E596" s="87" t="str">
        <f>'Cost Pressures (d)'!E9</f>
        <v>FIGURE</v>
      </c>
      <c r="F596" s="87">
        <f>'Cost Pressures (d)'!F9</f>
        <v>0</v>
      </c>
      <c r="AE596" s="88">
        <f>'Cost Pressures (d)'!W9</f>
        <v>0</v>
      </c>
      <c r="AH596" s="88">
        <f>'Cost Pressures (d)'!Z9</f>
        <v>0</v>
      </c>
      <c r="AJ596" s="88">
        <f>'Cost Pressures (d)'!AA9</f>
        <v>0</v>
      </c>
      <c r="AK596" s="88">
        <f>'Cost Pressures (d)'!AC9</f>
        <v>0</v>
      </c>
    </row>
    <row r="597" spans="1:37">
      <c r="A597" s="87" t="str">
        <f>'Cost Pressures (d)'!A10</f>
        <v>Swansea Bay UHB</v>
      </c>
      <c r="B597" s="87" t="str">
        <f>'Cost Pressures (d)'!B10</f>
        <v>In Year Cost Base</v>
      </c>
      <c r="C597" s="87" t="str">
        <f>'Cost Pressures (d)'!C10</f>
        <v>Inflationary Cost Pressures</v>
      </c>
      <c r="D597" s="87" t="str">
        <f>'Cost Pressures (d)'!D10</f>
        <v>SUMMARY</v>
      </c>
      <c r="E597" s="87" t="str">
        <f>'Cost Pressures (d)'!E10</f>
        <v>TOTAL</v>
      </c>
      <c r="F597" s="87" t="str">
        <f>'Cost Pressures (d)'!F10</f>
        <v>Subtotal Inflationary Cost Pressures</v>
      </c>
      <c r="AE597" s="88">
        <f>'Cost Pressures (d)'!W10</f>
        <v>32917.612875909639</v>
      </c>
      <c r="AH597" s="88">
        <f>'Cost Pressures (d)'!Z10</f>
        <v>32917.612875909639</v>
      </c>
      <c r="AJ597" s="88">
        <f>'Cost Pressures (d)'!AA10</f>
        <v>3300</v>
      </c>
      <c r="AK597" s="88">
        <f>'Cost Pressures (d)'!AC10</f>
        <v>5600</v>
      </c>
    </row>
    <row r="598" spans="1:37">
      <c r="A598" s="87" t="str">
        <f>'Cost Pressures (d)'!A11</f>
        <v>Swansea Bay UHB</v>
      </c>
      <c r="B598" s="87" t="str">
        <f>'Cost Pressures (d)'!B11</f>
        <v>In Year Cost Base</v>
      </c>
      <c r="C598" s="87" t="str">
        <f>'Cost Pressures (d)'!C11</f>
        <v>Inflationary Cost Pressures</v>
      </c>
      <c r="D598" s="87" t="str">
        <f>'Cost Pressures (d)'!D11</f>
        <v>SUMMARY</v>
      </c>
      <c r="E598" s="87" t="str">
        <f>'Cost Pressures (d)'!E11</f>
        <v>FIGURE</v>
      </c>
      <c r="F598" s="87">
        <f>'Cost Pressures (d)'!F11</f>
        <v>0</v>
      </c>
      <c r="AE598" s="88">
        <f>'Cost Pressures (d)'!W11</f>
        <v>0</v>
      </c>
      <c r="AH598" s="88">
        <f>'Cost Pressures (d)'!Z11</f>
        <v>0</v>
      </c>
      <c r="AJ598" s="88">
        <f>'Cost Pressures (d)'!AA11</f>
        <v>0</v>
      </c>
      <c r="AK598" s="88">
        <f>'Cost Pressures (d)'!AC11</f>
        <v>0</v>
      </c>
    </row>
    <row r="599" spans="1:37">
      <c r="A599" s="87" t="str">
        <f>'Cost Pressures (d)'!A12</f>
        <v>Swansea Bay UHB</v>
      </c>
      <c r="B599" s="87" t="str">
        <f>'Cost Pressures (d)'!B12</f>
        <v>In Year Cost Base</v>
      </c>
      <c r="C599" s="87" t="str">
        <f>'Cost Pressures (d)'!C12</f>
        <v>Ongoing non-recurring cost pressures</v>
      </c>
      <c r="D599" s="87" t="str">
        <f>'Cost Pressures (d)'!D12</f>
        <v>SUMMARY</v>
      </c>
      <c r="E599" s="87" t="str">
        <f>'Cost Pressures (d)'!E12</f>
        <v>FIGURE</v>
      </c>
      <c r="F599" s="87" t="str">
        <f>'Cost Pressures (d)'!F12</f>
        <v>Ongoing non-recurring cost pressures</v>
      </c>
      <c r="AE599" s="88" t="str">
        <f>'Cost Pressures (d)'!W12</f>
        <v>£'000</v>
      </c>
      <c r="AH599" s="88" t="str">
        <f>'Cost Pressures (d)'!Z12</f>
        <v>£'000</v>
      </c>
      <c r="AJ599" s="88" t="str">
        <f>'Cost Pressures (d)'!AA12</f>
        <v>£'000</v>
      </c>
      <c r="AK599" s="88" t="str">
        <f>'Cost Pressures (d)'!AC12</f>
        <v>£'000</v>
      </c>
    </row>
    <row r="600" spans="1:37">
      <c r="A600" s="87" t="str">
        <f>'Cost Pressures (d)'!A13</f>
        <v>Swansea Bay UHB</v>
      </c>
      <c r="B600" s="87" t="str">
        <f>'Cost Pressures (d)'!B13</f>
        <v>In Year Cost Base</v>
      </c>
      <c r="C600" s="87" t="str">
        <f>'Cost Pressures (d)'!C13</f>
        <v>Ongoing non-recurring cost pressures</v>
      </c>
      <c r="D600" s="87" t="str">
        <f>'Cost Pressures (d)'!D13</f>
        <v>SUMMARY</v>
      </c>
      <c r="E600" s="87" t="str">
        <f>'Cost Pressures (d)'!E13</f>
        <v>FIGURE</v>
      </c>
      <c r="F600" s="87">
        <f>'Cost Pressures (d)'!F13</f>
        <v>0</v>
      </c>
      <c r="AE600" s="88">
        <f>'Cost Pressures (d)'!W13</f>
        <v>0</v>
      </c>
      <c r="AH600" s="88">
        <f>'Cost Pressures (d)'!Z13</f>
        <v>0</v>
      </c>
      <c r="AJ600" s="88">
        <f>'Cost Pressures (d)'!AA13</f>
        <v>0</v>
      </c>
      <c r="AK600" s="88">
        <f>'Cost Pressures (d)'!AC13</f>
        <v>0</v>
      </c>
    </row>
    <row r="601" spans="1:37">
      <c r="A601" s="87" t="str">
        <f>'Cost Pressures (d)'!A14</f>
        <v>Swansea Bay UHB</v>
      </c>
      <c r="B601" s="87" t="str">
        <f>'Cost Pressures (d)'!B14</f>
        <v>In Year Cost Base</v>
      </c>
      <c r="C601" s="87" t="str">
        <f>'Cost Pressures (d)'!C14</f>
        <v>Ongoing non-recurring cost pressures</v>
      </c>
      <c r="D601" s="87" t="str">
        <f>'Cost Pressures (d)'!D14</f>
        <v>SUMMARY</v>
      </c>
      <c r="E601" s="87" t="str">
        <f>'Cost Pressures (d)'!E14</f>
        <v>FIGURE</v>
      </c>
      <c r="F601" s="87">
        <f>'Cost Pressures (d)'!F14</f>
        <v>0</v>
      </c>
      <c r="AE601" s="88">
        <f>'Cost Pressures (d)'!W14</f>
        <v>0</v>
      </c>
      <c r="AH601" s="88">
        <f>'Cost Pressures (d)'!Z14</f>
        <v>0</v>
      </c>
      <c r="AJ601" s="88">
        <f>'Cost Pressures (d)'!AA14</f>
        <v>0</v>
      </c>
      <c r="AK601" s="88">
        <f>'Cost Pressures (d)'!AC14</f>
        <v>0</v>
      </c>
    </row>
    <row r="602" spans="1:37">
      <c r="A602" s="87" t="str">
        <f>'Cost Pressures (d)'!A15</f>
        <v>Swansea Bay UHB</v>
      </c>
      <c r="B602" s="87" t="str">
        <f>'Cost Pressures (d)'!B15</f>
        <v>In Year Cost Base</v>
      </c>
      <c r="C602" s="87" t="str">
        <f>'Cost Pressures (d)'!C15</f>
        <v>Ongoing non-recurring cost pressures</v>
      </c>
      <c r="D602" s="87" t="str">
        <f>'Cost Pressures (d)'!D15</f>
        <v>SUMMARY</v>
      </c>
      <c r="E602" s="87" t="str">
        <f>'Cost Pressures (d)'!E15</f>
        <v>FIGURE</v>
      </c>
      <c r="F602" s="87">
        <f>'Cost Pressures (d)'!F15</f>
        <v>0</v>
      </c>
      <c r="AE602" s="88">
        <f>'Cost Pressures (d)'!W15</f>
        <v>0</v>
      </c>
      <c r="AH602" s="88">
        <f>'Cost Pressures (d)'!Z15</f>
        <v>0</v>
      </c>
      <c r="AJ602" s="88">
        <f>'Cost Pressures (d)'!AA15</f>
        <v>0</v>
      </c>
      <c r="AK602" s="88">
        <f>'Cost Pressures (d)'!AC15</f>
        <v>0</v>
      </c>
    </row>
    <row r="603" spans="1:37">
      <c r="A603" s="87" t="str">
        <f>'Cost Pressures (d)'!A16</f>
        <v>Swansea Bay UHB</v>
      </c>
      <c r="B603" s="87" t="str">
        <f>'Cost Pressures (d)'!B16</f>
        <v>In Year Cost Base</v>
      </c>
      <c r="C603" s="87" t="str">
        <f>'Cost Pressures (d)'!C16</f>
        <v>Ongoing non-recurring cost pressures</v>
      </c>
      <c r="D603" s="87" t="str">
        <f>'Cost Pressures (d)'!D16</f>
        <v>SUMMARY</v>
      </c>
      <c r="E603" s="87" t="str">
        <f>'Cost Pressures (d)'!E16</f>
        <v>FIGURE</v>
      </c>
      <c r="F603" s="87">
        <f>'Cost Pressures (d)'!F16</f>
        <v>0</v>
      </c>
      <c r="AE603" s="88">
        <f>'Cost Pressures (d)'!W16</f>
        <v>0</v>
      </c>
      <c r="AH603" s="88">
        <f>'Cost Pressures (d)'!Z16</f>
        <v>0</v>
      </c>
      <c r="AJ603" s="88">
        <f>'Cost Pressures (d)'!AA16</f>
        <v>0</v>
      </c>
      <c r="AK603" s="88">
        <f>'Cost Pressures (d)'!AC16</f>
        <v>0</v>
      </c>
    </row>
    <row r="604" spans="1:37">
      <c r="A604" s="87" t="str">
        <f>'Cost Pressures (d)'!A17</f>
        <v>Swansea Bay UHB</v>
      </c>
      <c r="B604" s="87" t="str">
        <f>'Cost Pressures (d)'!B17</f>
        <v>In Year Cost Base</v>
      </c>
      <c r="C604" s="87" t="str">
        <f>'Cost Pressures (d)'!C17</f>
        <v>Ongoing non-recurring cost pressures</v>
      </c>
      <c r="D604" s="87" t="str">
        <f>'Cost Pressures (d)'!D17</f>
        <v>SUMMARY</v>
      </c>
      <c r="E604" s="87" t="str">
        <f>'Cost Pressures (d)'!E17</f>
        <v>FIGURE</v>
      </c>
      <c r="F604" s="87">
        <f>'Cost Pressures (d)'!F17</f>
        <v>0</v>
      </c>
      <c r="AE604" s="88">
        <f>'Cost Pressures (d)'!W17</f>
        <v>0</v>
      </c>
      <c r="AH604" s="88">
        <f>'Cost Pressures (d)'!Z17</f>
        <v>0</v>
      </c>
      <c r="AJ604" s="88">
        <f>'Cost Pressures (d)'!AA17</f>
        <v>0</v>
      </c>
      <c r="AK604" s="88">
        <f>'Cost Pressures (d)'!AC17</f>
        <v>0</v>
      </c>
    </row>
    <row r="605" spans="1:37">
      <c r="A605" s="87" t="str">
        <f>'Cost Pressures (d)'!A18</f>
        <v>Swansea Bay UHB</v>
      </c>
      <c r="B605" s="87" t="str">
        <f>'Cost Pressures (d)'!B18</f>
        <v>In Year Cost Base</v>
      </c>
      <c r="C605" s="87" t="str">
        <f>'Cost Pressures (d)'!C18</f>
        <v>Ongoing non-recurring cost pressures</v>
      </c>
      <c r="D605" s="87" t="str">
        <f>'Cost Pressures (d)'!D18</f>
        <v>SUMMARY</v>
      </c>
      <c r="E605" s="87" t="str">
        <f>'Cost Pressures (d)'!E18</f>
        <v>FIGURE</v>
      </c>
      <c r="F605" s="87">
        <f>'Cost Pressures (d)'!F18</f>
        <v>0</v>
      </c>
      <c r="AE605" s="88">
        <f>'Cost Pressures (d)'!W18</f>
        <v>0</v>
      </c>
      <c r="AH605" s="88">
        <f>'Cost Pressures (d)'!Z18</f>
        <v>0</v>
      </c>
      <c r="AJ605" s="88">
        <f>'Cost Pressures (d)'!AA18</f>
        <v>0</v>
      </c>
      <c r="AK605" s="88">
        <f>'Cost Pressures (d)'!AC18</f>
        <v>0</v>
      </c>
    </row>
    <row r="606" spans="1:37">
      <c r="A606" s="87" t="str">
        <f>'Cost Pressures (d)'!A19</f>
        <v>Swansea Bay UHB</v>
      </c>
      <c r="B606" s="87" t="str">
        <f>'Cost Pressures (d)'!B19</f>
        <v>In Year Cost Base</v>
      </c>
      <c r="C606" s="87" t="str">
        <f>'Cost Pressures (d)'!C19</f>
        <v>Ongoing non-recurring cost pressures</v>
      </c>
      <c r="D606" s="87" t="str">
        <f>'Cost Pressures (d)'!D19</f>
        <v>SUMMARY</v>
      </c>
      <c r="E606" s="87" t="str">
        <f>'Cost Pressures (d)'!E19</f>
        <v>FIGURE</v>
      </c>
      <c r="F606" s="87">
        <f>'Cost Pressures (d)'!F19</f>
        <v>0</v>
      </c>
      <c r="AE606" s="88">
        <f>'Cost Pressures (d)'!W19</f>
        <v>0</v>
      </c>
      <c r="AH606" s="88">
        <f>'Cost Pressures (d)'!Z19</f>
        <v>0</v>
      </c>
      <c r="AJ606" s="88">
        <f>'Cost Pressures (d)'!AA19</f>
        <v>0</v>
      </c>
      <c r="AK606" s="88">
        <f>'Cost Pressures (d)'!AC19</f>
        <v>0</v>
      </c>
    </row>
    <row r="607" spans="1:37">
      <c r="A607" s="87" t="str">
        <f>'Cost Pressures (d)'!A20</f>
        <v>Swansea Bay UHB</v>
      </c>
      <c r="B607" s="87" t="str">
        <f>'Cost Pressures (d)'!B20</f>
        <v>In Year Cost Base</v>
      </c>
      <c r="C607" s="87" t="str">
        <f>'Cost Pressures (d)'!C20</f>
        <v>Ongoing non-recurring cost pressures</v>
      </c>
      <c r="D607" s="87" t="str">
        <f>'Cost Pressures (d)'!D20</f>
        <v>SUMMARY</v>
      </c>
      <c r="E607" s="87" t="str">
        <f>'Cost Pressures (d)'!E20</f>
        <v>FIGURE</v>
      </c>
      <c r="F607" s="87">
        <f>'Cost Pressures (d)'!F20</f>
        <v>0</v>
      </c>
      <c r="AE607" s="88">
        <f>'Cost Pressures (d)'!W20</f>
        <v>0</v>
      </c>
      <c r="AH607" s="88">
        <f>'Cost Pressures (d)'!Z20</f>
        <v>0</v>
      </c>
      <c r="AJ607" s="88">
        <f>'Cost Pressures (d)'!AA20</f>
        <v>0</v>
      </c>
      <c r="AK607" s="88">
        <f>'Cost Pressures (d)'!AC20</f>
        <v>0</v>
      </c>
    </row>
    <row r="608" spans="1:37">
      <c r="A608" s="87" t="str">
        <f>'Cost Pressures (d)'!A21</f>
        <v>Swansea Bay UHB</v>
      </c>
      <c r="B608" s="87" t="str">
        <f>'Cost Pressures (d)'!B21</f>
        <v>In Year Cost Base</v>
      </c>
      <c r="C608" s="87" t="str">
        <f>'Cost Pressures (d)'!C21</f>
        <v>Ongoing non-recurring cost pressures</v>
      </c>
      <c r="D608" s="87" t="str">
        <f>'Cost Pressures (d)'!D21</f>
        <v>SUMMARY</v>
      </c>
      <c r="E608" s="87" t="str">
        <f>'Cost Pressures (d)'!E21</f>
        <v>FIGURE</v>
      </c>
      <c r="F608" s="87">
        <f>'Cost Pressures (d)'!F21</f>
        <v>0</v>
      </c>
      <c r="AE608" s="88">
        <f>'Cost Pressures (d)'!W21</f>
        <v>0</v>
      </c>
      <c r="AH608" s="88">
        <f>'Cost Pressures (d)'!Z21</f>
        <v>0</v>
      </c>
      <c r="AJ608" s="88">
        <f>'Cost Pressures (d)'!AA21</f>
        <v>0</v>
      </c>
      <c r="AK608" s="88">
        <f>'Cost Pressures (d)'!AC21</f>
        <v>0</v>
      </c>
    </row>
    <row r="609" spans="1:37">
      <c r="A609" s="87" t="str">
        <f>'Cost Pressures (d)'!A22</f>
        <v>Swansea Bay UHB</v>
      </c>
      <c r="B609" s="87" t="str">
        <f>'Cost Pressures (d)'!B22</f>
        <v>In Year Cost Base</v>
      </c>
      <c r="C609" s="87" t="str">
        <f>'Cost Pressures (d)'!C22</f>
        <v>Ongoing non-recurring cost pressures</v>
      </c>
      <c r="D609" s="87" t="str">
        <f>'Cost Pressures (d)'!D22</f>
        <v>SUMMARY</v>
      </c>
      <c r="E609" s="87" t="str">
        <f>'Cost Pressures (d)'!E22</f>
        <v>FIGURE</v>
      </c>
      <c r="F609" s="87">
        <f>'Cost Pressures (d)'!F22</f>
        <v>0</v>
      </c>
      <c r="AE609" s="88">
        <f>'Cost Pressures (d)'!W22</f>
        <v>0</v>
      </c>
      <c r="AH609" s="88">
        <f>'Cost Pressures (d)'!Z22</f>
        <v>0</v>
      </c>
      <c r="AJ609" s="88">
        <f>'Cost Pressures (d)'!AA22</f>
        <v>0</v>
      </c>
      <c r="AK609" s="88">
        <f>'Cost Pressures (d)'!AC22</f>
        <v>0</v>
      </c>
    </row>
    <row r="610" spans="1:37">
      <c r="A610" s="87" t="str">
        <f>'Cost Pressures (d)'!A23</f>
        <v>Swansea Bay UHB</v>
      </c>
      <c r="B610" s="87" t="str">
        <f>'Cost Pressures (d)'!B23</f>
        <v>In Year Cost Base</v>
      </c>
      <c r="C610" s="87" t="str">
        <f>'Cost Pressures (d)'!C23</f>
        <v>Ongoing non-recurring cost pressures</v>
      </c>
      <c r="D610" s="87" t="str">
        <f>'Cost Pressures (d)'!D23</f>
        <v>SUMMARY</v>
      </c>
      <c r="E610" s="87" t="str">
        <f>'Cost Pressures (d)'!E23</f>
        <v>FIGURE</v>
      </c>
      <c r="F610" s="87">
        <f>'Cost Pressures (d)'!F23</f>
        <v>0</v>
      </c>
      <c r="AE610" s="88">
        <f>'Cost Pressures (d)'!W23</f>
        <v>0</v>
      </c>
      <c r="AH610" s="88">
        <f>'Cost Pressures (d)'!Z23</f>
        <v>0</v>
      </c>
      <c r="AJ610" s="88">
        <f>'Cost Pressures (d)'!AA23</f>
        <v>0</v>
      </c>
      <c r="AK610" s="88">
        <f>'Cost Pressures (d)'!AC23</f>
        <v>0</v>
      </c>
    </row>
    <row r="611" spans="1:37">
      <c r="A611" s="87" t="str">
        <f>'Cost Pressures (d)'!A24</f>
        <v>Swansea Bay UHB</v>
      </c>
      <c r="B611" s="87" t="str">
        <f>'Cost Pressures (d)'!B24</f>
        <v>In Year Cost Base</v>
      </c>
      <c r="C611" s="87" t="str">
        <f>'Cost Pressures (d)'!C24</f>
        <v>Ongoing non-recurring cost pressures</v>
      </c>
      <c r="D611" s="87" t="str">
        <f>'Cost Pressures (d)'!D24</f>
        <v>SUMMARY</v>
      </c>
      <c r="E611" s="87" t="str">
        <f>'Cost Pressures (d)'!E24</f>
        <v>FIGURE</v>
      </c>
      <c r="F611" s="87">
        <f>'Cost Pressures (d)'!F24</f>
        <v>0</v>
      </c>
      <c r="AE611" s="88">
        <f>'Cost Pressures (d)'!W24</f>
        <v>0</v>
      </c>
      <c r="AH611" s="88">
        <f>'Cost Pressures (d)'!Z24</f>
        <v>0</v>
      </c>
      <c r="AJ611" s="88">
        <f>'Cost Pressures (d)'!AA24</f>
        <v>0</v>
      </c>
      <c r="AK611" s="88">
        <f>'Cost Pressures (d)'!AC24</f>
        <v>0</v>
      </c>
    </row>
    <row r="612" spans="1:37">
      <c r="A612" s="87" t="str">
        <f>'Cost Pressures (d)'!A25</f>
        <v>Swansea Bay UHB</v>
      </c>
      <c r="B612" s="87" t="str">
        <f>'Cost Pressures (d)'!B25</f>
        <v>In Year Cost Base</v>
      </c>
      <c r="C612" s="87" t="str">
        <f>'Cost Pressures (d)'!C25</f>
        <v>Ongoing non-recurring cost pressures</v>
      </c>
      <c r="D612" s="87" t="str">
        <f>'Cost Pressures (d)'!D25</f>
        <v>SUMMARY</v>
      </c>
      <c r="E612" s="87" t="str">
        <f>'Cost Pressures (d)'!E25</f>
        <v>FIGURE</v>
      </c>
      <c r="F612" s="87">
        <f>'Cost Pressures (d)'!F25</f>
        <v>0</v>
      </c>
      <c r="AE612" s="88">
        <f>'Cost Pressures (d)'!W25</f>
        <v>0</v>
      </c>
      <c r="AH612" s="88">
        <f>'Cost Pressures (d)'!Z25</f>
        <v>0</v>
      </c>
      <c r="AJ612" s="88">
        <f>'Cost Pressures (d)'!AA25</f>
        <v>0</v>
      </c>
      <c r="AK612" s="88">
        <f>'Cost Pressures (d)'!AC25</f>
        <v>0</v>
      </c>
    </row>
    <row r="613" spans="1:37">
      <c r="A613" s="87" t="str">
        <f>'Cost Pressures (d)'!A26</f>
        <v>Swansea Bay UHB</v>
      </c>
      <c r="B613" s="87" t="str">
        <f>'Cost Pressures (d)'!B26</f>
        <v>In Year Cost Base</v>
      </c>
      <c r="C613" s="87" t="str">
        <f>'Cost Pressures (d)'!C26</f>
        <v>Ongoing non-recurring cost pressures</v>
      </c>
      <c r="D613" s="87" t="str">
        <f>'Cost Pressures (d)'!D26</f>
        <v>SUMMARY</v>
      </c>
      <c r="E613" s="87" t="str">
        <f>'Cost Pressures (d)'!E26</f>
        <v>FIGURE</v>
      </c>
      <c r="F613" s="87">
        <f>'Cost Pressures (d)'!F26</f>
        <v>0</v>
      </c>
      <c r="AE613" s="88">
        <f>'Cost Pressures (d)'!W26</f>
        <v>0</v>
      </c>
      <c r="AH613" s="88">
        <f>'Cost Pressures (d)'!Z26</f>
        <v>0</v>
      </c>
      <c r="AJ613" s="88">
        <f>'Cost Pressures (d)'!AA26</f>
        <v>0</v>
      </c>
      <c r="AK613" s="88">
        <f>'Cost Pressures (d)'!AC26</f>
        <v>0</v>
      </c>
    </row>
    <row r="614" spans="1:37">
      <c r="A614" s="87" t="str">
        <f>'Cost Pressures (d)'!A27</f>
        <v>Swansea Bay UHB</v>
      </c>
      <c r="B614" s="87" t="str">
        <f>'Cost Pressures (d)'!B27</f>
        <v>In Year Cost Base</v>
      </c>
      <c r="C614" s="87" t="str">
        <f>'Cost Pressures (d)'!C27</f>
        <v>Ongoing non-recurring cost pressures</v>
      </c>
      <c r="D614" s="87" t="str">
        <f>'Cost Pressures (d)'!D27</f>
        <v>SUMMARY</v>
      </c>
      <c r="E614" s="87" t="str">
        <f>'Cost Pressures (d)'!E27</f>
        <v>FIGURE</v>
      </c>
      <c r="F614" s="87">
        <f>'Cost Pressures (d)'!F27</f>
        <v>0</v>
      </c>
      <c r="AE614" s="88">
        <f>'Cost Pressures (d)'!W27</f>
        <v>0</v>
      </c>
      <c r="AH614" s="88">
        <f>'Cost Pressures (d)'!Z27</f>
        <v>0</v>
      </c>
      <c r="AJ614" s="88">
        <f>'Cost Pressures (d)'!AA27</f>
        <v>0</v>
      </c>
      <c r="AK614" s="88">
        <f>'Cost Pressures (d)'!AC27</f>
        <v>0</v>
      </c>
    </row>
    <row r="615" spans="1:37">
      <c r="A615" s="87" t="str">
        <f>'Cost Pressures (d)'!A28</f>
        <v>Swansea Bay UHB</v>
      </c>
      <c r="B615" s="87" t="str">
        <f>'Cost Pressures (d)'!B28</f>
        <v>In Year Cost Base</v>
      </c>
      <c r="C615" s="87" t="str">
        <f>'Cost Pressures (d)'!C28</f>
        <v>Ongoing non-recurring cost pressures</v>
      </c>
      <c r="D615" s="87" t="str">
        <f>'Cost Pressures (d)'!D28</f>
        <v>SUMMARY</v>
      </c>
      <c r="E615" s="87" t="str">
        <f>'Cost Pressures (d)'!E28</f>
        <v>FIGURE</v>
      </c>
      <c r="F615" s="87">
        <f>'Cost Pressures (d)'!F28</f>
        <v>0</v>
      </c>
      <c r="AE615" s="88">
        <f>'Cost Pressures (d)'!W28</f>
        <v>0</v>
      </c>
      <c r="AH615" s="88">
        <f>'Cost Pressures (d)'!Z28</f>
        <v>0</v>
      </c>
      <c r="AJ615" s="88">
        <f>'Cost Pressures (d)'!AA28</f>
        <v>0</v>
      </c>
      <c r="AK615" s="88">
        <f>'Cost Pressures (d)'!AC28</f>
        <v>0</v>
      </c>
    </row>
    <row r="616" spans="1:37">
      <c r="A616" s="87" t="str">
        <f>'Cost Pressures (d)'!A29</f>
        <v>Swansea Bay UHB</v>
      </c>
      <c r="B616" s="87" t="str">
        <f>'Cost Pressures (d)'!B29</f>
        <v>In Year Cost Base</v>
      </c>
      <c r="C616" s="87" t="str">
        <f>'Cost Pressures (d)'!C29</f>
        <v>Ongoing non-recurring cost pressures</v>
      </c>
      <c r="D616" s="87" t="str">
        <f>'Cost Pressures (d)'!D29</f>
        <v>SUMMARY</v>
      </c>
      <c r="E616" s="87" t="str">
        <f>'Cost Pressures (d)'!E29</f>
        <v>FIGURE</v>
      </c>
      <c r="F616" s="87">
        <f>'Cost Pressures (d)'!F29</f>
        <v>0</v>
      </c>
      <c r="AE616" s="88">
        <f>'Cost Pressures (d)'!W29</f>
        <v>0</v>
      </c>
      <c r="AH616" s="88">
        <f>'Cost Pressures (d)'!Z29</f>
        <v>0</v>
      </c>
      <c r="AJ616" s="88">
        <f>'Cost Pressures (d)'!AA29</f>
        <v>0</v>
      </c>
      <c r="AK616" s="88">
        <f>'Cost Pressures (d)'!AC29</f>
        <v>0</v>
      </c>
    </row>
    <row r="617" spans="1:37">
      <c r="A617" s="87" t="str">
        <f>'Cost Pressures (d)'!A30</f>
        <v>Swansea Bay UHB</v>
      </c>
      <c r="B617" s="87" t="str">
        <f>'Cost Pressures (d)'!B30</f>
        <v>In Year Cost Base</v>
      </c>
      <c r="C617" s="87" t="str">
        <f>'Cost Pressures (d)'!C30</f>
        <v>Ongoing non-recurring cost pressures</v>
      </c>
      <c r="D617" s="87" t="str">
        <f>'Cost Pressures (d)'!D30</f>
        <v>SUMMARY</v>
      </c>
      <c r="E617" s="87" t="str">
        <f>'Cost Pressures (d)'!E30</f>
        <v>FIGURE</v>
      </c>
      <c r="F617" s="87">
        <f>'Cost Pressures (d)'!F30</f>
        <v>0</v>
      </c>
      <c r="AE617" s="88">
        <f>'Cost Pressures (d)'!W30</f>
        <v>0</v>
      </c>
      <c r="AH617" s="88">
        <f>'Cost Pressures (d)'!Z30</f>
        <v>0</v>
      </c>
      <c r="AJ617" s="88">
        <f>'Cost Pressures (d)'!AA30</f>
        <v>0</v>
      </c>
      <c r="AK617" s="88">
        <f>'Cost Pressures (d)'!AC30</f>
        <v>0</v>
      </c>
    </row>
    <row r="618" spans="1:37">
      <c r="A618" s="87" t="str">
        <f>'Cost Pressures (d)'!A31</f>
        <v>Swansea Bay UHB</v>
      </c>
      <c r="B618" s="87" t="str">
        <f>'Cost Pressures (d)'!B31</f>
        <v>In Year Cost Base</v>
      </c>
      <c r="C618" s="87" t="str">
        <f>'Cost Pressures (d)'!C31</f>
        <v>Ongoing non-recurring cost pressures</v>
      </c>
      <c r="D618" s="87" t="str">
        <f>'Cost Pressures (d)'!D31</f>
        <v>SUMMARY</v>
      </c>
      <c r="E618" s="87" t="str">
        <f>'Cost Pressures (d)'!E31</f>
        <v>FIGURE</v>
      </c>
      <c r="F618" s="87">
        <f>'Cost Pressures (d)'!F31</f>
        <v>0</v>
      </c>
      <c r="AE618" s="88">
        <f>'Cost Pressures (d)'!W31</f>
        <v>0</v>
      </c>
      <c r="AH618" s="88">
        <f>'Cost Pressures (d)'!Z31</f>
        <v>0</v>
      </c>
      <c r="AJ618" s="88">
        <f>'Cost Pressures (d)'!AA31</f>
        <v>0</v>
      </c>
      <c r="AK618" s="88">
        <f>'Cost Pressures (d)'!AC31</f>
        <v>0</v>
      </c>
    </row>
    <row r="619" spans="1:37">
      <c r="A619" s="87" t="str">
        <f>'Cost Pressures (d)'!A32</f>
        <v>Swansea Bay UHB</v>
      </c>
      <c r="B619" s="87" t="str">
        <f>'Cost Pressures (d)'!B32</f>
        <v>In Year Cost Base</v>
      </c>
      <c r="C619" s="87" t="str">
        <f>'Cost Pressures (d)'!C32</f>
        <v>Ongoing non-recurring cost pressures</v>
      </c>
      <c r="D619" s="87" t="str">
        <f>'Cost Pressures (d)'!D32</f>
        <v>SUMMARY</v>
      </c>
      <c r="E619" s="87" t="str">
        <f>'Cost Pressures (d)'!E32</f>
        <v>FIGURE</v>
      </c>
      <c r="F619" s="87">
        <f>'Cost Pressures (d)'!F32</f>
        <v>0</v>
      </c>
      <c r="AE619" s="88">
        <f>'Cost Pressures (d)'!W32</f>
        <v>0</v>
      </c>
      <c r="AH619" s="88">
        <f>'Cost Pressures (d)'!Z32</f>
        <v>0</v>
      </c>
      <c r="AJ619" s="88">
        <f>'Cost Pressures (d)'!AA32</f>
        <v>0</v>
      </c>
      <c r="AK619" s="88">
        <f>'Cost Pressures (d)'!AC32</f>
        <v>0</v>
      </c>
    </row>
    <row r="620" spans="1:37">
      <c r="A620" s="87" t="str">
        <f>'Cost Pressures (d)'!A33</f>
        <v>Swansea Bay UHB</v>
      </c>
      <c r="B620" s="87" t="str">
        <f>'Cost Pressures (d)'!B33</f>
        <v>In Year Cost Base</v>
      </c>
      <c r="C620" s="87" t="str">
        <f>'Cost Pressures (d)'!C33</f>
        <v>Ongoing non-recurring cost pressures</v>
      </c>
      <c r="D620" s="87" t="str">
        <f>'Cost Pressures (d)'!D33</f>
        <v>SUMMARY</v>
      </c>
      <c r="E620" s="87" t="str">
        <f>'Cost Pressures (d)'!E33</f>
        <v>FIGURE</v>
      </c>
      <c r="F620" s="87">
        <f>'Cost Pressures (d)'!F33</f>
        <v>0</v>
      </c>
      <c r="AE620" s="88">
        <f>'Cost Pressures (d)'!W33</f>
        <v>0</v>
      </c>
      <c r="AH620" s="88">
        <f>'Cost Pressures (d)'!Z33</f>
        <v>0</v>
      </c>
      <c r="AJ620" s="88">
        <f>'Cost Pressures (d)'!AA33</f>
        <v>0</v>
      </c>
      <c r="AK620" s="88">
        <f>'Cost Pressures (d)'!AC33</f>
        <v>0</v>
      </c>
    </row>
    <row r="621" spans="1:37">
      <c r="A621" s="87" t="str">
        <f>'Cost Pressures (d)'!A34</f>
        <v>Swansea Bay UHB</v>
      </c>
      <c r="B621" s="87" t="str">
        <f>'Cost Pressures (d)'!B34</f>
        <v>In Year Cost Base</v>
      </c>
      <c r="C621" s="87" t="str">
        <f>'Cost Pressures (d)'!C34</f>
        <v>Ongoing non-recurring cost pressures</v>
      </c>
      <c r="D621" s="87" t="str">
        <f>'Cost Pressures (d)'!D34</f>
        <v>SUMMARY</v>
      </c>
      <c r="E621" s="87" t="str">
        <f>'Cost Pressures (d)'!E34</f>
        <v>FIGURE</v>
      </c>
      <c r="F621" s="87">
        <f>'Cost Pressures (d)'!F34</f>
        <v>0</v>
      </c>
      <c r="AE621" s="88">
        <f>'Cost Pressures (d)'!W34</f>
        <v>0</v>
      </c>
      <c r="AH621" s="88">
        <f>'Cost Pressures (d)'!Z34</f>
        <v>0</v>
      </c>
      <c r="AJ621" s="88">
        <f>'Cost Pressures (d)'!AA34</f>
        <v>0</v>
      </c>
      <c r="AK621" s="88">
        <f>'Cost Pressures (d)'!AC34</f>
        <v>0</v>
      </c>
    </row>
    <row r="622" spans="1:37">
      <c r="A622" s="87" t="str">
        <f>'Cost Pressures (d)'!A35</f>
        <v>Swansea Bay UHB</v>
      </c>
      <c r="B622" s="87" t="str">
        <f>'Cost Pressures (d)'!B35</f>
        <v>In Year Cost Base</v>
      </c>
      <c r="C622" s="87" t="str">
        <f>'Cost Pressures (d)'!C35</f>
        <v>Ongoing non-recurring cost pressures</v>
      </c>
      <c r="D622" s="87" t="str">
        <f>'Cost Pressures (d)'!D35</f>
        <v>SUMMARY</v>
      </c>
      <c r="E622" s="87" t="str">
        <f>'Cost Pressures (d)'!E35</f>
        <v>FIGURE</v>
      </c>
      <c r="F622" s="87">
        <f>'Cost Pressures (d)'!F35</f>
        <v>0</v>
      </c>
      <c r="AE622" s="88">
        <f>'Cost Pressures (d)'!W35</f>
        <v>0</v>
      </c>
      <c r="AH622" s="88">
        <f>'Cost Pressures (d)'!Z35</f>
        <v>0</v>
      </c>
      <c r="AJ622" s="88">
        <f>'Cost Pressures (d)'!AA35</f>
        <v>0</v>
      </c>
      <c r="AK622" s="88">
        <f>'Cost Pressures (d)'!AC35</f>
        <v>0</v>
      </c>
    </row>
    <row r="623" spans="1:37">
      <c r="A623" s="87" t="str">
        <f>'Cost Pressures (d)'!A36</f>
        <v>Swansea Bay UHB</v>
      </c>
      <c r="B623" s="87" t="str">
        <f>'Cost Pressures (d)'!B36</f>
        <v>In Year Cost Base</v>
      </c>
      <c r="C623" s="87" t="str">
        <f>'Cost Pressures (d)'!C36</f>
        <v>Ongoing non-recurring cost pressures</v>
      </c>
      <c r="D623" s="87" t="str">
        <f>'Cost Pressures (d)'!D36</f>
        <v>SUMMARY</v>
      </c>
      <c r="E623" s="87" t="str">
        <f>'Cost Pressures (d)'!E36</f>
        <v>FIGURE</v>
      </c>
      <c r="F623" s="87">
        <f>'Cost Pressures (d)'!F36</f>
        <v>0</v>
      </c>
      <c r="AE623" s="88">
        <f>'Cost Pressures (d)'!W36</f>
        <v>0</v>
      </c>
      <c r="AH623" s="88">
        <f>'Cost Pressures (d)'!Z36</f>
        <v>0</v>
      </c>
      <c r="AJ623" s="88">
        <f>'Cost Pressures (d)'!AA36</f>
        <v>0</v>
      </c>
      <c r="AK623" s="88">
        <f>'Cost Pressures (d)'!AC36</f>
        <v>0</v>
      </c>
    </row>
    <row r="624" spans="1:37">
      <c r="A624" s="87" t="str">
        <f>'Cost Pressures (d)'!A37</f>
        <v>Swansea Bay UHB</v>
      </c>
      <c r="B624" s="87" t="str">
        <f>'Cost Pressures (d)'!B37</f>
        <v>In Year Cost Base</v>
      </c>
      <c r="C624" s="87" t="str">
        <f>'Cost Pressures (d)'!C37</f>
        <v>Ongoing non-recurring cost pressures</v>
      </c>
      <c r="D624" s="87" t="str">
        <f>'Cost Pressures (d)'!D37</f>
        <v>SUMMARY</v>
      </c>
      <c r="E624" s="87" t="str">
        <f>'Cost Pressures (d)'!E37</f>
        <v>FIGURE</v>
      </c>
      <c r="F624" s="87">
        <f>'Cost Pressures (d)'!F37</f>
        <v>0</v>
      </c>
      <c r="AE624" s="88">
        <f>'Cost Pressures (d)'!W37</f>
        <v>0</v>
      </c>
      <c r="AH624" s="88">
        <f>'Cost Pressures (d)'!Z37</f>
        <v>0</v>
      </c>
      <c r="AJ624" s="88">
        <f>'Cost Pressures (d)'!AA37</f>
        <v>0</v>
      </c>
      <c r="AK624" s="88">
        <f>'Cost Pressures (d)'!AC37</f>
        <v>0</v>
      </c>
    </row>
    <row r="625" spans="1:37">
      <c r="A625" s="87" t="str">
        <f>'Cost Pressures (d)'!A38</f>
        <v>Swansea Bay UHB</v>
      </c>
      <c r="B625" s="87" t="str">
        <f>'Cost Pressures (d)'!B38</f>
        <v>In Year Cost Base</v>
      </c>
      <c r="C625" s="87" t="str">
        <f>'Cost Pressures (d)'!C38</f>
        <v>Ongoing non-recurring cost pressures</v>
      </c>
      <c r="D625" s="87" t="str">
        <f>'Cost Pressures (d)'!D38</f>
        <v>SUMMARY</v>
      </c>
      <c r="E625" s="87" t="str">
        <f>'Cost Pressures (d)'!E38</f>
        <v>FIGURE</v>
      </c>
      <c r="F625" s="87">
        <f>'Cost Pressures (d)'!F38</f>
        <v>0</v>
      </c>
      <c r="AE625" s="88">
        <f>'Cost Pressures (d)'!W38</f>
        <v>0</v>
      </c>
      <c r="AH625" s="88">
        <f>'Cost Pressures (d)'!Z38</f>
        <v>0</v>
      </c>
      <c r="AJ625" s="88">
        <f>'Cost Pressures (d)'!AA38</f>
        <v>0</v>
      </c>
      <c r="AK625" s="88">
        <f>'Cost Pressures (d)'!AC38</f>
        <v>0</v>
      </c>
    </row>
    <row r="626" spans="1:37">
      <c r="A626" s="87" t="str">
        <f>'Cost Pressures (d)'!A39</f>
        <v>Swansea Bay UHB</v>
      </c>
      <c r="B626" s="87" t="str">
        <f>'Cost Pressures (d)'!B39</f>
        <v>In Year Cost Base</v>
      </c>
      <c r="C626" s="87" t="str">
        <f>'Cost Pressures (d)'!C39</f>
        <v>Ongoing non-recurring cost pressures</v>
      </c>
      <c r="D626" s="87" t="str">
        <f>'Cost Pressures (d)'!D39</f>
        <v>SUMMARY</v>
      </c>
      <c r="E626" s="87" t="str">
        <f>'Cost Pressures (d)'!E39</f>
        <v>FIGURE</v>
      </c>
      <c r="F626" s="87">
        <f>'Cost Pressures (d)'!F39</f>
        <v>0</v>
      </c>
      <c r="AE626" s="88">
        <f>'Cost Pressures (d)'!W39</f>
        <v>0</v>
      </c>
      <c r="AH626" s="88">
        <f>'Cost Pressures (d)'!Z39</f>
        <v>0</v>
      </c>
      <c r="AJ626" s="88">
        <f>'Cost Pressures (d)'!AA39</f>
        <v>0</v>
      </c>
      <c r="AK626" s="88">
        <f>'Cost Pressures (d)'!AC39</f>
        <v>0</v>
      </c>
    </row>
    <row r="627" spans="1:37">
      <c r="A627" s="87" t="str">
        <f>'Cost Pressures (d)'!A40</f>
        <v>Swansea Bay UHB</v>
      </c>
      <c r="B627" s="87" t="str">
        <f>'Cost Pressures (d)'!B40</f>
        <v>In Year Cost Base</v>
      </c>
      <c r="C627" s="87" t="str">
        <f>'Cost Pressures (d)'!C40</f>
        <v>Ongoing non-recurring cost pressures</v>
      </c>
      <c r="D627" s="87" t="str">
        <f>'Cost Pressures (d)'!D40</f>
        <v>SUMMARY</v>
      </c>
      <c r="E627" s="87" t="str">
        <f>'Cost Pressures (d)'!E40</f>
        <v>FIGURE</v>
      </c>
      <c r="F627" s="87">
        <f>'Cost Pressures (d)'!F40</f>
        <v>0</v>
      </c>
      <c r="AE627" s="88">
        <f>'Cost Pressures (d)'!W40</f>
        <v>0</v>
      </c>
      <c r="AH627" s="88">
        <f>'Cost Pressures (d)'!Z40</f>
        <v>0</v>
      </c>
      <c r="AJ627" s="88">
        <f>'Cost Pressures (d)'!AA40</f>
        <v>0</v>
      </c>
      <c r="AK627" s="88">
        <f>'Cost Pressures (d)'!AC40</f>
        <v>0</v>
      </c>
    </row>
    <row r="628" spans="1:37">
      <c r="A628" s="87" t="str">
        <f>'Cost Pressures (d)'!A41</f>
        <v>Swansea Bay UHB</v>
      </c>
      <c r="B628" s="87" t="str">
        <f>'Cost Pressures (d)'!B41</f>
        <v>In Year Cost Base</v>
      </c>
      <c r="C628" s="87" t="str">
        <f>'Cost Pressures (d)'!C41</f>
        <v>Ongoing non-recurring cost pressures</v>
      </c>
      <c r="D628" s="87" t="str">
        <f>'Cost Pressures (d)'!D41</f>
        <v>SUMMARY</v>
      </c>
      <c r="E628" s="87" t="str">
        <f>'Cost Pressures (d)'!E41</f>
        <v>TOTAL</v>
      </c>
      <c r="F628" s="87" t="str">
        <f>'Cost Pressures (d)'!F41</f>
        <v>Subtotal Ongoing non-recurrent pressures</v>
      </c>
      <c r="AE628" s="88">
        <f>'Cost Pressures (d)'!W41</f>
        <v>0</v>
      </c>
      <c r="AH628" s="88">
        <f>'Cost Pressures (d)'!Z41</f>
        <v>0</v>
      </c>
      <c r="AJ628" s="88">
        <f>'Cost Pressures (d)'!AA41</f>
        <v>0</v>
      </c>
      <c r="AK628" s="88">
        <f>'Cost Pressures (d)'!AC41</f>
        <v>0</v>
      </c>
    </row>
    <row r="629" spans="1:37">
      <c r="A629" s="87" t="str">
        <f>'Cost Pressures (d)'!A42</f>
        <v>Swansea Bay UHB</v>
      </c>
      <c r="B629" s="87" t="str">
        <f>'Cost Pressures (d)'!B42</f>
        <v>In Year Cost Base</v>
      </c>
      <c r="C629" s="87" t="str">
        <f>'Cost Pressures (d)'!C42</f>
        <v>Ongoing non-recurring cost pressures</v>
      </c>
      <c r="D629" s="87" t="str">
        <f>'Cost Pressures (d)'!D42</f>
        <v>SUMMARY</v>
      </c>
      <c r="E629" s="87" t="str">
        <f>'Cost Pressures (d)'!E42</f>
        <v>FIGURE</v>
      </c>
      <c r="F629" s="87">
        <f>'Cost Pressures (d)'!F42</f>
        <v>0</v>
      </c>
      <c r="AE629" s="88">
        <f>'Cost Pressures (d)'!W42</f>
        <v>0</v>
      </c>
      <c r="AH629" s="88">
        <f>'Cost Pressures (d)'!Z42</f>
        <v>0</v>
      </c>
      <c r="AJ629" s="88">
        <f>'Cost Pressures (d)'!AA42</f>
        <v>0</v>
      </c>
      <c r="AK629" s="88">
        <f>'Cost Pressures (d)'!AC42</f>
        <v>0</v>
      </c>
    </row>
    <row r="630" spans="1:37">
      <c r="A630" s="87" t="str">
        <f>'Cost Pressures (d)'!A43</f>
        <v>Swansea Bay UHB</v>
      </c>
      <c r="B630" s="87" t="str">
        <f>'Cost Pressures (d)'!B43</f>
        <v>In Year Cost Base</v>
      </c>
      <c r="C630" s="87" t="str">
        <f>'Cost Pressures (d)'!C43</f>
        <v>Other Volume Growth / Investments (please specify):</v>
      </c>
      <c r="D630" s="87" t="str">
        <f>'Cost Pressures (d)'!D43</f>
        <v>SUMMARY</v>
      </c>
      <c r="E630" s="87" t="str">
        <f>'Cost Pressures (d)'!E43</f>
        <v>FIGURE</v>
      </c>
      <c r="F630" s="87" t="str">
        <f>'Cost Pressures (d)'!F43</f>
        <v>Other Volume Growth / Investments (please specify):</v>
      </c>
      <c r="AE630" s="88" t="str">
        <f>'Cost Pressures (d)'!W43</f>
        <v>£'000</v>
      </c>
      <c r="AH630" s="88" t="str">
        <f>'Cost Pressures (d)'!Z43</f>
        <v>£'000</v>
      </c>
      <c r="AJ630" s="88" t="str">
        <f>'Cost Pressures (d)'!AA43</f>
        <v>£'000</v>
      </c>
      <c r="AK630" s="88" t="str">
        <f>'Cost Pressures (d)'!AC43</f>
        <v>£'000</v>
      </c>
    </row>
    <row r="631" spans="1:37">
      <c r="A631" s="87" t="str">
        <f>'Cost Pressures (d)'!A44</f>
        <v>Swansea Bay UHB</v>
      </c>
      <c r="B631" s="87" t="str">
        <f>'Cost Pressures (d)'!B44</f>
        <v>In Year Cost Base</v>
      </c>
      <c r="C631" s="87" t="str">
        <f>'Cost Pressures (d)'!C44</f>
        <v>Other Volume Growth / Investments (please specify):</v>
      </c>
      <c r="D631" s="87" t="str">
        <f>'Cost Pressures (d)'!D44</f>
        <v>SUMMARY</v>
      </c>
      <c r="E631" s="87" t="str">
        <f>'Cost Pressures (d)'!E44</f>
        <v>FIGURE</v>
      </c>
      <c r="F631" s="87" t="str">
        <f>'Cost Pressures (d)'!F44</f>
        <v>Growth - NICE &amp; New High Cost Drugs</v>
      </c>
      <c r="AE631" s="88">
        <f>'Cost Pressures (d)'!W44</f>
        <v>5200</v>
      </c>
      <c r="AH631" s="88">
        <f>'Cost Pressures (d)'!Z44</f>
        <v>5200</v>
      </c>
      <c r="AJ631" s="88">
        <f>'Cost Pressures (d)'!AA44</f>
        <v>3700</v>
      </c>
      <c r="AK631" s="88">
        <f>'Cost Pressures (d)'!AC44</f>
        <v>3700</v>
      </c>
    </row>
    <row r="632" spans="1:37">
      <c r="A632" s="87" t="str">
        <f>'Cost Pressures (d)'!A45</f>
        <v>Swansea Bay UHB</v>
      </c>
      <c r="B632" s="87" t="str">
        <f>'Cost Pressures (d)'!B45</f>
        <v>In Year Cost Base</v>
      </c>
      <c r="C632" s="87" t="str">
        <f>'Cost Pressures (d)'!C45</f>
        <v>Other Volume Growth / Investments (please specify):</v>
      </c>
      <c r="D632" s="87" t="str">
        <f>'Cost Pressures (d)'!D45</f>
        <v>SUMMARY</v>
      </c>
      <c r="E632" s="87" t="str">
        <f>'Cost Pressures (d)'!E45</f>
        <v>FIGURE</v>
      </c>
      <c r="F632" s="87" t="str">
        <f>'Cost Pressures (d)'!F45</f>
        <v>Growth - Specialist Services</v>
      </c>
      <c r="AE632" s="88">
        <f>'Cost Pressures (d)'!W45</f>
        <v>4231</v>
      </c>
      <c r="AH632" s="88">
        <f>'Cost Pressures (d)'!Z45</f>
        <v>4231</v>
      </c>
      <c r="AJ632" s="88">
        <f>'Cost Pressures (d)'!AA45</f>
        <v>2600</v>
      </c>
      <c r="AK632" s="88">
        <f>'Cost Pressures (d)'!AC45</f>
        <v>2600</v>
      </c>
    </row>
    <row r="633" spans="1:37">
      <c r="A633" s="87" t="str">
        <f>'Cost Pressures (d)'!A46</f>
        <v>Swansea Bay UHB</v>
      </c>
      <c r="B633" s="87" t="str">
        <f>'Cost Pressures (d)'!B46</f>
        <v>In Year Cost Base</v>
      </c>
      <c r="C633" s="87" t="str">
        <f>'Cost Pressures (d)'!C46</f>
        <v>Other Volume Growth / Investments (please specify):</v>
      </c>
      <c r="D633" s="87" t="str">
        <f>'Cost Pressures (d)'!D46</f>
        <v>SUMMARY</v>
      </c>
      <c r="E633" s="87" t="str">
        <f>'Cost Pressures (d)'!E46</f>
        <v>FIGURE</v>
      </c>
      <c r="F633" s="87" t="str">
        <f>'Cost Pressures (d)'!F46</f>
        <v>CHC</v>
      </c>
      <c r="AE633" s="88">
        <f>'Cost Pressures (d)'!W46</f>
        <v>2149.0847875903405</v>
      </c>
      <c r="AH633" s="88">
        <f>'Cost Pressures (d)'!Z46</f>
        <v>2149.0847875903405</v>
      </c>
      <c r="AJ633" s="88">
        <f>'Cost Pressures (d)'!AA46</f>
        <v>2700</v>
      </c>
      <c r="AK633" s="88">
        <f>'Cost Pressures (d)'!AC46</f>
        <v>2700</v>
      </c>
    </row>
    <row r="634" spans="1:37">
      <c r="A634" s="87" t="str">
        <f>'Cost Pressures (d)'!A47</f>
        <v>Swansea Bay UHB</v>
      </c>
      <c r="B634" s="87" t="str">
        <f>'Cost Pressures (d)'!B47</f>
        <v>In Year Cost Base</v>
      </c>
      <c r="C634" s="87" t="str">
        <f>'Cost Pressures (d)'!C47</f>
        <v>Other Volume Growth / Investments (please specify):</v>
      </c>
      <c r="D634" s="87" t="str">
        <f>'Cost Pressures (d)'!D47</f>
        <v>SUMMARY</v>
      </c>
      <c r="E634" s="87" t="str">
        <f>'Cost Pressures (d)'!E47</f>
        <v>FIGURE</v>
      </c>
      <c r="F634" s="87" t="str">
        <f>'Cost Pressures (d)'!F47</f>
        <v>PC Prescribing</v>
      </c>
      <c r="AE634" s="88">
        <f>'Cost Pressures (d)'!W47</f>
        <v>3206.6750000000006</v>
      </c>
      <c r="AH634" s="88">
        <f>'Cost Pressures (d)'!Z47</f>
        <v>3206.6750000000006</v>
      </c>
      <c r="AJ634" s="88">
        <f>'Cost Pressures (d)'!AA47</f>
        <v>3200</v>
      </c>
      <c r="AK634" s="88">
        <f>'Cost Pressures (d)'!AC47</f>
        <v>3200</v>
      </c>
    </row>
    <row r="635" spans="1:37">
      <c r="A635" s="87" t="str">
        <f>'Cost Pressures (d)'!A48</f>
        <v>Swansea Bay UHB</v>
      </c>
      <c r="B635" s="87" t="str">
        <f>'Cost Pressures (d)'!B48</f>
        <v>In Year Cost Base</v>
      </c>
      <c r="C635" s="87" t="str">
        <f>'Cost Pressures (d)'!C48</f>
        <v>Other Volume Growth / Investments (please specify):</v>
      </c>
      <c r="D635" s="87" t="str">
        <f>'Cost Pressures (d)'!D48</f>
        <v>SUMMARY</v>
      </c>
      <c r="E635" s="87" t="str">
        <f>'Cost Pressures (d)'!E48</f>
        <v>FIGURE</v>
      </c>
      <c r="F635" s="87" t="str">
        <f>'Cost Pressures (d)'!F48</f>
        <v>National Costs &amp; NWSSP</v>
      </c>
      <c r="AE635" s="88">
        <f>'Cost Pressures (d)'!W48</f>
        <v>6401.0000000000009</v>
      </c>
      <c r="AH635" s="88">
        <f>'Cost Pressures (d)'!Z48</f>
        <v>6401.0000000000009</v>
      </c>
      <c r="AJ635" s="88">
        <f>'Cost Pressures (d)'!AA48</f>
        <v>2900</v>
      </c>
      <c r="AK635" s="88">
        <f>'Cost Pressures (d)'!AC48</f>
        <v>2800</v>
      </c>
    </row>
    <row r="636" spans="1:37">
      <c r="A636" s="87" t="str">
        <f>'Cost Pressures (d)'!A49</f>
        <v>Swansea Bay UHB</v>
      </c>
      <c r="B636" s="87" t="str">
        <f>'Cost Pressures (d)'!B49</f>
        <v>In Year Cost Base</v>
      </c>
      <c r="C636" s="87" t="str">
        <f>'Cost Pressures (d)'!C49</f>
        <v>Other Volume Growth / Investments (please specify):</v>
      </c>
      <c r="D636" s="87" t="str">
        <f>'Cost Pressures (d)'!D49</f>
        <v>SUMMARY</v>
      </c>
      <c r="E636" s="87" t="str">
        <f>'Cost Pressures (d)'!E49</f>
        <v>FIGURE</v>
      </c>
      <c r="F636" s="87" t="str">
        <f>'Cost Pressures (d)'!F49</f>
        <v>NSA</v>
      </c>
      <c r="AE636" s="88">
        <f>'Cost Pressures (d)'!W49</f>
        <v>1999.9999999999998</v>
      </c>
      <c r="AH636" s="88">
        <f>'Cost Pressures (d)'!Z49</f>
        <v>1999.9999999999998</v>
      </c>
      <c r="AJ636" s="88">
        <f>'Cost Pressures (d)'!AA49</f>
        <v>0</v>
      </c>
      <c r="AK636" s="88">
        <f>'Cost Pressures (d)'!AC49</f>
        <v>0</v>
      </c>
    </row>
    <row r="637" spans="1:37">
      <c r="A637" s="87" t="str">
        <f>'Cost Pressures (d)'!A50</f>
        <v>Swansea Bay UHB</v>
      </c>
      <c r="B637" s="87" t="str">
        <f>'Cost Pressures (d)'!B50</f>
        <v>In Year Cost Base</v>
      </c>
      <c r="C637" s="87" t="str">
        <f>'Cost Pressures (d)'!C50</f>
        <v>Other Volume Growth / Investments (please specify):</v>
      </c>
      <c r="D637" s="87" t="str">
        <f>'Cost Pressures (d)'!D50</f>
        <v>SUMMARY</v>
      </c>
      <c r="E637" s="87" t="str">
        <f>'Cost Pressures (d)'!E50</f>
        <v>FIGURE</v>
      </c>
      <c r="F637" s="87" t="str">
        <f>'Cost Pressures (d)'!F50</f>
        <v xml:space="preserve">Growth Various </v>
      </c>
      <c r="AE637" s="88">
        <f>'Cost Pressures (d)'!W50</f>
        <v>29652.000000000004</v>
      </c>
      <c r="AH637" s="88">
        <f>'Cost Pressures (d)'!Z50</f>
        <v>29652.000000000004</v>
      </c>
      <c r="AJ637" s="88">
        <f>'Cost Pressures (d)'!AA50</f>
        <v>-2200</v>
      </c>
      <c r="AK637" s="88">
        <f>'Cost Pressures (d)'!AC50</f>
        <v>3500</v>
      </c>
    </row>
    <row r="638" spans="1:37">
      <c r="A638" s="87" t="str">
        <f>'Cost Pressures (d)'!A51</f>
        <v>Swansea Bay UHB</v>
      </c>
      <c r="B638" s="87" t="str">
        <f>'Cost Pressures (d)'!B51</f>
        <v>In Year Cost Base</v>
      </c>
      <c r="C638" s="87" t="str">
        <f>'Cost Pressures (d)'!C51</f>
        <v>Other Volume Growth / Investments (please specify):</v>
      </c>
      <c r="D638" s="87" t="str">
        <f>'Cost Pressures (d)'!D51</f>
        <v>SUMMARY</v>
      </c>
      <c r="E638" s="87" t="str">
        <f>'Cost Pressures (d)'!E51</f>
        <v>FIGURE</v>
      </c>
      <c r="F638" s="87" t="str">
        <f>'Cost Pressures (d)'!F51</f>
        <v>Disaggregation CTM SLA</v>
      </c>
      <c r="AE638" s="88">
        <f>'Cost Pressures (d)'!W51</f>
        <v>3776.6716348723198</v>
      </c>
      <c r="AH638" s="88">
        <f>'Cost Pressures (d)'!Z51</f>
        <v>3776.6716348723198</v>
      </c>
      <c r="AJ638" s="88">
        <f>'Cost Pressures (d)'!AA51</f>
        <v>0</v>
      </c>
      <c r="AK638" s="88">
        <f>'Cost Pressures (d)'!AC51</f>
        <v>0</v>
      </c>
    </row>
    <row r="639" spans="1:37">
      <c r="A639" s="87" t="str">
        <f>'Cost Pressures (d)'!A52</f>
        <v>Swansea Bay UHB</v>
      </c>
      <c r="B639" s="87" t="str">
        <f>'Cost Pressures (d)'!B52</f>
        <v>In Year Cost Base</v>
      </c>
      <c r="C639" s="87" t="str">
        <f>'Cost Pressures (d)'!C52</f>
        <v>Other Volume Growth / Investments (please specify):</v>
      </c>
      <c r="D639" s="87" t="str">
        <f>'Cost Pressures (d)'!D52</f>
        <v>SUMMARY</v>
      </c>
      <c r="E639" s="87" t="str">
        <f>'Cost Pressures (d)'!E52</f>
        <v>FIGURE</v>
      </c>
      <c r="F639" s="87">
        <f>'Cost Pressures (d)'!F52</f>
        <v>0</v>
      </c>
      <c r="AE639" s="88">
        <f>'Cost Pressures (d)'!W52</f>
        <v>0</v>
      </c>
      <c r="AH639" s="88">
        <f>'Cost Pressures (d)'!Z52</f>
        <v>0</v>
      </c>
      <c r="AJ639" s="88">
        <f>'Cost Pressures (d)'!AA52</f>
        <v>0</v>
      </c>
      <c r="AK639" s="88">
        <f>'Cost Pressures (d)'!AC52</f>
        <v>0</v>
      </c>
    </row>
    <row r="640" spans="1:37">
      <c r="A640" s="87" t="str">
        <f>'Cost Pressures (d)'!A53</f>
        <v>Swansea Bay UHB</v>
      </c>
      <c r="B640" s="87" t="str">
        <f>'Cost Pressures (d)'!B53</f>
        <v>In Year Cost Base</v>
      </c>
      <c r="C640" s="87" t="str">
        <f>'Cost Pressures (d)'!C53</f>
        <v>Other Volume Growth / Investments (please specify):</v>
      </c>
      <c r="D640" s="87" t="str">
        <f>'Cost Pressures (d)'!D53</f>
        <v>SUMMARY</v>
      </c>
      <c r="E640" s="87" t="str">
        <f>'Cost Pressures (d)'!E53</f>
        <v>FIGURE</v>
      </c>
      <c r="F640" s="87">
        <f>'Cost Pressures (d)'!F53</f>
        <v>0</v>
      </c>
      <c r="AE640" s="88">
        <f>'Cost Pressures (d)'!W53</f>
        <v>0</v>
      </c>
      <c r="AH640" s="88">
        <f>'Cost Pressures (d)'!Z53</f>
        <v>0</v>
      </c>
      <c r="AJ640" s="88">
        <f>'Cost Pressures (d)'!AA53</f>
        <v>0</v>
      </c>
      <c r="AK640" s="88">
        <f>'Cost Pressures (d)'!AC53</f>
        <v>0</v>
      </c>
    </row>
    <row r="641" spans="1:37">
      <c r="A641" s="87" t="str">
        <f>'Cost Pressures (d)'!A54</f>
        <v>Swansea Bay UHB</v>
      </c>
      <c r="B641" s="87" t="str">
        <f>'Cost Pressures (d)'!B54</f>
        <v>In Year Cost Base</v>
      </c>
      <c r="C641" s="87" t="str">
        <f>'Cost Pressures (d)'!C54</f>
        <v>Other Volume Growth / Investments (please specify):</v>
      </c>
      <c r="D641" s="87" t="str">
        <f>'Cost Pressures (d)'!D54</f>
        <v>SUMMARY</v>
      </c>
      <c r="E641" s="87" t="str">
        <f>'Cost Pressures (d)'!E54</f>
        <v>FIGURE</v>
      </c>
      <c r="F641" s="87">
        <f>'Cost Pressures (d)'!F54</f>
        <v>0</v>
      </c>
      <c r="AE641" s="88">
        <f>'Cost Pressures (d)'!W54</f>
        <v>0</v>
      </c>
      <c r="AH641" s="88">
        <f>'Cost Pressures (d)'!Z54</f>
        <v>0</v>
      </c>
      <c r="AJ641" s="88">
        <f>'Cost Pressures (d)'!AA54</f>
        <v>0</v>
      </c>
      <c r="AK641" s="88">
        <f>'Cost Pressures (d)'!AC54</f>
        <v>0</v>
      </c>
    </row>
    <row r="642" spans="1:37">
      <c r="A642" s="87" t="str">
        <f>'Cost Pressures (d)'!A55</f>
        <v>Swansea Bay UHB</v>
      </c>
      <c r="B642" s="87" t="str">
        <f>'Cost Pressures (d)'!B55</f>
        <v>In Year Cost Base</v>
      </c>
      <c r="C642" s="87" t="str">
        <f>'Cost Pressures (d)'!C55</f>
        <v>Other Volume Growth / Investments (please specify):</v>
      </c>
      <c r="D642" s="87" t="str">
        <f>'Cost Pressures (d)'!D55</f>
        <v>SUMMARY</v>
      </c>
      <c r="E642" s="87" t="str">
        <f>'Cost Pressures (d)'!E55</f>
        <v>FIGURE</v>
      </c>
      <c r="F642" s="87">
        <f>'Cost Pressures (d)'!F55</f>
        <v>0</v>
      </c>
      <c r="AE642" s="88">
        <f>'Cost Pressures (d)'!W55</f>
        <v>0</v>
      </c>
      <c r="AH642" s="88">
        <f>'Cost Pressures (d)'!Z55</f>
        <v>0</v>
      </c>
      <c r="AJ642" s="88">
        <f>'Cost Pressures (d)'!AA55</f>
        <v>0</v>
      </c>
      <c r="AK642" s="88">
        <f>'Cost Pressures (d)'!AC55</f>
        <v>0</v>
      </c>
    </row>
    <row r="643" spans="1:37">
      <c r="A643" s="87" t="str">
        <f>'Cost Pressures (d)'!A56</f>
        <v>Swansea Bay UHB</v>
      </c>
      <c r="B643" s="87" t="str">
        <f>'Cost Pressures (d)'!B56</f>
        <v>In Year Cost Base</v>
      </c>
      <c r="C643" s="87" t="str">
        <f>'Cost Pressures (d)'!C56</f>
        <v>Other Volume Growth / Investments (please specify):</v>
      </c>
      <c r="D643" s="87" t="str">
        <f>'Cost Pressures (d)'!D56</f>
        <v>SUMMARY</v>
      </c>
      <c r="E643" s="87" t="str">
        <f>'Cost Pressures (d)'!E56</f>
        <v>FIGURE</v>
      </c>
      <c r="F643" s="87">
        <f>'Cost Pressures (d)'!F56</f>
        <v>0</v>
      </c>
      <c r="AE643" s="88">
        <f>'Cost Pressures (d)'!W56</f>
        <v>0</v>
      </c>
      <c r="AH643" s="88">
        <f>'Cost Pressures (d)'!Z56</f>
        <v>0</v>
      </c>
      <c r="AJ643" s="88">
        <f>'Cost Pressures (d)'!AA56</f>
        <v>0</v>
      </c>
      <c r="AK643" s="88">
        <f>'Cost Pressures (d)'!AC56</f>
        <v>0</v>
      </c>
    </row>
    <row r="644" spans="1:37">
      <c r="A644" s="87" t="str">
        <f>'Cost Pressures (d)'!A57</f>
        <v>Swansea Bay UHB</v>
      </c>
      <c r="B644" s="87" t="str">
        <f>'Cost Pressures (d)'!B57</f>
        <v>In Year Cost Base</v>
      </c>
      <c r="C644" s="87" t="str">
        <f>'Cost Pressures (d)'!C57</f>
        <v>Other Volume Growth / Investments (please specify):</v>
      </c>
      <c r="D644" s="87" t="str">
        <f>'Cost Pressures (d)'!D57</f>
        <v>SUMMARY</v>
      </c>
      <c r="E644" s="87" t="str">
        <f>'Cost Pressures (d)'!E57</f>
        <v>FIGURE</v>
      </c>
      <c r="F644" s="87">
        <f>'Cost Pressures (d)'!F57</f>
        <v>0</v>
      </c>
      <c r="AE644" s="88">
        <f>'Cost Pressures (d)'!W57</f>
        <v>0</v>
      </c>
      <c r="AH644" s="88">
        <f>'Cost Pressures (d)'!Z57</f>
        <v>0</v>
      </c>
      <c r="AJ644" s="88">
        <f>'Cost Pressures (d)'!AA57</f>
        <v>0</v>
      </c>
      <c r="AK644" s="88">
        <f>'Cost Pressures (d)'!AC57</f>
        <v>0</v>
      </c>
    </row>
    <row r="645" spans="1:37">
      <c r="A645" s="87" t="str">
        <f>'Cost Pressures (d)'!A58</f>
        <v>Swansea Bay UHB</v>
      </c>
      <c r="B645" s="87" t="str">
        <f>'Cost Pressures (d)'!B58</f>
        <v>In Year Cost Base</v>
      </c>
      <c r="C645" s="87" t="str">
        <f>'Cost Pressures (d)'!C58</f>
        <v>Other Volume Growth / Investments (please specify):</v>
      </c>
      <c r="D645" s="87" t="str">
        <f>'Cost Pressures (d)'!D58</f>
        <v>SUMMARY</v>
      </c>
      <c r="E645" s="87" t="str">
        <f>'Cost Pressures (d)'!E58</f>
        <v>FIGURE</v>
      </c>
      <c r="F645" s="87">
        <f>'Cost Pressures (d)'!F58</f>
        <v>0</v>
      </c>
      <c r="AE645" s="88">
        <f>'Cost Pressures (d)'!W58</f>
        <v>0</v>
      </c>
      <c r="AH645" s="88">
        <f>'Cost Pressures (d)'!Z58</f>
        <v>0</v>
      </c>
      <c r="AJ645" s="88">
        <f>'Cost Pressures (d)'!AA58</f>
        <v>0</v>
      </c>
      <c r="AK645" s="88">
        <f>'Cost Pressures (d)'!AC58</f>
        <v>0</v>
      </c>
    </row>
    <row r="646" spans="1:37">
      <c r="A646" s="87" t="str">
        <f>'Cost Pressures (d)'!A59</f>
        <v>Swansea Bay UHB</v>
      </c>
      <c r="B646" s="87" t="str">
        <f>'Cost Pressures (d)'!B59</f>
        <v>In Year Cost Base</v>
      </c>
      <c r="C646" s="87" t="str">
        <f>'Cost Pressures (d)'!C59</f>
        <v>Other Volume Growth / Investments (please specify):</v>
      </c>
      <c r="D646" s="87" t="str">
        <f>'Cost Pressures (d)'!D59</f>
        <v>SUMMARY</v>
      </c>
      <c r="E646" s="87" t="str">
        <f>'Cost Pressures (d)'!E59</f>
        <v>FIGURE</v>
      </c>
      <c r="F646" s="87">
        <f>'Cost Pressures (d)'!F59</f>
        <v>0</v>
      </c>
      <c r="AE646" s="88">
        <f>'Cost Pressures (d)'!W59</f>
        <v>0</v>
      </c>
      <c r="AH646" s="88">
        <f>'Cost Pressures (d)'!Z59</f>
        <v>0</v>
      </c>
      <c r="AJ646" s="88">
        <f>'Cost Pressures (d)'!AA59</f>
        <v>0</v>
      </c>
      <c r="AK646" s="88">
        <f>'Cost Pressures (d)'!AC59</f>
        <v>0</v>
      </c>
    </row>
    <row r="647" spans="1:37">
      <c r="A647" s="87" t="str">
        <f>'Cost Pressures (d)'!A60</f>
        <v>Swansea Bay UHB</v>
      </c>
      <c r="B647" s="87" t="str">
        <f>'Cost Pressures (d)'!B60</f>
        <v>In Year Cost Base</v>
      </c>
      <c r="C647" s="87" t="str">
        <f>'Cost Pressures (d)'!C60</f>
        <v>Other Volume Growth / Investments (please specify):</v>
      </c>
      <c r="D647" s="87" t="str">
        <f>'Cost Pressures (d)'!D60</f>
        <v>SUMMARY</v>
      </c>
      <c r="E647" s="87" t="str">
        <f>'Cost Pressures (d)'!E60</f>
        <v>FIGURE</v>
      </c>
      <c r="F647" s="87">
        <f>'Cost Pressures (d)'!F60</f>
        <v>0</v>
      </c>
      <c r="AE647" s="88">
        <f>'Cost Pressures (d)'!W60</f>
        <v>0</v>
      </c>
      <c r="AH647" s="88">
        <f>'Cost Pressures (d)'!Z60</f>
        <v>0</v>
      </c>
      <c r="AJ647" s="88">
        <f>'Cost Pressures (d)'!AA60</f>
        <v>0</v>
      </c>
      <c r="AK647" s="88">
        <f>'Cost Pressures (d)'!AC60</f>
        <v>0</v>
      </c>
    </row>
    <row r="648" spans="1:37">
      <c r="A648" s="87" t="str">
        <f>'Cost Pressures (d)'!A61</f>
        <v>Swansea Bay UHB</v>
      </c>
      <c r="B648" s="87" t="str">
        <f>'Cost Pressures (d)'!B61</f>
        <v>In Year Cost Base</v>
      </c>
      <c r="C648" s="87" t="str">
        <f>'Cost Pressures (d)'!C61</f>
        <v>Other Volume Growth / Investments (please specify):</v>
      </c>
      <c r="D648" s="87" t="str">
        <f>'Cost Pressures (d)'!D61</f>
        <v>SUMMARY</v>
      </c>
      <c r="E648" s="87" t="str">
        <f>'Cost Pressures (d)'!E61</f>
        <v>FIGURE</v>
      </c>
      <c r="F648" s="87">
        <f>'Cost Pressures (d)'!F61</f>
        <v>0</v>
      </c>
      <c r="AE648" s="88">
        <f>'Cost Pressures (d)'!W61</f>
        <v>0</v>
      </c>
      <c r="AH648" s="88">
        <f>'Cost Pressures (d)'!Z61</f>
        <v>0</v>
      </c>
      <c r="AJ648" s="88">
        <f>'Cost Pressures (d)'!AA61</f>
        <v>0</v>
      </c>
      <c r="AK648" s="88">
        <f>'Cost Pressures (d)'!AC61</f>
        <v>0</v>
      </c>
    </row>
    <row r="649" spans="1:37">
      <c r="A649" s="87" t="str">
        <f>'Cost Pressures (d)'!A62</f>
        <v>Swansea Bay UHB</v>
      </c>
      <c r="B649" s="87" t="str">
        <f>'Cost Pressures (d)'!B62</f>
        <v>In Year Cost Base</v>
      </c>
      <c r="C649" s="87" t="str">
        <f>'Cost Pressures (d)'!C62</f>
        <v>Other Volume Growth / Investments (please specify):</v>
      </c>
      <c r="D649" s="87" t="str">
        <f>'Cost Pressures (d)'!D62</f>
        <v>SUMMARY</v>
      </c>
      <c r="E649" s="87" t="str">
        <f>'Cost Pressures (d)'!E62</f>
        <v>FIGURE</v>
      </c>
      <c r="F649" s="87">
        <f>'Cost Pressures (d)'!F62</f>
        <v>0</v>
      </c>
      <c r="AE649" s="88">
        <f>'Cost Pressures (d)'!W62</f>
        <v>0</v>
      </c>
      <c r="AH649" s="88">
        <f>'Cost Pressures (d)'!Z62</f>
        <v>0</v>
      </c>
      <c r="AJ649" s="88">
        <f>'Cost Pressures (d)'!AA62</f>
        <v>0</v>
      </c>
      <c r="AK649" s="88">
        <f>'Cost Pressures (d)'!AC62</f>
        <v>0</v>
      </c>
    </row>
    <row r="650" spans="1:37">
      <c r="A650" s="87" t="str">
        <f>'Cost Pressures (d)'!A63</f>
        <v>Swansea Bay UHB</v>
      </c>
      <c r="B650" s="87" t="str">
        <f>'Cost Pressures (d)'!B63</f>
        <v>In Year Cost Base</v>
      </c>
      <c r="C650" s="87" t="str">
        <f>'Cost Pressures (d)'!C63</f>
        <v>Other Volume Growth / Investments (please specify):</v>
      </c>
      <c r="D650" s="87" t="str">
        <f>'Cost Pressures (d)'!D63</f>
        <v>SUMMARY</v>
      </c>
      <c r="E650" s="87" t="str">
        <f>'Cost Pressures (d)'!E63</f>
        <v>FIGURE</v>
      </c>
      <c r="F650" s="87">
        <f>'Cost Pressures (d)'!F63</f>
        <v>0</v>
      </c>
      <c r="AE650" s="88">
        <f>'Cost Pressures (d)'!W63</f>
        <v>0</v>
      </c>
      <c r="AH650" s="88">
        <f>'Cost Pressures (d)'!Z63</f>
        <v>0</v>
      </c>
      <c r="AJ650" s="88">
        <f>'Cost Pressures (d)'!AA63</f>
        <v>0</v>
      </c>
      <c r="AK650" s="88">
        <f>'Cost Pressures (d)'!AC63</f>
        <v>0</v>
      </c>
    </row>
    <row r="651" spans="1:37">
      <c r="A651" s="87" t="str">
        <f>'Cost Pressures (d)'!A64</f>
        <v>Swansea Bay UHB</v>
      </c>
      <c r="B651" s="87" t="str">
        <f>'Cost Pressures (d)'!B64</f>
        <v>In Year Cost Base</v>
      </c>
      <c r="C651" s="87" t="str">
        <f>'Cost Pressures (d)'!C64</f>
        <v>Other Volume Growth / Investments (please specify):</v>
      </c>
      <c r="D651" s="87" t="str">
        <f>'Cost Pressures (d)'!D64</f>
        <v>SUMMARY</v>
      </c>
      <c r="E651" s="87" t="str">
        <f>'Cost Pressures (d)'!E64</f>
        <v>FIGURE</v>
      </c>
      <c r="F651" s="87">
        <f>'Cost Pressures (d)'!F64</f>
        <v>0</v>
      </c>
      <c r="AE651" s="88">
        <f>'Cost Pressures (d)'!W64</f>
        <v>0</v>
      </c>
      <c r="AH651" s="88">
        <f>'Cost Pressures (d)'!Z64</f>
        <v>0</v>
      </c>
      <c r="AJ651" s="88">
        <f>'Cost Pressures (d)'!AA64</f>
        <v>0</v>
      </c>
      <c r="AK651" s="88">
        <f>'Cost Pressures (d)'!AC64</f>
        <v>0</v>
      </c>
    </row>
    <row r="652" spans="1:37">
      <c r="A652" s="87" t="str">
        <f>'Cost Pressures (d)'!A65</f>
        <v>Swansea Bay UHB</v>
      </c>
      <c r="B652" s="87" t="str">
        <f>'Cost Pressures (d)'!B65</f>
        <v>In Year Cost Base</v>
      </c>
      <c r="C652" s="87" t="str">
        <f>'Cost Pressures (d)'!C65</f>
        <v>Other Volume Growth / Investments (please specify):</v>
      </c>
      <c r="D652" s="87" t="str">
        <f>'Cost Pressures (d)'!D65</f>
        <v>SUMMARY</v>
      </c>
      <c r="E652" s="87" t="str">
        <f>'Cost Pressures (d)'!E65</f>
        <v>FIGURE</v>
      </c>
      <c r="F652" s="87">
        <f>'Cost Pressures (d)'!F65</f>
        <v>0</v>
      </c>
      <c r="AE652" s="88">
        <f>'Cost Pressures (d)'!W65</f>
        <v>0</v>
      </c>
      <c r="AH652" s="88">
        <f>'Cost Pressures (d)'!Z65</f>
        <v>0</v>
      </c>
      <c r="AJ652" s="88">
        <f>'Cost Pressures (d)'!AA65</f>
        <v>0</v>
      </c>
      <c r="AK652" s="88">
        <f>'Cost Pressures (d)'!AC65</f>
        <v>0</v>
      </c>
    </row>
    <row r="653" spans="1:37">
      <c r="A653" s="87" t="str">
        <f>'Cost Pressures (d)'!A66</f>
        <v>Swansea Bay UHB</v>
      </c>
      <c r="B653" s="87" t="str">
        <f>'Cost Pressures (d)'!B66</f>
        <v>In Year Cost Base</v>
      </c>
      <c r="C653" s="87" t="str">
        <f>'Cost Pressures (d)'!C66</f>
        <v>Other Volume Growth / Investments (please specify):</v>
      </c>
      <c r="D653" s="87" t="str">
        <f>'Cost Pressures (d)'!D66</f>
        <v>SUMMARY</v>
      </c>
      <c r="E653" s="87" t="str">
        <f>'Cost Pressures (d)'!E66</f>
        <v>FIGURE</v>
      </c>
      <c r="F653" s="87">
        <f>'Cost Pressures (d)'!F66</f>
        <v>0</v>
      </c>
      <c r="AE653" s="88">
        <f>'Cost Pressures (d)'!W66</f>
        <v>0</v>
      </c>
      <c r="AH653" s="88">
        <f>'Cost Pressures (d)'!Z66</f>
        <v>0</v>
      </c>
      <c r="AJ653" s="88">
        <f>'Cost Pressures (d)'!AA66</f>
        <v>0</v>
      </c>
      <c r="AK653" s="88">
        <f>'Cost Pressures (d)'!AC66</f>
        <v>0</v>
      </c>
    </row>
    <row r="654" spans="1:37">
      <c r="A654" s="87" t="str">
        <f>'Cost Pressures (d)'!A67</f>
        <v>Swansea Bay UHB</v>
      </c>
      <c r="B654" s="87" t="str">
        <f>'Cost Pressures (d)'!B67</f>
        <v>In Year Cost Base</v>
      </c>
      <c r="C654" s="87" t="str">
        <f>'Cost Pressures (d)'!C67</f>
        <v>Other Volume Growth / Investments (please specify):</v>
      </c>
      <c r="D654" s="87" t="str">
        <f>'Cost Pressures (d)'!D67</f>
        <v>SUMMARY</v>
      </c>
      <c r="E654" s="87" t="str">
        <f>'Cost Pressures (d)'!E67</f>
        <v>FIGURE</v>
      </c>
      <c r="F654" s="87">
        <f>'Cost Pressures (d)'!F67</f>
        <v>0</v>
      </c>
      <c r="AE654" s="88">
        <f>'Cost Pressures (d)'!W67</f>
        <v>0</v>
      </c>
      <c r="AH654" s="88">
        <f>'Cost Pressures (d)'!Z67</f>
        <v>0</v>
      </c>
      <c r="AJ654" s="88">
        <f>'Cost Pressures (d)'!AA67</f>
        <v>0</v>
      </c>
      <c r="AK654" s="88">
        <f>'Cost Pressures (d)'!AC67</f>
        <v>0</v>
      </c>
    </row>
    <row r="655" spans="1:37">
      <c r="A655" s="87" t="str">
        <f>'Cost Pressures (d)'!A68</f>
        <v>Swansea Bay UHB</v>
      </c>
      <c r="B655" s="87" t="str">
        <f>'Cost Pressures (d)'!B68</f>
        <v>In Year Cost Base</v>
      </c>
      <c r="C655" s="87" t="str">
        <f>'Cost Pressures (d)'!C68</f>
        <v>Other Volume Growth / Investments (please specify):</v>
      </c>
      <c r="D655" s="87" t="str">
        <f>'Cost Pressures (d)'!D68</f>
        <v>SUMMARY</v>
      </c>
      <c r="E655" s="87" t="str">
        <f>'Cost Pressures (d)'!E68</f>
        <v>FIGURE</v>
      </c>
      <c r="F655" s="87">
        <f>'Cost Pressures (d)'!F68</f>
        <v>0</v>
      </c>
      <c r="AE655" s="88">
        <f>'Cost Pressures (d)'!W68</f>
        <v>0</v>
      </c>
      <c r="AH655" s="88">
        <f>'Cost Pressures (d)'!Z68</f>
        <v>0</v>
      </c>
      <c r="AJ655" s="88">
        <f>'Cost Pressures (d)'!AA68</f>
        <v>0</v>
      </c>
      <c r="AK655" s="88">
        <f>'Cost Pressures (d)'!AC68</f>
        <v>0</v>
      </c>
    </row>
    <row r="656" spans="1:37">
      <c r="A656" s="87" t="str">
        <f>'Cost Pressures (d)'!A69</f>
        <v>Swansea Bay UHB</v>
      </c>
      <c r="B656" s="87" t="str">
        <f>'Cost Pressures (d)'!B69</f>
        <v>In Year Cost Base</v>
      </c>
      <c r="C656" s="87" t="str">
        <f>'Cost Pressures (d)'!C69</f>
        <v>Other Volume Growth / Investments (please specify):</v>
      </c>
      <c r="D656" s="87" t="str">
        <f>'Cost Pressures (d)'!D69</f>
        <v>SUMMARY</v>
      </c>
      <c r="E656" s="87" t="str">
        <f>'Cost Pressures (d)'!E69</f>
        <v>FIGURE</v>
      </c>
      <c r="F656" s="87">
        <f>'Cost Pressures (d)'!F69</f>
        <v>0</v>
      </c>
      <c r="AE656" s="88">
        <f>'Cost Pressures (d)'!W69</f>
        <v>0</v>
      </c>
      <c r="AH656" s="88">
        <f>'Cost Pressures (d)'!Z69</f>
        <v>0</v>
      </c>
      <c r="AJ656" s="88">
        <f>'Cost Pressures (d)'!AA69</f>
        <v>0</v>
      </c>
      <c r="AK656" s="88">
        <f>'Cost Pressures (d)'!AC69</f>
        <v>0</v>
      </c>
    </row>
    <row r="657" spans="1:37">
      <c r="A657" s="87" t="str">
        <f>'Cost Pressures (d)'!A70</f>
        <v>Swansea Bay UHB</v>
      </c>
      <c r="B657" s="87" t="str">
        <f>'Cost Pressures (d)'!B70</f>
        <v>In Year Cost Base</v>
      </c>
      <c r="C657" s="87" t="str">
        <f>'Cost Pressures (d)'!C70</f>
        <v>Other Volume Growth / Investments (please specify):</v>
      </c>
      <c r="D657" s="87" t="str">
        <f>'Cost Pressures (d)'!D70</f>
        <v>SUMMARY</v>
      </c>
      <c r="E657" s="87" t="str">
        <f>'Cost Pressures (d)'!E70</f>
        <v>FIGURE</v>
      </c>
      <c r="F657" s="87">
        <f>'Cost Pressures (d)'!F70</f>
        <v>0</v>
      </c>
      <c r="AE657" s="88">
        <f>'Cost Pressures (d)'!W70</f>
        <v>0</v>
      </c>
      <c r="AH657" s="88">
        <f>'Cost Pressures (d)'!Z70</f>
        <v>0</v>
      </c>
      <c r="AJ657" s="88">
        <f>'Cost Pressures (d)'!AA70</f>
        <v>0</v>
      </c>
      <c r="AK657" s="88">
        <f>'Cost Pressures (d)'!AC70</f>
        <v>0</v>
      </c>
    </row>
    <row r="658" spans="1:37">
      <c r="A658" s="87" t="str">
        <f>'Cost Pressures (d)'!A71</f>
        <v>Swansea Bay UHB</v>
      </c>
      <c r="B658" s="87" t="str">
        <f>'Cost Pressures (d)'!B71</f>
        <v>In Year Cost Base</v>
      </c>
      <c r="C658" s="87" t="str">
        <f>'Cost Pressures (d)'!C71</f>
        <v>Other Volume Growth / Investments (please specify):</v>
      </c>
      <c r="D658" s="87" t="str">
        <f>'Cost Pressures (d)'!D71</f>
        <v>SUMMARY</v>
      </c>
      <c r="E658" s="87" t="str">
        <f>'Cost Pressures (d)'!E71</f>
        <v>FIGURE</v>
      </c>
      <c r="F658" s="87">
        <f>'Cost Pressures (d)'!F71</f>
        <v>0</v>
      </c>
      <c r="AE658" s="88">
        <f>'Cost Pressures (d)'!W71</f>
        <v>0</v>
      </c>
      <c r="AH658" s="88">
        <f>'Cost Pressures (d)'!Z71</f>
        <v>0</v>
      </c>
      <c r="AJ658" s="88">
        <f>'Cost Pressures (d)'!AA71</f>
        <v>0</v>
      </c>
      <c r="AK658" s="88">
        <f>'Cost Pressures (d)'!AC71</f>
        <v>0</v>
      </c>
    </row>
    <row r="659" spans="1:37">
      <c r="A659" s="87" t="str">
        <f>'Cost Pressures (d)'!A72</f>
        <v>Swansea Bay UHB</v>
      </c>
      <c r="B659" s="87" t="str">
        <f>'Cost Pressures (d)'!B72</f>
        <v>In Year Cost Base</v>
      </c>
      <c r="C659" s="87" t="str">
        <f>'Cost Pressures (d)'!C72</f>
        <v>Other Volume Growth / Investments (please specify):</v>
      </c>
      <c r="D659" s="87" t="str">
        <f>'Cost Pressures (d)'!D72</f>
        <v>SUMMARY</v>
      </c>
      <c r="E659" s="87" t="str">
        <f>'Cost Pressures (d)'!E72</f>
        <v>FIGURE</v>
      </c>
      <c r="F659" s="87">
        <f>'Cost Pressures (d)'!F72</f>
        <v>0</v>
      </c>
      <c r="AE659" s="88">
        <f>'Cost Pressures (d)'!W72</f>
        <v>0</v>
      </c>
      <c r="AH659" s="88">
        <f>'Cost Pressures (d)'!Z72</f>
        <v>0</v>
      </c>
      <c r="AJ659" s="88">
        <f>'Cost Pressures (d)'!AA72</f>
        <v>0</v>
      </c>
      <c r="AK659" s="88">
        <f>'Cost Pressures (d)'!AC72</f>
        <v>0</v>
      </c>
    </row>
    <row r="660" spans="1:37">
      <c r="A660" s="87" t="str">
        <f>'Cost Pressures (d)'!A73</f>
        <v>Swansea Bay UHB</v>
      </c>
      <c r="B660" s="87" t="str">
        <f>'Cost Pressures (d)'!B73</f>
        <v>In Year Cost Base</v>
      </c>
      <c r="C660" s="87" t="str">
        <f>'Cost Pressures (d)'!C73</f>
        <v>Other Volume Growth / Investments (please specify):</v>
      </c>
      <c r="D660" s="87" t="str">
        <f>'Cost Pressures (d)'!D73</f>
        <v>SUMMARY</v>
      </c>
      <c r="E660" s="87" t="str">
        <f>'Cost Pressures (d)'!E73</f>
        <v>TOTAL</v>
      </c>
      <c r="F660" s="87" t="str">
        <f>'Cost Pressures (d)'!F73</f>
        <v>Subtotal Other Volume Growth / Investments</v>
      </c>
      <c r="AE660" s="88">
        <f>'Cost Pressures (d)'!W73</f>
        <v>56616.431422462665</v>
      </c>
      <c r="AH660" s="88">
        <f>'Cost Pressures (d)'!Z73</f>
        <v>56616.431422462665</v>
      </c>
      <c r="AJ660" s="88">
        <f>'Cost Pressures (d)'!AA73</f>
        <v>12900</v>
      </c>
      <c r="AK660" s="88">
        <f>'Cost Pressures (d)'!AC73</f>
        <v>18500</v>
      </c>
    </row>
    <row r="661" spans="1:37">
      <c r="A661" s="87" t="str">
        <f>'Cost Pressures (d)'!A74</f>
        <v>Swansea Bay UHB</v>
      </c>
      <c r="B661" s="87" t="str">
        <f>'Cost Pressures (d)'!B74</f>
        <v>In Year Cost Base</v>
      </c>
      <c r="C661" s="87" t="str">
        <f>'Cost Pressures (d)'!C74</f>
        <v>Other Volume Growth / Investments (please specify):</v>
      </c>
      <c r="D661" s="87" t="str">
        <f>'Cost Pressures (d)'!D74</f>
        <v>SUMMARY</v>
      </c>
      <c r="E661" s="87" t="str">
        <f>'Cost Pressures (d)'!E74</f>
        <v>FIGURE</v>
      </c>
      <c r="F661" s="87">
        <f>'Cost Pressures (d)'!F74</f>
        <v>0</v>
      </c>
      <c r="AE661" s="88">
        <f>'Cost Pressures (d)'!W74</f>
        <v>0</v>
      </c>
      <c r="AH661" s="88">
        <f>'Cost Pressures (d)'!Z74</f>
        <v>0</v>
      </c>
      <c r="AJ661" s="88">
        <f>'Cost Pressures (d)'!AA74</f>
        <v>0</v>
      </c>
      <c r="AK661" s="88">
        <f>'Cost Pressures (d)'!AC74</f>
        <v>0</v>
      </c>
    </row>
    <row r="662" spans="1:37">
      <c r="A662" s="87" t="str">
        <f>'Cost Pressures (d)'!A75</f>
        <v>Swansea Bay UHB</v>
      </c>
      <c r="B662" s="87" t="str">
        <f>'Cost Pressures (d)'!B75</f>
        <v>In Year Cost Base</v>
      </c>
      <c r="C662" s="87" t="str">
        <f>'Cost Pressures (d)'!C75</f>
        <v xml:space="preserve">Funded Cost Pressures: </v>
      </c>
      <c r="D662" s="87" t="str">
        <f>'Cost Pressures (d)'!D75</f>
        <v>SUMMARY</v>
      </c>
      <c r="E662" s="87" t="str">
        <f>'Cost Pressures (d)'!E75</f>
        <v>FIGURE</v>
      </c>
      <c r="F662" s="87" t="str">
        <f>'Cost Pressures (d)'!F75</f>
        <v xml:space="preserve">Funded Cost Pressures: </v>
      </c>
      <c r="AE662" s="88" t="str">
        <f>'Cost Pressures (d)'!W75</f>
        <v>£'000</v>
      </c>
      <c r="AH662" s="88" t="str">
        <f>'Cost Pressures (d)'!Z75</f>
        <v>£'000</v>
      </c>
      <c r="AJ662" s="88" t="str">
        <f>'Cost Pressures (d)'!AA75</f>
        <v>£'000</v>
      </c>
      <c r="AK662" s="88" t="str">
        <f>'Cost Pressures (d)'!AC75</f>
        <v>£'000</v>
      </c>
    </row>
    <row r="663" spans="1:37">
      <c r="A663" s="87" t="str">
        <f>'Cost Pressures (d)'!A76</f>
        <v>Swansea Bay UHB</v>
      </c>
      <c r="B663" s="87" t="str">
        <f>'Cost Pressures (d)'!B76</f>
        <v>In Year Cost Base</v>
      </c>
      <c r="C663" s="87" t="str">
        <f>'Cost Pressures (d)'!C76</f>
        <v xml:space="preserve">Funded Cost Pressures: </v>
      </c>
      <c r="D663" s="87" t="str">
        <f>'Cost Pressures (d)'!D76</f>
        <v>SUMMARY</v>
      </c>
      <c r="E663" s="87" t="str">
        <f>'Cost Pressures (d)'!E76</f>
        <v>FIGURE</v>
      </c>
      <c r="F663" s="87" t="str">
        <f>'Cost Pressures (d)'!F76</f>
        <v>Funded - Immunisation Framework</v>
      </c>
      <c r="AE663" s="88">
        <f>'Cost Pressures (d)'!W76</f>
        <v>5500</v>
      </c>
      <c r="AH663" s="88">
        <f>'Cost Pressures (d)'!Z76</f>
        <v>5500</v>
      </c>
      <c r="AJ663" s="88">
        <f>'Cost Pressures (d)'!AA76</f>
        <v>0</v>
      </c>
      <c r="AK663" s="88">
        <f>'Cost Pressures (d)'!AC76</f>
        <v>0</v>
      </c>
    </row>
    <row r="664" spans="1:37">
      <c r="A664" s="87" t="str">
        <f>'Cost Pressures (d)'!A77</f>
        <v>Swansea Bay UHB</v>
      </c>
      <c r="B664" s="87" t="str">
        <f>'Cost Pressures (d)'!B77</f>
        <v>In Year Cost Base</v>
      </c>
      <c r="C664" s="87" t="str">
        <f>'Cost Pressures (d)'!C77</f>
        <v xml:space="preserve">Funded Cost Pressures: </v>
      </c>
      <c r="D664" s="87" t="str">
        <f>'Cost Pressures (d)'!D77</f>
        <v>SUMMARY</v>
      </c>
      <c r="E664" s="87" t="str">
        <f>'Cost Pressures (d)'!E77</f>
        <v>FIGURE</v>
      </c>
      <c r="F664" s="87" t="str">
        <f>'Cost Pressures (d)'!F77</f>
        <v>Funded - Surveillance (Testing and Tracing)</v>
      </c>
      <c r="AE664" s="88">
        <f>'Cost Pressures (d)'!W77</f>
        <v>3500</v>
      </c>
      <c r="AH664" s="88">
        <f>'Cost Pressures (d)'!Z77</f>
        <v>3500</v>
      </c>
      <c r="AJ664" s="88">
        <f>'Cost Pressures (d)'!AA77</f>
        <v>0</v>
      </c>
      <c r="AK664" s="88">
        <f>'Cost Pressures (d)'!AC77</f>
        <v>0</v>
      </c>
    </row>
    <row r="665" spans="1:37">
      <c r="A665" s="87" t="str">
        <f>'Cost Pressures (d)'!A78</f>
        <v>Swansea Bay UHB</v>
      </c>
      <c r="B665" s="87" t="str">
        <f>'Cost Pressures (d)'!B78</f>
        <v>In Year Cost Base</v>
      </c>
      <c r="C665" s="87" t="str">
        <f>'Cost Pressures (d)'!C78</f>
        <v xml:space="preserve">Funded Cost Pressures: </v>
      </c>
      <c r="D665" s="87" t="str">
        <f>'Cost Pressures (d)'!D78</f>
        <v>SUMMARY</v>
      </c>
      <c r="E665" s="87" t="str">
        <f>'Cost Pressures (d)'!E78</f>
        <v>FIGURE</v>
      </c>
      <c r="F665" s="87" t="str">
        <f>'Cost Pressures (d)'!F78</f>
        <v>Funded - Real Living Wage</v>
      </c>
      <c r="AE665" s="88">
        <f>'Cost Pressures (d)'!W78</f>
        <v>10482.5</v>
      </c>
      <c r="AH665" s="88">
        <f>'Cost Pressures (d)'!Z78</f>
        <v>10482.5</v>
      </c>
      <c r="AJ665" s="88">
        <f>'Cost Pressures (d)'!AA78</f>
        <v>0</v>
      </c>
      <c r="AK665" s="88">
        <f>'Cost Pressures (d)'!AC78</f>
        <v>0</v>
      </c>
    </row>
    <row r="666" spans="1:37">
      <c r="A666" s="87" t="str">
        <f>'Cost Pressures (d)'!A79</f>
        <v>Swansea Bay UHB</v>
      </c>
      <c r="B666" s="87" t="str">
        <f>'Cost Pressures (d)'!B79</f>
        <v>In Year Cost Base</v>
      </c>
      <c r="C666" s="87" t="str">
        <f>'Cost Pressures (d)'!C79</f>
        <v xml:space="preserve">Funded Cost Pressures: </v>
      </c>
      <c r="D666" s="87" t="str">
        <f>'Cost Pressures (d)'!D79</f>
        <v>SUMMARY</v>
      </c>
      <c r="E666" s="87" t="str">
        <f>'Cost Pressures (d)'!E79</f>
        <v>FIGURE</v>
      </c>
      <c r="F666" s="87" t="str">
        <f>'Cost Pressures (d)'!F79</f>
        <v>Funded - Other ringfenced projects</v>
      </c>
      <c r="AE666" s="88">
        <f>'Cost Pressures (d)'!W79</f>
        <v>100</v>
      </c>
      <c r="AH666" s="88">
        <f>'Cost Pressures (d)'!Z79</f>
        <v>100</v>
      </c>
      <c r="AJ666" s="88">
        <f>'Cost Pressures (d)'!AA79</f>
        <v>0</v>
      </c>
      <c r="AK666" s="88">
        <f>'Cost Pressures (d)'!AC79</f>
        <v>0</v>
      </c>
    </row>
    <row r="667" spans="1:37">
      <c r="A667" s="87" t="str">
        <f>'Cost Pressures (d)'!A80</f>
        <v>Swansea Bay UHB</v>
      </c>
      <c r="B667" s="87" t="str">
        <f>'Cost Pressures (d)'!B80</f>
        <v>In Year Cost Base</v>
      </c>
      <c r="C667" s="87" t="str">
        <f>'Cost Pressures (d)'!C80</f>
        <v xml:space="preserve">Funded Cost Pressures: </v>
      </c>
      <c r="D667" s="87" t="str">
        <f>'Cost Pressures (d)'!D80</f>
        <v>SUMMARY</v>
      </c>
      <c r="E667" s="87" t="str">
        <f>'Cost Pressures (d)'!E80</f>
        <v>FIGURE</v>
      </c>
      <c r="F667" s="87" t="str">
        <f>'Cost Pressures (d)'!F80</f>
        <v>National COVID Programmes Other</v>
      </c>
      <c r="AE667" s="88">
        <f>'Cost Pressures (d)'!W80</f>
        <v>2500</v>
      </c>
      <c r="AH667" s="88">
        <f>'Cost Pressures (d)'!Z80</f>
        <v>2500</v>
      </c>
      <c r="AJ667" s="88">
        <f>'Cost Pressures (d)'!AA80</f>
        <v>0</v>
      </c>
      <c r="AK667" s="88">
        <f>'Cost Pressures (d)'!AC80</f>
        <v>0</v>
      </c>
    </row>
    <row r="668" spans="1:37">
      <c r="A668" s="87" t="str">
        <f>'Cost Pressures (d)'!A81</f>
        <v>Swansea Bay UHB</v>
      </c>
      <c r="B668" s="87" t="str">
        <f>'Cost Pressures (d)'!B81</f>
        <v>In Year Cost Base</v>
      </c>
      <c r="C668" s="87" t="str">
        <f>'Cost Pressures (d)'!C81</f>
        <v xml:space="preserve">Funded Cost Pressures: </v>
      </c>
      <c r="D668" s="87" t="str">
        <f>'Cost Pressures (d)'!D81</f>
        <v>SUMMARY</v>
      </c>
      <c r="E668" s="87" t="str">
        <f>'Cost Pressures (d)'!E81</f>
        <v>FIGURE</v>
      </c>
      <c r="F668" s="87" t="str">
        <f>'Cost Pressures (d)'!F81</f>
        <v>Planned Care Recovery Local</v>
      </c>
      <c r="AE668" s="88">
        <f>'Cost Pressures (d)'!W81</f>
        <v>1300</v>
      </c>
      <c r="AH668" s="88">
        <f>'Cost Pressures (d)'!Z81</f>
        <v>1300</v>
      </c>
      <c r="AJ668" s="88">
        <f>'Cost Pressures (d)'!AA81</f>
        <v>-7700</v>
      </c>
      <c r="AK668" s="88">
        <f>'Cost Pressures (d)'!AC81</f>
        <v>0</v>
      </c>
    </row>
    <row r="669" spans="1:37">
      <c r="A669" s="87" t="str">
        <f>'Cost Pressures (d)'!A82</f>
        <v>Swansea Bay UHB</v>
      </c>
      <c r="B669" s="87" t="str">
        <f>'Cost Pressures (d)'!B82</f>
        <v>In Year Cost Base</v>
      </c>
      <c r="C669" s="87" t="str">
        <f>'Cost Pressures (d)'!C82</f>
        <v xml:space="preserve">Funded Cost Pressures: </v>
      </c>
      <c r="D669" s="87" t="str">
        <f>'Cost Pressures (d)'!D82</f>
        <v>SUMMARY</v>
      </c>
      <c r="E669" s="87" t="str">
        <f>'Cost Pressures (d)'!E82</f>
        <v>FIGURE</v>
      </c>
      <c r="F669" s="87" t="str">
        <f>'Cost Pressures (d)'!F82</f>
        <v>Planned Care Recovery Regional</v>
      </c>
      <c r="AE669" s="88">
        <f>'Cost Pressures (d)'!W82</f>
        <v>21000</v>
      </c>
      <c r="AH669" s="88">
        <f>'Cost Pressures (d)'!Z82</f>
        <v>21000</v>
      </c>
      <c r="AJ669" s="88">
        <f>'Cost Pressures (d)'!AA82</f>
        <v>0</v>
      </c>
      <c r="AK669" s="88">
        <f>'Cost Pressures (d)'!AC82</f>
        <v>0</v>
      </c>
    </row>
    <row r="670" spans="1:37">
      <c r="A670" s="87" t="str">
        <f>'Cost Pressures (d)'!A83</f>
        <v>Swansea Bay UHB</v>
      </c>
      <c r="B670" s="87" t="str">
        <f>'Cost Pressures (d)'!B83</f>
        <v>In Year Cost Base</v>
      </c>
      <c r="C670" s="87" t="str">
        <f>'Cost Pressures (d)'!C83</f>
        <v xml:space="preserve">Funded Cost Pressures: </v>
      </c>
      <c r="D670" s="87" t="str">
        <f>'Cost Pressures (d)'!D83</f>
        <v>SUMMARY</v>
      </c>
      <c r="E670" s="87" t="str">
        <f>'Cost Pressures (d)'!E83</f>
        <v>FIGURE</v>
      </c>
      <c r="F670" s="87" t="str">
        <f>'Cost Pressures (d)'!F83</f>
        <v>2022/23 Pay Award</v>
      </c>
      <c r="AE670" s="88">
        <f>'Cost Pressures (d)'!W83</f>
        <v>29077</v>
      </c>
      <c r="AH670" s="88">
        <f>'Cost Pressures (d)'!Z83</f>
        <v>29077</v>
      </c>
      <c r="AJ670" s="88">
        <f>'Cost Pressures (d)'!AA83</f>
        <v>0</v>
      </c>
      <c r="AK670" s="88">
        <f>'Cost Pressures (d)'!AC83</f>
        <v>0</v>
      </c>
    </row>
    <row r="671" spans="1:37">
      <c r="A671" s="87" t="str">
        <f>'Cost Pressures (d)'!A84</f>
        <v>Swansea Bay UHB</v>
      </c>
      <c r="B671" s="87" t="str">
        <f>'Cost Pressures (d)'!B84</f>
        <v>In Year Cost Base</v>
      </c>
      <c r="C671" s="87" t="str">
        <f>'Cost Pressures (d)'!C84</f>
        <v xml:space="preserve">Funded Cost Pressures: </v>
      </c>
      <c r="D671" s="87" t="str">
        <f>'Cost Pressures (d)'!D84</f>
        <v>SUMMARY</v>
      </c>
      <c r="E671" s="87" t="str">
        <f>'Cost Pressures (d)'!E84</f>
        <v>FIGURE</v>
      </c>
      <c r="F671" s="87" t="str">
        <f>'Cost Pressures (d)'!F84</f>
        <v>Additional Costs linked Table A2</v>
      </c>
      <c r="AE671" s="88">
        <f>'Cost Pressures (d)'!W84</f>
        <v>799.90116177700088</v>
      </c>
      <c r="AH671" s="88">
        <f>'Cost Pressures (d)'!Z84</f>
        <v>799.90116177700088</v>
      </c>
      <c r="AJ671" s="88">
        <f>'Cost Pressures (d)'!AA84</f>
        <v>0</v>
      </c>
      <c r="AK671" s="88">
        <f>'Cost Pressures (d)'!AC84</f>
        <v>0</v>
      </c>
    </row>
    <row r="672" spans="1:37">
      <c r="A672" s="87" t="str">
        <f>'Cost Pressures (d)'!A85</f>
        <v>Swansea Bay UHB</v>
      </c>
      <c r="B672" s="87" t="str">
        <f>'Cost Pressures (d)'!B85</f>
        <v>In Year Cost Base</v>
      </c>
      <c r="C672" s="87" t="str">
        <f>'Cost Pressures (d)'!C85</f>
        <v xml:space="preserve">Funded Cost Pressures: </v>
      </c>
      <c r="D672" s="87" t="str">
        <f>'Cost Pressures (d)'!D85</f>
        <v>SUMMARY</v>
      </c>
      <c r="E672" s="87" t="str">
        <f>'Cost Pressures (d)'!E85</f>
        <v>FIGURE</v>
      </c>
      <c r="F672" s="87" t="str">
        <f>'Cost Pressures (d)'!F85</f>
        <v>Additional Costs linked Table B1</v>
      </c>
      <c r="AE672" s="88">
        <f>'Cost Pressures (d)'!W85</f>
        <v>1408.4</v>
      </c>
      <c r="AH672" s="88">
        <f>'Cost Pressures (d)'!Z85</f>
        <v>1408.4</v>
      </c>
      <c r="AJ672" s="88">
        <f>'Cost Pressures (d)'!AA85</f>
        <v>0</v>
      </c>
      <c r="AK672" s="88">
        <f>'Cost Pressures (d)'!AC85</f>
        <v>0</v>
      </c>
    </row>
    <row r="673" spans="1:37">
      <c r="A673" s="87" t="str">
        <f>'Cost Pressures (d)'!A86</f>
        <v>Swansea Bay UHB</v>
      </c>
      <c r="B673" s="87" t="str">
        <f>'Cost Pressures (d)'!B86</f>
        <v>In Year Cost Base</v>
      </c>
      <c r="C673" s="87" t="str">
        <f>'Cost Pressures (d)'!C86</f>
        <v xml:space="preserve">Funded Cost Pressures: </v>
      </c>
      <c r="D673" s="87" t="str">
        <f>'Cost Pressures (d)'!D86</f>
        <v>SUMMARY</v>
      </c>
      <c r="E673" s="87" t="str">
        <f>'Cost Pressures (d)'!E86</f>
        <v>FIGURE</v>
      </c>
      <c r="F673" s="87" t="str">
        <f>'Cost Pressures (d)'!F86</f>
        <v>Additional Costs linked Table B2</v>
      </c>
      <c r="AE673" s="88">
        <f>'Cost Pressures (d)'!W86</f>
        <v>210</v>
      </c>
      <c r="AH673" s="88">
        <f>'Cost Pressures (d)'!Z86</f>
        <v>210</v>
      </c>
      <c r="AJ673" s="88">
        <f>'Cost Pressures (d)'!AA86</f>
        <v>0</v>
      </c>
      <c r="AK673" s="88">
        <f>'Cost Pressures (d)'!AC86</f>
        <v>0</v>
      </c>
    </row>
    <row r="674" spans="1:37">
      <c r="A674" s="87" t="str">
        <f>'Cost Pressures (d)'!A87</f>
        <v>Swansea Bay UHB</v>
      </c>
      <c r="B674" s="87" t="str">
        <f>'Cost Pressures (d)'!B87</f>
        <v>In Year Cost Base</v>
      </c>
      <c r="C674" s="87" t="str">
        <f>'Cost Pressures (d)'!C87</f>
        <v xml:space="preserve">Funded Cost Pressures: </v>
      </c>
      <c r="D674" s="87" t="str">
        <f>'Cost Pressures (d)'!D87</f>
        <v>SUMMARY</v>
      </c>
      <c r="E674" s="87" t="str">
        <f>'Cost Pressures (d)'!E87</f>
        <v>FIGURE</v>
      </c>
      <c r="F674" s="87" t="str">
        <f>'Cost Pressures (d)'!F87</f>
        <v>Additional Costs linked Table 2</v>
      </c>
      <c r="AE674" s="88">
        <f>'Cost Pressures (d)'!W87</f>
        <v>494.93000000000006</v>
      </c>
      <c r="AH674" s="88">
        <f>'Cost Pressures (d)'!Z87</f>
        <v>494.93000000000006</v>
      </c>
      <c r="AJ674" s="88">
        <f>'Cost Pressures (d)'!AA87</f>
        <v>0</v>
      </c>
      <c r="AK674" s="88">
        <f>'Cost Pressures (d)'!AC87</f>
        <v>0</v>
      </c>
    </row>
    <row r="675" spans="1:37">
      <c r="A675" s="87" t="str">
        <f>'Cost Pressures (d)'!A88</f>
        <v>Swansea Bay UHB</v>
      </c>
      <c r="B675" s="87" t="str">
        <f>'Cost Pressures (d)'!B88</f>
        <v>In Year Cost Base</v>
      </c>
      <c r="C675" s="87" t="str">
        <f>'Cost Pressures (d)'!C88</f>
        <v xml:space="preserve">Funded Cost Pressures: </v>
      </c>
      <c r="D675" s="87" t="str">
        <f>'Cost Pressures (d)'!D88</f>
        <v>SUMMARY</v>
      </c>
      <c r="E675" s="87" t="str">
        <f>'Cost Pressures (d)'!E88</f>
        <v>FIGURE</v>
      </c>
      <c r="F675" s="87" t="str">
        <f>'Cost Pressures (d)'!F88</f>
        <v>Anticpated Allocations Invesments Recurrent (as per Tab 6)</v>
      </c>
      <c r="AE675" s="88">
        <f>'Cost Pressures (d)'!W88</f>
        <v>12014.82661</v>
      </c>
      <c r="AH675" s="88">
        <f>'Cost Pressures (d)'!Z88</f>
        <v>12014.82661</v>
      </c>
      <c r="AJ675" s="88">
        <f>'Cost Pressures (d)'!AA88</f>
        <v>0</v>
      </c>
      <c r="AK675" s="88">
        <f>'Cost Pressures (d)'!AC88</f>
        <v>0</v>
      </c>
    </row>
    <row r="676" spans="1:37">
      <c r="A676" s="87" t="str">
        <f>'Cost Pressures (d)'!A89</f>
        <v>Swansea Bay UHB</v>
      </c>
      <c r="B676" s="87" t="str">
        <f>'Cost Pressures (d)'!B89</f>
        <v>In Year Cost Base</v>
      </c>
      <c r="C676" s="87" t="str">
        <f>'Cost Pressures (d)'!C89</f>
        <v xml:space="preserve">Funded Cost Pressures: </v>
      </c>
      <c r="D676" s="87" t="str">
        <f>'Cost Pressures (d)'!D89</f>
        <v>SUMMARY</v>
      </c>
      <c r="E676" s="87" t="str">
        <f>'Cost Pressures (d)'!E89</f>
        <v>FIGURE</v>
      </c>
      <c r="F676" s="87" t="str">
        <f>'Cost Pressures (d)'!F89</f>
        <v>Anticpated Allocations Invesments Non Recurrent (as per Tab 6)</v>
      </c>
      <c r="AE676" s="88">
        <f>'Cost Pressures (d)'!W89</f>
        <v>2080.9720000000002</v>
      </c>
      <c r="AH676" s="88">
        <f>'Cost Pressures (d)'!Z89</f>
        <v>2080.9720000000002</v>
      </c>
      <c r="AJ676" s="88">
        <f>'Cost Pressures (d)'!AA89</f>
        <v>0</v>
      </c>
      <c r="AK676" s="88">
        <f>'Cost Pressures (d)'!AC89</f>
        <v>0</v>
      </c>
    </row>
    <row r="677" spans="1:37">
      <c r="A677" s="87" t="str">
        <f>'Cost Pressures (d)'!A90</f>
        <v>Swansea Bay UHB</v>
      </c>
      <c r="B677" s="87" t="str">
        <f>'Cost Pressures (d)'!B90</f>
        <v>In Year Cost Base</v>
      </c>
      <c r="C677" s="87" t="str">
        <f>'Cost Pressures (d)'!C90</f>
        <v xml:space="preserve">Funded Cost Pressures: </v>
      </c>
      <c r="D677" s="87" t="str">
        <f>'Cost Pressures (d)'!D90</f>
        <v>SUMMARY</v>
      </c>
      <c r="E677" s="87" t="str">
        <f>'Cost Pressures (d)'!E90</f>
        <v>FIGURE</v>
      </c>
      <c r="F677" s="87">
        <f>'Cost Pressures (d)'!F90</f>
        <v>0</v>
      </c>
      <c r="AE677" s="88">
        <f>'Cost Pressures (d)'!W90</f>
        <v>0</v>
      </c>
      <c r="AH677" s="88">
        <f>'Cost Pressures (d)'!Z90</f>
        <v>0</v>
      </c>
      <c r="AJ677" s="88">
        <f>'Cost Pressures (d)'!AA90</f>
        <v>0</v>
      </c>
      <c r="AK677" s="88">
        <f>'Cost Pressures (d)'!AC90</f>
        <v>0</v>
      </c>
    </row>
    <row r="678" spans="1:37">
      <c r="A678" s="87" t="str">
        <f>'Cost Pressures (d)'!A91</f>
        <v>Swansea Bay UHB</v>
      </c>
      <c r="B678" s="87" t="str">
        <f>'Cost Pressures (d)'!B91</f>
        <v>In Year Cost Base</v>
      </c>
      <c r="C678" s="87" t="str">
        <f>'Cost Pressures (d)'!C91</f>
        <v xml:space="preserve">Funded Cost Pressures: </v>
      </c>
      <c r="D678" s="87" t="str">
        <f>'Cost Pressures (d)'!D91</f>
        <v>SUMMARY</v>
      </c>
      <c r="E678" s="87" t="str">
        <f>'Cost Pressures (d)'!E91</f>
        <v>FIGURE</v>
      </c>
      <c r="F678" s="87">
        <f>'Cost Pressures (d)'!F91</f>
        <v>0</v>
      </c>
      <c r="AE678" s="88">
        <f>'Cost Pressures (d)'!W91</f>
        <v>0</v>
      </c>
      <c r="AH678" s="88">
        <f>'Cost Pressures (d)'!Z91</f>
        <v>0</v>
      </c>
      <c r="AJ678" s="88">
        <f>'Cost Pressures (d)'!AA91</f>
        <v>0</v>
      </c>
      <c r="AK678" s="88">
        <f>'Cost Pressures (d)'!AC91</f>
        <v>0</v>
      </c>
    </row>
    <row r="679" spans="1:37">
      <c r="A679" s="87" t="str">
        <f>'Cost Pressures (d)'!A92</f>
        <v>Swansea Bay UHB</v>
      </c>
      <c r="B679" s="87" t="str">
        <f>'Cost Pressures (d)'!B92</f>
        <v>In Year Cost Base</v>
      </c>
      <c r="C679" s="87" t="str">
        <f>'Cost Pressures (d)'!C92</f>
        <v xml:space="preserve">Funded Cost Pressures: </v>
      </c>
      <c r="D679" s="87" t="str">
        <f>'Cost Pressures (d)'!D92</f>
        <v>SUMMARY</v>
      </c>
      <c r="E679" s="87" t="str">
        <f>'Cost Pressures (d)'!E92</f>
        <v>FIGURE</v>
      </c>
      <c r="F679" s="87">
        <f>'Cost Pressures (d)'!F92</f>
        <v>0</v>
      </c>
      <c r="AE679" s="88">
        <f>'Cost Pressures (d)'!W92</f>
        <v>0</v>
      </c>
      <c r="AH679" s="88">
        <f>'Cost Pressures (d)'!Z92</f>
        <v>0</v>
      </c>
      <c r="AJ679" s="88">
        <f>'Cost Pressures (d)'!AA92</f>
        <v>0</v>
      </c>
      <c r="AK679" s="88">
        <f>'Cost Pressures (d)'!AC92</f>
        <v>0</v>
      </c>
    </row>
    <row r="680" spans="1:37">
      <c r="A680" s="87" t="str">
        <f>'Cost Pressures (d)'!A93</f>
        <v>Swansea Bay UHB</v>
      </c>
      <c r="B680" s="87" t="str">
        <f>'Cost Pressures (d)'!B93</f>
        <v>In Year Cost Base</v>
      </c>
      <c r="C680" s="87" t="str">
        <f>'Cost Pressures (d)'!C93</f>
        <v xml:space="preserve">Funded Cost Pressures: </v>
      </c>
      <c r="D680" s="87" t="str">
        <f>'Cost Pressures (d)'!D93</f>
        <v>SUMMARY</v>
      </c>
      <c r="E680" s="87" t="str">
        <f>'Cost Pressures (d)'!E93</f>
        <v>TOTAL</v>
      </c>
      <c r="F680" s="87" t="str">
        <f>'Cost Pressures (d)'!F93</f>
        <v>Adjustment for new funded activities</v>
      </c>
      <c r="AE680" s="88">
        <f>'Cost Pressures (d)'!W93</f>
        <v>90468.529771776986</v>
      </c>
      <c r="AH680" s="88">
        <f>'Cost Pressures (d)'!Z93</f>
        <v>90468.529771776986</v>
      </c>
      <c r="AJ680" s="88">
        <f>'Cost Pressures (d)'!AA93</f>
        <v>-7700</v>
      </c>
      <c r="AK680" s="88">
        <f>'Cost Pressures (d)'!AC93</f>
        <v>0</v>
      </c>
    </row>
    <row r="681" spans="1:37">
      <c r="A681" s="87" t="str">
        <f>'Cost Pressures (d)'!A94</f>
        <v>Swansea Bay UHB</v>
      </c>
      <c r="B681" s="87" t="str">
        <f>'Cost Pressures (d)'!B94</f>
        <v>In Year Cost Base</v>
      </c>
      <c r="C681" s="87" t="str">
        <f>'Cost Pressures (d)'!C94</f>
        <v xml:space="preserve">Funded Cost Pressures: </v>
      </c>
      <c r="D681" s="87" t="str">
        <f>'Cost Pressures (d)'!D94</f>
        <v>SUMMARY</v>
      </c>
      <c r="E681" s="87" t="str">
        <f>'Cost Pressures (d)'!E94</f>
        <v>FIGURE</v>
      </c>
      <c r="F681" s="87">
        <f>'Cost Pressures (d)'!F94</f>
        <v>0</v>
      </c>
      <c r="AE681" s="88">
        <f>'Cost Pressures (d)'!W94</f>
        <v>0</v>
      </c>
      <c r="AH681" s="88">
        <f>'Cost Pressures (d)'!Z94</f>
        <v>0</v>
      </c>
      <c r="AJ681" s="88">
        <f>'Cost Pressures (d)'!AA94</f>
        <v>0</v>
      </c>
      <c r="AK681" s="88">
        <f>'Cost Pressures (d)'!AC94</f>
        <v>0</v>
      </c>
    </row>
    <row r="682" spans="1:37">
      <c r="A682" s="87" t="str">
        <f>'Cost Pressures (d)'!A95</f>
        <v>Swansea Bay UHB</v>
      </c>
      <c r="B682" s="87" t="str">
        <f>'Cost Pressures (d)'!B95</f>
        <v>In Year Cost Base</v>
      </c>
      <c r="C682" s="87" t="str">
        <f>'Cost Pressures (d)'!C95</f>
        <v>Total Cost Pressures</v>
      </c>
      <c r="D682" s="87" t="str">
        <f>'Cost Pressures (d)'!D95</f>
        <v>SUMMARY</v>
      </c>
      <c r="E682" s="87" t="str">
        <f>'Cost Pressures (d)'!E95</f>
        <v>TOTAL</v>
      </c>
      <c r="F682" s="87" t="str">
        <f>'Cost Pressures (d)'!F95</f>
        <v>Total Cost Pressures</v>
      </c>
      <c r="AE682" s="88">
        <f>'Cost Pressures (d)'!W95</f>
        <v>180002.57407014928</v>
      </c>
      <c r="AH682" s="88">
        <f>'Cost Pressures (d)'!Z95</f>
        <v>180002.57407014928</v>
      </c>
      <c r="AJ682" s="88">
        <f>'Cost Pressures (d)'!AA95</f>
        <v>8500</v>
      </c>
      <c r="AK682" s="88">
        <f>'Cost Pressures (d)'!AC95</f>
        <v>24100</v>
      </c>
    </row>
    <row r="683" spans="1:37">
      <c r="A683" s="87" t="str">
        <f>'Cost Pressures (d)'!A96</f>
        <v>Swansea Bay UHB</v>
      </c>
      <c r="B683" s="87" t="str">
        <f>'Cost Pressures (d)'!B96</f>
        <v>In Year Cost Base</v>
      </c>
      <c r="C683" s="87" t="str">
        <f>'Cost Pressures (d)'!C96</f>
        <v>Inflationary Cost Pressures</v>
      </c>
      <c r="D683" s="87" t="str">
        <f>'Cost Pressures (d)'!D96</f>
        <v>PAY</v>
      </c>
      <c r="E683" s="87" t="str">
        <f>'Cost Pressures (d)'!E96</f>
        <v>FIGURE</v>
      </c>
      <c r="F683" s="87" t="str">
        <f>'Cost Pressures (d)'!F96</f>
        <v>Inflation - Energy</v>
      </c>
      <c r="AE683" s="88">
        <f>'Cost Pressures (d)'!W96</f>
        <v>0</v>
      </c>
      <c r="AH683" s="88">
        <f>'Cost Pressures (d)'!Z96</f>
        <v>0</v>
      </c>
      <c r="AJ683" s="88">
        <f>'Cost Pressures (d)'!AA96</f>
        <v>0</v>
      </c>
      <c r="AK683" s="88">
        <f>'Cost Pressures (d)'!AC96</f>
        <v>0</v>
      </c>
    </row>
    <row r="684" spans="1:37">
      <c r="A684" s="87" t="str">
        <f>'Cost Pressures (d)'!A97</f>
        <v>Swansea Bay UHB</v>
      </c>
      <c r="B684" s="87" t="str">
        <f>'Cost Pressures (d)'!B97</f>
        <v>In Year Cost Base</v>
      </c>
      <c r="C684" s="87" t="str">
        <f>'Cost Pressures (d)'!C97</f>
        <v>Inflationary Cost Pressures</v>
      </c>
      <c r="D684" s="87" t="str">
        <f>'Cost Pressures (d)'!D97</f>
        <v>PAY</v>
      </c>
      <c r="E684" s="87" t="str">
        <f>'Cost Pressures (d)'!E97</f>
        <v>FIGURE</v>
      </c>
      <c r="F684" s="87" t="str">
        <f>'Cost Pressures (d)'!F97</f>
        <v>Inflation - Other price increases</v>
      </c>
      <c r="AE684" s="88">
        <f>'Cost Pressures (d)'!W97</f>
        <v>0</v>
      </c>
      <c r="AH684" s="88">
        <f>'Cost Pressures (d)'!Z97</f>
        <v>0</v>
      </c>
      <c r="AJ684" s="88">
        <f>'Cost Pressures (d)'!AA97</f>
        <v>0</v>
      </c>
      <c r="AK684" s="88">
        <f>'Cost Pressures (d)'!AC97</f>
        <v>0</v>
      </c>
    </row>
    <row r="685" spans="1:37">
      <c r="A685" s="87" t="str">
        <f>'Cost Pressures (d)'!A98</f>
        <v>Swansea Bay UHB</v>
      </c>
      <c r="B685" s="87" t="str">
        <f>'Cost Pressures (d)'!B98</f>
        <v>In Year Cost Base</v>
      </c>
      <c r="C685" s="87" t="str">
        <f>'Cost Pressures (d)'!C98</f>
        <v>Inflationary Cost Pressures</v>
      </c>
      <c r="D685" s="87" t="str">
        <f>'Cost Pressures (d)'!D98</f>
        <v>PAY</v>
      </c>
      <c r="E685" s="87" t="str">
        <f>'Cost Pressures (d)'!E98</f>
        <v>FIGURE</v>
      </c>
      <c r="F685" s="87" t="str">
        <f>'Cost Pressures (d)'!F98</f>
        <v>CHC (ec RLW)</v>
      </c>
      <c r="AE685" s="88">
        <f>'Cost Pressures (d)'!W98</f>
        <v>0</v>
      </c>
      <c r="AH685" s="88">
        <f>'Cost Pressures (d)'!Z98</f>
        <v>0</v>
      </c>
      <c r="AJ685" s="88">
        <f>'Cost Pressures (d)'!AA98</f>
        <v>0</v>
      </c>
      <c r="AK685" s="88">
        <f>'Cost Pressures (d)'!AC98</f>
        <v>0</v>
      </c>
    </row>
    <row r="686" spans="1:37">
      <c r="A686" s="87" t="str">
        <f>'Cost Pressures (d)'!A99</f>
        <v>Swansea Bay UHB</v>
      </c>
      <c r="B686" s="87" t="str">
        <f>'Cost Pressures (d)'!B99</f>
        <v>In Year Cost Base</v>
      </c>
      <c r="C686" s="87" t="str">
        <f>'Cost Pressures (d)'!C99</f>
        <v>Inflationary Cost Pressures</v>
      </c>
      <c r="D686" s="87" t="str">
        <f>'Cost Pressures (d)'!D99</f>
        <v>PAY</v>
      </c>
      <c r="E686" s="87" t="str">
        <f>'Cost Pressures (d)'!E99</f>
        <v>FIGURE</v>
      </c>
      <c r="F686" s="87" t="str">
        <f>'Cost Pressures (d)'!F99</f>
        <v>Secondary Care Drugs &amp; NICE</v>
      </c>
      <c r="AE686" s="88">
        <f>'Cost Pressures (d)'!W99</f>
        <v>0</v>
      </c>
      <c r="AH686" s="88">
        <f>'Cost Pressures (d)'!Z99</f>
        <v>0</v>
      </c>
      <c r="AJ686" s="88">
        <f>'Cost Pressures (d)'!AA99</f>
        <v>0</v>
      </c>
      <c r="AK686" s="88">
        <f>'Cost Pressures (d)'!AC99</f>
        <v>0</v>
      </c>
    </row>
    <row r="687" spans="1:37">
      <c r="A687" s="87" t="str">
        <f>'Cost Pressures (d)'!A100</f>
        <v>Swansea Bay UHB</v>
      </c>
      <c r="B687" s="87" t="str">
        <f>'Cost Pressures (d)'!B100</f>
        <v>In Year Cost Base</v>
      </c>
      <c r="C687" s="87" t="str">
        <f>'Cost Pressures (d)'!C100</f>
        <v>Inflationary Cost Pressures</v>
      </c>
      <c r="D687" s="87" t="str">
        <f>'Cost Pressures (d)'!D100</f>
        <v>PAY</v>
      </c>
      <c r="E687" s="87" t="str">
        <f>'Cost Pressures (d)'!E100</f>
        <v>FIGURE</v>
      </c>
      <c r="F687" s="87" t="str">
        <f>'Cost Pressures (d)'!F100</f>
        <v>PC Prescribing</v>
      </c>
      <c r="AE687" s="88">
        <f>'Cost Pressures (d)'!W100</f>
        <v>0</v>
      </c>
      <c r="AH687" s="88">
        <f>'Cost Pressures (d)'!Z100</f>
        <v>0</v>
      </c>
      <c r="AJ687" s="88">
        <f>'Cost Pressures (d)'!AA100</f>
        <v>0</v>
      </c>
      <c r="AK687" s="88">
        <f>'Cost Pressures (d)'!AC100</f>
        <v>0</v>
      </c>
    </row>
    <row r="688" spans="1:37">
      <c r="A688" s="87" t="str">
        <f>'Cost Pressures (d)'!A101</f>
        <v>Swansea Bay UHB</v>
      </c>
      <c r="B688" s="87" t="str">
        <f>'Cost Pressures (d)'!B101</f>
        <v>In Year Cost Base</v>
      </c>
      <c r="C688" s="87" t="str">
        <f>'Cost Pressures (d)'!C101</f>
        <v>Inflationary Cost Pressures</v>
      </c>
      <c r="D688" s="87" t="str">
        <f>'Cost Pressures (d)'!D101</f>
        <v>PAY</v>
      </c>
      <c r="E688" s="87" t="str">
        <f>'Cost Pressures (d)'!E101</f>
        <v>FIGURE</v>
      </c>
      <c r="F688" s="87" t="str">
        <f>'Cost Pressures (d)'!F101</f>
        <v>Inflations Linked to Commissioned Services</v>
      </c>
      <c r="AE688" s="88">
        <f>'Cost Pressures (d)'!W101</f>
        <v>2704.4367300000004</v>
      </c>
      <c r="AH688" s="88">
        <f>'Cost Pressures (d)'!Z101</f>
        <v>2704.4367300000004</v>
      </c>
      <c r="AJ688" s="88">
        <f>'Cost Pressures (d)'!AA101</f>
        <v>0</v>
      </c>
      <c r="AK688" s="88">
        <f>'Cost Pressures (d)'!AC101</f>
        <v>0</v>
      </c>
    </row>
    <row r="689" spans="1:37">
      <c r="A689" s="87" t="str">
        <f>'Cost Pressures (d)'!A102</f>
        <v>Swansea Bay UHB</v>
      </c>
      <c r="B689" s="87" t="str">
        <f>'Cost Pressures (d)'!B102</f>
        <v>In Year Cost Base</v>
      </c>
      <c r="C689" s="87" t="str">
        <f>'Cost Pressures (d)'!C102</f>
        <v>Inflationary Cost Pressures</v>
      </c>
      <c r="D689" s="87" t="str">
        <f>'Cost Pressures (d)'!D102</f>
        <v>PAY</v>
      </c>
      <c r="E689" s="87" t="str">
        <f>'Cost Pressures (d)'!E102</f>
        <v>FIGURE</v>
      </c>
      <c r="F689" s="87">
        <f>'Cost Pressures (d)'!F102</f>
        <v>0</v>
      </c>
      <c r="AE689" s="88">
        <f>'Cost Pressures (d)'!W102</f>
        <v>0</v>
      </c>
      <c r="AH689" s="88">
        <f>'Cost Pressures (d)'!Z102</f>
        <v>0</v>
      </c>
      <c r="AJ689" s="88">
        <f>'Cost Pressures (d)'!AA102</f>
        <v>0</v>
      </c>
      <c r="AK689" s="88">
        <f>'Cost Pressures (d)'!AC102</f>
        <v>0</v>
      </c>
    </row>
    <row r="690" spans="1:37">
      <c r="A690" s="87" t="str">
        <f>'Cost Pressures (d)'!A103</f>
        <v>Swansea Bay UHB</v>
      </c>
      <c r="B690" s="87" t="str">
        <f>'Cost Pressures (d)'!B103</f>
        <v>In Year Cost Base</v>
      </c>
      <c r="C690" s="87" t="str">
        <f>'Cost Pressures (d)'!C103</f>
        <v>Inflationary Cost Pressures</v>
      </c>
      <c r="D690" s="87" t="str">
        <f>'Cost Pressures (d)'!D103</f>
        <v>PAY</v>
      </c>
      <c r="E690" s="87" t="str">
        <f>'Cost Pressures (d)'!E103</f>
        <v>FIGURE</v>
      </c>
      <c r="F690" s="87">
        <f>'Cost Pressures (d)'!F103</f>
        <v>0</v>
      </c>
      <c r="AE690" s="88">
        <f>'Cost Pressures (d)'!W103</f>
        <v>0</v>
      </c>
      <c r="AH690" s="88">
        <f>'Cost Pressures (d)'!Z103</f>
        <v>0</v>
      </c>
      <c r="AJ690" s="88">
        <f>'Cost Pressures (d)'!AA103</f>
        <v>0</v>
      </c>
      <c r="AK690" s="88">
        <f>'Cost Pressures (d)'!AC103</f>
        <v>0</v>
      </c>
    </row>
    <row r="691" spans="1:37">
      <c r="A691" s="87" t="str">
        <f>'Cost Pressures (d)'!A104</f>
        <v>Swansea Bay UHB</v>
      </c>
      <c r="B691" s="87" t="str">
        <f>'Cost Pressures (d)'!B104</f>
        <v>In Year Cost Base</v>
      </c>
      <c r="C691" s="87" t="str">
        <f>'Cost Pressures (d)'!C104</f>
        <v>Inflationary Cost Pressures</v>
      </c>
      <c r="D691" s="87" t="str">
        <f>'Cost Pressures (d)'!D104</f>
        <v>PAY</v>
      </c>
      <c r="E691" s="87" t="str">
        <f>'Cost Pressures (d)'!E104</f>
        <v>TOTAL</v>
      </c>
      <c r="F691" s="87" t="str">
        <f>'Cost Pressures (d)'!F104</f>
        <v>Subtotal Inflationary Cost Pressures</v>
      </c>
      <c r="AE691" s="88">
        <f>'Cost Pressures (d)'!W104</f>
        <v>2704.4367300000004</v>
      </c>
      <c r="AH691" s="88">
        <f>'Cost Pressures (d)'!Z104</f>
        <v>2704.4367300000004</v>
      </c>
      <c r="AJ691" s="88">
        <f>'Cost Pressures (d)'!AA104</f>
        <v>0</v>
      </c>
      <c r="AK691" s="88">
        <f>'Cost Pressures (d)'!AC104</f>
        <v>0</v>
      </c>
    </row>
    <row r="692" spans="1:37">
      <c r="A692" s="87" t="str">
        <f>'Cost Pressures (d)'!A105</f>
        <v>Swansea Bay UHB</v>
      </c>
      <c r="B692" s="87" t="str">
        <f>'Cost Pressures (d)'!B105</f>
        <v>In Year Cost Base</v>
      </c>
      <c r="C692" s="87" t="str">
        <f>'Cost Pressures (d)'!C105</f>
        <v>Inflationary Cost Pressures</v>
      </c>
      <c r="D692" s="87" t="str">
        <f>'Cost Pressures (d)'!D105</f>
        <v>PAY</v>
      </c>
      <c r="E692" s="87" t="str">
        <f>'Cost Pressures (d)'!E105</f>
        <v>FIGURE</v>
      </c>
      <c r="F692" s="87">
        <f>'Cost Pressures (d)'!F105</f>
        <v>0</v>
      </c>
      <c r="AE692" s="88">
        <f>'Cost Pressures (d)'!W105</f>
        <v>0</v>
      </c>
      <c r="AH692" s="88">
        <f>'Cost Pressures (d)'!Z105</f>
        <v>0</v>
      </c>
      <c r="AJ692" s="88">
        <f>'Cost Pressures (d)'!AA105</f>
        <v>0</v>
      </c>
      <c r="AK692" s="88">
        <f>'Cost Pressures (d)'!AC105</f>
        <v>0</v>
      </c>
    </row>
    <row r="693" spans="1:37">
      <c r="A693" s="87" t="str">
        <f>'Cost Pressures (d)'!A106</f>
        <v>Swansea Bay UHB</v>
      </c>
      <c r="B693" s="87" t="str">
        <f>'Cost Pressures (d)'!B106</f>
        <v>In Year Cost Base</v>
      </c>
      <c r="C693" s="87" t="str">
        <f>'Cost Pressures (d)'!C106</f>
        <v>Ongoing non-recurring cost pressures</v>
      </c>
      <c r="D693" s="87" t="str">
        <f>'Cost Pressures (d)'!D106</f>
        <v>PAY</v>
      </c>
      <c r="E693" s="87" t="str">
        <f>'Cost Pressures (d)'!E106</f>
        <v>FIGURE</v>
      </c>
      <c r="F693" s="87" t="str">
        <f>'Cost Pressures (d)'!F106</f>
        <v>Ongoing non-recurring cost pressures</v>
      </c>
      <c r="AE693" s="88" t="str">
        <f>'Cost Pressures (d)'!W106</f>
        <v>£'000</v>
      </c>
      <c r="AH693" s="88" t="str">
        <f>'Cost Pressures (d)'!Z106</f>
        <v>£'000</v>
      </c>
      <c r="AJ693" s="88">
        <f>'Cost Pressures (d)'!AA106</f>
        <v>0</v>
      </c>
      <c r="AK693" s="88">
        <f>'Cost Pressures (d)'!AC106</f>
        <v>0</v>
      </c>
    </row>
    <row r="694" spans="1:37">
      <c r="A694" s="87" t="str">
        <f>'Cost Pressures (d)'!A107</f>
        <v>Swansea Bay UHB</v>
      </c>
      <c r="B694" s="87" t="str">
        <f>'Cost Pressures (d)'!B107</f>
        <v>In Year Cost Base</v>
      </c>
      <c r="C694" s="87" t="str">
        <f>'Cost Pressures (d)'!C107</f>
        <v>Ongoing non-recurring cost pressures</v>
      </c>
      <c r="D694" s="87" t="str">
        <f>'Cost Pressures (d)'!D107</f>
        <v>PAY</v>
      </c>
      <c r="E694" s="87" t="str">
        <f>'Cost Pressures (d)'!E107</f>
        <v>FIGURE</v>
      </c>
      <c r="F694" s="87">
        <f>'Cost Pressures (d)'!F107</f>
        <v>0</v>
      </c>
      <c r="AE694" s="88">
        <f>'Cost Pressures (d)'!W107</f>
        <v>0</v>
      </c>
      <c r="AH694" s="88">
        <f>'Cost Pressures (d)'!Z107</f>
        <v>0</v>
      </c>
      <c r="AJ694" s="88">
        <f>'Cost Pressures (d)'!AA107</f>
        <v>0</v>
      </c>
      <c r="AK694" s="88">
        <f>'Cost Pressures (d)'!AC107</f>
        <v>0</v>
      </c>
    </row>
    <row r="695" spans="1:37">
      <c r="A695" s="87" t="str">
        <f>'Cost Pressures (d)'!A108</f>
        <v>Swansea Bay UHB</v>
      </c>
      <c r="B695" s="87" t="str">
        <f>'Cost Pressures (d)'!B108</f>
        <v>In Year Cost Base</v>
      </c>
      <c r="C695" s="87" t="str">
        <f>'Cost Pressures (d)'!C108</f>
        <v>Ongoing non-recurring cost pressures</v>
      </c>
      <c r="D695" s="87" t="str">
        <f>'Cost Pressures (d)'!D108</f>
        <v>PAY</v>
      </c>
      <c r="E695" s="87" t="str">
        <f>'Cost Pressures (d)'!E108</f>
        <v>FIGURE</v>
      </c>
      <c r="F695" s="87">
        <f>'Cost Pressures (d)'!F108</f>
        <v>0</v>
      </c>
      <c r="AE695" s="88">
        <f>'Cost Pressures (d)'!W108</f>
        <v>0</v>
      </c>
      <c r="AH695" s="88">
        <f>'Cost Pressures (d)'!Z108</f>
        <v>0</v>
      </c>
      <c r="AJ695" s="88">
        <f>'Cost Pressures (d)'!AA108</f>
        <v>0</v>
      </c>
      <c r="AK695" s="88">
        <f>'Cost Pressures (d)'!AC108</f>
        <v>0</v>
      </c>
    </row>
    <row r="696" spans="1:37">
      <c r="A696" s="87" t="str">
        <f>'Cost Pressures (d)'!A109</f>
        <v>Swansea Bay UHB</v>
      </c>
      <c r="B696" s="87" t="str">
        <f>'Cost Pressures (d)'!B109</f>
        <v>In Year Cost Base</v>
      </c>
      <c r="C696" s="87" t="str">
        <f>'Cost Pressures (d)'!C109</f>
        <v>Ongoing non-recurring cost pressures</v>
      </c>
      <c r="D696" s="87" t="str">
        <f>'Cost Pressures (d)'!D109</f>
        <v>PAY</v>
      </c>
      <c r="E696" s="87" t="str">
        <f>'Cost Pressures (d)'!E109</f>
        <v>FIGURE</v>
      </c>
      <c r="F696" s="87">
        <f>'Cost Pressures (d)'!F109</f>
        <v>0</v>
      </c>
      <c r="AE696" s="88">
        <f>'Cost Pressures (d)'!W109</f>
        <v>0</v>
      </c>
      <c r="AH696" s="88">
        <f>'Cost Pressures (d)'!Z109</f>
        <v>0</v>
      </c>
      <c r="AJ696" s="88">
        <f>'Cost Pressures (d)'!AA109</f>
        <v>0</v>
      </c>
      <c r="AK696" s="88">
        <f>'Cost Pressures (d)'!AC109</f>
        <v>0</v>
      </c>
    </row>
    <row r="697" spans="1:37">
      <c r="A697" s="87" t="str">
        <f>'Cost Pressures (d)'!A110</f>
        <v>Swansea Bay UHB</v>
      </c>
      <c r="B697" s="87" t="str">
        <f>'Cost Pressures (d)'!B110</f>
        <v>In Year Cost Base</v>
      </c>
      <c r="C697" s="87" t="str">
        <f>'Cost Pressures (d)'!C110</f>
        <v>Ongoing non-recurring cost pressures</v>
      </c>
      <c r="D697" s="87" t="str">
        <f>'Cost Pressures (d)'!D110</f>
        <v>PAY</v>
      </c>
      <c r="E697" s="87" t="str">
        <f>'Cost Pressures (d)'!E110</f>
        <v>FIGURE</v>
      </c>
      <c r="F697" s="87">
        <f>'Cost Pressures (d)'!F110</f>
        <v>0</v>
      </c>
      <c r="AE697" s="88">
        <f>'Cost Pressures (d)'!W110</f>
        <v>0</v>
      </c>
      <c r="AH697" s="88">
        <f>'Cost Pressures (d)'!Z110</f>
        <v>0</v>
      </c>
      <c r="AJ697" s="88">
        <f>'Cost Pressures (d)'!AA110</f>
        <v>0</v>
      </c>
      <c r="AK697" s="88">
        <f>'Cost Pressures (d)'!AC110</f>
        <v>0</v>
      </c>
    </row>
    <row r="698" spans="1:37">
      <c r="A698" s="87" t="str">
        <f>'Cost Pressures (d)'!A111</f>
        <v>Swansea Bay UHB</v>
      </c>
      <c r="B698" s="87" t="str">
        <f>'Cost Pressures (d)'!B111</f>
        <v>In Year Cost Base</v>
      </c>
      <c r="C698" s="87" t="str">
        <f>'Cost Pressures (d)'!C111</f>
        <v>Ongoing non-recurring cost pressures</v>
      </c>
      <c r="D698" s="87" t="str">
        <f>'Cost Pressures (d)'!D111</f>
        <v>PAY</v>
      </c>
      <c r="E698" s="87" t="str">
        <f>'Cost Pressures (d)'!E111</f>
        <v>FIGURE</v>
      </c>
      <c r="F698" s="87">
        <f>'Cost Pressures (d)'!F111</f>
        <v>0</v>
      </c>
      <c r="AE698" s="88">
        <f>'Cost Pressures (d)'!W111</f>
        <v>0</v>
      </c>
      <c r="AH698" s="88">
        <f>'Cost Pressures (d)'!Z111</f>
        <v>0</v>
      </c>
      <c r="AJ698" s="88">
        <f>'Cost Pressures (d)'!AA111</f>
        <v>0</v>
      </c>
      <c r="AK698" s="88">
        <f>'Cost Pressures (d)'!AC111</f>
        <v>0</v>
      </c>
    </row>
    <row r="699" spans="1:37">
      <c r="A699" s="87" t="str">
        <f>'Cost Pressures (d)'!A112</f>
        <v>Swansea Bay UHB</v>
      </c>
      <c r="B699" s="87" t="str">
        <f>'Cost Pressures (d)'!B112</f>
        <v>In Year Cost Base</v>
      </c>
      <c r="C699" s="87" t="str">
        <f>'Cost Pressures (d)'!C112</f>
        <v>Ongoing non-recurring cost pressures</v>
      </c>
      <c r="D699" s="87" t="str">
        <f>'Cost Pressures (d)'!D112</f>
        <v>PAY</v>
      </c>
      <c r="E699" s="87" t="str">
        <f>'Cost Pressures (d)'!E112</f>
        <v>FIGURE</v>
      </c>
      <c r="F699" s="87">
        <f>'Cost Pressures (d)'!F112</f>
        <v>0</v>
      </c>
      <c r="AE699" s="88">
        <f>'Cost Pressures (d)'!W112</f>
        <v>0</v>
      </c>
      <c r="AH699" s="88">
        <f>'Cost Pressures (d)'!Z112</f>
        <v>0</v>
      </c>
      <c r="AJ699" s="88">
        <f>'Cost Pressures (d)'!AA112</f>
        <v>0</v>
      </c>
      <c r="AK699" s="88">
        <f>'Cost Pressures (d)'!AC112</f>
        <v>0</v>
      </c>
    </row>
    <row r="700" spans="1:37">
      <c r="A700" s="87" t="str">
        <f>'Cost Pressures (d)'!A113</f>
        <v>Swansea Bay UHB</v>
      </c>
      <c r="B700" s="87" t="str">
        <f>'Cost Pressures (d)'!B113</f>
        <v>In Year Cost Base</v>
      </c>
      <c r="C700" s="87" t="str">
        <f>'Cost Pressures (d)'!C113</f>
        <v>Ongoing non-recurring cost pressures</v>
      </c>
      <c r="D700" s="87" t="str">
        <f>'Cost Pressures (d)'!D113</f>
        <v>PAY</v>
      </c>
      <c r="E700" s="87" t="str">
        <f>'Cost Pressures (d)'!E113</f>
        <v>FIGURE</v>
      </c>
      <c r="F700" s="87">
        <f>'Cost Pressures (d)'!F113</f>
        <v>0</v>
      </c>
      <c r="AE700" s="88">
        <f>'Cost Pressures (d)'!W113</f>
        <v>0</v>
      </c>
      <c r="AH700" s="88">
        <f>'Cost Pressures (d)'!Z113</f>
        <v>0</v>
      </c>
      <c r="AJ700" s="88">
        <f>'Cost Pressures (d)'!AA113</f>
        <v>0</v>
      </c>
      <c r="AK700" s="88">
        <f>'Cost Pressures (d)'!AC113</f>
        <v>0</v>
      </c>
    </row>
    <row r="701" spans="1:37">
      <c r="A701" s="87" t="str">
        <f>'Cost Pressures (d)'!A114</f>
        <v>Swansea Bay UHB</v>
      </c>
      <c r="B701" s="87" t="str">
        <f>'Cost Pressures (d)'!B114</f>
        <v>In Year Cost Base</v>
      </c>
      <c r="C701" s="87" t="str">
        <f>'Cost Pressures (d)'!C114</f>
        <v>Ongoing non-recurring cost pressures</v>
      </c>
      <c r="D701" s="87" t="str">
        <f>'Cost Pressures (d)'!D114</f>
        <v>PAY</v>
      </c>
      <c r="E701" s="87" t="str">
        <f>'Cost Pressures (d)'!E114</f>
        <v>FIGURE</v>
      </c>
      <c r="F701" s="87">
        <f>'Cost Pressures (d)'!F114</f>
        <v>0</v>
      </c>
      <c r="AE701" s="88">
        <f>'Cost Pressures (d)'!W114</f>
        <v>0</v>
      </c>
      <c r="AH701" s="88">
        <f>'Cost Pressures (d)'!Z114</f>
        <v>0</v>
      </c>
      <c r="AJ701" s="88">
        <f>'Cost Pressures (d)'!AA114</f>
        <v>0</v>
      </c>
      <c r="AK701" s="88">
        <f>'Cost Pressures (d)'!AC114</f>
        <v>0</v>
      </c>
    </row>
    <row r="702" spans="1:37">
      <c r="A702" s="87" t="str">
        <f>'Cost Pressures (d)'!A115</f>
        <v>Swansea Bay UHB</v>
      </c>
      <c r="B702" s="87" t="str">
        <f>'Cost Pressures (d)'!B115</f>
        <v>In Year Cost Base</v>
      </c>
      <c r="C702" s="87" t="str">
        <f>'Cost Pressures (d)'!C115</f>
        <v>Ongoing non-recurring cost pressures</v>
      </c>
      <c r="D702" s="87" t="str">
        <f>'Cost Pressures (d)'!D115</f>
        <v>PAY</v>
      </c>
      <c r="E702" s="87" t="str">
        <f>'Cost Pressures (d)'!E115</f>
        <v>FIGURE</v>
      </c>
      <c r="F702" s="87">
        <f>'Cost Pressures (d)'!F115</f>
        <v>0</v>
      </c>
      <c r="AE702" s="88">
        <f>'Cost Pressures (d)'!W115</f>
        <v>0</v>
      </c>
      <c r="AH702" s="88">
        <f>'Cost Pressures (d)'!Z115</f>
        <v>0</v>
      </c>
      <c r="AJ702" s="88">
        <f>'Cost Pressures (d)'!AA115</f>
        <v>0</v>
      </c>
      <c r="AK702" s="88">
        <f>'Cost Pressures (d)'!AC115</f>
        <v>0</v>
      </c>
    </row>
    <row r="703" spans="1:37">
      <c r="A703" s="87" t="str">
        <f>'Cost Pressures (d)'!A116</f>
        <v>Swansea Bay UHB</v>
      </c>
      <c r="B703" s="87" t="str">
        <f>'Cost Pressures (d)'!B116</f>
        <v>In Year Cost Base</v>
      </c>
      <c r="C703" s="87" t="str">
        <f>'Cost Pressures (d)'!C116</f>
        <v>Ongoing non-recurring cost pressures</v>
      </c>
      <c r="D703" s="87" t="str">
        <f>'Cost Pressures (d)'!D116</f>
        <v>PAY</v>
      </c>
      <c r="E703" s="87" t="str">
        <f>'Cost Pressures (d)'!E116</f>
        <v>FIGURE</v>
      </c>
      <c r="F703" s="87">
        <f>'Cost Pressures (d)'!F116</f>
        <v>0</v>
      </c>
      <c r="AE703" s="88">
        <f>'Cost Pressures (d)'!W116</f>
        <v>0</v>
      </c>
      <c r="AH703" s="88">
        <f>'Cost Pressures (d)'!Z116</f>
        <v>0</v>
      </c>
      <c r="AJ703" s="88">
        <f>'Cost Pressures (d)'!AA116</f>
        <v>0</v>
      </c>
      <c r="AK703" s="88">
        <f>'Cost Pressures (d)'!AC116</f>
        <v>0</v>
      </c>
    </row>
    <row r="704" spans="1:37">
      <c r="A704" s="87" t="str">
        <f>'Cost Pressures (d)'!A117</f>
        <v>Swansea Bay UHB</v>
      </c>
      <c r="B704" s="87" t="str">
        <f>'Cost Pressures (d)'!B117</f>
        <v>In Year Cost Base</v>
      </c>
      <c r="C704" s="87" t="str">
        <f>'Cost Pressures (d)'!C117</f>
        <v>Ongoing non-recurring cost pressures</v>
      </c>
      <c r="D704" s="87" t="str">
        <f>'Cost Pressures (d)'!D117</f>
        <v>PAY</v>
      </c>
      <c r="E704" s="87" t="str">
        <f>'Cost Pressures (d)'!E117</f>
        <v>FIGURE</v>
      </c>
      <c r="F704" s="87">
        <f>'Cost Pressures (d)'!F117</f>
        <v>0</v>
      </c>
      <c r="AE704" s="88">
        <f>'Cost Pressures (d)'!W117</f>
        <v>0</v>
      </c>
      <c r="AH704" s="88">
        <f>'Cost Pressures (d)'!Z117</f>
        <v>0</v>
      </c>
      <c r="AJ704" s="88">
        <f>'Cost Pressures (d)'!AA117</f>
        <v>0</v>
      </c>
      <c r="AK704" s="88">
        <f>'Cost Pressures (d)'!AC117</f>
        <v>0</v>
      </c>
    </row>
    <row r="705" spans="1:37">
      <c r="A705" s="87" t="str">
        <f>'Cost Pressures (d)'!A118</f>
        <v>Swansea Bay UHB</v>
      </c>
      <c r="B705" s="87" t="str">
        <f>'Cost Pressures (d)'!B118</f>
        <v>In Year Cost Base</v>
      </c>
      <c r="C705" s="87" t="str">
        <f>'Cost Pressures (d)'!C118</f>
        <v>Ongoing non-recurring cost pressures</v>
      </c>
      <c r="D705" s="87" t="str">
        <f>'Cost Pressures (d)'!D118</f>
        <v>PAY</v>
      </c>
      <c r="E705" s="87" t="str">
        <f>'Cost Pressures (d)'!E118</f>
        <v>FIGURE</v>
      </c>
      <c r="F705" s="87">
        <f>'Cost Pressures (d)'!F118</f>
        <v>0</v>
      </c>
      <c r="AE705" s="88">
        <f>'Cost Pressures (d)'!W118</f>
        <v>0</v>
      </c>
      <c r="AH705" s="88">
        <f>'Cost Pressures (d)'!Z118</f>
        <v>0</v>
      </c>
      <c r="AJ705" s="88">
        <f>'Cost Pressures (d)'!AA118</f>
        <v>0</v>
      </c>
      <c r="AK705" s="88">
        <f>'Cost Pressures (d)'!AC118</f>
        <v>0</v>
      </c>
    </row>
    <row r="706" spans="1:37">
      <c r="A706" s="87" t="str">
        <f>'Cost Pressures (d)'!A119</f>
        <v>Swansea Bay UHB</v>
      </c>
      <c r="B706" s="87" t="str">
        <f>'Cost Pressures (d)'!B119</f>
        <v>In Year Cost Base</v>
      </c>
      <c r="C706" s="87" t="str">
        <f>'Cost Pressures (d)'!C119</f>
        <v>Ongoing non-recurring cost pressures</v>
      </c>
      <c r="D706" s="87" t="str">
        <f>'Cost Pressures (d)'!D119</f>
        <v>PAY</v>
      </c>
      <c r="E706" s="87" t="str">
        <f>'Cost Pressures (d)'!E119</f>
        <v>FIGURE</v>
      </c>
      <c r="F706" s="87">
        <f>'Cost Pressures (d)'!F119</f>
        <v>0</v>
      </c>
      <c r="AE706" s="88">
        <f>'Cost Pressures (d)'!W119</f>
        <v>0</v>
      </c>
      <c r="AH706" s="88">
        <f>'Cost Pressures (d)'!Z119</f>
        <v>0</v>
      </c>
      <c r="AJ706" s="88">
        <f>'Cost Pressures (d)'!AA119</f>
        <v>0</v>
      </c>
      <c r="AK706" s="88">
        <f>'Cost Pressures (d)'!AC119</f>
        <v>0</v>
      </c>
    </row>
    <row r="707" spans="1:37">
      <c r="A707" s="87" t="str">
        <f>'Cost Pressures (d)'!A120</f>
        <v>Swansea Bay UHB</v>
      </c>
      <c r="B707" s="87" t="str">
        <f>'Cost Pressures (d)'!B120</f>
        <v>In Year Cost Base</v>
      </c>
      <c r="C707" s="87" t="str">
        <f>'Cost Pressures (d)'!C120</f>
        <v>Ongoing non-recurring cost pressures</v>
      </c>
      <c r="D707" s="87" t="str">
        <f>'Cost Pressures (d)'!D120</f>
        <v>PAY</v>
      </c>
      <c r="E707" s="87" t="str">
        <f>'Cost Pressures (d)'!E120</f>
        <v>FIGURE</v>
      </c>
      <c r="F707" s="87">
        <f>'Cost Pressures (d)'!F120</f>
        <v>0</v>
      </c>
      <c r="AE707" s="88">
        <f>'Cost Pressures (d)'!W120</f>
        <v>0</v>
      </c>
      <c r="AH707" s="88">
        <f>'Cost Pressures (d)'!Z120</f>
        <v>0</v>
      </c>
      <c r="AJ707" s="88">
        <f>'Cost Pressures (d)'!AA120</f>
        <v>0</v>
      </c>
      <c r="AK707" s="88">
        <f>'Cost Pressures (d)'!AC120</f>
        <v>0</v>
      </c>
    </row>
    <row r="708" spans="1:37">
      <c r="A708" s="87" t="str">
        <f>'Cost Pressures (d)'!A121</f>
        <v>Swansea Bay UHB</v>
      </c>
      <c r="B708" s="87" t="str">
        <f>'Cost Pressures (d)'!B121</f>
        <v>In Year Cost Base</v>
      </c>
      <c r="C708" s="87" t="str">
        <f>'Cost Pressures (d)'!C121</f>
        <v>Ongoing non-recurring cost pressures</v>
      </c>
      <c r="D708" s="87" t="str">
        <f>'Cost Pressures (d)'!D121</f>
        <v>PAY</v>
      </c>
      <c r="E708" s="87" t="str">
        <f>'Cost Pressures (d)'!E121</f>
        <v>FIGURE</v>
      </c>
      <c r="F708" s="87">
        <f>'Cost Pressures (d)'!F121</f>
        <v>0</v>
      </c>
      <c r="AE708" s="88">
        <f>'Cost Pressures (d)'!W121</f>
        <v>0</v>
      </c>
      <c r="AH708" s="88">
        <f>'Cost Pressures (d)'!Z121</f>
        <v>0</v>
      </c>
      <c r="AJ708" s="88">
        <f>'Cost Pressures (d)'!AA121</f>
        <v>0</v>
      </c>
      <c r="AK708" s="88">
        <f>'Cost Pressures (d)'!AC121</f>
        <v>0</v>
      </c>
    </row>
    <row r="709" spans="1:37">
      <c r="A709" s="87" t="str">
        <f>'Cost Pressures (d)'!A122</f>
        <v>Swansea Bay UHB</v>
      </c>
      <c r="B709" s="87" t="str">
        <f>'Cost Pressures (d)'!B122</f>
        <v>In Year Cost Base</v>
      </c>
      <c r="C709" s="87" t="str">
        <f>'Cost Pressures (d)'!C122</f>
        <v>Ongoing non-recurring cost pressures</v>
      </c>
      <c r="D709" s="87" t="str">
        <f>'Cost Pressures (d)'!D122</f>
        <v>PAY</v>
      </c>
      <c r="E709" s="87" t="str">
        <f>'Cost Pressures (d)'!E122</f>
        <v>FIGURE</v>
      </c>
      <c r="F709" s="87">
        <f>'Cost Pressures (d)'!F122</f>
        <v>0</v>
      </c>
      <c r="AE709" s="88">
        <f>'Cost Pressures (d)'!W122</f>
        <v>0</v>
      </c>
      <c r="AH709" s="88">
        <f>'Cost Pressures (d)'!Z122</f>
        <v>0</v>
      </c>
      <c r="AJ709" s="88">
        <f>'Cost Pressures (d)'!AA122</f>
        <v>0</v>
      </c>
      <c r="AK709" s="88">
        <f>'Cost Pressures (d)'!AC122</f>
        <v>0</v>
      </c>
    </row>
    <row r="710" spans="1:37">
      <c r="A710" s="87" t="str">
        <f>'Cost Pressures (d)'!A123</f>
        <v>Swansea Bay UHB</v>
      </c>
      <c r="B710" s="87" t="str">
        <f>'Cost Pressures (d)'!B123</f>
        <v>In Year Cost Base</v>
      </c>
      <c r="C710" s="87" t="str">
        <f>'Cost Pressures (d)'!C123</f>
        <v>Ongoing non-recurring cost pressures</v>
      </c>
      <c r="D710" s="87" t="str">
        <f>'Cost Pressures (d)'!D123</f>
        <v>PAY</v>
      </c>
      <c r="E710" s="87" t="str">
        <f>'Cost Pressures (d)'!E123</f>
        <v>FIGURE</v>
      </c>
      <c r="F710" s="87">
        <f>'Cost Pressures (d)'!F123</f>
        <v>0</v>
      </c>
      <c r="AE710" s="88">
        <f>'Cost Pressures (d)'!W123</f>
        <v>0</v>
      </c>
      <c r="AH710" s="88">
        <f>'Cost Pressures (d)'!Z123</f>
        <v>0</v>
      </c>
      <c r="AJ710" s="88">
        <f>'Cost Pressures (d)'!AA123</f>
        <v>0</v>
      </c>
      <c r="AK710" s="88">
        <f>'Cost Pressures (d)'!AC123</f>
        <v>0</v>
      </c>
    </row>
    <row r="711" spans="1:37">
      <c r="A711" s="87" t="str">
        <f>'Cost Pressures (d)'!A124</f>
        <v>Swansea Bay UHB</v>
      </c>
      <c r="B711" s="87" t="str">
        <f>'Cost Pressures (d)'!B124</f>
        <v>In Year Cost Base</v>
      </c>
      <c r="C711" s="87" t="str">
        <f>'Cost Pressures (d)'!C124</f>
        <v>Ongoing non-recurring cost pressures</v>
      </c>
      <c r="D711" s="87" t="str">
        <f>'Cost Pressures (d)'!D124</f>
        <v>PAY</v>
      </c>
      <c r="E711" s="87" t="str">
        <f>'Cost Pressures (d)'!E124</f>
        <v>FIGURE</v>
      </c>
      <c r="F711" s="87">
        <f>'Cost Pressures (d)'!F124</f>
        <v>0</v>
      </c>
      <c r="AE711" s="88">
        <f>'Cost Pressures (d)'!W124</f>
        <v>0</v>
      </c>
      <c r="AH711" s="88">
        <f>'Cost Pressures (d)'!Z124</f>
        <v>0</v>
      </c>
      <c r="AJ711" s="88">
        <f>'Cost Pressures (d)'!AA124</f>
        <v>0</v>
      </c>
      <c r="AK711" s="88">
        <f>'Cost Pressures (d)'!AC124</f>
        <v>0</v>
      </c>
    </row>
    <row r="712" spans="1:37">
      <c r="A712" s="87" t="str">
        <f>'Cost Pressures (d)'!A125</f>
        <v>Swansea Bay UHB</v>
      </c>
      <c r="B712" s="87" t="str">
        <f>'Cost Pressures (d)'!B125</f>
        <v>In Year Cost Base</v>
      </c>
      <c r="C712" s="87" t="str">
        <f>'Cost Pressures (d)'!C125</f>
        <v>Ongoing non-recurring cost pressures</v>
      </c>
      <c r="D712" s="87" t="str">
        <f>'Cost Pressures (d)'!D125</f>
        <v>PAY</v>
      </c>
      <c r="E712" s="87" t="str">
        <f>'Cost Pressures (d)'!E125</f>
        <v>FIGURE</v>
      </c>
      <c r="F712" s="87">
        <f>'Cost Pressures (d)'!F125</f>
        <v>0</v>
      </c>
      <c r="AE712" s="88">
        <f>'Cost Pressures (d)'!W125</f>
        <v>0</v>
      </c>
      <c r="AH712" s="88">
        <f>'Cost Pressures (d)'!Z125</f>
        <v>0</v>
      </c>
      <c r="AJ712" s="88">
        <f>'Cost Pressures (d)'!AA125</f>
        <v>0</v>
      </c>
      <c r="AK712" s="88">
        <f>'Cost Pressures (d)'!AC125</f>
        <v>0</v>
      </c>
    </row>
    <row r="713" spans="1:37">
      <c r="A713" s="87" t="str">
        <f>'Cost Pressures (d)'!A126</f>
        <v>Swansea Bay UHB</v>
      </c>
      <c r="B713" s="87" t="str">
        <f>'Cost Pressures (d)'!B126</f>
        <v>In Year Cost Base</v>
      </c>
      <c r="C713" s="87" t="str">
        <f>'Cost Pressures (d)'!C126</f>
        <v>Ongoing non-recurring cost pressures</v>
      </c>
      <c r="D713" s="87" t="str">
        <f>'Cost Pressures (d)'!D126</f>
        <v>PAY</v>
      </c>
      <c r="E713" s="87" t="str">
        <f>'Cost Pressures (d)'!E126</f>
        <v>FIGURE</v>
      </c>
      <c r="F713" s="87">
        <f>'Cost Pressures (d)'!F126</f>
        <v>0</v>
      </c>
      <c r="AE713" s="88">
        <f>'Cost Pressures (d)'!W126</f>
        <v>0</v>
      </c>
      <c r="AH713" s="88">
        <f>'Cost Pressures (d)'!Z126</f>
        <v>0</v>
      </c>
      <c r="AJ713" s="88">
        <f>'Cost Pressures (d)'!AA126</f>
        <v>0</v>
      </c>
      <c r="AK713" s="88">
        <f>'Cost Pressures (d)'!AC126</f>
        <v>0</v>
      </c>
    </row>
    <row r="714" spans="1:37">
      <c r="A714" s="87" t="str">
        <f>'Cost Pressures (d)'!A127</f>
        <v>Swansea Bay UHB</v>
      </c>
      <c r="B714" s="87" t="str">
        <f>'Cost Pressures (d)'!B127</f>
        <v>In Year Cost Base</v>
      </c>
      <c r="C714" s="87" t="str">
        <f>'Cost Pressures (d)'!C127</f>
        <v>Ongoing non-recurring cost pressures</v>
      </c>
      <c r="D714" s="87" t="str">
        <f>'Cost Pressures (d)'!D127</f>
        <v>PAY</v>
      </c>
      <c r="E714" s="87" t="str">
        <f>'Cost Pressures (d)'!E127</f>
        <v>FIGURE</v>
      </c>
      <c r="F714" s="87">
        <f>'Cost Pressures (d)'!F127</f>
        <v>0</v>
      </c>
      <c r="AE714" s="88">
        <f>'Cost Pressures (d)'!W127</f>
        <v>0</v>
      </c>
      <c r="AH714" s="88">
        <f>'Cost Pressures (d)'!Z127</f>
        <v>0</v>
      </c>
      <c r="AJ714" s="88">
        <f>'Cost Pressures (d)'!AA127</f>
        <v>0</v>
      </c>
      <c r="AK714" s="88">
        <f>'Cost Pressures (d)'!AC127</f>
        <v>0</v>
      </c>
    </row>
    <row r="715" spans="1:37">
      <c r="A715" s="87" t="str">
        <f>'Cost Pressures (d)'!A128</f>
        <v>Swansea Bay UHB</v>
      </c>
      <c r="B715" s="87" t="str">
        <f>'Cost Pressures (d)'!B128</f>
        <v>In Year Cost Base</v>
      </c>
      <c r="C715" s="87" t="str">
        <f>'Cost Pressures (d)'!C128</f>
        <v>Ongoing non-recurring cost pressures</v>
      </c>
      <c r="D715" s="87" t="str">
        <f>'Cost Pressures (d)'!D128</f>
        <v>PAY</v>
      </c>
      <c r="E715" s="87" t="str">
        <f>'Cost Pressures (d)'!E128</f>
        <v>FIGURE</v>
      </c>
      <c r="F715" s="87">
        <f>'Cost Pressures (d)'!F128</f>
        <v>0</v>
      </c>
      <c r="AE715" s="88">
        <f>'Cost Pressures (d)'!W128</f>
        <v>0</v>
      </c>
      <c r="AH715" s="88">
        <f>'Cost Pressures (d)'!Z128</f>
        <v>0</v>
      </c>
      <c r="AJ715" s="88">
        <f>'Cost Pressures (d)'!AA128</f>
        <v>0</v>
      </c>
      <c r="AK715" s="88">
        <f>'Cost Pressures (d)'!AC128</f>
        <v>0</v>
      </c>
    </row>
    <row r="716" spans="1:37">
      <c r="A716" s="87" t="str">
        <f>'Cost Pressures (d)'!A129</f>
        <v>Swansea Bay UHB</v>
      </c>
      <c r="B716" s="87" t="str">
        <f>'Cost Pressures (d)'!B129</f>
        <v>In Year Cost Base</v>
      </c>
      <c r="C716" s="87" t="str">
        <f>'Cost Pressures (d)'!C129</f>
        <v>Ongoing non-recurring cost pressures</v>
      </c>
      <c r="D716" s="87" t="str">
        <f>'Cost Pressures (d)'!D129</f>
        <v>PAY</v>
      </c>
      <c r="E716" s="87" t="str">
        <f>'Cost Pressures (d)'!E129</f>
        <v>FIGURE</v>
      </c>
      <c r="F716" s="87">
        <f>'Cost Pressures (d)'!F129</f>
        <v>0</v>
      </c>
      <c r="AE716" s="88">
        <f>'Cost Pressures (d)'!W129</f>
        <v>0</v>
      </c>
      <c r="AH716" s="88">
        <f>'Cost Pressures (d)'!Z129</f>
        <v>0</v>
      </c>
      <c r="AJ716" s="88">
        <f>'Cost Pressures (d)'!AA129</f>
        <v>0</v>
      </c>
      <c r="AK716" s="88">
        <f>'Cost Pressures (d)'!AC129</f>
        <v>0</v>
      </c>
    </row>
    <row r="717" spans="1:37">
      <c r="A717" s="87" t="str">
        <f>'Cost Pressures (d)'!A130</f>
        <v>Swansea Bay UHB</v>
      </c>
      <c r="B717" s="87" t="str">
        <f>'Cost Pressures (d)'!B130</f>
        <v>In Year Cost Base</v>
      </c>
      <c r="C717" s="87" t="str">
        <f>'Cost Pressures (d)'!C130</f>
        <v>Ongoing non-recurring cost pressures</v>
      </c>
      <c r="D717" s="87" t="str">
        <f>'Cost Pressures (d)'!D130</f>
        <v>PAY</v>
      </c>
      <c r="E717" s="87" t="str">
        <f>'Cost Pressures (d)'!E130</f>
        <v>FIGURE</v>
      </c>
      <c r="F717" s="87">
        <f>'Cost Pressures (d)'!F130</f>
        <v>0</v>
      </c>
      <c r="AE717" s="88">
        <f>'Cost Pressures (d)'!W130</f>
        <v>0</v>
      </c>
      <c r="AH717" s="88">
        <f>'Cost Pressures (d)'!Z130</f>
        <v>0</v>
      </c>
      <c r="AJ717" s="88">
        <f>'Cost Pressures (d)'!AA130</f>
        <v>0</v>
      </c>
      <c r="AK717" s="88">
        <f>'Cost Pressures (d)'!AC130</f>
        <v>0</v>
      </c>
    </row>
    <row r="718" spans="1:37">
      <c r="A718" s="87" t="str">
        <f>'Cost Pressures (d)'!A131</f>
        <v>Swansea Bay UHB</v>
      </c>
      <c r="B718" s="87" t="str">
        <f>'Cost Pressures (d)'!B131</f>
        <v>In Year Cost Base</v>
      </c>
      <c r="C718" s="87" t="str">
        <f>'Cost Pressures (d)'!C131</f>
        <v>Ongoing non-recurring cost pressures</v>
      </c>
      <c r="D718" s="87" t="str">
        <f>'Cost Pressures (d)'!D131</f>
        <v>PAY</v>
      </c>
      <c r="E718" s="87" t="str">
        <f>'Cost Pressures (d)'!E131</f>
        <v>FIGURE</v>
      </c>
      <c r="F718" s="87">
        <f>'Cost Pressures (d)'!F131</f>
        <v>0</v>
      </c>
      <c r="AE718" s="88">
        <f>'Cost Pressures (d)'!W131</f>
        <v>0</v>
      </c>
      <c r="AH718" s="88">
        <f>'Cost Pressures (d)'!Z131</f>
        <v>0</v>
      </c>
      <c r="AJ718" s="88">
        <f>'Cost Pressures (d)'!AA131</f>
        <v>0</v>
      </c>
      <c r="AK718" s="88">
        <f>'Cost Pressures (d)'!AC131</f>
        <v>0</v>
      </c>
    </row>
    <row r="719" spans="1:37">
      <c r="A719" s="87" t="str">
        <f>'Cost Pressures (d)'!A132</f>
        <v>Swansea Bay UHB</v>
      </c>
      <c r="B719" s="87" t="str">
        <f>'Cost Pressures (d)'!B132</f>
        <v>In Year Cost Base</v>
      </c>
      <c r="C719" s="87" t="str">
        <f>'Cost Pressures (d)'!C132</f>
        <v>Ongoing non-recurring cost pressures</v>
      </c>
      <c r="D719" s="87" t="str">
        <f>'Cost Pressures (d)'!D132</f>
        <v>PAY</v>
      </c>
      <c r="E719" s="87" t="str">
        <f>'Cost Pressures (d)'!E132</f>
        <v>FIGURE</v>
      </c>
      <c r="F719" s="87">
        <f>'Cost Pressures (d)'!F132</f>
        <v>0</v>
      </c>
      <c r="AE719" s="88">
        <f>'Cost Pressures (d)'!W132</f>
        <v>0</v>
      </c>
      <c r="AH719" s="88">
        <f>'Cost Pressures (d)'!Z132</f>
        <v>0</v>
      </c>
      <c r="AJ719" s="88">
        <f>'Cost Pressures (d)'!AA132</f>
        <v>0</v>
      </c>
      <c r="AK719" s="88">
        <f>'Cost Pressures (d)'!AC132</f>
        <v>0</v>
      </c>
    </row>
    <row r="720" spans="1:37">
      <c r="A720" s="87" t="str">
        <f>'Cost Pressures (d)'!A133</f>
        <v>Swansea Bay UHB</v>
      </c>
      <c r="B720" s="87" t="str">
        <f>'Cost Pressures (d)'!B133</f>
        <v>In Year Cost Base</v>
      </c>
      <c r="C720" s="87" t="str">
        <f>'Cost Pressures (d)'!C133</f>
        <v>Ongoing non-recurring cost pressures</v>
      </c>
      <c r="D720" s="87" t="str">
        <f>'Cost Pressures (d)'!D133</f>
        <v>PAY</v>
      </c>
      <c r="E720" s="87" t="str">
        <f>'Cost Pressures (d)'!E133</f>
        <v>FIGURE</v>
      </c>
      <c r="F720" s="87">
        <f>'Cost Pressures (d)'!F133</f>
        <v>0</v>
      </c>
      <c r="AE720" s="88">
        <f>'Cost Pressures (d)'!W133</f>
        <v>0</v>
      </c>
      <c r="AH720" s="88">
        <f>'Cost Pressures (d)'!Z133</f>
        <v>0</v>
      </c>
      <c r="AJ720" s="88">
        <f>'Cost Pressures (d)'!AA133</f>
        <v>0</v>
      </c>
      <c r="AK720" s="88">
        <f>'Cost Pressures (d)'!AC133</f>
        <v>0</v>
      </c>
    </row>
    <row r="721" spans="1:37">
      <c r="A721" s="87" t="str">
        <f>'Cost Pressures (d)'!A134</f>
        <v>Swansea Bay UHB</v>
      </c>
      <c r="B721" s="87" t="str">
        <f>'Cost Pressures (d)'!B134</f>
        <v>In Year Cost Base</v>
      </c>
      <c r="C721" s="87" t="str">
        <f>'Cost Pressures (d)'!C134</f>
        <v>Ongoing non-recurring cost pressures</v>
      </c>
      <c r="D721" s="87" t="str">
        <f>'Cost Pressures (d)'!D134</f>
        <v>PAY</v>
      </c>
      <c r="E721" s="87" t="str">
        <f>'Cost Pressures (d)'!E134</f>
        <v>FIGURE</v>
      </c>
      <c r="F721" s="87">
        <f>'Cost Pressures (d)'!F134</f>
        <v>0</v>
      </c>
      <c r="AE721" s="88">
        <f>'Cost Pressures (d)'!W134</f>
        <v>0</v>
      </c>
      <c r="AH721" s="88">
        <f>'Cost Pressures (d)'!Z134</f>
        <v>0</v>
      </c>
      <c r="AJ721" s="88">
        <f>'Cost Pressures (d)'!AA134</f>
        <v>0</v>
      </c>
      <c r="AK721" s="88">
        <f>'Cost Pressures (d)'!AC134</f>
        <v>0</v>
      </c>
    </row>
    <row r="722" spans="1:37">
      <c r="A722" s="87" t="str">
        <f>'Cost Pressures (d)'!A135</f>
        <v>Swansea Bay UHB</v>
      </c>
      <c r="B722" s="87" t="str">
        <f>'Cost Pressures (d)'!B135</f>
        <v>In Year Cost Base</v>
      </c>
      <c r="C722" s="87" t="str">
        <f>'Cost Pressures (d)'!C135</f>
        <v>Ongoing non-recurring cost pressures</v>
      </c>
      <c r="D722" s="87" t="str">
        <f>'Cost Pressures (d)'!D135</f>
        <v>PAY</v>
      </c>
      <c r="E722" s="87" t="str">
        <f>'Cost Pressures (d)'!E135</f>
        <v>TOTAL</v>
      </c>
      <c r="F722" s="87" t="str">
        <f>'Cost Pressures (d)'!F135</f>
        <v>Subtotal Ongoing non-recurrent pressures</v>
      </c>
      <c r="AE722" s="88">
        <f>'Cost Pressures (d)'!W135</f>
        <v>0</v>
      </c>
      <c r="AH722" s="88">
        <f>'Cost Pressures (d)'!Z135</f>
        <v>0</v>
      </c>
      <c r="AJ722" s="88">
        <f>'Cost Pressures (d)'!AA135</f>
        <v>0</v>
      </c>
      <c r="AK722" s="88">
        <f>'Cost Pressures (d)'!AC135</f>
        <v>0</v>
      </c>
    </row>
    <row r="723" spans="1:37">
      <c r="A723" s="87" t="str">
        <f>'Cost Pressures (d)'!A136</f>
        <v>Swansea Bay UHB</v>
      </c>
      <c r="B723" s="87" t="str">
        <f>'Cost Pressures (d)'!B136</f>
        <v>In Year Cost Base</v>
      </c>
      <c r="C723" s="87" t="str">
        <f>'Cost Pressures (d)'!C136</f>
        <v>Ongoing non-recurring cost pressures</v>
      </c>
      <c r="D723" s="87" t="str">
        <f>'Cost Pressures (d)'!D136</f>
        <v>PAY</v>
      </c>
      <c r="E723" s="87" t="str">
        <f>'Cost Pressures (d)'!E136</f>
        <v>FIGURE</v>
      </c>
      <c r="F723" s="87">
        <f>'Cost Pressures (d)'!F136</f>
        <v>0</v>
      </c>
      <c r="AE723" s="88">
        <f>'Cost Pressures (d)'!W136</f>
        <v>0</v>
      </c>
      <c r="AH723" s="88">
        <f>'Cost Pressures (d)'!Z136</f>
        <v>0</v>
      </c>
      <c r="AJ723" s="88">
        <f>'Cost Pressures (d)'!AA136</f>
        <v>0</v>
      </c>
      <c r="AK723" s="88">
        <f>'Cost Pressures (d)'!AC136</f>
        <v>0</v>
      </c>
    </row>
    <row r="724" spans="1:37">
      <c r="A724" s="87" t="str">
        <f>'Cost Pressures (d)'!A137</f>
        <v>Swansea Bay UHB</v>
      </c>
      <c r="B724" s="87" t="str">
        <f>'Cost Pressures (d)'!B137</f>
        <v>In Year Cost Base</v>
      </c>
      <c r="C724" s="87" t="str">
        <f>'Cost Pressures (d)'!C137</f>
        <v>Other Volume Growth / Investments (please specify):</v>
      </c>
      <c r="D724" s="87" t="str">
        <f>'Cost Pressures (d)'!D137</f>
        <v>PAY</v>
      </c>
      <c r="E724" s="87" t="str">
        <f>'Cost Pressures (d)'!E137</f>
        <v>FIGURE</v>
      </c>
      <c r="F724" s="87" t="str">
        <f>'Cost Pressures (d)'!F137</f>
        <v>Other Volume Growth / Investments (please specify):</v>
      </c>
      <c r="AE724" s="88" t="str">
        <f>'Cost Pressures (d)'!W137</f>
        <v>£'000</v>
      </c>
      <c r="AH724" s="88" t="str">
        <f>'Cost Pressures (d)'!Z137</f>
        <v>£'000</v>
      </c>
      <c r="AJ724" s="88">
        <f>'Cost Pressures (d)'!AA137</f>
        <v>0</v>
      </c>
      <c r="AK724" s="88">
        <f>'Cost Pressures (d)'!AC137</f>
        <v>0</v>
      </c>
    </row>
    <row r="725" spans="1:37">
      <c r="A725" s="87" t="str">
        <f>'Cost Pressures (d)'!A138</f>
        <v>Swansea Bay UHB</v>
      </c>
      <c r="B725" s="87" t="str">
        <f>'Cost Pressures (d)'!B138</f>
        <v>In Year Cost Base</v>
      </c>
      <c r="C725" s="87" t="str">
        <f>'Cost Pressures (d)'!C138</f>
        <v>Other Volume Growth / Investments (please specify):</v>
      </c>
      <c r="D725" s="87" t="str">
        <f>'Cost Pressures (d)'!D138</f>
        <v>PAY</v>
      </c>
      <c r="E725" s="87" t="str">
        <f>'Cost Pressures (d)'!E138</f>
        <v>FIGURE</v>
      </c>
      <c r="F725" s="87" t="str">
        <f>'Cost Pressures (d)'!F138</f>
        <v>Growth - NICE &amp; New High Cost Drugs</v>
      </c>
      <c r="AE725" s="88">
        <f>'Cost Pressures (d)'!W138</f>
        <v>0</v>
      </c>
      <c r="AH725" s="88">
        <f>'Cost Pressures (d)'!Z138</f>
        <v>0</v>
      </c>
      <c r="AJ725" s="88">
        <f>'Cost Pressures (d)'!AA138</f>
        <v>0</v>
      </c>
      <c r="AK725" s="88">
        <f>'Cost Pressures (d)'!AC138</f>
        <v>0</v>
      </c>
    </row>
    <row r="726" spans="1:37">
      <c r="A726" s="87" t="str">
        <f>'Cost Pressures (d)'!A139</f>
        <v>Swansea Bay UHB</v>
      </c>
      <c r="B726" s="87" t="str">
        <f>'Cost Pressures (d)'!B139</f>
        <v>In Year Cost Base</v>
      </c>
      <c r="C726" s="87" t="str">
        <f>'Cost Pressures (d)'!C139</f>
        <v>Other Volume Growth / Investments (please specify):</v>
      </c>
      <c r="D726" s="87" t="str">
        <f>'Cost Pressures (d)'!D139</f>
        <v>PAY</v>
      </c>
      <c r="E726" s="87" t="str">
        <f>'Cost Pressures (d)'!E139</f>
        <v>FIGURE</v>
      </c>
      <c r="F726" s="87" t="str">
        <f>'Cost Pressures (d)'!F139</f>
        <v>Growth - Specialist Services</v>
      </c>
      <c r="AE726" s="88">
        <f>'Cost Pressures (d)'!W139</f>
        <v>0</v>
      </c>
      <c r="AH726" s="88">
        <f>'Cost Pressures (d)'!Z139</f>
        <v>0</v>
      </c>
      <c r="AJ726" s="88">
        <f>'Cost Pressures (d)'!AA139</f>
        <v>0</v>
      </c>
      <c r="AK726" s="88">
        <f>'Cost Pressures (d)'!AC139</f>
        <v>0</v>
      </c>
    </row>
    <row r="727" spans="1:37">
      <c r="A727" s="87" t="str">
        <f>'Cost Pressures (d)'!A140</f>
        <v>Swansea Bay UHB</v>
      </c>
      <c r="B727" s="87" t="str">
        <f>'Cost Pressures (d)'!B140</f>
        <v>In Year Cost Base</v>
      </c>
      <c r="C727" s="87" t="str">
        <f>'Cost Pressures (d)'!C140</f>
        <v>Other Volume Growth / Investments (please specify):</v>
      </c>
      <c r="D727" s="87" t="str">
        <f>'Cost Pressures (d)'!D140</f>
        <v>PAY</v>
      </c>
      <c r="E727" s="87" t="str">
        <f>'Cost Pressures (d)'!E140</f>
        <v>FIGURE</v>
      </c>
      <c r="F727" s="87" t="str">
        <f>'Cost Pressures (d)'!F140</f>
        <v>CHC</v>
      </c>
      <c r="AE727" s="88">
        <f>'Cost Pressures (d)'!W140</f>
        <v>0</v>
      </c>
      <c r="AH727" s="88">
        <f>'Cost Pressures (d)'!Z140</f>
        <v>0</v>
      </c>
      <c r="AJ727" s="88">
        <f>'Cost Pressures (d)'!AA140</f>
        <v>0</v>
      </c>
      <c r="AK727" s="88">
        <f>'Cost Pressures (d)'!AC140</f>
        <v>0</v>
      </c>
    </row>
    <row r="728" spans="1:37">
      <c r="A728" s="87" t="str">
        <f>'Cost Pressures (d)'!A141</f>
        <v>Swansea Bay UHB</v>
      </c>
      <c r="B728" s="87" t="str">
        <f>'Cost Pressures (d)'!B141</f>
        <v>In Year Cost Base</v>
      </c>
      <c r="C728" s="87" t="str">
        <f>'Cost Pressures (d)'!C141</f>
        <v>Other Volume Growth / Investments (please specify):</v>
      </c>
      <c r="D728" s="87" t="str">
        <f>'Cost Pressures (d)'!D141</f>
        <v>PAY</v>
      </c>
      <c r="E728" s="87" t="str">
        <f>'Cost Pressures (d)'!E141</f>
        <v>FIGURE</v>
      </c>
      <c r="F728" s="87" t="str">
        <f>'Cost Pressures (d)'!F141</f>
        <v>PC Prescribing</v>
      </c>
      <c r="AE728" s="88">
        <f>'Cost Pressures (d)'!W141</f>
        <v>0</v>
      </c>
      <c r="AH728" s="88">
        <f>'Cost Pressures (d)'!Z141</f>
        <v>0</v>
      </c>
      <c r="AJ728" s="88">
        <f>'Cost Pressures (d)'!AA141</f>
        <v>0</v>
      </c>
      <c r="AK728" s="88">
        <f>'Cost Pressures (d)'!AC141</f>
        <v>0</v>
      </c>
    </row>
    <row r="729" spans="1:37">
      <c r="A729" s="87" t="str">
        <f>'Cost Pressures (d)'!A142</f>
        <v>Swansea Bay UHB</v>
      </c>
      <c r="B729" s="87" t="str">
        <f>'Cost Pressures (d)'!B142</f>
        <v>In Year Cost Base</v>
      </c>
      <c r="C729" s="87" t="str">
        <f>'Cost Pressures (d)'!C142</f>
        <v>Other Volume Growth / Investments (please specify):</v>
      </c>
      <c r="D729" s="87" t="str">
        <f>'Cost Pressures (d)'!D142</f>
        <v>PAY</v>
      </c>
      <c r="E729" s="87" t="str">
        <f>'Cost Pressures (d)'!E142</f>
        <v>FIGURE</v>
      </c>
      <c r="F729" s="87" t="str">
        <f>'Cost Pressures (d)'!F142</f>
        <v>National Costs &amp; NWSSP</v>
      </c>
      <c r="AE729" s="88">
        <f>'Cost Pressures (d)'!W142</f>
        <v>0</v>
      </c>
      <c r="AH729" s="88">
        <f>'Cost Pressures (d)'!Z142</f>
        <v>0</v>
      </c>
      <c r="AJ729" s="88">
        <f>'Cost Pressures (d)'!AA142</f>
        <v>0</v>
      </c>
      <c r="AK729" s="88">
        <f>'Cost Pressures (d)'!AC142</f>
        <v>0</v>
      </c>
    </row>
    <row r="730" spans="1:37">
      <c r="A730" s="87" t="str">
        <f>'Cost Pressures (d)'!A143</f>
        <v>Swansea Bay UHB</v>
      </c>
      <c r="B730" s="87" t="str">
        <f>'Cost Pressures (d)'!B143</f>
        <v>In Year Cost Base</v>
      </c>
      <c r="C730" s="87" t="str">
        <f>'Cost Pressures (d)'!C143</f>
        <v>Other Volume Growth / Investments (please specify):</v>
      </c>
      <c r="D730" s="87" t="str">
        <f>'Cost Pressures (d)'!D143</f>
        <v>PAY</v>
      </c>
      <c r="E730" s="87" t="str">
        <f>'Cost Pressures (d)'!E143</f>
        <v>FIGURE</v>
      </c>
      <c r="F730" s="87" t="str">
        <f>'Cost Pressures (d)'!F143</f>
        <v>NSA</v>
      </c>
      <c r="AE730" s="88">
        <f>'Cost Pressures (d)'!W143</f>
        <v>1999.9999999999998</v>
      </c>
      <c r="AH730" s="88">
        <f>'Cost Pressures (d)'!Z143</f>
        <v>1999.9999999999998</v>
      </c>
      <c r="AJ730" s="88">
        <f>'Cost Pressures (d)'!AA143</f>
        <v>0</v>
      </c>
      <c r="AK730" s="88">
        <f>'Cost Pressures (d)'!AC143</f>
        <v>0</v>
      </c>
    </row>
    <row r="731" spans="1:37">
      <c r="A731" s="87" t="str">
        <f>'Cost Pressures (d)'!A144</f>
        <v>Swansea Bay UHB</v>
      </c>
      <c r="B731" s="87" t="str">
        <f>'Cost Pressures (d)'!B144</f>
        <v>In Year Cost Base</v>
      </c>
      <c r="C731" s="87" t="str">
        <f>'Cost Pressures (d)'!C144</f>
        <v>Other Volume Growth / Investments (please specify):</v>
      </c>
      <c r="D731" s="87" t="str">
        <f>'Cost Pressures (d)'!D144</f>
        <v>PAY</v>
      </c>
      <c r="E731" s="87" t="str">
        <f>'Cost Pressures (d)'!E144</f>
        <v>FIGURE</v>
      </c>
      <c r="F731" s="87" t="str">
        <f>'Cost Pressures (d)'!F144</f>
        <v xml:space="preserve">Growth Various </v>
      </c>
      <c r="AE731" s="88">
        <f>'Cost Pressures (d)'!W144</f>
        <v>13324</v>
      </c>
      <c r="AH731" s="88">
        <f>'Cost Pressures (d)'!Z144</f>
        <v>13324</v>
      </c>
      <c r="AJ731" s="88">
        <f>'Cost Pressures (d)'!AA144</f>
        <v>0</v>
      </c>
      <c r="AK731" s="88">
        <f>'Cost Pressures (d)'!AC144</f>
        <v>0</v>
      </c>
    </row>
    <row r="732" spans="1:37">
      <c r="A732" s="87" t="str">
        <f>'Cost Pressures (d)'!A145</f>
        <v>Swansea Bay UHB</v>
      </c>
      <c r="B732" s="87" t="str">
        <f>'Cost Pressures (d)'!B145</f>
        <v>In Year Cost Base</v>
      </c>
      <c r="C732" s="87" t="str">
        <f>'Cost Pressures (d)'!C145</f>
        <v>Other Volume Growth / Investments (please specify):</v>
      </c>
      <c r="D732" s="87" t="str">
        <f>'Cost Pressures (d)'!D145</f>
        <v>PAY</v>
      </c>
      <c r="E732" s="87" t="str">
        <f>'Cost Pressures (d)'!E145</f>
        <v>FIGURE</v>
      </c>
      <c r="F732" s="87" t="str">
        <f>'Cost Pressures (d)'!F145</f>
        <v>Disaggregation CTM SLA</v>
      </c>
      <c r="AE732" s="88">
        <f>'Cost Pressures (d)'!W145</f>
        <v>0</v>
      </c>
      <c r="AH732" s="88">
        <f>'Cost Pressures (d)'!Z145</f>
        <v>0</v>
      </c>
      <c r="AJ732" s="88">
        <f>'Cost Pressures (d)'!AA145</f>
        <v>0</v>
      </c>
      <c r="AK732" s="88">
        <f>'Cost Pressures (d)'!AC145</f>
        <v>0</v>
      </c>
    </row>
    <row r="733" spans="1:37">
      <c r="A733" s="87" t="str">
        <f>'Cost Pressures (d)'!A146</f>
        <v>Swansea Bay UHB</v>
      </c>
      <c r="B733" s="87" t="str">
        <f>'Cost Pressures (d)'!B146</f>
        <v>In Year Cost Base</v>
      </c>
      <c r="C733" s="87" t="str">
        <f>'Cost Pressures (d)'!C146</f>
        <v>Other Volume Growth / Investments (please specify):</v>
      </c>
      <c r="D733" s="87" t="str">
        <f>'Cost Pressures (d)'!D146</f>
        <v>PAY</v>
      </c>
      <c r="E733" s="87" t="str">
        <f>'Cost Pressures (d)'!E146</f>
        <v>FIGURE</v>
      </c>
      <c r="F733" s="87">
        <f>'Cost Pressures (d)'!F146</f>
        <v>0</v>
      </c>
      <c r="AE733" s="88">
        <f>'Cost Pressures (d)'!W146</f>
        <v>0</v>
      </c>
      <c r="AH733" s="88">
        <f>'Cost Pressures (d)'!Z146</f>
        <v>0</v>
      </c>
      <c r="AJ733" s="88">
        <f>'Cost Pressures (d)'!AA146</f>
        <v>0</v>
      </c>
      <c r="AK733" s="88">
        <f>'Cost Pressures (d)'!AC146</f>
        <v>0</v>
      </c>
    </row>
    <row r="734" spans="1:37">
      <c r="A734" s="87" t="str">
        <f>'Cost Pressures (d)'!A147</f>
        <v>Swansea Bay UHB</v>
      </c>
      <c r="B734" s="87" t="str">
        <f>'Cost Pressures (d)'!B147</f>
        <v>In Year Cost Base</v>
      </c>
      <c r="C734" s="87" t="str">
        <f>'Cost Pressures (d)'!C147</f>
        <v>Other Volume Growth / Investments (please specify):</v>
      </c>
      <c r="D734" s="87" t="str">
        <f>'Cost Pressures (d)'!D147</f>
        <v>PAY</v>
      </c>
      <c r="E734" s="87" t="str">
        <f>'Cost Pressures (d)'!E147</f>
        <v>FIGURE</v>
      </c>
      <c r="F734" s="87">
        <f>'Cost Pressures (d)'!F147</f>
        <v>0</v>
      </c>
      <c r="AE734" s="88">
        <f>'Cost Pressures (d)'!W147</f>
        <v>0</v>
      </c>
      <c r="AH734" s="88">
        <f>'Cost Pressures (d)'!Z147</f>
        <v>0</v>
      </c>
      <c r="AJ734" s="88">
        <f>'Cost Pressures (d)'!AA147</f>
        <v>0</v>
      </c>
      <c r="AK734" s="88">
        <f>'Cost Pressures (d)'!AC147</f>
        <v>0</v>
      </c>
    </row>
    <row r="735" spans="1:37">
      <c r="A735" s="87" t="str">
        <f>'Cost Pressures (d)'!A148</f>
        <v>Swansea Bay UHB</v>
      </c>
      <c r="B735" s="87" t="str">
        <f>'Cost Pressures (d)'!B148</f>
        <v>In Year Cost Base</v>
      </c>
      <c r="C735" s="87" t="str">
        <f>'Cost Pressures (d)'!C148</f>
        <v>Other Volume Growth / Investments (please specify):</v>
      </c>
      <c r="D735" s="87" t="str">
        <f>'Cost Pressures (d)'!D148</f>
        <v>PAY</v>
      </c>
      <c r="E735" s="87" t="str">
        <f>'Cost Pressures (d)'!E148</f>
        <v>FIGURE</v>
      </c>
      <c r="F735" s="87">
        <f>'Cost Pressures (d)'!F148</f>
        <v>0</v>
      </c>
      <c r="AE735" s="88">
        <f>'Cost Pressures (d)'!W148</f>
        <v>0</v>
      </c>
      <c r="AH735" s="88">
        <f>'Cost Pressures (d)'!Z148</f>
        <v>0</v>
      </c>
      <c r="AJ735" s="88">
        <f>'Cost Pressures (d)'!AA148</f>
        <v>0</v>
      </c>
      <c r="AK735" s="88">
        <f>'Cost Pressures (d)'!AC148</f>
        <v>0</v>
      </c>
    </row>
    <row r="736" spans="1:37">
      <c r="A736" s="87" t="str">
        <f>'Cost Pressures (d)'!A149</f>
        <v>Swansea Bay UHB</v>
      </c>
      <c r="B736" s="87" t="str">
        <f>'Cost Pressures (d)'!B149</f>
        <v>In Year Cost Base</v>
      </c>
      <c r="C736" s="87" t="str">
        <f>'Cost Pressures (d)'!C149</f>
        <v>Other Volume Growth / Investments (please specify):</v>
      </c>
      <c r="D736" s="87" t="str">
        <f>'Cost Pressures (d)'!D149</f>
        <v>PAY</v>
      </c>
      <c r="E736" s="87" t="str">
        <f>'Cost Pressures (d)'!E149</f>
        <v>FIGURE</v>
      </c>
      <c r="F736" s="87">
        <f>'Cost Pressures (d)'!F149</f>
        <v>0</v>
      </c>
      <c r="AE736" s="88">
        <f>'Cost Pressures (d)'!W149</f>
        <v>0</v>
      </c>
      <c r="AH736" s="88">
        <f>'Cost Pressures (d)'!Z149</f>
        <v>0</v>
      </c>
      <c r="AJ736" s="88">
        <f>'Cost Pressures (d)'!AA149</f>
        <v>0</v>
      </c>
      <c r="AK736" s="88">
        <f>'Cost Pressures (d)'!AC149</f>
        <v>0</v>
      </c>
    </row>
    <row r="737" spans="1:37">
      <c r="A737" s="87" t="str">
        <f>'Cost Pressures (d)'!A150</f>
        <v>Swansea Bay UHB</v>
      </c>
      <c r="B737" s="87" t="str">
        <f>'Cost Pressures (d)'!B150</f>
        <v>In Year Cost Base</v>
      </c>
      <c r="C737" s="87" t="str">
        <f>'Cost Pressures (d)'!C150</f>
        <v>Other Volume Growth / Investments (please specify):</v>
      </c>
      <c r="D737" s="87" t="str">
        <f>'Cost Pressures (d)'!D150</f>
        <v>PAY</v>
      </c>
      <c r="E737" s="87" t="str">
        <f>'Cost Pressures (d)'!E150</f>
        <v>FIGURE</v>
      </c>
      <c r="F737" s="87">
        <f>'Cost Pressures (d)'!F150</f>
        <v>0</v>
      </c>
      <c r="AE737" s="88">
        <f>'Cost Pressures (d)'!W150</f>
        <v>0</v>
      </c>
      <c r="AH737" s="88">
        <f>'Cost Pressures (d)'!Z150</f>
        <v>0</v>
      </c>
      <c r="AJ737" s="88">
        <f>'Cost Pressures (d)'!AA150</f>
        <v>0</v>
      </c>
      <c r="AK737" s="88">
        <f>'Cost Pressures (d)'!AC150</f>
        <v>0</v>
      </c>
    </row>
    <row r="738" spans="1:37">
      <c r="A738" s="87" t="str">
        <f>'Cost Pressures (d)'!A151</f>
        <v>Swansea Bay UHB</v>
      </c>
      <c r="B738" s="87" t="str">
        <f>'Cost Pressures (d)'!B151</f>
        <v>In Year Cost Base</v>
      </c>
      <c r="C738" s="87" t="str">
        <f>'Cost Pressures (d)'!C151</f>
        <v>Other Volume Growth / Investments (please specify):</v>
      </c>
      <c r="D738" s="87" t="str">
        <f>'Cost Pressures (d)'!D151</f>
        <v>PAY</v>
      </c>
      <c r="E738" s="87" t="str">
        <f>'Cost Pressures (d)'!E151</f>
        <v>FIGURE</v>
      </c>
      <c r="F738" s="87">
        <f>'Cost Pressures (d)'!F151</f>
        <v>0</v>
      </c>
      <c r="AE738" s="88">
        <f>'Cost Pressures (d)'!W151</f>
        <v>0</v>
      </c>
      <c r="AH738" s="88">
        <f>'Cost Pressures (d)'!Z151</f>
        <v>0</v>
      </c>
      <c r="AJ738" s="88">
        <f>'Cost Pressures (d)'!AA151</f>
        <v>0</v>
      </c>
      <c r="AK738" s="88">
        <f>'Cost Pressures (d)'!AC151</f>
        <v>0</v>
      </c>
    </row>
    <row r="739" spans="1:37">
      <c r="A739" s="87" t="str">
        <f>'Cost Pressures (d)'!A152</f>
        <v>Swansea Bay UHB</v>
      </c>
      <c r="B739" s="87" t="str">
        <f>'Cost Pressures (d)'!B152</f>
        <v>In Year Cost Base</v>
      </c>
      <c r="C739" s="87" t="str">
        <f>'Cost Pressures (d)'!C152</f>
        <v>Other Volume Growth / Investments (please specify):</v>
      </c>
      <c r="D739" s="87" t="str">
        <f>'Cost Pressures (d)'!D152</f>
        <v>PAY</v>
      </c>
      <c r="E739" s="87" t="str">
        <f>'Cost Pressures (d)'!E152</f>
        <v>FIGURE</v>
      </c>
      <c r="F739" s="87">
        <f>'Cost Pressures (d)'!F152</f>
        <v>0</v>
      </c>
      <c r="AE739" s="88">
        <f>'Cost Pressures (d)'!W152</f>
        <v>0</v>
      </c>
      <c r="AH739" s="88">
        <f>'Cost Pressures (d)'!Z152</f>
        <v>0</v>
      </c>
      <c r="AJ739" s="88">
        <f>'Cost Pressures (d)'!AA152</f>
        <v>0</v>
      </c>
      <c r="AK739" s="88">
        <f>'Cost Pressures (d)'!AC152</f>
        <v>0</v>
      </c>
    </row>
    <row r="740" spans="1:37">
      <c r="A740" s="87" t="str">
        <f>'Cost Pressures (d)'!A153</f>
        <v>Swansea Bay UHB</v>
      </c>
      <c r="B740" s="87" t="str">
        <f>'Cost Pressures (d)'!B153</f>
        <v>In Year Cost Base</v>
      </c>
      <c r="C740" s="87" t="str">
        <f>'Cost Pressures (d)'!C153</f>
        <v>Other Volume Growth / Investments (please specify):</v>
      </c>
      <c r="D740" s="87" t="str">
        <f>'Cost Pressures (d)'!D153</f>
        <v>PAY</v>
      </c>
      <c r="E740" s="87" t="str">
        <f>'Cost Pressures (d)'!E153</f>
        <v>FIGURE</v>
      </c>
      <c r="F740" s="87">
        <f>'Cost Pressures (d)'!F153</f>
        <v>0</v>
      </c>
      <c r="AE740" s="88">
        <f>'Cost Pressures (d)'!W153</f>
        <v>0</v>
      </c>
      <c r="AH740" s="88">
        <f>'Cost Pressures (d)'!Z153</f>
        <v>0</v>
      </c>
      <c r="AJ740" s="88">
        <f>'Cost Pressures (d)'!AA153</f>
        <v>0</v>
      </c>
      <c r="AK740" s="88">
        <f>'Cost Pressures (d)'!AC153</f>
        <v>0</v>
      </c>
    </row>
    <row r="741" spans="1:37">
      <c r="A741" s="87" t="str">
        <f>'Cost Pressures (d)'!A154</f>
        <v>Swansea Bay UHB</v>
      </c>
      <c r="B741" s="87" t="str">
        <f>'Cost Pressures (d)'!B154</f>
        <v>In Year Cost Base</v>
      </c>
      <c r="C741" s="87" t="str">
        <f>'Cost Pressures (d)'!C154</f>
        <v>Other Volume Growth / Investments (please specify):</v>
      </c>
      <c r="D741" s="87" t="str">
        <f>'Cost Pressures (d)'!D154</f>
        <v>PAY</v>
      </c>
      <c r="E741" s="87" t="str">
        <f>'Cost Pressures (d)'!E154</f>
        <v>FIGURE</v>
      </c>
      <c r="F741" s="87">
        <f>'Cost Pressures (d)'!F154</f>
        <v>0</v>
      </c>
      <c r="AE741" s="88">
        <f>'Cost Pressures (d)'!W154</f>
        <v>0</v>
      </c>
      <c r="AH741" s="88">
        <f>'Cost Pressures (d)'!Z154</f>
        <v>0</v>
      </c>
      <c r="AJ741" s="88">
        <f>'Cost Pressures (d)'!AA154</f>
        <v>0</v>
      </c>
      <c r="AK741" s="88">
        <f>'Cost Pressures (d)'!AC154</f>
        <v>0</v>
      </c>
    </row>
    <row r="742" spans="1:37">
      <c r="A742" s="87" t="str">
        <f>'Cost Pressures (d)'!A155</f>
        <v>Swansea Bay UHB</v>
      </c>
      <c r="B742" s="87" t="str">
        <f>'Cost Pressures (d)'!B155</f>
        <v>In Year Cost Base</v>
      </c>
      <c r="C742" s="87" t="str">
        <f>'Cost Pressures (d)'!C155</f>
        <v>Other Volume Growth / Investments (please specify):</v>
      </c>
      <c r="D742" s="87" t="str">
        <f>'Cost Pressures (d)'!D155</f>
        <v>PAY</v>
      </c>
      <c r="E742" s="87" t="str">
        <f>'Cost Pressures (d)'!E155</f>
        <v>FIGURE</v>
      </c>
      <c r="F742" s="87">
        <f>'Cost Pressures (d)'!F155</f>
        <v>0</v>
      </c>
      <c r="AE742" s="88">
        <f>'Cost Pressures (d)'!W155</f>
        <v>0</v>
      </c>
      <c r="AH742" s="88">
        <f>'Cost Pressures (d)'!Z155</f>
        <v>0</v>
      </c>
      <c r="AJ742" s="88">
        <f>'Cost Pressures (d)'!AA155</f>
        <v>0</v>
      </c>
      <c r="AK742" s="88">
        <f>'Cost Pressures (d)'!AC155</f>
        <v>0</v>
      </c>
    </row>
    <row r="743" spans="1:37">
      <c r="A743" s="87" t="str">
        <f>'Cost Pressures (d)'!A156</f>
        <v>Swansea Bay UHB</v>
      </c>
      <c r="B743" s="87" t="str">
        <f>'Cost Pressures (d)'!B156</f>
        <v>In Year Cost Base</v>
      </c>
      <c r="C743" s="87" t="str">
        <f>'Cost Pressures (d)'!C156</f>
        <v>Other Volume Growth / Investments (please specify):</v>
      </c>
      <c r="D743" s="87" t="str">
        <f>'Cost Pressures (d)'!D156</f>
        <v>PAY</v>
      </c>
      <c r="E743" s="87" t="str">
        <f>'Cost Pressures (d)'!E156</f>
        <v>FIGURE</v>
      </c>
      <c r="F743" s="87">
        <f>'Cost Pressures (d)'!F156</f>
        <v>0</v>
      </c>
      <c r="AE743" s="88">
        <f>'Cost Pressures (d)'!W156</f>
        <v>0</v>
      </c>
      <c r="AH743" s="88">
        <f>'Cost Pressures (d)'!Z156</f>
        <v>0</v>
      </c>
      <c r="AJ743" s="88">
        <f>'Cost Pressures (d)'!AA156</f>
        <v>0</v>
      </c>
      <c r="AK743" s="88">
        <f>'Cost Pressures (d)'!AC156</f>
        <v>0</v>
      </c>
    </row>
    <row r="744" spans="1:37">
      <c r="A744" s="87" t="str">
        <f>'Cost Pressures (d)'!A157</f>
        <v>Swansea Bay UHB</v>
      </c>
      <c r="B744" s="87" t="str">
        <f>'Cost Pressures (d)'!B157</f>
        <v>In Year Cost Base</v>
      </c>
      <c r="C744" s="87" t="str">
        <f>'Cost Pressures (d)'!C157</f>
        <v>Other Volume Growth / Investments (please specify):</v>
      </c>
      <c r="D744" s="87" t="str">
        <f>'Cost Pressures (d)'!D157</f>
        <v>PAY</v>
      </c>
      <c r="E744" s="87" t="str">
        <f>'Cost Pressures (d)'!E157</f>
        <v>FIGURE</v>
      </c>
      <c r="F744" s="87">
        <f>'Cost Pressures (d)'!F157</f>
        <v>0</v>
      </c>
      <c r="AE744" s="88">
        <f>'Cost Pressures (d)'!W157</f>
        <v>0</v>
      </c>
      <c r="AH744" s="88">
        <f>'Cost Pressures (d)'!Z157</f>
        <v>0</v>
      </c>
      <c r="AJ744" s="88">
        <f>'Cost Pressures (d)'!AA157</f>
        <v>0</v>
      </c>
      <c r="AK744" s="88">
        <f>'Cost Pressures (d)'!AC157</f>
        <v>0</v>
      </c>
    </row>
    <row r="745" spans="1:37">
      <c r="A745" s="87" t="str">
        <f>'Cost Pressures (d)'!A158</f>
        <v>Swansea Bay UHB</v>
      </c>
      <c r="B745" s="87" t="str">
        <f>'Cost Pressures (d)'!B158</f>
        <v>In Year Cost Base</v>
      </c>
      <c r="C745" s="87" t="str">
        <f>'Cost Pressures (d)'!C158</f>
        <v>Other Volume Growth / Investments (please specify):</v>
      </c>
      <c r="D745" s="87" t="str">
        <f>'Cost Pressures (d)'!D158</f>
        <v>PAY</v>
      </c>
      <c r="E745" s="87" t="str">
        <f>'Cost Pressures (d)'!E158</f>
        <v>FIGURE</v>
      </c>
      <c r="F745" s="87">
        <f>'Cost Pressures (d)'!F158</f>
        <v>0</v>
      </c>
      <c r="AE745" s="88">
        <f>'Cost Pressures (d)'!W158</f>
        <v>0</v>
      </c>
      <c r="AH745" s="88">
        <f>'Cost Pressures (d)'!Z158</f>
        <v>0</v>
      </c>
      <c r="AJ745" s="88">
        <f>'Cost Pressures (d)'!AA158</f>
        <v>0</v>
      </c>
      <c r="AK745" s="88">
        <f>'Cost Pressures (d)'!AC158</f>
        <v>0</v>
      </c>
    </row>
    <row r="746" spans="1:37">
      <c r="A746" s="87" t="str">
        <f>'Cost Pressures (d)'!A159</f>
        <v>Swansea Bay UHB</v>
      </c>
      <c r="B746" s="87" t="str">
        <f>'Cost Pressures (d)'!B159</f>
        <v>In Year Cost Base</v>
      </c>
      <c r="C746" s="87" t="str">
        <f>'Cost Pressures (d)'!C159</f>
        <v>Other Volume Growth / Investments (please specify):</v>
      </c>
      <c r="D746" s="87" t="str">
        <f>'Cost Pressures (d)'!D159</f>
        <v>PAY</v>
      </c>
      <c r="E746" s="87" t="str">
        <f>'Cost Pressures (d)'!E159</f>
        <v>FIGURE</v>
      </c>
      <c r="F746" s="87">
        <f>'Cost Pressures (d)'!F159</f>
        <v>0</v>
      </c>
      <c r="AE746" s="88">
        <f>'Cost Pressures (d)'!W159</f>
        <v>0</v>
      </c>
      <c r="AH746" s="88">
        <f>'Cost Pressures (d)'!Z159</f>
        <v>0</v>
      </c>
      <c r="AJ746" s="88">
        <f>'Cost Pressures (d)'!AA159</f>
        <v>0</v>
      </c>
      <c r="AK746" s="88">
        <f>'Cost Pressures (d)'!AC159</f>
        <v>0</v>
      </c>
    </row>
    <row r="747" spans="1:37">
      <c r="A747" s="87" t="str">
        <f>'Cost Pressures (d)'!A160</f>
        <v>Swansea Bay UHB</v>
      </c>
      <c r="B747" s="87" t="str">
        <f>'Cost Pressures (d)'!B160</f>
        <v>In Year Cost Base</v>
      </c>
      <c r="C747" s="87" t="str">
        <f>'Cost Pressures (d)'!C160</f>
        <v>Other Volume Growth / Investments (please specify):</v>
      </c>
      <c r="D747" s="87" t="str">
        <f>'Cost Pressures (d)'!D160</f>
        <v>PAY</v>
      </c>
      <c r="E747" s="87" t="str">
        <f>'Cost Pressures (d)'!E160</f>
        <v>FIGURE</v>
      </c>
      <c r="F747" s="87">
        <f>'Cost Pressures (d)'!F160</f>
        <v>0</v>
      </c>
      <c r="AE747" s="88">
        <f>'Cost Pressures (d)'!W160</f>
        <v>0</v>
      </c>
      <c r="AH747" s="88">
        <f>'Cost Pressures (d)'!Z160</f>
        <v>0</v>
      </c>
      <c r="AJ747" s="88">
        <f>'Cost Pressures (d)'!AA160</f>
        <v>0</v>
      </c>
      <c r="AK747" s="88">
        <f>'Cost Pressures (d)'!AC160</f>
        <v>0</v>
      </c>
    </row>
    <row r="748" spans="1:37">
      <c r="A748" s="87" t="str">
        <f>'Cost Pressures (d)'!A161</f>
        <v>Swansea Bay UHB</v>
      </c>
      <c r="B748" s="87" t="str">
        <f>'Cost Pressures (d)'!B161</f>
        <v>In Year Cost Base</v>
      </c>
      <c r="C748" s="87" t="str">
        <f>'Cost Pressures (d)'!C161</f>
        <v>Other Volume Growth / Investments (please specify):</v>
      </c>
      <c r="D748" s="87" t="str">
        <f>'Cost Pressures (d)'!D161</f>
        <v>PAY</v>
      </c>
      <c r="E748" s="87" t="str">
        <f>'Cost Pressures (d)'!E161</f>
        <v>FIGURE</v>
      </c>
      <c r="F748" s="87">
        <f>'Cost Pressures (d)'!F161</f>
        <v>0</v>
      </c>
      <c r="AE748" s="88">
        <f>'Cost Pressures (d)'!W161</f>
        <v>0</v>
      </c>
      <c r="AH748" s="88">
        <f>'Cost Pressures (d)'!Z161</f>
        <v>0</v>
      </c>
      <c r="AJ748" s="88">
        <f>'Cost Pressures (d)'!AA161</f>
        <v>0</v>
      </c>
      <c r="AK748" s="88">
        <f>'Cost Pressures (d)'!AC161</f>
        <v>0</v>
      </c>
    </row>
    <row r="749" spans="1:37">
      <c r="A749" s="87" t="str">
        <f>'Cost Pressures (d)'!A162</f>
        <v>Swansea Bay UHB</v>
      </c>
      <c r="B749" s="87" t="str">
        <f>'Cost Pressures (d)'!B162</f>
        <v>In Year Cost Base</v>
      </c>
      <c r="C749" s="87" t="str">
        <f>'Cost Pressures (d)'!C162</f>
        <v>Other Volume Growth / Investments (please specify):</v>
      </c>
      <c r="D749" s="87" t="str">
        <f>'Cost Pressures (d)'!D162</f>
        <v>PAY</v>
      </c>
      <c r="E749" s="87" t="str">
        <f>'Cost Pressures (d)'!E162</f>
        <v>FIGURE</v>
      </c>
      <c r="F749" s="87">
        <f>'Cost Pressures (d)'!F162</f>
        <v>0</v>
      </c>
      <c r="AE749" s="88">
        <f>'Cost Pressures (d)'!W162</f>
        <v>0</v>
      </c>
      <c r="AH749" s="88">
        <f>'Cost Pressures (d)'!Z162</f>
        <v>0</v>
      </c>
      <c r="AJ749" s="88">
        <f>'Cost Pressures (d)'!AA162</f>
        <v>0</v>
      </c>
      <c r="AK749" s="88">
        <f>'Cost Pressures (d)'!AC162</f>
        <v>0</v>
      </c>
    </row>
    <row r="750" spans="1:37">
      <c r="A750" s="87" t="str">
        <f>'Cost Pressures (d)'!A163</f>
        <v>Swansea Bay UHB</v>
      </c>
      <c r="B750" s="87" t="str">
        <f>'Cost Pressures (d)'!B163</f>
        <v>In Year Cost Base</v>
      </c>
      <c r="C750" s="87" t="str">
        <f>'Cost Pressures (d)'!C163</f>
        <v>Other Volume Growth / Investments (please specify):</v>
      </c>
      <c r="D750" s="87" t="str">
        <f>'Cost Pressures (d)'!D163</f>
        <v>PAY</v>
      </c>
      <c r="E750" s="87" t="str">
        <f>'Cost Pressures (d)'!E163</f>
        <v>FIGURE</v>
      </c>
      <c r="F750" s="87">
        <f>'Cost Pressures (d)'!F163</f>
        <v>0</v>
      </c>
      <c r="AE750" s="88">
        <f>'Cost Pressures (d)'!W163</f>
        <v>0</v>
      </c>
      <c r="AH750" s="88">
        <f>'Cost Pressures (d)'!Z163</f>
        <v>0</v>
      </c>
      <c r="AJ750" s="88">
        <f>'Cost Pressures (d)'!AA163</f>
        <v>0</v>
      </c>
      <c r="AK750" s="88">
        <f>'Cost Pressures (d)'!AC163</f>
        <v>0</v>
      </c>
    </row>
    <row r="751" spans="1:37">
      <c r="A751" s="87" t="str">
        <f>'Cost Pressures (d)'!A164</f>
        <v>Swansea Bay UHB</v>
      </c>
      <c r="B751" s="87" t="str">
        <f>'Cost Pressures (d)'!B164</f>
        <v>In Year Cost Base</v>
      </c>
      <c r="C751" s="87" t="str">
        <f>'Cost Pressures (d)'!C164</f>
        <v>Other Volume Growth / Investments (please specify):</v>
      </c>
      <c r="D751" s="87" t="str">
        <f>'Cost Pressures (d)'!D164</f>
        <v>PAY</v>
      </c>
      <c r="E751" s="87" t="str">
        <f>'Cost Pressures (d)'!E164</f>
        <v>FIGURE</v>
      </c>
      <c r="F751" s="87">
        <f>'Cost Pressures (d)'!F164</f>
        <v>0</v>
      </c>
      <c r="AE751" s="88">
        <f>'Cost Pressures (d)'!W164</f>
        <v>0</v>
      </c>
      <c r="AH751" s="88">
        <f>'Cost Pressures (d)'!Z164</f>
        <v>0</v>
      </c>
      <c r="AJ751" s="88">
        <f>'Cost Pressures (d)'!AA164</f>
        <v>0</v>
      </c>
      <c r="AK751" s="88">
        <f>'Cost Pressures (d)'!AC164</f>
        <v>0</v>
      </c>
    </row>
    <row r="752" spans="1:37">
      <c r="A752" s="87" t="str">
        <f>'Cost Pressures (d)'!A165</f>
        <v>Swansea Bay UHB</v>
      </c>
      <c r="B752" s="87" t="str">
        <f>'Cost Pressures (d)'!B165</f>
        <v>In Year Cost Base</v>
      </c>
      <c r="C752" s="87" t="str">
        <f>'Cost Pressures (d)'!C165</f>
        <v>Other Volume Growth / Investments (please specify):</v>
      </c>
      <c r="D752" s="87" t="str">
        <f>'Cost Pressures (d)'!D165</f>
        <v>PAY</v>
      </c>
      <c r="E752" s="87" t="str">
        <f>'Cost Pressures (d)'!E165</f>
        <v>FIGURE</v>
      </c>
      <c r="F752" s="87">
        <f>'Cost Pressures (d)'!F165</f>
        <v>0</v>
      </c>
      <c r="AE752" s="88">
        <f>'Cost Pressures (d)'!W165</f>
        <v>0</v>
      </c>
      <c r="AH752" s="88">
        <f>'Cost Pressures (d)'!Z165</f>
        <v>0</v>
      </c>
      <c r="AJ752" s="88">
        <f>'Cost Pressures (d)'!AA165</f>
        <v>0</v>
      </c>
      <c r="AK752" s="88">
        <f>'Cost Pressures (d)'!AC165</f>
        <v>0</v>
      </c>
    </row>
    <row r="753" spans="1:37">
      <c r="A753" s="87" t="str">
        <f>'Cost Pressures (d)'!A166</f>
        <v>Swansea Bay UHB</v>
      </c>
      <c r="B753" s="87" t="str">
        <f>'Cost Pressures (d)'!B166</f>
        <v>In Year Cost Base</v>
      </c>
      <c r="C753" s="87" t="str">
        <f>'Cost Pressures (d)'!C166</f>
        <v>Other Volume Growth / Investments (please specify):</v>
      </c>
      <c r="D753" s="87" t="str">
        <f>'Cost Pressures (d)'!D166</f>
        <v>PAY</v>
      </c>
      <c r="E753" s="87" t="str">
        <f>'Cost Pressures (d)'!E166</f>
        <v>FIGURE</v>
      </c>
      <c r="F753" s="87">
        <f>'Cost Pressures (d)'!F166</f>
        <v>0</v>
      </c>
      <c r="AE753" s="88">
        <f>'Cost Pressures (d)'!W166</f>
        <v>0</v>
      </c>
      <c r="AH753" s="88">
        <f>'Cost Pressures (d)'!Z166</f>
        <v>0</v>
      </c>
      <c r="AJ753" s="88">
        <f>'Cost Pressures (d)'!AA166</f>
        <v>0</v>
      </c>
      <c r="AK753" s="88">
        <f>'Cost Pressures (d)'!AC166</f>
        <v>0</v>
      </c>
    </row>
    <row r="754" spans="1:37">
      <c r="A754" s="87" t="str">
        <f>'Cost Pressures (d)'!A167</f>
        <v>Swansea Bay UHB</v>
      </c>
      <c r="B754" s="87" t="str">
        <f>'Cost Pressures (d)'!B167</f>
        <v>In Year Cost Base</v>
      </c>
      <c r="C754" s="87" t="str">
        <f>'Cost Pressures (d)'!C167</f>
        <v>Other Volume Growth / Investments (please specify):</v>
      </c>
      <c r="D754" s="87" t="str">
        <f>'Cost Pressures (d)'!D167</f>
        <v>PAY</v>
      </c>
      <c r="E754" s="87" t="str">
        <f>'Cost Pressures (d)'!E167</f>
        <v>TOTAL</v>
      </c>
      <c r="F754" s="87" t="str">
        <f>'Cost Pressures (d)'!F167</f>
        <v>Subtotal Other Volume Growth / Investments</v>
      </c>
      <c r="AE754" s="88">
        <f>'Cost Pressures (d)'!W167</f>
        <v>15324</v>
      </c>
      <c r="AH754" s="88">
        <f>'Cost Pressures (d)'!Z167</f>
        <v>15324</v>
      </c>
      <c r="AJ754" s="88">
        <f>'Cost Pressures (d)'!AA167</f>
        <v>0</v>
      </c>
      <c r="AK754" s="88">
        <f>'Cost Pressures (d)'!AC167</f>
        <v>0</v>
      </c>
    </row>
    <row r="755" spans="1:37">
      <c r="A755" s="87" t="str">
        <f>'Cost Pressures (d)'!A168</f>
        <v>Swansea Bay UHB</v>
      </c>
      <c r="B755" s="87" t="str">
        <f>'Cost Pressures (d)'!B168</f>
        <v>In Year Cost Base</v>
      </c>
      <c r="C755" s="87" t="str">
        <f>'Cost Pressures (d)'!C168</f>
        <v>Other Volume Growth / Investments (please specify):</v>
      </c>
      <c r="D755" s="87" t="str">
        <f>'Cost Pressures (d)'!D168</f>
        <v>PAY</v>
      </c>
      <c r="E755" s="87" t="str">
        <f>'Cost Pressures (d)'!E168</f>
        <v>FIGURE</v>
      </c>
      <c r="F755" s="87">
        <f>'Cost Pressures (d)'!F168</f>
        <v>0</v>
      </c>
      <c r="AE755" s="88">
        <f>'Cost Pressures (d)'!W168</f>
        <v>0</v>
      </c>
      <c r="AH755" s="88">
        <f>'Cost Pressures (d)'!Z168</f>
        <v>0</v>
      </c>
      <c r="AJ755" s="88">
        <f>'Cost Pressures (d)'!AA168</f>
        <v>0</v>
      </c>
      <c r="AK755" s="88">
        <f>'Cost Pressures (d)'!AC168</f>
        <v>0</v>
      </c>
    </row>
    <row r="756" spans="1:37">
      <c r="A756" s="87" t="str">
        <f>'Cost Pressures (d)'!A169</f>
        <v>Swansea Bay UHB</v>
      </c>
      <c r="B756" s="87" t="str">
        <f>'Cost Pressures (d)'!B169</f>
        <v>In Year Cost Base</v>
      </c>
      <c r="C756" s="87" t="str">
        <f>'Cost Pressures (d)'!C169</f>
        <v xml:space="preserve">Funded Cost Pressures: </v>
      </c>
      <c r="D756" s="87" t="str">
        <f>'Cost Pressures (d)'!D169</f>
        <v>PAY</v>
      </c>
      <c r="E756" s="87" t="str">
        <f>'Cost Pressures (d)'!E169</f>
        <v>FIGURE</v>
      </c>
      <c r="F756" s="87" t="str">
        <f>'Cost Pressures (d)'!F169</f>
        <v xml:space="preserve">Funded Cost Pressures: </v>
      </c>
      <c r="AE756" s="88" t="str">
        <f>'Cost Pressures (d)'!W169</f>
        <v>£'000</v>
      </c>
      <c r="AH756" s="88" t="str">
        <f>'Cost Pressures (d)'!Z169</f>
        <v>£'000</v>
      </c>
      <c r="AJ756" s="88">
        <f>'Cost Pressures (d)'!AA169</f>
        <v>0</v>
      </c>
      <c r="AK756" s="88">
        <f>'Cost Pressures (d)'!AC169</f>
        <v>0</v>
      </c>
    </row>
    <row r="757" spans="1:37">
      <c r="A757" s="87" t="str">
        <f>'Cost Pressures (d)'!A170</f>
        <v>Swansea Bay UHB</v>
      </c>
      <c r="B757" s="87" t="str">
        <f>'Cost Pressures (d)'!B170</f>
        <v>In Year Cost Base</v>
      </c>
      <c r="C757" s="87" t="str">
        <f>'Cost Pressures (d)'!C170</f>
        <v xml:space="preserve">Funded Cost Pressures: </v>
      </c>
      <c r="D757" s="87" t="str">
        <f>'Cost Pressures (d)'!D170</f>
        <v>PAY</v>
      </c>
      <c r="E757" s="87" t="str">
        <f>'Cost Pressures (d)'!E170</f>
        <v>FIGURE</v>
      </c>
      <c r="F757" s="87" t="str">
        <f>'Cost Pressures (d)'!F170</f>
        <v>Funded - Immunisation Framework</v>
      </c>
      <c r="AE757" s="88">
        <f>'Cost Pressures (d)'!W170</f>
        <v>5500</v>
      </c>
      <c r="AH757" s="88">
        <f>'Cost Pressures (d)'!Z170</f>
        <v>5500</v>
      </c>
      <c r="AJ757" s="88">
        <f>'Cost Pressures (d)'!AA170</f>
        <v>0</v>
      </c>
      <c r="AK757" s="88">
        <f>'Cost Pressures (d)'!AC170</f>
        <v>0</v>
      </c>
    </row>
    <row r="758" spans="1:37">
      <c r="A758" s="87" t="str">
        <f>'Cost Pressures (d)'!A171</f>
        <v>Swansea Bay UHB</v>
      </c>
      <c r="B758" s="87" t="str">
        <f>'Cost Pressures (d)'!B171</f>
        <v>In Year Cost Base</v>
      </c>
      <c r="C758" s="87" t="str">
        <f>'Cost Pressures (d)'!C171</f>
        <v xml:space="preserve">Funded Cost Pressures: </v>
      </c>
      <c r="D758" s="87" t="str">
        <f>'Cost Pressures (d)'!D171</f>
        <v>PAY</v>
      </c>
      <c r="E758" s="87" t="str">
        <f>'Cost Pressures (d)'!E171</f>
        <v>FIGURE</v>
      </c>
      <c r="F758" s="87" t="str">
        <f>'Cost Pressures (d)'!F171</f>
        <v>Funded - Surveillance (Testing and Tracing)</v>
      </c>
      <c r="AE758" s="88">
        <f>'Cost Pressures (d)'!W171</f>
        <v>3500</v>
      </c>
      <c r="AH758" s="88">
        <f>'Cost Pressures (d)'!Z171</f>
        <v>3500</v>
      </c>
      <c r="AJ758" s="88">
        <f>'Cost Pressures (d)'!AA171</f>
        <v>0</v>
      </c>
      <c r="AK758" s="88">
        <f>'Cost Pressures (d)'!AC171</f>
        <v>0</v>
      </c>
    </row>
    <row r="759" spans="1:37">
      <c r="A759" s="87" t="str">
        <f>'Cost Pressures (d)'!A172</f>
        <v>Swansea Bay UHB</v>
      </c>
      <c r="B759" s="87" t="str">
        <f>'Cost Pressures (d)'!B172</f>
        <v>In Year Cost Base</v>
      </c>
      <c r="C759" s="87" t="str">
        <f>'Cost Pressures (d)'!C172</f>
        <v xml:space="preserve">Funded Cost Pressures: </v>
      </c>
      <c r="D759" s="87" t="str">
        <f>'Cost Pressures (d)'!D172</f>
        <v>PAY</v>
      </c>
      <c r="E759" s="87" t="str">
        <f>'Cost Pressures (d)'!E172</f>
        <v>FIGURE</v>
      </c>
      <c r="F759" s="87" t="str">
        <f>'Cost Pressures (d)'!F172</f>
        <v>Funded - Real Living Wage</v>
      </c>
      <c r="AE759" s="88">
        <f>'Cost Pressures (d)'!W172</f>
        <v>0</v>
      </c>
      <c r="AH759" s="88">
        <f>'Cost Pressures (d)'!Z172</f>
        <v>0</v>
      </c>
      <c r="AJ759" s="88">
        <f>'Cost Pressures (d)'!AA172</f>
        <v>0</v>
      </c>
      <c r="AK759" s="88">
        <f>'Cost Pressures (d)'!AC172</f>
        <v>0</v>
      </c>
    </row>
    <row r="760" spans="1:37">
      <c r="A760" s="87" t="str">
        <f>'Cost Pressures (d)'!A173</f>
        <v>Swansea Bay UHB</v>
      </c>
      <c r="B760" s="87" t="str">
        <f>'Cost Pressures (d)'!B173</f>
        <v>In Year Cost Base</v>
      </c>
      <c r="C760" s="87" t="str">
        <f>'Cost Pressures (d)'!C173</f>
        <v xml:space="preserve">Funded Cost Pressures: </v>
      </c>
      <c r="D760" s="87" t="str">
        <f>'Cost Pressures (d)'!D173</f>
        <v>PAY</v>
      </c>
      <c r="E760" s="87" t="str">
        <f>'Cost Pressures (d)'!E173</f>
        <v>FIGURE</v>
      </c>
      <c r="F760" s="87" t="str">
        <f>'Cost Pressures (d)'!F173</f>
        <v>Funded - Other ringfenced projects</v>
      </c>
      <c r="AE760" s="88">
        <f>'Cost Pressures (d)'!W173</f>
        <v>0</v>
      </c>
      <c r="AH760" s="88">
        <f>'Cost Pressures (d)'!Z173</f>
        <v>0</v>
      </c>
      <c r="AJ760" s="88">
        <f>'Cost Pressures (d)'!AA173</f>
        <v>0</v>
      </c>
      <c r="AK760" s="88">
        <f>'Cost Pressures (d)'!AC173</f>
        <v>0</v>
      </c>
    </row>
    <row r="761" spans="1:37">
      <c r="A761" s="87" t="str">
        <f>'Cost Pressures (d)'!A174</f>
        <v>Swansea Bay UHB</v>
      </c>
      <c r="B761" s="87" t="str">
        <f>'Cost Pressures (d)'!B174</f>
        <v>In Year Cost Base</v>
      </c>
      <c r="C761" s="87" t="str">
        <f>'Cost Pressures (d)'!C174</f>
        <v xml:space="preserve">Funded Cost Pressures: </v>
      </c>
      <c r="D761" s="87" t="str">
        <f>'Cost Pressures (d)'!D174</f>
        <v>PAY</v>
      </c>
      <c r="E761" s="87" t="str">
        <f>'Cost Pressures (d)'!E174</f>
        <v>FIGURE</v>
      </c>
      <c r="F761" s="87" t="str">
        <f>'Cost Pressures (d)'!F174</f>
        <v>National COVID Programmes Other</v>
      </c>
      <c r="AE761" s="88">
        <f>'Cost Pressures (d)'!W174</f>
        <v>1500</v>
      </c>
      <c r="AH761" s="88">
        <f>'Cost Pressures (d)'!Z174</f>
        <v>1500</v>
      </c>
      <c r="AJ761" s="88">
        <f>'Cost Pressures (d)'!AA174</f>
        <v>0</v>
      </c>
      <c r="AK761" s="88">
        <f>'Cost Pressures (d)'!AC174</f>
        <v>0</v>
      </c>
    </row>
    <row r="762" spans="1:37">
      <c r="A762" s="87" t="str">
        <f>'Cost Pressures (d)'!A175</f>
        <v>Swansea Bay UHB</v>
      </c>
      <c r="B762" s="87" t="str">
        <f>'Cost Pressures (d)'!B175</f>
        <v>In Year Cost Base</v>
      </c>
      <c r="C762" s="87" t="str">
        <f>'Cost Pressures (d)'!C175</f>
        <v xml:space="preserve">Funded Cost Pressures: </v>
      </c>
      <c r="D762" s="87" t="str">
        <f>'Cost Pressures (d)'!D175</f>
        <v>PAY</v>
      </c>
      <c r="E762" s="87" t="str">
        <f>'Cost Pressures (d)'!E175</f>
        <v>FIGURE</v>
      </c>
      <c r="F762" s="87" t="str">
        <f>'Cost Pressures (d)'!F175</f>
        <v>Planned Care Recovery Local</v>
      </c>
      <c r="AE762" s="88">
        <f>'Cost Pressures (d)'!W175</f>
        <v>1300</v>
      </c>
      <c r="AH762" s="88">
        <f>'Cost Pressures (d)'!Z175</f>
        <v>1300</v>
      </c>
      <c r="AJ762" s="88">
        <f>'Cost Pressures (d)'!AA175</f>
        <v>0</v>
      </c>
      <c r="AK762" s="88">
        <f>'Cost Pressures (d)'!AC175</f>
        <v>0</v>
      </c>
    </row>
    <row r="763" spans="1:37">
      <c r="A763" s="87" t="str">
        <f>'Cost Pressures (d)'!A176</f>
        <v>Swansea Bay UHB</v>
      </c>
      <c r="B763" s="87" t="str">
        <f>'Cost Pressures (d)'!B176</f>
        <v>In Year Cost Base</v>
      </c>
      <c r="C763" s="87" t="str">
        <f>'Cost Pressures (d)'!C176</f>
        <v xml:space="preserve">Funded Cost Pressures: </v>
      </c>
      <c r="D763" s="87" t="str">
        <f>'Cost Pressures (d)'!D176</f>
        <v>PAY</v>
      </c>
      <c r="E763" s="87" t="str">
        <f>'Cost Pressures (d)'!E176</f>
        <v>FIGURE</v>
      </c>
      <c r="F763" s="87" t="str">
        <f>'Cost Pressures (d)'!F176</f>
        <v>Planned Care Recovery Regional</v>
      </c>
      <c r="AE763" s="88">
        <f>'Cost Pressures (d)'!W176</f>
        <v>15750</v>
      </c>
      <c r="AH763" s="88">
        <f>'Cost Pressures (d)'!Z176</f>
        <v>15750</v>
      </c>
      <c r="AJ763" s="88">
        <f>'Cost Pressures (d)'!AA176</f>
        <v>0</v>
      </c>
      <c r="AK763" s="88">
        <f>'Cost Pressures (d)'!AC176</f>
        <v>0</v>
      </c>
    </row>
    <row r="764" spans="1:37">
      <c r="A764" s="87" t="str">
        <f>'Cost Pressures (d)'!A177</f>
        <v>Swansea Bay UHB</v>
      </c>
      <c r="B764" s="87" t="str">
        <f>'Cost Pressures (d)'!B177</f>
        <v>In Year Cost Base</v>
      </c>
      <c r="C764" s="87" t="str">
        <f>'Cost Pressures (d)'!C177</f>
        <v xml:space="preserve">Funded Cost Pressures: </v>
      </c>
      <c r="D764" s="87" t="str">
        <f>'Cost Pressures (d)'!D177</f>
        <v>PAY</v>
      </c>
      <c r="E764" s="87" t="str">
        <f>'Cost Pressures (d)'!E177</f>
        <v>FIGURE</v>
      </c>
      <c r="F764" s="87" t="str">
        <f>'Cost Pressures (d)'!F177</f>
        <v>2022/23 Pay Award</v>
      </c>
      <c r="AE764" s="88">
        <f>'Cost Pressures (d)'!W177</f>
        <v>29077</v>
      </c>
      <c r="AH764" s="88">
        <f>'Cost Pressures (d)'!Z177</f>
        <v>29077</v>
      </c>
      <c r="AJ764" s="88">
        <f>'Cost Pressures (d)'!AA177</f>
        <v>0</v>
      </c>
      <c r="AK764" s="88">
        <f>'Cost Pressures (d)'!AC177</f>
        <v>0</v>
      </c>
    </row>
    <row r="765" spans="1:37">
      <c r="A765" s="87" t="str">
        <f>'Cost Pressures (d)'!A178</f>
        <v>Swansea Bay UHB</v>
      </c>
      <c r="B765" s="87" t="str">
        <f>'Cost Pressures (d)'!B178</f>
        <v>In Year Cost Base</v>
      </c>
      <c r="C765" s="87" t="str">
        <f>'Cost Pressures (d)'!C178</f>
        <v xml:space="preserve">Funded Cost Pressures: </v>
      </c>
      <c r="D765" s="87" t="str">
        <f>'Cost Pressures (d)'!D178</f>
        <v>PAY</v>
      </c>
      <c r="E765" s="87" t="str">
        <f>'Cost Pressures (d)'!E178</f>
        <v>FIGURE</v>
      </c>
      <c r="F765" s="87" t="str">
        <f>'Cost Pressures (d)'!F178</f>
        <v>Additional Costs linked Table A2</v>
      </c>
      <c r="AE765" s="88">
        <f>'Cost Pressures (d)'!W178</f>
        <v>799.90116177700088</v>
      </c>
      <c r="AH765" s="88">
        <f>'Cost Pressures (d)'!Z178</f>
        <v>799.90116177700088</v>
      </c>
      <c r="AJ765" s="88">
        <f>'Cost Pressures (d)'!AA178</f>
        <v>0</v>
      </c>
      <c r="AK765" s="88">
        <f>'Cost Pressures (d)'!AC178</f>
        <v>0</v>
      </c>
    </row>
    <row r="766" spans="1:37">
      <c r="A766" s="87" t="str">
        <f>'Cost Pressures (d)'!A179</f>
        <v>Swansea Bay UHB</v>
      </c>
      <c r="B766" s="87" t="str">
        <f>'Cost Pressures (d)'!B179</f>
        <v>In Year Cost Base</v>
      </c>
      <c r="C766" s="87" t="str">
        <f>'Cost Pressures (d)'!C179</f>
        <v xml:space="preserve">Funded Cost Pressures: </v>
      </c>
      <c r="D766" s="87" t="str">
        <f>'Cost Pressures (d)'!D179</f>
        <v>PAY</v>
      </c>
      <c r="E766" s="87" t="str">
        <f>'Cost Pressures (d)'!E179</f>
        <v>FIGURE</v>
      </c>
      <c r="F766" s="87" t="str">
        <f>'Cost Pressures (d)'!F179</f>
        <v>Additional Costs linked Table B1</v>
      </c>
      <c r="AE766" s="88">
        <f>'Cost Pressures (d)'!W179</f>
        <v>1408.4</v>
      </c>
      <c r="AH766" s="88">
        <f>'Cost Pressures (d)'!Z179</f>
        <v>1408.4</v>
      </c>
      <c r="AJ766" s="88">
        <f>'Cost Pressures (d)'!AA179</f>
        <v>0</v>
      </c>
      <c r="AK766" s="88">
        <f>'Cost Pressures (d)'!AC179</f>
        <v>0</v>
      </c>
    </row>
    <row r="767" spans="1:37">
      <c r="A767" s="87" t="str">
        <f>'Cost Pressures (d)'!A180</f>
        <v>Swansea Bay UHB</v>
      </c>
      <c r="B767" s="87" t="str">
        <f>'Cost Pressures (d)'!B180</f>
        <v>In Year Cost Base</v>
      </c>
      <c r="C767" s="87" t="str">
        <f>'Cost Pressures (d)'!C180</f>
        <v xml:space="preserve">Funded Cost Pressures: </v>
      </c>
      <c r="D767" s="87" t="str">
        <f>'Cost Pressures (d)'!D180</f>
        <v>PAY</v>
      </c>
      <c r="E767" s="87" t="str">
        <f>'Cost Pressures (d)'!E180</f>
        <v>FIGURE</v>
      </c>
      <c r="F767" s="87" t="str">
        <f>'Cost Pressures (d)'!F180</f>
        <v>Additional Costs linked Table B2</v>
      </c>
      <c r="AE767" s="88">
        <f>'Cost Pressures (d)'!W180</f>
        <v>210</v>
      </c>
      <c r="AH767" s="88">
        <f>'Cost Pressures (d)'!Z180</f>
        <v>210</v>
      </c>
      <c r="AJ767" s="88">
        <f>'Cost Pressures (d)'!AA180</f>
        <v>0</v>
      </c>
      <c r="AK767" s="88">
        <f>'Cost Pressures (d)'!AC180</f>
        <v>0</v>
      </c>
    </row>
    <row r="768" spans="1:37">
      <c r="A768" s="87" t="str">
        <f>'Cost Pressures (d)'!A181</f>
        <v>Swansea Bay UHB</v>
      </c>
      <c r="B768" s="87" t="str">
        <f>'Cost Pressures (d)'!B181</f>
        <v>In Year Cost Base</v>
      </c>
      <c r="C768" s="87" t="str">
        <f>'Cost Pressures (d)'!C181</f>
        <v xml:space="preserve">Funded Cost Pressures: </v>
      </c>
      <c r="D768" s="87" t="str">
        <f>'Cost Pressures (d)'!D181</f>
        <v>PAY</v>
      </c>
      <c r="E768" s="87" t="str">
        <f>'Cost Pressures (d)'!E181</f>
        <v>FIGURE</v>
      </c>
      <c r="F768" s="87" t="str">
        <f>'Cost Pressures (d)'!F181</f>
        <v>Additional Costs linked Table 2</v>
      </c>
      <c r="AE768" s="88">
        <f>'Cost Pressures (d)'!W181</f>
        <v>494.93000000000006</v>
      </c>
      <c r="AH768" s="88">
        <f>'Cost Pressures (d)'!Z181</f>
        <v>494.93000000000006</v>
      </c>
      <c r="AJ768" s="88">
        <f>'Cost Pressures (d)'!AA181</f>
        <v>0</v>
      </c>
      <c r="AK768" s="88">
        <f>'Cost Pressures (d)'!AC181</f>
        <v>0</v>
      </c>
    </row>
    <row r="769" spans="1:37">
      <c r="A769" s="87" t="str">
        <f>'Cost Pressures (d)'!A182</f>
        <v>Swansea Bay UHB</v>
      </c>
      <c r="B769" s="87" t="str">
        <f>'Cost Pressures (d)'!B182</f>
        <v>In Year Cost Base</v>
      </c>
      <c r="C769" s="87" t="str">
        <f>'Cost Pressures (d)'!C182</f>
        <v xml:space="preserve">Funded Cost Pressures: </v>
      </c>
      <c r="D769" s="87" t="str">
        <f>'Cost Pressures (d)'!D182</f>
        <v>PAY</v>
      </c>
      <c r="E769" s="87" t="str">
        <f>'Cost Pressures (d)'!E182</f>
        <v>FIGURE</v>
      </c>
      <c r="F769" s="87" t="str">
        <f>'Cost Pressures (d)'!F182</f>
        <v>Anticpated Allocations Invesments Recurrent (as per Tab 6)</v>
      </c>
      <c r="AE769" s="88">
        <f>'Cost Pressures (d)'!W182</f>
        <v>12014.82661</v>
      </c>
      <c r="AH769" s="88">
        <f>'Cost Pressures (d)'!Z182</f>
        <v>12014.82661</v>
      </c>
      <c r="AJ769" s="88">
        <f>'Cost Pressures (d)'!AA182</f>
        <v>0</v>
      </c>
      <c r="AK769" s="88">
        <f>'Cost Pressures (d)'!AC182</f>
        <v>0</v>
      </c>
    </row>
    <row r="770" spans="1:37">
      <c r="A770" s="87" t="str">
        <f>'Cost Pressures (d)'!A183</f>
        <v>Swansea Bay UHB</v>
      </c>
      <c r="B770" s="87" t="str">
        <f>'Cost Pressures (d)'!B183</f>
        <v>In Year Cost Base</v>
      </c>
      <c r="C770" s="87" t="str">
        <f>'Cost Pressures (d)'!C183</f>
        <v xml:space="preserve">Funded Cost Pressures: </v>
      </c>
      <c r="D770" s="87" t="str">
        <f>'Cost Pressures (d)'!D183</f>
        <v>PAY</v>
      </c>
      <c r="E770" s="87" t="str">
        <f>'Cost Pressures (d)'!E183</f>
        <v>FIGURE</v>
      </c>
      <c r="F770" s="87" t="str">
        <f>'Cost Pressures (d)'!F183</f>
        <v>Anticpated Allocations Invesments Non Recurrent (as per Tab 6)</v>
      </c>
      <c r="AE770" s="88">
        <f>'Cost Pressures (d)'!W183</f>
        <v>0</v>
      </c>
      <c r="AH770" s="88">
        <f>'Cost Pressures (d)'!Z183</f>
        <v>0</v>
      </c>
      <c r="AJ770" s="88">
        <f>'Cost Pressures (d)'!AA183</f>
        <v>0</v>
      </c>
      <c r="AK770" s="88">
        <f>'Cost Pressures (d)'!AC183</f>
        <v>0</v>
      </c>
    </row>
    <row r="771" spans="1:37">
      <c r="A771" s="87" t="str">
        <f>'Cost Pressures (d)'!A184</f>
        <v>Swansea Bay UHB</v>
      </c>
      <c r="B771" s="87" t="str">
        <f>'Cost Pressures (d)'!B184</f>
        <v>In Year Cost Base</v>
      </c>
      <c r="C771" s="87" t="str">
        <f>'Cost Pressures (d)'!C184</f>
        <v xml:space="preserve">Funded Cost Pressures: </v>
      </c>
      <c r="D771" s="87" t="str">
        <f>'Cost Pressures (d)'!D184</f>
        <v>PAY</v>
      </c>
      <c r="E771" s="87" t="str">
        <f>'Cost Pressures (d)'!E184</f>
        <v>FIGURE</v>
      </c>
      <c r="F771" s="87">
        <f>'Cost Pressures (d)'!F184</f>
        <v>0</v>
      </c>
      <c r="AE771" s="88">
        <f>'Cost Pressures (d)'!W184</f>
        <v>0</v>
      </c>
      <c r="AH771" s="88">
        <f>'Cost Pressures (d)'!Z184</f>
        <v>0</v>
      </c>
      <c r="AJ771" s="88">
        <f>'Cost Pressures (d)'!AA184</f>
        <v>0</v>
      </c>
      <c r="AK771" s="88">
        <f>'Cost Pressures (d)'!AC184</f>
        <v>0</v>
      </c>
    </row>
    <row r="772" spans="1:37">
      <c r="A772" s="87" t="str">
        <f>'Cost Pressures (d)'!A185</f>
        <v>Swansea Bay UHB</v>
      </c>
      <c r="B772" s="87" t="str">
        <f>'Cost Pressures (d)'!B185</f>
        <v>In Year Cost Base</v>
      </c>
      <c r="C772" s="87" t="str">
        <f>'Cost Pressures (d)'!C185</f>
        <v xml:space="preserve">Funded Cost Pressures: </v>
      </c>
      <c r="D772" s="87" t="str">
        <f>'Cost Pressures (d)'!D185</f>
        <v>PAY</v>
      </c>
      <c r="E772" s="87" t="str">
        <f>'Cost Pressures (d)'!E185</f>
        <v>FIGURE</v>
      </c>
      <c r="F772" s="87">
        <f>'Cost Pressures (d)'!F185</f>
        <v>0</v>
      </c>
      <c r="AE772" s="88">
        <f>'Cost Pressures (d)'!W185</f>
        <v>0</v>
      </c>
      <c r="AH772" s="88">
        <f>'Cost Pressures (d)'!Z185</f>
        <v>0</v>
      </c>
      <c r="AJ772" s="88">
        <f>'Cost Pressures (d)'!AA185</f>
        <v>0</v>
      </c>
      <c r="AK772" s="88">
        <f>'Cost Pressures (d)'!AC185</f>
        <v>0</v>
      </c>
    </row>
    <row r="773" spans="1:37">
      <c r="A773" s="87" t="str">
        <f>'Cost Pressures (d)'!A186</f>
        <v>Swansea Bay UHB</v>
      </c>
      <c r="B773" s="87" t="str">
        <f>'Cost Pressures (d)'!B186</f>
        <v>In Year Cost Base</v>
      </c>
      <c r="C773" s="87" t="str">
        <f>'Cost Pressures (d)'!C186</f>
        <v xml:space="preserve">Funded Cost Pressures: </v>
      </c>
      <c r="D773" s="87" t="str">
        <f>'Cost Pressures (d)'!D186</f>
        <v>PAY</v>
      </c>
      <c r="E773" s="87" t="str">
        <f>'Cost Pressures (d)'!E186</f>
        <v>FIGURE</v>
      </c>
      <c r="F773" s="87">
        <f>'Cost Pressures (d)'!F186</f>
        <v>0</v>
      </c>
      <c r="AE773" s="88">
        <f>'Cost Pressures (d)'!W186</f>
        <v>0</v>
      </c>
      <c r="AH773" s="88">
        <f>'Cost Pressures (d)'!Z186</f>
        <v>0</v>
      </c>
      <c r="AJ773" s="88">
        <f>'Cost Pressures (d)'!AA186</f>
        <v>0</v>
      </c>
      <c r="AK773" s="88">
        <f>'Cost Pressures (d)'!AC186</f>
        <v>0</v>
      </c>
    </row>
    <row r="774" spans="1:37">
      <c r="A774" s="87" t="str">
        <f>'Cost Pressures (d)'!A187</f>
        <v>Swansea Bay UHB</v>
      </c>
      <c r="B774" s="87" t="str">
        <f>'Cost Pressures (d)'!B187</f>
        <v>In Year Cost Base</v>
      </c>
      <c r="C774" s="87" t="str">
        <f>'Cost Pressures (d)'!C187</f>
        <v xml:space="preserve">Funded Cost Pressures: </v>
      </c>
      <c r="D774" s="87" t="str">
        <f>'Cost Pressures (d)'!D187</f>
        <v>PAY</v>
      </c>
      <c r="E774" s="87" t="str">
        <f>'Cost Pressures (d)'!E187</f>
        <v>TOTAL</v>
      </c>
      <c r="F774" s="87" t="str">
        <f>'Cost Pressures (d)'!F187</f>
        <v>Adjustment for new funded activities</v>
      </c>
      <c r="AE774" s="88">
        <f>'Cost Pressures (d)'!W187</f>
        <v>71555.057771777007</v>
      </c>
      <c r="AH774" s="88">
        <f>'Cost Pressures (d)'!Z187</f>
        <v>71555.057771777007</v>
      </c>
      <c r="AJ774" s="88">
        <f>'Cost Pressures (d)'!AA187</f>
        <v>0</v>
      </c>
      <c r="AK774" s="88">
        <f>'Cost Pressures (d)'!AC187</f>
        <v>0</v>
      </c>
    </row>
    <row r="775" spans="1:37">
      <c r="A775" s="87" t="str">
        <f>'Cost Pressures (d)'!A188</f>
        <v>Swansea Bay UHB</v>
      </c>
      <c r="B775" s="87" t="str">
        <f>'Cost Pressures (d)'!B188</f>
        <v>In Year Cost Base</v>
      </c>
      <c r="C775" s="87" t="str">
        <f>'Cost Pressures (d)'!C188</f>
        <v xml:space="preserve">Funded Cost Pressures: </v>
      </c>
      <c r="D775" s="87" t="str">
        <f>'Cost Pressures (d)'!D188</f>
        <v>PAY</v>
      </c>
      <c r="E775" s="87" t="str">
        <f>'Cost Pressures (d)'!E188</f>
        <v>FIGURE</v>
      </c>
      <c r="F775" s="87">
        <f>'Cost Pressures (d)'!F188</f>
        <v>0</v>
      </c>
      <c r="AE775" s="88">
        <f>'Cost Pressures (d)'!W188</f>
        <v>0</v>
      </c>
      <c r="AH775" s="88">
        <f>'Cost Pressures (d)'!Z188</f>
        <v>0</v>
      </c>
      <c r="AJ775" s="88">
        <f>'Cost Pressures (d)'!AA188</f>
        <v>0</v>
      </c>
      <c r="AK775" s="88">
        <f>'Cost Pressures (d)'!AC188</f>
        <v>0</v>
      </c>
    </row>
    <row r="776" spans="1:37">
      <c r="A776" s="87" t="str">
        <f>'Cost Pressures (d)'!A189</f>
        <v>Swansea Bay UHB</v>
      </c>
      <c r="B776" s="87" t="str">
        <f>'Cost Pressures (d)'!B189</f>
        <v>In Year Cost Base</v>
      </c>
      <c r="C776" s="87" t="str">
        <f>'Cost Pressures (d)'!C189</f>
        <v>Total Cost Pressures</v>
      </c>
      <c r="D776" s="87" t="str">
        <f>'Cost Pressures (d)'!D189</f>
        <v>PAY</v>
      </c>
      <c r="E776" s="87" t="str">
        <f>'Cost Pressures (d)'!E189</f>
        <v>TOTAL</v>
      </c>
      <c r="F776" s="87" t="str">
        <f>'Cost Pressures (d)'!F189</f>
        <v>Total Cost Pressures</v>
      </c>
      <c r="AE776" s="88">
        <f>'Cost Pressures (d)'!W189</f>
        <v>89583.494501777008</v>
      </c>
      <c r="AH776" s="88">
        <f>'Cost Pressures (d)'!Z189</f>
        <v>89583.494501777008</v>
      </c>
      <c r="AJ776" s="88">
        <f>'Cost Pressures (d)'!AA189</f>
        <v>0</v>
      </c>
      <c r="AK776" s="88">
        <f>'Cost Pressures (d)'!AC189</f>
        <v>0</v>
      </c>
    </row>
    <row r="777" spans="1:37">
      <c r="A777" s="87" t="str">
        <f>'Cost Pressures (d)'!A190</f>
        <v>Swansea Bay UHB</v>
      </c>
      <c r="B777" s="87" t="str">
        <f>'Cost Pressures (d)'!B190</f>
        <v>In Year Cost Base</v>
      </c>
      <c r="C777" s="87" t="str">
        <f>'Cost Pressures (d)'!C190</f>
        <v>Inflationary Cost Pressures</v>
      </c>
      <c r="D777" s="87" t="str">
        <f>'Cost Pressures (d)'!D190</f>
        <v>NON PAY</v>
      </c>
      <c r="E777" s="87" t="str">
        <f>'Cost Pressures (d)'!E190</f>
        <v>FIGURE</v>
      </c>
      <c r="F777" s="87" t="str">
        <f>'Cost Pressures (d)'!F190</f>
        <v>Inflation - Energy</v>
      </c>
      <c r="AE777" s="88">
        <f>'Cost Pressures (d)'!W190</f>
        <v>11800</v>
      </c>
      <c r="AH777" s="88">
        <f>'Cost Pressures (d)'!Z190</f>
        <v>11800</v>
      </c>
      <c r="AJ777" s="88">
        <f>'Cost Pressures (d)'!AA190</f>
        <v>0</v>
      </c>
      <c r="AK777" s="88">
        <f>'Cost Pressures (d)'!AC190</f>
        <v>0</v>
      </c>
    </row>
    <row r="778" spans="1:37">
      <c r="A778" s="87" t="str">
        <f>'Cost Pressures (d)'!A191</f>
        <v>Swansea Bay UHB</v>
      </c>
      <c r="B778" s="87" t="str">
        <f>'Cost Pressures (d)'!B191</f>
        <v>In Year Cost Base</v>
      </c>
      <c r="C778" s="87" t="str">
        <f>'Cost Pressures (d)'!C191</f>
        <v>Inflationary Cost Pressures</v>
      </c>
      <c r="D778" s="87" t="str">
        <f>'Cost Pressures (d)'!D191</f>
        <v>NON PAY</v>
      </c>
      <c r="E778" s="87" t="str">
        <f>'Cost Pressures (d)'!E191</f>
        <v>FIGURE</v>
      </c>
      <c r="F778" s="87" t="str">
        <f>'Cost Pressures (d)'!F191</f>
        <v>Inflation - Other price increases</v>
      </c>
      <c r="AE778" s="88">
        <f>'Cost Pressures (d)'!W191</f>
        <v>7904.1123534999933</v>
      </c>
      <c r="AH778" s="88">
        <f>'Cost Pressures (d)'!Z191</f>
        <v>7904.1123534999933</v>
      </c>
      <c r="AJ778" s="88">
        <f>'Cost Pressures (d)'!AA191</f>
        <v>0</v>
      </c>
      <c r="AK778" s="88">
        <f>'Cost Pressures (d)'!AC191</f>
        <v>0</v>
      </c>
    </row>
    <row r="779" spans="1:37">
      <c r="A779" s="87" t="str">
        <f>'Cost Pressures (d)'!A192</f>
        <v>Swansea Bay UHB</v>
      </c>
      <c r="B779" s="87" t="str">
        <f>'Cost Pressures (d)'!B192</f>
        <v>In Year Cost Base</v>
      </c>
      <c r="C779" s="87" t="str">
        <f>'Cost Pressures (d)'!C192</f>
        <v>Inflationary Cost Pressures</v>
      </c>
      <c r="D779" s="87" t="str">
        <f>'Cost Pressures (d)'!D192</f>
        <v>NON PAY</v>
      </c>
      <c r="E779" s="87" t="str">
        <f>'Cost Pressures (d)'!E192</f>
        <v>FIGURE</v>
      </c>
      <c r="F779" s="87" t="str">
        <f>'Cost Pressures (d)'!F192</f>
        <v>CHC (ec RLW)</v>
      </c>
      <c r="AE779" s="88">
        <f>'Cost Pressures (d)'!W192</f>
        <v>0</v>
      </c>
      <c r="AH779" s="88">
        <f>'Cost Pressures (d)'!Z192</f>
        <v>0</v>
      </c>
      <c r="AJ779" s="88">
        <f>'Cost Pressures (d)'!AA192</f>
        <v>0</v>
      </c>
      <c r="AK779" s="88">
        <f>'Cost Pressures (d)'!AC192</f>
        <v>0</v>
      </c>
    </row>
    <row r="780" spans="1:37">
      <c r="A780" s="87" t="str">
        <f>'Cost Pressures (d)'!A193</f>
        <v>Swansea Bay UHB</v>
      </c>
      <c r="B780" s="87" t="str">
        <f>'Cost Pressures (d)'!B193</f>
        <v>In Year Cost Base</v>
      </c>
      <c r="C780" s="87" t="str">
        <f>'Cost Pressures (d)'!C193</f>
        <v>Inflationary Cost Pressures</v>
      </c>
      <c r="D780" s="87" t="str">
        <f>'Cost Pressures (d)'!D193</f>
        <v>NON PAY</v>
      </c>
      <c r="E780" s="87" t="str">
        <f>'Cost Pressures (d)'!E193</f>
        <v>FIGURE</v>
      </c>
      <c r="F780" s="87" t="str">
        <f>'Cost Pressures (d)'!F193</f>
        <v>Secondary Care Drugs &amp; NICE</v>
      </c>
      <c r="AE780" s="88">
        <f>'Cost Pressures (d)'!W193</f>
        <v>0</v>
      </c>
      <c r="AH780" s="88">
        <f>'Cost Pressures (d)'!Z193</f>
        <v>0</v>
      </c>
      <c r="AJ780" s="88">
        <f>'Cost Pressures (d)'!AA193</f>
        <v>0</v>
      </c>
      <c r="AK780" s="88">
        <f>'Cost Pressures (d)'!AC193</f>
        <v>0</v>
      </c>
    </row>
    <row r="781" spans="1:37">
      <c r="A781" s="87" t="str">
        <f>'Cost Pressures (d)'!A194</f>
        <v>Swansea Bay UHB</v>
      </c>
      <c r="B781" s="87" t="str">
        <f>'Cost Pressures (d)'!B194</f>
        <v>In Year Cost Base</v>
      </c>
      <c r="C781" s="87" t="str">
        <f>'Cost Pressures (d)'!C194</f>
        <v>Inflationary Cost Pressures</v>
      </c>
      <c r="D781" s="87" t="str">
        <f>'Cost Pressures (d)'!D194</f>
        <v>NON PAY</v>
      </c>
      <c r="E781" s="87" t="str">
        <f>'Cost Pressures (d)'!E194</f>
        <v>FIGURE</v>
      </c>
      <c r="F781" s="87" t="str">
        <f>'Cost Pressures (d)'!F194</f>
        <v>PC Prescribing</v>
      </c>
      <c r="AE781" s="88">
        <f>'Cost Pressures (d)'!W194</f>
        <v>0</v>
      </c>
      <c r="AH781" s="88">
        <f>'Cost Pressures (d)'!Z194</f>
        <v>0</v>
      </c>
      <c r="AJ781" s="88">
        <f>'Cost Pressures (d)'!AA194</f>
        <v>0</v>
      </c>
      <c r="AK781" s="88">
        <f>'Cost Pressures (d)'!AC194</f>
        <v>0</v>
      </c>
    </row>
    <row r="782" spans="1:37">
      <c r="A782" s="87" t="str">
        <f>'Cost Pressures (d)'!A195</f>
        <v>Swansea Bay UHB</v>
      </c>
      <c r="B782" s="87" t="str">
        <f>'Cost Pressures (d)'!B195</f>
        <v>In Year Cost Base</v>
      </c>
      <c r="C782" s="87" t="str">
        <f>'Cost Pressures (d)'!C195</f>
        <v>Inflationary Cost Pressures</v>
      </c>
      <c r="D782" s="87" t="str">
        <f>'Cost Pressures (d)'!D195</f>
        <v>NON PAY</v>
      </c>
      <c r="E782" s="87" t="str">
        <f>'Cost Pressures (d)'!E195</f>
        <v>FIGURE</v>
      </c>
      <c r="F782" s="87" t="str">
        <f>'Cost Pressures (d)'!F195</f>
        <v>Inflations Linked to Commissioned Services</v>
      </c>
      <c r="AE782" s="88">
        <f>'Cost Pressures (d)'!W195</f>
        <v>901.47891000000004</v>
      </c>
      <c r="AH782" s="88">
        <f>'Cost Pressures (d)'!Z195</f>
        <v>901.47891000000004</v>
      </c>
      <c r="AJ782" s="88">
        <f>'Cost Pressures (d)'!AA195</f>
        <v>0</v>
      </c>
      <c r="AK782" s="88">
        <f>'Cost Pressures (d)'!AC195</f>
        <v>0</v>
      </c>
    </row>
    <row r="783" spans="1:37">
      <c r="A783" s="87" t="str">
        <f>'Cost Pressures (d)'!A196</f>
        <v>Swansea Bay UHB</v>
      </c>
      <c r="B783" s="87" t="str">
        <f>'Cost Pressures (d)'!B196</f>
        <v>In Year Cost Base</v>
      </c>
      <c r="C783" s="87" t="str">
        <f>'Cost Pressures (d)'!C196</f>
        <v>Inflationary Cost Pressures</v>
      </c>
      <c r="D783" s="87" t="str">
        <f>'Cost Pressures (d)'!D196</f>
        <v>NON PAY</v>
      </c>
      <c r="E783" s="87" t="str">
        <f>'Cost Pressures (d)'!E196</f>
        <v>FIGURE</v>
      </c>
      <c r="F783" s="87">
        <f>'Cost Pressures (d)'!F196</f>
        <v>0</v>
      </c>
      <c r="AE783" s="88">
        <f>'Cost Pressures (d)'!W196</f>
        <v>0</v>
      </c>
      <c r="AH783" s="88">
        <f>'Cost Pressures (d)'!Z196</f>
        <v>0</v>
      </c>
      <c r="AJ783" s="88">
        <f>'Cost Pressures (d)'!AA196</f>
        <v>0</v>
      </c>
      <c r="AK783" s="88">
        <f>'Cost Pressures (d)'!AC196</f>
        <v>0</v>
      </c>
    </row>
    <row r="784" spans="1:37">
      <c r="A784" s="87" t="str">
        <f>'Cost Pressures (d)'!A197</f>
        <v>Swansea Bay UHB</v>
      </c>
      <c r="B784" s="87" t="str">
        <f>'Cost Pressures (d)'!B197</f>
        <v>In Year Cost Base</v>
      </c>
      <c r="C784" s="87" t="str">
        <f>'Cost Pressures (d)'!C197</f>
        <v>Inflationary Cost Pressures</v>
      </c>
      <c r="D784" s="87" t="str">
        <f>'Cost Pressures (d)'!D197</f>
        <v>NON PAY</v>
      </c>
      <c r="E784" s="87" t="str">
        <f>'Cost Pressures (d)'!E197</f>
        <v>FIGURE</v>
      </c>
      <c r="F784" s="87">
        <f>'Cost Pressures (d)'!F197</f>
        <v>0</v>
      </c>
      <c r="AE784" s="88">
        <f>'Cost Pressures (d)'!W197</f>
        <v>0</v>
      </c>
      <c r="AH784" s="88">
        <f>'Cost Pressures (d)'!Z197</f>
        <v>0</v>
      </c>
      <c r="AJ784" s="88">
        <f>'Cost Pressures (d)'!AA197</f>
        <v>0</v>
      </c>
      <c r="AK784" s="88">
        <f>'Cost Pressures (d)'!AC197</f>
        <v>0</v>
      </c>
    </row>
    <row r="785" spans="1:37">
      <c r="A785" s="87" t="str">
        <f>'Cost Pressures (d)'!A198</f>
        <v>Swansea Bay UHB</v>
      </c>
      <c r="B785" s="87" t="str">
        <f>'Cost Pressures (d)'!B198</f>
        <v>In Year Cost Base</v>
      </c>
      <c r="C785" s="87" t="str">
        <f>'Cost Pressures (d)'!C198</f>
        <v>Inflationary Cost Pressures</v>
      </c>
      <c r="D785" s="87" t="str">
        <f>'Cost Pressures (d)'!D198</f>
        <v>NON PAY</v>
      </c>
      <c r="E785" s="87" t="str">
        <f>'Cost Pressures (d)'!E198</f>
        <v>TOTAL</v>
      </c>
      <c r="F785" s="87" t="str">
        <f>'Cost Pressures (d)'!F198</f>
        <v>Subtotal Inflationary Cost Pressures</v>
      </c>
      <c r="AE785" s="88">
        <f>'Cost Pressures (d)'!W198</f>
        <v>20605.591263499995</v>
      </c>
      <c r="AH785" s="88">
        <f>'Cost Pressures (d)'!Z198</f>
        <v>20605.591263499995</v>
      </c>
      <c r="AJ785" s="88">
        <f>'Cost Pressures (d)'!AA198</f>
        <v>0</v>
      </c>
      <c r="AK785" s="88">
        <f>'Cost Pressures (d)'!AC198</f>
        <v>0</v>
      </c>
    </row>
    <row r="786" spans="1:37">
      <c r="A786" s="87" t="str">
        <f>'Cost Pressures (d)'!A199</f>
        <v>Swansea Bay UHB</v>
      </c>
      <c r="B786" s="87" t="str">
        <f>'Cost Pressures (d)'!B199</f>
        <v>In Year Cost Base</v>
      </c>
      <c r="C786" s="87" t="str">
        <f>'Cost Pressures (d)'!C199</f>
        <v>Inflationary Cost Pressures</v>
      </c>
      <c r="D786" s="87" t="str">
        <f>'Cost Pressures (d)'!D199</f>
        <v>NON PAY</v>
      </c>
      <c r="E786" s="87" t="str">
        <f>'Cost Pressures (d)'!E199</f>
        <v>FIGURE</v>
      </c>
      <c r="F786" s="87">
        <f>'Cost Pressures (d)'!F199</f>
        <v>0</v>
      </c>
      <c r="AE786" s="88">
        <f>'Cost Pressures (d)'!W199</f>
        <v>0</v>
      </c>
      <c r="AH786" s="88">
        <f>'Cost Pressures (d)'!Z199</f>
        <v>0</v>
      </c>
      <c r="AJ786" s="88">
        <f>'Cost Pressures (d)'!AA199</f>
        <v>0</v>
      </c>
      <c r="AK786" s="88">
        <f>'Cost Pressures (d)'!AC199</f>
        <v>0</v>
      </c>
    </row>
    <row r="787" spans="1:37">
      <c r="A787" s="87" t="str">
        <f>'Cost Pressures (d)'!A200</f>
        <v>Swansea Bay UHB</v>
      </c>
      <c r="B787" s="87" t="str">
        <f>'Cost Pressures (d)'!B200</f>
        <v>In Year Cost Base</v>
      </c>
      <c r="C787" s="87" t="str">
        <f>'Cost Pressures (d)'!C200</f>
        <v>Ongoing non-recurring cost pressures</v>
      </c>
      <c r="D787" s="87" t="str">
        <f>'Cost Pressures (d)'!D200</f>
        <v>NON PAY</v>
      </c>
      <c r="E787" s="87" t="str">
        <f>'Cost Pressures (d)'!E200</f>
        <v>FIGURE</v>
      </c>
      <c r="F787" s="87" t="str">
        <f>'Cost Pressures (d)'!F200</f>
        <v>Ongoing non-recurring cost pressures</v>
      </c>
      <c r="AE787" s="88" t="str">
        <f>'Cost Pressures (d)'!W200</f>
        <v>£'000</v>
      </c>
      <c r="AH787" s="88" t="str">
        <f>'Cost Pressures (d)'!Z200</f>
        <v>£'000</v>
      </c>
      <c r="AJ787" s="88">
        <f>'Cost Pressures (d)'!AA200</f>
        <v>0</v>
      </c>
      <c r="AK787" s="88">
        <f>'Cost Pressures (d)'!AC200</f>
        <v>0</v>
      </c>
    </row>
    <row r="788" spans="1:37">
      <c r="A788" s="87" t="str">
        <f>'Cost Pressures (d)'!A201</f>
        <v>Swansea Bay UHB</v>
      </c>
      <c r="B788" s="87" t="str">
        <f>'Cost Pressures (d)'!B201</f>
        <v>In Year Cost Base</v>
      </c>
      <c r="C788" s="87" t="str">
        <f>'Cost Pressures (d)'!C201</f>
        <v>Ongoing non-recurring cost pressures</v>
      </c>
      <c r="D788" s="87" t="str">
        <f>'Cost Pressures (d)'!D201</f>
        <v>NON PAY</v>
      </c>
      <c r="E788" s="87" t="str">
        <f>'Cost Pressures (d)'!E201</f>
        <v>FIGURE</v>
      </c>
      <c r="F788" s="87">
        <f>'Cost Pressures (d)'!F201</f>
        <v>0</v>
      </c>
      <c r="AE788" s="88">
        <f>'Cost Pressures (d)'!W201</f>
        <v>0</v>
      </c>
      <c r="AH788" s="88">
        <f>'Cost Pressures (d)'!Z201</f>
        <v>0</v>
      </c>
      <c r="AJ788" s="88">
        <f>'Cost Pressures (d)'!AA201</f>
        <v>0</v>
      </c>
      <c r="AK788" s="88">
        <f>'Cost Pressures (d)'!AC201</f>
        <v>0</v>
      </c>
    </row>
    <row r="789" spans="1:37">
      <c r="A789" s="87" t="str">
        <f>'Cost Pressures (d)'!A202</f>
        <v>Swansea Bay UHB</v>
      </c>
      <c r="B789" s="87" t="str">
        <f>'Cost Pressures (d)'!B202</f>
        <v>In Year Cost Base</v>
      </c>
      <c r="C789" s="87" t="str">
        <f>'Cost Pressures (d)'!C202</f>
        <v>Ongoing non-recurring cost pressures</v>
      </c>
      <c r="D789" s="87" t="str">
        <f>'Cost Pressures (d)'!D202</f>
        <v>NON PAY</v>
      </c>
      <c r="E789" s="87" t="str">
        <f>'Cost Pressures (d)'!E202</f>
        <v>FIGURE</v>
      </c>
      <c r="F789" s="87">
        <f>'Cost Pressures (d)'!F202</f>
        <v>0</v>
      </c>
      <c r="AE789" s="88">
        <f>'Cost Pressures (d)'!W202</f>
        <v>0</v>
      </c>
      <c r="AH789" s="88">
        <f>'Cost Pressures (d)'!Z202</f>
        <v>0</v>
      </c>
      <c r="AJ789" s="88">
        <f>'Cost Pressures (d)'!AA202</f>
        <v>0</v>
      </c>
      <c r="AK789" s="88">
        <f>'Cost Pressures (d)'!AC202</f>
        <v>0</v>
      </c>
    </row>
    <row r="790" spans="1:37">
      <c r="A790" s="87" t="str">
        <f>'Cost Pressures (d)'!A203</f>
        <v>Swansea Bay UHB</v>
      </c>
      <c r="B790" s="87" t="str">
        <f>'Cost Pressures (d)'!B203</f>
        <v>In Year Cost Base</v>
      </c>
      <c r="C790" s="87" t="str">
        <f>'Cost Pressures (d)'!C203</f>
        <v>Ongoing non-recurring cost pressures</v>
      </c>
      <c r="D790" s="87" t="str">
        <f>'Cost Pressures (d)'!D203</f>
        <v>NON PAY</v>
      </c>
      <c r="E790" s="87" t="str">
        <f>'Cost Pressures (d)'!E203</f>
        <v>FIGURE</v>
      </c>
      <c r="F790" s="87">
        <f>'Cost Pressures (d)'!F203</f>
        <v>0</v>
      </c>
      <c r="AE790" s="88">
        <f>'Cost Pressures (d)'!W203</f>
        <v>0</v>
      </c>
      <c r="AH790" s="88">
        <f>'Cost Pressures (d)'!Z203</f>
        <v>0</v>
      </c>
      <c r="AJ790" s="88">
        <f>'Cost Pressures (d)'!AA203</f>
        <v>0</v>
      </c>
      <c r="AK790" s="88">
        <f>'Cost Pressures (d)'!AC203</f>
        <v>0</v>
      </c>
    </row>
    <row r="791" spans="1:37">
      <c r="A791" s="87" t="str">
        <f>'Cost Pressures (d)'!A204</f>
        <v>Swansea Bay UHB</v>
      </c>
      <c r="B791" s="87" t="str">
        <f>'Cost Pressures (d)'!B204</f>
        <v>In Year Cost Base</v>
      </c>
      <c r="C791" s="87" t="str">
        <f>'Cost Pressures (d)'!C204</f>
        <v>Ongoing non-recurring cost pressures</v>
      </c>
      <c r="D791" s="87" t="str">
        <f>'Cost Pressures (d)'!D204</f>
        <v>NON PAY</v>
      </c>
      <c r="E791" s="87" t="str">
        <f>'Cost Pressures (d)'!E204</f>
        <v>FIGURE</v>
      </c>
      <c r="F791" s="87">
        <f>'Cost Pressures (d)'!F204</f>
        <v>0</v>
      </c>
      <c r="AE791" s="88">
        <f>'Cost Pressures (d)'!W204</f>
        <v>0</v>
      </c>
      <c r="AH791" s="88">
        <f>'Cost Pressures (d)'!Z204</f>
        <v>0</v>
      </c>
      <c r="AJ791" s="88">
        <f>'Cost Pressures (d)'!AA204</f>
        <v>0</v>
      </c>
      <c r="AK791" s="88">
        <f>'Cost Pressures (d)'!AC204</f>
        <v>0</v>
      </c>
    </row>
    <row r="792" spans="1:37">
      <c r="A792" s="87" t="str">
        <f>'Cost Pressures (d)'!A205</f>
        <v>Swansea Bay UHB</v>
      </c>
      <c r="B792" s="87" t="str">
        <f>'Cost Pressures (d)'!B205</f>
        <v>In Year Cost Base</v>
      </c>
      <c r="C792" s="87" t="str">
        <f>'Cost Pressures (d)'!C205</f>
        <v>Ongoing non-recurring cost pressures</v>
      </c>
      <c r="D792" s="87" t="str">
        <f>'Cost Pressures (d)'!D205</f>
        <v>NON PAY</v>
      </c>
      <c r="E792" s="87" t="str">
        <f>'Cost Pressures (d)'!E205</f>
        <v>FIGURE</v>
      </c>
      <c r="F792" s="87">
        <f>'Cost Pressures (d)'!F205</f>
        <v>0</v>
      </c>
      <c r="AE792" s="88">
        <f>'Cost Pressures (d)'!W205</f>
        <v>0</v>
      </c>
      <c r="AH792" s="88">
        <f>'Cost Pressures (d)'!Z205</f>
        <v>0</v>
      </c>
      <c r="AJ792" s="88">
        <f>'Cost Pressures (d)'!AA205</f>
        <v>0</v>
      </c>
      <c r="AK792" s="88">
        <f>'Cost Pressures (d)'!AC205</f>
        <v>0</v>
      </c>
    </row>
    <row r="793" spans="1:37">
      <c r="A793" s="87" t="str">
        <f>'Cost Pressures (d)'!A206</f>
        <v>Swansea Bay UHB</v>
      </c>
      <c r="B793" s="87" t="str">
        <f>'Cost Pressures (d)'!B206</f>
        <v>In Year Cost Base</v>
      </c>
      <c r="C793" s="87" t="str">
        <f>'Cost Pressures (d)'!C206</f>
        <v>Ongoing non-recurring cost pressures</v>
      </c>
      <c r="D793" s="87" t="str">
        <f>'Cost Pressures (d)'!D206</f>
        <v>NON PAY</v>
      </c>
      <c r="E793" s="87" t="str">
        <f>'Cost Pressures (d)'!E206</f>
        <v>FIGURE</v>
      </c>
      <c r="F793" s="87">
        <f>'Cost Pressures (d)'!F206</f>
        <v>0</v>
      </c>
      <c r="AE793" s="88">
        <f>'Cost Pressures (d)'!W206</f>
        <v>0</v>
      </c>
      <c r="AH793" s="88">
        <f>'Cost Pressures (d)'!Z206</f>
        <v>0</v>
      </c>
      <c r="AJ793" s="88">
        <f>'Cost Pressures (d)'!AA206</f>
        <v>0</v>
      </c>
      <c r="AK793" s="88">
        <f>'Cost Pressures (d)'!AC206</f>
        <v>0</v>
      </c>
    </row>
    <row r="794" spans="1:37">
      <c r="A794" s="87" t="str">
        <f>'Cost Pressures (d)'!A207</f>
        <v>Swansea Bay UHB</v>
      </c>
      <c r="B794" s="87" t="str">
        <f>'Cost Pressures (d)'!B207</f>
        <v>In Year Cost Base</v>
      </c>
      <c r="C794" s="87" t="str">
        <f>'Cost Pressures (d)'!C207</f>
        <v>Ongoing non-recurring cost pressures</v>
      </c>
      <c r="D794" s="87" t="str">
        <f>'Cost Pressures (d)'!D207</f>
        <v>NON PAY</v>
      </c>
      <c r="E794" s="87" t="str">
        <f>'Cost Pressures (d)'!E207</f>
        <v>FIGURE</v>
      </c>
      <c r="F794" s="87">
        <f>'Cost Pressures (d)'!F207</f>
        <v>0</v>
      </c>
      <c r="AE794" s="88">
        <f>'Cost Pressures (d)'!W207</f>
        <v>0</v>
      </c>
      <c r="AH794" s="88">
        <f>'Cost Pressures (d)'!Z207</f>
        <v>0</v>
      </c>
      <c r="AJ794" s="88">
        <f>'Cost Pressures (d)'!AA207</f>
        <v>0</v>
      </c>
      <c r="AK794" s="88">
        <f>'Cost Pressures (d)'!AC207</f>
        <v>0</v>
      </c>
    </row>
    <row r="795" spans="1:37">
      <c r="A795" s="87" t="str">
        <f>'Cost Pressures (d)'!A208</f>
        <v>Swansea Bay UHB</v>
      </c>
      <c r="B795" s="87" t="str">
        <f>'Cost Pressures (d)'!B208</f>
        <v>In Year Cost Base</v>
      </c>
      <c r="C795" s="87" t="str">
        <f>'Cost Pressures (d)'!C208</f>
        <v>Ongoing non-recurring cost pressures</v>
      </c>
      <c r="D795" s="87" t="str">
        <f>'Cost Pressures (d)'!D208</f>
        <v>NON PAY</v>
      </c>
      <c r="E795" s="87" t="str">
        <f>'Cost Pressures (d)'!E208</f>
        <v>FIGURE</v>
      </c>
      <c r="F795" s="87">
        <f>'Cost Pressures (d)'!F208</f>
        <v>0</v>
      </c>
      <c r="AE795" s="88">
        <f>'Cost Pressures (d)'!W208</f>
        <v>0</v>
      </c>
      <c r="AH795" s="88">
        <f>'Cost Pressures (d)'!Z208</f>
        <v>0</v>
      </c>
      <c r="AJ795" s="88">
        <f>'Cost Pressures (d)'!AA208</f>
        <v>0</v>
      </c>
      <c r="AK795" s="88">
        <f>'Cost Pressures (d)'!AC208</f>
        <v>0</v>
      </c>
    </row>
    <row r="796" spans="1:37">
      <c r="A796" s="87" t="str">
        <f>'Cost Pressures (d)'!A209</f>
        <v>Swansea Bay UHB</v>
      </c>
      <c r="B796" s="87" t="str">
        <f>'Cost Pressures (d)'!B209</f>
        <v>In Year Cost Base</v>
      </c>
      <c r="C796" s="87" t="str">
        <f>'Cost Pressures (d)'!C209</f>
        <v>Ongoing non-recurring cost pressures</v>
      </c>
      <c r="D796" s="87" t="str">
        <f>'Cost Pressures (d)'!D209</f>
        <v>NON PAY</v>
      </c>
      <c r="E796" s="87" t="str">
        <f>'Cost Pressures (d)'!E209</f>
        <v>FIGURE</v>
      </c>
      <c r="F796" s="87">
        <f>'Cost Pressures (d)'!F209</f>
        <v>0</v>
      </c>
      <c r="AE796" s="88">
        <f>'Cost Pressures (d)'!W209</f>
        <v>0</v>
      </c>
      <c r="AH796" s="88">
        <f>'Cost Pressures (d)'!Z209</f>
        <v>0</v>
      </c>
      <c r="AJ796" s="88">
        <f>'Cost Pressures (d)'!AA209</f>
        <v>0</v>
      </c>
      <c r="AK796" s="88">
        <f>'Cost Pressures (d)'!AC209</f>
        <v>0</v>
      </c>
    </row>
    <row r="797" spans="1:37">
      <c r="A797" s="87" t="str">
        <f>'Cost Pressures (d)'!A210</f>
        <v>Swansea Bay UHB</v>
      </c>
      <c r="B797" s="87" t="str">
        <f>'Cost Pressures (d)'!B210</f>
        <v>In Year Cost Base</v>
      </c>
      <c r="C797" s="87" t="str">
        <f>'Cost Pressures (d)'!C210</f>
        <v>Ongoing non-recurring cost pressures</v>
      </c>
      <c r="D797" s="87" t="str">
        <f>'Cost Pressures (d)'!D210</f>
        <v>NON PAY</v>
      </c>
      <c r="E797" s="87" t="str">
        <f>'Cost Pressures (d)'!E210</f>
        <v>FIGURE</v>
      </c>
      <c r="F797" s="87">
        <f>'Cost Pressures (d)'!F210</f>
        <v>0</v>
      </c>
      <c r="AE797" s="88">
        <f>'Cost Pressures (d)'!W210</f>
        <v>0</v>
      </c>
      <c r="AH797" s="88">
        <f>'Cost Pressures (d)'!Z210</f>
        <v>0</v>
      </c>
      <c r="AJ797" s="88">
        <f>'Cost Pressures (d)'!AA210</f>
        <v>0</v>
      </c>
      <c r="AK797" s="88">
        <f>'Cost Pressures (d)'!AC210</f>
        <v>0</v>
      </c>
    </row>
    <row r="798" spans="1:37">
      <c r="A798" s="87" t="str">
        <f>'Cost Pressures (d)'!A211</f>
        <v>Swansea Bay UHB</v>
      </c>
      <c r="B798" s="87" t="str">
        <f>'Cost Pressures (d)'!B211</f>
        <v>In Year Cost Base</v>
      </c>
      <c r="C798" s="87" t="str">
        <f>'Cost Pressures (d)'!C211</f>
        <v>Ongoing non-recurring cost pressures</v>
      </c>
      <c r="D798" s="87" t="str">
        <f>'Cost Pressures (d)'!D211</f>
        <v>NON PAY</v>
      </c>
      <c r="E798" s="87" t="str">
        <f>'Cost Pressures (d)'!E211</f>
        <v>FIGURE</v>
      </c>
      <c r="F798" s="87">
        <f>'Cost Pressures (d)'!F211</f>
        <v>0</v>
      </c>
      <c r="AE798" s="88">
        <f>'Cost Pressures (d)'!W211</f>
        <v>0</v>
      </c>
      <c r="AH798" s="88">
        <f>'Cost Pressures (d)'!Z211</f>
        <v>0</v>
      </c>
      <c r="AJ798" s="88">
        <f>'Cost Pressures (d)'!AA211</f>
        <v>0</v>
      </c>
      <c r="AK798" s="88">
        <f>'Cost Pressures (d)'!AC211</f>
        <v>0</v>
      </c>
    </row>
    <row r="799" spans="1:37">
      <c r="A799" s="87" t="str">
        <f>'Cost Pressures (d)'!A212</f>
        <v>Swansea Bay UHB</v>
      </c>
      <c r="B799" s="87" t="str">
        <f>'Cost Pressures (d)'!B212</f>
        <v>In Year Cost Base</v>
      </c>
      <c r="C799" s="87" t="str">
        <f>'Cost Pressures (d)'!C212</f>
        <v>Ongoing non-recurring cost pressures</v>
      </c>
      <c r="D799" s="87" t="str">
        <f>'Cost Pressures (d)'!D212</f>
        <v>NON PAY</v>
      </c>
      <c r="E799" s="87" t="str">
        <f>'Cost Pressures (d)'!E212</f>
        <v>FIGURE</v>
      </c>
      <c r="F799" s="87">
        <f>'Cost Pressures (d)'!F212</f>
        <v>0</v>
      </c>
      <c r="AE799" s="88">
        <f>'Cost Pressures (d)'!W212</f>
        <v>0</v>
      </c>
      <c r="AH799" s="88">
        <f>'Cost Pressures (d)'!Z212</f>
        <v>0</v>
      </c>
      <c r="AJ799" s="88">
        <f>'Cost Pressures (d)'!AA212</f>
        <v>0</v>
      </c>
      <c r="AK799" s="88">
        <f>'Cost Pressures (d)'!AC212</f>
        <v>0</v>
      </c>
    </row>
    <row r="800" spans="1:37">
      <c r="A800" s="87" t="str">
        <f>'Cost Pressures (d)'!A213</f>
        <v>Swansea Bay UHB</v>
      </c>
      <c r="B800" s="87" t="str">
        <f>'Cost Pressures (d)'!B213</f>
        <v>In Year Cost Base</v>
      </c>
      <c r="C800" s="87" t="str">
        <f>'Cost Pressures (d)'!C213</f>
        <v>Ongoing non-recurring cost pressures</v>
      </c>
      <c r="D800" s="87" t="str">
        <f>'Cost Pressures (d)'!D213</f>
        <v>NON PAY</v>
      </c>
      <c r="E800" s="87" t="str">
        <f>'Cost Pressures (d)'!E213</f>
        <v>FIGURE</v>
      </c>
      <c r="F800" s="87">
        <f>'Cost Pressures (d)'!F213</f>
        <v>0</v>
      </c>
      <c r="AE800" s="88">
        <f>'Cost Pressures (d)'!W213</f>
        <v>0</v>
      </c>
      <c r="AH800" s="88">
        <f>'Cost Pressures (d)'!Z213</f>
        <v>0</v>
      </c>
      <c r="AJ800" s="88">
        <f>'Cost Pressures (d)'!AA213</f>
        <v>0</v>
      </c>
      <c r="AK800" s="88">
        <f>'Cost Pressures (d)'!AC213</f>
        <v>0</v>
      </c>
    </row>
    <row r="801" spans="1:37">
      <c r="A801" s="87" t="str">
        <f>'Cost Pressures (d)'!A214</f>
        <v>Swansea Bay UHB</v>
      </c>
      <c r="B801" s="87" t="str">
        <f>'Cost Pressures (d)'!B214</f>
        <v>In Year Cost Base</v>
      </c>
      <c r="C801" s="87" t="str">
        <f>'Cost Pressures (d)'!C214</f>
        <v>Ongoing non-recurring cost pressures</v>
      </c>
      <c r="D801" s="87" t="str">
        <f>'Cost Pressures (d)'!D214</f>
        <v>NON PAY</v>
      </c>
      <c r="E801" s="87" t="str">
        <f>'Cost Pressures (d)'!E214</f>
        <v>FIGURE</v>
      </c>
      <c r="F801" s="87">
        <f>'Cost Pressures (d)'!F214</f>
        <v>0</v>
      </c>
      <c r="AE801" s="88">
        <f>'Cost Pressures (d)'!W214</f>
        <v>0</v>
      </c>
      <c r="AH801" s="88">
        <f>'Cost Pressures (d)'!Z214</f>
        <v>0</v>
      </c>
      <c r="AJ801" s="88">
        <f>'Cost Pressures (d)'!AA214</f>
        <v>0</v>
      </c>
      <c r="AK801" s="88">
        <f>'Cost Pressures (d)'!AC214</f>
        <v>0</v>
      </c>
    </row>
    <row r="802" spans="1:37">
      <c r="A802" s="87" t="str">
        <f>'Cost Pressures (d)'!A215</f>
        <v>Swansea Bay UHB</v>
      </c>
      <c r="B802" s="87" t="str">
        <f>'Cost Pressures (d)'!B215</f>
        <v>In Year Cost Base</v>
      </c>
      <c r="C802" s="87" t="str">
        <f>'Cost Pressures (d)'!C215</f>
        <v>Ongoing non-recurring cost pressures</v>
      </c>
      <c r="D802" s="87" t="str">
        <f>'Cost Pressures (d)'!D215</f>
        <v>NON PAY</v>
      </c>
      <c r="E802" s="87" t="str">
        <f>'Cost Pressures (d)'!E215</f>
        <v>FIGURE</v>
      </c>
      <c r="F802" s="87">
        <f>'Cost Pressures (d)'!F215</f>
        <v>0</v>
      </c>
      <c r="AE802" s="88">
        <f>'Cost Pressures (d)'!W215</f>
        <v>0</v>
      </c>
      <c r="AH802" s="88">
        <f>'Cost Pressures (d)'!Z215</f>
        <v>0</v>
      </c>
      <c r="AJ802" s="88">
        <f>'Cost Pressures (d)'!AA215</f>
        <v>0</v>
      </c>
      <c r="AK802" s="88">
        <f>'Cost Pressures (d)'!AC215</f>
        <v>0</v>
      </c>
    </row>
    <row r="803" spans="1:37">
      <c r="A803" s="87" t="str">
        <f>'Cost Pressures (d)'!A216</f>
        <v>Swansea Bay UHB</v>
      </c>
      <c r="B803" s="87" t="str">
        <f>'Cost Pressures (d)'!B216</f>
        <v>In Year Cost Base</v>
      </c>
      <c r="C803" s="87" t="str">
        <f>'Cost Pressures (d)'!C216</f>
        <v>Ongoing non-recurring cost pressures</v>
      </c>
      <c r="D803" s="87" t="str">
        <f>'Cost Pressures (d)'!D216</f>
        <v>NON PAY</v>
      </c>
      <c r="E803" s="87" t="str">
        <f>'Cost Pressures (d)'!E216</f>
        <v>FIGURE</v>
      </c>
      <c r="F803" s="87">
        <f>'Cost Pressures (d)'!F216</f>
        <v>0</v>
      </c>
      <c r="AE803" s="88">
        <f>'Cost Pressures (d)'!W216</f>
        <v>0</v>
      </c>
      <c r="AH803" s="88">
        <f>'Cost Pressures (d)'!Z216</f>
        <v>0</v>
      </c>
      <c r="AJ803" s="88">
        <f>'Cost Pressures (d)'!AA216</f>
        <v>0</v>
      </c>
      <c r="AK803" s="88">
        <f>'Cost Pressures (d)'!AC216</f>
        <v>0</v>
      </c>
    </row>
    <row r="804" spans="1:37">
      <c r="A804" s="87" t="str">
        <f>'Cost Pressures (d)'!A217</f>
        <v>Swansea Bay UHB</v>
      </c>
      <c r="B804" s="87" t="str">
        <f>'Cost Pressures (d)'!B217</f>
        <v>In Year Cost Base</v>
      </c>
      <c r="C804" s="87" t="str">
        <f>'Cost Pressures (d)'!C217</f>
        <v>Ongoing non-recurring cost pressures</v>
      </c>
      <c r="D804" s="87" t="str">
        <f>'Cost Pressures (d)'!D217</f>
        <v>NON PAY</v>
      </c>
      <c r="E804" s="87" t="str">
        <f>'Cost Pressures (d)'!E217</f>
        <v>FIGURE</v>
      </c>
      <c r="F804" s="87">
        <f>'Cost Pressures (d)'!F217</f>
        <v>0</v>
      </c>
      <c r="AE804" s="88">
        <f>'Cost Pressures (d)'!W217</f>
        <v>0</v>
      </c>
      <c r="AH804" s="88">
        <f>'Cost Pressures (d)'!Z217</f>
        <v>0</v>
      </c>
      <c r="AJ804" s="88">
        <f>'Cost Pressures (d)'!AA217</f>
        <v>0</v>
      </c>
      <c r="AK804" s="88">
        <f>'Cost Pressures (d)'!AC217</f>
        <v>0</v>
      </c>
    </row>
    <row r="805" spans="1:37">
      <c r="A805" s="87" t="str">
        <f>'Cost Pressures (d)'!A218</f>
        <v>Swansea Bay UHB</v>
      </c>
      <c r="B805" s="87" t="str">
        <f>'Cost Pressures (d)'!B218</f>
        <v>In Year Cost Base</v>
      </c>
      <c r="C805" s="87" t="str">
        <f>'Cost Pressures (d)'!C218</f>
        <v>Ongoing non-recurring cost pressures</v>
      </c>
      <c r="D805" s="87" t="str">
        <f>'Cost Pressures (d)'!D218</f>
        <v>NON PAY</v>
      </c>
      <c r="E805" s="87" t="str">
        <f>'Cost Pressures (d)'!E218</f>
        <v>FIGURE</v>
      </c>
      <c r="F805" s="87">
        <f>'Cost Pressures (d)'!F218</f>
        <v>0</v>
      </c>
      <c r="AE805" s="88">
        <f>'Cost Pressures (d)'!W218</f>
        <v>0</v>
      </c>
      <c r="AH805" s="88">
        <f>'Cost Pressures (d)'!Z218</f>
        <v>0</v>
      </c>
      <c r="AJ805" s="88">
        <f>'Cost Pressures (d)'!AA218</f>
        <v>0</v>
      </c>
      <c r="AK805" s="88">
        <f>'Cost Pressures (d)'!AC218</f>
        <v>0</v>
      </c>
    </row>
    <row r="806" spans="1:37">
      <c r="A806" s="87" t="str">
        <f>'Cost Pressures (d)'!A219</f>
        <v>Swansea Bay UHB</v>
      </c>
      <c r="B806" s="87" t="str">
        <f>'Cost Pressures (d)'!B219</f>
        <v>In Year Cost Base</v>
      </c>
      <c r="C806" s="87" t="str">
        <f>'Cost Pressures (d)'!C219</f>
        <v>Ongoing non-recurring cost pressures</v>
      </c>
      <c r="D806" s="87" t="str">
        <f>'Cost Pressures (d)'!D219</f>
        <v>NON PAY</v>
      </c>
      <c r="E806" s="87" t="str">
        <f>'Cost Pressures (d)'!E219</f>
        <v>FIGURE</v>
      </c>
      <c r="F806" s="87">
        <f>'Cost Pressures (d)'!F219</f>
        <v>0</v>
      </c>
      <c r="AE806" s="88">
        <f>'Cost Pressures (d)'!W219</f>
        <v>0</v>
      </c>
      <c r="AH806" s="88">
        <f>'Cost Pressures (d)'!Z219</f>
        <v>0</v>
      </c>
      <c r="AJ806" s="88">
        <f>'Cost Pressures (d)'!AA219</f>
        <v>0</v>
      </c>
      <c r="AK806" s="88">
        <f>'Cost Pressures (d)'!AC219</f>
        <v>0</v>
      </c>
    </row>
    <row r="807" spans="1:37">
      <c r="A807" s="87" t="str">
        <f>'Cost Pressures (d)'!A220</f>
        <v>Swansea Bay UHB</v>
      </c>
      <c r="B807" s="87" t="str">
        <f>'Cost Pressures (d)'!B220</f>
        <v>In Year Cost Base</v>
      </c>
      <c r="C807" s="87" t="str">
        <f>'Cost Pressures (d)'!C220</f>
        <v>Ongoing non-recurring cost pressures</v>
      </c>
      <c r="D807" s="87" t="str">
        <f>'Cost Pressures (d)'!D220</f>
        <v>NON PAY</v>
      </c>
      <c r="E807" s="87" t="str">
        <f>'Cost Pressures (d)'!E220</f>
        <v>FIGURE</v>
      </c>
      <c r="F807" s="87">
        <f>'Cost Pressures (d)'!F220</f>
        <v>0</v>
      </c>
      <c r="AE807" s="88">
        <f>'Cost Pressures (d)'!W220</f>
        <v>0</v>
      </c>
      <c r="AH807" s="88">
        <f>'Cost Pressures (d)'!Z220</f>
        <v>0</v>
      </c>
      <c r="AJ807" s="88">
        <f>'Cost Pressures (d)'!AA220</f>
        <v>0</v>
      </c>
      <c r="AK807" s="88">
        <f>'Cost Pressures (d)'!AC220</f>
        <v>0</v>
      </c>
    </row>
    <row r="808" spans="1:37">
      <c r="A808" s="87" t="str">
        <f>'Cost Pressures (d)'!A221</f>
        <v>Swansea Bay UHB</v>
      </c>
      <c r="B808" s="87" t="str">
        <f>'Cost Pressures (d)'!B221</f>
        <v>In Year Cost Base</v>
      </c>
      <c r="C808" s="87" t="str">
        <f>'Cost Pressures (d)'!C221</f>
        <v>Ongoing non-recurring cost pressures</v>
      </c>
      <c r="D808" s="87" t="str">
        <f>'Cost Pressures (d)'!D221</f>
        <v>NON PAY</v>
      </c>
      <c r="E808" s="87" t="str">
        <f>'Cost Pressures (d)'!E221</f>
        <v>FIGURE</v>
      </c>
      <c r="F808" s="87">
        <f>'Cost Pressures (d)'!F221</f>
        <v>0</v>
      </c>
      <c r="AE808" s="88">
        <f>'Cost Pressures (d)'!W221</f>
        <v>0</v>
      </c>
      <c r="AH808" s="88">
        <f>'Cost Pressures (d)'!Z221</f>
        <v>0</v>
      </c>
      <c r="AJ808" s="88">
        <f>'Cost Pressures (d)'!AA221</f>
        <v>0</v>
      </c>
      <c r="AK808" s="88">
        <f>'Cost Pressures (d)'!AC221</f>
        <v>0</v>
      </c>
    </row>
    <row r="809" spans="1:37">
      <c r="A809" s="87" t="str">
        <f>'Cost Pressures (d)'!A222</f>
        <v>Swansea Bay UHB</v>
      </c>
      <c r="B809" s="87" t="str">
        <f>'Cost Pressures (d)'!B222</f>
        <v>In Year Cost Base</v>
      </c>
      <c r="C809" s="87" t="str">
        <f>'Cost Pressures (d)'!C222</f>
        <v>Ongoing non-recurring cost pressures</v>
      </c>
      <c r="D809" s="87" t="str">
        <f>'Cost Pressures (d)'!D222</f>
        <v>NON PAY</v>
      </c>
      <c r="E809" s="87" t="str">
        <f>'Cost Pressures (d)'!E222</f>
        <v>FIGURE</v>
      </c>
      <c r="F809" s="87">
        <f>'Cost Pressures (d)'!F222</f>
        <v>0</v>
      </c>
      <c r="AE809" s="88">
        <f>'Cost Pressures (d)'!W222</f>
        <v>0</v>
      </c>
      <c r="AH809" s="88">
        <f>'Cost Pressures (d)'!Z222</f>
        <v>0</v>
      </c>
      <c r="AJ809" s="88">
        <f>'Cost Pressures (d)'!AA222</f>
        <v>0</v>
      </c>
      <c r="AK809" s="88">
        <f>'Cost Pressures (d)'!AC222</f>
        <v>0</v>
      </c>
    </row>
    <row r="810" spans="1:37">
      <c r="A810" s="87" t="str">
        <f>'Cost Pressures (d)'!A223</f>
        <v>Swansea Bay UHB</v>
      </c>
      <c r="B810" s="87" t="str">
        <f>'Cost Pressures (d)'!B223</f>
        <v>In Year Cost Base</v>
      </c>
      <c r="C810" s="87" t="str">
        <f>'Cost Pressures (d)'!C223</f>
        <v>Ongoing non-recurring cost pressures</v>
      </c>
      <c r="D810" s="87" t="str">
        <f>'Cost Pressures (d)'!D223</f>
        <v>NON PAY</v>
      </c>
      <c r="E810" s="87" t="str">
        <f>'Cost Pressures (d)'!E223</f>
        <v>FIGURE</v>
      </c>
      <c r="F810" s="87">
        <f>'Cost Pressures (d)'!F223</f>
        <v>0</v>
      </c>
      <c r="AE810" s="88">
        <f>'Cost Pressures (d)'!W223</f>
        <v>0</v>
      </c>
      <c r="AH810" s="88">
        <f>'Cost Pressures (d)'!Z223</f>
        <v>0</v>
      </c>
      <c r="AJ810" s="88">
        <f>'Cost Pressures (d)'!AA223</f>
        <v>0</v>
      </c>
      <c r="AK810" s="88">
        <f>'Cost Pressures (d)'!AC223</f>
        <v>0</v>
      </c>
    </row>
    <row r="811" spans="1:37">
      <c r="A811" s="87" t="str">
        <f>'Cost Pressures (d)'!A224</f>
        <v>Swansea Bay UHB</v>
      </c>
      <c r="B811" s="87" t="str">
        <f>'Cost Pressures (d)'!B224</f>
        <v>In Year Cost Base</v>
      </c>
      <c r="C811" s="87" t="str">
        <f>'Cost Pressures (d)'!C224</f>
        <v>Ongoing non-recurring cost pressures</v>
      </c>
      <c r="D811" s="87" t="str">
        <f>'Cost Pressures (d)'!D224</f>
        <v>NON PAY</v>
      </c>
      <c r="E811" s="87" t="str">
        <f>'Cost Pressures (d)'!E224</f>
        <v>FIGURE</v>
      </c>
      <c r="F811" s="87">
        <f>'Cost Pressures (d)'!F224</f>
        <v>0</v>
      </c>
      <c r="AE811" s="88">
        <f>'Cost Pressures (d)'!W224</f>
        <v>0</v>
      </c>
      <c r="AH811" s="88">
        <f>'Cost Pressures (d)'!Z224</f>
        <v>0</v>
      </c>
      <c r="AJ811" s="88">
        <f>'Cost Pressures (d)'!AA224</f>
        <v>0</v>
      </c>
      <c r="AK811" s="88">
        <f>'Cost Pressures (d)'!AC224</f>
        <v>0</v>
      </c>
    </row>
    <row r="812" spans="1:37">
      <c r="A812" s="87" t="str">
        <f>'Cost Pressures (d)'!A225</f>
        <v>Swansea Bay UHB</v>
      </c>
      <c r="B812" s="87" t="str">
        <f>'Cost Pressures (d)'!B225</f>
        <v>In Year Cost Base</v>
      </c>
      <c r="C812" s="87" t="str">
        <f>'Cost Pressures (d)'!C225</f>
        <v>Ongoing non-recurring cost pressures</v>
      </c>
      <c r="D812" s="87" t="str">
        <f>'Cost Pressures (d)'!D225</f>
        <v>NON PAY</v>
      </c>
      <c r="E812" s="87" t="str">
        <f>'Cost Pressures (d)'!E225</f>
        <v>FIGURE</v>
      </c>
      <c r="F812" s="87">
        <f>'Cost Pressures (d)'!F225</f>
        <v>0</v>
      </c>
      <c r="AE812" s="88">
        <f>'Cost Pressures (d)'!W225</f>
        <v>0</v>
      </c>
      <c r="AH812" s="88">
        <f>'Cost Pressures (d)'!Z225</f>
        <v>0</v>
      </c>
      <c r="AJ812" s="88">
        <f>'Cost Pressures (d)'!AA225</f>
        <v>0</v>
      </c>
      <c r="AK812" s="88">
        <f>'Cost Pressures (d)'!AC225</f>
        <v>0</v>
      </c>
    </row>
    <row r="813" spans="1:37">
      <c r="A813" s="87" t="str">
        <f>'Cost Pressures (d)'!A226</f>
        <v>Swansea Bay UHB</v>
      </c>
      <c r="B813" s="87" t="str">
        <f>'Cost Pressures (d)'!B226</f>
        <v>In Year Cost Base</v>
      </c>
      <c r="C813" s="87" t="str">
        <f>'Cost Pressures (d)'!C226</f>
        <v>Ongoing non-recurring cost pressures</v>
      </c>
      <c r="D813" s="87" t="str">
        <f>'Cost Pressures (d)'!D226</f>
        <v>NON PAY</v>
      </c>
      <c r="E813" s="87" t="str">
        <f>'Cost Pressures (d)'!E226</f>
        <v>FIGURE</v>
      </c>
      <c r="F813" s="87">
        <f>'Cost Pressures (d)'!F226</f>
        <v>0</v>
      </c>
      <c r="AE813" s="88">
        <f>'Cost Pressures (d)'!W226</f>
        <v>0</v>
      </c>
      <c r="AH813" s="88">
        <f>'Cost Pressures (d)'!Z226</f>
        <v>0</v>
      </c>
      <c r="AJ813" s="88">
        <f>'Cost Pressures (d)'!AA226</f>
        <v>0</v>
      </c>
      <c r="AK813" s="88">
        <f>'Cost Pressures (d)'!AC226</f>
        <v>0</v>
      </c>
    </row>
    <row r="814" spans="1:37">
      <c r="A814" s="87" t="str">
        <f>'Cost Pressures (d)'!A227</f>
        <v>Swansea Bay UHB</v>
      </c>
      <c r="B814" s="87" t="str">
        <f>'Cost Pressures (d)'!B227</f>
        <v>In Year Cost Base</v>
      </c>
      <c r="C814" s="87" t="str">
        <f>'Cost Pressures (d)'!C227</f>
        <v>Ongoing non-recurring cost pressures</v>
      </c>
      <c r="D814" s="87" t="str">
        <f>'Cost Pressures (d)'!D227</f>
        <v>NON PAY</v>
      </c>
      <c r="E814" s="87" t="str">
        <f>'Cost Pressures (d)'!E227</f>
        <v>FIGURE</v>
      </c>
      <c r="F814" s="87">
        <f>'Cost Pressures (d)'!F227</f>
        <v>0</v>
      </c>
      <c r="AE814" s="88">
        <f>'Cost Pressures (d)'!W227</f>
        <v>0</v>
      </c>
      <c r="AH814" s="88">
        <f>'Cost Pressures (d)'!Z227</f>
        <v>0</v>
      </c>
      <c r="AJ814" s="88">
        <f>'Cost Pressures (d)'!AA227</f>
        <v>0</v>
      </c>
      <c r="AK814" s="88">
        <f>'Cost Pressures (d)'!AC227</f>
        <v>0</v>
      </c>
    </row>
    <row r="815" spans="1:37">
      <c r="A815" s="87" t="str">
        <f>'Cost Pressures (d)'!A228</f>
        <v>Swansea Bay UHB</v>
      </c>
      <c r="B815" s="87" t="str">
        <f>'Cost Pressures (d)'!B228</f>
        <v>In Year Cost Base</v>
      </c>
      <c r="C815" s="87" t="str">
        <f>'Cost Pressures (d)'!C228</f>
        <v>Ongoing non-recurring cost pressures</v>
      </c>
      <c r="D815" s="87" t="str">
        <f>'Cost Pressures (d)'!D228</f>
        <v>NON PAY</v>
      </c>
      <c r="E815" s="87" t="str">
        <f>'Cost Pressures (d)'!E228</f>
        <v>FIGURE</v>
      </c>
      <c r="F815" s="87">
        <f>'Cost Pressures (d)'!F228</f>
        <v>0</v>
      </c>
      <c r="AE815" s="88">
        <f>'Cost Pressures (d)'!W228</f>
        <v>0</v>
      </c>
      <c r="AH815" s="88">
        <f>'Cost Pressures (d)'!Z228</f>
        <v>0</v>
      </c>
      <c r="AJ815" s="88">
        <f>'Cost Pressures (d)'!AA228</f>
        <v>0</v>
      </c>
      <c r="AK815" s="88">
        <f>'Cost Pressures (d)'!AC228</f>
        <v>0</v>
      </c>
    </row>
    <row r="816" spans="1:37">
      <c r="A816" s="87" t="str">
        <f>'Cost Pressures (d)'!A229</f>
        <v>Swansea Bay UHB</v>
      </c>
      <c r="B816" s="87" t="str">
        <f>'Cost Pressures (d)'!B229</f>
        <v>In Year Cost Base</v>
      </c>
      <c r="C816" s="87" t="str">
        <f>'Cost Pressures (d)'!C229</f>
        <v>Ongoing non-recurring cost pressures</v>
      </c>
      <c r="D816" s="87" t="str">
        <f>'Cost Pressures (d)'!D229</f>
        <v>NON PAY</v>
      </c>
      <c r="E816" s="87" t="str">
        <f>'Cost Pressures (d)'!E229</f>
        <v>TOTAL</v>
      </c>
      <c r="F816" s="87" t="str">
        <f>'Cost Pressures (d)'!F229</f>
        <v>Subtotal Ongoing non-recurrent pressures</v>
      </c>
      <c r="AE816" s="88">
        <f>'Cost Pressures (d)'!W229</f>
        <v>0</v>
      </c>
      <c r="AH816" s="88">
        <f>'Cost Pressures (d)'!Z229</f>
        <v>0</v>
      </c>
      <c r="AJ816" s="88">
        <f>'Cost Pressures (d)'!AA229</f>
        <v>0</v>
      </c>
      <c r="AK816" s="88">
        <f>'Cost Pressures (d)'!AC229</f>
        <v>0</v>
      </c>
    </row>
    <row r="817" spans="1:37">
      <c r="A817" s="87" t="str">
        <f>'Cost Pressures (d)'!A230</f>
        <v>Swansea Bay UHB</v>
      </c>
      <c r="B817" s="87" t="str">
        <f>'Cost Pressures (d)'!B230</f>
        <v>In Year Cost Base</v>
      </c>
      <c r="C817" s="87" t="str">
        <f>'Cost Pressures (d)'!C230</f>
        <v>Ongoing non-recurring cost pressures</v>
      </c>
      <c r="D817" s="87" t="str">
        <f>'Cost Pressures (d)'!D230</f>
        <v>NON PAY</v>
      </c>
      <c r="E817" s="87" t="str">
        <f>'Cost Pressures (d)'!E230</f>
        <v>FIGURE</v>
      </c>
      <c r="F817" s="87">
        <f>'Cost Pressures (d)'!F230</f>
        <v>0</v>
      </c>
      <c r="AE817" s="88">
        <f>'Cost Pressures (d)'!W230</f>
        <v>0</v>
      </c>
      <c r="AH817" s="88">
        <f>'Cost Pressures (d)'!Z230</f>
        <v>0</v>
      </c>
      <c r="AJ817" s="88">
        <f>'Cost Pressures (d)'!AA230</f>
        <v>0</v>
      </c>
      <c r="AK817" s="88">
        <f>'Cost Pressures (d)'!AC230</f>
        <v>0</v>
      </c>
    </row>
    <row r="818" spans="1:37">
      <c r="A818" s="87" t="str">
        <f>'Cost Pressures (d)'!A231</f>
        <v>Swansea Bay UHB</v>
      </c>
      <c r="B818" s="87" t="str">
        <f>'Cost Pressures (d)'!B231</f>
        <v>In Year Cost Base</v>
      </c>
      <c r="C818" s="87" t="str">
        <f>'Cost Pressures (d)'!C231</f>
        <v>Other Volume Growth / Investments (please specify):</v>
      </c>
      <c r="D818" s="87" t="str">
        <f>'Cost Pressures (d)'!D231</f>
        <v>NON PAY</v>
      </c>
      <c r="E818" s="87" t="str">
        <f>'Cost Pressures (d)'!E231</f>
        <v>FIGURE</v>
      </c>
      <c r="F818" s="87" t="str">
        <f>'Cost Pressures (d)'!F231</f>
        <v>Other Volume Growth / Investments (please specify):</v>
      </c>
      <c r="AE818" s="88" t="str">
        <f>'Cost Pressures (d)'!W231</f>
        <v>£'000</v>
      </c>
      <c r="AH818" s="88" t="str">
        <f>'Cost Pressures (d)'!Z231</f>
        <v>£'000</v>
      </c>
      <c r="AJ818" s="88">
        <f>'Cost Pressures (d)'!AA231</f>
        <v>0</v>
      </c>
      <c r="AK818" s="88">
        <f>'Cost Pressures (d)'!AC231</f>
        <v>0</v>
      </c>
    </row>
    <row r="819" spans="1:37">
      <c r="A819" s="87" t="str">
        <f>'Cost Pressures (d)'!A232</f>
        <v>Swansea Bay UHB</v>
      </c>
      <c r="B819" s="87" t="str">
        <f>'Cost Pressures (d)'!B232</f>
        <v>In Year Cost Base</v>
      </c>
      <c r="C819" s="87" t="str">
        <f>'Cost Pressures (d)'!C232</f>
        <v>Other Volume Growth / Investments (please specify):</v>
      </c>
      <c r="D819" s="87" t="str">
        <f>'Cost Pressures (d)'!D232</f>
        <v>NON PAY</v>
      </c>
      <c r="E819" s="87" t="str">
        <f>'Cost Pressures (d)'!E232</f>
        <v>FIGURE</v>
      </c>
      <c r="F819" s="87" t="str">
        <f>'Cost Pressures (d)'!F232</f>
        <v>Growth - NICE &amp; New High Cost Drugs</v>
      </c>
      <c r="AE819" s="88">
        <f>'Cost Pressures (d)'!W232</f>
        <v>0</v>
      </c>
      <c r="AH819" s="88">
        <f>'Cost Pressures (d)'!Z232</f>
        <v>0</v>
      </c>
      <c r="AJ819" s="88">
        <f>'Cost Pressures (d)'!AA232</f>
        <v>0</v>
      </c>
      <c r="AK819" s="88">
        <f>'Cost Pressures (d)'!AC232</f>
        <v>0</v>
      </c>
    </row>
    <row r="820" spans="1:37">
      <c r="A820" s="87" t="str">
        <f>'Cost Pressures (d)'!A233</f>
        <v>Swansea Bay UHB</v>
      </c>
      <c r="B820" s="87" t="str">
        <f>'Cost Pressures (d)'!B233</f>
        <v>In Year Cost Base</v>
      </c>
      <c r="C820" s="87" t="str">
        <f>'Cost Pressures (d)'!C233</f>
        <v>Other Volume Growth / Investments (please specify):</v>
      </c>
      <c r="D820" s="87" t="str">
        <f>'Cost Pressures (d)'!D233</f>
        <v>NON PAY</v>
      </c>
      <c r="E820" s="87" t="str">
        <f>'Cost Pressures (d)'!E233</f>
        <v>FIGURE</v>
      </c>
      <c r="F820" s="87" t="str">
        <f>'Cost Pressures (d)'!F233</f>
        <v>Growth - Specialist Services</v>
      </c>
      <c r="AE820" s="88">
        <f>'Cost Pressures (d)'!W233</f>
        <v>0</v>
      </c>
      <c r="AH820" s="88">
        <f>'Cost Pressures (d)'!Z233</f>
        <v>0</v>
      </c>
      <c r="AJ820" s="88">
        <f>'Cost Pressures (d)'!AA233</f>
        <v>0</v>
      </c>
      <c r="AK820" s="88">
        <f>'Cost Pressures (d)'!AC233</f>
        <v>0</v>
      </c>
    </row>
    <row r="821" spans="1:37">
      <c r="A821" s="87" t="str">
        <f>'Cost Pressures (d)'!A234</f>
        <v>Swansea Bay UHB</v>
      </c>
      <c r="B821" s="87" t="str">
        <f>'Cost Pressures (d)'!B234</f>
        <v>In Year Cost Base</v>
      </c>
      <c r="C821" s="87" t="str">
        <f>'Cost Pressures (d)'!C234</f>
        <v>Other Volume Growth / Investments (please specify):</v>
      </c>
      <c r="D821" s="87" t="str">
        <f>'Cost Pressures (d)'!D234</f>
        <v>NON PAY</v>
      </c>
      <c r="E821" s="87" t="str">
        <f>'Cost Pressures (d)'!E234</f>
        <v>FIGURE</v>
      </c>
      <c r="F821" s="87" t="str">
        <f>'Cost Pressures (d)'!F234</f>
        <v>CHC</v>
      </c>
      <c r="AE821" s="88">
        <f>'Cost Pressures (d)'!W234</f>
        <v>0</v>
      </c>
      <c r="AH821" s="88">
        <f>'Cost Pressures (d)'!Z234</f>
        <v>0</v>
      </c>
      <c r="AJ821" s="88">
        <f>'Cost Pressures (d)'!AA234</f>
        <v>0</v>
      </c>
      <c r="AK821" s="88">
        <f>'Cost Pressures (d)'!AC234</f>
        <v>0</v>
      </c>
    </row>
    <row r="822" spans="1:37">
      <c r="A822" s="87" t="str">
        <f>'Cost Pressures (d)'!A235</f>
        <v>Swansea Bay UHB</v>
      </c>
      <c r="B822" s="87" t="str">
        <f>'Cost Pressures (d)'!B235</f>
        <v>In Year Cost Base</v>
      </c>
      <c r="C822" s="87" t="str">
        <f>'Cost Pressures (d)'!C235</f>
        <v>Other Volume Growth / Investments (please specify):</v>
      </c>
      <c r="D822" s="87" t="str">
        <f>'Cost Pressures (d)'!D235</f>
        <v>NON PAY</v>
      </c>
      <c r="E822" s="87" t="str">
        <f>'Cost Pressures (d)'!E235</f>
        <v>FIGURE</v>
      </c>
      <c r="F822" s="87" t="str">
        <f>'Cost Pressures (d)'!F235</f>
        <v>PC Prescribing</v>
      </c>
      <c r="AE822" s="88">
        <f>'Cost Pressures (d)'!W235</f>
        <v>0</v>
      </c>
      <c r="AH822" s="88">
        <f>'Cost Pressures (d)'!Z235</f>
        <v>0</v>
      </c>
      <c r="AJ822" s="88">
        <f>'Cost Pressures (d)'!AA235</f>
        <v>0</v>
      </c>
      <c r="AK822" s="88">
        <f>'Cost Pressures (d)'!AC235</f>
        <v>0</v>
      </c>
    </row>
    <row r="823" spans="1:37">
      <c r="A823" s="87" t="str">
        <f>'Cost Pressures (d)'!A236</f>
        <v>Swansea Bay UHB</v>
      </c>
      <c r="B823" s="87" t="str">
        <f>'Cost Pressures (d)'!B236</f>
        <v>In Year Cost Base</v>
      </c>
      <c r="C823" s="87" t="str">
        <f>'Cost Pressures (d)'!C236</f>
        <v>Other Volume Growth / Investments (please specify):</v>
      </c>
      <c r="D823" s="87" t="str">
        <f>'Cost Pressures (d)'!D236</f>
        <v>NON PAY</v>
      </c>
      <c r="E823" s="87" t="str">
        <f>'Cost Pressures (d)'!E236</f>
        <v>FIGURE</v>
      </c>
      <c r="F823" s="87" t="str">
        <f>'Cost Pressures (d)'!F236</f>
        <v>National Costs &amp; NWSSP</v>
      </c>
      <c r="AE823" s="88">
        <f>'Cost Pressures (d)'!W236</f>
        <v>6401.0000000000009</v>
      </c>
      <c r="AH823" s="88">
        <f>'Cost Pressures (d)'!Z236</f>
        <v>6401.0000000000009</v>
      </c>
      <c r="AJ823" s="88">
        <f>'Cost Pressures (d)'!AA236</f>
        <v>0</v>
      </c>
      <c r="AK823" s="88">
        <f>'Cost Pressures (d)'!AC236</f>
        <v>0</v>
      </c>
    </row>
    <row r="824" spans="1:37">
      <c r="A824" s="87" t="str">
        <f>'Cost Pressures (d)'!A237</f>
        <v>Swansea Bay UHB</v>
      </c>
      <c r="B824" s="87" t="str">
        <f>'Cost Pressures (d)'!B237</f>
        <v>In Year Cost Base</v>
      </c>
      <c r="C824" s="87" t="str">
        <f>'Cost Pressures (d)'!C237</f>
        <v>Other Volume Growth / Investments (please specify):</v>
      </c>
      <c r="D824" s="87" t="str">
        <f>'Cost Pressures (d)'!D237</f>
        <v>NON PAY</v>
      </c>
      <c r="E824" s="87" t="str">
        <f>'Cost Pressures (d)'!E237</f>
        <v>FIGURE</v>
      </c>
      <c r="F824" s="87" t="str">
        <f>'Cost Pressures (d)'!F237</f>
        <v>NSA</v>
      </c>
      <c r="AE824" s="88">
        <f>'Cost Pressures (d)'!W237</f>
        <v>0</v>
      </c>
      <c r="AH824" s="88">
        <f>'Cost Pressures (d)'!Z237</f>
        <v>0</v>
      </c>
      <c r="AJ824" s="88">
        <f>'Cost Pressures (d)'!AA237</f>
        <v>0</v>
      </c>
      <c r="AK824" s="88">
        <f>'Cost Pressures (d)'!AC237</f>
        <v>0</v>
      </c>
    </row>
    <row r="825" spans="1:37">
      <c r="A825" s="87" t="str">
        <f>'Cost Pressures (d)'!A238</f>
        <v>Swansea Bay UHB</v>
      </c>
      <c r="B825" s="87" t="str">
        <f>'Cost Pressures (d)'!B238</f>
        <v>In Year Cost Base</v>
      </c>
      <c r="C825" s="87" t="str">
        <f>'Cost Pressures (d)'!C238</f>
        <v>Other Volume Growth / Investments (please specify):</v>
      </c>
      <c r="D825" s="87" t="str">
        <f>'Cost Pressures (d)'!D238</f>
        <v>NON PAY</v>
      </c>
      <c r="E825" s="87" t="str">
        <f>'Cost Pressures (d)'!E238</f>
        <v>FIGURE</v>
      </c>
      <c r="F825" s="87" t="str">
        <f>'Cost Pressures (d)'!F238</f>
        <v xml:space="preserve">Growth Various </v>
      </c>
      <c r="AE825" s="88">
        <f>'Cost Pressures (d)'!W238</f>
        <v>5100</v>
      </c>
      <c r="AH825" s="88">
        <f>'Cost Pressures (d)'!Z238</f>
        <v>5100</v>
      </c>
      <c r="AJ825" s="88">
        <f>'Cost Pressures (d)'!AA238</f>
        <v>0</v>
      </c>
      <c r="AK825" s="88">
        <f>'Cost Pressures (d)'!AC238</f>
        <v>0</v>
      </c>
    </row>
    <row r="826" spans="1:37">
      <c r="A826" s="87" t="str">
        <f>'Cost Pressures (d)'!A239</f>
        <v>Swansea Bay UHB</v>
      </c>
      <c r="B826" s="87" t="str">
        <f>'Cost Pressures (d)'!B239</f>
        <v>In Year Cost Base</v>
      </c>
      <c r="C826" s="87" t="str">
        <f>'Cost Pressures (d)'!C239</f>
        <v>Other Volume Growth / Investments (please specify):</v>
      </c>
      <c r="D826" s="87" t="str">
        <f>'Cost Pressures (d)'!D239</f>
        <v>NON PAY</v>
      </c>
      <c r="E826" s="87" t="str">
        <f>'Cost Pressures (d)'!E239</f>
        <v>FIGURE</v>
      </c>
      <c r="F826" s="87" t="str">
        <f>'Cost Pressures (d)'!F239</f>
        <v>Disaggregation CTM SLA</v>
      </c>
      <c r="AE826" s="88">
        <f>'Cost Pressures (d)'!W239</f>
        <v>3776.6716348723198</v>
      </c>
      <c r="AH826" s="88">
        <f>'Cost Pressures (d)'!Z239</f>
        <v>3776.6716348723198</v>
      </c>
      <c r="AJ826" s="88">
        <f>'Cost Pressures (d)'!AA239</f>
        <v>0</v>
      </c>
      <c r="AK826" s="88">
        <f>'Cost Pressures (d)'!AC239</f>
        <v>0</v>
      </c>
    </row>
    <row r="827" spans="1:37">
      <c r="A827" s="87" t="str">
        <f>'Cost Pressures (d)'!A240</f>
        <v>Swansea Bay UHB</v>
      </c>
      <c r="B827" s="87" t="str">
        <f>'Cost Pressures (d)'!B240</f>
        <v>In Year Cost Base</v>
      </c>
      <c r="C827" s="87" t="str">
        <f>'Cost Pressures (d)'!C240</f>
        <v>Other Volume Growth / Investments (please specify):</v>
      </c>
      <c r="D827" s="87" t="str">
        <f>'Cost Pressures (d)'!D240</f>
        <v>NON PAY</v>
      </c>
      <c r="E827" s="87" t="str">
        <f>'Cost Pressures (d)'!E240</f>
        <v>FIGURE</v>
      </c>
      <c r="F827" s="87">
        <f>'Cost Pressures (d)'!F240</f>
        <v>0</v>
      </c>
      <c r="AE827" s="88">
        <f>'Cost Pressures (d)'!W240</f>
        <v>0</v>
      </c>
      <c r="AH827" s="88">
        <f>'Cost Pressures (d)'!Z240</f>
        <v>0</v>
      </c>
      <c r="AJ827" s="88">
        <f>'Cost Pressures (d)'!AA240</f>
        <v>0</v>
      </c>
      <c r="AK827" s="88">
        <f>'Cost Pressures (d)'!AC240</f>
        <v>0</v>
      </c>
    </row>
    <row r="828" spans="1:37">
      <c r="A828" s="87" t="str">
        <f>'Cost Pressures (d)'!A241</f>
        <v>Swansea Bay UHB</v>
      </c>
      <c r="B828" s="87" t="str">
        <f>'Cost Pressures (d)'!B241</f>
        <v>In Year Cost Base</v>
      </c>
      <c r="C828" s="87" t="str">
        <f>'Cost Pressures (d)'!C241</f>
        <v>Other Volume Growth / Investments (please specify):</v>
      </c>
      <c r="D828" s="87" t="str">
        <f>'Cost Pressures (d)'!D241</f>
        <v>NON PAY</v>
      </c>
      <c r="E828" s="87" t="str">
        <f>'Cost Pressures (d)'!E241</f>
        <v>FIGURE</v>
      </c>
      <c r="F828" s="87">
        <f>'Cost Pressures (d)'!F241</f>
        <v>0</v>
      </c>
      <c r="AE828" s="88">
        <f>'Cost Pressures (d)'!W241</f>
        <v>0</v>
      </c>
      <c r="AH828" s="88">
        <f>'Cost Pressures (d)'!Z241</f>
        <v>0</v>
      </c>
      <c r="AJ828" s="88">
        <f>'Cost Pressures (d)'!AA241</f>
        <v>0</v>
      </c>
      <c r="AK828" s="88">
        <f>'Cost Pressures (d)'!AC241</f>
        <v>0</v>
      </c>
    </row>
    <row r="829" spans="1:37">
      <c r="A829" s="87" t="str">
        <f>'Cost Pressures (d)'!A242</f>
        <v>Swansea Bay UHB</v>
      </c>
      <c r="B829" s="87" t="str">
        <f>'Cost Pressures (d)'!B242</f>
        <v>In Year Cost Base</v>
      </c>
      <c r="C829" s="87" t="str">
        <f>'Cost Pressures (d)'!C242</f>
        <v>Other Volume Growth / Investments (please specify):</v>
      </c>
      <c r="D829" s="87" t="str">
        <f>'Cost Pressures (d)'!D242</f>
        <v>NON PAY</v>
      </c>
      <c r="E829" s="87" t="str">
        <f>'Cost Pressures (d)'!E242</f>
        <v>FIGURE</v>
      </c>
      <c r="F829" s="87">
        <f>'Cost Pressures (d)'!F242</f>
        <v>0</v>
      </c>
      <c r="AE829" s="88">
        <f>'Cost Pressures (d)'!W242</f>
        <v>0</v>
      </c>
      <c r="AH829" s="88">
        <f>'Cost Pressures (d)'!Z242</f>
        <v>0</v>
      </c>
      <c r="AJ829" s="88">
        <f>'Cost Pressures (d)'!AA242</f>
        <v>0</v>
      </c>
      <c r="AK829" s="88">
        <f>'Cost Pressures (d)'!AC242</f>
        <v>0</v>
      </c>
    </row>
    <row r="830" spans="1:37">
      <c r="A830" s="87" t="str">
        <f>'Cost Pressures (d)'!A243</f>
        <v>Swansea Bay UHB</v>
      </c>
      <c r="B830" s="87" t="str">
        <f>'Cost Pressures (d)'!B243</f>
        <v>In Year Cost Base</v>
      </c>
      <c r="C830" s="87" t="str">
        <f>'Cost Pressures (d)'!C243</f>
        <v>Other Volume Growth / Investments (please specify):</v>
      </c>
      <c r="D830" s="87" t="str">
        <f>'Cost Pressures (d)'!D243</f>
        <v>NON PAY</v>
      </c>
      <c r="E830" s="87" t="str">
        <f>'Cost Pressures (d)'!E243</f>
        <v>FIGURE</v>
      </c>
      <c r="F830" s="87">
        <f>'Cost Pressures (d)'!F243</f>
        <v>0</v>
      </c>
      <c r="AE830" s="88">
        <f>'Cost Pressures (d)'!W243</f>
        <v>0</v>
      </c>
      <c r="AH830" s="88">
        <f>'Cost Pressures (d)'!Z243</f>
        <v>0</v>
      </c>
      <c r="AJ830" s="88">
        <f>'Cost Pressures (d)'!AA243</f>
        <v>0</v>
      </c>
      <c r="AK830" s="88">
        <f>'Cost Pressures (d)'!AC243</f>
        <v>0</v>
      </c>
    </row>
    <row r="831" spans="1:37">
      <c r="A831" s="87" t="str">
        <f>'Cost Pressures (d)'!A244</f>
        <v>Swansea Bay UHB</v>
      </c>
      <c r="B831" s="87" t="str">
        <f>'Cost Pressures (d)'!B244</f>
        <v>In Year Cost Base</v>
      </c>
      <c r="C831" s="87" t="str">
        <f>'Cost Pressures (d)'!C244</f>
        <v>Other Volume Growth / Investments (please specify):</v>
      </c>
      <c r="D831" s="87" t="str">
        <f>'Cost Pressures (d)'!D244</f>
        <v>NON PAY</v>
      </c>
      <c r="E831" s="87" t="str">
        <f>'Cost Pressures (d)'!E244</f>
        <v>FIGURE</v>
      </c>
      <c r="F831" s="87">
        <f>'Cost Pressures (d)'!F244</f>
        <v>0</v>
      </c>
      <c r="AE831" s="88">
        <f>'Cost Pressures (d)'!W244</f>
        <v>0</v>
      </c>
      <c r="AH831" s="88">
        <f>'Cost Pressures (d)'!Z244</f>
        <v>0</v>
      </c>
      <c r="AJ831" s="88">
        <f>'Cost Pressures (d)'!AA244</f>
        <v>0</v>
      </c>
      <c r="AK831" s="88">
        <f>'Cost Pressures (d)'!AC244</f>
        <v>0</v>
      </c>
    </row>
    <row r="832" spans="1:37">
      <c r="A832" s="87" t="str">
        <f>'Cost Pressures (d)'!A245</f>
        <v>Swansea Bay UHB</v>
      </c>
      <c r="B832" s="87" t="str">
        <f>'Cost Pressures (d)'!B245</f>
        <v>In Year Cost Base</v>
      </c>
      <c r="C832" s="87" t="str">
        <f>'Cost Pressures (d)'!C245</f>
        <v>Other Volume Growth / Investments (please specify):</v>
      </c>
      <c r="D832" s="87" t="str">
        <f>'Cost Pressures (d)'!D245</f>
        <v>NON PAY</v>
      </c>
      <c r="E832" s="87" t="str">
        <f>'Cost Pressures (d)'!E245</f>
        <v>FIGURE</v>
      </c>
      <c r="F832" s="87">
        <f>'Cost Pressures (d)'!F245</f>
        <v>0</v>
      </c>
      <c r="AE832" s="88">
        <f>'Cost Pressures (d)'!W245</f>
        <v>0</v>
      </c>
      <c r="AH832" s="88">
        <f>'Cost Pressures (d)'!Z245</f>
        <v>0</v>
      </c>
      <c r="AJ832" s="88">
        <f>'Cost Pressures (d)'!AA245</f>
        <v>0</v>
      </c>
      <c r="AK832" s="88">
        <f>'Cost Pressures (d)'!AC245</f>
        <v>0</v>
      </c>
    </row>
    <row r="833" spans="1:37">
      <c r="A833" s="87" t="str">
        <f>'Cost Pressures (d)'!A246</f>
        <v>Swansea Bay UHB</v>
      </c>
      <c r="B833" s="87" t="str">
        <f>'Cost Pressures (d)'!B246</f>
        <v>In Year Cost Base</v>
      </c>
      <c r="C833" s="87" t="str">
        <f>'Cost Pressures (d)'!C246</f>
        <v>Other Volume Growth / Investments (please specify):</v>
      </c>
      <c r="D833" s="87" t="str">
        <f>'Cost Pressures (d)'!D246</f>
        <v>NON PAY</v>
      </c>
      <c r="E833" s="87" t="str">
        <f>'Cost Pressures (d)'!E246</f>
        <v>FIGURE</v>
      </c>
      <c r="F833" s="87">
        <f>'Cost Pressures (d)'!F246</f>
        <v>0</v>
      </c>
      <c r="AE833" s="88">
        <f>'Cost Pressures (d)'!W246</f>
        <v>0</v>
      </c>
      <c r="AH833" s="88">
        <f>'Cost Pressures (d)'!Z246</f>
        <v>0</v>
      </c>
      <c r="AJ833" s="88">
        <f>'Cost Pressures (d)'!AA246</f>
        <v>0</v>
      </c>
      <c r="AK833" s="88">
        <f>'Cost Pressures (d)'!AC246</f>
        <v>0</v>
      </c>
    </row>
    <row r="834" spans="1:37">
      <c r="A834" s="87" t="str">
        <f>'Cost Pressures (d)'!A247</f>
        <v>Swansea Bay UHB</v>
      </c>
      <c r="B834" s="87" t="str">
        <f>'Cost Pressures (d)'!B247</f>
        <v>In Year Cost Base</v>
      </c>
      <c r="C834" s="87" t="str">
        <f>'Cost Pressures (d)'!C247</f>
        <v>Other Volume Growth / Investments (please specify):</v>
      </c>
      <c r="D834" s="87" t="str">
        <f>'Cost Pressures (d)'!D247</f>
        <v>NON PAY</v>
      </c>
      <c r="E834" s="87" t="str">
        <f>'Cost Pressures (d)'!E247</f>
        <v>FIGURE</v>
      </c>
      <c r="F834" s="87">
        <f>'Cost Pressures (d)'!F247</f>
        <v>0</v>
      </c>
      <c r="AE834" s="88">
        <f>'Cost Pressures (d)'!W247</f>
        <v>0</v>
      </c>
      <c r="AH834" s="88">
        <f>'Cost Pressures (d)'!Z247</f>
        <v>0</v>
      </c>
      <c r="AJ834" s="88">
        <f>'Cost Pressures (d)'!AA247</f>
        <v>0</v>
      </c>
      <c r="AK834" s="88">
        <f>'Cost Pressures (d)'!AC247</f>
        <v>0</v>
      </c>
    </row>
    <row r="835" spans="1:37">
      <c r="A835" s="87" t="str">
        <f>'Cost Pressures (d)'!A248</f>
        <v>Swansea Bay UHB</v>
      </c>
      <c r="B835" s="87" t="str">
        <f>'Cost Pressures (d)'!B248</f>
        <v>In Year Cost Base</v>
      </c>
      <c r="C835" s="87" t="str">
        <f>'Cost Pressures (d)'!C248</f>
        <v>Other Volume Growth / Investments (please specify):</v>
      </c>
      <c r="D835" s="87" t="str">
        <f>'Cost Pressures (d)'!D248</f>
        <v>NON PAY</v>
      </c>
      <c r="E835" s="87" t="str">
        <f>'Cost Pressures (d)'!E248</f>
        <v>FIGURE</v>
      </c>
      <c r="F835" s="87">
        <f>'Cost Pressures (d)'!F248</f>
        <v>0</v>
      </c>
      <c r="AE835" s="88">
        <f>'Cost Pressures (d)'!W248</f>
        <v>0</v>
      </c>
      <c r="AH835" s="88">
        <f>'Cost Pressures (d)'!Z248</f>
        <v>0</v>
      </c>
      <c r="AJ835" s="88">
        <f>'Cost Pressures (d)'!AA248</f>
        <v>0</v>
      </c>
      <c r="AK835" s="88">
        <f>'Cost Pressures (d)'!AC248</f>
        <v>0</v>
      </c>
    </row>
    <row r="836" spans="1:37">
      <c r="A836" s="87" t="str">
        <f>'Cost Pressures (d)'!A249</f>
        <v>Swansea Bay UHB</v>
      </c>
      <c r="B836" s="87" t="str">
        <f>'Cost Pressures (d)'!B249</f>
        <v>In Year Cost Base</v>
      </c>
      <c r="C836" s="87" t="str">
        <f>'Cost Pressures (d)'!C249</f>
        <v>Other Volume Growth / Investments (please specify):</v>
      </c>
      <c r="D836" s="87" t="str">
        <f>'Cost Pressures (d)'!D249</f>
        <v>NON PAY</v>
      </c>
      <c r="E836" s="87" t="str">
        <f>'Cost Pressures (d)'!E249</f>
        <v>FIGURE</v>
      </c>
      <c r="F836" s="87">
        <f>'Cost Pressures (d)'!F249</f>
        <v>0</v>
      </c>
      <c r="AE836" s="88">
        <f>'Cost Pressures (d)'!W249</f>
        <v>0</v>
      </c>
      <c r="AH836" s="88">
        <f>'Cost Pressures (d)'!Z249</f>
        <v>0</v>
      </c>
      <c r="AJ836" s="88">
        <f>'Cost Pressures (d)'!AA249</f>
        <v>0</v>
      </c>
      <c r="AK836" s="88">
        <f>'Cost Pressures (d)'!AC249</f>
        <v>0</v>
      </c>
    </row>
    <row r="837" spans="1:37">
      <c r="A837" s="87" t="str">
        <f>'Cost Pressures (d)'!A250</f>
        <v>Swansea Bay UHB</v>
      </c>
      <c r="B837" s="87" t="str">
        <f>'Cost Pressures (d)'!B250</f>
        <v>In Year Cost Base</v>
      </c>
      <c r="C837" s="87" t="str">
        <f>'Cost Pressures (d)'!C250</f>
        <v>Other Volume Growth / Investments (please specify):</v>
      </c>
      <c r="D837" s="87" t="str">
        <f>'Cost Pressures (d)'!D250</f>
        <v>NON PAY</v>
      </c>
      <c r="E837" s="87" t="str">
        <f>'Cost Pressures (d)'!E250</f>
        <v>FIGURE</v>
      </c>
      <c r="F837" s="87">
        <f>'Cost Pressures (d)'!F250</f>
        <v>0</v>
      </c>
      <c r="AE837" s="88">
        <f>'Cost Pressures (d)'!W250</f>
        <v>0</v>
      </c>
      <c r="AH837" s="88">
        <f>'Cost Pressures (d)'!Z250</f>
        <v>0</v>
      </c>
      <c r="AJ837" s="88">
        <f>'Cost Pressures (d)'!AA250</f>
        <v>0</v>
      </c>
      <c r="AK837" s="88">
        <f>'Cost Pressures (d)'!AC250</f>
        <v>0</v>
      </c>
    </row>
    <row r="838" spans="1:37">
      <c r="A838" s="87" t="str">
        <f>'Cost Pressures (d)'!A251</f>
        <v>Swansea Bay UHB</v>
      </c>
      <c r="B838" s="87" t="str">
        <f>'Cost Pressures (d)'!B251</f>
        <v>In Year Cost Base</v>
      </c>
      <c r="C838" s="87" t="str">
        <f>'Cost Pressures (d)'!C251</f>
        <v>Other Volume Growth / Investments (please specify):</v>
      </c>
      <c r="D838" s="87" t="str">
        <f>'Cost Pressures (d)'!D251</f>
        <v>NON PAY</v>
      </c>
      <c r="E838" s="87" t="str">
        <f>'Cost Pressures (d)'!E251</f>
        <v>FIGURE</v>
      </c>
      <c r="F838" s="87">
        <f>'Cost Pressures (d)'!F251</f>
        <v>0</v>
      </c>
      <c r="AE838" s="88">
        <f>'Cost Pressures (d)'!W251</f>
        <v>0</v>
      </c>
      <c r="AH838" s="88">
        <f>'Cost Pressures (d)'!Z251</f>
        <v>0</v>
      </c>
      <c r="AJ838" s="88">
        <f>'Cost Pressures (d)'!AA251</f>
        <v>0</v>
      </c>
      <c r="AK838" s="88">
        <f>'Cost Pressures (d)'!AC251</f>
        <v>0</v>
      </c>
    </row>
    <row r="839" spans="1:37">
      <c r="A839" s="87" t="str">
        <f>'Cost Pressures (d)'!A252</f>
        <v>Swansea Bay UHB</v>
      </c>
      <c r="B839" s="87" t="str">
        <f>'Cost Pressures (d)'!B252</f>
        <v>In Year Cost Base</v>
      </c>
      <c r="C839" s="87" t="str">
        <f>'Cost Pressures (d)'!C252</f>
        <v>Other Volume Growth / Investments (please specify):</v>
      </c>
      <c r="D839" s="87" t="str">
        <f>'Cost Pressures (d)'!D252</f>
        <v>NON PAY</v>
      </c>
      <c r="E839" s="87" t="str">
        <f>'Cost Pressures (d)'!E252</f>
        <v>FIGURE</v>
      </c>
      <c r="F839" s="87">
        <f>'Cost Pressures (d)'!F252</f>
        <v>0</v>
      </c>
      <c r="AE839" s="88">
        <f>'Cost Pressures (d)'!W252</f>
        <v>0</v>
      </c>
      <c r="AH839" s="88">
        <f>'Cost Pressures (d)'!Z252</f>
        <v>0</v>
      </c>
      <c r="AJ839" s="88">
        <f>'Cost Pressures (d)'!AA252</f>
        <v>0</v>
      </c>
      <c r="AK839" s="88">
        <f>'Cost Pressures (d)'!AC252</f>
        <v>0</v>
      </c>
    </row>
    <row r="840" spans="1:37">
      <c r="A840" s="87" t="str">
        <f>'Cost Pressures (d)'!A253</f>
        <v>Swansea Bay UHB</v>
      </c>
      <c r="B840" s="87" t="str">
        <f>'Cost Pressures (d)'!B253</f>
        <v>In Year Cost Base</v>
      </c>
      <c r="C840" s="87" t="str">
        <f>'Cost Pressures (d)'!C253</f>
        <v>Other Volume Growth / Investments (please specify):</v>
      </c>
      <c r="D840" s="87" t="str">
        <f>'Cost Pressures (d)'!D253</f>
        <v>NON PAY</v>
      </c>
      <c r="E840" s="87" t="str">
        <f>'Cost Pressures (d)'!E253</f>
        <v>FIGURE</v>
      </c>
      <c r="F840" s="87">
        <f>'Cost Pressures (d)'!F253</f>
        <v>0</v>
      </c>
      <c r="AE840" s="88">
        <f>'Cost Pressures (d)'!W253</f>
        <v>0</v>
      </c>
      <c r="AH840" s="88">
        <f>'Cost Pressures (d)'!Z253</f>
        <v>0</v>
      </c>
      <c r="AJ840" s="88">
        <f>'Cost Pressures (d)'!AA253</f>
        <v>0</v>
      </c>
      <c r="AK840" s="88">
        <f>'Cost Pressures (d)'!AC253</f>
        <v>0</v>
      </c>
    </row>
    <row r="841" spans="1:37">
      <c r="A841" s="87" t="str">
        <f>'Cost Pressures (d)'!A254</f>
        <v>Swansea Bay UHB</v>
      </c>
      <c r="B841" s="87" t="str">
        <f>'Cost Pressures (d)'!B254</f>
        <v>In Year Cost Base</v>
      </c>
      <c r="C841" s="87" t="str">
        <f>'Cost Pressures (d)'!C254</f>
        <v>Other Volume Growth / Investments (please specify):</v>
      </c>
      <c r="D841" s="87" t="str">
        <f>'Cost Pressures (d)'!D254</f>
        <v>NON PAY</v>
      </c>
      <c r="E841" s="87" t="str">
        <f>'Cost Pressures (d)'!E254</f>
        <v>FIGURE</v>
      </c>
      <c r="F841" s="87">
        <f>'Cost Pressures (d)'!F254</f>
        <v>0</v>
      </c>
      <c r="AE841" s="88">
        <f>'Cost Pressures (d)'!W254</f>
        <v>0</v>
      </c>
      <c r="AH841" s="88">
        <f>'Cost Pressures (d)'!Z254</f>
        <v>0</v>
      </c>
      <c r="AJ841" s="88">
        <f>'Cost Pressures (d)'!AA254</f>
        <v>0</v>
      </c>
      <c r="AK841" s="88">
        <f>'Cost Pressures (d)'!AC254</f>
        <v>0</v>
      </c>
    </row>
    <row r="842" spans="1:37">
      <c r="A842" s="87" t="str">
        <f>'Cost Pressures (d)'!A255</f>
        <v>Swansea Bay UHB</v>
      </c>
      <c r="B842" s="87" t="str">
        <f>'Cost Pressures (d)'!B255</f>
        <v>In Year Cost Base</v>
      </c>
      <c r="C842" s="87" t="str">
        <f>'Cost Pressures (d)'!C255</f>
        <v>Other Volume Growth / Investments (please specify):</v>
      </c>
      <c r="D842" s="87" t="str">
        <f>'Cost Pressures (d)'!D255</f>
        <v>NON PAY</v>
      </c>
      <c r="E842" s="87" t="str">
        <f>'Cost Pressures (d)'!E255</f>
        <v>FIGURE</v>
      </c>
      <c r="F842" s="87">
        <f>'Cost Pressures (d)'!F255</f>
        <v>0</v>
      </c>
      <c r="AE842" s="88">
        <f>'Cost Pressures (d)'!W255</f>
        <v>0</v>
      </c>
      <c r="AH842" s="88">
        <f>'Cost Pressures (d)'!Z255</f>
        <v>0</v>
      </c>
      <c r="AJ842" s="88">
        <f>'Cost Pressures (d)'!AA255</f>
        <v>0</v>
      </c>
      <c r="AK842" s="88">
        <f>'Cost Pressures (d)'!AC255</f>
        <v>0</v>
      </c>
    </row>
    <row r="843" spans="1:37">
      <c r="A843" s="87" t="str">
        <f>'Cost Pressures (d)'!A256</f>
        <v>Swansea Bay UHB</v>
      </c>
      <c r="B843" s="87" t="str">
        <f>'Cost Pressures (d)'!B256</f>
        <v>In Year Cost Base</v>
      </c>
      <c r="C843" s="87" t="str">
        <f>'Cost Pressures (d)'!C256</f>
        <v>Other Volume Growth / Investments (please specify):</v>
      </c>
      <c r="D843" s="87" t="str">
        <f>'Cost Pressures (d)'!D256</f>
        <v>NON PAY</v>
      </c>
      <c r="E843" s="87" t="str">
        <f>'Cost Pressures (d)'!E256</f>
        <v>FIGURE</v>
      </c>
      <c r="F843" s="87">
        <f>'Cost Pressures (d)'!F256</f>
        <v>0</v>
      </c>
      <c r="AE843" s="88">
        <f>'Cost Pressures (d)'!W256</f>
        <v>0</v>
      </c>
      <c r="AH843" s="88">
        <f>'Cost Pressures (d)'!Z256</f>
        <v>0</v>
      </c>
      <c r="AJ843" s="88">
        <f>'Cost Pressures (d)'!AA256</f>
        <v>0</v>
      </c>
      <c r="AK843" s="88">
        <f>'Cost Pressures (d)'!AC256</f>
        <v>0</v>
      </c>
    </row>
    <row r="844" spans="1:37">
      <c r="A844" s="87" t="str">
        <f>'Cost Pressures (d)'!A257</f>
        <v>Swansea Bay UHB</v>
      </c>
      <c r="B844" s="87" t="str">
        <f>'Cost Pressures (d)'!B257</f>
        <v>In Year Cost Base</v>
      </c>
      <c r="C844" s="87" t="str">
        <f>'Cost Pressures (d)'!C257</f>
        <v>Other Volume Growth / Investments (please specify):</v>
      </c>
      <c r="D844" s="87" t="str">
        <f>'Cost Pressures (d)'!D257</f>
        <v>NON PAY</v>
      </c>
      <c r="E844" s="87" t="str">
        <f>'Cost Pressures (d)'!E257</f>
        <v>FIGURE</v>
      </c>
      <c r="F844" s="87">
        <f>'Cost Pressures (d)'!F257</f>
        <v>0</v>
      </c>
      <c r="AE844" s="88">
        <f>'Cost Pressures (d)'!W257</f>
        <v>0</v>
      </c>
      <c r="AH844" s="88">
        <f>'Cost Pressures (d)'!Z257</f>
        <v>0</v>
      </c>
      <c r="AJ844" s="88">
        <f>'Cost Pressures (d)'!AA257</f>
        <v>0</v>
      </c>
      <c r="AK844" s="88">
        <f>'Cost Pressures (d)'!AC257</f>
        <v>0</v>
      </c>
    </row>
    <row r="845" spans="1:37">
      <c r="A845" s="87" t="str">
        <f>'Cost Pressures (d)'!A258</f>
        <v>Swansea Bay UHB</v>
      </c>
      <c r="B845" s="87" t="str">
        <f>'Cost Pressures (d)'!B258</f>
        <v>In Year Cost Base</v>
      </c>
      <c r="C845" s="87" t="str">
        <f>'Cost Pressures (d)'!C258</f>
        <v>Other Volume Growth / Investments (please specify):</v>
      </c>
      <c r="D845" s="87" t="str">
        <f>'Cost Pressures (d)'!D258</f>
        <v>NON PAY</v>
      </c>
      <c r="E845" s="87" t="str">
        <f>'Cost Pressures (d)'!E258</f>
        <v>FIGURE</v>
      </c>
      <c r="F845" s="87">
        <f>'Cost Pressures (d)'!F258</f>
        <v>0</v>
      </c>
      <c r="AE845" s="88">
        <f>'Cost Pressures (d)'!W258</f>
        <v>0</v>
      </c>
      <c r="AH845" s="88">
        <f>'Cost Pressures (d)'!Z258</f>
        <v>0</v>
      </c>
      <c r="AJ845" s="88">
        <f>'Cost Pressures (d)'!AA258</f>
        <v>0</v>
      </c>
      <c r="AK845" s="88">
        <f>'Cost Pressures (d)'!AC258</f>
        <v>0</v>
      </c>
    </row>
    <row r="846" spans="1:37">
      <c r="A846" s="87" t="str">
        <f>'Cost Pressures (d)'!A259</f>
        <v>Swansea Bay UHB</v>
      </c>
      <c r="B846" s="87" t="str">
        <f>'Cost Pressures (d)'!B259</f>
        <v>In Year Cost Base</v>
      </c>
      <c r="C846" s="87" t="str">
        <f>'Cost Pressures (d)'!C259</f>
        <v>Other Volume Growth / Investments (please specify):</v>
      </c>
      <c r="D846" s="87" t="str">
        <f>'Cost Pressures (d)'!D259</f>
        <v>NON PAY</v>
      </c>
      <c r="E846" s="87" t="str">
        <f>'Cost Pressures (d)'!E259</f>
        <v>FIGURE</v>
      </c>
      <c r="F846" s="87">
        <f>'Cost Pressures (d)'!F259</f>
        <v>0</v>
      </c>
      <c r="AE846" s="88">
        <f>'Cost Pressures (d)'!W259</f>
        <v>0</v>
      </c>
      <c r="AH846" s="88">
        <f>'Cost Pressures (d)'!Z259</f>
        <v>0</v>
      </c>
      <c r="AJ846" s="88">
        <f>'Cost Pressures (d)'!AA259</f>
        <v>0</v>
      </c>
      <c r="AK846" s="88">
        <f>'Cost Pressures (d)'!AC259</f>
        <v>0</v>
      </c>
    </row>
    <row r="847" spans="1:37">
      <c r="A847" s="87" t="str">
        <f>'Cost Pressures (d)'!A260</f>
        <v>Swansea Bay UHB</v>
      </c>
      <c r="B847" s="87" t="str">
        <f>'Cost Pressures (d)'!B260</f>
        <v>In Year Cost Base</v>
      </c>
      <c r="C847" s="87" t="str">
        <f>'Cost Pressures (d)'!C260</f>
        <v>Other Volume Growth / Investments (please specify):</v>
      </c>
      <c r="D847" s="87" t="str">
        <f>'Cost Pressures (d)'!D260</f>
        <v>NON PAY</v>
      </c>
      <c r="E847" s="87" t="str">
        <f>'Cost Pressures (d)'!E260</f>
        <v>FIGURE</v>
      </c>
      <c r="F847" s="87">
        <f>'Cost Pressures (d)'!F260</f>
        <v>0</v>
      </c>
      <c r="AE847" s="88">
        <f>'Cost Pressures (d)'!W260</f>
        <v>0</v>
      </c>
      <c r="AH847" s="88">
        <f>'Cost Pressures (d)'!Z260</f>
        <v>0</v>
      </c>
      <c r="AJ847" s="88">
        <f>'Cost Pressures (d)'!AA260</f>
        <v>0</v>
      </c>
      <c r="AK847" s="88">
        <f>'Cost Pressures (d)'!AC260</f>
        <v>0</v>
      </c>
    </row>
    <row r="848" spans="1:37">
      <c r="A848" s="87" t="str">
        <f>'Cost Pressures (d)'!A261</f>
        <v>Swansea Bay UHB</v>
      </c>
      <c r="B848" s="87" t="str">
        <f>'Cost Pressures (d)'!B261</f>
        <v>In Year Cost Base</v>
      </c>
      <c r="C848" s="87" t="str">
        <f>'Cost Pressures (d)'!C261</f>
        <v>Other Volume Growth / Investments (please specify):</v>
      </c>
      <c r="D848" s="87" t="str">
        <f>'Cost Pressures (d)'!D261</f>
        <v>NON PAY</v>
      </c>
      <c r="E848" s="87" t="str">
        <f>'Cost Pressures (d)'!E261</f>
        <v>TOTAL</v>
      </c>
      <c r="F848" s="87" t="str">
        <f>'Cost Pressures (d)'!F261</f>
        <v>Subtotal Other Volume Growth / Investments</v>
      </c>
      <c r="AE848" s="88">
        <f>'Cost Pressures (d)'!W261</f>
        <v>15277.67163487232</v>
      </c>
      <c r="AH848" s="88">
        <f>'Cost Pressures (d)'!Z261</f>
        <v>15277.67163487232</v>
      </c>
      <c r="AJ848" s="88">
        <f>'Cost Pressures (d)'!AA261</f>
        <v>0</v>
      </c>
      <c r="AK848" s="88">
        <f>'Cost Pressures (d)'!AC261</f>
        <v>0</v>
      </c>
    </row>
    <row r="849" spans="1:43">
      <c r="A849" s="87" t="str">
        <f>'Cost Pressures (d)'!A262</f>
        <v>Swansea Bay UHB</v>
      </c>
      <c r="B849" s="87" t="str">
        <f>'Cost Pressures (d)'!B262</f>
        <v>In Year Cost Base</v>
      </c>
      <c r="C849" s="87" t="str">
        <f>'Cost Pressures (d)'!C262</f>
        <v>Other Volume Growth / Investments (please specify):</v>
      </c>
      <c r="D849" s="87" t="str">
        <f>'Cost Pressures (d)'!D262</f>
        <v>NON PAY</v>
      </c>
      <c r="E849" s="87" t="str">
        <f>'Cost Pressures (d)'!E262</f>
        <v>FIGURE</v>
      </c>
      <c r="F849" s="87">
        <f>'Cost Pressures (d)'!F262</f>
        <v>0</v>
      </c>
      <c r="AE849" s="88">
        <f>'Cost Pressures (d)'!W262</f>
        <v>0</v>
      </c>
      <c r="AH849" s="88">
        <f>'Cost Pressures (d)'!Z262</f>
        <v>0</v>
      </c>
      <c r="AJ849" s="88">
        <f>'Cost Pressures (d)'!AA262</f>
        <v>0</v>
      </c>
      <c r="AK849" s="88">
        <f>'Cost Pressures (d)'!AC262</f>
        <v>0</v>
      </c>
    </row>
    <row r="850" spans="1:43">
      <c r="A850" s="87" t="str">
        <f>'Cost Pressures (d)'!A263</f>
        <v>Swansea Bay UHB</v>
      </c>
      <c r="B850" s="87" t="str">
        <f>'Cost Pressures (d)'!B263</f>
        <v>In Year Cost Base</v>
      </c>
      <c r="C850" s="87" t="str">
        <f>'Cost Pressures (d)'!C263</f>
        <v xml:space="preserve">Funded Cost Pressures: </v>
      </c>
      <c r="D850" s="87" t="str">
        <f>'Cost Pressures (d)'!D263</f>
        <v>NON PAY</v>
      </c>
      <c r="E850" s="87" t="str">
        <f>'Cost Pressures (d)'!E263</f>
        <v>FIGURE</v>
      </c>
      <c r="F850" s="87" t="str">
        <f>'Cost Pressures (d)'!F263</f>
        <v xml:space="preserve">Funded Cost Pressures: </v>
      </c>
      <c r="AE850" s="88" t="str">
        <f>'Cost Pressures (d)'!W263</f>
        <v>£'000</v>
      </c>
      <c r="AH850" s="88" t="str">
        <f>'Cost Pressures (d)'!Z263</f>
        <v>£'000</v>
      </c>
      <c r="AJ850" s="88">
        <f>'Cost Pressures (d)'!AA263</f>
        <v>0</v>
      </c>
      <c r="AK850" s="88">
        <f>'Cost Pressures (d)'!AC263</f>
        <v>0</v>
      </c>
    </row>
    <row r="851" spans="1:43">
      <c r="A851" s="87" t="str">
        <f>'Cost Pressures (d)'!A264</f>
        <v>Swansea Bay UHB</v>
      </c>
      <c r="B851" s="87" t="str">
        <f>'Cost Pressures (d)'!B264</f>
        <v>In Year Cost Base</v>
      </c>
      <c r="C851" s="87" t="str">
        <f>'Cost Pressures (d)'!C264</f>
        <v xml:space="preserve">Funded Cost Pressures: </v>
      </c>
      <c r="D851" s="87" t="str">
        <f>'Cost Pressures (d)'!D264</f>
        <v>NON PAY</v>
      </c>
      <c r="E851" s="87" t="str">
        <f>'Cost Pressures (d)'!E264</f>
        <v>FIGURE</v>
      </c>
      <c r="F851" s="87" t="str">
        <f>'Cost Pressures (d)'!F264</f>
        <v>Funded - Immunisation Framework</v>
      </c>
      <c r="AE851" s="88">
        <f>'Cost Pressures (d)'!W264</f>
        <v>0</v>
      </c>
      <c r="AH851" s="88">
        <f>'Cost Pressures (d)'!Z264</f>
        <v>0</v>
      </c>
      <c r="AJ851" s="88">
        <f>'Cost Pressures (d)'!AA264</f>
        <v>0</v>
      </c>
      <c r="AK851" s="88">
        <f>'Cost Pressures (d)'!AC264</f>
        <v>0</v>
      </c>
    </row>
    <row r="852" spans="1:43">
      <c r="A852" s="87" t="str">
        <f>'Cost Pressures (d)'!A265</f>
        <v>Swansea Bay UHB</v>
      </c>
      <c r="B852" s="87" t="str">
        <f>'Cost Pressures (d)'!B265</f>
        <v>In Year Cost Base</v>
      </c>
      <c r="C852" s="87" t="str">
        <f>'Cost Pressures (d)'!C265</f>
        <v xml:space="preserve">Funded Cost Pressures: </v>
      </c>
      <c r="D852" s="87" t="str">
        <f>'Cost Pressures (d)'!D265</f>
        <v>NON PAY</v>
      </c>
      <c r="E852" s="87" t="str">
        <f>'Cost Pressures (d)'!E265</f>
        <v>FIGURE</v>
      </c>
      <c r="F852" s="87" t="str">
        <f>'Cost Pressures (d)'!F265</f>
        <v>Funded - Surveillance (Testing and Tracing)</v>
      </c>
      <c r="AE852" s="88">
        <f>'Cost Pressures (d)'!W265</f>
        <v>0</v>
      </c>
      <c r="AH852" s="88">
        <f>'Cost Pressures (d)'!Z265</f>
        <v>0</v>
      </c>
      <c r="AJ852" s="88">
        <f>'Cost Pressures (d)'!AA265</f>
        <v>0</v>
      </c>
      <c r="AK852" s="88">
        <f>'Cost Pressures (d)'!AC265</f>
        <v>0</v>
      </c>
    </row>
    <row r="853" spans="1:43">
      <c r="A853" s="87" t="str">
        <f>'Cost Pressures (d)'!A266</f>
        <v>Swansea Bay UHB</v>
      </c>
      <c r="B853" s="87" t="str">
        <f>'Cost Pressures (d)'!B266</f>
        <v>In Year Cost Base</v>
      </c>
      <c r="C853" s="87" t="str">
        <f>'Cost Pressures (d)'!C266</f>
        <v xml:space="preserve">Funded Cost Pressures: </v>
      </c>
      <c r="D853" s="87" t="str">
        <f>'Cost Pressures (d)'!D266</f>
        <v>NON PAY</v>
      </c>
      <c r="E853" s="87" t="str">
        <f>'Cost Pressures (d)'!E266</f>
        <v>FIGURE</v>
      </c>
      <c r="F853" s="87" t="str">
        <f>'Cost Pressures (d)'!F266</f>
        <v>Funded - Real Living Wage</v>
      </c>
      <c r="AE853" s="88">
        <f>'Cost Pressures (d)'!W266</f>
        <v>0</v>
      </c>
      <c r="AH853" s="88">
        <f>'Cost Pressures (d)'!Z266</f>
        <v>0</v>
      </c>
      <c r="AJ853" s="88">
        <f>'Cost Pressures (d)'!AA266</f>
        <v>0</v>
      </c>
      <c r="AK853" s="88">
        <f>'Cost Pressures (d)'!AC266</f>
        <v>0</v>
      </c>
    </row>
    <row r="854" spans="1:43">
      <c r="A854" s="87" t="str">
        <f>'Cost Pressures (d)'!A267</f>
        <v>Swansea Bay UHB</v>
      </c>
      <c r="B854" s="87" t="str">
        <f>'Cost Pressures (d)'!B267</f>
        <v>In Year Cost Base</v>
      </c>
      <c r="C854" s="87" t="str">
        <f>'Cost Pressures (d)'!C267</f>
        <v xml:space="preserve">Funded Cost Pressures: </v>
      </c>
      <c r="D854" s="87" t="str">
        <f>'Cost Pressures (d)'!D267</f>
        <v>NON PAY</v>
      </c>
      <c r="E854" s="87" t="str">
        <f>'Cost Pressures (d)'!E267</f>
        <v>FIGURE</v>
      </c>
      <c r="F854" s="87" t="str">
        <f>'Cost Pressures (d)'!F267</f>
        <v>Funded - Other ringfenced projects</v>
      </c>
      <c r="AE854" s="88">
        <f>'Cost Pressures (d)'!W267</f>
        <v>100</v>
      </c>
      <c r="AH854" s="88">
        <f>'Cost Pressures (d)'!Z267</f>
        <v>100</v>
      </c>
      <c r="AJ854" s="88">
        <f>'Cost Pressures (d)'!AA267</f>
        <v>0</v>
      </c>
      <c r="AK854" s="88">
        <f>'Cost Pressures (d)'!AC267</f>
        <v>0</v>
      </c>
      <c r="AM854" s="701"/>
      <c r="AN854" s="701"/>
      <c r="AO854" s="701"/>
      <c r="AP854" s="701"/>
      <c r="AQ854" s="701"/>
    </row>
    <row r="855" spans="1:43">
      <c r="A855" s="87" t="str">
        <f>'Cost Pressures (d)'!A268</f>
        <v>Swansea Bay UHB</v>
      </c>
      <c r="B855" s="87" t="str">
        <f>'Cost Pressures (d)'!B268</f>
        <v>In Year Cost Base</v>
      </c>
      <c r="C855" s="87" t="str">
        <f>'Cost Pressures (d)'!C268</f>
        <v xml:space="preserve">Funded Cost Pressures: </v>
      </c>
      <c r="D855" s="87" t="str">
        <f>'Cost Pressures (d)'!D268</f>
        <v>NON PAY</v>
      </c>
      <c r="E855" s="87" t="str">
        <f>'Cost Pressures (d)'!E268</f>
        <v>FIGURE</v>
      </c>
      <c r="F855" s="87" t="str">
        <f>'Cost Pressures (d)'!F268</f>
        <v>National COVID Programmes Other</v>
      </c>
      <c r="AE855" s="88">
        <f>'Cost Pressures (d)'!W268</f>
        <v>1000</v>
      </c>
      <c r="AH855" s="88">
        <f>'Cost Pressures (d)'!Z268</f>
        <v>1000</v>
      </c>
      <c r="AJ855" s="88">
        <f>'Cost Pressures (d)'!AA268</f>
        <v>0</v>
      </c>
      <c r="AK855" s="88">
        <f>'Cost Pressures (d)'!AC268</f>
        <v>0</v>
      </c>
      <c r="AM855" s="701"/>
      <c r="AN855" s="701"/>
      <c r="AO855" s="701"/>
      <c r="AP855" s="701"/>
      <c r="AQ855" s="701"/>
    </row>
    <row r="856" spans="1:43">
      <c r="A856" s="87" t="str">
        <f>'Cost Pressures (d)'!A269</f>
        <v>Swansea Bay UHB</v>
      </c>
      <c r="B856" s="87" t="str">
        <f>'Cost Pressures (d)'!B269</f>
        <v>In Year Cost Base</v>
      </c>
      <c r="C856" s="87" t="str">
        <f>'Cost Pressures (d)'!C269</f>
        <v xml:space="preserve">Funded Cost Pressures: </v>
      </c>
      <c r="D856" s="87" t="str">
        <f>'Cost Pressures (d)'!D269</f>
        <v>NON PAY</v>
      </c>
      <c r="E856" s="87" t="str">
        <f>'Cost Pressures (d)'!E269</f>
        <v>FIGURE</v>
      </c>
      <c r="F856" s="87" t="str">
        <f>'Cost Pressures (d)'!F269</f>
        <v>Planned Care Recovery Local</v>
      </c>
      <c r="AE856" s="88">
        <f>'Cost Pressures (d)'!W269</f>
        <v>0</v>
      </c>
      <c r="AH856" s="88">
        <f>'Cost Pressures (d)'!Z269</f>
        <v>0</v>
      </c>
      <c r="AJ856" s="88">
        <f>'Cost Pressures (d)'!AA269</f>
        <v>0</v>
      </c>
      <c r="AK856" s="88">
        <f>'Cost Pressures (d)'!AC269</f>
        <v>0</v>
      </c>
      <c r="AM856" s="701"/>
      <c r="AN856" s="701"/>
      <c r="AO856" s="701"/>
      <c r="AP856" s="701"/>
      <c r="AQ856" s="701"/>
    </row>
    <row r="857" spans="1:43">
      <c r="A857" s="87" t="str">
        <f>'Cost Pressures (d)'!A270</f>
        <v>Swansea Bay UHB</v>
      </c>
      <c r="B857" s="87" t="str">
        <f>'Cost Pressures (d)'!B270</f>
        <v>In Year Cost Base</v>
      </c>
      <c r="C857" s="87" t="str">
        <f>'Cost Pressures (d)'!C270</f>
        <v xml:space="preserve">Funded Cost Pressures: </v>
      </c>
      <c r="D857" s="87" t="str">
        <f>'Cost Pressures (d)'!D270</f>
        <v>NON PAY</v>
      </c>
      <c r="E857" s="87" t="str">
        <f>'Cost Pressures (d)'!E270</f>
        <v>FIGURE</v>
      </c>
      <c r="F857" s="87" t="str">
        <f>'Cost Pressures (d)'!F270</f>
        <v>Planned Care Recovery Regional</v>
      </c>
      <c r="AE857" s="88">
        <f>'Cost Pressures (d)'!W270</f>
        <v>5250</v>
      </c>
      <c r="AH857" s="88">
        <f>'Cost Pressures (d)'!Z270</f>
        <v>5250</v>
      </c>
      <c r="AJ857" s="88">
        <f>'Cost Pressures (d)'!AA270</f>
        <v>0</v>
      </c>
      <c r="AK857" s="88">
        <f>'Cost Pressures (d)'!AC270</f>
        <v>0</v>
      </c>
      <c r="AM857" s="701"/>
      <c r="AN857" s="701"/>
      <c r="AO857" s="701"/>
      <c r="AP857" s="701"/>
      <c r="AQ857" s="701"/>
    </row>
    <row r="858" spans="1:43">
      <c r="A858" s="87" t="str">
        <f>'Cost Pressures (d)'!A271</f>
        <v>Swansea Bay UHB</v>
      </c>
      <c r="B858" s="87" t="str">
        <f>'Cost Pressures (d)'!B271</f>
        <v>In Year Cost Base</v>
      </c>
      <c r="C858" s="87" t="str">
        <f>'Cost Pressures (d)'!C271</f>
        <v xml:space="preserve">Funded Cost Pressures: </v>
      </c>
      <c r="D858" s="87" t="str">
        <f>'Cost Pressures (d)'!D271</f>
        <v>NON PAY</v>
      </c>
      <c r="E858" s="87" t="str">
        <f>'Cost Pressures (d)'!E271</f>
        <v>FIGURE</v>
      </c>
      <c r="F858" s="87" t="str">
        <f>'Cost Pressures (d)'!F271</f>
        <v>2022/23 Pay Award</v>
      </c>
      <c r="AE858" s="88">
        <f>'Cost Pressures (d)'!W271</f>
        <v>0</v>
      </c>
      <c r="AH858" s="88">
        <f>'Cost Pressures (d)'!Z271</f>
        <v>0</v>
      </c>
      <c r="AJ858" s="88">
        <f>'Cost Pressures (d)'!AA271</f>
        <v>0</v>
      </c>
      <c r="AK858" s="88">
        <f>'Cost Pressures (d)'!AC271</f>
        <v>0</v>
      </c>
      <c r="AM858" s="701"/>
      <c r="AN858" s="701"/>
      <c r="AO858" s="701"/>
      <c r="AP858" s="701"/>
      <c r="AQ858" s="701"/>
    </row>
    <row r="859" spans="1:43">
      <c r="A859" s="87" t="str">
        <f>'Cost Pressures (d)'!A272</f>
        <v>Swansea Bay UHB</v>
      </c>
      <c r="B859" s="87" t="str">
        <f>'Cost Pressures (d)'!B272</f>
        <v>In Year Cost Base</v>
      </c>
      <c r="C859" s="87" t="str">
        <f>'Cost Pressures (d)'!C272</f>
        <v xml:space="preserve">Funded Cost Pressures: </v>
      </c>
      <c r="D859" s="87" t="str">
        <f>'Cost Pressures (d)'!D272</f>
        <v>NON PAY</v>
      </c>
      <c r="E859" s="87" t="str">
        <f>'Cost Pressures (d)'!E272</f>
        <v>FIGURE</v>
      </c>
      <c r="F859" s="87" t="str">
        <f>'Cost Pressures (d)'!F272</f>
        <v>Additional Costs linked Table A2</v>
      </c>
      <c r="AE859" s="88">
        <f>'Cost Pressures (d)'!W272</f>
        <v>0</v>
      </c>
      <c r="AH859" s="88">
        <f>'Cost Pressures (d)'!Z272</f>
        <v>0</v>
      </c>
      <c r="AJ859" s="88">
        <f>'Cost Pressures (d)'!AA272</f>
        <v>0</v>
      </c>
      <c r="AK859" s="88">
        <f>'Cost Pressures (d)'!AC272</f>
        <v>0</v>
      </c>
      <c r="AM859" s="701"/>
      <c r="AN859" s="701"/>
      <c r="AO859" s="701"/>
      <c r="AP859" s="701"/>
      <c r="AQ859" s="701"/>
    </row>
    <row r="860" spans="1:43">
      <c r="A860" s="87" t="str">
        <f>'Cost Pressures (d)'!A273</f>
        <v>Swansea Bay UHB</v>
      </c>
      <c r="B860" s="87" t="str">
        <f>'Cost Pressures (d)'!B273</f>
        <v>In Year Cost Base</v>
      </c>
      <c r="C860" s="87" t="str">
        <f>'Cost Pressures (d)'!C273</f>
        <v xml:space="preserve">Funded Cost Pressures: </v>
      </c>
      <c r="D860" s="87" t="str">
        <f>'Cost Pressures (d)'!D273</f>
        <v>NON PAY</v>
      </c>
      <c r="E860" s="87" t="str">
        <f>'Cost Pressures (d)'!E273</f>
        <v>FIGURE</v>
      </c>
      <c r="F860" s="87" t="str">
        <f>'Cost Pressures (d)'!F273</f>
        <v>Additional Costs linked Table B1</v>
      </c>
      <c r="AE860" s="88">
        <f>'Cost Pressures (d)'!W273</f>
        <v>0</v>
      </c>
      <c r="AH860" s="88">
        <f>'Cost Pressures (d)'!Z273</f>
        <v>0</v>
      </c>
      <c r="AJ860" s="88">
        <f>'Cost Pressures (d)'!AA273</f>
        <v>0</v>
      </c>
      <c r="AK860" s="88">
        <f>'Cost Pressures (d)'!AC273</f>
        <v>0</v>
      </c>
      <c r="AM860" s="701"/>
      <c r="AN860" s="701"/>
      <c r="AO860" s="701"/>
      <c r="AP860" s="701"/>
      <c r="AQ860" s="701"/>
    </row>
    <row r="861" spans="1:43">
      <c r="A861" s="87" t="str">
        <f>'Cost Pressures (d)'!A274</f>
        <v>Swansea Bay UHB</v>
      </c>
      <c r="B861" s="87" t="str">
        <f>'Cost Pressures (d)'!B274</f>
        <v>In Year Cost Base</v>
      </c>
      <c r="C861" s="87" t="str">
        <f>'Cost Pressures (d)'!C274</f>
        <v xml:space="preserve">Funded Cost Pressures: </v>
      </c>
      <c r="D861" s="87" t="str">
        <f>'Cost Pressures (d)'!D274</f>
        <v>NON PAY</v>
      </c>
      <c r="E861" s="87" t="str">
        <f>'Cost Pressures (d)'!E274</f>
        <v>FIGURE</v>
      </c>
      <c r="F861" s="87" t="str">
        <f>'Cost Pressures (d)'!F274</f>
        <v>Additional Costs linked Table B2</v>
      </c>
      <c r="AE861" s="88">
        <f>'Cost Pressures (d)'!W274</f>
        <v>0</v>
      </c>
      <c r="AH861" s="88">
        <f>'Cost Pressures (d)'!Z274</f>
        <v>0</v>
      </c>
      <c r="AJ861" s="88">
        <f>'Cost Pressures (d)'!AA274</f>
        <v>0</v>
      </c>
      <c r="AK861" s="88">
        <f>'Cost Pressures (d)'!AC274</f>
        <v>0</v>
      </c>
      <c r="AM861" s="701"/>
      <c r="AN861" s="701"/>
      <c r="AO861" s="701"/>
      <c r="AP861" s="701"/>
      <c r="AQ861" s="701"/>
    </row>
    <row r="862" spans="1:43">
      <c r="A862" s="87" t="str">
        <f>'Cost Pressures (d)'!A275</f>
        <v>Swansea Bay UHB</v>
      </c>
      <c r="B862" s="87" t="str">
        <f>'Cost Pressures (d)'!B275</f>
        <v>In Year Cost Base</v>
      </c>
      <c r="C862" s="87" t="str">
        <f>'Cost Pressures (d)'!C275</f>
        <v xml:space="preserve">Funded Cost Pressures: </v>
      </c>
      <c r="D862" s="87" t="str">
        <f>'Cost Pressures (d)'!D275</f>
        <v>NON PAY</v>
      </c>
      <c r="E862" s="87" t="str">
        <f>'Cost Pressures (d)'!E275</f>
        <v>FIGURE</v>
      </c>
      <c r="F862" s="87" t="str">
        <f>'Cost Pressures (d)'!F275</f>
        <v>Additional Costs linked Table 2</v>
      </c>
      <c r="AE862" s="88">
        <f>'Cost Pressures (d)'!W275</f>
        <v>0</v>
      </c>
      <c r="AH862" s="88">
        <f>'Cost Pressures (d)'!Z275</f>
        <v>0</v>
      </c>
      <c r="AJ862" s="88">
        <f>'Cost Pressures (d)'!AA275</f>
        <v>0</v>
      </c>
      <c r="AK862" s="88">
        <f>'Cost Pressures (d)'!AC275</f>
        <v>0</v>
      </c>
      <c r="AM862" s="701"/>
      <c r="AN862" s="701"/>
      <c r="AO862" s="701"/>
      <c r="AP862" s="701"/>
      <c r="AQ862" s="701"/>
    </row>
    <row r="863" spans="1:43">
      <c r="A863" s="87" t="str">
        <f>'Cost Pressures (d)'!A276</f>
        <v>Swansea Bay UHB</v>
      </c>
      <c r="B863" s="87" t="str">
        <f>'Cost Pressures (d)'!B276</f>
        <v>In Year Cost Base</v>
      </c>
      <c r="C863" s="87" t="str">
        <f>'Cost Pressures (d)'!C276</f>
        <v xml:space="preserve">Funded Cost Pressures: </v>
      </c>
      <c r="D863" s="87" t="str">
        <f>'Cost Pressures (d)'!D276</f>
        <v>NON PAY</v>
      </c>
      <c r="E863" s="87" t="str">
        <f>'Cost Pressures (d)'!E276</f>
        <v>FIGURE</v>
      </c>
      <c r="F863" s="87" t="str">
        <f>'Cost Pressures (d)'!F276</f>
        <v>Anticpated Allocations Invesments Recurrent (as per Tab 6)</v>
      </c>
      <c r="AE863" s="88">
        <f>'Cost Pressures (d)'!W276</f>
        <v>0</v>
      </c>
      <c r="AH863" s="88">
        <f>'Cost Pressures (d)'!Z276</f>
        <v>0</v>
      </c>
      <c r="AJ863" s="88">
        <f>'Cost Pressures (d)'!AA276</f>
        <v>0</v>
      </c>
      <c r="AK863" s="88">
        <f>'Cost Pressures (d)'!AC276</f>
        <v>0</v>
      </c>
      <c r="AM863" s="701"/>
      <c r="AN863" s="701"/>
      <c r="AO863" s="701"/>
      <c r="AP863" s="701"/>
      <c r="AQ863" s="701"/>
    </row>
    <row r="864" spans="1:43">
      <c r="A864" s="87" t="str">
        <f>'Cost Pressures (d)'!A277</f>
        <v>Swansea Bay UHB</v>
      </c>
      <c r="B864" s="87" t="str">
        <f>'Cost Pressures (d)'!B277</f>
        <v>In Year Cost Base</v>
      </c>
      <c r="C864" s="87" t="str">
        <f>'Cost Pressures (d)'!C277</f>
        <v xml:space="preserve">Funded Cost Pressures: </v>
      </c>
      <c r="D864" s="87" t="str">
        <f>'Cost Pressures (d)'!D277</f>
        <v>NON PAY</v>
      </c>
      <c r="E864" s="87" t="str">
        <f>'Cost Pressures (d)'!E277</f>
        <v>FIGURE</v>
      </c>
      <c r="F864" s="87" t="str">
        <f>'Cost Pressures (d)'!F277</f>
        <v>Anticpated Allocations Invesments Non Recurrent (as per Tab 6)</v>
      </c>
      <c r="AE864" s="88">
        <f>'Cost Pressures (d)'!W277</f>
        <v>2080.9720000000002</v>
      </c>
      <c r="AH864" s="88">
        <f>'Cost Pressures (d)'!Z277</f>
        <v>2080.9720000000002</v>
      </c>
      <c r="AJ864" s="88">
        <f>'Cost Pressures (d)'!AA277</f>
        <v>0</v>
      </c>
      <c r="AK864" s="88">
        <f>'Cost Pressures (d)'!AC277</f>
        <v>0</v>
      </c>
      <c r="AM864" s="701"/>
      <c r="AN864" s="701"/>
      <c r="AO864" s="701"/>
      <c r="AP864" s="701"/>
      <c r="AQ864" s="701"/>
    </row>
    <row r="865" spans="1:43">
      <c r="A865" s="87" t="str">
        <f>'Cost Pressures (d)'!A278</f>
        <v>Swansea Bay UHB</v>
      </c>
      <c r="B865" s="87" t="str">
        <f>'Cost Pressures (d)'!B278</f>
        <v>In Year Cost Base</v>
      </c>
      <c r="C865" s="87" t="str">
        <f>'Cost Pressures (d)'!C278</f>
        <v xml:space="preserve">Funded Cost Pressures: </v>
      </c>
      <c r="D865" s="87" t="str">
        <f>'Cost Pressures (d)'!D278</f>
        <v>NON PAY</v>
      </c>
      <c r="E865" s="87" t="str">
        <f>'Cost Pressures (d)'!E278</f>
        <v>FIGURE</v>
      </c>
      <c r="F865" s="87">
        <f>'Cost Pressures (d)'!F278</f>
        <v>0</v>
      </c>
      <c r="AE865" s="88">
        <f>'Cost Pressures (d)'!W278</f>
        <v>0</v>
      </c>
      <c r="AH865" s="88">
        <f>'Cost Pressures (d)'!Z278</f>
        <v>0</v>
      </c>
      <c r="AJ865" s="88">
        <f>'Cost Pressures (d)'!AA278</f>
        <v>0</v>
      </c>
      <c r="AK865" s="88">
        <f>'Cost Pressures (d)'!AC278</f>
        <v>0</v>
      </c>
      <c r="AM865" s="701"/>
      <c r="AN865" s="701"/>
      <c r="AO865" s="701"/>
      <c r="AP865" s="701"/>
      <c r="AQ865" s="701"/>
    </row>
    <row r="866" spans="1:43">
      <c r="A866" s="87" t="str">
        <f>'Cost Pressures (d)'!A279</f>
        <v>Swansea Bay UHB</v>
      </c>
      <c r="B866" s="87" t="str">
        <f>'Cost Pressures (d)'!B279</f>
        <v>In Year Cost Base</v>
      </c>
      <c r="C866" s="87" t="str">
        <f>'Cost Pressures (d)'!C279</f>
        <v xml:space="preserve">Funded Cost Pressures: </v>
      </c>
      <c r="D866" s="87" t="str">
        <f>'Cost Pressures (d)'!D279</f>
        <v>NON PAY</v>
      </c>
      <c r="E866" s="87" t="str">
        <f>'Cost Pressures (d)'!E279</f>
        <v>FIGURE</v>
      </c>
      <c r="F866" s="87">
        <f>'Cost Pressures (d)'!F279</f>
        <v>0</v>
      </c>
      <c r="AE866" s="88">
        <f>'Cost Pressures (d)'!W279</f>
        <v>0</v>
      </c>
      <c r="AH866" s="88">
        <f>'Cost Pressures (d)'!Z279</f>
        <v>0</v>
      </c>
      <c r="AJ866" s="88">
        <f>'Cost Pressures (d)'!AA279</f>
        <v>0</v>
      </c>
      <c r="AK866" s="88">
        <f>'Cost Pressures (d)'!AC279</f>
        <v>0</v>
      </c>
      <c r="AM866" s="701"/>
      <c r="AN866" s="701"/>
      <c r="AO866" s="701"/>
      <c r="AP866" s="701"/>
      <c r="AQ866" s="701"/>
    </row>
    <row r="867" spans="1:43">
      <c r="A867" s="87" t="str">
        <f>'Cost Pressures (d)'!A280</f>
        <v>Swansea Bay UHB</v>
      </c>
      <c r="B867" s="87" t="str">
        <f>'Cost Pressures (d)'!B280</f>
        <v>In Year Cost Base</v>
      </c>
      <c r="C867" s="87" t="str">
        <f>'Cost Pressures (d)'!C280</f>
        <v xml:space="preserve">Funded Cost Pressures: </v>
      </c>
      <c r="D867" s="87" t="str">
        <f>'Cost Pressures (d)'!D280</f>
        <v>NON PAY</v>
      </c>
      <c r="E867" s="87" t="str">
        <f>'Cost Pressures (d)'!E280</f>
        <v>FIGURE</v>
      </c>
      <c r="F867" s="87">
        <f>'Cost Pressures (d)'!F280</f>
        <v>0</v>
      </c>
      <c r="AE867" s="88">
        <f>'Cost Pressures (d)'!W280</f>
        <v>0</v>
      </c>
      <c r="AH867" s="88">
        <f>'Cost Pressures (d)'!Z280</f>
        <v>0</v>
      </c>
      <c r="AJ867" s="88">
        <f>'Cost Pressures (d)'!AA280</f>
        <v>0</v>
      </c>
      <c r="AK867" s="88">
        <f>'Cost Pressures (d)'!AC280</f>
        <v>0</v>
      </c>
      <c r="AM867" s="701"/>
      <c r="AN867" s="701"/>
      <c r="AO867" s="701"/>
      <c r="AP867" s="701"/>
      <c r="AQ867" s="701"/>
    </row>
    <row r="868" spans="1:43">
      <c r="A868" s="87" t="str">
        <f>'Cost Pressures (d)'!A281</f>
        <v>Swansea Bay UHB</v>
      </c>
      <c r="B868" s="87" t="str">
        <f>'Cost Pressures (d)'!B281</f>
        <v>In Year Cost Base</v>
      </c>
      <c r="C868" s="87" t="str">
        <f>'Cost Pressures (d)'!C281</f>
        <v xml:space="preserve">Funded Cost Pressures: </v>
      </c>
      <c r="D868" s="87" t="str">
        <f>'Cost Pressures (d)'!D281</f>
        <v>NON PAY</v>
      </c>
      <c r="E868" s="87" t="str">
        <f>'Cost Pressures (d)'!E281</f>
        <v>TOTAL</v>
      </c>
      <c r="F868" s="87" t="str">
        <f>'Cost Pressures (d)'!F281</f>
        <v>Adjustment for new funded activities</v>
      </c>
      <c r="AE868" s="88">
        <f>'Cost Pressures (d)'!W281</f>
        <v>8430.9719999999998</v>
      </c>
      <c r="AH868" s="88">
        <f>'Cost Pressures (d)'!Z281</f>
        <v>8430.9719999999998</v>
      </c>
      <c r="AJ868" s="88">
        <f>'Cost Pressures (d)'!AA281</f>
        <v>0</v>
      </c>
      <c r="AK868" s="88">
        <f>'Cost Pressures (d)'!AC281</f>
        <v>0</v>
      </c>
      <c r="AM868" s="701"/>
      <c r="AN868" s="701"/>
      <c r="AO868" s="701"/>
      <c r="AP868" s="701"/>
      <c r="AQ868" s="701"/>
    </row>
    <row r="869" spans="1:43">
      <c r="A869" s="87" t="str">
        <f>'Cost Pressures (d)'!A282</f>
        <v>Swansea Bay UHB</v>
      </c>
      <c r="B869" s="87" t="str">
        <f>'Cost Pressures (d)'!B282</f>
        <v>In Year Cost Base</v>
      </c>
      <c r="C869" s="87" t="str">
        <f>'Cost Pressures (d)'!C282</f>
        <v xml:space="preserve">Funded Cost Pressures: </v>
      </c>
      <c r="D869" s="87" t="str">
        <f>'Cost Pressures (d)'!D282</f>
        <v>NON PAY</v>
      </c>
      <c r="E869" s="87" t="str">
        <f>'Cost Pressures (d)'!E282</f>
        <v>FIGURE</v>
      </c>
      <c r="F869" s="87">
        <f>'Cost Pressures (d)'!F282</f>
        <v>0</v>
      </c>
      <c r="AE869" s="88">
        <f>'Cost Pressures (d)'!W282</f>
        <v>0</v>
      </c>
      <c r="AH869" s="88">
        <f>'Cost Pressures (d)'!Z282</f>
        <v>0</v>
      </c>
      <c r="AJ869" s="88">
        <f>'Cost Pressures (d)'!AA282</f>
        <v>0</v>
      </c>
      <c r="AK869" s="88">
        <f>'Cost Pressures (d)'!AC282</f>
        <v>0</v>
      </c>
      <c r="AM869" s="701"/>
      <c r="AN869" s="701"/>
      <c r="AO869" s="701"/>
      <c r="AP869" s="701"/>
      <c r="AQ869" s="701"/>
    </row>
    <row r="870" spans="1:43">
      <c r="A870" s="87" t="str">
        <f>'Cost Pressures (d)'!A283</f>
        <v>Swansea Bay UHB</v>
      </c>
      <c r="B870" s="87" t="str">
        <f>'Cost Pressures (d)'!B283</f>
        <v>In Year Cost Base</v>
      </c>
      <c r="C870" s="87" t="str">
        <f>'Cost Pressures (d)'!C283</f>
        <v>Total Cost Pressures</v>
      </c>
      <c r="D870" s="87" t="str">
        <f>'Cost Pressures (d)'!D283</f>
        <v>NON PAY</v>
      </c>
      <c r="E870" s="87" t="str">
        <f>'Cost Pressures (d)'!E283</f>
        <v>TOTAL</v>
      </c>
      <c r="F870" s="87" t="str">
        <f>'Cost Pressures (d)'!F283</f>
        <v>Total Cost Pressures</v>
      </c>
      <c r="AE870" s="88">
        <f>'Cost Pressures (d)'!W283</f>
        <v>44314.234898372313</v>
      </c>
      <c r="AH870" s="88">
        <f>'Cost Pressures (d)'!Z283</f>
        <v>44314.234898372313</v>
      </c>
      <c r="AJ870" s="88">
        <f>'Cost Pressures (d)'!AA283</f>
        <v>0</v>
      </c>
      <c r="AK870" s="88">
        <f>'Cost Pressures (d)'!AC283</f>
        <v>0</v>
      </c>
      <c r="AM870" s="701"/>
      <c r="AN870" s="701"/>
      <c r="AO870" s="701"/>
      <c r="AP870" s="701"/>
      <c r="AQ870" s="701"/>
    </row>
    <row r="871" spans="1:43">
      <c r="A871" s="87" t="str">
        <f>'Cost Pressures (d)'!A284</f>
        <v>Swansea Bay UHB</v>
      </c>
      <c r="B871" s="87" t="str">
        <f>'Cost Pressures (d)'!B284</f>
        <v>In Year Cost Base</v>
      </c>
      <c r="C871" s="87" t="str">
        <f>'Cost Pressures (d)'!C284</f>
        <v>Inflationary Cost Pressures</v>
      </c>
      <c r="D871" s="87" t="str">
        <f>'Cost Pressures (d)'!D284</f>
        <v>PRIMARY CARE DRUGS</v>
      </c>
      <c r="E871" s="87" t="str">
        <f>'Cost Pressures (d)'!E284</f>
        <v>FIGURE</v>
      </c>
      <c r="F871" s="87" t="str">
        <f>'Cost Pressures (d)'!F284</f>
        <v>Inflation - Energy</v>
      </c>
      <c r="AE871" s="88">
        <f>'Cost Pressures (d)'!W284</f>
        <v>0</v>
      </c>
      <c r="AH871" s="88">
        <f>'Cost Pressures (d)'!Z284</f>
        <v>0</v>
      </c>
      <c r="AJ871" s="88">
        <f>'Cost Pressures (d)'!AA284</f>
        <v>0</v>
      </c>
      <c r="AK871" s="88">
        <f>'Cost Pressures (d)'!AC284</f>
        <v>0</v>
      </c>
      <c r="AM871" s="701"/>
      <c r="AN871" s="701"/>
      <c r="AO871" s="701"/>
      <c r="AP871" s="701"/>
      <c r="AQ871" s="701"/>
    </row>
    <row r="872" spans="1:43">
      <c r="A872" s="87" t="str">
        <f>'Cost Pressures (d)'!A285</f>
        <v>Swansea Bay UHB</v>
      </c>
      <c r="B872" s="87" t="str">
        <f>'Cost Pressures (d)'!B285</f>
        <v>In Year Cost Base</v>
      </c>
      <c r="C872" s="87" t="str">
        <f>'Cost Pressures (d)'!C285</f>
        <v>Inflationary Cost Pressures</v>
      </c>
      <c r="D872" s="87" t="str">
        <f>'Cost Pressures (d)'!D285</f>
        <v>PRIMARY CARE DRUGS</v>
      </c>
      <c r="E872" s="87" t="str">
        <f>'Cost Pressures (d)'!E285</f>
        <v>FIGURE</v>
      </c>
      <c r="F872" s="87" t="str">
        <f>'Cost Pressures (d)'!F285</f>
        <v>Inflation - Other price increases</v>
      </c>
      <c r="AE872" s="88">
        <f>'Cost Pressures (d)'!W285</f>
        <v>0</v>
      </c>
      <c r="AH872" s="88">
        <f>'Cost Pressures (d)'!Z285</f>
        <v>0</v>
      </c>
      <c r="AJ872" s="88">
        <f>'Cost Pressures (d)'!AA285</f>
        <v>0</v>
      </c>
      <c r="AK872" s="88">
        <f>'Cost Pressures (d)'!AC285</f>
        <v>0</v>
      </c>
      <c r="AM872" s="701"/>
      <c r="AN872" s="701"/>
      <c r="AO872" s="701"/>
      <c r="AP872" s="701"/>
      <c r="AQ872" s="701"/>
    </row>
    <row r="873" spans="1:43">
      <c r="A873" s="87" t="str">
        <f>'Cost Pressures (d)'!A286</f>
        <v>Swansea Bay UHB</v>
      </c>
      <c r="B873" s="87" t="str">
        <f>'Cost Pressures (d)'!B286</f>
        <v>In Year Cost Base</v>
      </c>
      <c r="C873" s="87" t="str">
        <f>'Cost Pressures (d)'!C286</f>
        <v>Inflationary Cost Pressures</v>
      </c>
      <c r="D873" s="87" t="str">
        <f>'Cost Pressures (d)'!D286</f>
        <v>PRIMARY CARE DRUGS</v>
      </c>
      <c r="E873" s="87" t="str">
        <f>'Cost Pressures (d)'!E286</f>
        <v>FIGURE</v>
      </c>
      <c r="F873" s="87" t="str">
        <f>'Cost Pressures (d)'!F286</f>
        <v>CHC (ec RLW)</v>
      </c>
      <c r="AE873" s="88">
        <f>'Cost Pressures (d)'!W286</f>
        <v>0</v>
      </c>
      <c r="AH873" s="88">
        <f>'Cost Pressures (d)'!Z286</f>
        <v>0</v>
      </c>
      <c r="AJ873" s="88">
        <f>'Cost Pressures (d)'!AA286</f>
        <v>0</v>
      </c>
      <c r="AK873" s="88">
        <f>'Cost Pressures (d)'!AC286</f>
        <v>0</v>
      </c>
      <c r="AM873" s="701"/>
      <c r="AN873" s="701"/>
      <c r="AO873" s="701"/>
      <c r="AP873" s="701"/>
      <c r="AQ873" s="701"/>
    </row>
    <row r="874" spans="1:43">
      <c r="A874" s="87" t="str">
        <f>'Cost Pressures (d)'!A287</f>
        <v>Swansea Bay UHB</v>
      </c>
      <c r="B874" s="87" t="str">
        <f>'Cost Pressures (d)'!B287</f>
        <v>In Year Cost Base</v>
      </c>
      <c r="C874" s="87" t="str">
        <f>'Cost Pressures (d)'!C287</f>
        <v>Inflationary Cost Pressures</v>
      </c>
      <c r="D874" s="87" t="str">
        <f>'Cost Pressures (d)'!D287</f>
        <v>PRIMARY CARE DRUGS</v>
      </c>
      <c r="E874" s="87" t="str">
        <f>'Cost Pressures (d)'!E287</f>
        <v>FIGURE</v>
      </c>
      <c r="F874" s="87" t="str">
        <f>'Cost Pressures (d)'!F287</f>
        <v>Secondary Care Drugs &amp; NICE</v>
      </c>
      <c r="AE874" s="88">
        <f>'Cost Pressures (d)'!W287</f>
        <v>0</v>
      </c>
      <c r="AH874" s="88">
        <f>'Cost Pressures (d)'!Z287</f>
        <v>0</v>
      </c>
      <c r="AJ874" s="88">
        <f>'Cost Pressures (d)'!AA287</f>
        <v>0</v>
      </c>
      <c r="AK874" s="88">
        <f>'Cost Pressures (d)'!AC287</f>
        <v>0</v>
      </c>
      <c r="AM874" s="701"/>
      <c r="AN874" s="701"/>
      <c r="AO874" s="701"/>
      <c r="AP874" s="701"/>
      <c r="AQ874" s="701"/>
    </row>
    <row r="875" spans="1:43">
      <c r="A875" s="87" t="str">
        <f>'Cost Pressures (d)'!A288</f>
        <v>Swansea Bay UHB</v>
      </c>
      <c r="B875" s="87" t="str">
        <f>'Cost Pressures (d)'!B288</f>
        <v>In Year Cost Base</v>
      </c>
      <c r="C875" s="87" t="str">
        <f>'Cost Pressures (d)'!C288</f>
        <v>Inflationary Cost Pressures</v>
      </c>
      <c r="D875" s="87" t="str">
        <f>'Cost Pressures (d)'!D288</f>
        <v>PRIMARY CARE DRUGS</v>
      </c>
      <c r="E875" s="87" t="str">
        <f>'Cost Pressures (d)'!E288</f>
        <v>FIGURE</v>
      </c>
      <c r="F875" s="87" t="str">
        <f>'Cost Pressures (d)'!F288</f>
        <v>PC Prescribing</v>
      </c>
      <c r="AE875" s="88">
        <f>'Cost Pressures (d)'!W288</f>
        <v>1000</v>
      </c>
      <c r="AH875" s="88">
        <f>'Cost Pressures (d)'!Z288</f>
        <v>1000</v>
      </c>
      <c r="AJ875" s="88">
        <f>'Cost Pressures (d)'!AA288</f>
        <v>0</v>
      </c>
      <c r="AK875" s="88">
        <f>'Cost Pressures (d)'!AC288</f>
        <v>0</v>
      </c>
      <c r="AM875" s="701"/>
      <c r="AN875" s="701"/>
      <c r="AO875" s="701"/>
      <c r="AP875" s="701"/>
      <c r="AQ875" s="701"/>
    </row>
    <row r="876" spans="1:43">
      <c r="A876" s="87" t="str">
        <f>'Cost Pressures (d)'!A289</f>
        <v>Swansea Bay UHB</v>
      </c>
      <c r="B876" s="87" t="str">
        <f>'Cost Pressures (d)'!B289</f>
        <v>In Year Cost Base</v>
      </c>
      <c r="C876" s="87" t="str">
        <f>'Cost Pressures (d)'!C289</f>
        <v>Inflationary Cost Pressures</v>
      </c>
      <c r="D876" s="87" t="str">
        <f>'Cost Pressures (d)'!D289</f>
        <v>PRIMARY CARE DRUGS</v>
      </c>
      <c r="E876" s="87" t="str">
        <f>'Cost Pressures (d)'!E289</f>
        <v>FIGURE</v>
      </c>
      <c r="F876" s="87" t="str">
        <f>'Cost Pressures (d)'!F289</f>
        <v>Inflations Linked to Commissioned Services</v>
      </c>
      <c r="AE876" s="88">
        <f>'Cost Pressures (d)'!W289</f>
        <v>0</v>
      </c>
      <c r="AH876" s="88">
        <f>'Cost Pressures (d)'!Z289</f>
        <v>0</v>
      </c>
      <c r="AJ876" s="88">
        <f>'Cost Pressures (d)'!AA289</f>
        <v>0</v>
      </c>
      <c r="AK876" s="88">
        <f>'Cost Pressures (d)'!AC289</f>
        <v>0</v>
      </c>
      <c r="AM876" s="701"/>
      <c r="AN876" s="701"/>
      <c r="AO876" s="701"/>
      <c r="AP876" s="701"/>
      <c r="AQ876" s="701"/>
    </row>
    <row r="877" spans="1:43">
      <c r="A877" s="87" t="str">
        <f>'Cost Pressures (d)'!A290</f>
        <v>Swansea Bay UHB</v>
      </c>
      <c r="B877" s="87" t="str">
        <f>'Cost Pressures (d)'!B290</f>
        <v>In Year Cost Base</v>
      </c>
      <c r="C877" s="87" t="str">
        <f>'Cost Pressures (d)'!C290</f>
        <v>Inflationary Cost Pressures</v>
      </c>
      <c r="D877" s="87" t="str">
        <f>'Cost Pressures (d)'!D290</f>
        <v>PRIMARY CARE DRUGS</v>
      </c>
      <c r="E877" s="87" t="str">
        <f>'Cost Pressures (d)'!E290</f>
        <v>FIGURE</v>
      </c>
      <c r="F877" s="87">
        <f>'Cost Pressures (d)'!F290</f>
        <v>0</v>
      </c>
      <c r="AE877" s="88">
        <f>'Cost Pressures (d)'!W290</f>
        <v>0</v>
      </c>
      <c r="AH877" s="88">
        <f>'Cost Pressures (d)'!Z290</f>
        <v>0</v>
      </c>
      <c r="AJ877" s="88">
        <f>'Cost Pressures (d)'!AA290</f>
        <v>0</v>
      </c>
      <c r="AK877" s="88">
        <f>'Cost Pressures (d)'!AC290</f>
        <v>0</v>
      </c>
      <c r="AM877" s="701"/>
      <c r="AN877" s="701"/>
      <c r="AO877" s="701"/>
      <c r="AP877" s="701"/>
      <c r="AQ877" s="701"/>
    </row>
    <row r="878" spans="1:43">
      <c r="A878" s="87" t="str">
        <f>'Cost Pressures (d)'!A291</f>
        <v>Swansea Bay UHB</v>
      </c>
      <c r="B878" s="87" t="str">
        <f>'Cost Pressures (d)'!B291</f>
        <v>In Year Cost Base</v>
      </c>
      <c r="C878" s="87" t="str">
        <f>'Cost Pressures (d)'!C291</f>
        <v>Inflationary Cost Pressures</v>
      </c>
      <c r="D878" s="87" t="str">
        <f>'Cost Pressures (d)'!D291</f>
        <v>PRIMARY CARE DRUGS</v>
      </c>
      <c r="E878" s="87" t="str">
        <f>'Cost Pressures (d)'!E291</f>
        <v>FIGURE</v>
      </c>
      <c r="F878" s="87">
        <f>'Cost Pressures (d)'!F291</f>
        <v>0</v>
      </c>
      <c r="AE878" s="88">
        <f>'Cost Pressures (d)'!W291</f>
        <v>0</v>
      </c>
      <c r="AH878" s="88">
        <f>'Cost Pressures (d)'!Z291</f>
        <v>0</v>
      </c>
      <c r="AJ878" s="88">
        <f>'Cost Pressures (d)'!AA291</f>
        <v>0</v>
      </c>
      <c r="AK878" s="88">
        <f>'Cost Pressures (d)'!AC291</f>
        <v>0</v>
      </c>
      <c r="AM878" s="701"/>
      <c r="AN878" s="701"/>
      <c r="AO878" s="701"/>
      <c r="AP878" s="701"/>
      <c r="AQ878" s="701"/>
    </row>
    <row r="879" spans="1:43">
      <c r="A879" s="87" t="str">
        <f>'Cost Pressures (d)'!A292</f>
        <v>Swansea Bay UHB</v>
      </c>
      <c r="B879" s="87" t="str">
        <f>'Cost Pressures (d)'!B292</f>
        <v>In Year Cost Base</v>
      </c>
      <c r="C879" s="87" t="str">
        <f>'Cost Pressures (d)'!C292</f>
        <v>Inflationary Cost Pressures</v>
      </c>
      <c r="D879" s="87" t="str">
        <f>'Cost Pressures (d)'!D292</f>
        <v>PRIMARY CARE DRUGS</v>
      </c>
      <c r="E879" s="87" t="str">
        <f>'Cost Pressures (d)'!E292</f>
        <v>TOTAL</v>
      </c>
      <c r="F879" s="87" t="str">
        <f>'Cost Pressures (d)'!F292</f>
        <v>Subtotal Inflationary Cost Pressures</v>
      </c>
      <c r="AE879" s="88">
        <f>'Cost Pressures (d)'!W292</f>
        <v>1000</v>
      </c>
      <c r="AH879" s="88">
        <f>'Cost Pressures (d)'!Z292</f>
        <v>1000</v>
      </c>
      <c r="AJ879" s="88">
        <f>'Cost Pressures (d)'!AA292</f>
        <v>0</v>
      </c>
      <c r="AK879" s="88">
        <f>'Cost Pressures (d)'!AC292</f>
        <v>0</v>
      </c>
      <c r="AM879" s="701"/>
      <c r="AN879" s="701"/>
      <c r="AO879" s="701"/>
      <c r="AP879" s="701"/>
      <c r="AQ879" s="701"/>
    </row>
    <row r="880" spans="1:43">
      <c r="A880" s="87" t="str">
        <f>'Cost Pressures (d)'!A293</f>
        <v>Swansea Bay UHB</v>
      </c>
      <c r="B880" s="87" t="str">
        <f>'Cost Pressures (d)'!B293</f>
        <v>In Year Cost Base</v>
      </c>
      <c r="C880" s="87" t="str">
        <f>'Cost Pressures (d)'!C293</f>
        <v>Inflationary Cost Pressures</v>
      </c>
      <c r="D880" s="87" t="str">
        <f>'Cost Pressures (d)'!D293</f>
        <v>PRIMARY CARE DRUGS</v>
      </c>
      <c r="E880" s="87" t="str">
        <f>'Cost Pressures (d)'!E293</f>
        <v>FIGURE</v>
      </c>
      <c r="F880" s="87">
        <f>'Cost Pressures (d)'!F293</f>
        <v>0</v>
      </c>
      <c r="AE880" s="88">
        <f>'Cost Pressures (d)'!W293</f>
        <v>0</v>
      </c>
      <c r="AH880" s="88">
        <f>'Cost Pressures (d)'!Z293</f>
        <v>0</v>
      </c>
      <c r="AJ880" s="88">
        <f>'Cost Pressures (d)'!AA293</f>
        <v>0</v>
      </c>
      <c r="AK880" s="88">
        <f>'Cost Pressures (d)'!AC293</f>
        <v>0</v>
      </c>
      <c r="AM880" s="701"/>
      <c r="AN880" s="701"/>
      <c r="AO880" s="701"/>
      <c r="AP880" s="701"/>
      <c r="AQ880" s="701"/>
    </row>
    <row r="881" spans="1:43">
      <c r="A881" s="87" t="str">
        <f>'Cost Pressures (d)'!A294</f>
        <v>Swansea Bay UHB</v>
      </c>
      <c r="B881" s="87" t="str">
        <f>'Cost Pressures (d)'!B294</f>
        <v>In Year Cost Base</v>
      </c>
      <c r="C881" s="87" t="str">
        <f>'Cost Pressures (d)'!C294</f>
        <v>Ongoing non-recurring cost pressures</v>
      </c>
      <c r="D881" s="87" t="str">
        <f>'Cost Pressures (d)'!D294</f>
        <v>PRIMARY CARE DRUGS</v>
      </c>
      <c r="E881" s="87" t="str">
        <f>'Cost Pressures (d)'!E294</f>
        <v>FIGURE</v>
      </c>
      <c r="F881" s="87" t="str">
        <f>'Cost Pressures (d)'!F294</f>
        <v>Ongoing non-recurring cost pressures</v>
      </c>
      <c r="AE881" s="88" t="str">
        <f>'Cost Pressures (d)'!W294</f>
        <v>£'000</v>
      </c>
      <c r="AH881" s="88" t="str">
        <f>'Cost Pressures (d)'!Z294</f>
        <v>£'000</v>
      </c>
      <c r="AJ881" s="88">
        <f>'Cost Pressures (d)'!AA294</f>
        <v>0</v>
      </c>
      <c r="AK881" s="88">
        <f>'Cost Pressures (d)'!AC294</f>
        <v>0</v>
      </c>
      <c r="AM881" s="701"/>
      <c r="AN881" s="701"/>
      <c r="AO881" s="701"/>
      <c r="AP881" s="701"/>
      <c r="AQ881" s="701"/>
    </row>
    <row r="882" spans="1:43">
      <c r="A882" s="87" t="str">
        <f>'Cost Pressures (d)'!A295</f>
        <v>Swansea Bay UHB</v>
      </c>
      <c r="B882" s="87" t="str">
        <f>'Cost Pressures (d)'!B295</f>
        <v>In Year Cost Base</v>
      </c>
      <c r="C882" s="87" t="str">
        <f>'Cost Pressures (d)'!C295</f>
        <v>Ongoing non-recurring cost pressures</v>
      </c>
      <c r="D882" s="87" t="str">
        <f>'Cost Pressures (d)'!D295</f>
        <v>PRIMARY CARE DRUGS</v>
      </c>
      <c r="E882" s="87" t="str">
        <f>'Cost Pressures (d)'!E295</f>
        <v>FIGURE</v>
      </c>
      <c r="F882" s="87">
        <f>'Cost Pressures (d)'!F295</f>
        <v>0</v>
      </c>
      <c r="AE882" s="88">
        <f>'Cost Pressures (d)'!W295</f>
        <v>0</v>
      </c>
      <c r="AH882" s="88">
        <f>'Cost Pressures (d)'!Z295</f>
        <v>0</v>
      </c>
      <c r="AJ882" s="88">
        <f>'Cost Pressures (d)'!AA295</f>
        <v>0</v>
      </c>
      <c r="AK882" s="88">
        <f>'Cost Pressures (d)'!AC295</f>
        <v>0</v>
      </c>
      <c r="AM882" s="701"/>
      <c r="AN882" s="701"/>
      <c r="AO882" s="701"/>
      <c r="AP882" s="701"/>
      <c r="AQ882" s="701"/>
    </row>
    <row r="883" spans="1:43">
      <c r="A883" s="87" t="str">
        <f>'Cost Pressures (d)'!A296</f>
        <v>Swansea Bay UHB</v>
      </c>
      <c r="B883" s="87" t="str">
        <f>'Cost Pressures (d)'!B296</f>
        <v>In Year Cost Base</v>
      </c>
      <c r="C883" s="87" t="str">
        <f>'Cost Pressures (d)'!C296</f>
        <v>Ongoing non-recurring cost pressures</v>
      </c>
      <c r="D883" s="87" t="str">
        <f>'Cost Pressures (d)'!D296</f>
        <v>PRIMARY CARE DRUGS</v>
      </c>
      <c r="E883" s="87" t="str">
        <f>'Cost Pressures (d)'!E296</f>
        <v>FIGURE</v>
      </c>
      <c r="F883" s="87">
        <f>'Cost Pressures (d)'!F296</f>
        <v>0</v>
      </c>
      <c r="AE883" s="88">
        <f>'Cost Pressures (d)'!W296</f>
        <v>0</v>
      </c>
      <c r="AH883" s="88">
        <f>'Cost Pressures (d)'!Z296</f>
        <v>0</v>
      </c>
      <c r="AJ883" s="88">
        <f>'Cost Pressures (d)'!AA296</f>
        <v>0</v>
      </c>
      <c r="AK883" s="88">
        <f>'Cost Pressures (d)'!AC296</f>
        <v>0</v>
      </c>
      <c r="AM883" s="701"/>
      <c r="AN883" s="701"/>
      <c r="AO883" s="701"/>
      <c r="AP883" s="701"/>
      <c r="AQ883" s="701"/>
    </row>
    <row r="884" spans="1:43">
      <c r="A884" s="87" t="str">
        <f>'Cost Pressures (d)'!A297</f>
        <v>Swansea Bay UHB</v>
      </c>
      <c r="B884" s="87" t="str">
        <f>'Cost Pressures (d)'!B297</f>
        <v>In Year Cost Base</v>
      </c>
      <c r="C884" s="87" t="str">
        <f>'Cost Pressures (d)'!C297</f>
        <v>Ongoing non-recurring cost pressures</v>
      </c>
      <c r="D884" s="87" t="str">
        <f>'Cost Pressures (d)'!D297</f>
        <v>PRIMARY CARE DRUGS</v>
      </c>
      <c r="E884" s="87" t="str">
        <f>'Cost Pressures (d)'!E297</f>
        <v>FIGURE</v>
      </c>
      <c r="F884" s="87">
        <f>'Cost Pressures (d)'!F297</f>
        <v>0</v>
      </c>
      <c r="AE884" s="88">
        <f>'Cost Pressures (d)'!W297</f>
        <v>0</v>
      </c>
      <c r="AH884" s="88">
        <f>'Cost Pressures (d)'!Z297</f>
        <v>0</v>
      </c>
      <c r="AJ884" s="88">
        <f>'Cost Pressures (d)'!AA297</f>
        <v>0</v>
      </c>
      <c r="AK884" s="88">
        <f>'Cost Pressures (d)'!AC297</f>
        <v>0</v>
      </c>
      <c r="AM884" s="701"/>
      <c r="AN884" s="701"/>
      <c r="AO884" s="701"/>
      <c r="AP884" s="701"/>
      <c r="AQ884" s="701"/>
    </row>
    <row r="885" spans="1:43">
      <c r="A885" s="87" t="str">
        <f>'Cost Pressures (d)'!A298</f>
        <v>Swansea Bay UHB</v>
      </c>
      <c r="B885" s="87" t="str">
        <f>'Cost Pressures (d)'!B298</f>
        <v>In Year Cost Base</v>
      </c>
      <c r="C885" s="87" t="str">
        <f>'Cost Pressures (d)'!C298</f>
        <v>Ongoing non-recurring cost pressures</v>
      </c>
      <c r="D885" s="87" t="str">
        <f>'Cost Pressures (d)'!D298</f>
        <v>PRIMARY CARE DRUGS</v>
      </c>
      <c r="E885" s="87" t="str">
        <f>'Cost Pressures (d)'!E298</f>
        <v>FIGURE</v>
      </c>
      <c r="F885" s="87">
        <f>'Cost Pressures (d)'!F298</f>
        <v>0</v>
      </c>
      <c r="AE885" s="88">
        <f>'Cost Pressures (d)'!W298</f>
        <v>0</v>
      </c>
      <c r="AH885" s="88">
        <f>'Cost Pressures (d)'!Z298</f>
        <v>0</v>
      </c>
      <c r="AJ885" s="88">
        <f>'Cost Pressures (d)'!AA298</f>
        <v>0</v>
      </c>
      <c r="AK885" s="88">
        <f>'Cost Pressures (d)'!AC298</f>
        <v>0</v>
      </c>
      <c r="AM885" s="701"/>
      <c r="AN885" s="701"/>
      <c r="AO885" s="701"/>
      <c r="AP885" s="701"/>
      <c r="AQ885" s="701"/>
    </row>
    <row r="886" spans="1:43">
      <c r="A886" s="87" t="str">
        <f>'Cost Pressures (d)'!A299</f>
        <v>Swansea Bay UHB</v>
      </c>
      <c r="B886" s="87" t="str">
        <f>'Cost Pressures (d)'!B299</f>
        <v>In Year Cost Base</v>
      </c>
      <c r="C886" s="87" t="str">
        <f>'Cost Pressures (d)'!C299</f>
        <v>Ongoing non-recurring cost pressures</v>
      </c>
      <c r="D886" s="87" t="str">
        <f>'Cost Pressures (d)'!D299</f>
        <v>PRIMARY CARE DRUGS</v>
      </c>
      <c r="E886" s="87" t="str">
        <f>'Cost Pressures (d)'!E299</f>
        <v>FIGURE</v>
      </c>
      <c r="F886" s="87">
        <f>'Cost Pressures (d)'!F299</f>
        <v>0</v>
      </c>
      <c r="AE886" s="88">
        <f>'Cost Pressures (d)'!W299</f>
        <v>0</v>
      </c>
      <c r="AH886" s="88">
        <f>'Cost Pressures (d)'!Z299</f>
        <v>0</v>
      </c>
      <c r="AJ886" s="88">
        <f>'Cost Pressures (d)'!AA299</f>
        <v>0</v>
      </c>
      <c r="AK886" s="88">
        <f>'Cost Pressures (d)'!AC299</f>
        <v>0</v>
      </c>
      <c r="AM886" s="701"/>
      <c r="AN886" s="701"/>
      <c r="AO886" s="701"/>
      <c r="AP886" s="701"/>
      <c r="AQ886" s="701"/>
    </row>
    <row r="887" spans="1:43">
      <c r="A887" s="87" t="str">
        <f>'Cost Pressures (d)'!A300</f>
        <v>Swansea Bay UHB</v>
      </c>
      <c r="B887" s="87" t="str">
        <f>'Cost Pressures (d)'!B300</f>
        <v>In Year Cost Base</v>
      </c>
      <c r="C887" s="87" t="str">
        <f>'Cost Pressures (d)'!C300</f>
        <v>Ongoing non-recurring cost pressures</v>
      </c>
      <c r="D887" s="87" t="str">
        <f>'Cost Pressures (d)'!D300</f>
        <v>PRIMARY CARE DRUGS</v>
      </c>
      <c r="E887" s="87" t="str">
        <f>'Cost Pressures (d)'!E300</f>
        <v>FIGURE</v>
      </c>
      <c r="F887" s="87">
        <f>'Cost Pressures (d)'!F300</f>
        <v>0</v>
      </c>
      <c r="AE887" s="88">
        <f>'Cost Pressures (d)'!W300</f>
        <v>0</v>
      </c>
      <c r="AH887" s="88">
        <f>'Cost Pressures (d)'!Z300</f>
        <v>0</v>
      </c>
      <c r="AJ887" s="88">
        <f>'Cost Pressures (d)'!AA300</f>
        <v>0</v>
      </c>
      <c r="AK887" s="88">
        <f>'Cost Pressures (d)'!AC300</f>
        <v>0</v>
      </c>
      <c r="AM887" s="701"/>
      <c r="AN887" s="701"/>
      <c r="AO887" s="701"/>
      <c r="AP887" s="701"/>
      <c r="AQ887" s="701"/>
    </row>
    <row r="888" spans="1:43">
      <c r="A888" s="87" t="str">
        <f>'Cost Pressures (d)'!A301</f>
        <v>Swansea Bay UHB</v>
      </c>
      <c r="B888" s="87" t="str">
        <f>'Cost Pressures (d)'!B301</f>
        <v>In Year Cost Base</v>
      </c>
      <c r="C888" s="87" t="str">
        <f>'Cost Pressures (d)'!C301</f>
        <v>Ongoing non-recurring cost pressures</v>
      </c>
      <c r="D888" s="87" t="str">
        <f>'Cost Pressures (d)'!D301</f>
        <v>PRIMARY CARE DRUGS</v>
      </c>
      <c r="E888" s="87" t="str">
        <f>'Cost Pressures (d)'!E301</f>
        <v>FIGURE</v>
      </c>
      <c r="F888" s="87">
        <f>'Cost Pressures (d)'!F301</f>
        <v>0</v>
      </c>
      <c r="AE888" s="88">
        <f>'Cost Pressures (d)'!W301</f>
        <v>0</v>
      </c>
      <c r="AH888" s="88">
        <f>'Cost Pressures (d)'!Z301</f>
        <v>0</v>
      </c>
      <c r="AJ888" s="88">
        <f>'Cost Pressures (d)'!AA301</f>
        <v>0</v>
      </c>
      <c r="AK888" s="88">
        <f>'Cost Pressures (d)'!AC301</f>
        <v>0</v>
      </c>
      <c r="AM888" s="701"/>
      <c r="AN888" s="701"/>
      <c r="AO888" s="701"/>
      <c r="AP888" s="701"/>
      <c r="AQ888" s="701"/>
    </row>
    <row r="889" spans="1:43">
      <c r="A889" s="87" t="str">
        <f>'Cost Pressures (d)'!A302</f>
        <v>Swansea Bay UHB</v>
      </c>
      <c r="B889" s="87" t="str">
        <f>'Cost Pressures (d)'!B302</f>
        <v>In Year Cost Base</v>
      </c>
      <c r="C889" s="87" t="str">
        <f>'Cost Pressures (d)'!C302</f>
        <v>Ongoing non-recurring cost pressures</v>
      </c>
      <c r="D889" s="87" t="str">
        <f>'Cost Pressures (d)'!D302</f>
        <v>PRIMARY CARE DRUGS</v>
      </c>
      <c r="E889" s="87" t="str">
        <f>'Cost Pressures (d)'!E302</f>
        <v>FIGURE</v>
      </c>
      <c r="F889" s="87">
        <f>'Cost Pressures (d)'!F302</f>
        <v>0</v>
      </c>
      <c r="AE889" s="88">
        <f>'Cost Pressures (d)'!W302</f>
        <v>0</v>
      </c>
      <c r="AH889" s="88">
        <f>'Cost Pressures (d)'!Z302</f>
        <v>0</v>
      </c>
      <c r="AJ889" s="88">
        <f>'Cost Pressures (d)'!AA302</f>
        <v>0</v>
      </c>
      <c r="AK889" s="88">
        <f>'Cost Pressures (d)'!AC302</f>
        <v>0</v>
      </c>
      <c r="AM889" s="701"/>
      <c r="AN889" s="701"/>
      <c r="AO889" s="701"/>
      <c r="AP889" s="701"/>
      <c r="AQ889" s="701"/>
    </row>
    <row r="890" spans="1:43">
      <c r="A890" s="87" t="str">
        <f>'Cost Pressures (d)'!A303</f>
        <v>Swansea Bay UHB</v>
      </c>
      <c r="B890" s="87" t="str">
        <f>'Cost Pressures (d)'!B303</f>
        <v>In Year Cost Base</v>
      </c>
      <c r="C890" s="87" t="str">
        <f>'Cost Pressures (d)'!C303</f>
        <v>Ongoing non-recurring cost pressures</v>
      </c>
      <c r="D890" s="87" t="str">
        <f>'Cost Pressures (d)'!D303</f>
        <v>PRIMARY CARE DRUGS</v>
      </c>
      <c r="E890" s="87" t="str">
        <f>'Cost Pressures (d)'!E303</f>
        <v>FIGURE</v>
      </c>
      <c r="F890" s="87">
        <f>'Cost Pressures (d)'!F303</f>
        <v>0</v>
      </c>
      <c r="AE890" s="88">
        <f>'Cost Pressures (d)'!W303</f>
        <v>0</v>
      </c>
      <c r="AH890" s="88">
        <f>'Cost Pressures (d)'!Z303</f>
        <v>0</v>
      </c>
      <c r="AJ890" s="88">
        <f>'Cost Pressures (d)'!AA303</f>
        <v>0</v>
      </c>
      <c r="AK890" s="88">
        <f>'Cost Pressures (d)'!AC303</f>
        <v>0</v>
      </c>
      <c r="AM890" s="701"/>
      <c r="AN890" s="701"/>
      <c r="AO890" s="701"/>
      <c r="AP890" s="701"/>
      <c r="AQ890" s="701"/>
    </row>
    <row r="891" spans="1:43">
      <c r="A891" s="87" t="str">
        <f>'Cost Pressures (d)'!A304</f>
        <v>Swansea Bay UHB</v>
      </c>
      <c r="B891" s="87" t="str">
        <f>'Cost Pressures (d)'!B304</f>
        <v>In Year Cost Base</v>
      </c>
      <c r="C891" s="87" t="str">
        <f>'Cost Pressures (d)'!C304</f>
        <v>Ongoing non-recurring cost pressures</v>
      </c>
      <c r="D891" s="87" t="str">
        <f>'Cost Pressures (d)'!D304</f>
        <v>PRIMARY CARE DRUGS</v>
      </c>
      <c r="E891" s="87" t="str">
        <f>'Cost Pressures (d)'!E304</f>
        <v>FIGURE</v>
      </c>
      <c r="F891" s="87">
        <f>'Cost Pressures (d)'!F304</f>
        <v>0</v>
      </c>
      <c r="AE891" s="88">
        <f>'Cost Pressures (d)'!W304</f>
        <v>0</v>
      </c>
      <c r="AH891" s="88">
        <f>'Cost Pressures (d)'!Z304</f>
        <v>0</v>
      </c>
      <c r="AJ891" s="88">
        <f>'Cost Pressures (d)'!AA304</f>
        <v>0</v>
      </c>
      <c r="AK891" s="88">
        <f>'Cost Pressures (d)'!AC304</f>
        <v>0</v>
      </c>
      <c r="AM891" s="701"/>
      <c r="AN891" s="701"/>
      <c r="AO891" s="701"/>
      <c r="AP891" s="701"/>
      <c r="AQ891" s="701"/>
    </row>
    <row r="892" spans="1:43">
      <c r="A892" s="87" t="str">
        <f>'Cost Pressures (d)'!A305</f>
        <v>Swansea Bay UHB</v>
      </c>
      <c r="B892" s="87" t="str">
        <f>'Cost Pressures (d)'!B305</f>
        <v>In Year Cost Base</v>
      </c>
      <c r="C892" s="87" t="str">
        <f>'Cost Pressures (d)'!C305</f>
        <v>Ongoing non-recurring cost pressures</v>
      </c>
      <c r="D892" s="87" t="str">
        <f>'Cost Pressures (d)'!D305</f>
        <v>PRIMARY CARE DRUGS</v>
      </c>
      <c r="E892" s="87" t="str">
        <f>'Cost Pressures (d)'!E305</f>
        <v>FIGURE</v>
      </c>
      <c r="F892" s="87">
        <f>'Cost Pressures (d)'!F305</f>
        <v>0</v>
      </c>
      <c r="AE892" s="88">
        <f>'Cost Pressures (d)'!W305</f>
        <v>0</v>
      </c>
      <c r="AH892" s="88">
        <f>'Cost Pressures (d)'!Z305</f>
        <v>0</v>
      </c>
      <c r="AJ892" s="88">
        <f>'Cost Pressures (d)'!AA305</f>
        <v>0</v>
      </c>
      <c r="AK892" s="88">
        <f>'Cost Pressures (d)'!AC305</f>
        <v>0</v>
      </c>
      <c r="AM892" s="701"/>
      <c r="AN892" s="701"/>
      <c r="AO892" s="701"/>
      <c r="AP892" s="701"/>
      <c r="AQ892" s="701"/>
    </row>
    <row r="893" spans="1:43">
      <c r="A893" s="87" t="str">
        <f>'Cost Pressures (d)'!A306</f>
        <v>Swansea Bay UHB</v>
      </c>
      <c r="B893" s="87" t="str">
        <f>'Cost Pressures (d)'!B306</f>
        <v>In Year Cost Base</v>
      </c>
      <c r="C893" s="87" t="str">
        <f>'Cost Pressures (d)'!C306</f>
        <v>Ongoing non-recurring cost pressures</v>
      </c>
      <c r="D893" s="87" t="str">
        <f>'Cost Pressures (d)'!D306</f>
        <v>PRIMARY CARE DRUGS</v>
      </c>
      <c r="E893" s="87" t="str">
        <f>'Cost Pressures (d)'!E306</f>
        <v>FIGURE</v>
      </c>
      <c r="F893" s="87">
        <f>'Cost Pressures (d)'!F306</f>
        <v>0</v>
      </c>
      <c r="AE893" s="88">
        <f>'Cost Pressures (d)'!W306</f>
        <v>0</v>
      </c>
      <c r="AH893" s="88">
        <f>'Cost Pressures (d)'!Z306</f>
        <v>0</v>
      </c>
      <c r="AJ893" s="88">
        <f>'Cost Pressures (d)'!AA306</f>
        <v>0</v>
      </c>
      <c r="AK893" s="88">
        <f>'Cost Pressures (d)'!AC306</f>
        <v>0</v>
      </c>
      <c r="AM893" s="701"/>
      <c r="AN893" s="701"/>
      <c r="AO893" s="701"/>
      <c r="AP893" s="701"/>
      <c r="AQ893" s="701"/>
    </row>
    <row r="894" spans="1:43">
      <c r="A894" s="87" t="str">
        <f>'Cost Pressures (d)'!A307</f>
        <v>Swansea Bay UHB</v>
      </c>
      <c r="B894" s="87" t="str">
        <f>'Cost Pressures (d)'!B307</f>
        <v>In Year Cost Base</v>
      </c>
      <c r="C894" s="87" t="str">
        <f>'Cost Pressures (d)'!C307</f>
        <v>Ongoing non-recurring cost pressures</v>
      </c>
      <c r="D894" s="87" t="str">
        <f>'Cost Pressures (d)'!D307</f>
        <v>PRIMARY CARE DRUGS</v>
      </c>
      <c r="E894" s="87" t="str">
        <f>'Cost Pressures (d)'!E307</f>
        <v>FIGURE</v>
      </c>
      <c r="F894" s="87">
        <f>'Cost Pressures (d)'!F307</f>
        <v>0</v>
      </c>
      <c r="AE894" s="88">
        <f>'Cost Pressures (d)'!W307</f>
        <v>0</v>
      </c>
      <c r="AH894" s="88">
        <f>'Cost Pressures (d)'!Z307</f>
        <v>0</v>
      </c>
      <c r="AJ894" s="88">
        <f>'Cost Pressures (d)'!AA307</f>
        <v>0</v>
      </c>
      <c r="AK894" s="88">
        <f>'Cost Pressures (d)'!AC307</f>
        <v>0</v>
      </c>
      <c r="AM894" s="701"/>
      <c r="AN894" s="701"/>
      <c r="AO894" s="701"/>
      <c r="AP894" s="701"/>
      <c r="AQ894" s="701"/>
    </row>
    <row r="895" spans="1:43">
      <c r="A895" s="87" t="str">
        <f>'Cost Pressures (d)'!A308</f>
        <v>Swansea Bay UHB</v>
      </c>
      <c r="B895" s="87" t="str">
        <f>'Cost Pressures (d)'!B308</f>
        <v>In Year Cost Base</v>
      </c>
      <c r="C895" s="87" t="str">
        <f>'Cost Pressures (d)'!C308</f>
        <v>Ongoing non-recurring cost pressures</v>
      </c>
      <c r="D895" s="87" t="str">
        <f>'Cost Pressures (d)'!D308</f>
        <v>PRIMARY CARE DRUGS</v>
      </c>
      <c r="E895" s="87" t="str">
        <f>'Cost Pressures (d)'!E308</f>
        <v>FIGURE</v>
      </c>
      <c r="F895" s="87">
        <f>'Cost Pressures (d)'!F308</f>
        <v>0</v>
      </c>
      <c r="AE895" s="88">
        <f>'Cost Pressures (d)'!W308</f>
        <v>0</v>
      </c>
      <c r="AH895" s="88">
        <f>'Cost Pressures (d)'!Z308</f>
        <v>0</v>
      </c>
      <c r="AJ895" s="88">
        <f>'Cost Pressures (d)'!AA308</f>
        <v>0</v>
      </c>
      <c r="AK895" s="88">
        <f>'Cost Pressures (d)'!AC308</f>
        <v>0</v>
      </c>
      <c r="AM895" s="701"/>
      <c r="AN895" s="701"/>
      <c r="AO895" s="701"/>
      <c r="AP895" s="701"/>
      <c r="AQ895" s="701"/>
    </row>
    <row r="896" spans="1:43">
      <c r="A896" s="87" t="str">
        <f>'Cost Pressures (d)'!A309</f>
        <v>Swansea Bay UHB</v>
      </c>
      <c r="B896" s="87" t="str">
        <f>'Cost Pressures (d)'!B309</f>
        <v>In Year Cost Base</v>
      </c>
      <c r="C896" s="87" t="str">
        <f>'Cost Pressures (d)'!C309</f>
        <v>Ongoing non-recurring cost pressures</v>
      </c>
      <c r="D896" s="87" t="str">
        <f>'Cost Pressures (d)'!D309</f>
        <v>PRIMARY CARE DRUGS</v>
      </c>
      <c r="E896" s="87" t="str">
        <f>'Cost Pressures (d)'!E309</f>
        <v>FIGURE</v>
      </c>
      <c r="F896" s="87">
        <f>'Cost Pressures (d)'!F309</f>
        <v>0</v>
      </c>
      <c r="AE896" s="88">
        <f>'Cost Pressures (d)'!W309</f>
        <v>0</v>
      </c>
      <c r="AH896" s="88">
        <f>'Cost Pressures (d)'!Z309</f>
        <v>0</v>
      </c>
      <c r="AJ896" s="88">
        <f>'Cost Pressures (d)'!AA309</f>
        <v>0</v>
      </c>
      <c r="AK896" s="88">
        <f>'Cost Pressures (d)'!AC309</f>
        <v>0</v>
      </c>
      <c r="AM896" s="701"/>
      <c r="AN896" s="701"/>
      <c r="AO896" s="701"/>
      <c r="AP896" s="701"/>
      <c r="AQ896" s="701"/>
    </row>
    <row r="897" spans="1:43">
      <c r="A897" s="87" t="str">
        <f>'Cost Pressures (d)'!A310</f>
        <v>Swansea Bay UHB</v>
      </c>
      <c r="B897" s="87" t="str">
        <f>'Cost Pressures (d)'!B310</f>
        <v>In Year Cost Base</v>
      </c>
      <c r="C897" s="87" t="str">
        <f>'Cost Pressures (d)'!C310</f>
        <v>Ongoing non-recurring cost pressures</v>
      </c>
      <c r="D897" s="87" t="str">
        <f>'Cost Pressures (d)'!D310</f>
        <v>PRIMARY CARE DRUGS</v>
      </c>
      <c r="E897" s="87" t="str">
        <f>'Cost Pressures (d)'!E310</f>
        <v>FIGURE</v>
      </c>
      <c r="F897" s="87">
        <f>'Cost Pressures (d)'!F310</f>
        <v>0</v>
      </c>
      <c r="AE897" s="88">
        <f>'Cost Pressures (d)'!W310</f>
        <v>0</v>
      </c>
      <c r="AH897" s="88">
        <f>'Cost Pressures (d)'!Z310</f>
        <v>0</v>
      </c>
      <c r="AJ897" s="88">
        <f>'Cost Pressures (d)'!AA310</f>
        <v>0</v>
      </c>
      <c r="AK897" s="88">
        <f>'Cost Pressures (d)'!AC310</f>
        <v>0</v>
      </c>
      <c r="AM897" s="701"/>
      <c r="AN897" s="701"/>
      <c r="AO897" s="701"/>
      <c r="AP897" s="701"/>
      <c r="AQ897" s="701"/>
    </row>
    <row r="898" spans="1:43">
      <c r="A898" s="87" t="str">
        <f>'Cost Pressures (d)'!A311</f>
        <v>Swansea Bay UHB</v>
      </c>
      <c r="B898" s="87" t="str">
        <f>'Cost Pressures (d)'!B311</f>
        <v>In Year Cost Base</v>
      </c>
      <c r="C898" s="87" t="str">
        <f>'Cost Pressures (d)'!C311</f>
        <v>Ongoing non-recurring cost pressures</v>
      </c>
      <c r="D898" s="87" t="str">
        <f>'Cost Pressures (d)'!D311</f>
        <v>PRIMARY CARE DRUGS</v>
      </c>
      <c r="E898" s="87" t="str">
        <f>'Cost Pressures (d)'!E311</f>
        <v>FIGURE</v>
      </c>
      <c r="F898" s="87">
        <f>'Cost Pressures (d)'!F311</f>
        <v>0</v>
      </c>
      <c r="AE898" s="88">
        <f>'Cost Pressures (d)'!W311</f>
        <v>0</v>
      </c>
      <c r="AH898" s="88">
        <f>'Cost Pressures (d)'!Z311</f>
        <v>0</v>
      </c>
      <c r="AJ898" s="88">
        <f>'Cost Pressures (d)'!AA311</f>
        <v>0</v>
      </c>
      <c r="AK898" s="88">
        <f>'Cost Pressures (d)'!AC311</f>
        <v>0</v>
      </c>
      <c r="AM898" s="701"/>
      <c r="AN898" s="701"/>
      <c r="AO898" s="701"/>
      <c r="AP898" s="701"/>
      <c r="AQ898" s="701"/>
    </row>
    <row r="899" spans="1:43">
      <c r="A899" s="87" t="str">
        <f>'Cost Pressures (d)'!A312</f>
        <v>Swansea Bay UHB</v>
      </c>
      <c r="B899" s="87" t="str">
        <f>'Cost Pressures (d)'!B312</f>
        <v>In Year Cost Base</v>
      </c>
      <c r="C899" s="87" t="str">
        <f>'Cost Pressures (d)'!C312</f>
        <v>Ongoing non-recurring cost pressures</v>
      </c>
      <c r="D899" s="87" t="str">
        <f>'Cost Pressures (d)'!D312</f>
        <v>PRIMARY CARE DRUGS</v>
      </c>
      <c r="E899" s="87" t="str">
        <f>'Cost Pressures (d)'!E312</f>
        <v>FIGURE</v>
      </c>
      <c r="F899" s="87">
        <f>'Cost Pressures (d)'!F312</f>
        <v>0</v>
      </c>
      <c r="AE899" s="88">
        <f>'Cost Pressures (d)'!W312</f>
        <v>0</v>
      </c>
      <c r="AH899" s="88">
        <f>'Cost Pressures (d)'!Z312</f>
        <v>0</v>
      </c>
      <c r="AJ899" s="88">
        <f>'Cost Pressures (d)'!AA312</f>
        <v>0</v>
      </c>
      <c r="AK899" s="88">
        <f>'Cost Pressures (d)'!AC312</f>
        <v>0</v>
      </c>
      <c r="AM899" s="701"/>
      <c r="AN899" s="701"/>
      <c r="AO899" s="701"/>
      <c r="AP899" s="701"/>
      <c r="AQ899" s="701"/>
    </row>
    <row r="900" spans="1:43">
      <c r="A900" s="87" t="str">
        <f>'Cost Pressures (d)'!A313</f>
        <v>Swansea Bay UHB</v>
      </c>
      <c r="B900" s="87" t="str">
        <f>'Cost Pressures (d)'!B313</f>
        <v>In Year Cost Base</v>
      </c>
      <c r="C900" s="87" t="str">
        <f>'Cost Pressures (d)'!C313</f>
        <v>Ongoing non-recurring cost pressures</v>
      </c>
      <c r="D900" s="87" t="str">
        <f>'Cost Pressures (d)'!D313</f>
        <v>PRIMARY CARE DRUGS</v>
      </c>
      <c r="E900" s="87" t="str">
        <f>'Cost Pressures (d)'!E313</f>
        <v>FIGURE</v>
      </c>
      <c r="F900" s="87">
        <f>'Cost Pressures (d)'!F313</f>
        <v>0</v>
      </c>
      <c r="AE900" s="88">
        <f>'Cost Pressures (d)'!W313</f>
        <v>0</v>
      </c>
      <c r="AH900" s="88">
        <f>'Cost Pressures (d)'!Z313</f>
        <v>0</v>
      </c>
      <c r="AJ900" s="88">
        <f>'Cost Pressures (d)'!AA313</f>
        <v>0</v>
      </c>
      <c r="AK900" s="88">
        <f>'Cost Pressures (d)'!AC313</f>
        <v>0</v>
      </c>
      <c r="AM900" s="701"/>
      <c r="AN900" s="701"/>
      <c r="AO900" s="701"/>
      <c r="AP900" s="701"/>
      <c r="AQ900" s="701"/>
    </row>
    <row r="901" spans="1:43">
      <c r="A901" s="87" t="str">
        <f>'Cost Pressures (d)'!A314</f>
        <v>Swansea Bay UHB</v>
      </c>
      <c r="B901" s="87" t="str">
        <f>'Cost Pressures (d)'!B314</f>
        <v>In Year Cost Base</v>
      </c>
      <c r="C901" s="87" t="str">
        <f>'Cost Pressures (d)'!C314</f>
        <v>Ongoing non-recurring cost pressures</v>
      </c>
      <c r="D901" s="87" t="str">
        <f>'Cost Pressures (d)'!D314</f>
        <v>PRIMARY CARE DRUGS</v>
      </c>
      <c r="E901" s="87" t="str">
        <f>'Cost Pressures (d)'!E314</f>
        <v>FIGURE</v>
      </c>
      <c r="F901" s="87">
        <f>'Cost Pressures (d)'!F314</f>
        <v>0</v>
      </c>
      <c r="AE901" s="88">
        <f>'Cost Pressures (d)'!W314</f>
        <v>0</v>
      </c>
      <c r="AH901" s="88">
        <f>'Cost Pressures (d)'!Z314</f>
        <v>0</v>
      </c>
      <c r="AJ901" s="88">
        <f>'Cost Pressures (d)'!AA314</f>
        <v>0</v>
      </c>
      <c r="AK901" s="88">
        <f>'Cost Pressures (d)'!AC314</f>
        <v>0</v>
      </c>
      <c r="AM901" s="701"/>
      <c r="AN901" s="701"/>
      <c r="AO901" s="701"/>
      <c r="AP901" s="701"/>
      <c r="AQ901" s="701"/>
    </row>
    <row r="902" spans="1:43">
      <c r="A902" s="87" t="str">
        <f>'Cost Pressures (d)'!A315</f>
        <v>Swansea Bay UHB</v>
      </c>
      <c r="B902" s="87" t="str">
        <f>'Cost Pressures (d)'!B315</f>
        <v>In Year Cost Base</v>
      </c>
      <c r="C902" s="87" t="str">
        <f>'Cost Pressures (d)'!C315</f>
        <v>Ongoing non-recurring cost pressures</v>
      </c>
      <c r="D902" s="87" t="str">
        <f>'Cost Pressures (d)'!D315</f>
        <v>PRIMARY CARE DRUGS</v>
      </c>
      <c r="E902" s="87" t="str">
        <f>'Cost Pressures (d)'!E315</f>
        <v>FIGURE</v>
      </c>
      <c r="F902" s="87">
        <f>'Cost Pressures (d)'!F315</f>
        <v>0</v>
      </c>
      <c r="AE902" s="88">
        <f>'Cost Pressures (d)'!W315</f>
        <v>0</v>
      </c>
      <c r="AH902" s="88">
        <f>'Cost Pressures (d)'!Z315</f>
        <v>0</v>
      </c>
      <c r="AJ902" s="88">
        <f>'Cost Pressures (d)'!AA315</f>
        <v>0</v>
      </c>
      <c r="AK902" s="88">
        <f>'Cost Pressures (d)'!AC315</f>
        <v>0</v>
      </c>
      <c r="AM902" s="701"/>
      <c r="AN902" s="701"/>
      <c r="AO902" s="701"/>
      <c r="AP902" s="701"/>
      <c r="AQ902" s="701"/>
    </row>
    <row r="903" spans="1:43">
      <c r="A903" s="87" t="str">
        <f>'Cost Pressures (d)'!A316</f>
        <v>Swansea Bay UHB</v>
      </c>
      <c r="B903" s="87" t="str">
        <f>'Cost Pressures (d)'!B316</f>
        <v>In Year Cost Base</v>
      </c>
      <c r="C903" s="87" t="str">
        <f>'Cost Pressures (d)'!C316</f>
        <v>Ongoing non-recurring cost pressures</v>
      </c>
      <c r="D903" s="87" t="str">
        <f>'Cost Pressures (d)'!D316</f>
        <v>PRIMARY CARE DRUGS</v>
      </c>
      <c r="E903" s="87" t="str">
        <f>'Cost Pressures (d)'!E316</f>
        <v>FIGURE</v>
      </c>
      <c r="F903" s="87">
        <f>'Cost Pressures (d)'!F316</f>
        <v>0</v>
      </c>
      <c r="AE903" s="88">
        <f>'Cost Pressures (d)'!W316</f>
        <v>0</v>
      </c>
      <c r="AH903" s="88">
        <f>'Cost Pressures (d)'!Z316</f>
        <v>0</v>
      </c>
      <c r="AJ903" s="88">
        <f>'Cost Pressures (d)'!AA316</f>
        <v>0</v>
      </c>
      <c r="AK903" s="88">
        <f>'Cost Pressures (d)'!AC316</f>
        <v>0</v>
      </c>
      <c r="AM903" s="701"/>
      <c r="AN903" s="701"/>
      <c r="AO903" s="701"/>
      <c r="AP903" s="701"/>
      <c r="AQ903" s="701"/>
    </row>
    <row r="904" spans="1:43">
      <c r="A904" s="87" t="str">
        <f>'Cost Pressures (d)'!A317</f>
        <v>Swansea Bay UHB</v>
      </c>
      <c r="B904" s="87" t="str">
        <f>'Cost Pressures (d)'!B317</f>
        <v>In Year Cost Base</v>
      </c>
      <c r="C904" s="87" t="str">
        <f>'Cost Pressures (d)'!C317</f>
        <v>Ongoing non-recurring cost pressures</v>
      </c>
      <c r="D904" s="87" t="str">
        <f>'Cost Pressures (d)'!D317</f>
        <v>PRIMARY CARE DRUGS</v>
      </c>
      <c r="E904" s="87" t="str">
        <f>'Cost Pressures (d)'!E317</f>
        <v>FIGURE</v>
      </c>
      <c r="F904" s="87">
        <f>'Cost Pressures (d)'!F317</f>
        <v>0</v>
      </c>
      <c r="AE904" s="88">
        <f>'Cost Pressures (d)'!W317</f>
        <v>0</v>
      </c>
      <c r="AH904" s="88">
        <f>'Cost Pressures (d)'!Z317</f>
        <v>0</v>
      </c>
      <c r="AJ904" s="88">
        <f>'Cost Pressures (d)'!AA317</f>
        <v>0</v>
      </c>
      <c r="AK904" s="88">
        <f>'Cost Pressures (d)'!AC317</f>
        <v>0</v>
      </c>
      <c r="AM904" s="701"/>
      <c r="AN904" s="701"/>
      <c r="AO904" s="701"/>
      <c r="AP904" s="701"/>
      <c r="AQ904" s="701"/>
    </row>
    <row r="905" spans="1:43">
      <c r="A905" s="87" t="str">
        <f>'Cost Pressures (d)'!A318</f>
        <v>Swansea Bay UHB</v>
      </c>
      <c r="B905" s="87" t="str">
        <f>'Cost Pressures (d)'!B318</f>
        <v>In Year Cost Base</v>
      </c>
      <c r="C905" s="87" t="str">
        <f>'Cost Pressures (d)'!C318</f>
        <v>Ongoing non-recurring cost pressures</v>
      </c>
      <c r="D905" s="87" t="str">
        <f>'Cost Pressures (d)'!D318</f>
        <v>PRIMARY CARE DRUGS</v>
      </c>
      <c r="E905" s="87" t="str">
        <f>'Cost Pressures (d)'!E318</f>
        <v>FIGURE</v>
      </c>
      <c r="F905" s="87">
        <f>'Cost Pressures (d)'!F318</f>
        <v>0</v>
      </c>
      <c r="AE905" s="88">
        <f>'Cost Pressures (d)'!W318</f>
        <v>0</v>
      </c>
      <c r="AH905" s="88">
        <f>'Cost Pressures (d)'!Z318</f>
        <v>0</v>
      </c>
      <c r="AJ905" s="88">
        <f>'Cost Pressures (d)'!AA318</f>
        <v>0</v>
      </c>
      <c r="AK905" s="88">
        <f>'Cost Pressures (d)'!AC318</f>
        <v>0</v>
      </c>
      <c r="AM905" s="701"/>
      <c r="AN905" s="701"/>
      <c r="AO905" s="701"/>
      <c r="AP905" s="701"/>
      <c r="AQ905" s="701"/>
    </row>
    <row r="906" spans="1:43">
      <c r="A906" s="87" t="str">
        <f>'Cost Pressures (d)'!A319</f>
        <v>Swansea Bay UHB</v>
      </c>
      <c r="B906" s="87" t="str">
        <f>'Cost Pressures (d)'!B319</f>
        <v>In Year Cost Base</v>
      </c>
      <c r="C906" s="87" t="str">
        <f>'Cost Pressures (d)'!C319</f>
        <v>Ongoing non-recurring cost pressures</v>
      </c>
      <c r="D906" s="87" t="str">
        <f>'Cost Pressures (d)'!D319</f>
        <v>PRIMARY CARE DRUGS</v>
      </c>
      <c r="E906" s="87" t="str">
        <f>'Cost Pressures (d)'!E319</f>
        <v>FIGURE</v>
      </c>
      <c r="F906" s="87">
        <f>'Cost Pressures (d)'!F319</f>
        <v>0</v>
      </c>
      <c r="AE906" s="88">
        <f>'Cost Pressures (d)'!W319</f>
        <v>0</v>
      </c>
      <c r="AH906" s="88">
        <f>'Cost Pressures (d)'!Z319</f>
        <v>0</v>
      </c>
      <c r="AJ906" s="88">
        <f>'Cost Pressures (d)'!AA319</f>
        <v>0</v>
      </c>
      <c r="AK906" s="88">
        <f>'Cost Pressures (d)'!AC319</f>
        <v>0</v>
      </c>
      <c r="AM906" s="701"/>
      <c r="AN906" s="701"/>
      <c r="AO906" s="701"/>
      <c r="AP906" s="701"/>
      <c r="AQ906" s="701"/>
    </row>
    <row r="907" spans="1:43">
      <c r="A907" s="87" t="str">
        <f>'Cost Pressures (d)'!A320</f>
        <v>Swansea Bay UHB</v>
      </c>
      <c r="B907" s="87" t="str">
        <f>'Cost Pressures (d)'!B320</f>
        <v>In Year Cost Base</v>
      </c>
      <c r="C907" s="87" t="str">
        <f>'Cost Pressures (d)'!C320</f>
        <v>Ongoing non-recurring cost pressures</v>
      </c>
      <c r="D907" s="87" t="str">
        <f>'Cost Pressures (d)'!D320</f>
        <v>PRIMARY CARE DRUGS</v>
      </c>
      <c r="E907" s="87" t="str">
        <f>'Cost Pressures (d)'!E320</f>
        <v>FIGURE</v>
      </c>
      <c r="F907" s="87">
        <f>'Cost Pressures (d)'!F320</f>
        <v>0</v>
      </c>
      <c r="AE907" s="88">
        <f>'Cost Pressures (d)'!W320</f>
        <v>0</v>
      </c>
      <c r="AH907" s="88">
        <f>'Cost Pressures (d)'!Z320</f>
        <v>0</v>
      </c>
      <c r="AJ907" s="88">
        <f>'Cost Pressures (d)'!AA320</f>
        <v>0</v>
      </c>
      <c r="AK907" s="88">
        <f>'Cost Pressures (d)'!AC320</f>
        <v>0</v>
      </c>
      <c r="AM907" s="701"/>
      <c r="AN907" s="701"/>
      <c r="AO907" s="701"/>
      <c r="AP907" s="701"/>
      <c r="AQ907" s="701"/>
    </row>
    <row r="908" spans="1:43">
      <c r="A908" s="87" t="str">
        <f>'Cost Pressures (d)'!A321</f>
        <v>Swansea Bay UHB</v>
      </c>
      <c r="B908" s="87" t="str">
        <f>'Cost Pressures (d)'!B321</f>
        <v>In Year Cost Base</v>
      </c>
      <c r="C908" s="87" t="str">
        <f>'Cost Pressures (d)'!C321</f>
        <v>Ongoing non-recurring cost pressures</v>
      </c>
      <c r="D908" s="87" t="str">
        <f>'Cost Pressures (d)'!D321</f>
        <v>PRIMARY CARE DRUGS</v>
      </c>
      <c r="E908" s="87" t="str">
        <f>'Cost Pressures (d)'!E321</f>
        <v>FIGURE</v>
      </c>
      <c r="F908" s="87">
        <f>'Cost Pressures (d)'!F321</f>
        <v>0</v>
      </c>
      <c r="AE908" s="88">
        <f>'Cost Pressures (d)'!W321</f>
        <v>0</v>
      </c>
      <c r="AH908" s="88">
        <f>'Cost Pressures (d)'!Z321</f>
        <v>0</v>
      </c>
      <c r="AJ908" s="88">
        <f>'Cost Pressures (d)'!AA321</f>
        <v>0</v>
      </c>
      <c r="AK908" s="88">
        <f>'Cost Pressures (d)'!AC321</f>
        <v>0</v>
      </c>
      <c r="AM908" s="701"/>
      <c r="AN908" s="701"/>
      <c r="AO908" s="701"/>
      <c r="AP908" s="701"/>
      <c r="AQ908" s="701"/>
    </row>
    <row r="909" spans="1:43">
      <c r="A909" s="87" t="str">
        <f>'Cost Pressures (d)'!A322</f>
        <v>Swansea Bay UHB</v>
      </c>
      <c r="B909" s="87" t="str">
        <f>'Cost Pressures (d)'!B322</f>
        <v>In Year Cost Base</v>
      </c>
      <c r="C909" s="87" t="str">
        <f>'Cost Pressures (d)'!C322</f>
        <v>Ongoing non-recurring cost pressures</v>
      </c>
      <c r="D909" s="87" t="str">
        <f>'Cost Pressures (d)'!D322</f>
        <v>PRIMARY CARE DRUGS</v>
      </c>
      <c r="E909" s="87" t="str">
        <f>'Cost Pressures (d)'!E322</f>
        <v>FIGURE</v>
      </c>
      <c r="F909" s="87">
        <f>'Cost Pressures (d)'!F322</f>
        <v>0</v>
      </c>
      <c r="AE909" s="88">
        <f>'Cost Pressures (d)'!W322</f>
        <v>0</v>
      </c>
      <c r="AH909" s="88">
        <f>'Cost Pressures (d)'!Z322</f>
        <v>0</v>
      </c>
      <c r="AJ909" s="88">
        <f>'Cost Pressures (d)'!AA322</f>
        <v>0</v>
      </c>
      <c r="AK909" s="88">
        <f>'Cost Pressures (d)'!AC322</f>
        <v>0</v>
      </c>
      <c r="AM909" s="701"/>
      <c r="AN909" s="701"/>
      <c r="AO909" s="701"/>
      <c r="AP909" s="701"/>
      <c r="AQ909" s="701"/>
    </row>
    <row r="910" spans="1:43">
      <c r="A910" s="87" t="str">
        <f>'Cost Pressures (d)'!A323</f>
        <v>Swansea Bay UHB</v>
      </c>
      <c r="B910" s="87" t="str">
        <f>'Cost Pressures (d)'!B323</f>
        <v>In Year Cost Base</v>
      </c>
      <c r="C910" s="87" t="str">
        <f>'Cost Pressures (d)'!C323</f>
        <v>Ongoing non-recurring cost pressures</v>
      </c>
      <c r="D910" s="87" t="str">
        <f>'Cost Pressures (d)'!D323</f>
        <v>PRIMARY CARE DRUGS</v>
      </c>
      <c r="E910" s="87" t="str">
        <f>'Cost Pressures (d)'!E323</f>
        <v>TOTAL</v>
      </c>
      <c r="F910" s="87" t="str">
        <f>'Cost Pressures (d)'!F323</f>
        <v>Subtotal Ongoing non-recurrent pressures</v>
      </c>
      <c r="AE910" s="88">
        <f>'Cost Pressures (d)'!W323</f>
        <v>0</v>
      </c>
      <c r="AH910" s="88">
        <f>'Cost Pressures (d)'!Z323</f>
        <v>0</v>
      </c>
      <c r="AJ910" s="88">
        <f>'Cost Pressures (d)'!AA323</f>
        <v>0</v>
      </c>
      <c r="AK910" s="88">
        <f>'Cost Pressures (d)'!AC323</f>
        <v>0</v>
      </c>
      <c r="AM910" s="701"/>
      <c r="AN910" s="701"/>
      <c r="AO910" s="701"/>
      <c r="AP910" s="701"/>
      <c r="AQ910" s="701"/>
    </row>
    <row r="911" spans="1:43">
      <c r="A911" s="87" t="str">
        <f>'Cost Pressures (d)'!A324</f>
        <v>Swansea Bay UHB</v>
      </c>
      <c r="B911" s="87" t="str">
        <f>'Cost Pressures (d)'!B324</f>
        <v>In Year Cost Base</v>
      </c>
      <c r="C911" s="87" t="str">
        <f>'Cost Pressures (d)'!C324</f>
        <v>Ongoing non-recurring cost pressures</v>
      </c>
      <c r="D911" s="87" t="str">
        <f>'Cost Pressures (d)'!D324</f>
        <v>PRIMARY CARE DRUGS</v>
      </c>
      <c r="E911" s="87" t="str">
        <f>'Cost Pressures (d)'!E324</f>
        <v>FIGURE</v>
      </c>
      <c r="F911" s="87">
        <f>'Cost Pressures (d)'!F324</f>
        <v>0</v>
      </c>
      <c r="AE911" s="88">
        <f>'Cost Pressures (d)'!W324</f>
        <v>0</v>
      </c>
      <c r="AH911" s="88">
        <f>'Cost Pressures (d)'!Z324</f>
        <v>0</v>
      </c>
      <c r="AJ911" s="88">
        <f>'Cost Pressures (d)'!AA324</f>
        <v>0</v>
      </c>
      <c r="AK911" s="88">
        <f>'Cost Pressures (d)'!AC324</f>
        <v>0</v>
      </c>
      <c r="AM911" s="701"/>
      <c r="AN911" s="701"/>
      <c r="AO911" s="701"/>
      <c r="AP911" s="701"/>
      <c r="AQ911" s="701"/>
    </row>
    <row r="912" spans="1:43">
      <c r="A912" s="87" t="str">
        <f>'Cost Pressures (d)'!A325</f>
        <v>Swansea Bay UHB</v>
      </c>
      <c r="B912" s="87" t="str">
        <f>'Cost Pressures (d)'!B325</f>
        <v>In Year Cost Base</v>
      </c>
      <c r="C912" s="87" t="str">
        <f>'Cost Pressures (d)'!C325</f>
        <v>Other Volume Growth / Investments (please specify):</v>
      </c>
      <c r="D912" s="87" t="str">
        <f>'Cost Pressures (d)'!D325</f>
        <v>PRIMARY CARE DRUGS</v>
      </c>
      <c r="E912" s="87" t="str">
        <f>'Cost Pressures (d)'!E325</f>
        <v>FIGURE</v>
      </c>
      <c r="F912" s="87" t="str">
        <f>'Cost Pressures (d)'!F325</f>
        <v>Other Volume Growth / Investments (please specify):</v>
      </c>
      <c r="AE912" s="88" t="str">
        <f>'Cost Pressures (d)'!W325</f>
        <v>£'000</v>
      </c>
      <c r="AH912" s="88" t="str">
        <f>'Cost Pressures (d)'!Z325</f>
        <v>£'000</v>
      </c>
      <c r="AJ912" s="88">
        <f>'Cost Pressures (d)'!AA325</f>
        <v>0</v>
      </c>
      <c r="AK912" s="88">
        <f>'Cost Pressures (d)'!AC325</f>
        <v>0</v>
      </c>
      <c r="AM912" s="701"/>
      <c r="AN912" s="701"/>
      <c r="AO912" s="701"/>
      <c r="AP912" s="701"/>
      <c r="AQ912" s="701"/>
    </row>
    <row r="913" spans="1:43">
      <c r="A913" s="87" t="str">
        <f>'Cost Pressures (d)'!A326</f>
        <v>Swansea Bay UHB</v>
      </c>
      <c r="B913" s="87" t="str">
        <f>'Cost Pressures (d)'!B326</f>
        <v>In Year Cost Base</v>
      </c>
      <c r="C913" s="87" t="str">
        <f>'Cost Pressures (d)'!C326</f>
        <v>Other Volume Growth / Investments (please specify):</v>
      </c>
      <c r="D913" s="87" t="str">
        <f>'Cost Pressures (d)'!D326</f>
        <v>PRIMARY CARE DRUGS</v>
      </c>
      <c r="E913" s="87" t="str">
        <f>'Cost Pressures (d)'!E326</f>
        <v>FIGURE</v>
      </c>
      <c r="F913" s="87" t="str">
        <f>'Cost Pressures (d)'!F326</f>
        <v>Growth - NICE &amp; New High Cost Drugs</v>
      </c>
      <c r="AE913" s="88">
        <f>'Cost Pressures (d)'!W326</f>
        <v>0</v>
      </c>
      <c r="AH913" s="88">
        <f>'Cost Pressures (d)'!Z326</f>
        <v>0</v>
      </c>
      <c r="AJ913" s="88">
        <f>'Cost Pressures (d)'!AA326</f>
        <v>0</v>
      </c>
      <c r="AK913" s="88">
        <f>'Cost Pressures (d)'!AC326</f>
        <v>0</v>
      </c>
      <c r="AM913" s="701"/>
      <c r="AN913" s="701"/>
      <c r="AO913" s="701"/>
      <c r="AP913" s="701"/>
      <c r="AQ913" s="701"/>
    </row>
    <row r="914" spans="1:43">
      <c r="A914" s="87" t="str">
        <f>'Cost Pressures (d)'!A327</f>
        <v>Swansea Bay UHB</v>
      </c>
      <c r="B914" s="87" t="str">
        <f>'Cost Pressures (d)'!B327</f>
        <v>In Year Cost Base</v>
      </c>
      <c r="C914" s="87" t="str">
        <f>'Cost Pressures (d)'!C327</f>
        <v>Other Volume Growth / Investments (please specify):</v>
      </c>
      <c r="D914" s="87" t="str">
        <f>'Cost Pressures (d)'!D327</f>
        <v>PRIMARY CARE DRUGS</v>
      </c>
      <c r="E914" s="87" t="str">
        <f>'Cost Pressures (d)'!E327</f>
        <v>FIGURE</v>
      </c>
      <c r="F914" s="87" t="str">
        <f>'Cost Pressures (d)'!F327</f>
        <v>Growth - Specialist Services</v>
      </c>
      <c r="AE914" s="88">
        <f>'Cost Pressures (d)'!W327</f>
        <v>0</v>
      </c>
      <c r="AH914" s="88">
        <f>'Cost Pressures (d)'!Z327</f>
        <v>0</v>
      </c>
      <c r="AJ914" s="88">
        <f>'Cost Pressures (d)'!AA327</f>
        <v>0</v>
      </c>
      <c r="AK914" s="88">
        <f>'Cost Pressures (d)'!AC327</f>
        <v>0</v>
      </c>
      <c r="AM914" s="701"/>
      <c r="AN914" s="701"/>
      <c r="AO914" s="701"/>
      <c r="AP914" s="701"/>
      <c r="AQ914" s="701"/>
    </row>
    <row r="915" spans="1:43">
      <c r="A915" s="87" t="str">
        <f>'Cost Pressures (d)'!A328</f>
        <v>Swansea Bay UHB</v>
      </c>
      <c r="B915" s="87" t="str">
        <f>'Cost Pressures (d)'!B328</f>
        <v>In Year Cost Base</v>
      </c>
      <c r="C915" s="87" t="str">
        <f>'Cost Pressures (d)'!C328</f>
        <v>Other Volume Growth / Investments (please specify):</v>
      </c>
      <c r="D915" s="87" t="str">
        <f>'Cost Pressures (d)'!D328</f>
        <v>PRIMARY CARE DRUGS</v>
      </c>
      <c r="E915" s="87" t="str">
        <f>'Cost Pressures (d)'!E328</f>
        <v>FIGURE</v>
      </c>
      <c r="F915" s="87" t="str">
        <f>'Cost Pressures (d)'!F328</f>
        <v>CHC</v>
      </c>
      <c r="AE915" s="88">
        <f>'Cost Pressures (d)'!W328</f>
        <v>0</v>
      </c>
      <c r="AH915" s="88">
        <f>'Cost Pressures (d)'!Z328</f>
        <v>0</v>
      </c>
      <c r="AJ915" s="88">
        <f>'Cost Pressures (d)'!AA328</f>
        <v>0</v>
      </c>
      <c r="AK915" s="88">
        <f>'Cost Pressures (d)'!AC328</f>
        <v>0</v>
      </c>
      <c r="AM915" s="701"/>
      <c r="AN915" s="701"/>
      <c r="AO915" s="701"/>
      <c r="AP915" s="701"/>
      <c r="AQ915" s="701"/>
    </row>
    <row r="916" spans="1:43">
      <c r="A916" s="87" t="str">
        <f>'Cost Pressures (d)'!A329</f>
        <v>Swansea Bay UHB</v>
      </c>
      <c r="B916" s="87" t="str">
        <f>'Cost Pressures (d)'!B329</f>
        <v>In Year Cost Base</v>
      </c>
      <c r="C916" s="87" t="str">
        <f>'Cost Pressures (d)'!C329</f>
        <v>Other Volume Growth / Investments (please specify):</v>
      </c>
      <c r="D916" s="87" t="str">
        <f>'Cost Pressures (d)'!D329</f>
        <v>PRIMARY CARE DRUGS</v>
      </c>
      <c r="E916" s="87" t="str">
        <f>'Cost Pressures (d)'!E329</f>
        <v>FIGURE</v>
      </c>
      <c r="F916" s="87" t="str">
        <f>'Cost Pressures (d)'!F329</f>
        <v>PC Prescribing</v>
      </c>
      <c r="AE916" s="88">
        <f>'Cost Pressures (d)'!W329</f>
        <v>3206.6750000000006</v>
      </c>
      <c r="AH916" s="88">
        <f>'Cost Pressures (d)'!Z329</f>
        <v>3206.6750000000006</v>
      </c>
      <c r="AJ916" s="88">
        <f>'Cost Pressures (d)'!AA329</f>
        <v>0</v>
      </c>
      <c r="AK916" s="88">
        <f>'Cost Pressures (d)'!AC329</f>
        <v>0</v>
      </c>
      <c r="AM916" s="701"/>
      <c r="AN916" s="701"/>
      <c r="AO916" s="701"/>
      <c r="AP916" s="701"/>
      <c r="AQ916" s="701"/>
    </row>
    <row r="917" spans="1:43">
      <c r="A917" s="87" t="str">
        <f>'Cost Pressures (d)'!A330</f>
        <v>Swansea Bay UHB</v>
      </c>
      <c r="B917" s="87" t="str">
        <f>'Cost Pressures (d)'!B330</f>
        <v>In Year Cost Base</v>
      </c>
      <c r="C917" s="87" t="str">
        <f>'Cost Pressures (d)'!C330</f>
        <v>Other Volume Growth / Investments (please specify):</v>
      </c>
      <c r="D917" s="87" t="str">
        <f>'Cost Pressures (d)'!D330</f>
        <v>PRIMARY CARE DRUGS</v>
      </c>
      <c r="E917" s="87" t="str">
        <f>'Cost Pressures (d)'!E330</f>
        <v>FIGURE</v>
      </c>
      <c r="F917" s="87" t="str">
        <f>'Cost Pressures (d)'!F330</f>
        <v>National Costs &amp; NWSSP</v>
      </c>
      <c r="AE917" s="88">
        <f>'Cost Pressures (d)'!W330</f>
        <v>0</v>
      </c>
      <c r="AH917" s="88">
        <f>'Cost Pressures (d)'!Z330</f>
        <v>0</v>
      </c>
      <c r="AJ917" s="88">
        <f>'Cost Pressures (d)'!AA330</f>
        <v>0</v>
      </c>
      <c r="AK917" s="88">
        <f>'Cost Pressures (d)'!AC330</f>
        <v>0</v>
      </c>
      <c r="AM917" s="701"/>
      <c r="AN917" s="701"/>
      <c r="AO917" s="701"/>
      <c r="AP917" s="701"/>
      <c r="AQ917" s="701"/>
    </row>
    <row r="918" spans="1:43">
      <c r="A918" s="87" t="str">
        <f>'Cost Pressures (d)'!A331</f>
        <v>Swansea Bay UHB</v>
      </c>
      <c r="B918" s="87" t="str">
        <f>'Cost Pressures (d)'!B331</f>
        <v>In Year Cost Base</v>
      </c>
      <c r="C918" s="87" t="str">
        <f>'Cost Pressures (d)'!C331</f>
        <v>Other Volume Growth / Investments (please specify):</v>
      </c>
      <c r="D918" s="87" t="str">
        <f>'Cost Pressures (d)'!D331</f>
        <v>PRIMARY CARE DRUGS</v>
      </c>
      <c r="E918" s="87" t="str">
        <f>'Cost Pressures (d)'!E331</f>
        <v>FIGURE</v>
      </c>
      <c r="F918" s="87" t="str">
        <f>'Cost Pressures (d)'!F331</f>
        <v>NSA</v>
      </c>
      <c r="AE918" s="88">
        <f>'Cost Pressures (d)'!W331</f>
        <v>0</v>
      </c>
      <c r="AH918" s="88">
        <f>'Cost Pressures (d)'!Z331</f>
        <v>0</v>
      </c>
      <c r="AJ918" s="88">
        <f>'Cost Pressures (d)'!AA331</f>
        <v>0</v>
      </c>
      <c r="AK918" s="88">
        <f>'Cost Pressures (d)'!AC331</f>
        <v>0</v>
      </c>
      <c r="AM918" s="701"/>
      <c r="AN918" s="701"/>
      <c r="AO918" s="701"/>
      <c r="AP918" s="701"/>
      <c r="AQ918" s="701"/>
    </row>
    <row r="919" spans="1:43">
      <c r="A919" s="87" t="str">
        <f>'Cost Pressures (d)'!A332</f>
        <v>Swansea Bay UHB</v>
      </c>
      <c r="B919" s="87" t="str">
        <f>'Cost Pressures (d)'!B332</f>
        <v>In Year Cost Base</v>
      </c>
      <c r="C919" s="87" t="str">
        <f>'Cost Pressures (d)'!C332</f>
        <v>Other Volume Growth / Investments (please specify):</v>
      </c>
      <c r="D919" s="87" t="str">
        <f>'Cost Pressures (d)'!D332</f>
        <v>PRIMARY CARE DRUGS</v>
      </c>
      <c r="E919" s="87" t="str">
        <f>'Cost Pressures (d)'!E332</f>
        <v>FIGURE</v>
      </c>
      <c r="F919" s="87" t="str">
        <f>'Cost Pressures (d)'!F332</f>
        <v xml:space="preserve">Growth Various </v>
      </c>
      <c r="AE919" s="88">
        <f>'Cost Pressures (d)'!W332</f>
        <v>8100</v>
      </c>
      <c r="AH919" s="88">
        <f>'Cost Pressures (d)'!Z332</f>
        <v>8100</v>
      </c>
      <c r="AJ919" s="88">
        <f>'Cost Pressures (d)'!AA332</f>
        <v>0</v>
      </c>
      <c r="AK919" s="88">
        <f>'Cost Pressures (d)'!AC332</f>
        <v>0</v>
      </c>
      <c r="AM919" s="701"/>
      <c r="AN919" s="701"/>
      <c r="AO919" s="701"/>
      <c r="AP919" s="701"/>
      <c r="AQ919" s="701"/>
    </row>
    <row r="920" spans="1:43">
      <c r="A920" s="87" t="str">
        <f>'Cost Pressures (d)'!A333</f>
        <v>Swansea Bay UHB</v>
      </c>
      <c r="B920" s="87" t="str">
        <f>'Cost Pressures (d)'!B333</f>
        <v>In Year Cost Base</v>
      </c>
      <c r="C920" s="87" t="str">
        <f>'Cost Pressures (d)'!C333</f>
        <v>Other Volume Growth / Investments (please specify):</v>
      </c>
      <c r="D920" s="87" t="str">
        <f>'Cost Pressures (d)'!D333</f>
        <v>PRIMARY CARE DRUGS</v>
      </c>
      <c r="E920" s="87" t="str">
        <f>'Cost Pressures (d)'!E333</f>
        <v>FIGURE</v>
      </c>
      <c r="F920" s="87" t="str">
        <f>'Cost Pressures (d)'!F333</f>
        <v>Disaggregation CTM SLA</v>
      </c>
      <c r="AE920" s="88">
        <f>'Cost Pressures (d)'!W333</f>
        <v>0</v>
      </c>
      <c r="AH920" s="88">
        <f>'Cost Pressures (d)'!Z333</f>
        <v>0</v>
      </c>
      <c r="AJ920" s="88">
        <f>'Cost Pressures (d)'!AA333</f>
        <v>0</v>
      </c>
      <c r="AK920" s="88">
        <f>'Cost Pressures (d)'!AC333</f>
        <v>0</v>
      </c>
      <c r="AM920" s="701"/>
      <c r="AN920" s="701"/>
      <c r="AO920" s="701"/>
      <c r="AP920" s="701"/>
      <c r="AQ920" s="701"/>
    </row>
    <row r="921" spans="1:43">
      <c r="A921" s="87" t="str">
        <f>'Cost Pressures (d)'!A334</f>
        <v>Swansea Bay UHB</v>
      </c>
      <c r="B921" s="87" t="str">
        <f>'Cost Pressures (d)'!B334</f>
        <v>In Year Cost Base</v>
      </c>
      <c r="C921" s="87" t="str">
        <f>'Cost Pressures (d)'!C334</f>
        <v>Other Volume Growth / Investments (please specify):</v>
      </c>
      <c r="D921" s="87" t="str">
        <f>'Cost Pressures (d)'!D334</f>
        <v>PRIMARY CARE DRUGS</v>
      </c>
      <c r="E921" s="87" t="str">
        <f>'Cost Pressures (d)'!E334</f>
        <v>FIGURE</v>
      </c>
      <c r="F921" s="87">
        <f>'Cost Pressures (d)'!F334</f>
        <v>0</v>
      </c>
      <c r="AE921" s="88">
        <f>'Cost Pressures (d)'!W334</f>
        <v>0</v>
      </c>
      <c r="AH921" s="88">
        <f>'Cost Pressures (d)'!Z334</f>
        <v>0</v>
      </c>
      <c r="AJ921" s="88">
        <f>'Cost Pressures (d)'!AA334</f>
        <v>0</v>
      </c>
      <c r="AK921" s="88">
        <f>'Cost Pressures (d)'!AC334</f>
        <v>0</v>
      </c>
      <c r="AM921" s="701"/>
      <c r="AN921" s="701"/>
      <c r="AO921" s="701"/>
      <c r="AP921" s="701"/>
      <c r="AQ921" s="701"/>
    </row>
    <row r="922" spans="1:43">
      <c r="A922" s="87" t="str">
        <f>'Cost Pressures (d)'!A335</f>
        <v>Swansea Bay UHB</v>
      </c>
      <c r="B922" s="87" t="str">
        <f>'Cost Pressures (d)'!B335</f>
        <v>In Year Cost Base</v>
      </c>
      <c r="C922" s="87" t="str">
        <f>'Cost Pressures (d)'!C335</f>
        <v>Other Volume Growth / Investments (please specify):</v>
      </c>
      <c r="D922" s="87" t="str">
        <f>'Cost Pressures (d)'!D335</f>
        <v>PRIMARY CARE DRUGS</v>
      </c>
      <c r="E922" s="87" t="str">
        <f>'Cost Pressures (d)'!E335</f>
        <v>FIGURE</v>
      </c>
      <c r="F922" s="87">
        <f>'Cost Pressures (d)'!F335</f>
        <v>0</v>
      </c>
      <c r="AE922" s="88">
        <f>'Cost Pressures (d)'!W335</f>
        <v>0</v>
      </c>
      <c r="AH922" s="88">
        <f>'Cost Pressures (d)'!Z335</f>
        <v>0</v>
      </c>
      <c r="AJ922" s="88">
        <f>'Cost Pressures (d)'!AA335</f>
        <v>0</v>
      </c>
      <c r="AK922" s="88">
        <f>'Cost Pressures (d)'!AC335</f>
        <v>0</v>
      </c>
      <c r="AM922" s="701"/>
      <c r="AN922" s="701"/>
      <c r="AO922" s="701"/>
      <c r="AP922" s="701"/>
      <c r="AQ922" s="701"/>
    </row>
    <row r="923" spans="1:43">
      <c r="A923" s="87" t="str">
        <f>'Cost Pressures (d)'!A336</f>
        <v>Swansea Bay UHB</v>
      </c>
      <c r="B923" s="87" t="str">
        <f>'Cost Pressures (d)'!B336</f>
        <v>In Year Cost Base</v>
      </c>
      <c r="C923" s="87" t="str">
        <f>'Cost Pressures (d)'!C336</f>
        <v>Other Volume Growth / Investments (please specify):</v>
      </c>
      <c r="D923" s="87" t="str">
        <f>'Cost Pressures (d)'!D336</f>
        <v>PRIMARY CARE DRUGS</v>
      </c>
      <c r="E923" s="87" t="str">
        <f>'Cost Pressures (d)'!E336</f>
        <v>FIGURE</v>
      </c>
      <c r="F923" s="87">
        <f>'Cost Pressures (d)'!F336</f>
        <v>0</v>
      </c>
      <c r="AE923" s="88">
        <f>'Cost Pressures (d)'!W336</f>
        <v>0</v>
      </c>
      <c r="AH923" s="88">
        <f>'Cost Pressures (d)'!Z336</f>
        <v>0</v>
      </c>
      <c r="AJ923" s="88">
        <f>'Cost Pressures (d)'!AA336</f>
        <v>0</v>
      </c>
      <c r="AK923" s="88">
        <f>'Cost Pressures (d)'!AC336</f>
        <v>0</v>
      </c>
      <c r="AM923" s="701"/>
      <c r="AN923" s="701"/>
      <c r="AO923" s="701"/>
      <c r="AP923" s="701"/>
      <c r="AQ923" s="701"/>
    </row>
    <row r="924" spans="1:43">
      <c r="A924" s="87" t="str">
        <f>'Cost Pressures (d)'!A337</f>
        <v>Swansea Bay UHB</v>
      </c>
      <c r="B924" s="87" t="str">
        <f>'Cost Pressures (d)'!B337</f>
        <v>In Year Cost Base</v>
      </c>
      <c r="C924" s="87" t="str">
        <f>'Cost Pressures (d)'!C337</f>
        <v>Other Volume Growth / Investments (please specify):</v>
      </c>
      <c r="D924" s="87" t="str">
        <f>'Cost Pressures (d)'!D337</f>
        <v>PRIMARY CARE DRUGS</v>
      </c>
      <c r="E924" s="87" t="str">
        <f>'Cost Pressures (d)'!E337</f>
        <v>FIGURE</v>
      </c>
      <c r="F924" s="87">
        <f>'Cost Pressures (d)'!F337</f>
        <v>0</v>
      </c>
      <c r="AE924" s="88">
        <f>'Cost Pressures (d)'!W337</f>
        <v>0</v>
      </c>
      <c r="AH924" s="88">
        <f>'Cost Pressures (d)'!Z337</f>
        <v>0</v>
      </c>
      <c r="AJ924" s="88">
        <f>'Cost Pressures (d)'!AA337</f>
        <v>0</v>
      </c>
      <c r="AK924" s="88">
        <f>'Cost Pressures (d)'!AC337</f>
        <v>0</v>
      </c>
      <c r="AM924" s="701"/>
      <c r="AN924" s="701"/>
      <c r="AO924" s="701"/>
      <c r="AP924" s="701"/>
      <c r="AQ924" s="701"/>
    </row>
    <row r="925" spans="1:43">
      <c r="A925" s="87" t="str">
        <f>'Cost Pressures (d)'!A338</f>
        <v>Swansea Bay UHB</v>
      </c>
      <c r="B925" s="87" t="str">
        <f>'Cost Pressures (d)'!B338</f>
        <v>In Year Cost Base</v>
      </c>
      <c r="C925" s="87" t="str">
        <f>'Cost Pressures (d)'!C338</f>
        <v>Other Volume Growth / Investments (please specify):</v>
      </c>
      <c r="D925" s="87" t="str">
        <f>'Cost Pressures (d)'!D338</f>
        <v>PRIMARY CARE DRUGS</v>
      </c>
      <c r="E925" s="87" t="str">
        <f>'Cost Pressures (d)'!E338</f>
        <v>FIGURE</v>
      </c>
      <c r="F925" s="87">
        <f>'Cost Pressures (d)'!F338</f>
        <v>0</v>
      </c>
      <c r="AE925" s="88">
        <f>'Cost Pressures (d)'!W338</f>
        <v>0</v>
      </c>
      <c r="AH925" s="88">
        <f>'Cost Pressures (d)'!Z338</f>
        <v>0</v>
      </c>
      <c r="AJ925" s="88">
        <f>'Cost Pressures (d)'!AA338</f>
        <v>0</v>
      </c>
      <c r="AK925" s="88">
        <f>'Cost Pressures (d)'!AC338</f>
        <v>0</v>
      </c>
      <c r="AM925" s="701"/>
      <c r="AN925" s="701"/>
      <c r="AO925" s="701"/>
      <c r="AP925" s="701"/>
      <c r="AQ925" s="701"/>
    </row>
    <row r="926" spans="1:43">
      <c r="A926" s="87" t="str">
        <f>'Cost Pressures (d)'!A339</f>
        <v>Swansea Bay UHB</v>
      </c>
      <c r="B926" s="87" t="str">
        <f>'Cost Pressures (d)'!B339</f>
        <v>In Year Cost Base</v>
      </c>
      <c r="C926" s="87" t="str">
        <f>'Cost Pressures (d)'!C339</f>
        <v>Other Volume Growth / Investments (please specify):</v>
      </c>
      <c r="D926" s="87" t="str">
        <f>'Cost Pressures (d)'!D339</f>
        <v>PRIMARY CARE DRUGS</v>
      </c>
      <c r="E926" s="87" t="str">
        <f>'Cost Pressures (d)'!E339</f>
        <v>FIGURE</v>
      </c>
      <c r="F926" s="87">
        <f>'Cost Pressures (d)'!F339</f>
        <v>0</v>
      </c>
      <c r="AE926" s="88">
        <f>'Cost Pressures (d)'!W339</f>
        <v>0</v>
      </c>
      <c r="AH926" s="88">
        <f>'Cost Pressures (d)'!Z339</f>
        <v>0</v>
      </c>
      <c r="AJ926" s="88">
        <f>'Cost Pressures (d)'!AA339</f>
        <v>0</v>
      </c>
      <c r="AK926" s="88">
        <f>'Cost Pressures (d)'!AC339</f>
        <v>0</v>
      </c>
      <c r="AM926" s="701"/>
      <c r="AN926" s="701"/>
      <c r="AO926" s="701"/>
      <c r="AP926" s="701"/>
      <c r="AQ926" s="701"/>
    </row>
    <row r="927" spans="1:43">
      <c r="A927" s="87" t="str">
        <f>'Cost Pressures (d)'!A340</f>
        <v>Swansea Bay UHB</v>
      </c>
      <c r="B927" s="87" t="str">
        <f>'Cost Pressures (d)'!B340</f>
        <v>In Year Cost Base</v>
      </c>
      <c r="C927" s="87" t="str">
        <f>'Cost Pressures (d)'!C340</f>
        <v>Other Volume Growth / Investments (please specify):</v>
      </c>
      <c r="D927" s="87" t="str">
        <f>'Cost Pressures (d)'!D340</f>
        <v>PRIMARY CARE DRUGS</v>
      </c>
      <c r="E927" s="87" t="str">
        <f>'Cost Pressures (d)'!E340</f>
        <v>FIGURE</v>
      </c>
      <c r="F927" s="87">
        <f>'Cost Pressures (d)'!F340</f>
        <v>0</v>
      </c>
      <c r="AE927" s="88">
        <f>'Cost Pressures (d)'!W340</f>
        <v>0</v>
      </c>
      <c r="AH927" s="88">
        <f>'Cost Pressures (d)'!Z340</f>
        <v>0</v>
      </c>
      <c r="AJ927" s="88">
        <f>'Cost Pressures (d)'!AA340</f>
        <v>0</v>
      </c>
      <c r="AK927" s="88">
        <f>'Cost Pressures (d)'!AC340</f>
        <v>0</v>
      </c>
      <c r="AM927" s="701"/>
      <c r="AN927" s="701"/>
      <c r="AO927" s="701"/>
      <c r="AP927" s="701"/>
      <c r="AQ927" s="701"/>
    </row>
    <row r="928" spans="1:43">
      <c r="A928" s="87" t="str">
        <f>'Cost Pressures (d)'!A341</f>
        <v>Swansea Bay UHB</v>
      </c>
      <c r="B928" s="87" t="str">
        <f>'Cost Pressures (d)'!B341</f>
        <v>In Year Cost Base</v>
      </c>
      <c r="C928" s="87" t="str">
        <f>'Cost Pressures (d)'!C341</f>
        <v>Other Volume Growth / Investments (please specify):</v>
      </c>
      <c r="D928" s="87" t="str">
        <f>'Cost Pressures (d)'!D341</f>
        <v>PRIMARY CARE DRUGS</v>
      </c>
      <c r="E928" s="87" t="str">
        <f>'Cost Pressures (d)'!E341</f>
        <v>FIGURE</v>
      </c>
      <c r="F928" s="87">
        <f>'Cost Pressures (d)'!F341</f>
        <v>0</v>
      </c>
      <c r="AE928" s="88">
        <f>'Cost Pressures (d)'!W341</f>
        <v>0</v>
      </c>
      <c r="AH928" s="88">
        <f>'Cost Pressures (d)'!Z341</f>
        <v>0</v>
      </c>
      <c r="AJ928" s="88">
        <f>'Cost Pressures (d)'!AA341</f>
        <v>0</v>
      </c>
      <c r="AK928" s="88">
        <f>'Cost Pressures (d)'!AC341</f>
        <v>0</v>
      </c>
      <c r="AM928" s="701"/>
      <c r="AN928" s="701"/>
      <c r="AO928" s="701"/>
      <c r="AP928" s="701"/>
      <c r="AQ928" s="701"/>
    </row>
    <row r="929" spans="1:43">
      <c r="A929" s="87" t="str">
        <f>'Cost Pressures (d)'!A342</f>
        <v>Swansea Bay UHB</v>
      </c>
      <c r="B929" s="87" t="str">
        <f>'Cost Pressures (d)'!B342</f>
        <v>In Year Cost Base</v>
      </c>
      <c r="C929" s="87" t="str">
        <f>'Cost Pressures (d)'!C342</f>
        <v>Other Volume Growth / Investments (please specify):</v>
      </c>
      <c r="D929" s="87" t="str">
        <f>'Cost Pressures (d)'!D342</f>
        <v>PRIMARY CARE DRUGS</v>
      </c>
      <c r="E929" s="87" t="str">
        <f>'Cost Pressures (d)'!E342</f>
        <v>FIGURE</v>
      </c>
      <c r="F929" s="87">
        <f>'Cost Pressures (d)'!F342</f>
        <v>0</v>
      </c>
      <c r="AE929" s="88">
        <f>'Cost Pressures (d)'!W342</f>
        <v>0</v>
      </c>
      <c r="AH929" s="88">
        <f>'Cost Pressures (d)'!Z342</f>
        <v>0</v>
      </c>
      <c r="AJ929" s="88">
        <f>'Cost Pressures (d)'!AA342</f>
        <v>0</v>
      </c>
      <c r="AK929" s="88">
        <f>'Cost Pressures (d)'!AC342</f>
        <v>0</v>
      </c>
      <c r="AM929" s="701"/>
      <c r="AN929" s="701"/>
      <c r="AO929" s="701"/>
      <c r="AP929" s="701"/>
      <c r="AQ929" s="701"/>
    </row>
    <row r="930" spans="1:43">
      <c r="A930" s="87" t="str">
        <f>'Cost Pressures (d)'!A343</f>
        <v>Swansea Bay UHB</v>
      </c>
      <c r="B930" s="87" t="str">
        <f>'Cost Pressures (d)'!B343</f>
        <v>In Year Cost Base</v>
      </c>
      <c r="C930" s="87" t="str">
        <f>'Cost Pressures (d)'!C343</f>
        <v>Other Volume Growth / Investments (please specify):</v>
      </c>
      <c r="D930" s="87" t="str">
        <f>'Cost Pressures (d)'!D343</f>
        <v>PRIMARY CARE DRUGS</v>
      </c>
      <c r="E930" s="87" t="str">
        <f>'Cost Pressures (d)'!E343</f>
        <v>FIGURE</v>
      </c>
      <c r="F930" s="87">
        <f>'Cost Pressures (d)'!F343</f>
        <v>0</v>
      </c>
      <c r="AE930" s="88">
        <f>'Cost Pressures (d)'!W343</f>
        <v>0</v>
      </c>
      <c r="AH930" s="88">
        <f>'Cost Pressures (d)'!Z343</f>
        <v>0</v>
      </c>
      <c r="AJ930" s="88">
        <f>'Cost Pressures (d)'!AA343</f>
        <v>0</v>
      </c>
      <c r="AK930" s="88">
        <f>'Cost Pressures (d)'!AC343</f>
        <v>0</v>
      </c>
      <c r="AM930" s="701"/>
      <c r="AN930" s="701"/>
      <c r="AO930" s="701"/>
      <c r="AP930" s="701"/>
      <c r="AQ930" s="701"/>
    </row>
    <row r="931" spans="1:43">
      <c r="A931" s="87" t="str">
        <f>'Cost Pressures (d)'!A344</f>
        <v>Swansea Bay UHB</v>
      </c>
      <c r="B931" s="87" t="str">
        <f>'Cost Pressures (d)'!B344</f>
        <v>In Year Cost Base</v>
      </c>
      <c r="C931" s="87" t="str">
        <f>'Cost Pressures (d)'!C344</f>
        <v>Other Volume Growth / Investments (please specify):</v>
      </c>
      <c r="D931" s="87" t="str">
        <f>'Cost Pressures (d)'!D344</f>
        <v>PRIMARY CARE DRUGS</v>
      </c>
      <c r="E931" s="87" t="str">
        <f>'Cost Pressures (d)'!E344</f>
        <v>FIGURE</v>
      </c>
      <c r="F931" s="87">
        <f>'Cost Pressures (d)'!F344</f>
        <v>0</v>
      </c>
      <c r="AE931" s="88">
        <f>'Cost Pressures (d)'!W344</f>
        <v>0</v>
      </c>
      <c r="AH931" s="88">
        <f>'Cost Pressures (d)'!Z344</f>
        <v>0</v>
      </c>
      <c r="AJ931" s="88">
        <f>'Cost Pressures (d)'!AA344</f>
        <v>0</v>
      </c>
      <c r="AK931" s="88">
        <f>'Cost Pressures (d)'!AC344</f>
        <v>0</v>
      </c>
      <c r="AM931" s="701"/>
      <c r="AN931" s="701"/>
      <c r="AO931" s="701"/>
      <c r="AP931" s="701"/>
      <c r="AQ931" s="701"/>
    </row>
    <row r="932" spans="1:43">
      <c r="A932" s="87" t="str">
        <f>'Cost Pressures (d)'!A345</f>
        <v>Swansea Bay UHB</v>
      </c>
      <c r="B932" s="87" t="str">
        <f>'Cost Pressures (d)'!B345</f>
        <v>In Year Cost Base</v>
      </c>
      <c r="C932" s="87" t="str">
        <f>'Cost Pressures (d)'!C345</f>
        <v>Other Volume Growth / Investments (please specify):</v>
      </c>
      <c r="D932" s="87" t="str">
        <f>'Cost Pressures (d)'!D345</f>
        <v>PRIMARY CARE DRUGS</v>
      </c>
      <c r="E932" s="87" t="str">
        <f>'Cost Pressures (d)'!E345</f>
        <v>FIGURE</v>
      </c>
      <c r="F932" s="87">
        <f>'Cost Pressures (d)'!F345</f>
        <v>0</v>
      </c>
      <c r="AE932" s="88">
        <f>'Cost Pressures (d)'!W345</f>
        <v>0</v>
      </c>
      <c r="AH932" s="88">
        <f>'Cost Pressures (d)'!Z345</f>
        <v>0</v>
      </c>
      <c r="AJ932" s="88">
        <f>'Cost Pressures (d)'!AA345</f>
        <v>0</v>
      </c>
      <c r="AK932" s="88">
        <f>'Cost Pressures (d)'!AC345</f>
        <v>0</v>
      </c>
      <c r="AM932" s="701"/>
      <c r="AN932" s="701"/>
      <c r="AO932" s="701"/>
      <c r="AP932" s="701"/>
      <c r="AQ932" s="701"/>
    </row>
    <row r="933" spans="1:43">
      <c r="A933" s="87" t="str">
        <f>'Cost Pressures (d)'!A346</f>
        <v>Swansea Bay UHB</v>
      </c>
      <c r="B933" s="87" t="str">
        <f>'Cost Pressures (d)'!B346</f>
        <v>In Year Cost Base</v>
      </c>
      <c r="C933" s="87" t="str">
        <f>'Cost Pressures (d)'!C346</f>
        <v>Other Volume Growth / Investments (please specify):</v>
      </c>
      <c r="D933" s="87" t="str">
        <f>'Cost Pressures (d)'!D346</f>
        <v>PRIMARY CARE DRUGS</v>
      </c>
      <c r="E933" s="87" t="str">
        <f>'Cost Pressures (d)'!E346</f>
        <v>FIGURE</v>
      </c>
      <c r="F933" s="87">
        <f>'Cost Pressures (d)'!F346</f>
        <v>0</v>
      </c>
      <c r="AE933" s="88">
        <f>'Cost Pressures (d)'!W346</f>
        <v>0</v>
      </c>
      <c r="AH933" s="88">
        <f>'Cost Pressures (d)'!Z346</f>
        <v>0</v>
      </c>
      <c r="AJ933" s="88">
        <f>'Cost Pressures (d)'!AA346</f>
        <v>0</v>
      </c>
      <c r="AK933" s="88">
        <f>'Cost Pressures (d)'!AC346</f>
        <v>0</v>
      </c>
      <c r="AM933" s="701"/>
      <c r="AN933" s="701"/>
      <c r="AO933" s="701"/>
      <c r="AP933" s="701"/>
      <c r="AQ933" s="701"/>
    </row>
    <row r="934" spans="1:43">
      <c r="A934" s="87" t="str">
        <f>'Cost Pressures (d)'!A347</f>
        <v>Swansea Bay UHB</v>
      </c>
      <c r="B934" s="87" t="str">
        <f>'Cost Pressures (d)'!B347</f>
        <v>In Year Cost Base</v>
      </c>
      <c r="C934" s="87" t="str">
        <f>'Cost Pressures (d)'!C347</f>
        <v>Other Volume Growth / Investments (please specify):</v>
      </c>
      <c r="D934" s="87" t="str">
        <f>'Cost Pressures (d)'!D347</f>
        <v>PRIMARY CARE DRUGS</v>
      </c>
      <c r="E934" s="87" t="str">
        <f>'Cost Pressures (d)'!E347</f>
        <v>FIGURE</v>
      </c>
      <c r="F934" s="87">
        <f>'Cost Pressures (d)'!F347</f>
        <v>0</v>
      </c>
      <c r="AE934" s="88">
        <f>'Cost Pressures (d)'!W347</f>
        <v>0</v>
      </c>
      <c r="AH934" s="88">
        <f>'Cost Pressures (d)'!Z347</f>
        <v>0</v>
      </c>
      <c r="AJ934" s="88">
        <f>'Cost Pressures (d)'!AA347</f>
        <v>0</v>
      </c>
      <c r="AK934" s="88">
        <f>'Cost Pressures (d)'!AC347</f>
        <v>0</v>
      </c>
      <c r="AM934" s="701"/>
      <c r="AN934" s="701"/>
      <c r="AO934" s="701"/>
      <c r="AP934" s="701"/>
      <c r="AQ934" s="701"/>
    </row>
    <row r="935" spans="1:43">
      <c r="A935" s="87" t="str">
        <f>'Cost Pressures (d)'!A348</f>
        <v>Swansea Bay UHB</v>
      </c>
      <c r="B935" s="87" t="str">
        <f>'Cost Pressures (d)'!B348</f>
        <v>In Year Cost Base</v>
      </c>
      <c r="C935" s="87" t="str">
        <f>'Cost Pressures (d)'!C348</f>
        <v>Other Volume Growth / Investments (please specify):</v>
      </c>
      <c r="D935" s="87" t="str">
        <f>'Cost Pressures (d)'!D348</f>
        <v>PRIMARY CARE DRUGS</v>
      </c>
      <c r="E935" s="87" t="str">
        <f>'Cost Pressures (d)'!E348</f>
        <v>FIGURE</v>
      </c>
      <c r="F935" s="87">
        <f>'Cost Pressures (d)'!F348</f>
        <v>0</v>
      </c>
      <c r="AE935" s="88">
        <f>'Cost Pressures (d)'!W348</f>
        <v>0</v>
      </c>
      <c r="AH935" s="88">
        <f>'Cost Pressures (d)'!Z348</f>
        <v>0</v>
      </c>
      <c r="AJ935" s="88">
        <f>'Cost Pressures (d)'!AA348</f>
        <v>0</v>
      </c>
      <c r="AK935" s="88">
        <f>'Cost Pressures (d)'!AC348</f>
        <v>0</v>
      </c>
      <c r="AM935" s="701"/>
      <c r="AN935" s="701"/>
      <c r="AO935" s="701"/>
      <c r="AP935" s="701"/>
      <c r="AQ935" s="701"/>
    </row>
    <row r="936" spans="1:43">
      <c r="A936" s="87" t="str">
        <f>'Cost Pressures (d)'!A349</f>
        <v>Swansea Bay UHB</v>
      </c>
      <c r="B936" s="87" t="str">
        <f>'Cost Pressures (d)'!B349</f>
        <v>In Year Cost Base</v>
      </c>
      <c r="C936" s="87" t="str">
        <f>'Cost Pressures (d)'!C349</f>
        <v>Other Volume Growth / Investments (please specify):</v>
      </c>
      <c r="D936" s="87" t="str">
        <f>'Cost Pressures (d)'!D349</f>
        <v>PRIMARY CARE DRUGS</v>
      </c>
      <c r="E936" s="87" t="str">
        <f>'Cost Pressures (d)'!E349</f>
        <v>FIGURE</v>
      </c>
      <c r="F936" s="87">
        <f>'Cost Pressures (d)'!F349</f>
        <v>0</v>
      </c>
      <c r="AE936" s="88">
        <f>'Cost Pressures (d)'!W349</f>
        <v>0</v>
      </c>
      <c r="AH936" s="88">
        <f>'Cost Pressures (d)'!Z349</f>
        <v>0</v>
      </c>
      <c r="AJ936" s="88">
        <f>'Cost Pressures (d)'!AA349</f>
        <v>0</v>
      </c>
      <c r="AK936" s="88">
        <f>'Cost Pressures (d)'!AC349</f>
        <v>0</v>
      </c>
      <c r="AM936" s="701"/>
      <c r="AN936" s="701"/>
      <c r="AO936" s="701"/>
      <c r="AP936" s="701"/>
      <c r="AQ936" s="701"/>
    </row>
    <row r="937" spans="1:43">
      <c r="A937" s="87" t="str">
        <f>'Cost Pressures (d)'!A350</f>
        <v>Swansea Bay UHB</v>
      </c>
      <c r="B937" s="87" t="str">
        <f>'Cost Pressures (d)'!B350</f>
        <v>In Year Cost Base</v>
      </c>
      <c r="C937" s="87" t="str">
        <f>'Cost Pressures (d)'!C350</f>
        <v>Other Volume Growth / Investments (please specify):</v>
      </c>
      <c r="D937" s="87" t="str">
        <f>'Cost Pressures (d)'!D350</f>
        <v>PRIMARY CARE DRUGS</v>
      </c>
      <c r="E937" s="87" t="str">
        <f>'Cost Pressures (d)'!E350</f>
        <v>FIGURE</v>
      </c>
      <c r="F937" s="87">
        <f>'Cost Pressures (d)'!F350</f>
        <v>0</v>
      </c>
      <c r="AE937" s="88">
        <f>'Cost Pressures (d)'!W350</f>
        <v>0</v>
      </c>
      <c r="AH937" s="88">
        <f>'Cost Pressures (d)'!Z350</f>
        <v>0</v>
      </c>
      <c r="AJ937" s="88">
        <f>'Cost Pressures (d)'!AA350</f>
        <v>0</v>
      </c>
      <c r="AK937" s="88">
        <f>'Cost Pressures (d)'!AC350</f>
        <v>0</v>
      </c>
      <c r="AM937" s="701"/>
      <c r="AN937" s="701"/>
      <c r="AO937" s="701"/>
      <c r="AP937" s="701"/>
      <c r="AQ937" s="701"/>
    </row>
    <row r="938" spans="1:43">
      <c r="A938" s="87" t="str">
        <f>'Cost Pressures (d)'!A351</f>
        <v>Swansea Bay UHB</v>
      </c>
      <c r="B938" s="87" t="str">
        <f>'Cost Pressures (d)'!B351</f>
        <v>In Year Cost Base</v>
      </c>
      <c r="C938" s="87" t="str">
        <f>'Cost Pressures (d)'!C351</f>
        <v>Other Volume Growth / Investments (please specify):</v>
      </c>
      <c r="D938" s="87" t="str">
        <f>'Cost Pressures (d)'!D351</f>
        <v>PRIMARY CARE DRUGS</v>
      </c>
      <c r="E938" s="87" t="str">
        <f>'Cost Pressures (d)'!E351</f>
        <v>FIGURE</v>
      </c>
      <c r="F938" s="87">
        <f>'Cost Pressures (d)'!F351</f>
        <v>0</v>
      </c>
      <c r="AE938" s="88">
        <f>'Cost Pressures (d)'!W351</f>
        <v>0</v>
      </c>
      <c r="AH938" s="88">
        <f>'Cost Pressures (d)'!Z351</f>
        <v>0</v>
      </c>
      <c r="AJ938" s="88">
        <f>'Cost Pressures (d)'!AA351</f>
        <v>0</v>
      </c>
      <c r="AK938" s="88">
        <f>'Cost Pressures (d)'!AC351</f>
        <v>0</v>
      </c>
      <c r="AM938" s="701"/>
      <c r="AN938" s="701"/>
      <c r="AO938" s="701"/>
      <c r="AP938" s="701"/>
      <c r="AQ938" s="701"/>
    </row>
    <row r="939" spans="1:43">
      <c r="A939" s="87" t="str">
        <f>'Cost Pressures (d)'!A352</f>
        <v>Swansea Bay UHB</v>
      </c>
      <c r="B939" s="87" t="str">
        <f>'Cost Pressures (d)'!B352</f>
        <v>In Year Cost Base</v>
      </c>
      <c r="C939" s="87" t="str">
        <f>'Cost Pressures (d)'!C352</f>
        <v>Other Volume Growth / Investments (please specify):</v>
      </c>
      <c r="D939" s="87" t="str">
        <f>'Cost Pressures (d)'!D352</f>
        <v>PRIMARY CARE DRUGS</v>
      </c>
      <c r="E939" s="87" t="str">
        <f>'Cost Pressures (d)'!E352</f>
        <v>FIGURE</v>
      </c>
      <c r="F939" s="87">
        <f>'Cost Pressures (d)'!F352</f>
        <v>0</v>
      </c>
      <c r="AE939" s="88">
        <f>'Cost Pressures (d)'!W352</f>
        <v>0</v>
      </c>
      <c r="AH939" s="88">
        <f>'Cost Pressures (d)'!Z352</f>
        <v>0</v>
      </c>
      <c r="AJ939" s="88">
        <f>'Cost Pressures (d)'!AA352</f>
        <v>0</v>
      </c>
      <c r="AK939" s="88">
        <f>'Cost Pressures (d)'!AC352</f>
        <v>0</v>
      </c>
      <c r="AM939" s="701"/>
      <c r="AN939" s="701"/>
      <c r="AO939" s="701"/>
      <c r="AP939" s="701"/>
      <c r="AQ939" s="701"/>
    </row>
    <row r="940" spans="1:43">
      <c r="A940" s="87" t="str">
        <f>'Cost Pressures (d)'!A353</f>
        <v>Swansea Bay UHB</v>
      </c>
      <c r="B940" s="87" t="str">
        <f>'Cost Pressures (d)'!B353</f>
        <v>In Year Cost Base</v>
      </c>
      <c r="C940" s="87" t="str">
        <f>'Cost Pressures (d)'!C353</f>
        <v>Other Volume Growth / Investments (please specify):</v>
      </c>
      <c r="D940" s="87" t="str">
        <f>'Cost Pressures (d)'!D353</f>
        <v>PRIMARY CARE DRUGS</v>
      </c>
      <c r="E940" s="87" t="str">
        <f>'Cost Pressures (d)'!E353</f>
        <v>FIGURE</v>
      </c>
      <c r="F940" s="87">
        <f>'Cost Pressures (d)'!F353</f>
        <v>0</v>
      </c>
      <c r="AE940" s="88">
        <f>'Cost Pressures (d)'!W353</f>
        <v>0</v>
      </c>
      <c r="AH940" s="88">
        <f>'Cost Pressures (d)'!Z353</f>
        <v>0</v>
      </c>
      <c r="AJ940" s="88">
        <f>'Cost Pressures (d)'!AA353</f>
        <v>0</v>
      </c>
      <c r="AK940" s="88">
        <f>'Cost Pressures (d)'!AC353</f>
        <v>0</v>
      </c>
      <c r="AM940" s="701"/>
      <c r="AN940" s="701"/>
      <c r="AO940" s="701"/>
      <c r="AP940" s="701"/>
      <c r="AQ940" s="701"/>
    </row>
    <row r="941" spans="1:43">
      <c r="A941" s="87" t="str">
        <f>'Cost Pressures (d)'!A354</f>
        <v>Swansea Bay UHB</v>
      </c>
      <c r="B941" s="87" t="str">
        <f>'Cost Pressures (d)'!B354</f>
        <v>In Year Cost Base</v>
      </c>
      <c r="C941" s="87" t="str">
        <f>'Cost Pressures (d)'!C354</f>
        <v>Other Volume Growth / Investments (please specify):</v>
      </c>
      <c r="D941" s="87" t="str">
        <f>'Cost Pressures (d)'!D354</f>
        <v>PRIMARY CARE DRUGS</v>
      </c>
      <c r="E941" s="87" t="str">
        <f>'Cost Pressures (d)'!E354</f>
        <v>FIGURE</v>
      </c>
      <c r="F941" s="87">
        <f>'Cost Pressures (d)'!F354</f>
        <v>0</v>
      </c>
      <c r="AE941" s="88">
        <f>'Cost Pressures (d)'!W354</f>
        <v>0</v>
      </c>
      <c r="AH941" s="88">
        <f>'Cost Pressures (d)'!Z354</f>
        <v>0</v>
      </c>
      <c r="AJ941" s="88">
        <f>'Cost Pressures (d)'!AA354</f>
        <v>0</v>
      </c>
      <c r="AK941" s="88">
        <f>'Cost Pressures (d)'!AC354</f>
        <v>0</v>
      </c>
      <c r="AM941" s="701"/>
      <c r="AN941" s="701"/>
      <c r="AO941" s="701"/>
      <c r="AP941" s="701"/>
      <c r="AQ941" s="701"/>
    </row>
    <row r="942" spans="1:43">
      <c r="A942" s="87" t="str">
        <f>'Cost Pressures (d)'!A355</f>
        <v>Swansea Bay UHB</v>
      </c>
      <c r="B942" s="87" t="str">
        <f>'Cost Pressures (d)'!B355</f>
        <v>In Year Cost Base</v>
      </c>
      <c r="C942" s="87" t="str">
        <f>'Cost Pressures (d)'!C355</f>
        <v>Other Volume Growth / Investments (please specify):</v>
      </c>
      <c r="D942" s="87" t="str">
        <f>'Cost Pressures (d)'!D355</f>
        <v>PRIMARY CARE DRUGS</v>
      </c>
      <c r="E942" s="87" t="str">
        <f>'Cost Pressures (d)'!E355</f>
        <v>TOTAL</v>
      </c>
      <c r="F942" s="87" t="str">
        <f>'Cost Pressures (d)'!F355</f>
        <v>Subtotal Other Volume Growth / Investments</v>
      </c>
      <c r="AE942" s="88">
        <f>'Cost Pressures (d)'!W355</f>
        <v>11306.675000000001</v>
      </c>
      <c r="AH942" s="88">
        <f>'Cost Pressures (d)'!Z355</f>
        <v>11306.675000000001</v>
      </c>
      <c r="AJ942" s="88">
        <f>'Cost Pressures (d)'!AA355</f>
        <v>0</v>
      </c>
      <c r="AK942" s="88">
        <f>'Cost Pressures (d)'!AC355</f>
        <v>0</v>
      </c>
      <c r="AM942" s="701"/>
      <c r="AN942" s="701"/>
      <c r="AO942" s="701"/>
      <c r="AP942" s="701"/>
      <c r="AQ942" s="701"/>
    </row>
    <row r="943" spans="1:43">
      <c r="A943" s="87" t="str">
        <f>'Cost Pressures (d)'!A356</f>
        <v>Swansea Bay UHB</v>
      </c>
      <c r="B943" s="87" t="str">
        <f>'Cost Pressures (d)'!B356</f>
        <v>In Year Cost Base</v>
      </c>
      <c r="C943" s="87" t="str">
        <f>'Cost Pressures (d)'!C356</f>
        <v>Other Volume Growth / Investments (please specify):</v>
      </c>
      <c r="D943" s="87" t="str">
        <f>'Cost Pressures (d)'!D356</f>
        <v>PRIMARY CARE DRUGS</v>
      </c>
      <c r="E943" s="87" t="str">
        <f>'Cost Pressures (d)'!E356</f>
        <v>FIGURE</v>
      </c>
      <c r="F943" s="87">
        <f>'Cost Pressures (d)'!F356</f>
        <v>0</v>
      </c>
      <c r="AE943" s="88">
        <f>'Cost Pressures (d)'!W356</f>
        <v>0</v>
      </c>
      <c r="AH943" s="88">
        <f>'Cost Pressures (d)'!Z356</f>
        <v>0</v>
      </c>
      <c r="AJ943" s="88">
        <f>'Cost Pressures (d)'!AA356</f>
        <v>0</v>
      </c>
      <c r="AK943" s="88">
        <f>'Cost Pressures (d)'!AC356</f>
        <v>0</v>
      </c>
      <c r="AM943" s="701"/>
      <c r="AN943" s="701"/>
      <c r="AO943" s="701"/>
      <c r="AP943" s="701"/>
      <c r="AQ943" s="701"/>
    </row>
    <row r="944" spans="1:43">
      <c r="A944" s="87" t="str">
        <f>'Cost Pressures (d)'!A357</f>
        <v>Swansea Bay UHB</v>
      </c>
      <c r="B944" s="87" t="str">
        <f>'Cost Pressures (d)'!B357</f>
        <v>In Year Cost Base</v>
      </c>
      <c r="C944" s="87" t="str">
        <f>'Cost Pressures (d)'!C357</f>
        <v xml:space="preserve">Funded Cost Pressures: </v>
      </c>
      <c r="D944" s="87" t="str">
        <f>'Cost Pressures (d)'!D357</f>
        <v>PRIMARY CARE DRUGS</v>
      </c>
      <c r="E944" s="87" t="str">
        <f>'Cost Pressures (d)'!E357</f>
        <v>FIGURE</v>
      </c>
      <c r="F944" s="87" t="str">
        <f>'Cost Pressures (d)'!F357</f>
        <v xml:space="preserve">Funded Cost Pressures: </v>
      </c>
      <c r="AE944" s="88" t="str">
        <f>'Cost Pressures (d)'!W357</f>
        <v>£'000</v>
      </c>
      <c r="AH944" s="88" t="str">
        <f>'Cost Pressures (d)'!Z357</f>
        <v>£'000</v>
      </c>
      <c r="AJ944" s="88">
        <f>'Cost Pressures (d)'!AA357</f>
        <v>0</v>
      </c>
      <c r="AK944" s="88">
        <f>'Cost Pressures (d)'!AC357</f>
        <v>0</v>
      </c>
      <c r="AM944" s="701"/>
      <c r="AN944" s="701"/>
      <c r="AO944" s="701"/>
      <c r="AP944" s="701"/>
      <c r="AQ944" s="701"/>
    </row>
    <row r="945" spans="1:43">
      <c r="A945" s="87" t="str">
        <f>'Cost Pressures (d)'!A358</f>
        <v>Swansea Bay UHB</v>
      </c>
      <c r="B945" s="87" t="str">
        <f>'Cost Pressures (d)'!B358</f>
        <v>In Year Cost Base</v>
      </c>
      <c r="C945" s="87" t="str">
        <f>'Cost Pressures (d)'!C358</f>
        <v xml:space="preserve">Funded Cost Pressures: </v>
      </c>
      <c r="D945" s="87" t="str">
        <f>'Cost Pressures (d)'!D358</f>
        <v>PRIMARY CARE DRUGS</v>
      </c>
      <c r="E945" s="87" t="str">
        <f>'Cost Pressures (d)'!E358</f>
        <v>FIGURE</v>
      </c>
      <c r="F945" s="87" t="str">
        <f>'Cost Pressures (d)'!F358</f>
        <v>Funded - Immunisation Framework</v>
      </c>
      <c r="AE945" s="88">
        <f>'Cost Pressures (d)'!W358</f>
        <v>0</v>
      </c>
      <c r="AH945" s="88">
        <f>'Cost Pressures (d)'!Z358</f>
        <v>0</v>
      </c>
      <c r="AJ945" s="88">
        <f>'Cost Pressures (d)'!AA358</f>
        <v>0</v>
      </c>
      <c r="AK945" s="88">
        <f>'Cost Pressures (d)'!AC358</f>
        <v>0</v>
      </c>
      <c r="AM945" s="701"/>
      <c r="AN945" s="701"/>
      <c r="AO945" s="701"/>
      <c r="AP945" s="701"/>
      <c r="AQ945" s="701"/>
    </row>
    <row r="946" spans="1:43">
      <c r="A946" s="87" t="str">
        <f>'Cost Pressures (d)'!A359</f>
        <v>Swansea Bay UHB</v>
      </c>
      <c r="B946" s="87" t="str">
        <f>'Cost Pressures (d)'!B359</f>
        <v>In Year Cost Base</v>
      </c>
      <c r="C946" s="87" t="str">
        <f>'Cost Pressures (d)'!C359</f>
        <v xml:space="preserve">Funded Cost Pressures: </v>
      </c>
      <c r="D946" s="87" t="str">
        <f>'Cost Pressures (d)'!D359</f>
        <v>PRIMARY CARE DRUGS</v>
      </c>
      <c r="E946" s="87" t="str">
        <f>'Cost Pressures (d)'!E359</f>
        <v>FIGURE</v>
      </c>
      <c r="F946" s="87" t="str">
        <f>'Cost Pressures (d)'!F359</f>
        <v>Funded - Surveillance (Testing and Tracing)</v>
      </c>
      <c r="AE946" s="88">
        <f>'Cost Pressures (d)'!W359</f>
        <v>0</v>
      </c>
      <c r="AH946" s="88">
        <f>'Cost Pressures (d)'!Z359</f>
        <v>0</v>
      </c>
      <c r="AJ946" s="88">
        <f>'Cost Pressures (d)'!AA359</f>
        <v>0</v>
      </c>
      <c r="AK946" s="88">
        <f>'Cost Pressures (d)'!AC359</f>
        <v>0</v>
      </c>
      <c r="AM946" s="701"/>
      <c r="AN946" s="701"/>
      <c r="AO946" s="701"/>
      <c r="AP946" s="701"/>
      <c r="AQ946" s="701"/>
    </row>
    <row r="947" spans="1:43">
      <c r="A947" s="87" t="str">
        <f>'Cost Pressures (d)'!A360</f>
        <v>Swansea Bay UHB</v>
      </c>
      <c r="B947" s="87" t="str">
        <f>'Cost Pressures (d)'!B360</f>
        <v>In Year Cost Base</v>
      </c>
      <c r="C947" s="87" t="str">
        <f>'Cost Pressures (d)'!C360</f>
        <v xml:space="preserve">Funded Cost Pressures: </v>
      </c>
      <c r="D947" s="87" t="str">
        <f>'Cost Pressures (d)'!D360</f>
        <v>PRIMARY CARE DRUGS</v>
      </c>
      <c r="E947" s="87" t="str">
        <f>'Cost Pressures (d)'!E360</f>
        <v>FIGURE</v>
      </c>
      <c r="F947" s="87" t="str">
        <f>'Cost Pressures (d)'!F360</f>
        <v>Funded - Real Living Wage</v>
      </c>
      <c r="AE947" s="88">
        <f>'Cost Pressures (d)'!W360</f>
        <v>0</v>
      </c>
      <c r="AH947" s="88">
        <f>'Cost Pressures (d)'!Z360</f>
        <v>0</v>
      </c>
      <c r="AJ947" s="88">
        <f>'Cost Pressures (d)'!AA360</f>
        <v>0</v>
      </c>
      <c r="AK947" s="88">
        <f>'Cost Pressures (d)'!AC360</f>
        <v>0</v>
      </c>
      <c r="AM947" s="701"/>
      <c r="AN947" s="701"/>
      <c r="AO947" s="701"/>
      <c r="AP947" s="701"/>
      <c r="AQ947" s="701"/>
    </row>
    <row r="948" spans="1:43">
      <c r="A948" s="87" t="str">
        <f>'Cost Pressures (d)'!A361</f>
        <v>Swansea Bay UHB</v>
      </c>
      <c r="B948" s="87" t="str">
        <f>'Cost Pressures (d)'!B361</f>
        <v>In Year Cost Base</v>
      </c>
      <c r="C948" s="87" t="str">
        <f>'Cost Pressures (d)'!C361</f>
        <v xml:space="preserve">Funded Cost Pressures: </v>
      </c>
      <c r="D948" s="87" t="str">
        <f>'Cost Pressures (d)'!D361</f>
        <v>PRIMARY CARE DRUGS</v>
      </c>
      <c r="E948" s="87" t="str">
        <f>'Cost Pressures (d)'!E361</f>
        <v>FIGURE</v>
      </c>
      <c r="F948" s="87" t="str">
        <f>'Cost Pressures (d)'!F361</f>
        <v>Funded - Other ringfenced projects</v>
      </c>
      <c r="AE948" s="88">
        <f>'Cost Pressures (d)'!W361</f>
        <v>0</v>
      </c>
      <c r="AH948" s="88">
        <f>'Cost Pressures (d)'!Z361</f>
        <v>0</v>
      </c>
      <c r="AJ948" s="88">
        <f>'Cost Pressures (d)'!AA361</f>
        <v>0</v>
      </c>
      <c r="AK948" s="88">
        <f>'Cost Pressures (d)'!AC361</f>
        <v>0</v>
      </c>
      <c r="AM948" s="701"/>
      <c r="AN948" s="701"/>
      <c r="AO948" s="701"/>
      <c r="AP948" s="701"/>
      <c r="AQ948" s="701"/>
    </row>
    <row r="949" spans="1:43">
      <c r="A949" s="87" t="str">
        <f>'Cost Pressures (d)'!A362</f>
        <v>Swansea Bay UHB</v>
      </c>
      <c r="B949" s="87" t="str">
        <f>'Cost Pressures (d)'!B362</f>
        <v>In Year Cost Base</v>
      </c>
      <c r="C949" s="87" t="str">
        <f>'Cost Pressures (d)'!C362</f>
        <v xml:space="preserve">Funded Cost Pressures: </v>
      </c>
      <c r="D949" s="87" t="str">
        <f>'Cost Pressures (d)'!D362</f>
        <v>PRIMARY CARE DRUGS</v>
      </c>
      <c r="E949" s="87" t="str">
        <f>'Cost Pressures (d)'!E362</f>
        <v>FIGURE</v>
      </c>
      <c r="F949" s="87" t="str">
        <f>'Cost Pressures (d)'!F362</f>
        <v>National COVID Programmes Other</v>
      </c>
      <c r="AE949" s="88">
        <f>'Cost Pressures (d)'!W362</f>
        <v>0</v>
      </c>
      <c r="AH949" s="88">
        <f>'Cost Pressures (d)'!Z362</f>
        <v>0</v>
      </c>
      <c r="AJ949" s="88">
        <f>'Cost Pressures (d)'!AA362</f>
        <v>0</v>
      </c>
      <c r="AK949" s="88">
        <f>'Cost Pressures (d)'!AC362</f>
        <v>0</v>
      </c>
      <c r="AM949" s="701"/>
      <c r="AN949" s="701"/>
      <c r="AO949" s="701"/>
      <c r="AP949" s="701"/>
      <c r="AQ949" s="701"/>
    </row>
    <row r="950" spans="1:43">
      <c r="A950" s="87" t="str">
        <f>'Cost Pressures (d)'!A363</f>
        <v>Swansea Bay UHB</v>
      </c>
      <c r="B950" s="87" t="str">
        <f>'Cost Pressures (d)'!B363</f>
        <v>In Year Cost Base</v>
      </c>
      <c r="C950" s="87" t="str">
        <f>'Cost Pressures (d)'!C363</f>
        <v xml:space="preserve">Funded Cost Pressures: </v>
      </c>
      <c r="D950" s="87" t="str">
        <f>'Cost Pressures (d)'!D363</f>
        <v>PRIMARY CARE DRUGS</v>
      </c>
      <c r="E950" s="87" t="str">
        <f>'Cost Pressures (d)'!E363</f>
        <v>FIGURE</v>
      </c>
      <c r="F950" s="87" t="str">
        <f>'Cost Pressures (d)'!F363</f>
        <v>Planned Care Recovery Local</v>
      </c>
      <c r="AE950" s="88">
        <f>'Cost Pressures (d)'!W363</f>
        <v>0</v>
      </c>
      <c r="AH950" s="88">
        <f>'Cost Pressures (d)'!Z363</f>
        <v>0</v>
      </c>
      <c r="AJ950" s="88">
        <f>'Cost Pressures (d)'!AA363</f>
        <v>0</v>
      </c>
      <c r="AK950" s="88">
        <f>'Cost Pressures (d)'!AC363</f>
        <v>0</v>
      </c>
      <c r="AM950" s="701"/>
      <c r="AN950" s="701"/>
      <c r="AO950" s="701"/>
      <c r="AP950" s="701"/>
      <c r="AQ950" s="701"/>
    </row>
    <row r="951" spans="1:43">
      <c r="A951" s="87" t="str">
        <f>'Cost Pressures (d)'!A364</f>
        <v>Swansea Bay UHB</v>
      </c>
      <c r="B951" s="87" t="str">
        <f>'Cost Pressures (d)'!B364</f>
        <v>In Year Cost Base</v>
      </c>
      <c r="C951" s="87" t="str">
        <f>'Cost Pressures (d)'!C364</f>
        <v xml:space="preserve">Funded Cost Pressures: </v>
      </c>
      <c r="D951" s="87" t="str">
        <f>'Cost Pressures (d)'!D364</f>
        <v>PRIMARY CARE DRUGS</v>
      </c>
      <c r="E951" s="87" t="str">
        <f>'Cost Pressures (d)'!E364</f>
        <v>FIGURE</v>
      </c>
      <c r="F951" s="87" t="str">
        <f>'Cost Pressures (d)'!F364</f>
        <v>Planned Care Recovery Regional</v>
      </c>
      <c r="AE951" s="88">
        <f>'Cost Pressures (d)'!W364</f>
        <v>0</v>
      </c>
      <c r="AH951" s="88">
        <f>'Cost Pressures (d)'!Z364</f>
        <v>0</v>
      </c>
      <c r="AJ951" s="88">
        <f>'Cost Pressures (d)'!AA364</f>
        <v>0</v>
      </c>
      <c r="AK951" s="88">
        <f>'Cost Pressures (d)'!AC364</f>
        <v>0</v>
      </c>
      <c r="AM951" s="701"/>
      <c r="AN951" s="701"/>
      <c r="AO951" s="701"/>
      <c r="AP951" s="701"/>
      <c r="AQ951" s="701"/>
    </row>
    <row r="952" spans="1:43">
      <c r="A952" s="87" t="str">
        <f>'Cost Pressures (d)'!A365</f>
        <v>Swansea Bay UHB</v>
      </c>
      <c r="B952" s="87" t="str">
        <f>'Cost Pressures (d)'!B365</f>
        <v>In Year Cost Base</v>
      </c>
      <c r="C952" s="87" t="str">
        <f>'Cost Pressures (d)'!C365</f>
        <v xml:space="preserve">Funded Cost Pressures: </v>
      </c>
      <c r="D952" s="87" t="str">
        <f>'Cost Pressures (d)'!D365</f>
        <v>PRIMARY CARE DRUGS</v>
      </c>
      <c r="E952" s="87" t="str">
        <f>'Cost Pressures (d)'!E365</f>
        <v>FIGURE</v>
      </c>
      <c r="F952" s="87" t="str">
        <f>'Cost Pressures (d)'!F365</f>
        <v>2022/23 Pay Award</v>
      </c>
      <c r="AE952" s="88">
        <f>'Cost Pressures (d)'!W365</f>
        <v>0</v>
      </c>
      <c r="AH952" s="88">
        <f>'Cost Pressures (d)'!Z365</f>
        <v>0</v>
      </c>
      <c r="AJ952" s="88">
        <f>'Cost Pressures (d)'!AA365</f>
        <v>0</v>
      </c>
      <c r="AK952" s="88">
        <f>'Cost Pressures (d)'!AC365</f>
        <v>0</v>
      </c>
      <c r="AM952" s="701"/>
      <c r="AN952" s="701"/>
      <c r="AO952" s="701"/>
      <c r="AP952" s="701"/>
      <c r="AQ952" s="701"/>
    </row>
    <row r="953" spans="1:43">
      <c r="A953" s="87" t="str">
        <f>'Cost Pressures (d)'!A366</f>
        <v>Swansea Bay UHB</v>
      </c>
      <c r="B953" s="87" t="str">
        <f>'Cost Pressures (d)'!B366</f>
        <v>In Year Cost Base</v>
      </c>
      <c r="C953" s="87" t="str">
        <f>'Cost Pressures (d)'!C366</f>
        <v xml:space="preserve">Funded Cost Pressures: </v>
      </c>
      <c r="D953" s="87" t="str">
        <f>'Cost Pressures (d)'!D366</f>
        <v>PRIMARY CARE DRUGS</v>
      </c>
      <c r="E953" s="87" t="str">
        <f>'Cost Pressures (d)'!E366</f>
        <v>FIGURE</v>
      </c>
      <c r="F953" s="87" t="str">
        <f>'Cost Pressures (d)'!F366</f>
        <v>Additional Costs linked Table A2</v>
      </c>
      <c r="AE953" s="88">
        <f>'Cost Pressures (d)'!W366</f>
        <v>0</v>
      </c>
      <c r="AH953" s="88">
        <f>'Cost Pressures (d)'!Z366</f>
        <v>0</v>
      </c>
      <c r="AJ953" s="88">
        <f>'Cost Pressures (d)'!AA366</f>
        <v>0</v>
      </c>
      <c r="AK953" s="88">
        <f>'Cost Pressures (d)'!AC366</f>
        <v>0</v>
      </c>
      <c r="AM953" s="701"/>
      <c r="AN953" s="701"/>
      <c r="AO953" s="701"/>
      <c r="AP953" s="701"/>
      <c r="AQ953" s="701"/>
    </row>
    <row r="954" spans="1:43">
      <c r="A954" s="87" t="str">
        <f>'Cost Pressures (d)'!A367</f>
        <v>Swansea Bay UHB</v>
      </c>
      <c r="B954" s="87" t="str">
        <f>'Cost Pressures (d)'!B367</f>
        <v>In Year Cost Base</v>
      </c>
      <c r="C954" s="87" t="str">
        <f>'Cost Pressures (d)'!C367</f>
        <v xml:space="preserve">Funded Cost Pressures: </v>
      </c>
      <c r="D954" s="87" t="str">
        <f>'Cost Pressures (d)'!D367</f>
        <v>PRIMARY CARE DRUGS</v>
      </c>
      <c r="E954" s="87" t="str">
        <f>'Cost Pressures (d)'!E367</f>
        <v>FIGURE</v>
      </c>
      <c r="F954" s="87" t="str">
        <f>'Cost Pressures (d)'!F367</f>
        <v>Additional Costs linked Table B1</v>
      </c>
      <c r="AE954" s="88">
        <f>'Cost Pressures (d)'!W367</f>
        <v>0</v>
      </c>
      <c r="AH954" s="88">
        <f>'Cost Pressures (d)'!Z367</f>
        <v>0</v>
      </c>
      <c r="AJ954" s="88">
        <f>'Cost Pressures (d)'!AA367</f>
        <v>0</v>
      </c>
      <c r="AK954" s="88">
        <f>'Cost Pressures (d)'!AC367</f>
        <v>0</v>
      </c>
      <c r="AM954" s="701"/>
      <c r="AN954" s="701"/>
      <c r="AO954" s="701"/>
      <c r="AP954" s="701"/>
      <c r="AQ954" s="701"/>
    </row>
    <row r="955" spans="1:43">
      <c r="A955" s="87" t="str">
        <f>'Cost Pressures (d)'!A368</f>
        <v>Swansea Bay UHB</v>
      </c>
      <c r="B955" s="87" t="str">
        <f>'Cost Pressures (d)'!B368</f>
        <v>In Year Cost Base</v>
      </c>
      <c r="C955" s="87" t="str">
        <f>'Cost Pressures (d)'!C368</f>
        <v xml:space="preserve">Funded Cost Pressures: </v>
      </c>
      <c r="D955" s="87" t="str">
        <f>'Cost Pressures (d)'!D368</f>
        <v>PRIMARY CARE DRUGS</v>
      </c>
      <c r="E955" s="87" t="str">
        <f>'Cost Pressures (d)'!E368</f>
        <v>FIGURE</v>
      </c>
      <c r="F955" s="87" t="str">
        <f>'Cost Pressures (d)'!F368</f>
        <v>Additional Costs linked Table B2</v>
      </c>
      <c r="AE955" s="88">
        <f>'Cost Pressures (d)'!W368</f>
        <v>0</v>
      </c>
      <c r="AH955" s="88">
        <f>'Cost Pressures (d)'!Z368</f>
        <v>0</v>
      </c>
      <c r="AJ955" s="88">
        <f>'Cost Pressures (d)'!AA368</f>
        <v>0</v>
      </c>
      <c r="AK955" s="88">
        <f>'Cost Pressures (d)'!AC368</f>
        <v>0</v>
      </c>
      <c r="AM955" s="701"/>
      <c r="AN955" s="701"/>
      <c r="AO955" s="701"/>
      <c r="AP955" s="701"/>
      <c r="AQ955" s="701"/>
    </row>
    <row r="956" spans="1:43">
      <c r="A956" s="87" t="str">
        <f>'Cost Pressures (d)'!A369</f>
        <v>Swansea Bay UHB</v>
      </c>
      <c r="B956" s="87" t="str">
        <f>'Cost Pressures (d)'!B369</f>
        <v>In Year Cost Base</v>
      </c>
      <c r="C956" s="87" t="str">
        <f>'Cost Pressures (d)'!C369</f>
        <v xml:space="preserve">Funded Cost Pressures: </v>
      </c>
      <c r="D956" s="87" t="str">
        <f>'Cost Pressures (d)'!D369</f>
        <v>PRIMARY CARE DRUGS</v>
      </c>
      <c r="E956" s="87" t="str">
        <f>'Cost Pressures (d)'!E369</f>
        <v>FIGURE</v>
      </c>
      <c r="F956" s="87" t="str">
        <f>'Cost Pressures (d)'!F369</f>
        <v>Additional Costs linked Table 2</v>
      </c>
      <c r="AE956" s="88">
        <f>'Cost Pressures (d)'!W369</f>
        <v>0</v>
      </c>
      <c r="AH956" s="88">
        <f>'Cost Pressures (d)'!Z369</f>
        <v>0</v>
      </c>
      <c r="AJ956" s="88">
        <f>'Cost Pressures (d)'!AA369</f>
        <v>0</v>
      </c>
      <c r="AK956" s="88">
        <f>'Cost Pressures (d)'!AC369</f>
        <v>0</v>
      </c>
      <c r="AM956" s="701"/>
      <c r="AN956" s="701"/>
      <c r="AO956" s="701"/>
      <c r="AP956" s="701"/>
      <c r="AQ956" s="701"/>
    </row>
    <row r="957" spans="1:43">
      <c r="A957" s="87" t="str">
        <f>'Cost Pressures (d)'!A370</f>
        <v>Swansea Bay UHB</v>
      </c>
      <c r="B957" s="87" t="str">
        <f>'Cost Pressures (d)'!B370</f>
        <v>In Year Cost Base</v>
      </c>
      <c r="C957" s="87" t="str">
        <f>'Cost Pressures (d)'!C370</f>
        <v xml:space="preserve">Funded Cost Pressures: </v>
      </c>
      <c r="D957" s="87" t="str">
        <f>'Cost Pressures (d)'!D370</f>
        <v>PRIMARY CARE DRUGS</v>
      </c>
      <c r="E957" s="87" t="str">
        <f>'Cost Pressures (d)'!E370</f>
        <v>FIGURE</v>
      </c>
      <c r="F957" s="87" t="str">
        <f>'Cost Pressures (d)'!F370</f>
        <v>Anticpated Allocations Invesments Recurrent (as per Tab 6)</v>
      </c>
      <c r="AE957" s="88">
        <f>'Cost Pressures (d)'!W370</f>
        <v>0</v>
      </c>
      <c r="AH957" s="88">
        <f>'Cost Pressures (d)'!Z370</f>
        <v>0</v>
      </c>
      <c r="AJ957" s="88">
        <f>'Cost Pressures (d)'!AA370</f>
        <v>0</v>
      </c>
      <c r="AK957" s="88">
        <f>'Cost Pressures (d)'!AC370</f>
        <v>0</v>
      </c>
      <c r="AM957" s="701"/>
      <c r="AN957" s="701"/>
      <c r="AO957" s="701"/>
      <c r="AP957" s="701"/>
      <c r="AQ957" s="701"/>
    </row>
    <row r="958" spans="1:43">
      <c r="A958" s="87" t="str">
        <f>'Cost Pressures (d)'!A371</f>
        <v>Swansea Bay UHB</v>
      </c>
      <c r="B958" s="87" t="str">
        <f>'Cost Pressures (d)'!B371</f>
        <v>In Year Cost Base</v>
      </c>
      <c r="C958" s="87" t="str">
        <f>'Cost Pressures (d)'!C371</f>
        <v xml:space="preserve">Funded Cost Pressures: </v>
      </c>
      <c r="D958" s="87" t="str">
        <f>'Cost Pressures (d)'!D371</f>
        <v>PRIMARY CARE DRUGS</v>
      </c>
      <c r="E958" s="87" t="str">
        <f>'Cost Pressures (d)'!E371</f>
        <v>FIGURE</v>
      </c>
      <c r="F958" s="87" t="str">
        <f>'Cost Pressures (d)'!F371</f>
        <v>Anticpated Allocations Invesments Non Recurrent (as per Tab 6)</v>
      </c>
      <c r="AE958" s="88">
        <f>'Cost Pressures (d)'!W371</f>
        <v>0</v>
      </c>
      <c r="AH958" s="88">
        <f>'Cost Pressures (d)'!Z371</f>
        <v>0</v>
      </c>
      <c r="AJ958" s="88">
        <f>'Cost Pressures (d)'!AA371</f>
        <v>0</v>
      </c>
      <c r="AK958" s="88">
        <f>'Cost Pressures (d)'!AC371</f>
        <v>0</v>
      </c>
      <c r="AM958" s="701"/>
      <c r="AN958" s="701"/>
      <c r="AO958" s="701"/>
      <c r="AP958" s="701"/>
      <c r="AQ958" s="701"/>
    </row>
    <row r="959" spans="1:43">
      <c r="A959" s="87" t="str">
        <f>'Cost Pressures (d)'!A372</f>
        <v>Swansea Bay UHB</v>
      </c>
      <c r="B959" s="87" t="str">
        <f>'Cost Pressures (d)'!B372</f>
        <v>In Year Cost Base</v>
      </c>
      <c r="C959" s="87" t="str">
        <f>'Cost Pressures (d)'!C372</f>
        <v xml:space="preserve">Funded Cost Pressures: </v>
      </c>
      <c r="D959" s="87" t="str">
        <f>'Cost Pressures (d)'!D372</f>
        <v>PRIMARY CARE DRUGS</v>
      </c>
      <c r="E959" s="87" t="str">
        <f>'Cost Pressures (d)'!E372</f>
        <v>FIGURE</v>
      </c>
      <c r="F959" s="87">
        <f>'Cost Pressures (d)'!F372</f>
        <v>0</v>
      </c>
      <c r="AE959" s="88">
        <f>'Cost Pressures (d)'!W372</f>
        <v>0</v>
      </c>
      <c r="AH959" s="88">
        <f>'Cost Pressures (d)'!Z372</f>
        <v>0</v>
      </c>
      <c r="AJ959" s="88">
        <f>'Cost Pressures (d)'!AA372</f>
        <v>0</v>
      </c>
      <c r="AK959" s="88">
        <f>'Cost Pressures (d)'!AC372</f>
        <v>0</v>
      </c>
      <c r="AM959" s="701"/>
      <c r="AN959" s="701"/>
      <c r="AO959" s="701"/>
      <c r="AP959" s="701"/>
      <c r="AQ959" s="701"/>
    </row>
    <row r="960" spans="1:43">
      <c r="A960" s="87" t="str">
        <f>'Cost Pressures (d)'!A373</f>
        <v>Swansea Bay UHB</v>
      </c>
      <c r="B960" s="87" t="str">
        <f>'Cost Pressures (d)'!B373</f>
        <v>In Year Cost Base</v>
      </c>
      <c r="C960" s="87" t="str">
        <f>'Cost Pressures (d)'!C373</f>
        <v xml:space="preserve">Funded Cost Pressures: </v>
      </c>
      <c r="D960" s="87" t="str">
        <f>'Cost Pressures (d)'!D373</f>
        <v>PRIMARY CARE DRUGS</v>
      </c>
      <c r="E960" s="87" t="str">
        <f>'Cost Pressures (d)'!E373</f>
        <v>FIGURE</v>
      </c>
      <c r="F960" s="87">
        <f>'Cost Pressures (d)'!F373</f>
        <v>0</v>
      </c>
      <c r="AE960" s="88">
        <f>'Cost Pressures (d)'!W373</f>
        <v>0</v>
      </c>
      <c r="AH960" s="88">
        <f>'Cost Pressures (d)'!Z373</f>
        <v>0</v>
      </c>
      <c r="AJ960" s="88">
        <f>'Cost Pressures (d)'!AA373</f>
        <v>0</v>
      </c>
      <c r="AK960" s="88">
        <f>'Cost Pressures (d)'!AC373</f>
        <v>0</v>
      </c>
      <c r="AM960" s="701"/>
      <c r="AN960" s="701"/>
      <c r="AO960" s="701"/>
      <c r="AP960" s="701"/>
      <c r="AQ960" s="701"/>
    </row>
    <row r="961" spans="1:43">
      <c r="A961" s="87" t="str">
        <f>'Cost Pressures (d)'!A374</f>
        <v>Swansea Bay UHB</v>
      </c>
      <c r="B961" s="87" t="str">
        <f>'Cost Pressures (d)'!B374</f>
        <v>In Year Cost Base</v>
      </c>
      <c r="C961" s="87" t="str">
        <f>'Cost Pressures (d)'!C374</f>
        <v xml:space="preserve">Funded Cost Pressures: </v>
      </c>
      <c r="D961" s="87" t="str">
        <f>'Cost Pressures (d)'!D374</f>
        <v>PRIMARY CARE DRUGS</v>
      </c>
      <c r="E961" s="87" t="str">
        <f>'Cost Pressures (d)'!E374</f>
        <v>FIGURE</v>
      </c>
      <c r="F961" s="87">
        <f>'Cost Pressures (d)'!F374</f>
        <v>0</v>
      </c>
      <c r="AE961" s="88">
        <f>'Cost Pressures (d)'!W374</f>
        <v>0</v>
      </c>
      <c r="AH961" s="88">
        <f>'Cost Pressures (d)'!Z374</f>
        <v>0</v>
      </c>
      <c r="AJ961" s="88">
        <f>'Cost Pressures (d)'!AA374</f>
        <v>0</v>
      </c>
      <c r="AK961" s="88">
        <f>'Cost Pressures (d)'!AC374</f>
        <v>0</v>
      </c>
      <c r="AM961" s="701"/>
      <c r="AN961" s="701"/>
      <c r="AO961" s="701"/>
      <c r="AP961" s="701"/>
      <c r="AQ961" s="701"/>
    </row>
    <row r="962" spans="1:43">
      <c r="A962" s="87" t="str">
        <f>'Cost Pressures (d)'!A375</f>
        <v>Swansea Bay UHB</v>
      </c>
      <c r="B962" s="87" t="str">
        <f>'Cost Pressures (d)'!B375</f>
        <v>In Year Cost Base</v>
      </c>
      <c r="C962" s="87" t="str">
        <f>'Cost Pressures (d)'!C375</f>
        <v xml:space="preserve">Funded Cost Pressures: </v>
      </c>
      <c r="D962" s="87" t="str">
        <f>'Cost Pressures (d)'!D375</f>
        <v>PRIMARY CARE DRUGS</v>
      </c>
      <c r="E962" s="87" t="str">
        <f>'Cost Pressures (d)'!E375</f>
        <v>TOTAL</v>
      </c>
      <c r="F962" s="87" t="str">
        <f>'Cost Pressures (d)'!F375</f>
        <v>Adjustment for new funded activities</v>
      </c>
      <c r="AE962" s="88">
        <f>'Cost Pressures (d)'!W375</f>
        <v>0</v>
      </c>
      <c r="AH962" s="88">
        <f>'Cost Pressures (d)'!Z375</f>
        <v>0</v>
      </c>
      <c r="AJ962" s="88">
        <f>'Cost Pressures (d)'!AA375</f>
        <v>0</v>
      </c>
      <c r="AK962" s="88">
        <f>'Cost Pressures (d)'!AC375</f>
        <v>0</v>
      </c>
      <c r="AM962" s="701"/>
      <c r="AN962" s="701"/>
      <c r="AO962" s="701"/>
      <c r="AP962" s="701"/>
      <c r="AQ962" s="701"/>
    </row>
    <row r="963" spans="1:43">
      <c r="A963" s="87" t="str">
        <f>'Cost Pressures (d)'!A376</f>
        <v>Swansea Bay UHB</v>
      </c>
      <c r="B963" s="87" t="str">
        <f>'Cost Pressures (d)'!B376</f>
        <v>In Year Cost Base</v>
      </c>
      <c r="C963" s="87" t="str">
        <f>'Cost Pressures (d)'!C376</f>
        <v xml:space="preserve">Funded Cost Pressures: </v>
      </c>
      <c r="D963" s="87" t="str">
        <f>'Cost Pressures (d)'!D376</f>
        <v>PRIMARY CARE DRUGS</v>
      </c>
      <c r="E963" s="87" t="str">
        <f>'Cost Pressures (d)'!E376</f>
        <v>FIGURE</v>
      </c>
      <c r="F963" s="87">
        <f>'Cost Pressures (d)'!F376</f>
        <v>0</v>
      </c>
      <c r="AE963" s="88">
        <f>'Cost Pressures (d)'!W376</f>
        <v>0</v>
      </c>
      <c r="AH963" s="88">
        <f>'Cost Pressures (d)'!Z376</f>
        <v>0</v>
      </c>
      <c r="AJ963" s="88">
        <f>'Cost Pressures (d)'!AA376</f>
        <v>0</v>
      </c>
      <c r="AK963" s="88">
        <f>'Cost Pressures (d)'!AC376</f>
        <v>0</v>
      </c>
      <c r="AM963" s="701"/>
      <c r="AN963" s="701"/>
      <c r="AO963" s="701"/>
      <c r="AP963" s="701"/>
      <c r="AQ963" s="701"/>
    </row>
    <row r="964" spans="1:43">
      <c r="A964" s="87" t="str">
        <f>'Cost Pressures (d)'!A377</f>
        <v>Swansea Bay UHB</v>
      </c>
      <c r="B964" s="87" t="str">
        <f>'Cost Pressures (d)'!B377</f>
        <v>In Year Cost Base</v>
      </c>
      <c r="C964" s="87" t="str">
        <f>'Cost Pressures (d)'!C377</f>
        <v>Total Cost Pressures</v>
      </c>
      <c r="D964" s="87" t="str">
        <f>'Cost Pressures (d)'!D377</f>
        <v>PRIMARY CARE DRUGS</v>
      </c>
      <c r="E964" s="87" t="str">
        <f>'Cost Pressures (d)'!E377</f>
        <v>TOTAL</v>
      </c>
      <c r="F964" s="87" t="str">
        <f>'Cost Pressures (d)'!F377</f>
        <v>Total Cost Pressures</v>
      </c>
      <c r="AE964" s="88">
        <f>'Cost Pressures (d)'!W377</f>
        <v>12306.675000000001</v>
      </c>
      <c r="AH964" s="88">
        <f>'Cost Pressures (d)'!Z377</f>
        <v>12306.675000000001</v>
      </c>
      <c r="AJ964" s="88">
        <f>'Cost Pressures (d)'!AA377</f>
        <v>0</v>
      </c>
      <c r="AK964" s="88">
        <f>'Cost Pressures (d)'!AC377</f>
        <v>0</v>
      </c>
      <c r="AM964" s="701"/>
      <c r="AN964" s="701"/>
      <c r="AO964" s="701"/>
      <c r="AP964" s="701"/>
      <c r="AQ964" s="701"/>
    </row>
    <row r="965" spans="1:43">
      <c r="A965" s="87" t="str">
        <f>'Cost Pressures (d)'!A378</f>
        <v>Swansea Bay UHB</v>
      </c>
      <c r="B965" s="87" t="str">
        <f>'Cost Pressures (d)'!B378</f>
        <v>In Year Cost Base</v>
      </c>
      <c r="C965" s="87" t="str">
        <f>'Cost Pressures (d)'!C378</f>
        <v>Inflationary Cost Pressures</v>
      </c>
      <c r="D965" s="87" t="str">
        <f>'Cost Pressures (d)'!D378</f>
        <v>SECONDARY CARE DRUGS</v>
      </c>
      <c r="E965" s="87" t="str">
        <f>'Cost Pressures (d)'!E378</f>
        <v>FIGURE</v>
      </c>
      <c r="F965" s="87" t="str">
        <f>'Cost Pressures (d)'!F378</f>
        <v>Inflation - Energy</v>
      </c>
      <c r="AE965" s="88">
        <f>'Cost Pressures (d)'!W378</f>
        <v>0</v>
      </c>
      <c r="AH965" s="88">
        <f>'Cost Pressures (d)'!Z378</f>
        <v>0</v>
      </c>
      <c r="AJ965" s="88">
        <f>'Cost Pressures (d)'!AA378</f>
        <v>0</v>
      </c>
      <c r="AK965" s="88">
        <f>'Cost Pressures (d)'!AC378</f>
        <v>0</v>
      </c>
      <c r="AM965" s="701"/>
      <c r="AN965" s="701"/>
      <c r="AO965" s="701"/>
      <c r="AP965" s="701"/>
      <c r="AQ965" s="701"/>
    </row>
    <row r="966" spans="1:43">
      <c r="A966" s="87" t="str">
        <f>'Cost Pressures (d)'!A379</f>
        <v>Swansea Bay UHB</v>
      </c>
      <c r="B966" s="87" t="str">
        <f>'Cost Pressures (d)'!B379</f>
        <v>In Year Cost Base</v>
      </c>
      <c r="C966" s="87" t="str">
        <f>'Cost Pressures (d)'!C379</f>
        <v>Inflationary Cost Pressures</v>
      </c>
      <c r="D966" s="87" t="str">
        <f>'Cost Pressures (d)'!D379</f>
        <v>SECONDARY CARE DRUGS</v>
      </c>
      <c r="E966" s="87" t="str">
        <f>'Cost Pressures (d)'!E379</f>
        <v>FIGURE</v>
      </c>
      <c r="F966" s="87" t="str">
        <f>'Cost Pressures (d)'!F379</f>
        <v>Inflation - Other price increases</v>
      </c>
      <c r="AE966" s="88">
        <f>'Cost Pressures (d)'!W379</f>
        <v>0</v>
      </c>
      <c r="AH966" s="88">
        <f>'Cost Pressures (d)'!Z379</f>
        <v>0</v>
      </c>
      <c r="AJ966" s="88">
        <f>'Cost Pressures (d)'!AA379</f>
        <v>0</v>
      </c>
      <c r="AK966" s="88">
        <f>'Cost Pressures (d)'!AC379</f>
        <v>0</v>
      </c>
      <c r="AM966" s="701"/>
      <c r="AN966" s="701"/>
      <c r="AO966" s="701"/>
      <c r="AP966" s="701"/>
      <c r="AQ966" s="701"/>
    </row>
    <row r="967" spans="1:43">
      <c r="A967" s="87" t="str">
        <f>'Cost Pressures (d)'!A380</f>
        <v>Swansea Bay UHB</v>
      </c>
      <c r="B967" s="87" t="str">
        <f>'Cost Pressures (d)'!B380</f>
        <v>In Year Cost Base</v>
      </c>
      <c r="C967" s="87" t="str">
        <f>'Cost Pressures (d)'!C380</f>
        <v>Inflationary Cost Pressures</v>
      </c>
      <c r="D967" s="87" t="str">
        <f>'Cost Pressures (d)'!D380</f>
        <v>SECONDARY CARE DRUGS</v>
      </c>
      <c r="E967" s="87" t="str">
        <f>'Cost Pressures (d)'!E380</f>
        <v>FIGURE</v>
      </c>
      <c r="F967" s="87" t="str">
        <f>'Cost Pressures (d)'!F380</f>
        <v>CHC (ec RLW)</v>
      </c>
      <c r="AE967" s="88">
        <f>'Cost Pressures (d)'!W380</f>
        <v>0</v>
      </c>
      <c r="AH967" s="88">
        <f>'Cost Pressures (d)'!Z380</f>
        <v>0</v>
      </c>
      <c r="AJ967" s="88">
        <f>'Cost Pressures (d)'!AA380</f>
        <v>0</v>
      </c>
      <c r="AK967" s="88">
        <f>'Cost Pressures (d)'!AC380</f>
        <v>0</v>
      </c>
      <c r="AM967" s="701"/>
      <c r="AN967" s="701"/>
      <c r="AO967" s="701"/>
      <c r="AP967" s="701"/>
      <c r="AQ967" s="701"/>
    </row>
    <row r="968" spans="1:43">
      <c r="A968" s="87" t="str">
        <f>'Cost Pressures (d)'!A381</f>
        <v>Swansea Bay UHB</v>
      </c>
      <c r="B968" s="87" t="str">
        <f>'Cost Pressures (d)'!B381</f>
        <v>In Year Cost Base</v>
      </c>
      <c r="C968" s="87" t="str">
        <f>'Cost Pressures (d)'!C381</f>
        <v>Inflationary Cost Pressures</v>
      </c>
      <c r="D968" s="87" t="str">
        <f>'Cost Pressures (d)'!D381</f>
        <v>SECONDARY CARE DRUGS</v>
      </c>
      <c r="E968" s="87" t="str">
        <f>'Cost Pressures (d)'!E381</f>
        <v>FIGURE</v>
      </c>
      <c r="F968" s="87" t="str">
        <f>'Cost Pressures (d)'!F381</f>
        <v>Secondary Care Drugs &amp; NICE</v>
      </c>
      <c r="AE968" s="88">
        <f>'Cost Pressures (d)'!W381</f>
        <v>4010.6696699999879</v>
      </c>
      <c r="AH968" s="88">
        <f>'Cost Pressures (d)'!Z381</f>
        <v>4010.6696699999879</v>
      </c>
      <c r="AJ968" s="88">
        <f>'Cost Pressures (d)'!AA381</f>
        <v>0</v>
      </c>
      <c r="AK968" s="88">
        <f>'Cost Pressures (d)'!AC381</f>
        <v>0</v>
      </c>
      <c r="AM968" s="701"/>
      <c r="AN968" s="701"/>
      <c r="AO968" s="701"/>
      <c r="AP968" s="701"/>
      <c r="AQ968" s="701"/>
    </row>
    <row r="969" spans="1:43">
      <c r="A969" s="87" t="str">
        <f>'Cost Pressures (d)'!A382</f>
        <v>Swansea Bay UHB</v>
      </c>
      <c r="B969" s="87" t="str">
        <f>'Cost Pressures (d)'!B382</f>
        <v>In Year Cost Base</v>
      </c>
      <c r="C969" s="87" t="str">
        <f>'Cost Pressures (d)'!C382</f>
        <v>Inflationary Cost Pressures</v>
      </c>
      <c r="D969" s="87" t="str">
        <f>'Cost Pressures (d)'!D382</f>
        <v>SECONDARY CARE DRUGS</v>
      </c>
      <c r="E969" s="87" t="str">
        <f>'Cost Pressures (d)'!E382</f>
        <v>FIGURE</v>
      </c>
      <c r="F969" s="87" t="str">
        <f>'Cost Pressures (d)'!F382</f>
        <v>PC Prescribing</v>
      </c>
      <c r="AE969" s="88">
        <f>'Cost Pressures (d)'!W382</f>
        <v>0</v>
      </c>
      <c r="AH969" s="88">
        <f>'Cost Pressures (d)'!Z382</f>
        <v>0</v>
      </c>
      <c r="AJ969" s="88">
        <f>'Cost Pressures (d)'!AA382</f>
        <v>0</v>
      </c>
      <c r="AK969" s="88">
        <f>'Cost Pressures (d)'!AC382</f>
        <v>0</v>
      </c>
      <c r="AM969" s="701"/>
      <c r="AN969" s="701"/>
      <c r="AO969" s="701"/>
      <c r="AP969" s="701"/>
      <c r="AQ969" s="701"/>
    </row>
    <row r="970" spans="1:43">
      <c r="A970" s="87" t="str">
        <f>'Cost Pressures (d)'!A383</f>
        <v>Swansea Bay UHB</v>
      </c>
      <c r="B970" s="87" t="str">
        <f>'Cost Pressures (d)'!B383</f>
        <v>In Year Cost Base</v>
      </c>
      <c r="C970" s="87" t="str">
        <f>'Cost Pressures (d)'!C383</f>
        <v>Inflationary Cost Pressures</v>
      </c>
      <c r="D970" s="87" t="str">
        <f>'Cost Pressures (d)'!D383</f>
        <v>SECONDARY CARE DRUGS</v>
      </c>
      <c r="E970" s="87" t="str">
        <f>'Cost Pressures (d)'!E383</f>
        <v>FIGURE</v>
      </c>
      <c r="F970" s="87" t="str">
        <f>'Cost Pressures (d)'!F383</f>
        <v>Inflations Linked to Commissioned Services</v>
      </c>
      <c r="AE970" s="88">
        <f>'Cost Pressures (d)'!W383</f>
        <v>0</v>
      </c>
      <c r="AH970" s="88">
        <f>'Cost Pressures (d)'!Z383</f>
        <v>0</v>
      </c>
      <c r="AJ970" s="88">
        <f>'Cost Pressures (d)'!AA383</f>
        <v>0</v>
      </c>
      <c r="AK970" s="88">
        <f>'Cost Pressures (d)'!AC383</f>
        <v>0</v>
      </c>
      <c r="AM970" s="701"/>
      <c r="AN970" s="701"/>
      <c r="AO970" s="701"/>
      <c r="AP970" s="701"/>
      <c r="AQ970" s="701"/>
    </row>
    <row r="971" spans="1:43">
      <c r="A971" s="87" t="str">
        <f>'Cost Pressures (d)'!A384</f>
        <v>Swansea Bay UHB</v>
      </c>
      <c r="B971" s="87" t="str">
        <f>'Cost Pressures (d)'!B384</f>
        <v>In Year Cost Base</v>
      </c>
      <c r="C971" s="87" t="str">
        <f>'Cost Pressures (d)'!C384</f>
        <v>Inflationary Cost Pressures</v>
      </c>
      <c r="D971" s="87" t="str">
        <f>'Cost Pressures (d)'!D384</f>
        <v>SECONDARY CARE DRUGS</v>
      </c>
      <c r="E971" s="87" t="str">
        <f>'Cost Pressures (d)'!E384</f>
        <v>FIGURE</v>
      </c>
      <c r="F971" s="87">
        <f>'Cost Pressures (d)'!F384</f>
        <v>0</v>
      </c>
      <c r="AE971" s="88">
        <f>'Cost Pressures (d)'!W384</f>
        <v>0</v>
      </c>
      <c r="AH971" s="88">
        <f>'Cost Pressures (d)'!Z384</f>
        <v>0</v>
      </c>
      <c r="AJ971" s="88">
        <f>'Cost Pressures (d)'!AA384</f>
        <v>0</v>
      </c>
      <c r="AK971" s="88">
        <f>'Cost Pressures (d)'!AC384</f>
        <v>0</v>
      </c>
      <c r="AM971" s="701"/>
      <c r="AN971" s="701"/>
      <c r="AO971" s="701"/>
      <c r="AP971" s="701"/>
      <c r="AQ971" s="701"/>
    </row>
    <row r="972" spans="1:43">
      <c r="A972" s="87" t="str">
        <f>'Cost Pressures (d)'!A385</f>
        <v>Swansea Bay UHB</v>
      </c>
      <c r="B972" s="87" t="str">
        <f>'Cost Pressures (d)'!B385</f>
        <v>In Year Cost Base</v>
      </c>
      <c r="C972" s="87" t="str">
        <f>'Cost Pressures (d)'!C385</f>
        <v>Inflationary Cost Pressures</v>
      </c>
      <c r="D972" s="87" t="str">
        <f>'Cost Pressures (d)'!D385</f>
        <v>SECONDARY CARE DRUGS</v>
      </c>
      <c r="E972" s="87" t="str">
        <f>'Cost Pressures (d)'!E385</f>
        <v>FIGURE</v>
      </c>
      <c r="F972" s="87">
        <f>'Cost Pressures (d)'!F385</f>
        <v>0</v>
      </c>
      <c r="AE972" s="88">
        <f>'Cost Pressures (d)'!W385</f>
        <v>0</v>
      </c>
      <c r="AH972" s="88">
        <f>'Cost Pressures (d)'!Z385</f>
        <v>0</v>
      </c>
      <c r="AJ972" s="88">
        <f>'Cost Pressures (d)'!AA385</f>
        <v>0</v>
      </c>
      <c r="AK972" s="88">
        <f>'Cost Pressures (d)'!AC385</f>
        <v>0</v>
      </c>
      <c r="AM972" s="701"/>
      <c r="AN972" s="701"/>
      <c r="AO972" s="701"/>
      <c r="AP972" s="701"/>
      <c r="AQ972" s="701"/>
    </row>
    <row r="973" spans="1:43">
      <c r="A973" s="87" t="str">
        <f>'Cost Pressures (d)'!A386</f>
        <v>Swansea Bay UHB</v>
      </c>
      <c r="B973" s="87" t="str">
        <f>'Cost Pressures (d)'!B386</f>
        <v>In Year Cost Base</v>
      </c>
      <c r="C973" s="87" t="str">
        <f>'Cost Pressures (d)'!C386</f>
        <v>Inflationary Cost Pressures</v>
      </c>
      <c r="D973" s="87" t="str">
        <f>'Cost Pressures (d)'!D386</f>
        <v>SECONDARY CARE DRUGS</v>
      </c>
      <c r="E973" s="87" t="str">
        <f>'Cost Pressures (d)'!E386</f>
        <v>TOTAL</v>
      </c>
      <c r="F973" s="87" t="str">
        <f>'Cost Pressures (d)'!F386</f>
        <v>Subtotal Inflationary Cost Pressures</v>
      </c>
      <c r="AE973" s="88">
        <f>'Cost Pressures (d)'!W386</f>
        <v>4010.6696699999879</v>
      </c>
      <c r="AH973" s="88">
        <f>'Cost Pressures (d)'!Z386</f>
        <v>4010.6696699999879</v>
      </c>
      <c r="AJ973" s="88">
        <f>'Cost Pressures (d)'!AA386</f>
        <v>0</v>
      </c>
      <c r="AK973" s="88">
        <f>'Cost Pressures (d)'!AC386</f>
        <v>0</v>
      </c>
      <c r="AM973" s="701"/>
      <c r="AN973" s="701"/>
      <c r="AO973" s="701"/>
      <c r="AP973" s="701"/>
      <c r="AQ973" s="701"/>
    </row>
    <row r="974" spans="1:43">
      <c r="A974" s="87" t="str">
        <f>'Cost Pressures (d)'!A387</f>
        <v>Swansea Bay UHB</v>
      </c>
      <c r="B974" s="87" t="str">
        <f>'Cost Pressures (d)'!B387</f>
        <v>In Year Cost Base</v>
      </c>
      <c r="C974" s="87" t="str">
        <f>'Cost Pressures (d)'!C387</f>
        <v>Inflationary Cost Pressures</v>
      </c>
      <c r="D974" s="87" t="str">
        <f>'Cost Pressures (d)'!D387</f>
        <v>SECONDARY CARE DRUGS</v>
      </c>
      <c r="E974" s="87" t="str">
        <f>'Cost Pressures (d)'!E387</f>
        <v>FIGURE</v>
      </c>
      <c r="F974" s="87">
        <f>'Cost Pressures (d)'!F387</f>
        <v>0</v>
      </c>
      <c r="AE974" s="88">
        <f>'Cost Pressures (d)'!W387</f>
        <v>0</v>
      </c>
      <c r="AH974" s="88">
        <f>'Cost Pressures (d)'!Z387</f>
        <v>0</v>
      </c>
      <c r="AJ974" s="88">
        <f>'Cost Pressures (d)'!AA387</f>
        <v>0</v>
      </c>
      <c r="AK974" s="88">
        <f>'Cost Pressures (d)'!AC387</f>
        <v>0</v>
      </c>
      <c r="AM974" s="701"/>
      <c r="AN974" s="701"/>
      <c r="AO974" s="701"/>
      <c r="AP974" s="701"/>
      <c r="AQ974" s="701"/>
    </row>
    <row r="975" spans="1:43">
      <c r="A975" s="87" t="str">
        <f>'Cost Pressures (d)'!A388</f>
        <v>Swansea Bay UHB</v>
      </c>
      <c r="B975" s="87" t="str">
        <f>'Cost Pressures (d)'!B388</f>
        <v>In Year Cost Base</v>
      </c>
      <c r="C975" s="87" t="str">
        <f>'Cost Pressures (d)'!C388</f>
        <v>Ongoing non-recurring cost pressures</v>
      </c>
      <c r="D975" s="87" t="str">
        <f>'Cost Pressures (d)'!D388</f>
        <v>SECONDARY CARE DRUGS</v>
      </c>
      <c r="E975" s="87" t="str">
        <f>'Cost Pressures (d)'!E388</f>
        <v>FIGURE</v>
      </c>
      <c r="F975" s="87" t="str">
        <f>'Cost Pressures (d)'!F388</f>
        <v>Ongoing non-recurring cost pressures</v>
      </c>
      <c r="AE975" s="88" t="str">
        <f>'Cost Pressures (d)'!W388</f>
        <v>£'000</v>
      </c>
      <c r="AH975" s="88" t="str">
        <f>'Cost Pressures (d)'!Z388</f>
        <v>£'000</v>
      </c>
      <c r="AJ975" s="88">
        <f>'Cost Pressures (d)'!AA388</f>
        <v>0</v>
      </c>
      <c r="AK975" s="88">
        <f>'Cost Pressures (d)'!AC388</f>
        <v>0</v>
      </c>
      <c r="AM975" s="701"/>
      <c r="AN975" s="701"/>
      <c r="AO975" s="701"/>
      <c r="AP975" s="701"/>
      <c r="AQ975" s="701"/>
    </row>
    <row r="976" spans="1:43">
      <c r="A976" s="87" t="str">
        <f>'Cost Pressures (d)'!A389</f>
        <v>Swansea Bay UHB</v>
      </c>
      <c r="B976" s="87" t="str">
        <f>'Cost Pressures (d)'!B389</f>
        <v>In Year Cost Base</v>
      </c>
      <c r="C976" s="87" t="str">
        <f>'Cost Pressures (d)'!C389</f>
        <v>Ongoing non-recurring cost pressures</v>
      </c>
      <c r="D976" s="87" t="str">
        <f>'Cost Pressures (d)'!D389</f>
        <v>SECONDARY CARE DRUGS</v>
      </c>
      <c r="E976" s="87" t="str">
        <f>'Cost Pressures (d)'!E389</f>
        <v>FIGURE</v>
      </c>
      <c r="F976" s="87">
        <f>'Cost Pressures (d)'!F389</f>
        <v>0</v>
      </c>
      <c r="AE976" s="88">
        <f>'Cost Pressures (d)'!W389</f>
        <v>0</v>
      </c>
      <c r="AH976" s="88">
        <f>'Cost Pressures (d)'!Z389</f>
        <v>0</v>
      </c>
      <c r="AJ976" s="88">
        <f>'Cost Pressures (d)'!AA389</f>
        <v>0</v>
      </c>
      <c r="AK976" s="88">
        <f>'Cost Pressures (d)'!AC389</f>
        <v>0</v>
      </c>
      <c r="AM976" s="701"/>
      <c r="AN976" s="701"/>
      <c r="AO976" s="701"/>
      <c r="AP976" s="701"/>
      <c r="AQ976" s="701"/>
    </row>
    <row r="977" spans="1:37">
      <c r="A977" s="87" t="str">
        <f>'Cost Pressures (d)'!A390</f>
        <v>Swansea Bay UHB</v>
      </c>
      <c r="B977" s="87" t="str">
        <f>'Cost Pressures (d)'!B390</f>
        <v>In Year Cost Base</v>
      </c>
      <c r="C977" s="87" t="str">
        <f>'Cost Pressures (d)'!C390</f>
        <v>Ongoing non-recurring cost pressures</v>
      </c>
      <c r="D977" s="87" t="str">
        <f>'Cost Pressures (d)'!D390</f>
        <v>SECONDARY CARE DRUGS</v>
      </c>
      <c r="E977" s="87" t="str">
        <f>'Cost Pressures (d)'!E390</f>
        <v>FIGURE</v>
      </c>
      <c r="F977" s="87">
        <f>'Cost Pressures (d)'!F390</f>
        <v>0</v>
      </c>
      <c r="AE977" s="88">
        <f>'Cost Pressures (d)'!W390</f>
        <v>0</v>
      </c>
      <c r="AH977" s="88">
        <f>'Cost Pressures (d)'!Z390</f>
        <v>0</v>
      </c>
      <c r="AJ977" s="88">
        <f>'Cost Pressures (d)'!AA390</f>
        <v>0</v>
      </c>
      <c r="AK977" s="88">
        <f>'Cost Pressures (d)'!AC390</f>
        <v>0</v>
      </c>
    </row>
    <row r="978" spans="1:37">
      <c r="A978" s="87" t="str">
        <f>'Cost Pressures (d)'!A391</f>
        <v>Swansea Bay UHB</v>
      </c>
      <c r="B978" s="87" t="str">
        <f>'Cost Pressures (d)'!B391</f>
        <v>In Year Cost Base</v>
      </c>
      <c r="C978" s="87" t="str">
        <f>'Cost Pressures (d)'!C391</f>
        <v>Ongoing non-recurring cost pressures</v>
      </c>
      <c r="D978" s="87" t="str">
        <f>'Cost Pressures (d)'!D391</f>
        <v>SECONDARY CARE DRUGS</v>
      </c>
      <c r="E978" s="87" t="str">
        <f>'Cost Pressures (d)'!E391</f>
        <v>FIGURE</v>
      </c>
      <c r="F978" s="87">
        <f>'Cost Pressures (d)'!F391</f>
        <v>0</v>
      </c>
      <c r="AE978" s="88">
        <f>'Cost Pressures (d)'!W391</f>
        <v>0</v>
      </c>
      <c r="AH978" s="88">
        <f>'Cost Pressures (d)'!Z391</f>
        <v>0</v>
      </c>
      <c r="AJ978" s="88">
        <f>'Cost Pressures (d)'!AA391</f>
        <v>0</v>
      </c>
      <c r="AK978" s="88">
        <f>'Cost Pressures (d)'!AC391</f>
        <v>0</v>
      </c>
    </row>
    <row r="979" spans="1:37">
      <c r="A979" s="87" t="str">
        <f>'Cost Pressures (d)'!A392</f>
        <v>Swansea Bay UHB</v>
      </c>
      <c r="B979" s="87" t="str">
        <f>'Cost Pressures (d)'!B392</f>
        <v>In Year Cost Base</v>
      </c>
      <c r="C979" s="87" t="str">
        <f>'Cost Pressures (d)'!C392</f>
        <v>Ongoing non-recurring cost pressures</v>
      </c>
      <c r="D979" s="87" t="str">
        <f>'Cost Pressures (d)'!D392</f>
        <v>SECONDARY CARE DRUGS</v>
      </c>
      <c r="E979" s="87" t="str">
        <f>'Cost Pressures (d)'!E392</f>
        <v>FIGURE</v>
      </c>
      <c r="F979" s="87">
        <f>'Cost Pressures (d)'!F392</f>
        <v>0</v>
      </c>
      <c r="AE979" s="88">
        <f>'Cost Pressures (d)'!W392</f>
        <v>0</v>
      </c>
      <c r="AH979" s="88">
        <f>'Cost Pressures (d)'!Z392</f>
        <v>0</v>
      </c>
      <c r="AJ979" s="88">
        <f>'Cost Pressures (d)'!AA392</f>
        <v>0</v>
      </c>
      <c r="AK979" s="88">
        <f>'Cost Pressures (d)'!AC392</f>
        <v>0</v>
      </c>
    </row>
    <row r="980" spans="1:37">
      <c r="A980" s="87" t="str">
        <f>'Cost Pressures (d)'!A393</f>
        <v>Swansea Bay UHB</v>
      </c>
      <c r="B980" s="87" t="str">
        <f>'Cost Pressures (d)'!B393</f>
        <v>In Year Cost Base</v>
      </c>
      <c r="C980" s="87" t="str">
        <f>'Cost Pressures (d)'!C393</f>
        <v>Ongoing non-recurring cost pressures</v>
      </c>
      <c r="D980" s="87" t="str">
        <f>'Cost Pressures (d)'!D393</f>
        <v>SECONDARY CARE DRUGS</v>
      </c>
      <c r="E980" s="87" t="str">
        <f>'Cost Pressures (d)'!E393</f>
        <v>FIGURE</v>
      </c>
      <c r="F980" s="87">
        <f>'Cost Pressures (d)'!F393</f>
        <v>0</v>
      </c>
      <c r="AE980" s="88">
        <f>'Cost Pressures (d)'!W393</f>
        <v>0</v>
      </c>
      <c r="AH980" s="88">
        <f>'Cost Pressures (d)'!Z393</f>
        <v>0</v>
      </c>
      <c r="AJ980" s="88">
        <f>'Cost Pressures (d)'!AA393</f>
        <v>0</v>
      </c>
      <c r="AK980" s="88">
        <f>'Cost Pressures (d)'!AC393</f>
        <v>0</v>
      </c>
    </row>
    <row r="981" spans="1:37">
      <c r="A981" s="87" t="str">
        <f>'Cost Pressures (d)'!A394</f>
        <v>Swansea Bay UHB</v>
      </c>
      <c r="B981" s="87" t="str">
        <f>'Cost Pressures (d)'!B394</f>
        <v>In Year Cost Base</v>
      </c>
      <c r="C981" s="87" t="str">
        <f>'Cost Pressures (d)'!C394</f>
        <v>Ongoing non-recurring cost pressures</v>
      </c>
      <c r="D981" s="87" t="str">
        <f>'Cost Pressures (d)'!D394</f>
        <v>SECONDARY CARE DRUGS</v>
      </c>
      <c r="E981" s="87" t="str">
        <f>'Cost Pressures (d)'!E394</f>
        <v>FIGURE</v>
      </c>
      <c r="F981" s="87">
        <f>'Cost Pressures (d)'!F394</f>
        <v>0</v>
      </c>
      <c r="AE981" s="88">
        <f>'Cost Pressures (d)'!W394</f>
        <v>0</v>
      </c>
      <c r="AH981" s="88">
        <f>'Cost Pressures (d)'!Z394</f>
        <v>0</v>
      </c>
      <c r="AJ981" s="88">
        <f>'Cost Pressures (d)'!AA394</f>
        <v>0</v>
      </c>
      <c r="AK981" s="88">
        <f>'Cost Pressures (d)'!AC394</f>
        <v>0</v>
      </c>
    </row>
    <row r="982" spans="1:37">
      <c r="A982" s="87" t="str">
        <f>'Cost Pressures (d)'!A395</f>
        <v>Swansea Bay UHB</v>
      </c>
      <c r="B982" s="87" t="str">
        <f>'Cost Pressures (d)'!B395</f>
        <v>In Year Cost Base</v>
      </c>
      <c r="C982" s="87" t="str">
        <f>'Cost Pressures (d)'!C395</f>
        <v>Ongoing non-recurring cost pressures</v>
      </c>
      <c r="D982" s="87" t="str">
        <f>'Cost Pressures (d)'!D395</f>
        <v>SECONDARY CARE DRUGS</v>
      </c>
      <c r="E982" s="87" t="str">
        <f>'Cost Pressures (d)'!E395</f>
        <v>FIGURE</v>
      </c>
      <c r="F982" s="87">
        <f>'Cost Pressures (d)'!F395</f>
        <v>0</v>
      </c>
      <c r="AE982" s="88">
        <f>'Cost Pressures (d)'!W395</f>
        <v>0</v>
      </c>
      <c r="AH982" s="88">
        <f>'Cost Pressures (d)'!Z395</f>
        <v>0</v>
      </c>
      <c r="AJ982" s="88">
        <f>'Cost Pressures (d)'!AA395</f>
        <v>0</v>
      </c>
      <c r="AK982" s="88">
        <f>'Cost Pressures (d)'!AC395</f>
        <v>0</v>
      </c>
    </row>
    <row r="983" spans="1:37">
      <c r="A983" s="87" t="str">
        <f>'Cost Pressures (d)'!A396</f>
        <v>Swansea Bay UHB</v>
      </c>
      <c r="B983" s="87" t="str">
        <f>'Cost Pressures (d)'!B396</f>
        <v>In Year Cost Base</v>
      </c>
      <c r="C983" s="87" t="str">
        <f>'Cost Pressures (d)'!C396</f>
        <v>Ongoing non-recurring cost pressures</v>
      </c>
      <c r="D983" s="87" t="str">
        <f>'Cost Pressures (d)'!D396</f>
        <v>SECONDARY CARE DRUGS</v>
      </c>
      <c r="E983" s="87" t="str">
        <f>'Cost Pressures (d)'!E396</f>
        <v>FIGURE</v>
      </c>
      <c r="F983" s="87">
        <f>'Cost Pressures (d)'!F396</f>
        <v>0</v>
      </c>
      <c r="AE983" s="88">
        <f>'Cost Pressures (d)'!W396</f>
        <v>0</v>
      </c>
      <c r="AH983" s="88">
        <f>'Cost Pressures (d)'!Z396</f>
        <v>0</v>
      </c>
      <c r="AJ983" s="88">
        <f>'Cost Pressures (d)'!AA396</f>
        <v>0</v>
      </c>
      <c r="AK983" s="88">
        <f>'Cost Pressures (d)'!AC396</f>
        <v>0</v>
      </c>
    </row>
    <row r="984" spans="1:37">
      <c r="A984" s="87" t="str">
        <f>'Cost Pressures (d)'!A397</f>
        <v>Swansea Bay UHB</v>
      </c>
      <c r="B984" s="87" t="str">
        <f>'Cost Pressures (d)'!B397</f>
        <v>In Year Cost Base</v>
      </c>
      <c r="C984" s="87" t="str">
        <f>'Cost Pressures (d)'!C397</f>
        <v>Ongoing non-recurring cost pressures</v>
      </c>
      <c r="D984" s="87" t="str">
        <f>'Cost Pressures (d)'!D397</f>
        <v>SECONDARY CARE DRUGS</v>
      </c>
      <c r="E984" s="87" t="str">
        <f>'Cost Pressures (d)'!E397</f>
        <v>FIGURE</v>
      </c>
      <c r="F984" s="87">
        <f>'Cost Pressures (d)'!F397</f>
        <v>0</v>
      </c>
      <c r="AE984" s="88">
        <f>'Cost Pressures (d)'!W397</f>
        <v>0</v>
      </c>
      <c r="AH984" s="88">
        <f>'Cost Pressures (d)'!Z397</f>
        <v>0</v>
      </c>
      <c r="AJ984" s="88">
        <f>'Cost Pressures (d)'!AA397</f>
        <v>0</v>
      </c>
      <c r="AK984" s="88">
        <f>'Cost Pressures (d)'!AC397</f>
        <v>0</v>
      </c>
    </row>
    <row r="985" spans="1:37">
      <c r="A985" s="87" t="str">
        <f>'Cost Pressures (d)'!A398</f>
        <v>Swansea Bay UHB</v>
      </c>
      <c r="B985" s="87" t="str">
        <f>'Cost Pressures (d)'!B398</f>
        <v>In Year Cost Base</v>
      </c>
      <c r="C985" s="87" t="str">
        <f>'Cost Pressures (d)'!C398</f>
        <v>Ongoing non-recurring cost pressures</v>
      </c>
      <c r="D985" s="87" t="str">
        <f>'Cost Pressures (d)'!D398</f>
        <v>SECONDARY CARE DRUGS</v>
      </c>
      <c r="E985" s="87" t="str">
        <f>'Cost Pressures (d)'!E398</f>
        <v>FIGURE</v>
      </c>
      <c r="F985" s="87">
        <f>'Cost Pressures (d)'!F398</f>
        <v>0</v>
      </c>
      <c r="AE985" s="88">
        <f>'Cost Pressures (d)'!W398</f>
        <v>0</v>
      </c>
      <c r="AH985" s="88">
        <f>'Cost Pressures (d)'!Z398</f>
        <v>0</v>
      </c>
      <c r="AJ985" s="88">
        <f>'Cost Pressures (d)'!AA398</f>
        <v>0</v>
      </c>
      <c r="AK985" s="88">
        <f>'Cost Pressures (d)'!AC398</f>
        <v>0</v>
      </c>
    </row>
    <row r="986" spans="1:37">
      <c r="A986" s="87" t="str">
        <f>'Cost Pressures (d)'!A399</f>
        <v>Swansea Bay UHB</v>
      </c>
      <c r="B986" s="87" t="str">
        <f>'Cost Pressures (d)'!B399</f>
        <v>In Year Cost Base</v>
      </c>
      <c r="C986" s="87" t="str">
        <f>'Cost Pressures (d)'!C399</f>
        <v>Ongoing non-recurring cost pressures</v>
      </c>
      <c r="D986" s="87" t="str">
        <f>'Cost Pressures (d)'!D399</f>
        <v>SECONDARY CARE DRUGS</v>
      </c>
      <c r="E986" s="87" t="str">
        <f>'Cost Pressures (d)'!E399</f>
        <v>FIGURE</v>
      </c>
      <c r="F986" s="87">
        <f>'Cost Pressures (d)'!F399</f>
        <v>0</v>
      </c>
      <c r="AE986" s="88">
        <f>'Cost Pressures (d)'!W399</f>
        <v>0</v>
      </c>
      <c r="AH986" s="88">
        <f>'Cost Pressures (d)'!Z399</f>
        <v>0</v>
      </c>
      <c r="AJ986" s="88">
        <f>'Cost Pressures (d)'!AA399</f>
        <v>0</v>
      </c>
      <c r="AK986" s="88">
        <f>'Cost Pressures (d)'!AC399</f>
        <v>0</v>
      </c>
    </row>
    <row r="987" spans="1:37">
      <c r="A987" s="87" t="str">
        <f>'Cost Pressures (d)'!A400</f>
        <v>Swansea Bay UHB</v>
      </c>
      <c r="B987" s="87" t="str">
        <f>'Cost Pressures (d)'!B400</f>
        <v>In Year Cost Base</v>
      </c>
      <c r="C987" s="87" t="str">
        <f>'Cost Pressures (d)'!C400</f>
        <v>Ongoing non-recurring cost pressures</v>
      </c>
      <c r="D987" s="87" t="str">
        <f>'Cost Pressures (d)'!D400</f>
        <v>SECONDARY CARE DRUGS</v>
      </c>
      <c r="E987" s="87" t="str">
        <f>'Cost Pressures (d)'!E400</f>
        <v>FIGURE</v>
      </c>
      <c r="F987" s="87">
        <f>'Cost Pressures (d)'!F400</f>
        <v>0</v>
      </c>
      <c r="AE987" s="88">
        <f>'Cost Pressures (d)'!W400</f>
        <v>0</v>
      </c>
      <c r="AH987" s="88">
        <f>'Cost Pressures (d)'!Z400</f>
        <v>0</v>
      </c>
      <c r="AJ987" s="88">
        <f>'Cost Pressures (d)'!AA400</f>
        <v>0</v>
      </c>
      <c r="AK987" s="88">
        <f>'Cost Pressures (d)'!AC400</f>
        <v>0</v>
      </c>
    </row>
    <row r="988" spans="1:37">
      <c r="A988" s="87" t="str">
        <f>'Cost Pressures (d)'!A401</f>
        <v>Swansea Bay UHB</v>
      </c>
      <c r="B988" s="87" t="str">
        <f>'Cost Pressures (d)'!B401</f>
        <v>In Year Cost Base</v>
      </c>
      <c r="C988" s="87" t="str">
        <f>'Cost Pressures (d)'!C401</f>
        <v>Ongoing non-recurring cost pressures</v>
      </c>
      <c r="D988" s="87" t="str">
        <f>'Cost Pressures (d)'!D401</f>
        <v>SECONDARY CARE DRUGS</v>
      </c>
      <c r="E988" s="87" t="str">
        <f>'Cost Pressures (d)'!E401</f>
        <v>FIGURE</v>
      </c>
      <c r="F988" s="87">
        <f>'Cost Pressures (d)'!F401</f>
        <v>0</v>
      </c>
      <c r="AE988" s="88">
        <f>'Cost Pressures (d)'!W401</f>
        <v>0</v>
      </c>
      <c r="AH988" s="88">
        <f>'Cost Pressures (d)'!Z401</f>
        <v>0</v>
      </c>
      <c r="AJ988" s="88">
        <f>'Cost Pressures (d)'!AA401</f>
        <v>0</v>
      </c>
      <c r="AK988" s="88">
        <f>'Cost Pressures (d)'!AC401</f>
        <v>0</v>
      </c>
    </row>
    <row r="989" spans="1:37">
      <c r="A989" s="87" t="str">
        <f>'Cost Pressures (d)'!A402</f>
        <v>Swansea Bay UHB</v>
      </c>
      <c r="B989" s="87" t="str">
        <f>'Cost Pressures (d)'!B402</f>
        <v>In Year Cost Base</v>
      </c>
      <c r="C989" s="87" t="str">
        <f>'Cost Pressures (d)'!C402</f>
        <v>Ongoing non-recurring cost pressures</v>
      </c>
      <c r="D989" s="87" t="str">
        <f>'Cost Pressures (d)'!D402</f>
        <v>SECONDARY CARE DRUGS</v>
      </c>
      <c r="E989" s="87" t="str">
        <f>'Cost Pressures (d)'!E402</f>
        <v>FIGURE</v>
      </c>
      <c r="F989" s="87">
        <f>'Cost Pressures (d)'!F402</f>
        <v>0</v>
      </c>
      <c r="AE989" s="88">
        <f>'Cost Pressures (d)'!W402</f>
        <v>0</v>
      </c>
      <c r="AH989" s="88">
        <f>'Cost Pressures (d)'!Z402</f>
        <v>0</v>
      </c>
      <c r="AJ989" s="88">
        <f>'Cost Pressures (d)'!AA402</f>
        <v>0</v>
      </c>
      <c r="AK989" s="88">
        <f>'Cost Pressures (d)'!AC402</f>
        <v>0</v>
      </c>
    </row>
    <row r="990" spans="1:37">
      <c r="A990" s="87" t="str">
        <f>'Cost Pressures (d)'!A403</f>
        <v>Swansea Bay UHB</v>
      </c>
      <c r="B990" s="87" t="str">
        <f>'Cost Pressures (d)'!B403</f>
        <v>In Year Cost Base</v>
      </c>
      <c r="C990" s="87" t="str">
        <f>'Cost Pressures (d)'!C403</f>
        <v>Ongoing non-recurring cost pressures</v>
      </c>
      <c r="D990" s="87" t="str">
        <f>'Cost Pressures (d)'!D403</f>
        <v>SECONDARY CARE DRUGS</v>
      </c>
      <c r="E990" s="87" t="str">
        <f>'Cost Pressures (d)'!E403</f>
        <v>FIGURE</v>
      </c>
      <c r="F990" s="87">
        <f>'Cost Pressures (d)'!F403</f>
        <v>0</v>
      </c>
      <c r="AE990" s="88">
        <f>'Cost Pressures (d)'!W403</f>
        <v>0</v>
      </c>
      <c r="AH990" s="88">
        <f>'Cost Pressures (d)'!Z403</f>
        <v>0</v>
      </c>
      <c r="AJ990" s="88">
        <f>'Cost Pressures (d)'!AA403</f>
        <v>0</v>
      </c>
      <c r="AK990" s="88">
        <f>'Cost Pressures (d)'!AC403</f>
        <v>0</v>
      </c>
    </row>
    <row r="991" spans="1:37">
      <c r="A991" s="87" t="str">
        <f>'Cost Pressures (d)'!A404</f>
        <v>Swansea Bay UHB</v>
      </c>
      <c r="B991" s="87" t="str">
        <f>'Cost Pressures (d)'!B404</f>
        <v>In Year Cost Base</v>
      </c>
      <c r="C991" s="87" t="str">
        <f>'Cost Pressures (d)'!C404</f>
        <v>Ongoing non-recurring cost pressures</v>
      </c>
      <c r="D991" s="87" t="str">
        <f>'Cost Pressures (d)'!D404</f>
        <v>SECONDARY CARE DRUGS</v>
      </c>
      <c r="E991" s="87" t="str">
        <f>'Cost Pressures (d)'!E404</f>
        <v>FIGURE</v>
      </c>
      <c r="F991" s="87">
        <f>'Cost Pressures (d)'!F404</f>
        <v>0</v>
      </c>
      <c r="AE991" s="88">
        <f>'Cost Pressures (d)'!W404</f>
        <v>0</v>
      </c>
      <c r="AH991" s="88">
        <f>'Cost Pressures (d)'!Z404</f>
        <v>0</v>
      </c>
      <c r="AJ991" s="88">
        <f>'Cost Pressures (d)'!AA404</f>
        <v>0</v>
      </c>
      <c r="AK991" s="88">
        <f>'Cost Pressures (d)'!AC404</f>
        <v>0</v>
      </c>
    </row>
    <row r="992" spans="1:37">
      <c r="A992" s="87" t="str">
        <f>'Cost Pressures (d)'!A405</f>
        <v>Swansea Bay UHB</v>
      </c>
      <c r="B992" s="87" t="str">
        <f>'Cost Pressures (d)'!B405</f>
        <v>In Year Cost Base</v>
      </c>
      <c r="C992" s="87" t="str">
        <f>'Cost Pressures (d)'!C405</f>
        <v>Ongoing non-recurring cost pressures</v>
      </c>
      <c r="D992" s="87" t="str">
        <f>'Cost Pressures (d)'!D405</f>
        <v>SECONDARY CARE DRUGS</v>
      </c>
      <c r="E992" s="87" t="str">
        <f>'Cost Pressures (d)'!E405</f>
        <v>FIGURE</v>
      </c>
      <c r="F992" s="87">
        <f>'Cost Pressures (d)'!F405</f>
        <v>0</v>
      </c>
      <c r="AE992" s="88">
        <f>'Cost Pressures (d)'!W405</f>
        <v>0</v>
      </c>
      <c r="AH992" s="88">
        <f>'Cost Pressures (d)'!Z405</f>
        <v>0</v>
      </c>
      <c r="AJ992" s="88">
        <f>'Cost Pressures (d)'!AA405</f>
        <v>0</v>
      </c>
      <c r="AK992" s="88">
        <f>'Cost Pressures (d)'!AC405</f>
        <v>0</v>
      </c>
    </row>
    <row r="993" spans="1:37">
      <c r="A993" s="87" t="str">
        <f>'Cost Pressures (d)'!A406</f>
        <v>Swansea Bay UHB</v>
      </c>
      <c r="B993" s="87" t="str">
        <f>'Cost Pressures (d)'!B406</f>
        <v>In Year Cost Base</v>
      </c>
      <c r="C993" s="87" t="str">
        <f>'Cost Pressures (d)'!C406</f>
        <v>Ongoing non-recurring cost pressures</v>
      </c>
      <c r="D993" s="87" t="str">
        <f>'Cost Pressures (d)'!D406</f>
        <v>SECONDARY CARE DRUGS</v>
      </c>
      <c r="E993" s="87" t="str">
        <f>'Cost Pressures (d)'!E406</f>
        <v>FIGURE</v>
      </c>
      <c r="F993" s="87">
        <f>'Cost Pressures (d)'!F406</f>
        <v>0</v>
      </c>
      <c r="AE993" s="88">
        <f>'Cost Pressures (d)'!W406</f>
        <v>0</v>
      </c>
      <c r="AH993" s="88">
        <f>'Cost Pressures (d)'!Z406</f>
        <v>0</v>
      </c>
      <c r="AJ993" s="88">
        <f>'Cost Pressures (d)'!AA406</f>
        <v>0</v>
      </c>
      <c r="AK993" s="88">
        <f>'Cost Pressures (d)'!AC406</f>
        <v>0</v>
      </c>
    </row>
    <row r="994" spans="1:37">
      <c r="A994" s="87" t="str">
        <f>'Cost Pressures (d)'!A407</f>
        <v>Swansea Bay UHB</v>
      </c>
      <c r="B994" s="87" t="str">
        <f>'Cost Pressures (d)'!B407</f>
        <v>In Year Cost Base</v>
      </c>
      <c r="C994" s="87" t="str">
        <f>'Cost Pressures (d)'!C407</f>
        <v>Ongoing non-recurring cost pressures</v>
      </c>
      <c r="D994" s="87" t="str">
        <f>'Cost Pressures (d)'!D407</f>
        <v>SECONDARY CARE DRUGS</v>
      </c>
      <c r="E994" s="87" t="str">
        <f>'Cost Pressures (d)'!E407</f>
        <v>FIGURE</v>
      </c>
      <c r="F994" s="87">
        <f>'Cost Pressures (d)'!F407</f>
        <v>0</v>
      </c>
      <c r="AE994" s="88">
        <f>'Cost Pressures (d)'!W407</f>
        <v>0</v>
      </c>
      <c r="AH994" s="88">
        <f>'Cost Pressures (d)'!Z407</f>
        <v>0</v>
      </c>
      <c r="AJ994" s="88">
        <f>'Cost Pressures (d)'!AA407</f>
        <v>0</v>
      </c>
      <c r="AK994" s="88">
        <f>'Cost Pressures (d)'!AC407</f>
        <v>0</v>
      </c>
    </row>
    <row r="995" spans="1:37">
      <c r="A995" s="87" t="str">
        <f>'Cost Pressures (d)'!A408</f>
        <v>Swansea Bay UHB</v>
      </c>
      <c r="B995" s="87" t="str">
        <f>'Cost Pressures (d)'!B408</f>
        <v>In Year Cost Base</v>
      </c>
      <c r="C995" s="87" t="str">
        <f>'Cost Pressures (d)'!C408</f>
        <v>Ongoing non-recurring cost pressures</v>
      </c>
      <c r="D995" s="87" t="str">
        <f>'Cost Pressures (d)'!D408</f>
        <v>SECONDARY CARE DRUGS</v>
      </c>
      <c r="E995" s="87" t="str">
        <f>'Cost Pressures (d)'!E408</f>
        <v>FIGURE</v>
      </c>
      <c r="F995" s="87">
        <f>'Cost Pressures (d)'!F408</f>
        <v>0</v>
      </c>
      <c r="AE995" s="88">
        <f>'Cost Pressures (d)'!W408</f>
        <v>0</v>
      </c>
      <c r="AH995" s="88">
        <f>'Cost Pressures (d)'!Z408</f>
        <v>0</v>
      </c>
      <c r="AJ995" s="88">
        <f>'Cost Pressures (d)'!AA408</f>
        <v>0</v>
      </c>
      <c r="AK995" s="88">
        <f>'Cost Pressures (d)'!AC408</f>
        <v>0</v>
      </c>
    </row>
    <row r="996" spans="1:37">
      <c r="A996" s="87" t="str">
        <f>'Cost Pressures (d)'!A409</f>
        <v>Swansea Bay UHB</v>
      </c>
      <c r="B996" s="87" t="str">
        <f>'Cost Pressures (d)'!B409</f>
        <v>In Year Cost Base</v>
      </c>
      <c r="C996" s="87" t="str">
        <f>'Cost Pressures (d)'!C409</f>
        <v>Ongoing non-recurring cost pressures</v>
      </c>
      <c r="D996" s="87" t="str">
        <f>'Cost Pressures (d)'!D409</f>
        <v>SECONDARY CARE DRUGS</v>
      </c>
      <c r="E996" s="87" t="str">
        <f>'Cost Pressures (d)'!E409</f>
        <v>FIGURE</v>
      </c>
      <c r="F996" s="87">
        <f>'Cost Pressures (d)'!F409</f>
        <v>0</v>
      </c>
      <c r="AE996" s="88">
        <f>'Cost Pressures (d)'!W409</f>
        <v>0</v>
      </c>
      <c r="AH996" s="88">
        <f>'Cost Pressures (d)'!Z409</f>
        <v>0</v>
      </c>
      <c r="AJ996" s="88">
        <f>'Cost Pressures (d)'!AA409</f>
        <v>0</v>
      </c>
      <c r="AK996" s="88">
        <f>'Cost Pressures (d)'!AC409</f>
        <v>0</v>
      </c>
    </row>
    <row r="997" spans="1:37">
      <c r="A997" s="87" t="str">
        <f>'Cost Pressures (d)'!A410</f>
        <v>Swansea Bay UHB</v>
      </c>
      <c r="B997" s="87" t="str">
        <f>'Cost Pressures (d)'!B410</f>
        <v>In Year Cost Base</v>
      </c>
      <c r="C997" s="87" t="str">
        <f>'Cost Pressures (d)'!C410</f>
        <v>Ongoing non-recurring cost pressures</v>
      </c>
      <c r="D997" s="87" t="str">
        <f>'Cost Pressures (d)'!D410</f>
        <v>SECONDARY CARE DRUGS</v>
      </c>
      <c r="E997" s="87" t="str">
        <f>'Cost Pressures (d)'!E410</f>
        <v>FIGURE</v>
      </c>
      <c r="F997" s="87">
        <f>'Cost Pressures (d)'!F410</f>
        <v>0</v>
      </c>
      <c r="AE997" s="88">
        <f>'Cost Pressures (d)'!W410</f>
        <v>0</v>
      </c>
      <c r="AH997" s="88">
        <f>'Cost Pressures (d)'!Z410</f>
        <v>0</v>
      </c>
      <c r="AJ997" s="88">
        <f>'Cost Pressures (d)'!AA410</f>
        <v>0</v>
      </c>
      <c r="AK997" s="88">
        <f>'Cost Pressures (d)'!AC410</f>
        <v>0</v>
      </c>
    </row>
    <row r="998" spans="1:37">
      <c r="A998" s="87" t="str">
        <f>'Cost Pressures (d)'!A411</f>
        <v>Swansea Bay UHB</v>
      </c>
      <c r="B998" s="87" t="str">
        <f>'Cost Pressures (d)'!B411</f>
        <v>In Year Cost Base</v>
      </c>
      <c r="C998" s="87" t="str">
        <f>'Cost Pressures (d)'!C411</f>
        <v>Ongoing non-recurring cost pressures</v>
      </c>
      <c r="D998" s="87" t="str">
        <f>'Cost Pressures (d)'!D411</f>
        <v>SECONDARY CARE DRUGS</v>
      </c>
      <c r="E998" s="87" t="str">
        <f>'Cost Pressures (d)'!E411</f>
        <v>FIGURE</v>
      </c>
      <c r="F998" s="87">
        <f>'Cost Pressures (d)'!F411</f>
        <v>0</v>
      </c>
      <c r="AE998" s="88">
        <f>'Cost Pressures (d)'!W411</f>
        <v>0</v>
      </c>
      <c r="AH998" s="88">
        <f>'Cost Pressures (d)'!Z411</f>
        <v>0</v>
      </c>
      <c r="AJ998" s="88">
        <f>'Cost Pressures (d)'!AA411</f>
        <v>0</v>
      </c>
      <c r="AK998" s="88">
        <f>'Cost Pressures (d)'!AC411</f>
        <v>0</v>
      </c>
    </row>
    <row r="999" spans="1:37">
      <c r="A999" s="87" t="str">
        <f>'Cost Pressures (d)'!A412</f>
        <v>Swansea Bay UHB</v>
      </c>
      <c r="B999" s="87" t="str">
        <f>'Cost Pressures (d)'!B412</f>
        <v>In Year Cost Base</v>
      </c>
      <c r="C999" s="87" t="str">
        <f>'Cost Pressures (d)'!C412</f>
        <v>Ongoing non-recurring cost pressures</v>
      </c>
      <c r="D999" s="87" t="str">
        <f>'Cost Pressures (d)'!D412</f>
        <v>SECONDARY CARE DRUGS</v>
      </c>
      <c r="E999" s="87" t="str">
        <f>'Cost Pressures (d)'!E412</f>
        <v>FIGURE</v>
      </c>
      <c r="F999" s="87">
        <f>'Cost Pressures (d)'!F412</f>
        <v>0</v>
      </c>
      <c r="AE999" s="88">
        <f>'Cost Pressures (d)'!W412</f>
        <v>0</v>
      </c>
      <c r="AH999" s="88">
        <f>'Cost Pressures (d)'!Z412</f>
        <v>0</v>
      </c>
      <c r="AJ999" s="88">
        <f>'Cost Pressures (d)'!AA412</f>
        <v>0</v>
      </c>
      <c r="AK999" s="88">
        <f>'Cost Pressures (d)'!AC412</f>
        <v>0</v>
      </c>
    </row>
    <row r="1000" spans="1:37">
      <c r="A1000" s="87" t="str">
        <f>'Cost Pressures (d)'!A413</f>
        <v>Swansea Bay UHB</v>
      </c>
      <c r="B1000" s="87" t="str">
        <f>'Cost Pressures (d)'!B413</f>
        <v>In Year Cost Base</v>
      </c>
      <c r="C1000" s="87" t="str">
        <f>'Cost Pressures (d)'!C413</f>
        <v>Ongoing non-recurring cost pressures</v>
      </c>
      <c r="D1000" s="87" t="str">
        <f>'Cost Pressures (d)'!D413</f>
        <v>SECONDARY CARE DRUGS</v>
      </c>
      <c r="E1000" s="87" t="str">
        <f>'Cost Pressures (d)'!E413</f>
        <v>FIGURE</v>
      </c>
      <c r="F1000" s="87">
        <f>'Cost Pressures (d)'!F413</f>
        <v>0</v>
      </c>
      <c r="AE1000" s="88">
        <f>'Cost Pressures (d)'!W413</f>
        <v>0</v>
      </c>
      <c r="AH1000" s="88">
        <f>'Cost Pressures (d)'!Z413</f>
        <v>0</v>
      </c>
      <c r="AJ1000" s="88">
        <f>'Cost Pressures (d)'!AA413</f>
        <v>0</v>
      </c>
      <c r="AK1000" s="88">
        <f>'Cost Pressures (d)'!AC413</f>
        <v>0</v>
      </c>
    </row>
    <row r="1001" spans="1:37">
      <c r="A1001" s="87" t="str">
        <f>'Cost Pressures (d)'!A414</f>
        <v>Swansea Bay UHB</v>
      </c>
      <c r="B1001" s="87" t="str">
        <f>'Cost Pressures (d)'!B414</f>
        <v>In Year Cost Base</v>
      </c>
      <c r="C1001" s="87" t="str">
        <f>'Cost Pressures (d)'!C414</f>
        <v>Ongoing non-recurring cost pressures</v>
      </c>
      <c r="D1001" s="87" t="str">
        <f>'Cost Pressures (d)'!D414</f>
        <v>SECONDARY CARE DRUGS</v>
      </c>
      <c r="E1001" s="87" t="str">
        <f>'Cost Pressures (d)'!E414</f>
        <v>FIGURE</v>
      </c>
      <c r="F1001" s="87">
        <f>'Cost Pressures (d)'!F414</f>
        <v>0</v>
      </c>
      <c r="AE1001" s="88">
        <f>'Cost Pressures (d)'!W414</f>
        <v>0</v>
      </c>
      <c r="AH1001" s="88">
        <f>'Cost Pressures (d)'!Z414</f>
        <v>0</v>
      </c>
      <c r="AJ1001" s="88">
        <f>'Cost Pressures (d)'!AA414</f>
        <v>0</v>
      </c>
      <c r="AK1001" s="88">
        <f>'Cost Pressures (d)'!AC414</f>
        <v>0</v>
      </c>
    </row>
    <row r="1002" spans="1:37">
      <c r="A1002" s="87" t="str">
        <f>'Cost Pressures (d)'!A415</f>
        <v>Swansea Bay UHB</v>
      </c>
      <c r="B1002" s="87" t="str">
        <f>'Cost Pressures (d)'!B415</f>
        <v>In Year Cost Base</v>
      </c>
      <c r="C1002" s="87" t="str">
        <f>'Cost Pressures (d)'!C415</f>
        <v>Ongoing non-recurring cost pressures</v>
      </c>
      <c r="D1002" s="87" t="str">
        <f>'Cost Pressures (d)'!D415</f>
        <v>SECONDARY CARE DRUGS</v>
      </c>
      <c r="E1002" s="87" t="str">
        <f>'Cost Pressures (d)'!E415</f>
        <v>FIGURE</v>
      </c>
      <c r="F1002" s="87">
        <f>'Cost Pressures (d)'!F415</f>
        <v>0</v>
      </c>
      <c r="AE1002" s="88">
        <f>'Cost Pressures (d)'!W415</f>
        <v>0</v>
      </c>
      <c r="AH1002" s="88">
        <f>'Cost Pressures (d)'!Z415</f>
        <v>0</v>
      </c>
      <c r="AJ1002" s="88">
        <f>'Cost Pressures (d)'!AA415</f>
        <v>0</v>
      </c>
      <c r="AK1002" s="88">
        <f>'Cost Pressures (d)'!AC415</f>
        <v>0</v>
      </c>
    </row>
    <row r="1003" spans="1:37">
      <c r="A1003" s="87" t="str">
        <f>'Cost Pressures (d)'!A416</f>
        <v>Swansea Bay UHB</v>
      </c>
      <c r="B1003" s="87" t="str">
        <f>'Cost Pressures (d)'!B416</f>
        <v>In Year Cost Base</v>
      </c>
      <c r="C1003" s="87" t="str">
        <f>'Cost Pressures (d)'!C416</f>
        <v>Ongoing non-recurring cost pressures</v>
      </c>
      <c r="D1003" s="87" t="str">
        <f>'Cost Pressures (d)'!D416</f>
        <v>SECONDARY CARE DRUGS</v>
      </c>
      <c r="E1003" s="87" t="str">
        <f>'Cost Pressures (d)'!E416</f>
        <v>FIGURE</v>
      </c>
      <c r="F1003" s="87">
        <f>'Cost Pressures (d)'!F416</f>
        <v>0</v>
      </c>
      <c r="AE1003" s="88">
        <f>'Cost Pressures (d)'!W416</f>
        <v>0</v>
      </c>
      <c r="AH1003" s="88">
        <f>'Cost Pressures (d)'!Z416</f>
        <v>0</v>
      </c>
      <c r="AJ1003" s="88">
        <f>'Cost Pressures (d)'!AA416</f>
        <v>0</v>
      </c>
      <c r="AK1003" s="88">
        <f>'Cost Pressures (d)'!AC416</f>
        <v>0</v>
      </c>
    </row>
    <row r="1004" spans="1:37">
      <c r="A1004" s="87" t="str">
        <f>'Cost Pressures (d)'!A417</f>
        <v>Swansea Bay UHB</v>
      </c>
      <c r="B1004" s="87" t="str">
        <f>'Cost Pressures (d)'!B417</f>
        <v>In Year Cost Base</v>
      </c>
      <c r="C1004" s="87" t="str">
        <f>'Cost Pressures (d)'!C417</f>
        <v>Ongoing non-recurring cost pressures</v>
      </c>
      <c r="D1004" s="87" t="str">
        <f>'Cost Pressures (d)'!D417</f>
        <v>SECONDARY CARE DRUGS</v>
      </c>
      <c r="E1004" s="87" t="str">
        <f>'Cost Pressures (d)'!E417</f>
        <v>TOTAL</v>
      </c>
      <c r="F1004" s="87" t="str">
        <f>'Cost Pressures (d)'!F417</f>
        <v>Subtotal Ongoing non-recurrent pressures</v>
      </c>
      <c r="AE1004" s="88">
        <f>'Cost Pressures (d)'!W417</f>
        <v>0</v>
      </c>
      <c r="AH1004" s="88">
        <f>'Cost Pressures (d)'!Z417</f>
        <v>0</v>
      </c>
      <c r="AJ1004" s="88">
        <f>'Cost Pressures (d)'!AA417</f>
        <v>0</v>
      </c>
      <c r="AK1004" s="88">
        <f>'Cost Pressures (d)'!AC417</f>
        <v>0</v>
      </c>
    </row>
    <row r="1005" spans="1:37">
      <c r="A1005" s="87" t="str">
        <f>'Cost Pressures (d)'!A418</f>
        <v>Swansea Bay UHB</v>
      </c>
      <c r="B1005" s="87" t="str">
        <f>'Cost Pressures (d)'!B418</f>
        <v>In Year Cost Base</v>
      </c>
      <c r="C1005" s="87" t="str">
        <f>'Cost Pressures (d)'!C418</f>
        <v>Ongoing non-recurring cost pressures</v>
      </c>
      <c r="D1005" s="87" t="str">
        <f>'Cost Pressures (d)'!D418</f>
        <v>SECONDARY CARE DRUGS</v>
      </c>
      <c r="E1005" s="87" t="str">
        <f>'Cost Pressures (d)'!E418</f>
        <v>FIGURE</v>
      </c>
      <c r="F1005" s="87">
        <f>'Cost Pressures (d)'!F418</f>
        <v>0</v>
      </c>
      <c r="AE1005" s="88">
        <f>'Cost Pressures (d)'!W418</f>
        <v>0</v>
      </c>
      <c r="AH1005" s="88">
        <f>'Cost Pressures (d)'!Z418</f>
        <v>0</v>
      </c>
      <c r="AJ1005" s="88">
        <f>'Cost Pressures (d)'!AA418</f>
        <v>0</v>
      </c>
      <c r="AK1005" s="88">
        <f>'Cost Pressures (d)'!AC418</f>
        <v>0</v>
      </c>
    </row>
    <row r="1006" spans="1:37">
      <c r="A1006" s="87" t="str">
        <f>'Cost Pressures (d)'!A419</f>
        <v>Swansea Bay UHB</v>
      </c>
      <c r="B1006" s="87" t="str">
        <f>'Cost Pressures (d)'!B419</f>
        <v>In Year Cost Base</v>
      </c>
      <c r="C1006" s="87" t="str">
        <f>'Cost Pressures (d)'!C419</f>
        <v>Other Volume Growth / Investments (please specify):</v>
      </c>
      <c r="D1006" s="87" t="str">
        <f>'Cost Pressures (d)'!D419</f>
        <v>SECONDARY CARE DRUGS</v>
      </c>
      <c r="E1006" s="87" t="str">
        <f>'Cost Pressures (d)'!E419</f>
        <v>FIGURE</v>
      </c>
      <c r="F1006" s="87" t="str">
        <f>'Cost Pressures (d)'!F419</f>
        <v>Other Volume Growth / Investments (please specify):</v>
      </c>
      <c r="AE1006" s="88" t="str">
        <f>'Cost Pressures (d)'!W419</f>
        <v>£'000</v>
      </c>
      <c r="AH1006" s="88" t="str">
        <f>'Cost Pressures (d)'!Z419</f>
        <v>£'000</v>
      </c>
      <c r="AJ1006" s="88">
        <f>'Cost Pressures (d)'!AA419</f>
        <v>0</v>
      </c>
      <c r="AK1006" s="88">
        <f>'Cost Pressures (d)'!AC419</f>
        <v>0</v>
      </c>
    </row>
    <row r="1007" spans="1:37">
      <c r="A1007" s="87" t="str">
        <f>'Cost Pressures (d)'!A420</f>
        <v>Swansea Bay UHB</v>
      </c>
      <c r="B1007" s="87" t="str">
        <f>'Cost Pressures (d)'!B420</f>
        <v>In Year Cost Base</v>
      </c>
      <c r="C1007" s="87" t="str">
        <f>'Cost Pressures (d)'!C420</f>
        <v>Other Volume Growth / Investments (please specify):</v>
      </c>
      <c r="D1007" s="87" t="str">
        <f>'Cost Pressures (d)'!D420</f>
        <v>SECONDARY CARE DRUGS</v>
      </c>
      <c r="E1007" s="87" t="str">
        <f>'Cost Pressures (d)'!E420</f>
        <v>FIGURE</v>
      </c>
      <c r="F1007" s="87" t="str">
        <f>'Cost Pressures (d)'!F420</f>
        <v>Growth - NICE &amp; New High Cost Drugs</v>
      </c>
      <c r="AE1007" s="88">
        <f>'Cost Pressures (d)'!W420</f>
        <v>5200</v>
      </c>
      <c r="AH1007" s="88">
        <f>'Cost Pressures (d)'!Z420</f>
        <v>5200</v>
      </c>
      <c r="AJ1007" s="88">
        <f>'Cost Pressures (d)'!AA420</f>
        <v>0</v>
      </c>
      <c r="AK1007" s="88">
        <f>'Cost Pressures (d)'!AC420</f>
        <v>0</v>
      </c>
    </row>
    <row r="1008" spans="1:37">
      <c r="A1008" s="87" t="str">
        <f>'Cost Pressures (d)'!A421</f>
        <v>Swansea Bay UHB</v>
      </c>
      <c r="B1008" s="87" t="str">
        <f>'Cost Pressures (d)'!B421</f>
        <v>In Year Cost Base</v>
      </c>
      <c r="C1008" s="87" t="str">
        <f>'Cost Pressures (d)'!C421</f>
        <v>Other Volume Growth / Investments (please specify):</v>
      </c>
      <c r="D1008" s="87" t="str">
        <f>'Cost Pressures (d)'!D421</f>
        <v>SECONDARY CARE DRUGS</v>
      </c>
      <c r="E1008" s="87" t="str">
        <f>'Cost Pressures (d)'!E421</f>
        <v>FIGURE</v>
      </c>
      <c r="F1008" s="87" t="str">
        <f>'Cost Pressures (d)'!F421</f>
        <v>Growth - Specialist Services</v>
      </c>
      <c r="AE1008" s="88">
        <f>'Cost Pressures (d)'!W421</f>
        <v>0</v>
      </c>
      <c r="AH1008" s="88">
        <f>'Cost Pressures (d)'!Z421</f>
        <v>0</v>
      </c>
      <c r="AJ1008" s="88">
        <f>'Cost Pressures (d)'!AA421</f>
        <v>0</v>
      </c>
      <c r="AK1008" s="88">
        <f>'Cost Pressures (d)'!AC421</f>
        <v>0</v>
      </c>
    </row>
    <row r="1009" spans="1:37">
      <c r="A1009" s="87" t="str">
        <f>'Cost Pressures (d)'!A422</f>
        <v>Swansea Bay UHB</v>
      </c>
      <c r="B1009" s="87" t="str">
        <f>'Cost Pressures (d)'!B422</f>
        <v>In Year Cost Base</v>
      </c>
      <c r="C1009" s="87" t="str">
        <f>'Cost Pressures (d)'!C422</f>
        <v>Other Volume Growth / Investments (please specify):</v>
      </c>
      <c r="D1009" s="87" t="str">
        <f>'Cost Pressures (d)'!D422</f>
        <v>SECONDARY CARE DRUGS</v>
      </c>
      <c r="E1009" s="87" t="str">
        <f>'Cost Pressures (d)'!E422</f>
        <v>FIGURE</v>
      </c>
      <c r="F1009" s="87" t="str">
        <f>'Cost Pressures (d)'!F422</f>
        <v>CHC</v>
      </c>
      <c r="AE1009" s="88">
        <f>'Cost Pressures (d)'!W422</f>
        <v>0</v>
      </c>
      <c r="AH1009" s="88">
        <f>'Cost Pressures (d)'!Z422</f>
        <v>0</v>
      </c>
      <c r="AJ1009" s="88">
        <f>'Cost Pressures (d)'!AA422</f>
        <v>0</v>
      </c>
      <c r="AK1009" s="88">
        <f>'Cost Pressures (d)'!AC422</f>
        <v>0</v>
      </c>
    </row>
    <row r="1010" spans="1:37">
      <c r="A1010" s="87" t="str">
        <f>'Cost Pressures (d)'!A423</f>
        <v>Swansea Bay UHB</v>
      </c>
      <c r="B1010" s="87" t="str">
        <f>'Cost Pressures (d)'!B423</f>
        <v>In Year Cost Base</v>
      </c>
      <c r="C1010" s="87" t="str">
        <f>'Cost Pressures (d)'!C423</f>
        <v>Other Volume Growth / Investments (please specify):</v>
      </c>
      <c r="D1010" s="87" t="str">
        <f>'Cost Pressures (d)'!D423</f>
        <v>SECONDARY CARE DRUGS</v>
      </c>
      <c r="E1010" s="87" t="str">
        <f>'Cost Pressures (d)'!E423</f>
        <v>FIGURE</v>
      </c>
      <c r="F1010" s="87" t="str">
        <f>'Cost Pressures (d)'!F423</f>
        <v>PC Prescribing</v>
      </c>
      <c r="AE1010" s="88">
        <f>'Cost Pressures (d)'!W423</f>
        <v>0</v>
      </c>
      <c r="AH1010" s="88">
        <f>'Cost Pressures (d)'!Z423</f>
        <v>0</v>
      </c>
      <c r="AJ1010" s="88">
        <f>'Cost Pressures (d)'!AA423</f>
        <v>0</v>
      </c>
      <c r="AK1010" s="88">
        <f>'Cost Pressures (d)'!AC423</f>
        <v>0</v>
      </c>
    </row>
    <row r="1011" spans="1:37">
      <c r="A1011" s="87" t="str">
        <f>'Cost Pressures (d)'!A424</f>
        <v>Swansea Bay UHB</v>
      </c>
      <c r="B1011" s="87" t="str">
        <f>'Cost Pressures (d)'!B424</f>
        <v>In Year Cost Base</v>
      </c>
      <c r="C1011" s="87" t="str">
        <f>'Cost Pressures (d)'!C424</f>
        <v>Other Volume Growth / Investments (please specify):</v>
      </c>
      <c r="D1011" s="87" t="str">
        <f>'Cost Pressures (d)'!D424</f>
        <v>SECONDARY CARE DRUGS</v>
      </c>
      <c r="E1011" s="87" t="str">
        <f>'Cost Pressures (d)'!E424</f>
        <v>FIGURE</v>
      </c>
      <c r="F1011" s="87" t="str">
        <f>'Cost Pressures (d)'!F424</f>
        <v>National Costs &amp; NWSSP</v>
      </c>
      <c r="AE1011" s="88">
        <f>'Cost Pressures (d)'!W424</f>
        <v>0</v>
      </c>
      <c r="AH1011" s="88">
        <f>'Cost Pressures (d)'!Z424</f>
        <v>0</v>
      </c>
      <c r="AJ1011" s="88">
        <f>'Cost Pressures (d)'!AA424</f>
        <v>0</v>
      </c>
      <c r="AK1011" s="88">
        <f>'Cost Pressures (d)'!AC424</f>
        <v>0</v>
      </c>
    </row>
    <row r="1012" spans="1:37">
      <c r="A1012" s="87" t="str">
        <f>'Cost Pressures (d)'!A425</f>
        <v>Swansea Bay UHB</v>
      </c>
      <c r="B1012" s="87" t="str">
        <f>'Cost Pressures (d)'!B425</f>
        <v>In Year Cost Base</v>
      </c>
      <c r="C1012" s="87" t="str">
        <f>'Cost Pressures (d)'!C425</f>
        <v>Other Volume Growth / Investments (please specify):</v>
      </c>
      <c r="D1012" s="87" t="str">
        <f>'Cost Pressures (d)'!D425</f>
        <v>SECONDARY CARE DRUGS</v>
      </c>
      <c r="E1012" s="87" t="str">
        <f>'Cost Pressures (d)'!E425</f>
        <v>FIGURE</v>
      </c>
      <c r="F1012" s="87" t="str">
        <f>'Cost Pressures (d)'!F425</f>
        <v>NSA</v>
      </c>
      <c r="AE1012" s="88">
        <f>'Cost Pressures (d)'!W425</f>
        <v>0</v>
      </c>
      <c r="AH1012" s="88">
        <f>'Cost Pressures (d)'!Z425</f>
        <v>0</v>
      </c>
      <c r="AJ1012" s="88">
        <f>'Cost Pressures (d)'!AA425</f>
        <v>0</v>
      </c>
      <c r="AK1012" s="88">
        <f>'Cost Pressures (d)'!AC425</f>
        <v>0</v>
      </c>
    </row>
    <row r="1013" spans="1:37">
      <c r="A1013" s="87" t="str">
        <f>'Cost Pressures (d)'!A426</f>
        <v>Swansea Bay UHB</v>
      </c>
      <c r="B1013" s="87" t="str">
        <f>'Cost Pressures (d)'!B426</f>
        <v>In Year Cost Base</v>
      </c>
      <c r="C1013" s="87" t="str">
        <f>'Cost Pressures (d)'!C426</f>
        <v>Other Volume Growth / Investments (please specify):</v>
      </c>
      <c r="D1013" s="87" t="str">
        <f>'Cost Pressures (d)'!D426</f>
        <v>SECONDARY CARE DRUGS</v>
      </c>
      <c r="E1013" s="87" t="str">
        <f>'Cost Pressures (d)'!E426</f>
        <v>FIGURE</v>
      </c>
      <c r="F1013" s="87" t="str">
        <f>'Cost Pressures (d)'!F426</f>
        <v xml:space="preserve">Growth Various </v>
      </c>
      <c r="AE1013" s="88">
        <f>'Cost Pressures (d)'!W426</f>
        <v>0</v>
      </c>
      <c r="AH1013" s="88">
        <f>'Cost Pressures (d)'!Z426</f>
        <v>0</v>
      </c>
      <c r="AJ1013" s="88">
        <f>'Cost Pressures (d)'!AA426</f>
        <v>0</v>
      </c>
      <c r="AK1013" s="88">
        <f>'Cost Pressures (d)'!AC426</f>
        <v>0</v>
      </c>
    </row>
    <row r="1014" spans="1:37">
      <c r="A1014" s="87" t="str">
        <f>'Cost Pressures (d)'!A427</f>
        <v>Swansea Bay UHB</v>
      </c>
      <c r="B1014" s="87" t="str">
        <f>'Cost Pressures (d)'!B427</f>
        <v>In Year Cost Base</v>
      </c>
      <c r="C1014" s="87" t="str">
        <f>'Cost Pressures (d)'!C427</f>
        <v>Other Volume Growth / Investments (please specify):</v>
      </c>
      <c r="D1014" s="87" t="str">
        <f>'Cost Pressures (d)'!D427</f>
        <v>SECONDARY CARE DRUGS</v>
      </c>
      <c r="E1014" s="87" t="str">
        <f>'Cost Pressures (d)'!E427</f>
        <v>FIGURE</v>
      </c>
      <c r="F1014" s="87" t="str">
        <f>'Cost Pressures (d)'!F427</f>
        <v>Disaggregation CTM SLA</v>
      </c>
      <c r="AE1014" s="88">
        <f>'Cost Pressures (d)'!W427</f>
        <v>0</v>
      </c>
      <c r="AH1014" s="88">
        <f>'Cost Pressures (d)'!Z427</f>
        <v>0</v>
      </c>
      <c r="AJ1014" s="88">
        <f>'Cost Pressures (d)'!AA427</f>
        <v>0</v>
      </c>
      <c r="AK1014" s="88">
        <f>'Cost Pressures (d)'!AC427</f>
        <v>0</v>
      </c>
    </row>
    <row r="1015" spans="1:37">
      <c r="A1015" s="87" t="str">
        <f>'Cost Pressures (d)'!A428</f>
        <v>Swansea Bay UHB</v>
      </c>
      <c r="B1015" s="87" t="str">
        <f>'Cost Pressures (d)'!B428</f>
        <v>In Year Cost Base</v>
      </c>
      <c r="C1015" s="87" t="str">
        <f>'Cost Pressures (d)'!C428</f>
        <v>Other Volume Growth / Investments (please specify):</v>
      </c>
      <c r="D1015" s="87" t="str">
        <f>'Cost Pressures (d)'!D428</f>
        <v>SECONDARY CARE DRUGS</v>
      </c>
      <c r="E1015" s="87" t="str">
        <f>'Cost Pressures (d)'!E428</f>
        <v>FIGURE</v>
      </c>
      <c r="F1015" s="87">
        <f>'Cost Pressures (d)'!F428</f>
        <v>0</v>
      </c>
      <c r="AE1015" s="88">
        <f>'Cost Pressures (d)'!W428</f>
        <v>0</v>
      </c>
      <c r="AH1015" s="88">
        <f>'Cost Pressures (d)'!Z428</f>
        <v>0</v>
      </c>
      <c r="AJ1015" s="88">
        <f>'Cost Pressures (d)'!AA428</f>
        <v>0</v>
      </c>
      <c r="AK1015" s="88">
        <f>'Cost Pressures (d)'!AC428</f>
        <v>0</v>
      </c>
    </row>
    <row r="1016" spans="1:37">
      <c r="A1016" s="87" t="str">
        <f>'Cost Pressures (d)'!A429</f>
        <v>Swansea Bay UHB</v>
      </c>
      <c r="B1016" s="87" t="str">
        <f>'Cost Pressures (d)'!B429</f>
        <v>In Year Cost Base</v>
      </c>
      <c r="C1016" s="87" t="str">
        <f>'Cost Pressures (d)'!C429</f>
        <v>Other Volume Growth / Investments (please specify):</v>
      </c>
      <c r="D1016" s="87" t="str">
        <f>'Cost Pressures (d)'!D429</f>
        <v>SECONDARY CARE DRUGS</v>
      </c>
      <c r="E1016" s="87" t="str">
        <f>'Cost Pressures (d)'!E429</f>
        <v>FIGURE</v>
      </c>
      <c r="F1016" s="87">
        <f>'Cost Pressures (d)'!F429</f>
        <v>0</v>
      </c>
      <c r="AE1016" s="88">
        <f>'Cost Pressures (d)'!W429</f>
        <v>0</v>
      </c>
      <c r="AH1016" s="88">
        <f>'Cost Pressures (d)'!Z429</f>
        <v>0</v>
      </c>
      <c r="AJ1016" s="88">
        <f>'Cost Pressures (d)'!AA429</f>
        <v>0</v>
      </c>
      <c r="AK1016" s="88">
        <f>'Cost Pressures (d)'!AC429</f>
        <v>0</v>
      </c>
    </row>
    <row r="1017" spans="1:37">
      <c r="A1017" s="87" t="str">
        <f>'Cost Pressures (d)'!A430</f>
        <v>Swansea Bay UHB</v>
      </c>
      <c r="B1017" s="87" t="str">
        <f>'Cost Pressures (d)'!B430</f>
        <v>In Year Cost Base</v>
      </c>
      <c r="C1017" s="87" t="str">
        <f>'Cost Pressures (d)'!C430</f>
        <v>Other Volume Growth / Investments (please specify):</v>
      </c>
      <c r="D1017" s="87" t="str">
        <f>'Cost Pressures (d)'!D430</f>
        <v>SECONDARY CARE DRUGS</v>
      </c>
      <c r="E1017" s="87" t="str">
        <f>'Cost Pressures (d)'!E430</f>
        <v>FIGURE</v>
      </c>
      <c r="F1017" s="87">
        <f>'Cost Pressures (d)'!F430</f>
        <v>0</v>
      </c>
      <c r="AE1017" s="88">
        <f>'Cost Pressures (d)'!W430</f>
        <v>0</v>
      </c>
      <c r="AH1017" s="88">
        <f>'Cost Pressures (d)'!Z430</f>
        <v>0</v>
      </c>
      <c r="AJ1017" s="88">
        <f>'Cost Pressures (d)'!AA430</f>
        <v>0</v>
      </c>
      <c r="AK1017" s="88">
        <f>'Cost Pressures (d)'!AC430</f>
        <v>0</v>
      </c>
    </row>
    <row r="1018" spans="1:37">
      <c r="A1018" s="87" t="str">
        <f>'Cost Pressures (d)'!A431</f>
        <v>Swansea Bay UHB</v>
      </c>
      <c r="B1018" s="87" t="str">
        <f>'Cost Pressures (d)'!B431</f>
        <v>In Year Cost Base</v>
      </c>
      <c r="C1018" s="87" t="str">
        <f>'Cost Pressures (d)'!C431</f>
        <v>Other Volume Growth / Investments (please specify):</v>
      </c>
      <c r="D1018" s="87" t="str">
        <f>'Cost Pressures (d)'!D431</f>
        <v>SECONDARY CARE DRUGS</v>
      </c>
      <c r="E1018" s="87" t="str">
        <f>'Cost Pressures (d)'!E431</f>
        <v>FIGURE</v>
      </c>
      <c r="F1018" s="87">
        <f>'Cost Pressures (d)'!F431</f>
        <v>0</v>
      </c>
      <c r="AE1018" s="88">
        <f>'Cost Pressures (d)'!W431</f>
        <v>0</v>
      </c>
      <c r="AH1018" s="88">
        <f>'Cost Pressures (d)'!Z431</f>
        <v>0</v>
      </c>
      <c r="AJ1018" s="88">
        <f>'Cost Pressures (d)'!AA431</f>
        <v>0</v>
      </c>
      <c r="AK1018" s="88">
        <f>'Cost Pressures (d)'!AC431</f>
        <v>0</v>
      </c>
    </row>
    <row r="1019" spans="1:37">
      <c r="A1019" s="87" t="str">
        <f>'Cost Pressures (d)'!A432</f>
        <v>Swansea Bay UHB</v>
      </c>
      <c r="B1019" s="87" t="str">
        <f>'Cost Pressures (d)'!B432</f>
        <v>In Year Cost Base</v>
      </c>
      <c r="C1019" s="87" t="str">
        <f>'Cost Pressures (d)'!C432</f>
        <v>Other Volume Growth / Investments (please specify):</v>
      </c>
      <c r="D1019" s="87" t="str">
        <f>'Cost Pressures (d)'!D432</f>
        <v>SECONDARY CARE DRUGS</v>
      </c>
      <c r="E1019" s="87" t="str">
        <f>'Cost Pressures (d)'!E432</f>
        <v>FIGURE</v>
      </c>
      <c r="F1019" s="87">
        <f>'Cost Pressures (d)'!F432</f>
        <v>0</v>
      </c>
      <c r="AE1019" s="88">
        <f>'Cost Pressures (d)'!W432</f>
        <v>0</v>
      </c>
      <c r="AH1019" s="88">
        <f>'Cost Pressures (d)'!Z432</f>
        <v>0</v>
      </c>
      <c r="AJ1019" s="88">
        <f>'Cost Pressures (d)'!AA432</f>
        <v>0</v>
      </c>
      <c r="AK1019" s="88">
        <f>'Cost Pressures (d)'!AC432</f>
        <v>0</v>
      </c>
    </row>
    <row r="1020" spans="1:37">
      <c r="A1020" s="87" t="str">
        <f>'Cost Pressures (d)'!A433</f>
        <v>Swansea Bay UHB</v>
      </c>
      <c r="B1020" s="87" t="str">
        <f>'Cost Pressures (d)'!B433</f>
        <v>In Year Cost Base</v>
      </c>
      <c r="C1020" s="87" t="str">
        <f>'Cost Pressures (d)'!C433</f>
        <v>Other Volume Growth / Investments (please specify):</v>
      </c>
      <c r="D1020" s="87" t="str">
        <f>'Cost Pressures (d)'!D433</f>
        <v>SECONDARY CARE DRUGS</v>
      </c>
      <c r="E1020" s="87" t="str">
        <f>'Cost Pressures (d)'!E433</f>
        <v>FIGURE</v>
      </c>
      <c r="F1020" s="87">
        <f>'Cost Pressures (d)'!F433</f>
        <v>0</v>
      </c>
      <c r="AE1020" s="88">
        <f>'Cost Pressures (d)'!W433</f>
        <v>0</v>
      </c>
      <c r="AH1020" s="88">
        <f>'Cost Pressures (d)'!Z433</f>
        <v>0</v>
      </c>
      <c r="AJ1020" s="88">
        <f>'Cost Pressures (d)'!AA433</f>
        <v>0</v>
      </c>
      <c r="AK1020" s="88">
        <f>'Cost Pressures (d)'!AC433</f>
        <v>0</v>
      </c>
    </row>
    <row r="1021" spans="1:37">
      <c r="A1021" s="87" t="str">
        <f>'Cost Pressures (d)'!A434</f>
        <v>Swansea Bay UHB</v>
      </c>
      <c r="B1021" s="87" t="str">
        <f>'Cost Pressures (d)'!B434</f>
        <v>In Year Cost Base</v>
      </c>
      <c r="C1021" s="87" t="str">
        <f>'Cost Pressures (d)'!C434</f>
        <v>Other Volume Growth / Investments (please specify):</v>
      </c>
      <c r="D1021" s="87" t="str">
        <f>'Cost Pressures (d)'!D434</f>
        <v>SECONDARY CARE DRUGS</v>
      </c>
      <c r="E1021" s="87" t="str">
        <f>'Cost Pressures (d)'!E434</f>
        <v>FIGURE</v>
      </c>
      <c r="F1021" s="87">
        <f>'Cost Pressures (d)'!F434</f>
        <v>0</v>
      </c>
      <c r="AE1021" s="88">
        <f>'Cost Pressures (d)'!W434</f>
        <v>0</v>
      </c>
      <c r="AH1021" s="88">
        <f>'Cost Pressures (d)'!Z434</f>
        <v>0</v>
      </c>
      <c r="AJ1021" s="88">
        <f>'Cost Pressures (d)'!AA434</f>
        <v>0</v>
      </c>
      <c r="AK1021" s="88">
        <f>'Cost Pressures (d)'!AC434</f>
        <v>0</v>
      </c>
    </row>
    <row r="1022" spans="1:37">
      <c r="A1022" s="87" t="str">
        <f>'Cost Pressures (d)'!A435</f>
        <v>Swansea Bay UHB</v>
      </c>
      <c r="B1022" s="87" t="str">
        <f>'Cost Pressures (d)'!B435</f>
        <v>In Year Cost Base</v>
      </c>
      <c r="C1022" s="87" t="str">
        <f>'Cost Pressures (d)'!C435</f>
        <v>Other Volume Growth / Investments (please specify):</v>
      </c>
      <c r="D1022" s="87" t="str">
        <f>'Cost Pressures (d)'!D435</f>
        <v>SECONDARY CARE DRUGS</v>
      </c>
      <c r="E1022" s="87" t="str">
        <f>'Cost Pressures (d)'!E435</f>
        <v>FIGURE</v>
      </c>
      <c r="F1022" s="87">
        <f>'Cost Pressures (d)'!F435</f>
        <v>0</v>
      </c>
      <c r="AE1022" s="88">
        <f>'Cost Pressures (d)'!W435</f>
        <v>0</v>
      </c>
      <c r="AH1022" s="88">
        <f>'Cost Pressures (d)'!Z435</f>
        <v>0</v>
      </c>
      <c r="AJ1022" s="88">
        <f>'Cost Pressures (d)'!AA435</f>
        <v>0</v>
      </c>
      <c r="AK1022" s="88">
        <f>'Cost Pressures (d)'!AC435</f>
        <v>0</v>
      </c>
    </row>
    <row r="1023" spans="1:37">
      <c r="A1023" s="87" t="str">
        <f>'Cost Pressures (d)'!A436</f>
        <v>Swansea Bay UHB</v>
      </c>
      <c r="B1023" s="87" t="str">
        <f>'Cost Pressures (d)'!B436</f>
        <v>In Year Cost Base</v>
      </c>
      <c r="C1023" s="87" t="str">
        <f>'Cost Pressures (d)'!C436</f>
        <v>Other Volume Growth / Investments (please specify):</v>
      </c>
      <c r="D1023" s="87" t="str">
        <f>'Cost Pressures (d)'!D436</f>
        <v>SECONDARY CARE DRUGS</v>
      </c>
      <c r="E1023" s="87" t="str">
        <f>'Cost Pressures (d)'!E436</f>
        <v>FIGURE</v>
      </c>
      <c r="F1023" s="87">
        <f>'Cost Pressures (d)'!F436</f>
        <v>0</v>
      </c>
      <c r="AE1023" s="88">
        <f>'Cost Pressures (d)'!W436</f>
        <v>0</v>
      </c>
      <c r="AH1023" s="88">
        <f>'Cost Pressures (d)'!Z436</f>
        <v>0</v>
      </c>
      <c r="AJ1023" s="88">
        <f>'Cost Pressures (d)'!AA436</f>
        <v>0</v>
      </c>
      <c r="AK1023" s="88">
        <f>'Cost Pressures (d)'!AC436</f>
        <v>0</v>
      </c>
    </row>
    <row r="1024" spans="1:37">
      <c r="A1024" s="87" t="str">
        <f>'Cost Pressures (d)'!A437</f>
        <v>Swansea Bay UHB</v>
      </c>
      <c r="B1024" s="87" t="str">
        <f>'Cost Pressures (d)'!B437</f>
        <v>In Year Cost Base</v>
      </c>
      <c r="C1024" s="87" t="str">
        <f>'Cost Pressures (d)'!C437</f>
        <v>Other Volume Growth / Investments (please specify):</v>
      </c>
      <c r="D1024" s="87" t="str">
        <f>'Cost Pressures (d)'!D437</f>
        <v>SECONDARY CARE DRUGS</v>
      </c>
      <c r="E1024" s="87" t="str">
        <f>'Cost Pressures (d)'!E437</f>
        <v>FIGURE</v>
      </c>
      <c r="F1024" s="87">
        <f>'Cost Pressures (d)'!F437</f>
        <v>0</v>
      </c>
      <c r="AE1024" s="88">
        <f>'Cost Pressures (d)'!W437</f>
        <v>0</v>
      </c>
      <c r="AH1024" s="88">
        <f>'Cost Pressures (d)'!Z437</f>
        <v>0</v>
      </c>
      <c r="AJ1024" s="88">
        <f>'Cost Pressures (d)'!AA437</f>
        <v>0</v>
      </c>
      <c r="AK1024" s="88">
        <f>'Cost Pressures (d)'!AC437</f>
        <v>0</v>
      </c>
    </row>
    <row r="1025" spans="1:37">
      <c r="A1025" s="87" t="str">
        <f>'Cost Pressures (d)'!A438</f>
        <v>Swansea Bay UHB</v>
      </c>
      <c r="B1025" s="87" t="str">
        <f>'Cost Pressures (d)'!B438</f>
        <v>In Year Cost Base</v>
      </c>
      <c r="C1025" s="87" t="str">
        <f>'Cost Pressures (d)'!C438</f>
        <v>Other Volume Growth / Investments (please specify):</v>
      </c>
      <c r="D1025" s="87" t="str">
        <f>'Cost Pressures (d)'!D438</f>
        <v>SECONDARY CARE DRUGS</v>
      </c>
      <c r="E1025" s="87" t="str">
        <f>'Cost Pressures (d)'!E438</f>
        <v>FIGURE</v>
      </c>
      <c r="F1025" s="87">
        <f>'Cost Pressures (d)'!F438</f>
        <v>0</v>
      </c>
      <c r="AE1025" s="88">
        <f>'Cost Pressures (d)'!W438</f>
        <v>0</v>
      </c>
      <c r="AH1025" s="88">
        <f>'Cost Pressures (d)'!Z438</f>
        <v>0</v>
      </c>
      <c r="AJ1025" s="88">
        <f>'Cost Pressures (d)'!AA438</f>
        <v>0</v>
      </c>
      <c r="AK1025" s="88">
        <f>'Cost Pressures (d)'!AC438</f>
        <v>0</v>
      </c>
    </row>
    <row r="1026" spans="1:37">
      <c r="A1026" s="87" t="str">
        <f>'Cost Pressures (d)'!A439</f>
        <v>Swansea Bay UHB</v>
      </c>
      <c r="B1026" s="87" t="str">
        <f>'Cost Pressures (d)'!B439</f>
        <v>In Year Cost Base</v>
      </c>
      <c r="C1026" s="87" t="str">
        <f>'Cost Pressures (d)'!C439</f>
        <v>Other Volume Growth / Investments (please specify):</v>
      </c>
      <c r="D1026" s="87" t="str">
        <f>'Cost Pressures (d)'!D439</f>
        <v>SECONDARY CARE DRUGS</v>
      </c>
      <c r="E1026" s="87" t="str">
        <f>'Cost Pressures (d)'!E439</f>
        <v>FIGURE</v>
      </c>
      <c r="F1026" s="87">
        <f>'Cost Pressures (d)'!F439</f>
        <v>0</v>
      </c>
      <c r="AE1026" s="88">
        <f>'Cost Pressures (d)'!W439</f>
        <v>0</v>
      </c>
      <c r="AH1026" s="88">
        <f>'Cost Pressures (d)'!Z439</f>
        <v>0</v>
      </c>
      <c r="AJ1026" s="88">
        <f>'Cost Pressures (d)'!AA439</f>
        <v>0</v>
      </c>
      <c r="AK1026" s="88">
        <f>'Cost Pressures (d)'!AC439</f>
        <v>0</v>
      </c>
    </row>
    <row r="1027" spans="1:37">
      <c r="A1027" s="87" t="str">
        <f>'Cost Pressures (d)'!A440</f>
        <v>Swansea Bay UHB</v>
      </c>
      <c r="B1027" s="87" t="str">
        <f>'Cost Pressures (d)'!B440</f>
        <v>In Year Cost Base</v>
      </c>
      <c r="C1027" s="87" t="str">
        <f>'Cost Pressures (d)'!C440</f>
        <v>Other Volume Growth / Investments (please specify):</v>
      </c>
      <c r="D1027" s="87" t="str">
        <f>'Cost Pressures (d)'!D440</f>
        <v>SECONDARY CARE DRUGS</v>
      </c>
      <c r="E1027" s="87" t="str">
        <f>'Cost Pressures (d)'!E440</f>
        <v>FIGURE</v>
      </c>
      <c r="F1027" s="87">
        <f>'Cost Pressures (d)'!F440</f>
        <v>0</v>
      </c>
      <c r="AE1027" s="88">
        <f>'Cost Pressures (d)'!W440</f>
        <v>0</v>
      </c>
      <c r="AH1027" s="88">
        <f>'Cost Pressures (d)'!Z440</f>
        <v>0</v>
      </c>
      <c r="AJ1027" s="88">
        <f>'Cost Pressures (d)'!AA440</f>
        <v>0</v>
      </c>
      <c r="AK1027" s="88">
        <f>'Cost Pressures (d)'!AC440</f>
        <v>0</v>
      </c>
    </row>
    <row r="1028" spans="1:37">
      <c r="A1028" s="87" t="str">
        <f>'Cost Pressures (d)'!A441</f>
        <v>Swansea Bay UHB</v>
      </c>
      <c r="B1028" s="87" t="str">
        <f>'Cost Pressures (d)'!B441</f>
        <v>In Year Cost Base</v>
      </c>
      <c r="C1028" s="87" t="str">
        <f>'Cost Pressures (d)'!C441</f>
        <v>Other Volume Growth / Investments (please specify):</v>
      </c>
      <c r="D1028" s="87" t="str">
        <f>'Cost Pressures (d)'!D441</f>
        <v>SECONDARY CARE DRUGS</v>
      </c>
      <c r="E1028" s="87" t="str">
        <f>'Cost Pressures (d)'!E441</f>
        <v>FIGURE</v>
      </c>
      <c r="F1028" s="87">
        <f>'Cost Pressures (d)'!F441</f>
        <v>0</v>
      </c>
      <c r="AE1028" s="88">
        <f>'Cost Pressures (d)'!W441</f>
        <v>0</v>
      </c>
      <c r="AH1028" s="88">
        <f>'Cost Pressures (d)'!Z441</f>
        <v>0</v>
      </c>
      <c r="AJ1028" s="88">
        <f>'Cost Pressures (d)'!AA441</f>
        <v>0</v>
      </c>
      <c r="AK1028" s="88">
        <f>'Cost Pressures (d)'!AC441</f>
        <v>0</v>
      </c>
    </row>
    <row r="1029" spans="1:37">
      <c r="A1029" s="87" t="str">
        <f>'Cost Pressures (d)'!A442</f>
        <v>Swansea Bay UHB</v>
      </c>
      <c r="B1029" s="87" t="str">
        <f>'Cost Pressures (d)'!B442</f>
        <v>In Year Cost Base</v>
      </c>
      <c r="C1029" s="87" t="str">
        <f>'Cost Pressures (d)'!C442</f>
        <v>Other Volume Growth / Investments (please specify):</v>
      </c>
      <c r="D1029" s="87" t="str">
        <f>'Cost Pressures (d)'!D442</f>
        <v>SECONDARY CARE DRUGS</v>
      </c>
      <c r="E1029" s="87" t="str">
        <f>'Cost Pressures (d)'!E442</f>
        <v>FIGURE</v>
      </c>
      <c r="F1029" s="87">
        <f>'Cost Pressures (d)'!F442</f>
        <v>0</v>
      </c>
      <c r="AE1029" s="88">
        <f>'Cost Pressures (d)'!W442</f>
        <v>0</v>
      </c>
      <c r="AH1029" s="88">
        <f>'Cost Pressures (d)'!Z442</f>
        <v>0</v>
      </c>
      <c r="AJ1029" s="88">
        <f>'Cost Pressures (d)'!AA442</f>
        <v>0</v>
      </c>
      <c r="AK1029" s="88">
        <f>'Cost Pressures (d)'!AC442</f>
        <v>0</v>
      </c>
    </row>
    <row r="1030" spans="1:37">
      <c r="A1030" s="87" t="str">
        <f>'Cost Pressures (d)'!A443</f>
        <v>Swansea Bay UHB</v>
      </c>
      <c r="B1030" s="87" t="str">
        <f>'Cost Pressures (d)'!B443</f>
        <v>In Year Cost Base</v>
      </c>
      <c r="C1030" s="87" t="str">
        <f>'Cost Pressures (d)'!C443</f>
        <v>Other Volume Growth / Investments (please specify):</v>
      </c>
      <c r="D1030" s="87" t="str">
        <f>'Cost Pressures (d)'!D443</f>
        <v>SECONDARY CARE DRUGS</v>
      </c>
      <c r="E1030" s="87" t="str">
        <f>'Cost Pressures (d)'!E443</f>
        <v>FIGURE</v>
      </c>
      <c r="F1030" s="87">
        <f>'Cost Pressures (d)'!F443</f>
        <v>0</v>
      </c>
      <c r="AE1030" s="88">
        <f>'Cost Pressures (d)'!W443</f>
        <v>0</v>
      </c>
      <c r="AH1030" s="88">
        <f>'Cost Pressures (d)'!Z443</f>
        <v>0</v>
      </c>
      <c r="AJ1030" s="88">
        <f>'Cost Pressures (d)'!AA443</f>
        <v>0</v>
      </c>
      <c r="AK1030" s="88">
        <f>'Cost Pressures (d)'!AC443</f>
        <v>0</v>
      </c>
    </row>
    <row r="1031" spans="1:37">
      <c r="A1031" s="87" t="str">
        <f>'Cost Pressures (d)'!A444</f>
        <v>Swansea Bay UHB</v>
      </c>
      <c r="B1031" s="87" t="str">
        <f>'Cost Pressures (d)'!B444</f>
        <v>In Year Cost Base</v>
      </c>
      <c r="C1031" s="87" t="str">
        <f>'Cost Pressures (d)'!C444</f>
        <v>Other Volume Growth / Investments (please specify):</v>
      </c>
      <c r="D1031" s="87" t="str">
        <f>'Cost Pressures (d)'!D444</f>
        <v>SECONDARY CARE DRUGS</v>
      </c>
      <c r="E1031" s="87" t="str">
        <f>'Cost Pressures (d)'!E444</f>
        <v>FIGURE</v>
      </c>
      <c r="F1031" s="87">
        <f>'Cost Pressures (d)'!F444</f>
        <v>0</v>
      </c>
      <c r="AE1031" s="88">
        <f>'Cost Pressures (d)'!W444</f>
        <v>0</v>
      </c>
      <c r="AH1031" s="88">
        <f>'Cost Pressures (d)'!Z444</f>
        <v>0</v>
      </c>
      <c r="AJ1031" s="88">
        <f>'Cost Pressures (d)'!AA444</f>
        <v>0</v>
      </c>
      <c r="AK1031" s="88">
        <f>'Cost Pressures (d)'!AC444</f>
        <v>0</v>
      </c>
    </row>
    <row r="1032" spans="1:37">
      <c r="A1032" s="87" t="str">
        <f>'Cost Pressures (d)'!A445</f>
        <v>Swansea Bay UHB</v>
      </c>
      <c r="B1032" s="87" t="str">
        <f>'Cost Pressures (d)'!B445</f>
        <v>In Year Cost Base</v>
      </c>
      <c r="C1032" s="87" t="str">
        <f>'Cost Pressures (d)'!C445</f>
        <v>Other Volume Growth / Investments (please specify):</v>
      </c>
      <c r="D1032" s="87" t="str">
        <f>'Cost Pressures (d)'!D445</f>
        <v>SECONDARY CARE DRUGS</v>
      </c>
      <c r="E1032" s="87" t="str">
        <f>'Cost Pressures (d)'!E445</f>
        <v>FIGURE</v>
      </c>
      <c r="F1032" s="87">
        <f>'Cost Pressures (d)'!F445</f>
        <v>0</v>
      </c>
      <c r="AE1032" s="88">
        <f>'Cost Pressures (d)'!W445</f>
        <v>0</v>
      </c>
      <c r="AH1032" s="88">
        <f>'Cost Pressures (d)'!Z445</f>
        <v>0</v>
      </c>
      <c r="AJ1032" s="88">
        <f>'Cost Pressures (d)'!AA445</f>
        <v>0</v>
      </c>
      <c r="AK1032" s="88">
        <f>'Cost Pressures (d)'!AC445</f>
        <v>0</v>
      </c>
    </row>
    <row r="1033" spans="1:37">
      <c r="A1033" s="87" t="str">
        <f>'Cost Pressures (d)'!A446</f>
        <v>Swansea Bay UHB</v>
      </c>
      <c r="B1033" s="87" t="str">
        <f>'Cost Pressures (d)'!B446</f>
        <v>In Year Cost Base</v>
      </c>
      <c r="C1033" s="87" t="str">
        <f>'Cost Pressures (d)'!C446</f>
        <v>Other Volume Growth / Investments (please specify):</v>
      </c>
      <c r="D1033" s="87" t="str">
        <f>'Cost Pressures (d)'!D446</f>
        <v>SECONDARY CARE DRUGS</v>
      </c>
      <c r="E1033" s="87" t="str">
        <f>'Cost Pressures (d)'!E446</f>
        <v>FIGURE</v>
      </c>
      <c r="F1033" s="87">
        <f>'Cost Pressures (d)'!F446</f>
        <v>0</v>
      </c>
      <c r="AE1033" s="88">
        <f>'Cost Pressures (d)'!W446</f>
        <v>0</v>
      </c>
      <c r="AH1033" s="88">
        <f>'Cost Pressures (d)'!Z446</f>
        <v>0</v>
      </c>
      <c r="AJ1033" s="88">
        <f>'Cost Pressures (d)'!AA446</f>
        <v>0</v>
      </c>
      <c r="AK1033" s="88">
        <f>'Cost Pressures (d)'!AC446</f>
        <v>0</v>
      </c>
    </row>
    <row r="1034" spans="1:37">
      <c r="A1034" s="87" t="str">
        <f>'Cost Pressures (d)'!A447</f>
        <v>Swansea Bay UHB</v>
      </c>
      <c r="B1034" s="87" t="str">
        <f>'Cost Pressures (d)'!B447</f>
        <v>In Year Cost Base</v>
      </c>
      <c r="C1034" s="87" t="str">
        <f>'Cost Pressures (d)'!C447</f>
        <v>Other Volume Growth / Investments (please specify):</v>
      </c>
      <c r="D1034" s="87" t="str">
        <f>'Cost Pressures (d)'!D447</f>
        <v>SECONDARY CARE DRUGS</v>
      </c>
      <c r="E1034" s="87" t="str">
        <f>'Cost Pressures (d)'!E447</f>
        <v>FIGURE</v>
      </c>
      <c r="F1034" s="87">
        <f>'Cost Pressures (d)'!F447</f>
        <v>0</v>
      </c>
      <c r="AE1034" s="88">
        <f>'Cost Pressures (d)'!W447</f>
        <v>0</v>
      </c>
      <c r="AH1034" s="88">
        <f>'Cost Pressures (d)'!Z447</f>
        <v>0</v>
      </c>
      <c r="AJ1034" s="88">
        <f>'Cost Pressures (d)'!AA447</f>
        <v>0</v>
      </c>
      <c r="AK1034" s="88">
        <f>'Cost Pressures (d)'!AC447</f>
        <v>0</v>
      </c>
    </row>
    <row r="1035" spans="1:37">
      <c r="A1035" s="87" t="str">
        <f>'Cost Pressures (d)'!A448</f>
        <v>Swansea Bay UHB</v>
      </c>
      <c r="B1035" s="87" t="str">
        <f>'Cost Pressures (d)'!B448</f>
        <v>In Year Cost Base</v>
      </c>
      <c r="C1035" s="87" t="str">
        <f>'Cost Pressures (d)'!C448</f>
        <v>Other Volume Growth / Investments (please specify):</v>
      </c>
      <c r="D1035" s="87" t="str">
        <f>'Cost Pressures (d)'!D448</f>
        <v>SECONDARY CARE DRUGS</v>
      </c>
      <c r="E1035" s="87" t="str">
        <f>'Cost Pressures (d)'!E448</f>
        <v>FIGURE</v>
      </c>
      <c r="F1035" s="87">
        <f>'Cost Pressures (d)'!F448</f>
        <v>0</v>
      </c>
      <c r="AE1035" s="88">
        <f>'Cost Pressures (d)'!W448</f>
        <v>0</v>
      </c>
      <c r="AH1035" s="88">
        <f>'Cost Pressures (d)'!Z448</f>
        <v>0</v>
      </c>
      <c r="AJ1035" s="88">
        <f>'Cost Pressures (d)'!AA448</f>
        <v>0</v>
      </c>
      <c r="AK1035" s="88">
        <f>'Cost Pressures (d)'!AC448</f>
        <v>0</v>
      </c>
    </row>
    <row r="1036" spans="1:37">
      <c r="A1036" s="87" t="str">
        <f>'Cost Pressures (d)'!A449</f>
        <v>Swansea Bay UHB</v>
      </c>
      <c r="B1036" s="87" t="str">
        <f>'Cost Pressures (d)'!B449</f>
        <v>In Year Cost Base</v>
      </c>
      <c r="C1036" s="87" t="str">
        <f>'Cost Pressures (d)'!C449</f>
        <v>Other Volume Growth / Investments (please specify):</v>
      </c>
      <c r="D1036" s="87" t="str">
        <f>'Cost Pressures (d)'!D449</f>
        <v>SECONDARY CARE DRUGS</v>
      </c>
      <c r="E1036" s="87" t="str">
        <f>'Cost Pressures (d)'!E449</f>
        <v>TOTAL</v>
      </c>
      <c r="F1036" s="87" t="str">
        <f>'Cost Pressures (d)'!F449</f>
        <v>Subtotal Other Volume Growth / Investments</v>
      </c>
      <c r="AE1036" s="88">
        <f>'Cost Pressures (d)'!W449</f>
        <v>5200</v>
      </c>
      <c r="AH1036" s="88">
        <f>'Cost Pressures (d)'!Z449</f>
        <v>5200</v>
      </c>
      <c r="AJ1036" s="88">
        <f>'Cost Pressures (d)'!AA449</f>
        <v>0</v>
      </c>
      <c r="AK1036" s="88">
        <f>'Cost Pressures (d)'!AC449</f>
        <v>0</v>
      </c>
    </row>
    <row r="1037" spans="1:37">
      <c r="A1037" s="87" t="str">
        <f>'Cost Pressures (d)'!A450</f>
        <v>Swansea Bay UHB</v>
      </c>
      <c r="B1037" s="87" t="str">
        <f>'Cost Pressures (d)'!B450</f>
        <v>In Year Cost Base</v>
      </c>
      <c r="C1037" s="87" t="str">
        <f>'Cost Pressures (d)'!C450</f>
        <v>Other Volume Growth / Investments (please specify):</v>
      </c>
      <c r="D1037" s="87" t="str">
        <f>'Cost Pressures (d)'!D450</f>
        <v>SECONDARY CARE DRUGS</v>
      </c>
      <c r="E1037" s="87" t="str">
        <f>'Cost Pressures (d)'!E450</f>
        <v>FIGURE</v>
      </c>
      <c r="F1037" s="87">
        <f>'Cost Pressures (d)'!F450</f>
        <v>0</v>
      </c>
      <c r="AE1037" s="88">
        <f>'Cost Pressures (d)'!W450</f>
        <v>0</v>
      </c>
      <c r="AH1037" s="88">
        <f>'Cost Pressures (d)'!Z450</f>
        <v>0</v>
      </c>
      <c r="AJ1037" s="88">
        <f>'Cost Pressures (d)'!AA450</f>
        <v>0</v>
      </c>
      <c r="AK1037" s="88">
        <f>'Cost Pressures (d)'!AC450</f>
        <v>0</v>
      </c>
    </row>
    <row r="1038" spans="1:37">
      <c r="A1038" s="87" t="str">
        <f>'Cost Pressures (d)'!A451</f>
        <v>Swansea Bay UHB</v>
      </c>
      <c r="B1038" s="87" t="str">
        <f>'Cost Pressures (d)'!B451</f>
        <v>In Year Cost Base</v>
      </c>
      <c r="C1038" s="87" t="str">
        <f>'Cost Pressures (d)'!C451</f>
        <v xml:space="preserve">Funded Cost Pressures: </v>
      </c>
      <c r="D1038" s="87" t="str">
        <f>'Cost Pressures (d)'!D451</f>
        <v>SECONDARY CARE DRUGS</v>
      </c>
      <c r="E1038" s="87" t="str">
        <f>'Cost Pressures (d)'!E451</f>
        <v>FIGURE</v>
      </c>
      <c r="F1038" s="87" t="str">
        <f>'Cost Pressures (d)'!F451</f>
        <v xml:space="preserve">Funded Cost Pressures: </v>
      </c>
      <c r="AE1038" s="88" t="str">
        <f>'Cost Pressures (d)'!W451</f>
        <v>£'000</v>
      </c>
      <c r="AH1038" s="88" t="str">
        <f>'Cost Pressures (d)'!Z451</f>
        <v>£'000</v>
      </c>
      <c r="AJ1038" s="88">
        <f>'Cost Pressures (d)'!AA451</f>
        <v>0</v>
      </c>
      <c r="AK1038" s="88">
        <f>'Cost Pressures (d)'!AC451</f>
        <v>0</v>
      </c>
    </row>
    <row r="1039" spans="1:37">
      <c r="A1039" s="87" t="str">
        <f>'Cost Pressures (d)'!A452</f>
        <v>Swansea Bay UHB</v>
      </c>
      <c r="B1039" s="87" t="str">
        <f>'Cost Pressures (d)'!B452</f>
        <v>In Year Cost Base</v>
      </c>
      <c r="C1039" s="87" t="str">
        <f>'Cost Pressures (d)'!C452</f>
        <v xml:space="preserve">Funded Cost Pressures: </v>
      </c>
      <c r="D1039" s="87" t="str">
        <f>'Cost Pressures (d)'!D452</f>
        <v>SECONDARY CARE DRUGS</v>
      </c>
      <c r="E1039" s="87" t="str">
        <f>'Cost Pressures (d)'!E452</f>
        <v>FIGURE</v>
      </c>
      <c r="F1039" s="87" t="str">
        <f>'Cost Pressures (d)'!F452</f>
        <v>Funded - Immunisation Framework</v>
      </c>
      <c r="AE1039" s="88">
        <f>'Cost Pressures (d)'!W452</f>
        <v>0</v>
      </c>
      <c r="AH1039" s="88">
        <f>'Cost Pressures (d)'!Z452</f>
        <v>0</v>
      </c>
      <c r="AJ1039" s="88">
        <f>'Cost Pressures (d)'!AA452</f>
        <v>0</v>
      </c>
      <c r="AK1039" s="88">
        <f>'Cost Pressures (d)'!AC452</f>
        <v>0</v>
      </c>
    </row>
    <row r="1040" spans="1:37">
      <c r="A1040" s="87" t="str">
        <f>'Cost Pressures (d)'!A453</f>
        <v>Swansea Bay UHB</v>
      </c>
      <c r="B1040" s="87" t="str">
        <f>'Cost Pressures (d)'!B453</f>
        <v>In Year Cost Base</v>
      </c>
      <c r="C1040" s="87" t="str">
        <f>'Cost Pressures (d)'!C453</f>
        <v xml:space="preserve">Funded Cost Pressures: </v>
      </c>
      <c r="D1040" s="87" t="str">
        <f>'Cost Pressures (d)'!D453</f>
        <v>SECONDARY CARE DRUGS</v>
      </c>
      <c r="E1040" s="87" t="str">
        <f>'Cost Pressures (d)'!E453</f>
        <v>FIGURE</v>
      </c>
      <c r="F1040" s="87" t="str">
        <f>'Cost Pressures (d)'!F453</f>
        <v>Funded - Surveillance (Testing and Tracing)</v>
      </c>
      <c r="AE1040" s="88">
        <f>'Cost Pressures (d)'!W453</f>
        <v>0</v>
      </c>
      <c r="AH1040" s="88">
        <f>'Cost Pressures (d)'!Z453</f>
        <v>0</v>
      </c>
      <c r="AJ1040" s="88">
        <f>'Cost Pressures (d)'!AA453</f>
        <v>0</v>
      </c>
      <c r="AK1040" s="88">
        <f>'Cost Pressures (d)'!AC453</f>
        <v>0</v>
      </c>
    </row>
    <row r="1041" spans="1:37">
      <c r="A1041" s="87" t="str">
        <f>'Cost Pressures (d)'!A454</f>
        <v>Swansea Bay UHB</v>
      </c>
      <c r="B1041" s="87" t="str">
        <f>'Cost Pressures (d)'!B454</f>
        <v>In Year Cost Base</v>
      </c>
      <c r="C1041" s="87" t="str">
        <f>'Cost Pressures (d)'!C454</f>
        <v xml:space="preserve">Funded Cost Pressures: </v>
      </c>
      <c r="D1041" s="87" t="str">
        <f>'Cost Pressures (d)'!D454</f>
        <v>SECONDARY CARE DRUGS</v>
      </c>
      <c r="E1041" s="87" t="str">
        <f>'Cost Pressures (d)'!E454</f>
        <v>FIGURE</v>
      </c>
      <c r="F1041" s="87" t="str">
        <f>'Cost Pressures (d)'!F454</f>
        <v>Funded - Real Living Wage</v>
      </c>
      <c r="AE1041" s="88">
        <f>'Cost Pressures (d)'!W454</f>
        <v>0</v>
      </c>
      <c r="AH1041" s="88">
        <f>'Cost Pressures (d)'!Z454</f>
        <v>0</v>
      </c>
      <c r="AJ1041" s="88">
        <f>'Cost Pressures (d)'!AA454</f>
        <v>0</v>
      </c>
      <c r="AK1041" s="88">
        <f>'Cost Pressures (d)'!AC454</f>
        <v>0</v>
      </c>
    </row>
    <row r="1042" spans="1:37">
      <c r="A1042" s="87" t="str">
        <f>'Cost Pressures (d)'!A455</f>
        <v>Swansea Bay UHB</v>
      </c>
      <c r="B1042" s="87" t="str">
        <f>'Cost Pressures (d)'!B455</f>
        <v>In Year Cost Base</v>
      </c>
      <c r="C1042" s="87" t="str">
        <f>'Cost Pressures (d)'!C455</f>
        <v xml:space="preserve">Funded Cost Pressures: </v>
      </c>
      <c r="D1042" s="87" t="str">
        <f>'Cost Pressures (d)'!D455</f>
        <v>SECONDARY CARE DRUGS</v>
      </c>
      <c r="E1042" s="87" t="str">
        <f>'Cost Pressures (d)'!E455</f>
        <v>FIGURE</v>
      </c>
      <c r="F1042" s="87" t="str">
        <f>'Cost Pressures (d)'!F455</f>
        <v>Funded - Other ringfenced projects</v>
      </c>
      <c r="AE1042" s="88">
        <f>'Cost Pressures (d)'!W455</f>
        <v>0</v>
      </c>
      <c r="AH1042" s="88">
        <f>'Cost Pressures (d)'!Z455</f>
        <v>0</v>
      </c>
      <c r="AJ1042" s="88">
        <f>'Cost Pressures (d)'!AA455</f>
        <v>0</v>
      </c>
      <c r="AK1042" s="88">
        <f>'Cost Pressures (d)'!AC455</f>
        <v>0</v>
      </c>
    </row>
    <row r="1043" spans="1:37">
      <c r="A1043" s="87" t="str">
        <f>'Cost Pressures (d)'!A456</f>
        <v>Swansea Bay UHB</v>
      </c>
      <c r="B1043" s="87" t="str">
        <f>'Cost Pressures (d)'!B456</f>
        <v>In Year Cost Base</v>
      </c>
      <c r="C1043" s="87" t="str">
        <f>'Cost Pressures (d)'!C456</f>
        <v xml:space="preserve">Funded Cost Pressures: </v>
      </c>
      <c r="D1043" s="87" t="str">
        <f>'Cost Pressures (d)'!D456</f>
        <v>SECONDARY CARE DRUGS</v>
      </c>
      <c r="E1043" s="87" t="str">
        <f>'Cost Pressures (d)'!E456</f>
        <v>FIGURE</v>
      </c>
      <c r="F1043" s="87" t="str">
        <f>'Cost Pressures (d)'!F456</f>
        <v>National COVID Programmes Other</v>
      </c>
      <c r="AE1043" s="88">
        <f>'Cost Pressures (d)'!W456</f>
        <v>0</v>
      </c>
      <c r="AH1043" s="88">
        <f>'Cost Pressures (d)'!Z456</f>
        <v>0</v>
      </c>
      <c r="AJ1043" s="88">
        <f>'Cost Pressures (d)'!AA456</f>
        <v>0</v>
      </c>
      <c r="AK1043" s="88">
        <f>'Cost Pressures (d)'!AC456</f>
        <v>0</v>
      </c>
    </row>
    <row r="1044" spans="1:37">
      <c r="A1044" s="87" t="str">
        <f>'Cost Pressures (d)'!A457</f>
        <v>Swansea Bay UHB</v>
      </c>
      <c r="B1044" s="87" t="str">
        <f>'Cost Pressures (d)'!B457</f>
        <v>In Year Cost Base</v>
      </c>
      <c r="C1044" s="87" t="str">
        <f>'Cost Pressures (d)'!C457</f>
        <v xml:space="preserve">Funded Cost Pressures: </v>
      </c>
      <c r="D1044" s="87" t="str">
        <f>'Cost Pressures (d)'!D457</f>
        <v>SECONDARY CARE DRUGS</v>
      </c>
      <c r="E1044" s="87" t="str">
        <f>'Cost Pressures (d)'!E457</f>
        <v>FIGURE</v>
      </c>
      <c r="F1044" s="87" t="str">
        <f>'Cost Pressures (d)'!F457</f>
        <v>Planned Care Recovery Local</v>
      </c>
      <c r="AE1044" s="88">
        <f>'Cost Pressures (d)'!W457</f>
        <v>0</v>
      </c>
      <c r="AH1044" s="88">
        <f>'Cost Pressures (d)'!Z457</f>
        <v>0</v>
      </c>
      <c r="AJ1044" s="88">
        <f>'Cost Pressures (d)'!AA457</f>
        <v>0</v>
      </c>
      <c r="AK1044" s="88">
        <f>'Cost Pressures (d)'!AC457</f>
        <v>0</v>
      </c>
    </row>
    <row r="1045" spans="1:37">
      <c r="A1045" s="87" t="str">
        <f>'Cost Pressures (d)'!A458</f>
        <v>Swansea Bay UHB</v>
      </c>
      <c r="B1045" s="87" t="str">
        <f>'Cost Pressures (d)'!B458</f>
        <v>In Year Cost Base</v>
      </c>
      <c r="C1045" s="87" t="str">
        <f>'Cost Pressures (d)'!C458</f>
        <v xml:space="preserve">Funded Cost Pressures: </v>
      </c>
      <c r="D1045" s="87" t="str">
        <f>'Cost Pressures (d)'!D458</f>
        <v>SECONDARY CARE DRUGS</v>
      </c>
      <c r="E1045" s="87" t="str">
        <f>'Cost Pressures (d)'!E458</f>
        <v>FIGURE</v>
      </c>
      <c r="F1045" s="87" t="str">
        <f>'Cost Pressures (d)'!F458</f>
        <v>Planned Care Recovery Regional</v>
      </c>
      <c r="AE1045" s="88">
        <f>'Cost Pressures (d)'!W458</f>
        <v>0</v>
      </c>
      <c r="AH1045" s="88">
        <f>'Cost Pressures (d)'!Z458</f>
        <v>0</v>
      </c>
      <c r="AJ1045" s="88">
        <f>'Cost Pressures (d)'!AA458</f>
        <v>0</v>
      </c>
      <c r="AK1045" s="88">
        <f>'Cost Pressures (d)'!AC458</f>
        <v>0</v>
      </c>
    </row>
    <row r="1046" spans="1:37">
      <c r="A1046" s="87" t="str">
        <f>'Cost Pressures (d)'!A459</f>
        <v>Swansea Bay UHB</v>
      </c>
      <c r="B1046" s="87" t="str">
        <f>'Cost Pressures (d)'!B459</f>
        <v>In Year Cost Base</v>
      </c>
      <c r="C1046" s="87" t="str">
        <f>'Cost Pressures (d)'!C459</f>
        <v xml:space="preserve">Funded Cost Pressures: </v>
      </c>
      <c r="D1046" s="87" t="str">
        <f>'Cost Pressures (d)'!D459</f>
        <v>SECONDARY CARE DRUGS</v>
      </c>
      <c r="E1046" s="87" t="str">
        <f>'Cost Pressures (d)'!E459</f>
        <v>FIGURE</v>
      </c>
      <c r="F1046" s="87" t="str">
        <f>'Cost Pressures (d)'!F459</f>
        <v>2022/23 Pay Award</v>
      </c>
      <c r="AE1046" s="88">
        <f>'Cost Pressures (d)'!W459</f>
        <v>0</v>
      </c>
      <c r="AH1046" s="88">
        <f>'Cost Pressures (d)'!Z459</f>
        <v>0</v>
      </c>
      <c r="AJ1046" s="88">
        <f>'Cost Pressures (d)'!AA459</f>
        <v>0</v>
      </c>
      <c r="AK1046" s="88">
        <f>'Cost Pressures (d)'!AC459</f>
        <v>0</v>
      </c>
    </row>
    <row r="1047" spans="1:37">
      <c r="A1047" s="87" t="str">
        <f>'Cost Pressures (d)'!A460</f>
        <v>Swansea Bay UHB</v>
      </c>
      <c r="B1047" s="87" t="str">
        <f>'Cost Pressures (d)'!B460</f>
        <v>In Year Cost Base</v>
      </c>
      <c r="C1047" s="87" t="str">
        <f>'Cost Pressures (d)'!C460</f>
        <v xml:space="preserve">Funded Cost Pressures: </v>
      </c>
      <c r="D1047" s="87" t="str">
        <f>'Cost Pressures (d)'!D460</f>
        <v>SECONDARY CARE DRUGS</v>
      </c>
      <c r="E1047" s="87" t="str">
        <f>'Cost Pressures (d)'!E460</f>
        <v>FIGURE</v>
      </c>
      <c r="F1047" s="87" t="str">
        <f>'Cost Pressures (d)'!F460</f>
        <v>Additional Costs linked Table A2</v>
      </c>
      <c r="AE1047" s="88">
        <f>'Cost Pressures (d)'!W460</f>
        <v>0</v>
      </c>
      <c r="AH1047" s="88">
        <f>'Cost Pressures (d)'!Z460</f>
        <v>0</v>
      </c>
      <c r="AJ1047" s="88">
        <f>'Cost Pressures (d)'!AA460</f>
        <v>0</v>
      </c>
      <c r="AK1047" s="88">
        <f>'Cost Pressures (d)'!AC460</f>
        <v>0</v>
      </c>
    </row>
    <row r="1048" spans="1:37">
      <c r="A1048" s="87" t="str">
        <f>'Cost Pressures (d)'!A461</f>
        <v>Swansea Bay UHB</v>
      </c>
      <c r="B1048" s="87" t="str">
        <f>'Cost Pressures (d)'!B461</f>
        <v>In Year Cost Base</v>
      </c>
      <c r="C1048" s="87" t="str">
        <f>'Cost Pressures (d)'!C461</f>
        <v xml:space="preserve">Funded Cost Pressures: </v>
      </c>
      <c r="D1048" s="87" t="str">
        <f>'Cost Pressures (d)'!D461</f>
        <v>SECONDARY CARE DRUGS</v>
      </c>
      <c r="E1048" s="87" t="str">
        <f>'Cost Pressures (d)'!E461</f>
        <v>FIGURE</v>
      </c>
      <c r="F1048" s="87" t="str">
        <f>'Cost Pressures (d)'!F461</f>
        <v>Additional Costs linked Table B1</v>
      </c>
      <c r="AE1048" s="88">
        <f>'Cost Pressures (d)'!W461</f>
        <v>0</v>
      </c>
      <c r="AH1048" s="88">
        <f>'Cost Pressures (d)'!Z461</f>
        <v>0</v>
      </c>
      <c r="AJ1048" s="88">
        <f>'Cost Pressures (d)'!AA461</f>
        <v>0</v>
      </c>
      <c r="AK1048" s="88">
        <f>'Cost Pressures (d)'!AC461</f>
        <v>0</v>
      </c>
    </row>
    <row r="1049" spans="1:37">
      <c r="A1049" s="87" t="str">
        <f>'Cost Pressures (d)'!A462</f>
        <v>Swansea Bay UHB</v>
      </c>
      <c r="B1049" s="87" t="str">
        <f>'Cost Pressures (d)'!B462</f>
        <v>In Year Cost Base</v>
      </c>
      <c r="C1049" s="87" t="str">
        <f>'Cost Pressures (d)'!C462</f>
        <v xml:space="preserve">Funded Cost Pressures: </v>
      </c>
      <c r="D1049" s="87" t="str">
        <f>'Cost Pressures (d)'!D462</f>
        <v>SECONDARY CARE DRUGS</v>
      </c>
      <c r="E1049" s="87" t="str">
        <f>'Cost Pressures (d)'!E462</f>
        <v>FIGURE</v>
      </c>
      <c r="F1049" s="87" t="str">
        <f>'Cost Pressures (d)'!F462</f>
        <v>Additional Costs linked Table B2</v>
      </c>
      <c r="AE1049" s="88">
        <f>'Cost Pressures (d)'!W462</f>
        <v>0</v>
      </c>
      <c r="AH1049" s="88">
        <f>'Cost Pressures (d)'!Z462</f>
        <v>0</v>
      </c>
      <c r="AJ1049" s="88">
        <f>'Cost Pressures (d)'!AA462</f>
        <v>0</v>
      </c>
      <c r="AK1049" s="88">
        <f>'Cost Pressures (d)'!AC462</f>
        <v>0</v>
      </c>
    </row>
    <row r="1050" spans="1:37">
      <c r="A1050" s="87" t="str">
        <f>'Cost Pressures (d)'!A463</f>
        <v>Swansea Bay UHB</v>
      </c>
      <c r="B1050" s="87" t="str">
        <f>'Cost Pressures (d)'!B463</f>
        <v>In Year Cost Base</v>
      </c>
      <c r="C1050" s="87" t="str">
        <f>'Cost Pressures (d)'!C463</f>
        <v xml:space="preserve">Funded Cost Pressures: </v>
      </c>
      <c r="D1050" s="87" t="str">
        <f>'Cost Pressures (d)'!D463</f>
        <v>SECONDARY CARE DRUGS</v>
      </c>
      <c r="E1050" s="87" t="str">
        <f>'Cost Pressures (d)'!E463</f>
        <v>FIGURE</v>
      </c>
      <c r="F1050" s="87" t="str">
        <f>'Cost Pressures (d)'!F463</f>
        <v>Additional Costs linked Table 2</v>
      </c>
      <c r="AE1050" s="88">
        <f>'Cost Pressures (d)'!W463</f>
        <v>0</v>
      </c>
      <c r="AH1050" s="88">
        <f>'Cost Pressures (d)'!Z463</f>
        <v>0</v>
      </c>
      <c r="AJ1050" s="88">
        <f>'Cost Pressures (d)'!AA463</f>
        <v>0</v>
      </c>
      <c r="AK1050" s="88">
        <f>'Cost Pressures (d)'!AC463</f>
        <v>0</v>
      </c>
    </row>
    <row r="1051" spans="1:37">
      <c r="A1051" s="87" t="str">
        <f>'Cost Pressures (d)'!A464</f>
        <v>Swansea Bay UHB</v>
      </c>
      <c r="B1051" s="87" t="str">
        <f>'Cost Pressures (d)'!B464</f>
        <v>In Year Cost Base</v>
      </c>
      <c r="C1051" s="87" t="str">
        <f>'Cost Pressures (d)'!C464</f>
        <v xml:space="preserve">Funded Cost Pressures: </v>
      </c>
      <c r="D1051" s="87" t="str">
        <f>'Cost Pressures (d)'!D464</f>
        <v>SECONDARY CARE DRUGS</v>
      </c>
      <c r="E1051" s="87" t="str">
        <f>'Cost Pressures (d)'!E464</f>
        <v>FIGURE</v>
      </c>
      <c r="F1051" s="87" t="str">
        <f>'Cost Pressures (d)'!F464</f>
        <v>Anticpated Allocations Invesments Recurrent (as per Tab 6)</v>
      </c>
      <c r="AE1051" s="88">
        <f>'Cost Pressures (d)'!W464</f>
        <v>0</v>
      </c>
      <c r="AH1051" s="88">
        <f>'Cost Pressures (d)'!Z464</f>
        <v>0</v>
      </c>
      <c r="AJ1051" s="88">
        <f>'Cost Pressures (d)'!AA464</f>
        <v>0</v>
      </c>
      <c r="AK1051" s="88">
        <f>'Cost Pressures (d)'!AC464</f>
        <v>0</v>
      </c>
    </row>
    <row r="1052" spans="1:37">
      <c r="A1052" s="87" t="str">
        <f>'Cost Pressures (d)'!A465</f>
        <v>Swansea Bay UHB</v>
      </c>
      <c r="B1052" s="87" t="str">
        <f>'Cost Pressures (d)'!B465</f>
        <v>In Year Cost Base</v>
      </c>
      <c r="C1052" s="87" t="str">
        <f>'Cost Pressures (d)'!C465</f>
        <v xml:space="preserve">Funded Cost Pressures: </v>
      </c>
      <c r="D1052" s="87" t="str">
        <f>'Cost Pressures (d)'!D465</f>
        <v>SECONDARY CARE DRUGS</v>
      </c>
      <c r="E1052" s="87" t="str">
        <f>'Cost Pressures (d)'!E465</f>
        <v>FIGURE</v>
      </c>
      <c r="F1052" s="87" t="str">
        <f>'Cost Pressures (d)'!F465</f>
        <v>Anticpated Allocations Invesments Non Recurrent (as per Tab 6)</v>
      </c>
      <c r="AE1052" s="88">
        <f>'Cost Pressures (d)'!W465</f>
        <v>0</v>
      </c>
      <c r="AH1052" s="88">
        <f>'Cost Pressures (d)'!Z465</f>
        <v>0</v>
      </c>
      <c r="AJ1052" s="88">
        <f>'Cost Pressures (d)'!AA465</f>
        <v>0</v>
      </c>
      <c r="AK1052" s="88">
        <f>'Cost Pressures (d)'!AC465</f>
        <v>0</v>
      </c>
    </row>
    <row r="1053" spans="1:37">
      <c r="A1053" s="87" t="str">
        <f>'Cost Pressures (d)'!A466</f>
        <v>Swansea Bay UHB</v>
      </c>
      <c r="B1053" s="87" t="str">
        <f>'Cost Pressures (d)'!B466</f>
        <v>In Year Cost Base</v>
      </c>
      <c r="C1053" s="87" t="str">
        <f>'Cost Pressures (d)'!C466</f>
        <v xml:space="preserve">Funded Cost Pressures: </v>
      </c>
      <c r="D1053" s="87" t="str">
        <f>'Cost Pressures (d)'!D466</f>
        <v>SECONDARY CARE DRUGS</v>
      </c>
      <c r="E1053" s="87" t="str">
        <f>'Cost Pressures (d)'!E466</f>
        <v>FIGURE</v>
      </c>
      <c r="F1053" s="87">
        <f>'Cost Pressures (d)'!F466</f>
        <v>0</v>
      </c>
      <c r="AE1053" s="88">
        <f>'Cost Pressures (d)'!W466</f>
        <v>0</v>
      </c>
      <c r="AH1053" s="88">
        <f>'Cost Pressures (d)'!Z466</f>
        <v>0</v>
      </c>
      <c r="AJ1053" s="88">
        <f>'Cost Pressures (d)'!AA466</f>
        <v>0</v>
      </c>
      <c r="AK1053" s="88">
        <f>'Cost Pressures (d)'!AC466</f>
        <v>0</v>
      </c>
    </row>
    <row r="1054" spans="1:37">
      <c r="A1054" s="87" t="str">
        <f>'Cost Pressures (d)'!A467</f>
        <v>Swansea Bay UHB</v>
      </c>
      <c r="B1054" s="87" t="str">
        <f>'Cost Pressures (d)'!B467</f>
        <v>In Year Cost Base</v>
      </c>
      <c r="C1054" s="87" t="str">
        <f>'Cost Pressures (d)'!C467</f>
        <v xml:space="preserve">Funded Cost Pressures: </v>
      </c>
      <c r="D1054" s="87" t="str">
        <f>'Cost Pressures (d)'!D467</f>
        <v>SECONDARY CARE DRUGS</v>
      </c>
      <c r="E1054" s="87" t="str">
        <f>'Cost Pressures (d)'!E467</f>
        <v>FIGURE</v>
      </c>
      <c r="F1054" s="87">
        <f>'Cost Pressures (d)'!F467</f>
        <v>0</v>
      </c>
      <c r="AE1054" s="88">
        <f>'Cost Pressures (d)'!W467</f>
        <v>0</v>
      </c>
      <c r="AH1054" s="88">
        <f>'Cost Pressures (d)'!Z467</f>
        <v>0</v>
      </c>
      <c r="AJ1054" s="88">
        <f>'Cost Pressures (d)'!AA467</f>
        <v>0</v>
      </c>
      <c r="AK1054" s="88">
        <f>'Cost Pressures (d)'!AC467</f>
        <v>0</v>
      </c>
    </row>
    <row r="1055" spans="1:37">
      <c r="A1055" s="87" t="str">
        <f>'Cost Pressures (d)'!A468</f>
        <v>Swansea Bay UHB</v>
      </c>
      <c r="B1055" s="87" t="str">
        <f>'Cost Pressures (d)'!B468</f>
        <v>In Year Cost Base</v>
      </c>
      <c r="C1055" s="87" t="str">
        <f>'Cost Pressures (d)'!C468</f>
        <v xml:space="preserve">Funded Cost Pressures: </v>
      </c>
      <c r="D1055" s="87" t="str">
        <f>'Cost Pressures (d)'!D468</f>
        <v>SECONDARY CARE DRUGS</v>
      </c>
      <c r="E1055" s="87" t="str">
        <f>'Cost Pressures (d)'!E468</f>
        <v>FIGURE</v>
      </c>
      <c r="F1055" s="87">
        <f>'Cost Pressures (d)'!F468</f>
        <v>0</v>
      </c>
      <c r="AE1055" s="88">
        <f>'Cost Pressures (d)'!W468</f>
        <v>0</v>
      </c>
      <c r="AH1055" s="88">
        <f>'Cost Pressures (d)'!Z468</f>
        <v>0</v>
      </c>
      <c r="AJ1055" s="88">
        <f>'Cost Pressures (d)'!AA468</f>
        <v>0</v>
      </c>
      <c r="AK1055" s="88">
        <f>'Cost Pressures (d)'!AC468</f>
        <v>0</v>
      </c>
    </row>
    <row r="1056" spans="1:37">
      <c r="A1056" s="87" t="str">
        <f>'Cost Pressures (d)'!A469</f>
        <v>Swansea Bay UHB</v>
      </c>
      <c r="B1056" s="87" t="str">
        <f>'Cost Pressures (d)'!B469</f>
        <v>In Year Cost Base</v>
      </c>
      <c r="C1056" s="87" t="str">
        <f>'Cost Pressures (d)'!C469</f>
        <v xml:space="preserve">Funded Cost Pressures: </v>
      </c>
      <c r="D1056" s="87" t="str">
        <f>'Cost Pressures (d)'!D469</f>
        <v>SECONDARY CARE DRUGS</v>
      </c>
      <c r="E1056" s="87" t="str">
        <f>'Cost Pressures (d)'!E469</f>
        <v>TOTAL</v>
      </c>
      <c r="F1056" s="87" t="str">
        <f>'Cost Pressures (d)'!F469</f>
        <v>Adjustment for new funded activities</v>
      </c>
      <c r="AE1056" s="88">
        <f>'Cost Pressures (d)'!W469</f>
        <v>0</v>
      </c>
      <c r="AH1056" s="88">
        <f>'Cost Pressures (d)'!Z469</f>
        <v>0</v>
      </c>
      <c r="AJ1056" s="88">
        <f>'Cost Pressures (d)'!AA469</f>
        <v>0</v>
      </c>
      <c r="AK1056" s="88">
        <f>'Cost Pressures (d)'!AC469</f>
        <v>0</v>
      </c>
    </row>
    <row r="1057" spans="1:37">
      <c r="A1057" s="87" t="str">
        <f>'Cost Pressures (d)'!A470</f>
        <v>Swansea Bay UHB</v>
      </c>
      <c r="B1057" s="87" t="str">
        <f>'Cost Pressures (d)'!B470</f>
        <v>In Year Cost Base</v>
      </c>
      <c r="C1057" s="87" t="str">
        <f>'Cost Pressures (d)'!C470</f>
        <v xml:space="preserve">Funded Cost Pressures: </v>
      </c>
      <c r="D1057" s="87" t="str">
        <f>'Cost Pressures (d)'!D470</f>
        <v>SECONDARY CARE DRUGS</v>
      </c>
      <c r="E1057" s="87" t="str">
        <f>'Cost Pressures (d)'!E470</f>
        <v>FIGURE</v>
      </c>
      <c r="F1057" s="87">
        <f>'Cost Pressures (d)'!F470</f>
        <v>0</v>
      </c>
      <c r="AE1057" s="88">
        <f>'Cost Pressures (d)'!W470</f>
        <v>0</v>
      </c>
      <c r="AH1057" s="88">
        <f>'Cost Pressures (d)'!Z470</f>
        <v>0</v>
      </c>
      <c r="AJ1057" s="88">
        <f>'Cost Pressures (d)'!AA470</f>
        <v>0</v>
      </c>
      <c r="AK1057" s="88">
        <f>'Cost Pressures (d)'!AC470</f>
        <v>0</v>
      </c>
    </row>
    <row r="1058" spans="1:37">
      <c r="A1058" s="87" t="str">
        <f>'Cost Pressures (d)'!A471</f>
        <v>Swansea Bay UHB</v>
      </c>
      <c r="B1058" s="87" t="str">
        <f>'Cost Pressures (d)'!B471</f>
        <v>In Year Cost Base</v>
      </c>
      <c r="C1058" s="87" t="str">
        <f>'Cost Pressures (d)'!C471</f>
        <v>Total Cost Pressures</v>
      </c>
      <c r="D1058" s="87" t="str">
        <f>'Cost Pressures (d)'!D471</f>
        <v>SECONDARY CARE DRUGS</v>
      </c>
      <c r="E1058" s="87" t="str">
        <f>'Cost Pressures (d)'!E471</f>
        <v>TOTAL</v>
      </c>
      <c r="F1058" s="87" t="str">
        <f>'Cost Pressures (d)'!F471</f>
        <v>Total Cost Pressures</v>
      </c>
      <c r="AE1058" s="88">
        <f>'Cost Pressures (d)'!W471</f>
        <v>9210.6696699999884</v>
      </c>
      <c r="AH1058" s="88">
        <f>'Cost Pressures (d)'!Z471</f>
        <v>9210.6696699999884</v>
      </c>
      <c r="AJ1058" s="88">
        <f>'Cost Pressures (d)'!AA471</f>
        <v>0</v>
      </c>
      <c r="AK1058" s="88">
        <f>'Cost Pressures (d)'!AC471</f>
        <v>0</v>
      </c>
    </row>
    <row r="1059" spans="1:37">
      <c r="A1059" s="87" t="str">
        <f>'Cost Pressures (d)'!A472</f>
        <v>Swansea Bay UHB</v>
      </c>
      <c r="B1059" s="87" t="str">
        <f>'Cost Pressures (d)'!B472</f>
        <v>In Year Cost Base</v>
      </c>
      <c r="C1059" s="87" t="str">
        <f>'Cost Pressures (d)'!C472</f>
        <v>Inflationary Cost Pressures</v>
      </c>
      <c r="D1059" s="87" t="str">
        <f>'Cost Pressures (d)'!D472</f>
        <v>CHC/FNC</v>
      </c>
      <c r="E1059" s="87" t="str">
        <f>'Cost Pressures (d)'!E472</f>
        <v>FIGURE</v>
      </c>
      <c r="F1059" s="87" t="str">
        <f>'Cost Pressures (d)'!F472</f>
        <v>Inflation - Energy</v>
      </c>
      <c r="AE1059" s="88">
        <f>'Cost Pressures (d)'!W472</f>
        <v>0</v>
      </c>
      <c r="AH1059" s="88">
        <f>'Cost Pressures (d)'!Z472</f>
        <v>0</v>
      </c>
      <c r="AJ1059" s="88">
        <f>'Cost Pressures (d)'!AA472</f>
        <v>0</v>
      </c>
      <c r="AK1059" s="88">
        <f>'Cost Pressures (d)'!AC472</f>
        <v>0</v>
      </c>
    </row>
    <row r="1060" spans="1:37">
      <c r="A1060" s="87" t="str">
        <f>'Cost Pressures (d)'!A473</f>
        <v>Swansea Bay UHB</v>
      </c>
      <c r="B1060" s="87" t="str">
        <f>'Cost Pressures (d)'!B473</f>
        <v>In Year Cost Base</v>
      </c>
      <c r="C1060" s="87" t="str">
        <f>'Cost Pressures (d)'!C473</f>
        <v>Inflationary Cost Pressures</v>
      </c>
      <c r="D1060" s="87" t="str">
        <f>'Cost Pressures (d)'!D473</f>
        <v>CHC/FNC</v>
      </c>
      <c r="E1060" s="87" t="str">
        <f>'Cost Pressures (d)'!E473</f>
        <v>FIGURE</v>
      </c>
      <c r="F1060" s="87" t="str">
        <f>'Cost Pressures (d)'!F473</f>
        <v>Inflation - Other price increases</v>
      </c>
      <c r="AE1060" s="88">
        <f>'Cost Pressures (d)'!W473</f>
        <v>0</v>
      </c>
      <c r="AH1060" s="88">
        <f>'Cost Pressures (d)'!Z473</f>
        <v>0</v>
      </c>
      <c r="AJ1060" s="88">
        <f>'Cost Pressures (d)'!AA473</f>
        <v>0</v>
      </c>
      <c r="AK1060" s="88">
        <f>'Cost Pressures (d)'!AC473</f>
        <v>0</v>
      </c>
    </row>
    <row r="1061" spans="1:37">
      <c r="A1061" s="87" t="str">
        <f>'Cost Pressures (d)'!A474</f>
        <v>Swansea Bay UHB</v>
      </c>
      <c r="B1061" s="87" t="str">
        <f>'Cost Pressures (d)'!B474</f>
        <v>In Year Cost Base</v>
      </c>
      <c r="C1061" s="87" t="str">
        <f>'Cost Pressures (d)'!C474</f>
        <v>Inflationary Cost Pressures</v>
      </c>
      <c r="D1061" s="87" t="str">
        <f>'Cost Pressures (d)'!D474</f>
        <v>CHC/FNC</v>
      </c>
      <c r="E1061" s="87" t="str">
        <f>'Cost Pressures (d)'!E474</f>
        <v>FIGURE</v>
      </c>
      <c r="F1061" s="87" t="str">
        <f>'Cost Pressures (d)'!F474</f>
        <v>CHC (ec RLW)</v>
      </c>
      <c r="AE1061" s="88">
        <f>'Cost Pressures (d)'!W474</f>
        <v>4596.9152124096599</v>
      </c>
      <c r="AH1061" s="88">
        <f>'Cost Pressures (d)'!Z474</f>
        <v>4596.9152124096599</v>
      </c>
      <c r="AJ1061" s="88">
        <f>'Cost Pressures (d)'!AA474</f>
        <v>0</v>
      </c>
      <c r="AK1061" s="88">
        <f>'Cost Pressures (d)'!AC474</f>
        <v>0</v>
      </c>
    </row>
    <row r="1062" spans="1:37">
      <c r="A1062" s="87" t="str">
        <f>'Cost Pressures (d)'!A475</f>
        <v>Swansea Bay UHB</v>
      </c>
      <c r="B1062" s="87" t="str">
        <f>'Cost Pressures (d)'!B475</f>
        <v>In Year Cost Base</v>
      </c>
      <c r="C1062" s="87" t="str">
        <f>'Cost Pressures (d)'!C475</f>
        <v>Inflationary Cost Pressures</v>
      </c>
      <c r="D1062" s="87" t="str">
        <f>'Cost Pressures (d)'!D475</f>
        <v>CHC/FNC</v>
      </c>
      <c r="E1062" s="87" t="str">
        <f>'Cost Pressures (d)'!E475</f>
        <v>FIGURE</v>
      </c>
      <c r="F1062" s="87" t="str">
        <f>'Cost Pressures (d)'!F475</f>
        <v>Secondary Care Drugs &amp; NICE</v>
      </c>
      <c r="AE1062" s="88">
        <f>'Cost Pressures (d)'!W475</f>
        <v>0</v>
      </c>
      <c r="AH1062" s="88">
        <f>'Cost Pressures (d)'!Z475</f>
        <v>0</v>
      </c>
      <c r="AJ1062" s="88">
        <f>'Cost Pressures (d)'!AA475</f>
        <v>0</v>
      </c>
      <c r="AK1062" s="88">
        <f>'Cost Pressures (d)'!AC475</f>
        <v>0</v>
      </c>
    </row>
    <row r="1063" spans="1:37">
      <c r="A1063" s="87" t="str">
        <f>'Cost Pressures (d)'!A476</f>
        <v>Swansea Bay UHB</v>
      </c>
      <c r="B1063" s="87" t="str">
        <f>'Cost Pressures (d)'!B476</f>
        <v>In Year Cost Base</v>
      </c>
      <c r="C1063" s="87" t="str">
        <f>'Cost Pressures (d)'!C476</f>
        <v>Inflationary Cost Pressures</v>
      </c>
      <c r="D1063" s="87" t="str">
        <f>'Cost Pressures (d)'!D476</f>
        <v>CHC/FNC</v>
      </c>
      <c r="E1063" s="87" t="str">
        <f>'Cost Pressures (d)'!E476</f>
        <v>FIGURE</v>
      </c>
      <c r="F1063" s="87" t="str">
        <f>'Cost Pressures (d)'!F476</f>
        <v>PC Prescribing</v>
      </c>
      <c r="AE1063" s="88">
        <f>'Cost Pressures (d)'!W476</f>
        <v>0</v>
      </c>
      <c r="AH1063" s="88">
        <f>'Cost Pressures (d)'!Z476</f>
        <v>0</v>
      </c>
      <c r="AJ1063" s="88">
        <f>'Cost Pressures (d)'!AA476</f>
        <v>0</v>
      </c>
      <c r="AK1063" s="88">
        <f>'Cost Pressures (d)'!AC476</f>
        <v>0</v>
      </c>
    </row>
    <row r="1064" spans="1:37">
      <c r="A1064" s="87" t="str">
        <f>'Cost Pressures (d)'!A477</f>
        <v>Swansea Bay UHB</v>
      </c>
      <c r="B1064" s="87" t="str">
        <f>'Cost Pressures (d)'!B477</f>
        <v>In Year Cost Base</v>
      </c>
      <c r="C1064" s="87" t="str">
        <f>'Cost Pressures (d)'!C477</f>
        <v>Inflationary Cost Pressures</v>
      </c>
      <c r="D1064" s="87" t="str">
        <f>'Cost Pressures (d)'!D477</f>
        <v>CHC/FNC</v>
      </c>
      <c r="E1064" s="87" t="str">
        <f>'Cost Pressures (d)'!E477</f>
        <v>FIGURE</v>
      </c>
      <c r="F1064" s="87" t="str">
        <f>'Cost Pressures (d)'!F477</f>
        <v>Inflations Linked to Commissioned Services</v>
      </c>
      <c r="AE1064" s="88">
        <f>'Cost Pressures (d)'!W477</f>
        <v>0</v>
      </c>
      <c r="AH1064" s="88">
        <f>'Cost Pressures (d)'!Z477</f>
        <v>0</v>
      </c>
      <c r="AJ1064" s="88">
        <f>'Cost Pressures (d)'!AA477</f>
        <v>0</v>
      </c>
      <c r="AK1064" s="88">
        <f>'Cost Pressures (d)'!AC477</f>
        <v>0</v>
      </c>
    </row>
    <row r="1065" spans="1:37">
      <c r="A1065" s="87" t="str">
        <f>'Cost Pressures (d)'!A478</f>
        <v>Swansea Bay UHB</v>
      </c>
      <c r="B1065" s="87" t="str">
        <f>'Cost Pressures (d)'!B478</f>
        <v>In Year Cost Base</v>
      </c>
      <c r="C1065" s="87" t="str">
        <f>'Cost Pressures (d)'!C478</f>
        <v>Inflationary Cost Pressures</v>
      </c>
      <c r="D1065" s="87" t="str">
        <f>'Cost Pressures (d)'!D478</f>
        <v>CHC/FNC</v>
      </c>
      <c r="E1065" s="87" t="str">
        <f>'Cost Pressures (d)'!E478</f>
        <v>FIGURE</v>
      </c>
      <c r="F1065" s="87">
        <f>'Cost Pressures (d)'!F478</f>
        <v>0</v>
      </c>
      <c r="AE1065" s="88">
        <f>'Cost Pressures (d)'!W478</f>
        <v>0</v>
      </c>
      <c r="AH1065" s="88">
        <f>'Cost Pressures (d)'!Z478</f>
        <v>0</v>
      </c>
      <c r="AJ1065" s="88">
        <f>'Cost Pressures (d)'!AA478</f>
        <v>0</v>
      </c>
      <c r="AK1065" s="88">
        <f>'Cost Pressures (d)'!AC478</f>
        <v>0</v>
      </c>
    </row>
    <row r="1066" spans="1:37">
      <c r="A1066" s="87" t="str">
        <f>'Cost Pressures (d)'!A479</f>
        <v>Swansea Bay UHB</v>
      </c>
      <c r="B1066" s="87" t="str">
        <f>'Cost Pressures (d)'!B479</f>
        <v>In Year Cost Base</v>
      </c>
      <c r="C1066" s="87" t="str">
        <f>'Cost Pressures (d)'!C479</f>
        <v>Inflationary Cost Pressures</v>
      </c>
      <c r="D1066" s="87" t="str">
        <f>'Cost Pressures (d)'!D479</f>
        <v>CHC/FNC</v>
      </c>
      <c r="E1066" s="87" t="str">
        <f>'Cost Pressures (d)'!E479</f>
        <v>FIGURE</v>
      </c>
      <c r="F1066" s="87">
        <f>'Cost Pressures (d)'!F479</f>
        <v>0</v>
      </c>
      <c r="AE1066" s="88">
        <f>'Cost Pressures (d)'!W479</f>
        <v>0</v>
      </c>
      <c r="AH1066" s="88">
        <f>'Cost Pressures (d)'!Z479</f>
        <v>0</v>
      </c>
      <c r="AJ1066" s="88">
        <f>'Cost Pressures (d)'!AA479</f>
        <v>0</v>
      </c>
      <c r="AK1066" s="88">
        <f>'Cost Pressures (d)'!AC479</f>
        <v>0</v>
      </c>
    </row>
    <row r="1067" spans="1:37">
      <c r="A1067" s="87" t="str">
        <f>'Cost Pressures (d)'!A480</f>
        <v>Swansea Bay UHB</v>
      </c>
      <c r="B1067" s="87" t="str">
        <f>'Cost Pressures (d)'!B480</f>
        <v>In Year Cost Base</v>
      </c>
      <c r="C1067" s="87" t="str">
        <f>'Cost Pressures (d)'!C480</f>
        <v>Inflationary Cost Pressures</v>
      </c>
      <c r="D1067" s="87" t="str">
        <f>'Cost Pressures (d)'!D480</f>
        <v>CHC/FNC</v>
      </c>
      <c r="E1067" s="87" t="str">
        <f>'Cost Pressures (d)'!E480</f>
        <v>TOTAL</v>
      </c>
      <c r="F1067" s="87" t="str">
        <f>'Cost Pressures (d)'!F480</f>
        <v>Subtotal Inflationary Cost Pressures</v>
      </c>
      <c r="AE1067" s="88">
        <f>'Cost Pressures (d)'!W480</f>
        <v>4596.9152124096599</v>
      </c>
      <c r="AH1067" s="88">
        <f>'Cost Pressures (d)'!Z480</f>
        <v>4596.9152124096599</v>
      </c>
      <c r="AJ1067" s="88">
        <f>'Cost Pressures (d)'!AA480</f>
        <v>0</v>
      </c>
      <c r="AK1067" s="88">
        <f>'Cost Pressures (d)'!AC480</f>
        <v>0</v>
      </c>
    </row>
    <row r="1068" spans="1:37">
      <c r="A1068" s="87" t="str">
        <f>'Cost Pressures (d)'!A481</f>
        <v>Swansea Bay UHB</v>
      </c>
      <c r="B1068" s="87" t="str">
        <f>'Cost Pressures (d)'!B481</f>
        <v>In Year Cost Base</v>
      </c>
      <c r="C1068" s="87" t="str">
        <f>'Cost Pressures (d)'!C481</f>
        <v>Inflationary Cost Pressures</v>
      </c>
      <c r="D1068" s="87" t="str">
        <f>'Cost Pressures (d)'!D481</f>
        <v>CHC/FNC</v>
      </c>
      <c r="E1068" s="87" t="str">
        <f>'Cost Pressures (d)'!E481</f>
        <v>FIGURE</v>
      </c>
      <c r="F1068" s="87">
        <f>'Cost Pressures (d)'!F481</f>
        <v>0</v>
      </c>
      <c r="AE1068" s="88">
        <f>'Cost Pressures (d)'!W481</f>
        <v>0</v>
      </c>
      <c r="AH1068" s="88">
        <f>'Cost Pressures (d)'!Z481</f>
        <v>0</v>
      </c>
      <c r="AJ1068" s="88">
        <f>'Cost Pressures (d)'!AA481</f>
        <v>0</v>
      </c>
      <c r="AK1068" s="88">
        <f>'Cost Pressures (d)'!AC481</f>
        <v>0</v>
      </c>
    </row>
    <row r="1069" spans="1:37">
      <c r="A1069" s="87" t="str">
        <f>'Cost Pressures (d)'!A482</f>
        <v>Swansea Bay UHB</v>
      </c>
      <c r="B1069" s="87" t="str">
        <f>'Cost Pressures (d)'!B482</f>
        <v>In Year Cost Base</v>
      </c>
      <c r="C1069" s="87" t="str">
        <f>'Cost Pressures (d)'!C482</f>
        <v>Ongoing non-recurring cost pressures</v>
      </c>
      <c r="D1069" s="87" t="str">
        <f>'Cost Pressures (d)'!D482</f>
        <v>CHC/FNC</v>
      </c>
      <c r="E1069" s="87" t="str">
        <f>'Cost Pressures (d)'!E482</f>
        <v>FIGURE</v>
      </c>
      <c r="F1069" s="87" t="str">
        <f>'Cost Pressures (d)'!F482</f>
        <v>Ongoing non-recurring cost pressures</v>
      </c>
      <c r="AE1069" s="88" t="str">
        <f>'Cost Pressures (d)'!W482</f>
        <v>£'000</v>
      </c>
      <c r="AH1069" s="88" t="str">
        <f>'Cost Pressures (d)'!Z482</f>
        <v>£'000</v>
      </c>
      <c r="AJ1069" s="88">
        <f>'Cost Pressures (d)'!AA482</f>
        <v>0</v>
      </c>
      <c r="AK1069" s="88">
        <f>'Cost Pressures (d)'!AC482</f>
        <v>0</v>
      </c>
    </row>
    <row r="1070" spans="1:37">
      <c r="A1070" s="87" t="str">
        <f>'Cost Pressures (d)'!A483</f>
        <v>Swansea Bay UHB</v>
      </c>
      <c r="B1070" s="87" t="str">
        <f>'Cost Pressures (d)'!B483</f>
        <v>In Year Cost Base</v>
      </c>
      <c r="C1070" s="87" t="str">
        <f>'Cost Pressures (d)'!C483</f>
        <v>Ongoing non-recurring cost pressures</v>
      </c>
      <c r="D1070" s="87" t="str">
        <f>'Cost Pressures (d)'!D483</f>
        <v>CHC/FNC</v>
      </c>
      <c r="E1070" s="87" t="str">
        <f>'Cost Pressures (d)'!E483</f>
        <v>FIGURE</v>
      </c>
      <c r="F1070" s="87">
        <f>'Cost Pressures (d)'!F483</f>
        <v>0</v>
      </c>
      <c r="AE1070" s="88">
        <f>'Cost Pressures (d)'!W483</f>
        <v>0</v>
      </c>
      <c r="AH1070" s="88">
        <f>'Cost Pressures (d)'!Z483</f>
        <v>0</v>
      </c>
      <c r="AJ1070" s="88">
        <f>'Cost Pressures (d)'!AA483</f>
        <v>0</v>
      </c>
      <c r="AK1070" s="88">
        <f>'Cost Pressures (d)'!AC483</f>
        <v>0</v>
      </c>
    </row>
    <row r="1071" spans="1:37">
      <c r="A1071" s="87" t="str">
        <f>'Cost Pressures (d)'!A484</f>
        <v>Swansea Bay UHB</v>
      </c>
      <c r="B1071" s="87" t="str">
        <f>'Cost Pressures (d)'!B484</f>
        <v>In Year Cost Base</v>
      </c>
      <c r="C1071" s="87" t="str">
        <f>'Cost Pressures (d)'!C484</f>
        <v>Ongoing non-recurring cost pressures</v>
      </c>
      <c r="D1071" s="87" t="str">
        <f>'Cost Pressures (d)'!D484</f>
        <v>CHC/FNC</v>
      </c>
      <c r="E1071" s="87" t="str">
        <f>'Cost Pressures (d)'!E484</f>
        <v>FIGURE</v>
      </c>
      <c r="F1071" s="87">
        <f>'Cost Pressures (d)'!F484</f>
        <v>0</v>
      </c>
      <c r="AE1071" s="88">
        <f>'Cost Pressures (d)'!W484</f>
        <v>0</v>
      </c>
      <c r="AH1071" s="88">
        <f>'Cost Pressures (d)'!Z484</f>
        <v>0</v>
      </c>
      <c r="AJ1071" s="88">
        <f>'Cost Pressures (d)'!AA484</f>
        <v>0</v>
      </c>
      <c r="AK1071" s="88">
        <f>'Cost Pressures (d)'!AC484</f>
        <v>0</v>
      </c>
    </row>
    <row r="1072" spans="1:37">
      <c r="A1072" s="87" t="str">
        <f>'Cost Pressures (d)'!A485</f>
        <v>Swansea Bay UHB</v>
      </c>
      <c r="B1072" s="87" t="str">
        <f>'Cost Pressures (d)'!B485</f>
        <v>In Year Cost Base</v>
      </c>
      <c r="C1072" s="87" t="str">
        <f>'Cost Pressures (d)'!C485</f>
        <v>Ongoing non-recurring cost pressures</v>
      </c>
      <c r="D1072" s="87" t="str">
        <f>'Cost Pressures (d)'!D485</f>
        <v>CHC/FNC</v>
      </c>
      <c r="E1072" s="87" t="str">
        <f>'Cost Pressures (d)'!E485</f>
        <v>FIGURE</v>
      </c>
      <c r="F1072" s="87">
        <f>'Cost Pressures (d)'!F485</f>
        <v>0</v>
      </c>
      <c r="AE1072" s="88">
        <f>'Cost Pressures (d)'!W485</f>
        <v>0</v>
      </c>
      <c r="AH1072" s="88">
        <f>'Cost Pressures (d)'!Z485</f>
        <v>0</v>
      </c>
      <c r="AJ1072" s="88">
        <f>'Cost Pressures (d)'!AA485</f>
        <v>0</v>
      </c>
      <c r="AK1072" s="88">
        <f>'Cost Pressures (d)'!AC485</f>
        <v>0</v>
      </c>
    </row>
    <row r="1073" spans="1:37">
      <c r="A1073" s="87" t="str">
        <f>'Cost Pressures (d)'!A486</f>
        <v>Swansea Bay UHB</v>
      </c>
      <c r="B1073" s="87" t="str">
        <f>'Cost Pressures (d)'!B486</f>
        <v>In Year Cost Base</v>
      </c>
      <c r="C1073" s="87" t="str">
        <f>'Cost Pressures (d)'!C486</f>
        <v>Ongoing non-recurring cost pressures</v>
      </c>
      <c r="D1073" s="87" t="str">
        <f>'Cost Pressures (d)'!D486</f>
        <v>CHC/FNC</v>
      </c>
      <c r="E1073" s="87" t="str">
        <f>'Cost Pressures (d)'!E486</f>
        <v>FIGURE</v>
      </c>
      <c r="F1073" s="87">
        <f>'Cost Pressures (d)'!F486</f>
        <v>0</v>
      </c>
      <c r="AE1073" s="88">
        <f>'Cost Pressures (d)'!W486</f>
        <v>0</v>
      </c>
      <c r="AH1073" s="88">
        <f>'Cost Pressures (d)'!Z486</f>
        <v>0</v>
      </c>
      <c r="AJ1073" s="88">
        <f>'Cost Pressures (d)'!AA486</f>
        <v>0</v>
      </c>
      <c r="AK1073" s="88">
        <f>'Cost Pressures (d)'!AC486</f>
        <v>0</v>
      </c>
    </row>
    <row r="1074" spans="1:37">
      <c r="A1074" s="87" t="str">
        <f>'Cost Pressures (d)'!A487</f>
        <v>Swansea Bay UHB</v>
      </c>
      <c r="B1074" s="87" t="str">
        <f>'Cost Pressures (d)'!B487</f>
        <v>In Year Cost Base</v>
      </c>
      <c r="C1074" s="87" t="str">
        <f>'Cost Pressures (d)'!C487</f>
        <v>Ongoing non-recurring cost pressures</v>
      </c>
      <c r="D1074" s="87" t="str">
        <f>'Cost Pressures (d)'!D487</f>
        <v>CHC/FNC</v>
      </c>
      <c r="E1074" s="87" t="str">
        <f>'Cost Pressures (d)'!E487</f>
        <v>FIGURE</v>
      </c>
      <c r="F1074" s="87">
        <f>'Cost Pressures (d)'!F487</f>
        <v>0</v>
      </c>
      <c r="AE1074" s="88">
        <f>'Cost Pressures (d)'!W487</f>
        <v>0</v>
      </c>
      <c r="AH1074" s="88">
        <f>'Cost Pressures (d)'!Z487</f>
        <v>0</v>
      </c>
      <c r="AJ1074" s="88">
        <f>'Cost Pressures (d)'!AA487</f>
        <v>0</v>
      </c>
      <c r="AK1074" s="88">
        <f>'Cost Pressures (d)'!AC487</f>
        <v>0</v>
      </c>
    </row>
    <row r="1075" spans="1:37">
      <c r="A1075" s="87" t="str">
        <f>'Cost Pressures (d)'!A488</f>
        <v>Swansea Bay UHB</v>
      </c>
      <c r="B1075" s="87" t="str">
        <f>'Cost Pressures (d)'!B488</f>
        <v>In Year Cost Base</v>
      </c>
      <c r="C1075" s="87" t="str">
        <f>'Cost Pressures (d)'!C488</f>
        <v>Ongoing non-recurring cost pressures</v>
      </c>
      <c r="D1075" s="87" t="str">
        <f>'Cost Pressures (d)'!D488</f>
        <v>CHC/FNC</v>
      </c>
      <c r="E1075" s="87" t="str">
        <f>'Cost Pressures (d)'!E488</f>
        <v>FIGURE</v>
      </c>
      <c r="F1075" s="87">
        <f>'Cost Pressures (d)'!F488</f>
        <v>0</v>
      </c>
      <c r="AE1075" s="88">
        <f>'Cost Pressures (d)'!W488</f>
        <v>0</v>
      </c>
      <c r="AH1075" s="88">
        <f>'Cost Pressures (d)'!Z488</f>
        <v>0</v>
      </c>
      <c r="AJ1075" s="88">
        <f>'Cost Pressures (d)'!AA488</f>
        <v>0</v>
      </c>
      <c r="AK1075" s="88">
        <f>'Cost Pressures (d)'!AC488</f>
        <v>0</v>
      </c>
    </row>
    <row r="1076" spans="1:37">
      <c r="A1076" s="87" t="str">
        <f>'Cost Pressures (d)'!A489</f>
        <v>Swansea Bay UHB</v>
      </c>
      <c r="B1076" s="87" t="str">
        <f>'Cost Pressures (d)'!B489</f>
        <v>In Year Cost Base</v>
      </c>
      <c r="C1076" s="87" t="str">
        <f>'Cost Pressures (d)'!C489</f>
        <v>Ongoing non-recurring cost pressures</v>
      </c>
      <c r="D1076" s="87" t="str">
        <f>'Cost Pressures (d)'!D489</f>
        <v>CHC/FNC</v>
      </c>
      <c r="E1076" s="87" t="str">
        <f>'Cost Pressures (d)'!E489</f>
        <v>FIGURE</v>
      </c>
      <c r="F1076" s="87">
        <f>'Cost Pressures (d)'!F489</f>
        <v>0</v>
      </c>
      <c r="AE1076" s="88">
        <f>'Cost Pressures (d)'!W489</f>
        <v>0</v>
      </c>
      <c r="AH1076" s="88">
        <f>'Cost Pressures (d)'!Z489</f>
        <v>0</v>
      </c>
      <c r="AJ1076" s="88">
        <f>'Cost Pressures (d)'!AA489</f>
        <v>0</v>
      </c>
      <c r="AK1076" s="88">
        <f>'Cost Pressures (d)'!AC489</f>
        <v>0</v>
      </c>
    </row>
    <row r="1077" spans="1:37">
      <c r="A1077" s="87" t="str">
        <f>'Cost Pressures (d)'!A490</f>
        <v>Swansea Bay UHB</v>
      </c>
      <c r="B1077" s="87" t="str">
        <f>'Cost Pressures (d)'!B490</f>
        <v>In Year Cost Base</v>
      </c>
      <c r="C1077" s="87" t="str">
        <f>'Cost Pressures (d)'!C490</f>
        <v>Ongoing non-recurring cost pressures</v>
      </c>
      <c r="D1077" s="87" t="str">
        <f>'Cost Pressures (d)'!D490</f>
        <v>CHC/FNC</v>
      </c>
      <c r="E1077" s="87" t="str">
        <f>'Cost Pressures (d)'!E490</f>
        <v>FIGURE</v>
      </c>
      <c r="F1077" s="87">
        <f>'Cost Pressures (d)'!F490</f>
        <v>0</v>
      </c>
      <c r="AE1077" s="88">
        <f>'Cost Pressures (d)'!W490</f>
        <v>0</v>
      </c>
      <c r="AH1077" s="88">
        <f>'Cost Pressures (d)'!Z490</f>
        <v>0</v>
      </c>
      <c r="AJ1077" s="88">
        <f>'Cost Pressures (d)'!AA490</f>
        <v>0</v>
      </c>
      <c r="AK1077" s="88">
        <f>'Cost Pressures (d)'!AC490</f>
        <v>0</v>
      </c>
    </row>
    <row r="1078" spans="1:37">
      <c r="A1078" s="87" t="str">
        <f>'Cost Pressures (d)'!A491</f>
        <v>Swansea Bay UHB</v>
      </c>
      <c r="B1078" s="87" t="str">
        <f>'Cost Pressures (d)'!B491</f>
        <v>In Year Cost Base</v>
      </c>
      <c r="C1078" s="87" t="str">
        <f>'Cost Pressures (d)'!C491</f>
        <v>Ongoing non-recurring cost pressures</v>
      </c>
      <c r="D1078" s="87" t="str">
        <f>'Cost Pressures (d)'!D491</f>
        <v>CHC/FNC</v>
      </c>
      <c r="E1078" s="87" t="str">
        <f>'Cost Pressures (d)'!E491</f>
        <v>FIGURE</v>
      </c>
      <c r="F1078" s="87">
        <f>'Cost Pressures (d)'!F491</f>
        <v>0</v>
      </c>
      <c r="AE1078" s="88">
        <f>'Cost Pressures (d)'!W491</f>
        <v>0</v>
      </c>
      <c r="AH1078" s="88">
        <f>'Cost Pressures (d)'!Z491</f>
        <v>0</v>
      </c>
      <c r="AJ1078" s="88">
        <f>'Cost Pressures (d)'!AA491</f>
        <v>0</v>
      </c>
      <c r="AK1078" s="88">
        <f>'Cost Pressures (d)'!AC491</f>
        <v>0</v>
      </c>
    </row>
    <row r="1079" spans="1:37">
      <c r="A1079" s="87" t="str">
        <f>'Cost Pressures (d)'!A492</f>
        <v>Swansea Bay UHB</v>
      </c>
      <c r="B1079" s="87" t="str">
        <f>'Cost Pressures (d)'!B492</f>
        <v>In Year Cost Base</v>
      </c>
      <c r="C1079" s="87" t="str">
        <f>'Cost Pressures (d)'!C492</f>
        <v>Ongoing non-recurring cost pressures</v>
      </c>
      <c r="D1079" s="87" t="str">
        <f>'Cost Pressures (d)'!D492</f>
        <v>CHC/FNC</v>
      </c>
      <c r="E1079" s="87" t="str">
        <f>'Cost Pressures (d)'!E492</f>
        <v>FIGURE</v>
      </c>
      <c r="F1079" s="87">
        <f>'Cost Pressures (d)'!F492</f>
        <v>0</v>
      </c>
      <c r="AE1079" s="88">
        <f>'Cost Pressures (d)'!W492</f>
        <v>0</v>
      </c>
      <c r="AH1079" s="88">
        <f>'Cost Pressures (d)'!Z492</f>
        <v>0</v>
      </c>
      <c r="AJ1079" s="88">
        <f>'Cost Pressures (d)'!AA492</f>
        <v>0</v>
      </c>
      <c r="AK1079" s="88">
        <f>'Cost Pressures (d)'!AC492</f>
        <v>0</v>
      </c>
    </row>
    <row r="1080" spans="1:37">
      <c r="A1080" s="87" t="str">
        <f>'Cost Pressures (d)'!A493</f>
        <v>Swansea Bay UHB</v>
      </c>
      <c r="B1080" s="87" t="str">
        <f>'Cost Pressures (d)'!B493</f>
        <v>In Year Cost Base</v>
      </c>
      <c r="C1080" s="87" t="str">
        <f>'Cost Pressures (d)'!C493</f>
        <v>Ongoing non-recurring cost pressures</v>
      </c>
      <c r="D1080" s="87" t="str">
        <f>'Cost Pressures (d)'!D493</f>
        <v>CHC/FNC</v>
      </c>
      <c r="E1080" s="87" t="str">
        <f>'Cost Pressures (d)'!E493</f>
        <v>FIGURE</v>
      </c>
      <c r="F1080" s="87">
        <f>'Cost Pressures (d)'!F493</f>
        <v>0</v>
      </c>
      <c r="AE1080" s="88">
        <f>'Cost Pressures (d)'!W493</f>
        <v>0</v>
      </c>
      <c r="AH1080" s="88">
        <f>'Cost Pressures (d)'!Z493</f>
        <v>0</v>
      </c>
      <c r="AJ1080" s="88">
        <f>'Cost Pressures (d)'!AA493</f>
        <v>0</v>
      </c>
      <c r="AK1080" s="88">
        <f>'Cost Pressures (d)'!AC493</f>
        <v>0</v>
      </c>
    </row>
    <row r="1081" spans="1:37">
      <c r="A1081" s="87" t="str">
        <f>'Cost Pressures (d)'!A494</f>
        <v>Swansea Bay UHB</v>
      </c>
      <c r="B1081" s="87" t="str">
        <f>'Cost Pressures (d)'!B494</f>
        <v>In Year Cost Base</v>
      </c>
      <c r="C1081" s="87" t="str">
        <f>'Cost Pressures (d)'!C494</f>
        <v>Ongoing non-recurring cost pressures</v>
      </c>
      <c r="D1081" s="87" t="str">
        <f>'Cost Pressures (d)'!D494</f>
        <v>CHC/FNC</v>
      </c>
      <c r="E1081" s="87" t="str">
        <f>'Cost Pressures (d)'!E494</f>
        <v>FIGURE</v>
      </c>
      <c r="F1081" s="87">
        <f>'Cost Pressures (d)'!F494</f>
        <v>0</v>
      </c>
      <c r="AE1081" s="88">
        <f>'Cost Pressures (d)'!W494</f>
        <v>0</v>
      </c>
      <c r="AH1081" s="88">
        <f>'Cost Pressures (d)'!Z494</f>
        <v>0</v>
      </c>
      <c r="AJ1081" s="88">
        <f>'Cost Pressures (d)'!AA494</f>
        <v>0</v>
      </c>
      <c r="AK1081" s="88">
        <f>'Cost Pressures (d)'!AC494</f>
        <v>0</v>
      </c>
    </row>
    <row r="1082" spans="1:37">
      <c r="A1082" s="87" t="str">
        <f>'Cost Pressures (d)'!A495</f>
        <v>Swansea Bay UHB</v>
      </c>
      <c r="B1082" s="87" t="str">
        <f>'Cost Pressures (d)'!B495</f>
        <v>In Year Cost Base</v>
      </c>
      <c r="C1082" s="87" t="str">
        <f>'Cost Pressures (d)'!C495</f>
        <v>Ongoing non-recurring cost pressures</v>
      </c>
      <c r="D1082" s="87" t="str">
        <f>'Cost Pressures (d)'!D495</f>
        <v>CHC/FNC</v>
      </c>
      <c r="E1082" s="87" t="str">
        <f>'Cost Pressures (d)'!E495</f>
        <v>FIGURE</v>
      </c>
      <c r="F1082" s="87">
        <f>'Cost Pressures (d)'!F495</f>
        <v>0</v>
      </c>
      <c r="AE1082" s="88">
        <f>'Cost Pressures (d)'!W495</f>
        <v>0</v>
      </c>
      <c r="AH1082" s="88">
        <f>'Cost Pressures (d)'!Z495</f>
        <v>0</v>
      </c>
      <c r="AJ1082" s="88">
        <f>'Cost Pressures (d)'!AA495</f>
        <v>0</v>
      </c>
      <c r="AK1082" s="88">
        <f>'Cost Pressures (d)'!AC495</f>
        <v>0</v>
      </c>
    </row>
    <row r="1083" spans="1:37">
      <c r="A1083" s="87" t="str">
        <f>'Cost Pressures (d)'!A496</f>
        <v>Swansea Bay UHB</v>
      </c>
      <c r="B1083" s="87" t="str">
        <f>'Cost Pressures (d)'!B496</f>
        <v>In Year Cost Base</v>
      </c>
      <c r="C1083" s="87" t="str">
        <f>'Cost Pressures (d)'!C496</f>
        <v>Ongoing non-recurring cost pressures</v>
      </c>
      <c r="D1083" s="87" t="str">
        <f>'Cost Pressures (d)'!D496</f>
        <v>CHC/FNC</v>
      </c>
      <c r="E1083" s="87" t="str">
        <f>'Cost Pressures (d)'!E496</f>
        <v>FIGURE</v>
      </c>
      <c r="F1083" s="87">
        <f>'Cost Pressures (d)'!F496</f>
        <v>0</v>
      </c>
      <c r="AE1083" s="88">
        <f>'Cost Pressures (d)'!W496</f>
        <v>0</v>
      </c>
      <c r="AH1083" s="88">
        <f>'Cost Pressures (d)'!Z496</f>
        <v>0</v>
      </c>
      <c r="AJ1083" s="88">
        <f>'Cost Pressures (d)'!AA496</f>
        <v>0</v>
      </c>
      <c r="AK1083" s="88">
        <f>'Cost Pressures (d)'!AC496</f>
        <v>0</v>
      </c>
    </row>
    <row r="1084" spans="1:37">
      <c r="A1084" s="87" t="str">
        <f>'Cost Pressures (d)'!A497</f>
        <v>Swansea Bay UHB</v>
      </c>
      <c r="B1084" s="87" t="str">
        <f>'Cost Pressures (d)'!B497</f>
        <v>In Year Cost Base</v>
      </c>
      <c r="C1084" s="87" t="str">
        <f>'Cost Pressures (d)'!C497</f>
        <v>Ongoing non-recurring cost pressures</v>
      </c>
      <c r="D1084" s="87" t="str">
        <f>'Cost Pressures (d)'!D497</f>
        <v>CHC/FNC</v>
      </c>
      <c r="E1084" s="87" t="str">
        <f>'Cost Pressures (d)'!E497</f>
        <v>FIGURE</v>
      </c>
      <c r="F1084" s="87">
        <f>'Cost Pressures (d)'!F497</f>
        <v>0</v>
      </c>
      <c r="AE1084" s="88">
        <f>'Cost Pressures (d)'!W497</f>
        <v>0</v>
      </c>
      <c r="AH1084" s="88">
        <f>'Cost Pressures (d)'!Z497</f>
        <v>0</v>
      </c>
      <c r="AJ1084" s="88">
        <f>'Cost Pressures (d)'!AA497</f>
        <v>0</v>
      </c>
      <c r="AK1084" s="88">
        <f>'Cost Pressures (d)'!AC497</f>
        <v>0</v>
      </c>
    </row>
    <row r="1085" spans="1:37">
      <c r="A1085" s="87" t="str">
        <f>'Cost Pressures (d)'!A498</f>
        <v>Swansea Bay UHB</v>
      </c>
      <c r="B1085" s="87" t="str">
        <f>'Cost Pressures (d)'!B498</f>
        <v>In Year Cost Base</v>
      </c>
      <c r="C1085" s="87" t="str">
        <f>'Cost Pressures (d)'!C498</f>
        <v>Ongoing non-recurring cost pressures</v>
      </c>
      <c r="D1085" s="87" t="str">
        <f>'Cost Pressures (d)'!D498</f>
        <v>CHC/FNC</v>
      </c>
      <c r="E1085" s="87" t="str">
        <f>'Cost Pressures (d)'!E498</f>
        <v>FIGURE</v>
      </c>
      <c r="F1085" s="87">
        <f>'Cost Pressures (d)'!F498</f>
        <v>0</v>
      </c>
      <c r="AE1085" s="88">
        <f>'Cost Pressures (d)'!W498</f>
        <v>0</v>
      </c>
      <c r="AH1085" s="88">
        <f>'Cost Pressures (d)'!Z498</f>
        <v>0</v>
      </c>
      <c r="AJ1085" s="88">
        <f>'Cost Pressures (d)'!AA498</f>
        <v>0</v>
      </c>
      <c r="AK1085" s="88">
        <f>'Cost Pressures (d)'!AC498</f>
        <v>0</v>
      </c>
    </row>
    <row r="1086" spans="1:37">
      <c r="A1086" s="87" t="str">
        <f>'Cost Pressures (d)'!A499</f>
        <v>Swansea Bay UHB</v>
      </c>
      <c r="B1086" s="87" t="str">
        <f>'Cost Pressures (d)'!B499</f>
        <v>In Year Cost Base</v>
      </c>
      <c r="C1086" s="87" t="str">
        <f>'Cost Pressures (d)'!C499</f>
        <v>Ongoing non-recurring cost pressures</v>
      </c>
      <c r="D1086" s="87" t="str">
        <f>'Cost Pressures (d)'!D499</f>
        <v>CHC/FNC</v>
      </c>
      <c r="E1086" s="87" t="str">
        <f>'Cost Pressures (d)'!E499</f>
        <v>FIGURE</v>
      </c>
      <c r="F1086" s="87">
        <f>'Cost Pressures (d)'!F499</f>
        <v>0</v>
      </c>
      <c r="AE1086" s="88">
        <f>'Cost Pressures (d)'!W499</f>
        <v>0</v>
      </c>
      <c r="AH1086" s="88">
        <f>'Cost Pressures (d)'!Z499</f>
        <v>0</v>
      </c>
      <c r="AJ1086" s="88">
        <f>'Cost Pressures (d)'!AA499</f>
        <v>0</v>
      </c>
      <c r="AK1086" s="88">
        <f>'Cost Pressures (d)'!AC499</f>
        <v>0</v>
      </c>
    </row>
    <row r="1087" spans="1:37">
      <c r="A1087" s="87" t="str">
        <f>'Cost Pressures (d)'!A500</f>
        <v>Swansea Bay UHB</v>
      </c>
      <c r="B1087" s="87" t="str">
        <f>'Cost Pressures (d)'!B500</f>
        <v>In Year Cost Base</v>
      </c>
      <c r="C1087" s="87" t="str">
        <f>'Cost Pressures (d)'!C500</f>
        <v>Ongoing non-recurring cost pressures</v>
      </c>
      <c r="D1087" s="87" t="str">
        <f>'Cost Pressures (d)'!D500</f>
        <v>CHC/FNC</v>
      </c>
      <c r="E1087" s="87" t="str">
        <f>'Cost Pressures (d)'!E500</f>
        <v>FIGURE</v>
      </c>
      <c r="F1087" s="87">
        <f>'Cost Pressures (d)'!F500</f>
        <v>0</v>
      </c>
      <c r="AE1087" s="88">
        <f>'Cost Pressures (d)'!W500</f>
        <v>0</v>
      </c>
      <c r="AH1087" s="88">
        <f>'Cost Pressures (d)'!Z500</f>
        <v>0</v>
      </c>
      <c r="AJ1087" s="88">
        <f>'Cost Pressures (d)'!AA500</f>
        <v>0</v>
      </c>
      <c r="AK1087" s="88">
        <f>'Cost Pressures (d)'!AC500</f>
        <v>0</v>
      </c>
    </row>
    <row r="1088" spans="1:37">
      <c r="A1088" s="87" t="str">
        <f>'Cost Pressures (d)'!A501</f>
        <v>Swansea Bay UHB</v>
      </c>
      <c r="B1088" s="87" t="str">
        <f>'Cost Pressures (d)'!B501</f>
        <v>In Year Cost Base</v>
      </c>
      <c r="C1088" s="87" t="str">
        <f>'Cost Pressures (d)'!C501</f>
        <v>Ongoing non-recurring cost pressures</v>
      </c>
      <c r="D1088" s="87" t="str">
        <f>'Cost Pressures (d)'!D501</f>
        <v>CHC/FNC</v>
      </c>
      <c r="E1088" s="87" t="str">
        <f>'Cost Pressures (d)'!E501</f>
        <v>FIGURE</v>
      </c>
      <c r="F1088" s="87">
        <f>'Cost Pressures (d)'!F501</f>
        <v>0</v>
      </c>
      <c r="AE1088" s="88">
        <f>'Cost Pressures (d)'!W501</f>
        <v>0</v>
      </c>
      <c r="AH1088" s="88">
        <f>'Cost Pressures (d)'!Z501</f>
        <v>0</v>
      </c>
      <c r="AJ1088" s="88">
        <f>'Cost Pressures (d)'!AA501</f>
        <v>0</v>
      </c>
      <c r="AK1088" s="88">
        <f>'Cost Pressures (d)'!AC501</f>
        <v>0</v>
      </c>
    </row>
    <row r="1089" spans="1:43">
      <c r="A1089" s="87" t="str">
        <f>'Cost Pressures (d)'!A502</f>
        <v>Swansea Bay UHB</v>
      </c>
      <c r="B1089" s="87" t="str">
        <f>'Cost Pressures (d)'!B502</f>
        <v>In Year Cost Base</v>
      </c>
      <c r="C1089" s="87" t="str">
        <f>'Cost Pressures (d)'!C502</f>
        <v>Ongoing non-recurring cost pressures</v>
      </c>
      <c r="D1089" s="87" t="str">
        <f>'Cost Pressures (d)'!D502</f>
        <v>CHC/FNC</v>
      </c>
      <c r="E1089" s="87" t="str">
        <f>'Cost Pressures (d)'!E502</f>
        <v>FIGURE</v>
      </c>
      <c r="F1089" s="87">
        <f>'Cost Pressures (d)'!F502</f>
        <v>0</v>
      </c>
      <c r="AE1089" s="88">
        <f>'Cost Pressures (d)'!W502</f>
        <v>0</v>
      </c>
      <c r="AH1089" s="88">
        <f>'Cost Pressures (d)'!Z502</f>
        <v>0</v>
      </c>
      <c r="AJ1089" s="88">
        <f>'Cost Pressures (d)'!AA502</f>
        <v>0</v>
      </c>
      <c r="AK1089" s="88">
        <f>'Cost Pressures (d)'!AC502</f>
        <v>0</v>
      </c>
    </row>
    <row r="1090" spans="1:43">
      <c r="A1090" s="87" t="str">
        <f>'Cost Pressures (d)'!A503</f>
        <v>Swansea Bay UHB</v>
      </c>
      <c r="B1090" s="87" t="str">
        <f>'Cost Pressures (d)'!B503</f>
        <v>In Year Cost Base</v>
      </c>
      <c r="C1090" s="87" t="str">
        <f>'Cost Pressures (d)'!C503</f>
        <v>Ongoing non-recurring cost pressures</v>
      </c>
      <c r="D1090" s="87" t="str">
        <f>'Cost Pressures (d)'!D503</f>
        <v>CHC/FNC</v>
      </c>
      <c r="E1090" s="87" t="str">
        <f>'Cost Pressures (d)'!E503</f>
        <v>FIGURE</v>
      </c>
      <c r="F1090" s="87">
        <f>'Cost Pressures (d)'!F503</f>
        <v>0</v>
      </c>
      <c r="AE1090" s="88">
        <f>'Cost Pressures (d)'!W503</f>
        <v>0</v>
      </c>
      <c r="AH1090" s="88">
        <f>'Cost Pressures (d)'!Z503</f>
        <v>0</v>
      </c>
      <c r="AJ1090" s="88">
        <f>'Cost Pressures (d)'!AA503</f>
        <v>0</v>
      </c>
      <c r="AK1090" s="88">
        <f>'Cost Pressures (d)'!AC503</f>
        <v>0</v>
      </c>
      <c r="AL1090" s="87"/>
      <c r="AM1090" s="87"/>
      <c r="AN1090" s="87"/>
      <c r="AO1090" s="87"/>
      <c r="AP1090" s="87"/>
      <c r="AQ1090" s="87"/>
    </row>
    <row r="1091" spans="1:43">
      <c r="A1091" s="87" t="str">
        <f>'Cost Pressures (d)'!A504</f>
        <v>Swansea Bay UHB</v>
      </c>
      <c r="B1091" s="87" t="str">
        <f>'Cost Pressures (d)'!B504</f>
        <v>In Year Cost Base</v>
      </c>
      <c r="C1091" s="87" t="str">
        <f>'Cost Pressures (d)'!C504</f>
        <v>Ongoing non-recurring cost pressures</v>
      </c>
      <c r="D1091" s="87" t="str">
        <f>'Cost Pressures (d)'!D504</f>
        <v>CHC/FNC</v>
      </c>
      <c r="E1091" s="87" t="str">
        <f>'Cost Pressures (d)'!E504</f>
        <v>FIGURE</v>
      </c>
      <c r="F1091" s="87">
        <f>'Cost Pressures (d)'!F504</f>
        <v>0</v>
      </c>
      <c r="AE1091" s="88">
        <f>'Cost Pressures (d)'!W504</f>
        <v>0</v>
      </c>
      <c r="AH1091" s="88">
        <f>'Cost Pressures (d)'!Z504</f>
        <v>0</v>
      </c>
      <c r="AJ1091" s="88">
        <f>'Cost Pressures (d)'!AA504</f>
        <v>0</v>
      </c>
      <c r="AK1091" s="88">
        <f>'Cost Pressures (d)'!AC504</f>
        <v>0</v>
      </c>
      <c r="AL1091" s="87"/>
      <c r="AM1091" s="87"/>
      <c r="AN1091" s="87"/>
      <c r="AO1091" s="87"/>
      <c r="AP1091" s="87"/>
      <c r="AQ1091" s="87"/>
    </row>
    <row r="1092" spans="1:43">
      <c r="A1092" s="87" t="str">
        <f>'Cost Pressures (d)'!A505</f>
        <v>Swansea Bay UHB</v>
      </c>
      <c r="B1092" s="87" t="str">
        <f>'Cost Pressures (d)'!B505</f>
        <v>In Year Cost Base</v>
      </c>
      <c r="C1092" s="87" t="str">
        <f>'Cost Pressures (d)'!C505</f>
        <v>Ongoing non-recurring cost pressures</v>
      </c>
      <c r="D1092" s="87" t="str">
        <f>'Cost Pressures (d)'!D505</f>
        <v>CHC/FNC</v>
      </c>
      <c r="E1092" s="87" t="str">
        <f>'Cost Pressures (d)'!E505</f>
        <v>FIGURE</v>
      </c>
      <c r="F1092" s="87">
        <f>'Cost Pressures (d)'!F505</f>
        <v>0</v>
      </c>
      <c r="AE1092" s="88">
        <f>'Cost Pressures (d)'!W505</f>
        <v>0</v>
      </c>
      <c r="AH1092" s="88">
        <f>'Cost Pressures (d)'!Z505</f>
        <v>0</v>
      </c>
      <c r="AJ1092" s="88">
        <f>'Cost Pressures (d)'!AA505</f>
        <v>0</v>
      </c>
      <c r="AK1092" s="88">
        <f>'Cost Pressures (d)'!AC505</f>
        <v>0</v>
      </c>
      <c r="AL1092" s="87"/>
      <c r="AM1092" s="87"/>
      <c r="AN1092" s="87"/>
      <c r="AO1092" s="87"/>
      <c r="AP1092" s="87"/>
      <c r="AQ1092" s="87"/>
    </row>
    <row r="1093" spans="1:43">
      <c r="A1093" s="87" t="str">
        <f>'Cost Pressures (d)'!A506</f>
        <v>Swansea Bay UHB</v>
      </c>
      <c r="B1093" s="87" t="str">
        <f>'Cost Pressures (d)'!B506</f>
        <v>In Year Cost Base</v>
      </c>
      <c r="C1093" s="87" t="str">
        <f>'Cost Pressures (d)'!C506</f>
        <v>Ongoing non-recurring cost pressures</v>
      </c>
      <c r="D1093" s="87" t="str">
        <f>'Cost Pressures (d)'!D506</f>
        <v>CHC/FNC</v>
      </c>
      <c r="E1093" s="87" t="str">
        <f>'Cost Pressures (d)'!E506</f>
        <v>FIGURE</v>
      </c>
      <c r="F1093" s="87">
        <f>'Cost Pressures (d)'!F506</f>
        <v>0</v>
      </c>
      <c r="AE1093" s="88">
        <f>'Cost Pressures (d)'!W506</f>
        <v>0</v>
      </c>
      <c r="AH1093" s="88">
        <f>'Cost Pressures (d)'!Z506</f>
        <v>0</v>
      </c>
      <c r="AJ1093" s="88">
        <f>'Cost Pressures (d)'!AA506</f>
        <v>0</v>
      </c>
      <c r="AK1093" s="88">
        <f>'Cost Pressures (d)'!AC506</f>
        <v>0</v>
      </c>
      <c r="AL1093" s="87"/>
      <c r="AM1093" s="87"/>
      <c r="AN1093" s="87"/>
      <c r="AO1093" s="87"/>
      <c r="AP1093" s="87"/>
      <c r="AQ1093" s="87"/>
    </row>
    <row r="1094" spans="1:43">
      <c r="A1094" s="87" t="str">
        <f>'Cost Pressures (d)'!A507</f>
        <v>Swansea Bay UHB</v>
      </c>
      <c r="B1094" s="87" t="str">
        <f>'Cost Pressures (d)'!B507</f>
        <v>In Year Cost Base</v>
      </c>
      <c r="C1094" s="87" t="str">
        <f>'Cost Pressures (d)'!C507</f>
        <v>Ongoing non-recurring cost pressures</v>
      </c>
      <c r="D1094" s="87" t="str">
        <f>'Cost Pressures (d)'!D507</f>
        <v>CHC/FNC</v>
      </c>
      <c r="E1094" s="87" t="str">
        <f>'Cost Pressures (d)'!E507</f>
        <v>FIGURE</v>
      </c>
      <c r="F1094" s="87">
        <f>'Cost Pressures (d)'!F507</f>
        <v>0</v>
      </c>
      <c r="AE1094" s="88">
        <f>'Cost Pressures (d)'!W507</f>
        <v>0</v>
      </c>
      <c r="AH1094" s="88">
        <f>'Cost Pressures (d)'!Z507</f>
        <v>0</v>
      </c>
      <c r="AJ1094" s="88">
        <f>'Cost Pressures (d)'!AA507</f>
        <v>0</v>
      </c>
      <c r="AK1094" s="88">
        <f>'Cost Pressures (d)'!AC507</f>
        <v>0</v>
      </c>
      <c r="AL1094" s="87"/>
      <c r="AM1094" s="87"/>
      <c r="AN1094" s="87"/>
      <c r="AO1094" s="87"/>
      <c r="AP1094" s="87"/>
      <c r="AQ1094" s="87"/>
    </row>
    <row r="1095" spans="1:43">
      <c r="A1095" s="87" t="str">
        <f>'Cost Pressures (d)'!A508</f>
        <v>Swansea Bay UHB</v>
      </c>
      <c r="B1095" s="87" t="str">
        <f>'Cost Pressures (d)'!B508</f>
        <v>In Year Cost Base</v>
      </c>
      <c r="C1095" s="87" t="str">
        <f>'Cost Pressures (d)'!C508</f>
        <v>Ongoing non-recurring cost pressures</v>
      </c>
      <c r="D1095" s="87" t="str">
        <f>'Cost Pressures (d)'!D508</f>
        <v>CHC/FNC</v>
      </c>
      <c r="E1095" s="87" t="str">
        <f>'Cost Pressures (d)'!E508</f>
        <v>FIGURE</v>
      </c>
      <c r="F1095" s="87">
        <f>'Cost Pressures (d)'!F508</f>
        <v>0</v>
      </c>
      <c r="AE1095" s="88">
        <f>'Cost Pressures (d)'!W508</f>
        <v>0</v>
      </c>
      <c r="AH1095" s="88">
        <f>'Cost Pressures (d)'!Z508</f>
        <v>0</v>
      </c>
      <c r="AJ1095" s="88">
        <f>'Cost Pressures (d)'!AA508</f>
        <v>0</v>
      </c>
      <c r="AK1095" s="88">
        <f>'Cost Pressures (d)'!AC508</f>
        <v>0</v>
      </c>
      <c r="AL1095" s="87"/>
      <c r="AM1095" s="87"/>
      <c r="AN1095" s="87"/>
      <c r="AO1095" s="87"/>
      <c r="AP1095" s="87"/>
      <c r="AQ1095" s="87"/>
    </row>
    <row r="1096" spans="1:43">
      <c r="A1096" s="87" t="str">
        <f>'Cost Pressures (d)'!A509</f>
        <v>Swansea Bay UHB</v>
      </c>
      <c r="B1096" s="87" t="str">
        <f>'Cost Pressures (d)'!B509</f>
        <v>In Year Cost Base</v>
      </c>
      <c r="C1096" s="87" t="str">
        <f>'Cost Pressures (d)'!C509</f>
        <v>Ongoing non-recurring cost pressures</v>
      </c>
      <c r="D1096" s="87" t="str">
        <f>'Cost Pressures (d)'!D509</f>
        <v>CHC/FNC</v>
      </c>
      <c r="E1096" s="87" t="str">
        <f>'Cost Pressures (d)'!E509</f>
        <v>FIGURE</v>
      </c>
      <c r="F1096" s="87">
        <f>'Cost Pressures (d)'!F509</f>
        <v>0</v>
      </c>
      <c r="AE1096" s="88">
        <f>'Cost Pressures (d)'!W509</f>
        <v>0</v>
      </c>
      <c r="AH1096" s="88">
        <f>'Cost Pressures (d)'!Z509</f>
        <v>0</v>
      </c>
      <c r="AJ1096" s="88">
        <f>'Cost Pressures (d)'!AA509</f>
        <v>0</v>
      </c>
      <c r="AK1096" s="88">
        <f>'Cost Pressures (d)'!AC509</f>
        <v>0</v>
      </c>
      <c r="AL1096" s="87"/>
      <c r="AM1096" s="87"/>
      <c r="AN1096" s="87"/>
      <c r="AO1096" s="87"/>
      <c r="AP1096" s="87"/>
      <c r="AQ1096" s="87"/>
    </row>
    <row r="1097" spans="1:43">
      <c r="A1097" s="87" t="str">
        <f>'Cost Pressures (d)'!A510</f>
        <v>Swansea Bay UHB</v>
      </c>
      <c r="B1097" s="87" t="str">
        <f>'Cost Pressures (d)'!B510</f>
        <v>In Year Cost Base</v>
      </c>
      <c r="C1097" s="87" t="str">
        <f>'Cost Pressures (d)'!C510</f>
        <v>Ongoing non-recurring cost pressures</v>
      </c>
      <c r="D1097" s="87" t="str">
        <f>'Cost Pressures (d)'!D510</f>
        <v>CHC/FNC</v>
      </c>
      <c r="E1097" s="87" t="str">
        <f>'Cost Pressures (d)'!E510</f>
        <v>FIGURE</v>
      </c>
      <c r="F1097" s="87">
        <f>'Cost Pressures (d)'!F510</f>
        <v>0</v>
      </c>
      <c r="AE1097" s="88">
        <f>'Cost Pressures (d)'!W510</f>
        <v>0</v>
      </c>
      <c r="AH1097" s="88">
        <f>'Cost Pressures (d)'!Z510</f>
        <v>0</v>
      </c>
      <c r="AJ1097" s="88">
        <f>'Cost Pressures (d)'!AA510</f>
        <v>0</v>
      </c>
      <c r="AK1097" s="88">
        <f>'Cost Pressures (d)'!AC510</f>
        <v>0</v>
      </c>
      <c r="AL1097" s="87"/>
      <c r="AM1097" s="87"/>
      <c r="AN1097" s="87"/>
      <c r="AO1097" s="87"/>
      <c r="AP1097" s="87"/>
      <c r="AQ1097" s="87"/>
    </row>
    <row r="1098" spans="1:43">
      <c r="A1098" s="87" t="str">
        <f>'Cost Pressures (d)'!A511</f>
        <v>Swansea Bay UHB</v>
      </c>
      <c r="B1098" s="87" t="str">
        <f>'Cost Pressures (d)'!B511</f>
        <v>In Year Cost Base</v>
      </c>
      <c r="C1098" s="87" t="str">
        <f>'Cost Pressures (d)'!C511</f>
        <v>Ongoing non-recurring cost pressures</v>
      </c>
      <c r="D1098" s="87" t="str">
        <f>'Cost Pressures (d)'!D511</f>
        <v>CHC/FNC</v>
      </c>
      <c r="E1098" s="87" t="str">
        <f>'Cost Pressures (d)'!E511</f>
        <v>TOTAL</v>
      </c>
      <c r="F1098" s="87" t="str">
        <f>'Cost Pressures (d)'!F511</f>
        <v>Subtotal Ongoing non-recurrent pressures</v>
      </c>
      <c r="AE1098" s="88">
        <f>'Cost Pressures (d)'!W511</f>
        <v>0</v>
      </c>
      <c r="AH1098" s="88">
        <f>'Cost Pressures (d)'!Z511</f>
        <v>0</v>
      </c>
      <c r="AJ1098" s="88">
        <f>'Cost Pressures (d)'!AA511</f>
        <v>0</v>
      </c>
      <c r="AK1098" s="88">
        <f>'Cost Pressures (d)'!AC511</f>
        <v>0</v>
      </c>
      <c r="AL1098" s="87"/>
      <c r="AM1098" s="87"/>
      <c r="AN1098" s="87"/>
      <c r="AO1098" s="87"/>
      <c r="AP1098" s="87"/>
      <c r="AQ1098" s="87"/>
    </row>
    <row r="1099" spans="1:43">
      <c r="A1099" s="87" t="str">
        <f>'Cost Pressures (d)'!A512</f>
        <v>Swansea Bay UHB</v>
      </c>
      <c r="B1099" s="87" t="str">
        <f>'Cost Pressures (d)'!B512</f>
        <v>In Year Cost Base</v>
      </c>
      <c r="C1099" s="87" t="str">
        <f>'Cost Pressures (d)'!C512</f>
        <v>Ongoing non-recurring cost pressures</v>
      </c>
      <c r="D1099" s="87" t="str">
        <f>'Cost Pressures (d)'!D512</f>
        <v>CHC/FNC</v>
      </c>
      <c r="E1099" s="87" t="str">
        <f>'Cost Pressures (d)'!E512</f>
        <v>FIGURE</v>
      </c>
      <c r="F1099" s="87">
        <f>'Cost Pressures (d)'!F512</f>
        <v>0</v>
      </c>
      <c r="AE1099" s="88">
        <f>'Cost Pressures (d)'!W512</f>
        <v>0</v>
      </c>
      <c r="AH1099" s="88">
        <f>'Cost Pressures (d)'!Z512</f>
        <v>0</v>
      </c>
      <c r="AJ1099" s="88">
        <f>'Cost Pressures (d)'!AA512</f>
        <v>0</v>
      </c>
      <c r="AK1099" s="88">
        <f>'Cost Pressures (d)'!AC512</f>
        <v>0</v>
      </c>
      <c r="AL1099" s="87"/>
      <c r="AM1099" s="87"/>
      <c r="AN1099" s="87"/>
      <c r="AO1099" s="87"/>
      <c r="AP1099" s="87"/>
      <c r="AQ1099" s="87"/>
    </row>
    <row r="1100" spans="1:43">
      <c r="A1100" s="87" t="str">
        <f>'Cost Pressures (d)'!A513</f>
        <v>Swansea Bay UHB</v>
      </c>
      <c r="B1100" s="87" t="str">
        <f>'Cost Pressures (d)'!B513</f>
        <v>In Year Cost Base</v>
      </c>
      <c r="C1100" s="87" t="str">
        <f>'Cost Pressures (d)'!C513</f>
        <v>Other Volume Growth / Investments (please specify):</v>
      </c>
      <c r="D1100" s="87" t="str">
        <f>'Cost Pressures (d)'!D513</f>
        <v>CHC/FNC</v>
      </c>
      <c r="E1100" s="87" t="str">
        <f>'Cost Pressures (d)'!E513</f>
        <v>FIGURE</v>
      </c>
      <c r="F1100" s="87" t="str">
        <f>'Cost Pressures (d)'!F513</f>
        <v>Other Volume Growth / Investments (please specify):</v>
      </c>
      <c r="AE1100" s="88" t="str">
        <f>'Cost Pressures (d)'!W513</f>
        <v>£'000</v>
      </c>
      <c r="AH1100" s="88" t="str">
        <f>'Cost Pressures (d)'!Z513</f>
        <v>£'000</v>
      </c>
      <c r="AJ1100" s="88">
        <f>'Cost Pressures (d)'!AA513</f>
        <v>0</v>
      </c>
      <c r="AK1100" s="88">
        <f>'Cost Pressures (d)'!AC513</f>
        <v>0</v>
      </c>
      <c r="AL1100" s="87"/>
      <c r="AM1100" s="87"/>
      <c r="AN1100" s="87"/>
      <c r="AO1100" s="87"/>
      <c r="AP1100" s="87"/>
      <c r="AQ1100" s="87"/>
    </row>
    <row r="1101" spans="1:43">
      <c r="A1101" s="87" t="str">
        <f>'Cost Pressures (d)'!A514</f>
        <v>Swansea Bay UHB</v>
      </c>
      <c r="B1101" s="87" t="str">
        <f>'Cost Pressures (d)'!B514</f>
        <v>In Year Cost Base</v>
      </c>
      <c r="C1101" s="87" t="str">
        <f>'Cost Pressures (d)'!C514</f>
        <v>Other Volume Growth / Investments (please specify):</v>
      </c>
      <c r="D1101" s="87" t="str">
        <f>'Cost Pressures (d)'!D514</f>
        <v>CHC/FNC</v>
      </c>
      <c r="E1101" s="87" t="str">
        <f>'Cost Pressures (d)'!E514</f>
        <v>FIGURE</v>
      </c>
      <c r="F1101" s="87" t="str">
        <f>'Cost Pressures (d)'!F514</f>
        <v>Growth - NICE &amp; New High Cost Drugs</v>
      </c>
      <c r="AE1101" s="88">
        <f>'Cost Pressures (d)'!W514</f>
        <v>0</v>
      </c>
      <c r="AH1101" s="88">
        <f>'Cost Pressures (d)'!Z514</f>
        <v>0</v>
      </c>
      <c r="AJ1101" s="88">
        <f>'Cost Pressures (d)'!AA514</f>
        <v>0</v>
      </c>
      <c r="AK1101" s="88">
        <f>'Cost Pressures (d)'!AC514</f>
        <v>0</v>
      </c>
      <c r="AL1101" s="87"/>
      <c r="AM1101" s="87"/>
      <c r="AN1101" s="87"/>
      <c r="AO1101" s="87"/>
      <c r="AP1101" s="87"/>
      <c r="AQ1101" s="87"/>
    </row>
    <row r="1102" spans="1:43">
      <c r="A1102" s="87" t="str">
        <f>'Cost Pressures (d)'!A515</f>
        <v>Swansea Bay UHB</v>
      </c>
      <c r="B1102" s="87" t="str">
        <f>'Cost Pressures (d)'!B515</f>
        <v>In Year Cost Base</v>
      </c>
      <c r="C1102" s="87" t="str">
        <f>'Cost Pressures (d)'!C515</f>
        <v>Other Volume Growth / Investments (please specify):</v>
      </c>
      <c r="D1102" s="87" t="str">
        <f>'Cost Pressures (d)'!D515</f>
        <v>CHC/FNC</v>
      </c>
      <c r="E1102" s="87" t="str">
        <f>'Cost Pressures (d)'!E515</f>
        <v>FIGURE</v>
      </c>
      <c r="F1102" s="87" t="str">
        <f>'Cost Pressures (d)'!F515</f>
        <v>Growth - Specialist Services</v>
      </c>
      <c r="AE1102" s="88">
        <f>'Cost Pressures (d)'!W515</f>
        <v>0</v>
      </c>
      <c r="AH1102" s="88">
        <f>'Cost Pressures (d)'!Z515</f>
        <v>0</v>
      </c>
      <c r="AJ1102" s="88">
        <f>'Cost Pressures (d)'!AA515</f>
        <v>0</v>
      </c>
      <c r="AK1102" s="88">
        <f>'Cost Pressures (d)'!AC515</f>
        <v>0</v>
      </c>
      <c r="AL1102" s="87"/>
      <c r="AM1102" s="87"/>
      <c r="AN1102" s="87"/>
      <c r="AO1102" s="87"/>
      <c r="AP1102" s="87"/>
      <c r="AQ1102" s="87"/>
    </row>
    <row r="1103" spans="1:43">
      <c r="A1103" s="87" t="str">
        <f>'Cost Pressures (d)'!A516</f>
        <v>Swansea Bay UHB</v>
      </c>
      <c r="B1103" s="87" t="str">
        <f>'Cost Pressures (d)'!B516</f>
        <v>In Year Cost Base</v>
      </c>
      <c r="C1103" s="87" t="str">
        <f>'Cost Pressures (d)'!C516</f>
        <v>Other Volume Growth / Investments (please specify):</v>
      </c>
      <c r="D1103" s="87" t="str">
        <f>'Cost Pressures (d)'!D516</f>
        <v>CHC/FNC</v>
      </c>
      <c r="E1103" s="87" t="str">
        <f>'Cost Pressures (d)'!E516</f>
        <v>FIGURE</v>
      </c>
      <c r="F1103" s="87" t="str">
        <f>'Cost Pressures (d)'!F516</f>
        <v>CHC</v>
      </c>
      <c r="AE1103" s="88">
        <f>'Cost Pressures (d)'!W516</f>
        <v>2149.0847875903405</v>
      </c>
      <c r="AH1103" s="88">
        <f>'Cost Pressures (d)'!Z516</f>
        <v>2149.0847875903405</v>
      </c>
      <c r="AJ1103" s="88">
        <f>'Cost Pressures (d)'!AA516</f>
        <v>0</v>
      </c>
      <c r="AK1103" s="88">
        <f>'Cost Pressures (d)'!AC516</f>
        <v>0</v>
      </c>
      <c r="AL1103" s="87"/>
      <c r="AM1103" s="87"/>
      <c r="AN1103" s="87"/>
      <c r="AO1103" s="87"/>
      <c r="AP1103" s="87"/>
      <c r="AQ1103" s="87"/>
    </row>
    <row r="1104" spans="1:43">
      <c r="A1104" s="87" t="str">
        <f>'Cost Pressures (d)'!A517</f>
        <v>Swansea Bay UHB</v>
      </c>
      <c r="B1104" s="87" t="str">
        <f>'Cost Pressures (d)'!B517</f>
        <v>In Year Cost Base</v>
      </c>
      <c r="C1104" s="87" t="str">
        <f>'Cost Pressures (d)'!C517</f>
        <v>Other Volume Growth / Investments (please specify):</v>
      </c>
      <c r="D1104" s="87" t="str">
        <f>'Cost Pressures (d)'!D517</f>
        <v>CHC/FNC</v>
      </c>
      <c r="E1104" s="87" t="str">
        <f>'Cost Pressures (d)'!E517</f>
        <v>FIGURE</v>
      </c>
      <c r="F1104" s="87" t="str">
        <f>'Cost Pressures (d)'!F517</f>
        <v>PC Prescribing</v>
      </c>
      <c r="AE1104" s="88">
        <f>'Cost Pressures (d)'!W517</f>
        <v>0</v>
      </c>
      <c r="AH1104" s="88">
        <f>'Cost Pressures (d)'!Z517</f>
        <v>0</v>
      </c>
      <c r="AJ1104" s="88">
        <f>'Cost Pressures (d)'!AA517</f>
        <v>0</v>
      </c>
      <c r="AK1104" s="88">
        <f>'Cost Pressures (d)'!AC517</f>
        <v>0</v>
      </c>
      <c r="AL1104" s="87"/>
      <c r="AM1104" s="87"/>
      <c r="AN1104" s="87"/>
      <c r="AO1104" s="87"/>
      <c r="AP1104" s="87"/>
      <c r="AQ1104" s="87"/>
    </row>
    <row r="1105" spans="1:43">
      <c r="A1105" s="87" t="str">
        <f>'Cost Pressures (d)'!A518</f>
        <v>Swansea Bay UHB</v>
      </c>
      <c r="B1105" s="87" t="str">
        <f>'Cost Pressures (d)'!B518</f>
        <v>In Year Cost Base</v>
      </c>
      <c r="C1105" s="87" t="str">
        <f>'Cost Pressures (d)'!C518</f>
        <v>Other Volume Growth / Investments (please specify):</v>
      </c>
      <c r="D1105" s="87" t="str">
        <f>'Cost Pressures (d)'!D518</f>
        <v>CHC/FNC</v>
      </c>
      <c r="E1105" s="87" t="str">
        <f>'Cost Pressures (d)'!E518</f>
        <v>FIGURE</v>
      </c>
      <c r="F1105" s="87" t="str">
        <f>'Cost Pressures (d)'!F518</f>
        <v>National Costs &amp; NWSSP</v>
      </c>
      <c r="AE1105" s="88">
        <f>'Cost Pressures (d)'!W518</f>
        <v>0</v>
      </c>
      <c r="AH1105" s="88">
        <f>'Cost Pressures (d)'!Z518</f>
        <v>0</v>
      </c>
      <c r="AJ1105" s="88">
        <f>'Cost Pressures (d)'!AA518</f>
        <v>0</v>
      </c>
      <c r="AK1105" s="88">
        <f>'Cost Pressures (d)'!AC518</f>
        <v>0</v>
      </c>
      <c r="AL1105" s="87"/>
      <c r="AM1105" s="87"/>
      <c r="AN1105" s="87"/>
      <c r="AO1105" s="87"/>
      <c r="AP1105" s="87"/>
      <c r="AQ1105" s="87"/>
    </row>
    <row r="1106" spans="1:43">
      <c r="A1106" s="87" t="str">
        <f>'Cost Pressures (d)'!A519</f>
        <v>Swansea Bay UHB</v>
      </c>
      <c r="B1106" s="87" t="str">
        <f>'Cost Pressures (d)'!B519</f>
        <v>In Year Cost Base</v>
      </c>
      <c r="C1106" s="87" t="str">
        <f>'Cost Pressures (d)'!C519</f>
        <v>Other Volume Growth / Investments (please specify):</v>
      </c>
      <c r="D1106" s="87" t="str">
        <f>'Cost Pressures (d)'!D519</f>
        <v>CHC/FNC</v>
      </c>
      <c r="E1106" s="87" t="str">
        <f>'Cost Pressures (d)'!E519</f>
        <v>FIGURE</v>
      </c>
      <c r="F1106" s="87" t="str">
        <f>'Cost Pressures (d)'!F519</f>
        <v>NSA</v>
      </c>
      <c r="AE1106" s="88">
        <f>'Cost Pressures (d)'!W519</f>
        <v>0</v>
      </c>
      <c r="AH1106" s="88">
        <f>'Cost Pressures (d)'!Z519</f>
        <v>0</v>
      </c>
      <c r="AJ1106" s="88">
        <f>'Cost Pressures (d)'!AA519</f>
        <v>0</v>
      </c>
      <c r="AK1106" s="88">
        <f>'Cost Pressures (d)'!AC519</f>
        <v>0</v>
      </c>
      <c r="AL1106" s="87"/>
      <c r="AM1106" s="87"/>
      <c r="AN1106" s="87"/>
      <c r="AO1106" s="87"/>
      <c r="AP1106" s="87"/>
      <c r="AQ1106" s="87"/>
    </row>
    <row r="1107" spans="1:43">
      <c r="A1107" s="87" t="str">
        <f>'Cost Pressures (d)'!A520</f>
        <v>Swansea Bay UHB</v>
      </c>
      <c r="B1107" s="87" t="str">
        <f>'Cost Pressures (d)'!B520</f>
        <v>In Year Cost Base</v>
      </c>
      <c r="C1107" s="87" t="str">
        <f>'Cost Pressures (d)'!C520</f>
        <v>Other Volume Growth / Investments (please specify):</v>
      </c>
      <c r="D1107" s="87" t="str">
        <f>'Cost Pressures (d)'!D520</f>
        <v>CHC/FNC</v>
      </c>
      <c r="E1107" s="87" t="str">
        <f>'Cost Pressures (d)'!E520</f>
        <v>FIGURE</v>
      </c>
      <c r="F1107" s="87" t="str">
        <f>'Cost Pressures (d)'!F520</f>
        <v xml:space="preserve">Growth Various </v>
      </c>
      <c r="AE1107" s="88">
        <f>'Cost Pressures (d)'!W520</f>
        <v>3128</v>
      </c>
      <c r="AH1107" s="88">
        <f>'Cost Pressures (d)'!Z520</f>
        <v>3128</v>
      </c>
      <c r="AJ1107" s="88">
        <f>'Cost Pressures (d)'!AA520</f>
        <v>0</v>
      </c>
      <c r="AK1107" s="88">
        <f>'Cost Pressures (d)'!AC520</f>
        <v>0</v>
      </c>
      <c r="AL1107" s="87"/>
      <c r="AM1107" s="87"/>
      <c r="AN1107" s="87"/>
      <c r="AO1107" s="87"/>
      <c r="AP1107" s="87"/>
      <c r="AQ1107" s="87"/>
    </row>
    <row r="1108" spans="1:43">
      <c r="A1108" s="87" t="str">
        <f>'Cost Pressures (d)'!A521</f>
        <v>Swansea Bay UHB</v>
      </c>
      <c r="B1108" s="87" t="str">
        <f>'Cost Pressures (d)'!B521</f>
        <v>In Year Cost Base</v>
      </c>
      <c r="C1108" s="87" t="str">
        <f>'Cost Pressures (d)'!C521</f>
        <v>Other Volume Growth / Investments (please specify):</v>
      </c>
      <c r="D1108" s="87" t="str">
        <f>'Cost Pressures (d)'!D521</f>
        <v>CHC/FNC</v>
      </c>
      <c r="E1108" s="87" t="str">
        <f>'Cost Pressures (d)'!E521</f>
        <v>FIGURE</v>
      </c>
      <c r="F1108" s="87" t="str">
        <f>'Cost Pressures (d)'!F521</f>
        <v>Disaggregation CTM SLA</v>
      </c>
      <c r="AE1108" s="88">
        <f>'Cost Pressures (d)'!W521</f>
        <v>0</v>
      </c>
      <c r="AH1108" s="88">
        <f>'Cost Pressures (d)'!Z521</f>
        <v>0</v>
      </c>
      <c r="AJ1108" s="88">
        <f>'Cost Pressures (d)'!AA521</f>
        <v>0</v>
      </c>
      <c r="AK1108" s="88">
        <f>'Cost Pressures (d)'!AC521</f>
        <v>0</v>
      </c>
      <c r="AL1108" s="87"/>
      <c r="AM1108" s="87"/>
      <c r="AN1108" s="87"/>
      <c r="AO1108" s="87"/>
      <c r="AP1108" s="87"/>
      <c r="AQ1108" s="87"/>
    </row>
    <row r="1109" spans="1:43">
      <c r="A1109" s="87" t="str">
        <f>'Cost Pressures (d)'!A522</f>
        <v>Swansea Bay UHB</v>
      </c>
      <c r="B1109" s="87" t="str">
        <f>'Cost Pressures (d)'!B522</f>
        <v>In Year Cost Base</v>
      </c>
      <c r="C1109" s="87" t="str">
        <f>'Cost Pressures (d)'!C522</f>
        <v>Other Volume Growth / Investments (please specify):</v>
      </c>
      <c r="D1109" s="87" t="str">
        <f>'Cost Pressures (d)'!D522</f>
        <v>CHC/FNC</v>
      </c>
      <c r="E1109" s="87" t="str">
        <f>'Cost Pressures (d)'!E522</f>
        <v>FIGURE</v>
      </c>
      <c r="F1109" s="87">
        <f>'Cost Pressures (d)'!F522</f>
        <v>0</v>
      </c>
      <c r="AE1109" s="88">
        <f>'Cost Pressures (d)'!W522</f>
        <v>0</v>
      </c>
      <c r="AH1109" s="88">
        <f>'Cost Pressures (d)'!Z522</f>
        <v>0</v>
      </c>
      <c r="AJ1109" s="88">
        <f>'Cost Pressures (d)'!AA522</f>
        <v>0</v>
      </c>
      <c r="AK1109" s="88">
        <f>'Cost Pressures (d)'!AC522</f>
        <v>0</v>
      </c>
      <c r="AL1109" s="87"/>
      <c r="AM1109" s="87"/>
      <c r="AN1109" s="87"/>
      <c r="AO1109" s="87"/>
      <c r="AP1109" s="87"/>
      <c r="AQ1109" s="87"/>
    </row>
    <row r="1110" spans="1:43">
      <c r="A1110" s="87" t="str">
        <f>'Cost Pressures (d)'!A523</f>
        <v>Swansea Bay UHB</v>
      </c>
      <c r="B1110" s="87" t="str">
        <f>'Cost Pressures (d)'!B523</f>
        <v>In Year Cost Base</v>
      </c>
      <c r="C1110" s="87" t="str">
        <f>'Cost Pressures (d)'!C523</f>
        <v>Other Volume Growth / Investments (please specify):</v>
      </c>
      <c r="D1110" s="87" t="str">
        <f>'Cost Pressures (d)'!D523</f>
        <v>CHC/FNC</v>
      </c>
      <c r="E1110" s="87" t="str">
        <f>'Cost Pressures (d)'!E523</f>
        <v>FIGURE</v>
      </c>
      <c r="F1110" s="87">
        <f>'Cost Pressures (d)'!F523</f>
        <v>0</v>
      </c>
      <c r="AE1110" s="88">
        <f>'Cost Pressures (d)'!W523</f>
        <v>0</v>
      </c>
      <c r="AH1110" s="88">
        <f>'Cost Pressures (d)'!Z523</f>
        <v>0</v>
      </c>
      <c r="AJ1110" s="88">
        <f>'Cost Pressures (d)'!AA523</f>
        <v>0</v>
      </c>
      <c r="AK1110" s="88">
        <f>'Cost Pressures (d)'!AC523</f>
        <v>0</v>
      </c>
      <c r="AL1110" s="87"/>
      <c r="AM1110" s="87"/>
      <c r="AN1110" s="87"/>
      <c r="AO1110" s="87"/>
      <c r="AP1110" s="87"/>
      <c r="AQ1110" s="87"/>
    </row>
    <row r="1111" spans="1:43">
      <c r="A1111" s="87" t="str">
        <f>'Cost Pressures (d)'!A524</f>
        <v>Swansea Bay UHB</v>
      </c>
      <c r="B1111" s="87" t="str">
        <f>'Cost Pressures (d)'!B524</f>
        <v>In Year Cost Base</v>
      </c>
      <c r="C1111" s="87" t="str">
        <f>'Cost Pressures (d)'!C524</f>
        <v>Other Volume Growth / Investments (please specify):</v>
      </c>
      <c r="D1111" s="87" t="str">
        <f>'Cost Pressures (d)'!D524</f>
        <v>CHC/FNC</v>
      </c>
      <c r="E1111" s="87" t="str">
        <f>'Cost Pressures (d)'!E524</f>
        <v>FIGURE</v>
      </c>
      <c r="F1111" s="87">
        <f>'Cost Pressures (d)'!F524</f>
        <v>0</v>
      </c>
      <c r="AE1111" s="88">
        <f>'Cost Pressures (d)'!W524</f>
        <v>0</v>
      </c>
      <c r="AH1111" s="88">
        <f>'Cost Pressures (d)'!Z524</f>
        <v>0</v>
      </c>
      <c r="AJ1111" s="88">
        <f>'Cost Pressures (d)'!AA524</f>
        <v>0</v>
      </c>
      <c r="AK1111" s="88">
        <f>'Cost Pressures (d)'!AC524</f>
        <v>0</v>
      </c>
      <c r="AL1111" s="87"/>
      <c r="AM1111" s="87"/>
      <c r="AN1111" s="87"/>
      <c r="AO1111" s="87"/>
      <c r="AP1111" s="87"/>
      <c r="AQ1111" s="87"/>
    </row>
    <row r="1112" spans="1:43">
      <c r="A1112" s="87" t="str">
        <f>'Cost Pressures (d)'!A525</f>
        <v>Swansea Bay UHB</v>
      </c>
      <c r="B1112" s="87" t="str">
        <f>'Cost Pressures (d)'!B525</f>
        <v>In Year Cost Base</v>
      </c>
      <c r="C1112" s="87" t="str">
        <f>'Cost Pressures (d)'!C525</f>
        <v>Other Volume Growth / Investments (please specify):</v>
      </c>
      <c r="D1112" s="87" t="str">
        <f>'Cost Pressures (d)'!D525</f>
        <v>CHC/FNC</v>
      </c>
      <c r="E1112" s="87" t="str">
        <f>'Cost Pressures (d)'!E525</f>
        <v>FIGURE</v>
      </c>
      <c r="F1112" s="87">
        <f>'Cost Pressures (d)'!F525</f>
        <v>0</v>
      </c>
      <c r="AE1112" s="88">
        <f>'Cost Pressures (d)'!W525</f>
        <v>0</v>
      </c>
      <c r="AH1112" s="88">
        <f>'Cost Pressures (d)'!Z525</f>
        <v>0</v>
      </c>
      <c r="AJ1112" s="88">
        <f>'Cost Pressures (d)'!AA525</f>
        <v>0</v>
      </c>
      <c r="AK1112" s="88">
        <f>'Cost Pressures (d)'!AC525</f>
        <v>0</v>
      </c>
      <c r="AL1112" s="87"/>
      <c r="AM1112" s="87"/>
      <c r="AN1112" s="87"/>
      <c r="AO1112" s="87"/>
      <c r="AP1112" s="87"/>
      <c r="AQ1112" s="87"/>
    </row>
    <row r="1113" spans="1:43">
      <c r="A1113" s="87" t="str">
        <f>'Cost Pressures (d)'!A526</f>
        <v>Swansea Bay UHB</v>
      </c>
      <c r="B1113" s="87" t="str">
        <f>'Cost Pressures (d)'!B526</f>
        <v>In Year Cost Base</v>
      </c>
      <c r="C1113" s="87" t="str">
        <f>'Cost Pressures (d)'!C526</f>
        <v>Other Volume Growth / Investments (please specify):</v>
      </c>
      <c r="D1113" s="87" t="str">
        <f>'Cost Pressures (d)'!D526</f>
        <v>CHC/FNC</v>
      </c>
      <c r="E1113" s="87" t="str">
        <f>'Cost Pressures (d)'!E526</f>
        <v>FIGURE</v>
      </c>
      <c r="F1113" s="87">
        <f>'Cost Pressures (d)'!F526</f>
        <v>0</v>
      </c>
      <c r="AE1113" s="88">
        <f>'Cost Pressures (d)'!W526</f>
        <v>0</v>
      </c>
      <c r="AH1113" s="88">
        <f>'Cost Pressures (d)'!Z526</f>
        <v>0</v>
      </c>
      <c r="AJ1113" s="88">
        <f>'Cost Pressures (d)'!AA526</f>
        <v>0</v>
      </c>
      <c r="AK1113" s="88">
        <f>'Cost Pressures (d)'!AC526</f>
        <v>0</v>
      </c>
      <c r="AL1113" s="87"/>
      <c r="AM1113" s="87"/>
      <c r="AN1113" s="87"/>
      <c r="AO1113" s="87"/>
      <c r="AP1113" s="87"/>
      <c r="AQ1113" s="87"/>
    </row>
    <row r="1114" spans="1:43">
      <c r="A1114" s="87" t="str">
        <f>'Cost Pressures (d)'!A527</f>
        <v>Swansea Bay UHB</v>
      </c>
      <c r="B1114" s="87" t="str">
        <f>'Cost Pressures (d)'!B527</f>
        <v>In Year Cost Base</v>
      </c>
      <c r="C1114" s="87" t="str">
        <f>'Cost Pressures (d)'!C527</f>
        <v>Other Volume Growth / Investments (please specify):</v>
      </c>
      <c r="D1114" s="87" t="str">
        <f>'Cost Pressures (d)'!D527</f>
        <v>CHC/FNC</v>
      </c>
      <c r="E1114" s="87" t="str">
        <f>'Cost Pressures (d)'!E527</f>
        <v>FIGURE</v>
      </c>
      <c r="F1114" s="87">
        <f>'Cost Pressures (d)'!F527</f>
        <v>0</v>
      </c>
      <c r="AE1114" s="88">
        <f>'Cost Pressures (d)'!W527</f>
        <v>0</v>
      </c>
      <c r="AH1114" s="88">
        <f>'Cost Pressures (d)'!Z527</f>
        <v>0</v>
      </c>
      <c r="AJ1114" s="88">
        <f>'Cost Pressures (d)'!AA527</f>
        <v>0</v>
      </c>
      <c r="AK1114" s="88">
        <f>'Cost Pressures (d)'!AC527</f>
        <v>0</v>
      </c>
      <c r="AL1114" s="87"/>
      <c r="AM1114" s="87"/>
      <c r="AN1114" s="87"/>
      <c r="AO1114" s="87"/>
      <c r="AP1114" s="87"/>
      <c r="AQ1114" s="87"/>
    </row>
    <row r="1115" spans="1:43">
      <c r="A1115" s="87" t="str">
        <f>'Cost Pressures (d)'!A528</f>
        <v>Swansea Bay UHB</v>
      </c>
      <c r="B1115" s="87" t="str">
        <f>'Cost Pressures (d)'!B528</f>
        <v>In Year Cost Base</v>
      </c>
      <c r="C1115" s="87" t="str">
        <f>'Cost Pressures (d)'!C528</f>
        <v>Other Volume Growth / Investments (please specify):</v>
      </c>
      <c r="D1115" s="87" t="str">
        <f>'Cost Pressures (d)'!D528</f>
        <v>CHC/FNC</v>
      </c>
      <c r="E1115" s="87" t="str">
        <f>'Cost Pressures (d)'!E528</f>
        <v>FIGURE</v>
      </c>
      <c r="F1115" s="87">
        <f>'Cost Pressures (d)'!F528</f>
        <v>0</v>
      </c>
      <c r="AE1115" s="88">
        <f>'Cost Pressures (d)'!W528</f>
        <v>0</v>
      </c>
      <c r="AH1115" s="88">
        <f>'Cost Pressures (d)'!Z528</f>
        <v>0</v>
      </c>
      <c r="AJ1115" s="88">
        <f>'Cost Pressures (d)'!AA528</f>
        <v>0</v>
      </c>
      <c r="AK1115" s="88">
        <f>'Cost Pressures (d)'!AC528</f>
        <v>0</v>
      </c>
      <c r="AL1115" s="87"/>
      <c r="AM1115" s="87"/>
      <c r="AN1115" s="87"/>
      <c r="AO1115" s="87"/>
      <c r="AP1115" s="87"/>
      <c r="AQ1115" s="87"/>
    </row>
    <row r="1116" spans="1:43">
      <c r="A1116" s="87" t="str">
        <f>'Cost Pressures (d)'!A529</f>
        <v>Swansea Bay UHB</v>
      </c>
      <c r="B1116" s="87" t="str">
        <f>'Cost Pressures (d)'!B529</f>
        <v>In Year Cost Base</v>
      </c>
      <c r="C1116" s="87" t="str">
        <f>'Cost Pressures (d)'!C529</f>
        <v>Other Volume Growth / Investments (please specify):</v>
      </c>
      <c r="D1116" s="87" t="str">
        <f>'Cost Pressures (d)'!D529</f>
        <v>CHC/FNC</v>
      </c>
      <c r="E1116" s="87" t="str">
        <f>'Cost Pressures (d)'!E529</f>
        <v>FIGURE</v>
      </c>
      <c r="F1116" s="87">
        <f>'Cost Pressures (d)'!F529</f>
        <v>0</v>
      </c>
      <c r="AE1116" s="88">
        <f>'Cost Pressures (d)'!W529</f>
        <v>0</v>
      </c>
      <c r="AH1116" s="88">
        <f>'Cost Pressures (d)'!Z529</f>
        <v>0</v>
      </c>
      <c r="AJ1116" s="88">
        <f>'Cost Pressures (d)'!AA529</f>
        <v>0</v>
      </c>
      <c r="AK1116" s="88">
        <f>'Cost Pressures (d)'!AC529</f>
        <v>0</v>
      </c>
      <c r="AL1116" s="87"/>
      <c r="AM1116" s="87"/>
      <c r="AN1116" s="87"/>
      <c r="AO1116" s="87"/>
      <c r="AP1116" s="87"/>
      <c r="AQ1116" s="87"/>
    </row>
    <row r="1117" spans="1:43">
      <c r="A1117" s="87" t="str">
        <f>'Cost Pressures (d)'!A530</f>
        <v>Swansea Bay UHB</v>
      </c>
      <c r="B1117" s="87" t="str">
        <f>'Cost Pressures (d)'!B530</f>
        <v>In Year Cost Base</v>
      </c>
      <c r="C1117" s="87" t="str">
        <f>'Cost Pressures (d)'!C530</f>
        <v>Other Volume Growth / Investments (please specify):</v>
      </c>
      <c r="D1117" s="87" t="str">
        <f>'Cost Pressures (d)'!D530</f>
        <v>CHC/FNC</v>
      </c>
      <c r="E1117" s="87" t="str">
        <f>'Cost Pressures (d)'!E530</f>
        <v>FIGURE</v>
      </c>
      <c r="F1117" s="87">
        <f>'Cost Pressures (d)'!F530</f>
        <v>0</v>
      </c>
      <c r="AE1117" s="88">
        <f>'Cost Pressures (d)'!W530</f>
        <v>0</v>
      </c>
      <c r="AH1117" s="88">
        <f>'Cost Pressures (d)'!Z530</f>
        <v>0</v>
      </c>
      <c r="AJ1117" s="88">
        <f>'Cost Pressures (d)'!AA530</f>
        <v>0</v>
      </c>
      <c r="AK1117" s="88">
        <f>'Cost Pressures (d)'!AC530</f>
        <v>0</v>
      </c>
      <c r="AL1117" s="87"/>
      <c r="AM1117" s="87"/>
      <c r="AN1117" s="87"/>
      <c r="AO1117" s="87"/>
      <c r="AP1117" s="87"/>
      <c r="AQ1117" s="87"/>
    </row>
    <row r="1118" spans="1:43">
      <c r="A1118" s="87" t="str">
        <f>'Cost Pressures (d)'!A531</f>
        <v>Swansea Bay UHB</v>
      </c>
      <c r="B1118" s="87" t="str">
        <f>'Cost Pressures (d)'!B531</f>
        <v>In Year Cost Base</v>
      </c>
      <c r="C1118" s="87" t="str">
        <f>'Cost Pressures (d)'!C531</f>
        <v>Other Volume Growth / Investments (please specify):</v>
      </c>
      <c r="D1118" s="87" t="str">
        <f>'Cost Pressures (d)'!D531</f>
        <v>CHC/FNC</v>
      </c>
      <c r="E1118" s="87" t="str">
        <f>'Cost Pressures (d)'!E531</f>
        <v>FIGURE</v>
      </c>
      <c r="F1118" s="87">
        <f>'Cost Pressures (d)'!F531</f>
        <v>0</v>
      </c>
      <c r="AE1118" s="88">
        <f>'Cost Pressures (d)'!W531</f>
        <v>0</v>
      </c>
      <c r="AH1118" s="88">
        <f>'Cost Pressures (d)'!Z531</f>
        <v>0</v>
      </c>
      <c r="AJ1118" s="88">
        <f>'Cost Pressures (d)'!AA531</f>
        <v>0</v>
      </c>
      <c r="AK1118" s="88">
        <f>'Cost Pressures (d)'!AC531</f>
        <v>0</v>
      </c>
      <c r="AL1118" s="87"/>
      <c r="AM1118" s="87"/>
      <c r="AN1118" s="87"/>
      <c r="AO1118" s="87"/>
      <c r="AP1118" s="87"/>
      <c r="AQ1118" s="87"/>
    </row>
    <row r="1119" spans="1:43">
      <c r="A1119" s="87" t="str">
        <f>'Cost Pressures (d)'!A532</f>
        <v>Swansea Bay UHB</v>
      </c>
      <c r="B1119" s="87" t="str">
        <f>'Cost Pressures (d)'!B532</f>
        <v>In Year Cost Base</v>
      </c>
      <c r="C1119" s="87" t="str">
        <f>'Cost Pressures (d)'!C532</f>
        <v>Other Volume Growth / Investments (please specify):</v>
      </c>
      <c r="D1119" s="87" t="str">
        <f>'Cost Pressures (d)'!D532</f>
        <v>CHC/FNC</v>
      </c>
      <c r="E1119" s="87" t="str">
        <f>'Cost Pressures (d)'!E532</f>
        <v>FIGURE</v>
      </c>
      <c r="F1119" s="87">
        <f>'Cost Pressures (d)'!F532</f>
        <v>0</v>
      </c>
      <c r="AE1119" s="88">
        <f>'Cost Pressures (d)'!W532</f>
        <v>0</v>
      </c>
      <c r="AH1119" s="88">
        <f>'Cost Pressures (d)'!Z532</f>
        <v>0</v>
      </c>
      <c r="AJ1119" s="88">
        <f>'Cost Pressures (d)'!AA532</f>
        <v>0</v>
      </c>
      <c r="AK1119" s="88">
        <f>'Cost Pressures (d)'!AC532</f>
        <v>0</v>
      </c>
      <c r="AL1119" s="87"/>
      <c r="AM1119" s="87"/>
      <c r="AN1119" s="87"/>
      <c r="AO1119" s="87"/>
      <c r="AP1119" s="87"/>
      <c r="AQ1119" s="87"/>
    </row>
    <row r="1120" spans="1:43">
      <c r="A1120" s="87" t="str">
        <f>'Cost Pressures (d)'!A533</f>
        <v>Swansea Bay UHB</v>
      </c>
      <c r="B1120" s="87" t="str">
        <f>'Cost Pressures (d)'!B533</f>
        <v>In Year Cost Base</v>
      </c>
      <c r="C1120" s="87" t="str">
        <f>'Cost Pressures (d)'!C533</f>
        <v>Other Volume Growth / Investments (please specify):</v>
      </c>
      <c r="D1120" s="87" t="str">
        <f>'Cost Pressures (d)'!D533</f>
        <v>CHC/FNC</v>
      </c>
      <c r="E1120" s="87" t="str">
        <f>'Cost Pressures (d)'!E533</f>
        <v>FIGURE</v>
      </c>
      <c r="F1120" s="87">
        <f>'Cost Pressures (d)'!F533</f>
        <v>0</v>
      </c>
      <c r="AE1120" s="88">
        <f>'Cost Pressures (d)'!W533</f>
        <v>0</v>
      </c>
      <c r="AH1120" s="88">
        <f>'Cost Pressures (d)'!Z533</f>
        <v>0</v>
      </c>
      <c r="AJ1120" s="88">
        <f>'Cost Pressures (d)'!AA533</f>
        <v>0</v>
      </c>
      <c r="AK1120" s="88">
        <f>'Cost Pressures (d)'!AC533</f>
        <v>0</v>
      </c>
      <c r="AL1120" s="87"/>
      <c r="AM1120" s="87"/>
      <c r="AN1120" s="87"/>
      <c r="AO1120" s="87"/>
      <c r="AP1120" s="87"/>
      <c r="AQ1120" s="87"/>
    </row>
    <row r="1121" spans="1:43">
      <c r="A1121" s="87" t="str">
        <f>'Cost Pressures (d)'!A534</f>
        <v>Swansea Bay UHB</v>
      </c>
      <c r="B1121" s="87" t="str">
        <f>'Cost Pressures (d)'!B534</f>
        <v>In Year Cost Base</v>
      </c>
      <c r="C1121" s="87" t="str">
        <f>'Cost Pressures (d)'!C534</f>
        <v>Other Volume Growth / Investments (please specify):</v>
      </c>
      <c r="D1121" s="87" t="str">
        <f>'Cost Pressures (d)'!D534</f>
        <v>CHC/FNC</v>
      </c>
      <c r="E1121" s="87" t="str">
        <f>'Cost Pressures (d)'!E534</f>
        <v>FIGURE</v>
      </c>
      <c r="F1121" s="87">
        <f>'Cost Pressures (d)'!F534</f>
        <v>0</v>
      </c>
      <c r="AE1121" s="88">
        <f>'Cost Pressures (d)'!W534</f>
        <v>0</v>
      </c>
      <c r="AH1121" s="88">
        <f>'Cost Pressures (d)'!Z534</f>
        <v>0</v>
      </c>
      <c r="AJ1121" s="88">
        <f>'Cost Pressures (d)'!AA534</f>
        <v>0</v>
      </c>
      <c r="AK1121" s="88">
        <f>'Cost Pressures (d)'!AC534</f>
        <v>0</v>
      </c>
      <c r="AL1121" s="87"/>
      <c r="AM1121" s="87"/>
      <c r="AN1121" s="87"/>
      <c r="AO1121" s="87"/>
      <c r="AP1121" s="87"/>
      <c r="AQ1121" s="87"/>
    </row>
    <row r="1122" spans="1:43">
      <c r="A1122" s="87" t="str">
        <f>'Cost Pressures (d)'!A535</f>
        <v>Swansea Bay UHB</v>
      </c>
      <c r="B1122" s="87" t="str">
        <f>'Cost Pressures (d)'!B535</f>
        <v>In Year Cost Base</v>
      </c>
      <c r="C1122" s="87" t="str">
        <f>'Cost Pressures (d)'!C535</f>
        <v>Other Volume Growth / Investments (please specify):</v>
      </c>
      <c r="D1122" s="87" t="str">
        <f>'Cost Pressures (d)'!D535</f>
        <v>CHC/FNC</v>
      </c>
      <c r="E1122" s="87" t="str">
        <f>'Cost Pressures (d)'!E535</f>
        <v>FIGURE</v>
      </c>
      <c r="F1122" s="87">
        <f>'Cost Pressures (d)'!F535</f>
        <v>0</v>
      </c>
      <c r="AE1122" s="88">
        <f>'Cost Pressures (d)'!W535</f>
        <v>0</v>
      </c>
      <c r="AH1122" s="88">
        <f>'Cost Pressures (d)'!Z535</f>
        <v>0</v>
      </c>
      <c r="AJ1122" s="88">
        <f>'Cost Pressures (d)'!AA535</f>
        <v>0</v>
      </c>
      <c r="AK1122" s="88">
        <f>'Cost Pressures (d)'!AC535</f>
        <v>0</v>
      </c>
      <c r="AL1122" s="87"/>
      <c r="AM1122" s="87"/>
      <c r="AN1122" s="87"/>
      <c r="AO1122" s="87"/>
      <c r="AP1122" s="87"/>
      <c r="AQ1122" s="87"/>
    </row>
    <row r="1123" spans="1:43">
      <c r="A1123" s="87" t="str">
        <f>'Cost Pressures (d)'!A536</f>
        <v>Swansea Bay UHB</v>
      </c>
      <c r="B1123" s="87" t="str">
        <f>'Cost Pressures (d)'!B536</f>
        <v>In Year Cost Base</v>
      </c>
      <c r="C1123" s="87" t="str">
        <f>'Cost Pressures (d)'!C536</f>
        <v>Other Volume Growth / Investments (please specify):</v>
      </c>
      <c r="D1123" s="87" t="str">
        <f>'Cost Pressures (d)'!D536</f>
        <v>CHC/FNC</v>
      </c>
      <c r="E1123" s="87" t="str">
        <f>'Cost Pressures (d)'!E536</f>
        <v>FIGURE</v>
      </c>
      <c r="F1123" s="87">
        <f>'Cost Pressures (d)'!F536</f>
        <v>0</v>
      </c>
      <c r="AE1123" s="88">
        <f>'Cost Pressures (d)'!W536</f>
        <v>0</v>
      </c>
      <c r="AH1123" s="88">
        <f>'Cost Pressures (d)'!Z536</f>
        <v>0</v>
      </c>
      <c r="AJ1123" s="88">
        <f>'Cost Pressures (d)'!AA536</f>
        <v>0</v>
      </c>
      <c r="AK1123" s="88">
        <f>'Cost Pressures (d)'!AC536</f>
        <v>0</v>
      </c>
      <c r="AL1123" s="87"/>
      <c r="AM1123" s="87"/>
      <c r="AN1123" s="87"/>
      <c r="AO1123" s="87"/>
      <c r="AP1123" s="87"/>
      <c r="AQ1123" s="87"/>
    </row>
    <row r="1124" spans="1:43">
      <c r="A1124" s="87" t="str">
        <f>'Cost Pressures (d)'!A537</f>
        <v>Swansea Bay UHB</v>
      </c>
      <c r="B1124" s="87" t="str">
        <f>'Cost Pressures (d)'!B537</f>
        <v>In Year Cost Base</v>
      </c>
      <c r="C1124" s="87" t="str">
        <f>'Cost Pressures (d)'!C537</f>
        <v>Other Volume Growth / Investments (please specify):</v>
      </c>
      <c r="D1124" s="87" t="str">
        <f>'Cost Pressures (d)'!D537</f>
        <v>CHC/FNC</v>
      </c>
      <c r="E1124" s="87" t="str">
        <f>'Cost Pressures (d)'!E537</f>
        <v>FIGURE</v>
      </c>
      <c r="F1124" s="87">
        <f>'Cost Pressures (d)'!F537</f>
        <v>0</v>
      </c>
      <c r="AE1124" s="88">
        <f>'Cost Pressures (d)'!W537</f>
        <v>0</v>
      </c>
      <c r="AH1124" s="88">
        <f>'Cost Pressures (d)'!Z537</f>
        <v>0</v>
      </c>
      <c r="AJ1124" s="88">
        <f>'Cost Pressures (d)'!AA537</f>
        <v>0</v>
      </c>
      <c r="AK1124" s="88">
        <f>'Cost Pressures (d)'!AC537</f>
        <v>0</v>
      </c>
      <c r="AL1124" s="87"/>
      <c r="AM1124" s="87"/>
      <c r="AN1124" s="87"/>
      <c r="AO1124" s="87"/>
      <c r="AP1124" s="87"/>
      <c r="AQ1124" s="87"/>
    </row>
    <row r="1125" spans="1:43">
      <c r="A1125" s="87" t="str">
        <f>'Cost Pressures (d)'!A538</f>
        <v>Swansea Bay UHB</v>
      </c>
      <c r="B1125" s="87" t="str">
        <f>'Cost Pressures (d)'!B538</f>
        <v>In Year Cost Base</v>
      </c>
      <c r="C1125" s="87" t="str">
        <f>'Cost Pressures (d)'!C538</f>
        <v>Other Volume Growth / Investments (please specify):</v>
      </c>
      <c r="D1125" s="87" t="str">
        <f>'Cost Pressures (d)'!D538</f>
        <v>CHC/FNC</v>
      </c>
      <c r="E1125" s="87" t="str">
        <f>'Cost Pressures (d)'!E538</f>
        <v>FIGURE</v>
      </c>
      <c r="F1125" s="87">
        <f>'Cost Pressures (d)'!F538</f>
        <v>0</v>
      </c>
      <c r="AE1125" s="88">
        <f>'Cost Pressures (d)'!W538</f>
        <v>0</v>
      </c>
      <c r="AH1125" s="88">
        <f>'Cost Pressures (d)'!Z538</f>
        <v>0</v>
      </c>
      <c r="AJ1125" s="88">
        <f>'Cost Pressures (d)'!AA538</f>
        <v>0</v>
      </c>
      <c r="AK1125" s="88">
        <f>'Cost Pressures (d)'!AC538</f>
        <v>0</v>
      </c>
      <c r="AL1125" s="87"/>
      <c r="AM1125" s="87"/>
      <c r="AN1125" s="87"/>
      <c r="AO1125" s="87"/>
      <c r="AP1125" s="87"/>
      <c r="AQ1125" s="87"/>
    </row>
    <row r="1126" spans="1:43">
      <c r="A1126" s="87" t="str">
        <f>'Cost Pressures (d)'!A539</f>
        <v>Swansea Bay UHB</v>
      </c>
      <c r="B1126" s="87" t="str">
        <f>'Cost Pressures (d)'!B539</f>
        <v>In Year Cost Base</v>
      </c>
      <c r="C1126" s="87" t="str">
        <f>'Cost Pressures (d)'!C539</f>
        <v>Other Volume Growth / Investments (please specify):</v>
      </c>
      <c r="D1126" s="87" t="str">
        <f>'Cost Pressures (d)'!D539</f>
        <v>CHC/FNC</v>
      </c>
      <c r="E1126" s="87" t="str">
        <f>'Cost Pressures (d)'!E539</f>
        <v>FIGURE</v>
      </c>
      <c r="F1126" s="87">
        <f>'Cost Pressures (d)'!F539</f>
        <v>0</v>
      </c>
      <c r="AE1126" s="88">
        <f>'Cost Pressures (d)'!W539</f>
        <v>0</v>
      </c>
      <c r="AH1126" s="88">
        <f>'Cost Pressures (d)'!Z539</f>
        <v>0</v>
      </c>
      <c r="AJ1126" s="88">
        <f>'Cost Pressures (d)'!AA539</f>
        <v>0</v>
      </c>
      <c r="AK1126" s="88">
        <f>'Cost Pressures (d)'!AC539</f>
        <v>0</v>
      </c>
      <c r="AL1126" s="87"/>
      <c r="AM1126" s="87"/>
      <c r="AN1126" s="87"/>
      <c r="AO1126" s="87"/>
      <c r="AP1126" s="87"/>
      <c r="AQ1126" s="87"/>
    </row>
    <row r="1127" spans="1:43">
      <c r="A1127" s="87" t="str">
        <f>'Cost Pressures (d)'!A540</f>
        <v>Swansea Bay UHB</v>
      </c>
      <c r="B1127" s="87" t="str">
        <f>'Cost Pressures (d)'!B540</f>
        <v>In Year Cost Base</v>
      </c>
      <c r="C1127" s="87" t="str">
        <f>'Cost Pressures (d)'!C540</f>
        <v>Other Volume Growth / Investments (please specify):</v>
      </c>
      <c r="D1127" s="87" t="str">
        <f>'Cost Pressures (d)'!D540</f>
        <v>CHC/FNC</v>
      </c>
      <c r="E1127" s="87" t="str">
        <f>'Cost Pressures (d)'!E540</f>
        <v>FIGURE</v>
      </c>
      <c r="F1127" s="87">
        <f>'Cost Pressures (d)'!F540</f>
        <v>0</v>
      </c>
      <c r="AE1127" s="88">
        <f>'Cost Pressures (d)'!W540</f>
        <v>0</v>
      </c>
      <c r="AH1127" s="88">
        <f>'Cost Pressures (d)'!Z540</f>
        <v>0</v>
      </c>
      <c r="AJ1127" s="88">
        <f>'Cost Pressures (d)'!AA540</f>
        <v>0</v>
      </c>
      <c r="AK1127" s="88">
        <f>'Cost Pressures (d)'!AC540</f>
        <v>0</v>
      </c>
      <c r="AL1127" s="87"/>
      <c r="AM1127" s="87"/>
      <c r="AN1127" s="87"/>
      <c r="AO1127" s="87"/>
      <c r="AP1127" s="87"/>
      <c r="AQ1127" s="87"/>
    </row>
    <row r="1128" spans="1:43">
      <c r="A1128" s="87" t="str">
        <f>'Cost Pressures (d)'!A541</f>
        <v>Swansea Bay UHB</v>
      </c>
      <c r="B1128" s="87" t="str">
        <f>'Cost Pressures (d)'!B541</f>
        <v>In Year Cost Base</v>
      </c>
      <c r="C1128" s="87" t="str">
        <f>'Cost Pressures (d)'!C541</f>
        <v>Other Volume Growth / Investments (please specify):</v>
      </c>
      <c r="D1128" s="87" t="str">
        <f>'Cost Pressures (d)'!D541</f>
        <v>CHC/FNC</v>
      </c>
      <c r="E1128" s="87" t="str">
        <f>'Cost Pressures (d)'!E541</f>
        <v>FIGURE</v>
      </c>
      <c r="F1128" s="87">
        <f>'Cost Pressures (d)'!F541</f>
        <v>0</v>
      </c>
      <c r="AE1128" s="88">
        <f>'Cost Pressures (d)'!W541</f>
        <v>0</v>
      </c>
      <c r="AH1128" s="88">
        <f>'Cost Pressures (d)'!Z541</f>
        <v>0</v>
      </c>
      <c r="AJ1128" s="88">
        <f>'Cost Pressures (d)'!AA541</f>
        <v>0</v>
      </c>
      <c r="AK1128" s="88">
        <f>'Cost Pressures (d)'!AC541</f>
        <v>0</v>
      </c>
      <c r="AL1128" s="87"/>
      <c r="AM1128" s="87"/>
      <c r="AN1128" s="87"/>
      <c r="AO1128" s="87"/>
      <c r="AP1128" s="87"/>
      <c r="AQ1128" s="87"/>
    </row>
    <row r="1129" spans="1:43">
      <c r="A1129" s="87" t="str">
        <f>'Cost Pressures (d)'!A542</f>
        <v>Swansea Bay UHB</v>
      </c>
      <c r="B1129" s="87" t="str">
        <f>'Cost Pressures (d)'!B542</f>
        <v>In Year Cost Base</v>
      </c>
      <c r="C1129" s="87" t="str">
        <f>'Cost Pressures (d)'!C542</f>
        <v>Other Volume Growth / Investments (please specify):</v>
      </c>
      <c r="D1129" s="87" t="str">
        <f>'Cost Pressures (d)'!D542</f>
        <v>CHC/FNC</v>
      </c>
      <c r="E1129" s="87" t="str">
        <f>'Cost Pressures (d)'!E542</f>
        <v>FIGURE</v>
      </c>
      <c r="F1129" s="87">
        <f>'Cost Pressures (d)'!F542</f>
        <v>0</v>
      </c>
      <c r="AE1129" s="88">
        <f>'Cost Pressures (d)'!W542</f>
        <v>0</v>
      </c>
      <c r="AH1129" s="88">
        <f>'Cost Pressures (d)'!Z542</f>
        <v>0</v>
      </c>
      <c r="AJ1129" s="88">
        <f>'Cost Pressures (d)'!AA542</f>
        <v>0</v>
      </c>
      <c r="AK1129" s="88">
        <f>'Cost Pressures (d)'!AC542</f>
        <v>0</v>
      </c>
      <c r="AL1129" s="87"/>
      <c r="AM1129" s="87"/>
      <c r="AN1129" s="87"/>
      <c r="AO1129" s="87"/>
      <c r="AP1129" s="87"/>
      <c r="AQ1129" s="87"/>
    </row>
    <row r="1130" spans="1:43">
      <c r="A1130" s="87" t="str">
        <f>'Cost Pressures (d)'!A543</f>
        <v>Swansea Bay UHB</v>
      </c>
      <c r="B1130" s="87" t="str">
        <f>'Cost Pressures (d)'!B543</f>
        <v>In Year Cost Base</v>
      </c>
      <c r="C1130" s="87" t="str">
        <f>'Cost Pressures (d)'!C543</f>
        <v>Other Volume Growth / Investments (please specify):</v>
      </c>
      <c r="D1130" s="87" t="str">
        <f>'Cost Pressures (d)'!D543</f>
        <v>CHC/FNC</v>
      </c>
      <c r="E1130" s="87" t="str">
        <f>'Cost Pressures (d)'!E543</f>
        <v>TOTAL</v>
      </c>
      <c r="F1130" s="87" t="str">
        <f>'Cost Pressures (d)'!F543</f>
        <v>Subtotal Other Volume Growth / Investments</v>
      </c>
      <c r="AE1130" s="88">
        <f>'Cost Pressures (d)'!W543</f>
        <v>5277.0847875903401</v>
      </c>
      <c r="AH1130" s="88">
        <f>'Cost Pressures (d)'!Z543</f>
        <v>5277.0847875903401</v>
      </c>
      <c r="AJ1130" s="88">
        <f>'Cost Pressures (d)'!AA543</f>
        <v>0</v>
      </c>
      <c r="AK1130" s="88">
        <f>'Cost Pressures (d)'!AC543</f>
        <v>0</v>
      </c>
      <c r="AL1130" s="87"/>
      <c r="AM1130" s="87"/>
      <c r="AN1130" s="87"/>
      <c r="AO1130" s="87"/>
      <c r="AP1130" s="87"/>
      <c r="AQ1130" s="87"/>
    </row>
    <row r="1131" spans="1:43">
      <c r="A1131" s="87" t="str">
        <f>'Cost Pressures (d)'!A544</f>
        <v>Swansea Bay UHB</v>
      </c>
      <c r="B1131" s="87" t="str">
        <f>'Cost Pressures (d)'!B544</f>
        <v>In Year Cost Base</v>
      </c>
      <c r="C1131" s="87" t="str">
        <f>'Cost Pressures (d)'!C544</f>
        <v>Other Volume Growth / Investments (please specify):</v>
      </c>
      <c r="D1131" s="87" t="str">
        <f>'Cost Pressures (d)'!D544</f>
        <v>CHC/FNC</v>
      </c>
      <c r="E1131" s="87" t="str">
        <f>'Cost Pressures (d)'!E544</f>
        <v>FIGURE</v>
      </c>
      <c r="F1131" s="87">
        <f>'Cost Pressures (d)'!F544</f>
        <v>0</v>
      </c>
      <c r="AE1131" s="88">
        <f>'Cost Pressures (d)'!W544</f>
        <v>0</v>
      </c>
      <c r="AH1131" s="88">
        <f>'Cost Pressures (d)'!Z544</f>
        <v>0</v>
      </c>
      <c r="AJ1131" s="88">
        <f>'Cost Pressures (d)'!AA544</f>
        <v>0</v>
      </c>
      <c r="AK1131" s="88">
        <f>'Cost Pressures (d)'!AC544</f>
        <v>0</v>
      </c>
      <c r="AL1131" s="87"/>
      <c r="AM1131" s="87"/>
      <c r="AN1131" s="87"/>
      <c r="AO1131" s="87"/>
      <c r="AP1131" s="87"/>
      <c r="AQ1131" s="87"/>
    </row>
    <row r="1132" spans="1:43">
      <c r="A1132" s="87" t="str">
        <f>'Cost Pressures (d)'!A545</f>
        <v>Swansea Bay UHB</v>
      </c>
      <c r="B1132" s="87" t="str">
        <f>'Cost Pressures (d)'!B545</f>
        <v>In Year Cost Base</v>
      </c>
      <c r="C1132" s="87" t="str">
        <f>'Cost Pressures (d)'!C545</f>
        <v xml:space="preserve">Funded Cost Pressures: </v>
      </c>
      <c r="D1132" s="87" t="str">
        <f>'Cost Pressures (d)'!D545</f>
        <v>CHC/FNC</v>
      </c>
      <c r="E1132" s="87" t="str">
        <f>'Cost Pressures (d)'!E545</f>
        <v>FIGURE</v>
      </c>
      <c r="F1132" s="87" t="str">
        <f>'Cost Pressures (d)'!F545</f>
        <v xml:space="preserve">Funded Cost Pressures: </v>
      </c>
      <c r="AE1132" s="88" t="str">
        <f>'Cost Pressures (d)'!W545</f>
        <v>£'000</v>
      </c>
      <c r="AH1132" s="88" t="str">
        <f>'Cost Pressures (d)'!Z545</f>
        <v>£'000</v>
      </c>
      <c r="AJ1132" s="88">
        <f>'Cost Pressures (d)'!AA545</f>
        <v>0</v>
      </c>
      <c r="AK1132" s="88">
        <f>'Cost Pressures (d)'!AC545</f>
        <v>0</v>
      </c>
      <c r="AL1132" s="87"/>
      <c r="AM1132" s="87"/>
      <c r="AN1132" s="87"/>
      <c r="AO1132" s="87"/>
      <c r="AP1132" s="87"/>
      <c r="AQ1132" s="87"/>
    </row>
    <row r="1133" spans="1:43">
      <c r="A1133" s="87" t="str">
        <f>'Cost Pressures (d)'!A546</f>
        <v>Swansea Bay UHB</v>
      </c>
      <c r="B1133" s="87" t="str">
        <f>'Cost Pressures (d)'!B546</f>
        <v>In Year Cost Base</v>
      </c>
      <c r="C1133" s="87" t="str">
        <f>'Cost Pressures (d)'!C546</f>
        <v xml:space="preserve">Funded Cost Pressures: </v>
      </c>
      <c r="D1133" s="87" t="str">
        <f>'Cost Pressures (d)'!D546</f>
        <v>CHC/FNC</v>
      </c>
      <c r="E1133" s="87" t="str">
        <f>'Cost Pressures (d)'!E546</f>
        <v>FIGURE</v>
      </c>
      <c r="F1133" s="87" t="str">
        <f>'Cost Pressures (d)'!F546</f>
        <v>Funded - Immunisation Framework</v>
      </c>
      <c r="AE1133" s="88">
        <f>'Cost Pressures (d)'!W546</f>
        <v>0</v>
      </c>
      <c r="AH1133" s="88">
        <f>'Cost Pressures (d)'!Z546</f>
        <v>0</v>
      </c>
      <c r="AJ1133" s="88">
        <f>'Cost Pressures (d)'!AA546</f>
        <v>0</v>
      </c>
      <c r="AK1133" s="88">
        <f>'Cost Pressures (d)'!AC546</f>
        <v>0</v>
      </c>
      <c r="AL1133" s="87"/>
      <c r="AM1133" s="87"/>
      <c r="AN1133" s="87"/>
      <c r="AO1133" s="87"/>
      <c r="AP1133" s="87"/>
      <c r="AQ1133" s="87"/>
    </row>
    <row r="1134" spans="1:43">
      <c r="A1134" s="87" t="str">
        <f>'Cost Pressures (d)'!A547</f>
        <v>Swansea Bay UHB</v>
      </c>
      <c r="B1134" s="87" t="str">
        <f>'Cost Pressures (d)'!B547</f>
        <v>In Year Cost Base</v>
      </c>
      <c r="C1134" s="87" t="str">
        <f>'Cost Pressures (d)'!C547</f>
        <v xml:space="preserve">Funded Cost Pressures: </v>
      </c>
      <c r="D1134" s="87" t="str">
        <f>'Cost Pressures (d)'!D547</f>
        <v>CHC/FNC</v>
      </c>
      <c r="E1134" s="87" t="str">
        <f>'Cost Pressures (d)'!E547</f>
        <v>FIGURE</v>
      </c>
      <c r="F1134" s="87" t="str">
        <f>'Cost Pressures (d)'!F547</f>
        <v>Funded - Surveillance (Testing and Tracing)</v>
      </c>
      <c r="AE1134" s="88">
        <f>'Cost Pressures (d)'!W547</f>
        <v>0</v>
      </c>
      <c r="AH1134" s="88">
        <f>'Cost Pressures (d)'!Z547</f>
        <v>0</v>
      </c>
      <c r="AJ1134" s="88">
        <f>'Cost Pressures (d)'!AA547</f>
        <v>0</v>
      </c>
      <c r="AK1134" s="88">
        <f>'Cost Pressures (d)'!AC547</f>
        <v>0</v>
      </c>
      <c r="AL1134" s="87"/>
      <c r="AM1134" s="87"/>
      <c r="AN1134" s="87"/>
      <c r="AO1134" s="87"/>
      <c r="AP1134" s="87"/>
      <c r="AQ1134" s="87"/>
    </row>
    <row r="1135" spans="1:43">
      <c r="A1135" s="87" t="str">
        <f>'Cost Pressures (d)'!A548</f>
        <v>Swansea Bay UHB</v>
      </c>
      <c r="B1135" s="87" t="str">
        <f>'Cost Pressures (d)'!B548</f>
        <v>In Year Cost Base</v>
      </c>
      <c r="C1135" s="87" t="str">
        <f>'Cost Pressures (d)'!C548</f>
        <v xml:space="preserve">Funded Cost Pressures: </v>
      </c>
      <c r="D1135" s="87" t="str">
        <f>'Cost Pressures (d)'!D548</f>
        <v>CHC/FNC</v>
      </c>
      <c r="E1135" s="87" t="str">
        <f>'Cost Pressures (d)'!E548</f>
        <v>FIGURE</v>
      </c>
      <c r="F1135" s="87" t="str">
        <f>'Cost Pressures (d)'!F548</f>
        <v>Funded - Real Living Wage</v>
      </c>
      <c r="AE1135" s="88">
        <f>'Cost Pressures (d)'!W548</f>
        <v>10482.5</v>
      </c>
      <c r="AH1135" s="88">
        <f>'Cost Pressures (d)'!Z548</f>
        <v>10482.5</v>
      </c>
      <c r="AJ1135" s="88">
        <f>'Cost Pressures (d)'!AA548</f>
        <v>0</v>
      </c>
      <c r="AK1135" s="88">
        <f>'Cost Pressures (d)'!AC548</f>
        <v>0</v>
      </c>
    </row>
    <row r="1136" spans="1:43">
      <c r="A1136" s="87" t="str">
        <f>'Cost Pressures (d)'!A549</f>
        <v>Swansea Bay UHB</v>
      </c>
      <c r="B1136" s="87" t="str">
        <f>'Cost Pressures (d)'!B549</f>
        <v>In Year Cost Base</v>
      </c>
      <c r="C1136" s="87" t="str">
        <f>'Cost Pressures (d)'!C549</f>
        <v xml:space="preserve">Funded Cost Pressures: </v>
      </c>
      <c r="D1136" s="87" t="str">
        <f>'Cost Pressures (d)'!D549</f>
        <v>CHC/FNC</v>
      </c>
      <c r="E1136" s="87" t="str">
        <f>'Cost Pressures (d)'!E549</f>
        <v>FIGURE</v>
      </c>
      <c r="F1136" s="87" t="str">
        <f>'Cost Pressures (d)'!F549</f>
        <v>Funded - Other ringfenced projects</v>
      </c>
      <c r="AE1136" s="88">
        <f>'Cost Pressures (d)'!W549</f>
        <v>0</v>
      </c>
      <c r="AH1136" s="88">
        <f>'Cost Pressures (d)'!Z549</f>
        <v>0</v>
      </c>
      <c r="AJ1136" s="88">
        <f>'Cost Pressures (d)'!AA549</f>
        <v>0</v>
      </c>
      <c r="AK1136" s="88">
        <f>'Cost Pressures (d)'!AC549</f>
        <v>0</v>
      </c>
    </row>
    <row r="1137" spans="1:37">
      <c r="A1137" s="87" t="str">
        <f>'Cost Pressures (d)'!A550</f>
        <v>Swansea Bay UHB</v>
      </c>
      <c r="B1137" s="87" t="str">
        <f>'Cost Pressures (d)'!B550</f>
        <v>In Year Cost Base</v>
      </c>
      <c r="C1137" s="87" t="str">
        <f>'Cost Pressures (d)'!C550</f>
        <v xml:space="preserve">Funded Cost Pressures: </v>
      </c>
      <c r="D1137" s="87" t="str">
        <f>'Cost Pressures (d)'!D550</f>
        <v>CHC/FNC</v>
      </c>
      <c r="E1137" s="87" t="str">
        <f>'Cost Pressures (d)'!E550</f>
        <v>FIGURE</v>
      </c>
      <c r="F1137" s="87" t="str">
        <f>'Cost Pressures (d)'!F550</f>
        <v>National COVID Programmes Other</v>
      </c>
      <c r="AE1137" s="88">
        <f>'Cost Pressures (d)'!W550</f>
        <v>0</v>
      </c>
      <c r="AH1137" s="88">
        <f>'Cost Pressures (d)'!Z550</f>
        <v>0</v>
      </c>
      <c r="AJ1137" s="88">
        <f>'Cost Pressures (d)'!AA550</f>
        <v>0</v>
      </c>
      <c r="AK1137" s="88">
        <f>'Cost Pressures (d)'!AC550</f>
        <v>0</v>
      </c>
    </row>
    <row r="1138" spans="1:37">
      <c r="A1138" s="87" t="str">
        <f>'Cost Pressures (d)'!A551</f>
        <v>Swansea Bay UHB</v>
      </c>
      <c r="B1138" s="87" t="str">
        <f>'Cost Pressures (d)'!B551</f>
        <v>In Year Cost Base</v>
      </c>
      <c r="C1138" s="87" t="str">
        <f>'Cost Pressures (d)'!C551</f>
        <v xml:space="preserve">Funded Cost Pressures: </v>
      </c>
      <c r="D1138" s="87" t="str">
        <f>'Cost Pressures (d)'!D551</f>
        <v>CHC/FNC</v>
      </c>
      <c r="E1138" s="87" t="str">
        <f>'Cost Pressures (d)'!E551</f>
        <v>FIGURE</v>
      </c>
      <c r="F1138" s="87" t="str">
        <f>'Cost Pressures (d)'!F551</f>
        <v>Planned Care Recovery Local</v>
      </c>
      <c r="AE1138" s="88">
        <f>'Cost Pressures (d)'!W551</f>
        <v>0</v>
      </c>
      <c r="AH1138" s="88">
        <f>'Cost Pressures (d)'!Z551</f>
        <v>0</v>
      </c>
      <c r="AJ1138" s="88">
        <f>'Cost Pressures (d)'!AA551</f>
        <v>0</v>
      </c>
      <c r="AK1138" s="88">
        <f>'Cost Pressures (d)'!AC551</f>
        <v>0</v>
      </c>
    </row>
    <row r="1139" spans="1:37">
      <c r="A1139" s="87" t="str">
        <f>'Cost Pressures (d)'!A552</f>
        <v>Swansea Bay UHB</v>
      </c>
      <c r="B1139" s="87" t="str">
        <f>'Cost Pressures (d)'!B552</f>
        <v>In Year Cost Base</v>
      </c>
      <c r="C1139" s="87" t="str">
        <f>'Cost Pressures (d)'!C552</f>
        <v xml:space="preserve">Funded Cost Pressures: </v>
      </c>
      <c r="D1139" s="87" t="str">
        <f>'Cost Pressures (d)'!D552</f>
        <v>CHC/FNC</v>
      </c>
      <c r="E1139" s="87" t="str">
        <f>'Cost Pressures (d)'!E552</f>
        <v>FIGURE</v>
      </c>
      <c r="F1139" s="87" t="str">
        <f>'Cost Pressures (d)'!F552</f>
        <v>Planned Care Recovery Regional</v>
      </c>
      <c r="AE1139" s="88">
        <f>'Cost Pressures (d)'!W552</f>
        <v>0</v>
      </c>
      <c r="AH1139" s="88">
        <f>'Cost Pressures (d)'!Z552</f>
        <v>0</v>
      </c>
      <c r="AJ1139" s="88">
        <f>'Cost Pressures (d)'!AA552</f>
        <v>0</v>
      </c>
      <c r="AK1139" s="88">
        <f>'Cost Pressures (d)'!AC552</f>
        <v>0</v>
      </c>
    </row>
    <row r="1140" spans="1:37">
      <c r="A1140" s="87" t="str">
        <f>'Cost Pressures (d)'!A553</f>
        <v>Swansea Bay UHB</v>
      </c>
      <c r="B1140" s="87" t="str">
        <f>'Cost Pressures (d)'!B553</f>
        <v>In Year Cost Base</v>
      </c>
      <c r="C1140" s="87" t="str">
        <f>'Cost Pressures (d)'!C553</f>
        <v xml:space="preserve">Funded Cost Pressures: </v>
      </c>
      <c r="D1140" s="87" t="str">
        <f>'Cost Pressures (d)'!D553</f>
        <v>CHC/FNC</v>
      </c>
      <c r="E1140" s="87" t="str">
        <f>'Cost Pressures (d)'!E553</f>
        <v>FIGURE</v>
      </c>
      <c r="F1140" s="87" t="str">
        <f>'Cost Pressures (d)'!F553</f>
        <v>2022/23 Pay Award</v>
      </c>
      <c r="AE1140" s="88">
        <f>'Cost Pressures (d)'!W553</f>
        <v>0</v>
      </c>
      <c r="AH1140" s="88">
        <f>'Cost Pressures (d)'!Z553</f>
        <v>0</v>
      </c>
      <c r="AJ1140" s="88">
        <f>'Cost Pressures (d)'!AA553</f>
        <v>0</v>
      </c>
      <c r="AK1140" s="88">
        <f>'Cost Pressures (d)'!AC553</f>
        <v>0</v>
      </c>
    </row>
    <row r="1141" spans="1:37">
      <c r="A1141" s="87" t="str">
        <f>'Cost Pressures (d)'!A554</f>
        <v>Swansea Bay UHB</v>
      </c>
      <c r="B1141" s="87" t="str">
        <f>'Cost Pressures (d)'!B554</f>
        <v>In Year Cost Base</v>
      </c>
      <c r="C1141" s="87" t="str">
        <f>'Cost Pressures (d)'!C554</f>
        <v xml:space="preserve">Funded Cost Pressures: </v>
      </c>
      <c r="D1141" s="87" t="str">
        <f>'Cost Pressures (d)'!D554</f>
        <v>CHC/FNC</v>
      </c>
      <c r="E1141" s="87" t="str">
        <f>'Cost Pressures (d)'!E554</f>
        <v>FIGURE</v>
      </c>
      <c r="F1141" s="87" t="str">
        <f>'Cost Pressures (d)'!F554</f>
        <v>Additional Costs linked Table A2</v>
      </c>
      <c r="AE1141" s="88">
        <f>'Cost Pressures (d)'!W554</f>
        <v>0</v>
      </c>
      <c r="AH1141" s="88">
        <f>'Cost Pressures (d)'!Z554</f>
        <v>0</v>
      </c>
      <c r="AJ1141" s="88">
        <f>'Cost Pressures (d)'!AA554</f>
        <v>0</v>
      </c>
      <c r="AK1141" s="88">
        <f>'Cost Pressures (d)'!AC554</f>
        <v>0</v>
      </c>
    </row>
    <row r="1142" spans="1:37">
      <c r="A1142" s="87" t="str">
        <f>'Cost Pressures (d)'!A555</f>
        <v>Swansea Bay UHB</v>
      </c>
      <c r="B1142" s="87" t="str">
        <f>'Cost Pressures (d)'!B555</f>
        <v>In Year Cost Base</v>
      </c>
      <c r="C1142" s="87" t="str">
        <f>'Cost Pressures (d)'!C555</f>
        <v xml:space="preserve">Funded Cost Pressures: </v>
      </c>
      <c r="D1142" s="87" t="str">
        <f>'Cost Pressures (d)'!D555</f>
        <v>CHC/FNC</v>
      </c>
      <c r="E1142" s="87" t="str">
        <f>'Cost Pressures (d)'!E555</f>
        <v>FIGURE</v>
      </c>
      <c r="F1142" s="87" t="str">
        <f>'Cost Pressures (d)'!F555</f>
        <v>Additional Costs linked Table B1</v>
      </c>
      <c r="AE1142" s="88">
        <f>'Cost Pressures (d)'!W555</f>
        <v>0</v>
      </c>
      <c r="AH1142" s="88">
        <f>'Cost Pressures (d)'!Z555</f>
        <v>0</v>
      </c>
      <c r="AJ1142" s="88">
        <f>'Cost Pressures (d)'!AA555</f>
        <v>0</v>
      </c>
      <c r="AK1142" s="88">
        <f>'Cost Pressures (d)'!AC555</f>
        <v>0</v>
      </c>
    </row>
    <row r="1143" spans="1:37">
      <c r="A1143" s="87" t="str">
        <f>'Cost Pressures (d)'!A556</f>
        <v>Swansea Bay UHB</v>
      </c>
      <c r="B1143" s="87" t="str">
        <f>'Cost Pressures (d)'!B556</f>
        <v>In Year Cost Base</v>
      </c>
      <c r="C1143" s="87" t="str">
        <f>'Cost Pressures (d)'!C556</f>
        <v xml:space="preserve">Funded Cost Pressures: </v>
      </c>
      <c r="D1143" s="87" t="str">
        <f>'Cost Pressures (d)'!D556</f>
        <v>CHC/FNC</v>
      </c>
      <c r="E1143" s="87" t="str">
        <f>'Cost Pressures (d)'!E556</f>
        <v>FIGURE</v>
      </c>
      <c r="F1143" s="87" t="str">
        <f>'Cost Pressures (d)'!F556</f>
        <v>Additional Costs linked Table B2</v>
      </c>
      <c r="AE1143" s="88">
        <f>'Cost Pressures (d)'!W556</f>
        <v>0</v>
      </c>
      <c r="AH1143" s="88">
        <f>'Cost Pressures (d)'!Z556</f>
        <v>0</v>
      </c>
      <c r="AJ1143" s="88">
        <f>'Cost Pressures (d)'!AA556</f>
        <v>0</v>
      </c>
      <c r="AK1143" s="88">
        <f>'Cost Pressures (d)'!AC556</f>
        <v>0</v>
      </c>
    </row>
    <row r="1144" spans="1:37">
      <c r="A1144" s="87" t="str">
        <f>'Cost Pressures (d)'!A557</f>
        <v>Swansea Bay UHB</v>
      </c>
      <c r="B1144" s="87" t="str">
        <f>'Cost Pressures (d)'!B557</f>
        <v>In Year Cost Base</v>
      </c>
      <c r="C1144" s="87" t="str">
        <f>'Cost Pressures (d)'!C557</f>
        <v xml:space="preserve">Funded Cost Pressures: </v>
      </c>
      <c r="D1144" s="87" t="str">
        <f>'Cost Pressures (d)'!D557</f>
        <v>CHC/FNC</v>
      </c>
      <c r="E1144" s="87" t="str">
        <f>'Cost Pressures (d)'!E557</f>
        <v>FIGURE</v>
      </c>
      <c r="F1144" s="87" t="str">
        <f>'Cost Pressures (d)'!F557</f>
        <v>Additional Costs linked Table 2</v>
      </c>
      <c r="AE1144" s="88">
        <f>'Cost Pressures (d)'!W557</f>
        <v>0</v>
      </c>
      <c r="AH1144" s="88">
        <f>'Cost Pressures (d)'!Z557</f>
        <v>0</v>
      </c>
      <c r="AJ1144" s="88">
        <f>'Cost Pressures (d)'!AA557</f>
        <v>0</v>
      </c>
      <c r="AK1144" s="88">
        <f>'Cost Pressures (d)'!AC557</f>
        <v>0</v>
      </c>
    </row>
    <row r="1145" spans="1:37">
      <c r="A1145" s="87" t="str">
        <f>'Cost Pressures (d)'!A558</f>
        <v>Swansea Bay UHB</v>
      </c>
      <c r="B1145" s="87" t="str">
        <f>'Cost Pressures (d)'!B558</f>
        <v>In Year Cost Base</v>
      </c>
      <c r="C1145" s="87" t="str">
        <f>'Cost Pressures (d)'!C558</f>
        <v xml:space="preserve">Funded Cost Pressures: </v>
      </c>
      <c r="D1145" s="87" t="str">
        <f>'Cost Pressures (d)'!D558</f>
        <v>CHC/FNC</v>
      </c>
      <c r="E1145" s="87" t="str">
        <f>'Cost Pressures (d)'!E558</f>
        <v>FIGURE</v>
      </c>
      <c r="F1145" s="87" t="str">
        <f>'Cost Pressures (d)'!F558</f>
        <v>Anticpated Allocations Invesments Recurrent (as per Tab 6)</v>
      </c>
      <c r="AE1145" s="88">
        <f>'Cost Pressures (d)'!W558</f>
        <v>0</v>
      </c>
      <c r="AH1145" s="88">
        <f>'Cost Pressures (d)'!Z558</f>
        <v>0</v>
      </c>
      <c r="AJ1145" s="88">
        <f>'Cost Pressures (d)'!AA558</f>
        <v>0</v>
      </c>
      <c r="AK1145" s="88">
        <f>'Cost Pressures (d)'!AC558</f>
        <v>0</v>
      </c>
    </row>
    <row r="1146" spans="1:37">
      <c r="A1146" s="87" t="str">
        <f>'Cost Pressures (d)'!A559</f>
        <v>Swansea Bay UHB</v>
      </c>
      <c r="B1146" s="87" t="str">
        <f>'Cost Pressures (d)'!B559</f>
        <v>In Year Cost Base</v>
      </c>
      <c r="C1146" s="87" t="str">
        <f>'Cost Pressures (d)'!C559</f>
        <v xml:space="preserve">Funded Cost Pressures: </v>
      </c>
      <c r="D1146" s="87" t="str">
        <f>'Cost Pressures (d)'!D559</f>
        <v>CHC/FNC</v>
      </c>
      <c r="E1146" s="87" t="str">
        <f>'Cost Pressures (d)'!E559</f>
        <v>FIGURE</v>
      </c>
      <c r="F1146" s="87" t="str">
        <f>'Cost Pressures (d)'!F559</f>
        <v>Anticpated Allocations Invesments Non Recurrent (as per Tab 6)</v>
      </c>
      <c r="AE1146" s="88">
        <f>'Cost Pressures (d)'!W559</f>
        <v>0</v>
      </c>
      <c r="AH1146" s="88">
        <f>'Cost Pressures (d)'!Z559</f>
        <v>0</v>
      </c>
      <c r="AJ1146" s="88">
        <f>'Cost Pressures (d)'!AA559</f>
        <v>0</v>
      </c>
      <c r="AK1146" s="88">
        <f>'Cost Pressures (d)'!AC559</f>
        <v>0</v>
      </c>
    </row>
    <row r="1147" spans="1:37">
      <c r="A1147" s="87" t="str">
        <f>'Cost Pressures (d)'!A560</f>
        <v>Swansea Bay UHB</v>
      </c>
      <c r="B1147" s="87" t="str">
        <f>'Cost Pressures (d)'!B560</f>
        <v>In Year Cost Base</v>
      </c>
      <c r="C1147" s="87" t="str">
        <f>'Cost Pressures (d)'!C560</f>
        <v xml:space="preserve">Funded Cost Pressures: </v>
      </c>
      <c r="D1147" s="87" t="str">
        <f>'Cost Pressures (d)'!D560</f>
        <v>CHC/FNC</v>
      </c>
      <c r="E1147" s="87" t="str">
        <f>'Cost Pressures (d)'!E560</f>
        <v>FIGURE</v>
      </c>
      <c r="F1147" s="87">
        <f>'Cost Pressures (d)'!F560</f>
        <v>0</v>
      </c>
      <c r="AE1147" s="88">
        <f>'Cost Pressures (d)'!W560</f>
        <v>0</v>
      </c>
      <c r="AH1147" s="88">
        <f>'Cost Pressures (d)'!Z560</f>
        <v>0</v>
      </c>
      <c r="AJ1147" s="88">
        <f>'Cost Pressures (d)'!AA560</f>
        <v>0</v>
      </c>
      <c r="AK1147" s="88">
        <f>'Cost Pressures (d)'!AC560</f>
        <v>0</v>
      </c>
    </row>
    <row r="1148" spans="1:37">
      <c r="A1148" s="87" t="str">
        <f>'Cost Pressures (d)'!A561</f>
        <v>Swansea Bay UHB</v>
      </c>
      <c r="B1148" s="87" t="str">
        <f>'Cost Pressures (d)'!B561</f>
        <v>In Year Cost Base</v>
      </c>
      <c r="C1148" s="87" t="str">
        <f>'Cost Pressures (d)'!C561</f>
        <v xml:space="preserve">Funded Cost Pressures: </v>
      </c>
      <c r="D1148" s="87" t="str">
        <f>'Cost Pressures (d)'!D561</f>
        <v>CHC/FNC</v>
      </c>
      <c r="E1148" s="87" t="str">
        <f>'Cost Pressures (d)'!E561</f>
        <v>FIGURE</v>
      </c>
      <c r="F1148" s="87">
        <f>'Cost Pressures (d)'!F561</f>
        <v>0</v>
      </c>
      <c r="AE1148" s="88">
        <f>'Cost Pressures (d)'!W561</f>
        <v>0</v>
      </c>
      <c r="AH1148" s="88">
        <f>'Cost Pressures (d)'!Z561</f>
        <v>0</v>
      </c>
      <c r="AJ1148" s="88">
        <f>'Cost Pressures (d)'!AA561</f>
        <v>0</v>
      </c>
      <c r="AK1148" s="88">
        <f>'Cost Pressures (d)'!AC561</f>
        <v>0</v>
      </c>
    </row>
    <row r="1149" spans="1:37">
      <c r="A1149" s="87" t="str">
        <f>'Cost Pressures (d)'!A562</f>
        <v>Swansea Bay UHB</v>
      </c>
      <c r="B1149" s="87" t="str">
        <f>'Cost Pressures (d)'!B562</f>
        <v>In Year Cost Base</v>
      </c>
      <c r="C1149" s="87" t="str">
        <f>'Cost Pressures (d)'!C562</f>
        <v xml:space="preserve">Funded Cost Pressures: </v>
      </c>
      <c r="D1149" s="87" t="str">
        <f>'Cost Pressures (d)'!D562</f>
        <v>CHC/FNC</v>
      </c>
      <c r="E1149" s="87" t="str">
        <f>'Cost Pressures (d)'!E562</f>
        <v>FIGURE</v>
      </c>
      <c r="F1149" s="87">
        <f>'Cost Pressures (d)'!F562</f>
        <v>0</v>
      </c>
      <c r="AE1149" s="88">
        <f>'Cost Pressures (d)'!W562</f>
        <v>0</v>
      </c>
      <c r="AH1149" s="88">
        <f>'Cost Pressures (d)'!Z562</f>
        <v>0</v>
      </c>
      <c r="AJ1149" s="88">
        <f>'Cost Pressures (d)'!AA562</f>
        <v>0</v>
      </c>
      <c r="AK1149" s="88">
        <f>'Cost Pressures (d)'!AC562</f>
        <v>0</v>
      </c>
    </row>
    <row r="1150" spans="1:37">
      <c r="A1150" s="87" t="str">
        <f>'Cost Pressures (d)'!A563</f>
        <v>Swansea Bay UHB</v>
      </c>
      <c r="B1150" s="87" t="str">
        <f>'Cost Pressures (d)'!B563</f>
        <v>In Year Cost Base</v>
      </c>
      <c r="C1150" s="87" t="str">
        <f>'Cost Pressures (d)'!C563</f>
        <v xml:space="preserve">Funded Cost Pressures: </v>
      </c>
      <c r="D1150" s="87" t="str">
        <f>'Cost Pressures (d)'!D563</f>
        <v>CHC/FNC</v>
      </c>
      <c r="E1150" s="87" t="str">
        <f>'Cost Pressures (d)'!E563</f>
        <v>TOTAL</v>
      </c>
      <c r="F1150" s="87" t="str">
        <f>'Cost Pressures (d)'!F563</f>
        <v>Adjustment for new funded activities</v>
      </c>
      <c r="AE1150" s="88">
        <f>'Cost Pressures (d)'!W563</f>
        <v>10482.5</v>
      </c>
      <c r="AH1150" s="88">
        <f>'Cost Pressures (d)'!Z563</f>
        <v>10482.5</v>
      </c>
      <c r="AJ1150" s="88">
        <f>'Cost Pressures (d)'!AA563</f>
        <v>0</v>
      </c>
      <c r="AK1150" s="88">
        <f>'Cost Pressures (d)'!AC563</f>
        <v>0</v>
      </c>
    </row>
    <row r="1151" spans="1:37">
      <c r="A1151" s="87" t="str">
        <f>'Cost Pressures (d)'!A564</f>
        <v>Swansea Bay UHB</v>
      </c>
      <c r="B1151" s="87" t="str">
        <f>'Cost Pressures (d)'!B564</f>
        <v>In Year Cost Base</v>
      </c>
      <c r="C1151" s="87" t="str">
        <f>'Cost Pressures (d)'!C564</f>
        <v xml:space="preserve">Funded Cost Pressures: </v>
      </c>
      <c r="D1151" s="87" t="str">
        <f>'Cost Pressures (d)'!D564</f>
        <v>CHC/FNC</v>
      </c>
      <c r="E1151" s="87" t="str">
        <f>'Cost Pressures (d)'!E564</f>
        <v>FIGURE</v>
      </c>
      <c r="F1151" s="87">
        <f>'Cost Pressures (d)'!F564</f>
        <v>0</v>
      </c>
      <c r="AE1151" s="88">
        <f>'Cost Pressures (d)'!W564</f>
        <v>0</v>
      </c>
      <c r="AH1151" s="88">
        <f>'Cost Pressures (d)'!Z564</f>
        <v>0</v>
      </c>
      <c r="AJ1151" s="88">
        <f>'Cost Pressures (d)'!AA564</f>
        <v>0</v>
      </c>
      <c r="AK1151" s="88">
        <f>'Cost Pressures (d)'!AC564</f>
        <v>0</v>
      </c>
    </row>
    <row r="1152" spans="1:37">
      <c r="A1152" s="87" t="str">
        <f>'Cost Pressures (d)'!A565</f>
        <v>Swansea Bay UHB</v>
      </c>
      <c r="B1152" s="87" t="str">
        <f>'Cost Pressures (d)'!B565</f>
        <v>In Year Cost Base</v>
      </c>
      <c r="C1152" s="87" t="str">
        <f>'Cost Pressures (d)'!C565</f>
        <v>Total Cost Pressures</v>
      </c>
      <c r="D1152" s="87" t="str">
        <f>'Cost Pressures (d)'!D565</f>
        <v>CHC/FNC</v>
      </c>
      <c r="E1152" s="87" t="str">
        <f>'Cost Pressures (d)'!E565</f>
        <v>TOTAL</v>
      </c>
      <c r="F1152" s="87" t="str">
        <f>'Cost Pressures (d)'!F565</f>
        <v>Total Cost Pressures</v>
      </c>
      <c r="AE1152" s="88">
        <f>'Cost Pressures (d)'!W565</f>
        <v>20356.5</v>
      </c>
      <c r="AH1152" s="88">
        <f>'Cost Pressures (d)'!Z565</f>
        <v>20356.5</v>
      </c>
      <c r="AJ1152" s="88">
        <f>'Cost Pressures (d)'!AA565</f>
        <v>0</v>
      </c>
      <c r="AK1152" s="88">
        <f>'Cost Pressures (d)'!AC565</f>
        <v>0</v>
      </c>
    </row>
    <row r="1153" spans="1:37">
      <c r="A1153" s="87" t="str">
        <f>'Cost Pressures (d)'!A566</f>
        <v>Swansea Bay UHB</v>
      </c>
      <c r="B1153" s="87" t="str">
        <f>'Cost Pressures (d)'!B566</f>
        <v>In Year Cost Base</v>
      </c>
      <c r="C1153" s="87" t="str">
        <f>'Cost Pressures (d)'!C566</f>
        <v>Inflationary Cost Pressures</v>
      </c>
      <c r="D1153" s="87" t="str">
        <f>'Cost Pressures (d)'!D566</f>
        <v>Primary Care Contractor</v>
      </c>
      <c r="E1153" s="87" t="str">
        <f>'Cost Pressures (d)'!E566</f>
        <v>FIGURE</v>
      </c>
      <c r="F1153" s="87" t="str">
        <f>'Cost Pressures (d)'!F566</f>
        <v>Inflation - Energy</v>
      </c>
      <c r="AE1153" s="88">
        <f>'Cost Pressures (d)'!W566</f>
        <v>0</v>
      </c>
      <c r="AH1153" s="88">
        <f>'Cost Pressures (d)'!Z566</f>
        <v>0</v>
      </c>
      <c r="AJ1153" s="88">
        <f>'Cost Pressures (d)'!AA566</f>
        <v>0</v>
      </c>
      <c r="AK1153" s="88">
        <f>'Cost Pressures (d)'!AC566</f>
        <v>0</v>
      </c>
    </row>
    <row r="1154" spans="1:37">
      <c r="A1154" s="87" t="str">
        <f>'Cost Pressures (d)'!A567</f>
        <v>Swansea Bay UHB</v>
      </c>
      <c r="B1154" s="87" t="str">
        <f>'Cost Pressures (d)'!B567</f>
        <v>In Year Cost Base</v>
      </c>
      <c r="C1154" s="87" t="str">
        <f>'Cost Pressures (d)'!C567</f>
        <v>Inflationary Cost Pressures</v>
      </c>
      <c r="D1154" s="87" t="str">
        <f>'Cost Pressures (d)'!D567</f>
        <v>Primary Care Contractor</v>
      </c>
      <c r="E1154" s="87" t="str">
        <f>'Cost Pressures (d)'!E567</f>
        <v>FIGURE</v>
      </c>
      <c r="F1154" s="87" t="str">
        <f>'Cost Pressures (d)'!F567</f>
        <v>Inflation - Other price increases</v>
      </c>
      <c r="AE1154" s="88">
        <f>'Cost Pressures (d)'!W567</f>
        <v>0</v>
      </c>
      <c r="AH1154" s="88">
        <f>'Cost Pressures (d)'!Z567</f>
        <v>0</v>
      </c>
      <c r="AJ1154" s="88">
        <f>'Cost Pressures (d)'!AA567</f>
        <v>0</v>
      </c>
      <c r="AK1154" s="88">
        <f>'Cost Pressures (d)'!AC567</f>
        <v>0</v>
      </c>
    </row>
    <row r="1155" spans="1:37">
      <c r="A1155" s="87" t="str">
        <f>'Cost Pressures (d)'!A568</f>
        <v>Swansea Bay UHB</v>
      </c>
      <c r="B1155" s="87" t="str">
        <f>'Cost Pressures (d)'!B568</f>
        <v>In Year Cost Base</v>
      </c>
      <c r="C1155" s="87" t="str">
        <f>'Cost Pressures (d)'!C568</f>
        <v>Inflationary Cost Pressures</v>
      </c>
      <c r="D1155" s="87" t="str">
        <f>'Cost Pressures (d)'!D568</f>
        <v>Primary Care Contractor</v>
      </c>
      <c r="E1155" s="87" t="str">
        <f>'Cost Pressures (d)'!E568</f>
        <v>FIGURE</v>
      </c>
      <c r="F1155" s="87" t="str">
        <f>'Cost Pressures (d)'!F568</f>
        <v>CHC (ec RLW)</v>
      </c>
      <c r="AE1155" s="88">
        <f>'Cost Pressures (d)'!W568</f>
        <v>0</v>
      </c>
      <c r="AH1155" s="88">
        <f>'Cost Pressures (d)'!Z568</f>
        <v>0</v>
      </c>
      <c r="AJ1155" s="88">
        <f>'Cost Pressures (d)'!AA568</f>
        <v>0</v>
      </c>
      <c r="AK1155" s="88">
        <f>'Cost Pressures (d)'!AC568</f>
        <v>0</v>
      </c>
    </row>
    <row r="1156" spans="1:37">
      <c r="A1156" s="87" t="str">
        <f>'Cost Pressures (d)'!A569</f>
        <v>Swansea Bay UHB</v>
      </c>
      <c r="B1156" s="87" t="str">
        <f>'Cost Pressures (d)'!B569</f>
        <v>In Year Cost Base</v>
      </c>
      <c r="C1156" s="87" t="str">
        <f>'Cost Pressures (d)'!C569</f>
        <v>Inflationary Cost Pressures</v>
      </c>
      <c r="D1156" s="87" t="str">
        <f>'Cost Pressures (d)'!D569</f>
        <v>Primary Care Contractor</v>
      </c>
      <c r="E1156" s="87" t="str">
        <f>'Cost Pressures (d)'!E569</f>
        <v>FIGURE</v>
      </c>
      <c r="F1156" s="87" t="str">
        <f>'Cost Pressures (d)'!F569</f>
        <v>Secondary Care Drugs &amp; NICE</v>
      </c>
      <c r="AE1156" s="88">
        <f>'Cost Pressures (d)'!W569</f>
        <v>0</v>
      </c>
      <c r="AH1156" s="88">
        <f>'Cost Pressures (d)'!Z569</f>
        <v>0</v>
      </c>
      <c r="AJ1156" s="88">
        <f>'Cost Pressures (d)'!AA569</f>
        <v>0</v>
      </c>
      <c r="AK1156" s="88">
        <f>'Cost Pressures (d)'!AC569</f>
        <v>0</v>
      </c>
    </row>
    <row r="1157" spans="1:37">
      <c r="A1157" s="87" t="str">
        <f>'Cost Pressures (d)'!A570</f>
        <v>Swansea Bay UHB</v>
      </c>
      <c r="B1157" s="87" t="str">
        <f>'Cost Pressures (d)'!B570</f>
        <v>In Year Cost Base</v>
      </c>
      <c r="C1157" s="87" t="str">
        <f>'Cost Pressures (d)'!C570</f>
        <v>Inflationary Cost Pressures</v>
      </c>
      <c r="D1157" s="87" t="str">
        <f>'Cost Pressures (d)'!D570</f>
        <v>Primary Care Contractor</v>
      </c>
      <c r="E1157" s="87" t="str">
        <f>'Cost Pressures (d)'!E570</f>
        <v>FIGURE</v>
      </c>
      <c r="F1157" s="87" t="str">
        <f>'Cost Pressures (d)'!F570</f>
        <v>PC Prescribing</v>
      </c>
      <c r="AE1157" s="88">
        <f>'Cost Pressures (d)'!W570</f>
        <v>0</v>
      </c>
      <c r="AH1157" s="88">
        <f>'Cost Pressures (d)'!Z570</f>
        <v>0</v>
      </c>
      <c r="AJ1157" s="88">
        <f>'Cost Pressures (d)'!AA570</f>
        <v>0</v>
      </c>
      <c r="AK1157" s="88">
        <f>'Cost Pressures (d)'!AC570</f>
        <v>0</v>
      </c>
    </row>
    <row r="1158" spans="1:37">
      <c r="A1158" s="87" t="str">
        <f>'Cost Pressures (d)'!A571</f>
        <v>Swansea Bay UHB</v>
      </c>
      <c r="B1158" s="87" t="str">
        <f>'Cost Pressures (d)'!B571</f>
        <v>In Year Cost Base</v>
      </c>
      <c r="C1158" s="87" t="str">
        <f>'Cost Pressures (d)'!C571</f>
        <v>Inflationary Cost Pressures</v>
      </c>
      <c r="D1158" s="87" t="str">
        <f>'Cost Pressures (d)'!D571</f>
        <v>Primary Care Contractor</v>
      </c>
      <c r="E1158" s="87" t="str">
        <f>'Cost Pressures (d)'!E571</f>
        <v>FIGURE</v>
      </c>
      <c r="F1158" s="87" t="str">
        <f>'Cost Pressures (d)'!F571</f>
        <v>Inflations Linked to Commissioned Services</v>
      </c>
      <c r="AE1158" s="88">
        <f>'Cost Pressures (d)'!W571</f>
        <v>0</v>
      </c>
      <c r="AH1158" s="88">
        <f>'Cost Pressures (d)'!Z571</f>
        <v>0</v>
      </c>
      <c r="AJ1158" s="88">
        <f>'Cost Pressures (d)'!AA571</f>
        <v>0</v>
      </c>
      <c r="AK1158" s="88">
        <f>'Cost Pressures (d)'!AC571</f>
        <v>0</v>
      </c>
    </row>
    <row r="1159" spans="1:37">
      <c r="A1159" s="87" t="str">
        <f>'Cost Pressures (d)'!A572</f>
        <v>Swansea Bay UHB</v>
      </c>
      <c r="B1159" s="87" t="str">
        <f>'Cost Pressures (d)'!B572</f>
        <v>In Year Cost Base</v>
      </c>
      <c r="C1159" s="87" t="str">
        <f>'Cost Pressures (d)'!C572</f>
        <v>Inflationary Cost Pressures</v>
      </c>
      <c r="D1159" s="87" t="str">
        <f>'Cost Pressures (d)'!D572</f>
        <v>Primary Care Contractor</v>
      </c>
      <c r="E1159" s="87" t="str">
        <f>'Cost Pressures (d)'!E572</f>
        <v>FIGURE</v>
      </c>
      <c r="F1159" s="87">
        <f>'Cost Pressures (d)'!F572</f>
        <v>0</v>
      </c>
      <c r="AE1159" s="88">
        <f>'Cost Pressures (d)'!W572</f>
        <v>0</v>
      </c>
      <c r="AH1159" s="88">
        <f>'Cost Pressures (d)'!Z572</f>
        <v>0</v>
      </c>
      <c r="AJ1159" s="88">
        <f>'Cost Pressures (d)'!AA572</f>
        <v>0</v>
      </c>
      <c r="AK1159" s="88">
        <f>'Cost Pressures (d)'!AC572</f>
        <v>0</v>
      </c>
    </row>
    <row r="1160" spans="1:37">
      <c r="A1160" s="87" t="str">
        <f>'Cost Pressures (d)'!A573</f>
        <v>Swansea Bay UHB</v>
      </c>
      <c r="B1160" s="87" t="str">
        <f>'Cost Pressures (d)'!B573</f>
        <v>In Year Cost Base</v>
      </c>
      <c r="C1160" s="87" t="str">
        <f>'Cost Pressures (d)'!C573</f>
        <v>Inflationary Cost Pressures</v>
      </c>
      <c r="D1160" s="87" t="str">
        <f>'Cost Pressures (d)'!D573</f>
        <v>Primary Care Contractor</v>
      </c>
      <c r="E1160" s="87" t="str">
        <f>'Cost Pressures (d)'!E573</f>
        <v>FIGURE</v>
      </c>
      <c r="F1160" s="87">
        <f>'Cost Pressures (d)'!F573</f>
        <v>0</v>
      </c>
      <c r="AE1160" s="88">
        <f>'Cost Pressures (d)'!W573</f>
        <v>0</v>
      </c>
      <c r="AH1160" s="88">
        <f>'Cost Pressures (d)'!Z573</f>
        <v>0</v>
      </c>
      <c r="AJ1160" s="88">
        <f>'Cost Pressures (d)'!AA573</f>
        <v>0</v>
      </c>
      <c r="AK1160" s="88">
        <f>'Cost Pressures (d)'!AC573</f>
        <v>0</v>
      </c>
    </row>
    <row r="1161" spans="1:37">
      <c r="A1161" s="87" t="str">
        <f>'Cost Pressures (d)'!A574</f>
        <v>Swansea Bay UHB</v>
      </c>
      <c r="B1161" s="87" t="str">
        <f>'Cost Pressures (d)'!B574</f>
        <v>In Year Cost Base</v>
      </c>
      <c r="C1161" s="87" t="str">
        <f>'Cost Pressures (d)'!C574</f>
        <v>Inflationary Cost Pressures</v>
      </c>
      <c r="D1161" s="87" t="str">
        <f>'Cost Pressures (d)'!D574</f>
        <v>Primary Care Contractor</v>
      </c>
      <c r="E1161" s="87" t="str">
        <f>'Cost Pressures (d)'!E574</f>
        <v>TOTAL</v>
      </c>
      <c r="F1161" s="87" t="str">
        <f>'Cost Pressures (d)'!F574</f>
        <v>Subtotal Inflationary Cost Pressures</v>
      </c>
      <c r="AE1161" s="88">
        <f>'Cost Pressures (d)'!W574</f>
        <v>0</v>
      </c>
      <c r="AH1161" s="88">
        <f>'Cost Pressures (d)'!Z574</f>
        <v>0</v>
      </c>
      <c r="AJ1161" s="88">
        <f>'Cost Pressures (d)'!AA574</f>
        <v>0</v>
      </c>
      <c r="AK1161" s="88">
        <f>'Cost Pressures (d)'!AC574</f>
        <v>0</v>
      </c>
    </row>
    <row r="1162" spans="1:37">
      <c r="A1162" s="87" t="str">
        <f>'Cost Pressures (d)'!A575</f>
        <v>Swansea Bay UHB</v>
      </c>
      <c r="B1162" s="87" t="str">
        <f>'Cost Pressures (d)'!B575</f>
        <v>In Year Cost Base</v>
      </c>
      <c r="C1162" s="87" t="str">
        <f>'Cost Pressures (d)'!C575</f>
        <v>Inflationary Cost Pressures</v>
      </c>
      <c r="D1162" s="87" t="str">
        <f>'Cost Pressures (d)'!D575</f>
        <v>Primary Care Contractor</v>
      </c>
      <c r="E1162" s="87" t="str">
        <f>'Cost Pressures (d)'!E575</f>
        <v>FIGURE</v>
      </c>
      <c r="F1162" s="87">
        <f>'Cost Pressures (d)'!F575</f>
        <v>0</v>
      </c>
      <c r="AE1162" s="88">
        <f>'Cost Pressures (d)'!W575</f>
        <v>0</v>
      </c>
      <c r="AH1162" s="88">
        <f>'Cost Pressures (d)'!Z575</f>
        <v>0</v>
      </c>
      <c r="AJ1162" s="88">
        <f>'Cost Pressures (d)'!AA575</f>
        <v>0</v>
      </c>
      <c r="AK1162" s="88">
        <f>'Cost Pressures (d)'!AC575</f>
        <v>0</v>
      </c>
    </row>
    <row r="1163" spans="1:37">
      <c r="A1163" s="87" t="str">
        <f>'Cost Pressures (d)'!A576</f>
        <v>Swansea Bay UHB</v>
      </c>
      <c r="B1163" s="87" t="str">
        <f>'Cost Pressures (d)'!B576</f>
        <v>In Year Cost Base</v>
      </c>
      <c r="C1163" s="87" t="str">
        <f>'Cost Pressures (d)'!C576</f>
        <v>Ongoing non-recurring cost pressures</v>
      </c>
      <c r="D1163" s="87" t="str">
        <f>'Cost Pressures (d)'!D576</f>
        <v>Primary Care Contractor</v>
      </c>
      <c r="E1163" s="87" t="str">
        <f>'Cost Pressures (d)'!E576</f>
        <v>FIGURE</v>
      </c>
      <c r="F1163" s="87" t="str">
        <f>'Cost Pressures (d)'!F576</f>
        <v>Ongoing non-recurring cost pressures</v>
      </c>
      <c r="AE1163" s="88" t="str">
        <f>'Cost Pressures (d)'!W576</f>
        <v>£'000</v>
      </c>
      <c r="AH1163" s="88" t="str">
        <f>'Cost Pressures (d)'!Z576</f>
        <v>£'000</v>
      </c>
      <c r="AJ1163" s="88">
        <f>'Cost Pressures (d)'!AA576</f>
        <v>0</v>
      </c>
      <c r="AK1163" s="88">
        <f>'Cost Pressures (d)'!AC576</f>
        <v>0</v>
      </c>
    </row>
    <row r="1164" spans="1:37">
      <c r="A1164" s="87" t="str">
        <f>'Cost Pressures (d)'!A577</f>
        <v>Swansea Bay UHB</v>
      </c>
      <c r="B1164" s="87" t="str">
        <f>'Cost Pressures (d)'!B577</f>
        <v>In Year Cost Base</v>
      </c>
      <c r="C1164" s="87" t="str">
        <f>'Cost Pressures (d)'!C577</f>
        <v>Ongoing non-recurring cost pressures</v>
      </c>
      <c r="D1164" s="87" t="str">
        <f>'Cost Pressures (d)'!D577</f>
        <v>Primary Care Contractor</v>
      </c>
      <c r="E1164" s="87" t="str">
        <f>'Cost Pressures (d)'!E577</f>
        <v>FIGURE</v>
      </c>
      <c r="F1164" s="87">
        <f>'Cost Pressures (d)'!F577</f>
        <v>0</v>
      </c>
      <c r="AE1164" s="88">
        <f>'Cost Pressures (d)'!W577</f>
        <v>0</v>
      </c>
      <c r="AH1164" s="88">
        <f>'Cost Pressures (d)'!Z577</f>
        <v>0</v>
      </c>
      <c r="AJ1164" s="88">
        <f>'Cost Pressures (d)'!AA577</f>
        <v>0</v>
      </c>
      <c r="AK1164" s="88">
        <f>'Cost Pressures (d)'!AC577</f>
        <v>0</v>
      </c>
    </row>
    <row r="1165" spans="1:37">
      <c r="A1165" s="87" t="str">
        <f>'Cost Pressures (d)'!A578</f>
        <v>Swansea Bay UHB</v>
      </c>
      <c r="B1165" s="87" t="str">
        <f>'Cost Pressures (d)'!B578</f>
        <v>In Year Cost Base</v>
      </c>
      <c r="C1165" s="87" t="str">
        <f>'Cost Pressures (d)'!C578</f>
        <v>Ongoing non-recurring cost pressures</v>
      </c>
      <c r="D1165" s="87" t="str">
        <f>'Cost Pressures (d)'!D578</f>
        <v>Primary Care Contractor</v>
      </c>
      <c r="E1165" s="87" t="str">
        <f>'Cost Pressures (d)'!E578</f>
        <v>FIGURE</v>
      </c>
      <c r="F1165" s="87">
        <f>'Cost Pressures (d)'!F578</f>
        <v>0</v>
      </c>
      <c r="AE1165" s="88">
        <f>'Cost Pressures (d)'!W578</f>
        <v>0</v>
      </c>
      <c r="AH1165" s="88">
        <f>'Cost Pressures (d)'!Z578</f>
        <v>0</v>
      </c>
      <c r="AJ1165" s="88">
        <f>'Cost Pressures (d)'!AA578</f>
        <v>0</v>
      </c>
      <c r="AK1165" s="88">
        <f>'Cost Pressures (d)'!AC578</f>
        <v>0</v>
      </c>
    </row>
    <row r="1166" spans="1:37">
      <c r="A1166" s="87" t="str">
        <f>'Cost Pressures (d)'!A579</f>
        <v>Swansea Bay UHB</v>
      </c>
      <c r="B1166" s="87" t="str">
        <f>'Cost Pressures (d)'!B579</f>
        <v>In Year Cost Base</v>
      </c>
      <c r="C1166" s="87" t="str">
        <f>'Cost Pressures (d)'!C579</f>
        <v>Ongoing non-recurring cost pressures</v>
      </c>
      <c r="D1166" s="87" t="str">
        <f>'Cost Pressures (d)'!D579</f>
        <v>Primary Care Contractor</v>
      </c>
      <c r="E1166" s="87" t="str">
        <f>'Cost Pressures (d)'!E579</f>
        <v>FIGURE</v>
      </c>
      <c r="F1166" s="87">
        <f>'Cost Pressures (d)'!F579</f>
        <v>0</v>
      </c>
      <c r="AE1166" s="88">
        <f>'Cost Pressures (d)'!W579</f>
        <v>0</v>
      </c>
      <c r="AH1166" s="88">
        <f>'Cost Pressures (d)'!Z579</f>
        <v>0</v>
      </c>
      <c r="AJ1166" s="88">
        <f>'Cost Pressures (d)'!AA579</f>
        <v>0</v>
      </c>
      <c r="AK1166" s="88">
        <f>'Cost Pressures (d)'!AC579</f>
        <v>0</v>
      </c>
    </row>
    <row r="1167" spans="1:37">
      <c r="A1167" s="87" t="str">
        <f>'Cost Pressures (d)'!A580</f>
        <v>Swansea Bay UHB</v>
      </c>
      <c r="B1167" s="87" t="str">
        <f>'Cost Pressures (d)'!B580</f>
        <v>In Year Cost Base</v>
      </c>
      <c r="C1167" s="87" t="str">
        <f>'Cost Pressures (d)'!C580</f>
        <v>Ongoing non-recurring cost pressures</v>
      </c>
      <c r="D1167" s="87" t="str">
        <f>'Cost Pressures (d)'!D580</f>
        <v>Primary Care Contractor</v>
      </c>
      <c r="E1167" s="87" t="str">
        <f>'Cost Pressures (d)'!E580</f>
        <v>FIGURE</v>
      </c>
      <c r="F1167" s="87">
        <f>'Cost Pressures (d)'!F580</f>
        <v>0</v>
      </c>
      <c r="AE1167" s="88">
        <f>'Cost Pressures (d)'!W580</f>
        <v>0</v>
      </c>
      <c r="AH1167" s="88">
        <f>'Cost Pressures (d)'!Z580</f>
        <v>0</v>
      </c>
      <c r="AJ1167" s="88">
        <f>'Cost Pressures (d)'!AA580</f>
        <v>0</v>
      </c>
      <c r="AK1167" s="88">
        <f>'Cost Pressures (d)'!AC580</f>
        <v>0</v>
      </c>
    </row>
    <row r="1168" spans="1:37">
      <c r="A1168" s="87" t="str">
        <f>'Cost Pressures (d)'!A581</f>
        <v>Swansea Bay UHB</v>
      </c>
      <c r="B1168" s="87" t="str">
        <f>'Cost Pressures (d)'!B581</f>
        <v>In Year Cost Base</v>
      </c>
      <c r="C1168" s="87" t="str">
        <f>'Cost Pressures (d)'!C581</f>
        <v>Ongoing non-recurring cost pressures</v>
      </c>
      <c r="D1168" s="87" t="str">
        <f>'Cost Pressures (d)'!D581</f>
        <v>Primary Care Contractor</v>
      </c>
      <c r="E1168" s="87" t="str">
        <f>'Cost Pressures (d)'!E581</f>
        <v>FIGURE</v>
      </c>
      <c r="F1168" s="87">
        <f>'Cost Pressures (d)'!F581</f>
        <v>0</v>
      </c>
      <c r="AE1168" s="88">
        <f>'Cost Pressures (d)'!W581</f>
        <v>0</v>
      </c>
      <c r="AH1168" s="88">
        <f>'Cost Pressures (d)'!Z581</f>
        <v>0</v>
      </c>
      <c r="AJ1168" s="88">
        <f>'Cost Pressures (d)'!AA581</f>
        <v>0</v>
      </c>
      <c r="AK1168" s="88">
        <f>'Cost Pressures (d)'!AC581</f>
        <v>0</v>
      </c>
    </row>
    <row r="1169" spans="1:37">
      <c r="A1169" s="87" t="str">
        <f>'Cost Pressures (d)'!A582</f>
        <v>Swansea Bay UHB</v>
      </c>
      <c r="B1169" s="87" t="str">
        <f>'Cost Pressures (d)'!B582</f>
        <v>In Year Cost Base</v>
      </c>
      <c r="C1169" s="87" t="str">
        <f>'Cost Pressures (d)'!C582</f>
        <v>Ongoing non-recurring cost pressures</v>
      </c>
      <c r="D1169" s="87" t="str">
        <f>'Cost Pressures (d)'!D582</f>
        <v>Primary Care Contractor</v>
      </c>
      <c r="E1169" s="87" t="str">
        <f>'Cost Pressures (d)'!E582</f>
        <v>FIGURE</v>
      </c>
      <c r="F1169" s="87">
        <f>'Cost Pressures (d)'!F582</f>
        <v>0</v>
      </c>
      <c r="AE1169" s="88">
        <f>'Cost Pressures (d)'!W582</f>
        <v>0</v>
      </c>
      <c r="AH1169" s="88">
        <f>'Cost Pressures (d)'!Z582</f>
        <v>0</v>
      </c>
      <c r="AJ1169" s="88">
        <f>'Cost Pressures (d)'!AA582</f>
        <v>0</v>
      </c>
      <c r="AK1169" s="88">
        <f>'Cost Pressures (d)'!AC582</f>
        <v>0</v>
      </c>
    </row>
    <row r="1170" spans="1:37">
      <c r="A1170" s="87" t="str">
        <f>'Cost Pressures (d)'!A583</f>
        <v>Swansea Bay UHB</v>
      </c>
      <c r="B1170" s="87" t="str">
        <f>'Cost Pressures (d)'!B583</f>
        <v>In Year Cost Base</v>
      </c>
      <c r="C1170" s="87" t="str">
        <f>'Cost Pressures (d)'!C583</f>
        <v>Ongoing non-recurring cost pressures</v>
      </c>
      <c r="D1170" s="87" t="str">
        <f>'Cost Pressures (d)'!D583</f>
        <v>Primary Care Contractor</v>
      </c>
      <c r="E1170" s="87" t="str">
        <f>'Cost Pressures (d)'!E583</f>
        <v>FIGURE</v>
      </c>
      <c r="F1170" s="87">
        <f>'Cost Pressures (d)'!F583</f>
        <v>0</v>
      </c>
      <c r="AE1170" s="88">
        <f>'Cost Pressures (d)'!W583</f>
        <v>0</v>
      </c>
      <c r="AH1170" s="88">
        <f>'Cost Pressures (d)'!Z583</f>
        <v>0</v>
      </c>
      <c r="AJ1170" s="88">
        <f>'Cost Pressures (d)'!AA583</f>
        <v>0</v>
      </c>
      <c r="AK1170" s="88">
        <f>'Cost Pressures (d)'!AC583</f>
        <v>0</v>
      </c>
    </row>
    <row r="1171" spans="1:37">
      <c r="A1171" s="87" t="str">
        <f>'Cost Pressures (d)'!A584</f>
        <v>Swansea Bay UHB</v>
      </c>
      <c r="B1171" s="87" t="str">
        <f>'Cost Pressures (d)'!B584</f>
        <v>In Year Cost Base</v>
      </c>
      <c r="C1171" s="87" t="str">
        <f>'Cost Pressures (d)'!C584</f>
        <v>Ongoing non-recurring cost pressures</v>
      </c>
      <c r="D1171" s="87" t="str">
        <f>'Cost Pressures (d)'!D584</f>
        <v>Primary Care Contractor</v>
      </c>
      <c r="E1171" s="87" t="str">
        <f>'Cost Pressures (d)'!E584</f>
        <v>FIGURE</v>
      </c>
      <c r="F1171" s="87">
        <f>'Cost Pressures (d)'!F584</f>
        <v>0</v>
      </c>
      <c r="AE1171" s="88">
        <f>'Cost Pressures (d)'!W584</f>
        <v>0</v>
      </c>
      <c r="AH1171" s="88">
        <f>'Cost Pressures (d)'!Z584</f>
        <v>0</v>
      </c>
      <c r="AJ1171" s="88">
        <f>'Cost Pressures (d)'!AA584</f>
        <v>0</v>
      </c>
      <c r="AK1171" s="88">
        <f>'Cost Pressures (d)'!AC584</f>
        <v>0</v>
      </c>
    </row>
    <row r="1172" spans="1:37">
      <c r="A1172" s="87" t="str">
        <f>'Cost Pressures (d)'!A585</f>
        <v>Swansea Bay UHB</v>
      </c>
      <c r="B1172" s="87" t="str">
        <f>'Cost Pressures (d)'!B585</f>
        <v>In Year Cost Base</v>
      </c>
      <c r="C1172" s="87" t="str">
        <f>'Cost Pressures (d)'!C585</f>
        <v>Ongoing non-recurring cost pressures</v>
      </c>
      <c r="D1172" s="87" t="str">
        <f>'Cost Pressures (d)'!D585</f>
        <v>Primary Care Contractor</v>
      </c>
      <c r="E1172" s="87" t="str">
        <f>'Cost Pressures (d)'!E585</f>
        <v>FIGURE</v>
      </c>
      <c r="F1172" s="87">
        <f>'Cost Pressures (d)'!F585</f>
        <v>0</v>
      </c>
      <c r="AE1172" s="88">
        <f>'Cost Pressures (d)'!W585</f>
        <v>0</v>
      </c>
      <c r="AH1172" s="88">
        <f>'Cost Pressures (d)'!Z585</f>
        <v>0</v>
      </c>
      <c r="AJ1172" s="88">
        <f>'Cost Pressures (d)'!AA585</f>
        <v>0</v>
      </c>
      <c r="AK1172" s="88">
        <f>'Cost Pressures (d)'!AC585</f>
        <v>0</v>
      </c>
    </row>
    <row r="1173" spans="1:37">
      <c r="A1173" s="87" t="str">
        <f>'Cost Pressures (d)'!A586</f>
        <v>Swansea Bay UHB</v>
      </c>
      <c r="B1173" s="87" t="str">
        <f>'Cost Pressures (d)'!B586</f>
        <v>In Year Cost Base</v>
      </c>
      <c r="C1173" s="87" t="str">
        <f>'Cost Pressures (d)'!C586</f>
        <v>Ongoing non-recurring cost pressures</v>
      </c>
      <c r="D1173" s="87" t="str">
        <f>'Cost Pressures (d)'!D586</f>
        <v>Primary Care Contractor</v>
      </c>
      <c r="E1173" s="87" t="str">
        <f>'Cost Pressures (d)'!E586</f>
        <v>FIGURE</v>
      </c>
      <c r="F1173" s="87">
        <f>'Cost Pressures (d)'!F586</f>
        <v>0</v>
      </c>
      <c r="AE1173" s="88">
        <f>'Cost Pressures (d)'!W586</f>
        <v>0</v>
      </c>
      <c r="AH1173" s="88">
        <f>'Cost Pressures (d)'!Z586</f>
        <v>0</v>
      </c>
      <c r="AJ1173" s="88">
        <f>'Cost Pressures (d)'!AA586</f>
        <v>0</v>
      </c>
      <c r="AK1173" s="88">
        <f>'Cost Pressures (d)'!AC586</f>
        <v>0</v>
      </c>
    </row>
    <row r="1174" spans="1:37">
      <c r="A1174" s="87" t="str">
        <f>'Cost Pressures (d)'!A587</f>
        <v>Swansea Bay UHB</v>
      </c>
      <c r="B1174" s="87" t="str">
        <f>'Cost Pressures (d)'!B587</f>
        <v>In Year Cost Base</v>
      </c>
      <c r="C1174" s="87" t="str">
        <f>'Cost Pressures (d)'!C587</f>
        <v>Ongoing non-recurring cost pressures</v>
      </c>
      <c r="D1174" s="87" t="str">
        <f>'Cost Pressures (d)'!D587</f>
        <v>Primary Care Contractor</v>
      </c>
      <c r="E1174" s="87" t="str">
        <f>'Cost Pressures (d)'!E587</f>
        <v>FIGURE</v>
      </c>
      <c r="F1174" s="87">
        <f>'Cost Pressures (d)'!F587</f>
        <v>0</v>
      </c>
      <c r="AE1174" s="88">
        <f>'Cost Pressures (d)'!W587</f>
        <v>0</v>
      </c>
      <c r="AH1174" s="88">
        <f>'Cost Pressures (d)'!Z587</f>
        <v>0</v>
      </c>
      <c r="AJ1174" s="88">
        <f>'Cost Pressures (d)'!AA587</f>
        <v>0</v>
      </c>
      <c r="AK1174" s="88">
        <f>'Cost Pressures (d)'!AC587</f>
        <v>0</v>
      </c>
    </row>
    <row r="1175" spans="1:37">
      <c r="A1175" s="87" t="str">
        <f>'Cost Pressures (d)'!A588</f>
        <v>Swansea Bay UHB</v>
      </c>
      <c r="B1175" s="87" t="str">
        <f>'Cost Pressures (d)'!B588</f>
        <v>In Year Cost Base</v>
      </c>
      <c r="C1175" s="87" t="str">
        <f>'Cost Pressures (d)'!C588</f>
        <v>Ongoing non-recurring cost pressures</v>
      </c>
      <c r="D1175" s="87" t="str">
        <f>'Cost Pressures (d)'!D588</f>
        <v>Primary Care Contractor</v>
      </c>
      <c r="E1175" s="87" t="str">
        <f>'Cost Pressures (d)'!E588</f>
        <v>FIGURE</v>
      </c>
      <c r="F1175" s="87">
        <f>'Cost Pressures (d)'!F588</f>
        <v>0</v>
      </c>
      <c r="AE1175" s="88">
        <f>'Cost Pressures (d)'!W588</f>
        <v>0</v>
      </c>
      <c r="AH1175" s="88">
        <f>'Cost Pressures (d)'!Z588</f>
        <v>0</v>
      </c>
      <c r="AJ1175" s="88">
        <f>'Cost Pressures (d)'!AA588</f>
        <v>0</v>
      </c>
      <c r="AK1175" s="88">
        <f>'Cost Pressures (d)'!AC588</f>
        <v>0</v>
      </c>
    </row>
    <row r="1176" spans="1:37">
      <c r="A1176" s="87" t="str">
        <f>'Cost Pressures (d)'!A589</f>
        <v>Swansea Bay UHB</v>
      </c>
      <c r="B1176" s="87" t="str">
        <f>'Cost Pressures (d)'!B589</f>
        <v>In Year Cost Base</v>
      </c>
      <c r="C1176" s="87" t="str">
        <f>'Cost Pressures (d)'!C589</f>
        <v>Ongoing non-recurring cost pressures</v>
      </c>
      <c r="D1176" s="87" t="str">
        <f>'Cost Pressures (d)'!D589</f>
        <v>Primary Care Contractor</v>
      </c>
      <c r="E1176" s="87" t="str">
        <f>'Cost Pressures (d)'!E589</f>
        <v>FIGURE</v>
      </c>
      <c r="F1176" s="87">
        <f>'Cost Pressures (d)'!F589</f>
        <v>0</v>
      </c>
      <c r="AE1176" s="88">
        <f>'Cost Pressures (d)'!W589</f>
        <v>0</v>
      </c>
      <c r="AH1176" s="88">
        <f>'Cost Pressures (d)'!Z589</f>
        <v>0</v>
      </c>
      <c r="AJ1176" s="88">
        <f>'Cost Pressures (d)'!AA589</f>
        <v>0</v>
      </c>
      <c r="AK1176" s="88">
        <f>'Cost Pressures (d)'!AC589</f>
        <v>0</v>
      </c>
    </row>
    <row r="1177" spans="1:37">
      <c r="A1177" s="87" t="str">
        <f>'Cost Pressures (d)'!A590</f>
        <v>Swansea Bay UHB</v>
      </c>
      <c r="B1177" s="87" t="str">
        <f>'Cost Pressures (d)'!B590</f>
        <v>In Year Cost Base</v>
      </c>
      <c r="C1177" s="87" t="str">
        <f>'Cost Pressures (d)'!C590</f>
        <v>Ongoing non-recurring cost pressures</v>
      </c>
      <c r="D1177" s="87" t="str">
        <f>'Cost Pressures (d)'!D590</f>
        <v>Primary Care Contractor</v>
      </c>
      <c r="E1177" s="87" t="str">
        <f>'Cost Pressures (d)'!E590</f>
        <v>FIGURE</v>
      </c>
      <c r="F1177" s="87">
        <f>'Cost Pressures (d)'!F590</f>
        <v>0</v>
      </c>
      <c r="AE1177" s="88">
        <f>'Cost Pressures (d)'!W590</f>
        <v>0</v>
      </c>
      <c r="AH1177" s="88">
        <f>'Cost Pressures (d)'!Z590</f>
        <v>0</v>
      </c>
      <c r="AJ1177" s="88">
        <f>'Cost Pressures (d)'!AA590</f>
        <v>0</v>
      </c>
      <c r="AK1177" s="88">
        <f>'Cost Pressures (d)'!AC590</f>
        <v>0</v>
      </c>
    </row>
    <row r="1178" spans="1:37">
      <c r="A1178" s="87" t="str">
        <f>'Cost Pressures (d)'!A591</f>
        <v>Swansea Bay UHB</v>
      </c>
      <c r="B1178" s="87" t="str">
        <f>'Cost Pressures (d)'!B591</f>
        <v>In Year Cost Base</v>
      </c>
      <c r="C1178" s="87" t="str">
        <f>'Cost Pressures (d)'!C591</f>
        <v>Ongoing non-recurring cost pressures</v>
      </c>
      <c r="D1178" s="87" t="str">
        <f>'Cost Pressures (d)'!D591</f>
        <v>Primary Care Contractor</v>
      </c>
      <c r="E1178" s="87" t="str">
        <f>'Cost Pressures (d)'!E591</f>
        <v>FIGURE</v>
      </c>
      <c r="F1178" s="87">
        <f>'Cost Pressures (d)'!F591</f>
        <v>0</v>
      </c>
      <c r="AE1178" s="88">
        <f>'Cost Pressures (d)'!W591</f>
        <v>0</v>
      </c>
      <c r="AH1178" s="88">
        <f>'Cost Pressures (d)'!Z591</f>
        <v>0</v>
      </c>
      <c r="AJ1178" s="88">
        <f>'Cost Pressures (d)'!AA591</f>
        <v>0</v>
      </c>
      <c r="AK1178" s="88">
        <f>'Cost Pressures (d)'!AC591</f>
        <v>0</v>
      </c>
    </row>
    <row r="1179" spans="1:37">
      <c r="A1179" s="87" t="str">
        <f>'Cost Pressures (d)'!A592</f>
        <v>Swansea Bay UHB</v>
      </c>
      <c r="B1179" s="87" t="str">
        <f>'Cost Pressures (d)'!B592</f>
        <v>In Year Cost Base</v>
      </c>
      <c r="C1179" s="87" t="str">
        <f>'Cost Pressures (d)'!C592</f>
        <v>Ongoing non-recurring cost pressures</v>
      </c>
      <c r="D1179" s="87" t="str">
        <f>'Cost Pressures (d)'!D592</f>
        <v>Primary Care Contractor</v>
      </c>
      <c r="E1179" s="87" t="str">
        <f>'Cost Pressures (d)'!E592</f>
        <v>FIGURE</v>
      </c>
      <c r="F1179" s="87">
        <f>'Cost Pressures (d)'!F592</f>
        <v>0</v>
      </c>
      <c r="AE1179" s="88">
        <f>'Cost Pressures (d)'!W592</f>
        <v>0</v>
      </c>
      <c r="AH1179" s="88">
        <f>'Cost Pressures (d)'!Z592</f>
        <v>0</v>
      </c>
      <c r="AJ1179" s="88">
        <f>'Cost Pressures (d)'!AA592</f>
        <v>0</v>
      </c>
      <c r="AK1179" s="88">
        <f>'Cost Pressures (d)'!AC592</f>
        <v>0</v>
      </c>
    </row>
    <row r="1180" spans="1:37">
      <c r="A1180" s="87" t="str">
        <f>'Cost Pressures (d)'!A593</f>
        <v>Swansea Bay UHB</v>
      </c>
      <c r="B1180" s="87" t="str">
        <f>'Cost Pressures (d)'!B593</f>
        <v>In Year Cost Base</v>
      </c>
      <c r="C1180" s="87" t="str">
        <f>'Cost Pressures (d)'!C593</f>
        <v>Ongoing non-recurring cost pressures</v>
      </c>
      <c r="D1180" s="87" t="str">
        <f>'Cost Pressures (d)'!D593</f>
        <v>Primary Care Contractor</v>
      </c>
      <c r="E1180" s="87" t="str">
        <f>'Cost Pressures (d)'!E593</f>
        <v>FIGURE</v>
      </c>
      <c r="F1180" s="87">
        <f>'Cost Pressures (d)'!F593</f>
        <v>0</v>
      </c>
      <c r="AE1180" s="88">
        <f>'Cost Pressures (d)'!W593</f>
        <v>0</v>
      </c>
      <c r="AH1180" s="88">
        <f>'Cost Pressures (d)'!Z593</f>
        <v>0</v>
      </c>
      <c r="AJ1180" s="88">
        <f>'Cost Pressures (d)'!AA593</f>
        <v>0</v>
      </c>
      <c r="AK1180" s="88">
        <f>'Cost Pressures (d)'!AC593</f>
        <v>0</v>
      </c>
    </row>
    <row r="1181" spans="1:37">
      <c r="A1181" s="87" t="str">
        <f>'Cost Pressures (d)'!A594</f>
        <v>Swansea Bay UHB</v>
      </c>
      <c r="B1181" s="87" t="str">
        <f>'Cost Pressures (d)'!B594</f>
        <v>In Year Cost Base</v>
      </c>
      <c r="C1181" s="87" t="str">
        <f>'Cost Pressures (d)'!C594</f>
        <v>Ongoing non-recurring cost pressures</v>
      </c>
      <c r="D1181" s="87" t="str">
        <f>'Cost Pressures (d)'!D594</f>
        <v>Primary Care Contractor</v>
      </c>
      <c r="E1181" s="87" t="str">
        <f>'Cost Pressures (d)'!E594</f>
        <v>FIGURE</v>
      </c>
      <c r="F1181" s="87">
        <f>'Cost Pressures (d)'!F594</f>
        <v>0</v>
      </c>
      <c r="AE1181" s="88">
        <f>'Cost Pressures (d)'!W594</f>
        <v>0</v>
      </c>
      <c r="AH1181" s="88">
        <f>'Cost Pressures (d)'!Z594</f>
        <v>0</v>
      </c>
      <c r="AJ1181" s="88">
        <f>'Cost Pressures (d)'!AA594</f>
        <v>0</v>
      </c>
      <c r="AK1181" s="88">
        <f>'Cost Pressures (d)'!AC594</f>
        <v>0</v>
      </c>
    </row>
    <row r="1182" spans="1:37">
      <c r="A1182" s="87" t="str">
        <f>'Cost Pressures (d)'!A595</f>
        <v>Swansea Bay UHB</v>
      </c>
      <c r="B1182" s="87" t="str">
        <f>'Cost Pressures (d)'!B595</f>
        <v>In Year Cost Base</v>
      </c>
      <c r="C1182" s="87" t="str">
        <f>'Cost Pressures (d)'!C595</f>
        <v>Ongoing non-recurring cost pressures</v>
      </c>
      <c r="D1182" s="87" t="str">
        <f>'Cost Pressures (d)'!D595</f>
        <v>Primary Care Contractor</v>
      </c>
      <c r="E1182" s="87" t="str">
        <f>'Cost Pressures (d)'!E595</f>
        <v>FIGURE</v>
      </c>
      <c r="F1182" s="87">
        <f>'Cost Pressures (d)'!F595</f>
        <v>0</v>
      </c>
      <c r="AE1182" s="88">
        <f>'Cost Pressures (d)'!W595</f>
        <v>0</v>
      </c>
      <c r="AH1182" s="88">
        <f>'Cost Pressures (d)'!Z595</f>
        <v>0</v>
      </c>
      <c r="AJ1182" s="88">
        <f>'Cost Pressures (d)'!AA595</f>
        <v>0</v>
      </c>
      <c r="AK1182" s="88">
        <f>'Cost Pressures (d)'!AC595</f>
        <v>0</v>
      </c>
    </row>
    <row r="1183" spans="1:37">
      <c r="A1183" s="87" t="str">
        <f>'Cost Pressures (d)'!A596</f>
        <v>Swansea Bay UHB</v>
      </c>
      <c r="B1183" s="87" t="str">
        <f>'Cost Pressures (d)'!B596</f>
        <v>In Year Cost Base</v>
      </c>
      <c r="C1183" s="87" t="str">
        <f>'Cost Pressures (d)'!C596</f>
        <v>Ongoing non-recurring cost pressures</v>
      </c>
      <c r="D1183" s="87" t="str">
        <f>'Cost Pressures (d)'!D596</f>
        <v>Primary Care Contractor</v>
      </c>
      <c r="E1183" s="87" t="str">
        <f>'Cost Pressures (d)'!E596</f>
        <v>FIGURE</v>
      </c>
      <c r="F1183" s="87">
        <f>'Cost Pressures (d)'!F596</f>
        <v>0</v>
      </c>
      <c r="AE1183" s="88">
        <f>'Cost Pressures (d)'!W596</f>
        <v>0</v>
      </c>
      <c r="AH1183" s="88">
        <f>'Cost Pressures (d)'!Z596</f>
        <v>0</v>
      </c>
      <c r="AJ1183" s="88">
        <f>'Cost Pressures (d)'!AA596</f>
        <v>0</v>
      </c>
      <c r="AK1183" s="88">
        <f>'Cost Pressures (d)'!AC596</f>
        <v>0</v>
      </c>
    </row>
    <row r="1184" spans="1:37">
      <c r="A1184" s="87" t="str">
        <f>'Cost Pressures (d)'!A597</f>
        <v>Swansea Bay UHB</v>
      </c>
      <c r="B1184" s="87" t="str">
        <f>'Cost Pressures (d)'!B597</f>
        <v>In Year Cost Base</v>
      </c>
      <c r="C1184" s="87" t="str">
        <f>'Cost Pressures (d)'!C597</f>
        <v>Ongoing non-recurring cost pressures</v>
      </c>
      <c r="D1184" s="87" t="str">
        <f>'Cost Pressures (d)'!D597</f>
        <v>Primary Care Contractor</v>
      </c>
      <c r="E1184" s="87" t="str">
        <f>'Cost Pressures (d)'!E597</f>
        <v>FIGURE</v>
      </c>
      <c r="F1184" s="87">
        <f>'Cost Pressures (d)'!F597</f>
        <v>0</v>
      </c>
      <c r="AE1184" s="88">
        <f>'Cost Pressures (d)'!W597</f>
        <v>0</v>
      </c>
      <c r="AH1184" s="88">
        <f>'Cost Pressures (d)'!Z597</f>
        <v>0</v>
      </c>
      <c r="AJ1184" s="88">
        <f>'Cost Pressures (d)'!AA597</f>
        <v>0</v>
      </c>
      <c r="AK1184" s="88">
        <f>'Cost Pressures (d)'!AC597</f>
        <v>0</v>
      </c>
    </row>
    <row r="1185" spans="1:37">
      <c r="A1185" s="87" t="str">
        <f>'Cost Pressures (d)'!A598</f>
        <v>Swansea Bay UHB</v>
      </c>
      <c r="B1185" s="87" t="str">
        <f>'Cost Pressures (d)'!B598</f>
        <v>In Year Cost Base</v>
      </c>
      <c r="C1185" s="87" t="str">
        <f>'Cost Pressures (d)'!C598</f>
        <v>Ongoing non-recurring cost pressures</v>
      </c>
      <c r="D1185" s="87" t="str">
        <f>'Cost Pressures (d)'!D598</f>
        <v>Primary Care Contractor</v>
      </c>
      <c r="E1185" s="87" t="str">
        <f>'Cost Pressures (d)'!E598</f>
        <v>FIGURE</v>
      </c>
      <c r="F1185" s="87">
        <f>'Cost Pressures (d)'!F598</f>
        <v>0</v>
      </c>
      <c r="AE1185" s="88">
        <f>'Cost Pressures (d)'!W598</f>
        <v>0</v>
      </c>
      <c r="AH1185" s="88">
        <f>'Cost Pressures (d)'!Z598</f>
        <v>0</v>
      </c>
      <c r="AJ1185" s="88">
        <f>'Cost Pressures (d)'!AA598</f>
        <v>0</v>
      </c>
      <c r="AK1185" s="88">
        <f>'Cost Pressures (d)'!AC598</f>
        <v>0</v>
      </c>
    </row>
    <row r="1186" spans="1:37">
      <c r="A1186" s="87" t="str">
        <f>'Cost Pressures (d)'!A599</f>
        <v>Swansea Bay UHB</v>
      </c>
      <c r="B1186" s="87" t="str">
        <f>'Cost Pressures (d)'!B599</f>
        <v>In Year Cost Base</v>
      </c>
      <c r="C1186" s="87" t="str">
        <f>'Cost Pressures (d)'!C599</f>
        <v>Ongoing non-recurring cost pressures</v>
      </c>
      <c r="D1186" s="87" t="str">
        <f>'Cost Pressures (d)'!D599</f>
        <v>Primary Care Contractor</v>
      </c>
      <c r="E1186" s="87" t="str">
        <f>'Cost Pressures (d)'!E599</f>
        <v>FIGURE</v>
      </c>
      <c r="F1186" s="87">
        <f>'Cost Pressures (d)'!F599</f>
        <v>0</v>
      </c>
      <c r="AE1186" s="88">
        <f>'Cost Pressures (d)'!W599</f>
        <v>0</v>
      </c>
      <c r="AH1186" s="88">
        <f>'Cost Pressures (d)'!Z599</f>
        <v>0</v>
      </c>
      <c r="AJ1186" s="88">
        <f>'Cost Pressures (d)'!AA599</f>
        <v>0</v>
      </c>
      <c r="AK1186" s="88">
        <f>'Cost Pressures (d)'!AC599</f>
        <v>0</v>
      </c>
    </row>
    <row r="1187" spans="1:37">
      <c r="A1187" s="87" t="str">
        <f>'Cost Pressures (d)'!A600</f>
        <v>Swansea Bay UHB</v>
      </c>
      <c r="B1187" s="87" t="str">
        <f>'Cost Pressures (d)'!B600</f>
        <v>In Year Cost Base</v>
      </c>
      <c r="C1187" s="87" t="str">
        <f>'Cost Pressures (d)'!C600</f>
        <v>Ongoing non-recurring cost pressures</v>
      </c>
      <c r="D1187" s="87" t="str">
        <f>'Cost Pressures (d)'!D600</f>
        <v>Primary Care Contractor</v>
      </c>
      <c r="E1187" s="87" t="str">
        <f>'Cost Pressures (d)'!E600</f>
        <v>FIGURE</v>
      </c>
      <c r="F1187" s="87">
        <f>'Cost Pressures (d)'!F600</f>
        <v>0</v>
      </c>
      <c r="AE1187" s="88">
        <f>'Cost Pressures (d)'!W600</f>
        <v>0</v>
      </c>
      <c r="AH1187" s="88">
        <f>'Cost Pressures (d)'!Z600</f>
        <v>0</v>
      </c>
      <c r="AJ1187" s="88">
        <f>'Cost Pressures (d)'!AA600</f>
        <v>0</v>
      </c>
      <c r="AK1187" s="88">
        <f>'Cost Pressures (d)'!AC600</f>
        <v>0</v>
      </c>
    </row>
    <row r="1188" spans="1:37">
      <c r="A1188" s="87" t="str">
        <f>'Cost Pressures (d)'!A601</f>
        <v>Swansea Bay UHB</v>
      </c>
      <c r="B1188" s="87" t="str">
        <f>'Cost Pressures (d)'!B601</f>
        <v>In Year Cost Base</v>
      </c>
      <c r="C1188" s="87" t="str">
        <f>'Cost Pressures (d)'!C601</f>
        <v>Ongoing non-recurring cost pressures</v>
      </c>
      <c r="D1188" s="87" t="str">
        <f>'Cost Pressures (d)'!D601</f>
        <v>Primary Care Contractor</v>
      </c>
      <c r="E1188" s="87" t="str">
        <f>'Cost Pressures (d)'!E601</f>
        <v>FIGURE</v>
      </c>
      <c r="F1188" s="87">
        <f>'Cost Pressures (d)'!F601</f>
        <v>0</v>
      </c>
      <c r="AE1188" s="88">
        <f>'Cost Pressures (d)'!W601</f>
        <v>0</v>
      </c>
      <c r="AH1188" s="88">
        <f>'Cost Pressures (d)'!Z601</f>
        <v>0</v>
      </c>
      <c r="AJ1188" s="88">
        <f>'Cost Pressures (d)'!AA601</f>
        <v>0</v>
      </c>
      <c r="AK1188" s="88">
        <f>'Cost Pressures (d)'!AC601</f>
        <v>0</v>
      </c>
    </row>
    <row r="1189" spans="1:37">
      <c r="A1189" s="87" t="str">
        <f>'Cost Pressures (d)'!A602</f>
        <v>Swansea Bay UHB</v>
      </c>
      <c r="B1189" s="87" t="str">
        <f>'Cost Pressures (d)'!B602</f>
        <v>In Year Cost Base</v>
      </c>
      <c r="C1189" s="87" t="str">
        <f>'Cost Pressures (d)'!C602</f>
        <v>Ongoing non-recurring cost pressures</v>
      </c>
      <c r="D1189" s="87" t="str">
        <f>'Cost Pressures (d)'!D602</f>
        <v>Primary Care Contractor</v>
      </c>
      <c r="E1189" s="87" t="str">
        <f>'Cost Pressures (d)'!E602</f>
        <v>FIGURE</v>
      </c>
      <c r="F1189" s="87">
        <f>'Cost Pressures (d)'!F602</f>
        <v>0</v>
      </c>
      <c r="AE1189" s="88">
        <f>'Cost Pressures (d)'!W602</f>
        <v>0</v>
      </c>
      <c r="AH1189" s="88">
        <f>'Cost Pressures (d)'!Z602</f>
        <v>0</v>
      </c>
      <c r="AJ1189" s="88">
        <f>'Cost Pressures (d)'!AA602</f>
        <v>0</v>
      </c>
      <c r="AK1189" s="88">
        <f>'Cost Pressures (d)'!AC602</f>
        <v>0</v>
      </c>
    </row>
    <row r="1190" spans="1:37">
      <c r="A1190" s="87" t="str">
        <f>'Cost Pressures (d)'!A603</f>
        <v>Swansea Bay UHB</v>
      </c>
      <c r="B1190" s="87" t="str">
        <f>'Cost Pressures (d)'!B603</f>
        <v>In Year Cost Base</v>
      </c>
      <c r="C1190" s="87" t="str">
        <f>'Cost Pressures (d)'!C603</f>
        <v>Ongoing non-recurring cost pressures</v>
      </c>
      <c r="D1190" s="87" t="str">
        <f>'Cost Pressures (d)'!D603</f>
        <v>Primary Care Contractor</v>
      </c>
      <c r="E1190" s="87" t="str">
        <f>'Cost Pressures (d)'!E603</f>
        <v>FIGURE</v>
      </c>
      <c r="F1190" s="87">
        <f>'Cost Pressures (d)'!F603</f>
        <v>0</v>
      </c>
      <c r="AE1190" s="88">
        <f>'Cost Pressures (d)'!W603</f>
        <v>0</v>
      </c>
      <c r="AH1190" s="88">
        <f>'Cost Pressures (d)'!Z603</f>
        <v>0</v>
      </c>
      <c r="AJ1190" s="88">
        <f>'Cost Pressures (d)'!AA603</f>
        <v>0</v>
      </c>
      <c r="AK1190" s="88">
        <f>'Cost Pressures (d)'!AC603</f>
        <v>0</v>
      </c>
    </row>
    <row r="1191" spans="1:37">
      <c r="A1191" s="87" t="str">
        <f>'Cost Pressures (d)'!A604</f>
        <v>Swansea Bay UHB</v>
      </c>
      <c r="B1191" s="87" t="str">
        <f>'Cost Pressures (d)'!B604</f>
        <v>In Year Cost Base</v>
      </c>
      <c r="C1191" s="87" t="str">
        <f>'Cost Pressures (d)'!C604</f>
        <v>Ongoing non-recurring cost pressures</v>
      </c>
      <c r="D1191" s="87" t="str">
        <f>'Cost Pressures (d)'!D604</f>
        <v>Primary Care Contractor</v>
      </c>
      <c r="E1191" s="87" t="str">
        <f>'Cost Pressures (d)'!E604</f>
        <v>FIGURE</v>
      </c>
      <c r="F1191" s="87">
        <f>'Cost Pressures (d)'!F604</f>
        <v>0</v>
      </c>
      <c r="AE1191" s="88">
        <f>'Cost Pressures (d)'!W604</f>
        <v>0</v>
      </c>
      <c r="AH1191" s="88">
        <f>'Cost Pressures (d)'!Z604</f>
        <v>0</v>
      </c>
      <c r="AJ1191" s="88">
        <f>'Cost Pressures (d)'!AA604</f>
        <v>0</v>
      </c>
      <c r="AK1191" s="88">
        <f>'Cost Pressures (d)'!AC604</f>
        <v>0</v>
      </c>
    </row>
    <row r="1192" spans="1:37">
      <c r="A1192" s="87" t="str">
        <f>'Cost Pressures (d)'!A605</f>
        <v>Swansea Bay UHB</v>
      </c>
      <c r="B1192" s="87" t="str">
        <f>'Cost Pressures (d)'!B605</f>
        <v>In Year Cost Base</v>
      </c>
      <c r="C1192" s="87" t="str">
        <f>'Cost Pressures (d)'!C605</f>
        <v>Ongoing non-recurring cost pressures</v>
      </c>
      <c r="D1192" s="87" t="str">
        <f>'Cost Pressures (d)'!D605</f>
        <v>Primary Care Contractor</v>
      </c>
      <c r="E1192" s="87" t="str">
        <f>'Cost Pressures (d)'!E605</f>
        <v>TOTAL</v>
      </c>
      <c r="F1192" s="87" t="str">
        <f>'Cost Pressures (d)'!F605</f>
        <v>Subtotal Ongoing non-recurrent pressures</v>
      </c>
      <c r="AE1192" s="88">
        <f>'Cost Pressures (d)'!W605</f>
        <v>0</v>
      </c>
      <c r="AH1192" s="88">
        <f>'Cost Pressures (d)'!Z605</f>
        <v>0</v>
      </c>
      <c r="AJ1192" s="88">
        <f>'Cost Pressures (d)'!AA605</f>
        <v>0</v>
      </c>
      <c r="AK1192" s="88">
        <f>'Cost Pressures (d)'!AC605</f>
        <v>0</v>
      </c>
    </row>
    <row r="1193" spans="1:37">
      <c r="A1193" s="87" t="str">
        <f>'Cost Pressures (d)'!A606</f>
        <v>Swansea Bay UHB</v>
      </c>
      <c r="B1193" s="87" t="str">
        <f>'Cost Pressures (d)'!B606</f>
        <v>In Year Cost Base</v>
      </c>
      <c r="C1193" s="87" t="str">
        <f>'Cost Pressures (d)'!C606</f>
        <v>Ongoing non-recurring cost pressures</v>
      </c>
      <c r="D1193" s="87" t="str">
        <f>'Cost Pressures (d)'!D606</f>
        <v>Primary Care Contractor</v>
      </c>
      <c r="E1193" s="87" t="str">
        <f>'Cost Pressures (d)'!E606</f>
        <v>FIGURE</v>
      </c>
      <c r="F1193" s="87">
        <f>'Cost Pressures (d)'!F606</f>
        <v>0</v>
      </c>
      <c r="AE1193" s="88">
        <f>'Cost Pressures (d)'!W606</f>
        <v>0</v>
      </c>
      <c r="AH1193" s="88">
        <f>'Cost Pressures (d)'!Z606</f>
        <v>0</v>
      </c>
      <c r="AJ1193" s="88">
        <f>'Cost Pressures (d)'!AA606</f>
        <v>0</v>
      </c>
      <c r="AK1193" s="88">
        <f>'Cost Pressures (d)'!AC606</f>
        <v>0</v>
      </c>
    </row>
    <row r="1194" spans="1:37">
      <c r="A1194" s="87" t="str">
        <f>'Cost Pressures (d)'!A607</f>
        <v>Swansea Bay UHB</v>
      </c>
      <c r="B1194" s="87" t="str">
        <f>'Cost Pressures (d)'!B607</f>
        <v>In Year Cost Base</v>
      </c>
      <c r="C1194" s="87" t="str">
        <f>'Cost Pressures (d)'!C607</f>
        <v>Other Volume Growth / Investments (please specify):</v>
      </c>
      <c r="D1194" s="87" t="str">
        <f>'Cost Pressures (d)'!D607</f>
        <v>Primary Care Contractor</v>
      </c>
      <c r="E1194" s="87" t="str">
        <f>'Cost Pressures (d)'!E607</f>
        <v>FIGURE</v>
      </c>
      <c r="F1194" s="87" t="str">
        <f>'Cost Pressures (d)'!F607</f>
        <v>Other Volume Growth / Investments (please specify):</v>
      </c>
      <c r="AE1194" s="88" t="str">
        <f>'Cost Pressures (d)'!W607</f>
        <v>£'000</v>
      </c>
      <c r="AH1194" s="88" t="str">
        <f>'Cost Pressures (d)'!Z607</f>
        <v>£'000</v>
      </c>
      <c r="AJ1194" s="88">
        <f>'Cost Pressures (d)'!AA607</f>
        <v>0</v>
      </c>
      <c r="AK1194" s="88">
        <f>'Cost Pressures (d)'!AC607</f>
        <v>0</v>
      </c>
    </row>
    <row r="1195" spans="1:37">
      <c r="A1195" s="87" t="str">
        <f>'Cost Pressures (d)'!A608</f>
        <v>Swansea Bay UHB</v>
      </c>
      <c r="B1195" s="87" t="str">
        <f>'Cost Pressures (d)'!B608</f>
        <v>In Year Cost Base</v>
      </c>
      <c r="C1195" s="87" t="str">
        <f>'Cost Pressures (d)'!C608</f>
        <v>Other Volume Growth / Investments (please specify):</v>
      </c>
      <c r="D1195" s="87" t="str">
        <f>'Cost Pressures (d)'!D608</f>
        <v>Primary Care Contractor</v>
      </c>
      <c r="E1195" s="87" t="str">
        <f>'Cost Pressures (d)'!E608</f>
        <v>FIGURE</v>
      </c>
      <c r="F1195" s="87" t="str">
        <f>'Cost Pressures (d)'!F608</f>
        <v>Growth - NICE &amp; New High Cost Drugs</v>
      </c>
      <c r="AE1195" s="88">
        <f>'Cost Pressures (d)'!W608</f>
        <v>0</v>
      </c>
      <c r="AH1195" s="88">
        <f>'Cost Pressures (d)'!Z608</f>
        <v>0</v>
      </c>
      <c r="AJ1195" s="88">
        <f>'Cost Pressures (d)'!AA608</f>
        <v>0</v>
      </c>
      <c r="AK1195" s="88">
        <f>'Cost Pressures (d)'!AC608</f>
        <v>0</v>
      </c>
    </row>
    <row r="1196" spans="1:37">
      <c r="A1196" s="87" t="str">
        <f>'Cost Pressures (d)'!A609</f>
        <v>Swansea Bay UHB</v>
      </c>
      <c r="B1196" s="87" t="str">
        <f>'Cost Pressures (d)'!B609</f>
        <v>In Year Cost Base</v>
      </c>
      <c r="C1196" s="87" t="str">
        <f>'Cost Pressures (d)'!C609</f>
        <v>Other Volume Growth / Investments (please specify):</v>
      </c>
      <c r="D1196" s="87" t="str">
        <f>'Cost Pressures (d)'!D609</f>
        <v>Primary Care Contractor</v>
      </c>
      <c r="E1196" s="87" t="str">
        <f>'Cost Pressures (d)'!E609</f>
        <v>FIGURE</v>
      </c>
      <c r="F1196" s="87" t="str">
        <f>'Cost Pressures (d)'!F609</f>
        <v>Growth - Specialist Services</v>
      </c>
      <c r="AE1196" s="88">
        <f>'Cost Pressures (d)'!W609</f>
        <v>0</v>
      </c>
      <c r="AH1196" s="88">
        <f>'Cost Pressures (d)'!Z609</f>
        <v>0</v>
      </c>
      <c r="AJ1196" s="88">
        <f>'Cost Pressures (d)'!AA609</f>
        <v>0</v>
      </c>
      <c r="AK1196" s="88">
        <f>'Cost Pressures (d)'!AC609</f>
        <v>0</v>
      </c>
    </row>
    <row r="1197" spans="1:37">
      <c r="A1197" s="87" t="str">
        <f>'Cost Pressures (d)'!A610</f>
        <v>Swansea Bay UHB</v>
      </c>
      <c r="B1197" s="87" t="str">
        <f>'Cost Pressures (d)'!B610</f>
        <v>In Year Cost Base</v>
      </c>
      <c r="C1197" s="87" t="str">
        <f>'Cost Pressures (d)'!C610</f>
        <v>Other Volume Growth / Investments (please specify):</v>
      </c>
      <c r="D1197" s="87" t="str">
        <f>'Cost Pressures (d)'!D610</f>
        <v>Primary Care Contractor</v>
      </c>
      <c r="E1197" s="87" t="str">
        <f>'Cost Pressures (d)'!E610</f>
        <v>FIGURE</v>
      </c>
      <c r="F1197" s="87" t="str">
        <f>'Cost Pressures (d)'!F610</f>
        <v>CHC</v>
      </c>
      <c r="AE1197" s="88">
        <f>'Cost Pressures (d)'!W610</f>
        <v>0</v>
      </c>
      <c r="AH1197" s="88">
        <f>'Cost Pressures (d)'!Z610</f>
        <v>0</v>
      </c>
      <c r="AJ1197" s="88">
        <f>'Cost Pressures (d)'!AA610</f>
        <v>0</v>
      </c>
      <c r="AK1197" s="88">
        <f>'Cost Pressures (d)'!AC610</f>
        <v>0</v>
      </c>
    </row>
    <row r="1198" spans="1:37">
      <c r="A1198" s="87" t="str">
        <f>'Cost Pressures (d)'!A611</f>
        <v>Swansea Bay UHB</v>
      </c>
      <c r="B1198" s="87" t="str">
        <f>'Cost Pressures (d)'!B611</f>
        <v>In Year Cost Base</v>
      </c>
      <c r="C1198" s="87" t="str">
        <f>'Cost Pressures (d)'!C611</f>
        <v>Other Volume Growth / Investments (please specify):</v>
      </c>
      <c r="D1198" s="87" t="str">
        <f>'Cost Pressures (d)'!D611</f>
        <v>Primary Care Contractor</v>
      </c>
      <c r="E1198" s="87" t="str">
        <f>'Cost Pressures (d)'!E611</f>
        <v>FIGURE</v>
      </c>
      <c r="F1198" s="87" t="str">
        <f>'Cost Pressures (d)'!F611</f>
        <v>PC Prescribing</v>
      </c>
      <c r="AE1198" s="88">
        <f>'Cost Pressures (d)'!W611</f>
        <v>0</v>
      </c>
      <c r="AH1198" s="88">
        <f>'Cost Pressures (d)'!Z611</f>
        <v>0</v>
      </c>
      <c r="AJ1198" s="88">
        <f>'Cost Pressures (d)'!AA611</f>
        <v>0</v>
      </c>
      <c r="AK1198" s="88">
        <f>'Cost Pressures (d)'!AC611</f>
        <v>0</v>
      </c>
    </row>
    <row r="1199" spans="1:37">
      <c r="A1199" s="87" t="str">
        <f>'Cost Pressures (d)'!A612</f>
        <v>Swansea Bay UHB</v>
      </c>
      <c r="B1199" s="87" t="str">
        <f>'Cost Pressures (d)'!B612</f>
        <v>In Year Cost Base</v>
      </c>
      <c r="C1199" s="87" t="str">
        <f>'Cost Pressures (d)'!C612</f>
        <v>Other Volume Growth / Investments (please specify):</v>
      </c>
      <c r="D1199" s="87" t="str">
        <f>'Cost Pressures (d)'!D612</f>
        <v>Primary Care Contractor</v>
      </c>
      <c r="E1199" s="87" t="str">
        <f>'Cost Pressures (d)'!E612</f>
        <v>FIGURE</v>
      </c>
      <c r="F1199" s="87" t="str">
        <f>'Cost Pressures (d)'!F612</f>
        <v>National Costs &amp; NWSSP</v>
      </c>
      <c r="AE1199" s="88">
        <f>'Cost Pressures (d)'!W612</f>
        <v>0</v>
      </c>
      <c r="AH1199" s="88">
        <f>'Cost Pressures (d)'!Z612</f>
        <v>0</v>
      </c>
      <c r="AJ1199" s="88">
        <f>'Cost Pressures (d)'!AA612</f>
        <v>0</v>
      </c>
      <c r="AK1199" s="88">
        <f>'Cost Pressures (d)'!AC612</f>
        <v>0</v>
      </c>
    </row>
    <row r="1200" spans="1:37">
      <c r="A1200" s="87" t="str">
        <f>'Cost Pressures (d)'!A613</f>
        <v>Swansea Bay UHB</v>
      </c>
      <c r="B1200" s="87" t="str">
        <f>'Cost Pressures (d)'!B613</f>
        <v>In Year Cost Base</v>
      </c>
      <c r="C1200" s="87" t="str">
        <f>'Cost Pressures (d)'!C613</f>
        <v>Other Volume Growth / Investments (please specify):</v>
      </c>
      <c r="D1200" s="87" t="str">
        <f>'Cost Pressures (d)'!D613</f>
        <v>Primary Care Contractor</v>
      </c>
      <c r="E1200" s="87" t="str">
        <f>'Cost Pressures (d)'!E613</f>
        <v>FIGURE</v>
      </c>
      <c r="F1200" s="87" t="str">
        <f>'Cost Pressures (d)'!F613</f>
        <v>NSA</v>
      </c>
      <c r="AE1200" s="88">
        <f>'Cost Pressures (d)'!W613</f>
        <v>0</v>
      </c>
      <c r="AH1200" s="88">
        <f>'Cost Pressures (d)'!Z613</f>
        <v>0</v>
      </c>
      <c r="AJ1200" s="88">
        <f>'Cost Pressures (d)'!AA613</f>
        <v>0</v>
      </c>
      <c r="AK1200" s="88">
        <f>'Cost Pressures (d)'!AC613</f>
        <v>0</v>
      </c>
    </row>
    <row r="1201" spans="1:37">
      <c r="A1201" s="87" t="str">
        <f>'Cost Pressures (d)'!A614</f>
        <v>Swansea Bay UHB</v>
      </c>
      <c r="B1201" s="87" t="str">
        <f>'Cost Pressures (d)'!B614</f>
        <v>In Year Cost Base</v>
      </c>
      <c r="C1201" s="87" t="str">
        <f>'Cost Pressures (d)'!C614</f>
        <v>Other Volume Growth / Investments (please specify):</v>
      </c>
      <c r="D1201" s="87" t="str">
        <f>'Cost Pressures (d)'!D614</f>
        <v>Primary Care Contractor</v>
      </c>
      <c r="E1201" s="87" t="str">
        <f>'Cost Pressures (d)'!E614</f>
        <v>FIGURE</v>
      </c>
      <c r="F1201" s="87" t="str">
        <f>'Cost Pressures (d)'!F614</f>
        <v xml:space="preserve">Growth Various </v>
      </c>
      <c r="AE1201" s="88">
        <f>'Cost Pressures (d)'!W614</f>
        <v>0</v>
      </c>
      <c r="AH1201" s="88">
        <f>'Cost Pressures (d)'!Z614</f>
        <v>0</v>
      </c>
      <c r="AJ1201" s="88">
        <f>'Cost Pressures (d)'!AA614</f>
        <v>0</v>
      </c>
      <c r="AK1201" s="88">
        <f>'Cost Pressures (d)'!AC614</f>
        <v>0</v>
      </c>
    </row>
    <row r="1202" spans="1:37">
      <c r="A1202" s="87" t="str">
        <f>'Cost Pressures (d)'!A615</f>
        <v>Swansea Bay UHB</v>
      </c>
      <c r="B1202" s="87" t="str">
        <f>'Cost Pressures (d)'!B615</f>
        <v>In Year Cost Base</v>
      </c>
      <c r="C1202" s="87" t="str">
        <f>'Cost Pressures (d)'!C615</f>
        <v>Other Volume Growth / Investments (please specify):</v>
      </c>
      <c r="D1202" s="87" t="str">
        <f>'Cost Pressures (d)'!D615</f>
        <v>Primary Care Contractor</v>
      </c>
      <c r="E1202" s="87" t="str">
        <f>'Cost Pressures (d)'!E615</f>
        <v>FIGURE</v>
      </c>
      <c r="F1202" s="87" t="str">
        <f>'Cost Pressures (d)'!F615</f>
        <v>Disaggregation CTM SLA</v>
      </c>
      <c r="AE1202" s="88">
        <f>'Cost Pressures (d)'!W615</f>
        <v>0</v>
      </c>
      <c r="AH1202" s="88">
        <f>'Cost Pressures (d)'!Z615</f>
        <v>0</v>
      </c>
      <c r="AJ1202" s="88">
        <f>'Cost Pressures (d)'!AA615</f>
        <v>0</v>
      </c>
      <c r="AK1202" s="88">
        <f>'Cost Pressures (d)'!AC615</f>
        <v>0</v>
      </c>
    </row>
    <row r="1203" spans="1:37">
      <c r="A1203" s="87" t="str">
        <f>'Cost Pressures (d)'!A616</f>
        <v>Swansea Bay UHB</v>
      </c>
      <c r="B1203" s="87" t="str">
        <f>'Cost Pressures (d)'!B616</f>
        <v>In Year Cost Base</v>
      </c>
      <c r="C1203" s="87" t="str">
        <f>'Cost Pressures (d)'!C616</f>
        <v>Other Volume Growth / Investments (please specify):</v>
      </c>
      <c r="D1203" s="87" t="str">
        <f>'Cost Pressures (d)'!D616</f>
        <v>Primary Care Contractor</v>
      </c>
      <c r="E1203" s="87" t="str">
        <f>'Cost Pressures (d)'!E616</f>
        <v>FIGURE</v>
      </c>
      <c r="F1203" s="87">
        <f>'Cost Pressures (d)'!F616</f>
        <v>0</v>
      </c>
      <c r="AE1203" s="88">
        <f>'Cost Pressures (d)'!W616</f>
        <v>0</v>
      </c>
      <c r="AH1203" s="88">
        <f>'Cost Pressures (d)'!Z616</f>
        <v>0</v>
      </c>
      <c r="AJ1203" s="88">
        <f>'Cost Pressures (d)'!AA616</f>
        <v>0</v>
      </c>
      <c r="AK1203" s="88">
        <f>'Cost Pressures (d)'!AC616</f>
        <v>0</v>
      </c>
    </row>
    <row r="1204" spans="1:37">
      <c r="A1204" s="87" t="str">
        <f>'Cost Pressures (d)'!A617</f>
        <v>Swansea Bay UHB</v>
      </c>
      <c r="B1204" s="87" t="str">
        <f>'Cost Pressures (d)'!B617</f>
        <v>In Year Cost Base</v>
      </c>
      <c r="C1204" s="87" t="str">
        <f>'Cost Pressures (d)'!C617</f>
        <v>Other Volume Growth / Investments (please specify):</v>
      </c>
      <c r="D1204" s="87" t="str">
        <f>'Cost Pressures (d)'!D617</f>
        <v>Primary Care Contractor</v>
      </c>
      <c r="E1204" s="87" t="str">
        <f>'Cost Pressures (d)'!E617</f>
        <v>FIGURE</v>
      </c>
      <c r="F1204" s="87">
        <f>'Cost Pressures (d)'!F617</f>
        <v>0</v>
      </c>
      <c r="AE1204" s="88">
        <f>'Cost Pressures (d)'!W617</f>
        <v>0</v>
      </c>
      <c r="AH1204" s="88">
        <f>'Cost Pressures (d)'!Z617</f>
        <v>0</v>
      </c>
      <c r="AJ1204" s="88">
        <f>'Cost Pressures (d)'!AA617</f>
        <v>0</v>
      </c>
      <c r="AK1204" s="88">
        <f>'Cost Pressures (d)'!AC617</f>
        <v>0</v>
      </c>
    </row>
    <row r="1205" spans="1:37">
      <c r="A1205" s="87" t="str">
        <f>'Cost Pressures (d)'!A618</f>
        <v>Swansea Bay UHB</v>
      </c>
      <c r="B1205" s="87" t="str">
        <f>'Cost Pressures (d)'!B618</f>
        <v>In Year Cost Base</v>
      </c>
      <c r="C1205" s="87" t="str">
        <f>'Cost Pressures (d)'!C618</f>
        <v>Other Volume Growth / Investments (please specify):</v>
      </c>
      <c r="D1205" s="87" t="str">
        <f>'Cost Pressures (d)'!D618</f>
        <v>Primary Care Contractor</v>
      </c>
      <c r="E1205" s="87" t="str">
        <f>'Cost Pressures (d)'!E618</f>
        <v>FIGURE</v>
      </c>
      <c r="F1205" s="87">
        <f>'Cost Pressures (d)'!F618</f>
        <v>0</v>
      </c>
      <c r="AE1205" s="88">
        <f>'Cost Pressures (d)'!W618</f>
        <v>0</v>
      </c>
      <c r="AH1205" s="88">
        <f>'Cost Pressures (d)'!Z618</f>
        <v>0</v>
      </c>
      <c r="AJ1205" s="88">
        <f>'Cost Pressures (d)'!AA618</f>
        <v>0</v>
      </c>
      <c r="AK1205" s="88">
        <f>'Cost Pressures (d)'!AC618</f>
        <v>0</v>
      </c>
    </row>
    <row r="1206" spans="1:37">
      <c r="A1206" s="87" t="str">
        <f>'Cost Pressures (d)'!A619</f>
        <v>Swansea Bay UHB</v>
      </c>
      <c r="B1206" s="87" t="str">
        <f>'Cost Pressures (d)'!B619</f>
        <v>In Year Cost Base</v>
      </c>
      <c r="C1206" s="87" t="str">
        <f>'Cost Pressures (d)'!C619</f>
        <v>Other Volume Growth / Investments (please specify):</v>
      </c>
      <c r="D1206" s="87" t="str">
        <f>'Cost Pressures (d)'!D619</f>
        <v>Primary Care Contractor</v>
      </c>
      <c r="E1206" s="87" t="str">
        <f>'Cost Pressures (d)'!E619</f>
        <v>FIGURE</v>
      </c>
      <c r="F1206" s="87">
        <f>'Cost Pressures (d)'!F619</f>
        <v>0</v>
      </c>
      <c r="AE1206" s="88">
        <f>'Cost Pressures (d)'!W619</f>
        <v>0</v>
      </c>
      <c r="AH1206" s="88">
        <f>'Cost Pressures (d)'!Z619</f>
        <v>0</v>
      </c>
      <c r="AJ1206" s="88">
        <f>'Cost Pressures (d)'!AA619</f>
        <v>0</v>
      </c>
      <c r="AK1206" s="88">
        <f>'Cost Pressures (d)'!AC619</f>
        <v>0</v>
      </c>
    </row>
    <row r="1207" spans="1:37">
      <c r="A1207" s="87" t="str">
        <f>'Cost Pressures (d)'!A620</f>
        <v>Swansea Bay UHB</v>
      </c>
      <c r="B1207" s="87" t="str">
        <f>'Cost Pressures (d)'!B620</f>
        <v>In Year Cost Base</v>
      </c>
      <c r="C1207" s="87" t="str">
        <f>'Cost Pressures (d)'!C620</f>
        <v>Other Volume Growth / Investments (please specify):</v>
      </c>
      <c r="D1207" s="87" t="str">
        <f>'Cost Pressures (d)'!D620</f>
        <v>Primary Care Contractor</v>
      </c>
      <c r="E1207" s="87" t="str">
        <f>'Cost Pressures (d)'!E620</f>
        <v>FIGURE</v>
      </c>
      <c r="F1207" s="87">
        <f>'Cost Pressures (d)'!F620</f>
        <v>0</v>
      </c>
      <c r="AE1207" s="88">
        <f>'Cost Pressures (d)'!W620</f>
        <v>0</v>
      </c>
      <c r="AH1207" s="88">
        <f>'Cost Pressures (d)'!Z620</f>
        <v>0</v>
      </c>
      <c r="AJ1207" s="88">
        <f>'Cost Pressures (d)'!AA620</f>
        <v>0</v>
      </c>
      <c r="AK1207" s="88">
        <f>'Cost Pressures (d)'!AC620</f>
        <v>0</v>
      </c>
    </row>
    <row r="1208" spans="1:37">
      <c r="A1208" s="87" t="str">
        <f>'Cost Pressures (d)'!A621</f>
        <v>Swansea Bay UHB</v>
      </c>
      <c r="B1208" s="87" t="str">
        <f>'Cost Pressures (d)'!B621</f>
        <v>In Year Cost Base</v>
      </c>
      <c r="C1208" s="87" t="str">
        <f>'Cost Pressures (d)'!C621</f>
        <v>Other Volume Growth / Investments (please specify):</v>
      </c>
      <c r="D1208" s="87" t="str">
        <f>'Cost Pressures (d)'!D621</f>
        <v>Primary Care Contractor</v>
      </c>
      <c r="E1208" s="87" t="str">
        <f>'Cost Pressures (d)'!E621</f>
        <v>FIGURE</v>
      </c>
      <c r="F1208" s="87">
        <f>'Cost Pressures (d)'!F621</f>
        <v>0</v>
      </c>
      <c r="AE1208" s="88">
        <f>'Cost Pressures (d)'!W621</f>
        <v>0</v>
      </c>
      <c r="AH1208" s="88">
        <f>'Cost Pressures (d)'!Z621</f>
        <v>0</v>
      </c>
      <c r="AJ1208" s="88">
        <f>'Cost Pressures (d)'!AA621</f>
        <v>0</v>
      </c>
      <c r="AK1208" s="88">
        <f>'Cost Pressures (d)'!AC621</f>
        <v>0</v>
      </c>
    </row>
    <row r="1209" spans="1:37">
      <c r="A1209" s="87" t="str">
        <f>'Cost Pressures (d)'!A622</f>
        <v>Swansea Bay UHB</v>
      </c>
      <c r="B1209" s="87" t="str">
        <f>'Cost Pressures (d)'!B622</f>
        <v>In Year Cost Base</v>
      </c>
      <c r="C1209" s="87" t="str">
        <f>'Cost Pressures (d)'!C622</f>
        <v>Other Volume Growth / Investments (please specify):</v>
      </c>
      <c r="D1209" s="87" t="str">
        <f>'Cost Pressures (d)'!D622</f>
        <v>Primary Care Contractor</v>
      </c>
      <c r="E1209" s="87" t="str">
        <f>'Cost Pressures (d)'!E622</f>
        <v>FIGURE</v>
      </c>
      <c r="F1209" s="87">
        <f>'Cost Pressures (d)'!F622</f>
        <v>0</v>
      </c>
      <c r="AE1209" s="88">
        <f>'Cost Pressures (d)'!W622</f>
        <v>0</v>
      </c>
      <c r="AH1209" s="88">
        <f>'Cost Pressures (d)'!Z622</f>
        <v>0</v>
      </c>
      <c r="AJ1209" s="88">
        <f>'Cost Pressures (d)'!AA622</f>
        <v>0</v>
      </c>
      <c r="AK1209" s="88">
        <f>'Cost Pressures (d)'!AC622</f>
        <v>0</v>
      </c>
    </row>
    <row r="1210" spans="1:37">
      <c r="A1210" s="87" t="str">
        <f>'Cost Pressures (d)'!A623</f>
        <v>Swansea Bay UHB</v>
      </c>
      <c r="B1210" s="87" t="str">
        <f>'Cost Pressures (d)'!B623</f>
        <v>In Year Cost Base</v>
      </c>
      <c r="C1210" s="87" t="str">
        <f>'Cost Pressures (d)'!C623</f>
        <v>Other Volume Growth / Investments (please specify):</v>
      </c>
      <c r="D1210" s="87" t="str">
        <f>'Cost Pressures (d)'!D623</f>
        <v>Primary Care Contractor</v>
      </c>
      <c r="E1210" s="87" t="str">
        <f>'Cost Pressures (d)'!E623</f>
        <v>FIGURE</v>
      </c>
      <c r="F1210" s="87">
        <f>'Cost Pressures (d)'!F623</f>
        <v>0</v>
      </c>
      <c r="AE1210" s="88">
        <f>'Cost Pressures (d)'!W623</f>
        <v>0</v>
      </c>
      <c r="AH1210" s="88">
        <f>'Cost Pressures (d)'!Z623</f>
        <v>0</v>
      </c>
      <c r="AJ1210" s="88">
        <f>'Cost Pressures (d)'!AA623</f>
        <v>0</v>
      </c>
      <c r="AK1210" s="88">
        <f>'Cost Pressures (d)'!AC623</f>
        <v>0</v>
      </c>
    </row>
    <row r="1211" spans="1:37">
      <c r="A1211" s="87" t="str">
        <f>'Cost Pressures (d)'!A624</f>
        <v>Swansea Bay UHB</v>
      </c>
      <c r="B1211" s="87" t="str">
        <f>'Cost Pressures (d)'!B624</f>
        <v>In Year Cost Base</v>
      </c>
      <c r="C1211" s="87" t="str">
        <f>'Cost Pressures (d)'!C624</f>
        <v>Other Volume Growth / Investments (please specify):</v>
      </c>
      <c r="D1211" s="87" t="str">
        <f>'Cost Pressures (d)'!D624</f>
        <v>Primary Care Contractor</v>
      </c>
      <c r="E1211" s="87" t="str">
        <f>'Cost Pressures (d)'!E624</f>
        <v>FIGURE</v>
      </c>
      <c r="F1211" s="87">
        <f>'Cost Pressures (d)'!F624</f>
        <v>0</v>
      </c>
      <c r="AE1211" s="88">
        <f>'Cost Pressures (d)'!W624</f>
        <v>0</v>
      </c>
      <c r="AH1211" s="88">
        <f>'Cost Pressures (d)'!Z624</f>
        <v>0</v>
      </c>
      <c r="AJ1211" s="88">
        <f>'Cost Pressures (d)'!AA624</f>
        <v>0</v>
      </c>
      <c r="AK1211" s="88">
        <f>'Cost Pressures (d)'!AC624</f>
        <v>0</v>
      </c>
    </row>
    <row r="1212" spans="1:37">
      <c r="A1212" s="87" t="str">
        <f>'Cost Pressures (d)'!A625</f>
        <v>Swansea Bay UHB</v>
      </c>
      <c r="B1212" s="87" t="str">
        <f>'Cost Pressures (d)'!B625</f>
        <v>In Year Cost Base</v>
      </c>
      <c r="C1212" s="87" t="str">
        <f>'Cost Pressures (d)'!C625</f>
        <v>Other Volume Growth / Investments (please specify):</v>
      </c>
      <c r="D1212" s="87" t="str">
        <f>'Cost Pressures (d)'!D625</f>
        <v>Primary Care Contractor</v>
      </c>
      <c r="E1212" s="87" t="str">
        <f>'Cost Pressures (d)'!E625</f>
        <v>FIGURE</v>
      </c>
      <c r="F1212" s="87">
        <f>'Cost Pressures (d)'!F625</f>
        <v>0</v>
      </c>
      <c r="AE1212" s="88">
        <f>'Cost Pressures (d)'!W625</f>
        <v>0</v>
      </c>
      <c r="AH1212" s="88">
        <f>'Cost Pressures (d)'!Z625</f>
        <v>0</v>
      </c>
      <c r="AJ1212" s="88">
        <f>'Cost Pressures (d)'!AA625</f>
        <v>0</v>
      </c>
      <c r="AK1212" s="88">
        <f>'Cost Pressures (d)'!AC625</f>
        <v>0</v>
      </c>
    </row>
    <row r="1213" spans="1:37">
      <c r="A1213" s="87" t="str">
        <f>'Cost Pressures (d)'!A626</f>
        <v>Swansea Bay UHB</v>
      </c>
      <c r="B1213" s="87" t="str">
        <f>'Cost Pressures (d)'!B626</f>
        <v>In Year Cost Base</v>
      </c>
      <c r="C1213" s="87" t="str">
        <f>'Cost Pressures (d)'!C626</f>
        <v>Other Volume Growth / Investments (please specify):</v>
      </c>
      <c r="D1213" s="87" t="str">
        <f>'Cost Pressures (d)'!D626</f>
        <v>Primary Care Contractor</v>
      </c>
      <c r="E1213" s="87" t="str">
        <f>'Cost Pressures (d)'!E626</f>
        <v>FIGURE</v>
      </c>
      <c r="F1213" s="87">
        <f>'Cost Pressures (d)'!F626</f>
        <v>0</v>
      </c>
      <c r="AE1213" s="88">
        <f>'Cost Pressures (d)'!W626</f>
        <v>0</v>
      </c>
      <c r="AH1213" s="88">
        <f>'Cost Pressures (d)'!Z626</f>
        <v>0</v>
      </c>
      <c r="AJ1213" s="88">
        <f>'Cost Pressures (d)'!AA626</f>
        <v>0</v>
      </c>
      <c r="AK1213" s="88">
        <f>'Cost Pressures (d)'!AC626</f>
        <v>0</v>
      </c>
    </row>
    <row r="1214" spans="1:37">
      <c r="A1214" s="87" t="str">
        <f>'Cost Pressures (d)'!A627</f>
        <v>Swansea Bay UHB</v>
      </c>
      <c r="B1214" s="87" t="str">
        <f>'Cost Pressures (d)'!B627</f>
        <v>In Year Cost Base</v>
      </c>
      <c r="C1214" s="87" t="str">
        <f>'Cost Pressures (d)'!C627</f>
        <v>Other Volume Growth / Investments (please specify):</v>
      </c>
      <c r="D1214" s="87" t="str">
        <f>'Cost Pressures (d)'!D627</f>
        <v>Primary Care Contractor</v>
      </c>
      <c r="E1214" s="87" t="str">
        <f>'Cost Pressures (d)'!E627</f>
        <v>FIGURE</v>
      </c>
      <c r="F1214" s="87">
        <f>'Cost Pressures (d)'!F627</f>
        <v>0</v>
      </c>
      <c r="AE1214" s="88">
        <f>'Cost Pressures (d)'!W627</f>
        <v>0</v>
      </c>
      <c r="AH1214" s="88">
        <f>'Cost Pressures (d)'!Z627</f>
        <v>0</v>
      </c>
      <c r="AJ1214" s="88">
        <f>'Cost Pressures (d)'!AA627</f>
        <v>0</v>
      </c>
      <c r="AK1214" s="88">
        <f>'Cost Pressures (d)'!AC627</f>
        <v>0</v>
      </c>
    </row>
    <row r="1215" spans="1:37">
      <c r="A1215" s="87" t="str">
        <f>'Cost Pressures (d)'!A628</f>
        <v>Swansea Bay UHB</v>
      </c>
      <c r="B1215" s="87" t="str">
        <f>'Cost Pressures (d)'!B628</f>
        <v>In Year Cost Base</v>
      </c>
      <c r="C1215" s="87" t="str">
        <f>'Cost Pressures (d)'!C628</f>
        <v>Other Volume Growth / Investments (please specify):</v>
      </c>
      <c r="D1215" s="87" t="str">
        <f>'Cost Pressures (d)'!D628</f>
        <v>Primary Care Contractor</v>
      </c>
      <c r="E1215" s="87" t="str">
        <f>'Cost Pressures (d)'!E628</f>
        <v>FIGURE</v>
      </c>
      <c r="F1215" s="87">
        <f>'Cost Pressures (d)'!F628</f>
        <v>0</v>
      </c>
      <c r="AE1215" s="88">
        <f>'Cost Pressures (d)'!W628</f>
        <v>0</v>
      </c>
      <c r="AH1215" s="88">
        <f>'Cost Pressures (d)'!Z628</f>
        <v>0</v>
      </c>
      <c r="AJ1215" s="88">
        <f>'Cost Pressures (d)'!AA628</f>
        <v>0</v>
      </c>
      <c r="AK1215" s="88">
        <f>'Cost Pressures (d)'!AC628</f>
        <v>0</v>
      </c>
    </row>
    <row r="1216" spans="1:37">
      <c r="A1216" s="87" t="str">
        <f>'Cost Pressures (d)'!A629</f>
        <v>Swansea Bay UHB</v>
      </c>
      <c r="B1216" s="87" t="str">
        <f>'Cost Pressures (d)'!B629</f>
        <v>In Year Cost Base</v>
      </c>
      <c r="C1216" s="87" t="str">
        <f>'Cost Pressures (d)'!C629</f>
        <v>Other Volume Growth / Investments (please specify):</v>
      </c>
      <c r="D1216" s="87" t="str">
        <f>'Cost Pressures (d)'!D629</f>
        <v>Primary Care Contractor</v>
      </c>
      <c r="E1216" s="87" t="str">
        <f>'Cost Pressures (d)'!E629</f>
        <v>FIGURE</v>
      </c>
      <c r="F1216" s="87">
        <f>'Cost Pressures (d)'!F629</f>
        <v>0</v>
      </c>
      <c r="AE1216" s="88">
        <f>'Cost Pressures (d)'!W629</f>
        <v>0</v>
      </c>
      <c r="AH1216" s="88">
        <f>'Cost Pressures (d)'!Z629</f>
        <v>0</v>
      </c>
      <c r="AJ1216" s="88">
        <f>'Cost Pressures (d)'!AA629</f>
        <v>0</v>
      </c>
      <c r="AK1216" s="88">
        <f>'Cost Pressures (d)'!AC629</f>
        <v>0</v>
      </c>
    </row>
    <row r="1217" spans="1:37">
      <c r="A1217" s="87" t="str">
        <f>'Cost Pressures (d)'!A630</f>
        <v>Swansea Bay UHB</v>
      </c>
      <c r="B1217" s="87" t="str">
        <f>'Cost Pressures (d)'!B630</f>
        <v>In Year Cost Base</v>
      </c>
      <c r="C1217" s="87" t="str">
        <f>'Cost Pressures (d)'!C630</f>
        <v>Other Volume Growth / Investments (please specify):</v>
      </c>
      <c r="D1217" s="87" t="str">
        <f>'Cost Pressures (d)'!D630</f>
        <v>Primary Care Contractor</v>
      </c>
      <c r="E1217" s="87" t="str">
        <f>'Cost Pressures (d)'!E630</f>
        <v>FIGURE</v>
      </c>
      <c r="F1217" s="87">
        <f>'Cost Pressures (d)'!F630</f>
        <v>0</v>
      </c>
      <c r="AE1217" s="88">
        <f>'Cost Pressures (d)'!W630</f>
        <v>0</v>
      </c>
      <c r="AH1217" s="88">
        <f>'Cost Pressures (d)'!Z630</f>
        <v>0</v>
      </c>
      <c r="AJ1217" s="88">
        <f>'Cost Pressures (d)'!AA630</f>
        <v>0</v>
      </c>
      <c r="AK1217" s="88">
        <f>'Cost Pressures (d)'!AC630</f>
        <v>0</v>
      </c>
    </row>
    <row r="1218" spans="1:37">
      <c r="A1218" s="87" t="str">
        <f>'Cost Pressures (d)'!A631</f>
        <v>Swansea Bay UHB</v>
      </c>
      <c r="B1218" s="87" t="str">
        <f>'Cost Pressures (d)'!B631</f>
        <v>In Year Cost Base</v>
      </c>
      <c r="C1218" s="87" t="str">
        <f>'Cost Pressures (d)'!C631</f>
        <v>Other Volume Growth / Investments (please specify):</v>
      </c>
      <c r="D1218" s="87" t="str">
        <f>'Cost Pressures (d)'!D631</f>
        <v>Primary Care Contractor</v>
      </c>
      <c r="E1218" s="87" t="str">
        <f>'Cost Pressures (d)'!E631</f>
        <v>FIGURE</v>
      </c>
      <c r="F1218" s="87">
        <f>'Cost Pressures (d)'!F631</f>
        <v>0</v>
      </c>
      <c r="AE1218" s="88">
        <f>'Cost Pressures (d)'!W631</f>
        <v>0</v>
      </c>
      <c r="AH1218" s="88">
        <f>'Cost Pressures (d)'!Z631</f>
        <v>0</v>
      </c>
      <c r="AJ1218" s="88">
        <f>'Cost Pressures (d)'!AA631</f>
        <v>0</v>
      </c>
      <c r="AK1218" s="88">
        <f>'Cost Pressures (d)'!AC631</f>
        <v>0</v>
      </c>
    </row>
    <row r="1219" spans="1:37">
      <c r="A1219" s="87" t="str">
        <f>'Cost Pressures (d)'!A632</f>
        <v>Swansea Bay UHB</v>
      </c>
      <c r="B1219" s="87" t="str">
        <f>'Cost Pressures (d)'!B632</f>
        <v>In Year Cost Base</v>
      </c>
      <c r="C1219" s="87" t="str">
        <f>'Cost Pressures (d)'!C632</f>
        <v>Other Volume Growth / Investments (please specify):</v>
      </c>
      <c r="D1219" s="87" t="str">
        <f>'Cost Pressures (d)'!D632</f>
        <v>Primary Care Contractor</v>
      </c>
      <c r="E1219" s="87" t="str">
        <f>'Cost Pressures (d)'!E632</f>
        <v>FIGURE</v>
      </c>
      <c r="F1219" s="87">
        <f>'Cost Pressures (d)'!F632</f>
        <v>0</v>
      </c>
      <c r="AE1219" s="88">
        <f>'Cost Pressures (d)'!W632</f>
        <v>0</v>
      </c>
      <c r="AH1219" s="88">
        <f>'Cost Pressures (d)'!Z632</f>
        <v>0</v>
      </c>
      <c r="AJ1219" s="88">
        <f>'Cost Pressures (d)'!AA632</f>
        <v>0</v>
      </c>
      <c r="AK1219" s="88">
        <f>'Cost Pressures (d)'!AC632</f>
        <v>0</v>
      </c>
    </row>
    <row r="1220" spans="1:37">
      <c r="A1220" s="87" t="str">
        <f>'Cost Pressures (d)'!A633</f>
        <v>Swansea Bay UHB</v>
      </c>
      <c r="B1220" s="87" t="str">
        <f>'Cost Pressures (d)'!B633</f>
        <v>In Year Cost Base</v>
      </c>
      <c r="C1220" s="87" t="str">
        <f>'Cost Pressures (d)'!C633</f>
        <v>Other Volume Growth / Investments (please specify):</v>
      </c>
      <c r="D1220" s="87" t="str">
        <f>'Cost Pressures (d)'!D633</f>
        <v>Primary Care Contractor</v>
      </c>
      <c r="E1220" s="87" t="str">
        <f>'Cost Pressures (d)'!E633</f>
        <v>FIGURE</v>
      </c>
      <c r="F1220" s="87">
        <f>'Cost Pressures (d)'!F633</f>
        <v>0</v>
      </c>
      <c r="AE1220" s="88">
        <f>'Cost Pressures (d)'!W633</f>
        <v>0</v>
      </c>
      <c r="AH1220" s="88">
        <f>'Cost Pressures (d)'!Z633</f>
        <v>0</v>
      </c>
      <c r="AJ1220" s="88">
        <f>'Cost Pressures (d)'!AA633</f>
        <v>0</v>
      </c>
      <c r="AK1220" s="88">
        <f>'Cost Pressures (d)'!AC633</f>
        <v>0</v>
      </c>
    </row>
    <row r="1221" spans="1:37">
      <c r="A1221" s="87" t="str">
        <f>'Cost Pressures (d)'!A634</f>
        <v>Swansea Bay UHB</v>
      </c>
      <c r="B1221" s="87" t="str">
        <f>'Cost Pressures (d)'!B634</f>
        <v>In Year Cost Base</v>
      </c>
      <c r="C1221" s="87" t="str">
        <f>'Cost Pressures (d)'!C634</f>
        <v>Other Volume Growth / Investments (please specify):</v>
      </c>
      <c r="D1221" s="87" t="str">
        <f>'Cost Pressures (d)'!D634</f>
        <v>Primary Care Contractor</v>
      </c>
      <c r="E1221" s="87" t="str">
        <f>'Cost Pressures (d)'!E634</f>
        <v>FIGURE</v>
      </c>
      <c r="F1221" s="87">
        <f>'Cost Pressures (d)'!F634</f>
        <v>0</v>
      </c>
      <c r="AE1221" s="88">
        <f>'Cost Pressures (d)'!W634</f>
        <v>0</v>
      </c>
      <c r="AH1221" s="88">
        <f>'Cost Pressures (d)'!Z634</f>
        <v>0</v>
      </c>
      <c r="AJ1221" s="88">
        <f>'Cost Pressures (d)'!AA634</f>
        <v>0</v>
      </c>
      <c r="AK1221" s="88">
        <f>'Cost Pressures (d)'!AC634</f>
        <v>0</v>
      </c>
    </row>
    <row r="1222" spans="1:37">
      <c r="A1222" s="87" t="str">
        <f>'Cost Pressures (d)'!A635</f>
        <v>Swansea Bay UHB</v>
      </c>
      <c r="B1222" s="87" t="str">
        <f>'Cost Pressures (d)'!B635</f>
        <v>In Year Cost Base</v>
      </c>
      <c r="C1222" s="87" t="str">
        <f>'Cost Pressures (d)'!C635</f>
        <v>Other Volume Growth / Investments (please specify):</v>
      </c>
      <c r="D1222" s="87" t="str">
        <f>'Cost Pressures (d)'!D635</f>
        <v>Primary Care Contractor</v>
      </c>
      <c r="E1222" s="87" t="str">
        <f>'Cost Pressures (d)'!E635</f>
        <v>FIGURE</v>
      </c>
      <c r="F1222" s="87">
        <f>'Cost Pressures (d)'!F635</f>
        <v>0</v>
      </c>
      <c r="AE1222" s="88">
        <f>'Cost Pressures (d)'!W635</f>
        <v>0</v>
      </c>
      <c r="AH1222" s="88">
        <f>'Cost Pressures (d)'!Z635</f>
        <v>0</v>
      </c>
      <c r="AJ1222" s="88">
        <f>'Cost Pressures (d)'!AA635</f>
        <v>0</v>
      </c>
      <c r="AK1222" s="88">
        <f>'Cost Pressures (d)'!AC635</f>
        <v>0</v>
      </c>
    </row>
    <row r="1223" spans="1:37">
      <c r="A1223" s="87" t="str">
        <f>'Cost Pressures (d)'!A636</f>
        <v>Swansea Bay UHB</v>
      </c>
      <c r="B1223" s="87" t="str">
        <f>'Cost Pressures (d)'!B636</f>
        <v>In Year Cost Base</v>
      </c>
      <c r="C1223" s="87" t="str">
        <f>'Cost Pressures (d)'!C636</f>
        <v>Other Volume Growth / Investments (please specify):</v>
      </c>
      <c r="D1223" s="87" t="str">
        <f>'Cost Pressures (d)'!D636</f>
        <v>Primary Care Contractor</v>
      </c>
      <c r="E1223" s="87" t="str">
        <f>'Cost Pressures (d)'!E636</f>
        <v>FIGURE</v>
      </c>
      <c r="F1223" s="87">
        <f>'Cost Pressures (d)'!F636</f>
        <v>0</v>
      </c>
      <c r="AE1223" s="88">
        <f>'Cost Pressures (d)'!W636</f>
        <v>0</v>
      </c>
      <c r="AH1223" s="88">
        <f>'Cost Pressures (d)'!Z636</f>
        <v>0</v>
      </c>
      <c r="AJ1223" s="88">
        <f>'Cost Pressures (d)'!AA636</f>
        <v>0</v>
      </c>
      <c r="AK1223" s="88">
        <f>'Cost Pressures (d)'!AC636</f>
        <v>0</v>
      </c>
    </row>
    <row r="1224" spans="1:37">
      <c r="A1224" s="87" t="str">
        <f>'Cost Pressures (d)'!A637</f>
        <v>Swansea Bay UHB</v>
      </c>
      <c r="B1224" s="87" t="str">
        <f>'Cost Pressures (d)'!B637</f>
        <v>In Year Cost Base</v>
      </c>
      <c r="C1224" s="87" t="str">
        <f>'Cost Pressures (d)'!C637</f>
        <v>Other Volume Growth / Investments (please specify):</v>
      </c>
      <c r="D1224" s="87" t="str">
        <f>'Cost Pressures (d)'!D637</f>
        <v>Primary Care Contractor</v>
      </c>
      <c r="E1224" s="87" t="str">
        <f>'Cost Pressures (d)'!E637</f>
        <v>TOTAL</v>
      </c>
      <c r="F1224" s="87" t="str">
        <f>'Cost Pressures (d)'!F637</f>
        <v>Subtotal Other Volume Growth / Investments</v>
      </c>
      <c r="AE1224" s="88">
        <f>'Cost Pressures (d)'!W637</f>
        <v>0</v>
      </c>
      <c r="AH1224" s="88">
        <f>'Cost Pressures (d)'!Z637</f>
        <v>0</v>
      </c>
      <c r="AJ1224" s="88">
        <f>'Cost Pressures (d)'!AA637</f>
        <v>0</v>
      </c>
      <c r="AK1224" s="88">
        <f>'Cost Pressures (d)'!AC637</f>
        <v>0</v>
      </c>
    </row>
    <row r="1225" spans="1:37">
      <c r="A1225" s="87" t="str">
        <f>'Cost Pressures (d)'!A638</f>
        <v>Swansea Bay UHB</v>
      </c>
      <c r="B1225" s="87" t="str">
        <f>'Cost Pressures (d)'!B638</f>
        <v>In Year Cost Base</v>
      </c>
      <c r="C1225" s="87" t="str">
        <f>'Cost Pressures (d)'!C638</f>
        <v>Other Volume Growth / Investments (please specify):</v>
      </c>
      <c r="D1225" s="87" t="str">
        <f>'Cost Pressures (d)'!D638</f>
        <v>Primary Care Contractor</v>
      </c>
      <c r="E1225" s="87" t="str">
        <f>'Cost Pressures (d)'!E638</f>
        <v>FIGURE</v>
      </c>
      <c r="F1225" s="87">
        <f>'Cost Pressures (d)'!F638</f>
        <v>0</v>
      </c>
      <c r="AE1225" s="88">
        <f>'Cost Pressures (d)'!W638</f>
        <v>0</v>
      </c>
      <c r="AH1225" s="88">
        <f>'Cost Pressures (d)'!Z638</f>
        <v>0</v>
      </c>
      <c r="AJ1225" s="88">
        <f>'Cost Pressures (d)'!AA638</f>
        <v>0</v>
      </c>
      <c r="AK1225" s="88">
        <f>'Cost Pressures (d)'!AC638</f>
        <v>0</v>
      </c>
    </row>
    <row r="1226" spans="1:37">
      <c r="A1226" s="87" t="str">
        <f>'Cost Pressures (d)'!A639</f>
        <v>Swansea Bay UHB</v>
      </c>
      <c r="B1226" s="87" t="str">
        <f>'Cost Pressures (d)'!B639</f>
        <v>In Year Cost Base</v>
      </c>
      <c r="C1226" s="87" t="str">
        <f>'Cost Pressures (d)'!C639</f>
        <v xml:space="preserve">Funded Cost Pressures: </v>
      </c>
      <c r="D1226" s="87" t="str">
        <f>'Cost Pressures (d)'!D639</f>
        <v>Primary Care Contractor</v>
      </c>
      <c r="E1226" s="87" t="str">
        <f>'Cost Pressures (d)'!E639</f>
        <v>FIGURE</v>
      </c>
      <c r="F1226" s="87" t="str">
        <f>'Cost Pressures (d)'!F639</f>
        <v xml:space="preserve">Funded Cost Pressures: </v>
      </c>
      <c r="AE1226" s="88" t="str">
        <f>'Cost Pressures (d)'!W639</f>
        <v>£'000</v>
      </c>
      <c r="AH1226" s="88" t="str">
        <f>'Cost Pressures (d)'!Z639</f>
        <v>£'000</v>
      </c>
      <c r="AJ1226" s="88">
        <f>'Cost Pressures (d)'!AA639</f>
        <v>0</v>
      </c>
      <c r="AK1226" s="88">
        <f>'Cost Pressures (d)'!AC639</f>
        <v>0</v>
      </c>
    </row>
    <row r="1227" spans="1:37">
      <c r="A1227" s="87" t="str">
        <f>'Cost Pressures (d)'!A640</f>
        <v>Swansea Bay UHB</v>
      </c>
      <c r="B1227" s="87" t="str">
        <f>'Cost Pressures (d)'!B640</f>
        <v>In Year Cost Base</v>
      </c>
      <c r="C1227" s="87" t="str">
        <f>'Cost Pressures (d)'!C640</f>
        <v xml:space="preserve">Funded Cost Pressures: </v>
      </c>
      <c r="D1227" s="87" t="str">
        <f>'Cost Pressures (d)'!D640</f>
        <v>Primary Care Contractor</v>
      </c>
      <c r="E1227" s="87" t="str">
        <f>'Cost Pressures (d)'!E640</f>
        <v>FIGURE</v>
      </c>
      <c r="F1227" s="87" t="str">
        <f>'Cost Pressures (d)'!F640</f>
        <v>Funded - Immunisation Framework</v>
      </c>
      <c r="AE1227" s="88">
        <f>'Cost Pressures (d)'!W640</f>
        <v>0</v>
      </c>
      <c r="AH1227" s="88">
        <f>'Cost Pressures (d)'!Z640</f>
        <v>0</v>
      </c>
      <c r="AJ1227" s="88">
        <f>'Cost Pressures (d)'!AA640</f>
        <v>0</v>
      </c>
      <c r="AK1227" s="88">
        <f>'Cost Pressures (d)'!AC640</f>
        <v>0</v>
      </c>
    </row>
    <row r="1228" spans="1:37">
      <c r="A1228" s="87" t="str">
        <f>'Cost Pressures (d)'!A641</f>
        <v>Swansea Bay UHB</v>
      </c>
      <c r="B1228" s="87" t="str">
        <f>'Cost Pressures (d)'!B641</f>
        <v>In Year Cost Base</v>
      </c>
      <c r="C1228" s="87" t="str">
        <f>'Cost Pressures (d)'!C641</f>
        <v xml:space="preserve">Funded Cost Pressures: </v>
      </c>
      <c r="D1228" s="87" t="str">
        <f>'Cost Pressures (d)'!D641</f>
        <v>Primary Care Contractor</v>
      </c>
      <c r="E1228" s="87" t="str">
        <f>'Cost Pressures (d)'!E641</f>
        <v>FIGURE</v>
      </c>
      <c r="F1228" s="87" t="str">
        <f>'Cost Pressures (d)'!F641</f>
        <v>Funded - Surveillance (Testing and Tracing)</v>
      </c>
      <c r="AE1228" s="88">
        <f>'Cost Pressures (d)'!W641</f>
        <v>0</v>
      </c>
      <c r="AH1228" s="88">
        <f>'Cost Pressures (d)'!Z641</f>
        <v>0</v>
      </c>
      <c r="AJ1228" s="88">
        <f>'Cost Pressures (d)'!AA641</f>
        <v>0</v>
      </c>
      <c r="AK1228" s="88">
        <f>'Cost Pressures (d)'!AC641</f>
        <v>0</v>
      </c>
    </row>
    <row r="1229" spans="1:37">
      <c r="A1229" s="87" t="str">
        <f>'Cost Pressures (d)'!A642</f>
        <v>Swansea Bay UHB</v>
      </c>
      <c r="B1229" s="87" t="str">
        <f>'Cost Pressures (d)'!B642</f>
        <v>In Year Cost Base</v>
      </c>
      <c r="C1229" s="87" t="str">
        <f>'Cost Pressures (d)'!C642</f>
        <v xml:space="preserve">Funded Cost Pressures: </v>
      </c>
      <c r="D1229" s="87" t="str">
        <f>'Cost Pressures (d)'!D642</f>
        <v>Primary Care Contractor</v>
      </c>
      <c r="E1229" s="87" t="str">
        <f>'Cost Pressures (d)'!E642</f>
        <v>FIGURE</v>
      </c>
      <c r="F1229" s="87" t="str">
        <f>'Cost Pressures (d)'!F642</f>
        <v>Funded - Real Living Wage</v>
      </c>
      <c r="AE1229" s="88">
        <f>'Cost Pressures (d)'!W642</f>
        <v>0</v>
      </c>
      <c r="AH1229" s="88">
        <f>'Cost Pressures (d)'!Z642</f>
        <v>0</v>
      </c>
      <c r="AJ1229" s="88">
        <f>'Cost Pressures (d)'!AA642</f>
        <v>0</v>
      </c>
      <c r="AK1229" s="88">
        <f>'Cost Pressures (d)'!AC642</f>
        <v>0</v>
      </c>
    </row>
    <row r="1230" spans="1:37">
      <c r="A1230" s="87" t="str">
        <f>'Cost Pressures (d)'!A643</f>
        <v>Swansea Bay UHB</v>
      </c>
      <c r="B1230" s="87" t="str">
        <f>'Cost Pressures (d)'!B643</f>
        <v>In Year Cost Base</v>
      </c>
      <c r="C1230" s="87" t="str">
        <f>'Cost Pressures (d)'!C643</f>
        <v xml:space="preserve">Funded Cost Pressures: </v>
      </c>
      <c r="D1230" s="87" t="str">
        <f>'Cost Pressures (d)'!D643</f>
        <v>Primary Care Contractor</v>
      </c>
      <c r="E1230" s="87" t="str">
        <f>'Cost Pressures (d)'!E643</f>
        <v>FIGURE</v>
      </c>
      <c r="F1230" s="87" t="str">
        <f>'Cost Pressures (d)'!F643</f>
        <v>Funded - Other ringfenced projects</v>
      </c>
      <c r="AE1230" s="88">
        <f>'Cost Pressures (d)'!W643</f>
        <v>0</v>
      </c>
      <c r="AH1230" s="88">
        <f>'Cost Pressures (d)'!Z643</f>
        <v>0</v>
      </c>
      <c r="AJ1230" s="88">
        <f>'Cost Pressures (d)'!AA643</f>
        <v>0</v>
      </c>
      <c r="AK1230" s="88">
        <f>'Cost Pressures (d)'!AC643</f>
        <v>0</v>
      </c>
    </row>
    <row r="1231" spans="1:37">
      <c r="A1231" s="87" t="str">
        <f>'Cost Pressures (d)'!A644</f>
        <v>Swansea Bay UHB</v>
      </c>
      <c r="B1231" s="87" t="str">
        <f>'Cost Pressures (d)'!B644</f>
        <v>In Year Cost Base</v>
      </c>
      <c r="C1231" s="87" t="str">
        <f>'Cost Pressures (d)'!C644</f>
        <v xml:space="preserve">Funded Cost Pressures: </v>
      </c>
      <c r="D1231" s="87" t="str">
        <f>'Cost Pressures (d)'!D644</f>
        <v>Primary Care Contractor</v>
      </c>
      <c r="E1231" s="87" t="str">
        <f>'Cost Pressures (d)'!E644</f>
        <v>FIGURE</v>
      </c>
      <c r="F1231" s="87" t="str">
        <f>'Cost Pressures (d)'!F644</f>
        <v>National COVID Programmes Other</v>
      </c>
      <c r="AE1231" s="88">
        <f>'Cost Pressures (d)'!W644</f>
        <v>0</v>
      </c>
      <c r="AH1231" s="88">
        <f>'Cost Pressures (d)'!Z644</f>
        <v>0</v>
      </c>
      <c r="AJ1231" s="88">
        <f>'Cost Pressures (d)'!AA644</f>
        <v>0</v>
      </c>
      <c r="AK1231" s="88">
        <f>'Cost Pressures (d)'!AC644</f>
        <v>0</v>
      </c>
    </row>
    <row r="1232" spans="1:37">
      <c r="A1232" s="87" t="str">
        <f>'Cost Pressures (d)'!A645</f>
        <v>Swansea Bay UHB</v>
      </c>
      <c r="B1232" s="87" t="str">
        <f>'Cost Pressures (d)'!B645</f>
        <v>In Year Cost Base</v>
      </c>
      <c r="C1232" s="87" t="str">
        <f>'Cost Pressures (d)'!C645</f>
        <v xml:space="preserve">Funded Cost Pressures: </v>
      </c>
      <c r="D1232" s="87" t="str">
        <f>'Cost Pressures (d)'!D645</f>
        <v>Primary Care Contractor</v>
      </c>
      <c r="E1232" s="87" t="str">
        <f>'Cost Pressures (d)'!E645</f>
        <v>FIGURE</v>
      </c>
      <c r="F1232" s="87" t="str">
        <f>'Cost Pressures (d)'!F645</f>
        <v>Planned Care Recovery Local</v>
      </c>
      <c r="AE1232" s="88">
        <f>'Cost Pressures (d)'!W645</f>
        <v>0</v>
      </c>
      <c r="AH1232" s="88">
        <f>'Cost Pressures (d)'!Z645</f>
        <v>0</v>
      </c>
      <c r="AJ1232" s="88">
        <f>'Cost Pressures (d)'!AA645</f>
        <v>0</v>
      </c>
      <c r="AK1232" s="88">
        <f>'Cost Pressures (d)'!AC645</f>
        <v>0</v>
      </c>
    </row>
    <row r="1233" spans="1:37">
      <c r="A1233" s="87" t="str">
        <f>'Cost Pressures (d)'!A646</f>
        <v>Swansea Bay UHB</v>
      </c>
      <c r="B1233" s="87" t="str">
        <f>'Cost Pressures (d)'!B646</f>
        <v>In Year Cost Base</v>
      </c>
      <c r="C1233" s="87" t="str">
        <f>'Cost Pressures (d)'!C646</f>
        <v xml:space="preserve">Funded Cost Pressures: </v>
      </c>
      <c r="D1233" s="87" t="str">
        <f>'Cost Pressures (d)'!D646</f>
        <v>Primary Care Contractor</v>
      </c>
      <c r="E1233" s="87" t="str">
        <f>'Cost Pressures (d)'!E646</f>
        <v>FIGURE</v>
      </c>
      <c r="F1233" s="87" t="str">
        <f>'Cost Pressures (d)'!F646</f>
        <v>Planned Care Recovery Regional</v>
      </c>
      <c r="AE1233" s="88">
        <f>'Cost Pressures (d)'!W646</f>
        <v>0</v>
      </c>
      <c r="AH1233" s="88">
        <f>'Cost Pressures (d)'!Z646</f>
        <v>0</v>
      </c>
      <c r="AJ1233" s="88">
        <f>'Cost Pressures (d)'!AA646</f>
        <v>0</v>
      </c>
      <c r="AK1233" s="88">
        <f>'Cost Pressures (d)'!AC646</f>
        <v>0</v>
      </c>
    </row>
    <row r="1234" spans="1:37">
      <c r="A1234" s="87" t="str">
        <f>'Cost Pressures (d)'!A647</f>
        <v>Swansea Bay UHB</v>
      </c>
      <c r="B1234" s="87" t="str">
        <f>'Cost Pressures (d)'!B647</f>
        <v>In Year Cost Base</v>
      </c>
      <c r="C1234" s="87" t="str">
        <f>'Cost Pressures (d)'!C647</f>
        <v xml:space="preserve">Funded Cost Pressures: </v>
      </c>
      <c r="D1234" s="87" t="str">
        <f>'Cost Pressures (d)'!D647</f>
        <v>Primary Care Contractor</v>
      </c>
      <c r="E1234" s="87" t="str">
        <f>'Cost Pressures (d)'!E647</f>
        <v>FIGURE</v>
      </c>
      <c r="F1234" s="87" t="str">
        <f>'Cost Pressures (d)'!F647</f>
        <v>2022/23 Pay Award</v>
      </c>
      <c r="AE1234" s="88">
        <f>'Cost Pressures (d)'!W647</f>
        <v>0</v>
      </c>
      <c r="AH1234" s="88">
        <f>'Cost Pressures (d)'!Z647</f>
        <v>0</v>
      </c>
      <c r="AJ1234" s="88">
        <f>'Cost Pressures (d)'!AA647</f>
        <v>0</v>
      </c>
      <c r="AK1234" s="88">
        <f>'Cost Pressures (d)'!AC647</f>
        <v>0</v>
      </c>
    </row>
    <row r="1235" spans="1:37">
      <c r="A1235" s="87" t="str">
        <f>'Cost Pressures (d)'!A648</f>
        <v>Swansea Bay UHB</v>
      </c>
      <c r="B1235" s="87" t="str">
        <f>'Cost Pressures (d)'!B648</f>
        <v>In Year Cost Base</v>
      </c>
      <c r="C1235" s="87" t="str">
        <f>'Cost Pressures (d)'!C648</f>
        <v xml:space="preserve">Funded Cost Pressures: </v>
      </c>
      <c r="D1235" s="87" t="str">
        <f>'Cost Pressures (d)'!D648</f>
        <v>Primary Care Contractor</v>
      </c>
      <c r="E1235" s="87" t="str">
        <f>'Cost Pressures (d)'!E648</f>
        <v>FIGURE</v>
      </c>
      <c r="F1235" s="87" t="str">
        <f>'Cost Pressures (d)'!F648</f>
        <v>Additional Costs linked Table A2</v>
      </c>
      <c r="AE1235" s="88">
        <f>'Cost Pressures (d)'!W648</f>
        <v>0</v>
      </c>
      <c r="AH1235" s="88">
        <f>'Cost Pressures (d)'!Z648</f>
        <v>0</v>
      </c>
      <c r="AJ1235" s="88">
        <f>'Cost Pressures (d)'!AA648</f>
        <v>0</v>
      </c>
      <c r="AK1235" s="88">
        <f>'Cost Pressures (d)'!AC648</f>
        <v>0</v>
      </c>
    </row>
    <row r="1236" spans="1:37">
      <c r="A1236" s="87" t="str">
        <f>'Cost Pressures (d)'!A649</f>
        <v>Swansea Bay UHB</v>
      </c>
      <c r="B1236" s="87" t="str">
        <f>'Cost Pressures (d)'!B649</f>
        <v>In Year Cost Base</v>
      </c>
      <c r="C1236" s="87" t="str">
        <f>'Cost Pressures (d)'!C649</f>
        <v xml:space="preserve">Funded Cost Pressures: </v>
      </c>
      <c r="D1236" s="87" t="str">
        <f>'Cost Pressures (d)'!D649</f>
        <v>Primary Care Contractor</v>
      </c>
      <c r="E1236" s="87" t="str">
        <f>'Cost Pressures (d)'!E649</f>
        <v>FIGURE</v>
      </c>
      <c r="F1236" s="87" t="str">
        <f>'Cost Pressures (d)'!F649</f>
        <v>Additional Costs linked Table B1</v>
      </c>
      <c r="AE1236" s="88">
        <f>'Cost Pressures (d)'!W649</f>
        <v>0</v>
      </c>
      <c r="AH1236" s="88">
        <f>'Cost Pressures (d)'!Z649</f>
        <v>0</v>
      </c>
      <c r="AJ1236" s="88">
        <f>'Cost Pressures (d)'!AA649</f>
        <v>0</v>
      </c>
      <c r="AK1236" s="88">
        <f>'Cost Pressures (d)'!AC649</f>
        <v>0</v>
      </c>
    </row>
    <row r="1237" spans="1:37">
      <c r="A1237" s="87" t="str">
        <f>'Cost Pressures (d)'!A650</f>
        <v>Swansea Bay UHB</v>
      </c>
      <c r="B1237" s="87" t="str">
        <f>'Cost Pressures (d)'!B650</f>
        <v>In Year Cost Base</v>
      </c>
      <c r="C1237" s="87" t="str">
        <f>'Cost Pressures (d)'!C650</f>
        <v xml:space="preserve">Funded Cost Pressures: </v>
      </c>
      <c r="D1237" s="87" t="str">
        <f>'Cost Pressures (d)'!D650</f>
        <v>Primary Care Contractor</v>
      </c>
      <c r="E1237" s="87" t="str">
        <f>'Cost Pressures (d)'!E650</f>
        <v>FIGURE</v>
      </c>
      <c r="F1237" s="87" t="str">
        <f>'Cost Pressures (d)'!F650</f>
        <v>Additional Costs linked Table B2</v>
      </c>
      <c r="AE1237" s="88">
        <f>'Cost Pressures (d)'!W650</f>
        <v>0</v>
      </c>
      <c r="AH1237" s="88">
        <f>'Cost Pressures (d)'!Z650</f>
        <v>0</v>
      </c>
      <c r="AJ1237" s="88">
        <f>'Cost Pressures (d)'!AA650</f>
        <v>0</v>
      </c>
      <c r="AK1237" s="88">
        <f>'Cost Pressures (d)'!AC650</f>
        <v>0</v>
      </c>
    </row>
    <row r="1238" spans="1:37">
      <c r="A1238" s="87" t="str">
        <f>'Cost Pressures (d)'!A651</f>
        <v>Swansea Bay UHB</v>
      </c>
      <c r="B1238" s="87" t="str">
        <f>'Cost Pressures (d)'!B651</f>
        <v>In Year Cost Base</v>
      </c>
      <c r="C1238" s="87" t="str">
        <f>'Cost Pressures (d)'!C651</f>
        <v xml:space="preserve">Funded Cost Pressures: </v>
      </c>
      <c r="D1238" s="87" t="str">
        <f>'Cost Pressures (d)'!D651</f>
        <v>Primary Care Contractor</v>
      </c>
      <c r="E1238" s="87" t="str">
        <f>'Cost Pressures (d)'!E651</f>
        <v>FIGURE</v>
      </c>
      <c r="F1238" s="87" t="str">
        <f>'Cost Pressures (d)'!F651</f>
        <v>Additional Costs linked Table 2</v>
      </c>
      <c r="AE1238" s="88">
        <f>'Cost Pressures (d)'!W651</f>
        <v>0</v>
      </c>
      <c r="AH1238" s="88">
        <f>'Cost Pressures (d)'!Z651</f>
        <v>0</v>
      </c>
      <c r="AJ1238" s="88">
        <f>'Cost Pressures (d)'!AA651</f>
        <v>0</v>
      </c>
      <c r="AK1238" s="88">
        <f>'Cost Pressures (d)'!AC651</f>
        <v>0</v>
      </c>
    </row>
    <row r="1239" spans="1:37">
      <c r="A1239" s="87" t="str">
        <f>'Cost Pressures (d)'!A652</f>
        <v>Swansea Bay UHB</v>
      </c>
      <c r="B1239" s="87" t="str">
        <f>'Cost Pressures (d)'!B652</f>
        <v>In Year Cost Base</v>
      </c>
      <c r="C1239" s="87" t="str">
        <f>'Cost Pressures (d)'!C652</f>
        <v xml:space="preserve">Funded Cost Pressures: </v>
      </c>
      <c r="D1239" s="87" t="str">
        <f>'Cost Pressures (d)'!D652</f>
        <v>Primary Care Contractor</v>
      </c>
      <c r="E1239" s="87" t="str">
        <f>'Cost Pressures (d)'!E652</f>
        <v>FIGURE</v>
      </c>
      <c r="F1239" s="87" t="str">
        <f>'Cost Pressures (d)'!F652</f>
        <v>Anticpated Allocations Invesments Recurrent (as per Tab 6)</v>
      </c>
      <c r="AE1239" s="88">
        <f>'Cost Pressures (d)'!W652</f>
        <v>0</v>
      </c>
      <c r="AH1239" s="88">
        <f>'Cost Pressures (d)'!Z652</f>
        <v>0</v>
      </c>
      <c r="AJ1239" s="88">
        <f>'Cost Pressures (d)'!AA652</f>
        <v>0</v>
      </c>
      <c r="AK1239" s="88">
        <f>'Cost Pressures (d)'!AC652</f>
        <v>0</v>
      </c>
    </row>
    <row r="1240" spans="1:37">
      <c r="A1240" s="87" t="str">
        <f>'Cost Pressures (d)'!A653</f>
        <v>Swansea Bay UHB</v>
      </c>
      <c r="B1240" s="87" t="str">
        <f>'Cost Pressures (d)'!B653</f>
        <v>In Year Cost Base</v>
      </c>
      <c r="C1240" s="87" t="str">
        <f>'Cost Pressures (d)'!C653</f>
        <v xml:space="preserve">Funded Cost Pressures: </v>
      </c>
      <c r="D1240" s="87" t="str">
        <f>'Cost Pressures (d)'!D653</f>
        <v>Primary Care Contractor</v>
      </c>
      <c r="E1240" s="87" t="str">
        <f>'Cost Pressures (d)'!E653</f>
        <v>FIGURE</v>
      </c>
      <c r="F1240" s="87" t="str">
        <f>'Cost Pressures (d)'!F653</f>
        <v>Anticpated Allocations Invesments Non Recurrent (as per Tab 6)</v>
      </c>
      <c r="AE1240" s="88">
        <f>'Cost Pressures (d)'!W653</f>
        <v>0</v>
      </c>
      <c r="AH1240" s="88">
        <f>'Cost Pressures (d)'!Z653</f>
        <v>0</v>
      </c>
      <c r="AJ1240" s="88">
        <f>'Cost Pressures (d)'!AA653</f>
        <v>0</v>
      </c>
      <c r="AK1240" s="88">
        <f>'Cost Pressures (d)'!AC653</f>
        <v>0</v>
      </c>
    </row>
    <row r="1241" spans="1:37">
      <c r="A1241" s="87" t="str">
        <f>'Cost Pressures (d)'!A654</f>
        <v>Swansea Bay UHB</v>
      </c>
      <c r="B1241" s="87" t="str">
        <f>'Cost Pressures (d)'!B654</f>
        <v>In Year Cost Base</v>
      </c>
      <c r="C1241" s="87" t="str">
        <f>'Cost Pressures (d)'!C654</f>
        <v xml:space="preserve">Funded Cost Pressures: </v>
      </c>
      <c r="D1241" s="87" t="str">
        <f>'Cost Pressures (d)'!D654</f>
        <v>Primary Care Contractor</v>
      </c>
      <c r="E1241" s="87" t="str">
        <f>'Cost Pressures (d)'!E654</f>
        <v>FIGURE</v>
      </c>
      <c r="F1241" s="87">
        <f>'Cost Pressures (d)'!F654</f>
        <v>0</v>
      </c>
      <c r="AE1241" s="88">
        <f>'Cost Pressures (d)'!W654</f>
        <v>0</v>
      </c>
      <c r="AH1241" s="88">
        <f>'Cost Pressures (d)'!Z654</f>
        <v>0</v>
      </c>
      <c r="AJ1241" s="88">
        <f>'Cost Pressures (d)'!AA654</f>
        <v>0</v>
      </c>
      <c r="AK1241" s="88">
        <f>'Cost Pressures (d)'!AC654</f>
        <v>0</v>
      </c>
    </row>
    <row r="1242" spans="1:37">
      <c r="A1242" s="87" t="str">
        <f>'Cost Pressures (d)'!A655</f>
        <v>Swansea Bay UHB</v>
      </c>
      <c r="B1242" s="87" t="str">
        <f>'Cost Pressures (d)'!B655</f>
        <v>In Year Cost Base</v>
      </c>
      <c r="C1242" s="87" t="str">
        <f>'Cost Pressures (d)'!C655</f>
        <v xml:space="preserve">Funded Cost Pressures: </v>
      </c>
      <c r="D1242" s="87" t="str">
        <f>'Cost Pressures (d)'!D655</f>
        <v>Primary Care Contractor</v>
      </c>
      <c r="E1242" s="87" t="str">
        <f>'Cost Pressures (d)'!E655</f>
        <v>FIGURE</v>
      </c>
      <c r="F1242" s="87">
        <f>'Cost Pressures (d)'!F655</f>
        <v>0</v>
      </c>
      <c r="AE1242" s="88">
        <f>'Cost Pressures (d)'!W655</f>
        <v>0</v>
      </c>
      <c r="AH1242" s="88">
        <f>'Cost Pressures (d)'!Z655</f>
        <v>0</v>
      </c>
      <c r="AJ1242" s="88">
        <f>'Cost Pressures (d)'!AA655</f>
        <v>0</v>
      </c>
      <c r="AK1242" s="88">
        <f>'Cost Pressures (d)'!AC655</f>
        <v>0</v>
      </c>
    </row>
    <row r="1243" spans="1:37">
      <c r="A1243" s="87" t="str">
        <f>'Cost Pressures (d)'!A656</f>
        <v>Swansea Bay UHB</v>
      </c>
      <c r="B1243" s="87" t="str">
        <f>'Cost Pressures (d)'!B656</f>
        <v>In Year Cost Base</v>
      </c>
      <c r="C1243" s="87" t="str">
        <f>'Cost Pressures (d)'!C656</f>
        <v xml:space="preserve">Funded Cost Pressures: </v>
      </c>
      <c r="D1243" s="87" t="str">
        <f>'Cost Pressures (d)'!D656</f>
        <v>Primary Care Contractor</v>
      </c>
      <c r="E1243" s="87" t="str">
        <f>'Cost Pressures (d)'!E656</f>
        <v>FIGURE</v>
      </c>
      <c r="F1243" s="87">
        <f>'Cost Pressures (d)'!F656</f>
        <v>0</v>
      </c>
      <c r="AE1243" s="88">
        <f>'Cost Pressures (d)'!W656</f>
        <v>0</v>
      </c>
      <c r="AH1243" s="88">
        <f>'Cost Pressures (d)'!Z656</f>
        <v>0</v>
      </c>
      <c r="AJ1243" s="88">
        <f>'Cost Pressures (d)'!AA656</f>
        <v>0</v>
      </c>
      <c r="AK1243" s="88">
        <f>'Cost Pressures (d)'!AC656</f>
        <v>0</v>
      </c>
    </row>
    <row r="1244" spans="1:37">
      <c r="A1244" s="87" t="str">
        <f>'Cost Pressures (d)'!A657</f>
        <v>Swansea Bay UHB</v>
      </c>
      <c r="B1244" s="87" t="str">
        <f>'Cost Pressures (d)'!B657</f>
        <v>In Year Cost Base</v>
      </c>
      <c r="C1244" s="87" t="str">
        <f>'Cost Pressures (d)'!C657</f>
        <v xml:space="preserve">Funded Cost Pressures: </v>
      </c>
      <c r="D1244" s="87" t="str">
        <f>'Cost Pressures (d)'!D657</f>
        <v>Primary Care Contractor</v>
      </c>
      <c r="E1244" s="87" t="str">
        <f>'Cost Pressures (d)'!E657</f>
        <v>TOTAL</v>
      </c>
      <c r="F1244" s="87" t="str">
        <f>'Cost Pressures (d)'!F657</f>
        <v>Adjustment for new funded activities</v>
      </c>
      <c r="AE1244" s="88">
        <f>'Cost Pressures (d)'!W657</f>
        <v>0</v>
      </c>
      <c r="AH1244" s="88">
        <f>'Cost Pressures (d)'!Z657</f>
        <v>0</v>
      </c>
      <c r="AJ1244" s="88">
        <f>'Cost Pressures (d)'!AA657</f>
        <v>0</v>
      </c>
      <c r="AK1244" s="88">
        <f>'Cost Pressures (d)'!AC657</f>
        <v>0</v>
      </c>
    </row>
    <row r="1245" spans="1:37">
      <c r="A1245" s="87" t="str">
        <f>'Cost Pressures (d)'!A658</f>
        <v>Swansea Bay UHB</v>
      </c>
      <c r="B1245" s="87" t="str">
        <f>'Cost Pressures (d)'!B658</f>
        <v>In Year Cost Base</v>
      </c>
      <c r="C1245" s="87" t="str">
        <f>'Cost Pressures (d)'!C658</f>
        <v xml:space="preserve">Funded Cost Pressures: </v>
      </c>
      <c r="D1245" s="87" t="str">
        <f>'Cost Pressures (d)'!D658</f>
        <v>Primary Care Contractor</v>
      </c>
      <c r="E1245" s="87" t="str">
        <f>'Cost Pressures (d)'!E658</f>
        <v>FIGURE</v>
      </c>
      <c r="F1245" s="87">
        <f>'Cost Pressures (d)'!F658</f>
        <v>0</v>
      </c>
      <c r="AE1245" s="88">
        <f>'Cost Pressures (d)'!W658</f>
        <v>0</v>
      </c>
      <c r="AH1245" s="88">
        <f>'Cost Pressures (d)'!Z658</f>
        <v>0</v>
      </c>
      <c r="AJ1245" s="88">
        <f>'Cost Pressures (d)'!AA658</f>
        <v>0</v>
      </c>
      <c r="AK1245" s="88">
        <f>'Cost Pressures (d)'!AC658</f>
        <v>0</v>
      </c>
    </row>
    <row r="1246" spans="1:37">
      <c r="A1246" s="87" t="str">
        <f>'Cost Pressures (d)'!A659</f>
        <v>Swansea Bay UHB</v>
      </c>
      <c r="B1246" s="87" t="str">
        <f>'Cost Pressures (d)'!B659</f>
        <v>In Year Cost Base</v>
      </c>
      <c r="C1246" s="87" t="str">
        <f>'Cost Pressures (d)'!C659</f>
        <v>Total Cost Pressures</v>
      </c>
      <c r="D1246" s="87" t="str">
        <f>'Cost Pressures (d)'!D659</f>
        <v>Primary Care Contractor</v>
      </c>
      <c r="E1246" s="87" t="str">
        <f>'Cost Pressures (d)'!E659</f>
        <v>TOTAL</v>
      </c>
      <c r="F1246" s="87" t="str">
        <f>'Cost Pressures (d)'!F659</f>
        <v>Total Cost Pressures</v>
      </c>
      <c r="AE1246" s="88">
        <f>'Cost Pressures (d)'!W659</f>
        <v>0</v>
      </c>
      <c r="AH1246" s="88">
        <f>'Cost Pressures (d)'!Z659</f>
        <v>0</v>
      </c>
      <c r="AJ1246" s="88">
        <f>'Cost Pressures (d)'!AA659</f>
        <v>0</v>
      </c>
      <c r="AK1246" s="88">
        <f>'Cost Pressures (d)'!AC659</f>
        <v>0</v>
      </c>
    </row>
    <row r="1247" spans="1:37">
      <c r="A1247" s="87" t="str">
        <f>'Cost Pressures (d)'!A660</f>
        <v>Swansea Bay UHB</v>
      </c>
      <c r="B1247" s="87" t="str">
        <f>'Cost Pressures (d)'!B660</f>
        <v>In Year Cost Base</v>
      </c>
      <c r="C1247" s="87" t="str">
        <f>'Cost Pressures (d)'!C660</f>
        <v>Inflationary Cost Pressures</v>
      </c>
      <c r="D1247" s="87" t="str">
        <f>'Cost Pressures (d)'!D660</f>
        <v>Healthcare Services Provided by other NHS Bodies</v>
      </c>
      <c r="E1247" s="87" t="str">
        <f>'Cost Pressures (d)'!E660</f>
        <v>FIGURE</v>
      </c>
      <c r="F1247" s="87" t="str">
        <f>'Cost Pressures (d)'!F660</f>
        <v>Inflation - Energy</v>
      </c>
      <c r="AE1247" s="88">
        <f>'Cost Pressures (d)'!W660</f>
        <v>0</v>
      </c>
      <c r="AH1247" s="88">
        <f>'Cost Pressures (d)'!Z660</f>
        <v>0</v>
      </c>
      <c r="AJ1247" s="88">
        <f>'Cost Pressures (d)'!AA660</f>
        <v>0</v>
      </c>
      <c r="AK1247" s="88">
        <f>'Cost Pressures (d)'!AC660</f>
        <v>0</v>
      </c>
    </row>
    <row r="1248" spans="1:37">
      <c r="A1248" s="87" t="str">
        <f>'Cost Pressures (d)'!A661</f>
        <v>Swansea Bay UHB</v>
      </c>
      <c r="B1248" s="87" t="str">
        <f>'Cost Pressures (d)'!B661</f>
        <v>In Year Cost Base</v>
      </c>
      <c r="C1248" s="87" t="str">
        <f>'Cost Pressures (d)'!C661</f>
        <v>Inflationary Cost Pressures</v>
      </c>
      <c r="D1248" s="87" t="str">
        <f>'Cost Pressures (d)'!D661</f>
        <v>Healthcare Services Provided by other NHS Bodies</v>
      </c>
      <c r="E1248" s="87" t="str">
        <f>'Cost Pressures (d)'!E661</f>
        <v>FIGURE</v>
      </c>
      <c r="F1248" s="87" t="str">
        <f>'Cost Pressures (d)'!F661</f>
        <v>Inflation - Other price increases</v>
      </c>
      <c r="AE1248" s="88">
        <f>'Cost Pressures (d)'!W661</f>
        <v>0</v>
      </c>
      <c r="AH1248" s="88">
        <f>'Cost Pressures (d)'!Z661</f>
        <v>0</v>
      </c>
      <c r="AJ1248" s="88">
        <f>'Cost Pressures (d)'!AA661</f>
        <v>0</v>
      </c>
      <c r="AK1248" s="88">
        <f>'Cost Pressures (d)'!AC661</f>
        <v>0</v>
      </c>
    </row>
    <row r="1249" spans="1:37">
      <c r="A1249" s="87" t="str">
        <f>'Cost Pressures (d)'!A662</f>
        <v>Swansea Bay UHB</v>
      </c>
      <c r="B1249" s="87" t="str">
        <f>'Cost Pressures (d)'!B662</f>
        <v>In Year Cost Base</v>
      </c>
      <c r="C1249" s="87" t="str">
        <f>'Cost Pressures (d)'!C662</f>
        <v>Inflationary Cost Pressures</v>
      </c>
      <c r="D1249" s="87" t="str">
        <f>'Cost Pressures (d)'!D662</f>
        <v>Healthcare Services Provided by other NHS Bodies</v>
      </c>
      <c r="E1249" s="87" t="str">
        <f>'Cost Pressures (d)'!E662</f>
        <v>FIGURE</v>
      </c>
      <c r="F1249" s="87" t="str">
        <f>'Cost Pressures (d)'!F662</f>
        <v>CHC (ec RLW)</v>
      </c>
      <c r="AE1249" s="88">
        <f>'Cost Pressures (d)'!W662</f>
        <v>0</v>
      </c>
      <c r="AH1249" s="88">
        <f>'Cost Pressures (d)'!Z662</f>
        <v>0</v>
      </c>
      <c r="AJ1249" s="88">
        <f>'Cost Pressures (d)'!AA662</f>
        <v>0</v>
      </c>
      <c r="AK1249" s="88">
        <f>'Cost Pressures (d)'!AC662</f>
        <v>0</v>
      </c>
    </row>
    <row r="1250" spans="1:37">
      <c r="A1250" s="87" t="str">
        <f>'Cost Pressures (d)'!A663</f>
        <v>Swansea Bay UHB</v>
      </c>
      <c r="B1250" s="87" t="str">
        <f>'Cost Pressures (d)'!B663</f>
        <v>In Year Cost Base</v>
      </c>
      <c r="C1250" s="87" t="str">
        <f>'Cost Pressures (d)'!C663</f>
        <v>Inflationary Cost Pressures</v>
      </c>
      <c r="D1250" s="87" t="str">
        <f>'Cost Pressures (d)'!D663</f>
        <v>Healthcare Services Provided by other NHS Bodies</v>
      </c>
      <c r="E1250" s="87" t="str">
        <f>'Cost Pressures (d)'!E663</f>
        <v>FIGURE</v>
      </c>
      <c r="F1250" s="87" t="str">
        <f>'Cost Pressures (d)'!F663</f>
        <v>Secondary Care Drugs &amp; NICE</v>
      </c>
      <c r="AE1250" s="88">
        <f>'Cost Pressures (d)'!W663</f>
        <v>0</v>
      </c>
      <c r="AH1250" s="88">
        <f>'Cost Pressures (d)'!Z663</f>
        <v>0</v>
      </c>
      <c r="AJ1250" s="88">
        <f>'Cost Pressures (d)'!AA663</f>
        <v>0</v>
      </c>
      <c r="AK1250" s="88">
        <f>'Cost Pressures (d)'!AC663</f>
        <v>0</v>
      </c>
    </row>
    <row r="1251" spans="1:37">
      <c r="A1251" s="87" t="str">
        <f>'Cost Pressures (d)'!A664</f>
        <v>Swansea Bay UHB</v>
      </c>
      <c r="B1251" s="87" t="str">
        <f>'Cost Pressures (d)'!B664</f>
        <v>In Year Cost Base</v>
      </c>
      <c r="C1251" s="87" t="str">
        <f>'Cost Pressures (d)'!C664</f>
        <v>Inflationary Cost Pressures</v>
      </c>
      <c r="D1251" s="87" t="str">
        <f>'Cost Pressures (d)'!D664</f>
        <v>Healthcare Services Provided by other NHS Bodies</v>
      </c>
      <c r="E1251" s="87" t="str">
        <f>'Cost Pressures (d)'!E664</f>
        <v>FIGURE</v>
      </c>
      <c r="F1251" s="87" t="str">
        <f>'Cost Pressures (d)'!F664</f>
        <v>PC Prescribing</v>
      </c>
      <c r="AE1251" s="88">
        <f>'Cost Pressures (d)'!W664</f>
        <v>0</v>
      </c>
      <c r="AH1251" s="88">
        <f>'Cost Pressures (d)'!Z664</f>
        <v>0</v>
      </c>
      <c r="AJ1251" s="88">
        <f>'Cost Pressures (d)'!AA664</f>
        <v>0</v>
      </c>
      <c r="AK1251" s="88">
        <f>'Cost Pressures (d)'!AC664</f>
        <v>0</v>
      </c>
    </row>
    <row r="1252" spans="1:37">
      <c r="A1252" s="87" t="str">
        <f>'Cost Pressures (d)'!A665</f>
        <v>Swansea Bay UHB</v>
      </c>
      <c r="B1252" s="87" t="str">
        <f>'Cost Pressures (d)'!B665</f>
        <v>In Year Cost Base</v>
      </c>
      <c r="C1252" s="87" t="str">
        <f>'Cost Pressures (d)'!C665</f>
        <v>Inflationary Cost Pressures</v>
      </c>
      <c r="D1252" s="87" t="str">
        <f>'Cost Pressures (d)'!D665</f>
        <v>Healthcare Services Provided by other NHS Bodies</v>
      </c>
      <c r="E1252" s="87" t="str">
        <f>'Cost Pressures (d)'!E665</f>
        <v>FIGURE</v>
      </c>
      <c r="F1252" s="87" t="str">
        <f>'Cost Pressures (d)'!F665</f>
        <v>Inflations Linked to Commissioned Services</v>
      </c>
      <c r="AE1252" s="88">
        <f>'Cost Pressures (d)'!W665</f>
        <v>0</v>
      </c>
      <c r="AH1252" s="88">
        <f>'Cost Pressures (d)'!Z665</f>
        <v>0</v>
      </c>
      <c r="AJ1252" s="88">
        <f>'Cost Pressures (d)'!AA665</f>
        <v>0</v>
      </c>
      <c r="AK1252" s="88">
        <f>'Cost Pressures (d)'!AC665</f>
        <v>0</v>
      </c>
    </row>
    <row r="1253" spans="1:37">
      <c r="A1253" s="87" t="str">
        <f>'Cost Pressures (d)'!A666</f>
        <v>Swansea Bay UHB</v>
      </c>
      <c r="B1253" s="87" t="str">
        <f>'Cost Pressures (d)'!B666</f>
        <v>In Year Cost Base</v>
      </c>
      <c r="C1253" s="87" t="str">
        <f>'Cost Pressures (d)'!C666</f>
        <v>Inflationary Cost Pressures</v>
      </c>
      <c r="D1253" s="87" t="str">
        <f>'Cost Pressures (d)'!D666</f>
        <v>Healthcare Services Provided by other NHS Bodies</v>
      </c>
      <c r="E1253" s="87" t="str">
        <f>'Cost Pressures (d)'!E666</f>
        <v>FIGURE</v>
      </c>
      <c r="F1253" s="87">
        <f>'Cost Pressures (d)'!F666</f>
        <v>0</v>
      </c>
      <c r="AE1253" s="88">
        <f>'Cost Pressures (d)'!W666</f>
        <v>0</v>
      </c>
      <c r="AH1253" s="88">
        <f>'Cost Pressures (d)'!Z666</f>
        <v>0</v>
      </c>
      <c r="AJ1253" s="88">
        <f>'Cost Pressures (d)'!AA666</f>
        <v>0</v>
      </c>
      <c r="AK1253" s="88">
        <f>'Cost Pressures (d)'!AC666</f>
        <v>0</v>
      </c>
    </row>
    <row r="1254" spans="1:37">
      <c r="A1254" s="87" t="str">
        <f>'Cost Pressures (d)'!A667</f>
        <v>Swansea Bay UHB</v>
      </c>
      <c r="B1254" s="87" t="str">
        <f>'Cost Pressures (d)'!B667</f>
        <v>In Year Cost Base</v>
      </c>
      <c r="C1254" s="87" t="str">
        <f>'Cost Pressures (d)'!C667</f>
        <v>Inflationary Cost Pressures</v>
      </c>
      <c r="D1254" s="87" t="str">
        <f>'Cost Pressures (d)'!D667</f>
        <v>Healthcare Services Provided by other NHS Bodies</v>
      </c>
      <c r="E1254" s="87" t="str">
        <f>'Cost Pressures (d)'!E667</f>
        <v>FIGURE</v>
      </c>
      <c r="F1254" s="87">
        <f>'Cost Pressures (d)'!F667</f>
        <v>0</v>
      </c>
      <c r="AE1254" s="88">
        <f>'Cost Pressures (d)'!W667</f>
        <v>0</v>
      </c>
      <c r="AH1254" s="88">
        <f>'Cost Pressures (d)'!Z667</f>
        <v>0</v>
      </c>
      <c r="AJ1254" s="88">
        <f>'Cost Pressures (d)'!AA667</f>
        <v>0</v>
      </c>
      <c r="AK1254" s="88">
        <f>'Cost Pressures (d)'!AC667</f>
        <v>0</v>
      </c>
    </row>
    <row r="1255" spans="1:37">
      <c r="A1255" s="87" t="str">
        <f>'Cost Pressures (d)'!A668</f>
        <v>Swansea Bay UHB</v>
      </c>
      <c r="B1255" s="87" t="str">
        <f>'Cost Pressures (d)'!B668</f>
        <v>In Year Cost Base</v>
      </c>
      <c r="C1255" s="87" t="str">
        <f>'Cost Pressures (d)'!C668</f>
        <v>Inflationary Cost Pressures</v>
      </c>
      <c r="D1255" s="87" t="str">
        <f>'Cost Pressures (d)'!D668</f>
        <v>Healthcare Services Provided by other NHS Bodies</v>
      </c>
      <c r="E1255" s="87" t="str">
        <f>'Cost Pressures (d)'!E668</f>
        <v>TOTAL</v>
      </c>
      <c r="F1255" s="87" t="str">
        <f>'Cost Pressures (d)'!F668</f>
        <v>Subtotal Inflationary Cost Pressures</v>
      </c>
      <c r="AE1255" s="88">
        <f>'Cost Pressures (d)'!W668</f>
        <v>0</v>
      </c>
      <c r="AH1255" s="88">
        <f>'Cost Pressures (d)'!Z668</f>
        <v>0</v>
      </c>
      <c r="AJ1255" s="88">
        <f>'Cost Pressures (d)'!AA668</f>
        <v>0</v>
      </c>
      <c r="AK1255" s="88">
        <f>'Cost Pressures (d)'!AC668</f>
        <v>0</v>
      </c>
    </row>
    <row r="1256" spans="1:37">
      <c r="A1256" s="87" t="str">
        <f>'Cost Pressures (d)'!A669</f>
        <v>Swansea Bay UHB</v>
      </c>
      <c r="B1256" s="87" t="str">
        <f>'Cost Pressures (d)'!B669</f>
        <v>In Year Cost Base</v>
      </c>
      <c r="C1256" s="87" t="str">
        <f>'Cost Pressures (d)'!C669</f>
        <v>Inflationary Cost Pressures</v>
      </c>
      <c r="D1256" s="87" t="str">
        <f>'Cost Pressures (d)'!D669</f>
        <v>Healthcare Services Provided by other NHS Bodies</v>
      </c>
      <c r="E1256" s="87" t="str">
        <f>'Cost Pressures (d)'!E669</f>
        <v>FIGURE</v>
      </c>
      <c r="F1256" s="87">
        <f>'Cost Pressures (d)'!F669</f>
        <v>0</v>
      </c>
      <c r="AE1256" s="88">
        <f>'Cost Pressures (d)'!W669</f>
        <v>0</v>
      </c>
      <c r="AH1256" s="88">
        <f>'Cost Pressures (d)'!Z669</f>
        <v>0</v>
      </c>
      <c r="AJ1256" s="88">
        <f>'Cost Pressures (d)'!AA669</f>
        <v>0</v>
      </c>
      <c r="AK1256" s="88">
        <f>'Cost Pressures (d)'!AC669</f>
        <v>0</v>
      </c>
    </row>
    <row r="1257" spans="1:37">
      <c r="A1257" s="87" t="str">
        <f>'Cost Pressures (d)'!A670</f>
        <v>Swansea Bay UHB</v>
      </c>
      <c r="B1257" s="87" t="str">
        <f>'Cost Pressures (d)'!B670</f>
        <v>In Year Cost Base</v>
      </c>
      <c r="C1257" s="87" t="str">
        <f>'Cost Pressures (d)'!C670</f>
        <v>Ongoing non-recurring cost pressures</v>
      </c>
      <c r="D1257" s="87" t="str">
        <f>'Cost Pressures (d)'!D670</f>
        <v>Healthcare Services Provided by other NHS Bodies</v>
      </c>
      <c r="E1257" s="87" t="str">
        <f>'Cost Pressures (d)'!E670</f>
        <v>FIGURE</v>
      </c>
      <c r="F1257" s="87" t="str">
        <f>'Cost Pressures (d)'!F670</f>
        <v>Ongoing non-recurring cost pressures</v>
      </c>
      <c r="AE1257" s="88" t="str">
        <f>'Cost Pressures (d)'!W670</f>
        <v>£'000</v>
      </c>
      <c r="AH1257" s="88" t="str">
        <f>'Cost Pressures (d)'!Z670</f>
        <v>£'000</v>
      </c>
      <c r="AJ1257" s="88">
        <f>'Cost Pressures (d)'!AA670</f>
        <v>0</v>
      </c>
      <c r="AK1257" s="88">
        <f>'Cost Pressures (d)'!AC670</f>
        <v>0</v>
      </c>
    </row>
    <row r="1258" spans="1:37">
      <c r="A1258" s="87" t="str">
        <f>'Cost Pressures (d)'!A671</f>
        <v>Swansea Bay UHB</v>
      </c>
      <c r="B1258" s="87" t="str">
        <f>'Cost Pressures (d)'!B671</f>
        <v>In Year Cost Base</v>
      </c>
      <c r="C1258" s="87" t="str">
        <f>'Cost Pressures (d)'!C671</f>
        <v>Ongoing non-recurring cost pressures</v>
      </c>
      <c r="D1258" s="87" t="str">
        <f>'Cost Pressures (d)'!D671</f>
        <v>Healthcare Services Provided by other NHS Bodies</v>
      </c>
      <c r="E1258" s="87" t="str">
        <f>'Cost Pressures (d)'!E671</f>
        <v>FIGURE</v>
      </c>
      <c r="F1258" s="87">
        <f>'Cost Pressures (d)'!F671</f>
        <v>0</v>
      </c>
      <c r="AE1258" s="88">
        <f>'Cost Pressures (d)'!W671</f>
        <v>0</v>
      </c>
      <c r="AH1258" s="88">
        <f>'Cost Pressures (d)'!Z671</f>
        <v>0</v>
      </c>
      <c r="AJ1258" s="88">
        <f>'Cost Pressures (d)'!AA671</f>
        <v>0</v>
      </c>
      <c r="AK1258" s="88">
        <f>'Cost Pressures (d)'!AC671</f>
        <v>0</v>
      </c>
    </row>
    <row r="1259" spans="1:37">
      <c r="A1259" s="87" t="str">
        <f>'Cost Pressures (d)'!A672</f>
        <v>Swansea Bay UHB</v>
      </c>
      <c r="B1259" s="87" t="str">
        <f>'Cost Pressures (d)'!B672</f>
        <v>In Year Cost Base</v>
      </c>
      <c r="C1259" s="87" t="str">
        <f>'Cost Pressures (d)'!C672</f>
        <v>Ongoing non-recurring cost pressures</v>
      </c>
      <c r="D1259" s="87" t="str">
        <f>'Cost Pressures (d)'!D672</f>
        <v>Healthcare Services Provided by other NHS Bodies</v>
      </c>
      <c r="E1259" s="87" t="str">
        <f>'Cost Pressures (d)'!E672</f>
        <v>FIGURE</v>
      </c>
      <c r="F1259" s="87">
        <f>'Cost Pressures (d)'!F672</f>
        <v>0</v>
      </c>
      <c r="AE1259" s="88">
        <f>'Cost Pressures (d)'!W672</f>
        <v>0</v>
      </c>
      <c r="AH1259" s="88">
        <f>'Cost Pressures (d)'!Z672</f>
        <v>0</v>
      </c>
      <c r="AJ1259" s="88">
        <f>'Cost Pressures (d)'!AA672</f>
        <v>0</v>
      </c>
      <c r="AK1259" s="88">
        <f>'Cost Pressures (d)'!AC672</f>
        <v>0</v>
      </c>
    </row>
    <row r="1260" spans="1:37">
      <c r="A1260" s="87" t="str">
        <f>'Cost Pressures (d)'!A673</f>
        <v>Swansea Bay UHB</v>
      </c>
      <c r="B1260" s="87" t="str">
        <f>'Cost Pressures (d)'!B673</f>
        <v>In Year Cost Base</v>
      </c>
      <c r="C1260" s="87" t="str">
        <f>'Cost Pressures (d)'!C673</f>
        <v>Ongoing non-recurring cost pressures</v>
      </c>
      <c r="D1260" s="87" t="str">
        <f>'Cost Pressures (d)'!D673</f>
        <v>Healthcare Services Provided by other NHS Bodies</v>
      </c>
      <c r="E1260" s="87" t="str">
        <f>'Cost Pressures (d)'!E673</f>
        <v>FIGURE</v>
      </c>
      <c r="F1260" s="87">
        <f>'Cost Pressures (d)'!F673</f>
        <v>0</v>
      </c>
      <c r="AE1260" s="88">
        <f>'Cost Pressures (d)'!W673</f>
        <v>0</v>
      </c>
      <c r="AH1260" s="88">
        <f>'Cost Pressures (d)'!Z673</f>
        <v>0</v>
      </c>
      <c r="AJ1260" s="88">
        <f>'Cost Pressures (d)'!AA673</f>
        <v>0</v>
      </c>
      <c r="AK1260" s="88">
        <f>'Cost Pressures (d)'!AC673</f>
        <v>0</v>
      </c>
    </row>
    <row r="1261" spans="1:37">
      <c r="A1261" s="87" t="str">
        <f>'Cost Pressures (d)'!A674</f>
        <v>Swansea Bay UHB</v>
      </c>
      <c r="B1261" s="87" t="str">
        <f>'Cost Pressures (d)'!B674</f>
        <v>In Year Cost Base</v>
      </c>
      <c r="C1261" s="87" t="str">
        <f>'Cost Pressures (d)'!C674</f>
        <v>Ongoing non-recurring cost pressures</v>
      </c>
      <c r="D1261" s="87" t="str">
        <f>'Cost Pressures (d)'!D674</f>
        <v>Healthcare Services Provided by other NHS Bodies</v>
      </c>
      <c r="E1261" s="87" t="str">
        <f>'Cost Pressures (d)'!E674</f>
        <v>FIGURE</v>
      </c>
      <c r="F1261" s="87">
        <f>'Cost Pressures (d)'!F674</f>
        <v>0</v>
      </c>
      <c r="AE1261" s="88">
        <f>'Cost Pressures (d)'!W674</f>
        <v>0</v>
      </c>
      <c r="AH1261" s="88">
        <f>'Cost Pressures (d)'!Z674</f>
        <v>0</v>
      </c>
      <c r="AJ1261" s="88">
        <f>'Cost Pressures (d)'!AA674</f>
        <v>0</v>
      </c>
      <c r="AK1261" s="88">
        <f>'Cost Pressures (d)'!AC674</f>
        <v>0</v>
      </c>
    </row>
    <row r="1262" spans="1:37">
      <c r="A1262" s="87" t="str">
        <f>'Cost Pressures (d)'!A675</f>
        <v>Swansea Bay UHB</v>
      </c>
      <c r="B1262" s="87" t="str">
        <f>'Cost Pressures (d)'!B675</f>
        <v>In Year Cost Base</v>
      </c>
      <c r="C1262" s="87" t="str">
        <f>'Cost Pressures (d)'!C675</f>
        <v>Ongoing non-recurring cost pressures</v>
      </c>
      <c r="D1262" s="87" t="str">
        <f>'Cost Pressures (d)'!D675</f>
        <v>Healthcare Services Provided by other NHS Bodies</v>
      </c>
      <c r="E1262" s="87" t="str">
        <f>'Cost Pressures (d)'!E675</f>
        <v>FIGURE</v>
      </c>
      <c r="F1262" s="87">
        <f>'Cost Pressures (d)'!F675</f>
        <v>0</v>
      </c>
      <c r="AE1262" s="88">
        <f>'Cost Pressures (d)'!W675</f>
        <v>0</v>
      </c>
      <c r="AH1262" s="88">
        <f>'Cost Pressures (d)'!Z675</f>
        <v>0</v>
      </c>
      <c r="AJ1262" s="88">
        <f>'Cost Pressures (d)'!AA675</f>
        <v>0</v>
      </c>
      <c r="AK1262" s="88">
        <f>'Cost Pressures (d)'!AC675</f>
        <v>0</v>
      </c>
    </row>
    <row r="1263" spans="1:37">
      <c r="A1263" s="87" t="str">
        <f>'Cost Pressures (d)'!A676</f>
        <v>Swansea Bay UHB</v>
      </c>
      <c r="B1263" s="87" t="str">
        <f>'Cost Pressures (d)'!B676</f>
        <v>In Year Cost Base</v>
      </c>
      <c r="C1263" s="87" t="str">
        <f>'Cost Pressures (d)'!C676</f>
        <v>Ongoing non-recurring cost pressures</v>
      </c>
      <c r="D1263" s="87" t="str">
        <f>'Cost Pressures (d)'!D676</f>
        <v>Healthcare Services Provided by other NHS Bodies</v>
      </c>
      <c r="E1263" s="87" t="str">
        <f>'Cost Pressures (d)'!E676</f>
        <v>FIGURE</v>
      </c>
      <c r="F1263" s="87">
        <f>'Cost Pressures (d)'!F676</f>
        <v>0</v>
      </c>
      <c r="AE1263" s="88">
        <f>'Cost Pressures (d)'!W676</f>
        <v>0</v>
      </c>
      <c r="AH1263" s="88">
        <f>'Cost Pressures (d)'!Z676</f>
        <v>0</v>
      </c>
      <c r="AJ1263" s="88">
        <f>'Cost Pressures (d)'!AA676</f>
        <v>0</v>
      </c>
      <c r="AK1263" s="88">
        <f>'Cost Pressures (d)'!AC676</f>
        <v>0</v>
      </c>
    </row>
    <row r="1264" spans="1:37">
      <c r="A1264" s="87" t="str">
        <f>'Cost Pressures (d)'!A677</f>
        <v>Swansea Bay UHB</v>
      </c>
      <c r="B1264" s="87" t="str">
        <f>'Cost Pressures (d)'!B677</f>
        <v>In Year Cost Base</v>
      </c>
      <c r="C1264" s="87" t="str">
        <f>'Cost Pressures (d)'!C677</f>
        <v>Ongoing non-recurring cost pressures</v>
      </c>
      <c r="D1264" s="87" t="str">
        <f>'Cost Pressures (d)'!D677</f>
        <v>Healthcare Services Provided by other NHS Bodies</v>
      </c>
      <c r="E1264" s="87" t="str">
        <f>'Cost Pressures (d)'!E677</f>
        <v>FIGURE</v>
      </c>
      <c r="F1264" s="87">
        <f>'Cost Pressures (d)'!F677</f>
        <v>0</v>
      </c>
      <c r="AE1264" s="88">
        <f>'Cost Pressures (d)'!W677</f>
        <v>0</v>
      </c>
      <c r="AH1264" s="88">
        <f>'Cost Pressures (d)'!Z677</f>
        <v>0</v>
      </c>
      <c r="AJ1264" s="88">
        <f>'Cost Pressures (d)'!AA677</f>
        <v>0</v>
      </c>
      <c r="AK1264" s="88">
        <f>'Cost Pressures (d)'!AC677</f>
        <v>0</v>
      </c>
    </row>
    <row r="1265" spans="1:37">
      <c r="A1265" s="87" t="str">
        <f>'Cost Pressures (d)'!A678</f>
        <v>Swansea Bay UHB</v>
      </c>
      <c r="B1265" s="87" t="str">
        <f>'Cost Pressures (d)'!B678</f>
        <v>In Year Cost Base</v>
      </c>
      <c r="C1265" s="87" t="str">
        <f>'Cost Pressures (d)'!C678</f>
        <v>Ongoing non-recurring cost pressures</v>
      </c>
      <c r="D1265" s="87" t="str">
        <f>'Cost Pressures (d)'!D678</f>
        <v>Healthcare Services Provided by other NHS Bodies</v>
      </c>
      <c r="E1265" s="87" t="str">
        <f>'Cost Pressures (d)'!E678</f>
        <v>FIGURE</v>
      </c>
      <c r="F1265" s="87">
        <f>'Cost Pressures (d)'!F678</f>
        <v>0</v>
      </c>
      <c r="AE1265" s="88">
        <f>'Cost Pressures (d)'!W678</f>
        <v>0</v>
      </c>
      <c r="AH1265" s="88">
        <f>'Cost Pressures (d)'!Z678</f>
        <v>0</v>
      </c>
      <c r="AJ1265" s="88">
        <f>'Cost Pressures (d)'!AA678</f>
        <v>0</v>
      </c>
      <c r="AK1265" s="88">
        <f>'Cost Pressures (d)'!AC678</f>
        <v>0</v>
      </c>
    </row>
    <row r="1266" spans="1:37">
      <c r="A1266" s="87" t="str">
        <f>'Cost Pressures (d)'!A679</f>
        <v>Swansea Bay UHB</v>
      </c>
      <c r="B1266" s="87" t="str">
        <f>'Cost Pressures (d)'!B679</f>
        <v>In Year Cost Base</v>
      </c>
      <c r="C1266" s="87" t="str">
        <f>'Cost Pressures (d)'!C679</f>
        <v>Ongoing non-recurring cost pressures</v>
      </c>
      <c r="D1266" s="87" t="str">
        <f>'Cost Pressures (d)'!D679</f>
        <v>Healthcare Services Provided by other NHS Bodies</v>
      </c>
      <c r="E1266" s="87" t="str">
        <f>'Cost Pressures (d)'!E679</f>
        <v>FIGURE</v>
      </c>
      <c r="F1266" s="87">
        <f>'Cost Pressures (d)'!F679</f>
        <v>0</v>
      </c>
      <c r="AE1266" s="88">
        <f>'Cost Pressures (d)'!W679</f>
        <v>0</v>
      </c>
      <c r="AH1266" s="88">
        <f>'Cost Pressures (d)'!Z679</f>
        <v>0</v>
      </c>
      <c r="AJ1266" s="88">
        <f>'Cost Pressures (d)'!AA679</f>
        <v>0</v>
      </c>
      <c r="AK1266" s="88">
        <f>'Cost Pressures (d)'!AC679</f>
        <v>0</v>
      </c>
    </row>
    <row r="1267" spans="1:37">
      <c r="A1267" s="87" t="str">
        <f>'Cost Pressures (d)'!A680</f>
        <v>Swansea Bay UHB</v>
      </c>
      <c r="B1267" s="87" t="str">
        <f>'Cost Pressures (d)'!B680</f>
        <v>In Year Cost Base</v>
      </c>
      <c r="C1267" s="87" t="str">
        <f>'Cost Pressures (d)'!C680</f>
        <v>Ongoing non-recurring cost pressures</v>
      </c>
      <c r="D1267" s="87" t="str">
        <f>'Cost Pressures (d)'!D680</f>
        <v>Healthcare Services Provided by other NHS Bodies</v>
      </c>
      <c r="E1267" s="87" t="str">
        <f>'Cost Pressures (d)'!E680</f>
        <v>FIGURE</v>
      </c>
      <c r="F1267" s="87">
        <f>'Cost Pressures (d)'!F680</f>
        <v>0</v>
      </c>
      <c r="AE1267" s="88">
        <f>'Cost Pressures (d)'!W680</f>
        <v>0</v>
      </c>
      <c r="AH1267" s="88">
        <f>'Cost Pressures (d)'!Z680</f>
        <v>0</v>
      </c>
      <c r="AJ1267" s="88">
        <f>'Cost Pressures (d)'!AA680</f>
        <v>0</v>
      </c>
      <c r="AK1267" s="88">
        <f>'Cost Pressures (d)'!AC680</f>
        <v>0</v>
      </c>
    </row>
    <row r="1268" spans="1:37">
      <c r="A1268" s="87" t="str">
        <f>'Cost Pressures (d)'!A681</f>
        <v>Swansea Bay UHB</v>
      </c>
      <c r="B1268" s="87" t="str">
        <f>'Cost Pressures (d)'!B681</f>
        <v>In Year Cost Base</v>
      </c>
      <c r="C1268" s="87" t="str">
        <f>'Cost Pressures (d)'!C681</f>
        <v>Ongoing non-recurring cost pressures</v>
      </c>
      <c r="D1268" s="87" t="str">
        <f>'Cost Pressures (d)'!D681</f>
        <v>Healthcare Services Provided by other NHS Bodies</v>
      </c>
      <c r="E1268" s="87" t="str">
        <f>'Cost Pressures (d)'!E681</f>
        <v>FIGURE</v>
      </c>
      <c r="F1268" s="87">
        <f>'Cost Pressures (d)'!F681</f>
        <v>0</v>
      </c>
      <c r="AE1268" s="88">
        <f>'Cost Pressures (d)'!W681</f>
        <v>0</v>
      </c>
      <c r="AH1268" s="88">
        <f>'Cost Pressures (d)'!Z681</f>
        <v>0</v>
      </c>
      <c r="AJ1268" s="88">
        <f>'Cost Pressures (d)'!AA681</f>
        <v>0</v>
      </c>
      <c r="AK1268" s="88">
        <f>'Cost Pressures (d)'!AC681</f>
        <v>0</v>
      </c>
    </row>
    <row r="1269" spans="1:37">
      <c r="A1269" s="87" t="str">
        <f>'Cost Pressures (d)'!A682</f>
        <v>Swansea Bay UHB</v>
      </c>
      <c r="B1269" s="87" t="str">
        <f>'Cost Pressures (d)'!B682</f>
        <v>In Year Cost Base</v>
      </c>
      <c r="C1269" s="87" t="str">
        <f>'Cost Pressures (d)'!C682</f>
        <v>Ongoing non-recurring cost pressures</v>
      </c>
      <c r="D1269" s="87" t="str">
        <f>'Cost Pressures (d)'!D682</f>
        <v>Healthcare Services Provided by other NHS Bodies</v>
      </c>
      <c r="E1269" s="87" t="str">
        <f>'Cost Pressures (d)'!E682</f>
        <v>FIGURE</v>
      </c>
      <c r="F1269" s="87">
        <f>'Cost Pressures (d)'!F682</f>
        <v>0</v>
      </c>
      <c r="AE1269" s="88">
        <f>'Cost Pressures (d)'!W682</f>
        <v>0</v>
      </c>
      <c r="AH1269" s="88">
        <f>'Cost Pressures (d)'!Z682</f>
        <v>0</v>
      </c>
      <c r="AJ1269" s="88">
        <f>'Cost Pressures (d)'!AA682</f>
        <v>0</v>
      </c>
      <c r="AK1269" s="88">
        <f>'Cost Pressures (d)'!AC682</f>
        <v>0</v>
      </c>
    </row>
    <row r="1270" spans="1:37">
      <c r="A1270" s="87" t="str">
        <f>'Cost Pressures (d)'!A683</f>
        <v>Swansea Bay UHB</v>
      </c>
      <c r="B1270" s="87" t="str">
        <f>'Cost Pressures (d)'!B683</f>
        <v>In Year Cost Base</v>
      </c>
      <c r="C1270" s="87" t="str">
        <f>'Cost Pressures (d)'!C683</f>
        <v>Ongoing non-recurring cost pressures</v>
      </c>
      <c r="D1270" s="87" t="str">
        <f>'Cost Pressures (d)'!D683</f>
        <v>Healthcare Services Provided by other NHS Bodies</v>
      </c>
      <c r="E1270" s="87" t="str">
        <f>'Cost Pressures (d)'!E683</f>
        <v>FIGURE</v>
      </c>
      <c r="F1270" s="87">
        <f>'Cost Pressures (d)'!F683</f>
        <v>0</v>
      </c>
      <c r="AE1270" s="88">
        <f>'Cost Pressures (d)'!W683</f>
        <v>0</v>
      </c>
      <c r="AH1270" s="88">
        <f>'Cost Pressures (d)'!Z683</f>
        <v>0</v>
      </c>
      <c r="AJ1270" s="88">
        <f>'Cost Pressures (d)'!AA683</f>
        <v>0</v>
      </c>
      <c r="AK1270" s="88">
        <f>'Cost Pressures (d)'!AC683</f>
        <v>0</v>
      </c>
    </row>
    <row r="1271" spans="1:37">
      <c r="A1271" s="87" t="str">
        <f>'Cost Pressures (d)'!A684</f>
        <v>Swansea Bay UHB</v>
      </c>
      <c r="B1271" s="87" t="str">
        <f>'Cost Pressures (d)'!B684</f>
        <v>In Year Cost Base</v>
      </c>
      <c r="C1271" s="87" t="str">
        <f>'Cost Pressures (d)'!C684</f>
        <v>Ongoing non-recurring cost pressures</v>
      </c>
      <c r="D1271" s="87" t="str">
        <f>'Cost Pressures (d)'!D684</f>
        <v>Healthcare Services Provided by other NHS Bodies</v>
      </c>
      <c r="E1271" s="87" t="str">
        <f>'Cost Pressures (d)'!E684</f>
        <v>FIGURE</v>
      </c>
      <c r="F1271" s="87">
        <f>'Cost Pressures (d)'!F684</f>
        <v>0</v>
      </c>
      <c r="AE1271" s="88">
        <f>'Cost Pressures (d)'!W684</f>
        <v>0</v>
      </c>
      <c r="AH1271" s="88">
        <f>'Cost Pressures (d)'!Z684</f>
        <v>0</v>
      </c>
      <c r="AJ1271" s="88">
        <f>'Cost Pressures (d)'!AA684</f>
        <v>0</v>
      </c>
      <c r="AK1271" s="88">
        <f>'Cost Pressures (d)'!AC684</f>
        <v>0</v>
      </c>
    </row>
    <row r="1272" spans="1:37">
      <c r="A1272" s="87" t="str">
        <f>'Cost Pressures (d)'!A685</f>
        <v>Swansea Bay UHB</v>
      </c>
      <c r="B1272" s="87" t="str">
        <f>'Cost Pressures (d)'!B685</f>
        <v>In Year Cost Base</v>
      </c>
      <c r="C1272" s="87" t="str">
        <f>'Cost Pressures (d)'!C685</f>
        <v>Ongoing non-recurring cost pressures</v>
      </c>
      <c r="D1272" s="87" t="str">
        <f>'Cost Pressures (d)'!D685</f>
        <v>Healthcare Services Provided by other NHS Bodies</v>
      </c>
      <c r="E1272" s="87" t="str">
        <f>'Cost Pressures (d)'!E685</f>
        <v>FIGURE</v>
      </c>
      <c r="F1272" s="87">
        <f>'Cost Pressures (d)'!F685</f>
        <v>0</v>
      </c>
      <c r="AE1272" s="88">
        <f>'Cost Pressures (d)'!W685</f>
        <v>0</v>
      </c>
      <c r="AH1272" s="88">
        <f>'Cost Pressures (d)'!Z685</f>
        <v>0</v>
      </c>
      <c r="AJ1272" s="88">
        <f>'Cost Pressures (d)'!AA685</f>
        <v>0</v>
      </c>
      <c r="AK1272" s="88">
        <f>'Cost Pressures (d)'!AC685</f>
        <v>0</v>
      </c>
    </row>
    <row r="1273" spans="1:37">
      <c r="A1273" s="87" t="str">
        <f>'Cost Pressures (d)'!A686</f>
        <v>Swansea Bay UHB</v>
      </c>
      <c r="B1273" s="87" t="str">
        <f>'Cost Pressures (d)'!B686</f>
        <v>In Year Cost Base</v>
      </c>
      <c r="C1273" s="87" t="str">
        <f>'Cost Pressures (d)'!C686</f>
        <v>Ongoing non-recurring cost pressures</v>
      </c>
      <c r="D1273" s="87" t="str">
        <f>'Cost Pressures (d)'!D686</f>
        <v>Healthcare Services Provided by other NHS Bodies</v>
      </c>
      <c r="E1273" s="87" t="str">
        <f>'Cost Pressures (d)'!E686</f>
        <v>FIGURE</v>
      </c>
      <c r="F1273" s="87">
        <f>'Cost Pressures (d)'!F686</f>
        <v>0</v>
      </c>
      <c r="AE1273" s="88">
        <f>'Cost Pressures (d)'!W686</f>
        <v>0</v>
      </c>
      <c r="AH1273" s="88">
        <f>'Cost Pressures (d)'!Z686</f>
        <v>0</v>
      </c>
      <c r="AJ1273" s="88">
        <f>'Cost Pressures (d)'!AA686</f>
        <v>0</v>
      </c>
      <c r="AK1273" s="88">
        <f>'Cost Pressures (d)'!AC686</f>
        <v>0</v>
      </c>
    </row>
    <row r="1274" spans="1:37">
      <c r="A1274" s="87" t="str">
        <f>'Cost Pressures (d)'!A687</f>
        <v>Swansea Bay UHB</v>
      </c>
      <c r="B1274" s="87" t="str">
        <f>'Cost Pressures (d)'!B687</f>
        <v>In Year Cost Base</v>
      </c>
      <c r="C1274" s="87" t="str">
        <f>'Cost Pressures (d)'!C687</f>
        <v>Ongoing non-recurring cost pressures</v>
      </c>
      <c r="D1274" s="87" t="str">
        <f>'Cost Pressures (d)'!D687</f>
        <v>Healthcare Services Provided by other NHS Bodies</v>
      </c>
      <c r="E1274" s="87" t="str">
        <f>'Cost Pressures (d)'!E687</f>
        <v>FIGURE</v>
      </c>
      <c r="F1274" s="87">
        <f>'Cost Pressures (d)'!F687</f>
        <v>0</v>
      </c>
      <c r="AE1274" s="88">
        <f>'Cost Pressures (d)'!W687</f>
        <v>0</v>
      </c>
      <c r="AH1274" s="88">
        <f>'Cost Pressures (d)'!Z687</f>
        <v>0</v>
      </c>
      <c r="AJ1274" s="88">
        <f>'Cost Pressures (d)'!AA687</f>
        <v>0</v>
      </c>
      <c r="AK1274" s="88">
        <f>'Cost Pressures (d)'!AC687</f>
        <v>0</v>
      </c>
    </row>
    <row r="1275" spans="1:37">
      <c r="A1275" s="87" t="str">
        <f>'Cost Pressures (d)'!A688</f>
        <v>Swansea Bay UHB</v>
      </c>
      <c r="B1275" s="87" t="str">
        <f>'Cost Pressures (d)'!B688</f>
        <v>In Year Cost Base</v>
      </c>
      <c r="C1275" s="87" t="str">
        <f>'Cost Pressures (d)'!C688</f>
        <v>Ongoing non-recurring cost pressures</v>
      </c>
      <c r="D1275" s="87" t="str">
        <f>'Cost Pressures (d)'!D688</f>
        <v>Healthcare Services Provided by other NHS Bodies</v>
      </c>
      <c r="E1275" s="87" t="str">
        <f>'Cost Pressures (d)'!E688</f>
        <v>FIGURE</v>
      </c>
      <c r="F1275" s="87">
        <f>'Cost Pressures (d)'!F688</f>
        <v>0</v>
      </c>
      <c r="AE1275" s="88">
        <f>'Cost Pressures (d)'!W688</f>
        <v>0</v>
      </c>
      <c r="AH1275" s="88">
        <f>'Cost Pressures (d)'!Z688</f>
        <v>0</v>
      </c>
      <c r="AJ1275" s="88">
        <f>'Cost Pressures (d)'!AA688</f>
        <v>0</v>
      </c>
      <c r="AK1275" s="88">
        <f>'Cost Pressures (d)'!AC688</f>
        <v>0</v>
      </c>
    </row>
    <row r="1276" spans="1:37">
      <c r="A1276" s="87" t="str">
        <f>'Cost Pressures (d)'!A689</f>
        <v>Swansea Bay UHB</v>
      </c>
      <c r="B1276" s="87" t="str">
        <f>'Cost Pressures (d)'!B689</f>
        <v>In Year Cost Base</v>
      </c>
      <c r="C1276" s="87" t="str">
        <f>'Cost Pressures (d)'!C689</f>
        <v>Ongoing non-recurring cost pressures</v>
      </c>
      <c r="D1276" s="87" t="str">
        <f>'Cost Pressures (d)'!D689</f>
        <v>Healthcare Services Provided by other NHS Bodies</v>
      </c>
      <c r="E1276" s="87" t="str">
        <f>'Cost Pressures (d)'!E689</f>
        <v>FIGURE</v>
      </c>
      <c r="F1276" s="87">
        <f>'Cost Pressures (d)'!F689</f>
        <v>0</v>
      </c>
      <c r="AE1276" s="88">
        <f>'Cost Pressures (d)'!W689</f>
        <v>0</v>
      </c>
      <c r="AH1276" s="88">
        <f>'Cost Pressures (d)'!Z689</f>
        <v>0</v>
      </c>
      <c r="AJ1276" s="88">
        <f>'Cost Pressures (d)'!AA689</f>
        <v>0</v>
      </c>
      <c r="AK1276" s="88">
        <f>'Cost Pressures (d)'!AC689</f>
        <v>0</v>
      </c>
    </row>
    <row r="1277" spans="1:37">
      <c r="A1277" s="87" t="str">
        <f>'Cost Pressures (d)'!A690</f>
        <v>Swansea Bay UHB</v>
      </c>
      <c r="B1277" s="87" t="str">
        <f>'Cost Pressures (d)'!B690</f>
        <v>In Year Cost Base</v>
      </c>
      <c r="C1277" s="87" t="str">
        <f>'Cost Pressures (d)'!C690</f>
        <v>Ongoing non-recurring cost pressures</v>
      </c>
      <c r="D1277" s="87" t="str">
        <f>'Cost Pressures (d)'!D690</f>
        <v>Healthcare Services Provided by other NHS Bodies</v>
      </c>
      <c r="E1277" s="87" t="str">
        <f>'Cost Pressures (d)'!E690</f>
        <v>FIGURE</v>
      </c>
      <c r="F1277" s="87">
        <f>'Cost Pressures (d)'!F690</f>
        <v>0</v>
      </c>
      <c r="AE1277" s="88">
        <f>'Cost Pressures (d)'!W690</f>
        <v>0</v>
      </c>
      <c r="AH1277" s="88">
        <f>'Cost Pressures (d)'!Z690</f>
        <v>0</v>
      </c>
      <c r="AJ1277" s="88">
        <f>'Cost Pressures (d)'!AA690</f>
        <v>0</v>
      </c>
      <c r="AK1277" s="88">
        <f>'Cost Pressures (d)'!AC690</f>
        <v>0</v>
      </c>
    </row>
    <row r="1278" spans="1:37">
      <c r="A1278" s="87" t="str">
        <f>'Cost Pressures (d)'!A691</f>
        <v>Swansea Bay UHB</v>
      </c>
      <c r="B1278" s="87" t="str">
        <f>'Cost Pressures (d)'!B691</f>
        <v>In Year Cost Base</v>
      </c>
      <c r="C1278" s="87" t="str">
        <f>'Cost Pressures (d)'!C691</f>
        <v>Ongoing non-recurring cost pressures</v>
      </c>
      <c r="D1278" s="87" t="str">
        <f>'Cost Pressures (d)'!D691</f>
        <v>Healthcare Services Provided by other NHS Bodies</v>
      </c>
      <c r="E1278" s="87" t="str">
        <f>'Cost Pressures (d)'!E691</f>
        <v>FIGURE</v>
      </c>
      <c r="F1278" s="87">
        <f>'Cost Pressures (d)'!F691</f>
        <v>0</v>
      </c>
      <c r="AE1278" s="88">
        <f>'Cost Pressures (d)'!W691</f>
        <v>0</v>
      </c>
      <c r="AH1278" s="88">
        <f>'Cost Pressures (d)'!Z691</f>
        <v>0</v>
      </c>
      <c r="AJ1278" s="88">
        <f>'Cost Pressures (d)'!AA691</f>
        <v>0</v>
      </c>
      <c r="AK1278" s="88">
        <f>'Cost Pressures (d)'!AC691</f>
        <v>0</v>
      </c>
    </row>
    <row r="1279" spans="1:37">
      <c r="A1279" s="87" t="str">
        <f>'Cost Pressures (d)'!A692</f>
        <v>Swansea Bay UHB</v>
      </c>
      <c r="B1279" s="87" t="str">
        <f>'Cost Pressures (d)'!B692</f>
        <v>In Year Cost Base</v>
      </c>
      <c r="C1279" s="87" t="str">
        <f>'Cost Pressures (d)'!C692</f>
        <v>Ongoing non-recurring cost pressures</v>
      </c>
      <c r="D1279" s="87" t="str">
        <f>'Cost Pressures (d)'!D692</f>
        <v>Healthcare Services Provided by other NHS Bodies</v>
      </c>
      <c r="E1279" s="87" t="str">
        <f>'Cost Pressures (d)'!E692</f>
        <v>FIGURE</v>
      </c>
      <c r="F1279" s="87">
        <f>'Cost Pressures (d)'!F692</f>
        <v>0</v>
      </c>
      <c r="AE1279" s="88">
        <f>'Cost Pressures (d)'!W692</f>
        <v>0</v>
      </c>
      <c r="AH1279" s="88">
        <f>'Cost Pressures (d)'!Z692</f>
        <v>0</v>
      </c>
      <c r="AJ1279" s="88">
        <f>'Cost Pressures (d)'!AA692</f>
        <v>0</v>
      </c>
      <c r="AK1279" s="88">
        <f>'Cost Pressures (d)'!AC692</f>
        <v>0</v>
      </c>
    </row>
    <row r="1280" spans="1:37">
      <c r="A1280" s="87" t="str">
        <f>'Cost Pressures (d)'!A693</f>
        <v>Swansea Bay UHB</v>
      </c>
      <c r="B1280" s="87" t="str">
        <f>'Cost Pressures (d)'!B693</f>
        <v>In Year Cost Base</v>
      </c>
      <c r="C1280" s="87" t="str">
        <f>'Cost Pressures (d)'!C693</f>
        <v>Ongoing non-recurring cost pressures</v>
      </c>
      <c r="D1280" s="87" t="str">
        <f>'Cost Pressures (d)'!D693</f>
        <v>Healthcare Services Provided by other NHS Bodies</v>
      </c>
      <c r="E1280" s="87" t="str">
        <f>'Cost Pressures (d)'!E693</f>
        <v>FIGURE</v>
      </c>
      <c r="F1280" s="87">
        <f>'Cost Pressures (d)'!F693</f>
        <v>0</v>
      </c>
      <c r="AE1280" s="88">
        <f>'Cost Pressures (d)'!W693</f>
        <v>0</v>
      </c>
      <c r="AH1280" s="88">
        <f>'Cost Pressures (d)'!Z693</f>
        <v>0</v>
      </c>
      <c r="AJ1280" s="88">
        <f>'Cost Pressures (d)'!AA693</f>
        <v>0</v>
      </c>
      <c r="AK1280" s="88">
        <f>'Cost Pressures (d)'!AC693</f>
        <v>0</v>
      </c>
    </row>
    <row r="1281" spans="1:37">
      <c r="A1281" s="87" t="str">
        <f>'Cost Pressures (d)'!A694</f>
        <v>Swansea Bay UHB</v>
      </c>
      <c r="B1281" s="87" t="str">
        <f>'Cost Pressures (d)'!B694</f>
        <v>In Year Cost Base</v>
      </c>
      <c r="C1281" s="87" t="str">
        <f>'Cost Pressures (d)'!C694</f>
        <v>Ongoing non-recurring cost pressures</v>
      </c>
      <c r="D1281" s="87" t="str">
        <f>'Cost Pressures (d)'!D694</f>
        <v>Healthcare Services Provided by other NHS Bodies</v>
      </c>
      <c r="E1281" s="87" t="str">
        <f>'Cost Pressures (d)'!E694</f>
        <v>FIGURE</v>
      </c>
      <c r="F1281" s="87">
        <f>'Cost Pressures (d)'!F694</f>
        <v>0</v>
      </c>
      <c r="AE1281" s="88">
        <f>'Cost Pressures (d)'!W694</f>
        <v>0</v>
      </c>
      <c r="AH1281" s="88">
        <f>'Cost Pressures (d)'!Z694</f>
        <v>0</v>
      </c>
      <c r="AJ1281" s="88">
        <f>'Cost Pressures (d)'!AA694</f>
        <v>0</v>
      </c>
      <c r="AK1281" s="88">
        <f>'Cost Pressures (d)'!AC694</f>
        <v>0</v>
      </c>
    </row>
    <row r="1282" spans="1:37">
      <c r="A1282" s="87" t="str">
        <f>'Cost Pressures (d)'!A695</f>
        <v>Swansea Bay UHB</v>
      </c>
      <c r="B1282" s="87" t="str">
        <f>'Cost Pressures (d)'!B695</f>
        <v>In Year Cost Base</v>
      </c>
      <c r="C1282" s="87" t="str">
        <f>'Cost Pressures (d)'!C695</f>
        <v>Ongoing non-recurring cost pressures</v>
      </c>
      <c r="D1282" s="87" t="str">
        <f>'Cost Pressures (d)'!D695</f>
        <v>Healthcare Services Provided by other NHS Bodies</v>
      </c>
      <c r="E1282" s="87" t="str">
        <f>'Cost Pressures (d)'!E695</f>
        <v>FIGURE</v>
      </c>
      <c r="F1282" s="87">
        <f>'Cost Pressures (d)'!F695</f>
        <v>0</v>
      </c>
      <c r="AE1282" s="88">
        <f>'Cost Pressures (d)'!W695</f>
        <v>0</v>
      </c>
      <c r="AH1282" s="88">
        <f>'Cost Pressures (d)'!Z695</f>
        <v>0</v>
      </c>
      <c r="AJ1282" s="88">
        <f>'Cost Pressures (d)'!AA695</f>
        <v>0</v>
      </c>
      <c r="AK1282" s="88">
        <f>'Cost Pressures (d)'!AC695</f>
        <v>0</v>
      </c>
    </row>
    <row r="1283" spans="1:37">
      <c r="A1283" s="87" t="str">
        <f>'Cost Pressures (d)'!A696</f>
        <v>Swansea Bay UHB</v>
      </c>
      <c r="B1283" s="87" t="str">
        <f>'Cost Pressures (d)'!B696</f>
        <v>In Year Cost Base</v>
      </c>
      <c r="C1283" s="87" t="str">
        <f>'Cost Pressures (d)'!C696</f>
        <v>Ongoing non-recurring cost pressures</v>
      </c>
      <c r="D1283" s="87" t="str">
        <f>'Cost Pressures (d)'!D696</f>
        <v>Healthcare Services Provided by other NHS Bodies</v>
      </c>
      <c r="E1283" s="87" t="str">
        <f>'Cost Pressures (d)'!E696</f>
        <v>FIGURE</v>
      </c>
      <c r="F1283" s="87">
        <f>'Cost Pressures (d)'!F696</f>
        <v>0</v>
      </c>
      <c r="AE1283" s="88">
        <f>'Cost Pressures (d)'!W696</f>
        <v>0</v>
      </c>
      <c r="AH1283" s="88">
        <f>'Cost Pressures (d)'!Z696</f>
        <v>0</v>
      </c>
      <c r="AJ1283" s="88">
        <f>'Cost Pressures (d)'!AA696</f>
        <v>0</v>
      </c>
      <c r="AK1283" s="88">
        <f>'Cost Pressures (d)'!AC696</f>
        <v>0</v>
      </c>
    </row>
    <row r="1284" spans="1:37">
      <c r="A1284" s="87" t="str">
        <f>'Cost Pressures (d)'!A697</f>
        <v>Swansea Bay UHB</v>
      </c>
      <c r="B1284" s="87" t="str">
        <f>'Cost Pressures (d)'!B697</f>
        <v>In Year Cost Base</v>
      </c>
      <c r="C1284" s="87" t="str">
        <f>'Cost Pressures (d)'!C697</f>
        <v>Ongoing non-recurring cost pressures</v>
      </c>
      <c r="D1284" s="87" t="str">
        <f>'Cost Pressures (d)'!D697</f>
        <v>Healthcare Services Provided by other NHS Bodies</v>
      </c>
      <c r="E1284" s="87" t="str">
        <f>'Cost Pressures (d)'!E697</f>
        <v>FIGURE</v>
      </c>
      <c r="F1284" s="87">
        <f>'Cost Pressures (d)'!F697</f>
        <v>0</v>
      </c>
      <c r="AE1284" s="88">
        <f>'Cost Pressures (d)'!W697</f>
        <v>0</v>
      </c>
      <c r="AH1284" s="88">
        <f>'Cost Pressures (d)'!Z697</f>
        <v>0</v>
      </c>
      <c r="AJ1284" s="88">
        <f>'Cost Pressures (d)'!AA697</f>
        <v>0</v>
      </c>
      <c r="AK1284" s="88">
        <f>'Cost Pressures (d)'!AC697</f>
        <v>0</v>
      </c>
    </row>
    <row r="1285" spans="1:37">
      <c r="A1285" s="87" t="str">
        <f>'Cost Pressures (d)'!A698</f>
        <v>Swansea Bay UHB</v>
      </c>
      <c r="B1285" s="87" t="str">
        <f>'Cost Pressures (d)'!B698</f>
        <v>In Year Cost Base</v>
      </c>
      <c r="C1285" s="87" t="str">
        <f>'Cost Pressures (d)'!C698</f>
        <v>Ongoing non-recurring cost pressures</v>
      </c>
      <c r="D1285" s="87" t="str">
        <f>'Cost Pressures (d)'!D698</f>
        <v>Healthcare Services Provided by other NHS Bodies</v>
      </c>
      <c r="E1285" s="87" t="str">
        <f>'Cost Pressures (d)'!E698</f>
        <v>FIGURE</v>
      </c>
      <c r="F1285" s="87">
        <f>'Cost Pressures (d)'!F698</f>
        <v>0</v>
      </c>
      <c r="AE1285" s="88">
        <f>'Cost Pressures (d)'!W698</f>
        <v>0</v>
      </c>
      <c r="AH1285" s="88">
        <f>'Cost Pressures (d)'!Z698</f>
        <v>0</v>
      </c>
      <c r="AJ1285" s="88">
        <f>'Cost Pressures (d)'!AA698</f>
        <v>0</v>
      </c>
      <c r="AK1285" s="88">
        <f>'Cost Pressures (d)'!AC698</f>
        <v>0</v>
      </c>
    </row>
    <row r="1286" spans="1:37">
      <c r="A1286" s="87" t="str">
        <f>'Cost Pressures (d)'!A699</f>
        <v>Swansea Bay UHB</v>
      </c>
      <c r="B1286" s="87" t="str">
        <f>'Cost Pressures (d)'!B699</f>
        <v>In Year Cost Base</v>
      </c>
      <c r="C1286" s="87" t="str">
        <f>'Cost Pressures (d)'!C699</f>
        <v>Ongoing non-recurring cost pressures</v>
      </c>
      <c r="D1286" s="87" t="str">
        <f>'Cost Pressures (d)'!D699</f>
        <v>Healthcare Services Provided by other NHS Bodies</v>
      </c>
      <c r="E1286" s="87" t="str">
        <f>'Cost Pressures (d)'!E699</f>
        <v>TOTAL</v>
      </c>
      <c r="F1286" s="87" t="str">
        <f>'Cost Pressures (d)'!F699</f>
        <v>Subtotal Ongoing non-recurrent pressures</v>
      </c>
      <c r="AE1286" s="88">
        <f>'Cost Pressures (d)'!W699</f>
        <v>0</v>
      </c>
      <c r="AH1286" s="88">
        <f>'Cost Pressures (d)'!Z699</f>
        <v>0</v>
      </c>
      <c r="AJ1286" s="88">
        <f>'Cost Pressures (d)'!AA699</f>
        <v>0</v>
      </c>
      <c r="AK1286" s="88">
        <f>'Cost Pressures (d)'!AC699</f>
        <v>0</v>
      </c>
    </row>
    <row r="1287" spans="1:37">
      <c r="A1287" s="87" t="str">
        <f>'Cost Pressures (d)'!A700</f>
        <v>Swansea Bay UHB</v>
      </c>
      <c r="B1287" s="87" t="str">
        <f>'Cost Pressures (d)'!B700</f>
        <v>In Year Cost Base</v>
      </c>
      <c r="C1287" s="87" t="str">
        <f>'Cost Pressures (d)'!C700</f>
        <v>Ongoing non-recurring cost pressures</v>
      </c>
      <c r="D1287" s="87" t="str">
        <f>'Cost Pressures (d)'!D700</f>
        <v>Healthcare Services Provided by other NHS Bodies</v>
      </c>
      <c r="E1287" s="87" t="str">
        <f>'Cost Pressures (d)'!E700</f>
        <v>FIGURE</v>
      </c>
      <c r="F1287" s="87">
        <f>'Cost Pressures (d)'!F700</f>
        <v>0</v>
      </c>
      <c r="AE1287" s="88">
        <f>'Cost Pressures (d)'!W700</f>
        <v>0</v>
      </c>
      <c r="AH1287" s="88">
        <f>'Cost Pressures (d)'!Z700</f>
        <v>0</v>
      </c>
      <c r="AJ1287" s="88">
        <f>'Cost Pressures (d)'!AA700</f>
        <v>0</v>
      </c>
      <c r="AK1287" s="88">
        <f>'Cost Pressures (d)'!AC700</f>
        <v>0</v>
      </c>
    </row>
    <row r="1288" spans="1:37">
      <c r="A1288" s="87" t="str">
        <f>'Cost Pressures (d)'!A701</f>
        <v>Swansea Bay UHB</v>
      </c>
      <c r="B1288" s="87" t="str">
        <f>'Cost Pressures (d)'!B701</f>
        <v>In Year Cost Base</v>
      </c>
      <c r="C1288" s="87" t="str">
        <f>'Cost Pressures (d)'!C701</f>
        <v>Other Volume Growth / Investments (please specify):</v>
      </c>
      <c r="D1288" s="87" t="str">
        <f>'Cost Pressures (d)'!D701</f>
        <v>Healthcare Services Provided by other NHS Bodies</v>
      </c>
      <c r="E1288" s="87" t="str">
        <f>'Cost Pressures (d)'!E701</f>
        <v>FIGURE</v>
      </c>
      <c r="F1288" s="87" t="str">
        <f>'Cost Pressures (d)'!F701</f>
        <v>Other Volume Growth / Investments (please specify):</v>
      </c>
      <c r="AE1288" s="88" t="str">
        <f>'Cost Pressures (d)'!W701</f>
        <v>£'000</v>
      </c>
      <c r="AH1288" s="88" t="str">
        <f>'Cost Pressures (d)'!Z701</f>
        <v>£'000</v>
      </c>
      <c r="AJ1288" s="88">
        <f>'Cost Pressures (d)'!AA701</f>
        <v>0</v>
      </c>
      <c r="AK1288" s="88">
        <f>'Cost Pressures (d)'!AC701</f>
        <v>0</v>
      </c>
    </row>
    <row r="1289" spans="1:37">
      <c r="A1289" s="87" t="str">
        <f>'Cost Pressures (d)'!A702</f>
        <v>Swansea Bay UHB</v>
      </c>
      <c r="B1289" s="87" t="str">
        <f>'Cost Pressures (d)'!B702</f>
        <v>In Year Cost Base</v>
      </c>
      <c r="C1289" s="87" t="str">
        <f>'Cost Pressures (d)'!C702</f>
        <v>Other Volume Growth / Investments (please specify):</v>
      </c>
      <c r="D1289" s="87" t="str">
        <f>'Cost Pressures (d)'!D702</f>
        <v>Healthcare Services Provided by other NHS Bodies</v>
      </c>
      <c r="E1289" s="87" t="str">
        <f>'Cost Pressures (d)'!E702</f>
        <v>FIGURE</v>
      </c>
      <c r="F1289" s="87" t="str">
        <f>'Cost Pressures (d)'!F702</f>
        <v>Growth - NICE &amp; New High Cost Drugs</v>
      </c>
      <c r="AE1289" s="88">
        <f>'Cost Pressures (d)'!W702</f>
        <v>0</v>
      </c>
      <c r="AH1289" s="88">
        <f>'Cost Pressures (d)'!Z702</f>
        <v>0</v>
      </c>
      <c r="AJ1289" s="88">
        <f>'Cost Pressures (d)'!AA702</f>
        <v>0</v>
      </c>
      <c r="AK1289" s="88">
        <f>'Cost Pressures (d)'!AC702</f>
        <v>0</v>
      </c>
    </row>
    <row r="1290" spans="1:37">
      <c r="A1290" s="87" t="str">
        <f>'Cost Pressures (d)'!A703</f>
        <v>Swansea Bay UHB</v>
      </c>
      <c r="B1290" s="87" t="str">
        <f>'Cost Pressures (d)'!B703</f>
        <v>In Year Cost Base</v>
      </c>
      <c r="C1290" s="87" t="str">
        <f>'Cost Pressures (d)'!C703</f>
        <v>Other Volume Growth / Investments (please specify):</v>
      </c>
      <c r="D1290" s="87" t="str">
        <f>'Cost Pressures (d)'!D703</f>
        <v>Healthcare Services Provided by other NHS Bodies</v>
      </c>
      <c r="E1290" s="87" t="str">
        <f>'Cost Pressures (d)'!E703</f>
        <v>FIGURE</v>
      </c>
      <c r="F1290" s="87" t="str">
        <f>'Cost Pressures (d)'!F703</f>
        <v>Growth - Specialist Services</v>
      </c>
      <c r="AE1290" s="88">
        <f>'Cost Pressures (d)'!W703</f>
        <v>4231</v>
      </c>
      <c r="AH1290" s="88">
        <f>'Cost Pressures (d)'!Z703</f>
        <v>4231</v>
      </c>
      <c r="AJ1290" s="88">
        <f>'Cost Pressures (d)'!AA703</f>
        <v>0</v>
      </c>
      <c r="AK1290" s="88">
        <f>'Cost Pressures (d)'!AC703</f>
        <v>0</v>
      </c>
    </row>
    <row r="1291" spans="1:37">
      <c r="A1291" s="87" t="str">
        <f>'Cost Pressures (d)'!A704</f>
        <v>Swansea Bay UHB</v>
      </c>
      <c r="B1291" s="87" t="str">
        <f>'Cost Pressures (d)'!B704</f>
        <v>In Year Cost Base</v>
      </c>
      <c r="C1291" s="87" t="str">
        <f>'Cost Pressures (d)'!C704</f>
        <v>Other Volume Growth / Investments (please specify):</v>
      </c>
      <c r="D1291" s="87" t="str">
        <f>'Cost Pressures (d)'!D704</f>
        <v>Healthcare Services Provided by other NHS Bodies</v>
      </c>
      <c r="E1291" s="87" t="str">
        <f>'Cost Pressures (d)'!E704</f>
        <v>FIGURE</v>
      </c>
      <c r="F1291" s="87" t="str">
        <f>'Cost Pressures (d)'!F704</f>
        <v>CHC</v>
      </c>
      <c r="AE1291" s="88">
        <f>'Cost Pressures (d)'!W704</f>
        <v>0</v>
      </c>
      <c r="AH1291" s="88">
        <f>'Cost Pressures (d)'!Z704</f>
        <v>0</v>
      </c>
      <c r="AJ1291" s="88">
        <f>'Cost Pressures (d)'!AA704</f>
        <v>0</v>
      </c>
      <c r="AK1291" s="88">
        <f>'Cost Pressures (d)'!AC704</f>
        <v>0</v>
      </c>
    </row>
    <row r="1292" spans="1:37">
      <c r="A1292" s="87" t="str">
        <f>'Cost Pressures (d)'!A705</f>
        <v>Swansea Bay UHB</v>
      </c>
      <c r="B1292" s="87" t="str">
        <f>'Cost Pressures (d)'!B705</f>
        <v>In Year Cost Base</v>
      </c>
      <c r="C1292" s="87" t="str">
        <f>'Cost Pressures (d)'!C705</f>
        <v>Other Volume Growth / Investments (please specify):</v>
      </c>
      <c r="D1292" s="87" t="str">
        <f>'Cost Pressures (d)'!D705</f>
        <v>Healthcare Services Provided by other NHS Bodies</v>
      </c>
      <c r="E1292" s="87" t="str">
        <f>'Cost Pressures (d)'!E705</f>
        <v>FIGURE</v>
      </c>
      <c r="F1292" s="87" t="str">
        <f>'Cost Pressures (d)'!F705</f>
        <v>PC Prescribing</v>
      </c>
      <c r="AE1292" s="88">
        <f>'Cost Pressures (d)'!W705</f>
        <v>0</v>
      </c>
      <c r="AH1292" s="88">
        <f>'Cost Pressures (d)'!Z705</f>
        <v>0</v>
      </c>
      <c r="AJ1292" s="88">
        <f>'Cost Pressures (d)'!AA705</f>
        <v>0</v>
      </c>
      <c r="AK1292" s="88">
        <f>'Cost Pressures (d)'!AC705</f>
        <v>0</v>
      </c>
    </row>
    <row r="1293" spans="1:37">
      <c r="A1293" s="87" t="str">
        <f>'Cost Pressures (d)'!A706</f>
        <v>Swansea Bay UHB</v>
      </c>
      <c r="B1293" s="87" t="str">
        <f>'Cost Pressures (d)'!B706</f>
        <v>In Year Cost Base</v>
      </c>
      <c r="C1293" s="87" t="str">
        <f>'Cost Pressures (d)'!C706</f>
        <v>Other Volume Growth / Investments (please specify):</v>
      </c>
      <c r="D1293" s="87" t="str">
        <f>'Cost Pressures (d)'!D706</f>
        <v>Healthcare Services Provided by other NHS Bodies</v>
      </c>
      <c r="E1293" s="87" t="str">
        <f>'Cost Pressures (d)'!E706</f>
        <v>FIGURE</v>
      </c>
      <c r="F1293" s="87" t="str">
        <f>'Cost Pressures (d)'!F706</f>
        <v>National Costs &amp; NWSSP</v>
      </c>
      <c r="AE1293" s="88">
        <f>'Cost Pressures (d)'!W706</f>
        <v>0</v>
      </c>
      <c r="AH1293" s="88">
        <f>'Cost Pressures (d)'!Z706</f>
        <v>0</v>
      </c>
      <c r="AJ1293" s="88">
        <f>'Cost Pressures (d)'!AA706</f>
        <v>0</v>
      </c>
      <c r="AK1293" s="88">
        <f>'Cost Pressures (d)'!AC706</f>
        <v>0</v>
      </c>
    </row>
    <row r="1294" spans="1:37">
      <c r="A1294" s="87" t="str">
        <f>'Cost Pressures (d)'!A707</f>
        <v>Swansea Bay UHB</v>
      </c>
      <c r="B1294" s="87" t="str">
        <f>'Cost Pressures (d)'!B707</f>
        <v>In Year Cost Base</v>
      </c>
      <c r="C1294" s="87" t="str">
        <f>'Cost Pressures (d)'!C707</f>
        <v>Other Volume Growth / Investments (please specify):</v>
      </c>
      <c r="D1294" s="87" t="str">
        <f>'Cost Pressures (d)'!D707</f>
        <v>Healthcare Services Provided by other NHS Bodies</v>
      </c>
      <c r="E1294" s="87" t="str">
        <f>'Cost Pressures (d)'!E707</f>
        <v>FIGURE</v>
      </c>
      <c r="F1294" s="87" t="str">
        <f>'Cost Pressures (d)'!F707</f>
        <v>NSA</v>
      </c>
      <c r="AE1294" s="88">
        <f>'Cost Pressures (d)'!W707</f>
        <v>0</v>
      </c>
      <c r="AH1294" s="88">
        <f>'Cost Pressures (d)'!Z707</f>
        <v>0</v>
      </c>
      <c r="AJ1294" s="88">
        <f>'Cost Pressures (d)'!AA707</f>
        <v>0</v>
      </c>
      <c r="AK1294" s="88">
        <f>'Cost Pressures (d)'!AC707</f>
        <v>0</v>
      </c>
    </row>
    <row r="1295" spans="1:37">
      <c r="A1295" s="87" t="str">
        <f>'Cost Pressures (d)'!A708</f>
        <v>Swansea Bay UHB</v>
      </c>
      <c r="B1295" s="87" t="str">
        <f>'Cost Pressures (d)'!B708</f>
        <v>In Year Cost Base</v>
      </c>
      <c r="C1295" s="87" t="str">
        <f>'Cost Pressures (d)'!C708</f>
        <v>Other Volume Growth / Investments (please specify):</v>
      </c>
      <c r="D1295" s="87" t="str">
        <f>'Cost Pressures (d)'!D708</f>
        <v>Healthcare Services Provided by other NHS Bodies</v>
      </c>
      <c r="E1295" s="87" t="str">
        <f>'Cost Pressures (d)'!E708</f>
        <v>FIGURE</v>
      </c>
      <c r="F1295" s="87" t="str">
        <f>'Cost Pressures (d)'!F708</f>
        <v xml:space="preserve">Growth Various </v>
      </c>
      <c r="AE1295" s="88">
        <f>'Cost Pressures (d)'!W708</f>
        <v>0</v>
      </c>
      <c r="AH1295" s="88">
        <f>'Cost Pressures (d)'!Z708</f>
        <v>0</v>
      </c>
      <c r="AJ1295" s="88">
        <f>'Cost Pressures (d)'!AA708</f>
        <v>0</v>
      </c>
      <c r="AK1295" s="88">
        <f>'Cost Pressures (d)'!AC708</f>
        <v>0</v>
      </c>
    </row>
    <row r="1296" spans="1:37">
      <c r="A1296" s="87" t="str">
        <f>'Cost Pressures (d)'!A709</f>
        <v>Swansea Bay UHB</v>
      </c>
      <c r="B1296" s="87" t="str">
        <f>'Cost Pressures (d)'!B709</f>
        <v>In Year Cost Base</v>
      </c>
      <c r="C1296" s="87" t="str">
        <f>'Cost Pressures (d)'!C709</f>
        <v>Other Volume Growth / Investments (please specify):</v>
      </c>
      <c r="D1296" s="87" t="str">
        <f>'Cost Pressures (d)'!D709</f>
        <v>Healthcare Services Provided by other NHS Bodies</v>
      </c>
      <c r="E1296" s="87" t="str">
        <f>'Cost Pressures (d)'!E709</f>
        <v>FIGURE</v>
      </c>
      <c r="F1296" s="87" t="str">
        <f>'Cost Pressures (d)'!F709</f>
        <v>Disaggregation CTM SLA</v>
      </c>
      <c r="AE1296" s="88">
        <f>'Cost Pressures (d)'!W709</f>
        <v>0</v>
      </c>
      <c r="AH1296" s="88">
        <f>'Cost Pressures (d)'!Z709</f>
        <v>0</v>
      </c>
      <c r="AJ1296" s="88">
        <f>'Cost Pressures (d)'!AA709</f>
        <v>0</v>
      </c>
      <c r="AK1296" s="88">
        <f>'Cost Pressures (d)'!AC709</f>
        <v>0</v>
      </c>
    </row>
    <row r="1297" spans="1:37">
      <c r="A1297" s="87" t="str">
        <f>'Cost Pressures (d)'!A710</f>
        <v>Swansea Bay UHB</v>
      </c>
      <c r="B1297" s="87" t="str">
        <f>'Cost Pressures (d)'!B710</f>
        <v>In Year Cost Base</v>
      </c>
      <c r="C1297" s="87" t="str">
        <f>'Cost Pressures (d)'!C710</f>
        <v>Other Volume Growth / Investments (please specify):</v>
      </c>
      <c r="D1297" s="87" t="str">
        <f>'Cost Pressures (d)'!D710</f>
        <v>Healthcare Services Provided by other NHS Bodies</v>
      </c>
      <c r="E1297" s="87" t="str">
        <f>'Cost Pressures (d)'!E710</f>
        <v>FIGURE</v>
      </c>
      <c r="F1297" s="87">
        <f>'Cost Pressures (d)'!F710</f>
        <v>0</v>
      </c>
      <c r="AE1297" s="88">
        <f>'Cost Pressures (d)'!W710</f>
        <v>0</v>
      </c>
      <c r="AH1297" s="88">
        <f>'Cost Pressures (d)'!Z710</f>
        <v>0</v>
      </c>
      <c r="AJ1297" s="88">
        <f>'Cost Pressures (d)'!AA710</f>
        <v>0</v>
      </c>
      <c r="AK1297" s="88">
        <f>'Cost Pressures (d)'!AC710</f>
        <v>0</v>
      </c>
    </row>
    <row r="1298" spans="1:37">
      <c r="A1298" s="87" t="str">
        <f>'Cost Pressures (d)'!A711</f>
        <v>Swansea Bay UHB</v>
      </c>
      <c r="B1298" s="87" t="str">
        <f>'Cost Pressures (d)'!B711</f>
        <v>In Year Cost Base</v>
      </c>
      <c r="C1298" s="87" t="str">
        <f>'Cost Pressures (d)'!C711</f>
        <v>Other Volume Growth / Investments (please specify):</v>
      </c>
      <c r="D1298" s="87" t="str">
        <f>'Cost Pressures (d)'!D711</f>
        <v>Healthcare Services Provided by other NHS Bodies</v>
      </c>
      <c r="E1298" s="87" t="str">
        <f>'Cost Pressures (d)'!E711</f>
        <v>FIGURE</v>
      </c>
      <c r="F1298" s="87">
        <f>'Cost Pressures (d)'!F711</f>
        <v>0</v>
      </c>
      <c r="AE1298" s="88">
        <f>'Cost Pressures (d)'!W711</f>
        <v>0</v>
      </c>
      <c r="AH1298" s="88">
        <f>'Cost Pressures (d)'!Z711</f>
        <v>0</v>
      </c>
      <c r="AJ1298" s="88">
        <f>'Cost Pressures (d)'!AA711</f>
        <v>0</v>
      </c>
      <c r="AK1298" s="88">
        <f>'Cost Pressures (d)'!AC711</f>
        <v>0</v>
      </c>
    </row>
    <row r="1299" spans="1:37">
      <c r="A1299" s="87" t="str">
        <f>'Cost Pressures (d)'!A712</f>
        <v>Swansea Bay UHB</v>
      </c>
      <c r="B1299" s="87" t="str">
        <f>'Cost Pressures (d)'!B712</f>
        <v>In Year Cost Base</v>
      </c>
      <c r="C1299" s="87" t="str">
        <f>'Cost Pressures (d)'!C712</f>
        <v>Other Volume Growth / Investments (please specify):</v>
      </c>
      <c r="D1299" s="87" t="str">
        <f>'Cost Pressures (d)'!D712</f>
        <v>Healthcare Services Provided by other NHS Bodies</v>
      </c>
      <c r="E1299" s="87" t="str">
        <f>'Cost Pressures (d)'!E712</f>
        <v>FIGURE</v>
      </c>
      <c r="F1299" s="87">
        <f>'Cost Pressures (d)'!F712</f>
        <v>0</v>
      </c>
      <c r="AE1299" s="88">
        <f>'Cost Pressures (d)'!W712</f>
        <v>0</v>
      </c>
      <c r="AH1299" s="88">
        <f>'Cost Pressures (d)'!Z712</f>
        <v>0</v>
      </c>
      <c r="AJ1299" s="88">
        <f>'Cost Pressures (d)'!AA712</f>
        <v>0</v>
      </c>
      <c r="AK1299" s="88">
        <f>'Cost Pressures (d)'!AC712</f>
        <v>0</v>
      </c>
    </row>
    <row r="1300" spans="1:37">
      <c r="A1300" s="87" t="str">
        <f>'Cost Pressures (d)'!A713</f>
        <v>Swansea Bay UHB</v>
      </c>
      <c r="B1300" s="87" t="str">
        <f>'Cost Pressures (d)'!B713</f>
        <v>In Year Cost Base</v>
      </c>
      <c r="C1300" s="87" t="str">
        <f>'Cost Pressures (d)'!C713</f>
        <v>Other Volume Growth / Investments (please specify):</v>
      </c>
      <c r="D1300" s="87" t="str">
        <f>'Cost Pressures (d)'!D713</f>
        <v>Healthcare Services Provided by other NHS Bodies</v>
      </c>
      <c r="E1300" s="87" t="str">
        <f>'Cost Pressures (d)'!E713</f>
        <v>FIGURE</v>
      </c>
      <c r="F1300" s="87">
        <f>'Cost Pressures (d)'!F713</f>
        <v>0</v>
      </c>
      <c r="AE1300" s="88">
        <f>'Cost Pressures (d)'!W713</f>
        <v>0</v>
      </c>
      <c r="AH1300" s="88">
        <f>'Cost Pressures (d)'!Z713</f>
        <v>0</v>
      </c>
      <c r="AJ1300" s="88">
        <f>'Cost Pressures (d)'!AA713</f>
        <v>0</v>
      </c>
      <c r="AK1300" s="88">
        <f>'Cost Pressures (d)'!AC713</f>
        <v>0</v>
      </c>
    </row>
    <row r="1301" spans="1:37">
      <c r="A1301" s="87" t="str">
        <f>'Cost Pressures (d)'!A714</f>
        <v>Swansea Bay UHB</v>
      </c>
      <c r="B1301" s="87" t="str">
        <f>'Cost Pressures (d)'!B714</f>
        <v>In Year Cost Base</v>
      </c>
      <c r="C1301" s="87" t="str">
        <f>'Cost Pressures (d)'!C714</f>
        <v>Other Volume Growth / Investments (please specify):</v>
      </c>
      <c r="D1301" s="87" t="str">
        <f>'Cost Pressures (d)'!D714</f>
        <v>Healthcare Services Provided by other NHS Bodies</v>
      </c>
      <c r="E1301" s="87" t="str">
        <f>'Cost Pressures (d)'!E714</f>
        <v>FIGURE</v>
      </c>
      <c r="F1301" s="87">
        <f>'Cost Pressures (d)'!F714</f>
        <v>0</v>
      </c>
      <c r="AE1301" s="88">
        <f>'Cost Pressures (d)'!W714</f>
        <v>0</v>
      </c>
      <c r="AH1301" s="88">
        <f>'Cost Pressures (d)'!Z714</f>
        <v>0</v>
      </c>
      <c r="AJ1301" s="88">
        <f>'Cost Pressures (d)'!AA714</f>
        <v>0</v>
      </c>
      <c r="AK1301" s="88">
        <f>'Cost Pressures (d)'!AC714</f>
        <v>0</v>
      </c>
    </row>
    <row r="1302" spans="1:37">
      <c r="A1302" s="87" t="str">
        <f>'Cost Pressures (d)'!A715</f>
        <v>Swansea Bay UHB</v>
      </c>
      <c r="B1302" s="87" t="str">
        <f>'Cost Pressures (d)'!B715</f>
        <v>In Year Cost Base</v>
      </c>
      <c r="C1302" s="87" t="str">
        <f>'Cost Pressures (d)'!C715</f>
        <v>Other Volume Growth / Investments (please specify):</v>
      </c>
      <c r="D1302" s="87" t="str">
        <f>'Cost Pressures (d)'!D715</f>
        <v>Healthcare Services Provided by other NHS Bodies</v>
      </c>
      <c r="E1302" s="87" t="str">
        <f>'Cost Pressures (d)'!E715</f>
        <v>FIGURE</v>
      </c>
      <c r="F1302" s="87">
        <f>'Cost Pressures (d)'!F715</f>
        <v>0</v>
      </c>
      <c r="AE1302" s="88">
        <f>'Cost Pressures (d)'!W715</f>
        <v>0</v>
      </c>
      <c r="AH1302" s="88">
        <f>'Cost Pressures (d)'!Z715</f>
        <v>0</v>
      </c>
      <c r="AJ1302" s="88">
        <f>'Cost Pressures (d)'!AA715</f>
        <v>0</v>
      </c>
      <c r="AK1302" s="88">
        <f>'Cost Pressures (d)'!AC715</f>
        <v>0</v>
      </c>
    </row>
    <row r="1303" spans="1:37">
      <c r="A1303" s="87" t="str">
        <f>'Cost Pressures (d)'!A716</f>
        <v>Swansea Bay UHB</v>
      </c>
      <c r="B1303" s="87" t="str">
        <f>'Cost Pressures (d)'!B716</f>
        <v>In Year Cost Base</v>
      </c>
      <c r="C1303" s="87" t="str">
        <f>'Cost Pressures (d)'!C716</f>
        <v>Other Volume Growth / Investments (please specify):</v>
      </c>
      <c r="D1303" s="87" t="str">
        <f>'Cost Pressures (d)'!D716</f>
        <v>Healthcare Services Provided by other NHS Bodies</v>
      </c>
      <c r="E1303" s="87" t="str">
        <f>'Cost Pressures (d)'!E716</f>
        <v>FIGURE</v>
      </c>
      <c r="F1303" s="87">
        <f>'Cost Pressures (d)'!F716</f>
        <v>0</v>
      </c>
      <c r="AE1303" s="88">
        <f>'Cost Pressures (d)'!W716</f>
        <v>0</v>
      </c>
      <c r="AH1303" s="88">
        <f>'Cost Pressures (d)'!Z716</f>
        <v>0</v>
      </c>
      <c r="AJ1303" s="88">
        <f>'Cost Pressures (d)'!AA716</f>
        <v>0</v>
      </c>
      <c r="AK1303" s="88">
        <f>'Cost Pressures (d)'!AC716</f>
        <v>0</v>
      </c>
    </row>
    <row r="1304" spans="1:37">
      <c r="A1304" s="87" t="str">
        <f>'Cost Pressures (d)'!A717</f>
        <v>Swansea Bay UHB</v>
      </c>
      <c r="B1304" s="87" t="str">
        <f>'Cost Pressures (d)'!B717</f>
        <v>In Year Cost Base</v>
      </c>
      <c r="C1304" s="87" t="str">
        <f>'Cost Pressures (d)'!C717</f>
        <v>Other Volume Growth / Investments (please specify):</v>
      </c>
      <c r="D1304" s="87" t="str">
        <f>'Cost Pressures (d)'!D717</f>
        <v>Healthcare Services Provided by other NHS Bodies</v>
      </c>
      <c r="E1304" s="87" t="str">
        <f>'Cost Pressures (d)'!E717</f>
        <v>FIGURE</v>
      </c>
      <c r="F1304" s="87">
        <f>'Cost Pressures (d)'!F717</f>
        <v>0</v>
      </c>
      <c r="AE1304" s="88">
        <f>'Cost Pressures (d)'!W717</f>
        <v>0</v>
      </c>
      <c r="AH1304" s="88">
        <f>'Cost Pressures (d)'!Z717</f>
        <v>0</v>
      </c>
      <c r="AJ1304" s="88">
        <f>'Cost Pressures (d)'!AA717</f>
        <v>0</v>
      </c>
      <c r="AK1304" s="88">
        <f>'Cost Pressures (d)'!AC717</f>
        <v>0</v>
      </c>
    </row>
    <row r="1305" spans="1:37">
      <c r="A1305" s="87" t="str">
        <f>'Cost Pressures (d)'!A718</f>
        <v>Swansea Bay UHB</v>
      </c>
      <c r="B1305" s="87" t="str">
        <f>'Cost Pressures (d)'!B718</f>
        <v>In Year Cost Base</v>
      </c>
      <c r="C1305" s="87" t="str">
        <f>'Cost Pressures (d)'!C718</f>
        <v>Other Volume Growth / Investments (please specify):</v>
      </c>
      <c r="D1305" s="87" t="str">
        <f>'Cost Pressures (d)'!D718</f>
        <v>Healthcare Services Provided by other NHS Bodies</v>
      </c>
      <c r="E1305" s="87" t="str">
        <f>'Cost Pressures (d)'!E718</f>
        <v>FIGURE</v>
      </c>
      <c r="F1305" s="87">
        <f>'Cost Pressures (d)'!F718</f>
        <v>0</v>
      </c>
      <c r="AE1305" s="88">
        <f>'Cost Pressures (d)'!W718</f>
        <v>0</v>
      </c>
      <c r="AH1305" s="88">
        <f>'Cost Pressures (d)'!Z718</f>
        <v>0</v>
      </c>
      <c r="AJ1305" s="88">
        <f>'Cost Pressures (d)'!AA718</f>
        <v>0</v>
      </c>
      <c r="AK1305" s="88">
        <f>'Cost Pressures (d)'!AC718</f>
        <v>0</v>
      </c>
    </row>
    <row r="1306" spans="1:37">
      <c r="A1306" s="87" t="str">
        <f>'Cost Pressures (d)'!A719</f>
        <v>Swansea Bay UHB</v>
      </c>
      <c r="B1306" s="87" t="str">
        <f>'Cost Pressures (d)'!B719</f>
        <v>In Year Cost Base</v>
      </c>
      <c r="C1306" s="87" t="str">
        <f>'Cost Pressures (d)'!C719</f>
        <v>Other Volume Growth / Investments (please specify):</v>
      </c>
      <c r="D1306" s="87" t="str">
        <f>'Cost Pressures (d)'!D719</f>
        <v>Healthcare Services Provided by other NHS Bodies</v>
      </c>
      <c r="E1306" s="87" t="str">
        <f>'Cost Pressures (d)'!E719</f>
        <v>FIGURE</v>
      </c>
      <c r="F1306" s="87">
        <f>'Cost Pressures (d)'!F719</f>
        <v>0</v>
      </c>
      <c r="AE1306" s="88">
        <f>'Cost Pressures (d)'!W719</f>
        <v>0</v>
      </c>
      <c r="AH1306" s="88">
        <f>'Cost Pressures (d)'!Z719</f>
        <v>0</v>
      </c>
      <c r="AJ1306" s="88">
        <f>'Cost Pressures (d)'!AA719</f>
        <v>0</v>
      </c>
      <c r="AK1306" s="88">
        <f>'Cost Pressures (d)'!AC719</f>
        <v>0</v>
      </c>
    </row>
    <row r="1307" spans="1:37">
      <c r="A1307" s="87" t="str">
        <f>'Cost Pressures (d)'!A720</f>
        <v>Swansea Bay UHB</v>
      </c>
      <c r="B1307" s="87" t="str">
        <f>'Cost Pressures (d)'!B720</f>
        <v>In Year Cost Base</v>
      </c>
      <c r="C1307" s="87" t="str">
        <f>'Cost Pressures (d)'!C720</f>
        <v>Other Volume Growth / Investments (please specify):</v>
      </c>
      <c r="D1307" s="87" t="str">
        <f>'Cost Pressures (d)'!D720</f>
        <v>Healthcare Services Provided by other NHS Bodies</v>
      </c>
      <c r="E1307" s="87" t="str">
        <f>'Cost Pressures (d)'!E720</f>
        <v>FIGURE</v>
      </c>
      <c r="F1307" s="87">
        <f>'Cost Pressures (d)'!F720</f>
        <v>0</v>
      </c>
      <c r="AE1307" s="88">
        <f>'Cost Pressures (d)'!W720</f>
        <v>0</v>
      </c>
      <c r="AH1307" s="88">
        <f>'Cost Pressures (d)'!Z720</f>
        <v>0</v>
      </c>
      <c r="AJ1307" s="88">
        <f>'Cost Pressures (d)'!AA720</f>
        <v>0</v>
      </c>
      <c r="AK1307" s="88">
        <f>'Cost Pressures (d)'!AC720</f>
        <v>0</v>
      </c>
    </row>
    <row r="1308" spans="1:37">
      <c r="A1308" s="87" t="str">
        <f>'Cost Pressures (d)'!A721</f>
        <v>Swansea Bay UHB</v>
      </c>
      <c r="B1308" s="87" t="str">
        <f>'Cost Pressures (d)'!B721</f>
        <v>In Year Cost Base</v>
      </c>
      <c r="C1308" s="87" t="str">
        <f>'Cost Pressures (d)'!C721</f>
        <v>Other Volume Growth / Investments (please specify):</v>
      </c>
      <c r="D1308" s="87" t="str">
        <f>'Cost Pressures (d)'!D721</f>
        <v>Healthcare Services Provided by other NHS Bodies</v>
      </c>
      <c r="E1308" s="87" t="str">
        <f>'Cost Pressures (d)'!E721</f>
        <v>FIGURE</v>
      </c>
      <c r="F1308" s="87">
        <f>'Cost Pressures (d)'!F721</f>
        <v>0</v>
      </c>
      <c r="AE1308" s="88">
        <f>'Cost Pressures (d)'!W721</f>
        <v>0</v>
      </c>
      <c r="AH1308" s="88">
        <f>'Cost Pressures (d)'!Z721</f>
        <v>0</v>
      </c>
      <c r="AJ1308" s="88">
        <f>'Cost Pressures (d)'!AA721</f>
        <v>0</v>
      </c>
      <c r="AK1308" s="88">
        <f>'Cost Pressures (d)'!AC721</f>
        <v>0</v>
      </c>
    </row>
    <row r="1309" spans="1:37">
      <c r="A1309" s="87" t="str">
        <f>'Cost Pressures (d)'!A722</f>
        <v>Swansea Bay UHB</v>
      </c>
      <c r="B1309" s="87" t="str">
        <f>'Cost Pressures (d)'!B722</f>
        <v>In Year Cost Base</v>
      </c>
      <c r="C1309" s="87" t="str">
        <f>'Cost Pressures (d)'!C722</f>
        <v>Other Volume Growth / Investments (please specify):</v>
      </c>
      <c r="D1309" s="87" t="str">
        <f>'Cost Pressures (d)'!D722</f>
        <v>Healthcare Services Provided by other NHS Bodies</v>
      </c>
      <c r="E1309" s="87" t="str">
        <f>'Cost Pressures (d)'!E722</f>
        <v>FIGURE</v>
      </c>
      <c r="F1309" s="87">
        <f>'Cost Pressures (d)'!F722</f>
        <v>0</v>
      </c>
      <c r="AE1309" s="88">
        <f>'Cost Pressures (d)'!W722</f>
        <v>0</v>
      </c>
      <c r="AH1309" s="88">
        <f>'Cost Pressures (d)'!Z722</f>
        <v>0</v>
      </c>
      <c r="AJ1309" s="88">
        <f>'Cost Pressures (d)'!AA722</f>
        <v>0</v>
      </c>
      <c r="AK1309" s="88">
        <f>'Cost Pressures (d)'!AC722</f>
        <v>0</v>
      </c>
    </row>
    <row r="1310" spans="1:37">
      <c r="A1310" s="87" t="str">
        <f>'Cost Pressures (d)'!A723</f>
        <v>Swansea Bay UHB</v>
      </c>
      <c r="B1310" s="87" t="str">
        <f>'Cost Pressures (d)'!B723</f>
        <v>In Year Cost Base</v>
      </c>
      <c r="C1310" s="87" t="str">
        <f>'Cost Pressures (d)'!C723</f>
        <v>Other Volume Growth / Investments (please specify):</v>
      </c>
      <c r="D1310" s="87" t="str">
        <f>'Cost Pressures (d)'!D723</f>
        <v>Healthcare Services Provided by other NHS Bodies</v>
      </c>
      <c r="E1310" s="87" t="str">
        <f>'Cost Pressures (d)'!E723</f>
        <v>FIGURE</v>
      </c>
      <c r="F1310" s="87">
        <f>'Cost Pressures (d)'!F723</f>
        <v>0</v>
      </c>
      <c r="AE1310" s="88">
        <f>'Cost Pressures (d)'!W723</f>
        <v>0</v>
      </c>
      <c r="AH1310" s="88">
        <f>'Cost Pressures (d)'!Z723</f>
        <v>0</v>
      </c>
      <c r="AJ1310" s="88">
        <f>'Cost Pressures (d)'!AA723</f>
        <v>0</v>
      </c>
      <c r="AK1310" s="88">
        <f>'Cost Pressures (d)'!AC723</f>
        <v>0</v>
      </c>
    </row>
    <row r="1311" spans="1:37">
      <c r="A1311" s="87" t="str">
        <f>'Cost Pressures (d)'!A724</f>
        <v>Swansea Bay UHB</v>
      </c>
      <c r="B1311" s="87" t="str">
        <f>'Cost Pressures (d)'!B724</f>
        <v>In Year Cost Base</v>
      </c>
      <c r="C1311" s="87" t="str">
        <f>'Cost Pressures (d)'!C724</f>
        <v>Other Volume Growth / Investments (please specify):</v>
      </c>
      <c r="D1311" s="87" t="str">
        <f>'Cost Pressures (d)'!D724</f>
        <v>Healthcare Services Provided by other NHS Bodies</v>
      </c>
      <c r="E1311" s="87" t="str">
        <f>'Cost Pressures (d)'!E724</f>
        <v>FIGURE</v>
      </c>
      <c r="F1311" s="87">
        <f>'Cost Pressures (d)'!F724</f>
        <v>0</v>
      </c>
      <c r="AE1311" s="88">
        <f>'Cost Pressures (d)'!W724</f>
        <v>0</v>
      </c>
      <c r="AH1311" s="88">
        <f>'Cost Pressures (d)'!Z724</f>
        <v>0</v>
      </c>
      <c r="AJ1311" s="88">
        <f>'Cost Pressures (d)'!AA724</f>
        <v>0</v>
      </c>
      <c r="AK1311" s="88">
        <f>'Cost Pressures (d)'!AC724</f>
        <v>0</v>
      </c>
    </row>
    <row r="1312" spans="1:37">
      <c r="A1312" s="87" t="str">
        <f>'Cost Pressures (d)'!A725</f>
        <v>Swansea Bay UHB</v>
      </c>
      <c r="B1312" s="87" t="str">
        <f>'Cost Pressures (d)'!B725</f>
        <v>In Year Cost Base</v>
      </c>
      <c r="C1312" s="87" t="str">
        <f>'Cost Pressures (d)'!C725</f>
        <v>Other Volume Growth / Investments (please specify):</v>
      </c>
      <c r="D1312" s="87" t="str">
        <f>'Cost Pressures (d)'!D725</f>
        <v>Healthcare Services Provided by other NHS Bodies</v>
      </c>
      <c r="E1312" s="87" t="str">
        <f>'Cost Pressures (d)'!E725</f>
        <v>FIGURE</v>
      </c>
      <c r="F1312" s="87">
        <f>'Cost Pressures (d)'!F725</f>
        <v>0</v>
      </c>
      <c r="AE1312" s="88">
        <f>'Cost Pressures (d)'!W725</f>
        <v>0</v>
      </c>
      <c r="AH1312" s="88">
        <f>'Cost Pressures (d)'!Z725</f>
        <v>0</v>
      </c>
      <c r="AJ1312" s="88">
        <f>'Cost Pressures (d)'!AA725</f>
        <v>0</v>
      </c>
      <c r="AK1312" s="88">
        <f>'Cost Pressures (d)'!AC725</f>
        <v>0</v>
      </c>
    </row>
    <row r="1313" spans="1:37">
      <c r="A1313" s="87" t="str">
        <f>'Cost Pressures (d)'!A726</f>
        <v>Swansea Bay UHB</v>
      </c>
      <c r="B1313" s="87" t="str">
        <f>'Cost Pressures (d)'!B726</f>
        <v>In Year Cost Base</v>
      </c>
      <c r="C1313" s="87" t="str">
        <f>'Cost Pressures (d)'!C726</f>
        <v>Other Volume Growth / Investments (please specify):</v>
      </c>
      <c r="D1313" s="87" t="str">
        <f>'Cost Pressures (d)'!D726</f>
        <v>Healthcare Services Provided by other NHS Bodies</v>
      </c>
      <c r="E1313" s="87" t="str">
        <f>'Cost Pressures (d)'!E726</f>
        <v>FIGURE</v>
      </c>
      <c r="F1313" s="87">
        <f>'Cost Pressures (d)'!F726</f>
        <v>0</v>
      </c>
      <c r="AE1313" s="88">
        <f>'Cost Pressures (d)'!W726</f>
        <v>0</v>
      </c>
      <c r="AH1313" s="88">
        <f>'Cost Pressures (d)'!Z726</f>
        <v>0</v>
      </c>
      <c r="AJ1313" s="88">
        <f>'Cost Pressures (d)'!AA726</f>
        <v>0</v>
      </c>
      <c r="AK1313" s="88">
        <f>'Cost Pressures (d)'!AC726</f>
        <v>0</v>
      </c>
    </row>
    <row r="1314" spans="1:37">
      <c r="A1314" s="87" t="str">
        <f>'Cost Pressures (d)'!A727</f>
        <v>Swansea Bay UHB</v>
      </c>
      <c r="B1314" s="87" t="str">
        <f>'Cost Pressures (d)'!B727</f>
        <v>In Year Cost Base</v>
      </c>
      <c r="C1314" s="87" t="str">
        <f>'Cost Pressures (d)'!C727</f>
        <v>Other Volume Growth / Investments (please specify):</v>
      </c>
      <c r="D1314" s="87" t="str">
        <f>'Cost Pressures (d)'!D727</f>
        <v>Healthcare Services Provided by other NHS Bodies</v>
      </c>
      <c r="E1314" s="87" t="str">
        <f>'Cost Pressures (d)'!E727</f>
        <v>FIGURE</v>
      </c>
      <c r="F1314" s="87">
        <f>'Cost Pressures (d)'!F727</f>
        <v>0</v>
      </c>
      <c r="AE1314" s="88">
        <f>'Cost Pressures (d)'!W727</f>
        <v>0</v>
      </c>
      <c r="AH1314" s="88">
        <f>'Cost Pressures (d)'!Z727</f>
        <v>0</v>
      </c>
      <c r="AJ1314" s="88">
        <f>'Cost Pressures (d)'!AA727</f>
        <v>0</v>
      </c>
      <c r="AK1314" s="88">
        <f>'Cost Pressures (d)'!AC727</f>
        <v>0</v>
      </c>
    </row>
    <row r="1315" spans="1:37">
      <c r="A1315" s="87" t="str">
        <f>'Cost Pressures (d)'!A728</f>
        <v>Swansea Bay UHB</v>
      </c>
      <c r="B1315" s="87" t="str">
        <f>'Cost Pressures (d)'!B728</f>
        <v>In Year Cost Base</v>
      </c>
      <c r="C1315" s="87" t="str">
        <f>'Cost Pressures (d)'!C728</f>
        <v>Other Volume Growth / Investments (please specify):</v>
      </c>
      <c r="D1315" s="87" t="str">
        <f>'Cost Pressures (d)'!D728</f>
        <v>Healthcare Services Provided by other NHS Bodies</v>
      </c>
      <c r="E1315" s="87" t="str">
        <f>'Cost Pressures (d)'!E728</f>
        <v>FIGURE</v>
      </c>
      <c r="F1315" s="87">
        <f>'Cost Pressures (d)'!F728</f>
        <v>0</v>
      </c>
      <c r="AE1315" s="88">
        <f>'Cost Pressures (d)'!W728</f>
        <v>0</v>
      </c>
      <c r="AH1315" s="88">
        <f>'Cost Pressures (d)'!Z728</f>
        <v>0</v>
      </c>
      <c r="AJ1315" s="88">
        <f>'Cost Pressures (d)'!AA728</f>
        <v>0</v>
      </c>
      <c r="AK1315" s="88">
        <f>'Cost Pressures (d)'!AC728</f>
        <v>0</v>
      </c>
    </row>
    <row r="1316" spans="1:37">
      <c r="A1316" s="87" t="str">
        <f>'Cost Pressures (d)'!A729</f>
        <v>Swansea Bay UHB</v>
      </c>
      <c r="B1316" s="87" t="str">
        <f>'Cost Pressures (d)'!B729</f>
        <v>In Year Cost Base</v>
      </c>
      <c r="C1316" s="87" t="str">
        <f>'Cost Pressures (d)'!C729</f>
        <v>Other Volume Growth / Investments (please specify):</v>
      </c>
      <c r="D1316" s="87" t="str">
        <f>'Cost Pressures (d)'!D729</f>
        <v>Healthcare Services Provided by other NHS Bodies</v>
      </c>
      <c r="E1316" s="87" t="str">
        <f>'Cost Pressures (d)'!E729</f>
        <v>FIGURE</v>
      </c>
      <c r="F1316" s="87">
        <f>'Cost Pressures (d)'!F729</f>
        <v>0</v>
      </c>
      <c r="AE1316" s="88">
        <f>'Cost Pressures (d)'!W729</f>
        <v>0</v>
      </c>
      <c r="AH1316" s="88">
        <f>'Cost Pressures (d)'!Z729</f>
        <v>0</v>
      </c>
      <c r="AJ1316" s="88">
        <f>'Cost Pressures (d)'!AA729</f>
        <v>0</v>
      </c>
      <c r="AK1316" s="88">
        <f>'Cost Pressures (d)'!AC729</f>
        <v>0</v>
      </c>
    </row>
    <row r="1317" spans="1:37">
      <c r="A1317" s="87" t="str">
        <f>'Cost Pressures (d)'!A730</f>
        <v>Swansea Bay UHB</v>
      </c>
      <c r="B1317" s="87" t="str">
        <f>'Cost Pressures (d)'!B730</f>
        <v>In Year Cost Base</v>
      </c>
      <c r="C1317" s="87" t="str">
        <f>'Cost Pressures (d)'!C730</f>
        <v>Other Volume Growth / Investments (please specify):</v>
      </c>
      <c r="D1317" s="87" t="str">
        <f>'Cost Pressures (d)'!D730</f>
        <v>Healthcare Services Provided by other NHS Bodies</v>
      </c>
      <c r="E1317" s="87" t="str">
        <f>'Cost Pressures (d)'!E730</f>
        <v>FIGURE</v>
      </c>
      <c r="F1317" s="87">
        <f>'Cost Pressures (d)'!F730</f>
        <v>0</v>
      </c>
      <c r="AE1317" s="88">
        <f>'Cost Pressures (d)'!W730</f>
        <v>0</v>
      </c>
      <c r="AH1317" s="88">
        <f>'Cost Pressures (d)'!Z730</f>
        <v>0</v>
      </c>
      <c r="AJ1317" s="88">
        <f>'Cost Pressures (d)'!AA730</f>
        <v>0</v>
      </c>
      <c r="AK1317" s="88">
        <f>'Cost Pressures (d)'!AC730</f>
        <v>0</v>
      </c>
    </row>
    <row r="1318" spans="1:37">
      <c r="A1318" s="87" t="str">
        <f>'Cost Pressures (d)'!A731</f>
        <v>Swansea Bay UHB</v>
      </c>
      <c r="B1318" s="87" t="str">
        <f>'Cost Pressures (d)'!B731</f>
        <v>In Year Cost Base</v>
      </c>
      <c r="C1318" s="87" t="str">
        <f>'Cost Pressures (d)'!C731</f>
        <v>Other Volume Growth / Investments (please specify):</v>
      </c>
      <c r="D1318" s="87" t="str">
        <f>'Cost Pressures (d)'!D731</f>
        <v>Healthcare Services Provided by other NHS Bodies</v>
      </c>
      <c r="E1318" s="87" t="str">
        <f>'Cost Pressures (d)'!E731</f>
        <v>TOTAL</v>
      </c>
      <c r="F1318" s="87" t="str">
        <f>'Cost Pressures (d)'!F731</f>
        <v>Subtotal Other Volume Growth / Investments</v>
      </c>
      <c r="AE1318" s="88">
        <f>'Cost Pressures (d)'!W731</f>
        <v>4231</v>
      </c>
      <c r="AH1318" s="88">
        <f>'Cost Pressures (d)'!Z731</f>
        <v>4231</v>
      </c>
      <c r="AJ1318" s="88">
        <f>'Cost Pressures (d)'!AA731</f>
        <v>0</v>
      </c>
      <c r="AK1318" s="88">
        <f>'Cost Pressures (d)'!AC731</f>
        <v>0</v>
      </c>
    </row>
    <row r="1319" spans="1:37">
      <c r="A1319" s="87" t="str">
        <f>'Cost Pressures (d)'!A732</f>
        <v>Swansea Bay UHB</v>
      </c>
      <c r="B1319" s="87" t="str">
        <f>'Cost Pressures (d)'!B732</f>
        <v>In Year Cost Base</v>
      </c>
      <c r="C1319" s="87" t="str">
        <f>'Cost Pressures (d)'!C732</f>
        <v>Other Volume Growth / Investments (please specify):</v>
      </c>
      <c r="D1319" s="87" t="str">
        <f>'Cost Pressures (d)'!D732</f>
        <v>Healthcare Services Provided by other NHS Bodies</v>
      </c>
      <c r="E1319" s="87" t="str">
        <f>'Cost Pressures (d)'!E732</f>
        <v>FIGURE</v>
      </c>
      <c r="F1319" s="87">
        <f>'Cost Pressures (d)'!F732</f>
        <v>0</v>
      </c>
      <c r="AE1319" s="88">
        <f>'Cost Pressures (d)'!W732</f>
        <v>0</v>
      </c>
      <c r="AH1319" s="88">
        <f>'Cost Pressures (d)'!Z732</f>
        <v>0</v>
      </c>
      <c r="AJ1319" s="88">
        <f>'Cost Pressures (d)'!AA732</f>
        <v>0</v>
      </c>
      <c r="AK1319" s="88">
        <f>'Cost Pressures (d)'!AC732</f>
        <v>0</v>
      </c>
    </row>
    <row r="1320" spans="1:37">
      <c r="A1320" s="87" t="str">
        <f>'Cost Pressures (d)'!A733</f>
        <v>Swansea Bay UHB</v>
      </c>
      <c r="B1320" s="87" t="str">
        <f>'Cost Pressures (d)'!B733</f>
        <v>In Year Cost Base</v>
      </c>
      <c r="C1320" s="87" t="str">
        <f>'Cost Pressures (d)'!C733</f>
        <v xml:space="preserve">Funded Cost Pressures: </v>
      </c>
      <c r="D1320" s="87" t="str">
        <f>'Cost Pressures (d)'!D733</f>
        <v>Healthcare Services Provided by other NHS Bodies</v>
      </c>
      <c r="E1320" s="87" t="str">
        <f>'Cost Pressures (d)'!E733</f>
        <v>FIGURE</v>
      </c>
      <c r="F1320" s="87" t="str">
        <f>'Cost Pressures (d)'!F733</f>
        <v xml:space="preserve">Funded Cost Pressures: </v>
      </c>
      <c r="AE1320" s="88" t="str">
        <f>'Cost Pressures (d)'!W733</f>
        <v>£'000</v>
      </c>
      <c r="AH1320" s="88" t="str">
        <f>'Cost Pressures (d)'!Z733</f>
        <v>£'000</v>
      </c>
      <c r="AJ1320" s="88">
        <f>'Cost Pressures (d)'!AA733</f>
        <v>0</v>
      </c>
      <c r="AK1320" s="88">
        <f>'Cost Pressures (d)'!AC733</f>
        <v>0</v>
      </c>
    </row>
    <row r="1321" spans="1:37">
      <c r="A1321" s="87" t="str">
        <f>'Cost Pressures (d)'!A734</f>
        <v>Swansea Bay UHB</v>
      </c>
      <c r="B1321" s="87" t="str">
        <f>'Cost Pressures (d)'!B734</f>
        <v>In Year Cost Base</v>
      </c>
      <c r="C1321" s="87" t="str">
        <f>'Cost Pressures (d)'!C734</f>
        <v xml:space="preserve">Funded Cost Pressures: </v>
      </c>
      <c r="D1321" s="87" t="str">
        <f>'Cost Pressures (d)'!D734</f>
        <v>Healthcare Services Provided by other NHS Bodies</v>
      </c>
      <c r="E1321" s="87" t="str">
        <f>'Cost Pressures (d)'!E734</f>
        <v>FIGURE</v>
      </c>
      <c r="F1321" s="87" t="str">
        <f>'Cost Pressures (d)'!F734</f>
        <v>Funded - Immunisation Framework</v>
      </c>
      <c r="AE1321" s="88">
        <f>'Cost Pressures (d)'!W734</f>
        <v>0</v>
      </c>
      <c r="AH1321" s="88">
        <f>'Cost Pressures (d)'!Z734</f>
        <v>0</v>
      </c>
      <c r="AJ1321" s="88">
        <f>'Cost Pressures (d)'!AA734</f>
        <v>0</v>
      </c>
      <c r="AK1321" s="88">
        <f>'Cost Pressures (d)'!AC734</f>
        <v>0</v>
      </c>
    </row>
    <row r="1322" spans="1:37">
      <c r="A1322" s="87" t="str">
        <f>'Cost Pressures (d)'!A735</f>
        <v>Swansea Bay UHB</v>
      </c>
      <c r="B1322" s="87" t="str">
        <f>'Cost Pressures (d)'!B735</f>
        <v>In Year Cost Base</v>
      </c>
      <c r="C1322" s="87" t="str">
        <f>'Cost Pressures (d)'!C735</f>
        <v xml:space="preserve">Funded Cost Pressures: </v>
      </c>
      <c r="D1322" s="87" t="str">
        <f>'Cost Pressures (d)'!D735</f>
        <v>Healthcare Services Provided by other NHS Bodies</v>
      </c>
      <c r="E1322" s="87" t="str">
        <f>'Cost Pressures (d)'!E735</f>
        <v>FIGURE</v>
      </c>
      <c r="F1322" s="87" t="str">
        <f>'Cost Pressures (d)'!F735</f>
        <v>Funded - Surveillance (Testing and Tracing)</v>
      </c>
      <c r="AE1322" s="88">
        <f>'Cost Pressures (d)'!W735</f>
        <v>0</v>
      </c>
      <c r="AH1322" s="88">
        <f>'Cost Pressures (d)'!Z735</f>
        <v>0</v>
      </c>
      <c r="AJ1322" s="88">
        <f>'Cost Pressures (d)'!AA735</f>
        <v>0</v>
      </c>
      <c r="AK1322" s="88">
        <f>'Cost Pressures (d)'!AC735</f>
        <v>0</v>
      </c>
    </row>
    <row r="1323" spans="1:37">
      <c r="A1323" s="87" t="str">
        <f>'Cost Pressures (d)'!A736</f>
        <v>Swansea Bay UHB</v>
      </c>
      <c r="B1323" s="87" t="str">
        <f>'Cost Pressures (d)'!B736</f>
        <v>In Year Cost Base</v>
      </c>
      <c r="C1323" s="87" t="str">
        <f>'Cost Pressures (d)'!C736</f>
        <v xml:space="preserve">Funded Cost Pressures: </v>
      </c>
      <c r="D1323" s="87" t="str">
        <f>'Cost Pressures (d)'!D736</f>
        <v>Healthcare Services Provided by other NHS Bodies</v>
      </c>
      <c r="E1323" s="87" t="str">
        <f>'Cost Pressures (d)'!E736</f>
        <v>FIGURE</v>
      </c>
      <c r="F1323" s="87" t="str">
        <f>'Cost Pressures (d)'!F736</f>
        <v>Funded - Real Living Wage</v>
      </c>
      <c r="AE1323" s="88">
        <f>'Cost Pressures (d)'!W736</f>
        <v>0</v>
      </c>
      <c r="AH1323" s="88">
        <f>'Cost Pressures (d)'!Z736</f>
        <v>0</v>
      </c>
      <c r="AJ1323" s="88">
        <f>'Cost Pressures (d)'!AA736</f>
        <v>0</v>
      </c>
      <c r="AK1323" s="88">
        <f>'Cost Pressures (d)'!AC736</f>
        <v>0</v>
      </c>
    </row>
    <row r="1324" spans="1:37">
      <c r="A1324" s="87" t="str">
        <f>'Cost Pressures (d)'!A737</f>
        <v>Swansea Bay UHB</v>
      </c>
      <c r="B1324" s="87" t="str">
        <f>'Cost Pressures (d)'!B737</f>
        <v>In Year Cost Base</v>
      </c>
      <c r="C1324" s="87" t="str">
        <f>'Cost Pressures (d)'!C737</f>
        <v xml:space="preserve">Funded Cost Pressures: </v>
      </c>
      <c r="D1324" s="87" t="str">
        <f>'Cost Pressures (d)'!D737</f>
        <v>Healthcare Services Provided by other NHS Bodies</v>
      </c>
      <c r="E1324" s="87" t="str">
        <f>'Cost Pressures (d)'!E737</f>
        <v>FIGURE</v>
      </c>
      <c r="F1324" s="87" t="str">
        <f>'Cost Pressures (d)'!F737</f>
        <v>Funded - Other ringfenced projects</v>
      </c>
      <c r="AE1324" s="88">
        <f>'Cost Pressures (d)'!W737</f>
        <v>0</v>
      </c>
      <c r="AH1324" s="88">
        <f>'Cost Pressures (d)'!Z737</f>
        <v>0</v>
      </c>
      <c r="AJ1324" s="88">
        <f>'Cost Pressures (d)'!AA737</f>
        <v>0</v>
      </c>
      <c r="AK1324" s="88">
        <f>'Cost Pressures (d)'!AC737</f>
        <v>0</v>
      </c>
    </row>
    <row r="1325" spans="1:37">
      <c r="A1325" s="87" t="str">
        <f>'Cost Pressures (d)'!A738</f>
        <v>Swansea Bay UHB</v>
      </c>
      <c r="B1325" s="87" t="str">
        <f>'Cost Pressures (d)'!B738</f>
        <v>In Year Cost Base</v>
      </c>
      <c r="C1325" s="87" t="str">
        <f>'Cost Pressures (d)'!C738</f>
        <v xml:space="preserve">Funded Cost Pressures: </v>
      </c>
      <c r="D1325" s="87" t="str">
        <f>'Cost Pressures (d)'!D738</f>
        <v>Healthcare Services Provided by other NHS Bodies</v>
      </c>
      <c r="E1325" s="87" t="str">
        <f>'Cost Pressures (d)'!E738</f>
        <v>FIGURE</v>
      </c>
      <c r="F1325" s="87" t="str">
        <f>'Cost Pressures (d)'!F738</f>
        <v>National COVID Programmes Other</v>
      </c>
      <c r="AE1325" s="88">
        <f>'Cost Pressures (d)'!W738</f>
        <v>0</v>
      </c>
      <c r="AH1325" s="88">
        <f>'Cost Pressures (d)'!Z738</f>
        <v>0</v>
      </c>
      <c r="AJ1325" s="88">
        <f>'Cost Pressures (d)'!AA738</f>
        <v>0</v>
      </c>
      <c r="AK1325" s="88">
        <f>'Cost Pressures (d)'!AC738</f>
        <v>0</v>
      </c>
    </row>
    <row r="1326" spans="1:37">
      <c r="A1326" s="87" t="str">
        <f>'Cost Pressures (d)'!A739</f>
        <v>Swansea Bay UHB</v>
      </c>
      <c r="B1326" s="87" t="str">
        <f>'Cost Pressures (d)'!B739</f>
        <v>In Year Cost Base</v>
      </c>
      <c r="C1326" s="87" t="str">
        <f>'Cost Pressures (d)'!C739</f>
        <v xml:space="preserve">Funded Cost Pressures: </v>
      </c>
      <c r="D1326" s="87" t="str">
        <f>'Cost Pressures (d)'!D739</f>
        <v>Healthcare Services Provided by other NHS Bodies</v>
      </c>
      <c r="E1326" s="87" t="str">
        <f>'Cost Pressures (d)'!E739</f>
        <v>FIGURE</v>
      </c>
      <c r="F1326" s="87" t="str">
        <f>'Cost Pressures (d)'!F739</f>
        <v>Planned Care Recovery Local</v>
      </c>
      <c r="AE1326" s="88">
        <f>'Cost Pressures (d)'!W739</f>
        <v>0</v>
      </c>
      <c r="AH1326" s="88">
        <f>'Cost Pressures (d)'!Z739</f>
        <v>0</v>
      </c>
      <c r="AJ1326" s="88">
        <f>'Cost Pressures (d)'!AA739</f>
        <v>0</v>
      </c>
      <c r="AK1326" s="88">
        <f>'Cost Pressures (d)'!AC739</f>
        <v>0</v>
      </c>
    </row>
    <row r="1327" spans="1:37">
      <c r="A1327" s="87" t="str">
        <f>'Cost Pressures (d)'!A740</f>
        <v>Swansea Bay UHB</v>
      </c>
      <c r="B1327" s="87" t="str">
        <f>'Cost Pressures (d)'!B740</f>
        <v>In Year Cost Base</v>
      </c>
      <c r="C1327" s="87" t="str">
        <f>'Cost Pressures (d)'!C740</f>
        <v xml:space="preserve">Funded Cost Pressures: </v>
      </c>
      <c r="D1327" s="87" t="str">
        <f>'Cost Pressures (d)'!D740</f>
        <v>Healthcare Services Provided by other NHS Bodies</v>
      </c>
      <c r="E1327" s="87" t="str">
        <f>'Cost Pressures (d)'!E740</f>
        <v>FIGURE</v>
      </c>
      <c r="F1327" s="87" t="str">
        <f>'Cost Pressures (d)'!F740</f>
        <v>Planned Care Recovery Regional</v>
      </c>
      <c r="AE1327" s="88">
        <f>'Cost Pressures (d)'!W740</f>
        <v>0</v>
      </c>
      <c r="AH1327" s="88">
        <f>'Cost Pressures (d)'!Z740</f>
        <v>0</v>
      </c>
      <c r="AJ1327" s="88">
        <f>'Cost Pressures (d)'!AA740</f>
        <v>0</v>
      </c>
      <c r="AK1327" s="88">
        <f>'Cost Pressures (d)'!AC740</f>
        <v>0</v>
      </c>
    </row>
    <row r="1328" spans="1:37">
      <c r="A1328" s="87" t="str">
        <f>'Cost Pressures (d)'!A741</f>
        <v>Swansea Bay UHB</v>
      </c>
      <c r="B1328" s="87" t="str">
        <f>'Cost Pressures (d)'!B741</f>
        <v>In Year Cost Base</v>
      </c>
      <c r="C1328" s="87" t="str">
        <f>'Cost Pressures (d)'!C741</f>
        <v xml:space="preserve">Funded Cost Pressures: </v>
      </c>
      <c r="D1328" s="87" t="str">
        <f>'Cost Pressures (d)'!D741</f>
        <v>Healthcare Services Provided by other NHS Bodies</v>
      </c>
      <c r="E1328" s="87" t="str">
        <f>'Cost Pressures (d)'!E741</f>
        <v>FIGURE</v>
      </c>
      <c r="F1328" s="87" t="str">
        <f>'Cost Pressures (d)'!F741</f>
        <v>2022/23 Pay Award</v>
      </c>
      <c r="AE1328" s="88">
        <f>'Cost Pressures (d)'!W741</f>
        <v>0</v>
      </c>
      <c r="AH1328" s="88">
        <f>'Cost Pressures (d)'!Z741</f>
        <v>0</v>
      </c>
      <c r="AJ1328" s="88">
        <f>'Cost Pressures (d)'!AA741</f>
        <v>0</v>
      </c>
      <c r="AK1328" s="88">
        <f>'Cost Pressures (d)'!AC741</f>
        <v>0</v>
      </c>
    </row>
    <row r="1329" spans="1:37">
      <c r="A1329" s="87" t="str">
        <f>'Cost Pressures (d)'!A742</f>
        <v>Swansea Bay UHB</v>
      </c>
      <c r="B1329" s="87" t="str">
        <f>'Cost Pressures (d)'!B742</f>
        <v>In Year Cost Base</v>
      </c>
      <c r="C1329" s="87" t="str">
        <f>'Cost Pressures (d)'!C742</f>
        <v xml:space="preserve">Funded Cost Pressures: </v>
      </c>
      <c r="D1329" s="87" t="str">
        <f>'Cost Pressures (d)'!D742</f>
        <v>Healthcare Services Provided by other NHS Bodies</v>
      </c>
      <c r="E1329" s="87" t="str">
        <f>'Cost Pressures (d)'!E742</f>
        <v>FIGURE</v>
      </c>
      <c r="F1329" s="87" t="str">
        <f>'Cost Pressures (d)'!F742</f>
        <v>Additional Costs linked Table A2</v>
      </c>
      <c r="AE1329" s="88">
        <f>'Cost Pressures (d)'!W742</f>
        <v>0</v>
      </c>
      <c r="AH1329" s="88">
        <f>'Cost Pressures (d)'!Z742</f>
        <v>0</v>
      </c>
      <c r="AJ1329" s="88">
        <f>'Cost Pressures (d)'!AA742</f>
        <v>0</v>
      </c>
      <c r="AK1329" s="88">
        <f>'Cost Pressures (d)'!AC742</f>
        <v>0</v>
      </c>
    </row>
    <row r="1330" spans="1:37">
      <c r="A1330" s="87" t="str">
        <f>'Cost Pressures (d)'!A743</f>
        <v>Swansea Bay UHB</v>
      </c>
      <c r="B1330" s="87" t="str">
        <f>'Cost Pressures (d)'!B743</f>
        <v>In Year Cost Base</v>
      </c>
      <c r="C1330" s="87" t="str">
        <f>'Cost Pressures (d)'!C743</f>
        <v xml:space="preserve">Funded Cost Pressures: </v>
      </c>
      <c r="D1330" s="87" t="str">
        <f>'Cost Pressures (d)'!D743</f>
        <v>Healthcare Services Provided by other NHS Bodies</v>
      </c>
      <c r="E1330" s="87" t="str">
        <f>'Cost Pressures (d)'!E743</f>
        <v>FIGURE</v>
      </c>
      <c r="F1330" s="87" t="str">
        <f>'Cost Pressures (d)'!F743</f>
        <v>Additional Costs linked Table B1</v>
      </c>
      <c r="AE1330" s="88">
        <f>'Cost Pressures (d)'!W743</f>
        <v>0</v>
      </c>
      <c r="AH1330" s="88">
        <f>'Cost Pressures (d)'!Z743</f>
        <v>0</v>
      </c>
      <c r="AJ1330" s="88">
        <f>'Cost Pressures (d)'!AA743</f>
        <v>0</v>
      </c>
      <c r="AK1330" s="88">
        <f>'Cost Pressures (d)'!AC743</f>
        <v>0</v>
      </c>
    </row>
    <row r="1331" spans="1:37">
      <c r="A1331" s="87" t="str">
        <f>'Cost Pressures (d)'!A744</f>
        <v>Swansea Bay UHB</v>
      </c>
      <c r="B1331" s="87" t="str">
        <f>'Cost Pressures (d)'!B744</f>
        <v>In Year Cost Base</v>
      </c>
      <c r="C1331" s="87" t="str">
        <f>'Cost Pressures (d)'!C744</f>
        <v xml:space="preserve">Funded Cost Pressures: </v>
      </c>
      <c r="D1331" s="87" t="str">
        <f>'Cost Pressures (d)'!D744</f>
        <v>Healthcare Services Provided by other NHS Bodies</v>
      </c>
      <c r="E1331" s="87" t="str">
        <f>'Cost Pressures (d)'!E744</f>
        <v>FIGURE</v>
      </c>
      <c r="F1331" s="87" t="str">
        <f>'Cost Pressures (d)'!F744</f>
        <v>Additional Costs linked Table B2</v>
      </c>
      <c r="AE1331" s="88">
        <f>'Cost Pressures (d)'!W744</f>
        <v>0</v>
      </c>
      <c r="AH1331" s="88">
        <f>'Cost Pressures (d)'!Z744</f>
        <v>0</v>
      </c>
      <c r="AJ1331" s="88">
        <f>'Cost Pressures (d)'!AA744</f>
        <v>0</v>
      </c>
      <c r="AK1331" s="88">
        <f>'Cost Pressures (d)'!AC744</f>
        <v>0</v>
      </c>
    </row>
    <row r="1332" spans="1:37">
      <c r="A1332" s="87" t="str">
        <f>'Cost Pressures (d)'!A745</f>
        <v>Swansea Bay UHB</v>
      </c>
      <c r="B1332" s="87" t="str">
        <f>'Cost Pressures (d)'!B745</f>
        <v>In Year Cost Base</v>
      </c>
      <c r="C1332" s="87" t="str">
        <f>'Cost Pressures (d)'!C745</f>
        <v xml:space="preserve">Funded Cost Pressures: </v>
      </c>
      <c r="D1332" s="87" t="str">
        <f>'Cost Pressures (d)'!D745</f>
        <v>Healthcare Services Provided by other NHS Bodies</v>
      </c>
      <c r="E1332" s="87" t="str">
        <f>'Cost Pressures (d)'!E745</f>
        <v>FIGURE</v>
      </c>
      <c r="F1332" s="87" t="str">
        <f>'Cost Pressures (d)'!F745</f>
        <v>Additional Costs linked Table 2</v>
      </c>
      <c r="AE1332" s="88">
        <f>'Cost Pressures (d)'!W745</f>
        <v>0</v>
      </c>
      <c r="AH1332" s="88">
        <f>'Cost Pressures (d)'!Z745</f>
        <v>0</v>
      </c>
      <c r="AJ1332" s="88">
        <f>'Cost Pressures (d)'!AA745</f>
        <v>0</v>
      </c>
      <c r="AK1332" s="88">
        <f>'Cost Pressures (d)'!AC745</f>
        <v>0</v>
      </c>
    </row>
    <row r="1333" spans="1:37">
      <c r="A1333" s="87" t="str">
        <f>'Cost Pressures (d)'!A746</f>
        <v>Swansea Bay UHB</v>
      </c>
      <c r="B1333" s="87" t="str">
        <f>'Cost Pressures (d)'!B746</f>
        <v>In Year Cost Base</v>
      </c>
      <c r="C1333" s="87" t="str">
        <f>'Cost Pressures (d)'!C746</f>
        <v xml:space="preserve">Funded Cost Pressures: </v>
      </c>
      <c r="D1333" s="87" t="str">
        <f>'Cost Pressures (d)'!D746</f>
        <v>Healthcare Services Provided by other NHS Bodies</v>
      </c>
      <c r="E1333" s="87" t="str">
        <f>'Cost Pressures (d)'!E746</f>
        <v>FIGURE</v>
      </c>
      <c r="F1333" s="87" t="str">
        <f>'Cost Pressures (d)'!F746</f>
        <v>Anticpated Allocations Invesments Recurrent (as per Tab 6)</v>
      </c>
      <c r="AE1333" s="88">
        <f>'Cost Pressures (d)'!W746</f>
        <v>0</v>
      </c>
      <c r="AH1333" s="88">
        <f>'Cost Pressures (d)'!Z746</f>
        <v>0</v>
      </c>
      <c r="AJ1333" s="88">
        <f>'Cost Pressures (d)'!AA746</f>
        <v>0</v>
      </c>
      <c r="AK1333" s="88">
        <f>'Cost Pressures (d)'!AC746</f>
        <v>0</v>
      </c>
    </row>
    <row r="1334" spans="1:37">
      <c r="A1334" s="87" t="str">
        <f>'Cost Pressures (d)'!A747</f>
        <v>Swansea Bay UHB</v>
      </c>
      <c r="B1334" s="87" t="str">
        <f>'Cost Pressures (d)'!B747</f>
        <v>In Year Cost Base</v>
      </c>
      <c r="C1334" s="87" t="str">
        <f>'Cost Pressures (d)'!C747</f>
        <v xml:space="preserve">Funded Cost Pressures: </v>
      </c>
      <c r="D1334" s="87" t="str">
        <f>'Cost Pressures (d)'!D747</f>
        <v>Healthcare Services Provided by other NHS Bodies</v>
      </c>
      <c r="E1334" s="87" t="str">
        <f>'Cost Pressures (d)'!E747</f>
        <v>FIGURE</v>
      </c>
      <c r="F1334" s="87" t="str">
        <f>'Cost Pressures (d)'!F747</f>
        <v>Anticpated Allocations Invesments Non Recurrent (as per Tab 6)</v>
      </c>
      <c r="AE1334" s="88">
        <f>'Cost Pressures (d)'!W747</f>
        <v>0</v>
      </c>
      <c r="AH1334" s="88">
        <f>'Cost Pressures (d)'!Z747</f>
        <v>0</v>
      </c>
      <c r="AJ1334" s="88">
        <f>'Cost Pressures (d)'!AA747</f>
        <v>0</v>
      </c>
      <c r="AK1334" s="88">
        <f>'Cost Pressures (d)'!AC747</f>
        <v>0</v>
      </c>
    </row>
    <row r="1335" spans="1:37">
      <c r="A1335" s="87" t="str">
        <f>'Cost Pressures (d)'!A748</f>
        <v>Swansea Bay UHB</v>
      </c>
      <c r="B1335" s="87" t="str">
        <f>'Cost Pressures (d)'!B748</f>
        <v>In Year Cost Base</v>
      </c>
      <c r="C1335" s="87" t="str">
        <f>'Cost Pressures (d)'!C748</f>
        <v xml:space="preserve">Funded Cost Pressures: </v>
      </c>
      <c r="D1335" s="87" t="str">
        <f>'Cost Pressures (d)'!D748</f>
        <v>Healthcare Services Provided by other NHS Bodies</v>
      </c>
      <c r="E1335" s="87" t="str">
        <f>'Cost Pressures (d)'!E748</f>
        <v>FIGURE</v>
      </c>
      <c r="F1335" s="87">
        <f>'Cost Pressures (d)'!F748</f>
        <v>0</v>
      </c>
      <c r="AE1335" s="88">
        <f>'Cost Pressures (d)'!W748</f>
        <v>0</v>
      </c>
      <c r="AH1335" s="88">
        <f>'Cost Pressures (d)'!Z748</f>
        <v>0</v>
      </c>
      <c r="AJ1335" s="88">
        <f>'Cost Pressures (d)'!AA748</f>
        <v>0</v>
      </c>
      <c r="AK1335" s="88">
        <f>'Cost Pressures (d)'!AC748</f>
        <v>0</v>
      </c>
    </row>
    <row r="1336" spans="1:37">
      <c r="A1336" s="87" t="str">
        <f>'Cost Pressures (d)'!A749</f>
        <v>Swansea Bay UHB</v>
      </c>
      <c r="B1336" s="87" t="str">
        <f>'Cost Pressures (d)'!B749</f>
        <v>In Year Cost Base</v>
      </c>
      <c r="C1336" s="87" t="str">
        <f>'Cost Pressures (d)'!C749</f>
        <v xml:space="preserve">Funded Cost Pressures: </v>
      </c>
      <c r="D1336" s="87" t="str">
        <f>'Cost Pressures (d)'!D749</f>
        <v>Healthcare Services Provided by other NHS Bodies</v>
      </c>
      <c r="E1336" s="87" t="str">
        <f>'Cost Pressures (d)'!E749</f>
        <v>FIGURE</v>
      </c>
      <c r="F1336" s="87">
        <f>'Cost Pressures (d)'!F749</f>
        <v>0</v>
      </c>
      <c r="AE1336" s="88">
        <f>'Cost Pressures (d)'!W749</f>
        <v>0</v>
      </c>
      <c r="AH1336" s="88">
        <f>'Cost Pressures (d)'!Z749</f>
        <v>0</v>
      </c>
      <c r="AJ1336" s="88">
        <f>'Cost Pressures (d)'!AA749</f>
        <v>0</v>
      </c>
      <c r="AK1336" s="88">
        <f>'Cost Pressures (d)'!AC749</f>
        <v>0</v>
      </c>
    </row>
    <row r="1337" spans="1:37">
      <c r="A1337" s="87" t="str">
        <f>'Cost Pressures (d)'!A750</f>
        <v>Swansea Bay UHB</v>
      </c>
      <c r="B1337" s="87" t="str">
        <f>'Cost Pressures (d)'!B750</f>
        <v>In Year Cost Base</v>
      </c>
      <c r="C1337" s="87" t="str">
        <f>'Cost Pressures (d)'!C750</f>
        <v xml:space="preserve">Funded Cost Pressures: </v>
      </c>
      <c r="D1337" s="87" t="str">
        <f>'Cost Pressures (d)'!D750</f>
        <v>Healthcare Services Provided by other NHS Bodies</v>
      </c>
      <c r="E1337" s="87" t="str">
        <f>'Cost Pressures (d)'!E750</f>
        <v>FIGURE</v>
      </c>
      <c r="F1337" s="87">
        <f>'Cost Pressures (d)'!F750</f>
        <v>0</v>
      </c>
      <c r="AE1337" s="88">
        <f>'Cost Pressures (d)'!W750</f>
        <v>0</v>
      </c>
      <c r="AH1337" s="88">
        <f>'Cost Pressures (d)'!Z750</f>
        <v>0</v>
      </c>
      <c r="AJ1337" s="88">
        <f>'Cost Pressures (d)'!AA750</f>
        <v>0</v>
      </c>
      <c r="AK1337" s="88">
        <f>'Cost Pressures (d)'!AC750</f>
        <v>0</v>
      </c>
    </row>
    <row r="1338" spans="1:37">
      <c r="A1338" s="87" t="str">
        <f>'Cost Pressures (d)'!A751</f>
        <v>Swansea Bay UHB</v>
      </c>
      <c r="B1338" s="87" t="str">
        <f>'Cost Pressures (d)'!B751</f>
        <v>In Year Cost Base</v>
      </c>
      <c r="C1338" s="87" t="str">
        <f>'Cost Pressures (d)'!C751</f>
        <v xml:space="preserve">Funded Cost Pressures: </v>
      </c>
      <c r="D1338" s="87" t="str">
        <f>'Cost Pressures (d)'!D751</f>
        <v>Healthcare Services Provided by other NHS Bodies</v>
      </c>
      <c r="E1338" s="87" t="str">
        <f>'Cost Pressures (d)'!E751</f>
        <v>TOTAL</v>
      </c>
      <c r="F1338" s="87" t="str">
        <f>'Cost Pressures (d)'!F751</f>
        <v>Adjustment for new funded activities</v>
      </c>
      <c r="AE1338" s="88">
        <f>'Cost Pressures (d)'!W751</f>
        <v>0</v>
      </c>
      <c r="AH1338" s="88">
        <f>'Cost Pressures (d)'!Z751</f>
        <v>0</v>
      </c>
      <c r="AJ1338" s="88">
        <f>'Cost Pressures (d)'!AA751</f>
        <v>0</v>
      </c>
      <c r="AK1338" s="88">
        <f>'Cost Pressures (d)'!AC751</f>
        <v>0</v>
      </c>
    </row>
    <row r="1339" spans="1:37">
      <c r="A1339" s="87" t="str">
        <f>'Cost Pressures (d)'!A752</f>
        <v>Swansea Bay UHB</v>
      </c>
      <c r="B1339" s="87" t="str">
        <f>'Cost Pressures (d)'!B752</f>
        <v>In Year Cost Base</v>
      </c>
      <c r="C1339" s="87" t="str">
        <f>'Cost Pressures (d)'!C752</f>
        <v xml:space="preserve">Funded Cost Pressures: </v>
      </c>
      <c r="D1339" s="87" t="str">
        <f>'Cost Pressures (d)'!D752</f>
        <v>Healthcare Services Provided by other NHS Bodies</v>
      </c>
      <c r="E1339" s="87" t="str">
        <f>'Cost Pressures (d)'!E752</f>
        <v>FIGURE</v>
      </c>
      <c r="F1339" s="87">
        <f>'Cost Pressures (d)'!F752</f>
        <v>0</v>
      </c>
      <c r="AE1339" s="88">
        <f>'Cost Pressures (d)'!W752</f>
        <v>0</v>
      </c>
      <c r="AH1339" s="88">
        <f>'Cost Pressures (d)'!Z752</f>
        <v>0</v>
      </c>
      <c r="AJ1339" s="88">
        <f>'Cost Pressures (d)'!AA752</f>
        <v>0</v>
      </c>
      <c r="AK1339" s="88">
        <f>'Cost Pressures (d)'!AC752</f>
        <v>0</v>
      </c>
    </row>
    <row r="1340" spans="1:37">
      <c r="A1340" s="87" t="str">
        <f>'Cost Pressures (d)'!A753</f>
        <v>Swansea Bay UHB</v>
      </c>
      <c r="B1340" s="87" t="str">
        <f>'Cost Pressures (d)'!B753</f>
        <v>In Year Cost Base</v>
      </c>
      <c r="C1340" s="87" t="str">
        <f>'Cost Pressures (d)'!C753</f>
        <v>Total Cost Pressures</v>
      </c>
      <c r="D1340" s="87" t="str">
        <f>'Cost Pressures (d)'!D753</f>
        <v>Healthcare Services Provided by other NHS Bodies</v>
      </c>
      <c r="E1340" s="87" t="str">
        <f>'Cost Pressures (d)'!E753</f>
        <v>TOTAL</v>
      </c>
      <c r="F1340" s="87" t="str">
        <f>'Cost Pressures (d)'!F753</f>
        <v>Total Cost Pressures</v>
      </c>
      <c r="AE1340" s="88">
        <f>'Cost Pressures (d)'!W753</f>
        <v>4231</v>
      </c>
      <c r="AH1340" s="88">
        <f>'Cost Pressures (d)'!Z753</f>
        <v>4231</v>
      </c>
      <c r="AJ1340" s="88">
        <f>'Cost Pressures (d)'!AA753</f>
        <v>0</v>
      </c>
      <c r="AK1340" s="88">
        <f>'Cost Pressures (d)'!AC753</f>
        <v>0</v>
      </c>
    </row>
    <row r="1341" spans="1:37">
      <c r="A1341" s="87" t="str">
        <f>'Cost Pressures (d)'!A754</f>
        <v>Swansea Bay UHB</v>
      </c>
      <c r="B1341" s="87" t="str">
        <f>'Cost Pressures (d)'!B754</f>
        <v>In Year Cost Base</v>
      </c>
      <c r="C1341" s="87" t="str">
        <f>'Cost Pressures (d)'!C754</f>
        <v>Inflationary Cost Pressures</v>
      </c>
      <c r="D1341" s="87" t="str">
        <f>'Cost Pressures (d)'!D754</f>
        <v>Non Healthcare Services Provided by other NHS Bodies</v>
      </c>
      <c r="E1341" s="87" t="str">
        <f>'Cost Pressures (d)'!E754</f>
        <v>FIGURE</v>
      </c>
      <c r="F1341" s="87" t="str">
        <f>'Cost Pressures (d)'!F754</f>
        <v>Inflation - Energy</v>
      </c>
      <c r="AE1341" s="88">
        <f>'Cost Pressures (d)'!W754</f>
        <v>0</v>
      </c>
      <c r="AH1341" s="88">
        <f>'Cost Pressures (d)'!Z754</f>
        <v>0</v>
      </c>
      <c r="AJ1341" s="88">
        <f>'Cost Pressures (d)'!AA754</f>
        <v>0</v>
      </c>
      <c r="AK1341" s="88">
        <f>'Cost Pressures (d)'!AC754</f>
        <v>0</v>
      </c>
    </row>
    <row r="1342" spans="1:37">
      <c r="A1342" s="87" t="str">
        <f>'Cost Pressures (d)'!A755</f>
        <v>Swansea Bay UHB</v>
      </c>
      <c r="B1342" s="87" t="str">
        <f>'Cost Pressures (d)'!B755</f>
        <v>In Year Cost Base</v>
      </c>
      <c r="C1342" s="87" t="str">
        <f>'Cost Pressures (d)'!C755</f>
        <v>Inflationary Cost Pressures</v>
      </c>
      <c r="D1342" s="87" t="str">
        <f>'Cost Pressures (d)'!D755</f>
        <v>Non Healthcare Services Provided by other NHS Bodies</v>
      </c>
      <c r="E1342" s="87" t="str">
        <f>'Cost Pressures (d)'!E755</f>
        <v>FIGURE</v>
      </c>
      <c r="F1342" s="87" t="str">
        <f>'Cost Pressures (d)'!F755</f>
        <v>Inflation - Other price increases</v>
      </c>
      <c r="AE1342" s="88">
        <f>'Cost Pressures (d)'!W755</f>
        <v>0</v>
      </c>
      <c r="AH1342" s="88">
        <f>'Cost Pressures (d)'!Z755</f>
        <v>0</v>
      </c>
      <c r="AJ1342" s="88">
        <f>'Cost Pressures (d)'!AA755</f>
        <v>0</v>
      </c>
      <c r="AK1342" s="88">
        <f>'Cost Pressures (d)'!AC755</f>
        <v>0</v>
      </c>
    </row>
    <row r="1343" spans="1:37">
      <c r="A1343" s="87" t="str">
        <f>'Cost Pressures (d)'!A756</f>
        <v>Swansea Bay UHB</v>
      </c>
      <c r="B1343" s="87" t="str">
        <f>'Cost Pressures (d)'!B756</f>
        <v>In Year Cost Base</v>
      </c>
      <c r="C1343" s="87" t="str">
        <f>'Cost Pressures (d)'!C756</f>
        <v>Inflationary Cost Pressures</v>
      </c>
      <c r="D1343" s="87" t="str">
        <f>'Cost Pressures (d)'!D756</f>
        <v>Non Healthcare Services Provided by other NHS Bodies</v>
      </c>
      <c r="E1343" s="87" t="str">
        <f>'Cost Pressures (d)'!E756</f>
        <v>FIGURE</v>
      </c>
      <c r="F1343" s="87" t="str">
        <f>'Cost Pressures (d)'!F756</f>
        <v>CHC (ec RLW)</v>
      </c>
      <c r="AE1343" s="88">
        <f>'Cost Pressures (d)'!W756</f>
        <v>0</v>
      </c>
      <c r="AH1343" s="88">
        <f>'Cost Pressures (d)'!Z756</f>
        <v>0</v>
      </c>
      <c r="AJ1343" s="88">
        <f>'Cost Pressures (d)'!AA756</f>
        <v>0</v>
      </c>
      <c r="AK1343" s="88">
        <f>'Cost Pressures (d)'!AC756</f>
        <v>0</v>
      </c>
    </row>
    <row r="1344" spans="1:37">
      <c r="A1344" s="87" t="str">
        <f>'Cost Pressures (d)'!A757</f>
        <v>Swansea Bay UHB</v>
      </c>
      <c r="B1344" s="87" t="str">
        <f>'Cost Pressures (d)'!B757</f>
        <v>In Year Cost Base</v>
      </c>
      <c r="C1344" s="87" t="str">
        <f>'Cost Pressures (d)'!C757</f>
        <v>Inflationary Cost Pressures</v>
      </c>
      <c r="D1344" s="87" t="str">
        <f>'Cost Pressures (d)'!D757</f>
        <v>Non Healthcare Services Provided by other NHS Bodies</v>
      </c>
      <c r="E1344" s="87" t="str">
        <f>'Cost Pressures (d)'!E757</f>
        <v>FIGURE</v>
      </c>
      <c r="F1344" s="87" t="str">
        <f>'Cost Pressures (d)'!F757</f>
        <v>Secondary Care Drugs &amp; NICE</v>
      </c>
      <c r="AE1344" s="88">
        <f>'Cost Pressures (d)'!W757</f>
        <v>0</v>
      </c>
      <c r="AH1344" s="88">
        <f>'Cost Pressures (d)'!Z757</f>
        <v>0</v>
      </c>
      <c r="AJ1344" s="88">
        <f>'Cost Pressures (d)'!AA757</f>
        <v>0</v>
      </c>
      <c r="AK1344" s="88">
        <f>'Cost Pressures (d)'!AC757</f>
        <v>0</v>
      </c>
    </row>
    <row r="1345" spans="1:37">
      <c r="A1345" s="87" t="str">
        <f>'Cost Pressures (d)'!A758</f>
        <v>Swansea Bay UHB</v>
      </c>
      <c r="B1345" s="87" t="str">
        <f>'Cost Pressures (d)'!B758</f>
        <v>In Year Cost Base</v>
      </c>
      <c r="C1345" s="87" t="str">
        <f>'Cost Pressures (d)'!C758</f>
        <v>Inflationary Cost Pressures</v>
      </c>
      <c r="D1345" s="87" t="str">
        <f>'Cost Pressures (d)'!D758</f>
        <v>Non Healthcare Services Provided by other NHS Bodies</v>
      </c>
      <c r="E1345" s="87" t="str">
        <f>'Cost Pressures (d)'!E758</f>
        <v>FIGURE</v>
      </c>
      <c r="F1345" s="87" t="str">
        <f>'Cost Pressures (d)'!F758</f>
        <v>PC Prescribing</v>
      </c>
      <c r="AE1345" s="88">
        <f>'Cost Pressures (d)'!W758</f>
        <v>0</v>
      </c>
      <c r="AH1345" s="88">
        <f>'Cost Pressures (d)'!Z758</f>
        <v>0</v>
      </c>
      <c r="AJ1345" s="88">
        <f>'Cost Pressures (d)'!AA758</f>
        <v>0</v>
      </c>
      <c r="AK1345" s="88">
        <f>'Cost Pressures (d)'!AC758</f>
        <v>0</v>
      </c>
    </row>
    <row r="1346" spans="1:37">
      <c r="A1346" s="87" t="str">
        <f>'Cost Pressures (d)'!A759</f>
        <v>Swansea Bay UHB</v>
      </c>
      <c r="B1346" s="87" t="str">
        <f>'Cost Pressures (d)'!B759</f>
        <v>In Year Cost Base</v>
      </c>
      <c r="C1346" s="87" t="str">
        <f>'Cost Pressures (d)'!C759</f>
        <v>Inflationary Cost Pressures</v>
      </c>
      <c r="D1346" s="87" t="str">
        <f>'Cost Pressures (d)'!D759</f>
        <v>Non Healthcare Services Provided by other NHS Bodies</v>
      </c>
      <c r="E1346" s="87" t="str">
        <f>'Cost Pressures (d)'!E759</f>
        <v>FIGURE</v>
      </c>
      <c r="F1346" s="87" t="str">
        <f>'Cost Pressures (d)'!F759</f>
        <v>Inflations Linked to Commissioned Services</v>
      </c>
      <c r="AE1346" s="88">
        <f>'Cost Pressures (d)'!W759</f>
        <v>0</v>
      </c>
      <c r="AH1346" s="88">
        <f>'Cost Pressures (d)'!Z759</f>
        <v>0</v>
      </c>
      <c r="AJ1346" s="88">
        <f>'Cost Pressures (d)'!AA759</f>
        <v>0</v>
      </c>
      <c r="AK1346" s="88">
        <f>'Cost Pressures (d)'!AC759</f>
        <v>0</v>
      </c>
    </row>
    <row r="1347" spans="1:37">
      <c r="A1347" s="87" t="str">
        <f>'Cost Pressures (d)'!A760</f>
        <v>Swansea Bay UHB</v>
      </c>
      <c r="B1347" s="87" t="str">
        <f>'Cost Pressures (d)'!B760</f>
        <v>In Year Cost Base</v>
      </c>
      <c r="C1347" s="87" t="str">
        <f>'Cost Pressures (d)'!C760</f>
        <v>Inflationary Cost Pressures</v>
      </c>
      <c r="D1347" s="87" t="str">
        <f>'Cost Pressures (d)'!D760</f>
        <v>Non Healthcare Services Provided by other NHS Bodies</v>
      </c>
      <c r="E1347" s="87" t="str">
        <f>'Cost Pressures (d)'!E760</f>
        <v>FIGURE</v>
      </c>
      <c r="F1347" s="87">
        <f>'Cost Pressures (d)'!F760</f>
        <v>0</v>
      </c>
      <c r="AE1347" s="88">
        <f>'Cost Pressures (d)'!W760</f>
        <v>0</v>
      </c>
      <c r="AH1347" s="88">
        <f>'Cost Pressures (d)'!Z760</f>
        <v>0</v>
      </c>
      <c r="AJ1347" s="88">
        <f>'Cost Pressures (d)'!AA760</f>
        <v>0</v>
      </c>
      <c r="AK1347" s="88">
        <f>'Cost Pressures (d)'!AC760</f>
        <v>0</v>
      </c>
    </row>
    <row r="1348" spans="1:37">
      <c r="A1348" s="87" t="str">
        <f>'Cost Pressures (d)'!A761</f>
        <v>Swansea Bay UHB</v>
      </c>
      <c r="B1348" s="87" t="str">
        <f>'Cost Pressures (d)'!B761</f>
        <v>In Year Cost Base</v>
      </c>
      <c r="C1348" s="87" t="str">
        <f>'Cost Pressures (d)'!C761</f>
        <v>Inflationary Cost Pressures</v>
      </c>
      <c r="D1348" s="87" t="str">
        <f>'Cost Pressures (d)'!D761</f>
        <v>Non Healthcare Services Provided by other NHS Bodies</v>
      </c>
      <c r="E1348" s="87" t="str">
        <f>'Cost Pressures (d)'!E761</f>
        <v>FIGURE</v>
      </c>
      <c r="F1348" s="87">
        <f>'Cost Pressures (d)'!F761</f>
        <v>0</v>
      </c>
      <c r="AE1348" s="88">
        <f>'Cost Pressures (d)'!W761</f>
        <v>0</v>
      </c>
      <c r="AH1348" s="88">
        <f>'Cost Pressures (d)'!Z761</f>
        <v>0</v>
      </c>
      <c r="AJ1348" s="88">
        <f>'Cost Pressures (d)'!AA761</f>
        <v>0</v>
      </c>
      <c r="AK1348" s="88">
        <f>'Cost Pressures (d)'!AC761</f>
        <v>0</v>
      </c>
    </row>
    <row r="1349" spans="1:37">
      <c r="A1349" s="87" t="str">
        <f>'Cost Pressures (d)'!A762</f>
        <v>Swansea Bay UHB</v>
      </c>
      <c r="B1349" s="87" t="str">
        <f>'Cost Pressures (d)'!B762</f>
        <v>In Year Cost Base</v>
      </c>
      <c r="C1349" s="87" t="str">
        <f>'Cost Pressures (d)'!C762</f>
        <v>Inflationary Cost Pressures</v>
      </c>
      <c r="D1349" s="87" t="str">
        <f>'Cost Pressures (d)'!D762</f>
        <v>Non Healthcare Services Provided by other NHS Bodies</v>
      </c>
      <c r="E1349" s="87" t="str">
        <f>'Cost Pressures (d)'!E762</f>
        <v>TOTAL</v>
      </c>
      <c r="F1349" s="87" t="str">
        <f>'Cost Pressures (d)'!F762</f>
        <v>Subtotal Inflationary Cost Pressures</v>
      </c>
      <c r="AE1349" s="88">
        <f>'Cost Pressures (d)'!W762</f>
        <v>0</v>
      </c>
      <c r="AH1349" s="88">
        <f>'Cost Pressures (d)'!Z762</f>
        <v>0</v>
      </c>
      <c r="AJ1349" s="88">
        <f>'Cost Pressures (d)'!AA762</f>
        <v>0</v>
      </c>
      <c r="AK1349" s="88">
        <f>'Cost Pressures (d)'!AC762</f>
        <v>0</v>
      </c>
    </row>
    <row r="1350" spans="1:37">
      <c r="A1350" s="87" t="str">
        <f>'Cost Pressures (d)'!A763</f>
        <v>Swansea Bay UHB</v>
      </c>
      <c r="B1350" s="87" t="str">
        <f>'Cost Pressures (d)'!B763</f>
        <v>In Year Cost Base</v>
      </c>
      <c r="C1350" s="87" t="str">
        <f>'Cost Pressures (d)'!C763</f>
        <v>Inflationary Cost Pressures</v>
      </c>
      <c r="D1350" s="87" t="str">
        <f>'Cost Pressures (d)'!D763</f>
        <v>Non Healthcare Services Provided by other NHS Bodies</v>
      </c>
      <c r="E1350" s="87" t="str">
        <f>'Cost Pressures (d)'!E763</f>
        <v>FIGURE</v>
      </c>
      <c r="F1350" s="87">
        <f>'Cost Pressures (d)'!F763</f>
        <v>0</v>
      </c>
      <c r="AE1350" s="88">
        <f>'Cost Pressures (d)'!W763</f>
        <v>0</v>
      </c>
      <c r="AH1350" s="88">
        <f>'Cost Pressures (d)'!Z763</f>
        <v>0</v>
      </c>
      <c r="AJ1350" s="88">
        <f>'Cost Pressures (d)'!AA763</f>
        <v>0</v>
      </c>
      <c r="AK1350" s="88">
        <f>'Cost Pressures (d)'!AC763</f>
        <v>0</v>
      </c>
    </row>
    <row r="1351" spans="1:37">
      <c r="A1351" s="87" t="str">
        <f>'Cost Pressures (d)'!A764</f>
        <v>Swansea Bay UHB</v>
      </c>
      <c r="B1351" s="87" t="str">
        <f>'Cost Pressures (d)'!B764</f>
        <v>In Year Cost Base</v>
      </c>
      <c r="C1351" s="87" t="str">
        <f>'Cost Pressures (d)'!C764</f>
        <v>Ongoing non-recurring cost pressures</v>
      </c>
      <c r="D1351" s="87" t="str">
        <f>'Cost Pressures (d)'!D764</f>
        <v>Non Healthcare Services Provided by other NHS Bodies</v>
      </c>
      <c r="E1351" s="87" t="str">
        <f>'Cost Pressures (d)'!E764</f>
        <v>FIGURE</v>
      </c>
      <c r="F1351" s="87" t="str">
        <f>'Cost Pressures (d)'!F764</f>
        <v>Ongoing non-recurring cost pressures</v>
      </c>
      <c r="AE1351" s="88" t="str">
        <f>'Cost Pressures (d)'!W764</f>
        <v>£'000</v>
      </c>
      <c r="AH1351" s="88" t="str">
        <f>'Cost Pressures (d)'!Z764</f>
        <v>£'000</v>
      </c>
      <c r="AJ1351" s="88">
        <f>'Cost Pressures (d)'!AA764</f>
        <v>0</v>
      </c>
      <c r="AK1351" s="88">
        <f>'Cost Pressures (d)'!AC764</f>
        <v>0</v>
      </c>
    </row>
    <row r="1352" spans="1:37">
      <c r="A1352" s="87" t="str">
        <f>'Cost Pressures (d)'!A765</f>
        <v>Swansea Bay UHB</v>
      </c>
      <c r="B1352" s="87" t="str">
        <f>'Cost Pressures (d)'!B765</f>
        <v>In Year Cost Base</v>
      </c>
      <c r="C1352" s="87" t="str">
        <f>'Cost Pressures (d)'!C765</f>
        <v>Ongoing non-recurring cost pressures</v>
      </c>
      <c r="D1352" s="87" t="str">
        <f>'Cost Pressures (d)'!D765</f>
        <v>Non Healthcare Services Provided by other NHS Bodies</v>
      </c>
      <c r="E1352" s="87" t="str">
        <f>'Cost Pressures (d)'!E765</f>
        <v>FIGURE</v>
      </c>
      <c r="F1352" s="87">
        <f>'Cost Pressures (d)'!F765</f>
        <v>0</v>
      </c>
      <c r="AE1352" s="88">
        <f>'Cost Pressures (d)'!W765</f>
        <v>0</v>
      </c>
      <c r="AH1352" s="88">
        <f>'Cost Pressures (d)'!Z765</f>
        <v>0</v>
      </c>
      <c r="AJ1352" s="88">
        <f>'Cost Pressures (d)'!AA765</f>
        <v>0</v>
      </c>
      <c r="AK1352" s="88">
        <f>'Cost Pressures (d)'!AC765</f>
        <v>0</v>
      </c>
    </row>
    <row r="1353" spans="1:37">
      <c r="A1353" s="87" t="str">
        <f>'Cost Pressures (d)'!A766</f>
        <v>Swansea Bay UHB</v>
      </c>
      <c r="B1353" s="87" t="str">
        <f>'Cost Pressures (d)'!B766</f>
        <v>In Year Cost Base</v>
      </c>
      <c r="C1353" s="87" t="str">
        <f>'Cost Pressures (d)'!C766</f>
        <v>Ongoing non-recurring cost pressures</v>
      </c>
      <c r="D1353" s="87" t="str">
        <f>'Cost Pressures (d)'!D766</f>
        <v>Non Healthcare Services Provided by other NHS Bodies</v>
      </c>
      <c r="E1353" s="87" t="str">
        <f>'Cost Pressures (d)'!E766</f>
        <v>FIGURE</v>
      </c>
      <c r="F1353" s="87">
        <f>'Cost Pressures (d)'!F766</f>
        <v>0</v>
      </c>
      <c r="AE1353" s="88">
        <f>'Cost Pressures (d)'!W766</f>
        <v>0</v>
      </c>
      <c r="AH1353" s="88">
        <f>'Cost Pressures (d)'!Z766</f>
        <v>0</v>
      </c>
      <c r="AJ1353" s="88">
        <f>'Cost Pressures (d)'!AA766</f>
        <v>0</v>
      </c>
      <c r="AK1353" s="88">
        <f>'Cost Pressures (d)'!AC766</f>
        <v>0</v>
      </c>
    </row>
    <row r="1354" spans="1:37">
      <c r="A1354" s="87" t="str">
        <f>'Cost Pressures (d)'!A767</f>
        <v>Swansea Bay UHB</v>
      </c>
      <c r="B1354" s="87" t="str">
        <f>'Cost Pressures (d)'!B767</f>
        <v>In Year Cost Base</v>
      </c>
      <c r="C1354" s="87" t="str">
        <f>'Cost Pressures (d)'!C767</f>
        <v>Ongoing non-recurring cost pressures</v>
      </c>
      <c r="D1354" s="87" t="str">
        <f>'Cost Pressures (d)'!D767</f>
        <v>Non Healthcare Services Provided by other NHS Bodies</v>
      </c>
      <c r="E1354" s="87" t="str">
        <f>'Cost Pressures (d)'!E767</f>
        <v>FIGURE</v>
      </c>
      <c r="F1354" s="87">
        <f>'Cost Pressures (d)'!F767</f>
        <v>0</v>
      </c>
      <c r="AE1354" s="88">
        <f>'Cost Pressures (d)'!W767</f>
        <v>0</v>
      </c>
      <c r="AH1354" s="88">
        <f>'Cost Pressures (d)'!Z767</f>
        <v>0</v>
      </c>
      <c r="AJ1354" s="88">
        <f>'Cost Pressures (d)'!AA767</f>
        <v>0</v>
      </c>
      <c r="AK1354" s="88">
        <f>'Cost Pressures (d)'!AC767</f>
        <v>0</v>
      </c>
    </row>
    <row r="1355" spans="1:37">
      <c r="A1355" s="87" t="str">
        <f>'Cost Pressures (d)'!A768</f>
        <v>Swansea Bay UHB</v>
      </c>
      <c r="B1355" s="87" t="str">
        <f>'Cost Pressures (d)'!B768</f>
        <v>In Year Cost Base</v>
      </c>
      <c r="C1355" s="87" t="str">
        <f>'Cost Pressures (d)'!C768</f>
        <v>Ongoing non-recurring cost pressures</v>
      </c>
      <c r="D1355" s="87" t="str">
        <f>'Cost Pressures (d)'!D768</f>
        <v>Non Healthcare Services Provided by other NHS Bodies</v>
      </c>
      <c r="E1355" s="87" t="str">
        <f>'Cost Pressures (d)'!E768</f>
        <v>FIGURE</v>
      </c>
      <c r="F1355" s="87">
        <f>'Cost Pressures (d)'!F768</f>
        <v>0</v>
      </c>
      <c r="AE1355" s="88">
        <f>'Cost Pressures (d)'!W768</f>
        <v>0</v>
      </c>
      <c r="AH1355" s="88">
        <f>'Cost Pressures (d)'!Z768</f>
        <v>0</v>
      </c>
      <c r="AJ1355" s="88">
        <f>'Cost Pressures (d)'!AA768</f>
        <v>0</v>
      </c>
      <c r="AK1355" s="88">
        <f>'Cost Pressures (d)'!AC768</f>
        <v>0</v>
      </c>
    </row>
    <row r="1356" spans="1:37">
      <c r="A1356" s="87" t="str">
        <f>'Cost Pressures (d)'!A769</f>
        <v>Swansea Bay UHB</v>
      </c>
      <c r="B1356" s="87" t="str">
        <f>'Cost Pressures (d)'!B769</f>
        <v>In Year Cost Base</v>
      </c>
      <c r="C1356" s="87" t="str">
        <f>'Cost Pressures (d)'!C769</f>
        <v>Ongoing non-recurring cost pressures</v>
      </c>
      <c r="D1356" s="87" t="str">
        <f>'Cost Pressures (d)'!D769</f>
        <v>Non Healthcare Services Provided by other NHS Bodies</v>
      </c>
      <c r="E1356" s="87" t="str">
        <f>'Cost Pressures (d)'!E769</f>
        <v>FIGURE</v>
      </c>
      <c r="F1356" s="87">
        <f>'Cost Pressures (d)'!F769</f>
        <v>0</v>
      </c>
      <c r="AE1356" s="88">
        <f>'Cost Pressures (d)'!W769</f>
        <v>0</v>
      </c>
      <c r="AH1356" s="88">
        <f>'Cost Pressures (d)'!Z769</f>
        <v>0</v>
      </c>
      <c r="AJ1356" s="88">
        <f>'Cost Pressures (d)'!AA769</f>
        <v>0</v>
      </c>
      <c r="AK1356" s="88">
        <f>'Cost Pressures (d)'!AC769</f>
        <v>0</v>
      </c>
    </row>
    <row r="1357" spans="1:37">
      <c r="A1357" s="87" t="str">
        <f>'Cost Pressures (d)'!A770</f>
        <v>Swansea Bay UHB</v>
      </c>
      <c r="B1357" s="87" t="str">
        <f>'Cost Pressures (d)'!B770</f>
        <v>In Year Cost Base</v>
      </c>
      <c r="C1357" s="87" t="str">
        <f>'Cost Pressures (d)'!C770</f>
        <v>Ongoing non-recurring cost pressures</v>
      </c>
      <c r="D1357" s="87" t="str">
        <f>'Cost Pressures (d)'!D770</f>
        <v>Non Healthcare Services Provided by other NHS Bodies</v>
      </c>
      <c r="E1357" s="87" t="str">
        <f>'Cost Pressures (d)'!E770</f>
        <v>FIGURE</v>
      </c>
      <c r="F1357" s="87">
        <f>'Cost Pressures (d)'!F770</f>
        <v>0</v>
      </c>
      <c r="AE1357" s="88">
        <f>'Cost Pressures (d)'!W770</f>
        <v>0</v>
      </c>
      <c r="AH1357" s="88">
        <f>'Cost Pressures (d)'!Z770</f>
        <v>0</v>
      </c>
      <c r="AJ1357" s="88">
        <f>'Cost Pressures (d)'!AA770</f>
        <v>0</v>
      </c>
      <c r="AK1357" s="88">
        <f>'Cost Pressures (d)'!AC770</f>
        <v>0</v>
      </c>
    </row>
    <row r="1358" spans="1:37">
      <c r="A1358" s="87" t="str">
        <f>'Cost Pressures (d)'!A771</f>
        <v>Swansea Bay UHB</v>
      </c>
      <c r="B1358" s="87" t="str">
        <f>'Cost Pressures (d)'!B771</f>
        <v>In Year Cost Base</v>
      </c>
      <c r="C1358" s="87" t="str">
        <f>'Cost Pressures (d)'!C771</f>
        <v>Ongoing non-recurring cost pressures</v>
      </c>
      <c r="D1358" s="87" t="str">
        <f>'Cost Pressures (d)'!D771</f>
        <v>Non Healthcare Services Provided by other NHS Bodies</v>
      </c>
      <c r="E1358" s="87" t="str">
        <f>'Cost Pressures (d)'!E771</f>
        <v>FIGURE</v>
      </c>
      <c r="F1358" s="87">
        <f>'Cost Pressures (d)'!F771</f>
        <v>0</v>
      </c>
      <c r="AE1358" s="88">
        <f>'Cost Pressures (d)'!W771</f>
        <v>0</v>
      </c>
      <c r="AH1358" s="88">
        <f>'Cost Pressures (d)'!Z771</f>
        <v>0</v>
      </c>
      <c r="AJ1358" s="88">
        <f>'Cost Pressures (d)'!AA771</f>
        <v>0</v>
      </c>
      <c r="AK1358" s="88">
        <f>'Cost Pressures (d)'!AC771</f>
        <v>0</v>
      </c>
    </row>
    <row r="1359" spans="1:37">
      <c r="A1359" s="87" t="str">
        <f>'Cost Pressures (d)'!A772</f>
        <v>Swansea Bay UHB</v>
      </c>
      <c r="B1359" s="87" t="str">
        <f>'Cost Pressures (d)'!B772</f>
        <v>In Year Cost Base</v>
      </c>
      <c r="C1359" s="87" t="str">
        <f>'Cost Pressures (d)'!C772</f>
        <v>Ongoing non-recurring cost pressures</v>
      </c>
      <c r="D1359" s="87" t="str">
        <f>'Cost Pressures (d)'!D772</f>
        <v>Non Healthcare Services Provided by other NHS Bodies</v>
      </c>
      <c r="E1359" s="87" t="str">
        <f>'Cost Pressures (d)'!E772</f>
        <v>FIGURE</v>
      </c>
      <c r="F1359" s="87">
        <f>'Cost Pressures (d)'!F772</f>
        <v>0</v>
      </c>
      <c r="AE1359" s="88">
        <f>'Cost Pressures (d)'!W772</f>
        <v>0</v>
      </c>
      <c r="AH1359" s="88">
        <f>'Cost Pressures (d)'!Z772</f>
        <v>0</v>
      </c>
      <c r="AJ1359" s="88">
        <f>'Cost Pressures (d)'!AA772</f>
        <v>0</v>
      </c>
      <c r="AK1359" s="88">
        <f>'Cost Pressures (d)'!AC772</f>
        <v>0</v>
      </c>
    </row>
    <row r="1360" spans="1:37">
      <c r="A1360" s="87" t="str">
        <f>'Cost Pressures (d)'!A773</f>
        <v>Swansea Bay UHB</v>
      </c>
      <c r="B1360" s="87" t="str">
        <f>'Cost Pressures (d)'!B773</f>
        <v>In Year Cost Base</v>
      </c>
      <c r="C1360" s="87" t="str">
        <f>'Cost Pressures (d)'!C773</f>
        <v>Ongoing non-recurring cost pressures</v>
      </c>
      <c r="D1360" s="87" t="str">
        <f>'Cost Pressures (d)'!D773</f>
        <v>Non Healthcare Services Provided by other NHS Bodies</v>
      </c>
      <c r="E1360" s="87" t="str">
        <f>'Cost Pressures (d)'!E773</f>
        <v>FIGURE</v>
      </c>
      <c r="F1360" s="87">
        <f>'Cost Pressures (d)'!F773</f>
        <v>0</v>
      </c>
      <c r="AE1360" s="88">
        <f>'Cost Pressures (d)'!W773</f>
        <v>0</v>
      </c>
      <c r="AH1360" s="88">
        <f>'Cost Pressures (d)'!Z773</f>
        <v>0</v>
      </c>
      <c r="AJ1360" s="88">
        <f>'Cost Pressures (d)'!AA773</f>
        <v>0</v>
      </c>
      <c r="AK1360" s="88">
        <f>'Cost Pressures (d)'!AC773</f>
        <v>0</v>
      </c>
    </row>
    <row r="1361" spans="1:37">
      <c r="A1361" s="87" t="str">
        <f>'Cost Pressures (d)'!A774</f>
        <v>Swansea Bay UHB</v>
      </c>
      <c r="B1361" s="87" t="str">
        <f>'Cost Pressures (d)'!B774</f>
        <v>In Year Cost Base</v>
      </c>
      <c r="C1361" s="87" t="str">
        <f>'Cost Pressures (d)'!C774</f>
        <v>Ongoing non-recurring cost pressures</v>
      </c>
      <c r="D1361" s="87" t="str">
        <f>'Cost Pressures (d)'!D774</f>
        <v>Non Healthcare Services Provided by other NHS Bodies</v>
      </c>
      <c r="E1361" s="87" t="str">
        <f>'Cost Pressures (d)'!E774</f>
        <v>FIGURE</v>
      </c>
      <c r="F1361" s="87">
        <f>'Cost Pressures (d)'!F774</f>
        <v>0</v>
      </c>
      <c r="AE1361" s="88">
        <f>'Cost Pressures (d)'!W774</f>
        <v>0</v>
      </c>
      <c r="AH1361" s="88">
        <f>'Cost Pressures (d)'!Z774</f>
        <v>0</v>
      </c>
      <c r="AJ1361" s="88">
        <f>'Cost Pressures (d)'!AA774</f>
        <v>0</v>
      </c>
      <c r="AK1361" s="88">
        <f>'Cost Pressures (d)'!AC774</f>
        <v>0</v>
      </c>
    </row>
    <row r="1362" spans="1:37">
      <c r="A1362" s="87" t="str">
        <f>'Cost Pressures (d)'!A775</f>
        <v>Swansea Bay UHB</v>
      </c>
      <c r="B1362" s="87" t="str">
        <f>'Cost Pressures (d)'!B775</f>
        <v>In Year Cost Base</v>
      </c>
      <c r="C1362" s="87" t="str">
        <f>'Cost Pressures (d)'!C775</f>
        <v>Ongoing non-recurring cost pressures</v>
      </c>
      <c r="D1362" s="87" t="str">
        <f>'Cost Pressures (d)'!D775</f>
        <v>Non Healthcare Services Provided by other NHS Bodies</v>
      </c>
      <c r="E1362" s="87" t="str">
        <f>'Cost Pressures (d)'!E775</f>
        <v>FIGURE</v>
      </c>
      <c r="F1362" s="87">
        <f>'Cost Pressures (d)'!F775</f>
        <v>0</v>
      </c>
      <c r="AE1362" s="88">
        <f>'Cost Pressures (d)'!W775</f>
        <v>0</v>
      </c>
      <c r="AH1362" s="88">
        <f>'Cost Pressures (d)'!Z775</f>
        <v>0</v>
      </c>
      <c r="AJ1362" s="88">
        <f>'Cost Pressures (d)'!AA775</f>
        <v>0</v>
      </c>
      <c r="AK1362" s="88">
        <f>'Cost Pressures (d)'!AC775</f>
        <v>0</v>
      </c>
    </row>
    <row r="1363" spans="1:37">
      <c r="A1363" s="87" t="str">
        <f>'Cost Pressures (d)'!A776</f>
        <v>Swansea Bay UHB</v>
      </c>
      <c r="B1363" s="87" t="str">
        <f>'Cost Pressures (d)'!B776</f>
        <v>In Year Cost Base</v>
      </c>
      <c r="C1363" s="87" t="str">
        <f>'Cost Pressures (d)'!C776</f>
        <v>Ongoing non-recurring cost pressures</v>
      </c>
      <c r="D1363" s="87" t="str">
        <f>'Cost Pressures (d)'!D776</f>
        <v>Non Healthcare Services Provided by other NHS Bodies</v>
      </c>
      <c r="E1363" s="87" t="str">
        <f>'Cost Pressures (d)'!E776</f>
        <v>FIGURE</v>
      </c>
      <c r="F1363" s="87">
        <f>'Cost Pressures (d)'!F776</f>
        <v>0</v>
      </c>
      <c r="AE1363" s="88">
        <f>'Cost Pressures (d)'!W776</f>
        <v>0</v>
      </c>
      <c r="AH1363" s="88">
        <f>'Cost Pressures (d)'!Z776</f>
        <v>0</v>
      </c>
      <c r="AJ1363" s="88">
        <f>'Cost Pressures (d)'!AA776</f>
        <v>0</v>
      </c>
      <c r="AK1363" s="88">
        <f>'Cost Pressures (d)'!AC776</f>
        <v>0</v>
      </c>
    </row>
    <row r="1364" spans="1:37">
      <c r="A1364" s="87" t="str">
        <f>'Cost Pressures (d)'!A777</f>
        <v>Swansea Bay UHB</v>
      </c>
      <c r="B1364" s="87" t="str">
        <f>'Cost Pressures (d)'!B777</f>
        <v>In Year Cost Base</v>
      </c>
      <c r="C1364" s="87" t="str">
        <f>'Cost Pressures (d)'!C777</f>
        <v>Ongoing non-recurring cost pressures</v>
      </c>
      <c r="D1364" s="87" t="str">
        <f>'Cost Pressures (d)'!D777</f>
        <v>Non Healthcare Services Provided by other NHS Bodies</v>
      </c>
      <c r="E1364" s="87" t="str">
        <f>'Cost Pressures (d)'!E777</f>
        <v>FIGURE</v>
      </c>
      <c r="F1364" s="87">
        <f>'Cost Pressures (d)'!F777</f>
        <v>0</v>
      </c>
      <c r="AE1364" s="88">
        <f>'Cost Pressures (d)'!W777</f>
        <v>0</v>
      </c>
      <c r="AH1364" s="88">
        <f>'Cost Pressures (d)'!Z777</f>
        <v>0</v>
      </c>
      <c r="AJ1364" s="88">
        <f>'Cost Pressures (d)'!AA777</f>
        <v>0</v>
      </c>
      <c r="AK1364" s="88">
        <f>'Cost Pressures (d)'!AC777</f>
        <v>0</v>
      </c>
    </row>
    <row r="1365" spans="1:37">
      <c r="A1365" s="87" t="str">
        <f>'Cost Pressures (d)'!A778</f>
        <v>Swansea Bay UHB</v>
      </c>
      <c r="B1365" s="87" t="str">
        <f>'Cost Pressures (d)'!B778</f>
        <v>In Year Cost Base</v>
      </c>
      <c r="C1365" s="87" t="str">
        <f>'Cost Pressures (d)'!C778</f>
        <v>Ongoing non-recurring cost pressures</v>
      </c>
      <c r="D1365" s="87" t="str">
        <f>'Cost Pressures (d)'!D778</f>
        <v>Non Healthcare Services Provided by other NHS Bodies</v>
      </c>
      <c r="E1365" s="87" t="str">
        <f>'Cost Pressures (d)'!E778</f>
        <v>FIGURE</v>
      </c>
      <c r="F1365" s="87">
        <f>'Cost Pressures (d)'!F778</f>
        <v>0</v>
      </c>
      <c r="AE1365" s="88">
        <f>'Cost Pressures (d)'!W778</f>
        <v>0</v>
      </c>
      <c r="AH1365" s="88">
        <f>'Cost Pressures (d)'!Z778</f>
        <v>0</v>
      </c>
      <c r="AJ1365" s="88">
        <f>'Cost Pressures (d)'!AA778</f>
        <v>0</v>
      </c>
      <c r="AK1365" s="88">
        <f>'Cost Pressures (d)'!AC778</f>
        <v>0</v>
      </c>
    </row>
    <row r="1366" spans="1:37">
      <c r="A1366" s="87" t="str">
        <f>'Cost Pressures (d)'!A779</f>
        <v>Swansea Bay UHB</v>
      </c>
      <c r="B1366" s="87" t="str">
        <f>'Cost Pressures (d)'!B779</f>
        <v>In Year Cost Base</v>
      </c>
      <c r="C1366" s="87" t="str">
        <f>'Cost Pressures (d)'!C779</f>
        <v>Ongoing non-recurring cost pressures</v>
      </c>
      <c r="D1366" s="87" t="str">
        <f>'Cost Pressures (d)'!D779</f>
        <v>Non Healthcare Services Provided by other NHS Bodies</v>
      </c>
      <c r="E1366" s="87" t="str">
        <f>'Cost Pressures (d)'!E779</f>
        <v>FIGURE</v>
      </c>
      <c r="F1366" s="87">
        <f>'Cost Pressures (d)'!F779</f>
        <v>0</v>
      </c>
      <c r="AE1366" s="88">
        <f>'Cost Pressures (d)'!W779</f>
        <v>0</v>
      </c>
      <c r="AH1366" s="88">
        <f>'Cost Pressures (d)'!Z779</f>
        <v>0</v>
      </c>
      <c r="AJ1366" s="88">
        <f>'Cost Pressures (d)'!AA779</f>
        <v>0</v>
      </c>
      <c r="AK1366" s="88">
        <f>'Cost Pressures (d)'!AC779</f>
        <v>0</v>
      </c>
    </row>
    <row r="1367" spans="1:37">
      <c r="A1367" s="87" t="str">
        <f>'Cost Pressures (d)'!A780</f>
        <v>Swansea Bay UHB</v>
      </c>
      <c r="B1367" s="87" t="str">
        <f>'Cost Pressures (d)'!B780</f>
        <v>In Year Cost Base</v>
      </c>
      <c r="C1367" s="87" t="str">
        <f>'Cost Pressures (d)'!C780</f>
        <v>Ongoing non-recurring cost pressures</v>
      </c>
      <c r="D1367" s="87" t="str">
        <f>'Cost Pressures (d)'!D780</f>
        <v>Non Healthcare Services Provided by other NHS Bodies</v>
      </c>
      <c r="E1367" s="87" t="str">
        <f>'Cost Pressures (d)'!E780</f>
        <v>FIGURE</v>
      </c>
      <c r="F1367" s="87">
        <f>'Cost Pressures (d)'!F780</f>
        <v>0</v>
      </c>
      <c r="AE1367" s="88">
        <f>'Cost Pressures (d)'!W780</f>
        <v>0</v>
      </c>
      <c r="AH1367" s="88">
        <f>'Cost Pressures (d)'!Z780</f>
        <v>0</v>
      </c>
      <c r="AJ1367" s="88">
        <f>'Cost Pressures (d)'!AA780</f>
        <v>0</v>
      </c>
      <c r="AK1367" s="88">
        <f>'Cost Pressures (d)'!AC780</f>
        <v>0</v>
      </c>
    </row>
    <row r="1368" spans="1:37">
      <c r="A1368" s="87" t="str">
        <f>'Cost Pressures (d)'!A781</f>
        <v>Swansea Bay UHB</v>
      </c>
      <c r="B1368" s="87" t="str">
        <f>'Cost Pressures (d)'!B781</f>
        <v>In Year Cost Base</v>
      </c>
      <c r="C1368" s="87" t="str">
        <f>'Cost Pressures (d)'!C781</f>
        <v>Ongoing non-recurring cost pressures</v>
      </c>
      <c r="D1368" s="87" t="str">
        <f>'Cost Pressures (d)'!D781</f>
        <v>Non Healthcare Services Provided by other NHS Bodies</v>
      </c>
      <c r="E1368" s="87" t="str">
        <f>'Cost Pressures (d)'!E781</f>
        <v>FIGURE</v>
      </c>
      <c r="F1368" s="87">
        <f>'Cost Pressures (d)'!F781</f>
        <v>0</v>
      </c>
      <c r="AE1368" s="88">
        <f>'Cost Pressures (d)'!W781</f>
        <v>0</v>
      </c>
      <c r="AH1368" s="88">
        <f>'Cost Pressures (d)'!Z781</f>
        <v>0</v>
      </c>
      <c r="AJ1368" s="88">
        <f>'Cost Pressures (d)'!AA781</f>
        <v>0</v>
      </c>
      <c r="AK1368" s="88">
        <f>'Cost Pressures (d)'!AC781</f>
        <v>0</v>
      </c>
    </row>
    <row r="1369" spans="1:37">
      <c r="A1369" s="87" t="str">
        <f>'Cost Pressures (d)'!A782</f>
        <v>Swansea Bay UHB</v>
      </c>
      <c r="B1369" s="87" t="str">
        <f>'Cost Pressures (d)'!B782</f>
        <v>In Year Cost Base</v>
      </c>
      <c r="C1369" s="87" t="str">
        <f>'Cost Pressures (d)'!C782</f>
        <v>Ongoing non-recurring cost pressures</v>
      </c>
      <c r="D1369" s="87" t="str">
        <f>'Cost Pressures (d)'!D782</f>
        <v>Non Healthcare Services Provided by other NHS Bodies</v>
      </c>
      <c r="E1369" s="87" t="str">
        <f>'Cost Pressures (d)'!E782</f>
        <v>FIGURE</v>
      </c>
      <c r="F1369" s="87">
        <f>'Cost Pressures (d)'!F782</f>
        <v>0</v>
      </c>
      <c r="AE1369" s="88">
        <f>'Cost Pressures (d)'!W782</f>
        <v>0</v>
      </c>
      <c r="AH1369" s="88">
        <f>'Cost Pressures (d)'!Z782</f>
        <v>0</v>
      </c>
      <c r="AJ1369" s="88">
        <f>'Cost Pressures (d)'!AA782</f>
        <v>0</v>
      </c>
      <c r="AK1369" s="88">
        <f>'Cost Pressures (d)'!AC782</f>
        <v>0</v>
      </c>
    </row>
    <row r="1370" spans="1:37">
      <c r="A1370" s="87" t="str">
        <f>'Cost Pressures (d)'!A783</f>
        <v>Swansea Bay UHB</v>
      </c>
      <c r="B1370" s="87" t="str">
        <f>'Cost Pressures (d)'!B783</f>
        <v>In Year Cost Base</v>
      </c>
      <c r="C1370" s="87" t="str">
        <f>'Cost Pressures (d)'!C783</f>
        <v>Ongoing non-recurring cost pressures</v>
      </c>
      <c r="D1370" s="87" t="str">
        <f>'Cost Pressures (d)'!D783</f>
        <v>Non Healthcare Services Provided by other NHS Bodies</v>
      </c>
      <c r="E1370" s="87" t="str">
        <f>'Cost Pressures (d)'!E783</f>
        <v>FIGURE</v>
      </c>
      <c r="F1370" s="87">
        <f>'Cost Pressures (d)'!F783</f>
        <v>0</v>
      </c>
      <c r="AE1370" s="88">
        <f>'Cost Pressures (d)'!W783</f>
        <v>0</v>
      </c>
      <c r="AH1370" s="88">
        <f>'Cost Pressures (d)'!Z783</f>
        <v>0</v>
      </c>
      <c r="AJ1370" s="88">
        <f>'Cost Pressures (d)'!AA783</f>
        <v>0</v>
      </c>
      <c r="AK1370" s="88">
        <f>'Cost Pressures (d)'!AC783</f>
        <v>0</v>
      </c>
    </row>
    <row r="1371" spans="1:37">
      <c r="A1371" s="87" t="str">
        <f>'Cost Pressures (d)'!A784</f>
        <v>Swansea Bay UHB</v>
      </c>
      <c r="B1371" s="87" t="str">
        <f>'Cost Pressures (d)'!B784</f>
        <v>In Year Cost Base</v>
      </c>
      <c r="C1371" s="87" t="str">
        <f>'Cost Pressures (d)'!C784</f>
        <v>Ongoing non-recurring cost pressures</v>
      </c>
      <c r="D1371" s="87" t="str">
        <f>'Cost Pressures (d)'!D784</f>
        <v>Non Healthcare Services Provided by other NHS Bodies</v>
      </c>
      <c r="E1371" s="87" t="str">
        <f>'Cost Pressures (d)'!E784</f>
        <v>FIGURE</v>
      </c>
      <c r="F1371" s="87">
        <f>'Cost Pressures (d)'!F784</f>
        <v>0</v>
      </c>
      <c r="AE1371" s="88">
        <f>'Cost Pressures (d)'!W784</f>
        <v>0</v>
      </c>
      <c r="AH1371" s="88">
        <f>'Cost Pressures (d)'!Z784</f>
        <v>0</v>
      </c>
      <c r="AJ1371" s="88">
        <f>'Cost Pressures (d)'!AA784</f>
        <v>0</v>
      </c>
      <c r="AK1371" s="88">
        <f>'Cost Pressures (d)'!AC784</f>
        <v>0</v>
      </c>
    </row>
    <row r="1372" spans="1:37">
      <c r="A1372" s="87" t="str">
        <f>'Cost Pressures (d)'!A785</f>
        <v>Swansea Bay UHB</v>
      </c>
      <c r="B1372" s="87" t="str">
        <f>'Cost Pressures (d)'!B785</f>
        <v>In Year Cost Base</v>
      </c>
      <c r="C1372" s="87" t="str">
        <f>'Cost Pressures (d)'!C785</f>
        <v>Ongoing non-recurring cost pressures</v>
      </c>
      <c r="D1372" s="87" t="str">
        <f>'Cost Pressures (d)'!D785</f>
        <v>Non Healthcare Services Provided by other NHS Bodies</v>
      </c>
      <c r="E1372" s="87" t="str">
        <f>'Cost Pressures (d)'!E785</f>
        <v>FIGURE</v>
      </c>
      <c r="F1372" s="87">
        <f>'Cost Pressures (d)'!F785</f>
        <v>0</v>
      </c>
      <c r="AE1372" s="88">
        <f>'Cost Pressures (d)'!W785</f>
        <v>0</v>
      </c>
      <c r="AH1372" s="88">
        <f>'Cost Pressures (d)'!Z785</f>
        <v>0</v>
      </c>
      <c r="AJ1372" s="88">
        <f>'Cost Pressures (d)'!AA785</f>
        <v>0</v>
      </c>
      <c r="AK1372" s="88">
        <f>'Cost Pressures (d)'!AC785</f>
        <v>0</v>
      </c>
    </row>
    <row r="1373" spans="1:37">
      <c r="A1373" s="87" t="str">
        <f>'Cost Pressures (d)'!A786</f>
        <v>Swansea Bay UHB</v>
      </c>
      <c r="B1373" s="87" t="str">
        <f>'Cost Pressures (d)'!B786</f>
        <v>In Year Cost Base</v>
      </c>
      <c r="C1373" s="87" t="str">
        <f>'Cost Pressures (d)'!C786</f>
        <v>Ongoing non-recurring cost pressures</v>
      </c>
      <c r="D1373" s="87" t="str">
        <f>'Cost Pressures (d)'!D786</f>
        <v>Non Healthcare Services Provided by other NHS Bodies</v>
      </c>
      <c r="E1373" s="87" t="str">
        <f>'Cost Pressures (d)'!E786</f>
        <v>FIGURE</v>
      </c>
      <c r="F1373" s="87">
        <f>'Cost Pressures (d)'!F786</f>
        <v>0</v>
      </c>
      <c r="AE1373" s="88">
        <f>'Cost Pressures (d)'!W786</f>
        <v>0</v>
      </c>
      <c r="AH1373" s="88">
        <f>'Cost Pressures (d)'!Z786</f>
        <v>0</v>
      </c>
      <c r="AJ1373" s="88">
        <f>'Cost Pressures (d)'!AA786</f>
        <v>0</v>
      </c>
      <c r="AK1373" s="88">
        <f>'Cost Pressures (d)'!AC786</f>
        <v>0</v>
      </c>
    </row>
    <row r="1374" spans="1:37">
      <c r="A1374" s="87" t="str">
        <f>'Cost Pressures (d)'!A787</f>
        <v>Swansea Bay UHB</v>
      </c>
      <c r="B1374" s="87" t="str">
        <f>'Cost Pressures (d)'!B787</f>
        <v>In Year Cost Base</v>
      </c>
      <c r="C1374" s="87" t="str">
        <f>'Cost Pressures (d)'!C787</f>
        <v>Ongoing non-recurring cost pressures</v>
      </c>
      <c r="D1374" s="87" t="str">
        <f>'Cost Pressures (d)'!D787</f>
        <v>Non Healthcare Services Provided by other NHS Bodies</v>
      </c>
      <c r="E1374" s="87" t="str">
        <f>'Cost Pressures (d)'!E787</f>
        <v>FIGURE</v>
      </c>
      <c r="F1374" s="87">
        <f>'Cost Pressures (d)'!F787</f>
        <v>0</v>
      </c>
      <c r="AE1374" s="88">
        <f>'Cost Pressures (d)'!W787</f>
        <v>0</v>
      </c>
      <c r="AH1374" s="88">
        <f>'Cost Pressures (d)'!Z787</f>
        <v>0</v>
      </c>
      <c r="AJ1374" s="88">
        <f>'Cost Pressures (d)'!AA787</f>
        <v>0</v>
      </c>
      <c r="AK1374" s="88">
        <f>'Cost Pressures (d)'!AC787</f>
        <v>0</v>
      </c>
    </row>
    <row r="1375" spans="1:37">
      <c r="A1375" s="87" t="str">
        <f>'Cost Pressures (d)'!A788</f>
        <v>Swansea Bay UHB</v>
      </c>
      <c r="B1375" s="87" t="str">
        <f>'Cost Pressures (d)'!B788</f>
        <v>In Year Cost Base</v>
      </c>
      <c r="C1375" s="87" t="str">
        <f>'Cost Pressures (d)'!C788</f>
        <v>Ongoing non-recurring cost pressures</v>
      </c>
      <c r="D1375" s="87" t="str">
        <f>'Cost Pressures (d)'!D788</f>
        <v>Non Healthcare Services Provided by other NHS Bodies</v>
      </c>
      <c r="E1375" s="87" t="str">
        <f>'Cost Pressures (d)'!E788</f>
        <v>FIGURE</v>
      </c>
      <c r="F1375" s="87">
        <f>'Cost Pressures (d)'!F788</f>
        <v>0</v>
      </c>
      <c r="AE1375" s="88">
        <f>'Cost Pressures (d)'!W788</f>
        <v>0</v>
      </c>
      <c r="AH1375" s="88">
        <f>'Cost Pressures (d)'!Z788</f>
        <v>0</v>
      </c>
      <c r="AJ1375" s="88">
        <f>'Cost Pressures (d)'!AA788</f>
        <v>0</v>
      </c>
      <c r="AK1375" s="88">
        <f>'Cost Pressures (d)'!AC788</f>
        <v>0</v>
      </c>
    </row>
    <row r="1376" spans="1:37">
      <c r="A1376" s="87" t="str">
        <f>'Cost Pressures (d)'!A789</f>
        <v>Swansea Bay UHB</v>
      </c>
      <c r="B1376" s="87" t="str">
        <f>'Cost Pressures (d)'!B789</f>
        <v>In Year Cost Base</v>
      </c>
      <c r="C1376" s="87" t="str">
        <f>'Cost Pressures (d)'!C789</f>
        <v>Ongoing non-recurring cost pressures</v>
      </c>
      <c r="D1376" s="87" t="str">
        <f>'Cost Pressures (d)'!D789</f>
        <v>Non Healthcare Services Provided by other NHS Bodies</v>
      </c>
      <c r="E1376" s="87" t="str">
        <f>'Cost Pressures (d)'!E789</f>
        <v>FIGURE</v>
      </c>
      <c r="F1376" s="87">
        <f>'Cost Pressures (d)'!F789</f>
        <v>0</v>
      </c>
      <c r="AE1376" s="88">
        <f>'Cost Pressures (d)'!W789</f>
        <v>0</v>
      </c>
      <c r="AH1376" s="88">
        <f>'Cost Pressures (d)'!Z789</f>
        <v>0</v>
      </c>
      <c r="AJ1376" s="88">
        <f>'Cost Pressures (d)'!AA789</f>
        <v>0</v>
      </c>
      <c r="AK1376" s="88">
        <f>'Cost Pressures (d)'!AC789</f>
        <v>0</v>
      </c>
    </row>
    <row r="1377" spans="1:37">
      <c r="A1377" s="87" t="str">
        <f>'Cost Pressures (d)'!A790</f>
        <v>Swansea Bay UHB</v>
      </c>
      <c r="B1377" s="87" t="str">
        <f>'Cost Pressures (d)'!B790</f>
        <v>In Year Cost Base</v>
      </c>
      <c r="C1377" s="87" t="str">
        <f>'Cost Pressures (d)'!C790</f>
        <v>Ongoing non-recurring cost pressures</v>
      </c>
      <c r="D1377" s="87" t="str">
        <f>'Cost Pressures (d)'!D790</f>
        <v>Non Healthcare Services Provided by other NHS Bodies</v>
      </c>
      <c r="E1377" s="87" t="str">
        <f>'Cost Pressures (d)'!E790</f>
        <v>FIGURE</v>
      </c>
      <c r="F1377" s="87">
        <f>'Cost Pressures (d)'!F790</f>
        <v>0</v>
      </c>
      <c r="AE1377" s="88">
        <f>'Cost Pressures (d)'!W790</f>
        <v>0</v>
      </c>
      <c r="AH1377" s="88">
        <f>'Cost Pressures (d)'!Z790</f>
        <v>0</v>
      </c>
      <c r="AJ1377" s="88">
        <f>'Cost Pressures (d)'!AA790</f>
        <v>0</v>
      </c>
      <c r="AK1377" s="88">
        <f>'Cost Pressures (d)'!AC790</f>
        <v>0</v>
      </c>
    </row>
    <row r="1378" spans="1:37">
      <c r="A1378" s="87" t="str">
        <f>'Cost Pressures (d)'!A791</f>
        <v>Swansea Bay UHB</v>
      </c>
      <c r="B1378" s="87" t="str">
        <f>'Cost Pressures (d)'!B791</f>
        <v>In Year Cost Base</v>
      </c>
      <c r="C1378" s="87" t="str">
        <f>'Cost Pressures (d)'!C791</f>
        <v>Ongoing non-recurring cost pressures</v>
      </c>
      <c r="D1378" s="87" t="str">
        <f>'Cost Pressures (d)'!D791</f>
        <v>Non Healthcare Services Provided by other NHS Bodies</v>
      </c>
      <c r="E1378" s="87" t="str">
        <f>'Cost Pressures (d)'!E791</f>
        <v>FIGURE</v>
      </c>
      <c r="F1378" s="87">
        <f>'Cost Pressures (d)'!F791</f>
        <v>0</v>
      </c>
      <c r="AE1378" s="88">
        <f>'Cost Pressures (d)'!W791</f>
        <v>0</v>
      </c>
      <c r="AH1378" s="88">
        <f>'Cost Pressures (d)'!Z791</f>
        <v>0</v>
      </c>
      <c r="AJ1378" s="88">
        <f>'Cost Pressures (d)'!AA791</f>
        <v>0</v>
      </c>
      <c r="AK1378" s="88">
        <f>'Cost Pressures (d)'!AC791</f>
        <v>0</v>
      </c>
    </row>
    <row r="1379" spans="1:37">
      <c r="A1379" s="87" t="str">
        <f>'Cost Pressures (d)'!A792</f>
        <v>Swansea Bay UHB</v>
      </c>
      <c r="B1379" s="87" t="str">
        <f>'Cost Pressures (d)'!B792</f>
        <v>In Year Cost Base</v>
      </c>
      <c r="C1379" s="87" t="str">
        <f>'Cost Pressures (d)'!C792</f>
        <v>Ongoing non-recurring cost pressures</v>
      </c>
      <c r="D1379" s="87" t="str">
        <f>'Cost Pressures (d)'!D792</f>
        <v>Non Healthcare Services Provided by other NHS Bodies</v>
      </c>
      <c r="E1379" s="87" t="str">
        <f>'Cost Pressures (d)'!E792</f>
        <v>FIGURE</v>
      </c>
      <c r="F1379" s="87">
        <f>'Cost Pressures (d)'!F792</f>
        <v>0</v>
      </c>
      <c r="AE1379" s="88">
        <f>'Cost Pressures (d)'!W792</f>
        <v>0</v>
      </c>
      <c r="AH1379" s="88">
        <f>'Cost Pressures (d)'!Z792</f>
        <v>0</v>
      </c>
      <c r="AJ1379" s="88">
        <f>'Cost Pressures (d)'!AA792</f>
        <v>0</v>
      </c>
      <c r="AK1379" s="88">
        <f>'Cost Pressures (d)'!AC792</f>
        <v>0</v>
      </c>
    </row>
    <row r="1380" spans="1:37">
      <c r="A1380" s="87" t="str">
        <f>'Cost Pressures (d)'!A793</f>
        <v>Swansea Bay UHB</v>
      </c>
      <c r="B1380" s="87" t="str">
        <f>'Cost Pressures (d)'!B793</f>
        <v>In Year Cost Base</v>
      </c>
      <c r="C1380" s="87" t="str">
        <f>'Cost Pressures (d)'!C793</f>
        <v>Ongoing non-recurring cost pressures</v>
      </c>
      <c r="D1380" s="87" t="str">
        <f>'Cost Pressures (d)'!D793</f>
        <v>Non Healthcare Services Provided by other NHS Bodies</v>
      </c>
      <c r="E1380" s="87" t="str">
        <f>'Cost Pressures (d)'!E793</f>
        <v>TOTAL</v>
      </c>
      <c r="F1380" s="87" t="str">
        <f>'Cost Pressures (d)'!F793</f>
        <v>Subtotal Ongoing non-recurrent pressures</v>
      </c>
      <c r="AE1380" s="88">
        <f>'Cost Pressures (d)'!W793</f>
        <v>0</v>
      </c>
      <c r="AH1380" s="88">
        <f>'Cost Pressures (d)'!Z793</f>
        <v>0</v>
      </c>
      <c r="AJ1380" s="88">
        <f>'Cost Pressures (d)'!AA793</f>
        <v>0</v>
      </c>
      <c r="AK1380" s="88">
        <f>'Cost Pressures (d)'!AC793</f>
        <v>0</v>
      </c>
    </row>
    <row r="1381" spans="1:37">
      <c r="A1381" s="87" t="str">
        <f>'Cost Pressures (d)'!A794</f>
        <v>Swansea Bay UHB</v>
      </c>
      <c r="B1381" s="87" t="str">
        <f>'Cost Pressures (d)'!B794</f>
        <v>In Year Cost Base</v>
      </c>
      <c r="C1381" s="87" t="str">
        <f>'Cost Pressures (d)'!C794</f>
        <v>Ongoing non-recurring cost pressures</v>
      </c>
      <c r="D1381" s="87" t="str">
        <f>'Cost Pressures (d)'!D794</f>
        <v>Non Healthcare Services Provided by other NHS Bodies</v>
      </c>
      <c r="E1381" s="87" t="str">
        <f>'Cost Pressures (d)'!E794</f>
        <v>FIGURE</v>
      </c>
      <c r="F1381" s="87">
        <f>'Cost Pressures (d)'!F794</f>
        <v>0</v>
      </c>
      <c r="AE1381" s="88">
        <f>'Cost Pressures (d)'!W794</f>
        <v>0</v>
      </c>
      <c r="AH1381" s="88">
        <f>'Cost Pressures (d)'!Z794</f>
        <v>0</v>
      </c>
      <c r="AJ1381" s="88">
        <f>'Cost Pressures (d)'!AA794</f>
        <v>0</v>
      </c>
      <c r="AK1381" s="88">
        <f>'Cost Pressures (d)'!AC794</f>
        <v>0</v>
      </c>
    </row>
    <row r="1382" spans="1:37">
      <c r="A1382" s="87" t="str">
        <f>'Cost Pressures (d)'!A795</f>
        <v>Swansea Bay UHB</v>
      </c>
      <c r="B1382" s="87" t="str">
        <f>'Cost Pressures (d)'!B795</f>
        <v>In Year Cost Base</v>
      </c>
      <c r="C1382" s="87" t="str">
        <f>'Cost Pressures (d)'!C795</f>
        <v>Other Volume Growth / Investments (please specify):</v>
      </c>
      <c r="D1382" s="87" t="str">
        <f>'Cost Pressures (d)'!D795</f>
        <v>Non Healthcare Services Provided by other NHS Bodies</v>
      </c>
      <c r="E1382" s="87" t="str">
        <f>'Cost Pressures (d)'!E795</f>
        <v>FIGURE</v>
      </c>
      <c r="F1382" s="87" t="str">
        <f>'Cost Pressures (d)'!F795</f>
        <v>Other Volume Growth / Investments (please specify):</v>
      </c>
      <c r="AE1382" s="88" t="str">
        <f>'Cost Pressures (d)'!W795</f>
        <v>£'000</v>
      </c>
      <c r="AH1382" s="88" t="str">
        <f>'Cost Pressures (d)'!Z795</f>
        <v>£'000</v>
      </c>
      <c r="AJ1382" s="88">
        <f>'Cost Pressures (d)'!AA795</f>
        <v>0</v>
      </c>
      <c r="AK1382" s="88">
        <f>'Cost Pressures (d)'!AC795</f>
        <v>0</v>
      </c>
    </row>
    <row r="1383" spans="1:37">
      <c r="A1383" s="87" t="str">
        <f>'Cost Pressures (d)'!A796</f>
        <v>Swansea Bay UHB</v>
      </c>
      <c r="B1383" s="87" t="str">
        <f>'Cost Pressures (d)'!B796</f>
        <v>In Year Cost Base</v>
      </c>
      <c r="C1383" s="87" t="str">
        <f>'Cost Pressures (d)'!C796</f>
        <v>Other Volume Growth / Investments (please specify):</v>
      </c>
      <c r="D1383" s="87" t="str">
        <f>'Cost Pressures (d)'!D796</f>
        <v>Non Healthcare Services Provided by other NHS Bodies</v>
      </c>
      <c r="E1383" s="87" t="str">
        <f>'Cost Pressures (d)'!E796</f>
        <v>FIGURE</v>
      </c>
      <c r="F1383" s="87" t="str">
        <f>'Cost Pressures (d)'!F796</f>
        <v>Growth - NICE &amp; New High Cost Drugs</v>
      </c>
      <c r="AE1383" s="88">
        <f>'Cost Pressures (d)'!W796</f>
        <v>0</v>
      </c>
      <c r="AH1383" s="88">
        <f>'Cost Pressures (d)'!Z796</f>
        <v>0</v>
      </c>
      <c r="AJ1383" s="88">
        <f>'Cost Pressures (d)'!AA796</f>
        <v>0</v>
      </c>
      <c r="AK1383" s="88">
        <f>'Cost Pressures (d)'!AC796</f>
        <v>0</v>
      </c>
    </row>
    <row r="1384" spans="1:37">
      <c r="A1384" s="87" t="str">
        <f>'Cost Pressures (d)'!A797</f>
        <v>Swansea Bay UHB</v>
      </c>
      <c r="B1384" s="87" t="str">
        <f>'Cost Pressures (d)'!B797</f>
        <v>In Year Cost Base</v>
      </c>
      <c r="C1384" s="87" t="str">
        <f>'Cost Pressures (d)'!C797</f>
        <v>Other Volume Growth / Investments (please specify):</v>
      </c>
      <c r="D1384" s="87" t="str">
        <f>'Cost Pressures (d)'!D797</f>
        <v>Non Healthcare Services Provided by other NHS Bodies</v>
      </c>
      <c r="E1384" s="87" t="str">
        <f>'Cost Pressures (d)'!E797</f>
        <v>FIGURE</v>
      </c>
      <c r="F1384" s="87" t="str">
        <f>'Cost Pressures (d)'!F797</f>
        <v>Growth - Specialist Services</v>
      </c>
      <c r="AE1384" s="88">
        <f>'Cost Pressures (d)'!W797</f>
        <v>0</v>
      </c>
      <c r="AH1384" s="88">
        <f>'Cost Pressures (d)'!Z797</f>
        <v>0</v>
      </c>
      <c r="AJ1384" s="88">
        <f>'Cost Pressures (d)'!AA797</f>
        <v>0</v>
      </c>
      <c r="AK1384" s="88">
        <f>'Cost Pressures (d)'!AC797</f>
        <v>0</v>
      </c>
    </row>
    <row r="1385" spans="1:37">
      <c r="A1385" s="87" t="str">
        <f>'Cost Pressures (d)'!A798</f>
        <v>Swansea Bay UHB</v>
      </c>
      <c r="B1385" s="87" t="str">
        <f>'Cost Pressures (d)'!B798</f>
        <v>In Year Cost Base</v>
      </c>
      <c r="C1385" s="87" t="str">
        <f>'Cost Pressures (d)'!C798</f>
        <v>Other Volume Growth / Investments (please specify):</v>
      </c>
      <c r="D1385" s="87" t="str">
        <f>'Cost Pressures (d)'!D798</f>
        <v>Non Healthcare Services Provided by other NHS Bodies</v>
      </c>
      <c r="E1385" s="87" t="str">
        <f>'Cost Pressures (d)'!E798</f>
        <v>FIGURE</v>
      </c>
      <c r="F1385" s="87" t="str">
        <f>'Cost Pressures (d)'!F798</f>
        <v>CHC</v>
      </c>
      <c r="AE1385" s="88">
        <f>'Cost Pressures (d)'!W798</f>
        <v>0</v>
      </c>
      <c r="AH1385" s="88">
        <f>'Cost Pressures (d)'!Z798</f>
        <v>0</v>
      </c>
      <c r="AJ1385" s="88">
        <f>'Cost Pressures (d)'!AA798</f>
        <v>0</v>
      </c>
      <c r="AK1385" s="88">
        <f>'Cost Pressures (d)'!AC798</f>
        <v>0</v>
      </c>
    </row>
    <row r="1386" spans="1:37">
      <c r="A1386" s="87" t="str">
        <f>'Cost Pressures (d)'!A799</f>
        <v>Swansea Bay UHB</v>
      </c>
      <c r="B1386" s="87" t="str">
        <f>'Cost Pressures (d)'!B799</f>
        <v>In Year Cost Base</v>
      </c>
      <c r="C1386" s="87" t="str">
        <f>'Cost Pressures (d)'!C799</f>
        <v>Other Volume Growth / Investments (please specify):</v>
      </c>
      <c r="D1386" s="87" t="str">
        <f>'Cost Pressures (d)'!D799</f>
        <v>Non Healthcare Services Provided by other NHS Bodies</v>
      </c>
      <c r="E1386" s="87" t="str">
        <f>'Cost Pressures (d)'!E799</f>
        <v>FIGURE</v>
      </c>
      <c r="F1386" s="87" t="str">
        <f>'Cost Pressures (d)'!F799</f>
        <v>PC Prescribing</v>
      </c>
      <c r="AE1386" s="88">
        <f>'Cost Pressures (d)'!W799</f>
        <v>0</v>
      </c>
      <c r="AH1386" s="88">
        <f>'Cost Pressures (d)'!Z799</f>
        <v>0</v>
      </c>
      <c r="AJ1386" s="88">
        <f>'Cost Pressures (d)'!AA799</f>
        <v>0</v>
      </c>
      <c r="AK1386" s="88">
        <f>'Cost Pressures (d)'!AC799</f>
        <v>0</v>
      </c>
    </row>
    <row r="1387" spans="1:37">
      <c r="A1387" s="87" t="str">
        <f>'Cost Pressures (d)'!A800</f>
        <v>Swansea Bay UHB</v>
      </c>
      <c r="B1387" s="87" t="str">
        <f>'Cost Pressures (d)'!B800</f>
        <v>In Year Cost Base</v>
      </c>
      <c r="C1387" s="87" t="str">
        <f>'Cost Pressures (d)'!C800</f>
        <v>Other Volume Growth / Investments (please specify):</v>
      </c>
      <c r="D1387" s="87" t="str">
        <f>'Cost Pressures (d)'!D800</f>
        <v>Non Healthcare Services Provided by other NHS Bodies</v>
      </c>
      <c r="E1387" s="87" t="str">
        <f>'Cost Pressures (d)'!E800</f>
        <v>FIGURE</v>
      </c>
      <c r="F1387" s="87" t="str">
        <f>'Cost Pressures (d)'!F800</f>
        <v>National Costs &amp; NWSSP</v>
      </c>
      <c r="AE1387" s="88">
        <f>'Cost Pressures (d)'!W800</f>
        <v>0</v>
      </c>
      <c r="AH1387" s="88">
        <f>'Cost Pressures (d)'!Z800</f>
        <v>0</v>
      </c>
      <c r="AJ1387" s="88">
        <f>'Cost Pressures (d)'!AA800</f>
        <v>0</v>
      </c>
      <c r="AK1387" s="88">
        <f>'Cost Pressures (d)'!AC800</f>
        <v>0</v>
      </c>
    </row>
    <row r="1388" spans="1:37">
      <c r="A1388" s="87" t="str">
        <f>'Cost Pressures (d)'!A801</f>
        <v>Swansea Bay UHB</v>
      </c>
      <c r="B1388" s="87" t="str">
        <f>'Cost Pressures (d)'!B801</f>
        <v>In Year Cost Base</v>
      </c>
      <c r="C1388" s="87" t="str">
        <f>'Cost Pressures (d)'!C801</f>
        <v>Other Volume Growth / Investments (please specify):</v>
      </c>
      <c r="D1388" s="87" t="str">
        <f>'Cost Pressures (d)'!D801</f>
        <v>Non Healthcare Services Provided by other NHS Bodies</v>
      </c>
      <c r="E1388" s="87" t="str">
        <f>'Cost Pressures (d)'!E801</f>
        <v>FIGURE</v>
      </c>
      <c r="F1388" s="87" t="str">
        <f>'Cost Pressures (d)'!F801</f>
        <v>NSA</v>
      </c>
      <c r="AE1388" s="88">
        <f>'Cost Pressures (d)'!W801</f>
        <v>0</v>
      </c>
      <c r="AH1388" s="88">
        <f>'Cost Pressures (d)'!Z801</f>
        <v>0</v>
      </c>
      <c r="AJ1388" s="88">
        <f>'Cost Pressures (d)'!AA801</f>
        <v>0</v>
      </c>
      <c r="AK1388" s="88">
        <f>'Cost Pressures (d)'!AC801</f>
        <v>0</v>
      </c>
    </row>
    <row r="1389" spans="1:37">
      <c r="A1389" s="87" t="str">
        <f>'Cost Pressures (d)'!A802</f>
        <v>Swansea Bay UHB</v>
      </c>
      <c r="B1389" s="87" t="str">
        <f>'Cost Pressures (d)'!B802</f>
        <v>In Year Cost Base</v>
      </c>
      <c r="C1389" s="87" t="str">
        <f>'Cost Pressures (d)'!C802</f>
        <v>Other Volume Growth / Investments (please specify):</v>
      </c>
      <c r="D1389" s="87" t="str">
        <f>'Cost Pressures (d)'!D802</f>
        <v>Non Healthcare Services Provided by other NHS Bodies</v>
      </c>
      <c r="E1389" s="87" t="str">
        <f>'Cost Pressures (d)'!E802</f>
        <v>FIGURE</v>
      </c>
      <c r="F1389" s="87" t="str">
        <f>'Cost Pressures (d)'!F802</f>
        <v xml:space="preserve">Growth Various </v>
      </c>
      <c r="AE1389" s="88">
        <f>'Cost Pressures (d)'!W802</f>
        <v>0</v>
      </c>
      <c r="AH1389" s="88">
        <f>'Cost Pressures (d)'!Z802</f>
        <v>0</v>
      </c>
      <c r="AJ1389" s="88">
        <f>'Cost Pressures (d)'!AA802</f>
        <v>0</v>
      </c>
      <c r="AK1389" s="88">
        <f>'Cost Pressures (d)'!AC802</f>
        <v>0</v>
      </c>
    </row>
    <row r="1390" spans="1:37">
      <c r="A1390" s="87" t="str">
        <f>'Cost Pressures (d)'!A803</f>
        <v>Swansea Bay UHB</v>
      </c>
      <c r="B1390" s="87" t="str">
        <f>'Cost Pressures (d)'!B803</f>
        <v>In Year Cost Base</v>
      </c>
      <c r="C1390" s="87" t="str">
        <f>'Cost Pressures (d)'!C803</f>
        <v>Other Volume Growth / Investments (please specify):</v>
      </c>
      <c r="D1390" s="87" t="str">
        <f>'Cost Pressures (d)'!D803</f>
        <v>Non Healthcare Services Provided by other NHS Bodies</v>
      </c>
      <c r="E1390" s="87" t="str">
        <f>'Cost Pressures (d)'!E803</f>
        <v>FIGURE</v>
      </c>
      <c r="F1390" s="87" t="str">
        <f>'Cost Pressures (d)'!F803</f>
        <v>Disaggregation CTM SLA</v>
      </c>
      <c r="AE1390" s="88">
        <f>'Cost Pressures (d)'!W803</f>
        <v>0</v>
      </c>
      <c r="AH1390" s="88">
        <f>'Cost Pressures (d)'!Z803</f>
        <v>0</v>
      </c>
      <c r="AJ1390" s="88">
        <f>'Cost Pressures (d)'!AA803</f>
        <v>0</v>
      </c>
      <c r="AK1390" s="88">
        <f>'Cost Pressures (d)'!AC803</f>
        <v>0</v>
      </c>
    </row>
    <row r="1391" spans="1:37">
      <c r="A1391" s="87" t="str">
        <f>'Cost Pressures (d)'!A804</f>
        <v>Swansea Bay UHB</v>
      </c>
      <c r="B1391" s="87" t="str">
        <f>'Cost Pressures (d)'!B804</f>
        <v>In Year Cost Base</v>
      </c>
      <c r="C1391" s="87" t="str">
        <f>'Cost Pressures (d)'!C804</f>
        <v>Other Volume Growth / Investments (please specify):</v>
      </c>
      <c r="D1391" s="87" t="str">
        <f>'Cost Pressures (d)'!D804</f>
        <v>Non Healthcare Services Provided by other NHS Bodies</v>
      </c>
      <c r="E1391" s="87" t="str">
        <f>'Cost Pressures (d)'!E804</f>
        <v>FIGURE</v>
      </c>
      <c r="F1391" s="87">
        <f>'Cost Pressures (d)'!F804</f>
        <v>0</v>
      </c>
      <c r="AE1391" s="88">
        <f>'Cost Pressures (d)'!W804</f>
        <v>0</v>
      </c>
      <c r="AH1391" s="88">
        <f>'Cost Pressures (d)'!Z804</f>
        <v>0</v>
      </c>
      <c r="AJ1391" s="88">
        <f>'Cost Pressures (d)'!AA804</f>
        <v>0</v>
      </c>
      <c r="AK1391" s="88">
        <f>'Cost Pressures (d)'!AC804</f>
        <v>0</v>
      </c>
    </row>
    <row r="1392" spans="1:37">
      <c r="A1392" s="87" t="str">
        <f>'Cost Pressures (d)'!A805</f>
        <v>Swansea Bay UHB</v>
      </c>
      <c r="B1392" s="87" t="str">
        <f>'Cost Pressures (d)'!B805</f>
        <v>In Year Cost Base</v>
      </c>
      <c r="C1392" s="87" t="str">
        <f>'Cost Pressures (d)'!C805</f>
        <v>Other Volume Growth / Investments (please specify):</v>
      </c>
      <c r="D1392" s="87" t="str">
        <f>'Cost Pressures (d)'!D805</f>
        <v>Non Healthcare Services Provided by other NHS Bodies</v>
      </c>
      <c r="E1392" s="87" t="str">
        <f>'Cost Pressures (d)'!E805</f>
        <v>FIGURE</v>
      </c>
      <c r="F1392" s="87">
        <f>'Cost Pressures (d)'!F805</f>
        <v>0</v>
      </c>
      <c r="AE1392" s="88">
        <f>'Cost Pressures (d)'!W805</f>
        <v>0</v>
      </c>
      <c r="AH1392" s="88">
        <f>'Cost Pressures (d)'!Z805</f>
        <v>0</v>
      </c>
      <c r="AJ1392" s="88">
        <f>'Cost Pressures (d)'!AA805</f>
        <v>0</v>
      </c>
      <c r="AK1392" s="88">
        <f>'Cost Pressures (d)'!AC805</f>
        <v>0</v>
      </c>
    </row>
    <row r="1393" spans="1:37">
      <c r="A1393" s="87" t="str">
        <f>'Cost Pressures (d)'!A806</f>
        <v>Swansea Bay UHB</v>
      </c>
      <c r="B1393" s="87" t="str">
        <f>'Cost Pressures (d)'!B806</f>
        <v>In Year Cost Base</v>
      </c>
      <c r="C1393" s="87" t="str">
        <f>'Cost Pressures (d)'!C806</f>
        <v>Other Volume Growth / Investments (please specify):</v>
      </c>
      <c r="D1393" s="87" t="str">
        <f>'Cost Pressures (d)'!D806</f>
        <v>Non Healthcare Services Provided by other NHS Bodies</v>
      </c>
      <c r="E1393" s="87" t="str">
        <f>'Cost Pressures (d)'!E806</f>
        <v>FIGURE</v>
      </c>
      <c r="F1393" s="87">
        <f>'Cost Pressures (d)'!F806</f>
        <v>0</v>
      </c>
      <c r="AE1393" s="88">
        <f>'Cost Pressures (d)'!W806</f>
        <v>0</v>
      </c>
      <c r="AH1393" s="88">
        <f>'Cost Pressures (d)'!Z806</f>
        <v>0</v>
      </c>
      <c r="AJ1393" s="88">
        <f>'Cost Pressures (d)'!AA806</f>
        <v>0</v>
      </c>
      <c r="AK1393" s="88">
        <f>'Cost Pressures (d)'!AC806</f>
        <v>0</v>
      </c>
    </row>
    <row r="1394" spans="1:37">
      <c r="A1394" s="87" t="str">
        <f>'Cost Pressures (d)'!A807</f>
        <v>Swansea Bay UHB</v>
      </c>
      <c r="B1394" s="87" t="str">
        <f>'Cost Pressures (d)'!B807</f>
        <v>In Year Cost Base</v>
      </c>
      <c r="C1394" s="87" t="str">
        <f>'Cost Pressures (d)'!C807</f>
        <v>Other Volume Growth / Investments (please specify):</v>
      </c>
      <c r="D1394" s="87" t="str">
        <f>'Cost Pressures (d)'!D807</f>
        <v>Non Healthcare Services Provided by other NHS Bodies</v>
      </c>
      <c r="E1394" s="87" t="str">
        <f>'Cost Pressures (d)'!E807</f>
        <v>FIGURE</v>
      </c>
      <c r="F1394" s="87">
        <f>'Cost Pressures (d)'!F807</f>
        <v>0</v>
      </c>
      <c r="AE1394" s="88">
        <f>'Cost Pressures (d)'!W807</f>
        <v>0</v>
      </c>
      <c r="AH1394" s="88">
        <f>'Cost Pressures (d)'!Z807</f>
        <v>0</v>
      </c>
      <c r="AJ1394" s="88">
        <f>'Cost Pressures (d)'!AA807</f>
        <v>0</v>
      </c>
      <c r="AK1394" s="88">
        <f>'Cost Pressures (d)'!AC807</f>
        <v>0</v>
      </c>
    </row>
    <row r="1395" spans="1:37">
      <c r="A1395" s="87" t="str">
        <f>'Cost Pressures (d)'!A808</f>
        <v>Swansea Bay UHB</v>
      </c>
      <c r="B1395" s="87" t="str">
        <f>'Cost Pressures (d)'!B808</f>
        <v>In Year Cost Base</v>
      </c>
      <c r="C1395" s="87" t="str">
        <f>'Cost Pressures (d)'!C808</f>
        <v>Other Volume Growth / Investments (please specify):</v>
      </c>
      <c r="D1395" s="87" t="str">
        <f>'Cost Pressures (d)'!D808</f>
        <v>Non Healthcare Services Provided by other NHS Bodies</v>
      </c>
      <c r="E1395" s="87" t="str">
        <f>'Cost Pressures (d)'!E808</f>
        <v>FIGURE</v>
      </c>
      <c r="F1395" s="87">
        <f>'Cost Pressures (d)'!F808</f>
        <v>0</v>
      </c>
      <c r="AE1395" s="88">
        <f>'Cost Pressures (d)'!W808</f>
        <v>0</v>
      </c>
      <c r="AH1395" s="88">
        <f>'Cost Pressures (d)'!Z808</f>
        <v>0</v>
      </c>
      <c r="AJ1395" s="88">
        <f>'Cost Pressures (d)'!AA808</f>
        <v>0</v>
      </c>
      <c r="AK1395" s="88">
        <f>'Cost Pressures (d)'!AC808</f>
        <v>0</v>
      </c>
    </row>
    <row r="1396" spans="1:37">
      <c r="A1396" s="87" t="str">
        <f>'Cost Pressures (d)'!A809</f>
        <v>Swansea Bay UHB</v>
      </c>
      <c r="B1396" s="87" t="str">
        <f>'Cost Pressures (d)'!B809</f>
        <v>In Year Cost Base</v>
      </c>
      <c r="C1396" s="87" t="str">
        <f>'Cost Pressures (d)'!C809</f>
        <v>Other Volume Growth / Investments (please specify):</v>
      </c>
      <c r="D1396" s="87" t="str">
        <f>'Cost Pressures (d)'!D809</f>
        <v>Non Healthcare Services Provided by other NHS Bodies</v>
      </c>
      <c r="E1396" s="87" t="str">
        <f>'Cost Pressures (d)'!E809</f>
        <v>FIGURE</v>
      </c>
      <c r="F1396" s="87">
        <f>'Cost Pressures (d)'!F809</f>
        <v>0</v>
      </c>
      <c r="AE1396" s="88">
        <f>'Cost Pressures (d)'!W809</f>
        <v>0</v>
      </c>
      <c r="AH1396" s="88">
        <f>'Cost Pressures (d)'!Z809</f>
        <v>0</v>
      </c>
      <c r="AJ1396" s="88">
        <f>'Cost Pressures (d)'!AA809</f>
        <v>0</v>
      </c>
      <c r="AK1396" s="88">
        <f>'Cost Pressures (d)'!AC809</f>
        <v>0</v>
      </c>
    </row>
    <row r="1397" spans="1:37">
      <c r="A1397" s="87" t="str">
        <f>'Cost Pressures (d)'!A810</f>
        <v>Swansea Bay UHB</v>
      </c>
      <c r="B1397" s="87" t="str">
        <f>'Cost Pressures (d)'!B810</f>
        <v>In Year Cost Base</v>
      </c>
      <c r="C1397" s="87" t="str">
        <f>'Cost Pressures (d)'!C810</f>
        <v>Other Volume Growth / Investments (please specify):</v>
      </c>
      <c r="D1397" s="87" t="str">
        <f>'Cost Pressures (d)'!D810</f>
        <v>Non Healthcare Services Provided by other NHS Bodies</v>
      </c>
      <c r="E1397" s="87" t="str">
        <f>'Cost Pressures (d)'!E810</f>
        <v>FIGURE</v>
      </c>
      <c r="F1397" s="87">
        <f>'Cost Pressures (d)'!F810</f>
        <v>0</v>
      </c>
      <c r="AE1397" s="88">
        <f>'Cost Pressures (d)'!W810</f>
        <v>0</v>
      </c>
      <c r="AH1397" s="88">
        <f>'Cost Pressures (d)'!Z810</f>
        <v>0</v>
      </c>
      <c r="AJ1397" s="88">
        <f>'Cost Pressures (d)'!AA810</f>
        <v>0</v>
      </c>
      <c r="AK1397" s="88">
        <f>'Cost Pressures (d)'!AC810</f>
        <v>0</v>
      </c>
    </row>
    <row r="1398" spans="1:37">
      <c r="A1398" s="87" t="str">
        <f>'Cost Pressures (d)'!A811</f>
        <v>Swansea Bay UHB</v>
      </c>
      <c r="B1398" s="87" t="str">
        <f>'Cost Pressures (d)'!B811</f>
        <v>In Year Cost Base</v>
      </c>
      <c r="C1398" s="87" t="str">
        <f>'Cost Pressures (d)'!C811</f>
        <v>Other Volume Growth / Investments (please specify):</v>
      </c>
      <c r="D1398" s="87" t="str">
        <f>'Cost Pressures (d)'!D811</f>
        <v>Non Healthcare Services Provided by other NHS Bodies</v>
      </c>
      <c r="E1398" s="87" t="str">
        <f>'Cost Pressures (d)'!E811</f>
        <v>FIGURE</v>
      </c>
      <c r="F1398" s="87">
        <f>'Cost Pressures (d)'!F811</f>
        <v>0</v>
      </c>
      <c r="AE1398" s="88">
        <f>'Cost Pressures (d)'!W811</f>
        <v>0</v>
      </c>
      <c r="AH1398" s="88">
        <f>'Cost Pressures (d)'!Z811</f>
        <v>0</v>
      </c>
      <c r="AJ1398" s="88">
        <f>'Cost Pressures (d)'!AA811</f>
        <v>0</v>
      </c>
      <c r="AK1398" s="88">
        <f>'Cost Pressures (d)'!AC811</f>
        <v>0</v>
      </c>
    </row>
    <row r="1399" spans="1:37">
      <c r="A1399" s="87" t="str">
        <f>'Cost Pressures (d)'!A812</f>
        <v>Swansea Bay UHB</v>
      </c>
      <c r="B1399" s="87" t="str">
        <f>'Cost Pressures (d)'!B812</f>
        <v>In Year Cost Base</v>
      </c>
      <c r="C1399" s="87" t="str">
        <f>'Cost Pressures (d)'!C812</f>
        <v>Other Volume Growth / Investments (please specify):</v>
      </c>
      <c r="D1399" s="87" t="str">
        <f>'Cost Pressures (d)'!D812</f>
        <v>Non Healthcare Services Provided by other NHS Bodies</v>
      </c>
      <c r="E1399" s="87" t="str">
        <f>'Cost Pressures (d)'!E812</f>
        <v>FIGURE</v>
      </c>
      <c r="F1399" s="87">
        <f>'Cost Pressures (d)'!F812</f>
        <v>0</v>
      </c>
      <c r="AE1399" s="88">
        <f>'Cost Pressures (d)'!W812</f>
        <v>0</v>
      </c>
      <c r="AH1399" s="88">
        <f>'Cost Pressures (d)'!Z812</f>
        <v>0</v>
      </c>
      <c r="AJ1399" s="88">
        <f>'Cost Pressures (d)'!AA812</f>
        <v>0</v>
      </c>
      <c r="AK1399" s="88">
        <f>'Cost Pressures (d)'!AC812</f>
        <v>0</v>
      </c>
    </row>
    <row r="1400" spans="1:37">
      <c r="A1400" s="87" t="str">
        <f>'Cost Pressures (d)'!A813</f>
        <v>Swansea Bay UHB</v>
      </c>
      <c r="B1400" s="87" t="str">
        <f>'Cost Pressures (d)'!B813</f>
        <v>In Year Cost Base</v>
      </c>
      <c r="C1400" s="87" t="str">
        <f>'Cost Pressures (d)'!C813</f>
        <v>Other Volume Growth / Investments (please specify):</v>
      </c>
      <c r="D1400" s="87" t="str">
        <f>'Cost Pressures (d)'!D813</f>
        <v>Non Healthcare Services Provided by other NHS Bodies</v>
      </c>
      <c r="E1400" s="87" t="str">
        <f>'Cost Pressures (d)'!E813</f>
        <v>FIGURE</v>
      </c>
      <c r="F1400" s="87">
        <f>'Cost Pressures (d)'!F813</f>
        <v>0</v>
      </c>
      <c r="AE1400" s="88">
        <f>'Cost Pressures (d)'!W813</f>
        <v>0</v>
      </c>
      <c r="AH1400" s="88">
        <f>'Cost Pressures (d)'!Z813</f>
        <v>0</v>
      </c>
      <c r="AJ1400" s="88">
        <f>'Cost Pressures (d)'!AA813</f>
        <v>0</v>
      </c>
      <c r="AK1400" s="88">
        <f>'Cost Pressures (d)'!AC813</f>
        <v>0</v>
      </c>
    </row>
    <row r="1401" spans="1:37">
      <c r="A1401" s="87" t="str">
        <f>'Cost Pressures (d)'!A814</f>
        <v>Swansea Bay UHB</v>
      </c>
      <c r="B1401" s="87" t="str">
        <f>'Cost Pressures (d)'!B814</f>
        <v>In Year Cost Base</v>
      </c>
      <c r="C1401" s="87" t="str">
        <f>'Cost Pressures (d)'!C814</f>
        <v>Other Volume Growth / Investments (please specify):</v>
      </c>
      <c r="D1401" s="87" t="str">
        <f>'Cost Pressures (d)'!D814</f>
        <v>Non Healthcare Services Provided by other NHS Bodies</v>
      </c>
      <c r="E1401" s="87" t="str">
        <f>'Cost Pressures (d)'!E814</f>
        <v>FIGURE</v>
      </c>
      <c r="F1401" s="87">
        <f>'Cost Pressures (d)'!F814</f>
        <v>0</v>
      </c>
      <c r="AE1401" s="88">
        <f>'Cost Pressures (d)'!W814</f>
        <v>0</v>
      </c>
      <c r="AH1401" s="88">
        <f>'Cost Pressures (d)'!Z814</f>
        <v>0</v>
      </c>
      <c r="AJ1401" s="88">
        <f>'Cost Pressures (d)'!AA814</f>
        <v>0</v>
      </c>
      <c r="AK1401" s="88">
        <f>'Cost Pressures (d)'!AC814</f>
        <v>0</v>
      </c>
    </row>
    <row r="1402" spans="1:37">
      <c r="A1402" s="87" t="str">
        <f>'Cost Pressures (d)'!A815</f>
        <v>Swansea Bay UHB</v>
      </c>
      <c r="B1402" s="87" t="str">
        <f>'Cost Pressures (d)'!B815</f>
        <v>In Year Cost Base</v>
      </c>
      <c r="C1402" s="87" t="str">
        <f>'Cost Pressures (d)'!C815</f>
        <v>Other Volume Growth / Investments (please specify):</v>
      </c>
      <c r="D1402" s="87" t="str">
        <f>'Cost Pressures (d)'!D815</f>
        <v>Non Healthcare Services Provided by other NHS Bodies</v>
      </c>
      <c r="E1402" s="87" t="str">
        <f>'Cost Pressures (d)'!E815</f>
        <v>FIGURE</v>
      </c>
      <c r="F1402" s="87">
        <f>'Cost Pressures (d)'!F815</f>
        <v>0</v>
      </c>
      <c r="AE1402" s="88">
        <f>'Cost Pressures (d)'!W815</f>
        <v>0</v>
      </c>
      <c r="AH1402" s="88">
        <f>'Cost Pressures (d)'!Z815</f>
        <v>0</v>
      </c>
      <c r="AJ1402" s="88">
        <f>'Cost Pressures (d)'!AA815</f>
        <v>0</v>
      </c>
      <c r="AK1402" s="88">
        <f>'Cost Pressures (d)'!AC815</f>
        <v>0</v>
      </c>
    </row>
    <row r="1403" spans="1:37">
      <c r="A1403" s="87" t="str">
        <f>'Cost Pressures (d)'!A816</f>
        <v>Swansea Bay UHB</v>
      </c>
      <c r="B1403" s="87" t="str">
        <f>'Cost Pressures (d)'!B816</f>
        <v>In Year Cost Base</v>
      </c>
      <c r="C1403" s="87" t="str">
        <f>'Cost Pressures (d)'!C816</f>
        <v>Other Volume Growth / Investments (please specify):</v>
      </c>
      <c r="D1403" s="87" t="str">
        <f>'Cost Pressures (d)'!D816</f>
        <v>Non Healthcare Services Provided by other NHS Bodies</v>
      </c>
      <c r="E1403" s="87" t="str">
        <f>'Cost Pressures (d)'!E816</f>
        <v>FIGURE</v>
      </c>
      <c r="F1403" s="87">
        <f>'Cost Pressures (d)'!F816</f>
        <v>0</v>
      </c>
      <c r="AE1403" s="88">
        <f>'Cost Pressures (d)'!W816</f>
        <v>0</v>
      </c>
      <c r="AH1403" s="88">
        <f>'Cost Pressures (d)'!Z816</f>
        <v>0</v>
      </c>
      <c r="AJ1403" s="88">
        <f>'Cost Pressures (d)'!AA816</f>
        <v>0</v>
      </c>
      <c r="AK1403" s="88">
        <f>'Cost Pressures (d)'!AC816</f>
        <v>0</v>
      </c>
    </row>
    <row r="1404" spans="1:37">
      <c r="A1404" s="87" t="str">
        <f>'Cost Pressures (d)'!A817</f>
        <v>Swansea Bay UHB</v>
      </c>
      <c r="B1404" s="87" t="str">
        <f>'Cost Pressures (d)'!B817</f>
        <v>In Year Cost Base</v>
      </c>
      <c r="C1404" s="87" t="str">
        <f>'Cost Pressures (d)'!C817</f>
        <v>Other Volume Growth / Investments (please specify):</v>
      </c>
      <c r="D1404" s="87" t="str">
        <f>'Cost Pressures (d)'!D817</f>
        <v>Non Healthcare Services Provided by other NHS Bodies</v>
      </c>
      <c r="E1404" s="87" t="str">
        <f>'Cost Pressures (d)'!E817</f>
        <v>FIGURE</v>
      </c>
      <c r="F1404" s="87">
        <f>'Cost Pressures (d)'!F817</f>
        <v>0</v>
      </c>
      <c r="AE1404" s="88">
        <f>'Cost Pressures (d)'!W817</f>
        <v>0</v>
      </c>
      <c r="AH1404" s="88">
        <f>'Cost Pressures (d)'!Z817</f>
        <v>0</v>
      </c>
      <c r="AJ1404" s="88">
        <f>'Cost Pressures (d)'!AA817</f>
        <v>0</v>
      </c>
      <c r="AK1404" s="88">
        <f>'Cost Pressures (d)'!AC817</f>
        <v>0</v>
      </c>
    </row>
    <row r="1405" spans="1:37">
      <c r="A1405" s="87" t="str">
        <f>'Cost Pressures (d)'!A818</f>
        <v>Swansea Bay UHB</v>
      </c>
      <c r="B1405" s="87" t="str">
        <f>'Cost Pressures (d)'!B818</f>
        <v>In Year Cost Base</v>
      </c>
      <c r="C1405" s="87" t="str">
        <f>'Cost Pressures (d)'!C818</f>
        <v>Other Volume Growth / Investments (please specify):</v>
      </c>
      <c r="D1405" s="87" t="str">
        <f>'Cost Pressures (d)'!D818</f>
        <v>Non Healthcare Services Provided by other NHS Bodies</v>
      </c>
      <c r="E1405" s="87" t="str">
        <f>'Cost Pressures (d)'!E818</f>
        <v>FIGURE</v>
      </c>
      <c r="F1405" s="87">
        <f>'Cost Pressures (d)'!F818</f>
        <v>0</v>
      </c>
      <c r="AE1405" s="88">
        <f>'Cost Pressures (d)'!W818</f>
        <v>0</v>
      </c>
      <c r="AH1405" s="88">
        <f>'Cost Pressures (d)'!Z818</f>
        <v>0</v>
      </c>
      <c r="AJ1405" s="88">
        <f>'Cost Pressures (d)'!AA818</f>
        <v>0</v>
      </c>
      <c r="AK1405" s="88">
        <f>'Cost Pressures (d)'!AC818</f>
        <v>0</v>
      </c>
    </row>
    <row r="1406" spans="1:37">
      <c r="A1406" s="87" t="str">
        <f>'Cost Pressures (d)'!A819</f>
        <v>Swansea Bay UHB</v>
      </c>
      <c r="B1406" s="87" t="str">
        <f>'Cost Pressures (d)'!B819</f>
        <v>In Year Cost Base</v>
      </c>
      <c r="C1406" s="87" t="str">
        <f>'Cost Pressures (d)'!C819</f>
        <v>Other Volume Growth / Investments (please specify):</v>
      </c>
      <c r="D1406" s="87" t="str">
        <f>'Cost Pressures (d)'!D819</f>
        <v>Non Healthcare Services Provided by other NHS Bodies</v>
      </c>
      <c r="E1406" s="87" t="str">
        <f>'Cost Pressures (d)'!E819</f>
        <v>FIGURE</v>
      </c>
      <c r="F1406" s="87">
        <f>'Cost Pressures (d)'!F819</f>
        <v>0</v>
      </c>
      <c r="AE1406" s="88">
        <f>'Cost Pressures (d)'!W819</f>
        <v>0</v>
      </c>
      <c r="AH1406" s="88">
        <f>'Cost Pressures (d)'!Z819</f>
        <v>0</v>
      </c>
      <c r="AJ1406" s="88">
        <f>'Cost Pressures (d)'!AA819</f>
        <v>0</v>
      </c>
      <c r="AK1406" s="88">
        <f>'Cost Pressures (d)'!AC819</f>
        <v>0</v>
      </c>
    </row>
    <row r="1407" spans="1:37">
      <c r="A1407" s="87" t="str">
        <f>'Cost Pressures (d)'!A820</f>
        <v>Swansea Bay UHB</v>
      </c>
      <c r="B1407" s="87" t="str">
        <f>'Cost Pressures (d)'!B820</f>
        <v>In Year Cost Base</v>
      </c>
      <c r="C1407" s="87" t="str">
        <f>'Cost Pressures (d)'!C820</f>
        <v>Other Volume Growth / Investments (please specify):</v>
      </c>
      <c r="D1407" s="87" t="str">
        <f>'Cost Pressures (d)'!D820</f>
        <v>Non Healthcare Services Provided by other NHS Bodies</v>
      </c>
      <c r="E1407" s="87" t="str">
        <f>'Cost Pressures (d)'!E820</f>
        <v>FIGURE</v>
      </c>
      <c r="F1407" s="87">
        <f>'Cost Pressures (d)'!F820</f>
        <v>0</v>
      </c>
      <c r="AE1407" s="88">
        <f>'Cost Pressures (d)'!W820</f>
        <v>0</v>
      </c>
      <c r="AH1407" s="88">
        <f>'Cost Pressures (d)'!Z820</f>
        <v>0</v>
      </c>
      <c r="AJ1407" s="88">
        <f>'Cost Pressures (d)'!AA820</f>
        <v>0</v>
      </c>
      <c r="AK1407" s="88">
        <f>'Cost Pressures (d)'!AC820</f>
        <v>0</v>
      </c>
    </row>
    <row r="1408" spans="1:37">
      <c r="A1408" s="87" t="str">
        <f>'Cost Pressures (d)'!A821</f>
        <v>Swansea Bay UHB</v>
      </c>
      <c r="B1408" s="87" t="str">
        <f>'Cost Pressures (d)'!B821</f>
        <v>In Year Cost Base</v>
      </c>
      <c r="C1408" s="87" t="str">
        <f>'Cost Pressures (d)'!C821</f>
        <v>Other Volume Growth / Investments (please specify):</v>
      </c>
      <c r="D1408" s="87" t="str">
        <f>'Cost Pressures (d)'!D821</f>
        <v>Non Healthcare Services Provided by other NHS Bodies</v>
      </c>
      <c r="E1408" s="87" t="str">
        <f>'Cost Pressures (d)'!E821</f>
        <v>FIGURE</v>
      </c>
      <c r="F1408" s="87">
        <f>'Cost Pressures (d)'!F821</f>
        <v>0</v>
      </c>
      <c r="AE1408" s="88">
        <f>'Cost Pressures (d)'!W821</f>
        <v>0</v>
      </c>
      <c r="AH1408" s="88">
        <f>'Cost Pressures (d)'!Z821</f>
        <v>0</v>
      </c>
      <c r="AJ1408" s="88">
        <f>'Cost Pressures (d)'!AA821</f>
        <v>0</v>
      </c>
      <c r="AK1408" s="88">
        <f>'Cost Pressures (d)'!AC821</f>
        <v>0</v>
      </c>
    </row>
    <row r="1409" spans="1:37">
      <c r="A1409" s="87" t="str">
        <f>'Cost Pressures (d)'!A822</f>
        <v>Swansea Bay UHB</v>
      </c>
      <c r="B1409" s="87" t="str">
        <f>'Cost Pressures (d)'!B822</f>
        <v>In Year Cost Base</v>
      </c>
      <c r="C1409" s="87" t="str">
        <f>'Cost Pressures (d)'!C822</f>
        <v>Other Volume Growth / Investments (please specify):</v>
      </c>
      <c r="D1409" s="87" t="str">
        <f>'Cost Pressures (d)'!D822</f>
        <v>Non Healthcare Services Provided by other NHS Bodies</v>
      </c>
      <c r="E1409" s="87" t="str">
        <f>'Cost Pressures (d)'!E822</f>
        <v>FIGURE</v>
      </c>
      <c r="F1409" s="87">
        <f>'Cost Pressures (d)'!F822</f>
        <v>0</v>
      </c>
      <c r="AE1409" s="88">
        <f>'Cost Pressures (d)'!W822</f>
        <v>0</v>
      </c>
      <c r="AH1409" s="88">
        <f>'Cost Pressures (d)'!Z822</f>
        <v>0</v>
      </c>
      <c r="AJ1409" s="88">
        <f>'Cost Pressures (d)'!AA822</f>
        <v>0</v>
      </c>
      <c r="AK1409" s="88">
        <f>'Cost Pressures (d)'!AC822</f>
        <v>0</v>
      </c>
    </row>
    <row r="1410" spans="1:37">
      <c r="A1410" s="87" t="str">
        <f>'Cost Pressures (d)'!A823</f>
        <v>Swansea Bay UHB</v>
      </c>
      <c r="B1410" s="87" t="str">
        <f>'Cost Pressures (d)'!B823</f>
        <v>In Year Cost Base</v>
      </c>
      <c r="C1410" s="87" t="str">
        <f>'Cost Pressures (d)'!C823</f>
        <v>Other Volume Growth / Investments (please specify):</v>
      </c>
      <c r="D1410" s="87" t="str">
        <f>'Cost Pressures (d)'!D823</f>
        <v>Non Healthcare Services Provided by other NHS Bodies</v>
      </c>
      <c r="E1410" s="87" t="str">
        <f>'Cost Pressures (d)'!E823</f>
        <v>FIGURE</v>
      </c>
      <c r="F1410" s="87">
        <f>'Cost Pressures (d)'!F823</f>
        <v>0</v>
      </c>
      <c r="AE1410" s="88">
        <f>'Cost Pressures (d)'!W823</f>
        <v>0</v>
      </c>
      <c r="AH1410" s="88">
        <f>'Cost Pressures (d)'!Z823</f>
        <v>0</v>
      </c>
      <c r="AJ1410" s="88">
        <f>'Cost Pressures (d)'!AA823</f>
        <v>0</v>
      </c>
      <c r="AK1410" s="88">
        <f>'Cost Pressures (d)'!AC823</f>
        <v>0</v>
      </c>
    </row>
    <row r="1411" spans="1:37">
      <c r="A1411" s="87" t="str">
        <f>'Cost Pressures (d)'!A824</f>
        <v>Swansea Bay UHB</v>
      </c>
      <c r="B1411" s="87" t="str">
        <f>'Cost Pressures (d)'!B824</f>
        <v>In Year Cost Base</v>
      </c>
      <c r="C1411" s="87" t="str">
        <f>'Cost Pressures (d)'!C824</f>
        <v>Other Volume Growth / Investments (please specify):</v>
      </c>
      <c r="D1411" s="87" t="str">
        <f>'Cost Pressures (d)'!D824</f>
        <v>Non Healthcare Services Provided by other NHS Bodies</v>
      </c>
      <c r="E1411" s="87" t="str">
        <f>'Cost Pressures (d)'!E824</f>
        <v>FIGURE</v>
      </c>
      <c r="F1411" s="87">
        <f>'Cost Pressures (d)'!F824</f>
        <v>0</v>
      </c>
      <c r="AE1411" s="88">
        <f>'Cost Pressures (d)'!W824</f>
        <v>0</v>
      </c>
      <c r="AH1411" s="88">
        <f>'Cost Pressures (d)'!Z824</f>
        <v>0</v>
      </c>
      <c r="AJ1411" s="88">
        <f>'Cost Pressures (d)'!AA824</f>
        <v>0</v>
      </c>
      <c r="AK1411" s="88">
        <f>'Cost Pressures (d)'!AC824</f>
        <v>0</v>
      </c>
    </row>
    <row r="1412" spans="1:37">
      <c r="A1412" s="87" t="str">
        <f>'Cost Pressures (d)'!A825</f>
        <v>Swansea Bay UHB</v>
      </c>
      <c r="B1412" s="87" t="str">
        <f>'Cost Pressures (d)'!B825</f>
        <v>In Year Cost Base</v>
      </c>
      <c r="C1412" s="87" t="str">
        <f>'Cost Pressures (d)'!C825</f>
        <v>Other Volume Growth / Investments (please specify):</v>
      </c>
      <c r="D1412" s="87" t="str">
        <f>'Cost Pressures (d)'!D825</f>
        <v>Non Healthcare Services Provided by other NHS Bodies</v>
      </c>
      <c r="E1412" s="87" t="str">
        <f>'Cost Pressures (d)'!E825</f>
        <v>TOTAL</v>
      </c>
      <c r="F1412" s="87" t="str">
        <f>'Cost Pressures (d)'!F825</f>
        <v>Subtotal Other Volume Growth / Investments</v>
      </c>
      <c r="AE1412" s="88">
        <f>'Cost Pressures (d)'!W825</f>
        <v>0</v>
      </c>
      <c r="AH1412" s="88">
        <f>'Cost Pressures (d)'!Z825</f>
        <v>0</v>
      </c>
      <c r="AJ1412" s="88">
        <f>'Cost Pressures (d)'!AA825</f>
        <v>0</v>
      </c>
      <c r="AK1412" s="88">
        <f>'Cost Pressures (d)'!AC825</f>
        <v>0</v>
      </c>
    </row>
    <row r="1413" spans="1:37">
      <c r="A1413" s="87" t="str">
        <f>'Cost Pressures (d)'!A826</f>
        <v>Swansea Bay UHB</v>
      </c>
      <c r="B1413" s="87" t="str">
        <f>'Cost Pressures (d)'!B826</f>
        <v>In Year Cost Base</v>
      </c>
      <c r="C1413" s="87" t="str">
        <f>'Cost Pressures (d)'!C826</f>
        <v>Other Volume Growth / Investments (please specify):</v>
      </c>
      <c r="D1413" s="87" t="str">
        <f>'Cost Pressures (d)'!D826</f>
        <v>Non Healthcare Services Provided by other NHS Bodies</v>
      </c>
      <c r="E1413" s="87" t="str">
        <f>'Cost Pressures (d)'!E826</f>
        <v>FIGURE</v>
      </c>
      <c r="F1413" s="87">
        <f>'Cost Pressures (d)'!F826</f>
        <v>0</v>
      </c>
      <c r="AE1413" s="88">
        <f>'Cost Pressures (d)'!W826</f>
        <v>0</v>
      </c>
      <c r="AH1413" s="88">
        <f>'Cost Pressures (d)'!Z826</f>
        <v>0</v>
      </c>
      <c r="AJ1413" s="88">
        <f>'Cost Pressures (d)'!AA826</f>
        <v>0</v>
      </c>
      <c r="AK1413" s="88">
        <f>'Cost Pressures (d)'!AC826</f>
        <v>0</v>
      </c>
    </row>
    <row r="1414" spans="1:37">
      <c r="A1414" s="87" t="str">
        <f>'Cost Pressures (d)'!A827</f>
        <v>Swansea Bay UHB</v>
      </c>
      <c r="B1414" s="87" t="str">
        <f>'Cost Pressures (d)'!B827</f>
        <v>In Year Cost Base</v>
      </c>
      <c r="C1414" s="87" t="str">
        <f>'Cost Pressures (d)'!C827</f>
        <v xml:space="preserve">Funded Cost Pressures: </v>
      </c>
      <c r="D1414" s="87" t="str">
        <f>'Cost Pressures (d)'!D827</f>
        <v>Non Healthcare Services Provided by other NHS Bodies</v>
      </c>
      <c r="E1414" s="87" t="str">
        <f>'Cost Pressures (d)'!E827</f>
        <v>FIGURE</v>
      </c>
      <c r="F1414" s="87" t="str">
        <f>'Cost Pressures (d)'!F827</f>
        <v xml:space="preserve">Funded Cost Pressures: </v>
      </c>
      <c r="AE1414" s="88" t="str">
        <f>'Cost Pressures (d)'!W827</f>
        <v>£'000</v>
      </c>
      <c r="AH1414" s="88" t="str">
        <f>'Cost Pressures (d)'!Z827</f>
        <v>£'000</v>
      </c>
      <c r="AJ1414" s="88">
        <f>'Cost Pressures (d)'!AA827</f>
        <v>0</v>
      </c>
      <c r="AK1414" s="88">
        <f>'Cost Pressures (d)'!AC827</f>
        <v>0</v>
      </c>
    </row>
    <row r="1415" spans="1:37">
      <c r="A1415" s="87" t="str">
        <f>'Cost Pressures (d)'!A828</f>
        <v>Swansea Bay UHB</v>
      </c>
      <c r="B1415" s="87" t="str">
        <f>'Cost Pressures (d)'!B828</f>
        <v>In Year Cost Base</v>
      </c>
      <c r="C1415" s="87" t="str">
        <f>'Cost Pressures (d)'!C828</f>
        <v xml:space="preserve">Funded Cost Pressures: </v>
      </c>
      <c r="D1415" s="87" t="str">
        <f>'Cost Pressures (d)'!D828</f>
        <v>Non Healthcare Services Provided by other NHS Bodies</v>
      </c>
      <c r="E1415" s="87" t="str">
        <f>'Cost Pressures (d)'!E828</f>
        <v>FIGURE</v>
      </c>
      <c r="F1415" s="87" t="str">
        <f>'Cost Pressures (d)'!F828</f>
        <v>Funded - Immunisation Framework</v>
      </c>
      <c r="AE1415" s="88">
        <f>'Cost Pressures (d)'!W828</f>
        <v>0</v>
      </c>
      <c r="AH1415" s="88">
        <f>'Cost Pressures (d)'!Z828</f>
        <v>0</v>
      </c>
      <c r="AJ1415" s="88">
        <f>'Cost Pressures (d)'!AA828</f>
        <v>0</v>
      </c>
      <c r="AK1415" s="88">
        <f>'Cost Pressures (d)'!AC828</f>
        <v>0</v>
      </c>
    </row>
    <row r="1416" spans="1:37">
      <c r="A1416" s="87" t="str">
        <f>'Cost Pressures (d)'!A829</f>
        <v>Swansea Bay UHB</v>
      </c>
      <c r="B1416" s="87" t="str">
        <f>'Cost Pressures (d)'!B829</f>
        <v>In Year Cost Base</v>
      </c>
      <c r="C1416" s="87" t="str">
        <f>'Cost Pressures (d)'!C829</f>
        <v xml:space="preserve">Funded Cost Pressures: </v>
      </c>
      <c r="D1416" s="87" t="str">
        <f>'Cost Pressures (d)'!D829</f>
        <v>Non Healthcare Services Provided by other NHS Bodies</v>
      </c>
      <c r="E1416" s="87" t="str">
        <f>'Cost Pressures (d)'!E829</f>
        <v>FIGURE</v>
      </c>
      <c r="F1416" s="87" t="str">
        <f>'Cost Pressures (d)'!F829</f>
        <v>Funded - Surveillance (Testing and Tracing)</v>
      </c>
      <c r="AE1416" s="88">
        <f>'Cost Pressures (d)'!W829</f>
        <v>0</v>
      </c>
      <c r="AH1416" s="88">
        <f>'Cost Pressures (d)'!Z829</f>
        <v>0</v>
      </c>
      <c r="AJ1416" s="88">
        <f>'Cost Pressures (d)'!AA829</f>
        <v>0</v>
      </c>
      <c r="AK1416" s="88">
        <f>'Cost Pressures (d)'!AC829</f>
        <v>0</v>
      </c>
    </row>
    <row r="1417" spans="1:37">
      <c r="A1417" s="87" t="str">
        <f>'Cost Pressures (d)'!A830</f>
        <v>Swansea Bay UHB</v>
      </c>
      <c r="B1417" s="87" t="str">
        <f>'Cost Pressures (d)'!B830</f>
        <v>In Year Cost Base</v>
      </c>
      <c r="C1417" s="87" t="str">
        <f>'Cost Pressures (d)'!C830</f>
        <v xml:space="preserve">Funded Cost Pressures: </v>
      </c>
      <c r="D1417" s="87" t="str">
        <f>'Cost Pressures (d)'!D830</f>
        <v>Non Healthcare Services Provided by other NHS Bodies</v>
      </c>
      <c r="E1417" s="87" t="str">
        <f>'Cost Pressures (d)'!E830</f>
        <v>FIGURE</v>
      </c>
      <c r="F1417" s="87" t="str">
        <f>'Cost Pressures (d)'!F830</f>
        <v>Funded - Real Living Wage</v>
      </c>
      <c r="AE1417" s="88">
        <f>'Cost Pressures (d)'!W830</f>
        <v>0</v>
      </c>
      <c r="AH1417" s="88">
        <f>'Cost Pressures (d)'!Z830</f>
        <v>0</v>
      </c>
      <c r="AJ1417" s="88">
        <f>'Cost Pressures (d)'!AA830</f>
        <v>0</v>
      </c>
      <c r="AK1417" s="88">
        <f>'Cost Pressures (d)'!AC830</f>
        <v>0</v>
      </c>
    </row>
    <row r="1418" spans="1:37">
      <c r="A1418" s="87" t="str">
        <f>'Cost Pressures (d)'!A831</f>
        <v>Swansea Bay UHB</v>
      </c>
      <c r="B1418" s="87" t="str">
        <f>'Cost Pressures (d)'!B831</f>
        <v>In Year Cost Base</v>
      </c>
      <c r="C1418" s="87" t="str">
        <f>'Cost Pressures (d)'!C831</f>
        <v xml:space="preserve">Funded Cost Pressures: </v>
      </c>
      <c r="D1418" s="87" t="str">
        <f>'Cost Pressures (d)'!D831</f>
        <v>Non Healthcare Services Provided by other NHS Bodies</v>
      </c>
      <c r="E1418" s="87" t="str">
        <f>'Cost Pressures (d)'!E831</f>
        <v>FIGURE</v>
      </c>
      <c r="F1418" s="87" t="str">
        <f>'Cost Pressures (d)'!F831</f>
        <v>Funded - Other ringfenced projects</v>
      </c>
      <c r="AE1418" s="88">
        <f>'Cost Pressures (d)'!W831</f>
        <v>0</v>
      </c>
      <c r="AH1418" s="88">
        <f>'Cost Pressures (d)'!Z831</f>
        <v>0</v>
      </c>
      <c r="AJ1418" s="88">
        <f>'Cost Pressures (d)'!AA831</f>
        <v>0</v>
      </c>
      <c r="AK1418" s="88">
        <f>'Cost Pressures (d)'!AC831</f>
        <v>0</v>
      </c>
    </row>
    <row r="1419" spans="1:37">
      <c r="A1419" s="87" t="str">
        <f>'Cost Pressures (d)'!A832</f>
        <v>Swansea Bay UHB</v>
      </c>
      <c r="B1419" s="87" t="str">
        <f>'Cost Pressures (d)'!B832</f>
        <v>In Year Cost Base</v>
      </c>
      <c r="C1419" s="87" t="str">
        <f>'Cost Pressures (d)'!C832</f>
        <v xml:space="preserve">Funded Cost Pressures: </v>
      </c>
      <c r="D1419" s="87" t="str">
        <f>'Cost Pressures (d)'!D832</f>
        <v>Non Healthcare Services Provided by other NHS Bodies</v>
      </c>
      <c r="E1419" s="87" t="str">
        <f>'Cost Pressures (d)'!E832</f>
        <v>FIGURE</v>
      </c>
      <c r="F1419" s="87" t="str">
        <f>'Cost Pressures (d)'!F832</f>
        <v>National COVID Programmes Other</v>
      </c>
      <c r="AE1419" s="88">
        <f>'Cost Pressures (d)'!W832</f>
        <v>0</v>
      </c>
      <c r="AH1419" s="88">
        <f>'Cost Pressures (d)'!Z832</f>
        <v>0</v>
      </c>
      <c r="AJ1419" s="88">
        <f>'Cost Pressures (d)'!AA832</f>
        <v>0</v>
      </c>
      <c r="AK1419" s="88">
        <f>'Cost Pressures (d)'!AC832</f>
        <v>0</v>
      </c>
    </row>
    <row r="1420" spans="1:37">
      <c r="A1420" s="87" t="str">
        <f>'Cost Pressures (d)'!A833</f>
        <v>Swansea Bay UHB</v>
      </c>
      <c r="B1420" s="87" t="str">
        <f>'Cost Pressures (d)'!B833</f>
        <v>In Year Cost Base</v>
      </c>
      <c r="C1420" s="87" t="str">
        <f>'Cost Pressures (d)'!C833</f>
        <v xml:space="preserve">Funded Cost Pressures: </v>
      </c>
      <c r="D1420" s="87" t="str">
        <f>'Cost Pressures (d)'!D833</f>
        <v>Non Healthcare Services Provided by other NHS Bodies</v>
      </c>
      <c r="E1420" s="87" t="str">
        <f>'Cost Pressures (d)'!E833</f>
        <v>FIGURE</v>
      </c>
      <c r="F1420" s="87" t="str">
        <f>'Cost Pressures (d)'!F833</f>
        <v>Planned Care Recovery Local</v>
      </c>
      <c r="AE1420" s="88">
        <f>'Cost Pressures (d)'!W833</f>
        <v>0</v>
      </c>
      <c r="AH1420" s="88">
        <f>'Cost Pressures (d)'!Z833</f>
        <v>0</v>
      </c>
      <c r="AJ1420" s="88">
        <f>'Cost Pressures (d)'!AA833</f>
        <v>0</v>
      </c>
      <c r="AK1420" s="88">
        <f>'Cost Pressures (d)'!AC833</f>
        <v>0</v>
      </c>
    </row>
    <row r="1421" spans="1:37">
      <c r="A1421" s="87" t="str">
        <f>'Cost Pressures (d)'!A834</f>
        <v>Swansea Bay UHB</v>
      </c>
      <c r="B1421" s="87" t="str">
        <f>'Cost Pressures (d)'!B834</f>
        <v>In Year Cost Base</v>
      </c>
      <c r="C1421" s="87" t="str">
        <f>'Cost Pressures (d)'!C834</f>
        <v xml:space="preserve">Funded Cost Pressures: </v>
      </c>
      <c r="D1421" s="87" t="str">
        <f>'Cost Pressures (d)'!D834</f>
        <v>Non Healthcare Services Provided by other NHS Bodies</v>
      </c>
      <c r="E1421" s="87" t="str">
        <f>'Cost Pressures (d)'!E834</f>
        <v>FIGURE</v>
      </c>
      <c r="F1421" s="87" t="str">
        <f>'Cost Pressures (d)'!F834</f>
        <v>Planned Care Recovery Regional</v>
      </c>
      <c r="AE1421" s="88">
        <f>'Cost Pressures (d)'!W834</f>
        <v>0</v>
      </c>
      <c r="AH1421" s="88">
        <f>'Cost Pressures (d)'!Z834</f>
        <v>0</v>
      </c>
      <c r="AJ1421" s="88">
        <f>'Cost Pressures (d)'!AA834</f>
        <v>0</v>
      </c>
      <c r="AK1421" s="88">
        <f>'Cost Pressures (d)'!AC834</f>
        <v>0</v>
      </c>
    </row>
    <row r="1422" spans="1:37">
      <c r="A1422" s="87" t="str">
        <f>'Cost Pressures (d)'!A835</f>
        <v>Swansea Bay UHB</v>
      </c>
      <c r="B1422" s="87" t="str">
        <f>'Cost Pressures (d)'!B835</f>
        <v>In Year Cost Base</v>
      </c>
      <c r="C1422" s="87" t="str">
        <f>'Cost Pressures (d)'!C835</f>
        <v xml:space="preserve">Funded Cost Pressures: </v>
      </c>
      <c r="D1422" s="87" t="str">
        <f>'Cost Pressures (d)'!D835</f>
        <v>Non Healthcare Services Provided by other NHS Bodies</v>
      </c>
      <c r="E1422" s="87" t="str">
        <f>'Cost Pressures (d)'!E835</f>
        <v>FIGURE</v>
      </c>
      <c r="F1422" s="87" t="str">
        <f>'Cost Pressures (d)'!F835</f>
        <v>2022/23 Pay Award</v>
      </c>
      <c r="AE1422" s="88">
        <f>'Cost Pressures (d)'!W835</f>
        <v>0</v>
      </c>
      <c r="AH1422" s="88">
        <f>'Cost Pressures (d)'!Z835</f>
        <v>0</v>
      </c>
      <c r="AJ1422" s="88">
        <f>'Cost Pressures (d)'!AA835</f>
        <v>0</v>
      </c>
      <c r="AK1422" s="88">
        <f>'Cost Pressures (d)'!AC835</f>
        <v>0</v>
      </c>
    </row>
    <row r="1423" spans="1:37">
      <c r="A1423" s="87" t="str">
        <f>'Cost Pressures (d)'!A836</f>
        <v>Swansea Bay UHB</v>
      </c>
      <c r="B1423" s="87" t="str">
        <f>'Cost Pressures (d)'!B836</f>
        <v>In Year Cost Base</v>
      </c>
      <c r="C1423" s="87" t="str">
        <f>'Cost Pressures (d)'!C836</f>
        <v xml:space="preserve">Funded Cost Pressures: </v>
      </c>
      <c r="D1423" s="87" t="str">
        <f>'Cost Pressures (d)'!D836</f>
        <v>Non Healthcare Services Provided by other NHS Bodies</v>
      </c>
      <c r="E1423" s="87" t="str">
        <f>'Cost Pressures (d)'!E836</f>
        <v>FIGURE</v>
      </c>
      <c r="F1423" s="87" t="str">
        <f>'Cost Pressures (d)'!F836</f>
        <v>Additional Costs linked Table A2</v>
      </c>
      <c r="AE1423" s="88">
        <f>'Cost Pressures (d)'!W836</f>
        <v>0</v>
      </c>
      <c r="AH1423" s="88">
        <f>'Cost Pressures (d)'!Z836</f>
        <v>0</v>
      </c>
      <c r="AJ1423" s="88">
        <f>'Cost Pressures (d)'!AA836</f>
        <v>0</v>
      </c>
      <c r="AK1423" s="88">
        <f>'Cost Pressures (d)'!AC836</f>
        <v>0</v>
      </c>
    </row>
    <row r="1424" spans="1:37">
      <c r="A1424" s="87" t="str">
        <f>'Cost Pressures (d)'!A837</f>
        <v>Swansea Bay UHB</v>
      </c>
      <c r="B1424" s="87" t="str">
        <f>'Cost Pressures (d)'!B837</f>
        <v>In Year Cost Base</v>
      </c>
      <c r="C1424" s="87" t="str">
        <f>'Cost Pressures (d)'!C837</f>
        <v xml:space="preserve">Funded Cost Pressures: </v>
      </c>
      <c r="D1424" s="87" t="str">
        <f>'Cost Pressures (d)'!D837</f>
        <v>Non Healthcare Services Provided by other NHS Bodies</v>
      </c>
      <c r="E1424" s="87" t="str">
        <f>'Cost Pressures (d)'!E837</f>
        <v>FIGURE</v>
      </c>
      <c r="F1424" s="87" t="str">
        <f>'Cost Pressures (d)'!F837</f>
        <v>Additional Costs linked Table B1</v>
      </c>
      <c r="AE1424" s="88">
        <f>'Cost Pressures (d)'!W837</f>
        <v>0</v>
      </c>
      <c r="AH1424" s="88">
        <f>'Cost Pressures (d)'!Z837</f>
        <v>0</v>
      </c>
      <c r="AJ1424" s="88">
        <f>'Cost Pressures (d)'!AA837</f>
        <v>0</v>
      </c>
      <c r="AK1424" s="88">
        <f>'Cost Pressures (d)'!AC837</f>
        <v>0</v>
      </c>
    </row>
    <row r="1425" spans="1:37">
      <c r="A1425" s="87" t="str">
        <f>'Cost Pressures (d)'!A838</f>
        <v>Swansea Bay UHB</v>
      </c>
      <c r="B1425" s="87" t="str">
        <f>'Cost Pressures (d)'!B838</f>
        <v>In Year Cost Base</v>
      </c>
      <c r="C1425" s="87" t="str">
        <f>'Cost Pressures (d)'!C838</f>
        <v xml:space="preserve">Funded Cost Pressures: </v>
      </c>
      <c r="D1425" s="87" t="str">
        <f>'Cost Pressures (d)'!D838</f>
        <v>Non Healthcare Services Provided by other NHS Bodies</v>
      </c>
      <c r="E1425" s="87" t="str">
        <f>'Cost Pressures (d)'!E838</f>
        <v>FIGURE</v>
      </c>
      <c r="F1425" s="87" t="str">
        <f>'Cost Pressures (d)'!F838</f>
        <v>Additional Costs linked Table B2</v>
      </c>
      <c r="AE1425" s="88">
        <f>'Cost Pressures (d)'!W838</f>
        <v>0</v>
      </c>
      <c r="AH1425" s="88">
        <f>'Cost Pressures (d)'!Z838</f>
        <v>0</v>
      </c>
      <c r="AJ1425" s="88">
        <f>'Cost Pressures (d)'!AA838</f>
        <v>0</v>
      </c>
      <c r="AK1425" s="88">
        <f>'Cost Pressures (d)'!AC838</f>
        <v>0</v>
      </c>
    </row>
    <row r="1426" spans="1:37">
      <c r="A1426" s="87" t="str">
        <f>'Cost Pressures (d)'!A839</f>
        <v>Swansea Bay UHB</v>
      </c>
      <c r="B1426" s="87" t="str">
        <f>'Cost Pressures (d)'!B839</f>
        <v>In Year Cost Base</v>
      </c>
      <c r="C1426" s="87" t="str">
        <f>'Cost Pressures (d)'!C839</f>
        <v xml:space="preserve">Funded Cost Pressures: </v>
      </c>
      <c r="D1426" s="87" t="str">
        <f>'Cost Pressures (d)'!D839</f>
        <v>Non Healthcare Services Provided by other NHS Bodies</v>
      </c>
      <c r="E1426" s="87" t="str">
        <f>'Cost Pressures (d)'!E839</f>
        <v>FIGURE</v>
      </c>
      <c r="F1426" s="87" t="str">
        <f>'Cost Pressures (d)'!F839</f>
        <v>Additional Costs linked Table 2</v>
      </c>
      <c r="AE1426" s="88">
        <f>'Cost Pressures (d)'!W839</f>
        <v>0</v>
      </c>
      <c r="AH1426" s="88">
        <f>'Cost Pressures (d)'!Z839</f>
        <v>0</v>
      </c>
      <c r="AJ1426" s="88">
        <f>'Cost Pressures (d)'!AA839</f>
        <v>0</v>
      </c>
      <c r="AK1426" s="88">
        <f>'Cost Pressures (d)'!AC839</f>
        <v>0</v>
      </c>
    </row>
    <row r="1427" spans="1:37">
      <c r="A1427" s="87" t="str">
        <f>'Cost Pressures (d)'!A840</f>
        <v>Swansea Bay UHB</v>
      </c>
      <c r="B1427" s="87" t="str">
        <f>'Cost Pressures (d)'!B840</f>
        <v>In Year Cost Base</v>
      </c>
      <c r="C1427" s="87" t="str">
        <f>'Cost Pressures (d)'!C840</f>
        <v xml:space="preserve">Funded Cost Pressures: </v>
      </c>
      <c r="D1427" s="87" t="str">
        <f>'Cost Pressures (d)'!D840</f>
        <v>Non Healthcare Services Provided by other NHS Bodies</v>
      </c>
      <c r="E1427" s="87" t="str">
        <f>'Cost Pressures (d)'!E840</f>
        <v>FIGURE</v>
      </c>
      <c r="F1427" s="87" t="str">
        <f>'Cost Pressures (d)'!F840</f>
        <v>Anticpated Allocations Invesments Recurrent (as per Tab 6)</v>
      </c>
      <c r="AE1427" s="88">
        <f>'Cost Pressures (d)'!W840</f>
        <v>0</v>
      </c>
      <c r="AH1427" s="88">
        <f>'Cost Pressures (d)'!Z840</f>
        <v>0</v>
      </c>
      <c r="AJ1427" s="88">
        <f>'Cost Pressures (d)'!AA840</f>
        <v>0</v>
      </c>
      <c r="AK1427" s="88">
        <f>'Cost Pressures (d)'!AC840</f>
        <v>0</v>
      </c>
    </row>
    <row r="1428" spans="1:37">
      <c r="A1428" s="87" t="str">
        <f>'Cost Pressures (d)'!A841</f>
        <v>Swansea Bay UHB</v>
      </c>
      <c r="B1428" s="87" t="str">
        <f>'Cost Pressures (d)'!B841</f>
        <v>In Year Cost Base</v>
      </c>
      <c r="C1428" s="87" t="str">
        <f>'Cost Pressures (d)'!C841</f>
        <v xml:space="preserve">Funded Cost Pressures: </v>
      </c>
      <c r="D1428" s="87" t="str">
        <f>'Cost Pressures (d)'!D841</f>
        <v>Non Healthcare Services Provided by other NHS Bodies</v>
      </c>
      <c r="E1428" s="87" t="str">
        <f>'Cost Pressures (d)'!E841</f>
        <v>FIGURE</v>
      </c>
      <c r="F1428" s="87" t="str">
        <f>'Cost Pressures (d)'!F841</f>
        <v>Anticpated Allocations Invesments Non Recurrent (as per Tab 6)</v>
      </c>
      <c r="AE1428" s="88">
        <f>'Cost Pressures (d)'!W841</f>
        <v>0</v>
      </c>
      <c r="AH1428" s="88">
        <f>'Cost Pressures (d)'!Z841</f>
        <v>0</v>
      </c>
      <c r="AJ1428" s="88">
        <f>'Cost Pressures (d)'!AA841</f>
        <v>0</v>
      </c>
      <c r="AK1428" s="88">
        <f>'Cost Pressures (d)'!AC841</f>
        <v>0</v>
      </c>
    </row>
    <row r="1429" spans="1:37">
      <c r="A1429" s="87" t="str">
        <f>'Cost Pressures (d)'!A842</f>
        <v>Swansea Bay UHB</v>
      </c>
      <c r="B1429" s="87" t="str">
        <f>'Cost Pressures (d)'!B842</f>
        <v>In Year Cost Base</v>
      </c>
      <c r="C1429" s="87" t="str">
        <f>'Cost Pressures (d)'!C842</f>
        <v xml:space="preserve">Funded Cost Pressures: </v>
      </c>
      <c r="D1429" s="87" t="str">
        <f>'Cost Pressures (d)'!D842</f>
        <v>Non Healthcare Services Provided by other NHS Bodies</v>
      </c>
      <c r="E1429" s="87" t="str">
        <f>'Cost Pressures (d)'!E842</f>
        <v>FIGURE</v>
      </c>
      <c r="F1429" s="87">
        <f>'Cost Pressures (d)'!F842</f>
        <v>0</v>
      </c>
      <c r="AE1429" s="88">
        <f>'Cost Pressures (d)'!W842</f>
        <v>0</v>
      </c>
      <c r="AH1429" s="88">
        <f>'Cost Pressures (d)'!Z842</f>
        <v>0</v>
      </c>
      <c r="AJ1429" s="88">
        <f>'Cost Pressures (d)'!AA842</f>
        <v>0</v>
      </c>
      <c r="AK1429" s="88">
        <f>'Cost Pressures (d)'!AC842</f>
        <v>0</v>
      </c>
    </row>
    <row r="1430" spans="1:37">
      <c r="A1430" s="87" t="str">
        <f>'Cost Pressures (d)'!A843</f>
        <v>Swansea Bay UHB</v>
      </c>
      <c r="B1430" s="87" t="str">
        <f>'Cost Pressures (d)'!B843</f>
        <v>In Year Cost Base</v>
      </c>
      <c r="C1430" s="87" t="str">
        <f>'Cost Pressures (d)'!C843</f>
        <v xml:space="preserve">Funded Cost Pressures: </v>
      </c>
      <c r="D1430" s="87" t="str">
        <f>'Cost Pressures (d)'!D843</f>
        <v>Non Healthcare Services Provided by other NHS Bodies</v>
      </c>
      <c r="E1430" s="87" t="str">
        <f>'Cost Pressures (d)'!E843</f>
        <v>FIGURE</v>
      </c>
      <c r="F1430" s="87">
        <f>'Cost Pressures (d)'!F843</f>
        <v>0</v>
      </c>
      <c r="AE1430" s="88">
        <f>'Cost Pressures (d)'!W843</f>
        <v>0</v>
      </c>
      <c r="AH1430" s="88">
        <f>'Cost Pressures (d)'!Z843</f>
        <v>0</v>
      </c>
      <c r="AJ1430" s="88">
        <f>'Cost Pressures (d)'!AA843</f>
        <v>0</v>
      </c>
      <c r="AK1430" s="88">
        <f>'Cost Pressures (d)'!AC843</f>
        <v>0</v>
      </c>
    </row>
    <row r="1431" spans="1:37">
      <c r="A1431" s="87" t="str">
        <f>'Cost Pressures (d)'!A844</f>
        <v>Swansea Bay UHB</v>
      </c>
      <c r="B1431" s="87" t="str">
        <f>'Cost Pressures (d)'!B844</f>
        <v>In Year Cost Base</v>
      </c>
      <c r="C1431" s="87" t="str">
        <f>'Cost Pressures (d)'!C844</f>
        <v xml:space="preserve">Funded Cost Pressures: </v>
      </c>
      <c r="D1431" s="87" t="str">
        <f>'Cost Pressures (d)'!D844</f>
        <v>Non Healthcare Services Provided by other NHS Bodies</v>
      </c>
      <c r="E1431" s="87" t="str">
        <f>'Cost Pressures (d)'!E844</f>
        <v>FIGURE</v>
      </c>
      <c r="F1431" s="87">
        <f>'Cost Pressures (d)'!F844</f>
        <v>0</v>
      </c>
      <c r="AE1431" s="88">
        <f>'Cost Pressures (d)'!W844</f>
        <v>0</v>
      </c>
      <c r="AH1431" s="88">
        <f>'Cost Pressures (d)'!Z844</f>
        <v>0</v>
      </c>
      <c r="AJ1431" s="88">
        <f>'Cost Pressures (d)'!AA844</f>
        <v>0</v>
      </c>
      <c r="AK1431" s="88">
        <f>'Cost Pressures (d)'!AC844</f>
        <v>0</v>
      </c>
    </row>
    <row r="1432" spans="1:37">
      <c r="A1432" s="87" t="str">
        <f>'Cost Pressures (d)'!A845</f>
        <v>Swansea Bay UHB</v>
      </c>
      <c r="B1432" s="87" t="str">
        <f>'Cost Pressures (d)'!B845</f>
        <v>In Year Cost Base</v>
      </c>
      <c r="C1432" s="87" t="str">
        <f>'Cost Pressures (d)'!C845</f>
        <v xml:space="preserve">Funded Cost Pressures: </v>
      </c>
      <c r="D1432" s="87" t="str">
        <f>'Cost Pressures (d)'!D845</f>
        <v>Non Healthcare Services Provided by other NHS Bodies</v>
      </c>
      <c r="E1432" s="87" t="str">
        <f>'Cost Pressures (d)'!E845</f>
        <v>TOTAL</v>
      </c>
      <c r="F1432" s="87" t="str">
        <f>'Cost Pressures (d)'!F845</f>
        <v>Adjustment for new funded activities</v>
      </c>
      <c r="AE1432" s="88">
        <f>'Cost Pressures (d)'!W845</f>
        <v>0</v>
      </c>
      <c r="AH1432" s="88">
        <f>'Cost Pressures (d)'!Z845</f>
        <v>0</v>
      </c>
      <c r="AJ1432" s="88">
        <f>'Cost Pressures (d)'!AA845</f>
        <v>0</v>
      </c>
      <c r="AK1432" s="88">
        <f>'Cost Pressures (d)'!AC845</f>
        <v>0</v>
      </c>
    </row>
    <row r="1433" spans="1:37">
      <c r="A1433" s="87" t="str">
        <f>'Cost Pressures (d)'!A846</f>
        <v>Swansea Bay UHB</v>
      </c>
      <c r="B1433" s="87" t="str">
        <f>'Cost Pressures (d)'!B846</f>
        <v>In Year Cost Base</v>
      </c>
      <c r="C1433" s="87" t="str">
        <f>'Cost Pressures (d)'!C846</f>
        <v xml:space="preserve">Funded Cost Pressures: </v>
      </c>
      <c r="D1433" s="87" t="str">
        <f>'Cost Pressures (d)'!D846</f>
        <v>Non Healthcare Services Provided by other NHS Bodies</v>
      </c>
      <c r="E1433" s="87" t="str">
        <f>'Cost Pressures (d)'!E846</f>
        <v>FIGURE</v>
      </c>
      <c r="F1433" s="87">
        <f>'Cost Pressures (d)'!F846</f>
        <v>0</v>
      </c>
      <c r="AE1433" s="88">
        <f>'Cost Pressures (d)'!W846</f>
        <v>0</v>
      </c>
      <c r="AH1433" s="88">
        <f>'Cost Pressures (d)'!Z846</f>
        <v>0</v>
      </c>
      <c r="AJ1433" s="88">
        <f>'Cost Pressures (d)'!AA846</f>
        <v>0</v>
      </c>
      <c r="AK1433" s="88">
        <f>'Cost Pressures (d)'!AC846</f>
        <v>0</v>
      </c>
    </row>
    <row r="1434" spans="1:37">
      <c r="A1434" s="87" t="str">
        <f>'Cost Pressures (d)'!A847</f>
        <v>Swansea Bay UHB</v>
      </c>
      <c r="B1434" s="87" t="str">
        <f>'Cost Pressures (d)'!B847</f>
        <v>In Year Cost Base</v>
      </c>
      <c r="C1434" s="87" t="str">
        <f>'Cost Pressures (d)'!C847</f>
        <v>Total Cost Pressures</v>
      </c>
      <c r="D1434" s="87" t="str">
        <f>'Cost Pressures (d)'!D847</f>
        <v>Non Healthcare Services Provided by other NHS Bodies</v>
      </c>
      <c r="E1434" s="87" t="str">
        <f>'Cost Pressures (d)'!E847</f>
        <v>TOTAL</v>
      </c>
      <c r="F1434" s="87" t="str">
        <f>'Cost Pressures (d)'!F847</f>
        <v>Total Cost Pressures</v>
      </c>
      <c r="AE1434" s="88">
        <f>'Cost Pressures (d)'!W847</f>
        <v>0</v>
      </c>
      <c r="AH1434" s="88">
        <f>'Cost Pressures (d)'!Z847</f>
        <v>0</v>
      </c>
      <c r="AJ1434" s="88">
        <f>'Cost Pressures (d)'!AA847</f>
        <v>0</v>
      </c>
      <c r="AK1434" s="88">
        <f>'Cost Pressures (d)'!AC847</f>
        <v>0</v>
      </c>
    </row>
    <row r="1435" spans="1:37">
      <c r="A1435" s="87" t="str">
        <f>'Cost Pressures (d)'!A848</f>
        <v>Swansea Bay UHB</v>
      </c>
      <c r="B1435" s="87" t="str">
        <f>'Cost Pressures (d)'!B848</f>
        <v>In Year Cost Base</v>
      </c>
      <c r="C1435" s="87" t="str">
        <f>'Cost Pressures (d)'!C848</f>
        <v>Inflationary Cost Pressures</v>
      </c>
      <c r="D1435" s="87" t="str">
        <f>'Cost Pressures (d)'!D848</f>
        <v>Other Private &amp; Voluntary Sector</v>
      </c>
      <c r="E1435" s="87" t="str">
        <f>'Cost Pressures (d)'!E848</f>
        <v>FIGURE</v>
      </c>
      <c r="F1435" s="87" t="str">
        <f>'Cost Pressures (d)'!F848</f>
        <v>Inflation - Energy</v>
      </c>
      <c r="AE1435" s="88">
        <f>'Cost Pressures (d)'!W848</f>
        <v>0</v>
      </c>
      <c r="AH1435" s="88">
        <f>'Cost Pressures (d)'!Z848</f>
        <v>0</v>
      </c>
      <c r="AJ1435" s="88">
        <f>'Cost Pressures (d)'!AA848</f>
        <v>0</v>
      </c>
      <c r="AK1435" s="88">
        <f>'Cost Pressures (d)'!AC848</f>
        <v>0</v>
      </c>
    </row>
    <row r="1436" spans="1:37">
      <c r="A1436" s="87" t="str">
        <f>'Cost Pressures (d)'!A849</f>
        <v>Swansea Bay UHB</v>
      </c>
      <c r="B1436" s="87" t="str">
        <f>'Cost Pressures (d)'!B849</f>
        <v>In Year Cost Base</v>
      </c>
      <c r="C1436" s="87" t="str">
        <f>'Cost Pressures (d)'!C849</f>
        <v>Inflationary Cost Pressures</v>
      </c>
      <c r="D1436" s="87" t="str">
        <f>'Cost Pressures (d)'!D849</f>
        <v>Other Private &amp; Voluntary Sector</v>
      </c>
      <c r="E1436" s="87" t="str">
        <f>'Cost Pressures (d)'!E849</f>
        <v>FIGURE</v>
      </c>
      <c r="F1436" s="87" t="str">
        <f>'Cost Pressures (d)'!F849</f>
        <v>Inflation - Other price increases</v>
      </c>
      <c r="AE1436" s="88">
        <f>'Cost Pressures (d)'!W849</f>
        <v>0</v>
      </c>
      <c r="AH1436" s="88">
        <f>'Cost Pressures (d)'!Z849</f>
        <v>0</v>
      </c>
      <c r="AJ1436" s="88">
        <f>'Cost Pressures (d)'!AA849</f>
        <v>0</v>
      </c>
      <c r="AK1436" s="88">
        <f>'Cost Pressures (d)'!AC849</f>
        <v>0</v>
      </c>
    </row>
    <row r="1437" spans="1:37">
      <c r="A1437" s="87" t="str">
        <f>'Cost Pressures (d)'!A850</f>
        <v>Swansea Bay UHB</v>
      </c>
      <c r="B1437" s="87" t="str">
        <f>'Cost Pressures (d)'!B850</f>
        <v>In Year Cost Base</v>
      </c>
      <c r="C1437" s="87" t="str">
        <f>'Cost Pressures (d)'!C850</f>
        <v>Inflationary Cost Pressures</v>
      </c>
      <c r="D1437" s="87" t="str">
        <f>'Cost Pressures (d)'!D850</f>
        <v>Other Private &amp; Voluntary Sector</v>
      </c>
      <c r="E1437" s="87" t="str">
        <f>'Cost Pressures (d)'!E850</f>
        <v>FIGURE</v>
      </c>
      <c r="F1437" s="87" t="str">
        <f>'Cost Pressures (d)'!F850</f>
        <v>CHC (ec RLW)</v>
      </c>
      <c r="AE1437" s="88">
        <f>'Cost Pressures (d)'!W850</f>
        <v>0</v>
      </c>
      <c r="AH1437" s="88">
        <f>'Cost Pressures (d)'!Z850</f>
        <v>0</v>
      </c>
      <c r="AJ1437" s="88">
        <f>'Cost Pressures (d)'!AA850</f>
        <v>0</v>
      </c>
      <c r="AK1437" s="88">
        <f>'Cost Pressures (d)'!AC850</f>
        <v>0</v>
      </c>
    </row>
    <row r="1438" spans="1:37">
      <c r="A1438" s="87" t="str">
        <f>'Cost Pressures (d)'!A851</f>
        <v>Swansea Bay UHB</v>
      </c>
      <c r="B1438" s="87" t="str">
        <f>'Cost Pressures (d)'!B851</f>
        <v>In Year Cost Base</v>
      </c>
      <c r="C1438" s="87" t="str">
        <f>'Cost Pressures (d)'!C851</f>
        <v>Inflationary Cost Pressures</v>
      </c>
      <c r="D1438" s="87" t="str">
        <f>'Cost Pressures (d)'!D851</f>
        <v>Other Private &amp; Voluntary Sector</v>
      </c>
      <c r="E1438" s="87" t="str">
        <f>'Cost Pressures (d)'!E851</f>
        <v>FIGURE</v>
      </c>
      <c r="F1438" s="87" t="str">
        <f>'Cost Pressures (d)'!F851</f>
        <v>Secondary Care Drugs &amp; NICE</v>
      </c>
      <c r="AE1438" s="88">
        <f>'Cost Pressures (d)'!W851</f>
        <v>0</v>
      </c>
      <c r="AH1438" s="88">
        <f>'Cost Pressures (d)'!Z851</f>
        <v>0</v>
      </c>
      <c r="AJ1438" s="88">
        <f>'Cost Pressures (d)'!AA851</f>
        <v>0</v>
      </c>
      <c r="AK1438" s="88">
        <f>'Cost Pressures (d)'!AC851</f>
        <v>0</v>
      </c>
    </row>
    <row r="1439" spans="1:37">
      <c r="A1439" s="87" t="str">
        <f>'Cost Pressures (d)'!A852</f>
        <v>Swansea Bay UHB</v>
      </c>
      <c r="B1439" s="87" t="str">
        <f>'Cost Pressures (d)'!B852</f>
        <v>In Year Cost Base</v>
      </c>
      <c r="C1439" s="87" t="str">
        <f>'Cost Pressures (d)'!C852</f>
        <v>Inflationary Cost Pressures</v>
      </c>
      <c r="D1439" s="87" t="str">
        <f>'Cost Pressures (d)'!D852</f>
        <v>Other Private &amp; Voluntary Sector</v>
      </c>
      <c r="E1439" s="87" t="str">
        <f>'Cost Pressures (d)'!E852</f>
        <v>FIGURE</v>
      </c>
      <c r="F1439" s="87" t="str">
        <f>'Cost Pressures (d)'!F852</f>
        <v>PC Prescribing</v>
      </c>
      <c r="AE1439" s="88">
        <f>'Cost Pressures (d)'!W852</f>
        <v>0</v>
      </c>
      <c r="AH1439" s="88">
        <f>'Cost Pressures (d)'!Z852</f>
        <v>0</v>
      </c>
      <c r="AJ1439" s="88">
        <f>'Cost Pressures (d)'!AA852</f>
        <v>0</v>
      </c>
      <c r="AK1439" s="88">
        <f>'Cost Pressures (d)'!AC852</f>
        <v>0</v>
      </c>
    </row>
    <row r="1440" spans="1:37">
      <c r="A1440" s="87" t="str">
        <f>'Cost Pressures (d)'!A853</f>
        <v>Swansea Bay UHB</v>
      </c>
      <c r="B1440" s="87" t="str">
        <f>'Cost Pressures (d)'!B853</f>
        <v>In Year Cost Base</v>
      </c>
      <c r="C1440" s="87" t="str">
        <f>'Cost Pressures (d)'!C853</f>
        <v>Inflationary Cost Pressures</v>
      </c>
      <c r="D1440" s="87" t="str">
        <f>'Cost Pressures (d)'!D853</f>
        <v>Other Private &amp; Voluntary Sector</v>
      </c>
      <c r="E1440" s="87" t="str">
        <f>'Cost Pressures (d)'!E853</f>
        <v>FIGURE</v>
      </c>
      <c r="F1440" s="87" t="str">
        <f>'Cost Pressures (d)'!F853</f>
        <v>Inflations Linked to Commissioned Services</v>
      </c>
      <c r="AE1440" s="88">
        <f>'Cost Pressures (d)'!W853</f>
        <v>0</v>
      </c>
      <c r="AH1440" s="88">
        <f>'Cost Pressures (d)'!Z853</f>
        <v>0</v>
      </c>
      <c r="AJ1440" s="88">
        <f>'Cost Pressures (d)'!AA853</f>
        <v>0</v>
      </c>
      <c r="AK1440" s="88">
        <f>'Cost Pressures (d)'!AC853</f>
        <v>0</v>
      </c>
    </row>
    <row r="1441" spans="1:37">
      <c r="A1441" s="87" t="str">
        <f>'Cost Pressures (d)'!A854</f>
        <v>Swansea Bay UHB</v>
      </c>
      <c r="B1441" s="87" t="str">
        <f>'Cost Pressures (d)'!B854</f>
        <v>In Year Cost Base</v>
      </c>
      <c r="C1441" s="87" t="str">
        <f>'Cost Pressures (d)'!C854</f>
        <v>Inflationary Cost Pressures</v>
      </c>
      <c r="D1441" s="87" t="str">
        <f>'Cost Pressures (d)'!D854</f>
        <v>Other Private &amp; Voluntary Sector</v>
      </c>
      <c r="E1441" s="87" t="str">
        <f>'Cost Pressures (d)'!E854</f>
        <v>FIGURE</v>
      </c>
      <c r="F1441" s="87">
        <f>'Cost Pressures (d)'!F854</f>
        <v>0</v>
      </c>
      <c r="AE1441" s="88">
        <f>'Cost Pressures (d)'!W854</f>
        <v>0</v>
      </c>
      <c r="AH1441" s="88">
        <f>'Cost Pressures (d)'!Z854</f>
        <v>0</v>
      </c>
      <c r="AJ1441" s="88">
        <f>'Cost Pressures (d)'!AA854</f>
        <v>0</v>
      </c>
      <c r="AK1441" s="88">
        <f>'Cost Pressures (d)'!AC854</f>
        <v>0</v>
      </c>
    </row>
    <row r="1442" spans="1:37">
      <c r="A1442" s="87" t="str">
        <f>'Cost Pressures (d)'!A855</f>
        <v>Swansea Bay UHB</v>
      </c>
      <c r="B1442" s="87" t="str">
        <f>'Cost Pressures (d)'!B855</f>
        <v>In Year Cost Base</v>
      </c>
      <c r="C1442" s="87" t="str">
        <f>'Cost Pressures (d)'!C855</f>
        <v>Inflationary Cost Pressures</v>
      </c>
      <c r="D1442" s="87" t="str">
        <f>'Cost Pressures (d)'!D855</f>
        <v>Other Private &amp; Voluntary Sector</v>
      </c>
      <c r="E1442" s="87" t="str">
        <f>'Cost Pressures (d)'!E855</f>
        <v>FIGURE</v>
      </c>
      <c r="F1442" s="87">
        <f>'Cost Pressures (d)'!F855</f>
        <v>0</v>
      </c>
      <c r="AE1442" s="88">
        <f>'Cost Pressures (d)'!W855</f>
        <v>0</v>
      </c>
      <c r="AH1442" s="88">
        <f>'Cost Pressures (d)'!Z855</f>
        <v>0</v>
      </c>
      <c r="AJ1442" s="88">
        <f>'Cost Pressures (d)'!AA855</f>
        <v>0</v>
      </c>
      <c r="AK1442" s="88">
        <f>'Cost Pressures (d)'!AC855</f>
        <v>0</v>
      </c>
    </row>
    <row r="1443" spans="1:37">
      <c r="A1443" s="87" t="str">
        <f>'Cost Pressures (d)'!A856</f>
        <v>Swansea Bay UHB</v>
      </c>
      <c r="B1443" s="87" t="str">
        <f>'Cost Pressures (d)'!B856</f>
        <v>In Year Cost Base</v>
      </c>
      <c r="C1443" s="87" t="str">
        <f>'Cost Pressures (d)'!C856</f>
        <v>Inflationary Cost Pressures</v>
      </c>
      <c r="D1443" s="87" t="str">
        <f>'Cost Pressures (d)'!D856</f>
        <v>Other Private &amp; Voluntary Sector</v>
      </c>
      <c r="E1443" s="87" t="str">
        <f>'Cost Pressures (d)'!E856</f>
        <v>TOTAL</v>
      </c>
      <c r="F1443" s="87" t="str">
        <f>'Cost Pressures (d)'!F856</f>
        <v>Subtotal Inflationary Cost Pressures</v>
      </c>
      <c r="AE1443" s="88">
        <f>'Cost Pressures (d)'!W856</f>
        <v>0</v>
      </c>
      <c r="AH1443" s="88">
        <f>'Cost Pressures (d)'!Z856</f>
        <v>0</v>
      </c>
      <c r="AJ1443" s="88">
        <f>'Cost Pressures (d)'!AA856</f>
        <v>0</v>
      </c>
      <c r="AK1443" s="88">
        <f>'Cost Pressures (d)'!AC856</f>
        <v>0</v>
      </c>
    </row>
    <row r="1444" spans="1:37">
      <c r="A1444" s="87" t="str">
        <f>'Cost Pressures (d)'!A857</f>
        <v>Swansea Bay UHB</v>
      </c>
      <c r="B1444" s="87" t="str">
        <f>'Cost Pressures (d)'!B857</f>
        <v>In Year Cost Base</v>
      </c>
      <c r="C1444" s="87" t="str">
        <f>'Cost Pressures (d)'!C857</f>
        <v>Inflationary Cost Pressures</v>
      </c>
      <c r="D1444" s="87" t="str">
        <f>'Cost Pressures (d)'!D857</f>
        <v>Other Private &amp; Voluntary Sector</v>
      </c>
      <c r="E1444" s="87" t="str">
        <f>'Cost Pressures (d)'!E857</f>
        <v>FIGURE</v>
      </c>
      <c r="F1444" s="87">
        <f>'Cost Pressures (d)'!F857</f>
        <v>0</v>
      </c>
      <c r="AE1444" s="88">
        <f>'Cost Pressures (d)'!W857</f>
        <v>0</v>
      </c>
      <c r="AH1444" s="88">
        <f>'Cost Pressures (d)'!Z857</f>
        <v>0</v>
      </c>
      <c r="AJ1444" s="88">
        <f>'Cost Pressures (d)'!AA857</f>
        <v>0</v>
      </c>
      <c r="AK1444" s="88">
        <f>'Cost Pressures (d)'!AC857</f>
        <v>0</v>
      </c>
    </row>
    <row r="1445" spans="1:37">
      <c r="A1445" s="87" t="str">
        <f>'Cost Pressures (d)'!A858</f>
        <v>Swansea Bay UHB</v>
      </c>
      <c r="B1445" s="87" t="str">
        <f>'Cost Pressures (d)'!B858</f>
        <v>In Year Cost Base</v>
      </c>
      <c r="C1445" s="87" t="str">
        <f>'Cost Pressures (d)'!C858</f>
        <v>Ongoing non-recurring cost pressures</v>
      </c>
      <c r="D1445" s="87" t="str">
        <f>'Cost Pressures (d)'!D858</f>
        <v>Other Private &amp; Voluntary Sector</v>
      </c>
      <c r="E1445" s="87" t="str">
        <f>'Cost Pressures (d)'!E858</f>
        <v>FIGURE</v>
      </c>
      <c r="F1445" s="87" t="str">
        <f>'Cost Pressures (d)'!F858</f>
        <v>Ongoing non-recurring cost pressures</v>
      </c>
      <c r="AE1445" s="88" t="str">
        <f>'Cost Pressures (d)'!W858</f>
        <v>£'000</v>
      </c>
      <c r="AH1445" s="88" t="str">
        <f>'Cost Pressures (d)'!Z858</f>
        <v>£'000</v>
      </c>
      <c r="AJ1445" s="88">
        <f>'Cost Pressures (d)'!AA858</f>
        <v>0</v>
      </c>
      <c r="AK1445" s="88">
        <f>'Cost Pressures (d)'!AC858</f>
        <v>0</v>
      </c>
    </row>
    <row r="1446" spans="1:37">
      <c r="A1446" s="87" t="str">
        <f>'Cost Pressures (d)'!A859</f>
        <v>Swansea Bay UHB</v>
      </c>
      <c r="B1446" s="87" t="str">
        <f>'Cost Pressures (d)'!B859</f>
        <v>In Year Cost Base</v>
      </c>
      <c r="C1446" s="87" t="str">
        <f>'Cost Pressures (d)'!C859</f>
        <v>Ongoing non-recurring cost pressures</v>
      </c>
      <c r="D1446" s="87" t="str">
        <f>'Cost Pressures (d)'!D859</f>
        <v>Other Private &amp; Voluntary Sector</v>
      </c>
      <c r="E1446" s="87" t="str">
        <f>'Cost Pressures (d)'!E859</f>
        <v>FIGURE</v>
      </c>
      <c r="F1446" s="87">
        <f>'Cost Pressures (d)'!F859</f>
        <v>0</v>
      </c>
      <c r="AE1446" s="88">
        <f>'Cost Pressures (d)'!W859</f>
        <v>0</v>
      </c>
      <c r="AH1446" s="88">
        <f>'Cost Pressures (d)'!Z859</f>
        <v>0</v>
      </c>
      <c r="AJ1446" s="88">
        <f>'Cost Pressures (d)'!AA859</f>
        <v>0</v>
      </c>
      <c r="AK1446" s="88">
        <f>'Cost Pressures (d)'!AC859</f>
        <v>0</v>
      </c>
    </row>
    <row r="1447" spans="1:37">
      <c r="A1447" s="87" t="str">
        <f>'Cost Pressures (d)'!A860</f>
        <v>Swansea Bay UHB</v>
      </c>
      <c r="B1447" s="87" t="str">
        <f>'Cost Pressures (d)'!B860</f>
        <v>In Year Cost Base</v>
      </c>
      <c r="C1447" s="87" t="str">
        <f>'Cost Pressures (d)'!C860</f>
        <v>Ongoing non-recurring cost pressures</v>
      </c>
      <c r="D1447" s="87" t="str">
        <f>'Cost Pressures (d)'!D860</f>
        <v>Other Private &amp; Voluntary Sector</v>
      </c>
      <c r="E1447" s="87" t="str">
        <f>'Cost Pressures (d)'!E860</f>
        <v>FIGURE</v>
      </c>
      <c r="F1447" s="87">
        <f>'Cost Pressures (d)'!F860</f>
        <v>0</v>
      </c>
      <c r="AE1447" s="88">
        <f>'Cost Pressures (d)'!W860</f>
        <v>0</v>
      </c>
      <c r="AH1447" s="88">
        <f>'Cost Pressures (d)'!Z860</f>
        <v>0</v>
      </c>
      <c r="AJ1447" s="88">
        <f>'Cost Pressures (d)'!AA860</f>
        <v>0</v>
      </c>
      <c r="AK1447" s="88">
        <f>'Cost Pressures (d)'!AC860</f>
        <v>0</v>
      </c>
    </row>
    <row r="1448" spans="1:37">
      <c r="A1448" s="87" t="str">
        <f>'Cost Pressures (d)'!A861</f>
        <v>Swansea Bay UHB</v>
      </c>
      <c r="B1448" s="87" t="str">
        <f>'Cost Pressures (d)'!B861</f>
        <v>In Year Cost Base</v>
      </c>
      <c r="C1448" s="87" t="str">
        <f>'Cost Pressures (d)'!C861</f>
        <v>Ongoing non-recurring cost pressures</v>
      </c>
      <c r="D1448" s="87" t="str">
        <f>'Cost Pressures (d)'!D861</f>
        <v>Other Private &amp; Voluntary Sector</v>
      </c>
      <c r="E1448" s="87" t="str">
        <f>'Cost Pressures (d)'!E861</f>
        <v>FIGURE</v>
      </c>
      <c r="F1448" s="87">
        <f>'Cost Pressures (d)'!F861</f>
        <v>0</v>
      </c>
      <c r="AE1448" s="88">
        <f>'Cost Pressures (d)'!W861</f>
        <v>0</v>
      </c>
      <c r="AH1448" s="88">
        <f>'Cost Pressures (d)'!Z861</f>
        <v>0</v>
      </c>
      <c r="AJ1448" s="88">
        <f>'Cost Pressures (d)'!AA861</f>
        <v>0</v>
      </c>
      <c r="AK1448" s="88">
        <f>'Cost Pressures (d)'!AC861</f>
        <v>0</v>
      </c>
    </row>
    <row r="1449" spans="1:37">
      <c r="A1449" s="87" t="str">
        <f>'Cost Pressures (d)'!A862</f>
        <v>Swansea Bay UHB</v>
      </c>
      <c r="B1449" s="87" t="str">
        <f>'Cost Pressures (d)'!B862</f>
        <v>In Year Cost Base</v>
      </c>
      <c r="C1449" s="87" t="str">
        <f>'Cost Pressures (d)'!C862</f>
        <v>Ongoing non-recurring cost pressures</v>
      </c>
      <c r="D1449" s="87" t="str">
        <f>'Cost Pressures (d)'!D862</f>
        <v>Other Private &amp; Voluntary Sector</v>
      </c>
      <c r="E1449" s="87" t="str">
        <f>'Cost Pressures (d)'!E862</f>
        <v>FIGURE</v>
      </c>
      <c r="F1449" s="87">
        <f>'Cost Pressures (d)'!F862</f>
        <v>0</v>
      </c>
      <c r="AE1449" s="88">
        <f>'Cost Pressures (d)'!W862</f>
        <v>0</v>
      </c>
      <c r="AH1449" s="88">
        <f>'Cost Pressures (d)'!Z862</f>
        <v>0</v>
      </c>
      <c r="AJ1449" s="88">
        <f>'Cost Pressures (d)'!AA862</f>
        <v>0</v>
      </c>
      <c r="AK1449" s="88">
        <f>'Cost Pressures (d)'!AC862</f>
        <v>0</v>
      </c>
    </row>
    <row r="1450" spans="1:37">
      <c r="A1450" s="87" t="str">
        <f>'Cost Pressures (d)'!A863</f>
        <v>Swansea Bay UHB</v>
      </c>
      <c r="B1450" s="87" t="str">
        <f>'Cost Pressures (d)'!B863</f>
        <v>In Year Cost Base</v>
      </c>
      <c r="C1450" s="87" t="str">
        <f>'Cost Pressures (d)'!C863</f>
        <v>Ongoing non-recurring cost pressures</v>
      </c>
      <c r="D1450" s="87" t="str">
        <f>'Cost Pressures (d)'!D863</f>
        <v>Other Private &amp; Voluntary Sector</v>
      </c>
      <c r="E1450" s="87" t="str">
        <f>'Cost Pressures (d)'!E863</f>
        <v>FIGURE</v>
      </c>
      <c r="F1450" s="87">
        <f>'Cost Pressures (d)'!F863</f>
        <v>0</v>
      </c>
      <c r="AE1450" s="88">
        <f>'Cost Pressures (d)'!W863</f>
        <v>0</v>
      </c>
      <c r="AH1450" s="88">
        <f>'Cost Pressures (d)'!Z863</f>
        <v>0</v>
      </c>
      <c r="AJ1450" s="88">
        <f>'Cost Pressures (d)'!AA863</f>
        <v>0</v>
      </c>
      <c r="AK1450" s="88">
        <f>'Cost Pressures (d)'!AC863</f>
        <v>0</v>
      </c>
    </row>
    <row r="1451" spans="1:37">
      <c r="A1451" s="87" t="str">
        <f>'Cost Pressures (d)'!A864</f>
        <v>Swansea Bay UHB</v>
      </c>
      <c r="B1451" s="87" t="str">
        <f>'Cost Pressures (d)'!B864</f>
        <v>In Year Cost Base</v>
      </c>
      <c r="C1451" s="87" t="str">
        <f>'Cost Pressures (d)'!C864</f>
        <v>Ongoing non-recurring cost pressures</v>
      </c>
      <c r="D1451" s="87" t="str">
        <f>'Cost Pressures (d)'!D864</f>
        <v>Other Private &amp; Voluntary Sector</v>
      </c>
      <c r="E1451" s="87" t="str">
        <f>'Cost Pressures (d)'!E864</f>
        <v>FIGURE</v>
      </c>
      <c r="F1451" s="87">
        <f>'Cost Pressures (d)'!F864</f>
        <v>0</v>
      </c>
      <c r="AE1451" s="88">
        <f>'Cost Pressures (d)'!W864</f>
        <v>0</v>
      </c>
      <c r="AH1451" s="88">
        <f>'Cost Pressures (d)'!Z864</f>
        <v>0</v>
      </c>
      <c r="AJ1451" s="88">
        <f>'Cost Pressures (d)'!AA864</f>
        <v>0</v>
      </c>
      <c r="AK1451" s="88">
        <f>'Cost Pressures (d)'!AC864</f>
        <v>0</v>
      </c>
    </row>
    <row r="1452" spans="1:37">
      <c r="A1452" s="87" t="str">
        <f>'Cost Pressures (d)'!A865</f>
        <v>Swansea Bay UHB</v>
      </c>
      <c r="B1452" s="87" t="str">
        <f>'Cost Pressures (d)'!B865</f>
        <v>In Year Cost Base</v>
      </c>
      <c r="C1452" s="87" t="str">
        <f>'Cost Pressures (d)'!C865</f>
        <v>Ongoing non-recurring cost pressures</v>
      </c>
      <c r="D1452" s="87" t="str">
        <f>'Cost Pressures (d)'!D865</f>
        <v>Other Private &amp; Voluntary Sector</v>
      </c>
      <c r="E1452" s="87" t="str">
        <f>'Cost Pressures (d)'!E865</f>
        <v>FIGURE</v>
      </c>
      <c r="F1452" s="87">
        <f>'Cost Pressures (d)'!F865</f>
        <v>0</v>
      </c>
      <c r="AE1452" s="88">
        <f>'Cost Pressures (d)'!W865</f>
        <v>0</v>
      </c>
      <c r="AH1452" s="88">
        <f>'Cost Pressures (d)'!Z865</f>
        <v>0</v>
      </c>
      <c r="AJ1452" s="88">
        <f>'Cost Pressures (d)'!AA865</f>
        <v>0</v>
      </c>
      <c r="AK1452" s="88">
        <f>'Cost Pressures (d)'!AC865</f>
        <v>0</v>
      </c>
    </row>
    <row r="1453" spans="1:37">
      <c r="A1453" s="87" t="str">
        <f>'Cost Pressures (d)'!A866</f>
        <v>Swansea Bay UHB</v>
      </c>
      <c r="B1453" s="87" t="str">
        <f>'Cost Pressures (d)'!B866</f>
        <v>In Year Cost Base</v>
      </c>
      <c r="C1453" s="87" t="str">
        <f>'Cost Pressures (d)'!C866</f>
        <v>Ongoing non-recurring cost pressures</v>
      </c>
      <c r="D1453" s="87" t="str">
        <f>'Cost Pressures (d)'!D866</f>
        <v>Other Private &amp; Voluntary Sector</v>
      </c>
      <c r="E1453" s="87" t="str">
        <f>'Cost Pressures (d)'!E866</f>
        <v>FIGURE</v>
      </c>
      <c r="F1453" s="87">
        <f>'Cost Pressures (d)'!F866</f>
        <v>0</v>
      </c>
      <c r="AE1453" s="88">
        <f>'Cost Pressures (d)'!W866</f>
        <v>0</v>
      </c>
      <c r="AH1453" s="88">
        <f>'Cost Pressures (d)'!Z866</f>
        <v>0</v>
      </c>
      <c r="AJ1453" s="88">
        <f>'Cost Pressures (d)'!AA866</f>
        <v>0</v>
      </c>
      <c r="AK1453" s="88">
        <f>'Cost Pressures (d)'!AC866</f>
        <v>0</v>
      </c>
    </row>
    <row r="1454" spans="1:37">
      <c r="A1454" s="87" t="str">
        <f>'Cost Pressures (d)'!A867</f>
        <v>Swansea Bay UHB</v>
      </c>
      <c r="B1454" s="87" t="str">
        <f>'Cost Pressures (d)'!B867</f>
        <v>In Year Cost Base</v>
      </c>
      <c r="C1454" s="87" t="str">
        <f>'Cost Pressures (d)'!C867</f>
        <v>Ongoing non-recurring cost pressures</v>
      </c>
      <c r="D1454" s="87" t="str">
        <f>'Cost Pressures (d)'!D867</f>
        <v>Other Private &amp; Voluntary Sector</v>
      </c>
      <c r="E1454" s="87" t="str">
        <f>'Cost Pressures (d)'!E867</f>
        <v>FIGURE</v>
      </c>
      <c r="F1454" s="87">
        <f>'Cost Pressures (d)'!F867</f>
        <v>0</v>
      </c>
      <c r="AE1454" s="88">
        <f>'Cost Pressures (d)'!W867</f>
        <v>0</v>
      </c>
      <c r="AH1454" s="88">
        <f>'Cost Pressures (d)'!Z867</f>
        <v>0</v>
      </c>
      <c r="AJ1454" s="88">
        <f>'Cost Pressures (d)'!AA867</f>
        <v>0</v>
      </c>
      <c r="AK1454" s="88">
        <f>'Cost Pressures (d)'!AC867</f>
        <v>0</v>
      </c>
    </row>
    <row r="1455" spans="1:37">
      <c r="A1455" s="87" t="str">
        <f>'Cost Pressures (d)'!A868</f>
        <v>Swansea Bay UHB</v>
      </c>
      <c r="B1455" s="87" t="str">
        <f>'Cost Pressures (d)'!B868</f>
        <v>In Year Cost Base</v>
      </c>
      <c r="C1455" s="87" t="str">
        <f>'Cost Pressures (d)'!C868</f>
        <v>Ongoing non-recurring cost pressures</v>
      </c>
      <c r="D1455" s="87" t="str">
        <f>'Cost Pressures (d)'!D868</f>
        <v>Other Private &amp; Voluntary Sector</v>
      </c>
      <c r="E1455" s="87" t="str">
        <f>'Cost Pressures (d)'!E868</f>
        <v>FIGURE</v>
      </c>
      <c r="F1455" s="87">
        <f>'Cost Pressures (d)'!F868</f>
        <v>0</v>
      </c>
      <c r="AE1455" s="88">
        <f>'Cost Pressures (d)'!W868</f>
        <v>0</v>
      </c>
      <c r="AH1455" s="88">
        <f>'Cost Pressures (d)'!Z868</f>
        <v>0</v>
      </c>
      <c r="AJ1455" s="88">
        <f>'Cost Pressures (d)'!AA868</f>
        <v>0</v>
      </c>
      <c r="AK1455" s="88">
        <f>'Cost Pressures (d)'!AC868</f>
        <v>0</v>
      </c>
    </row>
    <row r="1456" spans="1:37">
      <c r="A1456" s="87" t="str">
        <f>'Cost Pressures (d)'!A869</f>
        <v>Swansea Bay UHB</v>
      </c>
      <c r="B1456" s="87" t="str">
        <f>'Cost Pressures (d)'!B869</f>
        <v>In Year Cost Base</v>
      </c>
      <c r="C1456" s="87" t="str">
        <f>'Cost Pressures (d)'!C869</f>
        <v>Ongoing non-recurring cost pressures</v>
      </c>
      <c r="D1456" s="87" t="str">
        <f>'Cost Pressures (d)'!D869</f>
        <v>Other Private &amp; Voluntary Sector</v>
      </c>
      <c r="E1456" s="87" t="str">
        <f>'Cost Pressures (d)'!E869</f>
        <v>FIGURE</v>
      </c>
      <c r="F1456" s="87">
        <f>'Cost Pressures (d)'!F869</f>
        <v>0</v>
      </c>
      <c r="AE1456" s="88">
        <f>'Cost Pressures (d)'!W869</f>
        <v>0</v>
      </c>
      <c r="AH1456" s="88">
        <f>'Cost Pressures (d)'!Z869</f>
        <v>0</v>
      </c>
      <c r="AJ1456" s="88">
        <f>'Cost Pressures (d)'!AA869</f>
        <v>0</v>
      </c>
      <c r="AK1456" s="88">
        <f>'Cost Pressures (d)'!AC869</f>
        <v>0</v>
      </c>
    </row>
    <row r="1457" spans="1:37">
      <c r="A1457" s="87" t="str">
        <f>'Cost Pressures (d)'!A870</f>
        <v>Swansea Bay UHB</v>
      </c>
      <c r="B1457" s="87" t="str">
        <f>'Cost Pressures (d)'!B870</f>
        <v>In Year Cost Base</v>
      </c>
      <c r="C1457" s="87" t="str">
        <f>'Cost Pressures (d)'!C870</f>
        <v>Ongoing non-recurring cost pressures</v>
      </c>
      <c r="D1457" s="87" t="str">
        <f>'Cost Pressures (d)'!D870</f>
        <v>Other Private &amp; Voluntary Sector</v>
      </c>
      <c r="E1457" s="87" t="str">
        <f>'Cost Pressures (d)'!E870</f>
        <v>FIGURE</v>
      </c>
      <c r="F1457" s="87">
        <f>'Cost Pressures (d)'!F870</f>
        <v>0</v>
      </c>
      <c r="AE1457" s="88">
        <f>'Cost Pressures (d)'!W870</f>
        <v>0</v>
      </c>
      <c r="AH1457" s="88">
        <f>'Cost Pressures (d)'!Z870</f>
        <v>0</v>
      </c>
      <c r="AJ1457" s="88">
        <f>'Cost Pressures (d)'!AA870</f>
        <v>0</v>
      </c>
      <c r="AK1457" s="88">
        <f>'Cost Pressures (d)'!AC870</f>
        <v>0</v>
      </c>
    </row>
    <row r="1458" spans="1:37">
      <c r="A1458" s="87" t="str">
        <f>'Cost Pressures (d)'!A871</f>
        <v>Swansea Bay UHB</v>
      </c>
      <c r="B1458" s="87" t="str">
        <f>'Cost Pressures (d)'!B871</f>
        <v>In Year Cost Base</v>
      </c>
      <c r="C1458" s="87" t="str">
        <f>'Cost Pressures (d)'!C871</f>
        <v>Ongoing non-recurring cost pressures</v>
      </c>
      <c r="D1458" s="87" t="str">
        <f>'Cost Pressures (d)'!D871</f>
        <v>Other Private &amp; Voluntary Sector</v>
      </c>
      <c r="E1458" s="87" t="str">
        <f>'Cost Pressures (d)'!E871</f>
        <v>FIGURE</v>
      </c>
      <c r="F1458" s="87">
        <f>'Cost Pressures (d)'!F871</f>
        <v>0</v>
      </c>
      <c r="AE1458" s="88">
        <f>'Cost Pressures (d)'!W871</f>
        <v>0</v>
      </c>
      <c r="AH1458" s="88">
        <f>'Cost Pressures (d)'!Z871</f>
        <v>0</v>
      </c>
      <c r="AJ1458" s="88">
        <f>'Cost Pressures (d)'!AA871</f>
        <v>0</v>
      </c>
      <c r="AK1458" s="88">
        <f>'Cost Pressures (d)'!AC871</f>
        <v>0</v>
      </c>
    </row>
    <row r="1459" spans="1:37">
      <c r="A1459" s="87" t="str">
        <f>'Cost Pressures (d)'!A872</f>
        <v>Swansea Bay UHB</v>
      </c>
      <c r="B1459" s="87" t="str">
        <f>'Cost Pressures (d)'!B872</f>
        <v>In Year Cost Base</v>
      </c>
      <c r="C1459" s="87" t="str">
        <f>'Cost Pressures (d)'!C872</f>
        <v>Ongoing non-recurring cost pressures</v>
      </c>
      <c r="D1459" s="87" t="str">
        <f>'Cost Pressures (d)'!D872</f>
        <v>Other Private &amp; Voluntary Sector</v>
      </c>
      <c r="E1459" s="87" t="str">
        <f>'Cost Pressures (d)'!E872</f>
        <v>FIGURE</v>
      </c>
      <c r="F1459" s="87">
        <f>'Cost Pressures (d)'!F872</f>
        <v>0</v>
      </c>
      <c r="AE1459" s="88">
        <f>'Cost Pressures (d)'!W872</f>
        <v>0</v>
      </c>
      <c r="AH1459" s="88">
        <f>'Cost Pressures (d)'!Z872</f>
        <v>0</v>
      </c>
      <c r="AJ1459" s="88">
        <f>'Cost Pressures (d)'!AA872</f>
        <v>0</v>
      </c>
      <c r="AK1459" s="88">
        <f>'Cost Pressures (d)'!AC872</f>
        <v>0</v>
      </c>
    </row>
    <row r="1460" spans="1:37">
      <c r="A1460" s="87" t="str">
        <f>'Cost Pressures (d)'!A873</f>
        <v>Swansea Bay UHB</v>
      </c>
      <c r="B1460" s="87" t="str">
        <f>'Cost Pressures (d)'!B873</f>
        <v>In Year Cost Base</v>
      </c>
      <c r="C1460" s="87" t="str">
        <f>'Cost Pressures (d)'!C873</f>
        <v>Ongoing non-recurring cost pressures</v>
      </c>
      <c r="D1460" s="87" t="str">
        <f>'Cost Pressures (d)'!D873</f>
        <v>Other Private &amp; Voluntary Sector</v>
      </c>
      <c r="E1460" s="87" t="str">
        <f>'Cost Pressures (d)'!E873</f>
        <v>FIGURE</v>
      </c>
      <c r="F1460" s="87">
        <f>'Cost Pressures (d)'!F873</f>
        <v>0</v>
      </c>
      <c r="AE1460" s="88">
        <f>'Cost Pressures (d)'!W873</f>
        <v>0</v>
      </c>
      <c r="AH1460" s="88">
        <f>'Cost Pressures (d)'!Z873</f>
        <v>0</v>
      </c>
      <c r="AJ1460" s="88">
        <f>'Cost Pressures (d)'!AA873</f>
        <v>0</v>
      </c>
      <c r="AK1460" s="88">
        <f>'Cost Pressures (d)'!AC873</f>
        <v>0</v>
      </c>
    </row>
    <row r="1461" spans="1:37">
      <c r="A1461" s="87" t="str">
        <f>'Cost Pressures (d)'!A874</f>
        <v>Swansea Bay UHB</v>
      </c>
      <c r="B1461" s="87" t="str">
        <f>'Cost Pressures (d)'!B874</f>
        <v>In Year Cost Base</v>
      </c>
      <c r="C1461" s="87" t="str">
        <f>'Cost Pressures (d)'!C874</f>
        <v>Ongoing non-recurring cost pressures</v>
      </c>
      <c r="D1461" s="87" t="str">
        <f>'Cost Pressures (d)'!D874</f>
        <v>Other Private &amp; Voluntary Sector</v>
      </c>
      <c r="E1461" s="87" t="str">
        <f>'Cost Pressures (d)'!E874</f>
        <v>FIGURE</v>
      </c>
      <c r="F1461" s="87">
        <f>'Cost Pressures (d)'!F874</f>
        <v>0</v>
      </c>
      <c r="AE1461" s="88">
        <f>'Cost Pressures (d)'!W874</f>
        <v>0</v>
      </c>
      <c r="AH1461" s="88">
        <f>'Cost Pressures (d)'!Z874</f>
        <v>0</v>
      </c>
      <c r="AJ1461" s="88">
        <f>'Cost Pressures (d)'!AA874</f>
        <v>0</v>
      </c>
      <c r="AK1461" s="88">
        <f>'Cost Pressures (d)'!AC874</f>
        <v>0</v>
      </c>
    </row>
    <row r="1462" spans="1:37">
      <c r="A1462" s="87" t="str">
        <f>'Cost Pressures (d)'!A875</f>
        <v>Swansea Bay UHB</v>
      </c>
      <c r="B1462" s="87" t="str">
        <f>'Cost Pressures (d)'!B875</f>
        <v>In Year Cost Base</v>
      </c>
      <c r="C1462" s="87" t="str">
        <f>'Cost Pressures (d)'!C875</f>
        <v>Ongoing non-recurring cost pressures</v>
      </c>
      <c r="D1462" s="87" t="str">
        <f>'Cost Pressures (d)'!D875</f>
        <v>Other Private &amp; Voluntary Sector</v>
      </c>
      <c r="E1462" s="87" t="str">
        <f>'Cost Pressures (d)'!E875</f>
        <v>FIGURE</v>
      </c>
      <c r="F1462" s="87">
        <f>'Cost Pressures (d)'!F875</f>
        <v>0</v>
      </c>
      <c r="AE1462" s="88">
        <f>'Cost Pressures (d)'!W875</f>
        <v>0</v>
      </c>
      <c r="AH1462" s="88">
        <f>'Cost Pressures (d)'!Z875</f>
        <v>0</v>
      </c>
      <c r="AJ1462" s="88">
        <f>'Cost Pressures (d)'!AA875</f>
        <v>0</v>
      </c>
      <c r="AK1462" s="88">
        <f>'Cost Pressures (d)'!AC875</f>
        <v>0</v>
      </c>
    </row>
    <row r="1463" spans="1:37">
      <c r="A1463" s="87" t="str">
        <f>'Cost Pressures (d)'!A876</f>
        <v>Swansea Bay UHB</v>
      </c>
      <c r="B1463" s="87" t="str">
        <f>'Cost Pressures (d)'!B876</f>
        <v>In Year Cost Base</v>
      </c>
      <c r="C1463" s="87" t="str">
        <f>'Cost Pressures (d)'!C876</f>
        <v>Ongoing non-recurring cost pressures</v>
      </c>
      <c r="D1463" s="87" t="str">
        <f>'Cost Pressures (d)'!D876</f>
        <v>Other Private &amp; Voluntary Sector</v>
      </c>
      <c r="E1463" s="87" t="str">
        <f>'Cost Pressures (d)'!E876</f>
        <v>FIGURE</v>
      </c>
      <c r="F1463" s="87">
        <f>'Cost Pressures (d)'!F876</f>
        <v>0</v>
      </c>
      <c r="AE1463" s="88">
        <f>'Cost Pressures (d)'!W876</f>
        <v>0</v>
      </c>
      <c r="AH1463" s="88">
        <f>'Cost Pressures (d)'!Z876</f>
        <v>0</v>
      </c>
      <c r="AJ1463" s="88">
        <f>'Cost Pressures (d)'!AA876</f>
        <v>0</v>
      </c>
      <c r="AK1463" s="88">
        <f>'Cost Pressures (d)'!AC876</f>
        <v>0</v>
      </c>
    </row>
    <row r="1464" spans="1:37">
      <c r="A1464" s="87" t="str">
        <f>'Cost Pressures (d)'!A877</f>
        <v>Swansea Bay UHB</v>
      </c>
      <c r="B1464" s="87" t="str">
        <f>'Cost Pressures (d)'!B877</f>
        <v>In Year Cost Base</v>
      </c>
      <c r="C1464" s="87" t="str">
        <f>'Cost Pressures (d)'!C877</f>
        <v>Ongoing non-recurring cost pressures</v>
      </c>
      <c r="D1464" s="87" t="str">
        <f>'Cost Pressures (d)'!D877</f>
        <v>Other Private &amp; Voluntary Sector</v>
      </c>
      <c r="E1464" s="87" t="str">
        <f>'Cost Pressures (d)'!E877</f>
        <v>FIGURE</v>
      </c>
      <c r="F1464" s="87">
        <f>'Cost Pressures (d)'!F877</f>
        <v>0</v>
      </c>
      <c r="AE1464" s="88">
        <f>'Cost Pressures (d)'!W877</f>
        <v>0</v>
      </c>
      <c r="AH1464" s="88">
        <f>'Cost Pressures (d)'!Z877</f>
        <v>0</v>
      </c>
      <c r="AJ1464" s="88">
        <f>'Cost Pressures (d)'!AA877</f>
        <v>0</v>
      </c>
      <c r="AK1464" s="88">
        <f>'Cost Pressures (d)'!AC877</f>
        <v>0</v>
      </c>
    </row>
    <row r="1465" spans="1:37">
      <c r="A1465" s="87" t="str">
        <f>'Cost Pressures (d)'!A878</f>
        <v>Swansea Bay UHB</v>
      </c>
      <c r="B1465" s="87" t="str">
        <f>'Cost Pressures (d)'!B878</f>
        <v>In Year Cost Base</v>
      </c>
      <c r="C1465" s="87" t="str">
        <f>'Cost Pressures (d)'!C878</f>
        <v>Ongoing non-recurring cost pressures</v>
      </c>
      <c r="D1465" s="87" t="str">
        <f>'Cost Pressures (d)'!D878</f>
        <v>Other Private &amp; Voluntary Sector</v>
      </c>
      <c r="E1465" s="87" t="str">
        <f>'Cost Pressures (d)'!E878</f>
        <v>FIGURE</v>
      </c>
      <c r="F1465" s="87">
        <f>'Cost Pressures (d)'!F878</f>
        <v>0</v>
      </c>
      <c r="AE1465" s="88">
        <f>'Cost Pressures (d)'!W878</f>
        <v>0</v>
      </c>
      <c r="AH1465" s="88">
        <f>'Cost Pressures (d)'!Z878</f>
        <v>0</v>
      </c>
      <c r="AJ1465" s="88">
        <f>'Cost Pressures (d)'!AA878</f>
        <v>0</v>
      </c>
      <c r="AK1465" s="88">
        <f>'Cost Pressures (d)'!AC878</f>
        <v>0</v>
      </c>
    </row>
    <row r="1466" spans="1:37">
      <c r="A1466" s="87" t="str">
        <f>'Cost Pressures (d)'!A879</f>
        <v>Swansea Bay UHB</v>
      </c>
      <c r="B1466" s="87" t="str">
        <f>'Cost Pressures (d)'!B879</f>
        <v>In Year Cost Base</v>
      </c>
      <c r="C1466" s="87" t="str">
        <f>'Cost Pressures (d)'!C879</f>
        <v>Ongoing non-recurring cost pressures</v>
      </c>
      <c r="D1466" s="87" t="str">
        <f>'Cost Pressures (d)'!D879</f>
        <v>Other Private &amp; Voluntary Sector</v>
      </c>
      <c r="E1466" s="87" t="str">
        <f>'Cost Pressures (d)'!E879</f>
        <v>FIGURE</v>
      </c>
      <c r="F1466" s="87">
        <f>'Cost Pressures (d)'!F879</f>
        <v>0</v>
      </c>
      <c r="AE1466" s="88">
        <f>'Cost Pressures (d)'!W879</f>
        <v>0</v>
      </c>
      <c r="AH1466" s="88">
        <f>'Cost Pressures (d)'!Z879</f>
        <v>0</v>
      </c>
      <c r="AJ1466" s="88">
        <f>'Cost Pressures (d)'!AA879</f>
        <v>0</v>
      </c>
      <c r="AK1466" s="88">
        <f>'Cost Pressures (d)'!AC879</f>
        <v>0</v>
      </c>
    </row>
    <row r="1467" spans="1:37">
      <c r="A1467" s="87" t="str">
        <f>'Cost Pressures (d)'!A880</f>
        <v>Swansea Bay UHB</v>
      </c>
      <c r="B1467" s="87" t="str">
        <f>'Cost Pressures (d)'!B880</f>
        <v>In Year Cost Base</v>
      </c>
      <c r="C1467" s="87" t="str">
        <f>'Cost Pressures (d)'!C880</f>
        <v>Ongoing non-recurring cost pressures</v>
      </c>
      <c r="D1467" s="87" t="str">
        <f>'Cost Pressures (d)'!D880</f>
        <v>Other Private &amp; Voluntary Sector</v>
      </c>
      <c r="E1467" s="87" t="str">
        <f>'Cost Pressures (d)'!E880</f>
        <v>FIGURE</v>
      </c>
      <c r="F1467" s="87">
        <f>'Cost Pressures (d)'!F880</f>
        <v>0</v>
      </c>
      <c r="AE1467" s="88">
        <f>'Cost Pressures (d)'!W880</f>
        <v>0</v>
      </c>
      <c r="AH1467" s="88">
        <f>'Cost Pressures (d)'!Z880</f>
        <v>0</v>
      </c>
      <c r="AJ1467" s="88">
        <f>'Cost Pressures (d)'!AA880</f>
        <v>0</v>
      </c>
      <c r="AK1467" s="88">
        <f>'Cost Pressures (d)'!AC880</f>
        <v>0</v>
      </c>
    </row>
    <row r="1468" spans="1:37">
      <c r="A1468" s="87" t="str">
        <f>'Cost Pressures (d)'!A881</f>
        <v>Swansea Bay UHB</v>
      </c>
      <c r="B1468" s="87" t="str">
        <f>'Cost Pressures (d)'!B881</f>
        <v>In Year Cost Base</v>
      </c>
      <c r="C1468" s="87" t="str">
        <f>'Cost Pressures (d)'!C881</f>
        <v>Ongoing non-recurring cost pressures</v>
      </c>
      <c r="D1468" s="87" t="str">
        <f>'Cost Pressures (d)'!D881</f>
        <v>Other Private &amp; Voluntary Sector</v>
      </c>
      <c r="E1468" s="87" t="str">
        <f>'Cost Pressures (d)'!E881</f>
        <v>FIGURE</v>
      </c>
      <c r="F1468" s="87">
        <f>'Cost Pressures (d)'!F881</f>
        <v>0</v>
      </c>
      <c r="AE1468" s="88">
        <f>'Cost Pressures (d)'!W881</f>
        <v>0</v>
      </c>
      <c r="AH1468" s="88">
        <f>'Cost Pressures (d)'!Z881</f>
        <v>0</v>
      </c>
      <c r="AJ1468" s="88">
        <f>'Cost Pressures (d)'!AA881</f>
        <v>0</v>
      </c>
      <c r="AK1468" s="88">
        <f>'Cost Pressures (d)'!AC881</f>
        <v>0</v>
      </c>
    </row>
    <row r="1469" spans="1:37">
      <c r="A1469" s="87" t="str">
        <f>'Cost Pressures (d)'!A882</f>
        <v>Swansea Bay UHB</v>
      </c>
      <c r="B1469" s="87" t="str">
        <f>'Cost Pressures (d)'!B882</f>
        <v>In Year Cost Base</v>
      </c>
      <c r="C1469" s="87" t="str">
        <f>'Cost Pressures (d)'!C882</f>
        <v>Ongoing non-recurring cost pressures</v>
      </c>
      <c r="D1469" s="87" t="str">
        <f>'Cost Pressures (d)'!D882</f>
        <v>Other Private &amp; Voluntary Sector</v>
      </c>
      <c r="E1469" s="87" t="str">
        <f>'Cost Pressures (d)'!E882</f>
        <v>FIGURE</v>
      </c>
      <c r="F1469" s="87">
        <f>'Cost Pressures (d)'!F882</f>
        <v>0</v>
      </c>
      <c r="AE1469" s="88">
        <f>'Cost Pressures (d)'!W882</f>
        <v>0</v>
      </c>
      <c r="AH1469" s="88">
        <f>'Cost Pressures (d)'!Z882</f>
        <v>0</v>
      </c>
      <c r="AJ1469" s="88">
        <f>'Cost Pressures (d)'!AA882</f>
        <v>0</v>
      </c>
      <c r="AK1469" s="88">
        <f>'Cost Pressures (d)'!AC882</f>
        <v>0</v>
      </c>
    </row>
    <row r="1470" spans="1:37">
      <c r="A1470" s="87" t="str">
        <f>'Cost Pressures (d)'!A883</f>
        <v>Swansea Bay UHB</v>
      </c>
      <c r="B1470" s="87" t="str">
        <f>'Cost Pressures (d)'!B883</f>
        <v>In Year Cost Base</v>
      </c>
      <c r="C1470" s="87" t="str">
        <f>'Cost Pressures (d)'!C883</f>
        <v>Ongoing non-recurring cost pressures</v>
      </c>
      <c r="D1470" s="87" t="str">
        <f>'Cost Pressures (d)'!D883</f>
        <v>Other Private &amp; Voluntary Sector</v>
      </c>
      <c r="E1470" s="87" t="str">
        <f>'Cost Pressures (d)'!E883</f>
        <v>FIGURE</v>
      </c>
      <c r="F1470" s="87">
        <f>'Cost Pressures (d)'!F883</f>
        <v>0</v>
      </c>
      <c r="AE1470" s="88">
        <f>'Cost Pressures (d)'!W883</f>
        <v>0</v>
      </c>
      <c r="AH1470" s="88">
        <f>'Cost Pressures (d)'!Z883</f>
        <v>0</v>
      </c>
      <c r="AJ1470" s="88">
        <f>'Cost Pressures (d)'!AA883</f>
        <v>0</v>
      </c>
      <c r="AK1470" s="88">
        <f>'Cost Pressures (d)'!AC883</f>
        <v>0</v>
      </c>
    </row>
    <row r="1471" spans="1:37">
      <c r="A1471" s="87" t="str">
        <f>'Cost Pressures (d)'!A884</f>
        <v>Swansea Bay UHB</v>
      </c>
      <c r="B1471" s="87" t="str">
        <f>'Cost Pressures (d)'!B884</f>
        <v>In Year Cost Base</v>
      </c>
      <c r="C1471" s="87" t="str">
        <f>'Cost Pressures (d)'!C884</f>
        <v>Ongoing non-recurring cost pressures</v>
      </c>
      <c r="D1471" s="87" t="str">
        <f>'Cost Pressures (d)'!D884</f>
        <v>Other Private &amp; Voluntary Sector</v>
      </c>
      <c r="E1471" s="87" t="str">
        <f>'Cost Pressures (d)'!E884</f>
        <v>FIGURE</v>
      </c>
      <c r="F1471" s="87">
        <f>'Cost Pressures (d)'!F884</f>
        <v>0</v>
      </c>
      <c r="AE1471" s="88">
        <f>'Cost Pressures (d)'!W884</f>
        <v>0</v>
      </c>
      <c r="AH1471" s="88">
        <f>'Cost Pressures (d)'!Z884</f>
        <v>0</v>
      </c>
      <c r="AJ1471" s="88">
        <f>'Cost Pressures (d)'!AA884</f>
        <v>0</v>
      </c>
      <c r="AK1471" s="88">
        <f>'Cost Pressures (d)'!AC884</f>
        <v>0</v>
      </c>
    </row>
    <row r="1472" spans="1:37">
      <c r="A1472" s="87" t="str">
        <f>'Cost Pressures (d)'!A885</f>
        <v>Swansea Bay UHB</v>
      </c>
      <c r="B1472" s="87" t="str">
        <f>'Cost Pressures (d)'!B885</f>
        <v>In Year Cost Base</v>
      </c>
      <c r="C1472" s="87" t="str">
        <f>'Cost Pressures (d)'!C885</f>
        <v>Ongoing non-recurring cost pressures</v>
      </c>
      <c r="D1472" s="87" t="str">
        <f>'Cost Pressures (d)'!D885</f>
        <v>Other Private &amp; Voluntary Sector</v>
      </c>
      <c r="E1472" s="87" t="str">
        <f>'Cost Pressures (d)'!E885</f>
        <v>FIGURE</v>
      </c>
      <c r="F1472" s="87">
        <f>'Cost Pressures (d)'!F885</f>
        <v>0</v>
      </c>
      <c r="AE1472" s="88">
        <f>'Cost Pressures (d)'!W885</f>
        <v>0</v>
      </c>
      <c r="AH1472" s="88">
        <f>'Cost Pressures (d)'!Z885</f>
        <v>0</v>
      </c>
      <c r="AJ1472" s="88">
        <f>'Cost Pressures (d)'!AA885</f>
        <v>0</v>
      </c>
      <c r="AK1472" s="88">
        <f>'Cost Pressures (d)'!AC885</f>
        <v>0</v>
      </c>
    </row>
    <row r="1473" spans="1:37">
      <c r="A1473" s="87" t="str">
        <f>'Cost Pressures (d)'!A886</f>
        <v>Swansea Bay UHB</v>
      </c>
      <c r="B1473" s="87" t="str">
        <f>'Cost Pressures (d)'!B886</f>
        <v>In Year Cost Base</v>
      </c>
      <c r="C1473" s="87" t="str">
        <f>'Cost Pressures (d)'!C886</f>
        <v>Ongoing non-recurring cost pressures</v>
      </c>
      <c r="D1473" s="87" t="str">
        <f>'Cost Pressures (d)'!D886</f>
        <v>Other Private &amp; Voluntary Sector</v>
      </c>
      <c r="E1473" s="87" t="str">
        <f>'Cost Pressures (d)'!E886</f>
        <v>FIGURE</v>
      </c>
      <c r="F1473" s="87">
        <f>'Cost Pressures (d)'!F886</f>
        <v>0</v>
      </c>
      <c r="AE1473" s="88">
        <f>'Cost Pressures (d)'!W886</f>
        <v>0</v>
      </c>
      <c r="AH1473" s="88">
        <f>'Cost Pressures (d)'!Z886</f>
        <v>0</v>
      </c>
      <c r="AJ1473" s="88">
        <f>'Cost Pressures (d)'!AA886</f>
        <v>0</v>
      </c>
      <c r="AK1473" s="88">
        <f>'Cost Pressures (d)'!AC886</f>
        <v>0</v>
      </c>
    </row>
    <row r="1474" spans="1:37">
      <c r="A1474" s="87" t="str">
        <f>'Cost Pressures (d)'!A887</f>
        <v>Swansea Bay UHB</v>
      </c>
      <c r="B1474" s="87" t="str">
        <f>'Cost Pressures (d)'!B887</f>
        <v>In Year Cost Base</v>
      </c>
      <c r="C1474" s="87" t="str">
        <f>'Cost Pressures (d)'!C887</f>
        <v>Ongoing non-recurring cost pressures</v>
      </c>
      <c r="D1474" s="87" t="str">
        <f>'Cost Pressures (d)'!D887</f>
        <v>Other Private &amp; Voluntary Sector</v>
      </c>
      <c r="E1474" s="87" t="str">
        <f>'Cost Pressures (d)'!E887</f>
        <v>TOTAL</v>
      </c>
      <c r="F1474" s="87" t="str">
        <f>'Cost Pressures (d)'!F887</f>
        <v>Subtotal Ongoing non-recurrent pressures</v>
      </c>
      <c r="AE1474" s="88">
        <f>'Cost Pressures (d)'!W887</f>
        <v>0</v>
      </c>
      <c r="AH1474" s="88">
        <f>'Cost Pressures (d)'!Z887</f>
        <v>0</v>
      </c>
      <c r="AJ1474" s="88">
        <f>'Cost Pressures (d)'!AA887</f>
        <v>0</v>
      </c>
      <c r="AK1474" s="88">
        <f>'Cost Pressures (d)'!AC887</f>
        <v>0</v>
      </c>
    </row>
    <row r="1475" spans="1:37">
      <c r="A1475" s="87" t="str">
        <f>'Cost Pressures (d)'!A888</f>
        <v>Swansea Bay UHB</v>
      </c>
      <c r="B1475" s="87" t="str">
        <f>'Cost Pressures (d)'!B888</f>
        <v>In Year Cost Base</v>
      </c>
      <c r="C1475" s="87" t="str">
        <f>'Cost Pressures (d)'!C888</f>
        <v>Ongoing non-recurring cost pressures</v>
      </c>
      <c r="D1475" s="87" t="str">
        <f>'Cost Pressures (d)'!D888</f>
        <v>Other Private &amp; Voluntary Sector</v>
      </c>
      <c r="E1475" s="87" t="str">
        <f>'Cost Pressures (d)'!E888</f>
        <v>FIGURE</v>
      </c>
      <c r="F1475" s="87">
        <f>'Cost Pressures (d)'!F888</f>
        <v>0</v>
      </c>
      <c r="AE1475" s="88">
        <f>'Cost Pressures (d)'!W888</f>
        <v>0</v>
      </c>
      <c r="AH1475" s="88">
        <f>'Cost Pressures (d)'!Z888</f>
        <v>0</v>
      </c>
      <c r="AJ1475" s="88">
        <f>'Cost Pressures (d)'!AA888</f>
        <v>0</v>
      </c>
      <c r="AK1475" s="88">
        <f>'Cost Pressures (d)'!AC888</f>
        <v>0</v>
      </c>
    </row>
    <row r="1476" spans="1:37">
      <c r="A1476" s="87" t="str">
        <f>'Cost Pressures (d)'!A889</f>
        <v>Swansea Bay UHB</v>
      </c>
      <c r="B1476" s="87" t="str">
        <f>'Cost Pressures (d)'!B889</f>
        <v>In Year Cost Base</v>
      </c>
      <c r="C1476" s="87" t="str">
        <f>'Cost Pressures (d)'!C889</f>
        <v>Other Volume Growth / Investments (please specify):</v>
      </c>
      <c r="D1476" s="87" t="str">
        <f>'Cost Pressures (d)'!D889</f>
        <v>Other Private &amp; Voluntary Sector</v>
      </c>
      <c r="E1476" s="87" t="str">
        <f>'Cost Pressures (d)'!E889</f>
        <v>FIGURE</v>
      </c>
      <c r="F1476" s="87" t="str">
        <f>'Cost Pressures (d)'!F889</f>
        <v>Other Volume Growth / Investments (please specify):</v>
      </c>
      <c r="AE1476" s="88" t="str">
        <f>'Cost Pressures (d)'!W889</f>
        <v>£'000</v>
      </c>
      <c r="AH1476" s="88" t="str">
        <f>'Cost Pressures (d)'!Z889</f>
        <v>£'000</v>
      </c>
      <c r="AJ1476" s="88">
        <f>'Cost Pressures (d)'!AA889</f>
        <v>0</v>
      </c>
      <c r="AK1476" s="88">
        <f>'Cost Pressures (d)'!AC889</f>
        <v>0</v>
      </c>
    </row>
    <row r="1477" spans="1:37">
      <c r="A1477" s="87" t="str">
        <f>'Cost Pressures (d)'!A890</f>
        <v>Swansea Bay UHB</v>
      </c>
      <c r="B1477" s="87" t="str">
        <f>'Cost Pressures (d)'!B890</f>
        <v>In Year Cost Base</v>
      </c>
      <c r="C1477" s="87" t="str">
        <f>'Cost Pressures (d)'!C890</f>
        <v>Other Volume Growth / Investments (please specify):</v>
      </c>
      <c r="D1477" s="87" t="str">
        <f>'Cost Pressures (d)'!D890</f>
        <v>Other Private &amp; Voluntary Sector</v>
      </c>
      <c r="E1477" s="87" t="str">
        <f>'Cost Pressures (d)'!E890</f>
        <v>FIGURE</v>
      </c>
      <c r="F1477" s="87" t="str">
        <f>'Cost Pressures (d)'!F890</f>
        <v>Growth - NICE &amp; New High Cost Drugs</v>
      </c>
      <c r="AE1477" s="88">
        <f>'Cost Pressures (d)'!W890</f>
        <v>0</v>
      </c>
      <c r="AH1477" s="88">
        <f>'Cost Pressures (d)'!Z890</f>
        <v>0</v>
      </c>
      <c r="AJ1477" s="88">
        <f>'Cost Pressures (d)'!AA890</f>
        <v>0</v>
      </c>
      <c r="AK1477" s="88">
        <f>'Cost Pressures (d)'!AC890</f>
        <v>0</v>
      </c>
    </row>
    <row r="1478" spans="1:37">
      <c r="A1478" s="87" t="str">
        <f>'Cost Pressures (d)'!A891</f>
        <v>Swansea Bay UHB</v>
      </c>
      <c r="B1478" s="87" t="str">
        <f>'Cost Pressures (d)'!B891</f>
        <v>In Year Cost Base</v>
      </c>
      <c r="C1478" s="87" t="str">
        <f>'Cost Pressures (d)'!C891</f>
        <v>Other Volume Growth / Investments (please specify):</v>
      </c>
      <c r="D1478" s="87" t="str">
        <f>'Cost Pressures (d)'!D891</f>
        <v>Other Private &amp; Voluntary Sector</v>
      </c>
      <c r="E1478" s="87" t="str">
        <f>'Cost Pressures (d)'!E891</f>
        <v>FIGURE</v>
      </c>
      <c r="F1478" s="87" t="str">
        <f>'Cost Pressures (d)'!F891</f>
        <v>Growth - Specialist Services</v>
      </c>
      <c r="AE1478" s="88">
        <f>'Cost Pressures (d)'!W891</f>
        <v>0</v>
      </c>
      <c r="AH1478" s="88">
        <f>'Cost Pressures (d)'!Z891</f>
        <v>0</v>
      </c>
      <c r="AJ1478" s="88">
        <f>'Cost Pressures (d)'!AA891</f>
        <v>0</v>
      </c>
      <c r="AK1478" s="88">
        <f>'Cost Pressures (d)'!AC891</f>
        <v>0</v>
      </c>
    </row>
    <row r="1479" spans="1:37">
      <c r="A1479" s="87" t="str">
        <f>'Cost Pressures (d)'!A892</f>
        <v>Swansea Bay UHB</v>
      </c>
      <c r="B1479" s="87" t="str">
        <f>'Cost Pressures (d)'!B892</f>
        <v>In Year Cost Base</v>
      </c>
      <c r="C1479" s="87" t="str">
        <f>'Cost Pressures (d)'!C892</f>
        <v>Other Volume Growth / Investments (please specify):</v>
      </c>
      <c r="D1479" s="87" t="str">
        <f>'Cost Pressures (d)'!D892</f>
        <v>Other Private &amp; Voluntary Sector</v>
      </c>
      <c r="E1479" s="87" t="str">
        <f>'Cost Pressures (d)'!E892</f>
        <v>FIGURE</v>
      </c>
      <c r="F1479" s="87" t="str">
        <f>'Cost Pressures (d)'!F892</f>
        <v>CHC</v>
      </c>
      <c r="AE1479" s="88">
        <f>'Cost Pressures (d)'!W892</f>
        <v>0</v>
      </c>
      <c r="AH1479" s="88">
        <f>'Cost Pressures (d)'!Z892</f>
        <v>0</v>
      </c>
      <c r="AJ1479" s="88">
        <f>'Cost Pressures (d)'!AA892</f>
        <v>0</v>
      </c>
      <c r="AK1479" s="88">
        <f>'Cost Pressures (d)'!AC892</f>
        <v>0</v>
      </c>
    </row>
    <row r="1480" spans="1:37">
      <c r="A1480" s="87" t="str">
        <f>'Cost Pressures (d)'!A893</f>
        <v>Swansea Bay UHB</v>
      </c>
      <c r="B1480" s="87" t="str">
        <f>'Cost Pressures (d)'!B893</f>
        <v>In Year Cost Base</v>
      </c>
      <c r="C1480" s="87" t="str">
        <f>'Cost Pressures (d)'!C893</f>
        <v>Other Volume Growth / Investments (please specify):</v>
      </c>
      <c r="D1480" s="87" t="str">
        <f>'Cost Pressures (d)'!D893</f>
        <v>Other Private &amp; Voluntary Sector</v>
      </c>
      <c r="E1480" s="87" t="str">
        <f>'Cost Pressures (d)'!E893</f>
        <v>FIGURE</v>
      </c>
      <c r="F1480" s="87" t="str">
        <f>'Cost Pressures (d)'!F893</f>
        <v>PC Prescribing</v>
      </c>
      <c r="AE1480" s="88">
        <f>'Cost Pressures (d)'!W893</f>
        <v>0</v>
      </c>
      <c r="AH1480" s="88">
        <f>'Cost Pressures (d)'!Z893</f>
        <v>0</v>
      </c>
      <c r="AJ1480" s="88">
        <f>'Cost Pressures (d)'!AA893</f>
        <v>0</v>
      </c>
      <c r="AK1480" s="88">
        <f>'Cost Pressures (d)'!AC893</f>
        <v>0</v>
      </c>
    </row>
    <row r="1481" spans="1:37">
      <c r="A1481" s="87" t="str">
        <f>'Cost Pressures (d)'!A894</f>
        <v>Swansea Bay UHB</v>
      </c>
      <c r="B1481" s="87" t="str">
        <f>'Cost Pressures (d)'!B894</f>
        <v>In Year Cost Base</v>
      </c>
      <c r="C1481" s="87" t="str">
        <f>'Cost Pressures (d)'!C894</f>
        <v>Other Volume Growth / Investments (please specify):</v>
      </c>
      <c r="D1481" s="87" t="str">
        <f>'Cost Pressures (d)'!D894</f>
        <v>Other Private &amp; Voluntary Sector</v>
      </c>
      <c r="E1481" s="87" t="str">
        <f>'Cost Pressures (d)'!E894</f>
        <v>FIGURE</v>
      </c>
      <c r="F1481" s="87" t="str">
        <f>'Cost Pressures (d)'!F894</f>
        <v>National Costs &amp; NWSSP</v>
      </c>
      <c r="AE1481" s="88">
        <f>'Cost Pressures (d)'!W894</f>
        <v>0</v>
      </c>
      <c r="AH1481" s="88">
        <f>'Cost Pressures (d)'!Z894</f>
        <v>0</v>
      </c>
      <c r="AJ1481" s="88">
        <f>'Cost Pressures (d)'!AA894</f>
        <v>0</v>
      </c>
      <c r="AK1481" s="88">
        <f>'Cost Pressures (d)'!AC894</f>
        <v>0</v>
      </c>
    </row>
    <row r="1482" spans="1:37">
      <c r="A1482" s="87" t="str">
        <f>'Cost Pressures (d)'!A895</f>
        <v>Swansea Bay UHB</v>
      </c>
      <c r="B1482" s="87" t="str">
        <f>'Cost Pressures (d)'!B895</f>
        <v>In Year Cost Base</v>
      </c>
      <c r="C1482" s="87" t="str">
        <f>'Cost Pressures (d)'!C895</f>
        <v>Other Volume Growth / Investments (please specify):</v>
      </c>
      <c r="D1482" s="87" t="str">
        <f>'Cost Pressures (d)'!D895</f>
        <v>Other Private &amp; Voluntary Sector</v>
      </c>
      <c r="E1482" s="87" t="str">
        <f>'Cost Pressures (d)'!E895</f>
        <v>FIGURE</v>
      </c>
      <c r="F1482" s="87" t="str">
        <f>'Cost Pressures (d)'!F895</f>
        <v>NSA</v>
      </c>
      <c r="AE1482" s="88">
        <f>'Cost Pressures (d)'!W895</f>
        <v>0</v>
      </c>
      <c r="AH1482" s="88">
        <f>'Cost Pressures (d)'!Z895</f>
        <v>0</v>
      </c>
      <c r="AJ1482" s="88">
        <f>'Cost Pressures (d)'!AA895</f>
        <v>0</v>
      </c>
      <c r="AK1482" s="88">
        <f>'Cost Pressures (d)'!AC895</f>
        <v>0</v>
      </c>
    </row>
    <row r="1483" spans="1:37">
      <c r="A1483" s="87" t="str">
        <f>'Cost Pressures (d)'!A896</f>
        <v>Swansea Bay UHB</v>
      </c>
      <c r="B1483" s="87" t="str">
        <f>'Cost Pressures (d)'!B896</f>
        <v>In Year Cost Base</v>
      </c>
      <c r="C1483" s="87" t="str">
        <f>'Cost Pressures (d)'!C896</f>
        <v>Other Volume Growth / Investments (please specify):</v>
      </c>
      <c r="D1483" s="87" t="str">
        <f>'Cost Pressures (d)'!D896</f>
        <v>Other Private &amp; Voluntary Sector</v>
      </c>
      <c r="E1483" s="87" t="str">
        <f>'Cost Pressures (d)'!E896</f>
        <v>FIGURE</v>
      </c>
      <c r="F1483" s="87" t="str">
        <f>'Cost Pressures (d)'!F896</f>
        <v xml:space="preserve">Growth Various </v>
      </c>
      <c r="AE1483" s="88">
        <f>'Cost Pressures (d)'!W896</f>
        <v>0</v>
      </c>
      <c r="AH1483" s="88">
        <f>'Cost Pressures (d)'!Z896</f>
        <v>0</v>
      </c>
      <c r="AJ1483" s="88">
        <f>'Cost Pressures (d)'!AA896</f>
        <v>0</v>
      </c>
      <c r="AK1483" s="88">
        <f>'Cost Pressures (d)'!AC896</f>
        <v>0</v>
      </c>
    </row>
    <row r="1484" spans="1:37">
      <c r="A1484" s="87" t="str">
        <f>'Cost Pressures (d)'!A897</f>
        <v>Swansea Bay UHB</v>
      </c>
      <c r="B1484" s="87" t="str">
        <f>'Cost Pressures (d)'!B897</f>
        <v>In Year Cost Base</v>
      </c>
      <c r="C1484" s="87" t="str">
        <f>'Cost Pressures (d)'!C897</f>
        <v>Other Volume Growth / Investments (please specify):</v>
      </c>
      <c r="D1484" s="87" t="str">
        <f>'Cost Pressures (d)'!D897</f>
        <v>Other Private &amp; Voluntary Sector</v>
      </c>
      <c r="E1484" s="87" t="str">
        <f>'Cost Pressures (d)'!E897</f>
        <v>FIGURE</v>
      </c>
      <c r="F1484" s="87" t="str">
        <f>'Cost Pressures (d)'!F897</f>
        <v>Disaggregation CTM SLA</v>
      </c>
      <c r="AE1484" s="88">
        <f>'Cost Pressures (d)'!W897</f>
        <v>0</v>
      </c>
      <c r="AH1484" s="88">
        <f>'Cost Pressures (d)'!Z897</f>
        <v>0</v>
      </c>
      <c r="AJ1484" s="88">
        <f>'Cost Pressures (d)'!AA897</f>
        <v>0</v>
      </c>
      <c r="AK1484" s="88">
        <f>'Cost Pressures (d)'!AC897</f>
        <v>0</v>
      </c>
    </row>
    <row r="1485" spans="1:37">
      <c r="A1485" s="87" t="str">
        <f>'Cost Pressures (d)'!A898</f>
        <v>Swansea Bay UHB</v>
      </c>
      <c r="B1485" s="87" t="str">
        <f>'Cost Pressures (d)'!B898</f>
        <v>In Year Cost Base</v>
      </c>
      <c r="C1485" s="87" t="str">
        <f>'Cost Pressures (d)'!C898</f>
        <v>Other Volume Growth / Investments (please specify):</v>
      </c>
      <c r="D1485" s="87" t="str">
        <f>'Cost Pressures (d)'!D898</f>
        <v>Other Private &amp; Voluntary Sector</v>
      </c>
      <c r="E1485" s="87" t="str">
        <f>'Cost Pressures (d)'!E898</f>
        <v>FIGURE</v>
      </c>
      <c r="F1485" s="87">
        <f>'Cost Pressures (d)'!F898</f>
        <v>0</v>
      </c>
      <c r="AE1485" s="88">
        <f>'Cost Pressures (d)'!W898</f>
        <v>0</v>
      </c>
      <c r="AH1485" s="88">
        <f>'Cost Pressures (d)'!Z898</f>
        <v>0</v>
      </c>
      <c r="AJ1485" s="88">
        <f>'Cost Pressures (d)'!AA898</f>
        <v>0</v>
      </c>
      <c r="AK1485" s="88">
        <f>'Cost Pressures (d)'!AC898</f>
        <v>0</v>
      </c>
    </row>
    <row r="1486" spans="1:37">
      <c r="A1486" s="87" t="str">
        <f>'Cost Pressures (d)'!A899</f>
        <v>Swansea Bay UHB</v>
      </c>
      <c r="B1486" s="87" t="str">
        <f>'Cost Pressures (d)'!B899</f>
        <v>In Year Cost Base</v>
      </c>
      <c r="C1486" s="87" t="str">
        <f>'Cost Pressures (d)'!C899</f>
        <v>Other Volume Growth / Investments (please specify):</v>
      </c>
      <c r="D1486" s="87" t="str">
        <f>'Cost Pressures (d)'!D899</f>
        <v>Other Private &amp; Voluntary Sector</v>
      </c>
      <c r="E1486" s="87" t="str">
        <f>'Cost Pressures (d)'!E899</f>
        <v>FIGURE</v>
      </c>
      <c r="F1486" s="87">
        <f>'Cost Pressures (d)'!F899</f>
        <v>0</v>
      </c>
      <c r="AE1486" s="88">
        <f>'Cost Pressures (d)'!W899</f>
        <v>0</v>
      </c>
      <c r="AH1486" s="88">
        <f>'Cost Pressures (d)'!Z899</f>
        <v>0</v>
      </c>
      <c r="AJ1486" s="88">
        <f>'Cost Pressures (d)'!AA899</f>
        <v>0</v>
      </c>
      <c r="AK1486" s="88">
        <f>'Cost Pressures (d)'!AC899</f>
        <v>0</v>
      </c>
    </row>
    <row r="1487" spans="1:37">
      <c r="A1487" s="87" t="str">
        <f>'Cost Pressures (d)'!A900</f>
        <v>Swansea Bay UHB</v>
      </c>
      <c r="B1487" s="87" t="str">
        <f>'Cost Pressures (d)'!B900</f>
        <v>In Year Cost Base</v>
      </c>
      <c r="C1487" s="87" t="str">
        <f>'Cost Pressures (d)'!C900</f>
        <v>Other Volume Growth / Investments (please specify):</v>
      </c>
      <c r="D1487" s="87" t="str">
        <f>'Cost Pressures (d)'!D900</f>
        <v>Other Private &amp; Voluntary Sector</v>
      </c>
      <c r="E1487" s="87" t="str">
        <f>'Cost Pressures (d)'!E900</f>
        <v>FIGURE</v>
      </c>
      <c r="F1487" s="87">
        <f>'Cost Pressures (d)'!F900</f>
        <v>0</v>
      </c>
      <c r="AE1487" s="88">
        <f>'Cost Pressures (d)'!W900</f>
        <v>0</v>
      </c>
      <c r="AH1487" s="88">
        <f>'Cost Pressures (d)'!Z900</f>
        <v>0</v>
      </c>
      <c r="AJ1487" s="88">
        <f>'Cost Pressures (d)'!AA900</f>
        <v>0</v>
      </c>
      <c r="AK1487" s="88">
        <f>'Cost Pressures (d)'!AC900</f>
        <v>0</v>
      </c>
    </row>
    <row r="1488" spans="1:37">
      <c r="A1488" s="87" t="str">
        <f>'Cost Pressures (d)'!A901</f>
        <v>Swansea Bay UHB</v>
      </c>
      <c r="B1488" s="87" t="str">
        <f>'Cost Pressures (d)'!B901</f>
        <v>In Year Cost Base</v>
      </c>
      <c r="C1488" s="87" t="str">
        <f>'Cost Pressures (d)'!C901</f>
        <v>Other Volume Growth / Investments (please specify):</v>
      </c>
      <c r="D1488" s="87" t="str">
        <f>'Cost Pressures (d)'!D901</f>
        <v>Other Private &amp; Voluntary Sector</v>
      </c>
      <c r="E1488" s="87" t="str">
        <f>'Cost Pressures (d)'!E901</f>
        <v>FIGURE</v>
      </c>
      <c r="F1488" s="87">
        <f>'Cost Pressures (d)'!F901</f>
        <v>0</v>
      </c>
      <c r="AE1488" s="88">
        <f>'Cost Pressures (d)'!W901</f>
        <v>0</v>
      </c>
      <c r="AH1488" s="88">
        <f>'Cost Pressures (d)'!Z901</f>
        <v>0</v>
      </c>
      <c r="AJ1488" s="88">
        <f>'Cost Pressures (d)'!AA901</f>
        <v>0</v>
      </c>
      <c r="AK1488" s="88">
        <f>'Cost Pressures (d)'!AC901</f>
        <v>0</v>
      </c>
    </row>
    <row r="1489" spans="1:37">
      <c r="A1489" s="87" t="str">
        <f>'Cost Pressures (d)'!A902</f>
        <v>Swansea Bay UHB</v>
      </c>
      <c r="B1489" s="87" t="str">
        <f>'Cost Pressures (d)'!B902</f>
        <v>In Year Cost Base</v>
      </c>
      <c r="C1489" s="87" t="str">
        <f>'Cost Pressures (d)'!C902</f>
        <v>Other Volume Growth / Investments (please specify):</v>
      </c>
      <c r="D1489" s="87" t="str">
        <f>'Cost Pressures (d)'!D902</f>
        <v>Other Private &amp; Voluntary Sector</v>
      </c>
      <c r="E1489" s="87" t="str">
        <f>'Cost Pressures (d)'!E902</f>
        <v>FIGURE</v>
      </c>
      <c r="F1489" s="87">
        <f>'Cost Pressures (d)'!F902</f>
        <v>0</v>
      </c>
      <c r="AE1489" s="88">
        <f>'Cost Pressures (d)'!W902</f>
        <v>0</v>
      </c>
      <c r="AH1489" s="88">
        <f>'Cost Pressures (d)'!Z902</f>
        <v>0</v>
      </c>
      <c r="AJ1489" s="88">
        <f>'Cost Pressures (d)'!AA902</f>
        <v>0</v>
      </c>
      <c r="AK1489" s="88">
        <f>'Cost Pressures (d)'!AC902</f>
        <v>0</v>
      </c>
    </row>
    <row r="1490" spans="1:37">
      <c r="A1490" s="87" t="str">
        <f>'Cost Pressures (d)'!A903</f>
        <v>Swansea Bay UHB</v>
      </c>
      <c r="B1490" s="87" t="str">
        <f>'Cost Pressures (d)'!B903</f>
        <v>In Year Cost Base</v>
      </c>
      <c r="C1490" s="87" t="str">
        <f>'Cost Pressures (d)'!C903</f>
        <v>Other Volume Growth / Investments (please specify):</v>
      </c>
      <c r="D1490" s="87" t="str">
        <f>'Cost Pressures (d)'!D903</f>
        <v>Other Private &amp; Voluntary Sector</v>
      </c>
      <c r="E1490" s="87" t="str">
        <f>'Cost Pressures (d)'!E903</f>
        <v>FIGURE</v>
      </c>
      <c r="F1490" s="87">
        <f>'Cost Pressures (d)'!F903</f>
        <v>0</v>
      </c>
      <c r="AE1490" s="88">
        <f>'Cost Pressures (d)'!W903</f>
        <v>0</v>
      </c>
      <c r="AH1490" s="88">
        <f>'Cost Pressures (d)'!Z903</f>
        <v>0</v>
      </c>
      <c r="AJ1490" s="88">
        <f>'Cost Pressures (d)'!AA903</f>
        <v>0</v>
      </c>
      <c r="AK1490" s="88">
        <f>'Cost Pressures (d)'!AC903</f>
        <v>0</v>
      </c>
    </row>
    <row r="1491" spans="1:37">
      <c r="A1491" s="87" t="str">
        <f>'Cost Pressures (d)'!A904</f>
        <v>Swansea Bay UHB</v>
      </c>
      <c r="B1491" s="87" t="str">
        <f>'Cost Pressures (d)'!B904</f>
        <v>In Year Cost Base</v>
      </c>
      <c r="C1491" s="87" t="str">
        <f>'Cost Pressures (d)'!C904</f>
        <v>Other Volume Growth / Investments (please specify):</v>
      </c>
      <c r="D1491" s="87" t="str">
        <f>'Cost Pressures (d)'!D904</f>
        <v>Other Private &amp; Voluntary Sector</v>
      </c>
      <c r="E1491" s="87" t="str">
        <f>'Cost Pressures (d)'!E904</f>
        <v>FIGURE</v>
      </c>
      <c r="F1491" s="87">
        <f>'Cost Pressures (d)'!F904</f>
        <v>0</v>
      </c>
      <c r="AE1491" s="88">
        <f>'Cost Pressures (d)'!W904</f>
        <v>0</v>
      </c>
      <c r="AH1491" s="88">
        <f>'Cost Pressures (d)'!Z904</f>
        <v>0</v>
      </c>
      <c r="AJ1491" s="88">
        <f>'Cost Pressures (d)'!AA904</f>
        <v>0</v>
      </c>
      <c r="AK1491" s="88">
        <f>'Cost Pressures (d)'!AC904</f>
        <v>0</v>
      </c>
    </row>
    <row r="1492" spans="1:37">
      <c r="A1492" s="87" t="str">
        <f>'Cost Pressures (d)'!A905</f>
        <v>Swansea Bay UHB</v>
      </c>
      <c r="B1492" s="87" t="str">
        <f>'Cost Pressures (d)'!B905</f>
        <v>In Year Cost Base</v>
      </c>
      <c r="C1492" s="87" t="str">
        <f>'Cost Pressures (d)'!C905</f>
        <v>Other Volume Growth / Investments (please specify):</v>
      </c>
      <c r="D1492" s="87" t="str">
        <f>'Cost Pressures (d)'!D905</f>
        <v>Other Private &amp; Voluntary Sector</v>
      </c>
      <c r="E1492" s="87" t="str">
        <f>'Cost Pressures (d)'!E905</f>
        <v>FIGURE</v>
      </c>
      <c r="F1492" s="87">
        <f>'Cost Pressures (d)'!F905</f>
        <v>0</v>
      </c>
      <c r="AE1492" s="88">
        <f>'Cost Pressures (d)'!W905</f>
        <v>0</v>
      </c>
      <c r="AH1492" s="88">
        <f>'Cost Pressures (d)'!Z905</f>
        <v>0</v>
      </c>
      <c r="AJ1492" s="88">
        <f>'Cost Pressures (d)'!AA905</f>
        <v>0</v>
      </c>
      <c r="AK1492" s="88">
        <f>'Cost Pressures (d)'!AC905</f>
        <v>0</v>
      </c>
    </row>
    <row r="1493" spans="1:37">
      <c r="A1493" s="87" t="str">
        <f>'Cost Pressures (d)'!A906</f>
        <v>Swansea Bay UHB</v>
      </c>
      <c r="B1493" s="87" t="str">
        <f>'Cost Pressures (d)'!B906</f>
        <v>In Year Cost Base</v>
      </c>
      <c r="C1493" s="87" t="str">
        <f>'Cost Pressures (d)'!C906</f>
        <v>Other Volume Growth / Investments (please specify):</v>
      </c>
      <c r="D1493" s="87" t="str">
        <f>'Cost Pressures (d)'!D906</f>
        <v>Other Private &amp; Voluntary Sector</v>
      </c>
      <c r="E1493" s="87" t="str">
        <f>'Cost Pressures (d)'!E906</f>
        <v>FIGURE</v>
      </c>
      <c r="F1493" s="87">
        <f>'Cost Pressures (d)'!F906</f>
        <v>0</v>
      </c>
      <c r="AE1493" s="88">
        <f>'Cost Pressures (d)'!W906</f>
        <v>0</v>
      </c>
      <c r="AH1493" s="88">
        <f>'Cost Pressures (d)'!Z906</f>
        <v>0</v>
      </c>
      <c r="AJ1493" s="88">
        <f>'Cost Pressures (d)'!AA906</f>
        <v>0</v>
      </c>
      <c r="AK1493" s="88">
        <f>'Cost Pressures (d)'!AC906</f>
        <v>0</v>
      </c>
    </row>
    <row r="1494" spans="1:37">
      <c r="A1494" s="87" t="str">
        <f>'Cost Pressures (d)'!A907</f>
        <v>Swansea Bay UHB</v>
      </c>
      <c r="B1494" s="87" t="str">
        <f>'Cost Pressures (d)'!B907</f>
        <v>In Year Cost Base</v>
      </c>
      <c r="C1494" s="87" t="str">
        <f>'Cost Pressures (d)'!C907</f>
        <v>Other Volume Growth / Investments (please specify):</v>
      </c>
      <c r="D1494" s="87" t="str">
        <f>'Cost Pressures (d)'!D907</f>
        <v>Other Private &amp; Voluntary Sector</v>
      </c>
      <c r="E1494" s="87" t="str">
        <f>'Cost Pressures (d)'!E907</f>
        <v>FIGURE</v>
      </c>
      <c r="F1494" s="87">
        <f>'Cost Pressures (d)'!F907</f>
        <v>0</v>
      </c>
      <c r="AE1494" s="88">
        <f>'Cost Pressures (d)'!W907</f>
        <v>0</v>
      </c>
      <c r="AH1494" s="88">
        <f>'Cost Pressures (d)'!Z907</f>
        <v>0</v>
      </c>
      <c r="AJ1494" s="88">
        <f>'Cost Pressures (d)'!AA907</f>
        <v>0</v>
      </c>
      <c r="AK1494" s="88">
        <f>'Cost Pressures (d)'!AC907</f>
        <v>0</v>
      </c>
    </row>
    <row r="1495" spans="1:37">
      <c r="A1495" s="87" t="str">
        <f>'Cost Pressures (d)'!A908</f>
        <v>Swansea Bay UHB</v>
      </c>
      <c r="B1495" s="87" t="str">
        <f>'Cost Pressures (d)'!B908</f>
        <v>In Year Cost Base</v>
      </c>
      <c r="C1495" s="87" t="str">
        <f>'Cost Pressures (d)'!C908</f>
        <v>Other Volume Growth / Investments (please specify):</v>
      </c>
      <c r="D1495" s="87" t="str">
        <f>'Cost Pressures (d)'!D908</f>
        <v>Other Private &amp; Voluntary Sector</v>
      </c>
      <c r="E1495" s="87" t="str">
        <f>'Cost Pressures (d)'!E908</f>
        <v>FIGURE</v>
      </c>
      <c r="F1495" s="87">
        <f>'Cost Pressures (d)'!F908</f>
        <v>0</v>
      </c>
      <c r="AE1495" s="88">
        <f>'Cost Pressures (d)'!W908</f>
        <v>0</v>
      </c>
      <c r="AH1495" s="88">
        <f>'Cost Pressures (d)'!Z908</f>
        <v>0</v>
      </c>
      <c r="AJ1495" s="88">
        <f>'Cost Pressures (d)'!AA908</f>
        <v>0</v>
      </c>
      <c r="AK1495" s="88">
        <f>'Cost Pressures (d)'!AC908</f>
        <v>0</v>
      </c>
    </row>
    <row r="1496" spans="1:37">
      <c r="A1496" s="87" t="str">
        <f>'Cost Pressures (d)'!A909</f>
        <v>Swansea Bay UHB</v>
      </c>
      <c r="B1496" s="87" t="str">
        <f>'Cost Pressures (d)'!B909</f>
        <v>In Year Cost Base</v>
      </c>
      <c r="C1496" s="87" t="str">
        <f>'Cost Pressures (d)'!C909</f>
        <v>Other Volume Growth / Investments (please specify):</v>
      </c>
      <c r="D1496" s="87" t="str">
        <f>'Cost Pressures (d)'!D909</f>
        <v>Other Private &amp; Voluntary Sector</v>
      </c>
      <c r="E1496" s="87" t="str">
        <f>'Cost Pressures (d)'!E909</f>
        <v>FIGURE</v>
      </c>
      <c r="F1496" s="87">
        <f>'Cost Pressures (d)'!F909</f>
        <v>0</v>
      </c>
      <c r="AE1496" s="88">
        <f>'Cost Pressures (d)'!W909</f>
        <v>0</v>
      </c>
      <c r="AH1496" s="88">
        <f>'Cost Pressures (d)'!Z909</f>
        <v>0</v>
      </c>
      <c r="AJ1496" s="88">
        <f>'Cost Pressures (d)'!AA909</f>
        <v>0</v>
      </c>
      <c r="AK1496" s="88">
        <f>'Cost Pressures (d)'!AC909</f>
        <v>0</v>
      </c>
    </row>
    <row r="1497" spans="1:37">
      <c r="A1497" s="87" t="str">
        <f>'Cost Pressures (d)'!A910</f>
        <v>Swansea Bay UHB</v>
      </c>
      <c r="B1497" s="87" t="str">
        <f>'Cost Pressures (d)'!B910</f>
        <v>In Year Cost Base</v>
      </c>
      <c r="C1497" s="87" t="str">
        <f>'Cost Pressures (d)'!C910</f>
        <v>Other Volume Growth / Investments (please specify):</v>
      </c>
      <c r="D1497" s="87" t="str">
        <f>'Cost Pressures (d)'!D910</f>
        <v>Other Private &amp; Voluntary Sector</v>
      </c>
      <c r="E1497" s="87" t="str">
        <f>'Cost Pressures (d)'!E910</f>
        <v>FIGURE</v>
      </c>
      <c r="F1497" s="87">
        <f>'Cost Pressures (d)'!F910</f>
        <v>0</v>
      </c>
      <c r="AE1497" s="88">
        <f>'Cost Pressures (d)'!W910</f>
        <v>0</v>
      </c>
      <c r="AH1497" s="88">
        <f>'Cost Pressures (d)'!Z910</f>
        <v>0</v>
      </c>
      <c r="AJ1497" s="88">
        <f>'Cost Pressures (d)'!AA910</f>
        <v>0</v>
      </c>
      <c r="AK1497" s="88">
        <f>'Cost Pressures (d)'!AC910</f>
        <v>0</v>
      </c>
    </row>
    <row r="1498" spans="1:37">
      <c r="A1498" s="87" t="str">
        <f>'Cost Pressures (d)'!A911</f>
        <v>Swansea Bay UHB</v>
      </c>
      <c r="B1498" s="87" t="str">
        <f>'Cost Pressures (d)'!B911</f>
        <v>In Year Cost Base</v>
      </c>
      <c r="C1498" s="87" t="str">
        <f>'Cost Pressures (d)'!C911</f>
        <v>Other Volume Growth / Investments (please specify):</v>
      </c>
      <c r="D1498" s="87" t="str">
        <f>'Cost Pressures (d)'!D911</f>
        <v>Other Private &amp; Voluntary Sector</v>
      </c>
      <c r="E1498" s="87" t="str">
        <f>'Cost Pressures (d)'!E911</f>
        <v>FIGURE</v>
      </c>
      <c r="F1498" s="87">
        <f>'Cost Pressures (d)'!F911</f>
        <v>0</v>
      </c>
      <c r="AE1498" s="88">
        <f>'Cost Pressures (d)'!W911</f>
        <v>0</v>
      </c>
      <c r="AH1498" s="88">
        <f>'Cost Pressures (d)'!Z911</f>
        <v>0</v>
      </c>
      <c r="AJ1498" s="88">
        <f>'Cost Pressures (d)'!AA911</f>
        <v>0</v>
      </c>
      <c r="AK1498" s="88">
        <f>'Cost Pressures (d)'!AC911</f>
        <v>0</v>
      </c>
    </row>
    <row r="1499" spans="1:37">
      <c r="A1499" s="87" t="str">
        <f>'Cost Pressures (d)'!A912</f>
        <v>Swansea Bay UHB</v>
      </c>
      <c r="B1499" s="87" t="str">
        <f>'Cost Pressures (d)'!B912</f>
        <v>In Year Cost Base</v>
      </c>
      <c r="C1499" s="87" t="str">
        <f>'Cost Pressures (d)'!C912</f>
        <v>Other Volume Growth / Investments (please specify):</v>
      </c>
      <c r="D1499" s="87" t="str">
        <f>'Cost Pressures (d)'!D912</f>
        <v>Other Private &amp; Voluntary Sector</v>
      </c>
      <c r="E1499" s="87" t="str">
        <f>'Cost Pressures (d)'!E912</f>
        <v>FIGURE</v>
      </c>
      <c r="F1499" s="87">
        <f>'Cost Pressures (d)'!F912</f>
        <v>0</v>
      </c>
      <c r="AE1499" s="88">
        <f>'Cost Pressures (d)'!W912</f>
        <v>0</v>
      </c>
      <c r="AH1499" s="88">
        <f>'Cost Pressures (d)'!Z912</f>
        <v>0</v>
      </c>
      <c r="AJ1499" s="88">
        <f>'Cost Pressures (d)'!AA912</f>
        <v>0</v>
      </c>
      <c r="AK1499" s="88">
        <f>'Cost Pressures (d)'!AC912</f>
        <v>0</v>
      </c>
    </row>
    <row r="1500" spans="1:37">
      <c r="A1500" s="87" t="str">
        <f>'Cost Pressures (d)'!A913</f>
        <v>Swansea Bay UHB</v>
      </c>
      <c r="B1500" s="87" t="str">
        <f>'Cost Pressures (d)'!B913</f>
        <v>In Year Cost Base</v>
      </c>
      <c r="C1500" s="87" t="str">
        <f>'Cost Pressures (d)'!C913</f>
        <v>Other Volume Growth / Investments (please specify):</v>
      </c>
      <c r="D1500" s="87" t="str">
        <f>'Cost Pressures (d)'!D913</f>
        <v>Other Private &amp; Voluntary Sector</v>
      </c>
      <c r="E1500" s="87" t="str">
        <f>'Cost Pressures (d)'!E913</f>
        <v>FIGURE</v>
      </c>
      <c r="F1500" s="87">
        <f>'Cost Pressures (d)'!F913</f>
        <v>0</v>
      </c>
      <c r="AE1500" s="88">
        <f>'Cost Pressures (d)'!W913</f>
        <v>0</v>
      </c>
      <c r="AH1500" s="88">
        <f>'Cost Pressures (d)'!Z913</f>
        <v>0</v>
      </c>
      <c r="AJ1500" s="88">
        <f>'Cost Pressures (d)'!AA913</f>
        <v>0</v>
      </c>
      <c r="AK1500" s="88">
        <f>'Cost Pressures (d)'!AC913</f>
        <v>0</v>
      </c>
    </row>
    <row r="1501" spans="1:37">
      <c r="A1501" s="87" t="str">
        <f>'Cost Pressures (d)'!A914</f>
        <v>Swansea Bay UHB</v>
      </c>
      <c r="B1501" s="87" t="str">
        <f>'Cost Pressures (d)'!B914</f>
        <v>In Year Cost Base</v>
      </c>
      <c r="C1501" s="87" t="str">
        <f>'Cost Pressures (d)'!C914</f>
        <v>Other Volume Growth / Investments (please specify):</v>
      </c>
      <c r="D1501" s="87" t="str">
        <f>'Cost Pressures (d)'!D914</f>
        <v>Other Private &amp; Voluntary Sector</v>
      </c>
      <c r="E1501" s="87" t="str">
        <f>'Cost Pressures (d)'!E914</f>
        <v>FIGURE</v>
      </c>
      <c r="F1501" s="87">
        <f>'Cost Pressures (d)'!F914</f>
        <v>0</v>
      </c>
      <c r="AE1501" s="88">
        <f>'Cost Pressures (d)'!W914</f>
        <v>0</v>
      </c>
      <c r="AH1501" s="88">
        <f>'Cost Pressures (d)'!Z914</f>
        <v>0</v>
      </c>
      <c r="AJ1501" s="88">
        <f>'Cost Pressures (d)'!AA914</f>
        <v>0</v>
      </c>
      <c r="AK1501" s="88">
        <f>'Cost Pressures (d)'!AC914</f>
        <v>0</v>
      </c>
    </row>
    <row r="1502" spans="1:37">
      <c r="A1502" s="87" t="str">
        <f>'Cost Pressures (d)'!A915</f>
        <v>Swansea Bay UHB</v>
      </c>
      <c r="B1502" s="87" t="str">
        <f>'Cost Pressures (d)'!B915</f>
        <v>In Year Cost Base</v>
      </c>
      <c r="C1502" s="87" t="str">
        <f>'Cost Pressures (d)'!C915</f>
        <v>Other Volume Growth / Investments (please specify):</v>
      </c>
      <c r="D1502" s="87" t="str">
        <f>'Cost Pressures (d)'!D915</f>
        <v>Other Private &amp; Voluntary Sector</v>
      </c>
      <c r="E1502" s="87" t="str">
        <f>'Cost Pressures (d)'!E915</f>
        <v>FIGURE</v>
      </c>
      <c r="F1502" s="87">
        <f>'Cost Pressures (d)'!F915</f>
        <v>0</v>
      </c>
      <c r="AE1502" s="88">
        <f>'Cost Pressures (d)'!W915</f>
        <v>0</v>
      </c>
      <c r="AH1502" s="88">
        <f>'Cost Pressures (d)'!Z915</f>
        <v>0</v>
      </c>
      <c r="AJ1502" s="88">
        <f>'Cost Pressures (d)'!AA915</f>
        <v>0</v>
      </c>
      <c r="AK1502" s="88">
        <f>'Cost Pressures (d)'!AC915</f>
        <v>0</v>
      </c>
    </row>
    <row r="1503" spans="1:37">
      <c r="A1503" s="87" t="str">
        <f>'Cost Pressures (d)'!A916</f>
        <v>Swansea Bay UHB</v>
      </c>
      <c r="B1503" s="87" t="str">
        <f>'Cost Pressures (d)'!B916</f>
        <v>In Year Cost Base</v>
      </c>
      <c r="C1503" s="87" t="str">
        <f>'Cost Pressures (d)'!C916</f>
        <v>Other Volume Growth / Investments (please specify):</v>
      </c>
      <c r="D1503" s="87" t="str">
        <f>'Cost Pressures (d)'!D916</f>
        <v>Other Private &amp; Voluntary Sector</v>
      </c>
      <c r="E1503" s="87" t="str">
        <f>'Cost Pressures (d)'!E916</f>
        <v>FIGURE</v>
      </c>
      <c r="F1503" s="87">
        <f>'Cost Pressures (d)'!F916</f>
        <v>0</v>
      </c>
      <c r="AE1503" s="88">
        <f>'Cost Pressures (d)'!W916</f>
        <v>0</v>
      </c>
      <c r="AH1503" s="88">
        <f>'Cost Pressures (d)'!Z916</f>
        <v>0</v>
      </c>
      <c r="AJ1503" s="88">
        <f>'Cost Pressures (d)'!AA916</f>
        <v>0</v>
      </c>
      <c r="AK1503" s="88">
        <f>'Cost Pressures (d)'!AC916</f>
        <v>0</v>
      </c>
    </row>
    <row r="1504" spans="1:37">
      <c r="A1504" s="87" t="str">
        <f>'Cost Pressures (d)'!A917</f>
        <v>Swansea Bay UHB</v>
      </c>
      <c r="B1504" s="87" t="str">
        <f>'Cost Pressures (d)'!B917</f>
        <v>In Year Cost Base</v>
      </c>
      <c r="C1504" s="87" t="str">
        <f>'Cost Pressures (d)'!C917</f>
        <v>Other Volume Growth / Investments (please specify):</v>
      </c>
      <c r="D1504" s="87" t="str">
        <f>'Cost Pressures (d)'!D917</f>
        <v>Other Private &amp; Voluntary Sector</v>
      </c>
      <c r="E1504" s="87" t="str">
        <f>'Cost Pressures (d)'!E917</f>
        <v>FIGURE</v>
      </c>
      <c r="F1504" s="87">
        <f>'Cost Pressures (d)'!F917</f>
        <v>0</v>
      </c>
      <c r="AE1504" s="88">
        <f>'Cost Pressures (d)'!W917</f>
        <v>0</v>
      </c>
      <c r="AH1504" s="88">
        <f>'Cost Pressures (d)'!Z917</f>
        <v>0</v>
      </c>
      <c r="AJ1504" s="88">
        <f>'Cost Pressures (d)'!AA917</f>
        <v>0</v>
      </c>
      <c r="AK1504" s="88">
        <f>'Cost Pressures (d)'!AC917</f>
        <v>0</v>
      </c>
    </row>
    <row r="1505" spans="1:37">
      <c r="A1505" s="87" t="str">
        <f>'Cost Pressures (d)'!A918</f>
        <v>Swansea Bay UHB</v>
      </c>
      <c r="B1505" s="87" t="str">
        <f>'Cost Pressures (d)'!B918</f>
        <v>In Year Cost Base</v>
      </c>
      <c r="C1505" s="87" t="str">
        <f>'Cost Pressures (d)'!C918</f>
        <v>Other Volume Growth / Investments (please specify):</v>
      </c>
      <c r="D1505" s="87" t="str">
        <f>'Cost Pressures (d)'!D918</f>
        <v>Other Private &amp; Voluntary Sector</v>
      </c>
      <c r="E1505" s="87" t="str">
        <f>'Cost Pressures (d)'!E918</f>
        <v>FIGURE</v>
      </c>
      <c r="F1505" s="87">
        <f>'Cost Pressures (d)'!F918</f>
        <v>0</v>
      </c>
      <c r="AE1505" s="88">
        <f>'Cost Pressures (d)'!W918</f>
        <v>0</v>
      </c>
      <c r="AH1505" s="88">
        <f>'Cost Pressures (d)'!Z918</f>
        <v>0</v>
      </c>
      <c r="AJ1505" s="88">
        <f>'Cost Pressures (d)'!AA918</f>
        <v>0</v>
      </c>
      <c r="AK1505" s="88">
        <f>'Cost Pressures (d)'!AC918</f>
        <v>0</v>
      </c>
    </row>
    <row r="1506" spans="1:37">
      <c r="A1506" s="87" t="str">
        <f>'Cost Pressures (d)'!A919</f>
        <v>Swansea Bay UHB</v>
      </c>
      <c r="B1506" s="87" t="str">
        <f>'Cost Pressures (d)'!B919</f>
        <v>In Year Cost Base</v>
      </c>
      <c r="C1506" s="87" t="str">
        <f>'Cost Pressures (d)'!C919</f>
        <v>Other Volume Growth / Investments (please specify):</v>
      </c>
      <c r="D1506" s="87" t="str">
        <f>'Cost Pressures (d)'!D919</f>
        <v>Other Private &amp; Voluntary Sector</v>
      </c>
      <c r="E1506" s="87" t="str">
        <f>'Cost Pressures (d)'!E919</f>
        <v>TOTAL</v>
      </c>
      <c r="F1506" s="87" t="str">
        <f>'Cost Pressures (d)'!F919</f>
        <v>Subtotal Other Volume Growth / Investments</v>
      </c>
      <c r="AE1506" s="88">
        <f>'Cost Pressures (d)'!W919</f>
        <v>0</v>
      </c>
      <c r="AH1506" s="88">
        <f>'Cost Pressures (d)'!Z919</f>
        <v>0</v>
      </c>
      <c r="AJ1506" s="88">
        <f>'Cost Pressures (d)'!AA919</f>
        <v>0</v>
      </c>
      <c r="AK1506" s="88">
        <f>'Cost Pressures (d)'!AC919</f>
        <v>0</v>
      </c>
    </row>
    <row r="1507" spans="1:37">
      <c r="A1507" s="87" t="str">
        <f>'Cost Pressures (d)'!A920</f>
        <v>Swansea Bay UHB</v>
      </c>
      <c r="B1507" s="87" t="str">
        <f>'Cost Pressures (d)'!B920</f>
        <v>In Year Cost Base</v>
      </c>
      <c r="C1507" s="87" t="str">
        <f>'Cost Pressures (d)'!C920</f>
        <v>Other Volume Growth / Investments (please specify):</v>
      </c>
      <c r="D1507" s="87" t="str">
        <f>'Cost Pressures (d)'!D920</f>
        <v>Other Private &amp; Voluntary Sector</v>
      </c>
      <c r="E1507" s="87" t="str">
        <f>'Cost Pressures (d)'!E920</f>
        <v>FIGURE</v>
      </c>
      <c r="F1507" s="87">
        <f>'Cost Pressures (d)'!F920</f>
        <v>0</v>
      </c>
      <c r="AE1507" s="88">
        <f>'Cost Pressures (d)'!W920</f>
        <v>0</v>
      </c>
      <c r="AH1507" s="88">
        <f>'Cost Pressures (d)'!Z920</f>
        <v>0</v>
      </c>
      <c r="AJ1507" s="88">
        <f>'Cost Pressures (d)'!AA920</f>
        <v>0</v>
      </c>
      <c r="AK1507" s="88">
        <f>'Cost Pressures (d)'!AC920</f>
        <v>0</v>
      </c>
    </row>
    <row r="1508" spans="1:37">
      <c r="A1508" s="87" t="str">
        <f>'Cost Pressures (d)'!A921</f>
        <v>Swansea Bay UHB</v>
      </c>
      <c r="B1508" s="87" t="str">
        <f>'Cost Pressures (d)'!B921</f>
        <v>In Year Cost Base</v>
      </c>
      <c r="C1508" s="87" t="str">
        <f>'Cost Pressures (d)'!C921</f>
        <v xml:space="preserve">Funded Cost Pressures: </v>
      </c>
      <c r="D1508" s="87" t="str">
        <f>'Cost Pressures (d)'!D921</f>
        <v>Other Private &amp; Voluntary Sector</v>
      </c>
      <c r="E1508" s="87" t="str">
        <f>'Cost Pressures (d)'!E921</f>
        <v>FIGURE</v>
      </c>
      <c r="F1508" s="87" t="str">
        <f>'Cost Pressures (d)'!F921</f>
        <v xml:space="preserve">Funded Cost Pressures: </v>
      </c>
      <c r="AE1508" s="88" t="str">
        <f>'Cost Pressures (d)'!W921</f>
        <v>£'000</v>
      </c>
      <c r="AH1508" s="88" t="str">
        <f>'Cost Pressures (d)'!Z921</f>
        <v>£'000</v>
      </c>
      <c r="AJ1508" s="88">
        <f>'Cost Pressures (d)'!AA921</f>
        <v>0</v>
      </c>
      <c r="AK1508" s="88">
        <f>'Cost Pressures (d)'!AC921</f>
        <v>0</v>
      </c>
    </row>
    <row r="1509" spans="1:37">
      <c r="A1509" s="87" t="str">
        <f>'Cost Pressures (d)'!A922</f>
        <v>Swansea Bay UHB</v>
      </c>
      <c r="B1509" s="87" t="str">
        <f>'Cost Pressures (d)'!B922</f>
        <v>In Year Cost Base</v>
      </c>
      <c r="C1509" s="87" t="str">
        <f>'Cost Pressures (d)'!C922</f>
        <v xml:space="preserve">Funded Cost Pressures: </v>
      </c>
      <c r="D1509" s="87" t="str">
        <f>'Cost Pressures (d)'!D922</f>
        <v>Other Private &amp; Voluntary Sector</v>
      </c>
      <c r="E1509" s="87" t="str">
        <f>'Cost Pressures (d)'!E922</f>
        <v>FIGURE</v>
      </c>
      <c r="F1509" s="87" t="str">
        <f>'Cost Pressures (d)'!F922</f>
        <v>Funded - Immunisation Framework</v>
      </c>
      <c r="AE1509" s="88">
        <f>'Cost Pressures (d)'!W922</f>
        <v>0</v>
      </c>
      <c r="AH1509" s="88">
        <f>'Cost Pressures (d)'!Z922</f>
        <v>0</v>
      </c>
      <c r="AJ1509" s="88">
        <f>'Cost Pressures (d)'!AA922</f>
        <v>0</v>
      </c>
      <c r="AK1509" s="88">
        <f>'Cost Pressures (d)'!AC922</f>
        <v>0</v>
      </c>
    </row>
    <row r="1510" spans="1:37">
      <c r="A1510" s="87" t="str">
        <f>'Cost Pressures (d)'!A923</f>
        <v>Swansea Bay UHB</v>
      </c>
      <c r="B1510" s="87" t="str">
        <f>'Cost Pressures (d)'!B923</f>
        <v>In Year Cost Base</v>
      </c>
      <c r="C1510" s="87" t="str">
        <f>'Cost Pressures (d)'!C923</f>
        <v xml:space="preserve">Funded Cost Pressures: </v>
      </c>
      <c r="D1510" s="87" t="str">
        <f>'Cost Pressures (d)'!D923</f>
        <v>Other Private &amp; Voluntary Sector</v>
      </c>
      <c r="E1510" s="87" t="str">
        <f>'Cost Pressures (d)'!E923</f>
        <v>FIGURE</v>
      </c>
      <c r="F1510" s="87" t="str">
        <f>'Cost Pressures (d)'!F923</f>
        <v>Funded - Surveillance (Testing and Tracing)</v>
      </c>
      <c r="AE1510" s="88">
        <f>'Cost Pressures (d)'!W923</f>
        <v>0</v>
      </c>
      <c r="AH1510" s="88">
        <f>'Cost Pressures (d)'!Z923</f>
        <v>0</v>
      </c>
      <c r="AJ1510" s="88">
        <f>'Cost Pressures (d)'!AA923</f>
        <v>0</v>
      </c>
      <c r="AK1510" s="88">
        <f>'Cost Pressures (d)'!AC923</f>
        <v>0</v>
      </c>
    </row>
    <row r="1511" spans="1:37">
      <c r="A1511" s="87" t="str">
        <f>'Cost Pressures (d)'!A924</f>
        <v>Swansea Bay UHB</v>
      </c>
      <c r="B1511" s="87" t="str">
        <f>'Cost Pressures (d)'!B924</f>
        <v>In Year Cost Base</v>
      </c>
      <c r="C1511" s="87" t="str">
        <f>'Cost Pressures (d)'!C924</f>
        <v xml:space="preserve">Funded Cost Pressures: </v>
      </c>
      <c r="D1511" s="87" t="str">
        <f>'Cost Pressures (d)'!D924</f>
        <v>Other Private &amp; Voluntary Sector</v>
      </c>
      <c r="E1511" s="87" t="str">
        <f>'Cost Pressures (d)'!E924</f>
        <v>FIGURE</v>
      </c>
      <c r="F1511" s="87" t="str">
        <f>'Cost Pressures (d)'!F924</f>
        <v>Funded - Real Living Wage</v>
      </c>
      <c r="AE1511" s="88">
        <f>'Cost Pressures (d)'!W924</f>
        <v>0</v>
      </c>
      <c r="AH1511" s="88">
        <f>'Cost Pressures (d)'!Z924</f>
        <v>0</v>
      </c>
      <c r="AJ1511" s="88">
        <f>'Cost Pressures (d)'!AA924</f>
        <v>0</v>
      </c>
      <c r="AK1511" s="88">
        <f>'Cost Pressures (d)'!AC924</f>
        <v>0</v>
      </c>
    </row>
    <row r="1512" spans="1:37">
      <c r="A1512" s="87" t="str">
        <f>'Cost Pressures (d)'!A925</f>
        <v>Swansea Bay UHB</v>
      </c>
      <c r="B1512" s="87" t="str">
        <f>'Cost Pressures (d)'!B925</f>
        <v>In Year Cost Base</v>
      </c>
      <c r="C1512" s="87" t="str">
        <f>'Cost Pressures (d)'!C925</f>
        <v xml:space="preserve">Funded Cost Pressures: </v>
      </c>
      <c r="D1512" s="87" t="str">
        <f>'Cost Pressures (d)'!D925</f>
        <v>Other Private &amp; Voluntary Sector</v>
      </c>
      <c r="E1512" s="87" t="str">
        <f>'Cost Pressures (d)'!E925</f>
        <v>FIGURE</v>
      </c>
      <c r="F1512" s="87" t="str">
        <f>'Cost Pressures (d)'!F925</f>
        <v>Funded - Other ringfenced projects</v>
      </c>
      <c r="AE1512" s="88">
        <f>'Cost Pressures (d)'!W925</f>
        <v>0</v>
      </c>
      <c r="AH1512" s="88">
        <f>'Cost Pressures (d)'!Z925</f>
        <v>0</v>
      </c>
      <c r="AJ1512" s="88">
        <f>'Cost Pressures (d)'!AA925</f>
        <v>0</v>
      </c>
      <c r="AK1512" s="88">
        <f>'Cost Pressures (d)'!AC925</f>
        <v>0</v>
      </c>
    </row>
    <row r="1513" spans="1:37">
      <c r="A1513" s="87" t="str">
        <f>'Cost Pressures (d)'!A926</f>
        <v>Swansea Bay UHB</v>
      </c>
      <c r="B1513" s="87" t="str">
        <f>'Cost Pressures (d)'!B926</f>
        <v>In Year Cost Base</v>
      </c>
      <c r="C1513" s="87" t="str">
        <f>'Cost Pressures (d)'!C926</f>
        <v xml:space="preserve">Funded Cost Pressures: </v>
      </c>
      <c r="D1513" s="87" t="str">
        <f>'Cost Pressures (d)'!D926</f>
        <v>Other Private &amp; Voluntary Sector</v>
      </c>
      <c r="E1513" s="87" t="str">
        <f>'Cost Pressures (d)'!E926</f>
        <v>FIGURE</v>
      </c>
      <c r="F1513" s="87" t="str">
        <f>'Cost Pressures (d)'!F926</f>
        <v>National COVID Programmes Other</v>
      </c>
      <c r="AE1513" s="88">
        <f>'Cost Pressures (d)'!W926</f>
        <v>0</v>
      </c>
      <c r="AH1513" s="88">
        <f>'Cost Pressures (d)'!Z926</f>
        <v>0</v>
      </c>
      <c r="AJ1513" s="88">
        <f>'Cost Pressures (d)'!AA926</f>
        <v>0</v>
      </c>
      <c r="AK1513" s="88">
        <f>'Cost Pressures (d)'!AC926</f>
        <v>0</v>
      </c>
    </row>
    <row r="1514" spans="1:37">
      <c r="A1514" s="87" t="str">
        <f>'Cost Pressures (d)'!A927</f>
        <v>Swansea Bay UHB</v>
      </c>
      <c r="B1514" s="87" t="str">
        <f>'Cost Pressures (d)'!B927</f>
        <v>In Year Cost Base</v>
      </c>
      <c r="C1514" s="87" t="str">
        <f>'Cost Pressures (d)'!C927</f>
        <v xml:space="preserve">Funded Cost Pressures: </v>
      </c>
      <c r="D1514" s="87" t="str">
        <f>'Cost Pressures (d)'!D927</f>
        <v>Other Private &amp; Voluntary Sector</v>
      </c>
      <c r="E1514" s="87" t="str">
        <f>'Cost Pressures (d)'!E927</f>
        <v>FIGURE</v>
      </c>
      <c r="F1514" s="87" t="str">
        <f>'Cost Pressures (d)'!F927</f>
        <v>Planned Care Recovery Local</v>
      </c>
      <c r="AE1514" s="88">
        <f>'Cost Pressures (d)'!W927</f>
        <v>0</v>
      </c>
      <c r="AH1514" s="88">
        <f>'Cost Pressures (d)'!Z927</f>
        <v>0</v>
      </c>
      <c r="AJ1514" s="88">
        <f>'Cost Pressures (d)'!AA927</f>
        <v>0</v>
      </c>
      <c r="AK1514" s="88">
        <f>'Cost Pressures (d)'!AC927</f>
        <v>0</v>
      </c>
    </row>
    <row r="1515" spans="1:37">
      <c r="A1515" s="87" t="str">
        <f>'Cost Pressures (d)'!A928</f>
        <v>Swansea Bay UHB</v>
      </c>
      <c r="B1515" s="87" t="str">
        <f>'Cost Pressures (d)'!B928</f>
        <v>In Year Cost Base</v>
      </c>
      <c r="C1515" s="87" t="str">
        <f>'Cost Pressures (d)'!C928</f>
        <v xml:space="preserve">Funded Cost Pressures: </v>
      </c>
      <c r="D1515" s="87" t="str">
        <f>'Cost Pressures (d)'!D928</f>
        <v>Other Private &amp; Voluntary Sector</v>
      </c>
      <c r="E1515" s="87" t="str">
        <f>'Cost Pressures (d)'!E928</f>
        <v>FIGURE</v>
      </c>
      <c r="F1515" s="87" t="str">
        <f>'Cost Pressures (d)'!F928</f>
        <v>Planned Care Recovery Regional</v>
      </c>
      <c r="AE1515" s="88">
        <f>'Cost Pressures (d)'!W928</f>
        <v>0</v>
      </c>
      <c r="AH1515" s="88">
        <f>'Cost Pressures (d)'!Z928</f>
        <v>0</v>
      </c>
      <c r="AJ1515" s="88">
        <f>'Cost Pressures (d)'!AA928</f>
        <v>0</v>
      </c>
      <c r="AK1515" s="88">
        <f>'Cost Pressures (d)'!AC928</f>
        <v>0</v>
      </c>
    </row>
    <row r="1516" spans="1:37">
      <c r="A1516" s="87" t="str">
        <f>'Cost Pressures (d)'!A929</f>
        <v>Swansea Bay UHB</v>
      </c>
      <c r="B1516" s="87" t="str">
        <f>'Cost Pressures (d)'!B929</f>
        <v>In Year Cost Base</v>
      </c>
      <c r="C1516" s="87" t="str">
        <f>'Cost Pressures (d)'!C929</f>
        <v xml:space="preserve">Funded Cost Pressures: </v>
      </c>
      <c r="D1516" s="87" t="str">
        <f>'Cost Pressures (d)'!D929</f>
        <v>Other Private &amp; Voluntary Sector</v>
      </c>
      <c r="E1516" s="87" t="str">
        <f>'Cost Pressures (d)'!E929</f>
        <v>FIGURE</v>
      </c>
      <c r="F1516" s="87" t="str">
        <f>'Cost Pressures (d)'!F929</f>
        <v>2022/23 Pay Award</v>
      </c>
      <c r="AE1516" s="88">
        <f>'Cost Pressures (d)'!W929</f>
        <v>0</v>
      </c>
      <c r="AH1516" s="88">
        <f>'Cost Pressures (d)'!Z929</f>
        <v>0</v>
      </c>
      <c r="AJ1516" s="88">
        <f>'Cost Pressures (d)'!AA929</f>
        <v>0</v>
      </c>
      <c r="AK1516" s="88">
        <f>'Cost Pressures (d)'!AC929</f>
        <v>0</v>
      </c>
    </row>
    <row r="1517" spans="1:37">
      <c r="A1517" s="87" t="str">
        <f>'Cost Pressures (d)'!A930</f>
        <v>Swansea Bay UHB</v>
      </c>
      <c r="B1517" s="87" t="str">
        <f>'Cost Pressures (d)'!B930</f>
        <v>In Year Cost Base</v>
      </c>
      <c r="C1517" s="87" t="str">
        <f>'Cost Pressures (d)'!C930</f>
        <v xml:space="preserve">Funded Cost Pressures: </v>
      </c>
      <c r="D1517" s="87" t="str">
        <f>'Cost Pressures (d)'!D930</f>
        <v>Other Private &amp; Voluntary Sector</v>
      </c>
      <c r="E1517" s="87" t="str">
        <f>'Cost Pressures (d)'!E930</f>
        <v>FIGURE</v>
      </c>
      <c r="F1517" s="87" t="str">
        <f>'Cost Pressures (d)'!F930</f>
        <v>Additional Costs linked Table A2</v>
      </c>
      <c r="AE1517" s="88">
        <f>'Cost Pressures (d)'!W930</f>
        <v>0</v>
      </c>
      <c r="AH1517" s="88">
        <f>'Cost Pressures (d)'!Z930</f>
        <v>0</v>
      </c>
      <c r="AJ1517" s="88">
        <f>'Cost Pressures (d)'!AA930</f>
        <v>0</v>
      </c>
      <c r="AK1517" s="88">
        <f>'Cost Pressures (d)'!AC930</f>
        <v>0</v>
      </c>
    </row>
    <row r="1518" spans="1:37">
      <c r="A1518" s="87" t="str">
        <f>'Cost Pressures (d)'!A931</f>
        <v>Swansea Bay UHB</v>
      </c>
      <c r="B1518" s="87" t="str">
        <f>'Cost Pressures (d)'!B931</f>
        <v>In Year Cost Base</v>
      </c>
      <c r="C1518" s="87" t="str">
        <f>'Cost Pressures (d)'!C931</f>
        <v xml:space="preserve">Funded Cost Pressures: </v>
      </c>
      <c r="D1518" s="87" t="str">
        <f>'Cost Pressures (d)'!D931</f>
        <v>Other Private &amp; Voluntary Sector</v>
      </c>
      <c r="E1518" s="87" t="str">
        <f>'Cost Pressures (d)'!E931</f>
        <v>FIGURE</v>
      </c>
      <c r="F1518" s="87" t="str">
        <f>'Cost Pressures (d)'!F931</f>
        <v>Additional Costs linked Table B1</v>
      </c>
      <c r="AE1518" s="88">
        <f>'Cost Pressures (d)'!W931</f>
        <v>0</v>
      </c>
      <c r="AH1518" s="88">
        <f>'Cost Pressures (d)'!Z931</f>
        <v>0</v>
      </c>
      <c r="AJ1518" s="88">
        <f>'Cost Pressures (d)'!AA931</f>
        <v>0</v>
      </c>
      <c r="AK1518" s="88">
        <f>'Cost Pressures (d)'!AC931</f>
        <v>0</v>
      </c>
    </row>
    <row r="1519" spans="1:37">
      <c r="A1519" s="87" t="str">
        <f>'Cost Pressures (d)'!A932</f>
        <v>Swansea Bay UHB</v>
      </c>
      <c r="B1519" s="87" t="str">
        <f>'Cost Pressures (d)'!B932</f>
        <v>In Year Cost Base</v>
      </c>
      <c r="C1519" s="87" t="str">
        <f>'Cost Pressures (d)'!C932</f>
        <v xml:space="preserve">Funded Cost Pressures: </v>
      </c>
      <c r="D1519" s="87" t="str">
        <f>'Cost Pressures (d)'!D932</f>
        <v>Other Private &amp; Voluntary Sector</v>
      </c>
      <c r="E1519" s="87" t="str">
        <f>'Cost Pressures (d)'!E932</f>
        <v>FIGURE</v>
      </c>
      <c r="F1519" s="87" t="str">
        <f>'Cost Pressures (d)'!F932</f>
        <v>Additional Costs linked Table B2</v>
      </c>
      <c r="AE1519" s="88">
        <f>'Cost Pressures (d)'!W932</f>
        <v>0</v>
      </c>
      <c r="AH1519" s="88">
        <f>'Cost Pressures (d)'!Z932</f>
        <v>0</v>
      </c>
      <c r="AJ1519" s="88">
        <f>'Cost Pressures (d)'!AA932</f>
        <v>0</v>
      </c>
      <c r="AK1519" s="88">
        <f>'Cost Pressures (d)'!AC932</f>
        <v>0</v>
      </c>
    </row>
    <row r="1520" spans="1:37">
      <c r="A1520" s="87" t="str">
        <f>'Cost Pressures (d)'!A933</f>
        <v>Swansea Bay UHB</v>
      </c>
      <c r="B1520" s="87" t="str">
        <f>'Cost Pressures (d)'!B933</f>
        <v>In Year Cost Base</v>
      </c>
      <c r="C1520" s="87" t="str">
        <f>'Cost Pressures (d)'!C933</f>
        <v xml:space="preserve">Funded Cost Pressures: </v>
      </c>
      <c r="D1520" s="87" t="str">
        <f>'Cost Pressures (d)'!D933</f>
        <v>Other Private &amp; Voluntary Sector</v>
      </c>
      <c r="E1520" s="87" t="str">
        <f>'Cost Pressures (d)'!E933</f>
        <v>FIGURE</v>
      </c>
      <c r="F1520" s="87" t="str">
        <f>'Cost Pressures (d)'!F933</f>
        <v>Additional Costs linked Table 2</v>
      </c>
      <c r="AE1520" s="88">
        <f>'Cost Pressures (d)'!W933</f>
        <v>0</v>
      </c>
      <c r="AH1520" s="88">
        <f>'Cost Pressures (d)'!Z933</f>
        <v>0</v>
      </c>
      <c r="AJ1520" s="88">
        <f>'Cost Pressures (d)'!AA933</f>
        <v>0</v>
      </c>
      <c r="AK1520" s="88">
        <f>'Cost Pressures (d)'!AC933</f>
        <v>0</v>
      </c>
    </row>
    <row r="1521" spans="1:37">
      <c r="A1521" s="87" t="str">
        <f>'Cost Pressures (d)'!A934</f>
        <v>Swansea Bay UHB</v>
      </c>
      <c r="B1521" s="87" t="str">
        <f>'Cost Pressures (d)'!B934</f>
        <v>In Year Cost Base</v>
      </c>
      <c r="C1521" s="87" t="str">
        <f>'Cost Pressures (d)'!C934</f>
        <v xml:space="preserve">Funded Cost Pressures: </v>
      </c>
      <c r="D1521" s="87" t="str">
        <f>'Cost Pressures (d)'!D934</f>
        <v>Other Private &amp; Voluntary Sector</v>
      </c>
      <c r="E1521" s="87" t="str">
        <f>'Cost Pressures (d)'!E934</f>
        <v>FIGURE</v>
      </c>
      <c r="F1521" s="87" t="str">
        <f>'Cost Pressures (d)'!F934</f>
        <v>Anticpated Allocations Invesments Recurrent (as per Tab 6)</v>
      </c>
      <c r="AE1521" s="88">
        <f>'Cost Pressures (d)'!W934</f>
        <v>0</v>
      </c>
      <c r="AH1521" s="88">
        <f>'Cost Pressures (d)'!Z934</f>
        <v>0</v>
      </c>
      <c r="AJ1521" s="88">
        <f>'Cost Pressures (d)'!AA934</f>
        <v>0</v>
      </c>
      <c r="AK1521" s="88">
        <f>'Cost Pressures (d)'!AC934</f>
        <v>0</v>
      </c>
    </row>
    <row r="1522" spans="1:37">
      <c r="A1522" s="87" t="str">
        <f>'Cost Pressures (d)'!A935</f>
        <v>Swansea Bay UHB</v>
      </c>
      <c r="B1522" s="87" t="str">
        <f>'Cost Pressures (d)'!B935</f>
        <v>In Year Cost Base</v>
      </c>
      <c r="C1522" s="87" t="str">
        <f>'Cost Pressures (d)'!C935</f>
        <v xml:space="preserve">Funded Cost Pressures: </v>
      </c>
      <c r="D1522" s="87" t="str">
        <f>'Cost Pressures (d)'!D935</f>
        <v>Other Private &amp; Voluntary Sector</v>
      </c>
      <c r="E1522" s="87" t="str">
        <f>'Cost Pressures (d)'!E935</f>
        <v>FIGURE</v>
      </c>
      <c r="F1522" s="87" t="str">
        <f>'Cost Pressures (d)'!F935</f>
        <v>Anticpated Allocations Invesments Non Recurrent (as per Tab 6)</v>
      </c>
      <c r="AE1522" s="88">
        <f>'Cost Pressures (d)'!W935</f>
        <v>0</v>
      </c>
      <c r="AH1522" s="88">
        <f>'Cost Pressures (d)'!Z935</f>
        <v>0</v>
      </c>
      <c r="AJ1522" s="88">
        <f>'Cost Pressures (d)'!AA935</f>
        <v>0</v>
      </c>
      <c r="AK1522" s="88">
        <f>'Cost Pressures (d)'!AC935</f>
        <v>0</v>
      </c>
    </row>
    <row r="1523" spans="1:37">
      <c r="A1523" s="87" t="str">
        <f>'Cost Pressures (d)'!A936</f>
        <v>Swansea Bay UHB</v>
      </c>
      <c r="B1523" s="87" t="str">
        <f>'Cost Pressures (d)'!B936</f>
        <v>In Year Cost Base</v>
      </c>
      <c r="C1523" s="87" t="str">
        <f>'Cost Pressures (d)'!C936</f>
        <v xml:space="preserve">Funded Cost Pressures: </v>
      </c>
      <c r="D1523" s="87" t="str">
        <f>'Cost Pressures (d)'!D936</f>
        <v>Other Private &amp; Voluntary Sector</v>
      </c>
      <c r="E1523" s="87" t="str">
        <f>'Cost Pressures (d)'!E936</f>
        <v>FIGURE</v>
      </c>
      <c r="F1523" s="87">
        <f>'Cost Pressures (d)'!F936</f>
        <v>0</v>
      </c>
      <c r="AE1523" s="88">
        <f>'Cost Pressures (d)'!W936</f>
        <v>0</v>
      </c>
      <c r="AH1523" s="88">
        <f>'Cost Pressures (d)'!Z936</f>
        <v>0</v>
      </c>
      <c r="AJ1523" s="88">
        <f>'Cost Pressures (d)'!AA936</f>
        <v>0</v>
      </c>
      <c r="AK1523" s="88">
        <f>'Cost Pressures (d)'!AC936</f>
        <v>0</v>
      </c>
    </row>
    <row r="1524" spans="1:37">
      <c r="A1524" s="87" t="str">
        <f>'Cost Pressures (d)'!A937</f>
        <v>Swansea Bay UHB</v>
      </c>
      <c r="B1524" s="87" t="str">
        <f>'Cost Pressures (d)'!B937</f>
        <v>In Year Cost Base</v>
      </c>
      <c r="C1524" s="87" t="str">
        <f>'Cost Pressures (d)'!C937</f>
        <v xml:space="preserve">Funded Cost Pressures: </v>
      </c>
      <c r="D1524" s="87" t="str">
        <f>'Cost Pressures (d)'!D937</f>
        <v>Other Private &amp; Voluntary Sector</v>
      </c>
      <c r="E1524" s="87" t="str">
        <f>'Cost Pressures (d)'!E937</f>
        <v>FIGURE</v>
      </c>
      <c r="F1524" s="87">
        <f>'Cost Pressures (d)'!F937</f>
        <v>0</v>
      </c>
      <c r="AE1524" s="88">
        <f>'Cost Pressures (d)'!W937</f>
        <v>0</v>
      </c>
      <c r="AH1524" s="88">
        <f>'Cost Pressures (d)'!Z937</f>
        <v>0</v>
      </c>
      <c r="AJ1524" s="88">
        <f>'Cost Pressures (d)'!AA937</f>
        <v>0</v>
      </c>
      <c r="AK1524" s="88">
        <f>'Cost Pressures (d)'!AC937</f>
        <v>0</v>
      </c>
    </row>
    <row r="1525" spans="1:37">
      <c r="A1525" s="87" t="str">
        <f>'Cost Pressures (d)'!A938</f>
        <v>Swansea Bay UHB</v>
      </c>
      <c r="B1525" s="87" t="str">
        <f>'Cost Pressures (d)'!B938</f>
        <v>In Year Cost Base</v>
      </c>
      <c r="C1525" s="87" t="str">
        <f>'Cost Pressures (d)'!C938</f>
        <v xml:space="preserve">Funded Cost Pressures: </v>
      </c>
      <c r="D1525" s="87" t="str">
        <f>'Cost Pressures (d)'!D938</f>
        <v>Other Private &amp; Voluntary Sector</v>
      </c>
      <c r="E1525" s="87" t="str">
        <f>'Cost Pressures (d)'!E938</f>
        <v>FIGURE</v>
      </c>
      <c r="F1525" s="87">
        <f>'Cost Pressures (d)'!F938</f>
        <v>0</v>
      </c>
      <c r="AE1525" s="88">
        <f>'Cost Pressures (d)'!W938</f>
        <v>0</v>
      </c>
      <c r="AH1525" s="88">
        <f>'Cost Pressures (d)'!Z938</f>
        <v>0</v>
      </c>
      <c r="AJ1525" s="88">
        <f>'Cost Pressures (d)'!AA938</f>
        <v>0</v>
      </c>
      <c r="AK1525" s="88">
        <f>'Cost Pressures (d)'!AC938</f>
        <v>0</v>
      </c>
    </row>
    <row r="1526" spans="1:37">
      <c r="A1526" s="87" t="str">
        <f>'Cost Pressures (d)'!A939</f>
        <v>Swansea Bay UHB</v>
      </c>
      <c r="B1526" s="87" t="str">
        <f>'Cost Pressures (d)'!B939</f>
        <v>In Year Cost Base</v>
      </c>
      <c r="C1526" s="87" t="str">
        <f>'Cost Pressures (d)'!C939</f>
        <v xml:space="preserve">Funded Cost Pressures: </v>
      </c>
      <c r="D1526" s="87" t="str">
        <f>'Cost Pressures (d)'!D939</f>
        <v>Other Private &amp; Voluntary Sector</v>
      </c>
      <c r="E1526" s="87" t="str">
        <f>'Cost Pressures (d)'!E939</f>
        <v>TOTAL</v>
      </c>
      <c r="F1526" s="87" t="str">
        <f>'Cost Pressures (d)'!F939</f>
        <v>Adjustment for new funded activities</v>
      </c>
      <c r="AE1526" s="88">
        <f>'Cost Pressures (d)'!W939</f>
        <v>0</v>
      </c>
      <c r="AH1526" s="88">
        <f>'Cost Pressures (d)'!Z939</f>
        <v>0</v>
      </c>
      <c r="AJ1526" s="88">
        <f>'Cost Pressures (d)'!AA939</f>
        <v>0</v>
      </c>
      <c r="AK1526" s="88">
        <f>'Cost Pressures (d)'!AC939</f>
        <v>0</v>
      </c>
    </row>
    <row r="1527" spans="1:37">
      <c r="A1527" s="87" t="str">
        <f>'Cost Pressures (d)'!A940</f>
        <v>Swansea Bay UHB</v>
      </c>
      <c r="B1527" s="87" t="str">
        <f>'Cost Pressures (d)'!B940</f>
        <v>In Year Cost Base</v>
      </c>
      <c r="C1527" s="87" t="str">
        <f>'Cost Pressures (d)'!C940</f>
        <v xml:space="preserve">Funded Cost Pressures: </v>
      </c>
      <c r="D1527" s="87" t="str">
        <f>'Cost Pressures (d)'!D940</f>
        <v>Other Private &amp; Voluntary Sector</v>
      </c>
      <c r="E1527" s="87" t="str">
        <f>'Cost Pressures (d)'!E940</f>
        <v>FIGURE</v>
      </c>
      <c r="F1527" s="87">
        <f>'Cost Pressures (d)'!F940</f>
        <v>0</v>
      </c>
      <c r="AE1527" s="88">
        <f>'Cost Pressures (d)'!W940</f>
        <v>0</v>
      </c>
      <c r="AH1527" s="88">
        <f>'Cost Pressures (d)'!Z940</f>
        <v>0</v>
      </c>
      <c r="AJ1527" s="88">
        <f>'Cost Pressures (d)'!AA940</f>
        <v>0</v>
      </c>
      <c r="AK1527" s="88">
        <f>'Cost Pressures (d)'!AC940</f>
        <v>0</v>
      </c>
    </row>
    <row r="1528" spans="1:37">
      <c r="A1528" s="87" t="str">
        <f>'Cost Pressures (d)'!A941</f>
        <v>Swansea Bay UHB</v>
      </c>
      <c r="B1528" s="87" t="str">
        <f>'Cost Pressures (d)'!B941</f>
        <v>In Year Cost Base</v>
      </c>
      <c r="C1528" s="87" t="str">
        <f>'Cost Pressures (d)'!C941</f>
        <v>Total Cost Pressures</v>
      </c>
      <c r="D1528" s="87" t="str">
        <f>'Cost Pressures (d)'!D941</f>
        <v>Other Private &amp; Voluntary Sector</v>
      </c>
      <c r="E1528" s="87" t="str">
        <f>'Cost Pressures (d)'!E941</f>
        <v>TOTAL</v>
      </c>
      <c r="F1528" s="87" t="str">
        <f>'Cost Pressures (d)'!F941</f>
        <v>Total Cost Pressures</v>
      </c>
      <c r="AE1528" s="88">
        <f>'Cost Pressures (d)'!W941</f>
        <v>0</v>
      </c>
      <c r="AH1528" s="88">
        <f>'Cost Pressures (d)'!Z941</f>
        <v>0</v>
      </c>
      <c r="AJ1528" s="88">
        <f>'Cost Pressures (d)'!AA941</f>
        <v>0</v>
      </c>
      <c r="AK1528" s="88">
        <f>'Cost Pressures (d)'!AC941</f>
        <v>0</v>
      </c>
    </row>
    <row r="1529" spans="1:37">
      <c r="A1529" s="87" t="str">
        <f>'Cost Pressures (d)'!A942</f>
        <v>Swansea Bay UHB</v>
      </c>
      <c r="B1529" s="87" t="str">
        <f>'Cost Pressures (d)'!B942</f>
        <v>In Year Cost Base</v>
      </c>
      <c r="C1529" s="87" t="str">
        <f>'Cost Pressures (d)'!C942</f>
        <v>Inflationary Cost Pressures</v>
      </c>
      <c r="D1529" s="87" t="str">
        <f>'Cost Pressures (d)'!D942</f>
        <v>Joint Financing &amp; Other</v>
      </c>
      <c r="E1529" s="87" t="str">
        <f>'Cost Pressures (d)'!E942</f>
        <v>FIGURE</v>
      </c>
      <c r="F1529" s="87" t="str">
        <f>'Cost Pressures (d)'!F942</f>
        <v>Inflation - Energy</v>
      </c>
      <c r="AE1529" s="88">
        <f>'Cost Pressures (d)'!W942</f>
        <v>0</v>
      </c>
      <c r="AH1529" s="88">
        <f>'Cost Pressures (d)'!Z942</f>
        <v>0</v>
      </c>
      <c r="AJ1529" s="88">
        <f>'Cost Pressures (d)'!AA942</f>
        <v>0</v>
      </c>
      <c r="AK1529" s="88">
        <f>'Cost Pressures (d)'!AC942</f>
        <v>0</v>
      </c>
    </row>
    <row r="1530" spans="1:37">
      <c r="A1530" s="87" t="str">
        <f>'Cost Pressures (d)'!A943</f>
        <v>Swansea Bay UHB</v>
      </c>
      <c r="B1530" s="87" t="str">
        <f>'Cost Pressures (d)'!B943</f>
        <v>In Year Cost Base</v>
      </c>
      <c r="C1530" s="87" t="str">
        <f>'Cost Pressures (d)'!C943</f>
        <v>Inflationary Cost Pressures</v>
      </c>
      <c r="D1530" s="87" t="str">
        <f>'Cost Pressures (d)'!D943</f>
        <v>Joint Financing &amp; Other</v>
      </c>
      <c r="E1530" s="87" t="str">
        <f>'Cost Pressures (d)'!E943</f>
        <v>FIGURE</v>
      </c>
      <c r="F1530" s="87" t="str">
        <f>'Cost Pressures (d)'!F943</f>
        <v>Inflation - Other price increases</v>
      </c>
      <c r="AE1530" s="88">
        <f>'Cost Pressures (d)'!W943</f>
        <v>0</v>
      </c>
      <c r="AH1530" s="88">
        <f>'Cost Pressures (d)'!Z943</f>
        <v>0</v>
      </c>
      <c r="AJ1530" s="88">
        <f>'Cost Pressures (d)'!AA943</f>
        <v>0</v>
      </c>
      <c r="AK1530" s="88">
        <f>'Cost Pressures (d)'!AC943</f>
        <v>0</v>
      </c>
    </row>
    <row r="1531" spans="1:37">
      <c r="A1531" s="87" t="str">
        <f>'Cost Pressures (d)'!A944</f>
        <v>Swansea Bay UHB</v>
      </c>
      <c r="B1531" s="87" t="str">
        <f>'Cost Pressures (d)'!B944</f>
        <v>In Year Cost Base</v>
      </c>
      <c r="C1531" s="87" t="str">
        <f>'Cost Pressures (d)'!C944</f>
        <v>Inflationary Cost Pressures</v>
      </c>
      <c r="D1531" s="87" t="str">
        <f>'Cost Pressures (d)'!D944</f>
        <v>Joint Financing &amp; Other</v>
      </c>
      <c r="E1531" s="87" t="str">
        <f>'Cost Pressures (d)'!E944</f>
        <v>FIGURE</v>
      </c>
      <c r="F1531" s="87" t="str">
        <f>'Cost Pressures (d)'!F944</f>
        <v>CHC (ec RLW)</v>
      </c>
      <c r="AE1531" s="88">
        <f>'Cost Pressures (d)'!W944</f>
        <v>0</v>
      </c>
      <c r="AH1531" s="88">
        <f>'Cost Pressures (d)'!Z944</f>
        <v>0</v>
      </c>
      <c r="AJ1531" s="88">
        <f>'Cost Pressures (d)'!AA944</f>
        <v>0</v>
      </c>
      <c r="AK1531" s="88">
        <f>'Cost Pressures (d)'!AC944</f>
        <v>0</v>
      </c>
    </row>
    <row r="1532" spans="1:37">
      <c r="A1532" s="87" t="str">
        <f>'Cost Pressures (d)'!A945</f>
        <v>Swansea Bay UHB</v>
      </c>
      <c r="B1532" s="87" t="str">
        <f>'Cost Pressures (d)'!B945</f>
        <v>In Year Cost Base</v>
      </c>
      <c r="C1532" s="87" t="str">
        <f>'Cost Pressures (d)'!C945</f>
        <v>Inflationary Cost Pressures</v>
      </c>
      <c r="D1532" s="87" t="str">
        <f>'Cost Pressures (d)'!D945</f>
        <v>Joint Financing &amp; Other</v>
      </c>
      <c r="E1532" s="87" t="str">
        <f>'Cost Pressures (d)'!E945</f>
        <v>FIGURE</v>
      </c>
      <c r="F1532" s="87" t="str">
        <f>'Cost Pressures (d)'!F945</f>
        <v>Secondary Care Drugs &amp; NICE</v>
      </c>
      <c r="AE1532" s="88">
        <f>'Cost Pressures (d)'!W945</f>
        <v>0</v>
      </c>
      <c r="AH1532" s="88">
        <f>'Cost Pressures (d)'!Z945</f>
        <v>0</v>
      </c>
      <c r="AJ1532" s="88">
        <f>'Cost Pressures (d)'!AA945</f>
        <v>0</v>
      </c>
      <c r="AK1532" s="88">
        <f>'Cost Pressures (d)'!AC945</f>
        <v>0</v>
      </c>
    </row>
    <row r="1533" spans="1:37">
      <c r="A1533" s="87" t="str">
        <f>'Cost Pressures (d)'!A946</f>
        <v>Swansea Bay UHB</v>
      </c>
      <c r="B1533" s="87" t="str">
        <f>'Cost Pressures (d)'!B946</f>
        <v>In Year Cost Base</v>
      </c>
      <c r="C1533" s="87" t="str">
        <f>'Cost Pressures (d)'!C946</f>
        <v>Inflationary Cost Pressures</v>
      </c>
      <c r="D1533" s="87" t="str">
        <f>'Cost Pressures (d)'!D946</f>
        <v>Joint Financing &amp; Other</v>
      </c>
      <c r="E1533" s="87" t="str">
        <f>'Cost Pressures (d)'!E946</f>
        <v>FIGURE</v>
      </c>
      <c r="F1533" s="87" t="str">
        <f>'Cost Pressures (d)'!F946</f>
        <v>PC Prescribing</v>
      </c>
      <c r="AE1533" s="88">
        <f>'Cost Pressures (d)'!W946</f>
        <v>0</v>
      </c>
      <c r="AH1533" s="88">
        <f>'Cost Pressures (d)'!Z946</f>
        <v>0</v>
      </c>
      <c r="AJ1533" s="88">
        <f>'Cost Pressures (d)'!AA946</f>
        <v>0</v>
      </c>
      <c r="AK1533" s="88">
        <f>'Cost Pressures (d)'!AC946</f>
        <v>0</v>
      </c>
    </row>
    <row r="1534" spans="1:37">
      <c r="A1534" s="87" t="str">
        <f>'Cost Pressures (d)'!A947</f>
        <v>Swansea Bay UHB</v>
      </c>
      <c r="B1534" s="87" t="str">
        <f>'Cost Pressures (d)'!B947</f>
        <v>In Year Cost Base</v>
      </c>
      <c r="C1534" s="87" t="str">
        <f>'Cost Pressures (d)'!C947</f>
        <v>Inflationary Cost Pressures</v>
      </c>
      <c r="D1534" s="87" t="str">
        <f>'Cost Pressures (d)'!D947</f>
        <v>Joint Financing &amp; Other</v>
      </c>
      <c r="E1534" s="87" t="str">
        <f>'Cost Pressures (d)'!E947</f>
        <v>FIGURE</v>
      </c>
      <c r="F1534" s="87" t="str">
        <f>'Cost Pressures (d)'!F947</f>
        <v>Inflations Linked to Commissioned Services</v>
      </c>
      <c r="AE1534" s="88">
        <f>'Cost Pressures (d)'!W947</f>
        <v>0</v>
      </c>
      <c r="AH1534" s="88">
        <f>'Cost Pressures (d)'!Z947</f>
        <v>0</v>
      </c>
      <c r="AJ1534" s="88">
        <f>'Cost Pressures (d)'!AA947</f>
        <v>0</v>
      </c>
      <c r="AK1534" s="88">
        <f>'Cost Pressures (d)'!AC947</f>
        <v>0</v>
      </c>
    </row>
    <row r="1535" spans="1:37">
      <c r="A1535" s="87" t="str">
        <f>'Cost Pressures (d)'!A948</f>
        <v>Swansea Bay UHB</v>
      </c>
      <c r="B1535" s="87" t="str">
        <f>'Cost Pressures (d)'!B948</f>
        <v>In Year Cost Base</v>
      </c>
      <c r="C1535" s="87" t="str">
        <f>'Cost Pressures (d)'!C948</f>
        <v>Inflationary Cost Pressures</v>
      </c>
      <c r="D1535" s="87" t="str">
        <f>'Cost Pressures (d)'!D948</f>
        <v>Joint Financing &amp; Other</v>
      </c>
      <c r="E1535" s="87" t="str">
        <f>'Cost Pressures (d)'!E948</f>
        <v>FIGURE</v>
      </c>
      <c r="F1535" s="87">
        <f>'Cost Pressures (d)'!F948</f>
        <v>0</v>
      </c>
      <c r="AE1535" s="88">
        <f>'Cost Pressures (d)'!W948</f>
        <v>0</v>
      </c>
      <c r="AH1535" s="88">
        <f>'Cost Pressures (d)'!Z948</f>
        <v>0</v>
      </c>
      <c r="AJ1535" s="88">
        <f>'Cost Pressures (d)'!AA948</f>
        <v>0</v>
      </c>
      <c r="AK1535" s="88">
        <f>'Cost Pressures (d)'!AC948</f>
        <v>0</v>
      </c>
    </row>
    <row r="1536" spans="1:37">
      <c r="A1536" s="87" t="str">
        <f>'Cost Pressures (d)'!A949</f>
        <v>Swansea Bay UHB</v>
      </c>
      <c r="B1536" s="87" t="str">
        <f>'Cost Pressures (d)'!B949</f>
        <v>In Year Cost Base</v>
      </c>
      <c r="C1536" s="87" t="str">
        <f>'Cost Pressures (d)'!C949</f>
        <v>Inflationary Cost Pressures</v>
      </c>
      <c r="D1536" s="87" t="str">
        <f>'Cost Pressures (d)'!D949</f>
        <v>Joint Financing &amp; Other</v>
      </c>
      <c r="E1536" s="87" t="str">
        <f>'Cost Pressures (d)'!E949</f>
        <v>FIGURE</v>
      </c>
      <c r="F1536" s="87">
        <f>'Cost Pressures (d)'!F949</f>
        <v>0</v>
      </c>
      <c r="AE1536" s="88">
        <f>'Cost Pressures (d)'!W949</f>
        <v>0</v>
      </c>
      <c r="AH1536" s="88">
        <f>'Cost Pressures (d)'!Z949</f>
        <v>0</v>
      </c>
      <c r="AJ1536" s="88">
        <f>'Cost Pressures (d)'!AA949</f>
        <v>0</v>
      </c>
      <c r="AK1536" s="88">
        <f>'Cost Pressures (d)'!AC949</f>
        <v>0</v>
      </c>
    </row>
    <row r="1537" spans="1:37">
      <c r="A1537" s="87" t="str">
        <f>'Cost Pressures (d)'!A950</f>
        <v>Swansea Bay UHB</v>
      </c>
      <c r="B1537" s="87" t="str">
        <f>'Cost Pressures (d)'!B950</f>
        <v>In Year Cost Base</v>
      </c>
      <c r="C1537" s="87" t="str">
        <f>'Cost Pressures (d)'!C950</f>
        <v>Inflationary Cost Pressures</v>
      </c>
      <c r="D1537" s="87" t="str">
        <f>'Cost Pressures (d)'!D950</f>
        <v>Joint Financing &amp; Other</v>
      </c>
      <c r="E1537" s="87" t="str">
        <f>'Cost Pressures (d)'!E950</f>
        <v>TOTAL</v>
      </c>
      <c r="F1537" s="87" t="str">
        <f>'Cost Pressures (d)'!F950</f>
        <v>Subtotal Inflationary Cost Pressures</v>
      </c>
      <c r="AE1537" s="88">
        <f>'Cost Pressures (d)'!W950</f>
        <v>0</v>
      </c>
      <c r="AH1537" s="88">
        <f>'Cost Pressures (d)'!Z950</f>
        <v>0</v>
      </c>
      <c r="AJ1537" s="88">
        <f>'Cost Pressures (d)'!AA950</f>
        <v>0</v>
      </c>
      <c r="AK1537" s="88">
        <f>'Cost Pressures (d)'!AC950</f>
        <v>0</v>
      </c>
    </row>
    <row r="1538" spans="1:37">
      <c r="A1538" s="87" t="str">
        <f>'Cost Pressures (d)'!A951</f>
        <v>Swansea Bay UHB</v>
      </c>
      <c r="B1538" s="87" t="str">
        <f>'Cost Pressures (d)'!B951</f>
        <v>In Year Cost Base</v>
      </c>
      <c r="C1538" s="87" t="str">
        <f>'Cost Pressures (d)'!C951</f>
        <v>Inflationary Cost Pressures</v>
      </c>
      <c r="D1538" s="87" t="str">
        <f>'Cost Pressures (d)'!D951</f>
        <v>Joint Financing &amp; Other</v>
      </c>
      <c r="E1538" s="87" t="str">
        <f>'Cost Pressures (d)'!E951</f>
        <v>FIGURE</v>
      </c>
      <c r="F1538" s="87">
        <f>'Cost Pressures (d)'!F951</f>
        <v>0</v>
      </c>
      <c r="AE1538" s="88">
        <f>'Cost Pressures (d)'!W951</f>
        <v>0</v>
      </c>
      <c r="AH1538" s="88">
        <f>'Cost Pressures (d)'!Z951</f>
        <v>0</v>
      </c>
      <c r="AJ1538" s="88">
        <f>'Cost Pressures (d)'!AA951</f>
        <v>0</v>
      </c>
      <c r="AK1538" s="88">
        <f>'Cost Pressures (d)'!AC951</f>
        <v>0</v>
      </c>
    </row>
    <row r="1539" spans="1:37">
      <c r="A1539" s="87" t="str">
        <f>'Cost Pressures (d)'!A952</f>
        <v>Swansea Bay UHB</v>
      </c>
      <c r="B1539" s="87" t="str">
        <f>'Cost Pressures (d)'!B952</f>
        <v>In Year Cost Base</v>
      </c>
      <c r="C1539" s="87" t="str">
        <f>'Cost Pressures (d)'!C952</f>
        <v>Ongoing non-recurring cost pressures</v>
      </c>
      <c r="D1539" s="87" t="str">
        <f>'Cost Pressures (d)'!D952</f>
        <v>Joint Financing &amp; Other</v>
      </c>
      <c r="E1539" s="87" t="str">
        <f>'Cost Pressures (d)'!E952</f>
        <v>FIGURE</v>
      </c>
      <c r="F1539" s="87" t="str">
        <f>'Cost Pressures (d)'!F952</f>
        <v>Ongoing non-recurring cost pressures</v>
      </c>
      <c r="AE1539" s="88" t="str">
        <f>'Cost Pressures (d)'!W952</f>
        <v>£'000</v>
      </c>
      <c r="AH1539" s="88" t="str">
        <f>'Cost Pressures (d)'!Z952</f>
        <v>£'000</v>
      </c>
      <c r="AJ1539" s="88">
        <f>'Cost Pressures (d)'!AA952</f>
        <v>0</v>
      </c>
      <c r="AK1539" s="88">
        <f>'Cost Pressures (d)'!AC952</f>
        <v>0</v>
      </c>
    </row>
    <row r="1540" spans="1:37">
      <c r="A1540" s="87" t="str">
        <f>'Cost Pressures (d)'!A953</f>
        <v>Swansea Bay UHB</v>
      </c>
      <c r="B1540" s="87" t="str">
        <f>'Cost Pressures (d)'!B953</f>
        <v>In Year Cost Base</v>
      </c>
      <c r="C1540" s="87" t="str">
        <f>'Cost Pressures (d)'!C953</f>
        <v>Ongoing non-recurring cost pressures</v>
      </c>
      <c r="D1540" s="87" t="str">
        <f>'Cost Pressures (d)'!D953</f>
        <v>Joint Financing &amp; Other</v>
      </c>
      <c r="E1540" s="87" t="str">
        <f>'Cost Pressures (d)'!E953</f>
        <v>FIGURE</v>
      </c>
      <c r="F1540" s="87">
        <f>'Cost Pressures (d)'!F953</f>
        <v>0</v>
      </c>
      <c r="AE1540" s="88">
        <f>'Cost Pressures (d)'!W953</f>
        <v>0</v>
      </c>
      <c r="AH1540" s="88">
        <f>'Cost Pressures (d)'!Z953</f>
        <v>0</v>
      </c>
      <c r="AJ1540" s="88">
        <f>'Cost Pressures (d)'!AA953</f>
        <v>0</v>
      </c>
      <c r="AK1540" s="88">
        <f>'Cost Pressures (d)'!AC953</f>
        <v>0</v>
      </c>
    </row>
    <row r="1541" spans="1:37">
      <c r="A1541" s="87" t="str">
        <f>'Cost Pressures (d)'!A954</f>
        <v>Swansea Bay UHB</v>
      </c>
      <c r="B1541" s="87" t="str">
        <f>'Cost Pressures (d)'!B954</f>
        <v>In Year Cost Base</v>
      </c>
      <c r="C1541" s="87" t="str">
        <f>'Cost Pressures (d)'!C954</f>
        <v>Ongoing non-recurring cost pressures</v>
      </c>
      <c r="D1541" s="87" t="str">
        <f>'Cost Pressures (d)'!D954</f>
        <v>Joint Financing &amp; Other</v>
      </c>
      <c r="E1541" s="87" t="str">
        <f>'Cost Pressures (d)'!E954</f>
        <v>FIGURE</v>
      </c>
      <c r="F1541" s="87">
        <f>'Cost Pressures (d)'!F954</f>
        <v>0</v>
      </c>
      <c r="AE1541" s="88">
        <f>'Cost Pressures (d)'!W954</f>
        <v>0</v>
      </c>
      <c r="AH1541" s="88">
        <f>'Cost Pressures (d)'!Z954</f>
        <v>0</v>
      </c>
      <c r="AJ1541" s="88">
        <f>'Cost Pressures (d)'!AA954</f>
        <v>0</v>
      </c>
      <c r="AK1541" s="88">
        <f>'Cost Pressures (d)'!AC954</f>
        <v>0</v>
      </c>
    </row>
    <row r="1542" spans="1:37">
      <c r="A1542" s="87" t="str">
        <f>'Cost Pressures (d)'!A955</f>
        <v>Swansea Bay UHB</v>
      </c>
      <c r="B1542" s="87" t="str">
        <f>'Cost Pressures (d)'!B955</f>
        <v>In Year Cost Base</v>
      </c>
      <c r="C1542" s="87" t="str">
        <f>'Cost Pressures (d)'!C955</f>
        <v>Ongoing non-recurring cost pressures</v>
      </c>
      <c r="D1542" s="87" t="str">
        <f>'Cost Pressures (d)'!D955</f>
        <v>Joint Financing &amp; Other</v>
      </c>
      <c r="E1542" s="87" t="str">
        <f>'Cost Pressures (d)'!E955</f>
        <v>FIGURE</v>
      </c>
      <c r="F1542" s="87">
        <f>'Cost Pressures (d)'!F955</f>
        <v>0</v>
      </c>
      <c r="AE1542" s="88">
        <f>'Cost Pressures (d)'!W955</f>
        <v>0</v>
      </c>
      <c r="AH1542" s="88">
        <f>'Cost Pressures (d)'!Z955</f>
        <v>0</v>
      </c>
      <c r="AJ1542" s="88">
        <f>'Cost Pressures (d)'!AA955</f>
        <v>0</v>
      </c>
      <c r="AK1542" s="88">
        <f>'Cost Pressures (d)'!AC955</f>
        <v>0</v>
      </c>
    </row>
    <row r="1543" spans="1:37">
      <c r="A1543" s="87" t="str">
        <f>'Cost Pressures (d)'!A956</f>
        <v>Swansea Bay UHB</v>
      </c>
      <c r="B1543" s="87" t="str">
        <f>'Cost Pressures (d)'!B956</f>
        <v>In Year Cost Base</v>
      </c>
      <c r="C1543" s="87" t="str">
        <f>'Cost Pressures (d)'!C956</f>
        <v>Ongoing non-recurring cost pressures</v>
      </c>
      <c r="D1543" s="87" t="str">
        <f>'Cost Pressures (d)'!D956</f>
        <v>Joint Financing &amp; Other</v>
      </c>
      <c r="E1543" s="87" t="str">
        <f>'Cost Pressures (d)'!E956</f>
        <v>FIGURE</v>
      </c>
      <c r="F1543" s="87">
        <f>'Cost Pressures (d)'!F956</f>
        <v>0</v>
      </c>
      <c r="AE1543" s="88">
        <f>'Cost Pressures (d)'!W956</f>
        <v>0</v>
      </c>
      <c r="AH1543" s="88">
        <f>'Cost Pressures (d)'!Z956</f>
        <v>0</v>
      </c>
      <c r="AJ1543" s="88">
        <f>'Cost Pressures (d)'!AA956</f>
        <v>0</v>
      </c>
      <c r="AK1543" s="88">
        <f>'Cost Pressures (d)'!AC956</f>
        <v>0</v>
      </c>
    </row>
    <row r="1544" spans="1:37">
      <c r="A1544" s="87" t="str">
        <f>'Cost Pressures (d)'!A957</f>
        <v>Swansea Bay UHB</v>
      </c>
      <c r="B1544" s="87" t="str">
        <f>'Cost Pressures (d)'!B957</f>
        <v>In Year Cost Base</v>
      </c>
      <c r="C1544" s="87" t="str">
        <f>'Cost Pressures (d)'!C957</f>
        <v>Ongoing non-recurring cost pressures</v>
      </c>
      <c r="D1544" s="87" t="str">
        <f>'Cost Pressures (d)'!D957</f>
        <v>Joint Financing &amp; Other</v>
      </c>
      <c r="E1544" s="87" t="str">
        <f>'Cost Pressures (d)'!E957</f>
        <v>FIGURE</v>
      </c>
      <c r="F1544" s="87">
        <f>'Cost Pressures (d)'!F957</f>
        <v>0</v>
      </c>
      <c r="AE1544" s="88">
        <f>'Cost Pressures (d)'!W957</f>
        <v>0</v>
      </c>
      <c r="AH1544" s="88">
        <f>'Cost Pressures (d)'!Z957</f>
        <v>0</v>
      </c>
      <c r="AJ1544" s="88">
        <f>'Cost Pressures (d)'!AA957</f>
        <v>0</v>
      </c>
      <c r="AK1544" s="88">
        <f>'Cost Pressures (d)'!AC957</f>
        <v>0</v>
      </c>
    </row>
    <row r="1545" spans="1:37">
      <c r="A1545" s="87" t="str">
        <f>'Cost Pressures (d)'!A958</f>
        <v>Swansea Bay UHB</v>
      </c>
      <c r="B1545" s="87" t="str">
        <f>'Cost Pressures (d)'!B958</f>
        <v>In Year Cost Base</v>
      </c>
      <c r="C1545" s="87" t="str">
        <f>'Cost Pressures (d)'!C958</f>
        <v>Ongoing non-recurring cost pressures</v>
      </c>
      <c r="D1545" s="87" t="str">
        <f>'Cost Pressures (d)'!D958</f>
        <v>Joint Financing &amp; Other</v>
      </c>
      <c r="E1545" s="87" t="str">
        <f>'Cost Pressures (d)'!E958</f>
        <v>FIGURE</v>
      </c>
      <c r="F1545" s="87">
        <f>'Cost Pressures (d)'!F958</f>
        <v>0</v>
      </c>
      <c r="AE1545" s="88">
        <f>'Cost Pressures (d)'!W958</f>
        <v>0</v>
      </c>
      <c r="AH1545" s="88">
        <f>'Cost Pressures (d)'!Z958</f>
        <v>0</v>
      </c>
      <c r="AJ1545" s="88">
        <f>'Cost Pressures (d)'!AA958</f>
        <v>0</v>
      </c>
      <c r="AK1545" s="88">
        <f>'Cost Pressures (d)'!AC958</f>
        <v>0</v>
      </c>
    </row>
    <row r="1546" spans="1:37">
      <c r="A1546" s="87" t="str">
        <f>'Cost Pressures (d)'!A959</f>
        <v>Swansea Bay UHB</v>
      </c>
      <c r="B1546" s="87" t="str">
        <f>'Cost Pressures (d)'!B959</f>
        <v>In Year Cost Base</v>
      </c>
      <c r="C1546" s="87" t="str">
        <f>'Cost Pressures (d)'!C959</f>
        <v>Ongoing non-recurring cost pressures</v>
      </c>
      <c r="D1546" s="87" t="str">
        <f>'Cost Pressures (d)'!D959</f>
        <v>Joint Financing &amp; Other</v>
      </c>
      <c r="E1546" s="87" t="str">
        <f>'Cost Pressures (d)'!E959</f>
        <v>FIGURE</v>
      </c>
      <c r="F1546" s="87">
        <f>'Cost Pressures (d)'!F959</f>
        <v>0</v>
      </c>
      <c r="AE1546" s="88">
        <f>'Cost Pressures (d)'!W959</f>
        <v>0</v>
      </c>
      <c r="AH1546" s="88">
        <f>'Cost Pressures (d)'!Z959</f>
        <v>0</v>
      </c>
      <c r="AJ1546" s="88">
        <f>'Cost Pressures (d)'!AA959</f>
        <v>0</v>
      </c>
      <c r="AK1546" s="88">
        <f>'Cost Pressures (d)'!AC959</f>
        <v>0</v>
      </c>
    </row>
    <row r="1547" spans="1:37">
      <c r="A1547" s="87" t="str">
        <f>'Cost Pressures (d)'!A960</f>
        <v>Swansea Bay UHB</v>
      </c>
      <c r="B1547" s="87" t="str">
        <f>'Cost Pressures (d)'!B960</f>
        <v>In Year Cost Base</v>
      </c>
      <c r="C1547" s="87" t="str">
        <f>'Cost Pressures (d)'!C960</f>
        <v>Ongoing non-recurring cost pressures</v>
      </c>
      <c r="D1547" s="87" t="str">
        <f>'Cost Pressures (d)'!D960</f>
        <v>Joint Financing &amp; Other</v>
      </c>
      <c r="E1547" s="87" t="str">
        <f>'Cost Pressures (d)'!E960</f>
        <v>FIGURE</v>
      </c>
      <c r="F1547" s="87">
        <f>'Cost Pressures (d)'!F960</f>
        <v>0</v>
      </c>
      <c r="AE1547" s="88">
        <f>'Cost Pressures (d)'!W960</f>
        <v>0</v>
      </c>
      <c r="AH1547" s="88">
        <f>'Cost Pressures (d)'!Z960</f>
        <v>0</v>
      </c>
      <c r="AJ1547" s="88">
        <f>'Cost Pressures (d)'!AA960</f>
        <v>0</v>
      </c>
      <c r="AK1547" s="88">
        <f>'Cost Pressures (d)'!AC960</f>
        <v>0</v>
      </c>
    </row>
    <row r="1548" spans="1:37">
      <c r="A1548" s="87" t="str">
        <f>'Cost Pressures (d)'!A961</f>
        <v>Swansea Bay UHB</v>
      </c>
      <c r="B1548" s="87" t="str">
        <f>'Cost Pressures (d)'!B961</f>
        <v>In Year Cost Base</v>
      </c>
      <c r="C1548" s="87" t="str">
        <f>'Cost Pressures (d)'!C961</f>
        <v>Ongoing non-recurring cost pressures</v>
      </c>
      <c r="D1548" s="87" t="str">
        <f>'Cost Pressures (d)'!D961</f>
        <v>Joint Financing &amp; Other</v>
      </c>
      <c r="E1548" s="87" t="str">
        <f>'Cost Pressures (d)'!E961</f>
        <v>FIGURE</v>
      </c>
      <c r="F1548" s="87">
        <f>'Cost Pressures (d)'!F961</f>
        <v>0</v>
      </c>
      <c r="AE1548" s="88">
        <f>'Cost Pressures (d)'!W961</f>
        <v>0</v>
      </c>
      <c r="AH1548" s="88">
        <f>'Cost Pressures (d)'!Z961</f>
        <v>0</v>
      </c>
      <c r="AJ1548" s="88">
        <f>'Cost Pressures (d)'!AA961</f>
        <v>0</v>
      </c>
      <c r="AK1548" s="88">
        <f>'Cost Pressures (d)'!AC961</f>
        <v>0</v>
      </c>
    </row>
    <row r="1549" spans="1:37">
      <c r="A1549" s="87" t="str">
        <f>'Cost Pressures (d)'!A962</f>
        <v>Swansea Bay UHB</v>
      </c>
      <c r="B1549" s="87" t="str">
        <f>'Cost Pressures (d)'!B962</f>
        <v>In Year Cost Base</v>
      </c>
      <c r="C1549" s="87" t="str">
        <f>'Cost Pressures (d)'!C962</f>
        <v>Ongoing non-recurring cost pressures</v>
      </c>
      <c r="D1549" s="87" t="str">
        <f>'Cost Pressures (d)'!D962</f>
        <v>Joint Financing &amp; Other</v>
      </c>
      <c r="E1549" s="87" t="str">
        <f>'Cost Pressures (d)'!E962</f>
        <v>FIGURE</v>
      </c>
      <c r="F1549" s="87">
        <f>'Cost Pressures (d)'!F962</f>
        <v>0</v>
      </c>
      <c r="AE1549" s="88">
        <f>'Cost Pressures (d)'!W962</f>
        <v>0</v>
      </c>
      <c r="AH1549" s="88">
        <f>'Cost Pressures (d)'!Z962</f>
        <v>0</v>
      </c>
      <c r="AJ1549" s="88">
        <f>'Cost Pressures (d)'!AA962</f>
        <v>0</v>
      </c>
      <c r="AK1549" s="88">
        <f>'Cost Pressures (d)'!AC962</f>
        <v>0</v>
      </c>
    </row>
    <row r="1550" spans="1:37">
      <c r="A1550" s="87" t="str">
        <f>'Cost Pressures (d)'!A963</f>
        <v>Swansea Bay UHB</v>
      </c>
      <c r="B1550" s="87" t="str">
        <f>'Cost Pressures (d)'!B963</f>
        <v>In Year Cost Base</v>
      </c>
      <c r="C1550" s="87" t="str">
        <f>'Cost Pressures (d)'!C963</f>
        <v>Ongoing non-recurring cost pressures</v>
      </c>
      <c r="D1550" s="87" t="str">
        <f>'Cost Pressures (d)'!D963</f>
        <v>Joint Financing &amp; Other</v>
      </c>
      <c r="E1550" s="87" t="str">
        <f>'Cost Pressures (d)'!E963</f>
        <v>FIGURE</v>
      </c>
      <c r="F1550" s="87">
        <f>'Cost Pressures (d)'!F963</f>
        <v>0</v>
      </c>
      <c r="AE1550" s="88">
        <f>'Cost Pressures (d)'!W963</f>
        <v>0</v>
      </c>
      <c r="AH1550" s="88">
        <f>'Cost Pressures (d)'!Z963</f>
        <v>0</v>
      </c>
      <c r="AJ1550" s="88">
        <f>'Cost Pressures (d)'!AA963</f>
        <v>0</v>
      </c>
      <c r="AK1550" s="88">
        <f>'Cost Pressures (d)'!AC963</f>
        <v>0</v>
      </c>
    </row>
    <row r="1551" spans="1:37">
      <c r="A1551" s="87" t="str">
        <f>'Cost Pressures (d)'!A964</f>
        <v>Swansea Bay UHB</v>
      </c>
      <c r="B1551" s="87" t="str">
        <f>'Cost Pressures (d)'!B964</f>
        <v>In Year Cost Base</v>
      </c>
      <c r="C1551" s="87" t="str">
        <f>'Cost Pressures (d)'!C964</f>
        <v>Ongoing non-recurring cost pressures</v>
      </c>
      <c r="D1551" s="87" t="str">
        <f>'Cost Pressures (d)'!D964</f>
        <v>Joint Financing &amp; Other</v>
      </c>
      <c r="E1551" s="87" t="str">
        <f>'Cost Pressures (d)'!E964</f>
        <v>FIGURE</v>
      </c>
      <c r="F1551" s="87">
        <f>'Cost Pressures (d)'!F964</f>
        <v>0</v>
      </c>
      <c r="AE1551" s="88">
        <f>'Cost Pressures (d)'!W964</f>
        <v>0</v>
      </c>
      <c r="AH1551" s="88">
        <f>'Cost Pressures (d)'!Z964</f>
        <v>0</v>
      </c>
      <c r="AJ1551" s="88">
        <f>'Cost Pressures (d)'!AA964</f>
        <v>0</v>
      </c>
      <c r="AK1551" s="88">
        <f>'Cost Pressures (d)'!AC964</f>
        <v>0</v>
      </c>
    </row>
    <row r="1552" spans="1:37">
      <c r="A1552" s="87" t="str">
        <f>'Cost Pressures (d)'!A965</f>
        <v>Swansea Bay UHB</v>
      </c>
      <c r="B1552" s="87" t="str">
        <f>'Cost Pressures (d)'!B965</f>
        <v>In Year Cost Base</v>
      </c>
      <c r="C1552" s="87" t="str">
        <f>'Cost Pressures (d)'!C965</f>
        <v>Ongoing non-recurring cost pressures</v>
      </c>
      <c r="D1552" s="87" t="str">
        <f>'Cost Pressures (d)'!D965</f>
        <v>Joint Financing &amp; Other</v>
      </c>
      <c r="E1552" s="87" t="str">
        <f>'Cost Pressures (d)'!E965</f>
        <v>FIGURE</v>
      </c>
      <c r="F1552" s="87">
        <f>'Cost Pressures (d)'!F965</f>
        <v>0</v>
      </c>
      <c r="AE1552" s="88">
        <f>'Cost Pressures (d)'!W965</f>
        <v>0</v>
      </c>
      <c r="AH1552" s="88">
        <f>'Cost Pressures (d)'!Z965</f>
        <v>0</v>
      </c>
      <c r="AJ1552" s="88">
        <f>'Cost Pressures (d)'!AA965</f>
        <v>0</v>
      </c>
      <c r="AK1552" s="88">
        <f>'Cost Pressures (d)'!AC965</f>
        <v>0</v>
      </c>
    </row>
    <row r="1553" spans="1:37">
      <c r="A1553" s="87" t="str">
        <f>'Cost Pressures (d)'!A966</f>
        <v>Swansea Bay UHB</v>
      </c>
      <c r="B1553" s="87" t="str">
        <f>'Cost Pressures (d)'!B966</f>
        <v>In Year Cost Base</v>
      </c>
      <c r="C1553" s="87" t="str">
        <f>'Cost Pressures (d)'!C966</f>
        <v>Ongoing non-recurring cost pressures</v>
      </c>
      <c r="D1553" s="87" t="str">
        <f>'Cost Pressures (d)'!D966</f>
        <v>Joint Financing &amp; Other</v>
      </c>
      <c r="E1553" s="87" t="str">
        <f>'Cost Pressures (d)'!E966</f>
        <v>FIGURE</v>
      </c>
      <c r="F1553" s="87">
        <f>'Cost Pressures (d)'!F966</f>
        <v>0</v>
      </c>
      <c r="AE1553" s="88">
        <f>'Cost Pressures (d)'!W966</f>
        <v>0</v>
      </c>
      <c r="AH1553" s="88">
        <f>'Cost Pressures (d)'!Z966</f>
        <v>0</v>
      </c>
      <c r="AJ1553" s="88">
        <f>'Cost Pressures (d)'!AA966</f>
        <v>0</v>
      </c>
      <c r="AK1553" s="88">
        <f>'Cost Pressures (d)'!AC966</f>
        <v>0</v>
      </c>
    </row>
    <row r="1554" spans="1:37">
      <c r="A1554" s="87" t="str">
        <f>'Cost Pressures (d)'!A967</f>
        <v>Swansea Bay UHB</v>
      </c>
      <c r="B1554" s="87" t="str">
        <f>'Cost Pressures (d)'!B967</f>
        <v>In Year Cost Base</v>
      </c>
      <c r="C1554" s="87" t="str">
        <f>'Cost Pressures (d)'!C967</f>
        <v>Ongoing non-recurring cost pressures</v>
      </c>
      <c r="D1554" s="87" t="str">
        <f>'Cost Pressures (d)'!D967</f>
        <v>Joint Financing &amp; Other</v>
      </c>
      <c r="E1554" s="87" t="str">
        <f>'Cost Pressures (d)'!E967</f>
        <v>FIGURE</v>
      </c>
      <c r="F1554" s="87">
        <f>'Cost Pressures (d)'!F967</f>
        <v>0</v>
      </c>
      <c r="AE1554" s="88">
        <f>'Cost Pressures (d)'!W967</f>
        <v>0</v>
      </c>
      <c r="AH1554" s="88">
        <f>'Cost Pressures (d)'!Z967</f>
        <v>0</v>
      </c>
      <c r="AJ1554" s="88">
        <f>'Cost Pressures (d)'!AA967</f>
        <v>0</v>
      </c>
      <c r="AK1554" s="88">
        <f>'Cost Pressures (d)'!AC967</f>
        <v>0</v>
      </c>
    </row>
    <row r="1555" spans="1:37">
      <c r="A1555" s="87" t="str">
        <f>'Cost Pressures (d)'!A968</f>
        <v>Swansea Bay UHB</v>
      </c>
      <c r="B1555" s="87" t="str">
        <f>'Cost Pressures (d)'!B968</f>
        <v>In Year Cost Base</v>
      </c>
      <c r="C1555" s="87" t="str">
        <f>'Cost Pressures (d)'!C968</f>
        <v>Ongoing non-recurring cost pressures</v>
      </c>
      <c r="D1555" s="87" t="str">
        <f>'Cost Pressures (d)'!D968</f>
        <v>Joint Financing &amp; Other</v>
      </c>
      <c r="E1555" s="87" t="str">
        <f>'Cost Pressures (d)'!E968</f>
        <v>FIGURE</v>
      </c>
      <c r="F1555" s="87">
        <f>'Cost Pressures (d)'!F968</f>
        <v>0</v>
      </c>
      <c r="AE1555" s="88">
        <f>'Cost Pressures (d)'!W968</f>
        <v>0</v>
      </c>
      <c r="AH1555" s="88">
        <f>'Cost Pressures (d)'!Z968</f>
        <v>0</v>
      </c>
      <c r="AJ1555" s="88">
        <f>'Cost Pressures (d)'!AA968</f>
        <v>0</v>
      </c>
      <c r="AK1555" s="88">
        <f>'Cost Pressures (d)'!AC968</f>
        <v>0</v>
      </c>
    </row>
    <row r="1556" spans="1:37">
      <c r="A1556" s="87" t="str">
        <f>'Cost Pressures (d)'!A969</f>
        <v>Swansea Bay UHB</v>
      </c>
      <c r="B1556" s="87" t="str">
        <f>'Cost Pressures (d)'!B969</f>
        <v>In Year Cost Base</v>
      </c>
      <c r="C1556" s="87" t="str">
        <f>'Cost Pressures (d)'!C969</f>
        <v>Ongoing non-recurring cost pressures</v>
      </c>
      <c r="D1556" s="87" t="str">
        <f>'Cost Pressures (d)'!D969</f>
        <v>Joint Financing &amp; Other</v>
      </c>
      <c r="E1556" s="87" t="str">
        <f>'Cost Pressures (d)'!E969</f>
        <v>FIGURE</v>
      </c>
      <c r="F1556" s="87">
        <f>'Cost Pressures (d)'!F969</f>
        <v>0</v>
      </c>
      <c r="AE1556" s="88">
        <f>'Cost Pressures (d)'!W969</f>
        <v>0</v>
      </c>
      <c r="AH1556" s="88">
        <f>'Cost Pressures (d)'!Z969</f>
        <v>0</v>
      </c>
      <c r="AJ1556" s="88">
        <f>'Cost Pressures (d)'!AA969</f>
        <v>0</v>
      </c>
      <c r="AK1556" s="88">
        <f>'Cost Pressures (d)'!AC969</f>
        <v>0</v>
      </c>
    </row>
    <row r="1557" spans="1:37">
      <c r="A1557" s="87" t="str">
        <f>'Cost Pressures (d)'!A970</f>
        <v>Swansea Bay UHB</v>
      </c>
      <c r="B1557" s="87" t="str">
        <f>'Cost Pressures (d)'!B970</f>
        <v>In Year Cost Base</v>
      </c>
      <c r="C1557" s="87" t="str">
        <f>'Cost Pressures (d)'!C970</f>
        <v>Ongoing non-recurring cost pressures</v>
      </c>
      <c r="D1557" s="87" t="str">
        <f>'Cost Pressures (d)'!D970</f>
        <v>Joint Financing &amp; Other</v>
      </c>
      <c r="E1557" s="87" t="str">
        <f>'Cost Pressures (d)'!E970</f>
        <v>FIGURE</v>
      </c>
      <c r="F1557" s="87">
        <f>'Cost Pressures (d)'!F970</f>
        <v>0</v>
      </c>
      <c r="AE1557" s="88">
        <f>'Cost Pressures (d)'!W970</f>
        <v>0</v>
      </c>
      <c r="AH1557" s="88">
        <f>'Cost Pressures (d)'!Z970</f>
        <v>0</v>
      </c>
      <c r="AJ1557" s="88">
        <f>'Cost Pressures (d)'!AA970</f>
        <v>0</v>
      </c>
      <c r="AK1557" s="88">
        <f>'Cost Pressures (d)'!AC970</f>
        <v>0</v>
      </c>
    </row>
    <row r="1558" spans="1:37">
      <c r="A1558" s="87" t="str">
        <f>'Cost Pressures (d)'!A971</f>
        <v>Swansea Bay UHB</v>
      </c>
      <c r="B1558" s="87" t="str">
        <f>'Cost Pressures (d)'!B971</f>
        <v>In Year Cost Base</v>
      </c>
      <c r="C1558" s="87" t="str">
        <f>'Cost Pressures (d)'!C971</f>
        <v>Ongoing non-recurring cost pressures</v>
      </c>
      <c r="D1558" s="87" t="str">
        <f>'Cost Pressures (d)'!D971</f>
        <v>Joint Financing &amp; Other</v>
      </c>
      <c r="E1558" s="87" t="str">
        <f>'Cost Pressures (d)'!E971</f>
        <v>FIGURE</v>
      </c>
      <c r="F1558" s="87">
        <f>'Cost Pressures (d)'!F971</f>
        <v>0</v>
      </c>
      <c r="AE1558" s="88">
        <f>'Cost Pressures (d)'!W971</f>
        <v>0</v>
      </c>
      <c r="AH1558" s="88">
        <f>'Cost Pressures (d)'!Z971</f>
        <v>0</v>
      </c>
      <c r="AJ1558" s="88">
        <f>'Cost Pressures (d)'!AA971</f>
        <v>0</v>
      </c>
      <c r="AK1558" s="88">
        <f>'Cost Pressures (d)'!AC971</f>
        <v>0</v>
      </c>
    </row>
    <row r="1559" spans="1:37">
      <c r="A1559" s="87" t="str">
        <f>'Cost Pressures (d)'!A972</f>
        <v>Swansea Bay UHB</v>
      </c>
      <c r="B1559" s="87" t="str">
        <f>'Cost Pressures (d)'!B972</f>
        <v>In Year Cost Base</v>
      </c>
      <c r="C1559" s="87" t="str">
        <f>'Cost Pressures (d)'!C972</f>
        <v>Ongoing non-recurring cost pressures</v>
      </c>
      <c r="D1559" s="87" t="str">
        <f>'Cost Pressures (d)'!D972</f>
        <v>Joint Financing &amp; Other</v>
      </c>
      <c r="E1559" s="87" t="str">
        <f>'Cost Pressures (d)'!E972</f>
        <v>FIGURE</v>
      </c>
      <c r="F1559" s="87">
        <f>'Cost Pressures (d)'!F972</f>
        <v>0</v>
      </c>
      <c r="AE1559" s="88">
        <f>'Cost Pressures (d)'!W972</f>
        <v>0</v>
      </c>
      <c r="AH1559" s="88">
        <f>'Cost Pressures (d)'!Z972</f>
        <v>0</v>
      </c>
      <c r="AJ1559" s="88">
        <f>'Cost Pressures (d)'!AA972</f>
        <v>0</v>
      </c>
      <c r="AK1559" s="88">
        <f>'Cost Pressures (d)'!AC972</f>
        <v>0</v>
      </c>
    </row>
    <row r="1560" spans="1:37">
      <c r="A1560" s="87" t="str">
        <f>'Cost Pressures (d)'!A973</f>
        <v>Swansea Bay UHB</v>
      </c>
      <c r="B1560" s="87" t="str">
        <f>'Cost Pressures (d)'!B973</f>
        <v>In Year Cost Base</v>
      </c>
      <c r="C1560" s="87" t="str">
        <f>'Cost Pressures (d)'!C973</f>
        <v>Ongoing non-recurring cost pressures</v>
      </c>
      <c r="D1560" s="87" t="str">
        <f>'Cost Pressures (d)'!D973</f>
        <v>Joint Financing &amp; Other</v>
      </c>
      <c r="E1560" s="87" t="str">
        <f>'Cost Pressures (d)'!E973</f>
        <v>FIGURE</v>
      </c>
      <c r="F1560" s="87">
        <f>'Cost Pressures (d)'!F973</f>
        <v>0</v>
      </c>
      <c r="AE1560" s="88">
        <f>'Cost Pressures (d)'!W973</f>
        <v>0</v>
      </c>
      <c r="AH1560" s="88">
        <f>'Cost Pressures (d)'!Z973</f>
        <v>0</v>
      </c>
      <c r="AJ1560" s="88">
        <f>'Cost Pressures (d)'!AA973</f>
        <v>0</v>
      </c>
      <c r="AK1560" s="88">
        <f>'Cost Pressures (d)'!AC973</f>
        <v>0</v>
      </c>
    </row>
    <row r="1561" spans="1:37">
      <c r="A1561" s="87" t="str">
        <f>'Cost Pressures (d)'!A974</f>
        <v>Swansea Bay UHB</v>
      </c>
      <c r="B1561" s="87" t="str">
        <f>'Cost Pressures (d)'!B974</f>
        <v>In Year Cost Base</v>
      </c>
      <c r="C1561" s="87" t="str">
        <f>'Cost Pressures (d)'!C974</f>
        <v>Ongoing non-recurring cost pressures</v>
      </c>
      <c r="D1561" s="87" t="str">
        <f>'Cost Pressures (d)'!D974</f>
        <v>Joint Financing &amp; Other</v>
      </c>
      <c r="E1561" s="87" t="str">
        <f>'Cost Pressures (d)'!E974</f>
        <v>FIGURE</v>
      </c>
      <c r="F1561" s="87">
        <f>'Cost Pressures (d)'!F974</f>
        <v>0</v>
      </c>
      <c r="AE1561" s="88">
        <f>'Cost Pressures (d)'!W974</f>
        <v>0</v>
      </c>
      <c r="AH1561" s="88">
        <f>'Cost Pressures (d)'!Z974</f>
        <v>0</v>
      </c>
      <c r="AJ1561" s="88">
        <f>'Cost Pressures (d)'!AA974</f>
        <v>0</v>
      </c>
      <c r="AK1561" s="88">
        <f>'Cost Pressures (d)'!AC974</f>
        <v>0</v>
      </c>
    </row>
    <row r="1562" spans="1:37">
      <c r="A1562" s="87" t="str">
        <f>'Cost Pressures (d)'!A975</f>
        <v>Swansea Bay UHB</v>
      </c>
      <c r="B1562" s="87" t="str">
        <f>'Cost Pressures (d)'!B975</f>
        <v>In Year Cost Base</v>
      </c>
      <c r="C1562" s="87" t="str">
        <f>'Cost Pressures (d)'!C975</f>
        <v>Ongoing non-recurring cost pressures</v>
      </c>
      <c r="D1562" s="87" t="str">
        <f>'Cost Pressures (d)'!D975</f>
        <v>Joint Financing &amp; Other</v>
      </c>
      <c r="E1562" s="87" t="str">
        <f>'Cost Pressures (d)'!E975</f>
        <v>FIGURE</v>
      </c>
      <c r="F1562" s="87">
        <f>'Cost Pressures (d)'!F975</f>
        <v>0</v>
      </c>
      <c r="AE1562" s="88">
        <f>'Cost Pressures (d)'!W975</f>
        <v>0</v>
      </c>
      <c r="AH1562" s="88">
        <f>'Cost Pressures (d)'!Z975</f>
        <v>0</v>
      </c>
      <c r="AJ1562" s="88">
        <f>'Cost Pressures (d)'!AA975</f>
        <v>0</v>
      </c>
      <c r="AK1562" s="88">
        <f>'Cost Pressures (d)'!AC975</f>
        <v>0</v>
      </c>
    </row>
    <row r="1563" spans="1:37">
      <c r="A1563" s="87" t="str">
        <f>'Cost Pressures (d)'!A976</f>
        <v>Swansea Bay UHB</v>
      </c>
      <c r="B1563" s="87" t="str">
        <f>'Cost Pressures (d)'!B976</f>
        <v>In Year Cost Base</v>
      </c>
      <c r="C1563" s="87" t="str">
        <f>'Cost Pressures (d)'!C976</f>
        <v>Ongoing non-recurring cost pressures</v>
      </c>
      <c r="D1563" s="87" t="str">
        <f>'Cost Pressures (d)'!D976</f>
        <v>Joint Financing &amp; Other</v>
      </c>
      <c r="E1563" s="87" t="str">
        <f>'Cost Pressures (d)'!E976</f>
        <v>FIGURE</v>
      </c>
      <c r="F1563" s="87">
        <f>'Cost Pressures (d)'!F976</f>
        <v>0</v>
      </c>
      <c r="AE1563" s="88">
        <f>'Cost Pressures (d)'!W976</f>
        <v>0</v>
      </c>
      <c r="AH1563" s="88">
        <f>'Cost Pressures (d)'!Z976</f>
        <v>0</v>
      </c>
      <c r="AJ1563" s="88">
        <f>'Cost Pressures (d)'!AA976</f>
        <v>0</v>
      </c>
      <c r="AK1563" s="88">
        <f>'Cost Pressures (d)'!AC976</f>
        <v>0</v>
      </c>
    </row>
    <row r="1564" spans="1:37">
      <c r="A1564" s="87" t="str">
        <f>'Cost Pressures (d)'!A977</f>
        <v>Swansea Bay UHB</v>
      </c>
      <c r="B1564" s="87" t="str">
        <f>'Cost Pressures (d)'!B977</f>
        <v>In Year Cost Base</v>
      </c>
      <c r="C1564" s="87" t="str">
        <f>'Cost Pressures (d)'!C977</f>
        <v>Ongoing non-recurring cost pressures</v>
      </c>
      <c r="D1564" s="87" t="str">
        <f>'Cost Pressures (d)'!D977</f>
        <v>Joint Financing &amp; Other</v>
      </c>
      <c r="E1564" s="87" t="str">
        <f>'Cost Pressures (d)'!E977</f>
        <v>FIGURE</v>
      </c>
      <c r="F1564" s="87">
        <f>'Cost Pressures (d)'!F977</f>
        <v>0</v>
      </c>
      <c r="AE1564" s="88">
        <f>'Cost Pressures (d)'!W977</f>
        <v>0</v>
      </c>
      <c r="AH1564" s="88">
        <f>'Cost Pressures (d)'!Z977</f>
        <v>0</v>
      </c>
      <c r="AJ1564" s="88">
        <f>'Cost Pressures (d)'!AA977</f>
        <v>0</v>
      </c>
      <c r="AK1564" s="88">
        <f>'Cost Pressures (d)'!AC977</f>
        <v>0</v>
      </c>
    </row>
    <row r="1565" spans="1:37">
      <c r="A1565" s="87" t="str">
        <f>'Cost Pressures (d)'!A978</f>
        <v>Swansea Bay UHB</v>
      </c>
      <c r="B1565" s="87" t="str">
        <f>'Cost Pressures (d)'!B978</f>
        <v>In Year Cost Base</v>
      </c>
      <c r="C1565" s="87" t="str">
        <f>'Cost Pressures (d)'!C978</f>
        <v>Ongoing non-recurring cost pressures</v>
      </c>
      <c r="D1565" s="87" t="str">
        <f>'Cost Pressures (d)'!D978</f>
        <v>Joint Financing &amp; Other</v>
      </c>
      <c r="E1565" s="87" t="str">
        <f>'Cost Pressures (d)'!E978</f>
        <v>FIGURE</v>
      </c>
      <c r="F1565" s="87">
        <f>'Cost Pressures (d)'!F978</f>
        <v>0</v>
      </c>
      <c r="AE1565" s="88">
        <f>'Cost Pressures (d)'!W978</f>
        <v>0</v>
      </c>
      <c r="AH1565" s="88">
        <f>'Cost Pressures (d)'!Z978</f>
        <v>0</v>
      </c>
      <c r="AJ1565" s="88">
        <f>'Cost Pressures (d)'!AA978</f>
        <v>0</v>
      </c>
      <c r="AK1565" s="88">
        <f>'Cost Pressures (d)'!AC978</f>
        <v>0</v>
      </c>
    </row>
    <row r="1566" spans="1:37">
      <c r="A1566" s="87" t="str">
        <f>'Cost Pressures (d)'!A979</f>
        <v>Swansea Bay UHB</v>
      </c>
      <c r="B1566" s="87" t="str">
        <f>'Cost Pressures (d)'!B979</f>
        <v>In Year Cost Base</v>
      </c>
      <c r="C1566" s="87" t="str">
        <f>'Cost Pressures (d)'!C979</f>
        <v>Ongoing non-recurring cost pressures</v>
      </c>
      <c r="D1566" s="87" t="str">
        <f>'Cost Pressures (d)'!D979</f>
        <v>Joint Financing &amp; Other</v>
      </c>
      <c r="E1566" s="87" t="str">
        <f>'Cost Pressures (d)'!E979</f>
        <v>FIGURE</v>
      </c>
      <c r="F1566" s="87">
        <f>'Cost Pressures (d)'!F979</f>
        <v>0</v>
      </c>
      <c r="AE1566" s="88">
        <f>'Cost Pressures (d)'!W979</f>
        <v>0</v>
      </c>
      <c r="AH1566" s="88">
        <f>'Cost Pressures (d)'!Z979</f>
        <v>0</v>
      </c>
      <c r="AJ1566" s="88">
        <f>'Cost Pressures (d)'!AA979</f>
        <v>0</v>
      </c>
      <c r="AK1566" s="88">
        <f>'Cost Pressures (d)'!AC979</f>
        <v>0</v>
      </c>
    </row>
    <row r="1567" spans="1:37">
      <c r="A1567" s="87" t="str">
        <f>'Cost Pressures (d)'!A980</f>
        <v>Swansea Bay UHB</v>
      </c>
      <c r="B1567" s="87" t="str">
        <f>'Cost Pressures (d)'!B980</f>
        <v>In Year Cost Base</v>
      </c>
      <c r="C1567" s="87" t="str">
        <f>'Cost Pressures (d)'!C980</f>
        <v>Ongoing non-recurring cost pressures</v>
      </c>
      <c r="D1567" s="87" t="str">
        <f>'Cost Pressures (d)'!D980</f>
        <v>Joint Financing &amp; Other</v>
      </c>
      <c r="E1567" s="87" t="str">
        <f>'Cost Pressures (d)'!E980</f>
        <v>FIGURE</v>
      </c>
      <c r="F1567" s="87">
        <f>'Cost Pressures (d)'!F980</f>
        <v>0</v>
      </c>
      <c r="AE1567" s="88">
        <f>'Cost Pressures (d)'!W980</f>
        <v>0</v>
      </c>
      <c r="AH1567" s="88">
        <f>'Cost Pressures (d)'!Z980</f>
        <v>0</v>
      </c>
      <c r="AJ1567" s="88">
        <f>'Cost Pressures (d)'!AA980</f>
        <v>0</v>
      </c>
      <c r="AK1567" s="88">
        <f>'Cost Pressures (d)'!AC980</f>
        <v>0</v>
      </c>
    </row>
    <row r="1568" spans="1:37">
      <c r="A1568" s="87" t="str">
        <f>'Cost Pressures (d)'!A981</f>
        <v>Swansea Bay UHB</v>
      </c>
      <c r="B1568" s="87" t="str">
        <f>'Cost Pressures (d)'!B981</f>
        <v>In Year Cost Base</v>
      </c>
      <c r="C1568" s="87" t="str">
        <f>'Cost Pressures (d)'!C981</f>
        <v>Ongoing non-recurring cost pressures</v>
      </c>
      <c r="D1568" s="87" t="str">
        <f>'Cost Pressures (d)'!D981</f>
        <v>Joint Financing &amp; Other</v>
      </c>
      <c r="E1568" s="87" t="str">
        <f>'Cost Pressures (d)'!E981</f>
        <v>TOTAL</v>
      </c>
      <c r="F1568" s="87" t="str">
        <f>'Cost Pressures (d)'!F981</f>
        <v>Subtotal Ongoing non-recurrent pressures</v>
      </c>
      <c r="AE1568" s="88">
        <f>'Cost Pressures (d)'!W981</f>
        <v>0</v>
      </c>
      <c r="AH1568" s="88">
        <f>'Cost Pressures (d)'!Z981</f>
        <v>0</v>
      </c>
      <c r="AJ1568" s="88">
        <f>'Cost Pressures (d)'!AA981</f>
        <v>0</v>
      </c>
      <c r="AK1568" s="88">
        <f>'Cost Pressures (d)'!AC981</f>
        <v>0</v>
      </c>
    </row>
    <row r="1569" spans="1:37">
      <c r="A1569" s="87" t="str">
        <f>'Cost Pressures (d)'!A982</f>
        <v>Swansea Bay UHB</v>
      </c>
      <c r="B1569" s="87" t="str">
        <f>'Cost Pressures (d)'!B982</f>
        <v>In Year Cost Base</v>
      </c>
      <c r="C1569" s="87" t="str">
        <f>'Cost Pressures (d)'!C982</f>
        <v>Ongoing non-recurring cost pressures</v>
      </c>
      <c r="D1569" s="87" t="str">
        <f>'Cost Pressures (d)'!D982</f>
        <v>Joint Financing &amp; Other</v>
      </c>
      <c r="E1569" s="87" t="str">
        <f>'Cost Pressures (d)'!E982</f>
        <v>FIGURE</v>
      </c>
      <c r="F1569" s="87">
        <f>'Cost Pressures (d)'!F982</f>
        <v>0</v>
      </c>
      <c r="AE1569" s="88">
        <f>'Cost Pressures (d)'!W982</f>
        <v>0</v>
      </c>
      <c r="AH1569" s="88">
        <f>'Cost Pressures (d)'!Z982</f>
        <v>0</v>
      </c>
      <c r="AJ1569" s="88">
        <f>'Cost Pressures (d)'!AA982</f>
        <v>0</v>
      </c>
      <c r="AK1569" s="88">
        <f>'Cost Pressures (d)'!AC982</f>
        <v>0</v>
      </c>
    </row>
    <row r="1570" spans="1:37">
      <c r="A1570" s="87" t="str">
        <f>'Cost Pressures (d)'!A983</f>
        <v>Swansea Bay UHB</v>
      </c>
      <c r="B1570" s="87" t="str">
        <f>'Cost Pressures (d)'!B983</f>
        <v>In Year Cost Base</v>
      </c>
      <c r="C1570" s="87" t="str">
        <f>'Cost Pressures (d)'!C983</f>
        <v>Other Volume Growth / Investments (please specify):</v>
      </c>
      <c r="D1570" s="87" t="str">
        <f>'Cost Pressures (d)'!D983</f>
        <v>Joint Financing &amp; Other</v>
      </c>
      <c r="E1570" s="87" t="str">
        <f>'Cost Pressures (d)'!E983</f>
        <v>FIGURE</v>
      </c>
      <c r="F1570" s="87" t="str">
        <f>'Cost Pressures (d)'!F983</f>
        <v>Other Volume Growth / Investments (please specify):</v>
      </c>
      <c r="AE1570" s="88" t="str">
        <f>'Cost Pressures (d)'!W983</f>
        <v>£'000</v>
      </c>
      <c r="AH1570" s="88" t="str">
        <f>'Cost Pressures (d)'!Z983</f>
        <v>£'000</v>
      </c>
      <c r="AJ1570" s="88">
        <f>'Cost Pressures (d)'!AA983</f>
        <v>0</v>
      </c>
      <c r="AK1570" s="88">
        <f>'Cost Pressures (d)'!AC983</f>
        <v>0</v>
      </c>
    </row>
    <row r="1571" spans="1:37">
      <c r="A1571" s="87" t="str">
        <f>'Cost Pressures (d)'!A984</f>
        <v>Swansea Bay UHB</v>
      </c>
      <c r="B1571" s="87" t="str">
        <f>'Cost Pressures (d)'!B984</f>
        <v>In Year Cost Base</v>
      </c>
      <c r="C1571" s="87" t="str">
        <f>'Cost Pressures (d)'!C984</f>
        <v>Other Volume Growth / Investments (please specify):</v>
      </c>
      <c r="D1571" s="87" t="str">
        <f>'Cost Pressures (d)'!D984</f>
        <v>Joint Financing &amp; Other</v>
      </c>
      <c r="E1571" s="87" t="str">
        <f>'Cost Pressures (d)'!E984</f>
        <v>FIGURE</v>
      </c>
      <c r="F1571" s="87" t="str">
        <f>'Cost Pressures (d)'!F984</f>
        <v>Growth - NICE &amp; New High Cost Drugs</v>
      </c>
      <c r="AE1571" s="88">
        <f>'Cost Pressures (d)'!W984</f>
        <v>0</v>
      </c>
      <c r="AH1571" s="88">
        <f>'Cost Pressures (d)'!Z984</f>
        <v>0</v>
      </c>
      <c r="AJ1571" s="88">
        <f>'Cost Pressures (d)'!AA984</f>
        <v>0</v>
      </c>
      <c r="AK1571" s="88">
        <f>'Cost Pressures (d)'!AC984</f>
        <v>0</v>
      </c>
    </row>
    <row r="1572" spans="1:37">
      <c r="A1572" s="87" t="str">
        <f>'Cost Pressures (d)'!A985</f>
        <v>Swansea Bay UHB</v>
      </c>
      <c r="B1572" s="87" t="str">
        <f>'Cost Pressures (d)'!B985</f>
        <v>In Year Cost Base</v>
      </c>
      <c r="C1572" s="87" t="str">
        <f>'Cost Pressures (d)'!C985</f>
        <v>Other Volume Growth / Investments (please specify):</v>
      </c>
      <c r="D1572" s="87" t="str">
        <f>'Cost Pressures (d)'!D985</f>
        <v>Joint Financing &amp; Other</v>
      </c>
      <c r="E1572" s="87" t="str">
        <f>'Cost Pressures (d)'!E985</f>
        <v>FIGURE</v>
      </c>
      <c r="F1572" s="87" t="str">
        <f>'Cost Pressures (d)'!F985</f>
        <v>Growth - Specialist Services</v>
      </c>
      <c r="AE1572" s="88">
        <f>'Cost Pressures (d)'!W985</f>
        <v>0</v>
      </c>
      <c r="AH1572" s="88">
        <f>'Cost Pressures (d)'!Z985</f>
        <v>0</v>
      </c>
      <c r="AJ1572" s="88">
        <f>'Cost Pressures (d)'!AA985</f>
        <v>0</v>
      </c>
      <c r="AK1572" s="88">
        <f>'Cost Pressures (d)'!AC985</f>
        <v>0</v>
      </c>
    </row>
    <row r="1573" spans="1:37">
      <c r="A1573" s="87" t="str">
        <f>'Cost Pressures (d)'!A986</f>
        <v>Swansea Bay UHB</v>
      </c>
      <c r="B1573" s="87" t="str">
        <f>'Cost Pressures (d)'!B986</f>
        <v>In Year Cost Base</v>
      </c>
      <c r="C1573" s="87" t="str">
        <f>'Cost Pressures (d)'!C986</f>
        <v>Other Volume Growth / Investments (please specify):</v>
      </c>
      <c r="D1573" s="87" t="str">
        <f>'Cost Pressures (d)'!D986</f>
        <v>Joint Financing &amp; Other</v>
      </c>
      <c r="E1573" s="87" t="str">
        <f>'Cost Pressures (d)'!E986</f>
        <v>FIGURE</v>
      </c>
      <c r="F1573" s="87" t="str">
        <f>'Cost Pressures (d)'!F986</f>
        <v>CHC</v>
      </c>
      <c r="AE1573" s="88">
        <f>'Cost Pressures (d)'!W986</f>
        <v>0</v>
      </c>
      <c r="AH1573" s="88">
        <f>'Cost Pressures (d)'!Z986</f>
        <v>0</v>
      </c>
      <c r="AJ1573" s="88">
        <f>'Cost Pressures (d)'!AA986</f>
        <v>0</v>
      </c>
      <c r="AK1573" s="88">
        <f>'Cost Pressures (d)'!AC986</f>
        <v>0</v>
      </c>
    </row>
    <row r="1574" spans="1:37">
      <c r="A1574" s="87" t="str">
        <f>'Cost Pressures (d)'!A987</f>
        <v>Swansea Bay UHB</v>
      </c>
      <c r="B1574" s="87" t="str">
        <f>'Cost Pressures (d)'!B987</f>
        <v>In Year Cost Base</v>
      </c>
      <c r="C1574" s="87" t="str">
        <f>'Cost Pressures (d)'!C987</f>
        <v>Other Volume Growth / Investments (please specify):</v>
      </c>
      <c r="D1574" s="87" t="str">
        <f>'Cost Pressures (d)'!D987</f>
        <v>Joint Financing &amp; Other</v>
      </c>
      <c r="E1574" s="87" t="str">
        <f>'Cost Pressures (d)'!E987</f>
        <v>FIGURE</v>
      </c>
      <c r="F1574" s="87" t="str">
        <f>'Cost Pressures (d)'!F987</f>
        <v>PC Prescribing</v>
      </c>
      <c r="AE1574" s="88">
        <f>'Cost Pressures (d)'!W987</f>
        <v>0</v>
      </c>
      <c r="AH1574" s="88">
        <f>'Cost Pressures (d)'!Z987</f>
        <v>0</v>
      </c>
      <c r="AJ1574" s="88">
        <f>'Cost Pressures (d)'!AA987</f>
        <v>0</v>
      </c>
      <c r="AK1574" s="88">
        <f>'Cost Pressures (d)'!AC987</f>
        <v>0</v>
      </c>
    </row>
    <row r="1575" spans="1:37">
      <c r="A1575" s="87" t="str">
        <f>'Cost Pressures (d)'!A988</f>
        <v>Swansea Bay UHB</v>
      </c>
      <c r="B1575" s="87" t="str">
        <f>'Cost Pressures (d)'!B988</f>
        <v>In Year Cost Base</v>
      </c>
      <c r="C1575" s="87" t="str">
        <f>'Cost Pressures (d)'!C988</f>
        <v>Other Volume Growth / Investments (please specify):</v>
      </c>
      <c r="D1575" s="87" t="str">
        <f>'Cost Pressures (d)'!D988</f>
        <v>Joint Financing &amp; Other</v>
      </c>
      <c r="E1575" s="87" t="str">
        <f>'Cost Pressures (d)'!E988</f>
        <v>FIGURE</v>
      </c>
      <c r="F1575" s="87" t="str">
        <f>'Cost Pressures (d)'!F988</f>
        <v>National Costs &amp; NWSSP</v>
      </c>
      <c r="AE1575" s="88">
        <f>'Cost Pressures (d)'!W988</f>
        <v>0</v>
      </c>
      <c r="AH1575" s="88">
        <f>'Cost Pressures (d)'!Z988</f>
        <v>0</v>
      </c>
      <c r="AJ1575" s="88">
        <f>'Cost Pressures (d)'!AA988</f>
        <v>0</v>
      </c>
      <c r="AK1575" s="88">
        <f>'Cost Pressures (d)'!AC988</f>
        <v>0</v>
      </c>
    </row>
    <row r="1576" spans="1:37">
      <c r="A1576" s="87" t="str">
        <f>'Cost Pressures (d)'!A989</f>
        <v>Swansea Bay UHB</v>
      </c>
      <c r="B1576" s="87" t="str">
        <f>'Cost Pressures (d)'!B989</f>
        <v>In Year Cost Base</v>
      </c>
      <c r="C1576" s="87" t="str">
        <f>'Cost Pressures (d)'!C989</f>
        <v>Other Volume Growth / Investments (please specify):</v>
      </c>
      <c r="D1576" s="87" t="str">
        <f>'Cost Pressures (d)'!D989</f>
        <v>Joint Financing &amp; Other</v>
      </c>
      <c r="E1576" s="87" t="str">
        <f>'Cost Pressures (d)'!E989</f>
        <v>FIGURE</v>
      </c>
      <c r="F1576" s="87" t="str">
        <f>'Cost Pressures (d)'!F989</f>
        <v>NSA</v>
      </c>
      <c r="AE1576" s="88">
        <f>'Cost Pressures (d)'!W989</f>
        <v>0</v>
      </c>
      <c r="AH1576" s="88">
        <f>'Cost Pressures (d)'!Z989</f>
        <v>0</v>
      </c>
      <c r="AJ1576" s="88">
        <f>'Cost Pressures (d)'!AA989</f>
        <v>0</v>
      </c>
      <c r="AK1576" s="88">
        <f>'Cost Pressures (d)'!AC989</f>
        <v>0</v>
      </c>
    </row>
    <row r="1577" spans="1:37">
      <c r="A1577" s="87" t="str">
        <f>'Cost Pressures (d)'!A990</f>
        <v>Swansea Bay UHB</v>
      </c>
      <c r="B1577" s="87" t="str">
        <f>'Cost Pressures (d)'!B990</f>
        <v>In Year Cost Base</v>
      </c>
      <c r="C1577" s="87" t="str">
        <f>'Cost Pressures (d)'!C990</f>
        <v>Other Volume Growth / Investments (please specify):</v>
      </c>
      <c r="D1577" s="87" t="str">
        <f>'Cost Pressures (d)'!D990</f>
        <v>Joint Financing &amp; Other</v>
      </c>
      <c r="E1577" s="87" t="str">
        <f>'Cost Pressures (d)'!E990</f>
        <v>FIGURE</v>
      </c>
      <c r="F1577" s="87" t="str">
        <f>'Cost Pressures (d)'!F990</f>
        <v xml:space="preserve">Growth Various </v>
      </c>
      <c r="AE1577" s="88">
        <f>'Cost Pressures (d)'!W990</f>
        <v>0</v>
      </c>
      <c r="AH1577" s="88">
        <f>'Cost Pressures (d)'!Z990</f>
        <v>0</v>
      </c>
      <c r="AJ1577" s="88">
        <f>'Cost Pressures (d)'!AA990</f>
        <v>0</v>
      </c>
      <c r="AK1577" s="88">
        <f>'Cost Pressures (d)'!AC990</f>
        <v>0</v>
      </c>
    </row>
    <row r="1578" spans="1:37">
      <c r="A1578" s="87" t="str">
        <f>'Cost Pressures (d)'!A991</f>
        <v>Swansea Bay UHB</v>
      </c>
      <c r="B1578" s="87" t="str">
        <f>'Cost Pressures (d)'!B991</f>
        <v>In Year Cost Base</v>
      </c>
      <c r="C1578" s="87" t="str">
        <f>'Cost Pressures (d)'!C991</f>
        <v>Other Volume Growth / Investments (please specify):</v>
      </c>
      <c r="D1578" s="87" t="str">
        <f>'Cost Pressures (d)'!D991</f>
        <v>Joint Financing &amp; Other</v>
      </c>
      <c r="E1578" s="87" t="str">
        <f>'Cost Pressures (d)'!E991</f>
        <v>FIGURE</v>
      </c>
      <c r="F1578" s="87" t="str">
        <f>'Cost Pressures (d)'!F991</f>
        <v>Disaggregation CTM SLA</v>
      </c>
      <c r="AE1578" s="88">
        <f>'Cost Pressures (d)'!W991</f>
        <v>0</v>
      </c>
      <c r="AH1578" s="88">
        <f>'Cost Pressures (d)'!Z991</f>
        <v>0</v>
      </c>
      <c r="AJ1578" s="88">
        <f>'Cost Pressures (d)'!AA991</f>
        <v>0</v>
      </c>
      <c r="AK1578" s="88">
        <f>'Cost Pressures (d)'!AC991</f>
        <v>0</v>
      </c>
    </row>
    <row r="1579" spans="1:37">
      <c r="A1579" s="87" t="str">
        <f>'Cost Pressures (d)'!A992</f>
        <v>Swansea Bay UHB</v>
      </c>
      <c r="B1579" s="87" t="str">
        <f>'Cost Pressures (d)'!B992</f>
        <v>In Year Cost Base</v>
      </c>
      <c r="C1579" s="87" t="str">
        <f>'Cost Pressures (d)'!C992</f>
        <v>Other Volume Growth / Investments (please specify):</v>
      </c>
      <c r="D1579" s="87" t="str">
        <f>'Cost Pressures (d)'!D992</f>
        <v>Joint Financing &amp; Other</v>
      </c>
      <c r="E1579" s="87" t="str">
        <f>'Cost Pressures (d)'!E992</f>
        <v>FIGURE</v>
      </c>
      <c r="F1579" s="87">
        <f>'Cost Pressures (d)'!F992</f>
        <v>0</v>
      </c>
      <c r="AE1579" s="88">
        <f>'Cost Pressures (d)'!W992</f>
        <v>0</v>
      </c>
      <c r="AH1579" s="88">
        <f>'Cost Pressures (d)'!Z992</f>
        <v>0</v>
      </c>
      <c r="AJ1579" s="88">
        <f>'Cost Pressures (d)'!AA992</f>
        <v>0</v>
      </c>
      <c r="AK1579" s="88">
        <f>'Cost Pressures (d)'!AC992</f>
        <v>0</v>
      </c>
    </row>
    <row r="1580" spans="1:37">
      <c r="A1580" s="87" t="str">
        <f>'Cost Pressures (d)'!A993</f>
        <v>Swansea Bay UHB</v>
      </c>
      <c r="B1580" s="87" t="str">
        <f>'Cost Pressures (d)'!B993</f>
        <v>In Year Cost Base</v>
      </c>
      <c r="C1580" s="87" t="str">
        <f>'Cost Pressures (d)'!C993</f>
        <v>Other Volume Growth / Investments (please specify):</v>
      </c>
      <c r="D1580" s="87" t="str">
        <f>'Cost Pressures (d)'!D993</f>
        <v>Joint Financing &amp; Other</v>
      </c>
      <c r="E1580" s="87" t="str">
        <f>'Cost Pressures (d)'!E993</f>
        <v>FIGURE</v>
      </c>
      <c r="F1580" s="87">
        <f>'Cost Pressures (d)'!F993</f>
        <v>0</v>
      </c>
      <c r="AE1580" s="88">
        <f>'Cost Pressures (d)'!W993</f>
        <v>0</v>
      </c>
      <c r="AH1580" s="88">
        <f>'Cost Pressures (d)'!Z993</f>
        <v>0</v>
      </c>
      <c r="AJ1580" s="88">
        <f>'Cost Pressures (d)'!AA993</f>
        <v>0</v>
      </c>
      <c r="AK1580" s="88">
        <f>'Cost Pressures (d)'!AC993</f>
        <v>0</v>
      </c>
    </row>
    <row r="1581" spans="1:37">
      <c r="A1581" s="87" t="str">
        <f>'Cost Pressures (d)'!A994</f>
        <v>Swansea Bay UHB</v>
      </c>
      <c r="B1581" s="87" t="str">
        <f>'Cost Pressures (d)'!B994</f>
        <v>In Year Cost Base</v>
      </c>
      <c r="C1581" s="87" t="str">
        <f>'Cost Pressures (d)'!C994</f>
        <v>Other Volume Growth / Investments (please specify):</v>
      </c>
      <c r="D1581" s="87" t="str">
        <f>'Cost Pressures (d)'!D994</f>
        <v>Joint Financing &amp; Other</v>
      </c>
      <c r="E1581" s="87" t="str">
        <f>'Cost Pressures (d)'!E994</f>
        <v>FIGURE</v>
      </c>
      <c r="F1581" s="87">
        <f>'Cost Pressures (d)'!F994</f>
        <v>0</v>
      </c>
      <c r="AE1581" s="88">
        <f>'Cost Pressures (d)'!W994</f>
        <v>0</v>
      </c>
      <c r="AH1581" s="88">
        <f>'Cost Pressures (d)'!Z994</f>
        <v>0</v>
      </c>
      <c r="AJ1581" s="88">
        <f>'Cost Pressures (d)'!AA994</f>
        <v>0</v>
      </c>
      <c r="AK1581" s="88">
        <f>'Cost Pressures (d)'!AC994</f>
        <v>0</v>
      </c>
    </row>
    <row r="1582" spans="1:37">
      <c r="A1582" s="87" t="str">
        <f>'Cost Pressures (d)'!A995</f>
        <v>Swansea Bay UHB</v>
      </c>
      <c r="B1582" s="87" t="str">
        <f>'Cost Pressures (d)'!B995</f>
        <v>In Year Cost Base</v>
      </c>
      <c r="C1582" s="87" t="str">
        <f>'Cost Pressures (d)'!C995</f>
        <v>Other Volume Growth / Investments (please specify):</v>
      </c>
      <c r="D1582" s="87" t="str">
        <f>'Cost Pressures (d)'!D995</f>
        <v>Joint Financing &amp; Other</v>
      </c>
      <c r="E1582" s="87" t="str">
        <f>'Cost Pressures (d)'!E995</f>
        <v>FIGURE</v>
      </c>
      <c r="F1582" s="87">
        <f>'Cost Pressures (d)'!F995</f>
        <v>0</v>
      </c>
      <c r="AE1582" s="88">
        <f>'Cost Pressures (d)'!W995</f>
        <v>0</v>
      </c>
      <c r="AH1582" s="88">
        <f>'Cost Pressures (d)'!Z995</f>
        <v>0</v>
      </c>
      <c r="AJ1582" s="88">
        <f>'Cost Pressures (d)'!AA995</f>
        <v>0</v>
      </c>
      <c r="AK1582" s="88">
        <f>'Cost Pressures (d)'!AC995</f>
        <v>0</v>
      </c>
    </row>
    <row r="1583" spans="1:37">
      <c r="A1583" s="87" t="str">
        <f>'Cost Pressures (d)'!A996</f>
        <v>Swansea Bay UHB</v>
      </c>
      <c r="B1583" s="87" t="str">
        <f>'Cost Pressures (d)'!B996</f>
        <v>In Year Cost Base</v>
      </c>
      <c r="C1583" s="87" t="str">
        <f>'Cost Pressures (d)'!C996</f>
        <v>Other Volume Growth / Investments (please specify):</v>
      </c>
      <c r="D1583" s="87" t="str">
        <f>'Cost Pressures (d)'!D996</f>
        <v>Joint Financing &amp; Other</v>
      </c>
      <c r="E1583" s="87" t="str">
        <f>'Cost Pressures (d)'!E996</f>
        <v>FIGURE</v>
      </c>
      <c r="F1583" s="87">
        <f>'Cost Pressures (d)'!F996</f>
        <v>0</v>
      </c>
      <c r="AE1583" s="88">
        <f>'Cost Pressures (d)'!W996</f>
        <v>0</v>
      </c>
      <c r="AH1583" s="88">
        <f>'Cost Pressures (d)'!Z996</f>
        <v>0</v>
      </c>
      <c r="AJ1583" s="88">
        <f>'Cost Pressures (d)'!AA996</f>
        <v>0</v>
      </c>
      <c r="AK1583" s="88">
        <f>'Cost Pressures (d)'!AC996</f>
        <v>0</v>
      </c>
    </row>
    <row r="1584" spans="1:37">
      <c r="A1584" s="87" t="str">
        <f>'Cost Pressures (d)'!A997</f>
        <v>Swansea Bay UHB</v>
      </c>
      <c r="B1584" s="87" t="str">
        <f>'Cost Pressures (d)'!B997</f>
        <v>In Year Cost Base</v>
      </c>
      <c r="C1584" s="87" t="str">
        <f>'Cost Pressures (d)'!C997</f>
        <v>Other Volume Growth / Investments (please specify):</v>
      </c>
      <c r="D1584" s="87" t="str">
        <f>'Cost Pressures (d)'!D997</f>
        <v>Joint Financing &amp; Other</v>
      </c>
      <c r="E1584" s="87" t="str">
        <f>'Cost Pressures (d)'!E997</f>
        <v>FIGURE</v>
      </c>
      <c r="F1584" s="87">
        <f>'Cost Pressures (d)'!F997</f>
        <v>0</v>
      </c>
      <c r="AE1584" s="88">
        <f>'Cost Pressures (d)'!W997</f>
        <v>0</v>
      </c>
      <c r="AH1584" s="88">
        <f>'Cost Pressures (d)'!Z997</f>
        <v>0</v>
      </c>
      <c r="AJ1584" s="88">
        <f>'Cost Pressures (d)'!AA997</f>
        <v>0</v>
      </c>
      <c r="AK1584" s="88">
        <f>'Cost Pressures (d)'!AC997</f>
        <v>0</v>
      </c>
    </row>
    <row r="1585" spans="1:37">
      <c r="A1585" s="87" t="str">
        <f>'Cost Pressures (d)'!A998</f>
        <v>Swansea Bay UHB</v>
      </c>
      <c r="B1585" s="87" t="str">
        <f>'Cost Pressures (d)'!B998</f>
        <v>In Year Cost Base</v>
      </c>
      <c r="C1585" s="87" t="str">
        <f>'Cost Pressures (d)'!C998</f>
        <v>Other Volume Growth / Investments (please specify):</v>
      </c>
      <c r="D1585" s="87" t="str">
        <f>'Cost Pressures (d)'!D998</f>
        <v>Joint Financing &amp; Other</v>
      </c>
      <c r="E1585" s="87" t="str">
        <f>'Cost Pressures (d)'!E998</f>
        <v>FIGURE</v>
      </c>
      <c r="F1585" s="87">
        <f>'Cost Pressures (d)'!F998</f>
        <v>0</v>
      </c>
      <c r="AE1585" s="88">
        <f>'Cost Pressures (d)'!W998</f>
        <v>0</v>
      </c>
      <c r="AH1585" s="88">
        <f>'Cost Pressures (d)'!Z998</f>
        <v>0</v>
      </c>
      <c r="AJ1585" s="88">
        <f>'Cost Pressures (d)'!AA998</f>
        <v>0</v>
      </c>
      <c r="AK1585" s="88">
        <f>'Cost Pressures (d)'!AC998</f>
        <v>0</v>
      </c>
    </row>
    <row r="1586" spans="1:37">
      <c r="A1586" s="87" t="str">
        <f>'Cost Pressures (d)'!A999</f>
        <v>Swansea Bay UHB</v>
      </c>
      <c r="B1586" s="87" t="str">
        <f>'Cost Pressures (d)'!B999</f>
        <v>In Year Cost Base</v>
      </c>
      <c r="C1586" s="87" t="str">
        <f>'Cost Pressures (d)'!C999</f>
        <v>Other Volume Growth / Investments (please specify):</v>
      </c>
      <c r="D1586" s="87" t="str">
        <f>'Cost Pressures (d)'!D999</f>
        <v>Joint Financing &amp; Other</v>
      </c>
      <c r="E1586" s="87" t="str">
        <f>'Cost Pressures (d)'!E999</f>
        <v>FIGURE</v>
      </c>
      <c r="F1586" s="87">
        <f>'Cost Pressures (d)'!F999</f>
        <v>0</v>
      </c>
      <c r="AE1586" s="88">
        <f>'Cost Pressures (d)'!W999</f>
        <v>0</v>
      </c>
      <c r="AH1586" s="88">
        <f>'Cost Pressures (d)'!Z999</f>
        <v>0</v>
      </c>
      <c r="AJ1586" s="88">
        <f>'Cost Pressures (d)'!AA999</f>
        <v>0</v>
      </c>
      <c r="AK1586" s="88">
        <f>'Cost Pressures (d)'!AC999</f>
        <v>0</v>
      </c>
    </row>
    <row r="1587" spans="1:37">
      <c r="A1587" s="87" t="str">
        <f>'Cost Pressures (d)'!A1000</f>
        <v>Swansea Bay UHB</v>
      </c>
      <c r="B1587" s="87" t="str">
        <f>'Cost Pressures (d)'!B1000</f>
        <v>In Year Cost Base</v>
      </c>
      <c r="C1587" s="87" t="str">
        <f>'Cost Pressures (d)'!C1000</f>
        <v>Other Volume Growth / Investments (please specify):</v>
      </c>
      <c r="D1587" s="87" t="str">
        <f>'Cost Pressures (d)'!D1000</f>
        <v>Joint Financing &amp; Other</v>
      </c>
      <c r="E1587" s="87" t="str">
        <f>'Cost Pressures (d)'!E1000</f>
        <v>FIGURE</v>
      </c>
      <c r="F1587" s="87">
        <f>'Cost Pressures (d)'!F1000</f>
        <v>0</v>
      </c>
      <c r="AE1587" s="88">
        <f>'Cost Pressures (d)'!W1000</f>
        <v>0</v>
      </c>
      <c r="AH1587" s="88">
        <f>'Cost Pressures (d)'!Z1000</f>
        <v>0</v>
      </c>
      <c r="AJ1587" s="88">
        <f>'Cost Pressures (d)'!AA1000</f>
        <v>0</v>
      </c>
      <c r="AK1587" s="88">
        <f>'Cost Pressures (d)'!AC1000</f>
        <v>0</v>
      </c>
    </row>
    <row r="1588" spans="1:37">
      <c r="A1588" s="87" t="str">
        <f>'Cost Pressures (d)'!A1001</f>
        <v>Swansea Bay UHB</v>
      </c>
      <c r="B1588" s="87" t="str">
        <f>'Cost Pressures (d)'!B1001</f>
        <v>In Year Cost Base</v>
      </c>
      <c r="C1588" s="87" t="str">
        <f>'Cost Pressures (d)'!C1001</f>
        <v>Other Volume Growth / Investments (please specify):</v>
      </c>
      <c r="D1588" s="87" t="str">
        <f>'Cost Pressures (d)'!D1001</f>
        <v>Joint Financing &amp; Other</v>
      </c>
      <c r="E1588" s="87" t="str">
        <f>'Cost Pressures (d)'!E1001</f>
        <v>FIGURE</v>
      </c>
      <c r="F1588" s="87">
        <f>'Cost Pressures (d)'!F1001</f>
        <v>0</v>
      </c>
      <c r="AE1588" s="88">
        <f>'Cost Pressures (d)'!W1001</f>
        <v>0</v>
      </c>
      <c r="AH1588" s="88">
        <f>'Cost Pressures (d)'!Z1001</f>
        <v>0</v>
      </c>
      <c r="AJ1588" s="88">
        <f>'Cost Pressures (d)'!AA1001</f>
        <v>0</v>
      </c>
      <c r="AK1588" s="88">
        <f>'Cost Pressures (d)'!AC1001</f>
        <v>0</v>
      </c>
    </row>
    <row r="1589" spans="1:37">
      <c r="A1589" s="87" t="str">
        <f>'Cost Pressures (d)'!A1002</f>
        <v>Swansea Bay UHB</v>
      </c>
      <c r="B1589" s="87" t="str">
        <f>'Cost Pressures (d)'!B1002</f>
        <v>In Year Cost Base</v>
      </c>
      <c r="C1589" s="87" t="str">
        <f>'Cost Pressures (d)'!C1002</f>
        <v>Other Volume Growth / Investments (please specify):</v>
      </c>
      <c r="D1589" s="87" t="str">
        <f>'Cost Pressures (d)'!D1002</f>
        <v>Joint Financing &amp; Other</v>
      </c>
      <c r="E1589" s="87" t="str">
        <f>'Cost Pressures (d)'!E1002</f>
        <v>FIGURE</v>
      </c>
      <c r="F1589" s="87">
        <f>'Cost Pressures (d)'!F1002</f>
        <v>0</v>
      </c>
      <c r="AE1589" s="88">
        <f>'Cost Pressures (d)'!W1002</f>
        <v>0</v>
      </c>
      <c r="AH1589" s="88">
        <f>'Cost Pressures (d)'!Z1002</f>
        <v>0</v>
      </c>
      <c r="AJ1589" s="88">
        <f>'Cost Pressures (d)'!AA1002</f>
        <v>0</v>
      </c>
      <c r="AK1589" s="88">
        <f>'Cost Pressures (d)'!AC1002</f>
        <v>0</v>
      </c>
    </row>
    <row r="1590" spans="1:37">
      <c r="A1590" s="87" t="str">
        <f>'Cost Pressures (d)'!A1003</f>
        <v>Swansea Bay UHB</v>
      </c>
      <c r="B1590" s="87" t="str">
        <f>'Cost Pressures (d)'!B1003</f>
        <v>In Year Cost Base</v>
      </c>
      <c r="C1590" s="87" t="str">
        <f>'Cost Pressures (d)'!C1003</f>
        <v>Other Volume Growth / Investments (please specify):</v>
      </c>
      <c r="D1590" s="87" t="str">
        <f>'Cost Pressures (d)'!D1003</f>
        <v>Joint Financing &amp; Other</v>
      </c>
      <c r="E1590" s="87" t="str">
        <f>'Cost Pressures (d)'!E1003</f>
        <v>FIGURE</v>
      </c>
      <c r="F1590" s="87">
        <f>'Cost Pressures (d)'!F1003</f>
        <v>0</v>
      </c>
      <c r="AE1590" s="88">
        <f>'Cost Pressures (d)'!W1003</f>
        <v>0</v>
      </c>
      <c r="AH1590" s="88">
        <f>'Cost Pressures (d)'!Z1003</f>
        <v>0</v>
      </c>
      <c r="AJ1590" s="88">
        <f>'Cost Pressures (d)'!AA1003</f>
        <v>0</v>
      </c>
      <c r="AK1590" s="88">
        <f>'Cost Pressures (d)'!AC1003</f>
        <v>0</v>
      </c>
    </row>
    <row r="1591" spans="1:37">
      <c r="A1591" s="87" t="str">
        <f>'Cost Pressures (d)'!A1004</f>
        <v>Swansea Bay UHB</v>
      </c>
      <c r="B1591" s="87" t="str">
        <f>'Cost Pressures (d)'!B1004</f>
        <v>In Year Cost Base</v>
      </c>
      <c r="C1591" s="87" t="str">
        <f>'Cost Pressures (d)'!C1004</f>
        <v>Other Volume Growth / Investments (please specify):</v>
      </c>
      <c r="D1591" s="87" t="str">
        <f>'Cost Pressures (d)'!D1004</f>
        <v>Joint Financing &amp; Other</v>
      </c>
      <c r="E1591" s="87" t="str">
        <f>'Cost Pressures (d)'!E1004</f>
        <v>FIGURE</v>
      </c>
      <c r="F1591" s="87">
        <f>'Cost Pressures (d)'!F1004</f>
        <v>0</v>
      </c>
      <c r="AE1591" s="88">
        <f>'Cost Pressures (d)'!W1004</f>
        <v>0</v>
      </c>
      <c r="AH1591" s="88">
        <f>'Cost Pressures (d)'!Z1004</f>
        <v>0</v>
      </c>
      <c r="AJ1591" s="88">
        <f>'Cost Pressures (d)'!AA1004</f>
        <v>0</v>
      </c>
      <c r="AK1591" s="88">
        <f>'Cost Pressures (d)'!AC1004</f>
        <v>0</v>
      </c>
    </row>
    <row r="1592" spans="1:37">
      <c r="A1592" s="87" t="str">
        <f>'Cost Pressures (d)'!A1005</f>
        <v>Swansea Bay UHB</v>
      </c>
      <c r="B1592" s="87" t="str">
        <f>'Cost Pressures (d)'!B1005</f>
        <v>In Year Cost Base</v>
      </c>
      <c r="C1592" s="87" t="str">
        <f>'Cost Pressures (d)'!C1005</f>
        <v>Other Volume Growth / Investments (please specify):</v>
      </c>
      <c r="D1592" s="87" t="str">
        <f>'Cost Pressures (d)'!D1005</f>
        <v>Joint Financing &amp; Other</v>
      </c>
      <c r="E1592" s="87" t="str">
        <f>'Cost Pressures (d)'!E1005</f>
        <v>FIGURE</v>
      </c>
      <c r="F1592" s="87">
        <f>'Cost Pressures (d)'!F1005</f>
        <v>0</v>
      </c>
      <c r="AE1592" s="88">
        <f>'Cost Pressures (d)'!W1005</f>
        <v>0</v>
      </c>
      <c r="AH1592" s="88">
        <f>'Cost Pressures (d)'!Z1005</f>
        <v>0</v>
      </c>
      <c r="AJ1592" s="88">
        <f>'Cost Pressures (d)'!AA1005</f>
        <v>0</v>
      </c>
      <c r="AK1592" s="88">
        <f>'Cost Pressures (d)'!AC1005</f>
        <v>0</v>
      </c>
    </row>
    <row r="1593" spans="1:37">
      <c r="A1593" s="87" t="str">
        <f>'Cost Pressures (d)'!A1006</f>
        <v>Swansea Bay UHB</v>
      </c>
      <c r="B1593" s="87" t="str">
        <f>'Cost Pressures (d)'!B1006</f>
        <v>In Year Cost Base</v>
      </c>
      <c r="C1593" s="87" t="str">
        <f>'Cost Pressures (d)'!C1006</f>
        <v>Other Volume Growth / Investments (please specify):</v>
      </c>
      <c r="D1593" s="87" t="str">
        <f>'Cost Pressures (d)'!D1006</f>
        <v>Joint Financing &amp; Other</v>
      </c>
      <c r="E1593" s="87" t="str">
        <f>'Cost Pressures (d)'!E1006</f>
        <v>FIGURE</v>
      </c>
      <c r="F1593" s="87">
        <f>'Cost Pressures (d)'!F1006</f>
        <v>0</v>
      </c>
      <c r="AE1593" s="88">
        <f>'Cost Pressures (d)'!W1006</f>
        <v>0</v>
      </c>
      <c r="AH1593" s="88">
        <f>'Cost Pressures (d)'!Z1006</f>
        <v>0</v>
      </c>
      <c r="AJ1593" s="88">
        <f>'Cost Pressures (d)'!AA1006</f>
        <v>0</v>
      </c>
      <c r="AK1593" s="88">
        <f>'Cost Pressures (d)'!AC1006</f>
        <v>0</v>
      </c>
    </row>
    <row r="1594" spans="1:37">
      <c r="A1594" s="87" t="str">
        <f>'Cost Pressures (d)'!A1007</f>
        <v>Swansea Bay UHB</v>
      </c>
      <c r="B1594" s="87" t="str">
        <f>'Cost Pressures (d)'!B1007</f>
        <v>In Year Cost Base</v>
      </c>
      <c r="C1594" s="87" t="str">
        <f>'Cost Pressures (d)'!C1007</f>
        <v>Other Volume Growth / Investments (please specify):</v>
      </c>
      <c r="D1594" s="87" t="str">
        <f>'Cost Pressures (d)'!D1007</f>
        <v>Joint Financing &amp; Other</v>
      </c>
      <c r="E1594" s="87" t="str">
        <f>'Cost Pressures (d)'!E1007</f>
        <v>FIGURE</v>
      </c>
      <c r="F1594" s="87">
        <f>'Cost Pressures (d)'!F1007</f>
        <v>0</v>
      </c>
      <c r="AE1594" s="88">
        <f>'Cost Pressures (d)'!W1007</f>
        <v>0</v>
      </c>
      <c r="AH1594" s="88">
        <f>'Cost Pressures (d)'!Z1007</f>
        <v>0</v>
      </c>
      <c r="AJ1594" s="88">
        <f>'Cost Pressures (d)'!AA1007</f>
        <v>0</v>
      </c>
      <c r="AK1594" s="88">
        <f>'Cost Pressures (d)'!AC1007</f>
        <v>0</v>
      </c>
    </row>
    <row r="1595" spans="1:37">
      <c r="A1595" s="87" t="str">
        <f>'Cost Pressures (d)'!A1008</f>
        <v>Swansea Bay UHB</v>
      </c>
      <c r="B1595" s="87" t="str">
        <f>'Cost Pressures (d)'!B1008</f>
        <v>In Year Cost Base</v>
      </c>
      <c r="C1595" s="87" t="str">
        <f>'Cost Pressures (d)'!C1008</f>
        <v>Other Volume Growth / Investments (please specify):</v>
      </c>
      <c r="D1595" s="87" t="str">
        <f>'Cost Pressures (d)'!D1008</f>
        <v>Joint Financing &amp; Other</v>
      </c>
      <c r="E1595" s="87" t="str">
        <f>'Cost Pressures (d)'!E1008</f>
        <v>FIGURE</v>
      </c>
      <c r="F1595" s="87">
        <f>'Cost Pressures (d)'!F1008</f>
        <v>0</v>
      </c>
      <c r="AE1595" s="88">
        <f>'Cost Pressures (d)'!W1008</f>
        <v>0</v>
      </c>
      <c r="AH1595" s="88">
        <f>'Cost Pressures (d)'!Z1008</f>
        <v>0</v>
      </c>
      <c r="AJ1595" s="88">
        <f>'Cost Pressures (d)'!AA1008</f>
        <v>0</v>
      </c>
      <c r="AK1595" s="88">
        <f>'Cost Pressures (d)'!AC1008</f>
        <v>0</v>
      </c>
    </row>
    <row r="1596" spans="1:37">
      <c r="A1596" s="87" t="str">
        <f>'Cost Pressures (d)'!A1009</f>
        <v>Swansea Bay UHB</v>
      </c>
      <c r="B1596" s="87" t="str">
        <f>'Cost Pressures (d)'!B1009</f>
        <v>In Year Cost Base</v>
      </c>
      <c r="C1596" s="87" t="str">
        <f>'Cost Pressures (d)'!C1009</f>
        <v>Other Volume Growth / Investments (please specify):</v>
      </c>
      <c r="D1596" s="87" t="str">
        <f>'Cost Pressures (d)'!D1009</f>
        <v>Joint Financing &amp; Other</v>
      </c>
      <c r="E1596" s="87" t="str">
        <f>'Cost Pressures (d)'!E1009</f>
        <v>FIGURE</v>
      </c>
      <c r="F1596" s="87">
        <f>'Cost Pressures (d)'!F1009</f>
        <v>0</v>
      </c>
      <c r="AE1596" s="88">
        <f>'Cost Pressures (d)'!W1009</f>
        <v>0</v>
      </c>
      <c r="AH1596" s="88">
        <f>'Cost Pressures (d)'!Z1009</f>
        <v>0</v>
      </c>
      <c r="AJ1596" s="88">
        <f>'Cost Pressures (d)'!AA1009</f>
        <v>0</v>
      </c>
      <c r="AK1596" s="88">
        <f>'Cost Pressures (d)'!AC1009</f>
        <v>0</v>
      </c>
    </row>
    <row r="1597" spans="1:37">
      <c r="A1597" s="87" t="str">
        <f>'Cost Pressures (d)'!A1010</f>
        <v>Swansea Bay UHB</v>
      </c>
      <c r="B1597" s="87" t="str">
        <f>'Cost Pressures (d)'!B1010</f>
        <v>In Year Cost Base</v>
      </c>
      <c r="C1597" s="87" t="str">
        <f>'Cost Pressures (d)'!C1010</f>
        <v>Other Volume Growth / Investments (please specify):</v>
      </c>
      <c r="D1597" s="87" t="str">
        <f>'Cost Pressures (d)'!D1010</f>
        <v>Joint Financing &amp; Other</v>
      </c>
      <c r="E1597" s="87" t="str">
        <f>'Cost Pressures (d)'!E1010</f>
        <v>FIGURE</v>
      </c>
      <c r="F1597" s="87">
        <f>'Cost Pressures (d)'!F1010</f>
        <v>0</v>
      </c>
      <c r="AE1597" s="88">
        <f>'Cost Pressures (d)'!W1010</f>
        <v>0</v>
      </c>
      <c r="AH1597" s="88">
        <f>'Cost Pressures (d)'!Z1010</f>
        <v>0</v>
      </c>
      <c r="AJ1597" s="88">
        <f>'Cost Pressures (d)'!AA1010</f>
        <v>0</v>
      </c>
      <c r="AK1597" s="88">
        <f>'Cost Pressures (d)'!AC1010</f>
        <v>0</v>
      </c>
    </row>
    <row r="1598" spans="1:37">
      <c r="A1598" s="87" t="str">
        <f>'Cost Pressures (d)'!A1011</f>
        <v>Swansea Bay UHB</v>
      </c>
      <c r="B1598" s="87" t="str">
        <f>'Cost Pressures (d)'!B1011</f>
        <v>In Year Cost Base</v>
      </c>
      <c r="C1598" s="87" t="str">
        <f>'Cost Pressures (d)'!C1011</f>
        <v>Other Volume Growth / Investments (please specify):</v>
      </c>
      <c r="D1598" s="87" t="str">
        <f>'Cost Pressures (d)'!D1011</f>
        <v>Joint Financing &amp; Other</v>
      </c>
      <c r="E1598" s="87" t="str">
        <f>'Cost Pressures (d)'!E1011</f>
        <v>FIGURE</v>
      </c>
      <c r="F1598" s="87">
        <f>'Cost Pressures (d)'!F1011</f>
        <v>0</v>
      </c>
      <c r="AE1598" s="88">
        <f>'Cost Pressures (d)'!W1011</f>
        <v>0</v>
      </c>
      <c r="AH1598" s="88">
        <f>'Cost Pressures (d)'!Z1011</f>
        <v>0</v>
      </c>
      <c r="AJ1598" s="88">
        <f>'Cost Pressures (d)'!AA1011</f>
        <v>0</v>
      </c>
      <c r="AK1598" s="88">
        <f>'Cost Pressures (d)'!AC1011</f>
        <v>0</v>
      </c>
    </row>
    <row r="1599" spans="1:37">
      <c r="A1599" s="87" t="str">
        <f>'Cost Pressures (d)'!A1012</f>
        <v>Swansea Bay UHB</v>
      </c>
      <c r="B1599" s="87" t="str">
        <f>'Cost Pressures (d)'!B1012</f>
        <v>In Year Cost Base</v>
      </c>
      <c r="C1599" s="87" t="str">
        <f>'Cost Pressures (d)'!C1012</f>
        <v>Other Volume Growth / Investments (please specify):</v>
      </c>
      <c r="D1599" s="87" t="str">
        <f>'Cost Pressures (d)'!D1012</f>
        <v>Joint Financing &amp; Other</v>
      </c>
      <c r="E1599" s="87" t="str">
        <f>'Cost Pressures (d)'!E1012</f>
        <v>FIGURE</v>
      </c>
      <c r="F1599" s="87">
        <f>'Cost Pressures (d)'!F1012</f>
        <v>0</v>
      </c>
      <c r="AE1599" s="88">
        <f>'Cost Pressures (d)'!W1012</f>
        <v>0</v>
      </c>
      <c r="AH1599" s="88">
        <f>'Cost Pressures (d)'!Z1012</f>
        <v>0</v>
      </c>
      <c r="AJ1599" s="88">
        <f>'Cost Pressures (d)'!AA1012</f>
        <v>0</v>
      </c>
      <c r="AK1599" s="88">
        <f>'Cost Pressures (d)'!AC1012</f>
        <v>0</v>
      </c>
    </row>
    <row r="1600" spans="1:37">
      <c r="A1600" s="87" t="str">
        <f>'Cost Pressures (d)'!A1013</f>
        <v>Swansea Bay UHB</v>
      </c>
      <c r="B1600" s="87" t="str">
        <f>'Cost Pressures (d)'!B1013</f>
        <v>In Year Cost Base</v>
      </c>
      <c r="C1600" s="87" t="str">
        <f>'Cost Pressures (d)'!C1013</f>
        <v>Other Volume Growth / Investments (please specify):</v>
      </c>
      <c r="D1600" s="87" t="str">
        <f>'Cost Pressures (d)'!D1013</f>
        <v>Joint Financing &amp; Other</v>
      </c>
      <c r="E1600" s="87" t="str">
        <f>'Cost Pressures (d)'!E1013</f>
        <v>TOTAL</v>
      </c>
      <c r="F1600" s="87" t="str">
        <f>'Cost Pressures (d)'!F1013</f>
        <v>Subtotal Other Volume Growth / Investments</v>
      </c>
      <c r="AE1600" s="88">
        <f>'Cost Pressures (d)'!W1013</f>
        <v>0</v>
      </c>
      <c r="AH1600" s="88">
        <f>'Cost Pressures (d)'!Z1013</f>
        <v>0</v>
      </c>
      <c r="AJ1600" s="88">
        <f>'Cost Pressures (d)'!AA1013</f>
        <v>0</v>
      </c>
      <c r="AK1600" s="88">
        <f>'Cost Pressures (d)'!AC1013</f>
        <v>0</v>
      </c>
    </row>
    <row r="1601" spans="1:37">
      <c r="A1601" s="87" t="str">
        <f>'Cost Pressures (d)'!A1014</f>
        <v>Swansea Bay UHB</v>
      </c>
      <c r="B1601" s="87" t="str">
        <f>'Cost Pressures (d)'!B1014</f>
        <v>In Year Cost Base</v>
      </c>
      <c r="C1601" s="87" t="str">
        <f>'Cost Pressures (d)'!C1014</f>
        <v>Other Volume Growth / Investments (please specify):</v>
      </c>
      <c r="D1601" s="87" t="str">
        <f>'Cost Pressures (d)'!D1014</f>
        <v>Joint Financing &amp; Other</v>
      </c>
      <c r="E1601" s="87" t="str">
        <f>'Cost Pressures (d)'!E1014</f>
        <v>FIGURE</v>
      </c>
      <c r="F1601" s="87">
        <f>'Cost Pressures (d)'!F1014</f>
        <v>0</v>
      </c>
      <c r="AE1601" s="88">
        <f>'Cost Pressures (d)'!W1014</f>
        <v>0</v>
      </c>
      <c r="AH1601" s="88">
        <f>'Cost Pressures (d)'!Z1014</f>
        <v>0</v>
      </c>
      <c r="AJ1601" s="88">
        <f>'Cost Pressures (d)'!AA1014</f>
        <v>0</v>
      </c>
      <c r="AK1601" s="88">
        <f>'Cost Pressures (d)'!AC1014</f>
        <v>0</v>
      </c>
    </row>
    <row r="1602" spans="1:37">
      <c r="A1602" s="87" t="str">
        <f>'Cost Pressures (d)'!A1015</f>
        <v>Swansea Bay UHB</v>
      </c>
      <c r="B1602" s="87" t="str">
        <f>'Cost Pressures (d)'!B1015</f>
        <v>In Year Cost Base</v>
      </c>
      <c r="C1602" s="87" t="str">
        <f>'Cost Pressures (d)'!C1015</f>
        <v xml:space="preserve">Funded Cost Pressures: </v>
      </c>
      <c r="D1602" s="87" t="str">
        <f>'Cost Pressures (d)'!D1015</f>
        <v>Joint Financing &amp; Other</v>
      </c>
      <c r="E1602" s="87" t="str">
        <f>'Cost Pressures (d)'!E1015</f>
        <v>FIGURE</v>
      </c>
      <c r="F1602" s="87" t="str">
        <f>'Cost Pressures (d)'!F1015</f>
        <v xml:space="preserve">Funded Cost Pressures: </v>
      </c>
      <c r="AE1602" s="88" t="str">
        <f>'Cost Pressures (d)'!W1015</f>
        <v>£'000</v>
      </c>
      <c r="AH1602" s="88" t="str">
        <f>'Cost Pressures (d)'!Z1015</f>
        <v>£'000</v>
      </c>
      <c r="AJ1602" s="88">
        <f>'Cost Pressures (d)'!AA1015</f>
        <v>0</v>
      </c>
      <c r="AK1602" s="88">
        <f>'Cost Pressures (d)'!AC1015</f>
        <v>0</v>
      </c>
    </row>
    <row r="1603" spans="1:37">
      <c r="A1603" s="87" t="str">
        <f>'Cost Pressures (d)'!A1016</f>
        <v>Swansea Bay UHB</v>
      </c>
      <c r="B1603" s="87" t="str">
        <f>'Cost Pressures (d)'!B1016</f>
        <v>In Year Cost Base</v>
      </c>
      <c r="C1603" s="87" t="str">
        <f>'Cost Pressures (d)'!C1016</f>
        <v xml:space="preserve">Funded Cost Pressures: </v>
      </c>
      <c r="D1603" s="87" t="str">
        <f>'Cost Pressures (d)'!D1016</f>
        <v>Joint Financing &amp; Other</v>
      </c>
      <c r="E1603" s="87" t="str">
        <f>'Cost Pressures (d)'!E1016</f>
        <v>FIGURE</v>
      </c>
      <c r="F1603" s="87" t="str">
        <f>'Cost Pressures (d)'!F1016</f>
        <v>Funded - Immunisation Framework</v>
      </c>
      <c r="AE1603" s="88">
        <f>'Cost Pressures (d)'!W1016</f>
        <v>0</v>
      </c>
      <c r="AH1603" s="88">
        <f>'Cost Pressures (d)'!Z1016</f>
        <v>0</v>
      </c>
      <c r="AJ1603" s="88">
        <f>'Cost Pressures (d)'!AA1016</f>
        <v>0</v>
      </c>
      <c r="AK1603" s="88">
        <f>'Cost Pressures (d)'!AC1016</f>
        <v>0</v>
      </c>
    </row>
    <row r="1604" spans="1:37">
      <c r="A1604" s="87" t="str">
        <f>'Cost Pressures (d)'!A1017</f>
        <v>Swansea Bay UHB</v>
      </c>
      <c r="B1604" s="87" t="str">
        <f>'Cost Pressures (d)'!B1017</f>
        <v>In Year Cost Base</v>
      </c>
      <c r="C1604" s="87" t="str">
        <f>'Cost Pressures (d)'!C1017</f>
        <v xml:space="preserve">Funded Cost Pressures: </v>
      </c>
      <c r="D1604" s="87" t="str">
        <f>'Cost Pressures (d)'!D1017</f>
        <v>Joint Financing &amp; Other</v>
      </c>
      <c r="E1604" s="87" t="str">
        <f>'Cost Pressures (d)'!E1017</f>
        <v>FIGURE</v>
      </c>
      <c r="F1604" s="87" t="str">
        <f>'Cost Pressures (d)'!F1017</f>
        <v>Funded - Surveillance (Testing and Tracing)</v>
      </c>
      <c r="AE1604" s="88">
        <f>'Cost Pressures (d)'!W1017</f>
        <v>0</v>
      </c>
      <c r="AH1604" s="88">
        <f>'Cost Pressures (d)'!Z1017</f>
        <v>0</v>
      </c>
      <c r="AJ1604" s="88">
        <f>'Cost Pressures (d)'!AA1017</f>
        <v>0</v>
      </c>
      <c r="AK1604" s="88">
        <f>'Cost Pressures (d)'!AC1017</f>
        <v>0</v>
      </c>
    </row>
    <row r="1605" spans="1:37">
      <c r="A1605" s="87" t="str">
        <f>'Cost Pressures (d)'!A1018</f>
        <v>Swansea Bay UHB</v>
      </c>
      <c r="B1605" s="87" t="str">
        <f>'Cost Pressures (d)'!B1018</f>
        <v>In Year Cost Base</v>
      </c>
      <c r="C1605" s="87" t="str">
        <f>'Cost Pressures (d)'!C1018</f>
        <v xml:space="preserve">Funded Cost Pressures: </v>
      </c>
      <c r="D1605" s="87" t="str">
        <f>'Cost Pressures (d)'!D1018</f>
        <v>Joint Financing &amp; Other</v>
      </c>
      <c r="E1605" s="87" t="str">
        <f>'Cost Pressures (d)'!E1018</f>
        <v>FIGURE</v>
      </c>
      <c r="F1605" s="87" t="str">
        <f>'Cost Pressures (d)'!F1018</f>
        <v>Funded - Real Living Wage</v>
      </c>
      <c r="AE1605" s="88">
        <f>'Cost Pressures (d)'!W1018</f>
        <v>0</v>
      </c>
      <c r="AH1605" s="88">
        <f>'Cost Pressures (d)'!Z1018</f>
        <v>0</v>
      </c>
      <c r="AJ1605" s="88">
        <f>'Cost Pressures (d)'!AA1018</f>
        <v>0</v>
      </c>
      <c r="AK1605" s="88">
        <f>'Cost Pressures (d)'!AC1018</f>
        <v>0</v>
      </c>
    </row>
    <row r="1606" spans="1:37">
      <c r="A1606" s="87" t="str">
        <f>'Cost Pressures (d)'!A1019</f>
        <v>Swansea Bay UHB</v>
      </c>
      <c r="B1606" s="87" t="str">
        <f>'Cost Pressures (d)'!B1019</f>
        <v>In Year Cost Base</v>
      </c>
      <c r="C1606" s="87" t="str">
        <f>'Cost Pressures (d)'!C1019</f>
        <v xml:space="preserve">Funded Cost Pressures: </v>
      </c>
      <c r="D1606" s="87" t="str">
        <f>'Cost Pressures (d)'!D1019</f>
        <v>Joint Financing &amp; Other</v>
      </c>
      <c r="E1606" s="87" t="str">
        <f>'Cost Pressures (d)'!E1019</f>
        <v>FIGURE</v>
      </c>
      <c r="F1606" s="87" t="str">
        <f>'Cost Pressures (d)'!F1019</f>
        <v>Funded - Other ringfenced projects</v>
      </c>
      <c r="AE1606" s="88">
        <f>'Cost Pressures (d)'!W1019</f>
        <v>0</v>
      </c>
      <c r="AH1606" s="88">
        <f>'Cost Pressures (d)'!Z1019</f>
        <v>0</v>
      </c>
      <c r="AJ1606" s="88">
        <f>'Cost Pressures (d)'!AA1019</f>
        <v>0</v>
      </c>
      <c r="AK1606" s="88">
        <f>'Cost Pressures (d)'!AC1019</f>
        <v>0</v>
      </c>
    </row>
    <row r="1607" spans="1:37">
      <c r="A1607" s="87" t="str">
        <f>'Cost Pressures (d)'!A1020</f>
        <v>Swansea Bay UHB</v>
      </c>
      <c r="B1607" s="87" t="str">
        <f>'Cost Pressures (d)'!B1020</f>
        <v>In Year Cost Base</v>
      </c>
      <c r="C1607" s="87" t="str">
        <f>'Cost Pressures (d)'!C1020</f>
        <v xml:space="preserve">Funded Cost Pressures: </v>
      </c>
      <c r="D1607" s="87" t="str">
        <f>'Cost Pressures (d)'!D1020</f>
        <v>Joint Financing &amp; Other</v>
      </c>
      <c r="E1607" s="87" t="str">
        <f>'Cost Pressures (d)'!E1020</f>
        <v>FIGURE</v>
      </c>
      <c r="F1607" s="87" t="str">
        <f>'Cost Pressures (d)'!F1020</f>
        <v>National COVID Programmes Other</v>
      </c>
      <c r="AE1607" s="88">
        <f>'Cost Pressures (d)'!W1020</f>
        <v>0</v>
      </c>
      <c r="AH1607" s="88">
        <f>'Cost Pressures (d)'!Z1020</f>
        <v>0</v>
      </c>
      <c r="AJ1607" s="88">
        <f>'Cost Pressures (d)'!AA1020</f>
        <v>0</v>
      </c>
      <c r="AK1607" s="88">
        <f>'Cost Pressures (d)'!AC1020</f>
        <v>0</v>
      </c>
    </row>
    <row r="1608" spans="1:37">
      <c r="A1608" s="87" t="str">
        <f>'Cost Pressures (d)'!A1021</f>
        <v>Swansea Bay UHB</v>
      </c>
      <c r="B1608" s="87" t="str">
        <f>'Cost Pressures (d)'!B1021</f>
        <v>In Year Cost Base</v>
      </c>
      <c r="C1608" s="87" t="str">
        <f>'Cost Pressures (d)'!C1021</f>
        <v xml:space="preserve">Funded Cost Pressures: </v>
      </c>
      <c r="D1608" s="87" t="str">
        <f>'Cost Pressures (d)'!D1021</f>
        <v>Joint Financing &amp; Other</v>
      </c>
      <c r="E1608" s="87" t="str">
        <f>'Cost Pressures (d)'!E1021</f>
        <v>FIGURE</v>
      </c>
      <c r="F1608" s="87" t="str">
        <f>'Cost Pressures (d)'!F1021</f>
        <v>Planned Care Recovery Local</v>
      </c>
      <c r="AE1608" s="88">
        <f>'Cost Pressures (d)'!W1021</f>
        <v>0</v>
      </c>
      <c r="AH1608" s="88">
        <f>'Cost Pressures (d)'!Z1021</f>
        <v>0</v>
      </c>
      <c r="AJ1608" s="88">
        <f>'Cost Pressures (d)'!AA1021</f>
        <v>0</v>
      </c>
      <c r="AK1608" s="88">
        <f>'Cost Pressures (d)'!AC1021</f>
        <v>0</v>
      </c>
    </row>
    <row r="1609" spans="1:37">
      <c r="A1609" s="87" t="str">
        <f>'Cost Pressures (d)'!A1022</f>
        <v>Swansea Bay UHB</v>
      </c>
      <c r="B1609" s="87" t="str">
        <f>'Cost Pressures (d)'!B1022</f>
        <v>In Year Cost Base</v>
      </c>
      <c r="C1609" s="87" t="str">
        <f>'Cost Pressures (d)'!C1022</f>
        <v xml:space="preserve">Funded Cost Pressures: </v>
      </c>
      <c r="D1609" s="87" t="str">
        <f>'Cost Pressures (d)'!D1022</f>
        <v>Joint Financing &amp; Other</v>
      </c>
      <c r="E1609" s="87" t="str">
        <f>'Cost Pressures (d)'!E1022</f>
        <v>FIGURE</v>
      </c>
      <c r="F1609" s="87" t="str">
        <f>'Cost Pressures (d)'!F1022</f>
        <v>Planned Care Recovery Regional</v>
      </c>
      <c r="AE1609" s="88">
        <f>'Cost Pressures (d)'!W1022</f>
        <v>0</v>
      </c>
      <c r="AH1609" s="88">
        <f>'Cost Pressures (d)'!Z1022</f>
        <v>0</v>
      </c>
      <c r="AJ1609" s="88">
        <f>'Cost Pressures (d)'!AA1022</f>
        <v>0</v>
      </c>
      <c r="AK1609" s="88">
        <f>'Cost Pressures (d)'!AC1022</f>
        <v>0</v>
      </c>
    </row>
    <row r="1610" spans="1:37">
      <c r="A1610" s="87" t="str">
        <f>'Cost Pressures (d)'!A1023</f>
        <v>Swansea Bay UHB</v>
      </c>
      <c r="B1610" s="87" t="str">
        <f>'Cost Pressures (d)'!B1023</f>
        <v>In Year Cost Base</v>
      </c>
      <c r="C1610" s="87" t="str">
        <f>'Cost Pressures (d)'!C1023</f>
        <v xml:space="preserve">Funded Cost Pressures: </v>
      </c>
      <c r="D1610" s="87" t="str">
        <f>'Cost Pressures (d)'!D1023</f>
        <v>Joint Financing &amp; Other</v>
      </c>
      <c r="E1610" s="87" t="str">
        <f>'Cost Pressures (d)'!E1023</f>
        <v>FIGURE</v>
      </c>
      <c r="F1610" s="87" t="str">
        <f>'Cost Pressures (d)'!F1023</f>
        <v>2022/23 Pay Award</v>
      </c>
      <c r="AE1610" s="88">
        <f>'Cost Pressures (d)'!W1023</f>
        <v>0</v>
      </c>
      <c r="AH1610" s="88">
        <f>'Cost Pressures (d)'!Z1023</f>
        <v>0</v>
      </c>
      <c r="AJ1610" s="88">
        <f>'Cost Pressures (d)'!AA1023</f>
        <v>0</v>
      </c>
      <c r="AK1610" s="88">
        <f>'Cost Pressures (d)'!AC1023</f>
        <v>0</v>
      </c>
    </row>
    <row r="1611" spans="1:37">
      <c r="A1611" s="87" t="str">
        <f>'Cost Pressures (d)'!A1024</f>
        <v>Swansea Bay UHB</v>
      </c>
      <c r="B1611" s="87" t="str">
        <f>'Cost Pressures (d)'!B1024</f>
        <v>In Year Cost Base</v>
      </c>
      <c r="C1611" s="87" t="str">
        <f>'Cost Pressures (d)'!C1024</f>
        <v xml:space="preserve">Funded Cost Pressures: </v>
      </c>
      <c r="D1611" s="87" t="str">
        <f>'Cost Pressures (d)'!D1024</f>
        <v>Joint Financing &amp; Other</v>
      </c>
      <c r="E1611" s="87" t="str">
        <f>'Cost Pressures (d)'!E1024</f>
        <v>FIGURE</v>
      </c>
      <c r="F1611" s="87" t="str">
        <f>'Cost Pressures (d)'!F1024</f>
        <v>Additional Costs linked Table A2</v>
      </c>
      <c r="AE1611" s="88">
        <f>'Cost Pressures (d)'!W1024</f>
        <v>0</v>
      </c>
      <c r="AH1611" s="88">
        <f>'Cost Pressures (d)'!Z1024</f>
        <v>0</v>
      </c>
      <c r="AJ1611" s="88">
        <f>'Cost Pressures (d)'!AA1024</f>
        <v>0</v>
      </c>
      <c r="AK1611" s="88">
        <f>'Cost Pressures (d)'!AC1024</f>
        <v>0</v>
      </c>
    </row>
    <row r="1612" spans="1:37">
      <c r="A1612" s="87" t="str">
        <f>'Cost Pressures (d)'!A1025</f>
        <v>Swansea Bay UHB</v>
      </c>
      <c r="B1612" s="87" t="str">
        <f>'Cost Pressures (d)'!B1025</f>
        <v>In Year Cost Base</v>
      </c>
      <c r="C1612" s="87" t="str">
        <f>'Cost Pressures (d)'!C1025</f>
        <v xml:space="preserve">Funded Cost Pressures: </v>
      </c>
      <c r="D1612" s="87" t="str">
        <f>'Cost Pressures (d)'!D1025</f>
        <v>Joint Financing &amp; Other</v>
      </c>
      <c r="E1612" s="87" t="str">
        <f>'Cost Pressures (d)'!E1025</f>
        <v>FIGURE</v>
      </c>
      <c r="F1612" s="87" t="str">
        <f>'Cost Pressures (d)'!F1025</f>
        <v>Additional Costs linked Table B1</v>
      </c>
      <c r="AE1612" s="88">
        <f>'Cost Pressures (d)'!W1025</f>
        <v>0</v>
      </c>
      <c r="AH1612" s="88">
        <f>'Cost Pressures (d)'!Z1025</f>
        <v>0</v>
      </c>
      <c r="AJ1612" s="88">
        <f>'Cost Pressures (d)'!AA1025</f>
        <v>0</v>
      </c>
      <c r="AK1612" s="88">
        <f>'Cost Pressures (d)'!AC1025</f>
        <v>0</v>
      </c>
    </row>
    <row r="1613" spans="1:37">
      <c r="A1613" s="87" t="str">
        <f>'Cost Pressures (d)'!A1026</f>
        <v>Swansea Bay UHB</v>
      </c>
      <c r="B1613" s="87" t="str">
        <f>'Cost Pressures (d)'!B1026</f>
        <v>In Year Cost Base</v>
      </c>
      <c r="C1613" s="87" t="str">
        <f>'Cost Pressures (d)'!C1026</f>
        <v xml:space="preserve">Funded Cost Pressures: </v>
      </c>
      <c r="D1613" s="87" t="str">
        <f>'Cost Pressures (d)'!D1026</f>
        <v>Joint Financing &amp; Other</v>
      </c>
      <c r="E1613" s="87" t="str">
        <f>'Cost Pressures (d)'!E1026</f>
        <v>FIGURE</v>
      </c>
      <c r="F1613" s="87" t="str">
        <f>'Cost Pressures (d)'!F1026</f>
        <v>Additional Costs linked Table B2</v>
      </c>
      <c r="AE1613" s="88">
        <f>'Cost Pressures (d)'!W1026</f>
        <v>0</v>
      </c>
      <c r="AH1613" s="88">
        <f>'Cost Pressures (d)'!Z1026</f>
        <v>0</v>
      </c>
      <c r="AJ1613" s="88">
        <f>'Cost Pressures (d)'!AA1026</f>
        <v>0</v>
      </c>
      <c r="AK1613" s="88">
        <f>'Cost Pressures (d)'!AC1026</f>
        <v>0</v>
      </c>
    </row>
    <row r="1614" spans="1:37">
      <c r="A1614" s="87" t="str">
        <f>'Cost Pressures (d)'!A1027</f>
        <v>Swansea Bay UHB</v>
      </c>
      <c r="B1614" s="87" t="str">
        <f>'Cost Pressures (d)'!B1027</f>
        <v>In Year Cost Base</v>
      </c>
      <c r="C1614" s="87" t="str">
        <f>'Cost Pressures (d)'!C1027</f>
        <v xml:space="preserve">Funded Cost Pressures: </v>
      </c>
      <c r="D1614" s="87" t="str">
        <f>'Cost Pressures (d)'!D1027</f>
        <v>Joint Financing &amp; Other</v>
      </c>
      <c r="E1614" s="87" t="str">
        <f>'Cost Pressures (d)'!E1027</f>
        <v>FIGURE</v>
      </c>
      <c r="F1614" s="87" t="str">
        <f>'Cost Pressures (d)'!F1027</f>
        <v>Additional Costs linked Table 2</v>
      </c>
      <c r="AE1614" s="88">
        <f>'Cost Pressures (d)'!W1027</f>
        <v>0</v>
      </c>
      <c r="AH1614" s="88">
        <f>'Cost Pressures (d)'!Z1027</f>
        <v>0</v>
      </c>
      <c r="AJ1614" s="88">
        <f>'Cost Pressures (d)'!AA1027</f>
        <v>0</v>
      </c>
      <c r="AK1614" s="88">
        <f>'Cost Pressures (d)'!AC1027</f>
        <v>0</v>
      </c>
    </row>
    <row r="1615" spans="1:37">
      <c r="A1615" s="87" t="str">
        <f>'Cost Pressures (d)'!A1028</f>
        <v>Swansea Bay UHB</v>
      </c>
      <c r="B1615" s="87" t="str">
        <f>'Cost Pressures (d)'!B1028</f>
        <v>In Year Cost Base</v>
      </c>
      <c r="C1615" s="87" t="str">
        <f>'Cost Pressures (d)'!C1028</f>
        <v xml:space="preserve">Funded Cost Pressures: </v>
      </c>
      <c r="D1615" s="87" t="str">
        <f>'Cost Pressures (d)'!D1028</f>
        <v>Joint Financing &amp; Other</v>
      </c>
      <c r="E1615" s="87" t="str">
        <f>'Cost Pressures (d)'!E1028</f>
        <v>FIGURE</v>
      </c>
      <c r="F1615" s="87" t="str">
        <f>'Cost Pressures (d)'!F1028</f>
        <v>Anticpated Allocations Invesments Recurrent (as per Tab 6)</v>
      </c>
      <c r="AE1615" s="88">
        <f>'Cost Pressures (d)'!W1028</f>
        <v>0</v>
      </c>
      <c r="AH1615" s="88">
        <f>'Cost Pressures (d)'!Z1028</f>
        <v>0</v>
      </c>
      <c r="AJ1615" s="88">
        <f>'Cost Pressures (d)'!AA1028</f>
        <v>0</v>
      </c>
      <c r="AK1615" s="88">
        <f>'Cost Pressures (d)'!AC1028</f>
        <v>0</v>
      </c>
    </row>
    <row r="1616" spans="1:37">
      <c r="A1616" s="87" t="str">
        <f>'Cost Pressures (d)'!A1029</f>
        <v>Swansea Bay UHB</v>
      </c>
      <c r="B1616" s="87" t="str">
        <f>'Cost Pressures (d)'!B1029</f>
        <v>In Year Cost Base</v>
      </c>
      <c r="C1616" s="87" t="str">
        <f>'Cost Pressures (d)'!C1029</f>
        <v xml:space="preserve">Funded Cost Pressures: </v>
      </c>
      <c r="D1616" s="87" t="str">
        <f>'Cost Pressures (d)'!D1029</f>
        <v>Joint Financing &amp; Other</v>
      </c>
      <c r="E1616" s="87" t="str">
        <f>'Cost Pressures (d)'!E1029</f>
        <v>FIGURE</v>
      </c>
      <c r="F1616" s="87" t="str">
        <f>'Cost Pressures (d)'!F1029</f>
        <v>Anticpated Allocations Invesments Non Recurrent (as per Tab 6)</v>
      </c>
      <c r="AE1616" s="88">
        <f>'Cost Pressures (d)'!W1029</f>
        <v>0</v>
      </c>
      <c r="AH1616" s="88">
        <f>'Cost Pressures (d)'!Z1029</f>
        <v>0</v>
      </c>
      <c r="AJ1616" s="88">
        <f>'Cost Pressures (d)'!AA1029</f>
        <v>0</v>
      </c>
      <c r="AK1616" s="88">
        <f>'Cost Pressures (d)'!AC1029</f>
        <v>0</v>
      </c>
    </row>
    <row r="1617" spans="1:37">
      <c r="A1617" s="87" t="str">
        <f>'Cost Pressures (d)'!A1030</f>
        <v>Swansea Bay UHB</v>
      </c>
      <c r="B1617" s="87" t="str">
        <f>'Cost Pressures (d)'!B1030</f>
        <v>In Year Cost Base</v>
      </c>
      <c r="C1617" s="87" t="str">
        <f>'Cost Pressures (d)'!C1030</f>
        <v xml:space="preserve">Funded Cost Pressures: </v>
      </c>
      <c r="D1617" s="87" t="str">
        <f>'Cost Pressures (d)'!D1030</f>
        <v>Joint Financing &amp; Other</v>
      </c>
      <c r="E1617" s="87" t="str">
        <f>'Cost Pressures (d)'!E1030</f>
        <v>FIGURE</v>
      </c>
      <c r="F1617" s="87">
        <f>'Cost Pressures (d)'!F1030</f>
        <v>0</v>
      </c>
      <c r="AE1617" s="88">
        <f>'Cost Pressures (d)'!W1030</f>
        <v>0</v>
      </c>
      <c r="AH1617" s="88">
        <f>'Cost Pressures (d)'!Z1030</f>
        <v>0</v>
      </c>
      <c r="AJ1617" s="88">
        <f>'Cost Pressures (d)'!AA1030</f>
        <v>0</v>
      </c>
      <c r="AK1617" s="88">
        <f>'Cost Pressures (d)'!AC1030</f>
        <v>0</v>
      </c>
    </row>
    <row r="1618" spans="1:37">
      <c r="A1618" s="87" t="str">
        <f>'Cost Pressures (d)'!A1031</f>
        <v>Swansea Bay UHB</v>
      </c>
      <c r="B1618" s="87" t="str">
        <f>'Cost Pressures (d)'!B1031</f>
        <v>In Year Cost Base</v>
      </c>
      <c r="C1618" s="87" t="str">
        <f>'Cost Pressures (d)'!C1031</f>
        <v xml:space="preserve">Funded Cost Pressures: </v>
      </c>
      <c r="D1618" s="87" t="str">
        <f>'Cost Pressures (d)'!D1031</f>
        <v>Joint Financing &amp; Other</v>
      </c>
      <c r="E1618" s="87" t="str">
        <f>'Cost Pressures (d)'!E1031</f>
        <v>FIGURE</v>
      </c>
      <c r="F1618" s="87">
        <f>'Cost Pressures (d)'!F1031</f>
        <v>0</v>
      </c>
      <c r="AE1618" s="88">
        <f>'Cost Pressures (d)'!W1031</f>
        <v>0</v>
      </c>
      <c r="AH1618" s="88">
        <f>'Cost Pressures (d)'!Z1031</f>
        <v>0</v>
      </c>
      <c r="AJ1618" s="88">
        <f>'Cost Pressures (d)'!AA1031</f>
        <v>0</v>
      </c>
      <c r="AK1618" s="88">
        <f>'Cost Pressures (d)'!AC1031</f>
        <v>0</v>
      </c>
    </row>
    <row r="1619" spans="1:37">
      <c r="A1619" s="87" t="str">
        <f>'Cost Pressures (d)'!A1032</f>
        <v>Swansea Bay UHB</v>
      </c>
      <c r="B1619" s="87" t="str">
        <f>'Cost Pressures (d)'!B1032</f>
        <v>In Year Cost Base</v>
      </c>
      <c r="C1619" s="87" t="str">
        <f>'Cost Pressures (d)'!C1032</f>
        <v xml:space="preserve">Funded Cost Pressures: </v>
      </c>
      <c r="D1619" s="87" t="str">
        <f>'Cost Pressures (d)'!D1032</f>
        <v>Joint Financing &amp; Other</v>
      </c>
      <c r="E1619" s="87" t="str">
        <f>'Cost Pressures (d)'!E1032</f>
        <v>FIGURE</v>
      </c>
      <c r="F1619" s="87">
        <f>'Cost Pressures (d)'!F1032</f>
        <v>0</v>
      </c>
      <c r="AE1619" s="88">
        <f>'Cost Pressures (d)'!W1032</f>
        <v>0</v>
      </c>
      <c r="AH1619" s="88">
        <f>'Cost Pressures (d)'!Z1032</f>
        <v>0</v>
      </c>
      <c r="AJ1619" s="88">
        <f>'Cost Pressures (d)'!AA1032</f>
        <v>0</v>
      </c>
      <c r="AK1619" s="88">
        <f>'Cost Pressures (d)'!AC1032</f>
        <v>0</v>
      </c>
    </row>
    <row r="1620" spans="1:37">
      <c r="A1620" s="87" t="str">
        <f>'Cost Pressures (d)'!A1033</f>
        <v>Swansea Bay UHB</v>
      </c>
      <c r="B1620" s="87" t="str">
        <f>'Cost Pressures (d)'!B1033</f>
        <v>In Year Cost Base</v>
      </c>
      <c r="C1620" s="87" t="str">
        <f>'Cost Pressures (d)'!C1033</f>
        <v xml:space="preserve">Funded Cost Pressures: </v>
      </c>
      <c r="D1620" s="87" t="str">
        <f>'Cost Pressures (d)'!D1033</f>
        <v>Joint Financing &amp; Other</v>
      </c>
      <c r="E1620" s="87" t="str">
        <f>'Cost Pressures (d)'!E1033</f>
        <v>TOTAL</v>
      </c>
      <c r="F1620" s="87" t="str">
        <f>'Cost Pressures (d)'!F1033</f>
        <v>Adjustment for new funded activities</v>
      </c>
      <c r="AE1620" s="88">
        <f>'Cost Pressures (d)'!W1033</f>
        <v>0</v>
      </c>
      <c r="AH1620" s="88">
        <f>'Cost Pressures (d)'!Z1033</f>
        <v>0</v>
      </c>
      <c r="AJ1620" s="88">
        <f>'Cost Pressures (d)'!AA1033</f>
        <v>0</v>
      </c>
      <c r="AK1620" s="88">
        <f>'Cost Pressures (d)'!AC1033</f>
        <v>0</v>
      </c>
    </row>
    <row r="1621" spans="1:37">
      <c r="A1621" s="87" t="str">
        <f>'Cost Pressures (d)'!A1034</f>
        <v>Swansea Bay UHB</v>
      </c>
      <c r="B1621" s="87" t="str">
        <f>'Cost Pressures (d)'!B1034</f>
        <v>In Year Cost Base</v>
      </c>
      <c r="C1621" s="87" t="str">
        <f>'Cost Pressures (d)'!C1034</f>
        <v xml:space="preserve">Funded Cost Pressures: </v>
      </c>
      <c r="D1621" s="87" t="str">
        <f>'Cost Pressures (d)'!D1034</f>
        <v>Joint Financing &amp; Other</v>
      </c>
      <c r="E1621" s="87" t="str">
        <f>'Cost Pressures (d)'!E1034</f>
        <v>FIGURE</v>
      </c>
      <c r="F1621" s="87">
        <f>'Cost Pressures (d)'!F1034</f>
        <v>0</v>
      </c>
      <c r="AE1621" s="88">
        <f>'Cost Pressures (d)'!W1034</f>
        <v>0</v>
      </c>
      <c r="AH1621" s="88">
        <f>'Cost Pressures (d)'!Z1034</f>
        <v>0</v>
      </c>
      <c r="AJ1621" s="88">
        <f>'Cost Pressures (d)'!AA1034</f>
        <v>0</v>
      </c>
      <c r="AK1621" s="88">
        <f>'Cost Pressures (d)'!AC1034</f>
        <v>0</v>
      </c>
    </row>
    <row r="1622" spans="1:37">
      <c r="A1622" s="87" t="str">
        <f>'Cost Pressures (d)'!A1035</f>
        <v>Swansea Bay UHB</v>
      </c>
      <c r="B1622" s="87" t="str">
        <f>'Cost Pressures (d)'!B1035</f>
        <v>In Year Cost Base</v>
      </c>
      <c r="C1622" s="87" t="str">
        <f>'Cost Pressures (d)'!C1035</f>
        <v>Total Cost Pressures</v>
      </c>
      <c r="D1622" s="87" t="str">
        <f>'Cost Pressures (d)'!D1035</f>
        <v>Joint Financing &amp; Other</v>
      </c>
      <c r="E1622" s="87" t="str">
        <f>'Cost Pressures (d)'!E1035</f>
        <v>TOTAL</v>
      </c>
      <c r="F1622" s="87" t="str">
        <f>'Cost Pressures (d)'!F1035</f>
        <v>Total Cost Pressures</v>
      </c>
      <c r="AE1622" s="88">
        <f>'Cost Pressures (d)'!W1035</f>
        <v>0</v>
      </c>
      <c r="AH1622" s="88">
        <f>'Cost Pressures (d)'!Z1035</f>
        <v>0</v>
      </c>
      <c r="AJ1622" s="88">
        <f>'Cost Pressures (d)'!AA1035</f>
        <v>0</v>
      </c>
      <c r="AK1622" s="88">
        <f>'Cost Pressures (d)'!AC1035</f>
        <v>0</v>
      </c>
    </row>
    <row r="1623" spans="1:37">
      <c r="A1623" s="87" t="str">
        <f>'Cost Pressures (d)'!A1036</f>
        <v>Swansea Bay UHB</v>
      </c>
      <c r="B1623" s="87" t="str">
        <f>'Cost Pressures (d)'!B1036</f>
        <v>In Year Cost Base</v>
      </c>
      <c r="C1623" s="87" t="str">
        <f>'Cost Pressures (d)'!C1036</f>
        <v>BREAKDOWN - SPEND</v>
      </c>
      <c r="D1623" s="87" t="str">
        <f>'Cost Pressures (d)'!D1036</f>
        <v>BREAKDOWN</v>
      </c>
      <c r="E1623" s="87" t="str">
        <f>'Cost Pressures (d)'!E1036</f>
        <v>FIGURE</v>
      </c>
      <c r="F1623" s="87" t="str">
        <f>'Cost Pressures (d)'!F1036</f>
        <v>Pay</v>
      </c>
      <c r="AE1623" s="88">
        <f>'Cost Pressures (d)'!W1036</f>
        <v>24838.259787590341</v>
      </c>
      <c r="AH1623" s="88">
        <f>'Cost Pressures (d)'!Z1036</f>
        <v>89583.494501777008</v>
      </c>
      <c r="AJ1623" s="88">
        <f>'Cost Pressures (d)'!AA1036</f>
        <v>0</v>
      </c>
      <c r="AK1623" s="88">
        <f>'Cost Pressures (d)'!AC1036</f>
        <v>3500</v>
      </c>
    </row>
    <row r="1624" spans="1:37">
      <c r="A1624" s="87" t="str">
        <f>'Cost Pressures (d)'!A1037</f>
        <v>Swansea Bay UHB</v>
      </c>
      <c r="B1624" s="87" t="str">
        <f>'Cost Pressures (d)'!B1037</f>
        <v>In Year Cost Base</v>
      </c>
      <c r="C1624" s="87" t="str">
        <f>'Cost Pressures (d)'!C1037</f>
        <v>BREAKDOWN - SPEND</v>
      </c>
      <c r="D1624" s="87" t="str">
        <f>'Cost Pressures (d)'!D1037</f>
        <v>BREAKDOWN</v>
      </c>
      <c r="E1624" s="87" t="str">
        <f>'Cost Pressures (d)'!E1037</f>
        <v>FIGURE</v>
      </c>
      <c r="F1624" s="87" t="str">
        <f>'Cost Pressures (d)'!F1037</f>
        <v>Non Pay</v>
      </c>
      <c r="AE1624" s="88">
        <f>'Cost Pressures (d)'!W1037</f>
        <v>35507.67163487232</v>
      </c>
      <c r="AH1624" s="88">
        <f>'Cost Pressures (d)'!Z1037</f>
        <v>44314.234898372313</v>
      </c>
      <c r="AJ1624" s="88">
        <f>'Cost Pressures (d)'!AA1037</f>
        <v>0</v>
      </c>
      <c r="AK1624" s="88">
        <f>'Cost Pressures (d)'!AC1037</f>
        <v>-2200</v>
      </c>
    </row>
    <row r="1625" spans="1:37">
      <c r="A1625" s="87" t="str">
        <f>'Cost Pressures (d)'!A1038</f>
        <v>Swansea Bay UHB</v>
      </c>
      <c r="B1625" s="87" t="str">
        <f>'Cost Pressures (d)'!B1038</f>
        <v>In Year Cost Base</v>
      </c>
      <c r="C1625" s="87" t="str">
        <f>'Cost Pressures (d)'!C1038</f>
        <v>BREAKDOWN - SPEND</v>
      </c>
      <c r="D1625" s="87" t="str">
        <f>'Cost Pressures (d)'!D1038</f>
        <v>BREAKDOWN</v>
      </c>
      <c r="E1625" s="87" t="str">
        <f>'Cost Pressures (d)'!E1038</f>
        <v>FIGURE</v>
      </c>
      <c r="F1625" s="87" t="str">
        <f>'Cost Pressures (d)'!F1038</f>
        <v>Primary Care Drugs</v>
      </c>
      <c r="AE1625" s="88">
        <f>'Cost Pressures (d)'!W1038</f>
        <v>0</v>
      </c>
      <c r="AH1625" s="88">
        <f>'Cost Pressures (d)'!Z1038</f>
        <v>12306.675000000001</v>
      </c>
      <c r="AJ1625" s="88">
        <f>'Cost Pressures (d)'!AA1038</f>
        <v>0</v>
      </c>
      <c r="AK1625" s="88">
        <f>'Cost Pressures (d)'!AC1038</f>
        <v>4200</v>
      </c>
    </row>
    <row r="1626" spans="1:37">
      <c r="A1626" s="87" t="str">
        <f>'Cost Pressures (d)'!A1039</f>
        <v>Swansea Bay UHB</v>
      </c>
      <c r="B1626" s="87" t="str">
        <f>'Cost Pressures (d)'!B1039</f>
        <v>In Year Cost Base</v>
      </c>
      <c r="C1626" s="87" t="str">
        <f>'Cost Pressures (d)'!C1039</f>
        <v>BREAKDOWN - SPEND</v>
      </c>
      <c r="D1626" s="87" t="str">
        <f>'Cost Pressures (d)'!D1039</f>
        <v>BREAKDOWN</v>
      </c>
      <c r="E1626" s="87" t="str">
        <f>'Cost Pressures (d)'!E1039</f>
        <v>FIGURE</v>
      </c>
      <c r="F1626" s="87" t="str">
        <f>'Cost Pressures (d)'!F1039</f>
        <v>Secondary Care Drugs</v>
      </c>
      <c r="AE1626" s="88">
        <f>'Cost Pressures (d)'!W1039</f>
        <v>0</v>
      </c>
      <c r="AH1626" s="88">
        <f>'Cost Pressures (d)'!Z1039</f>
        <v>9210.6696699999884</v>
      </c>
      <c r="AJ1626" s="88">
        <f>'Cost Pressures (d)'!AA1039</f>
        <v>0</v>
      </c>
      <c r="AK1626" s="88">
        <f>'Cost Pressures (d)'!AC1039</f>
        <v>7700</v>
      </c>
    </row>
    <row r="1627" spans="1:37">
      <c r="A1627" s="87" t="str">
        <f>'Cost Pressures (d)'!A1040</f>
        <v>Swansea Bay UHB</v>
      </c>
      <c r="B1627" s="87" t="str">
        <f>'Cost Pressures (d)'!B1040</f>
        <v>In Year Cost Base</v>
      </c>
      <c r="C1627" s="87" t="str">
        <f>'Cost Pressures (d)'!C1040</f>
        <v>BREAKDOWN - SPEND</v>
      </c>
      <c r="D1627" s="87" t="str">
        <f>'Cost Pressures (d)'!D1040</f>
        <v>BREAKDOWN</v>
      </c>
      <c r="E1627" s="87" t="str">
        <f>'Cost Pressures (d)'!E1040</f>
        <v>FIGURE</v>
      </c>
      <c r="F1627" s="87" t="str">
        <f>'Cost Pressures (d)'!F1040</f>
        <v>CHC/FNC</v>
      </c>
      <c r="AE1627" s="88">
        <f>'Cost Pressures (d)'!W1040</f>
        <v>0</v>
      </c>
      <c r="AH1627" s="88">
        <f>'Cost Pressures (d)'!Z1040</f>
        <v>20356.5</v>
      </c>
      <c r="AJ1627" s="88">
        <f>'Cost Pressures (d)'!AA1040</f>
        <v>0</v>
      </c>
      <c r="AK1627" s="88">
        <f>'Cost Pressures (d)'!AC1040</f>
        <v>6700</v>
      </c>
    </row>
    <row r="1628" spans="1:37">
      <c r="A1628" s="87" t="str">
        <f>'Cost Pressures (d)'!A1041</f>
        <v>Swansea Bay UHB</v>
      </c>
      <c r="B1628" s="87" t="str">
        <f>'Cost Pressures (d)'!B1041</f>
        <v>In Year Cost Base</v>
      </c>
      <c r="C1628" s="87" t="str">
        <f>'Cost Pressures (d)'!C1041</f>
        <v>BREAKDOWN - SPEND</v>
      </c>
      <c r="D1628" s="87" t="str">
        <f>'Cost Pressures (d)'!D1041</f>
        <v>BREAKDOWN</v>
      </c>
      <c r="E1628" s="87" t="str">
        <f>'Cost Pressures (d)'!E1041</f>
        <v>FIGURE</v>
      </c>
      <c r="F1628" s="87" t="str">
        <f>'Cost Pressures (d)'!F1041</f>
        <v>Primary Care Contractor</v>
      </c>
      <c r="AE1628" s="88">
        <f>'Cost Pressures (d)'!W1041</f>
        <v>0</v>
      </c>
      <c r="AH1628" s="88">
        <f>'Cost Pressures (d)'!Z1041</f>
        <v>0</v>
      </c>
      <c r="AJ1628" s="88">
        <f>'Cost Pressures (d)'!AA1041</f>
        <v>0</v>
      </c>
      <c r="AK1628" s="88">
        <f>'Cost Pressures (d)'!AC1041</f>
        <v>1</v>
      </c>
    </row>
    <row r="1629" spans="1:37">
      <c r="A1629" s="87" t="str">
        <f>'Cost Pressures (d)'!A1042</f>
        <v>Swansea Bay UHB</v>
      </c>
      <c r="B1629" s="87" t="str">
        <f>'Cost Pressures (d)'!B1042</f>
        <v>In Year Cost Base</v>
      </c>
      <c r="C1629" s="87" t="str">
        <f>'Cost Pressures (d)'!C1042</f>
        <v>BREAKDOWN - SPEND</v>
      </c>
      <c r="D1629" s="87" t="str">
        <f>'Cost Pressures (d)'!D1042</f>
        <v>BREAKDOWN</v>
      </c>
      <c r="E1629" s="87" t="str">
        <f>'Cost Pressures (d)'!E1042</f>
        <v>FIGURE</v>
      </c>
      <c r="F1629" s="87" t="str">
        <f>'Cost Pressures (d)'!F1042</f>
        <v>Healthcare Services Provided by Other NHS Bodies</v>
      </c>
      <c r="AE1629" s="88">
        <f>'Cost Pressures (d)'!W1042</f>
        <v>6401.0000000000009</v>
      </c>
      <c r="AH1629" s="88">
        <f>'Cost Pressures (d)'!Z1042</f>
        <v>4231</v>
      </c>
      <c r="AJ1629" s="88">
        <f>'Cost Pressures (d)'!AA1042</f>
        <v>0</v>
      </c>
      <c r="AK1629" s="88">
        <f>'Cost Pressures (d)'!AC1042</f>
        <v>4200</v>
      </c>
    </row>
    <row r="1630" spans="1:37">
      <c r="A1630" s="87" t="str">
        <f>'Cost Pressures (d)'!A1043</f>
        <v>Swansea Bay UHB</v>
      </c>
      <c r="B1630" s="87" t="str">
        <f>'Cost Pressures (d)'!B1043</f>
        <v>In Year Cost Base</v>
      </c>
      <c r="C1630" s="87" t="str">
        <f>'Cost Pressures (d)'!C1043</f>
        <v>BREAKDOWN - SPEND</v>
      </c>
      <c r="D1630" s="87" t="str">
        <f>'Cost Pressures (d)'!D1043</f>
        <v>BREAKDOWN</v>
      </c>
      <c r="E1630" s="87" t="str">
        <f>'Cost Pressures (d)'!E1043</f>
        <v>FIGURE</v>
      </c>
      <c r="F1630" s="87" t="str">
        <f>'Cost Pressures (d)'!F1043</f>
        <v>Non Healthcare Services Provided by Other NHS Bodies</v>
      </c>
      <c r="AE1630" s="88">
        <f>'Cost Pressures (d)'!W1043</f>
        <v>80338.029771776986</v>
      </c>
      <c r="AH1630" s="88">
        <f>'Cost Pressures (d)'!Z1043</f>
        <v>0</v>
      </c>
      <c r="AJ1630" s="88">
        <f>'Cost Pressures (d)'!AA1043</f>
        <v>0</v>
      </c>
      <c r="AK1630" s="88">
        <f>'Cost Pressures (d)'!AC1043</f>
        <v>0</v>
      </c>
    </row>
    <row r="1631" spans="1:37">
      <c r="A1631" s="87" t="str">
        <f>'Cost Pressures (d)'!A1044</f>
        <v>Swansea Bay UHB</v>
      </c>
      <c r="B1631" s="87" t="str">
        <f>'Cost Pressures (d)'!B1044</f>
        <v>In Year Cost Base</v>
      </c>
      <c r="C1631" s="87" t="str">
        <f>'Cost Pressures (d)'!C1044</f>
        <v>BREAKDOWN - SPEND</v>
      </c>
      <c r="D1631" s="87" t="str">
        <f>'Cost Pressures (d)'!D1044</f>
        <v>BREAKDOWN</v>
      </c>
      <c r="E1631" s="87" t="str">
        <f>'Cost Pressures (d)'!E1044</f>
        <v>FIGURE</v>
      </c>
      <c r="F1631" s="87" t="str">
        <f>'Cost Pressures (d)'!F1044</f>
        <v>Other Private &amp; Voluntary Sector</v>
      </c>
      <c r="AE1631" s="88">
        <f>'Cost Pressures (d)'!W1044</f>
        <v>32917.612875909632</v>
      </c>
      <c r="AH1631" s="88">
        <f>'Cost Pressures (d)'!Z1044</f>
        <v>0</v>
      </c>
      <c r="AJ1631" s="88">
        <f>'Cost Pressures (d)'!AA1044</f>
        <v>0</v>
      </c>
      <c r="AK1631" s="88">
        <f>'Cost Pressures (d)'!AC1044</f>
        <v>0</v>
      </c>
    </row>
    <row r="1632" spans="1:37">
      <c r="A1632" s="87" t="str">
        <f>'Cost Pressures (d)'!A1045</f>
        <v>Swansea Bay UHB</v>
      </c>
      <c r="B1632" s="87" t="str">
        <f>'Cost Pressures (d)'!B1045</f>
        <v>In Year Cost Base</v>
      </c>
      <c r="C1632" s="87" t="str">
        <f>'Cost Pressures (d)'!C1045</f>
        <v>BREAKDOWN - SPEND</v>
      </c>
      <c r="D1632" s="87" t="str">
        <f>'Cost Pressures (d)'!D1045</f>
        <v>BREAKDOWN</v>
      </c>
      <c r="E1632" s="87" t="str">
        <f>'Cost Pressures (d)'!E1045</f>
        <v>FIGURE</v>
      </c>
      <c r="F1632" s="87" t="str">
        <f>'Cost Pressures (d)'!F1045</f>
        <v xml:space="preserve">Joint Financing and Other </v>
      </c>
      <c r="AE1632" s="88">
        <f>'Cost Pressures (d)'!W1045</f>
        <v>180002.57407014928</v>
      </c>
      <c r="AH1632" s="88">
        <f>'Cost Pressures (d)'!Z1045</f>
        <v>0</v>
      </c>
      <c r="AJ1632" s="88">
        <f>'Cost Pressures (d)'!AA1045</f>
        <v>0</v>
      </c>
      <c r="AK1632" s="88">
        <f>'Cost Pressures (d)'!AC1045</f>
        <v>0</v>
      </c>
    </row>
    <row r="1633" spans="1:37">
      <c r="A1633" s="87" t="str">
        <f>'Cost Pressures (d)'!A1046</f>
        <v>Swansea Bay UHB</v>
      </c>
      <c r="B1633" s="87" t="str">
        <f>'Cost Pressures (d)'!B1046</f>
        <v>In Year Cost Base</v>
      </c>
      <c r="C1633" s="87" t="str">
        <f>'Cost Pressures (d)'!C1046</f>
        <v>BREAKDOWN - SPEND</v>
      </c>
      <c r="D1633" s="87" t="str">
        <f>'Cost Pressures (d)'!D1046</f>
        <v>BREAKDOWN</v>
      </c>
      <c r="E1633" s="87" t="str">
        <f>'Cost Pressures (d)'!E1046</f>
        <v>FIGURE</v>
      </c>
      <c r="F1633" s="87" t="str">
        <f>'Cost Pressures (d)'!F1046</f>
        <v>AME, Non-Cash Del and other special costs</v>
      </c>
      <c r="AE1633" s="88">
        <f>'Cost Pressures (d)'!W1046</f>
        <v>0</v>
      </c>
      <c r="AH1633" s="88">
        <f>'Cost Pressures (d)'!Z1046</f>
        <v>0</v>
      </c>
      <c r="AJ1633" s="88">
        <f>'Cost Pressures (d)'!AA1046</f>
        <v>0</v>
      </c>
      <c r="AK1633" s="88">
        <f>'Cost Pressures (d)'!AC1046</f>
        <v>0</v>
      </c>
    </row>
    <row r="1634" spans="1:37">
      <c r="A1634" s="87" t="str">
        <f>'Cost Pressures (d)'!A1047</f>
        <v>Swansea Bay UHB</v>
      </c>
      <c r="B1634" s="87" t="str">
        <f>'Cost Pressures (d)'!B1047</f>
        <v>In Year Cost Base</v>
      </c>
      <c r="C1634" s="87" t="str">
        <f>'Cost Pressures (d)'!C1047</f>
        <v>BREAKDOWN - SPEND</v>
      </c>
      <c r="D1634" s="87" t="str">
        <f>'Cost Pressures (d)'!D1047</f>
        <v>BREAKDOWN</v>
      </c>
      <c r="E1634" s="87" t="str">
        <f>'Cost Pressures (d)'!E1047</f>
        <v>FIGURE</v>
      </c>
      <c r="F1634" s="87" t="str">
        <f>'Cost Pressures (d)'!F1047</f>
        <v>Not yet Allocated</v>
      </c>
      <c r="AE1634" s="88">
        <f>'Cost Pressures (d)'!W1047</f>
        <v>0</v>
      </c>
      <c r="AH1634" s="88">
        <f>'Cost Pressures (d)'!Z1047</f>
        <v>0</v>
      </c>
      <c r="AJ1634" s="88">
        <f>'Cost Pressures (d)'!AA1047</f>
        <v>0</v>
      </c>
      <c r="AK1634" s="88">
        <f>'Cost Pressures (d)'!AC1047</f>
        <v>-1</v>
      </c>
    </row>
    <row r="1635" spans="1:37">
      <c r="A1635" s="87" t="str">
        <f>'Cost Pressures (d)'!A1048</f>
        <v>Swansea Bay UHB</v>
      </c>
      <c r="B1635" s="87" t="str">
        <f>'Cost Pressures (d)'!B1048</f>
        <v>In Year Cost Base</v>
      </c>
      <c r="C1635" s="87" t="str">
        <f>'Cost Pressures (d)'!C1048</f>
        <v>BREAKDOWN - SPEND</v>
      </c>
      <c r="D1635" s="87" t="str">
        <f>'Cost Pressures (d)'!D1048</f>
        <v>BREAKDOWN</v>
      </c>
      <c r="E1635" s="87" t="str">
        <f>'Cost Pressures (d)'!E1048</f>
        <v>TOTAL</v>
      </c>
      <c r="F1635" s="87" t="str">
        <f>'Cost Pressures (d)'!F1048</f>
        <v>Grand Total</v>
      </c>
      <c r="AE1635" s="88">
        <f>'Cost Pressures (d)'!W1048</f>
        <v>0</v>
      </c>
      <c r="AH1635" s="88">
        <f>'Cost Pressures (d)'!Z1048</f>
        <v>180002.57407014928</v>
      </c>
      <c r="AJ1635" s="88">
        <f>'Cost Pressures (d)'!AA1048</f>
        <v>0</v>
      </c>
      <c r="AK1635" s="88">
        <f>'Cost Pressures (d)'!AC1048</f>
        <v>24100</v>
      </c>
    </row>
    <row r="1636" spans="1:37">
      <c r="A1636" s="87" t="str">
        <f>'Cost Pressures (d)'!A1049</f>
        <v>Swansea Bay UHB</v>
      </c>
      <c r="B1636" s="87" t="str">
        <f>'Cost Pressures (d)'!B1049</f>
        <v>In Year Cost Base</v>
      </c>
      <c r="C1636" s="87" t="str">
        <f>'Cost Pressures (d)'!C1049</f>
        <v>BREAKDOWN - SERVICE</v>
      </c>
      <c r="D1636" s="87" t="str">
        <f>'Cost Pressures (d)'!D1049</f>
        <v>BREAKDOWN</v>
      </c>
      <c r="E1636" s="87" t="str">
        <f>'Cost Pressures (d)'!E1049</f>
        <v>FIGURE</v>
      </c>
      <c r="F1636" s="87" t="str">
        <f>'Cost Pressures (d)'!F1049</f>
        <v>Primary &amp; Community Care</v>
      </c>
      <c r="AE1636" s="88">
        <f>'Cost Pressures (d)'!W1049</f>
        <v>24838.259787590341</v>
      </c>
      <c r="AH1636" s="88">
        <f>'Cost Pressures (d)'!Z1049</f>
        <v>24838.259787590341</v>
      </c>
      <c r="AJ1636" s="88">
        <f>'Cost Pressures (d)'!AA1049</f>
        <v>0</v>
      </c>
      <c r="AK1636" s="88">
        <f>'Cost Pressures (d)'!AC1049</f>
        <v>5900</v>
      </c>
    </row>
    <row r="1637" spans="1:37">
      <c r="A1637" s="87" t="str">
        <f>'Cost Pressures (d)'!A1050</f>
        <v>Swansea Bay UHB</v>
      </c>
      <c r="B1637" s="87" t="str">
        <f>'Cost Pressures (d)'!B1050</f>
        <v>In Year Cost Base</v>
      </c>
      <c r="C1637" s="87" t="str">
        <f>'Cost Pressures (d)'!C1050</f>
        <v>BREAKDOWN - SERVICE</v>
      </c>
      <c r="D1637" s="87" t="str">
        <f>'Cost Pressures (d)'!D1050</f>
        <v>BREAKDOWN</v>
      </c>
      <c r="E1637" s="87" t="str">
        <f>'Cost Pressures (d)'!E1050</f>
        <v>FIGURE</v>
      </c>
      <c r="F1637" s="87" t="str">
        <f>'Cost Pressures (d)'!F1050</f>
        <v>Scheduled Care</v>
      </c>
      <c r="AE1637" s="88">
        <f>'Cost Pressures (d)'!W1050</f>
        <v>35507.67163487232</v>
      </c>
      <c r="AH1637" s="88">
        <f>'Cost Pressures (d)'!Z1050</f>
        <v>35507.67163487232</v>
      </c>
      <c r="AJ1637" s="88">
        <f>'Cost Pressures (d)'!AA1050</f>
        <v>0</v>
      </c>
      <c r="AK1637" s="88">
        <f>'Cost Pressures (d)'!AC1050</f>
        <v>6300</v>
      </c>
    </row>
    <row r="1638" spans="1:37">
      <c r="A1638" s="87" t="str">
        <f>'Cost Pressures (d)'!A1051</f>
        <v>Swansea Bay UHB</v>
      </c>
      <c r="B1638" s="87" t="str">
        <f>'Cost Pressures (d)'!B1051</f>
        <v>In Year Cost Base</v>
      </c>
      <c r="C1638" s="87" t="str">
        <f>'Cost Pressures (d)'!C1051</f>
        <v>BREAKDOWN - SERVICE</v>
      </c>
      <c r="D1638" s="87" t="str">
        <f>'Cost Pressures (d)'!D1051</f>
        <v>BREAKDOWN</v>
      </c>
      <c r="E1638" s="87" t="str">
        <f>'Cost Pressures (d)'!E1051</f>
        <v>FIGURE</v>
      </c>
      <c r="F1638" s="87" t="str">
        <f>'Cost Pressures (d)'!F1051</f>
        <v>Unscheduled Care</v>
      </c>
      <c r="AE1638" s="88">
        <f>'Cost Pressures (d)'!W1051</f>
        <v>0</v>
      </c>
      <c r="AH1638" s="88">
        <f>'Cost Pressures (d)'!Z1051</f>
        <v>0</v>
      </c>
      <c r="AJ1638" s="88">
        <f>'Cost Pressures (d)'!AA1051</f>
        <v>0</v>
      </c>
      <c r="AK1638" s="88">
        <f>'Cost Pressures (d)'!AC1051</f>
        <v>0</v>
      </c>
    </row>
    <row r="1639" spans="1:37">
      <c r="A1639" s="87" t="str">
        <f>'Cost Pressures (d)'!A1052</f>
        <v>Swansea Bay UHB</v>
      </c>
      <c r="B1639" s="87" t="str">
        <f>'Cost Pressures (d)'!B1052</f>
        <v>In Year Cost Base</v>
      </c>
      <c r="C1639" s="87" t="str">
        <f>'Cost Pressures (d)'!C1052</f>
        <v>BREAKDOWN - SERVICE</v>
      </c>
      <c r="D1639" s="87" t="str">
        <f>'Cost Pressures (d)'!D1052</f>
        <v>BREAKDOWN</v>
      </c>
      <c r="E1639" s="87" t="str">
        <f>'Cost Pressures (d)'!E1052</f>
        <v>FIGURE</v>
      </c>
      <c r="F1639" s="87" t="str">
        <f>'Cost Pressures (d)'!F1052</f>
        <v>Cancer Care</v>
      </c>
      <c r="AE1639" s="88">
        <f>'Cost Pressures (d)'!W1052</f>
        <v>0</v>
      </c>
      <c r="AH1639" s="88">
        <f>'Cost Pressures (d)'!Z1052</f>
        <v>0</v>
      </c>
      <c r="AJ1639" s="88">
        <f>'Cost Pressures (d)'!AA1052</f>
        <v>0</v>
      </c>
      <c r="AK1639" s="88">
        <f>'Cost Pressures (d)'!AC1052</f>
        <v>0</v>
      </c>
    </row>
    <row r="1640" spans="1:37">
      <c r="A1640" s="87" t="str">
        <f>'Cost Pressures (d)'!A1053</f>
        <v>Swansea Bay UHB</v>
      </c>
      <c r="B1640" s="87" t="str">
        <f>'Cost Pressures (d)'!B1053</f>
        <v>In Year Cost Base</v>
      </c>
      <c r="C1640" s="87" t="str">
        <f>'Cost Pressures (d)'!C1053</f>
        <v>BREAKDOWN - SERVICE</v>
      </c>
      <c r="D1640" s="87" t="str">
        <f>'Cost Pressures (d)'!D1053</f>
        <v>BREAKDOWN</v>
      </c>
      <c r="E1640" s="87" t="str">
        <f>'Cost Pressures (d)'!E1053</f>
        <v>FIGURE</v>
      </c>
      <c r="F1640" s="87" t="str">
        <f>'Cost Pressures (d)'!F1053</f>
        <v>Mental Health</v>
      </c>
      <c r="AE1640" s="88">
        <f>'Cost Pressures (d)'!W1053</f>
        <v>0</v>
      </c>
      <c r="AH1640" s="88">
        <f>'Cost Pressures (d)'!Z1053</f>
        <v>0</v>
      </c>
      <c r="AJ1640" s="88">
        <f>'Cost Pressures (d)'!AA1053</f>
        <v>0</v>
      </c>
      <c r="AK1640" s="88">
        <f>'Cost Pressures (d)'!AC1053</f>
        <v>0</v>
      </c>
    </row>
    <row r="1641" spans="1:37">
      <c r="A1641" s="87" t="str">
        <f>'Cost Pressures (d)'!A1054</f>
        <v>Swansea Bay UHB</v>
      </c>
      <c r="B1641" s="87" t="str">
        <f>'Cost Pressures (d)'!B1054</f>
        <v>In Year Cost Base</v>
      </c>
      <c r="C1641" s="87" t="str">
        <f>'Cost Pressures (d)'!C1054</f>
        <v>BREAKDOWN - SERVICE</v>
      </c>
      <c r="D1641" s="87" t="str">
        <f>'Cost Pressures (d)'!D1054</f>
        <v>BREAKDOWN</v>
      </c>
      <c r="E1641" s="87" t="str">
        <f>'Cost Pressures (d)'!E1054</f>
        <v>FIGURE</v>
      </c>
      <c r="F1641" s="87" t="str">
        <f>'Cost Pressures (d)'!F1054</f>
        <v>Non Clinical Support (inc. Executive / Corporate and Faciilities)</v>
      </c>
      <c r="AE1641" s="88">
        <f>'Cost Pressures (d)'!W1054</f>
        <v>0</v>
      </c>
      <c r="AH1641" s="88">
        <f>'Cost Pressures (d)'!Z1054</f>
        <v>0</v>
      </c>
      <c r="AJ1641" s="88">
        <f>'Cost Pressures (d)'!AA1054</f>
        <v>0</v>
      </c>
      <c r="AK1641" s="88">
        <f>'Cost Pressures (d)'!AC1054</f>
        <v>0</v>
      </c>
    </row>
    <row r="1642" spans="1:37">
      <c r="A1642" s="87" t="str">
        <f>'Cost Pressures (d)'!A1055</f>
        <v>Swansea Bay UHB</v>
      </c>
      <c r="B1642" s="87" t="str">
        <f>'Cost Pressures (d)'!B1055</f>
        <v>In Year Cost Base</v>
      </c>
      <c r="C1642" s="87" t="str">
        <f>'Cost Pressures (d)'!C1055</f>
        <v>BREAKDOWN - SERVICE</v>
      </c>
      <c r="D1642" s="87" t="str">
        <f>'Cost Pressures (d)'!D1055</f>
        <v>BREAKDOWN</v>
      </c>
      <c r="E1642" s="87" t="str">
        <f>'Cost Pressures (d)'!E1055</f>
        <v>FIGURE</v>
      </c>
      <c r="F1642" s="87" t="str">
        <f>'Cost Pressures (d)'!F1055</f>
        <v>Clinical Support</v>
      </c>
      <c r="AE1642" s="88">
        <f>'Cost Pressures (d)'!W1055</f>
        <v>6401.0000000000009</v>
      </c>
      <c r="AH1642" s="88">
        <f>'Cost Pressures (d)'!Z1055</f>
        <v>6401.0000000000009</v>
      </c>
      <c r="AJ1642" s="88">
        <f>'Cost Pressures (d)'!AA1055</f>
        <v>0</v>
      </c>
      <c r="AK1642" s="88">
        <f>'Cost Pressures (d)'!AC1055</f>
        <v>2800</v>
      </c>
    </row>
    <row r="1643" spans="1:37">
      <c r="A1643" s="87" t="str">
        <f>'Cost Pressures (d)'!A1056</f>
        <v>Swansea Bay UHB</v>
      </c>
      <c r="B1643" s="87" t="str">
        <f>'Cost Pressures (d)'!B1056</f>
        <v>In Year Cost Base</v>
      </c>
      <c r="C1643" s="87" t="str">
        <f>'Cost Pressures (d)'!C1056</f>
        <v>BREAKDOWN - SERVICE</v>
      </c>
      <c r="D1643" s="87" t="str">
        <f>'Cost Pressures (d)'!D1056</f>
        <v>BREAKDOWN</v>
      </c>
      <c r="E1643" s="87" t="str">
        <f>'Cost Pressures (d)'!E1056</f>
        <v>FIGURE</v>
      </c>
      <c r="F1643" s="87" t="str">
        <f>'Cost Pressures (d)'!F1056</f>
        <v>Across Service Areas</v>
      </c>
      <c r="AE1643" s="88">
        <f>'Cost Pressures (d)'!W1056</f>
        <v>80338.029771776986</v>
      </c>
      <c r="AH1643" s="88">
        <f>'Cost Pressures (d)'!Z1056</f>
        <v>80338.029771776986</v>
      </c>
      <c r="AJ1643" s="88">
        <f>'Cost Pressures (d)'!AA1056</f>
        <v>0</v>
      </c>
      <c r="AK1643" s="88">
        <f>'Cost Pressures (d)'!AC1056</f>
        <v>3500</v>
      </c>
    </row>
    <row r="1644" spans="1:37">
      <c r="A1644" s="87" t="str">
        <f>'Cost Pressures (d)'!A1057</f>
        <v>Swansea Bay UHB</v>
      </c>
      <c r="B1644" s="87" t="str">
        <f>'Cost Pressures (d)'!B1057</f>
        <v>In Year Cost Base</v>
      </c>
      <c r="C1644" s="87" t="str">
        <f>'Cost Pressures (d)'!C1057</f>
        <v>BREAKDOWN - SERVICE</v>
      </c>
      <c r="D1644" s="87" t="str">
        <f>'Cost Pressures (d)'!D1057</f>
        <v>BREAKDOWN</v>
      </c>
      <c r="E1644" s="87" t="str">
        <f>'Cost Pressures (d)'!E1057</f>
        <v>FIGURE</v>
      </c>
      <c r="F1644" s="87" t="str">
        <f>'Cost Pressures (d)'!F1057</f>
        <v>Uncategorised</v>
      </c>
      <c r="AE1644" s="88">
        <f>'Cost Pressures (d)'!W1057</f>
        <v>32917.612875909632</v>
      </c>
      <c r="AH1644" s="88">
        <f>'Cost Pressures (d)'!Z1057</f>
        <v>32917.612875909632</v>
      </c>
      <c r="AJ1644" s="88">
        <f>'Cost Pressures (d)'!AA1057</f>
        <v>0</v>
      </c>
      <c r="AK1644" s="88">
        <f>'Cost Pressures (d)'!AC1057</f>
        <v>5600</v>
      </c>
    </row>
    <row r="1645" spans="1:37">
      <c r="A1645" s="87" t="str">
        <f>'Cost Pressures (d)'!A1058</f>
        <v>Swansea Bay UHB</v>
      </c>
      <c r="B1645" s="87" t="str">
        <f>'Cost Pressures (d)'!B1058</f>
        <v>In Year Cost Base</v>
      </c>
      <c r="C1645" s="87" t="str">
        <f>'Cost Pressures (d)'!C1058</f>
        <v>BREAKDOWN - SERVICE</v>
      </c>
      <c r="D1645" s="87" t="str">
        <f>'Cost Pressures (d)'!D1058</f>
        <v>BREAKDOWN</v>
      </c>
      <c r="E1645" s="87" t="str">
        <f>'Cost Pressures (d)'!E1058</f>
        <v>FIGURE</v>
      </c>
      <c r="F1645" s="87" t="str">
        <f>'Cost Pressures (d)'!F1058</f>
        <v>Grand Total</v>
      </c>
      <c r="AE1645" s="88">
        <f>'Cost Pressures (d)'!W1058</f>
        <v>180002.57407014928</v>
      </c>
      <c r="AH1645" s="88">
        <f>'Cost Pressures (d)'!Z1058</f>
        <v>180002.57407014928</v>
      </c>
      <c r="AJ1645" s="88">
        <f>'Cost Pressures (d)'!AA1058</f>
        <v>0</v>
      </c>
      <c r="AK1645" s="88">
        <f>'Cost Pressures (d)'!AC1058</f>
        <v>24100</v>
      </c>
    </row>
    <row r="1646" spans="1:37">
      <c r="A1646" s="87" t="str">
        <f>'Net Expenditure (d)'!A2</f>
        <v>Swansea Bay UHB</v>
      </c>
      <c r="B1646" s="87" t="str">
        <f>'Net Expenditure (d)'!B2</f>
        <v>NET EXPENDITURE</v>
      </c>
      <c r="C1646" s="87" t="str">
        <f>'Net Expenditure (d)'!C2</f>
        <v>SUMMARISED STATEMENT OF COMPREHENSIVE NET EXPENDITURE/INCOME</v>
      </c>
      <c r="D1646" s="87"/>
      <c r="E1646" s="87" t="str">
        <f>'Net Expenditure (d)'!D2</f>
        <v>FIGURE</v>
      </c>
      <c r="F1646" s="87" t="str">
        <f>'Net Expenditure (d)'!E2</f>
        <v>Revenue Resource Limit</v>
      </c>
      <c r="G1646" s="88">
        <f>'Net Expenditure (d)'!G2</f>
        <v>92353.124029562474</v>
      </c>
      <c r="H1646" s="88">
        <f>'Net Expenditure (d)'!H2</f>
        <v>92353.124029562474</v>
      </c>
      <c r="I1646" s="88">
        <f>'Net Expenditure (d)'!I2</f>
        <v>92353.124029562474</v>
      </c>
      <c r="J1646" s="88">
        <f>'Net Expenditure (d)'!J2</f>
        <v>92353.124029562474</v>
      </c>
      <c r="K1646" s="88">
        <f>'Net Expenditure (d)'!K2</f>
        <v>92353.124029562474</v>
      </c>
      <c r="L1646" s="88">
        <f>'Net Expenditure (d)'!L2</f>
        <v>92353.124029562474</v>
      </c>
      <c r="M1646" s="88">
        <f>'Net Expenditure (d)'!M2</f>
        <v>92353.124029562474</v>
      </c>
      <c r="N1646" s="88">
        <f>'Net Expenditure (d)'!N2</f>
        <v>92353.124029562474</v>
      </c>
      <c r="O1646" s="88">
        <f>'Net Expenditure (d)'!O2</f>
        <v>92353.124029562474</v>
      </c>
      <c r="P1646" s="88">
        <f>'Net Expenditure (d)'!P2</f>
        <v>92353.124029562474</v>
      </c>
      <c r="Q1646" s="88">
        <f>'Net Expenditure (d)'!Q2</f>
        <v>92353.124029562474</v>
      </c>
      <c r="R1646" s="88">
        <f>'Net Expenditure (d)'!R2</f>
        <v>92353.124029562474</v>
      </c>
      <c r="W1646" s="88">
        <f>'Net Expenditure (d)'!F2</f>
        <v>1130281.4331500004</v>
      </c>
      <c r="X1646" s="88">
        <f>'Net Expenditure (d)'!S2</f>
        <v>1108237.4883547497</v>
      </c>
      <c r="Y1646" s="88">
        <f>'Net Expenditure (d)'!T2</f>
        <v>1092837.4883547497</v>
      </c>
      <c r="Z1646" s="88">
        <f>'Net Expenditure (d)'!U2</f>
        <v>1098637.4883547497</v>
      </c>
    </row>
    <row r="1647" spans="1:37">
      <c r="A1647" s="87" t="str">
        <f>'Net Expenditure (d)'!A3</f>
        <v>Swansea Bay UHB</v>
      </c>
      <c r="B1647" s="87" t="str">
        <f>'Net Expenditure (d)'!B3</f>
        <v>NET EXPENDITURE</v>
      </c>
      <c r="C1647" s="87" t="str">
        <f>'Net Expenditure (d)'!C3</f>
        <v>SUMMARISED STATEMENT OF COMPREHENSIVE NET EXPENDITURE/INCOME</v>
      </c>
      <c r="D1647" s="87"/>
      <c r="E1647" s="87" t="str">
        <f>'Net Expenditure (d)'!D3</f>
        <v>FIGURE</v>
      </c>
      <c r="F1647" s="87" t="str">
        <f>'Net Expenditure (d)'!E3</f>
        <v>Miscellaneous Income - Capital Donation\Government Grant Income</v>
      </c>
      <c r="G1647" s="88">
        <f>'Net Expenditure (d)'!G3</f>
        <v>31.384021166666667</v>
      </c>
      <c r="H1647" s="88">
        <f>'Net Expenditure (d)'!H3</f>
        <v>31.384021166666667</v>
      </c>
      <c r="I1647" s="88">
        <f>'Net Expenditure (d)'!I3</f>
        <v>31.384021166666667</v>
      </c>
      <c r="J1647" s="88">
        <f>'Net Expenditure (d)'!J3</f>
        <v>31.384021166666667</v>
      </c>
      <c r="K1647" s="88">
        <f>'Net Expenditure (d)'!K3</f>
        <v>31.384021166666667</v>
      </c>
      <c r="L1647" s="88">
        <f>'Net Expenditure (d)'!L3</f>
        <v>31.384021166666667</v>
      </c>
      <c r="M1647" s="88">
        <f>'Net Expenditure (d)'!M3</f>
        <v>31.384021166666667</v>
      </c>
      <c r="N1647" s="88">
        <f>'Net Expenditure (d)'!N3</f>
        <v>31.384021166666667</v>
      </c>
      <c r="O1647" s="88">
        <f>'Net Expenditure (d)'!O3</f>
        <v>31.384021166666667</v>
      </c>
      <c r="P1647" s="88">
        <f>'Net Expenditure (d)'!P3</f>
        <v>31.384021166666667</v>
      </c>
      <c r="Q1647" s="88">
        <f>'Net Expenditure (d)'!Q3</f>
        <v>31.384021166666667</v>
      </c>
      <c r="R1647" s="88">
        <f>'Net Expenditure (d)'!R3</f>
        <v>31.384021166666667</v>
      </c>
      <c r="W1647" s="88">
        <f>'Net Expenditure (d)'!F3</f>
        <v>376.60825399999999</v>
      </c>
      <c r="X1647" s="88">
        <f>'Net Expenditure (d)'!S3</f>
        <v>376.60825400000004</v>
      </c>
      <c r="Y1647" s="88">
        <f>'Net Expenditure (d)'!T3</f>
        <v>376.60825399999999</v>
      </c>
      <c r="Z1647" s="88">
        <f>'Net Expenditure (d)'!U3</f>
        <v>376.60825399999999</v>
      </c>
    </row>
    <row r="1648" spans="1:37">
      <c r="A1648" s="87" t="str">
        <f>'Net Expenditure (d)'!A4</f>
        <v>Swansea Bay UHB</v>
      </c>
      <c r="B1648" s="87" t="str">
        <f>'Net Expenditure (d)'!B4</f>
        <v>NET EXPENDITURE</v>
      </c>
      <c r="C1648" s="87" t="str">
        <f>'Net Expenditure (d)'!C4</f>
        <v>SUMMARISED STATEMENT OF COMPREHENSIVE NET EXPENDITURE/INCOME</v>
      </c>
      <c r="D1648" s="87"/>
      <c r="E1648" s="87" t="str">
        <f>'Net Expenditure (d)'!D4</f>
        <v>FIGURE</v>
      </c>
      <c r="F1648" s="87" t="str">
        <f>'Net Expenditure (d)'!E4</f>
        <v>Welsh NHS Local Health Boards &amp; Trusts Income</v>
      </c>
      <c r="G1648" s="88">
        <f>'Net Expenditure (d)'!G4</f>
        <v>8991.9106287499999</v>
      </c>
      <c r="H1648" s="88">
        <f>'Net Expenditure (d)'!H4</f>
        <v>8991.9106287499999</v>
      </c>
      <c r="I1648" s="88">
        <f>'Net Expenditure (d)'!I4</f>
        <v>8991.9106287499999</v>
      </c>
      <c r="J1648" s="88">
        <f>'Net Expenditure (d)'!J4</f>
        <v>8991.9106287499999</v>
      </c>
      <c r="K1648" s="88">
        <f>'Net Expenditure (d)'!K4</f>
        <v>8991.9106287499999</v>
      </c>
      <c r="L1648" s="88">
        <f>'Net Expenditure (d)'!L4</f>
        <v>8991.9106287499999</v>
      </c>
      <c r="M1648" s="88">
        <f>'Net Expenditure (d)'!M4</f>
        <v>8991.9106287499999</v>
      </c>
      <c r="N1648" s="88">
        <f>'Net Expenditure (d)'!N4</f>
        <v>8991.9106287499999</v>
      </c>
      <c r="O1648" s="88">
        <f>'Net Expenditure (d)'!O4</f>
        <v>8991.9106287499999</v>
      </c>
      <c r="P1648" s="88">
        <f>'Net Expenditure (d)'!P4</f>
        <v>8991.9106287499999</v>
      </c>
      <c r="Q1648" s="88">
        <f>'Net Expenditure (d)'!Q4</f>
        <v>8991.9106287499999</v>
      </c>
      <c r="R1648" s="88">
        <f>'Net Expenditure (d)'!R4</f>
        <v>8991.9106287499999</v>
      </c>
      <c r="W1648" s="88">
        <f>'Net Expenditure (d)'!F4</f>
        <v>106308.303</v>
      </c>
      <c r="X1648" s="88">
        <f>'Net Expenditure (d)'!S4</f>
        <v>107902.92754500003</v>
      </c>
      <c r="Y1648" s="88">
        <f>'Net Expenditure (d)'!T4</f>
        <v>107902.927545</v>
      </c>
      <c r="Z1648" s="88">
        <f>'Net Expenditure (d)'!U4</f>
        <v>107902.927545</v>
      </c>
    </row>
    <row r="1649" spans="1:26">
      <c r="A1649" s="87" t="str">
        <f>'Net Expenditure (d)'!A5</f>
        <v>Swansea Bay UHB</v>
      </c>
      <c r="B1649" s="87" t="str">
        <f>'Net Expenditure (d)'!B5</f>
        <v>NET EXPENDITURE</v>
      </c>
      <c r="C1649" s="87" t="str">
        <f>'Net Expenditure (d)'!C5</f>
        <v>SUMMARISED STATEMENT OF COMPREHENSIVE NET EXPENDITURE/INCOME</v>
      </c>
      <c r="D1649" s="87"/>
      <c r="E1649" s="87" t="str">
        <f>'Net Expenditure (d)'!D5</f>
        <v>FIGURE</v>
      </c>
      <c r="F1649" s="87" t="str">
        <f>'Net Expenditure (d)'!E5</f>
        <v>WHSSC Income</v>
      </c>
      <c r="G1649" s="88">
        <f>'Net Expenditure (d)'!G5</f>
        <v>11341.447007916666</v>
      </c>
      <c r="H1649" s="88">
        <f>'Net Expenditure (d)'!H5</f>
        <v>11341.447007916666</v>
      </c>
      <c r="I1649" s="88">
        <f>'Net Expenditure (d)'!I5</f>
        <v>11341.447007916666</v>
      </c>
      <c r="J1649" s="88">
        <f>'Net Expenditure (d)'!J5</f>
        <v>11341.447007916666</v>
      </c>
      <c r="K1649" s="88">
        <f>'Net Expenditure (d)'!K5</f>
        <v>11341.447007916666</v>
      </c>
      <c r="L1649" s="88">
        <f>'Net Expenditure (d)'!L5</f>
        <v>11341.447007916666</v>
      </c>
      <c r="M1649" s="88">
        <f>'Net Expenditure (d)'!M5</f>
        <v>11341.447007916666</v>
      </c>
      <c r="N1649" s="88">
        <f>'Net Expenditure (d)'!N5</f>
        <v>11341.447007916666</v>
      </c>
      <c r="O1649" s="88">
        <f>'Net Expenditure (d)'!O5</f>
        <v>11341.447007916666</v>
      </c>
      <c r="P1649" s="88">
        <f>'Net Expenditure (d)'!P5</f>
        <v>11341.447007916666</v>
      </c>
      <c r="Q1649" s="88">
        <f>'Net Expenditure (d)'!Q5</f>
        <v>11341.447007916666</v>
      </c>
      <c r="R1649" s="88">
        <f>'Net Expenditure (d)'!R5</f>
        <v>11341.447007916666</v>
      </c>
      <c r="W1649" s="88">
        <f>'Net Expenditure (d)'!F5</f>
        <v>134086.073</v>
      </c>
      <c r="X1649" s="88">
        <f>'Net Expenditure (d)'!S5</f>
        <v>136097.364095</v>
      </c>
      <c r="Y1649" s="88">
        <f>'Net Expenditure (d)'!T5</f>
        <v>136097.364095</v>
      </c>
      <c r="Z1649" s="88">
        <f>'Net Expenditure (d)'!U5</f>
        <v>136097.364095</v>
      </c>
    </row>
    <row r="1650" spans="1:26">
      <c r="A1650" s="87" t="str">
        <f>'Net Expenditure (d)'!A6</f>
        <v>Swansea Bay UHB</v>
      </c>
      <c r="B1650" s="87" t="str">
        <f>'Net Expenditure (d)'!B6</f>
        <v>NET EXPENDITURE</v>
      </c>
      <c r="C1650" s="87" t="str">
        <f>'Net Expenditure (d)'!C6</f>
        <v>SUMMARISED STATEMENT OF COMPREHENSIVE NET EXPENDITURE/INCOME</v>
      </c>
      <c r="D1650" s="87"/>
      <c r="E1650" s="87" t="str">
        <f>'Net Expenditure (d)'!D6</f>
        <v>FIGURE</v>
      </c>
      <c r="F1650" s="87" t="str">
        <f>'Net Expenditure (d)'!E6</f>
        <v>Welsh Government Income</v>
      </c>
      <c r="G1650" s="88">
        <f>'Net Expenditure (d)'!G6</f>
        <v>450.30216666666666</v>
      </c>
      <c r="H1650" s="88">
        <f>'Net Expenditure (d)'!H6</f>
        <v>450.30216666666666</v>
      </c>
      <c r="I1650" s="88">
        <f>'Net Expenditure (d)'!I6</f>
        <v>450.30216666666666</v>
      </c>
      <c r="J1650" s="88">
        <f>'Net Expenditure (d)'!J6</f>
        <v>450.30216666666666</v>
      </c>
      <c r="K1650" s="88">
        <f>'Net Expenditure (d)'!K6</f>
        <v>450.30216666666666</v>
      </c>
      <c r="L1650" s="88">
        <f>'Net Expenditure (d)'!L6</f>
        <v>450.30216666666666</v>
      </c>
      <c r="M1650" s="88">
        <f>'Net Expenditure (d)'!M6</f>
        <v>450.30216666666666</v>
      </c>
      <c r="N1650" s="88">
        <f>'Net Expenditure (d)'!N6</f>
        <v>450.30216666666666</v>
      </c>
      <c r="O1650" s="88">
        <f>'Net Expenditure (d)'!O6</f>
        <v>450.30216666666666</v>
      </c>
      <c r="P1650" s="88">
        <f>'Net Expenditure (d)'!P6</f>
        <v>450.30216666666666</v>
      </c>
      <c r="Q1650" s="88">
        <f>'Net Expenditure (d)'!Q6</f>
        <v>450.30216666666666</v>
      </c>
      <c r="R1650" s="88">
        <f>'Net Expenditure (d)'!R6</f>
        <v>450.30216666666666</v>
      </c>
      <c r="W1650" s="88">
        <f>'Net Expenditure (d)'!F6</f>
        <v>5403.6260000000002</v>
      </c>
      <c r="X1650" s="88">
        <f>'Net Expenditure (d)'!S6</f>
        <v>5403.6260000000002</v>
      </c>
      <c r="Y1650" s="88">
        <f>'Net Expenditure (d)'!T6</f>
        <v>5403.6260000000002</v>
      </c>
      <c r="Z1650" s="88">
        <f>'Net Expenditure (d)'!U6</f>
        <v>5403.6260000000002</v>
      </c>
    </row>
    <row r="1651" spans="1:26">
      <c r="A1651" s="87" t="str">
        <f>'Net Expenditure (d)'!A7</f>
        <v>Swansea Bay UHB</v>
      </c>
      <c r="B1651" s="87" t="str">
        <f>'Net Expenditure (d)'!B7</f>
        <v>NET EXPENDITURE</v>
      </c>
      <c r="C1651" s="87" t="str">
        <f>'Net Expenditure (d)'!C7</f>
        <v>SUMMARISED STATEMENT OF COMPREHENSIVE NET EXPENDITURE/INCOME</v>
      </c>
      <c r="D1651" s="87"/>
      <c r="E1651" s="87" t="str">
        <f>'Net Expenditure (d)'!D7</f>
        <v>FIGURE</v>
      </c>
      <c r="F1651" s="87" t="str">
        <f>'Net Expenditure (d)'!E7</f>
        <v>Miscellaneous Income - Other (including non-resource limited income)</v>
      </c>
      <c r="G1651" s="88">
        <f>'Net Expenditure (d)'!G7</f>
        <v>3534.0698041666669</v>
      </c>
      <c r="H1651" s="88">
        <f>'Net Expenditure (d)'!H7</f>
        <v>3534.0698041666669</v>
      </c>
      <c r="I1651" s="88">
        <f>'Net Expenditure (d)'!I7</f>
        <v>3534.0698041666669</v>
      </c>
      <c r="J1651" s="88">
        <f>'Net Expenditure (d)'!J7</f>
        <v>3534.0698041666669</v>
      </c>
      <c r="K1651" s="88">
        <f>'Net Expenditure (d)'!K7</f>
        <v>3534.0698041666669</v>
      </c>
      <c r="L1651" s="88">
        <f>'Net Expenditure (d)'!L7</f>
        <v>3534.0698041666669</v>
      </c>
      <c r="M1651" s="88">
        <f>'Net Expenditure (d)'!M7</f>
        <v>3534.0698041666669</v>
      </c>
      <c r="N1651" s="88">
        <f>'Net Expenditure (d)'!N7</f>
        <v>3534.0698041666669</v>
      </c>
      <c r="O1651" s="88">
        <f>'Net Expenditure (d)'!O7</f>
        <v>3534.0698041666669</v>
      </c>
      <c r="P1651" s="88">
        <f>'Net Expenditure (d)'!P7</f>
        <v>3534.0698041666669</v>
      </c>
      <c r="Q1651" s="88">
        <f>'Net Expenditure (d)'!Q7</f>
        <v>3534.0698041666669</v>
      </c>
      <c r="R1651" s="88">
        <f>'Net Expenditure (d)'!R7</f>
        <v>3534.0698041666669</v>
      </c>
      <c r="W1651" s="88">
        <f>'Net Expenditure (d)'!F7</f>
        <v>42408.837650000001</v>
      </c>
      <c r="X1651" s="88">
        <f>'Net Expenditure (d)'!S7</f>
        <v>42408.837650000001</v>
      </c>
      <c r="Y1651" s="88">
        <f>'Net Expenditure (d)'!T7</f>
        <v>42408.837650000001</v>
      </c>
      <c r="Z1651" s="88">
        <f>'Net Expenditure (d)'!U7</f>
        <v>42408.837650000001</v>
      </c>
    </row>
    <row r="1652" spans="1:26">
      <c r="A1652" s="87" t="str">
        <f>'Net Expenditure (d)'!A8</f>
        <v>Swansea Bay UHB</v>
      </c>
      <c r="B1652" s="87" t="str">
        <f>'Net Expenditure (d)'!B8</f>
        <v>NET EXPENDITURE</v>
      </c>
      <c r="C1652" s="87" t="str">
        <f>'Net Expenditure (d)'!C8</f>
        <v>SUMMARISED STATEMENT OF COMPREHENSIVE NET EXPENDITURE/INCOME</v>
      </c>
      <c r="D1652" s="87"/>
      <c r="E1652" s="87" t="str">
        <f>'Net Expenditure (d)'!D8</f>
        <v>TOTAL</v>
      </c>
      <c r="F1652" s="87" t="str">
        <f>'Net Expenditure (d)'!E8</f>
        <v>SUB TOTAL INCOME</v>
      </c>
      <c r="G1652" s="88">
        <f>'Net Expenditure (d)'!G8</f>
        <v>116702.23765822913</v>
      </c>
      <c r="H1652" s="88">
        <f>'Net Expenditure (d)'!H8</f>
        <v>116702.23765822913</v>
      </c>
      <c r="I1652" s="88">
        <f>'Net Expenditure (d)'!I8</f>
        <v>116702.23765822913</v>
      </c>
      <c r="J1652" s="88">
        <f>'Net Expenditure (d)'!J8</f>
        <v>116702.23765822913</v>
      </c>
      <c r="K1652" s="88">
        <f>'Net Expenditure (d)'!K8</f>
        <v>116702.23765822913</v>
      </c>
      <c r="L1652" s="88">
        <f>'Net Expenditure (d)'!L8</f>
        <v>116702.23765822913</v>
      </c>
      <c r="M1652" s="88">
        <f>'Net Expenditure (d)'!M8</f>
        <v>116702.23765822913</v>
      </c>
      <c r="N1652" s="88">
        <f>'Net Expenditure (d)'!N8</f>
        <v>116702.23765822913</v>
      </c>
      <c r="O1652" s="88">
        <f>'Net Expenditure (d)'!O8</f>
        <v>116702.23765822913</v>
      </c>
      <c r="P1652" s="88">
        <f>'Net Expenditure (d)'!P8</f>
        <v>116702.23765822913</v>
      </c>
      <c r="Q1652" s="88">
        <f>'Net Expenditure (d)'!Q8</f>
        <v>116702.23765822913</v>
      </c>
      <c r="R1652" s="88">
        <f>'Net Expenditure (d)'!R8</f>
        <v>116702.23765822913</v>
      </c>
      <c r="W1652" s="88">
        <f>'Net Expenditure (d)'!F8</f>
        <v>1418864.8810540005</v>
      </c>
      <c r="X1652" s="88">
        <f>'Net Expenditure (d)'!S8</f>
        <v>1400426.8518987498</v>
      </c>
      <c r="Y1652" s="88">
        <f>'Net Expenditure (d)'!T8</f>
        <v>1385026.8518987498</v>
      </c>
      <c r="Z1652" s="88">
        <f>'Net Expenditure (d)'!U8</f>
        <v>1390826.8518987498</v>
      </c>
    </row>
    <row r="1653" spans="1:26">
      <c r="A1653" s="87" t="str">
        <f>'Net Expenditure (d)'!A9</f>
        <v>Swansea Bay UHB</v>
      </c>
      <c r="B1653" s="87" t="str">
        <f>'Net Expenditure (d)'!B9</f>
        <v>NET EXPENDITURE</v>
      </c>
      <c r="C1653" s="87" t="str">
        <f>'Net Expenditure (d)'!C9</f>
        <v>SUMMARISED STATEMENT OF COMPREHENSIVE NET EXPENDITURE/INCOME</v>
      </c>
      <c r="D1653" s="87"/>
      <c r="E1653" s="87" t="str">
        <f>'Net Expenditure (d)'!D9</f>
        <v>FIGURE</v>
      </c>
      <c r="F1653" s="87" t="str">
        <f>'Net Expenditure (d)'!E9</f>
        <v>Primary Care Contractor (excluding drugs, including non-resource limited expenditure) (populated from below)</v>
      </c>
      <c r="G1653" s="88">
        <f>'Net Expenditure (d)'!G9</f>
        <v>9698.7703983333322</v>
      </c>
      <c r="H1653" s="88">
        <f>'Net Expenditure (d)'!H9</f>
        <v>9698.7703983333322</v>
      </c>
      <c r="I1653" s="88">
        <f>'Net Expenditure (d)'!I9</f>
        <v>9698.7703983333322</v>
      </c>
      <c r="J1653" s="88">
        <f>'Net Expenditure (d)'!J9</f>
        <v>9698.7703983333322</v>
      </c>
      <c r="K1653" s="88">
        <f>'Net Expenditure (d)'!K9</f>
        <v>9698.7703983333322</v>
      </c>
      <c r="L1653" s="88">
        <f>'Net Expenditure (d)'!L9</f>
        <v>9698.7703983333322</v>
      </c>
      <c r="M1653" s="88">
        <f>'Net Expenditure (d)'!M9</f>
        <v>9698.7703983333322</v>
      </c>
      <c r="N1653" s="88">
        <f>'Net Expenditure (d)'!N9</f>
        <v>9698.7703983333322</v>
      </c>
      <c r="O1653" s="88">
        <f>'Net Expenditure (d)'!O9</f>
        <v>9698.7703983333322</v>
      </c>
      <c r="P1653" s="88">
        <f>'Net Expenditure (d)'!P9</f>
        <v>9698.7703983333322</v>
      </c>
      <c r="Q1653" s="88">
        <f>'Net Expenditure (d)'!Q9</f>
        <v>9698.7703983333322</v>
      </c>
      <c r="R1653" s="88">
        <f>'Net Expenditure (d)'!R9</f>
        <v>9698.7703983333322</v>
      </c>
      <c r="W1653" s="88">
        <f>'Net Expenditure (d)'!F9</f>
        <v>119385.24477999999</v>
      </c>
      <c r="X1653" s="88">
        <f>'Net Expenditure (d)'!S9</f>
        <v>116385.24477999999</v>
      </c>
      <c r="Y1653" s="88">
        <f>'Net Expenditure (d)'!T9</f>
        <v>116385.24477999999</v>
      </c>
      <c r="Z1653" s="88">
        <f>'Net Expenditure (d)'!U9</f>
        <v>116386.24477999999</v>
      </c>
    </row>
    <row r="1654" spans="1:26">
      <c r="A1654" s="87" t="str">
        <f>'Net Expenditure (d)'!A10</f>
        <v>Swansea Bay UHB</v>
      </c>
      <c r="B1654" s="87" t="str">
        <f>'Net Expenditure (d)'!B10</f>
        <v>NET EXPENDITURE</v>
      </c>
      <c r="C1654" s="87" t="str">
        <f>'Net Expenditure (d)'!C10</f>
        <v>SUMMARISED STATEMENT OF COMPREHENSIVE NET EXPENDITURE/INCOME</v>
      </c>
      <c r="D1654" s="87"/>
      <c r="E1654" s="87" t="str">
        <f>'Net Expenditure (d)'!D10</f>
        <v>FIGURE</v>
      </c>
      <c r="F1654" s="87" t="str">
        <f>'Net Expenditure (d)'!E10</f>
        <v>Primary Care - Drugs &amp; Appliances  (populated from below)</v>
      </c>
      <c r="G1654" s="88">
        <f>'Net Expenditure (d)'!G10</f>
        <v>7820.2363645409323</v>
      </c>
      <c r="H1654" s="88">
        <f>'Net Expenditure (d)'!H10</f>
        <v>7820.2363645409323</v>
      </c>
      <c r="I1654" s="88">
        <f>'Net Expenditure (d)'!I10</f>
        <v>7820.2363645409323</v>
      </c>
      <c r="J1654" s="88">
        <f>'Net Expenditure (d)'!J10</f>
        <v>7820.2363645409323</v>
      </c>
      <c r="K1654" s="88">
        <f>'Net Expenditure (d)'!K10</f>
        <v>7820.2363645409323</v>
      </c>
      <c r="L1654" s="88">
        <f>'Net Expenditure (d)'!L10</f>
        <v>7820.2363645409323</v>
      </c>
      <c r="M1654" s="88">
        <f>'Net Expenditure (d)'!M10</f>
        <v>7820.2363645409323</v>
      </c>
      <c r="N1654" s="88">
        <f>'Net Expenditure (d)'!N10</f>
        <v>7820.2363645409323</v>
      </c>
      <c r="O1654" s="88">
        <f>'Net Expenditure (d)'!O10</f>
        <v>7820.2363645409323</v>
      </c>
      <c r="P1654" s="88">
        <f>'Net Expenditure (d)'!P10</f>
        <v>7820.2363645409323</v>
      </c>
      <c r="Q1654" s="88">
        <f>'Net Expenditure (d)'!Q10</f>
        <v>7820.2363645409323</v>
      </c>
      <c r="R1654" s="88">
        <f>'Net Expenditure (d)'!R10</f>
        <v>7820.2363645409323</v>
      </c>
      <c r="W1654" s="88">
        <f>'Net Expenditure (d)'!F10</f>
        <v>82536.161374491188</v>
      </c>
      <c r="X1654" s="88">
        <f>'Net Expenditure (d)'!S10</f>
        <v>93842.83637449122</v>
      </c>
      <c r="Y1654" s="88">
        <f>'Net Expenditure (d)'!T10</f>
        <v>98042.836374491191</v>
      </c>
      <c r="Z1654" s="88">
        <f>'Net Expenditure (d)'!U10</f>
        <v>102242.83637449119</v>
      </c>
    </row>
    <row r="1655" spans="1:26">
      <c r="A1655" s="87" t="str">
        <f>'Net Expenditure (d)'!A11</f>
        <v>Swansea Bay UHB</v>
      </c>
      <c r="B1655" s="87" t="str">
        <f>'Net Expenditure (d)'!B11</f>
        <v>NET EXPENDITURE</v>
      </c>
      <c r="C1655" s="87" t="str">
        <f>'Net Expenditure (d)'!C11</f>
        <v>SUMMARISED STATEMENT OF COMPREHENSIVE NET EXPENDITURE/INCOME</v>
      </c>
      <c r="D1655" s="87"/>
      <c r="E1655" s="87" t="str">
        <f>'Net Expenditure (d)'!D11</f>
        <v>FIGURE</v>
      </c>
      <c r="F1655" s="87" t="str">
        <f>'Net Expenditure (d)'!E11</f>
        <v>Provided Services - Pay  (populated from below)</v>
      </c>
      <c r="G1655" s="88">
        <f>'Net Expenditure (d)'!G11</f>
        <v>55428.049571999931</v>
      </c>
      <c r="H1655" s="88">
        <f>'Net Expenditure (d)'!H11</f>
        <v>55428.049571999931</v>
      </c>
      <c r="I1655" s="88">
        <f>'Net Expenditure (d)'!I11</f>
        <v>55428.049571999931</v>
      </c>
      <c r="J1655" s="88">
        <f>'Net Expenditure (d)'!J11</f>
        <v>55428.049571999931</v>
      </c>
      <c r="K1655" s="88">
        <f>'Net Expenditure (d)'!K11</f>
        <v>55428.049571999931</v>
      </c>
      <c r="L1655" s="88">
        <f>'Net Expenditure (d)'!L11</f>
        <v>55428.049571999931</v>
      </c>
      <c r="M1655" s="88">
        <f>'Net Expenditure (d)'!M11</f>
        <v>55428.049571999931</v>
      </c>
      <c r="N1655" s="88">
        <f>'Net Expenditure (d)'!N11</f>
        <v>55428.049571999931</v>
      </c>
      <c r="O1655" s="88">
        <f>'Net Expenditure (d)'!O11</f>
        <v>55428.049571999931</v>
      </c>
      <c r="P1655" s="88">
        <f>'Net Expenditure (d)'!P11</f>
        <v>55428.049571999931</v>
      </c>
      <c r="Q1655" s="88">
        <f>'Net Expenditure (d)'!Q11</f>
        <v>55428.049571999931</v>
      </c>
      <c r="R1655" s="88">
        <f>'Net Expenditure (d)'!R11</f>
        <v>55428.049571999931</v>
      </c>
      <c r="W1655" s="88">
        <f>'Net Expenditure (d)'!F11</f>
        <v>661176.98563999997</v>
      </c>
      <c r="X1655" s="88">
        <f>'Net Expenditure (d)'!S11</f>
        <v>665136.59486399917</v>
      </c>
      <c r="Y1655" s="88">
        <f>'Net Expenditure (d)'!T11</f>
        <v>655236.59486399917</v>
      </c>
      <c r="Z1655" s="88">
        <f>'Net Expenditure (d)'!U11</f>
        <v>658736.59486399917</v>
      </c>
    </row>
    <row r="1656" spans="1:26">
      <c r="A1656" s="87" t="str">
        <f>'Net Expenditure (d)'!A12</f>
        <v>Swansea Bay UHB</v>
      </c>
      <c r="B1656" s="87" t="str">
        <f>'Net Expenditure (d)'!B12</f>
        <v>NET EXPENDITURE</v>
      </c>
      <c r="C1656" s="87" t="str">
        <f>'Net Expenditure (d)'!C12</f>
        <v>SUMMARISED STATEMENT OF COMPREHENSIVE NET EXPENDITURE/INCOME</v>
      </c>
      <c r="D1656" s="87"/>
      <c r="E1656" s="87" t="str">
        <f>'Net Expenditure (d)'!D12</f>
        <v>FIGURE</v>
      </c>
      <c r="F1656" s="87" t="str">
        <f>'Net Expenditure (d)'!E12</f>
        <v>Provider Services - Non Pay (excluding drugs &amp; depreciation)  (populated from below)</v>
      </c>
      <c r="G1656" s="88">
        <f>'Net Expenditure (d)'!G12</f>
        <v>14017.154469864354</v>
      </c>
      <c r="H1656" s="88">
        <f>'Net Expenditure (d)'!H12</f>
        <v>14017.154469864354</v>
      </c>
      <c r="I1656" s="88">
        <f>'Net Expenditure (d)'!I12</f>
        <v>14017.154469864354</v>
      </c>
      <c r="J1656" s="88">
        <f>'Net Expenditure (d)'!J12</f>
        <v>14017.154469864354</v>
      </c>
      <c r="K1656" s="88">
        <f>'Net Expenditure (d)'!K12</f>
        <v>14017.154469864354</v>
      </c>
      <c r="L1656" s="88">
        <f>'Net Expenditure (d)'!L12</f>
        <v>14017.154469864354</v>
      </c>
      <c r="M1656" s="88">
        <f>'Net Expenditure (d)'!M12</f>
        <v>14017.154469864354</v>
      </c>
      <c r="N1656" s="88">
        <f>'Net Expenditure (d)'!N12</f>
        <v>14017.154469864354</v>
      </c>
      <c r="O1656" s="88">
        <f>'Net Expenditure (d)'!O12</f>
        <v>14017.154469864354</v>
      </c>
      <c r="P1656" s="88">
        <f>'Net Expenditure (d)'!P12</f>
        <v>14017.154469864354</v>
      </c>
      <c r="Q1656" s="88">
        <f>'Net Expenditure (d)'!Q12</f>
        <v>14017.154469864354</v>
      </c>
      <c r="R1656" s="88">
        <f>'Net Expenditure (d)'!R12</f>
        <v>14017.154469864354</v>
      </c>
      <c r="W1656" s="88">
        <f>'Net Expenditure (d)'!F12</f>
        <v>150441.41873999994</v>
      </c>
      <c r="X1656" s="88">
        <f>'Net Expenditure (d)'!S12</f>
        <v>168205.85363837221</v>
      </c>
      <c r="Y1656" s="88">
        <f>'Net Expenditure (d)'!T12</f>
        <v>163805.85363837224</v>
      </c>
      <c r="Z1656" s="88">
        <f>'Net Expenditure (d)'!U12</f>
        <v>161605.85363837224</v>
      </c>
    </row>
    <row r="1657" spans="1:26">
      <c r="A1657" s="87" t="str">
        <f>'Net Expenditure (d)'!A13</f>
        <v>Swansea Bay UHB</v>
      </c>
      <c r="B1657" s="87" t="str">
        <f>'Net Expenditure (d)'!B13</f>
        <v>NET EXPENDITURE</v>
      </c>
      <c r="C1657" s="87" t="str">
        <f>'Net Expenditure (d)'!C13</f>
        <v>SUMMARISED STATEMENT OF COMPREHENSIVE NET EXPENDITURE/INCOME</v>
      </c>
      <c r="D1657" s="87"/>
      <c r="E1657" s="87" t="str">
        <f>'Net Expenditure (d)'!D13</f>
        <v>FIGURE</v>
      </c>
      <c r="F1657" s="87" t="str">
        <f>'Net Expenditure (d)'!E13</f>
        <v>Secondary Care - Drugs  (populated from below)</v>
      </c>
      <c r="G1657" s="88">
        <f>'Net Expenditure (d)'!G13</f>
        <v>7150.6033058333333</v>
      </c>
      <c r="H1657" s="88">
        <f>'Net Expenditure (d)'!H13</f>
        <v>7150.6033058333333</v>
      </c>
      <c r="I1657" s="88">
        <f>'Net Expenditure (d)'!I13</f>
        <v>7150.6033058333333</v>
      </c>
      <c r="J1657" s="88">
        <f>'Net Expenditure (d)'!J13</f>
        <v>7150.6033058333333</v>
      </c>
      <c r="K1657" s="88">
        <f>'Net Expenditure (d)'!K13</f>
        <v>7150.6033058333333</v>
      </c>
      <c r="L1657" s="88">
        <f>'Net Expenditure (d)'!L13</f>
        <v>7150.6033058333333</v>
      </c>
      <c r="M1657" s="88">
        <f>'Net Expenditure (d)'!M13</f>
        <v>7150.6033058333333</v>
      </c>
      <c r="N1657" s="88">
        <f>'Net Expenditure (d)'!N13</f>
        <v>7150.6033058333333</v>
      </c>
      <c r="O1657" s="88">
        <f>'Net Expenditure (d)'!O13</f>
        <v>7150.6033058333333</v>
      </c>
      <c r="P1657" s="88">
        <f>'Net Expenditure (d)'!P13</f>
        <v>7150.6033058333333</v>
      </c>
      <c r="Q1657" s="88">
        <f>'Net Expenditure (d)'!Q13</f>
        <v>7150.6033058333333</v>
      </c>
      <c r="R1657" s="88">
        <f>'Net Expenditure (d)'!R13</f>
        <v>7150.6033058333333</v>
      </c>
      <c r="W1657" s="88">
        <f>'Net Expenditure (d)'!F13</f>
        <v>78596.570000000007</v>
      </c>
      <c r="X1657" s="88">
        <f>'Net Expenditure (d)'!S13</f>
        <v>85807.239669999995</v>
      </c>
      <c r="Y1657" s="88">
        <f>'Net Expenditure (d)'!T13</f>
        <v>93507.239669999995</v>
      </c>
      <c r="Z1657" s="88">
        <f>'Net Expenditure (d)'!U13</f>
        <v>101207.23967</v>
      </c>
    </row>
    <row r="1658" spans="1:26">
      <c r="A1658" s="87" t="str">
        <f>'Net Expenditure (d)'!A14</f>
        <v>Swansea Bay UHB</v>
      </c>
      <c r="B1658" s="87" t="str">
        <f>'Net Expenditure (d)'!B14</f>
        <v>NET EXPENDITURE</v>
      </c>
      <c r="C1658" s="87" t="str">
        <f>'Net Expenditure (d)'!C14</f>
        <v>SUMMARISED STATEMENT OF COMPREHENSIVE NET EXPENDITURE/INCOME</v>
      </c>
      <c r="D1658" s="87"/>
      <c r="E1658" s="87" t="str">
        <f>'Net Expenditure (d)'!D14</f>
        <v>FIGURE</v>
      </c>
      <c r="F1658" s="87" t="str">
        <f>'Net Expenditure (d)'!E14</f>
        <v>Healthcare Services Provided by Other NHS Bodies</v>
      </c>
      <c r="G1658" s="88">
        <f>'Net Expenditure (d)'!G14</f>
        <v>14769.747145833335</v>
      </c>
      <c r="H1658" s="88">
        <f>'Net Expenditure (d)'!H14</f>
        <v>14769.747145833335</v>
      </c>
      <c r="I1658" s="88">
        <f>'Net Expenditure (d)'!I14</f>
        <v>14769.747145833335</v>
      </c>
      <c r="J1658" s="88">
        <f>'Net Expenditure (d)'!J14</f>
        <v>14769.747145833335</v>
      </c>
      <c r="K1658" s="88">
        <f>'Net Expenditure (d)'!K14</f>
        <v>14769.747145833335</v>
      </c>
      <c r="L1658" s="88">
        <f>'Net Expenditure (d)'!L14</f>
        <v>14769.747145833335</v>
      </c>
      <c r="M1658" s="88">
        <f>'Net Expenditure (d)'!M14</f>
        <v>14769.747145833335</v>
      </c>
      <c r="N1658" s="88">
        <f>'Net Expenditure (d)'!N14</f>
        <v>14769.747145833335</v>
      </c>
      <c r="O1658" s="88">
        <f>'Net Expenditure (d)'!O14</f>
        <v>14769.747145833335</v>
      </c>
      <c r="P1658" s="88">
        <f>'Net Expenditure (d)'!P14</f>
        <v>14769.747145833335</v>
      </c>
      <c r="Q1658" s="88">
        <f>'Net Expenditure (d)'!Q14</f>
        <v>14769.747145833335</v>
      </c>
      <c r="R1658" s="88">
        <f>'Net Expenditure (d)'!R14</f>
        <v>14769.747145833335</v>
      </c>
      <c r="W1658" s="88">
        <f>'Net Expenditure (d)'!F14</f>
        <v>177483.96575</v>
      </c>
      <c r="X1658" s="88">
        <f>'Net Expenditure (d)'!S14</f>
        <v>177236.96574999997</v>
      </c>
      <c r="Y1658" s="88">
        <f>'Net Expenditure (d)'!T14</f>
        <v>181436.96575</v>
      </c>
      <c r="Z1658" s="88">
        <f>'Net Expenditure (d)'!U14</f>
        <v>185636.96575</v>
      </c>
    </row>
    <row r="1659" spans="1:26">
      <c r="A1659" s="87" t="str">
        <f>'Net Expenditure (d)'!A15</f>
        <v>Swansea Bay UHB</v>
      </c>
      <c r="B1659" s="87" t="str">
        <f>'Net Expenditure (d)'!B15</f>
        <v>NET EXPENDITURE</v>
      </c>
      <c r="C1659" s="87" t="str">
        <f>'Net Expenditure (d)'!C15</f>
        <v>SUMMARISED STATEMENT OF COMPREHENSIVE NET EXPENDITURE/INCOME</v>
      </c>
      <c r="D1659" s="87"/>
      <c r="E1659" s="87" t="str">
        <f>'Net Expenditure (d)'!D15</f>
        <v>FIGURE</v>
      </c>
      <c r="F1659" s="87" t="str">
        <f>'Net Expenditure (d)'!E15</f>
        <v>Non Healthcare Services Provided by Other NHS Bodies</v>
      </c>
      <c r="G1659" s="88">
        <f>'Net Expenditure (d)'!G15</f>
        <v>0</v>
      </c>
      <c r="H1659" s="88">
        <f>'Net Expenditure (d)'!H15</f>
        <v>0</v>
      </c>
      <c r="I1659" s="88">
        <f>'Net Expenditure (d)'!I15</f>
        <v>0</v>
      </c>
      <c r="J1659" s="88">
        <f>'Net Expenditure (d)'!J15</f>
        <v>0</v>
      </c>
      <c r="K1659" s="88">
        <f>'Net Expenditure (d)'!K15</f>
        <v>0</v>
      </c>
      <c r="L1659" s="88">
        <f>'Net Expenditure (d)'!L15</f>
        <v>0</v>
      </c>
      <c r="M1659" s="88">
        <f>'Net Expenditure (d)'!M15</f>
        <v>0</v>
      </c>
      <c r="N1659" s="88">
        <f>'Net Expenditure (d)'!N15</f>
        <v>0</v>
      </c>
      <c r="O1659" s="88">
        <f>'Net Expenditure (d)'!O15</f>
        <v>0</v>
      </c>
      <c r="P1659" s="88">
        <f>'Net Expenditure (d)'!P15</f>
        <v>0</v>
      </c>
      <c r="Q1659" s="88">
        <f>'Net Expenditure (d)'!Q15</f>
        <v>0</v>
      </c>
      <c r="R1659" s="88">
        <f>'Net Expenditure (d)'!R15</f>
        <v>0</v>
      </c>
      <c r="W1659" s="88">
        <f>'Net Expenditure (d)'!F15</f>
        <v>0</v>
      </c>
      <c r="X1659" s="88">
        <f>'Net Expenditure (d)'!S15</f>
        <v>0</v>
      </c>
      <c r="Y1659" s="88">
        <f>'Net Expenditure (d)'!T15</f>
        <v>0</v>
      </c>
      <c r="Z1659" s="88">
        <f>'Net Expenditure (d)'!U15</f>
        <v>0</v>
      </c>
    </row>
    <row r="1660" spans="1:26">
      <c r="A1660" s="87" t="str">
        <f>'Net Expenditure (d)'!A16</f>
        <v>Swansea Bay UHB</v>
      </c>
      <c r="B1660" s="87" t="str">
        <f>'Net Expenditure (d)'!B16</f>
        <v>NET EXPENDITURE</v>
      </c>
      <c r="C1660" s="87" t="str">
        <f>'Net Expenditure (d)'!C16</f>
        <v>SUMMARISED STATEMENT OF COMPREHENSIVE NET EXPENDITURE/INCOME</v>
      </c>
      <c r="D1660" s="87"/>
      <c r="E1660" s="87" t="str">
        <f>'Net Expenditure (d)'!D16</f>
        <v>FIGURE</v>
      </c>
      <c r="F1660" s="87" t="str">
        <f>'Net Expenditure (d)'!E16</f>
        <v>Continuing Care and Funded Nursing Care  (populated from below)</v>
      </c>
      <c r="G1660" s="88">
        <f>'Net Expenditure (d)'!G16</f>
        <v>7248.6689999999999</v>
      </c>
      <c r="H1660" s="88">
        <f>'Net Expenditure (d)'!H16</f>
        <v>7248.6689999999999</v>
      </c>
      <c r="I1660" s="88">
        <f>'Net Expenditure (d)'!I16</f>
        <v>7248.6689999999999</v>
      </c>
      <c r="J1660" s="88">
        <f>'Net Expenditure (d)'!J16</f>
        <v>7248.6689999999999</v>
      </c>
      <c r="K1660" s="88">
        <f>'Net Expenditure (d)'!K16</f>
        <v>7248.6689999999999</v>
      </c>
      <c r="L1660" s="88">
        <f>'Net Expenditure (d)'!L16</f>
        <v>7248.6689999999999</v>
      </c>
      <c r="M1660" s="88">
        <f>'Net Expenditure (d)'!M16</f>
        <v>7248.6689999999999</v>
      </c>
      <c r="N1660" s="88">
        <f>'Net Expenditure (d)'!N16</f>
        <v>7248.6689999999999</v>
      </c>
      <c r="O1660" s="88">
        <f>'Net Expenditure (d)'!O16</f>
        <v>7248.6689999999999</v>
      </c>
      <c r="P1660" s="88">
        <f>'Net Expenditure (d)'!P16</f>
        <v>7248.6689999999999</v>
      </c>
      <c r="Q1660" s="88">
        <f>'Net Expenditure (d)'!Q16</f>
        <v>7248.6689999999999</v>
      </c>
      <c r="R1660" s="88">
        <f>'Net Expenditure (d)'!R16</f>
        <v>7248.6689999999999</v>
      </c>
      <c r="W1660" s="88">
        <f>'Net Expenditure (d)'!F16</f>
        <v>72522.528000000006</v>
      </c>
      <c r="X1660" s="88">
        <f>'Net Expenditure (d)'!S16</f>
        <v>86984.028000000006</v>
      </c>
      <c r="Y1660" s="88">
        <f>'Net Expenditure (d)'!T16</f>
        <v>93684.028000000006</v>
      </c>
      <c r="Z1660" s="88">
        <f>'Net Expenditure (d)'!U16</f>
        <v>100384.02800000001</v>
      </c>
    </row>
    <row r="1661" spans="1:26">
      <c r="A1661" s="87" t="str">
        <f>'Net Expenditure (d)'!A17</f>
        <v>Swansea Bay UHB</v>
      </c>
      <c r="B1661" s="87" t="str">
        <f>'Net Expenditure (d)'!B17</f>
        <v>NET EXPENDITURE</v>
      </c>
      <c r="C1661" s="87" t="str">
        <f>'Net Expenditure (d)'!C17</f>
        <v>SUMMARISED STATEMENT OF COMPREHENSIVE NET EXPENDITURE/INCOME</v>
      </c>
      <c r="D1661" s="87"/>
      <c r="E1661" s="87" t="str">
        <f>'Net Expenditure (d)'!D17</f>
        <v>FIGURE</v>
      </c>
      <c r="F1661" s="87" t="str">
        <f>'Net Expenditure (d)'!E17</f>
        <v>Other Private &amp; Voluntary Sector</v>
      </c>
      <c r="G1661" s="88">
        <f>'Net Expenditure (d)'!G17</f>
        <v>1396.1432500000001</v>
      </c>
      <c r="H1661" s="88">
        <f>'Net Expenditure (d)'!H17</f>
        <v>1396.1432500000001</v>
      </c>
      <c r="I1661" s="88">
        <f>'Net Expenditure (d)'!I17</f>
        <v>1396.1432500000001</v>
      </c>
      <c r="J1661" s="88">
        <f>'Net Expenditure (d)'!J17</f>
        <v>1396.1432500000001</v>
      </c>
      <c r="K1661" s="88">
        <f>'Net Expenditure (d)'!K17</f>
        <v>1396.1432500000001</v>
      </c>
      <c r="L1661" s="88">
        <f>'Net Expenditure (d)'!L17</f>
        <v>1396.1432500000001</v>
      </c>
      <c r="M1661" s="88">
        <f>'Net Expenditure (d)'!M17</f>
        <v>1396.1432500000001</v>
      </c>
      <c r="N1661" s="88">
        <f>'Net Expenditure (d)'!N17</f>
        <v>1396.1432500000001</v>
      </c>
      <c r="O1661" s="88">
        <f>'Net Expenditure (d)'!O17</f>
        <v>1396.1432500000001</v>
      </c>
      <c r="P1661" s="88">
        <f>'Net Expenditure (d)'!P17</f>
        <v>1396.1432500000001</v>
      </c>
      <c r="Q1661" s="88">
        <f>'Net Expenditure (d)'!Q17</f>
        <v>1396.1432500000001</v>
      </c>
      <c r="R1661" s="88">
        <f>'Net Expenditure (d)'!R17</f>
        <v>1396.1432500000001</v>
      </c>
      <c r="W1661" s="88">
        <f>'Net Expenditure (d)'!F17</f>
        <v>16753.719000000001</v>
      </c>
      <c r="X1661" s="88">
        <f>'Net Expenditure (d)'!S17</f>
        <v>16753.719000000005</v>
      </c>
      <c r="Y1661" s="88">
        <f>'Net Expenditure (d)'!T17</f>
        <v>16753.719000000001</v>
      </c>
      <c r="Z1661" s="88">
        <f>'Net Expenditure (d)'!U17</f>
        <v>16753.719000000001</v>
      </c>
    </row>
    <row r="1662" spans="1:26">
      <c r="A1662" s="87" t="str">
        <f>'Net Expenditure (d)'!A18</f>
        <v>Swansea Bay UHB</v>
      </c>
      <c r="B1662" s="87" t="str">
        <f>'Net Expenditure (d)'!B18</f>
        <v>NET EXPENDITURE</v>
      </c>
      <c r="C1662" s="87" t="str">
        <f>'Net Expenditure (d)'!C18</f>
        <v>SUMMARISED STATEMENT OF COMPREHENSIVE NET EXPENDITURE/INCOME</v>
      </c>
      <c r="D1662" s="87"/>
      <c r="E1662" s="87" t="str">
        <f>'Net Expenditure (d)'!D18</f>
        <v>FIGURE</v>
      </c>
      <c r="F1662" s="87" t="str">
        <f>'Net Expenditure (d)'!E18</f>
        <v xml:space="preserve">Joint Financing and Other </v>
      </c>
      <c r="G1662" s="88">
        <f>'Net Expenditure (d)'!G18</f>
        <v>2118.7965833333333</v>
      </c>
      <c r="H1662" s="88">
        <f>'Net Expenditure (d)'!H18</f>
        <v>2118.7965833333333</v>
      </c>
      <c r="I1662" s="88">
        <f>'Net Expenditure (d)'!I18</f>
        <v>2118.7965833333333</v>
      </c>
      <c r="J1662" s="88">
        <f>'Net Expenditure (d)'!J18</f>
        <v>2118.7965833333333</v>
      </c>
      <c r="K1662" s="88">
        <f>'Net Expenditure (d)'!K18</f>
        <v>2118.7965833333333</v>
      </c>
      <c r="L1662" s="88">
        <f>'Net Expenditure (d)'!L18</f>
        <v>2118.7965833333333</v>
      </c>
      <c r="M1662" s="88">
        <f>'Net Expenditure (d)'!M18</f>
        <v>2118.7965833333333</v>
      </c>
      <c r="N1662" s="88">
        <f>'Net Expenditure (d)'!N18</f>
        <v>2118.7965833333333</v>
      </c>
      <c r="O1662" s="88">
        <f>'Net Expenditure (d)'!O18</f>
        <v>2118.7965833333333</v>
      </c>
      <c r="P1662" s="88">
        <f>'Net Expenditure (d)'!P18</f>
        <v>2118.7965833333333</v>
      </c>
      <c r="Q1662" s="88">
        <f>'Net Expenditure (d)'!Q18</f>
        <v>2118.7965833333333</v>
      </c>
      <c r="R1662" s="88">
        <f>'Net Expenditure (d)'!R18</f>
        <v>2118.7965833333333</v>
      </c>
      <c r="W1662" s="88">
        <f>'Net Expenditure (d)'!F18</f>
        <v>25425.559000000001</v>
      </c>
      <c r="X1662" s="88">
        <f>'Net Expenditure (d)'!S18</f>
        <v>25425.558999999997</v>
      </c>
      <c r="Y1662" s="88">
        <f>'Net Expenditure (d)'!T18</f>
        <v>25425.559000000001</v>
      </c>
      <c r="Z1662" s="88">
        <f>'Net Expenditure (d)'!U18</f>
        <v>25425.559000000001</v>
      </c>
    </row>
    <row r="1663" spans="1:26">
      <c r="A1663" s="87" t="str">
        <f>'Net Expenditure (d)'!A19</f>
        <v>Swansea Bay UHB</v>
      </c>
      <c r="B1663" s="87" t="str">
        <f>'Net Expenditure (d)'!B19</f>
        <v>NET EXPENDITURE</v>
      </c>
      <c r="C1663" s="87" t="str">
        <f>'Net Expenditure (d)'!C19</f>
        <v>SUMMARISED STATEMENT OF COMPREHENSIVE NET EXPENDITURE/INCOME</v>
      </c>
      <c r="D1663" s="87"/>
      <c r="E1663" s="87" t="str">
        <f>'Net Expenditure (d)'!D19</f>
        <v>FIGURE</v>
      </c>
      <c r="F1663" s="87" t="str">
        <f>'Net Expenditure (d)'!E19</f>
        <v xml:space="preserve">Losses, Special Payments and Irrecoverable Debts </v>
      </c>
      <c r="G1663" s="88">
        <f>'Net Expenditure (d)'!G19</f>
        <v>55.240499999999997</v>
      </c>
      <c r="H1663" s="88">
        <f>'Net Expenditure (d)'!H19</f>
        <v>55.240499999999997</v>
      </c>
      <c r="I1663" s="88">
        <f>'Net Expenditure (d)'!I19</f>
        <v>55.240499999999997</v>
      </c>
      <c r="J1663" s="88">
        <f>'Net Expenditure (d)'!J19</f>
        <v>55.240499999999997</v>
      </c>
      <c r="K1663" s="88">
        <f>'Net Expenditure (d)'!K19</f>
        <v>55.240499999999997</v>
      </c>
      <c r="L1663" s="88">
        <f>'Net Expenditure (d)'!L19</f>
        <v>55.240499999999997</v>
      </c>
      <c r="M1663" s="88">
        <f>'Net Expenditure (d)'!M19</f>
        <v>55.240499999999997</v>
      </c>
      <c r="N1663" s="88">
        <f>'Net Expenditure (d)'!N19</f>
        <v>55.240499999999997</v>
      </c>
      <c r="O1663" s="88">
        <f>'Net Expenditure (d)'!O19</f>
        <v>55.240499999999997</v>
      </c>
      <c r="P1663" s="88">
        <f>'Net Expenditure (d)'!P19</f>
        <v>55.240499999999997</v>
      </c>
      <c r="Q1663" s="88">
        <f>'Net Expenditure (d)'!Q19</f>
        <v>55.240499999999997</v>
      </c>
      <c r="R1663" s="88">
        <f>'Net Expenditure (d)'!R19</f>
        <v>55.240499999999997</v>
      </c>
      <c r="W1663" s="88">
        <f>'Net Expenditure (d)'!F19</f>
        <v>662.88599999999997</v>
      </c>
      <c r="X1663" s="88">
        <f>'Net Expenditure (d)'!S19</f>
        <v>662.88599999999997</v>
      </c>
      <c r="Y1663" s="88">
        <f>'Net Expenditure (d)'!T19</f>
        <v>662.88599999999997</v>
      </c>
      <c r="Z1663" s="88">
        <f>'Net Expenditure (d)'!U19</f>
        <v>662.88599999999997</v>
      </c>
    </row>
    <row r="1664" spans="1:26">
      <c r="A1664" s="87" t="str">
        <f>'Net Expenditure (d)'!A20</f>
        <v>Swansea Bay UHB</v>
      </c>
      <c r="B1664" s="87" t="str">
        <f>'Net Expenditure (d)'!B20</f>
        <v>NET EXPENDITURE</v>
      </c>
      <c r="C1664" s="87" t="str">
        <f>'Net Expenditure (d)'!C20</f>
        <v>SUMMARISED STATEMENT OF COMPREHENSIVE NET EXPENDITURE/INCOME</v>
      </c>
      <c r="D1664" s="87"/>
      <c r="E1664" s="87" t="str">
        <f>'Net Expenditure (d)'!D20</f>
        <v>FIGURE</v>
      </c>
      <c r="F1664" s="87" t="str">
        <f>'Net Expenditure (d)'!E20</f>
        <v>Exceptional (Income) / Costs - (Trust Only)</v>
      </c>
      <c r="G1664" s="88">
        <f>'Net Expenditure (d)'!G20</f>
        <v>0</v>
      </c>
      <c r="H1664" s="88">
        <f>'Net Expenditure (d)'!H20</f>
        <v>0</v>
      </c>
      <c r="I1664" s="88">
        <f>'Net Expenditure (d)'!I20</f>
        <v>0</v>
      </c>
      <c r="J1664" s="88">
        <f>'Net Expenditure (d)'!J20</f>
        <v>0</v>
      </c>
      <c r="K1664" s="88">
        <f>'Net Expenditure (d)'!K20</f>
        <v>0</v>
      </c>
      <c r="L1664" s="88">
        <f>'Net Expenditure (d)'!L20</f>
        <v>0</v>
      </c>
      <c r="M1664" s="88">
        <f>'Net Expenditure (d)'!M20</f>
        <v>0</v>
      </c>
      <c r="N1664" s="88">
        <f>'Net Expenditure (d)'!N20</f>
        <v>0</v>
      </c>
      <c r="O1664" s="88">
        <f>'Net Expenditure (d)'!O20</f>
        <v>0</v>
      </c>
      <c r="P1664" s="88">
        <f>'Net Expenditure (d)'!P20</f>
        <v>0</v>
      </c>
      <c r="Q1664" s="88">
        <f>'Net Expenditure (d)'!Q20</f>
        <v>0</v>
      </c>
      <c r="R1664" s="88">
        <f>'Net Expenditure (d)'!R20</f>
        <v>0</v>
      </c>
      <c r="W1664" s="88">
        <f>'Net Expenditure (d)'!F20</f>
        <v>0</v>
      </c>
      <c r="X1664" s="88">
        <f>'Net Expenditure (d)'!S20</f>
        <v>0</v>
      </c>
      <c r="Y1664" s="88">
        <f>'Net Expenditure (d)'!T20</f>
        <v>0</v>
      </c>
      <c r="Z1664" s="88">
        <f>'Net Expenditure (d)'!U20</f>
        <v>0</v>
      </c>
    </row>
    <row r="1665" spans="1:26">
      <c r="A1665" s="87" t="str">
        <f>'Net Expenditure (d)'!A21</f>
        <v>Swansea Bay UHB</v>
      </c>
      <c r="B1665" s="87" t="str">
        <f>'Net Expenditure (d)'!B21</f>
        <v>NET EXPENDITURE</v>
      </c>
      <c r="C1665" s="87" t="str">
        <f>'Net Expenditure (d)'!C21</f>
        <v>SUMMARISED STATEMENT OF COMPREHENSIVE NET EXPENDITURE/INCOME</v>
      </c>
      <c r="D1665" s="87"/>
      <c r="E1665" s="87" t="str">
        <f>'Net Expenditure (d)'!D21</f>
        <v>FIGURE</v>
      </c>
      <c r="F1665" s="87" t="str">
        <f>'Net Expenditure (d)'!E21</f>
        <v>Total Interest Receivable - (Trust Only)</v>
      </c>
      <c r="G1665" s="88">
        <f>'Net Expenditure (d)'!G21</f>
        <v>0</v>
      </c>
      <c r="H1665" s="88">
        <f>'Net Expenditure (d)'!H21</f>
        <v>0</v>
      </c>
      <c r="I1665" s="88">
        <f>'Net Expenditure (d)'!I21</f>
        <v>0</v>
      </c>
      <c r="J1665" s="88">
        <f>'Net Expenditure (d)'!J21</f>
        <v>0</v>
      </c>
      <c r="K1665" s="88">
        <f>'Net Expenditure (d)'!K21</f>
        <v>0</v>
      </c>
      <c r="L1665" s="88">
        <f>'Net Expenditure (d)'!L21</f>
        <v>0</v>
      </c>
      <c r="M1665" s="88">
        <f>'Net Expenditure (d)'!M21</f>
        <v>0</v>
      </c>
      <c r="N1665" s="88">
        <f>'Net Expenditure (d)'!N21</f>
        <v>0</v>
      </c>
      <c r="O1665" s="88">
        <f>'Net Expenditure (d)'!O21</f>
        <v>0</v>
      </c>
      <c r="P1665" s="88">
        <f>'Net Expenditure (d)'!P21</f>
        <v>0</v>
      </c>
      <c r="Q1665" s="88">
        <f>'Net Expenditure (d)'!Q21</f>
        <v>0</v>
      </c>
      <c r="R1665" s="88">
        <f>'Net Expenditure (d)'!R21</f>
        <v>0</v>
      </c>
      <c r="W1665" s="88">
        <f>'Net Expenditure (d)'!F21</f>
        <v>0</v>
      </c>
      <c r="X1665" s="88">
        <f>'Net Expenditure (d)'!S21</f>
        <v>0</v>
      </c>
      <c r="Y1665" s="88">
        <f>'Net Expenditure (d)'!T21</f>
        <v>0</v>
      </c>
      <c r="Z1665" s="88">
        <f>'Net Expenditure (d)'!U21</f>
        <v>0</v>
      </c>
    </row>
    <row r="1666" spans="1:26">
      <c r="A1666" s="87" t="str">
        <f>'Net Expenditure (d)'!A22</f>
        <v>Swansea Bay UHB</v>
      </c>
      <c r="B1666" s="87" t="str">
        <f>'Net Expenditure (d)'!B22</f>
        <v>NET EXPENDITURE</v>
      </c>
      <c r="C1666" s="87" t="str">
        <f>'Net Expenditure (d)'!C22</f>
        <v>SUMMARISED STATEMENT OF COMPREHENSIVE NET EXPENDITURE/INCOME</v>
      </c>
      <c r="D1666" s="87"/>
      <c r="E1666" s="87" t="str">
        <f>'Net Expenditure (d)'!D22</f>
        <v>FIGURE</v>
      </c>
      <c r="F1666" s="87" t="str">
        <f>'Net Expenditure (d)'!E22</f>
        <v>Total Interest Payable - (Trust Only)</v>
      </c>
      <c r="G1666" s="88">
        <f>'Net Expenditure (d)'!G22</f>
        <v>0</v>
      </c>
      <c r="H1666" s="88">
        <f>'Net Expenditure (d)'!H22</f>
        <v>0</v>
      </c>
      <c r="I1666" s="88">
        <f>'Net Expenditure (d)'!I22</f>
        <v>0</v>
      </c>
      <c r="J1666" s="88">
        <f>'Net Expenditure (d)'!J22</f>
        <v>0</v>
      </c>
      <c r="K1666" s="88">
        <f>'Net Expenditure (d)'!K22</f>
        <v>0</v>
      </c>
      <c r="L1666" s="88">
        <f>'Net Expenditure (d)'!L22</f>
        <v>0</v>
      </c>
      <c r="M1666" s="88">
        <f>'Net Expenditure (d)'!M22</f>
        <v>0</v>
      </c>
      <c r="N1666" s="88">
        <f>'Net Expenditure (d)'!N22</f>
        <v>0</v>
      </c>
      <c r="O1666" s="88">
        <f>'Net Expenditure (d)'!O22</f>
        <v>0</v>
      </c>
      <c r="P1666" s="88">
        <f>'Net Expenditure (d)'!P22</f>
        <v>0</v>
      </c>
      <c r="Q1666" s="88">
        <f>'Net Expenditure (d)'!Q22</f>
        <v>0</v>
      </c>
      <c r="R1666" s="88">
        <f>'Net Expenditure (d)'!R22</f>
        <v>0</v>
      </c>
      <c r="W1666" s="88">
        <f>'Net Expenditure (d)'!F22</f>
        <v>0</v>
      </c>
      <c r="X1666" s="88">
        <f>'Net Expenditure (d)'!S22</f>
        <v>0</v>
      </c>
      <c r="Y1666" s="88">
        <f>'Net Expenditure (d)'!T22</f>
        <v>0</v>
      </c>
      <c r="Z1666" s="88">
        <f>'Net Expenditure (d)'!U22</f>
        <v>0</v>
      </c>
    </row>
    <row r="1667" spans="1:26">
      <c r="A1667" s="87" t="str">
        <f>'Net Expenditure (d)'!A23</f>
        <v>Swansea Bay UHB</v>
      </c>
      <c r="B1667" s="87" t="str">
        <f>'Net Expenditure (d)'!B23</f>
        <v>NET EXPENDITURE</v>
      </c>
      <c r="C1667" s="87" t="str">
        <f>'Net Expenditure (d)'!C23</f>
        <v>SUMMARISED STATEMENT OF COMPREHENSIVE NET EXPENDITURE/INCOME</v>
      </c>
      <c r="D1667" s="87"/>
      <c r="E1667" s="87" t="str">
        <f>'Net Expenditure (d)'!D23</f>
        <v>FIGURE</v>
      </c>
      <c r="F1667" s="87" t="str">
        <f>'Net Expenditure (d)'!E23</f>
        <v>DEL Depreciation\Accelerated Depreciation\Impairments</v>
      </c>
      <c r="G1667" s="88">
        <f>'Net Expenditure (d)'!G23</f>
        <v>2762.6187500000001</v>
      </c>
      <c r="H1667" s="88">
        <f>'Net Expenditure (d)'!H23</f>
        <v>2762.6187500000001</v>
      </c>
      <c r="I1667" s="88">
        <f>'Net Expenditure (d)'!I23</f>
        <v>2762.6187500000001</v>
      </c>
      <c r="J1667" s="88">
        <f>'Net Expenditure (d)'!J23</f>
        <v>2762.6187500000001</v>
      </c>
      <c r="K1667" s="88">
        <f>'Net Expenditure (d)'!K23</f>
        <v>2762.6187500000001</v>
      </c>
      <c r="L1667" s="88">
        <f>'Net Expenditure (d)'!L23</f>
        <v>2762.6187500000001</v>
      </c>
      <c r="M1667" s="88">
        <f>'Net Expenditure (d)'!M23</f>
        <v>2762.6187500000001</v>
      </c>
      <c r="N1667" s="88">
        <f>'Net Expenditure (d)'!N23</f>
        <v>2762.6187500000001</v>
      </c>
      <c r="O1667" s="88">
        <f>'Net Expenditure (d)'!O23</f>
        <v>2762.6187500000001</v>
      </c>
      <c r="P1667" s="88">
        <f>'Net Expenditure (d)'!P23</f>
        <v>2762.6187500000001</v>
      </c>
      <c r="Q1667" s="88">
        <f>'Net Expenditure (d)'!Q23</f>
        <v>2762.6187500000001</v>
      </c>
      <c r="R1667" s="88">
        <f>'Net Expenditure (d)'!R23</f>
        <v>2762.6187500000001</v>
      </c>
      <c r="W1667" s="88">
        <f>'Net Expenditure (d)'!F23</f>
        <v>33151.425000000003</v>
      </c>
      <c r="X1667" s="88">
        <f>'Net Expenditure (d)'!S23</f>
        <v>33151.42500000001</v>
      </c>
      <c r="Y1667" s="88">
        <f>'Net Expenditure (d)'!T23</f>
        <v>33151.425000000003</v>
      </c>
      <c r="Z1667" s="88">
        <f>'Net Expenditure (d)'!U23</f>
        <v>33151.425000000003</v>
      </c>
    </row>
    <row r="1668" spans="1:26">
      <c r="A1668" s="87" t="str">
        <f>'Net Expenditure (d)'!A24</f>
        <v>Swansea Bay UHB</v>
      </c>
      <c r="B1668" s="87" t="str">
        <f>'Net Expenditure (d)'!B24</f>
        <v>NET EXPENDITURE</v>
      </c>
      <c r="C1668" s="87" t="str">
        <f>'Net Expenditure (d)'!C24</f>
        <v>SUMMARISED STATEMENT OF COMPREHENSIVE NET EXPENDITURE/INCOME</v>
      </c>
      <c r="D1668" s="87"/>
      <c r="E1668" s="87" t="str">
        <f>'Net Expenditure (d)'!D24</f>
        <v>FIGURE</v>
      </c>
      <c r="F1668" s="87" t="str">
        <f>'Net Expenditure (d)'!E24</f>
        <v>AME Donated Depreciation\Impairments</v>
      </c>
      <c r="G1668" s="88">
        <f>'Net Expenditure (d)'!G24</f>
        <v>60.715750000000007</v>
      </c>
      <c r="H1668" s="88">
        <f>'Net Expenditure (d)'!H24</f>
        <v>60.715750000000007</v>
      </c>
      <c r="I1668" s="88">
        <f>'Net Expenditure (d)'!I24</f>
        <v>60.715750000000007</v>
      </c>
      <c r="J1668" s="88">
        <f>'Net Expenditure (d)'!J24</f>
        <v>60.715750000000007</v>
      </c>
      <c r="K1668" s="88">
        <f>'Net Expenditure (d)'!K24</f>
        <v>60.715750000000007</v>
      </c>
      <c r="L1668" s="88">
        <f>'Net Expenditure (d)'!L24</f>
        <v>60.715750000000007</v>
      </c>
      <c r="M1668" s="88">
        <f>'Net Expenditure (d)'!M24</f>
        <v>60.715750000000007</v>
      </c>
      <c r="N1668" s="88">
        <f>'Net Expenditure (d)'!N24</f>
        <v>60.715750000000007</v>
      </c>
      <c r="O1668" s="88">
        <f>'Net Expenditure (d)'!O24</f>
        <v>60.715750000000007</v>
      </c>
      <c r="P1668" s="88">
        <f>'Net Expenditure (d)'!P24</f>
        <v>60.715750000000007</v>
      </c>
      <c r="Q1668" s="88">
        <f>'Net Expenditure (d)'!Q24</f>
        <v>60.715750000000007</v>
      </c>
      <c r="R1668" s="88">
        <f>'Net Expenditure (d)'!R24</f>
        <v>60.715750000000007</v>
      </c>
      <c r="W1668" s="88">
        <f>'Net Expenditure (d)'!F24</f>
        <v>728.58900000000006</v>
      </c>
      <c r="X1668" s="88">
        <f>'Net Expenditure (d)'!S24</f>
        <v>728.58899999999994</v>
      </c>
      <c r="Y1668" s="88">
        <f>'Net Expenditure (d)'!T24</f>
        <v>728.58900000000006</v>
      </c>
      <c r="Z1668" s="88">
        <f>'Net Expenditure (d)'!U24</f>
        <v>728.58900000000006</v>
      </c>
    </row>
    <row r="1669" spans="1:26">
      <c r="A1669" s="87" t="str">
        <f>'Net Expenditure (d)'!A25</f>
        <v>Swansea Bay UHB</v>
      </c>
      <c r="B1669" s="87" t="str">
        <f>'Net Expenditure (d)'!B25</f>
        <v>NET EXPENDITURE</v>
      </c>
      <c r="C1669" s="87" t="str">
        <f>'Net Expenditure (d)'!C25</f>
        <v>SUMMARISED STATEMENT OF COMPREHENSIVE NET EXPENDITURE/INCOME</v>
      </c>
      <c r="D1669" s="87"/>
      <c r="E1669" s="87" t="str">
        <f>'Net Expenditure (d)'!D25</f>
        <v>FIGURE</v>
      </c>
      <c r="F1669" s="87" t="str">
        <f>'Net Expenditure (d)'!E25</f>
        <v>Uncommitted Reserves &amp; Contingencies</v>
      </c>
      <c r="G1669" s="88">
        <f>'Net Expenditure (d)'!G25</f>
        <v>0</v>
      </c>
      <c r="H1669" s="88">
        <f>'Net Expenditure (d)'!H25</f>
        <v>0</v>
      </c>
      <c r="I1669" s="88">
        <f>'Net Expenditure (d)'!I25</f>
        <v>0</v>
      </c>
      <c r="J1669" s="88">
        <f>'Net Expenditure (d)'!J25</f>
        <v>0</v>
      </c>
      <c r="K1669" s="88">
        <f>'Net Expenditure (d)'!K25</f>
        <v>0</v>
      </c>
      <c r="L1669" s="88">
        <f>'Net Expenditure (d)'!L25</f>
        <v>0</v>
      </c>
      <c r="M1669" s="88">
        <f>'Net Expenditure (d)'!M25</f>
        <v>0</v>
      </c>
      <c r="N1669" s="88">
        <f>'Net Expenditure (d)'!N25</f>
        <v>0</v>
      </c>
      <c r="O1669" s="88">
        <f>'Net Expenditure (d)'!O25</f>
        <v>0</v>
      </c>
      <c r="P1669" s="88">
        <f>'Net Expenditure (d)'!P25</f>
        <v>0</v>
      </c>
      <c r="Q1669" s="88">
        <f>'Net Expenditure (d)'!Q25</f>
        <v>0</v>
      </c>
      <c r="R1669" s="88">
        <f>'Net Expenditure (d)'!R25</f>
        <v>0</v>
      </c>
      <c r="W1669" s="88">
        <f>'Net Expenditure (d)'!F25</f>
        <v>0</v>
      </c>
      <c r="X1669" s="88">
        <f>'Net Expenditure (d)'!S25</f>
        <v>0</v>
      </c>
      <c r="Y1669" s="88">
        <f>'Net Expenditure (d)'!T25</f>
        <v>-22200</v>
      </c>
      <c r="Z1669" s="88">
        <f>'Net Expenditure (d)'!U25</f>
        <v>-44400</v>
      </c>
    </row>
    <row r="1670" spans="1:26">
      <c r="A1670" s="87" t="str">
        <f>'Net Expenditure (d)'!A26</f>
        <v>Swansea Bay UHB</v>
      </c>
      <c r="B1670" s="87" t="str">
        <f>'Net Expenditure (d)'!B26</f>
        <v>NET EXPENDITURE</v>
      </c>
      <c r="C1670" s="87" t="str">
        <f>'Net Expenditure (d)'!C26</f>
        <v>SUMMARISED STATEMENT OF COMPREHENSIVE NET EXPENDITURE/INCOME</v>
      </c>
      <c r="D1670" s="87"/>
      <c r="E1670" s="87" t="str">
        <f>'Net Expenditure (d)'!D26</f>
        <v>FIGURE</v>
      </c>
      <c r="F1670" s="87" t="str">
        <f>'Net Expenditure (d)'!E26</f>
        <v>Profit\Loss Disposal of Assets</v>
      </c>
      <c r="G1670" s="88">
        <f>'Net Expenditure (d)'!G26</f>
        <v>0</v>
      </c>
      <c r="H1670" s="88">
        <f>'Net Expenditure (d)'!H26</f>
        <v>0</v>
      </c>
      <c r="I1670" s="88">
        <f>'Net Expenditure (d)'!I26</f>
        <v>0</v>
      </c>
      <c r="J1670" s="88">
        <f>'Net Expenditure (d)'!J26</f>
        <v>0</v>
      </c>
      <c r="K1670" s="88">
        <f>'Net Expenditure (d)'!K26</f>
        <v>0</v>
      </c>
      <c r="L1670" s="88">
        <f>'Net Expenditure (d)'!L26</f>
        <v>0</v>
      </c>
      <c r="M1670" s="88">
        <f>'Net Expenditure (d)'!M26</f>
        <v>0</v>
      </c>
      <c r="N1670" s="88">
        <f>'Net Expenditure (d)'!N26</f>
        <v>0</v>
      </c>
      <c r="O1670" s="88">
        <f>'Net Expenditure (d)'!O26</f>
        <v>0</v>
      </c>
      <c r="P1670" s="88">
        <f>'Net Expenditure (d)'!P26</f>
        <v>0</v>
      </c>
      <c r="Q1670" s="88">
        <f>'Net Expenditure (d)'!Q26</f>
        <v>0</v>
      </c>
      <c r="R1670" s="88">
        <f>'Net Expenditure (d)'!R26</f>
        <v>0</v>
      </c>
      <c r="W1670" s="88">
        <f>'Net Expenditure (d)'!F26</f>
        <v>0</v>
      </c>
      <c r="X1670" s="88">
        <f>'Net Expenditure (d)'!S26</f>
        <v>0</v>
      </c>
      <c r="Y1670" s="88">
        <f>'Net Expenditure (d)'!T26</f>
        <v>0</v>
      </c>
      <c r="Z1670" s="88">
        <f>'Net Expenditure (d)'!U26</f>
        <v>0</v>
      </c>
    </row>
    <row r="1671" spans="1:26">
      <c r="A1671" s="87" t="str">
        <f>'Net Expenditure (d)'!A27</f>
        <v>Swansea Bay UHB</v>
      </c>
      <c r="B1671" s="87" t="str">
        <f>'Net Expenditure (d)'!B27</f>
        <v>NET EXPENDITURE</v>
      </c>
      <c r="C1671" s="87" t="str">
        <f>'Net Expenditure (d)'!C27</f>
        <v>SUMMARISED STATEMENT OF COMPREHENSIVE NET EXPENDITURE/INCOME</v>
      </c>
      <c r="D1671" s="87"/>
      <c r="E1671" s="87" t="str">
        <f>'Net Expenditure (d)'!D27</f>
        <v>TOTAL</v>
      </c>
      <c r="F1671" s="87" t="str">
        <f>'Net Expenditure (d)'!E27</f>
        <v>SUB TOTAL EXPENDITURE</v>
      </c>
      <c r="G1671" s="88">
        <f>'Net Expenditure (d)'!G27</f>
        <v>122526.74508973853</v>
      </c>
      <c r="H1671" s="88">
        <f>'Net Expenditure (d)'!H27</f>
        <v>122526.74508973853</v>
      </c>
      <c r="I1671" s="88">
        <f>'Net Expenditure (d)'!I27</f>
        <v>122526.74508973853</v>
      </c>
      <c r="J1671" s="88">
        <f>'Net Expenditure (d)'!J27</f>
        <v>122526.74508973853</v>
      </c>
      <c r="K1671" s="88">
        <f>'Net Expenditure (d)'!K27</f>
        <v>122526.74508973853</v>
      </c>
      <c r="L1671" s="88">
        <f>'Net Expenditure (d)'!L27</f>
        <v>122526.74508973853</v>
      </c>
      <c r="M1671" s="88">
        <f>'Net Expenditure (d)'!M27</f>
        <v>122526.74508973853</v>
      </c>
      <c r="N1671" s="88">
        <f>'Net Expenditure (d)'!N27</f>
        <v>122526.74508973853</v>
      </c>
      <c r="O1671" s="88">
        <f>'Net Expenditure (d)'!O27</f>
        <v>122526.74508973853</v>
      </c>
      <c r="P1671" s="88">
        <f>'Net Expenditure (d)'!P27</f>
        <v>122526.74508973853</v>
      </c>
      <c r="Q1671" s="88">
        <f>'Net Expenditure (d)'!Q27</f>
        <v>122526.74508973853</v>
      </c>
      <c r="R1671" s="88">
        <f>'Net Expenditure (d)'!R27</f>
        <v>122526.74508973853</v>
      </c>
      <c r="W1671" s="88">
        <f>'Net Expenditure (d)'!F27</f>
        <v>1418865.0522844908</v>
      </c>
      <c r="X1671" s="88">
        <f>'Net Expenditure (d)'!S27</f>
        <v>1470320.9410768624</v>
      </c>
      <c r="Y1671" s="88">
        <f>'Net Expenditure (d)'!T27</f>
        <v>1456620.9410768624</v>
      </c>
      <c r="Z1671" s="88">
        <f>'Net Expenditure (d)'!U27</f>
        <v>1458521.9410768624</v>
      </c>
    </row>
    <row r="1672" spans="1:26">
      <c r="A1672" s="87" t="str">
        <f>'Net Expenditure (d)'!A28</f>
        <v>Swansea Bay UHB</v>
      </c>
      <c r="B1672" s="87" t="str">
        <f>'Net Expenditure (d)'!B28</f>
        <v>NET EXPENDITURE</v>
      </c>
      <c r="C1672" s="87" t="str">
        <f>'Net Expenditure (d)'!C28</f>
        <v>SUMMARISED STATEMENT OF COMPREHENSIVE NET EXPENDITURE/INCOME</v>
      </c>
      <c r="D1672" s="87"/>
      <c r="E1672" s="87" t="str">
        <f>'Net Expenditure (d)'!D28</f>
        <v>TOTAL</v>
      </c>
      <c r="F1672" s="87" t="str">
        <f>'Net Expenditure (d)'!E28</f>
        <v>TOTAL DEFICIT/SURPLUS</v>
      </c>
      <c r="G1672" s="88">
        <f>'Net Expenditure (d)'!G28</f>
        <v>-5824.5074315093952</v>
      </c>
      <c r="H1672" s="88">
        <f>'Net Expenditure (d)'!H28</f>
        <v>-5824.5074315093952</v>
      </c>
      <c r="I1672" s="88">
        <f>'Net Expenditure (d)'!I28</f>
        <v>-5824.5074315093952</v>
      </c>
      <c r="J1672" s="88">
        <f>'Net Expenditure (d)'!J28</f>
        <v>-5824.5074315093952</v>
      </c>
      <c r="K1672" s="88">
        <f>'Net Expenditure (d)'!K28</f>
        <v>-5824.5074315093952</v>
      </c>
      <c r="L1672" s="88">
        <f>'Net Expenditure (d)'!L28</f>
        <v>-5824.5074315093952</v>
      </c>
      <c r="M1672" s="88">
        <f>'Net Expenditure (d)'!M28</f>
        <v>-5824.5074315093952</v>
      </c>
      <c r="N1672" s="88">
        <f>'Net Expenditure (d)'!N28</f>
        <v>-5824.5074315093952</v>
      </c>
      <c r="O1672" s="88">
        <f>'Net Expenditure (d)'!O28</f>
        <v>-5824.5074315093952</v>
      </c>
      <c r="P1672" s="88">
        <f>'Net Expenditure (d)'!P28</f>
        <v>-5824.5074315093952</v>
      </c>
      <c r="Q1672" s="88">
        <f>'Net Expenditure (d)'!Q28</f>
        <v>-5824.5074315093952</v>
      </c>
      <c r="R1672" s="88">
        <f>'Net Expenditure (d)'!R28</f>
        <v>-5824.5074315093952</v>
      </c>
      <c r="W1672" s="88">
        <f>'Net Expenditure (d)'!F28</f>
        <v>-0.17123049031943083</v>
      </c>
      <c r="X1672" s="88">
        <f>'Net Expenditure (d)'!S28</f>
        <v>-69894.089178112568</v>
      </c>
      <c r="Y1672" s="88">
        <f>'Net Expenditure (d)'!T28</f>
        <v>-71594.089178112568</v>
      </c>
      <c r="Z1672" s="88">
        <f>'Net Expenditure (d)'!U28</f>
        <v>-67695.089178112568</v>
      </c>
    </row>
    <row r="1673" spans="1:26">
      <c r="A1673" s="87" t="str">
        <f>'Net Expenditure (d)'!A29</f>
        <v>Swansea Bay UHB</v>
      </c>
      <c r="B1673" s="87" t="str">
        <f>'Net Expenditure (d)'!B29</f>
        <v>NET EXPENDITURE</v>
      </c>
      <c r="C1673" s="87" t="str">
        <f>'Net Expenditure (d)'!C29</f>
        <v>SUMMARISED STATEMENT OF COMPREHENSIVE NET EXPENDITURE/INCOME</v>
      </c>
      <c r="D1673" s="87"/>
      <c r="E1673" s="87" t="str">
        <f>'Net Expenditure (d)'!D29</f>
        <v>FIGURE</v>
      </c>
      <c r="F1673" s="87">
        <f>'Net Expenditure (d)'!E29</f>
        <v>0</v>
      </c>
      <c r="G1673" s="88">
        <f>'Net Expenditure (d)'!G29</f>
        <v>0</v>
      </c>
      <c r="H1673" s="88">
        <f>'Net Expenditure (d)'!H29</f>
        <v>0</v>
      </c>
      <c r="I1673" s="88">
        <f>'Net Expenditure (d)'!I29</f>
        <v>0</v>
      </c>
      <c r="J1673" s="88">
        <f>'Net Expenditure (d)'!J29</f>
        <v>0</v>
      </c>
      <c r="K1673" s="88">
        <f>'Net Expenditure (d)'!K29</f>
        <v>0</v>
      </c>
      <c r="L1673" s="88">
        <f>'Net Expenditure (d)'!L29</f>
        <v>0</v>
      </c>
      <c r="M1673" s="88">
        <f>'Net Expenditure (d)'!M29</f>
        <v>0</v>
      </c>
      <c r="N1673" s="88">
        <f>'Net Expenditure (d)'!N29</f>
        <v>0</v>
      </c>
      <c r="O1673" s="88">
        <f>'Net Expenditure (d)'!O29</f>
        <v>0</v>
      </c>
      <c r="P1673" s="88">
        <f>'Net Expenditure (d)'!P29</f>
        <v>0</v>
      </c>
      <c r="Q1673" s="88">
        <f>'Net Expenditure (d)'!Q29</f>
        <v>0</v>
      </c>
      <c r="R1673" s="88">
        <f>'Net Expenditure (d)'!R29</f>
        <v>0</v>
      </c>
      <c r="W1673" s="88">
        <f>'Net Expenditure (d)'!F29</f>
        <v>0</v>
      </c>
      <c r="X1673" s="88">
        <f>'Net Expenditure (d)'!S29</f>
        <v>0</v>
      </c>
      <c r="Y1673" s="88">
        <f>'Net Expenditure (d)'!T29</f>
        <v>0</v>
      </c>
      <c r="Z1673" s="88">
        <f>'Net Expenditure (d)'!U29</f>
        <v>0</v>
      </c>
    </row>
    <row r="1674" spans="1:26" ht="85.5">
      <c r="A1674" s="87" t="str">
        <f>'Net Expenditure (d)'!A30</f>
        <v>Swansea Bay UHB</v>
      </c>
      <c r="B1674" s="87" t="str">
        <f>'Net Expenditure (d)'!B30</f>
        <v>NET EXPENDITURE</v>
      </c>
      <c r="C1674" s="87" t="str">
        <f>'Net Expenditure (d)'!C30</f>
        <v>SUMMARISED STATEMENT OF COMPREHENSIVE NET EXPENDITURE/INCOME</v>
      </c>
      <c r="D1674" s="87"/>
      <c r="E1674" s="87" t="str">
        <f>'Net Expenditure (d)'!D30</f>
        <v>FIGURE</v>
      </c>
      <c r="F1674" s="87" t="str">
        <f>'Net Expenditure (d)'!E30</f>
        <v>EXPENDITURE CATEGORY</v>
      </c>
      <c r="G1674" s="88" t="str">
        <f>'Net Expenditure (d)'!G30</f>
        <v>FORECAST PROFILE</v>
      </c>
      <c r="H1674" s="88">
        <f>'Net Expenditure (d)'!H30</f>
        <v>0</v>
      </c>
      <c r="I1674" s="88">
        <f>'Net Expenditure (d)'!I30</f>
        <v>0</v>
      </c>
      <c r="J1674" s="88">
        <f>'Net Expenditure (d)'!J30</f>
        <v>0</v>
      </c>
      <c r="K1674" s="88">
        <f>'Net Expenditure (d)'!K30</f>
        <v>0</v>
      </c>
      <c r="L1674" s="88">
        <f>'Net Expenditure (d)'!L30</f>
        <v>0</v>
      </c>
      <c r="M1674" s="88">
        <f>'Net Expenditure (d)'!M30</f>
        <v>0</v>
      </c>
      <c r="N1674" s="88">
        <f>'Net Expenditure (d)'!N30</f>
        <v>0</v>
      </c>
      <c r="O1674" s="88">
        <f>'Net Expenditure (d)'!O30</f>
        <v>0</v>
      </c>
      <c r="P1674" s="88">
        <f>'Net Expenditure (d)'!P30</f>
        <v>0</v>
      </c>
      <c r="Q1674" s="88">
        <f>'Net Expenditure (d)'!Q30</f>
        <v>0</v>
      </c>
      <c r="R1674" s="88">
        <f>'Net Expenditure (d)'!R30</f>
        <v>0</v>
      </c>
      <c r="W1674" s="88">
        <f>'Net Expenditure (d)'!F30</f>
        <v>0</v>
      </c>
      <c r="X1674" s="88">
        <f>'Net Expenditure (d)'!S30</f>
        <v>0</v>
      </c>
      <c r="Y1674" s="88">
        <f>'Net Expenditure (d)'!T30</f>
        <v>0</v>
      </c>
      <c r="Z1674" s="88">
        <f>'Net Expenditure (d)'!U30</f>
        <v>0</v>
      </c>
    </row>
    <row r="1675" spans="1:26">
      <c r="A1675" s="87" t="str">
        <f>'Net Expenditure (d)'!A31</f>
        <v>Swansea Bay UHB</v>
      </c>
      <c r="B1675" s="87" t="str">
        <f>'Net Expenditure (d)'!B31</f>
        <v>NET EXPENDITURE</v>
      </c>
      <c r="C1675" s="87" t="str">
        <f>'Net Expenditure (d)'!C31</f>
        <v>SUMMARISED STATEMENT OF COMPREHENSIVE NET EXPENDITURE/INCOME</v>
      </c>
      <c r="D1675" s="87"/>
      <c r="E1675" s="87" t="str">
        <f>'Net Expenditure (d)'!D31</f>
        <v>FIGURE</v>
      </c>
      <c r="F1675" s="87">
        <f>'Net Expenditure (d)'!E31</f>
        <v>0</v>
      </c>
      <c r="G1675" s="88" t="str">
        <f>'Net Expenditure (d)'!G31</f>
        <v>Apr</v>
      </c>
      <c r="H1675" s="88" t="str">
        <f>'Net Expenditure (d)'!H31</f>
        <v>May</v>
      </c>
      <c r="I1675" s="88" t="str">
        <f>'Net Expenditure (d)'!I31</f>
        <v>Jun</v>
      </c>
      <c r="J1675" s="88" t="str">
        <f>'Net Expenditure (d)'!J31</f>
        <v>Jul</v>
      </c>
      <c r="K1675" s="88" t="str">
        <f>'Net Expenditure (d)'!K31</f>
        <v>Aug</v>
      </c>
      <c r="L1675" s="88" t="str">
        <f>'Net Expenditure (d)'!L31</f>
        <v>Sep</v>
      </c>
      <c r="M1675" s="88" t="str">
        <f>'Net Expenditure (d)'!M31</f>
        <v>Oct</v>
      </c>
      <c r="N1675" s="88" t="str">
        <f>'Net Expenditure (d)'!N31</f>
        <v>Nov</v>
      </c>
      <c r="O1675" s="88" t="str">
        <f>'Net Expenditure (d)'!O31</f>
        <v>Dec</v>
      </c>
      <c r="P1675" s="88" t="str">
        <f>'Net Expenditure (d)'!P31</f>
        <v>Jan</v>
      </c>
      <c r="Q1675" s="88" t="str">
        <f>'Net Expenditure (d)'!Q31</f>
        <v>Feb</v>
      </c>
      <c r="R1675" s="88" t="str">
        <f>'Net Expenditure (d)'!R31</f>
        <v>Mar</v>
      </c>
      <c r="W1675" s="88" t="str">
        <f>'Net Expenditure (d)'!F31</f>
        <v>ACTUAL 2022/23</v>
      </c>
      <c r="X1675" s="88" t="str">
        <f>'Net Expenditure (d)'!S31</f>
        <v>PLAN YEAR-END POSITION 2023/24</v>
      </c>
      <c r="Y1675" s="88" t="str">
        <f>'Net Expenditure (d)'!T31</f>
        <v>PLAN YEAR-END POSITION 2024/25</v>
      </c>
      <c r="Z1675" s="88" t="str">
        <f>'Net Expenditure (d)'!U31</f>
        <v>PLAN YEAR-END POSITION 2025/26</v>
      </c>
    </row>
    <row r="1676" spans="1:26" ht="28.5">
      <c r="A1676" s="87" t="str">
        <f>'Net Expenditure (d)'!A32</f>
        <v>Swansea Bay UHB</v>
      </c>
      <c r="B1676" s="87" t="str">
        <f>'Net Expenditure (d)'!B32</f>
        <v>NET EXPENDITURE</v>
      </c>
      <c r="C1676" s="87" t="str">
        <f>'Net Expenditure (d)'!C32</f>
        <v>SUMMARISED STATEMENT OF COMPREHENSIVE NET EXPENDITURE/INCOME</v>
      </c>
      <c r="D1676" s="87"/>
      <c r="E1676" s="87" t="str">
        <f>'Net Expenditure (d)'!D32</f>
        <v>FIGURE</v>
      </c>
      <c r="F1676" s="87" t="str">
        <f>'Net Expenditure (d)'!E32</f>
        <v>METRIC</v>
      </c>
      <c r="G1676" s="88" t="str">
        <f>'Net Expenditure (d)'!G32</f>
        <v>£'000</v>
      </c>
      <c r="H1676" s="88">
        <f>'Net Expenditure (d)'!H32</f>
        <v>0</v>
      </c>
      <c r="I1676" s="88">
        <f>'Net Expenditure (d)'!I32</f>
        <v>0</v>
      </c>
      <c r="J1676" s="88">
        <f>'Net Expenditure (d)'!J32</f>
        <v>0</v>
      </c>
      <c r="K1676" s="88">
        <f>'Net Expenditure (d)'!K32</f>
        <v>0</v>
      </c>
      <c r="L1676" s="88">
        <f>'Net Expenditure (d)'!L32</f>
        <v>0</v>
      </c>
      <c r="M1676" s="88">
        <f>'Net Expenditure (d)'!M32</f>
        <v>0</v>
      </c>
      <c r="N1676" s="88">
        <f>'Net Expenditure (d)'!N32</f>
        <v>0</v>
      </c>
      <c r="O1676" s="88">
        <f>'Net Expenditure (d)'!O32</f>
        <v>0</v>
      </c>
      <c r="P1676" s="88">
        <f>'Net Expenditure (d)'!P32</f>
        <v>0</v>
      </c>
      <c r="Q1676" s="88">
        <f>'Net Expenditure (d)'!Q32</f>
        <v>0</v>
      </c>
      <c r="R1676" s="88">
        <f>'Net Expenditure (d)'!R32</f>
        <v>0</v>
      </c>
      <c r="W1676" s="88" t="str">
        <f>'Net Expenditure (d)'!F32</f>
        <v>£'000</v>
      </c>
      <c r="X1676" s="88">
        <f>'Net Expenditure (d)'!S32</f>
        <v>0</v>
      </c>
      <c r="Y1676" s="88">
        <f>'Net Expenditure (d)'!T32</f>
        <v>0</v>
      </c>
      <c r="Z1676" s="88">
        <f>'Net Expenditure (d)'!U32</f>
        <v>0</v>
      </c>
    </row>
    <row r="1677" spans="1:26">
      <c r="A1677" s="87" t="str">
        <f>'Net Expenditure (d)'!A33</f>
        <v>Swansea Bay UHB</v>
      </c>
      <c r="B1677" s="87" t="str">
        <f>'Net Expenditure (d)'!B33</f>
        <v>NET EXPENDITURE</v>
      </c>
      <c r="C1677" s="87" t="str">
        <f>'Net Expenditure (d)'!C33</f>
        <v>SUMMARISED STATEMENT OF COMPREHENSIVE NET EXPENDITURE/INCOME</v>
      </c>
      <c r="D1677" s="87"/>
      <c r="E1677" s="87" t="str">
        <f>'Net Expenditure (d)'!D33</f>
        <v>FIGURE</v>
      </c>
      <c r="F1677" s="87">
        <f>'Net Expenditure (d)'!E33</f>
        <v>0</v>
      </c>
      <c r="G1677" s="88">
        <f>'Net Expenditure (d)'!G33</f>
        <v>0</v>
      </c>
      <c r="H1677" s="88">
        <f>'Net Expenditure (d)'!H33</f>
        <v>0</v>
      </c>
      <c r="I1677" s="88">
        <f>'Net Expenditure (d)'!I33</f>
        <v>0</v>
      </c>
      <c r="J1677" s="88">
        <f>'Net Expenditure (d)'!J33</f>
        <v>0</v>
      </c>
      <c r="K1677" s="88">
        <f>'Net Expenditure (d)'!K33</f>
        <v>0</v>
      </c>
      <c r="L1677" s="88">
        <f>'Net Expenditure (d)'!L33</f>
        <v>0</v>
      </c>
      <c r="M1677" s="88">
        <f>'Net Expenditure (d)'!M33</f>
        <v>0</v>
      </c>
      <c r="N1677" s="88">
        <f>'Net Expenditure (d)'!N33</f>
        <v>0</v>
      </c>
      <c r="O1677" s="88">
        <f>'Net Expenditure (d)'!O33</f>
        <v>0</v>
      </c>
      <c r="P1677" s="88">
        <f>'Net Expenditure (d)'!P33</f>
        <v>0</v>
      </c>
      <c r="Q1677" s="88">
        <f>'Net Expenditure (d)'!Q33</f>
        <v>0</v>
      </c>
      <c r="R1677" s="88">
        <f>'Net Expenditure (d)'!R33</f>
        <v>0</v>
      </c>
      <c r="W1677" s="88">
        <f>'Net Expenditure (d)'!F33</f>
        <v>0</v>
      </c>
      <c r="X1677" s="88">
        <f>'Net Expenditure (d)'!S33</f>
        <v>0</v>
      </c>
      <c r="Y1677" s="88">
        <f>'Net Expenditure (d)'!T33</f>
        <v>0</v>
      </c>
      <c r="Z1677" s="88">
        <f>'Net Expenditure (d)'!U33</f>
        <v>0</v>
      </c>
    </row>
    <row r="1678" spans="1:26">
      <c r="A1678" s="87" t="str">
        <f>'Net Expenditure (d)'!A34</f>
        <v>Swansea Bay UHB</v>
      </c>
      <c r="B1678" s="87" t="str">
        <f>'Net Expenditure (d)'!B34</f>
        <v>NET EXPENDITURE</v>
      </c>
      <c r="C1678" s="87" t="str">
        <f>'Net Expenditure (d)'!C34</f>
        <v>PROVIDER PAY EXPENDITURE ANALYSIS £'000</v>
      </c>
      <c r="D1678" s="87"/>
      <c r="E1678" s="87" t="str">
        <f>'Net Expenditure (d)'!D34</f>
        <v>FIGURE</v>
      </c>
      <c r="F1678" s="87" t="str">
        <f>'Net Expenditure (d)'!E34</f>
        <v>PROVIDER PAY EXPENDITURE ANALYSIS £'000</v>
      </c>
      <c r="G1678" s="88">
        <f>'Net Expenditure (d)'!G34</f>
        <v>0</v>
      </c>
      <c r="H1678" s="88">
        <f>'Net Expenditure (d)'!H34</f>
        <v>0</v>
      </c>
      <c r="I1678" s="88">
        <f>'Net Expenditure (d)'!I34</f>
        <v>0</v>
      </c>
      <c r="J1678" s="88">
        <f>'Net Expenditure (d)'!J34</f>
        <v>0</v>
      </c>
      <c r="K1678" s="88">
        <f>'Net Expenditure (d)'!K34</f>
        <v>0</v>
      </c>
      <c r="L1678" s="88">
        <f>'Net Expenditure (d)'!L34</f>
        <v>0</v>
      </c>
      <c r="M1678" s="88">
        <f>'Net Expenditure (d)'!M34</f>
        <v>0</v>
      </c>
      <c r="N1678" s="88">
        <f>'Net Expenditure (d)'!N34</f>
        <v>0</v>
      </c>
      <c r="O1678" s="88">
        <f>'Net Expenditure (d)'!O34</f>
        <v>0</v>
      </c>
      <c r="P1678" s="88">
        <f>'Net Expenditure (d)'!P34</f>
        <v>0</v>
      </c>
      <c r="Q1678" s="88">
        <f>'Net Expenditure (d)'!Q34</f>
        <v>0</v>
      </c>
      <c r="R1678" s="88">
        <f>'Net Expenditure (d)'!R34</f>
        <v>0</v>
      </c>
      <c r="W1678" s="88">
        <f>'Net Expenditure (d)'!F34</f>
        <v>0</v>
      </c>
      <c r="X1678" s="88">
        <f>'Net Expenditure (d)'!S34</f>
        <v>0</v>
      </c>
      <c r="Y1678" s="88">
        <f>'Net Expenditure (d)'!T34</f>
        <v>0</v>
      </c>
      <c r="Z1678" s="88">
        <f>'Net Expenditure (d)'!U34</f>
        <v>0</v>
      </c>
    </row>
    <row r="1679" spans="1:26">
      <c r="A1679" s="87" t="str">
        <f>'Net Expenditure (d)'!A35</f>
        <v>Swansea Bay UHB</v>
      </c>
      <c r="B1679" s="87" t="str">
        <f>'Net Expenditure (d)'!B35</f>
        <v>NET EXPENDITURE</v>
      </c>
      <c r="C1679" s="87" t="str">
        <f>'Net Expenditure (d)'!C35</f>
        <v>PROVIDER PAY EXPENDITURE ANALYSIS £'000</v>
      </c>
      <c r="D1679" s="87"/>
      <c r="E1679" s="87" t="str">
        <f>'Net Expenditure (d)'!D35</f>
        <v>FIGURE</v>
      </c>
      <c r="F1679" s="87" t="str">
        <f>'Net Expenditure (d)'!E35</f>
        <v>Underlying Recurring Spend</v>
      </c>
      <c r="G1679" s="88">
        <f>'Net Expenditure (d)'!G35</f>
        <v>48591.925030185179</v>
      </c>
      <c r="H1679" s="88">
        <f>'Net Expenditure (d)'!H35</f>
        <v>48591.925030185179</v>
      </c>
      <c r="I1679" s="88">
        <f>'Net Expenditure (d)'!I35</f>
        <v>48591.925030185179</v>
      </c>
      <c r="J1679" s="88">
        <f>'Net Expenditure (d)'!J35</f>
        <v>48591.925030185179</v>
      </c>
      <c r="K1679" s="88">
        <f>'Net Expenditure (d)'!K35</f>
        <v>48591.925030185179</v>
      </c>
      <c r="L1679" s="88">
        <f>'Net Expenditure (d)'!L35</f>
        <v>48591.925030185179</v>
      </c>
      <c r="M1679" s="88">
        <f>'Net Expenditure (d)'!M35</f>
        <v>48591.925030185179</v>
      </c>
      <c r="N1679" s="88">
        <f>'Net Expenditure (d)'!N35</f>
        <v>48591.925030185179</v>
      </c>
      <c r="O1679" s="88">
        <f>'Net Expenditure (d)'!O35</f>
        <v>48591.925030185179</v>
      </c>
      <c r="P1679" s="88">
        <f>'Net Expenditure (d)'!P35</f>
        <v>48591.925030185179</v>
      </c>
      <c r="Q1679" s="88">
        <f>'Net Expenditure (d)'!Q35</f>
        <v>48591.925030185179</v>
      </c>
      <c r="R1679" s="88">
        <f>'Net Expenditure (d)'!R35</f>
        <v>48591.925030185179</v>
      </c>
      <c r="W1679" s="88">
        <f>'Net Expenditure (d)'!F35</f>
        <v>0</v>
      </c>
      <c r="X1679" s="88">
        <f>'Net Expenditure (d)'!S35</f>
        <v>583103.10036222218</v>
      </c>
      <c r="Y1679" s="88">
        <f>'Net Expenditure (d)'!T35</f>
        <v>665136.59486399917</v>
      </c>
      <c r="Z1679" s="88">
        <f>'Net Expenditure (d)'!U35</f>
        <v>655236.59486399917</v>
      </c>
    </row>
    <row r="1680" spans="1:26">
      <c r="A1680" s="87" t="str">
        <f>'Net Expenditure (d)'!A36</f>
        <v>Swansea Bay UHB</v>
      </c>
      <c r="B1680" s="87" t="str">
        <f>'Net Expenditure (d)'!B36</f>
        <v>NET EXPENDITURE</v>
      </c>
      <c r="C1680" s="87" t="str">
        <f>'Net Expenditure (d)'!C36</f>
        <v>PROVIDER PAY EXPENDITURE ANALYSIS £'000</v>
      </c>
      <c r="D1680" s="87"/>
      <c r="E1680" s="87" t="str">
        <f>'Net Expenditure (d)'!D36</f>
        <v>FIGURE</v>
      </c>
      <c r="F1680" s="87" t="str">
        <f>'Net Expenditure (d)'!E36</f>
        <v>New cost pressures</v>
      </c>
      <c r="G1680" s="88">
        <f>'Net Expenditure (d)'!G36</f>
        <v>7465.291208481417</v>
      </c>
      <c r="H1680" s="88">
        <f>'Net Expenditure (d)'!H36</f>
        <v>7465.291208481417</v>
      </c>
      <c r="I1680" s="88">
        <f>'Net Expenditure (d)'!I36</f>
        <v>7465.291208481417</v>
      </c>
      <c r="J1680" s="88">
        <f>'Net Expenditure (d)'!J36</f>
        <v>7465.291208481417</v>
      </c>
      <c r="K1680" s="88">
        <f>'Net Expenditure (d)'!K36</f>
        <v>7465.291208481417</v>
      </c>
      <c r="L1680" s="88">
        <f>'Net Expenditure (d)'!L36</f>
        <v>7465.291208481417</v>
      </c>
      <c r="M1680" s="88">
        <f>'Net Expenditure (d)'!M36</f>
        <v>7465.291208481417</v>
      </c>
      <c r="N1680" s="88">
        <f>'Net Expenditure (d)'!N36</f>
        <v>7465.291208481417</v>
      </c>
      <c r="O1680" s="88">
        <f>'Net Expenditure (d)'!O36</f>
        <v>7465.291208481417</v>
      </c>
      <c r="P1680" s="88">
        <f>'Net Expenditure (d)'!P36</f>
        <v>7465.291208481417</v>
      </c>
      <c r="Q1680" s="88">
        <f>'Net Expenditure (d)'!Q36</f>
        <v>7465.291208481417</v>
      </c>
      <c r="R1680" s="88">
        <f>'Net Expenditure (d)'!R36</f>
        <v>7465.291208481417</v>
      </c>
      <c r="W1680" s="88">
        <f>'Net Expenditure (d)'!F36</f>
        <v>0</v>
      </c>
      <c r="X1680" s="88">
        <f>'Net Expenditure (d)'!S36</f>
        <v>89583.494501777008</v>
      </c>
      <c r="Y1680" s="88">
        <f>'Net Expenditure (d)'!T36</f>
        <v>-9900</v>
      </c>
      <c r="Z1680" s="88">
        <f>'Net Expenditure (d)'!U36</f>
        <v>3500</v>
      </c>
    </row>
    <row r="1681" spans="1:26">
      <c r="A1681" s="87" t="str">
        <f>'Net Expenditure (d)'!A37</f>
        <v>Swansea Bay UHB</v>
      </c>
      <c r="B1681" s="87" t="str">
        <f>'Net Expenditure (d)'!B37</f>
        <v>NET EXPENDITURE</v>
      </c>
      <c r="C1681" s="87" t="str">
        <f>'Net Expenditure (d)'!C37</f>
        <v>PROVIDER PAY EXPENDITURE ANALYSIS £'000</v>
      </c>
      <c r="D1681" s="87"/>
      <c r="E1681" s="87" t="str">
        <f>'Net Expenditure (d)'!D37</f>
        <v>FIGURE</v>
      </c>
      <c r="F1681" s="87" t="str">
        <f>'Net Expenditure (d)'!E37</f>
        <v>Identified savings (negative value)</v>
      </c>
      <c r="G1681" s="88">
        <f>'Net Expenditure (d)'!G37</f>
        <v>-629.16666666666663</v>
      </c>
      <c r="H1681" s="88">
        <f>'Net Expenditure (d)'!H37</f>
        <v>-629.16666666666663</v>
      </c>
      <c r="I1681" s="88">
        <f>'Net Expenditure (d)'!I37</f>
        <v>-629.16666666666663</v>
      </c>
      <c r="J1681" s="88">
        <f>'Net Expenditure (d)'!J37</f>
        <v>-629.16666666666663</v>
      </c>
      <c r="K1681" s="88">
        <f>'Net Expenditure (d)'!K37</f>
        <v>-629.16666666666663</v>
      </c>
      <c r="L1681" s="88">
        <f>'Net Expenditure (d)'!L37</f>
        <v>-629.16666666666663</v>
      </c>
      <c r="M1681" s="88">
        <f>'Net Expenditure (d)'!M37</f>
        <v>-629.16666666666663</v>
      </c>
      <c r="N1681" s="88">
        <f>'Net Expenditure (d)'!N37</f>
        <v>-629.16666666666663</v>
      </c>
      <c r="O1681" s="88">
        <f>'Net Expenditure (d)'!O37</f>
        <v>-629.16666666666663</v>
      </c>
      <c r="P1681" s="88">
        <f>'Net Expenditure (d)'!P37</f>
        <v>-629.16666666666663</v>
      </c>
      <c r="Q1681" s="88">
        <f>'Net Expenditure (d)'!Q37</f>
        <v>-629.16666666666663</v>
      </c>
      <c r="R1681" s="88">
        <f>'Net Expenditure (d)'!R37</f>
        <v>-629.16666666666663</v>
      </c>
      <c r="W1681" s="88">
        <f>'Net Expenditure (d)'!F37</f>
        <v>0</v>
      </c>
      <c r="X1681" s="88">
        <f>'Net Expenditure (d)'!S37</f>
        <v>-7550</v>
      </c>
      <c r="Y1681" s="88">
        <f>'Net Expenditure (d)'!T37</f>
        <v>0</v>
      </c>
      <c r="Z1681" s="88">
        <f>'Net Expenditure (d)'!U37</f>
        <v>0</v>
      </c>
    </row>
    <row r="1682" spans="1:26">
      <c r="A1682" s="87" t="str">
        <f>'Net Expenditure (d)'!A38</f>
        <v>Swansea Bay UHB</v>
      </c>
      <c r="B1682" s="87" t="str">
        <f>'Net Expenditure (d)'!B38</f>
        <v>NET EXPENDITURE</v>
      </c>
      <c r="C1682" s="87" t="str">
        <f>'Net Expenditure (d)'!C38</f>
        <v>PROVIDER PAY EXPENDITURE ANALYSIS £'000</v>
      </c>
      <c r="D1682" s="87"/>
      <c r="E1682" s="87" t="str">
        <f>'Net Expenditure (d)'!D38</f>
        <v>FIGURE</v>
      </c>
      <c r="F1682" s="87" t="str">
        <f>'Net Expenditure (d)'!E38</f>
        <v>Disinvestments and Planning Assumptions (negative value)</v>
      </c>
      <c r="G1682" s="88">
        <f>'Net Expenditure (d)'!G38</f>
        <v>0</v>
      </c>
      <c r="H1682" s="88">
        <f>'Net Expenditure (d)'!H38</f>
        <v>0</v>
      </c>
      <c r="I1682" s="88">
        <f>'Net Expenditure (d)'!I38</f>
        <v>0</v>
      </c>
      <c r="J1682" s="88">
        <f>'Net Expenditure (d)'!J38</f>
        <v>0</v>
      </c>
      <c r="K1682" s="88">
        <f>'Net Expenditure (d)'!K38</f>
        <v>0</v>
      </c>
      <c r="L1682" s="88">
        <f>'Net Expenditure (d)'!L38</f>
        <v>0</v>
      </c>
      <c r="M1682" s="88">
        <f>'Net Expenditure (d)'!M38</f>
        <v>0</v>
      </c>
      <c r="N1682" s="88">
        <f>'Net Expenditure (d)'!N38</f>
        <v>0</v>
      </c>
      <c r="O1682" s="88">
        <f>'Net Expenditure (d)'!O38</f>
        <v>0</v>
      </c>
      <c r="P1682" s="88">
        <f>'Net Expenditure (d)'!P38</f>
        <v>0</v>
      </c>
      <c r="Q1682" s="88">
        <f>'Net Expenditure (d)'!Q38</f>
        <v>0</v>
      </c>
      <c r="R1682" s="88">
        <f>'Net Expenditure (d)'!R38</f>
        <v>0</v>
      </c>
      <c r="W1682" s="88">
        <f>'Net Expenditure (d)'!F38</f>
        <v>0</v>
      </c>
      <c r="X1682" s="88">
        <f>'Net Expenditure (d)'!S38</f>
        <v>0</v>
      </c>
      <c r="Y1682" s="88">
        <f>'Net Expenditure (d)'!T38</f>
        <v>0</v>
      </c>
      <c r="Z1682" s="88">
        <f>'Net Expenditure (d)'!U38</f>
        <v>0</v>
      </c>
    </row>
    <row r="1683" spans="1:26">
      <c r="A1683" s="87" t="str">
        <f>'Net Expenditure (d)'!A39</f>
        <v>Swansea Bay UHB</v>
      </c>
      <c r="B1683" s="87" t="str">
        <f>'Net Expenditure (d)'!B39</f>
        <v>NET EXPENDITURE</v>
      </c>
      <c r="C1683" s="87" t="str">
        <f>'Net Expenditure (d)'!C39</f>
        <v>PROVIDER PAY EXPENDITURE ANALYSIS £'000</v>
      </c>
      <c r="D1683" s="87"/>
      <c r="E1683" s="87" t="str">
        <f>'Net Expenditure (d)'!D39</f>
        <v>TOTAL</v>
      </c>
      <c r="F1683" s="87" t="str">
        <f>'Net Expenditure (d)'!E39</f>
        <v>NET PAY PLAN</v>
      </c>
      <c r="G1683" s="88">
        <f>'Net Expenditure (d)'!G39</f>
        <v>55428.049571999931</v>
      </c>
      <c r="H1683" s="88">
        <f>'Net Expenditure (d)'!H39</f>
        <v>55428.049571999931</v>
      </c>
      <c r="I1683" s="88">
        <f>'Net Expenditure (d)'!I39</f>
        <v>55428.049571999931</v>
      </c>
      <c r="J1683" s="88">
        <f>'Net Expenditure (d)'!J39</f>
        <v>55428.049571999931</v>
      </c>
      <c r="K1683" s="88">
        <f>'Net Expenditure (d)'!K39</f>
        <v>55428.049571999931</v>
      </c>
      <c r="L1683" s="88">
        <f>'Net Expenditure (d)'!L39</f>
        <v>55428.049571999931</v>
      </c>
      <c r="M1683" s="88">
        <f>'Net Expenditure (d)'!M39</f>
        <v>55428.049571999931</v>
      </c>
      <c r="N1683" s="88">
        <f>'Net Expenditure (d)'!N39</f>
        <v>55428.049571999931</v>
      </c>
      <c r="O1683" s="88">
        <f>'Net Expenditure (d)'!O39</f>
        <v>55428.049571999931</v>
      </c>
      <c r="P1683" s="88">
        <f>'Net Expenditure (d)'!P39</f>
        <v>55428.049571999931</v>
      </c>
      <c r="Q1683" s="88">
        <f>'Net Expenditure (d)'!Q39</f>
        <v>55428.049571999931</v>
      </c>
      <c r="R1683" s="88">
        <f>'Net Expenditure (d)'!R39</f>
        <v>55428.049571999931</v>
      </c>
      <c r="W1683" s="88">
        <f>'Net Expenditure (d)'!F39</f>
        <v>661176.98563999997</v>
      </c>
      <c r="X1683" s="88">
        <f>'Net Expenditure (d)'!S39</f>
        <v>665136.59486399917</v>
      </c>
      <c r="Y1683" s="88">
        <f>'Net Expenditure (d)'!T39</f>
        <v>655236.59486399917</v>
      </c>
      <c r="Z1683" s="88">
        <f>'Net Expenditure (d)'!U39</f>
        <v>658736.59486399917</v>
      </c>
    </row>
    <row r="1684" spans="1:26">
      <c r="A1684" s="87" t="str">
        <f>'Net Expenditure (d)'!A40</f>
        <v>Swansea Bay UHB</v>
      </c>
      <c r="B1684" s="87" t="str">
        <f>'Net Expenditure (d)'!B40</f>
        <v>NET EXPENDITURE</v>
      </c>
      <c r="C1684" s="87" t="str">
        <f>'Net Expenditure (d)'!C40</f>
        <v>PROVIDER PAY EXPENDITURE ANALYSIS £'000</v>
      </c>
      <c r="D1684" s="87"/>
      <c r="E1684" s="87" t="str">
        <f>'Net Expenditure (d)'!D40</f>
        <v>FIGURE</v>
      </c>
      <c r="F1684" s="87">
        <f>'Net Expenditure (d)'!E40</f>
        <v>0</v>
      </c>
      <c r="G1684" s="88">
        <f>'Net Expenditure (d)'!G40</f>
        <v>0</v>
      </c>
      <c r="H1684" s="88">
        <f>'Net Expenditure (d)'!H40</f>
        <v>0</v>
      </c>
      <c r="I1684" s="88">
        <f>'Net Expenditure (d)'!I40</f>
        <v>0</v>
      </c>
      <c r="J1684" s="88">
        <f>'Net Expenditure (d)'!J40</f>
        <v>0</v>
      </c>
      <c r="K1684" s="88">
        <f>'Net Expenditure (d)'!K40</f>
        <v>0</v>
      </c>
      <c r="L1684" s="88">
        <f>'Net Expenditure (d)'!L40</f>
        <v>0</v>
      </c>
      <c r="M1684" s="88">
        <f>'Net Expenditure (d)'!M40</f>
        <v>0</v>
      </c>
      <c r="N1684" s="88">
        <f>'Net Expenditure (d)'!N40</f>
        <v>0</v>
      </c>
      <c r="O1684" s="88">
        <f>'Net Expenditure (d)'!O40</f>
        <v>0</v>
      </c>
      <c r="P1684" s="88">
        <f>'Net Expenditure (d)'!P40</f>
        <v>0</v>
      </c>
      <c r="Q1684" s="88">
        <f>'Net Expenditure (d)'!Q40</f>
        <v>0</v>
      </c>
      <c r="R1684" s="88">
        <f>'Net Expenditure (d)'!R40</f>
        <v>0</v>
      </c>
      <c r="W1684" s="88">
        <f>'Net Expenditure (d)'!F40</f>
        <v>0</v>
      </c>
      <c r="X1684" s="88">
        <f>'Net Expenditure (d)'!S40</f>
        <v>0</v>
      </c>
      <c r="Y1684" s="88">
        <f>'Net Expenditure (d)'!T40</f>
        <v>0</v>
      </c>
      <c r="Z1684" s="88">
        <f>'Net Expenditure (d)'!U40</f>
        <v>0</v>
      </c>
    </row>
    <row r="1685" spans="1:26">
      <c r="A1685" s="87" t="str">
        <f>'Net Expenditure (d)'!A41</f>
        <v>Swansea Bay UHB</v>
      </c>
      <c r="B1685" s="87" t="str">
        <f>'Net Expenditure (d)'!B41</f>
        <v>NET EXPENDITURE</v>
      </c>
      <c r="C1685" s="87" t="str">
        <f>'Net Expenditure (d)'!C41</f>
        <v>NON PAY (excluding drugs &amp; depreciation) EXPENDITURE ANALYSIS £'000</v>
      </c>
      <c r="D1685" s="87"/>
      <c r="E1685" s="87" t="str">
        <f>'Net Expenditure (d)'!D41</f>
        <v>FIGURE</v>
      </c>
      <c r="F1685" s="87" t="str">
        <f>'Net Expenditure (d)'!E41</f>
        <v>NON PAY (excluding drugs &amp; depreciation) EXPENDITURE ANALYSIS £'000</v>
      </c>
      <c r="G1685" s="88">
        <f>'Net Expenditure (d)'!G41</f>
        <v>0</v>
      </c>
      <c r="H1685" s="88">
        <f>'Net Expenditure (d)'!H41</f>
        <v>0</v>
      </c>
      <c r="I1685" s="88">
        <f>'Net Expenditure (d)'!I41</f>
        <v>0</v>
      </c>
      <c r="J1685" s="88">
        <f>'Net Expenditure (d)'!J41</f>
        <v>0</v>
      </c>
      <c r="K1685" s="88">
        <f>'Net Expenditure (d)'!K41</f>
        <v>0</v>
      </c>
      <c r="L1685" s="88">
        <f>'Net Expenditure (d)'!L41</f>
        <v>0</v>
      </c>
      <c r="M1685" s="88">
        <f>'Net Expenditure (d)'!M41</f>
        <v>0</v>
      </c>
      <c r="N1685" s="88">
        <f>'Net Expenditure (d)'!N41</f>
        <v>0</v>
      </c>
      <c r="O1685" s="88">
        <f>'Net Expenditure (d)'!O41</f>
        <v>0</v>
      </c>
      <c r="P1685" s="88">
        <f>'Net Expenditure (d)'!P41</f>
        <v>0</v>
      </c>
      <c r="Q1685" s="88">
        <f>'Net Expenditure (d)'!Q41</f>
        <v>0</v>
      </c>
      <c r="R1685" s="88">
        <f>'Net Expenditure (d)'!R41</f>
        <v>0</v>
      </c>
      <c r="W1685" s="88">
        <f>'Net Expenditure (d)'!F41</f>
        <v>0</v>
      </c>
      <c r="X1685" s="88">
        <f>'Net Expenditure (d)'!S41</f>
        <v>0</v>
      </c>
      <c r="Y1685" s="88">
        <f>'Net Expenditure (d)'!T41</f>
        <v>0</v>
      </c>
      <c r="Z1685" s="88">
        <f>'Net Expenditure (d)'!U41</f>
        <v>0</v>
      </c>
    </row>
    <row r="1686" spans="1:26">
      <c r="A1686" s="87" t="str">
        <f>'Net Expenditure (d)'!A42</f>
        <v>Swansea Bay UHB</v>
      </c>
      <c r="B1686" s="87" t="str">
        <f>'Net Expenditure (d)'!B42</f>
        <v>NET EXPENDITURE</v>
      </c>
      <c r="C1686" s="87" t="str">
        <f>'Net Expenditure (d)'!C42</f>
        <v>NON PAY (excluding drugs &amp; depreciation) EXPENDITURE ANALYSIS £'000</v>
      </c>
      <c r="D1686" s="87"/>
      <c r="E1686" s="87" t="str">
        <f>'Net Expenditure (d)'!D42</f>
        <v>FIGURE</v>
      </c>
      <c r="F1686" s="87" t="str">
        <f>'Net Expenditure (d)'!E42</f>
        <v>Underlying Recurring Spend</v>
      </c>
      <c r="G1686" s="88">
        <f>'Net Expenditure (d)'!G42</f>
        <v>10803.468228333328</v>
      </c>
      <c r="H1686" s="88">
        <f>'Net Expenditure (d)'!H42</f>
        <v>10803.468228333328</v>
      </c>
      <c r="I1686" s="88">
        <f>'Net Expenditure (d)'!I42</f>
        <v>10803.468228333328</v>
      </c>
      <c r="J1686" s="88">
        <f>'Net Expenditure (d)'!J42</f>
        <v>10803.468228333328</v>
      </c>
      <c r="K1686" s="88">
        <f>'Net Expenditure (d)'!K42</f>
        <v>10803.468228333328</v>
      </c>
      <c r="L1686" s="88">
        <f>'Net Expenditure (d)'!L42</f>
        <v>10803.468228333328</v>
      </c>
      <c r="M1686" s="88">
        <f>'Net Expenditure (d)'!M42</f>
        <v>10803.468228333328</v>
      </c>
      <c r="N1686" s="88">
        <f>'Net Expenditure (d)'!N42</f>
        <v>10803.468228333328</v>
      </c>
      <c r="O1686" s="88">
        <f>'Net Expenditure (d)'!O42</f>
        <v>10803.468228333328</v>
      </c>
      <c r="P1686" s="88">
        <f>'Net Expenditure (d)'!P42</f>
        <v>10803.468228333328</v>
      </c>
      <c r="Q1686" s="88">
        <f>'Net Expenditure (d)'!Q42</f>
        <v>10803.468228333328</v>
      </c>
      <c r="R1686" s="88">
        <f>'Net Expenditure (d)'!R42</f>
        <v>10803.468228333328</v>
      </c>
      <c r="W1686" s="88">
        <f>'Net Expenditure (d)'!F42</f>
        <v>0</v>
      </c>
      <c r="X1686" s="88">
        <f>'Net Expenditure (d)'!S42</f>
        <v>129641.6187399999</v>
      </c>
      <c r="Y1686" s="88">
        <f>'Net Expenditure (d)'!T42</f>
        <v>168205.85363837224</v>
      </c>
      <c r="Z1686" s="88">
        <f>'Net Expenditure (d)'!U42</f>
        <v>163805.85363837224</v>
      </c>
    </row>
    <row r="1687" spans="1:26">
      <c r="A1687" s="87" t="str">
        <f>'Net Expenditure (d)'!A43</f>
        <v>Swansea Bay UHB</v>
      </c>
      <c r="B1687" s="87" t="str">
        <f>'Net Expenditure (d)'!B43</f>
        <v>NET EXPENDITURE</v>
      </c>
      <c r="C1687" s="87" t="str">
        <f>'Net Expenditure (d)'!C43</f>
        <v>NON PAY (excluding drugs &amp; depreciation) EXPENDITURE ANALYSIS £'000</v>
      </c>
      <c r="D1687" s="87"/>
      <c r="E1687" s="87" t="str">
        <f>'Net Expenditure (d)'!D43</f>
        <v>FIGURE</v>
      </c>
      <c r="F1687" s="87" t="str">
        <f>'Net Expenditure (d)'!E43</f>
        <v>New cost pressures</v>
      </c>
      <c r="G1687" s="88">
        <f>'Net Expenditure (d)'!G43</f>
        <v>3692.8529081976926</v>
      </c>
      <c r="H1687" s="88">
        <f>'Net Expenditure (d)'!H43</f>
        <v>3692.8529081976926</v>
      </c>
      <c r="I1687" s="88">
        <f>'Net Expenditure (d)'!I43</f>
        <v>3692.8529081976926</v>
      </c>
      <c r="J1687" s="88">
        <f>'Net Expenditure (d)'!J43</f>
        <v>3692.8529081976926</v>
      </c>
      <c r="K1687" s="88">
        <f>'Net Expenditure (d)'!K43</f>
        <v>3692.8529081976926</v>
      </c>
      <c r="L1687" s="88">
        <f>'Net Expenditure (d)'!L43</f>
        <v>3692.8529081976926</v>
      </c>
      <c r="M1687" s="88">
        <f>'Net Expenditure (d)'!M43</f>
        <v>3692.8529081976926</v>
      </c>
      <c r="N1687" s="88">
        <f>'Net Expenditure (d)'!N43</f>
        <v>3692.8529081976926</v>
      </c>
      <c r="O1687" s="88">
        <f>'Net Expenditure (d)'!O43</f>
        <v>3692.8529081976926</v>
      </c>
      <c r="P1687" s="88">
        <f>'Net Expenditure (d)'!P43</f>
        <v>3692.8529081976926</v>
      </c>
      <c r="Q1687" s="88">
        <f>'Net Expenditure (d)'!Q43</f>
        <v>3692.8529081976926</v>
      </c>
      <c r="R1687" s="88">
        <f>'Net Expenditure (d)'!R43</f>
        <v>3692.8529081976926</v>
      </c>
      <c r="W1687" s="88">
        <f>'Net Expenditure (d)'!F43</f>
        <v>0</v>
      </c>
      <c r="X1687" s="88">
        <f>'Net Expenditure (d)'!S43</f>
        <v>44314.23489837232</v>
      </c>
      <c r="Y1687" s="88">
        <f>'Net Expenditure (d)'!T43</f>
        <v>-4400</v>
      </c>
      <c r="Z1687" s="88">
        <f>'Net Expenditure (d)'!U43</f>
        <v>-2200</v>
      </c>
    </row>
    <row r="1688" spans="1:26">
      <c r="A1688" s="87" t="str">
        <f>'Net Expenditure (d)'!A44</f>
        <v>Swansea Bay UHB</v>
      </c>
      <c r="B1688" s="87" t="str">
        <f>'Net Expenditure (d)'!B44</f>
        <v>NET EXPENDITURE</v>
      </c>
      <c r="C1688" s="87" t="str">
        <f>'Net Expenditure (d)'!C44</f>
        <v>NON PAY (excluding drugs &amp; depreciation) EXPENDITURE ANALYSIS £'000</v>
      </c>
      <c r="D1688" s="87"/>
      <c r="E1688" s="87" t="str">
        <f>'Net Expenditure (d)'!D44</f>
        <v>FIGURE</v>
      </c>
      <c r="F1688" s="87" t="str">
        <f>'Net Expenditure (d)'!E44</f>
        <v>Identified savings (negative value)</v>
      </c>
      <c r="G1688" s="88">
        <f>'Net Expenditure (d)'!G44</f>
        <v>-479.16666666666669</v>
      </c>
      <c r="H1688" s="88">
        <f>'Net Expenditure (d)'!H44</f>
        <v>-479.16666666666669</v>
      </c>
      <c r="I1688" s="88">
        <f>'Net Expenditure (d)'!I44</f>
        <v>-479.16666666666669</v>
      </c>
      <c r="J1688" s="88">
        <f>'Net Expenditure (d)'!J44</f>
        <v>-479.16666666666669</v>
      </c>
      <c r="K1688" s="88">
        <f>'Net Expenditure (d)'!K44</f>
        <v>-479.16666666666669</v>
      </c>
      <c r="L1688" s="88">
        <f>'Net Expenditure (d)'!L44</f>
        <v>-479.16666666666669</v>
      </c>
      <c r="M1688" s="88">
        <f>'Net Expenditure (d)'!M44</f>
        <v>-479.16666666666669</v>
      </c>
      <c r="N1688" s="88">
        <f>'Net Expenditure (d)'!N44</f>
        <v>-479.16666666666669</v>
      </c>
      <c r="O1688" s="88">
        <f>'Net Expenditure (d)'!O44</f>
        <v>-479.16666666666669</v>
      </c>
      <c r="P1688" s="88">
        <f>'Net Expenditure (d)'!P44</f>
        <v>-479.16666666666669</v>
      </c>
      <c r="Q1688" s="88">
        <f>'Net Expenditure (d)'!Q44</f>
        <v>-479.16666666666669</v>
      </c>
      <c r="R1688" s="88">
        <f>'Net Expenditure (d)'!R44</f>
        <v>-479.16666666666669</v>
      </c>
      <c r="W1688" s="88">
        <f>'Net Expenditure (d)'!F44</f>
        <v>0</v>
      </c>
      <c r="X1688" s="88">
        <f>'Net Expenditure (d)'!S44</f>
        <v>-5750.0000000000009</v>
      </c>
      <c r="Y1688" s="88">
        <f>'Net Expenditure (d)'!T44</f>
        <v>0</v>
      </c>
      <c r="Z1688" s="88">
        <f>'Net Expenditure (d)'!U44</f>
        <v>0</v>
      </c>
    </row>
    <row r="1689" spans="1:26">
      <c r="A1689" s="87" t="str">
        <f>'Net Expenditure (d)'!A45</f>
        <v>Swansea Bay UHB</v>
      </c>
      <c r="B1689" s="87" t="str">
        <f>'Net Expenditure (d)'!B45</f>
        <v>NET EXPENDITURE</v>
      </c>
      <c r="C1689" s="87" t="str">
        <f>'Net Expenditure (d)'!C45</f>
        <v>NON PAY (excluding drugs &amp; depreciation) EXPENDITURE ANALYSIS £'000</v>
      </c>
      <c r="D1689" s="87"/>
      <c r="E1689" s="87" t="str">
        <f>'Net Expenditure (d)'!D45</f>
        <v>FIGURE</v>
      </c>
      <c r="F1689" s="87" t="str">
        <f>'Net Expenditure (d)'!E45</f>
        <v>Disinvestments and Planning Assumptions (negative value)</v>
      </c>
      <c r="G1689" s="88">
        <f>'Net Expenditure (d)'!G45</f>
        <v>0</v>
      </c>
      <c r="H1689" s="88">
        <f>'Net Expenditure (d)'!H45</f>
        <v>0</v>
      </c>
      <c r="I1689" s="88">
        <f>'Net Expenditure (d)'!I45</f>
        <v>0</v>
      </c>
      <c r="J1689" s="88">
        <f>'Net Expenditure (d)'!J45</f>
        <v>0</v>
      </c>
      <c r="K1689" s="88">
        <f>'Net Expenditure (d)'!K45</f>
        <v>0</v>
      </c>
      <c r="L1689" s="88">
        <f>'Net Expenditure (d)'!L45</f>
        <v>0</v>
      </c>
      <c r="M1689" s="88">
        <f>'Net Expenditure (d)'!M45</f>
        <v>0</v>
      </c>
      <c r="N1689" s="88">
        <f>'Net Expenditure (d)'!N45</f>
        <v>0</v>
      </c>
      <c r="O1689" s="88">
        <f>'Net Expenditure (d)'!O45</f>
        <v>0</v>
      </c>
      <c r="P1689" s="88">
        <f>'Net Expenditure (d)'!P45</f>
        <v>0</v>
      </c>
      <c r="Q1689" s="88">
        <f>'Net Expenditure (d)'!Q45</f>
        <v>0</v>
      </c>
      <c r="R1689" s="88">
        <f>'Net Expenditure (d)'!R45</f>
        <v>0</v>
      </c>
      <c r="W1689" s="88">
        <f>'Net Expenditure (d)'!F45</f>
        <v>0</v>
      </c>
      <c r="X1689" s="88">
        <f>'Net Expenditure (d)'!S45</f>
        <v>0</v>
      </c>
      <c r="Y1689" s="88">
        <f>'Net Expenditure (d)'!T45</f>
        <v>0</v>
      </c>
      <c r="Z1689" s="88">
        <f>'Net Expenditure (d)'!U45</f>
        <v>0</v>
      </c>
    </row>
    <row r="1690" spans="1:26">
      <c r="A1690" s="87" t="str">
        <f>'Net Expenditure (d)'!A46</f>
        <v>Swansea Bay UHB</v>
      </c>
      <c r="B1690" s="87" t="str">
        <f>'Net Expenditure (d)'!B46</f>
        <v>NET EXPENDITURE</v>
      </c>
      <c r="C1690" s="87" t="str">
        <f>'Net Expenditure (d)'!C46</f>
        <v>NON PAY (excluding drugs &amp; depreciation) EXPENDITURE ANALYSIS £'000</v>
      </c>
      <c r="D1690" s="87"/>
      <c r="E1690" s="87" t="str">
        <f>'Net Expenditure (d)'!D46</f>
        <v>TOTAL</v>
      </c>
      <c r="F1690" s="87" t="str">
        <f>'Net Expenditure (d)'!E46</f>
        <v>NET NON PAY PLAN</v>
      </c>
      <c r="G1690" s="88">
        <f>'Net Expenditure (d)'!G46</f>
        <v>14017.154469864354</v>
      </c>
      <c r="H1690" s="88">
        <f>'Net Expenditure (d)'!H46</f>
        <v>14017.154469864354</v>
      </c>
      <c r="I1690" s="88">
        <f>'Net Expenditure (d)'!I46</f>
        <v>14017.154469864354</v>
      </c>
      <c r="J1690" s="88">
        <f>'Net Expenditure (d)'!J46</f>
        <v>14017.154469864354</v>
      </c>
      <c r="K1690" s="88">
        <f>'Net Expenditure (d)'!K46</f>
        <v>14017.154469864354</v>
      </c>
      <c r="L1690" s="88">
        <f>'Net Expenditure (d)'!L46</f>
        <v>14017.154469864354</v>
      </c>
      <c r="M1690" s="88">
        <f>'Net Expenditure (d)'!M46</f>
        <v>14017.154469864354</v>
      </c>
      <c r="N1690" s="88">
        <f>'Net Expenditure (d)'!N46</f>
        <v>14017.154469864354</v>
      </c>
      <c r="O1690" s="88">
        <f>'Net Expenditure (d)'!O46</f>
        <v>14017.154469864354</v>
      </c>
      <c r="P1690" s="88">
        <f>'Net Expenditure (d)'!P46</f>
        <v>14017.154469864354</v>
      </c>
      <c r="Q1690" s="88">
        <f>'Net Expenditure (d)'!Q46</f>
        <v>14017.154469864354</v>
      </c>
      <c r="R1690" s="88">
        <f>'Net Expenditure (d)'!R46</f>
        <v>14017.154469864354</v>
      </c>
      <c r="W1690" s="88">
        <f>'Net Expenditure (d)'!F46</f>
        <v>150441.41873999994</v>
      </c>
      <c r="X1690" s="88">
        <f>'Net Expenditure (d)'!S46</f>
        <v>168205.85363837221</v>
      </c>
      <c r="Y1690" s="88">
        <f>'Net Expenditure (d)'!T46</f>
        <v>163805.85363837224</v>
      </c>
      <c r="Z1690" s="88">
        <f>'Net Expenditure (d)'!U46</f>
        <v>161605.85363837224</v>
      </c>
    </row>
    <row r="1691" spans="1:26">
      <c r="A1691" s="87" t="str">
        <f>'Net Expenditure (d)'!A47</f>
        <v>Swansea Bay UHB</v>
      </c>
      <c r="B1691" s="87" t="str">
        <f>'Net Expenditure (d)'!B47</f>
        <v>NET EXPENDITURE</v>
      </c>
      <c r="C1691" s="87" t="str">
        <f>'Net Expenditure (d)'!C47</f>
        <v>NON PAY (excluding drugs &amp; depreciation) EXPENDITURE ANALYSIS £'000</v>
      </c>
      <c r="D1691" s="87"/>
      <c r="E1691" s="87" t="str">
        <f>'Net Expenditure (d)'!D47</f>
        <v>FIGURE</v>
      </c>
      <c r="F1691" s="87">
        <f>'Net Expenditure (d)'!E47</f>
        <v>0</v>
      </c>
      <c r="G1691" s="88">
        <f>'Net Expenditure (d)'!G47</f>
        <v>0</v>
      </c>
      <c r="H1691" s="88">
        <f>'Net Expenditure (d)'!H47</f>
        <v>0</v>
      </c>
      <c r="I1691" s="88">
        <f>'Net Expenditure (d)'!I47</f>
        <v>0</v>
      </c>
      <c r="J1691" s="88">
        <f>'Net Expenditure (d)'!J47</f>
        <v>0</v>
      </c>
      <c r="K1691" s="88">
        <f>'Net Expenditure (d)'!K47</f>
        <v>0</v>
      </c>
      <c r="L1691" s="88">
        <f>'Net Expenditure (d)'!L47</f>
        <v>0</v>
      </c>
      <c r="M1691" s="88">
        <f>'Net Expenditure (d)'!M47</f>
        <v>0</v>
      </c>
      <c r="N1691" s="88">
        <f>'Net Expenditure (d)'!N47</f>
        <v>0</v>
      </c>
      <c r="O1691" s="88">
        <f>'Net Expenditure (d)'!O47</f>
        <v>0</v>
      </c>
      <c r="P1691" s="88">
        <f>'Net Expenditure (d)'!P47</f>
        <v>0</v>
      </c>
      <c r="Q1691" s="88">
        <f>'Net Expenditure (d)'!Q47</f>
        <v>0</v>
      </c>
      <c r="R1691" s="88">
        <f>'Net Expenditure (d)'!R47</f>
        <v>0</v>
      </c>
      <c r="W1691" s="88">
        <f>'Net Expenditure (d)'!F47</f>
        <v>0</v>
      </c>
      <c r="X1691" s="88">
        <f>'Net Expenditure (d)'!S47</f>
        <v>0</v>
      </c>
      <c r="Y1691" s="88">
        <f>'Net Expenditure (d)'!T47</f>
        <v>0</v>
      </c>
      <c r="Z1691" s="88">
        <f>'Net Expenditure (d)'!U47</f>
        <v>0</v>
      </c>
    </row>
    <row r="1692" spans="1:26">
      <c r="A1692" s="87" t="str">
        <f>'Net Expenditure (d)'!A48</f>
        <v>Swansea Bay UHB</v>
      </c>
      <c r="B1692" s="87" t="str">
        <f>'Net Expenditure (d)'!B48</f>
        <v>NET EXPENDITURE</v>
      </c>
      <c r="C1692" s="87" t="str">
        <f>'Net Expenditure (d)'!C48</f>
        <v>PRIMARY CARE DRUGS EXPENDITURE ANALYSIS £'000</v>
      </c>
      <c r="D1692" s="87"/>
      <c r="E1692" s="87" t="str">
        <f>'Net Expenditure (d)'!D48</f>
        <v>FIGURE</v>
      </c>
      <c r="F1692" s="87" t="str">
        <f>'Net Expenditure (d)'!E48</f>
        <v>PRIMARY CARE DRUGS EXPENDITURE ANALYSIS £'000</v>
      </c>
      <c r="G1692" s="88">
        <f>'Net Expenditure (d)'!G48</f>
        <v>0</v>
      </c>
      <c r="H1692" s="88">
        <f>'Net Expenditure (d)'!H48</f>
        <v>0</v>
      </c>
      <c r="I1692" s="88">
        <f>'Net Expenditure (d)'!I48</f>
        <v>0</v>
      </c>
      <c r="J1692" s="88">
        <f>'Net Expenditure (d)'!J48</f>
        <v>0</v>
      </c>
      <c r="K1692" s="88">
        <f>'Net Expenditure (d)'!K48</f>
        <v>0</v>
      </c>
      <c r="L1692" s="88">
        <f>'Net Expenditure (d)'!L48</f>
        <v>0</v>
      </c>
      <c r="M1692" s="88">
        <f>'Net Expenditure (d)'!M48</f>
        <v>0</v>
      </c>
      <c r="N1692" s="88">
        <f>'Net Expenditure (d)'!N48</f>
        <v>0</v>
      </c>
      <c r="O1692" s="88">
        <f>'Net Expenditure (d)'!O48</f>
        <v>0</v>
      </c>
      <c r="P1692" s="88">
        <f>'Net Expenditure (d)'!P48</f>
        <v>0</v>
      </c>
      <c r="Q1692" s="88">
        <f>'Net Expenditure (d)'!Q48</f>
        <v>0</v>
      </c>
      <c r="R1692" s="88">
        <f>'Net Expenditure (d)'!R48</f>
        <v>0</v>
      </c>
      <c r="W1692" s="88">
        <f>'Net Expenditure (d)'!F48</f>
        <v>0</v>
      </c>
      <c r="X1692" s="88">
        <f>'Net Expenditure (d)'!S48</f>
        <v>0</v>
      </c>
      <c r="Y1692" s="88">
        <f>'Net Expenditure (d)'!T48</f>
        <v>0</v>
      </c>
      <c r="Z1692" s="88">
        <f>'Net Expenditure (d)'!U48</f>
        <v>0</v>
      </c>
    </row>
    <row r="1693" spans="1:26">
      <c r="A1693" s="87" t="str">
        <f>'Net Expenditure (d)'!A49</f>
        <v>Swansea Bay UHB</v>
      </c>
      <c r="B1693" s="87" t="str">
        <f>'Net Expenditure (d)'!B49</f>
        <v>NET EXPENDITURE</v>
      </c>
      <c r="C1693" s="87" t="str">
        <f>'Net Expenditure (d)'!C49</f>
        <v>PRIMARY CARE DRUGS EXPENDITURE ANALYSIS £'000</v>
      </c>
      <c r="D1693" s="87"/>
      <c r="E1693" s="87" t="str">
        <f>'Net Expenditure (d)'!D49</f>
        <v>FIGURE</v>
      </c>
      <c r="F1693" s="87" t="str">
        <f>'Net Expenditure (d)'!E49</f>
        <v>Underlying Recurring Spend</v>
      </c>
      <c r="G1693" s="88">
        <f>'Net Expenditure (d)'!G49</f>
        <v>6878.0134478742657</v>
      </c>
      <c r="H1693" s="88">
        <f>'Net Expenditure (d)'!H49</f>
        <v>6878.0134478742657</v>
      </c>
      <c r="I1693" s="88">
        <f>'Net Expenditure (d)'!I49</f>
        <v>6878.0134478742657</v>
      </c>
      <c r="J1693" s="88">
        <f>'Net Expenditure (d)'!J49</f>
        <v>6878.0134478742657</v>
      </c>
      <c r="K1693" s="88">
        <f>'Net Expenditure (d)'!K49</f>
        <v>6878.0134478742657</v>
      </c>
      <c r="L1693" s="88">
        <f>'Net Expenditure (d)'!L49</f>
        <v>6878.0134478742657</v>
      </c>
      <c r="M1693" s="88">
        <f>'Net Expenditure (d)'!M49</f>
        <v>6878.0134478742657</v>
      </c>
      <c r="N1693" s="88">
        <f>'Net Expenditure (d)'!N49</f>
        <v>6878.0134478742657</v>
      </c>
      <c r="O1693" s="88">
        <f>'Net Expenditure (d)'!O49</f>
        <v>6878.0134478742657</v>
      </c>
      <c r="P1693" s="88">
        <f>'Net Expenditure (d)'!P49</f>
        <v>6878.0134478742657</v>
      </c>
      <c r="Q1693" s="88">
        <f>'Net Expenditure (d)'!Q49</f>
        <v>6878.0134478742657</v>
      </c>
      <c r="R1693" s="88">
        <f>'Net Expenditure (d)'!R49</f>
        <v>6878.0134478742657</v>
      </c>
      <c r="W1693" s="88">
        <f>'Net Expenditure (d)'!F49</f>
        <v>0</v>
      </c>
      <c r="X1693" s="88">
        <f>'Net Expenditure (d)'!S49</f>
        <v>82536.161374491217</v>
      </c>
      <c r="Y1693" s="88">
        <f>'Net Expenditure (d)'!T49</f>
        <v>93842.836374491191</v>
      </c>
      <c r="Z1693" s="88">
        <f>'Net Expenditure (d)'!U49</f>
        <v>98042.836374491191</v>
      </c>
    </row>
    <row r="1694" spans="1:26">
      <c r="A1694" s="87" t="str">
        <f>'Net Expenditure (d)'!A50</f>
        <v>Swansea Bay UHB</v>
      </c>
      <c r="B1694" s="87" t="str">
        <f>'Net Expenditure (d)'!B50</f>
        <v>NET EXPENDITURE</v>
      </c>
      <c r="C1694" s="87" t="str">
        <f>'Net Expenditure (d)'!C50</f>
        <v>PRIMARY CARE DRUGS EXPENDITURE ANALYSIS £'000</v>
      </c>
      <c r="D1694" s="87"/>
      <c r="E1694" s="87" t="str">
        <f>'Net Expenditure (d)'!D50</f>
        <v>FIGURE</v>
      </c>
      <c r="F1694" s="87" t="str">
        <f>'Net Expenditure (d)'!E50</f>
        <v>New cost pressures</v>
      </c>
      <c r="G1694" s="88">
        <f>'Net Expenditure (d)'!G50</f>
        <v>1025.5562500000001</v>
      </c>
      <c r="H1694" s="88">
        <f>'Net Expenditure (d)'!H50</f>
        <v>1025.5562500000001</v>
      </c>
      <c r="I1694" s="88">
        <f>'Net Expenditure (d)'!I50</f>
        <v>1025.5562500000001</v>
      </c>
      <c r="J1694" s="88">
        <f>'Net Expenditure (d)'!J50</f>
        <v>1025.5562500000001</v>
      </c>
      <c r="K1694" s="88">
        <f>'Net Expenditure (d)'!K50</f>
        <v>1025.5562500000001</v>
      </c>
      <c r="L1694" s="88">
        <f>'Net Expenditure (d)'!L50</f>
        <v>1025.5562500000001</v>
      </c>
      <c r="M1694" s="88">
        <f>'Net Expenditure (d)'!M50</f>
        <v>1025.5562500000001</v>
      </c>
      <c r="N1694" s="88">
        <f>'Net Expenditure (d)'!N50</f>
        <v>1025.5562500000001</v>
      </c>
      <c r="O1694" s="88">
        <f>'Net Expenditure (d)'!O50</f>
        <v>1025.5562500000001</v>
      </c>
      <c r="P1694" s="88">
        <f>'Net Expenditure (d)'!P50</f>
        <v>1025.5562500000001</v>
      </c>
      <c r="Q1694" s="88">
        <f>'Net Expenditure (d)'!Q50</f>
        <v>1025.5562500000001</v>
      </c>
      <c r="R1694" s="88">
        <f>'Net Expenditure (d)'!R50</f>
        <v>1025.5562500000001</v>
      </c>
      <c r="W1694" s="88">
        <f>'Net Expenditure (d)'!F50</f>
        <v>0</v>
      </c>
      <c r="X1694" s="88">
        <f>'Net Expenditure (d)'!S50</f>
        <v>12306.674999999997</v>
      </c>
      <c r="Y1694" s="88">
        <f>'Net Expenditure (d)'!T50</f>
        <v>4200</v>
      </c>
      <c r="Z1694" s="88">
        <f>'Net Expenditure (d)'!U50</f>
        <v>4200</v>
      </c>
    </row>
    <row r="1695" spans="1:26">
      <c r="A1695" s="87" t="str">
        <f>'Net Expenditure (d)'!A51</f>
        <v>Swansea Bay UHB</v>
      </c>
      <c r="B1695" s="87" t="str">
        <f>'Net Expenditure (d)'!B51</f>
        <v>NET EXPENDITURE</v>
      </c>
      <c r="C1695" s="87" t="str">
        <f>'Net Expenditure (d)'!C51</f>
        <v>PRIMARY CARE DRUGS EXPENDITURE ANALYSIS £'000</v>
      </c>
      <c r="D1695" s="87"/>
      <c r="E1695" s="87" t="str">
        <f>'Net Expenditure (d)'!D51</f>
        <v>FIGURE</v>
      </c>
      <c r="F1695" s="87" t="str">
        <f>'Net Expenditure (d)'!E51</f>
        <v>Identified savings (negative value)</v>
      </c>
      <c r="G1695" s="88">
        <f>'Net Expenditure (d)'!G51</f>
        <v>-83.333333333333329</v>
      </c>
      <c r="H1695" s="88">
        <f>'Net Expenditure (d)'!H51</f>
        <v>-83.333333333333329</v>
      </c>
      <c r="I1695" s="88">
        <f>'Net Expenditure (d)'!I51</f>
        <v>-83.333333333333329</v>
      </c>
      <c r="J1695" s="88">
        <f>'Net Expenditure (d)'!J51</f>
        <v>-83.333333333333329</v>
      </c>
      <c r="K1695" s="88">
        <f>'Net Expenditure (d)'!K51</f>
        <v>-83.333333333333329</v>
      </c>
      <c r="L1695" s="88">
        <f>'Net Expenditure (d)'!L51</f>
        <v>-83.333333333333329</v>
      </c>
      <c r="M1695" s="88">
        <f>'Net Expenditure (d)'!M51</f>
        <v>-83.333333333333329</v>
      </c>
      <c r="N1695" s="88">
        <f>'Net Expenditure (d)'!N51</f>
        <v>-83.333333333333329</v>
      </c>
      <c r="O1695" s="88">
        <f>'Net Expenditure (d)'!O51</f>
        <v>-83.333333333333329</v>
      </c>
      <c r="P1695" s="88">
        <f>'Net Expenditure (d)'!P51</f>
        <v>-83.333333333333329</v>
      </c>
      <c r="Q1695" s="88">
        <f>'Net Expenditure (d)'!Q51</f>
        <v>-83.333333333333329</v>
      </c>
      <c r="R1695" s="88">
        <f>'Net Expenditure (d)'!R51</f>
        <v>-83.333333333333329</v>
      </c>
      <c r="W1695" s="88">
        <f>'Net Expenditure (d)'!F51</f>
        <v>0</v>
      </c>
      <c r="X1695" s="88">
        <f>'Net Expenditure (d)'!S51</f>
        <v>-1000.0000000000001</v>
      </c>
      <c r="Y1695" s="88">
        <f>'Net Expenditure (d)'!T51</f>
        <v>0</v>
      </c>
      <c r="Z1695" s="88">
        <f>'Net Expenditure (d)'!U51</f>
        <v>0</v>
      </c>
    </row>
    <row r="1696" spans="1:26">
      <c r="A1696" s="87" t="str">
        <f>'Net Expenditure (d)'!A52</f>
        <v>Swansea Bay UHB</v>
      </c>
      <c r="B1696" s="87" t="str">
        <f>'Net Expenditure (d)'!B52</f>
        <v>NET EXPENDITURE</v>
      </c>
      <c r="C1696" s="87" t="str">
        <f>'Net Expenditure (d)'!C52</f>
        <v>PRIMARY CARE DRUGS EXPENDITURE ANALYSIS £'000</v>
      </c>
      <c r="D1696" s="87"/>
      <c r="E1696" s="87" t="str">
        <f>'Net Expenditure (d)'!D52</f>
        <v>FIGURE</v>
      </c>
      <c r="F1696" s="87" t="str">
        <f>'Net Expenditure (d)'!E52</f>
        <v>Disinvestments and Planning Assumptions (negative value)</v>
      </c>
      <c r="G1696" s="88">
        <f>'Net Expenditure (d)'!G52</f>
        <v>0</v>
      </c>
      <c r="H1696" s="88">
        <f>'Net Expenditure (d)'!H52</f>
        <v>0</v>
      </c>
      <c r="I1696" s="88">
        <f>'Net Expenditure (d)'!I52</f>
        <v>0</v>
      </c>
      <c r="J1696" s="88">
        <f>'Net Expenditure (d)'!J52</f>
        <v>0</v>
      </c>
      <c r="K1696" s="88">
        <f>'Net Expenditure (d)'!K52</f>
        <v>0</v>
      </c>
      <c r="L1696" s="88">
        <f>'Net Expenditure (d)'!L52</f>
        <v>0</v>
      </c>
      <c r="M1696" s="88">
        <f>'Net Expenditure (d)'!M52</f>
        <v>0</v>
      </c>
      <c r="N1696" s="88">
        <f>'Net Expenditure (d)'!N52</f>
        <v>0</v>
      </c>
      <c r="O1696" s="88">
        <f>'Net Expenditure (d)'!O52</f>
        <v>0</v>
      </c>
      <c r="P1696" s="88">
        <f>'Net Expenditure (d)'!P52</f>
        <v>0</v>
      </c>
      <c r="Q1696" s="88">
        <f>'Net Expenditure (d)'!Q52</f>
        <v>0</v>
      </c>
      <c r="R1696" s="88">
        <f>'Net Expenditure (d)'!R52</f>
        <v>0</v>
      </c>
      <c r="W1696" s="88">
        <f>'Net Expenditure (d)'!F52</f>
        <v>0</v>
      </c>
      <c r="X1696" s="88">
        <f>'Net Expenditure (d)'!S52</f>
        <v>0</v>
      </c>
      <c r="Y1696" s="88">
        <f>'Net Expenditure (d)'!T52</f>
        <v>0</v>
      </c>
      <c r="Z1696" s="88">
        <f>'Net Expenditure (d)'!U52</f>
        <v>0</v>
      </c>
    </row>
    <row r="1697" spans="1:26">
      <c r="A1697" s="87" t="str">
        <f>'Net Expenditure (d)'!A53</f>
        <v>Swansea Bay UHB</v>
      </c>
      <c r="B1697" s="87" t="str">
        <f>'Net Expenditure (d)'!B53</f>
        <v>NET EXPENDITURE</v>
      </c>
      <c r="C1697" s="87" t="str">
        <f>'Net Expenditure (d)'!C53</f>
        <v>PRIMARY CARE DRUGS EXPENDITURE ANALYSIS £'000</v>
      </c>
      <c r="D1697" s="87"/>
      <c r="E1697" s="87" t="str">
        <f>'Net Expenditure (d)'!D53</f>
        <v>TOTAL</v>
      </c>
      <c r="F1697" s="87" t="str">
        <f>'Net Expenditure (d)'!E53</f>
        <v>NET PRIMARY CARE DRUGS PLAN</v>
      </c>
      <c r="G1697" s="88">
        <f>'Net Expenditure (d)'!G53</f>
        <v>7820.2363645409323</v>
      </c>
      <c r="H1697" s="88">
        <f>'Net Expenditure (d)'!H53</f>
        <v>7820.2363645409323</v>
      </c>
      <c r="I1697" s="88">
        <f>'Net Expenditure (d)'!I53</f>
        <v>7820.2363645409323</v>
      </c>
      <c r="J1697" s="88">
        <f>'Net Expenditure (d)'!J53</f>
        <v>7820.2363645409323</v>
      </c>
      <c r="K1697" s="88">
        <f>'Net Expenditure (d)'!K53</f>
        <v>7820.2363645409323</v>
      </c>
      <c r="L1697" s="88">
        <f>'Net Expenditure (d)'!L53</f>
        <v>7820.2363645409323</v>
      </c>
      <c r="M1697" s="88">
        <f>'Net Expenditure (d)'!M53</f>
        <v>7820.2363645409323</v>
      </c>
      <c r="N1697" s="88">
        <f>'Net Expenditure (d)'!N53</f>
        <v>7820.2363645409323</v>
      </c>
      <c r="O1697" s="88">
        <f>'Net Expenditure (d)'!O53</f>
        <v>7820.2363645409323</v>
      </c>
      <c r="P1697" s="88">
        <f>'Net Expenditure (d)'!P53</f>
        <v>7820.2363645409323</v>
      </c>
      <c r="Q1697" s="88">
        <f>'Net Expenditure (d)'!Q53</f>
        <v>7820.2363645409323</v>
      </c>
      <c r="R1697" s="88">
        <f>'Net Expenditure (d)'!R53</f>
        <v>7820.2363645409323</v>
      </c>
      <c r="W1697" s="88">
        <f>'Net Expenditure (d)'!F53</f>
        <v>82536.161374491188</v>
      </c>
      <c r="X1697" s="88">
        <f>'Net Expenditure (d)'!S53</f>
        <v>93842.83637449122</v>
      </c>
      <c r="Y1697" s="88">
        <f>'Net Expenditure (d)'!T53</f>
        <v>98042.836374491191</v>
      </c>
      <c r="Z1697" s="88">
        <f>'Net Expenditure (d)'!U53</f>
        <v>102242.83637449119</v>
      </c>
    </row>
    <row r="1698" spans="1:26">
      <c r="A1698" s="87" t="str">
        <f>'Net Expenditure (d)'!A54</f>
        <v>Swansea Bay UHB</v>
      </c>
      <c r="B1698" s="87" t="str">
        <f>'Net Expenditure (d)'!B54</f>
        <v>NET EXPENDITURE</v>
      </c>
      <c r="C1698" s="87" t="str">
        <f>'Net Expenditure (d)'!C54</f>
        <v>PRIMARY CARE DRUGS EXPENDITURE ANALYSIS £'000</v>
      </c>
      <c r="D1698" s="87"/>
      <c r="E1698" s="87" t="str">
        <f>'Net Expenditure (d)'!D54</f>
        <v>FIGURE</v>
      </c>
      <c r="F1698" s="87">
        <f>'Net Expenditure (d)'!E54</f>
        <v>0</v>
      </c>
      <c r="G1698" s="88">
        <f>'Net Expenditure (d)'!G54</f>
        <v>0</v>
      </c>
      <c r="H1698" s="88">
        <f>'Net Expenditure (d)'!H54</f>
        <v>0</v>
      </c>
      <c r="I1698" s="88">
        <f>'Net Expenditure (d)'!I54</f>
        <v>0</v>
      </c>
      <c r="J1698" s="88">
        <f>'Net Expenditure (d)'!J54</f>
        <v>0</v>
      </c>
      <c r="K1698" s="88">
        <f>'Net Expenditure (d)'!K54</f>
        <v>0</v>
      </c>
      <c r="L1698" s="88">
        <f>'Net Expenditure (d)'!L54</f>
        <v>0</v>
      </c>
      <c r="M1698" s="88">
        <f>'Net Expenditure (d)'!M54</f>
        <v>0</v>
      </c>
      <c r="N1698" s="88">
        <f>'Net Expenditure (d)'!N54</f>
        <v>0</v>
      </c>
      <c r="O1698" s="88">
        <f>'Net Expenditure (d)'!O54</f>
        <v>0</v>
      </c>
      <c r="P1698" s="88">
        <f>'Net Expenditure (d)'!P54</f>
        <v>0</v>
      </c>
      <c r="Q1698" s="88">
        <f>'Net Expenditure (d)'!Q54</f>
        <v>0</v>
      </c>
      <c r="R1698" s="88">
        <f>'Net Expenditure (d)'!R54</f>
        <v>0</v>
      </c>
      <c r="W1698" s="88">
        <f>'Net Expenditure (d)'!F54</f>
        <v>0</v>
      </c>
      <c r="X1698" s="88">
        <f>'Net Expenditure (d)'!S54</f>
        <v>0</v>
      </c>
      <c r="Y1698" s="88">
        <f>'Net Expenditure (d)'!T54</f>
        <v>0</v>
      </c>
      <c r="Z1698" s="88">
        <f>'Net Expenditure (d)'!U54</f>
        <v>0</v>
      </c>
    </row>
    <row r="1699" spans="1:26">
      <c r="A1699" s="87" t="str">
        <f>'Net Expenditure (d)'!A55</f>
        <v>Swansea Bay UHB</v>
      </c>
      <c r="B1699" s="87" t="str">
        <f>'Net Expenditure (d)'!B55</f>
        <v>NET EXPENDITURE</v>
      </c>
      <c r="C1699" s="87" t="str">
        <f>'Net Expenditure (d)'!C55</f>
        <v>SECONDARY CARE DRUGS EXPENDITURE ANALYSIS £'000</v>
      </c>
      <c r="D1699" s="87"/>
      <c r="E1699" s="87" t="str">
        <f>'Net Expenditure (d)'!D55</f>
        <v>FIGURE</v>
      </c>
      <c r="F1699" s="87" t="str">
        <f>'Net Expenditure (d)'!E55</f>
        <v>SECONDARY CARE DRUGS EXPENDITURE ANALYSIS £'000</v>
      </c>
      <c r="G1699" s="88">
        <f>'Net Expenditure (d)'!G55</f>
        <v>0</v>
      </c>
      <c r="H1699" s="88">
        <f>'Net Expenditure (d)'!H55</f>
        <v>0</v>
      </c>
      <c r="I1699" s="88">
        <f>'Net Expenditure (d)'!I55</f>
        <v>0</v>
      </c>
      <c r="J1699" s="88">
        <f>'Net Expenditure (d)'!J55</f>
        <v>0</v>
      </c>
      <c r="K1699" s="88">
        <f>'Net Expenditure (d)'!K55</f>
        <v>0</v>
      </c>
      <c r="L1699" s="88">
        <f>'Net Expenditure (d)'!L55</f>
        <v>0</v>
      </c>
      <c r="M1699" s="88">
        <f>'Net Expenditure (d)'!M55</f>
        <v>0</v>
      </c>
      <c r="N1699" s="88">
        <f>'Net Expenditure (d)'!N55</f>
        <v>0</v>
      </c>
      <c r="O1699" s="88">
        <f>'Net Expenditure (d)'!O55</f>
        <v>0</v>
      </c>
      <c r="P1699" s="88">
        <f>'Net Expenditure (d)'!P55</f>
        <v>0</v>
      </c>
      <c r="Q1699" s="88">
        <f>'Net Expenditure (d)'!Q55</f>
        <v>0</v>
      </c>
      <c r="R1699" s="88">
        <f>'Net Expenditure (d)'!R55</f>
        <v>0</v>
      </c>
      <c r="W1699" s="88">
        <f>'Net Expenditure (d)'!F55</f>
        <v>0</v>
      </c>
      <c r="X1699" s="88">
        <f>'Net Expenditure (d)'!S55</f>
        <v>0</v>
      </c>
      <c r="Y1699" s="88">
        <f>'Net Expenditure (d)'!T55</f>
        <v>0</v>
      </c>
      <c r="Z1699" s="88">
        <f>'Net Expenditure (d)'!U55</f>
        <v>0</v>
      </c>
    </row>
    <row r="1700" spans="1:26">
      <c r="A1700" s="87" t="str">
        <f>'Net Expenditure (d)'!A56</f>
        <v>Swansea Bay UHB</v>
      </c>
      <c r="B1700" s="87" t="str">
        <f>'Net Expenditure (d)'!B56</f>
        <v>NET EXPENDITURE</v>
      </c>
      <c r="C1700" s="87" t="str">
        <f>'Net Expenditure (d)'!C56</f>
        <v>SECONDARY CARE DRUGS EXPENDITURE ANALYSIS £'000</v>
      </c>
      <c r="D1700" s="87"/>
      <c r="E1700" s="87" t="str">
        <f>'Net Expenditure (d)'!D56</f>
        <v>FIGURE</v>
      </c>
      <c r="F1700" s="87" t="str">
        <f>'Net Expenditure (d)'!E56</f>
        <v>Underlying Recurring Spend</v>
      </c>
      <c r="G1700" s="88">
        <f>'Net Expenditure (d)'!G56</f>
        <v>6549.7141666666676</v>
      </c>
      <c r="H1700" s="88">
        <f>'Net Expenditure (d)'!H56</f>
        <v>6549.7141666666676</v>
      </c>
      <c r="I1700" s="88">
        <f>'Net Expenditure (d)'!I56</f>
        <v>6549.7141666666676</v>
      </c>
      <c r="J1700" s="88">
        <f>'Net Expenditure (d)'!J56</f>
        <v>6549.7141666666676</v>
      </c>
      <c r="K1700" s="88">
        <f>'Net Expenditure (d)'!K56</f>
        <v>6549.7141666666676</v>
      </c>
      <c r="L1700" s="88">
        <f>'Net Expenditure (d)'!L56</f>
        <v>6549.7141666666676</v>
      </c>
      <c r="M1700" s="88">
        <f>'Net Expenditure (d)'!M56</f>
        <v>6549.7141666666676</v>
      </c>
      <c r="N1700" s="88">
        <f>'Net Expenditure (d)'!N56</f>
        <v>6549.7141666666676</v>
      </c>
      <c r="O1700" s="88">
        <f>'Net Expenditure (d)'!O56</f>
        <v>6549.7141666666676</v>
      </c>
      <c r="P1700" s="88">
        <f>'Net Expenditure (d)'!P56</f>
        <v>6549.7141666666676</v>
      </c>
      <c r="Q1700" s="88">
        <f>'Net Expenditure (d)'!Q56</f>
        <v>6549.7141666666676</v>
      </c>
      <c r="R1700" s="88">
        <f>'Net Expenditure (d)'!R56</f>
        <v>6549.7141666666676</v>
      </c>
      <c r="W1700" s="88">
        <f>'Net Expenditure (d)'!F56</f>
        <v>0</v>
      </c>
      <c r="X1700" s="88">
        <f>'Net Expenditure (d)'!S56</f>
        <v>78596.570000000007</v>
      </c>
      <c r="Y1700" s="88">
        <f>'Net Expenditure (d)'!T56</f>
        <v>85807.239669999995</v>
      </c>
      <c r="Z1700" s="88">
        <f>'Net Expenditure (d)'!U56</f>
        <v>93507.239669999995</v>
      </c>
    </row>
    <row r="1701" spans="1:26">
      <c r="A1701" s="87" t="str">
        <f>'Net Expenditure (d)'!A57</f>
        <v>Swansea Bay UHB</v>
      </c>
      <c r="B1701" s="87" t="str">
        <f>'Net Expenditure (d)'!B57</f>
        <v>NET EXPENDITURE</v>
      </c>
      <c r="C1701" s="87" t="str">
        <f>'Net Expenditure (d)'!C57</f>
        <v>SECONDARY CARE DRUGS EXPENDITURE ANALYSIS £'000</v>
      </c>
      <c r="D1701" s="87"/>
      <c r="E1701" s="87" t="str">
        <f>'Net Expenditure (d)'!D57</f>
        <v>FIGURE</v>
      </c>
      <c r="F1701" s="87" t="str">
        <f>'Net Expenditure (d)'!E57</f>
        <v>New cost pressures</v>
      </c>
      <c r="G1701" s="88">
        <f>'Net Expenditure (d)'!G57</f>
        <v>767.55580583333233</v>
      </c>
      <c r="H1701" s="88">
        <f>'Net Expenditure (d)'!H57</f>
        <v>767.55580583333233</v>
      </c>
      <c r="I1701" s="88">
        <f>'Net Expenditure (d)'!I57</f>
        <v>767.55580583333233</v>
      </c>
      <c r="J1701" s="88">
        <f>'Net Expenditure (d)'!J57</f>
        <v>767.55580583333233</v>
      </c>
      <c r="K1701" s="88">
        <f>'Net Expenditure (d)'!K57</f>
        <v>767.55580583333233</v>
      </c>
      <c r="L1701" s="88">
        <f>'Net Expenditure (d)'!L57</f>
        <v>767.55580583333233</v>
      </c>
      <c r="M1701" s="88">
        <f>'Net Expenditure (d)'!M57</f>
        <v>767.55580583333233</v>
      </c>
      <c r="N1701" s="88">
        <f>'Net Expenditure (d)'!N57</f>
        <v>767.55580583333233</v>
      </c>
      <c r="O1701" s="88">
        <f>'Net Expenditure (d)'!O57</f>
        <v>767.55580583333233</v>
      </c>
      <c r="P1701" s="88">
        <f>'Net Expenditure (d)'!P57</f>
        <v>767.55580583333233</v>
      </c>
      <c r="Q1701" s="88">
        <f>'Net Expenditure (d)'!Q57</f>
        <v>767.55580583333233</v>
      </c>
      <c r="R1701" s="88">
        <f>'Net Expenditure (d)'!R57</f>
        <v>767.55580583333233</v>
      </c>
      <c r="W1701" s="88">
        <f>'Net Expenditure (d)'!F57</f>
        <v>0</v>
      </c>
      <c r="X1701" s="88">
        <f>'Net Expenditure (d)'!S57</f>
        <v>9210.6696699999884</v>
      </c>
      <c r="Y1701" s="88">
        <f>'Net Expenditure (d)'!T57</f>
        <v>7700</v>
      </c>
      <c r="Z1701" s="88">
        <f>'Net Expenditure (d)'!U57</f>
        <v>7700</v>
      </c>
    </row>
    <row r="1702" spans="1:26">
      <c r="A1702" s="87" t="str">
        <f>'Net Expenditure (d)'!A58</f>
        <v>Swansea Bay UHB</v>
      </c>
      <c r="B1702" s="87" t="str">
        <f>'Net Expenditure (d)'!B58</f>
        <v>NET EXPENDITURE</v>
      </c>
      <c r="C1702" s="87" t="str">
        <f>'Net Expenditure (d)'!C58</f>
        <v>SECONDARY CARE DRUGS EXPENDITURE ANALYSIS £'000</v>
      </c>
      <c r="D1702" s="87"/>
      <c r="E1702" s="87" t="str">
        <f>'Net Expenditure (d)'!D58</f>
        <v>FIGURE</v>
      </c>
      <c r="F1702" s="87" t="str">
        <f>'Net Expenditure (d)'!E58</f>
        <v>Identified savings (negative value)</v>
      </c>
      <c r="G1702" s="88">
        <f>'Net Expenditure (d)'!G58</f>
        <v>-166.66666666666666</v>
      </c>
      <c r="H1702" s="88">
        <f>'Net Expenditure (d)'!H58</f>
        <v>-166.66666666666666</v>
      </c>
      <c r="I1702" s="88">
        <f>'Net Expenditure (d)'!I58</f>
        <v>-166.66666666666666</v>
      </c>
      <c r="J1702" s="88">
        <f>'Net Expenditure (d)'!J58</f>
        <v>-166.66666666666666</v>
      </c>
      <c r="K1702" s="88">
        <f>'Net Expenditure (d)'!K58</f>
        <v>-166.66666666666666</v>
      </c>
      <c r="L1702" s="88">
        <f>'Net Expenditure (d)'!L58</f>
        <v>-166.66666666666666</v>
      </c>
      <c r="M1702" s="88">
        <f>'Net Expenditure (d)'!M58</f>
        <v>-166.66666666666666</v>
      </c>
      <c r="N1702" s="88">
        <f>'Net Expenditure (d)'!N58</f>
        <v>-166.66666666666666</v>
      </c>
      <c r="O1702" s="88">
        <f>'Net Expenditure (d)'!O58</f>
        <v>-166.66666666666666</v>
      </c>
      <c r="P1702" s="88">
        <f>'Net Expenditure (d)'!P58</f>
        <v>-166.66666666666666</v>
      </c>
      <c r="Q1702" s="88">
        <f>'Net Expenditure (d)'!Q58</f>
        <v>-166.66666666666666</v>
      </c>
      <c r="R1702" s="88">
        <f>'Net Expenditure (d)'!R58</f>
        <v>-166.66666666666666</v>
      </c>
      <c r="W1702" s="88">
        <f>'Net Expenditure (d)'!F58</f>
        <v>0</v>
      </c>
      <c r="X1702" s="88">
        <f>'Net Expenditure (d)'!S58</f>
        <v>-2000.0000000000002</v>
      </c>
      <c r="Y1702" s="88">
        <f>'Net Expenditure (d)'!T58</f>
        <v>0</v>
      </c>
      <c r="Z1702" s="88">
        <f>'Net Expenditure (d)'!U58</f>
        <v>0</v>
      </c>
    </row>
    <row r="1703" spans="1:26">
      <c r="A1703" s="87" t="str">
        <f>'Net Expenditure (d)'!A59</f>
        <v>Swansea Bay UHB</v>
      </c>
      <c r="B1703" s="87" t="str">
        <f>'Net Expenditure (d)'!B59</f>
        <v>NET EXPENDITURE</v>
      </c>
      <c r="C1703" s="87" t="str">
        <f>'Net Expenditure (d)'!C59</f>
        <v>SECONDARY CARE DRUGS EXPENDITURE ANALYSIS £'000</v>
      </c>
      <c r="D1703" s="87"/>
      <c r="E1703" s="87" t="str">
        <f>'Net Expenditure (d)'!D59</f>
        <v>FIGURE</v>
      </c>
      <c r="F1703" s="87" t="str">
        <f>'Net Expenditure (d)'!E59</f>
        <v>Disinvestments and Planning Assumptions (negative value)</v>
      </c>
      <c r="G1703" s="88">
        <f>'Net Expenditure (d)'!G59</f>
        <v>0</v>
      </c>
      <c r="H1703" s="88">
        <f>'Net Expenditure (d)'!H59</f>
        <v>0</v>
      </c>
      <c r="I1703" s="88">
        <f>'Net Expenditure (d)'!I59</f>
        <v>0</v>
      </c>
      <c r="J1703" s="88">
        <f>'Net Expenditure (d)'!J59</f>
        <v>0</v>
      </c>
      <c r="K1703" s="88">
        <f>'Net Expenditure (d)'!K59</f>
        <v>0</v>
      </c>
      <c r="L1703" s="88">
        <f>'Net Expenditure (d)'!L59</f>
        <v>0</v>
      </c>
      <c r="M1703" s="88">
        <f>'Net Expenditure (d)'!M59</f>
        <v>0</v>
      </c>
      <c r="N1703" s="88">
        <f>'Net Expenditure (d)'!N59</f>
        <v>0</v>
      </c>
      <c r="O1703" s="88">
        <f>'Net Expenditure (d)'!O59</f>
        <v>0</v>
      </c>
      <c r="P1703" s="88">
        <f>'Net Expenditure (d)'!P59</f>
        <v>0</v>
      </c>
      <c r="Q1703" s="88">
        <f>'Net Expenditure (d)'!Q59</f>
        <v>0</v>
      </c>
      <c r="R1703" s="88">
        <f>'Net Expenditure (d)'!R59</f>
        <v>0</v>
      </c>
      <c r="W1703" s="88">
        <f>'Net Expenditure (d)'!F59</f>
        <v>0</v>
      </c>
      <c r="X1703" s="88">
        <f>'Net Expenditure (d)'!S59</f>
        <v>0</v>
      </c>
      <c r="Y1703" s="88">
        <f>'Net Expenditure (d)'!T59</f>
        <v>0</v>
      </c>
      <c r="Z1703" s="88">
        <f>'Net Expenditure (d)'!U59</f>
        <v>0</v>
      </c>
    </row>
    <row r="1704" spans="1:26">
      <c r="A1704" s="87" t="str">
        <f>'Net Expenditure (d)'!A60</f>
        <v>Swansea Bay UHB</v>
      </c>
      <c r="B1704" s="87" t="str">
        <f>'Net Expenditure (d)'!B60</f>
        <v>NET EXPENDITURE</v>
      </c>
      <c r="C1704" s="87" t="str">
        <f>'Net Expenditure (d)'!C60</f>
        <v>SECONDARY CARE DRUGS EXPENDITURE ANALYSIS £'000</v>
      </c>
      <c r="D1704" s="87"/>
      <c r="E1704" s="87" t="str">
        <f>'Net Expenditure (d)'!D60</f>
        <v>TOTAL</v>
      </c>
      <c r="F1704" s="87" t="str">
        <f>'Net Expenditure (d)'!E60</f>
        <v>NET SECONDARY CARE DRUGS PLAN</v>
      </c>
      <c r="G1704" s="88">
        <f>'Net Expenditure (d)'!G60</f>
        <v>7150.6033058333333</v>
      </c>
      <c r="H1704" s="88">
        <f>'Net Expenditure (d)'!H60</f>
        <v>7150.6033058333333</v>
      </c>
      <c r="I1704" s="88">
        <f>'Net Expenditure (d)'!I60</f>
        <v>7150.6033058333333</v>
      </c>
      <c r="J1704" s="88">
        <f>'Net Expenditure (d)'!J60</f>
        <v>7150.6033058333333</v>
      </c>
      <c r="K1704" s="88">
        <f>'Net Expenditure (d)'!K60</f>
        <v>7150.6033058333333</v>
      </c>
      <c r="L1704" s="88">
        <f>'Net Expenditure (d)'!L60</f>
        <v>7150.6033058333333</v>
      </c>
      <c r="M1704" s="88">
        <f>'Net Expenditure (d)'!M60</f>
        <v>7150.6033058333333</v>
      </c>
      <c r="N1704" s="88">
        <f>'Net Expenditure (d)'!N60</f>
        <v>7150.6033058333333</v>
      </c>
      <c r="O1704" s="88">
        <f>'Net Expenditure (d)'!O60</f>
        <v>7150.6033058333333</v>
      </c>
      <c r="P1704" s="88">
        <f>'Net Expenditure (d)'!P60</f>
        <v>7150.6033058333333</v>
      </c>
      <c r="Q1704" s="88">
        <f>'Net Expenditure (d)'!Q60</f>
        <v>7150.6033058333333</v>
      </c>
      <c r="R1704" s="88">
        <f>'Net Expenditure (d)'!R60</f>
        <v>7150.6033058333333</v>
      </c>
      <c r="W1704" s="88">
        <f>'Net Expenditure (d)'!F60</f>
        <v>78596.570000000007</v>
      </c>
      <c r="X1704" s="88">
        <f>'Net Expenditure (d)'!S60</f>
        <v>85807.239669999995</v>
      </c>
      <c r="Y1704" s="88">
        <f>'Net Expenditure (d)'!T60</f>
        <v>93507.239669999995</v>
      </c>
      <c r="Z1704" s="88">
        <f>'Net Expenditure (d)'!U60</f>
        <v>101207.23967</v>
      </c>
    </row>
    <row r="1705" spans="1:26">
      <c r="A1705" s="87" t="str">
        <f>'Net Expenditure (d)'!A61</f>
        <v>Swansea Bay UHB</v>
      </c>
      <c r="B1705" s="87" t="str">
        <f>'Net Expenditure (d)'!B61</f>
        <v>NET EXPENDITURE</v>
      </c>
      <c r="C1705" s="87" t="str">
        <f>'Net Expenditure (d)'!C61</f>
        <v>SECONDARY CARE DRUGS EXPENDITURE ANALYSIS £'000</v>
      </c>
      <c r="D1705" s="87"/>
      <c r="E1705" s="87" t="str">
        <f>'Net Expenditure (d)'!D61</f>
        <v>FIGURE</v>
      </c>
      <c r="F1705" s="87">
        <f>'Net Expenditure (d)'!E61</f>
        <v>0</v>
      </c>
      <c r="G1705" s="88">
        <f>'Net Expenditure (d)'!G61</f>
        <v>0</v>
      </c>
      <c r="H1705" s="88">
        <f>'Net Expenditure (d)'!H61</f>
        <v>0</v>
      </c>
      <c r="I1705" s="88">
        <f>'Net Expenditure (d)'!I61</f>
        <v>0</v>
      </c>
      <c r="J1705" s="88">
        <f>'Net Expenditure (d)'!J61</f>
        <v>0</v>
      </c>
      <c r="K1705" s="88">
        <f>'Net Expenditure (d)'!K61</f>
        <v>0</v>
      </c>
      <c r="L1705" s="88">
        <f>'Net Expenditure (d)'!L61</f>
        <v>0</v>
      </c>
      <c r="M1705" s="88">
        <f>'Net Expenditure (d)'!M61</f>
        <v>0</v>
      </c>
      <c r="N1705" s="88">
        <f>'Net Expenditure (d)'!N61</f>
        <v>0</v>
      </c>
      <c r="O1705" s="88">
        <f>'Net Expenditure (d)'!O61</f>
        <v>0</v>
      </c>
      <c r="P1705" s="88">
        <f>'Net Expenditure (d)'!P61</f>
        <v>0</v>
      </c>
      <c r="Q1705" s="88">
        <f>'Net Expenditure (d)'!Q61</f>
        <v>0</v>
      </c>
      <c r="R1705" s="88">
        <f>'Net Expenditure (d)'!R61</f>
        <v>0</v>
      </c>
      <c r="W1705" s="88">
        <f>'Net Expenditure (d)'!F61</f>
        <v>0</v>
      </c>
      <c r="X1705" s="88">
        <f>'Net Expenditure (d)'!S61</f>
        <v>0</v>
      </c>
      <c r="Y1705" s="88">
        <f>'Net Expenditure (d)'!T61</f>
        <v>0</v>
      </c>
      <c r="Z1705" s="88">
        <f>'Net Expenditure (d)'!U61</f>
        <v>0</v>
      </c>
    </row>
    <row r="1706" spans="1:26">
      <c r="A1706" s="87" t="str">
        <f>'Net Expenditure (d)'!A62</f>
        <v>Swansea Bay UHB</v>
      </c>
      <c r="B1706" s="87" t="str">
        <f>'Net Expenditure (d)'!B62</f>
        <v>NET EXPENDITURE</v>
      </c>
      <c r="C1706" s="87" t="str">
        <f>'Net Expenditure (d)'!C62</f>
        <v>PRIMARY CARE CONTRACTOR (EXCL DRUGS, INCL NON RESOURCE LIMITED) EXPENDITURE ANALYSIS £'000</v>
      </c>
      <c r="D1706" s="87"/>
      <c r="E1706" s="87" t="str">
        <f>'Net Expenditure (d)'!D62</f>
        <v>FIGURE</v>
      </c>
      <c r="F1706" s="87" t="str">
        <f>'Net Expenditure (d)'!E62</f>
        <v>PRIMARY CARE CONTRACTOR (EXCL DRUGS, INCL NON RESOURCE LIMITED) EXPENDITURE ANALYSIS £'000</v>
      </c>
      <c r="G1706" s="88">
        <f>'Net Expenditure (d)'!G62</f>
        <v>0</v>
      </c>
      <c r="H1706" s="88">
        <f>'Net Expenditure (d)'!H62</f>
        <v>0</v>
      </c>
      <c r="I1706" s="88">
        <f>'Net Expenditure (d)'!I62</f>
        <v>0</v>
      </c>
      <c r="J1706" s="88">
        <f>'Net Expenditure (d)'!J62</f>
        <v>0</v>
      </c>
      <c r="K1706" s="88">
        <f>'Net Expenditure (d)'!K62</f>
        <v>0</v>
      </c>
      <c r="L1706" s="88">
        <f>'Net Expenditure (d)'!L62</f>
        <v>0</v>
      </c>
      <c r="M1706" s="88">
        <f>'Net Expenditure (d)'!M62</f>
        <v>0</v>
      </c>
      <c r="N1706" s="88">
        <f>'Net Expenditure (d)'!N62</f>
        <v>0</v>
      </c>
      <c r="O1706" s="88">
        <f>'Net Expenditure (d)'!O62</f>
        <v>0</v>
      </c>
      <c r="P1706" s="88">
        <f>'Net Expenditure (d)'!P62</f>
        <v>0</v>
      </c>
      <c r="Q1706" s="88">
        <f>'Net Expenditure (d)'!Q62</f>
        <v>0</v>
      </c>
      <c r="R1706" s="88">
        <f>'Net Expenditure (d)'!R62</f>
        <v>0</v>
      </c>
      <c r="W1706" s="88">
        <f>'Net Expenditure (d)'!F62</f>
        <v>0</v>
      </c>
      <c r="X1706" s="88">
        <f>'Net Expenditure (d)'!S62</f>
        <v>0</v>
      </c>
      <c r="Y1706" s="88">
        <f>'Net Expenditure (d)'!T62</f>
        <v>0</v>
      </c>
      <c r="Z1706" s="88">
        <f>'Net Expenditure (d)'!U62</f>
        <v>0</v>
      </c>
    </row>
    <row r="1707" spans="1:26">
      <c r="A1707" s="87" t="str">
        <f>'Net Expenditure (d)'!A63</f>
        <v>Swansea Bay UHB</v>
      </c>
      <c r="B1707" s="87" t="str">
        <f>'Net Expenditure (d)'!B63</f>
        <v>NET EXPENDITURE</v>
      </c>
      <c r="C1707" s="87" t="str">
        <f>'Net Expenditure (d)'!C63</f>
        <v>PRIMARY CARE CONTRACTOR (EXCL DRUGS, INCL NON RESOURCE LIMITED) EXPENDITURE ANALYSIS £'000</v>
      </c>
      <c r="D1707" s="87"/>
      <c r="E1707" s="87" t="str">
        <f>'Net Expenditure (d)'!D63</f>
        <v>FIGURE</v>
      </c>
      <c r="F1707" s="87" t="str">
        <f>'Net Expenditure (d)'!E63</f>
        <v>Underlying Recurring Spend</v>
      </c>
      <c r="G1707" s="88">
        <f>'Net Expenditure (d)'!G63</f>
        <v>9948.7703983333322</v>
      </c>
      <c r="H1707" s="88">
        <f>'Net Expenditure (d)'!H63</f>
        <v>9948.7703983333322</v>
      </c>
      <c r="I1707" s="88">
        <f>'Net Expenditure (d)'!I63</f>
        <v>9948.7703983333322</v>
      </c>
      <c r="J1707" s="88">
        <f>'Net Expenditure (d)'!J63</f>
        <v>9948.7703983333322</v>
      </c>
      <c r="K1707" s="88">
        <f>'Net Expenditure (d)'!K63</f>
        <v>9948.7703983333322</v>
      </c>
      <c r="L1707" s="88">
        <f>'Net Expenditure (d)'!L63</f>
        <v>9948.7703983333322</v>
      </c>
      <c r="M1707" s="88">
        <f>'Net Expenditure (d)'!M63</f>
        <v>9948.7703983333322</v>
      </c>
      <c r="N1707" s="88">
        <f>'Net Expenditure (d)'!N63</f>
        <v>9948.7703983333322</v>
      </c>
      <c r="O1707" s="88">
        <f>'Net Expenditure (d)'!O63</f>
        <v>9948.7703983333322</v>
      </c>
      <c r="P1707" s="88">
        <f>'Net Expenditure (d)'!P63</f>
        <v>9948.7703983333322</v>
      </c>
      <c r="Q1707" s="88">
        <f>'Net Expenditure (d)'!Q63</f>
        <v>9948.7703983333322</v>
      </c>
      <c r="R1707" s="88">
        <f>'Net Expenditure (d)'!R63</f>
        <v>9948.7703983333322</v>
      </c>
      <c r="W1707" s="88">
        <f>'Net Expenditure (d)'!F63</f>
        <v>0</v>
      </c>
      <c r="X1707" s="88">
        <f>'Net Expenditure (d)'!S63</f>
        <v>119385.24477999999</v>
      </c>
      <c r="Y1707" s="88">
        <f>'Net Expenditure (d)'!T63</f>
        <v>116385.24477999999</v>
      </c>
      <c r="Z1707" s="88">
        <f>'Net Expenditure (d)'!U63</f>
        <v>116385.24477999999</v>
      </c>
    </row>
    <row r="1708" spans="1:26">
      <c r="A1708" s="87" t="str">
        <f>'Net Expenditure (d)'!A64</f>
        <v>Swansea Bay UHB</v>
      </c>
      <c r="B1708" s="87" t="str">
        <f>'Net Expenditure (d)'!B64</f>
        <v>NET EXPENDITURE</v>
      </c>
      <c r="C1708" s="87" t="str">
        <f>'Net Expenditure (d)'!C64</f>
        <v>PRIMARY CARE CONTRACTOR (EXCL DRUGS, INCL NON RESOURCE LIMITED) EXPENDITURE ANALYSIS £'000</v>
      </c>
      <c r="D1708" s="87"/>
      <c r="E1708" s="87" t="str">
        <f>'Net Expenditure (d)'!D64</f>
        <v>FIGURE</v>
      </c>
      <c r="F1708" s="87" t="str">
        <f>'Net Expenditure (d)'!E64</f>
        <v>New cost pressures</v>
      </c>
      <c r="G1708" s="88">
        <f>'Net Expenditure (d)'!G64</f>
        <v>0</v>
      </c>
      <c r="H1708" s="88">
        <f>'Net Expenditure (d)'!H64</f>
        <v>0</v>
      </c>
      <c r="I1708" s="88">
        <f>'Net Expenditure (d)'!I64</f>
        <v>0</v>
      </c>
      <c r="J1708" s="88">
        <f>'Net Expenditure (d)'!J64</f>
        <v>0</v>
      </c>
      <c r="K1708" s="88">
        <f>'Net Expenditure (d)'!K64</f>
        <v>0</v>
      </c>
      <c r="L1708" s="88">
        <f>'Net Expenditure (d)'!L64</f>
        <v>0</v>
      </c>
      <c r="M1708" s="88">
        <f>'Net Expenditure (d)'!M64</f>
        <v>0</v>
      </c>
      <c r="N1708" s="88">
        <f>'Net Expenditure (d)'!N64</f>
        <v>0</v>
      </c>
      <c r="O1708" s="88">
        <f>'Net Expenditure (d)'!O64</f>
        <v>0</v>
      </c>
      <c r="P1708" s="88">
        <f>'Net Expenditure (d)'!P64</f>
        <v>0</v>
      </c>
      <c r="Q1708" s="88">
        <f>'Net Expenditure (d)'!Q64</f>
        <v>0</v>
      </c>
      <c r="R1708" s="88">
        <f>'Net Expenditure (d)'!R64</f>
        <v>0</v>
      </c>
      <c r="W1708" s="88">
        <f>'Net Expenditure (d)'!F64</f>
        <v>0</v>
      </c>
      <c r="X1708" s="88">
        <f>'Net Expenditure (d)'!S64</f>
        <v>0</v>
      </c>
      <c r="Y1708" s="88">
        <f>'Net Expenditure (d)'!T64</f>
        <v>0</v>
      </c>
      <c r="Z1708" s="88">
        <f>'Net Expenditure (d)'!U64</f>
        <v>1</v>
      </c>
    </row>
    <row r="1709" spans="1:26">
      <c r="A1709" s="87" t="str">
        <f>'Net Expenditure (d)'!A65</f>
        <v>Swansea Bay UHB</v>
      </c>
      <c r="B1709" s="87" t="str">
        <f>'Net Expenditure (d)'!B65</f>
        <v>NET EXPENDITURE</v>
      </c>
      <c r="C1709" s="87" t="str">
        <f>'Net Expenditure (d)'!C65</f>
        <v>PRIMARY CARE CONTRACTOR (EXCL DRUGS, INCL NON RESOURCE LIMITED) EXPENDITURE ANALYSIS £'000</v>
      </c>
      <c r="D1709" s="87"/>
      <c r="E1709" s="87" t="str">
        <f>'Net Expenditure (d)'!D65</f>
        <v>FIGURE</v>
      </c>
      <c r="F1709" s="87" t="str">
        <f>'Net Expenditure (d)'!E65</f>
        <v>Identified savings (negative value)</v>
      </c>
      <c r="G1709" s="88">
        <f>'Net Expenditure (d)'!G65</f>
        <v>-250</v>
      </c>
      <c r="H1709" s="88">
        <f>'Net Expenditure (d)'!H65</f>
        <v>-250</v>
      </c>
      <c r="I1709" s="88">
        <f>'Net Expenditure (d)'!I65</f>
        <v>-250</v>
      </c>
      <c r="J1709" s="88">
        <f>'Net Expenditure (d)'!J65</f>
        <v>-250</v>
      </c>
      <c r="K1709" s="88">
        <f>'Net Expenditure (d)'!K65</f>
        <v>-250</v>
      </c>
      <c r="L1709" s="88">
        <f>'Net Expenditure (d)'!L65</f>
        <v>-250</v>
      </c>
      <c r="M1709" s="88">
        <f>'Net Expenditure (d)'!M65</f>
        <v>-250</v>
      </c>
      <c r="N1709" s="88">
        <f>'Net Expenditure (d)'!N65</f>
        <v>-250</v>
      </c>
      <c r="O1709" s="88">
        <f>'Net Expenditure (d)'!O65</f>
        <v>-250</v>
      </c>
      <c r="P1709" s="88">
        <f>'Net Expenditure (d)'!P65</f>
        <v>-250</v>
      </c>
      <c r="Q1709" s="88">
        <f>'Net Expenditure (d)'!Q65</f>
        <v>-250</v>
      </c>
      <c r="R1709" s="88">
        <f>'Net Expenditure (d)'!R65</f>
        <v>-250</v>
      </c>
      <c r="W1709" s="88">
        <f>'Net Expenditure (d)'!F65</f>
        <v>0</v>
      </c>
      <c r="X1709" s="88">
        <f>'Net Expenditure (d)'!S65</f>
        <v>-3000</v>
      </c>
      <c r="Y1709" s="88">
        <f>'Net Expenditure (d)'!T65</f>
        <v>0</v>
      </c>
      <c r="Z1709" s="88">
        <f>'Net Expenditure (d)'!U65</f>
        <v>0</v>
      </c>
    </row>
    <row r="1710" spans="1:26">
      <c r="A1710" s="87" t="str">
        <f>'Net Expenditure (d)'!A66</f>
        <v>Swansea Bay UHB</v>
      </c>
      <c r="B1710" s="87" t="str">
        <f>'Net Expenditure (d)'!B66</f>
        <v>NET EXPENDITURE</v>
      </c>
      <c r="C1710" s="87" t="str">
        <f>'Net Expenditure (d)'!C66</f>
        <v>PRIMARY CARE CONTRACTOR (EXCL DRUGS, INCL NON RESOURCE LIMITED) EXPENDITURE ANALYSIS £'000</v>
      </c>
      <c r="D1710" s="87"/>
      <c r="E1710" s="87" t="str">
        <f>'Net Expenditure (d)'!D66</f>
        <v>FIGURE</v>
      </c>
      <c r="F1710" s="87" t="str">
        <f>'Net Expenditure (d)'!E66</f>
        <v>Disinvestments and Planning Assumptions (negative value)</v>
      </c>
      <c r="G1710" s="88">
        <f>'Net Expenditure (d)'!G66</f>
        <v>0</v>
      </c>
      <c r="H1710" s="88">
        <f>'Net Expenditure (d)'!H66</f>
        <v>0</v>
      </c>
      <c r="I1710" s="88">
        <f>'Net Expenditure (d)'!I66</f>
        <v>0</v>
      </c>
      <c r="J1710" s="88">
        <f>'Net Expenditure (d)'!J66</f>
        <v>0</v>
      </c>
      <c r="K1710" s="88">
        <f>'Net Expenditure (d)'!K66</f>
        <v>0</v>
      </c>
      <c r="L1710" s="88">
        <f>'Net Expenditure (d)'!L66</f>
        <v>0</v>
      </c>
      <c r="M1710" s="88">
        <f>'Net Expenditure (d)'!M66</f>
        <v>0</v>
      </c>
      <c r="N1710" s="88">
        <f>'Net Expenditure (d)'!N66</f>
        <v>0</v>
      </c>
      <c r="O1710" s="88">
        <f>'Net Expenditure (d)'!O66</f>
        <v>0</v>
      </c>
      <c r="P1710" s="88">
        <f>'Net Expenditure (d)'!P66</f>
        <v>0</v>
      </c>
      <c r="Q1710" s="88">
        <f>'Net Expenditure (d)'!Q66</f>
        <v>0</v>
      </c>
      <c r="R1710" s="88">
        <f>'Net Expenditure (d)'!R66</f>
        <v>0</v>
      </c>
      <c r="W1710" s="88">
        <f>'Net Expenditure (d)'!F66</f>
        <v>0</v>
      </c>
      <c r="X1710" s="88">
        <f>'Net Expenditure (d)'!S66</f>
        <v>0</v>
      </c>
      <c r="Y1710" s="88">
        <f>'Net Expenditure (d)'!T66</f>
        <v>0</v>
      </c>
      <c r="Z1710" s="88">
        <f>'Net Expenditure (d)'!U66</f>
        <v>0</v>
      </c>
    </row>
    <row r="1711" spans="1:26">
      <c r="A1711" s="87" t="str">
        <f>'Net Expenditure (d)'!A67</f>
        <v>Swansea Bay UHB</v>
      </c>
      <c r="B1711" s="87" t="str">
        <f>'Net Expenditure (d)'!B67</f>
        <v>NET EXPENDITURE</v>
      </c>
      <c r="C1711" s="87" t="str">
        <f>'Net Expenditure (d)'!C67</f>
        <v>PRIMARY CARE CONTRACTOR (EXCL DRUGS, INCL NON RESOURCE LIMITED) EXPENDITURE ANALYSIS £'000</v>
      </c>
      <c r="D1711" s="87"/>
      <c r="E1711" s="87" t="str">
        <f>'Net Expenditure (d)'!D67</f>
        <v>TOTAL</v>
      </c>
      <c r="F1711" s="87" t="str">
        <f>'Net Expenditure (d)'!E67</f>
        <v>NET PRIMARY CARE CONTRACTOR PLAN</v>
      </c>
      <c r="G1711" s="88">
        <f>'Net Expenditure (d)'!G67</f>
        <v>9698.7703983333322</v>
      </c>
      <c r="H1711" s="88">
        <f>'Net Expenditure (d)'!H67</f>
        <v>9698.7703983333322</v>
      </c>
      <c r="I1711" s="88">
        <f>'Net Expenditure (d)'!I67</f>
        <v>9698.7703983333322</v>
      </c>
      <c r="J1711" s="88">
        <f>'Net Expenditure (d)'!J67</f>
        <v>9698.7703983333322</v>
      </c>
      <c r="K1711" s="88">
        <f>'Net Expenditure (d)'!K67</f>
        <v>9698.7703983333322</v>
      </c>
      <c r="L1711" s="88">
        <f>'Net Expenditure (d)'!L67</f>
        <v>9698.7703983333322</v>
      </c>
      <c r="M1711" s="88">
        <f>'Net Expenditure (d)'!M67</f>
        <v>9698.7703983333322</v>
      </c>
      <c r="N1711" s="88">
        <f>'Net Expenditure (d)'!N67</f>
        <v>9698.7703983333322</v>
      </c>
      <c r="O1711" s="88">
        <f>'Net Expenditure (d)'!O67</f>
        <v>9698.7703983333322</v>
      </c>
      <c r="P1711" s="88">
        <f>'Net Expenditure (d)'!P67</f>
        <v>9698.7703983333322</v>
      </c>
      <c r="Q1711" s="88">
        <f>'Net Expenditure (d)'!Q67</f>
        <v>9698.7703983333322</v>
      </c>
      <c r="R1711" s="88">
        <f>'Net Expenditure (d)'!R67</f>
        <v>9698.7703983333322</v>
      </c>
      <c r="W1711" s="88">
        <f>'Net Expenditure (d)'!F67</f>
        <v>119385.24477999999</v>
      </c>
      <c r="X1711" s="88">
        <f>'Net Expenditure (d)'!S67</f>
        <v>116385.24477999999</v>
      </c>
      <c r="Y1711" s="88">
        <f>'Net Expenditure (d)'!T67</f>
        <v>116385.24477999999</v>
      </c>
      <c r="Z1711" s="88">
        <f>'Net Expenditure (d)'!U67</f>
        <v>116386.24477999999</v>
      </c>
    </row>
    <row r="1712" spans="1:26">
      <c r="A1712" s="87" t="str">
        <f>'Net Expenditure (d)'!A68</f>
        <v>Swansea Bay UHB</v>
      </c>
      <c r="B1712" s="87" t="str">
        <f>'Net Expenditure (d)'!B68</f>
        <v>NET EXPENDITURE</v>
      </c>
      <c r="C1712" s="87" t="str">
        <f>'Net Expenditure (d)'!C68</f>
        <v>PRIMARY CARE CONTRACTOR (EXCL DRUGS, INCL NON RESOURCE LIMITED) EXPENDITURE ANALYSIS £'000</v>
      </c>
      <c r="D1712" s="87"/>
      <c r="E1712" s="87" t="str">
        <f>'Net Expenditure (d)'!D68</f>
        <v>FIGURE</v>
      </c>
      <c r="F1712" s="87">
        <f>'Net Expenditure (d)'!E68</f>
        <v>0</v>
      </c>
      <c r="G1712" s="88">
        <f>'Net Expenditure (d)'!G68</f>
        <v>0</v>
      </c>
      <c r="H1712" s="88">
        <f>'Net Expenditure (d)'!H68</f>
        <v>0</v>
      </c>
      <c r="I1712" s="88">
        <f>'Net Expenditure (d)'!I68</f>
        <v>0</v>
      </c>
      <c r="J1712" s="88">
        <f>'Net Expenditure (d)'!J68</f>
        <v>0</v>
      </c>
      <c r="K1712" s="88">
        <f>'Net Expenditure (d)'!K68</f>
        <v>0</v>
      </c>
      <c r="L1712" s="88">
        <f>'Net Expenditure (d)'!L68</f>
        <v>0</v>
      </c>
      <c r="M1712" s="88">
        <f>'Net Expenditure (d)'!M68</f>
        <v>0</v>
      </c>
      <c r="N1712" s="88">
        <f>'Net Expenditure (d)'!N68</f>
        <v>0</v>
      </c>
      <c r="O1712" s="88">
        <f>'Net Expenditure (d)'!O68</f>
        <v>0</v>
      </c>
      <c r="P1712" s="88">
        <f>'Net Expenditure (d)'!P68</f>
        <v>0</v>
      </c>
      <c r="Q1712" s="88">
        <f>'Net Expenditure (d)'!Q68</f>
        <v>0</v>
      </c>
      <c r="R1712" s="88">
        <f>'Net Expenditure (d)'!R68</f>
        <v>0</v>
      </c>
      <c r="W1712" s="88">
        <f>'Net Expenditure (d)'!F68</f>
        <v>0</v>
      </c>
      <c r="X1712" s="88">
        <f>'Net Expenditure (d)'!S68</f>
        <v>0</v>
      </c>
      <c r="Y1712" s="88">
        <f>'Net Expenditure (d)'!T68</f>
        <v>0</v>
      </c>
      <c r="Z1712" s="88">
        <f>'Net Expenditure (d)'!U68</f>
        <v>0</v>
      </c>
    </row>
    <row r="1713" spans="1:26">
      <c r="A1713" s="87" t="str">
        <f>'Net Expenditure (d)'!A69</f>
        <v>Swansea Bay UHB</v>
      </c>
      <c r="B1713" s="87" t="str">
        <f>'Net Expenditure (d)'!B69</f>
        <v>NET EXPENDITURE</v>
      </c>
      <c r="C1713" s="87" t="str">
        <f>'Net Expenditure (d)'!C69</f>
        <v>CONTINUING HEALTHCARE / FUNDED NURSING CARE EXPENDITURE ANALYSIS £'000</v>
      </c>
      <c r="D1713" s="87"/>
      <c r="E1713" s="87" t="str">
        <f>'Net Expenditure (d)'!D69</f>
        <v>FIGURE</v>
      </c>
      <c r="F1713" s="87" t="str">
        <f>'Net Expenditure (d)'!E69</f>
        <v>CONTINUING HEALTHCARE / FUNDED NURSING CARE EXPENDITURE ANALYSIS £'000</v>
      </c>
      <c r="G1713" s="88">
        <f>'Net Expenditure (d)'!G69</f>
        <v>0</v>
      </c>
      <c r="H1713" s="88">
        <f>'Net Expenditure (d)'!H69</f>
        <v>0</v>
      </c>
      <c r="I1713" s="88">
        <f>'Net Expenditure (d)'!I69</f>
        <v>0</v>
      </c>
      <c r="J1713" s="88">
        <f>'Net Expenditure (d)'!J69</f>
        <v>0</v>
      </c>
      <c r="K1713" s="88">
        <f>'Net Expenditure (d)'!K69</f>
        <v>0</v>
      </c>
      <c r="L1713" s="88">
        <f>'Net Expenditure (d)'!L69</f>
        <v>0</v>
      </c>
      <c r="M1713" s="88">
        <f>'Net Expenditure (d)'!M69</f>
        <v>0</v>
      </c>
      <c r="N1713" s="88">
        <f>'Net Expenditure (d)'!N69</f>
        <v>0</v>
      </c>
      <c r="O1713" s="88">
        <f>'Net Expenditure (d)'!O69</f>
        <v>0</v>
      </c>
      <c r="P1713" s="88">
        <f>'Net Expenditure (d)'!P69</f>
        <v>0</v>
      </c>
      <c r="Q1713" s="88">
        <f>'Net Expenditure (d)'!Q69</f>
        <v>0</v>
      </c>
      <c r="R1713" s="88">
        <f>'Net Expenditure (d)'!R69</f>
        <v>0</v>
      </c>
      <c r="W1713" s="88">
        <f>'Net Expenditure (d)'!F69</f>
        <v>0</v>
      </c>
      <c r="X1713" s="88">
        <f>'Net Expenditure (d)'!S69</f>
        <v>0</v>
      </c>
      <c r="Y1713" s="88">
        <f>'Net Expenditure (d)'!T69</f>
        <v>0</v>
      </c>
      <c r="Z1713" s="88">
        <f>'Net Expenditure (d)'!U69</f>
        <v>0</v>
      </c>
    </row>
    <row r="1714" spans="1:26">
      <c r="A1714" s="87" t="str">
        <f>'Net Expenditure (d)'!A70</f>
        <v>Swansea Bay UHB</v>
      </c>
      <c r="B1714" s="87" t="str">
        <f>'Net Expenditure (d)'!B70</f>
        <v>NET EXPENDITURE</v>
      </c>
      <c r="C1714" s="87" t="str">
        <f>'Net Expenditure (d)'!C70</f>
        <v>CONTINUING HEALTHCARE / FUNDED NURSING CARE EXPENDITURE ANALYSIS £'000</v>
      </c>
      <c r="D1714" s="87"/>
      <c r="E1714" s="87" t="str">
        <f>'Net Expenditure (d)'!D70</f>
        <v>FIGURE</v>
      </c>
      <c r="F1714" s="87" t="str">
        <f>'Net Expenditure (d)'!E70</f>
        <v>Underlying Recurring Spend</v>
      </c>
      <c r="G1714" s="88">
        <f>'Net Expenditure (d)'!G70</f>
        <v>5793.9606666666668</v>
      </c>
      <c r="H1714" s="88">
        <f>'Net Expenditure (d)'!H70</f>
        <v>5793.9606666666668</v>
      </c>
      <c r="I1714" s="88">
        <f>'Net Expenditure (d)'!I70</f>
        <v>5793.9606666666668</v>
      </c>
      <c r="J1714" s="88">
        <f>'Net Expenditure (d)'!J70</f>
        <v>5793.9606666666668</v>
      </c>
      <c r="K1714" s="88">
        <f>'Net Expenditure (d)'!K70</f>
        <v>5793.9606666666668</v>
      </c>
      <c r="L1714" s="88">
        <f>'Net Expenditure (d)'!L70</f>
        <v>5793.9606666666668</v>
      </c>
      <c r="M1714" s="88">
        <f>'Net Expenditure (d)'!M70</f>
        <v>5793.9606666666668</v>
      </c>
      <c r="N1714" s="88">
        <f>'Net Expenditure (d)'!N70</f>
        <v>5793.9606666666668</v>
      </c>
      <c r="O1714" s="88">
        <f>'Net Expenditure (d)'!O70</f>
        <v>5793.9606666666668</v>
      </c>
      <c r="P1714" s="88">
        <f>'Net Expenditure (d)'!P70</f>
        <v>5793.9606666666668</v>
      </c>
      <c r="Q1714" s="88">
        <f>'Net Expenditure (d)'!Q70</f>
        <v>5793.9606666666668</v>
      </c>
      <c r="R1714" s="88">
        <f>'Net Expenditure (d)'!R70</f>
        <v>5793.9606666666668</v>
      </c>
      <c r="W1714" s="88">
        <f>'Net Expenditure (d)'!F70</f>
        <v>0</v>
      </c>
      <c r="X1714" s="88">
        <f>'Net Expenditure (d)'!S70</f>
        <v>69527.528000000006</v>
      </c>
      <c r="Y1714" s="88">
        <f>'Net Expenditure (d)'!T70</f>
        <v>86984.028000000006</v>
      </c>
      <c r="Z1714" s="88">
        <f>'Net Expenditure (d)'!U70</f>
        <v>93684.028000000006</v>
      </c>
    </row>
    <row r="1715" spans="1:26">
      <c r="A1715" s="87" t="str">
        <f>'Net Expenditure (d)'!A71</f>
        <v>Swansea Bay UHB</v>
      </c>
      <c r="B1715" s="87" t="str">
        <f>'Net Expenditure (d)'!B71</f>
        <v>NET EXPENDITURE</v>
      </c>
      <c r="C1715" s="87" t="str">
        <f>'Net Expenditure (d)'!C71</f>
        <v>CONTINUING HEALTHCARE / FUNDED NURSING CARE EXPENDITURE ANALYSIS £'000</v>
      </c>
      <c r="D1715" s="87"/>
      <c r="E1715" s="87" t="str">
        <f>'Net Expenditure (d)'!D71</f>
        <v>FIGURE</v>
      </c>
      <c r="F1715" s="87" t="str">
        <f>'Net Expenditure (d)'!E71</f>
        <v>New cost pressures</v>
      </c>
      <c r="G1715" s="88">
        <f>'Net Expenditure (d)'!G71</f>
        <v>1696.375</v>
      </c>
      <c r="H1715" s="88">
        <f>'Net Expenditure (d)'!H71</f>
        <v>1696.375</v>
      </c>
      <c r="I1715" s="88">
        <f>'Net Expenditure (d)'!I71</f>
        <v>1696.375</v>
      </c>
      <c r="J1715" s="88">
        <f>'Net Expenditure (d)'!J71</f>
        <v>1696.375</v>
      </c>
      <c r="K1715" s="88">
        <f>'Net Expenditure (d)'!K71</f>
        <v>1696.375</v>
      </c>
      <c r="L1715" s="88">
        <f>'Net Expenditure (d)'!L71</f>
        <v>1696.375</v>
      </c>
      <c r="M1715" s="88">
        <f>'Net Expenditure (d)'!M71</f>
        <v>1696.375</v>
      </c>
      <c r="N1715" s="88">
        <f>'Net Expenditure (d)'!N71</f>
        <v>1696.375</v>
      </c>
      <c r="O1715" s="88">
        <f>'Net Expenditure (d)'!O71</f>
        <v>1696.375</v>
      </c>
      <c r="P1715" s="88">
        <f>'Net Expenditure (d)'!P71</f>
        <v>1696.375</v>
      </c>
      <c r="Q1715" s="88">
        <f>'Net Expenditure (d)'!Q71</f>
        <v>1696.375</v>
      </c>
      <c r="R1715" s="88">
        <f>'Net Expenditure (d)'!R71</f>
        <v>1696.375</v>
      </c>
      <c r="W1715" s="88">
        <f>'Net Expenditure (d)'!F71</f>
        <v>0</v>
      </c>
      <c r="X1715" s="88">
        <f>'Net Expenditure (d)'!S71</f>
        <v>20356.5</v>
      </c>
      <c r="Y1715" s="88">
        <f>'Net Expenditure (d)'!T71</f>
        <v>6700</v>
      </c>
      <c r="Z1715" s="88">
        <f>'Net Expenditure (d)'!U71</f>
        <v>6700</v>
      </c>
    </row>
    <row r="1716" spans="1:26">
      <c r="A1716" s="87" t="str">
        <f>'Net Expenditure (d)'!A72</f>
        <v>Swansea Bay UHB</v>
      </c>
      <c r="B1716" s="87" t="str">
        <f>'Net Expenditure (d)'!B72</f>
        <v>NET EXPENDITURE</v>
      </c>
      <c r="C1716" s="87" t="str">
        <f>'Net Expenditure (d)'!C72</f>
        <v>CONTINUING HEALTHCARE / FUNDED NURSING CARE EXPENDITURE ANALYSIS £'000</v>
      </c>
      <c r="D1716" s="87"/>
      <c r="E1716" s="87" t="str">
        <f>'Net Expenditure (d)'!D72</f>
        <v>FIGURE</v>
      </c>
      <c r="F1716" s="87" t="str">
        <f>'Net Expenditure (d)'!E72</f>
        <v>Identified savings (negative value)</v>
      </c>
      <c r="G1716" s="88">
        <f>'Net Expenditure (d)'!G72</f>
        <v>-241.66666666666666</v>
      </c>
      <c r="H1716" s="88">
        <f>'Net Expenditure (d)'!H72</f>
        <v>-241.66666666666666</v>
      </c>
      <c r="I1716" s="88">
        <f>'Net Expenditure (d)'!I72</f>
        <v>-241.66666666666666</v>
      </c>
      <c r="J1716" s="88">
        <f>'Net Expenditure (d)'!J72</f>
        <v>-241.66666666666666</v>
      </c>
      <c r="K1716" s="88">
        <f>'Net Expenditure (d)'!K72</f>
        <v>-241.66666666666666</v>
      </c>
      <c r="L1716" s="88">
        <f>'Net Expenditure (d)'!L72</f>
        <v>-241.66666666666666</v>
      </c>
      <c r="M1716" s="88">
        <f>'Net Expenditure (d)'!M72</f>
        <v>-241.66666666666666</v>
      </c>
      <c r="N1716" s="88">
        <f>'Net Expenditure (d)'!N72</f>
        <v>-241.66666666666666</v>
      </c>
      <c r="O1716" s="88">
        <f>'Net Expenditure (d)'!O72</f>
        <v>-241.66666666666666</v>
      </c>
      <c r="P1716" s="88">
        <f>'Net Expenditure (d)'!P72</f>
        <v>-241.66666666666666</v>
      </c>
      <c r="Q1716" s="88">
        <f>'Net Expenditure (d)'!Q72</f>
        <v>-241.66666666666666</v>
      </c>
      <c r="R1716" s="88">
        <f>'Net Expenditure (d)'!R72</f>
        <v>-241.66666666666666</v>
      </c>
      <c r="W1716" s="88">
        <f>'Net Expenditure (d)'!F72</f>
        <v>0</v>
      </c>
      <c r="X1716" s="88">
        <f>'Net Expenditure (d)'!S72</f>
        <v>-2899.9999999999995</v>
      </c>
      <c r="Y1716" s="88">
        <f>'Net Expenditure (d)'!T72</f>
        <v>0</v>
      </c>
      <c r="Z1716" s="88">
        <f>'Net Expenditure (d)'!U72</f>
        <v>0</v>
      </c>
    </row>
    <row r="1717" spans="1:26">
      <c r="A1717" s="87" t="str">
        <f>'Net Expenditure (d)'!A73</f>
        <v>Swansea Bay UHB</v>
      </c>
      <c r="B1717" s="87" t="str">
        <f>'Net Expenditure (d)'!B73</f>
        <v>NET EXPENDITURE</v>
      </c>
      <c r="C1717" s="87" t="str">
        <f>'Net Expenditure (d)'!C73</f>
        <v>CONTINUING HEALTHCARE / FUNDED NURSING CARE EXPENDITURE ANALYSIS £'000</v>
      </c>
      <c r="D1717" s="87"/>
      <c r="E1717" s="87" t="str">
        <f>'Net Expenditure (d)'!D73</f>
        <v>FIGURE</v>
      </c>
      <c r="F1717" s="87" t="str">
        <f>'Net Expenditure (d)'!E73</f>
        <v>Disinvestments and Planning Assumptions (negative value)</v>
      </c>
      <c r="G1717" s="88">
        <f>'Net Expenditure (d)'!G73</f>
        <v>0</v>
      </c>
      <c r="H1717" s="88">
        <f>'Net Expenditure (d)'!H73</f>
        <v>0</v>
      </c>
      <c r="I1717" s="88">
        <f>'Net Expenditure (d)'!I73</f>
        <v>0</v>
      </c>
      <c r="J1717" s="88">
        <f>'Net Expenditure (d)'!J73</f>
        <v>0</v>
      </c>
      <c r="K1717" s="88">
        <f>'Net Expenditure (d)'!K73</f>
        <v>0</v>
      </c>
      <c r="L1717" s="88">
        <f>'Net Expenditure (d)'!L73</f>
        <v>0</v>
      </c>
      <c r="M1717" s="88">
        <f>'Net Expenditure (d)'!M73</f>
        <v>0</v>
      </c>
      <c r="N1717" s="88">
        <f>'Net Expenditure (d)'!N73</f>
        <v>0</v>
      </c>
      <c r="O1717" s="88">
        <f>'Net Expenditure (d)'!O73</f>
        <v>0</v>
      </c>
      <c r="P1717" s="88">
        <f>'Net Expenditure (d)'!P73</f>
        <v>0</v>
      </c>
      <c r="Q1717" s="88">
        <f>'Net Expenditure (d)'!Q73</f>
        <v>0</v>
      </c>
      <c r="R1717" s="88">
        <f>'Net Expenditure (d)'!R73</f>
        <v>0</v>
      </c>
      <c r="W1717" s="88">
        <f>'Net Expenditure (d)'!F73</f>
        <v>0</v>
      </c>
      <c r="X1717" s="88">
        <f>'Net Expenditure (d)'!S73</f>
        <v>0</v>
      </c>
      <c r="Y1717" s="88">
        <f>'Net Expenditure (d)'!T73</f>
        <v>0</v>
      </c>
      <c r="Z1717" s="88">
        <f>'Net Expenditure (d)'!U73</f>
        <v>0</v>
      </c>
    </row>
    <row r="1718" spans="1:26">
      <c r="A1718" s="87" t="str">
        <f>'Net Expenditure (d)'!A74</f>
        <v>Swansea Bay UHB</v>
      </c>
      <c r="B1718" s="87" t="str">
        <f>'Net Expenditure (d)'!B74</f>
        <v>NET EXPENDITURE</v>
      </c>
      <c r="C1718" s="87" t="str">
        <f>'Net Expenditure (d)'!C74</f>
        <v>CONTINUING HEALTHCARE / FUNDED NURSING CARE EXPENDITURE ANALYSIS £'000</v>
      </c>
      <c r="D1718" s="87"/>
      <c r="E1718" s="87" t="str">
        <f>'Net Expenditure (d)'!D74</f>
        <v>TOTAL</v>
      </c>
      <c r="F1718" s="87" t="str">
        <f>'Net Expenditure (d)'!E74</f>
        <v>NET CHC/FNC PLAN</v>
      </c>
      <c r="G1718" s="88">
        <f>'Net Expenditure (d)'!G74</f>
        <v>7248.6689999999999</v>
      </c>
      <c r="H1718" s="88">
        <f>'Net Expenditure (d)'!H74</f>
        <v>7248.6689999999999</v>
      </c>
      <c r="I1718" s="88">
        <f>'Net Expenditure (d)'!I74</f>
        <v>7248.6689999999999</v>
      </c>
      <c r="J1718" s="88">
        <f>'Net Expenditure (d)'!J74</f>
        <v>7248.6689999999999</v>
      </c>
      <c r="K1718" s="88">
        <f>'Net Expenditure (d)'!K74</f>
        <v>7248.6689999999999</v>
      </c>
      <c r="L1718" s="88">
        <f>'Net Expenditure (d)'!L74</f>
        <v>7248.6689999999999</v>
      </c>
      <c r="M1718" s="88">
        <f>'Net Expenditure (d)'!M74</f>
        <v>7248.6689999999999</v>
      </c>
      <c r="N1718" s="88">
        <f>'Net Expenditure (d)'!N74</f>
        <v>7248.6689999999999</v>
      </c>
      <c r="O1718" s="88">
        <f>'Net Expenditure (d)'!O74</f>
        <v>7248.6689999999999</v>
      </c>
      <c r="P1718" s="88">
        <f>'Net Expenditure (d)'!P74</f>
        <v>7248.6689999999999</v>
      </c>
      <c r="Q1718" s="88">
        <f>'Net Expenditure (d)'!Q74</f>
        <v>7248.6689999999999</v>
      </c>
      <c r="R1718" s="88">
        <f>'Net Expenditure (d)'!R74</f>
        <v>7248.6689999999999</v>
      </c>
      <c r="W1718" s="88">
        <f>'Net Expenditure (d)'!F74</f>
        <v>72522.528000000006</v>
      </c>
      <c r="X1718" s="88">
        <f>'Net Expenditure (d)'!S74</f>
        <v>86984.028000000006</v>
      </c>
      <c r="Y1718" s="88">
        <f>'Net Expenditure (d)'!T74</f>
        <v>93684.028000000006</v>
      </c>
      <c r="Z1718" s="88">
        <f>'Net Expenditure (d)'!U74</f>
        <v>100384.02800000001</v>
      </c>
    </row>
    <row r="1719" spans="1:26">
      <c r="A1719" s="87" t="str">
        <f>'Net Expenditure (d)'!A75</f>
        <v>Swansea Bay UHB</v>
      </c>
      <c r="B1719" s="87" t="str">
        <f>'Net Expenditure (d)'!B75</f>
        <v>NET EXPENDITURE</v>
      </c>
      <c r="C1719" s="87" t="str">
        <f>'Net Expenditure (d)'!C75</f>
        <v>CONTINUING HEALTHCARE / FUNDED NURSING CARE EXPENDITURE ANALYSIS £'000</v>
      </c>
      <c r="D1719" s="87"/>
      <c r="E1719" s="87" t="str">
        <f>'Net Expenditure (d)'!D75</f>
        <v>FIGURE</v>
      </c>
      <c r="F1719" s="87">
        <f>'Net Expenditure (d)'!E75</f>
        <v>0</v>
      </c>
      <c r="G1719" s="88">
        <f>'Net Expenditure (d)'!G75</f>
        <v>0</v>
      </c>
      <c r="H1719" s="88">
        <f>'Net Expenditure (d)'!H75</f>
        <v>0</v>
      </c>
      <c r="I1719" s="88">
        <f>'Net Expenditure (d)'!I75</f>
        <v>0</v>
      </c>
      <c r="J1719" s="88">
        <f>'Net Expenditure (d)'!J75</f>
        <v>0</v>
      </c>
      <c r="K1719" s="88">
        <f>'Net Expenditure (d)'!K75</f>
        <v>0</v>
      </c>
      <c r="L1719" s="88">
        <f>'Net Expenditure (d)'!L75</f>
        <v>0</v>
      </c>
      <c r="M1719" s="88">
        <f>'Net Expenditure (d)'!M75</f>
        <v>0</v>
      </c>
      <c r="N1719" s="88">
        <f>'Net Expenditure (d)'!N75</f>
        <v>0</v>
      </c>
      <c r="O1719" s="88">
        <f>'Net Expenditure (d)'!O75</f>
        <v>0</v>
      </c>
      <c r="P1719" s="88">
        <f>'Net Expenditure (d)'!P75</f>
        <v>0</v>
      </c>
      <c r="Q1719" s="88">
        <f>'Net Expenditure (d)'!Q75</f>
        <v>0</v>
      </c>
      <c r="R1719" s="88">
        <f>'Net Expenditure (d)'!R75</f>
        <v>0</v>
      </c>
      <c r="W1719" s="88">
        <f>'Net Expenditure (d)'!F75</f>
        <v>0</v>
      </c>
      <c r="X1719" s="88">
        <f>'Net Expenditure (d)'!S75</f>
        <v>0</v>
      </c>
      <c r="Y1719" s="88">
        <f>'Net Expenditure (d)'!T75</f>
        <v>0</v>
      </c>
      <c r="Z1719" s="88">
        <f>'Net Expenditure (d)'!U75</f>
        <v>0</v>
      </c>
    </row>
    <row r="1720" spans="1:26">
      <c r="A1720" s="87" t="str">
        <f>'Net Expenditure (d)'!A76</f>
        <v>Swansea Bay UHB</v>
      </c>
      <c r="B1720" s="87" t="str">
        <f>'Net Expenditure (d)'!B76</f>
        <v>NET EXPENDITURE</v>
      </c>
      <c r="C1720" s="87" t="str">
        <f>'Net Expenditure (d)'!C76</f>
        <v>HEALTHCARE SERVICES PROVIDED BY OTHER NHS BODIES EXPENDITURE ANALYSIS £'000</v>
      </c>
      <c r="D1720" s="87"/>
      <c r="E1720" s="87" t="str">
        <f>'Net Expenditure (d)'!D76</f>
        <v>FIGURE</v>
      </c>
      <c r="F1720" s="87" t="str">
        <f>'Net Expenditure (d)'!E76</f>
        <v>HEALTHCARE SERVICES PROVIDED BY OTHER NHS BODIES EXPENDITURE ANALYSIS £'000</v>
      </c>
      <c r="G1720" s="88">
        <f>'Net Expenditure (d)'!G76</f>
        <v>0</v>
      </c>
      <c r="H1720" s="88">
        <f>'Net Expenditure (d)'!H76</f>
        <v>0</v>
      </c>
      <c r="I1720" s="88">
        <f>'Net Expenditure (d)'!I76</f>
        <v>0</v>
      </c>
      <c r="J1720" s="88">
        <f>'Net Expenditure (d)'!J76</f>
        <v>0</v>
      </c>
      <c r="K1720" s="88">
        <f>'Net Expenditure (d)'!K76</f>
        <v>0</v>
      </c>
      <c r="L1720" s="88">
        <f>'Net Expenditure (d)'!L76</f>
        <v>0</v>
      </c>
      <c r="M1720" s="88">
        <f>'Net Expenditure (d)'!M76</f>
        <v>0</v>
      </c>
      <c r="N1720" s="88">
        <f>'Net Expenditure (d)'!N76</f>
        <v>0</v>
      </c>
      <c r="O1720" s="88">
        <f>'Net Expenditure (d)'!O76</f>
        <v>0</v>
      </c>
      <c r="P1720" s="88">
        <f>'Net Expenditure (d)'!P76</f>
        <v>0</v>
      </c>
      <c r="Q1720" s="88">
        <f>'Net Expenditure (d)'!Q76</f>
        <v>0</v>
      </c>
      <c r="R1720" s="88">
        <f>'Net Expenditure (d)'!R76</f>
        <v>0</v>
      </c>
      <c r="W1720" s="88">
        <f>'Net Expenditure (d)'!F76</f>
        <v>0</v>
      </c>
      <c r="X1720" s="88">
        <f>'Net Expenditure (d)'!S76</f>
        <v>0</v>
      </c>
      <c r="Y1720" s="88">
        <f>'Net Expenditure (d)'!T76</f>
        <v>0</v>
      </c>
      <c r="Z1720" s="88">
        <f>'Net Expenditure (d)'!U76</f>
        <v>0</v>
      </c>
    </row>
    <row r="1721" spans="1:26">
      <c r="A1721" s="87" t="str">
        <f>'Net Expenditure (d)'!A77</f>
        <v>Swansea Bay UHB</v>
      </c>
      <c r="B1721" s="87" t="str">
        <f>'Net Expenditure (d)'!B77</f>
        <v>NET EXPENDITURE</v>
      </c>
      <c r="C1721" s="87" t="str">
        <f>'Net Expenditure (d)'!C77</f>
        <v>HEALTHCARE SERVICES PROVIDED BY OTHER NHS BODIES EXPENDITURE ANALYSIS £'000</v>
      </c>
      <c r="D1721" s="87"/>
      <c r="E1721" s="87" t="str">
        <f>'Net Expenditure (d)'!D77</f>
        <v>FIGURE</v>
      </c>
      <c r="F1721" s="87" t="str">
        <f>'Net Expenditure (d)'!E77</f>
        <v>Underlying Recurring Spend</v>
      </c>
      <c r="G1721" s="88">
        <f>'Net Expenditure (d)'!G77</f>
        <v>14417.163812500001</v>
      </c>
      <c r="H1721" s="88">
        <f>'Net Expenditure (d)'!H77</f>
        <v>14417.163812500001</v>
      </c>
      <c r="I1721" s="88">
        <f>'Net Expenditure (d)'!I77</f>
        <v>14417.163812500001</v>
      </c>
      <c r="J1721" s="88">
        <f>'Net Expenditure (d)'!J77</f>
        <v>14417.163812500001</v>
      </c>
      <c r="K1721" s="88">
        <f>'Net Expenditure (d)'!K77</f>
        <v>14417.163812500001</v>
      </c>
      <c r="L1721" s="88">
        <f>'Net Expenditure (d)'!L77</f>
        <v>14417.163812500001</v>
      </c>
      <c r="M1721" s="88">
        <f>'Net Expenditure (d)'!M77</f>
        <v>14417.163812500001</v>
      </c>
      <c r="N1721" s="88">
        <f>'Net Expenditure (d)'!N77</f>
        <v>14417.163812500001</v>
      </c>
      <c r="O1721" s="88">
        <f>'Net Expenditure (d)'!O77</f>
        <v>14417.163812500001</v>
      </c>
      <c r="P1721" s="88">
        <f>'Net Expenditure (d)'!P77</f>
        <v>14417.163812500001</v>
      </c>
      <c r="Q1721" s="88">
        <f>'Net Expenditure (d)'!Q77</f>
        <v>14417.163812500001</v>
      </c>
      <c r="R1721" s="88">
        <f>'Net Expenditure (d)'!R77</f>
        <v>14417.163812500001</v>
      </c>
      <c r="W1721" s="88">
        <f>'Net Expenditure (d)'!F77</f>
        <v>0</v>
      </c>
      <c r="X1721" s="88">
        <f>'Net Expenditure (d)'!S77</f>
        <v>173005.96574999997</v>
      </c>
      <c r="Y1721" s="88">
        <f>'Net Expenditure (d)'!T77</f>
        <v>177236.96575</v>
      </c>
      <c r="Z1721" s="88">
        <f>'Net Expenditure (d)'!U77</f>
        <v>181436.96575</v>
      </c>
    </row>
    <row r="1722" spans="1:26">
      <c r="A1722" s="87" t="str">
        <f>'Net Expenditure (d)'!A78</f>
        <v>Swansea Bay UHB</v>
      </c>
      <c r="B1722" s="87" t="str">
        <f>'Net Expenditure (d)'!B78</f>
        <v>NET EXPENDITURE</v>
      </c>
      <c r="C1722" s="87" t="str">
        <f>'Net Expenditure (d)'!C78</f>
        <v>HEALTHCARE SERVICES PROVIDED BY OTHER NHS BODIES EXPENDITURE ANALYSIS £'000</v>
      </c>
      <c r="D1722" s="87"/>
      <c r="E1722" s="87" t="str">
        <f>'Net Expenditure (d)'!D78</f>
        <v>FIGURE</v>
      </c>
      <c r="F1722" s="87" t="str">
        <f>'Net Expenditure (d)'!E78</f>
        <v>New cost pressures</v>
      </c>
      <c r="G1722" s="88">
        <f>'Net Expenditure (d)'!G78</f>
        <v>352.58333333333331</v>
      </c>
      <c r="H1722" s="88">
        <f>'Net Expenditure (d)'!H78</f>
        <v>352.58333333333331</v>
      </c>
      <c r="I1722" s="88">
        <f>'Net Expenditure (d)'!I78</f>
        <v>352.58333333333331</v>
      </c>
      <c r="J1722" s="88">
        <f>'Net Expenditure (d)'!J78</f>
        <v>352.58333333333331</v>
      </c>
      <c r="K1722" s="88">
        <f>'Net Expenditure (d)'!K78</f>
        <v>352.58333333333331</v>
      </c>
      <c r="L1722" s="88">
        <f>'Net Expenditure (d)'!L78</f>
        <v>352.58333333333331</v>
      </c>
      <c r="M1722" s="88">
        <f>'Net Expenditure (d)'!M78</f>
        <v>352.58333333333331</v>
      </c>
      <c r="N1722" s="88">
        <f>'Net Expenditure (d)'!N78</f>
        <v>352.58333333333331</v>
      </c>
      <c r="O1722" s="88">
        <f>'Net Expenditure (d)'!O78</f>
        <v>352.58333333333331</v>
      </c>
      <c r="P1722" s="88">
        <f>'Net Expenditure (d)'!P78</f>
        <v>352.58333333333331</v>
      </c>
      <c r="Q1722" s="88">
        <f>'Net Expenditure (d)'!Q78</f>
        <v>352.58333333333331</v>
      </c>
      <c r="R1722" s="88">
        <f>'Net Expenditure (d)'!R78</f>
        <v>352.58333333333331</v>
      </c>
      <c r="W1722" s="88">
        <f>'Net Expenditure (d)'!F78</f>
        <v>0</v>
      </c>
      <c r="X1722" s="88">
        <f>'Net Expenditure (d)'!S78</f>
        <v>4231.0000000000009</v>
      </c>
      <c r="Y1722" s="88">
        <f>'Net Expenditure (d)'!T78</f>
        <v>4200</v>
      </c>
      <c r="Z1722" s="88">
        <f>'Net Expenditure (d)'!U78</f>
        <v>4200</v>
      </c>
    </row>
    <row r="1723" spans="1:26">
      <c r="A1723" s="87" t="str">
        <f>'Net Expenditure (d)'!A79</f>
        <v>Swansea Bay UHB</v>
      </c>
      <c r="B1723" s="87" t="str">
        <f>'Net Expenditure (d)'!B79</f>
        <v>NET EXPENDITURE</v>
      </c>
      <c r="C1723" s="87" t="str">
        <f>'Net Expenditure (d)'!C79</f>
        <v>HEALTHCARE SERVICES PROVIDED BY OTHER NHS BODIES EXPENDITURE ANALYSIS £'000</v>
      </c>
      <c r="D1723" s="87"/>
      <c r="E1723" s="87" t="str">
        <f>'Net Expenditure (d)'!D79</f>
        <v>FIGURE</v>
      </c>
      <c r="F1723" s="87" t="str">
        <f>'Net Expenditure (d)'!E79</f>
        <v>Identified savings (negative value)</v>
      </c>
      <c r="G1723" s="88">
        <f>'Net Expenditure (d)'!G79</f>
        <v>0</v>
      </c>
      <c r="H1723" s="88">
        <f>'Net Expenditure (d)'!H79</f>
        <v>0</v>
      </c>
      <c r="I1723" s="88">
        <f>'Net Expenditure (d)'!I79</f>
        <v>0</v>
      </c>
      <c r="J1723" s="88">
        <f>'Net Expenditure (d)'!J79</f>
        <v>0</v>
      </c>
      <c r="K1723" s="88">
        <f>'Net Expenditure (d)'!K79</f>
        <v>0</v>
      </c>
      <c r="L1723" s="88">
        <f>'Net Expenditure (d)'!L79</f>
        <v>0</v>
      </c>
      <c r="M1723" s="88">
        <f>'Net Expenditure (d)'!M79</f>
        <v>0</v>
      </c>
      <c r="N1723" s="88">
        <f>'Net Expenditure (d)'!N79</f>
        <v>0</v>
      </c>
      <c r="O1723" s="88">
        <f>'Net Expenditure (d)'!O79</f>
        <v>0</v>
      </c>
      <c r="P1723" s="88">
        <f>'Net Expenditure (d)'!P79</f>
        <v>0</v>
      </c>
      <c r="Q1723" s="88">
        <f>'Net Expenditure (d)'!Q79</f>
        <v>0</v>
      </c>
      <c r="R1723" s="88">
        <f>'Net Expenditure (d)'!R79</f>
        <v>0</v>
      </c>
      <c r="W1723" s="88">
        <f>'Net Expenditure (d)'!F79</f>
        <v>0</v>
      </c>
      <c r="X1723" s="88">
        <f>'Net Expenditure (d)'!S79</f>
        <v>0</v>
      </c>
      <c r="Y1723" s="88">
        <f>'Net Expenditure (d)'!T79</f>
        <v>0</v>
      </c>
      <c r="Z1723" s="88">
        <f>'Net Expenditure (d)'!U79</f>
        <v>0</v>
      </c>
    </row>
    <row r="1724" spans="1:26">
      <c r="A1724" s="87" t="str">
        <f>'Net Expenditure (d)'!A80</f>
        <v>Swansea Bay UHB</v>
      </c>
      <c r="B1724" s="87" t="str">
        <f>'Net Expenditure (d)'!B80</f>
        <v>NET EXPENDITURE</v>
      </c>
      <c r="C1724" s="87" t="str">
        <f>'Net Expenditure (d)'!C80</f>
        <v>HEALTHCARE SERVICES PROVIDED BY OTHER NHS BODIES EXPENDITURE ANALYSIS £'000</v>
      </c>
      <c r="D1724" s="87"/>
      <c r="E1724" s="87" t="str">
        <f>'Net Expenditure (d)'!D80</f>
        <v>FIGURE</v>
      </c>
      <c r="F1724" s="87" t="str">
        <f>'Net Expenditure (d)'!E80</f>
        <v>Disinvestments and Planning Assumptions (negative value)</v>
      </c>
      <c r="G1724" s="88">
        <f>'Net Expenditure (d)'!G80</f>
        <v>0</v>
      </c>
      <c r="H1724" s="88">
        <f>'Net Expenditure (d)'!H80</f>
        <v>0</v>
      </c>
      <c r="I1724" s="88">
        <f>'Net Expenditure (d)'!I80</f>
        <v>0</v>
      </c>
      <c r="J1724" s="88">
        <f>'Net Expenditure (d)'!J80</f>
        <v>0</v>
      </c>
      <c r="K1724" s="88">
        <f>'Net Expenditure (d)'!K80</f>
        <v>0</v>
      </c>
      <c r="L1724" s="88">
        <f>'Net Expenditure (d)'!L80</f>
        <v>0</v>
      </c>
      <c r="M1724" s="88">
        <f>'Net Expenditure (d)'!M80</f>
        <v>0</v>
      </c>
      <c r="N1724" s="88">
        <f>'Net Expenditure (d)'!N80</f>
        <v>0</v>
      </c>
      <c r="O1724" s="88">
        <f>'Net Expenditure (d)'!O80</f>
        <v>0</v>
      </c>
      <c r="P1724" s="88">
        <f>'Net Expenditure (d)'!P80</f>
        <v>0</v>
      </c>
      <c r="Q1724" s="88">
        <f>'Net Expenditure (d)'!Q80</f>
        <v>0</v>
      </c>
      <c r="R1724" s="88">
        <f>'Net Expenditure (d)'!R80</f>
        <v>0</v>
      </c>
      <c r="W1724" s="88">
        <f>'Net Expenditure (d)'!F80</f>
        <v>0</v>
      </c>
      <c r="X1724" s="88">
        <f>'Net Expenditure (d)'!S80</f>
        <v>0</v>
      </c>
      <c r="Y1724" s="88">
        <f>'Net Expenditure (d)'!T80</f>
        <v>0</v>
      </c>
      <c r="Z1724" s="88">
        <f>'Net Expenditure (d)'!U80</f>
        <v>0</v>
      </c>
    </row>
    <row r="1725" spans="1:26">
      <c r="A1725" s="87" t="str">
        <f>'Net Expenditure (d)'!A81</f>
        <v>Swansea Bay UHB</v>
      </c>
      <c r="B1725" s="87" t="str">
        <f>'Net Expenditure (d)'!B81</f>
        <v>NET EXPENDITURE</v>
      </c>
      <c r="C1725" s="87" t="str">
        <f>'Net Expenditure (d)'!C81</f>
        <v>HEALTHCARE SERVICES PROVIDED BY OTHER NHS BODIES EXPENDITURE ANALYSIS £'000</v>
      </c>
      <c r="D1725" s="87"/>
      <c r="E1725" s="87" t="str">
        <f>'Net Expenditure (d)'!D81</f>
        <v>TOTAL</v>
      </c>
      <c r="F1725" s="87" t="str">
        <f>'Net Expenditure (d)'!E81</f>
        <v>NET HEALTHCARE SERVICES PROVIDED BY OTHER NHS BODIES PLAN</v>
      </c>
      <c r="G1725" s="88">
        <f>'Net Expenditure (d)'!G81</f>
        <v>14769.747145833335</v>
      </c>
      <c r="H1725" s="88">
        <f>'Net Expenditure (d)'!H81</f>
        <v>14769.747145833335</v>
      </c>
      <c r="I1725" s="88">
        <f>'Net Expenditure (d)'!I81</f>
        <v>14769.747145833335</v>
      </c>
      <c r="J1725" s="88">
        <f>'Net Expenditure (d)'!J81</f>
        <v>14769.747145833335</v>
      </c>
      <c r="K1725" s="88">
        <f>'Net Expenditure (d)'!K81</f>
        <v>14769.747145833335</v>
      </c>
      <c r="L1725" s="88">
        <f>'Net Expenditure (d)'!L81</f>
        <v>14769.747145833335</v>
      </c>
      <c r="M1725" s="88">
        <f>'Net Expenditure (d)'!M81</f>
        <v>14769.747145833335</v>
      </c>
      <c r="N1725" s="88">
        <f>'Net Expenditure (d)'!N81</f>
        <v>14769.747145833335</v>
      </c>
      <c r="O1725" s="88">
        <f>'Net Expenditure (d)'!O81</f>
        <v>14769.747145833335</v>
      </c>
      <c r="P1725" s="88">
        <f>'Net Expenditure (d)'!P81</f>
        <v>14769.747145833335</v>
      </c>
      <c r="Q1725" s="88">
        <f>'Net Expenditure (d)'!Q81</f>
        <v>14769.747145833335</v>
      </c>
      <c r="R1725" s="88">
        <f>'Net Expenditure (d)'!R81</f>
        <v>14769.747145833335</v>
      </c>
      <c r="W1725" s="88">
        <f>'Net Expenditure (d)'!F81</f>
        <v>177483.96575</v>
      </c>
      <c r="X1725" s="88">
        <f>'Net Expenditure (d)'!S81</f>
        <v>177236.96574999997</v>
      </c>
      <c r="Y1725" s="88">
        <f>'Net Expenditure (d)'!T81</f>
        <v>181436.96575</v>
      </c>
      <c r="Z1725" s="88">
        <f>'Net Expenditure (d)'!U81</f>
        <v>185636.96575</v>
      </c>
    </row>
    <row r="1726" spans="1:26">
      <c r="A1726" s="87" t="str">
        <f>'Net Expenditure (d)'!A82</f>
        <v>Swansea Bay UHB</v>
      </c>
      <c r="B1726" s="87" t="str">
        <f>'Net Expenditure (d)'!B82</f>
        <v>NET EXPENDITURE</v>
      </c>
      <c r="C1726" s="87" t="str">
        <f>'Net Expenditure (d)'!C82</f>
        <v>HEALTHCARE SERVICES PROVIDED BY OTHER NHS BODIES EXPENDITURE ANALYSIS £'000</v>
      </c>
      <c r="D1726" s="87"/>
      <c r="E1726" s="87" t="str">
        <f>'Net Expenditure (d)'!D82</f>
        <v>FIGURE</v>
      </c>
      <c r="F1726" s="87">
        <f>'Net Expenditure (d)'!E82</f>
        <v>0</v>
      </c>
      <c r="G1726" s="88">
        <f>'Net Expenditure (d)'!G82</f>
        <v>0</v>
      </c>
      <c r="H1726" s="88">
        <f>'Net Expenditure (d)'!H82</f>
        <v>0</v>
      </c>
      <c r="I1726" s="88">
        <f>'Net Expenditure (d)'!I82</f>
        <v>0</v>
      </c>
      <c r="J1726" s="88">
        <f>'Net Expenditure (d)'!J82</f>
        <v>0</v>
      </c>
      <c r="K1726" s="88">
        <f>'Net Expenditure (d)'!K82</f>
        <v>0</v>
      </c>
      <c r="L1726" s="88">
        <f>'Net Expenditure (d)'!L82</f>
        <v>0</v>
      </c>
      <c r="M1726" s="88">
        <f>'Net Expenditure (d)'!M82</f>
        <v>0</v>
      </c>
      <c r="N1726" s="88">
        <f>'Net Expenditure (d)'!N82</f>
        <v>0</v>
      </c>
      <c r="O1726" s="88">
        <f>'Net Expenditure (d)'!O82</f>
        <v>0</v>
      </c>
      <c r="P1726" s="88">
        <f>'Net Expenditure (d)'!P82</f>
        <v>0</v>
      </c>
      <c r="Q1726" s="88">
        <f>'Net Expenditure (d)'!Q82</f>
        <v>0</v>
      </c>
      <c r="R1726" s="88">
        <f>'Net Expenditure (d)'!R82</f>
        <v>0</v>
      </c>
      <c r="W1726" s="88">
        <f>'Net Expenditure (d)'!F82</f>
        <v>0</v>
      </c>
      <c r="X1726" s="88">
        <f>'Net Expenditure (d)'!S82</f>
        <v>0</v>
      </c>
      <c r="Y1726" s="88">
        <f>'Net Expenditure (d)'!T82</f>
        <v>0</v>
      </c>
      <c r="Z1726" s="88">
        <f>'Net Expenditure (d)'!U82</f>
        <v>0</v>
      </c>
    </row>
    <row r="1727" spans="1:26">
      <c r="A1727" s="87" t="str">
        <f>'Net Expenditure (d)'!A83</f>
        <v>Swansea Bay UHB</v>
      </c>
      <c r="B1727" s="87" t="str">
        <f>'Net Expenditure (d)'!B83</f>
        <v>NET EXPENDITURE</v>
      </c>
      <c r="C1727" s="87" t="str">
        <f>'Net Expenditure (d)'!C83</f>
        <v>NON HEALTHCARE SERVICES PROVIDED BY OTHER NHS BODIES EXPENDITURE ANALYSIS £'000</v>
      </c>
      <c r="D1727" s="87"/>
      <c r="E1727" s="87" t="str">
        <f>'Net Expenditure (d)'!D83</f>
        <v>FIGURE</v>
      </c>
      <c r="F1727" s="87" t="str">
        <f>'Net Expenditure (d)'!E83</f>
        <v>NON HEALTHCARE SERVICES PROVIDED BY OTHER NHS BODIES EXPENDITURE ANALYSIS £'000</v>
      </c>
      <c r="G1727" s="88">
        <f>'Net Expenditure (d)'!G83</f>
        <v>0</v>
      </c>
      <c r="H1727" s="88">
        <f>'Net Expenditure (d)'!H83</f>
        <v>0</v>
      </c>
      <c r="I1727" s="88">
        <f>'Net Expenditure (d)'!I83</f>
        <v>0</v>
      </c>
      <c r="J1727" s="88">
        <f>'Net Expenditure (d)'!J83</f>
        <v>0</v>
      </c>
      <c r="K1727" s="88">
        <f>'Net Expenditure (d)'!K83</f>
        <v>0</v>
      </c>
      <c r="L1727" s="88">
        <f>'Net Expenditure (d)'!L83</f>
        <v>0</v>
      </c>
      <c r="M1727" s="88">
        <f>'Net Expenditure (d)'!M83</f>
        <v>0</v>
      </c>
      <c r="N1727" s="88">
        <f>'Net Expenditure (d)'!N83</f>
        <v>0</v>
      </c>
      <c r="O1727" s="88">
        <f>'Net Expenditure (d)'!O83</f>
        <v>0</v>
      </c>
      <c r="P1727" s="88">
        <f>'Net Expenditure (d)'!P83</f>
        <v>0</v>
      </c>
      <c r="Q1727" s="88">
        <f>'Net Expenditure (d)'!Q83</f>
        <v>0</v>
      </c>
      <c r="R1727" s="88">
        <f>'Net Expenditure (d)'!R83</f>
        <v>0</v>
      </c>
      <c r="W1727" s="88">
        <f>'Net Expenditure (d)'!F83</f>
        <v>0</v>
      </c>
      <c r="X1727" s="88">
        <f>'Net Expenditure (d)'!S83</f>
        <v>0</v>
      </c>
      <c r="Y1727" s="88">
        <f>'Net Expenditure (d)'!T83</f>
        <v>0</v>
      </c>
      <c r="Z1727" s="88">
        <f>'Net Expenditure (d)'!U83</f>
        <v>0</v>
      </c>
    </row>
    <row r="1728" spans="1:26">
      <c r="A1728" s="87" t="str">
        <f>'Net Expenditure (d)'!A84</f>
        <v>Swansea Bay UHB</v>
      </c>
      <c r="B1728" s="87" t="str">
        <f>'Net Expenditure (d)'!B84</f>
        <v>NET EXPENDITURE</v>
      </c>
      <c r="C1728" s="87" t="str">
        <f>'Net Expenditure (d)'!C84</f>
        <v>NON HEALTHCARE SERVICES PROVIDED BY OTHER NHS BODIES EXPENDITURE ANALYSIS £'000</v>
      </c>
      <c r="D1728" s="87"/>
      <c r="E1728" s="87" t="str">
        <f>'Net Expenditure (d)'!D84</f>
        <v>FIGURE</v>
      </c>
      <c r="F1728" s="87" t="str">
        <f>'Net Expenditure (d)'!E84</f>
        <v>Underlying Recurring Spend</v>
      </c>
      <c r="G1728" s="88">
        <f>'Net Expenditure (d)'!G84</f>
        <v>0</v>
      </c>
      <c r="H1728" s="88">
        <f>'Net Expenditure (d)'!H84</f>
        <v>0</v>
      </c>
      <c r="I1728" s="88">
        <f>'Net Expenditure (d)'!I84</f>
        <v>0</v>
      </c>
      <c r="J1728" s="88">
        <f>'Net Expenditure (d)'!J84</f>
        <v>0</v>
      </c>
      <c r="K1728" s="88">
        <f>'Net Expenditure (d)'!K84</f>
        <v>0</v>
      </c>
      <c r="L1728" s="88">
        <f>'Net Expenditure (d)'!L84</f>
        <v>0</v>
      </c>
      <c r="M1728" s="88">
        <f>'Net Expenditure (d)'!M84</f>
        <v>0</v>
      </c>
      <c r="N1728" s="88">
        <f>'Net Expenditure (d)'!N84</f>
        <v>0</v>
      </c>
      <c r="O1728" s="88">
        <f>'Net Expenditure (d)'!O84</f>
        <v>0</v>
      </c>
      <c r="P1728" s="88">
        <f>'Net Expenditure (d)'!P84</f>
        <v>0</v>
      </c>
      <c r="Q1728" s="88">
        <f>'Net Expenditure (d)'!Q84</f>
        <v>0</v>
      </c>
      <c r="R1728" s="88">
        <f>'Net Expenditure (d)'!R84</f>
        <v>0</v>
      </c>
      <c r="W1728" s="88">
        <f>'Net Expenditure (d)'!F84</f>
        <v>0</v>
      </c>
      <c r="X1728" s="88">
        <f>'Net Expenditure (d)'!S84</f>
        <v>0</v>
      </c>
      <c r="Y1728" s="88">
        <f>'Net Expenditure (d)'!T84</f>
        <v>0</v>
      </c>
      <c r="Z1728" s="88">
        <f>'Net Expenditure (d)'!U84</f>
        <v>0</v>
      </c>
    </row>
    <row r="1729" spans="1:26">
      <c r="A1729" s="87" t="str">
        <f>'Net Expenditure (d)'!A85</f>
        <v>Swansea Bay UHB</v>
      </c>
      <c r="B1729" s="87" t="str">
        <f>'Net Expenditure (d)'!B85</f>
        <v>NET EXPENDITURE</v>
      </c>
      <c r="C1729" s="87" t="str">
        <f>'Net Expenditure (d)'!C85</f>
        <v>NON HEALTHCARE SERVICES PROVIDED BY OTHER NHS BODIES EXPENDITURE ANALYSIS £'000</v>
      </c>
      <c r="D1729" s="87"/>
      <c r="E1729" s="87" t="str">
        <f>'Net Expenditure (d)'!D85</f>
        <v>FIGURE</v>
      </c>
      <c r="F1729" s="87" t="str">
        <f>'Net Expenditure (d)'!E85</f>
        <v>New cost pressures</v>
      </c>
      <c r="G1729" s="88">
        <f>'Net Expenditure (d)'!G85</f>
        <v>0</v>
      </c>
      <c r="H1729" s="88">
        <f>'Net Expenditure (d)'!H85</f>
        <v>0</v>
      </c>
      <c r="I1729" s="88">
        <f>'Net Expenditure (d)'!I85</f>
        <v>0</v>
      </c>
      <c r="J1729" s="88">
        <f>'Net Expenditure (d)'!J85</f>
        <v>0</v>
      </c>
      <c r="K1729" s="88">
        <f>'Net Expenditure (d)'!K85</f>
        <v>0</v>
      </c>
      <c r="L1729" s="88">
        <f>'Net Expenditure (d)'!L85</f>
        <v>0</v>
      </c>
      <c r="M1729" s="88">
        <f>'Net Expenditure (d)'!M85</f>
        <v>0</v>
      </c>
      <c r="N1729" s="88">
        <f>'Net Expenditure (d)'!N85</f>
        <v>0</v>
      </c>
      <c r="O1729" s="88">
        <f>'Net Expenditure (d)'!O85</f>
        <v>0</v>
      </c>
      <c r="P1729" s="88">
        <f>'Net Expenditure (d)'!P85</f>
        <v>0</v>
      </c>
      <c r="Q1729" s="88">
        <f>'Net Expenditure (d)'!Q85</f>
        <v>0</v>
      </c>
      <c r="R1729" s="88">
        <f>'Net Expenditure (d)'!R85</f>
        <v>0</v>
      </c>
      <c r="W1729" s="88">
        <f>'Net Expenditure (d)'!F85</f>
        <v>0</v>
      </c>
      <c r="X1729" s="88">
        <f>'Net Expenditure (d)'!S85</f>
        <v>0</v>
      </c>
      <c r="Y1729" s="88">
        <f>'Net Expenditure (d)'!T85</f>
        <v>0</v>
      </c>
      <c r="Z1729" s="88">
        <f>'Net Expenditure (d)'!U85</f>
        <v>0</v>
      </c>
    </row>
    <row r="1730" spans="1:26">
      <c r="A1730" s="87" t="str">
        <f>'Net Expenditure (d)'!A86</f>
        <v>Swansea Bay UHB</v>
      </c>
      <c r="B1730" s="87" t="str">
        <f>'Net Expenditure (d)'!B86</f>
        <v>NET EXPENDITURE</v>
      </c>
      <c r="C1730" s="87" t="str">
        <f>'Net Expenditure (d)'!C86</f>
        <v>NON HEALTHCARE SERVICES PROVIDED BY OTHER NHS BODIES EXPENDITURE ANALYSIS £'000</v>
      </c>
      <c r="D1730" s="87"/>
      <c r="E1730" s="87" t="str">
        <f>'Net Expenditure (d)'!D86</f>
        <v>FIGURE</v>
      </c>
      <c r="F1730" s="87" t="str">
        <f>'Net Expenditure (d)'!E86</f>
        <v>Identified savings (negative value)</v>
      </c>
      <c r="G1730" s="88">
        <f>'Net Expenditure (d)'!G86</f>
        <v>0</v>
      </c>
      <c r="H1730" s="88">
        <f>'Net Expenditure (d)'!H86</f>
        <v>0</v>
      </c>
      <c r="I1730" s="88">
        <f>'Net Expenditure (d)'!I86</f>
        <v>0</v>
      </c>
      <c r="J1730" s="88">
        <f>'Net Expenditure (d)'!J86</f>
        <v>0</v>
      </c>
      <c r="K1730" s="88">
        <f>'Net Expenditure (d)'!K86</f>
        <v>0</v>
      </c>
      <c r="L1730" s="88">
        <f>'Net Expenditure (d)'!L86</f>
        <v>0</v>
      </c>
      <c r="M1730" s="88">
        <f>'Net Expenditure (d)'!M86</f>
        <v>0</v>
      </c>
      <c r="N1730" s="88">
        <f>'Net Expenditure (d)'!N86</f>
        <v>0</v>
      </c>
      <c r="O1730" s="88">
        <f>'Net Expenditure (d)'!O86</f>
        <v>0</v>
      </c>
      <c r="P1730" s="88">
        <f>'Net Expenditure (d)'!P86</f>
        <v>0</v>
      </c>
      <c r="Q1730" s="88">
        <f>'Net Expenditure (d)'!Q86</f>
        <v>0</v>
      </c>
      <c r="R1730" s="88">
        <f>'Net Expenditure (d)'!R86</f>
        <v>0</v>
      </c>
      <c r="W1730" s="88">
        <f>'Net Expenditure (d)'!F86</f>
        <v>0</v>
      </c>
      <c r="X1730" s="88">
        <f>'Net Expenditure (d)'!S86</f>
        <v>0</v>
      </c>
      <c r="Y1730" s="88">
        <f>'Net Expenditure (d)'!T86</f>
        <v>0</v>
      </c>
      <c r="Z1730" s="88">
        <f>'Net Expenditure (d)'!U86</f>
        <v>0</v>
      </c>
    </row>
    <row r="1731" spans="1:26">
      <c r="A1731" s="87" t="str">
        <f>'Net Expenditure (d)'!A87</f>
        <v>Swansea Bay UHB</v>
      </c>
      <c r="B1731" s="87" t="str">
        <f>'Net Expenditure (d)'!B87</f>
        <v>NET EXPENDITURE</v>
      </c>
      <c r="C1731" s="87" t="str">
        <f>'Net Expenditure (d)'!C87</f>
        <v>NON HEALTHCARE SERVICES PROVIDED BY OTHER NHS BODIES EXPENDITURE ANALYSIS £'000</v>
      </c>
      <c r="D1731" s="87"/>
      <c r="E1731" s="87" t="str">
        <f>'Net Expenditure (d)'!D87</f>
        <v>FIGURE</v>
      </c>
      <c r="F1731" s="87" t="str">
        <f>'Net Expenditure (d)'!E87</f>
        <v>Disinvestments and Planning Assumptions (negative value)</v>
      </c>
      <c r="G1731" s="88">
        <f>'Net Expenditure (d)'!G87</f>
        <v>0</v>
      </c>
      <c r="H1731" s="88">
        <f>'Net Expenditure (d)'!H87</f>
        <v>0</v>
      </c>
      <c r="I1731" s="88">
        <f>'Net Expenditure (d)'!I87</f>
        <v>0</v>
      </c>
      <c r="J1731" s="88">
        <f>'Net Expenditure (d)'!J87</f>
        <v>0</v>
      </c>
      <c r="K1731" s="88">
        <f>'Net Expenditure (d)'!K87</f>
        <v>0</v>
      </c>
      <c r="L1731" s="88">
        <f>'Net Expenditure (d)'!L87</f>
        <v>0</v>
      </c>
      <c r="M1731" s="88">
        <f>'Net Expenditure (d)'!M87</f>
        <v>0</v>
      </c>
      <c r="N1731" s="88">
        <f>'Net Expenditure (d)'!N87</f>
        <v>0</v>
      </c>
      <c r="O1731" s="88">
        <f>'Net Expenditure (d)'!O87</f>
        <v>0</v>
      </c>
      <c r="P1731" s="88">
        <f>'Net Expenditure (d)'!P87</f>
        <v>0</v>
      </c>
      <c r="Q1731" s="88">
        <f>'Net Expenditure (d)'!Q87</f>
        <v>0</v>
      </c>
      <c r="R1731" s="88">
        <f>'Net Expenditure (d)'!R87</f>
        <v>0</v>
      </c>
      <c r="W1731" s="88">
        <f>'Net Expenditure (d)'!F87</f>
        <v>0</v>
      </c>
      <c r="X1731" s="88">
        <f>'Net Expenditure (d)'!S87</f>
        <v>0</v>
      </c>
      <c r="Y1731" s="88">
        <f>'Net Expenditure (d)'!T87</f>
        <v>0</v>
      </c>
      <c r="Z1731" s="88">
        <f>'Net Expenditure (d)'!U87</f>
        <v>0</v>
      </c>
    </row>
    <row r="1732" spans="1:26">
      <c r="A1732" s="87" t="str">
        <f>'Net Expenditure (d)'!A88</f>
        <v>Swansea Bay UHB</v>
      </c>
      <c r="B1732" s="87" t="str">
        <f>'Net Expenditure (d)'!B88</f>
        <v>NET EXPENDITURE</v>
      </c>
      <c r="C1732" s="87" t="str">
        <f>'Net Expenditure (d)'!C88</f>
        <v>NON HEALTHCARE SERVICES PROVIDED BY OTHER NHS BODIES EXPENDITURE ANALYSIS £'000</v>
      </c>
      <c r="D1732" s="87"/>
      <c r="E1732" s="87" t="str">
        <f>'Net Expenditure (d)'!D88</f>
        <v>TOTAL</v>
      </c>
      <c r="F1732" s="87" t="str">
        <f>'Net Expenditure (d)'!E88</f>
        <v>NET NON HEALTHCARE SERVICES PROVIDED BY OTHER NHS BODIES PLAN</v>
      </c>
      <c r="G1732" s="88">
        <f>'Net Expenditure (d)'!G88</f>
        <v>0</v>
      </c>
      <c r="H1732" s="88">
        <f>'Net Expenditure (d)'!H88</f>
        <v>0</v>
      </c>
      <c r="I1732" s="88">
        <f>'Net Expenditure (d)'!I88</f>
        <v>0</v>
      </c>
      <c r="J1732" s="88">
        <f>'Net Expenditure (d)'!J88</f>
        <v>0</v>
      </c>
      <c r="K1732" s="88">
        <f>'Net Expenditure (d)'!K88</f>
        <v>0</v>
      </c>
      <c r="L1732" s="88">
        <f>'Net Expenditure (d)'!L88</f>
        <v>0</v>
      </c>
      <c r="M1732" s="88">
        <f>'Net Expenditure (d)'!M88</f>
        <v>0</v>
      </c>
      <c r="N1732" s="88">
        <f>'Net Expenditure (d)'!N88</f>
        <v>0</v>
      </c>
      <c r="O1732" s="88">
        <f>'Net Expenditure (d)'!O88</f>
        <v>0</v>
      </c>
      <c r="P1732" s="88">
        <f>'Net Expenditure (d)'!P88</f>
        <v>0</v>
      </c>
      <c r="Q1732" s="88">
        <f>'Net Expenditure (d)'!Q88</f>
        <v>0</v>
      </c>
      <c r="R1732" s="88">
        <f>'Net Expenditure (d)'!R88</f>
        <v>0</v>
      </c>
      <c r="W1732" s="88">
        <f>'Net Expenditure (d)'!F88</f>
        <v>0</v>
      </c>
      <c r="X1732" s="88">
        <f>'Net Expenditure (d)'!S88</f>
        <v>0</v>
      </c>
      <c r="Y1732" s="88">
        <f>'Net Expenditure (d)'!T88</f>
        <v>0</v>
      </c>
      <c r="Z1732" s="88">
        <f>'Net Expenditure (d)'!U88</f>
        <v>0</v>
      </c>
    </row>
    <row r="1733" spans="1:26">
      <c r="A1733" s="87" t="str">
        <f>'Net Expenditure (d)'!A89</f>
        <v>Swansea Bay UHB</v>
      </c>
      <c r="B1733" s="87" t="str">
        <f>'Net Expenditure (d)'!B89</f>
        <v>NET EXPENDITURE</v>
      </c>
      <c r="C1733" s="87" t="str">
        <f>'Net Expenditure (d)'!C89</f>
        <v>NON HEALTHCARE SERVICES PROVIDED BY OTHER NHS BODIES EXPENDITURE ANALYSIS £'000</v>
      </c>
      <c r="D1733" s="87"/>
      <c r="E1733" s="87" t="str">
        <f>'Net Expenditure (d)'!D89</f>
        <v>FIGURE</v>
      </c>
      <c r="F1733" s="87">
        <f>'Net Expenditure (d)'!E89</f>
        <v>0</v>
      </c>
      <c r="G1733" s="88">
        <f>'Net Expenditure (d)'!G89</f>
        <v>0</v>
      </c>
      <c r="H1733" s="88">
        <f>'Net Expenditure (d)'!H89</f>
        <v>0</v>
      </c>
      <c r="I1733" s="88">
        <f>'Net Expenditure (d)'!I89</f>
        <v>0</v>
      </c>
      <c r="J1733" s="88">
        <f>'Net Expenditure (d)'!J89</f>
        <v>0</v>
      </c>
      <c r="K1733" s="88">
        <f>'Net Expenditure (d)'!K89</f>
        <v>0</v>
      </c>
      <c r="L1733" s="88">
        <f>'Net Expenditure (d)'!L89</f>
        <v>0</v>
      </c>
      <c r="M1733" s="88">
        <f>'Net Expenditure (d)'!M89</f>
        <v>0</v>
      </c>
      <c r="N1733" s="88">
        <f>'Net Expenditure (d)'!N89</f>
        <v>0</v>
      </c>
      <c r="O1733" s="88">
        <f>'Net Expenditure (d)'!O89</f>
        <v>0</v>
      </c>
      <c r="P1733" s="88">
        <f>'Net Expenditure (d)'!P89</f>
        <v>0</v>
      </c>
      <c r="Q1733" s="88">
        <f>'Net Expenditure (d)'!Q89</f>
        <v>0</v>
      </c>
      <c r="R1733" s="88">
        <f>'Net Expenditure (d)'!R89</f>
        <v>0</v>
      </c>
      <c r="W1733" s="88">
        <f>'Net Expenditure (d)'!F89</f>
        <v>0</v>
      </c>
      <c r="X1733" s="88">
        <f>'Net Expenditure (d)'!S89</f>
        <v>0</v>
      </c>
      <c r="Y1733" s="88">
        <f>'Net Expenditure (d)'!T89</f>
        <v>0</v>
      </c>
      <c r="Z1733" s="88">
        <f>'Net Expenditure (d)'!U89</f>
        <v>0</v>
      </c>
    </row>
    <row r="1734" spans="1:26">
      <c r="A1734" s="87" t="str">
        <f>'Net Expenditure (d)'!A90</f>
        <v>Swansea Bay UHB</v>
      </c>
      <c r="B1734" s="87" t="str">
        <f>'Net Expenditure (d)'!B90</f>
        <v>NET EXPENDITURE</v>
      </c>
      <c r="C1734" s="87" t="str">
        <f>'Net Expenditure (d)'!C90</f>
        <v>OTHER PRIVATE &amp; VOLUNTARY EXPENDITURE ANALYSIS £'000</v>
      </c>
      <c r="D1734" s="87"/>
      <c r="E1734" s="87" t="str">
        <f>'Net Expenditure (d)'!D90</f>
        <v>FIGURE</v>
      </c>
      <c r="F1734" s="87" t="str">
        <f>'Net Expenditure (d)'!E90</f>
        <v>OTHER PRIVATE &amp; VOLUNTARY EXPENDITURE ANALYSIS £'000</v>
      </c>
      <c r="G1734" s="88">
        <f>'Net Expenditure (d)'!G90</f>
        <v>0</v>
      </c>
      <c r="H1734" s="88">
        <f>'Net Expenditure (d)'!H90</f>
        <v>0</v>
      </c>
      <c r="I1734" s="88">
        <f>'Net Expenditure (d)'!I90</f>
        <v>0</v>
      </c>
      <c r="J1734" s="88">
        <f>'Net Expenditure (d)'!J90</f>
        <v>0</v>
      </c>
      <c r="K1734" s="88">
        <f>'Net Expenditure (d)'!K90</f>
        <v>0</v>
      </c>
      <c r="L1734" s="88">
        <f>'Net Expenditure (d)'!L90</f>
        <v>0</v>
      </c>
      <c r="M1734" s="88">
        <f>'Net Expenditure (d)'!M90</f>
        <v>0</v>
      </c>
      <c r="N1734" s="88">
        <f>'Net Expenditure (d)'!N90</f>
        <v>0</v>
      </c>
      <c r="O1734" s="88">
        <f>'Net Expenditure (d)'!O90</f>
        <v>0</v>
      </c>
      <c r="P1734" s="88">
        <f>'Net Expenditure (d)'!P90</f>
        <v>0</v>
      </c>
      <c r="Q1734" s="88">
        <f>'Net Expenditure (d)'!Q90</f>
        <v>0</v>
      </c>
      <c r="R1734" s="88">
        <f>'Net Expenditure (d)'!R90</f>
        <v>0</v>
      </c>
      <c r="W1734" s="88">
        <f>'Net Expenditure (d)'!F90</f>
        <v>0</v>
      </c>
      <c r="X1734" s="88">
        <f>'Net Expenditure (d)'!S90</f>
        <v>0</v>
      </c>
      <c r="Y1734" s="88">
        <f>'Net Expenditure (d)'!T90</f>
        <v>0</v>
      </c>
      <c r="Z1734" s="88">
        <f>'Net Expenditure (d)'!U90</f>
        <v>0</v>
      </c>
    </row>
    <row r="1735" spans="1:26">
      <c r="A1735" s="87" t="str">
        <f>'Net Expenditure (d)'!A91</f>
        <v>Swansea Bay UHB</v>
      </c>
      <c r="B1735" s="87" t="str">
        <f>'Net Expenditure (d)'!B91</f>
        <v>NET EXPENDITURE</v>
      </c>
      <c r="C1735" s="87" t="str">
        <f>'Net Expenditure (d)'!C91</f>
        <v>OTHER PRIVATE &amp; VOLUNTARY EXPENDITURE ANALYSIS £'000</v>
      </c>
      <c r="D1735" s="87"/>
      <c r="E1735" s="87" t="str">
        <f>'Net Expenditure (d)'!D91</f>
        <v>FIGURE</v>
      </c>
      <c r="F1735" s="87" t="str">
        <f>'Net Expenditure (d)'!E91</f>
        <v>Underlying Recurring Spend</v>
      </c>
      <c r="G1735" s="88">
        <f>'Net Expenditure (d)'!G91</f>
        <v>1396.1432500000001</v>
      </c>
      <c r="H1735" s="88">
        <f>'Net Expenditure (d)'!H91</f>
        <v>1396.1432500000001</v>
      </c>
      <c r="I1735" s="88">
        <f>'Net Expenditure (d)'!I91</f>
        <v>1396.1432500000001</v>
      </c>
      <c r="J1735" s="88">
        <f>'Net Expenditure (d)'!J91</f>
        <v>1396.1432500000001</v>
      </c>
      <c r="K1735" s="88">
        <f>'Net Expenditure (d)'!K91</f>
        <v>1396.1432500000001</v>
      </c>
      <c r="L1735" s="88">
        <f>'Net Expenditure (d)'!L91</f>
        <v>1396.1432500000001</v>
      </c>
      <c r="M1735" s="88">
        <f>'Net Expenditure (d)'!M91</f>
        <v>1396.1432500000001</v>
      </c>
      <c r="N1735" s="88">
        <f>'Net Expenditure (d)'!N91</f>
        <v>1396.1432500000001</v>
      </c>
      <c r="O1735" s="88">
        <f>'Net Expenditure (d)'!O91</f>
        <v>1396.1432500000001</v>
      </c>
      <c r="P1735" s="88">
        <f>'Net Expenditure (d)'!P91</f>
        <v>1396.1432500000001</v>
      </c>
      <c r="Q1735" s="88">
        <f>'Net Expenditure (d)'!Q91</f>
        <v>1396.1432500000001</v>
      </c>
      <c r="R1735" s="88">
        <f>'Net Expenditure (d)'!R91</f>
        <v>1396.1432500000001</v>
      </c>
      <c r="W1735" s="88">
        <f>'Net Expenditure (d)'!F91</f>
        <v>0</v>
      </c>
      <c r="X1735" s="88">
        <f>'Net Expenditure (d)'!S91</f>
        <v>16753.719000000005</v>
      </c>
      <c r="Y1735" s="88">
        <f>'Net Expenditure (d)'!T91</f>
        <v>16753.719000000001</v>
      </c>
      <c r="Z1735" s="88">
        <f>'Net Expenditure (d)'!U91</f>
        <v>16753.719000000001</v>
      </c>
    </row>
    <row r="1736" spans="1:26">
      <c r="A1736" s="87" t="str">
        <f>'Net Expenditure (d)'!A92</f>
        <v>Swansea Bay UHB</v>
      </c>
      <c r="B1736" s="87" t="str">
        <f>'Net Expenditure (d)'!B92</f>
        <v>NET EXPENDITURE</v>
      </c>
      <c r="C1736" s="87" t="str">
        <f>'Net Expenditure (d)'!C92</f>
        <v>OTHER PRIVATE &amp; VOLUNTARY EXPENDITURE ANALYSIS £'000</v>
      </c>
      <c r="D1736" s="87"/>
      <c r="E1736" s="87" t="str">
        <f>'Net Expenditure (d)'!D92</f>
        <v>FIGURE</v>
      </c>
      <c r="F1736" s="87" t="str">
        <f>'Net Expenditure (d)'!E92</f>
        <v>New cost pressures</v>
      </c>
      <c r="G1736" s="88">
        <f>'Net Expenditure (d)'!G92</f>
        <v>0</v>
      </c>
      <c r="H1736" s="88">
        <f>'Net Expenditure (d)'!H92</f>
        <v>0</v>
      </c>
      <c r="I1736" s="88">
        <f>'Net Expenditure (d)'!I92</f>
        <v>0</v>
      </c>
      <c r="J1736" s="88">
        <f>'Net Expenditure (d)'!J92</f>
        <v>0</v>
      </c>
      <c r="K1736" s="88">
        <f>'Net Expenditure (d)'!K92</f>
        <v>0</v>
      </c>
      <c r="L1736" s="88">
        <f>'Net Expenditure (d)'!L92</f>
        <v>0</v>
      </c>
      <c r="M1736" s="88">
        <f>'Net Expenditure (d)'!M92</f>
        <v>0</v>
      </c>
      <c r="N1736" s="88">
        <f>'Net Expenditure (d)'!N92</f>
        <v>0</v>
      </c>
      <c r="O1736" s="88">
        <f>'Net Expenditure (d)'!O92</f>
        <v>0</v>
      </c>
      <c r="P1736" s="88">
        <f>'Net Expenditure (d)'!P92</f>
        <v>0</v>
      </c>
      <c r="Q1736" s="88">
        <f>'Net Expenditure (d)'!Q92</f>
        <v>0</v>
      </c>
      <c r="R1736" s="88">
        <f>'Net Expenditure (d)'!R92</f>
        <v>0</v>
      </c>
      <c r="W1736" s="88">
        <f>'Net Expenditure (d)'!F92</f>
        <v>0</v>
      </c>
      <c r="X1736" s="88">
        <f>'Net Expenditure (d)'!S92</f>
        <v>0</v>
      </c>
      <c r="Y1736" s="88">
        <f>'Net Expenditure (d)'!T92</f>
        <v>0</v>
      </c>
      <c r="Z1736" s="88">
        <f>'Net Expenditure (d)'!U92</f>
        <v>0</v>
      </c>
    </row>
    <row r="1737" spans="1:26">
      <c r="A1737" s="87" t="str">
        <f>'Net Expenditure (d)'!A93</f>
        <v>Swansea Bay UHB</v>
      </c>
      <c r="B1737" s="87" t="str">
        <f>'Net Expenditure (d)'!B93</f>
        <v>NET EXPENDITURE</v>
      </c>
      <c r="C1737" s="87" t="str">
        <f>'Net Expenditure (d)'!C93</f>
        <v>OTHER PRIVATE &amp; VOLUNTARY EXPENDITURE ANALYSIS £'000</v>
      </c>
      <c r="D1737" s="87"/>
      <c r="E1737" s="87" t="str">
        <f>'Net Expenditure (d)'!D93</f>
        <v>FIGURE</v>
      </c>
      <c r="F1737" s="87" t="str">
        <f>'Net Expenditure (d)'!E93</f>
        <v>Identified savings (negative value)</v>
      </c>
      <c r="G1737" s="88">
        <f>'Net Expenditure (d)'!G93</f>
        <v>0</v>
      </c>
      <c r="H1737" s="88">
        <f>'Net Expenditure (d)'!H93</f>
        <v>0</v>
      </c>
      <c r="I1737" s="88">
        <f>'Net Expenditure (d)'!I93</f>
        <v>0</v>
      </c>
      <c r="J1737" s="88">
        <f>'Net Expenditure (d)'!J93</f>
        <v>0</v>
      </c>
      <c r="K1737" s="88">
        <f>'Net Expenditure (d)'!K93</f>
        <v>0</v>
      </c>
      <c r="L1737" s="88">
        <f>'Net Expenditure (d)'!L93</f>
        <v>0</v>
      </c>
      <c r="M1737" s="88">
        <f>'Net Expenditure (d)'!M93</f>
        <v>0</v>
      </c>
      <c r="N1737" s="88">
        <f>'Net Expenditure (d)'!N93</f>
        <v>0</v>
      </c>
      <c r="O1737" s="88">
        <f>'Net Expenditure (d)'!O93</f>
        <v>0</v>
      </c>
      <c r="P1737" s="88">
        <f>'Net Expenditure (d)'!P93</f>
        <v>0</v>
      </c>
      <c r="Q1737" s="88">
        <f>'Net Expenditure (d)'!Q93</f>
        <v>0</v>
      </c>
      <c r="R1737" s="88">
        <f>'Net Expenditure (d)'!R93</f>
        <v>0</v>
      </c>
      <c r="W1737" s="88">
        <f>'Net Expenditure (d)'!F93</f>
        <v>0</v>
      </c>
      <c r="X1737" s="88">
        <f>'Net Expenditure (d)'!S93</f>
        <v>0</v>
      </c>
      <c r="Y1737" s="88">
        <f>'Net Expenditure (d)'!T93</f>
        <v>0</v>
      </c>
      <c r="Z1737" s="88">
        <f>'Net Expenditure (d)'!U93</f>
        <v>0</v>
      </c>
    </row>
    <row r="1738" spans="1:26">
      <c r="A1738" s="87" t="str">
        <f>'Net Expenditure (d)'!A94</f>
        <v>Swansea Bay UHB</v>
      </c>
      <c r="B1738" s="87" t="str">
        <f>'Net Expenditure (d)'!B94</f>
        <v>NET EXPENDITURE</v>
      </c>
      <c r="C1738" s="87" t="str">
        <f>'Net Expenditure (d)'!C94</f>
        <v>OTHER PRIVATE &amp; VOLUNTARY EXPENDITURE ANALYSIS £'000</v>
      </c>
      <c r="D1738" s="87"/>
      <c r="E1738" s="87" t="str">
        <f>'Net Expenditure (d)'!D94</f>
        <v>FIGURE</v>
      </c>
      <c r="F1738" s="87" t="str">
        <f>'Net Expenditure (d)'!E94</f>
        <v>Disinvestments and Planning Assumptions (negative value)</v>
      </c>
      <c r="G1738" s="88">
        <f>'Net Expenditure (d)'!G94</f>
        <v>0</v>
      </c>
      <c r="H1738" s="88">
        <f>'Net Expenditure (d)'!H94</f>
        <v>0</v>
      </c>
      <c r="I1738" s="88">
        <f>'Net Expenditure (d)'!I94</f>
        <v>0</v>
      </c>
      <c r="J1738" s="88">
        <f>'Net Expenditure (d)'!J94</f>
        <v>0</v>
      </c>
      <c r="K1738" s="88">
        <f>'Net Expenditure (d)'!K94</f>
        <v>0</v>
      </c>
      <c r="L1738" s="88">
        <f>'Net Expenditure (d)'!L94</f>
        <v>0</v>
      </c>
      <c r="M1738" s="88">
        <f>'Net Expenditure (d)'!M94</f>
        <v>0</v>
      </c>
      <c r="N1738" s="88">
        <f>'Net Expenditure (d)'!N94</f>
        <v>0</v>
      </c>
      <c r="O1738" s="88">
        <f>'Net Expenditure (d)'!O94</f>
        <v>0</v>
      </c>
      <c r="P1738" s="88">
        <f>'Net Expenditure (d)'!P94</f>
        <v>0</v>
      </c>
      <c r="Q1738" s="88">
        <f>'Net Expenditure (d)'!Q94</f>
        <v>0</v>
      </c>
      <c r="R1738" s="88">
        <f>'Net Expenditure (d)'!R94</f>
        <v>0</v>
      </c>
      <c r="W1738" s="88">
        <f>'Net Expenditure (d)'!F94</f>
        <v>0</v>
      </c>
      <c r="X1738" s="88">
        <f>'Net Expenditure (d)'!S94</f>
        <v>0</v>
      </c>
      <c r="Y1738" s="88">
        <f>'Net Expenditure (d)'!T94</f>
        <v>0</v>
      </c>
      <c r="Z1738" s="88">
        <f>'Net Expenditure (d)'!U94</f>
        <v>0</v>
      </c>
    </row>
    <row r="1739" spans="1:26">
      <c r="A1739" s="87" t="str">
        <f>'Net Expenditure (d)'!A95</f>
        <v>Swansea Bay UHB</v>
      </c>
      <c r="B1739" s="87" t="str">
        <f>'Net Expenditure (d)'!B95</f>
        <v>NET EXPENDITURE</v>
      </c>
      <c r="C1739" s="87" t="str">
        <f>'Net Expenditure (d)'!C95</f>
        <v>OTHER PRIVATE &amp; VOLUNTARY EXPENDITURE ANALYSIS £'000</v>
      </c>
      <c r="D1739" s="87"/>
      <c r="E1739" s="87" t="str">
        <f>'Net Expenditure (d)'!D95</f>
        <v>TOTAL</v>
      </c>
      <c r="F1739" s="87" t="str">
        <f>'Net Expenditure (d)'!E95</f>
        <v>NET OTHER PRIVATE &amp; VOLUNTARY SECTOR PLAN</v>
      </c>
      <c r="G1739" s="88">
        <f>'Net Expenditure (d)'!G95</f>
        <v>1396.1432500000001</v>
      </c>
      <c r="H1739" s="88">
        <f>'Net Expenditure (d)'!H95</f>
        <v>1396.1432500000001</v>
      </c>
      <c r="I1739" s="88">
        <f>'Net Expenditure (d)'!I95</f>
        <v>1396.1432500000001</v>
      </c>
      <c r="J1739" s="88">
        <f>'Net Expenditure (d)'!J95</f>
        <v>1396.1432500000001</v>
      </c>
      <c r="K1739" s="88">
        <f>'Net Expenditure (d)'!K95</f>
        <v>1396.1432500000001</v>
      </c>
      <c r="L1739" s="88">
        <f>'Net Expenditure (d)'!L95</f>
        <v>1396.1432500000001</v>
      </c>
      <c r="M1739" s="88">
        <f>'Net Expenditure (d)'!M95</f>
        <v>1396.1432500000001</v>
      </c>
      <c r="N1739" s="88">
        <f>'Net Expenditure (d)'!N95</f>
        <v>1396.1432500000001</v>
      </c>
      <c r="O1739" s="88">
        <f>'Net Expenditure (d)'!O95</f>
        <v>1396.1432500000001</v>
      </c>
      <c r="P1739" s="88">
        <f>'Net Expenditure (d)'!P95</f>
        <v>1396.1432500000001</v>
      </c>
      <c r="Q1739" s="88">
        <f>'Net Expenditure (d)'!Q95</f>
        <v>1396.1432500000001</v>
      </c>
      <c r="R1739" s="88">
        <f>'Net Expenditure (d)'!R95</f>
        <v>1396.1432500000001</v>
      </c>
      <c r="W1739" s="88">
        <f>'Net Expenditure (d)'!F95</f>
        <v>16753.719000000001</v>
      </c>
      <c r="X1739" s="88">
        <f>'Net Expenditure (d)'!S95</f>
        <v>16753.719000000005</v>
      </c>
      <c r="Y1739" s="88">
        <f>'Net Expenditure (d)'!T95</f>
        <v>16753.719000000001</v>
      </c>
      <c r="Z1739" s="88">
        <f>'Net Expenditure (d)'!U95</f>
        <v>16753.719000000001</v>
      </c>
    </row>
    <row r="1740" spans="1:26">
      <c r="A1740" s="87" t="str">
        <f>'Net Expenditure (d)'!A96</f>
        <v>Swansea Bay UHB</v>
      </c>
      <c r="B1740" s="87" t="str">
        <f>'Net Expenditure (d)'!B96</f>
        <v>NET EXPENDITURE</v>
      </c>
      <c r="C1740" s="87" t="str">
        <f>'Net Expenditure (d)'!C96</f>
        <v>OTHER PRIVATE &amp; VOLUNTARY EXPENDITURE ANALYSIS £'000</v>
      </c>
      <c r="D1740" s="87"/>
      <c r="E1740" s="87" t="str">
        <f>'Net Expenditure (d)'!D96</f>
        <v>FIGURE</v>
      </c>
      <c r="F1740" s="87">
        <f>'Net Expenditure (d)'!E96</f>
        <v>0</v>
      </c>
      <c r="G1740" s="88">
        <f>'Net Expenditure (d)'!G96</f>
        <v>0</v>
      </c>
      <c r="H1740" s="88">
        <f>'Net Expenditure (d)'!H96</f>
        <v>0</v>
      </c>
      <c r="I1740" s="88">
        <f>'Net Expenditure (d)'!I96</f>
        <v>0</v>
      </c>
      <c r="J1740" s="88">
        <f>'Net Expenditure (d)'!J96</f>
        <v>0</v>
      </c>
      <c r="K1740" s="88">
        <f>'Net Expenditure (d)'!K96</f>
        <v>0</v>
      </c>
      <c r="L1740" s="88">
        <f>'Net Expenditure (d)'!L96</f>
        <v>0</v>
      </c>
      <c r="M1740" s="88">
        <f>'Net Expenditure (d)'!M96</f>
        <v>0</v>
      </c>
      <c r="N1740" s="88">
        <f>'Net Expenditure (d)'!N96</f>
        <v>0</v>
      </c>
      <c r="O1740" s="88">
        <f>'Net Expenditure (d)'!O96</f>
        <v>0</v>
      </c>
      <c r="P1740" s="88">
        <f>'Net Expenditure (d)'!P96</f>
        <v>0</v>
      </c>
      <c r="Q1740" s="88">
        <f>'Net Expenditure (d)'!Q96</f>
        <v>0</v>
      </c>
      <c r="R1740" s="88">
        <f>'Net Expenditure (d)'!R96</f>
        <v>0</v>
      </c>
      <c r="W1740" s="88">
        <f>'Net Expenditure (d)'!F96</f>
        <v>0</v>
      </c>
      <c r="X1740" s="88">
        <f>'Net Expenditure (d)'!S96</f>
        <v>0</v>
      </c>
      <c r="Y1740" s="88">
        <f>'Net Expenditure (d)'!T96</f>
        <v>0</v>
      </c>
      <c r="Z1740" s="88">
        <f>'Net Expenditure (d)'!U96</f>
        <v>0</v>
      </c>
    </row>
    <row r="1741" spans="1:26">
      <c r="A1741" s="87" t="str">
        <f>'Net Expenditure (d)'!A97</f>
        <v>Swansea Bay UHB</v>
      </c>
      <c r="B1741" s="87" t="str">
        <f>'Net Expenditure (d)'!B97</f>
        <v>NET EXPENDITURE</v>
      </c>
      <c r="C1741" s="87" t="str">
        <f>'Net Expenditure (d)'!C97</f>
        <v>JOINT FINANCING &amp; OTHER EXPENDITURE ANALYSIS £'000</v>
      </c>
      <c r="D1741" s="87"/>
      <c r="E1741" s="87" t="str">
        <f>'Net Expenditure (d)'!D97</f>
        <v>FIGURE</v>
      </c>
      <c r="F1741" s="87" t="str">
        <f>'Net Expenditure (d)'!E97</f>
        <v>JOINT FINANCING &amp; OTHER EXPENDITURE ANALYSIS £'000</v>
      </c>
      <c r="G1741" s="88">
        <f>'Net Expenditure (d)'!G97</f>
        <v>0</v>
      </c>
      <c r="H1741" s="88">
        <f>'Net Expenditure (d)'!H97</f>
        <v>0</v>
      </c>
      <c r="I1741" s="88">
        <f>'Net Expenditure (d)'!I97</f>
        <v>0</v>
      </c>
      <c r="J1741" s="88">
        <f>'Net Expenditure (d)'!J97</f>
        <v>0</v>
      </c>
      <c r="K1741" s="88">
        <f>'Net Expenditure (d)'!K97</f>
        <v>0</v>
      </c>
      <c r="L1741" s="88">
        <f>'Net Expenditure (d)'!L97</f>
        <v>0</v>
      </c>
      <c r="M1741" s="88">
        <f>'Net Expenditure (d)'!M97</f>
        <v>0</v>
      </c>
      <c r="N1741" s="88">
        <f>'Net Expenditure (d)'!N97</f>
        <v>0</v>
      </c>
      <c r="O1741" s="88">
        <f>'Net Expenditure (d)'!O97</f>
        <v>0</v>
      </c>
      <c r="P1741" s="88">
        <f>'Net Expenditure (d)'!P97</f>
        <v>0</v>
      </c>
      <c r="Q1741" s="88">
        <f>'Net Expenditure (d)'!Q97</f>
        <v>0</v>
      </c>
      <c r="R1741" s="88">
        <f>'Net Expenditure (d)'!R97</f>
        <v>0</v>
      </c>
      <c r="W1741" s="88">
        <f>'Net Expenditure (d)'!F97</f>
        <v>0</v>
      </c>
      <c r="X1741" s="88">
        <f>'Net Expenditure (d)'!S97</f>
        <v>0</v>
      </c>
      <c r="Y1741" s="88">
        <f>'Net Expenditure (d)'!T97</f>
        <v>0</v>
      </c>
      <c r="Z1741" s="88">
        <f>'Net Expenditure (d)'!U97</f>
        <v>0</v>
      </c>
    </row>
    <row r="1742" spans="1:26">
      <c r="A1742" s="87" t="str">
        <f>'Net Expenditure (d)'!A98</f>
        <v>Swansea Bay UHB</v>
      </c>
      <c r="B1742" s="87" t="str">
        <f>'Net Expenditure (d)'!B98</f>
        <v>NET EXPENDITURE</v>
      </c>
      <c r="C1742" s="87" t="str">
        <f>'Net Expenditure (d)'!C98</f>
        <v>JOINT FINANCING &amp; OTHER EXPENDITURE ANALYSIS £'000</v>
      </c>
      <c r="D1742" s="87"/>
      <c r="E1742" s="87" t="str">
        <f>'Net Expenditure (d)'!D98</f>
        <v>FIGURE</v>
      </c>
      <c r="F1742" s="87" t="str">
        <f>'Net Expenditure (d)'!E98</f>
        <v>Underlying Recurring Spend</v>
      </c>
      <c r="G1742" s="88">
        <f>'Net Expenditure (d)'!G98</f>
        <v>2118.7965833333333</v>
      </c>
      <c r="H1742" s="88">
        <f>'Net Expenditure (d)'!H98</f>
        <v>2118.7965833333333</v>
      </c>
      <c r="I1742" s="88">
        <f>'Net Expenditure (d)'!I98</f>
        <v>2118.7965833333333</v>
      </c>
      <c r="J1742" s="88">
        <f>'Net Expenditure (d)'!J98</f>
        <v>2118.7965833333333</v>
      </c>
      <c r="K1742" s="88">
        <f>'Net Expenditure (d)'!K98</f>
        <v>2118.7965833333333</v>
      </c>
      <c r="L1742" s="88">
        <f>'Net Expenditure (d)'!L98</f>
        <v>2118.7965833333333</v>
      </c>
      <c r="M1742" s="88">
        <f>'Net Expenditure (d)'!M98</f>
        <v>2118.7965833333333</v>
      </c>
      <c r="N1742" s="88">
        <f>'Net Expenditure (d)'!N98</f>
        <v>2118.7965833333333</v>
      </c>
      <c r="O1742" s="88">
        <f>'Net Expenditure (d)'!O98</f>
        <v>2118.7965833333333</v>
      </c>
      <c r="P1742" s="88">
        <f>'Net Expenditure (d)'!P98</f>
        <v>2118.7965833333333</v>
      </c>
      <c r="Q1742" s="88">
        <f>'Net Expenditure (d)'!Q98</f>
        <v>2118.7965833333333</v>
      </c>
      <c r="R1742" s="88">
        <f>'Net Expenditure (d)'!R98</f>
        <v>2118.7965833333333</v>
      </c>
      <c r="W1742" s="88">
        <f>'Net Expenditure (d)'!F98</f>
        <v>0</v>
      </c>
      <c r="X1742" s="88">
        <f>'Net Expenditure (d)'!S98</f>
        <v>25425.558999999997</v>
      </c>
      <c r="Y1742" s="88">
        <f>'Net Expenditure (d)'!T98</f>
        <v>25425.559000000001</v>
      </c>
      <c r="Z1742" s="88">
        <f>'Net Expenditure (d)'!U98</f>
        <v>25425.559000000001</v>
      </c>
    </row>
    <row r="1743" spans="1:26">
      <c r="A1743" s="87" t="str">
        <f>'Net Expenditure (d)'!A99</f>
        <v>Swansea Bay UHB</v>
      </c>
      <c r="B1743" s="87" t="str">
        <f>'Net Expenditure (d)'!B99</f>
        <v>NET EXPENDITURE</v>
      </c>
      <c r="C1743" s="87" t="str">
        <f>'Net Expenditure (d)'!C99</f>
        <v>JOINT FINANCING &amp; OTHER EXPENDITURE ANALYSIS £'000</v>
      </c>
      <c r="D1743" s="87"/>
      <c r="E1743" s="87" t="str">
        <f>'Net Expenditure (d)'!D99</f>
        <v>FIGURE</v>
      </c>
      <c r="F1743" s="87" t="str">
        <f>'Net Expenditure (d)'!E99</f>
        <v>New cost pressures</v>
      </c>
      <c r="G1743" s="88">
        <f>'Net Expenditure (d)'!G99</f>
        <v>0</v>
      </c>
      <c r="H1743" s="88">
        <f>'Net Expenditure (d)'!H99</f>
        <v>0</v>
      </c>
      <c r="I1743" s="88">
        <f>'Net Expenditure (d)'!I99</f>
        <v>0</v>
      </c>
      <c r="J1743" s="88">
        <f>'Net Expenditure (d)'!J99</f>
        <v>0</v>
      </c>
      <c r="K1743" s="88">
        <f>'Net Expenditure (d)'!K99</f>
        <v>0</v>
      </c>
      <c r="L1743" s="88">
        <f>'Net Expenditure (d)'!L99</f>
        <v>0</v>
      </c>
      <c r="M1743" s="88">
        <f>'Net Expenditure (d)'!M99</f>
        <v>0</v>
      </c>
      <c r="N1743" s="88">
        <f>'Net Expenditure (d)'!N99</f>
        <v>0</v>
      </c>
      <c r="O1743" s="88">
        <f>'Net Expenditure (d)'!O99</f>
        <v>0</v>
      </c>
      <c r="P1743" s="88">
        <f>'Net Expenditure (d)'!P99</f>
        <v>0</v>
      </c>
      <c r="Q1743" s="88">
        <f>'Net Expenditure (d)'!Q99</f>
        <v>0</v>
      </c>
      <c r="R1743" s="88">
        <f>'Net Expenditure (d)'!R99</f>
        <v>0</v>
      </c>
      <c r="W1743" s="88">
        <f>'Net Expenditure (d)'!F99</f>
        <v>0</v>
      </c>
      <c r="X1743" s="88">
        <f>'Net Expenditure (d)'!S99</f>
        <v>0</v>
      </c>
      <c r="Y1743" s="88">
        <f>'Net Expenditure (d)'!T99</f>
        <v>0</v>
      </c>
      <c r="Z1743" s="88">
        <f>'Net Expenditure (d)'!U99</f>
        <v>0</v>
      </c>
    </row>
    <row r="1744" spans="1:26">
      <c r="A1744" s="87" t="str">
        <f>'Net Expenditure (d)'!A100</f>
        <v>Swansea Bay UHB</v>
      </c>
      <c r="B1744" s="87" t="str">
        <f>'Net Expenditure (d)'!B100</f>
        <v>NET EXPENDITURE</v>
      </c>
      <c r="C1744" s="87" t="str">
        <f>'Net Expenditure (d)'!C100</f>
        <v>JOINT FINANCING &amp; OTHER EXPENDITURE ANALYSIS £'000</v>
      </c>
      <c r="D1744" s="87"/>
      <c r="E1744" s="87" t="str">
        <f>'Net Expenditure (d)'!D100</f>
        <v>FIGURE</v>
      </c>
      <c r="F1744" s="87" t="str">
        <f>'Net Expenditure (d)'!E100</f>
        <v>Identified savings (negative value)</v>
      </c>
      <c r="G1744" s="88">
        <f>'Net Expenditure (d)'!G100</f>
        <v>0</v>
      </c>
      <c r="H1744" s="88">
        <f>'Net Expenditure (d)'!H100</f>
        <v>0</v>
      </c>
      <c r="I1744" s="88">
        <f>'Net Expenditure (d)'!I100</f>
        <v>0</v>
      </c>
      <c r="J1744" s="88">
        <f>'Net Expenditure (d)'!J100</f>
        <v>0</v>
      </c>
      <c r="K1744" s="88">
        <f>'Net Expenditure (d)'!K100</f>
        <v>0</v>
      </c>
      <c r="L1744" s="88">
        <f>'Net Expenditure (d)'!L100</f>
        <v>0</v>
      </c>
      <c r="M1744" s="88">
        <f>'Net Expenditure (d)'!M100</f>
        <v>0</v>
      </c>
      <c r="N1744" s="88">
        <f>'Net Expenditure (d)'!N100</f>
        <v>0</v>
      </c>
      <c r="O1744" s="88">
        <f>'Net Expenditure (d)'!O100</f>
        <v>0</v>
      </c>
      <c r="P1744" s="88">
        <f>'Net Expenditure (d)'!P100</f>
        <v>0</v>
      </c>
      <c r="Q1744" s="88">
        <f>'Net Expenditure (d)'!Q100</f>
        <v>0</v>
      </c>
      <c r="R1744" s="88">
        <f>'Net Expenditure (d)'!R100</f>
        <v>0</v>
      </c>
      <c r="W1744" s="88">
        <f>'Net Expenditure (d)'!F100</f>
        <v>0</v>
      </c>
      <c r="X1744" s="88">
        <f>'Net Expenditure (d)'!S100</f>
        <v>0</v>
      </c>
      <c r="Y1744" s="88">
        <f>'Net Expenditure (d)'!T100</f>
        <v>0</v>
      </c>
      <c r="Z1744" s="88">
        <f>'Net Expenditure (d)'!U100</f>
        <v>0</v>
      </c>
    </row>
    <row r="1745" spans="1:26">
      <c r="A1745" s="87" t="str">
        <f>'Net Expenditure (d)'!A101</f>
        <v>Swansea Bay UHB</v>
      </c>
      <c r="B1745" s="87" t="str">
        <f>'Net Expenditure (d)'!B101</f>
        <v>NET EXPENDITURE</v>
      </c>
      <c r="C1745" s="87" t="str">
        <f>'Net Expenditure (d)'!C101</f>
        <v>JOINT FINANCING &amp; OTHER EXPENDITURE ANALYSIS £'000</v>
      </c>
      <c r="D1745" s="87"/>
      <c r="E1745" s="87" t="str">
        <f>'Net Expenditure (d)'!D101</f>
        <v>FIGURE</v>
      </c>
      <c r="F1745" s="87" t="str">
        <f>'Net Expenditure (d)'!E101</f>
        <v>Disinvestments and Planning Assumptions (negative value)</v>
      </c>
      <c r="G1745" s="88">
        <f>'Net Expenditure (d)'!G101</f>
        <v>0</v>
      </c>
      <c r="H1745" s="88">
        <f>'Net Expenditure (d)'!H101</f>
        <v>0</v>
      </c>
      <c r="I1745" s="88">
        <f>'Net Expenditure (d)'!I101</f>
        <v>0</v>
      </c>
      <c r="J1745" s="88">
        <f>'Net Expenditure (d)'!J101</f>
        <v>0</v>
      </c>
      <c r="K1745" s="88">
        <f>'Net Expenditure (d)'!K101</f>
        <v>0</v>
      </c>
      <c r="L1745" s="88">
        <f>'Net Expenditure (d)'!L101</f>
        <v>0</v>
      </c>
      <c r="M1745" s="88">
        <f>'Net Expenditure (d)'!M101</f>
        <v>0</v>
      </c>
      <c r="N1745" s="88">
        <f>'Net Expenditure (d)'!N101</f>
        <v>0</v>
      </c>
      <c r="O1745" s="88">
        <f>'Net Expenditure (d)'!O101</f>
        <v>0</v>
      </c>
      <c r="P1745" s="88">
        <f>'Net Expenditure (d)'!P101</f>
        <v>0</v>
      </c>
      <c r="Q1745" s="88">
        <f>'Net Expenditure (d)'!Q101</f>
        <v>0</v>
      </c>
      <c r="R1745" s="88">
        <f>'Net Expenditure (d)'!R101</f>
        <v>0</v>
      </c>
      <c r="W1745" s="88">
        <f>'Net Expenditure (d)'!F101</f>
        <v>0</v>
      </c>
      <c r="X1745" s="88">
        <f>'Net Expenditure (d)'!S101</f>
        <v>0</v>
      </c>
      <c r="Y1745" s="88">
        <f>'Net Expenditure (d)'!T101</f>
        <v>0</v>
      </c>
      <c r="Z1745" s="88">
        <f>'Net Expenditure (d)'!U101</f>
        <v>0</v>
      </c>
    </row>
    <row r="1746" spans="1:26">
      <c r="A1746" s="87" t="str">
        <f>'Net Expenditure (d)'!A102</f>
        <v>Swansea Bay UHB</v>
      </c>
      <c r="B1746" s="87" t="str">
        <f>'Net Expenditure (d)'!B102</f>
        <v>NET EXPENDITURE</v>
      </c>
      <c r="C1746" s="87" t="str">
        <f>'Net Expenditure (d)'!C102</f>
        <v>JOINT FINANCING &amp; OTHER EXPENDITURE ANALYSIS £'000</v>
      </c>
      <c r="D1746" s="87"/>
      <c r="E1746" s="87" t="str">
        <f>'Net Expenditure (d)'!D102</f>
        <v>TOTAL</v>
      </c>
      <c r="F1746" s="87" t="str">
        <f>'Net Expenditure (d)'!E102</f>
        <v>NET JOINT FINANCING &amp; OTHER PLAN</v>
      </c>
      <c r="G1746" s="88">
        <f>'Net Expenditure (d)'!G102</f>
        <v>2118.7965833333333</v>
      </c>
      <c r="H1746" s="88">
        <f>'Net Expenditure (d)'!H102</f>
        <v>2118.7965833333333</v>
      </c>
      <c r="I1746" s="88">
        <f>'Net Expenditure (d)'!I102</f>
        <v>2118.7965833333333</v>
      </c>
      <c r="J1746" s="88">
        <f>'Net Expenditure (d)'!J102</f>
        <v>2118.7965833333333</v>
      </c>
      <c r="K1746" s="88">
        <f>'Net Expenditure (d)'!K102</f>
        <v>2118.7965833333333</v>
      </c>
      <c r="L1746" s="88">
        <f>'Net Expenditure (d)'!L102</f>
        <v>2118.7965833333333</v>
      </c>
      <c r="M1746" s="88">
        <f>'Net Expenditure (d)'!M102</f>
        <v>2118.7965833333333</v>
      </c>
      <c r="N1746" s="88">
        <f>'Net Expenditure (d)'!N102</f>
        <v>2118.7965833333333</v>
      </c>
      <c r="O1746" s="88">
        <f>'Net Expenditure (d)'!O102</f>
        <v>2118.7965833333333</v>
      </c>
      <c r="P1746" s="88">
        <f>'Net Expenditure (d)'!P102</f>
        <v>2118.7965833333333</v>
      </c>
      <c r="Q1746" s="88">
        <f>'Net Expenditure (d)'!Q102</f>
        <v>2118.7965833333333</v>
      </c>
      <c r="R1746" s="88">
        <f>'Net Expenditure (d)'!R102</f>
        <v>2118.7965833333333</v>
      </c>
      <c r="W1746" s="88">
        <f>'Net Expenditure (d)'!F102</f>
        <v>25425.559000000001</v>
      </c>
      <c r="X1746" s="88">
        <f>'Net Expenditure (d)'!S102</f>
        <v>25425.558999999997</v>
      </c>
      <c r="Y1746" s="88">
        <f>'Net Expenditure (d)'!T102</f>
        <v>25425.559000000001</v>
      </c>
      <c r="Z1746" s="88">
        <f>'Net Expenditure (d)'!U102</f>
        <v>25425.559000000001</v>
      </c>
    </row>
    <row r="1747" spans="1:26">
      <c r="A1747" s="87" t="str">
        <f>'Project Profile (d)'!A2</f>
        <v>Swansea Bay UHB</v>
      </c>
      <c r="B1747" s="87" t="str">
        <f>'Project Profile (d)'!B2</f>
        <v>PROJECT PROFILE</v>
      </c>
      <c r="C1747" s="87" t="str">
        <f>'Project Profile (d)'!C2</f>
        <v>Specifically Profiled Spend</v>
      </c>
      <c r="D1747" s="87"/>
      <c r="E1747" s="87" t="str">
        <f>'Project Profile (d)'!D2</f>
        <v>FIGURE</v>
      </c>
      <c r="F1747" s="87" t="str">
        <f>'Project Profile (d)'!E2</f>
        <v>Total Energy Costs</v>
      </c>
      <c r="G1747" s="88">
        <f>'Project Profile (d)'!G2</f>
        <v>0</v>
      </c>
      <c r="H1747" s="88">
        <f>'Project Profile (d)'!H2</f>
        <v>0</v>
      </c>
      <c r="I1747" s="88">
        <f>'Project Profile (d)'!I2</f>
        <v>0</v>
      </c>
      <c r="J1747" s="88">
        <f>'Project Profile (d)'!J2</f>
        <v>0</v>
      </c>
      <c r="K1747" s="88">
        <f>'Project Profile (d)'!K2</f>
        <v>0</v>
      </c>
      <c r="L1747" s="88">
        <f>'Project Profile (d)'!L2</f>
        <v>0</v>
      </c>
      <c r="M1747" s="88">
        <f>'Project Profile (d)'!M2</f>
        <v>0</v>
      </c>
      <c r="N1747" s="88">
        <f>'Project Profile (d)'!N2</f>
        <v>0</v>
      </c>
      <c r="O1747" s="88">
        <f>'Project Profile (d)'!O2</f>
        <v>0</v>
      </c>
      <c r="P1747" s="88">
        <f>'Project Profile (d)'!P2</f>
        <v>0</v>
      </c>
      <c r="Q1747" s="88">
        <f>'Project Profile (d)'!Q2</f>
        <v>0</v>
      </c>
      <c r="R1747" s="88">
        <f>'Project Profile (d)'!R2</f>
        <v>0</v>
      </c>
      <c r="W1747" s="88">
        <f>'Project Profile (d)'!F2</f>
        <v>0</v>
      </c>
      <c r="X1747" s="88">
        <f>'Project Profile (d)'!R2</f>
        <v>0</v>
      </c>
      <c r="Y1747" s="88">
        <f>'Project Profile (d)'!S2</f>
        <v>0</v>
      </c>
    </row>
    <row r="1748" spans="1:26">
      <c r="A1748" s="87" t="str">
        <f>'Project Profile (d)'!A3</f>
        <v>Swansea Bay UHB</v>
      </c>
      <c r="B1748" s="87" t="str">
        <f>'Project Profile (d)'!B3</f>
        <v>PROJECT PROFILE</v>
      </c>
      <c r="C1748" s="87" t="str">
        <f>'Project Profile (d)'!C3</f>
        <v>Specifically Profiled Spend</v>
      </c>
      <c r="D1748" s="87"/>
      <c r="E1748" s="87" t="str">
        <f>'Project Profile (d)'!D3</f>
        <v>FIGURE</v>
      </c>
      <c r="F1748" s="87">
        <f>'Project Profile (d)'!E3</f>
        <v>0</v>
      </c>
      <c r="G1748" s="88">
        <f>'Project Profile (d)'!G3</f>
        <v>0</v>
      </c>
      <c r="H1748" s="88">
        <f>'Project Profile (d)'!H3</f>
        <v>0</v>
      </c>
      <c r="I1748" s="88">
        <f>'Project Profile (d)'!I3</f>
        <v>0</v>
      </c>
      <c r="J1748" s="88">
        <f>'Project Profile (d)'!J3</f>
        <v>0</v>
      </c>
      <c r="K1748" s="88">
        <f>'Project Profile (d)'!K3</f>
        <v>0</v>
      </c>
      <c r="L1748" s="88">
        <f>'Project Profile (d)'!L3</f>
        <v>0</v>
      </c>
      <c r="M1748" s="88">
        <f>'Project Profile (d)'!M3</f>
        <v>0</v>
      </c>
      <c r="N1748" s="88">
        <f>'Project Profile (d)'!N3</f>
        <v>0</v>
      </c>
      <c r="O1748" s="88">
        <f>'Project Profile (d)'!O3</f>
        <v>0</v>
      </c>
      <c r="P1748" s="88">
        <f>'Project Profile (d)'!P3</f>
        <v>0</v>
      </c>
      <c r="Q1748" s="88">
        <f>'Project Profile (d)'!Q3</f>
        <v>0</v>
      </c>
      <c r="R1748" s="88">
        <f>'Project Profile (d)'!R3</f>
        <v>0</v>
      </c>
      <c r="W1748" s="88">
        <f>'Project Profile (d)'!F3</f>
        <v>0</v>
      </c>
      <c r="X1748" s="88">
        <f>'Project Profile (d)'!R3</f>
        <v>0</v>
      </c>
      <c r="Y1748" s="88">
        <f>'Project Profile (d)'!S3</f>
        <v>0</v>
      </c>
    </row>
    <row r="1749" spans="1:26">
      <c r="A1749" s="87" t="str">
        <f>'Project Profile (d)'!A4</f>
        <v>Swansea Bay UHB</v>
      </c>
      <c r="B1749" s="87" t="str">
        <f>'Project Profile (d)'!B4</f>
        <v>PROJECT PROFILE</v>
      </c>
      <c r="C1749" s="87" t="str">
        <f>'Project Profile (d)'!C4</f>
        <v>Specifically Profiled Spend</v>
      </c>
      <c r="D1749" s="87"/>
      <c r="E1749" s="87" t="str">
        <f>'Project Profile (d)'!D4</f>
        <v>FIGURE</v>
      </c>
      <c r="F1749" s="87">
        <f>'Project Profile (d)'!E4</f>
        <v>0</v>
      </c>
      <c r="G1749" s="88">
        <f>'Project Profile (d)'!G4</f>
        <v>0</v>
      </c>
      <c r="H1749" s="88">
        <f>'Project Profile (d)'!H4</f>
        <v>0</v>
      </c>
      <c r="I1749" s="88">
        <f>'Project Profile (d)'!I4</f>
        <v>0</v>
      </c>
      <c r="J1749" s="88">
        <f>'Project Profile (d)'!J4</f>
        <v>0</v>
      </c>
      <c r="K1749" s="88">
        <f>'Project Profile (d)'!K4</f>
        <v>0</v>
      </c>
      <c r="L1749" s="88">
        <f>'Project Profile (d)'!L4</f>
        <v>0</v>
      </c>
      <c r="M1749" s="88">
        <f>'Project Profile (d)'!M4</f>
        <v>0</v>
      </c>
      <c r="N1749" s="88">
        <f>'Project Profile (d)'!N4</f>
        <v>0</v>
      </c>
      <c r="O1749" s="88">
        <f>'Project Profile (d)'!O4</f>
        <v>0</v>
      </c>
      <c r="P1749" s="88">
        <f>'Project Profile (d)'!P4</f>
        <v>0</v>
      </c>
      <c r="Q1749" s="88">
        <f>'Project Profile (d)'!Q4</f>
        <v>0</v>
      </c>
      <c r="R1749" s="88">
        <f>'Project Profile (d)'!R4</f>
        <v>0</v>
      </c>
      <c r="W1749" s="88">
        <f>'Project Profile (d)'!F4</f>
        <v>0</v>
      </c>
      <c r="X1749" s="88">
        <f>'Project Profile (d)'!R4</f>
        <v>0</v>
      </c>
      <c r="Y1749" s="88">
        <f>'Project Profile (d)'!S4</f>
        <v>0</v>
      </c>
    </row>
    <row r="1750" spans="1:26">
      <c r="A1750" s="87" t="str">
        <f>'Project Profile (d)'!A5</f>
        <v>Swansea Bay UHB</v>
      </c>
      <c r="B1750" s="87" t="str">
        <f>'Project Profile (d)'!B5</f>
        <v>PROJECT PROFILE</v>
      </c>
      <c r="C1750" s="87" t="str">
        <f>'Project Profile (d)'!C5</f>
        <v>Specifically Profiled Spend</v>
      </c>
      <c r="D1750" s="87"/>
      <c r="E1750" s="87" t="str">
        <f>'Project Profile (d)'!D5</f>
        <v>FIGURE</v>
      </c>
      <c r="F1750" s="87">
        <f>'Project Profile (d)'!E5</f>
        <v>0</v>
      </c>
      <c r="G1750" s="88">
        <f>'Project Profile (d)'!G5</f>
        <v>0</v>
      </c>
      <c r="H1750" s="88">
        <f>'Project Profile (d)'!H5</f>
        <v>0</v>
      </c>
      <c r="I1750" s="88">
        <f>'Project Profile (d)'!I5</f>
        <v>0</v>
      </c>
      <c r="J1750" s="88">
        <f>'Project Profile (d)'!J5</f>
        <v>0</v>
      </c>
      <c r="K1750" s="88">
        <f>'Project Profile (d)'!K5</f>
        <v>0</v>
      </c>
      <c r="L1750" s="88">
        <f>'Project Profile (d)'!L5</f>
        <v>0</v>
      </c>
      <c r="M1750" s="88">
        <f>'Project Profile (d)'!M5</f>
        <v>0</v>
      </c>
      <c r="N1750" s="88">
        <f>'Project Profile (d)'!N5</f>
        <v>0</v>
      </c>
      <c r="O1750" s="88">
        <f>'Project Profile (d)'!O5</f>
        <v>0</v>
      </c>
      <c r="P1750" s="88">
        <f>'Project Profile (d)'!P5</f>
        <v>0</v>
      </c>
      <c r="Q1750" s="88">
        <f>'Project Profile (d)'!Q5</f>
        <v>0</v>
      </c>
      <c r="R1750" s="88">
        <f>'Project Profile (d)'!R5</f>
        <v>0</v>
      </c>
      <c r="W1750" s="88">
        <f>'Project Profile (d)'!F5</f>
        <v>0</v>
      </c>
      <c r="X1750" s="88">
        <f>'Project Profile (d)'!R5</f>
        <v>0</v>
      </c>
      <c r="Y1750" s="88">
        <f>'Project Profile (d)'!S5</f>
        <v>0</v>
      </c>
    </row>
    <row r="1751" spans="1:26">
      <c r="A1751" s="87" t="str">
        <f>'Project Profile (d)'!A6</f>
        <v>Swansea Bay UHB</v>
      </c>
      <c r="B1751" s="87" t="str">
        <f>'Project Profile (d)'!B6</f>
        <v>PROJECT PROFILE</v>
      </c>
      <c r="C1751" s="87" t="str">
        <f>'Project Profile (d)'!C6</f>
        <v>Specifically Profiled Spend</v>
      </c>
      <c r="D1751" s="87"/>
      <c r="E1751" s="87" t="str">
        <f>'Project Profile (d)'!D6</f>
        <v>FIGURE</v>
      </c>
      <c r="F1751" s="87">
        <f>'Project Profile (d)'!E6</f>
        <v>0</v>
      </c>
      <c r="G1751" s="88">
        <f>'Project Profile (d)'!G6</f>
        <v>0</v>
      </c>
      <c r="H1751" s="88">
        <f>'Project Profile (d)'!H6</f>
        <v>0</v>
      </c>
      <c r="I1751" s="88">
        <f>'Project Profile (d)'!I6</f>
        <v>0</v>
      </c>
      <c r="J1751" s="88">
        <f>'Project Profile (d)'!J6</f>
        <v>0</v>
      </c>
      <c r="K1751" s="88">
        <f>'Project Profile (d)'!K6</f>
        <v>0</v>
      </c>
      <c r="L1751" s="88">
        <f>'Project Profile (d)'!L6</f>
        <v>0</v>
      </c>
      <c r="M1751" s="88">
        <f>'Project Profile (d)'!M6</f>
        <v>0</v>
      </c>
      <c r="N1751" s="88">
        <f>'Project Profile (d)'!N6</f>
        <v>0</v>
      </c>
      <c r="O1751" s="88">
        <f>'Project Profile (d)'!O6</f>
        <v>0</v>
      </c>
      <c r="P1751" s="88">
        <f>'Project Profile (d)'!P6</f>
        <v>0</v>
      </c>
      <c r="Q1751" s="88">
        <f>'Project Profile (d)'!Q6</f>
        <v>0</v>
      </c>
      <c r="R1751" s="88">
        <f>'Project Profile (d)'!R6</f>
        <v>0</v>
      </c>
      <c r="W1751" s="88">
        <f>'Project Profile (d)'!F6</f>
        <v>0</v>
      </c>
      <c r="X1751" s="88">
        <f>'Project Profile (d)'!R6</f>
        <v>0</v>
      </c>
      <c r="Y1751" s="88">
        <f>'Project Profile (d)'!S6</f>
        <v>0</v>
      </c>
    </row>
    <row r="1752" spans="1:26">
      <c r="A1752" s="87" t="str">
        <f>'Project Profile (d)'!A7</f>
        <v>Swansea Bay UHB</v>
      </c>
      <c r="B1752" s="87" t="str">
        <f>'Project Profile (d)'!B7</f>
        <v>PROJECT PROFILE</v>
      </c>
      <c r="C1752" s="87" t="str">
        <f>'Project Profile (d)'!C7</f>
        <v>Specifically Profiled Spend</v>
      </c>
      <c r="D1752" s="87"/>
      <c r="E1752" s="87" t="str">
        <f>'Project Profile (d)'!D7</f>
        <v>FIGURE</v>
      </c>
      <c r="F1752" s="87">
        <f>'Project Profile (d)'!E7</f>
        <v>0</v>
      </c>
      <c r="G1752" s="88">
        <f>'Project Profile (d)'!G7</f>
        <v>0</v>
      </c>
      <c r="H1752" s="88">
        <f>'Project Profile (d)'!H7</f>
        <v>0</v>
      </c>
      <c r="I1752" s="88">
        <f>'Project Profile (d)'!I7</f>
        <v>0</v>
      </c>
      <c r="J1752" s="88">
        <f>'Project Profile (d)'!J7</f>
        <v>0</v>
      </c>
      <c r="K1752" s="88">
        <f>'Project Profile (d)'!K7</f>
        <v>0</v>
      </c>
      <c r="L1752" s="88">
        <f>'Project Profile (d)'!L7</f>
        <v>0</v>
      </c>
      <c r="M1752" s="88">
        <f>'Project Profile (d)'!M7</f>
        <v>0</v>
      </c>
      <c r="N1752" s="88">
        <f>'Project Profile (d)'!N7</f>
        <v>0</v>
      </c>
      <c r="O1752" s="88">
        <f>'Project Profile (d)'!O7</f>
        <v>0</v>
      </c>
      <c r="P1752" s="88">
        <f>'Project Profile (d)'!P7</f>
        <v>0</v>
      </c>
      <c r="Q1752" s="88">
        <f>'Project Profile (d)'!Q7</f>
        <v>0</v>
      </c>
      <c r="R1752" s="88">
        <f>'Project Profile (d)'!R7</f>
        <v>0</v>
      </c>
      <c r="W1752" s="88">
        <f>'Project Profile (d)'!F7</f>
        <v>0</v>
      </c>
      <c r="X1752" s="88">
        <f>'Project Profile (d)'!R7</f>
        <v>0</v>
      </c>
      <c r="Y1752" s="88">
        <f>'Project Profile (d)'!S7</f>
        <v>0</v>
      </c>
    </row>
    <row r="1753" spans="1:26">
      <c r="A1753" s="87" t="str">
        <f>'Project Profile (d)'!A8</f>
        <v>Swansea Bay UHB</v>
      </c>
      <c r="B1753" s="87" t="str">
        <f>'Project Profile (d)'!B8</f>
        <v>PROJECT PROFILE</v>
      </c>
      <c r="C1753" s="87" t="str">
        <f>'Project Profile (d)'!C8</f>
        <v>Specifically Profiled Spend</v>
      </c>
      <c r="D1753" s="87"/>
      <c r="E1753" s="87" t="str">
        <f>'Project Profile (d)'!D8</f>
        <v>TOTAL</v>
      </c>
      <c r="F1753" s="87">
        <f>'Project Profile (d)'!E8</f>
        <v>0</v>
      </c>
      <c r="G1753" s="88">
        <f>'Project Profile (d)'!G8</f>
        <v>0</v>
      </c>
      <c r="H1753" s="88">
        <f>'Project Profile (d)'!H8</f>
        <v>0</v>
      </c>
      <c r="I1753" s="88">
        <f>'Project Profile (d)'!I8</f>
        <v>0</v>
      </c>
      <c r="J1753" s="88">
        <f>'Project Profile (d)'!J8</f>
        <v>0</v>
      </c>
      <c r="K1753" s="88">
        <f>'Project Profile (d)'!K8</f>
        <v>0</v>
      </c>
      <c r="L1753" s="88">
        <f>'Project Profile (d)'!L8</f>
        <v>0</v>
      </c>
      <c r="M1753" s="88">
        <f>'Project Profile (d)'!M8</f>
        <v>0</v>
      </c>
      <c r="N1753" s="88">
        <f>'Project Profile (d)'!N8</f>
        <v>0</v>
      </c>
      <c r="O1753" s="88">
        <f>'Project Profile (d)'!O8</f>
        <v>0</v>
      </c>
      <c r="P1753" s="88">
        <f>'Project Profile (d)'!P8</f>
        <v>0</v>
      </c>
      <c r="Q1753" s="88">
        <f>'Project Profile (d)'!Q8</f>
        <v>0</v>
      </c>
      <c r="R1753" s="88">
        <f>'Project Profile (d)'!R8</f>
        <v>0</v>
      </c>
      <c r="W1753" s="88">
        <f>'Project Profile (d)'!F8</f>
        <v>0</v>
      </c>
      <c r="X1753" s="88">
        <f>'Project Profile (d)'!R8</f>
        <v>0</v>
      </c>
      <c r="Y1753" s="88">
        <f>'Project Profile (d)'!S8</f>
        <v>0</v>
      </c>
    </row>
    <row r="1754" spans="1:26">
      <c r="A1754" s="87" t="str">
        <f>'Project Profile (d)'!A9</f>
        <v>Swansea Bay UHB</v>
      </c>
      <c r="B1754" s="87" t="str">
        <f>'Project Profile (d)'!B9</f>
        <v>PROJECT PROFILE</v>
      </c>
      <c r="C1754" s="87" t="str">
        <f>'Project Profile (d)'!C9</f>
        <v>Specifically Profiled Spend</v>
      </c>
      <c r="D1754" s="87"/>
      <c r="E1754" s="87" t="str">
        <f>'Project Profile (d)'!D9</f>
        <v>FIGURE</v>
      </c>
      <c r="F1754" s="87">
        <f>'Project Profile (d)'!E9</f>
        <v>0</v>
      </c>
      <c r="G1754" s="88">
        <f>'Project Profile (d)'!G9</f>
        <v>0</v>
      </c>
      <c r="H1754" s="88">
        <f>'Project Profile (d)'!H9</f>
        <v>0</v>
      </c>
      <c r="I1754" s="88">
        <f>'Project Profile (d)'!I9</f>
        <v>0</v>
      </c>
      <c r="J1754" s="88">
        <f>'Project Profile (d)'!J9</f>
        <v>0</v>
      </c>
      <c r="K1754" s="88">
        <f>'Project Profile (d)'!K9</f>
        <v>0</v>
      </c>
      <c r="L1754" s="88">
        <f>'Project Profile (d)'!L9</f>
        <v>0</v>
      </c>
      <c r="M1754" s="88">
        <f>'Project Profile (d)'!M9</f>
        <v>0</v>
      </c>
      <c r="N1754" s="88">
        <f>'Project Profile (d)'!N9</f>
        <v>0</v>
      </c>
      <c r="O1754" s="88">
        <f>'Project Profile (d)'!O9</f>
        <v>0</v>
      </c>
      <c r="P1754" s="88">
        <f>'Project Profile (d)'!P9</f>
        <v>0</v>
      </c>
      <c r="Q1754" s="88">
        <f>'Project Profile (d)'!Q9</f>
        <v>0</v>
      </c>
      <c r="R1754" s="88">
        <f>'Project Profile (d)'!R9</f>
        <v>0</v>
      </c>
      <c r="W1754" s="88">
        <f>'Project Profile (d)'!F9</f>
        <v>0</v>
      </c>
      <c r="X1754" s="88">
        <f>'Project Profile (d)'!R9</f>
        <v>0</v>
      </c>
      <c r="Y1754" s="88">
        <f>'Project Profile (d)'!S9</f>
        <v>0</v>
      </c>
    </row>
    <row r="1755" spans="1:26">
      <c r="A1755" s="87" t="str">
        <f>'Project Profile (d)'!A10</f>
        <v>Swansea Bay UHB</v>
      </c>
      <c r="B1755" s="87" t="str">
        <f>'Project Profile (d)'!B10</f>
        <v>PROJECT PROFILE</v>
      </c>
      <c r="C1755" s="87" t="str">
        <f>'Project Profile (d)'!C10</f>
        <v>Specifically Profiled Spend</v>
      </c>
      <c r="D1755" s="87"/>
      <c r="E1755" s="87" t="str">
        <f>'Project Profile (d)'!D10</f>
        <v>FIGURE</v>
      </c>
      <c r="F1755" s="87">
        <f>'Project Profile (d)'!E10</f>
        <v>0</v>
      </c>
      <c r="G1755" s="88">
        <f>'Project Profile (d)'!G10</f>
        <v>0</v>
      </c>
      <c r="H1755" s="88">
        <f>'Project Profile (d)'!H10</f>
        <v>0</v>
      </c>
      <c r="I1755" s="88">
        <f>'Project Profile (d)'!I10</f>
        <v>0</v>
      </c>
      <c r="J1755" s="88">
        <f>'Project Profile (d)'!J10</f>
        <v>0</v>
      </c>
      <c r="K1755" s="88">
        <f>'Project Profile (d)'!K10</f>
        <v>0</v>
      </c>
      <c r="L1755" s="88">
        <f>'Project Profile (d)'!L10</f>
        <v>0</v>
      </c>
      <c r="M1755" s="88">
        <f>'Project Profile (d)'!M10</f>
        <v>0</v>
      </c>
      <c r="N1755" s="88">
        <f>'Project Profile (d)'!N10</f>
        <v>0</v>
      </c>
      <c r="O1755" s="88">
        <f>'Project Profile (d)'!O10</f>
        <v>0</v>
      </c>
      <c r="P1755" s="88">
        <f>'Project Profile (d)'!P10</f>
        <v>0</v>
      </c>
      <c r="Q1755" s="88">
        <f>'Project Profile (d)'!Q10</f>
        <v>0</v>
      </c>
      <c r="R1755" s="88">
        <f>'Project Profile (d)'!R10</f>
        <v>0</v>
      </c>
      <c r="W1755" s="88">
        <f>'Project Profile (d)'!F10</f>
        <v>0</v>
      </c>
      <c r="X1755" s="88">
        <f>'Project Profile (d)'!R10</f>
        <v>0</v>
      </c>
      <c r="Y1755" s="88">
        <f>'Project Profile (d)'!S10</f>
        <v>0</v>
      </c>
    </row>
    <row r="1756" spans="1:26">
      <c r="A1756" s="87" t="str">
        <f>'Project Profile (d)'!A11</f>
        <v>Swansea Bay UHB</v>
      </c>
      <c r="B1756" s="87" t="str">
        <f>'Project Profile (d)'!B11</f>
        <v>PROJECT PROFILE</v>
      </c>
      <c r="C1756" s="87" t="str">
        <f>'Project Profile (d)'!C11</f>
        <v>Specifically Profiled Spend</v>
      </c>
      <c r="D1756" s="87"/>
      <c r="E1756" s="87" t="str">
        <f>'Project Profile (d)'!D11</f>
        <v>FIGURE</v>
      </c>
      <c r="F1756" s="87">
        <f>'Project Profile (d)'!E11</f>
        <v>0</v>
      </c>
      <c r="G1756" s="88">
        <f>'Project Profile (d)'!G11</f>
        <v>0</v>
      </c>
      <c r="H1756" s="88">
        <f>'Project Profile (d)'!H11</f>
        <v>0</v>
      </c>
      <c r="I1756" s="88">
        <f>'Project Profile (d)'!I11</f>
        <v>0</v>
      </c>
      <c r="J1756" s="88">
        <f>'Project Profile (d)'!J11</f>
        <v>0</v>
      </c>
      <c r="K1756" s="88">
        <f>'Project Profile (d)'!K11</f>
        <v>0</v>
      </c>
      <c r="L1756" s="88">
        <f>'Project Profile (d)'!L11</f>
        <v>0</v>
      </c>
      <c r="M1756" s="88">
        <f>'Project Profile (d)'!M11</f>
        <v>0</v>
      </c>
      <c r="N1756" s="88">
        <f>'Project Profile (d)'!N11</f>
        <v>0</v>
      </c>
      <c r="O1756" s="88">
        <f>'Project Profile (d)'!O11</f>
        <v>0</v>
      </c>
      <c r="P1756" s="88">
        <f>'Project Profile (d)'!P11</f>
        <v>0</v>
      </c>
      <c r="Q1756" s="88">
        <f>'Project Profile (d)'!Q11</f>
        <v>0</v>
      </c>
      <c r="R1756" s="88">
        <f>'Project Profile (d)'!R11</f>
        <v>0</v>
      </c>
      <c r="W1756" s="88">
        <f>'Project Profile (d)'!F11</f>
        <v>0</v>
      </c>
      <c r="X1756" s="88">
        <f>'Project Profile (d)'!R11</f>
        <v>0</v>
      </c>
      <c r="Y1756" s="88">
        <f>'Project Profile (d)'!S11</f>
        <v>0</v>
      </c>
    </row>
    <row r="1757" spans="1:26">
      <c r="A1757" s="87" t="str">
        <f>'Project Profile (d)'!A12</f>
        <v>Swansea Bay UHB</v>
      </c>
      <c r="B1757" s="87" t="str">
        <f>'Project Profile (d)'!B12</f>
        <v>PROJECT PROFILE</v>
      </c>
      <c r="C1757" s="87" t="str">
        <f>'Project Profile (d)'!C12</f>
        <v>Ringfenced Activity</v>
      </c>
      <c r="D1757" s="87"/>
      <c r="E1757" s="87" t="str">
        <f>'Project Profile (d)'!D12</f>
        <v>FIGURE</v>
      </c>
      <c r="F1757" s="87" t="str">
        <f>'Project Profile (d)'!E12</f>
        <v>Regional Integration Activity</v>
      </c>
      <c r="G1757" s="88">
        <f>'Project Profile (d)'!G12</f>
        <v>0</v>
      </c>
      <c r="H1757" s="88">
        <f>'Project Profile (d)'!H12</f>
        <v>0</v>
      </c>
      <c r="I1757" s="88">
        <f>'Project Profile (d)'!I12</f>
        <v>0</v>
      </c>
      <c r="J1757" s="88">
        <f>'Project Profile (d)'!J12</f>
        <v>0</v>
      </c>
      <c r="K1757" s="88">
        <f>'Project Profile (d)'!K12</f>
        <v>0</v>
      </c>
      <c r="L1757" s="88">
        <f>'Project Profile (d)'!L12</f>
        <v>0</v>
      </c>
      <c r="M1757" s="88">
        <f>'Project Profile (d)'!M12</f>
        <v>0</v>
      </c>
      <c r="N1757" s="88">
        <f>'Project Profile (d)'!N12</f>
        <v>0</v>
      </c>
      <c r="O1757" s="88">
        <f>'Project Profile (d)'!O12</f>
        <v>0</v>
      </c>
      <c r="P1757" s="88">
        <f>'Project Profile (d)'!P12</f>
        <v>0</v>
      </c>
      <c r="Q1757" s="88">
        <f>'Project Profile (d)'!Q12</f>
        <v>0</v>
      </c>
      <c r="R1757" s="88">
        <f>'Project Profile (d)'!R12</f>
        <v>0</v>
      </c>
      <c r="W1757" s="88">
        <f>'Project Profile (d)'!F12</f>
        <v>0</v>
      </c>
      <c r="X1757" s="88">
        <f>'Project Profile (d)'!R12</f>
        <v>0</v>
      </c>
      <c r="Y1757" s="88">
        <f>'Project Profile (d)'!S12</f>
        <v>0</v>
      </c>
    </row>
    <row r="1758" spans="1:26">
      <c r="A1758" s="87" t="str">
        <f>'Project Profile (d)'!A13</f>
        <v>Swansea Bay UHB</v>
      </c>
      <c r="B1758" s="87" t="str">
        <f>'Project Profile (d)'!B13</f>
        <v>PROJECT PROFILE</v>
      </c>
      <c r="C1758" s="87" t="str">
        <f>'Project Profile (d)'!C13</f>
        <v>Ringfenced Activity</v>
      </c>
      <c r="D1758" s="87"/>
      <c r="E1758" s="87" t="str">
        <f>'Project Profile (d)'!D13</f>
        <v>FIGURE</v>
      </c>
      <c r="F1758" s="87" t="str">
        <f>'Project Profile (d)'!E13</f>
        <v>Value Based Activity</v>
      </c>
      <c r="G1758" s="88">
        <f>'Project Profile (d)'!G13</f>
        <v>0</v>
      </c>
      <c r="H1758" s="88">
        <f>'Project Profile (d)'!H13</f>
        <v>0</v>
      </c>
      <c r="I1758" s="88">
        <f>'Project Profile (d)'!I13</f>
        <v>0</v>
      </c>
      <c r="J1758" s="88">
        <f>'Project Profile (d)'!J13</f>
        <v>0</v>
      </c>
      <c r="K1758" s="88">
        <f>'Project Profile (d)'!K13</f>
        <v>0</v>
      </c>
      <c r="L1758" s="88">
        <f>'Project Profile (d)'!L13</f>
        <v>0</v>
      </c>
      <c r="M1758" s="88">
        <f>'Project Profile (d)'!M13</f>
        <v>0</v>
      </c>
      <c r="N1758" s="88">
        <f>'Project Profile (d)'!N13</f>
        <v>0</v>
      </c>
      <c r="O1758" s="88">
        <f>'Project Profile (d)'!O13</f>
        <v>0</v>
      </c>
      <c r="P1758" s="88">
        <f>'Project Profile (d)'!P13</f>
        <v>0</v>
      </c>
      <c r="Q1758" s="88">
        <f>'Project Profile (d)'!Q13</f>
        <v>0</v>
      </c>
      <c r="R1758" s="88">
        <f>'Project Profile (d)'!R13</f>
        <v>0</v>
      </c>
      <c r="W1758" s="88">
        <f>'Project Profile (d)'!F13</f>
        <v>0</v>
      </c>
      <c r="X1758" s="88">
        <f>'Project Profile (d)'!R13</f>
        <v>0</v>
      </c>
      <c r="Y1758" s="88">
        <f>'Project Profile (d)'!S13</f>
        <v>0</v>
      </c>
    </row>
    <row r="1759" spans="1:26">
      <c r="A1759" s="87" t="str">
        <f>'Project Profile (d)'!A14</f>
        <v>Swansea Bay UHB</v>
      </c>
      <c r="B1759" s="87" t="str">
        <f>'Project Profile (d)'!B14</f>
        <v>PROJECT PROFILE</v>
      </c>
      <c r="C1759" s="87" t="str">
        <f>'Project Profile (d)'!C14</f>
        <v>Ringfenced Activity</v>
      </c>
      <c r="D1759" s="87"/>
      <c r="E1759" s="87" t="str">
        <f>'Project Profile (d)'!D14</f>
        <v>FIGURE</v>
      </c>
      <c r="F1759" s="87" t="str">
        <f>'Project Profile (d)'!E14</f>
        <v>Recovery Activity</v>
      </c>
      <c r="G1759" s="88">
        <f>'Project Profile (d)'!G14</f>
        <v>0</v>
      </c>
      <c r="H1759" s="88">
        <f>'Project Profile (d)'!H14</f>
        <v>0</v>
      </c>
      <c r="I1759" s="88">
        <f>'Project Profile (d)'!I14</f>
        <v>0</v>
      </c>
      <c r="J1759" s="88">
        <f>'Project Profile (d)'!J14</f>
        <v>0</v>
      </c>
      <c r="K1759" s="88">
        <f>'Project Profile (d)'!K14</f>
        <v>0</v>
      </c>
      <c r="L1759" s="88">
        <f>'Project Profile (d)'!L14</f>
        <v>0</v>
      </c>
      <c r="M1759" s="88">
        <f>'Project Profile (d)'!M14</f>
        <v>0</v>
      </c>
      <c r="N1759" s="88">
        <f>'Project Profile (d)'!N14</f>
        <v>0</v>
      </c>
      <c r="O1759" s="88">
        <f>'Project Profile (d)'!O14</f>
        <v>0</v>
      </c>
      <c r="P1759" s="88">
        <f>'Project Profile (d)'!P14</f>
        <v>0</v>
      </c>
      <c r="Q1759" s="88">
        <f>'Project Profile (d)'!Q14</f>
        <v>0</v>
      </c>
      <c r="R1759" s="88">
        <f>'Project Profile (d)'!R14</f>
        <v>0</v>
      </c>
      <c r="W1759" s="88">
        <f>'Project Profile (d)'!F14</f>
        <v>0</v>
      </c>
      <c r="X1759" s="88">
        <f>'Project Profile (d)'!R14</f>
        <v>0</v>
      </c>
      <c r="Y1759" s="88">
        <f>'Project Profile (d)'!S14</f>
        <v>0</v>
      </c>
    </row>
    <row r="1760" spans="1:26">
      <c r="A1760" s="87" t="str">
        <f>'Project Profile (d)'!A15</f>
        <v>Swansea Bay UHB</v>
      </c>
      <c r="B1760" s="87" t="str">
        <f>'Project Profile (d)'!B15</f>
        <v>PROJECT PROFILE</v>
      </c>
      <c r="C1760" s="87" t="str">
        <f>'Project Profile (d)'!C15</f>
        <v>Ringfenced Activity</v>
      </c>
      <c r="D1760" s="87"/>
      <c r="E1760" s="87" t="str">
        <f>'Project Profile (d)'!D15</f>
        <v>FIGURE</v>
      </c>
      <c r="F1760" s="87">
        <f>'Project Profile (d)'!E15</f>
        <v>0</v>
      </c>
      <c r="G1760" s="88">
        <f>'Project Profile (d)'!G15</f>
        <v>0</v>
      </c>
      <c r="H1760" s="88">
        <f>'Project Profile (d)'!H15</f>
        <v>0</v>
      </c>
      <c r="I1760" s="88">
        <f>'Project Profile (d)'!I15</f>
        <v>0</v>
      </c>
      <c r="J1760" s="88">
        <f>'Project Profile (d)'!J15</f>
        <v>0</v>
      </c>
      <c r="K1760" s="88">
        <f>'Project Profile (d)'!K15</f>
        <v>0</v>
      </c>
      <c r="L1760" s="88">
        <f>'Project Profile (d)'!L15</f>
        <v>0</v>
      </c>
      <c r="M1760" s="88">
        <f>'Project Profile (d)'!M15</f>
        <v>0</v>
      </c>
      <c r="N1760" s="88">
        <f>'Project Profile (d)'!N15</f>
        <v>0</v>
      </c>
      <c r="O1760" s="88">
        <f>'Project Profile (d)'!O15</f>
        <v>0</v>
      </c>
      <c r="P1760" s="88">
        <f>'Project Profile (d)'!P15</f>
        <v>0</v>
      </c>
      <c r="Q1760" s="88">
        <f>'Project Profile (d)'!Q15</f>
        <v>0</v>
      </c>
      <c r="R1760" s="88">
        <f>'Project Profile (d)'!R15</f>
        <v>0</v>
      </c>
      <c r="W1760" s="88">
        <f>'Project Profile (d)'!F15</f>
        <v>0</v>
      </c>
      <c r="X1760" s="88">
        <f>'Project Profile (d)'!R15</f>
        <v>0</v>
      </c>
      <c r="Y1760" s="88">
        <f>'Project Profile (d)'!S15</f>
        <v>0</v>
      </c>
    </row>
    <row r="1761" spans="1:27">
      <c r="A1761" s="87" t="str">
        <f>'Project Profile (d)'!A16</f>
        <v>Swansea Bay UHB</v>
      </c>
      <c r="B1761" s="87" t="str">
        <f>'Project Profile (d)'!B16</f>
        <v>PROJECT PROFILE</v>
      </c>
      <c r="C1761" s="87" t="str">
        <f>'Project Profile (d)'!C16</f>
        <v>Ringfenced Activity</v>
      </c>
      <c r="D1761" s="87"/>
      <c r="E1761" s="87" t="str">
        <f>'Project Profile (d)'!D16</f>
        <v>FIGURE</v>
      </c>
      <c r="F1761" s="87">
        <f>'Project Profile (d)'!E16</f>
        <v>0</v>
      </c>
      <c r="G1761" s="88">
        <f>'Project Profile (d)'!G16</f>
        <v>0</v>
      </c>
      <c r="H1761" s="88">
        <f>'Project Profile (d)'!H16</f>
        <v>0</v>
      </c>
      <c r="I1761" s="88">
        <f>'Project Profile (d)'!I16</f>
        <v>0</v>
      </c>
      <c r="J1761" s="88">
        <f>'Project Profile (d)'!J16</f>
        <v>0</v>
      </c>
      <c r="K1761" s="88">
        <f>'Project Profile (d)'!K16</f>
        <v>0</v>
      </c>
      <c r="L1761" s="88">
        <f>'Project Profile (d)'!L16</f>
        <v>0</v>
      </c>
      <c r="M1761" s="88">
        <f>'Project Profile (d)'!M16</f>
        <v>0</v>
      </c>
      <c r="N1761" s="88">
        <f>'Project Profile (d)'!N16</f>
        <v>0</v>
      </c>
      <c r="O1761" s="88">
        <f>'Project Profile (d)'!O16</f>
        <v>0</v>
      </c>
      <c r="P1761" s="88">
        <f>'Project Profile (d)'!P16</f>
        <v>0</v>
      </c>
      <c r="Q1761" s="88">
        <f>'Project Profile (d)'!Q16</f>
        <v>0</v>
      </c>
      <c r="R1761" s="88">
        <f>'Project Profile (d)'!R16</f>
        <v>0</v>
      </c>
      <c r="W1761" s="88">
        <f>'Project Profile (d)'!F16</f>
        <v>0</v>
      </c>
      <c r="X1761" s="88">
        <f>'Project Profile (d)'!R16</f>
        <v>0</v>
      </c>
      <c r="Y1761" s="88">
        <f>'Project Profile (d)'!S16</f>
        <v>0</v>
      </c>
    </row>
    <row r="1762" spans="1:27">
      <c r="A1762" s="87" t="str">
        <f>'Project Profile (d)'!A17</f>
        <v>Swansea Bay UHB</v>
      </c>
      <c r="B1762" s="87" t="str">
        <f>'Project Profile (d)'!B17</f>
        <v>PROJECT PROFILE</v>
      </c>
      <c r="C1762" s="87" t="str">
        <f>'Project Profile (d)'!C17</f>
        <v>Ringfenced Activity</v>
      </c>
      <c r="D1762" s="87"/>
      <c r="E1762" s="87" t="str">
        <f>'Project Profile (d)'!D17</f>
        <v>FIGURE</v>
      </c>
      <c r="F1762" s="87">
        <f>'Project Profile (d)'!E17</f>
        <v>0</v>
      </c>
      <c r="G1762" s="88">
        <f>'Project Profile (d)'!G17</f>
        <v>0</v>
      </c>
      <c r="H1762" s="88">
        <f>'Project Profile (d)'!H17</f>
        <v>0</v>
      </c>
      <c r="I1762" s="88">
        <f>'Project Profile (d)'!I17</f>
        <v>0</v>
      </c>
      <c r="J1762" s="88">
        <f>'Project Profile (d)'!J17</f>
        <v>0</v>
      </c>
      <c r="K1762" s="88">
        <f>'Project Profile (d)'!K17</f>
        <v>0</v>
      </c>
      <c r="L1762" s="88">
        <f>'Project Profile (d)'!L17</f>
        <v>0</v>
      </c>
      <c r="M1762" s="88">
        <f>'Project Profile (d)'!M17</f>
        <v>0</v>
      </c>
      <c r="N1762" s="88">
        <f>'Project Profile (d)'!N17</f>
        <v>0</v>
      </c>
      <c r="O1762" s="88">
        <f>'Project Profile (d)'!O17</f>
        <v>0</v>
      </c>
      <c r="P1762" s="88">
        <f>'Project Profile (d)'!P17</f>
        <v>0</v>
      </c>
      <c r="Q1762" s="88">
        <f>'Project Profile (d)'!Q17</f>
        <v>0</v>
      </c>
      <c r="R1762" s="88">
        <f>'Project Profile (d)'!R17</f>
        <v>0</v>
      </c>
      <c r="W1762" s="88">
        <f>'Project Profile (d)'!F17</f>
        <v>0</v>
      </c>
      <c r="X1762" s="88">
        <f>'Project Profile (d)'!R17</f>
        <v>0</v>
      </c>
      <c r="Y1762" s="88">
        <f>'Project Profile (d)'!S17</f>
        <v>0</v>
      </c>
    </row>
    <row r="1763" spans="1:27">
      <c r="A1763" s="87" t="str">
        <f>'Project Profile (d)'!A18</f>
        <v>Swansea Bay UHB</v>
      </c>
      <c r="B1763" s="87" t="str">
        <f>'Project Profile (d)'!B18</f>
        <v>PROJECT PROFILE</v>
      </c>
      <c r="C1763" s="87" t="str">
        <f>'Project Profile (d)'!C18</f>
        <v>Ringfenced Activity</v>
      </c>
      <c r="D1763" s="87"/>
      <c r="E1763" s="87" t="str">
        <f>'Project Profile (d)'!D18</f>
        <v>FIGURE</v>
      </c>
      <c r="F1763" s="87">
        <f>'Project Profile (d)'!E18</f>
        <v>0</v>
      </c>
      <c r="G1763" s="88">
        <f>'Project Profile (d)'!G18</f>
        <v>0</v>
      </c>
      <c r="H1763" s="88">
        <f>'Project Profile (d)'!H18</f>
        <v>0</v>
      </c>
      <c r="I1763" s="88">
        <f>'Project Profile (d)'!I18</f>
        <v>0</v>
      </c>
      <c r="J1763" s="88">
        <f>'Project Profile (d)'!J18</f>
        <v>0</v>
      </c>
      <c r="K1763" s="88">
        <f>'Project Profile (d)'!K18</f>
        <v>0</v>
      </c>
      <c r="L1763" s="88">
        <f>'Project Profile (d)'!L18</f>
        <v>0</v>
      </c>
      <c r="M1763" s="88">
        <f>'Project Profile (d)'!M18</f>
        <v>0</v>
      </c>
      <c r="N1763" s="88">
        <f>'Project Profile (d)'!N18</f>
        <v>0</v>
      </c>
      <c r="O1763" s="88">
        <f>'Project Profile (d)'!O18</f>
        <v>0</v>
      </c>
      <c r="P1763" s="88">
        <f>'Project Profile (d)'!P18</f>
        <v>0</v>
      </c>
      <c r="Q1763" s="88">
        <f>'Project Profile (d)'!Q18</f>
        <v>0</v>
      </c>
      <c r="R1763" s="88">
        <f>'Project Profile (d)'!R18</f>
        <v>0</v>
      </c>
      <c r="W1763" s="88">
        <f>'Project Profile (d)'!F18</f>
        <v>0</v>
      </c>
      <c r="X1763" s="88">
        <f>'Project Profile (d)'!R18</f>
        <v>0</v>
      </c>
      <c r="Y1763" s="88">
        <f>'Project Profile (d)'!S18</f>
        <v>0</v>
      </c>
    </row>
    <row r="1764" spans="1:27">
      <c r="A1764" s="87" t="str">
        <f>'Project Profile (d)'!A19</f>
        <v>Swansea Bay UHB</v>
      </c>
      <c r="B1764" s="87" t="str">
        <f>'Project Profile (d)'!B19</f>
        <v>PROJECT PROFILE</v>
      </c>
      <c r="C1764" s="87" t="str">
        <f>'Project Profile (d)'!C19</f>
        <v>Ringfenced Activity</v>
      </c>
      <c r="D1764" s="87"/>
      <c r="E1764" s="87" t="str">
        <f>'Project Profile (d)'!D19</f>
        <v>FIGURE</v>
      </c>
      <c r="F1764" s="87">
        <f>'Project Profile (d)'!E19</f>
        <v>0</v>
      </c>
      <c r="G1764" s="88">
        <f>'Project Profile (d)'!G19</f>
        <v>0</v>
      </c>
      <c r="H1764" s="88">
        <f>'Project Profile (d)'!H19</f>
        <v>0</v>
      </c>
      <c r="I1764" s="88">
        <f>'Project Profile (d)'!I19</f>
        <v>0</v>
      </c>
      <c r="J1764" s="88">
        <f>'Project Profile (d)'!J19</f>
        <v>0</v>
      </c>
      <c r="K1764" s="88">
        <f>'Project Profile (d)'!K19</f>
        <v>0</v>
      </c>
      <c r="L1764" s="88">
        <f>'Project Profile (d)'!L19</f>
        <v>0</v>
      </c>
      <c r="M1764" s="88">
        <f>'Project Profile (d)'!M19</f>
        <v>0</v>
      </c>
      <c r="N1764" s="88">
        <f>'Project Profile (d)'!N19</f>
        <v>0</v>
      </c>
      <c r="O1764" s="88">
        <f>'Project Profile (d)'!O19</f>
        <v>0</v>
      </c>
      <c r="P1764" s="88">
        <f>'Project Profile (d)'!P19</f>
        <v>0</v>
      </c>
      <c r="Q1764" s="88">
        <f>'Project Profile (d)'!Q19</f>
        <v>0</v>
      </c>
      <c r="R1764" s="88">
        <f>'Project Profile (d)'!R19</f>
        <v>0</v>
      </c>
      <c r="W1764" s="88">
        <f>'Project Profile (d)'!F19</f>
        <v>0</v>
      </c>
      <c r="X1764" s="88">
        <f>'Project Profile (d)'!R19</f>
        <v>0</v>
      </c>
      <c r="Y1764" s="88">
        <f>'Project Profile (d)'!S19</f>
        <v>0</v>
      </c>
    </row>
    <row r="1765" spans="1:27">
      <c r="A1765" s="87" t="str">
        <f>'Project Profile (d)'!A20</f>
        <v>Swansea Bay UHB</v>
      </c>
      <c r="B1765" s="87" t="str">
        <f>'Project Profile (d)'!B20</f>
        <v>PROJECT PROFILE</v>
      </c>
      <c r="C1765" s="87" t="str">
        <f>'Project Profile (d)'!C20</f>
        <v>Ringfenced Activity</v>
      </c>
      <c r="D1765" s="87"/>
      <c r="E1765" s="87" t="str">
        <f>'Project Profile (d)'!D20</f>
        <v>FIGURE</v>
      </c>
      <c r="F1765" s="87">
        <f>'Project Profile (d)'!E20</f>
        <v>0</v>
      </c>
      <c r="G1765" s="88">
        <f>'Project Profile (d)'!G20</f>
        <v>0</v>
      </c>
      <c r="H1765" s="88">
        <f>'Project Profile (d)'!H20</f>
        <v>0</v>
      </c>
      <c r="I1765" s="88">
        <f>'Project Profile (d)'!I20</f>
        <v>0</v>
      </c>
      <c r="J1765" s="88">
        <f>'Project Profile (d)'!J20</f>
        <v>0</v>
      </c>
      <c r="K1765" s="88">
        <f>'Project Profile (d)'!K20</f>
        <v>0</v>
      </c>
      <c r="L1765" s="88">
        <f>'Project Profile (d)'!L20</f>
        <v>0</v>
      </c>
      <c r="M1765" s="88">
        <f>'Project Profile (d)'!M20</f>
        <v>0</v>
      </c>
      <c r="N1765" s="88">
        <f>'Project Profile (d)'!N20</f>
        <v>0</v>
      </c>
      <c r="O1765" s="88">
        <f>'Project Profile (d)'!O20</f>
        <v>0</v>
      </c>
      <c r="P1765" s="88">
        <f>'Project Profile (d)'!P20</f>
        <v>0</v>
      </c>
      <c r="Q1765" s="88">
        <f>'Project Profile (d)'!Q20</f>
        <v>0</v>
      </c>
      <c r="R1765" s="88">
        <f>'Project Profile (d)'!R20</f>
        <v>0</v>
      </c>
      <c r="W1765" s="88">
        <f>'Project Profile (d)'!F20</f>
        <v>0</v>
      </c>
      <c r="X1765" s="88">
        <f>'Project Profile (d)'!R20</f>
        <v>0</v>
      </c>
      <c r="Y1765" s="88">
        <f>'Project Profile (d)'!S20</f>
        <v>0</v>
      </c>
    </row>
    <row r="1766" spans="1:27">
      <c r="A1766" s="87" t="str">
        <f>'Project Profile (d)'!A21</f>
        <v>Swansea Bay UHB</v>
      </c>
      <c r="B1766" s="87" t="str">
        <f>'Project Profile (d)'!B21</f>
        <v>PROJECT PROFILE</v>
      </c>
      <c r="C1766" s="87" t="str">
        <f>'Project Profile (d)'!C21</f>
        <v>Ringfenced Activity</v>
      </c>
      <c r="D1766" s="87"/>
      <c r="E1766" s="87" t="str">
        <f>'Project Profile (d)'!D21</f>
        <v>FIGURE</v>
      </c>
      <c r="F1766" s="87">
        <f>'Project Profile (d)'!E21</f>
        <v>0</v>
      </c>
      <c r="G1766" s="88">
        <f>'Project Profile (d)'!G21</f>
        <v>0</v>
      </c>
      <c r="H1766" s="88">
        <f>'Project Profile (d)'!H21</f>
        <v>0</v>
      </c>
      <c r="I1766" s="88">
        <f>'Project Profile (d)'!I21</f>
        <v>0</v>
      </c>
      <c r="J1766" s="88">
        <f>'Project Profile (d)'!J21</f>
        <v>0</v>
      </c>
      <c r="K1766" s="88">
        <f>'Project Profile (d)'!K21</f>
        <v>0</v>
      </c>
      <c r="L1766" s="88">
        <f>'Project Profile (d)'!L21</f>
        <v>0</v>
      </c>
      <c r="M1766" s="88">
        <f>'Project Profile (d)'!M21</f>
        <v>0</v>
      </c>
      <c r="N1766" s="88">
        <f>'Project Profile (d)'!N21</f>
        <v>0</v>
      </c>
      <c r="O1766" s="88">
        <f>'Project Profile (d)'!O21</f>
        <v>0</v>
      </c>
      <c r="P1766" s="88">
        <f>'Project Profile (d)'!P21</f>
        <v>0</v>
      </c>
      <c r="Q1766" s="88">
        <f>'Project Profile (d)'!Q21</f>
        <v>0</v>
      </c>
      <c r="R1766" s="88">
        <f>'Project Profile (d)'!R21</f>
        <v>0</v>
      </c>
      <c r="W1766" s="88">
        <f>'Project Profile (d)'!F21</f>
        <v>0</v>
      </c>
      <c r="X1766" s="88">
        <f>'Project Profile (d)'!R21</f>
        <v>0</v>
      </c>
      <c r="Y1766" s="88">
        <f>'Project Profile (d)'!S21</f>
        <v>0</v>
      </c>
    </row>
    <row r="1767" spans="1:27">
      <c r="A1767" s="87" t="str">
        <f>'PayExpend (d)'!A2</f>
        <v>Swansea Bay UHB</v>
      </c>
      <c r="B1767" s="87" t="str">
        <f>'PayExpend (d)'!B2</f>
        <v>PAY EXPENDITURE</v>
      </c>
      <c r="C1767" s="87" t="str">
        <f>'PayExpend (d)'!C2</f>
        <v>PAY EXPENDITURE ANALYSIS</v>
      </c>
      <c r="D1767" s="87" t="str">
        <f>'PayExpend (d)'!D2</f>
        <v>CORE WORKFORCE</v>
      </c>
      <c r="E1767" s="87">
        <f>'PayExpend (d)'!E2</f>
        <v>0</v>
      </c>
      <c r="F1767" s="87" t="str">
        <f>'PayExpend (d)'!F2</f>
        <v>Board Members</v>
      </c>
      <c r="G1767" s="703">
        <f>'PayExpend (d)'!G2</f>
        <v>0</v>
      </c>
      <c r="H1767" s="703">
        <f>'PayExpend (d)'!H2</f>
        <v>0</v>
      </c>
      <c r="I1767" s="703">
        <f>'PayExpend (d)'!I2</f>
        <v>0</v>
      </c>
      <c r="J1767" s="703">
        <f>'PayExpend (d)'!J2</f>
        <v>0</v>
      </c>
      <c r="K1767" s="703">
        <f>'PayExpend (d)'!K2</f>
        <v>0</v>
      </c>
      <c r="L1767" s="703">
        <f>'PayExpend (d)'!L2</f>
        <v>0</v>
      </c>
      <c r="M1767" s="703">
        <f>'PayExpend (d)'!M2</f>
        <v>0</v>
      </c>
      <c r="N1767" s="703">
        <f>'PayExpend (d)'!N2</f>
        <v>0</v>
      </c>
      <c r="O1767" s="703">
        <f>'PayExpend (d)'!O2</f>
        <v>0</v>
      </c>
      <c r="P1767" s="703">
        <f>'PayExpend (d)'!P2</f>
        <v>0</v>
      </c>
      <c r="Q1767" s="703">
        <f>'PayExpend (d)'!Q2</f>
        <v>0</v>
      </c>
      <c r="R1767" s="703">
        <f>'PayExpend (d)'!R2</f>
        <v>0</v>
      </c>
      <c r="S1767" s="703">
        <f>'PayExpend (d)'!S2</f>
        <v>0</v>
      </c>
      <c r="W1767" s="703">
        <f>'PayExpend (d)'!V2</f>
        <v>492</v>
      </c>
      <c r="X1767" s="703">
        <f>'PayExpend (d)'!W2</f>
        <v>489.90848639017207</v>
      </c>
      <c r="Y1767" s="703">
        <f>'PayExpend (d)'!X2</f>
        <v>486.65371936955228</v>
      </c>
      <c r="Z1767" s="703">
        <f>'PayExpend (d)'!Y2</f>
        <v>489.36602522006871</v>
      </c>
      <c r="AA1767" s="703"/>
    </row>
    <row r="1768" spans="1:27">
      <c r="A1768" s="87" t="str">
        <f>'PayExpend (d)'!A3</f>
        <v>Swansea Bay UHB</v>
      </c>
      <c r="B1768" s="87" t="str">
        <f>'PayExpend (d)'!B3</f>
        <v>PAY EXPENDITURE</v>
      </c>
      <c r="C1768" s="87" t="str">
        <f>'PayExpend (d)'!C3</f>
        <v>PAY EXPENDITURE ANALYSIS</v>
      </c>
      <c r="D1768" s="87" t="str">
        <f>'PayExpend (d)'!D3</f>
        <v>CORE WORKFORCE</v>
      </c>
      <c r="E1768" s="87">
        <f>'PayExpend (d)'!E3</f>
        <v>0</v>
      </c>
      <c r="F1768" s="87" t="str">
        <f>'PayExpend (d)'!F3</f>
        <v>Medical &amp; Dental</v>
      </c>
      <c r="G1768" s="703">
        <f>'PayExpend (d)'!G3</f>
        <v>0</v>
      </c>
      <c r="H1768" s="703">
        <f>'PayExpend (d)'!H3</f>
        <v>0</v>
      </c>
      <c r="I1768" s="703">
        <f>'PayExpend (d)'!I3</f>
        <v>0</v>
      </c>
      <c r="J1768" s="703">
        <f>'PayExpend (d)'!J3</f>
        <v>0</v>
      </c>
      <c r="K1768" s="703">
        <f>'PayExpend (d)'!K3</f>
        <v>0</v>
      </c>
      <c r="L1768" s="703">
        <f>'PayExpend (d)'!L3</f>
        <v>0</v>
      </c>
      <c r="M1768" s="703">
        <f>'PayExpend (d)'!M3</f>
        <v>0</v>
      </c>
      <c r="N1768" s="703">
        <f>'PayExpend (d)'!N3</f>
        <v>0</v>
      </c>
      <c r="O1768" s="703">
        <f>'PayExpend (d)'!O3</f>
        <v>0</v>
      </c>
      <c r="P1768" s="703">
        <f>'PayExpend (d)'!P3</f>
        <v>0</v>
      </c>
      <c r="Q1768" s="703">
        <f>'PayExpend (d)'!Q3</f>
        <v>0</v>
      </c>
      <c r="R1768" s="703">
        <f>'PayExpend (d)'!R3</f>
        <v>0</v>
      </c>
      <c r="S1768" s="703">
        <f>'PayExpend (d)'!S3</f>
        <v>0</v>
      </c>
      <c r="W1768" s="703">
        <f>'PayExpend (d)'!V3</f>
        <v>154363.99394800002</v>
      </c>
      <c r="X1768" s="703">
        <f>'PayExpend (d)'!W3</f>
        <v>153707.78582968775</v>
      </c>
      <c r="Y1768" s="703">
        <f>'PayExpend (d)'!X3</f>
        <v>152686.60933238469</v>
      </c>
      <c r="Z1768" s="703">
        <f>'PayExpend (d)'!Y3</f>
        <v>153537.58974680389</v>
      </c>
      <c r="AA1768" s="703"/>
    </row>
    <row r="1769" spans="1:27">
      <c r="A1769" s="87" t="str">
        <f>'PayExpend (d)'!A4</f>
        <v>Swansea Bay UHB</v>
      </c>
      <c r="B1769" s="87" t="str">
        <f>'PayExpend (d)'!B4</f>
        <v>PAY EXPENDITURE</v>
      </c>
      <c r="C1769" s="87" t="str">
        <f>'PayExpend (d)'!C4</f>
        <v>PAY EXPENDITURE ANALYSIS</v>
      </c>
      <c r="D1769" s="87" t="str">
        <f>'PayExpend (d)'!D4</f>
        <v>CORE WORKFORCE</v>
      </c>
      <c r="E1769" s="87">
        <f>'PayExpend (d)'!E4</f>
        <v>0</v>
      </c>
      <c r="F1769" s="87" t="str">
        <f>'PayExpend (d)'!F4</f>
        <v>Nursing &amp; Midwifery Registered</v>
      </c>
      <c r="G1769" s="703">
        <f>'PayExpend (d)'!G4</f>
        <v>0</v>
      </c>
      <c r="H1769" s="703">
        <f>'PayExpend (d)'!H4</f>
        <v>0</v>
      </c>
      <c r="I1769" s="703">
        <f>'PayExpend (d)'!I4</f>
        <v>0</v>
      </c>
      <c r="J1769" s="703">
        <f>'PayExpend (d)'!J4</f>
        <v>0</v>
      </c>
      <c r="K1769" s="703">
        <f>'PayExpend (d)'!K4</f>
        <v>0</v>
      </c>
      <c r="L1769" s="703">
        <f>'PayExpend (d)'!L4</f>
        <v>0</v>
      </c>
      <c r="M1769" s="703">
        <f>'PayExpend (d)'!M4</f>
        <v>0</v>
      </c>
      <c r="N1769" s="703">
        <f>'PayExpend (d)'!N4</f>
        <v>0</v>
      </c>
      <c r="O1769" s="703">
        <f>'PayExpend (d)'!O4</f>
        <v>0</v>
      </c>
      <c r="P1769" s="703">
        <f>'PayExpend (d)'!P4</f>
        <v>0</v>
      </c>
      <c r="Q1769" s="703">
        <f>'PayExpend (d)'!Q4</f>
        <v>0</v>
      </c>
      <c r="R1769" s="703">
        <f>'PayExpend (d)'!R4</f>
        <v>0</v>
      </c>
      <c r="S1769" s="703">
        <f>'PayExpend (d)'!S4</f>
        <v>0</v>
      </c>
      <c r="W1769" s="703">
        <f>'PayExpend (d)'!V4</f>
        <v>182273.588464</v>
      </c>
      <c r="X1769" s="703">
        <f>'PayExpend (d)'!W4</f>
        <v>181498.73543354345</v>
      </c>
      <c r="Y1769" s="703">
        <f>'PayExpend (d)'!X4</f>
        <v>180292.92635943237</v>
      </c>
      <c r="Z1769" s="703">
        <f>'PayExpend (d)'!Y4</f>
        <v>181297.76725452489</v>
      </c>
      <c r="AA1769" s="703"/>
    </row>
    <row r="1770" spans="1:27">
      <c r="A1770" s="87" t="str">
        <f>'PayExpend (d)'!A5</f>
        <v>Swansea Bay UHB</v>
      </c>
      <c r="B1770" s="87" t="str">
        <f>'PayExpend (d)'!B5</f>
        <v>PAY EXPENDITURE</v>
      </c>
      <c r="C1770" s="87" t="str">
        <f>'PayExpend (d)'!C5</f>
        <v>PAY EXPENDITURE ANALYSIS</v>
      </c>
      <c r="D1770" s="87" t="str">
        <f>'PayExpend (d)'!D5</f>
        <v>CORE WORKFORCE</v>
      </c>
      <c r="E1770" s="87">
        <f>'PayExpend (d)'!E5</f>
        <v>0</v>
      </c>
      <c r="F1770" s="87" t="str">
        <f>'PayExpend (d)'!F5</f>
        <v>Additional Professional, Scientific and Technical</v>
      </c>
      <c r="G1770" s="703">
        <f>'PayExpend (d)'!G5</f>
        <v>0</v>
      </c>
      <c r="H1770" s="703">
        <f>'PayExpend (d)'!H5</f>
        <v>0</v>
      </c>
      <c r="I1770" s="703">
        <f>'PayExpend (d)'!I5</f>
        <v>0</v>
      </c>
      <c r="J1770" s="703">
        <f>'PayExpend (d)'!J5</f>
        <v>0</v>
      </c>
      <c r="K1770" s="703">
        <f>'PayExpend (d)'!K5</f>
        <v>0</v>
      </c>
      <c r="L1770" s="703">
        <f>'PayExpend (d)'!L5</f>
        <v>0</v>
      </c>
      <c r="M1770" s="703">
        <f>'PayExpend (d)'!M5</f>
        <v>0</v>
      </c>
      <c r="N1770" s="703">
        <f>'PayExpend (d)'!N5</f>
        <v>0</v>
      </c>
      <c r="O1770" s="703">
        <f>'PayExpend (d)'!O5</f>
        <v>0</v>
      </c>
      <c r="P1770" s="703">
        <f>'PayExpend (d)'!P5</f>
        <v>0</v>
      </c>
      <c r="Q1770" s="703">
        <f>'PayExpend (d)'!Q5</f>
        <v>0</v>
      </c>
      <c r="R1770" s="703">
        <f>'PayExpend (d)'!R5</f>
        <v>0</v>
      </c>
      <c r="S1770" s="703">
        <f>'PayExpend (d)'!S5</f>
        <v>0</v>
      </c>
      <c r="W1770" s="703">
        <f>'PayExpend (d)'!V5</f>
        <v>20502.643884000001</v>
      </c>
      <c r="X1770" s="703">
        <f>'PayExpend (d)'!W5</f>
        <v>20415.486244323492</v>
      </c>
      <c r="Y1770" s="703">
        <f>'PayExpend (d)'!X5</f>
        <v>20279.853461500006</v>
      </c>
      <c r="Z1770" s="703">
        <f>'PayExpend (d)'!Y5</f>
        <v>20392.880780519576</v>
      </c>
      <c r="AA1770" s="703"/>
    </row>
    <row r="1771" spans="1:27">
      <c r="A1771" s="87" t="str">
        <f>'PayExpend (d)'!A6</f>
        <v>Swansea Bay UHB</v>
      </c>
      <c r="B1771" s="87" t="str">
        <f>'PayExpend (d)'!B6</f>
        <v>PAY EXPENDITURE</v>
      </c>
      <c r="C1771" s="87" t="str">
        <f>'PayExpend (d)'!C6</f>
        <v>PAY EXPENDITURE ANALYSIS</v>
      </c>
      <c r="D1771" s="87" t="str">
        <f>'PayExpend (d)'!D6</f>
        <v>CORE WORKFORCE</v>
      </c>
      <c r="E1771" s="87">
        <f>'PayExpend (d)'!E6</f>
        <v>0</v>
      </c>
      <c r="F1771" s="87" t="str">
        <f>'PayExpend (d)'!F6</f>
        <v>Healthcare Scientists</v>
      </c>
      <c r="G1771" s="703">
        <f>'PayExpend (d)'!G6</f>
        <v>0</v>
      </c>
      <c r="H1771" s="703">
        <f>'PayExpend (d)'!H6</f>
        <v>0</v>
      </c>
      <c r="I1771" s="703">
        <f>'PayExpend (d)'!I6</f>
        <v>0</v>
      </c>
      <c r="J1771" s="703">
        <f>'PayExpend (d)'!J6</f>
        <v>0</v>
      </c>
      <c r="K1771" s="703">
        <f>'PayExpend (d)'!K6</f>
        <v>0</v>
      </c>
      <c r="L1771" s="703">
        <f>'PayExpend (d)'!L6</f>
        <v>0</v>
      </c>
      <c r="M1771" s="703">
        <f>'PayExpend (d)'!M6</f>
        <v>0</v>
      </c>
      <c r="N1771" s="703">
        <f>'PayExpend (d)'!N6</f>
        <v>0</v>
      </c>
      <c r="O1771" s="703">
        <f>'PayExpend (d)'!O6</f>
        <v>0</v>
      </c>
      <c r="P1771" s="703">
        <f>'PayExpend (d)'!P6</f>
        <v>0</v>
      </c>
      <c r="Q1771" s="703">
        <f>'PayExpend (d)'!Q6</f>
        <v>0</v>
      </c>
      <c r="R1771" s="703">
        <f>'PayExpend (d)'!R6</f>
        <v>0</v>
      </c>
      <c r="S1771" s="703">
        <f>'PayExpend (d)'!S6</f>
        <v>0</v>
      </c>
      <c r="W1771" s="703">
        <f>'PayExpend (d)'!V6</f>
        <v>18601.081914000002</v>
      </c>
      <c r="X1771" s="703">
        <f>'PayExpend (d)'!W6</f>
        <v>18522.00789777916</v>
      </c>
      <c r="Y1771" s="703">
        <f>'PayExpend (d)'!X6</f>
        <v>18398.954670215066</v>
      </c>
      <c r="Z1771" s="703">
        <f>'PayExpend (d)'!Y6</f>
        <v>18501.499026518475</v>
      </c>
      <c r="AA1771" s="703"/>
    </row>
    <row r="1772" spans="1:27">
      <c r="A1772" s="87" t="str">
        <f>'PayExpend (d)'!A7</f>
        <v>Swansea Bay UHB</v>
      </c>
      <c r="B1772" s="87" t="str">
        <f>'PayExpend (d)'!B7</f>
        <v>PAY EXPENDITURE</v>
      </c>
      <c r="C1772" s="87" t="str">
        <f>'PayExpend (d)'!C7</f>
        <v>PAY EXPENDITURE ANALYSIS</v>
      </c>
      <c r="D1772" s="87" t="str">
        <f>'PayExpend (d)'!D7</f>
        <v>CORE WORKFORCE</v>
      </c>
      <c r="E1772" s="87">
        <f>'PayExpend (d)'!E7</f>
        <v>0</v>
      </c>
      <c r="F1772" s="87" t="str">
        <f>'PayExpend (d)'!F7</f>
        <v>Allied Health Professionals</v>
      </c>
      <c r="G1772" s="703">
        <f>'PayExpend (d)'!G7</f>
        <v>0</v>
      </c>
      <c r="H1772" s="703">
        <f>'PayExpend (d)'!H7</f>
        <v>0</v>
      </c>
      <c r="I1772" s="703">
        <f>'PayExpend (d)'!I7</f>
        <v>0</v>
      </c>
      <c r="J1772" s="703">
        <f>'PayExpend (d)'!J7</f>
        <v>0</v>
      </c>
      <c r="K1772" s="703">
        <f>'PayExpend (d)'!K7</f>
        <v>0</v>
      </c>
      <c r="L1772" s="703">
        <f>'PayExpend (d)'!L7</f>
        <v>0</v>
      </c>
      <c r="M1772" s="703">
        <f>'PayExpend (d)'!M7</f>
        <v>0</v>
      </c>
      <c r="N1772" s="703">
        <f>'PayExpend (d)'!N7</f>
        <v>0</v>
      </c>
      <c r="O1772" s="703">
        <f>'PayExpend (d)'!O7</f>
        <v>0</v>
      </c>
      <c r="P1772" s="703">
        <f>'PayExpend (d)'!P7</f>
        <v>0</v>
      </c>
      <c r="Q1772" s="703">
        <f>'PayExpend (d)'!Q7</f>
        <v>0</v>
      </c>
      <c r="R1772" s="703">
        <f>'PayExpend (d)'!R7</f>
        <v>0</v>
      </c>
      <c r="S1772" s="703">
        <f>'PayExpend (d)'!S7</f>
        <v>0</v>
      </c>
      <c r="W1772" s="703">
        <f>'PayExpend (d)'!V7</f>
        <v>45079.843802000003</v>
      </c>
      <c r="X1772" s="703">
        <f>'PayExpend (d)'!W7</f>
        <v>44888.207405982117</v>
      </c>
      <c r="Y1772" s="703">
        <f>'PayExpend (d)'!X7</f>
        <v>44589.987103336913</v>
      </c>
      <c r="Z1772" s="703">
        <f>'PayExpend (d)'!Y7</f>
        <v>44838.504022207904</v>
      </c>
      <c r="AA1772" s="703"/>
    </row>
    <row r="1773" spans="1:27">
      <c r="A1773" s="87" t="str">
        <f>'PayExpend (d)'!A8</f>
        <v>Swansea Bay UHB</v>
      </c>
      <c r="B1773" s="87" t="str">
        <f>'PayExpend (d)'!B8</f>
        <v>PAY EXPENDITURE</v>
      </c>
      <c r="C1773" s="87" t="str">
        <f>'PayExpend (d)'!C8</f>
        <v>PAY EXPENDITURE ANALYSIS</v>
      </c>
      <c r="D1773" s="87" t="str">
        <f>'PayExpend (d)'!D8</f>
        <v>CORE WORKFORCE</v>
      </c>
      <c r="E1773" s="87">
        <f>'PayExpend (d)'!E8</f>
        <v>0</v>
      </c>
      <c r="F1773" s="87" t="str">
        <f>'PayExpend (d)'!F8</f>
        <v>Additional Clinical Services</v>
      </c>
      <c r="G1773" s="703">
        <f>'PayExpend (d)'!G8</f>
        <v>0</v>
      </c>
      <c r="H1773" s="703">
        <f>'PayExpend (d)'!H8</f>
        <v>0</v>
      </c>
      <c r="I1773" s="703">
        <f>'PayExpend (d)'!I8</f>
        <v>0</v>
      </c>
      <c r="J1773" s="703">
        <f>'PayExpend (d)'!J8</f>
        <v>0</v>
      </c>
      <c r="K1773" s="703">
        <f>'PayExpend (d)'!K8</f>
        <v>0</v>
      </c>
      <c r="L1773" s="703">
        <f>'PayExpend (d)'!L8</f>
        <v>0</v>
      </c>
      <c r="M1773" s="703">
        <f>'PayExpend (d)'!M8</f>
        <v>0</v>
      </c>
      <c r="N1773" s="703">
        <f>'PayExpend (d)'!N8</f>
        <v>0</v>
      </c>
      <c r="O1773" s="703">
        <f>'PayExpend (d)'!O8</f>
        <v>0</v>
      </c>
      <c r="P1773" s="703">
        <f>'PayExpend (d)'!P8</f>
        <v>0</v>
      </c>
      <c r="Q1773" s="703">
        <f>'PayExpend (d)'!Q8</f>
        <v>0</v>
      </c>
      <c r="R1773" s="703">
        <f>'PayExpend (d)'!R8</f>
        <v>0</v>
      </c>
      <c r="S1773" s="703">
        <f>'PayExpend (d)'!S8</f>
        <v>0</v>
      </c>
      <c r="W1773" s="703">
        <f>'PayExpend (d)'!V8</f>
        <v>87935.674330000009</v>
      </c>
      <c r="X1773" s="703">
        <f>'PayExpend (d)'!W8</f>
        <v>87561.855916076049</v>
      </c>
      <c r="Y1773" s="703">
        <f>'PayExpend (d)'!X8</f>
        <v>86980.128003992213</v>
      </c>
      <c r="Z1773" s="703">
        <f>'PayExpend (d)'!Y8</f>
        <v>87464.901264062064</v>
      </c>
      <c r="AA1773" s="703"/>
    </row>
    <row r="1774" spans="1:27">
      <c r="A1774" s="87" t="str">
        <f>'PayExpend (d)'!A9</f>
        <v>Swansea Bay UHB</v>
      </c>
      <c r="B1774" s="87" t="str">
        <f>'PayExpend (d)'!B9</f>
        <v>PAY EXPENDITURE</v>
      </c>
      <c r="C1774" s="87" t="str">
        <f>'PayExpend (d)'!C9</f>
        <v>PAY EXPENDITURE ANALYSIS</v>
      </c>
      <c r="D1774" s="87" t="str">
        <f>'PayExpend (d)'!D9</f>
        <v>CORE WORKFORCE</v>
      </c>
      <c r="E1774" s="87">
        <f>'PayExpend (d)'!E9</f>
        <v>0</v>
      </c>
      <c r="F1774" s="87" t="str">
        <f>'PayExpend (d)'!F9</f>
        <v>Administrative and Clerical (inc Senior Managers)</v>
      </c>
      <c r="G1774" s="703">
        <f>'PayExpend (d)'!G9</f>
        <v>0</v>
      </c>
      <c r="H1774" s="703">
        <f>'PayExpend (d)'!H9</f>
        <v>0</v>
      </c>
      <c r="I1774" s="703">
        <f>'PayExpend (d)'!I9</f>
        <v>0</v>
      </c>
      <c r="J1774" s="703">
        <f>'PayExpend (d)'!J9</f>
        <v>0</v>
      </c>
      <c r="K1774" s="703">
        <f>'PayExpend (d)'!K9</f>
        <v>0</v>
      </c>
      <c r="L1774" s="703">
        <f>'PayExpend (d)'!L9</f>
        <v>0</v>
      </c>
      <c r="M1774" s="703">
        <f>'PayExpend (d)'!M9</f>
        <v>0</v>
      </c>
      <c r="N1774" s="703">
        <f>'PayExpend (d)'!N9</f>
        <v>0</v>
      </c>
      <c r="O1774" s="703">
        <f>'PayExpend (d)'!O9</f>
        <v>0</v>
      </c>
      <c r="P1774" s="703">
        <f>'PayExpend (d)'!P9</f>
        <v>0</v>
      </c>
      <c r="Q1774" s="703">
        <f>'PayExpend (d)'!Q9</f>
        <v>0</v>
      </c>
      <c r="R1774" s="703">
        <f>'PayExpend (d)'!R9</f>
        <v>0</v>
      </c>
      <c r="S1774" s="703">
        <f>'PayExpend (d)'!S9</f>
        <v>0</v>
      </c>
      <c r="W1774" s="703">
        <f>'PayExpend (d)'!V9</f>
        <v>92510.032078000018</v>
      </c>
      <c r="X1774" s="703">
        <f>'PayExpend (d)'!W9</f>
        <v>92116.767868372481</v>
      </c>
      <c r="Y1774" s="703">
        <f>'PayExpend (d)'!X9</f>
        <v>91504.778840966072</v>
      </c>
      <c r="Z1774" s="703">
        <f>'PayExpend (d)'!Y9</f>
        <v>92014.769697138065</v>
      </c>
      <c r="AA1774" s="703"/>
    </row>
    <row r="1775" spans="1:27">
      <c r="A1775" s="87" t="str">
        <f>'PayExpend (d)'!A10</f>
        <v>Swansea Bay UHB</v>
      </c>
      <c r="B1775" s="87" t="str">
        <f>'PayExpend (d)'!B10</f>
        <v>PAY EXPENDITURE</v>
      </c>
      <c r="C1775" s="87" t="str">
        <f>'PayExpend (d)'!C10</f>
        <v>PAY EXPENDITURE ANALYSIS</v>
      </c>
      <c r="D1775" s="87" t="str">
        <f>'PayExpend (d)'!D10</f>
        <v>CORE WORKFORCE</v>
      </c>
      <c r="E1775" s="87">
        <f>'PayExpend (d)'!E10</f>
        <v>0</v>
      </c>
      <c r="F1775" s="87" t="str">
        <f>'PayExpend (d)'!F10</f>
        <v>Apprentices</v>
      </c>
      <c r="G1775" s="703">
        <f>'PayExpend (d)'!G10</f>
        <v>0</v>
      </c>
      <c r="H1775" s="703">
        <f>'PayExpend (d)'!H10</f>
        <v>0</v>
      </c>
      <c r="I1775" s="703">
        <f>'PayExpend (d)'!I10</f>
        <v>0</v>
      </c>
      <c r="J1775" s="703">
        <f>'PayExpend (d)'!J10</f>
        <v>0</v>
      </c>
      <c r="K1775" s="703">
        <f>'PayExpend (d)'!K10</f>
        <v>0</v>
      </c>
      <c r="L1775" s="703">
        <f>'PayExpend (d)'!L10</f>
        <v>0</v>
      </c>
      <c r="M1775" s="703">
        <f>'PayExpend (d)'!M10</f>
        <v>0</v>
      </c>
      <c r="N1775" s="703">
        <f>'PayExpend (d)'!N10</f>
        <v>0</v>
      </c>
      <c r="O1775" s="703">
        <f>'PayExpend (d)'!O10</f>
        <v>0</v>
      </c>
      <c r="P1775" s="703">
        <f>'PayExpend (d)'!P10</f>
        <v>0</v>
      </c>
      <c r="Q1775" s="703">
        <f>'PayExpend (d)'!Q10</f>
        <v>0</v>
      </c>
      <c r="R1775" s="703">
        <f>'PayExpend (d)'!R10</f>
        <v>0</v>
      </c>
      <c r="S1775" s="703">
        <f>'PayExpend (d)'!S10</f>
        <v>0</v>
      </c>
      <c r="W1775" s="703">
        <f>'PayExpend (d)'!V10</f>
        <v>22.879170000000006</v>
      </c>
      <c r="X1775" s="703">
        <f>'PayExpend (d)'!W10</f>
        <v>22.781909643421617</v>
      </c>
      <c r="Y1775" s="703">
        <f>'PayExpend (d)'!X10</f>
        <v>22.630555236968053</v>
      </c>
      <c r="Z1775" s="703">
        <f>'PayExpend (d)'!Y10</f>
        <v>22.756683909012686</v>
      </c>
      <c r="AA1775" s="703"/>
    </row>
    <row r="1776" spans="1:27">
      <c r="A1776" s="87" t="str">
        <f>'PayExpend (d)'!A11</f>
        <v>Swansea Bay UHB</v>
      </c>
      <c r="B1776" s="87" t="str">
        <f>'PayExpend (d)'!B11</f>
        <v>PAY EXPENDITURE</v>
      </c>
      <c r="C1776" s="87" t="str">
        <f>'PayExpend (d)'!C11</f>
        <v>PAY EXPENDITURE ANALYSIS</v>
      </c>
      <c r="D1776" s="87" t="str">
        <f>'PayExpend (d)'!D11</f>
        <v>CORE WORKFORCE</v>
      </c>
      <c r="E1776" s="87">
        <f>'PayExpend (d)'!E11</f>
        <v>0</v>
      </c>
      <c r="F1776" s="87" t="str">
        <f>'PayExpend (d)'!F11</f>
        <v>Estates and Ancillary</v>
      </c>
      <c r="G1776" s="703">
        <f>'PayExpend (d)'!G11</f>
        <v>0</v>
      </c>
      <c r="H1776" s="703">
        <f>'PayExpend (d)'!H11</f>
        <v>0</v>
      </c>
      <c r="I1776" s="703">
        <f>'PayExpend (d)'!I11</f>
        <v>0</v>
      </c>
      <c r="J1776" s="703">
        <f>'PayExpend (d)'!J11</f>
        <v>0</v>
      </c>
      <c r="K1776" s="703">
        <f>'PayExpend (d)'!K11</f>
        <v>0</v>
      </c>
      <c r="L1776" s="703">
        <f>'PayExpend (d)'!L11</f>
        <v>0</v>
      </c>
      <c r="M1776" s="703">
        <f>'PayExpend (d)'!M11</f>
        <v>0</v>
      </c>
      <c r="N1776" s="703">
        <f>'PayExpend (d)'!N11</f>
        <v>0</v>
      </c>
      <c r="O1776" s="703">
        <f>'PayExpend (d)'!O11</f>
        <v>0</v>
      </c>
      <c r="P1776" s="703">
        <f>'PayExpend (d)'!P11</f>
        <v>0</v>
      </c>
      <c r="Q1776" s="703">
        <f>'PayExpend (d)'!Q11</f>
        <v>0</v>
      </c>
      <c r="R1776" s="703">
        <f>'PayExpend (d)'!R11</f>
        <v>0</v>
      </c>
      <c r="S1776" s="703">
        <f>'PayExpend (d)'!S11</f>
        <v>0</v>
      </c>
      <c r="W1776" s="703">
        <f>'PayExpend (d)'!V11</f>
        <v>33102.414458000007</v>
      </c>
      <c r="X1776" s="703">
        <f>'PayExpend (d)'!W11</f>
        <v>32961.69464020108</v>
      </c>
      <c r="Y1776" s="703">
        <f>'PayExpend (d)'!X11</f>
        <v>32742.709585565332</v>
      </c>
      <c r="Z1776" s="703">
        <f>'PayExpend (d)'!Y11</f>
        <v>32925.197131095112</v>
      </c>
      <c r="AA1776" s="703"/>
    </row>
    <row r="1777" spans="1:27">
      <c r="A1777" s="87" t="str">
        <f>'PayExpend (d)'!A12</f>
        <v>Swansea Bay UHB</v>
      </c>
      <c r="B1777" s="87" t="str">
        <f>'PayExpend (d)'!B12</f>
        <v>PAY EXPENDITURE</v>
      </c>
      <c r="C1777" s="87" t="str">
        <f>'PayExpend (d)'!C12</f>
        <v>PAY EXPENDITURE ANALYSIS</v>
      </c>
      <c r="D1777" s="87" t="str">
        <f>'PayExpend (d)'!D12</f>
        <v>CORE WORKFORCE</v>
      </c>
      <c r="E1777" s="87">
        <f>'PayExpend (d)'!E12</f>
        <v>0</v>
      </c>
      <c r="F1777" s="87" t="str">
        <f>'PayExpend (d)'!F12</f>
        <v>TOTAL CORE WORKFORCE</v>
      </c>
      <c r="G1777" s="703">
        <f>'PayExpend (d)'!G12</f>
        <v>52682.10263599993</v>
      </c>
      <c r="H1777" s="703">
        <f>'PayExpend (d)'!H12</f>
        <v>52682.10263599993</v>
      </c>
      <c r="I1777" s="703">
        <f>'PayExpend (d)'!I12</f>
        <v>52682.10263599993</v>
      </c>
      <c r="J1777" s="703">
        <f>'PayExpend (d)'!J12</f>
        <v>52682.10263599993</v>
      </c>
      <c r="K1777" s="703">
        <f>'PayExpend (d)'!K12</f>
        <v>52682.10263599993</v>
      </c>
      <c r="L1777" s="703">
        <f>'PayExpend (d)'!L12</f>
        <v>52682.10263599993</v>
      </c>
      <c r="M1777" s="703">
        <f>'PayExpend (d)'!M12</f>
        <v>52682.10263599993</v>
      </c>
      <c r="N1777" s="703">
        <f>'PayExpend (d)'!N12</f>
        <v>52682.10263599993</v>
      </c>
      <c r="O1777" s="703">
        <f>'PayExpend (d)'!O12</f>
        <v>52682.10263599993</v>
      </c>
      <c r="P1777" s="703">
        <f>'PayExpend (d)'!P12</f>
        <v>52682.10263599993</v>
      </c>
      <c r="Q1777" s="703">
        <f>'PayExpend (d)'!Q12</f>
        <v>52682.10263599993</v>
      </c>
      <c r="R1777" s="703">
        <f>'PayExpend (d)'!R12</f>
        <v>52682.10263599993</v>
      </c>
      <c r="S1777" s="703">
        <f>'PayExpend (d)'!S12</f>
        <v>632185.23163199902</v>
      </c>
      <c r="W1777" s="703">
        <f>'PayExpend (d)'!V12</f>
        <v>634884.15204800002</v>
      </c>
      <c r="X1777" s="703">
        <f>'PayExpend (d)'!W12</f>
        <v>632185.23163199914</v>
      </c>
      <c r="Y1777" s="703">
        <f>'PayExpend (d)'!X12</f>
        <v>627985.23163199925</v>
      </c>
      <c r="Z1777" s="703">
        <f>'PayExpend (d)'!Y12</f>
        <v>631485.23163199914</v>
      </c>
      <c r="AA1777" s="703"/>
    </row>
    <row r="1778" spans="1:27">
      <c r="A1778" s="87" t="str">
        <f>'PayExpend (d)'!A13</f>
        <v>Swansea Bay UHB</v>
      </c>
      <c r="B1778" s="87" t="str">
        <f>'PayExpend (d)'!B13</f>
        <v>PAY EXPENDITURE</v>
      </c>
      <c r="C1778" s="87" t="str">
        <f>'PayExpend (d)'!C13</f>
        <v>PAY EXPENDITURE ANALYSIS</v>
      </c>
      <c r="D1778" s="87" t="str">
        <f>'PayExpend (d)'!D13</f>
        <v>CORE WORKFORCE</v>
      </c>
      <c r="E1778" s="87">
        <f>'PayExpend (d)'!E13</f>
        <v>0</v>
      </c>
      <c r="F1778" s="87">
        <f>'PayExpend (d)'!F13</f>
        <v>0</v>
      </c>
      <c r="G1778" s="703">
        <f>'PayExpend (d)'!G13</f>
        <v>0</v>
      </c>
      <c r="H1778" s="703">
        <f>'PayExpend (d)'!H13</f>
        <v>0</v>
      </c>
      <c r="I1778" s="703">
        <f>'PayExpend (d)'!I13</f>
        <v>0</v>
      </c>
      <c r="J1778" s="703">
        <f>'PayExpend (d)'!J13</f>
        <v>0</v>
      </c>
      <c r="K1778" s="703">
        <f>'PayExpend (d)'!K13</f>
        <v>0</v>
      </c>
      <c r="L1778" s="703">
        <f>'PayExpend (d)'!L13</f>
        <v>0</v>
      </c>
      <c r="M1778" s="703">
        <f>'PayExpend (d)'!M13</f>
        <v>0</v>
      </c>
      <c r="N1778" s="703">
        <f>'PayExpend (d)'!N13</f>
        <v>0</v>
      </c>
      <c r="O1778" s="703">
        <f>'PayExpend (d)'!O13</f>
        <v>0</v>
      </c>
      <c r="P1778" s="703">
        <f>'PayExpend (d)'!P13</f>
        <v>0</v>
      </c>
      <c r="Q1778" s="703">
        <f>'PayExpend (d)'!Q13</f>
        <v>0</v>
      </c>
      <c r="R1778" s="703">
        <f>'PayExpend (d)'!R13</f>
        <v>0</v>
      </c>
      <c r="S1778" s="703">
        <f>'PayExpend (d)'!S13</f>
        <v>0</v>
      </c>
      <c r="W1778" s="703">
        <f>'PayExpend (d)'!V13</f>
        <v>0</v>
      </c>
      <c r="X1778" s="703">
        <f>'PayExpend (d)'!W13</f>
        <v>0</v>
      </c>
      <c r="Y1778" s="703">
        <f>'PayExpend (d)'!X13</f>
        <v>0</v>
      </c>
      <c r="Z1778" s="703">
        <f>'PayExpend (d)'!Y13</f>
        <v>0</v>
      </c>
      <c r="AA1778" s="703"/>
    </row>
    <row r="1779" spans="1:27">
      <c r="A1779" s="87" t="str">
        <f>'PayExpend (d)'!A14</f>
        <v>Swansea Bay UHB</v>
      </c>
      <c r="B1779" s="87" t="str">
        <f>'PayExpend (d)'!B14</f>
        <v>PAY EXPENDITURE</v>
      </c>
      <c r="C1779" s="87" t="str">
        <f>'PayExpend (d)'!C14</f>
        <v>PAY EXPENDITURE ANALYSIS</v>
      </c>
      <c r="D1779" s="87" t="str">
        <f>'PayExpend (d)'!D14</f>
        <v>VARIABLE WORKFORCE</v>
      </c>
      <c r="E1779" s="87">
        <f>'PayExpend (d)'!E14</f>
        <v>0</v>
      </c>
      <c r="F1779" s="87" t="str">
        <f>'PayExpend (d)'!F14</f>
        <v>VARIABLE WORKFORCE</v>
      </c>
      <c r="G1779" s="703">
        <f>'PayExpend (d)'!G14</f>
        <v>0</v>
      </c>
      <c r="H1779" s="703">
        <f>'PayExpend (d)'!H14</f>
        <v>0</v>
      </c>
      <c r="I1779" s="703">
        <f>'PayExpend (d)'!I14</f>
        <v>0</v>
      </c>
      <c r="J1779" s="703">
        <f>'PayExpend (d)'!J14</f>
        <v>0</v>
      </c>
      <c r="K1779" s="703">
        <f>'PayExpend (d)'!K14</f>
        <v>0</v>
      </c>
      <c r="L1779" s="703">
        <f>'PayExpend (d)'!L14</f>
        <v>0</v>
      </c>
      <c r="M1779" s="703">
        <f>'PayExpend (d)'!M14</f>
        <v>0</v>
      </c>
      <c r="N1779" s="703">
        <f>'PayExpend (d)'!N14</f>
        <v>0</v>
      </c>
      <c r="O1779" s="703">
        <f>'PayExpend (d)'!O14</f>
        <v>0</v>
      </c>
      <c r="P1779" s="703">
        <f>'PayExpend (d)'!P14</f>
        <v>0</v>
      </c>
      <c r="Q1779" s="703">
        <f>'PayExpend (d)'!Q14</f>
        <v>0</v>
      </c>
      <c r="R1779" s="703">
        <f>'PayExpend (d)'!R14</f>
        <v>0</v>
      </c>
      <c r="S1779" s="703">
        <f>'PayExpend (d)'!S14</f>
        <v>0</v>
      </c>
      <c r="W1779" s="703">
        <f>'PayExpend (d)'!V14</f>
        <v>0</v>
      </c>
      <c r="X1779" s="703">
        <f>'PayExpend (d)'!W14</f>
        <v>0</v>
      </c>
      <c r="Y1779" s="703">
        <f>'PayExpend (d)'!X14</f>
        <v>0</v>
      </c>
      <c r="Z1779" s="703">
        <f>'PayExpend (d)'!Y14</f>
        <v>0</v>
      </c>
      <c r="AA1779" s="703"/>
    </row>
    <row r="1780" spans="1:27">
      <c r="A1780" s="87" t="str">
        <f>'PayExpend (d)'!A15</f>
        <v>Swansea Bay UHB</v>
      </c>
      <c r="B1780" s="87" t="str">
        <f>'PayExpend (d)'!B15</f>
        <v>PAY EXPENDITURE</v>
      </c>
      <c r="C1780" s="87" t="str">
        <f>'PayExpend (d)'!C15</f>
        <v>PAY EXPENDITURE ANALYSIS</v>
      </c>
      <c r="D1780" s="87" t="str">
        <f>'PayExpend (d)'!D15</f>
        <v>VARIABLE WORKFORCE</v>
      </c>
      <c r="E1780" s="87">
        <f>'PayExpend (d)'!E15</f>
        <v>0</v>
      </c>
      <c r="F1780" s="87" t="str">
        <f>'PayExpend (d)'!F15</f>
        <v>Board Members</v>
      </c>
      <c r="G1780" s="703">
        <f>'PayExpend (d)'!G15</f>
        <v>0</v>
      </c>
      <c r="H1780" s="703">
        <f>'PayExpend (d)'!H15</f>
        <v>0</v>
      </c>
      <c r="I1780" s="703">
        <f>'PayExpend (d)'!I15</f>
        <v>0</v>
      </c>
      <c r="J1780" s="703">
        <f>'PayExpend (d)'!J15</f>
        <v>0</v>
      </c>
      <c r="K1780" s="703">
        <f>'PayExpend (d)'!K15</f>
        <v>0</v>
      </c>
      <c r="L1780" s="703">
        <f>'PayExpend (d)'!L15</f>
        <v>0</v>
      </c>
      <c r="M1780" s="703">
        <f>'PayExpend (d)'!M15</f>
        <v>0</v>
      </c>
      <c r="N1780" s="703">
        <f>'PayExpend (d)'!N15</f>
        <v>0</v>
      </c>
      <c r="O1780" s="703">
        <f>'PayExpend (d)'!O15</f>
        <v>0</v>
      </c>
      <c r="P1780" s="703">
        <f>'PayExpend (d)'!P15</f>
        <v>0</v>
      </c>
      <c r="Q1780" s="703">
        <f>'PayExpend (d)'!Q15</f>
        <v>0</v>
      </c>
      <c r="R1780" s="703">
        <f>'PayExpend (d)'!R15</f>
        <v>0</v>
      </c>
      <c r="S1780" s="703">
        <f>'PayExpend (d)'!S15</f>
        <v>0</v>
      </c>
      <c r="W1780" s="703">
        <f>'PayExpend (d)'!V15</f>
        <v>0</v>
      </c>
      <c r="X1780" s="703">
        <f>'PayExpend (d)'!W15</f>
        <v>0</v>
      </c>
      <c r="Y1780" s="703">
        <f>'PayExpend (d)'!X15</f>
        <v>0</v>
      </c>
      <c r="Z1780" s="703">
        <f>'PayExpend (d)'!Y15</f>
        <v>0</v>
      </c>
      <c r="AA1780" s="703"/>
    </row>
    <row r="1781" spans="1:27">
      <c r="A1781" s="87" t="str">
        <f>'PayExpend (d)'!A16</f>
        <v>Swansea Bay UHB</v>
      </c>
      <c r="B1781" s="87" t="str">
        <f>'PayExpend (d)'!B16</f>
        <v>PAY EXPENDITURE</v>
      </c>
      <c r="C1781" s="87" t="str">
        <f>'PayExpend (d)'!C16</f>
        <v>PAY EXPENDITURE ANALYSIS</v>
      </c>
      <c r="D1781" s="87" t="str">
        <f>'PayExpend (d)'!D16</f>
        <v>VARIABLE WORKFORCE</v>
      </c>
      <c r="E1781" s="87">
        <f>'PayExpend (d)'!E16</f>
        <v>0</v>
      </c>
      <c r="F1781" s="87" t="str">
        <f>'PayExpend (d)'!F16</f>
        <v>Medical &amp; Dental</v>
      </c>
      <c r="G1781" s="703">
        <f>'PayExpend (d)'!G16</f>
        <v>0</v>
      </c>
      <c r="H1781" s="703">
        <f>'PayExpend (d)'!H16</f>
        <v>0</v>
      </c>
      <c r="I1781" s="703">
        <f>'PayExpend (d)'!I16</f>
        <v>0</v>
      </c>
      <c r="J1781" s="703">
        <f>'PayExpend (d)'!J16</f>
        <v>0</v>
      </c>
      <c r="K1781" s="703">
        <f>'PayExpend (d)'!K16</f>
        <v>0</v>
      </c>
      <c r="L1781" s="703">
        <f>'PayExpend (d)'!L16</f>
        <v>0</v>
      </c>
      <c r="M1781" s="703">
        <f>'PayExpend (d)'!M16</f>
        <v>0</v>
      </c>
      <c r="N1781" s="703">
        <f>'PayExpend (d)'!N16</f>
        <v>0</v>
      </c>
      <c r="O1781" s="703">
        <f>'PayExpend (d)'!O16</f>
        <v>0</v>
      </c>
      <c r="P1781" s="703">
        <f>'PayExpend (d)'!P16</f>
        <v>0</v>
      </c>
      <c r="Q1781" s="703">
        <f>'PayExpend (d)'!Q16</f>
        <v>0</v>
      </c>
      <c r="R1781" s="703">
        <f>'PayExpend (d)'!R16</f>
        <v>0</v>
      </c>
      <c r="S1781" s="703">
        <f>'PayExpend (d)'!S16</f>
        <v>0</v>
      </c>
      <c r="W1781" s="703">
        <f>'PayExpend (d)'!V16</f>
        <v>0</v>
      </c>
      <c r="X1781" s="703">
        <f>'PayExpend (d)'!W16</f>
        <v>0</v>
      </c>
      <c r="Y1781" s="703">
        <f>'PayExpend (d)'!X16</f>
        <v>0</v>
      </c>
      <c r="Z1781" s="703">
        <f>'PayExpend (d)'!Y16</f>
        <v>0</v>
      </c>
      <c r="AA1781" s="703"/>
    </row>
    <row r="1782" spans="1:27">
      <c r="A1782" s="87" t="str">
        <f>'PayExpend (d)'!A17</f>
        <v>Swansea Bay UHB</v>
      </c>
      <c r="B1782" s="87" t="str">
        <f>'PayExpend (d)'!B17</f>
        <v>PAY EXPENDITURE</v>
      </c>
      <c r="C1782" s="87" t="str">
        <f>'PayExpend (d)'!C17</f>
        <v>PAY EXPENDITURE ANALYSIS</v>
      </c>
      <c r="D1782" s="87" t="str">
        <f>'PayExpend (d)'!D17</f>
        <v>VARIABLE WORKFORCE</v>
      </c>
      <c r="E1782" s="87">
        <f>'PayExpend (d)'!E17</f>
        <v>0</v>
      </c>
      <c r="F1782" s="87" t="str">
        <f>'PayExpend (d)'!F17</f>
        <v>Nursing &amp; Midwifery Registered</v>
      </c>
      <c r="G1782" s="703">
        <f>'PayExpend (d)'!G17</f>
        <v>0</v>
      </c>
      <c r="H1782" s="703">
        <f>'PayExpend (d)'!H17</f>
        <v>0</v>
      </c>
      <c r="I1782" s="703">
        <f>'PayExpend (d)'!I17</f>
        <v>0</v>
      </c>
      <c r="J1782" s="703">
        <f>'PayExpend (d)'!J17</f>
        <v>0</v>
      </c>
      <c r="K1782" s="703">
        <f>'PayExpend (d)'!K17</f>
        <v>0</v>
      </c>
      <c r="L1782" s="703">
        <f>'PayExpend (d)'!L17</f>
        <v>0</v>
      </c>
      <c r="M1782" s="703">
        <f>'PayExpend (d)'!M17</f>
        <v>0</v>
      </c>
      <c r="N1782" s="703">
        <f>'PayExpend (d)'!N17</f>
        <v>0</v>
      </c>
      <c r="O1782" s="703">
        <f>'PayExpend (d)'!O17</f>
        <v>0</v>
      </c>
      <c r="P1782" s="703">
        <f>'PayExpend (d)'!P17</f>
        <v>0</v>
      </c>
      <c r="Q1782" s="703">
        <f>'PayExpend (d)'!Q17</f>
        <v>0</v>
      </c>
      <c r="R1782" s="703">
        <f>'PayExpend (d)'!R17</f>
        <v>0</v>
      </c>
      <c r="S1782" s="703">
        <f>'PayExpend (d)'!S17</f>
        <v>0</v>
      </c>
      <c r="W1782" s="703">
        <f>'PayExpend (d)'!V17</f>
        <v>0</v>
      </c>
      <c r="X1782" s="703">
        <f>'PayExpend (d)'!W17</f>
        <v>0</v>
      </c>
      <c r="Y1782" s="703">
        <f>'PayExpend (d)'!X17</f>
        <v>0</v>
      </c>
      <c r="Z1782" s="703">
        <f>'PayExpend (d)'!Y17</f>
        <v>0</v>
      </c>
      <c r="AA1782" s="703"/>
    </row>
    <row r="1783" spans="1:27">
      <c r="A1783" s="87" t="str">
        <f>'PayExpend (d)'!A18</f>
        <v>Swansea Bay UHB</v>
      </c>
      <c r="B1783" s="87" t="str">
        <f>'PayExpend (d)'!B18</f>
        <v>PAY EXPENDITURE</v>
      </c>
      <c r="C1783" s="87" t="str">
        <f>'PayExpend (d)'!C18</f>
        <v>PAY EXPENDITURE ANALYSIS</v>
      </c>
      <c r="D1783" s="87" t="str">
        <f>'PayExpend (d)'!D18</f>
        <v>VARIABLE WORKFORCE</v>
      </c>
      <c r="E1783" s="87">
        <f>'PayExpend (d)'!E18</f>
        <v>0</v>
      </c>
      <c r="F1783" s="87" t="str">
        <f>'PayExpend (d)'!F18</f>
        <v>Additional Professional, Scientific and Technical</v>
      </c>
      <c r="G1783" s="703">
        <f>'PayExpend (d)'!G18</f>
        <v>0</v>
      </c>
      <c r="H1783" s="703">
        <f>'PayExpend (d)'!H18</f>
        <v>0</v>
      </c>
      <c r="I1783" s="703">
        <f>'PayExpend (d)'!I18</f>
        <v>0</v>
      </c>
      <c r="J1783" s="703">
        <f>'PayExpend (d)'!J18</f>
        <v>0</v>
      </c>
      <c r="K1783" s="703">
        <f>'PayExpend (d)'!K18</f>
        <v>0</v>
      </c>
      <c r="L1783" s="703">
        <f>'PayExpend (d)'!L18</f>
        <v>0</v>
      </c>
      <c r="M1783" s="703">
        <f>'PayExpend (d)'!M18</f>
        <v>0</v>
      </c>
      <c r="N1783" s="703">
        <f>'PayExpend (d)'!N18</f>
        <v>0</v>
      </c>
      <c r="O1783" s="703">
        <f>'PayExpend (d)'!O18</f>
        <v>0</v>
      </c>
      <c r="P1783" s="703">
        <f>'PayExpend (d)'!P18</f>
        <v>0</v>
      </c>
      <c r="Q1783" s="703">
        <f>'PayExpend (d)'!Q18</f>
        <v>0</v>
      </c>
      <c r="R1783" s="703">
        <f>'PayExpend (d)'!R18</f>
        <v>0</v>
      </c>
      <c r="S1783" s="703">
        <f>'PayExpend (d)'!S18</f>
        <v>0</v>
      </c>
      <c r="W1783" s="703">
        <f>'PayExpend (d)'!V18</f>
        <v>0</v>
      </c>
      <c r="X1783" s="703">
        <f>'PayExpend (d)'!W18</f>
        <v>0</v>
      </c>
      <c r="Y1783" s="703">
        <f>'PayExpend (d)'!X18</f>
        <v>0</v>
      </c>
      <c r="Z1783" s="703">
        <f>'PayExpend (d)'!Y18</f>
        <v>0</v>
      </c>
      <c r="AA1783" s="703"/>
    </row>
    <row r="1784" spans="1:27">
      <c r="A1784" s="87" t="str">
        <f>'PayExpend (d)'!A19</f>
        <v>Swansea Bay UHB</v>
      </c>
      <c r="B1784" s="87" t="str">
        <f>'PayExpend (d)'!B19</f>
        <v>PAY EXPENDITURE</v>
      </c>
      <c r="C1784" s="87" t="str">
        <f>'PayExpend (d)'!C19</f>
        <v>PAY EXPENDITURE ANALYSIS</v>
      </c>
      <c r="D1784" s="87" t="str">
        <f>'PayExpend (d)'!D19</f>
        <v>VARIABLE WORKFORCE</v>
      </c>
      <c r="E1784" s="87">
        <f>'PayExpend (d)'!E19</f>
        <v>0</v>
      </c>
      <c r="F1784" s="87" t="str">
        <f>'PayExpend (d)'!F19</f>
        <v>Healthcare Scientists</v>
      </c>
      <c r="G1784" s="703">
        <f>'PayExpend (d)'!G19</f>
        <v>0</v>
      </c>
      <c r="H1784" s="703">
        <f>'PayExpend (d)'!H19</f>
        <v>0</v>
      </c>
      <c r="I1784" s="703">
        <f>'PayExpend (d)'!I19</f>
        <v>0</v>
      </c>
      <c r="J1784" s="703">
        <f>'PayExpend (d)'!J19</f>
        <v>0</v>
      </c>
      <c r="K1784" s="703">
        <f>'PayExpend (d)'!K19</f>
        <v>0</v>
      </c>
      <c r="L1784" s="703">
        <f>'PayExpend (d)'!L19</f>
        <v>0</v>
      </c>
      <c r="M1784" s="703">
        <f>'PayExpend (d)'!M19</f>
        <v>0</v>
      </c>
      <c r="N1784" s="703">
        <f>'PayExpend (d)'!N19</f>
        <v>0</v>
      </c>
      <c r="O1784" s="703">
        <f>'PayExpend (d)'!O19</f>
        <v>0</v>
      </c>
      <c r="P1784" s="703">
        <f>'PayExpend (d)'!P19</f>
        <v>0</v>
      </c>
      <c r="Q1784" s="703">
        <f>'PayExpend (d)'!Q19</f>
        <v>0</v>
      </c>
      <c r="R1784" s="703">
        <f>'PayExpend (d)'!R19</f>
        <v>0</v>
      </c>
      <c r="S1784" s="703">
        <f>'PayExpend (d)'!S19</f>
        <v>0</v>
      </c>
      <c r="W1784" s="703">
        <f>'PayExpend (d)'!V19</f>
        <v>0</v>
      </c>
      <c r="X1784" s="703">
        <f>'PayExpend (d)'!W19</f>
        <v>0</v>
      </c>
      <c r="Y1784" s="703">
        <f>'PayExpend (d)'!X19</f>
        <v>0</v>
      </c>
      <c r="Z1784" s="703">
        <f>'PayExpend (d)'!Y19</f>
        <v>0</v>
      </c>
      <c r="AA1784" s="703"/>
    </row>
    <row r="1785" spans="1:27">
      <c r="A1785" s="87" t="str">
        <f>'PayExpend (d)'!A20</f>
        <v>Swansea Bay UHB</v>
      </c>
      <c r="B1785" s="87" t="str">
        <f>'PayExpend (d)'!B20</f>
        <v>PAY EXPENDITURE</v>
      </c>
      <c r="C1785" s="87" t="str">
        <f>'PayExpend (d)'!C20</f>
        <v>PAY EXPENDITURE ANALYSIS</v>
      </c>
      <c r="D1785" s="87" t="str">
        <f>'PayExpend (d)'!D20</f>
        <v>VARIABLE WORKFORCE</v>
      </c>
      <c r="E1785" s="87">
        <f>'PayExpend (d)'!E20</f>
        <v>0</v>
      </c>
      <c r="F1785" s="87" t="str">
        <f>'PayExpend (d)'!F20</f>
        <v>Allied Health Professionals</v>
      </c>
      <c r="G1785" s="703">
        <f>'PayExpend (d)'!G20</f>
        <v>0</v>
      </c>
      <c r="H1785" s="703">
        <f>'PayExpend (d)'!H20</f>
        <v>0</v>
      </c>
      <c r="I1785" s="703">
        <f>'PayExpend (d)'!I20</f>
        <v>0</v>
      </c>
      <c r="J1785" s="703">
        <f>'PayExpend (d)'!J20</f>
        <v>0</v>
      </c>
      <c r="K1785" s="703">
        <f>'PayExpend (d)'!K20</f>
        <v>0</v>
      </c>
      <c r="L1785" s="703">
        <f>'PayExpend (d)'!L20</f>
        <v>0</v>
      </c>
      <c r="M1785" s="703">
        <f>'PayExpend (d)'!M20</f>
        <v>0</v>
      </c>
      <c r="N1785" s="703">
        <f>'PayExpend (d)'!N20</f>
        <v>0</v>
      </c>
      <c r="O1785" s="703">
        <f>'PayExpend (d)'!O20</f>
        <v>0</v>
      </c>
      <c r="P1785" s="703">
        <f>'PayExpend (d)'!P20</f>
        <v>0</v>
      </c>
      <c r="Q1785" s="703">
        <f>'PayExpend (d)'!Q20</f>
        <v>0</v>
      </c>
      <c r="R1785" s="703">
        <f>'PayExpend (d)'!R20</f>
        <v>0</v>
      </c>
      <c r="S1785" s="703">
        <f>'PayExpend (d)'!S20</f>
        <v>0</v>
      </c>
      <c r="W1785" s="703">
        <f>'PayExpend (d)'!V20</f>
        <v>0</v>
      </c>
      <c r="X1785" s="703">
        <f>'PayExpend (d)'!W20</f>
        <v>0</v>
      </c>
      <c r="Y1785" s="703">
        <f>'PayExpend (d)'!X20</f>
        <v>0</v>
      </c>
      <c r="Z1785" s="703">
        <f>'PayExpend (d)'!Y20</f>
        <v>0</v>
      </c>
      <c r="AA1785" s="703"/>
    </row>
    <row r="1786" spans="1:27">
      <c r="A1786" s="87" t="str">
        <f>'PayExpend (d)'!A21</f>
        <v>Swansea Bay UHB</v>
      </c>
      <c r="B1786" s="87" t="str">
        <f>'PayExpend (d)'!B21</f>
        <v>PAY EXPENDITURE</v>
      </c>
      <c r="C1786" s="87" t="str">
        <f>'PayExpend (d)'!C21</f>
        <v>PAY EXPENDITURE ANALYSIS</v>
      </c>
      <c r="D1786" s="87" t="str">
        <f>'PayExpend (d)'!D21</f>
        <v>VARIABLE WORKFORCE</v>
      </c>
      <c r="E1786" s="87">
        <f>'PayExpend (d)'!E21</f>
        <v>0</v>
      </c>
      <c r="F1786" s="87" t="str">
        <f>'PayExpend (d)'!F21</f>
        <v>Additional Clinical Services</v>
      </c>
      <c r="G1786" s="703">
        <f>'PayExpend (d)'!G21</f>
        <v>0</v>
      </c>
      <c r="H1786" s="703">
        <f>'PayExpend (d)'!H21</f>
        <v>0</v>
      </c>
      <c r="I1786" s="703">
        <f>'PayExpend (d)'!I21</f>
        <v>0</v>
      </c>
      <c r="J1786" s="703">
        <f>'PayExpend (d)'!J21</f>
        <v>0</v>
      </c>
      <c r="K1786" s="703">
        <f>'PayExpend (d)'!K21</f>
        <v>0</v>
      </c>
      <c r="L1786" s="703">
        <f>'PayExpend (d)'!L21</f>
        <v>0</v>
      </c>
      <c r="M1786" s="703">
        <f>'PayExpend (d)'!M21</f>
        <v>0</v>
      </c>
      <c r="N1786" s="703">
        <f>'PayExpend (d)'!N21</f>
        <v>0</v>
      </c>
      <c r="O1786" s="703">
        <f>'PayExpend (d)'!O21</f>
        <v>0</v>
      </c>
      <c r="P1786" s="703">
        <f>'PayExpend (d)'!P21</f>
        <v>0</v>
      </c>
      <c r="Q1786" s="703">
        <f>'PayExpend (d)'!Q21</f>
        <v>0</v>
      </c>
      <c r="R1786" s="703">
        <f>'PayExpend (d)'!R21</f>
        <v>0</v>
      </c>
      <c r="S1786" s="703">
        <f>'PayExpend (d)'!S21</f>
        <v>0</v>
      </c>
      <c r="W1786" s="703">
        <f>'PayExpend (d)'!V21</f>
        <v>0</v>
      </c>
      <c r="X1786" s="703">
        <f>'PayExpend (d)'!W21</f>
        <v>0</v>
      </c>
      <c r="Y1786" s="703">
        <f>'PayExpend (d)'!X21</f>
        <v>0</v>
      </c>
      <c r="Z1786" s="703">
        <f>'PayExpend (d)'!Y21</f>
        <v>0</v>
      </c>
      <c r="AA1786" s="703"/>
    </row>
    <row r="1787" spans="1:27">
      <c r="A1787" s="87" t="str">
        <f>'PayExpend (d)'!A22</f>
        <v>Swansea Bay UHB</v>
      </c>
      <c r="B1787" s="87" t="str">
        <f>'PayExpend (d)'!B22</f>
        <v>PAY EXPENDITURE</v>
      </c>
      <c r="C1787" s="87" t="str">
        <f>'PayExpend (d)'!C22</f>
        <v>PAY EXPENDITURE ANALYSIS</v>
      </c>
      <c r="D1787" s="87" t="str">
        <f>'PayExpend (d)'!D22</f>
        <v>VARIABLE WORKFORCE</v>
      </c>
      <c r="E1787" s="87">
        <f>'PayExpend (d)'!E22</f>
        <v>0</v>
      </c>
      <c r="F1787" s="87" t="str">
        <f>'PayExpend (d)'!F22</f>
        <v>Administrative and Clerical (inc Senior Managers)</v>
      </c>
      <c r="G1787" s="703">
        <f>'PayExpend (d)'!G22</f>
        <v>0</v>
      </c>
      <c r="H1787" s="703">
        <f>'PayExpend (d)'!H22</f>
        <v>0</v>
      </c>
      <c r="I1787" s="703">
        <f>'PayExpend (d)'!I22</f>
        <v>0</v>
      </c>
      <c r="J1787" s="703">
        <f>'PayExpend (d)'!J22</f>
        <v>0</v>
      </c>
      <c r="K1787" s="703">
        <f>'PayExpend (d)'!K22</f>
        <v>0</v>
      </c>
      <c r="L1787" s="703">
        <f>'PayExpend (d)'!L22</f>
        <v>0</v>
      </c>
      <c r="M1787" s="703">
        <f>'PayExpend (d)'!M22</f>
        <v>0</v>
      </c>
      <c r="N1787" s="703">
        <f>'PayExpend (d)'!N22</f>
        <v>0</v>
      </c>
      <c r="O1787" s="703">
        <f>'PayExpend (d)'!O22</f>
        <v>0</v>
      </c>
      <c r="P1787" s="703">
        <f>'PayExpend (d)'!P22</f>
        <v>0</v>
      </c>
      <c r="Q1787" s="703">
        <f>'PayExpend (d)'!Q22</f>
        <v>0</v>
      </c>
      <c r="R1787" s="703">
        <f>'PayExpend (d)'!R22</f>
        <v>0</v>
      </c>
      <c r="S1787" s="703">
        <f>'PayExpend (d)'!S22</f>
        <v>0</v>
      </c>
      <c r="W1787" s="703">
        <f>'PayExpend (d)'!V22</f>
        <v>0</v>
      </c>
      <c r="X1787" s="703">
        <f>'PayExpend (d)'!W22</f>
        <v>0</v>
      </c>
      <c r="Y1787" s="703">
        <f>'PayExpend (d)'!X22</f>
        <v>0</v>
      </c>
      <c r="Z1787" s="703">
        <f>'PayExpend (d)'!Y22</f>
        <v>0</v>
      </c>
      <c r="AA1787" s="703"/>
    </row>
    <row r="1788" spans="1:27">
      <c r="A1788" s="87" t="str">
        <f>'PayExpend (d)'!A23</f>
        <v>Swansea Bay UHB</v>
      </c>
      <c r="B1788" s="87" t="str">
        <f>'PayExpend (d)'!B23</f>
        <v>PAY EXPENDITURE</v>
      </c>
      <c r="C1788" s="87" t="str">
        <f>'PayExpend (d)'!C23</f>
        <v>PAY EXPENDITURE ANALYSIS</v>
      </c>
      <c r="D1788" s="87" t="str">
        <f>'PayExpend (d)'!D23</f>
        <v>VARIABLE WORKFORCE</v>
      </c>
      <c r="E1788" s="87">
        <f>'PayExpend (d)'!E23</f>
        <v>0</v>
      </c>
      <c r="F1788" s="87" t="str">
        <f>'PayExpend (d)'!F23</f>
        <v>Estates and Ancillary</v>
      </c>
      <c r="G1788" s="703">
        <f>'PayExpend (d)'!G23</f>
        <v>0</v>
      </c>
      <c r="H1788" s="703">
        <f>'PayExpend (d)'!H23</f>
        <v>0</v>
      </c>
      <c r="I1788" s="703">
        <f>'PayExpend (d)'!I23</f>
        <v>0</v>
      </c>
      <c r="J1788" s="703">
        <f>'PayExpend (d)'!J23</f>
        <v>0</v>
      </c>
      <c r="K1788" s="703">
        <f>'PayExpend (d)'!K23</f>
        <v>0</v>
      </c>
      <c r="L1788" s="703">
        <f>'PayExpend (d)'!L23</f>
        <v>0</v>
      </c>
      <c r="M1788" s="703">
        <f>'PayExpend (d)'!M23</f>
        <v>0</v>
      </c>
      <c r="N1788" s="703">
        <f>'PayExpend (d)'!N23</f>
        <v>0</v>
      </c>
      <c r="O1788" s="703">
        <f>'PayExpend (d)'!O23</f>
        <v>0</v>
      </c>
      <c r="P1788" s="703">
        <f>'PayExpend (d)'!P23</f>
        <v>0</v>
      </c>
      <c r="Q1788" s="703">
        <f>'PayExpend (d)'!Q23</f>
        <v>0</v>
      </c>
      <c r="R1788" s="703">
        <f>'PayExpend (d)'!R23</f>
        <v>0</v>
      </c>
      <c r="S1788" s="703">
        <f>'PayExpend (d)'!S23</f>
        <v>0</v>
      </c>
      <c r="W1788" s="703">
        <f>'PayExpend (d)'!V23</f>
        <v>0</v>
      </c>
      <c r="X1788" s="703">
        <f>'PayExpend (d)'!W23</f>
        <v>0</v>
      </c>
      <c r="Y1788" s="703">
        <f>'PayExpend (d)'!X23</f>
        <v>0</v>
      </c>
      <c r="Z1788" s="703">
        <f>'PayExpend (d)'!Y23</f>
        <v>0</v>
      </c>
      <c r="AA1788" s="703"/>
    </row>
    <row r="1789" spans="1:27">
      <c r="A1789" s="87" t="str">
        <f>'PayExpend (d)'!A24</f>
        <v>Swansea Bay UHB</v>
      </c>
      <c r="B1789" s="87" t="str">
        <f>'PayExpend (d)'!B24</f>
        <v>PAY EXPENDITURE</v>
      </c>
      <c r="C1789" s="87" t="str">
        <f>'PayExpend (d)'!C24</f>
        <v>PAY EXPENDITURE ANALYSIS</v>
      </c>
      <c r="D1789" s="87" t="str">
        <f>'PayExpend (d)'!D24</f>
        <v>VARIABLE WORKFORCE</v>
      </c>
      <c r="E1789" s="87">
        <f>'PayExpend (d)'!E24</f>
        <v>0</v>
      </c>
      <c r="F1789" s="87" t="str">
        <f>'PayExpend (d)'!F24</f>
        <v>Students</v>
      </c>
      <c r="G1789" s="703">
        <f>'PayExpend (d)'!G24</f>
        <v>0</v>
      </c>
      <c r="H1789" s="703">
        <f>'PayExpend (d)'!H24</f>
        <v>0</v>
      </c>
      <c r="I1789" s="703">
        <f>'PayExpend (d)'!I24</f>
        <v>0</v>
      </c>
      <c r="J1789" s="703">
        <f>'PayExpend (d)'!J24</f>
        <v>0</v>
      </c>
      <c r="K1789" s="703">
        <f>'PayExpend (d)'!K24</f>
        <v>0</v>
      </c>
      <c r="L1789" s="703">
        <f>'PayExpend (d)'!L24</f>
        <v>0</v>
      </c>
      <c r="M1789" s="703">
        <f>'PayExpend (d)'!M24</f>
        <v>0</v>
      </c>
      <c r="N1789" s="703">
        <f>'PayExpend (d)'!N24</f>
        <v>0</v>
      </c>
      <c r="O1789" s="703">
        <f>'PayExpend (d)'!O24</f>
        <v>0</v>
      </c>
      <c r="P1789" s="703">
        <f>'PayExpend (d)'!P24</f>
        <v>0</v>
      </c>
      <c r="Q1789" s="703">
        <f>'PayExpend (d)'!Q24</f>
        <v>0</v>
      </c>
      <c r="R1789" s="703">
        <f>'PayExpend (d)'!R24</f>
        <v>0</v>
      </c>
      <c r="S1789" s="703">
        <f>'PayExpend (d)'!S24</f>
        <v>0</v>
      </c>
      <c r="W1789" s="703">
        <f>'PayExpend (d)'!V24</f>
        <v>0</v>
      </c>
      <c r="X1789" s="703">
        <f>'PayExpend (d)'!W24</f>
        <v>0</v>
      </c>
      <c r="Y1789" s="703">
        <f>'PayExpend (d)'!X24</f>
        <v>0</v>
      </c>
      <c r="Z1789" s="703">
        <f>'PayExpend (d)'!Y24</f>
        <v>0</v>
      </c>
      <c r="AA1789" s="703"/>
    </row>
    <row r="1790" spans="1:27">
      <c r="A1790" s="87" t="str">
        <f>'PayExpend (d)'!A25</f>
        <v>Swansea Bay UHB</v>
      </c>
      <c r="B1790" s="87" t="str">
        <f>'PayExpend (d)'!B25</f>
        <v>PAY EXPENDITURE</v>
      </c>
      <c r="C1790" s="87" t="str">
        <f>'PayExpend (d)'!C25</f>
        <v>PAY EXPENDITURE ANALYSIS</v>
      </c>
      <c r="D1790" s="87" t="str">
        <f>'PayExpend (d)'!D25</f>
        <v>VARIABLE WORKFORCE</v>
      </c>
      <c r="E1790" s="87">
        <f>'PayExpend (d)'!E25</f>
        <v>0</v>
      </c>
      <c r="F1790" s="87" t="str">
        <f>'PayExpend (d)'!F25</f>
        <v>TOTAL VARIABLE WORKFORCE</v>
      </c>
      <c r="G1790" s="703">
        <f>'PayExpend (d)'!G25</f>
        <v>0</v>
      </c>
      <c r="H1790" s="703">
        <f>'PayExpend (d)'!H25</f>
        <v>0</v>
      </c>
      <c r="I1790" s="703">
        <f>'PayExpend (d)'!I25</f>
        <v>0</v>
      </c>
      <c r="J1790" s="703">
        <f>'PayExpend (d)'!J25</f>
        <v>0</v>
      </c>
      <c r="K1790" s="703">
        <f>'PayExpend (d)'!K25</f>
        <v>0</v>
      </c>
      <c r="L1790" s="703">
        <f>'PayExpend (d)'!L25</f>
        <v>0</v>
      </c>
      <c r="M1790" s="703">
        <f>'PayExpend (d)'!M25</f>
        <v>0</v>
      </c>
      <c r="N1790" s="703">
        <f>'PayExpend (d)'!N25</f>
        <v>0</v>
      </c>
      <c r="O1790" s="703">
        <f>'PayExpend (d)'!O25</f>
        <v>0</v>
      </c>
      <c r="P1790" s="703">
        <f>'PayExpend (d)'!P25</f>
        <v>0</v>
      </c>
      <c r="Q1790" s="703">
        <f>'PayExpend (d)'!Q25</f>
        <v>0</v>
      </c>
      <c r="R1790" s="703">
        <f>'PayExpend (d)'!R25</f>
        <v>0</v>
      </c>
      <c r="S1790" s="703">
        <f>'PayExpend (d)'!S25</f>
        <v>0</v>
      </c>
      <c r="W1790" s="703">
        <f>'PayExpend (d)'!V25</f>
        <v>0</v>
      </c>
      <c r="X1790" s="703">
        <f>'PayExpend (d)'!W25</f>
        <v>0</v>
      </c>
      <c r="Y1790" s="703">
        <f>'PayExpend (d)'!X25</f>
        <v>0</v>
      </c>
      <c r="Z1790" s="703">
        <f>'PayExpend (d)'!Y25</f>
        <v>0</v>
      </c>
      <c r="AA1790" s="703"/>
    </row>
    <row r="1791" spans="1:27">
      <c r="A1791" s="87" t="str">
        <f>'PayExpend (d)'!A26</f>
        <v>Swansea Bay UHB</v>
      </c>
      <c r="B1791" s="87" t="str">
        <f>'PayExpend (d)'!B26</f>
        <v>PAY EXPENDITURE</v>
      </c>
      <c r="C1791" s="87" t="str">
        <f>'PayExpend (d)'!C26</f>
        <v>PAY EXPENDITURE ANALYSIS</v>
      </c>
      <c r="D1791" s="87" t="str">
        <f>'PayExpend (d)'!D26</f>
        <v>VARIABLE WORKFORCE</v>
      </c>
      <c r="E1791" s="87">
        <f>'PayExpend (d)'!E26</f>
        <v>0</v>
      </c>
      <c r="F1791" s="87">
        <f>'PayExpend (d)'!F26</f>
        <v>0</v>
      </c>
      <c r="G1791" s="703">
        <f>'PayExpend (d)'!G26</f>
        <v>0</v>
      </c>
      <c r="H1791" s="703">
        <f>'PayExpend (d)'!H26</f>
        <v>0</v>
      </c>
      <c r="I1791" s="703">
        <f>'PayExpend (d)'!I26</f>
        <v>0</v>
      </c>
      <c r="J1791" s="703">
        <f>'PayExpend (d)'!J26</f>
        <v>0</v>
      </c>
      <c r="K1791" s="703">
        <f>'PayExpend (d)'!K26</f>
        <v>0</v>
      </c>
      <c r="L1791" s="703">
        <f>'PayExpend (d)'!L26</f>
        <v>0</v>
      </c>
      <c r="M1791" s="703">
        <f>'PayExpend (d)'!M26</f>
        <v>0</v>
      </c>
      <c r="N1791" s="703">
        <f>'PayExpend (d)'!N26</f>
        <v>0</v>
      </c>
      <c r="O1791" s="703">
        <f>'PayExpend (d)'!O26</f>
        <v>0</v>
      </c>
      <c r="P1791" s="703">
        <f>'PayExpend (d)'!P26</f>
        <v>0</v>
      </c>
      <c r="Q1791" s="703">
        <f>'PayExpend (d)'!Q26</f>
        <v>0</v>
      </c>
      <c r="R1791" s="703">
        <f>'PayExpend (d)'!R26</f>
        <v>0</v>
      </c>
      <c r="S1791" s="703">
        <f>'PayExpend (d)'!S26</f>
        <v>0</v>
      </c>
      <c r="W1791" s="703">
        <f>'PayExpend (d)'!V26</f>
        <v>0</v>
      </c>
      <c r="X1791" s="703">
        <f>'PayExpend (d)'!W26</f>
        <v>0</v>
      </c>
      <c r="Y1791" s="703">
        <f>'PayExpend (d)'!X26</f>
        <v>0</v>
      </c>
      <c r="Z1791" s="703">
        <f>'PayExpend (d)'!Y26</f>
        <v>0</v>
      </c>
      <c r="AA1791" s="703"/>
    </row>
    <row r="1792" spans="1:27">
      <c r="A1792" s="87" t="str">
        <f>'PayExpend (d)'!A27</f>
        <v>Swansea Bay UHB</v>
      </c>
      <c r="B1792" s="87" t="str">
        <f>'PayExpend (d)'!B27</f>
        <v>PAY EXPENDITURE</v>
      </c>
      <c r="C1792" s="87" t="str">
        <f>'PayExpend (d)'!C27</f>
        <v>PAY EXPENDITURE ANALYSIS</v>
      </c>
      <c r="D1792" s="87" t="str">
        <f>'PayExpend (d)'!D27</f>
        <v>AGENCY/LOCUM</v>
      </c>
      <c r="E1792" s="87">
        <f>'PayExpend (d)'!E27</f>
        <v>0</v>
      </c>
      <c r="F1792" s="87" t="str">
        <f>'PayExpend (d)'!F27</f>
        <v>AGENCY/LOCUM</v>
      </c>
      <c r="G1792" s="703">
        <f>'PayExpend (d)'!G27</f>
        <v>0</v>
      </c>
      <c r="H1792" s="703">
        <f>'PayExpend (d)'!H27</f>
        <v>0</v>
      </c>
      <c r="I1792" s="703">
        <f>'PayExpend (d)'!I27</f>
        <v>0</v>
      </c>
      <c r="J1792" s="703">
        <f>'PayExpend (d)'!J27</f>
        <v>0</v>
      </c>
      <c r="K1792" s="703">
        <f>'PayExpend (d)'!K27</f>
        <v>0</v>
      </c>
      <c r="L1792" s="703">
        <f>'PayExpend (d)'!L27</f>
        <v>0</v>
      </c>
      <c r="M1792" s="703">
        <f>'PayExpend (d)'!M27</f>
        <v>0</v>
      </c>
      <c r="N1792" s="703">
        <f>'PayExpend (d)'!N27</f>
        <v>0</v>
      </c>
      <c r="O1792" s="703">
        <f>'PayExpend (d)'!O27</f>
        <v>0</v>
      </c>
      <c r="P1792" s="703">
        <f>'PayExpend (d)'!P27</f>
        <v>0</v>
      </c>
      <c r="Q1792" s="703">
        <f>'PayExpend (d)'!Q27</f>
        <v>0</v>
      </c>
      <c r="R1792" s="703">
        <f>'PayExpend (d)'!R27</f>
        <v>0</v>
      </c>
      <c r="S1792" s="703">
        <f>'PayExpend (d)'!S27</f>
        <v>0</v>
      </c>
      <c r="W1792" s="703">
        <f>'PayExpend (d)'!V27</f>
        <v>0</v>
      </c>
      <c r="X1792" s="703">
        <f>'PayExpend (d)'!W27</f>
        <v>0</v>
      </c>
      <c r="Y1792" s="703">
        <f>'PayExpend (d)'!X27</f>
        <v>0</v>
      </c>
      <c r="Z1792" s="703">
        <f>'PayExpend (d)'!Y27</f>
        <v>0</v>
      </c>
      <c r="AA1792" s="703"/>
    </row>
    <row r="1793" spans="1:27">
      <c r="A1793" s="87" t="str">
        <f>'PayExpend (d)'!A28</f>
        <v>Swansea Bay UHB</v>
      </c>
      <c r="B1793" s="87" t="str">
        <f>'PayExpend (d)'!B28</f>
        <v>PAY EXPENDITURE</v>
      </c>
      <c r="C1793" s="87" t="str">
        <f>'PayExpend (d)'!C28</f>
        <v>PAY EXPENDITURE ANALYSIS</v>
      </c>
      <c r="D1793" s="87" t="str">
        <f>'PayExpend (d)'!D28</f>
        <v>AGENCY/LOCUM</v>
      </c>
      <c r="E1793" s="87">
        <f>'PayExpend (d)'!E28</f>
        <v>0</v>
      </c>
      <c r="F1793" s="87" t="str">
        <f>'PayExpend (d)'!F28</f>
        <v>Board Members</v>
      </c>
      <c r="G1793" s="703">
        <f>'PayExpend (d)'!G28</f>
        <v>0</v>
      </c>
      <c r="H1793" s="703">
        <f>'PayExpend (d)'!H28</f>
        <v>0</v>
      </c>
      <c r="I1793" s="703">
        <f>'PayExpend (d)'!I28</f>
        <v>0</v>
      </c>
      <c r="J1793" s="703">
        <f>'PayExpend (d)'!J28</f>
        <v>0</v>
      </c>
      <c r="K1793" s="703">
        <f>'PayExpend (d)'!K28</f>
        <v>0</v>
      </c>
      <c r="L1793" s="703">
        <f>'PayExpend (d)'!L28</f>
        <v>0</v>
      </c>
      <c r="M1793" s="703">
        <f>'PayExpend (d)'!M28</f>
        <v>0</v>
      </c>
      <c r="N1793" s="703">
        <f>'PayExpend (d)'!N28</f>
        <v>0</v>
      </c>
      <c r="O1793" s="703">
        <f>'PayExpend (d)'!O28</f>
        <v>0</v>
      </c>
      <c r="P1793" s="703">
        <f>'PayExpend (d)'!P28</f>
        <v>0</v>
      </c>
      <c r="Q1793" s="703">
        <f>'PayExpend (d)'!Q28</f>
        <v>0</v>
      </c>
      <c r="R1793" s="703">
        <f>'PayExpend (d)'!R28</f>
        <v>0</v>
      </c>
      <c r="S1793" s="703">
        <f>'PayExpend (d)'!S28</f>
        <v>0</v>
      </c>
      <c r="W1793" s="703">
        <f>'PayExpend (d)'!V28</f>
        <v>0</v>
      </c>
      <c r="X1793" s="703">
        <f>'PayExpend (d)'!W28</f>
        <v>0</v>
      </c>
      <c r="Y1793" s="703">
        <f>'PayExpend (d)'!X28</f>
        <v>0</v>
      </c>
      <c r="Z1793" s="703">
        <f>'PayExpend (d)'!Y28</f>
        <v>0</v>
      </c>
      <c r="AA1793" s="703"/>
    </row>
    <row r="1794" spans="1:27">
      <c r="A1794" s="87" t="str">
        <f>'PayExpend (d)'!A29</f>
        <v>Swansea Bay UHB</v>
      </c>
      <c r="B1794" s="87" t="str">
        <f>'PayExpend (d)'!B29</f>
        <v>PAY EXPENDITURE</v>
      </c>
      <c r="C1794" s="87" t="str">
        <f>'PayExpend (d)'!C29</f>
        <v>PAY EXPENDITURE ANALYSIS</v>
      </c>
      <c r="D1794" s="87" t="str">
        <f>'PayExpend (d)'!D29</f>
        <v>AGENCY/LOCUM</v>
      </c>
      <c r="E1794" s="87">
        <f>'PayExpend (d)'!E29</f>
        <v>0</v>
      </c>
      <c r="F1794" s="87" t="str">
        <f>'PayExpend (d)'!F29</f>
        <v>Medical &amp; Dental</v>
      </c>
      <c r="G1794" s="703">
        <f>'PayExpend (d)'!G29</f>
        <v>0</v>
      </c>
      <c r="H1794" s="703">
        <f>'PayExpend (d)'!H29</f>
        <v>0</v>
      </c>
      <c r="I1794" s="703">
        <f>'PayExpend (d)'!I29</f>
        <v>0</v>
      </c>
      <c r="J1794" s="703">
        <f>'PayExpend (d)'!J29</f>
        <v>0</v>
      </c>
      <c r="K1794" s="703">
        <f>'PayExpend (d)'!K29</f>
        <v>0</v>
      </c>
      <c r="L1794" s="703">
        <f>'PayExpend (d)'!L29</f>
        <v>0</v>
      </c>
      <c r="M1794" s="703">
        <f>'PayExpend (d)'!M29</f>
        <v>0</v>
      </c>
      <c r="N1794" s="703">
        <f>'PayExpend (d)'!N29</f>
        <v>0</v>
      </c>
      <c r="O1794" s="703">
        <f>'PayExpend (d)'!O29</f>
        <v>0</v>
      </c>
      <c r="P1794" s="703">
        <f>'PayExpend (d)'!P29</f>
        <v>0</v>
      </c>
      <c r="Q1794" s="703">
        <f>'PayExpend (d)'!Q29</f>
        <v>0</v>
      </c>
      <c r="R1794" s="703">
        <f>'PayExpend (d)'!R29</f>
        <v>0</v>
      </c>
      <c r="S1794" s="703">
        <f>'PayExpend (d)'!S29</f>
        <v>0</v>
      </c>
      <c r="W1794" s="703">
        <f>'PayExpend (d)'!V29</f>
        <v>6479.0331720000004</v>
      </c>
      <c r="X1794" s="703">
        <f>'PayExpend (d)'!W29</f>
        <v>6479.0331720000004</v>
      </c>
      <c r="Y1794" s="703">
        <f>'PayExpend (d)'!X29</f>
        <v>6479.0331720000004</v>
      </c>
      <c r="Z1794" s="703">
        <f>'PayExpend (d)'!Y29</f>
        <v>6479.0331720000004</v>
      </c>
      <c r="AA1794" s="703"/>
    </row>
    <row r="1795" spans="1:27">
      <c r="A1795" s="87" t="str">
        <f>'PayExpend (d)'!A30</f>
        <v>Swansea Bay UHB</v>
      </c>
      <c r="B1795" s="87" t="str">
        <f>'PayExpend (d)'!B30</f>
        <v>PAY EXPENDITURE</v>
      </c>
      <c r="C1795" s="87" t="str">
        <f>'PayExpend (d)'!C30</f>
        <v>PAY EXPENDITURE ANALYSIS</v>
      </c>
      <c r="D1795" s="87" t="str">
        <f>'PayExpend (d)'!D30</f>
        <v>AGENCY/LOCUM</v>
      </c>
      <c r="E1795" s="87">
        <f>'PayExpend (d)'!E30</f>
        <v>0</v>
      </c>
      <c r="F1795" s="87" t="str">
        <f>'PayExpend (d)'!F30</f>
        <v>Nursing &amp; Midwifery Registered</v>
      </c>
      <c r="G1795" s="703">
        <f>'PayExpend (d)'!G30</f>
        <v>0</v>
      </c>
      <c r="H1795" s="703">
        <f>'PayExpend (d)'!H30</f>
        <v>0</v>
      </c>
      <c r="I1795" s="703">
        <f>'PayExpend (d)'!I30</f>
        <v>0</v>
      </c>
      <c r="J1795" s="703">
        <f>'PayExpend (d)'!J30</f>
        <v>0</v>
      </c>
      <c r="K1795" s="703">
        <f>'PayExpend (d)'!K30</f>
        <v>0</v>
      </c>
      <c r="L1795" s="703">
        <f>'PayExpend (d)'!L30</f>
        <v>0</v>
      </c>
      <c r="M1795" s="703">
        <f>'PayExpend (d)'!M30</f>
        <v>0</v>
      </c>
      <c r="N1795" s="703">
        <f>'PayExpend (d)'!N30</f>
        <v>0</v>
      </c>
      <c r="O1795" s="703">
        <f>'PayExpend (d)'!O30</f>
        <v>0</v>
      </c>
      <c r="P1795" s="703">
        <f>'PayExpend (d)'!P30</f>
        <v>0</v>
      </c>
      <c r="Q1795" s="703">
        <f>'PayExpend (d)'!Q30</f>
        <v>0</v>
      </c>
      <c r="R1795" s="703">
        <f>'PayExpend (d)'!R30</f>
        <v>0</v>
      </c>
      <c r="S1795" s="703">
        <f>'PayExpend (d)'!S30</f>
        <v>0</v>
      </c>
      <c r="W1795" s="703">
        <f>'PayExpend (d)'!V30</f>
        <v>27976.042056000002</v>
      </c>
      <c r="X1795" s="703">
        <f>'PayExpend (d)'!W30</f>
        <v>19576.042056000002</v>
      </c>
      <c r="Y1795" s="703">
        <f>'PayExpend (d)'!X30</f>
        <v>13876.042056000002</v>
      </c>
      <c r="Z1795" s="703">
        <f>'PayExpend (d)'!Y30</f>
        <v>13876.042056000002</v>
      </c>
      <c r="AA1795" s="703"/>
    </row>
    <row r="1796" spans="1:27">
      <c r="A1796" s="87" t="str">
        <f>'PayExpend (d)'!A31</f>
        <v>Swansea Bay UHB</v>
      </c>
      <c r="B1796" s="87" t="str">
        <f>'PayExpend (d)'!B31</f>
        <v>PAY EXPENDITURE</v>
      </c>
      <c r="C1796" s="87" t="str">
        <f>'PayExpend (d)'!C31</f>
        <v>PAY EXPENDITURE ANALYSIS</v>
      </c>
      <c r="D1796" s="87" t="str">
        <f>'PayExpend (d)'!D31</f>
        <v>AGENCY/LOCUM</v>
      </c>
      <c r="E1796" s="87">
        <f>'PayExpend (d)'!E31</f>
        <v>0</v>
      </c>
      <c r="F1796" s="87" t="str">
        <f>'PayExpend (d)'!F31</f>
        <v>Additional Professional, Scientific and Technical</v>
      </c>
      <c r="G1796" s="703">
        <f>'PayExpend (d)'!G31</f>
        <v>0</v>
      </c>
      <c r="H1796" s="703">
        <f>'PayExpend (d)'!H31</f>
        <v>0</v>
      </c>
      <c r="I1796" s="703">
        <f>'PayExpend (d)'!I31</f>
        <v>0</v>
      </c>
      <c r="J1796" s="703">
        <f>'PayExpend (d)'!J31</f>
        <v>0</v>
      </c>
      <c r="K1796" s="703">
        <f>'PayExpend (d)'!K31</f>
        <v>0</v>
      </c>
      <c r="L1796" s="703">
        <f>'PayExpend (d)'!L31</f>
        <v>0</v>
      </c>
      <c r="M1796" s="703">
        <f>'PayExpend (d)'!M31</f>
        <v>0</v>
      </c>
      <c r="N1796" s="703">
        <f>'PayExpend (d)'!N31</f>
        <v>0</v>
      </c>
      <c r="O1796" s="703">
        <f>'PayExpend (d)'!O31</f>
        <v>0</v>
      </c>
      <c r="P1796" s="703">
        <f>'PayExpend (d)'!P31</f>
        <v>0</v>
      </c>
      <c r="Q1796" s="703">
        <f>'PayExpend (d)'!Q31</f>
        <v>0</v>
      </c>
      <c r="R1796" s="703">
        <f>'PayExpend (d)'!R31</f>
        <v>0</v>
      </c>
      <c r="S1796" s="703">
        <f>'PayExpend (d)'!S31</f>
        <v>0</v>
      </c>
      <c r="W1796" s="703">
        <f>'PayExpend (d)'!V31</f>
        <v>141.08157600000001</v>
      </c>
      <c r="X1796" s="703">
        <f>'PayExpend (d)'!W31</f>
        <v>141.08157600000001</v>
      </c>
      <c r="Y1796" s="703">
        <f>'PayExpend (d)'!X31</f>
        <v>141.08157600000001</v>
      </c>
      <c r="Z1796" s="703">
        <f>'PayExpend (d)'!Y31</f>
        <v>141.08157600000001</v>
      </c>
      <c r="AA1796" s="703"/>
    </row>
    <row r="1797" spans="1:27">
      <c r="A1797" s="87" t="str">
        <f>'PayExpend (d)'!A32</f>
        <v>Swansea Bay UHB</v>
      </c>
      <c r="B1797" s="87" t="str">
        <f>'PayExpend (d)'!B32</f>
        <v>PAY EXPENDITURE</v>
      </c>
      <c r="C1797" s="87" t="str">
        <f>'PayExpend (d)'!C32</f>
        <v>PAY EXPENDITURE ANALYSIS</v>
      </c>
      <c r="D1797" s="87" t="str">
        <f>'PayExpend (d)'!D32</f>
        <v>AGENCY/LOCUM</v>
      </c>
      <c r="E1797" s="87">
        <f>'PayExpend (d)'!E32</f>
        <v>0</v>
      </c>
      <c r="F1797" s="87" t="str">
        <f>'PayExpend (d)'!F32</f>
        <v>Healthcare Scientists</v>
      </c>
      <c r="G1797" s="703">
        <f>'PayExpend (d)'!G32</f>
        <v>0</v>
      </c>
      <c r="H1797" s="703">
        <f>'PayExpend (d)'!H32</f>
        <v>0</v>
      </c>
      <c r="I1797" s="703">
        <f>'PayExpend (d)'!I32</f>
        <v>0</v>
      </c>
      <c r="J1797" s="703">
        <f>'PayExpend (d)'!J32</f>
        <v>0</v>
      </c>
      <c r="K1797" s="703">
        <f>'PayExpend (d)'!K32</f>
        <v>0</v>
      </c>
      <c r="L1797" s="703">
        <f>'PayExpend (d)'!L32</f>
        <v>0</v>
      </c>
      <c r="M1797" s="703">
        <f>'PayExpend (d)'!M32</f>
        <v>0</v>
      </c>
      <c r="N1797" s="703">
        <f>'PayExpend (d)'!N32</f>
        <v>0</v>
      </c>
      <c r="O1797" s="703">
        <f>'PayExpend (d)'!O32</f>
        <v>0</v>
      </c>
      <c r="P1797" s="703">
        <f>'PayExpend (d)'!P32</f>
        <v>0</v>
      </c>
      <c r="Q1797" s="703">
        <f>'PayExpend (d)'!Q32</f>
        <v>0</v>
      </c>
      <c r="R1797" s="703">
        <f>'PayExpend (d)'!R32</f>
        <v>0</v>
      </c>
      <c r="S1797" s="703">
        <f>'PayExpend (d)'!S32</f>
        <v>0</v>
      </c>
      <c r="W1797" s="703">
        <f>'PayExpend (d)'!V32</f>
        <v>1580.1980759999997</v>
      </c>
      <c r="X1797" s="703">
        <f>'PayExpend (d)'!W32</f>
        <v>1580.1980759999997</v>
      </c>
      <c r="Y1797" s="703">
        <f>'PayExpend (d)'!X32</f>
        <v>1580.1980759999997</v>
      </c>
      <c r="Z1797" s="703">
        <f>'PayExpend (d)'!Y32</f>
        <v>1580.1980759999997</v>
      </c>
      <c r="AA1797" s="703"/>
    </row>
    <row r="1798" spans="1:27">
      <c r="A1798" s="87" t="str">
        <f>'PayExpend (d)'!A33</f>
        <v>Swansea Bay UHB</v>
      </c>
      <c r="B1798" s="87" t="str">
        <f>'PayExpend (d)'!B33</f>
        <v>PAY EXPENDITURE</v>
      </c>
      <c r="C1798" s="87" t="str">
        <f>'PayExpend (d)'!C33</f>
        <v>PAY EXPENDITURE ANALYSIS</v>
      </c>
      <c r="D1798" s="87" t="str">
        <f>'PayExpend (d)'!D33</f>
        <v>AGENCY/LOCUM</v>
      </c>
      <c r="E1798" s="87">
        <f>'PayExpend (d)'!E33</f>
        <v>0</v>
      </c>
      <c r="F1798" s="87" t="str">
        <f>'PayExpend (d)'!F33</f>
        <v>Allied Health Professionals</v>
      </c>
      <c r="G1798" s="703">
        <f>'PayExpend (d)'!G33</f>
        <v>0</v>
      </c>
      <c r="H1798" s="703">
        <f>'PayExpend (d)'!H33</f>
        <v>0</v>
      </c>
      <c r="I1798" s="703">
        <f>'PayExpend (d)'!I33</f>
        <v>0</v>
      </c>
      <c r="J1798" s="703">
        <f>'PayExpend (d)'!J33</f>
        <v>0</v>
      </c>
      <c r="K1798" s="703">
        <f>'PayExpend (d)'!K33</f>
        <v>0</v>
      </c>
      <c r="L1798" s="703">
        <f>'PayExpend (d)'!L33</f>
        <v>0</v>
      </c>
      <c r="M1798" s="703">
        <f>'PayExpend (d)'!M33</f>
        <v>0</v>
      </c>
      <c r="N1798" s="703">
        <f>'PayExpend (d)'!N33</f>
        <v>0</v>
      </c>
      <c r="O1798" s="703">
        <f>'PayExpend (d)'!O33</f>
        <v>0</v>
      </c>
      <c r="P1798" s="703">
        <f>'PayExpend (d)'!P33</f>
        <v>0</v>
      </c>
      <c r="Q1798" s="703">
        <f>'PayExpend (d)'!Q33</f>
        <v>0</v>
      </c>
      <c r="R1798" s="703">
        <f>'PayExpend (d)'!R33</f>
        <v>0</v>
      </c>
      <c r="S1798" s="703">
        <f>'PayExpend (d)'!S33</f>
        <v>0</v>
      </c>
      <c r="W1798" s="703">
        <f>'PayExpend (d)'!V33</f>
        <v>739.22908800000005</v>
      </c>
      <c r="X1798" s="703">
        <f>'PayExpend (d)'!W33</f>
        <v>739.22908800000005</v>
      </c>
      <c r="Y1798" s="703">
        <f>'PayExpend (d)'!X33</f>
        <v>739.22908800000005</v>
      </c>
      <c r="Z1798" s="703">
        <f>'PayExpend (d)'!Y33</f>
        <v>739.22908800000005</v>
      </c>
      <c r="AA1798" s="703"/>
    </row>
    <row r="1799" spans="1:27">
      <c r="A1799" s="87" t="str">
        <f>'PayExpend (d)'!A34</f>
        <v>Swansea Bay UHB</v>
      </c>
      <c r="B1799" s="87" t="str">
        <f>'PayExpend (d)'!B34</f>
        <v>PAY EXPENDITURE</v>
      </c>
      <c r="C1799" s="87" t="str">
        <f>'PayExpend (d)'!C34</f>
        <v>PAY EXPENDITURE ANALYSIS</v>
      </c>
      <c r="D1799" s="87" t="str">
        <f>'PayExpend (d)'!D34</f>
        <v>AGENCY/LOCUM</v>
      </c>
      <c r="E1799" s="87">
        <f>'PayExpend (d)'!E34</f>
        <v>0</v>
      </c>
      <c r="F1799" s="87" t="str">
        <f>'PayExpend (d)'!F34</f>
        <v>Additional Clinical Services</v>
      </c>
      <c r="G1799" s="703">
        <f>'PayExpend (d)'!G34</f>
        <v>0</v>
      </c>
      <c r="H1799" s="703">
        <f>'PayExpend (d)'!H34</f>
        <v>0</v>
      </c>
      <c r="I1799" s="703">
        <f>'PayExpend (d)'!I34</f>
        <v>0</v>
      </c>
      <c r="J1799" s="703">
        <f>'PayExpend (d)'!J34</f>
        <v>0</v>
      </c>
      <c r="K1799" s="703">
        <f>'PayExpend (d)'!K34</f>
        <v>0</v>
      </c>
      <c r="L1799" s="703">
        <f>'PayExpend (d)'!L34</f>
        <v>0</v>
      </c>
      <c r="M1799" s="703">
        <f>'PayExpend (d)'!M34</f>
        <v>0</v>
      </c>
      <c r="N1799" s="703">
        <f>'PayExpend (d)'!N34</f>
        <v>0</v>
      </c>
      <c r="O1799" s="703">
        <f>'PayExpend (d)'!O34</f>
        <v>0</v>
      </c>
      <c r="P1799" s="703">
        <f>'PayExpend (d)'!P34</f>
        <v>0</v>
      </c>
      <c r="Q1799" s="703">
        <f>'PayExpend (d)'!Q34</f>
        <v>0</v>
      </c>
      <c r="R1799" s="703">
        <f>'PayExpend (d)'!R34</f>
        <v>0</v>
      </c>
      <c r="S1799" s="703">
        <f>'PayExpend (d)'!S34</f>
        <v>0</v>
      </c>
      <c r="W1799" s="703">
        <f>'PayExpend (d)'!V34</f>
        <v>1583.2927199999999</v>
      </c>
      <c r="X1799" s="703">
        <f>'PayExpend (d)'!W34</f>
        <v>1583.2927199999999</v>
      </c>
      <c r="Y1799" s="703">
        <f>'PayExpend (d)'!X34</f>
        <v>1583.2927199999999</v>
      </c>
      <c r="Z1799" s="703">
        <f>'PayExpend (d)'!Y34</f>
        <v>1583.2927199999999</v>
      </c>
      <c r="AA1799" s="703"/>
    </row>
    <row r="1800" spans="1:27">
      <c r="A1800" s="87" t="str">
        <f>'PayExpend (d)'!A35</f>
        <v>Swansea Bay UHB</v>
      </c>
      <c r="B1800" s="87" t="str">
        <f>'PayExpend (d)'!B35</f>
        <v>PAY EXPENDITURE</v>
      </c>
      <c r="C1800" s="87" t="str">
        <f>'PayExpend (d)'!C35</f>
        <v>PAY EXPENDITURE ANALYSIS</v>
      </c>
      <c r="D1800" s="87" t="str">
        <f>'PayExpend (d)'!D35</f>
        <v>AGENCY/LOCUM</v>
      </c>
      <c r="E1800" s="87">
        <f>'PayExpend (d)'!E35</f>
        <v>0</v>
      </c>
      <c r="F1800" s="87" t="str">
        <f>'PayExpend (d)'!F35</f>
        <v>Administrative and Clerical (inc Senior Managers)</v>
      </c>
      <c r="G1800" s="703">
        <f>'PayExpend (d)'!G35</f>
        <v>0</v>
      </c>
      <c r="H1800" s="703">
        <f>'PayExpend (d)'!H35</f>
        <v>0</v>
      </c>
      <c r="I1800" s="703">
        <f>'PayExpend (d)'!I35</f>
        <v>0</v>
      </c>
      <c r="J1800" s="703">
        <f>'PayExpend (d)'!J35</f>
        <v>0</v>
      </c>
      <c r="K1800" s="703">
        <f>'PayExpend (d)'!K35</f>
        <v>0</v>
      </c>
      <c r="L1800" s="703">
        <f>'PayExpend (d)'!L35</f>
        <v>0</v>
      </c>
      <c r="M1800" s="703">
        <f>'PayExpend (d)'!M35</f>
        <v>0</v>
      </c>
      <c r="N1800" s="703">
        <f>'PayExpend (d)'!N35</f>
        <v>0</v>
      </c>
      <c r="O1800" s="703">
        <f>'PayExpend (d)'!O35</f>
        <v>0</v>
      </c>
      <c r="P1800" s="703">
        <f>'PayExpend (d)'!P35</f>
        <v>0</v>
      </c>
      <c r="Q1800" s="703">
        <f>'PayExpend (d)'!Q35</f>
        <v>0</v>
      </c>
      <c r="R1800" s="703">
        <f>'PayExpend (d)'!R35</f>
        <v>0</v>
      </c>
      <c r="S1800" s="703">
        <f>'PayExpend (d)'!S35</f>
        <v>0</v>
      </c>
      <c r="W1800" s="703">
        <f>'PayExpend (d)'!V35</f>
        <v>2044.1118119999999</v>
      </c>
      <c r="X1800" s="703">
        <f>'PayExpend (d)'!W35</f>
        <v>2044.1118119999999</v>
      </c>
      <c r="Y1800" s="703">
        <f>'PayExpend (d)'!X35</f>
        <v>2044.1118119999999</v>
      </c>
      <c r="Z1800" s="703">
        <f>'PayExpend (d)'!Y35</f>
        <v>2044.1118119999999</v>
      </c>
      <c r="AA1800" s="703"/>
    </row>
    <row r="1801" spans="1:27">
      <c r="A1801" s="87" t="str">
        <f>'PayExpend (d)'!A36</f>
        <v>Swansea Bay UHB</v>
      </c>
      <c r="B1801" s="87" t="str">
        <f>'PayExpend (d)'!B36</f>
        <v>PAY EXPENDITURE</v>
      </c>
      <c r="C1801" s="87" t="str">
        <f>'PayExpend (d)'!C36</f>
        <v>PAY EXPENDITURE ANALYSIS</v>
      </c>
      <c r="D1801" s="87" t="str">
        <f>'PayExpend (d)'!D36</f>
        <v>AGENCY/LOCUM</v>
      </c>
      <c r="E1801" s="87">
        <f>'PayExpend (d)'!E36</f>
        <v>0</v>
      </c>
      <c r="F1801" s="87" t="str">
        <f>'PayExpend (d)'!F36</f>
        <v>Estates and Ancillary</v>
      </c>
      <c r="G1801" s="703">
        <f>'PayExpend (d)'!G36</f>
        <v>0</v>
      </c>
      <c r="H1801" s="703">
        <f>'PayExpend (d)'!H36</f>
        <v>0</v>
      </c>
      <c r="I1801" s="703">
        <f>'PayExpend (d)'!I36</f>
        <v>0</v>
      </c>
      <c r="J1801" s="703">
        <f>'PayExpend (d)'!J36</f>
        <v>0</v>
      </c>
      <c r="K1801" s="703">
        <f>'PayExpend (d)'!K36</f>
        <v>0</v>
      </c>
      <c r="L1801" s="703">
        <f>'PayExpend (d)'!L36</f>
        <v>0</v>
      </c>
      <c r="M1801" s="703">
        <f>'PayExpend (d)'!M36</f>
        <v>0</v>
      </c>
      <c r="N1801" s="703">
        <f>'PayExpend (d)'!N36</f>
        <v>0</v>
      </c>
      <c r="O1801" s="703">
        <f>'PayExpend (d)'!O36</f>
        <v>0</v>
      </c>
      <c r="P1801" s="703">
        <f>'PayExpend (d)'!P36</f>
        <v>0</v>
      </c>
      <c r="Q1801" s="703">
        <f>'PayExpend (d)'!Q36</f>
        <v>0</v>
      </c>
      <c r="R1801" s="703">
        <f>'PayExpend (d)'!R36</f>
        <v>0</v>
      </c>
      <c r="S1801" s="703">
        <f>'PayExpend (d)'!S36</f>
        <v>0</v>
      </c>
      <c r="W1801" s="703">
        <f>'PayExpend (d)'!V36</f>
        <v>808.37473199999999</v>
      </c>
      <c r="X1801" s="703">
        <f>'PayExpend (d)'!W36</f>
        <v>808.37473199999999</v>
      </c>
      <c r="Y1801" s="703">
        <f>'PayExpend (d)'!X36</f>
        <v>808.37473199999999</v>
      </c>
      <c r="Z1801" s="703">
        <f>'PayExpend (d)'!Y36</f>
        <v>808.37473199999999</v>
      </c>
      <c r="AA1801" s="703"/>
    </row>
    <row r="1802" spans="1:27">
      <c r="A1802" s="87" t="str">
        <f>'PayExpend (d)'!A37</f>
        <v>Swansea Bay UHB</v>
      </c>
      <c r="B1802" s="87" t="str">
        <f>'PayExpend (d)'!B37</f>
        <v>PAY EXPENDITURE</v>
      </c>
      <c r="C1802" s="87" t="str">
        <f>'PayExpend (d)'!C37</f>
        <v>PAY EXPENDITURE ANALYSIS</v>
      </c>
      <c r="D1802" s="87" t="str">
        <f>'PayExpend (d)'!D37</f>
        <v>AGENCY/LOCUM</v>
      </c>
      <c r="E1802" s="87">
        <f>'PayExpend (d)'!E37</f>
        <v>0</v>
      </c>
      <c r="F1802" s="87" t="str">
        <f>'PayExpend (d)'!F37</f>
        <v>Students</v>
      </c>
      <c r="G1802" s="703">
        <f>'PayExpend (d)'!G37</f>
        <v>0</v>
      </c>
      <c r="H1802" s="703">
        <f>'PayExpend (d)'!H37</f>
        <v>0</v>
      </c>
      <c r="I1802" s="703">
        <f>'PayExpend (d)'!I37</f>
        <v>0</v>
      </c>
      <c r="J1802" s="703">
        <f>'PayExpend (d)'!J37</f>
        <v>0</v>
      </c>
      <c r="K1802" s="703">
        <f>'PayExpend (d)'!K37</f>
        <v>0</v>
      </c>
      <c r="L1802" s="703">
        <f>'PayExpend (d)'!L37</f>
        <v>0</v>
      </c>
      <c r="M1802" s="703">
        <f>'PayExpend (d)'!M37</f>
        <v>0</v>
      </c>
      <c r="N1802" s="703">
        <f>'PayExpend (d)'!N37</f>
        <v>0</v>
      </c>
      <c r="O1802" s="703">
        <f>'PayExpend (d)'!O37</f>
        <v>0</v>
      </c>
      <c r="P1802" s="703">
        <f>'PayExpend (d)'!P37</f>
        <v>0</v>
      </c>
      <c r="Q1802" s="703">
        <f>'PayExpend (d)'!Q37</f>
        <v>0</v>
      </c>
      <c r="R1802" s="703">
        <f>'PayExpend (d)'!R37</f>
        <v>0</v>
      </c>
      <c r="S1802" s="703">
        <f>'PayExpend (d)'!S37</f>
        <v>0</v>
      </c>
      <c r="W1802" s="703">
        <f>'PayExpend (d)'!V37</f>
        <v>0</v>
      </c>
      <c r="X1802" s="703">
        <f>'PayExpend (d)'!W37</f>
        <v>0</v>
      </c>
      <c r="Y1802" s="703">
        <f>'PayExpend (d)'!X37</f>
        <v>0</v>
      </c>
      <c r="Z1802" s="703">
        <f>'PayExpend (d)'!Y37</f>
        <v>0</v>
      </c>
      <c r="AA1802" s="703"/>
    </row>
    <row r="1803" spans="1:27">
      <c r="A1803" s="87" t="str">
        <f>'PayExpend (d)'!A38</f>
        <v>Swansea Bay UHB</v>
      </c>
      <c r="B1803" s="87" t="str">
        <f>'PayExpend (d)'!B38</f>
        <v>PAY EXPENDITURE</v>
      </c>
      <c r="C1803" s="87" t="str">
        <f>'PayExpend (d)'!C38</f>
        <v>PAY EXPENDITURE ANALYSIS</v>
      </c>
      <c r="D1803" s="87" t="str">
        <f>'PayExpend (d)'!D38</f>
        <v>AGENCY/LOCUM</v>
      </c>
      <c r="E1803" s="87">
        <f>'PayExpend (d)'!E38</f>
        <v>0</v>
      </c>
      <c r="F1803" s="87" t="str">
        <f>'PayExpend (d)'!F38</f>
        <v>TOTAL AGENCY/LOCUM</v>
      </c>
      <c r="G1803" s="703">
        <f>'PayExpend (d)'!G38</f>
        <v>2745.9469360000003</v>
      </c>
      <c r="H1803" s="703">
        <f>'PayExpend (d)'!H38</f>
        <v>2745.9469360000003</v>
      </c>
      <c r="I1803" s="703">
        <f>'PayExpend (d)'!I38</f>
        <v>2745.9469360000003</v>
      </c>
      <c r="J1803" s="703">
        <f>'PayExpend (d)'!J38</f>
        <v>2745.9469360000003</v>
      </c>
      <c r="K1803" s="703">
        <f>'PayExpend (d)'!K38</f>
        <v>2745.9469360000003</v>
      </c>
      <c r="L1803" s="703">
        <f>'PayExpend (d)'!L38</f>
        <v>2745.9469360000003</v>
      </c>
      <c r="M1803" s="703">
        <f>'PayExpend (d)'!M38</f>
        <v>2745.9469360000003</v>
      </c>
      <c r="N1803" s="703">
        <f>'PayExpend (d)'!N38</f>
        <v>2745.9469360000003</v>
      </c>
      <c r="O1803" s="703">
        <f>'PayExpend (d)'!O38</f>
        <v>2745.9469360000003</v>
      </c>
      <c r="P1803" s="703">
        <f>'PayExpend (d)'!P38</f>
        <v>2745.9469360000003</v>
      </c>
      <c r="Q1803" s="703">
        <f>'PayExpend (d)'!Q38</f>
        <v>2745.9469360000003</v>
      </c>
      <c r="R1803" s="703">
        <f>'PayExpend (d)'!R38</f>
        <v>2745.9469360000003</v>
      </c>
      <c r="S1803" s="703">
        <f>'PayExpend (d)'!S38</f>
        <v>32951.363232000003</v>
      </c>
      <c r="W1803" s="703">
        <f>'PayExpend (d)'!V38</f>
        <v>41351.363231999996</v>
      </c>
      <c r="X1803" s="703">
        <f>'PayExpend (d)'!W38</f>
        <v>32951.363232000003</v>
      </c>
      <c r="Y1803" s="703">
        <f>'PayExpend (d)'!X38</f>
        <v>27251.363232000003</v>
      </c>
      <c r="Z1803" s="703">
        <f>'PayExpend (d)'!Y38</f>
        <v>27251.363232000003</v>
      </c>
      <c r="AA1803" s="703"/>
    </row>
    <row r="1804" spans="1:27">
      <c r="A1804" s="87" t="str">
        <f>'PayExpend (d)'!A39</f>
        <v>Swansea Bay UHB</v>
      </c>
      <c r="B1804" s="87" t="str">
        <f>'PayExpend (d)'!B39</f>
        <v>PAY EXPENDITURE</v>
      </c>
      <c r="C1804" s="87" t="str">
        <f>'PayExpend (d)'!C39</f>
        <v>PAY EXPENDITURE ANALYSIS</v>
      </c>
      <c r="D1804" s="87" t="str">
        <f>'PayExpend (d)'!D39</f>
        <v>AGENCY/LOCUM</v>
      </c>
      <c r="E1804" s="87">
        <f>'PayExpend (d)'!E39</f>
        <v>0</v>
      </c>
      <c r="F1804" s="87">
        <f>'PayExpend (d)'!F39</f>
        <v>0</v>
      </c>
      <c r="G1804" s="703">
        <f>'PayExpend (d)'!G39</f>
        <v>0</v>
      </c>
      <c r="H1804" s="703">
        <f>'PayExpend (d)'!H39</f>
        <v>0</v>
      </c>
      <c r="I1804" s="703">
        <f>'PayExpend (d)'!I39</f>
        <v>0</v>
      </c>
      <c r="J1804" s="703">
        <f>'PayExpend (d)'!J39</f>
        <v>0</v>
      </c>
      <c r="K1804" s="703">
        <f>'PayExpend (d)'!K39</f>
        <v>0</v>
      </c>
      <c r="L1804" s="703">
        <f>'PayExpend (d)'!L39</f>
        <v>0</v>
      </c>
      <c r="M1804" s="703">
        <f>'PayExpend (d)'!M39</f>
        <v>0</v>
      </c>
      <c r="N1804" s="703">
        <f>'PayExpend (d)'!N39</f>
        <v>0</v>
      </c>
      <c r="O1804" s="703">
        <f>'PayExpend (d)'!O39</f>
        <v>0</v>
      </c>
      <c r="P1804" s="703">
        <f>'PayExpend (d)'!P39</f>
        <v>0</v>
      </c>
      <c r="Q1804" s="703">
        <f>'PayExpend (d)'!Q39</f>
        <v>0</v>
      </c>
      <c r="R1804" s="703">
        <f>'PayExpend (d)'!R39</f>
        <v>0</v>
      </c>
      <c r="S1804" s="703">
        <f>'PayExpend (d)'!S39</f>
        <v>0</v>
      </c>
      <c r="W1804" s="703">
        <f>'PayExpend (d)'!V39</f>
        <v>0</v>
      </c>
      <c r="X1804" s="703">
        <f>'PayExpend (d)'!W39</f>
        <v>0</v>
      </c>
      <c r="Y1804" s="703">
        <f>'PayExpend (d)'!X39</f>
        <v>0</v>
      </c>
      <c r="Z1804" s="703">
        <f>'PayExpend (d)'!Y39</f>
        <v>0</v>
      </c>
      <c r="AA1804" s="703"/>
    </row>
    <row r="1805" spans="1:27" ht="85.5">
      <c r="A1805" s="87" t="str">
        <f>'PayExpend (d)'!A40</f>
        <v>Swansea Bay UHB</v>
      </c>
      <c r="B1805" s="87" t="str">
        <f>'PayExpend (d)'!B40</f>
        <v>PAY EXPENDITURE</v>
      </c>
      <c r="C1805" s="87" t="str">
        <f>'PayExpend (d)'!C40</f>
        <v>PAY EXPENDITURE ANALYSIS</v>
      </c>
      <c r="D1805" s="87" t="str">
        <f>'PayExpend (d)'!D40</f>
        <v>Summary</v>
      </c>
      <c r="E1805" s="87">
        <f>'PayExpend (d)'!E40</f>
        <v>0</v>
      </c>
      <c r="F1805" s="87" t="str">
        <f>'PayExpend (d)'!F40</f>
        <v>Summary</v>
      </c>
      <c r="G1805" s="703" t="str">
        <f>'PayExpend (d)'!G40</f>
        <v>Apr</v>
      </c>
      <c r="H1805" s="703" t="str">
        <f>'PayExpend (d)'!H40</f>
        <v>May</v>
      </c>
      <c r="I1805" s="703" t="str">
        <f>'PayExpend (d)'!I40</f>
        <v>Jun</v>
      </c>
      <c r="J1805" s="703" t="str">
        <f>'PayExpend (d)'!J40</f>
        <v>Jul</v>
      </c>
      <c r="K1805" s="703" t="str">
        <f>'PayExpend (d)'!K40</f>
        <v>Aug</v>
      </c>
      <c r="L1805" s="703" t="str">
        <f>'PayExpend (d)'!L40</f>
        <v>Sep</v>
      </c>
      <c r="M1805" s="703" t="str">
        <f>'PayExpend (d)'!M40</f>
        <v>Oct</v>
      </c>
      <c r="N1805" s="703" t="str">
        <f>'PayExpend (d)'!N40</f>
        <v>Nov</v>
      </c>
      <c r="O1805" s="703" t="str">
        <f>'PayExpend (d)'!O40</f>
        <v>Dec</v>
      </c>
      <c r="P1805" s="703" t="str">
        <f>'PayExpend (d)'!P40</f>
        <v>Jan</v>
      </c>
      <c r="Q1805" s="703" t="str">
        <f>'PayExpend (d)'!Q40</f>
        <v>Feb</v>
      </c>
      <c r="R1805" s="703" t="str">
        <f>'PayExpend (d)'!R40</f>
        <v>Mar</v>
      </c>
      <c r="S1805" s="703" t="str">
        <f>'PayExpend (d)'!S40</f>
        <v>PLAN YEAR-END POSITION 2023/24</v>
      </c>
      <c r="W1805" s="703" t="str">
        <f>'PayExpend (d)'!V40</f>
        <v>ACTUAL 2022/23</v>
      </c>
      <c r="X1805" s="703" t="str">
        <f>'PayExpend (d)'!W40</f>
        <v>PLAN YEAR-END POSITION 2023/24</v>
      </c>
      <c r="Y1805" s="703" t="str">
        <f>'PayExpend (d)'!X40</f>
        <v>PLAN YEAR-END POSITION 2024/25</v>
      </c>
      <c r="Z1805" s="703" t="str">
        <f>'PayExpend (d)'!Y40</f>
        <v>PLAN YEAR-END POSITION 2025/26</v>
      </c>
      <c r="AA1805" s="703"/>
    </row>
    <row r="1806" spans="1:27">
      <c r="A1806" s="87" t="str">
        <f>'PayExpend (d)'!A41</f>
        <v>Swansea Bay UHB</v>
      </c>
      <c r="B1806" s="87" t="str">
        <f>'PayExpend (d)'!B41</f>
        <v>PAY EXPENDITURE</v>
      </c>
      <c r="C1806" s="87" t="str">
        <f>'PayExpend (d)'!C41</f>
        <v>PAY EXPENDITURE ANALYSIS</v>
      </c>
      <c r="D1806" s="87" t="str">
        <f>'PayExpend (d)'!D41</f>
        <v>Summary</v>
      </c>
      <c r="E1806" s="87">
        <f>'PayExpend (d)'!E41</f>
        <v>0</v>
      </c>
      <c r="F1806" s="87" t="str">
        <f>'PayExpend (d)'!F41</f>
        <v>Board Members</v>
      </c>
      <c r="G1806" s="703">
        <f>'PayExpend (d)'!G41</f>
        <v>0</v>
      </c>
      <c r="H1806" s="703">
        <f>'PayExpend (d)'!H41</f>
        <v>0</v>
      </c>
      <c r="I1806" s="703">
        <f>'PayExpend (d)'!I41</f>
        <v>0</v>
      </c>
      <c r="J1806" s="703">
        <f>'PayExpend (d)'!J41</f>
        <v>0</v>
      </c>
      <c r="K1806" s="703">
        <f>'PayExpend (d)'!K41</f>
        <v>0</v>
      </c>
      <c r="L1806" s="703">
        <f>'PayExpend (d)'!L41</f>
        <v>0</v>
      </c>
      <c r="M1806" s="703">
        <f>'PayExpend (d)'!M41</f>
        <v>0</v>
      </c>
      <c r="N1806" s="703">
        <f>'PayExpend (d)'!N41</f>
        <v>0</v>
      </c>
      <c r="O1806" s="703">
        <f>'PayExpend (d)'!O41</f>
        <v>0</v>
      </c>
      <c r="P1806" s="703">
        <f>'PayExpend (d)'!P41</f>
        <v>0</v>
      </c>
      <c r="Q1806" s="703">
        <f>'PayExpend (d)'!Q41</f>
        <v>0</v>
      </c>
      <c r="R1806" s="703">
        <f>'PayExpend (d)'!R41</f>
        <v>0</v>
      </c>
      <c r="S1806" s="703">
        <f>'PayExpend (d)'!S41</f>
        <v>0</v>
      </c>
      <c r="W1806" s="703">
        <f>'PayExpend (d)'!V41</f>
        <v>492</v>
      </c>
      <c r="X1806" s="703">
        <f>'PayExpend (d)'!W41</f>
        <v>489.90848639017207</v>
      </c>
      <c r="Y1806" s="703">
        <f>'PayExpend (d)'!X41</f>
        <v>486.65371936955228</v>
      </c>
      <c r="Z1806" s="703">
        <f>'PayExpend (d)'!Y41</f>
        <v>489.36602522006871</v>
      </c>
      <c r="AA1806" s="703"/>
    </row>
    <row r="1807" spans="1:27">
      <c r="A1807" s="87" t="str">
        <f>'PayExpend (d)'!A42</f>
        <v>Swansea Bay UHB</v>
      </c>
      <c r="B1807" s="87" t="str">
        <f>'PayExpend (d)'!B42</f>
        <v>PAY EXPENDITURE</v>
      </c>
      <c r="C1807" s="87" t="str">
        <f>'PayExpend (d)'!C42</f>
        <v>PAY EXPENDITURE ANALYSIS</v>
      </c>
      <c r="D1807" s="87" t="str">
        <f>'PayExpend (d)'!D42</f>
        <v>Summary</v>
      </c>
      <c r="E1807" s="87">
        <f>'PayExpend (d)'!E42</f>
        <v>0</v>
      </c>
      <c r="F1807" s="87" t="str">
        <f>'PayExpend (d)'!F42</f>
        <v>Medical &amp; Dental</v>
      </c>
      <c r="G1807" s="703">
        <f>'PayExpend (d)'!G42</f>
        <v>0</v>
      </c>
      <c r="H1807" s="703">
        <f>'PayExpend (d)'!H42</f>
        <v>0</v>
      </c>
      <c r="I1807" s="703">
        <f>'PayExpend (d)'!I42</f>
        <v>0</v>
      </c>
      <c r="J1807" s="703">
        <f>'PayExpend (d)'!J42</f>
        <v>0</v>
      </c>
      <c r="K1807" s="703">
        <f>'PayExpend (d)'!K42</f>
        <v>0</v>
      </c>
      <c r="L1807" s="703">
        <f>'PayExpend (d)'!L42</f>
        <v>0</v>
      </c>
      <c r="M1807" s="703">
        <f>'PayExpend (d)'!M42</f>
        <v>0</v>
      </c>
      <c r="N1807" s="703">
        <f>'PayExpend (d)'!N42</f>
        <v>0</v>
      </c>
      <c r="O1807" s="703">
        <f>'PayExpend (d)'!O42</f>
        <v>0</v>
      </c>
      <c r="P1807" s="703">
        <f>'PayExpend (d)'!P42</f>
        <v>0</v>
      </c>
      <c r="Q1807" s="703">
        <f>'PayExpend (d)'!Q42</f>
        <v>0</v>
      </c>
      <c r="R1807" s="703">
        <f>'PayExpend (d)'!R42</f>
        <v>0</v>
      </c>
      <c r="S1807" s="703">
        <f>'PayExpend (d)'!S42</f>
        <v>0</v>
      </c>
      <c r="W1807" s="703">
        <f>'PayExpend (d)'!V42</f>
        <v>160843.02712000001</v>
      </c>
      <c r="X1807" s="703">
        <f>'PayExpend (d)'!W42</f>
        <v>160186.81900168775</v>
      </c>
      <c r="Y1807" s="703">
        <f>'PayExpend (d)'!X42</f>
        <v>159165.64250438468</v>
      </c>
      <c r="Z1807" s="703">
        <f>'PayExpend (d)'!Y42</f>
        <v>160016.62291880389</v>
      </c>
      <c r="AA1807" s="703"/>
    </row>
    <row r="1808" spans="1:27">
      <c r="A1808" s="87" t="str">
        <f>'PayExpend (d)'!A43</f>
        <v>Swansea Bay UHB</v>
      </c>
      <c r="B1808" s="87" t="str">
        <f>'PayExpend (d)'!B43</f>
        <v>PAY EXPENDITURE</v>
      </c>
      <c r="C1808" s="87" t="str">
        <f>'PayExpend (d)'!C43</f>
        <v>PAY EXPENDITURE ANALYSIS</v>
      </c>
      <c r="D1808" s="87" t="str">
        <f>'PayExpend (d)'!D43</f>
        <v>Summary</v>
      </c>
      <c r="E1808" s="87">
        <f>'PayExpend (d)'!E43</f>
        <v>0</v>
      </c>
      <c r="F1808" s="87" t="str">
        <f>'PayExpend (d)'!F43</f>
        <v>Nursing &amp; Midwifery Registered</v>
      </c>
      <c r="G1808" s="703">
        <f>'PayExpend (d)'!G43</f>
        <v>0</v>
      </c>
      <c r="H1808" s="703">
        <f>'PayExpend (d)'!H43</f>
        <v>0</v>
      </c>
      <c r="I1808" s="703">
        <f>'PayExpend (d)'!I43</f>
        <v>0</v>
      </c>
      <c r="J1808" s="703">
        <f>'PayExpend (d)'!J43</f>
        <v>0</v>
      </c>
      <c r="K1808" s="703">
        <f>'PayExpend (d)'!K43</f>
        <v>0</v>
      </c>
      <c r="L1808" s="703">
        <f>'PayExpend (d)'!L43</f>
        <v>0</v>
      </c>
      <c r="M1808" s="703">
        <f>'PayExpend (d)'!M43</f>
        <v>0</v>
      </c>
      <c r="N1808" s="703">
        <f>'PayExpend (d)'!N43</f>
        <v>0</v>
      </c>
      <c r="O1808" s="703">
        <f>'PayExpend (d)'!O43</f>
        <v>0</v>
      </c>
      <c r="P1808" s="703">
        <f>'PayExpend (d)'!P43</f>
        <v>0</v>
      </c>
      <c r="Q1808" s="703">
        <f>'PayExpend (d)'!Q43</f>
        <v>0</v>
      </c>
      <c r="R1808" s="703">
        <f>'PayExpend (d)'!R43</f>
        <v>0</v>
      </c>
      <c r="S1808" s="703">
        <f>'PayExpend (d)'!S43</f>
        <v>0</v>
      </c>
      <c r="W1808" s="703">
        <f>'PayExpend (d)'!V43</f>
        <v>210249.63052000001</v>
      </c>
      <c r="X1808" s="703">
        <f>'PayExpend (d)'!W43</f>
        <v>201074.77748954346</v>
      </c>
      <c r="Y1808" s="703">
        <f>'PayExpend (d)'!X43</f>
        <v>194168.96841543238</v>
      </c>
      <c r="Z1808" s="703">
        <f>'PayExpend (d)'!Y43</f>
        <v>195173.8093105249</v>
      </c>
      <c r="AA1808" s="703"/>
    </row>
    <row r="1809" spans="1:35">
      <c r="A1809" s="87" t="str">
        <f>'PayExpend (d)'!A44</f>
        <v>Swansea Bay UHB</v>
      </c>
      <c r="B1809" s="87" t="str">
        <f>'PayExpend (d)'!B44</f>
        <v>PAY EXPENDITURE</v>
      </c>
      <c r="C1809" s="87" t="str">
        <f>'PayExpend (d)'!C44</f>
        <v>PAY EXPENDITURE ANALYSIS</v>
      </c>
      <c r="D1809" s="87" t="str">
        <f>'PayExpend (d)'!D44</f>
        <v>Summary</v>
      </c>
      <c r="E1809" s="87">
        <f>'PayExpend (d)'!E44</f>
        <v>0</v>
      </c>
      <c r="F1809" s="87" t="str">
        <f>'PayExpend (d)'!F44</f>
        <v>Additional Professional, Scientific and Technical</v>
      </c>
      <c r="G1809" s="703">
        <f>'PayExpend (d)'!G44</f>
        <v>0</v>
      </c>
      <c r="H1809" s="703">
        <f>'PayExpend (d)'!H44</f>
        <v>0</v>
      </c>
      <c r="I1809" s="703">
        <f>'PayExpend (d)'!I44</f>
        <v>0</v>
      </c>
      <c r="J1809" s="703">
        <f>'PayExpend (d)'!J44</f>
        <v>0</v>
      </c>
      <c r="K1809" s="703">
        <f>'PayExpend (d)'!K44</f>
        <v>0</v>
      </c>
      <c r="L1809" s="703">
        <f>'PayExpend (d)'!L44</f>
        <v>0</v>
      </c>
      <c r="M1809" s="703">
        <f>'PayExpend (d)'!M44</f>
        <v>0</v>
      </c>
      <c r="N1809" s="703">
        <f>'PayExpend (d)'!N44</f>
        <v>0</v>
      </c>
      <c r="O1809" s="703">
        <f>'PayExpend (d)'!O44</f>
        <v>0</v>
      </c>
      <c r="P1809" s="703">
        <f>'PayExpend (d)'!P44</f>
        <v>0</v>
      </c>
      <c r="Q1809" s="703">
        <f>'PayExpend (d)'!Q44</f>
        <v>0</v>
      </c>
      <c r="R1809" s="703">
        <f>'PayExpend (d)'!R44</f>
        <v>0</v>
      </c>
      <c r="S1809" s="703">
        <f>'PayExpend (d)'!S44</f>
        <v>0</v>
      </c>
      <c r="W1809" s="703">
        <f>'PayExpend (d)'!V44</f>
        <v>20643.725460000001</v>
      </c>
      <c r="X1809" s="703">
        <f>'PayExpend (d)'!W44</f>
        <v>20556.567820323493</v>
      </c>
      <c r="Y1809" s="703">
        <f>'PayExpend (d)'!X44</f>
        <v>20420.935037500007</v>
      </c>
      <c r="Z1809" s="703">
        <f>'PayExpend (d)'!Y44</f>
        <v>20533.962356519576</v>
      </c>
      <c r="AA1809" s="703"/>
    </row>
    <row r="1810" spans="1:35">
      <c r="A1810" s="87" t="str">
        <f>'PayExpend (d)'!A45</f>
        <v>Swansea Bay UHB</v>
      </c>
      <c r="B1810" s="87" t="str">
        <f>'PayExpend (d)'!B45</f>
        <v>PAY EXPENDITURE</v>
      </c>
      <c r="C1810" s="87" t="str">
        <f>'PayExpend (d)'!C45</f>
        <v>PAY EXPENDITURE ANALYSIS</v>
      </c>
      <c r="D1810" s="87" t="str">
        <f>'PayExpend (d)'!D45</f>
        <v>Summary</v>
      </c>
      <c r="E1810" s="87">
        <f>'PayExpend (d)'!E45</f>
        <v>0</v>
      </c>
      <c r="F1810" s="87" t="str">
        <f>'PayExpend (d)'!F45</f>
        <v>Healthcare Scientists</v>
      </c>
      <c r="G1810" s="703">
        <f>'PayExpend (d)'!G45</f>
        <v>0</v>
      </c>
      <c r="H1810" s="703">
        <f>'PayExpend (d)'!H45</f>
        <v>0</v>
      </c>
      <c r="I1810" s="703">
        <f>'PayExpend (d)'!I45</f>
        <v>0</v>
      </c>
      <c r="J1810" s="703">
        <f>'PayExpend (d)'!J45</f>
        <v>0</v>
      </c>
      <c r="K1810" s="703">
        <f>'PayExpend (d)'!K45</f>
        <v>0</v>
      </c>
      <c r="L1810" s="703">
        <f>'PayExpend (d)'!L45</f>
        <v>0</v>
      </c>
      <c r="M1810" s="703">
        <f>'PayExpend (d)'!M45</f>
        <v>0</v>
      </c>
      <c r="N1810" s="703">
        <f>'PayExpend (d)'!N45</f>
        <v>0</v>
      </c>
      <c r="O1810" s="703">
        <f>'PayExpend (d)'!O45</f>
        <v>0</v>
      </c>
      <c r="P1810" s="703">
        <f>'PayExpend (d)'!P45</f>
        <v>0</v>
      </c>
      <c r="Q1810" s="703">
        <f>'PayExpend (d)'!Q45</f>
        <v>0</v>
      </c>
      <c r="R1810" s="703">
        <f>'PayExpend (d)'!R45</f>
        <v>0</v>
      </c>
      <c r="S1810" s="703">
        <f>'PayExpend (d)'!S45</f>
        <v>0</v>
      </c>
      <c r="W1810" s="703">
        <f>'PayExpend (d)'!V45</f>
        <v>20181.279990000003</v>
      </c>
      <c r="X1810" s="703">
        <f>'PayExpend (d)'!W45</f>
        <v>20102.205973779161</v>
      </c>
      <c r="Y1810" s="703">
        <f>'PayExpend (d)'!X45</f>
        <v>19979.152746215066</v>
      </c>
      <c r="Z1810" s="703">
        <f>'PayExpend (d)'!Y45</f>
        <v>20081.697102518476</v>
      </c>
      <c r="AA1810" s="703"/>
    </row>
    <row r="1811" spans="1:35">
      <c r="A1811" s="87" t="str">
        <f>'PayExpend (d)'!A46</f>
        <v>Swansea Bay UHB</v>
      </c>
      <c r="B1811" s="87" t="str">
        <f>'PayExpend (d)'!B46</f>
        <v>PAY EXPENDITURE</v>
      </c>
      <c r="C1811" s="87" t="str">
        <f>'PayExpend (d)'!C46</f>
        <v>PAY EXPENDITURE ANALYSIS</v>
      </c>
      <c r="D1811" s="87" t="str">
        <f>'PayExpend (d)'!D46</f>
        <v>Summary</v>
      </c>
      <c r="E1811" s="87">
        <f>'PayExpend (d)'!E46</f>
        <v>0</v>
      </c>
      <c r="F1811" s="87" t="str">
        <f>'PayExpend (d)'!F46</f>
        <v>Allied Health Professionals</v>
      </c>
      <c r="G1811" s="703">
        <f>'PayExpend (d)'!G46</f>
        <v>0</v>
      </c>
      <c r="H1811" s="703">
        <f>'PayExpend (d)'!H46</f>
        <v>0</v>
      </c>
      <c r="I1811" s="703">
        <f>'PayExpend (d)'!I46</f>
        <v>0</v>
      </c>
      <c r="J1811" s="703">
        <f>'PayExpend (d)'!J46</f>
        <v>0</v>
      </c>
      <c r="K1811" s="703">
        <f>'PayExpend (d)'!K46</f>
        <v>0</v>
      </c>
      <c r="L1811" s="703">
        <f>'PayExpend (d)'!L46</f>
        <v>0</v>
      </c>
      <c r="M1811" s="703">
        <f>'PayExpend (d)'!M46</f>
        <v>0</v>
      </c>
      <c r="N1811" s="703">
        <f>'PayExpend (d)'!N46</f>
        <v>0</v>
      </c>
      <c r="O1811" s="703">
        <f>'PayExpend (d)'!O46</f>
        <v>0</v>
      </c>
      <c r="P1811" s="703">
        <f>'PayExpend (d)'!P46</f>
        <v>0</v>
      </c>
      <c r="Q1811" s="703">
        <f>'PayExpend (d)'!Q46</f>
        <v>0</v>
      </c>
      <c r="R1811" s="703">
        <f>'PayExpend (d)'!R46</f>
        <v>0</v>
      </c>
      <c r="S1811" s="703">
        <f>'PayExpend (d)'!S46</f>
        <v>0</v>
      </c>
      <c r="W1811" s="703">
        <f>'PayExpend (d)'!V46</f>
        <v>45819.072890000003</v>
      </c>
      <c r="X1811" s="703">
        <f>'PayExpend (d)'!W46</f>
        <v>45627.436493982117</v>
      </c>
      <c r="Y1811" s="703">
        <f>'PayExpend (d)'!X46</f>
        <v>45329.216191336913</v>
      </c>
      <c r="Z1811" s="703">
        <f>'PayExpend (d)'!Y46</f>
        <v>45577.733110207904</v>
      </c>
      <c r="AA1811" s="703"/>
    </row>
    <row r="1812" spans="1:35">
      <c r="A1812" s="87" t="str">
        <f>'PayExpend (d)'!A47</f>
        <v>Swansea Bay UHB</v>
      </c>
      <c r="B1812" s="87" t="str">
        <f>'PayExpend (d)'!B47</f>
        <v>PAY EXPENDITURE</v>
      </c>
      <c r="C1812" s="87" t="str">
        <f>'PayExpend (d)'!C47</f>
        <v>PAY EXPENDITURE ANALYSIS</v>
      </c>
      <c r="D1812" s="87" t="str">
        <f>'PayExpend (d)'!D47</f>
        <v>Summary</v>
      </c>
      <c r="E1812" s="87">
        <f>'PayExpend (d)'!E47</f>
        <v>0</v>
      </c>
      <c r="F1812" s="87" t="str">
        <f>'PayExpend (d)'!F47</f>
        <v>Additional Clinical Services</v>
      </c>
      <c r="G1812" s="703">
        <f>'PayExpend (d)'!G47</f>
        <v>0</v>
      </c>
      <c r="H1812" s="703">
        <f>'PayExpend (d)'!H47</f>
        <v>0</v>
      </c>
      <c r="I1812" s="703">
        <f>'PayExpend (d)'!I47</f>
        <v>0</v>
      </c>
      <c r="J1812" s="703">
        <f>'PayExpend (d)'!J47</f>
        <v>0</v>
      </c>
      <c r="K1812" s="703">
        <f>'PayExpend (d)'!K47</f>
        <v>0</v>
      </c>
      <c r="L1812" s="703">
        <f>'PayExpend (d)'!L47</f>
        <v>0</v>
      </c>
      <c r="M1812" s="703">
        <f>'PayExpend (d)'!M47</f>
        <v>0</v>
      </c>
      <c r="N1812" s="703">
        <f>'PayExpend (d)'!N47</f>
        <v>0</v>
      </c>
      <c r="O1812" s="703">
        <f>'PayExpend (d)'!O47</f>
        <v>0</v>
      </c>
      <c r="P1812" s="703">
        <f>'PayExpend (d)'!P47</f>
        <v>0</v>
      </c>
      <c r="Q1812" s="703">
        <f>'PayExpend (d)'!Q47</f>
        <v>0</v>
      </c>
      <c r="R1812" s="703">
        <f>'PayExpend (d)'!R47</f>
        <v>0</v>
      </c>
      <c r="S1812" s="703">
        <f>'PayExpend (d)'!S47</f>
        <v>0</v>
      </c>
      <c r="W1812" s="703">
        <f>'PayExpend (d)'!V47</f>
        <v>89518.967050000007</v>
      </c>
      <c r="X1812" s="703">
        <f>'PayExpend (d)'!W47</f>
        <v>89145.148636076046</v>
      </c>
      <c r="Y1812" s="703">
        <f>'PayExpend (d)'!X47</f>
        <v>88563.420723992211</v>
      </c>
      <c r="Z1812" s="703">
        <f>'PayExpend (d)'!Y47</f>
        <v>89048.193984062062</v>
      </c>
      <c r="AA1812" s="703"/>
    </row>
    <row r="1813" spans="1:35">
      <c r="A1813" s="87" t="str">
        <f>'PayExpend (d)'!A48</f>
        <v>Swansea Bay UHB</v>
      </c>
      <c r="B1813" s="87" t="str">
        <f>'PayExpend (d)'!B48</f>
        <v>PAY EXPENDITURE</v>
      </c>
      <c r="C1813" s="87" t="str">
        <f>'PayExpend (d)'!C48</f>
        <v>PAY EXPENDITURE ANALYSIS</v>
      </c>
      <c r="D1813" s="87" t="str">
        <f>'PayExpend (d)'!D48</f>
        <v>Summary</v>
      </c>
      <c r="E1813" s="87">
        <f>'PayExpend (d)'!E48</f>
        <v>0</v>
      </c>
      <c r="F1813" s="87" t="str">
        <f>'PayExpend (d)'!F48</f>
        <v>Administrative and Clerical (inc Senior Managers)</v>
      </c>
      <c r="G1813" s="703">
        <f>'PayExpend (d)'!G48</f>
        <v>0</v>
      </c>
      <c r="H1813" s="703">
        <f>'PayExpend (d)'!H48</f>
        <v>0</v>
      </c>
      <c r="I1813" s="703">
        <f>'PayExpend (d)'!I48</f>
        <v>0</v>
      </c>
      <c r="J1813" s="703">
        <f>'PayExpend (d)'!J48</f>
        <v>0</v>
      </c>
      <c r="K1813" s="703">
        <f>'PayExpend (d)'!K48</f>
        <v>0</v>
      </c>
      <c r="L1813" s="703">
        <f>'PayExpend (d)'!L48</f>
        <v>0</v>
      </c>
      <c r="M1813" s="703">
        <f>'PayExpend (d)'!M48</f>
        <v>0</v>
      </c>
      <c r="N1813" s="703">
        <f>'PayExpend (d)'!N48</f>
        <v>0</v>
      </c>
      <c r="O1813" s="703">
        <f>'PayExpend (d)'!O48</f>
        <v>0</v>
      </c>
      <c r="P1813" s="703">
        <f>'PayExpend (d)'!P48</f>
        <v>0</v>
      </c>
      <c r="Q1813" s="703">
        <f>'PayExpend (d)'!Q48</f>
        <v>0</v>
      </c>
      <c r="R1813" s="703">
        <f>'PayExpend (d)'!R48</f>
        <v>0</v>
      </c>
      <c r="S1813" s="703">
        <f>'PayExpend (d)'!S48</f>
        <v>0</v>
      </c>
      <c r="W1813" s="703">
        <f>'PayExpend (d)'!V48</f>
        <v>94554.143890000021</v>
      </c>
      <c r="X1813" s="703">
        <f>'PayExpend (d)'!W48</f>
        <v>94160.879680372484</v>
      </c>
      <c r="Y1813" s="703">
        <f>'PayExpend (d)'!X48</f>
        <v>93548.890652966074</v>
      </c>
      <c r="Z1813" s="703">
        <f>'PayExpend (d)'!Y48</f>
        <v>94058.881509138067</v>
      </c>
      <c r="AA1813" s="703"/>
    </row>
    <row r="1814" spans="1:35">
      <c r="A1814" s="87" t="str">
        <f>'PayExpend (d)'!A49</f>
        <v>Swansea Bay UHB</v>
      </c>
      <c r="B1814" s="87" t="str">
        <f>'PayExpend (d)'!B49</f>
        <v>PAY EXPENDITURE</v>
      </c>
      <c r="C1814" s="87" t="str">
        <f>'PayExpend (d)'!C49</f>
        <v>PAY EXPENDITURE ANALYSIS</v>
      </c>
      <c r="D1814" s="87" t="str">
        <f>'PayExpend (d)'!D49</f>
        <v>Summary</v>
      </c>
      <c r="E1814" s="87">
        <f>'PayExpend (d)'!E49</f>
        <v>0</v>
      </c>
      <c r="F1814" s="87" t="str">
        <f>'PayExpend (d)'!F49</f>
        <v>Apprentices</v>
      </c>
      <c r="G1814" s="703">
        <f>'PayExpend (d)'!G49</f>
        <v>0</v>
      </c>
      <c r="H1814" s="703">
        <f>'PayExpend (d)'!H49</f>
        <v>0</v>
      </c>
      <c r="I1814" s="703">
        <f>'PayExpend (d)'!I49</f>
        <v>0</v>
      </c>
      <c r="J1814" s="703">
        <f>'PayExpend (d)'!J49</f>
        <v>0</v>
      </c>
      <c r="K1814" s="703">
        <f>'PayExpend (d)'!K49</f>
        <v>0</v>
      </c>
      <c r="L1814" s="703">
        <f>'PayExpend (d)'!L49</f>
        <v>0</v>
      </c>
      <c r="M1814" s="703">
        <f>'PayExpend (d)'!M49</f>
        <v>0</v>
      </c>
      <c r="N1814" s="703">
        <f>'PayExpend (d)'!N49</f>
        <v>0</v>
      </c>
      <c r="O1814" s="703">
        <f>'PayExpend (d)'!O49</f>
        <v>0</v>
      </c>
      <c r="P1814" s="703">
        <f>'PayExpend (d)'!P49</f>
        <v>0</v>
      </c>
      <c r="Q1814" s="703">
        <f>'PayExpend (d)'!Q49</f>
        <v>0</v>
      </c>
      <c r="R1814" s="703">
        <f>'PayExpend (d)'!R49</f>
        <v>0</v>
      </c>
      <c r="S1814" s="703">
        <f>'PayExpend (d)'!S49</f>
        <v>0</v>
      </c>
      <c r="W1814" s="703">
        <f>'PayExpend (d)'!V49</f>
        <v>22.879170000000006</v>
      </c>
      <c r="X1814" s="703">
        <f>'PayExpend (d)'!W49</f>
        <v>22.781909643421617</v>
      </c>
      <c r="Y1814" s="703">
        <f>'PayExpend (d)'!X49</f>
        <v>22.630555236968053</v>
      </c>
      <c r="Z1814" s="703">
        <f>'PayExpend (d)'!Y49</f>
        <v>22.756683909012686</v>
      </c>
      <c r="AA1814" s="703"/>
    </row>
    <row r="1815" spans="1:35">
      <c r="A1815" s="87" t="str">
        <f>'PayExpend (d)'!A50</f>
        <v>Swansea Bay UHB</v>
      </c>
      <c r="B1815" s="87" t="str">
        <f>'PayExpend (d)'!B50</f>
        <v>PAY EXPENDITURE</v>
      </c>
      <c r="C1815" s="87" t="str">
        <f>'PayExpend (d)'!C50</f>
        <v>PAY EXPENDITURE ANALYSIS</v>
      </c>
      <c r="D1815" s="87" t="str">
        <f>'PayExpend (d)'!D50</f>
        <v>Summary</v>
      </c>
      <c r="E1815" s="87">
        <f>'PayExpend (d)'!E50</f>
        <v>0</v>
      </c>
      <c r="F1815" s="87" t="str">
        <f>'PayExpend (d)'!F50</f>
        <v>Estates and Ancillary</v>
      </c>
      <c r="G1815" s="703">
        <f>'PayExpend (d)'!G50</f>
        <v>0</v>
      </c>
      <c r="H1815" s="703">
        <f>'PayExpend (d)'!H50</f>
        <v>0</v>
      </c>
      <c r="I1815" s="703">
        <f>'PayExpend (d)'!I50</f>
        <v>0</v>
      </c>
      <c r="J1815" s="703">
        <f>'PayExpend (d)'!J50</f>
        <v>0</v>
      </c>
      <c r="K1815" s="703">
        <f>'PayExpend (d)'!K50</f>
        <v>0</v>
      </c>
      <c r="L1815" s="703">
        <f>'PayExpend (d)'!L50</f>
        <v>0</v>
      </c>
      <c r="M1815" s="703">
        <f>'PayExpend (d)'!M50</f>
        <v>0</v>
      </c>
      <c r="N1815" s="703">
        <f>'PayExpend (d)'!N50</f>
        <v>0</v>
      </c>
      <c r="O1815" s="703">
        <f>'PayExpend (d)'!O50</f>
        <v>0</v>
      </c>
      <c r="P1815" s="703">
        <f>'PayExpend (d)'!P50</f>
        <v>0</v>
      </c>
      <c r="Q1815" s="703">
        <f>'PayExpend (d)'!Q50</f>
        <v>0</v>
      </c>
      <c r="R1815" s="703">
        <f>'PayExpend (d)'!R50</f>
        <v>0</v>
      </c>
      <c r="S1815" s="703">
        <f>'PayExpend (d)'!S50</f>
        <v>0</v>
      </c>
      <c r="W1815" s="703">
        <f>'PayExpend (d)'!V50</f>
        <v>33910.789190000003</v>
      </c>
      <c r="X1815" s="703">
        <f>'PayExpend (d)'!W50</f>
        <v>33770.069372201076</v>
      </c>
      <c r="Y1815" s="703">
        <f>'PayExpend (d)'!X50</f>
        <v>33551.084317565328</v>
      </c>
      <c r="Z1815" s="703">
        <f>'PayExpend (d)'!Y50</f>
        <v>33733.571863095109</v>
      </c>
      <c r="AA1815" s="703"/>
    </row>
    <row r="1816" spans="1:35">
      <c r="A1816" s="87" t="str">
        <f>'PayExpend (d)'!A51</f>
        <v>Swansea Bay UHB</v>
      </c>
      <c r="B1816" s="87" t="str">
        <f>'PayExpend (d)'!B51</f>
        <v>PAY EXPENDITURE</v>
      </c>
      <c r="C1816" s="87" t="str">
        <f>'PayExpend (d)'!C51</f>
        <v>PAY EXPENDITURE ANALYSIS</v>
      </c>
      <c r="D1816" s="87" t="str">
        <f>'PayExpend (d)'!D51</f>
        <v>Summary</v>
      </c>
      <c r="E1816" s="87">
        <f>'PayExpend (d)'!E51</f>
        <v>0</v>
      </c>
      <c r="F1816" s="87" t="str">
        <f>'PayExpend (d)'!F51</f>
        <v>Students</v>
      </c>
      <c r="G1816" s="703">
        <f>'PayExpend (d)'!G51</f>
        <v>0</v>
      </c>
      <c r="H1816" s="703">
        <f>'PayExpend (d)'!H51</f>
        <v>0</v>
      </c>
      <c r="I1816" s="703">
        <f>'PayExpend (d)'!I51</f>
        <v>0</v>
      </c>
      <c r="J1816" s="703">
        <f>'PayExpend (d)'!J51</f>
        <v>0</v>
      </c>
      <c r="K1816" s="703">
        <f>'PayExpend (d)'!K51</f>
        <v>0</v>
      </c>
      <c r="L1816" s="703">
        <f>'PayExpend (d)'!L51</f>
        <v>0</v>
      </c>
      <c r="M1816" s="703">
        <f>'PayExpend (d)'!M51</f>
        <v>0</v>
      </c>
      <c r="N1816" s="703">
        <f>'PayExpend (d)'!N51</f>
        <v>0</v>
      </c>
      <c r="O1816" s="703">
        <f>'PayExpend (d)'!O51</f>
        <v>0</v>
      </c>
      <c r="P1816" s="703">
        <f>'PayExpend (d)'!P51</f>
        <v>0</v>
      </c>
      <c r="Q1816" s="703">
        <f>'PayExpend (d)'!Q51</f>
        <v>0</v>
      </c>
      <c r="R1816" s="703">
        <f>'PayExpend (d)'!R51</f>
        <v>0</v>
      </c>
      <c r="S1816" s="703">
        <f>'PayExpend (d)'!S51</f>
        <v>0</v>
      </c>
      <c r="W1816" s="703">
        <f>'PayExpend (d)'!V51</f>
        <v>0</v>
      </c>
      <c r="X1816" s="703">
        <f>'PayExpend (d)'!W51</f>
        <v>0</v>
      </c>
      <c r="Y1816" s="703">
        <f>'PayExpend (d)'!X51</f>
        <v>0</v>
      </c>
      <c r="Z1816" s="703">
        <f>'PayExpend (d)'!Y51</f>
        <v>0</v>
      </c>
      <c r="AA1816" s="703"/>
    </row>
    <row r="1817" spans="1:35">
      <c r="A1817" s="87" t="str">
        <f>'PayExpend (d)'!A52</f>
        <v>Swansea Bay UHB</v>
      </c>
      <c r="B1817" s="87" t="str">
        <f>'PayExpend (d)'!B52</f>
        <v>PAY EXPENDITURE</v>
      </c>
      <c r="C1817" s="87" t="str">
        <f>'PayExpend (d)'!C52</f>
        <v>PAY EXPENDITURE ANALYSIS</v>
      </c>
      <c r="D1817" s="87" t="str">
        <f>'PayExpend (d)'!D52</f>
        <v>Summary</v>
      </c>
      <c r="E1817" s="87">
        <f>'PayExpend (d)'!E52</f>
        <v>0</v>
      </c>
      <c r="F1817" s="87" t="str">
        <f>'PayExpend (d)'!F52</f>
        <v>SUMMARY - TOTAL PAY</v>
      </c>
      <c r="G1817" s="703">
        <f>'PayExpend (d)'!G52</f>
        <v>55428.049571999931</v>
      </c>
      <c r="H1817" s="703">
        <f>'PayExpend (d)'!H52</f>
        <v>55428.049571999931</v>
      </c>
      <c r="I1817" s="703">
        <f>'PayExpend (d)'!I52</f>
        <v>55428.049571999931</v>
      </c>
      <c r="J1817" s="703">
        <f>'PayExpend (d)'!J52</f>
        <v>55428.049571999931</v>
      </c>
      <c r="K1817" s="703">
        <f>'PayExpend (d)'!K52</f>
        <v>55428.049571999931</v>
      </c>
      <c r="L1817" s="703">
        <f>'PayExpend (d)'!L52</f>
        <v>55428.049571999931</v>
      </c>
      <c r="M1817" s="703">
        <f>'PayExpend (d)'!M52</f>
        <v>55428.049571999931</v>
      </c>
      <c r="N1817" s="703">
        <f>'PayExpend (d)'!N52</f>
        <v>55428.049571999931</v>
      </c>
      <c r="O1817" s="703">
        <f>'PayExpend (d)'!O52</f>
        <v>55428.049571999931</v>
      </c>
      <c r="P1817" s="703">
        <f>'PayExpend (d)'!P52</f>
        <v>55428.049571999931</v>
      </c>
      <c r="Q1817" s="703">
        <f>'PayExpend (d)'!Q52</f>
        <v>55428.049571999931</v>
      </c>
      <c r="R1817" s="703">
        <f>'PayExpend (d)'!R52</f>
        <v>55428.049571999931</v>
      </c>
      <c r="S1817" s="703">
        <f>'PayExpend (d)'!S52</f>
        <v>665136.59486399905</v>
      </c>
      <c r="W1817" s="703">
        <f>'PayExpend (d)'!V52</f>
        <v>676235.51528000005</v>
      </c>
      <c r="X1817" s="703">
        <f>'PayExpend (d)'!W52</f>
        <v>665136.59486399917</v>
      </c>
      <c r="Y1817" s="703">
        <f>'PayExpend (d)'!X52</f>
        <v>655236.59486399917</v>
      </c>
      <c r="Z1817" s="703">
        <f>'PayExpend (d)'!Y52</f>
        <v>658736.59486399905</v>
      </c>
      <c r="AA1817" s="703"/>
    </row>
    <row r="1818" spans="1:35">
      <c r="A1818" s="87" t="str">
        <f>'PayExpend (d)'!A53</f>
        <v>Swansea Bay UHB</v>
      </c>
      <c r="B1818" s="87" t="str">
        <f>'PayExpend (d)'!B53</f>
        <v>PAY EXPENDITURE</v>
      </c>
      <c r="C1818" s="87" t="str">
        <f>'PayExpend (d)'!C53</f>
        <v>PAY EXPENDITURE ANALYSIS</v>
      </c>
      <c r="D1818" s="87" t="str">
        <f>'PayExpend (d)'!D53</f>
        <v>Summary</v>
      </c>
      <c r="E1818" s="87">
        <f>'PayExpend (d)'!E53</f>
        <v>0</v>
      </c>
      <c r="F1818" s="87">
        <f>'PayExpend (d)'!F53</f>
        <v>0</v>
      </c>
      <c r="G1818" s="703">
        <f>'PayExpend (d)'!G53</f>
        <v>0</v>
      </c>
      <c r="H1818" s="703">
        <f>'PayExpend (d)'!H53</f>
        <v>0</v>
      </c>
      <c r="I1818" s="703">
        <f>'PayExpend (d)'!I53</f>
        <v>0</v>
      </c>
      <c r="J1818" s="703">
        <f>'PayExpend (d)'!J53</f>
        <v>0</v>
      </c>
      <c r="K1818" s="703">
        <f>'PayExpend (d)'!K53</f>
        <v>0</v>
      </c>
      <c r="L1818" s="703">
        <f>'PayExpend (d)'!L53</f>
        <v>0</v>
      </c>
      <c r="M1818" s="703">
        <f>'PayExpend (d)'!M53</f>
        <v>0</v>
      </c>
      <c r="N1818" s="703">
        <f>'PayExpend (d)'!N53</f>
        <v>0</v>
      </c>
      <c r="O1818" s="703">
        <f>'PayExpend (d)'!O53</f>
        <v>0</v>
      </c>
      <c r="P1818" s="703">
        <f>'PayExpend (d)'!P53</f>
        <v>0</v>
      </c>
      <c r="Q1818" s="703">
        <f>'PayExpend (d)'!Q53</f>
        <v>0</v>
      </c>
      <c r="R1818" s="703">
        <f>'PayExpend (d)'!R53</f>
        <v>0</v>
      </c>
      <c r="S1818" s="703">
        <f>'PayExpend (d)'!S53</f>
        <v>0</v>
      </c>
      <c r="W1818" s="703">
        <f>'PayExpend (d)'!V53</f>
        <v>0</v>
      </c>
      <c r="X1818" s="703">
        <f>'PayExpend (d)'!W53</f>
        <v>0</v>
      </c>
      <c r="Y1818" s="703">
        <f>'PayExpend (d)'!X53</f>
        <v>0</v>
      </c>
      <c r="Z1818" s="703">
        <f>'PayExpend (d)'!Y53</f>
        <v>0</v>
      </c>
      <c r="AA1818" s="703"/>
    </row>
    <row r="1819" spans="1:35" ht="85.5">
      <c r="A1819" s="87" t="str">
        <f>'PayExpend (d)'!A54</f>
        <v>Swansea Bay UHB</v>
      </c>
      <c r="B1819" s="87" t="str">
        <f>'PayExpend (d)'!B54</f>
        <v>PAY EXPENDITURE</v>
      </c>
      <c r="C1819" s="87" t="str">
        <f>'PayExpend (d)'!C54</f>
        <v>PAY EXPENDITURE ANALYSIS</v>
      </c>
      <c r="D1819" s="87" t="str">
        <f>'PayExpend (d)'!D54</f>
        <v>Analysis of Pay Expenditure</v>
      </c>
      <c r="E1819" s="87">
        <f>'PayExpend (d)'!E54</f>
        <v>0</v>
      </c>
      <c r="F1819" s="87" t="str">
        <f>'PayExpend (d)'!F54</f>
        <v>Analysis of Pay Expenditure</v>
      </c>
      <c r="G1819" s="703" t="str">
        <f>'PayExpend (d)'!G54</f>
        <v>Apr</v>
      </c>
      <c r="H1819" s="703" t="str">
        <f>'PayExpend (d)'!H54</f>
        <v>May</v>
      </c>
      <c r="I1819" s="703" t="str">
        <f>'PayExpend (d)'!I54</f>
        <v>Jun</v>
      </c>
      <c r="J1819" s="703" t="str">
        <f>'PayExpend (d)'!J54</f>
        <v>Jul</v>
      </c>
      <c r="K1819" s="703" t="str">
        <f>'PayExpend (d)'!K54</f>
        <v>Aug</v>
      </c>
      <c r="L1819" s="703" t="str">
        <f>'PayExpend (d)'!L54</f>
        <v>Sep</v>
      </c>
      <c r="M1819" s="703" t="str">
        <f>'PayExpend (d)'!M54</f>
        <v>Oct</v>
      </c>
      <c r="N1819" s="703" t="str">
        <f>'PayExpend (d)'!N54</f>
        <v>Nov</v>
      </c>
      <c r="O1819" s="703" t="str">
        <f>'PayExpend (d)'!O54</f>
        <v>Dec</v>
      </c>
      <c r="P1819" s="703" t="str">
        <f>'PayExpend (d)'!P54</f>
        <v>Jan</v>
      </c>
      <c r="Q1819" s="703" t="str">
        <f>'PayExpend (d)'!Q54</f>
        <v>Feb</v>
      </c>
      <c r="R1819" s="703" t="str">
        <f>'PayExpend (d)'!R54</f>
        <v>Mar</v>
      </c>
      <c r="S1819" s="703" t="str">
        <f>'PayExpend (d)'!S54</f>
        <v>PLAN YEAR-END POSITION 2023/24</v>
      </c>
      <c r="W1819" s="703" t="str">
        <f>'PayExpend (d)'!V54</f>
        <v>ACTUAL 2022/23</v>
      </c>
      <c r="X1819" s="703" t="str">
        <f>'PayExpend (d)'!W54</f>
        <v>PLAN YEAR-END POSITION 2023/24</v>
      </c>
      <c r="Y1819" s="703" t="str">
        <f>'PayExpend (d)'!X54</f>
        <v>PLAN YEAR-END POSITION 2024/25</v>
      </c>
      <c r="Z1819" s="703" t="str">
        <f>'PayExpend (d)'!Y54</f>
        <v>PLAN YEAR-END POSITION 2025/26</v>
      </c>
      <c r="AA1819" s="703"/>
    </row>
    <row r="1820" spans="1:35">
      <c r="A1820" s="87" t="str">
        <f>'PayExpend (d)'!A55</f>
        <v>Swansea Bay UHB</v>
      </c>
      <c r="B1820" s="87" t="str">
        <f>'PayExpend (d)'!B55</f>
        <v>PAY EXPENDITURE</v>
      </c>
      <c r="C1820" s="87" t="str">
        <f>'PayExpend (d)'!C55</f>
        <v>PAY EXPENDITURE ANALYSIS</v>
      </c>
      <c r="D1820" s="87" t="str">
        <f>'PayExpend (d)'!D55</f>
        <v>Analysis of Pay Expenditure</v>
      </c>
      <c r="E1820" s="87">
        <f>'PayExpend (d)'!E55</f>
        <v>0</v>
      </c>
      <c r="F1820" s="87" t="str">
        <f>'PayExpend (d)'!F55</f>
        <v xml:space="preserve">LHB Provided Services - Pay </v>
      </c>
      <c r="G1820" s="703">
        <f>'PayExpend (d)'!G55</f>
        <v>55428.049571999931</v>
      </c>
      <c r="H1820" s="703">
        <f>'PayExpend (d)'!H55</f>
        <v>55428.049571999931</v>
      </c>
      <c r="I1820" s="703">
        <f>'PayExpend (d)'!I55</f>
        <v>55428.049571999931</v>
      </c>
      <c r="J1820" s="703">
        <f>'PayExpend (d)'!J55</f>
        <v>55428.049571999931</v>
      </c>
      <c r="K1820" s="703">
        <f>'PayExpend (d)'!K55</f>
        <v>55428.049571999931</v>
      </c>
      <c r="L1820" s="703">
        <f>'PayExpend (d)'!L55</f>
        <v>55428.049571999931</v>
      </c>
      <c r="M1820" s="703">
        <f>'PayExpend (d)'!M55</f>
        <v>55428.049571999931</v>
      </c>
      <c r="N1820" s="703">
        <f>'PayExpend (d)'!N55</f>
        <v>55428.049571999931</v>
      </c>
      <c r="O1820" s="703">
        <f>'PayExpend (d)'!O55</f>
        <v>55428.049571999931</v>
      </c>
      <c r="P1820" s="703">
        <f>'PayExpend (d)'!P55</f>
        <v>55428.049571999931</v>
      </c>
      <c r="Q1820" s="703">
        <f>'PayExpend (d)'!Q55</f>
        <v>55428.049571999931</v>
      </c>
      <c r="R1820" s="703">
        <f>'PayExpend (d)'!R55</f>
        <v>55428.049571999931</v>
      </c>
      <c r="S1820" s="703">
        <f>'PayExpend (d)'!S55</f>
        <v>665136.59486399917</v>
      </c>
      <c r="W1820" s="703">
        <f>'PayExpend (d)'!V55</f>
        <v>661176.98563999997</v>
      </c>
      <c r="X1820" s="703">
        <f>'PayExpend (d)'!W55</f>
        <v>665136.59486399917</v>
      </c>
      <c r="Y1820" s="703">
        <f>'PayExpend (d)'!X55</f>
        <v>655236.59486399917</v>
      </c>
      <c r="Z1820" s="703">
        <f>'PayExpend (d)'!Y55</f>
        <v>658736.59486399917</v>
      </c>
      <c r="AA1820" s="703"/>
    </row>
    <row r="1821" spans="1:35">
      <c r="A1821" s="87" t="str">
        <f>'PayExpend (d)'!A56</f>
        <v>Swansea Bay UHB</v>
      </c>
      <c r="B1821" s="87" t="str">
        <f>'PayExpend (d)'!B56</f>
        <v>PAY EXPENDITURE</v>
      </c>
      <c r="C1821" s="87" t="str">
        <f>'PayExpend (d)'!C56</f>
        <v>PAY EXPENDITURE ANALYSIS</v>
      </c>
      <c r="D1821" s="87" t="str">
        <f>'PayExpend (d)'!D56</f>
        <v>Analysis of Pay Expenditure</v>
      </c>
      <c r="E1821" s="87">
        <f>'PayExpend (d)'!E56</f>
        <v>0</v>
      </c>
      <c r="F1821" s="87" t="str">
        <f>'PayExpend (d)'!F56</f>
        <v>Other Services (incl. Primary Care) - Pay</v>
      </c>
      <c r="G1821" s="703">
        <f>'PayExpend (d)'!G56</f>
        <v>0</v>
      </c>
      <c r="H1821" s="703">
        <f>'PayExpend (d)'!H56</f>
        <v>0</v>
      </c>
      <c r="I1821" s="703">
        <f>'PayExpend (d)'!I56</f>
        <v>0</v>
      </c>
      <c r="J1821" s="703">
        <f>'PayExpend (d)'!J56</f>
        <v>0</v>
      </c>
      <c r="K1821" s="703">
        <f>'PayExpend (d)'!K56</f>
        <v>0</v>
      </c>
      <c r="L1821" s="703">
        <f>'PayExpend (d)'!L56</f>
        <v>0</v>
      </c>
      <c r="M1821" s="703">
        <f>'PayExpend (d)'!M56</f>
        <v>0</v>
      </c>
      <c r="N1821" s="703">
        <f>'PayExpend (d)'!N56</f>
        <v>0</v>
      </c>
      <c r="O1821" s="703">
        <f>'PayExpend (d)'!O56</f>
        <v>0</v>
      </c>
      <c r="P1821" s="703">
        <f>'PayExpend (d)'!P56</f>
        <v>0</v>
      </c>
      <c r="Q1821" s="703">
        <f>'PayExpend (d)'!Q56</f>
        <v>0</v>
      </c>
      <c r="R1821" s="703">
        <f>'PayExpend (d)'!R56</f>
        <v>0</v>
      </c>
      <c r="S1821" s="703">
        <f>'PayExpend (d)'!S56</f>
        <v>0</v>
      </c>
      <c r="W1821" s="703">
        <f>'PayExpend (d)'!V56</f>
        <v>15058.529640000081</v>
      </c>
      <c r="X1821" s="703">
        <f>'PayExpend (d)'!W56</f>
        <v>0</v>
      </c>
      <c r="Y1821" s="703">
        <f>'PayExpend (d)'!X56</f>
        <v>0</v>
      </c>
      <c r="Z1821" s="703">
        <f>'PayExpend (d)'!Y56</f>
        <v>0</v>
      </c>
      <c r="AA1821" s="703"/>
    </row>
    <row r="1822" spans="1:35">
      <c r="A1822" s="87" t="str">
        <f>'PayExpend (d)'!A57</f>
        <v>Swansea Bay UHB</v>
      </c>
      <c r="B1822" s="87" t="str">
        <f>'PayExpend (d)'!B57</f>
        <v>PAY EXPENDITURE</v>
      </c>
      <c r="C1822" s="87" t="str">
        <f>'PayExpend (d)'!C57</f>
        <v>PAY EXPENDITURE ANALYSIS</v>
      </c>
      <c r="D1822" s="87" t="str">
        <f>'PayExpend (d)'!D57</f>
        <v>Analysis of Pay Expenditure</v>
      </c>
      <c r="E1822" s="87">
        <f>'PayExpend (d)'!E57</f>
        <v>0</v>
      </c>
      <c r="F1822" s="87" t="str">
        <f>'PayExpend (d)'!F57</f>
        <v>TOTAL PAY</v>
      </c>
      <c r="G1822" s="703">
        <f>'PayExpend (d)'!G57</f>
        <v>55428.049571999931</v>
      </c>
      <c r="H1822" s="703">
        <f>'PayExpend (d)'!H57</f>
        <v>55428.049571999931</v>
      </c>
      <c r="I1822" s="703">
        <f>'PayExpend (d)'!I57</f>
        <v>55428.049571999931</v>
      </c>
      <c r="J1822" s="703">
        <f>'PayExpend (d)'!J57</f>
        <v>55428.049571999931</v>
      </c>
      <c r="K1822" s="703">
        <f>'PayExpend (d)'!K57</f>
        <v>55428.049571999931</v>
      </c>
      <c r="L1822" s="703">
        <f>'PayExpend (d)'!L57</f>
        <v>55428.049571999931</v>
      </c>
      <c r="M1822" s="703">
        <f>'PayExpend (d)'!M57</f>
        <v>55428.049571999931</v>
      </c>
      <c r="N1822" s="703">
        <f>'PayExpend (d)'!N57</f>
        <v>55428.049571999931</v>
      </c>
      <c r="O1822" s="703">
        <f>'PayExpend (d)'!O57</f>
        <v>55428.049571999931</v>
      </c>
      <c r="P1822" s="703">
        <f>'PayExpend (d)'!P57</f>
        <v>55428.049571999931</v>
      </c>
      <c r="Q1822" s="703">
        <f>'PayExpend (d)'!Q57</f>
        <v>55428.049571999931</v>
      </c>
      <c r="R1822" s="703">
        <f>'PayExpend (d)'!R57</f>
        <v>55428.049571999931</v>
      </c>
      <c r="S1822" s="703">
        <f>'PayExpend (d)'!S57</f>
        <v>665136.59486399917</v>
      </c>
      <c r="W1822" s="703">
        <f>'PayExpend (d)'!V57</f>
        <v>676235.51528000005</v>
      </c>
      <c r="X1822" s="703">
        <f>'PayExpend (d)'!W57</f>
        <v>665136.59486399917</v>
      </c>
      <c r="Y1822" s="703">
        <f>'PayExpend (d)'!X57</f>
        <v>655236.59486399917</v>
      </c>
      <c r="Z1822" s="703">
        <f>'PayExpend (d)'!Y57</f>
        <v>658736.59486399905</v>
      </c>
      <c r="AA1822" s="703"/>
    </row>
    <row r="1823" spans="1:35">
      <c r="A1823" s="87" t="str">
        <f>'Savings Tracker Summary (d)'!A2</f>
        <v>Swansea Bay UHB</v>
      </c>
      <c r="B1823" s="87" t="str">
        <f>'Savings Tracker Summary (d)'!B2</f>
        <v>Savings Tracker Summary</v>
      </c>
      <c r="C1823" s="87" t="str">
        <f>'Savings Tracker Summary (d)'!C2</f>
        <v>Cash-Releasing Saving</v>
      </c>
      <c r="D1823" s="87">
        <f>'Savings Tracker Summary (d)'!D2</f>
        <v>0</v>
      </c>
      <c r="E1823" s="87" t="str">
        <f>'Savings Tracker Summary (d)'!E2</f>
        <v>FIGURE</v>
      </c>
      <c r="F1823" s="87" t="str">
        <f>'Savings Tracker Summary (d)'!F2</f>
        <v>Planned Care</v>
      </c>
      <c r="G1823" s="703">
        <f>'Savings Tracker Summary (d)'!G2</f>
        <v>0</v>
      </c>
      <c r="H1823" s="703">
        <f>'Savings Tracker Summary (d)'!H2</f>
        <v>0</v>
      </c>
      <c r="I1823" s="703">
        <f>'Savings Tracker Summary (d)'!I2</f>
        <v>0</v>
      </c>
      <c r="J1823" s="703">
        <f>'Savings Tracker Summary (d)'!J2</f>
        <v>0</v>
      </c>
      <c r="K1823" s="703">
        <f>'Savings Tracker Summary (d)'!K2</f>
        <v>0</v>
      </c>
      <c r="L1823" s="703">
        <f>'Savings Tracker Summary (d)'!L2</f>
        <v>0</v>
      </c>
      <c r="M1823" s="703">
        <f>'Savings Tracker Summary (d)'!M2</f>
        <v>0</v>
      </c>
      <c r="N1823" s="703">
        <f>'Savings Tracker Summary (d)'!N2</f>
        <v>0</v>
      </c>
      <c r="O1823" s="703">
        <f>'Savings Tracker Summary (d)'!O2</f>
        <v>0</v>
      </c>
      <c r="P1823" s="703">
        <f>'Savings Tracker Summary (d)'!P2</f>
        <v>0</v>
      </c>
      <c r="Q1823" s="703">
        <f>'Savings Tracker Summary (d)'!Q2</f>
        <v>0</v>
      </c>
      <c r="R1823" s="703">
        <f>'Savings Tracker Summary (d)'!R2</f>
        <v>0</v>
      </c>
      <c r="S1823" s="703"/>
      <c r="W1823" s="703"/>
      <c r="X1823" s="703">
        <f>'Savings Tracker Summary (d)'!S2</f>
        <v>0</v>
      </c>
      <c r="Y1823" s="703"/>
      <c r="Z1823" s="703"/>
      <c r="AA1823" s="703"/>
      <c r="AF1823" s="88">
        <f>'Savings Tracker Summary (d)'!T2</f>
        <v>0</v>
      </c>
      <c r="AG1823" s="88">
        <f>'Savings Tracker Summary (d)'!U2</f>
        <v>0</v>
      </c>
      <c r="AH1823" s="88">
        <f>'Savings Tracker Summary (d)'!V2</f>
        <v>0</v>
      </c>
      <c r="AI1823" s="88">
        <f>'Savings Tracker Summary (d)'!W2</f>
        <v>0</v>
      </c>
    </row>
    <row r="1824" spans="1:35">
      <c r="A1824" s="87" t="str">
        <f>'Savings Tracker Summary (d)'!A3</f>
        <v>Swansea Bay UHB</v>
      </c>
      <c r="B1824" s="87" t="str">
        <f>'Savings Tracker Summary (d)'!B3</f>
        <v>Savings Tracker Summary</v>
      </c>
      <c r="C1824" s="87" t="str">
        <f>'Savings Tracker Summary (d)'!C3</f>
        <v>Cash-Releasing Saving</v>
      </c>
      <c r="D1824" s="87">
        <f>'Savings Tracker Summary (d)'!D3</f>
        <v>0</v>
      </c>
      <c r="E1824" s="87" t="str">
        <f>'Savings Tracker Summary (d)'!E3</f>
        <v>FIGURE</v>
      </c>
      <c r="F1824" s="87" t="str">
        <f>'Savings Tracker Summary (d)'!F3</f>
        <v>Unscheduled Care</v>
      </c>
      <c r="G1824" s="703">
        <f>'Savings Tracker Summary (d)'!G3</f>
        <v>0</v>
      </c>
      <c r="H1824" s="703">
        <f>'Savings Tracker Summary (d)'!H3</f>
        <v>0</v>
      </c>
      <c r="I1824" s="703">
        <f>'Savings Tracker Summary (d)'!I3</f>
        <v>0</v>
      </c>
      <c r="J1824" s="703">
        <f>'Savings Tracker Summary (d)'!J3</f>
        <v>0</v>
      </c>
      <c r="K1824" s="703">
        <f>'Savings Tracker Summary (d)'!K3</f>
        <v>0</v>
      </c>
      <c r="L1824" s="703">
        <f>'Savings Tracker Summary (d)'!L3</f>
        <v>0</v>
      </c>
      <c r="M1824" s="703">
        <f>'Savings Tracker Summary (d)'!M3</f>
        <v>0</v>
      </c>
      <c r="N1824" s="703">
        <f>'Savings Tracker Summary (d)'!N3</f>
        <v>0</v>
      </c>
      <c r="O1824" s="703">
        <f>'Savings Tracker Summary (d)'!O3</f>
        <v>0</v>
      </c>
      <c r="P1824" s="703">
        <f>'Savings Tracker Summary (d)'!P3</f>
        <v>0</v>
      </c>
      <c r="Q1824" s="703">
        <f>'Savings Tracker Summary (d)'!Q3</f>
        <v>0</v>
      </c>
      <c r="R1824" s="703">
        <f>'Savings Tracker Summary (d)'!R3</f>
        <v>0</v>
      </c>
      <c r="S1824" s="703"/>
      <c r="W1824" s="703"/>
      <c r="X1824" s="703">
        <f>'Savings Tracker Summary (d)'!S3</f>
        <v>0</v>
      </c>
      <c r="Y1824" s="703"/>
      <c r="Z1824" s="703"/>
      <c r="AA1824" s="703"/>
      <c r="AF1824" s="88">
        <f>'Savings Tracker Summary (d)'!T3</f>
        <v>0</v>
      </c>
      <c r="AG1824" s="88">
        <f>'Savings Tracker Summary (d)'!U3</f>
        <v>0</v>
      </c>
      <c r="AH1824" s="88">
        <f>'Savings Tracker Summary (d)'!V3</f>
        <v>0</v>
      </c>
      <c r="AI1824" s="88">
        <f>'Savings Tracker Summary (d)'!W3</f>
        <v>0</v>
      </c>
    </row>
    <row r="1825" spans="1:35">
      <c r="A1825" s="87" t="str">
        <f>'Savings Tracker Summary (d)'!A4</f>
        <v>Swansea Bay UHB</v>
      </c>
      <c r="B1825" s="87" t="str">
        <f>'Savings Tracker Summary (d)'!B4</f>
        <v>Savings Tracker Summary</v>
      </c>
      <c r="C1825" s="87" t="str">
        <f>'Savings Tracker Summary (d)'!C4</f>
        <v>Cash-Releasing Saving</v>
      </c>
      <c r="D1825" s="87">
        <f>'Savings Tracker Summary (d)'!D4</f>
        <v>0</v>
      </c>
      <c r="E1825" s="87" t="str">
        <f>'Savings Tracker Summary (d)'!E4</f>
        <v>FIGURE</v>
      </c>
      <c r="F1825" s="87" t="str">
        <f>'Savings Tracker Summary (d)'!F4</f>
        <v>Primary and Community Care (Excl Prescribing)</v>
      </c>
      <c r="G1825" s="703">
        <f>'Savings Tracker Summary (d)'!G4</f>
        <v>0</v>
      </c>
      <c r="H1825" s="703">
        <f>'Savings Tracker Summary (d)'!H4</f>
        <v>0</v>
      </c>
      <c r="I1825" s="703">
        <f>'Savings Tracker Summary (d)'!I4</f>
        <v>0</v>
      </c>
      <c r="J1825" s="703">
        <f>'Savings Tracker Summary (d)'!J4</f>
        <v>0</v>
      </c>
      <c r="K1825" s="703">
        <f>'Savings Tracker Summary (d)'!K4</f>
        <v>0</v>
      </c>
      <c r="L1825" s="703">
        <f>'Savings Tracker Summary (d)'!L4</f>
        <v>0</v>
      </c>
      <c r="M1825" s="703">
        <f>'Savings Tracker Summary (d)'!M4</f>
        <v>0</v>
      </c>
      <c r="N1825" s="703">
        <f>'Savings Tracker Summary (d)'!N4</f>
        <v>0</v>
      </c>
      <c r="O1825" s="703">
        <f>'Savings Tracker Summary (d)'!O4</f>
        <v>0</v>
      </c>
      <c r="P1825" s="703">
        <f>'Savings Tracker Summary (d)'!P4</f>
        <v>0</v>
      </c>
      <c r="Q1825" s="703">
        <f>'Savings Tracker Summary (d)'!Q4</f>
        <v>0</v>
      </c>
      <c r="R1825" s="703">
        <f>'Savings Tracker Summary (d)'!R4</f>
        <v>0</v>
      </c>
      <c r="S1825" s="703"/>
      <c r="W1825" s="703"/>
      <c r="X1825" s="703">
        <f>'Savings Tracker Summary (d)'!S4</f>
        <v>3000</v>
      </c>
      <c r="Y1825" s="703"/>
      <c r="Z1825" s="703"/>
      <c r="AA1825" s="703"/>
      <c r="AF1825" s="88">
        <f>'Savings Tracker Summary (d)'!T4</f>
        <v>0</v>
      </c>
      <c r="AG1825" s="88">
        <f>'Savings Tracker Summary (d)'!U4</f>
        <v>0</v>
      </c>
      <c r="AH1825" s="88">
        <f>'Savings Tracker Summary (d)'!V4</f>
        <v>0</v>
      </c>
      <c r="AI1825" s="88">
        <f>'Savings Tracker Summary (d)'!W4</f>
        <v>0</v>
      </c>
    </row>
    <row r="1826" spans="1:35">
      <c r="A1826" s="87" t="str">
        <f>'Savings Tracker Summary (d)'!A5</f>
        <v>Swansea Bay UHB</v>
      </c>
      <c r="B1826" s="87" t="str">
        <f>'Savings Tracker Summary (d)'!B5</f>
        <v>Savings Tracker Summary</v>
      </c>
      <c r="C1826" s="87" t="str">
        <f>'Savings Tracker Summary (d)'!C5</f>
        <v>Cash-Releasing Saving</v>
      </c>
      <c r="D1826" s="87">
        <f>'Savings Tracker Summary (d)'!D5</f>
        <v>0</v>
      </c>
      <c r="E1826" s="87" t="str">
        <f>'Savings Tracker Summary (d)'!E5</f>
        <v>FIGURE</v>
      </c>
      <c r="F1826" s="87" t="str">
        <f>'Savings Tracker Summary (d)'!F5</f>
        <v>Mental Health</v>
      </c>
      <c r="G1826" s="703">
        <f>'Savings Tracker Summary (d)'!G5</f>
        <v>0</v>
      </c>
      <c r="H1826" s="703">
        <f>'Savings Tracker Summary (d)'!H5</f>
        <v>0</v>
      </c>
      <c r="I1826" s="703">
        <f>'Savings Tracker Summary (d)'!I5</f>
        <v>0</v>
      </c>
      <c r="J1826" s="703">
        <f>'Savings Tracker Summary (d)'!J5</f>
        <v>0</v>
      </c>
      <c r="K1826" s="703">
        <f>'Savings Tracker Summary (d)'!K5</f>
        <v>0</v>
      </c>
      <c r="L1826" s="703">
        <f>'Savings Tracker Summary (d)'!L5</f>
        <v>0</v>
      </c>
      <c r="M1826" s="703">
        <f>'Savings Tracker Summary (d)'!M5</f>
        <v>0</v>
      </c>
      <c r="N1826" s="703">
        <f>'Savings Tracker Summary (d)'!N5</f>
        <v>0</v>
      </c>
      <c r="O1826" s="703">
        <f>'Savings Tracker Summary (d)'!O5</f>
        <v>0</v>
      </c>
      <c r="P1826" s="703">
        <f>'Savings Tracker Summary (d)'!P5</f>
        <v>0</v>
      </c>
      <c r="Q1826" s="703">
        <f>'Savings Tracker Summary (d)'!Q5</f>
        <v>0</v>
      </c>
      <c r="R1826" s="703">
        <f>'Savings Tracker Summary (d)'!R5</f>
        <v>0</v>
      </c>
      <c r="S1826" s="703"/>
      <c r="W1826" s="703"/>
      <c r="X1826" s="703">
        <f>'Savings Tracker Summary (d)'!S5</f>
        <v>0</v>
      </c>
      <c r="Y1826" s="703"/>
      <c r="Z1826" s="703"/>
      <c r="AA1826" s="703"/>
      <c r="AF1826" s="88">
        <f>'Savings Tracker Summary (d)'!T5</f>
        <v>0</v>
      </c>
      <c r="AG1826" s="88">
        <f>'Savings Tracker Summary (d)'!U5</f>
        <v>0</v>
      </c>
      <c r="AH1826" s="88">
        <f>'Savings Tracker Summary (d)'!V5</f>
        <v>0</v>
      </c>
      <c r="AI1826" s="88">
        <f>'Savings Tracker Summary (d)'!W5</f>
        <v>0</v>
      </c>
    </row>
    <row r="1827" spans="1:35">
      <c r="A1827" s="87" t="str">
        <f>'Savings Tracker Summary (d)'!A6</f>
        <v>Swansea Bay UHB</v>
      </c>
      <c r="B1827" s="87" t="str">
        <f>'Savings Tracker Summary (d)'!B6</f>
        <v>Savings Tracker Summary</v>
      </c>
      <c r="C1827" s="87" t="str">
        <f>'Savings Tracker Summary (d)'!C6</f>
        <v>Cash-Releasing Saving</v>
      </c>
      <c r="D1827" s="87">
        <f>'Savings Tracker Summary (d)'!D6</f>
        <v>0</v>
      </c>
      <c r="E1827" s="87" t="str">
        <f>'Savings Tracker Summary (d)'!E6</f>
        <v>FIGURE</v>
      </c>
      <c r="F1827" s="87" t="str">
        <f>'Savings Tracker Summary (d)'!F6</f>
        <v>Clinical Support</v>
      </c>
      <c r="G1827" s="703">
        <f>'Savings Tracker Summary (d)'!G6</f>
        <v>0</v>
      </c>
      <c r="H1827" s="703">
        <f>'Savings Tracker Summary (d)'!H6</f>
        <v>0</v>
      </c>
      <c r="I1827" s="703">
        <f>'Savings Tracker Summary (d)'!I6</f>
        <v>0</v>
      </c>
      <c r="J1827" s="703">
        <f>'Savings Tracker Summary (d)'!J6</f>
        <v>0</v>
      </c>
      <c r="K1827" s="703">
        <f>'Savings Tracker Summary (d)'!K6</f>
        <v>0</v>
      </c>
      <c r="L1827" s="703">
        <f>'Savings Tracker Summary (d)'!L6</f>
        <v>0</v>
      </c>
      <c r="M1827" s="703">
        <f>'Savings Tracker Summary (d)'!M6</f>
        <v>0</v>
      </c>
      <c r="N1827" s="703">
        <f>'Savings Tracker Summary (d)'!N6</f>
        <v>0</v>
      </c>
      <c r="O1827" s="703">
        <f>'Savings Tracker Summary (d)'!O6</f>
        <v>0</v>
      </c>
      <c r="P1827" s="703">
        <f>'Savings Tracker Summary (d)'!P6</f>
        <v>0</v>
      </c>
      <c r="Q1827" s="703">
        <f>'Savings Tracker Summary (d)'!Q6</f>
        <v>0</v>
      </c>
      <c r="R1827" s="703">
        <f>'Savings Tracker Summary (d)'!R6</f>
        <v>0</v>
      </c>
      <c r="S1827" s="703"/>
      <c r="W1827" s="703"/>
      <c r="X1827" s="703">
        <f>'Savings Tracker Summary (d)'!S6</f>
        <v>0</v>
      </c>
      <c r="Y1827" s="703"/>
      <c r="Z1827" s="703"/>
      <c r="AA1827" s="703"/>
      <c r="AF1827" s="88">
        <f>'Savings Tracker Summary (d)'!T6</f>
        <v>0</v>
      </c>
      <c r="AG1827" s="88">
        <f>'Savings Tracker Summary (d)'!U6</f>
        <v>0</v>
      </c>
      <c r="AH1827" s="88">
        <f>'Savings Tracker Summary (d)'!V6</f>
        <v>0</v>
      </c>
      <c r="AI1827" s="88">
        <f>'Savings Tracker Summary (d)'!W6</f>
        <v>0</v>
      </c>
    </row>
    <row r="1828" spans="1:35">
      <c r="A1828" s="87" t="str">
        <f>'Savings Tracker Summary (d)'!A7</f>
        <v>Swansea Bay UHB</v>
      </c>
      <c r="B1828" s="87" t="str">
        <f>'Savings Tracker Summary (d)'!B7</f>
        <v>Savings Tracker Summary</v>
      </c>
      <c r="C1828" s="87" t="str">
        <f>'Savings Tracker Summary (d)'!C7</f>
        <v>Cash-Releasing Saving</v>
      </c>
      <c r="D1828" s="87">
        <f>'Savings Tracker Summary (d)'!D7</f>
        <v>0</v>
      </c>
      <c r="E1828" s="87" t="str">
        <f>'Savings Tracker Summary (d)'!E7</f>
        <v>FIGURE</v>
      </c>
      <c r="F1828" s="87" t="str">
        <f>'Savings Tracker Summary (d)'!F7</f>
        <v>Non Clinical Support (Facilities/Estates/Corporate)</v>
      </c>
      <c r="G1828" s="703">
        <f>'Savings Tracker Summary (d)'!G7</f>
        <v>0</v>
      </c>
      <c r="H1828" s="703">
        <f>'Savings Tracker Summary (d)'!H7</f>
        <v>0</v>
      </c>
      <c r="I1828" s="703">
        <f>'Savings Tracker Summary (d)'!I7</f>
        <v>0</v>
      </c>
      <c r="J1828" s="703">
        <f>'Savings Tracker Summary (d)'!J7</f>
        <v>0</v>
      </c>
      <c r="K1828" s="703">
        <f>'Savings Tracker Summary (d)'!K7</f>
        <v>0</v>
      </c>
      <c r="L1828" s="703">
        <f>'Savings Tracker Summary (d)'!L7</f>
        <v>0</v>
      </c>
      <c r="M1828" s="703">
        <f>'Savings Tracker Summary (d)'!M7</f>
        <v>0</v>
      </c>
      <c r="N1828" s="703">
        <f>'Savings Tracker Summary (d)'!N7</f>
        <v>0</v>
      </c>
      <c r="O1828" s="703">
        <f>'Savings Tracker Summary (d)'!O7</f>
        <v>0</v>
      </c>
      <c r="P1828" s="703">
        <f>'Savings Tracker Summary (d)'!P7</f>
        <v>0</v>
      </c>
      <c r="Q1828" s="703">
        <f>'Savings Tracker Summary (d)'!Q7</f>
        <v>0</v>
      </c>
      <c r="R1828" s="703">
        <f>'Savings Tracker Summary (d)'!R7</f>
        <v>0</v>
      </c>
      <c r="S1828" s="703"/>
      <c r="W1828" s="703"/>
      <c r="X1828" s="703">
        <f>'Savings Tracker Summary (d)'!S7</f>
        <v>0</v>
      </c>
      <c r="Y1828" s="703"/>
      <c r="Z1828" s="703"/>
      <c r="AA1828" s="703"/>
      <c r="AF1828" s="88">
        <f>'Savings Tracker Summary (d)'!T7</f>
        <v>0</v>
      </c>
      <c r="AG1828" s="88">
        <f>'Savings Tracker Summary (d)'!U7</f>
        <v>0</v>
      </c>
      <c r="AH1828" s="88">
        <f>'Savings Tracker Summary (d)'!V7</f>
        <v>0</v>
      </c>
      <c r="AI1828" s="88">
        <f>'Savings Tracker Summary (d)'!W7</f>
        <v>0</v>
      </c>
    </row>
    <row r="1829" spans="1:35">
      <c r="A1829" s="87" t="str">
        <f>'Savings Tracker Summary (d)'!A8</f>
        <v>Swansea Bay UHB</v>
      </c>
      <c r="B1829" s="87" t="str">
        <f>'Savings Tracker Summary (d)'!B8</f>
        <v>Savings Tracker Summary</v>
      </c>
      <c r="C1829" s="87" t="str">
        <f>'Savings Tracker Summary (d)'!C8</f>
        <v>Cash-Releasing Saving</v>
      </c>
      <c r="D1829" s="87">
        <f>'Savings Tracker Summary (d)'!D8</f>
        <v>0</v>
      </c>
      <c r="E1829" s="87" t="str">
        <f>'Savings Tracker Summary (d)'!E8</f>
        <v>FIGURE</v>
      </c>
      <c r="F1829" s="87" t="str">
        <f>'Savings Tracker Summary (d)'!F8</f>
        <v>Commissioning</v>
      </c>
      <c r="G1829" s="703">
        <f>'Savings Tracker Summary (d)'!G8</f>
        <v>0</v>
      </c>
      <c r="H1829" s="703">
        <f>'Savings Tracker Summary (d)'!H8</f>
        <v>0</v>
      </c>
      <c r="I1829" s="703">
        <f>'Savings Tracker Summary (d)'!I8</f>
        <v>0</v>
      </c>
      <c r="J1829" s="703">
        <f>'Savings Tracker Summary (d)'!J8</f>
        <v>0</v>
      </c>
      <c r="K1829" s="703">
        <f>'Savings Tracker Summary (d)'!K8</f>
        <v>0</v>
      </c>
      <c r="L1829" s="703">
        <f>'Savings Tracker Summary (d)'!L8</f>
        <v>0</v>
      </c>
      <c r="M1829" s="703">
        <f>'Savings Tracker Summary (d)'!M8</f>
        <v>0</v>
      </c>
      <c r="N1829" s="703">
        <f>'Savings Tracker Summary (d)'!N8</f>
        <v>0</v>
      </c>
      <c r="O1829" s="703">
        <f>'Savings Tracker Summary (d)'!O8</f>
        <v>0</v>
      </c>
      <c r="P1829" s="703">
        <f>'Savings Tracker Summary (d)'!P8</f>
        <v>0</v>
      </c>
      <c r="Q1829" s="703">
        <f>'Savings Tracker Summary (d)'!Q8</f>
        <v>0</v>
      </c>
      <c r="R1829" s="703">
        <f>'Savings Tracker Summary (d)'!R8</f>
        <v>0</v>
      </c>
      <c r="S1829" s="703"/>
      <c r="W1829" s="703"/>
      <c r="X1829" s="703">
        <f>'Savings Tracker Summary (d)'!S8</f>
        <v>0</v>
      </c>
      <c r="Y1829" s="703"/>
      <c r="Z1829" s="703"/>
      <c r="AA1829" s="703"/>
      <c r="AF1829" s="88">
        <f>'Savings Tracker Summary (d)'!T8</f>
        <v>0</v>
      </c>
      <c r="AG1829" s="88">
        <f>'Savings Tracker Summary (d)'!U8</f>
        <v>0</v>
      </c>
      <c r="AH1829" s="88">
        <f>'Savings Tracker Summary (d)'!V8</f>
        <v>0</v>
      </c>
      <c r="AI1829" s="88">
        <f>'Savings Tracker Summary (d)'!W8</f>
        <v>0</v>
      </c>
    </row>
    <row r="1830" spans="1:35">
      <c r="A1830" s="87" t="str">
        <f>'Savings Tracker Summary (d)'!A9</f>
        <v>Swansea Bay UHB</v>
      </c>
      <c r="B1830" s="87" t="str">
        <f>'Savings Tracker Summary (d)'!B9</f>
        <v>Savings Tracker Summary</v>
      </c>
      <c r="C1830" s="87" t="str">
        <f>'Savings Tracker Summary (d)'!C9</f>
        <v>Cash-Releasing Saving</v>
      </c>
      <c r="D1830" s="87">
        <f>'Savings Tracker Summary (d)'!D9</f>
        <v>0</v>
      </c>
      <c r="E1830" s="87" t="str">
        <f>'Savings Tracker Summary (d)'!E9</f>
        <v>FIGURE</v>
      </c>
      <c r="F1830" s="87" t="str">
        <f>'Savings Tracker Summary (d)'!F9</f>
        <v>Across Service Areas</v>
      </c>
      <c r="G1830" s="703">
        <f>'Savings Tracker Summary (d)'!G9</f>
        <v>0</v>
      </c>
      <c r="H1830" s="703">
        <f>'Savings Tracker Summary (d)'!H9</f>
        <v>0</v>
      </c>
      <c r="I1830" s="703">
        <f>'Savings Tracker Summary (d)'!I9</f>
        <v>0</v>
      </c>
      <c r="J1830" s="703">
        <f>'Savings Tracker Summary (d)'!J9</f>
        <v>0</v>
      </c>
      <c r="K1830" s="703">
        <f>'Savings Tracker Summary (d)'!K9</f>
        <v>0</v>
      </c>
      <c r="L1830" s="703">
        <f>'Savings Tracker Summary (d)'!L9</f>
        <v>0</v>
      </c>
      <c r="M1830" s="703">
        <f>'Savings Tracker Summary (d)'!M9</f>
        <v>0</v>
      </c>
      <c r="N1830" s="703">
        <f>'Savings Tracker Summary (d)'!N9</f>
        <v>0</v>
      </c>
      <c r="O1830" s="703">
        <f>'Savings Tracker Summary (d)'!O9</f>
        <v>0</v>
      </c>
      <c r="P1830" s="703">
        <f>'Savings Tracker Summary (d)'!P9</f>
        <v>0</v>
      </c>
      <c r="Q1830" s="703">
        <f>'Savings Tracker Summary (d)'!Q9</f>
        <v>0</v>
      </c>
      <c r="R1830" s="703">
        <f>'Savings Tracker Summary (d)'!R9</f>
        <v>0</v>
      </c>
      <c r="S1830" s="703"/>
      <c r="W1830" s="703"/>
      <c r="X1830" s="703">
        <f>'Savings Tracker Summary (d)'!S9</f>
        <v>12700</v>
      </c>
      <c r="Y1830" s="703"/>
      <c r="Z1830" s="703"/>
      <c r="AA1830" s="703"/>
      <c r="AF1830" s="88">
        <f>'Savings Tracker Summary (d)'!T9</f>
        <v>0</v>
      </c>
      <c r="AG1830" s="88">
        <f>'Savings Tracker Summary (d)'!U9</f>
        <v>0</v>
      </c>
      <c r="AH1830" s="88">
        <f>'Savings Tracker Summary (d)'!V9</f>
        <v>0</v>
      </c>
      <c r="AI1830" s="88">
        <f>'Savings Tracker Summary (d)'!W9</f>
        <v>0</v>
      </c>
    </row>
    <row r="1831" spans="1:35">
      <c r="A1831" s="87" t="str">
        <f>'Savings Tracker Summary (d)'!A10</f>
        <v>Swansea Bay UHB</v>
      </c>
      <c r="B1831" s="87" t="str">
        <f>'Savings Tracker Summary (d)'!B10</f>
        <v>Savings Tracker Summary</v>
      </c>
      <c r="C1831" s="87" t="str">
        <f>'Savings Tracker Summary (d)'!C10</f>
        <v>Cash-Releasing Saving</v>
      </c>
      <c r="D1831" s="87">
        <f>'Savings Tracker Summary (d)'!D10</f>
        <v>0</v>
      </c>
      <c r="E1831" s="87" t="str">
        <f>'Savings Tracker Summary (d)'!E10</f>
        <v>FIGURE</v>
      </c>
      <c r="F1831" s="87" t="str">
        <f>'Savings Tracker Summary (d)'!F10</f>
        <v>CHC</v>
      </c>
      <c r="G1831" s="703">
        <f>'Savings Tracker Summary (d)'!G10</f>
        <v>0</v>
      </c>
      <c r="H1831" s="703">
        <f>'Savings Tracker Summary (d)'!H10</f>
        <v>0</v>
      </c>
      <c r="I1831" s="703">
        <f>'Savings Tracker Summary (d)'!I10</f>
        <v>0</v>
      </c>
      <c r="J1831" s="703">
        <f>'Savings Tracker Summary (d)'!J10</f>
        <v>0</v>
      </c>
      <c r="K1831" s="703">
        <f>'Savings Tracker Summary (d)'!K10</f>
        <v>0</v>
      </c>
      <c r="L1831" s="703">
        <f>'Savings Tracker Summary (d)'!L10</f>
        <v>0</v>
      </c>
      <c r="M1831" s="703">
        <f>'Savings Tracker Summary (d)'!M10</f>
        <v>0</v>
      </c>
      <c r="N1831" s="703">
        <f>'Savings Tracker Summary (d)'!N10</f>
        <v>0</v>
      </c>
      <c r="O1831" s="703">
        <f>'Savings Tracker Summary (d)'!O10</f>
        <v>0</v>
      </c>
      <c r="P1831" s="703">
        <f>'Savings Tracker Summary (d)'!P10</f>
        <v>0</v>
      </c>
      <c r="Q1831" s="703">
        <f>'Savings Tracker Summary (d)'!Q10</f>
        <v>0</v>
      </c>
      <c r="R1831" s="703">
        <f>'Savings Tracker Summary (d)'!R10</f>
        <v>0</v>
      </c>
      <c r="S1831" s="703"/>
      <c r="W1831" s="703"/>
      <c r="X1831" s="703">
        <f>'Savings Tracker Summary (d)'!S10</f>
        <v>2899.9999999999995</v>
      </c>
      <c r="Y1831" s="703"/>
      <c r="Z1831" s="703"/>
      <c r="AA1831" s="703"/>
      <c r="AF1831" s="88">
        <f>'Savings Tracker Summary (d)'!T10</f>
        <v>0</v>
      </c>
      <c r="AG1831" s="88">
        <f>'Savings Tracker Summary (d)'!U10</f>
        <v>0</v>
      </c>
      <c r="AH1831" s="88">
        <f>'Savings Tracker Summary (d)'!V10</f>
        <v>0</v>
      </c>
      <c r="AI1831" s="88">
        <f>'Savings Tracker Summary (d)'!W10</f>
        <v>0</v>
      </c>
    </row>
    <row r="1832" spans="1:35">
      <c r="A1832" s="87" t="str">
        <f>'Savings Tracker Summary (d)'!A11</f>
        <v>Swansea Bay UHB</v>
      </c>
      <c r="B1832" s="87" t="str">
        <f>'Savings Tracker Summary (d)'!B11</f>
        <v>Savings Tracker Summary</v>
      </c>
      <c r="C1832" s="87" t="str">
        <f>'Savings Tracker Summary (d)'!C11</f>
        <v>Cash-Releasing Saving</v>
      </c>
      <c r="D1832" s="87">
        <f>'Savings Tracker Summary (d)'!D11</f>
        <v>0</v>
      </c>
      <c r="E1832" s="87" t="str">
        <f>'Savings Tracker Summary (d)'!E11</f>
        <v>FIGURE</v>
      </c>
      <c r="F1832" s="87" t="str">
        <f>'Savings Tracker Summary (d)'!F11</f>
        <v>Prescribing</v>
      </c>
      <c r="G1832" s="703">
        <f>'Savings Tracker Summary (d)'!G11</f>
        <v>0</v>
      </c>
      <c r="H1832" s="703">
        <f>'Savings Tracker Summary (d)'!H11</f>
        <v>0</v>
      </c>
      <c r="I1832" s="703">
        <f>'Savings Tracker Summary (d)'!I11</f>
        <v>0</v>
      </c>
      <c r="J1832" s="703">
        <f>'Savings Tracker Summary (d)'!J11</f>
        <v>0</v>
      </c>
      <c r="K1832" s="703">
        <f>'Savings Tracker Summary (d)'!K11</f>
        <v>0</v>
      </c>
      <c r="L1832" s="703">
        <f>'Savings Tracker Summary (d)'!L11</f>
        <v>0</v>
      </c>
      <c r="M1832" s="703">
        <f>'Savings Tracker Summary (d)'!M11</f>
        <v>0</v>
      </c>
      <c r="N1832" s="703">
        <f>'Savings Tracker Summary (d)'!N11</f>
        <v>0</v>
      </c>
      <c r="O1832" s="703">
        <f>'Savings Tracker Summary (d)'!O11</f>
        <v>0</v>
      </c>
      <c r="P1832" s="703">
        <f>'Savings Tracker Summary (d)'!P11</f>
        <v>0</v>
      </c>
      <c r="Q1832" s="703">
        <f>'Savings Tracker Summary (d)'!Q11</f>
        <v>0</v>
      </c>
      <c r="R1832" s="703">
        <f>'Savings Tracker Summary (d)'!R11</f>
        <v>0</v>
      </c>
      <c r="S1832" s="703"/>
      <c r="W1832" s="703"/>
      <c r="X1832" s="703">
        <f>'Savings Tracker Summary (d)'!S11</f>
        <v>1000.0000000000001</v>
      </c>
      <c r="Y1832" s="703"/>
      <c r="Z1832" s="703"/>
      <c r="AA1832" s="703"/>
      <c r="AF1832" s="88">
        <f>'Savings Tracker Summary (d)'!T11</f>
        <v>0</v>
      </c>
      <c r="AG1832" s="88">
        <f>'Savings Tracker Summary (d)'!U11</f>
        <v>0</v>
      </c>
      <c r="AH1832" s="88">
        <f>'Savings Tracker Summary (d)'!V11</f>
        <v>0</v>
      </c>
      <c r="AI1832" s="88">
        <f>'Savings Tracker Summary (d)'!W11</f>
        <v>0</v>
      </c>
    </row>
    <row r="1833" spans="1:35">
      <c r="A1833" s="87" t="str">
        <f>'Savings Tracker Summary (d)'!A12</f>
        <v>Swansea Bay UHB</v>
      </c>
      <c r="B1833" s="87" t="str">
        <f>'Savings Tracker Summary (d)'!B12</f>
        <v>Savings Tracker Summary</v>
      </c>
      <c r="C1833" s="87" t="str">
        <f>'Savings Tracker Summary (d)'!C12</f>
        <v>Cash-Releasing Saving</v>
      </c>
      <c r="D1833" s="87">
        <f>'Savings Tracker Summary (d)'!D12</f>
        <v>0</v>
      </c>
      <c r="E1833" s="87" t="str">
        <f>'Savings Tracker Summary (d)'!E12</f>
        <v>FIGURE</v>
      </c>
      <c r="F1833" s="87" t="str">
        <f>'Savings Tracker Summary (d)'!F12</f>
        <v>Medicines Management (Secondary Care)</v>
      </c>
      <c r="G1833" s="703">
        <f>'Savings Tracker Summary (d)'!G12</f>
        <v>0</v>
      </c>
      <c r="H1833" s="703">
        <f>'Savings Tracker Summary (d)'!H12</f>
        <v>0</v>
      </c>
      <c r="I1833" s="703">
        <f>'Savings Tracker Summary (d)'!I12</f>
        <v>0</v>
      </c>
      <c r="J1833" s="703">
        <f>'Savings Tracker Summary (d)'!J12</f>
        <v>0</v>
      </c>
      <c r="K1833" s="703">
        <f>'Savings Tracker Summary (d)'!K12</f>
        <v>0</v>
      </c>
      <c r="L1833" s="703">
        <f>'Savings Tracker Summary (d)'!L12</f>
        <v>0</v>
      </c>
      <c r="M1833" s="703">
        <f>'Savings Tracker Summary (d)'!M12</f>
        <v>0</v>
      </c>
      <c r="N1833" s="703">
        <f>'Savings Tracker Summary (d)'!N12</f>
        <v>0</v>
      </c>
      <c r="O1833" s="703">
        <f>'Savings Tracker Summary (d)'!O12</f>
        <v>0</v>
      </c>
      <c r="P1833" s="703">
        <f>'Savings Tracker Summary (d)'!P12</f>
        <v>0</v>
      </c>
      <c r="Q1833" s="703">
        <f>'Savings Tracker Summary (d)'!Q12</f>
        <v>0</v>
      </c>
      <c r="R1833" s="703">
        <f>'Savings Tracker Summary (d)'!R12</f>
        <v>0</v>
      </c>
      <c r="S1833" s="703"/>
      <c r="W1833" s="703"/>
      <c r="X1833" s="703">
        <f>'Savings Tracker Summary (d)'!S12</f>
        <v>2000.0000000000002</v>
      </c>
      <c r="Y1833" s="703"/>
      <c r="Z1833" s="703"/>
      <c r="AA1833" s="703"/>
      <c r="AF1833" s="88">
        <f>'Savings Tracker Summary (d)'!T12</f>
        <v>0</v>
      </c>
      <c r="AG1833" s="88">
        <f>'Savings Tracker Summary (d)'!U12</f>
        <v>0</v>
      </c>
      <c r="AH1833" s="88">
        <f>'Savings Tracker Summary (d)'!V12</f>
        <v>0</v>
      </c>
      <c r="AI1833" s="88">
        <f>'Savings Tracker Summary (d)'!W12</f>
        <v>0</v>
      </c>
    </row>
    <row r="1834" spans="1:35">
      <c r="A1834" s="87" t="str">
        <f>'Savings Tracker Summary (d)'!A13</f>
        <v>Swansea Bay UHB</v>
      </c>
      <c r="B1834" s="87" t="str">
        <f>'Savings Tracker Summary (d)'!B13</f>
        <v>Savings Tracker Summary</v>
      </c>
      <c r="C1834" s="87" t="str">
        <f>'Savings Tracker Summary (d)'!C13</f>
        <v>Cash-Releasing Saving</v>
      </c>
      <c r="D1834" s="87">
        <f>'Savings Tracker Summary (d)'!D13</f>
        <v>0</v>
      </c>
      <c r="E1834" s="87" t="str">
        <f>'Savings Tracker Summary (d)'!E13</f>
        <v>SUB TOTAL</v>
      </c>
      <c r="F1834" s="87" t="str">
        <f>'Savings Tracker Summary (d)'!F13</f>
        <v>Green &amp; Amber Sub-Total</v>
      </c>
      <c r="G1834" s="703">
        <f>'Savings Tracker Summary (d)'!G13</f>
        <v>0</v>
      </c>
      <c r="H1834" s="703">
        <f>'Savings Tracker Summary (d)'!H13</f>
        <v>0</v>
      </c>
      <c r="I1834" s="703">
        <f>'Savings Tracker Summary (d)'!I13</f>
        <v>0</v>
      </c>
      <c r="J1834" s="703">
        <f>'Savings Tracker Summary (d)'!J13</f>
        <v>0</v>
      </c>
      <c r="K1834" s="703">
        <f>'Savings Tracker Summary (d)'!K13</f>
        <v>0</v>
      </c>
      <c r="L1834" s="703">
        <f>'Savings Tracker Summary (d)'!L13</f>
        <v>0</v>
      </c>
      <c r="M1834" s="703">
        <f>'Savings Tracker Summary (d)'!M13</f>
        <v>0</v>
      </c>
      <c r="N1834" s="703">
        <f>'Savings Tracker Summary (d)'!N13</f>
        <v>0</v>
      </c>
      <c r="O1834" s="703">
        <f>'Savings Tracker Summary (d)'!O13</f>
        <v>0</v>
      </c>
      <c r="P1834" s="703">
        <f>'Savings Tracker Summary (d)'!P13</f>
        <v>0</v>
      </c>
      <c r="Q1834" s="703">
        <f>'Savings Tracker Summary (d)'!Q13</f>
        <v>0</v>
      </c>
      <c r="R1834" s="703">
        <f>'Savings Tracker Summary (d)'!R13</f>
        <v>0</v>
      </c>
      <c r="S1834" s="703"/>
      <c r="W1834" s="703"/>
      <c r="X1834" s="703">
        <f>'Savings Tracker Summary (d)'!S13</f>
        <v>21600</v>
      </c>
      <c r="Y1834" s="703"/>
      <c r="Z1834" s="703"/>
      <c r="AA1834" s="703"/>
      <c r="AF1834" s="88">
        <f>'Savings Tracker Summary (d)'!T13</f>
        <v>0</v>
      </c>
      <c r="AG1834" s="88">
        <f>'Savings Tracker Summary (d)'!U13</f>
        <v>0</v>
      </c>
      <c r="AH1834" s="88">
        <f>'Savings Tracker Summary (d)'!V13</f>
        <v>0</v>
      </c>
      <c r="AI1834" s="88">
        <f>'Savings Tracker Summary (d)'!W13</f>
        <v>0</v>
      </c>
    </row>
    <row r="1835" spans="1:35">
      <c r="A1835" s="87" t="str">
        <f>'Savings Tracker Summary (d)'!A14</f>
        <v>Swansea Bay UHB</v>
      </c>
      <c r="B1835" s="87" t="str">
        <f>'Savings Tracker Summary (d)'!B14</f>
        <v>Savings Tracker Summary</v>
      </c>
      <c r="C1835" s="87" t="str">
        <f>'Savings Tracker Summary (d)'!C14</f>
        <v>Cash-Releasing Saving</v>
      </c>
      <c r="D1835" s="87">
        <f>'Savings Tracker Summary (d)'!D14</f>
        <v>0</v>
      </c>
      <c r="E1835" s="87" t="str">
        <f>'Savings Tracker Summary (d)'!E14</f>
        <v>FIGURE</v>
      </c>
      <c r="F1835" s="87" t="str">
        <f>'Savings Tracker Summary (d)'!F14</f>
        <v>Red Schemes</v>
      </c>
      <c r="G1835" s="703">
        <f>'Savings Tracker Summary (d)'!G14</f>
        <v>0</v>
      </c>
      <c r="H1835" s="703">
        <f>'Savings Tracker Summary (d)'!H14</f>
        <v>0</v>
      </c>
      <c r="I1835" s="703">
        <f>'Savings Tracker Summary (d)'!I14</f>
        <v>0</v>
      </c>
      <c r="J1835" s="703">
        <f>'Savings Tracker Summary (d)'!J14</f>
        <v>0</v>
      </c>
      <c r="K1835" s="703">
        <f>'Savings Tracker Summary (d)'!K14</f>
        <v>0</v>
      </c>
      <c r="L1835" s="703">
        <f>'Savings Tracker Summary (d)'!L14</f>
        <v>0</v>
      </c>
      <c r="M1835" s="703">
        <f>'Savings Tracker Summary (d)'!M14</f>
        <v>0</v>
      </c>
      <c r="N1835" s="703">
        <f>'Savings Tracker Summary (d)'!N14</f>
        <v>0</v>
      </c>
      <c r="O1835" s="703">
        <f>'Savings Tracker Summary (d)'!O14</f>
        <v>0</v>
      </c>
      <c r="P1835" s="703">
        <f>'Savings Tracker Summary (d)'!P14</f>
        <v>0</v>
      </c>
      <c r="Q1835" s="703">
        <f>'Savings Tracker Summary (d)'!Q14</f>
        <v>0</v>
      </c>
      <c r="R1835" s="703">
        <f>'Savings Tracker Summary (d)'!R14</f>
        <v>0</v>
      </c>
      <c r="S1835" s="703"/>
      <c r="W1835" s="703"/>
      <c r="X1835" s="703">
        <f>'Savings Tracker Summary (d)'!S14</f>
        <v>600</v>
      </c>
      <c r="Y1835" s="703"/>
      <c r="Z1835" s="703"/>
      <c r="AA1835" s="703"/>
      <c r="AF1835" s="88">
        <f>'Savings Tracker Summary (d)'!T14</f>
        <v>0</v>
      </c>
      <c r="AG1835" s="88">
        <f>'Savings Tracker Summary (d)'!U14</f>
        <v>0</v>
      </c>
      <c r="AH1835" s="88">
        <f>'Savings Tracker Summary (d)'!V14</f>
        <v>0</v>
      </c>
      <c r="AI1835" s="88">
        <f>'Savings Tracker Summary (d)'!W14</f>
        <v>0</v>
      </c>
    </row>
    <row r="1836" spans="1:35">
      <c r="A1836" s="87" t="str">
        <f>'Savings Tracker Summary (d)'!A15</f>
        <v>Swansea Bay UHB</v>
      </c>
      <c r="B1836" s="87" t="str">
        <f>'Savings Tracker Summary (d)'!B15</f>
        <v>Savings Tracker Summary</v>
      </c>
      <c r="C1836" s="87" t="str">
        <f>'Savings Tracker Summary (d)'!C15</f>
        <v>Cash-Releasing Saving</v>
      </c>
      <c r="D1836" s="87">
        <f>'Savings Tracker Summary (d)'!D15</f>
        <v>0</v>
      </c>
      <c r="E1836" s="87" t="str">
        <f>'Savings Tracker Summary (d)'!E15</f>
        <v>TOTAL</v>
      </c>
      <c r="F1836" s="87" t="str">
        <f>'Savings Tracker Summary (d)'!F15</f>
        <v>Grand Total</v>
      </c>
      <c r="G1836" s="703">
        <f>'Savings Tracker Summary (d)'!G15</f>
        <v>0</v>
      </c>
      <c r="H1836" s="703">
        <f>'Savings Tracker Summary (d)'!H15</f>
        <v>0</v>
      </c>
      <c r="I1836" s="703">
        <f>'Savings Tracker Summary (d)'!I15</f>
        <v>0</v>
      </c>
      <c r="J1836" s="703">
        <f>'Savings Tracker Summary (d)'!J15</f>
        <v>0</v>
      </c>
      <c r="K1836" s="703">
        <f>'Savings Tracker Summary (d)'!K15</f>
        <v>0</v>
      </c>
      <c r="L1836" s="703">
        <f>'Savings Tracker Summary (d)'!L15</f>
        <v>0</v>
      </c>
      <c r="M1836" s="703">
        <f>'Savings Tracker Summary (d)'!M15</f>
        <v>0</v>
      </c>
      <c r="N1836" s="703">
        <f>'Savings Tracker Summary (d)'!N15</f>
        <v>0</v>
      </c>
      <c r="O1836" s="703">
        <f>'Savings Tracker Summary (d)'!O15</f>
        <v>0</v>
      </c>
      <c r="P1836" s="703">
        <f>'Savings Tracker Summary (d)'!P15</f>
        <v>0</v>
      </c>
      <c r="Q1836" s="703">
        <f>'Savings Tracker Summary (d)'!Q15</f>
        <v>0</v>
      </c>
      <c r="R1836" s="703">
        <f>'Savings Tracker Summary (d)'!R15</f>
        <v>0</v>
      </c>
      <c r="S1836" s="703"/>
      <c r="W1836" s="703"/>
      <c r="X1836" s="703">
        <f>'Savings Tracker Summary (d)'!S15</f>
        <v>22200</v>
      </c>
      <c r="Y1836" s="703"/>
      <c r="Z1836" s="703"/>
      <c r="AA1836" s="703"/>
      <c r="AF1836" s="88">
        <f>'Savings Tracker Summary (d)'!T15</f>
        <v>0</v>
      </c>
      <c r="AG1836" s="88">
        <f>'Savings Tracker Summary (d)'!U15</f>
        <v>0</v>
      </c>
      <c r="AH1836" s="88">
        <f>'Savings Tracker Summary (d)'!V15</f>
        <v>0</v>
      </c>
      <c r="AI1836" s="88">
        <f>'Savings Tracker Summary (d)'!W15</f>
        <v>0</v>
      </c>
    </row>
    <row r="1837" spans="1:35">
      <c r="A1837" s="87" t="str">
        <f>'Savings Tracker Summary (d)'!A16</f>
        <v>Swansea Bay UHB</v>
      </c>
      <c r="B1837" s="87" t="str">
        <f>'Savings Tracker Summary (d)'!B16</f>
        <v>Savings Tracker Summary</v>
      </c>
      <c r="C1837" s="87" t="str">
        <f>'Savings Tracker Summary (d)'!C16</f>
        <v>Cost Avoidance</v>
      </c>
      <c r="D1837" s="87">
        <f>'Savings Tracker Summary (d)'!D16</f>
        <v>0</v>
      </c>
      <c r="E1837" s="87" t="str">
        <f>'Savings Tracker Summary (d)'!E16</f>
        <v>FIGURE</v>
      </c>
      <c r="F1837" s="87" t="str">
        <f>'Savings Tracker Summary (d)'!F16</f>
        <v>Planned Care</v>
      </c>
      <c r="G1837" s="703">
        <f>'Savings Tracker Summary (d)'!G16</f>
        <v>0</v>
      </c>
      <c r="H1837" s="703">
        <f>'Savings Tracker Summary (d)'!H16</f>
        <v>0</v>
      </c>
      <c r="I1837" s="703">
        <f>'Savings Tracker Summary (d)'!I16</f>
        <v>0</v>
      </c>
      <c r="J1837" s="703">
        <f>'Savings Tracker Summary (d)'!J16</f>
        <v>0</v>
      </c>
      <c r="K1837" s="703">
        <f>'Savings Tracker Summary (d)'!K16</f>
        <v>0</v>
      </c>
      <c r="L1837" s="703">
        <f>'Savings Tracker Summary (d)'!L16</f>
        <v>0</v>
      </c>
      <c r="M1837" s="703">
        <f>'Savings Tracker Summary (d)'!M16</f>
        <v>0</v>
      </c>
      <c r="N1837" s="703">
        <f>'Savings Tracker Summary (d)'!N16</f>
        <v>0</v>
      </c>
      <c r="O1837" s="703">
        <f>'Savings Tracker Summary (d)'!O16</f>
        <v>0</v>
      </c>
      <c r="P1837" s="703">
        <f>'Savings Tracker Summary (d)'!P16</f>
        <v>0</v>
      </c>
      <c r="Q1837" s="703">
        <f>'Savings Tracker Summary (d)'!Q16</f>
        <v>0</v>
      </c>
      <c r="R1837" s="703">
        <f>'Savings Tracker Summary (d)'!R16</f>
        <v>0</v>
      </c>
      <c r="S1837" s="703"/>
      <c r="W1837" s="703"/>
      <c r="X1837" s="703">
        <f>'Savings Tracker Summary (d)'!S16</f>
        <v>0</v>
      </c>
      <c r="Y1837" s="703"/>
      <c r="Z1837" s="703"/>
      <c r="AA1837" s="703"/>
      <c r="AF1837" s="88">
        <f>'Savings Tracker Summary (d)'!T16</f>
        <v>0</v>
      </c>
      <c r="AG1837" s="88">
        <f>'Savings Tracker Summary (d)'!U16</f>
        <v>0</v>
      </c>
      <c r="AH1837" s="88">
        <f>'Savings Tracker Summary (d)'!V16</f>
        <v>0</v>
      </c>
      <c r="AI1837" s="88">
        <f>'Savings Tracker Summary (d)'!W16</f>
        <v>0</v>
      </c>
    </row>
    <row r="1838" spans="1:35">
      <c r="A1838" s="87" t="str">
        <f>'Savings Tracker Summary (d)'!A17</f>
        <v>Swansea Bay UHB</v>
      </c>
      <c r="B1838" s="87" t="str">
        <f>'Savings Tracker Summary (d)'!B17</f>
        <v>Savings Tracker Summary</v>
      </c>
      <c r="C1838" s="87" t="str">
        <f>'Savings Tracker Summary (d)'!C17</f>
        <v>Cost Avoidance</v>
      </c>
      <c r="D1838" s="87">
        <f>'Savings Tracker Summary (d)'!D17</f>
        <v>0</v>
      </c>
      <c r="E1838" s="87" t="str">
        <f>'Savings Tracker Summary (d)'!E17</f>
        <v>FIGURE</v>
      </c>
      <c r="F1838" s="87" t="str">
        <f>'Savings Tracker Summary (d)'!F17</f>
        <v>Unscheduled Care</v>
      </c>
      <c r="G1838" s="703">
        <f>'Savings Tracker Summary (d)'!G17</f>
        <v>0</v>
      </c>
      <c r="H1838" s="703">
        <f>'Savings Tracker Summary (d)'!H17</f>
        <v>0</v>
      </c>
      <c r="I1838" s="703">
        <f>'Savings Tracker Summary (d)'!I17</f>
        <v>0</v>
      </c>
      <c r="J1838" s="703">
        <f>'Savings Tracker Summary (d)'!J17</f>
        <v>0</v>
      </c>
      <c r="K1838" s="703">
        <f>'Savings Tracker Summary (d)'!K17</f>
        <v>0</v>
      </c>
      <c r="L1838" s="703">
        <f>'Savings Tracker Summary (d)'!L17</f>
        <v>0</v>
      </c>
      <c r="M1838" s="703">
        <f>'Savings Tracker Summary (d)'!M17</f>
        <v>0</v>
      </c>
      <c r="N1838" s="703">
        <f>'Savings Tracker Summary (d)'!N17</f>
        <v>0</v>
      </c>
      <c r="O1838" s="703">
        <f>'Savings Tracker Summary (d)'!O17</f>
        <v>0</v>
      </c>
      <c r="P1838" s="703">
        <f>'Savings Tracker Summary (d)'!P17</f>
        <v>0</v>
      </c>
      <c r="Q1838" s="703">
        <f>'Savings Tracker Summary (d)'!Q17</f>
        <v>0</v>
      </c>
      <c r="R1838" s="703">
        <f>'Savings Tracker Summary (d)'!R17</f>
        <v>0</v>
      </c>
      <c r="S1838" s="703"/>
      <c r="W1838" s="703"/>
      <c r="X1838" s="703">
        <f>'Savings Tracker Summary (d)'!S17</f>
        <v>0</v>
      </c>
      <c r="Y1838" s="703"/>
      <c r="Z1838" s="703"/>
      <c r="AA1838" s="703"/>
      <c r="AF1838" s="88">
        <f>'Savings Tracker Summary (d)'!T17</f>
        <v>0</v>
      </c>
      <c r="AG1838" s="88">
        <f>'Savings Tracker Summary (d)'!U17</f>
        <v>0</v>
      </c>
      <c r="AH1838" s="88">
        <f>'Savings Tracker Summary (d)'!V17</f>
        <v>0</v>
      </c>
      <c r="AI1838" s="88">
        <f>'Savings Tracker Summary (d)'!W17</f>
        <v>0</v>
      </c>
    </row>
    <row r="1839" spans="1:35">
      <c r="A1839" s="87" t="str">
        <f>'Savings Tracker Summary (d)'!A18</f>
        <v>Swansea Bay UHB</v>
      </c>
      <c r="B1839" s="87" t="str">
        <f>'Savings Tracker Summary (d)'!B18</f>
        <v>Savings Tracker Summary</v>
      </c>
      <c r="C1839" s="87" t="str">
        <f>'Savings Tracker Summary (d)'!C18</f>
        <v>Cost Avoidance</v>
      </c>
      <c r="D1839" s="87">
        <f>'Savings Tracker Summary (d)'!D18</f>
        <v>0</v>
      </c>
      <c r="E1839" s="87" t="str">
        <f>'Savings Tracker Summary (d)'!E18</f>
        <v>FIGURE</v>
      </c>
      <c r="F1839" s="87" t="str">
        <f>'Savings Tracker Summary (d)'!F18</f>
        <v>Primary and Community Care (Excl Prescribing)</v>
      </c>
      <c r="G1839" s="703">
        <f>'Savings Tracker Summary (d)'!G18</f>
        <v>0</v>
      </c>
      <c r="H1839" s="703">
        <f>'Savings Tracker Summary (d)'!H18</f>
        <v>0</v>
      </c>
      <c r="I1839" s="703">
        <f>'Savings Tracker Summary (d)'!I18</f>
        <v>0</v>
      </c>
      <c r="J1839" s="703">
        <f>'Savings Tracker Summary (d)'!J18</f>
        <v>0</v>
      </c>
      <c r="K1839" s="703">
        <f>'Savings Tracker Summary (d)'!K18</f>
        <v>0</v>
      </c>
      <c r="L1839" s="703">
        <f>'Savings Tracker Summary (d)'!L18</f>
        <v>0</v>
      </c>
      <c r="M1839" s="703">
        <f>'Savings Tracker Summary (d)'!M18</f>
        <v>0</v>
      </c>
      <c r="N1839" s="703">
        <f>'Savings Tracker Summary (d)'!N18</f>
        <v>0</v>
      </c>
      <c r="O1839" s="703">
        <f>'Savings Tracker Summary (d)'!O18</f>
        <v>0</v>
      </c>
      <c r="P1839" s="703">
        <f>'Savings Tracker Summary (d)'!P18</f>
        <v>0</v>
      </c>
      <c r="Q1839" s="703">
        <f>'Savings Tracker Summary (d)'!Q18</f>
        <v>0</v>
      </c>
      <c r="R1839" s="703">
        <f>'Savings Tracker Summary (d)'!R18</f>
        <v>0</v>
      </c>
      <c r="S1839" s="703"/>
      <c r="W1839" s="703"/>
      <c r="X1839" s="703">
        <f>'Savings Tracker Summary (d)'!S18</f>
        <v>0</v>
      </c>
      <c r="Y1839" s="703"/>
      <c r="Z1839" s="703"/>
      <c r="AA1839" s="703"/>
      <c r="AF1839" s="88">
        <f>'Savings Tracker Summary (d)'!T18</f>
        <v>0</v>
      </c>
      <c r="AG1839" s="88">
        <f>'Savings Tracker Summary (d)'!U18</f>
        <v>0</v>
      </c>
      <c r="AH1839" s="88">
        <f>'Savings Tracker Summary (d)'!V18</f>
        <v>0</v>
      </c>
      <c r="AI1839" s="88">
        <f>'Savings Tracker Summary (d)'!W18</f>
        <v>0</v>
      </c>
    </row>
    <row r="1840" spans="1:35">
      <c r="A1840" s="87" t="str">
        <f>'Savings Tracker Summary (d)'!A19</f>
        <v>Swansea Bay UHB</v>
      </c>
      <c r="B1840" s="87" t="str">
        <f>'Savings Tracker Summary (d)'!B19</f>
        <v>Savings Tracker Summary</v>
      </c>
      <c r="C1840" s="87" t="str">
        <f>'Savings Tracker Summary (d)'!C19</f>
        <v>Cost Avoidance</v>
      </c>
      <c r="D1840" s="87">
        <f>'Savings Tracker Summary (d)'!D19</f>
        <v>0</v>
      </c>
      <c r="E1840" s="87" t="str">
        <f>'Savings Tracker Summary (d)'!E19</f>
        <v>FIGURE</v>
      </c>
      <c r="F1840" s="87" t="str">
        <f>'Savings Tracker Summary (d)'!F19</f>
        <v>Mental Health</v>
      </c>
      <c r="G1840" s="703">
        <f>'Savings Tracker Summary (d)'!G19</f>
        <v>0</v>
      </c>
      <c r="H1840" s="703">
        <f>'Savings Tracker Summary (d)'!H19</f>
        <v>0</v>
      </c>
      <c r="I1840" s="703">
        <f>'Savings Tracker Summary (d)'!I19</f>
        <v>0</v>
      </c>
      <c r="J1840" s="703">
        <f>'Savings Tracker Summary (d)'!J19</f>
        <v>0</v>
      </c>
      <c r="K1840" s="703">
        <f>'Savings Tracker Summary (d)'!K19</f>
        <v>0</v>
      </c>
      <c r="L1840" s="703">
        <f>'Savings Tracker Summary (d)'!L19</f>
        <v>0</v>
      </c>
      <c r="M1840" s="703">
        <f>'Savings Tracker Summary (d)'!M19</f>
        <v>0</v>
      </c>
      <c r="N1840" s="703">
        <f>'Savings Tracker Summary (d)'!N19</f>
        <v>0</v>
      </c>
      <c r="O1840" s="703">
        <f>'Savings Tracker Summary (d)'!O19</f>
        <v>0</v>
      </c>
      <c r="P1840" s="703">
        <f>'Savings Tracker Summary (d)'!P19</f>
        <v>0</v>
      </c>
      <c r="Q1840" s="703">
        <f>'Savings Tracker Summary (d)'!Q19</f>
        <v>0</v>
      </c>
      <c r="R1840" s="703">
        <f>'Savings Tracker Summary (d)'!R19</f>
        <v>0</v>
      </c>
      <c r="S1840" s="703"/>
      <c r="W1840" s="703"/>
      <c r="X1840" s="703">
        <f>'Savings Tracker Summary (d)'!S19</f>
        <v>0</v>
      </c>
      <c r="Y1840" s="703"/>
      <c r="Z1840" s="703"/>
      <c r="AA1840" s="703"/>
      <c r="AF1840" s="88">
        <f>'Savings Tracker Summary (d)'!T19</f>
        <v>0</v>
      </c>
      <c r="AG1840" s="88">
        <f>'Savings Tracker Summary (d)'!U19</f>
        <v>0</v>
      </c>
      <c r="AH1840" s="88">
        <f>'Savings Tracker Summary (d)'!V19</f>
        <v>0</v>
      </c>
      <c r="AI1840" s="88">
        <f>'Savings Tracker Summary (d)'!W19</f>
        <v>0</v>
      </c>
    </row>
    <row r="1841" spans="1:35">
      <c r="A1841" s="87" t="str">
        <f>'Savings Tracker Summary (d)'!A20</f>
        <v>Swansea Bay UHB</v>
      </c>
      <c r="B1841" s="87" t="str">
        <f>'Savings Tracker Summary (d)'!B20</f>
        <v>Savings Tracker Summary</v>
      </c>
      <c r="C1841" s="87" t="str">
        <f>'Savings Tracker Summary (d)'!C20</f>
        <v>Cost Avoidance</v>
      </c>
      <c r="D1841" s="87">
        <f>'Savings Tracker Summary (d)'!D20</f>
        <v>0</v>
      </c>
      <c r="E1841" s="87" t="str">
        <f>'Savings Tracker Summary (d)'!E20</f>
        <v>FIGURE</v>
      </c>
      <c r="F1841" s="87" t="str">
        <f>'Savings Tracker Summary (d)'!F20</f>
        <v>Clinical Support</v>
      </c>
      <c r="G1841" s="703">
        <f>'Savings Tracker Summary (d)'!G20</f>
        <v>0</v>
      </c>
      <c r="H1841" s="703">
        <f>'Savings Tracker Summary (d)'!H20</f>
        <v>0</v>
      </c>
      <c r="I1841" s="703">
        <f>'Savings Tracker Summary (d)'!I20</f>
        <v>0</v>
      </c>
      <c r="J1841" s="703">
        <f>'Savings Tracker Summary (d)'!J20</f>
        <v>0</v>
      </c>
      <c r="K1841" s="703">
        <f>'Savings Tracker Summary (d)'!K20</f>
        <v>0</v>
      </c>
      <c r="L1841" s="703">
        <f>'Savings Tracker Summary (d)'!L20</f>
        <v>0</v>
      </c>
      <c r="M1841" s="703">
        <f>'Savings Tracker Summary (d)'!M20</f>
        <v>0</v>
      </c>
      <c r="N1841" s="703">
        <f>'Savings Tracker Summary (d)'!N20</f>
        <v>0</v>
      </c>
      <c r="O1841" s="703">
        <f>'Savings Tracker Summary (d)'!O20</f>
        <v>0</v>
      </c>
      <c r="P1841" s="703">
        <f>'Savings Tracker Summary (d)'!P20</f>
        <v>0</v>
      </c>
      <c r="Q1841" s="703">
        <f>'Savings Tracker Summary (d)'!Q20</f>
        <v>0</v>
      </c>
      <c r="R1841" s="703">
        <f>'Savings Tracker Summary (d)'!R20</f>
        <v>0</v>
      </c>
      <c r="S1841" s="703"/>
      <c r="W1841" s="703"/>
      <c r="X1841" s="703">
        <f>'Savings Tracker Summary (d)'!S20</f>
        <v>0</v>
      </c>
      <c r="Y1841" s="703"/>
      <c r="Z1841" s="703"/>
      <c r="AA1841" s="703"/>
      <c r="AF1841" s="88">
        <f>'Savings Tracker Summary (d)'!T20</f>
        <v>0</v>
      </c>
      <c r="AG1841" s="88">
        <f>'Savings Tracker Summary (d)'!U20</f>
        <v>0</v>
      </c>
      <c r="AH1841" s="88">
        <f>'Savings Tracker Summary (d)'!V20</f>
        <v>0</v>
      </c>
      <c r="AI1841" s="88">
        <f>'Savings Tracker Summary (d)'!W20</f>
        <v>0</v>
      </c>
    </row>
    <row r="1842" spans="1:35">
      <c r="A1842" s="87" t="str">
        <f>'Savings Tracker Summary (d)'!A21</f>
        <v>Swansea Bay UHB</v>
      </c>
      <c r="B1842" s="87" t="str">
        <f>'Savings Tracker Summary (d)'!B21</f>
        <v>Savings Tracker Summary</v>
      </c>
      <c r="C1842" s="87" t="str">
        <f>'Savings Tracker Summary (d)'!C21</f>
        <v>Cost Avoidance</v>
      </c>
      <c r="D1842" s="87">
        <f>'Savings Tracker Summary (d)'!D21</f>
        <v>0</v>
      </c>
      <c r="E1842" s="87" t="str">
        <f>'Savings Tracker Summary (d)'!E21</f>
        <v>FIGURE</v>
      </c>
      <c r="F1842" s="87" t="str">
        <f>'Savings Tracker Summary (d)'!F21</f>
        <v>Non Clinical Support (Facilities/Estates/Corporate)</v>
      </c>
      <c r="G1842" s="703">
        <f>'Savings Tracker Summary (d)'!G21</f>
        <v>0</v>
      </c>
      <c r="H1842" s="703">
        <f>'Savings Tracker Summary (d)'!H21</f>
        <v>0</v>
      </c>
      <c r="I1842" s="703">
        <f>'Savings Tracker Summary (d)'!I21</f>
        <v>0</v>
      </c>
      <c r="J1842" s="703">
        <f>'Savings Tracker Summary (d)'!J21</f>
        <v>0</v>
      </c>
      <c r="K1842" s="703">
        <f>'Savings Tracker Summary (d)'!K21</f>
        <v>0</v>
      </c>
      <c r="L1842" s="703">
        <f>'Savings Tracker Summary (d)'!L21</f>
        <v>0</v>
      </c>
      <c r="M1842" s="703">
        <f>'Savings Tracker Summary (d)'!M21</f>
        <v>0</v>
      </c>
      <c r="N1842" s="703">
        <f>'Savings Tracker Summary (d)'!N21</f>
        <v>0</v>
      </c>
      <c r="O1842" s="703">
        <f>'Savings Tracker Summary (d)'!O21</f>
        <v>0</v>
      </c>
      <c r="P1842" s="703">
        <f>'Savings Tracker Summary (d)'!P21</f>
        <v>0</v>
      </c>
      <c r="Q1842" s="703">
        <f>'Savings Tracker Summary (d)'!Q21</f>
        <v>0</v>
      </c>
      <c r="R1842" s="703">
        <f>'Savings Tracker Summary (d)'!R21</f>
        <v>0</v>
      </c>
      <c r="S1842" s="703"/>
      <c r="W1842" s="703"/>
      <c r="X1842" s="703">
        <f>'Savings Tracker Summary (d)'!S21</f>
        <v>0</v>
      </c>
      <c r="Y1842" s="703"/>
      <c r="Z1842" s="703"/>
      <c r="AA1842" s="703"/>
      <c r="AF1842" s="88">
        <f>'Savings Tracker Summary (d)'!T21</f>
        <v>0</v>
      </c>
      <c r="AG1842" s="88">
        <f>'Savings Tracker Summary (d)'!U21</f>
        <v>0</v>
      </c>
      <c r="AH1842" s="88">
        <f>'Savings Tracker Summary (d)'!V21</f>
        <v>0</v>
      </c>
      <c r="AI1842" s="88">
        <f>'Savings Tracker Summary (d)'!W21</f>
        <v>0</v>
      </c>
    </row>
    <row r="1843" spans="1:35">
      <c r="A1843" s="87" t="str">
        <f>'Savings Tracker Summary (d)'!A22</f>
        <v>Swansea Bay UHB</v>
      </c>
      <c r="B1843" s="87" t="str">
        <f>'Savings Tracker Summary (d)'!B22</f>
        <v>Savings Tracker Summary</v>
      </c>
      <c r="C1843" s="87" t="str">
        <f>'Savings Tracker Summary (d)'!C22</f>
        <v>Cost Avoidance</v>
      </c>
      <c r="D1843" s="87">
        <f>'Savings Tracker Summary (d)'!D22</f>
        <v>0</v>
      </c>
      <c r="E1843" s="87" t="str">
        <f>'Savings Tracker Summary (d)'!E22</f>
        <v>FIGURE</v>
      </c>
      <c r="F1843" s="87" t="str">
        <f>'Savings Tracker Summary (d)'!F22</f>
        <v>Commissioning</v>
      </c>
      <c r="G1843" s="703">
        <f>'Savings Tracker Summary (d)'!G22</f>
        <v>0</v>
      </c>
      <c r="H1843" s="703">
        <f>'Savings Tracker Summary (d)'!H22</f>
        <v>0</v>
      </c>
      <c r="I1843" s="703">
        <f>'Savings Tracker Summary (d)'!I22</f>
        <v>0</v>
      </c>
      <c r="J1843" s="703">
        <f>'Savings Tracker Summary (d)'!J22</f>
        <v>0</v>
      </c>
      <c r="K1843" s="703">
        <f>'Savings Tracker Summary (d)'!K22</f>
        <v>0</v>
      </c>
      <c r="L1843" s="703">
        <f>'Savings Tracker Summary (d)'!L22</f>
        <v>0</v>
      </c>
      <c r="M1843" s="703">
        <f>'Savings Tracker Summary (d)'!M22</f>
        <v>0</v>
      </c>
      <c r="N1843" s="703">
        <f>'Savings Tracker Summary (d)'!N22</f>
        <v>0</v>
      </c>
      <c r="O1843" s="703">
        <f>'Savings Tracker Summary (d)'!O22</f>
        <v>0</v>
      </c>
      <c r="P1843" s="703">
        <f>'Savings Tracker Summary (d)'!P22</f>
        <v>0</v>
      </c>
      <c r="Q1843" s="703">
        <f>'Savings Tracker Summary (d)'!Q22</f>
        <v>0</v>
      </c>
      <c r="R1843" s="703">
        <f>'Savings Tracker Summary (d)'!R22</f>
        <v>0</v>
      </c>
      <c r="S1843" s="703"/>
      <c r="W1843" s="703"/>
      <c r="X1843" s="703">
        <f>'Savings Tracker Summary (d)'!S22</f>
        <v>0</v>
      </c>
      <c r="Y1843" s="703"/>
      <c r="Z1843" s="703"/>
      <c r="AA1843" s="703"/>
      <c r="AF1843" s="88">
        <f>'Savings Tracker Summary (d)'!T22</f>
        <v>0</v>
      </c>
      <c r="AG1843" s="88">
        <f>'Savings Tracker Summary (d)'!U22</f>
        <v>0</v>
      </c>
      <c r="AH1843" s="88">
        <f>'Savings Tracker Summary (d)'!V22</f>
        <v>0</v>
      </c>
      <c r="AI1843" s="88">
        <f>'Savings Tracker Summary (d)'!W22</f>
        <v>0</v>
      </c>
    </row>
    <row r="1844" spans="1:35">
      <c r="A1844" s="87" t="str">
        <f>'Savings Tracker Summary (d)'!A23</f>
        <v>Swansea Bay UHB</v>
      </c>
      <c r="B1844" s="87" t="str">
        <f>'Savings Tracker Summary (d)'!B23</f>
        <v>Savings Tracker Summary</v>
      </c>
      <c r="C1844" s="87" t="str">
        <f>'Savings Tracker Summary (d)'!C23</f>
        <v>Cost Avoidance</v>
      </c>
      <c r="D1844" s="87">
        <f>'Savings Tracker Summary (d)'!D23</f>
        <v>0</v>
      </c>
      <c r="E1844" s="87" t="str">
        <f>'Savings Tracker Summary (d)'!E23</f>
        <v>FIGURE</v>
      </c>
      <c r="F1844" s="87" t="str">
        <f>'Savings Tracker Summary (d)'!F23</f>
        <v>Across Service Areas</v>
      </c>
      <c r="G1844" s="703">
        <f>'Savings Tracker Summary (d)'!G23</f>
        <v>0</v>
      </c>
      <c r="H1844" s="703">
        <f>'Savings Tracker Summary (d)'!H23</f>
        <v>0</v>
      </c>
      <c r="I1844" s="703">
        <f>'Savings Tracker Summary (d)'!I23</f>
        <v>0</v>
      </c>
      <c r="J1844" s="703">
        <f>'Savings Tracker Summary (d)'!J23</f>
        <v>0</v>
      </c>
      <c r="K1844" s="703">
        <f>'Savings Tracker Summary (d)'!K23</f>
        <v>0</v>
      </c>
      <c r="L1844" s="703">
        <f>'Savings Tracker Summary (d)'!L23</f>
        <v>0</v>
      </c>
      <c r="M1844" s="703">
        <f>'Savings Tracker Summary (d)'!M23</f>
        <v>0</v>
      </c>
      <c r="N1844" s="703">
        <f>'Savings Tracker Summary (d)'!N23</f>
        <v>0</v>
      </c>
      <c r="O1844" s="703">
        <f>'Savings Tracker Summary (d)'!O23</f>
        <v>0</v>
      </c>
      <c r="P1844" s="703">
        <f>'Savings Tracker Summary (d)'!P23</f>
        <v>0</v>
      </c>
      <c r="Q1844" s="703">
        <f>'Savings Tracker Summary (d)'!Q23</f>
        <v>0</v>
      </c>
      <c r="R1844" s="703">
        <f>'Savings Tracker Summary (d)'!R23</f>
        <v>0</v>
      </c>
      <c r="S1844" s="703"/>
      <c r="W1844" s="703"/>
      <c r="X1844" s="703">
        <f>'Savings Tracker Summary (d)'!S23</f>
        <v>0</v>
      </c>
      <c r="Y1844" s="703"/>
      <c r="Z1844" s="703"/>
      <c r="AA1844" s="703"/>
      <c r="AF1844" s="88">
        <f>'Savings Tracker Summary (d)'!T23</f>
        <v>0</v>
      </c>
      <c r="AG1844" s="88">
        <f>'Savings Tracker Summary (d)'!U23</f>
        <v>0</v>
      </c>
      <c r="AH1844" s="88">
        <f>'Savings Tracker Summary (d)'!V23</f>
        <v>0</v>
      </c>
      <c r="AI1844" s="88">
        <f>'Savings Tracker Summary (d)'!W23</f>
        <v>0</v>
      </c>
    </row>
    <row r="1845" spans="1:35">
      <c r="A1845" s="87" t="str">
        <f>'Savings Tracker Summary (d)'!A24</f>
        <v>Swansea Bay UHB</v>
      </c>
      <c r="B1845" s="87" t="str">
        <f>'Savings Tracker Summary (d)'!B24</f>
        <v>Savings Tracker Summary</v>
      </c>
      <c r="C1845" s="87" t="str">
        <f>'Savings Tracker Summary (d)'!C24</f>
        <v>Cost Avoidance</v>
      </c>
      <c r="D1845" s="87">
        <f>'Savings Tracker Summary (d)'!D24</f>
        <v>0</v>
      </c>
      <c r="E1845" s="87" t="str">
        <f>'Savings Tracker Summary (d)'!E24</f>
        <v>FIGURE</v>
      </c>
      <c r="F1845" s="87" t="str">
        <f>'Savings Tracker Summary (d)'!F24</f>
        <v>CHC</v>
      </c>
      <c r="G1845" s="703">
        <f>'Savings Tracker Summary (d)'!G24</f>
        <v>0</v>
      </c>
      <c r="H1845" s="703">
        <f>'Savings Tracker Summary (d)'!H24</f>
        <v>0</v>
      </c>
      <c r="I1845" s="703">
        <f>'Savings Tracker Summary (d)'!I24</f>
        <v>0</v>
      </c>
      <c r="J1845" s="703">
        <f>'Savings Tracker Summary (d)'!J24</f>
        <v>0</v>
      </c>
      <c r="K1845" s="703">
        <f>'Savings Tracker Summary (d)'!K24</f>
        <v>0</v>
      </c>
      <c r="L1845" s="703">
        <f>'Savings Tracker Summary (d)'!L24</f>
        <v>0</v>
      </c>
      <c r="M1845" s="703">
        <f>'Savings Tracker Summary (d)'!M24</f>
        <v>0</v>
      </c>
      <c r="N1845" s="703">
        <f>'Savings Tracker Summary (d)'!N24</f>
        <v>0</v>
      </c>
      <c r="O1845" s="703">
        <f>'Savings Tracker Summary (d)'!O24</f>
        <v>0</v>
      </c>
      <c r="P1845" s="703">
        <f>'Savings Tracker Summary (d)'!P24</f>
        <v>0</v>
      </c>
      <c r="Q1845" s="703">
        <f>'Savings Tracker Summary (d)'!Q24</f>
        <v>0</v>
      </c>
      <c r="R1845" s="703">
        <f>'Savings Tracker Summary (d)'!R24</f>
        <v>0</v>
      </c>
      <c r="S1845" s="703"/>
      <c r="W1845" s="703"/>
      <c r="X1845" s="703">
        <f>'Savings Tracker Summary (d)'!S24</f>
        <v>0</v>
      </c>
      <c r="Y1845" s="703"/>
      <c r="Z1845" s="703"/>
      <c r="AA1845" s="703"/>
      <c r="AF1845" s="88">
        <f>'Savings Tracker Summary (d)'!T24</f>
        <v>0</v>
      </c>
      <c r="AG1845" s="88">
        <f>'Savings Tracker Summary (d)'!U24</f>
        <v>0</v>
      </c>
      <c r="AH1845" s="88">
        <f>'Savings Tracker Summary (d)'!V24</f>
        <v>0</v>
      </c>
      <c r="AI1845" s="88">
        <f>'Savings Tracker Summary (d)'!W24</f>
        <v>0</v>
      </c>
    </row>
    <row r="1846" spans="1:35">
      <c r="A1846" s="87" t="str">
        <f>'Savings Tracker Summary (d)'!A25</f>
        <v>Swansea Bay UHB</v>
      </c>
      <c r="B1846" s="87" t="str">
        <f>'Savings Tracker Summary (d)'!B25</f>
        <v>Savings Tracker Summary</v>
      </c>
      <c r="C1846" s="87" t="str">
        <f>'Savings Tracker Summary (d)'!C25</f>
        <v>Cost Avoidance</v>
      </c>
      <c r="D1846" s="87">
        <f>'Savings Tracker Summary (d)'!D25</f>
        <v>0</v>
      </c>
      <c r="E1846" s="87" t="str">
        <f>'Savings Tracker Summary (d)'!E25</f>
        <v>FIGURE</v>
      </c>
      <c r="F1846" s="87" t="str">
        <f>'Savings Tracker Summary (d)'!F25</f>
        <v>Prescribing</v>
      </c>
      <c r="G1846" s="703">
        <f>'Savings Tracker Summary (d)'!G25</f>
        <v>0</v>
      </c>
      <c r="H1846" s="703">
        <f>'Savings Tracker Summary (d)'!H25</f>
        <v>0</v>
      </c>
      <c r="I1846" s="703">
        <f>'Savings Tracker Summary (d)'!I25</f>
        <v>0</v>
      </c>
      <c r="J1846" s="703">
        <f>'Savings Tracker Summary (d)'!J25</f>
        <v>0</v>
      </c>
      <c r="K1846" s="703">
        <f>'Savings Tracker Summary (d)'!K25</f>
        <v>0</v>
      </c>
      <c r="L1846" s="703">
        <f>'Savings Tracker Summary (d)'!L25</f>
        <v>0</v>
      </c>
      <c r="M1846" s="703">
        <f>'Savings Tracker Summary (d)'!M25</f>
        <v>0</v>
      </c>
      <c r="N1846" s="703">
        <f>'Savings Tracker Summary (d)'!N25</f>
        <v>0</v>
      </c>
      <c r="O1846" s="703">
        <f>'Savings Tracker Summary (d)'!O25</f>
        <v>0</v>
      </c>
      <c r="P1846" s="703">
        <f>'Savings Tracker Summary (d)'!P25</f>
        <v>0</v>
      </c>
      <c r="Q1846" s="703">
        <f>'Savings Tracker Summary (d)'!Q25</f>
        <v>0</v>
      </c>
      <c r="R1846" s="703">
        <f>'Savings Tracker Summary (d)'!R25</f>
        <v>0</v>
      </c>
      <c r="S1846" s="703"/>
      <c r="W1846" s="703"/>
      <c r="X1846" s="703">
        <f>'Savings Tracker Summary (d)'!S25</f>
        <v>0</v>
      </c>
      <c r="Y1846" s="703"/>
      <c r="Z1846" s="703"/>
      <c r="AA1846" s="703"/>
      <c r="AF1846" s="88">
        <f>'Savings Tracker Summary (d)'!T25</f>
        <v>0</v>
      </c>
      <c r="AG1846" s="88">
        <f>'Savings Tracker Summary (d)'!U25</f>
        <v>0</v>
      </c>
      <c r="AH1846" s="88">
        <f>'Savings Tracker Summary (d)'!V25</f>
        <v>0</v>
      </c>
      <c r="AI1846" s="88">
        <f>'Savings Tracker Summary (d)'!W25</f>
        <v>0</v>
      </c>
    </row>
    <row r="1847" spans="1:35">
      <c r="A1847" s="87" t="str">
        <f>'Savings Tracker Summary (d)'!A26</f>
        <v>Swansea Bay UHB</v>
      </c>
      <c r="B1847" s="87" t="str">
        <f>'Savings Tracker Summary (d)'!B26</f>
        <v>Savings Tracker Summary</v>
      </c>
      <c r="C1847" s="87" t="str">
        <f>'Savings Tracker Summary (d)'!C26</f>
        <v>Cost Avoidance</v>
      </c>
      <c r="D1847" s="87">
        <f>'Savings Tracker Summary (d)'!D26</f>
        <v>0</v>
      </c>
      <c r="E1847" s="87" t="str">
        <f>'Savings Tracker Summary (d)'!E26</f>
        <v>FIGURE</v>
      </c>
      <c r="F1847" s="87" t="str">
        <f>'Savings Tracker Summary (d)'!F26</f>
        <v>Medicines Management (Secondary Care)</v>
      </c>
      <c r="G1847" s="703">
        <f>'Savings Tracker Summary (d)'!G26</f>
        <v>0</v>
      </c>
      <c r="H1847" s="703">
        <f>'Savings Tracker Summary (d)'!H26</f>
        <v>0</v>
      </c>
      <c r="I1847" s="703">
        <f>'Savings Tracker Summary (d)'!I26</f>
        <v>0</v>
      </c>
      <c r="J1847" s="703">
        <f>'Savings Tracker Summary (d)'!J26</f>
        <v>0</v>
      </c>
      <c r="K1847" s="703">
        <f>'Savings Tracker Summary (d)'!K26</f>
        <v>0</v>
      </c>
      <c r="L1847" s="703">
        <f>'Savings Tracker Summary (d)'!L26</f>
        <v>0</v>
      </c>
      <c r="M1847" s="703">
        <f>'Savings Tracker Summary (d)'!M26</f>
        <v>0</v>
      </c>
      <c r="N1847" s="703">
        <f>'Savings Tracker Summary (d)'!N26</f>
        <v>0</v>
      </c>
      <c r="O1847" s="703">
        <f>'Savings Tracker Summary (d)'!O26</f>
        <v>0</v>
      </c>
      <c r="P1847" s="703">
        <f>'Savings Tracker Summary (d)'!P26</f>
        <v>0</v>
      </c>
      <c r="Q1847" s="703">
        <f>'Savings Tracker Summary (d)'!Q26</f>
        <v>0</v>
      </c>
      <c r="R1847" s="703">
        <f>'Savings Tracker Summary (d)'!R26</f>
        <v>0</v>
      </c>
      <c r="S1847" s="703"/>
      <c r="W1847" s="703"/>
      <c r="X1847" s="703">
        <f>'Savings Tracker Summary (d)'!S26</f>
        <v>0</v>
      </c>
      <c r="Y1847" s="703"/>
      <c r="Z1847" s="703"/>
      <c r="AA1847" s="703"/>
      <c r="AF1847" s="88">
        <f>'Savings Tracker Summary (d)'!T26</f>
        <v>0</v>
      </c>
      <c r="AG1847" s="88">
        <f>'Savings Tracker Summary (d)'!U26</f>
        <v>0</v>
      </c>
      <c r="AH1847" s="88">
        <f>'Savings Tracker Summary (d)'!V26</f>
        <v>0</v>
      </c>
      <c r="AI1847" s="88">
        <f>'Savings Tracker Summary (d)'!W26</f>
        <v>0</v>
      </c>
    </row>
    <row r="1848" spans="1:35">
      <c r="A1848" s="87" t="str">
        <f>'Savings Tracker Summary (d)'!A27</f>
        <v>Swansea Bay UHB</v>
      </c>
      <c r="B1848" s="87" t="str">
        <f>'Savings Tracker Summary (d)'!B27</f>
        <v>Savings Tracker Summary</v>
      </c>
      <c r="C1848" s="87" t="str">
        <f>'Savings Tracker Summary (d)'!C27</f>
        <v>Cost Avoidance</v>
      </c>
      <c r="D1848" s="87">
        <f>'Savings Tracker Summary (d)'!D27</f>
        <v>0</v>
      </c>
      <c r="E1848" s="87" t="str">
        <f>'Savings Tracker Summary (d)'!E27</f>
        <v>SUB TOTAL</v>
      </c>
      <c r="F1848" s="87" t="str">
        <f>'Savings Tracker Summary (d)'!F27</f>
        <v>Green &amp; Amber Sub-Total</v>
      </c>
      <c r="G1848" s="703">
        <f>'Savings Tracker Summary (d)'!G27</f>
        <v>0</v>
      </c>
      <c r="H1848" s="703">
        <f>'Savings Tracker Summary (d)'!H27</f>
        <v>0</v>
      </c>
      <c r="I1848" s="703">
        <f>'Savings Tracker Summary (d)'!I27</f>
        <v>0</v>
      </c>
      <c r="J1848" s="703">
        <f>'Savings Tracker Summary (d)'!J27</f>
        <v>0</v>
      </c>
      <c r="K1848" s="703">
        <f>'Savings Tracker Summary (d)'!K27</f>
        <v>0</v>
      </c>
      <c r="L1848" s="703">
        <f>'Savings Tracker Summary (d)'!L27</f>
        <v>0</v>
      </c>
      <c r="M1848" s="703">
        <f>'Savings Tracker Summary (d)'!M27</f>
        <v>0</v>
      </c>
      <c r="N1848" s="703">
        <f>'Savings Tracker Summary (d)'!N27</f>
        <v>0</v>
      </c>
      <c r="O1848" s="703">
        <f>'Savings Tracker Summary (d)'!O27</f>
        <v>0</v>
      </c>
      <c r="P1848" s="703">
        <f>'Savings Tracker Summary (d)'!P27</f>
        <v>0</v>
      </c>
      <c r="Q1848" s="703">
        <f>'Savings Tracker Summary (d)'!Q27</f>
        <v>0</v>
      </c>
      <c r="R1848" s="703">
        <f>'Savings Tracker Summary (d)'!R27</f>
        <v>0</v>
      </c>
      <c r="S1848" s="703"/>
      <c r="W1848" s="703"/>
      <c r="X1848" s="703">
        <f>'Savings Tracker Summary (d)'!S27</f>
        <v>0</v>
      </c>
      <c r="Y1848" s="703"/>
      <c r="Z1848" s="703"/>
      <c r="AA1848" s="703"/>
      <c r="AF1848" s="88">
        <f>'Savings Tracker Summary (d)'!T27</f>
        <v>0</v>
      </c>
      <c r="AG1848" s="88">
        <f>'Savings Tracker Summary (d)'!U27</f>
        <v>0</v>
      </c>
      <c r="AH1848" s="88">
        <f>'Savings Tracker Summary (d)'!V27</f>
        <v>0</v>
      </c>
      <c r="AI1848" s="88">
        <f>'Savings Tracker Summary (d)'!W27</f>
        <v>0</v>
      </c>
    </row>
    <row r="1849" spans="1:35">
      <c r="A1849" s="87" t="str">
        <f>'Savings Tracker Summary (d)'!A28</f>
        <v>Swansea Bay UHB</v>
      </c>
      <c r="B1849" s="87" t="str">
        <f>'Savings Tracker Summary (d)'!B28</f>
        <v>Savings Tracker Summary</v>
      </c>
      <c r="C1849" s="87" t="str">
        <f>'Savings Tracker Summary (d)'!C28</f>
        <v>Cost Avoidance</v>
      </c>
      <c r="D1849" s="87">
        <f>'Savings Tracker Summary (d)'!D28</f>
        <v>0</v>
      </c>
      <c r="E1849" s="87" t="str">
        <f>'Savings Tracker Summary (d)'!E28</f>
        <v>FIGURE</v>
      </c>
      <c r="F1849" s="87" t="str">
        <f>'Savings Tracker Summary (d)'!F28</f>
        <v>Red Schemes</v>
      </c>
      <c r="G1849" s="703">
        <f>'Savings Tracker Summary (d)'!G28</f>
        <v>0</v>
      </c>
      <c r="H1849" s="703">
        <f>'Savings Tracker Summary (d)'!H28</f>
        <v>0</v>
      </c>
      <c r="I1849" s="703">
        <f>'Savings Tracker Summary (d)'!I28</f>
        <v>0</v>
      </c>
      <c r="J1849" s="703">
        <f>'Savings Tracker Summary (d)'!J28</f>
        <v>0</v>
      </c>
      <c r="K1849" s="703">
        <f>'Savings Tracker Summary (d)'!K28</f>
        <v>0</v>
      </c>
      <c r="L1849" s="703">
        <f>'Savings Tracker Summary (d)'!L28</f>
        <v>0</v>
      </c>
      <c r="M1849" s="703">
        <f>'Savings Tracker Summary (d)'!M28</f>
        <v>0</v>
      </c>
      <c r="N1849" s="703">
        <f>'Savings Tracker Summary (d)'!N28</f>
        <v>0</v>
      </c>
      <c r="O1849" s="703">
        <f>'Savings Tracker Summary (d)'!O28</f>
        <v>0</v>
      </c>
      <c r="P1849" s="703">
        <f>'Savings Tracker Summary (d)'!P28</f>
        <v>0</v>
      </c>
      <c r="Q1849" s="703">
        <f>'Savings Tracker Summary (d)'!Q28</f>
        <v>0</v>
      </c>
      <c r="R1849" s="703">
        <f>'Savings Tracker Summary (d)'!R28</f>
        <v>0</v>
      </c>
      <c r="S1849" s="703"/>
      <c r="W1849" s="703"/>
      <c r="X1849" s="703">
        <f>'Savings Tracker Summary (d)'!S28</f>
        <v>0</v>
      </c>
      <c r="Y1849" s="703"/>
      <c r="Z1849" s="703"/>
      <c r="AA1849" s="703"/>
      <c r="AF1849" s="88">
        <f>'Savings Tracker Summary (d)'!T28</f>
        <v>0</v>
      </c>
      <c r="AG1849" s="88">
        <f>'Savings Tracker Summary (d)'!U28</f>
        <v>0</v>
      </c>
      <c r="AH1849" s="88">
        <f>'Savings Tracker Summary (d)'!V28</f>
        <v>0</v>
      </c>
      <c r="AI1849" s="88">
        <f>'Savings Tracker Summary (d)'!W28</f>
        <v>0</v>
      </c>
    </row>
    <row r="1850" spans="1:35">
      <c r="A1850" s="87" t="str">
        <f>'Savings Tracker Summary (d)'!A29</f>
        <v>Swansea Bay UHB</v>
      </c>
      <c r="B1850" s="87" t="str">
        <f>'Savings Tracker Summary (d)'!B29</f>
        <v>Savings Tracker Summary</v>
      </c>
      <c r="C1850" s="87" t="str">
        <f>'Savings Tracker Summary (d)'!C29</f>
        <v>Cost Avoidance</v>
      </c>
      <c r="D1850" s="87">
        <f>'Savings Tracker Summary (d)'!D29</f>
        <v>0</v>
      </c>
      <c r="E1850" s="87" t="str">
        <f>'Savings Tracker Summary (d)'!E29</f>
        <v>TOTAL</v>
      </c>
      <c r="F1850" s="87" t="str">
        <f>'Savings Tracker Summary (d)'!F29</f>
        <v>Grand Total</v>
      </c>
      <c r="G1850" s="703">
        <f>'Savings Tracker Summary (d)'!G29</f>
        <v>0</v>
      </c>
      <c r="H1850" s="703">
        <f>'Savings Tracker Summary (d)'!H29</f>
        <v>0</v>
      </c>
      <c r="I1850" s="703">
        <f>'Savings Tracker Summary (d)'!I29</f>
        <v>0</v>
      </c>
      <c r="J1850" s="703">
        <f>'Savings Tracker Summary (d)'!J29</f>
        <v>0</v>
      </c>
      <c r="K1850" s="703">
        <f>'Savings Tracker Summary (d)'!K29</f>
        <v>0</v>
      </c>
      <c r="L1850" s="703">
        <f>'Savings Tracker Summary (d)'!L29</f>
        <v>0</v>
      </c>
      <c r="M1850" s="703">
        <f>'Savings Tracker Summary (d)'!M29</f>
        <v>0</v>
      </c>
      <c r="N1850" s="703">
        <f>'Savings Tracker Summary (d)'!N29</f>
        <v>0</v>
      </c>
      <c r="O1850" s="703">
        <f>'Savings Tracker Summary (d)'!O29</f>
        <v>0</v>
      </c>
      <c r="P1850" s="703">
        <f>'Savings Tracker Summary (d)'!P29</f>
        <v>0</v>
      </c>
      <c r="Q1850" s="703">
        <f>'Savings Tracker Summary (d)'!Q29</f>
        <v>0</v>
      </c>
      <c r="R1850" s="703">
        <f>'Savings Tracker Summary (d)'!R29</f>
        <v>0</v>
      </c>
      <c r="S1850" s="703"/>
      <c r="W1850" s="703"/>
      <c r="X1850" s="703">
        <f>'Savings Tracker Summary (d)'!S29</f>
        <v>0</v>
      </c>
      <c r="Y1850" s="703"/>
      <c r="Z1850" s="703"/>
      <c r="AA1850" s="703"/>
      <c r="AF1850" s="88">
        <f>'Savings Tracker Summary (d)'!T29</f>
        <v>0</v>
      </c>
      <c r="AG1850" s="88">
        <f>'Savings Tracker Summary (d)'!U29</f>
        <v>0</v>
      </c>
      <c r="AH1850" s="88">
        <f>'Savings Tracker Summary (d)'!V29</f>
        <v>0</v>
      </c>
      <c r="AI1850" s="88">
        <f>'Savings Tracker Summary (d)'!W29</f>
        <v>0</v>
      </c>
    </row>
    <row r="1851" spans="1:35">
      <c r="A1851" s="87" t="str">
        <f>'Savings Tracker Summary (d)'!A30</f>
        <v>Swansea Bay UHB</v>
      </c>
      <c r="B1851" s="87" t="str">
        <f>'Savings Tracker Summary (d)'!B30</f>
        <v>Savings Tracker Summary</v>
      </c>
      <c r="C1851" s="87" t="str">
        <f>'Savings Tracker Summary (d)'!C30</f>
        <v>Savings Total</v>
      </c>
      <c r="D1851" s="87">
        <f>'Savings Tracker Summary (d)'!D30</f>
        <v>0</v>
      </c>
      <c r="E1851" s="87" t="str">
        <f>'Savings Tracker Summary (d)'!E30</f>
        <v>FIGURE</v>
      </c>
      <c r="F1851" s="87" t="str">
        <f>'Savings Tracker Summary (d)'!F30</f>
        <v>Planned Care</v>
      </c>
      <c r="G1851" s="703">
        <f>'Savings Tracker Summary (d)'!G30</f>
        <v>0</v>
      </c>
      <c r="H1851" s="703">
        <f>'Savings Tracker Summary (d)'!H30</f>
        <v>0</v>
      </c>
      <c r="I1851" s="703">
        <f>'Savings Tracker Summary (d)'!I30</f>
        <v>0</v>
      </c>
      <c r="J1851" s="703">
        <f>'Savings Tracker Summary (d)'!J30</f>
        <v>0</v>
      </c>
      <c r="K1851" s="703">
        <f>'Savings Tracker Summary (d)'!K30</f>
        <v>0</v>
      </c>
      <c r="L1851" s="703">
        <f>'Savings Tracker Summary (d)'!L30</f>
        <v>0</v>
      </c>
      <c r="M1851" s="703">
        <f>'Savings Tracker Summary (d)'!M30</f>
        <v>0</v>
      </c>
      <c r="N1851" s="703">
        <f>'Savings Tracker Summary (d)'!N30</f>
        <v>0</v>
      </c>
      <c r="O1851" s="703">
        <f>'Savings Tracker Summary (d)'!O30</f>
        <v>0</v>
      </c>
      <c r="P1851" s="703">
        <f>'Savings Tracker Summary (d)'!P30</f>
        <v>0</v>
      </c>
      <c r="Q1851" s="703">
        <f>'Savings Tracker Summary (d)'!Q30</f>
        <v>0</v>
      </c>
      <c r="R1851" s="703">
        <f>'Savings Tracker Summary (d)'!R30</f>
        <v>0</v>
      </c>
      <c r="S1851" s="703"/>
      <c r="W1851" s="703"/>
      <c r="X1851" s="703">
        <f>'Savings Tracker Summary (d)'!S30</f>
        <v>0</v>
      </c>
      <c r="Y1851" s="703"/>
      <c r="Z1851" s="703"/>
      <c r="AA1851" s="703"/>
      <c r="AF1851" s="88">
        <f>'Savings Tracker Summary (d)'!T30</f>
        <v>0</v>
      </c>
      <c r="AG1851" s="88">
        <f>'Savings Tracker Summary (d)'!U30</f>
        <v>0</v>
      </c>
      <c r="AH1851" s="88">
        <f>'Savings Tracker Summary (d)'!V30</f>
        <v>0</v>
      </c>
      <c r="AI1851" s="88">
        <f>'Savings Tracker Summary (d)'!W30</f>
        <v>0</v>
      </c>
    </row>
    <row r="1852" spans="1:35">
      <c r="A1852" s="87" t="str">
        <f>'Savings Tracker Summary (d)'!A31</f>
        <v>Swansea Bay UHB</v>
      </c>
      <c r="B1852" s="87" t="str">
        <f>'Savings Tracker Summary (d)'!B31</f>
        <v>Savings Tracker Summary</v>
      </c>
      <c r="C1852" s="87" t="str">
        <f>'Savings Tracker Summary (d)'!C31</f>
        <v>Savings Total</v>
      </c>
      <c r="D1852" s="87">
        <f>'Savings Tracker Summary (d)'!D31</f>
        <v>0</v>
      </c>
      <c r="E1852" s="87" t="str">
        <f>'Savings Tracker Summary (d)'!E31</f>
        <v>FIGURE</v>
      </c>
      <c r="F1852" s="87" t="str">
        <f>'Savings Tracker Summary (d)'!F31</f>
        <v>Unscheduled Care</v>
      </c>
      <c r="G1852" s="703">
        <f>'Savings Tracker Summary (d)'!G31</f>
        <v>0</v>
      </c>
      <c r="H1852" s="703">
        <f>'Savings Tracker Summary (d)'!H31</f>
        <v>0</v>
      </c>
      <c r="I1852" s="703">
        <f>'Savings Tracker Summary (d)'!I31</f>
        <v>0</v>
      </c>
      <c r="J1852" s="703">
        <f>'Savings Tracker Summary (d)'!J31</f>
        <v>0</v>
      </c>
      <c r="K1852" s="703">
        <f>'Savings Tracker Summary (d)'!K31</f>
        <v>0</v>
      </c>
      <c r="L1852" s="703">
        <f>'Savings Tracker Summary (d)'!L31</f>
        <v>0</v>
      </c>
      <c r="M1852" s="703">
        <f>'Savings Tracker Summary (d)'!M31</f>
        <v>0</v>
      </c>
      <c r="N1852" s="703">
        <f>'Savings Tracker Summary (d)'!N31</f>
        <v>0</v>
      </c>
      <c r="O1852" s="703">
        <f>'Savings Tracker Summary (d)'!O31</f>
        <v>0</v>
      </c>
      <c r="P1852" s="703">
        <f>'Savings Tracker Summary (d)'!P31</f>
        <v>0</v>
      </c>
      <c r="Q1852" s="703">
        <f>'Savings Tracker Summary (d)'!Q31</f>
        <v>0</v>
      </c>
      <c r="R1852" s="703">
        <f>'Savings Tracker Summary (d)'!R31</f>
        <v>0</v>
      </c>
      <c r="S1852" s="703"/>
      <c r="W1852" s="703"/>
      <c r="X1852" s="703">
        <f>'Savings Tracker Summary (d)'!S31</f>
        <v>0</v>
      </c>
      <c r="Y1852" s="703"/>
      <c r="Z1852" s="703"/>
      <c r="AA1852" s="703"/>
      <c r="AF1852" s="88">
        <f>'Savings Tracker Summary (d)'!T31</f>
        <v>0</v>
      </c>
      <c r="AG1852" s="88">
        <f>'Savings Tracker Summary (d)'!U31</f>
        <v>0</v>
      </c>
      <c r="AH1852" s="88">
        <f>'Savings Tracker Summary (d)'!V31</f>
        <v>0</v>
      </c>
      <c r="AI1852" s="88">
        <f>'Savings Tracker Summary (d)'!W31</f>
        <v>0</v>
      </c>
    </row>
    <row r="1853" spans="1:35">
      <c r="A1853" s="87" t="str">
        <f>'Savings Tracker Summary (d)'!A32</f>
        <v>Swansea Bay UHB</v>
      </c>
      <c r="B1853" s="87" t="str">
        <f>'Savings Tracker Summary (d)'!B32</f>
        <v>Savings Tracker Summary</v>
      </c>
      <c r="C1853" s="87" t="str">
        <f>'Savings Tracker Summary (d)'!C32</f>
        <v>Savings Total</v>
      </c>
      <c r="D1853" s="87">
        <f>'Savings Tracker Summary (d)'!D32</f>
        <v>0</v>
      </c>
      <c r="E1853" s="87" t="str">
        <f>'Savings Tracker Summary (d)'!E32</f>
        <v>FIGURE</v>
      </c>
      <c r="F1853" s="87" t="str">
        <f>'Savings Tracker Summary (d)'!F32</f>
        <v>Primary and Community Care (Excl Prescribing)</v>
      </c>
      <c r="G1853" s="703">
        <f>'Savings Tracker Summary (d)'!G32</f>
        <v>0</v>
      </c>
      <c r="H1853" s="703">
        <f>'Savings Tracker Summary (d)'!H32</f>
        <v>0</v>
      </c>
      <c r="I1853" s="703">
        <f>'Savings Tracker Summary (d)'!I32</f>
        <v>0</v>
      </c>
      <c r="J1853" s="703">
        <f>'Savings Tracker Summary (d)'!J32</f>
        <v>0</v>
      </c>
      <c r="K1853" s="703">
        <f>'Savings Tracker Summary (d)'!K32</f>
        <v>0</v>
      </c>
      <c r="L1853" s="703">
        <f>'Savings Tracker Summary (d)'!L32</f>
        <v>0</v>
      </c>
      <c r="M1853" s="703">
        <f>'Savings Tracker Summary (d)'!M32</f>
        <v>0</v>
      </c>
      <c r="N1853" s="703">
        <f>'Savings Tracker Summary (d)'!N32</f>
        <v>0</v>
      </c>
      <c r="O1853" s="703">
        <f>'Savings Tracker Summary (d)'!O32</f>
        <v>0</v>
      </c>
      <c r="P1853" s="703">
        <f>'Savings Tracker Summary (d)'!P32</f>
        <v>0</v>
      </c>
      <c r="Q1853" s="703">
        <f>'Savings Tracker Summary (d)'!Q32</f>
        <v>0</v>
      </c>
      <c r="R1853" s="703">
        <f>'Savings Tracker Summary (d)'!R32</f>
        <v>0</v>
      </c>
      <c r="S1853" s="703"/>
      <c r="W1853" s="703"/>
      <c r="X1853" s="703">
        <f>'Savings Tracker Summary (d)'!S32</f>
        <v>3000</v>
      </c>
      <c r="Y1853" s="703"/>
      <c r="Z1853" s="703"/>
      <c r="AA1853" s="703"/>
      <c r="AF1853" s="88">
        <f>'Savings Tracker Summary (d)'!T32</f>
        <v>0</v>
      </c>
      <c r="AG1853" s="88">
        <f>'Savings Tracker Summary (d)'!U32</f>
        <v>0</v>
      </c>
      <c r="AH1853" s="88">
        <f>'Savings Tracker Summary (d)'!V32</f>
        <v>0</v>
      </c>
      <c r="AI1853" s="88">
        <f>'Savings Tracker Summary (d)'!W32</f>
        <v>0</v>
      </c>
    </row>
    <row r="1854" spans="1:35">
      <c r="A1854" s="87" t="str">
        <f>'Savings Tracker Summary (d)'!A33</f>
        <v>Swansea Bay UHB</v>
      </c>
      <c r="B1854" s="87" t="str">
        <f>'Savings Tracker Summary (d)'!B33</f>
        <v>Savings Tracker Summary</v>
      </c>
      <c r="C1854" s="87" t="str">
        <f>'Savings Tracker Summary (d)'!C33</f>
        <v>Savings Total</v>
      </c>
      <c r="D1854" s="87">
        <f>'Savings Tracker Summary (d)'!D33</f>
        <v>0</v>
      </c>
      <c r="E1854" s="87" t="str">
        <f>'Savings Tracker Summary (d)'!E33</f>
        <v>FIGURE</v>
      </c>
      <c r="F1854" s="87" t="str">
        <f>'Savings Tracker Summary (d)'!F33</f>
        <v>Mental Health</v>
      </c>
      <c r="G1854" s="703">
        <f>'Savings Tracker Summary (d)'!G33</f>
        <v>0</v>
      </c>
      <c r="H1854" s="703">
        <f>'Savings Tracker Summary (d)'!H33</f>
        <v>0</v>
      </c>
      <c r="I1854" s="703">
        <f>'Savings Tracker Summary (d)'!I33</f>
        <v>0</v>
      </c>
      <c r="J1854" s="703">
        <f>'Savings Tracker Summary (d)'!J33</f>
        <v>0</v>
      </c>
      <c r="K1854" s="703">
        <f>'Savings Tracker Summary (d)'!K33</f>
        <v>0</v>
      </c>
      <c r="L1854" s="703">
        <f>'Savings Tracker Summary (d)'!L33</f>
        <v>0</v>
      </c>
      <c r="M1854" s="703">
        <f>'Savings Tracker Summary (d)'!M33</f>
        <v>0</v>
      </c>
      <c r="N1854" s="703">
        <f>'Savings Tracker Summary (d)'!N33</f>
        <v>0</v>
      </c>
      <c r="O1854" s="703">
        <f>'Savings Tracker Summary (d)'!O33</f>
        <v>0</v>
      </c>
      <c r="P1854" s="703">
        <f>'Savings Tracker Summary (d)'!P33</f>
        <v>0</v>
      </c>
      <c r="Q1854" s="703">
        <f>'Savings Tracker Summary (d)'!Q33</f>
        <v>0</v>
      </c>
      <c r="R1854" s="703">
        <f>'Savings Tracker Summary (d)'!R33</f>
        <v>0</v>
      </c>
      <c r="S1854" s="703"/>
      <c r="W1854" s="703"/>
      <c r="X1854" s="703">
        <f>'Savings Tracker Summary (d)'!S33</f>
        <v>0</v>
      </c>
      <c r="Y1854" s="703"/>
      <c r="Z1854" s="703"/>
      <c r="AA1854" s="703"/>
      <c r="AF1854" s="88">
        <f>'Savings Tracker Summary (d)'!T33</f>
        <v>0</v>
      </c>
      <c r="AG1854" s="88">
        <f>'Savings Tracker Summary (d)'!U33</f>
        <v>0</v>
      </c>
      <c r="AH1854" s="88">
        <f>'Savings Tracker Summary (d)'!V33</f>
        <v>0</v>
      </c>
      <c r="AI1854" s="88">
        <f>'Savings Tracker Summary (d)'!W33</f>
        <v>0</v>
      </c>
    </row>
    <row r="1855" spans="1:35">
      <c r="A1855" s="87" t="str">
        <f>'Savings Tracker Summary (d)'!A34</f>
        <v>Swansea Bay UHB</v>
      </c>
      <c r="B1855" s="87" t="str">
        <f>'Savings Tracker Summary (d)'!B34</f>
        <v>Savings Tracker Summary</v>
      </c>
      <c r="C1855" s="87" t="str">
        <f>'Savings Tracker Summary (d)'!C34</f>
        <v>Savings Total</v>
      </c>
      <c r="D1855" s="87">
        <f>'Savings Tracker Summary (d)'!D34</f>
        <v>0</v>
      </c>
      <c r="E1855" s="87" t="str">
        <f>'Savings Tracker Summary (d)'!E34</f>
        <v>FIGURE</v>
      </c>
      <c r="F1855" s="87" t="str">
        <f>'Savings Tracker Summary (d)'!F34</f>
        <v>Clinical Support</v>
      </c>
      <c r="G1855" s="703">
        <f>'Savings Tracker Summary (d)'!G34</f>
        <v>0</v>
      </c>
      <c r="H1855" s="703">
        <f>'Savings Tracker Summary (d)'!H34</f>
        <v>0</v>
      </c>
      <c r="I1855" s="703">
        <f>'Savings Tracker Summary (d)'!I34</f>
        <v>0</v>
      </c>
      <c r="J1855" s="703">
        <f>'Savings Tracker Summary (d)'!J34</f>
        <v>0</v>
      </c>
      <c r="K1855" s="703">
        <f>'Savings Tracker Summary (d)'!K34</f>
        <v>0</v>
      </c>
      <c r="L1855" s="703">
        <f>'Savings Tracker Summary (d)'!L34</f>
        <v>0</v>
      </c>
      <c r="M1855" s="703">
        <f>'Savings Tracker Summary (d)'!M34</f>
        <v>0</v>
      </c>
      <c r="N1855" s="703">
        <f>'Savings Tracker Summary (d)'!N34</f>
        <v>0</v>
      </c>
      <c r="O1855" s="703">
        <f>'Savings Tracker Summary (d)'!O34</f>
        <v>0</v>
      </c>
      <c r="P1855" s="703">
        <f>'Savings Tracker Summary (d)'!P34</f>
        <v>0</v>
      </c>
      <c r="Q1855" s="703">
        <f>'Savings Tracker Summary (d)'!Q34</f>
        <v>0</v>
      </c>
      <c r="R1855" s="703">
        <f>'Savings Tracker Summary (d)'!R34</f>
        <v>0</v>
      </c>
      <c r="S1855" s="703"/>
      <c r="W1855" s="703"/>
      <c r="X1855" s="703">
        <f>'Savings Tracker Summary (d)'!S34</f>
        <v>0</v>
      </c>
      <c r="Y1855" s="703"/>
      <c r="Z1855" s="703"/>
      <c r="AA1855" s="703"/>
      <c r="AF1855" s="88">
        <f>'Savings Tracker Summary (d)'!T34</f>
        <v>0</v>
      </c>
      <c r="AG1855" s="88">
        <f>'Savings Tracker Summary (d)'!U34</f>
        <v>0</v>
      </c>
      <c r="AH1855" s="88">
        <f>'Savings Tracker Summary (d)'!V34</f>
        <v>0</v>
      </c>
      <c r="AI1855" s="88">
        <f>'Savings Tracker Summary (d)'!W34</f>
        <v>0</v>
      </c>
    </row>
    <row r="1856" spans="1:35">
      <c r="A1856" s="87" t="str">
        <f>'Savings Tracker Summary (d)'!A35</f>
        <v>Swansea Bay UHB</v>
      </c>
      <c r="B1856" s="87" t="str">
        <f>'Savings Tracker Summary (d)'!B35</f>
        <v>Savings Tracker Summary</v>
      </c>
      <c r="C1856" s="87" t="str">
        <f>'Savings Tracker Summary (d)'!C35</f>
        <v>Savings Total</v>
      </c>
      <c r="D1856" s="87">
        <f>'Savings Tracker Summary (d)'!D35</f>
        <v>0</v>
      </c>
      <c r="E1856" s="87" t="str">
        <f>'Savings Tracker Summary (d)'!E35</f>
        <v>FIGURE</v>
      </c>
      <c r="F1856" s="87" t="str">
        <f>'Savings Tracker Summary (d)'!F35</f>
        <v>Non Clinical Support (Facilities/Estates/Corporate)</v>
      </c>
      <c r="G1856" s="703">
        <f>'Savings Tracker Summary (d)'!G35</f>
        <v>0</v>
      </c>
      <c r="H1856" s="703">
        <f>'Savings Tracker Summary (d)'!H35</f>
        <v>0</v>
      </c>
      <c r="I1856" s="703">
        <f>'Savings Tracker Summary (d)'!I35</f>
        <v>0</v>
      </c>
      <c r="J1856" s="703">
        <f>'Savings Tracker Summary (d)'!J35</f>
        <v>0</v>
      </c>
      <c r="K1856" s="703">
        <f>'Savings Tracker Summary (d)'!K35</f>
        <v>0</v>
      </c>
      <c r="L1856" s="703">
        <f>'Savings Tracker Summary (d)'!L35</f>
        <v>0</v>
      </c>
      <c r="M1856" s="703">
        <f>'Savings Tracker Summary (d)'!M35</f>
        <v>0</v>
      </c>
      <c r="N1856" s="703">
        <f>'Savings Tracker Summary (d)'!N35</f>
        <v>0</v>
      </c>
      <c r="O1856" s="703">
        <f>'Savings Tracker Summary (d)'!O35</f>
        <v>0</v>
      </c>
      <c r="P1856" s="703">
        <f>'Savings Tracker Summary (d)'!P35</f>
        <v>0</v>
      </c>
      <c r="Q1856" s="703">
        <f>'Savings Tracker Summary (d)'!Q35</f>
        <v>0</v>
      </c>
      <c r="R1856" s="703">
        <f>'Savings Tracker Summary (d)'!R35</f>
        <v>0</v>
      </c>
      <c r="S1856" s="703"/>
      <c r="W1856" s="703"/>
      <c r="X1856" s="703">
        <f>'Savings Tracker Summary (d)'!S35</f>
        <v>0</v>
      </c>
      <c r="Y1856" s="703"/>
      <c r="Z1856" s="703"/>
      <c r="AA1856" s="703"/>
      <c r="AF1856" s="88">
        <f>'Savings Tracker Summary (d)'!T35</f>
        <v>0</v>
      </c>
      <c r="AG1856" s="88">
        <f>'Savings Tracker Summary (d)'!U35</f>
        <v>0</v>
      </c>
      <c r="AH1856" s="88">
        <f>'Savings Tracker Summary (d)'!V35</f>
        <v>0</v>
      </c>
      <c r="AI1856" s="88">
        <f>'Savings Tracker Summary (d)'!W35</f>
        <v>0</v>
      </c>
    </row>
    <row r="1857" spans="1:35">
      <c r="A1857" s="87" t="str">
        <f>'Savings Tracker Summary (d)'!A36</f>
        <v>Swansea Bay UHB</v>
      </c>
      <c r="B1857" s="87" t="str">
        <f>'Savings Tracker Summary (d)'!B36</f>
        <v>Savings Tracker Summary</v>
      </c>
      <c r="C1857" s="87" t="str">
        <f>'Savings Tracker Summary (d)'!C36</f>
        <v>Savings Total</v>
      </c>
      <c r="D1857" s="87">
        <f>'Savings Tracker Summary (d)'!D36</f>
        <v>0</v>
      </c>
      <c r="E1857" s="87" t="str">
        <f>'Savings Tracker Summary (d)'!E36</f>
        <v>FIGURE</v>
      </c>
      <c r="F1857" s="87" t="str">
        <f>'Savings Tracker Summary (d)'!F36</f>
        <v>Commissioning</v>
      </c>
      <c r="G1857" s="703">
        <f>'Savings Tracker Summary (d)'!G36</f>
        <v>0</v>
      </c>
      <c r="H1857" s="703">
        <f>'Savings Tracker Summary (d)'!H36</f>
        <v>0</v>
      </c>
      <c r="I1857" s="703">
        <f>'Savings Tracker Summary (d)'!I36</f>
        <v>0</v>
      </c>
      <c r="J1857" s="703">
        <f>'Savings Tracker Summary (d)'!J36</f>
        <v>0</v>
      </c>
      <c r="K1857" s="703">
        <f>'Savings Tracker Summary (d)'!K36</f>
        <v>0</v>
      </c>
      <c r="L1857" s="703">
        <f>'Savings Tracker Summary (d)'!L36</f>
        <v>0</v>
      </c>
      <c r="M1857" s="703">
        <f>'Savings Tracker Summary (d)'!M36</f>
        <v>0</v>
      </c>
      <c r="N1857" s="703">
        <f>'Savings Tracker Summary (d)'!N36</f>
        <v>0</v>
      </c>
      <c r="O1857" s="703">
        <f>'Savings Tracker Summary (d)'!O36</f>
        <v>0</v>
      </c>
      <c r="P1857" s="703">
        <f>'Savings Tracker Summary (d)'!P36</f>
        <v>0</v>
      </c>
      <c r="Q1857" s="703">
        <f>'Savings Tracker Summary (d)'!Q36</f>
        <v>0</v>
      </c>
      <c r="R1857" s="703">
        <f>'Savings Tracker Summary (d)'!R36</f>
        <v>0</v>
      </c>
      <c r="S1857" s="703"/>
      <c r="W1857" s="703"/>
      <c r="X1857" s="703">
        <f>'Savings Tracker Summary (d)'!S36</f>
        <v>0</v>
      </c>
      <c r="Y1857" s="703"/>
      <c r="Z1857" s="703"/>
      <c r="AA1857" s="703"/>
      <c r="AF1857" s="88">
        <f>'Savings Tracker Summary (d)'!T36</f>
        <v>0</v>
      </c>
      <c r="AG1857" s="88">
        <f>'Savings Tracker Summary (d)'!U36</f>
        <v>0</v>
      </c>
      <c r="AH1857" s="88">
        <f>'Savings Tracker Summary (d)'!V36</f>
        <v>0</v>
      </c>
      <c r="AI1857" s="88">
        <f>'Savings Tracker Summary (d)'!W36</f>
        <v>0</v>
      </c>
    </row>
    <row r="1858" spans="1:35">
      <c r="A1858" s="87" t="str">
        <f>'Savings Tracker Summary (d)'!A37</f>
        <v>Swansea Bay UHB</v>
      </c>
      <c r="B1858" s="87" t="str">
        <f>'Savings Tracker Summary (d)'!B37</f>
        <v>Savings Tracker Summary</v>
      </c>
      <c r="C1858" s="87" t="str">
        <f>'Savings Tracker Summary (d)'!C37</f>
        <v>Savings Total</v>
      </c>
      <c r="D1858" s="87">
        <f>'Savings Tracker Summary (d)'!D37</f>
        <v>0</v>
      </c>
      <c r="E1858" s="87" t="str">
        <f>'Savings Tracker Summary (d)'!E37</f>
        <v>FIGURE</v>
      </c>
      <c r="F1858" s="87" t="str">
        <f>'Savings Tracker Summary (d)'!F37</f>
        <v>Across Service Areas</v>
      </c>
      <c r="G1858" s="703">
        <f>'Savings Tracker Summary (d)'!G37</f>
        <v>0</v>
      </c>
      <c r="H1858" s="703">
        <f>'Savings Tracker Summary (d)'!H37</f>
        <v>0</v>
      </c>
      <c r="I1858" s="703">
        <f>'Savings Tracker Summary (d)'!I37</f>
        <v>0</v>
      </c>
      <c r="J1858" s="703">
        <f>'Savings Tracker Summary (d)'!J37</f>
        <v>0</v>
      </c>
      <c r="K1858" s="703">
        <f>'Savings Tracker Summary (d)'!K37</f>
        <v>0</v>
      </c>
      <c r="L1858" s="703">
        <f>'Savings Tracker Summary (d)'!L37</f>
        <v>0</v>
      </c>
      <c r="M1858" s="703">
        <f>'Savings Tracker Summary (d)'!M37</f>
        <v>0</v>
      </c>
      <c r="N1858" s="703">
        <f>'Savings Tracker Summary (d)'!N37</f>
        <v>0</v>
      </c>
      <c r="O1858" s="703">
        <f>'Savings Tracker Summary (d)'!O37</f>
        <v>0</v>
      </c>
      <c r="P1858" s="703">
        <f>'Savings Tracker Summary (d)'!P37</f>
        <v>0</v>
      </c>
      <c r="Q1858" s="703">
        <f>'Savings Tracker Summary (d)'!Q37</f>
        <v>0</v>
      </c>
      <c r="R1858" s="703">
        <f>'Savings Tracker Summary (d)'!R37</f>
        <v>0</v>
      </c>
      <c r="S1858" s="703"/>
      <c r="W1858" s="703"/>
      <c r="X1858" s="703">
        <f>'Savings Tracker Summary (d)'!S37</f>
        <v>12700</v>
      </c>
      <c r="Y1858" s="703"/>
      <c r="Z1858" s="703"/>
      <c r="AA1858" s="703"/>
      <c r="AF1858" s="88">
        <f>'Savings Tracker Summary (d)'!T37</f>
        <v>0</v>
      </c>
      <c r="AG1858" s="88">
        <f>'Savings Tracker Summary (d)'!U37</f>
        <v>0</v>
      </c>
      <c r="AH1858" s="88">
        <f>'Savings Tracker Summary (d)'!V37</f>
        <v>0</v>
      </c>
      <c r="AI1858" s="88">
        <f>'Savings Tracker Summary (d)'!W37</f>
        <v>0</v>
      </c>
    </row>
    <row r="1859" spans="1:35">
      <c r="A1859" s="87" t="str">
        <f>'Savings Tracker Summary (d)'!A38</f>
        <v>Swansea Bay UHB</v>
      </c>
      <c r="B1859" s="87" t="str">
        <f>'Savings Tracker Summary (d)'!B38</f>
        <v>Savings Tracker Summary</v>
      </c>
      <c r="C1859" s="87" t="str">
        <f>'Savings Tracker Summary (d)'!C38</f>
        <v>Savings Total</v>
      </c>
      <c r="D1859" s="87">
        <f>'Savings Tracker Summary (d)'!D38</f>
        <v>0</v>
      </c>
      <c r="E1859" s="87" t="str">
        <f>'Savings Tracker Summary (d)'!E38</f>
        <v>FIGURE</v>
      </c>
      <c r="F1859" s="87" t="str">
        <f>'Savings Tracker Summary (d)'!F38</f>
        <v>CHC</v>
      </c>
      <c r="G1859" s="703">
        <f>'Savings Tracker Summary (d)'!G38</f>
        <v>0</v>
      </c>
      <c r="H1859" s="703">
        <f>'Savings Tracker Summary (d)'!H38</f>
        <v>0</v>
      </c>
      <c r="I1859" s="703">
        <f>'Savings Tracker Summary (d)'!I38</f>
        <v>0</v>
      </c>
      <c r="J1859" s="703">
        <f>'Savings Tracker Summary (d)'!J38</f>
        <v>0</v>
      </c>
      <c r="K1859" s="703">
        <f>'Savings Tracker Summary (d)'!K38</f>
        <v>0</v>
      </c>
      <c r="L1859" s="703">
        <f>'Savings Tracker Summary (d)'!L38</f>
        <v>0</v>
      </c>
      <c r="M1859" s="703">
        <f>'Savings Tracker Summary (d)'!M38</f>
        <v>0</v>
      </c>
      <c r="N1859" s="703">
        <f>'Savings Tracker Summary (d)'!N38</f>
        <v>0</v>
      </c>
      <c r="O1859" s="703">
        <f>'Savings Tracker Summary (d)'!O38</f>
        <v>0</v>
      </c>
      <c r="P1859" s="703">
        <f>'Savings Tracker Summary (d)'!P38</f>
        <v>0</v>
      </c>
      <c r="Q1859" s="703">
        <f>'Savings Tracker Summary (d)'!Q38</f>
        <v>0</v>
      </c>
      <c r="R1859" s="703">
        <f>'Savings Tracker Summary (d)'!R38</f>
        <v>0</v>
      </c>
      <c r="S1859" s="703"/>
      <c r="W1859" s="703"/>
      <c r="X1859" s="703">
        <f>'Savings Tracker Summary (d)'!S38</f>
        <v>2899.9999999999995</v>
      </c>
      <c r="Y1859" s="703"/>
      <c r="Z1859" s="703"/>
      <c r="AA1859" s="703"/>
      <c r="AF1859" s="88">
        <f>'Savings Tracker Summary (d)'!T38</f>
        <v>0</v>
      </c>
      <c r="AG1859" s="88">
        <f>'Savings Tracker Summary (d)'!U38</f>
        <v>0</v>
      </c>
      <c r="AH1859" s="88">
        <f>'Savings Tracker Summary (d)'!V38</f>
        <v>0</v>
      </c>
      <c r="AI1859" s="88">
        <f>'Savings Tracker Summary (d)'!W38</f>
        <v>0</v>
      </c>
    </row>
    <row r="1860" spans="1:35">
      <c r="A1860" s="87" t="str">
        <f>'Savings Tracker Summary (d)'!A39</f>
        <v>Swansea Bay UHB</v>
      </c>
      <c r="B1860" s="87" t="str">
        <f>'Savings Tracker Summary (d)'!B39</f>
        <v>Savings Tracker Summary</v>
      </c>
      <c r="C1860" s="87" t="str">
        <f>'Savings Tracker Summary (d)'!C39</f>
        <v>Savings Total</v>
      </c>
      <c r="D1860" s="87">
        <f>'Savings Tracker Summary (d)'!D39</f>
        <v>0</v>
      </c>
      <c r="E1860" s="87" t="str">
        <f>'Savings Tracker Summary (d)'!E39</f>
        <v>FIGURE</v>
      </c>
      <c r="F1860" s="87" t="str">
        <f>'Savings Tracker Summary (d)'!F39</f>
        <v>Prescribing</v>
      </c>
      <c r="G1860" s="703">
        <f>'Savings Tracker Summary (d)'!G39</f>
        <v>0</v>
      </c>
      <c r="H1860" s="703">
        <f>'Savings Tracker Summary (d)'!H39</f>
        <v>0</v>
      </c>
      <c r="I1860" s="703">
        <f>'Savings Tracker Summary (d)'!I39</f>
        <v>0</v>
      </c>
      <c r="J1860" s="703">
        <f>'Savings Tracker Summary (d)'!J39</f>
        <v>0</v>
      </c>
      <c r="K1860" s="703">
        <f>'Savings Tracker Summary (d)'!K39</f>
        <v>0</v>
      </c>
      <c r="L1860" s="703">
        <f>'Savings Tracker Summary (d)'!L39</f>
        <v>0</v>
      </c>
      <c r="M1860" s="703">
        <f>'Savings Tracker Summary (d)'!M39</f>
        <v>0</v>
      </c>
      <c r="N1860" s="703">
        <f>'Savings Tracker Summary (d)'!N39</f>
        <v>0</v>
      </c>
      <c r="O1860" s="703">
        <f>'Savings Tracker Summary (d)'!O39</f>
        <v>0</v>
      </c>
      <c r="P1860" s="703">
        <f>'Savings Tracker Summary (d)'!P39</f>
        <v>0</v>
      </c>
      <c r="Q1860" s="703">
        <f>'Savings Tracker Summary (d)'!Q39</f>
        <v>0</v>
      </c>
      <c r="R1860" s="703">
        <f>'Savings Tracker Summary (d)'!R39</f>
        <v>0</v>
      </c>
      <c r="S1860" s="703"/>
      <c r="W1860" s="703"/>
      <c r="X1860" s="703">
        <f>'Savings Tracker Summary (d)'!S39</f>
        <v>1000.0000000000001</v>
      </c>
      <c r="Y1860" s="703"/>
      <c r="Z1860" s="703"/>
      <c r="AA1860" s="703"/>
      <c r="AF1860" s="88">
        <f>'Savings Tracker Summary (d)'!T39</f>
        <v>0</v>
      </c>
      <c r="AG1860" s="88">
        <f>'Savings Tracker Summary (d)'!U39</f>
        <v>0</v>
      </c>
      <c r="AH1860" s="88">
        <f>'Savings Tracker Summary (d)'!V39</f>
        <v>0</v>
      </c>
      <c r="AI1860" s="88">
        <f>'Savings Tracker Summary (d)'!W39</f>
        <v>0</v>
      </c>
    </row>
    <row r="1861" spans="1:35">
      <c r="A1861" s="87" t="str">
        <f>'Savings Tracker Summary (d)'!A40</f>
        <v>Swansea Bay UHB</v>
      </c>
      <c r="B1861" s="87" t="str">
        <f>'Savings Tracker Summary (d)'!B40</f>
        <v>Savings Tracker Summary</v>
      </c>
      <c r="C1861" s="87" t="str">
        <f>'Savings Tracker Summary (d)'!C40</f>
        <v>Savings Total</v>
      </c>
      <c r="D1861" s="87">
        <f>'Savings Tracker Summary (d)'!D40</f>
        <v>0</v>
      </c>
      <c r="E1861" s="87" t="str">
        <f>'Savings Tracker Summary (d)'!E40</f>
        <v>FIGURE</v>
      </c>
      <c r="F1861" s="87" t="str">
        <f>'Savings Tracker Summary (d)'!F40</f>
        <v>Medicines Management (Secondary Care)</v>
      </c>
      <c r="G1861" s="703">
        <f>'Savings Tracker Summary (d)'!G40</f>
        <v>0</v>
      </c>
      <c r="H1861" s="703">
        <f>'Savings Tracker Summary (d)'!H40</f>
        <v>0</v>
      </c>
      <c r="I1861" s="703">
        <f>'Savings Tracker Summary (d)'!I40</f>
        <v>0</v>
      </c>
      <c r="J1861" s="703">
        <f>'Savings Tracker Summary (d)'!J40</f>
        <v>0</v>
      </c>
      <c r="K1861" s="703">
        <f>'Savings Tracker Summary (d)'!K40</f>
        <v>0</v>
      </c>
      <c r="L1861" s="703">
        <f>'Savings Tracker Summary (d)'!L40</f>
        <v>0</v>
      </c>
      <c r="M1861" s="703">
        <f>'Savings Tracker Summary (d)'!M40</f>
        <v>0</v>
      </c>
      <c r="N1861" s="703">
        <f>'Savings Tracker Summary (d)'!N40</f>
        <v>0</v>
      </c>
      <c r="O1861" s="703">
        <f>'Savings Tracker Summary (d)'!O40</f>
        <v>0</v>
      </c>
      <c r="P1861" s="703">
        <f>'Savings Tracker Summary (d)'!P40</f>
        <v>0</v>
      </c>
      <c r="Q1861" s="703">
        <f>'Savings Tracker Summary (d)'!Q40</f>
        <v>0</v>
      </c>
      <c r="R1861" s="703">
        <f>'Savings Tracker Summary (d)'!R40</f>
        <v>0</v>
      </c>
      <c r="S1861" s="703"/>
      <c r="W1861" s="703"/>
      <c r="X1861" s="703">
        <f>'Savings Tracker Summary (d)'!S40</f>
        <v>2000.0000000000002</v>
      </c>
      <c r="Y1861" s="703"/>
      <c r="Z1861" s="703"/>
      <c r="AA1861" s="703"/>
      <c r="AF1861" s="88">
        <f>'Savings Tracker Summary (d)'!T40</f>
        <v>0</v>
      </c>
      <c r="AG1861" s="88">
        <f>'Savings Tracker Summary (d)'!U40</f>
        <v>0</v>
      </c>
      <c r="AH1861" s="88">
        <f>'Savings Tracker Summary (d)'!V40</f>
        <v>0</v>
      </c>
      <c r="AI1861" s="88">
        <f>'Savings Tracker Summary (d)'!W40</f>
        <v>0</v>
      </c>
    </row>
    <row r="1862" spans="1:35">
      <c r="A1862" s="87" t="str">
        <f>'Savings Tracker Summary (d)'!A41</f>
        <v>Swansea Bay UHB</v>
      </c>
      <c r="B1862" s="87" t="str">
        <f>'Savings Tracker Summary (d)'!B41</f>
        <v>Savings Tracker Summary</v>
      </c>
      <c r="C1862" s="87" t="str">
        <f>'Savings Tracker Summary (d)'!C41</f>
        <v>Savings Total</v>
      </c>
      <c r="D1862" s="87">
        <f>'Savings Tracker Summary (d)'!D41</f>
        <v>0</v>
      </c>
      <c r="E1862" s="87" t="str">
        <f>'Savings Tracker Summary (d)'!E41</f>
        <v>SUB TOTAL</v>
      </c>
      <c r="F1862" s="87" t="str">
        <f>'Savings Tracker Summary (d)'!F41</f>
        <v>Green &amp; Amber Sub-Total</v>
      </c>
      <c r="G1862" s="703">
        <f>'Savings Tracker Summary (d)'!G41</f>
        <v>0</v>
      </c>
      <c r="H1862" s="703">
        <f>'Savings Tracker Summary (d)'!H41</f>
        <v>0</v>
      </c>
      <c r="I1862" s="703">
        <f>'Savings Tracker Summary (d)'!I41</f>
        <v>0</v>
      </c>
      <c r="J1862" s="703">
        <f>'Savings Tracker Summary (d)'!J41</f>
        <v>0</v>
      </c>
      <c r="K1862" s="703">
        <f>'Savings Tracker Summary (d)'!K41</f>
        <v>0</v>
      </c>
      <c r="L1862" s="703">
        <f>'Savings Tracker Summary (d)'!L41</f>
        <v>0</v>
      </c>
      <c r="M1862" s="703">
        <f>'Savings Tracker Summary (d)'!M41</f>
        <v>0</v>
      </c>
      <c r="N1862" s="703">
        <f>'Savings Tracker Summary (d)'!N41</f>
        <v>0</v>
      </c>
      <c r="O1862" s="703">
        <f>'Savings Tracker Summary (d)'!O41</f>
        <v>0</v>
      </c>
      <c r="P1862" s="703">
        <f>'Savings Tracker Summary (d)'!P41</f>
        <v>0</v>
      </c>
      <c r="Q1862" s="703">
        <f>'Savings Tracker Summary (d)'!Q41</f>
        <v>0</v>
      </c>
      <c r="R1862" s="703">
        <f>'Savings Tracker Summary (d)'!R41</f>
        <v>0</v>
      </c>
      <c r="S1862" s="703"/>
      <c r="W1862" s="703"/>
      <c r="X1862" s="703">
        <f>'Savings Tracker Summary (d)'!S41</f>
        <v>21600</v>
      </c>
      <c r="Y1862" s="703"/>
      <c r="Z1862" s="703"/>
      <c r="AA1862" s="703"/>
      <c r="AF1862" s="88">
        <f>'Savings Tracker Summary (d)'!T41</f>
        <v>0</v>
      </c>
      <c r="AG1862" s="88">
        <f>'Savings Tracker Summary (d)'!U41</f>
        <v>0</v>
      </c>
      <c r="AH1862" s="88">
        <f>'Savings Tracker Summary (d)'!V41</f>
        <v>0</v>
      </c>
      <c r="AI1862" s="88">
        <f>'Savings Tracker Summary (d)'!W41</f>
        <v>0</v>
      </c>
    </row>
    <row r="1863" spans="1:35">
      <c r="A1863" s="87" t="str">
        <f>'Savings Tracker Summary (d)'!A42</f>
        <v>Swansea Bay UHB</v>
      </c>
      <c r="B1863" s="87" t="str">
        <f>'Savings Tracker Summary (d)'!B42</f>
        <v>Savings Tracker Summary</v>
      </c>
      <c r="C1863" s="87" t="str">
        <f>'Savings Tracker Summary (d)'!C42</f>
        <v>Savings Total</v>
      </c>
      <c r="D1863" s="87">
        <f>'Savings Tracker Summary (d)'!D42</f>
        <v>0</v>
      </c>
      <c r="E1863" s="87" t="str">
        <f>'Savings Tracker Summary (d)'!E42</f>
        <v>FIGURE</v>
      </c>
      <c r="F1863" s="87" t="str">
        <f>'Savings Tracker Summary (d)'!F42</f>
        <v>Red Schemes</v>
      </c>
      <c r="G1863" s="703">
        <f>'Savings Tracker Summary (d)'!G42</f>
        <v>0</v>
      </c>
      <c r="H1863" s="703">
        <f>'Savings Tracker Summary (d)'!H42</f>
        <v>0</v>
      </c>
      <c r="I1863" s="703">
        <f>'Savings Tracker Summary (d)'!I42</f>
        <v>0</v>
      </c>
      <c r="J1863" s="703">
        <f>'Savings Tracker Summary (d)'!J42</f>
        <v>0</v>
      </c>
      <c r="K1863" s="703">
        <f>'Savings Tracker Summary (d)'!K42</f>
        <v>0</v>
      </c>
      <c r="L1863" s="703">
        <f>'Savings Tracker Summary (d)'!L42</f>
        <v>0</v>
      </c>
      <c r="M1863" s="703">
        <f>'Savings Tracker Summary (d)'!M42</f>
        <v>0</v>
      </c>
      <c r="N1863" s="703">
        <f>'Savings Tracker Summary (d)'!N42</f>
        <v>0</v>
      </c>
      <c r="O1863" s="703">
        <f>'Savings Tracker Summary (d)'!O42</f>
        <v>0</v>
      </c>
      <c r="P1863" s="703">
        <f>'Savings Tracker Summary (d)'!P42</f>
        <v>0</v>
      </c>
      <c r="Q1863" s="703">
        <f>'Savings Tracker Summary (d)'!Q42</f>
        <v>0</v>
      </c>
      <c r="R1863" s="703">
        <f>'Savings Tracker Summary (d)'!R42</f>
        <v>0</v>
      </c>
      <c r="S1863" s="703"/>
      <c r="W1863" s="703"/>
      <c r="X1863" s="703">
        <f>'Savings Tracker Summary (d)'!S42</f>
        <v>600</v>
      </c>
      <c r="Y1863" s="703"/>
      <c r="Z1863" s="703"/>
      <c r="AA1863" s="703"/>
      <c r="AF1863" s="88">
        <f>'Savings Tracker Summary (d)'!T42</f>
        <v>0</v>
      </c>
      <c r="AG1863" s="88">
        <f>'Savings Tracker Summary (d)'!U42</f>
        <v>0</v>
      </c>
      <c r="AH1863" s="88">
        <f>'Savings Tracker Summary (d)'!V42</f>
        <v>0</v>
      </c>
      <c r="AI1863" s="88">
        <f>'Savings Tracker Summary (d)'!W42</f>
        <v>0</v>
      </c>
    </row>
    <row r="1864" spans="1:35">
      <c r="A1864" s="87" t="str">
        <f>'Savings Tracker Summary (d)'!A43</f>
        <v>Swansea Bay UHB</v>
      </c>
      <c r="B1864" s="87" t="str">
        <f>'Savings Tracker Summary (d)'!B43</f>
        <v>Savings Tracker Summary</v>
      </c>
      <c r="C1864" s="87" t="str">
        <f>'Savings Tracker Summary (d)'!C43</f>
        <v>Savings Total</v>
      </c>
      <c r="D1864" s="87">
        <f>'Savings Tracker Summary (d)'!D43</f>
        <v>0</v>
      </c>
      <c r="E1864" s="87" t="str">
        <f>'Savings Tracker Summary (d)'!E43</f>
        <v>TOTAL</v>
      </c>
      <c r="F1864" s="87" t="str">
        <f>'Savings Tracker Summary (d)'!F43</f>
        <v>Grand Total</v>
      </c>
      <c r="G1864" s="703">
        <f>'Savings Tracker Summary (d)'!G43</f>
        <v>0</v>
      </c>
      <c r="H1864" s="703">
        <f>'Savings Tracker Summary (d)'!H43</f>
        <v>0</v>
      </c>
      <c r="I1864" s="703">
        <f>'Savings Tracker Summary (d)'!I43</f>
        <v>0</v>
      </c>
      <c r="J1864" s="703">
        <f>'Savings Tracker Summary (d)'!J43</f>
        <v>0</v>
      </c>
      <c r="K1864" s="703">
        <f>'Savings Tracker Summary (d)'!K43</f>
        <v>0</v>
      </c>
      <c r="L1864" s="703">
        <f>'Savings Tracker Summary (d)'!L43</f>
        <v>0</v>
      </c>
      <c r="M1864" s="703">
        <f>'Savings Tracker Summary (d)'!M43</f>
        <v>0</v>
      </c>
      <c r="N1864" s="703">
        <f>'Savings Tracker Summary (d)'!N43</f>
        <v>0</v>
      </c>
      <c r="O1864" s="703">
        <f>'Savings Tracker Summary (d)'!O43</f>
        <v>0</v>
      </c>
      <c r="P1864" s="703">
        <f>'Savings Tracker Summary (d)'!P43</f>
        <v>0</v>
      </c>
      <c r="Q1864" s="703">
        <f>'Savings Tracker Summary (d)'!Q43</f>
        <v>0</v>
      </c>
      <c r="R1864" s="703">
        <f>'Savings Tracker Summary (d)'!R43</f>
        <v>0</v>
      </c>
      <c r="S1864" s="703"/>
      <c r="W1864" s="703"/>
      <c r="X1864" s="703">
        <f>'Savings Tracker Summary (d)'!S43</f>
        <v>22200</v>
      </c>
      <c r="Y1864" s="703"/>
      <c r="Z1864" s="703"/>
      <c r="AA1864" s="703"/>
      <c r="AF1864" s="88">
        <f>'Savings Tracker Summary (d)'!T43</f>
        <v>0</v>
      </c>
      <c r="AG1864" s="88">
        <f>'Savings Tracker Summary (d)'!U43</f>
        <v>0</v>
      </c>
      <c r="AH1864" s="88">
        <f>'Savings Tracker Summary (d)'!V43</f>
        <v>0</v>
      </c>
      <c r="AI1864" s="88">
        <f>'Savings Tracker Summary (d)'!W43</f>
        <v>0</v>
      </c>
    </row>
    <row r="1865" spans="1:35">
      <c r="A1865" s="87" t="str">
        <f>'Savings Tracker Summary (d)'!A44</f>
        <v>Swansea Bay UHB</v>
      </c>
      <c r="B1865" s="87" t="str">
        <f>'Savings Tracker Summary (d)'!B44</f>
        <v>Savings Tracker Summary</v>
      </c>
      <c r="C1865" s="87" t="str">
        <f>'Savings Tracker Summary (d)'!C44</f>
        <v>Income Generation</v>
      </c>
      <c r="D1865" s="87">
        <f>'Savings Tracker Summary (d)'!D44</f>
        <v>0</v>
      </c>
      <c r="E1865" s="87" t="str">
        <f>'Savings Tracker Summary (d)'!E44</f>
        <v>FIGURE</v>
      </c>
      <c r="F1865" s="87" t="str">
        <f>'Savings Tracker Summary (d)'!F44</f>
        <v>Planned Care</v>
      </c>
      <c r="G1865" s="703">
        <f>'Savings Tracker Summary (d)'!G44</f>
        <v>0</v>
      </c>
      <c r="H1865" s="703">
        <f>'Savings Tracker Summary (d)'!H44</f>
        <v>0</v>
      </c>
      <c r="I1865" s="703">
        <f>'Savings Tracker Summary (d)'!I44</f>
        <v>0</v>
      </c>
      <c r="J1865" s="703">
        <f>'Savings Tracker Summary (d)'!J44</f>
        <v>0</v>
      </c>
      <c r="K1865" s="703">
        <f>'Savings Tracker Summary (d)'!K44</f>
        <v>0</v>
      </c>
      <c r="L1865" s="703">
        <f>'Savings Tracker Summary (d)'!L44</f>
        <v>0</v>
      </c>
      <c r="M1865" s="703">
        <f>'Savings Tracker Summary (d)'!M44</f>
        <v>0</v>
      </c>
      <c r="N1865" s="703">
        <f>'Savings Tracker Summary (d)'!N44</f>
        <v>0</v>
      </c>
      <c r="O1865" s="703">
        <f>'Savings Tracker Summary (d)'!O44</f>
        <v>0</v>
      </c>
      <c r="P1865" s="703">
        <f>'Savings Tracker Summary (d)'!P44</f>
        <v>0</v>
      </c>
      <c r="Q1865" s="703">
        <f>'Savings Tracker Summary (d)'!Q44</f>
        <v>0</v>
      </c>
      <c r="R1865" s="703">
        <f>'Savings Tracker Summary (d)'!R44</f>
        <v>0</v>
      </c>
      <c r="S1865" s="703"/>
      <c r="W1865" s="703"/>
      <c r="X1865" s="703">
        <f>'Savings Tracker Summary (d)'!S44</f>
        <v>0</v>
      </c>
      <c r="Y1865" s="703"/>
      <c r="Z1865" s="703"/>
      <c r="AA1865" s="703"/>
      <c r="AF1865" s="88">
        <f>'Savings Tracker Summary (d)'!T44</f>
        <v>0</v>
      </c>
      <c r="AG1865" s="88">
        <f>'Savings Tracker Summary (d)'!U44</f>
        <v>0</v>
      </c>
      <c r="AH1865" s="88">
        <f>'Savings Tracker Summary (d)'!V44</f>
        <v>0</v>
      </c>
      <c r="AI1865" s="88">
        <f>'Savings Tracker Summary (d)'!W44</f>
        <v>0</v>
      </c>
    </row>
    <row r="1866" spans="1:35">
      <c r="A1866" s="87" t="str">
        <f>'Savings Tracker Summary (d)'!A45</f>
        <v>Swansea Bay UHB</v>
      </c>
      <c r="B1866" s="87" t="str">
        <f>'Savings Tracker Summary (d)'!B45</f>
        <v>Savings Tracker Summary</v>
      </c>
      <c r="C1866" s="87" t="str">
        <f>'Savings Tracker Summary (d)'!C45</f>
        <v>Income Generation</v>
      </c>
      <c r="D1866" s="87">
        <f>'Savings Tracker Summary (d)'!D45</f>
        <v>0</v>
      </c>
      <c r="E1866" s="87" t="str">
        <f>'Savings Tracker Summary (d)'!E45</f>
        <v>FIGURE</v>
      </c>
      <c r="F1866" s="87" t="str">
        <f>'Savings Tracker Summary (d)'!F45</f>
        <v>Unscheduled Care</v>
      </c>
      <c r="G1866" s="703">
        <f>'Savings Tracker Summary (d)'!G45</f>
        <v>0</v>
      </c>
      <c r="H1866" s="703">
        <f>'Savings Tracker Summary (d)'!H45</f>
        <v>0</v>
      </c>
      <c r="I1866" s="703">
        <f>'Savings Tracker Summary (d)'!I45</f>
        <v>0</v>
      </c>
      <c r="J1866" s="703">
        <f>'Savings Tracker Summary (d)'!J45</f>
        <v>0</v>
      </c>
      <c r="K1866" s="703">
        <f>'Savings Tracker Summary (d)'!K45</f>
        <v>0</v>
      </c>
      <c r="L1866" s="703">
        <f>'Savings Tracker Summary (d)'!L45</f>
        <v>0</v>
      </c>
      <c r="M1866" s="703">
        <f>'Savings Tracker Summary (d)'!M45</f>
        <v>0</v>
      </c>
      <c r="N1866" s="703">
        <f>'Savings Tracker Summary (d)'!N45</f>
        <v>0</v>
      </c>
      <c r="O1866" s="703">
        <f>'Savings Tracker Summary (d)'!O45</f>
        <v>0</v>
      </c>
      <c r="P1866" s="703">
        <f>'Savings Tracker Summary (d)'!P45</f>
        <v>0</v>
      </c>
      <c r="Q1866" s="703">
        <f>'Savings Tracker Summary (d)'!Q45</f>
        <v>0</v>
      </c>
      <c r="R1866" s="703">
        <f>'Savings Tracker Summary (d)'!R45</f>
        <v>0</v>
      </c>
      <c r="S1866" s="703"/>
      <c r="W1866" s="703"/>
      <c r="X1866" s="703">
        <f>'Savings Tracker Summary (d)'!S45</f>
        <v>0</v>
      </c>
      <c r="Y1866" s="703"/>
      <c r="Z1866" s="703"/>
      <c r="AA1866" s="703"/>
      <c r="AF1866" s="88">
        <f>'Savings Tracker Summary (d)'!T45</f>
        <v>0</v>
      </c>
      <c r="AG1866" s="88">
        <f>'Savings Tracker Summary (d)'!U45</f>
        <v>0</v>
      </c>
      <c r="AH1866" s="88">
        <f>'Savings Tracker Summary (d)'!V45</f>
        <v>0</v>
      </c>
      <c r="AI1866" s="88">
        <f>'Savings Tracker Summary (d)'!W45</f>
        <v>0</v>
      </c>
    </row>
    <row r="1867" spans="1:35">
      <c r="A1867" s="87" t="str">
        <f>'Savings Tracker Summary (d)'!A46</f>
        <v>Swansea Bay UHB</v>
      </c>
      <c r="B1867" s="87" t="str">
        <f>'Savings Tracker Summary (d)'!B46</f>
        <v>Savings Tracker Summary</v>
      </c>
      <c r="C1867" s="87" t="str">
        <f>'Savings Tracker Summary (d)'!C46</f>
        <v>Income Generation</v>
      </c>
      <c r="D1867" s="87">
        <f>'Savings Tracker Summary (d)'!D46</f>
        <v>0</v>
      </c>
      <c r="E1867" s="87" t="str">
        <f>'Savings Tracker Summary (d)'!E46</f>
        <v>FIGURE</v>
      </c>
      <c r="F1867" s="87" t="str">
        <f>'Savings Tracker Summary (d)'!F46</f>
        <v>Primary and Community Care (Excl Prescribing)</v>
      </c>
      <c r="G1867" s="703">
        <f>'Savings Tracker Summary (d)'!G46</f>
        <v>0</v>
      </c>
      <c r="H1867" s="703">
        <f>'Savings Tracker Summary (d)'!H46</f>
        <v>0</v>
      </c>
      <c r="I1867" s="703">
        <f>'Savings Tracker Summary (d)'!I46</f>
        <v>0</v>
      </c>
      <c r="J1867" s="703">
        <f>'Savings Tracker Summary (d)'!J46</f>
        <v>0</v>
      </c>
      <c r="K1867" s="703">
        <f>'Savings Tracker Summary (d)'!K46</f>
        <v>0</v>
      </c>
      <c r="L1867" s="703">
        <f>'Savings Tracker Summary (d)'!L46</f>
        <v>0</v>
      </c>
      <c r="M1867" s="703">
        <f>'Savings Tracker Summary (d)'!M46</f>
        <v>0</v>
      </c>
      <c r="N1867" s="703">
        <f>'Savings Tracker Summary (d)'!N46</f>
        <v>0</v>
      </c>
      <c r="O1867" s="703">
        <f>'Savings Tracker Summary (d)'!O46</f>
        <v>0</v>
      </c>
      <c r="P1867" s="703">
        <f>'Savings Tracker Summary (d)'!P46</f>
        <v>0</v>
      </c>
      <c r="Q1867" s="703">
        <f>'Savings Tracker Summary (d)'!Q46</f>
        <v>0</v>
      </c>
      <c r="R1867" s="703">
        <f>'Savings Tracker Summary (d)'!R46</f>
        <v>0</v>
      </c>
      <c r="S1867" s="703"/>
      <c r="W1867" s="703"/>
      <c r="X1867" s="703">
        <f>'Savings Tracker Summary (d)'!S46</f>
        <v>0</v>
      </c>
      <c r="Y1867" s="703"/>
      <c r="Z1867" s="703"/>
      <c r="AA1867" s="703"/>
      <c r="AF1867" s="88">
        <f>'Savings Tracker Summary (d)'!T46</f>
        <v>0</v>
      </c>
      <c r="AG1867" s="88">
        <f>'Savings Tracker Summary (d)'!U46</f>
        <v>0</v>
      </c>
      <c r="AH1867" s="88">
        <f>'Savings Tracker Summary (d)'!V46</f>
        <v>0</v>
      </c>
      <c r="AI1867" s="88">
        <f>'Savings Tracker Summary (d)'!W46</f>
        <v>0</v>
      </c>
    </row>
    <row r="1868" spans="1:35">
      <c r="A1868" s="87" t="str">
        <f>'Savings Tracker Summary (d)'!A47</f>
        <v>Swansea Bay UHB</v>
      </c>
      <c r="B1868" s="87" t="str">
        <f>'Savings Tracker Summary (d)'!B47</f>
        <v>Savings Tracker Summary</v>
      </c>
      <c r="C1868" s="87" t="str">
        <f>'Savings Tracker Summary (d)'!C47</f>
        <v>Income Generation</v>
      </c>
      <c r="D1868" s="87">
        <f>'Savings Tracker Summary (d)'!D47</f>
        <v>0</v>
      </c>
      <c r="E1868" s="87" t="str">
        <f>'Savings Tracker Summary (d)'!E47</f>
        <v>FIGURE</v>
      </c>
      <c r="F1868" s="87" t="str">
        <f>'Savings Tracker Summary (d)'!F47</f>
        <v>Mental Health</v>
      </c>
      <c r="G1868" s="703">
        <f>'Savings Tracker Summary (d)'!G47</f>
        <v>0</v>
      </c>
      <c r="H1868" s="703">
        <f>'Savings Tracker Summary (d)'!H47</f>
        <v>0</v>
      </c>
      <c r="I1868" s="703">
        <f>'Savings Tracker Summary (d)'!I47</f>
        <v>0</v>
      </c>
      <c r="J1868" s="703">
        <f>'Savings Tracker Summary (d)'!J47</f>
        <v>0</v>
      </c>
      <c r="K1868" s="703">
        <f>'Savings Tracker Summary (d)'!K47</f>
        <v>0</v>
      </c>
      <c r="L1868" s="703">
        <f>'Savings Tracker Summary (d)'!L47</f>
        <v>0</v>
      </c>
      <c r="M1868" s="703">
        <f>'Savings Tracker Summary (d)'!M47</f>
        <v>0</v>
      </c>
      <c r="N1868" s="703">
        <f>'Savings Tracker Summary (d)'!N47</f>
        <v>0</v>
      </c>
      <c r="O1868" s="703">
        <f>'Savings Tracker Summary (d)'!O47</f>
        <v>0</v>
      </c>
      <c r="P1868" s="703">
        <f>'Savings Tracker Summary (d)'!P47</f>
        <v>0</v>
      </c>
      <c r="Q1868" s="703">
        <f>'Savings Tracker Summary (d)'!Q47</f>
        <v>0</v>
      </c>
      <c r="R1868" s="703">
        <f>'Savings Tracker Summary (d)'!R47</f>
        <v>0</v>
      </c>
      <c r="S1868" s="703"/>
      <c r="W1868" s="703"/>
      <c r="X1868" s="703">
        <f>'Savings Tracker Summary (d)'!S47</f>
        <v>0</v>
      </c>
      <c r="Y1868" s="703"/>
      <c r="Z1868" s="703"/>
      <c r="AA1868" s="703"/>
      <c r="AF1868" s="88">
        <f>'Savings Tracker Summary (d)'!T47</f>
        <v>0</v>
      </c>
      <c r="AG1868" s="88">
        <f>'Savings Tracker Summary (d)'!U47</f>
        <v>0</v>
      </c>
      <c r="AH1868" s="88">
        <f>'Savings Tracker Summary (d)'!V47</f>
        <v>0</v>
      </c>
      <c r="AI1868" s="88">
        <f>'Savings Tracker Summary (d)'!W47</f>
        <v>0</v>
      </c>
    </row>
    <row r="1869" spans="1:35">
      <c r="A1869" s="87" t="str">
        <f>'Savings Tracker Summary (d)'!A48</f>
        <v>Swansea Bay UHB</v>
      </c>
      <c r="B1869" s="87" t="str">
        <f>'Savings Tracker Summary (d)'!B48</f>
        <v>Savings Tracker Summary</v>
      </c>
      <c r="C1869" s="87" t="str">
        <f>'Savings Tracker Summary (d)'!C48</f>
        <v>Income Generation</v>
      </c>
      <c r="D1869" s="87">
        <f>'Savings Tracker Summary (d)'!D48</f>
        <v>0</v>
      </c>
      <c r="E1869" s="87" t="str">
        <f>'Savings Tracker Summary (d)'!E48</f>
        <v>FIGURE</v>
      </c>
      <c r="F1869" s="87" t="str">
        <f>'Savings Tracker Summary (d)'!F48</f>
        <v>Clinical Support</v>
      </c>
      <c r="G1869" s="703">
        <f>'Savings Tracker Summary (d)'!G48</f>
        <v>0</v>
      </c>
      <c r="H1869" s="703">
        <f>'Savings Tracker Summary (d)'!H48</f>
        <v>0</v>
      </c>
      <c r="I1869" s="703">
        <f>'Savings Tracker Summary (d)'!I48</f>
        <v>0</v>
      </c>
      <c r="J1869" s="703">
        <f>'Savings Tracker Summary (d)'!J48</f>
        <v>0</v>
      </c>
      <c r="K1869" s="703">
        <f>'Savings Tracker Summary (d)'!K48</f>
        <v>0</v>
      </c>
      <c r="L1869" s="703">
        <f>'Savings Tracker Summary (d)'!L48</f>
        <v>0</v>
      </c>
      <c r="M1869" s="703">
        <f>'Savings Tracker Summary (d)'!M48</f>
        <v>0</v>
      </c>
      <c r="N1869" s="703">
        <f>'Savings Tracker Summary (d)'!N48</f>
        <v>0</v>
      </c>
      <c r="O1869" s="703">
        <f>'Savings Tracker Summary (d)'!O48</f>
        <v>0</v>
      </c>
      <c r="P1869" s="703">
        <f>'Savings Tracker Summary (d)'!P48</f>
        <v>0</v>
      </c>
      <c r="Q1869" s="703">
        <f>'Savings Tracker Summary (d)'!Q48</f>
        <v>0</v>
      </c>
      <c r="R1869" s="703">
        <f>'Savings Tracker Summary (d)'!R48</f>
        <v>0</v>
      </c>
      <c r="S1869" s="703"/>
      <c r="W1869" s="703"/>
      <c r="X1869" s="703">
        <f>'Savings Tracker Summary (d)'!S48</f>
        <v>0</v>
      </c>
      <c r="Y1869" s="703"/>
      <c r="Z1869" s="703"/>
      <c r="AA1869" s="703"/>
      <c r="AF1869" s="88">
        <f>'Savings Tracker Summary (d)'!T48</f>
        <v>0</v>
      </c>
      <c r="AG1869" s="88">
        <f>'Savings Tracker Summary (d)'!U48</f>
        <v>0</v>
      </c>
      <c r="AH1869" s="88">
        <f>'Savings Tracker Summary (d)'!V48</f>
        <v>0</v>
      </c>
      <c r="AI1869" s="88">
        <f>'Savings Tracker Summary (d)'!W48</f>
        <v>0</v>
      </c>
    </row>
    <row r="1870" spans="1:35">
      <c r="A1870" s="87" t="str">
        <f>'Savings Tracker Summary (d)'!A49</f>
        <v>Swansea Bay UHB</v>
      </c>
      <c r="B1870" s="87" t="str">
        <f>'Savings Tracker Summary (d)'!B49</f>
        <v>Savings Tracker Summary</v>
      </c>
      <c r="C1870" s="87" t="str">
        <f>'Savings Tracker Summary (d)'!C49</f>
        <v>Income Generation</v>
      </c>
      <c r="D1870" s="87">
        <f>'Savings Tracker Summary (d)'!D49</f>
        <v>0</v>
      </c>
      <c r="E1870" s="87" t="str">
        <f>'Savings Tracker Summary (d)'!E49</f>
        <v>FIGURE</v>
      </c>
      <c r="F1870" s="87" t="str">
        <f>'Savings Tracker Summary (d)'!F49</f>
        <v>Non Clinical Support (Facilities/Estates/Corporate)</v>
      </c>
      <c r="G1870" s="703">
        <f>'Savings Tracker Summary (d)'!G49</f>
        <v>0</v>
      </c>
      <c r="H1870" s="703">
        <f>'Savings Tracker Summary (d)'!H49</f>
        <v>0</v>
      </c>
      <c r="I1870" s="703">
        <f>'Savings Tracker Summary (d)'!I49</f>
        <v>0</v>
      </c>
      <c r="J1870" s="703">
        <f>'Savings Tracker Summary (d)'!J49</f>
        <v>0</v>
      </c>
      <c r="K1870" s="703">
        <f>'Savings Tracker Summary (d)'!K49</f>
        <v>0</v>
      </c>
      <c r="L1870" s="703">
        <f>'Savings Tracker Summary (d)'!L49</f>
        <v>0</v>
      </c>
      <c r="M1870" s="703">
        <f>'Savings Tracker Summary (d)'!M49</f>
        <v>0</v>
      </c>
      <c r="N1870" s="703">
        <f>'Savings Tracker Summary (d)'!N49</f>
        <v>0</v>
      </c>
      <c r="O1870" s="703">
        <f>'Savings Tracker Summary (d)'!O49</f>
        <v>0</v>
      </c>
      <c r="P1870" s="703">
        <f>'Savings Tracker Summary (d)'!P49</f>
        <v>0</v>
      </c>
      <c r="Q1870" s="703">
        <f>'Savings Tracker Summary (d)'!Q49</f>
        <v>0</v>
      </c>
      <c r="R1870" s="703">
        <f>'Savings Tracker Summary (d)'!R49</f>
        <v>0</v>
      </c>
      <c r="S1870" s="703"/>
      <c r="W1870" s="703"/>
      <c r="X1870" s="703">
        <f>'Savings Tracker Summary (d)'!S49</f>
        <v>0</v>
      </c>
      <c r="Y1870" s="703"/>
      <c r="Z1870" s="703"/>
      <c r="AA1870" s="703"/>
      <c r="AF1870" s="88">
        <f>'Savings Tracker Summary (d)'!T49</f>
        <v>0</v>
      </c>
      <c r="AG1870" s="88">
        <f>'Savings Tracker Summary (d)'!U49</f>
        <v>0</v>
      </c>
      <c r="AH1870" s="88">
        <f>'Savings Tracker Summary (d)'!V49</f>
        <v>0</v>
      </c>
      <c r="AI1870" s="88">
        <f>'Savings Tracker Summary (d)'!W49</f>
        <v>0</v>
      </c>
    </row>
    <row r="1871" spans="1:35">
      <c r="A1871" s="87" t="str">
        <f>'Savings Tracker Summary (d)'!A50</f>
        <v>Swansea Bay UHB</v>
      </c>
      <c r="B1871" s="87" t="str">
        <f>'Savings Tracker Summary (d)'!B50</f>
        <v>Savings Tracker Summary</v>
      </c>
      <c r="C1871" s="87" t="str">
        <f>'Savings Tracker Summary (d)'!C50</f>
        <v>Income Generation</v>
      </c>
      <c r="D1871" s="87">
        <f>'Savings Tracker Summary (d)'!D50</f>
        <v>0</v>
      </c>
      <c r="E1871" s="87" t="str">
        <f>'Savings Tracker Summary (d)'!E50</f>
        <v>FIGURE</v>
      </c>
      <c r="F1871" s="87" t="str">
        <f>'Savings Tracker Summary (d)'!F50</f>
        <v>Commissioning</v>
      </c>
      <c r="G1871" s="703">
        <f>'Savings Tracker Summary (d)'!G50</f>
        <v>0</v>
      </c>
      <c r="H1871" s="703">
        <f>'Savings Tracker Summary (d)'!H50</f>
        <v>0</v>
      </c>
      <c r="I1871" s="703">
        <f>'Savings Tracker Summary (d)'!I50</f>
        <v>0</v>
      </c>
      <c r="J1871" s="703">
        <f>'Savings Tracker Summary (d)'!J50</f>
        <v>0</v>
      </c>
      <c r="K1871" s="703">
        <f>'Savings Tracker Summary (d)'!K50</f>
        <v>0</v>
      </c>
      <c r="L1871" s="703">
        <f>'Savings Tracker Summary (d)'!L50</f>
        <v>0</v>
      </c>
      <c r="M1871" s="703">
        <f>'Savings Tracker Summary (d)'!M50</f>
        <v>0</v>
      </c>
      <c r="N1871" s="703">
        <f>'Savings Tracker Summary (d)'!N50</f>
        <v>0</v>
      </c>
      <c r="O1871" s="703">
        <f>'Savings Tracker Summary (d)'!O50</f>
        <v>0</v>
      </c>
      <c r="P1871" s="703">
        <f>'Savings Tracker Summary (d)'!P50</f>
        <v>0</v>
      </c>
      <c r="Q1871" s="703">
        <f>'Savings Tracker Summary (d)'!Q50</f>
        <v>0</v>
      </c>
      <c r="R1871" s="703">
        <f>'Savings Tracker Summary (d)'!R50</f>
        <v>0</v>
      </c>
      <c r="S1871" s="703"/>
      <c r="W1871" s="703"/>
      <c r="X1871" s="703">
        <f>'Savings Tracker Summary (d)'!S50</f>
        <v>0</v>
      </c>
      <c r="Y1871" s="703"/>
      <c r="Z1871" s="703"/>
      <c r="AA1871" s="703"/>
      <c r="AF1871" s="88">
        <f>'Savings Tracker Summary (d)'!T50</f>
        <v>0</v>
      </c>
      <c r="AG1871" s="88">
        <f>'Savings Tracker Summary (d)'!U50</f>
        <v>0</v>
      </c>
      <c r="AH1871" s="88">
        <f>'Savings Tracker Summary (d)'!V50</f>
        <v>0</v>
      </c>
      <c r="AI1871" s="88">
        <f>'Savings Tracker Summary (d)'!W50</f>
        <v>0</v>
      </c>
    </row>
    <row r="1872" spans="1:35">
      <c r="A1872" s="87" t="str">
        <f>'Savings Tracker Summary (d)'!A51</f>
        <v>Swansea Bay UHB</v>
      </c>
      <c r="B1872" s="87" t="str">
        <f>'Savings Tracker Summary (d)'!B51</f>
        <v>Savings Tracker Summary</v>
      </c>
      <c r="C1872" s="87" t="str">
        <f>'Savings Tracker Summary (d)'!C51</f>
        <v>Income Generation</v>
      </c>
      <c r="D1872" s="87">
        <f>'Savings Tracker Summary (d)'!D51</f>
        <v>0</v>
      </c>
      <c r="E1872" s="87" t="str">
        <f>'Savings Tracker Summary (d)'!E51</f>
        <v>FIGURE</v>
      </c>
      <c r="F1872" s="87" t="str">
        <f>'Savings Tracker Summary (d)'!F51</f>
        <v>Across Service Areas</v>
      </c>
      <c r="G1872" s="703">
        <f>'Savings Tracker Summary (d)'!G51</f>
        <v>0</v>
      </c>
      <c r="H1872" s="703">
        <f>'Savings Tracker Summary (d)'!H51</f>
        <v>0</v>
      </c>
      <c r="I1872" s="703">
        <f>'Savings Tracker Summary (d)'!I51</f>
        <v>0</v>
      </c>
      <c r="J1872" s="703">
        <f>'Savings Tracker Summary (d)'!J51</f>
        <v>0</v>
      </c>
      <c r="K1872" s="703">
        <f>'Savings Tracker Summary (d)'!K51</f>
        <v>0</v>
      </c>
      <c r="L1872" s="703">
        <f>'Savings Tracker Summary (d)'!L51</f>
        <v>0</v>
      </c>
      <c r="M1872" s="703">
        <f>'Savings Tracker Summary (d)'!M51</f>
        <v>0</v>
      </c>
      <c r="N1872" s="703">
        <f>'Savings Tracker Summary (d)'!N51</f>
        <v>0</v>
      </c>
      <c r="O1872" s="703">
        <f>'Savings Tracker Summary (d)'!O51</f>
        <v>0</v>
      </c>
      <c r="P1872" s="703">
        <f>'Savings Tracker Summary (d)'!P51</f>
        <v>0</v>
      </c>
      <c r="Q1872" s="703">
        <f>'Savings Tracker Summary (d)'!Q51</f>
        <v>0</v>
      </c>
      <c r="R1872" s="703">
        <f>'Savings Tracker Summary (d)'!R51</f>
        <v>0</v>
      </c>
      <c r="S1872" s="703"/>
      <c r="W1872" s="703"/>
      <c r="X1872" s="703">
        <f>'Savings Tracker Summary (d)'!S51</f>
        <v>0</v>
      </c>
      <c r="Y1872" s="703"/>
      <c r="Z1872" s="703"/>
      <c r="AA1872" s="703"/>
      <c r="AF1872" s="88">
        <f>'Savings Tracker Summary (d)'!T51</f>
        <v>0</v>
      </c>
      <c r="AG1872" s="88">
        <f>'Savings Tracker Summary (d)'!U51</f>
        <v>0</v>
      </c>
      <c r="AH1872" s="88">
        <f>'Savings Tracker Summary (d)'!V51</f>
        <v>0</v>
      </c>
      <c r="AI1872" s="88">
        <f>'Savings Tracker Summary (d)'!W51</f>
        <v>0</v>
      </c>
    </row>
    <row r="1873" spans="1:35">
      <c r="A1873" s="87" t="str">
        <f>'Savings Tracker Summary (d)'!A52</f>
        <v>Swansea Bay UHB</v>
      </c>
      <c r="B1873" s="87" t="str">
        <f>'Savings Tracker Summary (d)'!B52</f>
        <v>Savings Tracker Summary</v>
      </c>
      <c r="C1873" s="87" t="str">
        <f>'Savings Tracker Summary (d)'!C52</f>
        <v>Income Generation</v>
      </c>
      <c r="D1873" s="87">
        <f>'Savings Tracker Summary (d)'!D52</f>
        <v>0</v>
      </c>
      <c r="E1873" s="87" t="str">
        <f>'Savings Tracker Summary (d)'!E52</f>
        <v>FIGURE</v>
      </c>
      <c r="F1873" s="87" t="str">
        <f>'Savings Tracker Summary (d)'!F52</f>
        <v>CHC</v>
      </c>
      <c r="G1873" s="703">
        <f>'Savings Tracker Summary (d)'!G52</f>
        <v>0</v>
      </c>
      <c r="H1873" s="703">
        <f>'Savings Tracker Summary (d)'!H52</f>
        <v>0</v>
      </c>
      <c r="I1873" s="703">
        <f>'Savings Tracker Summary (d)'!I52</f>
        <v>0</v>
      </c>
      <c r="J1873" s="703">
        <f>'Savings Tracker Summary (d)'!J52</f>
        <v>0</v>
      </c>
      <c r="K1873" s="703">
        <f>'Savings Tracker Summary (d)'!K52</f>
        <v>0</v>
      </c>
      <c r="L1873" s="703">
        <f>'Savings Tracker Summary (d)'!L52</f>
        <v>0</v>
      </c>
      <c r="M1873" s="703">
        <f>'Savings Tracker Summary (d)'!M52</f>
        <v>0</v>
      </c>
      <c r="N1873" s="703">
        <f>'Savings Tracker Summary (d)'!N52</f>
        <v>0</v>
      </c>
      <c r="O1873" s="703">
        <f>'Savings Tracker Summary (d)'!O52</f>
        <v>0</v>
      </c>
      <c r="P1873" s="703">
        <f>'Savings Tracker Summary (d)'!P52</f>
        <v>0</v>
      </c>
      <c r="Q1873" s="703">
        <f>'Savings Tracker Summary (d)'!Q52</f>
        <v>0</v>
      </c>
      <c r="R1873" s="703">
        <f>'Savings Tracker Summary (d)'!R52</f>
        <v>0</v>
      </c>
      <c r="S1873" s="703"/>
      <c r="W1873" s="703"/>
      <c r="X1873" s="703">
        <f>'Savings Tracker Summary (d)'!S52</f>
        <v>0</v>
      </c>
      <c r="Y1873" s="703"/>
      <c r="Z1873" s="703"/>
      <c r="AA1873" s="703"/>
      <c r="AF1873" s="88">
        <f>'Savings Tracker Summary (d)'!T52</f>
        <v>0</v>
      </c>
      <c r="AG1873" s="88">
        <f>'Savings Tracker Summary (d)'!U52</f>
        <v>0</v>
      </c>
      <c r="AH1873" s="88">
        <f>'Savings Tracker Summary (d)'!V52</f>
        <v>0</v>
      </c>
      <c r="AI1873" s="88">
        <f>'Savings Tracker Summary (d)'!W52</f>
        <v>0</v>
      </c>
    </row>
    <row r="1874" spans="1:35">
      <c r="A1874" s="87" t="str">
        <f>'Savings Tracker Summary (d)'!A53</f>
        <v>Swansea Bay UHB</v>
      </c>
      <c r="B1874" s="87" t="str">
        <f>'Savings Tracker Summary (d)'!B53</f>
        <v>Savings Tracker Summary</v>
      </c>
      <c r="C1874" s="87" t="str">
        <f>'Savings Tracker Summary (d)'!C53</f>
        <v>Income Generation</v>
      </c>
      <c r="D1874" s="87">
        <f>'Savings Tracker Summary (d)'!D53</f>
        <v>0</v>
      </c>
      <c r="E1874" s="87" t="str">
        <f>'Savings Tracker Summary (d)'!E53</f>
        <v>FIGURE</v>
      </c>
      <c r="F1874" s="87" t="str">
        <f>'Savings Tracker Summary (d)'!F53</f>
        <v>Prescribing</v>
      </c>
      <c r="G1874" s="703">
        <f>'Savings Tracker Summary (d)'!G53</f>
        <v>0</v>
      </c>
      <c r="H1874" s="703">
        <f>'Savings Tracker Summary (d)'!H53</f>
        <v>0</v>
      </c>
      <c r="I1874" s="703">
        <f>'Savings Tracker Summary (d)'!I53</f>
        <v>0</v>
      </c>
      <c r="J1874" s="703">
        <f>'Savings Tracker Summary (d)'!J53</f>
        <v>0</v>
      </c>
      <c r="K1874" s="703">
        <f>'Savings Tracker Summary (d)'!K53</f>
        <v>0</v>
      </c>
      <c r="L1874" s="703">
        <f>'Savings Tracker Summary (d)'!L53</f>
        <v>0</v>
      </c>
      <c r="M1874" s="703">
        <f>'Savings Tracker Summary (d)'!M53</f>
        <v>0</v>
      </c>
      <c r="N1874" s="703">
        <f>'Savings Tracker Summary (d)'!N53</f>
        <v>0</v>
      </c>
      <c r="O1874" s="703">
        <f>'Savings Tracker Summary (d)'!O53</f>
        <v>0</v>
      </c>
      <c r="P1874" s="703">
        <f>'Savings Tracker Summary (d)'!P53</f>
        <v>0</v>
      </c>
      <c r="Q1874" s="703">
        <f>'Savings Tracker Summary (d)'!Q53</f>
        <v>0</v>
      </c>
      <c r="R1874" s="703">
        <f>'Savings Tracker Summary (d)'!R53</f>
        <v>0</v>
      </c>
      <c r="S1874" s="703"/>
      <c r="W1874" s="703"/>
      <c r="X1874" s="703">
        <f>'Savings Tracker Summary (d)'!S53</f>
        <v>0</v>
      </c>
      <c r="Y1874" s="703"/>
      <c r="Z1874" s="703"/>
      <c r="AA1874" s="703"/>
      <c r="AF1874" s="88">
        <f>'Savings Tracker Summary (d)'!T53</f>
        <v>0</v>
      </c>
      <c r="AG1874" s="88">
        <f>'Savings Tracker Summary (d)'!U53</f>
        <v>0</v>
      </c>
      <c r="AH1874" s="88">
        <f>'Savings Tracker Summary (d)'!V53</f>
        <v>0</v>
      </c>
      <c r="AI1874" s="88">
        <f>'Savings Tracker Summary (d)'!W53</f>
        <v>0</v>
      </c>
    </row>
    <row r="1875" spans="1:35">
      <c r="A1875" s="87" t="str">
        <f>'Savings Tracker Summary (d)'!A54</f>
        <v>Swansea Bay UHB</v>
      </c>
      <c r="B1875" s="87" t="str">
        <f>'Savings Tracker Summary (d)'!B54</f>
        <v>Savings Tracker Summary</v>
      </c>
      <c r="C1875" s="87" t="str">
        <f>'Savings Tracker Summary (d)'!C54</f>
        <v>Income Generation</v>
      </c>
      <c r="D1875" s="87">
        <f>'Savings Tracker Summary (d)'!D54</f>
        <v>0</v>
      </c>
      <c r="E1875" s="87" t="str">
        <f>'Savings Tracker Summary (d)'!E54</f>
        <v>FIGURE</v>
      </c>
      <c r="F1875" s="87" t="str">
        <f>'Savings Tracker Summary (d)'!F54</f>
        <v>Medicines Management (Secondary Care)</v>
      </c>
      <c r="G1875" s="703">
        <f>'Savings Tracker Summary (d)'!G54</f>
        <v>0</v>
      </c>
      <c r="H1875" s="703">
        <f>'Savings Tracker Summary (d)'!H54</f>
        <v>0</v>
      </c>
      <c r="I1875" s="703">
        <f>'Savings Tracker Summary (d)'!I54</f>
        <v>0</v>
      </c>
      <c r="J1875" s="703">
        <f>'Savings Tracker Summary (d)'!J54</f>
        <v>0</v>
      </c>
      <c r="K1875" s="703">
        <f>'Savings Tracker Summary (d)'!K54</f>
        <v>0</v>
      </c>
      <c r="L1875" s="703">
        <f>'Savings Tracker Summary (d)'!L54</f>
        <v>0</v>
      </c>
      <c r="M1875" s="703">
        <f>'Savings Tracker Summary (d)'!M54</f>
        <v>0</v>
      </c>
      <c r="N1875" s="703">
        <f>'Savings Tracker Summary (d)'!N54</f>
        <v>0</v>
      </c>
      <c r="O1875" s="703">
        <f>'Savings Tracker Summary (d)'!O54</f>
        <v>0</v>
      </c>
      <c r="P1875" s="703">
        <f>'Savings Tracker Summary (d)'!P54</f>
        <v>0</v>
      </c>
      <c r="Q1875" s="703">
        <f>'Savings Tracker Summary (d)'!Q54</f>
        <v>0</v>
      </c>
      <c r="R1875" s="703">
        <f>'Savings Tracker Summary (d)'!R54</f>
        <v>0</v>
      </c>
      <c r="S1875" s="703"/>
      <c r="W1875" s="703"/>
      <c r="X1875" s="703">
        <f>'Savings Tracker Summary (d)'!S54</f>
        <v>0</v>
      </c>
      <c r="Y1875" s="703"/>
      <c r="Z1875" s="703"/>
      <c r="AA1875" s="703"/>
      <c r="AF1875" s="88">
        <f>'Savings Tracker Summary (d)'!T54</f>
        <v>0</v>
      </c>
      <c r="AG1875" s="88">
        <f>'Savings Tracker Summary (d)'!U54</f>
        <v>0</v>
      </c>
      <c r="AH1875" s="88">
        <f>'Savings Tracker Summary (d)'!V54</f>
        <v>0</v>
      </c>
      <c r="AI1875" s="88">
        <f>'Savings Tracker Summary (d)'!W54</f>
        <v>0</v>
      </c>
    </row>
    <row r="1876" spans="1:35">
      <c r="A1876" s="87" t="str">
        <f>'Savings Tracker Summary (d)'!A55</f>
        <v>Swansea Bay UHB</v>
      </c>
      <c r="B1876" s="87" t="str">
        <f>'Savings Tracker Summary (d)'!B55</f>
        <v>Savings Tracker Summary</v>
      </c>
      <c r="C1876" s="87" t="str">
        <f>'Savings Tracker Summary (d)'!C55</f>
        <v>Income Generation</v>
      </c>
      <c r="D1876" s="87">
        <f>'Savings Tracker Summary (d)'!D55</f>
        <v>0</v>
      </c>
      <c r="E1876" s="87" t="str">
        <f>'Savings Tracker Summary (d)'!E55</f>
        <v>SUB TOTAL</v>
      </c>
      <c r="F1876" s="87" t="str">
        <f>'Savings Tracker Summary (d)'!F55</f>
        <v>Green &amp; Amber Sub-Total</v>
      </c>
      <c r="G1876" s="703">
        <f>'Savings Tracker Summary (d)'!G55</f>
        <v>0</v>
      </c>
      <c r="H1876" s="703">
        <f>'Savings Tracker Summary (d)'!H55</f>
        <v>0</v>
      </c>
      <c r="I1876" s="703">
        <f>'Savings Tracker Summary (d)'!I55</f>
        <v>0</v>
      </c>
      <c r="J1876" s="703">
        <f>'Savings Tracker Summary (d)'!J55</f>
        <v>0</v>
      </c>
      <c r="K1876" s="703">
        <f>'Savings Tracker Summary (d)'!K55</f>
        <v>0</v>
      </c>
      <c r="L1876" s="703">
        <f>'Savings Tracker Summary (d)'!L55</f>
        <v>0</v>
      </c>
      <c r="M1876" s="703">
        <f>'Savings Tracker Summary (d)'!M55</f>
        <v>0</v>
      </c>
      <c r="N1876" s="703">
        <f>'Savings Tracker Summary (d)'!N55</f>
        <v>0</v>
      </c>
      <c r="O1876" s="703">
        <f>'Savings Tracker Summary (d)'!O55</f>
        <v>0</v>
      </c>
      <c r="P1876" s="703">
        <f>'Savings Tracker Summary (d)'!P55</f>
        <v>0</v>
      </c>
      <c r="Q1876" s="703">
        <f>'Savings Tracker Summary (d)'!Q55</f>
        <v>0</v>
      </c>
      <c r="R1876" s="703">
        <f>'Savings Tracker Summary (d)'!R55</f>
        <v>0</v>
      </c>
      <c r="S1876" s="703"/>
      <c r="W1876" s="703"/>
      <c r="X1876" s="703">
        <f>'Savings Tracker Summary (d)'!S55</f>
        <v>0</v>
      </c>
      <c r="Y1876" s="703"/>
      <c r="Z1876" s="703"/>
      <c r="AA1876" s="703"/>
      <c r="AF1876" s="88">
        <f>'Savings Tracker Summary (d)'!T55</f>
        <v>0</v>
      </c>
      <c r="AG1876" s="88">
        <f>'Savings Tracker Summary (d)'!U55</f>
        <v>0</v>
      </c>
      <c r="AH1876" s="88">
        <f>'Savings Tracker Summary (d)'!V55</f>
        <v>0</v>
      </c>
      <c r="AI1876" s="88">
        <f>'Savings Tracker Summary (d)'!W55</f>
        <v>0</v>
      </c>
    </row>
    <row r="1877" spans="1:35">
      <c r="A1877" s="87" t="str">
        <f>'Savings Tracker Summary (d)'!A56</f>
        <v>Swansea Bay UHB</v>
      </c>
      <c r="B1877" s="87" t="str">
        <f>'Savings Tracker Summary (d)'!B56</f>
        <v>Savings Tracker Summary</v>
      </c>
      <c r="C1877" s="87" t="str">
        <f>'Savings Tracker Summary (d)'!C56</f>
        <v>Income Generation</v>
      </c>
      <c r="D1877" s="87">
        <f>'Savings Tracker Summary (d)'!D56</f>
        <v>0</v>
      </c>
      <c r="E1877" s="87" t="str">
        <f>'Savings Tracker Summary (d)'!E56</f>
        <v>FIGURE</v>
      </c>
      <c r="F1877" s="87" t="str">
        <f>'Savings Tracker Summary (d)'!F56</f>
        <v>Red Schemes</v>
      </c>
      <c r="G1877" s="703">
        <f>'Savings Tracker Summary (d)'!G56</f>
        <v>0</v>
      </c>
      <c r="H1877" s="703">
        <f>'Savings Tracker Summary (d)'!H56</f>
        <v>0</v>
      </c>
      <c r="I1877" s="703">
        <f>'Savings Tracker Summary (d)'!I56</f>
        <v>0</v>
      </c>
      <c r="J1877" s="703">
        <f>'Savings Tracker Summary (d)'!J56</f>
        <v>0</v>
      </c>
      <c r="K1877" s="703">
        <f>'Savings Tracker Summary (d)'!K56</f>
        <v>0</v>
      </c>
      <c r="L1877" s="703">
        <f>'Savings Tracker Summary (d)'!L56</f>
        <v>0</v>
      </c>
      <c r="M1877" s="703">
        <f>'Savings Tracker Summary (d)'!M56</f>
        <v>0</v>
      </c>
      <c r="N1877" s="703">
        <f>'Savings Tracker Summary (d)'!N56</f>
        <v>0</v>
      </c>
      <c r="O1877" s="703">
        <f>'Savings Tracker Summary (d)'!O56</f>
        <v>0</v>
      </c>
      <c r="P1877" s="703">
        <f>'Savings Tracker Summary (d)'!P56</f>
        <v>0</v>
      </c>
      <c r="Q1877" s="703">
        <f>'Savings Tracker Summary (d)'!Q56</f>
        <v>0</v>
      </c>
      <c r="R1877" s="703">
        <f>'Savings Tracker Summary (d)'!R56</f>
        <v>0</v>
      </c>
      <c r="S1877" s="703"/>
      <c r="W1877" s="703"/>
      <c r="X1877" s="703">
        <f>'Savings Tracker Summary (d)'!S56</f>
        <v>0</v>
      </c>
      <c r="Y1877" s="703"/>
      <c r="Z1877" s="703"/>
      <c r="AA1877" s="703"/>
      <c r="AF1877" s="88">
        <f>'Savings Tracker Summary (d)'!T56</f>
        <v>0</v>
      </c>
      <c r="AG1877" s="88">
        <f>'Savings Tracker Summary (d)'!U56</f>
        <v>0</v>
      </c>
      <c r="AH1877" s="88">
        <f>'Savings Tracker Summary (d)'!V56</f>
        <v>0</v>
      </c>
      <c r="AI1877" s="88">
        <f>'Savings Tracker Summary (d)'!W56</f>
        <v>0</v>
      </c>
    </row>
    <row r="1878" spans="1:35">
      <c r="A1878" s="87" t="str">
        <f>'Savings Tracker Summary (d)'!A57</f>
        <v>Swansea Bay UHB</v>
      </c>
      <c r="B1878" s="87" t="str">
        <f>'Savings Tracker Summary (d)'!B57</f>
        <v>Savings Tracker Summary</v>
      </c>
      <c r="C1878" s="87" t="str">
        <f>'Savings Tracker Summary (d)'!C57</f>
        <v>Income Generation</v>
      </c>
      <c r="D1878" s="87">
        <f>'Savings Tracker Summary (d)'!D57</f>
        <v>0</v>
      </c>
      <c r="E1878" s="87" t="str">
        <f>'Savings Tracker Summary (d)'!E57</f>
        <v>TOTAL</v>
      </c>
      <c r="F1878" s="87" t="str">
        <f>'Savings Tracker Summary (d)'!F57</f>
        <v>Grand Total</v>
      </c>
      <c r="G1878" s="703">
        <f>'Savings Tracker Summary (d)'!G57</f>
        <v>0</v>
      </c>
      <c r="H1878" s="703">
        <f>'Savings Tracker Summary (d)'!H57</f>
        <v>0</v>
      </c>
      <c r="I1878" s="703">
        <f>'Savings Tracker Summary (d)'!I57</f>
        <v>0</v>
      </c>
      <c r="J1878" s="703">
        <f>'Savings Tracker Summary (d)'!J57</f>
        <v>0</v>
      </c>
      <c r="K1878" s="703">
        <f>'Savings Tracker Summary (d)'!K57</f>
        <v>0</v>
      </c>
      <c r="L1878" s="703">
        <f>'Savings Tracker Summary (d)'!L57</f>
        <v>0</v>
      </c>
      <c r="M1878" s="703">
        <f>'Savings Tracker Summary (d)'!M57</f>
        <v>0</v>
      </c>
      <c r="N1878" s="703">
        <f>'Savings Tracker Summary (d)'!N57</f>
        <v>0</v>
      </c>
      <c r="O1878" s="703">
        <f>'Savings Tracker Summary (d)'!O57</f>
        <v>0</v>
      </c>
      <c r="P1878" s="703">
        <f>'Savings Tracker Summary (d)'!P57</f>
        <v>0</v>
      </c>
      <c r="Q1878" s="703">
        <f>'Savings Tracker Summary (d)'!Q57</f>
        <v>0</v>
      </c>
      <c r="R1878" s="703">
        <f>'Savings Tracker Summary (d)'!R57</f>
        <v>0</v>
      </c>
      <c r="S1878" s="703"/>
      <c r="W1878" s="703"/>
      <c r="X1878" s="703">
        <f>'Savings Tracker Summary (d)'!S57</f>
        <v>0</v>
      </c>
      <c r="Y1878" s="703"/>
      <c r="Z1878" s="703"/>
      <c r="AA1878" s="703"/>
      <c r="AF1878" s="88">
        <f>'Savings Tracker Summary (d)'!T57</f>
        <v>0</v>
      </c>
      <c r="AG1878" s="88">
        <f>'Savings Tracker Summary (d)'!U57</f>
        <v>0</v>
      </c>
      <c r="AH1878" s="88">
        <f>'Savings Tracker Summary (d)'!V57</f>
        <v>0</v>
      </c>
      <c r="AI1878" s="88">
        <f>'Savings Tracker Summary (d)'!W57</f>
        <v>0</v>
      </c>
    </row>
    <row r="1879" spans="1:35">
      <c r="A1879" s="87" t="str">
        <f>'Savings Tracker Summary (d)'!A58</f>
        <v>Swansea Bay UHB</v>
      </c>
      <c r="B1879" s="87" t="str">
        <f>'Savings Tracker Summary (d)'!B58</f>
        <v>Savings Tracker Summary</v>
      </c>
      <c r="C1879" s="87" t="str">
        <f>'Savings Tracker Summary (d)'!C58</f>
        <v>Accountancy Gains</v>
      </c>
      <c r="D1879" s="87">
        <f>'Savings Tracker Summary (d)'!D58</f>
        <v>0</v>
      </c>
      <c r="E1879" s="87" t="str">
        <f>'Savings Tracker Summary (d)'!E58</f>
        <v>FIGURE</v>
      </c>
      <c r="F1879" s="87" t="str">
        <f>'Savings Tracker Summary (d)'!F58</f>
        <v>Planned Care</v>
      </c>
      <c r="G1879" s="703">
        <f>'Savings Tracker Summary (d)'!G58</f>
        <v>0</v>
      </c>
      <c r="H1879" s="703">
        <f>'Savings Tracker Summary (d)'!H58</f>
        <v>0</v>
      </c>
      <c r="I1879" s="703">
        <f>'Savings Tracker Summary (d)'!I58</f>
        <v>0</v>
      </c>
      <c r="J1879" s="703">
        <f>'Savings Tracker Summary (d)'!J58</f>
        <v>0</v>
      </c>
      <c r="K1879" s="703">
        <f>'Savings Tracker Summary (d)'!K58</f>
        <v>0</v>
      </c>
      <c r="L1879" s="703">
        <f>'Savings Tracker Summary (d)'!L58</f>
        <v>0</v>
      </c>
      <c r="M1879" s="703">
        <f>'Savings Tracker Summary (d)'!M58</f>
        <v>0</v>
      </c>
      <c r="N1879" s="703">
        <f>'Savings Tracker Summary (d)'!N58</f>
        <v>0</v>
      </c>
      <c r="O1879" s="703">
        <f>'Savings Tracker Summary (d)'!O58</f>
        <v>0</v>
      </c>
      <c r="P1879" s="703">
        <f>'Savings Tracker Summary (d)'!P58</f>
        <v>0</v>
      </c>
      <c r="Q1879" s="703">
        <f>'Savings Tracker Summary (d)'!Q58</f>
        <v>0</v>
      </c>
      <c r="R1879" s="703">
        <f>'Savings Tracker Summary (d)'!R58</f>
        <v>0</v>
      </c>
      <c r="S1879" s="703"/>
      <c r="W1879" s="703"/>
      <c r="X1879" s="703">
        <f>'Savings Tracker Summary (d)'!S58</f>
        <v>0</v>
      </c>
      <c r="Y1879" s="703"/>
      <c r="Z1879" s="703"/>
      <c r="AA1879" s="703"/>
      <c r="AF1879" s="88">
        <f>'Savings Tracker Summary (d)'!T58</f>
        <v>0</v>
      </c>
      <c r="AG1879" s="88">
        <f>'Savings Tracker Summary (d)'!U58</f>
        <v>0</v>
      </c>
      <c r="AH1879" s="88">
        <f>'Savings Tracker Summary (d)'!V58</f>
        <v>0</v>
      </c>
      <c r="AI1879" s="88">
        <f>'Savings Tracker Summary (d)'!W58</f>
        <v>0</v>
      </c>
    </row>
    <row r="1880" spans="1:35">
      <c r="A1880" s="87" t="str">
        <f>'Savings Tracker Summary (d)'!A59</f>
        <v>Swansea Bay UHB</v>
      </c>
      <c r="B1880" s="87" t="str">
        <f>'Savings Tracker Summary (d)'!B59</f>
        <v>Savings Tracker Summary</v>
      </c>
      <c r="C1880" s="87" t="str">
        <f>'Savings Tracker Summary (d)'!C59</f>
        <v>Accountancy Gains</v>
      </c>
      <c r="D1880" s="87">
        <f>'Savings Tracker Summary (d)'!D59</f>
        <v>0</v>
      </c>
      <c r="E1880" s="87" t="str">
        <f>'Savings Tracker Summary (d)'!E59</f>
        <v>FIGURE</v>
      </c>
      <c r="F1880" s="87" t="str">
        <f>'Savings Tracker Summary (d)'!F59</f>
        <v>Unscheduled Care</v>
      </c>
      <c r="G1880" s="703">
        <f>'Savings Tracker Summary (d)'!G59</f>
        <v>0</v>
      </c>
      <c r="H1880" s="703">
        <f>'Savings Tracker Summary (d)'!H59</f>
        <v>0</v>
      </c>
      <c r="I1880" s="703">
        <f>'Savings Tracker Summary (d)'!I59</f>
        <v>0</v>
      </c>
      <c r="J1880" s="703">
        <f>'Savings Tracker Summary (d)'!J59</f>
        <v>0</v>
      </c>
      <c r="K1880" s="703">
        <f>'Savings Tracker Summary (d)'!K59</f>
        <v>0</v>
      </c>
      <c r="L1880" s="703">
        <f>'Savings Tracker Summary (d)'!L59</f>
        <v>0</v>
      </c>
      <c r="M1880" s="703">
        <f>'Savings Tracker Summary (d)'!M59</f>
        <v>0</v>
      </c>
      <c r="N1880" s="703">
        <f>'Savings Tracker Summary (d)'!N59</f>
        <v>0</v>
      </c>
      <c r="O1880" s="703">
        <f>'Savings Tracker Summary (d)'!O59</f>
        <v>0</v>
      </c>
      <c r="P1880" s="703">
        <f>'Savings Tracker Summary (d)'!P59</f>
        <v>0</v>
      </c>
      <c r="Q1880" s="703">
        <f>'Savings Tracker Summary (d)'!Q59</f>
        <v>0</v>
      </c>
      <c r="R1880" s="703">
        <f>'Savings Tracker Summary (d)'!R59</f>
        <v>0</v>
      </c>
      <c r="S1880" s="703"/>
      <c r="W1880" s="703"/>
      <c r="X1880" s="703">
        <f>'Savings Tracker Summary (d)'!S59</f>
        <v>0</v>
      </c>
      <c r="Y1880" s="703"/>
      <c r="Z1880" s="703"/>
      <c r="AA1880" s="703"/>
      <c r="AF1880" s="88">
        <f>'Savings Tracker Summary (d)'!T59</f>
        <v>0</v>
      </c>
      <c r="AG1880" s="88">
        <f>'Savings Tracker Summary (d)'!U59</f>
        <v>0</v>
      </c>
      <c r="AH1880" s="88">
        <f>'Savings Tracker Summary (d)'!V59</f>
        <v>0</v>
      </c>
      <c r="AI1880" s="88">
        <f>'Savings Tracker Summary (d)'!W59</f>
        <v>0</v>
      </c>
    </row>
    <row r="1881" spans="1:35">
      <c r="A1881" s="87" t="str">
        <f>'Savings Tracker Summary (d)'!A60</f>
        <v>Swansea Bay UHB</v>
      </c>
      <c r="B1881" s="87" t="str">
        <f>'Savings Tracker Summary (d)'!B60</f>
        <v>Savings Tracker Summary</v>
      </c>
      <c r="C1881" s="87" t="str">
        <f>'Savings Tracker Summary (d)'!C60</f>
        <v>Accountancy Gains</v>
      </c>
      <c r="D1881" s="87">
        <f>'Savings Tracker Summary (d)'!D60</f>
        <v>0</v>
      </c>
      <c r="E1881" s="87" t="str">
        <f>'Savings Tracker Summary (d)'!E60</f>
        <v>FIGURE</v>
      </c>
      <c r="F1881" s="87" t="str">
        <f>'Savings Tracker Summary (d)'!F60</f>
        <v>Primary and Community Care (Excl Prescribing)</v>
      </c>
      <c r="G1881" s="703">
        <f>'Savings Tracker Summary (d)'!G60</f>
        <v>0</v>
      </c>
      <c r="H1881" s="703">
        <f>'Savings Tracker Summary (d)'!H60</f>
        <v>0</v>
      </c>
      <c r="I1881" s="703">
        <f>'Savings Tracker Summary (d)'!I60</f>
        <v>0</v>
      </c>
      <c r="J1881" s="703">
        <f>'Savings Tracker Summary (d)'!J60</f>
        <v>0</v>
      </c>
      <c r="K1881" s="703">
        <f>'Savings Tracker Summary (d)'!K60</f>
        <v>0</v>
      </c>
      <c r="L1881" s="703">
        <f>'Savings Tracker Summary (d)'!L60</f>
        <v>0</v>
      </c>
      <c r="M1881" s="703">
        <f>'Savings Tracker Summary (d)'!M60</f>
        <v>0</v>
      </c>
      <c r="N1881" s="703">
        <f>'Savings Tracker Summary (d)'!N60</f>
        <v>0</v>
      </c>
      <c r="O1881" s="703">
        <f>'Savings Tracker Summary (d)'!O60</f>
        <v>0</v>
      </c>
      <c r="P1881" s="703">
        <f>'Savings Tracker Summary (d)'!P60</f>
        <v>0</v>
      </c>
      <c r="Q1881" s="703">
        <f>'Savings Tracker Summary (d)'!Q60</f>
        <v>0</v>
      </c>
      <c r="R1881" s="703">
        <f>'Savings Tracker Summary (d)'!R60</f>
        <v>0</v>
      </c>
      <c r="S1881" s="703"/>
      <c r="W1881" s="703"/>
      <c r="X1881" s="703">
        <f>'Savings Tracker Summary (d)'!S60</f>
        <v>0</v>
      </c>
      <c r="Y1881" s="703"/>
      <c r="Z1881" s="703"/>
      <c r="AA1881" s="703"/>
      <c r="AF1881" s="88">
        <f>'Savings Tracker Summary (d)'!T60</f>
        <v>0</v>
      </c>
      <c r="AG1881" s="88">
        <f>'Savings Tracker Summary (d)'!U60</f>
        <v>0</v>
      </c>
      <c r="AH1881" s="88">
        <f>'Savings Tracker Summary (d)'!V60</f>
        <v>0</v>
      </c>
      <c r="AI1881" s="88">
        <f>'Savings Tracker Summary (d)'!W60</f>
        <v>0</v>
      </c>
    </row>
    <row r="1882" spans="1:35">
      <c r="A1882" s="87" t="str">
        <f>'Savings Tracker Summary (d)'!A61</f>
        <v>Swansea Bay UHB</v>
      </c>
      <c r="B1882" s="87" t="str">
        <f>'Savings Tracker Summary (d)'!B61</f>
        <v>Savings Tracker Summary</v>
      </c>
      <c r="C1882" s="87" t="str">
        <f>'Savings Tracker Summary (d)'!C61</f>
        <v>Accountancy Gains</v>
      </c>
      <c r="D1882" s="87">
        <f>'Savings Tracker Summary (d)'!D61</f>
        <v>0</v>
      </c>
      <c r="E1882" s="87" t="str">
        <f>'Savings Tracker Summary (d)'!E61</f>
        <v>FIGURE</v>
      </c>
      <c r="F1882" s="87" t="str">
        <f>'Savings Tracker Summary (d)'!F61</f>
        <v>Mental Health</v>
      </c>
      <c r="G1882" s="703">
        <f>'Savings Tracker Summary (d)'!G61</f>
        <v>0</v>
      </c>
      <c r="H1882" s="703">
        <f>'Savings Tracker Summary (d)'!H61</f>
        <v>0</v>
      </c>
      <c r="I1882" s="703">
        <f>'Savings Tracker Summary (d)'!I61</f>
        <v>0</v>
      </c>
      <c r="J1882" s="703">
        <f>'Savings Tracker Summary (d)'!J61</f>
        <v>0</v>
      </c>
      <c r="K1882" s="703">
        <f>'Savings Tracker Summary (d)'!K61</f>
        <v>0</v>
      </c>
      <c r="L1882" s="703">
        <f>'Savings Tracker Summary (d)'!L61</f>
        <v>0</v>
      </c>
      <c r="M1882" s="703">
        <f>'Savings Tracker Summary (d)'!M61</f>
        <v>0</v>
      </c>
      <c r="N1882" s="703">
        <f>'Savings Tracker Summary (d)'!N61</f>
        <v>0</v>
      </c>
      <c r="O1882" s="703">
        <f>'Savings Tracker Summary (d)'!O61</f>
        <v>0</v>
      </c>
      <c r="P1882" s="703">
        <f>'Savings Tracker Summary (d)'!P61</f>
        <v>0</v>
      </c>
      <c r="Q1882" s="703">
        <f>'Savings Tracker Summary (d)'!Q61</f>
        <v>0</v>
      </c>
      <c r="R1882" s="703">
        <f>'Savings Tracker Summary (d)'!R61</f>
        <v>0</v>
      </c>
      <c r="S1882" s="703"/>
      <c r="W1882" s="703"/>
      <c r="X1882" s="703">
        <f>'Savings Tracker Summary (d)'!S61</f>
        <v>0</v>
      </c>
      <c r="Y1882" s="703"/>
      <c r="Z1882" s="703"/>
      <c r="AA1882" s="703"/>
      <c r="AF1882" s="88">
        <f>'Savings Tracker Summary (d)'!T61</f>
        <v>0</v>
      </c>
      <c r="AG1882" s="88">
        <f>'Savings Tracker Summary (d)'!U61</f>
        <v>0</v>
      </c>
      <c r="AH1882" s="88">
        <f>'Savings Tracker Summary (d)'!V61</f>
        <v>0</v>
      </c>
      <c r="AI1882" s="88">
        <f>'Savings Tracker Summary (d)'!W61</f>
        <v>0</v>
      </c>
    </row>
    <row r="1883" spans="1:35">
      <c r="A1883" s="87" t="str">
        <f>'Savings Tracker Summary (d)'!A62</f>
        <v>Swansea Bay UHB</v>
      </c>
      <c r="B1883" s="87" t="str">
        <f>'Savings Tracker Summary (d)'!B62</f>
        <v>Savings Tracker Summary</v>
      </c>
      <c r="C1883" s="87" t="str">
        <f>'Savings Tracker Summary (d)'!C62</f>
        <v>Accountancy Gains</v>
      </c>
      <c r="D1883" s="87">
        <f>'Savings Tracker Summary (d)'!D62</f>
        <v>0</v>
      </c>
      <c r="E1883" s="87" t="str">
        <f>'Savings Tracker Summary (d)'!E62</f>
        <v>FIGURE</v>
      </c>
      <c r="F1883" s="87" t="str">
        <f>'Savings Tracker Summary (d)'!F62</f>
        <v>Clinical Support</v>
      </c>
      <c r="G1883" s="703">
        <f>'Savings Tracker Summary (d)'!G62</f>
        <v>0</v>
      </c>
      <c r="H1883" s="703">
        <f>'Savings Tracker Summary (d)'!H62</f>
        <v>0</v>
      </c>
      <c r="I1883" s="703">
        <f>'Savings Tracker Summary (d)'!I62</f>
        <v>0</v>
      </c>
      <c r="J1883" s="703">
        <f>'Savings Tracker Summary (d)'!J62</f>
        <v>0</v>
      </c>
      <c r="K1883" s="703">
        <f>'Savings Tracker Summary (d)'!K62</f>
        <v>0</v>
      </c>
      <c r="L1883" s="703">
        <f>'Savings Tracker Summary (d)'!L62</f>
        <v>0</v>
      </c>
      <c r="M1883" s="703">
        <f>'Savings Tracker Summary (d)'!M62</f>
        <v>0</v>
      </c>
      <c r="N1883" s="703">
        <f>'Savings Tracker Summary (d)'!N62</f>
        <v>0</v>
      </c>
      <c r="O1883" s="703">
        <f>'Savings Tracker Summary (d)'!O62</f>
        <v>0</v>
      </c>
      <c r="P1883" s="703">
        <f>'Savings Tracker Summary (d)'!P62</f>
        <v>0</v>
      </c>
      <c r="Q1883" s="703">
        <f>'Savings Tracker Summary (d)'!Q62</f>
        <v>0</v>
      </c>
      <c r="R1883" s="703">
        <f>'Savings Tracker Summary (d)'!R62</f>
        <v>0</v>
      </c>
      <c r="S1883" s="703"/>
      <c r="W1883" s="703"/>
      <c r="X1883" s="703">
        <f>'Savings Tracker Summary (d)'!S62</f>
        <v>0</v>
      </c>
      <c r="Y1883" s="703"/>
      <c r="Z1883" s="703"/>
      <c r="AA1883" s="703"/>
      <c r="AF1883" s="88">
        <f>'Savings Tracker Summary (d)'!T62</f>
        <v>0</v>
      </c>
      <c r="AG1883" s="88">
        <f>'Savings Tracker Summary (d)'!U62</f>
        <v>0</v>
      </c>
      <c r="AH1883" s="88">
        <f>'Savings Tracker Summary (d)'!V62</f>
        <v>0</v>
      </c>
      <c r="AI1883" s="88">
        <f>'Savings Tracker Summary (d)'!W62</f>
        <v>0</v>
      </c>
    </row>
    <row r="1884" spans="1:35">
      <c r="A1884" s="87" t="str">
        <f>'Savings Tracker Summary (d)'!A63</f>
        <v>Swansea Bay UHB</v>
      </c>
      <c r="B1884" s="87" t="str">
        <f>'Savings Tracker Summary (d)'!B63</f>
        <v>Savings Tracker Summary</v>
      </c>
      <c r="C1884" s="87" t="str">
        <f>'Savings Tracker Summary (d)'!C63</f>
        <v>Accountancy Gains</v>
      </c>
      <c r="D1884" s="87">
        <f>'Savings Tracker Summary (d)'!D63</f>
        <v>0</v>
      </c>
      <c r="E1884" s="87" t="str">
        <f>'Savings Tracker Summary (d)'!E63</f>
        <v>FIGURE</v>
      </c>
      <c r="F1884" s="87" t="str">
        <f>'Savings Tracker Summary (d)'!F63</f>
        <v>Non Clinical Support (Facilities/Estates/Corporate)</v>
      </c>
      <c r="G1884" s="703">
        <f>'Savings Tracker Summary (d)'!G63</f>
        <v>0</v>
      </c>
      <c r="H1884" s="703">
        <f>'Savings Tracker Summary (d)'!H63</f>
        <v>0</v>
      </c>
      <c r="I1884" s="703">
        <f>'Savings Tracker Summary (d)'!I63</f>
        <v>0</v>
      </c>
      <c r="J1884" s="703">
        <f>'Savings Tracker Summary (d)'!J63</f>
        <v>0</v>
      </c>
      <c r="K1884" s="703">
        <f>'Savings Tracker Summary (d)'!K63</f>
        <v>0</v>
      </c>
      <c r="L1884" s="703">
        <f>'Savings Tracker Summary (d)'!L63</f>
        <v>0</v>
      </c>
      <c r="M1884" s="703">
        <f>'Savings Tracker Summary (d)'!M63</f>
        <v>0</v>
      </c>
      <c r="N1884" s="703">
        <f>'Savings Tracker Summary (d)'!N63</f>
        <v>0</v>
      </c>
      <c r="O1884" s="703">
        <f>'Savings Tracker Summary (d)'!O63</f>
        <v>0</v>
      </c>
      <c r="P1884" s="703">
        <f>'Savings Tracker Summary (d)'!P63</f>
        <v>0</v>
      </c>
      <c r="Q1884" s="703">
        <f>'Savings Tracker Summary (d)'!Q63</f>
        <v>0</v>
      </c>
      <c r="R1884" s="703">
        <f>'Savings Tracker Summary (d)'!R63</f>
        <v>0</v>
      </c>
      <c r="S1884" s="703"/>
      <c r="W1884" s="703"/>
      <c r="X1884" s="703">
        <f>'Savings Tracker Summary (d)'!S63</f>
        <v>0</v>
      </c>
      <c r="Y1884" s="703"/>
      <c r="Z1884" s="703"/>
      <c r="AA1884" s="703"/>
      <c r="AF1884" s="88">
        <f>'Savings Tracker Summary (d)'!T63</f>
        <v>0</v>
      </c>
      <c r="AG1884" s="88">
        <f>'Savings Tracker Summary (d)'!U63</f>
        <v>0</v>
      </c>
      <c r="AH1884" s="88">
        <f>'Savings Tracker Summary (d)'!V63</f>
        <v>0</v>
      </c>
      <c r="AI1884" s="88">
        <f>'Savings Tracker Summary (d)'!W63</f>
        <v>0</v>
      </c>
    </row>
    <row r="1885" spans="1:35">
      <c r="A1885" s="87" t="str">
        <f>'Savings Tracker Summary (d)'!A64</f>
        <v>Swansea Bay UHB</v>
      </c>
      <c r="B1885" s="87" t="str">
        <f>'Savings Tracker Summary (d)'!B64</f>
        <v>Savings Tracker Summary</v>
      </c>
      <c r="C1885" s="87" t="str">
        <f>'Savings Tracker Summary (d)'!C64</f>
        <v>Accountancy Gains</v>
      </c>
      <c r="D1885" s="87">
        <f>'Savings Tracker Summary (d)'!D64</f>
        <v>0</v>
      </c>
      <c r="E1885" s="87" t="str">
        <f>'Savings Tracker Summary (d)'!E64</f>
        <v>FIGURE</v>
      </c>
      <c r="F1885" s="87" t="str">
        <f>'Savings Tracker Summary (d)'!F64</f>
        <v>Commissioning</v>
      </c>
      <c r="G1885" s="703">
        <f>'Savings Tracker Summary (d)'!G64</f>
        <v>0</v>
      </c>
      <c r="H1885" s="703">
        <f>'Savings Tracker Summary (d)'!H64</f>
        <v>0</v>
      </c>
      <c r="I1885" s="703">
        <f>'Savings Tracker Summary (d)'!I64</f>
        <v>0</v>
      </c>
      <c r="J1885" s="703">
        <f>'Savings Tracker Summary (d)'!J64</f>
        <v>0</v>
      </c>
      <c r="K1885" s="703">
        <f>'Savings Tracker Summary (d)'!K64</f>
        <v>0</v>
      </c>
      <c r="L1885" s="703">
        <f>'Savings Tracker Summary (d)'!L64</f>
        <v>0</v>
      </c>
      <c r="M1885" s="703">
        <f>'Savings Tracker Summary (d)'!M64</f>
        <v>0</v>
      </c>
      <c r="N1885" s="703">
        <f>'Savings Tracker Summary (d)'!N64</f>
        <v>0</v>
      </c>
      <c r="O1885" s="703">
        <f>'Savings Tracker Summary (d)'!O64</f>
        <v>0</v>
      </c>
      <c r="P1885" s="703">
        <f>'Savings Tracker Summary (d)'!P64</f>
        <v>0</v>
      </c>
      <c r="Q1885" s="703">
        <f>'Savings Tracker Summary (d)'!Q64</f>
        <v>0</v>
      </c>
      <c r="R1885" s="703">
        <f>'Savings Tracker Summary (d)'!R64</f>
        <v>0</v>
      </c>
      <c r="S1885" s="703"/>
      <c r="W1885" s="703"/>
      <c r="X1885" s="703">
        <f>'Savings Tracker Summary (d)'!S64</f>
        <v>0</v>
      </c>
      <c r="Y1885" s="703"/>
      <c r="Z1885" s="703"/>
      <c r="AA1885" s="703"/>
      <c r="AF1885" s="88">
        <f>'Savings Tracker Summary (d)'!T64</f>
        <v>0</v>
      </c>
      <c r="AG1885" s="88">
        <f>'Savings Tracker Summary (d)'!U64</f>
        <v>0</v>
      </c>
      <c r="AH1885" s="88">
        <f>'Savings Tracker Summary (d)'!V64</f>
        <v>0</v>
      </c>
      <c r="AI1885" s="88">
        <f>'Savings Tracker Summary (d)'!W64</f>
        <v>0</v>
      </c>
    </row>
    <row r="1886" spans="1:35">
      <c r="A1886" s="87" t="str">
        <f>'Savings Tracker Summary (d)'!A65</f>
        <v>Swansea Bay UHB</v>
      </c>
      <c r="B1886" s="87" t="str">
        <f>'Savings Tracker Summary (d)'!B65</f>
        <v>Savings Tracker Summary</v>
      </c>
      <c r="C1886" s="87" t="str">
        <f>'Savings Tracker Summary (d)'!C65</f>
        <v>Accountancy Gains</v>
      </c>
      <c r="D1886" s="87">
        <f>'Savings Tracker Summary (d)'!D65</f>
        <v>0</v>
      </c>
      <c r="E1886" s="87" t="str">
        <f>'Savings Tracker Summary (d)'!E65</f>
        <v>FIGURE</v>
      </c>
      <c r="F1886" s="87" t="str">
        <f>'Savings Tracker Summary (d)'!F65</f>
        <v>Across Service Areas</v>
      </c>
      <c r="G1886" s="703">
        <f>'Savings Tracker Summary (d)'!G65</f>
        <v>0</v>
      </c>
      <c r="H1886" s="703">
        <f>'Savings Tracker Summary (d)'!H65</f>
        <v>0</v>
      </c>
      <c r="I1886" s="703">
        <f>'Savings Tracker Summary (d)'!I65</f>
        <v>0</v>
      </c>
      <c r="J1886" s="703">
        <f>'Savings Tracker Summary (d)'!J65</f>
        <v>0</v>
      </c>
      <c r="K1886" s="703">
        <f>'Savings Tracker Summary (d)'!K65</f>
        <v>0</v>
      </c>
      <c r="L1886" s="703">
        <f>'Savings Tracker Summary (d)'!L65</f>
        <v>0</v>
      </c>
      <c r="M1886" s="703">
        <f>'Savings Tracker Summary (d)'!M65</f>
        <v>0</v>
      </c>
      <c r="N1886" s="703">
        <f>'Savings Tracker Summary (d)'!N65</f>
        <v>0</v>
      </c>
      <c r="O1886" s="703">
        <f>'Savings Tracker Summary (d)'!O65</f>
        <v>0</v>
      </c>
      <c r="P1886" s="703">
        <f>'Savings Tracker Summary (d)'!P65</f>
        <v>0</v>
      </c>
      <c r="Q1886" s="703">
        <f>'Savings Tracker Summary (d)'!Q65</f>
        <v>0</v>
      </c>
      <c r="R1886" s="703">
        <f>'Savings Tracker Summary (d)'!R65</f>
        <v>0</v>
      </c>
      <c r="S1886" s="703"/>
      <c r="W1886" s="703"/>
      <c r="X1886" s="703">
        <f>'Savings Tracker Summary (d)'!S65</f>
        <v>0</v>
      </c>
      <c r="Y1886" s="703"/>
      <c r="Z1886" s="703"/>
      <c r="AA1886" s="703"/>
      <c r="AF1886" s="88">
        <f>'Savings Tracker Summary (d)'!T65</f>
        <v>0</v>
      </c>
      <c r="AG1886" s="88">
        <f>'Savings Tracker Summary (d)'!U65</f>
        <v>0</v>
      </c>
      <c r="AH1886" s="88">
        <f>'Savings Tracker Summary (d)'!V65</f>
        <v>0</v>
      </c>
      <c r="AI1886" s="88">
        <f>'Savings Tracker Summary (d)'!W65</f>
        <v>0</v>
      </c>
    </row>
    <row r="1887" spans="1:35">
      <c r="A1887" s="87" t="str">
        <f>'Savings Tracker Summary (d)'!A66</f>
        <v>Swansea Bay UHB</v>
      </c>
      <c r="B1887" s="87" t="str">
        <f>'Savings Tracker Summary (d)'!B66</f>
        <v>Savings Tracker Summary</v>
      </c>
      <c r="C1887" s="87" t="str">
        <f>'Savings Tracker Summary (d)'!C66</f>
        <v>Accountancy Gains</v>
      </c>
      <c r="D1887" s="87">
        <f>'Savings Tracker Summary (d)'!D66</f>
        <v>0</v>
      </c>
      <c r="E1887" s="87" t="str">
        <f>'Savings Tracker Summary (d)'!E66</f>
        <v>FIGURE</v>
      </c>
      <c r="F1887" s="87" t="str">
        <f>'Savings Tracker Summary (d)'!F66</f>
        <v>CHC</v>
      </c>
      <c r="G1887" s="703">
        <f>'Savings Tracker Summary (d)'!G66</f>
        <v>0</v>
      </c>
      <c r="H1887" s="703">
        <f>'Savings Tracker Summary (d)'!H66</f>
        <v>0</v>
      </c>
      <c r="I1887" s="703">
        <f>'Savings Tracker Summary (d)'!I66</f>
        <v>0</v>
      </c>
      <c r="J1887" s="703">
        <f>'Savings Tracker Summary (d)'!J66</f>
        <v>0</v>
      </c>
      <c r="K1887" s="703">
        <f>'Savings Tracker Summary (d)'!K66</f>
        <v>0</v>
      </c>
      <c r="L1887" s="703">
        <f>'Savings Tracker Summary (d)'!L66</f>
        <v>0</v>
      </c>
      <c r="M1887" s="703">
        <f>'Savings Tracker Summary (d)'!M66</f>
        <v>0</v>
      </c>
      <c r="N1887" s="703">
        <f>'Savings Tracker Summary (d)'!N66</f>
        <v>0</v>
      </c>
      <c r="O1887" s="703">
        <f>'Savings Tracker Summary (d)'!O66</f>
        <v>0</v>
      </c>
      <c r="P1887" s="703">
        <f>'Savings Tracker Summary (d)'!P66</f>
        <v>0</v>
      </c>
      <c r="Q1887" s="703">
        <f>'Savings Tracker Summary (d)'!Q66</f>
        <v>0</v>
      </c>
      <c r="R1887" s="703">
        <f>'Savings Tracker Summary (d)'!R66</f>
        <v>0</v>
      </c>
      <c r="S1887" s="703"/>
      <c r="W1887" s="703"/>
      <c r="X1887" s="703">
        <f>'Savings Tracker Summary (d)'!S66</f>
        <v>0</v>
      </c>
      <c r="Y1887" s="703"/>
      <c r="Z1887" s="703"/>
      <c r="AA1887" s="703"/>
      <c r="AF1887" s="88">
        <f>'Savings Tracker Summary (d)'!T66</f>
        <v>0</v>
      </c>
      <c r="AG1887" s="88">
        <f>'Savings Tracker Summary (d)'!U66</f>
        <v>0</v>
      </c>
      <c r="AH1887" s="88">
        <f>'Savings Tracker Summary (d)'!V66</f>
        <v>0</v>
      </c>
      <c r="AI1887" s="88">
        <f>'Savings Tracker Summary (d)'!W66</f>
        <v>0</v>
      </c>
    </row>
    <row r="1888" spans="1:35">
      <c r="A1888" s="87" t="str">
        <f>'Savings Tracker Summary (d)'!A67</f>
        <v>Swansea Bay UHB</v>
      </c>
      <c r="B1888" s="87" t="str">
        <f>'Savings Tracker Summary (d)'!B67</f>
        <v>Savings Tracker Summary</v>
      </c>
      <c r="C1888" s="87" t="str">
        <f>'Savings Tracker Summary (d)'!C67</f>
        <v>Accountancy Gains</v>
      </c>
      <c r="D1888" s="87">
        <f>'Savings Tracker Summary (d)'!D67</f>
        <v>0</v>
      </c>
      <c r="E1888" s="87" t="str">
        <f>'Savings Tracker Summary (d)'!E67</f>
        <v>FIGURE</v>
      </c>
      <c r="F1888" s="87" t="str">
        <f>'Savings Tracker Summary (d)'!F67</f>
        <v>Prescribing</v>
      </c>
      <c r="G1888" s="703">
        <f>'Savings Tracker Summary (d)'!G67</f>
        <v>0</v>
      </c>
      <c r="H1888" s="703">
        <f>'Savings Tracker Summary (d)'!H67</f>
        <v>0</v>
      </c>
      <c r="I1888" s="703">
        <f>'Savings Tracker Summary (d)'!I67</f>
        <v>0</v>
      </c>
      <c r="J1888" s="703">
        <f>'Savings Tracker Summary (d)'!J67</f>
        <v>0</v>
      </c>
      <c r="K1888" s="703">
        <f>'Savings Tracker Summary (d)'!K67</f>
        <v>0</v>
      </c>
      <c r="L1888" s="703">
        <f>'Savings Tracker Summary (d)'!L67</f>
        <v>0</v>
      </c>
      <c r="M1888" s="703">
        <f>'Savings Tracker Summary (d)'!M67</f>
        <v>0</v>
      </c>
      <c r="N1888" s="703">
        <f>'Savings Tracker Summary (d)'!N67</f>
        <v>0</v>
      </c>
      <c r="O1888" s="703">
        <f>'Savings Tracker Summary (d)'!O67</f>
        <v>0</v>
      </c>
      <c r="P1888" s="703">
        <f>'Savings Tracker Summary (d)'!P67</f>
        <v>0</v>
      </c>
      <c r="Q1888" s="703">
        <f>'Savings Tracker Summary (d)'!Q67</f>
        <v>0</v>
      </c>
      <c r="R1888" s="703">
        <f>'Savings Tracker Summary (d)'!R67</f>
        <v>0</v>
      </c>
      <c r="S1888" s="703"/>
      <c r="W1888" s="703"/>
      <c r="X1888" s="703">
        <f>'Savings Tracker Summary (d)'!S67</f>
        <v>0</v>
      </c>
      <c r="Y1888" s="703"/>
      <c r="Z1888" s="703"/>
      <c r="AA1888" s="703"/>
      <c r="AF1888" s="88">
        <f>'Savings Tracker Summary (d)'!T67</f>
        <v>0</v>
      </c>
      <c r="AG1888" s="88">
        <f>'Savings Tracker Summary (d)'!U67</f>
        <v>0</v>
      </c>
      <c r="AH1888" s="88">
        <f>'Savings Tracker Summary (d)'!V67</f>
        <v>0</v>
      </c>
      <c r="AI1888" s="88">
        <f>'Savings Tracker Summary (d)'!W67</f>
        <v>0</v>
      </c>
    </row>
    <row r="1889" spans="1:35">
      <c r="A1889" s="87" t="str">
        <f>'Savings Tracker Summary (d)'!A68</f>
        <v>Swansea Bay UHB</v>
      </c>
      <c r="B1889" s="87" t="str">
        <f>'Savings Tracker Summary (d)'!B68</f>
        <v>Savings Tracker Summary</v>
      </c>
      <c r="C1889" s="87" t="str">
        <f>'Savings Tracker Summary (d)'!C68</f>
        <v>Accountancy Gains</v>
      </c>
      <c r="D1889" s="87">
        <f>'Savings Tracker Summary (d)'!D68</f>
        <v>0</v>
      </c>
      <c r="E1889" s="87" t="str">
        <f>'Savings Tracker Summary (d)'!E68</f>
        <v>FIGURE</v>
      </c>
      <c r="F1889" s="87" t="str">
        <f>'Savings Tracker Summary (d)'!F68</f>
        <v>Medicines Management (Secondary Care)</v>
      </c>
      <c r="G1889" s="703">
        <f>'Savings Tracker Summary (d)'!G68</f>
        <v>0</v>
      </c>
      <c r="H1889" s="703">
        <f>'Savings Tracker Summary (d)'!H68</f>
        <v>0</v>
      </c>
      <c r="I1889" s="703">
        <f>'Savings Tracker Summary (d)'!I68</f>
        <v>0</v>
      </c>
      <c r="J1889" s="703">
        <f>'Savings Tracker Summary (d)'!J68</f>
        <v>0</v>
      </c>
      <c r="K1889" s="703">
        <f>'Savings Tracker Summary (d)'!K68</f>
        <v>0</v>
      </c>
      <c r="L1889" s="703">
        <f>'Savings Tracker Summary (d)'!L68</f>
        <v>0</v>
      </c>
      <c r="M1889" s="703">
        <f>'Savings Tracker Summary (d)'!M68</f>
        <v>0</v>
      </c>
      <c r="N1889" s="703">
        <f>'Savings Tracker Summary (d)'!N68</f>
        <v>0</v>
      </c>
      <c r="O1889" s="703">
        <f>'Savings Tracker Summary (d)'!O68</f>
        <v>0</v>
      </c>
      <c r="P1889" s="703">
        <f>'Savings Tracker Summary (d)'!P68</f>
        <v>0</v>
      </c>
      <c r="Q1889" s="703">
        <f>'Savings Tracker Summary (d)'!Q68</f>
        <v>0</v>
      </c>
      <c r="R1889" s="703">
        <f>'Savings Tracker Summary (d)'!R68</f>
        <v>0</v>
      </c>
      <c r="S1889" s="703"/>
      <c r="W1889" s="703"/>
      <c r="X1889" s="703">
        <f>'Savings Tracker Summary (d)'!S68</f>
        <v>0</v>
      </c>
      <c r="Y1889" s="703"/>
      <c r="Z1889" s="703"/>
      <c r="AA1889" s="703"/>
      <c r="AF1889" s="88">
        <f>'Savings Tracker Summary (d)'!T68</f>
        <v>0</v>
      </c>
      <c r="AG1889" s="88">
        <f>'Savings Tracker Summary (d)'!U68</f>
        <v>0</v>
      </c>
      <c r="AH1889" s="88">
        <f>'Savings Tracker Summary (d)'!V68</f>
        <v>0</v>
      </c>
      <c r="AI1889" s="88">
        <f>'Savings Tracker Summary (d)'!W68</f>
        <v>0</v>
      </c>
    </row>
    <row r="1890" spans="1:35">
      <c r="A1890" s="87" t="str">
        <f>'Savings Tracker Summary (d)'!A69</f>
        <v>Swansea Bay UHB</v>
      </c>
      <c r="B1890" s="87" t="str">
        <f>'Savings Tracker Summary (d)'!B69</f>
        <v>Savings Tracker Summary</v>
      </c>
      <c r="C1890" s="87" t="str">
        <f>'Savings Tracker Summary (d)'!C69</f>
        <v>Accountancy Gains</v>
      </c>
      <c r="D1890" s="87">
        <f>'Savings Tracker Summary (d)'!D69</f>
        <v>0</v>
      </c>
      <c r="E1890" s="87" t="str">
        <f>'Savings Tracker Summary (d)'!E69</f>
        <v>SUB TOTAL</v>
      </c>
      <c r="F1890" s="87" t="str">
        <f>'Savings Tracker Summary (d)'!F69</f>
        <v>Green &amp; Amber Sub-Total</v>
      </c>
      <c r="G1890" s="703">
        <f>'Savings Tracker Summary (d)'!G69</f>
        <v>0</v>
      </c>
      <c r="H1890" s="703">
        <f>'Savings Tracker Summary (d)'!H69</f>
        <v>0</v>
      </c>
      <c r="I1890" s="703">
        <f>'Savings Tracker Summary (d)'!I69</f>
        <v>0</v>
      </c>
      <c r="J1890" s="703">
        <f>'Savings Tracker Summary (d)'!J69</f>
        <v>0</v>
      </c>
      <c r="K1890" s="703">
        <f>'Savings Tracker Summary (d)'!K69</f>
        <v>0</v>
      </c>
      <c r="L1890" s="703">
        <f>'Savings Tracker Summary (d)'!L69</f>
        <v>0</v>
      </c>
      <c r="M1890" s="703">
        <f>'Savings Tracker Summary (d)'!M69</f>
        <v>0</v>
      </c>
      <c r="N1890" s="703">
        <f>'Savings Tracker Summary (d)'!N69</f>
        <v>0</v>
      </c>
      <c r="O1890" s="703">
        <f>'Savings Tracker Summary (d)'!O69</f>
        <v>0</v>
      </c>
      <c r="P1890" s="703">
        <f>'Savings Tracker Summary (d)'!P69</f>
        <v>0</v>
      </c>
      <c r="Q1890" s="703">
        <f>'Savings Tracker Summary (d)'!Q69</f>
        <v>0</v>
      </c>
      <c r="R1890" s="703">
        <f>'Savings Tracker Summary (d)'!R69</f>
        <v>0</v>
      </c>
      <c r="S1890" s="703"/>
      <c r="W1890" s="703"/>
      <c r="X1890" s="703">
        <f>'Savings Tracker Summary (d)'!S69</f>
        <v>0</v>
      </c>
      <c r="Y1890" s="703"/>
      <c r="Z1890" s="703"/>
      <c r="AA1890" s="703"/>
      <c r="AF1890" s="88">
        <f>'Savings Tracker Summary (d)'!T69</f>
        <v>0</v>
      </c>
      <c r="AG1890" s="88">
        <f>'Savings Tracker Summary (d)'!U69</f>
        <v>0</v>
      </c>
      <c r="AH1890" s="88">
        <f>'Savings Tracker Summary (d)'!V69</f>
        <v>0</v>
      </c>
      <c r="AI1890" s="88">
        <f>'Savings Tracker Summary (d)'!W69</f>
        <v>0</v>
      </c>
    </row>
    <row r="1891" spans="1:35">
      <c r="A1891" s="87" t="str">
        <f>'Savings Tracker Summary (d)'!A70</f>
        <v>Swansea Bay UHB</v>
      </c>
      <c r="B1891" s="87" t="str">
        <f>'Savings Tracker Summary (d)'!B70</f>
        <v>Savings Tracker Summary</v>
      </c>
      <c r="C1891" s="87" t="str">
        <f>'Savings Tracker Summary (d)'!C70</f>
        <v>Accountancy Gains</v>
      </c>
      <c r="D1891" s="87">
        <f>'Savings Tracker Summary (d)'!D70</f>
        <v>0</v>
      </c>
      <c r="E1891" s="87" t="str">
        <f>'Savings Tracker Summary (d)'!E70</f>
        <v>FIGURE</v>
      </c>
      <c r="F1891" s="87" t="str">
        <f>'Savings Tracker Summary (d)'!F70</f>
        <v>Red Schemes</v>
      </c>
      <c r="G1891" s="703">
        <f>'Savings Tracker Summary (d)'!G70</f>
        <v>0</v>
      </c>
      <c r="H1891" s="703">
        <f>'Savings Tracker Summary (d)'!H70</f>
        <v>0</v>
      </c>
      <c r="I1891" s="703">
        <f>'Savings Tracker Summary (d)'!I70</f>
        <v>0</v>
      </c>
      <c r="J1891" s="703">
        <f>'Savings Tracker Summary (d)'!J70</f>
        <v>0</v>
      </c>
      <c r="K1891" s="703">
        <f>'Savings Tracker Summary (d)'!K70</f>
        <v>0</v>
      </c>
      <c r="L1891" s="703">
        <f>'Savings Tracker Summary (d)'!L70</f>
        <v>0</v>
      </c>
      <c r="M1891" s="703">
        <f>'Savings Tracker Summary (d)'!M70</f>
        <v>0</v>
      </c>
      <c r="N1891" s="703">
        <f>'Savings Tracker Summary (d)'!N70</f>
        <v>0</v>
      </c>
      <c r="O1891" s="703">
        <f>'Savings Tracker Summary (d)'!O70</f>
        <v>0</v>
      </c>
      <c r="P1891" s="703">
        <f>'Savings Tracker Summary (d)'!P70</f>
        <v>0</v>
      </c>
      <c r="Q1891" s="703">
        <f>'Savings Tracker Summary (d)'!Q70</f>
        <v>0</v>
      </c>
      <c r="R1891" s="703">
        <f>'Savings Tracker Summary (d)'!R70</f>
        <v>0</v>
      </c>
      <c r="S1891" s="703"/>
      <c r="W1891" s="703"/>
      <c r="X1891" s="703">
        <f>'Savings Tracker Summary (d)'!S70</f>
        <v>0</v>
      </c>
      <c r="Y1891" s="703"/>
      <c r="Z1891" s="703"/>
      <c r="AA1891" s="703"/>
      <c r="AF1891" s="88">
        <f>'Savings Tracker Summary (d)'!T70</f>
        <v>0</v>
      </c>
      <c r="AG1891" s="88">
        <f>'Savings Tracker Summary (d)'!U70</f>
        <v>0</v>
      </c>
      <c r="AH1891" s="88">
        <f>'Savings Tracker Summary (d)'!V70</f>
        <v>0</v>
      </c>
      <c r="AI1891" s="88">
        <f>'Savings Tracker Summary (d)'!W70</f>
        <v>0</v>
      </c>
    </row>
    <row r="1892" spans="1:35">
      <c r="A1892" s="87" t="str">
        <f>'Savings Tracker Summary (d)'!A71</f>
        <v>Swansea Bay UHB</v>
      </c>
      <c r="B1892" s="87" t="str">
        <f>'Savings Tracker Summary (d)'!B71</f>
        <v>Savings Tracker Summary</v>
      </c>
      <c r="C1892" s="87" t="str">
        <f>'Savings Tracker Summary (d)'!C71</f>
        <v>Accountancy Gains</v>
      </c>
      <c r="D1892" s="87">
        <f>'Savings Tracker Summary (d)'!D71</f>
        <v>0</v>
      </c>
      <c r="E1892" s="87" t="str">
        <f>'Savings Tracker Summary (d)'!E71</f>
        <v>TOTAL</v>
      </c>
      <c r="F1892" s="87" t="str">
        <f>'Savings Tracker Summary (d)'!F71</f>
        <v>Grand Total</v>
      </c>
      <c r="G1892" s="703">
        <f>'Savings Tracker Summary (d)'!G71</f>
        <v>0</v>
      </c>
      <c r="H1892" s="703">
        <f>'Savings Tracker Summary (d)'!H71</f>
        <v>0</v>
      </c>
      <c r="I1892" s="703">
        <f>'Savings Tracker Summary (d)'!I71</f>
        <v>0</v>
      </c>
      <c r="J1892" s="703">
        <f>'Savings Tracker Summary (d)'!J71</f>
        <v>0</v>
      </c>
      <c r="K1892" s="703">
        <f>'Savings Tracker Summary (d)'!K71</f>
        <v>0</v>
      </c>
      <c r="L1892" s="703">
        <f>'Savings Tracker Summary (d)'!L71</f>
        <v>0</v>
      </c>
      <c r="M1892" s="703">
        <f>'Savings Tracker Summary (d)'!M71</f>
        <v>0</v>
      </c>
      <c r="N1892" s="703">
        <f>'Savings Tracker Summary (d)'!N71</f>
        <v>0</v>
      </c>
      <c r="O1892" s="703">
        <f>'Savings Tracker Summary (d)'!O71</f>
        <v>0</v>
      </c>
      <c r="P1892" s="703">
        <f>'Savings Tracker Summary (d)'!P71</f>
        <v>0</v>
      </c>
      <c r="Q1892" s="703">
        <f>'Savings Tracker Summary (d)'!Q71</f>
        <v>0</v>
      </c>
      <c r="R1892" s="703">
        <f>'Savings Tracker Summary (d)'!R71</f>
        <v>0</v>
      </c>
      <c r="S1892" s="703"/>
      <c r="W1892" s="703"/>
      <c r="X1892" s="703">
        <f>'Savings Tracker Summary (d)'!S71</f>
        <v>0</v>
      </c>
      <c r="Y1892" s="703"/>
      <c r="Z1892" s="703"/>
      <c r="AA1892" s="703"/>
      <c r="AF1892" s="88">
        <f>'Savings Tracker Summary (d)'!T71</f>
        <v>0</v>
      </c>
      <c r="AG1892" s="88">
        <f>'Savings Tracker Summary (d)'!U71</f>
        <v>0</v>
      </c>
      <c r="AH1892" s="88">
        <f>'Savings Tracker Summary (d)'!V71</f>
        <v>0</v>
      </c>
      <c r="AI1892" s="88">
        <f>'Savings Tracker Summary (d)'!W71</f>
        <v>0</v>
      </c>
    </row>
    <row r="1893" spans="1:35">
      <c r="A1893" s="87" t="str">
        <f>'Savings Tracker Summary (d)'!A72</f>
        <v>Swansea Bay UHB</v>
      </c>
      <c r="B1893" s="87" t="str">
        <f>'Savings Tracker Summary (d)'!B72</f>
        <v>Savings Forecast Profile</v>
      </c>
      <c r="C1893" s="87" t="str">
        <f>'Savings Tracker Summary (d)'!C72</f>
        <v>Savings Forecast Profile</v>
      </c>
      <c r="D1893" s="87">
        <f>'Savings Tracker Summary (d)'!D72</f>
        <v>0</v>
      </c>
      <c r="E1893" s="87" t="str">
        <f>'Savings Tracker Summary (d)'!E72</f>
        <v>FIGURE</v>
      </c>
      <c r="F1893" s="87" t="str">
        <f>'Savings Tracker Summary (d)'!F72</f>
        <v>Planned Care</v>
      </c>
      <c r="G1893" s="703">
        <f>'Savings Tracker Summary (d)'!G72</f>
        <v>0</v>
      </c>
      <c r="H1893" s="703">
        <f>'Savings Tracker Summary (d)'!H72</f>
        <v>0</v>
      </c>
      <c r="I1893" s="703">
        <f>'Savings Tracker Summary (d)'!I72</f>
        <v>0</v>
      </c>
      <c r="J1893" s="703">
        <f>'Savings Tracker Summary (d)'!J72</f>
        <v>0</v>
      </c>
      <c r="K1893" s="703">
        <f>'Savings Tracker Summary (d)'!K72</f>
        <v>0</v>
      </c>
      <c r="L1893" s="703">
        <f>'Savings Tracker Summary (d)'!L72</f>
        <v>0</v>
      </c>
      <c r="M1893" s="703">
        <f>'Savings Tracker Summary (d)'!M72</f>
        <v>0</v>
      </c>
      <c r="N1893" s="703">
        <f>'Savings Tracker Summary (d)'!N72</f>
        <v>0</v>
      </c>
      <c r="O1893" s="703">
        <f>'Savings Tracker Summary (d)'!O72</f>
        <v>0</v>
      </c>
      <c r="P1893" s="703">
        <f>'Savings Tracker Summary (d)'!P72</f>
        <v>0</v>
      </c>
      <c r="Q1893" s="703">
        <f>'Savings Tracker Summary (d)'!Q72</f>
        <v>0</v>
      </c>
      <c r="R1893" s="703">
        <f>'Savings Tracker Summary (d)'!R72</f>
        <v>0</v>
      </c>
      <c r="S1893" s="703"/>
      <c r="W1893" s="703"/>
      <c r="X1893" s="703">
        <f>'Savings Tracker Summary (d)'!S72</f>
        <v>0</v>
      </c>
      <c r="Y1893" s="703"/>
      <c r="Z1893" s="703"/>
      <c r="AA1893" s="703"/>
      <c r="AF1893" s="88">
        <f>'Savings Tracker Summary (d)'!T72</f>
        <v>0</v>
      </c>
      <c r="AG1893" s="88">
        <f>'Savings Tracker Summary (d)'!U72</f>
        <v>0</v>
      </c>
      <c r="AH1893" s="88">
        <f>'Savings Tracker Summary (d)'!V72</f>
        <v>0</v>
      </c>
      <c r="AI1893" s="88">
        <f>'Savings Tracker Summary (d)'!W72</f>
        <v>0</v>
      </c>
    </row>
    <row r="1894" spans="1:35">
      <c r="A1894" s="87" t="str">
        <f>'Savings Tracker Summary (d)'!A73</f>
        <v>Swansea Bay UHB</v>
      </c>
      <c r="B1894" s="87" t="str">
        <f>'Savings Tracker Summary (d)'!B73</f>
        <v>Savings Forecast Profile</v>
      </c>
      <c r="C1894" s="87" t="str">
        <f>'Savings Tracker Summary (d)'!C73</f>
        <v>Savings Forecast Profile</v>
      </c>
      <c r="D1894" s="87">
        <f>'Savings Tracker Summary (d)'!D73</f>
        <v>0</v>
      </c>
      <c r="E1894" s="87" t="str">
        <f>'Savings Tracker Summary (d)'!E73</f>
        <v>FIGURE</v>
      </c>
      <c r="F1894" s="87" t="str">
        <f>'Savings Tracker Summary (d)'!F73</f>
        <v>Unscheduled Care</v>
      </c>
      <c r="G1894" s="703">
        <f>'Savings Tracker Summary (d)'!G73</f>
        <v>0</v>
      </c>
      <c r="H1894" s="703">
        <f>'Savings Tracker Summary (d)'!H73</f>
        <v>0</v>
      </c>
      <c r="I1894" s="703">
        <f>'Savings Tracker Summary (d)'!I73</f>
        <v>0</v>
      </c>
      <c r="J1894" s="703">
        <f>'Savings Tracker Summary (d)'!J73</f>
        <v>0</v>
      </c>
      <c r="K1894" s="703">
        <f>'Savings Tracker Summary (d)'!K73</f>
        <v>0</v>
      </c>
      <c r="L1894" s="703">
        <f>'Savings Tracker Summary (d)'!L73</f>
        <v>0</v>
      </c>
      <c r="M1894" s="703">
        <f>'Savings Tracker Summary (d)'!M73</f>
        <v>0</v>
      </c>
      <c r="N1894" s="703">
        <f>'Savings Tracker Summary (d)'!N73</f>
        <v>0</v>
      </c>
      <c r="O1894" s="703">
        <f>'Savings Tracker Summary (d)'!O73</f>
        <v>0</v>
      </c>
      <c r="P1894" s="703">
        <f>'Savings Tracker Summary (d)'!P73</f>
        <v>0</v>
      </c>
      <c r="Q1894" s="703">
        <f>'Savings Tracker Summary (d)'!Q73</f>
        <v>0</v>
      </c>
      <c r="R1894" s="703">
        <f>'Savings Tracker Summary (d)'!R73</f>
        <v>0</v>
      </c>
      <c r="S1894" s="703"/>
      <c r="W1894" s="703"/>
      <c r="X1894" s="703">
        <f>'Savings Tracker Summary (d)'!S73</f>
        <v>0</v>
      </c>
      <c r="Y1894" s="703"/>
      <c r="Z1894" s="703"/>
      <c r="AA1894" s="703"/>
      <c r="AF1894" s="88">
        <f>'Savings Tracker Summary (d)'!T73</f>
        <v>0</v>
      </c>
      <c r="AG1894" s="88">
        <f>'Savings Tracker Summary (d)'!U73</f>
        <v>0</v>
      </c>
      <c r="AH1894" s="88">
        <f>'Savings Tracker Summary (d)'!V73</f>
        <v>0</v>
      </c>
      <c r="AI1894" s="88">
        <f>'Savings Tracker Summary (d)'!W73</f>
        <v>0</v>
      </c>
    </row>
    <row r="1895" spans="1:35">
      <c r="A1895" s="87" t="str">
        <f>'Savings Tracker Summary (d)'!A74</f>
        <v>Swansea Bay UHB</v>
      </c>
      <c r="B1895" s="87" t="str">
        <f>'Savings Tracker Summary (d)'!B74</f>
        <v>Savings Forecast Profile</v>
      </c>
      <c r="C1895" s="87" t="str">
        <f>'Savings Tracker Summary (d)'!C74</f>
        <v>Savings Forecast Profile</v>
      </c>
      <c r="D1895" s="87">
        <f>'Savings Tracker Summary (d)'!D74</f>
        <v>0</v>
      </c>
      <c r="E1895" s="87" t="str">
        <f>'Savings Tracker Summary (d)'!E74</f>
        <v>FIGURE</v>
      </c>
      <c r="F1895" s="87" t="str">
        <f>'Savings Tracker Summary (d)'!F74</f>
        <v>Primary and Community Care (Excl Prescribing)</v>
      </c>
      <c r="G1895" s="703">
        <f>'Savings Tracker Summary (d)'!G74</f>
        <v>250</v>
      </c>
      <c r="H1895" s="703">
        <f>'Savings Tracker Summary (d)'!H74</f>
        <v>250</v>
      </c>
      <c r="I1895" s="703">
        <f>'Savings Tracker Summary (d)'!I74</f>
        <v>250</v>
      </c>
      <c r="J1895" s="703">
        <f>'Savings Tracker Summary (d)'!J74</f>
        <v>250</v>
      </c>
      <c r="K1895" s="703">
        <f>'Savings Tracker Summary (d)'!K74</f>
        <v>250</v>
      </c>
      <c r="L1895" s="703">
        <f>'Savings Tracker Summary (d)'!L74</f>
        <v>250</v>
      </c>
      <c r="M1895" s="703">
        <f>'Savings Tracker Summary (d)'!M74</f>
        <v>250</v>
      </c>
      <c r="N1895" s="703">
        <f>'Savings Tracker Summary (d)'!N74</f>
        <v>250</v>
      </c>
      <c r="O1895" s="703">
        <f>'Savings Tracker Summary (d)'!O74</f>
        <v>250</v>
      </c>
      <c r="P1895" s="703">
        <f>'Savings Tracker Summary (d)'!P74</f>
        <v>250</v>
      </c>
      <c r="Q1895" s="703">
        <f>'Savings Tracker Summary (d)'!Q74</f>
        <v>250</v>
      </c>
      <c r="R1895" s="703">
        <f>'Savings Tracker Summary (d)'!R74</f>
        <v>250</v>
      </c>
      <c r="S1895" s="703"/>
      <c r="W1895" s="703"/>
      <c r="X1895" s="703">
        <f>'Savings Tracker Summary (d)'!S74</f>
        <v>3000</v>
      </c>
      <c r="Y1895" s="703"/>
      <c r="Z1895" s="703"/>
      <c r="AA1895" s="703"/>
      <c r="AF1895" s="88">
        <f>'Savings Tracker Summary (d)'!T74</f>
        <v>0</v>
      </c>
      <c r="AG1895" s="88">
        <f>'Savings Tracker Summary (d)'!U74</f>
        <v>0</v>
      </c>
      <c r="AH1895" s="88">
        <f>'Savings Tracker Summary (d)'!V74</f>
        <v>0</v>
      </c>
      <c r="AI1895" s="88">
        <f>'Savings Tracker Summary (d)'!W74</f>
        <v>0</v>
      </c>
    </row>
    <row r="1896" spans="1:35">
      <c r="A1896" s="87" t="str">
        <f>'Savings Tracker Summary (d)'!A75</f>
        <v>Swansea Bay UHB</v>
      </c>
      <c r="B1896" s="87" t="str">
        <f>'Savings Tracker Summary (d)'!B75</f>
        <v>Savings Forecast Profile</v>
      </c>
      <c r="C1896" s="87" t="str">
        <f>'Savings Tracker Summary (d)'!C75</f>
        <v>Savings Forecast Profile</v>
      </c>
      <c r="D1896" s="87">
        <f>'Savings Tracker Summary (d)'!D75</f>
        <v>0</v>
      </c>
      <c r="E1896" s="87" t="str">
        <f>'Savings Tracker Summary (d)'!E75</f>
        <v>FIGURE</v>
      </c>
      <c r="F1896" s="87" t="str">
        <f>'Savings Tracker Summary (d)'!F75</f>
        <v>Mental Health</v>
      </c>
      <c r="G1896" s="703">
        <f>'Savings Tracker Summary (d)'!G75</f>
        <v>0</v>
      </c>
      <c r="H1896" s="703">
        <f>'Savings Tracker Summary (d)'!H75</f>
        <v>0</v>
      </c>
      <c r="I1896" s="703">
        <f>'Savings Tracker Summary (d)'!I75</f>
        <v>0</v>
      </c>
      <c r="J1896" s="703">
        <f>'Savings Tracker Summary (d)'!J75</f>
        <v>0</v>
      </c>
      <c r="K1896" s="703">
        <f>'Savings Tracker Summary (d)'!K75</f>
        <v>0</v>
      </c>
      <c r="L1896" s="703">
        <f>'Savings Tracker Summary (d)'!L75</f>
        <v>0</v>
      </c>
      <c r="M1896" s="703">
        <f>'Savings Tracker Summary (d)'!M75</f>
        <v>0</v>
      </c>
      <c r="N1896" s="703">
        <f>'Savings Tracker Summary (d)'!N75</f>
        <v>0</v>
      </c>
      <c r="O1896" s="703">
        <f>'Savings Tracker Summary (d)'!O75</f>
        <v>0</v>
      </c>
      <c r="P1896" s="703">
        <f>'Savings Tracker Summary (d)'!P75</f>
        <v>0</v>
      </c>
      <c r="Q1896" s="703">
        <f>'Savings Tracker Summary (d)'!Q75</f>
        <v>0</v>
      </c>
      <c r="R1896" s="703">
        <f>'Savings Tracker Summary (d)'!R75</f>
        <v>0</v>
      </c>
      <c r="S1896" s="703"/>
      <c r="W1896" s="703"/>
      <c r="X1896" s="703">
        <f>'Savings Tracker Summary (d)'!S75</f>
        <v>0</v>
      </c>
      <c r="Y1896" s="703"/>
      <c r="Z1896" s="703"/>
      <c r="AA1896" s="703"/>
      <c r="AF1896" s="88">
        <f>'Savings Tracker Summary (d)'!T75</f>
        <v>0</v>
      </c>
      <c r="AG1896" s="88">
        <f>'Savings Tracker Summary (d)'!U75</f>
        <v>0</v>
      </c>
      <c r="AH1896" s="88">
        <f>'Savings Tracker Summary (d)'!V75</f>
        <v>0</v>
      </c>
      <c r="AI1896" s="88">
        <f>'Savings Tracker Summary (d)'!W75</f>
        <v>0</v>
      </c>
    </row>
    <row r="1897" spans="1:35">
      <c r="A1897" s="87" t="str">
        <f>'Savings Tracker Summary (d)'!A76</f>
        <v>Swansea Bay UHB</v>
      </c>
      <c r="B1897" s="87" t="str">
        <f>'Savings Tracker Summary (d)'!B76</f>
        <v>Savings Forecast Profile</v>
      </c>
      <c r="C1897" s="87" t="str">
        <f>'Savings Tracker Summary (d)'!C76</f>
        <v>Savings Forecast Profile</v>
      </c>
      <c r="D1897" s="87">
        <f>'Savings Tracker Summary (d)'!D76</f>
        <v>0</v>
      </c>
      <c r="E1897" s="87" t="str">
        <f>'Savings Tracker Summary (d)'!E76</f>
        <v>FIGURE</v>
      </c>
      <c r="F1897" s="87" t="str">
        <f>'Savings Tracker Summary (d)'!F76</f>
        <v>Clinical Support</v>
      </c>
      <c r="G1897" s="703">
        <f>'Savings Tracker Summary (d)'!G76</f>
        <v>0</v>
      </c>
      <c r="H1897" s="703">
        <f>'Savings Tracker Summary (d)'!H76</f>
        <v>0</v>
      </c>
      <c r="I1897" s="703">
        <f>'Savings Tracker Summary (d)'!I76</f>
        <v>0</v>
      </c>
      <c r="J1897" s="703">
        <f>'Savings Tracker Summary (d)'!J76</f>
        <v>0</v>
      </c>
      <c r="K1897" s="703">
        <f>'Savings Tracker Summary (d)'!K76</f>
        <v>0</v>
      </c>
      <c r="L1897" s="703">
        <f>'Savings Tracker Summary (d)'!L76</f>
        <v>0</v>
      </c>
      <c r="M1897" s="703">
        <f>'Savings Tracker Summary (d)'!M76</f>
        <v>0</v>
      </c>
      <c r="N1897" s="703">
        <f>'Savings Tracker Summary (d)'!N76</f>
        <v>0</v>
      </c>
      <c r="O1897" s="703">
        <f>'Savings Tracker Summary (d)'!O76</f>
        <v>0</v>
      </c>
      <c r="P1897" s="703">
        <f>'Savings Tracker Summary (d)'!P76</f>
        <v>0</v>
      </c>
      <c r="Q1897" s="703">
        <f>'Savings Tracker Summary (d)'!Q76</f>
        <v>0</v>
      </c>
      <c r="R1897" s="703">
        <f>'Savings Tracker Summary (d)'!R76</f>
        <v>0</v>
      </c>
      <c r="S1897" s="703"/>
      <c r="W1897" s="703"/>
      <c r="X1897" s="703">
        <f>'Savings Tracker Summary (d)'!S76</f>
        <v>0</v>
      </c>
      <c r="Y1897" s="703"/>
      <c r="Z1897" s="703"/>
      <c r="AA1897" s="703"/>
      <c r="AF1897" s="88">
        <f>'Savings Tracker Summary (d)'!T76</f>
        <v>0</v>
      </c>
      <c r="AG1897" s="88">
        <f>'Savings Tracker Summary (d)'!U76</f>
        <v>0</v>
      </c>
      <c r="AH1897" s="88">
        <f>'Savings Tracker Summary (d)'!V76</f>
        <v>0</v>
      </c>
      <c r="AI1897" s="88">
        <f>'Savings Tracker Summary (d)'!W76</f>
        <v>0</v>
      </c>
    </row>
    <row r="1898" spans="1:35">
      <c r="A1898" s="87" t="str">
        <f>'Savings Tracker Summary (d)'!A77</f>
        <v>Swansea Bay UHB</v>
      </c>
      <c r="B1898" s="87" t="str">
        <f>'Savings Tracker Summary (d)'!B77</f>
        <v>Savings Forecast Profile</v>
      </c>
      <c r="C1898" s="87" t="str">
        <f>'Savings Tracker Summary (d)'!C77</f>
        <v>Savings Forecast Profile</v>
      </c>
      <c r="D1898" s="87">
        <f>'Savings Tracker Summary (d)'!D77</f>
        <v>0</v>
      </c>
      <c r="E1898" s="87" t="str">
        <f>'Savings Tracker Summary (d)'!E77</f>
        <v>FIGURE</v>
      </c>
      <c r="F1898" s="87" t="str">
        <f>'Savings Tracker Summary (d)'!F77</f>
        <v>Non Clinical Support (Facilities/Estates/Corporate)</v>
      </c>
      <c r="G1898" s="703">
        <f>'Savings Tracker Summary (d)'!G77</f>
        <v>0</v>
      </c>
      <c r="H1898" s="703">
        <f>'Savings Tracker Summary (d)'!H77</f>
        <v>0</v>
      </c>
      <c r="I1898" s="703">
        <f>'Savings Tracker Summary (d)'!I77</f>
        <v>0</v>
      </c>
      <c r="J1898" s="703">
        <f>'Savings Tracker Summary (d)'!J77</f>
        <v>0</v>
      </c>
      <c r="K1898" s="703">
        <f>'Savings Tracker Summary (d)'!K77</f>
        <v>0</v>
      </c>
      <c r="L1898" s="703">
        <f>'Savings Tracker Summary (d)'!L77</f>
        <v>0</v>
      </c>
      <c r="M1898" s="703">
        <f>'Savings Tracker Summary (d)'!M77</f>
        <v>0</v>
      </c>
      <c r="N1898" s="703">
        <f>'Savings Tracker Summary (d)'!N77</f>
        <v>0</v>
      </c>
      <c r="O1898" s="703">
        <f>'Savings Tracker Summary (d)'!O77</f>
        <v>0</v>
      </c>
      <c r="P1898" s="703">
        <f>'Savings Tracker Summary (d)'!P77</f>
        <v>0</v>
      </c>
      <c r="Q1898" s="703">
        <f>'Savings Tracker Summary (d)'!Q77</f>
        <v>0</v>
      </c>
      <c r="R1898" s="703">
        <f>'Savings Tracker Summary (d)'!R77</f>
        <v>0</v>
      </c>
      <c r="S1898" s="703"/>
      <c r="W1898" s="703"/>
      <c r="X1898" s="703">
        <f>'Savings Tracker Summary (d)'!S77</f>
        <v>0</v>
      </c>
      <c r="Y1898" s="703"/>
      <c r="Z1898" s="703"/>
      <c r="AA1898" s="703"/>
      <c r="AF1898" s="88">
        <f>'Savings Tracker Summary (d)'!T77</f>
        <v>0</v>
      </c>
      <c r="AG1898" s="88">
        <f>'Savings Tracker Summary (d)'!U77</f>
        <v>0</v>
      </c>
      <c r="AH1898" s="88">
        <f>'Savings Tracker Summary (d)'!V77</f>
        <v>0</v>
      </c>
      <c r="AI1898" s="88">
        <f>'Savings Tracker Summary (d)'!W77</f>
        <v>0</v>
      </c>
    </row>
    <row r="1899" spans="1:35">
      <c r="A1899" s="87" t="str">
        <f>'Savings Tracker Summary (d)'!A78</f>
        <v>Swansea Bay UHB</v>
      </c>
      <c r="B1899" s="87" t="str">
        <f>'Savings Tracker Summary (d)'!B78</f>
        <v>Savings Forecast Profile</v>
      </c>
      <c r="C1899" s="87" t="str">
        <f>'Savings Tracker Summary (d)'!C78</f>
        <v>Savings Forecast Profile</v>
      </c>
      <c r="D1899" s="87">
        <f>'Savings Tracker Summary (d)'!D78</f>
        <v>0</v>
      </c>
      <c r="E1899" s="87" t="str">
        <f>'Savings Tracker Summary (d)'!E78</f>
        <v>FIGURE</v>
      </c>
      <c r="F1899" s="87" t="str">
        <f>'Savings Tracker Summary (d)'!F78</f>
        <v>Commissioning</v>
      </c>
      <c r="G1899" s="703">
        <f>'Savings Tracker Summary (d)'!G78</f>
        <v>0</v>
      </c>
      <c r="H1899" s="703">
        <f>'Savings Tracker Summary (d)'!H78</f>
        <v>0</v>
      </c>
      <c r="I1899" s="703">
        <f>'Savings Tracker Summary (d)'!I78</f>
        <v>0</v>
      </c>
      <c r="J1899" s="703">
        <f>'Savings Tracker Summary (d)'!J78</f>
        <v>0</v>
      </c>
      <c r="K1899" s="703">
        <f>'Savings Tracker Summary (d)'!K78</f>
        <v>0</v>
      </c>
      <c r="L1899" s="703">
        <f>'Savings Tracker Summary (d)'!L78</f>
        <v>0</v>
      </c>
      <c r="M1899" s="703">
        <f>'Savings Tracker Summary (d)'!M78</f>
        <v>0</v>
      </c>
      <c r="N1899" s="703">
        <f>'Savings Tracker Summary (d)'!N78</f>
        <v>0</v>
      </c>
      <c r="O1899" s="703">
        <f>'Savings Tracker Summary (d)'!O78</f>
        <v>0</v>
      </c>
      <c r="P1899" s="703">
        <f>'Savings Tracker Summary (d)'!P78</f>
        <v>0</v>
      </c>
      <c r="Q1899" s="703">
        <f>'Savings Tracker Summary (d)'!Q78</f>
        <v>0</v>
      </c>
      <c r="R1899" s="703">
        <f>'Savings Tracker Summary (d)'!R78</f>
        <v>0</v>
      </c>
      <c r="S1899" s="703"/>
      <c r="W1899" s="703"/>
      <c r="X1899" s="703">
        <f>'Savings Tracker Summary (d)'!S78</f>
        <v>0</v>
      </c>
      <c r="Y1899" s="703"/>
      <c r="Z1899" s="703"/>
      <c r="AA1899" s="703"/>
      <c r="AF1899" s="88">
        <f>'Savings Tracker Summary (d)'!T78</f>
        <v>0</v>
      </c>
      <c r="AG1899" s="88">
        <f>'Savings Tracker Summary (d)'!U78</f>
        <v>0</v>
      </c>
      <c r="AH1899" s="88">
        <f>'Savings Tracker Summary (d)'!V78</f>
        <v>0</v>
      </c>
      <c r="AI1899" s="88">
        <f>'Savings Tracker Summary (d)'!W78</f>
        <v>0</v>
      </c>
    </row>
    <row r="1900" spans="1:35">
      <c r="A1900" s="87" t="str">
        <f>'Savings Tracker Summary (d)'!A79</f>
        <v>Swansea Bay UHB</v>
      </c>
      <c r="B1900" s="87" t="str">
        <f>'Savings Tracker Summary (d)'!B79</f>
        <v>Savings Forecast Profile</v>
      </c>
      <c r="C1900" s="87" t="str">
        <f>'Savings Tracker Summary (d)'!C79</f>
        <v>Savings Forecast Profile</v>
      </c>
      <c r="D1900" s="87">
        <f>'Savings Tracker Summary (d)'!D79</f>
        <v>0</v>
      </c>
      <c r="E1900" s="87" t="str">
        <f>'Savings Tracker Summary (d)'!E79</f>
        <v>FIGURE</v>
      </c>
      <c r="F1900" s="87" t="str">
        <f>'Savings Tracker Summary (d)'!F79</f>
        <v>Across Service Areas</v>
      </c>
      <c r="G1900" s="703">
        <f>'Savings Tracker Summary (d)'!G79</f>
        <v>1058.3333333333335</v>
      </c>
      <c r="H1900" s="703">
        <f>'Savings Tracker Summary (d)'!H79</f>
        <v>1058.3333333333335</v>
      </c>
      <c r="I1900" s="703">
        <f>'Savings Tracker Summary (d)'!I79</f>
        <v>1058.3333333333335</v>
      </c>
      <c r="J1900" s="703">
        <f>'Savings Tracker Summary (d)'!J79</f>
        <v>1058.3333333333335</v>
      </c>
      <c r="K1900" s="703">
        <f>'Savings Tracker Summary (d)'!K79</f>
        <v>1058.3333333333335</v>
      </c>
      <c r="L1900" s="703">
        <f>'Savings Tracker Summary (d)'!L79</f>
        <v>1058.3333333333335</v>
      </c>
      <c r="M1900" s="703">
        <f>'Savings Tracker Summary (d)'!M79</f>
        <v>1058.3333333333335</v>
      </c>
      <c r="N1900" s="703">
        <f>'Savings Tracker Summary (d)'!N79</f>
        <v>1058.3333333333335</v>
      </c>
      <c r="O1900" s="703">
        <f>'Savings Tracker Summary (d)'!O79</f>
        <v>1058.3333333333335</v>
      </c>
      <c r="P1900" s="703">
        <f>'Savings Tracker Summary (d)'!P79</f>
        <v>1058.3333333333335</v>
      </c>
      <c r="Q1900" s="703">
        <f>'Savings Tracker Summary (d)'!Q79</f>
        <v>1058.3333333333335</v>
      </c>
      <c r="R1900" s="703">
        <f>'Savings Tracker Summary (d)'!R79</f>
        <v>1058.3333333333335</v>
      </c>
      <c r="S1900" s="703"/>
      <c r="W1900" s="703"/>
      <c r="X1900" s="703">
        <f>'Savings Tracker Summary (d)'!S79</f>
        <v>12700.000000000005</v>
      </c>
      <c r="Y1900" s="703"/>
      <c r="Z1900" s="703"/>
      <c r="AA1900" s="703"/>
      <c r="AF1900" s="88">
        <f>'Savings Tracker Summary (d)'!T79</f>
        <v>0</v>
      </c>
      <c r="AG1900" s="88">
        <f>'Savings Tracker Summary (d)'!U79</f>
        <v>0</v>
      </c>
      <c r="AH1900" s="88">
        <f>'Savings Tracker Summary (d)'!V79</f>
        <v>0</v>
      </c>
      <c r="AI1900" s="88">
        <f>'Savings Tracker Summary (d)'!W79</f>
        <v>0</v>
      </c>
    </row>
    <row r="1901" spans="1:35">
      <c r="A1901" s="87" t="str">
        <f>'Savings Tracker Summary (d)'!A80</f>
        <v>Swansea Bay UHB</v>
      </c>
      <c r="B1901" s="87" t="str">
        <f>'Savings Tracker Summary (d)'!B80</f>
        <v>Savings Forecast Profile</v>
      </c>
      <c r="C1901" s="87" t="str">
        <f>'Savings Tracker Summary (d)'!C80</f>
        <v>Savings Forecast Profile</v>
      </c>
      <c r="D1901" s="87">
        <f>'Savings Tracker Summary (d)'!D80</f>
        <v>0</v>
      </c>
      <c r="E1901" s="87" t="str">
        <f>'Savings Tracker Summary (d)'!E80</f>
        <v>FIGURE</v>
      </c>
      <c r="F1901" s="87" t="str">
        <f>'Savings Tracker Summary (d)'!F80</f>
        <v>CHC</v>
      </c>
      <c r="G1901" s="703">
        <f>'Savings Tracker Summary (d)'!G80</f>
        <v>241.66666666666666</v>
      </c>
      <c r="H1901" s="703">
        <f>'Savings Tracker Summary (d)'!H80</f>
        <v>241.66666666666666</v>
      </c>
      <c r="I1901" s="703">
        <f>'Savings Tracker Summary (d)'!I80</f>
        <v>241.66666666666666</v>
      </c>
      <c r="J1901" s="703">
        <f>'Savings Tracker Summary (d)'!J80</f>
        <v>241.66666666666666</v>
      </c>
      <c r="K1901" s="703">
        <f>'Savings Tracker Summary (d)'!K80</f>
        <v>241.66666666666666</v>
      </c>
      <c r="L1901" s="703">
        <f>'Savings Tracker Summary (d)'!L80</f>
        <v>241.66666666666666</v>
      </c>
      <c r="M1901" s="703">
        <f>'Savings Tracker Summary (d)'!M80</f>
        <v>241.66666666666666</v>
      </c>
      <c r="N1901" s="703">
        <f>'Savings Tracker Summary (d)'!N80</f>
        <v>241.66666666666666</v>
      </c>
      <c r="O1901" s="703">
        <f>'Savings Tracker Summary (d)'!O80</f>
        <v>241.66666666666666</v>
      </c>
      <c r="P1901" s="703">
        <f>'Savings Tracker Summary (d)'!P80</f>
        <v>241.66666666666666</v>
      </c>
      <c r="Q1901" s="703">
        <f>'Savings Tracker Summary (d)'!Q80</f>
        <v>241.66666666666666</v>
      </c>
      <c r="R1901" s="703">
        <f>'Savings Tracker Summary (d)'!R80</f>
        <v>241.66666666666666</v>
      </c>
      <c r="S1901" s="703"/>
      <c r="W1901" s="703"/>
      <c r="X1901" s="703">
        <f>'Savings Tracker Summary (d)'!S80</f>
        <v>2899.9999999999995</v>
      </c>
      <c r="Y1901" s="703"/>
      <c r="Z1901" s="703"/>
      <c r="AA1901" s="703"/>
      <c r="AF1901" s="88">
        <f>'Savings Tracker Summary (d)'!T80</f>
        <v>0</v>
      </c>
      <c r="AG1901" s="88">
        <f>'Savings Tracker Summary (d)'!U80</f>
        <v>0</v>
      </c>
      <c r="AH1901" s="88">
        <f>'Savings Tracker Summary (d)'!V80</f>
        <v>0</v>
      </c>
      <c r="AI1901" s="88">
        <f>'Savings Tracker Summary (d)'!W80</f>
        <v>0</v>
      </c>
    </row>
    <row r="1902" spans="1:35">
      <c r="A1902" s="87" t="str">
        <f>'Savings Tracker Summary (d)'!A81</f>
        <v>Swansea Bay UHB</v>
      </c>
      <c r="B1902" s="87" t="str">
        <f>'Savings Tracker Summary (d)'!B81</f>
        <v>Savings Forecast Profile</v>
      </c>
      <c r="C1902" s="87" t="str">
        <f>'Savings Tracker Summary (d)'!C81</f>
        <v>Savings Forecast Profile</v>
      </c>
      <c r="D1902" s="87">
        <f>'Savings Tracker Summary (d)'!D81</f>
        <v>0</v>
      </c>
      <c r="E1902" s="87" t="str">
        <f>'Savings Tracker Summary (d)'!E81</f>
        <v>FIGURE</v>
      </c>
      <c r="F1902" s="87" t="str">
        <f>'Savings Tracker Summary (d)'!F81</f>
        <v>Prescribing</v>
      </c>
      <c r="G1902" s="703">
        <f>'Savings Tracker Summary (d)'!G81</f>
        <v>83.333333333333329</v>
      </c>
      <c r="H1902" s="703">
        <f>'Savings Tracker Summary (d)'!H81</f>
        <v>83.333333333333329</v>
      </c>
      <c r="I1902" s="703">
        <f>'Savings Tracker Summary (d)'!I81</f>
        <v>83.333333333333329</v>
      </c>
      <c r="J1902" s="703">
        <f>'Savings Tracker Summary (d)'!J81</f>
        <v>83.333333333333329</v>
      </c>
      <c r="K1902" s="703">
        <f>'Savings Tracker Summary (d)'!K81</f>
        <v>83.333333333333329</v>
      </c>
      <c r="L1902" s="703">
        <f>'Savings Tracker Summary (d)'!L81</f>
        <v>83.333333333333329</v>
      </c>
      <c r="M1902" s="703">
        <f>'Savings Tracker Summary (d)'!M81</f>
        <v>83.333333333333329</v>
      </c>
      <c r="N1902" s="703">
        <f>'Savings Tracker Summary (d)'!N81</f>
        <v>83.333333333333329</v>
      </c>
      <c r="O1902" s="703">
        <f>'Savings Tracker Summary (d)'!O81</f>
        <v>83.333333333333329</v>
      </c>
      <c r="P1902" s="703">
        <f>'Savings Tracker Summary (d)'!P81</f>
        <v>83.333333333333329</v>
      </c>
      <c r="Q1902" s="703">
        <f>'Savings Tracker Summary (d)'!Q81</f>
        <v>83.333333333333329</v>
      </c>
      <c r="R1902" s="703">
        <f>'Savings Tracker Summary (d)'!R81</f>
        <v>83.333333333333329</v>
      </c>
      <c r="S1902" s="703"/>
      <c r="W1902" s="703"/>
      <c r="X1902" s="703">
        <f>'Savings Tracker Summary (d)'!S81</f>
        <v>1000.0000000000001</v>
      </c>
      <c r="Y1902" s="703"/>
      <c r="Z1902" s="703"/>
      <c r="AA1902" s="703"/>
      <c r="AF1902" s="88">
        <f>'Savings Tracker Summary (d)'!T81</f>
        <v>0</v>
      </c>
      <c r="AG1902" s="88">
        <f>'Savings Tracker Summary (d)'!U81</f>
        <v>0</v>
      </c>
      <c r="AH1902" s="88">
        <f>'Savings Tracker Summary (d)'!V81</f>
        <v>0</v>
      </c>
      <c r="AI1902" s="88">
        <f>'Savings Tracker Summary (d)'!W81</f>
        <v>0</v>
      </c>
    </row>
    <row r="1903" spans="1:35">
      <c r="A1903" s="87" t="str">
        <f>'Savings Tracker Summary (d)'!A82</f>
        <v>Swansea Bay UHB</v>
      </c>
      <c r="B1903" s="87" t="str">
        <f>'Savings Tracker Summary (d)'!B82</f>
        <v>Savings Forecast Profile</v>
      </c>
      <c r="C1903" s="87" t="str">
        <f>'Savings Tracker Summary (d)'!C82</f>
        <v>Savings Forecast Profile</v>
      </c>
      <c r="D1903" s="87">
        <f>'Savings Tracker Summary (d)'!D82</f>
        <v>0</v>
      </c>
      <c r="E1903" s="87" t="str">
        <f>'Savings Tracker Summary (d)'!E82</f>
        <v>FIGURE</v>
      </c>
      <c r="F1903" s="87" t="str">
        <f>'Savings Tracker Summary (d)'!F82</f>
        <v>Medicines Management (Secondary Care)</v>
      </c>
      <c r="G1903" s="703">
        <f>'Savings Tracker Summary (d)'!G82</f>
        <v>166.66666666666666</v>
      </c>
      <c r="H1903" s="703">
        <f>'Savings Tracker Summary (d)'!H82</f>
        <v>166.66666666666666</v>
      </c>
      <c r="I1903" s="703">
        <f>'Savings Tracker Summary (d)'!I82</f>
        <v>166.66666666666666</v>
      </c>
      <c r="J1903" s="703">
        <f>'Savings Tracker Summary (d)'!J82</f>
        <v>166.66666666666666</v>
      </c>
      <c r="K1903" s="703">
        <f>'Savings Tracker Summary (d)'!K82</f>
        <v>166.66666666666666</v>
      </c>
      <c r="L1903" s="703">
        <f>'Savings Tracker Summary (d)'!L82</f>
        <v>166.66666666666666</v>
      </c>
      <c r="M1903" s="703">
        <f>'Savings Tracker Summary (d)'!M82</f>
        <v>166.66666666666666</v>
      </c>
      <c r="N1903" s="703">
        <f>'Savings Tracker Summary (d)'!N82</f>
        <v>166.66666666666666</v>
      </c>
      <c r="O1903" s="703">
        <f>'Savings Tracker Summary (d)'!O82</f>
        <v>166.66666666666666</v>
      </c>
      <c r="P1903" s="703">
        <f>'Savings Tracker Summary (d)'!P82</f>
        <v>166.66666666666666</v>
      </c>
      <c r="Q1903" s="703">
        <f>'Savings Tracker Summary (d)'!Q82</f>
        <v>166.66666666666666</v>
      </c>
      <c r="R1903" s="703">
        <f>'Savings Tracker Summary (d)'!R82</f>
        <v>166.66666666666666</v>
      </c>
      <c r="S1903" s="703"/>
      <c r="W1903" s="703"/>
      <c r="X1903" s="703">
        <f>'Savings Tracker Summary (d)'!S82</f>
        <v>2000.0000000000002</v>
      </c>
      <c r="Y1903" s="703"/>
      <c r="Z1903" s="703"/>
      <c r="AA1903" s="703"/>
      <c r="AF1903" s="88">
        <f>'Savings Tracker Summary (d)'!T82</f>
        <v>0</v>
      </c>
      <c r="AG1903" s="88">
        <f>'Savings Tracker Summary (d)'!U82</f>
        <v>0</v>
      </c>
      <c r="AH1903" s="88">
        <f>'Savings Tracker Summary (d)'!V82</f>
        <v>0</v>
      </c>
      <c r="AI1903" s="88">
        <f>'Savings Tracker Summary (d)'!W82</f>
        <v>0</v>
      </c>
    </row>
    <row r="1904" spans="1:35">
      <c r="A1904" s="87" t="str">
        <f>'Savings Tracker Summary (d)'!A83</f>
        <v>Swansea Bay UHB</v>
      </c>
      <c r="B1904" s="87" t="str">
        <f>'Savings Tracker Summary (d)'!B83</f>
        <v>Savings Forecast Profile</v>
      </c>
      <c r="C1904" s="87" t="str">
        <f>'Savings Tracker Summary (d)'!C83</f>
        <v>Savings Forecast Profile</v>
      </c>
      <c r="D1904" s="87">
        <f>'Savings Tracker Summary (d)'!D83</f>
        <v>0</v>
      </c>
      <c r="E1904" s="87" t="str">
        <f>'Savings Tracker Summary (d)'!E83</f>
        <v>SUB TOTAL</v>
      </c>
      <c r="F1904" s="87" t="str">
        <f>'Savings Tracker Summary (d)'!F83</f>
        <v>Green &amp; Amber Sub-Total</v>
      </c>
      <c r="G1904" s="703">
        <f>'Savings Tracker Summary (d)'!G83</f>
        <v>1800.0000000000002</v>
      </c>
      <c r="H1904" s="703">
        <f>'Savings Tracker Summary (d)'!H83</f>
        <v>1800.0000000000002</v>
      </c>
      <c r="I1904" s="703">
        <f>'Savings Tracker Summary (d)'!I83</f>
        <v>1800.0000000000002</v>
      </c>
      <c r="J1904" s="703">
        <f>'Savings Tracker Summary (d)'!J83</f>
        <v>1800.0000000000002</v>
      </c>
      <c r="K1904" s="703">
        <f>'Savings Tracker Summary (d)'!K83</f>
        <v>1800.0000000000002</v>
      </c>
      <c r="L1904" s="703">
        <f>'Savings Tracker Summary (d)'!L83</f>
        <v>1800.0000000000002</v>
      </c>
      <c r="M1904" s="703">
        <f>'Savings Tracker Summary (d)'!M83</f>
        <v>1800.0000000000002</v>
      </c>
      <c r="N1904" s="703">
        <f>'Savings Tracker Summary (d)'!N83</f>
        <v>1800.0000000000002</v>
      </c>
      <c r="O1904" s="703">
        <f>'Savings Tracker Summary (d)'!O83</f>
        <v>1800.0000000000002</v>
      </c>
      <c r="P1904" s="703">
        <f>'Savings Tracker Summary (d)'!P83</f>
        <v>1800.0000000000002</v>
      </c>
      <c r="Q1904" s="703">
        <f>'Savings Tracker Summary (d)'!Q83</f>
        <v>1800.0000000000002</v>
      </c>
      <c r="R1904" s="703">
        <f>'Savings Tracker Summary (d)'!R83</f>
        <v>1800.0000000000002</v>
      </c>
      <c r="S1904" s="703"/>
      <c r="W1904" s="703"/>
      <c r="X1904" s="703">
        <f>'Savings Tracker Summary (d)'!S83</f>
        <v>21600.000000000004</v>
      </c>
      <c r="Y1904" s="703"/>
      <c r="Z1904" s="703"/>
      <c r="AA1904" s="703"/>
      <c r="AF1904" s="88">
        <f>'Savings Tracker Summary (d)'!T83</f>
        <v>0</v>
      </c>
      <c r="AG1904" s="88">
        <f>'Savings Tracker Summary (d)'!U83</f>
        <v>0</v>
      </c>
      <c r="AH1904" s="88">
        <f>'Savings Tracker Summary (d)'!V83</f>
        <v>0</v>
      </c>
      <c r="AI1904" s="88">
        <f>'Savings Tracker Summary (d)'!W83</f>
        <v>0</v>
      </c>
    </row>
    <row r="1905" spans="1:35">
      <c r="A1905" s="87" t="str">
        <f>'Savings Tracker Summary (d)'!A84</f>
        <v>Swansea Bay UHB</v>
      </c>
      <c r="B1905" s="87" t="str">
        <f>'Savings Tracker Summary (d)'!B84</f>
        <v>Savings Forecast Profile</v>
      </c>
      <c r="C1905" s="87" t="str">
        <f>'Savings Tracker Summary (d)'!C84</f>
        <v>Savings Forecast Profile</v>
      </c>
      <c r="D1905" s="87">
        <f>'Savings Tracker Summary (d)'!D84</f>
        <v>0</v>
      </c>
      <c r="E1905" s="87" t="str">
        <f>'Savings Tracker Summary (d)'!E84</f>
        <v>FIGURE</v>
      </c>
      <c r="F1905" s="87" t="str">
        <f>'Savings Tracker Summary (d)'!F84</f>
        <v>Red Schemes</v>
      </c>
      <c r="G1905" s="703">
        <f>'Savings Tracker Summary (d)'!G84</f>
        <v>50</v>
      </c>
      <c r="H1905" s="703">
        <f>'Savings Tracker Summary (d)'!H84</f>
        <v>50</v>
      </c>
      <c r="I1905" s="703">
        <f>'Savings Tracker Summary (d)'!I84</f>
        <v>50</v>
      </c>
      <c r="J1905" s="703">
        <f>'Savings Tracker Summary (d)'!J84</f>
        <v>50</v>
      </c>
      <c r="K1905" s="703">
        <f>'Savings Tracker Summary (d)'!K84</f>
        <v>50</v>
      </c>
      <c r="L1905" s="703">
        <f>'Savings Tracker Summary (d)'!L84</f>
        <v>50</v>
      </c>
      <c r="M1905" s="703">
        <f>'Savings Tracker Summary (d)'!M84</f>
        <v>50</v>
      </c>
      <c r="N1905" s="703">
        <f>'Savings Tracker Summary (d)'!N84</f>
        <v>50</v>
      </c>
      <c r="O1905" s="703">
        <f>'Savings Tracker Summary (d)'!O84</f>
        <v>50</v>
      </c>
      <c r="P1905" s="703">
        <f>'Savings Tracker Summary (d)'!P84</f>
        <v>50</v>
      </c>
      <c r="Q1905" s="703">
        <f>'Savings Tracker Summary (d)'!Q84</f>
        <v>50</v>
      </c>
      <c r="R1905" s="703">
        <f>'Savings Tracker Summary (d)'!R84</f>
        <v>50</v>
      </c>
      <c r="S1905" s="703"/>
      <c r="W1905" s="703"/>
      <c r="X1905" s="703">
        <f>'Savings Tracker Summary (d)'!S84</f>
        <v>600</v>
      </c>
      <c r="Y1905" s="703"/>
      <c r="Z1905" s="703"/>
      <c r="AA1905" s="703"/>
      <c r="AF1905" s="88">
        <f>'Savings Tracker Summary (d)'!T84</f>
        <v>0</v>
      </c>
      <c r="AG1905" s="88">
        <f>'Savings Tracker Summary (d)'!U84</f>
        <v>0</v>
      </c>
      <c r="AH1905" s="88">
        <f>'Savings Tracker Summary (d)'!V84</f>
        <v>0</v>
      </c>
      <c r="AI1905" s="88">
        <f>'Savings Tracker Summary (d)'!W84</f>
        <v>0</v>
      </c>
    </row>
    <row r="1906" spans="1:35">
      <c r="A1906" s="87" t="str">
        <f>'Savings Tracker Summary (d)'!A85</f>
        <v>Swansea Bay UHB</v>
      </c>
      <c r="B1906" s="87" t="str">
        <f>'Savings Tracker Summary (d)'!B85</f>
        <v>Savings Forecast Profile</v>
      </c>
      <c r="C1906" s="87" t="str">
        <f>'Savings Tracker Summary (d)'!C85</f>
        <v>Savings Forecast Profile</v>
      </c>
      <c r="D1906" s="87">
        <f>'Savings Tracker Summary (d)'!D85</f>
        <v>0</v>
      </c>
      <c r="E1906" s="87" t="str">
        <f>'Savings Tracker Summary (d)'!E85</f>
        <v>TOTAL</v>
      </c>
      <c r="F1906" s="87" t="str">
        <f>'Savings Tracker Summary (d)'!F85</f>
        <v>Grand Total</v>
      </c>
      <c r="G1906" s="703">
        <f>'Savings Tracker Summary (d)'!G85</f>
        <v>1850.0000000000002</v>
      </c>
      <c r="H1906" s="703">
        <f>'Savings Tracker Summary (d)'!H85</f>
        <v>1850.0000000000002</v>
      </c>
      <c r="I1906" s="703">
        <f>'Savings Tracker Summary (d)'!I85</f>
        <v>1850.0000000000002</v>
      </c>
      <c r="J1906" s="703">
        <f>'Savings Tracker Summary (d)'!J85</f>
        <v>1850.0000000000002</v>
      </c>
      <c r="K1906" s="703">
        <f>'Savings Tracker Summary (d)'!K85</f>
        <v>1850.0000000000002</v>
      </c>
      <c r="L1906" s="703">
        <f>'Savings Tracker Summary (d)'!L85</f>
        <v>1850.0000000000002</v>
      </c>
      <c r="M1906" s="703">
        <f>'Savings Tracker Summary (d)'!M85</f>
        <v>1850.0000000000002</v>
      </c>
      <c r="N1906" s="703">
        <f>'Savings Tracker Summary (d)'!N85</f>
        <v>1850.0000000000002</v>
      </c>
      <c r="O1906" s="703">
        <f>'Savings Tracker Summary (d)'!O85</f>
        <v>1850.0000000000002</v>
      </c>
      <c r="P1906" s="703">
        <f>'Savings Tracker Summary (d)'!P85</f>
        <v>1850.0000000000002</v>
      </c>
      <c r="Q1906" s="703">
        <f>'Savings Tracker Summary (d)'!Q85</f>
        <v>1850.0000000000002</v>
      </c>
      <c r="R1906" s="703">
        <f>'Savings Tracker Summary (d)'!R85</f>
        <v>1850.0000000000002</v>
      </c>
      <c r="S1906" s="703"/>
      <c r="W1906" s="703"/>
      <c r="X1906" s="703">
        <f>'Savings Tracker Summary (d)'!S85</f>
        <v>22200.000000000004</v>
      </c>
      <c r="Y1906" s="703"/>
      <c r="Z1906" s="703"/>
      <c r="AA1906" s="703"/>
      <c r="AF1906" s="88">
        <f>'Savings Tracker Summary (d)'!T85</f>
        <v>0</v>
      </c>
      <c r="AG1906" s="88">
        <f>'Savings Tracker Summary (d)'!U85</f>
        <v>0</v>
      </c>
      <c r="AH1906" s="88">
        <f>'Savings Tracker Summary (d)'!V85</f>
        <v>0</v>
      </c>
      <c r="AI1906" s="88">
        <f>'Savings Tracker Summary (d)'!W85</f>
        <v>0</v>
      </c>
    </row>
    <row r="1907" spans="1:35">
      <c r="A1907" s="87" t="str">
        <f>'Savings Tracker Summary (d)'!A86</f>
        <v>Swansea Bay UHB</v>
      </c>
      <c r="B1907" s="87" t="str">
        <f>'Savings Tracker Summary (d)'!B86</f>
        <v>Savings Forecast Profile</v>
      </c>
      <c r="C1907" s="87" t="str">
        <f>'Savings Tracker Summary (d)'!C86</f>
        <v>Savings - Recurrent &amp; Non Recurrent Split</v>
      </c>
      <c r="D1907" s="87">
        <f>'Savings Tracker Summary (d)'!D86</f>
        <v>0</v>
      </c>
      <c r="E1907" s="87" t="str">
        <f>'Savings Tracker Summary (d)'!E86</f>
        <v>2023/24</v>
      </c>
      <c r="F1907" s="87" t="str">
        <f>'Savings Tracker Summary (d)'!F86</f>
        <v>Pay</v>
      </c>
      <c r="G1907" s="703">
        <f>'Savings Tracker Summary (d)'!G86</f>
        <v>0</v>
      </c>
      <c r="H1907" s="703">
        <f>'Savings Tracker Summary (d)'!H86</f>
        <v>0</v>
      </c>
      <c r="I1907" s="703">
        <f>'Savings Tracker Summary (d)'!I86</f>
        <v>0</v>
      </c>
      <c r="J1907" s="703">
        <f>'Savings Tracker Summary (d)'!J86</f>
        <v>0</v>
      </c>
      <c r="K1907" s="703">
        <f>'Savings Tracker Summary (d)'!K86</f>
        <v>0</v>
      </c>
      <c r="L1907" s="703">
        <f>'Savings Tracker Summary (d)'!L86</f>
        <v>0</v>
      </c>
      <c r="M1907" s="703">
        <f>'Savings Tracker Summary (d)'!M86</f>
        <v>0</v>
      </c>
      <c r="N1907" s="703">
        <f>'Savings Tracker Summary (d)'!N86</f>
        <v>0</v>
      </c>
      <c r="O1907" s="703">
        <f>'Savings Tracker Summary (d)'!O86</f>
        <v>0</v>
      </c>
      <c r="P1907" s="703">
        <f>'Savings Tracker Summary (d)'!P86</f>
        <v>0</v>
      </c>
      <c r="Q1907" s="703">
        <f>'Savings Tracker Summary (d)'!Q86</f>
        <v>0</v>
      </c>
      <c r="R1907" s="703">
        <f>'Savings Tracker Summary (d)'!R86</f>
        <v>0</v>
      </c>
      <c r="S1907" s="703"/>
      <c r="W1907" s="703"/>
      <c r="X1907" s="703">
        <f>'Savings Tracker Summary (d)'!S86</f>
        <v>0</v>
      </c>
      <c r="Y1907" s="703"/>
      <c r="Z1907" s="703"/>
      <c r="AA1907" s="703"/>
      <c r="AF1907" s="88">
        <f>'Savings Tracker Summary (d)'!T86</f>
        <v>0</v>
      </c>
      <c r="AG1907" s="88">
        <f>'Savings Tracker Summary (d)'!U86</f>
        <v>7550</v>
      </c>
      <c r="AH1907" s="88">
        <f>'Savings Tracker Summary (d)'!V86</f>
        <v>7550</v>
      </c>
      <c r="AI1907" s="88">
        <f>'Savings Tracker Summary (d)'!W86</f>
        <v>7550</v>
      </c>
    </row>
    <row r="1908" spans="1:35">
      <c r="A1908" s="87" t="str">
        <f>'Savings Tracker Summary (d)'!A87</f>
        <v>Swansea Bay UHB</v>
      </c>
      <c r="B1908" s="87" t="str">
        <f>'Savings Tracker Summary (d)'!B87</f>
        <v>Savings Forecast Profile</v>
      </c>
      <c r="C1908" s="87" t="str">
        <f>'Savings Tracker Summary (d)'!C87</f>
        <v>Savings - Recurrent &amp; Non Recurrent Split</v>
      </c>
      <c r="D1908" s="87">
        <f>'Savings Tracker Summary (d)'!D87</f>
        <v>0</v>
      </c>
      <c r="E1908" s="87" t="str">
        <f>'Savings Tracker Summary (d)'!E87</f>
        <v>2023/24</v>
      </c>
      <c r="F1908" s="87" t="str">
        <f>'Savings Tracker Summary (d)'!F87</f>
        <v>Non Pay</v>
      </c>
      <c r="G1908" s="703">
        <f>'Savings Tracker Summary (d)'!G87</f>
        <v>0</v>
      </c>
      <c r="H1908" s="703">
        <f>'Savings Tracker Summary (d)'!H87</f>
        <v>0</v>
      </c>
      <c r="I1908" s="703">
        <f>'Savings Tracker Summary (d)'!I87</f>
        <v>0</v>
      </c>
      <c r="J1908" s="703">
        <f>'Savings Tracker Summary (d)'!J87</f>
        <v>0</v>
      </c>
      <c r="K1908" s="703">
        <f>'Savings Tracker Summary (d)'!K87</f>
        <v>0</v>
      </c>
      <c r="L1908" s="703">
        <f>'Savings Tracker Summary (d)'!L87</f>
        <v>0</v>
      </c>
      <c r="M1908" s="703">
        <f>'Savings Tracker Summary (d)'!M87</f>
        <v>0</v>
      </c>
      <c r="N1908" s="703">
        <f>'Savings Tracker Summary (d)'!N87</f>
        <v>0</v>
      </c>
      <c r="O1908" s="703">
        <f>'Savings Tracker Summary (d)'!O87</f>
        <v>0</v>
      </c>
      <c r="P1908" s="703">
        <f>'Savings Tracker Summary (d)'!P87</f>
        <v>0</v>
      </c>
      <c r="Q1908" s="703">
        <f>'Savings Tracker Summary (d)'!Q87</f>
        <v>0</v>
      </c>
      <c r="R1908" s="703">
        <f>'Savings Tracker Summary (d)'!R87</f>
        <v>0</v>
      </c>
      <c r="S1908" s="703"/>
      <c r="W1908" s="703"/>
      <c r="X1908" s="703">
        <f>'Savings Tracker Summary (d)'!S87</f>
        <v>0</v>
      </c>
      <c r="Y1908" s="703"/>
      <c r="Z1908" s="703"/>
      <c r="AA1908" s="703"/>
      <c r="AF1908" s="88">
        <f>'Savings Tracker Summary (d)'!T87</f>
        <v>0</v>
      </c>
      <c r="AG1908" s="88">
        <f>'Savings Tracker Summary (d)'!U87</f>
        <v>5150.0000000000009</v>
      </c>
      <c r="AH1908" s="88">
        <f>'Savings Tracker Summary (d)'!V87</f>
        <v>5150</v>
      </c>
      <c r="AI1908" s="88">
        <f>'Savings Tracker Summary (d)'!W87</f>
        <v>5750</v>
      </c>
    </row>
    <row r="1909" spans="1:35">
      <c r="A1909" s="87" t="str">
        <f>'Savings Tracker Summary (d)'!A88</f>
        <v>Swansea Bay UHB</v>
      </c>
      <c r="B1909" s="87" t="str">
        <f>'Savings Tracker Summary (d)'!B88</f>
        <v>Savings Forecast Profile</v>
      </c>
      <c r="C1909" s="87" t="str">
        <f>'Savings Tracker Summary (d)'!C88</f>
        <v>Savings - Recurrent &amp; Non Recurrent Split</v>
      </c>
      <c r="D1909" s="87">
        <f>'Savings Tracker Summary (d)'!D88</f>
        <v>0</v>
      </c>
      <c r="E1909" s="87" t="str">
        <f>'Savings Tracker Summary (d)'!E88</f>
        <v>2023/24</v>
      </c>
      <c r="F1909" s="87" t="str">
        <f>'Savings Tracker Summary (d)'!F88</f>
        <v>Primary Care Drugs</v>
      </c>
      <c r="G1909" s="703">
        <f>'Savings Tracker Summary (d)'!G88</f>
        <v>0</v>
      </c>
      <c r="H1909" s="703">
        <f>'Savings Tracker Summary (d)'!H88</f>
        <v>0</v>
      </c>
      <c r="I1909" s="703">
        <f>'Savings Tracker Summary (d)'!I88</f>
        <v>0</v>
      </c>
      <c r="J1909" s="703">
        <f>'Savings Tracker Summary (d)'!J88</f>
        <v>0</v>
      </c>
      <c r="K1909" s="703">
        <f>'Savings Tracker Summary (d)'!K88</f>
        <v>0</v>
      </c>
      <c r="L1909" s="703">
        <f>'Savings Tracker Summary (d)'!L88</f>
        <v>0</v>
      </c>
      <c r="M1909" s="703">
        <f>'Savings Tracker Summary (d)'!M88</f>
        <v>0</v>
      </c>
      <c r="N1909" s="703">
        <f>'Savings Tracker Summary (d)'!N88</f>
        <v>0</v>
      </c>
      <c r="O1909" s="703">
        <f>'Savings Tracker Summary (d)'!O88</f>
        <v>0</v>
      </c>
      <c r="P1909" s="703">
        <f>'Savings Tracker Summary (d)'!P88</f>
        <v>0</v>
      </c>
      <c r="Q1909" s="703">
        <f>'Savings Tracker Summary (d)'!Q88</f>
        <v>0</v>
      </c>
      <c r="R1909" s="703">
        <f>'Savings Tracker Summary (d)'!R88</f>
        <v>0</v>
      </c>
      <c r="S1909" s="703"/>
      <c r="W1909" s="703"/>
      <c r="X1909" s="703">
        <f>'Savings Tracker Summary (d)'!S88</f>
        <v>0</v>
      </c>
      <c r="Y1909" s="703"/>
      <c r="Z1909" s="703"/>
      <c r="AA1909" s="703"/>
      <c r="AF1909" s="88">
        <f>'Savings Tracker Summary (d)'!T88</f>
        <v>0</v>
      </c>
      <c r="AG1909" s="88">
        <f>'Savings Tracker Summary (d)'!U88</f>
        <v>1000.0000000000001</v>
      </c>
      <c r="AH1909" s="88">
        <f>'Savings Tracker Summary (d)'!V88</f>
        <v>1000</v>
      </c>
      <c r="AI1909" s="88">
        <f>'Savings Tracker Summary (d)'!W88</f>
        <v>1000</v>
      </c>
    </row>
    <row r="1910" spans="1:35">
      <c r="A1910" s="87" t="str">
        <f>'Savings Tracker Summary (d)'!A89</f>
        <v>Swansea Bay UHB</v>
      </c>
      <c r="B1910" s="87" t="str">
        <f>'Savings Tracker Summary (d)'!B89</f>
        <v>Savings Forecast Profile</v>
      </c>
      <c r="C1910" s="87" t="str">
        <f>'Savings Tracker Summary (d)'!C89</f>
        <v>Savings - Recurrent &amp; Non Recurrent Split</v>
      </c>
      <c r="D1910" s="87">
        <f>'Savings Tracker Summary (d)'!D89</f>
        <v>0</v>
      </c>
      <c r="E1910" s="87" t="str">
        <f>'Savings Tracker Summary (d)'!E89</f>
        <v>2023/24</v>
      </c>
      <c r="F1910" s="87" t="str">
        <f>'Savings Tracker Summary (d)'!F89</f>
        <v>Secondary Care Drugs</v>
      </c>
      <c r="G1910" s="703">
        <f>'Savings Tracker Summary (d)'!G89</f>
        <v>0</v>
      </c>
      <c r="H1910" s="703">
        <f>'Savings Tracker Summary (d)'!H89</f>
        <v>0</v>
      </c>
      <c r="I1910" s="703">
        <f>'Savings Tracker Summary (d)'!I89</f>
        <v>0</v>
      </c>
      <c r="J1910" s="703">
        <f>'Savings Tracker Summary (d)'!J89</f>
        <v>0</v>
      </c>
      <c r="K1910" s="703">
        <f>'Savings Tracker Summary (d)'!K89</f>
        <v>0</v>
      </c>
      <c r="L1910" s="703">
        <f>'Savings Tracker Summary (d)'!L89</f>
        <v>0</v>
      </c>
      <c r="M1910" s="703">
        <f>'Savings Tracker Summary (d)'!M89</f>
        <v>0</v>
      </c>
      <c r="N1910" s="703">
        <f>'Savings Tracker Summary (d)'!N89</f>
        <v>0</v>
      </c>
      <c r="O1910" s="703">
        <f>'Savings Tracker Summary (d)'!O89</f>
        <v>0</v>
      </c>
      <c r="P1910" s="703">
        <f>'Savings Tracker Summary (d)'!P89</f>
        <v>0</v>
      </c>
      <c r="Q1910" s="703">
        <f>'Savings Tracker Summary (d)'!Q89</f>
        <v>0</v>
      </c>
      <c r="R1910" s="703">
        <f>'Savings Tracker Summary (d)'!R89</f>
        <v>0</v>
      </c>
      <c r="S1910" s="703"/>
      <c r="W1910" s="703"/>
      <c r="X1910" s="703">
        <f>'Savings Tracker Summary (d)'!S89</f>
        <v>0</v>
      </c>
      <c r="Y1910" s="703"/>
      <c r="Z1910" s="703"/>
      <c r="AA1910" s="703"/>
      <c r="AF1910" s="88">
        <f>'Savings Tracker Summary (d)'!T89</f>
        <v>0</v>
      </c>
      <c r="AG1910" s="88">
        <f>'Savings Tracker Summary (d)'!U89</f>
        <v>2000.0000000000002</v>
      </c>
      <c r="AH1910" s="88">
        <f>'Savings Tracker Summary (d)'!V89</f>
        <v>2000</v>
      </c>
      <c r="AI1910" s="88">
        <f>'Savings Tracker Summary (d)'!W89</f>
        <v>2000</v>
      </c>
    </row>
    <row r="1911" spans="1:35">
      <c r="A1911" s="87" t="str">
        <f>'Savings Tracker Summary (d)'!A90</f>
        <v>Swansea Bay UHB</v>
      </c>
      <c r="B1911" s="87" t="str">
        <f>'Savings Tracker Summary (d)'!B90</f>
        <v>Savings Forecast Profile</v>
      </c>
      <c r="C1911" s="87" t="str">
        <f>'Savings Tracker Summary (d)'!C90</f>
        <v>Savings - Recurrent &amp; Non Recurrent Split</v>
      </c>
      <c r="D1911" s="87">
        <f>'Savings Tracker Summary (d)'!D90</f>
        <v>0</v>
      </c>
      <c r="E1911" s="87" t="str">
        <f>'Savings Tracker Summary (d)'!E90</f>
        <v>2023/24</v>
      </c>
      <c r="F1911" s="87" t="str">
        <f>'Savings Tracker Summary (d)'!F90</f>
        <v>CONTINUING HEALTHCARE / FUNDED NURSING CARE</v>
      </c>
      <c r="G1911" s="703">
        <f>'Savings Tracker Summary (d)'!G90</f>
        <v>0</v>
      </c>
      <c r="H1911" s="703">
        <f>'Savings Tracker Summary (d)'!H90</f>
        <v>0</v>
      </c>
      <c r="I1911" s="703">
        <f>'Savings Tracker Summary (d)'!I90</f>
        <v>0</v>
      </c>
      <c r="J1911" s="703">
        <f>'Savings Tracker Summary (d)'!J90</f>
        <v>0</v>
      </c>
      <c r="K1911" s="703">
        <f>'Savings Tracker Summary (d)'!K90</f>
        <v>0</v>
      </c>
      <c r="L1911" s="703">
        <f>'Savings Tracker Summary (d)'!L90</f>
        <v>0</v>
      </c>
      <c r="M1911" s="703">
        <f>'Savings Tracker Summary (d)'!M90</f>
        <v>0</v>
      </c>
      <c r="N1911" s="703">
        <f>'Savings Tracker Summary (d)'!N90</f>
        <v>0</v>
      </c>
      <c r="O1911" s="703">
        <f>'Savings Tracker Summary (d)'!O90</f>
        <v>0</v>
      </c>
      <c r="P1911" s="703">
        <f>'Savings Tracker Summary (d)'!P90</f>
        <v>0</v>
      </c>
      <c r="Q1911" s="703">
        <f>'Savings Tracker Summary (d)'!Q90</f>
        <v>0</v>
      </c>
      <c r="R1911" s="703">
        <f>'Savings Tracker Summary (d)'!R90</f>
        <v>0</v>
      </c>
      <c r="S1911" s="703"/>
      <c r="W1911" s="703"/>
      <c r="X1911" s="703">
        <f>'Savings Tracker Summary (d)'!S90</f>
        <v>0</v>
      </c>
      <c r="Y1911" s="703"/>
      <c r="Z1911" s="703"/>
      <c r="AA1911" s="703"/>
      <c r="AF1911" s="88">
        <f>'Savings Tracker Summary (d)'!T90</f>
        <v>0</v>
      </c>
      <c r="AG1911" s="88">
        <f>'Savings Tracker Summary (d)'!U90</f>
        <v>2899.9999999999995</v>
      </c>
      <c r="AH1911" s="88">
        <f>'Savings Tracker Summary (d)'!V90</f>
        <v>2900</v>
      </c>
      <c r="AI1911" s="88">
        <f>'Savings Tracker Summary (d)'!W90</f>
        <v>2900</v>
      </c>
    </row>
    <row r="1912" spans="1:35">
      <c r="A1912" s="87" t="str">
        <f>'Savings Tracker Summary (d)'!A91</f>
        <v>Swansea Bay UHB</v>
      </c>
      <c r="B1912" s="87" t="str">
        <f>'Savings Tracker Summary (d)'!B91</f>
        <v>Savings Forecast Profile</v>
      </c>
      <c r="C1912" s="87" t="str">
        <f>'Savings Tracker Summary (d)'!C91</f>
        <v>Savings - Recurrent &amp; Non Recurrent Split</v>
      </c>
      <c r="D1912" s="87">
        <f>'Savings Tracker Summary (d)'!D91</f>
        <v>0</v>
      </c>
      <c r="E1912" s="87" t="str">
        <f>'Savings Tracker Summary (d)'!E91</f>
        <v>2023/24</v>
      </c>
      <c r="F1912" s="87" t="str">
        <f>'Savings Tracker Summary (d)'!F91</f>
        <v>Primary Care Contractor</v>
      </c>
      <c r="G1912" s="703">
        <f>'Savings Tracker Summary (d)'!G91</f>
        <v>0</v>
      </c>
      <c r="H1912" s="703">
        <f>'Savings Tracker Summary (d)'!H91</f>
        <v>0</v>
      </c>
      <c r="I1912" s="703">
        <f>'Savings Tracker Summary (d)'!I91</f>
        <v>0</v>
      </c>
      <c r="J1912" s="703">
        <f>'Savings Tracker Summary (d)'!J91</f>
        <v>0</v>
      </c>
      <c r="K1912" s="703">
        <f>'Savings Tracker Summary (d)'!K91</f>
        <v>0</v>
      </c>
      <c r="L1912" s="703">
        <f>'Savings Tracker Summary (d)'!L91</f>
        <v>0</v>
      </c>
      <c r="M1912" s="703">
        <f>'Savings Tracker Summary (d)'!M91</f>
        <v>0</v>
      </c>
      <c r="N1912" s="703">
        <f>'Savings Tracker Summary (d)'!N91</f>
        <v>0</v>
      </c>
      <c r="O1912" s="703">
        <f>'Savings Tracker Summary (d)'!O91</f>
        <v>0</v>
      </c>
      <c r="P1912" s="703">
        <f>'Savings Tracker Summary (d)'!P91</f>
        <v>0</v>
      </c>
      <c r="Q1912" s="703">
        <f>'Savings Tracker Summary (d)'!Q91</f>
        <v>0</v>
      </c>
      <c r="R1912" s="703">
        <f>'Savings Tracker Summary (d)'!R91</f>
        <v>0</v>
      </c>
      <c r="S1912" s="703"/>
      <c r="W1912" s="703"/>
      <c r="X1912" s="703">
        <f>'Savings Tracker Summary (d)'!S91</f>
        <v>0</v>
      </c>
      <c r="Y1912" s="703"/>
      <c r="Z1912" s="703"/>
      <c r="AA1912" s="703"/>
      <c r="AF1912" s="88">
        <f>'Savings Tracker Summary (d)'!T91</f>
        <v>0</v>
      </c>
      <c r="AG1912" s="88">
        <f>'Savings Tracker Summary (d)'!U91</f>
        <v>3000</v>
      </c>
      <c r="AH1912" s="88">
        <f>'Savings Tracker Summary (d)'!V91</f>
        <v>3000</v>
      </c>
      <c r="AI1912" s="88">
        <f>'Savings Tracker Summary (d)'!W91</f>
        <v>3000</v>
      </c>
    </row>
    <row r="1913" spans="1:35">
      <c r="A1913" s="87" t="str">
        <f>'Savings Tracker Summary (d)'!A92</f>
        <v>Swansea Bay UHB</v>
      </c>
      <c r="B1913" s="87" t="str">
        <f>'Savings Tracker Summary (d)'!B92</f>
        <v>Savings Forecast Profile</v>
      </c>
      <c r="C1913" s="87" t="str">
        <f>'Savings Tracker Summary (d)'!C92</f>
        <v>Savings - Recurrent &amp; Non Recurrent Split</v>
      </c>
      <c r="D1913" s="87">
        <f>'Savings Tracker Summary (d)'!D92</f>
        <v>0</v>
      </c>
      <c r="E1913" s="87" t="str">
        <f>'Savings Tracker Summary (d)'!E92</f>
        <v>2023/24</v>
      </c>
      <c r="F1913" s="87" t="str">
        <f>'Savings Tracker Summary (d)'!F92</f>
        <v>Healthcare Services Provided by Other NHS Bodies</v>
      </c>
      <c r="G1913" s="703">
        <f>'Savings Tracker Summary (d)'!G92</f>
        <v>0</v>
      </c>
      <c r="H1913" s="703">
        <f>'Savings Tracker Summary (d)'!H92</f>
        <v>0</v>
      </c>
      <c r="I1913" s="703">
        <f>'Savings Tracker Summary (d)'!I92</f>
        <v>0</v>
      </c>
      <c r="J1913" s="703">
        <f>'Savings Tracker Summary (d)'!J92</f>
        <v>0</v>
      </c>
      <c r="K1913" s="703">
        <f>'Savings Tracker Summary (d)'!K92</f>
        <v>0</v>
      </c>
      <c r="L1913" s="703">
        <f>'Savings Tracker Summary (d)'!L92</f>
        <v>0</v>
      </c>
      <c r="M1913" s="703">
        <f>'Savings Tracker Summary (d)'!M92</f>
        <v>0</v>
      </c>
      <c r="N1913" s="703">
        <f>'Savings Tracker Summary (d)'!N92</f>
        <v>0</v>
      </c>
      <c r="O1913" s="703">
        <f>'Savings Tracker Summary (d)'!O92</f>
        <v>0</v>
      </c>
      <c r="P1913" s="703">
        <f>'Savings Tracker Summary (d)'!P92</f>
        <v>0</v>
      </c>
      <c r="Q1913" s="703">
        <f>'Savings Tracker Summary (d)'!Q92</f>
        <v>0</v>
      </c>
      <c r="R1913" s="703">
        <f>'Savings Tracker Summary (d)'!R92</f>
        <v>0</v>
      </c>
      <c r="S1913" s="703"/>
      <c r="W1913" s="703"/>
      <c r="X1913" s="703">
        <f>'Savings Tracker Summary (d)'!S92</f>
        <v>0</v>
      </c>
      <c r="Y1913" s="703"/>
      <c r="Z1913" s="703"/>
      <c r="AA1913" s="703"/>
      <c r="AF1913" s="88">
        <f>'Savings Tracker Summary (d)'!T92</f>
        <v>0</v>
      </c>
      <c r="AG1913" s="88">
        <f>'Savings Tracker Summary (d)'!U92</f>
        <v>0</v>
      </c>
      <c r="AH1913" s="88">
        <f>'Savings Tracker Summary (d)'!V92</f>
        <v>0</v>
      </c>
      <c r="AI1913" s="88">
        <f>'Savings Tracker Summary (d)'!W92</f>
        <v>0</v>
      </c>
    </row>
    <row r="1914" spans="1:35">
      <c r="A1914" s="87" t="str">
        <f>'Savings Tracker Summary (d)'!A93</f>
        <v>Swansea Bay UHB</v>
      </c>
      <c r="B1914" s="87" t="str">
        <f>'Savings Tracker Summary (d)'!B93</f>
        <v>Savings Forecast Profile</v>
      </c>
      <c r="C1914" s="87" t="str">
        <f>'Savings Tracker Summary (d)'!C93</f>
        <v>Savings - Recurrent &amp; Non Recurrent Split</v>
      </c>
      <c r="D1914" s="87">
        <f>'Savings Tracker Summary (d)'!D93</f>
        <v>0</v>
      </c>
      <c r="E1914" s="87" t="str">
        <f>'Savings Tracker Summary (d)'!E93</f>
        <v>2023/24</v>
      </c>
      <c r="F1914" s="87" t="str">
        <f>'Savings Tracker Summary (d)'!F93</f>
        <v>Non Healthcare Services Provided by Other NHS Bodies</v>
      </c>
      <c r="G1914" s="703">
        <f>'Savings Tracker Summary (d)'!G93</f>
        <v>0</v>
      </c>
      <c r="H1914" s="703">
        <f>'Savings Tracker Summary (d)'!H93</f>
        <v>0</v>
      </c>
      <c r="I1914" s="703">
        <f>'Savings Tracker Summary (d)'!I93</f>
        <v>0</v>
      </c>
      <c r="J1914" s="703">
        <f>'Savings Tracker Summary (d)'!J93</f>
        <v>0</v>
      </c>
      <c r="K1914" s="703">
        <f>'Savings Tracker Summary (d)'!K93</f>
        <v>0</v>
      </c>
      <c r="L1914" s="703">
        <f>'Savings Tracker Summary (d)'!L93</f>
        <v>0</v>
      </c>
      <c r="M1914" s="703">
        <f>'Savings Tracker Summary (d)'!M93</f>
        <v>0</v>
      </c>
      <c r="N1914" s="703">
        <f>'Savings Tracker Summary (d)'!N93</f>
        <v>0</v>
      </c>
      <c r="O1914" s="703">
        <f>'Savings Tracker Summary (d)'!O93</f>
        <v>0</v>
      </c>
      <c r="P1914" s="703">
        <f>'Savings Tracker Summary (d)'!P93</f>
        <v>0</v>
      </c>
      <c r="Q1914" s="703">
        <f>'Savings Tracker Summary (d)'!Q93</f>
        <v>0</v>
      </c>
      <c r="R1914" s="703">
        <f>'Savings Tracker Summary (d)'!R93</f>
        <v>0</v>
      </c>
      <c r="S1914" s="703"/>
      <c r="W1914" s="703"/>
      <c r="X1914" s="703">
        <f>'Savings Tracker Summary (d)'!S93</f>
        <v>0</v>
      </c>
      <c r="Y1914" s="703"/>
      <c r="Z1914" s="703"/>
      <c r="AA1914" s="703"/>
      <c r="AF1914" s="88">
        <f>'Savings Tracker Summary (d)'!T93</f>
        <v>0</v>
      </c>
      <c r="AG1914" s="88">
        <f>'Savings Tracker Summary (d)'!U93</f>
        <v>0</v>
      </c>
      <c r="AH1914" s="88">
        <f>'Savings Tracker Summary (d)'!V93</f>
        <v>0</v>
      </c>
      <c r="AI1914" s="88">
        <f>'Savings Tracker Summary (d)'!W93</f>
        <v>0</v>
      </c>
    </row>
    <row r="1915" spans="1:35">
      <c r="A1915" s="87" t="str">
        <f>'Savings Tracker Summary (d)'!A94</f>
        <v>Swansea Bay UHB</v>
      </c>
      <c r="B1915" s="87" t="str">
        <f>'Savings Tracker Summary (d)'!B94</f>
        <v>Savings Forecast Profile</v>
      </c>
      <c r="C1915" s="87" t="str">
        <f>'Savings Tracker Summary (d)'!C94</f>
        <v>Savings - Recurrent &amp; Non Recurrent Split</v>
      </c>
      <c r="D1915" s="87">
        <f>'Savings Tracker Summary (d)'!D94</f>
        <v>0</v>
      </c>
      <c r="E1915" s="87" t="str">
        <f>'Savings Tracker Summary (d)'!E94</f>
        <v>2023/24</v>
      </c>
      <c r="F1915" s="87" t="str">
        <f>'Savings Tracker Summary (d)'!F94</f>
        <v>Other Private &amp; Voluntary Sector</v>
      </c>
      <c r="G1915" s="703">
        <f>'Savings Tracker Summary (d)'!G94</f>
        <v>0</v>
      </c>
      <c r="H1915" s="703">
        <f>'Savings Tracker Summary (d)'!H94</f>
        <v>0</v>
      </c>
      <c r="I1915" s="703">
        <f>'Savings Tracker Summary (d)'!I94</f>
        <v>0</v>
      </c>
      <c r="J1915" s="703">
        <f>'Savings Tracker Summary (d)'!J94</f>
        <v>0</v>
      </c>
      <c r="K1915" s="703">
        <f>'Savings Tracker Summary (d)'!K94</f>
        <v>0</v>
      </c>
      <c r="L1915" s="703">
        <f>'Savings Tracker Summary (d)'!L94</f>
        <v>0</v>
      </c>
      <c r="M1915" s="703">
        <f>'Savings Tracker Summary (d)'!M94</f>
        <v>0</v>
      </c>
      <c r="N1915" s="703">
        <f>'Savings Tracker Summary (d)'!N94</f>
        <v>0</v>
      </c>
      <c r="O1915" s="703">
        <f>'Savings Tracker Summary (d)'!O94</f>
        <v>0</v>
      </c>
      <c r="P1915" s="703">
        <f>'Savings Tracker Summary (d)'!P94</f>
        <v>0</v>
      </c>
      <c r="Q1915" s="703">
        <f>'Savings Tracker Summary (d)'!Q94</f>
        <v>0</v>
      </c>
      <c r="R1915" s="703">
        <f>'Savings Tracker Summary (d)'!R94</f>
        <v>0</v>
      </c>
      <c r="S1915" s="703"/>
      <c r="W1915" s="703"/>
      <c r="X1915" s="703">
        <f>'Savings Tracker Summary (d)'!S94</f>
        <v>0</v>
      </c>
      <c r="Y1915" s="703"/>
      <c r="Z1915" s="703"/>
      <c r="AA1915" s="703"/>
      <c r="AF1915" s="88">
        <f>'Savings Tracker Summary (d)'!T94</f>
        <v>0</v>
      </c>
      <c r="AG1915" s="88">
        <f>'Savings Tracker Summary (d)'!U94</f>
        <v>0</v>
      </c>
      <c r="AH1915" s="88">
        <f>'Savings Tracker Summary (d)'!V94</f>
        <v>0</v>
      </c>
      <c r="AI1915" s="88">
        <f>'Savings Tracker Summary (d)'!W94</f>
        <v>0</v>
      </c>
    </row>
    <row r="1916" spans="1:35">
      <c r="A1916" s="87" t="str">
        <f>'Savings Tracker Summary (d)'!A95</f>
        <v>Swansea Bay UHB</v>
      </c>
      <c r="B1916" s="87" t="str">
        <f>'Savings Tracker Summary (d)'!B95</f>
        <v>Savings Forecast Profile</v>
      </c>
      <c r="C1916" s="87" t="str">
        <f>'Savings Tracker Summary (d)'!C95</f>
        <v>Savings - Recurrent &amp; Non Recurrent Split</v>
      </c>
      <c r="D1916" s="87">
        <f>'Savings Tracker Summary (d)'!D95</f>
        <v>0</v>
      </c>
      <c r="E1916" s="87" t="str">
        <f>'Savings Tracker Summary (d)'!E95</f>
        <v>2023/24</v>
      </c>
      <c r="F1916" s="87" t="str">
        <f>'Savings Tracker Summary (d)'!F95</f>
        <v>Joint Financing and Other</v>
      </c>
      <c r="G1916" s="703">
        <f>'Savings Tracker Summary (d)'!G95</f>
        <v>0</v>
      </c>
      <c r="H1916" s="703">
        <f>'Savings Tracker Summary (d)'!H95</f>
        <v>0</v>
      </c>
      <c r="I1916" s="703">
        <f>'Savings Tracker Summary (d)'!I95</f>
        <v>0</v>
      </c>
      <c r="J1916" s="703">
        <f>'Savings Tracker Summary (d)'!J95</f>
        <v>0</v>
      </c>
      <c r="K1916" s="703">
        <f>'Savings Tracker Summary (d)'!K95</f>
        <v>0</v>
      </c>
      <c r="L1916" s="703">
        <f>'Savings Tracker Summary (d)'!L95</f>
        <v>0</v>
      </c>
      <c r="M1916" s="703">
        <f>'Savings Tracker Summary (d)'!M95</f>
        <v>0</v>
      </c>
      <c r="N1916" s="703">
        <f>'Savings Tracker Summary (d)'!N95</f>
        <v>0</v>
      </c>
      <c r="O1916" s="703">
        <f>'Savings Tracker Summary (d)'!O95</f>
        <v>0</v>
      </c>
      <c r="P1916" s="703">
        <f>'Savings Tracker Summary (d)'!P95</f>
        <v>0</v>
      </c>
      <c r="Q1916" s="703">
        <f>'Savings Tracker Summary (d)'!Q95</f>
        <v>0</v>
      </c>
      <c r="R1916" s="703">
        <f>'Savings Tracker Summary (d)'!R95</f>
        <v>0</v>
      </c>
      <c r="S1916" s="703"/>
      <c r="W1916" s="703"/>
      <c r="X1916" s="703">
        <f>'Savings Tracker Summary (d)'!S95</f>
        <v>0</v>
      </c>
      <c r="Y1916" s="703"/>
      <c r="Z1916" s="703"/>
      <c r="AA1916" s="703"/>
      <c r="AF1916" s="88">
        <f>'Savings Tracker Summary (d)'!T95</f>
        <v>0</v>
      </c>
      <c r="AG1916" s="88">
        <f>'Savings Tracker Summary (d)'!U95</f>
        <v>0</v>
      </c>
      <c r="AH1916" s="88">
        <f>'Savings Tracker Summary (d)'!V95</f>
        <v>0</v>
      </c>
      <c r="AI1916" s="88">
        <f>'Savings Tracker Summary (d)'!W95</f>
        <v>0</v>
      </c>
    </row>
    <row r="1917" spans="1:35">
      <c r="A1917" s="87" t="str">
        <f>'Savings Tracker Summary (d)'!A96</f>
        <v>Swansea Bay UHB</v>
      </c>
      <c r="B1917" s="87" t="str">
        <f>'Savings Tracker Summary (d)'!B96</f>
        <v>Savings Forecast Profile</v>
      </c>
      <c r="C1917" s="87" t="str">
        <f>'Savings Tracker Summary (d)'!C96</f>
        <v>Savings - Recurrent &amp; Non Recurrent Split</v>
      </c>
      <c r="D1917" s="87">
        <f>'Savings Tracker Summary (d)'!D96</f>
        <v>0</v>
      </c>
      <c r="E1917" s="87" t="str">
        <f>'Savings Tracker Summary (d)'!E96</f>
        <v>2023/24</v>
      </c>
      <c r="F1917" s="87" t="str">
        <f>'Savings Tracker Summary (d)'!F96</f>
        <v>Green &amp; Amber Subtotal</v>
      </c>
      <c r="G1917" s="703">
        <f>'Savings Tracker Summary (d)'!G96</f>
        <v>0</v>
      </c>
      <c r="H1917" s="703">
        <f>'Savings Tracker Summary (d)'!H96</f>
        <v>0</v>
      </c>
      <c r="I1917" s="703">
        <f>'Savings Tracker Summary (d)'!I96</f>
        <v>0</v>
      </c>
      <c r="J1917" s="703">
        <f>'Savings Tracker Summary (d)'!J96</f>
        <v>0</v>
      </c>
      <c r="K1917" s="703">
        <f>'Savings Tracker Summary (d)'!K96</f>
        <v>0</v>
      </c>
      <c r="L1917" s="703">
        <f>'Savings Tracker Summary (d)'!L96</f>
        <v>0</v>
      </c>
      <c r="M1917" s="703">
        <f>'Savings Tracker Summary (d)'!M96</f>
        <v>0</v>
      </c>
      <c r="N1917" s="703">
        <f>'Savings Tracker Summary (d)'!N96</f>
        <v>0</v>
      </c>
      <c r="O1917" s="703">
        <f>'Savings Tracker Summary (d)'!O96</f>
        <v>0</v>
      </c>
      <c r="P1917" s="703">
        <f>'Savings Tracker Summary (d)'!P96</f>
        <v>0</v>
      </c>
      <c r="Q1917" s="703">
        <f>'Savings Tracker Summary (d)'!Q96</f>
        <v>0</v>
      </c>
      <c r="R1917" s="703">
        <f>'Savings Tracker Summary (d)'!R96</f>
        <v>0</v>
      </c>
      <c r="S1917" s="703"/>
      <c r="W1917" s="703"/>
      <c r="X1917" s="703">
        <f>'Savings Tracker Summary (d)'!S96</f>
        <v>0</v>
      </c>
      <c r="Y1917" s="703"/>
      <c r="Z1917" s="703"/>
      <c r="AA1917" s="703"/>
      <c r="AF1917" s="88">
        <f>'Savings Tracker Summary (d)'!T96</f>
        <v>0</v>
      </c>
      <c r="AG1917" s="88">
        <f>'Savings Tracker Summary (d)'!U96</f>
        <v>21600</v>
      </c>
      <c r="AH1917" s="88">
        <f>'Savings Tracker Summary (d)'!V96</f>
        <v>21600</v>
      </c>
      <c r="AI1917" s="88">
        <f>'Savings Tracker Summary (d)'!W96</f>
        <v>22200</v>
      </c>
    </row>
    <row r="1918" spans="1:35">
      <c r="A1918" s="87" t="str">
        <f>'Savings Tracker Summary (d)'!A97</f>
        <v>Swansea Bay UHB</v>
      </c>
      <c r="B1918" s="87" t="str">
        <f>'Savings Tracker Summary (d)'!B97</f>
        <v>Savings Forecast Profile</v>
      </c>
      <c r="C1918" s="87" t="str">
        <f>'Savings Tracker Summary (d)'!C97</f>
        <v>Savings - Recurrent &amp; Non Recurrent Split</v>
      </c>
      <c r="D1918" s="87">
        <f>'Savings Tracker Summary (d)'!D97</f>
        <v>0</v>
      </c>
      <c r="E1918" s="87" t="str">
        <f>'Savings Tracker Summary (d)'!E97</f>
        <v>2023/24</v>
      </c>
      <c r="F1918" s="87" t="str">
        <f>'Savings Tracker Summary (d)'!F97</f>
        <v>Red Schemes</v>
      </c>
      <c r="G1918" s="703">
        <f>'Savings Tracker Summary (d)'!G97</f>
        <v>0</v>
      </c>
      <c r="H1918" s="703">
        <f>'Savings Tracker Summary (d)'!H97</f>
        <v>0</v>
      </c>
      <c r="I1918" s="703">
        <f>'Savings Tracker Summary (d)'!I97</f>
        <v>0</v>
      </c>
      <c r="J1918" s="703">
        <f>'Savings Tracker Summary (d)'!J97</f>
        <v>0</v>
      </c>
      <c r="K1918" s="703">
        <f>'Savings Tracker Summary (d)'!K97</f>
        <v>0</v>
      </c>
      <c r="L1918" s="703">
        <f>'Savings Tracker Summary (d)'!L97</f>
        <v>0</v>
      </c>
      <c r="M1918" s="703">
        <f>'Savings Tracker Summary (d)'!M97</f>
        <v>0</v>
      </c>
      <c r="N1918" s="703">
        <f>'Savings Tracker Summary (d)'!N97</f>
        <v>0</v>
      </c>
      <c r="O1918" s="703">
        <f>'Savings Tracker Summary (d)'!O97</f>
        <v>0</v>
      </c>
      <c r="P1918" s="703">
        <f>'Savings Tracker Summary (d)'!P97</f>
        <v>0</v>
      </c>
      <c r="Q1918" s="703">
        <f>'Savings Tracker Summary (d)'!Q97</f>
        <v>0</v>
      </c>
      <c r="R1918" s="703">
        <f>'Savings Tracker Summary (d)'!R97</f>
        <v>0</v>
      </c>
      <c r="S1918" s="703"/>
      <c r="W1918" s="703"/>
      <c r="X1918" s="703">
        <f>'Savings Tracker Summary (d)'!S97</f>
        <v>0</v>
      </c>
      <c r="Y1918" s="703"/>
      <c r="Z1918" s="703"/>
      <c r="AA1918" s="703"/>
      <c r="AF1918" s="88">
        <f>'Savings Tracker Summary (d)'!T97</f>
        <v>0</v>
      </c>
      <c r="AG1918" s="88">
        <f>'Savings Tracker Summary (d)'!U97</f>
        <v>600</v>
      </c>
      <c r="AH1918" s="88">
        <f>'Savings Tracker Summary (d)'!V97</f>
        <v>600</v>
      </c>
      <c r="AI1918" s="88">
        <f>'Savings Tracker Summary (d)'!W97</f>
        <v>0</v>
      </c>
    </row>
    <row r="1919" spans="1:35">
      <c r="A1919" s="87" t="str">
        <f>'Savings Tracker Summary (d)'!A98</f>
        <v>Swansea Bay UHB</v>
      </c>
      <c r="B1919" s="87" t="str">
        <f>'Savings Tracker Summary (d)'!B98</f>
        <v>Savings Forecast Profile</v>
      </c>
      <c r="C1919" s="87" t="str">
        <f>'Savings Tracker Summary (d)'!C98</f>
        <v>Savings - Recurrent &amp; Non Recurrent Split</v>
      </c>
      <c r="D1919" s="87">
        <f>'Savings Tracker Summary (d)'!D98</f>
        <v>0</v>
      </c>
      <c r="E1919" s="87" t="str">
        <f>'Savings Tracker Summary (d)'!E98</f>
        <v>2023/24</v>
      </c>
      <c r="F1919" s="87" t="str">
        <f>'Savings Tracker Summary (d)'!F98</f>
        <v>Grand Total</v>
      </c>
      <c r="G1919" s="703">
        <f>'Savings Tracker Summary (d)'!G98</f>
        <v>0</v>
      </c>
      <c r="H1919" s="703">
        <f>'Savings Tracker Summary (d)'!H98</f>
        <v>0</v>
      </c>
      <c r="I1919" s="703">
        <f>'Savings Tracker Summary (d)'!I98</f>
        <v>0</v>
      </c>
      <c r="J1919" s="703">
        <f>'Savings Tracker Summary (d)'!J98</f>
        <v>0</v>
      </c>
      <c r="K1919" s="703">
        <f>'Savings Tracker Summary (d)'!K98</f>
        <v>0</v>
      </c>
      <c r="L1919" s="703">
        <f>'Savings Tracker Summary (d)'!L98</f>
        <v>0</v>
      </c>
      <c r="M1919" s="703">
        <f>'Savings Tracker Summary (d)'!M98</f>
        <v>0</v>
      </c>
      <c r="N1919" s="703">
        <f>'Savings Tracker Summary (d)'!N98</f>
        <v>0</v>
      </c>
      <c r="O1919" s="703">
        <f>'Savings Tracker Summary (d)'!O98</f>
        <v>0</v>
      </c>
      <c r="P1919" s="703">
        <f>'Savings Tracker Summary (d)'!P98</f>
        <v>0</v>
      </c>
      <c r="Q1919" s="703">
        <f>'Savings Tracker Summary (d)'!Q98</f>
        <v>0</v>
      </c>
      <c r="R1919" s="703">
        <f>'Savings Tracker Summary (d)'!R98</f>
        <v>0</v>
      </c>
      <c r="S1919" s="703"/>
      <c r="W1919" s="703"/>
      <c r="X1919" s="703">
        <f>'Savings Tracker Summary (d)'!S98</f>
        <v>0</v>
      </c>
      <c r="Y1919" s="703"/>
      <c r="Z1919" s="703"/>
      <c r="AA1919" s="703"/>
      <c r="AF1919" s="88">
        <f>'Savings Tracker Summary (d)'!T98</f>
        <v>0</v>
      </c>
      <c r="AG1919" s="88">
        <f>'Savings Tracker Summary (d)'!U98</f>
        <v>22200</v>
      </c>
      <c r="AH1919" s="88">
        <f>'Savings Tracker Summary (d)'!V98</f>
        <v>22200</v>
      </c>
      <c r="AI1919" s="88">
        <f>'Savings Tracker Summary (d)'!W98</f>
        <v>22200</v>
      </c>
    </row>
    <row r="1920" spans="1:35">
      <c r="A1920" s="87" t="str">
        <f>'Savings Tracker Summary (d)'!A99</f>
        <v>Swansea Bay UHB</v>
      </c>
      <c r="B1920" s="87" t="str">
        <f>'Savings Tracker Summary (d)'!B99</f>
        <v>Savings Forecast Profile</v>
      </c>
      <c r="C1920" s="87" t="str">
        <f>'Savings Tracker Summary (d)'!C99</f>
        <v>Savings - Recurrent &amp; Non Recurrent Split</v>
      </c>
      <c r="D1920" s="87">
        <f>'Savings Tracker Summary (d)'!D99</f>
        <v>0</v>
      </c>
      <c r="E1920" s="87" t="str">
        <f>'Savings Tracker Summary (d)'!E99</f>
        <v>2024/25</v>
      </c>
      <c r="F1920" s="87" t="str">
        <f>'Savings Tracker Summary (d)'!F99</f>
        <v>Pay</v>
      </c>
      <c r="G1920" s="703">
        <f>'Savings Tracker Summary (d)'!G99</f>
        <v>0</v>
      </c>
      <c r="H1920" s="703">
        <f>'Savings Tracker Summary (d)'!H99</f>
        <v>0</v>
      </c>
      <c r="I1920" s="703">
        <f>'Savings Tracker Summary (d)'!I99</f>
        <v>0</v>
      </c>
      <c r="J1920" s="703">
        <f>'Savings Tracker Summary (d)'!J99</f>
        <v>0</v>
      </c>
      <c r="K1920" s="703">
        <f>'Savings Tracker Summary (d)'!K99</f>
        <v>0</v>
      </c>
      <c r="L1920" s="703">
        <f>'Savings Tracker Summary (d)'!L99</f>
        <v>0</v>
      </c>
      <c r="M1920" s="703">
        <f>'Savings Tracker Summary (d)'!M99</f>
        <v>0</v>
      </c>
      <c r="N1920" s="703">
        <f>'Savings Tracker Summary (d)'!N99</f>
        <v>0</v>
      </c>
      <c r="O1920" s="703">
        <f>'Savings Tracker Summary (d)'!O99</f>
        <v>0</v>
      </c>
      <c r="P1920" s="703">
        <f>'Savings Tracker Summary (d)'!P99</f>
        <v>0</v>
      </c>
      <c r="Q1920" s="703">
        <f>'Savings Tracker Summary (d)'!Q99</f>
        <v>0</v>
      </c>
      <c r="R1920" s="703">
        <f>'Savings Tracker Summary (d)'!R99</f>
        <v>0</v>
      </c>
      <c r="S1920" s="703"/>
      <c r="W1920" s="703"/>
      <c r="X1920" s="703">
        <f>'Savings Tracker Summary (d)'!S99</f>
        <v>0</v>
      </c>
      <c r="Y1920" s="703"/>
      <c r="Z1920" s="703"/>
      <c r="AA1920" s="703"/>
      <c r="AF1920" s="88">
        <f>'Savings Tracker Summary (d)'!T99</f>
        <v>0</v>
      </c>
      <c r="AG1920" s="88">
        <f>'Savings Tracker Summary (d)'!U99</f>
        <v>0</v>
      </c>
      <c r="AH1920" s="88">
        <f>'Savings Tracker Summary (d)'!V99</f>
        <v>0</v>
      </c>
      <c r="AI1920" s="88">
        <f>'Savings Tracker Summary (d)'!W99</f>
        <v>0</v>
      </c>
    </row>
    <row r="1921" spans="1:35">
      <c r="A1921" s="87" t="str">
        <f>'Savings Tracker Summary (d)'!A100</f>
        <v>Swansea Bay UHB</v>
      </c>
      <c r="B1921" s="87" t="str">
        <f>'Savings Tracker Summary (d)'!B100</f>
        <v>Savings Forecast Profile</v>
      </c>
      <c r="C1921" s="87" t="str">
        <f>'Savings Tracker Summary (d)'!C100</f>
        <v>Savings - Recurrent &amp; Non Recurrent Split</v>
      </c>
      <c r="D1921" s="87">
        <f>'Savings Tracker Summary (d)'!D100</f>
        <v>0</v>
      </c>
      <c r="E1921" s="87" t="str">
        <f>'Savings Tracker Summary (d)'!E100</f>
        <v>2024/25</v>
      </c>
      <c r="F1921" s="87" t="str">
        <f>'Savings Tracker Summary (d)'!F100</f>
        <v>Non Pay</v>
      </c>
      <c r="G1921" s="703">
        <f>'Savings Tracker Summary (d)'!G100</f>
        <v>0</v>
      </c>
      <c r="H1921" s="703">
        <f>'Savings Tracker Summary (d)'!H100</f>
        <v>0</v>
      </c>
      <c r="I1921" s="703">
        <f>'Savings Tracker Summary (d)'!I100</f>
        <v>0</v>
      </c>
      <c r="J1921" s="703">
        <f>'Savings Tracker Summary (d)'!J100</f>
        <v>0</v>
      </c>
      <c r="K1921" s="703">
        <f>'Savings Tracker Summary (d)'!K100</f>
        <v>0</v>
      </c>
      <c r="L1921" s="703">
        <f>'Savings Tracker Summary (d)'!L100</f>
        <v>0</v>
      </c>
      <c r="M1921" s="703">
        <f>'Savings Tracker Summary (d)'!M100</f>
        <v>0</v>
      </c>
      <c r="N1921" s="703">
        <f>'Savings Tracker Summary (d)'!N100</f>
        <v>0</v>
      </c>
      <c r="O1921" s="703">
        <f>'Savings Tracker Summary (d)'!O100</f>
        <v>0</v>
      </c>
      <c r="P1921" s="703">
        <f>'Savings Tracker Summary (d)'!P100</f>
        <v>0</v>
      </c>
      <c r="Q1921" s="703">
        <f>'Savings Tracker Summary (d)'!Q100</f>
        <v>0</v>
      </c>
      <c r="R1921" s="703">
        <f>'Savings Tracker Summary (d)'!R100</f>
        <v>0</v>
      </c>
      <c r="S1921" s="703"/>
      <c r="W1921" s="703"/>
      <c r="X1921" s="703">
        <f>'Savings Tracker Summary (d)'!S100</f>
        <v>0</v>
      </c>
      <c r="Y1921" s="703"/>
      <c r="Z1921" s="703"/>
      <c r="AA1921" s="703"/>
      <c r="AF1921" s="88">
        <f>'Savings Tracker Summary (d)'!T100</f>
        <v>0</v>
      </c>
      <c r="AG1921" s="88">
        <f>'Savings Tracker Summary (d)'!U100</f>
        <v>0</v>
      </c>
      <c r="AH1921" s="88">
        <f>'Savings Tracker Summary (d)'!V100</f>
        <v>0</v>
      </c>
      <c r="AI1921" s="88">
        <f>'Savings Tracker Summary (d)'!W100</f>
        <v>0</v>
      </c>
    </row>
    <row r="1922" spans="1:35">
      <c r="A1922" s="87" t="str">
        <f>'Savings Tracker Summary (d)'!A101</f>
        <v>Swansea Bay UHB</v>
      </c>
      <c r="B1922" s="87" t="str">
        <f>'Savings Tracker Summary (d)'!B101</f>
        <v>Savings Forecast Profile</v>
      </c>
      <c r="C1922" s="87" t="str">
        <f>'Savings Tracker Summary (d)'!C101</f>
        <v>Savings - Recurrent &amp; Non Recurrent Split</v>
      </c>
      <c r="D1922" s="87">
        <f>'Savings Tracker Summary (d)'!D101</f>
        <v>0</v>
      </c>
      <c r="E1922" s="87" t="str">
        <f>'Savings Tracker Summary (d)'!E101</f>
        <v>2024/25</v>
      </c>
      <c r="F1922" s="87" t="str">
        <f>'Savings Tracker Summary (d)'!F101</f>
        <v>Primary Care Drugs</v>
      </c>
      <c r="G1922" s="703">
        <f>'Savings Tracker Summary (d)'!G101</f>
        <v>0</v>
      </c>
      <c r="H1922" s="703">
        <f>'Savings Tracker Summary (d)'!H101</f>
        <v>0</v>
      </c>
      <c r="I1922" s="703">
        <f>'Savings Tracker Summary (d)'!I101</f>
        <v>0</v>
      </c>
      <c r="J1922" s="703">
        <f>'Savings Tracker Summary (d)'!J101</f>
        <v>0</v>
      </c>
      <c r="K1922" s="703">
        <f>'Savings Tracker Summary (d)'!K101</f>
        <v>0</v>
      </c>
      <c r="L1922" s="703">
        <f>'Savings Tracker Summary (d)'!L101</f>
        <v>0</v>
      </c>
      <c r="M1922" s="703">
        <f>'Savings Tracker Summary (d)'!M101</f>
        <v>0</v>
      </c>
      <c r="N1922" s="703">
        <f>'Savings Tracker Summary (d)'!N101</f>
        <v>0</v>
      </c>
      <c r="O1922" s="703">
        <f>'Savings Tracker Summary (d)'!O101</f>
        <v>0</v>
      </c>
      <c r="P1922" s="703">
        <f>'Savings Tracker Summary (d)'!P101</f>
        <v>0</v>
      </c>
      <c r="Q1922" s="703">
        <f>'Savings Tracker Summary (d)'!Q101</f>
        <v>0</v>
      </c>
      <c r="R1922" s="703">
        <f>'Savings Tracker Summary (d)'!R101</f>
        <v>0</v>
      </c>
      <c r="S1922" s="703"/>
      <c r="W1922" s="703"/>
      <c r="X1922" s="703">
        <f>'Savings Tracker Summary (d)'!S101</f>
        <v>0</v>
      </c>
      <c r="Y1922" s="703"/>
      <c r="Z1922" s="703"/>
      <c r="AA1922" s="703"/>
      <c r="AF1922" s="88">
        <f>'Savings Tracker Summary (d)'!T101</f>
        <v>0</v>
      </c>
      <c r="AG1922" s="88">
        <f>'Savings Tracker Summary (d)'!U101</f>
        <v>0</v>
      </c>
      <c r="AH1922" s="88">
        <f>'Savings Tracker Summary (d)'!V101</f>
        <v>0</v>
      </c>
      <c r="AI1922" s="88">
        <f>'Savings Tracker Summary (d)'!W101</f>
        <v>0</v>
      </c>
    </row>
    <row r="1923" spans="1:35">
      <c r="A1923" s="87" t="str">
        <f>'Savings Tracker Summary (d)'!A102</f>
        <v>Swansea Bay UHB</v>
      </c>
      <c r="B1923" s="87" t="str">
        <f>'Savings Tracker Summary (d)'!B102</f>
        <v>Savings Forecast Profile</v>
      </c>
      <c r="C1923" s="87" t="str">
        <f>'Savings Tracker Summary (d)'!C102</f>
        <v>Savings - Recurrent &amp; Non Recurrent Split</v>
      </c>
      <c r="D1923" s="87">
        <f>'Savings Tracker Summary (d)'!D102</f>
        <v>0</v>
      </c>
      <c r="E1923" s="87" t="str">
        <f>'Savings Tracker Summary (d)'!E102</f>
        <v>2024/25</v>
      </c>
      <c r="F1923" s="87" t="str">
        <f>'Savings Tracker Summary (d)'!F102</f>
        <v>Secondary Care Drugs</v>
      </c>
      <c r="G1923" s="703">
        <f>'Savings Tracker Summary (d)'!G102</f>
        <v>0</v>
      </c>
      <c r="H1923" s="703">
        <f>'Savings Tracker Summary (d)'!H102</f>
        <v>0</v>
      </c>
      <c r="I1923" s="703">
        <f>'Savings Tracker Summary (d)'!I102</f>
        <v>0</v>
      </c>
      <c r="J1923" s="703">
        <f>'Savings Tracker Summary (d)'!J102</f>
        <v>0</v>
      </c>
      <c r="K1923" s="703">
        <f>'Savings Tracker Summary (d)'!K102</f>
        <v>0</v>
      </c>
      <c r="L1923" s="703">
        <f>'Savings Tracker Summary (d)'!L102</f>
        <v>0</v>
      </c>
      <c r="M1923" s="703">
        <f>'Savings Tracker Summary (d)'!M102</f>
        <v>0</v>
      </c>
      <c r="N1923" s="703">
        <f>'Savings Tracker Summary (d)'!N102</f>
        <v>0</v>
      </c>
      <c r="O1923" s="703">
        <f>'Savings Tracker Summary (d)'!O102</f>
        <v>0</v>
      </c>
      <c r="P1923" s="703">
        <f>'Savings Tracker Summary (d)'!P102</f>
        <v>0</v>
      </c>
      <c r="Q1923" s="703">
        <f>'Savings Tracker Summary (d)'!Q102</f>
        <v>0</v>
      </c>
      <c r="R1923" s="703">
        <f>'Savings Tracker Summary (d)'!R102</f>
        <v>0</v>
      </c>
      <c r="S1923" s="703"/>
      <c r="W1923" s="703"/>
      <c r="X1923" s="703">
        <f>'Savings Tracker Summary (d)'!S102</f>
        <v>0</v>
      </c>
      <c r="Y1923" s="703"/>
      <c r="Z1923" s="703"/>
      <c r="AA1923" s="703"/>
      <c r="AF1923" s="88">
        <f>'Savings Tracker Summary (d)'!T102</f>
        <v>0</v>
      </c>
      <c r="AG1923" s="88">
        <f>'Savings Tracker Summary (d)'!U102</f>
        <v>0</v>
      </c>
      <c r="AH1923" s="88">
        <f>'Savings Tracker Summary (d)'!V102</f>
        <v>0</v>
      </c>
      <c r="AI1923" s="88">
        <f>'Savings Tracker Summary (d)'!W102</f>
        <v>0</v>
      </c>
    </row>
    <row r="1924" spans="1:35">
      <c r="A1924" s="87" t="str">
        <f>'Savings Tracker Summary (d)'!A103</f>
        <v>Swansea Bay UHB</v>
      </c>
      <c r="B1924" s="87" t="str">
        <f>'Savings Tracker Summary (d)'!B103</f>
        <v>Savings Forecast Profile</v>
      </c>
      <c r="C1924" s="87" t="str">
        <f>'Savings Tracker Summary (d)'!C103</f>
        <v>Savings - Recurrent &amp; Non Recurrent Split</v>
      </c>
      <c r="D1924" s="87">
        <f>'Savings Tracker Summary (d)'!D103</f>
        <v>0</v>
      </c>
      <c r="E1924" s="87" t="str">
        <f>'Savings Tracker Summary (d)'!E103</f>
        <v>2024/25</v>
      </c>
      <c r="F1924" s="87" t="str">
        <f>'Savings Tracker Summary (d)'!F103</f>
        <v>CONTINUING HEALTHCARE / FUNDED NURSING CARE</v>
      </c>
      <c r="G1924" s="703">
        <f>'Savings Tracker Summary (d)'!G103</f>
        <v>0</v>
      </c>
      <c r="H1924" s="703">
        <f>'Savings Tracker Summary (d)'!H103</f>
        <v>0</v>
      </c>
      <c r="I1924" s="703">
        <f>'Savings Tracker Summary (d)'!I103</f>
        <v>0</v>
      </c>
      <c r="J1924" s="703">
        <f>'Savings Tracker Summary (d)'!J103</f>
        <v>0</v>
      </c>
      <c r="K1924" s="703">
        <f>'Savings Tracker Summary (d)'!K103</f>
        <v>0</v>
      </c>
      <c r="L1924" s="703">
        <f>'Savings Tracker Summary (d)'!L103</f>
        <v>0</v>
      </c>
      <c r="M1924" s="703">
        <f>'Savings Tracker Summary (d)'!M103</f>
        <v>0</v>
      </c>
      <c r="N1924" s="703">
        <f>'Savings Tracker Summary (d)'!N103</f>
        <v>0</v>
      </c>
      <c r="O1924" s="703">
        <f>'Savings Tracker Summary (d)'!O103</f>
        <v>0</v>
      </c>
      <c r="P1924" s="703">
        <f>'Savings Tracker Summary (d)'!P103</f>
        <v>0</v>
      </c>
      <c r="Q1924" s="703">
        <f>'Savings Tracker Summary (d)'!Q103</f>
        <v>0</v>
      </c>
      <c r="R1924" s="703">
        <f>'Savings Tracker Summary (d)'!R103</f>
        <v>0</v>
      </c>
      <c r="S1924" s="703"/>
      <c r="W1924" s="703"/>
      <c r="X1924" s="703">
        <f>'Savings Tracker Summary (d)'!S103</f>
        <v>0</v>
      </c>
      <c r="Y1924" s="703"/>
      <c r="Z1924" s="703"/>
      <c r="AA1924" s="703"/>
      <c r="AF1924" s="88">
        <f>'Savings Tracker Summary (d)'!T103</f>
        <v>0</v>
      </c>
      <c r="AG1924" s="88">
        <f>'Savings Tracker Summary (d)'!U103</f>
        <v>0</v>
      </c>
      <c r="AH1924" s="88">
        <f>'Savings Tracker Summary (d)'!V103</f>
        <v>0</v>
      </c>
      <c r="AI1924" s="88">
        <f>'Savings Tracker Summary (d)'!W103</f>
        <v>0</v>
      </c>
    </row>
    <row r="1925" spans="1:35">
      <c r="A1925" s="87" t="str">
        <f>'Savings Tracker Summary (d)'!A104</f>
        <v>Swansea Bay UHB</v>
      </c>
      <c r="B1925" s="87" t="str">
        <f>'Savings Tracker Summary (d)'!B104</f>
        <v>Savings Forecast Profile</v>
      </c>
      <c r="C1925" s="87" t="str">
        <f>'Savings Tracker Summary (d)'!C104</f>
        <v>Savings - Recurrent &amp; Non Recurrent Split</v>
      </c>
      <c r="D1925" s="87">
        <f>'Savings Tracker Summary (d)'!D104</f>
        <v>0</v>
      </c>
      <c r="E1925" s="87" t="str">
        <f>'Savings Tracker Summary (d)'!E104</f>
        <v>2024/25</v>
      </c>
      <c r="F1925" s="87" t="str">
        <f>'Savings Tracker Summary (d)'!F104</f>
        <v>Primary Care Contractor</v>
      </c>
      <c r="G1925" s="703">
        <f>'Savings Tracker Summary (d)'!G104</f>
        <v>0</v>
      </c>
      <c r="H1925" s="703">
        <f>'Savings Tracker Summary (d)'!H104</f>
        <v>0</v>
      </c>
      <c r="I1925" s="703">
        <f>'Savings Tracker Summary (d)'!I104</f>
        <v>0</v>
      </c>
      <c r="J1925" s="703">
        <f>'Savings Tracker Summary (d)'!J104</f>
        <v>0</v>
      </c>
      <c r="K1925" s="703">
        <f>'Savings Tracker Summary (d)'!K104</f>
        <v>0</v>
      </c>
      <c r="L1925" s="703">
        <f>'Savings Tracker Summary (d)'!L104</f>
        <v>0</v>
      </c>
      <c r="M1925" s="703">
        <f>'Savings Tracker Summary (d)'!M104</f>
        <v>0</v>
      </c>
      <c r="N1925" s="703">
        <f>'Savings Tracker Summary (d)'!N104</f>
        <v>0</v>
      </c>
      <c r="O1925" s="703">
        <f>'Savings Tracker Summary (d)'!O104</f>
        <v>0</v>
      </c>
      <c r="P1925" s="703">
        <f>'Savings Tracker Summary (d)'!P104</f>
        <v>0</v>
      </c>
      <c r="Q1925" s="703">
        <f>'Savings Tracker Summary (d)'!Q104</f>
        <v>0</v>
      </c>
      <c r="R1925" s="703">
        <f>'Savings Tracker Summary (d)'!R104</f>
        <v>0</v>
      </c>
      <c r="S1925" s="703"/>
      <c r="W1925" s="703"/>
      <c r="X1925" s="703">
        <f>'Savings Tracker Summary (d)'!S104</f>
        <v>0</v>
      </c>
      <c r="Y1925" s="703"/>
      <c r="Z1925" s="703"/>
      <c r="AA1925" s="703"/>
      <c r="AF1925" s="88">
        <f>'Savings Tracker Summary (d)'!T104</f>
        <v>0</v>
      </c>
      <c r="AG1925" s="88">
        <f>'Savings Tracker Summary (d)'!U104</f>
        <v>0</v>
      </c>
      <c r="AH1925" s="88">
        <f>'Savings Tracker Summary (d)'!V104</f>
        <v>0</v>
      </c>
      <c r="AI1925" s="88">
        <f>'Savings Tracker Summary (d)'!W104</f>
        <v>0</v>
      </c>
    </row>
    <row r="1926" spans="1:35">
      <c r="A1926" s="87" t="str">
        <f>'Savings Tracker Summary (d)'!A105</f>
        <v>Swansea Bay UHB</v>
      </c>
      <c r="B1926" s="87" t="str">
        <f>'Savings Tracker Summary (d)'!B105</f>
        <v>Savings Forecast Profile</v>
      </c>
      <c r="C1926" s="87" t="str">
        <f>'Savings Tracker Summary (d)'!C105</f>
        <v>Savings - Recurrent &amp; Non Recurrent Split</v>
      </c>
      <c r="D1926" s="87">
        <f>'Savings Tracker Summary (d)'!D105</f>
        <v>0</v>
      </c>
      <c r="E1926" s="87" t="str">
        <f>'Savings Tracker Summary (d)'!E105</f>
        <v>2024/25</v>
      </c>
      <c r="F1926" s="87" t="str">
        <f>'Savings Tracker Summary (d)'!F105</f>
        <v>Healthcare Services Provided by Other NHS Bodies</v>
      </c>
      <c r="G1926" s="703">
        <f>'Savings Tracker Summary (d)'!G105</f>
        <v>0</v>
      </c>
      <c r="H1926" s="703">
        <f>'Savings Tracker Summary (d)'!H105</f>
        <v>0</v>
      </c>
      <c r="I1926" s="703">
        <f>'Savings Tracker Summary (d)'!I105</f>
        <v>0</v>
      </c>
      <c r="J1926" s="703">
        <f>'Savings Tracker Summary (d)'!J105</f>
        <v>0</v>
      </c>
      <c r="K1926" s="703">
        <f>'Savings Tracker Summary (d)'!K105</f>
        <v>0</v>
      </c>
      <c r="L1926" s="703">
        <f>'Savings Tracker Summary (d)'!L105</f>
        <v>0</v>
      </c>
      <c r="M1926" s="703">
        <f>'Savings Tracker Summary (d)'!M105</f>
        <v>0</v>
      </c>
      <c r="N1926" s="703">
        <f>'Savings Tracker Summary (d)'!N105</f>
        <v>0</v>
      </c>
      <c r="O1926" s="703">
        <f>'Savings Tracker Summary (d)'!O105</f>
        <v>0</v>
      </c>
      <c r="P1926" s="703">
        <f>'Savings Tracker Summary (d)'!P105</f>
        <v>0</v>
      </c>
      <c r="Q1926" s="703">
        <f>'Savings Tracker Summary (d)'!Q105</f>
        <v>0</v>
      </c>
      <c r="R1926" s="703">
        <f>'Savings Tracker Summary (d)'!R105</f>
        <v>0</v>
      </c>
      <c r="S1926" s="703"/>
      <c r="W1926" s="703"/>
      <c r="X1926" s="703">
        <f>'Savings Tracker Summary (d)'!S105</f>
        <v>0</v>
      </c>
      <c r="Y1926" s="703"/>
      <c r="Z1926" s="703"/>
      <c r="AA1926" s="703"/>
      <c r="AF1926" s="88">
        <f>'Savings Tracker Summary (d)'!T105</f>
        <v>0</v>
      </c>
      <c r="AG1926" s="88">
        <f>'Savings Tracker Summary (d)'!U105</f>
        <v>0</v>
      </c>
      <c r="AH1926" s="88">
        <f>'Savings Tracker Summary (d)'!V105</f>
        <v>0</v>
      </c>
      <c r="AI1926" s="88">
        <f>'Savings Tracker Summary (d)'!W105</f>
        <v>0</v>
      </c>
    </row>
    <row r="1927" spans="1:35">
      <c r="A1927" s="87" t="str">
        <f>'Savings Tracker Summary (d)'!A106</f>
        <v>Swansea Bay UHB</v>
      </c>
      <c r="B1927" s="87" t="str">
        <f>'Savings Tracker Summary (d)'!B106</f>
        <v>Savings Forecast Profile</v>
      </c>
      <c r="C1927" s="87" t="str">
        <f>'Savings Tracker Summary (d)'!C106</f>
        <v>Savings - Recurrent &amp; Non Recurrent Split</v>
      </c>
      <c r="D1927" s="87">
        <f>'Savings Tracker Summary (d)'!D106</f>
        <v>0</v>
      </c>
      <c r="E1927" s="87" t="str">
        <f>'Savings Tracker Summary (d)'!E106</f>
        <v>2024/25</v>
      </c>
      <c r="F1927" s="87" t="str">
        <f>'Savings Tracker Summary (d)'!F106</f>
        <v>Non Healthcare Services Provided by Other NHS Bodies</v>
      </c>
      <c r="G1927" s="703">
        <f>'Savings Tracker Summary (d)'!G106</f>
        <v>0</v>
      </c>
      <c r="H1927" s="703">
        <f>'Savings Tracker Summary (d)'!H106</f>
        <v>0</v>
      </c>
      <c r="I1927" s="703">
        <f>'Savings Tracker Summary (d)'!I106</f>
        <v>0</v>
      </c>
      <c r="J1927" s="703">
        <f>'Savings Tracker Summary (d)'!J106</f>
        <v>0</v>
      </c>
      <c r="K1927" s="703">
        <f>'Savings Tracker Summary (d)'!K106</f>
        <v>0</v>
      </c>
      <c r="L1927" s="703">
        <f>'Savings Tracker Summary (d)'!L106</f>
        <v>0</v>
      </c>
      <c r="M1927" s="703">
        <f>'Savings Tracker Summary (d)'!M106</f>
        <v>0</v>
      </c>
      <c r="N1927" s="703">
        <f>'Savings Tracker Summary (d)'!N106</f>
        <v>0</v>
      </c>
      <c r="O1927" s="703">
        <f>'Savings Tracker Summary (d)'!O106</f>
        <v>0</v>
      </c>
      <c r="P1927" s="703">
        <f>'Savings Tracker Summary (d)'!P106</f>
        <v>0</v>
      </c>
      <c r="Q1927" s="703">
        <f>'Savings Tracker Summary (d)'!Q106</f>
        <v>0</v>
      </c>
      <c r="R1927" s="703">
        <f>'Savings Tracker Summary (d)'!R106</f>
        <v>0</v>
      </c>
      <c r="S1927" s="703"/>
      <c r="W1927" s="703"/>
      <c r="X1927" s="703">
        <f>'Savings Tracker Summary (d)'!S106</f>
        <v>0</v>
      </c>
      <c r="Y1927" s="703"/>
      <c r="Z1927" s="703"/>
      <c r="AA1927" s="703"/>
      <c r="AF1927" s="88">
        <f>'Savings Tracker Summary (d)'!T106</f>
        <v>0</v>
      </c>
      <c r="AG1927" s="88">
        <f>'Savings Tracker Summary (d)'!U106</f>
        <v>0</v>
      </c>
      <c r="AH1927" s="88">
        <f>'Savings Tracker Summary (d)'!V106</f>
        <v>0</v>
      </c>
      <c r="AI1927" s="88">
        <f>'Savings Tracker Summary (d)'!W106</f>
        <v>0</v>
      </c>
    </row>
    <row r="1928" spans="1:35">
      <c r="A1928" s="87" t="str">
        <f>'Savings Tracker Summary (d)'!A107</f>
        <v>Swansea Bay UHB</v>
      </c>
      <c r="B1928" s="87" t="str">
        <f>'Savings Tracker Summary (d)'!B107</f>
        <v>Savings Forecast Profile</v>
      </c>
      <c r="C1928" s="87" t="str">
        <f>'Savings Tracker Summary (d)'!C107</f>
        <v>Savings - Recurrent &amp; Non Recurrent Split</v>
      </c>
      <c r="D1928" s="87">
        <f>'Savings Tracker Summary (d)'!D107</f>
        <v>0</v>
      </c>
      <c r="E1928" s="87" t="str">
        <f>'Savings Tracker Summary (d)'!E107</f>
        <v>2024/25</v>
      </c>
      <c r="F1928" s="87" t="str">
        <f>'Savings Tracker Summary (d)'!F107</f>
        <v>Other Private &amp; Voluntary Sector</v>
      </c>
      <c r="G1928" s="703">
        <f>'Savings Tracker Summary (d)'!G107</f>
        <v>0</v>
      </c>
      <c r="H1928" s="703">
        <f>'Savings Tracker Summary (d)'!H107</f>
        <v>0</v>
      </c>
      <c r="I1928" s="703">
        <f>'Savings Tracker Summary (d)'!I107</f>
        <v>0</v>
      </c>
      <c r="J1928" s="703">
        <f>'Savings Tracker Summary (d)'!J107</f>
        <v>0</v>
      </c>
      <c r="K1928" s="703">
        <f>'Savings Tracker Summary (d)'!K107</f>
        <v>0</v>
      </c>
      <c r="L1928" s="703">
        <f>'Savings Tracker Summary (d)'!L107</f>
        <v>0</v>
      </c>
      <c r="M1928" s="703">
        <f>'Savings Tracker Summary (d)'!M107</f>
        <v>0</v>
      </c>
      <c r="N1928" s="703">
        <f>'Savings Tracker Summary (d)'!N107</f>
        <v>0</v>
      </c>
      <c r="O1928" s="703">
        <f>'Savings Tracker Summary (d)'!O107</f>
        <v>0</v>
      </c>
      <c r="P1928" s="703">
        <f>'Savings Tracker Summary (d)'!P107</f>
        <v>0</v>
      </c>
      <c r="Q1928" s="703">
        <f>'Savings Tracker Summary (d)'!Q107</f>
        <v>0</v>
      </c>
      <c r="R1928" s="703">
        <f>'Savings Tracker Summary (d)'!R107</f>
        <v>0</v>
      </c>
      <c r="S1928" s="703"/>
      <c r="W1928" s="703"/>
      <c r="X1928" s="703">
        <f>'Savings Tracker Summary (d)'!S107</f>
        <v>0</v>
      </c>
      <c r="Y1928" s="703"/>
      <c r="Z1928" s="703"/>
      <c r="AA1928" s="703"/>
      <c r="AF1928" s="88">
        <f>'Savings Tracker Summary (d)'!T107</f>
        <v>0</v>
      </c>
      <c r="AG1928" s="88">
        <f>'Savings Tracker Summary (d)'!U107</f>
        <v>0</v>
      </c>
      <c r="AH1928" s="88">
        <f>'Savings Tracker Summary (d)'!V107</f>
        <v>0</v>
      </c>
      <c r="AI1928" s="88">
        <f>'Savings Tracker Summary (d)'!W107</f>
        <v>0</v>
      </c>
    </row>
    <row r="1929" spans="1:35">
      <c r="A1929" s="87" t="str">
        <f>'Savings Tracker Summary (d)'!A108</f>
        <v>Swansea Bay UHB</v>
      </c>
      <c r="B1929" s="87" t="str">
        <f>'Savings Tracker Summary (d)'!B108</f>
        <v>Savings Forecast Profile</v>
      </c>
      <c r="C1929" s="87" t="str">
        <f>'Savings Tracker Summary (d)'!C108</f>
        <v>Savings - Recurrent &amp; Non Recurrent Split</v>
      </c>
      <c r="D1929" s="87">
        <f>'Savings Tracker Summary (d)'!D108</f>
        <v>0</v>
      </c>
      <c r="E1929" s="87" t="str">
        <f>'Savings Tracker Summary (d)'!E108</f>
        <v>2024/25</v>
      </c>
      <c r="F1929" s="87" t="str">
        <f>'Savings Tracker Summary (d)'!F108</f>
        <v>Joint Financing and Other</v>
      </c>
      <c r="G1929" s="703">
        <f>'Savings Tracker Summary (d)'!G108</f>
        <v>0</v>
      </c>
      <c r="H1929" s="703">
        <f>'Savings Tracker Summary (d)'!H108</f>
        <v>0</v>
      </c>
      <c r="I1929" s="703">
        <f>'Savings Tracker Summary (d)'!I108</f>
        <v>0</v>
      </c>
      <c r="J1929" s="703">
        <f>'Savings Tracker Summary (d)'!J108</f>
        <v>0</v>
      </c>
      <c r="K1929" s="703">
        <f>'Savings Tracker Summary (d)'!K108</f>
        <v>0</v>
      </c>
      <c r="L1929" s="703">
        <f>'Savings Tracker Summary (d)'!L108</f>
        <v>0</v>
      </c>
      <c r="M1929" s="703">
        <f>'Savings Tracker Summary (d)'!M108</f>
        <v>0</v>
      </c>
      <c r="N1929" s="703">
        <f>'Savings Tracker Summary (d)'!N108</f>
        <v>0</v>
      </c>
      <c r="O1929" s="703">
        <f>'Savings Tracker Summary (d)'!O108</f>
        <v>0</v>
      </c>
      <c r="P1929" s="703">
        <f>'Savings Tracker Summary (d)'!P108</f>
        <v>0</v>
      </c>
      <c r="Q1929" s="703">
        <f>'Savings Tracker Summary (d)'!Q108</f>
        <v>0</v>
      </c>
      <c r="R1929" s="703">
        <f>'Savings Tracker Summary (d)'!R108</f>
        <v>0</v>
      </c>
      <c r="S1929" s="703"/>
      <c r="W1929" s="703"/>
      <c r="X1929" s="703">
        <f>'Savings Tracker Summary (d)'!S108</f>
        <v>0</v>
      </c>
      <c r="Y1929" s="703"/>
      <c r="Z1929" s="703"/>
      <c r="AA1929" s="703"/>
      <c r="AF1929" s="88">
        <f>'Savings Tracker Summary (d)'!T108</f>
        <v>0</v>
      </c>
      <c r="AG1929" s="88">
        <f>'Savings Tracker Summary (d)'!U108</f>
        <v>0</v>
      </c>
      <c r="AH1929" s="88">
        <f>'Savings Tracker Summary (d)'!V108</f>
        <v>0</v>
      </c>
      <c r="AI1929" s="88">
        <f>'Savings Tracker Summary (d)'!W108</f>
        <v>0</v>
      </c>
    </row>
    <row r="1930" spans="1:35">
      <c r="A1930" s="87" t="str">
        <f>'Savings Tracker Summary (d)'!A109</f>
        <v>Swansea Bay UHB</v>
      </c>
      <c r="B1930" s="87" t="str">
        <f>'Savings Tracker Summary (d)'!B109</f>
        <v>Savings Forecast Profile</v>
      </c>
      <c r="C1930" s="87" t="str">
        <f>'Savings Tracker Summary (d)'!C109</f>
        <v>Savings - Recurrent &amp; Non Recurrent Split</v>
      </c>
      <c r="D1930" s="87">
        <f>'Savings Tracker Summary (d)'!D109</f>
        <v>0</v>
      </c>
      <c r="E1930" s="87" t="str">
        <f>'Savings Tracker Summary (d)'!E109</f>
        <v>2024/25</v>
      </c>
      <c r="F1930" s="87" t="str">
        <f>'Savings Tracker Summary (d)'!F109</f>
        <v>Green &amp; Amber Subtotal</v>
      </c>
      <c r="G1930" s="703">
        <f>'Savings Tracker Summary (d)'!G109</f>
        <v>0</v>
      </c>
      <c r="H1930" s="703">
        <f>'Savings Tracker Summary (d)'!H109</f>
        <v>0</v>
      </c>
      <c r="I1930" s="703">
        <f>'Savings Tracker Summary (d)'!I109</f>
        <v>0</v>
      </c>
      <c r="J1930" s="703">
        <f>'Savings Tracker Summary (d)'!J109</f>
        <v>0</v>
      </c>
      <c r="K1930" s="703">
        <f>'Savings Tracker Summary (d)'!K109</f>
        <v>0</v>
      </c>
      <c r="L1930" s="703">
        <f>'Savings Tracker Summary (d)'!L109</f>
        <v>0</v>
      </c>
      <c r="M1930" s="703">
        <f>'Savings Tracker Summary (d)'!M109</f>
        <v>0</v>
      </c>
      <c r="N1930" s="703">
        <f>'Savings Tracker Summary (d)'!N109</f>
        <v>0</v>
      </c>
      <c r="O1930" s="703">
        <f>'Savings Tracker Summary (d)'!O109</f>
        <v>0</v>
      </c>
      <c r="P1930" s="703">
        <f>'Savings Tracker Summary (d)'!P109</f>
        <v>0</v>
      </c>
      <c r="Q1930" s="703">
        <f>'Savings Tracker Summary (d)'!Q109</f>
        <v>0</v>
      </c>
      <c r="R1930" s="703">
        <f>'Savings Tracker Summary (d)'!R109</f>
        <v>0</v>
      </c>
      <c r="S1930" s="703"/>
      <c r="W1930" s="703"/>
      <c r="X1930" s="703">
        <f>'Savings Tracker Summary (d)'!S109</f>
        <v>0</v>
      </c>
      <c r="Y1930" s="703"/>
      <c r="Z1930" s="703"/>
      <c r="AA1930" s="703"/>
      <c r="AF1930" s="88">
        <f>'Savings Tracker Summary (d)'!T109</f>
        <v>0</v>
      </c>
      <c r="AG1930" s="88">
        <f>'Savings Tracker Summary (d)'!U109</f>
        <v>0</v>
      </c>
      <c r="AH1930" s="88">
        <f>'Savings Tracker Summary (d)'!V109</f>
        <v>0</v>
      </c>
      <c r="AI1930" s="88">
        <f>'Savings Tracker Summary (d)'!W109</f>
        <v>0</v>
      </c>
    </row>
    <row r="1931" spans="1:35">
      <c r="A1931" s="87" t="str">
        <f>'Savings Tracker Summary (d)'!A110</f>
        <v>Swansea Bay UHB</v>
      </c>
      <c r="B1931" s="87" t="str">
        <f>'Savings Tracker Summary (d)'!B110</f>
        <v>Savings Forecast Profile</v>
      </c>
      <c r="C1931" s="87" t="str">
        <f>'Savings Tracker Summary (d)'!C110</f>
        <v>Savings - Recurrent &amp; Non Recurrent Split</v>
      </c>
      <c r="D1931" s="87">
        <f>'Savings Tracker Summary (d)'!D110</f>
        <v>0</v>
      </c>
      <c r="E1931" s="87" t="str">
        <f>'Savings Tracker Summary (d)'!E110</f>
        <v>2024/25</v>
      </c>
      <c r="F1931" s="87" t="str">
        <f>'Savings Tracker Summary (d)'!F110</f>
        <v>Red Schemes</v>
      </c>
      <c r="G1931" s="703">
        <f>'Savings Tracker Summary (d)'!G110</f>
        <v>0</v>
      </c>
      <c r="H1931" s="703">
        <f>'Savings Tracker Summary (d)'!H110</f>
        <v>0</v>
      </c>
      <c r="I1931" s="703">
        <f>'Savings Tracker Summary (d)'!I110</f>
        <v>0</v>
      </c>
      <c r="J1931" s="703">
        <f>'Savings Tracker Summary (d)'!J110</f>
        <v>0</v>
      </c>
      <c r="K1931" s="703">
        <f>'Savings Tracker Summary (d)'!K110</f>
        <v>0</v>
      </c>
      <c r="L1931" s="703">
        <f>'Savings Tracker Summary (d)'!L110</f>
        <v>0</v>
      </c>
      <c r="M1931" s="703">
        <f>'Savings Tracker Summary (d)'!M110</f>
        <v>0</v>
      </c>
      <c r="N1931" s="703">
        <f>'Savings Tracker Summary (d)'!N110</f>
        <v>0</v>
      </c>
      <c r="O1931" s="703">
        <f>'Savings Tracker Summary (d)'!O110</f>
        <v>0</v>
      </c>
      <c r="P1931" s="703">
        <f>'Savings Tracker Summary (d)'!P110</f>
        <v>0</v>
      </c>
      <c r="Q1931" s="703">
        <f>'Savings Tracker Summary (d)'!Q110</f>
        <v>0</v>
      </c>
      <c r="R1931" s="703">
        <f>'Savings Tracker Summary (d)'!R110</f>
        <v>0</v>
      </c>
      <c r="S1931" s="703"/>
      <c r="W1931" s="703"/>
      <c r="X1931" s="703">
        <f>'Savings Tracker Summary (d)'!S110</f>
        <v>0</v>
      </c>
      <c r="Y1931" s="703"/>
      <c r="Z1931" s="703"/>
      <c r="AA1931" s="703"/>
      <c r="AF1931" s="88">
        <f>'Savings Tracker Summary (d)'!T110</f>
        <v>0</v>
      </c>
      <c r="AG1931" s="88">
        <f>'Savings Tracker Summary (d)'!U110</f>
        <v>22200</v>
      </c>
      <c r="AH1931" s="88">
        <f>'Savings Tracker Summary (d)'!V110</f>
        <v>0</v>
      </c>
      <c r="AI1931" s="88">
        <f>'Savings Tracker Summary (d)'!W110</f>
        <v>0</v>
      </c>
    </row>
    <row r="1932" spans="1:35">
      <c r="A1932" s="87" t="str">
        <f>'Savings Tracker Summary (d)'!A111</f>
        <v>Swansea Bay UHB</v>
      </c>
      <c r="B1932" s="87" t="str">
        <f>'Savings Tracker Summary (d)'!B111</f>
        <v>Savings Forecast Profile</v>
      </c>
      <c r="C1932" s="87" t="str">
        <f>'Savings Tracker Summary (d)'!C111</f>
        <v>Savings - Recurrent &amp; Non Recurrent Split</v>
      </c>
      <c r="D1932" s="87">
        <f>'Savings Tracker Summary (d)'!D111</f>
        <v>0</v>
      </c>
      <c r="E1932" s="87" t="str">
        <f>'Savings Tracker Summary (d)'!E111</f>
        <v>2024/25</v>
      </c>
      <c r="F1932" s="87" t="str">
        <f>'Savings Tracker Summary (d)'!F111</f>
        <v>Grand Total</v>
      </c>
      <c r="G1932" s="703">
        <f>'Savings Tracker Summary (d)'!G111</f>
        <v>0</v>
      </c>
      <c r="H1932" s="703">
        <f>'Savings Tracker Summary (d)'!H111</f>
        <v>0</v>
      </c>
      <c r="I1932" s="703">
        <f>'Savings Tracker Summary (d)'!I111</f>
        <v>0</v>
      </c>
      <c r="J1932" s="703">
        <f>'Savings Tracker Summary (d)'!J111</f>
        <v>0</v>
      </c>
      <c r="K1932" s="703">
        <f>'Savings Tracker Summary (d)'!K111</f>
        <v>0</v>
      </c>
      <c r="L1932" s="703">
        <f>'Savings Tracker Summary (d)'!L111</f>
        <v>0</v>
      </c>
      <c r="M1932" s="703">
        <f>'Savings Tracker Summary (d)'!M111</f>
        <v>0</v>
      </c>
      <c r="N1932" s="703">
        <f>'Savings Tracker Summary (d)'!N111</f>
        <v>0</v>
      </c>
      <c r="O1932" s="703">
        <f>'Savings Tracker Summary (d)'!O111</f>
        <v>0</v>
      </c>
      <c r="P1932" s="703">
        <f>'Savings Tracker Summary (d)'!P111</f>
        <v>0</v>
      </c>
      <c r="Q1932" s="703">
        <f>'Savings Tracker Summary (d)'!Q111</f>
        <v>0</v>
      </c>
      <c r="R1932" s="703">
        <f>'Savings Tracker Summary (d)'!R111</f>
        <v>0</v>
      </c>
      <c r="S1932" s="703"/>
      <c r="W1932" s="703"/>
      <c r="X1932" s="703">
        <f>'Savings Tracker Summary (d)'!S111</f>
        <v>0</v>
      </c>
      <c r="Y1932" s="703"/>
      <c r="Z1932" s="703"/>
      <c r="AA1932" s="703"/>
      <c r="AF1932" s="88">
        <f>'Savings Tracker Summary (d)'!T111</f>
        <v>0</v>
      </c>
      <c r="AG1932" s="88">
        <f>'Savings Tracker Summary (d)'!U111</f>
        <v>22200</v>
      </c>
      <c r="AH1932" s="88">
        <f>'Savings Tracker Summary (d)'!V111</f>
        <v>0</v>
      </c>
      <c r="AI1932" s="88">
        <f>'Savings Tracker Summary (d)'!W111</f>
        <v>0</v>
      </c>
    </row>
    <row r="1933" spans="1:35">
      <c r="A1933" s="87" t="str">
        <f>'Savings Tracker Summary (d)'!A112</f>
        <v>Swansea Bay UHB</v>
      </c>
      <c r="B1933" s="87" t="str">
        <f>'Savings Tracker Summary (d)'!B112</f>
        <v>Savings Forecast Profile</v>
      </c>
      <c r="C1933" s="87" t="str">
        <f>'Savings Tracker Summary (d)'!C112</f>
        <v>Savings - Recurrent &amp; Non Recurrent Split</v>
      </c>
      <c r="D1933" s="87">
        <f>'Savings Tracker Summary (d)'!D112</f>
        <v>0</v>
      </c>
      <c r="E1933" s="87" t="str">
        <f>'Savings Tracker Summary (d)'!E112</f>
        <v>2025/26</v>
      </c>
      <c r="F1933" s="87" t="str">
        <f>'Savings Tracker Summary (d)'!F112</f>
        <v>Pay</v>
      </c>
      <c r="G1933" s="703">
        <f>'Savings Tracker Summary (d)'!G112</f>
        <v>0</v>
      </c>
      <c r="H1933" s="703">
        <f>'Savings Tracker Summary (d)'!H112</f>
        <v>0</v>
      </c>
      <c r="I1933" s="703">
        <f>'Savings Tracker Summary (d)'!I112</f>
        <v>0</v>
      </c>
      <c r="J1933" s="703">
        <f>'Savings Tracker Summary (d)'!J112</f>
        <v>0</v>
      </c>
      <c r="K1933" s="703">
        <f>'Savings Tracker Summary (d)'!K112</f>
        <v>0</v>
      </c>
      <c r="L1933" s="703">
        <f>'Savings Tracker Summary (d)'!L112</f>
        <v>0</v>
      </c>
      <c r="M1933" s="703">
        <f>'Savings Tracker Summary (d)'!M112</f>
        <v>0</v>
      </c>
      <c r="N1933" s="703">
        <f>'Savings Tracker Summary (d)'!N112</f>
        <v>0</v>
      </c>
      <c r="O1933" s="703">
        <f>'Savings Tracker Summary (d)'!O112</f>
        <v>0</v>
      </c>
      <c r="P1933" s="703">
        <f>'Savings Tracker Summary (d)'!P112</f>
        <v>0</v>
      </c>
      <c r="Q1933" s="703">
        <f>'Savings Tracker Summary (d)'!Q112</f>
        <v>0</v>
      </c>
      <c r="R1933" s="703">
        <f>'Savings Tracker Summary (d)'!R112</f>
        <v>0</v>
      </c>
      <c r="S1933" s="703"/>
      <c r="W1933" s="703"/>
      <c r="X1933" s="703">
        <f>'Savings Tracker Summary (d)'!S112</f>
        <v>0</v>
      </c>
      <c r="Y1933" s="703"/>
      <c r="Z1933" s="703"/>
      <c r="AA1933" s="703"/>
      <c r="AF1933" s="88">
        <f>'Savings Tracker Summary (d)'!T112</f>
        <v>0</v>
      </c>
      <c r="AG1933" s="88">
        <f>'Savings Tracker Summary (d)'!U112</f>
        <v>0</v>
      </c>
      <c r="AH1933" s="88">
        <f>'Savings Tracker Summary (d)'!V112</f>
        <v>0</v>
      </c>
      <c r="AI1933" s="88">
        <f>'Savings Tracker Summary (d)'!W112</f>
        <v>0</v>
      </c>
    </row>
    <row r="1934" spans="1:35">
      <c r="A1934" s="87" t="str">
        <f>'Savings Tracker Summary (d)'!A113</f>
        <v>Swansea Bay UHB</v>
      </c>
      <c r="B1934" s="87" t="str">
        <f>'Savings Tracker Summary (d)'!B113</f>
        <v>Savings Forecast Profile</v>
      </c>
      <c r="C1934" s="87" t="str">
        <f>'Savings Tracker Summary (d)'!C113</f>
        <v>Savings - Recurrent &amp; Non Recurrent Split</v>
      </c>
      <c r="D1934" s="87">
        <f>'Savings Tracker Summary (d)'!D113</f>
        <v>0</v>
      </c>
      <c r="E1934" s="87" t="str">
        <f>'Savings Tracker Summary (d)'!E113</f>
        <v>2025/26</v>
      </c>
      <c r="F1934" s="87" t="str">
        <f>'Savings Tracker Summary (d)'!F113</f>
        <v>Non Pay</v>
      </c>
      <c r="G1934" s="703">
        <f>'Savings Tracker Summary (d)'!G113</f>
        <v>0</v>
      </c>
      <c r="H1934" s="703">
        <f>'Savings Tracker Summary (d)'!H113</f>
        <v>0</v>
      </c>
      <c r="I1934" s="703">
        <f>'Savings Tracker Summary (d)'!I113</f>
        <v>0</v>
      </c>
      <c r="J1934" s="703">
        <f>'Savings Tracker Summary (d)'!J113</f>
        <v>0</v>
      </c>
      <c r="K1934" s="703">
        <f>'Savings Tracker Summary (d)'!K113</f>
        <v>0</v>
      </c>
      <c r="L1934" s="703">
        <f>'Savings Tracker Summary (d)'!L113</f>
        <v>0</v>
      </c>
      <c r="M1934" s="703">
        <f>'Savings Tracker Summary (d)'!M113</f>
        <v>0</v>
      </c>
      <c r="N1934" s="703">
        <f>'Savings Tracker Summary (d)'!N113</f>
        <v>0</v>
      </c>
      <c r="O1934" s="703">
        <f>'Savings Tracker Summary (d)'!O113</f>
        <v>0</v>
      </c>
      <c r="P1934" s="703">
        <f>'Savings Tracker Summary (d)'!P113</f>
        <v>0</v>
      </c>
      <c r="Q1934" s="703">
        <f>'Savings Tracker Summary (d)'!Q113</f>
        <v>0</v>
      </c>
      <c r="R1934" s="703">
        <f>'Savings Tracker Summary (d)'!R113</f>
        <v>0</v>
      </c>
      <c r="S1934" s="703"/>
      <c r="W1934" s="703"/>
      <c r="X1934" s="703">
        <f>'Savings Tracker Summary (d)'!S113</f>
        <v>0</v>
      </c>
      <c r="Y1934" s="703"/>
      <c r="Z1934" s="703"/>
      <c r="AA1934" s="703"/>
      <c r="AF1934" s="88">
        <f>'Savings Tracker Summary (d)'!T113</f>
        <v>0</v>
      </c>
      <c r="AG1934" s="88">
        <f>'Savings Tracker Summary (d)'!U113</f>
        <v>0</v>
      </c>
      <c r="AH1934" s="88">
        <f>'Savings Tracker Summary (d)'!V113</f>
        <v>0</v>
      </c>
      <c r="AI1934" s="88">
        <f>'Savings Tracker Summary (d)'!W113</f>
        <v>0</v>
      </c>
    </row>
    <row r="1935" spans="1:35">
      <c r="A1935" s="87" t="str">
        <f>'Savings Tracker Summary (d)'!A114</f>
        <v>Swansea Bay UHB</v>
      </c>
      <c r="B1935" s="87" t="str">
        <f>'Savings Tracker Summary (d)'!B114</f>
        <v>Savings Forecast Profile</v>
      </c>
      <c r="C1935" s="87" t="str">
        <f>'Savings Tracker Summary (d)'!C114</f>
        <v>Savings - Recurrent &amp; Non Recurrent Split</v>
      </c>
      <c r="D1935" s="87">
        <f>'Savings Tracker Summary (d)'!D114</f>
        <v>0</v>
      </c>
      <c r="E1935" s="87" t="str">
        <f>'Savings Tracker Summary (d)'!E114</f>
        <v>2025/26</v>
      </c>
      <c r="F1935" s="87" t="str">
        <f>'Savings Tracker Summary (d)'!F114</f>
        <v>Primary Care Drugs</v>
      </c>
      <c r="G1935" s="703">
        <f>'Savings Tracker Summary (d)'!G114</f>
        <v>0</v>
      </c>
      <c r="H1935" s="703">
        <f>'Savings Tracker Summary (d)'!H114</f>
        <v>0</v>
      </c>
      <c r="I1935" s="703">
        <f>'Savings Tracker Summary (d)'!I114</f>
        <v>0</v>
      </c>
      <c r="J1935" s="703">
        <f>'Savings Tracker Summary (d)'!J114</f>
        <v>0</v>
      </c>
      <c r="K1935" s="703">
        <f>'Savings Tracker Summary (d)'!K114</f>
        <v>0</v>
      </c>
      <c r="L1935" s="703">
        <f>'Savings Tracker Summary (d)'!L114</f>
        <v>0</v>
      </c>
      <c r="M1935" s="703">
        <f>'Savings Tracker Summary (d)'!M114</f>
        <v>0</v>
      </c>
      <c r="N1935" s="703">
        <f>'Savings Tracker Summary (d)'!N114</f>
        <v>0</v>
      </c>
      <c r="O1935" s="703">
        <f>'Savings Tracker Summary (d)'!O114</f>
        <v>0</v>
      </c>
      <c r="P1935" s="703">
        <f>'Savings Tracker Summary (d)'!P114</f>
        <v>0</v>
      </c>
      <c r="Q1935" s="703">
        <f>'Savings Tracker Summary (d)'!Q114</f>
        <v>0</v>
      </c>
      <c r="R1935" s="703">
        <f>'Savings Tracker Summary (d)'!R114</f>
        <v>0</v>
      </c>
      <c r="S1935" s="703"/>
      <c r="W1935" s="703"/>
      <c r="X1935" s="703">
        <f>'Savings Tracker Summary (d)'!S114</f>
        <v>0</v>
      </c>
      <c r="Y1935" s="703"/>
      <c r="Z1935" s="703"/>
      <c r="AA1935" s="703"/>
      <c r="AF1935" s="88">
        <f>'Savings Tracker Summary (d)'!T114</f>
        <v>0</v>
      </c>
      <c r="AG1935" s="88">
        <f>'Savings Tracker Summary (d)'!U114</f>
        <v>0</v>
      </c>
      <c r="AH1935" s="88">
        <f>'Savings Tracker Summary (d)'!V114</f>
        <v>0</v>
      </c>
      <c r="AI1935" s="88">
        <f>'Savings Tracker Summary (d)'!W114</f>
        <v>0</v>
      </c>
    </row>
    <row r="1936" spans="1:35">
      <c r="A1936" s="87" t="str">
        <f>'Savings Tracker Summary (d)'!A115</f>
        <v>Swansea Bay UHB</v>
      </c>
      <c r="B1936" s="87" t="str">
        <f>'Savings Tracker Summary (d)'!B115</f>
        <v>Savings Forecast Profile</v>
      </c>
      <c r="C1936" s="87" t="str">
        <f>'Savings Tracker Summary (d)'!C115</f>
        <v>Savings - Recurrent &amp; Non Recurrent Split</v>
      </c>
      <c r="D1936" s="87">
        <f>'Savings Tracker Summary (d)'!D115</f>
        <v>0</v>
      </c>
      <c r="E1936" s="87" t="str">
        <f>'Savings Tracker Summary (d)'!E115</f>
        <v>2025/26</v>
      </c>
      <c r="F1936" s="87" t="str">
        <f>'Savings Tracker Summary (d)'!F115</f>
        <v>Secondary Care Drugs</v>
      </c>
      <c r="G1936" s="703">
        <f>'Savings Tracker Summary (d)'!G115</f>
        <v>0</v>
      </c>
      <c r="H1936" s="703">
        <f>'Savings Tracker Summary (d)'!H115</f>
        <v>0</v>
      </c>
      <c r="I1936" s="703">
        <f>'Savings Tracker Summary (d)'!I115</f>
        <v>0</v>
      </c>
      <c r="J1936" s="703">
        <f>'Savings Tracker Summary (d)'!J115</f>
        <v>0</v>
      </c>
      <c r="K1936" s="703">
        <f>'Savings Tracker Summary (d)'!K115</f>
        <v>0</v>
      </c>
      <c r="L1936" s="703">
        <f>'Savings Tracker Summary (d)'!L115</f>
        <v>0</v>
      </c>
      <c r="M1936" s="703">
        <f>'Savings Tracker Summary (d)'!M115</f>
        <v>0</v>
      </c>
      <c r="N1936" s="703">
        <f>'Savings Tracker Summary (d)'!N115</f>
        <v>0</v>
      </c>
      <c r="O1936" s="703">
        <f>'Savings Tracker Summary (d)'!O115</f>
        <v>0</v>
      </c>
      <c r="P1936" s="703">
        <f>'Savings Tracker Summary (d)'!P115</f>
        <v>0</v>
      </c>
      <c r="Q1936" s="703">
        <f>'Savings Tracker Summary (d)'!Q115</f>
        <v>0</v>
      </c>
      <c r="R1936" s="703">
        <f>'Savings Tracker Summary (d)'!R115</f>
        <v>0</v>
      </c>
      <c r="S1936" s="703"/>
      <c r="W1936" s="703"/>
      <c r="X1936" s="703">
        <f>'Savings Tracker Summary (d)'!S115</f>
        <v>0</v>
      </c>
      <c r="Y1936" s="703"/>
      <c r="Z1936" s="703"/>
      <c r="AA1936" s="703"/>
      <c r="AF1936" s="88">
        <f>'Savings Tracker Summary (d)'!T115</f>
        <v>0</v>
      </c>
      <c r="AG1936" s="88">
        <f>'Savings Tracker Summary (d)'!U115</f>
        <v>0</v>
      </c>
      <c r="AH1936" s="88">
        <f>'Savings Tracker Summary (d)'!V115</f>
        <v>0</v>
      </c>
      <c r="AI1936" s="88">
        <f>'Savings Tracker Summary (d)'!W115</f>
        <v>0</v>
      </c>
    </row>
    <row r="1937" spans="1:35">
      <c r="A1937" s="87" t="str">
        <f>'Savings Tracker Summary (d)'!A116</f>
        <v>Swansea Bay UHB</v>
      </c>
      <c r="B1937" s="87" t="str">
        <f>'Savings Tracker Summary (d)'!B116</f>
        <v>Savings Forecast Profile</v>
      </c>
      <c r="C1937" s="87" t="str">
        <f>'Savings Tracker Summary (d)'!C116</f>
        <v>Savings - Recurrent &amp; Non Recurrent Split</v>
      </c>
      <c r="D1937" s="87">
        <f>'Savings Tracker Summary (d)'!D116</f>
        <v>0</v>
      </c>
      <c r="E1937" s="87" t="str">
        <f>'Savings Tracker Summary (d)'!E116</f>
        <v>2025/26</v>
      </c>
      <c r="F1937" s="87" t="str">
        <f>'Savings Tracker Summary (d)'!F116</f>
        <v>CONTINUING HEALTHCARE / FUNDED NURSING CARE</v>
      </c>
      <c r="G1937" s="703">
        <f>'Savings Tracker Summary (d)'!G116</f>
        <v>0</v>
      </c>
      <c r="H1937" s="703">
        <f>'Savings Tracker Summary (d)'!H116</f>
        <v>0</v>
      </c>
      <c r="I1937" s="703">
        <f>'Savings Tracker Summary (d)'!I116</f>
        <v>0</v>
      </c>
      <c r="J1937" s="703">
        <f>'Savings Tracker Summary (d)'!J116</f>
        <v>0</v>
      </c>
      <c r="K1937" s="703">
        <f>'Savings Tracker Summary (d)'!K116</f>
        <v>0</v>
      </c>
      <c r="L1937" s="703">
        <f>'Savings Tracker Summary (d)'!L116</f>
        <v>0</v>
      </c>
      <c r="M1937" s="703">
        <f>'Savings Tracker Summary (d)'!M116</f>
        <v>0</v>
      </c>
      <c r="N1937" s="703">
        <f>'Savings Tracker Summary (d)'!N116</f>
        <v>0</v>
      </c>
      <c r="O1937" s="703">
        <f>'Savings Tracker Summary (d)'!O116</f>
        <v>0</v>
      </c>
      <c r="P1937" s="703">
        <f>'Savings Tracker Summary (d)'!P116</f>
        <v>0</v>
      </c>
      <c r="Q1937" s="703">
        <f>'Savings Tracker Summary (d)'!Q116</f>
        <v>0</v>
      </c>
      <c r="R1937" s="703">
        <f>'Savings Tracker Summary (d)'!R116</f>
        <v>0</v>
      </c>
      <c r="S1937" s="703"/>
      <c r="W1937" s="703"/>
      <c r="X1937" s="703">
        <f>'Savings Tracker Summary (d)'!S116</f>
        <v>0</v>
      </c>
      <c r="Y1937" s="703"/>
      <c r="Z1937" s="703"/>
      <c r="AA1937" s="703"/>
      <c r="AF1937" s="88">
        <f>'Savings Tracker Summary (d)'!T116</f>
        <v>0</v>
      </c>
      <c r="AG1937" s="88">
        <f>'Savings Tracker Summary (d)'!U116</f>
        <v>0</v>
      </c>
      <c r="AH1937" s="88">
        <f>'Savings Tracker Summary (d)'!V116</f>
        <v>0</v>
      </c>
      <c r="AI1937" s="88">
        <f>'Savings Tracker Summary (d)'!W116</f>
        <v>0</v>
      </c>
    </row>
    <row r="1938" spans="1:35">
      <c r="A1938" s="87" t="str">
        <f>'Savings Tracker Summary (d)'!A117</f>
        <v>Swansea Bay UHB</v>
      </c>
      <c r="B1938" s="87" t="str">
        <f>'Savings Tracker Summary (d)'!B117</f>
        <v>Savings Forecast Profile</v>
      </c>
      <c r="C1938" s="87" t="str">
        <f>'Savings Tracker Summary (d)'!C117</f>
        <v>Savings - Recurrent &amp; Non Recurrent Split</v>
      </c>
      <c r="D1938" s="87">
        <f>'Savings Tracker Summary (d)'!D117</f>
        <v>0</v>
      </c>
      <c r="E1938" s="87" t="str">
        <f>'Savings Tracker Summary (d)'!E117</f>
        <v>2025/26</v>
      </c>
      <c r="F1938" s="87" t="str">
        <f>'Savings Tracker Summary (d)'!F117</f>
        <v>Primary Care Contractor</v>
      </c>
      <c r="G1938" s="703">
        <f>'Savings Tracker Summary (d)'!G117</f>
        <v>0</v>
      </c>
      <c r="H1938" s="703">
        <f>'Savings Tracker Summary (d)'!H117</f>
        <v>0</v>
      </c>
      <c r="I1938" s="703">
        <f>'Savings Tracker Summary (d)'!I117</f>
        <v>0</v>
      </c>
      <c r="J1938" s="703">
        <f>'Savings Tracker Summary (d)'!J117</f>
        <v>0</v>
      </c>
      <c r="K1938" s="703">
        <f>'Savings Tracker Summary (d)'!K117</f>
        <v>0</v>
      </c>
      <c r="L1938" s="703">
        <f>'Savings Tracker Summary (d)'!L117</f>
        <v>0</v>
      </c>
      <c r="M1938" s="703">
        <f>'Savings Tracker Summary (d)'!M117</f>
        <v>0</v>
      </c>
      <c r="N1938" s="703">
        <f>'Savings Tracker Summary (d)'!N117</f>
        <v>0</v>
      </c>
      <c r="O1938" s="703">
        <f>'Savings Tracker Summary (d)'!O117</f>
        <v>0</v>
      </c>
      <c r="P1938" s="703">
        <f>'Savings Tracker Summary (d)'!P117</f>
        <v>0</v>
      </c>
      <c r="Q1938" s="703">
        <f>'Savings Tracker Summary (d)'!Q117</f>
        <v>0</v>
      </c>
      <c r="R1938" s="703">
        <f>'Savings Tracker Summary (d)'!R117</f>
        <v>0</v>
      </c>
      <c r="S1938" s="703"/>
      <c r="W1938" s="703"/>
      <c r="X1938" s="703">
        <f>'Savings Tracker Summary (d)'!S117</f>
        <v>0</v>
      </c>
      <c r="Y1938" s="703"/>
      <c r="Z1938" s="703"/>
      <c r="AA1938" s="703"/>
      <c r="AF1938" s="88">
        <f>'Savings Tracker Summary (d)'!T117</f>
        <v>0</v>
      </c>
      <c r="AG1938" s="88">
        <f>'Savings Tracker Summary (d)'!U117</f>
        <v>0</v>
      </c>
      <c r="AH1938" s="88">
        <f>'Savings Tracker Summary (d)'!V117</f>
        <v>0</v>
      </c>
      <c r="AI1938" s="88">
        <f>'Savings Tracker Summary (d)'!W117</f>
        <v>0</v>
      </c>
    </row>
    <row r="1939" spans="1:35">
      <c r="A1939" s="87" t="str">
        <f>'Savings Tracker Summary (d)'!A118</f>
        <v>Swansea Bay UHB</v>
      </c>
      <c r="B1939" s="87" t="str">
        <f>'Savings Tracker Summary (d)'!B118</f>
        <v>Savings Forecast Profile</v>
      </c>
      <c r="C1939" s="87" t="str">
        <f>'Savings Tracker Summary (d)'!C118</f>
        <v>Savings - Recurrent &amp; Non Recurrent Split</v>
      </c>
      <c r="D1939" s="87">
        <f>'Savings Tracker Summary (d)'!D118</f>
        <v>0</v>
      </c>
      <c r="E1939" s="87" t="str">
        <f>'Savings Tracker Summary (d)'!E118</f>
        <v>2025/26</v>
      </c>
      <c r="F1939" s="87" t="str">
        <f>'Savings Tracker Summary (d)'!F118</f>
        <v>Healthcare Services Provided by Other NHS Bodies</v>
      </c>
      <c r="G1939" s="703">
        <f>'Savings Tracker Summary (d)'!G118</f>
        <v>0</v>
      </c>
      <c r="H1939" s="703">
        <f>'Savings Tracker Summary (d)'!H118</f>
        <v>0</v>
      </c>
      <c r="I1939" s="703">
        <f>'Savings Tracker Summary (d)'!I118</f>
        <v>0</v>
      </c>
      <c r="J1939" s="703">
        <f>'Savings Tracker Summary (d)'!J118</f>
        <v>0</v>
      </c>
      <c r="K1939" s="703">
        <f>'Savings Tracker Summary (d)'!K118</f>
        <v>0</v>
      </c>
      <c r="L1939" s="703">
        <f>'Savings Tracker Summary (d)'!L118</f>
        <v>0</v>
      </c>
      <c r="M1939" s="703">
        <f>'Savings Tracker Summary (d)'!M118</f>
        <v>0</v>
      </c>
      <c r="N1939" s="703">
        <f>'Savings Tracker Summary (d)'!N118</f>
        <v>0</v>
      </c>
      <c r="O1939" s="703">
        <f>'Savings Tracker Summary (d)'!O118</f>
        <v>0</v>
      </c>
      <c r="P1939" s="703">
        <f>'Savings Tracker Summary (d)'!P118</f>
        <v>0</v>
      </c>
      <c r="Q1939" s="703">
        <f>'Savings Tracker Summary (d)'!Q118</f>
        <v>0</v>
      </c>
      <c r="R1939" s="703">
        <f>'Savings Tracker Summary (d)'!R118</f>
        <v>0</v>
      </c>
      <c r="S1939" s="703"/>
      <c r="W1939" s="703"/>
      <c r="X1939" s="703">
        <f>'Savings Tracker Summary (d)'!S118</f>
        <v>0</v>
      </c>
      <c r="Y1939" s="703"/>
      <c r="Z1939" s="703"/>
      <c r="AA1939" s="703"/>
      <c r="AF1939" s="88">
        <f>'Savings Tracker Summary (d)'!T118</f>
        <v>0</v>
      </c>
      <c r="AG1939" s="88">
        <f>'Savings Tracker Summary (d)'!U118</f>
        <v>0</v>
      </c>
      <c r="AH1939" s="88">
        <f>'Savings Tracker Summary (d)'!V118</f>
        <v>0</v>
      </c>
      <c r="AI1939" s="88">
        <f>'Savings Tracker Summary (d)'!W118</f>
        <v>0</v>
      </c>
    </row>
    <row r="1940" spans="1:35">
      <c r="A1940" s="87" t="str">
        <f>'Savings Tracker Summary (d)'!A119</f>
        <v>Swansea Bay UHB</v>
      </c>
      <c r="B1940" s="87" t="str">
        <f>'Savings Tracker Summary (d)'!B119</f>
        <v>Savings Forecast Profile</v>
      </c>
      <c r="C1940" s="87" t="str">
        <f>'Savings Tracker Summary (d)'!C119</f>
        <v>Savings - Recurrent &amp; Non Recurrent Split</v>
      </c>
      <c r="D1940" s="87">
        <f>'Savings Tracker Summary (d)'!D119</f>
        <v>0</v>
      </c>
      <c r="E1940" s="87" t="str">
        <f>'Savings Tracker Summary (d)'!E119</f>
        <v>2025/26</v>
      </c>
      <c r="F1940" s="87" t="str">
        <f>'Savings Tracker Summary (d)'!F119</f>
        <v>Non Healthcare Services Provided by Other NHS Bodies</v>
      </c>
      <c r="G1940" s="703">
        <f>'Savings Tracker Summary (d)'!G119</f>
        <v>0</v>
      </c>
      <c r="H1940" s="703">
        <f>'Savings Tracker Summary (d)'!H119</f>
        <v>0</v>
      </c>
      <c r="I1940" s="703">
        <f>'Savings Tracker Summary (d)'!I119</f>
        <v>0</v>
      </c>
      <c r="J1940" s="703">
        <f>'Savings Tracker Summary (d)'!J119</f>
        <v>0</v>
      </c>
      <c r="K1940" s="703">
        <f>'Savings Tracker Summary (d)'!K119</f>
        <v>0</v>
      </c>
      <c r="L1940" s="703">
        <f>'Savings Tracker Summary (d)'!L119</f>
        <v>0</v>
      </c>
      <c r="M1940" s="703">
        <f>'Savings Tracker Summary (d)'!M119</f>
        <v>0</v>
      </c>
      <c r="N1940" s="703">
        <f>'Savings Tracker Summary (d)'!N119</f>
        <v>0</v>
      </c>
      <c r="O1940" s="703">
        <f>'Savings Tracker Summary (d)'!O119</f>
        <v>0</v>
      </c>
      <c r="P1940" s="703">
        <f>'Savings Tracker Summary (d)'!P119</f>
        <v>0</v>
      </c>
      <c r="Q1940" s="703">
        <f>'Savings Tracker Summary (d)'!Q119</f>
        <v>0</v>
      </c>
      <c r="R1940" s="703">
        <f>'Savings Tracker Summary (d)'!R119</f>
        <v>0</v>
      </c>
      <c r="S1940" s="703"/>
      <c r="W1940" s="703"/>
      <c r="X1940" s="703">
        <f>'Savings Tracker Summary (d)'!S119</f>
        <v>0</v>
      </c>
      <c r="Y1940" s="703"/>
      <c r="Z1940" s="703"/>
      <c r="AA1940" s="703"/>
      <c r="AF1940" s="88">
        <f>'Savings Tracker Summary (d)'!T119</f>
        <v>0</v>
      </c>
      <c r="AG1940" s="88">
        <f>'Savings Tracker Summary (d)'!U119</f>
        <v>0</v>
      </c>
      <c r="AH1940" s="88">
        <f>'Savings Tracker Summary (d)'!V119</f>
        <v>0</v>
      </c>
      <c r="AI1940" s="88">
        <f>'Savings Tracker Summary (d)'!W119</f>
        <v>0</v>
      </c>
    </row>
    <row r="1941" spans="1:35">
      <c r="A1941" s="87" t="str">
        <f>'Savings Tracker Summary (d)'!A120</f>
        <v>Swansea Bay UHB</v>
      </c>
      <c r="B1941" s="87" t="str">
        <f>'Savings Tracker Summary (d)'!B120</f>
        <v>Savings Forecast Profile</v>
      </c>
      <c r="C1941" s="87" t="str">
        <f>'Savings Tracker Summary (d)'!C120</f>
        <v>Savings - Recurrent &amp; Non Recurrent Split</v>
      </c>
      <c r="D1941" s="87">
        <f>'Savings Tracker Summary (d)'!D120</f>
        <v>0</v>
      </c>
      <c r="E1941" s="87" t="str">
        <f>'Savings Tracker Summary (d)'!E120</f>
        <v>2025/26</v>
      </c>
      <c r="F1941" s="87" t="str">
        <f>'Savings Tracker Summary (d)'!F120</f>
        <v>Other Private &amp; Voluntary Sector</v>
      </c>
      <c r="G1941" s="703">
        <f>'Savings Tracker Summary (d)'!G120</f>
        <v>0</v>
      </c>
      <c r="H1941" s="703">
        <f>'Savings Tracker Summary (d)'!H120</f>
        <v>0</v>
      </c>
      <c r="I1941" s="703">
        <f>'Savings Tracker Summary (d)'!I120</f>
        <v>0</v>
      </c>
      <c r="J1941" s="703">
        <f>'Savings Tracker Summary (d)'!J120</f>
        <v>0</v>
      </c>
      <c r="K1941" s="703">
        <f>'Savings Tracker Summary (d)'!K120</f>
        <v>0</v>
      </c>
      <c r="L1941" s="703">
        <f>'Savings Tracker Summary (d)'!L120</f>
        <v>0</v>
      </c>
      <c r="M1941" s="703">
        <f>'Savings Tracker Summary (d)'!M120</f>
        <v>0</v>
      </c>
      <c r="N1941" s="703">
        <f>'Savings Tracker Summary (d)'!N120</f>
        <v>0</v>
      </c>
      <c r="O1941" s="703">
        <f>'Savings Tracker Summary (d)'!O120</f>
        <v>0</v>
      </c>
      <c r="P1941" s="703">
        <f>'Savings Tracker Summary (d)'!P120</f>
        <v>0</v>
      </c>
      <c r="Q1941" s="703">
        <f>'Savings Tracker Summary (d)'!Q120</f>
        <v>0</v>
      </c>
      <c r="R1941" s="703">
        <f>'Savings Tracker Summary (d)'!R120</f>
        <v>0</v>
      </c>
      <c r="S1941" s="703"/>
      <c r="W1941" s="703"/>
      <c r="X1941" s="703">
        <f>'Savings Tracker Summary (d)'!S120</f>
        <v>0</v>
      </c>
      <c r="Y1941" s="703"/>
      <c r="Z1941" s="703"/>
      <c r="AA1941" s="703"/>
      <c r="AF1941" s="88">
        <f>'Savings Tracker Summary (d)'!T120</f>
        <v>0</v>
      </c>
      <c r="AG1941" s="88">
        <f>'Savings Tracker Summary (d)'!U120</f>
        <v>0</v>
      </c>
      <c r="AH1941" s="88">
        <f>'Savings Tracker Summary (d)'!V120</f>
        <v>0</v>
      </c>
      <c r="AI1941" s="88">
        <f>'Savings Tracker Summary (d)'!W120</f>
        <v>0</v>
      </c>
    </row>
    <row r="1942" spans="1:35">
      <c r="A1942" s="87" t="str">
        <f>'Savings Tracker Summary (d)'!A121</f>
        <v>Swansea Bay UHB</v>
      </c>
      <c r="B1942" s="87" t="str">
        <f>'Savings Tracker Summary (d)'!B121</f>
        <v>Savings Forecast Profile</v>
      </c>
      <c r="C1942" s="87" t="str">
        <f>'Savings Tracker Summary (d)'!C121</f>
        <v>Savings - Recurrent &amp; Non Recurrent Split</v>
      </c>
      <c r="D1942" s="87">
        <f>'Savings Tracker Summary (d)'!D121</f>
        <v>0</v>
      </c>
      <c r="E1942" s="87" t="str">
        <f>'Savings Tracker Summary (d)'!E121</f>
        <v>2025/26</v>
      </c>
      <c r="F1942" s="87" t="str">
        <f>'Savings Tracker Summary (d)'!F121</f>
        <v>Joint Financing and Other</v>
      </c>
      <c r="G1942" s="703">
        <f>'Savings Tracker Summary (d)'!G121</f>
        <v>0</v>
      </c>
      <c r="H1942" s="703">
        <f>'Savings Tracker Summary (d)'!H121</f>
        <v>0</v>
      </c>
      <c r="I1942" s="703">
        <f>'Savings Tracker Summary (d)'!I121</f>
        <v>0</v>
      </c>
      <c r="J1942" s="703">
        <f>'Savings Tracker Summary (d)'!J121</f>
        <v>0</v>
      </c>
      <c r="K1942" s="703">
        <f>'Savings Tracker Summary (d)'!K121</f>
        <v>0</v>
      </c>
      <c r="L1942" s="703">
        <f>'Savings Tracker Summary (d)'!L121</f>
        <v>0</v>
      </c>
      <c r="M1942" s="703">
        <f>'Savings Tracker Summary (d)'!M121</f>
        <v>0</v>
      </c>
      <c r="N1942" s="703">
        <f>'Savings Tracker Summary (d)'!N121</f>
        <v>0</v>
      </c>
      <c r="O1942" s="703">
        <f>'Savings Tracker Summary (d)'!O121</f>
        <v>0</v>
      </c>
      <c r="P1942" s="703">
        <f>'Savings Tracker Summary (d)'!P121</f>
        <v>0</v>
      </c>
      <c r="Q1942" s="703">
        <f>'Savings Tracker Summary (d)'!Q121</f>
        <v>0</v>
      </c>
      <c r="R1942" s="703">
        <f>'Savings Tracker Summary (d)'!R121</f>
        <v>0</v>
      </c>
      <c r="S1942" s="703"/>
      <c r="W1942" s="703"/>
      <c r="X1942" s="703">
        <f>'Savings Tracker Summary (d)'!S121</f>
        <v>0</v>
      </c>
      <c r="Y1942" s="703"/>
      <c r="Z1942" s="703"/>
      <c r="AA1942" s="703"/>
      <c r="AF1942" s="88">
        <f>'Savings Tracker Summary (d)'!T121</f>
        <v>0</v>
      </c>
      <c r="AG1942" s="88">
        <f>'Savings Tracker Summary (d)'!U121</f>
        <v>0</v>
      </c>
      <c r="AH1942" s="88">
        <f>'Savings Tracker Summary (d)'!V121</f>
        <v>0</v>
      </c>
      <c r="AI1942" s="88">
        <f>'Savings Tracker Summary (d)'!W121</f>
        <v>0</v>
      </c>
    </row>
    <row r="1943" spans="1:35">
      <c r="A1943" s="87" t="str">
        <f>'Savings Tracker Summary (d)'!A122</f>
        <v>Swansea Bay UHB</v>
      </c>
      <c r="B1943" s="87" t="str">
        <f>'Savings Tracker Summary (d)'!B122</f>
        <v>Savings Forecast Profile</v>
      </c>
      <c r="C1943" s="87" t="str">
        <f>'Savings Tracker Summary (d)'!C122</f>
        <v>Savings - Recurrent &amp; Non Recurrent Split</v>
      </c>
      <c r="D1943" s="87">
        <f>'Savings Tracker Summary (d)'!D122</f>
        <v>0</v>
      </c>
      <c r="E1943" s="87" t="str">
        <f>'Savings Tracker Summary (d)'!E122</f>
        <v>2025/26</v>
      </c>
      <c r="F1943" s="87" t="str">
        <f>'Savings Tracker Summary (d)'!F122</f>
        <v>Green &amp; Amber Subtotal</v>
      </c>
      <c r="G1943" s="703">
        <f>'Savings Tracker Summary (d)'!G122</f>
        <v>0</v>
      </c>
      <c r="H1943" s="703">
        <f>'Savings Tracker Summary (d)'!H122</f>
        <v>0</v>
      </c>
      <c r="I1943" s="703">
        <f>'Savings Tracker Summary (d)'!I122</f>
        <v>0</v>
      </c>
      <c r="J1943" s="703">
        <f>'Savings Tracker Summary (d)'!J122</f>
        <v>0</v>
      </c>
      <c r="K1943" s="703">
        <f>'Savings Tracker Summary (d)'!K122</f>
        <v>0</v>
      </c>
      <c r="L1943" s="703">
        <f>'Savings Tracker Summary (d)'!L122</f>
        <v>0</v>
      </c>
      <c r="M1943" s="703">
        <f>'Savings Tracker Summary (d)'!M122</f>
        <v>0</v>
      </c>
      <c r="N1943" s="703">
        <f>'Savings Tracker Summary (d)'!N122</f>
        <v>0</v>
      </c>
      <c r="O1943" s="703">
        <f>'Savings Tracker Summary (d)'!O122</f>
        <v>0</v>
      </c>
      <c r="P1943" s="703">
        <f>'Savings Tracker Summary (d)'!P122</f>
        <v>0</v>
      </c>
      <c r="Q1943" s="703">
        <f>'Savings Tracker Summary (d)'!Q122</f>
        <v>0</v>
      </c>
      <c r="R1943" s="703">
        <f>'Savings Tracker Summary (d)'!R122</f>
        <v>0</v>
      </c>
      <c r="S1943" s="703"/>
      <c r="W1943" s="703"/>
      <c r="X1943" s="703">
        <f>'Savings Tracker Summary (d)'!S122</f>
        <v>0</v>
      </c>
      <c r="Y1943" s="703"/>
      <c r="Z1943" s="703"/>
      <c r="AA1943" s="703"/>
      <c r="AF1943" s="88">
        <f>'Savings Tracker Summary (d)'!T122</f>
        <v>0</v>
      </c>
      <c r="AG1943" s="88">
        <f>'Savings Tracker Summary (d)'!U122</f>
        <v>0</v>
      </c>
      <c r="AH1943" s="88">
        <f>'Savings Tracker Summary (d)'!V122</f>
        <v>0</v>
      </c>
      <c r="AI1943" s="88">
        <f>'Savings Tracker Summary (d)'!W122</f>
        <v>0</v>
      </c>
    </row>
    <row r="1944" spans="1:35">
      <c r="A1944" s="87" t="str">
        <f>'Savings Tracker Summary (d)'!A123</f>
        <v>Swansea Bay UHB</v>
      </c>
      <c r="B1944" s="87" t="str">
        <f>'Savings Tracker Summary (d)'!B123</f>
        <v>Savings Forecast Profile</v>
      </c>
      <c r="C1944" s="87" t="str">
        <f>'Savings Tracker Summary (d)'!C123</f>
        <v>Savings - Recurrent &amp; Non Recurrent Split</v>
      </c>
      <c r="D1944" s="87">
        <f>'Savings Tracker Summary (d)'!D123</f>
        <v>0</v>
      </c>
      <c r="E1944" s="87" t="str">
        <f>'Savings Tracker Summary (d)'!E123</f>
        <v>2025/26</v>
      </c>
      <c r="F1944" s="87" t="str">
        <f>'Savings Tracker Summary (d)'!F123</f>
        <v>Red Schemes</v>
      </c>
      <c r="G1944" s="703">
        <f>'Savings Tracker Summary (d)'!G123</f>
        <v>0</v>
      </c>
      <c r="H1944" s="703">
        <f>'Savings Tracker Summary (d)'!H123</f>
        <v>0</v>
      </c>
      <c r="I1944" s="703">
        <f>'Savings Tracker Summary (d)'!I123</f>
        <v>0</v>
      </c>
      <c r="J1944" s="703">
        <f>'Savings Tracker Summary (d)'!J123</f>
        <v>0</v>
      </c>
      <c r="K1944" s="703">
        <f>'Savings Tracker Summary (d)'!K123</f>
        <v>0</v>
      </c>
      <c r="L1944" s="703">
        <f>'Savings Tracker Summary (d)'!L123</f>
        <v>0</v>
      </c>
      <c r="M1944" s="703">
        <f>'Savings Tracker Summary (d)'!M123</f>
        <v>0</v>
      </c>
      <c r="N1944" s="703">
        <f>'Savings Tracker Summary (d)'!N123</f>
        <v>0</v>
      </c>
      <c r="O1944" s="703">
        <f>'Savings Tracker Summary (d)'!O123</f>
        <v>0</v>
      </c>
      <c r="P1944" s="703">
        <f>'Savings Tracker Summary (d)'!P123</f>
        <v>0</v>
      </c>
      <c r="Q1944" s="703">
        <f>'Savings Tracker Summary (d)'!Q123</f>
        <v>0</v>
      </c>
      <c r="R1944" s="703">
        <f>'Savings Tracker Summary (d)'!R123</f>
        <v>0</v>
      </c>
      <c r="S1944" s="703"/>
      <c r="W1944" s="703"/>
      <c r="X1944" s="703">
        <f>'Savings Tracker Summary (d)'!S123</f>
        <v>0</v>
      </c>
      <c r="Y1944" s="703"/>
      <c r="Z1944" s="703"/>
      <c r="AA1944" s="703"/>
      <c r="AF1944" s="88">
        <f>'Savings Tracker Summary (d)'!T123</f>
        <v>0</v>
      </c>
      <c r="AG1944" s="88">
        <f>'Savings Tracker Summary (d)'!U123</f>
        <v>22200</v>
      </c>
      <c r="AH1944" s="88">
        <f>'Savings Tracker Summary (d)'!V123</f>
        <v>0</v>
      </c>
      <c r="AI1944" s="88">
        <f>'Savings Tracker Summary (d)'!W123</f>
        <v>0</v>
      </c>
    </row>
    <row r="1945" spans="1:35">
      <c r="A1945" s="87" t="str">
        <f>'Savings Tracker Summary (d)'!A124</f>
        <v>Swansea Bay UHB</v>
      </c>
      <c r="B1945" s="87" t="str">
        <f>'Savings Tracker Summary (d)'!B124</f>
        <v>Savings Forecast Profile</v>
      </c>
      <c r="C1945" s="87" t="str">
        <f>'Savings Tracker Summary (d)'!C124</f>
        <v>Savings - Recurrent &amp; Non Recurrent Split</v>
      </c>
      <c r="D1945" s="87">
        <f>'Savings Tracker Summary (d)'!D124</f>
        <v>0</v>
      </c>
      <c r="E1945" s="87" t="str">
        <f>'Savings Tracker Summary (d)'!E124</f>
        <v>2025/26</v>
      </c>
      <c r="F1945" s="87" t="str">
        <f>'Savings Tracker Summary (d)'!F124</f>
        <v>Grand Total</v>
      </c>
      <c r="G1945" s="703">
        <f>'Savings Tracker Summary (d)'!G124</f>
        <v>0</v>
      </c>
      <c r="H1945" s="703">
        <f>'Savings Tracker Summary (d)'!H124</f>
        <v>0</v>
      </c>
      <c r="I1945" s="703">
        <f>'Savings Tracker Summary (d)'!I124</f>
        <v>0</v>
      </c>
      <c r="J1945" s="703">
        <f>'Savings Tracker Summary (d)'!J124</f>
        <v>0</v>
      </c>
      <c r="K1945" s="703">
        <f>'Savings Tracker Summary (d)'!K124</f>
        <v>0</v>
      </c>
      <c r="L1945" s="703">
        <f>'Savings Tracker Summary (d)'!L124</f>
        <v>0</v>
      </c>
      <c r="M1945" s="703">
        <f>'Savings Tracker Summary (d)'!M124</f>
        <v>0</v>
      </c>
      <c r="N1945" s="703">
        <f>'Savings Tracker Summary (d)'!N124</f>
        <v>0</v>
      </c>
      <c r="O1945" s="703">
        <f>'Savings Tracker Summary (d)'!O124</f>
        <v>0</v>
      </c>
      <c r="P1945" s="703">
        <f>'Savings Tracker Summary (d)'!P124</f>
        <v>0</v>
      </c>
      <c r="Q1945" s="703">
        <f>'Savings Tracker Summary (d)'!Q124</f>
        <v>0</v>
      </c>
      <c r="R1945" s="703">
        <f>'Savings Tracker Summary (d)'!R124</f>
        <v>0</v>
      </c>
      <c r="S1945" s="703"/>
      <c r="W1945" s="703"/>
      <c r="X1945" s="703">
        <f>'Savings Tracker Summary (d)'!S124</f>
        <v>0</v>
      </c>
      <c r="Y1945" s="703"/>
      <c r="Z1945" s="703"/>
      <c r="AA1945" s="703"/>
      <c r="AF1945" s="88">
        <f>'Savings Tracker Summary (d)'!T124</f>
        <v>0</v>
      </c>
      <c r="AG1945" s="88">
        <f>'Savings Tracker Summary (d)'!U124</f>
        <v>22200</v>
      </c>
      <c r="AH1945" s="88">
        <f>'Savings Tracker Summary (d)'!V124</f>
        <v>0</v>
      </c>
      <c r="AI1945" s="88">
        <f>'Savings Tracker Summary (d)'!W124</f>
        <v>0</v>
      </c>
    </row>
    <row r="1946" spans="1:35">
      <c r="A1946" s="87" t="str">
        <f>'Savings Tracker Summary (d)'!A125</f>
        <v>Swansea Bay UHB</v>
      </c>
      <c r="B1946" s="87" t="str">
        <f>'Savings Tracker Summary (d)'!B125</f>
        <v>Savings Forecast Profile</v>
      </c>
      <c r="C1946" s="87" t="str">
        <f>'Savings Tracker Summary (d)'!C125</f>
        <v>Disinvestments and Planning Assumptions</v>
      </c>
      <c r="D1946" s="87">
        <f>'Savings Tracker Summary (d)'!D125</f>
        <v>0</v>
      </c>
      <c r="E1946" s="87" t="str">
        <f>'Savings Tracker Summary (d)'!E125</f>
        <v>2023/24</v>
      </c>
      <c r="F1946" s="87" t="str">
        <f>'Savings Tracker Summary (d)'!F125</f>
        <v>Pay</v>
      </c>
      <c r="G1946" s="703">
        <f>'Savings Tracker Summary (d)'!G125</f>
        <v>0</v>
      </c>
      <c r="H1946" s="703">
        <f>'Savings Tracker Summary (d)'!H125</f>
        <v>0</v>
      </c>
      <c r="I1946" s="703">
        <f>'Savings Tracker Summary (d)'!I125</f>
        <v>0</v>
      </c>
      <c r="J1946" s="703">
        <f>'Savings Tracker Summary (d)'!J125</f>
        <v>0</v>
      </c>
      <c r="K1946" s="703">
        <f>'Savings Tracker Summary (d)'!K125</f>
        <v>0</v>
      </c>
      <c r="L1946" s="703">
        <f>'Savings Tracker Summary (d)'!L125</f>
        <v>0</v>
      </c>
      <c r="M1946" s="703">
        <f>'Savings Tracker Summary (d)'!M125</f>
        <v>0</v>
      </c>
      <c r="N1946" s="703">
        <f>'Savings Tracker Summary (d)'!N125</f>
        <v>0</v>
      </c>
      <c r="O1946" s="703">
        <f>'Savings Tracker Summary (d)'!O125</f>
        <v>0</v>
      </c>
      <c r="P1946" s="703">
        <f>'Savings Tracker Summary (d)'!P125</f>
        <v>0</v>
      </c>
      <c r="Q1946" s="703">
        <f>'Savings Tracker Summary (d)'!Q125</f>
        <v>0</v>
      </c>
      <c r="R1946" s="703">
        <f>'Savings Tracker Summary (d)'!R125</f>
        <v>0</v>
      </c>
      <c r="S1946" s="703"/>
      <c r="W1946" s="703"/>
      <c r="X1946" s="703">
        <f>'Savings Tracker Summary (d)'!S125</f>
        <v>0</v>
      </c>
      <c r="Y1946" s="703"/>
      <c r="Z1946" s="703"/>
      <c r="AA1946" s="703"/>
      <c r="AF1946" s="88">
        <f>'Savings Tracker Summary (d)'!T125</f>
        <v>0</v>
      </c>
      <c r="AG1946" s="88">
        <f>'Savings Tracker Summary (d)'!U125</f>
        <v>0</v>
      </c>
      <c r="AH1946" s="88">
        <f>'Savings Tracker Summary (d)'!V125</f>
        <v>0</v>
      </c>
      <c r="AI1946" s="88">
        <f>'Savings Tracker Summary (d)'!W125</f>
        <v>0</v>
      </c>
    </row>
    <row r="1947" spans="1:35">
      <c r="A1947" s="87" t="str">
        <f>'Savings Tracker Summary (d)'!A126</f>
        <v>Swansea Bay UHB</v>
      </c>
      <c r="B1947" s="87" t="str">
        <f>'Savings Tracker Summary (d)'!B126</f>
        <v>Savings Forecast Profile</v>
      </c>
      <c r="C1947" s="87" t="str">
        <f>'Savings Tracker Summary (d)'!C126</f>
        <v>Disinvestments and Planning Assumptions</v>
      </c>
      <c r="D1947" s="87">
        <f>'Savings Tracker Summary (d)'!D126</f>
        <v>0</v>
      </c>
      <c r="E1947" s="87" t="str">
        <f>'Savings Tracker Summary (d)'!E126</f>
        <v>2023/24</v>
      </c>
      <c r="F1947" s="87" t="str">
        <f>'Savings Tracker Summary (d)'!F126</f>
        <v>Non Pay</v>
      </c>
      <c r="G1947" s="703">
        <f>'Savings Tracker Summary (d)'!G126</f>
        <v>0</v>
      </c>
      <c r="H1947" s="703">
        <f>'Savings Tracker Summary (d)'!H126</f>
        <v>0</v>
      </c>
      <c r="I1947" s="703">
        <f>'Savings Tracker Summary (d)'!I126</f>
        <v>0</v>
      </c>
      <c r="J1947" s="703">
        <f>'Savings Tracker Summary (d)'!J126</f>
        <v>0</v>
      </c>
      <c r="K1947" s="703">
        <f>'Savings Tracker Summary (d)'!K126</f>
        <v>0</v>
      </c>
      <c r="L1947" s="703">
        <f>'Savings Tracker Summary (d)'!L126</f>
        <v>0</v>
      </c>
      <c r="M1947" s="703">
        <f>'Savings Tracker Summary (d)'!M126</f>
        <v>0</v>
      </c>
      <c r="N1947" s="703">
        <f>'Savings Tracker Summary (d)'!N126</f>
        <v>0</v>
      </c>
      <c r="O1947" s="703">
        <f>'Savings Tracker Summary (d)'!O126</f>
        <v>0</v>
      </c>
      <c r="P1947" s="703">
        <f>'Savings Tracker Summary (d)'!P126</f>
        <v>0</v>
      </c>
      <c r="Q1947" s="703">
        <f>'Savings Tracker Summary (d)'!Q126</f>
        <v>0</v>
      </c>
      <c r="R1947" s="703">
        <f>'Savings Tracker Summary (d)'!R126</f>
        <v>0</v>
      </c>
      <c r="S1947" s="703"/>
      <c r="W1947" s="703"/>
      <c r="X1947" s="703">
        <f>'Savings Tracker Summary (d)'!S126</f>
        <v>0</v>
      </c>
      <c r="Y1947" s="703"/>
      <c r="Z1947" s="703"/>
      <c r="AA1947" s="703"/>
      <c r="AF1947" s="88">
        <f>'Savings Tracker Summary (d)'!T126</f>
        <v>0</v>
      </c>
      <c r="AG1947" s="88">
        <f>'Savings Tracker Summary (d)'!U126</f>
        <v>0</v>
      </c>
      <c r="AH1947" s="88">
        <f>'Savings Tracker Summary (d)'!V126</f>
        <v>0</v>
      </c>
      <c r="AI1947" s="88">
        <f>'Savings Tracker Summary (d)'!W126</f>
        <v>0</v>
      </c>
    </row>
    <row r="1948" spans="1:35">
      <c r="A1948" s="87" t="str">
        <f>'Savings Tracker Summary (d)'!A127</f>
        <v>Swansea Bay UHB</v>
      </c>
      <c r="B1948" s="87" t="str">
        <f>'Savings Tracker Summary (d)'!B127</f>
        <v>Savings Forecast Profile</v>
      </c>
      <c r="C1948" s="87" t="str">
        <f>'Savings Tracker Summary (d)'!C127</f>
        <v>Disinvestments and Planning Assumptions</v>
      </c>
      <c r="D1948" s="87">
        <f>'Savings Tracker Summary (d)'!D127</f>
        <v>0</v>
      </c>
      <c r="E1948" s="87" t="str">
        <f>'Savings Tracker Summary (d)'!E127</f>
        <v>2023/24</v>
      </c>
      <c r="F1948" s="87" t="str">
        <f>'Savings Tracker Summary (d)'!F127</f>
        <v>Primary Care Drugs</v>
      </c>
      <c r="G1948" s="703">
        <f>'Savings Tracker Summary (d)'!G127</f>
        <v>0</v>
      </c>
      <c r="H1948" s="703">
        <f>'Savings Tracker Summary (d)'!H127</f>
        <v>0</v>
      </c>
      <c r="I1948" s="703">
        <f>'Savings Tracker Summary (d)'!I127</f>
        <v>0</v>
      </c>
      <c r="J1948" s="703">
        <f>'Savings Tracker Summary (d)'!J127</f>
        <v>0</v>
      </c>
      <c r="K1948" s="703">
        <f>'Savings Tracker Summary (d)'!K127</f>
        <v>0</v>
      </c>
      <c r="L1948" s="703">
        <f>'Savings Tracker Summary (d)'!L127</f>
        <v>0</v>
      </c>
      <c r="M1948" s="703">
        <f>'Savings Tracker Summary (d)'!M127</f>
        <v>0</v>
      </c>
      <c r="N1948" s="703">
        <f>'Savings Tracker Summary (d)'!N127</f>
        <v>0</v>
      </c>
      <c r="O1948" s="703">
        <f>'Savings Tracker Summary (d)'!O127</f>
        <v>0</v>
      </c>
      <c r="P1948" s="703">
        <f>'Savings Tracker Summary (d)'!P127</f>
        <v>0</v>
      </c>
      <c r="Q1948" s="703">
        <f>'Savings Tracker Summary (d)'!Q127</f>
        <v>0</v>
      </c>
      <c r="R1948" s="703">
        <f>'Savings Tracker Summary (d)'!R127</f>
        <v>0</v>
      </c>
      <c r="S1948" s="703"/>
      <c r="W1948" s="703"/>
      <c r="X1948" s="703">
        <f>'Savings Tracker Summary (d)'!S127</f>
        <v>0</v>
      </c>
      <c r="Y1948" s="703"/>
      <c r="Z1948" s="703"/>
      <c r="AA1948" s="703"/>
      <c r="AF1948" s="88">
        <f>'Savings Tracker Summary (d)'!T127</f>
        <v>0</v>
      </c>
      <c r="AG1948" s="88">
        <f>'Savings Tracker Summary (d)'!U127</f>
        <v>0</v>
      </c>
      <c r="AH1948" s="88">
        <f>'Savings Tracker Summary (d)'!V127</f>
        <v>0</v>
      </c>
      <c r="AI1948" s="88">
        <f>'Savings Tracker Summary (d)'!W127</f>
        <v>0</v>
      </c>
    </row>
    <row r="1949" spans="1:35">
      <c r="A1949" s="87" t="str">
        <f>'Savings Tracker Summary (d)'!A128</f>
        <v>Swansea Bay UHB</v>
      </c>
      <c r="B1949" s="87" t="str">
        <f>'Savings Tracker Summary (d)'!B128</f>
        <v>Savings Forecast Profile</v>
      </c>
      <c r="C1949" s="87" t="str">
        <f>'Savings Tracker Summary (d)'!C128</f>
        <v>Disinvestments and Planning Assumptions</v>
      </c>
      <c r="D1949" s="87">
        <f>'Savings Tracker Summary (d)'!D128</f>
        <v>0</v>
      </c>
      <c r="E1949" s="87" t="str">
        <f>'Savings Tracker Summary (d)'!E128</f>
        <v>2023/24</v>
      </c>
      <c r="F1949" s="87" t="str">
        <f>'Savings Tracker Summary (d)'!F128</f>
        <v>Secondary Care Drugs</v>
      </c>
      <c r="G1949" s="703">
        <f>'Savings Tracker Summary (d)'!G128</f>
        <v>0</v>
      </c>
      <c r="H1949" s="703">
        <f>'Savings Tracker Summary (d)'!H128</f>
        <v>0</v>
      </c>
      <c r="I1949" s="703">
        <f>'Savings Tracker Summary (d)'!I128</f>
        <v>0</v>
      </c>
      <c r="J1949" s="703">
        <f>'Savings Tracker Summary (d)'!J128</f>
        <v>0</v>
      </c>
      <c r="K1949" s="703">
        <f>'Savings Tracker Summary (d)'!K128</f>
        <v>0</v>
      </c>
      <c r="L1949" s="703">
        <f>'Savings Tracker Summary (d)'!L128</f>
        <v>0</v>
      </c>
      <c r="M1949" s="703">
        <f>'Savings Tracker Summary (d)'!M128</f>
        <v>0</v>
      </c>
      <c r="N1949" s="703">
        <f>'Savings Tracker Summary (d)'!N128</f>
        <v>0</v>
      </c>
      <c r="O1949" s="703">
        <f>'Savings Tracker Summary (d)'!O128</f>
        <v>0</v>
      </c>
      <c r="P1949" s="703">
        <f>'Savings Tracker Summary (d)'!P128</f>
        <v>0</v>
      </c>
      <c r="Q1949" s="703">
        <f>'Savings Tracker Summary (d)'!Q128</f>
        <v>0</v>
      </c>
      <c r="R1949" s="703">
        <f>'Savings Tracker Summary (d)'!R128</f>
        <v>0</v>
      </c>
      <c r="S1949" s="703"/>
      <c r="W1949" s="703"/>
      <c r="X1949" s="703">
        <f>'Savings Tracker Summary (d)'!S128</f>
        <v>0</v>
      </c>
      <c r="Y1949" s="703"/>
      <c r="Z1949" s="703"/>
      <c r="AA1949" s="703"/>
      <c r="AF1949" s="88">
        <f>'Savings Tracker Summary (d)'!T128</f>
        <v>0</v>
      </c>
      <c r="AG1949" s="88">
        <f>'Savings Tracker Summary (d)'!U128</f>
        <v>0</v>
      </c>
      <c r="AH1949" s="88">
        <f>'Savings Tracker Summary (d)'!V128</f>
        <v>0</v>
      </c>
      <c r="AI1949" s="88">
        <f>'Savings Tracker Summary (d)'!W128</f>
        <v>0</v>
      </c>
    </row>
    <row r="1950" spans="1:35">
      <c r="A1950" s="87" t="str">
        <f>'Savings Tracker Summary (d)'!A129</f>
        <v>Swansea Bay UHB</v>
      </c>
      <c r="B1950" s="87" t="str">
        <f>'Savings Tracker Summary (d)'!B129</f>
        <v>Savings Forecast Profile</v>
      </c>
      <c r="C1950" s="87" t="str">
        <f>'Savings Tracker Summary (d)'!C129</f>
        <v>Disinvestments and Planning Assumptions</v>
      </c>
      <c r="D1950" s="87">
        <f>'Savings Tracker Summary (d)'!D129</f>
        <v>0</v>
      </c>
      <c r="E1950" s="87" t="str">
        <f>'Savings Tracker Summary (d)'!E129</f>
        <v>2023/24</v>
      </c>
      <c r="F1950" s="87" t="str">
        <f>'Savings Tracker Summary (d)'!F129</f>
        <v>CHC/FNC</v>
      </c>
      <c r="G1950" s="703">
        <f>'Savings Tracker Summary (d)'!G129</f>
        <v>0</v>
      </c>
      <c r="H1950" s="703">
        <f>'Savings Tracker Summary (d)'!H129</f>
        <v>0</v>
      </c>
      <c r="I1950" s="703">
        <f>'Savings Tracker Summary (d)'!I129</f>
        <v>0</v>
      </c>
      <c r="J1950" s="703">
        <f>'Savings Tracker Summary (d)'!J129</f>
        <v>0</v>
      </c>
      <c r="K1950" s="703">
        <f>'Savings Tracker Summary (d)'!K129</f>
        <v>0</v>
      </c>
      <c r="L1950" s="703">
        <f>'Savings Tracker Summary (d)'!L129</f>
        <v>0</v>
      </c>
      <c r="M1950" s="703">
        <f>'Savings Tracker Summary (d)'!M129</f>
        <v>0</v>
      </c>
      <c r="N1950" s="703">
        <f>'Savings Tracker Summary (d)'!N129</f>
        <v>0</v>
      </c>
      <c r="O1950" s="703">
        <f>'Savings Tracker Summary (d)'!O129</f>
        <v>0</v>
      </c>
      <c r="P1950" s="703">
        <f>'Savings Tracker Summary (d)'!P129</f>
        <v>0</v>
      </c>
      <c r="Q1950" s="703">
        <f>'Savings Tracker Summary (d)'!Q129</f>
        <v>0</v>
      </c>
      <c r="R1950" s="703">
        <f>'Savings Tracker Summary (d)'!R129</f>
        <v>0</v>
      </c>
      <c r="S1950" s="703"/>
      <c r="W1950" s="703"/>
      <c r="X1950" s="703">
        <f>'Savings Tracker Summary (d)'!S129</f>
        <v>0</v>
      </c>
      <c r="Y1950" s="703"/>
      <c r="Z1950" s="703"/>
      <c r="AA1950" s="703"/>
      <c r="AF1950" s="88">
        <f>'Savings Tracker Summary (d)'!T129</f>
        <v>0</v>
      </c>
      <c r="AG1950" s="88">
        <f>'Savings Tracker Summary (d)'!U129</f>
        <v>0</v>
      </c>
      <c r="AH1950" s="88">
        <f>'Savings Tracker Summary (d)'!V129</f>
        <v>0</v>
      </c>
      <c r="AI1950" s="88">
        <f>'Savings Tracker Summary (d)'!W129</f>
        <v>0</v>
      </c>
    </row>
    <row r="1951" spans="1:35">
      <c r="A1951" s="87" t="str">
        <f>'Savings Tracker Summary (d)'!A130</f>
        <v>Swansea Bay UHB</v>
      </c>
      <c r="B1951" s="87" t="str">
        <f>'Savings Tracker Summary (d)'!B130</f>
        <v>Savings Forecast Profile</v>
      </c>
      <c r="C1951" s="87" t="str">
        <f>'Savings Tracker Summary (d)'!C130</f>
        <v>Disinvestments and Planning Assumptions</v>
      </c>
      <c r="D1951" s="87">
        <f>'Savings Tracker Summary (d)'!D130</f>
        <v>0</v>
      </c>
      <c r="E1951" s="87" t="str">
        <f>'Savings Tracker Summary (d)'!E130</f>
        <v>2023/24</v>
      </c>
      <c r="F1951" s="87" t="str">
        <f>'Savings Tracker Summary (d)'!F130</f>
        <v>Primary Care Contractor</v>
      </c>
      <c r="G1951" s="703">
        <f>'Savings Tracker Summary (d)'!G130</f>
        <v>0</v>
      </c>
      <c r="H1951" s="703">
        <f>'Savings Tracker Summary (d)'!H130</f>
        <v>0</v>
      </c>
      <c r="I1951" s="703">
        <f>'Savings Tracker Summary (d)'!I130</f>
        <v>0</v>
      </c>
      <c r="J1951" s="703">
        <f>'Savings Tracker Summary (d)'!J130</f>
        <v>0</v>
      </c>
      <c r="K1951" s="703">
        <f>'Savings Tracker Summary (d)'!K130</f>
        <v>0</v>
      </c>
      <c r="L1951" s="703">
        <f>'Savings Tracker Summary (d)'!L130</f>
        <v>0</v>
      </c>
      <c r="M1951" s="703">
        <f>'Savings Tracker Summary (d)'!M130</f>
        <v>0</v>
      </c>
      <c r="N1951" s="703">
        <f>'Savings Tracker Summary (d)'!N130</f>
        <v>0</v>
      </c>
      <c r="O1951" s="703">
        <f>'Savings Tracker Summary (d)'!O130</f>
        <v>0</v>
      </c>
      <c r="P1951" s="703">
        <f>'Savings Tracker Summary (d)'!P130</f>
        <v>0</v>
      </c>
      <c r="Q1951" s="703">
        <f>'Savings Tracker Summary (d)'!Q130</f>
        <v>0</v>
      </c>
      <c r="R1951" s="703">
        <f>'Savings Tracker Summary (d)'!R130</f>
        <v>0</v>
      </c>
      <c r="S1951" s="703"/>
      <c r="W1951" s="703"/>
      <c r="X1951" s="703">
        <f>'Savings Tracker Summary (d)'!S130</f>
        <v>0</v>
      </c>
      <c r="Y1951" s="703"/>
      <c r="Z1951" s="703"/>
      <c r="AA1951" s="703"/>
      <c r="AF1951" s="88">
        <f>'Savings Tracker Summary (d)'!T130</f>
        <v>0</v>
      </c>
      <c r="AG1951" s="88">
        <f>'Savings Tracker Summary (d)'!U130</f>
        <v>0</v>
      </c>
      <c r="AH1951" s="88">
        <f>'Savings Tracker Summary (d)'!V130</f>
        <v>0</v>
      </c>
      <c r="AI1951" s="88">
        <f>'Savings Tracker Summary (d)'!W130</f>
        <v>0</v>
      </c>
    </row>
    <row r="1952" spans="1:35">
      <c r="A1952" s="87" t="str">
        <f>'Savings Tracker Summary (d)'!A131</f>
        <v>Swansea Bay UHB</v>
      </c>
      <c r="B1952" s="87" t="str">
        <f>'Savings Tracker Summary (d)'!B131</f>
        <v>Savings Forecast Profile</v>
      </c>
      <c r="C1952" s="87" t="str">
        <f>'Savings Tracker Summary (d)'!C131</f>
        <v>Disinvestments and Planning Assumptions</v>
      </c>
      <c r="D1952" s="87">
        <f>'Savings Tracker Summary (d)'!D131</f>
        <v>0</v>
      </c>
      <c r="E1952" s="87" t="str">
        <f>'Savings Tracker Summary (d)'!E131</f>
        <v>2023/24</v>
      </c>
      <c r="F1952" s="87" t="str">
        <f>'Savings Tracker Summary (d)'!F131</f>
        <v>Healthcare Services Provided by Other NHS Bodies</v>
      </c>
      <c r="G1952" s="703">
        <f>'Savings Tracker Summary (d)'!G131</f>
        <v>0</v>
      </c>
      <c r="H1952" s="703">
        <f>'Savings Tracker Summary (d)'!H131</f>
        <v>0</v>
      </c>
      <c r="I1952" s="703">
        <f>'Savings Tracker Summary (d)'!I131</f>
        <v>0</v>
      </c>
      <c r="J1952" s="703">
        <f>'Savings Tracker Summary (d)'!J131</f>
        <v>0</v>
      </c>
      <c r="K1952" s="703">
        <f>'Savings Tracker Summary (d)'!K131</f>
        <v>0</v>
      </c>
      <c r="L1952" s="703">
        <f>'Savings Tracker Summary (d)'!L131</f>
        <v>0</v>
      </c>
      <c r="M1952" s="703">
        <f>'Savings Tracker Summary (d)'!M131</f>
        <v>0</v>
      </c>
      <c r="N1952" s="703">
        <f>'Savings Tracker Summary (d)'!N131</f>
        <v>0</v>
      </c>
      <c r="O1952" s="703">
        <f>'Savings Tracker Summary (d)'!O131</f>
        <v>0</v>
      </c>
      <c r="P1952" s="703">
        <f>'Savings Tracker Summary (d)'!P131</f>
        <v>0</v>
      </c>
      <c r="Q1952" s="703">
        <f>'Savings Tracker Summary (d)'!Q131</f>
        <v>0</v>
      </c>
      <c r="R1952" s="703">
        <f>'Savings Tracker Summary (d)'!R131</f>
        <v>0</v>
      </c>
      <c r="S1952" s="703"/>
      <c r="W1952" s="703"/>
      <c r="X1952" s="703">
        <f>'Savings Tracker Summary (d)'!S131</f>
        <v>0</v>
      </c>
      <c r="Y1952" s="703"/>
      <c r="Z1952" s="703"/>
      <c r="AA1952" s="703"/>
      <c r="AF1952" s="88">
        <f>'Savings Tracker Summary (d)'!T131</f>
        <v>0</v>
      </c>
      <c r="AG1952" s="88">
        <f>'Savings Tracker Summary (d)'!U131</f>
        <v>0</v>
      </c>
      <c r="AH1952" s="88">
        <f>'Savings Tracker Summary (d)'!V131</f>
        <v>0</v>
      </c>
      <c r="AI1952" s="88">
        <f>'Savings Tracker Summary (d)'!W131</f>
        <v>0</v>
      </c>
    </row>
    <row r="1953" spans="1:35">
      <c r="A1953" s="87" t="str">
        <f>'Savings Tracker Summary (d)'!A132</f>
        <v>Swansea Bay UHB</v>
      </c>
      <c r="B1953" s="87" t="str">
        <f>'Savings Tracker Summary (d)'!B132</f>
        <v>Savings Forecast Profile</v>
      </c>
      <c r="C1953" s="87" t="str">
        <f>'Savings Tracker Summary (d)'!C132</f>
        <v>Disinvestments and Planning Assumptions</v>
      </c>
      <c r="D1953" s="87">
        <f>'Savings Tracker Summary (d)'!D132</f>
        <v>0</v>
      </c>
      <c r="E1953" s="87" t="str">
        <f>'Savings Tracker Summary (d)'!E132</f>
        <v>2023/24</v>
      </c>
      <c r="F1953" s="87" t="str">
        <f>'Savings Tracker Summary (d)'!F132</f>
        <v>Non Healthcare Services Provided by Other NHS Bodies</v>
      </c>
      <c r="G1953" s="703">
        <f>'Savings Tracker Summary (d)'!G132</f>
        <v>0</v>
      </c>
      <c r="H1953" s="703">
        <f>'Savings Tracker Summary (d)'!H132</f>
        <v>0</v>
      </c>
      <c r="I1953" s="703">
        <f>'Savings Tracker Summary (d)'!I132</f>
        <v>0</v>
      </c>
      <c r="J1953" s="703">
        <f>'Savings Tracker Summary (d)'!J132</f>
        <v>0</v>
      </c>
      <c r="K1953" s="703">
        <f>'Savings Tracker Summary (d)'!K132</f>
        <v>0</v>
      </c>
      <c r="L1953" s="703">
        <f>'Savings Tracker Summary (d)'!L132</f>
        <v>0</v>
      </c>
      <c r="M1953" s="703">
        <f>'Savings Tracker Summary (d)'!M132</f>
        <v>0</v>
      </c>
      <c r="N1953" s="703">
        <f>'Savings Tracker Summary (d)'!N132</f>
        <v>0</v>
      </c>
      <c r="O1953" s="703">
        <f>'Savings Tracker Summary (d)'!O132</f>
        <v>0</v>
      </c>
      <c r="P1953" s="703">
        <f>'Savings Tracker Summary (d)'!P132</f>
        <v>0</v>
      </c>
      <c r="Q1953" s="703">
        <f>'Savings Tracker Summary (d)'!Q132</f>
        <v>0</v>
      </c>
      <c r="R1953" s="703">
        <f>'Savings Tracker Summary (d)'!R132</f>
        <v>0</v>
      </c>
      <c r="S1953" s="703"/>
      <c r="W1953" s="703"/>
      <c r="X1953" s="703">
        <f>'Savings Tracker Summary (d)'!S132</f>
        <v>0</v>
      </c>
      <c r="Y1953" s="703"/>
      <c r="Z1953" s="703"/>
      <c r="AA1953" s="703"/>
      <c r="AF1953" s="88">
        <f>'Savings Tracker Summary (d)'!T132</f>
        <v>0</v>
      </c>
      <c r="AG1953" s="88">
        <f>'Savings Tracker Summary (d)'!U132</f>
        <v>0</v>
      </c>
      <c r="AH1953" s="88">
        <f>'Savings Tracker Summary (d)'!V132</f>
        <v>0</v>
      </c>
      <c r="AI1953" s="88">
        <f>'Savings Tracker Summary (d)'!W132</f>
        <v>0</v>
      </c>
    </row>
    <row r="1954" spans="1:35">
      <c r="A1954" s="87" t="str">
        <f>'Savings Tracker Summary (d)'!A133</f>
        <v>Swansea Bay UHB</v>
      </c>
      <c r="B1954" s="87" t="str">
        <f>'Savings Tracker Summary (d)'!B133</f>
        <v>Savings Forecast Profile</v>
      </c>
      <c r="C1954" s="87" t="str">
        <f>'Savings Tracker Summary (d)'!C133</f>
        <v>Disinvestments and Planning Assumptions</v>
      </c>
      <c r="D1954" s="87">
        <f>'Savings Tracker Summary (d)'!D133</f>
        <v>0</v>
      </c>
      <c r="E1954" s="87" t="str">
        <f>'Savings Tracker Summary (d)'!E133</f>
        <v>2023/24</v>
      </c>
      <c r="F1954" s="87" t="str">
        <f>'Savings Tracker Summary (d)'!F133</f>
        <v>Other Private &amp; Voluntary Sector</v>
      </c>
      <c r="G1954" s="703">
        <f>'Savings Tracker Summary (d)'!G133</f>
        <v>0</v>
      </c>
      <c r="H1954" s="703">
        <f>'Savings Tracker Summary (d)'!H133</f>
        <v>0</v>
      </c>
      <c r="I1954" s="703">
        <f>'Savings Tracker Summary (d)'!I133</f>
        <v>0</v>
      </c>
      <c r="J1954" s="703">
        <f>'Savings Tracker Summary (d)'!J133</f>
        <v>0</v>
      </c>
      <c r="K1954" s="703">
        <f>'Savings Tracker Summary (d)'!K133</f>
        <v>0</v>
      </c>
      <c r="L1954" s="703">
        <f>'Savings Tracker Summary (d)'!L133</f>
        <v>0</v>
      </c>
      <c r="M1954" s="703">
        <f>'Savings Tracker Summary (d)'!M133</f>
        <v>0</v>
      </c>
      <c r="N1954" s="703">
        <f>'Savings Tracker Summary (d)'!N133</f>
        <v>0</v>
      </c>
      <c r="O1954" s="703">
        <f>'Savings Tracker Summary (d)'!O133</f>
        <v>0</v>
      </c>
      <c r="P1954" s="703">
        <f>'Savings Tracker Summary (d)'!P133</f>
        <v>0</v>
      </c>
      <c r="Q1954" s="703">
        <f>'Savings Tracker Summary (d)'!Q133</f>
        <v>0</v>
      </c>
      <c r="R1954" s="703">
        <f>'Savings Tracker Summary (d)'!R133</f>
        <v>0</v>
      </c>
      <c r="S1954" s="703"/>
      <c r="W1954" s="703"/>
      <c r="X1954" s="703">
        <f>'Savings Tracker Summary (d)'!S133</f>
        <v>0</v>
      </c>
      <c r="Y1954" s="703"/>
      <c r="Z1954" s="703"/>
      <c r="AA1954" s="703"/>
      <c r="AF1954" s="88">
        <f>'Savings Tracker Summary (d)'!T133</f>
        <v>0</v>
      </c>
      <c r="AG1954" s="88">
        <f>'Savings Tracker Summary (d)'!U133</f>
        <v>0</v>
      </c>
      <c r="AH1954" s="88">
        <f>'Savings Tracker Summary (d)'!V133</f>
        <v>0</v>
      </c>
      <c r="AI1954" s="88">
        <f>'Savings Tracker Summary (d)'!W133</f>
        <v>0</v>
      </c>
    </row>
    <row r="1955" spans="1:35">
      <c r="A1955" s="87" t="str">
        <f>'Savings Tracker Summary (d)'!A134</f>
        <v>Swansea Bay UHB</v>
      </c>
      <c r="B1955" s="87" t="str">
        <f>'Savings Tracker Summary (d)'!B134</f>
        <v>Savings Forecast Profile</v>
      </c>
      <c r="C1955" s="87" t="str">
        <f>'Savings Tracker Summary (d)'!C134</f>
        <v>Disinvestments and Planning Assumptions</v>
      </c>
      <c r="D1955" s="87">
        <f>'Savings Tracker Summary (d)'!D134</f>
        <v>0</v>
      </c>
      <c r="E1955" s="87" t="str">
        <f>'Savings Tracker Summary (d)'!E134</f>
        <v>2023/24</v>
      </c>
      <c r="F1955" s="87" t="str">
        <f>'Savings Tracker Summary (d)'!F134</f>
        <v xml:space="preserve">Joint Financing and Other </v>
      </c>
      <c r="G1955" s="703">
        <f>'Savings Tracker Summary (d)'!G134</f>
        <v>0</v>
      </c>
      <c r="H1955" s="703">
        <f>'Savings Tracker Summary (d)'!H134</f>
        <v>0</v>
      </c>
      <c r="I1955" s="703">
        <f>'Savings Tracker Summary (d)'!I134</f>
        <v>0</v>
      </c>
      <c r="J1955" s="703">
        <f>'Savings Tracker Summary (d)'!J134</f>
        <v>0</v>
      </c>
      <c r="K1955" s="703">
        <f>'Savings Tracker Summary (d)'!K134</f>
        <v>0</v>
      </c>
      <c r="L1955" s="703">
        <f>'Savings Tracker Summary (d)'!L134</f>
        <v>0</v>
      </c>
      <c r="M1955" s="703">
        <f>'Savings Tracker Summary (d)'!M134</f>
        <v>0</v>
      </c>
      <c r="N1955" s="703">
        <f>'Savings Tracker Summary (d)'!N134</f>
        <v>0</v>
      </c>
      <c r="O1955" s="703">
        <f>'Savings Tracker Summary (d)'!O134</f>
        <v>0</v>
      </c>
      <c r="P1955" s="703">
        <f>'Savings Tracker Summary (d)'!P134</f>
        <v>0</v>
      </c>
      <c r="Q1955" s="703">
        <f>'Savings Tracker Summary (d)'!Q134</f>
        <v>0</v>
      </c>
      <c r="R1955" s="703">
        <f>'Savings Tracker Summary (d)'!R134</f>
        <v>0</v>
      </c>
      <c r="S1955" s="703"/>
      <c r="W1955" s="703"/>
      <c r="X1955" s="703">
        <f>'Savings Tracker Summary (d)'!S134</f>
        <v>0</v>
      </c>
      <c r="Y1955" s="703"/>
      <c r="Z1955" s="703"/>
      <c r="AA1955" s="703"/>
      <c r="AF1955" s="88">
        <f>'Savings Tracker Summary (d)'!T134</f>
        <v>0</v>
      </c>
      <c r="AG1955" s="88">
        <f>'Savings Tracker Summary (d)'!U134</f>
        <v>0</v>
      </c>
      <c r="AH1955" s="88">
        <f>'Savings Tracker Summary (d)'!V134</f>
        <v>0</v>
      </c>
      <c r="AI1955" s="88">
        <f>'Savings Tracker Summary (d)'!W134</f>
        <v>0</v>
      </c>
    </row>
    <row r="1956" spans="1:35">
      <c r="A1956" s="87" t="str">
        <f>'Savings Tracker Summary (d)'!A135</f>
        <v>Swansea Bay UHB</v>
      </c>
      <c r="B1956" s="87" t="str">
        <f>'Savings Tracker Summary (d)'!B135</f>
        <v>Savings Forecast Profile</v>
      </c>
      <c r="C1956" s="87" t="str">
        <f>'Savings Tracker Summary (d)'!C135</f>
        <v>Disinvestments and Planning Assumptions</v>
      </c>
      <c r="D1956" s="87">
        <f>'Savings Tracker Summary (d)'!D135</f>
        <v>0</v>
      </c>
      <c r="E1956" s="87" t="str">
        <f>'Savings Tracker Summary (d)'!E135</f>
        <v>2023/24</v>
      </c>
      <c r="F1956" s="87" t="str">
        <f>'Savings Tracker Summary (d)'!F135</f>
        <v>Grand Total</v>
      </c>
      <c r="G1956" s="703">
        <f>'Savings Tracker Summary (d)'!G135</f>
        <v>0</v>
      </c>
      <c r="H1956" s="703">
        <f>'Savings Tracker Summary (d)'!H135</f>
        <v>0</v>
      </c>
      <c r="I1956" s="703">
        <f>'Savings Tracker Summary (d)'!I135</f>
        <v>0</v>
      </c>
      <c r="J1956" s="703">
        <f>'Savings Tracker Summary (d)'!J135</f>
        <v>0</v>
      </c>
      <c r="K1956" s="703">
        <f>'Savings Tracker Summary (d)'!K135</f>
        <v>0</v>
      </c>
      <c r="L1956" s="703">
        <f>'Savings Tracker Summary (d)'!L135</f>
        <v>0</v>
      </c>
      <c r="M1956" s="703">
        <f>'Savings Tracker Summary (d)'!M135</f>
        <v>0</v>
      </c>
      <c r="N1956" s="703">
        <f>'Savings Tracker Summary (d)'!N135</f>
        <v>0</v>
      </c>
      <c r="O1956" s="703">
        <f>'Savings Tracker Summary (d)'!O135</f>
        <v>0</v>
      </c>
      <c r="P1956" s="703">
        <f>'Savings Tracker Summary (d)'!P135</f>
        <v>0</v>
      </c>
      <c r="Q1956" s="703">
        <f>'Savings Tracker Summary (d)'!Q135</f>
        <v>0</v>
      </c>
      <c r="R1956" s="703">
        <f>'Savings Tracker Summary (d)'!R135</f>
        <v>0</v>
      </c>
      <c r="S1956" s="703"/>
      <c r="W1956" s="703"/>
      <c r="X1956" s="703">
        <f>'Savings Tracker Summary (d)'!S135</f>
        <v>0</v>
      </c>
      <c r="Y1956" s="703"/>
      <c r="Z1956" s="703"/>
      <c r="AA1956" s="703"/>
      <c r="AF1956" s="88">
        <f>'Savings Tracker Summary (d)'!T135</f>
        <v>0</v>
      </c>
      <c r="AG1956" s="88">
        <f>'Savings Tracker Summary (d)'!U135</f>
        <v>0</v>
      </c>
      <c r="AH1956" s="88">
        <f>'Savings Tracker Summary (d)'!V135</f>
        <v>0</v>
      </c>
      <c r="AI1956" s="88">
        <f>'Savings Tracker Summary (d)'!W135</f>
        <v>0</v>
      </c>
    </row>
    <row r="1957" spans="1:35">
      <c r="A1957" s="87" t="str">
        <f>'Savings Tracker Summary (d)'!A136</f>
        <v>Swansea Bay UHB</v>
      </c>
      <c r="B1957" s="87" t="str">
        <f>'Savings Tracker Summary (d)'!B136</f>
        <v>Savings Forecast Profile</v>
      </c>
      <c r="C1957" s="87" t="str">
        <f>'Savings Tracker Summary (d)'!C136</f>
        <v>Disinvestments and Planning Assumptions</v>
      </c>
      <c r="D1957" s="87">
        <f>'Savings Tracker Summary (d)'!D136</f>
        <v>0</v>
      </c>
      <c r="E1957" s="87" t="str">
        <f>'Savings Tracker Summary (d)'!E136</f>
        <v>2024/25</v>
      </c>
      <c r="F1957" s="87" t="str">
        <f>'Savings Tracker Summary (d)'!F136</f>
        <v>Pay</v>
      </c>
      <c r="G1957" s="703">
        <f>'Savings Tracker Summary (d)'!G136</f>
        <v>0</v>
      </c>
      <c r="H1957" s="703">
        <f>'Savings Tracker Summary (d)'!H136</f>
        <v>0</v>
      </c>
      <c r="I1957" s="703">
        <f>'Savings Tracker Summary (d)'!I136</f>
        <v>0</v>
      </c>
      <c r="J1957" s="703">
        <f>'Savings Tracker Summary (d)'!J136</f>
        <v>0</v>
      </c>
      <c r="K1957" s="703">
        <f>'Savings Tracker Summary (d)'!K136</f>
        <v>0</v>
      </c>
      <c r="L1957" s="703">
        <f>'Savings Tracker Summary (d)'!L136</f>
        <v>0</v>
      </c>
      <c r="M1957" s="703">
        <f>'Savings Tracker Summary (d)'!M136</f>
        <v>0</v>
      </c>
      <c r="N1957" s="703">
        <f>'Savings Tracker Summary (d)'!N136</f>
        <v>0</v>
      </c>
      <c r="O1957" s="703">
        <f>'Savings Tracker Summary (d)'!O136</f>
        <v>0</v>
      </c>
      <c r="P1957" s="703">
        <f>'Savings Tracker Summary (d)'!P136</f>
        <v>0</v>
      </c>
      <c r="Q1957" s="703">
        <f>'Savings Tracker Summary (d)'!Q136</f>
        <v>0</v>
      </c>
      <c r="R1957" s="703">
        <f>'Savings Tracker Summary (d)'!R136</f>
        <v>0</v>
      </c>
      <c r="S1957" s="703"/>
      <c r="W1957" s="703"/>
      <c r="X1957" s="703">
        <f>'Savings Tracker Summary (d)'!S136</f>
        <v>0</v>
      </c>
      <c r="Y1957" s="703"/>
      <c r="Z1957" s="703"/>
      <c r="AA1957" s="703"/>
      <c r="AF1957" s="88">
        <f>'Savings Tracker Summary (d)'!T136</f>
        <v>0</v>
      </c>
      <c r="AG1957" s="88">
        <f>'Savings Tracker Summary (d)'!U136</f>
        <v>0</v>
      </c>
      <c r="AH1957" s="88">
        <f>'Savings Tracker Summary (d)'!V136</f>
        <v>0</v>
      </c>
      <c r="AI1957" s="88">
        <f>'Savings Tracker Summary (d)'!W136</f>
        <v>0</v>
      </c>
    </row>
    <row r="1958" spans="1:35">
      <c r="A1958" s="87" t="str">
        <f>'Savings Tracker Summary (d)'!A137</f>
        <v>Swansea Bay UHB</v>
      </c>
      <c r="B1958" s="87" t="str">
        <f>'Savings Tracker Summary (d)'!B137</f>
        <v>Savings Forecast Profile</v>
      </c>
      <c r="C1958" s="87" t="str">
        <f>'Savings Tracker Summary (d)'!C137</f>
        <v>Disinvestments and Planning Assumptions</v>
      </c>
      <c r="D1958" s="87">
        <f>'Savings Tracker Summary (d)'!D137</f>
        <v>0</v>
      </c>
      <c r="E1958" s="87" t="str">
        <f>'Savings Tracker Summary (d)'!E137</f>
        <v>2024/25</v>
      </c>
      <c r="F1958" s="87" t="str">
        <f>'Savings Tracker Summary (d)'!F137</f>
        <v>Non Pay</v>
      </c>
      <c r="G1958" s="703">
        <f>'Savings Tracker Summary (d)'!G137</f>
        <v>0</v>
      </c>
      <c r="H1958" s="703">
        <f>'Savings Tracker Summary (d)'!H137</f>
        <v>0</v>
      </c>
      <c r="I1958" s="703">
        <f>'Savings Tracker Summary (d)'!I137</f>
        <v>0</v>
      </c>
      <c r="J1958" s="703">
        <f>'Savings Tracker Summary (d)'!J137</f>
        <v>0</v>
      </c>
      <c r="K1958" s="703">
        <f>'Savings Tracker Summary (d)'!K137</f>
        <v>0</v>
      </c>
      <c r="L1958" s="703">
        <f>'Savings Tracker Summary (d)'!L137</f>
        <v>0</v>
      </c>
      <c r="M1958" s="703">
        <f>'Savings Tracker Summary (d)'!M137</f>
        <v>0</v>
      </c>
      <c r="N1958" s="703">
        <f>'Savings Tracker Summary (d)'!N137</f>
        <v>0</v>
      </c>
      <c r="O1958" s="703">
        <f>'Savings Tracker Summary (d)'!O137</f>
        <v>0</v>
      </c>
      <c r="P1958" s="703">
        <f>'Savings Tracker Summary (d)'!P137</f>
        <v>0</v>
      </c>
      <c r="Q1958" s="703">
        <f>'Savings Tracker Summary (d)'!Q137</f>
        <v>0</v>
      </c>
      <c r="R1958" s="703">
        <f>'Savings Tracker Summary (d)'!R137</f>
        <v>0</v>
      </c>
      <c r="S1958" s="703"/>
      <c r="W1958" s="703"/>
      <c r="X1958" s="703">
        <f>'Savings Tracker Summary (d)'!S137</f>
        <v>0</v>
      </c>
      <c r="Y1958" s="703"/>
      <c r="Z1958" s="703"/>
      <c r="AA1958" s="703"/>
      <c r="AF1958" s="88">
        <f>'Savings Tracker Summary (d)'!T137</f>
        <v>0</v>
      </c>
      <c r="AG1958" s="88">
        <f>'Savings Tracker Summary (d)'!U137</f>
        <v>0</v>
      </c>
      <c r="AH1958" s="88">
        <f>'Savings Tracker Summary (d)'!V137</f>
        <v>0</v>
      </c>
      <c r="AI1958" s="88">
        <f>'Savings Tracker Summary (d)'!W137</f>
        <v>0</v>
      </c>
    </row>
    <row r="1959" spans="1:35">
      <c r="A1959" s="87" t="str">
        <f>'Savings Tracker Summary (d)'!A138</f>
        <v>Swansea Bay UHB</v>
      </c>
      <c r="B1959" s="87" t="str">
        <f>'Savings Tracker Summary (d)'!B138</f>
        <v>Savings Forecast Profile</v>
      </c>
      <c r="C1959" s="87" t="str">
        <f>'Savings Tracker Summary (d)'!C138</f>
        <v>Disinvestments and Planning Assumptions</v>
      </c>
      <c r="D1959" s="87">
        <f>'Savings Tracker Summary (d)'!D138</f>
        <v>0</v>
      </c>
      <c r="E1959" s="87" t="str">
        <f>'Savings Tracker Summary (d)'!E138</f>
        <v>2024/25</v>
      </c>
      <c r="F1959" s="87" t="str">
        <f>'Savings Tracker Summary (d)'!F138</f>
        <v>Primary Care Drugs</v>
      </c>
      <c r="G1959" s="703">
        <f>'Savings Tracker Summary (d)'!G138</f>
        <v>0</v>
      </c>
      <c r="H1959" s="703">
        <f>'Savings Tracker Summary (d)'!H138</f>
        <v>0</v>
      </c>
      <c r="I1959" s="703">
        <f>'Savings Tracker Summary (d)'!I138</f>
        <v>0</v>
      </c>
      <c r="J1959" s="703">
        <f>'Savings Tracker Summary (d)'!J138</f>
        <v>0</v>
      </c>
      <c r="K1959" s="703">
        <f>'Savings Tracker Summary (d)'!K138</f>
        <v>0</v>
      </c>
      <c r="L1959" s="703">
        <f>'Savings Tracker Summary (d)'!L138</f>
        <v>0</v>
      </c>
      <c r="M1959" s="703">
        <f>'Savings Tracker Summary (d)'!M138</f>
        <v>0</v>
      </c>
      <c r="N1959" s="703">
        <f>'Savings Tracker Summary (d)'!N138</f>
        <v>0</v>
      </c>
      <c r="O1959" s="703">
        <f>'Savings Tracker Summary (d)'!O138</f>
        <v>0</v>
      </c>
      <c r="P1959" s="703">
        <f>'Savings Tracker Summary (d)'!P138</f>
        <v>0</v>
      </c>
      <c r="Q1959" s="703">
        <f>'Savings Tracker Summary (d)'!Q138</f>
        <v>0</v>
      </c>
      <c r="R1959" s="703">
        <f>'Savings Tracker Summary (d)'!R138</f>
        <v>0</v>
      </c>
      <c r="S1959" s="703"/>
      <c r="W1959" s="703"/>
      <c r="X1959" s="703">
        <f>'Savings Tracker Summary (d)'!S138</f>
        <v>0</v>
      </c>
      <c r="Y1959" s="703"/>
      <c r="Z1959" s="703"/>
      <c r="AA1959" s="703"/>
      <c r="AF1959" s="88">
        <f>'Savings Tracker Summary (d)'!T138</f>
        <v>0</v>
      </c>
      <c r="AG1959" s="88">
        <f>'Savings Tracker Summary (d)'!U138</f>
        <v>0</v>
      </c>
      <c r="AH1959" s="88">
        <f>'Savings Tracker Summary (d)'!V138</f>
        <v>0</v>
      </c>
      <c r="AI1959" s="88">
        <f>'Savings Tracker Summary (d)'!W138</f>
        <v>0</v>
      </c>
    </row>
    <row r="1960" spans="1:35">
      <c r="A1960" s="87" t="str">
        <f>'Savings Tracker Summary (d)'!A139</f>
        <v>Swansea Bay UHB</v>
      </c>
      <c r="B1960" s="87" t="str">
        <f>'Savings Tracker Summary (d)'!B139</f>
        <v>Savings Forecast Profile</v>
      </c>
      <c r="C1960" s="87" t="str">
        <f>'Savings Tracker Summary (d)'!C139</f>
        <v>Disinvestments and Planning Assumptions</v>
      </c>
      <c r="D1960" s="87">
        <f>'Savings Tracker Summary (d)'!D139</f>
        <v>0</v>
      </c>
      <c r="E1960" s="87" t="str">
        <f>'Savings Tracker Summary (d)'!E139</f>
        <v>2024/25</v>
      </c>
      <c r="F1960" s="87" t="str">
        <f>'Savings Tracker Summary (d)'!F139</f>
        <v>Secondary Care Drugs</v>
      </c>
      <c r="G1960" s="703">
        <f>'Savings Tracker Summary (d)'!G139</f>
        <v>0</v>
      </c>
      <c r="H1960" s="703">
        <f>'Savings Tracker Summary (d)'!H139</f>
        <v>0</v>
      </c>
      <c r="I1960" s="703">
        <f>'Savings Tracker Summary (d)'!I139</f>
        <v>0</v>
      </c>
      <c r="J1960" s="703">
        <f>'Savings Tracker Summary (d)'!J139</f>
        <v>0</v>
      </c>
      <c r="K1960" s="703">
        <f>'Savings Tracker Summary (d)'!K139</f>
        <v>0</v>
      </c>
      <c r="L1960" s="703">
        <f>'Savings Tracker Summary (d)'!L139</f>
        <v>0</v>
      </c>
      <c r="M1960" s="703">
        <f>'Savings Tracker Summary (d)'!M139</f>
        <v>0</v>
      </c>
      <c r="N1960" s="703">
        <f>'Savings Tracker Summary (d)'!N139</f>
        <v>0</v>
      </c>
      <c r="O1960" s="703">
        <f>'Savings Tracker Summary (d)'!O139</f>
        <v>0</v>
      </c>
      <c r="P1960" s="703">
        <f>'Savings Tracker Summary (d)'!P139</f>
        <v>0</v>
      </c>
      <c r="Q1960" s="703">
        <f>'Savings Tracker Summary (d)'!Q139</f>
        <v>0</v>
      </c>
      <c r="R1960" s="703">
        <f>'Savings Tracker Summary (d)'!R139</f>
        <v>0</v>
      </c>
      <c r="S1960" s="703"/>
      <c r="W1960" s="703"/>
      <c r="X1960" s="703">
        <f>'Savings Tracker Summary (d)'!S139</f>
        <v>0</v>
      </c>
      <c r="Y1960" s="703"/>
      <c r="Z1960" s="703"/>
      <c r="AA1960" s="703"/>
      <c r="AF1960" s="88">
        <f>'Savings Tracker Summary (d)'!T139</f>
        <v>0</v>
      </c>
      <c r="AG1960" s="88">
        <f>'Savings Tracker Summary (d)'!U139</f>
        <v>0</v>
      </c>
      <c r="AH1960" s="88">
        <f>'Savings Tracker Summary (d)'!V139</f>
        <v>0</v>
      </c>
      <c r="AI1960" s="88">
        <f>'Savings Tracker Summary (d)'!W139</f>
        <v>0</v>
      </c>
    </row>
    <row r="1961" spans="1:35">
      <c r="A1961" s="87" t="str">
        <f>'Savings Tracker Summary (d)'!A140</f>
        <v>Swansea Bay UHB</v>
      </c>
      <c r="B1961" s="87" t="str">
        <f>'Savings Tracker Summary (d)'!B140</f>
        <v>Savings Forecast Profile</v>
      </c>
      <c r="C1961" s="87" t="str">
        <f>'Savings Tracker Summary (d)'!C140</f>
        <v>Disinvestments and Planning Assumptions</v>
      </c>
      <c r="D1961" s="87">
        <f>'Savings Tracker Summary (d)'!D140</f>
        <v>0</v>
      </c>
      <c r="E1961" s="87" t="str">
        <f>'Savings Tracker Summary (d)'!E140</f>
        <v>2024/25</v>
      </c>
      <c r="F1961" s="87" t="str">
        <f>'Savings Tracker Summary (d)'!F140</f>
        <v>CHC/FNC</v>
      </c>
      <c r="G1961" s="703">
        <f>'Savings Tracker Summary (d)'!G140</f>
        <v>0</v>
      </c>
      <c r="H1961" s="703">
        <f>'Savings Tracker Summary (d)'!H140</f>
        <v>0</v>
      </c>
      <c r="I1961" s="703">
        <f>'Savings Tracker Summary (d)'!I140</f>
        <v>0</v>
      </c>
      <c r="J1961" s="703">
        <f>'Savings Tracker Summary (d)'!J140</f>
        <v>0</v>
      </c>
      <c r="K1961" s="703">
        <f>'Savings Tracker Summary (d)'!K140</f>
        <v>0</v>
      </c>
      <c r="L1961" s="703">
        <f>'Savings Tracker Summary (d)'!L140</f>
        <v>0</v>
      </c>
      <c r="M1961" s="703">
        <f>'Savings Tracker Summary (d)'!M140</f>
        <v>0</v>
      </c>
      <c r="N1961" s="703">
        <f>'Savings Tracker Summary (d)'!N140</f>
        <v>0</v>
      </c>
      <c r="O1961" s="703">
        <f>'Savings Tracker Summary (d)'!O140</f>
        <v>0</v>
      </c>
      <c r="P1961" s="703">
        <f>'Savings Tracker Summary (d)'!P140</f>
        <v>0</v>
      </c>
      <c r="Q1961" s="703">
        <f>'Savings Tracker Summary (d)'!Q140</f>
        <v>0</v>
      </c>
      <c r="R1961" s="703">
        <f>'Savings Tracker Summary (d)'!R140</f>
        <v>0</v>
      </c>
      <c r="S1961" s="703"/>
      <c r="W1961" s="703"/>
      <c r="X1961" s="703">
        <f>'Savings Tracker Summary (d)'!S140</f>
        <v>0</v>
      </c>
      <c r="Y1961" s="703"/>
      <c r="Z1961" s="703"/>
      <c r="AA1961" s="703"/>
      <c r="AF1961" s="88">
        <f>'Savings Tracker Summary (d)'!T140</f>
        <v>0</v>
      </c>
      <c r="AG1961" s="88">
        <f>'Savings Tracker Summary (d)'!U140</f>
        <v>0</v>
      </c>
      <c r="AH1961" s="88">
        <f>'Savings Tracker Summary (d)'!V140</f>
        <v>0</v>
      </c>
      <c r="AI1961" s="88">
        <f>'Savings Tracker Summary (d)'!W140</f>
        <v>0</v>
      </c>
    </row>
    <row r="1962" spans="1:35">
      <c r="A1962" s="87" t="str">
        <f>'Savings Tracker Summary (d)'!A141</f>
        <v>Swansea Bay UHB</v>
      </c>
      <c r="B1962" s="87" t="str">
        <f>'Savings Tracker Summary (d)'!B141</f>
        <v>Savings Forecast Profile</v>
      </c>
      <c r="C1962" s="87" t="str">
        <f>'Savings Tracker Summary (d)'!C141</f>
        <v>Disinvestments and Planning Assumptions</v>
      </c>
      <c r="D1962" s="87">
        <f>'Savings Tracker Summary (d)'!D141</f>
        <v>0</v>
      </c>
      <c r="E1962" s="87" t="str">
        <f>'Savings Tracker Summary (d)'!E141</f>
        <v>2024/25</v>
      </c>
      <c r="F1962" s="87" t="str">
        <f>'Savings Tracker Summary (d)'!F141</f>
        <v>Primary Care Contractor</v>
      </c>
      <c r="G1962" s="703">
        <f>'Savings Tracker Summary (d)'!G141</f>
        <v>0</v>
      </c>
      <c r="H1962" s="703">
        <f>'Savings Tracker Summary (d)'!H141</f>
        <v>0</v>
      </c>
      <c r="I1962" s="703">
        <f>'Savings Tracker Summary (d)'!I141</f>
        <v>0</v>
      </c>
      <c r="J1962" s="703">
        <f>'Savings Tracker Summary (d)'!J141</f>
        <v>0</v>
      </c>
      <c r="K1962" s="703">
        <f>'Savings Tracker Summary (d)'!K141</f>
        <v>0</v>
      </c>
      <c r="L1962" s="703">
        <f>'Savings Tracker Summary (d)'!L141</f>
        <v>0</v>
      </c>
      <c r="M1962" s="703">
        <f>'Savings Tracker Summary (d)'!M141</f>
        <v>0</v>
      </c>
      <c r="N1962" s="703">
        <f>'Savings Tracker Summary (d)'!N141</f>
        <v>0</v>
      </c>
      <c r="O1962" s="703">
        <f>'Savings Tracker Summary (d)'!O141</f>
        <v>0</v>
      </c>
      <c r="P1962" s="703">
        <f>'Savings Tracker Summary (d)'!P141</f>
        <v>0</v>
      </c>
      <c r="Q1962" s="703">
        <f>'Savings Tracker Summary (d)'!Q141</f>
        <v>0</v>
      </c>
      <c r="R1962" s="703">
        <f>'Savings Tracker Summary (d)'!R141</f>
        <v>0</v>
      </c>
      <c r="S1962" s="703"/>
      <c r="W1962" s="703"/>
      <c r="X1962" s="703">
        <f>'Savings Tracker Summary (d)'!S141</f>
        <v>0</v>
      </c>
      <c r="Y1962" s="703"/>
      <c r="Z1962" s="703"/>
      <c r="AA1962" s="703"/>
      <c r="AF1962" s="88">
        <f>'Savings Tracker Summary (d)'!T141</f>
        <v>0</v>
      </c>
      <c r="AG1962" s="88">
        <f>'Savings Tracker Summary (d)'!U141</f>
        <v>0</v>
      </c>
      <c r="AH1962" s="88">
        <f>'Savings Tracker Summary (d)'!V141</f>
        <v>0</v>
      </c>
      <c r="AI1962" s="88">
        <f>'Savings Tracker Summary (d)'!W141</f>
        <v>0</v>
      </c>
    </row>
    <row r="1963" spans="1:35">
      <c r="A1963" s="87" t="str">
        <f>'Savings Tracker Summary (d)'!A142</f>
        <v>Swansea Bay UHB</v>
      </c>
      <c r="B1963" s="87" t="str">
        <f>'Savings Tracker Summary (d)'!B142</f>
        <v>Savings Forecast Profile</v>
      </c>
      <c r="C1963" s="87" t="str">
        <f>'Savings Tracker Summary (d)'!C142</f>
        <v>Disinvestments and Planning Assumptions</v>
      </c>
      <c r="D1963" s="87">
        <f>'Savings Tracker Summary (d)'!D142</f>
        <v>0</v>
      </c>
      <c r="E1963" s="87" t="str">
        <f>'Savings Tracker Summary (d)'!E142</f>
        <v>2024/25</v>
      </c>
      <c r="F1963" s="87" t="str">
        <f>'Savings Tracker Summary (d)'!F142</f>
        <v>Healthcare Services Provided by Other NHS Bodies</v>
      </c>
      <c r="G1963" s="703">
        <f>'Savings Tracker Summary (d)'!G142</f>
        <v>0</v>
      </c>
      <c r="H1963" s="703">
        <f>'Savings Tracker Summary (d)'!H142</f>
        <v>0</v>
      </c>
      <c r="I1963" s="703">
        <f>'Savings Tracker Summary (d)'!I142</f>
        <v>0</v>
      </c>
      <c r="J1963" s="703">
        <f>'Savings Tracker Summary (d)'!J142</f>
        <v>0</v>
      </c>
      <c r="K1963" s="703">
        <f>'Savings Tracker Summary (d)'!K142</f>
        <v>0</v>
      </c>
      <c r="L1963" s="703">
        <f>'Savings Tracker Summary (d)'!L142</f>
        <v>0</v>
      </c>
      <c r="M1963" s="703">
        <f>'Savings Tracker Summary (d)'!M142</f>
        <v>0</v>
      </c>
      <c r="N1963" s="703">
        <f>'Savings Tracker Summary (d)'!N142</f>
        <v>0</v>
      </c>
      <c r="O1963" s="703">
        <f>'Savings Tracker Summary (d)'!O142</f>
        <v>0</v>
      </c>
      <c r="P1963" s="703">
        <f>'Savings Tracker Summary (d)'!P142</f>
        <v>0</v>
      </c>
      <c r="Q1963" s="703">
        <f>'Savings Tracker Summary (d)'!Q142</f>
        <v>0</v>
      </c>
      <c r="R1963" s="703">
        <f>'Savings Tracker Summary (d)'!R142</f>
        <v>0</v>
      </c>
      <c r="S1963" s="703"/>
      <c r="W1963" s="703"/>
      <c r="X1963" s="703">
        <f>'Savings Tracker Summary (d)'!S142</f>
        <v>0</v>
      </c>
      <c r="Y1963" s="703"/>
      <c r="Z1963" s="703"/>
      <c r="AA1963" s="703"/>
      <c r="AF1963" s="88">
        <f>'Savings Tracker Summary (d)'!T142</f>
        <v>0</v>
      </c>
      <c r="AG1963" s="88">
        <f>'Savings Tracker Summary (d)'!U142</f>
        <v>0</v>
      </c>
      <c r="AH1963" s="88">
        <f>'Savings Tracker Summary (d)'!V142</f>
        <v>0</v>
      </c>
      <c r="AI1963" s="88">
        <f>'Savings Tracker Summary (d)'!W142</f>
        <v>0</v>
      </c>
    </row>
    <row r="1964" spans="1:35">
      <c r="A1964" s="87" t="str">
        <f>'Savings Tracker Summary (d)'!A143</f>
        <v>Swansea Bay UHB</v>
      </c>
      <c r="B1964" s="87" t="str">
        <f>'Savings Tracker Summary (d)'!B143</f>
        <v>Savings Forecast Profile</v>
      </c>
      <c r="C1964" s="87" t="str">
        <f>'Savings Tracker Summary (d)'!C143</f>
        <v>Disinvestments and Planning Assumptions</v>
      </c>
      <c r="D1964" s="87">
        <f>'Savings Tracker Summary (d)'!D143</f>
        <v>0</v>
      </c>
      <c r="E1964" s="87" t="str">
        <f>'Savings Tracker Summary (d)'!E143</f>
        <v>2024/25</v>
      </c>
      <c r="F1964" s="87" t="str">
        <f>'Savings Tracker Summary (d)'!F143</f>
        <v>Non Healthcare Services Provided by Other NHS Bodies</v>
      </c>
      <c r="G1964" s="703">
        <f>'Savings Tracker Summary (d)'!G143</f>
        <v>0</v>
      </c>
      <c r="H1964" s="703">
        <f>'Savings Tracker Summary (d)'!H143</f>
        <v>0</v>
      </c>
      <c r="I1964" s="703">
        <f>'Savings Tracker Summary (d)'!I143</f>
        <v>0</v>
      </c>
      <c r="J1964" s="703">
        <f>'Savings Tracker Summary (d)'!J143</f>
        <v>0</v>
      </c>
      <c r="K1964" s="703">
        <f>'Savings Tracker Summary (d)'!K143</f>
        <v>0</v>
      </c>
      <c r="L1964" s="703">
        <f>'Savings Tracker Summary (d)'!L143</f>
        <v>0</v>
      </c>
      <c r="M1964" s="703">
        <f>'Savings Tracker Summary (d)'!M143</f>
        <v>0</v>
      </c>
      <c r="N1964" s="703">
        <f>'Savings Tracker Summary (d)'!N143</f>
        <v>0</v>
      </c>
      <c r="O1964" s="703">
        <f>'Savings Tracker Summary (d)'!O143</f>
        <v>0</v>
      </c>
      <c r="P1964" s="703">
        <f>'Savings Tracker Summary (d)'!P143</f>
        <v>0</v>
      </c>
      <c r="Q1964" s="703">
        <f>'Savings Tracker Summary (d)'!Q143</f>
        <v>0</v>
      </c>
      <c r="R1964" s="703">
        <f>'Savings Tracker Summary (d)'!R143</f>
        <v>0</v>
      </c>
      <c r="S1964" s="703"/>
      <c r="W1964" s="703"/>
      <c r="X1964" s="703">
        <f>'Savings Tracker Summary (d)'!S143</f>
        <v>0</v>
      </c>
      <c r="Y1964" s="703"/>
      <c r="Z1964" s="703"/>
      <c r="AA1964" s="703"/>
      <c r="AF1964" s="88">
        <f>'Savings Tracker Summary (d)'!T143</f>
        <v>0</v>
      </c>
      <c r="AG1964" s="88">
        <f>'Savings Tracker Summary (d)'!U143</f>
        <v>0</v>
      </c>
      <c r="AH1964" s="88">
        <f>'Savings Tracker Summary (d)'!V143</f>
        <v>0</v>
      </c>
      <c r="AI1964" s="88">
        <f>'Savings Tracker Summary (d)'!W143</f>
        <v>0</v>
      </c>
    </row>
    <row r="1965" spans="1:35">
      <c r="A1965" s="87" t="str">
        <f>'Savings Tracker Summary (d)'!A144</f>
        <v>Swansea Bay UHB</v>
      </c>
      <c r="B1965" s="87" t="str">
        <f>'Savings Tracker Summary (d)'!B144</f>
        <v>Savings Forecast Profile</v>
      </c>
      <c r="C1965" s="87" t="str">
        <f>'Savings Tracker Summary (d)'!C144</f>
        <v>Disinvestments and Planning Assumptions</v>
      </c>
      <c r="D1965" s="87">
        <f>'Savings Tracker Summary (d)'!D144</f>
        <v>0</v>
      </c>
      <c r="E1965" s="87" t="str">
        <f>'Savings Tracker Summary (d)'!E144</f>
        <v>2024/25</v>
      </c>
      <c r="F1965" s="87" t="str">
        <f>'Savings Tracker Summary (d)'!F144</f>
        <v>Other Private &amp; Voluntary Sector</v>
      </c>
      <c r="G1965" s="703">
        <f>'Savings Tracker Summary (d)'!G144</f>
        <v>0</v>
      </c>
      <c r="H1965" s="703">
        <f>'Savings Tracker Summary (d)'!H144</f>
        <v>0</v>
      </c>
      <c r="I1965" s="703">
        <f>'Savings Tracker Summary (d)'!I144</f>
        <v>0</v>
      </c>
      <c r="J1965" s="703">
        <f>'Savings Tracker Summary (d)'!J144</f>
        <v>0</v>
      </c>
      <c r="K1965" s="703">
        <f>'Savings Tracker Summary (d)'!K144</f>
        <v>0</v>
      </c>
      <c r="L1965" s="703">
        <f>'Savings Tracker Summary (d)'!L144</f>
        <v>0</v>
      </c>
      <c r="M1965" s="703">
        <f>'Savings Tracker Summary (d)'!M144</f>
        <v>0</v>
      </c>
      <c r="N1965" s="703">
        <f>'Savings Tracker Summary (d)'!N144</f>
        <v>0</v>
      </c>
      <c r="O1965" s="703">
        <f>'Savings Tracker Summary (d)'!O144</f>
        <v>0</v>
      </c>
      <c r="P1965" s="703">
        <f>'Savings Tracker Summary (d)'!P144</f>
        <v>0</v>
      </c>
      <c r="Q1965" s="703">
        <f>'Savings Tracker Summary (d)'!Q144</f>
        <v>0</v>
      </c>
      <c r="R1965" s="703">
        <f>'Savings Tracker Summary (d)'!R144</f>
        <v>0</v>
      </c>
      <c r="S1965" s="703"/>
      <c r="W1965" s="703"/>
      <c r="X1965" s="703">
        <f>'Savings Tracker Summary (d)'!S144</f>
        <v>0</v>
      </c>
      <c r="Y1965" s="703"/>
      <c r="Z1965" s="703"/>
      <c r="AA1965" s="703"/>
      <c r="AF1965" s="88">
        <f>'Savings Tracker Summary (d)'!T144</f>
        <v>0</v>
      </c>
      <c r="AG1965" s="88">
        <f>'Savings Tracker Summary (d)'!U144</f>
        <v>0</v>
      </c>
      <c r="AH1965" s="88">
        <f>'Savings Tracker Summary (d)'!V144</f>
        <v>0</v>
      </c>
      <c r="AI1965" s="88">
        <f>'Savings Tracker Summary (d)'!W144</f>
        <v>0</v>
      </c>
    </row>
    <row r="1966" spans="1:35">
      <c r="A1966" s="87" t="str">
        <f>'Savings Tracker Summary (d)'!A145</f>
        <v>Swansea Bay UHB</v>
      </c>
      <c r="B1966" s="87" t="str">
        <f>'Savings Tracker Summary (d)'!B145</f>
        <v>Savings Forecast Profile</v>
      </c>
      <c r="C1966" s="87" t="str">
        <f>'Savings Tracker Summary (d)'!C145</f>
        <v>Disinvestments and Planning Assumptions</v>
      </c>
      <c r="D1966" s="87">
        <f>'Savings Tracker Summary (d)'!D145</f>
        <v>0</v>
      </c>
      <c r="E1966" s="87" t="str">
        <f>'Savings Tracker Summary (d)'!E145</f>
        <v>2024/25</v>
      </c>
      <c r="F1966" s="87" t="str">
        <f>'Savings Tracker Summary (d)'!F145</f>
        <v xml:space="preserve">Joint Financing and Other </v>
      </c>
      <c r="G1966" s="703">
        <f>'Savings Tracker Summary (d)'!G145</f>
        <v>0</v>
      </c>
      <c r="H1966" s="703">
        <f>'Savings Tracker Summary (d)'!H145</f>
        <v>0</v>
      </c>
      <c r="I1966" s="703">
        <f>'Savings Tracker Summary (d)'!I145</f>
        <v>0</v>
      </c>
      <c r="J1966" s="703">
        <f>'Savings Tracker Summary (d)'!J145</f>
        <v>0</v>
      </c>
      <c r="K1966" s="703">
        <f>'Savings Tracker Summary (d)'!K145</f>
        <v>0</v>
      </c>
      <c r="L1966" s="703">
        <f>'Savings Tracker Summary (d)'!L145</f>
        <v>0</v>
      </c>
      <c r="M1966" s="703">
        <f>'Savings Tracker Summary (d)'!M145</f>
        <v>0</v>
      </c>
      <c r="N1966" s="703">
        <f>'Savings Tracker Summary (d)'!N145</f>
        <v>0</v>
      </c>
      <c r="O1966" s="703">
        <f>'Savings Tracker Summary (d)'!O145</f>
        <v>0</v>
      </c>
      <c r="P1966" s="703">
        <f>'Savings Tracker Summary (d)'!P145</f>
        <v>0</v>
      </c>
      <c r="Q1966" s="703">
        <f>'Savings Tracker Summary (d)'!Q145</f>
        <v>0</v>
      </c>
      <c r="R1966" s="703">
        <f>'Savings Tracker Summary (d)'!R145</f>
        <v>0</v>
      </c>
      <c r="S1966" s="703"/>
      <c r="W1966" s="703"/>
      <c r="X1966" s="703">
        <f>'Savings Tracker Summary (d)'!S145</f>
        <v>0</v>
      </c>
      <c r="Y1966" s="703"/>
      <c r="Z1966" s="703"/>
      <c r="AA1966" s="703"/>
      <c r="AF1966" s="88">
        <f>'Savings Tracker Summary (d)'!T145</f>
        <v>0</v>
      </c>
      <c r="AG1966" s="88">
        <f>'Savings Tracker Summary (d)'!U145</f>
        <v>0</v>
      </c>
      <c r="AH1966" s="88">
        <f>'Savings Tracker Summary (d)'!V145</f>
        <v>0</v>
      </c>
      <c r="AI1966" s="88">
        <f>'Savings Tracker Summary (d)'!W145</f>
        <v>0</v>
      </c>
    </row>
    <row r="1967" spans="1:35">
      <c r="A1967" s="87" t="str">
        <f>'Savings Tracker Summary (d)'!A146</f>
        <v>Swansea Bay UHB</v>
      </c>
      <c r="B1967" s="87" t="str">
        <f>'Savings Tracker Summary (d)'!B146</f>
        <v>Savings Forecast Profile</v>
      </c>
      <c r="C1967" s="87" t="str">
        <f>'Savings Tracker Summary (d)'!C146</f>
        <v>Disinvestments and Planning Assumptions</v>
      </c>
      <c r="D1967" s="87">
        <f>'Savings Tracker Summary (d)'!D146</f>
        <v>0</v>
      </c>
      <c r="E1967" s="87" t="str">
        <f>'Savings Tracker Summary (d)'!E146</f>
        <v>2024/25</v>
      </c>
      <c r="F1967" s="87" t="str">
        <f>'Savings Tracker Summary (d)'!F146</f>
        <v>Grand Total</v>
      </c>
      <c r="G1967" s="703">
        <f>'Savings Tracker Summary (d)'!G146</f>
        <v>0</v>
      </c>
      <c r="H1967" s="703">
        <f>'Savings Tracker Summary (d)'!H146</f>
        <v>0</v>
      </c>
      <c r="I1967" s="703">
        <f>'Savings Tracker Summary (d)'!I146</f>
        <v>0</v>
      </c>
      <c r="J1967" s="703">
        <f>'Savings Tracker Summary (d)'!J146</f>
        <v>0</v>
      </c>
      <c r="K1967" s="703">
        <f>'Savings Tracker Summary (d)'!K146</f>
        <v>0</v>
      </c>
      <c r="L1967" s="703">
        <f>'Savings Tracker Summary (d)'!L146</f>
        <v>0</v>
      </c>
      <c r="M1967" s="703">
        <f>'Savings Tracker Summary (d)'!M146</f>
        <v>0</v>
      </c>
      <c r="N1967" s="703">
        <f>'Savings Tracker Summary (d)'!N146</f>
        <v>0</v>
      </c>
      <c r="O1967" s="703">
        <f>'Savings Tracker Summary (d)'!O146</f>
        <v>0</v>
      </c>
      <c r="P1967" s="703">
        <f>'Savings Tracker Summary (d)'!P146</f>
        <v>0</v>
      </c>
      <c r="Q1967" s="703">
        <f>'Savings Tracker Summary (d)'!Q146</f>
        <v>0</v>
      </c>
      <c r="R1967" s="703">
        <f>'Savings Tracker Summary (d)'!R146</f>
        <v>0</v>
      </c>
      <c r="S1967" s="703"/>
      <c r="W1967" s="703"/>
      <c r="X1967" s="703">
        <f>'Savings Tracker Summary (d)'!S146</f>
        <v>0</v>
      </c>
      <c r="Y1967" s="703"/>
      <c r="Z1967" s="703"/>
      <c r="AA1967" s="703"/>
      <c r="AF1967" s="88">
        <f>'Savings Tracker Summary (d)'!T146</f>
        <v>0</v>
      </c>
      <c r="AG1967" s="88">
        <f>'Savings Tracker Summary (d)'!U146</f>
        <v>0</v>
      </c>
      <c r="AH1967" s="88">
        <f>'Savings Tracker Summary (d)'!V146</f>
        <v>0</v>
      </c>
      <c r="AI1967" s="88">
        <f>'Savings Tracker Summary (d)'!W146</f>
        <v>0</v>
      </c>
    </row>
    <row r="1968" spans="1:35">
      <c r="A1968" s="87" t="str">
        <f>'Savings Tracker Summary (d)'!A147</f>
        <v>Swansea Bay UHB</v>
      </c>
      <c r="B1968" s="87" t="str">
        <f>'Savings Tracker Summary (d)'!B147</f>
        <v>Savings Forecast Profile</v>
      </c>
      <c r="C1968" s="87" t="str">
        <f>'Savings Tracker Summary (d)'!C147</f>
        <v>Disinvestments and Planning Assumptions</v>
      </c>
      <c r="D1968" s="87">
        <f>'Savings Tracker Summary (d)'!D147</f>
        <v>0</v>
      </c>
      <c r="E1968" s="87" t="str">
        <f>'Savings Tracker Summary (d)'!E147</f>
        <v>2025/26</v>
      </c>
      <c r="F1968" s="87" t="str">
        <f>'Savings Tracker Summary (d)'!F147</f>
        <v>Pay</v>
      </c>
      <c r="G1968" s="703">
        <f>'Savings Tracker Summary (d)'!G147</f>
        <v>0</v>
      </c>
      <c r="H1968" s="703">
        <f>'Savings Tracker Summary (d)'!H147</f>
        <v>0</v>
      </c>
      <c r="I1968" s="703">
        <f>'Savings Tracker Summary (d)'!I147</f>
        <v>0</v>
      </c>
      <c r="J1968" s="703">
        <f>'Savings Tracker Summary (d)'!J147</f>
        <v>0</v>
      </c>
      <c r="K1968" s="703">
        <f>'Savings Tracker Summary (d)'!K147</f>
        <v>0</v>
      </c>
      <c r="L1968" s="703">
        <f>'Savings Tracker Summary (d)'!L147</f>
        <v>0</v>
      </c>
      <c r="M1968" s="703">
        <f>'Savings Tracker Summary (d)'!M147</f>
        <v>0</v>
      </c>
      <c r="N1968" s="703">
        <f>'Savings Tracker Summary (d)'!N147</f>
        <v>0</v>
      </c>
      <c r="O1968" s="703">
        <f>'Savings Tracker Summary (d)'!O147</f>
        <v>0</v>
      </c>
      <c r="P1968" s="703">
        <f>'Savings Tracker Summary (d)'!P147</f>
        <v>0</v>
      </c>
      <c r="Q1968" s="703">
        <f>'Savings Tracker Summary (d)'!Q147</f>
        <v>0</v>
      </c>
      <c r="R1968" s="703">
        <f>'Savings Tracker Summary (d)'!R147</f>
        <v>0</v>
      </c>
      <c r="S1968" s="703"/>
      <c r="W1968" s="703"/>
      <c r="X1968" s="703">
        <f>'Savings Tracker Summary (d)'!S147</f>
        <v>0</v>
      </c>
      <c r="Y1968" s="703"/>
      <c r="Z1968" s="703"/>
      <c r="AA1968" s="703"/>
      <c r="AF1968" s="88">
        <f>'Savings Tracker Summary (d)'!T147</f>
        <v>0</v>
      </c>
      <c r="AG1968" s="88">
        <f>'Savings Tracker Summary (d)'!U147</f>
        <v>0</v>
      </c>
      <c r="AH1968" s="88">
        <f>'Savings Tracker Summary (d)'!V147</f>
        <v>0</v>
      </c>
      <c r="AI1968" s="88">
        <f>'Savings Tracker Summary (d)'!W147</f>
        <v>0</v>
      </c>
    </row>
    <row r="1969" spans="1:35">
      <c r="A1969" s="87" t="str">
        <f>'Savings Tracker Summary (d)'!A148</f>
        <v>Swansea Bay UHB</v>
      </c>
      <c r="B1969" s="87" t="str">
        <f>'Savings Tracker Summary (d)'!B148</f>
        <v>Savings Forecast Profile</v>
      </c>
      <c r="C1969" s="87" t="str">
        <f>'Savings Tracker Summary (d)'!C148</f>
        <v>Disinvestments and Planning Assumptions</v>
      </c>
      <c r="D1969" s="87">
        <f>'Savings Tracker Summary (d)'!D148</f>
        <v>0</v>
      </c>
      <c r="E1969" s="87" t="str">
        <f>'Savings Tracker Summary (d)'!E148</f>
        <v>2025/26</v>
      </c>
      <c r="F1969" s="87" t="str">
        <f>'Savings Tracker Summary (d)'!F148</f>
        <v>Non Pay</v>
      </c>
      <c r="G1969" s="703">
        <f>'Savings Tracker Summary (d)'!G148</f>
        <v>0</v>
      </c>
      <c r="H1969" s="703">
        <f>'Savings Tracker Summary (d)'!H148</f>
        <v>0</v>
      </c>
      <c r="I1969" s="703">
        <f>'Savings Tracker Summary (d)'!I148</f>
        <v>0</v>
      </c>
      <c r="J1969" s="703">
        <f>'Savings Tracker Summary (d)'!J148</f>
        <v>0</v>
      </c>
      <c r="K1969" s="703">
        <f>'Savings Tracker Summary (d)'!K148</f>
        <v>0</v>
      </c>
      <c r="L1969" s="703">
        <f>'Savings Tracker Summary (d)'!L148</f>
        <v>0</v>
      </c>
      <c r="M1969" s="703">
        <f>'Savings Tracker Summary (d)'!M148</f>
        <v>0</v>
      </c>
      <c r="N1969" s="703">
        <f>'Savings Tracker Summary (d)'!N148</f>
        <v>0</v>
      </c>
      <c r="O1969" s="703">
        <f>'Savings Tracker Summary (d)'!O148</f>
        <v>0</v>
      </c>
      <c r="P1969" s="703">
        <f>'Savings Tracker Summary (d)'!P148</f>
        <v>0</v>
      </c>
      <c r="Q1969" s="703">
        <f>'Savings Tracker Summary (d)'!Q148</f>
        <v>0</v>
      </c>
      <c r="R1969" s="703">
        <f>'Savings Tracker Summary (d)'!R148</f>
        <v>0</v>
      </c>
      <c r="S1969" s="703"/>
      <c r="W1969" s="703"/>
      <c r="X1969" s="703">
        <f>'Savings Tracker Summary (d)'!S148</f>
        <v>0</v>
      </c>
      <c r="Y1969" s="703"/>
      <c r="Z1969" s="703"/>
      <c r="AA1969" s="703"/>
      <c r="AF1969" s="88">
        <f>'Savings Tracker Summary (d)'!T148</f>
        <v>0</v>
      </c>
      <c r="AG1969" s="88">
        <f>'Savings Tracker Summary (d)'!U148</f>
        <v>0</v>
      </c>
      <c r="AH1969" s="88">
        <f>'Savings Tracker Summary (d)'!V148</f>
        <v>0</v>
      </c>
      <c r="AI1969" s="88">
        <f>'Savings Tracker Summary (d)'!W148</f>
        <v>0</v>
      </c>
    </row>
    <row r="1970" spans="1:35">
      <c r="A1970" s="87" t="str">
        <f>'Savings Tracker Summary (d)'!A149</f>
        <v>Swansea Bay UHB</v>
      </c>
      <c r="B1970" s="87" t="str">
        <f>'Savings Tracker Summary (d)'!B149</f>
        <v>Savings Forecast Profile</v>
      </c>
      <c r="C1970" s="87" t="str">
        <f>'Savings Tracker Summary (d)'!C149</f>
        <v>Disinvestments and Planning Assumptions</v>
      </c>
      <c r="D1970" s="87">
        <f>'Savings Tracker Summary (d)'!D149</f>
        <v>0</v>
      </c>
      <c r="E1970" s="87" t="str">
        <f>'Savings Tracker Summary (d)'!E149</f>
        <v>2025/26</v>
      </c>
      <c r="F1970" s="87" t="str">
        <f>'Savings Tracker Summary (d)'!F149</f>
        <v>Primary Care Drugs</v>
      </c>
      <c r="G1970" s="703">
        <f>'Savings Tracker Summary (d)'!G149</f>
        <v>0</v>
      </c>
      <c r="H1970" s="703">
        <f>'Savings Tracker Summary (d)'!H149</f>
        <v>0</v>
      </c>
      <c r="I1970" s="703">
        <f>'Savings Tracker Summary (d)'!I149</f>
        <v>0</v>
      </c>
      <c r="J1970" s="703">
        <f>'Savings Tracker Summary (d)'!J149</f>
        <v>0</v>
      </c>
      <c r="K1970" s="703">
        <f>'Savings Tracker Summary (d)'!K149</f>
        <v>0</v>
      </c>
      <c r="L1970" s="703">
        <f>'Savings Tracker Summary (d)'!L149</f>
        <v>0</v>
      </c>
      <c r="M1970" s="703">
        <f>'Savings Tracker Summary (d)'!M149</f>
        <v>0</v>
      </c>
      <c r="N1970" s="703">
        <f>'Savings Tracker Summary (d)'!N149</f>
        <v>0</v>
      </c>
      <c r="O1970" s="703">
        <f>'Savings Tracker Summary (d)'!O149</f>
        <v>0</v>
      </c>
      <c r="P1970" s="703">
        <f>'Savings Tracker Summary (d)'!P149</f>
        <v>0</v>
      </c>
      <c r="Q1970" s="703">
        <f>'Savings Tracker Summary (d)'!Q149</f>
        <v>0</v>
      </c>
      <c r="R1970" s="703">
        <f>'Savings Tracker Summary (d)'!R149</f>
        <v>0</v>
      </c>
      <c r="S1970" s="703"/>
      <c r="W1970" s="703"/>
      <c r="X1970" s="703">
        <f>'Savings Tracker Summary (d)'!S149</f>
        <v>0</v>
      </c>
      <c r="Y1970" s="703"/>
      <c r="Z1970" s="703"/>
      <c r="AA1970" s="703"/>
      <c r="AF1970" s="88">
        <f>'Savings Tracker Summary (d)'!T149</f>
        <v>0</v>
      </c>
      <c r="AG1970" s="88">
        <f>'Savings Tracker Summary (d)'!U149</f>
        <v>0</v>
      </c>
      <c r="AH1970" s="88">
        <f>'Savings Tracker Summary (d)'!V149</f>
        <v>0</v>
      </c>
      <c r="AI1970" s="88">
        <f>'Savings Tracker Summary (d)'!W149</f>
        <v>0</v>
      </c>
    </row>
    <row r="1971" spans="1:35">
      <c r="A1971" s="87" t="str">
        <f>'Savings Tracker Summary (d)'!A150</f>
        <v>Swansea Bay UHB</v>
      </c>
      <c r="B1971" s="87" t="str">
        <f>'Savings Tracker Summary (d)'!B150</f>
        <v>Savings Forecast Profile</v>
      </c>
      <c r="C1971" s="87" t="str">
        <f>'Savings Tracker Summary (d)'!C150</f>
        <v>Disinvestments and Planning Assumptions</v>
      </c>
      <c r="D1971" s="87">
        <f>'Savings Tracker Summary (d)'!D150</f>
        <v>0</v>
      </c>
      <c r="E1971" s="87" t="str">
        <f>'Savings Tracker Summary (d)'!E150</f>
        <v>2025/26</v>
      </c>
      <c r="F1971" s="87" t="str">
        <f>'Savings Tracker Summary (d)'!F150</f>
        <v>Secondary Care Drugs</v>
      </c>
      <c r="G1971" s="703">
        <f>'Savings Tracker Summary (d)'!G150</f>
        <v>0</v>
      </c>
      <c r="H1971" s="703">
        <f>'Savings Tracker Summary (d)'!H150</f>
        <v>0</v>
      </c>
      <c r="I1971" s="703">
        <f>'Savings Tracker Summary (d)'!I150</f>
        <v>0</v>
      </c>
      <c r="J1971" s="703">
        <f>'Savings Tracker Summary (d)'!J150</f>
        <v>0</v>
      </c>
      <c r="K1971" s="703">
        <f>'Savings Tracker Summary (d)'!K150</f>
        <v>0</v>
      </c>
      <c r="L1971" s="703">
        <f>'Savings Tracker Summary (d)'!L150</f>
        <v>0</v>
      </c>
      <c r="M1971" s="703">
        <f>'Savings Tracker Summary (d)'!M150</f>
        <v>0</v>
      </c>
      <c r="N1971" s="703">
        <f>'Savings Tracker Summary (d)'!N150</f>
        <v>0</v>
      </c>
      <c r="O1971" s="703">
        <f>'Savings Tracker Summary (d)'!O150</f>
        <v>0</v>
      </c>
      <c r="P1971" s="703">
        <f>'Savings Tracker Summary (d)'!P150</f>
        <v>0</v>
      </c>
      <c r="Q1971" s="703">
        <f>'Savings Tracker Summary (d)'!Q150</f>
        <v>0</v>
      </c>
      <c r="R1971" s="703">
        <f>'Savings Tracker Summary (d)'!R150</f>
        <v>0</v>
      </c>
      <c r="S1971" s="703"/>
      <c r="W1971" s="703"/>
      <c r="X1971" s="703">
        <f>'Savings Tracker Summary (d)'!S150</f>
        <v>0</v>
      </c>
      <c r="Y1971" s="703"/>
      <c r="Z1971" s="703"/>
      <c r="AA1971" s="703"/>
      <c r="AF1971" s="88">
        <f>'Savings Tracker Summary (d)'!T150</f>
        <v>0</v>
      </c>
      <c r="AG1971" s="88">
        <f>'Savings Tracker Summary (d)'!U150</f>
        <v>0</v>
      </c>
      <c r="AH1971" s="88">
        <f>'Savings Tracker Summary (d)'!V150</f>
        <v>0</v>
      </c>
      <c r="AI1971" s="88">
        <f>'Savings Tracker Summary (d)'!W150</f>
        <v>0</v>
      </c>
    </row>
    <row r="1972" spans="1:35">
      <c r="A1972" s="87" t="str">
        <f>'Savings Tracker Summary (d)'!A151</f>
        <v>Swansea Bay UHB</v>
      </c>
      <c r="B1972" s="87" t="str">
        <f>'Savings Tracker Summary (d)'!B151</f>
        <v>Savings Forecast Profile</v>
      </c>
      <c r="C1972" s="87" t="str">
        <f>'Savings Tracker Summary (d)'!C151</f>
        <v>Disinvestments and Planning Assumptions</v>
      </c>
      <c r="D1972" s="87">
        <f>'Savings Tracker Summary (d)'!D151</f>
        <v>0</v>
      </c>
      <c r="E1972" s="87" t="str">
        <f>'Savings Tracker Summary (d)'!E151</f>
        <v>2025/26</v>
      </c>
      <c r="F1972" s="87" t="str">
        <f>'Savings Tracker Summary (d)'!F151</f>
        <v>CHC/FNC</v>
      </c>
      <c r="G1972" s="703">
        <f>'Savings Tracker Summary (d)'!G151</f>
        <v>0</v>
      </c>
      <c r="H1972" s="703">
        <f>'Savings Tracker Summary (d)'!H151</f>
        <v>0</v>
      </c>
      <c r="I1972" s="703">
        <f>'Savings Tracker Summary (d)'!I151</f>
        <v>0</v>
      </c>
      <c r="J1972" s="703">
        <f>'Savings Tracker Summary (d)'!J151</f>
        <v>0</v>
      </c>
      <c r="K1972" s="703">
        <f>'Savings Tracker Summary (d)'!K151</f>
        <v>0</v>
      </c>
      <c r="L1972" s="703">
        <f>'Savings Tracker Summary (d)'!L151</f>
        <v>0</v>
      </c>
      <c r="M1972" s="703">
        <f>'Savings Tracker Summary (d)'!M151</f>
        <v>0</v>
      </c>
      <c r="N1972" s="703">
        <f>'Savings Tracker Summary (d)'!N151</f>
        <v>0</v>
      </c>
      <c r="O1972" s="703">
        <f>'Savings Tracker Summary (d)'!O151</f>
        <v>0</v>
      </c>
      <c r="P1972" s="703">
        <f>'Savings Tracker Summary (d)'!P151</f>
        <v>0</v>
      </c>
      <c r="Q1972" s="703">
        <f>'Savings Tracker Summary (d)'!Q151</f>
        <v>0</v>
      </c>
      <c r="R1972" s="703">
        <f>'Savings Tracker Summary (d)'!R151</f>
        <v>0</v>
      </c>
      <c r="S1972" s="703"/>
      <c r="W1972" s="703"/>
      <c r="X1972" s="703">
        <f>'Savings Tracker Summary (d)'!S151</f>
        <v>0</v>
      </c>
      <c r="Y1972" s="703"/>
      <c r="Z1972" s="703"/>
      <c r="AA1972" s="703"/>
      <c r="AF1972" s="88">
        <f>'Savings Tracker Summary (d)'!T151</f>
        <v>0</v>
      </c>
      <c r="AG1972" s="88">
        <f>'Savings Tracker Summary (d)'!U151</f>
        <v>0</v>
      </c>
      <c r="AH1972" s="88">
        <f>'Savings Tracker Summary (d)'!V151</f>
        <v>0</v>
      </c>
      <c r="AI1972" s="88">
        <f>'Savings Tracker Summary (d)'!W151</f>
        <v>0</v>
      </c>
    </row>
    <row r="1973" spans="1:35">
      <c r="A1973" s="87" t="str">
        <f>'Savings Tracker Summary (d)'!A152</f>
        <v>Swansea Bay UHB</v>
      </c>
      <c r="B1973" s="87" t="str">
        <f>'Savings Tracker Summary (d)'!B152</f>
        <v>Savings Forecast Profile</v>
      </c>
      <c r="C1973" s="87" t="str">
        <f>'Savings Tracker Summary (d)'!C152</f>
        <v>Disinvestments and Planning Assumptions</v>
      </c>
      <c r="D1973" s="87">
        <f>'Savings Tracker Summary (d)'!D152</f>
        <v>0</v>
      </c>
      <c r="E1973" s="87" t="str">
        <f>'Savings Tracker Summary (d)'!E152</f>
        <v>2025/26</v>
      </c>
      <c r="F1973" s="87" t="str">
        <f>'Savings Tracker Summary (d)'!F152</f>
        <v>Primary Care Contractor</v>
      </c>
      <c r="G1973" s="703">
        <f>'Savings Tracker Summary (d)'!G152</f>
        <v>0</v>
      </c>
      <c r="H1973" s="703">
        <f>'Savings Tracker Summary (d)'!H152</f>
        <v>0</v>
      </c>
      <c r="I1973" s="703">
        <f>'Savings Tracker Summary (d)'!I152</f>
        <v>0</v>
      </c>
      <c r="J1973" s="703">
        <f>'Savings Tracker Summary (d)'!J152</f>
        <v>0</v>
      </c>
      <c r="K1973" s="703">
        <f>'Savings Tracker Summary (d)'!K152</f>
        <v>0</v>
      </c>
      <c r="L1973" s="703">
        <f>'Savings Tracker Summary (d)'!L152</f>
        <v>0</v>
      </c>
      <c r="M1973" s="703">
        <f>'Savings Tracker Summary (d)'!M152</f>
        <v>0</v>
      </c>
      <c r="N1973" s="703">
        <f>'Savings Tracker Summary (d)'!N152</f>
        <v>0</v>
      </c>
      <c r="O1973" s="703">
        <f>'Savings Tracker Summary (d)'!O152</f>
        <v>0</v>
      </c>
      <c r="P1973" s="703">
        <f>'Savings Tracker Summary (d)'!P152</f>
        <v>0</v>
      </c>
      <c r="Q1973" s="703">
        <f>'Savings Tracker Summary (d)'!Q152</f>
        <v>0</v>
      </c>
      <c r="R1973" s="703">
        <f>'Savings Tracker Summary (d)'!R152</f>
        <v>0</v>
      </c>
      <c r="S1973" s="703"/>
      <c r="W1973" s="703"/>
      <c r="X1973" s="703">
        <f>'Savings Tracker Summary (d)'!S152</f>
        <v>0</v>
      </c>
      <c r="Y1973" s="703"/>
      <c r="Z1973" s="703"/>
      <c r="AA1973" s="703"/>
      <c r="AF1973" s="88">
        <f>'Savings Tracker Summary (d)'!T152</f>
        <v>0</v>
      </c>
      <c r="AG1973" s="88">
        <f>'Savings Tracker Summary (d)'!U152</f>
        <v>0</v>
      </c>
      <c r="AH1973" s="88">
        <f>'Savings Tracker Summary (d)'!V152</f>
        <v>0</v>
      </c>
      <c r="AI1973" s="88">
        <f>'Savings Tracker Summary (d)'!W152</f>
        <v>0</v>
      </c>
    </row>
    <row r="1974" spans="1:35">
      <c r="A1974" s="87" t="str">
        <f>'Savings Tracker Summary (d)'!A153</f>
        <v>Swansea Bay UHB</v>
      </c>
      <c r="B1974" s="87" t="str">
        <f>'Savings Tracker Summary (d)'!B153</f>
        <v>Savings Forecast Profile</v>
      </c>
      <c r="C1974" s="87" t="str">
        <f>'Savings Tracker Summary (d)'!C153</f>
        <v>Disinvestments and Planning Assumptions</v>
      </c>
      <c r="D1974" s="87">
        <f>'Savings Tracker Summary (d)'!D153</f>
        <v>0</v>
      </c>
      <c r="E1974" s="87" t="str">
        <f>'Savings Tracker Summary (d)'!E153</f>
        <v>2025/26</v>
      </c>
      <c r="F1974" s="87" t="str">
        <f>'Savings Tracker Summary (d)'!F153</f>
        <v>Healthcare Services Provided by Other NHS Bodies</v>
      </c>
      <c r="G1974" s="703">
        <f>'Savings Tracker Summary (d)'!G153</f>
        <v>0</v>
      </c>
      <c r="H1974" s="703">
        <f>'Savings Tracker Summary (d)'!H153</f>
        <v>0</v>
      </c>
      <c r="I1974" s="703">
        <f>'Savings Tracker Summary (d)'!I153</f>
        <v>0</v>
      </c>
      <c r="J1974" s="703">
        <f>'Savings Tracker Summary (d)'!J153</f>
        <v>0</v>
      </c>
      <c r="K1974" s="703">
        <f>'Savings Tracker Summary (d)'!K153</f>
        <v>0</v>
      </c>
      <c r="L1974" s="703">
        <f>'Savings Tracker Summary (d)'!L153</f>
        <v>0</v>
      </c>
      <c r="M1974" s="703">
        <f>'Savings Tracker Summary (d)'!M153</f>
        <v>0</v>
      </c>
      <c r="N1974" s="703">
        <f>'Savings Tracker Summary (d)'!N153</f>
        <v>0</v>
      </c>
      <c r="O1974" s="703">
        <f>'Savings Tracker Summary (d)'!O153</f>
        <v>0</v>
      </c>
      <c r="P1974" s="703">
        <f>'Savings Tracker Summary (d)'!P153</f>
        <v>0</v>
      </c>
      <c r="Q1974" s="703">
        <f>'Savings Tracker Summary (d)'!Q153</f>
        <v>0</v>
      </c>
      <c r="R1974" s="703">
        <f>'Savings Tracker Summary (d)'!R153</f>
        <v>0</v>
      </c>
      <c r="S1974" s="703"/>
      <c r="W1974" s="703"/>
      <c r="X1974" s="703">
        <f>'Savings Tracker Summary (d)'!S153</f>
        <v>0</v>
      </c>
      <c r="Y1974" s="703"/>
      <c r="Z1974" s="703"/>
      <c r="AA1974" s="703"/>
      <c r="AF1974" s="88">
        <f>'Savings Tracker Summary (d)'!T153</f>
        <v>0</v>
      </c>
      <c r="AG1974" s="88">
        <f>'Savings Tracker Summary (d)'!U153</f>
        <v>0</v>
      </c>
      <c r="AH1974" s="88">
        <f>'Savings Tracker Summary (d)'!V153</f>
        <v>0</v>
      </c>
      <c r="AI1974" s="88">
        <f>'Savings Tracker Summary (d)'!W153</f>
        <v>0</v>
      </c>
    </row>
    <row r="1975" spans="1:35">
      <c r="A1975" s="87" t="str">
        <f>'Savings Tracker Summary (d)'!A154</f>
        <v>Swansea Bay UHB</v>
      </c>
      <c r="B1975" s="87" t="str">
        <f>'Savings Tracker Summary (d)'!B154</f>
        <v>Savings Forecast Profile</v>
      </c>
      <c r="C1975" s="87" t="str">
        <f>'Savings Tracker Summary (d)'!C154</f>
        <v>Disinvestments and Planning Assumptions</v>
      </c>
      <c r="D1975" s="87">
        <f>'Savings Tracker Summary (d)'!D154</f>
        <v>0</v>
      </c>
      <c r="E1975" s="87" t="str">
        <f>'Savings Tracker Summary (d)'!E154</f>
        <v>2025/26</v>
      </c>
      <c r="F1975" s="87" t="str">
        <f>'Savings Tracker Summary (d)'!F154</f>
        <v>Non Healthcare Services Provided by Other NHS Bodies</v>
      </c>
      <c r="G1975" s="703">
        <f>'Savings Tracker Summary (d)'!G154</f>
        <v>0</v>
      </c>
      <c r="H1975" s="703">
        <f>'Savings Tracker Summary (d)'!H154</f>
        <v>0</v>
      </c>
      <c r="I1975" s="703">
        <f>'Savings Tracker Summary (d)'!I154</f>
        <v>0</v>
      </c>
      <c r="J1975" s="703">
        <f>'Savings Tracker Summary (d)'!J154</f>
        <v>0</v>
      </c>
      <c r="K1975" s="703">
        <f>'Savings Tracker Summary (d)'!K154</f>
        <v>0</v>
      </c>
      <c r="L1975" s="703">
        <f>'Savings Tracker Summary (d)'!L154</f>
        <v>0</v>
      </c>
      <c r="M1975" s="703">
        <f>'Savings Tracker Summary (d)'!M154</f>
        <v>0</v>
      </c>
      <c r="N1975" s="703">
        <f>'Savings Tracker Summary (d)'!N154</f>
        <v>0</v>
      </c>
      <c r="O1975" s="703">
        <f>'Savings Tracker Summary (d)'!O154</f>
        <v>0</v>
      </c>
      <c r="P1975" s="703">
        <f>'Savings Tracker Summary (d)'!P154</f>
        <v>0</v>
      </c>
      <c r="Q1975" s="703">
        <f>'Savings Tracker Summary (d)'!Q154</f>
        <v>0</v>
      </c>
      <c r="R1975" s="703">
        <f>'Savings Tracker Summary (d)'!R154</f>
        <v>0</v>
      </c>
      <c r="S1975" s="703"/>
      <c r="W1975" s="703"/>
      <c r="X1975" s="703">
        <f>'Savings Tracker Summary (d)'!S154</f>
        <v>0</v>
      </c>
      <c r="Y1975" s="703"/>
      <c r="Z1975" s="703"/>
      <c r="AA1975" s="703"/>
      <c r="AF1975" s="88">
        <f>'Savings Tracker Summary (d)'!T154</f>
        <v>0</v>
      </c>
      <c r="AG1975" s="88">
        <f>'Savings Tracker Summary (d)'!U154</f>
        <v>0</v>
      </c>
      <c r="AH1975" s="88">
        <f>'Savings Tracker Summary (d)'!V154</f>
        <v>0</v>
      </c>
      <c r="AI1975" s="88">
        <f>'Savings Tracker Summary (d)'!W154</f>
        <v>0</v>
      </c>
    </row>
    <row r="1976" spans="1:35">
      <c r="A1976" s="87" t="str">
        <f>'Savings Tracker Summary (d)'!A155</f>
        <v>Swansea Bay UHB</v>
      </c>
      <c r="B1976" s="87" t="str">
        <f>'Savings Tracker Summary (d)'!B155</f>
        <v>Savings Forecast Profile</v>
      </c>
      <c r="C1976" s="87" t="str">
        <f>'Savings Tracker Summary (d)'!C155</f>
        <v>Disinvestments and Planning Assumptions</v>
      </c>
      <c r="D1976" s="87">
        <f>'Savings Tracker Summary (d)'!D155</f>
        <v>0</v>
      </c>
      <c r="E1976" s="87" t="str">
        <f>'Savings Tracker Summary (d)'!E155</f>
        <v>2025/26</v>
      </c>
      <c r="F1976" s="87" t="str">
        <f>'Savings Tracker Summary (d)'!F155</f>
        <v>Other Private &amp; Voluntary Sector</v>
      </c>
      <c r="G1976" s="703">
        <f>'Savings Tracker Summary (d)'!G155</f>
        <v>0</v>
      </c>
      <c r="H1976" s="703">
        <f>'Savings Tracker Summary (d)'!H155</f>
        <v>0</v>
      </c>
      <c r="I1976" s="703">
        <f>'Savings Tracker Summary (d)'!I155</f>
        <v>0</v>
      </c>
      <c r="J1976" s="703">
        <f>'Savings Tracker Summary (d)'!J155</f>
        <v>0</v>
      </c>
      <c r="K1976" s="703">
        <f>'Savings Tracker Summary (d)'!K155</f>
        <v>0</v>
      </c>
      <c r="L1976" s="703">
        <f>'Savings Tracker Summary (d)'!L155</f>
        <v>0</v>
      </c>
      <c r="M1976" s="703">
        <f>'Savings Tracker Summary (d)'!M155</f>
        <v>0</v>
      </c>
      <c r="N1976" s="703">
        <f>'Savings Tracker Summary (d)'!N155</f>
        <v>0</v>
      </c>
      <c r="O1976" s="703">
        <f>'Savings Tracker Summary (d)'!O155</f>
        <v>0</v>
      </c>
      <c r="P1976" s="703">
        <f>'Savings Tracker Summary (d)'!P155</f>
        <v>0</v>
      </c>
      <c r="Q1976" s="703">
        <f>'Savings Tracker Summary (d)'!Q155</f>
        <v>0</v>
      </c>
      <c r="R1976" s="703">
        <f>'Savings Tracker Summary (d)'!R155</f>
        <v>0</v>
      </c>
      <c r="S1976" s="703"/>
      <c r="W1976" s="703"/>
      <c r="X1976" s="703">
        <f>'Savings Tracker Summary (d)'!S155</f>
        <v>0</v>
      </c>
      <c r="Y1976" s="703"/>
      <c r="Z1976" s="703"/>
      <c r="AA1976" s="703"/>
      <c r="AF1976" s="88">
        <f>'Savings Tracker Summary (d)'!T155</f>
        <v>0</v>
      </c>
      <c r="AG1976" s="88">
        <f>'Savings Tracker Summary (d)'!U155</f>
        <v>0</v>
      </c>
      <c r="AH1976" s="88">
        <f>'Savings Tracker Summary (d)'!V155</f>
        <v>0</v>
      </c>
      <c r="AI1976" s="88">
        <f>'Savings Tracker Summary (d)'!W155</f>
        <v>0</v>
      </c>
    </row>
    <row r="1977" spans="1:35">
      <c r="A1977" s="87" t="str">
        <f>'Savings Tracker Summary (d)'!A156</f>
        <v>Swansea Bay UHB</v>
      </c>
      <c r="B1977" s="87" t="str">
        <f>'Savings Tracker Summary (d)'!B156</f>
        <v>Savings Forecast Profile</v>
      </c>
      <c r="C1977" s="87" t="str">
        <f>'Savings Tracker Summary (d)'!C156</f>
        <v>Disinvestments and Planning Assumptions</v>
      </c>
      <c r="D1977" s="87">
        <f>'Savings Tracker Summary (d)'!D156</f>
        <v>0</v>
      </c>
      <c r="E1977" s="87" t="str">
        <f>'Savings Tracker Summary (d)'!E156</f>
        <v>2025/26</v>
      </c>
      <c r="F1977" s="87" t="str">
        <f>'Savings Tracker Summary (d)'!F156</f>
        <v xml:space="preserve">Joint Financing and Other </v>
      </c>
      <c r="G1977" s="703">
        <f>'Savings Tracker Summary (d)'!G156</f>
        <v>0</v>
      </c>
      <c r="H1977" s="703">
        <f>'Savings Tracker Summary (d)'!H156</f>
        <v>0</v>
      </c>
      <c r="I1977" s="703">
        <f>'Savings Tracker Summary (d)'!I156</f>
        <v>0</v>
      </c>
      <c r="J1977" s="703">
        <f>'Savings Tracker Summary (d)'!J156</f>
        <v>0</v>
      </c>
      <c r="K1977" s="703">
        <f>'Savings Tracker Summary (d)'!K156</f>
        <v>0</v>
      </c>
      <c r="L1977" s="703">
        <f>'Savings Tracker Summary (d)'!L156</f>
        <v>0</v>
      </c>
      <c r="M1977" s="703">
        <f>'Savings Tracker Summary (d)'!M156</f>
        <v>0</v>
      </c>
      <c r="N1977" s="703">
        <f>'Savings Tracker Summary (d)'!N156</f>
        <v>0</v>
      </c>
      <c r="O1977" s="703">
        <f>'Savings Tracker Summary (d)'!O156</f>
        <v>0</v>
      </c>
      <c r="P1977" s="703">
        <f>'Savings Tracker Summary (d)'!P156</f>
        <v>0</v>
      </c>
      <c r="Q1977" s="703">
        <f>'Savings Tracker Summary (d)'!Q156</f>
        <v>0</v>
      </c>
      <c r="R1977" s="703">
        <f>'Savings Tracker Summary (d)'!R156</f>
        <v>0</v>
      </c>
      <c r="S1977" s="703"/>
      <c r="W1977" s="703"/>
      <c r="X1977" s="703">
        <f>'Savings Tracker Summary (d)'!S156</f>
        <v>0</v>
      </c>
      <c r="Y1977" s="703"/>
      <c r="Z1977" s="703"/>
      <c r="AA1977" s="703"/>
      <c r="AF1977" s="88">
        <f>'Savings Tracker Summary (d)'!T156</f>
        <v>0</v>
      </c>
      <c r="AG1977" s="88">
        <f>'Savings Tracker Summary (d)'!U156</f>
        <v>0</v>
      </c>
      <c r="AH1977" s="88">
        <f>'Savings Tracker Summary (d)'!V156</f>
        <v>0</v>
      </c>
      <c r="AI1977" s="88">
        <f>'Savings Tracker Summary (d)'!W156</f>
        <v>0</v>
      </c>
    </row>
    <row r="1978" spans="1:35">
      <c r="A1978" s="87" t="str">
        <f>'Savings Tracker Summary (d)'!A157</f>
        <v>Swansea Bay UHB</v>
      </c>
      <c r="B1978" s="87" t="str">
        <f>'Savings Tracker Summary (d)'!B157</f>
        <v>Savings Forecast Profile</v>
      </c>
      <c r="C1978" s="87" t="str">
        <f>'Savings Tracker Summary (d)'!C157</f>
        <v>Disinvestments and Planning Assumptions</v>
      </c>
      <c r="D1978" s="87">
        <f>'Savings Tracker Summary (d)'!D157</f>
        <v>0</v>
      </c>
      <c r="E1978" s="87" t="str">
        <f>'Savings Tracker Summary (d)'!E157</f>
        <v>2025/26</v>
      </c>
      <c r="F1978" s="87" t="str">
        <f>'Savings Tracker Summary (d)'!F157</f>
        <v>Grand Total</v>
      </c>
      <c r="G1978" s="703">
        <f>'Savings Tracker Summary (d)'!G157</f>
        <v>0</v>
      </c>
      <c r="H1978" s="703">
        <f>'Savings Tracker Summary (d)'!H157</f>
        <v>0</v>
      </c>
      <c r="I1978" s="703">
        <f>'Savings Tracker Summary (d)'!I157</f>
        <v>0</v>
      </c>
      <c r="J1978" s="703">
        <f>'Savings Tracker Summary (d)'!J157</f>
        <v>0</v>
      </c>
      <c r="K1978" s="703">
        <f>'Savings Tracker Summary (d)'!K157</f>
        <v>0</v>
      </c>
      <c r="L1978" s="703">
        <f>'Savings Tracker Summary (d)'!L157</f>
        <v>0</v>
      </c>
      <c r="M1978" s="703">
        <f>'Savings Tracker Summary (d)'!M157</f>
        <v>0</v>
      </c>
      <c r="N1978" s="703">
        <f>'Savings Tracker Summary (d)'!N157</f>
        <v>0</v>
      </c>
      <c r="O1978" s="703">
        <f>'Savings Tracker Summary (d)'!O157</f>
        <v>0</v>
      </c>
      <c r="P1978" s="703">
        <f>'Savings Tracker Summary (d)'!P157</f>
        <v>0</v>
      </c>
      <c r="Q1978" s="703">
        <f>'Savings Tracker Summary (d)'!Q157</f>
        <v>0</v>
      </c>
      <c r="R1978" s="703">
        <f>'Savings Tracker Summary (d)'!R157</f>
        <v>0</v>
      </c>
      <c r="S1978" s="703"/>
      <c r="W1978" s="703"/>
      <c r="X1978" s="703">
        <f>'Savings Tracker Summary (d)'!S157</f>
        <v>0</v>
      </c>
      <c r="Y1978" s="703"/>
      <c r="Z1978" s="703"/>
      <c r="AA1978" s="703"/>
      <c r="AF1978" s="88">
        <f>'Savings Tracker Summary (d)'!T157</f>
        <v>0</v>
      </c>
      <c r="AG1978" s="88">
        <f>'Savings Tracker Summary (d)'!U157</f>
        <v>0</v>
      </c>
      <c r="AH1978" s="88">
        <f>'Savings Tracker Summary (d)'!V157</f>
        <v>0</v>
      </c>
      <c r="AI1978" s="88">
        <f>'Savings Tracker Summary (d)'!W157</f>
        <v>0</v>
      </c>
    </row>
    <row r="1979" spans="1:35">
      <c r="A1979" s="87" t="str">
        <f>'Risks &amp; Opportunities (d)'!A2</f>
        <v>Swansea Bay UHB</v>
      </c>
      <c r="B1979" s="87" t="str">
        <f>'Risks &amp; Opportunities (d)'!B2</f>
        <v>RISKS &amp; OPPORTUNITIES</v>
      </c>
      <c r="C1979" s="87" t="str">
        <f>'Risks &amp; Opportunities (d)'!C2</f>
        <v>OVERVIEW OF RISK AND OPPORTUNITIES</v>
      </c>
      <c r="D1979" s="87" t="str">
        <f>'Risks &amp; Opportunities (d)'!D2</f>
        <v>RISKS</v>
      </c>
      <c r="E1979" s="87" t="str">
        <f>'Risks &amp; Opportunities (d)'!E2</f>
        <v>FIGURE</v>
      </c>
      <c r="F1979" s="87" t="str">
        <f>'Risks &amp; Opportunities (d)'!F2</f>
        <v>Commissioing</v>
      </c>
      <c r="G1979" s="703"/>
      <c r="H1979" s="703"/>
      <c r="I1979" s="703"/>
      <c r="J1979" s="703"/>
      <c r="K1979" s="703"/>
      <c r="L1979" s="703"/>
      <c r="M1979" s="703"/>
      <c r="N1979" s="703"/>
      <c r="O1979" s="703"/>
      <c r="P1979" s="703"/>
      <c r="Q1979" s="703"/>
      <c r="R1979" s="703"/>
      <c r="S1979" s="703">
        <f>'Risks &amp; Opportunities (d)'!G2</f>
        <v>-4600</v>
      </c>
      <c r="W1979" s="703"/>
      <c r="X1979" s="703"/>
      <c r="Y1979" s="703"/>
      <c r="Z1979" s="703"/>
      <c r="AA1979" s="703"/>
      <c r="AD1979" s="88">
        <f>'Risks &amp; Opportunities (d)'!H2</f>
        <v>0</v>
      </c>
    </row>
    <row r="1980" spans="1:35">
      <c r="A1980" s="87" t="str">
        <f>'Risks &amp; Opportunities (d)'!A3</f>
        <v>Swansea Bay UHB</v>
      </c>
      <c r="B1980" s="87" t="str">
        <f>'Risks &amp; Opportunities (d)'!B3</f>
        <v>RISKS &amp; OPPORTUNITIES</v>
      </c>
      <c r="C1980" s="87" t="str">
        <f>'Risks &amp; Opportunities (d)'!C3</f>
        <v>OVERVIEW OF RISK AND OPPORTUNITIES</v>
      </c>
      <c r="D1980" s="87" t="str">
        <f>'Risks &amp; Opportunities (d)'!D3</f>
        <v>RISKS</v>
      </c>
      <c r="E1980" s="87" t="str">
        <f>'Risks &amp; Opportunities (d)'!E3</f>
        <v>FIGURE</v>
      </c>
      <c r="F1980" s="87" t="str">
        <f>'Risks &amp; Opportunities (d)'!F3</f>
        <v>Commissioing</v>
      </c>
      <c r="G1980" s="703"/>
      <c r="H1980" s="703"/>
      <c r="I1980" s="703"/>
      <c r="J1980" s="703"/>
      <c r="K1980" s="703"/>
      <c r="L1980" s="703"/>
      <c r="M1980" s="703"/>
      <c r="N1980" s="703"/>
      <c r="O1980" s="703"/>
      <c r="P1980" s="703"/>
      <c r="Q1980" s="703"/>
      <c r="R1980" s="703"/>
      <c r="S1980" s="703">
        <f>'Risks &amp; Opportunities (d)'!G3</f>
        <v>-4500</v>
      </c>
      <c r="W1980" s="703"/>
      <c r="X1980" s="703"/>
      <c r="Y1980" s="703"/>
      <c r="Z1980" s="703"/>
      <c r="AA1980" s="703"/>
      <c r="AD1980" s="88">
        <f>'Risks &amp; Opportunities (d)'!H3</f>
        <v>0</v>
      </c>
    </row>
    <row r="1981" spans="1:35">
      <c r="A1981" s="87" t="str">
        <f>'Risks &amp; Opportunities (d)'!A4</f>
        <v>Swansea Bay UHB</v>
      </c>
      <c r="B1981" s="87" t="str">
        <f>'Risks &amp; Opportunities (d)'!B4</f>
        <v>RISKS &amp; OPPORTUNITIES</v>
      </c>
      <c r="C1981" s="87" t="str">
        <f>'Risks &amp; Opportunities (d)'!C4</f>
        <v>OVERVIEW OF RISK AND OPPORTUNITIES</v>
      </c>
      <c r="D1981" s="87" t="str">
        <f>'Risks &amp; Opportunities (d)'!D4</f>
        <v>RISKS</v>
      </c>
      <c r="E1981" s="87" t="str">
        <f>'Risks &amp; Opportunities (d)'!E4</f>
        <v>FIGURE</v>
      </c>
      <c r="F1981" s="87" t="str">
        <f>'Risks &amp; Opportunities (d)'!F4</f>
        <v>Savings</v>
      </c>
      <c r="G1981" s="703"/>
      <c r="H1981" s="703"/>
      <c r="I1981" s="703"/>
      <c r="J1981" s="703"/>
      <c r="K1981" s="703"/>
      <c r="L1981" s="703"/>
      <c r="M1981" s="703"/>
      <c r="N1981" s="703"/>
      <c r="O1981" s="703"/>
      <c r="P1981" s="703"/>
      <c r="Q1981" s="703"/>
      <c r="R1981" s="703"/>
      <c r="S1981" s="703">
        <f>'Risks &amp; Opportunities (d)'!G4</f>
        <v>-6300</v>
      </c>
      <c r="W1981" s="703"/>
      <c r="X1981" s="703"/>
      <c r="Y1981" s="703"/>
      <c r="Z1981" s="703"/>
      <c r="AA1981" s="703"/>
      <c r="AD1981" s="88">
        <f>'Risks &amp; Opportunities (d)'!H4</f>
        <v>0</v>
      </c>
    </row>
    <row r="1982" spans="1:35">
      <c r="A1982" s="87" t="str">
        <f>'Risks &amp; Opportunities (d)'!A5</f>
        <v>Swansea Bay UHB</v>
      </c>
      <c r="B1982" s="87" t="str">
        <f>'Risks &amp; Opportunities (d)'!B5</f>
        <v>RISKS &amp; OPPORTUNITIES</v>
      </c>
      <c r="C1982" s="87" t="str">
        <f>'Risks &amp; Opportunities (d)'!C5</f>
        <v>OVERVIEW OF RISK AND OPPORTUNITIES</v>
      </c>
      <c r="D1982" s="87" t="str">
        <f>'Risks &amp; Opportunities (d)'!D5</f>
        <v>RISKS</v>
      </c>
      <c r="E1982" s="87" t="str">
        <f>'Risks &amp; Opportunities (d)'!E5</f>
        <v>FIGURE</v>
      </c>
      <c r="F1982" s="87" t="str">
        <f>'Risks &amp; Opportunities (d)'!F5</f>
        <v>Prescribing</v>
      </c>
      <c r="G1982" s="703"/>
      <c r="H1982" s="703"/>
      <c r="I1982" s="703"/>
      <c r="J1982" s="703"/>
      <c r="K1982" s="703"/>
      <c r="L1982" s="703"/>
      <c r="M1982" s="703"/>
      <c r="N1982" s="703"/>
      <c r="O1982" s="703"/>
      <c r="P1982" s="703"/>
      <c r="Q1982" s="703"/>
      <c r="R1982" s="703"/>
      <c r="S1982" s="703">
        <f>'Risks &amp; Opportunities (d)'!G5</f>
        <v>-2400</v>
      </c>
      <c r="W1982" s="703"/>
      <c r="X1982" s="703"/>
      <c r="Y1982" s="703"/>
      <c r="Z1982" s="703"/>
      <c r="AA1982" s="703"/>
      <c r="AD1982" s="88">
        <f>'Risks &amp; Opportunities (d)'!H5</f>
        <v>0</v>
      </c>
    </row>
    <row r="1983" spans="1:35">
      <c r="A1983" s="87" t="str">
        <f>'Risks &amp; Opportunities (d)'!A6</f>
        <v>Swansea Bay UHB</v>
      </c>
      <c r="B1983" s="87" t="str">
        <f>'Risks &amp; Opportunities (d)'!B6</f>
        <v>RISKS &amp; OPPORTUNITIES</v>
      </c>
      <c r="C1983" s="87" t="str">
        <f>'Risks &amp; Opportunities (d)'!C6</f>
        <v>OVERVIEW OF RISK AND OPPORTUNITIES</v>
      </c>
      <c r="D1983" s="87" t="str">
        <f>'Risks &amp; Opportunities (d)'!D6</f>
        <v>RISKS</v>
      </c>
      <c r="E1983" s="87" t="str">
        <f>'Risks &amp; Opportunities (d)'!E6</f>
        <v>FIGURE</v>
      </c>
      <c r="F1983" s="87" t="str">
        <f>'Risks &amp; Opportunities (d)'!F6</f>
        <v>CHC</v>
      </c>
      <c r="G1983" s="703"/>
      <c r="H1983" s="703"/>
      <c r="I1983" s="703"/>
      <c r="J1983" s="703"/>
      <c r="K1983" s="703"/>
      <c r="L1983" s="703"/>
      <c r="M1983" s="703"/>
      <c r="N1983" s="703"/>
      <c r="O1983" s="703"/>
      <c r="P1983" s="703"/>
      <c r="Q1983" s="703"/>
      <c r="R1983" s="703"/>
      <c r="S1983" s="703">
        <f>'Risks &amp; Opportunities (d)'!G6</f>
        <v>-3000</v>
      </c>
      <c r="W1983" s="703"/>
      <c r="X1983" s="703"/>
      <c r="Y1983" s="703"/>
      <c r="Z1983" s="703"/>
      <c r="AA1983" s="703"/>
      <c r="AD1983" s="88">
        <f>'Risks &amp; Opportunities (d)'!H6</f>
        <v>0</v>
      </c>
    </row>
    <row r="1984" spans="1:35">
      <c r="A1984" s="87" t="str">
        <f>'Risks &amp; Opportunities (d)'!A7</f>
        <v>Swansea Bay UHB</v>
      </c>
      <c r="B1984" s="87" t="str">
        <f>'Risks &amp; Opportunities (d)'!B7</f>
        <v>RISKS &amp; OPPORTUNITIES</v>
      </c>
      <c r="C1984" s="87" t="str">
        <f>'Risks &amp; Opportunities (d)'!C7</f>
        <v>OVERVIEW OF RISK AND OPPORTUNITIES</v>
      </c>
      <c r="D1984" s="87" t="str">
        <f>'Risks &amp; Opportunities (d)'!D7</f>
        <v>RISKS</v>
      </c>
      <c r="E1984" s="87" t="str">
        <f>'Risks &amp; Opportunities (d)'!E7</f>
        <v>FIGURE</v>
      </c>
      <c r="F1984" s="87" t="str">
        <f>'Risks &amp; Opportunities (d)'!F7</f>
        <v>Underlying Pressures</v>
      </c>
      <c r="G1984" s="703"/>
      <c r="H1984" s="703"/>
      <c r="I1984" s="703"/>
      <c r="J1984" s="703"/>
      <c r="K1984" s="703"/>
      <c r="L1984" s="703"/>
      <c r="M1984" s="703"/>
      <c r="N1984" s="703"/>
      <c r="O1984" s="703"/>
      <c r="P1984" s="703"/>
      <c r="Q1984" s="703"/>
      <c r="R1984" s="703"/>
      <c r="S1984" s="703">
        <f>'Risks &amp; Opportunities (d)'!G7</f>
        <v>-13900</v>
      </c>
      <c r="W1984" s="703"/>
      <c r="X1984" s="703"/>
      <c r="Y1984" s="703"/>
      <c r="Z1984" s="703"/>
      <c r="AA1984" s="703"/>
      <c r="AD1984" s="88">
        <f>'Risks &amp; Opportunities (d)'!H7</f>
        <v>0</v>
      </c>
    </row>
    <row r="1985" spans="1:30">
      <c r="A1985" s="87" t="str">
        <f>'Risks &amp; Opportunities (d)'!A8</f>
        <v>Swansea Bay UHB</v>
      </c>
      <c r="B1985" s="87" t="str">
        <f>'Risks &amp; Opportunities (d)'!B8</f>
        <v>RISKS &amp; OPPORTUNITIES</v>
      </c>
      <c r="C1985" s="87" t="str">
        <f>'Risks &amp; Opportunities (d)'!C8</f>
        <v>OVERVIEW OF RISK AND OPPORTUNITIES</v>
      </c>
      <c r="D1985" s="87" t="str">
        <f>'Risks &amp; Opportunities (d)'!D8</f>
        <v>RISKS</v>
      </c>
      <c r="E1985" s="87" t="str">
        <f>'Risks &amp; Opportunities (d)'!E8</f>
        <v>FIGURE</v>
      </c>
      <c r="F1985" s="87" t="str">
        <f>'Risks &amp; Opportunities (d)'!F8</f>
        <v>Primary Care Contracts</v>
      </c>
      <c r="G1985" s="703"/>
      <c r="H1985" s="703"/>
      <c r="I1985" s="703"/>
      <c r="J1985" s="703"/>
      <c r="K1985" s="703"/>
      <c r="L1985" s="703"/>
      <c r="M1985" s="703"/>
      <c r="N1985" s="703"/>
      <c r="O1985" s="703"/>
      <c r="P1985" s="703"/>
      <c r="Q1985" s="703"/>
      <c r="R1985" s="703"/>
      <c r="S1985" s="703">
        <f>'Risks &amp; Opportunities (d)'!G8</f>
        <v>-1700</v>
      </c>
      <c r="W1985" s="703"/>
      <c r="X1985" s="703"/>
      <c r="Y1985" s="703"/>
      <c r="Z1985" s="703"/>
      <c r="AA1985" s="703"/>
      <c r="AD1985" s="88">
        <f>'Risks &amp; Opportunities (d)'!H8</f>
        <v>0</v>
      </c>
    </row>
    <row r="1986" spans="1:30">
      <c r="A1986" s="87" t="str">
        <f>'Risks &amp; Opportunities (d)'!A9</f>
        <v>Swansea Bay UHB</v>
      </c>
      <c r="B1986" s="87" t="str">
        <f>'Risks &amp; Opportunities (d)'!B9</f>
        <v>RISKS &amp; OPPORTUNITIES</v>
      </c>
      <c r="C1986" s="87" t="str">
        <f>'Risks &amp; Opportunities (d)'!C9</f>
        <v>OVERVIEW OF RISK AND OPPORTUNITIES</v>
      </c>
      <c r="D1986" s="87" t="str">
        <f>'Risks &amp; Opportunities (d)'!D9</f>
        <v>RISKS</v>
      </c>
      <c r="E1986" s="87" t="str">
        <f>'Risks &amp; Opportunities (d)'!E9</f>
        <v>FIGURE</v>
      </c>
      <c r="F1986" s="87" t="str">
        <f>'Risks &amp; Opportunities (d)'!F9</f>
        <v>Community Beds</v>
      </c>
      <c r="G1986" s="703"/>
      <c r="H1986" s="703"/>
      <c r="I1986" s="703"/>
      <c r="J1986" s="703"/>
      <c r="K1986" s="703"/>
      <c r="L1986" s="703"/>
      <c r="M1986" s="703"/>
      <c r="N1986" s="703"/>
      <c r="O1986" s="703"/>
      <c r="P1986" s="703"/>
      <c r="Q1986" s="703"/>
      <c r="R1986" s="703"/>
      <c r="S1986" s="703">
        <f>'Risks &amp; Opportunities (d)'!G9</f>
        <v>-500</v>
      </c>
      <c r="W1986" s="703"/>
      <c r="X1986" s="703"/>
      <c r="Y1986" s="703"/>
      <c r="Z1986" s="703"/>
      <c r="AA1986" s="703"/>
      <c r="AD1986" s="88">
        <f>'Risks &amp; Opportunities (d)'!H9</f>
        <v>0</v>
      </c>
    </row>
    <row r="1987" spans="1:30">
      <c r="A1987" s="87" t="str">
        <f>'Risks &amp; Opportunities (d)'!A10</f>
        <v>Swansea Bay UHB</v>
      </c>
      <c r="B1987" s="87" t="str">
        <f>'Risks &amp; Opportunities (d)'!B10</f>
        <v>RISKS &amp; OPPORTUNITIES</v>
      </c>
      <c r="C1987" s="87" t="str">
        <f>'Risks &amp; Opportunities (d)'!C10</f>
        <v>OVERVIEW OF RISK AND OPPORTUNITIES</v>
      </c>
      <c r="D1987" s="87" t="str">
        <f>'Risks &amp; Opportunities (d)'!D10</f>
        <v>RISKS</v>
      </c>
      <c r="E1987" s="87" t="str">
        <f>'Risks &amp; Opportunities (d)'!E10</f>
        <v>FIGURE</v>
      </c>
      <c r="F1987" s="87" t="str">
        <f>'Risks &amp; Opportunities (d)'!F10</f>
        <v>Legistlation</v>
      </c>
      <c r="G1987" s="703"/>
      <c r="H1987" s="703"/>
      <c r="I1987" s="703"/>
      <c r="J1987" s="703"/>
      <c r="K1987" s="703"/>
      <c r="L1987" s="703"/>
      <c r="M1987" s="703"/>
      <c r="N1987" s="703"/>
      <c r="O1987" s="703"/>
      <c r="P1987" s="703"/>
      <c r="Q1987" s="703"/>
      <c r="R1987" s="703"/>
      <c r="S1987" s="703">
        <f>'Risks &amp; Opportunities (d)'!G10</f>
        <v>-1000</v>
      </c>
      <c r="W1987" s="703"/>
      <c r="X1987" s="703"/>
      <c r="Y1987" s="703"/>
      <c r="Z1987" s="703"/>
      <c r="AA1987" s="703"/>
      <c r="AD1987" s="88">
        <f>'Risks &amp; Opportunities (d)'!H10</f>
        <v>0</v>
      </c>
    </row>
    <row r="1988" spans="1:30">
      <c r="A1988" s="87" t="str">
        <f>'Risks &amp; Opportunities (d)'!A11</f>
        <v>Swansea Bay UHB</v>
      </c>
      <c r="B1988" s="87" t="str">
        <f>'Risks &amp; Opportunities (d)'!B11</f>
        <v>RISKS &amp; OPPORTUNITIES</v>
      </c>
      <c r="C1988" s="87" t="str">
        <f>'Risks &amp; Opportunities (d)'!C11</f>
        <v>OVERVIEW OF RISK AND OPPORTUNITIES</v>
      </c>
      <c r="D1988" s="87" t="str">
        <f>'Risks &amp; Opportunities (d)'!D11</f>
        <v>RISKS</v>
      </c>
      <c r="E1988" s="87" t="str">
        <f>'Risks &amp; Opportunities (d)'!E11</f>
        <v>FIGURE</v>
      </c>
      <c r="F1988" s="87" t="str">
        <f>'Risks &amp; Opportunities (d)'!F11</f>
        <v xml:space="preserve">Nursing </v>
      </c>
      <c r="G1988" s="703"/>
      <c r="H1988" s="703"/>
      <c r="I1988" s="703"/>
      <c r="J1988" s="703"/>
      <c r="K1988" s="703"/>
      <c r="L1988" s="703"/>
      <c r="M1988" s="703"/>
      <c r="N1988" s="703"/>
      <c r="O1988" s="703"/>
      <c r="P1988" s="703"/>
      <c r="Q1988" s="703"/>
      <c r="R1988" s="703"/>
      <c r="S1988" s="703">
        <f>'Risks &amp; Opportunities (d)'!G11</f>
        <v>-1000</v>
      </c>
      <c r="W1988" s="703"/>
      <c r="X1988" s="703"/>
      <c r="Y1988" s="703"/>
      <c r="Z1988" s="703"/>
      <c r="AA1988" s="703"/>
      <c r="AD1988" s="88">
        <f>'Risks &amp; Opportunities (d)'!H11</f>
        <v>0</v>
      </c>
    </row>
    <row r="1989" spans="1:30">
      <c r="A1989" s="87" t="str">
        <f>'Risks &amp; Opportunities (d)'!A12</f>
        <v>Swansea Bay UHB</v>
      </c>
      <c r="B1989" s="87" t="str">
        <f>'Risks &amp; Opportunities (d)'!B12</f>
        <v>RISKS &amp; OPPORTUNITIES</v>
      </c>
      <c r="C1989" s="87" t="str">
        <f>'Risks &amp; Opportunities (d)'!C12</f>
        <v>OVERVIEW OF RISK AND OPPORTUNITIES</v>
      </c>
      <c r="D1989" s="87" t="str">
        <f>'Risks &amp; Opportunities (d)'!D12</f>
        <v>RISKS</v>
      </c>
      <c r="E1989" s="87" t="str">
        <f>'Risks &amp; Opportunities (d)'!E12</f>
        <v>FIGURE</v>
      </c>
      <c r="F1989" s="87" t="str">
        <f>'Risks &amp; Opportunities (d)'!F12</f>
        <v>COVID</v>
      </c>
      <c r="G1989" s="703"/>
      <c r="H1989" s="703"/>
      <c r="I1989" s="703"/>
      <c r="J1989" s="703"/>
      <c r="K1989" s="703"/>
      <c r="L1989" s="703"/>
      <c r="M1989" s="703"/>
      <c r="N1989" s="703"/>
      <c r="O1989" s="703"/>
      <c r="P1989" s="703"/>
      <c r="Q1989" s="703"/>
      <c r="R1989" s="703"/>
      <c r="S1989" s="703">
        <f>'Risks &amp; Opportunities (d)'!G12</f>
        <v>-21200</v>
      </c>
      <c r="W1989" s="703"/>
      <c r="X1989" s="703"/>
      <c r="Y1989" s="703"/>
      <c r="Z1989" s="703"/>
      <c r="AA1989" s="703"/>
      <c r="AD1989" s="88">
        <f>'Risks &amp; Opportunities (d)'!H12</f>
        <v>0</v>
      </c>
    </row>
    <row r="1990" spans="1:30">
      <c r="A1990" s="87" t="str">
        <f>'Risks &amp; Opportunities (d)'!A13</f>
        <v>Swansea Bay UHB</v>
      </c>
      <c r="B1990" s="87" t="str">
        <f>'Risks &amp; Opportunities (d)'!B13</f>
        <v>RISKS &amp; OPPORTUNITIES</v>
      </c>
      <c r="C1990" s="87" t="str">
        <f>'Risks &amp; Opportunities (d)'!C13</f>
        <v>OVERVIEW OF RISK AND OPPORTUNITIES</v>
      </c>
      <c r="D1990" s="87" t="str">
        <f>'Risks &amp; Opportunities (d)'!D13</f>
        <v>RISKS</v>
      </c>
      <c r="E1990" s="87" t="str">
        <f>'Risks &amp; Opportunities (d)'!E13</f>
        <v>FIGURE</v>
      </c>
      <c r="F1990" s="87">
        <f>'Risks &amp; Opportunities (d)'!F13</f>
        <v>0</v>
      </c>
      <c r="G1990" s="703"/>
      <c r="H1990" s="703"/>
      <c r="I1990" s="703"/>
      <c r="J1990" s="703"/>
      <c r="K1990" s="703"/>
      <c r="L1990" s="703"/>
      <c r="M1990" s="703"/>
      <c r="N1990" s="703"/>
      <c r="O1990" s="703"/>
      <c r="P1990" s="703"/>
      <c r="Q1990" s="703"/>
      <c r="R1990" s="703"/>
      <c r="S1990" s="703">
        <f>'Risks &amp; Opportunities (d)'!G13</f>
        <v>0</v>
      </c>
      <c r="W1990" s="703"/>
      <c r="X1990" s="703"/>
      <c r="Y1990" s="703"/>
      <c r="Z1990" s="703"/>
      <c r="AA1990" s="703"/>
      <c r="AD1990" s="88">
        <f>'Risks &amp; Opportunities (d)'!H13</f>
        <v>0</v>
      </c>
    </row>
    <row r="1991" spans="1:30">
      <c r="A1991" s="87" t="str">
        <f>'Risks &amp; Opportunities (d)'!A14</f>
        <v>Swansea Bay UHB</v>
      </c>
      <c r="B1991" s="87" t="str">
        <f>'Risks &amp; Opportunities (d)'!B14</f>
        <v>RISKS &amp; OPPORTUNITIES</v>
      </c>
      <c r="C1991" s="87" t="str">
        <f>'Risks &amp; Opportunities (d)'!C14</f>
        <v>OVERVIEW OF RISK AND OPPORTUNITIES</v>
      </c>
      <c r="D1991" s="87" t="str">
        <f>'Risks &amp; Opportunities (d)'!D14</f>
        <v>RISKS</v>
      </c>
      <c r="E1991" s="87" t="str">
        <f>'Risks &amp; Opportunities (d)'!E14</f>
        <v>FIGURE</v>
      </c>
      <c r="F1991" s="87">
        <f>'Risks &amp; Opportunities (d)'!F14</f>
        <v>0</v>
      </c>
      <c r="G1991" s="703"/>
      <c r="H1991" s="703"/>
      <c r="I1991" s="703"/>
      <c r="J1991" s="703"/>
      <c r="K1991" s="703"/>
      <c r="L1991" s="703"/>
      <c r="M1991" s="703"/>
      <c r="N1991" s="703"/>
      <c r="O1991" s="703"/>
      <c r="P1991" s="703"/>
      <c r="Q1991" s="703"/>
      <c r="R1991" s="703"/>
      <c r="S1991" s="703">
        <f>'Risks &amp; Opportunities (d)'!G14</f>
        <v>0</v>
      </c>
      <c r="W1991" s="703"/>
      <c r="X1991" s="703"/>
      <c r="Y1991" s="703"/>
      <c r="Z1991" s="703"/>
      <c r="AA1991" s="703"/>
      <c r="AD1991" s="88">
        <f>'Risks &amp; Opportunities (d)'!H14</f>
        <v>0</v>
      </c>
    </row>
    <row r="1992" spans="1:30">
      <c r="A1992" s="87" t="str">
        <f>'Risks &amp; Opportunities (d)'!A15</f>
        <v>Swansea Bay UHB</v>
      </c>
      <c r="B1992" s="87" t="str">
        <f>'Risks &amp; Opportunities (d)'!B15</f>
        <v>RISKS &amp; OPPORTUNITIES</v>
      </c>
      <c r="C1992" s="87" t="str">
        <f>'Risks &amp; Opportunities (d)'!C15</f>
        <v>OVERVIEW OF RISK AND OPPORTUNITIES</v>
      </c>
      <c r="D1992" s="87" t="str">
        <f>'Risks &amp; Opportunities (d)'!D15</f>
        <v>RISKS</v>
      </c>
      <c r="E1992" s="87" t="str">
        <f>'Risks &amp; Opportunities (d)'!E15</f>
        <v>FIGURE</v>
      </c>
      <c r="F1992" s="87">
        <f>'Risks &amp; Opportunities (d)'!F15</f>
        <v>0</v>
      </c>
      <c r="G1992" s="703"/>
      <c r="H1992" s="703"/>
      <c r="I1992" s="703"/>
      <c r="J1992" s="703"/>
      <c r="K1992" s="703"/>
      <c r="L1992" s="703"/>
      <c r="M1992" s="703"/>
      <c r="N1992" s="703"/>
      <c r="O1992" s="703"/>
      <c r="P1992" s="703"/>
      <c r="Q1992" s="703"/>
      <c r="R1992" s="703"/>
      <c r="S1992" s="703">
        <f>'Risks &amp; Opportunities (d)'!G15</f>
        <v>0</v>
      </c>
      <c r="W1992" s="703"/>
      <c r="X1992" s="703"/>
      <c r="Y1992" s="703"/>
      <c r="Z1992" s="703"/>
      <c r="AA1992" s="703"/>
      <c r="AD1992" s="88">
        <f>'Risks &amp; Opportunities (d)'!H15</f>
        <v>0</v>
      </c>
    </row>
    <row r="1993" spans="1:30">
      <c r="A1993" s="87" t="str">
        <f>'Risks &amp; Opportunities (d)'!A16</f>
        <v>Swansea Bay UHB</v>
      </c>
      <c r="B1993" s="87" t="str">
        <f>'Risks &amp; Opportunities (d)'!B16</f>
        <v>RISKS &amp; OPPORTUNITIES</v>
      </c>
      <c r="C1993" s="87" t="str">
        <f>'Risks &amp; Opportunities (d)'!C16</f>
        <v>OVERVIEW OF RISK AND OPPORTUNITIES</v>
      </c>
      <c r="D1993" s="87" t="str">
        <f>'Risks &amp; Opportunities (d)'!D16</f>
        <v>RISKS</v>
      </c>
      <c r="E1993" s="87" t="str">
        <f>'Risks &amp; Opportunities (d)'!E16</f>
        <v>FIGURE</v>
      </c>
      <c r="F1993" s="87">
        <f>'Risks &amp; Opportunities (d)'!F16</f>
        <v>0</v>
      </c>
      <c r="G1993" s="703"/>
      <c r="H1993" s="703"/>
      <c r="I1993" s="703"/>
      <c r="J1993" s="703"/>
      <c r="K1993" s="703"/>
      <c r="L1993" s="703"/>
      <c r="M1993" s="703"/>
      <c r="N1993" s="703"/>
      <c r="O1993" s="703"/>
      <c r="P1993" s="703"/>
      <c r="Q1993" s="703"/>
      <c r="R1993" s="703"/>
      <c r="S1993" s="703">
        <f>'Risks &amp; Opportunities (d)'!G16</f>
        <v>0</v>
      </c>
      <c r="W1993" s="703"/>
      <c r="X1993" s="703"/>
      <c r="Y1993" s="703"/>
      <c r="Z1993" s="703"/>
      <c r="AA1993" s="703"/>
      <c r="AD1993" s="88">
        <f>'Risks &amp; Opportunities (d)'!H16</f>
        <v>0</v>
      </c>
    </row>
    <row r="1994" spans="1:30">
      <c r="A1994" s="87" t="str">
        <f>'Risks &amp; Opportunities (d)'!A17</f>
        <v>Swansea Bay UHB</v>
      </c>
      <c r="B1994" s="87" t="str">
        <f>'Risks &amp; Opportunities (d)'!B17</f>
        <v>RISKS &amp; OPPORTUNITIES</v>
      </c>
      <c r="C1994" s="87" t="str">
        <f>'Risks &amp; Opportunities (d)'!C17</f>
        <v>OVERVIEW OF RISK AND OPPORTUNITIES</v>
      </c>
      <c r="D1994" s="87" t="str">
        <f>'Risks &amp; Opportunities (d)'!D17</f>
        <v>RISKS</v>
      </c>
      <c r="E1994" s="87" t="str">
        <f>'Risks &amp; Opportunities (d)'!E17</f>
        <v>FIGURE</v>
      </c>
      <c r="F1994" s="87">
        <f>'Risks &amp; Opportunities (d)'!F17</f>
        <v>0</v>
      </c>
      <c r="G1994" s="703"/>
      <c r="H1994" s="703"/>
      <c r="I1994" s="703"/>
      <c r="J1994" s="703"/>
      <c r="K1994" s="703"/>
      <c r="L1994" s="703"/>
      <c r="M1994" s="703"/>
      <c r="N1994" s="703"/>
      <c r="O1994" s="703"/>
      <c r="P1994" s="703"/>
      <c r="Q1994" s="703"/>
      <c r="R1994" s="703"/>
      <c r="S1994" s="703">
        <f>'Risks &amp; Opportunities (d)'!G17</f>
        <v>0</v>
      </c>
      <c r="W1994" s="703"/>
      <c r="X1994" s="703"/>
      <c r="Y1994" s="703"/>
      <c r="Z1994" s="703"/>
      <c r="AA1994" s="703"/>
      <c r="AD1994" s="88">
        <f>'Risks &amp; Opportunities (d)'!H17</f>
        <v>0</v>
      </c>
    </row>
    <row r="1995" spans="1:30">
      <c r="A1995" s="87" t="str">
        <f>'Risks &amp; Opportunities (d)'!A18</f>
        <v>Swansea Bay UHB</v>
      </c>
      <c r="B1995" s="87" t="str">
        <f>'Risks &amp; Opportunities (d)'!B18</f>
        <v>RISKS &amp; OPPORTUNITIES</v>
      </c>
      <c r="C1995" s="87" t="str">
        <f>'Risks &amp; Opportunities (d)'!C18</f>
        <v>OVERVIEW OF RISK AND OPPORTUNITIES</v>
      </c>
      <c r="D1995" s="87" t="str">
        <f>'Risks &amp; Opportunities (d)'!D18</f>
        <v>RISKS</v>
      </c>
      <c r="E1995" s="87" t="str">
        <f>'Risks &amp; Opportunities (d)'!E18</f>
        <v>FIGURE</v>
      </c>
      <c r="F1995" s="87">
        <f>'Risks &amp; Opportunities (d)'!F18</f>
        <v>0</v>
      </c>
      <c r="G1995" s="703"/>
      <c r="H1995" s="703"/>
      <c r="I1995" s="703"/>
      <c r="J1995" s="703"/>
      <c r="K1995" s="703"/>
      <c r="L1995" s="703"/>
      <c r="M1995" s="703"/>
      <c r="N1995" s="703"/>
      <c r="O1995" s="703"/>
      <c r="P1995" s="703"/>
      <c r="Q1995" s="703"/>
      <c r="R1995" s="703"/>
      <c r="S1995" s="703">
        <f>'Risks &amp; Opportunities (d)'!G18</f>
        <v>0</v>
      </c>
      <c r="W1995" s="703"/>
      <c r="X1995" s="703"/>
      <c r="Y1995" s="703"/>
      <c r="Z1995" s="703"/>
      <c r="AA1995" s="703"/>
      <c r="AD1995" s="88">
        <f>'Risks &amp; Opportunities (d)'!H18</f>
        <v>0</v>
      </c>
    </row>
    <row r="1996" spans="1:30">
      <c r="A1996" s="87" t="str">
        <f>'Risks &amp; Opportunities (d)'!A19</f>
        <v>Swansea Bay UHB</v>
      </c>
      <c r="B1996" s="87" t="str">
        <f>'Risks &amp; Opportunities (d)'!B19</f>
        <v>RISKS &amp; OPPORTUNITIES</v>
      </c>
      <c r="C1996" s="87" t="str">
        <f>'Risks &amp; Opportunities (d)'!C19</f>
        <v>OVERVIEW OF RISK AND OPPORTUNITIES</v>
      </c>
      <c r="D1996" s="87" t="str">
        <f>'Risks &amp; Opportunities (d)'!D19</f>
        <v>RISKS</v>
      </c>
      <c r="E1996" s="87" t="str">
        <f>'Risks &amp; Opportunities (d)'!E19</f>
        <v>FIGURE</v>
      </c>
      <c r="F1996" s="87">
        <f>'Risks &amp; Opportunities (d)'!F19</f>
        <v>0</v>
      </c>
      <c r="G1996" s="703"/>
      <c r="H1996" s="703"/>
      <c r="I1996" s="703"/>
      <c r="J1996" s="703"/>
      <c r="K1996" s="703"/>
      <c r="L1996" s="703"/>
      <c r="M1996" s="703"/>
      <c r="N1996" s="703"/>
      <c r="O1996" s="703"/>
      <c r="P1996" s="703"/>
      <c r="Q1996" s="703"/>
      <c r="R1996" s="703"/>
      <c r="S1996" s="703">
        <f>'Risks &amp; Opportunities (d)'!G19</f>
        <v>0</v>
      </c>
      <c r="W1996" s="703"/>
      <c r="X1996" s="703"/>
      <c r="Y1996" s="703"/>
      <c r="Z1996" s="703"/>
      <c r="AA1996" s="703"/>
      <c r="AD1996" s="88">
        <f>'Risks &amp; Opportunities (d)'!H19</f>
        <v>0</v>
      </c>
    </row>
    <row r="1997" spans="1:30">
      <c r="A1997" s="87" t="str">
        <f>'Risks &amp; Opportunities (d)'!A20</f>
        <v>Swansea Bay UHB</v>
      </c>
      <c r="B1997" s="87" t="str">
        <f>'Risks &amp; Opportunities (d)'!B20</f>
        <v>RISKS &amp; OPPORTUNITIES</v>
      </c>
      <c r="C1997" s="87" t="str">
        <f>'Risks &amp; Opportunities (d)'!C20</f>
        <v>OVERVIEW OF RISK AND OPPORTUNITIES</v>
      </c>
      <c r="D1997" s="87" t="str">
        <f>'Risks &amp; Opportunities (d)'!D20</f>
        <v>RISKS</v>
      </c>
      <c r="E1997" s="87" t="str">
        <f>'Risks &amp; Opportunities (d)'!E20</f>
        <v>FIGURE</v>
      </c>
      <c r="F1997" s="87">
        <f>'Risks &amp; Opportunities (d)'!F20</f>
        <v>0</v>
      </c>
      <c r="G1997" s="703"/>
      <c r="H1997" s="703"/>
      <c r="I1997" s="703"/>
      <c r="J1997" s="703"/>
      <c r="K1997" s="703"/>
      <c r="L1997" s="703"/>
      <c r="M1997" s="703"/>
      <c r="N1997" s="703"/>
      <c r="O1997" s="703"/>
      <c r="P1997" s="703"/>
      <c r="Q1997" s="703"/>
      <c r="R1997" s="703"/>
      <c r="S1997" s="703">
        <f>'Risks &amp; Opportunities (d)'!G20</f>
        <v>0</v>
      </c>
      <c r="W1997" s="703"/>
      <c r="X1997" s="703"/>
      <c r="Y1997" s="703"/>
      <c r="Z1997" s="703"/>
      <c r="AA1997" s="703"/>
      <c r="AD1997" s="88">
        <f>'Risks &amp; Opportunities (d)'!H20</f>
        <v>0</v>
      </c>
    </row>
    <row r="1998" spans="1:30">
      <c r="A1998" s="87" t="str">
        <f>'Risks &amp; Opportunities (d)'!A21</f>
        <v>Swansea Bay UHB</v>
      </c>
      <c r="B1998" s="87" t="str">
        <f>'Risks &amp; Opportunities (d)'!B21</f>
        <v>RISKS &amp; OPPORTUNITIES</v>
      </c>
      <c r="C1998" s="87" t="str">
        <f>'Risks &amp; Opportunities (d)'!C21</f>
        <v>OVERVIEW OF RISK AND OPPORTUNITIES</v>
      </c>
      <c r="D1998" s="87" t="str">
        <f>'Risks &amp; Opportunities (d)'!D21</f>
        <v>RISKS</v>
      </c>
      <c r="E1998" s="87" t="str">
        <f>'Risks &amp; Opportunities (d)'!E21</f>
        <v>TOTAL</v>
      </c>
      <c r="F1998" s="87" t="str">
        <f>'Risks &amp; Opportunities (d)'!F21</f>
        <v>TOTAL RISKS</v>
      </c>
      <c r="G1998" s="703"/>
      <c r="H1998" s="703"/>
      <c r="I1998" s="703"/>
      <c r="J1998" s="703"/>
      <c r="K1998" s="703"/>
      <c r="L1998" s="703"/>
      <c r="M1998" s="703"/>
      <c r="N1998" s="703"/>
      <c r="O1998" s="703"/>
      <c r="P1998" s="703"/>
      <c r="Q1998" s="703"/>
      <c r="R1998" s="703"/>
      <c r="S1998" s="703">
        <f>'Risks &amp; Opportunities (d)'!G21</f>
        <v>-60100</v>
      </c>
      <c r="W1998" s="703"/>
      <c r="X1998" s="703"/>
      <c r="Y1998" s="703"/>
      <c r="Z1998" s="703"/>
      <c r="AA1998" s="703"/>
      <c r="AD1998" s="88">
        <f>'Risks &amp; Opportunities (d)'!H21</f>
        <v>0</v>
      </c>
    </row>
    <row r="1999" spans="1:30">
      <c r="A1999" s="87" t="str">
        <f>'Risks &amp; Opportunities (d)'!A22</f>
        <v>Swansea Bay UHB</v>
      </c>
      <c r="B1999" s="87" t="str">
        <f>'Risks &amp; Opportunities (d)'!B22</f>
        <v>RISKS &amp; OPPORTUNITIES</v>
      </c>
      <c r="C1999" s="87" t="str">
        <f>'Risks &amp; Opportunities (d)'!C22</f>
        <v>OVERVIEW OF RISK AND OPPORTUNITIES</v>
      </c>
      <c r="D1999" s="87" t="str">
        <f>'Risks &amp; Opportunities (d)'!D22</f>
        <v>OPPORTUNITIES</v>
      </c>
      <c r="E1999" s="87" t="str">
        <f>'Risks &amp; Opportunities (d)'!E22</f>
        <v>FIGURE</v>
      </c>
      <c r="F1999" s="87" t="str">
        <f>'Risks &amp; Opportunities (d)'!F22</f>
        <v>OPPORTUNITIES</v>
      </c>
      <c r="G1999" s="703"/>
      <c r="H1999" s="703"/>
      <c r="I1999" s="703"/>
      <c r="J1999" s="703"/>
      <c r="K1999" s="703"/>
      <c r="L1999" s="703"/>
      <c r="M1999" s="703"/>
      <c r="N1999" s="703"/>
      <c r="O1999" s="703"/>
      <c r="P1999" s="703"/>
      <c r="Q1999" s="703"/>
      <c r="R1999" s="703"/>
      <c r="S1999" s="703">
        <f>'Risks &amp; Opportunities (d)'!G22</f>
        <v>0</v>
      </c>
      <c r="W1999" s="703"/>
      <c r="X1999" s="703"/>
      <c r="Y1999" s="703"/>
      <c r="Z1999" s="703"/>
      <c r="AA1999" s="703"/>
      <c r="AD1999" s="88">
        <f>'Risks &amp; Opportunities (d)'!H22</f>
        <v>0</v>
      </c>
    </row>
    <row r="2000" spans="1:30">
      <c r="A2000" s="87" t="str">
        <f>'Risks &amp; Opportunities (d)'!A23</f>
        <v>Swansea Bay UHB</v>
      </c>
      <c r="B2000" s="87" t="str">
        <f>'Risks &amp; Opportunities (d)'!B23</f>
        <v>RISKS &amp; OPPORTUNITIES</v>
      </c>
      <c r="C2000" s="87" t="str">
        <f>'Risks &amp; Opportunities (d)'!C23</f>
        <v>OVERVIEW OF RISK AND OPPORTUNITIES</v>
      </c>
      <c r="D2000" s="87" t="str">
        <f>'Risks &amp; Opportunities (d)'!D23</f>
        <v>OPPORTUNITIES</v>
      </c>
      <c r="E2000" s="87" t="str">
        <f>'Risks &amp; Opportunities (d)'!E23</f>
        <v>FIGURE</v>
      </c>
      <c r="F2000" s="87" t="str">
        <f>'Risks &amp; Opportunities (d)'!F23</f>
        <v>Opportunities (positive values): ENTER BELOW</v>
      </c>
      <c r="G2000" s="703"/>
      <c r="H2000" s="703"/>
      <c r="I2000" s="703"/>
      <c r="J2000" s="703"/>
      <c r="K2000" s="703"/>
      <c r="L2000" s="703"/>
      <c r="M2000" s="703"/>
      <c r="N2000" s="703"/>
      <c r="O2000" s="703"/>
      <c r="P2000" s="703"/>
      <c r="Q2000" s="703"/>
      <c r="R2000" s="703"/>
      <c r="S2000" s="703">
        <f>'Risks &amp; Opportunities (d)'!G23</f>
        <v>0</v>
      </c>
      <c r="W2000" s="703"/>
      <c r="X2000" s="703"/>
      <c r="Y2000" s="703"/>
      <c r="Z2000" s="703"/>
      <c r="AA2000" s="703"/>
      <c r="AD2000" s="88">
        <f>'Risks &amp; Opportunities (d)'!H23</f>
        <v>0</v>
      </c>
    </row>
    <row r="2001" spans="1:30">
      <c r="A2001" s="87" t="str">
        <f>'Risks &amp; Opportunities (d)'!A24</f>
        <v>Swansea Bay UHB</v>
      </c>
      <c r="B2001" s="87" t="str">
        <f>'Risks &amp; Opportunities (d)'!B24</f>
        <v>RISKS &amp; OPPORTUNITIES</v>
      </c>
      <c r="C2001" s="87" t="str">
        <f>'Risks &amp; Opportunities (d)'!C24</f>
        <v>OVERVIEW OF RISK AND OPPORTUNITIES</v>
      </c>
      <c r="D2001" s="87" t="str">
        <f>'Risks &amp; Opportunities (d)'!D24</f>
        <v>OPPORTUNITIES</v>
      </c>
      <c r="E2001" s="87" t="str">
        <f>'Risks &amp; Opportunities (d)'!E24</f>
        <v>FIGURE</v>
      </c>
      <c r="F2001" s="87" t="str">
        <f>'Risks &amp; Opportunities (d)'!F24</f>
        <v>Investment</v>
      </c>
      <c r="G2001" s="703"/>
      <c r="H2001" s="703"/>
      <c r="I2001" s="703"/>
      <c r="J2001" s="703"/>
      <c r="K2001" s="703"/>
      <c r="L2001" s="703"/>
      <c r="M2001" s="703"/>
      <c r="N2001" s="703"/>
      <c r="O2001" s="703"/>
      <c r="P2001" s="703"/>
      <c r="Q2001" s="703"/>
      <c r="R2001" s="703"/>
      <c r="S2001" s="703">
        <f>'Risks &amp; Opportunities (d)'!G24</f>
        <v>3000</v>
      </c>
      <c r="W2001" s="703"/>
      <c r="X2001" s="703"/>
      <c r="Y2001" s="703"/>
      <c r="Z2001" s="703"/>
      <c r="AA2001" s="703"/>
      <c r="AD2001" s="88">
        <f>'Risks &amp; Opportunities (d)'!H24</f>
        <v>0</v>
      </c>
    </row>
    <row r="2002" spans="1:30">
      <c r="A2002" s="87" t="str">
        <f>'Risks &amp; Opportunities (d)'!A25</f>
        <v>Swansea Bay UHB</v>
      </c>
      <c r="B2002" s="87" t="str">
        <f>'Risks &amp; Opportunities (d)'!B25</f>
        <v>RISKS &amp; OPPORTUNITIES</v>
      </c>
      <c r="C2002" s="87" t="str">
        <f>'Risks &amp; Opportunities (d)'!C25</f>
        <v>OVERVIEW OF RISK AND OPPORTUNITIES</v>
      </c>
      <c r="D2002" s="87" t="str">
        <f>'Risks &amp; Opportunities (d)'!D25</f>
        <v>OPPORTUNITIES</v>
      </c>
      <c r="E2002" s="87" t="str">
        <f>'Risks &amp; Opportunities (d)'!E25</f>
        <v>FIGURE</v>
      </c>
      <c r="F2002" s="87" t="str">
        <f>'Risks &amp; Opportunities (d)'!F25</f>
        <v>Non Pay</v>
      </c>
      <c r="G2002" s="703"/>
      <c r="H2002" s="703"/>
      <c r="I2002" s="703"/>
      <c r="J2002" s="703"/>
      <c r="K2002" s="703"/>
      <c r="L2002" s="703"/>
      <c r="M2002" s="703"/>
      <c r="N2002" s="703"/>
      <c r="O2002" s="703"/>
      <c r="P2002" s="703"/>
      <c r="Q2002" s="703"/>
      <c r="R2002" s="703"/>
      <c r="S2002" s="703">
        <f>'Risks &amp; Opportunities (d)'!G25</f>
        <v>3000</v>
      </c>
      <c r="W2002" s="703"/>
      <c r="X2002" s="703"/>
      <c r="Y2002" s="703"/>
      <c r="Z2002" s="703"/>
      <c r="AA2002" s="703"/>
      <c r="AD2002" s="88">
        <f>'Risks &amp; Opportunities (d)'!H25</f>
        <v>0</v>
      </c>
    </row>
    <row r="2003" spans="1:30">
      <c r="A2003" s="87" t="str">
        <f>'Risks &amp; Opportunities (d)'!A26</f>
        <v>Swansea Bay UHB</v>
      </c>
      <c r="B2003" s="87" t="str">
        <f>'Risks &amp; Opportunities (d)'!B26</f>
        <v>RISKS &amp; OPPORTUNITIES</v>
      </c>
      <c r="C2003" s="87" t="str">
        <f>'Risks &amp; Opportunities (d)'!C26</f>
        <v>OVERVIEW OF RISK AND OPPORTUNITIES</v>
      </c>
      <c r="D2003" s="87" t="str">
        <f>'Risks &amp; Opportunities (d)'!D26</f>
        <v>OPPORTUNITIES</v>
      </c>
      <c r="E2003" s="87" t="str">
        <f>'Risks &amp; Opportunities (d)'!E26</f>
        <v>FIGURE</v>
      </c>
      <c r="F2003" s="87" t="str">
        <f>'Risks &amp; Opportunities (d)'!F26</f>
        <v>Commissioing</v>
      </c>
      <c r="G2003" s="703"/>
      <c r="H2003" s="703"/>
      <c r="I2003" s="703"/>
      <c r="J2003" s="703"/>
      <c r="K2003" s="703"/>
      <c r="L2003" s="703"/>
      <c r="M2003" s="703"/>
      <c r="N2003" s="703"/>
      <c r="O2003" s="703"/>
      <c r="P2003" s="703"/>
      <c r="Q2003" s="703"/>
      <c r="R2003" s="703"/>
      <c r="S2003" s="703">
        <f>'Risks &amp; Opportunities (d)'!G26</f>
        <v>2600</v>
      </c>
      <c r="W2003" s="703"/>
      <c r="X2003" s="703"/>
      <c r="Y2003" s="703"/>
      <c r="Z2003" s="703"/>
      <c r="AA2003" s="703"/>
      <c r="AD2003" s="88">
        <f>'Risks &amp; Opportunities (d)'!H26</f>
        <v>0</v>
      </c>
    </row>
    <row r="2004" spans="1:30">
      <c r="A2004" s="87" t="str">
        <f>'Risks &amp; Opportunities (d)'!A27</f>
        <v>Swansea Bay UHB</v>
      </c>
      <c r="B2004" s="87" t="str">
        <f>'Risks &amp; Opportunities (d)'!B27</f>
        <v>RISKS &amp; OPPORTUNITIES</v>
      </c>
      <c r="C2004" s="87" t="str">
        <f>'Risks &amp; Opportunities (d)'!C27</f>
        <v>OVERVIEW OF RISK AND OPPORTUNITIES</v>
      </c>
      <c r="D2004" s="87" t="str">
        <f>'Risks &amp; Opportunities (d)'!D27</f>
        <v>OPPORTUNITIES</v>
      </c>
      <c r="E2004" s="87" t="str">
        <f>'Risks &amp; Opportunities (d)'!E27</f>
        <v>FIGURE</v>
      </c>
      <c r="F2004" s="87">
        <f>'Risks &amp; Opportunities (d)'!F27</f>
        <v>0</v>
      </c>
      <c r="G2004" s="703"/>
      <c r="H2004" s="703"/>
      <c r="I2004" s="703"/>
      <c r="J2004" s="703"/>
      <c r="K2004" s="703"/>
      <c r="L2004" s="703"/>
      <c r="M2004" s="703"/>
      <c r="N2004" s="703"/>
      <c r="O2004" s="703"/>
      <c r="P2004" s="703"/>
      <c r="Q2004" s="703"/>
      <c r="R2004" s="703"/>
      <c r="S2004" s="703">
        <f>'Risks &amp; Opportunities (d)'!G27</f>
        <v>0</v>
      </c>
      <c r="W2004" s="703"/>
      <c r="X2004" s="703"/>
      <c r="Y2004" s="703"/>
      <c r="Z2004" s="703"/>
      <c r="AA2004" s="703"/>
      <c r="AD2004" s="88">
        <f>'Risks &amp; Opportunities (d)'!H27</f>
        <v>0</v>
      </c>
    </row>
    <row r="2005" spans="1:30">
      <c r="A2005" s="87" t="str">
        <f>'Risks &amp; Opportunities (d)'!A28</f>
        <v>Swansea Bay UHB</v>
      </c>
      <c r="B2005" s="87" t="str">
        <f>'Risks &amp; Opportunities (d)'!B28</f>
        <v>RISKS &amp; OPPORTUNITIES</v>
      </c>
      <c r="C2005" s="87" t="str">
        <f>'Risks &amp; Opportunities (d)'!C28</f>
        <v>OVERVIEW OF RISK AND OPPORTUNITIES</v>
      </c>
      <c r="D2005" s="87" t="str">
        <f>'Risks &amp; Opportunities (d)'!D28</f>
        <v>OPPORTUNITIES</v>
      </c>
      <c r="E2005" s="87" t="str">
        <f>'Risks &amp; Opportunities (d)'!E28</f>
        <v>FIGURE</v>
      </c>
      <c r="F2005" s="87">
        <f>'Risks &amp; Opportunities (d)'!F28</f>
        <v>0</v>
      </c>
      <c r="G2005" s="703"/>
      <c r="H2005" s="703"/>
      <c r="I2005" s="703"/>
      <c r="J2005" s="703"/>
      <c r="K2005" s="703"/>
      <c r="L2005" s="703"/>
      <c r="M2005" s="703"/>
      <c r="N2005" s="703"/>
      <c r="O2005" s="703"/>
      <c r="P2005" s="703"/>
      <c r="Q2005" s="703"/>
      <c r="R2005" s="703"/>
      <c r="S2005" s="703">
        <f>'Risks &amp; Opportunities (d)'!G28</f>
        <v>0</v>
      </c>
      <c r="W2005" s="703"/>
      <c r="X2005" s="703"/>
      <c r="Y2005" s="703"/>
      <c r="Z2005" s="703"/>
      <c r="AA2005" s="703"/>
      <c r="AD2005" s="88">
        <f>'Risks &amp; Opportunities (d)'!H28</f>
        <v>0</v>
      </c>
    </row>
    <row r="2006" spans="1:30">
      <c r="A2006" s="87" t="str">
        <f>'Risks &amp; Opportunities (d)'!A29</f>
        <v>Swansea Bay UHB</v>
      </c>
      <c r="B2006" s="87" t="str">
        <f>'Risks &amp; Opportunities (d)'!B29</f>
        <v>RISKS &amp; OPPORTUNITIES</v>
      </c>
      <c r="C2006" s="87" t="str">
        <f>'Risks &amp; Opportunities (d)'!C29</f>
        <v>OVERVIEW OF RISK AND OPPORTUNITIES</v>
      </c>
      <c r="D2006" s="87" t="str">
        <f>'Risks &amp; Opportunities (d)'!D29</f>
        <v>OPPORTUNITIES</v>
      </c>
      <c r="E2006" s="87" t="str">
        <f>'Risks &amp; Opportunities (d)'!E29</f>
        <v>FIGURE</v>
      </c>
      <c r="F2006" s="87">
        <f>'Risks &amp; Opportunities (d)'!F29</f>
        <v>0</v>
      </c>
      <c r="G2006" s="703"/>
      <c r="H2006" s="703"/>
      <c r="I2006" s="703"/>
      <c r="J2006" s="703"/>
      <c r="K2006" s="703"/>
      <c r="L2006" s="703"/>
      <c r="M2006" s="703"/>
      <c r="N2006" s="703"/>
      <c r="O2006" s="703"/>
      <c r="P2006" s="703"/>
      <c r="Q2006" s="703"/>
      <c r="R2006" s="703"/>
      <c r="S2006" s="703">
        <f>'Risks &amp; Opportunities (d)'!G29</f>
        <v>0</v>
      </c>
      <c r="W2006" s="703"/>
      <c r="X2006" s="703"/>
      <c r="Y2006" s="703"/>
      <c r="Z2006" s="703"/>
      <c r="AA2006" s="703"/>
      <c r="AD2006" s="88">
        <f>'Risks &amp; Opportunities (d)'!H29</f>
        <v>0</v>
      </c>
    </row>
    <row r="2007" spans="1:30">
      <c r="A2007" s="87" t="str">
        <f>'Risks &amp; Opportunities (d)'!A30</f>
        <v>Swansea Bay UHB</v>
      </c>
      <c r="B2007" s="87" t="str">
        <f>'Risks &amp; Opportunities (d)'!B30</f>
        <v>RISKS &amp; OPPORTUNITIES</v>
      </c>
      <c r="C2007" s="87" t="str">
        <f>'Risks &amp; Opportunities (d)'!C30</f>
        <v>OVERVIEW OF RISK AND OPPORTUNITIES</v>
      </c>
      <c r="D2007" s="87" t="str">
        <f>'Risks &amp; Opportunities (d)'!D30</f>
        <v>OPPORTUNITIES</v>
      </c>
      <c r="E2007" s="87" t="str">
        <f>'Risks &amp; Opportunities (d)'!E30</f>
        <v>FIGURE</v>
      </c>
      <c r="F2007" s="87">
        <f>'Risks &amp; Opportunities (d)'!F30</f>
        <v>0</v>
      </c>
      <c r="G2007" s="703"/>
      <c r="H2007" s="703"/>
      <c r="I2007" s="703"/>
      <c r="J2007" s="703"/>
      <c r="K2007" s="703"/>
      <c r="L2007" s="703"/>
      <c r="M2007" s="703"/>
      <c r="N2007" s="703"/>
      <c r="O2007" s="703"/>
      <c r="P2007" s="703"/>
      <c r="Q2007" s="703"/>
      <c r="R2007" s="703"/>
      <c r="S2007" s="703">
        <f>'Risks &amp; Opportunities (d)'!G30</f>
        <v>0</v>
      </c>
      <c r="W2007" s="703"/>
      <c r="X2007" s="703"/>
      <c r="Y2007" s="703"/>
      <c r="Z2007" s="703"/>
      <c r="AA2007" s="703"/>
      <c r="AD2007" s="88">
        <f>'Risks &amp; Opportunities (d)'!H30</f>
        <v>0</v>
      </c>
    </row>
    <row r="2008" spans="1:30">
      <c r="A2008" s="87" t="str">
        <f>'Risks &amp; Opportunities (d)'!A31</f>
        <v>Swansea Bay UHB</v>
      </c>
      <c r="B2008" s="87" t="str">
        <f>'Risks &amp; Opportunities (d)'!B31</f>
        <v>RISKS &amp; OPPORTUNITIES</v>
      </c>
      <c r="C2008" s="87" t="str">
        <f>'Risks &amp; Opportunities (d)'!C31</f>
        <v>OVERVIEW OF RISK AND OPPORTUNITIES</v>
      </c>
      <c r="D2008" s="87" t="str">
        <f>'Risks &amp; Opportunities (d)'!D31</f>
        <v>OPPORTUNITIES</v>
      </c>
      <c r="E2008" s="87" t="str">
        <f>'Risks &amp; Opportunities (d)'!E31</f>
        <v>FIGURE</v>
      </c>
      <c r="F2008" s="87">
        <f>'Risks &amp; Opportunities (d)'!F31</f>
        <v>0</v>
      </c>
      <c r="G2008" s="703"/>
      <c r="H2008" s="703"/>
      <c r="I2008" s="703"/>
      <c r="J2008" s="703"/>
      <c r="K2008" s="703"/>
      <c r="L2008" s="703"/>
      <c r="M2008" s="703"/>
      <c r="N2008" s="703"/>
      <c r="O2008" s="703"/>
      <c r="P2008" s="703"/>
      <c r="Q2008" s="703"/>
      <c r="R2008" s="703"/>
      <c r="S2008" s="703">
        <f>'Risks &amp; Opportunities (d)'!G31</f>
        <v>0</v>
      </c>
      <c r="W2008" s="703"/>
      <c r="X2008" s="703"/>
      <c r="Y2008" s="703"/>
      <c r="Z2008" s="703"/>
      <c r="AA2008" s="703"/>
      <c r="AD2008" s="88">
        <f>'Risks &amp; Opportunities (d)'!H31</f>
        <v>0</v>
      </c>
    </row>
    <row r="2009" spans="1:30">
      <c r="A2009" s="87" t="str">
        <f>'Risks &amp; Opportunities (d)'!A32</f>
        <v>Swansea Bay UHB</v>
      </c>
      <c r="B2009" s="87" t="str">
        <f>'Risks &amp; Opportunities (d)'!B32</f>
        <v>RISKS &amp; OPPORTUNITIES</v>
      </c>
      <c r="C2009" s="87" t="str">
        <f>'Risks &amp; Opportunities (d)'!C32</f>
        <v>OVERVIEW OF RISK AND OPPORTUNITIES</v>
      </c>
      <c r="D2009" s="87" t="str">
        <f>'Risks &amp; Opportunities (d)'!D32</f>
        <v>OPPORTUNITIES</v>
      </c>
      <c r="E2009" s="87" t="str">
        <f>'Risks &amp; Opportunities (d)'!E32</f>
        <v>FIGURE</v>
      </c>
      <c r="F2009" s="87">
        <f>'Risks &amp; Opportunities (d)'!F32</f>
        <v>0</v>
      </c>
      <c r="G2009" s="703"/>
      <c r="H2009" s="703"/>
      <c r="I2009" s="703"/>
      <c r="J2009" s="703"/>
      <c r="K2009" s="703"/>
      <c r="L2009" s="703"/>
      <c r="M2009" s="703"/>
      <c r="N2009" s="703"/>
      <c r="O2009" s="703"/>
      <c r="P2009" s="703"/>
      <c r="Q2009" s="703"/>
      <c r="R2009" s="703"/>
      <c r="S2009" s="703">
        <f>'Risks &amp; Opportunities (d)'!G32</f>
        <v>0</v>
      </c>
      <c r="W2009" s="703"/>
      <c r="X2009" s="703"/>
      <c r="Y2009" s="703"/>
      <c r="Z2009" s="703"/>
      <c r="AA2009" s="703"/>
      <c r="AD2009" s="88">
        <f>'Risks &amp; Opportunities (d)'!H32</f>
        <v>0</v>
      </c>
    </row>
    <row r="2010" spans="1:30">
      <c r="A2010" s="87" t="str">
        <f>'Risks &amp; Opportunities (d)'!A33</f>
        <v>Swansea Bay UHB</v>
      </c>
      <c r="B2010" s="87" t="str">
        <f>'Risks &amp; Opportunities (d)'!B33</f>
        <v>RISKS &amp; OPPORTUNITIES</v>
      </c>
      <c r="C2010" s="87" t="str">
        <f>'Risks &amp; Opportunities (d)'!C33</f>
        <v>OVERVIEW OF RISK AND OPPORTUNITIES</v>
      </c>
      <c r="D2010" s="87" t="str">
        <f>'Risks &amp; Opportunities (d)'!D33</f>
        <v>OPPORTUNITIES</v>
      </c>
      <c r="E2010" s="87" t="str">
        <f>'Risks &amp; Opportunities (d)'!E33</f>
        <v>FIGURE</v>
      </c>
      <c r="F2010" s="87">
        <f>'Risks &amp; Opportunities (d)'!F33</f>
        <v>0</v>
      </c>
      <c r="G2010" s="703"/>
      <c r="H2010" s="703"/>
      <c r="I2010" s="703"/>
      <c r="J2010" s="703"/>
      <c r="K2010" s="703"/>
      <c r="L2010" s="703"/>
      <c r="M2010" s="703"/>
      <c r="N2010" s="703"/>
      <c r="O2010" s="703"/>
      <c r="P2010" s="703"/>
      <c r="Q2010" s="703"/>
      <c r="R2010" s="703"/>
      <c r="S2010" s="703">
        <f>'Risks &amp; Opportunities (d)'!G33</f>
        <v>0</v>
      </c>
      <c r="W2010" s="703"/>
      <c r="X2010" s="703"/>
      <c r="Y2010" s="703"/>
      <c r="Z2010" s="703"/>
      <c r="AA2010" s="703"/>
      <c r="AD2010" s="88">
        <f>'Risks &amp; Opportunities (d)'!H33</f>
        <v>0</v>
      </c>
    </row>
    <row r="2011" spans="1:30">
      <c r="A2011" s="87" t="str">
        <f>'Risks &amp; Opportunities (d)'!A34</f>
        <v>Swansea Bay UHB</v>
      </c>
      <c r="B2011" s="87" t="str">
        <f>'Risks &amp; Opportunities (d)'!B34</f>
        <v>RISKS &amp; OPPORTUNITIES</v>
      </c>
      <c r="C2011" s="87" t="str">
        <f>'Risks &amp; Opportunities (d)'!C34</f>
        <v>OVERVIEW OF RISK AND OPPORTUNITIES</v>
      </c>
      <c r="D2011" s="87" t="str">
        <f>'Risks &amp; Opportunities (d)'!D34</f>
        <v>OPPORTUNITIES</v>
      </c>
      <c r="E2011" s="87" t="str">
        <f>'Risks &amp; Opportunities (d)'!E34</f>
        <v>FIGURE</v>
      </c>
      <c r="F2011" s="87">
        <f>'Risks &amp; Opportunities (d)'!F34</f>
        <v>0</v>
      </c>
      <c r="G2011" s="703"/>
      <c r="H2011" s="703"/>
      <c r="I2011" s="703"/>
      <c r="J2011" s="703"/>
      <c r="K2011" s="703"/>
      <c r="L2011" s="703"/>
      <c r="M2011" s="703"/>
      <c r="N2011" s="703"/>
      <c r="O2011" s="703"/>
      <c r="P2011" s="703"/>
      <c r="Q2011" s="703"/>
      <c r="R2011" s="703"/>
      <c r="S2011" s="703">
        <f>'Risks &amp; Opportunities (d)'!G34</f>
        <v>0</v>
      </c>
      <c r="W2011" s="703"/>
      <c r="X2011" s="703"/>
      <c r="Y2011" s="703"/>
      <c r="Z2011" s="703"/>
      <c r="AA2011" s="703"/>
      <c r="AD2011" s="88">
        <f>'Risks &amp; Opportunities (d)'!H34</f>
        <v>0</v>
      </c>
    </row>
    <row r="2012" spans="1:30">
      <c r="A2012" s="87" t="str">
        <f>'Risks &amp; Opportunities (d)'!A35</f>
        <v>Swansea Bay UHB</v>
      </c>
      <c r="B2012" s="87" t="str">
        <f>'Risks &amp; Opportunities (d)'!B35</f>
        <v>RISKS &amp; OPPORTUNITIES</v>
      </c>
      <c r="C2012" s="87" t="str">
        <f>'Risks &amp; Opportunities (d)'!C35</f>
        <v>OVERVIEW OF RISK AND OPPORTUNITIES</v>
      </c>
      <c r="D2012" s="87" t="str">
        <f>'Risks &amp; Opportunities (d)'!D35</f>
        <v>OPPORTUNITIES</v>
      </c>
      <c r="E2012" s="87" t="str">
        <f>'Risks &amp; Opportunities (d)'!E35</f>
        <v>FIGURE</v>
      </c>
      <c r="F2012" s="87">
        <f>'Risks &amp; Opportunities (d)'!F35</f>
        <v>0</v>
      </c>
      <c r="G2012" s="703"/>
      <c r="H2012" s="703"/>
      <c r="I2012" s="703"/>
      <c r="J2012" s="703"/>
      <c r="K2012" s="703"/>
      <c r="L2012" s="703"/>
      <c r="M2012" s="703"/>
      <c r="N2012" s="703"/>
      <c r="O2012" s="703"/>
      <c r="P2012" s="703"/>
      <c r="Q2012" s="703"/>
      <c r="R2012" s="703"/>
      <c r="S2012" s="703">
        <f>'Risks &amp; Opportunities (d)'!G35</f>
        <v>0</v>
      </c>
      <c r="W2012" s="703"/>
      <c r="X2012" s="703"/>
      <c r="Y2012" s="703"/>
      <c r="Z2012" s="703"/>
      <c r="AA2012" s="703"/>
      <c r="AD2012" s="88">
        <f>'Risks &amp; Opportunities (d)'!H35</f>
        <v>0</v>
      </c>
    </row>
    <row r="2013" spans="1:30">
      <c r="A2013" s="87" t="str">
        <f>'Risks &amp; Opportunities (d)'!A36</f>
        <v>Swansea Bay UHB</v>
      </c>
      <c r="B2013" s="87" t="str">
        <f>'Risks &amp; Opportunities (d)'!B36</f>
        <v>RISKS &amp; OPPORTUNITIES</v>
      </c>
      <c r="C2013" s="87" t="str">
        <f>'Risks &amp; Opportunities (d)'!C36</f>
        <v>OVERVIEW OF RISK AND OPPORTUNITIES</v>
      </c>
      <c r="D2013" s="87" t="str">
        <f>'Risks &amp; Opportunities (d)'!D36</f>
        <v>OPPORTUNITIES</v>
      </c>
      <c r="E2013" s="87" t="str">
        <f>'Risks &amp; Opportunities (d)'!E36</f>
        <v>FIGURE</v>
      </c>
      <c r="F2013" s="87">
        <f>'Risks &amp; Opportunities (d)'!F36</f>
        <v>0</v>
      </c>
      <c r="G2013" s="703"/>
      <c r="H2013" s="703"/>
      <c r="I2013" s="703"/>
      <c r="J2013" s="703"/>
      <c r="K2013" s="703"/>
      <c r="L2013" s="703"/>
      <c r="M2013" s="703"/>
      <c r="N2013" s="703"/>
      <c r="O2013" s="703"/>
      <c r="P2013" s="703"/>
      <c r="Q2013" s="703"/>
      <c r="R2013" s="703"/>
      <c r="S2013" s="703">
        <f>'Risks &amp; Opportunities (d)'!G36</f>
        <v>0</v>
      </c>
      <c r="W2013" s="703"/>
      <c r="X2013" s="703"/>
      <c r="Y2013" s="703"/>
      <c r="Z2013" s="703"/>
      <c r="AA2013" s="703"/>
      <c r="AD2013" s="88">
        <f>'Risks &amp; Opportunities (d)'!H36</f>
        <v>0</v>
      </c>
    </row>
    <row r="2014" spans="1:30">
      <c r="A2014" s="87" t="str">
        <f>'Risks &amp; Opportunities (d)'!A37</f>
        <v>Swansea Bay UHB</v>
      </c>
      <c r="B2014" s="87" t="str">
        <f>'Risks &amp; Opportunities (d)'!B37</f>
        <v>RISKS &amp; OPPORTUNITIES</v>
      </c>
      <c r="C2014" s="87" t="str">
        <f>'Risks &amp; Opportunities (d)'!C37</f>
        <v>OVERVIEW OF RISK AND OPPORTUNITIES</v>
      </c>
      <c r="D2014" s="87" t="str">
        <f>'Risks &amp; Opportunities (d)'!D37</f>
        <v>OPPORTUNITIES</v>
      </c>
      <c r="E2014" s="87" t="str">
        <f>'Risks &amp; Opportunities (d)'!E37</f>
        <v>FIGURE</v>
      </c>
      <c r="F2014" s="87">
        <f>'Risks &amp; Opportunities (d)'!F37</f>
        <v>0</v>
      </c>
      <c r="G2014" s="703"/>
      <c r="H2014" s="703"/>
      <c r="I2014" s="703"/>
      <c r="J2014" s="703"/>
      <c r="K2014" s="703"/>
      <c r="L2014" s="703"/>
      <c r="M2014" s="703"/>
      <c r="N2014" s="703"/>
      <c r="O2014" s="703"/>
      <c r="P2014" s="703"/>
      <c r="Q2014" s="703"/>
      <c r="R2014" s="703"/>
      <c r="S2014" s="703">
        <f>'Risks &amp; Opportunities (d)'!G37</f>
        <v>0</v>
      </c>
      <c r="W2014" s="703"/>
      <c r="X2014" s="703"/>
      <c r="Y2014" s="703"/>
      <c r="Z2014" s="703"/>
      <c r="AA2014" s="703"/>
      <c r="AD2014" s="88">
        <f>'Risks &amp; Opportunities (d)'!H37</f>
        <v>0</v>
      </c>
    </row>
    <row r="2015" spans="1:30">
      <c r="A2015" s="87" t="str">
        <f>'Risks &amp; Opportunities (d)'!A38</f>
        <v>Swansea Bay UHB</v>
      </c>
      <c r="B2015" s="87" t="str">
        <f>'Risks &amp; Opportunities (d)'!B38</f>
        <v>RISKS &amp; OPPORTUNITIES</v>
      </c>
      <c r="C2015" s="87" t="str">
        <f>'Risks &amp; Opportunities (d)'!C38</f>
        <v>OVERVIEW OF RISK AND OPPORTUNITIES</v>
      </c>
      <c r="D2015" s="87" t="str">
        <f>'Risks &amp; Opportunities (d)'!D38</f>
        <v>OPPORTUNITIES</v>
      </c>
      <c r="E2015" s="87" t="str">
        <f>'Risks &amp; Opportunities (d)'!E38</f>
        <v>FIGURE</v>
      </c>
      <c r="F2015" s="87">
        <f>'Risks &amp; Opportunities (d)'!F38</f>
        <v>0</v>
      </c>
      <c r="G2015" s="703"/>
      <c r="H2015" s="703"/>
      <c r="I2015" s="703"/>
      <c r="J2015" s="703"/>
      <c r="K2015" s="703"/>
      <c r="L2015" s="703"/>
      <c r="M2015" s="703"/>
      <c r="N2015" s="703"/>
      <c r="O2015" s="703"/>
      <c r="P2015" s="703"/>
      <c r="Q2015" s="703"/>
      <c r="R2015" s="703"/>
      <c r="S2015" s="703">
        <f>'Risks &amp; Opportunities (d)'!G38</f>
        <v>0</v>
      </c>
      <c r="W2015" s="703"/>
      <c r="X2015" s="703"/>
      <c r="Y2015" s="703"/>
      <c r="Z2015" s="703"/>
      <c r="AA2015" s="703"/>
      <c r="AD2015" s="88">
        <f>'Risks &amp; Opportunities (d)'!H38</f>
        <v>0</v>
      </c>
    </row>
    <row r="2016" spans="1:30">
      <c r="A2016" s="87" t="str">
        <f>'Risks &amp; Opportunities (d)'!A39</f>
        <v>Swansea Bay UHB</v>
      </c>
      <c r="B2016" s="87" t="str">
        <f>'Risks &amp; Opportunities (d)'!B39</f>
        <v>RISKS &amp; OPPORTUNITIES</v>
      </c>
      <c r="C2016" s="87" t="str">
        <f>'Risks &amp; Opportunities (d)'!C39</f>
        <v>OVERVIEW OF RISK AND OPPORTUNITIES</v>
      </c>
      <c r="D2016" s="87" t="str">
        <f>'Risks &amp; Opportunities (d)'!D39</f>
        <v>OPPORTUNITIES</v>
      </c>
      <c r="E2016" s="87" t="str">
        <f>'Risks &amp; Opportunities (d)'!E39</f>
        <v>FIGURE</v>
      </c>
      <c r="F2016" s="87">
        <f>'Risks &amp; Opportunities (d)'!F39</f>
        <v>0</v>
      </c>
      <c r="G2016" s="703"/>
      <c r="H2016" s="703"/>
      <c r="I2016" s="703"/>
      <c r="J2016" s="703"/>
      <c r="K2016" s="703"/>
      <c r="L2016" s="703"/>
      <c r="M2016" s="703"/>
      <c r="N2016" s="703"/>
      <c r="O2016" s="703"/>
      <c r="P2016" s="703"/>
      <c r="Q2016" s="703"/>
      <c r="R2016" s="703"/>
      <c r="S2016" s="703">
        <f>'Risks &amp; Opportunities (d)'!G39</f>
        <v>0</v>
      </c>
      <c r="W2016" s="703"/>
      <c r="X2016" s="703"/>
      <c r="Y2016" s="703"/>
      <c r="Z2016" s="703"/>
      <c r="AA2016" s="703"/>
      <c r="AD2016" s="88">
        <f>'Risks &amp; Opportunities (d)'!H39</f>
        <v>0</v>
      </c>
    </row>
    <row r="2017" spans="1:38">
      <c r="A2017" s="87" t="str">
        <f>'Risks &amp; Opportunities (d)'!A40</f>
        <v>Swansea Bay UHB</v>
      </c>
      <c r="B2017" s="87" t="str">
        <f>'Risks &amp; Opportunities (d)'!B40</f>
        <v>RISKS &amp; OPPORTUNITIES</v>
      </c>
      <c r="C2017" s="87" t="str">
        <f>'Risks &amp; Opportunities (d)'!C40</f>
        <v>OVERVIEW OF RISK AND OPPORTUNITIES</v>
      </c>
      <c r="D2017" s="87" t="str">
        <f>'Risks &amp; Opportunities (d)'!D40</f>
        <v>OPPORTUNITIES</v>
      </c>
      <c r="E2017" s="87" t="str">
        <f>'Risks &amp; Opportunities (d)'!E40</f>
        <v>FIGURE</v>
      </c>
      <c r="F2017" s="87">
        <f>'Risks &amp; Opportunities (d)'!F40</f>
        <v>0</v>
      </c>
      <c r="G2017" s="703"/>
      <c r="H2017" s="703"/>
      <c r="I2017" s="703"/>
      <c r="J2017" s="703"/>
      <c r="K2017" s="703"/>
      <c r="L2017" s="703"/>
      <c r="M2017" s="703"/>
      <c r="N2017" s="703"/>
      <c r="O2017" s="703"/>
      <c r="P2017" s="703"/>
      <c r="Q2017" s="703"/>
      <c r="R2017" s="703"/>
      <c r="S2017" s="703">
        <f>'Risks &amp; Opportunities (d)'!G40</f>
        <v>0</v>
      </c>
      <c r="W2017" s="703"/>
      <c r="X2017" s="703"/>
      <c r="Y2017" s="703"/>
      <c r="Z2017" s="703"/>
      <c r="AA2017" s="703"/>
      <c r="AD2017" s="88">
        <f>'Risks &amp; Opportunities (d)'!H40</f>
        <v>0</v>
      </c>
    </row>
    <row r="2018" spans="1:38">
      <c r="A2018" s="87" t="str">
        <f>'Risks &amp; Opportunities (d)'!A41</f>
        <v>Swansea Bay UHB</v>
      </c>
      <c r="B2018" s="87" t="str">
        <f>'Risks &amp; Opportunities (d)'!B41</f>
        <v>RISKS &amp; OPPORTUNITIES</v>
      </c>
      <c r="C2018" s="87" t="str">
        <f>'Risks &amp; Opportunities (d)'!C41</f>
        <v>OVERVIEW OF RISK AND OPPORTUNITIES</v>
      </c>
      <c r="D2018" s="87" t="str">
        <f>'Risks &amp; Opportunities (d)'!D41</f>
        <v>OPPORTUNITIES</v>
      </c>
      <c r="E2018" s="87" t="str">
        <f>'Risks &amp; Opportunities (d)'!E41</f>
        <v>FIGURE</v>
      </c>
      <c r="F2018" s="87">
        <f>'Risks &amp; Opportunities (d)'!F41</f>
        <v>0</v>
      </c>
      <c r="G2018" s="703"/>
      <c r="H2018" s="703"/>
      <c r="I2018" s="703"/>
      <c r="J2018" s="703"/>
      <c r="K2018" s="703"/>
      <c r="L2018" s="703"/>
      <c r="M2018" s="703"/>
      <c r="N2018" s="703"/>
      <c r="O2018" s="703"/>
      <c r="P2018" s="703"/>
      <c r="Q2018" s="703"/>
      <c r="R2018" s="703"/>
      <c r="S2018" s="703">
        <f>'Risks &amp; Opportunities (d)'!G41</f>
        <v>0</v>
      </c>
      <c r="W2018" s="703"/>
      <c r="X2018" s="703"/>
      <c r="Y2018" s="703"/>
      <c r="Z2018" s="703"/>
      <c r="AA2018" s="703"/>
      <c r="AD2018" s="88">
        <f>'Risks &amp; Opportunities (d)'!H41</f>
        <v>0</v>
      </c>
    </row>
    <row r="2019" spans="1:38">
      <c r="A2019" s="87" t="str">
        <f>'Risks &amp; Opportunities (d)'!A42</f>
        <v>Swansea Bay UHB</v>
      </c>
      <c r="B2019" s="87" t="str">
        <f>'Risks &amp; Opportunities (d)'!B42</f>
        <v>RISKS &amp; OPPORTUNITIES</v>
      </c>
      <c r="C2019" s="87" t="str">
        <f>'Risks &amp; Opportunities (d)'!C42</f>
        <v>OVERVIEW OF RISK AND OPPORTUNITIES</v>
      </c>
      <c r="D2019" s="87" t="str">
        <f>'Risks &amp; Opportunities (d)'!D42</f>
        <v>OPPORTUNITIES</v>
      </c>
      <c r="E2019" s="87" t="str">
        <f>'Risks &amp; Opportunities (d)'!E42</f>
        <v>TOTAL</v>
      </c>
      <c r="F2019" s="87" t="str">
        <f>'Risks &amp; Opportunities (d)'!F42</f>
        <v>TOTAL OPPORTUNITIES</v>
      </c>
      <c r="G2019" s="703"/>
      <c r="H2019" s="703"/>
      <c r="I2019" s="703"/>
      <c r="J2019" s="703"/>
      <c r="K2019" s="703"/>
      <c r="L2019" s="703"/>
      <c r="M2019" s="703"/>
      <c r="N2019" s="703"/>
      <c r="O2019" s="703"/>
      <c r="P2019" s="703"/>
      <c r="Q2019" s="703"/>
      <c r="R2019" s="703"/>
      <c r="S2019" s="703">
        <f>'Risks &amp; Opportunities (d)'!G42</f>
        <v>8600</v>
      </c>
      <c r="W2019" s="703"/>
      <c r="X2019" s="703"/>
      <c r="Y2019" s="703"/>
      <c r="Z2019" s="703"/>
      <c r="AA2019" s="703"/>
      <c r="AD2019" s="88">
        <f>'Risks &amp; Opportunities (d)'!H42</f>
        <v>0</v>
      </c>
    </row>
    <row r="2020" spans="1:38">
      <c r="A2020" s="87" t="str">
        <f>'Risks &amp; Opportunities (d)'!A43</f>
        <v>Swansea Bay UHB</v>
      </c>
      <c r="B2020" s="87" t="str">
        <f>'Risks &amp; Opportunities (d)'!B43</f>
        <v>RISKS &amp; OPPORTUNITIES</v>
      </c>
      <c r="C2020" s="87" t="str">
        <f>'Risks &amp; Opportunities (d)'!C43</f>
        <v>OVERVIEW OF RISK AND OPPORTUNITIES</v>
      </c>
      <c r="D2020" s="87" t="str">
        <f>'Risks &amp; Opportunities (d)'!D43</f>
        <v>RISK SUMMARY</v>
      </c>
      <c r="E2020" s="87" t="str">
        <f>'Risks &amp; Opportunities (d)'!E43</f>
        <v>TOTAL</v>
      </c>
      <c r="F2020" s="87">
        <f>'Risks &amp; Opportunities (d)'!F43</f>
        <v>0</v>
      </c>
      <c r="G2020" s="703"/>
      <c r="H2020" s="703"/>
      <c r="I2020" s="703"/>
      <c r="J2020" s="703"/>
      <c r="K2020" s="703"/>
      <c r="L2020" s="703"/>
      <c r="M2020" s="703"/>
      <c r="N2020" s="703"/>
      <c r="O2020" s="703"/>
      <c r="P2020" s="703"/>
      <c r="Q2020" s="703"/>
      <c r="R2020" s="703"/>
      <c r="S2020" s="703">
        <f>'Risks &amp; Opportunities (d)'!G43</f>
        <v>0</v>
      </c>
      <c r="W2020" s="703"/>
      <c r="X2020" s="703"/>
      <c r="Y2020" s="703"/>
      <c r="Z2020" s="703"/>
      <c r="AA2020" s="703"/>
      <c r="AD2020" s="88">
        <f>'Risks &amp; Opportunities (d)'!H43</f>
        <v>0</v>
      </c>
    </row>
    <row r="2021" spans="1:38">
      <c r="A2021" s="87" t="str">
        <f>'Risks &amp; Opportunities (d)'!A44</f>
        <v>Swansea Bay UHB</v>
      </c>
      <c r="B2021" s="87" t="str">
        <f>'Risks &amp; Opportunities (d)'!B44</f>
        <v>RISKS &amp; OPPORTUNITIES</v>
      </c>
      <c r="C2021" s="87" t="str">
        <f>'Risks &amp; Opportunities (d)'!C44</f>
        <v>OVERVIEW OF RISK AND OPPORTUNITIES</v>
      </c>
      <c r="D2021" s="87" t="str">
        <f>'Risks &amp; Opportunities (d)'!D44</f>
        <v>RISK SUMMARY</v>
      </c>
      <c r="E2021" s="87" t="str">
        <f>'Risks &amp; Opportunities (d)'!E44</f>
        <v>TOTAL</v>
      </c>
      <c r="F2021" s="87" t="str">
        <f>'Risks &amp; Opportunities (d)'!F44</f>
        <v>Worst Case Risk Scenario</v>
      </c>
      <c r="G2021" s="703"/>
      <c r="H2021" s="703"/>
      <c r="I2021" s="703"/>
      <c r="J2021" s="703"/>
      <c r="K2021" s="703"/>
      <c r="L2021" s="703"/>
      <c r="M2021" s="703"/>
      <c r="N2021" s="703"/>
      <c r="O2021" s="703"/>
      <c r="P2021" s="703"/>
      <c r="Q2021" s="703"/>
      <c r="R2021" s="703"/>
      <c r="S2021" s="703">
        <f>'Risks &amp; Opportunities (d)'!G44</f>
        <v>-129994.12865837225</v>
      </c>
      <c r="W2021" s="703"/>
      <c r="X2021" s="703"/>
      <c r="Y2021" s="703"/>
      <c r="Z2021" s="703"/>
      <c r="AA2021" s="703"/>
      <c r="AD2021" s="88">
        <f>'Risks &amp; Opportunities (d)'!H44</f>
        <v>0</v>
      </c>
    </row>
    <row r="2022" spans="1:38">
      <c r="A2022" s="87" t="str">
        <f>'Risks &amp; Opportunities (d)'!A45</f>
        <v>Swansea Bay UHB</v>
      </c>
      <c r="B2022" s="87" t="str">
        <f>'Risks &amp; Opportunities (d)'!B45</f>
        <v>RISKS &amp; OPPORTUNITIES</v>
      </c>
      <c r="C2022" s="87" t="str">
        <f>'Risks &amp; Opportunities (d)'!C45</f>
        <v>OVERVIEW OF RISK AND OPPORTUNITIES</v>
      </c>
      <c r="D2022" s="87" t="str">
        <f>'Risks &amp; Opportunities (d)'!D45</f>
        <v>RISK SUMMARY</v>
      </c>
      <c r="E2022" s="87" t="str">
        <f>'Risks &amp; Opportunities (d)'!E45</f>
        <v>TOTAL</v>
      </c>
      <c r="F2022" s="87" t="str">
        <f>'Risks &amp; Opportunities (d)'!F45</f>
        <v>Best Case Risk Scenario</v>
      </c>
      <c r="G2022" s="703"/>
      <c r="H2022" s="703"/>
      <c r="I2022" s="703"/>
      <c r="J2022" s="703"/>
      <c r="K2022" s="703"/>
      <c r="L2022" s="703"/>
      <c r="M2022" s="703"/>
      <c r="N2022" s="703"/>
      <c r="O2022" s="703"/>
      <c r="P2022" s="703"/>
      <c r="Q2022" s="703"/>
      <c r="R2022" s="703"/>
      <c r="S2022" s="703">
        <f>'Risks &amp; Opportunities (d)'!G45</f>
        <v>-61294.128658372254</v>
      </c>
      <c r="W2022" s="703"/>
      <c r="X2022" s="703"/>
      <c r="Y2022" s="703"/>
      <c r="Z2022" s="703"/>
      <c r="AA2022" s="703"/>
      <c r="AD2022" s="88">
        <f>'Risks &amp; Opportunities (d)'!H45</f>
        <v>0</v>
      </c>
    </row>
    <row r="2023" spans="1:38">
      <c r="A2023" s="87" t="str">
        <f>'Capital (d)'!A2</f>
        <v>Swansea Bay UHB</v>
      </c>
      <c r="B2023" s="87" t="str">
        <f>'Capital (d)'!B2</f>
        <v>CAPITAL</v>
      </c>
      <c r="C2023" s="87" t="str">
        <f>'Capital (d)'!C2</f>
        <v>APPROVED SCHEMES (AWCP)</v>
      </c>
      <c r="D2023" s="87"/>
      <c r="E2023" s="87" t="str">
        <f>'Capital (d)'!D2</f>
        <v>FIGURE</v>
      </c>
      <c r="F2023" s="87" t="str">
        <f>'Capital (d)'!E2</f>
        <v>SIngleton Cladding - Main Works</v>
      </c>
      <c r="G2023" s="703"/>
      <c r="H2023" s="703"/>
      <c r="I2023" s="703"/>
      <c r="J2023" s="703"/>
      <c r="K2023" s="703"/>
      <c r="L2023" s="703"/>
      <c r="M2023" s="703"/>
      <c r="N2023" s="703"/>
      <c r="O2023" s="703"/>
      <c r="P2023" s="703"/>
      <c r="Q2023" s="703"/>
      <c r="R2023" s="703"/>
      <c r="S2023" s="703"/>
      <c r="W2023" s="703">
        <f>'Capital (d)'!F2</f>
        <v>0</v>
      </c>
      <c r="X2023" s="703">
        <f>'Capital (d)'!G2</f>
        <v>4.4139999999999997</v>
      </c>
      <c r="Y2023" s="703">
        <f>'Capital (d)'!H2</f>
        <v>0</v>
      </c>
      <c r="Z2023" s="703">
        <f>'Capital (d)'!I2</f>
        <v>0</v>
      </c>
      <c r="AA2023" s="703">
        <f>'Capital (d)'!J2</f>
        <v>0</v>
      </c>
      <c r="AB2023" s="703">
        <f>'Capital (d)'!K2</f>
        <v>0</v>
      </c>
      <c r="AC2023" s="703">
        <f>'Capital (d)'!L2</f>
        <v>0</v>
      </c>
      <c r="AD2023" s="88">
        <f>'Capital (d)'!M2</f>
        <v>0</v>
      </c>
      <c r="AL2023" s="88">
        <f>'Capital (d)'!N2</f>
        <v>0</v>
      </c>
    </row>
    <row r="2024" spans="1:38">
      <c r="A2024" s="87" t="str">
        <f>'Capital (d)'!A3</f>
        <v>Swansea Bay UHB</v>
      </c>
      <c r="B2024" s="87" t="str">
        <f>'Capital (d)'!B3</f>
        <v>CAPITAL</v>
      </c>
      <c r="C2024" s="87" t="str">
        <f>'Capital (d)'!C3</f>
        <v>APPROVED SCHEMES (AWCP)</v>
      </c>
      <c r="D2024" s="87"/>
      <c r="E2024" s="87" t="str">
        <f>'Capital (d)'!D3</f>
        <v>FIGURE</v>
      </c>
      <c r="F2024" s="87" t="str">
        <f>'Capital (d)'!E3</f>
        <v xml:space="preserve">Anti-Ligature </v>
      </c>
      <c r="G2024" s="703"/>
      <c r="H2024" s="703"/>
      <c r="I2024" s="703"/>
      <c r="J2024" s="703"/>
      <c r="K2024" s="703"/>
      <c r="L2024" s="703"/>
      <c r="M2024" s="703"/>
      <c r="N2024" s="703"/>
      <c r="O2024" s="703"/>
      <c r="P2024" s="703"/>
      <c r="Q2024" s="703"/>
      <c r="R2024" s="703"/>
      <c r="S2024" s="703"/>
      <c r="W2024" s="703">
        <f>'Capital (d)'!F3</f>
        <v>0</v>
      </c>
      <c r="X2024" s="703">
        <f>'Capital (d)'!G3</f>
        <v>0.22500000000000001</v>
      </c>
      <c r="Y2024" s="703">
        <f>'Capital (d)'!H3</f>
        <v>0</v>
      </c>
      <c r="Z2024" s="703">
        <f>'Capital (d)'!I3</f>
        <v>0</v>
      </c>
      <c r="AA2024" s="703">
        <f>'Capital (d)'!J3</f>
        <v>0</v>
      </c>
      <c r="AB2024" s="703">
        <f>'Capital (d)'!K3</f>
        <v>0</v>
      </c>
      <c r="AC2024" s="703">
        <f>'Capital (d)'!L3</f>
        <v>0</v>
      </c>
      <c r="AD2024" s="88">
        <f>'Capital (d)'!M3</f>
        <v>0</v>
      </c>
      <c r="AL2024" s="88">
        <f>'Capital (d)'!N3</f>
        <v>0</v>
      </c>
    </row>
    <row r="2025" spans="1:38">
      <c r="A2025" s="87" t="str">
        <f>'Capital (d)'!A4</f>
        <v>Swansea Bay UHB</v>
      </c>
      <c r="B2025" s="87" t="str">
        <f>'Capital (d)'!B4</f>
        <v>CAPITAL</v>
      </c>
      <c r="C2025" s="87" t="str">
        <f>'Capital (d)'!C4</f>
        <v>APPROVED SCHEMES (AWCP)</v>
      </c>
      <c r="D2025" s="87"/>
      <c r="E2025" s="87" t="str">
        <f>'Capital (d)'!D4</f>
        <v>FIGURE</v>
      </c>
      <c r="F2025" s="87" t="str">
        <f>'Capital (d)'!E4</f>
        <v>DPIF - Digital Medicibces Transformation Implementation</v>
      </c>
      <c r="G2025" s="703"/>
      <c r="H2025" s="703"/>
      <c r="I2025" s="703"/>
      <c r="J2025" s="703"/>
      <c r="K2025" s="703"/>
      <c r="L2025" s="703"/>
      <c r="M2025" s="703"/>
      <c r="N2025" s="703"/>
      <c r="O2025" s="703"/>
      <c r="P2025" s="703"/>
      <c r="Q2025" s="703"/>
      <c r="R2025" s="703"/>
      <c r="S2025" s="703"/>
      <c r="W2025" s="703">
        <f>'Capital (d)'!F4</f>
        <v>0</v>
      </c>
      <c r="X2025" s="703">
        <f>'Capital (d)'!G4</f>
        <v>0.36099999999999999</v>
      </c>
      <c r="Y2025" s="703">
        <f>'Capital (d)'!H4</f>
        <v>0</v>
      </c>
      <c r="Z2025" s="703">
        <f>'Capital (d)'!I4</f>
        <v>0</v>
      </c>
      <c r="AA2025" s="703">
        <f>'Capital (d)'!J4</f>
        <v>0</v>
      </c>
      <c r="AB2025" s="703">
        <f>'Capital (d)'!K4</f>
        <v>0</v>
      </c>
      <c r="AC2025" s="703">
        <f>'Capital (d)'!L4</f>
        <v>0</v>
      </c>
      <c r="AD2025" s="88">
        <f>'Capital (d)'!M4</f>
        <v>0</v>
      </c>
      <c r="AL2025" s="88">
        <f>'Capital (d)'!N4</f>
        <v>0</v>
      </c>
    </row>
    <row r="2026" spans="1:38">
      <c r="A2026" s="87" t="str">
        <f>'Capital (d)'!A5</f>
        <v>Swansea Bay UHB</v>
      </c>
      <c r="B2026" s="87" t="str">
        <f>'Capital (d)'!B5</f>
        <v>CAPITAL</v>
      </c>
      <c r="C2026" s="87" t="str">
        <f>'Capital (d)'!C5</f>
        <v>APPROVED SCHEMES (AWCP)</v>
      </c>
      <c r="D2026" s="87"/>
      <c r="E2026" s="87" t="str">
        <f>'Capital (d)'!D5</f>
        <v>FIGURE</v>
      </c>
      <c r="F2026" s="87" t="str">
        <f>'Capital (d)'!E5</f>
        <v>National Programme - Imaging P2</v>
      </c>
      <c r="G2026" s="703"/>
      <c r="H2026" s="703"/>
      <c r="I2026" s="703"/>
      <c r="J2026" s="703"/>
      <c r="K2026" s="703"/>
      <c r="L2026" s="703"/>
      <c r="M2026" s="703"/>
      <c r="N2026" s="703"/>
      <c r="O2026" s="703"/>
      <c r="P2026" s="703"/>
      <c r="Q2026" s="703"/>
      <c r="R2026" s="703"/>
      <c r="S2026" s="703"/>
      <c r="W2026" s="703">
        <f>'Capital (d)'!F5</f>
        <v>0</v>
      </c>
      <c r="X2026" s="703">
        <f>'Capital (d)'!G5</f>
        <v>0.6</v>
      </c>
      <c r="Y2026" s="703">
        <f>'Capital (d)'!H5</f>
        <v>0</v>
      </c>
      <c r="Z2026" s="703">
        <f>'Capital (d)'!I5</f>
        <v>0</v>
      </c>
      <c r="AA2026" s="703">
        <f>'Capital (d)'!J5</f>
        <v>0</v>
      </c>
      <c r="AB2026" s="703">
        <f>'Capital (d)'!K5</f>
        <v>0</v>
      </c>
      <c r="AC2026" s="703">
        <f>'Capital (d)'!L5</f>
        <v>0</v>
      </c>
      <c r="AD2026" s="88">
        <f>'Capital (d)'!M5</f>
        <v>0</v>
      </c>
      <c r="AL2026" s="88">
        <f>'Capital (d)'!N5</f>
        <v>0</v>
      </c>
    </row>
    <row r="2027" spans="1:38">
      <c r="A2027" s="87" t="str">
        <f>'Capital (d)'!A6</f>
        <v>Swansea Bay UHB</v>
      </c>
      <c r="B2027" s="87" t="str">
        <f>'Capital (d)'!B6</f>
        <v>CAPITAL</v>
      </c>
      <c r="C2027" s="87" t="str">
        <f>'Capital (d)'!C6</f>
        <v>APPROVED SCHEMES (AWCP)</v>
      </c>
      <c r="D2027" s="87"/>
      <c r="E2027" s="87" t="str">
        <f>'Capital (d)'!D6</f>
        <v>FIGURE</v>
      </c>
      <c r="F2027" s="87" t="str">
        <f>'Capital (d)'!E6</f>
        <v>EFAB - Infrastructure</v>
      </c>
      <c r="G2027" s="703"/>
      <c r="H2027" s="703"/>
      <c r="I2027" s="703"/>
      <c r="J2027" s="703"/>
      <c r="K2027" s="703"/>
      <c r="L2027" s="703"/>
      <c r="M2027" s="703"/>
      <c r="N2027" s="703"/>
      <c r="O2027" s="703"/>
      <c r="P2027" s="703"/>
      <c r="Q2027" s="703"/>
      <c r="R2027" s="703"/>
      <c r="S2027" s="703"/>
      <c r="W2027" s="703">
        <f>'Capital (d)'!F6</f>
        <v>0</v>
      </c>
      <c r="X2027" s="703">
        <f>'Capital (d)'!G6</f>
        <v>1.901</v>
      </c>
      <c r="Y2027" s="703">
        <f>'Capital (d)'!H6</f>
        <v>0</v>
      </c>
      <c r="Z2027" s="703">
        <f>'Capital (d)'!I6</f>
        <v>0</v>
      </c>
      <c r="AA2027" s="703">
        <f>'Capital (d)'!J6</f>
        <v>0</v>
      </c>
      <c r="AB2027" s="703">
        <f>'Capital (d)'!K6</f>
        <v>0</v>
      </c>
      <c r="AC2027" s="703">
        <f>'Capital (d)'!L6</f>
        <v>0</v>
      </c>
      <c r="AD2027" s="88">
        <f>'Capital (d)'!M6</f>
        <v>0</v>
      </c>
      <c r="AL2027" s="88">
        <f>'Capital (d)'!N6</f>
        <v>0</v>
      </c>
    </row>
    <row r="2028" spans="1:38">
      <c r="A2028" s="87" t="str">
        <f>'Capital (d)'!A7</f>
        <v>Swansea Bay UHB</v>
      </c>
      <c r="B2028" s="87" t="str">
        <f>'Capital (d)'!B7</f>
        <v>CAPITAL</v>
      </c>
      <c r="C2028" s="87" t="str">
        <f>'Capital (d)'!C7</f>
        <v>APPROVED SCHEMES (AWCP)</v>
      </c>
      <c r="D2028" s="87"/>
      <c r="E2028" s="87" t="str">
        <f>'Capital (d)'!D7</f>
        <v>FIGURE</v>
      </c>
      <c r="F2028" s="87" t="str">
        <f>'Capital (d)'!E7</f>
        <v>EFAB - Fire</v>
      </c>
      <c r="G2028" s="703"/>
      <c r="H2028" s="703"/>
      <c r="I2028" s="703"/>
      <c r="J2028" s="703"/>
      <c r="K2028" s="703"/>
      <c r="L2028" s="703"/>
      <c r="M2028" s="703"/>
      <c r="N2028" s="703"/>
      <c r="O2028" s="703"/>
      <c r="P2028" s="703"/>
      <c r="Q2028" s="703"/>
      <c r="R2028" s="703"/>
      <c r="S2028" s="703"/>
      <c r="W2028" s="703">
        <f>'Capital (d)'!F7</f>
        <v>0</v>
      </c>
      <c r="X2028" s="703">
        <f>'Capital (d)'!G7</f>
        <v>0.72</v>
      </c>
      <c r="Y2028" s="703">
        <f>'Capital (d)'!H7</f>
        <v>0</v>
      </c>
      <c r="Z2028" s="703">
        <f>'Capital (d)'!I7</f>
        <v>0</v>
      </c>
      <c r="AA2028" s="703">
        <f>'Capital (d)'!J7</f>
        <v>0</v>
      </c>
      <c r="AB2028" s="703">
        <f>'Capital (d)'!K7</f>
        <v>0</v>
      </c>
      <c r="AC2028" s="703">
        <f>'Capital (d)'!L7</f>
        <v>0</v>
      </c>
      <c r="AD2028" s="88">
        <f>'Capital (d)'!M7</f>
        <v>0</v>
      </c>
      <c r="AL2028" s="88">
        <f>'Capital (d)'!N7</f>
        <v>0</v>
      </c>
    </row>
    <row r="2029" spans="1:38">
      <c r="A2029" s="87" t="str">
        <f>'Capital (d)'!A8</f>
        <v>Swansea Bay UHB</v>
      </c>
      <c r="B2029" s="87" t="str">
        <f>'Capital (d)'!B8</f>
        <v>CAPITAL</v>
      </c>
      <c r="C2029" s="87" t="str">
        <f>'Capital (d)'!C8</f>
        <v>APPROVED SCHEMES (AWCP)</v>
      </c>
      <c r="D2029" s="87"/>
      <c r="E2029" s="87" t="str">
        <f>'Capital (d)'!D8</f>
        <v>FIGURE</v>
      </c>
      <c r="F2029" s="87" t="str">
        <f>'Capital (d)'!E8</f>
        <v>EFAB - Decarbonisation</v>
      </c>
      <c r="G2029" s="703"/>
      <c r="H2029" s="703"/>
      <c r="I2029" s="703"/>
      <c r="J2029" s="703"/>
      <c r="K2029" s="703"/>
      <c r="L2029" s="703"/>
      <c r="M2029" s="703"/>
      <c r="N2029" s="703"/>
      <c r="O2029" s="703"/>
      <c r="P2029" s="703"/>
      <c r="Q2029" s="703"/>
      <c r="R2029" s="703"/>
      <c r="S2029" s="703"/>
      <c r="W2029" s="703">
        <f>'Capital (d)'!F8</f>
        <v>0</v>
      </c>
      <c r="X2029" s="703">
        <f>'Capital (d)'!G8</f>
        <v>8.5999999999999993E-2</v>
      </c>
      <c r="Y2029" s="703">
        <f>'Capital (d)'!H8</f>
        <v>0</v>
      </c>
      <c r="Z2029" s="703">
        <f>'Capital (d)'!I8</f>
        <v>0</v>
      </c>
      <c r="AA2029" s="703">
        <f>'Capital (d)'!J8</f>
        <v>0</v>
      </c>
      <c r="AB2029" s="703">
        <f>'Capital (d)'!K8</f>
        <v>0</v>
      </c>
      <c r="AC2029" s="703">
        <f>'Capital (d)'!L8</f>
        <v>0</v>
      </c>
      <c r="AD2029" s="88">
        <f>'Capital (d)'!M8</f>
        <v>0</v>
      </c>
      <c r="AL2029" s="88">
        <f>'Capital (d)'!N8</f>
        <v>0</v>
      </c>
    </row>
    <row r="2030" spans="1:38">
      <c r="A2030" s="87" t="str">
        <f>'Capital (d)'!A9</f>
        <v>Swansea Bay UHB</v>
      </c>
      <c r="B2030" s="87" t="str">
        <f>'Capital (d)'!B9</f>
        <v>CAPITAL</v>
      </c>
      <c r="C2030" s="87" t="str">
        <f>'Capital (d)'!C9</f>
        <v>APPROVED SCHEMES (AWCP)</v>
      </c>
      <c r="D2030" s="87"/>
      <c r="E2030" s="87" t="str">
        <f>'Capital (d)'!D9</f>
        <v>FIGURE</v>
      </c>
      <c r="F2030" s="87" t="str">
        <f>'Capital (d)'!E9</f>
        <v>PET CT Scanner Fees</v>
      </c>
      <c r="G2030" s="703"/>
      <c r="H2030" s="703"/>
      <c r="I2030" s="703"/>
      <c r="J2030" s="703"/>
      <c r="K2030" s="703"/>
      <c r="L2030" s="703"/>
      <c r="M2030" s="703"/>
      <c r="N2030" s="703"/>
      <c r="O2030" s="703"/>
      <c r="P2030" s="703"/>
      <c r="Q2030" s="703"/>
      <c r="R2030" s="703"/>
      <c r="S2030" s="703"/>
      <c r="W2030" s="703">
        <f>'Capital (d)'!F9</f>
        <v>0</v>
      </c>
      <c r="X2030" s="703">
        <f>'Capital (d)'!G9</f>
        <v>7.4999999999999997E-2</v>
      </c>
      <c r="Y2030" s="703">
        <f>'Capital (d)'!H9</f>
        <v>0</v>
      </c>
      <c r="Z2030" s="703">
        <f>'Capital (d)'!I9</f>
        <v>0</v>
      </c>
      <c r="AA2030" s="703">
        <f>'Capital (d)'!J9</f>
        <v>0</v>
      </c>
      <c r="AB2030" s="703">
        <f>'Capital (d)'!K9</f>
        <v>0</v>
      </c>
      <c r="AC2030" s="703">
        <f>'Capital (d)'!L9</f>
        <v>0</v>
      </c>
      <c r="AD2030" s="88">
        <f>'Capital (d)'!M9</f>
        <v>0</v>
      </c>
      <c r="AL2030" s="88">
        <f>'Capital (d)'!N9</f>
        <v>0</v>
      </c>
    </row>
    <row r="2031" spans="1:38">
      <c r="A2031" s="87" t="str">
        <f>'Capital (d)'!A10</f>
        <v>Swansea Bay UHB</v>
      </c>
      <c r="B2031" s="87" t="str">
        <f>'Capital (d)'!B10</f>
        <v>CAPITAL</v>
      </c>
      <c r="C2031" s="87" t="str">
        <f>'Capital (d)'!C10</f>
        <v>APPROVED SCHEMES (AWCP)</v>
      </c>
      <c r="D2031" s="87"/>
      <c r="E2031" s="87" t="str">
        <f>'Capital (d)'!D10</f>
        <v>FIGURE</v>
      </c>
      <c r="F2031" s="87" t="str">
        <f>'Capital (d)'!E10</f>
        <v>Regional Pathology Fees</v>
      </c>
      <c r="G2031" s="703"/>
      <c r="H2031" s="703"/>
      <c r="I2031" s="703"/>
      <c r="J2031" s="703"/>
      <c r="K2031" s="703"/>
      <c r="L2031" s="703"/>
      <c r="M2031" s="703"/>
      <c r="N2031" s="703"/>
      <c r="O2031" s="703"/>
      <c r="P2031" s="703"/>
      <c r="Q2031" s="703"/>
      <c r="R2031" s="703"/>
      <c r="S2031" s="703"/>
      <c r="W2031" s="703">
        <f>'Capital (d)'!F10</f>
        <v>0</v>
      </c>
      <c r="X2031" s="703">
        <f>'Capital (d)'!G10</f>
        <v>0.497</v>
      </c>
      <c r="Y2031" s="703">
        <f>'Capital (d)'!H10</f>
        <v>0</v>
      </c>
      <c r="Z2031" s="703">
        <f>'Capital (d)'!I10</f>
        <v>0</v>
      </c>
      <c r="AA2031" s="703">
        <f>'Capital (d)'!J10</f>
        <v>0</v>
      </c>
      <c r="AB2031" s="703">
        <f>'Capital (d)'!K10</f>
        <v>0</v>
      </c>
      <c r="AC2031" s="703">
        <f>'Capital (d)'!L10</f>
        <v>0</v>
      </c>
      <c r="AD2031" s="88">
        <f>'Capital (d)'!M10</f>
        <v>0</v>
      </c>
      <c r="AL2031" s="88">
        <f>'Capital (d)'!N10</f>
        <v>0</v>
      </c>
    </row>
    <row r="2032" spans="1:38">
      <c r="A2032" s="87" t="str">
        <f>'Capital (d)'!A11</f>
        <v>Swansea Bay UHB</v>
      </c>
      <c r="B2032" s="87" t="str">
        <f>'Capital (d)'!B11</f>
        <v>CAPITAL</v>
      </c>
      <c r="C2032" s="87" t="str">
        <f>'Capital (d)'!C11</f>
        <v>APPROVED SCHEMES (AWCP)</v>
      </c>
      <c r="D2032" s="87"/>
      <c r="E2032" s="87" t="str">
        <f>'Capital (d)'!D11</f>
        <v>FIGURE</v>
      </c>
      <c r="F2032" s="87" t="str">
        <f>'Capital (d)'!E11</f>
        <v>Morriston Infrastructure Modernistaion Phase 2</v>
      </c>
      <c r="G2032" s="703"/>
      <c r="H2032" s="703"/>
      <c r="I2032" s="703"/>
      <c r="J2032" s="703"/>
      <c r="K2032" s="703"/>
      <c r="L2032" s="703"/>
      <c r="M2032" s="703"/>
      <c r="N2032" s="703"/>
      <c r="O2032" s="703"/>
      <c r="P2032" s="703"/>
      <c r="Q2032" s="703"/>
      <c r="R2032" s="703"/>
      <c r="S2032" s="703"/>
      <c r="W2032" s="703">
        <f>'Capital (d)'!F11</f>
        <v>0</v>
      </c>
      <c r="X2032" s="703">
        <f>'Capital (d)'!G11</f>
        <v>12.496</v>
      </c>
      <c r="Y2032" s="703">
        <f>'Capital (d)'!H11</f>
        <v>0</v>
      </c>
      <c r="Z2032" s="703">
        <f>'Capital (d)'!I11</f>
        <v>0</v>
      </c>
      <c r="AA2032" s="703">
        <f>'Capital (d)'!J11</f>
        <v>0</v>
      </c>
      <c r="AB2032" s="703">
        <f>'Capital (d)'!K11</f>
        <v>0</v>
      </c>
      <c r="AC2032" s="703">
        <f>'Capital (d)'!L11</f>
        <v>0</v>
      </c>
      <c r="AD2032" s="88">
        <f>'Capital (d)'!M11</f>
        <v>0</v>
      </c>
      <c r="AL2032" s="88">
        <f>'Capital (d)'!N11</f>
        <v>0</v>
      </c>
    </row>
    <row r="2033" spans="1:38">
      <c r="A2033" s="87" t="str">
        <f>'Capital (d)'!A12</f>
        <v>Swansea Bay UHB</v>
      </c>
      <c r="B2033" s="87" t="str">
        <f>'Capital (d)'!B12</f>
        <v>CAPITAL</v>
      </c>
      <c r="C2033" s="87" t="str">
        <f>'Capital (d)'!C12</f>
        <v>APPROVED SCHEMES (AWCP)</v>
      </c>
      <c r="D2033" s="87"/>
      <c r="E2033" s="87" t="str">
        <f>'Capital (d)'!D12</f>
        <v>FIGURE</v>
      </c>
      <c r="F2033" s="87" t="str">
        <f>'Capital (d)'!E12</f>
        <v>Regional Pathology Fees - External</v>
      </c>
      <c r="G2033" s="703"/>
      <c r="H2033" s="703"/>
      <c r="I2033" s="703"/>
      <c r="J2033" s="703"/>
      <c r="K2033" s="703"/>
      <c r="L2033" s="703"/>
      <c r="M2033" s="703"/>
      <c r="N2033" s="703"/>
      <c r="O2033" s="703"/>
      <c r="P2033" s="703"/>
      <c r="Q2033" s="703"/>
      <c r="R2033" s="703"/>
      <c r="S2033" s="703"/>
      <c r="W2033" s="703">
        <f>'Capital (d)'!F12</f>
        <v>0</v>
      </c>
      <c r="X2033" s="703">
        <f>'Capital (d)'!G12</f>
        <v>1.7090000000000001</v>
      </c>
      <c r="Y2033" s="703">
        <f>'Capital (d)'!H12</f>
        <v>0</v>
      </c>
      <c r="Z2033" s="703">
        <f>'Capital (d)'!I12</f>
        <v>0</v>
      </c>
      <c r="AA2033" s="703">
        <f>'Capital (d)'!J12</f>
        <v>0</v>
      </c>
      <c r="AB2033" s="703">
        <f>'Capital (d)'!K12</f>
        <v>0</v>
      </c>
      <c r="AC2033" s="703">
        <f>'Capital (d)'!L12</f>
        <v>0</v>
      </c>
      <c r="AD2033" s="88">
        <f>'Capital (d)'!M12</f>
        <v>0</v>
      </c>
      <c r="AL2033" s="88">
        <f>'Capital (d)'!N12</f>
        <v>0</v>
      </c>
    </row>
    <row r="2034" spans="1:38">
      <c r="A2034" s="87" t="str">
        <f>'Capital (d)'!A13</f>
        <v>Swansea Bay UHB</v>
      </c>
      <c r="B2034" s="87" t="str">
        <f>'Capital (d)'!B13</f>
        <v>CAPITAL</v>
      </c>
      <c r="C2034" s="87" t="str">
        <f>'Capital (d)'!C13</f>
        <v>APPROVED SCHEMES (AWCP)</v>
      </c>
      <c r="D2034" s="87"/>
      <c r="E2034" s="87" t="str">
        <f>'Capital (d)'!D13</f>
        <v>FIGURE</v>
      </c>
      <c r="F2034" s="87" t="str">
        <f>'Capital (d)'!E13</f>
        <v>Solar Farm Extension</v>
      </c>
      <c r="G2034" s="703"/>
      <c r="H2034" s="703"/>
      <c r="I2034" s="703"/>
      <c r="J2034" s="703"/>
      <c r="K2034" s="703"/>
      <c r="L2034" s="703"/>
      <c r="M2034" s="703"/>
      <c r="N2034" s="703"/>
      <c r="O2034" s="703"/>
      <c r="P2034" s="703"/>
      <c r="Q2034" s="703"/>
      <c r="R2034" s="703"/>
      <c r="S2034" s="703"/>
      <c r="W2034" s="703">
        <f>'Capital (d)'!F13</f>
        <v>0</v>
      </c>
      <c r="X2034" s="703">
        <f>'Capital (d)'!G13</f>
        <v>3</v>
      </c>
      <c r="Y2034" s="703">
        <f>'Capital (d)'!H13</f>
        <v>0</v>
      </c>
      <c r="Z2034" s="703">
        <f>'Capital (d)'!I13</f>
        <v>0</v>
      </c>
      <c r="AA2034" s="703">
        <f>'Capital (d)'!J13</f>
        <v>0</v>
      </c>
      <c r="AB2034" s="703">
        <f>'Capital (d)'!K13</f>
        <v>0</v>
      </c>
      <c r="AC2034" s="703">
        <f>'Capital (d)'!L13</f>
        <v>0</v>
      </c>
      <c r="AD2034" s="88">
        <f>'Capital (d)'!M13</f>
        <v>0</v>
      </c>
      <c r="AL2034" s="88">
        <f>'Capital (d)'!N13</f>
        <v>0</v>
      </c>
    </row>
    <row r="2035" spans="1:38">
      <c r="A2035" s="87" t="str">
        <f>'Capital (d)'!A14</f>
        <v>Swansea Bay UHB</v>
      </c>
      <c r="B2035" s="87" t="str">
        <f>'Capital (d)'!B14</f>
        <v>CAPITAL</v>
      </c>
      <c r="C2035" s="87" t="str">
        <f>'Capital (d)'!C14</f>
        <v>APPROVED SCHEMES (AWCP)</v>
      </c>
      <c r="D2035" s="87"/>
      <c r="E2035" s="87" t="str">
        <f>'Capital (d)'!D14</f>
        <v>FIGURE</v>
      </c>
      <c r="F2035" s="87">
        <f>'Capital (d)'!E14</f>
        <v>0</v>
      </c>
      <c r="G2035" s="703"/>
      <c r="H2035" s="703"/>
      <c r="I2035" s="703"/>
      <c r="J2035" s="703"/>
      <c r="K2035" s="703"/>
      <c r="L2035" s="703"/>
      <c r="M2035" s="703"/>
      <c r="N2035" s="703"/>
      <c r="O2035" s="703"/>
      <c r="P2035" s="703"/>
      <c r="Q2035" s="703"/>
      <c r="R2035" s="703"/>
      <c r="S2035" s="703"/>
      <c r="W2035" s="703">
        <f>'Capital (d)'!F14</f>
        <v>0</v>
      </c>
      <c r="X2035" s="703">
        <f>'Capital (d)'!G14</f>
        <v>0</v>
      </c>
      <c r="Y2035" s="703">
        <f>'Capital (d)'!H14</f>
        <v>0</v>
      </c>
      <c r="Z2035" s="703">
        <f>'Capital (d)'!I14</f>
        <v>0</v>
      </c>
      <c r="AA2035" s="703">
        <f>'Capital (d)'!J14</f>
        <v>0</v>
      </c>
      <c r="AB2035" s="703">
        <f>'Capital (d)'!K14</f>
        <v>0</v>
      </c>
      <c r="AC2035" s="703">
        <f>'Capital (d)'!L14</f>
        <v>0</v>
      </c>
      <c r="AD2035" s="88">
        <f>'Capital (d)'!M14</f>
        <v>0</v>
      </c>
      <c r="AL2035" s="88">
        <f>'Capital (d)'!N14</f>
        <v>0</v>
      </c>
    </row>
    <row r="2036" spans="1:38">
      <c r="A2036" s="87" t="str">
        <f>'Capital (d)'!A15</f>
        <v>Swansea Bay UHB</v>
      </c>
      <c r="B2036" s="87" t="str">
        <f>'Capital (d)'!B15</f>
        <v>CAPITAL</v>
      </c>
      <c r="C2036" s="87" t="str">
        <f>'Capital (d)'!C15</f>
        <v>APPROVED SCHEMES (AWCP)</v>
      </c>
      <c r="D2036" s="87"/>
      <c r="E2036" s="87" t="str">
        <f>'Capital (d)'!D15</f>
        <v>FIGURE</v>
      </c>
      <c r="F2036" s="87">
        <f>'Capital (d)'!E15</f>
        <v>0</v>
      </c>
      <c r="G2036" s="703"/>
      <c r="H2036" s="703"/>
      <c r="I2036" s="703"/>
      <c r="J2036" s="703"/>
      <c r="K2036" s="703"/>
      <c r="L2036" s="703"/>
      <c r="M2036" s="703"/>
      <c r="N2036" s="703"/>
      <c r="O2036" s="703"/>
      <c r="P2036" s="703"/>
      <c r="Q2036" s="703"/>
      <c r="R2036" s="703"/>
      <c r="S2036" s="703"/>
      <c r="W2036" s="703">
        <f>'Capital (d)'!F15</f>
        <v>0</v>
      </c>
      <c r="X2036" s="703">
        <f>'Capital (d)'!G15</f>
        <v>0</v>
      </c>
      <c r="Y2036" s="703">
        <f>'Capital (d)'!H15</f>
        <v>0</v>
      </c>
      <c r="Z2036" s="703">
        <f>'Capital (d)'!I15</f>
        <v>0</v>
      </c>
      <c r="AA2036" s="703">
        <f>'Capital (d)'!J15</f>
        <v>0</v>
      </c>
      <c r="AB2036" s="703">
        <f>'Capital (d)'!K15</f>
        <v>0</v>
      </c>
      <c r="AC2036" s="703">
        <f>'Capital (d)'!L15</f>
        <v>0</v>
      </c>
      <c r="AD2036" s="88">
        <f>'Capital (d)'!M15</f>
        <v>0</v>
      </c>
      <c r="AL2036" s="88">
        <f>'Capital (d)'!N15</f>
        <v>0</v>
      </c>
    </row>
    <row r="2037" spans="1:38">
      <c r="A2037" s="87" t="str">
        <f>'Capital (d)'!A16</f>
        <v>Swansea Bay UHB</v>
      </c>
      <c r="B2037" s="87" t="str">
        <f>'Capital (d)'!B16</f>
        <v>CAPITAL</v>
      </c>
      <c r="C2037" s="87" t="str">
        <f>'Capital (d)'!C16</f>
        <v>APPROVED SCHEMES (AWCP)</v>
      </c>
      <c r="D2037" s="87"/>
      <c r="E2037" s="87" t="str">
        <f>'Capital (d)'!D16</f>
        <v>FIGURE</v>
      </c>
      <c r="F2037" s="87">
        <f>'Capital (d)'!E16</f>
        <v>0</v>
      </c>
      <c r="G2037" s="703"/>
      <c r="H2037" s="703"/>
      <c r="I2037" s="703"/>
      <c r="J2037" s="703"/>
      <c r="K2037" s="703"/>
      <c r="L2037" s="703"/>
      <c r="M2037" s="703"/>
      <c r="N2037" s="703"/>
      <c r="O2037" s="703"/>
      <c r="P2037" s="703"/>
      <c r="Q2037" s="703"/>
      <c r="R2037" s="703"/>
      <c r="S2037" s="703"/>
      <c r="W2037" s="703">
        <f>'Capital (d)'!F16</f>
        <v>0</v>
      </c>
      <c r="X2037" s="703">
        <f>'Capital (d)'!G16</f>
        <v>0</v>
      </c>
      <c r="Y2037" s="703">
        <f>'Capital (d)'!H16</f>
        <v>0</v>
      </c>
      <c r="Z2037" s="703">
        <f>'Capital (d)'!I16</f>
        <v>0</v>
      </c>
      <c r="AA2037" s="703">
        <f>'Capital (d)'!J16</f>
        <v>0</v>
      </c>
      <c r="AB2037" s="703">
        <f>'Capital (d)'!K16</f>
        <v>0</v>
      </c>
      <c r="AC2037" s="703">
        <f>'Capital (d)'!L16</f>
        <v>0</v>
      </c>
      <c r="AD2037" s="88">
        <f>'Capital (d)'!M16</f>
        <v>0</v>
      </c>
      <c r="AL2037" s="88">
        <f>'Capital (d)'!N16</f>
        <v>0</v>
      </c>
    </row>
    <row r="2038" spans="1:38">
      <c r="A2038" s="87" t="str">
        <f>'Capital (d)'!A17</f>
        <v>Swansea Bay UHB</v>
      </c>
      <c r="B2038" s="87" t="str">
        <f>'Capital (d)'!B17</f>
        <v>CAPITAL</v>
      </c>
      <c r="C2038" s="87" t="str">
        <f>'Capital (d)'!C17</f>
        <v>APPROVED SCHEMES (AWCP)</v>
      </c>
      <c r="D2038" s="87"/>
      <c r="E2038" s="87" t="str">
        <f>'Capital (d)'!D17</f>
        <v>FIGURE</v>
      </c>
      <c r="F2038" s="87">
        <f>'Capital (d)'!E17</f>
        <v>0</v>
      </c>
      <c r="G2038" s="703"/>
      <c r="H2038" s="703"/>
      <c r="I2038" s="703"/>
      <c r="J2038" s="703"/>
      <c r="K2038" s="703"/>
      <c r="L2038" s="703"/>
      <c r="M2038" s="703"/>
      <c r="N2038" s="703"/>
      <c r="O2038" s="703"/>
      <c r="P2038" s="703"/>
      <c r="Q2038" s="703"/>
      <c r="R2038" s="703"/>
      <c r="S2038" s="703"/>
      <c r="W2038" s="703">
        <f>'Capital (d)'!F17</f>
        <v>0</v>
      </c>
      <c r="X2038" s="703">
        <f>'Capital (d)'!G17</f>
        <v>0</v>
      </c>
      <c r="Y2038" s="703">
        <f>'Capital (d)'!H17</f>
        <v>0</v>
      </c>
      <c r="Z2038" s="703">
        <f>'Capital (d)'!I17</f>
        <v>0</v>
      </c>
      <c r="AA2038" s="703">
        <f>'Capital (d)'!J17</f>
        <v>0</v>
      </c>
      <c r="AB2038" s="703">
        <f>'Capital (d)'!K17</f>
        <v>0</v>
      </c>
      <c r="AC2038" s="703">
        <f>'Capital (d)'!L17</f>
        <v>0</v>
      </c>
      <c r="AD2038" s="88">
        <f>'Capital (d)'!M17</f>
        <v>0</v>
      </c>
      <c r="AL2038" s="88">
        <f>'Capital (d)'!N17</f>
        <v>0</v>
      </c>
    </row>
    <row r="2039" spans="1:38">
      <c r="A2039" s="87" t="str">
        <f>'Capital (d)'!A18</f>
        <v>Swansea Bay UHB</v>
      </c>
      <c r="B2039" s="87" t="str">
        <f>'Capital (d)'!B18</f>
        <v>CAPITAL</v>
      </c>
      <c r="C2039" s="87" t="str">
        <f>'Capital (d)'!C18</f>
        <v>APPROVED SCHEMES (AWCP)</v>
      </c>
      <c r="D2039" s="87"/>
      <c r="E2039" s="87" t="str">
        <f>'Capital (d)'!D18</f>
        <v>FIGURE</v>
      </c>
      <c r="F2039" s="87">
        <f>'Capital (d)'!E18</f>
        <v>0</v>
      </c>
      <c r="G2039" s="703"/>
      <c r="H2039" s="703"/>
      <c r="I2039" s="703"/>
      <c r="J2039" s="703"/>
      <c r="K2039" s="703"/>
      <c r="L2039" s="703"/>
      <c r="M2039" s="703"/>
      <c r="N2039" s="703"/>
      <c r="O2039" s="703"/>
      <c r="P2039" s="703"/>
      <c r="Q2039" s="703"/>
      <c r="R2039" s="703"/>
      <c r="S2039" s="703"/>
      <c r="W2039" s="703">
        <f>'Capital (d)'!F18</f>
        <v>0</v>
      </c>
      <c r="X2039" s="703">
        <f>'Capital (d)'!G18</f>
        <v>0</v>
      </c>
      <c r="Y2039" s="703">
        <f>'Capital (d)'!H18</f>
        <v>0</v>
      </c>
      <c r="Z2039" s="703">
        <f>'Capital (d)'!I18</f>
        <v>0</v>
      </c>
      <c r="AA2039" s="703">
        <f>'Capital (d)'!J18</f>
        <v>0</v>
      </c>
      <c r="AB2039" s="703">
        <f>'Capital (d)'!K18</f>
        <v>0</v>
      </c>
      <c r="AC2039" s="703">
        <f>'Capital (d)'!L18</f>
        <v>0</v>
      </c>
      <c r="AD2039" s="88">
        <f>'Capital (d)'!M18</f>
        <v>0</v>
      </c>
      <c r="AL2039" s="88">
        <f>'Capital (d)'!N18</f>
        <v>0</v>
      </c>
    </row>
    <row r="2040" spans="1:38">
      <c r="A2040" s="87" t="str">
        <f>'Capital (d)'!A19</f>
        <v>Swansea Bay UHB</v>
      </c>
      <c r="B2040" s="87" t="str">
        <f>'Capital (d)'!B19</f>
        <v>CAPITAL</v>
      </c>
      <c r="C2040" s="87" t="str">
        <f>'Capital (d)'!C19</f>
        <v>APPROVED SCHEMES (AWCP)</v>
      </c>
      <c r="D2040" s="87"/>
      <c r="E2040" s="87" t="str">
        <f>'Capital (d)'!D19</f>
        <v>FIGURE</v>
      </c>
      <c r="F2040" s="87">
        <f>'Capital (d)'!E19</f>
        <v>0</v>
      </c>
      <c r="G2040" s="703"/>
      <c r="H2040" s="703"/>
      <c r="I2040" s="703"/>
      <c r="J2040" s="703"/>
      <c r="K2040" s="703"/>
      <c r="L2040" s="703"/>
      <c r="M2040" s="703"/>
      <c r="N2040" s="703"/>
      <c r="O2040" s="703"/>
      <c r="P2040" s="703"/>
      <c r="Q2040" s="703"/>
      <c r="R2040" s="703"/>
      <c r="S2040" s="703"/>
      <c r="W2040" s="703">
        <f>'Capital (d)'!F19</f>
        <v>0</v>
      </c>
      <c r="X2040" s="703">
        <f>'Capital (d)'!G19</f>
        <v>0</v>
      </c>
      <c r="Y2040" s="703">
        <f>'Capital (d)'!H19</f>
        <v>0</v>
      </c>
      <c r="Z2040" s="703">
        <f>'Capital (d)'!I19</f>
        <v>0</v>
      </c>
      <c r="AA2040" s="703">
        <f>'Capital (d)'!J19</f>
        <v>0</v>
      </c>
      <c r="AB2040" s="703">
        <f>'Capital (d)'!K19</f>
        <v>0</v>
      </c>
      <c r="AC2040" s="703">
        <f>'Capital (d)'!L19</f>
        <v>0</v>
      </c>
      <c r="AD2040" s="88">
        <f>'Capital (d)'!M19</f>
        <v>0</v>
      </c>
      <c r="AL2040" s="88">
        <f>'Capital (d)'!N19</f>
        <v>0</v>
      </c>
    </row>
    <row r="2041" spans="1:38">
      <c r="A2041" s="87" t="str">
        <f>'Capital (d)'!A20</f>
        <v>Swansea Bay UHB</v>
      </c>
      <c r="B2041" s="87" t="str">
        <f>'Capital (d)'!B20</f>
        <v>CAPITAL</v>
      </c>
      <c r="C2041" s="87" t="str">
        <f>'Capital (d)'!C20</f>
        <v>APPROVED SCHEMES (AWCP)</v>
      </c>
      <c r="D2041" s="87"/>
      <c r="E2041" s="87" t="str">
        <f>'Capital (d)'!D20</f>
        <v>FIGURE</v>
      </c>
      <c r="F2041" s="87" t="str">
        <f>'Capital (d)'!E20</f>
        <v xml:space="preserve"> CAPITAL EXPENDITURE</v>
      </c>
      <c r="G2041" s="703"/>
      <c r="H2041" s="703"/>
      <c r="I2041" s="703"/>
      <c r="J2041" s="703"/>
      <c r="K2041" s="703"/>
      <c r="L2041" s="703"/>
      <c r="M2041" s="703"/>
      <c r="N2041" s="703"/>
      <c r="O2041" s="703"/>
      <c r="P2041" s="703"/>
      <c r="Q2041" s="703"/>
      <c r="R2041" s="703"/>
      <c r="S2041" s="703"/>
      <c r="W2041" s="703">
        <f>'Capital (d)'!F20</f>
        <v>0</v>
      </c>
      <c r="X2041" s="703">
        <f>'Capital (d)'!G20</f>
        <v>26.084</v>
      </c>
      <c r="Y2041" s="703">
        <f>'Capital (d)'!H20</f>
        <v>0</v>
      </c>
      <c r="Z2041" s="703">
        <f>'Capital (d)'!I20</f>
        <v>0</v>
      </c>
      <c r="AA2041" s="703">
        <f>'Capital (d)'!J20</f>
        <v>0</v>
      </c>
      <c r="AB2041" s="703">
        <f>'Capital (d)'!K20</f>
        <v>0</v>
      </c>
      <c r="AC2041" s="703">
        <f>'Capital (d)'!L20</f>
        <v>0</v>
      </c>
      <c r="AD2041" s="88">
        <f>'Capital (d)'!M20</f>
        <v>0</v>
      </c>
      <c r="AL2041" s="88">
        <f>'Capital (d)'!N20</f>
        <v>0</v>
      </c>
    </row>
    <row r="2042" spans="1:38">
      <c r="A2042" s="87" t="str">
        <f>'Capital (d)'!A21</f>
        <v>Swansea Bay UHB</v>
      </c>
      <c r="B2042" s="87" t="str">
        <f>'Capital (d)'!B21</f>
        <v>CAPITAL</v>
      </c>
      <c r="C2042" s="87" t="str">
        <f>'Capital (d)'!C21</f>
        <v>APPROVED SCHEMES (AWCP)</v>
      </c>
      <c r="D2042" s="87"/>
      <c r="E2042" s="87" t="str">
        <f>'Capital (d)'!D21</f>
        <v>FIGURE</v>
      </c>
      <c r="F2042" s="87">
        <f>'Capital (d)'!E21</f>
        <v>0</v>
      </c>
      <c r="G2042" s="703"/>
      <c r="H2042" s="703"/>
      <c r="I2042" s="703"/>
      <c r="J2042" s="703"/>
      <c r="K2042" s="703"/>
      <c r="L2042" s="703"/>
      <c r="M2042" s="703"/>
      <c r="N2042" s="703"/>
      <c r="O2042" s="703"/>
      <c r="P2042" s="703"/>
      <c r="Q2042" s="703"/>
      <c r="R2042" s="703"/>
      <c r="S2042" s="703"/>
      <c r="W2042" s="703">
        <f>'Capital (d)'!F21</f>
        <v>0</v>
      </c>
      <c r="X2042" s="703">
        <f>'Capital (d)'!G21</f>
        <v>0</v>
      </c>
      <c r="Y2042" s="703">
        <f>'Capital (d)'!H21</f>
        <v>0</v>
      </c>
      <c r="Z2042" s="703">
        <f>'Capital (d)'!I21</f>
        <v>0</v>
      </c>
      <c r="AA2042" s="703">
        <f>'Capital (d)'!J21</f>
        <v>0</v>
      </c>
      <c r="AB2042" s="703">
        <f>'Capital (d)'!K21</f>
        <v>0</v>
      </c>
      <c r="AC2042" s="703">
        <f>'Capital (d)'!L21</f>
        <v>0</v>
      </c>
      <c r="AD2042" s="88">
        <f>'Capital (d)'!M21</f>
        <v>0</v>
      </c>
      <c r="AL2042" s="88">
        <f>'Capital (d)'!N21</f>
        <v>0</v>
      </c>
    </row>
    <row r="2043" spans="1:38">
      <c r="A2043" s="87" t="str">
        <f>'Capital (d)'!A22</f>
        <v>Swansea Bay UHB</v>
      </c>
      <c r="B2043" s="87" t="str">
        <f>'Capital (d)'!B22</f>
        <v>CAPITAL</v>
      </c>
      <c r="C2043" s="87" t="str">
        <f>'Capital (d)'!C22</f>
        <v>APPROVED SCHEMES (AWCP)</v>
      </c>
      <c r="D2043" s="87"/>
      <c r="E2043" s="87" t="str">
        <f>'Capital (d)'!D22</f>
        <v>FIGURE</v>
      </c>
      <c r="F2043" s="87">
        <f>'Capital (d)'!E22</f>
        <v>0</v>
      </c>
      <c r="G2043" s="703"/>
      <c r="H2043" s="703"/>
      <c r="I2043" s="703"/>
      <c r="J2043" s="703"/>
      <c r="K2043" s="703"/>
      <c r="L2043" s="703"/>
      <c r="M2043" s="703"/>
      <c r="N2043" s="703"/>
      <c r="O2043" s="703"/>
      <c r="P2043" s="703"/>
      <c r="Q2043" s="703"/>
      <c r="R2043" s="703"/>
      <c r="S2043" s="703"/>
      <c r="W2043" s="703">
        <f>'Capital (d)'!F22</f>
        <v>0</v>
      </c>
      <c r="X2043" s="703">
        <f>'Capital (d)'!G22</f>
        <v>0</v>
      </c>
      <c r="Y2043" s="703">
        <f>'Capital (d)'!H22</f>
        <v>0</v>
      </c>
      <c r="Z2043" s="703">
        <f>'Capital (d)'!I22</f>
        <v>0</v>
      </c>
      <c r="AA2043" s="703">
        <f>'Capital (d)'!J22</f>
        <v>0</v>
      </c>
      <c r="AB2043" s="703">
        <f>'Capital (d)'!K22</f>
        <v>0</v>
      </c>
      <c r="AC2043" s="703">
        <f>'Capital (d)'!L22</f>
        <v>0</v>
      </c>
      <c r="AD2043" s="88">
        <f>'Capital (d)'!M22</f>
        <v>0</v>
      </c>
      <c r="AL2043" s="88">
        <f>'Capital (d)'!N22</f>
        <v>0</v>
      </c>
    </row>
    <row r="2044" spans="1:38">
      <c r="A2044" s="87" t="str">
        <f>'Capital (d)'!A23</f>
        <v>Swansea Bay UHB</v>
      </c>
      <c r="B2044" s="87" t="str">
        <f>'Capital (d)'!B23</f>
        <v>CAPITAL</v>
      </c>
      <c r="C2044" s="87" t="str">
        <f>'Capital (d)'!C23</f>
        <v>UNAPPROVED PRIORITY SCHEMES (AWCP)</v>
      </c>
      <c r="D2044" s="87"/>
      <c r="E2044" s="87" t="str">
        <f>'Capital (d)'!D23</f>
        <v>FIGURE</v>
      </c>
      <c r="F2044" s="87">
        <f>'Capital (d)'!E23</f>
        <v>0</v>
      </c>
      <c r="G2044" s="703"/>
      <c r="H2044" s="703"/>
      <c r="I2044" s="703"/>
      <c r="J2044" s="703"/>
      <c r="K2044" s="703"/>
      <c r="L2044" s="703"/>
      <c r="M2044" s="703"/>
      <c r="N2044" s="703"/>
      <c r="O2044" s="703"/>
      <c r="P2044" s="703"/>
      <c r="Q2044" s="703"/>
      <c r="R2044" s="703"/>
      <c r="S2044" s="703"/>
      <c r="W2044" s="703">
        <f>'Capital (d)'!F23</f>
        <v>0</v>
      </c>
      <c r="X2044" s="703">
        <f>'Capital (d)'!G23</f>
        <v>0</v>
      </c>
      <c r="Y2044" s="703">
        <f>'Capital (d)'!H23</f>
        <v>0</v>
      </c>
      <c r="Z2044" s="703">
        <f>'Capital (d)'!I23</f>
        <v>0</v>
      </c>
      <c r="AA2044" s="703">
        <f>'Capital (d)'!J23</f>
        <v>0</v>
      </c>
      <c r="AB2044" s="703">
        <f>'Capital (d)'!K23</f>
        <v>0</v>
      </c>
      <c r="AC2044" s="703">
        <f>'Capital (d)'!L23</f>
        <v>0</v>
      </c>
      <c r="AD2044" s="88">
        <f>'Capital (d)'!M23</f>
        <v>0</v>
      </c>
      <c r="AL2044" s="88">
        <f>'Capital (d)'!N23</f>
        <v>0</v>
      </c>
    </row>
    <row r="2045" spans="1:38">
      <c r="A2045" s="87" t="str">
        <f>'Capital (d)'!A24</f>
        <v>Swansea Bay UHB</v>
      </c>
      <c r="B2045" s="87" t="str">
        <f>'Capital (d)'!B24</f>
        <v>CAPITAL</v>
      </c>
      <c r="C2045" s="87" t="str">
        <f>'Capital (d)'!C24</f>
        <v>UNAPPROVED PRIORITY SCHEMES (AWCP)</v>
      </c>
      <c r="D2045" s="87"/>
      <c r="E2045" s="87" t="str">
        <f>'Capital (d)'!D24</f>
        <v>FIGURE</v>
      </c>
      <c r="F2045" s="87" t="str">
        <f>'Capital (d)'!E24</f>
        <v>Insert scheme name and forecast spend for schemes not yet approved  . For planning purposes please provide a range of estimated spend if the costs/preferred way forward are not yet known  , rather than TBC. It is noted that the range will not feed into the totals however please still input</v>
      </c>
      <c r="G2045" s="703"/>
      <c r="H2045" s="703"/>
      <c r="I2045" s="703"/>
      <c r="J2045" s="703"/>
      <c r="K2045" s="703"/>
      <c r="L2045" s="703"/>
      <c r="M2045" s="703"/>
      <c r="N2045" s="703"/>
      <c r="O2045" s="703"/>
      <c r="P2045" s="703"/>
      <c r="Q2045" s="703"/>
      <c r="R2045" s="703"/>
      <c r="S2045" s="703"/>
      <c r="W2045" s="703">
        <f>'Capital (d)'!F24</f>
        <v>0</v>
      </c>
      <c r="X2045" s="703">
        <f>'Capital (d)'!G24</f>
        <v>0</v>
      </c>
      <c r="Y2045" s="703">
        <f>'Capital (d)'!H24</f>
        <v>0</v>
      </c>
      <c r="Z2045" s="703">
        <f>'Capital (d)'!I24</f>
        <v>0</v>
      </c>
      <c r="AA2045" s="703">
        <f>'Capital (d)'!J24</f>
        <v>0</v>
      </c>
      <c r="AB2045" s="703">
        <f>'Capital (d)'!K24</f>
        <v>0</v>
      </c>
      <c r="AC2045" s="703">
        <f>'Capital (d)'!L24</f>
        <v>0</v>
      </c>
      <c r="AD2045" s="88">
        <f>'Capital (d)'!M24</f>
        <v>0</v>
      </c>
      <c r="AL2045" s="88">
        <f>'Capital (d)'!N24</f>
        <v>0</v>
      </c>
    </row>
    <row r="2046" spans="1:38" ht="409.5">
      <c r="A2046" s="87" t="str">
        <f>'Capital (d)'!A25</f>
        <v>Swansea Bay UHB</v>
      </c>
      <c r="B2046" s="87" t="str">
        <f>'Capital (d)'!B25</f>
        <v>CAPITAL</v>
      </c>
      <c r="C2046" s="87" t="str">
        <f>'Capital (d)'!C25</f>
        <v>UNAPPROVED PRIORITY SCHEMES (AWCP)</v>
      </c>
      <c r="D2046" s="87"/>
      <c r="E2046" s="87" t="str">
        <f>'Capital (d)'!D25</f>
        <v>FIGURE</v>
      </c>
      <c r="F2046" s="87">
        <f>'Capital (d)'!E25</f>
        <v>0</v>
      </c>
      <c r="G2046" s="703"/>
      <c r="H2046" s="703"/>
      <c r="I2046" s="703"/>
      <c r="J2046" s="703"/>
      <c r="K2046" s="703"/>
      <c r="L2046" s="703"/>
      <c r="M2046" s="703"/>
      <c r="N2046" s="703"/>
      <c r="O2046" s="703"/>
      <c r="P2046" s="703"/>
      <c r="Q2046" s="703"/>
      <c r="R2046" s="703"/>
      <c r="S2046" s="703"/>
      <c r="W2046" s="703">
        <f>'Capital (d)'!F25</f>
        <v>0</v>
      </c>
      <c r="X2046" s="703">
        <f>'Capital (d)'!G25</f>
        <v>0</v>
      </c>
      <c r="Y2046" s="703">
        <f>'Capital (d)'!H25</f>
        <v>0</v>
      </c>
      <c r="Z2046" s="703">
        <f>'Capital (d)'!I25</f>
        <v>0</v>
      </c>
      <c r="AA2046" s="703">
        <f>'Capital (d)'!J25</f>
        <v>0</v>
      </c>
      <c r="AB2046" s="703">
        <f>'Capital (d)'!K25</f>
        <v>0</v>
      </c>
      <c r="AC2046" s="703">
        <f>'Capital (d)'!L25</f>
        <v>0</v>
      </c>
      <c r="AD2046" s="88" t="str">
        <f>'Capital (d)'!M25</f>
        <v xml:space="preserve">The schemes are not in priority order. Following the completion of a 6 facet survey and DCPs for the main hospital sites, a draft Estates Strategy (including prioritisation) is currently going through scrutiny by a Task and Finish group of the main Health Board. The final Estates Strategy is due to be presented for approval at the main Health Board meeting in May 2023. </v>
      </c>
      <c r="AL2046" s="88">
        <f>'Capital (d)'!N25</f>
        <v>1</v>
      </c>
    </row>
    <row r="2047" spans="1:38" ht="71.25">
      <c r="A2047" s="87" t="str">
        <f>'Capital (d)'!A26</f>
        <v>Swansea Bay UHB</v>
      </c>
      <c r="B2047" s="87" t="str">
        <f>'Capital (d)'!B26</f>
        <v>CAPITAL</v>
      </c>
      <c r="C2047" s="87" t="str">
        <f>'Capital (d)'!C26</f>
        <v>UNAPPROVED PRIORITY SCHEMES (AWCP)</v>
      </c>
      <c r="D2047" s="87"/>
      <c r="E2047" s="87" t="str">
        <f>'Capital (d)'!D26</f>
        <v>FIGURE</v>
      </c>
      <c r="F2047" s="87" t="str">
        <f>'Capital (d)'!E26</f>
        <v>Adult Acute Mental Health Unit - Cefn Coed</v>
      </c>
      <c r="G2047" s="703"/>
      <c r="H2047" s="703"/>
      <c r="I2047" s="703"/>
      <c r="J2047" s="703"/>
      <c r="K2047" s="703"/>
      <c r="L2047" s="703"/>
      <c r="M2047" s="703"/>
      <c r="N2047" s="703"/>
      <c r="O2047" s="703"/>
      <c r="P2047" s="703"/>
      <c r="Q2047" s="703"/>
      <c r="R2047" s="703"/>
      <c r="S2047" s="703"/>
      <c r="W2047" s="703">
        <f>'Capital (d)'!F26</f>
        <v>0</v>
      </c>
      <c r="X2047" s="703">
        <f>'Capital (d)'!G26</f>
        <v>1.5609999999999999</v>
      </c>
      <c r="Y2047" s="703">
        <f>'Capital (d)'!H26</f>
        <v>2</v>
      </c>
      <c r="Z2047" s="703">
        <f>'Capital (d)'!I26</f>
        <v>8</v>
      </c>
      <c r="AA2047" s="703">
        <f>'Capital (d)'!J26</f>
        <v>20</v>
      </c>
      <c r="AB2047" s="703">
        <f>'Capital (d)'!K26</f>
        <v>22</v>
      </c>
      <c r="AC2047" s="703">
        <f>'Capital (d)'!L26</f>
        <v>53.561</v>
      </c>
      <c r="AD2047" s="88" t="str">
        <f>'Capital (d)'!M26</f>
        <v>SOC endorsed, OBC in development</v>
      </c>
      <c r="AL2047" s="88">
        <f>'Capital (d)'!N26</f>
        <v>2</v>
      </c>
    </row>
    <row r="2048" spans="1:38" ht="28.5">
      <c r="A2048" s="87" t="str">
        <f>'Capital (d)'!A27</f>
        <v>Swansea Bay UHB</v>
      </c>
      <c r="B2048" s="87" t="str">
        <f>'Capital (d)'!B27</f>
        <v>CAPITAL</v>
      </c>
      <c r="C2048" s="87" t="str">
        <f>'Capital (d)'!C27</f>
        <v>UNAPPROVED PRIORITY SCHEMES (AWCP)</v>
      </c>
      <c r="D2048" s="87"/>
      <c r="E2048" s="87" t="str">
        <f>'Capital (d)'!D27</f>
        <v>FIGURE</v>
      </c>
      <c r="F2048" s="87" t="str">
        <f>'Capital (d)'!E27</f>
        <v>WCCIS - Digital</v>
      </c>
      <c r="G2048" s="703"/>
      <c r="H2048" s="703"/>
      <c r="I2048" s="703"/>
      <c r="J2048" s="703"/>
      <c r="K2048" s="703"/>
      <c r="L2048" s="703"/>
      <c r="M2048" s="703"/>
      <c r="N2048" s="703"/>
      <c r="O2048" s="703"/>
      <c r="P2048" s="703"/>
      <c r="Q2048" s="703"/>
      <c r="R2048" s="703"/>
      <c r="S2048" s="703"/>
      <c r="W2048" s="703">
        <f>'Capital (d)'!F27</f>
        <v>0</v>
      </c>
      <c r="X2048" s="703">
        <f>'Capital (d)'!G27</f>
        <v>0.33400000000000002</v>
      </c>
      <c r="Y2048" s="703">
        <f>'Capital (d)'!H27</f>
        <v>0.58499999999999996</v>
      </c>
      <c r="Z2048" s="703">
        <f>'Capital (d)'!I27</f>
        <v>0.63300000000000001</v>
      </c>
      <c r="AA2048" s="703">
        <f>'Capital (d)'!J27</f>
        <v>0.28299999999999997</v>
      </c>
      <c r="AB2048" s="703">
        <f>'Capital (d)'!K27</f>
        <v>0</v>
      </c>
      <c r="AC2048" s="703">
        <f>'Capital (d)'!L27</f>
        <v>1.835</v>
      </c>
      <c r="AD2048" s="88" t="str">
        <f>'Capital (d)'!M27</f>
        <v>FBC in Production</v>
      </c>
      <c r="AL2048" s="88">
        <f>'Capital (d)'!N27</f>
        <v>3</v>
      </c>
    </row>
    <row r="2049" spans="1:38" ht="28.5">
      <c r="A2049" s="87" t="str">
        <f>'Capital (d)'!A28</f>
        <v>Swansea Bay UHB</v>
      </c>
      <c r="B2049" s="87" t="str">
        <f>'Capital (d)'!B28</f>
        <v>CAPITAL</v>
      </c>
      <c r="C2049" s="87" t="str">
        <f>'Capital (d)'!C28</f>
        <v>UNAPPROVED PRIORITY SCHEMES (AWCP)</v>
      </c>
      <c r="D2049" s="87"/>
      <c r="E2049" s="87" t="str">
        <f>'Capital (d)'!D28</f>
        <v>FIGURE</v>
      </c>
      <c r="F2049" s="87" t="str">
        <f>'Capital (d)'!E28</f>
        <v>Acute Hospital Core IT Network, LAN and Wi-Fi Replacement - Digital</v>
      </c>
      <c r="G2049" s="703"/>
      <c r="H2049" s="703"/>
      <c r="I2049" s="703"/>
      <c r="J2049" s="703"/>
      <c r="K2049" s="703"/>
      <c r="L2049" s="703"/>
      <c r="M2049" s="703"/>
      <c r="N2049" s="703"/>
      <c r="O2049" s="703"/>
      <c r="P2049" s="703"/>
      <c r="Q2049" s="703"/>
      <c r="R2049" s="703"/>
      <c r="S2049" s="703"/>
      <c r="W2049" s="703">
        <f>'Capital (d)'!F28</f>
        <v>0</v>
      </c>
      <c r="X2049" s="703">
        <f>'Capital (d)'!G28</f>
        <v>0</v>
      </c>
      <c r="Y2049" s="703">
        <f>'Capital (d)'!H28</f>
        <v>7.1</v>
      </c>
      <c r="Z2049" s="703">
        <f>'Capital (d)'!I28</f>
        <v>0</v>
      </c>
      <c r="AA2049" s="703">
        <f>'Capital (d)'!J28</f>
        <v>0</v>
      </c>
      <c r="AB2049" s="703">
        <f>'Capital (d)'!K28</f>
        <v>0</v>
      </c>
      <c r="AC2049" s="703">
        <f>'Capital (d)'!L28</f>
        <v>7.1</v>
      </c>
      <c r="AD2049" s="88" t="str">
        <f>'Capital (d)'!M28</f>
        <v>Future Scheme</v>
      </c>
      <c r="AL2049" s="88">
        <f>'Capital (d)'!N28</f>
        <v>4</v>
      </c>
    </row>
    <row r="2050" spans="1:38" ht="28.5">
      <c r="A2050" s="87" t="str">
        <f>'Capital (d)'!A29</f>
        <v>Swansea Bay UHB</v>
      </c>
      <c r="B2050" s="87" t="str">
        <f>'Capital (d)'!B29</f>
        <v>CAPITAL</v>
      </c>
      <c r="C2050" s="87" t="str">
        <f>'Capital (d)'!C29</f>
        <v>UNAPPROVED PRIORITY SCHEMES (AWCP)</v>
      </c>
      <c r="D2050" s="87"/>
      <c r="E2050" s="87" t="str">
        <f>'Capital (d)'!D29</f>
        <v>FIGURE</v>
      </c>
      <c r="F2050" s="87" t="str">
        <f>'Capital (d)'!E29</f>
        <v>Estates PBC (following 6 facet survey) - HB Wide</v>
      </c>
      <c r="G2050" s="703"/>
      <c r="H2050" s="703"/>
      <c r="I2050" s="703"/>
      <c r="J2050" s="703"/>
      <c r="K2050" s="703"/>
      <c r="L2050" s="703"/>
      <c r="M2050" s="703"/>
      <c r="N2050" s="703"/>
      <c r="O2050" s="703"/>
      <c r="P2050" s="703"/>
      <c r="Q2050" s="703"/>
      <c r="R2050" s="703"/>
      <c r="S2050" s="703"/>
      <c r="W2050" s="703">
        <f>'Capital (d)'!F29</f>
        <v>0</v>
      </c>
      <c r="X2050" s="703">
        <f>'Capital (d)'!G29</f>
        <v>0</v>
      </c>
      <c r="Y2050" s="703">
        <f>'Capital (d)'!H29</f>
        <v>4</v>
      </c>
      <c r="Z2050" s="703">
        <f>'Capital (d)'!I29</f>
        <v>4</v>
      </c>
      <c r="AA2050" s="703">
        <f>'Capital (d)'!J29</f>
        <v>4</v>
      </c>
      <c r="AB2050" s="703">
        <f>'Capital (d)'!K29</f>
        <v>24</v>
      </c>
      <c r="AC2050" s="703">
        <f>'Capital (d)'!L29</f>
        <v>36</v>
      </c>
      <c r="AD2050" s="88" t="str">
        <f>'Capital (d)'!M29</f>
        <v>Future Scheme</v>
      </c>
      <c r="AL2050" s="88">
        <f>'Capital (d)'!N29</f>
        <v>5</v>
      </c>
    </row>
    <row r="2051" spans="1:38" ht="28.5">
      <c r="A2051" s="87" t="str">
        <f>'Capital (d)'!A30</f>
        <v>Swansea Bay UHB</v>
      </c>
      <c r="B2051" s="87" t="str">
        <f>'Capital (d)'!B30</f>
        <v>CAPITAL</v>
      </c>
      <c r="C2051" s="87" t="str">
        <f>'Capital (d)'!C30</f>
        <v>UNAPPROVED PRIORITY SCHEMES (AWCP)</v>
      </c>
      <c r="D2051" s="87"/>
      <c r="E2051" s="87" t="str">
        <f>'Capital (d)'!D30</f>
        <v>FIGURE</v>
      </c>
      <c r="F2051" s="87" t="str">
        <f>'Capital (d)'!E30</f>
        <v>National Imaging Programme (General 25/26 Onwards) - National Imaging</v>
      </c>
      <c r="G2051" s="703"/>
      <c r="H2051" s="703"/>
      <c r="I2051" s="703"/>
      <c r="J2051" s="703"/>
      <c r="K2051" s="703"/>
      <c r="L2051" s="703"/>
      <c r="M2051" s="703"/>
      <c r="N2051" s="703"/>
      <c r="O2051" s="703"/>
      <c r="P2051" s="703"/>
      <c r="Q2051" s="703"/>
      <c r="R2051" s="703"/>
      <c r="S2051" s="703"/>
      <c r="W2051" s="703">
        <f>'Capital (d)'!F30</f>
        <v>0</v>
      </c>
      <c r="X2051" s="703">
        <f>'Capital (d)'!G30</f>
        <v>0</v>
      </c>
      <c r="Y2051" s="703">
        <f>'Capital (d)'!H30</f>
        <v>0</v>
      </c>
      <c r="Z2051" s="703">
        <f>'Capital (d)'!I30</f>
        <v>3</v>
      </c>
      <c r="AA2051" s="703">
        <f>'Capital (d)'!J30</f>
        <v>3</v>
      </c>
      <c r="AB2051" s="703">
        <f>'Capital (d)'!K30</f>
        <v>18</v>
      </c>
      <c r="AC2051" s="703">
        <f>'Capital (d)'!L30</f>
        <v>24</v>
      </c>
      <c r="AD2051" s="88" t="str">
        <f>'Capital (d)'!M30</f>
        <v>Future Scheme</v>
      </c>
      <c r="AL2051" s="88">
        <f>'Capital (d)'!N30</f>
        <v>6</v>
      </c>
    </row>
    <row r="2052" spans="1:38" ht="42.75">
      <c r="A2052" s="87" t="str">
        <f>'Capital (d)'!A31</f>
        <v>Swansea Bay UHB</v>
      </c>
      <c r="B2052" s="87" t="str">
        <f>'Capital (d)'!B31</f>
        <v>CAPITAL</v>
      </c>
      <c r="C2052" s="87" t="str">
        <f>'Capital (d)'!C31</f>
        <v>UNAPPROVED PRIORITY SCHEMES (AWCP)</v>
      </c>
      <c r="D2052" s="87"/>
      <c r="E2052" s="87" t="str">
        <f>'Capital (d)'!D31</f>
        <v>FIGURE</v>
      </c>
      <c r="F2052" s="87" t="str">
        <f>'Capital (d)'!E31</f>
        <v>Reconfiguration/Refurbishment of Learning Disabilities, Dan-y-Deri - Learning Disabilities</v>
      </c>
      <c r="G2052" s="703"/>
      <c r="H2052" s="703"/>
      <c r="I2052" s="703"/>
      <c r="J2052" s="703"/>
      <c r="K2052" s="703"/>
      <c r="L2052" s="703"/>
      <c r="M2052" s="703"/>
      <c r="N2052" s="703"/>
      <c r="O2052" s="703"/>
      <c r="P2052" s="703"/>
      <c r="Q2052" s="703"/>
      <c r="R2052" s="703"/>
      <c r="S2052" s="703"/>
      <c r="W2052" s="703">
        <f>'Capital (d)'!F31</f>
        <v>0</v>
      </c>
      <c r="X2052" s="703">
        <f>'Capital (d)'!G31</f>
        <v>2.5379999999999998</v>
      </c>
      <c r="Y2052" s="703">
        <f>'Capital (d)'!H31</f>
        <v>2.1139999999999999</v>
      </c>
      <c r="Z2052" s="703">
        <f>'Capital (d)'!I31</f>
        <v>0</v>
      </c>
      <c r="AA2052" s="703">
        <f>'Capital (d)'!J31</f>
        <v>0</v>
      </c>
      <c r="AB2052" s="703">
        <f>'Capital (d)'!K31</f>
        <v>0</v>
      </c>
      <c r="AC2052" s="703">
        <f>'Capital (d)'!L31</f>
        <v>4.6520000000000001</v>
      </c>
      <c r="AD2052" s="88" t="str">
        <f>'Capital (d)'!M31</f>
        <v>BJC in development</v>
      </c>
      <c r="AL2052" s="88">
        <f>'Capital (d)'!N31</f>
        <v>7</v>
      </c>
    </row>
    <row r="2053" spans="1:38" ht="28.5">
      <c r="A2053" s="87" t="str">
        <f>'Capital (d)'!A32</f>
        <v>Swansea Bay UHB</v>
      </c>
      <c r="B2053" s="87" t="str">
        <f>'Capital (d)'!B32</f>
        <v>CAPITAL</v>
      </c>
      <c r="C2053" s="87" t="str">
        <f>'Capital (d)'!C32</f>
        <v>UNAPPROVED PRIORITY SCHEMES (AWCP)</v>
      </c>
      <c r="D2053" s="87"/>
      <c r="E2053" s="87" t="str">
        <f>'Capital (d)'!D32</f>
        <v>FIGURE</v>
      </c>
      <c r="F2053" s="87" t="str">
        <f>'Capital (d)'!E32</f>
        <v>2nd MRI Morriston - Morriston</v>
      </c>
      <c r="G2053" s="703"/>
      <c r="H2053" s="703"/>
      <c r="I2053" s="703"/>
      <c r="J2053" s="703"/>
      <c r="K2053" s="703"/>
      <c r="L2053" s="703"/>
      <c r="M2053" s="703"/>
      <c r="N2053" s="703"/>
      <c r="O2053" s="703"/>
      <c r="P2053" s="703"/>
      <c r="Q2053" s="703"/>
      <c r="R2053" s="703"/>
      <c r="S2053" s="703"/>
      <c r="W2053" s="703">
        <f>'Capital (d)'!F32</f>
        <v>0</v>
      </c>
      <c r="X2053" s="703">
        <f>'Capital (d)'!G32</f>
        <v>0</v>
      </c>
      <c r="Y2053" s="703">
        <f>'Capital (d)'!H32</f>
        <v>0</v>
      </c>
      <c r="Z2053" s="703">
        <f>'Capital (d)'!I32</f>
        <v>3</v>
      </c>
      <c r="AA2053" s="703">
        <f>'Capital (d)'!J32</f>
        <v>0</v>
      </c>
      <c r="AB2053" s="703">
        <f>'Capital (d)'!K32</f>
        <v>0</v>
      </c>
      <c r="AC2053" s="703">
        <f>'Capital (d)'!L32</f>
        <v>3</v>
      </c>
      <c r="AD2053" s="88" t="str">
        <f>'Capital (d)'!M32</f>
        <v>Future Scheme</v>
      </c>
      <c r="AL2053" s="88">
        <f>'Capital (d)'!N32</f>
        <v>8</v>
      </c>
    </row>
    <row r="2054" spans="1:38" ht="28.5">
      <c r="A2054" s="87" t="str">
        <f>'Capital (d)'!A33</f>
        <v>Swansea Bay UHB</v>
      </c>
      <c r="B2054" s="87" t="str">
        <f>'Capital (d)'!B33</f>
        <v>CAPITAL</v>
      </c>
      <c r="C2054" s="87" t="str">
        <f>'Capital (d)'!C33</f>
        <v>UNAPPROVED PRIORITY SCHEMES (AWCP)</v>
      </c>
      <c r="D2054" s="87"/>
      <c r="E2054" s="87" t="str">
        <f>'Capital (d)'!D33</f>
        <v>FIGURE</v>
      </c>
      <c r="F2054" s="87" t="str">
        <f>'Capital (d)'!E33</f>
        <v>3rd CT Morriston - Morriston</v>
      </c>
      <c r="G2054" s="703"/>
      <c r="H2054" s="703"/>
      <c r="I2054" s="703"/>
      <c r="J2054" s="703"/>
      <c r="K2054" s="703"/>
      <c r="L2054" s="703"/>
      <c r="M2054" s="703"/>
      <c r="N2054" s="703"/>
      <c r="O2054" s="703"/>
      <c r="P2054" s="703"/>
      <c r="Q2054" s="703"/>
      <c r="R2054" s="703"/>
      <c r="S2054" s="703"/>
      <c r="W2054" s="703">
        <f>'Capital (d)'!F33</f>
        <v>0</v>
      </c>
      <c r="X2054" s="703">
        <f>'Capital (d)'!G33</f>
        <v>0</v>
      </c>
      <c r="Y2054" s="703">
        <f>'Capital (d)'!H33</f>
        <v>0</v>
      </c>
      <c r="Z2054" s="703">
        <f>'Capital (d)'!I33</f>
        <v>2</v>
      </c>
      <c r="AA2054" s="703">
        <f>'Capital (d)'!J33</f>
        <v>0</v>
      </c>
      <c r="AB2054" s="703">
        <f>'Capital (d)'!K33</f>
        <v>0</v>
      </c>
      <c r="AC2054" s="703">
        <f>'Capital (d)'!L33</f>
        <v>2</v>
      </c>
      <c r="AD2054" s="88" t="str">
        <f>'Capital (d)'!M33</f>
        <v>Future Scheme</v>
      </c>
      <c r="AL2054" s="88">
        <f>'Capital (d)'!N33</f>
        <v>9</v>
      </c>
    </row>
    <row r="2055" spans="1:38" ht="28.5">
      <c r="A2055" s="87" t="str">
        <f>'Capital (d)'!A34</f>
        <v>Swansea Bay UHB</v>
      </c>
      <c r="B2055" s="87" t="str">
        <f>'Capital (d)'!B34</f>
        <v>CAPITAL</v>
      </c>
      <c r="C2055" s="87" t="str">
        <f>'Capital (d)'!C34</f>
        <v>UNAPPROVED PRIORITY SCHEMES (AWCP)</v>
      </c>
      <c r="D2055" s="87"/>
      <c r="E2055" s="87" t="str">
        <f>'Capital (d)'!D34</f>
        <v>FIGURE</v>
      </c>
      <c r="F2055" s="87" t="str">
        <f>'Capital (d)'!E34</f>
        <v>Carbon reduction hospital desteaming  - Morriston</v>
      </c>
      <c r="G2055" s="703"/>
      <c r="H2055" s="703"/>
      <c r="I2055" s="703"/>
      <c r="J2055" s="703"/>
      <c r="K2055" s="703"/>
      <c r="L2055" s="703"/>
      <c r="M2055" s="703"/>
      <c r="N2055" s="703"/>
      <c r="O2055" s="703"/>
      <c r="P2055" s="703"/>
      <c r="Q2055" s="703"/>
      <c r="R2055" s="703"/>
      <c r="S2055" s="703"/>
      <c r="W2055" s="703">
        <f>'Capital (d)'!F34</f>
        <v>0</v>
      </c>
      <c r="X2055" s="703">
        <f>'Capital (d)'!G34</f>
        <v>0</v>
      </c>
      <c r="Y2055" s="703">
        <f>'Capital (d)'!H34</f>
        <v>0</v>
      </c>
      <c r="Z2055" s="703">
        <f>'Capital (d)'!I34</f>
        <v>7.5</v>
      </c>
      <c r="AA2055" s="703">
        <f>'Capital (d)'!J34</f>
        <v>7.5</v>
      </c>
      <c r="AB2055" s="703">
        <f>'Capital (d)'!K34</f>
        <v>0</v>
      </c>
      <c r="AC2055" s="703">
        <f>'Capital (d)'!L34</f>
        <v>15</v>
      </c>
      <c r="AD2055" s="88" t="str">
        <f>'Capital (d)'!M34</f>
        <v>Future Scheme</v>
      </c>
      <c r="AL2055" s="88">
        <f>'Capital (d)'!N34</f>
        <v>10</v>
      </c>
    </row>
    <row r="2056" spans="1:38" ht="42.75">
      <c r="A2056" s="87" t="str">
        <f>'Capital (d)'!A35</f>
        <v>Swansea Bay UHB</v>
      </c>
      <c r="B2056" s="87" t="str">
        <f>'Capital (d)'!B35</f>
        <v>CAPITAL</v>
      </c>
      <c r="C2056" s="87" t="str">
        <f>'Capital (d)'!C35</f>
        <v>UNAPPROVED PRIORITY SCHEMES (AWCP)</v>
      </c>
      <c r="D2056" s="87"/>
      <c r="E2056" s="87" t="str">
        <f>'Capital (d)'!D35</f>
        <v>FIGURE</v>
      </c>
      <c r="F2056" s="87" t="str">
        <f>'Capital (d)'!E35</f>
        <v>Catheter Lab A Morriston replacement - Morriston</v>
      </c>
      <c r="G2056" s="703"/>
      <c r="H2056" s="703"/>
      <c r="I2056" s="703"/>
      <c r="J2056" s="703"/>
      <c r="K2056" s="703"/>
      <c r="L2056" s="703"/>
      <c r="M2056" s="703"/>
      <c r="N2056" s="703"/>
      <c r="O2056" s="703"/>
      <c r="P2056" s="703"/>
      <c r="Q2056" s="703"/>
      <c r="R2056" s="703"/>
      <c r="S2056" s="703"/>
      <c r="W2056" s="703">
        <f>'Capital (d)'!F35</f>
        <v>0</v>
      </c>
      <c r="X2056" s="703">
        <f>'Capital (d)'!G35</f>
        <v>2.9750000000000001</v>
      </c>
      <c r="Y2056" s="703">
        <f>'Capital (d)'!H35</f>
        <v>0</v>
      </c>
      <c r="Z2056" s="703">
        <f>'Capital (d)'!I35</f>
        <v>0</v>
      </c>
      <c r="AA2056" s="703">
        <f>'Capital (d)'!J35</f>
        <v>0</v>
      </c>
      <c r="AB2056" s="703">
        <f>'Capital (d)'!K35</f>
        <v>7</v>
      </c>
      <c r="AC2056" s="703">
        <f>'Capital (d)'!L35</f>
        <v>9.9749999999999996</v>
      </c>
      <c r="AD2056" s="88" t="str">
        <f>'Capital (d)'!M35</f>
        <v>BJC in development</v>
      </c>
      <c r="AL2056" s="88">
        <f>'Capital (d)'!N35</f>
        <v>11</v>
      </c>
    </row>
    <row r="2057" spans="1:38" ht="99.75">
      <c r="A2057" s="87" t="str">
        <f>'Capital (d)'!A36</f>
        <v>Swansea Bay UHB</v>
      </c>
      <c r="B2057" s="87" t="str">
        <f>'Capital (d)'!B36</f>
        <v>CAPITAL</v>
      </c>
      <c r="C2057" s="87" t="str">
        <f>'Capital (d)'!C36</f>
        <v>UNAPPROVED PRIORITY SCHEMES (AWCP)</v>
      </c>
      <c r="D2057" s="87"/>
      <c r="E2057" s="87" t="str">
        <f>'Capital (d)'!D36</f>
        <v>FIGURE</v>
      </c>
      <c r="F2057" s="87" t="str">
        <f>'Capital (d)'!E36</f>
        <v>Hybrid Theatre Morriston - Morriston</v>
      </c>
      <c r="G2057" s="703"/>
      <c r="H2057" s="703"/>
      <c r="I2057" s="703"/>
      <c r="J2057" s="703"/>
      <c r="K2057" s="703"/>
      <c r="L2057" s="703"/>
      <c r="M2057" s="703"/>
      <c r="N2057" s="703"/>
      <c r="O2057" s="703"/>
      <c r="P2057" s="703"/>
      <c r="Q2057" s="703"/>
      <c r="R2057" s="703"/>
      <c r="S2057" s="703"/>
      <c r="W2057" s="703">
        <f>'Capital (d)'!F36</f>
        <v>0</v>
      </c>
      <c r="X2057" s="703">
        <f>'Capital (d)'!G36</f>
        <v>0.67</v>
      </c>
      <c r="Y2057" s="703">
        <f>'Capital (d)'!H36</f>
        <v>10.486000000000001</v>
      </c>
      <c r="Z2057" s="703">
        <f>'Capital (d)'!I36</f>
        <v>0</v>
      </c>
      <c r="AA2057" s="703">
        <f>'Capital (d)'!J36</f>
        <v>0</v>
      </c>
      <c r="AB2057" s="703">
        <f>'Capital (d)'!K36</f>
        <v>0</v>
      </c>
      <c r="AC2057" s="703">
        <f>'Capital (d)'!L36</f>
        <v>11.156000000000001</v>
      </c>
      <c r="AD2057" s="88" t="str">
        <f>'Capital (d)'!M36</f>
        <v>SOC Endorsed. 
Combined OBC/FBC in development</v>
      </c>
      <c r="AL2057" s="88">
        <f>'Capital (d)'!N36</f>
        <v>12</v>
      </c>
    </row>
    <row r="2058" spans="1:38" ht="57">
      <c r="A2058" s="87" t="str">
        <f>'Capital (d)'!A37</f>
        <v>Swansea Bay UHB</v>
      </c>
      <c r="B2058" s="87" t="str">
        <f>'Capital (d)'!B37</f>
        <v>CAPITAL</v>
      </c>
      <c r="C2058" s="87" t="str">
        <f>'Capital (d)'!C37</f>
        <v>UNAPPROVED PRIORITY SCHEMES (AWCP)</v>
      </c>
      <c r="D2058" s="87"/>
      <c r="E2058" s="87" t="str">
        <f>'Capital (d)'!D37</f>
        <v>FIGURE</v>
      </c>
      <c r="F2058" s="87" t="str">
        <f>'Capital (d)'!E37</f>
        <v>Morriston Access Road - Morriston</v>
      </c>
      <c r="G2058" s="703"/>
      <c r="H2058" s="703"/>
      <c r="I2058" s="703"/>
      <c r="J2058" s="703"/>
      <c r="K2058" s="703"/>
      <c r="L2058" s="703"/>
      <c r="M2058" s="703"/>
      <c r="N2058" s="703"/>
      <c r="O2058" s="703"/>
      <c r="P2058" s="703"/>
      <c r="Q2058" s="703"/>
      <c r="R2058" s="703"/>
      <c r="S2058" s="703"/>
      <c r="W2058" s="703">
        <f>'Capital (d)'!F37</f>
        <v>0</v>
      </c>
      <c r="X2058" s="703">
        <f>'Capital (d)'!G37</f>
        <v>1.2370000000000001</v>
      </c>
      <c r="Y2058" s="703">
        <f>'Capital (d)'!H37</f>
        <v>0.57799999999999996</v>
      </c>
      <c r="Z2058" s="703">
        <f>'Capital (d)'!I37</f>
        <v>14.5</v>
      </c>
      <c r="AA2058" s="703">
        <f>'Capital (d)'!J37</f>
        <v>4.9249999999999998</v>
      </c>
      <c r="AB2058" s="703">
        <f>'Capital (d)'!K37</f>
        <v>0</v>
      </c>
      <c r="AC2058" s="703">
        <f>'Capital (d)'!L37</f>
        <v>21.24</v>
      </c>
      <c r="AD2058" s="88" t="str">
        <f>'Capital (d)'!M37</f>
        <v>Part of Regional Pathology OBC</v>
      </c>
      <c r="AL2058" s="88">
        <f>'Capital (d)'!N37</f>
        <v>13</v>
      </c>
    </row>
    <row r="2059" spans="1:38" ht="42.75">
      <c r="A2059" s="87" t="str">
        <f>'Capital (d)'!A38</f>
        <v>Swansea Bay UHB</v>
      </c>
      <c r="B2059" s="87" t="str">
        <f>'Capital (d)'!B38</f>
        <v>CAPITAL</v>
      </c>
      <c r="C2059" s="87" t="str">
        <f>'Capital (d)'!C38</f>
        <v>UNAPPROVED PRIORITY SCHEMES (AWCP)</v>
      </c>
      <c r="D2059" s="87"/>
      <c r="E2059" s="87" t="str">
        <f>'Capital (d)'!D38</f>
        <v>FIGURE</v>
      </c>
      <c r="F2059" s="87" t="str">
        <f>'Capital (d)'!E38</f>
        <v>New expanded ED, Critical Care and Theatre, Morriston Hospital - Morriston</v>
      </c>
      <c r="G2059" s="703"/>
      <c r="H2059" s="703"/>
      <c r="I2059" s="703"/>
      <c r="J2059" s="703"/>
      <c r="K2059" s="703"/>
      <c r="L2059" s="703"/>
      <c r="M2059" s="703"/>
      <c r="N2059" s="703"/>
      <c r="O2059" s="703"/>
      <c r="P2059" s="703"/>
      <c r="Q2059" s="703"/>
      <c r="R2059" s="703"/>
      <c r="S2059" s="703"/>
      <c r="W2059" s="703">
        <f>'Capital (d)'!F38</f>
        <v>0</v>
      </c>
      <c r="X2059" s="703">
        <f>'Capital (d)'!G38</f>
        <v>0.5</v>
      </c>
      <c r="Y2059" s="703">
        <f>'Capital (d)'!H38</f>
        <v>1.5</v>
      </c>
      <c r="Z2059" s="703">
        <f>'Capital (d)'!I38</f>
        <v>2</v>
      </c>
      <c r="AA2059" s="703">
        <f>'Capital (d)'!J38</f>
        <v>16</v>
      </c>
      <c r="AB2059" s="703">
        <f>'Capital (d)'!K38</f>
        <v>80</v>
      </c>
      <c r="AC2059" s="703">
        <f>'Capital (d)'!L38</f>
        <v>100</v>
      </c>
      <c r="AD2059" s="88" t="str">
        <f>'Capital (d)'!M38</f>
        <v>Scoping Meeting Required</v>
      </c>
      <c r="AL2059" s="88">
        <f>'Capital (d)'!N38</f>
        <v>14</v>
      </c>
    </row>
    <row r="2060" spans="1:38" ht="71.25">
      <c r="A2060" s="87" t="str">
        <f>'Capital (d)'!A39</f>
        <v>Swansea Bay UHB</v>
      </c>
      <c r="B2060" s="87" t="str">
        <f>'Capital (d)'!B39</f>
        <v>CAPITAL</v>
      </c>
      <c r="C2060" s="87" t="str">
        <f>'Capital (d)'!C39</f>
        <v>UNAPPROVED PRIORITY SCHEMES (AWCP)</v>
      </c>
      <c r="D2060" s="87"/>
      <c r="E2060" s="87" t="str">
        <f>'Capital (d)'!D39</f>
        <v>FIGURE</v>
      </c>
      <c r="F2060" s="87" t="str">
        <f>'Capital (d)'!E39</f>
        <v>Refurbishment of Burns ITU Phase 1 - Morriston</v>
      </c>
      <c r="G2060" s="703"/>
      <c r="H2060" s="703"/>
      <c r="I2060" s="703"/>
      <c r="J2060" s="703"/>
      <c r="K2060" s="703"/>
      <c r="L2060" s="703"/>
      <c r="M2060" s="703"/>
      <c r="N2060" s="703"/>
      <c r="O2060" s="703"/>
      <c r="P2060" s="703"/>
      <c r="Q2060" s="703"/>
      <c r="R2060" s="703"/>
      <c r="S2060" s="703"/>
      <c r="W2060" s="703">
        <f>'Capital (d)'!F39</f>
        <v>0</v>
      </c>
      <c r="X2060" s="703">
        <f>'Capital (d)'!G39</f>
        <v>7.3730000000000002</v>
      </c>
      <c r="Y2060" s="703">
        <f>'Capital (d)'!H39</f>
        <v>0</v>
      </c>
      <c r="Z2060" s="703">
        <f>'Capital (d)'!I39</f>
        <v>0</v>
      </c>
      <c r="AA2060" s="703">
        <f>'Capital (d)'!J39</f>
        <v>0</v>
      </c>
      <c r="AB2060" s="703">
        <f>'Capital (d)'!K39</f>
        <v>0</v>
      </c>
      <c r="AC2060" s="703">
        <f>'Capital (d)'!L39</f>
        <v>7.3730000000000002</v>
      </c>
      <c r="AD2060" s="88" t="str">
        <f>'Capital (d)'!M39</f>
        <v>BJC phase 1 submitted to WG 30/1/23</v>
      </c>
      <c r="AL2060" s="88">
        <f>'Capital (d)'!N39</f>
        <v>15</v>
      </c>
    </row>
    <row r="2061" spans="1:38" ht="71.25">
      <c r="A2061" s="87" t="str">
        <f>'Capital (d)'!A40</f>
        <v>Swansea Bay UHB</v>
      </c>
      <c r="B2061" s="87" t="str">
        <f>'Capital (d)'!B40</f>
        <v>CAPITAL</v>
      </c>
      <c r="C2061" s="87" t="str">
        <f>'Capital (d)'!C40</f>
        <v>UNAPPROVED PRIORITY SCHEMES (AWCP)</v>
      </c>
      <c r="D2061" s="87"/>
      <c r="E2061" s="87" t="str">
        <f>'Capital (d)'!D40</f>
        <v>FIGURE</v>
      </c>
      <c r="F2061" s="87" t="str">
        <f>'Capital (d)'!E40</f>
        <v>Refurbishment of Burns ITU Phase 2 - Morriston</v>
      </c>
      <c r="G2061" s="703"/>
      <c r="H2061" s="703"/>
      <c r="I2061" s="703"/>
      <c r="J2061" s="703"/>
      <c r="K2061" s="703"/>
      <c r="L2061" s="703"/>
      <c r="M2061" s="703"/>
      <c r="N2061" s="703"/>
      <c r="O2061" s="703"/>
      <c r="P2061" s="703"/>
      <c r="Q2061" s="703"/>
      <c r="R2061" s="703"/>
      <c r="S2061" s="703"/>
      <c r="W2061" s="703">
        <f>'Capital (d)'!F40</f>
        <v>0</v>
      </c>
      <c r="X2061" s="703">
        <f>'Capital (d)'!G40</f>
        <v>0.5</v>
      </c>
      <c r="Y2061" s="703">
        <f>'Capital (d)'!H40</f>
        <v>12</v>
      </c>
      <c r="Z2061" s="703">
        <f>'Capital (d)'!I40</f>
        <v>12</v>
      </c>
      <c r="AA2061" s="703">
        <f>'Capital (d)'!J40</f>
        <v>16.5</v>
      </c>
      <c r="AB2061" s="703">
        <f>'Capital (d)'!K40</f>
        <v>0</v>
      </c>
      <c r="AC2061" s="703">
        <f>'Capital (d)'!L40</f>
        <v>41</v>
      </c>
      <c r="AD2061" s="88" t="str">
        <f>'Capital (d)'!M40</f>
        <v>BJC phase 1 submitted to WG 30/1/23</v>
      </c>
      <c r="AL2061" s="88">
        <f>'Capital (d)'!N40</f>
        <v>16</v>
      </c>
    </row>
    <row r="2062" spans="1:38" ht="71.25">
      <c r="A2062" s="87" t="str">
        <f>'Capital (d)'!A41</f>
        <v>Swansea Bay UHB</v>
      </c>
      <c r="B2062" s="87" t="str">
        <f>'Capital (d)'!B41</f>
        <v>CAPITAL</v>
      </c>
      <c r="C2062" s="87" t="str">
        <f>'Capital (d)'!C41</f>
        <v>UNAPPROVED PRIORITY SCHEMES (AWCP)</v>
      </c>
      <c r="D2062" s="87"/>
      <c r="E2062" s="87" t="str">
        <f>'Capital (d)'!D41</f>
        <v>FIGURE</v>
      </c>
      <c r="F2062" s="87" t="str">
        <f>'Capital (d)'!E41</f>
        <v>Regional Pathology Centre - Morriston</v>
      </c>
      <c r="G2062" s="703"/>
      <c r="H2062" s="703"/>
      <c r="I2062" s="703"/>
      <c r="J2062" s="703"/>
      <c r="K2062" s="703"/>
      <c r="L2062" s="703"/>
      <c r="M2062" s="703"/>
      <c r="N2062" s="703"/>
      <c r="O2062" s="703"/>
      <c r="P2062" s="703"/>
      <c r="Q2062" s="703"/>
      <c r="R2062" s="703"/>
      <c r="S2062" s="703"/>
      <c r="W2062" s="703">
        <f>'Capital (d)'!F41</f>
        <v>0</v>
      </c>
      <c r="X2062" s="703">
        <f>'Capital (d)'!G41</f>
        <v>0</v>
      </c>
      <c r="Y2062" s="703">
        <f>'Capital (d)'!H41</f>
        <v>3</v>
      </c>
      <c r="Z2062" s="703">
        <f>'Capital (d)'!I41</f>
        <v>17</v>
      </c>
      <c r="AA2062" s="703">
        <f>'Capital (d)'!J41</f>
        <v>30</v>
      </c>
      <c r="AB2062" s="703">
        <f>'Capital (d)'!K41</f>
        <v>40.383000000000003</v>
      </c>
      <c r="AC2062" s="703">
        <f>'Capital (d)'!L41</f>
        <v>90.382999999999996</v>
      </c>
      <c r="AD2062" s="88" t="str">
        <f>'Capital (d)'!M41</f>
        <v>SOC endorsed, OBC in development</v>
      </c>
      <c r="AL2062" s="88">
        <f>'Capital (d)'!N41</f>
        <v>17</v>
      </c>
    </row>
    <row r="2063" spans="1:38" ht="71.25">
      <c r="A2063" s="87" t="str">
        <f>'Capital (d)'!A42</f>
        <v>Swansea Bay UHB</v>
      </c>
      <c r="B2063" s="87" t="str">
        <f>'Capital (d)'!B42</f>
        <v>CAPITAL</v>
      </c>
      <c r="C2063" s="87" t="str">
        <f>'Capital (d)'!C42</f>
        <v>UNAPPROVED PRIORITY SCHEMES (AWCP)</v>
      </c>
      <c r="D2063" s="87"/>
      <c r="E2063" s="87" t="str">
        <f>'Capital (d)'!D42</f>
        <v>FIGURE</v>
      </c>
      <c r="F2063" s="87" t="str">
        <f>'Capital (d)'!E42</f>
        <v>Thoracic, Morriston - Morriston</v>
      </c>
      <c r="G2063" s="703"/>
      <c r="H2063" s="703"/>
      <c r="I2063" s="703"/>
      <c r="J2063" s="703"/>
      <c r="K2063" s="703"/>
      <c r="L2063" s="703"/>
      <c r="M2063" s="703"/>
      <c r="N2063" s="703"/>
      <c r="O2063" s="703"/>
      <c r="P2063" s="703"/>
      <c r="Q2063" s="703"/>
      <c r="R2063" s="703"/>
      <c r="S2063" s="703"/>
      <c r="W2063" s="703">
        <f>'Capital (d)'!F42</f>
        <v>0</v>
      </c>
      <c r="X2063" s="703">
        <f>'Capital (d)'!G42</f>
        <v>1</v>
      </c>
      <c r="Y2063" s="703">
        <f>'Capital (d)'!H42</f>
        <v>1.8</v>
      </c>
      <c r="Z2063" s="703">
        <f>'Capital (d)'!I42</f>
        <v>14</v>
      </c>
      <c r="AA2063" s="703">
        <f>'Capital (d)'!J42</f>
        <v>13.4</v>
      </c>
      <c r="AB2063" s="703">
        <f>'Capital (d)'!K42</f>
        <v>2.8</v>
      </c>
      <c r="AC2063" s="703">
        <f>'Capital (d)'!L42</f>
        <v>33</v>
      </c>
      <c r="AD2063" s="88" t="str">
        <f>'Capital (d)'!M42</f>
        <v>SOC endorsed, OBC in development</v>
      </c>
      <c r="AL2063" s="88">
        <f>'Capital (d)'!N42</f>
        <v>18</v>
      </c>
    </row>
    <row r="2064" spans="1:38" ht="42.75">
      <c r="A2064" s="87" t="str">
        <f>'Capital (d)'!A43</f>
        <v>Swansea Bay UHB</v>
      </c>
      <c r="B2064" s="87" t="str">
        <f>'Capital (d)'!B43</f>
        <v>CAPITAL</v>
      </c>
      <c r="C2064" s="87" t="str">
        <f>'Capital (d)'!C43</f>
        <v>UNAPPROVED PRIORITY SCHEMES (AWCP)</v>
      </c>
      <c r="D2064" s="87"/>
      <c r="E2064" s="87" t="str">
        <f>'Capital (d)'!D43</f>
        <v>FIGURE</v>
      </c>
      <c r="F2064" s="87" t="str">
        <f>'Capital (d)'!E43</f>
        <v>Ward Decant enabling works &amp; purchase 6 modular wards - Morriston</v>
      </c>
      <c r="G2064" s="703"/>
      <c r="H2064" s="703"/>
      <c r="I2064" s="703"/>
      <c r="J2064" s="703"/>
      <c r="K2064" s="703"/>
      <c r="L2064" s="703"/>
      <c r="M2064" s="703"/>
      <c r="N2064" s="703"/>
      <c r="O2064" s="703"/>
      <c r="P2064" s="703"/>
      <c r="Q2064" s="703"/>
      <c r="R2064" s="703"/>
      <c r="S2064" s="703"/>
      <c r="W2064" s="703">
        <f>'Capital (d)'!F43</f>
        <v>0</v>
      </c>
      <c r="X2064" s="703">
        <f>'Capital (d)'!G43</f>
        <v>0</v>
      </c>
      <c r="Y2064" s="703">
        <f>'Capital (d)'!H43</f>
        <v>0.3</v>
      </c>
      <c r="Z2064" s="703">
        <f>'Capital (d)'!I43</f>
        <v>2.9</v>
      </c>
      <c r="AA2064" s="703">
        <f>'Capital (d)'!J43</f>
        <v>41.7</v>
      </c>
      <c r="AB2064" s="703">
        <f>'Capital (d)'!K43</f>
        <v>0</v>
      </c>
      <c r="AC2064" s="703">
        <f>'Capital (d)'!L43</f>
        <v>44.9</v>
      </c>
      <c r="AD2064" s="88" t="str">
        <f>'Capital (d)'!M43</f>
        <v>Scoping Meeting Required</v>
      </c>
      <c r="AL2064" s="88">
        <f>'Capital (d)'!N43</f>
        <v>19</v>
      </c>
    </row>
    <row r="2065" spans="1:38" ht="42.75">
      <c r="A2065" s="87" t="str">
        <f>'Capital (d)'!A44</f>
        <v>Swansea Bay UHB</v>
      </c>
      <c r="B2065" s="87" t="str">
        <f>'Capital (d)'!B44</f>
        <v>CAPITAL</v>
      </c>
      <c r="C2065" s="87" t="str">
        <f>'Capital (d)'!C44</f>
        <v>UNAPPROVED PRIORITY SCHEMES (AWCP)</v>
      </c>
      <c r="D2065" s="87"/>
      <c r="E2065" s="87" t="str">
        <f>'Capital (d)'!D44</f>
        <v>FIGURE</v>
      </c>
      <c r="F2065" s="87" t="str">
        <f>'Capital (d)'!E44</f>
        <v>Ward Refurbishment Programme, Morriston Stage 1 (Phases 1-2) - Morriston</v>
      </c>
      <c r="G2065" s="703"/>
      <c r="H2065" s="703"/>
      <c r="I2065" s="703"/>
      <c r="J2065" s="703"/>
      <c r="K2065" s="703"/>
      <c r="L2065" s="703"/>
      <c r="M2065" s="703"/>
      <c r="N2065" s="703"/>
      <c r="O2065" s="703"/>
      <c r="P2065" s="703"/>
      <c r="Q2065" s="703"/>
      <c r="R2065" s="703"/>
      <c r="S2065" s="703"/>
      <c r="W2065" s="703">
        <f>'Capital (d)'!F44</f>
        <v>0</v>
      </c>
      <c r="X2065" s="703">
        <f>'Capital (d)'!G44</f>
        <v>0</v>
      </c>
      <c r="Y2065" s="703">
        <f>'Capital (d)'!H44</f>
        <v>0</v>
      </c>
      <c r="Z2065" s="703">
        <f>'Capital (d)'!I44</f>
        <v>0</v>
      </c>
      <c r="AA2065" s="703">
        <f>'Capital (d)'!J44</f>
        <v>12</v>
      </c>
      <c r="AB2065" s="703">
        <f>'Capital (d)'!K44</f>
        <v>36</v>
      </c>
      <c r="AC2065" s="703">
        <f>'Capital (d)'!L44</f>
        <v>48</v>
      </c>
      <c r="AD2065" s="88" t="str">
        <f>'Capital (d)'!M44</f>
        <v>Scoping Meeting Required</v>
      </c>
      <c r="AL2065" s="88">
        <f>'Capital (d)'!N44</f>
        <v>20</v>
      </c>
    </row>
    <row r="2066" spans="1:38" ht="42.75">
      <c r="A2066" s="87" t="str">
        <f>'Capital (d)'!A45</f>
        <v>Swansea Bay UHB</v>
      </c>
      <c r="B2066" s="87" t="str">
        <f>'Capital (d)'!B45</f>
        <v>CAPITAL</v>
      </c>
      <c r="C2066" s="87" t="str">
        <f>'Capital (d)'!C45</f>
        <v>UNAPPROVED PRIORITY SCHEMES (AWCP)</v>
      </c>
      <c r="D2066" s="87"/>
      <c r="E2066" s="87" t="str">
        <f>'Capital (d)'!D45</f>
        <v>FIGURE</v>
      </c>
      <c r="F2066" s="87" t="str">
        <f>'Capital (d)'!E45</f>
        <v>Ward Refurbishment Programme, Morriston Stage 2 (Phases 2-5) - Morriston</v>
      </c>
      <c r="G2066" s="703"/>
      <c r="H2066" s="703"/>
      <c r="I2066" s="703"/>
      <c r="J2066" s="703"/>
      <c r="K2066" s="703"/>
      <c r="L2066" s="703"/>
      <c r="M2066" s="703"/>
      <c r="N2066" s="703"/>
      <c r="O2066" s="703"/>
      <c r="P2066" s="703"/>
      <c r="Q2066" s="703"/>
      <c r="R2066" s="703"/>
      <c r="S2066" s="703"/>
      <c r="W2066" s="703">
        <f>'Capital (d)'!F45</f>
        <v>0</v>
      </c>
      <c r="X2066" s="703">
        <f>'Capital (d)'!G45</f>
        <v>0</v>
      </c>
      <c r="Y2066" s="703">
        <f>'Capital (d)'!H45</f>
        <v>0</v>
      </c>
      <c r="Z2066" s="703">
        <f>'Capital (d)'!I45</f>
        <v>0</v>
      </c>
      <c r="AA2066" s="703">
        <f>'Capital (d)'!J45</f>
        <v>0</v>
      </c>
      <c r="AB2066" s="703">
        <f>'Capital (d)'!K45</f>
        <v>40</v>
      </c>
      <c r="AC2066" s="703">
        <f>'Capital (d)'!L45</f>
        <v>40</v>
      </c>
      <c r="AD2066" s="88" t="str">
        <f>'Capital (d)'!M45</f>
        <v>Scoping Meeting Required</v>
      </c>
      <c r="AL2066" s="88">
        <f>'Capital (d)'!N45</f>
        <v>21</v>
      </c>
    </row>
    <row r="2067" spans="1:38" ht="42.75">
      <c r="A2067" s="87" t="str">
        <f>'Capital (d)'!A46</f>
        <v>Swansea Bay UHB</v>
      </c>
      <c r="B2067" s="87" t="str">
        <f>'Capital (d)'!B46</f>
        <v>CAPITAL</v>
      </c>
      <c r="C2067" s="87" t="str">
        <f>'Capital (d)'!C46</f>
        <v>UNAPPROVED PRIORITY SCHEMES (AWCP)</v>
      </c>
      <c r="D2067" s="87"/>
      <c r="E2067" s="87" t="str">
        <f>'Capital (d)'!D46</f>
        <v>FIGURE</v>
      </c>
      <c r="F2067" s="87" t="str">
        <f>'Capital (d)'!E46</f>
        <v>Management Centre, Morriston - Morriston</v>
      </c>
      <c r="G2067" s="703"/>
      <c r="H2067" s="703"/>
      <c r="I2067" s="703"/>
      <c r="J2067" s="703"/>
      <c r="K2067" s="703"/>
      <c r="L2067" s="703"/>
      <c r="M2067" s="703"/>
      <c r="N2067" s="703"/>
      <c r="O2067" s="703"/>
      <c r="P2067" s="703"/>
      <c r="Q2067" s="703"/>
      <c r="R2067" s="703"/>
      <c r="S2067" s="703"/>
      <c r="W2067" s="703">
        <f>'Capital (d)'!F46</f>
        <v>0</v>
      </c>
      <c r="X2067" s="703">
        <f>'Capital (d)'!G46</f>
        <v>1.25</v>
      </c>
      <c r="Y2067" s="703">
        <f>'Capital (d)'!H46</f>
        <v>0</v>
      </c>
      <c r="Z2067" s="703">
        <f>'Capital (d)'!I46</f>
        <v>0</v>
      </c>
      <c r="AA2067" s="703">
        <f>'Capital (d)'!J46</f>
        <v>0</v>
      </c>
      <c r="AB2067" s="703">
        <f>'Capital (d)'!K46</f>
        <v>0</v>
      </c>
      <c r="AC2067" s="703">
        <f>'Capital (d)'!L46</f>
        <v>1.25</v>
      </c>
      <c r="AD2067" s="88" t="str">
        <f>'Capital (d)'!M46</f>
        <v>BJC in development</v>
      </c>
      <c r="AL2067" s="88">
        <f>'Capital (d)'!N46</f>
        <v>22</v>
      </c>
    </row>
    <row r="2068" spans="1:38" ht="28.5">
      <c r="A2068" s="87" t="str">
        <f>'Capital (d)'!A47</f>
        <v>Swansea Bay UHB</v>
      </c>
      <c r="B2068" s="87" t="str">
        <f>'Capital (d)'!B47</f>
        <v>CAPITAL</v>
      </c>
      <c r="C2068" s="87" t="str">
        <f>'Capital (d)'!C47</f>
        <v>UNAPPROVED PRIORITY SCHEMES (AWCP)</v>
      </c>
      <c r="D2068" s="87"/>
      <c r="E2068" s="87" t="str">
        <f>'Capital (d)'!D47</f>
        <v>FIGURE</v>
      </c>
      <c r="F2068" s="87" t="str">
        <f>'Capital (d)'!E47</f>
        <v>Development/Refurbishment of Paediatric wards inc HDU and paeds burns facilities Morriston Hospital - Morriston</v>
      </c>
      <c r="G2068" s="703"/>
      <c r="H2068" s="703"/>
      <c r="I2068" s="703"/>
      <c r="J2068" s="703"/>
      <c r="K2068" s="703"/>
      <c r="L2068" s="703"/>
      <c r="M2068" s="703"/>
      <c r="N2068" s="703"/>
      <c r="O2068" s="703"/>
      <c r="P2068" s="703"/>
      <c r="Q2068" s="703"/>
      <c r="R2068" s="703"/>
      <c r="S2068" s="703"/>
      <c r="W2068" s="703">
        <f>'Capital (d)'!F47</f>
        <v>0</v>
      </c>
      <c r="X2068" s="703">
        <f>'Capital (d)'!G47</f>
        <v>0.1</v>
      </c>
      <c r="Y2068" s="703" t="str">
        <f>'Capital (d)'!H47</f>
        <v>tbc</v>
      </c>
      <c r="Z2068" s="703" t="str">
        <f>'Capital (d)'!I47</f>
        <v>tbc</v>
      </c>
      <c r="AA2068" s="703" t="str">
        <f>'Capital (d)'!J47</f>
        <v>tbc</v>
      </c>
      <c r="AB2068" s="703" t="str">
        <f>'Capital (d)'!K47</f>
        <v>tbc</v>
      </c>
      <c r="AC2068" s="703">
        <f>'Capital (d)'!L47</f>
        <v>0.1</v>
      </c>
      <c r="AD2068" s="88" t="str">
        <f>'Capital (d)'!M47</f>
        <v>Feasability Stage</v>
      </c>
      <c r="AL2068" s="88">
        <f>'Capital (d)'!N47</f>
        <v>23</v>
      </c>
    </row>
    <row r="2069" spans="1:38" ht="28.5">
      <c r="A2069" s="87" t="str">
        <f>'Capital (d)'!A48</f>
        <v>Swansea Bay UHB</v>
      </c>
      <c r="B2069" s="87" t="str">
        <f>'Capital (d)'!B48</f>
        <v>CAPITAL</v>
      </c>
      <c r="C2069" s="87" t="str">
        <f>'Capital (d)'!C48</f>
        <v>UNAPPROVED PRIORITY SCHEMES (AWCP)</v>
      </c>
      <c r="D2069" s="87"/>
      <c r="E2069" s="87" t="str">
        <f>'Capital (d)'!D48</f>
        <v>FIGURE</v>
      </c>
      <c r="F2069" s="87" t="str">
        <f>'Capital (d)'!E48</f>
        <v>National Imaging
(DR Room 1 General Morriston) - Morriston</v>
      </c>
      <c r="G2069" s="703"/>
      <c r="H2069" s="703"/>
      <c r="I2069" s="703"/>
      <c r="J2069" s="703"/>
      <c r="K2069" s="703"/>
      <c r="L2069" s="703"/>
      <c r="M2069" s="703"/>
      <c r="N2069" s="703"/>
      <c r="O2069" s="703"/>
      <c r="P2069" s="703"/>
      <c r="Q2069" s="703"/>
      <c r="R2069" s="703"/>
      <c r="S2069" s="703"/>
      <c r="W2069" s="703">
        <f>'Capital (d)'!F48</f>
        <v>0</v>
      </c>
      <c r="X2069" s="703">
        <f>'Capital (d)'!G48</f>
        <v>0</v>
      </c>
      <c r="Y2069" s="703">
        <f>'Capital (d)'!H48</f>
        <v>0.7</v>
      </c>
      <c r="Z2069" s="703">
        <f>'Capital (d)'!I48</f>
        <v>0</v>
      </c>
      <c r="AA2069" s="703">
        <f>'Capital (d)'!J48</f>
        <v>0</v>
      </c>
      <c r="AB2069" s="703">
        <f>'Capital (d)'!K48</f>
        <v>0</v>
      </c>
      <c r="AC2069" s="703">
        <f>'Capital (d)'!L48</f>
        <v>0.7</v>
      </c>
      <c r="AD2069" s="88" t="str">
        <f>'Capital (d)'!M48</f>
        <v>Future Scheme</v>
      </c>
      <c r="AL2069" s="88">
        <f>'Capital (d)'!N48</f>
        <v>24</v>
      </c>
    </row>
    <row r="2070" spans="1:38" ht="28.5">
      <c r="A2070" s="87" t="str">
        <f>'Capital (d)'!A49</f>
        <v>Swansea Bay UHB</v>
      </c>
      <c r="B2070" s="87" t="str">
        <f>'Capital (d)'!B49</f>
        <v>CAPITAL</v>
      </c>
      <c r="C2070" s="87" t="str">
        <f>'Capital (d)'!C49</f>
        <v>UNAPPROVED PRIORITY SCHEMES (AWCP)</v>
      </c>
      <c r="D2070" s="87"/>
      <c r="E2070" s="87" t="str">
        <f>'Capital (d)'!D49</f>
        <v>FIGURE</v>
      </c>
      <c r="F2070" s="87" t="str">
        <f>'Capital (d)'!E49</f>
        <v>Additional Regional Orthopaedic Theatres - NPT</v>
      </c>
      <c r="G2070" s="703"/>
      <c r="H2070" s="703"/>
      <c r="I2070" s="703"/>
      <c r="J2070" s="703"/>
      <c r="K2070" s="703"/>
      <c r="L2070" s="703"/>
      <c r="M2070" s="703"/>
      <c r="N2070" s="703"/>
      <c r="O2070" s="703"/>
      <c r="P2070" s="703"/>
      <c r="Q2070" s="703"/>
      <c r="R2070" s="703"/>
      <c r="S2070" s="703"/>
      <c r="W2070" s="703">
        <f>'Capital (d)'!F49</f>
        <v>0</v>
      </c>
      <c r="X2070" s="703" t="str">
        <f>'Capital (d)'!G49</f>
        <v>tbc</v>
      </c>
      <c r="Y2070" s="703" t="str">
        <f>'Capital (d)'!H49</f>
        <v>tbc</v>
      </c>
      <c r="Z2070" s="703" t="str">
        <f>'Capital (d)'!I49</f>
        <v>tbc</v>
      </c>
      <c r="AA2070" s="703" t="str">
        <f>'Capital (d)'!J49</f>
        <v>tbc</v>
      </c>
      <c r="AB2070" s="703" t="str">
        <f>'Capital (d)'!K49</f>
        <v>tbc</v>
      </c>
      <c r="AC2070" s="703">
        <f>'Capital (d)'!L49</f>
        <v>0</v>
      </c>
      <c r="AD2070" s="88" t="str">
        <f>'Capital (d)'!M49</f>
        <v>Future Scheme</v>
      </c>
      <c r="AL2070" s="88">
        <f>'Capital (d)'!N49</f>
        <v>25</v>
      </c>
    </row>
    <row r="2071" spans="1:38" ht="28.5">
      <c r="A2071" s="87" t="str">
        <f>'Capital (d)'!A50</f>
        <v>Swansea Bay UHB</v>
      </c>
      <c r="B2071" s="87" t="str">
        <f>'Capital (d)'!B50</f>
        <v>CAPITAL</v>
      </c>
      <c r="C2071" s="87" t="str">
        <f>'Capital (d)'!C50</f>
        <v>UNAPPROVED PRIORITY SCHEMES (AWCP)</v>
      </c>
      <c r="D2071" s="87"/>
      <c r="E2071" s="87" t="str">
        <f>'Capital (d)'!D50</f>
        <v>FIGURE</v>
      </c>
      <c r="F2071" s="87" t="str">
        <f>'Capital (d)'!E50</f>
        <v>Centralise WFI - NPT</v>
      </c>
      <c r="G2071" s="703"/>
      <c r="H2071" s="703"/>
      <c r="I2071" s="703"/>
      <c r="J2071" s="703"/>
      <c r="K2071" s="703"/>
      <c r="L2071" s="703"/>
      <c r="M2071" s="703"/>
      <c r="N2071" s="703"/>
      <c r="O2071" s="703"/>
      <c r="P2071" s="703"/>
      <c r="Q2071" s="703"/>
      <c r="R2071" s="703"/>
      <c r="S2071" s="703"/>
      <c r="W2071" s="703">
        <f>'Capital (d)'!F50</f>
        <v>0</v>
      </c>
      <c r="X2071" s="703">
        <f>'Capital (d)'!G50</f>
        <v>0</v>
      </c>
      <c r="Y2071" s="703">
        <f>'Capital (d)'!H50</f>
        <v>2.5</v>
      </c>
      <c r="Z2071" s="703">
        <f>'Capital (d)'!I50</f>
        <v>0</v>
      </c>
      <c r="AA2071" s="703">
        <f>'Capital (d)'!J50</f>
        <v>0</v>
      </c>
      <c r="AB2071" s="703">
        <f>'Capital (d)'!K50</f>
        <v>0</v>
      </c>
      <c r="AC2071" s="703">
        <f>'Capital (d)'!L50</f>
        <v>2.5</v>
      </c>
      <c r="AD2071" s="88" t="str">
        <f>'Capital (d)'!M50</f>
        <v>Feasability Stage</v>
      </c>
      <c r="AL2071" s="88">
        <f>'Capital (d)'!N50</f>
        <v>26</v>
      </c>
    </row>
    <row r="2072" spans="1:38" ht="28.5">
      <c r="A2072" s="87" t="str">
        <f>'Capital (d)'!A51</f>
        <v>Swansea Bay UHB</v>
      </c>
      <c r="B2072" s="87" t="str">
        <f>'Capital (d)'!B51</f>
        <v>CAPITAL</v>
      </c>
      <c r="C2072" s="87" t="str">
        <f>'Capital (d)'!C51</f>
        <v>UNAPPROVED PRIORITY SCHEMES (AWCP)</v>
      </c>
      <c r="D2072" s="87"/>
      <c r="E2072" s="87" t="str">
        <f>'Capital (d)'!D51</f>
        <v>FIGURE</v>
      </c>
      <c r="F2072" s="87" t="str">
        <f>'Capital (d)'!E51</f>
        <v>JAG Accreditation NPTH - NPT</v>
      </c>
      <c r="G2072" s="703"/>
      <c r="H2072" s="703"/>
      <c r="I2072" s="703"/>
      <c r="J2072" s="703"/>
      <c r="K2072" s="703"/>
      <c r="L2072" s="703"/>
      <c r="M2072" s="703"/>
      <c r="N2072" s="703"/>
      <c r="O2072" s="703"/>
      <c r="P2072" s="703"/>
      <c r="Q2072" s="703"/>
      <c r="R2072" s="703"/>
      <c r="S2072" s="703"/>
      <c r="W2072" s="703">
        <f>'Capital (d)'!F51</f>
        <v>0</v>
      </c>
      <c r="X2072" s="703">
        <f>'Capital (d)'!G51</f>
        <v>0</v>
      </c>
      <c r="Y2072" s="703">
        <f>'Capital (d)'!H51</f>
        <v>1</v>
      </c>
      <c r="Z2072" s="703">
        <f>'Capital (d)'!I51</f>
        <v>0</v>
      </c>
      <c r="AA2072" s="703">
        <f>'Capital (d)'!J51</f>
        <v>0</v>
      </c>
      <c r="AB2072" s="703">
        <f>'Capital (d)'!K51</f>
        <v>0</v>
      </c>
      <c r="AC2072" s="703">
        <f>'Capital (d)'!L51</f>
        <v>1</v>
      </c>
      <c r="AD2072" s="88" t="str">
        <f>'Capital (d)'!M51</f>
        <v>Future Scheme</v>
      </c>
      <c r="AL2072" s="88">
        <f>'Capital (d)'!N51</f>
        <v>27</v>
      </c>
    </row>
    <row r="2073" spans="1:38" ht="28.5">
      <c r="A2073" s="87" t="str">
        <f>'Capital (d)'!A52</f>
        <v>Swansea Bay UHB</v>
      </c>
      <c r="B2073" s="87" t="str">
        <f>'Capital (d)'!B52</f>
        <v>CAPITAL</v>
      </c>
      <c r="C2073" s="87" t="str">
        <f>'Capital (d)'!C52</f>
        <v>UNAPPROVED PRIORITY SCHEMES (AWCP)</v>
      </c>
      <c r="D2073" s="87"/>
      <c r="E2073" s="87" t="str">
        <f>'Capital (d)'!D52</f>
        <v>FIGURE</v>
      </c>
      <c r="F2073" s="87" t="str">
        <f>'Capital (d)'!E52</f>
        <v>National Imaging 
(DR Room 1 NPT) - NPT</v>
      </c>
      <c r="G2073" s="703"/>
      <c r="H2073" s="703"/>
      <c r="I2073" s="703"/>
      <c r="J2073" s="703"/>
      <c r="K2073" s="703"/>
      <c r="L2073" s="703"/>
      <c r="M2073" s="703"/>
      <c r="N2073" s="703"/>
      <c r="O2073" s="703"/>
      <c r="P2073" s="703"/>
      <c r="Q2073" s="703"/>
      <c r="R2073" s="703"/>
      <c r="S2073" s="703"/>
      <c r="W2073" s="703">
        <f>'Capital (d)'!F52</f>
        <v>0</v>
      </c>
      <c r="X2073" s="703">
        <f>'Capital (d)'!G52</f>
        <v>0</v>
      </c>
      <c r="Y2073" s="703">
        <f>'Capital (d)'!H52</f>
        <v>0.7</v>
      </c>
      <c r="Z2073" s="703">
        <f>'Capital (d)'!I52</f>
        <v>0</v>
      </c>
      <c r="AA2073" s="703">
        <f>'Capital (d)'!J52</f>
        <v>0</v>
      </c>
      <c r="AB2073" s="703">
        <f>'Capital (d)'!K52</f>
        <v>0</v>
      </c>
      <c r="AC2073" s="703">
        <f>'Capital (d)'!L52</f>
        <v>0.7</v>
      </c>
      <c r="AD2073" s="88" t="str">
        <f>'Capital (d)'!M52</f>
        <v>Future Scheme</v>
      </c>
      <c r="AL2073" s="88">
        <f>'Capital (d)'!N52</f>
        <v>28</v>
      </c>
    </row>
    <row r="2074" spans="1:38" ht="28.5">
      <c r="A2074" s="87" t="str">
        <f>'Capital (d)'!A53</f>
        <v>Swansea Bay UHB</v>
      </c>
      <c r="B2074" s="87" t="str">
        <f>'Capital (d)'!B53</f>
        <v>CAPITAL</v>
      </c>
      <c r="C2074" s="87" t="str">
        <f>'Capital (d)'!C53</f>
        <v>UNAPPROVED PRIORITY SCHEMES (AWCP)</v>
      </c>
      <c r="D2074" s="87"/>
      <c r="E2074" s="87" t="str">
        <f>'Capital (d)'!D53</f>
        <v>FIGURE</v>
      </c>
      <c r="F2074" s="87" t="str">
        <f>'Capital (d)'!E53</f>
        <v>National Imaging
(Fluoroscopy Room NPT) - NPT</v>
      </c>
      <c r="G2074" s="703"/>
      <c r="H2074" s="703"/>
      <c r="I2074" s="703"/>
      <c r="J2074" s="703"/>
      <c r="K2074" s="703"/>
      <c r="L2074" s="703"/>
      <c r="M2074" s="703"/>
      <c r="N2074" s="703"/>
      <c r="O2074" s="703"/>
      <c r="P2074" s="703"/>
      <c r="Q2074" s="703"/>
      <c r="R2074" s="703"/>
      <c r="S2074" s="703"/>
      <c r="W2074" s="703">
        <f>'Capital (d)'!F53</f>
        <v>0</v>
      </c>
      <c r="X2074" s="703">
        <f>'Capital (d)'!G53</f>
        <v>0</v>
      </c>
      <c r="Y2074" s="703">
        <f>'Capital (d)'!H53</f>
        <v>1.5</v>
      </c>
      <c r="Z2074" s="703">
        <f>'Capital (d)'!I53</f>
        <v>0</v>
      </c>
      <c r="AA2074" s="703">
        <f>'Capital (d)'!J53</f>
        <v>0</v>
      </c>
      <c r="AB2074" s="703">
        <f>'Capital (d)'!K53</f>
        <v>0</v>
      </c>
      <c r="AC2074" s="703">
        <f>'Capital (d)'!L53</f>
        <v>1.5</v>
      </c>
      <c r="AD2074" s="88" t="str">
        <f>'Capital (d)'!M53</f>
        <v>Future Scheme</v>
      </c>
      <c r="AL2074" s="88">
        <f>'Capital (d)'!N53</f>
        <v>29</v>
      </c>
    </row>
    <row r="2075" spans="1:38" ht="28.5">
      <c r="A2075" s="87" t="str">
        <f>'Capital (d)'!A54</f>
        <v>Swansea Bay UHB</v>
      </c>
      <c r="B2075" s="87" t="str">
        <f>'Capital (d)'!B54</f>
        <v>CAPITAL</v>
      </c>
      <c r="C2075" s="87" t="str">
        <f>'Capital (d)'!C54</f>
        <v>UNAPPROVED PRIORITY SCHEMES (AWCP)</v>
      </c>
      <c r="D2075" s="87"/>
      <c r="E2075" s="87" t="str">
        <f>'Capital (d)'!D54</f>
        <v>FIGURE</v>
      </c>
      <c r="F2075" s="87" t="str">
        <f>'Capital (d)'!E54</f>
        <v>Linear Accelerator Replacement Programme - Singleton</v>
      </c>
      <c r="G2075" s="703"/>
      <c r="H2075" s="703"/>
      <c r="I2075" s="703"/>
      <c r="J2075" s="703"/>
      <c r="K2075" s="703"/>
      <c r="L2075" s="703"/>
      <c r="M2075" s="703"/>
      <c r="N2075" s="703"/>
      <c r="O2075" s="703"/>
      <c r="P2075" s="703"/>
      <c r="Q2075" s="703"/>
      <c r="R2075" s="703"/>
      <c r="S2075" s="703"/>
      <c r="W2075" s="703">
        <f>'Capital (d)'!F54</f>
        <v>0</v>
      </c>
      <c r="X2075" s="703">
        <f>'Capital (d)'!G54</f>
        <v>0</v>
      </c>
      <c r="Y2075" s="703">
        <f>'Capital (d)'!H54</f>
        <v>0</v>
      </c>
      <c r="Z2075" s="703">
        <f>'Capital (d)'!I54</f>
        <v>0</v>
      </c>
      <c r="AA2075" s="703">
        <f>'Capital (d)'!J54</f>
        <v>0</v>
      </c>
      <c r="AB2075" s="703">
        <f>'Capital (d)'!K54</f>
        <v>20</v>
      </c>
      <c r="AC2075" s="703">
        <f>'Capital (d)'!L54</f>
        <v>20</v>
      </c>
      <c r="AD2075" s="88" t="str">
        <f>'Capital (d)'!M54</f>
        <v>Future Scheme</v>
      </c>
      <c r="AL2075" s="88">
        <f>'Capital (d)'!N54</f>
        <v>30</v>
      </c>
    </row>
    <row r="2076" spans="1:38" ht="42.75">
      <c r="A2076" s="87" t="str">
        <f>'Capital (d)'!A55</f>
        <v>Swansea Bay UHB</v>
      </c>
      <c r="B2076" s="87" t="str">
        <f>'Capital (d)'!B55</f>
        <v>CAPITAL</v>
      </c>
      <c r="C2076" s="87" t="str">
        <f>'Capital (d)'!C55</f>
        <v>UNAPPROVED PRIORITY SCHEMES (AWCP)</v>
      </c>
      <c r="D2076" s="87"/>
      <c r="E2076" s="87" t="str">
        <f>'Capital (d)'!D55</f>
        <v>FIGURE</v>
      </c>
      <c r="F2076" s="87" t="str">
        <f>'Capital (d)'!E55</f>
        <v>Modular Theatres at Singleton Hospital - Singleton</v>
      </c>
      <c r="G2076" s="703"/>
      <c r="H2076" s="703"/>
      <c r="I2076" s="703"/>
      <c r="J2076" s="703"/>
      <c r="K2076" s="703"/>
      <c r="L2076" s="703"/>
      <c r="M2076" s="703"/>
      <c r="N2076" s="703"/>
      <c r="O2076" s="703"/>
      <c r="P2076" s="703"/>
      <c r="Q2076" s="703"/>
      <c r="R2076" s="703"/>
      <c r="S2076" s="703"/>
      <c r="W2076" s="703">
        <f>'Capital (d)'!F55</f>
        <v>0</v>
      </c>
      <c r="X2076" s="703">
        <f>'Capital (d)'!G55</f>
        <v>15.154</v>
      </c>
      <c r="Y2076" s="703">
        <f>'Capital (d)'!H55</f>
        <v>10.999000000000001</v>
      </c>
      <c r="Z2076" s="703">
        <f>'Capital (d)'!I55</f>
        <v>0</v>
      </c>
      <c r="AA2076" s="703">
        <f>'Capital (d)'!J55</f>
        <v>0</v>
      </c>
      <c r="AB2076" s="703">
        <f>'Capital (d)'!K55</f>
        <v>0</v>
      </c>
      <c r="AC2076" s="703">
        <f>'Capital (d)'!L55</f>
        <v>26.152999999999999</v>
      </c>
      <c r="AD2076" s="88" t="str">
        <f>'Capital (d)'!M55</f>
        <v>BJC in development</v>
      </c>
      <c r="AL2076" s="88">
        <f>'Capital (d)'!N55</f>
        <v>31</v>
      </c>
    </row>
    <row r="2077" spans="1:38" ht="42.75">
      <c r="A2077" s="87" t="str">
        <f>'Capital (d)'!A56</f>
        <v>Swansea Bay UHB</v>
      </c>
      <c r="B2077" s="87" t="str">
        <f>'Capital (d)'!B56</f>
        <v>CAPITAL</v>
      </c>
      <c r="C2077" s="87" t="str">
        <f>'Capital (d)'!C56</f>
        <v>UNAPPROVED PRIORITY SCHEMES (AWCP)</v>
      </c>
      <c r="D2077" s="87"/>
      <c r="E2077" s="87" t="str">
        <f>'Capital (d)'!D56</f>
        <v>FIGURE</v>
      </c>
      <c r="F2077" s="87" t="str">
        <f>'Capital (d)'!E56</f>
        <v>PET-CT (Permanent) - Singleton</v>
      </c>
      <c r="G2077" s="703"/>
      <c r="H2077" s="703"/>
      <c r="I2077" s="703"/>
      <c r="J2077" s="703"/>
      <c r="K2077" s="703"/>
      <c r="L2077" s="703"/>
      <c r="M2077" s="703"/>
      <c r="N2077" s="703"/>
      <c r="O2077" s="703"/>
      <c r="P2077" s="703"/>
      <c r="Q2077" s="703"/>
      <c r="R2077" s="703"/>
      <c r="S2077" s="703"/>
      <c r="W2077" s="703">
        <f>'Capital (d)'!F56</f>
        <v>0</v>
      </c>
      <c r="X2077" s="703">
        <f>'Capital (d)'!G56</f>
        <v>1.0109999999999999</v>
      </c>
      <c r="Y2077" s="703">
        <f>'Capital (d)'!H56</f>
        <v>4.7839999999999998</v>
      </c>
      <c r="Z2077" s="703">
        <f>'Capital (d)'!I56</f>
        <v>0</v>
      </c>
      <c r="AA2077" s="703">
        <f>'Capital (d)'!J56</f>
        <v>0</v>
      </c>
      <c r="AB2077" s="703">
        <f>'Capital (d)'!K56</f>
        <v>0</v>
      </c>
      <c r="AC2077" s="703">
        <f>'Capital (d)'!L56</f>
        <v>5.7949999999999999</v>
      </c>
      <c r="AD2077" s="88" t="str">
        <f>'Capital (d)'!M56</f>
        <v>BJC in development</v>
      </c>
      <c r="AL2077" s="88">
        <f>'Capital (d)'!N56</f>
        <v>32</v>
      </c>
    </row>
    <row r="2078" spans="1:38" ht="28.5">
      <c r="A2078" s="87" t="str">
        <f>'Capital (d)'!A57</f>
        <v>Swansea Bay UHB</v>
      </c>
      <c r="B2078" s="87" t="str">
        <f>'Capital (d)'!B57</f>
        <v>CAPITAL</v>
      </c>
      <c r="C2078" s="87" t="str">
        <f>'Capital (d)'!C57</f>
        <v>UNAPPROVED PRIORITY SCHEMES (AWCP)</v>
      </c>
      <c r="D2078" s="87"/>
      <c r="E2078" s="87" t="str">
        <f>'Capital (d)'!D57</f>
        <v>FIGURE</v>
      </c>
      <c r="F2078" s="87" t="str">
        <f>'Capital (d)'!E57</f>
        <v>Ward Refurbishment Programme, Singleton - Singleton</v>
      </c>
      <c r="G2078" s="703"/>
      <c r="H2078" s="703"/>
      <c r="I2078" s="703"/>
      <c r="J2078" s="703"/>
      <c r="K2078" s="703"/>
      <c r="L2078" s="703"/>
      <c r="M2078" s="703"/>
      <c r="N2078" s="703"/>
      <c r="O2078" s="703"/>
      <c r="P2078" s="703"/>
      <c r="Q2078" s="703"/>
      <c r="R2078" s="703"/>
      <c r="S2078" s="703"/>
      <c r="W2078" s="703">
        <f>'Capital (d)'!F57</f>
        <v>0</v>
      </c>
      <c r="X2078" s="703">
        <f>'Capital (d)'!G57</f>
        <v>0</v>
      </c>
      <c r="Y2078" s="703">
        <f>'Capital (d)'!H57</f>
        <v>0</v>
      </c>
      <c r="Z2078" s="703">
        <f>'Capital (d)'!I57</f>
        <v>5</v>
      </c>
      <c r="AA2078" s="703">
        <f>'Capital (d)'!J57</f>
        <v>5</v>
      </c>
      <c r="AB2078" s="703">
        <f>'Capital (d)'!K57</f>
        <v>10</v>
      </c>
      <c r="AC2078" s="703">
        <f>'Capital (d)'!L57</f>
        <v>20</v>
      </c>
      <c r="AD2078" s="88" t="str">
        <f>'Capital (d)'!M57</f>
        <v>Future Scheme</v>
      </c>
      <c r="AL2078" s="88">
        <f>'Capital (d)'!N57</f>
        <v>33</v>
      </c>
    </row>
    <row r="2079" spans="1:38" ht="28.5">
      <c r="A2079" s="87" t="str">
        <f>'Capital (d)'!A58</f>
        <v>Swansea Bay UHB</v>
      </c>
      <c r="B2079" s="87" t="str">
        <f>'Capital (d)'!B58</f>
        <v>CAPITAL</v>
      </c>
      <c r="C2079" s="87" t="str">
        <f>'Capital (d)'!C58</f>
        <v>UNAPPROVED PRIORITY SCHEMES (AWCP)</v>
      </c>
      <c r="D2079" s="87"/>
      <c r="E2079" s="87" t="str">
        <f>'Capital (d)'!D58</f>
        <v>FIGURE</v>
      </c>
      <c r="F2079" s="87" t="str">
        <f>'Capital (d)'!E58</f>
        <v>Existing offices / physio relocated into pathology.  New Ambulatory Care unit. - Singleton</v>
      </c>
      <c r="G2079" s="703"/>
      <c r="H2079" s="703"/>
      <c r="I2079" s="703"/>
      <c r="J2079" s="703"/>
      <c r="K2079" s="703"/>
      <c r="L2079" s="703"/>
      <c r="M2079" s="703"/>
      <c r="N2079" s="703"/>
      <c r="O2079" s="703"/>
      <c r="P2079" s="703"/>
      <c r="Q2079" s="703"/>
      <c r="R2079" s="703"/>
      <c r="S2079" s="703"/>
      <c r="W2079" s="703">
        <f>'Capital (d)'!F58</f>
        <v>0</v>
      </c>
      <c r="X2079" s="703" t="str">
        <f>'Capital (d)'!G58</f>
        <v>tbc</v>
      </c>
      <c r="Y2079" s="703" t="str">
        <f>'Capital (d)'!H58</f>
        <v>tbc</v>
      </c>
      <c r="Z2079" s="703" t="str">
        <f>'Capital (d)'!I58</f>
        <v>tbc</v>
      </c>
      <c r="AA2079" s="703" t="str">
        <f>'Capital (d)'!J58</f>
        <v>tbc</v>
      </c>
      <c r="AB2079" s="703" t="str">
        <f>'Capital (d)'!K58</f>
        <v>tbc</v>
      </c>
      <c r="AC2079" s="703">
        <f>'Capital (d)'!L58</f>
        <v>0</v>
      </c>
      <c r="AD2079" s="88" t="str">
        <f>'Capital (d)'!M58</f>
        <v>Future Scheme</v>
      </c>
      <c r="AL2079" s="88">
        <f>'Capital (d)'!N58</f>
        <v>34</v>
      </c>
    </row>
    <row r="2080" spans="1:38" ht="28.5">
      <c r="A2080" s="87" t="str">
        <f>'Capital (d)'!A59</f>
        <v>Swansea Bay UHB</v>
      </c>
      <c r="B2080" s="87" t="str">
        <f>'Capital (d)'!B59</f>
        <v>CAPITAL</v>
      </c>
      <c r="C2080" s="87" t="str">
        <f>'Capital (d)'!C59</f>
        <v>UNAPPROVED PRIORITY SCHEMES (AWCP)</v>
      </c>
      <c r="D2080" s="87"/>
      <c r="E2080" s="87" t="str">
        <f>'Capital (d)'!D59</f>
        <v>FIGURE</v>
      </c>
      <c r="F2080" s="87" t="str">
        <f>'Capital (d)'!E59</f>
        <v>Existing pathology  building re-purposed for non-clinical use - Singleton</v>
      </c>
      <c r="G2080" s="703"/>
      <c r="H2080" s="703"/>
      <c r="I2080" s="703"/>
      <c r="J2080" s="703"/>
      <c r="K2080" s="703"/>
      <c r="L2080" s="703"/>
      <c r="M2080" s="703"/>
      <c r="N2080" s="703"/>
      <c r="O2080" s="703"/>
      <c r="P2080" s="703"/>
      <c r="Q2080" s="703"/>
      <c r="R2080" s="703"/>
      <c r="S2080" s="703"/>
      <c r="W2080" s="703">
        <f>'Capital (d)'!F59</f>
        <v>0</v>
      </c>
      <c r="X2080" s="703" t="str">
        <f>'Capital (d)'!G59</f>
        <v>tbc</v>
      </c>
      <c r="Y2080" s="703" t="str">
        <f>'Capital (d)'!H59</f>
        <v>tbc</v>
      </c>
      <c r="Z2080" s="703" t="str">
        <f>'Capital (d)'!I59</f>
        <v>tbc</v>
      </c>
      <c r="AA2080" s="703" t="str">
        <f>'Capital (d)'!J59</f>
        <v>tbc</v>
      </c>
      <c r="AB2080" s="703" t="str">
        <f>'Capital (d)'!K59</f>
        <v>tbc</v>
      </c>
      <c r="AC2080" s="703">
        <f>'Capital (d)'!L59</f>
        <v>0</v>
      </c>
      <c r="AD2080" s="88" t="str">
        <f>'Capital (d)'!M59</f>
        <v>Future Scheme</v>
      </c>
      <c r="AL2080" s="88">
        <f>'Capital (d)'!N59</f>
        <v>35</v>
      </c>
    </row>
    <row r="2081" spans="1:38" ht="42.75">
      <c r="A2081" s="87" t="str">
        <f>'Capital (d)'!A60</f>
        <v>Swansea Bay UHB</v>
      </c>
      <c r="B2081" s="87" t="str">
        <f>'Capital (d)'!B60</f>
        <v>CAPITAL</v>
      </c>
      <c r="C2081" s="87" t="str">
        <f>'Capital (d)'!C60</f>
        <v>UNAPPROVED PRIORITY SCHEMES (AWCP)</v>
      </c>
      <c r="D2081" s="87"/>
      <c r="E2081" s="87" t="str">
        <f>'Capital (d)'!D60</f>
        <v>FIGURE</v>
      </c>
      <c r="F2081" s="87" t="str">
        <f>'Capital (d)'!E60</f>
        <v>2nd CT-SIM at SWWCC - Singleton</v>
      </c>
      <c r="G2081" s="703"/>
      <c r="H2081" s="703"/>
      <c r="I2081" s="703"/>
      <c r="J2081" s="703"/>
      <c r="K2081" s="703"/>
      <c r="L2081" s="703"/>
      <c r="M2081" s="703"/>
      <c r="N2081" s="703"/>
      <c r="O2081" s="703"/>
      <c r="P2081" s="703"/>
      <c r="Q2081" s="703"/>
      <c r="R2081" s="703"/>
      <c r="S2081" s="703"/>
      <c r="W2081" s="703">
        <f>'Capital (d)'!F60</f>
        <v>0</v>
      </c>
      <c r="X2081" s="703">
        <f>'Capital (d)'!G60</f>
        <v>0.1</v>
      </c>
      <c r="Y2081" s="703">
        <f>'Capital (d)'!H60</f>
        <v>1.4</v>
      </c>
      <c r="Z2081" s="703">
        <f>'Capital (d)'!I60</f>
        <v>0</v>
      </c>
      <c r="AA2081" s="703">
        <f>'Capital (d)'!J60</f>
        <v>0</v>
      </c>
      <c r="AB2081" s="703">
        <f>'Capital (d)'!K60</f>
        <v>0</v>
      </c>
      <c r="AC2081" s="703">
        <f>'Capital (d)'!L60</f>
        <v>1.5</v>
      </c>
      <c r="AD2081" s="88" t="str">
        <f>'Capital (d)'!M60</f>
        <v>Scoping Meeting Required</v>
      </c>
      <c r="AL2081" s="88">
        <f>'Capital (d)'!N60</f>
        <v>36</v>
      </c>
    </row>
    <row r="2082" spans="1:38" ht="28.5">
      <c r="A2082" s="87" t="str">
        <f>'Capital (d)'!A61</f>
        <v>Swansea Bay UHB</v>
      </c>
      <c r="B2082" s="87" t="str">
        <f>'Capital (d)'!B61</f>
        <v>CAPITAL</v>
      </c>
      <c r="C2082" s="87" t="str">
        <f>'Capital (d)'!C61</f>
        <v>UNAPPROVED PRIORITY SCHEMES (AWCP)</v>
      </c>
      <c r="D2082" s="87"/>
      <c r="E2082" s="87" t="str">
        <f>'Capital (d)'!D61</f>
        <v>FIGURE</v>
      </c>
      <c r="F2082" s="87" t="str">
        <f>'Capital (d)'!E61</f>
        <v>Potential new MSCP (patient/visitor) / Land Disposal - Singleton</v>
      </c>
      <c r="G2082" s="703"/>
      <c r="H2082" s="703"/>
      <c r="I2082" s="703"/>
      <c r="J2082" s="703"/>
      <c r="K2082" s="703"/>
      <c r="L2082" s="703"/>
      <c r="M2082" s="703"/>
      <c r="N2082" s="703"/>
      <c r="O2082" s="703"/>
      <c r="P2082" s="703"/>
      <c r="Q2082" s="703"/>
      <c r="R2082" s="703"/>
      <c r="S2082" s="703"/>
      <c r="W2082" s="703">
        <f>'Capital (d)'!F61</f>
        <v>0</v>
      </c>
      <c r="X2082" s="703" t="str">
        <f>'Capital (d)'!G61</f>
        <v>tbc</v>
      </c>
      <c r="Y2082" s="703" t="str">
        <f>'Capital (d)'!H61</f>
        <v>tbc</v>
      </c>
      <c r="Z2082" s="703" t="str">
        <f>'Capital (d)'!I61</f>
        <v>tbc</v>
      </c>
      <c r="AA2082" s="703" t="str">
        <f>'Capital (d)'!J61</f>
        <v>tbc</v>
      </c>
      <c r="AB2082" s="703" t="str">
        <f>'Capital (d)'!K61</f>
        <v>tbc</v>
      </c>
      <c r="AC2082" s="703">
        <f>'Capital (d)'!L61</f>
        <v>0</v>
      </c>
      <c r="AD2082" s="88" t="str">
        <f>'Capital (d)'!M61</f>
        <v>Future Scheme</v>
      </c>
      <c r="AL2082" s="88">
        <f>'Capital (d)'!N61</f>
        <v>37</v>
      </c>
    </row>
    <row r="2083" spans="1:38" ht="28.5">
      <c r="A2083" s="87" t="str">
        <f>'Capital (d)'!A62</f>
        <v>Swansea Bay UHB</v>
      </c>
      <c r="B2083" s="87" t="str">
        <f>'Capital (d)'!B62</f>
        <v>CAPITAL</v>
      </c>
      <c r="C2083" s="87" t="str">
        <f>'Capital (d)'!C62</f>
        <v>UNAPPROVED PRIORITY SCHEMES (AWCP)</v>
      </c>
      <c r="D2083" s="87"/>
      <c r="E2083" s="87" t="str">
        <f>'Capital (d)'!D62</f>
        <v>FIGURE</v>
      </c>
      <c r="F2083" s="87" t="str">
        <f>'Capital (d)'!E62</f>
        <v>Potential new MSCP (staff) relocation of estates areas / Land Disposal - Singleton</v>
      </c>
      <c r="G2083" s="703"/>
      <c r="H2083" s="703"/>
      <c r="I2083" s="703"/>
      <c r="J2083" s="703"/>
      <c r="K2083" s="703"/>
      <c r="L2083" s="703"/>
      <c r="M2083" s="703"/>
      <c r="N2083" s="703"/>
      <c r="O2083" s="703"/>
      <c r="P2083" s="703"/>
      <c r="Q2083" s="703"/>
      <c r="R2083" s="703"/>
      <c r="S2083" s="703"/>
      <c r="W2083" s="703">
        <f>'Capital (d)'!F62</f>
        <v>0</v>
      </c>
      <c r="X2083" s="703" t="str">
        <f>'Capital (d)'!G62</f>
        <v>tbc</v>
      </c>
      <c r="Y2083" s="703" t="str">
        <f>'Capital (d)'!H62</f>
        <v>tbc</v>
      </c>
      <c r="Z2083" s="703" t="str">
        <f>'Capital (d)'!I62</f>
        <v>tbc</v>
      </c>
      <c r="AA2083" s="703" t="str">
        <f>'Capital (d)'!J62</f>
        <v>tbc</v>
      </c>
      <c r="AB2083" s="703" t="str">
        <f>'Capital (d)'!K62</f>
        <v>tbc</v>
      </c>
      <c r="AC2083" s="703">
        <f>'Capital (d)'!L62</f>
        <v>0</v>
      </c>
      <c r="AD2083" s="88" t="str">
        <f>'Capital (d)'!M62</f>
        <v>Future Scheme</v>
      </c>
      <c r="AL2083" s="88">
        <f>'Capital (d)'!N62</f>
        <v>38</v>
      </c>
    </row>
    <row r="2084" spans="1:38" ht="28.5">
      <c r="A2084" s="87" t="str">
        <f>'Capital (d)'!A63</f>
        <v>Swansea Bay UHB</v>
      </c>
      <c r="B2084" s="87" t="str">
        <f>'Capital (d)'!B63</f>
        <v>CAPITAL</v>
      </c>
      <c r="C2084" s="87" t="str">
        <f>'Capital (d)'!C63</f>
        <v>UNAPPROVED PRIORITY SCHEMES (AWCP)</v>
      </c>
      <c r="D2084" s="87"/>
      <c r="E2084" s="87" t="str">
        <f>'Capital (d)'!D63</f>
        <v>FIGURE</v>
      </c>
      <c r="F2084" s="87" t="str">
        <f>'Capital (d)'!E63</f>
        <v>National Imaging
(Fluoroscopy Room Singleton) - Singleton</v>
      </c>
      <c r="G2084" s="703"/>
      <c r="H2084" s="703"/>
      <c r="I2084" s="703"/>
      <c r="J2084" s="703"/>
      <c r="K2084" s="703"/>
      <c r="L2084" s="703"/>
      <c r="M2084" s="703"/>
      <c r="N2084" s="703"/>
      <c r="O2084" s="703"/>
      <c r="P2084" s="703"/>
      <c r="Q2084" s="703"/>
      <c r="R2084" s="703"/>
      <c r="S2084" s="703"/>
      <c r="W2084" s="703">
        <f>'Capital (d)'!F63</f>
        <v>0</v>
      </c>
      <c r="X2084" s="703">
        <f>'Capital (d)'!G63</f>
        <v>0</v>
      </c>
      <c r="Y2084" s="703">
        <f>'Capital (d)'!H63</f>
        <v>1.5</v>
      </c>
      <c r="Z2084" s="703">
        <f>'Capital (d)'!I63</f>
        <v>0</v>
      </c>
      <c r="AA2084" s="703">
        <f>'Capital (d)'!J63</f>
        <v>0</v>
      </c>
      <c r="AB2084" s="703">
        <f>'Capital (d)'!K63</f>
        <v>0</v>
      </c>
      <c r="AC2084" s="703">
        <f>'Capital (d)'!L63</f>
        <v>1.5</v>
      </c>
      <c r="AD2084" s="88" t="str">
        <f>'Capital (d)'!M63</f>
        <v>Future Scheme</v>
      </c>
      <c r="AL2084" s="88">
        <f>'Capital (d)'!N63</f>
        <v>39</v>
      </c>
    </row>
    <row r="2085" spans="1:38" ht="28.5">
      <c r="A2085" s="87" t="str">
        <f>'Capital (d)'!A64</f>
        <v>Swansea Bay UHB</v>
      </c>
      <c r="B2085" s="87" t="str">
        <f>'Capital (d)'!B64</f>
        <v>CAPITAL</v>
      </c>
      <c r="C2085" s="87" t="str">
        <f>'Capital (d)'!C64</f>
        <v>UNAPPROVED PRIORITY SCHEMES (AWCP)</v>
      </c>
      <c r="D2085" s="87"/>
      <c r="E2085" s="87" t="str">
        <f>'Capital (d)'!D64</f>
        <v>FIGURE</v>
      </c>
      <c r="F2085" s="87" t="str">
        <f>'Capital (d)'!E64</f>
        <v>National Imaging
(DR Room 2 Singleton) - Singleton</v>
      </c>
      <c r="G2085" s="703"/>
      <c r="H2085" s="703"/>
      <c r="I2085" s="703"/>
      <c r="J2085" s="703"/>
      <c r="K2085" s="703"/>
      <c r="L2085" s="703"/>
      <c r="M2085" s="703"/>
      <c r="N2085" s="703"/>
      <c r="O2085" s="703"/>
      <c r="P2085" s="703"/>
      <c r="Q2085" s="703"/>
      <c r="R2085" s="703"/>
      <c r="S2085" s="703"/>
      <c r="W2085" s="703">
        <f>'Capital (d)'!F64</f>
        <v>0</v>
      </c>
      <c r="X2085" s="703">
        <f>'Capital (d)'!G64</f>
        <v>0</v>
      </c>
      <c r="Y2085" s="703">
        <f>'Capital (d)'!H64</f>
        <v>0.7</v>
      </c>
      <c r="Z2085" s="703">
        <f>'Capital (d)'!I64</f>
        <v>0</v>
      </c>
      <c r="AA2085" s="703">
        <f>'Capital (d)'!J64</f>
        <v>0</v>
      </c>
      <c r="AB2085" s="703">
        <f>'Capital (d)'!K64</f>
        <v>0</v>
      </c>
      <c r="AC2085" s="703">
        <f>'Capital (d)'!L64</f>
        <v>0.7</v>
      </c>
      <c r="AD2085" s="88" t="str">
        <f>'Capital (d)'!M64</f>
        <v>Future Scheme</v>
      </c>
      <c r="AL2085" s="88">
        <f>'Capital (d)'!N64</f>
        <v>40</v>
      </c>
    </row>
    <row r="2086" spans="1:38" ht="71.25">
      <c r="A2086" s="87" t="str">
        <f>'Capital (d)'!A65</f>
        <v>Swansea Bay UHB</v>
      </c>
      <c r="B2086" s="87" t="str">
        <f>'Capital (d)'!B65</f>
        <v>CAPITAL</v>
      </c>
      <c r="C2086" s="87" t="str">
        <f>'Capital (d)'!C65</f>
        <v>UNAPPROVED PRIORITY SCHEMES (AWCP)</v>
      </c>
      <c r="D2086" s="87"/>
      <c r="E2086" s="87" t="str">
        <f>'Capital (d)'!D65</f>
        <v>FIGURE</v>
      </c>
      <c r="F2086" s="87" t="str">
        <f>'Capital (d)'!E65</f>
        <v>Swansea Wellness Centre - Swansea</v>
      </c>
      <c r="G2086" s="703"/>
      <c r="H2086" s="703"/>
      <c r="I2086" s="703"/>
      <c r="J2086" s="703"/>
      <c r="K2086" s="703"/>
      <c r="L2086" s="703"/>
      <c r="M2086" s="703"/>
      <c r="N2086" s="703"/>
      <c r="O2086" s="703"/>
      <c r="P2086" s="703"/>
      <c r="Q2086" s="703"/>
      <c r="R2086" s="703"/>
      <c r="S2086" s="703"/>
      <c r="W2086" s="703">
        <f>'Capital (d)'!F65</f>
        <v>0</v>
      </c>
      <c r="X2086" s="703">
        <f>'Capital (d)'!G65</f>
        <v>1.087</v>
      </c>
      <c r="Y2086" s="703">
        <f>'Capital (d)'!H65</f>
        <v>2.0870000000000002</v>
      </c>
      <c r="Z2086" s="703">
        <f>'Capital (d)'!I65</f>
        <v>7</v>
      </c>
      <c r="AA2086" s="703">
        <f>'Capital (d)'!J65</f>
        <v>15</v>
      </c>
      <c r="AB2086" s="703">
        <f>'Capital (d)'!K65</f>
        <v>8.6419999999999995</v>
      </c>
      <c r="AC2086" s="703">
        <f>'Capital (d)'!L65</f>
        <v>33.816000000000003</v>
      </c>
      <c r="AD2086" s="88" t="str">
        <f>'Capital (d)'!M65</f>
        <v>SOC endorsed, OBC in development</v>
      </c>
      <c r="AL2086" s="88">
        <f>'Capital (d)'!N65</f>
        <v>41</v>
      </c>
    </row>
    <row r="2087" spans="1:38" ht="28.5">
      <c r="A2087" s="87" t="str">
        <f>'Capital (d)'!A66</f>
        <v>Swansea Bay UHB</v>
      </c>
      <c r="B2087" s="87" t="str">
        <f>'Capital (d)'!B66</f>
        <v>CAPITAL</v>
      </c>
      <c r="C2087" s="87" t="str">
        <f>'Capital (d)'!C66</f>
        <v>UNAPPROVED PRIORITY SCHEMES (AWCP)</v>
      </c>
      <c r="D2087" s="87"/>
      <c r="E2087" s="87" t="str">
        <f>'Capital (d)'!D66</f>
        <v>FIGURE</v>
      </c>
      <c r="F2087" s="87" t="str">
        <f>'Capital (d)'!E66</f>
        <v>Facilities Centralisation Schemes (Facilities) - Site tbc</v>
      </c>
      <c r="G2087" s="703"/>
      <c r="H2087" s="703"/>
      <c r="I2087" s="703"/>
      <c r="J2087" s="703"/>
      <c r="K2087" s="703"/>
      <c r="L2087" s="703"/>
      <c r="M2087" s="703"/>
      <c r="N2087" s="703"/>
      <c r="O2087" s="703"/>
      <c r="P2087" s="703"/>
      <c r="Q2087" s="703"/>
      <c r="R2087" s="703"/>
      <c r="S2087" s="703"/>
      <c r="W2087" s="703">
        <f>'Capital (d)'!F66</f>
        <v>0</v>
      </c>
      <c r="X2087" s="703">
        <f>'Capital (d)'!G66</f>
        <v>0</v>
      </c>
      <c r="Y2087" s="703">
        <f>'Capital (d)'!H66</f>
        <v>0</v>
      </c>
      <c r="Z2087" s="703">
        <f>'Capital (d)'!I66</f>
        <v>1</v>
      </c>
      <c r="AA2087" s="703">
        <f>'Capital (d)'!J66</f>
        <v>1</v>
      </c>
      <c r="AB2087" s="703">
        <f>'Capital (d)'!K66</f>
        <v>10</v>
      </c>
      <c r="AC2087" s="703">
        <f>'Capital (d)'!L66</f>
        <v>12</v>
      </c>
      <c r="AD2087" s="88" t="str">
        <f>'Capital (d)'!M66</f>
        <v>Future Scheme</v>
      </c>
      <c r="AL2087" s="88">
        <f>'Capital (d)'!N66</f>
        <v>42</v>
      </c>
    </row>
    <row r="2088" spans="1:38" ht="28.5">
      <c r="A2088" s="87" t="str">
        <f>'Capital (d)'!A67</f>
        <v>Swansea Bay UHB</v>
      </c>
      <c r="B2088" s="87" t="str">
        <f>'Capital (d)'!B67</f>
        <v>CAPITAL</v>
      </c>
      <c r="C2088" s="87" t="str">
        <f>'Capital (d)'!C67</f>
        <v>UNAPPROVED PRIORITY SCHEMES (AWCP)</v>
      </c>
      <c r="D2088" s="87"/>
      <c r="E2088" s="87" t="str">
        <f>'Capital (d)'!D67</f>
        <v>FIGURE</v>
      </c>
      <c r="F2088" s="87" t="str">
        <f>'Capital (d)'!E67</f>
        <v>Facilities Centralisation Schemes (HSDU) - Site tbc</v>
      </c>
      <c r="G2088" s="703"/>
      <c r="H2088" s="703"/>
      <c r="I2088" s="703"/>
      <c r="J2088" s="703"/>
      <c r="K2088" s="703"/>
      <c r="L2088" s="703"/>
      <c r="M2088" s="703"/>
      <c r="N2088" s="703"/>
      <c r="O2088" s="703"/>
      <c r="P2088" s="703"/>
      <c r="Q2088" s="703"/>
      <c r="R2088" s="703"/>
      <c r="S2088" s="703"/>
      <c r="W2088" s="703">
        <f>'Capital (d)'!F67</f>
        <v>0</v>
      </c>
      <c r="X2088" s="703">
        <f>'Capital (d)'!G67</f>
        <v>0</v>
      </c>
      <c r="Y2088" s="703">
        <f>'Capital (d)'!H67</f>
        <v>0</v>
      </c>
      <c r="Z2088" s="703">
        <f>'Capital (d)'!I67</f>
        <v>1</v>
      </c>
      <c r="AA2088" s="703">
        <f>'Capital (d)'!J67</f>
        <v>1</v>
      </c>
      <c r="AB2088" s="703">
        <f>'Capital (d)'!K67</f>
        <v>10</v>
      </c>
      <c r="AC2088" s="703">
        <f>'Capital (d)'!L67</f>
        <v>12</v>
      </c>
      <c r="AD2088" s="88" t="str">
        <f>'Capital (d)'!M67</f>
        <v>Future Scheme</v>
      </c>
      <c r="AL2088" s="88">
        <f>'Capital (d)'!N67</f>
        <v>43</v>
      </c>
    </row>
    <row r="2089" spans="1:38" ht="28.5">
      <c r="A2089" s="87" t="str">
        <f>'Capital (d)'!A68</f>
        <v>Swansea Bay UHB</v>
      </c>
      <c r="B2089" s="87" t="str">
        <f>'Capital (d)'!B68</f>
        <v>CAPITAL</v>
      </c>
      <c r="C2089" s="87" t="str">
        <f>'Capital (d)'!C68</f>
        <v>UNAPPROVED PRIORITY SCHEMES (AWCP)</v>
      </c>
      <c r="D2089" s="87"/>
      <c r="E2089" s="87" t="str">
        <f>'Capital (d)'!D68</f>
        <v>FIGURE</v>
      </c>
      <c r="F2089" s="87" t="str">
        <f>'Capital (d)'!E68</f>
        <v>Primary Care Pipeline (beyond Swansea) - Site tbc</v>
      </c>
      <c r="G2089" s="703"/>
      <c r="H2089" s="703"/>
      <c r="I2089" s="703"/>
      <c r="J2089" s="703"/>
      <c r="K2089" s="703"/>
      <c r="L2089" s="703"/>
      <c r="M2089" s="703"/>
      <c r="N2089" s="703"/>
      <c r="O2089" s="703"/>
      <c r="P2089" s="703"/>
      <c r="Q2089" s="703"/>
      <c r="R2089" s="703"/>
      <c r="S2089" s="703"/>
      <c r="W2089" s="703">
        <f>'Capital (d)'!F68</f>
        <v>0</v>
      </c>
      <c r="X2089" s="703">
        <f>'Capital (d)'!G68</f>
        <v>0</v>
      </c>
      <c r="Y2089" s="703">
        <f>'Capital (d)'!H68</f>
        <v>0</v>
      </c>
      <c r="Z2089" s="703">
        <f>'Capital (d)'!I68</f>
        <v>2</v>
      </c>
      <c r="AA2089" s="703">
        <f>'Capital (d)'!J68</f>
        <v>4</v>
      </c>
      <c r="AB2089" s="703">
        <f>'Capital (d)'!K68</f>
        <v>44</v>
      </c>
      <c r="AC2089" s="703">
        <f>'Capital (d)'!L68</f>
        <v>50</v>
      </c>
      <c r="AD2089" s="88" t="str">
        <f>'Capital (d)'!M68</f>
        <v>Future Scheme</v>
      </c>
      <c r="AL2089" s="88">
        <f>'Capital (d)'!N68</f>
        <v>44</v>
      </c>
    </row>
    <row r="2090" spans="1:38" ht="28.5">
      <c r="A2090" s="87" t="str">
        <f>'Capital (d)'!A69</f>
        <v>Swansea Bay UHB</v>
      </c>
      <c r="B2090" s="87" t="str">
        <f>'Capital (d)'!B69</f>
        <v>CAPITAL</v>
      </c>
      <c r="C2090" s="87" t="str">
        <f>'Capital (d)'!C69</f>
        <v>UNAPPROVED PRIORITY SCHEMES (AWCP)</v>
      </c>
      <c r="D2090" s="87"/>
      <c r="E2090" s="87" t="str">
        <f>'Capital (d)'!D69</f>
        <v>FIGURE</v>
      </c>
      <c r="F2090" s="87" t="str">
        <f>'Capital (d)'!E69</f>
        <v>RMHSS P7 Mental Health Day Facilities - Site tbc</v>
      </c>
      <c r="G2090" s="703"/>
      <c r="H2090" s="703"/>
      <c r="I2090" s="703"/>
      <c r="J2090" s="703"/>
      <c r="K2090" s="703"/>
      <c r="L2090" s="703"/>
      <c r="M2090" s="703"/>
      <c r="N2090" s="703"/>
      <c r="O2090" s="703"/>
      <c r="P2090" s="703"/>
      <c r="Q2090" s="703"/>
      <c r="R2090" s="703"/>
      <c r="S2090" s="703"/>
      <c r="W2090" s="703">
        <f>'Capital (d)'!F69</f>
        <v>0</v>
      </c>
      <c r="X2090" s="703">
        <f>'Capital (d)'!G69</f>
        <v>0</v>
      </c>
      <c r="Y2090" s="703">
        <f>'Capital (d)'!H69</f>
        <v>0</v>
      </c>
      <c r="Z2090" s="703">
        <f>'Capital (d)'!I69</f>
        <v>0</v>
      </c>
      <c r="AA2090" s="703">
        <f>'Capital (d)'!J69</f>
        <v>0</v>
      </c>
      <c r="AB2090" s="703">
        <f>'Capital (d)'!K69</f>
        <v>5</v>
      </c>
      <c r="AC2090" s="703">
        <f>'Capital (d)'!L69</f>
        <v>5</v>
      </c>
      <c r="AD2090" s="88" t="str">
        <f>'Capital (d)'!M69</f>
        <v>Future Scheme</v>
      </c>
      <c r="AL2090" s="88">
        <f>'Capital (d)'!N69</f>
        <v>45</v>
      </c>
    </row>
    <row r="2091" spans="1:38" ht="57">
      <c r="A2091" s="87" t="str">
        <f>'Capital (d)'!A70</f>
        <v>Swansea Bay UHB</v>
      </c>
      <c r="B2091" s="87" t="str">
        <f>'Capital (d)'!B70</f>
        <v>CAPITAL</v>
      </c>
      <c r="C2091" s="87" t="str">
        <f>'Capital (d)'!C70</f>
        <v>UNAPPROVED PRIORITY SCHEMES (AWCP)</v>
      </c>
      <c r="D2091" s="87"/>
      <c r="E2091" s="87" t="str">
        <f>'Capital (d)'!D70</f>
        <v>FIGURE</v>
      </c>
      <c r="F2091" s="87" t="str">
        <f>'Capital (d)'!E70</f>
        <v>TRAMS (Regional Aseptic) - Site tbc</v>
      </c>
      <c r="G2091" s="703"/>
      <c r="H2091" s="703"/>
      <c r="I2091" s="703"/>
      <c r="J2091" s="703"/>
      <c r="K2091" s="703"/>
      <c r="L2091" s="703"/>
      <c r="M2091" s="703"/>
      <c r="N2091" s="703"/>
      <c r="O2091" s="703"/>
      <c r="P2091" s="703"/>
      <c r="Q2091" s="703"/>
      <c r="R2091" s="703"/>
      <c r="S2091" s="703"/>
      <c r="W2091" s="703">
        <f>'Capital (d)'!F70</f>
        <v>0</v>
      </c>
      <c r="X2091" s="703" t="str">
        <f>'Capital (d)'!G70</f>
        <v>tbc</v>
      </c>
      <c r="Y2091" s="703" t="str">
        <f>'Capital (d)'!H70</f>
        <v>tbc</v>
      </c>
      <c r="Z2091" s="703" t="str">
        <f>'Capital (d)'!I70</f>
        <v>tbc</v>
      </c>
      <c r="AA2091" s="703" t="str">
        <f>'Capital (d)'!J70</f>
        <v>tbc</v>
      </c>
      <c r="AB2091" s="703" t="str">
        <f>'Capital (d)'!K70</f>
        <v>tbc</v>
      </c>
      <c r="AC2091" s="703">
        <f>'Capital (d)'!L70</f>
        <v>0</v>
      </c>
      <c r="AD2091" s="88" t="str">
        <f>'Capital (d)'!M70</f>
        <v>National Case in Development</v>
      </c>
      <c r="AL2091" s="88">
        <f>'Capital (d)'!N70</f>
        <v>46</v>
      </c>
    </row>
    <row r="2092" spans="1:38" ht="28.5">
      <c r="A2092" s="87" t="str">
        <f>'Capital (d)'!A71</f>
        <v>Swansea Bay UHB</v>
      </c>
      <c r="B2092" s="87" t="str">
        <f>'Capital (d)'!B71</f>
        <v>CAPITAL</v>
      </c>
      <c r="C2092" s="87" t="str">
        <f>'Capital (d)'!C71</f>
        <v>UNAPPROVED PRIORITY SCHEMES (AWCP)</v>
      </c>
      <c r="D2092" s="87"/>
      <c r="E2092" s="87" t="str">
        <f>'Capital (d)'!D71</f>
        <v>FIGURE</v>
      </c>
      <c r="F2092" s="87" t="str">
        <f>'Capital (d)'!E71</f>
        <v>SWWCC PBC -  5th Linaccs/6th Bunker - Site tbc</v>
      </c>
      <c r="G2092" s="703"/>
      <c r="H2092" s="703"/>
      <c r="I2092" s="703"/>
      <c r="J2092" s="703"/>
      <c r="K2092" s="703"/>
      <c r="L2092" s="703"/>
      <c r="M2092" s="703"/>
      <c r="N2092" s="703"/>
      <c r="O2092" s="703"/>
      <c r="P2092" s="703"/>
      <c r="Q2092" s="703"/>
      <c r="R2092" s="703"/>
      <c r="S2092" s="703"/>
      <c r="W2092" s="703">
        <f>'Capital (d)'!F71</f>
        <v>0</v>
      </c>
      <c r="X2092" s="703">
        <f>'Capital (d)'!G71</f>
        <v>0</v>
      </c>
      <c r="Y2092" s="703">
        <f>'Capital (d)'!H71</f>
        <v>0</v>
      </c>
      <c r="Z2092" s="703">
        <f>'Capital (d)'!I71</f>
        <v>4</v>
      </c>
      <c r="AA2092" s="703">
        <f>'Capital (d)'!J71</f>
        <v>9.8000000000000007</v>
      </c>
      <c r="AB2092" s="703">
        <f>'Capital (d)'!K71</f>
        <v>0</v>
      </c>
      <c r="AC2092" s="703">
        <f>'Capital (d)'!L71</f>
        <v>13.8</v>
      </c>
      <c r="AD2092" s="88" t="str">
        <f>'Capital (d)'!M71</f>
        <v>Future Scheme</v>
      </c>
      <c r="AL2092" s="88">
        <f>'Capital (d)'!N71</f>
        <v>47</v>
      </c>
    </row>
    <row r="2093" spans="1:38" ht="42.75">
      <c r="A2093" s="87" t="str">
        <f>'Capital (d)'!A72</f>
        <v>Swansea Bay UHB</v>
      </c>
      <c r="B2093" s="87" t="str">
        <f>'Capital (d)'!B72</f>
        <v>CAPITAL</v>
      </c>
      <c r="C2093" s="87" t="str">
        <f>'Capital (d)'!C72</f>
        <v>UNAPPROVED PRIORITY SCHEMES (AWCP)</v>
      </c>
      <c r="D2093" s="87"/>
      <c r="E2093" s="87" t="str">
        <f>'Capital (d)'!D72</f>
        <v>FIGURE</v>
      </c>
      <c r="F2093" s="87" t="str">
        <f>'Capital (d)'!E72</f>
        <v>Tonna, Older Persons / Roof - Tonna</v>
      </c>
      <c r="G2093" s="703"/>
      <c r="H2093" s="703"/>
      <c r="I2093" s="703"/>
      <c r="J2093" s="703"/>
      <c r="K2093" s="703"/>
      <c r="L2093" s="703"/>
      <c r="M2093" s="703"/>
      <c r="N2093" s="703"/>
      <c r="O2093" s="703"/>
      <c r="P2093" s="703"/>
      <c r="Q2093" s="703"/>
      <c r="R2093" s="703"/>
      <c r="S2093" s="703"/>
      <c r="W2093" s="703">
        <f>'Capital (d)'!F72</f>
        <v>0</v>
      </c>
      <c r="X2093" s="703">
        <f>'Capital (d)'!G72</f>
        <v>0.157</v>
      </c>
      <c r="Y2093" s="703">
        <f>'Capital (d)'!H72</f>
        <v>0.5</v>
      </c>
      <c r="Z2093" s="703">
        <f>'Capital (d)'!I72</f>
        <v>2.5</v>
      </c>
      <c r="AA2093" s="703">
        <f>'Capital (d)'!J72</f>
        <v>2.5</v>
      </c>
      <c r="AB2093" s="703">
        <f>'Capital (d)'!K72</f>
        <v>2.5</v>
      </c>
      <c r="AC2093" s="703">
        <f>'Capital (d)'!L72</f>
        <v>8.157</v>
      </c>
      <c r="AD2093" s="88" t="str">
        <f>'Capital (d)'!M72</f>
        <v>BJC in development</v>
      </c>
      <c r="AL2093" s="88">
        <f>'Capital (d)'!N72</f>
        <v>48</v>
      </c>
    </row>
    <row r="2094" spans="1:38">
      <c r="A2094" s="87" t="str">
        <f>'Capital (d)'!A73</f>
        <v>Swansea Bay UHB</v>
      </c>
      <c r="B2094" s="87" t="str">
        <f>'Capital (d)'!B73</f>
        <v>CAPITAL</v>
      </c>
      <c r="C2094" s="87" t="str">
        <f>'Capital (d)'!C73</f>
        <v>UNAPPROVED PRIORITY SCHEMES (AWCP)</v>
      </c>
      <c r="D2094" s="87"/>
      <c r="E2094" s="87" t="str">
        <f>'Capital (d)'!D73</f>
        <v>FIGURE</v>
      </c>
      <c r="F2094" s="87">
        <f>'Capital (d)'!E73</f>
        <v>0</v>
      </c>
      <c r="G2094" s="703"/>
      <c r="H2094" s="703"/>
      <c r="I2094" s="703"/>
      <c r="J2094" s="703"/>
      <c r="K2094" s="703"/>
      <c r="L2094" s="703"/>
      <c r="M2094" s="703"/>
      <c r="N2094" s="703"/>
      <c r="O2094" s="703"/>
      <c r="P2094" s="703"/>
      <c r="Q2094" s="703"/>
      <c r="R2094" s="703"/>
      <c r="S2094" s="703"/>
      <c r="W2094" s="703">
        <f>'Capital (d)'!F73</f>
        <v>0</v>
      </c>
      <c r="X2094" s="703">
        <f>'Capital (d)'!G73</f>
        <v>0</v>
      </c>
      <c r="Y2094" s="703">
        <f>'Capital (d)'!H73</f>
        <v>0</v>
      </c>
      <c r="Z2094" s="703">
        <f>'Capital (d)'!I73</f>
        <v>0</v>
      </c>
      <c r="AA2094" s="703">
        <f>'Capital (d)'!J73</f>
        <v>0</v>
      </c>
      <c r="AB2094" s="703">
        <f>'Capital (d)'!K73</f>
        <v>0</v>
      </c>
      <c r="AC2094" s="703">
        <f>'Capital (d)'!L73</f>
        <v>0</v>
      </c>
      <c r="AD2094" s="88">
        <f>'Capital (d)'!M73</f>
        <v>0</v>
      </c>
      <c r="AL2094" s="88">
        <f>'Capital (d)'!N73</f>
        <v>49</v>
      </c>
    </row>
    <row r="2095" spans="1:38">
      <c r="A2095" s="87" t="str">
        <f>'Capital (d)'!A74</f>
        <v>Swansea Bay UHB</v>
      </c>
      <c r="B2095" s="87" t="str">
        <f>'Capital (d)'!B74</f>
        <v>CAPITAL</v>
      </c>
      <c r="C2095" s="87" t="str">
        <f>'Capital (d)'!C74</f>
        <v>UNAPPROVED PRIORITY SCHEMES (AWCP)</v>
      </c>
      <c r="D2095" s="87"/>
      <c r="E2095" s="87" t="str">
        <f>'Capital (d)'!D74</f>
        <v>FIGURE</v>
      </c>
      <c r="F2095" s="87">
        <f>'Capital (d)'!E74</f>
        <v>0</v>
      </c>
      <c r="G2095" s="703"/>
      <c r="H2095" s="703"/>
      <c r="I2095" s="703"/>
      <c r="J2095" s="703"/>
      <c r="K2095" s="703"/>
      <c r="L2095" s="703"/>
      <c r="M2095" s="703"/>
      <c r="N2095" s="703"/>
      <c r="O2095" s="703"/>
      <c r="P2095" s="703"/>
      <c r="Q2095" s="703"/>
      <c r="R2095" s="703"/>
      <c r="S2095" s="703"/>
      <c r="W2095" s="703">
        <f>'Capital (d)'!F74</f>
        <v>0</v>
      </c>
      <c r="X2095" s="703">
        <f>'Capital (d)'!G74</f>
        <v>0</v>
      </c>
      <c r="Y2095" s="703">
        <f>'Capital (d)'!H74</f>
        <v>0</v>
      </c>
      <c r="Z2095" s="703">
        <f>'Capital (d)'!I74</f>
        <v>0</v>
      </c>
      <c r="AA2095" s="703">
        <f>'Capital (d)'!J74</f>
        <v>0</v>
      </c>
      <c r="AB2095" s="703">
        <f>'Capital (d)'!K74</f>
        <v>0</v>
      </c>
      <c r="AC2095" s="703">
        <f>'Capital (d)'!L74</f>
        <v>0</v>
      </c>
      <c r="AD2095" s="88">
        <f>'Capital (d)'!M74</f>
        <v>0</v>
      </c>
      <c r="AL2095" s="88">
        <f>'Capital (d)'!N74</f>
        <v>50</v>
      </c>
    </row>
    <row r="2096" spans="1:38">
      <c r="A2096" s="87" t="str">
        <f>'Capital (d)'!A75</f>
        <v>Swansea Bay UHB</v>
      </c>
      <c r="B2096" s="87" t="str">
        <f>'Capital (d)'!B75</f>
        <v>CAPITAL</v>
      </c>
      <c r="C2096" s="87" t="str">
        <f>'Capital (d)'!C75</f>
        <v>UNAPPROVED PRIORITY SCHEMES (AWCP)</v>
      </c>
      <c r="D2096" s="87"/>
      <c r="E2096" s="87" t="str">
        <f>'Capital (d)'!D75</f>
        <v>FIGURE</v>
      </c>
      <c r="F2096" s="87" t="str">
        <f>'Capital (d)'!E75</f>
        <v>CAPITAL EXPENDITURE</v>
      </c>
      <c r="G2096" s="703"/>
      <c r="H2096" s="703"/>
      <c r="I2096" s="703"/>
      <c r="J2096" s="703"/>
      <c r="K2096" s="703"/>
      <c r="L2096" s="703"/>
      <c r="M2096" s="703"/>
      <c r="N2096" s="703"/>
      <c r="O2096" s="703"/>
      <c r="P2096" s="703"/>
      <c r="Q2096" s="703"/>
      <c r="R2096" s="703"/>
      <c r="S2096" s="703"/>
      <c r="W2096" s="703">
        <f>'Capital (d)'!F75</f>
        <v>0</v>
      </c>
      <c r="X2096" s="703">
        <f>'Capital (d)'!G75</f>
        <v>37.547000000000004</v>
      </c>
      <c r="Y2096" s="703">
        <f>'Capital (d)'!H75</f>
        <v>73.833000000000013</v>
      </c>
      <c r="Z2096" s="703">
        <f>'Capital (d)'!I75</f>
        <v>113.033</v>
      </c>
      <c r="AA2096" s="703">
        <f>'Capital (d)'!J75</f>
        <v>207.608</v>
      </c>
      <c r="AB2096" s="703">
        <f>'Capital (d)'!K75</f>
        <v>380.32499999999999</v>
      </c>
      <c r="AC2096" s="703">
        <f>'Capital (d)'!L75</f>
        <v>812.34600000000012</v>
      </c>
      <c r="AD2096" s="88">
        <f>'Capital (d)'!M75</f>
        <v>0</v>
      </c>
      <c r="AL2096" s="88">
        <f>'Capital (d)'!N75</f>
        <v>0</v>
      </c>
    </row>
    <row r="2097" spans="1:38">
      <c r="A2097" s="87" t="str">
        <f>'Capital (d)'!A76</f>
        <v>Swansea Bay UHB</v>
      </c>
      <c r="B2097" s="87" t="str">
        <f>'Capital (d)'!B76</f>
        <v>CAPITAL</v>
      </c>
      <c r="C2097" s="87" t="str">
        <f>'Capital (d)'!C76</f>
        <v>Capital Impact of IFRS 16</v>
      </c>
      <c r="D2097" s="87"/>
      <c r="E2097" s="87" t="str">
        <f>'Capital (d)'!D76</f>
        <v>FIGURE</v>
      </c>
      <c r="F2097" s="87">
        <f>'Capital (d)'!E76</f>
        <v>0</v>
      </c>
      <c r="G2097" s="703"/>
      <c r="H2097" s="703"/>
      <c r="I2097" s="703"/>
      <c r="J2097" s="703"/>
      <c r="K2097" s="703"/>
      <c r="L2097" s="703"/>
      <c r="M2097" s="703"/>
      <c r="N2097" s="703"/>
      <c r="O2097" s="703"/>
      <c r="P2097" s="703"/>
      <c r="Q2097" s="703"/>
      <c r="R2097" s="703"/>
      <c r="S2097" s="703"/>
      <c r="W2097" s="703">
        <f>'Capital (d)'!F76</f>
        <v>0</v>
      </c>
      <c r="X2097" s="703">
        <f>'Capital (d)'!G76</f>
        <v>0</v>
      </c>
      <c r="Y2097" s="703">
        <f>'Capital (d)'!H76</f>
        <v>0</v>
      </c>
      <c r="Z2097" s="703">
        <f>'Capital (d)'!I76</f>
        <v>0</v>
      </c>
      <c r="AA2097" s="703">
        <f>'Capital (d)'!J76</f>
        <v>0</v>
      </c>
      <c r="AB2097" s="703">
        <f>'Capital (d)'!K76</f>
        <v>0</v>
      </c>
      <c r="AC2097" s="703">
        <f>'Capital (d)'!L76</f>
        <v>0</v>
      </c>
      <c r="AD2097" s="88">
        <f>'Capital (d)'!M76</f>
        <v>0</v>
      </c>
      <c r="AL2097" s="88">
        <f>'Capital (d)'!N76</f>
        <v>0</v>
      </c>
    </row>
    <row r="2098" spans="1:38">
      <c r="A2098" s="87" t="str">
        <f>'Capital (d)'!A77</f>
        <v>Swansea Bay UHB</v>
      </c>
      <c r="B2098" s="87" t="str">
        <f>'Capital (d)'!B77</f>
        <v>CAPITAL</v>
      </c>
      <c r="C2098" s="87" t="str">
        <f>'Capital (d)'!C77</f>
        <v>Capital Impact of IFRS 16</v>
      </c>
      <c r="D2098" s="87"/>
      <c r="E2098" s="87" t="str">
        <f>'Capital (d)'!D77</f>
        <v>FIGURE</v>
      </c>
      <c r="F2098" s="87" t="str">
        <f>'Capital (d)'!E77</f>
        <v>Include forecast CRL/CEL  impact of new leases or renewals - note this is for information only at this point and lease payments should still be included in revenue forecasts as normal</v>
      </c>
      <c r="G2098" s="703"/>
      <c r="H2098" s="703"/>
      <c r="I2098" s="703"/>
      <c r="J2098" s="703"/>
      <c r="K2098" s="703"/>
      <c r="L2098" s="703"/>
      <c r="M2098" s="703"/>
      <c r="N2098" s="703"/>
      <c r="O2098" s="703"/>
      <c r="P2098" s="703"/>
      <c r="Q2098" s="703"/>
      <c r="R2098" s="703"/>
      <c r="S2098" s="703"/>
      <c r="W2098" s="703">
        <f>'Capital (d)'!F77</f>
        <v>0</v>
      </c>
      <c r="X2098" s="703">
        <f>'Capital (d)'!G77</f>
        <v>0</v>
      </c>
      <c r="Y2098" s="703">
        <f>'Capital (d)'!H77</f>
        <v>0</v>
      </c>
      <c r="Z2098" s="703">
        <f>'Capital (d)'!I77</f>
        <v>0</v>
      </c>
      <c r="AA2098" s="703">
        <f>'Capital (d)'!J77</f>
        <v>0</v>
      </c>
      <c r="AB2098" s="703">
        <f>'Capital (d)'!K77</f>
        <v>0</v>
      </c>
      <c r="AC2098" s="703">
        <f>'Capital (d)'!L77</f>
        <v>0</v>
      </c>
      <c r="AD2098" s="88">
        <f>'Capital (d)'!M77</f>
        <v>0</v>
      </c>
      <c r="AL2098" s="88">
        <f>'Capital (d)'!N77</f>
        <v>0</v>
      </c>
    </row>
    <row r="2099" spans="1:38">
      <c r="A2099" s="87" t="str">
        <f>'Capital (d)'!A78</f>
        <v>Swansea Bay UHB</v>
      </c>
      <c r="B2099" s="87" t="str">
        <f>'Capital (d)'!B78</f>
        <v>CAPITAL</v>
      </c>
      <c r="C2099" s="87" t="str">
        <f>'Capital (d)'!C78</f>
        <v>Capital Impact of IFRS 16</v>
      </c>
      <c r="D2099" s="87"/>
      <c r="E2099" s="87" t="str">
        <f>'Capital (d)'!D78</f>
        <v>FIGURE</v>
      </c>
      <c r="F2099" s="87" t="str">
        <f>'Capital (d)'!E78</f>
        <v>Property Lease Renewals</v>
      </c>
      <c r="G2099" s="703"/>
      <c r="H2099" s="703"/>
      <c r="I2099" s="703"/>
      <c r="J2099" s="703"/>
      <c r="K2099" s="703"/>
      <c r="L2099" s="703"/>
      <c r="M2099" s="703"/>
      <c r="N2099" s="703"/>
      <c r="O2099" s="703"/>
      <c r="P2099" s="703"/>
      <c r="Q2099" s="703"/>
      <c r="R2099" s="703"/>
      <c r="S2099" s="703"/>
      <c r="W2099" s="703">
        <f>'Capital (d)'!F78</f>
        <v>0</v>
      </c>
      <c r="X2099" s="703">
        <f>'Capital (d)'!G78</f>
        <v>0</v>
      </c>
      <c r="Y2099" s="703">
        <f>'Capital (d)'!H78</f>
        <v>0</v>
      </c>
      <c r="Z2099" s="703">
        <f>'Capital (d)'!I78</f>
        <v>0</v>
      </c>
      <c r="AA2099" s="703">
        <f>'Capital (d)'!J78</f>
        <v>0</v>
      </c>
      <c r="AB2099" s="703">
        <f>'Capital (d)'!K78</f>
        <v>0</v>
      </c>
      <c r="AC2099" s="703">
        <f>'Capital (d)'!L78</f>
        <v>0</v>
      </c>
      <c r="AD2099" s="88">
        <f>'Capital (d)'!M78</f>
        <v>0</v>
      </c>
      <c r="AL2099" s="88">
        <f>'Capital (d)'!N78</f>
        <v>0</v>
      </c>
    </row>
    <row r="2100" spans="1:38">
      <c r="A2100" s="87" t="str">
        <f>'Capital (d)'!A79</f>
        <v>Swansea Bay UHB</v>
      </c>
      <c r="B2100" s="87" t="str">
        <f>'Capital (d)'!B79</f>
        <v>CAPITAL</v>
      </c>
      <c r="C2100" s="87" t="str">
        <f>'Capital (d)'!C79</f>
        <v>Capital Impact of IFRS 16</v>
      </c>
      <c r="D2100" s="87"/>
      <c r="E2100" s="87" t="str">
        <f>'Capital (d)'!D79</f>
        <v>FIGURE</v>
      </c>
      <c r="F2100" s="87" t="str">
        <f>'Capital (d)'!E79</f>
        <v xml:space="preserve">Other Lease Renewals </v>
      </c>
      <c r="G2100" s="703"/>
      <c r="H2100" s="703"/>
      <c r="I2100" s="703"/>
      <c r="J2100" s="703"/>
      <c r="K2100" s="703"/>
      <c r="L2100" s="703"/>
      <c r="M2100" s="703"/>
      <c r="N2100" s="703"/>
      <c r="O2100" s="703"/>
      <c r="P2100" s="703"/>
      <c r="Q2100" s="703"/>
      <c r="R2100" s="703"/>
      <c r="S2100" s="703"/>
      <c r="W2100" s="703">
        <f>'Capital (d)'!F79</f>
        <v>0</v>
      </c>
      <c r="X2100" s="703">
        <f>'Capital (d)'!G79</f>
        <v>7.9749999999999996</v>
      </c>
      <c r="Y2100" s="703">
        <f>'Capital (d)'!H79</f>
        <v>0.62</v>
      </c>
      <c r="Z2100" s="703">
        <f>'Capital (d)'!I79</f>
        <v>0</v>
      </c>
      <c r="AA2100" s="703">
        <f>'Capital (d)'!J79</f>
        <v>0</v>
      </c>
      <c r="AB2100" s="703">
        <f>'Capital (d)'!K79</f>
        <v>0</v>
      </c>
      <c r="AC2100" s="703">
        <f>'Capital (d)'!L79</f>
        <v>0</v>
      </c>
      <c r="AD2100" s="88">
        <f>'Capital (d)'!M79</f>
        <v>0</v>
      </c>
      <c r="AL2100" s="88">
        <f>'Capital (d)'!N79</f>
        <v>0</v>
      </c>
    </row>
    <row r="2101" spans="1:38">
      <c r="A2101" s="87" t="str">
        <f>'Capital (d)'!A80</f>
        <v>Swansea Bay UHB</v>
      </c>
      <c r="B2101" s="87" t="str">
        <f>'Capital (d)'!B80</f>
        <v>CAPITAL</v>
      </c>
      <c r="C2101" s="87" t="str">
        <f>'Capital (d)'!C80</f>
        <v>Capital Impact of IFRS 16</v>
      </c>
      <c r="D2101" s="87"/>
      <c r="E2101" s="87" t="str">
        <f>'Capital (d)'!D80</f>
        <v>FIGURE</v>
      </c>
      <c r="F2101" s="87" t="str">
        <f>'Capital (d)'!E80</f>
        <v xml:space="preserve">PFI impacts </v>
      </c>
      <c r="G2101" s="703"/>
      <c r="H2101" s="703"/>
      <c r="I2101" s="703"/>
      <c r="J2101" s="703"/>
      <c r="K2101" s="703"/>
      <c r="L2101" s="703"/>
      <c r="M2101" s="703"/>
      <c r="N2101" s="703"/>
      <c r="O2101" s="703"/>
      <c r="P2101" s="703"/>
      <c r="Q2101" s="703"/>
      <c r="R2101" s="703"/>
      <c r="S2101" s="703"/>
      <c r="W2101" s="703">
        <f>'Capital (d)'!F80</f>
        <v>0</v>
      </c>
      <c r="X2101" s="703">
        <f>'Capital (d)'!G80</f>
        <v>0</v>
      </c>
      <c r="Y2101" s="703">
        <f>'Capital (d)'!H80</f>
        <v>0</v>
      </c>
      <c r="Z2101" s="703">
        <f>'Capital (d)'!I80</f>
        <v>0</v>
      </c>
      <c r="AA2101" s="703">
        <f>'Capital (d)'!J80</f>
        <v>0</v>
      </c>
      <c r="AB2101" s="703">
        <f>'Capital (d)'!K80</f>
        <v>0</v>
      </c>
      <c r="AC2101" s="703">
        <f>'Capital (d)'!L80</f>
        <v>0</v>
      </c>
      <c r="AD2101" s="88">
        <f>'Capital (d)'!M80</f>
        <v>0</v>
      </c>
      <c r="AL2101" s="88">
        <f>'Capital (d)'!N80</f>
        <v>0</v>
      </c>
    </row>
    <row r="2102" spans="1:38">
      <c r="A2102" s="87" t="str">
        <f>'Capital (d)'!A81</f>
        <v>Swansea Bay UHB</v>
      </c>
      <c r="B2102" s="87" t="str">
        <f>'Capital (d)'!B81</f>
        <v>CAPITAL</v>
      </c>
      <c r="C2102" s="87" t="str">
        <f>'Capital (d)'!C81</f>
        <v>Capital Impact of IFRS 16</v>
      </c>
      <c r="D2102" s="87"/>
      <c r="E2102" s="87" t="str">
        <f>'Capital (d)'!D81</f>
        <v>FIGURE</v>
      </c>
      <c r="F2102" s="87" t="str">
        <f>'Capital (d)'!E81</f>
        <v>New Leases ( please list by scheme)</v>
      </c>
      <c r="G2102" s="703"/>
      <c r="H2102" s="703"/>
      <c r="I2102" s="703"/>
      <c r="J2102" s="703"/>
      <c r="K2102" s="703"/>
      <c r="L2102" s="703"/>
      <c r="M2102" s="703"/>
      <c r="N2102" s="703"/>
      <c r="O2102" s="703"/>
      <c r="P2102" s="703"/>
      <c r="Q2102" s="703"/>
      <c r="R2102" s="703"/>
      <c r="S2102" s="703"/>
      <c r="W2102" s="703">
        <f>'Capital (d)'!F81</f>
        <v>0</v>
      </c>
      <c r="X2102" s="703">
        <f>'Capital (d)'!G81</f>
        <v>0</v>
      </c>
      <c r="Y2102" s="703">
        <f>'Capital (d)'!H81</f>
        <v>0</v>
      </c>
      <c r="Z2102" s="703">
        <f>'Capital (d)'!I81</f>
        <v>0</v>
      </c>
      <c r="AA2102" s="703">
        <f>'Capital (d)'!J81</f>
        <v>0</v>
      </c>
      <c r="AB2102" s="703">
        <f>'Capital (d)'!K81</f>
        <v>0</v>
      </c>
      <c r="AC2102" s="703">
        <f>'Capital (d)'!L81</f>
        <v>0</v>
      </c>
      <c r="AD2102" s="88">
        <f>'Capital (d)'!M81</f>
        <v>0</v>
      </c>
      <c r="AL2102" s="88">
        <f>'Capital (d)'!N81</f>
        <v>0</v>
      </c>
    </row>
    <row r="2103" spans="1:38">
      <c r="A2103" s="87" t="str">
        <f>'Capital (d)'!A82</f>
        <v>Swansea Bay UHB</v>
      </c>
      <c r="B2103" s="87" t="str">
        <f>'Capital (d)'!B82</f>
        <v>CAPITAL</v>
      </c>
      <c r="C2103" s="87" t="str">
        <f>'Capital (d)'!C82</f>
        <v>Capital Impact of IFRS 16</v>
      </c>
      <c r="D2103" s="87"/>
      <c r="E2103" s="87" t="str">
        <f>'Capital (d)'!D82</f>
        <v>FIGURE</v>
      </c>
      <c r="F2103" s="87" t="str">
        <f>'Capital (d)'!E82</f>
        <v>Additional Room at 'Former Llwnpia Magistrates Court'</v>
      </c>
      <c r="G2103" s="703"/>
      <c r="H2103" s="703"/>
      <c r="I2103" s="703"/>
      <c r="J2103" s="703"/>
      <c r="K2103" s="703"/>
      <c r="L2103" s="703"/>
      <c r="M2103" s="703"/>
      <c r="N2103" s="703"/>
      <c r="O2103" s="703"/>
      <c r="P2103" s="703"/>
      <c r="Q2103" s="703"/>
      <c r="R2103" s="703"/>
      <c r="S2103" s="703"/>
      <c r="W2103" s="703">
        <f>'Capital (d)'!F82</f>
        <v>0</v>
      </c>
      <c r="X2103" s="703">
        <f>'Capital (d)'!G82</f>
        <v>0.12</v>
      </c>
      <c r="Y2103" s="703">
        <f>'Capital (d)'!H82</f>
        <v>0</v>
      </c>
      <c r="Z2103" s="703">
        <f>'Capital (d)'!I82</f>
        <v>0</v>
      </c>
      <c r="AA2103" s="703">
        <f>'Capital (d)'!J82</f>
        <v>0</v>
      </c>
      <c r="AB2103" s="703">
        <f>'Capital (d)'!K82</f>
        <v>0</v>
      </c>
      <c r="AC2103" s="703">
        <f>'Capital (d)'!L82</f>
        <v>0</v>
      </c>
      <c r="AD2103" s="88">
        <f>'Capital (d)'!M82</f>
        <v>0</v>
      </c>
      <c r="AL2103" s="88">
        <f>'Capital (d)'!N82</f>
        <v>0</v>
      </c>
    </row>
    <row r="2104" spans="1:38">
      <c r="A2104" s="87" t="str">
        <f>'Capital (d)'!A83</f>
        <v>Swansea Bay UHB</v>
      </c>
      <c r="B2104" s="87" t="str">
        <f>'Capital (d)'!B83</f>
        <v>CAPITAL</v>
      </c>
      <c r="C2104" s="87" t="str">
        <f>'Capital (d)'!C83</f>
        <v>Capital Impact of IFRS 16</v>
      </c>
      <c r="D2104" s="87"/>
      <c r="E2104" s="87" t="str">
        <f>'Capital (d)'!D83</f>
        <v>FIGURE</v>
      </c>
      <c r="F2104" s="87" t="str">
        <f>'Capital (d)'!E83</f>
        <v>LD Property, Cardiff</v>
      </c>
      <c r="G2104" s="703"/>
      <c r="H2104" s="703"/>
      <c r="I2104" s="703"/>
      <c r="J2104" s="703"/>
      <c r="K2104" s="703"/>
      <c r="L2104" s="703"/>
      <c r="M2104" s="703"/>
      <c r="N2104" s="703"/>
      <c r="O2104" s="703"/>
      <c r="P2104" s="703"/>
      <c r="Q2104" s="703"/>
      <c r="R2104" s="703"/>
      <c r="S2104" s="703"/>
      <c r="W2104" s="703">
        <f>'Capital (d)'!F83</f>
        <v>0</v>
      </c>
      <c r="X2104" s="703">
        <f>'Capital (d)'!G83</f>
        <v>0.46500000000000002</v>
      </c>
      <c r="Y2104" s="703">
        <f>'Capital (d)'!H83</f>
        <v>0</v>
      </c>
      <c r="Z2104" s="703">
        <f>'Capital (d)'!I83</f>
        <v>0</v>
      </c>
      <c r="AA2104" s="703">
        <f>'Capital (d)'!J83</f>
        <v>0</v>
      </c>
      <c r="AB2104" s="703">
        <f>'Capital (d)'!K83</f>
        <v>0</v>
      </c>
      <c r="AC2104" s="703">
        <f>'Capital (d)'!L83</f>
        <v>0</v>
      </c>
      <c r="AD2104" s="88">
        <f>'Capital (d)'!M83</f>
        <v>0</v>
      </c>
      <c r="AL2104" s="88">
        <f>'Capital (d)'!N83</f>
        <v>0</v>
      </c>
    </row>
    <row r="2105" spans="1:38">
      <c r="A2105" s="87" t="str">
        <f>'Capital (d)'!A84</f>
        <v>Swansea Bay UHB</v>
      </c>
      <c r="B2105" s="87" t="str">
        <f>'Capital (d)'!B84</f>
        <v>CAPITAL</v>
      </c>
      <c r="C2105" s="87" t="str">
        <f>'Capital (d)'!C84</f>
        <v>Capital Impact of IFRS 16</v>
      </c>
      <c r="D2105" s="87"/>
      <c r="E2105" s="87" t="str">
        <f>'Capital (d)'!D84</f>
        <v>FIGURE</v>
      </c>
      <c r="F2105" s="87" t="str">
        <f>'Capital (d)'!E84</f>
        <v>Medical Records Unit</v>
      </c>
      <c r="G2105" s="703"/>
      <c r="H2105" s="703"/>
      <c r="I2105" s="703"/>
      <c r="J2105" s="703"/>
      <c r="K2105" s="703"/>
      <c r="L2105" s="703"/>
      <c r="M2105" s="703"/>
      <c r="N2105" s="703"/>
      <c r="O2105" s="703"/>
      <c r="P2105" s="703"/>
      <c r="Q2105" s="703"/>
      <c r="R2105" s="703"/>
      <c r="S2105" s="703"/>
      <c r="W2105" s="703">
        <f>'Capital (d)'!F84</f>
        <v>0</v>
      </c>
      <c r="X2105" s="703">
        <f>'Capital (d)'!G84</f>
        <v>3.8420000000000001</v>
      </c>
      <c r="Y2105" s="703">
        <f>'Capital (d)'!H84</f>
        <v>0</v>
      </c>
      <c r="Z2105" s="703">
        <f>'Capital (d)'!I84</f>
        <v>0</v>
      </c>
      <c r="AA2105" s="703">
        <f>'Capital (d)'!J84</f>
        <v>0</v>
      </c>
      <c r="AB2105" s="703">
        <f>'Capital (d)'!K84</f>
        <v>0</v>
      </c>
      <c r="AC2105" s="703">
        <f>'Capital (d)'!L84</f>
        <v>0</v>
      </c>
      <c r="AD2105" s="88">
        <f>'Capital (d)'!M84</f>
        <v>0</v>
      </c>
      <c r="AL2105" s="88">
        <f>'Capital (d)'!N84</f>
        <v>0</v>
      </c>
    </row>
    <row r="2106" spans="1:38">
      <c r="A2106" s="87" t="str">
        <f>'Capital (d)'!A85</f>
        <v>Swansea Bay UHB</v>
      </c>
      <c r="B2106" s="87" t="str">
        <f>'Capital (d)'!B85</f>
        <v>CAPITAL</v>
      </c>
      <c r="C2106" s="87" t="str">
        <f>'Capital (d)'!C85</f>
        <v>Capital Impact of IFRS 16</v>
      </c>
      <c r="D2106" s="87"/>
      <c r="E2106" s="87" t="str">
        <f>'Capital (d)'!D85</f>
        <v>FIGURE</v>
      </c>
      <c r="F2106" s="87" t="str">
        <f>'Capital (d)'!E85</f>
        <v>Modular Theatres</v>
      </c>
      <c r="G2106" s="703"/>
      <c r="H2106" s="703"/>
      <c r="I2106" s="703"/>
      <c r="J2106" s="703"/>
      <c r="K2106" s="703"/>
      <c r="L2106" s="703"/>
      <c r="M2106" s="703"/>
      <c r="N2106" s="703"/>
      <c r="O2106" s="703"/>
      <c r="P2106" s="703"/>
      <c r="Q2106" s="703"/>
      <c r="R2106" s="703"/>
      <c r="S2106" s="703"/>
      <c r="W2106" s="703">
        <f>'Capital (d)'!F85</f>
        <v>0</v>
      </c>
      <c r="X2106" s="703">
        <f>'Capital (d)'!G85</f>
        <v>13.833</v>
      </c>
      <c r="Y2106" s="703">
        <f>'Capital (d)'!H85</f>
        <v>11.27</v>
      </c>
      <c r="Z2106" s="703">
        <f>'Capital (d)'!I85</f>
        <v>0</v>
      </c>
      <c r="AA2106" s="703">
        <f>'Capital (d)'!J85</f>
        <v>0</v>
      </c>
      <c r="AB2106" s="703">
        <f>'Capital (d)'!K85</f>
        <v>0</v>
      </c>
      <c r="AC2106" s="703">
        <f>'Capital (d)'!L85</f>
        <v>0</v>
      </c>
      <c r="AD2106" s="88">
        <f>'Capital (d)'!M85</f>
        <v>0</v>
      </c>
      <c r="AL2106" s="88">
        <f>'Capital (d)'!N85</f>
        <v>0</v>
      </c>
    </row>
    <row r="2107" spans="1:38">
      <c r="A2107" s="87" t="str">
        <f>'Capital (d)'!A86</f>
        <v>Swansea Bay UHB</v>
      </c>
      <c r="B2107" s="87" t="str">
        <f>'Capital (d)'!B86</f>
        <v>CAPITAL</v>
      </c>
      <c r="C2107" s="87" t="str">
        <f>'Capital (d)'!C86</f>
        <v>Capital Impact of IFRS 16</v>
      </c>
      <c r="D2107" s="87"/>
      <c r="E2107" s="87" t="str">
        <f>'Capital (d)'!D86</f>
        <v>FIGURE</v>
      </c>
      <c r="F2107" s="87" t="str">
        <f>'Capital (d)'!E86</f>
        <v>Phlebotomy Hubs</v>
      </c>
      <c r="G2107" s="703"/>
      <c r="H2107" s="703"/>
      <c r="I2107" s="703"/>
      <c r="J2107" s="703"/>
      <c r="K2107" s="703"/>
      <c r="L2107" s="703"/>
      <c r="M2107" s="703"/>
      <c r="N2107" s="703"/>
      <c r="O2107" s="703"/>
      <c r="P2107" s="703"/>
      <c r="Q2107" s="703"/>
      <c r="R2107" s="703"/>
      <c r="S2107" s="703"/>
      <c r="W2107" s="703">
        <f>'Capital (d)'!F86</f>
        <v>0</v>
      </c>
      <c r="X2107" s="703">
        <f>'Capital (d)'!G86</f>
        <v>0.43</v>
      </c>
      <c r="Y2107" s="703">
        <f>'Capital (d)'!H86</f>
        <v>0</v>
      </c>
      <c r="Z2107" s="703">
        <f>'Capital (d)'!I86</f>
        <v>0</v>
      </c>
      <c r="AA2107" s="703">
        <f>'Capital (d)'!J86</f>
        <v>0</v>
      </c>
      <c r="AB2107" s="703">
        <f>'Capital (d)'!K86</f>
        <v>0</v>
      </c>
      <c r="AC2107" s="703">
        <f>'Capital (d)'!L86</f>
        <v>0</v>
      </c>
      <c r="AD2107" s="88">
        <f>'Capital (d)'!M86</f>
        <v>0</v>
      </c>
      <c r="AL2107" s="88">
        <f>'Capital (d)'!N86</f>
        <v>0</v>
      </c>
    </row>
    <row r="2108" spans="1:38">
      <c r="A2108" s="87" t="str">
        <f>'Capital (d)'!A87</f>
        <v>Swansea Bay UHB</v>
      </c>
      <c r="B2108" s="87" t="str">
        <f>'Capital (d)'!B87</f>
        <v>CAPITAL</v>
      </c>
      <c r="C2108" s="87" t="str">
        <f>'Capital (d)'!C87</f>
        <v>Capital Impact of IFRS 16</v>
      </c>
      <c r="D2108" s="87"/>
      <c r="E2108" s="87" t="str">
        <f>'Capital (d)'!D87</f>
        <v>FIGURE</v>
      </c>
      <c r="F2108" s="87" t="str">
        <f>'Capital (d)'!E87</f>
        <v>Renal Dialysis</v>
      </c>
      <c r="G2108" s="703"/>
      <c r="H2108" s="703"/>
      <c r="I2108" s="703"/>
      <c r="J2108" s="703"/>
      <c r="K2108" s="703"/>
      <c r="L2108" s="703"/>
      <c r="M2108" s="703"/>
      <c r="N2108" s="703"/>
      <c r="O2108" s="703"/>
      <c r="P2108" s="703"/>
      <c r="Q2108" s="703"/>
      <c r="R2108" s="703"/>
      <c r="S2108" s="703"/>
      <c r="W2108" s="703">
        <f>'Capital (d)'!F87</f>
        <v>0</v>
      </c>
      <c r="X2108" s="703">
        <f>'Capital (d)'!G87</f>
        <v>25.632999999999999</v>
      </c>
      <c r="Y2108" s="703">
        <f>'Capital (d)'!H87</f>
        <v>0</v>
      </c>
      <c r="Z2108" s="703">
        <f>'Capital (d)'!I87</f>
        <v>0</v>
      </c>
      <c r="AA2108" s="703">
        <f>'Capital (d)'!J87</f>
        <v>0</v>
      </c>
      <c r="AB2108" s="703">
        <f>'Capital (d)'!K87</f>
        <v>0</v>
      </c>
      <c r="AC2108" s="703">
        <f>'Capital (d)'!L87</f>
        <v>0</v>
      </c>
      <c r="AD2108" s="88">
        <f>'Capital (d)'!M87</f>
        <v>0</v>
      </c>
      <c r="AL2108" s="88">
        <f>'Capital (d)'!N87</f>
        <v>0</v>
      </c>
    </row>
    <row r="2109" spans="1:38">
      <c r="A2109" s="87" t="str">
        <f>'Capital (d)'!A88</f>
        <v>Swansea Bay UHB</v>
      </c>
      <c r="B2109" s="87" t="str">
        <f>'Capital (d)'!B88</f>
        <v>CAPITAL</v>
      </c>
      <c r="C2109" s="87" t="str">
        <f>'Capital (d)'!C88</f>
        <v>Capital Impact of IFRS 16</v>
      </c>
      <c r="D2109" s="87"/>
      <c r="E2109" s="87" t="str">
        <f>'Capital (d)'!D88</f>
        <v>FIGURE</v>
      </c>
      <c r="F2109" s="87" t="str">
        <f>'Capital (d)'!E88</f>
        <v>Wards</v>
      </c>
      <c r="G2109" s="703"/>
      <c r="H2109" s="703"/>
      <c r="I2109" s="703"/>
      <c r="J2109" s="703"/>
      <c r="K2109" s="703"/>
      <c r="L2109" s="703"/>
      <c r="M2109" s="703"/>
      <c r="N2109" s="703"/>
      <c r="O2109" s="703"/>
      <c r="P2109" s="703"/>
      <c r="Q2109" s="703"/>
      <c r="R2109" s="703"/>
      <c r="S2109" s="703"/>
      <c r="W2109" s="703">
        <f>'Capital (d)'!F88</f>
        <v>0</v>
      </c>
      <c r="X2109" s="703">
        <f>'Capital (d)'!G88</f>
        <v>9.1549999999999994</v>
      </c>
      <c r="Y2109" s="703">
        <f>'Capital (d)'!H88</f>
        <v>54.927999999999997</v>
      </c>
      <c r="Z2109" s="703">
        <f>'Capital (d)'!I88</f>
        <v>0</v>
      </c>
      <c r="AA2109" s="703">
        <f>'Capital (d)'!J88</f>
        <v>0</v>
      </c>
      <c r="AB2109" s="703">
        <f>'Capital (d)'!K88</f>
        <v>0</v>
      </c>
      <c r="AC2109" s="703">
        <f>'Capital (d)'!L88</f>
        <v>0</v>
      </c>
      <c r="AD2109" s="88">
        <f>'Capital (d)'!M88</f>
        <v>0</v>
      </c>
      <c r="AL2109" s="88">
        <f>'Capital (d)'!N88</f>
        <v>0</v>
      </c>
    </row>
    <row r="2110" spans="1:38">
      <c r="A2110" s="87" t="str">
        <f>'Capital (d)'!A89</f>
        <v>Swansea Bay UHB</v>
      </c>
      <c r="B2110" s="87" t="str">
        <f>'Capital (d)'!B89</f>
        <v>CAPITAL</v>
      </c>
      <c r="C2110" s="87" t="str">
        <f>'Capital (d)'!C89</f>
        <v>Capital Impact of IFRS 16</v>
      </c>
      <c r="D2110" s="87"/>
      <c r="E2110" s="87" t="str">
        <f>'Capital (d)'!D89</f>
        <v>FIGURE</v>
      </c>
      <c r="F2110" s="87" t="str">
        <f>'Capital (d)'!E89</f>
        <v>Pontardawe PCC</v>
      </c>
      <c r="G2110" s="703"/>
      <c r="H2110" s="703"/>
      <c r="I2110" s="703"/>
      <c r="J2110" s="703"/>
      <c r="K2110" s="703"/>
      <c r="L2110" s="703"/>
      <c r="M2110" s="703"/>
      <c r="N2110" s="703"/>
      <c r="O2110" s="703"/>
      <c r="P2110" s="703"/>
      <c r="Q2110" s="703"/>
      <c r="R2110" s="703"/>
      <c r="S2110" s="703"/>
      <c r="W2110" s="703">
        <f>'Capital (d)'!F89</f>
        <v>0</v>
      </c>
      <c r="X2110" s="703">
        <f>'Capital (d)'!G89</f>
        <v>1.224</v>
      </c>
      <c r="Y2110" s="703">
        <f>'Capital (d)'!H89</f>
        <v>0</v>
      </c>
      <c r="Z2110" s="703">
        <f>'Capital (d)'!I89</f>
        <v>0</v>
      </c>
      <c r="AA2110" s="703">
        <f>'Capital (d)'!J89</f>
        <v>0</v>
      </c>
      <c r="AB2110" s="703">
        <f>'Capital (d)'!K89</f>
        <v>0</v>
      </c>
      <c r="AC2110" s="703">
        <f>'Capital (d)'!L89</f>
        <v>0</v>
      </c>
      <c r="AD2110" s="88">
        <f>'Capital (d)'!M89</f>
        <v>0</v>
      </c>
      <c r="AL2110" s="88">
        <f>'Capital (d)'!N89</f>
        <v>0</v>
      </c>
    </row>
    <row r="2111" spans="1:38">
      <c r="A2111" s="87" t="str">
        <f>'Capital (d)'!A90</f>
        <v>Swansea Bay UHB</v>
      </c>
      <c r="B2111" s="87" t="str">
        <f>'Capital (d)'!B90</f>
        <v>CAPITAL</v>
      </c>
      <c r="C2111" s="87" t="str">
        <f>'Capital (d)'!C90</f>
        <v>Capital Impact of IFRS 16</v>
      </c>
      <c r="D2111" s="87"/>
      <c r="E2111" s="87" t="str">
        <f>'Capital (d)'!D90</f>
        <v>FIGURE</v>
      </c>
      <c r="F2111" s="87" t="str">
        <f>'Capital (d)'!E90</f>
        <v>CAPITAL EXPENDITURE</v>
      </c>
      <c r="G2111" s="703"/>
      <c r="H2111" s="703"/>
      <c r="I2111" s="703"/>
      <c r="J2111" s="703"/>
      <c r="K2111" s="703"/>
      <c r="L2111" s="703"/>
      <c r="M2111" s="703"/>
      <c r="N2111" s="703"/>
      <c r="O2111" s="703"/>
      <c r="P2111" s="703"/>
      <c r="Q2111" s="703"/>
      <c r="R2111" s="703"/>
      <c r="S2111" s="703"/>
      <c r="W2111" s="703">
        <f>'Capital (d)'!F90</f>
        <v>0</v>
      </c>
      <c r="X2111" s="703">
        <f>'Capital (d)'!G90</f>
        <v>62.677</v>
      </c>
      <c r="Y2111" s="703">
        <f>'Capital (d)'!H90</f>
        <v>66.817999999999998</v>
      </c>
      <c r="Z2111" s="703">
        <f>'Capital (d)'!I90</f>
        <v>0</v>
      </c>
      <c r="AA2111" s="703">
        <f>'Capital (d)'!J90</f>
        <v>0</v>
      </c>
      <c r="AB2111" s="703">
        <f>'Capital (d)'!K90</f>
        <v>0</v>
      </c>
      <c r="AC2111" s="703">
        <f>'Capital (d)'!L90</f>
        <v>0</v>
      </c>
      <c r="AD2111" s="88">
        <f>'Capital (d)'!M90</f>
        <v>0</v>
      </c>
      <c r="AL2111" s="88">
        <f>'Capital (d)'!N90</f>
        <v>0</v>
      </c>
    </row>
    <row r="2112" spans="1:38">
      <c r="A2112" s="87" t="str">
        <f>'Capital (d)'!A91</f>
        <v>Swansea Bay UHB</v>
      </c>
      <c r="B2112" s="87" t="str">
        <f>'Capital (d)'!B91</f>
        <v>CAPITAL</v>
      </c>
      <c r="C2112" s="87" t="str">
        <f>'Capital (d)'!C91</f>
        <v>Capital Impact of IFRS 16</v>
      </c>
      <c r="D2112" s="87"/>
      <c r="E2112" s="87" t="str">
        <f>'Capital (d)'!D91</f>
        <v>FIGURE</v>
      </c>
      <c r="F2112" s="87">
        <f>'Capital (d)'!E91</f>
        <v>0</v>
      </c>
      <c r="G2112" s="703"/>
      <c r="H2112" s="703"/>
      <c r="I2112" s="703"/>
      <c r="J2112" s="703"/>
      <c r="K2112" s="703"/>
      <c r="L2112" s="703"/>
      <c r="M2112" s="703"/>
      <c r="N2112" s="703"/>
      <c r="O2112" s="703"/>
      <c r="P2112" s="703"/>
      <c r="Q2112" s="703"/>
      <c r="R2112" s="703"/>
      <c r="S2112" s="703"/>
      <c r="W2112" s="703">
        <f>'Capital (d)'!F91</f>
        <v>0</v>
      </c>
      <c r="X2112" s="703">
        <f>'Capital (d)'!G91</f>
        <v>0</v>
      </c>
      <c r="Y2112" s="703">
        <f>'Capital (d)'!H91</f>
        <v>0</v>
      </c>
      <c r="Z2112" s="703">
        <f>'Capital (d)'!I91</f>
        <v>0</v>
      </c>
      <c r="AA2112" s="703">
        <f>'Capital (d)'!J91</f>
        <v>0</v>
      </c>
      <c r="AB2112" s="703">
        <f>'Capital (d)'!K91</f>
        <v>0</v>
      </c>
      <c r="AC2112" s="703">
        <f>'Capital (d)'!L91</f>
        <v>0</v>
      </c>
      <c r="AD2112" s="88">
        <f>'Capital (d)'!M91</f>
        <v>0</v>
      </c>
      <c r="AL2112" s="88">
        <f>'Capital (d)'!N91</f>
        <v>0</v>
      </c>
    </row>
    <row r="2113" spans="1:43">
      <c r="A2113" s="87" t="str">
        <f>'Capital (d)'!A92</f>
        <v>Swansea Bay UHB</v>
      </c>
      <c r="B2113" s="87" t="str">
        <f>'Capital (d)'!B92</f>
        <v>CAPITAL</v>
      </c>
      <c r="C2113" s="87" t="str">
        <f>'Capital (d)'!C92</f>
        <v>Capital Impact of IFRS 16</v>
      </c>
      <c r="D2113" s="87"/>
      <c r="E2113" s="87" t="str">
        <f>'Capital (d)'!D92</f>
        <v>FIGURE</v>
      </c>
      <c r="F2113" s="87" t="str">
        <f>'Capital (d)'!E92</f>
        <v xml:space="preserve">Total </v>
      </c>
      <c r="G2113" s="703"/>
      <c r="H2113" s="703"/>
      <c r="I2113" s="703"/>
      <c r="J2113" s="703"/>
      <c r="K2113" s="703"/>
      <c r="L2113" s="703"/>
      <c r="M2113" s="703"/>
      <c r="N2113" s="703"/>
      <c r="O2113" s="703"/>
      <c r="P2113" s="703"/>
      <c r="Q2113" s="703"/>
      <c r="R2113" s="703"/>
      <c r="S2113" s="703"/>
      <c r="W2113" s="703">
        <f>'Capital (d)'!F92</f>
        <v>0</v>
      </c>
      <c r="X2113" s="703">
        <f>'Capital (d)'!G92</f>
        <v>126.30799999999999</v>
      </c>
      <c r="Y2113" s="703">
        <f>'Capital (d)'!H92</f>
        <v>140.65100000000001</v>
      </c>
      <c r="Z2113" s="703">
        <f>'Capital (d)'!I92</f>
        <v>113.033</v>
      </c>
      <c r="AA2113" s="703">
        <f>'Capital (d)'!J92</f>
        <v>207.608</v>
      </c>
      <c r="AB2113" s="703">
        <f>'Capital (d)'!K92</f>
        <v>380.32499999999999</v>
      </c>
      <c r="AC2113" s="703">
        <f>'Capital (d)'!L92</f>
        <v>812.34600000000012</v>
      </c>
      <c r="AD2113" s="88">
        <f>'Capital (d)'!M92</f>
        <v>380.32499999999999</v>
      </c>
      <c r="AL2113" s="88">
        <f>'Capital (d)'!N92</f>
        <v>0</v>
      </c>
    </row>
    <row r="2114" spans="1:43" ht="409.5">
      <c r="A2114" s="87" t="str">
        <f>'Capital (d)'!A93</f>
        <v>Swansea Bay UHB</v>
      </c>
      <c r="B2114" s="87" t="str">
        <f>'Capital (d)'!B93</f>
        <v>CAPITAL</v>
      </c>
      <c r="C2114" s="87" t="str">
        <f>'Capital (d)'!C93</f>
        <v>CAPITAL - ESTATES REVIEW</v>
      </c>
      <c r="D2114" s="87"/>
      <c r="E2114" s="87" t="str">
        <f>'Capital (d)'!D93</f>
        <v>FIGURE</v>
      </c>
      <c r="F2114" s="87" t="str">
        <f>'Capital (d)'!E93</f>
        <v xml:space="preserve">Date of Last Estates Condition Survey </v>
      </c>
      <c r="G2114" s="703"/>
      <c r="H2114" s="703"/>
      <c r="I2114" s="703"/>
      <c r="J2114" s="703"/>
      <c r="K2114" s="703"/>
      <c r="L2114" s="703"/>
      <c r="M2114" s="703"/>
      <c r="N2114" s="703"/>
      <c r="O2114" s="703"/>
      <c r="P2114" s="703"/>
      <c r="Q2114" s="703"/>
      <c r="R2114" s="703"/>
      <c r="S2114" s="703"/>
      <c r="W2114" s="703">
        <f>'Capital (d)'!F93</f>
        <v>0</v>
      </c>
      <c r="X2114" s="703">
        <f>'Capital (d)'!G93</f>
        <v>0</v>
      </c>
      <c r="Y2114" s="703">
        <f>'Capital (d)'!H93</f>
        <v>0</v>
      </c>
      <c r="Z2114" s="703">
        <f>'Capital (d)'!I93</f>
        <v>0</v>
      </c>
      <c r="AA2114" s="703">
        <f>'Capital (d)'!J93</f>
        <v>0</v>
      </c>
      <c r="AB2114" s="703">
        <f>'Capital (d)'!K93</f>
        <v>0</v>
      </c>
      <c r="AC2114" s="703">
        <f>'Capital (d)'!L93</f>
        <v>0</v>
      </c>
      <c r="AD2114" s="88" t="str">
        <f>'Capital (d)'!M93</f>
        <v>Contractors reviewing data for Aggregate sites to be reviewed prior to upload into database.
Note on Energy performance - as reported in previous years, energy performace is not classified as B or better, but is reported as kWh/M2 which for 2022-23 is 407, classed as green.</v>
      </c>
      <c r="AL2114" s="88">
        <f>'Capital (d)'!N93</f>
        <v>44866</v>
      </c>
    </row>
    <row r="2115" spans="1:43" ht="313.5">
      <c r="A2115" s="87" t="str">
        <f>'Capital (d)'!A94</f>
        <v>Swansea Bay UHB</v>
      </c>
      <c r="B2115" s="87" t="str">
        <f>'Capital (d)'!B94</f>
        <v>CAPITAL</v>
      </c>
      <c r="C2115" s="87" t="str">
        <f>'Capital (d)'!C94</f>
        <v>CAPITAL - ESTATES REVIEW</v>
      </c>
      <c r="D2115" s="87"/>
      <c r="E2115" s="87" t="str">
        <f>'Capital (d)'!D94</f>
        <v>FIGURE</v>
      </c>
      <c r="F2115" s="87" t="str">
        <f>'Capital (d)'!E94</f>
        <v xml:space="preserve">Date of Last Review of Estates Strategy </v>
      </c>
      <c r="G2115" s="703"/>
      <c r="H2115" s="703"/>
      <c r="I2115" s="703"/>
      <c r="J2115" s="703"/>
      <c r="K2115" s="703"/>
      <c r="L2115" s="703"/>
      <c r="M2115" s="703"/>
      <c r="N2115" s="703"/>
      <c r="O2115" s="703"/>
      <c r="P2115" s="703"/>
      <c r="Q2115" s="703"/>
      <c r="R2115" s="703"/>
      <c r="S2115" s="703"/>
      <c r="W2115" s="703">
        <f>'Capital (d)'!F94</f>
        <v>0</v>
      </c>
      <c r="X2115" s="703">
        <f>'Capital (d)'!G94</f>
        <v>0</v>
      </c>
      <c r="Y2115" s="703">
        <f>'Capital (d)'!H94</f>
        <v>0</v>
      </c>
      <c r="Z2115" s="703">
        <f>'Capital (d)'!I94</f>
        <v>0</v>
      </c>
      <c r="AA2115" s="703">
        <f>'Capital (d)'!J94</f>
        <v>0</v>
      </c>
      <c r="AB2115" s="703">
        <f>'Capital (d)'!K94</f>
        <v>0</v>
      </c>
      <c r="AC2115" s="703">
        <f>'Capital (d)'!L94</f>
        <v>0</v>
      </c>
      <c r="AD2115" s="88" t="str">
        <f>'Capital (d)'!M94</f>
        <v>Draft Estates Strategy is currently going through a review by a Task and Finish Group led by Independent Members. The final strategy is planned to go for Health Board approval in May 2023</v>
      </c>
      <c r="AL2115" s="88">
        <f>'Capital (d)'!N94</f>
        <v>44927</v>
      </c>
    </row>
    <row r="2116" spans="1:43">
      <c r="A2116" s="87" t="str">
        <f>'Capital (d)'!A95</f>
        <v>Swansea Bay UHB</v>
      </c>
      <c r="B2116" s="87" t="str">
        <f>'Capital (d)'!B95</f>
        <v>CAPITAL</v>
      </c>
      <c r="C2116" s="87" t="str">
        <f>'Capital (d)'!C95</f>
        <v>KEY PERFORMANCE INDICATORS</v>
      </c>
      <c r="D2116" s="87"/>
      <c r="E2116" s="87" t="str">
        <f>'Capital (d)'!D95</f>
        <v>FIGURE</v>
      </c>
      <c r="F2116" s="87" t="str">
        <f>'Capital (d)'!E95</f>
        <v>High Risk Backlog Maintenance</v>
      </c>
      <c r="G2116" s="703"/>
      <c r="H2116" s="703"/>
      <c r="I2116" s="703"/>
      <c r="J2116" s="703"/>
      <c r="K2116" s="703"/>
      <c r="L2116" s="703"/>
      <c r="M2116" s="703"/>
      <c r="N2116" s="703"/>
      <c r="O2116" s="703"/>
      <c r="P2116" s="703"/>
      <c r="Q2116" s="703"/>
      <c r="R2116" s="703"/>
      <c r="S2116" s="703"/>
      <c r="W2116" s="703">
        <f>'Capital (d)'!F95</f>
        <v>9.0500000000000007</v>
      </c>
      <c r="X2116" s="703">
        <f>'Capital (d)'!G95</f>
        <v>9.24</v>
      </c>
      <c r="Y2116" s="703">
        <f>'Capital (d)'!H95</f>
        <v>0</v>
      </c>
      <c r="Z2116" s="703">
        <f>'Capital (d)'!I95</f>
        <v>0</v>
      </c>
      <c r="AA2116" s="703">
        <f>'Capital (d)'!J95</f>
        <v>0</v>
      </c>
      <c r="AB2116" s="703">
        <f>'Capital (d)'!K95</f>
        <v>0</v>
      </c>
      <c r="AC2116" s="703">
        <f>'Capital (d)'!L95</f>
        <v>0</v>
      </c>
      <c r="AD2116" s="88">
        <f>'Capital (d)'!M95</f>
        <v>0</v>
      </c>
      <c r="AL2116" s="88">
        <f>'Capital (d)'!N95</f>
        <v>0</v>
      </c>
    </row>
    <row r="2117" spans="1:43">
      <c r="A2117" s="87" t="str">
        <f>'Capital (d)'!A96</f>
        <v>Swansea Bay UHB</v>
      </c>
      <c r="B2117" s="87" t="str">
        <f>'Capital (d)'!B96</f>
        <v>CAPITAL</v>
      </c>
      <c r="C2117" s="87" t="str">
        <f>'Capital (d)'!C96</f>
        <v>KEY PERFORMANCE INDICATORS</v>
      </c>
      <c r="D2117" s="87"/>
      <c r="E2117" s="87" t="str">
        <f>'Capital (d)'!D96</f>
        <v>FIGURE</v>
      </c>
      <c r="F2117" s="87" t="str">
        <f>'Capital (d)'!E96</f>
        <v>Physical Condition: % in Category B or above</v>
      </c>
      <c r="G2117" s="703"/>
      <c r="H2117" s="703"/>
      <c r="I2117" s="703"/>
      <c r="J2117" s="703"/>
      <c r="K2117" s="703"/>
      <c r="L2117" s="703"/>
      <c r="M2117" s="703"/>
      <c r="N2117" s="703"/>
      <c r="O2117" s="703"/>
      <c r="P2117" s="703"/>
      <c r="Q2117" s="703"/>
      <c r="R2117" s="703"/>
      <c r="S2117" s="703"/>
      <c r="W2117" s="703">
        <f>'Capital (d)'!F96</f>
        <v>0.51</v>
      </c>
      <c r="X2117" s="703">
        <f>'Capital (d)'!G96</f>
        <v>0.43</v>
      </c>
      <c r="Y2117" s="703">
        <f>'Capital (d)'!H96</f>
        <v>0</v>
      </c>
      <c r="Z2117" s="703">
        <f>'Capital (d)'!I96</f>
        <v>0</v>
      </c>
      <c r="AA2117" s="703">
        <f>'Capital (d)'!J96</f>
        <v>0</v>
      </c>
      <c r="AB2117" s="703">
        <f>'Capital (d)'!K96</f>
        <v>0</v>
      </c>
      <c r="AC2117" s="703">
        <f>'Capital (d)'!L96</f>
        <v>0</v>
      </c>
      <c r="AD2117" s="88">
        <f>'Capital (d)'!M96</f>
        <v>0</v>
      </c>
      <c r="AL2117" s="88">
        <f>'Capital (d)'!N96</f>
        <v>0</v>
      </c>
    </row>
    <row r="2118" spans="1:43">
      <c r="A2118" s="87" t="str">
        <f>'Capital (d)'!A97</f>
        <v>Swansea Bay UHB</v>
      </c>
      <c r="B2118" s="87" t="str">
        <f>'Capital (d)'!B97</f>
        <v>CAPITAL</v>
      </c>
      <c r="C2118" s="87" t="str">
        <f>'Capital (d)'!C97</f>
        <v>KEY PERFORMANCE INDICATORS</v>
      </c>
      <c r="D2118" s="87"/>
      <c r="E2118" s="87" t="str">
        <f>'Capital (d)'!D97</f>
        <v>FIGURE</v>
      </c>
      <c r="F2118" s="87" t="str">
        <f>'Capital (d)'!E97</f>
        <v>Statutory, Safety &amp; Compliance: % in Category B or above</v>
      </c>
      <c r="G2118" s="703"/>
      <c r="H2118" s="703"/>
      <c r="I2118" s="703"/>
      <c r="J2118" s="703"/>
      <c r="K2118" s="703"/>
      <c r="L2118" s="703"/>
      <c r="M2118" s="703"/>
      <c r="N2118" s="703"/>
      <c r="O2118" s="703"/>
      <c r="P2118" s="703"/>
      <c r="Q2118" s="703"/>
      <c r="R2118" s="703"/>
      <c r="S2118" s="703"/>
      <c r="W2118" s="703">
        <f>'Capital (d)'!F97</f>
        <v>0.47</v>
      </c>
      <c r="X2118" s="703">
        <f>'Capital (d)'!G97</f>
        <v>0.39</v>
      </c>
      <c r="Y2118" s="703">
        <f>'Capital (d)'!H97</f>
        <v>0</v>
      </c>
      <c r="Z2118" s="703">
        <f>'Capital (d)'!I97</f>
        <v>0</v>
      </c>
      <c r="AA2118" s="703">
        <f>'Capital (d)'!J97</f>
        <v>0</v>
      </c>
      <c r="AB2118" s="703">
        <f>'Capital (d)'!K97</f>
        <v>0</v>
      </c>
      <c r="AC2118" s="703">
        <f>'Capital (d)'!L97</f>
        <v>0</v>
      </c>
      <c r="AD2118" s="88">
        <f>'Capital (d)'!M97</f>
        <v>0</v>
      </c>
      <c r="AL2118" s="88">
        <f>'Capital (d)'!N97</f>
        <v>0</v>
      </c>
    </row>
    <row r="2119" spans="1:43">
      <c r="A2119" s="87" t="str">
        <f>'Capital (d)'!A98</f>
        <v>Swansea Bay UHB</v>
      </c>
      <c r="B2119" s="87" t="str">
        <f>'Capital (d)'!B98</f>
        <v>CAPITAL</v>
      </c>
      <c r="C2119" s="87" t="str">
        <f>'Capital (d)'!C98</f>
        <v>KEY PERFORMANCE INDICATORS</v>
      </c>
      <c r="D2119" s="87"/>
      <c r="E2119" s="87" t="str">
        <f>'Capital (d)'!D98</f>
        <v>FIGURE</v>
      </c>
      <c r="F2119" s="87" t="str">
        <f>'Capital (d)'!E98</f>
        <v>Fire Safety Compliance : % in Category B or above</v>
      </c>
      <c r="G2119" s="703"/>
      <c r="H2119" s="703"/>
      <c r="I2119" s="703"/>
      <c r="J2119" s="703"/>
      <c r="K2119" s="703"/>
      <c r="L2119" s="703"/>
      <c r="M2119" s="703"/>
      <c r="N2119" s="703"/>
      <c r="O2119" s="703"/>
      <c r="P2119" s="703"/>
      <c r="Q2119" s="703"/>
      <c r="R2119" s="703"/>
      <c r="S2119" s="703"/>
      <c r="W2119" s="703">
        <f>'Capital (d)'!F98</f>
        <v>0.47</v>
      </c>
      <c r="X2119" s="703">
        <f>'Capital (d)'!G98</f>
        <v>0.44</v>
      </c>
      <c r="Y2119" s="703">
        <f>'Capital (d)'!H98</f>
        <v>0</v>
      </c>
      <c r="Z2119" s="703">
        <f>'Capital (d)'!I98</f>
        <v>0</v>
      </c>
      <c r="AA2119" s="703">
        <f>'Capital (d)'!J98</f>
        <v>0</v>
      </c>
      <c r="AB2119" s="703">
        <f>'Capital (d)'!K98</f>
        <v>0</v>
      </c>
      <c r="AC2119" s="703">
        <f>'Capital (d)'!L98</f>
        <v>0</v>
      </c>
      <c r="AD2119" s="88">
        <f>'Capital (d)'!M98</f>
        <v>0</v>
      </c>
      <c r="AL2119" s="88">
        <f>'Capital (d)'!N98</f>
        <v>0</v>
      </c>
    </row>
    <row r="2120" spans="1:43">
      <c r="A2120" s="87" t="str">
        <f>'Capital (d)'!A99</f>
        <v>Swansea Bay UHB</v>
      </c>
      <c r="B2120" s="87" t="str">
        <f>'Capital (d)'!B99</f>
        <v>CAPITAL</v>
      </c>
      <c r="C2120" s="87" t="str">
        <f>'Capital (d)'!C99</f>
        <v>KEY PERFORMANCE INDICATORS</v>
      </c>
      <c r="D2120" s="87"/>
      <c r="E2120" s="87" t="str">
        <f>'Capital (d)'!D99</f>
        <v>FIGURE</v>
      </c>
      <c r="F2120" s="87" t="str">
        <f>'Capital (d)'!E99</f>
        <v>Functional Suitability: % in Category B or above</v>
      </c>
      <c r="G2120" s="703"/>
      <c r="H2120" s="703"/>
      <c r="I2120" s="703"/>
      <c r="J2120" s="703"/>
      <c r="K2120" s="703"/>
      <c r="L2120" s="703"/>
      <c r="M2120" s="703"/>
      <c r="N2120" s="703"/>
      <c r="O2120" s="703"/>
      <c r="P2120" s="703"/>
      <c r="Q2120" s="703"/>
      <c r="R2120" s="703"/>
      <c r="S2120" s="703"/>
      <c r="W2120" s="703">
        <f>'Capital (d)'!F99</f>
        <v>0.55000000000000004</v>
      </c>
      <c r="X2120" s="703">
        <f>'Capital (d)'!G99</f>
        <v>0.67</v>
      </c>
      <c r="Y2120" s="703">
        <f>'Capital (d)'!H99</f>
        <v>0</v>
      </c>
      <c r="Z2120" s="703">
        <f>'Capital (d)'!I99</f>
        <v>0</v>
      </c>
      <c r="AA2120" s="703">
        <f>'Capital (d)'!J99</f>
        <v>0</v>
      </c>
      <c r="AB2120" s="703">
        <f>'Capital (d)'!K99</f>
        <v>0</v>
      </c>
      <c r="AC2120" s="703">
        <f>'Capital (d)'!L99</f>
        <v>0</v>
      </c>
      <c r="AD2120" s="88">
        <f>'Capital (d)'!M99</f>
        <v>0</v>
      </c>
      <c r="AL2120" s="88">
        <f>'Capital (d)'!N99</f>
        <v>0</v>
      </c>
    </row>
    <row r="2121" spans="1:43">
      <c r="A2121" s="87" t="str">
        <f>'Capital (d)'!A100</f>
        <v>Swansea Bay UHB</v>
      </c>
      <c r="B2121" s="87" t="str">
        <f>'Capital (d)'!B100</f>
        <v>CAPITAL</v>
      </c>
      <c r="C2121" s="87" t="str">
        <f>'Capital (d)'!C100</f>
        <v>KEY PERFORMANCE INDICATORS</v>
      </c>
      <c r="D2121" s="87"/>
      <c r="E2121" s="87" t="str">
        <f>'Capital (d)'!D100</f>
        <v>FIGURE</v>
      </c>
      <c r="F2121" s="87" t="str">
        <f>'Capital (d)'!E100</f>
        <v>Space Utilisation: % in Category F or above</v>
      </c>
      <c r="G2121" s="703"/>
      <c r="H2121" s="703"/>
      <c r="I2121" s="703"/>
      <c r="J2121" s="703"/>
      <c r="K2121" s="703"/>
      <c r="L2121" s="703"/>
      <c r="M2121" s="703"/>
      <c r="N2121" s="703"/>
      <c r="O2121" s="703"/>
      <c r="P2121" s="703"/>
      <c r="Q2121" s="703"/>
      <c r="R2121" s="703"/>
      <c r="S2121" s="703"/>
      <c r="W2121" s="703">
        <f>'Capital (d)'!F100</f>
        <v>0.97</v>
      </c>
      <c r="X2121" s="703">
        <f>'Capital (d)'!G100</f>
        <v>0.91</v>
      </c>
      <c r="Y2121" s="703">
        <f>'Capital (d)'!H100</f>
        <v>0</v>
      </c>
      <c r="Z2121" s="703">
        <f>'Capital (d)'!I100</f>
        <v>0</v>
      </c>
      <c r="AA2121" s="703">
        <f>'Capital (d)'!J100</f>
        <v>0</v>
      </c>
      <c r="AB2121" s="703">
        <f>'Capital (d)'!K100</f>
        <v>0</v>
      </c>
      <c r="AC2121" s="703">
        <f>'Capital (d)'!L100</f>
        <v>0</v>
      </c>
      <c r="AD2121" s="88">
        <f>'Capital (d)'!M100</f>
        <v>0</v>
      </c>
      <c r="AL2121" s="88">
        <f>'Capital (d)'!N100</f>
        <v>0</v>
      </c>
    </row>
    <row r="2122" spans="1:43">
      <c r="A2122" s="87" t="str">
        <f>'Capital (d)'!A101</f>
        <v>Swansea Bay UHB</v>
      </c>
      <c r="B2122" s="87" t="str">
        <f>'Capital (d)'!B101</f>
        <v>CAPITAL</v>
      </c>
      <c r="C2122" s="87" t="str">
        <f>'Capital (d)'!C101</f>
        <v>KEY PERFORMANCE INDICATORS</v>
      </c>
      <c r="D2122" s="87"/>
      <c r="E2122" s="87" t="str">
        <f>'Capital (d)'!D101</f>
        <v>FIGURE</v>
      </c>
      <c r="F2122" s="87" t="str">
        <f>'Capital (d)'!E101</f>
        <v>Energy Performance: % with Energy B or better</v>
      </c>
      <c r="G2122" s="703"/>
      <c r="H2122" s="703"/>
      <c r="I2122" s="703"/>
      <c r="J2122" s="703"/>
      <c r="K2122" s="703"/>
      <c r="L2122" s="703"/>
      <c r="M2122" s="703"/>
      <c r="N2122" s="703"/>
      <c r="O2122" s="703"/>
      <c r="P2122" s="703"/>
      <c r="Q2122" s="703"/>
      <c r="R2122" s="703"/>
      <c r="S2122" s="703"/>
      <c r="W2122" s="703" t="str">
        <f>'Capital (d)'!F101</f>
        <v>see below</v>
      </c>
      <c r="X2122" s="703" t="str">
        <f>'Capital (d)'!G101</f>
        <v>see below</v>
      </c>
      <c r="Y2122" s="703">
        <f>'Capital (d)'!H101</f>
        <v>0</v>
      </c>
      <c r="Z2122" s="703">
        <f>'Capital (d)'!I101</f>
        <v>0</v>
      </c>
      <c r="AA2122" s="703">
        <f>'Capital (d)'!J101</f>
        <v>0</v>
      </c>
      <c r="AB2122" s="703">
        <f>'Capital (d)'!K101</f>
        <v>0</v>
      </c>
      <c r="AC2122" s="703">
        <f>'Capital (d)'!L101</f>
        <v>0</v>
      </c>
      <c r="AD2122" s="88">
        <f>'Capital (d)'!M101</f>
        <v>0</v>
      </c>
      <c r="AL2122" s="88">
        <f>'Capital (d)'!N101</f>
        <v>0</v>
      </c>
    </row>
    <row r="2123" spans="1:43">
      <c r="A2123" s="87" t="str">
        <f>'Asset Investment (d)'!A2</f>
        <v>Swansea Bay UHB</v>
      </c>
      <c r="B2123" s="87" t="str">
        <f>'Asset Investment (d)'!B2</f>
        <v>ASSET INVESTMENT</v>
      </c>
      <c r="C2123" s="87" t="str">
        <f>'Asset Investment (d)'!C2</f>
        <v xml:space="preserve">PROPERTY &amp; ASSET INVESTMENT </v>
      </c>
      <c r="D2123" s="87" t="str">
        <f>'Asset Investment (d)'!D2</f>
        <v>CAPITAL EXPENDITURE</v>
      </c>
      <c r="E2123" s="87" t="str">
        <f>'Asset Investment (d)'!E2</f>
        <v>FIGURE</v>
      </c>
      <c r="F2123" s="87" t="str">
        <f>'Asset Investment (d)'!F2</f>
        <v>IT</v>
      </c>
      <c r="G2123" s="703"/>
      <c r="H2123" s="703"/>
      <c r="I2123" s="703"/>
      <c r="J2123" s="703"/>
      <c r="K2123" s="703"/>
      <c r="L2123" s="703"/>
      <c r="M2123" s="703"/>
      <c r="N2123" s="703"/>
      <c r="O2123" s="703"/>
      <c r="P2123" s="703"/>
      <c r="Q2123" s="703"/>
      <c r="R2123" s="703"/>
      <c r="S2123" s="703"/>
      <c r="W2123" s="703">
        <f>'Asset Investment (d)'!G2</f>
        <v>0.82499999999999996</v>
      </c>
      <c r="X2123" s="703"/>
      <c r="Y2123" s="703"/>
      <c r="Z2123" s="703"/>
      <c r="AA2123" s="703"/>
      <c r="AB2123" s="703"/>
      <c r="AC2123" s="703">
        <f>'Asset Investment (d)'!N2</f>
        <v>0</v>
      </c>
      <c r="AD2123" s="88">
        <f>'Asset Investment (d)'!M2</f>
        <v>0</v>
      </c>
      <c r="AM2123" s="88">
        <f>'Asset Investment (d)'!H2</f>
        <v>0</v>
      </c>
      <c r="AN2123" s="88">
        <f>'Asset Investment (d)'!I2</f>
        <v>0</v>
      </c>
      <c r="AO2123" s="88">
        <f>'Asset Investment (d)'!J2</f>
        <v>0</v>
      </c>
      <c r="AP2123" s="88">
        <f>'Asset Investment (d)'!K2</f>
        <v>0</v>
      </c>
      <c r="AQ2123" s="88">
        <f>'Asset Investment (d)'!L2</f>
        <v>0</v>
      </c>
    </row>
    <row r="2124" spans="1:43">
      <c r="A2124" s="87" t="str">
        <f>'Asset Investment (d)'!A3</f>
        <v>Swansea Bay UHB</v>
      </c>
      <c r="B2124" s="87" t="str">
        <f>'Asset Investment (d)'!B3</f>
        <v>ASSET INVESTMENT</v>
      </c>
      <c r="C2124" s="87" t="str">
        <f>'Asset Investment (d)'!C3</f>
        <v xml:space="preserve">PROPERTY &amp; ASSET INVESTMENT </v>
      </c>
      <c r="D2124" s="87" t="str">
        <f>'Asset Investment (d)'!D3</f>
        <v>CAPITAL EXPENDITURE</v>
      </c>
      <c r="E2124" s="87" t="str">
        <f>'Asset Investment (d)'!E3</f>
        <v>FIGURE</v>
      </c>
      <c r="F2124" s="87" t="str">
        <f>'Asset Investment (d)'!F3</f>
        <v>Equipment</v>
      </c>
      <c r="G2124" s="703"/>
      <c r="H2124" s="703"/>
      <c r="I2124" s="703"/>
      <c r="J2124" s="703"/>
      <c r="K2124" s="703"/>
      <c r="L2124" s="703"/>
      <c r="M2124" s="703"/>
      <c r="N2124" s="703"/>
      <c r="O2124" s="703"/>
      <c r="P2124" s="703"/>
      <c r="Q2124" s="703"/>
      <c r="R2124" s="703"/>
      <c r="S2124" s="703"/>
      <c r="W2124" s="703">
        <f>'Asset Investment (d)'!G3</f>
        <v>0.44</v>
      </c>
      <c r="X2124" s="703"/>
      <c r="Y2124" s="703"/>
      <c r="Z2124" s="703"/>
      <c r="AA2124" s="703"/>
      <c r="AB2124" s="703"/>
      <c r="AC2124" s="703">
        <f>'Asset Investment (d)'!N3</f>
        <v>0</v>
      </c>
      <c r="AD2124" s="88">
        <f>'Asset Investment (d)'!M3</f>
        <v>0</v>
      </c>
      <c r="AM2124" s="88">
        <f>'Asset Investment (d)'!H3</f>
        <v>0</v>
      </c>
      <c r="AN2124" s="88">
        <f>'Asset Investment (d)'!I3</f>
        <v>0</v>
      </c>
      <c r="AO2124" s="88">
        <f>'Asset Investment (d)'!J3</f>
        <v>0</v>
      </c>
      <c r="AP2124" s="88">
        <f>'Asset Investment (d)'!K3</f>
        <v>0</v>
      </c>
      <c r="AQ2124" s="88">
        <f>'Asset Investment (d)'!L3</f>
        <v>0</v>
      </c>
    </row>
    <row r="2125" spans="1:43">
      <c r="A2125" s="87" t="str">
        <f>'Asset Investment (d)'!A4</f>
        <v>Swansea Bay UHB</v>
      </c>
      <c r="B2125" s="87" t="str">
        <f>'Asset Investment (d)'!B4</f>
        <v>ASSET INVESTMENT</v>
      </c>
      <c r="C2125" s="87" t="str">
        <f>'Asset Investment (d)'!C4</f>
        <v xml:space="preserve">PROPERTY &amp; ASSET INVESTMENT </v>
      </c>
      <c r="D2125" s="87" t="str">
        <f>'Asset Investment (d)'!D4</f>
        <v>CAPITAL EXPENDITURE</v>
      </c>
      <c r="E2125" s="87" t="str">
        <f>'Asset Investment (d)'!E4</f>
        <v>FIGURE</v>
      </c>
      <c r="F2125" s="87" t="str">
        <f>'Asset Investment (d)'!F4</f>
        <v>Statutory Compliance</v>
      </c>
      <c r="G2125" s="703"/>
      <c r="H2125" s="703"/>
      <c r="I2125" s="703"/>
      <c r="J2125" s="703"/>
      <c r="K2125" s="703"/>
      <c r="L2125" s="703"/>
      <c r="M2125" s="703"/>
      <c r="N2125" s="703"/>
      <c r="O2125" s="703"/>
      <c r="P2125" s="703"/>
      <c r="Q2125" s="703"/>
      <c r="R2125" s="703"/>
      <c r="S2125" s="703"/>
      <c r="W2125" s="703">
        <f>'Asset Investment (d)'!G4</f>
        <v>0</v>
      </c>
      <c r="X2125" s="703"/>
      <c r="Y2125" s="703"/>
      <c r="Z2125" s="703"/>
      <c r="AA2125" s="703"/>
      <c r="AB2125" s="703"/>
      <c r="AC2125" s="703">
        <f>'Asset Investment (d)'!N4</f>
        <v>0</v>
      </c>
      <c r="AD2125" s="88">
        <f>'Asset Investment (d)'!M4</f>
        <v>0</v>
      </c>
      <c r="AM2125" s="88">
        <f>'Asset Investment (d)'!H4</f>
        <v>0</v>
      </c>
      <c r="AN2125" s="88">
        <f>'Asset Investment (d)'!I4</f>
        <v>0</v>
      </c>
      <c r="AO2125" s="88">
        <f>'Asset Investment (d)'!J4</f>
        <v>0</v>
      </c>
      <c r="AP2125" s="88">
        <f>'Asset Investment (d)'!K4</f>
        <v>0</v>
      </c>
      <c r="AQ2125" s="88">
        <f>'Asset Investment (d)'!L4</f>
        <v>0</v>
      </c>
    </row>
    <row r="2126" spans="1:43">
      <c r="A2126" s="87" t="str">
        <f>'Asset Investment (d)'!A5</f>
        <v>Swansea Bay UHB</v>
      </c>
      <c r="B2126" s="87" t="str">
        <f>'Asset Investment (d)'!B5</f>
        <v>ASSET INVESTMENT</v>
      </c>
      <c r="C2126" s="87" t="str">
        <f>'Asset Investment (d)'!C5</f>
        <v xml:space="preserve">PROPERTY &amp; ASSET INVESTMENT </v>
      </c>
      <c r="D2126" s="87" t="str">
        <f>'Asset Investment (d)'!D5</f>
        <v>CAPITAL EXPENDITURE</v>
      </c>
      <c r="E2126" s="87" t="str">
        <f>'Asset Investment (d)'!E5</f>
        <v>FIGURE</v>
      </c>
      <c r="F2126" s="87" t="str">
        <f>'Asset Investment (d)'!F5</f>
        <v>Estates</v>
      </c>
      <c r="G2126" s="703"/>
      <c r="H2126" s="703"/>
      <c r="I2126" s="703"/>
      <c r="J2126" s="703"/>
      <c r="K2126" s="703"/>
      <c r="L2126" s="703"/>
      <c r="M2126" s="703"/>
      <c r="N2126" s="703"/>
      <c r="O2126" s="703"/>
      <c r="P2126" s="703"/>
      <c r="Q2126" s="703"/>
      <c r="R2126" s="703"/>
      <c r="S2126" s="703"/>
      <c r="W2126" s="703">
        <f>'Asset Investment (d)'!G5</f>
        <v>10.983000000000001</v>
      </c>
      <c r="X2126" s="703"/>
      <c r="Y2126" s="703"/>
      <c r="Z2126" s="703"/>
      <c r="AA2126" s="703"/>
      <c r="AB2126" s="703"/>
      <c r="AC2126" s="703">
        <f>'Asset Investment (d)'!N5</f>
        <v>0</v>
      </c>
      <c r="AD2126" s="88">
        <f>'Asset Investment (d)'!M5</f>
        <v>0</v>
      </c>
      <c r="AM2126" s="88">
        <f>'Asset Investment (d)'!H5</f>
        <v>0</v>
      </c>
      <c r="AN2126" s="88">
        <f>'Asset Investment (d)'!I5</f>
        <v>0</v>
      </c>
      <c r="AO2126" s="88">
        <f>'Asset Investment (d)'!J5</f>
        <v>0</v>
      </c>
      <c r="AP2126" s="88">
        <f>'Asset Investment (d)'!K5</f>
        <v>0</v>
      </c>
      <c r="AQ2126" s="88">
        <f>'Asset Investment (d)'!L5</f>
        <v>0</v>
      </c>
    </row>
    <row r="2127" spans="1:43">
      <c r="A2127" s="87" t="str">
        <f>'Asset Investment (d)'!A6</f>
        <v>Swansea Bay UHB</v>
      </c>
      <c r="B2127" s="87" t="str">
        <f>'Asset Investment (d)'!B6</f>
        <v>ASSET INVESTMENT</v>
      </c>
      <c r="C2127" s="87" t="str">
        <f>'Asset Investment (d)'!C6</f>
        <v xml:space="preserve">PROPERTY &amp; ASSET INVESTMENT </v>
      </c>
      <c r="D2127" s="87" t="str">
        <f>'Asset Investment (d)'!D6</f>
        <v>CAPITAL EXPENDITURE</v>
      </c>
      <c r="E2127" s="87" t="str">
        <f>'Asset Investment (d)'!E6</f>
        <v>FIGURE</v>
      </c>
      <c r="F2127" s="87" t="str">
        <f>'Asset Investment (d)'!F6</f>
        <v>Other</v>
      </c>
      <c r="G2127" s="703"/>
      <c r="H2127" s="703"/>
      <c r="I2127" s="703"/>
      <c r="J2127" s="703"/>
      <c r="K2127" s="703"/>
      <c r="L2127" s="703"/>
      <c r="M2127" s="703"/>
      <c r="N2127" s="703"/>
      <c r="O2127" s="703"/>
      <c r="P2127" s="703"/>
      <c r="Q2127" s="703"/>
      <c r="R2127" s="703"/>
      <c r="S2127" s="703"/>
      <c r="W2127" s="703">
        <f>'Asset Investment (d)'!G6</f>
        <v>0</v>
      </c>
      <c r="X2127" s="703"/>
      <c r="Y2127" s="703"/>
      <c r="Z2127" s="703"/>
      <c r="AA2127" s="703"/>
      <c r="AB2127" s="703"/>
      <c r="AC2127" s="703">
        <f>'Asset Investment (d)'!N6</f>
        <v>0</v>
      </c>
      <c r="AD2127" s="88">
        <f>'Asset Investment (d)'!M6</f>
        <v>0</v>
      </c>
      <c r="AM2127" s="88">
        <f>'Asset Investment (d)'!H6</f>
        <v>0</v>
      </c>
      <c r="AN2127" s="88">
        <f>'Asset Investment (d)'!I6</f>
        <v>0</v>
      </c>
      <c r="AO2127" s="88">
        <f>'Asset Investment (d)'!J6</f>
        <v>0</v>
      </c>
      <c r="AP2127" s="88">
        <f>'Asset Investment (d)'!K6</f>
        <v>0</v>
      </c>
      <c r="AQ2127" s="88">
        <f>'Asset Investment (d)'!L6</f>
        <v>0</v>
      </c>
    </row>
    <row r="2128" spans="1:43">
      <c r="A2128" s="87" t="str">
        <f>'Asset Investment (d)'!A7</f>
        <v>Swansea Bay UHB</v>
      </c>
      <c r="B2128" s="87" t="str">
        <f>'Asset Investment (d)'!B7</f>
        <v>ASSET INVESTMENT</v>
      </c>
      <c r="C2128" s="87" t="str">
        <f>'Asset Investment (d)'!C7</f>
        <v xml:space="preserve">PROPERTY &amp; ASSET INVESTMENT </v>
      </c>
      <c r="D2128" s="87" t="str">
        <f>'Asset Investment (d)'!D7</f>
        <v>CAPITAL EXPENDITURE</v>
      </c>
      <c r="E2128" s="87" t="str">
        <f>'Asset Investment (d)'!E7</f>
        <v>TOTAL</v>
      </c>
      <c r="F2128" s="87" t="str">
        <f>'Asset Investment (d)'!F7</f>
        <v>SUB TOTAL DISCRETIONARY EXPENDITURE</v>
      </c>
      <c r="G2128" s="703"/>
      <c r="H2128" s="703"/>
      <c r="I2128" s="703"/>
      <c r="J2128" s="703"/>
      <c r="K2128" s="703"/>
      <c r="L2128" s="703"/>
      <c r="M2128" s="703"/>
      <c r="N2128" s="703"/>
      <c r="O2128" s="703"/>
      <c r="P2128" s="703"/>
      <c r="Q2128" s="703"/>
      <c r="R2128" s="703"/>
      <c r="S2128" s="703"/>
      <c r="W2128" s="703">
        <f>'Asset Investment (d)'!G7</f>
        <v>12.248000000000001</v>
      </c>
      <c r="X2128" s="703"/>
      <c r="Y2128" s="703"/>
      <c r="Z2128" s="703"/>
      <c r="AA2128" s="703"/>
      <c r="AB2128" s="703"/>
      <c r="AC2128" s="703">
        <f>'Asset Investment (d)'!N7</f>
        <v>0</v>
      </c>
      <c r="AD2128" s="88">
        <f>'Asset Investment (d)'!M7</f>
        <v>0</v>
      </c>
      <c r="AM2128" s="88">
        <f>'Asset Investment (d)'!H7</f>
        <v>0</v>
      </c>
      <c r="AN2128" s="88">
        <f>'Asset Investment (d)'!I7</f>
        <v>0</v>
      </c>
      <c r="AO2128" s="88">
        <f>'Asset Investment (d)'!J7</f>
        <v>0</v>
      </c>
      <c r="AP2128" s="88">
        <f>'Asset Investment (d)'!K7</f>
        <v>0</v>
      </c>
      <c r="AQ2128" s="88">
        <f>'Asset Investment (d)'!L7</f>
        <v>0</v>
      </c>
    </row>
    <row r="2129" spans="1:43">
      <c r="A2129" s="87" t="str">
        <f>'Asset Investment (d)'!A8</f>
        <v>Swansea Bay UHB</v>
      </c>
      <c r="B2129" s="87" t="str">
        <f>'Asset Investment (d)'!B8</f>
        <v>ASSET INVESTMENT</v>
      </c>
      <c r="C2129" s="87" t="str">
        <f>'Asset Investment (d)'!C8</f>
        <v xml:space="preserve">PROPERTY &amp; ASSET INVESTMENT </v>
      </c>
      <c r="D2129" s="87" t="str">
        <f>'Asset Investment (d)'!D8</f>
        <v>CAPITAL EXPENDITURE</v>
      </c>
      <c r="E2129" s="87" t="str">
        <f>'Asset Investment (d)'!E8</f>
        <v>TOTAL</v>
      </c>
      <c r="F2129" s="87" t="str">
        <f>'Asset Investment (d)'!F8</f>
        <v>LESS NBV OF DISPOSALS (NEGATIVE)</v>
      </c>
      <c r="G2129" s="703"/>
      <c r="H2129" s="703"/>
      <c r="I2129" s="703"/>
      <c r="J2129" s="703"/>
      <c r="K2129" s="703"/>
      <c r="L2129" s="703"/>
      <c r="M2129" s="703"/>
      <c r="N2129" s="703"/>
      <c r="O2129" s="703"/>
      <c r="P2129" s="703"/>
      <c r="Q2129" s="703"/>
      <c r="R2129" s="703"/>
      <c r="S2129" s="703"/>
      <c r="W2129" s="703">
        <f>'Asset Investment (d)'!G8</f>
        <v>0</v>
      </c>
      <c r="X2129" s="703"/>
      <c r="Y2129" s="703"/>
      <c r="Z2129" s="703"/>
      <c r="AA2129" s="703"/>
      <c r="AB2129" s="703"/>
      <c r="AC2129" s="703">
        <f>'Asset Investment (d)'!N8</f>
        <v>0</v>
      </c>
      <c r="AD2129" s="88">
        <f>'Asset Investment (d)'!M8</f>
        <v>0</v>
      </c>
      <c r="AM2129" s="88">
        <f>'Asset Investment (d)'!H8</f>
        <v>0</v>
      </c>
      <c r="AN2129" s="88">
        <f>'Asset Investment (d)'!I8</f>
        <v>0</v>
      </c>
      <c r="AO2129" s="88">
        <f>'Asset Investment (d)'!J8</f>
        <v>0</v>
      </c>
      <c r="AP2129" s="88">
        <f>'Asset Investment (d)'!K8</f>
        <v>0</v>
      </c>
      <c r="AQ2129" s="88">
        <f>'Asset Investment (d)'!L8</f>
        <v>0</v>
      </c>
    </row>
    <row r="2130" spans="1:43">
      <c r="A2130" s="87" t="str">
        <f>'Asset Investment (d)'!A9</f>
        <v>Swansea Bay UHB</v>
      </c>
      <c r="B2130" s="87" t="str">
        <f>'Asset Investment (d)'!B9</f>
        <v>ASSET INVESTMENT</v>
      </c>
      <c r="C2130" s="87" t="str">
        <f>'Asset Investment (d)'!C9</f>
        <v xml:space="preserve">PROPERTY &amp; ASSET INVESTMENT </v>
      </c>
      <c r="D2130" s="87" t="str">
        <f>'Asset Investment (d)'!D9</f>
        <v>CAPITAL EXPENDITURE</v>
      </c>
      <c r="E2130" s="87" t="str">
        <f>'Asset Investment (d)'!E9</f>
        <v>FIGURE</v>
      </c>
      <c r="F2130" s="87" t="str">
        <f>'Asset Investment (d)'!F9</f>
        <v>Land disposals</v>
      </c>
      <c r="G2130" s="703"/>
      <c r="H2130" s="703"/>
      <c r="I2130" s="703"/>
      <c r="J2130" s="703"/>
      <c r="K2130" s="703"/>
      <c r="L2130" s="703"/>
      <c r="M2130" s="703"/>
      <c r="N2130" s="703"/>
      <c r="O2130" s="703"/>
      <c r="P2130" s="703"/>
      <c r="Q2130" s="703"/>
      <c r="R2130" s="703"/>
      <c r="S2130" s="703"/>
      <c r="W2130" s="703">
        <f>'Asset Investment (d)'!G9</f>
        <v>-0.2</v>
      </c>
      <c r="X2130" s="703"/>
      <c r="Y2130" s="703"/>
      <c r="Z2130" s="703"/>
      <c r="AA2130" s="703"/>
      <c r="AB2130" s="703"/>
      <c r="AC2130" s="703">
        <f>'Asset Investment (d)'!N9</f>
        <v>0</v>
      </c>
      <c r="AD2130" s="88">
        <f>'Asset Investment (d)'!M9</f>
        <v>0</v>
      </c>
      <c r="AM2130" s="88">
        <f>'Asset Investment (d)'!H9</f>
        <v>0</v>
      </c>
      <c r="AN2130" s="88">
        <f>'Asset Investment (d)'!I9</f>
        <v>0</v>
      </c>
      <c r="AO2130" s="88">
        <f>'Asset Investment (d)'!J9</f>
        <v>0</v>
      </c>
      <c r="AP2130" s="88">
        <f>'Asset Investment (d)'!K9</f>
        <v>0</v>
      </c>
      <c r="AQ2130" s="88">
        <f>'Asset Investment (d)'!L9</f>
        <v>0</v>
      </c>
    </row>
    <row r="2131" spans="1:43">
      <c r="A2131" s="87" t="str">
        <f>'Asset Investment (d)'!A10</f>
        <v>Swansea Bay UHB</v>
      </c>
      <c r="B2131" s="87" t="str">
        <f>'Asset Investment (d)'!B10</f>
        <v>ASSET INVESTMENT</v>
      </c>
      <c r="C2131" s="87" t="str">
        <f>'Asset Investment (d)'!C10</f>
        <v xml:space="preserve">PROPERTY &amp; ASSET INVESTMENT </v>
      </c>
      <c r="D2131" s="87" t="str">
        <f>'Asset Investment (d)'!D10</f>
        <v>CAPITAL EXPENDITURE</v>
      </c>
      <c r="E2131" s="87" t="str">
        <f>'Asset Investment (d)'!E10</f>
        <v>TOTAL</v>
      </c>
      <c r="F2131" s="87" t="str">
        <f>'Asset Investment (d)'!F10</f>
        <v>Recovery of Business Case Fees</v>
      </c>
      <c r="G2131" s="703"/>
      <c r="H2131" s="703"/>
      <c r="I2131" s="703"/>
      <c r="J2131" s="703"/>
      <c r="K2131" s="703"/>
      <c r="L2131" s="703"/>
      <c r="M2131" s="703"/>
      <c r="N2131" s="703"/>
      <c r="O2131" s="703"/>
      <c r="P2131" s="703"/>
      <c r="Q2131" s="703"/>
      <c r="R2131" s="703"/>
      <c r="S2131" s="703"/>
      <c r="W2131" s="703">
        <f>'Asset Investment (d)'!G10</f>
        <v>-1.2430000000000001</v>
      </c>
      <c r="X2131" s="703"/>
      <c r="Y2131" s="703"/>
      <c r="Z2131" s="703"/>
      <c r="AA2131" s="703"/>
      <c r="AB2131" s="703"/>
      <c r="AC2131" s="703">
        <f>'Asset Investment (d)'!N10</f>
        <v>0</v>
      </c>
      <c r="AD2131" s="88">
        <f>'Asset Investment (d)'!M10</f>
        <v>0</v>
      </c>
      <c r="AM2131" s="88">
        <f>'Asset Investment (d)'!H10</f>
        <v>0</v>
      </c>
      <c r="AN2131" s="88">
        <f>'Asset Investment (d)'!I10</f>
        <v>0</v>
      </c>
      <c r="AO2131" s="88">
        <f>'Asset Investment (d)'!J10</f>
        <v>0</v>
      </c>
      <c r="AP2131" s="88">
        <f>'Asset Investment (d)'!K10</f>
        <v>0</v>
      </c>
      <c r="AQ2131" s="88">
        <f>'Asset Investment (d)'!L10</f>
        <v>0</v>
      </c>
    </row>
    <row r="2132" spans="1:43">
      <c r="A2132" s="87" t="str">
        <f>'Asset Investment (d)'!A11</f>
        <v>Swansea Bay UHB</v>
      </c>
      <c r="B2132" s="87" t="str">
        <f>'Asset Investment (d)'!B11</f>
        <v>ASSET INVESTMENT</v>
      </c>
      <c r="C2132" s="87" t="str">
        <f>'Asset Investment (d)'!C11</f>
        <v xml:space="preserve">PROPERTY &amp; ASSET INVESTMENT </v>
      </c>
      <c r="D2132" s="87" t="str">
        <f>'Asset Investment (d)'!D11</f>
        <v>CAPITAL EXPENDITURE</v>
      </c>
      <c r="E2132" s="87" t="str">
        <f>'Asset Investment (d)'!E11</f>
        <v>FIGURE</v>
      </c>
      <c r="F2132" s="87" t="str">
        <f>'Asset Investment (d)'!F11</f>
        <v>City Deal Income</v>
      </c>
      <c r="G2132" s="703"/>
      <c r="H2132" s="703"/>
      <c r="I2132" s="703"/>
      <c r="J2132" s="703"/>
      <c r="K2132" s="703"/>
      <c r="L2132" s="703"/>
      <c r="M2132" s="703"/>
      <c r="N2132" s="703"/>
      <c r="O2132" s="703"/>
      <c r="P2132" s="703"/>
      <c r="Q2132" s="703"/>
      <c r="R2132" s="703"/>
      <c r="S2132" s="703"/>
      <c r="W2132" s="703">
        <f>'Asset Investment (d)'!G11</f>
        <v>-0.97399999999999998</v>
      </c>
      <c r="X2132" s="703"/>
      <c r="Y2132" s="703"/>
      <c r="Z2132" s="703"/>
      <c r="AA2132" s="703"/>
      <c r="AB2132" s="703"/>
      <c r="AC2132" s="703">
        <f>'Asset Investment (d)'!N11</f>
        <v>0</v>
      </c>
      <c r="AD2132" s="88">
        <f>'Asset Investment (d)'!M11</f>
        <v>0</v>
      </c>
      <c r="AM2132" s="88">
        <f>'Asset Investment (d)'!H11</f>
        <v>0</v>
      </c>
      <c r="AN2132" s="88">
        <f>'Asset Investment (d)'!I11</f>
        <v>0</v>
      </c>
      <c r="AO2132" s="88">
        <f>'Asset Investment (d)'!J11</f>
        <v>0</v>
      </c>
      <c r="AP2132" s="88">
        <f>'Asset Investment (d)'!K11</f>
        <v>0</v>
      </c>
      <c r="AQ2132" s="88">
        <f>'Asset Investment (d)'!L11</f>
        <v>0</v>
      </c>
    </row>
    <row r="2133" spans="1:43">
      <c r="A2133" s="87" t="str">
        <f>'Asset Investment (d)'!A12</f>
        <v>Swansea Bay UHB</v>
      </c>
      <c r="B2133" s="87" t="str">
        <f>'Asset Investment (d)'!B12</f>
        <v>ASSET INVESTMENT</v>
      </c>
      <c r="C2133" s="87" t="str">
        <f>'Asset Investment (d)'!C12</f>
        <v xml:space="preserve">PROPERTY &amp; ASSET INVESTMENT </v>
      </c>
      <c r="D2133" s="87" t="str">
        <f>'Asset Investment (d)'!D12</f>
        <v>CAPITAL EXPENDITURE</v>
      </c>
      <c r="E2133" s="87" t="str">
        <f>'Asset Investment (d)'!E12</f>
        <v>FIGURE</v>
      </c>
      <c r="F2133" s="87">
        <f>'Asset Investment (d)'!F12</f>
        <v>0</v>
      </c>
      <c r="G2133" s="703"/>
      <c r="H2133" s="703"/>
      <c r="I2133" s="703"/>
      <c r="J2133" s="703"/>
      <c r="K2133" s="703"/>
      <c r="L2133" s="703"/>
      <c r="M2133" s="703"/>
      <c r="N2133" s="703"/>
      <c r="O2133" s="703"/>
      <c r="P2133" s="703"/>
      <c r="Q2133" s="703"/>
      <c r="R2133" s="703"/>
      <c r="S2133" s="703"/>
      <c r="W2133" s="703">
        <f>'Asset Investment (d)'!G12</f>
        <v>0</v>
      </c>
      <c r="X2133" s="703"/>
      <c r="Y2133" s="703"/>
      <c r="Z2133" s="703"/>
      <c r="AA2133" s="703"/>
      <c r="AB2133" s="703"/>
      <c r="AC2133" s="703">
        <f>'Asset Investment (d)'!N12</f>
        <v>0</v>
      </c>
      <c r="AD2133" s="88">
        <f>'Asset Investment (d)'!M12</f>
        <v>0</v>
      </c>
      <c r="AM2133" s="88">
        <f>'Asset Investment (d)'!H12</f>
        <v>0</v>
      </c>
      <c r="AN2133" s="88">
        <f>'Asset Investment (d)'!I12</f>
        <v>0</v>
      </c>
      <c r="AO2133" s="88">
        <f>'Asset Investment (d)'!J12</f>
        <v>0</v>
      </c>
      <c r="AP2133" s="88">
        <f>'Asset Investment (d)'!K12</f>
        <v>0</v>
      </c>
      <c r="AQ2133" s="88">
        <f>'Asset Investment (d)'!L12</f>
        <v>0</v>
      </c>
    </row>
    <row r="2134" spans="1:43">
      <c r="A2134" s="87" t="str">
        <f>'Asset Investment (d)'!A13</f>
        <v>Swansea Bay UHB</v>
      </c>
      <c r="B2134" s="87" t="str">
        <f>'Asset Investment (d)'!B13</f>
        <v>ASSET INVESTMENT</v>
      </c>
      <c r="C2134" s="87" t="str">
        <f>'Asset Investment (d)'!C13</f>
        <v xml:space="preserve">PROPERTY &amp; ASSET INVESTMENT </v>
      </c>
      <c r="D2134" s="87" t="str">
        <f>'Asset Investment (d)'!D13</f>
        <v>CAPITAL EXPENDITURE</v>
      </c>
      <c r="E2134" s="87" t="str">
        <f>'Asset Investment (d)'!E13</f>
        <v>FIGURE</v>
      </c>
      <c r="F2134" s="87">
        <f>'Asset Investment (d)'!F13</f>
        <v>0</v>
      </c>
      <c r="G2134" s="703"/>
      <c r="H2134" s="703"/>
      <c r="I2134" s="703"/>
      <c r="J2134" s="703"/>
      <c r="K2134" s="703"/>
      <c r="L2134" s="703"/>
      <c r="M2134" s="703"/>
      <c r="N2134" s="703"/>
      <c r="O2134" s="703"/>
      <c r="P2134" s="703"/>
      <c r="Q2134" s="703"/>
      <c r="R2134" s="703"/>
      <c r="S2134" s="703"/>
      <c r="W2134" s="703">
        <f>'Asset Investment (d)'!G13</f>
        <v>0</v>
      </c>
      <c r="X2134" s="703"/>
      <c r="Y2134" s="703"/>
      <c r="Z2134" s="703"/>
      <c r="AA2134" s="703"/>
      <c r="AB2134" s="703"/>
      <c r="AC2134" s="703">
        <f>'Asset Investment (d)'!N13</f>
        <v>0</v>
      </c>
      <c r="AD2134" s="88">
        <f>'Asset Investment (d)'!M13</f>
        <v>0</v>
      </c>
      <c r="AM2134" s="88">
        <f>'Asset Investment (d)'!H13</f>
        <v>0</v>
      </c>
      <c r="AN2134" s="88">
        <f>'Asset Investment (d)'!I13</f>
        <v>0</v>
      </c>
      <c r="AO2134" s="88">
        <f>'Asset Investment (d)'!J13</f>
        <v>0</v>
      </c>
      <c r="AP2134" s="88">
        <f>'Asset Investment (d)'!K13</f>
        <v>0</v>
      </c>
      <c r="AQ2134" s="88">
        <f>'Asset Investment (d)'!L13</f>
        <v>0</v>
      </c>
    </row>
    <row r="2135" spans="1:43">
      <c r="A2135" s="87" t="str">
        <f>'Asset Investment (d)'!A14</f>
        <v>Swansea Bay UHB</v>
      </c>
      <c r="B2135" s="87" t="str">
        <f>'Asset Investment (d)'!B14</f>
        <v>ASSET INVESTMENT</v>
      </c>
      <c r="C2135" s="87" t="str">
        <f>'Asset Investment (d)'!C14</f>
        <v xml:space="preserve">PROPERTY &amp; ASSET INVESTMENT </v>
      </c>
      <c r="D2135" s="87" t="str">
        <f>'Asset Investment (d)'!D14</f>
        <v>CAPITAL EXPENDITURE</v>
      </c>
      <c r="E2135" s="87" t="str">
        <f>'Asset Investment (d)'!E14</f>
        <v>TOTAL</v>
      </c>
      <c r="F2135" s="87" t="str">
        <f>'Asset Investment (d)'!F14</f>
        <v>SUB TOTAL DISPOSAL RECEIPTS</v>
      </c>
      <c r="G2135" s="703"/>
      <c r="H2135" s="703"/>
      <c r="I2135" s="703"/>
      <c r="J2135" s="703"/>
      <c r="K2135" s="703"/>
      <c r="L2135" s="703"/>
      <c r="M2135" s="703"/>
      <c r="N2135" s="703"/>
      <c r="O2135" s="703"/>
      <c r="P2135" s="703"/>
      <c r="Q2135" s="703"/>
      <c r="R2135" s="703"/>
      <c r="S2135" s="703"/>
      <c r="W2135" s="703">
        <f>'Asset Investment (d)'!G14</f>
        <v>-2.4169999999999998</v>
      </c>
      <c r="X2135" s="703"/>
      <c r="Y2135" s="703"/>
      <c r="Z2135" s="703"/>
      <c r="AA2135" s="703"/>
      <c r="AB2135" s="703"/>
      <c r="AC2135" s="703">
        <f>'Asset Investment (d)'!N14</f>
        <v>0</v>
      </c>
      <c r="AD2135" s="88">
        <f>'Asset Investment (d)'!M14</f>
        <v>0</v>
      </c>
      <c r="AM2135" s="88">
        <f>'Asset Investment (d)'!H14</f>
        <v>0</v>
      </c>
      <c r="AN2135" s="88">
        <f>'Asset Investment (d)'!I14</f>
        <v>0</v>
      </c>
      <c r="AO2135" s="88">
        <f>'Asset Investment (d)'!J14</f>
        <v>0</v>
      </c>
      <c r="AP2135" s="88">
        <f>'Asset Investment (d)'!K14</f>
        <v>0</v>
      </c>
      <c r="AQ2135" s="88">
        <f>'Asset Investment (d)'!L14</f>
        <v>0</v>
      </c>
    </row>
    <row r="2136" spans="1:43">
      <c r="A2136" s="87" t="str">
        <f>'Asset Investment (d)'!A15</f>
        <v>Swansea Bay UHB</v>
      </c>
      <c r="B2136" s="87" t="str">
        <f>'Asset Investment (d)'!B15</f>
        <v>ASSET INVESTMENT</v>
      </c>
      <c r="C2136" s="87" t="str">
        <f>'Asset Investment (d)'!C15</f>
        <v xml:space="preserve">PROPERTY &amp; ASSET INVESTMENT </v>
      </c>
      <c r="D2136" s="87" t="str">
        <f>'Asset Investment (d)'!D15</f>
        <v>CAPITAL EXPENDITURE</v>
      </c>
      <c r="E2136" s="87" t="str">
        <f>'Asset Investment (d)'!E15</f>
        <v>FIGURE</v>
      </c>
      <c r="F2136" s="87" t="str">
        <f>'Asset Investment (d)'!F15</f>
        <v xml:space="preserve">Discretionary Funding  (Group 1 - CRL / CEL Negative) </v>
      </c>
      <c r="G2136" s="703"/>
      <c r="H2136" s="703"/>
      <c r="I2136" s="703"/>
      <c r="J2136" s="703"/>
      <c r="K2136" s="703"/>
      <c r="L2136" s="703"/>
      <c r="M2136" s="703"/>
      <c r="N2136" s="703"/>
      <c r="O2136" s="703"/>
      <c r="P2136" s="703"/>
      <c r="Q2136" s="703"/>
      <c r="R2136" s="703"/>
      <c r="S2136" s="703"/>
      <c r="W2136" s="703">
        <f>'Asset Investment (d)'!G15</f>
        <v>-9.8320000000000007</v>
      </c>
      <c r="X2136" s="703"/>
      <c r="Y2136" s="703"/>
      <c r="Z2136" s="703"/>
      <c r="AA2136" s="703"/>
      <c r="AB2136" s="703"/>
      <c r="AC2136" s="703">
        <f>'Asset Investment (d)'!N15</f>
        <v>0</v>
      </c>
      <c r="AD2136" s="88">
        <f>'Asset Investment (d)'!M15</f>
        <v>0</v>
      </c>
      <c r="AM2136" s="88">
        <f>'Asset Investment (d)'!H15</f>
        <v>0</v>
      </c>
      <c r="AN2136" s="88">
        <f>'Asset Investment (d)'!I15</f>
        <v>0</v>
      </c>
      <c r="AO2136" s="88">
        <f>'Asset Investment (d)'!J15</f>
        <v>0</v>
      </c>
      <c r="AP2136" s="88">
        <f>'Asset Investment (d)'!K15</f>
        <v>0</v>
      </c>
      <c r="AQ2136" s="88">
        <f>'Asset Investment (d)'!L15</f>
        <v>0</v>
      </c>
    </row>
    <row r="2137" spans="1:43">
      <c r="A2137" s="87" t="str">
        <f>'Asset Investment (d)'!A16</f>
        <v>Swansea Bay UHB</v>
      </c>
      <c r="B2137" s="87" t="str">
        <f>'Asset Investment (d)'!B16</f>
        <v>ASSET INVESTMENT</v>
      </c>
      <c r="C2137" s="87" t="str">
        <f>'Asset Investment (d)'!C16</f>
        <v xml:space="preserve">PROPERTY &amp; ASSET INVESTMENT </v>
      </c>
      <c r="D2137" s="87" t="str">
        <f>'Asset Investment (d)'!D16</f>
        <v>CAPITAL EXPENDITURE</v>
      </c>
      <c r="E2137" s="87" t="str">
        <f>'Asset Investment (d)'!E16</f>
        <v>TOTAL</v>
      </c>
      <c r="F2137" s="87" t="str">
        <f>'Asset Investment (d)'!F16</f>
        <v>Net Position</v>
      </c>
      <c r="G2137" s="703"/>
      <c r="H2137" s="703"/>
      <c r="I2137" s="703"/>
      <c r="J2137" s="703"/>
      <c r="K2137" s="703"/>
      <c r="L2137" s="703"/>
      <c r="M2137" s="703"/>
      <c r="N2137" s="703"/>
      <c r="O2137" s="703"/>
      <c r="P2137" s="703"/>
      <c r="Q2137" s="703"/>
      <c r="R2137" s="703"/>
      <c r="S2137" s="703"/>
      <c r="W2137" s="703">
        <f>'Asset Investment (d)'!G16</f>
        <v>-9.9999999999944578E-4</v>
      </c>
      <c r="X2137" s="703"/>
      <c r="Y2137" s="703"/>
      <c r="Z2137" s="703"/>
      <c r="AA2137" s="703"/>
      <c r="AB2137" s="703"/>
      <c r="AC2137" s="703">
        <f>'Asset Investment (d)'!N16</f>
        <v>0</v>
      </c>
      <c r="AD2137" s="88">
        <f>'Asset Investment (d)'!M16</f>
        <v>0</v>
      </c>
      <c r="AM2137" s="88">
        <f>'Asset Investment (d)'!H16</f>
        <v>0</v>
      </c>
      <c r="AN2137" s="88">
        <f>'Asset Investment (d)'!I16</f>
        <v>0</v>
      </c>
      <c r="AO2137" s="88">
        <f>'Asset Investment (d)'!J16</f>
        <v>0</v>
      </c>
      <c r="AP2137" s="88">
        <f>'Asset Investment (d)'!K16</f>
        <v>0</v>
      </c>
      <c r="AQ2137" s="88">
        <f>'Asset Investment (d)'!L16</f>
        <v>0</v>
      </c>
    </row>
    <row r="2138" spans="1:43">
      <c r="A2138" s="87" t="str">
        <f>'Asset Investment (d)'!A17</f>
        <v>Swansea Bay UHB</v>
      </c>
      <c r="B2138" s="87" t="str">
        <f>'Asset Investment (d)'!B17</f>
        <v>ASSET INVESTMENT</v>
      </c>
      <c r="C2138" s="87" t="str">
        <f>'Asset Investment (d)'!C17</f>
        <v xml:space="preserve">PROPERTY &amp; ASSET INVESTMENT </v>
      </c>
      <c r="D2138" s="87" t="str">
        <f>'Asset Investment (d)'!D17</f>
        <v>CAPITAL EXPENDITURE</v>
      </c>
      <c r="E2138" s="87" t="str">
        <f>'Asset Investment (d)'!E17</f>
        <v>TOTAL</v>
      </c>
      <c r="F2138" s="87">
        <f>'Asset Investment (d)'!F17</f>
        <v>0</v>
      </c>
      <c r="G2138" s="703"/>
      <c r="H2138" s="703"/>
      <c r="I2138" s="703"/>
      <c r="J2138" s="703"/>
      <c r="K2138" s="703"/>
      <c r="L2138" s="703"/>
      <c r="M2138" s="703"/>
      <c r="N2138" s="703"/>
      <c r="O2138" s="703"/>
      <c r="P2138" s="703"/>
      <c r="Q2138" s="703"/>
      <c r="R2138" s="703"/>
      <c r="S2138" s="703"/>
      <c r="W2138" s="703">
        <f>'Asset Investment (d)'!G17</f>
        <v>0</v>
      </c>
      <c r="X2138" s="703"/>
      <c r="Y2138" s="703"/>
      <c r="Z2138" s="703"/>
      <c r="AA2138" s="703"/>
      <c r="AB2138" s="703"/>
      <c r="AC2138" s="703">
        <f>'Asset Investment (d)'!N17</f>
        <v>0</v>
      </c>
      <c r="AD2138" s="88">
        <f>'Asset Investment (d)'!M17</f>
        <v>0</v>
      </c>
      <c r="AM2138" s="88">
        <f>'Asset Investment (d)'!H17</f>
        <v>0</v>
      </c>
      <c r="AN2138" s="88">
        <f>'Asset Investment (d)'!I17</f>
        <v>0</v>
      </c>
      <c r="AO2138" s="88">
        <f>'Asset Investment (d)'!J17</f>
        <v>0</v>
      </c>
      <c r="AP2138" s="88">
        <f>'Asset Investment (d)'!K17</f>
        <v>0</v>
      </c>
      <c r="AQ2138" s="88">
        <f>'Asset Investment (d)'!L17</f>
        <v>0</v>
      </c>
    </row>
    <row r="2139" spans="1:43">
      <c r="A2139" s="87" t="str">
        <f>'Asset Investment (d)'!A18</f>
        <v>Swansea Bay UHB</v>
      </c>
      <c r="B2139" s="87" t="str">
        <f>'Asset Investment (d)'!B18</f>
        <v>ASSET INVESTMENT</v>
      </c>
      <c r="C2139" s="87" t="str">
        <f>'Asset Investment (d)'!C18</f>
        <v xml:space="preserve">PROPERTY &amp; ASSET INVESTMENT </v>
      </c>
      <c r="D2139" s="87" t="str">
        <f>'Asset Investment (d)'!D18</f>
        <v>CAPITAL EXPENDITURE</v>
      </c>
      <c r="E2139" s="87" t="str">
        <f>'Asset Investment (d)'!E18</f>
        <v>TOTAL</v>
      </c>
      <c r="F2139" s="87" t="str">
        <f>'Asset Investment (d)'!F18</f>
        <v>DISCRETIONARY REVENUE / NON CASH IMPACT</v>
      </c>
      <c r="G2139" s="703"/>
      <c r="H2139" s="703"/>
      <c r="I2139" s="703"/>
      <c r="J2139" s="703"/>
      <c r="K2139" s="703"/>
      <c r="L2139" s="703"/>
      <c r="M2139" s="703"/>
      <c r="N2139" s="703"/>
      <c r="O2139" s="703"/>
      <c r="P2139" s="703"/>
      <c r="Q2139" s="703"/>
      <c r="R2139" s="703"/>
      <c r="S2139" s="703"/>
      <c r="W2139" s="703" t="str">
        <f>'Asset Investment (d)'!G18</f>
        <v>£m</v>
      </c>
      <c r="X2139" s="703"/>
      <c r="Y2139" s="703"/>
      <c r="Z2139" s="703"/>
      <c r="AA2139" s="703"/>
      <c r="AB2139" s="703"/>
      <c r="AC2139" s="703">
        <f>'Asset Investment (d)'!N18</f>
        <v>0</v>
      </c>
      <c r="AD2139" s="88">
        <f>'Asset Investment (d)'!M18</f>
        <v>0</v>
      </c>
      <c r="AM2139" s="88">
        <f>'Asset Investment (d)'!H18</f>
        <v>0</v>
      </c>
      <c r="AN2139" s="88">
        <f>'Asset Investment (d)'!I18</f>
        <v>0</v>
      </c>
      <c r="AO2139" s="88">
        <f>'Asset Investment (d)'!J18</f>
        <v>0</v>
      </c>
      <c r="AP2139" s="88">
        <f>'Asset Investment (d)'!K18</f>
        <v>0</v>
      </c>
      <c r="AQ2139" s="88">
        <f>'Asset Investment (d)'!L18</f>
        <v>0</v>
      </c>
    </row>
    <row r="2140" spans="1:43">
      <c r="A2140" s="87" t="str">
        <f>'Asset Investment (d)'!A19</f>
        <v>Swansea Bay UHB</v>
      </c>
      <c r="B2140" s="87" t="str">
        <f>'Asset Investment (d)'!B19</f>
        <v>ASSET INVESTMENT</v>
      </c>
      <c r="C2140" s="87" t="str">
        <f>'Asset Investment (d)'!C19</f>
        <v xml:space="preserve">PROPERTY &amp; ASSET INVESTMENT </v>
      </c>
      <c r="D2140" s="87" t="str">
        <f>'Asset Investment (d)'!D19</f>
        <v>CAPITAL EXPENDITURE</v>
      </c>
      <c r="E2140" s="87" t="str">
        <f>'Asset Investment (d)'!E19</f>
        <v>FIGURE</v>
      </c>
      <c r="F2140" s="87" t="str">
        <f>'Asset Investment (d)'!F19</f>
        <v>Net Annual Impact on Revenue Position (+Additional Costs/-Savings)</v>
      </c>
      <c r="G2140" s="703"/>
      <c r="H2140" s="703"/>
      <c r="I2140" s="703"/>
      <c r="J2140" s="703"/>
      <c r="K2140" s="703"/>
      <c r="L2140" s="703"/>
      <c r="M2140" s="703"/>
      <c r="N2140" s="703"/>
      <c r="O2140" s="703"/>
      <c r="P2140" s="703"/>
      <c r="Q2140" s="703"/>
      <c r="R2140" s="703"/>
      <c r="S2140" s="703"/>
      <c r="W2140" s="703">
        <f>'Asset Investment (d)'!G19</f>
        <v>0</v>
      </c>
      <c r="X2140" s="703"/>
      <c r="Y2140" s="703"/>
      <c r="Z2140" s="703"/>
      <c r="AA2140" s="703"/>
      <c r="AB2140" s="703"/>
      <c r="AC2140" s="703">
        <f>'Asset Investment (d)'!N19</f>
        <v>0</v>
      </c>
      <c r="AD2140" s="88">
        <f>'Asset Investment (d)'!M19</f>
        <v>0</v>
      </c>
      <c r="AM2140" s="88">
        <f>'Asset Investment (d)'!H19</f>
        <v>0</v>
      </c>
      <c r="AN2140" s="88">
        <f>'Asset Investment (d)'!I19</f>
        <v>0</v>
      </c>
      <c r="AO2140" s="88">
        <f>'Asset Investment (d)'!J19</f>
        <v>0</v>
      </c>
      <c r="AP2140" s="88">
        <f>'Asset Investment (d)'!K19</f>
        <v>0</v>
      </c>
      <c r="AQ2140" s="88">
        <f>'Asset Investment (d)'!L19</f>
        <v>0</v>
      </c>
    </row>
    <row r="2141" spans="1:43">
      <c r="A2141" s="87" t="str">
        <f>'Asset Investment (d)'!A20</f>
        <v>Swansea Bay UHB</v>
      </c>
      <c r="B2141" s="87" t="str">
        <f>'Asset Investment (d)'!B20</f>
        <v>ASSET INVESTMENT</v>
      </c>
      <c r="C2141" s="87" t="str">
        <f>'Asset Investment (d)'!C20</f>
        <v xml:space="preserve">PROPERTY &amp; ASSET INVESTMENT </v>
      </c>
      <c r="D2141" s="87" t="str">
        <f>'Asset Investment (d)'!D20</f>
        <v>CAPITAL EXPENDITURE</v>
      </c>
      <c r="E2141" s="87" t="str">
        <f>'Asset Investment (d)'!E20</f>
        <v>FIGURE</v>
      </c>
      <c r="F2141" s="87" t="str">
        <f>'Asset Investment (d)'!F20</f>
        <v>NET Annual Impact on DEL Non Cash Charges (+Increase / -Decrease)</v>
      </c>
      <c r="G2141" s="703"/>
      <c r="H2141" s="703"/>
      <c r="I2141" s="703"/>
      <c r="J2141" s="703"/>
      <c r="K2141" s="703"/>
      <c r="L2141" s="703"/>
      <c r="M2141" s="703"/>
      <c r="N2141" s="703"/>
      <c r="O2141" s="703"/>
      <c r="P2141" s="703"/>
      <c r="Q2141" s="703"/>
      <c r="R2141" s="703"/>
      <c r="S2141" s="703"/>
      <c r="W2141" s="703">
        <f>'Asset Investment (d)'!G20</f>
        <v>10.061999999999998</v>
      </c>
      <c r="X2141" s="703"/>
      <c r="Y2141" s="703"/>
      <c r="Z2141" s="703"/>
      <c r="AA2141" s="703"/>
      <c r="AB2141" s="703"/>
      <c r="AC2141" s="703">
        <f>'Asset Investment (d)'!N20</f>
        <v>0</v>
      </c>
      <c r="AD2141" s="88">
        <f>'Asset Investment (d)'!M20</f>
        <v>0</v>
      </c>
      <c r="AM2141" s="88">
        <f>'Asset Investment (d)'!H20</f>
        <v>0</v>
      </c>
      <c r="AN2141" s="88">
        <f>'Asset Investment (d)'!I20</f>
        <v>0</v>
      </c>
      <c r="AO2141" s="88">
        <f>'Asset Investment (d)'!J20</f>
        <v>0</v>
      </c>
      <c r="AP2141" s="88">
        <f>'Asset Investment (d)'!K20</f>
        <v>0</v>
      </c>
      <c r="AQ2141" s="88">
        <f>'Asset Investment (d)'!L20</f>
        <v>0</v>
      </c>
    </row>
    <row r="2142" spans="1:43">
      <c r="A2142" s="87" t="str">
        <f>'Asset Investment (d)'!A21</f>
        <v>Swansea Bay UHB</v>
      </c>
      <c r="B2142" s="87" t="str">
        <f>'Asset Investment (d)'!B21</f>
        <v>ASSET INVESTMENT</v>
      </c>
      <c r="C2142" s="87" t="str">
        <f>'Asset Investment (d)'!C21</f>
        <v xml:space="preserve">PROPERTY &amp; ASSET INVESTMENT </v>
      </c>
      <c r="D2142" s="87" t="str">
        <f>'Asset Investment (d)'!D21</f>
        <v>CAPITAL EXPENDITURE</v>
      </c>
      <c r="E2142" s="87" t="str">
        <f>'Asset Investment (d)'!E21</f>
        <v>FIGURE</v>
      </c>
      <c r="F2142" s="87" t="str">
        <f>'Asset Investment (d)'!F21</f>
        <v>NET Annual Impact on AME Non Cash Charges (+Increase / -Decrease)</v>
      </c>
      <c r="G2142" s="703"/>
      <c r="H2142" s="703"/>
      <c r="I2142" s="703"/>
      <c r="J2142" s="703"/>
      <c r="K2142" s="703"/>
      <c r="L2142" s="703"/>
      <c r="M2142" s="703"/>
      <c r="N2142" s="703"/>
      <c r="O2142" s="703"/>
      <c r="P2142" s="703"/>
      <c r="Q2142" s="703"/>
      <c r="R2142" s="703"/>
      <c r="S2142" s="703"/>
      <c r="W2142" s="703">
        <f>'Asset Investment (d)'!G21</f>
        <v>31.592999999999996</v>
      </c>
      <c r="X2142" s="703"/>
      <c r="Y2142" s="703"/>
      <c r="Z2142" s="703"/>
      <c r="AA2142" s="703"/>
      <c r="AB2142" s="703"/>
      <c r="AC2142" s="703">
        <f>'Asset Investment (d)'!N21</f>
        <v>0</v>
      </c>
      <c r="AD2142" s="88">
        <f>'Asset Investment (d)'!M21</f>
        <v>0</v>
      </c>
      <c r="AM2142" s="88">
        <f>'Asset Investment (d)'!H21</f>
        <v>0</v>
      </c>
      <c r="AN2142" s="88">
        <f>'Asset Investment (d)'!I21</f>
        <v>0</v>
      </c>
      <c r="AO2142" s="88">
        <f>'Asset Investment (d)'!J21</f>
        <v>0</v>
      </c>
      <c r="AP2142" s="88">
        <f>'Asset Investment (d)'!K21</f>
        <v>0</v>
      </c>
      <c r="AQ2142" s="88">
        <f>'Asset Investment (d)'!L21</f>
        <v>0</v>
      </c>
    </row>
    <row r="2143" spans="1:43">
      <c r="A2143" s="87" t="str">
        <f>'Asset Investment (d)'!A22</f>
        <v>Swansea Bay UHB</v>
      </c>
      <c r="B2143" s="87" t="str">
        <f>'Asset Investment (d)'!B22</f>
        <v>ASSET INVESTMENT</v>
      </c>
      <c r="C2143" s="87" t="str">
        <f>'Asset Investment (d)'!C22</f>
        <v xml:space="preserve">PROPERTY &amp; ASSET INVESTMENT </v>
      </c>
      <c r="D2143" s="87" t="str">
        <f>'Asset Investment (d)'!D22</f>
        <v>APPROVED SCHEMES</v>
      </c>
      <c r="E2143" s="87" t="str">
        <f>'Asset Investment (d)'!E22</f>
        <v>FIGURE</v>
      </c>
      <c r="F2143" s="87" t="str">
        <f>'Asset Investment (d)'!F22</f>
        <v>Additional Capital Funding 2021­22</v>
      </c>
      <c r="G2143" s="703"/>
      <c r="H2143" s="703"/>
      <c r="I2143" s="703"/>
      <c r="J2143" s="703"/>
      <c r="K2143" s="703"/>
      <c r="L2143" s="703"/>
      <c r="M2143" s="703"/>
      <c r="N2143" s="703"/>
      <c r="O2143" s="703"/>
      <c r="P2143" s="703"/>
      <c r="Q2143" s="703"/>
      <c r="R2143" s="703"/>
      <c r="S2143" s="703"/>
      <c r="W2143" s="703"/>
      <c r="X2143" s="703"/>
      <c r="Y2143" s="703"/>
      <c r="Z2143" s="703"/>
      <c r="AA2143" s="703"/>
      <c r="AB2143" s="703"/>
      <c r="AC2143" s="703" t="str">
        <f>'Asset Investment (d)'!N22</f>
        <v> </v>
      </c>
      <c r="AD2143" s="88">
        <f>'Asset Investment (d)'!M22</f>
        <v>0</v>
      </c>
      <c r="AM2143" s="88">
        <f>'Asset Investment (d)'!H22</f>
        <v>2.1080000000000001</v>
      </c>
      <c r="AN2143" s="88">
        <f>'Asset Investment (d)'!I22</f>
        <v>0</v>
      </c>
      <c r="AO2143" s="88">
        <f>'Asset Investment (d)'!J22</f>
        <v>0</v>
      </c>
      <c r="AP2143" s="88">
        <f>'Asset Investment (d)'!K22</f>
        <v>0</v>
      </c>
      <c r="AQ2143" s="88">
        <f>'Asset Investment (d)'!L22</f>
        <v>0</v>
      </c>
    </row>
    <row r="2144" spans="1:43">
      <c r="A2144" s="87" t="str">
        <f>'Asset Investment (d)'!A23</f>
        <v>Swansea Bay UHB</v>
      </c>
      <c r="B2144" s="87" t="str">
        <f>'Asset Investment (d)'!B23</f>
        <v>ASSET INVESTMENT</v>
      </c>
      <c r="C2144" s="87" t="str">
        <f>'Asset Investment (d)'!C23</f>
        <v xml:space="preserve">PROPERTY &amp; ASSET INVESTMENT </v>
      </c>
      <c r="D2144" s="87" t="str">
        <f>'Asset Investment (d)'!D23</f>
        <v>APPROVED SCHEMES</v>
      </c>
      <c r="E2144" s="87" t="str">
        <f>'Asset Investment (d)'!E23</f>
        <v>FIGURE</v>
      </c>
      <c r="F2144" s="87" t="str">
        <f>'Asset Investment (d)'!F23</f>
        <v>Additional works linked to Neonatal Development in Singleton Hospital</v>
      </c>
      <c r="G2144" s="703"/>
      <c r="H2144" s="703"/>
      <c r="I2144" s="703"/>
      <c r="J2144" s="703"/>
      <c r="K2144" s="703"/>
      <c r="L2144" s="703"/>
      <c r="M2144" s="703"/>
      <c r="N2144" s="703"/>
      <c r="O2144" s="703"/>
      <c r="P2144" s="703"/>
      <c r="Q2144" s="703"/>
      <c r="R2144" s="703"/>
      <c r="S2144" s="703"/>
      <c r="W2144" s="703"/>
      <c r="X2144" s="703"/>
      <c r="Y2144" s="703"/>
      <c r="Z2144" s="703"/>
      <c r="AA2144" s="703"/>
      <c r="AB2144" s="703"/>
      <c r="AC2144" s="703" t="str">
        <f>'Asset Investment (d)'!N23</f>
        <v> </v>
      </c>
      <c r="AD2144" s="88">
        <f>'Asset Investment (d)'!M23</f>
        <v>0</v>
      </c>
      <c r="AM2144" s="88">
        <f>'Asset Investment (d)'!H23</f>
        <v>1.7000000000000001E-2</v>
      </c>
      <c r="AN2144" s="88">
        <f>'Asset Investment (d)'!I23</f>
        <v>0</v>
      </c>
      <c r="AO2144" s="88">
        <f>'Asset Investment (d)'!J23</f>
        <v>0</v>
      </c>
      <c r="AP2144" s="88">
        <f>'Asset Investment (d)'!K23</f>
        <v>0</v>
      </c>
      <c r="AQ2144" s="88">
        <f>'Asset Investment (d)'!L23</f>
        <v>0</v>
      </c>
    </row>
    <row r="2145" spans="1:43">
      <c r="A2145" s="87" t="str">
        <f>'Asset Investment (d)'!A24</f>
        <v>Swansea Bay UHB</v>
      </c>
      <c r="B2145" s="87" t="str">
        <f>'Asset Investment (d)'!B24</f>
        <v>ASSET INVESTMENT</v>
      </c>
      <c r="C2145" s="87" t="str">
        <f>'Asset Investment (d)'!C24</f>
        <v xml:space="preserve">PROPERTY &amp; ASSET INVESTMENT </v>
      </c>
      <c r="D2145" s="87" t="str">
        <f>'Asset Investment (d)'!D24</f>
        <v>APPROVED SCHEMES</v>
      </c>
      <c r="E2145" s="87" t="str">
        <f>'Asset Investment (d)'!E24</f>
        <v>FIGURE</v>
      </c>
      <c r="F2145" s="87" t="str">
        <f>'Asset Investment (d)'!F24</f>
        <v>Anti-Ligature</v>
      </c>
      <c r="G2145" s="703"/>
      <c r="H2145" s="703"/>
      <c r="I2145" s="703"/>
      <c r="J2145" s="703"/>
      <c r="K2145" s="703"/>
      <c r="L2145" s="703"/>
      <c r="M2145" s="703"/>
      <c r="N2145" s="703"/>
      <c r="O2145" s="703"/>
      <c r="P2145" s="703"/>
      <c r="Q2145" s="703"/>
      <c r="R2145" s="703"/>
      <c r="S2145" s="703"/>
      <c r="W2145" s="703"/>
      <c r="X2145" s="703"/>
      <c r="Y2145" s="703"/>
      <c r="Z2145" s="703"/>
      <c r="AA2145" s="703"/>
      <c r="AB2145" s="703"/>
      <c r="AC2145" s="703" t="str">
        <f>'Asset Investment (d)'!N24</f>
        <v> </v>
      </c>
      <c r="AD2145" s="88">
        <f>'Asset Investment (d)'!M24</f>
        <v>0</v>
      </c>
      <c r="AM2145" s="88">
        <f>'Asset Investment (d)'!H24</f>
        <v>0.09</v>
      </c>
      <c r="AN2145" s="88">
        <f>'Asset Investment (d)'!I24</f>
        <v>0</v>
      </c>
      <c r="AO2145" s="88">
        <f>'Asset Investment (d)'!J24</f>
        <v>0</v>
      </c>
      <c r="AP2145" s="88">
        <f>'Asset Investment (d)'!K24</f>
        <v>0</v>
      </c>
      <c r="AQ2145" s="88">
        <f>'Asset Investment (d)'!L24</f>
        <v>0</v>
      </c>
    </row>
    <row r="2146" spans="1:43">
      <c r="A2146" s="87" t="str">
        <f>'Asset Investment (d)'!A25</f>
        <v>Swansea Bay UHB</v>
      </c>
      <c r="B2146" s="87" t="str">
        <f>'Asset Investment (d)'!B25</f>
        <v>ASSET INVESTMENT</v>
      </c>
      <c r="C2146" s="87" t="str">
        <f>'Asset Investment (d)'!C25</f>
        <v xml:space="preserve">PROPERTY &amp; ASSET INVESTMENT </v>
      </c>
      <c r="D2146" s="87" t="str">
        <f>'Asset Investment (d)'!D25</f>
        <v>APPROVED SCHEMES</v>
      </c>
      <c r="E2146" s="87" t="str">
        <f>'Asset Investment (d)'!E25</f>
        <v>FIGURE</v>
      </c>
      <c r="F2146" s="87" t="str">
        <f>'Asset Investment (d)'!F25</f>
        <v>COVID Recovery (FOU, Opthalmology Day Theatre &amp; Elective Theatres NPT)</v>
      </c>
      <c r="G2146" s="703"/>
      <c r="H2146" s="703"/>
      <c r="I2146" s="703"/>
      <c r="J2146" s="703"/>
      <c r="K2146" s="703"/>
      <c r="L2146" s="703"/>
      <c r="M2146" s="703"/>
      <c r="N2146" s="703"/>
      <c r="O2146" s="703"/>
      <c r="P2146" s="703"/>
      <c r="Q2146" s="703"/>
      <c r="R2146" s="703"/>
      <c r="S2146" s="703"/>
      <c r="W2146" s="703"/>
      <c r="X2146" s="703"/>
      <c r="Y2146" s="703"/>
      <c r="Z2146" s="703"/>
      <c r="AA2146" s="703"/>
      <c r="AB2146" s="703"/>
      <c r="AC2146" s="703" t="str">
        <f>'Asset Investment (d)'!N25</f>
        <v> </v>
      </c>
      <c r="AD2146" s="88">
        <f>'Asset Investment (d)'!M25</f>
        <v>0</v>
      </c>
      <c r="AM2146" s="88">
        <f>'Asset Investment (d)'!H25</f>
        <v>1.075</v>
      </c>
      <c r="AN2146" s="88">
        <f>'Asset Investment (d)'!I25</f>
        <v>0.88100000000000001</v>
      </c>
      <c r="AO2146" s="88">
        <f>'Asset Investment (d)'!J25</f>
        <v>0</v>
      </c>
      <c r="AP2146" s="88">
        <f>'Asset Investment (d)'!K25</f>
        <v>0</v>
      </c>
      <c r="AQ2146" s="88">
        <f>'Asset Investment (d)'!L25</f>
        <v>0</v>
      </c>
    </row>
    <row r="2147" spans="1:43">
      <c r="A2147" s="87" t="str">
        <f>'Asset Investment (d)'!A26</f>
        <v>Swansea Bay UHB</v>
      </c>
      <c r="B2147" s="87" t="str">
        <f>'Asset Investment (d)'!B26</f>
        <v>ASSET INVESTMENT</v>
      </c>
      <c r="C2147" s="87" t="str">
        <f>'Asset Investment (d)'!C26</f>
        <v xml:space="preserve">PROPERTY &amp; ASSET INVESTMENT </v>
      </c>
      <c r="D2147" s="87" t="str">
        <f>'Asset Investment (d)'!D26</f>
        <v>APPROVED SCHEMES</v>
      </c>
      <c r="E2147" s="87" t="str">
        <f>'Asset Investment (d)'!E26</f>
        <v>FIGURE</v>
      </c>
      <c r="F2147" s="87" t="str">
        <f>'Asset Investment (d)'!F26</f>
        <v>COVID 19</v>
      </c>
      <c r="G2147" s="703"/>
      <c r="H2147" s="703"/>
      <c r="I2147" s="703"/>
      <c r="J2147" s="703"/>
      <c r="K2147" s="703"/>
      <c r="L2147" s="703"/>
      <c r="M2147" s="703"/>
      <c r="N2147" s="703"/>
      <c r="O2147" s="703"/>
      <c r="P2147" s="703"/>
      <c r="Q2147" s="703"/>
      <c r="R2147" s="703"/>
      <c r="S2147" s="703"/>
      <c r="W2147" s="703"/>
      <c r="X2147" s="703"/>
      <c r="Y2147" s="703"/>
      <c r="Z2147" s="703"/>
      <c r="AA2147" s="703"/>
      <c r="AB2147" s="703"/>
      <c r="AC2147" s="703" t="str">
        <f>'Asset Investment (d)'!N26</f>
        <v> </v>
      </c>
      <c r="AD2147" s="88">
        <f>'Asset Investment (d)'!M26</f>
        <v>0</v>
      </c>
      <c r="AM2147" s="88">
        <f>'Asset Investment (d)'!H26</f>
        <v>1.0529999999999999</v>
      </c>
      <c r="AN2147" s="88">
        <f>'Asset Investment (d)'!I26</f>
        <v>0</v>
      </c>
      <c r="AO2147" s="88">
        <f>'Asset Investment (d)'!J26</f>
        <v>0</v>
      </c>
      <c r="AP2147" s="88">
        <f>'Asset Investment (d)'!K26</f>
        <v>0</v>
      </c>
      <c r="AQ2147" s="88">
        <f>'Asset Investment (d)'!L26</f>
        <v>0</v>
      </c>
    </row>
    <row r="2148" spans="1:43">
      <c r="A2148" s="87" t="str">
        <f>'Asset Investment (d)'!A27</f>
        <v>Swansea Bay UHB</v>
      </c>
      <c r="B2148" s="87" t="str">
        <f>'Asset Investment (d)'!B27</f>
        <v>ASSET INVESTMENT</v>
      </c>
      <c r="C2148" s="87" t="str">
        <f>'Asset Investment (d)'!C27</f>
        <v xml:space="preserve">PROPERTY &amp; ASSET INVESTMENT </v>
      </c>
      <c r="D2148" s="87" t="str">
        <f>'Asset Investment (d)'!D27</f>
        <v>APPROVED SCHEMES</v>
      </c>
      <c r="E2148" s="87" t="str">
        <f>'Asset Investment (d)'!E27</f>
        <v>FIGURE</v>
      </c>
      <c r="F2148" s="87" t="str">
        <f>'Asset Investment (d)'!F27</f>
        <v>CT Sim, Cancer Centre Singleton</v>
      </c>
      <c r="G2148" s="703"/>
      <c r="H2148" s="703"/>
      <c r="I2148" s="703"/>
      <c r="J2148" s="703"/>
      <c r="K2148" s="703"/>
      <c r="L2148" s="703"/>
      <c r="M2148" s="703"/>
      <c r="N2148" s="703"/>
      <c r="O2148" s="703"/>
      <c r="P2148" s="703"/>
      <c r="Q2148" s="703"/>
      <c r="R2148" s="703"/>
      <c r="S2148" s="703"/>
      <c r="W2148" s="703"/>
      <c r="X2148" s="703"/>
      <c r="Y2148" s="703"/>
      <c r="Z2148" s="703"/>
      <c r="AA2148" s="703"/>
      <c r="AB2148" s="703"/>
      <c r="AC2148" s="703" t="str">
        <f>'Asset Investment (d)'!N27</f>
        <v>Y</v>
      </c>
      <c r="AD2148" s="88">
        <f>'Asset Investment (d)'!M27</f>
        <v>0</v>
      </c>
      <c r="AM2148" s="88">
        <f>'Asset Investment (d)'!H27</f>
        <v>0.157</v>
      </c>
      <c r="AN2148" s="88">
        <f>'Asset Investment (d)'!I27</f>
        <v>0</v>
      </c>
      <c r="AO2148" s="88">
        <f>'Asset Investment (d)'!J27</f>
        <v>0</v>
      </c>
      <c r="AP2148" s="88">
        <f>'Asset Investment (d)'!K27</f>
        <v>0</v>
      </c>
      <c r="AQ2148" s="88">
        <f>'Asset Investment (d)'!L27</f>
        <v>0</v>
      </c>
    </row>
    <row r="2149" spans="1:43">
      <c r="A2149" s="87" t="str">
        <f>'Asset Investment (d)'!A28</f>
        <v>Swansea Bay UHB</v>
      </c>
      <c r="B2149" s="87" t="str">
        <f>'Asset Investment (d)'!B28</f>
        <v>ASSET INVESTMENT</v>
      </c>
      <c r="C2149" s="87" t="str">
        <f>'Asset Investment (d)'!C28</f>
        <v xml:space="preserve">PROPERTY &amp; ASSET INVESTMENT </v>
      </c>
      <c r="D2149" s="87" t="str">
        <f>'Asset Investment (d)'!D28</f>
        <v>APPROVED SCHEMES</v>
      </c>
      <c r="E2149" s="87" t="str">
        <f>'Asset Investment (d)'!E28</f>
        <v>FIGURE</v>
      </c>
      <c r="F2149" s="87" t="str">
        <f>'Asset Investment (d)'!F28</f>
        <v>Digital Eyecare</v>
      </c>
      <c r="G2149" s="703"/>
      <c r="H2149" s="703"/>
      <c r="I2149" s="703"/>
      <c r="J2149" s="703"/>
      <c r="K2149" s="703"/>
      <c r="L2149" s="703"/>
      <c r="M2149" s="703"/>
      <c r="N2149" s="703"/>
      <c r="O2149" s="703"/>
      <c r="P2149" s="703"/>
      <c r="Q2149" s="703"/>
      <c r="R2149" s="703"/>
      <c r="S2149" s="703"/>
      <c r="W2149" s="703"/>
      <c r="X2149" s="703"/>
      <c r="Y2149" s="703"/>
      <c r="Z2149" s="703"/>
      <c r="AA2149" s="703"/>
      <c r="AB2149" s="703"/>
      <c r="AC2149" s="703" t="str">
        <f>'Asset Investment (d)'!N28</f>
        <v> </v>
      </c>
      <c r="AD2149" s="88">
        <f>'Asset Investment (d)'!M28</f>
        <v>0</v>
      </c>
      <c r="AM2149" s="88">
        <f>'Asset Investment (d)'!H28</f>
        <v>0.09</v>
      </c>
      <c r="AN2149" s="88">
        <f>'Asset Investment (d)'!I28</f>
        <v>0</v>
      </c>
      <c r="AO2149" s="88">
        <f>'Asset Investment (d)'!J28</f>
        <v>0</v>
      </c>
      <c r="AP2149" s="88">
        <f>'Asset Investment (d)'!K28</f>
        <v>0</v>
      </c>
      <c r="AQ2149" s="88">
        <f>'Asset Investment (d)'!L28</f>
        <v>0</v>
      </c>
    </row>
    <row r="2150" spans="1:43">
      <c r="A2150" s="87" t="str">
        <f>'Asset Investment (d)'!A29</f>
        <v>Swansea Bay UHB</v>
      </c>
      <c r="B2150" s="87" t="str">
        <f>'Asset Investment (d)'!B29</f>
        <v>ASSET INVESTMENT</v>
      </c>
      <c r="C2150" s="87" t="str">
        <f>'Asset Investment (d)'!C29</f>
        <v xml:space="preserve">PROPERTY &amp; ASSET INVESTMENT </v>
      </c>
      <c r="D2150" s="87" t="str">
        <f>'Asset Investment (d)'!D29</f>
        <v>APPROVED SCHEMES</v>
      </c>
      <c r="E2150" s="87" t="str">
        <f>'Asset Investment (d)'!E29</f>
        <v>FIGURE</v>
      </c>
      <c r="F2150" s="87" t="str">
        <f>'Asset Investment (d)'!F29</f>
        <v>DPIF</v>
      </c>
      <c r="G2150" s="703"/>
      <c r="H2150" s="703"/>
      <c r="I2150" s="703"/>
      <c r="J2150" s="703"/>
      <c r="K2150" s="703"/>
      <c r="L2150" s="703"/>
      <c r="M2150" s="703"/>
      <c r="N2150" s="703"/>
      <c r="O2150" s="703"/>
      <c r="P2150" s="703"/>
      <c r="Q2150" s="703"/>
      <c r="R2150" s="703"/>
      <c r="S2150" s="703"/>
      <c r="W2150" s="703"/>
      <c r="X2150" s="703"/>
      <c r="Y2150" s="703"/>
      <c r="Z2150" s="703"/>
      <c r="AA2150" s="703"/>
      <c r="AB2150" s="703"/>
      <c r="AC2150" s="703" t="str">
        <f>'Asset Investment (d)'!N29</f>
        <v> </v>
      </c>
      <c r="AD2150" s="88">
        <f>'Asset Investment (d)'!M29</f>
        <v>0</v>
      </c>
      <c r="AM2150" s="88">
        <f>'Asset Investment (d)'!H29</f>
        <v>5.3999999999999999E-2</v>
      </c>
      <c r="AN2150" s="88">
        <f>'Asset Investment (d)'!I29</f>
        <v>0</v>
      </c>
      <c r="AO2150" s="88">
        <f>'Asset Investment (d)'!J29</f>
        <v>0</v>
      </c>
      <c r="AP2150" s="88">
        <f>'Asset Investment (d)'!K29</f>
        <v>0</v>
      </c>
      <c r="AQ2150" s="88">
        <f>'Asset Investment (d)'!L29</f>
        <v>0</v>
      </c>
    </row>
    <row r="2151" spans="1:43">
      <c r="A2151" s="87" t="str">
        <f>'Asset Investment (d)'!A30</f>
        <v>Swansea Bay UHB</v>
      </c>
      <c r="B2151" s="87" t="str">
        <f>'Asset Investment (d)'!B30</f>
        <v>ASSET INVESTMENT</v>
      </c>
      <c r="C2151" s="87" t="str">
        <f>'Asset Investment (d)'!C30</f>
        <v xml:space="preserve">PROPERTY &amp; ASSET INVESTMENT </v>
      </c>
      <c r="D2151" s="87" t="str">
        <f>'Asset Investment (d)'!D30</f>
        <v>APPROVED SCHEMES</v>
      </c>
      <c r="E2151" s="87" t="str">
        <f>'Asset Investment (d)'!E30</f>
        <v>FIGURE</v>
      </c>
      <c r="F2151" s="87" t="str">
        <f>'Asset Investment (d)'!F30</f>
        <v>DPIF - Software License Fees for Vyaire Hardware- Lung Function 2021-22</v>
      </c>
      <c r="G2151" s="703"/>
      <c r="H2151" s="703"/>
      <c r="I2151" s="703"/>
      <c r="J2151" s="703"/>
      <c r="K2151" s="703"/>
      <c r="L2151" s="703"/>
      <c r="M2151" s="703"/>
      <c r="N2151" s="703"/>
      <c r="O2151" s="703"/>
      <c r="P2151" s="703"/>
      <c r="Q2151" s="703"/>
      <c r="R2151" s="703"/>
      <c r="S2151" s="703"/>
      <c r="W2151" s="703"/>
      <c r="X2151" s="703"/>
      <c r="Y2151" s="703"/>
      <c r="Z2151" s="703"/>
      <c r="AA2151" s="703"/>
      <c r="AB2151" s="703"/>
      <c r="AC2151" s="703" t="str">
        <f>'Asset Investment (d)'!N30</f>
        <v> </v>
      </c>
      <c r="AD2151" s="88">
        <f>'Asset Investment (d)'!M30</f>
        <v>0</v>
      </c>
      <c r="AM2151" s="88">
        <f>'Asset Investment (d)'!H30</f>
        <v>0.01</v>
      </c>
      <c r="AN2151" s="88">
        <f>'Asset Investment (d)'!I30</f>
        <v>0</v>
      </c>
      <c r="AO2151" s="88">
        <f>'Asset Investment (d)'!J30</f>
        <v>0</v>
      </c>
      <c r="AP2151" s="88">
        <f>'Asset Investment (d)'!K30</f>
        <v>0</v>
      </c>
      <c r="AQ2151" s="88">
        <f>'Asset Investment (d)'!L30</f>
        <v>0</v>
      </c>
    </row>
    <row r="2152" spans="1:43">
      <c r="A2152" s="87" t="str">
        <f>'Asset Investment (d)'!A31</f>
        <v>Swansea Bay UHB</v>
      </c>
      <c r="B2152" s="87" t="str">
        <f>'Asset Investment (d)'!B31</f>
        <v>ASSET INVESTMENT</v>
      </c>
      <c r="C2152" s="87" t="str">
        <f>'Asset Investment (d)'!C31</f>
        <v xml:space="preserve">PROPERTY &amp; ASSET INVESTMENT </v>
      </c>
      <c r="D2152" s="87" t="str">
        <f>'Asset Investment (d)'!D31</f>
        <v>APPROVED SCHEMES</v>
      </c>
      <c r="E2152" s="87" t="str">
        <f>'Asset Investment (d)'!E31</f>
        <v>FIGURE</v>
      </c>
      <c r="F2152" s="87" t="str">
        <f>'Asset Investment (d)'!F31</f>
        <v>EDCIMS</v>
      </c>
      <c r="G2152" s="703"/>
      <c r="H2152" s="703"/>
      <c r="I2152" s="703"/>
      <c r="J2152" s="703"/>
      <c r="K2152" s="703"/>
      <c r="L2152" s="703"/>
      <c r="M2152" s="703"/>
      <c r="N2152" s="703"/>
      <c r="O2152" s="703"/>
      <c r="P2152" s="703"/>
      <c r="Q2152" s="703"/>
      <c r="R2152" s="703"/>
      <c r="S2152" s="703"/>
      <c r="W2152" s="703"/>
      <c r="X2152" s="703"/>
      <c r="Y2152" s="703"/>
      <c r="Z2152" s="703"/>
      <c r="AA2152" s="703"/>
      <c r="AB2152" s="703"/>
      <c r="AC2152" s="703" t="str">
        <f>'Asset Investment (d)'!N31</f>
        <v> </v>
      </c>
      <c r="AD2152" s="88">
        <f>'Asset Investment (d)'!M31</f>
        <v>0</v>
      </c>
      <c r="AM2152" s="88">
        <f>'Asset Investment (d)'!H31</f>
        <v>0.24299999999999999</v>
      </c>
      <c r="AN2152" s="88">
        <f>'Asset Investment (d)'!I31</f>
        <v>0</v>
      </c>
      <c r="AO2152" s="88">
        <f>'Asset Investment (d)'!J31</f>
        <v>0</v>
      </c>
      <c r="AP2152" s="88">
        <f>'Asset Investment (d)'!K31</f>
        <v>0</v>
      </c>
      <c r="AQ2152" s="88">
        <f>'Asset Investment (d)'!L31</f>
        <v>0</v>
      </c>
    </row>
    <row r="2153" spans="1:43">
      <c r="A2153" s="87" t="str">
        <f>'Asset Investment (d)'!A32</f>
        <v>Swansea Bay UHB</v>
      </c>
      <c r="B2153" s="87" t="str">
        <f>'Asset Investment (d)'!B32</f>
        <v>ASSET INVESTMENT</v>
      </c>
      <c r="C2153" s="87" t="str">
        <f>'Asset Investment (d)'!C32</f>
        <v xml:space="preserve">PROPERTY &amp; ASSET INVESTMENT </v>
      </c>
      <c r="D2153" s="87" t="str">
        <f>'Asset Investment (d)'!D32</f>
        <v>APPROVED SCHEMES</v>
      </c>
      <c r="E2153" s="87" t="str">
        <f>'Asset Investment (d)'!E32</f>
        <v>FIGURE</v>
      </c>
      <c r="F2153" s="87" t="str">
        <f>'Asset Investment (d)'!F32</f>
        <v>Emergency Department Waiting Area Improvements</v>
      </c>
      <c r="G2153" s="703"/>
      <c r="H2153" s="703"/>
      <c r="I2153" s="703"/>
      <c r="J2153" s="703"/>
      <c r="K2153" s="703"/>
      <c r="L2153" s="703"/>
      <c r="M2153" s="703"/>
      <c r="N2153" s="703"/>
      <c r="O2153" s="703"/>
      <c r="P2153" s="703"/>
      <c r="Q2153" s="703"/>
      <c r="R2153" s="703"/>
      <c r="S2153" s="703"/>
      <c r="W2153" s="703"/>
      <c r="X2153" s="703"/>
      <c r="Y2153" s="703"/>
      <c r="Z2153" s="703"/>
      <c r="AA2153" s="703"/>
      <c r="AB2153" s="703"/>
      <c r="AC2153" s="703" t="str">
        <f>'Asset Investment (d)'!N32</f>
        <v> </v>
      </c>
      <c r="AD2153" s="88">
        <f>'Asset Investment (d)'!M32</f>
        <v>0</v>
      </c>
      <c r="AM2153" s="88">
        <f>'Asset Investment (d)'!H32</f>
        <v>8.0000000000000002E-3</v>
      </c>
      <c r="AN2153" s="88">
        <f>'Asset Investment (d)'!I32</f>
        <v>0</v>
      </c>
      <c r="AO2153" s="88">
        <f>'Asset Investment (d)'!J32</f>
        <v>0</v>
      </c>
      <c r="AP2153" s="88">
        <f>'Asset Investment (d)'!K32</f>
        <v>0</v>
      </c>
      <c r="AQ2153" s="88">
        <f>'Asset Investment (d)'!L32</f>
        <v>0</v>
      </c>
    </row>
    <row r="2154" spans="1:43">
      <c r="A2154" s="87" t="str">
        <f>'Asset Investment (d)'!A33</f>
        <v>Swansea Bay UHB</v>
      </c>
      <c r="B2154" s="87" t="str">
        <f>'Asset Investment (d)'!B33</f>
        <v>ASSET INVESTMENT</v>
      </c>
      <c r="C2154" s="87" t="str">
        <f>'Asset Investment (d)'!C33</f>
        <v xml:space="preserve">PROPERTY &amp; ASSET INVESTMENT </v>
      </c>
      <c r="D2154" s="87" t="str">
        <f>'Asset Investment (d)'!D33</f>
        <v>APPROVED SCHEMES</v>
      </c>
      <c r="E2154" s="87" t="str">
        <f>'Asset Investment (d)'!E33</f>
        <v>FIGURE</v>
      </c>
      <c r="F2154" s="87" t="str">
        <f>'Asset Investment (d)'!F33</f>
        <v>EMRTS - Equipment</v>
      </c>
      <c r="G2154" s="703"/>
      <c r="H2154" s="703"/>
      <c r="I2154" s="703"/>
      <c r="J2154" s="703"/>
      <c r="K2154" s="703"/>
      <c r="L2154" s="703"/>
      <c r="M2154" s="703"/>
      <c r="N2154" s="703"/>
      <c r="O2154" s="703"/>
      <c r="P2154" s="703"/>
      <c r="Q2154" s="703"/>
      <c r="R2154" s="703"/>
      <c r="S2154" s="703"/>
      <c r="W2154" s="703"/>
      <c r="X2154" s="703"/>
      <c r="Y2154" s="703"/>
      <c r="Z2154" s="703"/>
      <c r="AA2154" s="703"/>
      <c r="AB2154" s="703"/>
      <c r="AC2154" s="703" t="str">
        <f>'Asset Investment (d)'!N33</f>
        <v> </v>
      </c>
      <c r="AD2154" s="88">
        <f>'Asset Investment (d)'!M33</f>
        <v>0</v>
      </c>
      <c r="AM2154" s="88">
        <f>'Asset Investment (d)'!H33</f>
        <v>0.30199999999999999</v>
      </c>
      <c r="AN2154" s="88">
        <f>'Asset Investment (d)'!I33</f>
        <v>0</v>
      </c>
      <c r="AO2154" s="88">
        <f>'Asset Investment (d)'!J33</f>
        <v>0</v>
      </c>
      <c r="AP2154" s="88">
        <f>'Asset Investment (d)'!K33</f>
        <v>0</v>
      </c>
      <c r="AQ2154" s="88">
        <f>'Asset Investment (d)'!L33</f>
        <v>0</v>
      </c>
    </row>
    <row r="2155" spans="1:43">
      <c r="A2155" s="87" t="str">
        <f>'Asset Investment (d)'!A34</f>
        <v>Swansea Bay UHB</v>
      </c>
      <c r="B2155" s="87" t="str">
        <f>'Asset Investment (d)'!B34</f>
        <v>ASSET INVESTMENT</v>
      </c>
      <c r="C2155" s="87" t="str">
        <f>'Asset Investment (d)'!C34</f>
        <v xml:space="preserve">PROPERTY &amp; ASSET INVESTMENT </v>
      </c>
      <c r="D2155" s="87" t="str">
        <f>'Asset Investment (d)'!D34</f>
        <v>APPROVED SCHEMES</v>
      </c>
      <c r="E2155" s="87" t="str">
        <f>'Asset Investment (d)'!E34</f>
        <v>FIGURE</v>
      </c>
      <c r="F2155" s="87" t="str">
        <f>'Asset Investment (d)'!F34</f>
        <v xml:space="preserve">Eprescribing and Medicines Administration </v>
      </c>
      <c r="G2155" s="703"/>
      <c r="H2155" s="703"/>
      <c r="I2155" s="703"/>
      <c r="J2155" s="703"/>
      <c r="K2155" s="703"/>
      <c r="L2155" s="703"/>
      <c r="M2155" s="703"/>
      <c r="N2155" s="703"/>
      <c r="O2155" s="703"/>
      <c r="P2155" s="703"/>
      <c r="Q2155" s="703"/>
      <c r="R2155" s="703"/>
      <c r="S2155" s="703"/>
      <c r="W2155" s="703"/>
      <c r="X2155" s="703"/>
      <c r="Y2155" s="703"/>
      <c r="Z2155" s="703"/>
      <c r="AA2155" s="703"/>
      <c r="AB2155" s="703"/>
      <c r="AC2155" s="703" t="str">
        <f>'Asset Investment (d)'!N34</f>
        <v> </v>
      </c>
      <c r="AD2155" s="88">
        <f>'Asset Investment (d)'!M34</f>
        <v>0</v>
      </c>
      <c r="AM2155" s="88">
        <f>'Asset Investment (d)'!H34</f>
        <v>0.23100000000000001</v>
      </c>
      <c r="AN2155" s="88">
        <f>'Asset Investment (d)'!I34</f>
        <v>0</v>
      </c>
      <c r="AO2155" s="88">
        <f>'Asset Investment (d)'!J34</f>
        <v>0</v>
      </c>
      <c r="AP2155" s="88">
        <f>'Asset Investment (d)'!K34</f>
        <v>0</v>
      </c>
      <c r="AQ2155" s="88">
        <f>'Asset Investment (d)'!L34</f>
        <v>0</v>
      </c>
    </row>
    <row r="2156" spans="1:43">
      <c r="A2156" s="87" t="str">
        <f>'Asset Investment (d)'!A35</f>
        <v>Swansea Bay UHB</v>
      </c>
      <c r="B2156" s="87" t="str">
        <f>'Asset Investment (d)'!B35</f>
        <v>ASSET INVESTMENT</v>
      </c>
      <c r="C2156" s="87" t="str">
        <f>'Asset Investment (d)'!C35</f>
        <v xml:space="preserve">PROPERTY &amp; ASSET INVESTMENT </v>
      </c>
      <c r="D2156" s="87" t="str">
        <f>'Asset Investment (d)'!D35</f>
        <v>APPROVED SCHEMES</v>
      </c>
      <c r="E2156" s="87" t="str">
        <f>'Asset Investment (d)'!E35</f>
        <v>FIGURE</v>
      </c>
      <c r="F2156" s="87" t="str">
        <f>'Asset Investment (d)'!F35</f>
        <v>Eye Care Equipment</v>
      </c>
      <c r="G2156" s="703"/>
      <c r="H2156" s="703"/>
      <c r="I2156" s="703"/>
      <c r="J2156" s="703"/>
      <c r="K2156" s="703"/>
      <c r="L2156" s="703"/>
      <c r="M2156" s="703"/>
      <c r="N2156" s="703"/>
      <c r="O2156" s="703"/>
      <c r="P2156" s="703"/>
      <c r="Q2156" s="703"/>
      <c r="R2156" s="703"/>
      <c r="S2156" s="703"/>
      <c r="W2156" s="703"/>
      <c r="X2156" s="703"/>
      <c r="Y2156" s="703"/>
      <c r="Z2156" s="703"/>
      <c r="AA2156" s="703"/>
      <c r="AB2156" s="703"/>
      <c r="AC2156" s="703" t="str">
        <f>'Asset Investment (d)'!N35</f>
        <v> </v>
      </c>
      <c r="AD2156" s="88">
        <f>'Asset Investment (d)'!M35</f>
        <v>0</v>
      </c>
      <c r="AM2156" s="88">
        <f>'Asset Investment (d)'!H35</f>
        <v>0.02</v>
      </c>
      <c r="AN2156" s="88">
        <f>'Asset Investment (d)'!I35</f>
        <v>0</v>
      </c>
      <c r="AO2156" s="88">
        <f>'Asset Investment (d)'!J35</f>
        <v>0</v>
      </c>
      <c r="AP2156" s="88">
        <f>'Asset Investment (d)'!K35</f>
        <v>0</v>
      </c>
      <c r="AQ2156" s="88">
        <f>'Asset Investment (d)'!L35</f>
        <v>0</v>
      </c>
    </row>
    <row r="2157" spans="1:43">
      <c r="A2157" s="87" t="str">
        <f>'Asset Investment (d)'!A36</f>
        <v>Swansea Bay UHB</v>
      </c>
      <c r="B2157" s="87" t="str">
        <f>'Asset Investment (d)'!B36</f>
        <v>ASSET INVESTMENT</v>
      </c>
      <c r="C2157" s="87" t="str">
        <f>'Asset Investment (d)'!C36</f>
        <v xml:space="preserve">PROPERTY &amp; ASSET INVESTMENT </v>
      </c>
      <c r="D2157" s="87" t="str">
        <f>'Asset Investment (d)'!D36</f>
        <v>APPROVED SCHEMES</v>
      </c>
      <c r="E2157" s="87" t="str">
        <f>'Asset Investment (d)'!E36</f>
        <v>FIGURE</v>
      </c>
      <c r="F2157" s="87" t="str">
        <f>'Asset Investment (d)'!F36</f>
        <v>HEPMA</v>
      </c>
      <c r="G2157" s="703"/>
      <c r="H2157" s="703"/>
      <c r="I2157" s="703"/>
      <c r="J2157" s="703"/>
      <c r="K2157" s="703"/>
      <c r="L2157" s="703"/>
      <c r="M2157" s="703"/>
      <c r="N2157" s="703"/>
      <c r="O2157" s="703"/>
      <c r="P2157" s="703"/>
      <c r="Q2157" s="703"/>
      <c r="R2157" s="703"/>
      <c r="S2157" s="703"/>
      <c r="W2157" s="703"/>
      <c r="X2157" s="703"/>
      <c r="Y2157" s="703"/>
      <c r="Z2157" s="703"/>
      <c r="AA2157" s="703"/>
      <c r="AB2157" s="703"/>
      <c r="AC2157" s="703" t="str">
        <f>'Asset Investment (d)'!N36</f>
        <v> </v>
      </c>
      <c r="AD2157" s="88">
        <f>'Asset Investment (d)'!M36</f>
        <v>0</v>
      </c>
      <c r="AM2157" s="88">
        <f>'Asset Investment (d)'!H36</f>
        <v>5.0000000000000001E-3</v>
      </c>
      <c r="AN2157" s="88">
        <f>'Asset Investment (d)'!I36</f>
        <v>0</v>
      </c>
      <c r="AO2157" s="88">
        <f>'Asset Investment (d)'!J36</f>
        <v>0</v>
      </c>
      <c r="AP2157" s="88">
        <f>'Asset Investment (d)'!K36</f>
        <v>0</v>
      </c>
      <c r="AQ2157" s="88">
        <f>'Asset Investment (d)'!L36</f>
        <v>0</v>
      </c>
    </row>
    <row r="2158" spans="1:43">
      <c r="A2158" s="87" t="str">
        <f>'Asset Investment (d)'!A37</f>
        <v>Swansea Bay UHB</v>
      </c>
      <c r="B2158" s="87" t="str">
        <f>'Asset Investment (d)'!B37</f>
        <v>ASSET INVESTMENT</v>
      </c>
      <c r="C2158" s="87" t="str">
        <f>'Asset Investment (d)'!C37</f>
        <v xml:space="preserve">PROPERTY &amp; ASSET INVESTMENT </v>
      </c>
      <c r="D2158" s="87" t="str">
        <f>'Asset Investment (d)'!D37</f>
        <v>APPROVED SCHEMES</v>
      </c>
      <c r="E2158" s="87" t="str">
        <f>'Asset Investment (d)'!E37</f>
        <v>FIGURE</v>
      </c>
      <c r="F2158" s="87" t="str">
        <f>'Asset Investment (d)'!F37</f>
        <v xml:space="preserve">I2S - Health Records Modernisation </v>
      </c>
      <c r="G2158" s="703"/>
      <c r="H2158" s="703"/>
      <c r="I2158" s="703"/>
      <c r="J2158" s="703"/>
      <c r="K2158" s="703"/>
      <c r="L2158" s="703"/>
      <c r="M2158" s="703"/>
      <c r="N2158" s="703"/>
      <c r="O2158" s="703"/>
      <c r="P2158" s="703"/>
      <c r="Q2158" s="703"/>
      <c r="R2158" s="703"/>
      <c r="S2158" s="703"/>
      <c r="W2158" s="703"/>
      <c r="X2158" s="703"/>
      <c r="Y2158" s="703"/>
      <c r="Z2158" s="703"/>
      <c r="AA2158" s="703"/>
      <c r="AB2158" s="703"/>
      <c r="AC2158" s="703" t="str">
        <f>'Asset Investment (d)'!N37</f>
        <v> </v>
      </c>
      <c r="AD2158" s="88">
        <f>'Asset Investment (d)'!M37</f>
        <v>0</v>
      </c>
      <c r="AM2158" s="88">
        <f>'Asset Investment (d)'!H37</f>
        <v>0.20699999999999999</v>
      </c>
      <c r="AN2158" s="88">
        <f>'Asset Investment (d)'!I37</f>
        <v>0</v>
      </c>
      <c r="AO2158" s="88">
        <f>'Asset Investment (d)'!J37</f>
        <v>0</v>
      </c>
      <c r="AP2158" s="88">
        <f>'Asset Investment (d)'!K37</f>
        <v>0</v>
      </c>
      <c r="AQ2158" s="88">
        <f>'Asset Investment (d)'!L37</f>
        <v>0</v>
      </c>
    </row>
    <row r="2159" spans="1:43">
      <c r="A2159" s="87" t="str">
        <f>'Asset Investment (d)'!A38</f>
        <v>Swansea Bay UHB</v>
      </c>
      <c r="B2159" s="87" t="str">
        <f>'Asset Investment (d)'!B38</f>
        <v>ASSET INVESTMENT</v>
      </c>
      <c r="C2159" s="87" t="str">
        <f>'Asset Investment (d)'!C38</f>
        <v xml:space="preserve">PROPERTY &amp; ASSET INVESTMENT </v>
      </c>
      <c r="D2159" s="87" t="str">
        <f>'Asset Investment (d)'!D38</f>
        <v>APPROVED SCHEMES</v>
      </c>
      <c r="E2159" s="87" t="str">
        <f>'Asset Investment (d)'!E38</f>
        <v>FIGURE</v>
      </c>
      <c r="F2159" s="87" t="str">
        <f>'Asset Investment (d)'!F38</f>
        <v xml:space="preserve">ICF - CAMHS clinics </v>
      </c>
      <c r="G2159" s="703"/>
      <c r="H2159" s="703"/>
      <c r="I2159" s="703"/>
      <c r="J2159" s="703"/>
      <c r="K2159" s="703"/>
      <c r="L2159" s="703"/>
      <c r="M2159" s="703"/>
      <c r="N2159" s="703"/>
      <c r="O2159" s="703"/>
      <c r="P2159" s="703"/>
      <c r="Q2159" s="703"/>
      <c r="R2159" s="703"/>
      <c r="S2159" s="703"/>
      <c r="W2159" s="703"/>
      <c r="X2159" s="703"/>
      <c r="Y2159" s="703"/>
      <c r="Z2159" s="703"/>
      <c r="AA2159" s="703"/>
      <c r="AB2159" s="703"/>
      <c r="AC2159" s="703" t="str">
        <f>'Asset Investment (d)'!N38</f>
        <v> </v>
      </c>
      <c r="AD2159" s="88">
        <f>'Asset Investment (d)'!M38</f>
        <v>0</v>
      </c>
      <c r="AM2159" s="88">
        <f>'Asset Investment (d)'!H38</f>
        <v>4.0000000000000001E-3</v>
      </c>
      <c r="AN2159" s="88">
        <f>'Asset Investment (d)'!I38</f>
        <v>0</v>
      </c>
      <c r="AO2159" s="88">
        <f>'Asset Investment (d)'!J38</f>
        <v>0</v>
      </c>
      <c r="AP2159" s="88">
        <f>'Asset Investment (d)'!K38</f>
        <v>0</v>
      </c>
      <c r="AQ2159" s="88">
        <f>'Asset Investment (d)'!L38</f>
        <v>0</v>
      </c>
    </row>
    <row r="2160" spans="1:43">
      <c r="A2160" s="87" t="str">
        <f>'Asset Investment (d)'!A39</f>
        <v>Swansea Bay UHB</v>
      </c>
      <c r="B2160" s="87" t="str">
        <f>'Asset Investment (d)'!B39</f>
        <v>ASSET INVESTMENT</v>
      </c>
      <c r="C2160" s="87" t="str">
        <f>'Asset Investment (d)'!C39</f>
        <v xml:space="preserve">PROPERTY &amp; ASSET INVESTMENT </v>
      </c>
      <c r="D2160" s="87" t="str">
        <f>'Asset Investment (d)'!D39</f>
        <v>APPROVED SCHEMES</v>
      </c>
      <c r="E2160" s="87" t="str">
        <f>'Asset Investment (d)'!E39</f>
        <v>FIGURE</v>
      </c>
      <c r="F2160" s="87" t="str">
        <f>'Asset Investment (d)'!F39</f>
        <v>ICF - MCP - Repurposing NPT Childrens Centre (17MC)</v>
      </c>
      <c r="G2160" s="703"/>
      <c r="H2160" s="703"/>
      <c r="I2160" s="703"/>
      <c r="J2160" s="703"/>
      <c r="K2160" s="703"/>
      <c r="L2160" s="703"/>
      <c r="M2160" s="703"/>
      <c r="N2160" s="703"/>
      <c r="O2160" s="703"/>
      <c r="P2160" s="703"/>
      <c r="Q2160" s="703"/>
      <c r="R2160" s="703"/>
      <c r="S2160" s="703"/>
      <c r="W2160" s="703"/>
      <c r="X2160" s="703"/>
      <c r="Y2160" s="703"/>
      <c r="Z2160" s="703"/>
      <c r="AA2160" s="703"/>
      <c r="AB2160" s="703"/>
      <c r="AC2160" s="703" t="str">
        <f>'Asset Investment (d)'!N39</f>
        <v> </v>
      </c>
      <c r="AD2160" s="88">
        <f>'Asset Investment (d)'!M39</f>
        <v>0</v>
      </c>
      <c r="AM2160" s="88">
        <f>'Asset Investment (d)'!H39</f>
        <v>1E-3</v>
      </c>
      <c r="AN2160" s="88">
        <f>'Asset Investment (d)'!I39</f>
        <v>0</v>
      </c>
      <c r="AO2160" s="88">
        <f>'Asset Investment (d)'!J39</f>
        <v>0</v>
      </c>
      <c r="AP2160" s="88">
        <f>'Asset Investment (d)'!K39</f>
        <v>0</v>
      </c>
      <c r="AQ2160" s="88">
        <f>'Asset Investment (d)'!L39</f>
        <v>0</v>
      </c>
    </row>
    <row r="2161" spans="1:43">
      <c r="A2161" s="87" t="str">
        <f>'Asset Investment (d)'!A40</f>
        <v>Swansea Bay UHB</v>
      </c>
      <c r="B2161" s="87" t="str">
        <f>'Asset Investment (d)'!B40</f>
        <v>ASSET INVESTMENT</v>
      </c>
      <c r="C2161" s="87" t="str">
        <f>'Asset Investment (d)'!C40</f>
        <v xml:space="preserve">PROPERTY &amp; ASSET INVESTMENT </v>
      </c>
      <c r="D2161" s="87" t="str">
        <f>'Asset Investment (d)'!D40</f>
        <v>APPROVED SCHEMES</v>
      </c>
      <c r="E2161" s="87" t="str">
        <f>'Asset Investment (d)'!E40</f>
        <v>FIGURE</v>
      </c>
      <c r="F2161" s="87" t="str">
        <f>'Asset Investment (d)'!F40</f>
        <v>ICF - Neath Integrated Wellbeing Hub</v>
      </c>
      <c r="G2161" s="703"/>
      <c r="H2161" s="703"/>
      <c r="I2161" s="703"/>
      <c r="J2161" s="703"/>
      <c r="K2161" s="703"/>
      <c r="L2161" s="703"/>
      <c r="M2161" s="703"/>
      <c r="N2161" s="703"/>
      <c r="O2161" s="703"/>
      <c r="P2161" s="703"/>
      <c r="Q2161" s="703"/>
      <c r="R2161" s="703"/>
      <c r="S2161" s="703"/>
      <c r="W2161" s="703"/>
      <c r="X2161" s="703"/>
      <c r="Y2161" s="703"/>
      <c r="Z2161" s="703"/>
      <c r="AA2161" s="703"/>
      <c r="AB2161" s="703"/>
      <c r="AC2161" s="703" t="str">
        <f>'Asset Investment (d)'!N40</f>
        <v> </v>
      </c>
      <c r="AD2161" s="88">
        <f>'Asset Investment (d)'!M40</f>
        <v>0</v>
      </c>
      <c r="AM2161" s="88">
        <f>'Asset Investment (d)'!H40</f>
        <v>8.9999999999999993E-3</v>
      </c>
      <c r="AN2161" s="88">
        <f>'Asset Investment (d)'!I40</f>
        <v>0</v>
      </c>
      <c r="AO2161" s="88">
        <f>'Asset Investment (d)'!J40</f>
        <v>0</v>
      </c>
      <c r="AP2161" s="88">
        <f>'Asset Investment (d)'!K40</f>
        <v>0</v>
      </c>
      <c r="AQ2161" s="88">
        <f>'Asset Investment (d)'!L40</f>
        <v>0</v>
      </c>
    </row>
    <row r="2162" spans="1:43">
      <c r="A2162" s="87" t="str">
        <f>'Asset Investment (d)'!A41</f>
        <v>Swansea Bay UHB</v>
      </c>
      <c r="B2162" s="87" t="str">
        <f>'Asset Investment (d)'!B41</f>
        <v>ASSET INVESTMENT</v>
      </c>
      <c r="C2162" s="87" t="str">
        <f>'Asset Investment (d)'!C41</f>
        <v xml:space="preserve">PROPERTY &amp; ASSET INVESTMENT </v>
      </c>
      <c r="D2162" s="87" t="str">
        <f>'Asset Investment (d)'!D41</f>
        <v>APPROVED SCHEMES</v>
      </c>
      <c r="E2162" s="87" t="str">
        <f>'Asset Investment (d)'!E41</f>
        <v>FIGURE</v>
      </c>
      <c r="F2162" s="87" t="str">
        <f>'Asset Investment (d)'!F41</f>
        <v xml:space="preserve">ICF Schemes </v>
      </c>
      <c r="G2162" s="703"/>
      <c r="H2162" s="703"/>
      <c r="I2162" s="703"/>
      <c r="J2162" s="703"/>
      <c r="K2162" s="703"/>
      <c r="L2162" s="703"/>
      <c r="M2162" s="703"/>
      <c r="N2162" s="703"/>
      <c r="O2162" s="703"/>
      <c r="P2162" s="703"/>
      <c r="Q2162" s="703"/>
      <c r="R2162" s="703"/>
      <c r="S2162" s="703"/>
      <c r="W2162" s="703"/>
      <c r="X2162" s="703"/>
      <c r="Y2162" s="703"/>
      <c r="Z2162" s="703"/>
      <c r="AA2162" s="703"/>
      <c r="AB2162" s="703"/>
      <c r="AC2162" s="703" t="str">
        <f>'Asset Investment (d)'!N41</f>
        <v> </v>
      </c>
      <c r="AD2162" s="88">
        <f>'Asset Investment (d)'!M41</f>
        <v>0</v>
      </c>
      <c r="AM2162" s="88">
        <f>'Asset Investment (d)'!H41</f>
        <v>1.2999999999999999E-2</v>
      </c>
      <c r="AN2162" s="88">
        <f>'Asset Investment (d)'!I41</f>
        <v>0</v>
      </c>
      <c r="AO2162" s="88">
        <f>'Asset Investment (d)'!J41</f>
        <v>0</v>
      </c>
      <c r="AP2162" s="88">
        <f>'Asset Investment (d)'!K41</f>
        <v>0</v>
      </c>
      <c r="AQ2162" s="88">
        <f>'Asset Investment (d)'!L41</f>
        <v>0</v>
      </c>
    </row>
    <row r="2163" spans="1:43">
      <c r="A2163" s="87" t="str">
        <f>'Asset Investment (d)'!A42</f>
        <v>Swansea Bay UHB</v>
      </c>
      <c r="B2163" s="87" t="str">
        <f>'Asset Investment (d)'!B42</f>
        <v>ASSET INVESTMENT</v>
      </c>
      <c r="C2163" s="87" t="str">
        <f>'Asset Investment (d)'!C42</f>
        <v xml:space="preserve">PROPERTY &amp; ASSET INVESTMENT </v>
      </c>
      <c r="D2163" s="87" t="str">
        <f>'Asset Investment (d)'!D42</f>
        <v>APPROVED SCHEMES</v>
      </c>
      <c r="E2163" s="87" t="str">
        <f>'Asset Investment (d)'!E42</f>
        <v>FIGURE</v>
      </c>
      <c r="F2163" s="87" t="str">
        <f>'Asset Investment (d)'!F42</f>
        <v>Imaging</v>
      </c>
      <c r="G2163" s="703"/>
      <c r="H2163" s="703"/>
      <c r="I2163" s="703"/>
      <c r="J2163" s="703"/>
      <c r="K2163" s="703"/>
      <c r="L2163" s="703"/>
      <c r="M2163" s="703"/>
      <c r="N2163" s="703"/>
      <c r="O2163" s="703"/>
      <c r="P2163" s="703"/>
      <c r="Q2163" s="703"/>
      <c r="R2163" s="703"/>
      <c r="S2163" s="703"/>
      <c r="W2163" s="703"/>
      <c r="X2163" s="703"/>
      <c r="Y2163" s="703"/>
      <c r="Z2163" s="703"/>
      <c r="AA2163" s="703"/>
      <c r="AB2163" s="703"/>
      <c r="AC2163" s="703" t="str">
        <f>'Asset Investment (d)'!N42</f>
        <v> </v>
      </c>
      <c r="AD2163" s="88">
        <f>'Asset Investment (d)'!M42</f>
        <v>0</v>
      </c>
      <c r="AM2163" s="88">
        <f>'Asset Investment (d)'!H42</f>
        <v>0.122</v>
      </c>
      <c r="AN2163" s="88">
        <f>'Asset Investment (d)'!I42</f>
        <v>0</v>
      </c>
      <c r="AO2163" s="88">
        <f>'Asset Investment (d)'!J42</f>
        <v>0</v>
      </c>
      <c r="AP2163" s="88">
        <f>'Asset Investment (d)'!K42</f>
        <v>0</v>
      </c>
      <c r="AQ2163" s="88">
        <f>'Asset Investment (d)'!L42</f>
        <v>0</v>
      </c>
    </row>
    <row r="2164" spans="1:43">
      <c r="A2164" s="87" t="str">
        <f>'Asset Investment (d)'!A43</f>
        <v>Swansea Bay UHB</v>
      </c>
      <c r="B2164" s="87" t="str">
        <f>'Asset Investment (d)'!B43</f>
        <v>ASSET INVESTMENT</v>
      </c>
      <c r="C2164" s="87" t="str">
        <f>'Asset Investment (d)'!C43</f>
        <v xml:space="preserve">PROPERTY &amp; ASSET INVESTMENT </v>
      </c>
      <c r="D2164" s="87" t="str">
        <f>'Asset Investment (d)'!D43</f>
        <v>APPROVED SCHEMES</v>
      </c>
      <c r="E2164" s="87" t="str">
        <f>'Asset Investment (d)'!E43</f>
        <v>FIGURE</v>
      </c>
      <c r="F2164" s="87" t="str">
        <f>'Asset Investment (d)'!F43</f>
        <v xml:space="preserve">Invest to Save - Theatre Stock Omnicell </v>
      </c>
      <c r="G2164" s="703"/>
      <c r="H2164" s="703"/>
      <c r="I2164" s="703"/>
      <c r="J2164" s="703"/>
      <c r="K2164" s="703"/>
      <c r="L2164" s="703"/>
      <c r="M2164" s="703"/>
      <c r="N2164" s="703"/>
      <c r="O2164" s="703"/>
      <c r="P2164" s="703"/>
      <c r="Q2164" s="703"/>
      <c r="R2164" s="703"/>
      <c r="S2164" s="703"/>
      <c r="W2164" s="703"/>
      <c r="X2164" s="703"/>
      <c r="Y2164" s="703"/>
      <c r="Z2164" s="703"/>
      <c r="AA2164" s="703"/>
      <c r="AB2164" s="703"/>
      <c r="AC2164" s="703" t="str">
        <f>'Asset Investment (d)'!N43</f>
        <v> </v>
      </c>
      <c r="AD2164" s="88">
        <f>'Asset Investment (d)'!M43</f>
        <v>0</v>
      </c>
      <c r="AM2164" s="88">
        <f>'Asset Investment (d)'!H43</f>
        <v>0.311</v>
      </c>
      <c r="AN2164" s="88">
        <f>'Asset Investment (d)'!I43</f>
        <v>0</v>
      </c>
      <c r="AO2164" s="88">
        <f>'Asset Investment (d)'!J43</f>
        <v>0</v>
      </c>
      <c r="AP2164" s="88">
        <f>'Asset Investment (d)'!K43</f>
        <v>0</v>
      </c>
      <c r="AQ2164" s="88">
        <f>'Asset Investment (d)'!L43</f>
        <v>0</v>
      </c>
    </row>
    <row r="2165" spans="1:43">
      <c r="A2165" s="87" t="str">
        <f>'Asset Investment (d)'!A44</f>
        <v>Swansea Bay UHB</v>
      </c>
      <c r="B2165" s="87" t="str">
        <f>'Asset Investment (d)'!B44</f>
        <v>ASSET INVESTMENT</v>
      </c>
      <c r="C2165" s="87" t="str">
        <f>'Asset Investment (d)'!C44</f>
        <v xml:space="preserve">PROPERTY &amp; ASSET INVESTMENT </v>
      </c>
      <c r="D2165" s="87" t="str">
        <f>'Asset Investment (d)'!D44</f>
        <v>APPROVED SCHEMES</v>
      </c>
      <c r="E2165" s="87" t="str">
        <f>'Asset Investment (d)'!E44</f>
        <v>FIGURE</v>
      </c>
      <c r="F2165" s="87" t="str">
        <f>'Asset Investment (d)'!F44</f>
        <v>Linacc B – Singleton</v>
      </c>
      <c r="G2165" s="703"/>
      <c r="H2165" s="703"/>
      <c r="I2165" s="703"/>
      <c r="J2165" s="703"/>
      <c r="K2165" s="703"/>
      <c r="L2165" s="703"/>
      <c r="M2165" s="703"/>
      <c r="N2165" s="703"/>
      <c r="O2165" s="703"/>
      <c r="P2165" s="703"/>
      <c r="Q2165" s="703"/>
      <c r="R2165" s="703"/>
      <c r="S2165" s="703"/>
      <c r="W2165" s="703"/>
      <c r="X2165" s="703"/>
      <c r="Y2165" s="703"/>
      <c r="Z2165" s="703"/>
      <c r="AA2165" s="703"/>
      <c r="AB2165" s="703"/>
      <c r="AC2165" s="703" t="str">
        <f>'Asset Investment (d)'!N44</f>
        <v>Y</v>
      </c>
      <c r="AD2165" s="88">
        <f>'Asset Investment (d)'!M44</f>
        <v>0</v>
      </c>
      <c r="AM2165" s="88">
        <f>'Asset Investment (d)'!H44</f>
        <v>0.28199999999999997</v>
      </c>
      <c r="AN2165" s="88">
        <f>'Asset Investment (d)'!I44</f>
        <v>0</v>
      </c>
      <c r="AO2165" s="88">
        <f>'Asset Investment (d)'!J44</f>
        <v>0</v>
      </c>
      <c r="AP2165" s="88">
        <f>'Asset Investment (d)'!K44</f>
        <v>0</v>
      </c>
      <c r="AQ2165" s="88">
        <f>'Asset Investment (d)'!L44</f>
        <v>0</v>
      </c>
    </row>
    <row r="2166" spans="1:43">
      <c r="A2166" s="87" t="str">
        <f>'Asset Investment (d)'!A45</f>
        <v>Swansea Bay UHB</v>
      </c>
      <c r="B2166" s="87" t="str">
        <f>'Asset Investment (d)'!B45</f>
        <v>ASSET INVESTMENT</v>
      </c>
      <c r="C2166" s="87" t="str">
        <f>'Asset Investment (d)'!C45</f>
        <v xml:space="preserve">PROPERTY &amp; ASSET INVESTMENT </v>
      </c>
      <c r="D2166" s="87" t="str">
        <f>'Asset Investment (d)'!D45</f>
        <v>APPROVED SCHEMES</v>
      </c>
      <c r="E2166" s="87" t="str">
        <f>'Asset Investment (d)'!E45</f>
        <v>FIGURE</v>
      </c>
      <c r="F2166" s="87" t="str">
        <f>'Asset Investment (d)'!F45</f>
        <v>Linear Accelerator C at Singleton Hospital</v>
      </c>
      <c r="G2166" s="703"/>
      <c r="H2166" s="703"/>
      <c r="I2166" s="703"/>
      <c r="J2166" s="703"/>
      <c r="K2166" s="703"/>
      <c r="L2166" s="703"/>
      <c r="M2166" s="703"/>
      <c r="N2166" s="703"/>
      <c r="O2166" s="703"/>
      <c r="P2166" s="703"/>
      <c r="Q2166" s="703"/>
      <c r="R2166" s="703"/>
      <c r="S2166" s="703"/>
      <c r="W2166" s="703"/>
      <c r="X2166" s="703"/>
      <c r="Y2166" s="703"/>
      <c r="Z2166" s="703"/>
      <c r="AA2166" s="703"/>
      <c r="AB2166" s="703"/>
      <c r="AC2166" s="703" t="str">
        <f>'Asset Investment (d)'!N45</f>
        <v>Y</v>
      </c>
      <c r="AD2166" s="88">
        <f>'Asset Investment (d)'!M45</f>
        <v>0</v>
      </c>
      <c r="AM2166" s="88">
        <f>'Asset Investment (d)'!H45</f>
        <v>0.34</v>
      </c>
      <c r="AN2166" s="88">
        <f>'Asset Investment (d)'!I45</f>
        <v>0</v>
      </c>
      <c r="AO2166" s="88">
        <f>'Asset Investment (d)'!J45</f>
        <v>0</v>
      </c>
      <c r="AP2166" s="88">
        <f>'Asset Investment (d)'!K45</f>
        <v>0</v>
      </c>
      <c r="AQ2166" s="88">
        <f>'Asset Investment (d)'!L45</f>
        <v>0</v>
      </c>
    </row>
    <row r="2167" spans="1:43">
      <c r="A2167" s="87" t="str">
        <f>'Asset Investment (d)'!A46</f>
        <v>Swansea Bay UHB</v>
      </c>
      <c r="B2167" s="87" t="str">
        <f>'Asset Investment (d)'!B46</f>
        <v>ASSET INVESTMENT</v>
      </c>
      <c r="C2167" s="87" t="str">
        <f>'Asset Investment (d)'!C46</f>
        <v xml:space="preserve">PROPERTY &amp; ASSET INVESTMENT </v>
      </c>
      <c r="D2167" s="87" t="str">
        <f>'Asset Investment (d)'!D46</f>
        <v>APPROVED SCHEMES</v>
      </c>
      <c r="E2167" s="87" t="str">
        <f>'Asset Investment (d)'!E46</f>
        <v>FIGURE</v>
      </c>
      <c r="F2167" s="87" t="str">
        <f>'Asset Investment (d)'!F46</f>
        <v>Linear Accelerator D at Singleton Hospital</v>
      </c>
      <c r="G2167" s="703"/>
      <c r="H2167" s="703"/>
      <c r="I2167" s="703"/>
      <c r="J2167" s="703"/>
      <c r="K2167" s="703"/>
      <c r="L2167" s="703"/>
      <c r="M2167" s="703"/>
      <c r="N2167" s="703"/>
      <c r="O2167" s="703"/>
      <c r="P2167" s="703"/>
      <c r="Q2167" s="703"/>
      <c r="R2167" s="703"/>
      <c r="S2167" s="703"/>
      <c r="W2167" s="703"/>
      <c r="X2167" s="703"/>
      <c r="Y2167" s="703"/>
      <c r="Z2167" s="703"/>
      <c r="AA2167" s="703"/>
      <c r="AB2167" s="703"/>
      <c r="AC2167" s="703" t="str">
        <f>'Asset Investment (d)'!N46</f>
        <v>Y</v>
      </c>
      <c r="AD2167" s="88">
        <f>'Asset Investment (d)'!M46</f>
        <v>0</v>
      </c>
      <c r="AM2167" s="88">
        <f>'Asset Investment (d)'!H46</f>
        <v>0.25600000000000001</v>
      </c>
      <c r="AN2167" s="88">
        <f>'Asset Investment (d)'!I46</f>
        <v>0</v>
      </c>
      <c r="AO2167" s="88">
        <f>'Asset Investment (d)'!J46</f>
        <v>0</v>
      </c>
      <c r="AP2167" s="88">
        <f>'Asset Investment (d)'!K46</f>
        <v>0</v>
      </c>
      <c r="AQ2167" s="88">
        <f>'Asset Investment (d)'!L46</f>
        <v>0</v>
      </c>
    </row>
    <row r="2168" spans="1:43">
      <c r="A2168" s="87" t="str">
        <f>'Asset Investment (d)'!A47</f>
        <v>Swansea Bay UHB</v>
      </c>
      <c r="B2168" s="87" t="str">
        <f>'Asset Investment (d)'!B47</f>
        <v>ASSET INVESTMENT</v>
      </c>
      <c r="C2168" s="87" t="str">
        <f>'Asset Investment (d)'!C47</f>
        <v xml:space="preserve">PROPERTY &amp; ASSET INVESTMENT </v>
      </c>
      <c r="D2168" s="87" t="str">
        <f>'Asset Investment (d)'!D47</f>
        <v>APPROVED SCHEMES</v>
      </c>
      <c r="E2168" s="87" t="str">
        <f>'Asset Investment (d)'!E47</f>
        <v>FIGURE</v>
      </c>
      <c r="F2168" s="87" t="str">
        <f>'Asset Investment (d)'!F47</f>
        <v>Morriston Hospital Infrastructure Modernisation – Phase 2 Stage 2</v>
      </c>
      <c r="G2168" s="703"/>
      <c r="H2168" s="703"/>
      <c r="I2168" s="703"/>
      <c r="J2168" s="703"/>
      <c r="K2168" s="703"/>
      <c r="L2168" s="703"/>
      <c r="M2168" s="703"/>
      <c r="N2168" s="703"/>
      <c r="O2168" s="703"/>
      <c r="P2168" s="703"/>
      <c r="Q2168" s="703"/>
      <c r="R2168" s="703"/>
      <c r="S2168" s="703"/>
      <c r="W2168" s="703"/>
      <c r="X2168" s="703"/>
      <c r="Y2168" s="703"/>
      <c r="Z2168" s="703"/>
      <c r="AA2168" s="703"/>
      <c r="AB2168" s="703"/>
      <c r="AC2168" s="703" t="str">
        <f>'Asset Investment (d)'!N47</f>
        <v> </v>
      </c>
      <c r="AD2168" s="88">
        <f>'Asset Investment (d)'!M47</f>
        <v>0</v>
      </c>
      <c r="AM2168" s="88">
        <f>'Asset Investment (d)'!H47</f>
        <v>6.0000000000000001E-3</v>
      </c>
      <c r="AN2168" s="88">
        <f>'Asset Investment (d)'!I47</f>
        <v>9.9779999999999998</v>
      </c>
      <c r="AO2168" s="88">
        <f>'Asset Investment (d)'!J47</f>
        <v>0</v>
      </c>
      <c r="AP2168" s="88">
        <f>'Asset Investment (d)'!K47</f>
        <v>0</v>
      </c>
      <c r="AQ2168" s="88">
        <f>'Asset Investment (d)'!L47</f>
        <v>0</v>
      </c>
    </row>
    <row r="2169" spans="1:43">
      <c r="A2169" s="87" t="str">
        <f>'Asset Investment (d)'!A48</f>
        <v>Swansea Bay UHB</v>
      </c>
      <c r="B2169" s="87" t="str">
        <f>'Asset Investment (d)'!B48</f>
        <v>ASSET INVESTMENT</v>
      </c>
      <c r="C2169" s="87" t="str">
        <f>'Asset Investment (d)'!C48</f>
        <v xml:space="preserve">PROPERTY &amp; ASSET INVESTMENT </v>
      </c>
      <c r="D2169" s="87" t="str">
        <f>'Asset Investment (d)'!D48</f>
        <v>APPROVED SCHEMES</v>
      </c>
      <c r="E2169" s="87" t="str">
        <f>'Asset Investment (d)'!E48</f>
        <v>FIGURE</v>
      </c>
      <c r="F2169" s="87" t="str">
        <f>'Asset Investment (d)'!F48</f>
        <v>National Clinical Systems - HEPMA</v>
      </c>
      <c r="G2169" s="703"/>
      <c r="H2169" s="703"/>
      <c r="I2169" s="703"/>
      <c r="J2169" s="703"/>
      <c r="K2169" s="703"/>
      <c r="L2169" s="703"/>
      <c r="M2169" s="703"/>
      <c r="N2169" s="703"/>
      <c r="O2169" s="703"/>
      <c r="P2169" s="703"/>
      <c r="Q2169" s="703"/>
      <c r="R2169" s="703"/>
      <c r="S2169" s="703"/>
      <c r="W2169" s="703"/>
      <c r="X2169" s="703"/>
      <c r="Y2169" s="703"/>
      <c r="Z2169" s="703"/>
      <c r="AA2169" s="703"/>
      <c r="AB2169" s="703"/>
      <c r="AC2169" s="703" t="str">
        <f>'Asset Investment (d)'!N48</f>
        <v> </v>
      </c>
      <c r="AD2169" s="88">
        <f>'Asset Investment (d)'!M48</f>
        <v>0</v>
      </c>
      <c r="AM2169" s="88">
        <f>'Asset Investment (d)'!H48</f>
        <v>0.26900000000000002</v>
      </c>
      <c r="AN2169" s="88">
        <f>'Asset Investment (d)'!I48</f>
        <v>0</v>
      </c>
      <c r="AO2169" s="88">
        <f>'Asset Investment (d)'!J48</f>
        <v>0</v>
      </c>
      <c r="AP2169" s="88">
        <f>'Asset Investment (d)'!K48</f>
        <v>0</v>
      </c>
      <c r="AQ2169" s="88">
        <f>'Asset Investment (d)'!L48</f>
        <v>0</v>
      </c>
    </row>
    <row r="2170" spans="1:43">
      <c r="A2170" s="87" t="str">
        <f>'Asset Investment (d)'!A49</f>
        <v>Swansea Bay UHB</v>
      </c>
      <c r="B2170" s="87" t="str">
        <f>'Asset Investment (d)'!B49</f>
        <v>ASSET INVESTMENT</v>
      </c>
      <c r="C2170" s="87" t="str">
        <f>'Asset Investment (d)'!C49</f>
        <v xml:space="preserve">PROPERTY &amp; ASSET INVESTMENT </v>
      </c>
      <c r="D2170" s="87" t="str">
        <f>'Asset Investment (d)'!D49</f>
        <v>APPROVED SCHEMES</v>
      </c>
      <c r="E2170" s="87" t="str">
        <f>'Asset Investment (d)'!E49</f>
        <v>TOTAL</v>
      </c>
      <c r="F2170" s="87" t="str">
        <f>'Asset Investment (d)'!F49</f>
        <v>National Imaging</v>
      </c>
      <c r="G2170" s="703"/>
      <c r="H2170" s="703"/>
      <c r="I2170" s="703"/>
      <c r="J2170" s="703"/>
      <c r="K2170" s="703"/>
      <c r="L2170" s="703"/>
      <c r="M2170" s="703"/>
      <c r="N2170" s="703"/>
      <c r="O2170" s="703"/>
      <c r="P2170" s="703"/>
      <c r="Q2170" s="703"/>
      <c r="R2170" s="703"/>
      <c r="S2170" s="703"/>
      <c r="W2170" s="703"/>
      <c r="X2170" s="703"/>
      <c r="Y2170" s="703"/>
      <c r="Z2170" s="703"/>
      <c r="AA2170" s="703"/>
      <c r="AB2170" s="703"/>
      <c r="AC2170" s="703" t="str">
        <f>'Asset Investment (d)'!N49</f>
        <v> </v>
      </c>
      <c r="AD2170" s="88">
        <f>'Asset Investment (d)'!M49</f>
        <v>0</v>
      </c>
      <c r="AM2170" s="88">
        <f>'Asset Investment (d)'!H49</f>
        <v>0.67100000000000004</v>
      </c>
      <c r="AN2170" s="88">
        <f>'Asset Investment (d)'!I49</f>
        <v>0.7</v>
      </c>
      <c r="AO2170" s="88">
        <f>'Asset Investment (d)'!J49</f>
        <v>0</v>
      </c>
      <c r="AP2170" s="88">
        <f>'Asset Investment (d)'!K49</f>
        <v>0</v>
      </c>
      <c r="AQ2170" s="88">
        <f>'Asset Investment (d)'!L49</f>
        <v>0</v>
      </c>
    </row>
    <row r="2171" spans="1:43">
      <c r="A2171" s="87" t="str">
        <f>'Asset Investment (d)'!A50</f>
        <v>Swansea Bay UHB</v>
      </c>
      <c r="B2171" s="87" t="str">
        <f>'Asset Investment (d)'!B50</f>
        <v>ASSET INVESTMENT</v>
      </c>
      <c r="C2171" s="87" t="str">
        <f>'Asset Investment (d)'!C50</f>
        <v xml:space="preserve">PROPERTY &amp; ASSET INVESTMENT </v>
      </c>
      <c r="D2171" s="87" t="str">
        <f>'Asset Investment (d)'!D50</f>
        <v>APPROVED SCHEMES</v>
      </c>
      <c r="E2171" s="87" t="str">
        <f>'Asset Investment (d)'!E50</f>
        <v>FIGURE</v>
      </c>
      <c r="F2171" s="87" t="str">
        <f>'Asset Investment (d)'!F50</f>
        <v xml:space="preserve">National Imaging Programme – Neath Port Talbot MRI </v>
      </c>
      <c r="G2171" s="703"/>
      <c r="H2171" s="703"/>
      <c r="I2171" s="703"/>
      <c r="J2171" s="703"/>
      <c r="K2171" s="703"/>
      <c r="L2171" s="703"/>
      <c r="M2171" s="703"/>
      <c r="N2171" s="703"/>
      <c r="O2171" s="703"/>
      <c r="P2171" s="703"/>
      <c r="Q2171" s="703"/>
      <c r="R2171" s="703"/>
      <c r="S2171" s="703"/>
      <c r="W2171" s="703"/>
      <c r="X2171" s="703"/>
      <c r="Y2171" s="703"/>
      <c r="Z2171" s="703"/>
      <c r="AA2171" s="703"/>
      <c r="AB2171" s="703"/>
      <c r="AC2171" s="703" t="str">
        <f>'Asset Investment (d)'!N50</f>
        <v> </v>
      </c>
      <c r="AD2171" s="88">
        <f>'Asset Investment (d)'!M50</f>
        <v>0</v>
      </c>
      <c r="AM2171" s="88">
        <f>'Asset Investment (d)'!H50</f>
        <v>0.18</v>
      </c>
      <c r="AN2171" s="88">
        <f>'Asset Investment (d)'!I50</f>
        <v>0</v>
      </c>
      <c r="AO2171" s="88">
        <f>'Asset Investment (d)'!J50</f>
        <v>0</v>
      </c>
      <c r="AP2171" s="88">
        <f>'Asset Investment (d)'!K50</f>
        <v>0</v>
      </c>
      <c r="AQ2171" s="88">
        <f>'Asset Investment (d)'!L50</f>
        <v>0</v>
      </c>
    </row>
    <row r="2172" spans="1:43">
      <c r="A2172" s="87" t="str">
        <f>'Asset Investment (d)'!A51</f>
        <v>Swansea Bay UHB</v>
      </c>
      <c r="B2172" s="87" t="str">
        <f>'Asset Investment (d)'!B51</f>
        <v>ASSET INVESTMENT</v>
      </c>
      <c r="C2172" s="87" t="str">
        <f>'Asset Investment (d)'!C51</f>
        <v xml:space="preserve">PROPERTY &amp; ASSET INVESTMENT </v>
      </c>
      <c r="D2172" s="87" t="str">
        <f>'Asset Investment (d)'!D51</f>
        <v>APPROVED SCHEMES</v>
      </c>
      <c r="E2172" s="87" t="str">
        <f>'Asset Investment (d)'!E51</f>
        <v>FIGURE</v>
      </c>
      <c r="F2172" s="87" t="str">
        <f>'Asset Investment (d)'!F51</f>
        <v xml:space="preserve">National Programmes – Decarbonisation </v>
      </c>
      <c r="G2172" s="703"/>
      <c r="H2172" s="703"/>
      <c r="I2172" s="703"/>
      <c r="J2172" s="703"/>
      <c r="K2172" s="703"/>
      <c r="L2172" s="703"/>
      <c r="M2172" s="703"/>
      <c r="N2172" s="703"/>
      <c r="O2172" s="703"/>
      <c r="P2172" s="703"/>
      <c r="Q2172" s="703"/>
      <c r="R2172" s="703"/>
      <c r="S2172" s="703"/>
      <c r="W2172" s="703"/>
      <c r="X2172" s="703"/>
      <c r="Y2172" s="703"/>
      <c r="Z2172" s="703"/>
      <c r="AA2172" s="703"/>
      <c r="AB2172" s="703"/>
      <c r="AC2172" s="703" t="str">
        <f>'Asset Investment (d)'!N51</f>
        <v> </v>
      </c>
      <c r="AD2172" s="88">
        <f>'Asset Investment (d)'!M51</f>
        <v>0</v>
      </c>
      <c r="AM2172" s="88">
        <f>'Asset Investment (d)'!H51</f>
        <v>5.8000000000000003E-2</v>
      </c>
      <c r="AN2172" s="88">
        <f>'Asset Investment (d)'!I51</f>
        <v>0</v>
      </c>
      <c r="AO2172" s="88">
        <f>'Asset Investment (d)'!J51</f>
        <v>0</v>
      </c>
      <c r="AP2172" s="88">
        <f>'Asset Investment (d)'!K51</f>
        <v>0</v>
      </c>
      <c r="AQ2172" s="88">
        <f>'Asset Investment (d)'!L51</f>
        <v>0</v>
      </c>
    </row>
    <row r="2173" spans="1:43">
      <c r="A2173" s="87" t="str">
        <f>'Asset Investment (d)'!A52</f>
        <v>Swansea Bay UHB</v>
      </c>
      <c r="B2173" s="87" t="str">
        <f>'Asset Investment (d)'!B52</f>
        <v>ASSET INVESTMENT</v>
      </c>
      <c r="C2173" s="87" t="str">
        <f>'Asset Investment (d)'!C52</f>
        <v xml:space="preserve">PROPERTY &amp; ASSET INVESTMENT </v>
      </c>
      <c r="D2173" s="87" t="str">
        <f>'Asset Investment (d)'!D52</f>
        <v>APPROVED SCHEMES</v>
      </c>
      <c r="E2173" s="87" t="str">
        <f>'Asset Investment (d)'!E52</f>
        <v>FIGURE</v>
      </c>
      <c r="F2173" s="87" t="str">
        <f>'Asset Investment (d)'!F52</f>
        <v xml:space="preserve">National Programmes – Fire </v>
      </c>
      <c r="G2173" s="703"/>
      <c r="H2173" s="703"/>
      <c r="I2173" s="703"/>
      <c r="J2173" s="703"/>
      <c r="K2173" s="703"/>
      <c r="L2173" s="703"/>
      <c r="M2173" s="703"/>
      <c r="N2173" s="703"/>
      <c r="O2173" s="703"/>
      <c r="P2173" s="703"/>
      <c r="Q2173" s="703"/>
      <c r="R2173" s="703"/>
      <c r="S2173" s="703"/>
      <c r="W2173" s="703"/>
      <c r="X2173" s="703"/>
      <c r="Y2173" s="703"/>
      <c r="Z2173" s="703"/>
      <c r="AA2173" s="703"/>
      <c r="AB2173" s="703"/>
      <c r="AC2173" s="703" t="str">
        <f>'Asset Investment (d)'!N52</f>
        <v> </v>
      </c>
      <c r="AD2173" s="88">
        <f>'Asset Investment (d)'!M52</f>
        <v>0</v>
      </c>
      <c r="AM2173" s="88">
        <f>'Asset Investment (d)'!H52</f>
        <v>1.6E-2</v>
      </c>
      <c r="AN2173" s="88">
        <f>'Asset Investment (d)'!I52</f>
        <v>0</v>
      </c>
      <c r="AO2173" s="88">
        <f>'Asset Investment (d)'!J52</f>
        <v>0</v>
      </c>
      <c r="AP2173" s="88">
        <f>'Asset Investment (d)'!K52</f>
        <v>0</v>
      </c>
      <c r="AQ2173" s="88">
        <f>'Asset Investment (d)'!L52</f>
        <v>0</v>
      </c>
    </row>
    <row r="2174" spans="1:43">
      <c r="A2174" s="87" t="str">
        <f>'Asset Investment (d)'!A53</f>
        <v>Swansea Bay UHB</v>
      </c>
      <c r="B2174" s="87" t="str">
        <f>'Asset Investment (d)'!B53</f>
        <v>ASSET INVESTMENT</v>
      </c>
      <c r="C2174" s="87" t="str">
        <f>'Asset Investment (d)'!C53</f>
        <v xml:space="preserve">PROPERTY &amp; ASSET INVESTMENT </v>
      </c>
      <c r="D2174" s="87" t="str">
        <f>'Asset Investment (d)'!D53</f>
        <v>APPROVED SCHEMES</v>
      </c>
      <c r="E2174" s="87" t="str">
        <f>'Asset Investment (d)'!E53</f>
        <v>FIGURE</v>
      </c>
      <c r="F2174" s="87" t="str">
        <f>'Asset Investment (d)'!F53</f>
        <v xml:space="preserve">National Programmes – Imaging </v>
      </c>
      <c r="G2174" s="703"/>
      <c r="H2174" s="703"/>
      <c r="I2174" s="703"/>
      <c r="J2174" s="703"/>
      <c r="K2174" s="703"/>
      <c r="L2174" s="703"/>
      <c r="M2174" s="703"/>
      <c r="N2174" s="703"/>
      <c r="O2174" s="703"/>
      <c r="P2174" s="703"/>
      <c r="Q2174" s="703"/>
      <c r="R2174" s="703"/>
      <c r="S2174" s="703"/>
      <c r="W2174" s="703"/>
      <c r="X2174" s="703"/>
      <c r="Y2174" s="703"/>
      <c r="Z2174" s="703"/>
      <c r="AA2174" s="703"/>
      <c r="AB2174" s="703"/>
      <c r="AC2174" s="703" t="str">
        <f>'Asset Investment (d)'!N53</f>
        <v> </v>
      </c>
      <c r="AD2174" s="88">
        <f>'Asset Investment (d)'!M53</f>
        <v>0</v>
      </c>
      <c r="AM2174" s="88">
        <f>'Asset Investment (d)'!H53</f>
        <v>7.2999999999999995E-2</v>
      </c>
      <c r="AN2174" s="88">
        <f>'Asset Investment (d)'!I53</f>
        <v>0</v>
      </c>
      <c r="AO2174" s="88">
        <f>'Asset Investment (d)'!J53</f>
        <v>0</v>
      </c>
      <c r="AP2174" s="88">
        <f>'Asset Investment (d)'!K53</f>
        <v>0</v>
      </c>
      <c r="AQ2174" s="88">
        <f>'Asset Investment (d)'!L53</f>
        <v>0</v>
      </c>
    </row>
    <row r="2175" spans="1:43">
      <c r="A2175" s="87" t="str">
        <f>'Asset Investment (d)'!A54</f>
        <v>Swansea Bay UHB</v>
      </c>
      <c r="B2175" s="87" t="str">
        <f>'Asset Investment (d)'!B54</f>
        <v>ASSET INVESTMENT</v>
      </c>
      <c r="C2175" s="87" t="str">
        <f>'Asset Investment (d)'!C54</f>
        <v xml:space="preserve">PROPERTY &amp; ASSET INVESTMENT </v>
      </c>
      <c r="D2175" s="87" t="str">
        <f>'Asset Investment (d)'!D54</f>
        <v>APPROVED SCHEMES</v>
      </c>
      <c r="E2175" s="87" t="str">
        <f>'Asset Investment (d)'!E54</f>
        <v>FIGURE</v>
      </c>
      <c r="F2175" s="87" t="str">
        <f>'Asset Investment (d)'!F54</f>
        <v xml:space="preserve">National Programmes – Infrastructure </v>
      </c>
      <c r="G2175" s="703"/>
      <c r="H2175" s="703"/>
      <c r="I2175" s="703"/>
      <c r="J2175" s="703"/>
      <c r="K2175" s="703"/>
      <c r="L2175" s="703"/>
      <c r="M2175" s="703"/>
      <c r="N2175" s="703"/>
      <c r="O2175" s="703"/>
      <c r="P2175" s="703"/>
      <c r="Q2175" s="703"/>
      <c r="R2175" s="703"/>
      <c r="S2175" s="703"/>
      <c r="W2175" s="703"/>
      <c r="X2175" s="703"/>
      <c r="Y2175" s="703"/>
      <c r="Z2175" s="703"/>
      <c r="AA2175" s="703"/>
      <c r="AB2175" s="703"/>
      <c r="AC2175" s="703" t="str">
        <f>'Asset Investment (d)'!N54</f>
        <v> </v>
      </c>
      <c r="AD2175" s="88">
        <f>'Asset Investment (d)'!M54</f>
        <v>0</v>
      </c>
      <c r="AM2175" s="88">
        <f>'Asset Investment (d)'!H54</f>
        <v>7.8E-2</v>
      </c>
      <c r="AN2175" s="88">
        <f>'Asset Investment (d)'!I54</f>
        <v>0</v>
      </c>
      <c r="AO2175" s="88">
        <f>'Asset Investment (d)'!J54</f>
        <v>0</v>
      </c>
      <c r="AP2175" s="88">
        <f>'Asset Investment (d)'!K54</f>
        <v>0</v>
      </c>
      <c r="AQ2175" s="88">
        <f>'Asset Investment (d)'!L54</f>
        <v>0</v>
      </c>
    </row>
    <row r="2176" spans="1:43">
      <c r="A2176" s="87" t="str">
        <f>'Asset Investment (d)'!A55</f>
        <v>Swansea Bay UHB</v>
      </c>
      <c r="B2176" s="87" t="str">
        <f>'Asset Investment (d)'!B55</f>
        <v>ASSET INVESTMENT</v>
      </c>
      <c r="C2176" s="87" t="str">
        <f>'Asset Investment (d)'!C55</f>
        <v xml:space="preserve">PROPERTY &amp; ASSET INVESTMENT </v>
      </c>
      <c r="D2176" s="87" t="str">
        <f>'Asset Investment (d)'!D55</f>
        <v>APPROVED SCHEMES</v>
      </c>
      <c r="E2176" s="87" t="str">
        <f>'Asset Investment (d)'!E55</f>
        <v>FIGURE</v>
      </c>
      <c r="F2176" s="87" t="str">
        <f>'Asset Investment (d)'!F55</f>
        <v xml:space="preserve">National Programmes – Mental Health </v>
      </c>
      <c r="G2176" s="703"/>
      <c r="H2176" s="703"/>
      <c r="I2176" s="703"/>
      <c r="J2176" s="703"/>
      <c r="K2176" s="703"/>
      <c r="L2176" s="703"/>
      <c r="M2176" s="703"/>
      <c r="N2176" s="703"/>
      <c r="O2176" s="703"/>
      <c r="P2176" s="703"/>
      <c r="Q2176" s="703"/>
      <c r="R2176" s="703"/>
      <c r="S2176" s="703"/>
      <c r="W2176" s="703"/>
      <c r="X2176" s="703"/>
      <c r="Y2176" s="703"/>
      <c r="Z2176" s="703"/>
      <c r="AA2176" s="703"/>
      <c r="AB2176" s="703"/>
      <c r="AC2176" s="703" t="str">
        <f>'Asset Investment (d)'!N55</f>
        <v> </v>
      </c>
      <c r="AD2176" s="88">
        <f>'Asset Investment (d)'!M55</f>
        <v>0</v>
      </c>
      <c r="AM2176" s="88">
        <f>'Asset Investment (d)'!H55</f>
        <v>2.1000000000000001E-2</v>
      </c>
      <c r="AN2176" s="88">
        <f>'Asset Investment (d)'!I55</f>
        <v>0</v>
      </c>
      <c r="AO2176" s="88">
        <f>'Asset Investment (d)'!J55</f>
        <v>0</v>
      </c>
      <c r="AP2176" s="88">
        <f>'Asset Investment (d)'!K55</f>
        <v>0</v>
      </c>
      <c r="AQ2176" s="88">
        <f>'Asset Investment (d)'!L55</f>
        <v>0</v>
      </c>
    </row>
    <row r="2177" spans="1:43">
      <c r="A2177" s="87" t="str">
        <f>'Asset Investment (d)'!A56</f>
        <v>Swansea Bay UHB</v>
      </c>
      <c r="B2177" s="87" t="str">
        <f>'Asset Investment (d)'!B56</f>
        <v>ASSET INVESTMENT</v>
      </c>
      <c r="C2177" s="87" t="str">
        <f>'Asset Investment (d)'!C56</f>
        <v xml:space="preserve">PROPERTY &amp; ASSET INVESTMENT </v>
      </c>
      <c r="D2177" s="87" t="str">
        <f>'Asset Investment (d)'!D56</f>
        <v>APPROVED SCHEMES</v>
      </c>
      <c r="E2177" s="87" t="str">
        <f>'Asset Investment (d)'!E56</f>
        <v>FIGURE</v>
      </c>
      <c r="F2177" s="87" t="str">
        <f>'Asset Investment (d)'!F56</f>
        <v>NDR (Transfer from NWIS)</v>
      </c>
      <c r="G2177" s="703"/>
      <c r="H2177" s="703"/>
      <c r="I2177" s="703"/>
      <c r="J2177" s="703"/>
      <c r="K2177" s="703"/>
      <c r="L2177" s="703"/>
      <c r="M2177" s="703"/>
      <c r="N2177" s="703"/>
      <c r="O2177" s="703"/>
      <c r="P2177" s="703"/>
      <c r="Q2177" s="703"/>
      <c r="R2177" s="703"/>
      <c r="S2177" s="703"/>
      <c r="W2177" s="703"/>
      <c r="X2177" s="703"/>
      <c r="Y2177" s="703"/>
      <c r="Z2177" s="703"/>
      <c r="AA2177" s="703"/>
      <c r="AB2177" s="703"/>
      <c r="AC2177" s="703" t="str">
        <f>'Asset Investment (d)'!N56</f>
        <v> </v>
      </c>
      <c r="AD2177" s="88">
        <f>'Asset Investment (d)'!M56</f>
        <v>0</v>
      </c>
      <c r="AM2177" s="88">
        <f>'Asset Investment (d)'!H56</f>
        <v>0.06</v>
      </c>
      <c r="AN2177" s="88">
        <f>'Asset Investment (d)'!I56</f>
        <v>0</v>
      </c>
      <c r="AO2177" s="88">
        <f>'Asset Investment (d)'!J56</f>
        <v>0</v>
      </c>
      <c r="AP2177" s="88">
        <f>'Asset Investment (d)'!K56</f>
        <v>0</v>
      </c>
      <c r="AQ2177" s="88">
        <f>'Asset Investment (d)'!L56</f>
        <v>0</v>
      </c>
    </row>
    <row r="2178" spans="1:43">
      <c r="A2178" s="87" t="str">
        <f>'Asset Investment (d)'!A57</f>
        <v>Swansea Bay UHB</v>
      </c>
      <c r="B2178" s="87" t="str">
        <f>'Asset Investment (d)'!B57</f>
        <v>ASSET INVESTMENT</v>
      </c>
      <c r="C2178" s="87" t="str">
        <f>'Asset Investment (d)'!C57</f>
        <v xml:space="preserve">PROPERTY &amp; ASSET INVESTMENT </v>
      </c>
      <c r="D2178" s="87" t="str">
        <f>'Asset Investment (d)'!D57</f>
        <v>APPROVED SCHEMES</v>
      </c>
      <c r="E2178" s="87" t="str">
        <f>'Asset Investment (d)'!E57</f>
        <v>FIGURE</v>
      </c>
      <c r="F2178" s="87" t="str">
        <f>'Asset Investment (d)'!F57</f>
        <v>Neonatal and Post-Natal Capacity at Singleton Hospital</v>
      </c>
      <c r="G2178" s="703"/>
      <c r="H2178" s="703"/>
      <c r="I2178" s="703"/>
      <c r="J2178" s="703"/>
      <c r="K2178" s="703"/>
      <c r="L2178" s="703"/>
      <c r="M2178" s="703"/>
      <c r="N2178" s="703"/>
      <c r="O2178" s="703"/>
      <c r="P2178" s="703"/>
      <c r="Q2178" s="703"/>
      <c r="R2178" s="703"/>
      <c r="S2178" s="703"/>
      <c r="W2178" s="703"/>
      <c r="X2178" s="703"/>
      <c r="Y2178" s="703"/>
      <c r="Z2178" s="703"/>
      <c r="AA2178" s="703"/>
      <c r="AB2178" s="703"/>
      <c r="AC2178" s="703" t="str">
        <f>'Asset Investment (d)'!N57</f>
        <v> </v>
      </c>
      <c r="AD2178" s="88">
        <f>'Asset Investment (d)'!M57</f>
        <v>0</v>
      </c>
      <c r="AM2178" s="88">
        <f>'Asset Investment (d)'!H57</f>
        <v>0.127</v>
      </c>
      <c r="AN2178" s="88">
        <f>'Asset Investment (d)'!I57</f>
        <v>0</v>
      </c>
      <c r="AO2178" s="88">
        <f>'Asset Investment (d)'!J57</f>
        <v>0</v>
      </c>
      <c r="AP2178" s="88">
        <f>'Asset Investment (d)'!K57</f>
        <v>0</v>
      </c>
      <c r="AQ2178" s="88">
        <f>'Asset Investment (d)'!L57</f>
        <v>0</v>
      </c>
    </row>
    <row r="2179" spans="1:43">
      <c r="A2179" s="87" t="str">
        <f>'Asset Investment (d)'!A58</f>
        <v>Swansea Bay UHB</v>
      </c>
      <c r="B2179" s="87" t="str">
        <f>'Asset Investment (d)'!B58</f>
        <v>ASSET INVESTMENT</v>
      </c>
      <c r="C2179" s="87" t="str">
        <f>'Asset Investment (d)'!C58</f>
        <v xml:space="preserve">PROPERTY &amp; ASSET INVESTMENT </v>
      </c>
      <c r="D2179" s="87" t="str">
        <f>'Asset Investment (d)'!D58</f>
        <v>APPROVED SCHEMES</v>
      </c>
      <c r="E2179" s="87" t="str">
        <f>'Asset Investment (d)'!E58</f>
        <v>FIGURE</v>
      </c>
      <c r="F2179" s="87" t="str">
        <f>'Asset Investment (d)'!F58</f>
        <v>Perinatal Mother &amp; Baby Unit at Tonna Hospital</v>
      </c>
      <c r="G2179" s="703"/>
      <c r="H2179" s="703"/>
      <c r="I2179" s="703"/>
      <c r="J2179" s="703"/>
      <c r="K2179" s="703"/>
      <c r="L2179" s="703"/>
      <c r="M2179" s="703"/>
      <c r="N2179" s="703"/>
      <c r="O2179" s="703"/>
      <c r="P2179" s="703"/>
      <c r="Q2179" s="703"/>
      <c r="R2179" s="703"/>
      <c r="S2179" s="703"/>
      <c r="W2179" s="703"/>
      <c r="X2179" s="703"/>
      <c r="Y2179" s="703"/>
      <c r="Z2179" s="703"/>
      <c r="AA2179" s="703"/>
      <c r="AB2179" s="703"/>
      <c r="AC2179" s="703" t="str">
        <f>'Asset Investment (d)'!N58</f>
        <v> </v>
      </c>
      <c r="AD2179" s="88">
        <f>'Asset Investment (d)'!M58</f>
        <v>0</v>
      </c>
      <c r="AM2179" s="88">
        <f>'Asset Investment (d)'!H58</f>
        <v>0.02</v>
      </c>
      <c r="AN2179" s="88">
        <f>'Asset Investment (d)'!I58</f>
        <v>0</v>
      </c>
      <c r="AO2179" s="88">
        <f>'Asset Investment (d)'!J58</f>
        <v>0</v>
      </c>
      <c r="AP2179" s="88">
        <f>'Asset Investment (d)'!K58</f>
        <v>0</v>
      </c>
      <c r="AQ2179" s="88">
        <f>'Asset Investment (d)'!L58</f>
        <v>0</v>
      </c>
    </row>
    <row r="2180" spans="1:43">
      <c r="A2180" s="87" t="str">
        <f>'Asset Investment (d)'!A59</f>
        <v>Swansea Bay UHB</v>
      </c>
      <c r="B2180" s="87" t="str">
        <f>'Asset Investment (d)'!B59</f>
        <v>ASSET INVESTMENT</v>
      </c>
      <c r="C2180" s="87" t="str">
        <f>'Asset Investment (d)'!C59</f>
        <v xml:space="preserve">PROPERTY &amp; ASSET INVESTMENT </v>
      </c>
      <c r="D2180" s="87" t="str">
        <f>'Asset Investment (d)'!D59</f>
        <v>APPROVED SCHEMES</v>
      </c>
      <c r="E2180" s="87" t="str">
        <f>'Asset Investment (d)'!E59</f>
        <v>FIGURE</v>
      </c>
      <c r="F2180" s="87" t="str">
        <f>'Asset Investment (d)'!F59</f>
        <v xml:space="preserve">PET CT Scanner Fees </v>
      </c>
      <c r="G2180" s="703"/>
      <c r="H2180" s="703"/>
      <c r="I2180" s="703"/>
      <c r="J2180" s="703"/>
      <c r="K2180" s="703"/>
      <c r="L2180" s="703"/>
      <c r="M2180" s="703"/>
      <c r="N2180" s="703"/>
      <c r="O2180" s="703"/>
      <c r="P2180" s="703"/>
      <c r="Q2180" s="703"/>
      <c r="R2180" s="703"/>
      <c r="S2180" s="703"/>
      <c r="W2180" s="703"/>
      <c r="X2180" s="703"/>
      <c r="Y2180" s="703"/>
      <c r="Z2180" s="703"/>
      <c r="AA2180" s="703"/>
      <c r="AB2180" s="703"/>
      <c r="AC2180" s="703" t="str">
        <f>'Asset Investment (d)'!N59</f>
        <v>Y</v>
      </c>
      <c r="AD2180" s="88">
        <f>'Asset Investment (d)'!M59</f>
        <v>0</v>
      </c>
      <c r="AM2180" s="88">
        <f>'Asset Investment (d)'!H59</f>
        <v>0</v>
      </c>
      <c r="AN2180" s="88">
        <f>'Asset Investment (d)'!I59</f>
        <v>0.10299999999999999</v>
      </c>
      <c r="AO2180" s="88">
        <f>'Asset Investment (d)'!J59</f>
        <v>0</v>
      </c>
      <c r="AP2180" s="88">
        <f>'Asset Investment (d)'!K59</f>
        <v>0</v>
      </c>
      <c r="AQ2180" s="88">
        <f>'Asset Investment (d)'!L59</f>
        <v>0</v>
      </c>
    </row>
    <row r="2181" spans="1:43">
      <c r="A2181" s="87" t="str">
        <f>'Asset Investment (d)'!A60</f>
        <v>Swansea Bay UHB</v>
      </c>
      <c r="B2181" s="87" t="str">
        <f>'Asset Investment (d)'!B60</f>
        <v>ASSET INVESTMENT</v>
      </c>
      <c r="C2181" s="87" t="str">
        <f>'Asset Investment (d)'!C60</f>
        <v xml:space="preserve">PROPERTY &amp; ASSET INVESTMENT </v>
      </c>
      <c r="D2181" s="87" t="str">
        <f>'Asset Investment (d)'!D60</f>
        <v>APPROVED SCHEMES</v>
      </c>
      <c r="E2181" s="87" t="str">
        <f>'Asset Investment (d)'!E60</f>
        <v>FIGURE</v>
      </c>
      <c r="F2181" s="87" t="str">
        <f>'Asset Investment (d)'!F60</f>
        <v>Pharmacy - Robotic Automation Process (Foundry4 - BoT)</v>
      </c>
      <c r="G2181" s="703"/>
      <c r="H2181" s="703"/>
      <c r="I2181" s="703"/>
      <c r="J2181" s="703"/>
      <c r="K2181" s="703"/>
      <c r="L2181" s="703"/>
      <c r="M2181" s="703"/>
      <c r="N2181" s="703"/>
      <c r="O2181" s="703"/>
      <c r="P2181" s="703"/>
      <c r="Q2181" s="703"/>
      <c r="R2181" s="703"/>
      <c r="S2181" s="703"/>
      <c r="W2181" s="703"/>
      <c r="X2181" s="703"/>
      <c r="Y2181" s="703"/>
      <c r="Z2181" s="703"/>
      <c r="AA2181" s="703"/>
      <c r="AB2181" s="703"/>
      <c r="AC2181" s="703" t="str">
        <f>'Asset Investment (d)'!N60</f>
        <v> </v>
      </c>
      <c r="AD2181" s="88">
        <f>'Asset Investment (d)'!M60</f>
        <v>0</v>
      </c>
      <c r="AM2181" s="88">
        <f>'Asset Investment (d)'!H60</f>
        <v>1.0999999999999999E-2</v>
      </c>
      <c r="AN2181" s="88">
        <f>'Asset Investment (d)'!I60</f>
        <v>0</v>
      </c>
      <c r="AO2181" s="88">
        <f>'Asset Investment (d)'!J60</f>
        <v>0</v>
      </c>
      <c r="AP2181" s="88">
        <f>'Asset Investment (d)'!K60</f>
        <v>0</v>
      </c>
      <c r="AQ2181" s="88">
        <f>'Asset Investment (d)'!L60</f>
        <v>0</v>
      </c>
    </row>
    <row r="2182" spans="1:43">
      <c r="A2182" s="87" t="str">
        <f>'Asset Investment (d)'!A61</f>
        <v>Swansea Bay UHB</v>
      </c>
      <c r="B2182" s="87" t="str">
        <f>'Asset Investment (d)'!B61</f>
        <v>ASSET INVESTMENT</v>
      </c>
      <c r="C2182" s="87" t="str">
        <f>'Asset Investment (d)'!C61</f>
        <v xml:space="preserve">PROPERTY &amp; ASSET INVESTMENT </v>
      </c>
      <c r="D2182" s="87" t="str">
        <f>'Asset Investment (d)'!D61</f>
        <v>APPROVED SCHEMES</v>
      </c>
      <c r="E2182" s="87" t="str">
        <f>'Asset Investment (d)'!E61</f>
        <v>FIGURE</v>
      </c>
      <c r="F2182" s="87" t="str">
        <f>'Asset Investment (d)'!F61</f>
        <v xml:space="preserve">Primary Care Development Schemes </v>
      </c>
      <c r="G2182" s="703"/>
      <c r="H2182" s="703"/>
      <c r="I2182" s="703"/>
      <c r="J2182" s="703"/>
      <c r="K2182" s="703"/>
      <c r="L2182" s="703"/>
      <c r="M2182" s="703"/>
      <c r="N2182" s="703"/>
      <c r="O2182" s="703"/>
      <c r="P2182" s="703"/>
      <c r="Q2182" s="703"/>
      <c r="R2182" s="703"/>
      <c r="S2182" s="703"/>
      <c r="W2182" s="703"/>
      <c r="X2182" s="703"/>
      <c r="Y2182" s="703"/>
      <c r="Z2182" s="703"/>
      <c r="AA2182" s="703"/>
      <c r="AB2182" s="703"/>
      <c r="AC2182" s="703" t="str">
        <f>'Asset Investment (d)'!N61</f>
        <v> </v>
      </c>
      <c r="AD2182" s="88">
        <f>'Asset Investment (d)'!M61</f>
        <v>0</v>
      </c>
      <c r="AM2182" s="88">
        <f>'Asset Investment (d)'!H61</f>
        <v>7.0000000000000001E-3</v>
      </c>
      <c r="AN2182" s="88">
        <f>'Asset Investment (d)'!I61</f>
        <v>0</v>
      </c>
      <c r="AO2182" s="88">
        <f>'Asset Investment (d)'!J61</f>
        <v>0</v>
      </c>
      <c r="AP2182" s="88">
        <f>'Asset Investment (d)'!K61</f>
        <v>0</v>
      </c>
      <c r="AQ2182" s="88">
        <f>'Asset Investment (d)'!L61</f>
        <v>0</v>
      </c>
    </row>
    <row r="2183" spans="1:43">
      <c r="A2183" s="87" t="str">
        <f>'Asset Investment (d)'!A62</f>
        <v>Swansea Bay UHB</v>
      </c>
      <c r="B2183" s="87" t="str">
        <f>'Asset Investment (d)'!B62</f>
        <v>ASSET INVESTMENT</v>
      </c>
      <c r="C2183" s="87" t="str">
        <f>'Asset Investment (d)'!C62</f>
        <v xml:space="preserve">PROPERTY &amp; ASSET INVESTMENT </v>
      </c>
      <c r="D2183" s="87" t="str">
        <f>'Asset Investment (d)'!D62</f>
        <v>APPROVED SCHEMES</v>
      </c>
      <c r="E2183" s="87" t="str">
        <f>'Asset Investment (d)'!E62</f>
        <v>FIGURE</v>
      </c>
      <c r="F2183" s="87" t="str">
        <f>'Asset Investment (d)'!F62</f>
        <v>Refit phase 2 Solar Farm</v>
      </c>
      <c r="G2183" s="703"/>
      <c r="H2183" s="703"/>
      <c r="I2183" s="703"/>
      <c r="J2183" s="703"/>
      <c r="K2183" s="703"/>
      <c r="L2183" s="703"/>
      <c r="M2183" s="703"/>
      <c r="N2183" s="703"/>
      <c r="O2183" s="703"/>
      <c r="P2183" s="703"/>
      <c r="Q2183" s="703"/>
      <c r="R2183" s="703"/>
      <c r="S2183" s="703"/>
      <c r="W2183" s="703"/>
      <c r="X2183" s="703"/>
      <c r="Y2183" s="703"/>
      <c r="Z2183" s="703"/>
      <c r="AA2183" s="703"/>
      <c r="AB2183" s="703"/>
      <c r="AC2183" s="703" t="str">
        <f>'Asset Investment (d)'!N62</f>
        <v> </v>
      </c>
      <c r="AD2183" s="88">
        <f>'Asset Investment (d)'!M62</f>
        <v>0</v>
      </c>
      <c r="AM2183" s="88">
        <f>'Asset Investment (d)'!H62</f>
        <v>0</v>
      </c>
      <c r="AN2183" s="88">
        <f>'Asset Investment (d)'!I62</f>
        <v>0</v>
      </c>
      <c r="AO2183" s="88">
        <f>'Asset Investment (d)'!J62</f>
        <v>0</v>
      </c>
      <c r="AP2183" s="88">
        <f>'Asset Investment (d)'!K62</f>
        <v>0</v>
      </c>
      <c r="AQ2183" s="88">
        <f>'Asset Investment (d)'!L62</f>
        <v>0</v>
      </c>
    </row>
    <row r="2184" spans="1:43">
      <c r="A2184" s="87" t="str">
        <f>'Asset Investment (d)'!A63</f>
        <v>Swansea Bay UHB</v>
      </c>
      <c r="B2184" s="87" t="str">
        <f>'Asset Investment (d)'!B63</f>
        <v>ASSET INVESTMENT</v>
      </c>
      <c r="C2184" s="87" t="str">
        <f>'Asset Investment (d)'!C63</f>
        <v xml:space="preserve">PROPERTY &amp; ASSET INVESTMENT </v>
      </c>
      <c r="D2184" s="87" t="str">
        <f>'Asset Investment (d)'!D63</f>
        <v>APPROVED SCHEMES</v>
      </c>
      <c r="E2184" s="87" t="str">
        <f>'Asset Investment (d)'!E63</f>
        <v>FIGURE</v>
      </c>
      <c r="F2184" s="87" t="str">
        <f>'Asset Investment (d)'!F63</f>
        <v>Relocation of Services from Bay Field Hospital</v>
      </c>
      <c r="G2184" s="703"/>
      <c r="H2184" s="703"/>
      <c r="I2184" s="703"/>
      <c r="J2184" s="703"/>
      <c r="K2184" s="703"/>
      <c r="L2184" s="703"/>
      <c r="M2184" s="703"/>
      <c r="N2184" s="703"/>
      <c r="O2184" s="703"/>
      <c r="P2184" s="703"/>
      <c r="Q2184" s="703"/>
      <c r="R2184" s="703"/>
      <c r="S2184" s="703"/>
      <c r="W2184" s="703"/>
      <c r="X2184" s="703"/>
      <c r="Y2184" s="703"/>
      <c r="Z2184" s="703"/>
      <c r="AA2184" s="703"/>
      <c r="AB2184" s="703"/>
      <c r="AC2184" s="703" t="str">
        <f>'Asset Investment (d)'!N63</f>
        <v> </v>
      </c>
      <c r="AD2184" s="88">
        <f>'Asset Investment (d)'!M63</f>
        <v>0</v>
      </c>
      <c r="AM2184" s="88">
        <f>'Asset Investment (d)'!H63</f>
        <v>1.0999999999999999E-2</v>
      </c>
      <c r="AN2184" s="88">
        <f>'Asset Investment (d)'!I63</f>
        <v>0</v>
      </c>
      <c r="AO2184" s="88">
        <f>'Asset Investment (d)'!J63</f>
        <v>0</v>
      </c>
      <c r="AP2184" s="88">
        <f>'Asset Investment (d)'!K63</f>
        <v>0</v>
      </c>
      <c r="AQ2184" s="88">
        <f>'Asset Investment (d)'!L63</f>
        <v>0</v>
      </c>
    </row>
    <row r="2185" spans="1:43">
      <c r="A2185" s="87" t="str">
        <f>'Asset Investment (d)'!A64</f>
        <v>Swansea Bay UHB</v>
      </c>
      <c r="B2185" s="87" t="str">
        <f>'Asset Investment (d)'!B64</f>
        <v>ASSET INVESTMENT</v>
      </c>
      <c r="C2185" s="87" t="str">
        <f>'Asset Investment (d)'!C64</f>
        <v xml:space="preserve">PROPERTY &amp; ASSET INVESTMENT </v>
      </c>
      <c r="D2185" s="87" t="str">
        <f>'Asset Investment (d)'!D64</f>
        <v>APPROVED SCHEMES</v>
      </c>
      <c r="E2185" s="87" t="str">
        <f>'Asset Investment (d)'!E64</f>
        <v>FIGURE</v>
      </c>
      <c r="F2185" s="87" t="str">
        <f>'Asset Investment (d)'!F64</f>
        <v>Replacement Gamma Cameras - Singleton Hospital</v>
      </c>
      <c r="G2185" s="703"/>
      <c r="H2185" s="703"/>
      <c r="I2185" s="703"/>
      <c r="J2185" s="703"/>
      <c r="K2185" s="703"/>
      <c r="L2185" s="703"/>
      <c r="M2185" s="703"/>
      <c r="N2185" s="703"/>
      <c r="O2185" s="703"/>
      <c r="P2185" s="703"/>
      <c r="Q2185" s="703"/>
      <c r="R2185" s="703"/>
      <c r="S2185" s="703"/>
      <c r="W2185" s="703"/>
      <c r="X2185" s="703"/>
      <c r="Y2185" s="703"/>
      <c r="Z2185" s="703"/>
      <c r="AA2185" s="703"/>
      <c r="AB2185" s="703"/>
      <c r="AC2185" s="703" t="str">
        <f>'Asset Investment (d)'!N64</f>
        <v> </v>
      </c>
      <c r="AD2185" s="88">
        <f>'Asset Investment (d)'!M64</f>
        <v>0</v>
      </c>
      <c r="AM2185" s="88">
        <f>'Asset Investment (d)'!H64</f>
        <v>0.32700000000000001</v>
      </c>
      <c r="AN2185" s="88">
        <f>'Asset Investment (d)'!I64</f>
        <v>0</v>
      </c>
      <c r="AO2185" s="88">
        <f>'Asset Investment (d)'!J64</f>
        <v>0</v>
      </c>
      <c r="AP2185" s="88">
        <f>'Asset Investment (d)'!K64</f>
        <v>0</v>
      </c>
      <c r="AQ2185" s="88">
        <f>'Asset Investment (d)'!L64</f>
        <v>0</v>
      </c>
    </row>
    <row r="2186" spans="1:43">
      <c r="A2186" s="87" t="str">
        <f>'Asset Investment (d)'!A65</f>
        <v>Swansea Bay UHB</v>
      </c>
      <c r="B2186" s="87" t="str">
        <f>'Asset Investment (d)'!B65</f>
        <v>ASSET INVESTMENT</v>
      </c>
      <c r="C2186" s="87" t="str">
        <f>'Asset Investment (d)'!C65</f>
        <v xml:space="preserve">PROPERTY &amp; ASSET INVESTMENT </v>
      </c>
      <c r="D2186" s="87" t="str">
        <f>'Asset Investment (d)'!D65</f>
        <v>APPROVED SCHEMES</v>
      </c>
      <c r="E2186" s="87" t="str">
        <f>'Asset Investment (d)'!E65</f>
        <v>FIGURE</v>
      </c>
      <c r="F2186" s="87" t="str">
        <f>'Asset Investment (d)'!F65</f>
        <v>Replacement of Scanner at Morriston Hospital</v>
      </c>
      <c r="G2186" s="703"/>
      <c r="H2186" s="703"/>
      <c r="I2186" s="703"/>
      <c r="J2186" s="703"/>
      <c r="K2186" s="703"/>
      <c r="L2186" s="703"/>
      <c r="M2186" s="703"/>
      <c r="N2186" s="703"/>
      <c r="O2186" s="703"/>
      <c r="P2186" s="703"/>
      <c r="Q2186" s="703"/>
      <c r="R2186" s="703"/>
      <c r="S2186" s="703"/>
      <c r="W2186" s="703"/>
      <c r="X2186" s="703"/>
      <c r="Y2186" s="703"/>
      <c r="Z2186" s="703"/>
      <c r="AA2186" s="703"/>
      <c r="AB2186" s="703"/>
      <c r="AC2186" s="703" t="str">
        <f>'Asset Investment (d)'!N65</f>
        <v> </v>
      </c>
      <c r="AD2186" s="88">
        <f>'Asset Investment (d)'!M65</f>
        <v>0</v>
      </c>
      <c r="AM2186" s="88">
        <f>'Asset Investment (d)'!H65</f>
        <v>0.17599999999999999</v>
      </c>
      <c r="AN2186" s="88">
        <f>'Asset Investment (d)'!I65</f>
        <v>0</v>
      </c>
      <c r="AO2186" s="88">
        <f>'Asset Investment (d)'!J65</f>
        <v>0</v>
      </c>
      <c r="AP2186" s="88">
        <f>'Asset Investment (d)'!K65</f>
        <v>0</v>
      </c>
      <c r="AQ2186" s="88">
        <f>'Asset Investment (d)'!L65</f>
        <v>0</v>
      </c>
    </row>
    <row r="2187" spans="1:43">
      <c r="A2187" s="87" t="str">
        <f>'Asset Investment (d)'!A66</f>
        <v>Swansea Bay UHB</v>
      </c>
      <c r="B2187" s="87" t="str">
        <f>'Asset Investment (d)'!B66</f>
        <v>ASSET INVESTMENT</v>
      </c>
      <c r="C2187" s="87" t="str">
        <f>'Asset Investment (d)'!C66</f>
        <v xml:space="preserve">PROPERTY &amp; ASSET INVESTMENT </v>
      </c>
      <c r="D2187" s="87" t="str">
        <f>'Asset Investment (d)'!D66</f>
        <v>APPROVED SCHEMES</v>
      </c>
      <c r="E2187" s="87" t="str">
        <f>'Asset Investment (d)'!E66</f>
        <v>FIGURE</v>
      </c>
      <c r="F2187" s="87" t="str">
        <f>'Asset Investment (d)'!F66</f>
        <v>Ring- Fenced Orthopaedic Beds, Morriston</v>
      </c>
      <c r="G2187" s="703"/>
      <c r="H2187" s="703"/>
      <c r="I2187" s="703"/>
      <c r="J2187" s="703"/>
      <c r="K2187" s="703"/>
      <c r="L2187" s="703"/>
      <c r="M2187" s="703"/>
      <c r="N2187" s="703"/>
      <c r="O2187" s="703"/>
      <c r="P2187" s="703"/>
      <c r="Q2187" s="703"/>
      <c r="R2187" s="703"/>
      <c r="S2187" s="703"/>
      <c r="W2187" s="703"/>
      <c r="X2187" s="703"/>
      <c r="Y2187" s="703"/>
      <c r="Z2187" s="703"/>
      <c r="AA2187" s="703"/>
      <c r="AB2187" s="703"/>
      <c r="AC2187" s="703" t="str">
        <f>'Asset Investment (d)'!N66</f>
        <v> </v>
      </c>
      <c r="AD2187" s="88">
        <f>'Asset Investment (d)'!M66</f>
        <v>0</v>
      </c>
      <c r="AM2187" s="88">
        <f>'Asset Investment (d)'!H66</f>
        <v>5.8000000000000003E-2</v>
      </c>
      <c r="AN2187" s="88">
        <f>'Asset Investment (d)'!I66</f>
        <v>0</v>
      </c>
      <c r="AO2187" s="88">
        <f>'Asset Investment (d)'!J66</f>
        <v>0</v>
      </c>
      <c r="AP2187" s="88">
        <f>'Asset Investment (d)'!K66</f>
        <v>0</v>
      </c>
      <c r="AQ2187" s="88">
        <f>'Asset Investment (d)'!L66</f>
        <v>0</v>
      </c>
    </row>
    <row r="2188" spans="1:43">
      <c r="A2188" s="87" t="str">
        <f>'Asset Investment (d)'!A67</f>
        <v>Swansea Bay UHB</v>
      </c>
      <c r="B2188" s="87" t="str">
        <f>'Asset Investment (d)'!B67</f>
        <v>ASSET INVESTMENT</v>
      </c>
      <c r="C2188" s="87" t="str">
        <f>'Asset Investment (d)'!C67</f>
        <v xml:space="preserve">PROPERTY &amp; ASSET INVESTMENT </v>
      </c>
      <c r="D2188" s="87" t="str">
        <f>'Asset Investment (d)'!D67</f>
        <v>APPROVED SCHEMES</v>
      </c>
      <c r="E2188" s="87" t="str">
        <f>'Asset Investment (d)'!E67</f>
        <v>FIGURE</v>
      </c>
      <c r="F2188" s="87" t="str">
        <f>'Asset Investment (d)'!F67</f>
        <v xml:space="preserve">Singleton Aseptic </v>
      </c>
      <c r="G2188" s="703"/>
      <c r="H2188" s="703"/>
      <c r="I2188" s="703"/>
      <c r="J2188" s="703"/>
      <c r="K2188" s="703"/>
      <c r="L2188" s="703"/>
      <c r="M2188" s="703"/>
      <c r="N2188" s="703"/>
      <c r="O2188" s="703"/>
      <c r="P2188" s="703"/>
      <c r="Q2188" s="703"/>
      <c r="R2188" s="703"/>
      <c r="S2188" s="703"/>
      <c r="W2188" s="703"/>
      <c r="X2188" s="703"/>
      <c r="Y2188" s="703"/>
      <c r="Z2188" s="703"/>
      <c r="AA2188" s="703"/>
      <c r="AB2188" s="703"/>
      <c r="AC2188" s="703" t="str">
        <f>'Asset Investment (d)'!N67</f>
        <v> </v>
      </c>
      <c r="AD2188" s="88">
        <f>'Asset Investment (d)'!M67</f>
        <v>0</v>
      </c>
      <c r="AM2188" s="88">
        <f>'Asset Investment (d)'!H67</f>
        <v>9.6000000000000002E-2</v>
      </c>
      <c r="AN2188" s="88">
        <f>'Asset Investment (d)'!I67</f>
        <v>0</v>
      </c>
      <c r="AO2188" s="88">
        <f>'Asset Investment (d)'!J67</f>
        <v>0</v>
      </c>
      <c r="AP2188" s="88">
        <f>'Asset Investment (d)'!K67</f>
        <v>0</v>
      </c>
      <c r="AQ2188" s="88">
        <f>'Asset Investment (d)'!L67</f>
        <v>0</v>
      </c>
    </row>
    <row r="2189" spans="1:43">
      <c r="A2189" s="87" t="str">
        <f>'Asset Investment (d)'!A68</f>
        <v>Swansea Bay UHB</v>
      </c>
      <c r="B2189" s="87" t="str">
        <f>'Asset Investment (d)'!B68</f>
        <v>ASSET INVESTMENT</v>
      </c>
      <c r="C2189" s="87" t="str">
        <f>'Asset Investment (d)'!C68</f>
        <v xml:space="preserve">PROPERTY &amp; ASSET INVESTMENT </v>
      </c>
      <c r="D2189" s="87" t="str">
        <f>'Asset Investment (d)'!D68</f>
        <v>APPROVED SCHEMES</v>
      </c>
      <c r="E2189" s="87" t="str">
        <f>'Asset Investment (d)'!E68</f>
        <v>FIGURE</v>
      </c>
      <c r="F2189" s="87" t="str">
        <f>'Asset Investment (d)'!F68</f>
        <v xml:space="preserve">Singleton Cladding </v>
      </c>
      <c r="G2189" s="703"/>
      <c r="H2189" s="703"/>
      <c r="I2189" s="703"/>
      <c r="J2189" s="703"/>
      <c r="K2189" s="703"/>
      <c r="L2189" s="703"/>
      <c r="M2189" s="703"/>
      <c r="N2189" s="703"/>
      <c r="O2189" s="703"/>
      <c r="P2189" s="703"/>
      <c r="Q2189" s="703"/>
      <c r="R2189" s="703"/>
      <c r="S2189" s="703"/>
      <c r="W2189" s="703"/>
      <c r="X2189" s="703"/>
      <c r="Y2189" s="703"/>
      <c r="Z2189" s="703"/>
      <c r="AA2189" s="703"/>
      <c r="AB2189" s="703"/>
      <c r="AC2189" s="703" t="str">
        <f>'Asset Investment (d)'!N68</f>
        <v> </v>
      </c>
      <c r="AD2189" s="88">
        <f>'Asset Investment (d)'!M68</f>
        <v>0</v>
      </c>
      <c r="AM2189" s="88">
        <f>'Asset Investment (d)'!H68</f>
        <v>1E-3</v>
      </c>
      <c r="AN2189" s="88">
        <f>'Asset Investment (d)'!I68</f>
        <v>11.12</v>
      </c>
      <c r="AO2189" s="88">
        <f>'Asset Investment (d)'!J68</f>
        <v>0</v>
      </c>
      <c r="AP2189" s="88">
        <f>'Asset Investment (d)'!K68</f>
        <v>0</v>
      </c>
      <c r="AQ2189" s="88">
        <f>'Asset Investment (d)'!L68</f>
        <v>0</v>
      </c>
    </row>
    <row r="2190" spans="1:43">
      <c r="A2190" s="87" t="str">
        <f>'Asset Investment (d)'!A69</f>
        <v>Swansea Bay UHB</v>
      </c>
      <c r="B2190" s="87" t="str">
        <f>'Asset Investment (d)'!B69</f>
        <v>ASSET INVESTMENT</v>
      </c>
      <c r="C2190" s="87" t="str">
        <f>'Asset Investment (d)'!C69</f>
        <v xml:space="preserve">PROPERTY &amp; ASSET INVESTMENT </v>
      </c>
      <c r="D2190" s="87" t="str">
        <f>'Asset Investment (d)'!D69</f>
        <v>APPROVED SCHEMES</v>
      </c>
      <c r="E2190" s="87" t="str">
        <f>'Asset Investment (d)'!E69</f>
        <v>FIGURE</v>
      </c>
      <c r="F2190" s="87" t="str">
        <f>'Asset Investment (d)'!F69</f>
        <v xml:space="preserve">Singleton MRI </v>
      </c>
      <c r="G2190" s="703"/>
      <c r="H2190" s="703"/>
      <c r="I2190" s="703"/>
      <c r="J2190" s="703"/>
      <c r="K2190" s="703"/>
      <c r="L2190" s="703"/>
      <c r="M2190" s="703"/>
      <c r="N2190" s="703"/>
      <c r="O2190" s="703"/>
      <c r="P2190" s="703"/>
      <c r="Q2190" s="703"/>
      <c r="R2190" s="703"/>
      <c r="S2190" s="703"/>
      <c r="W2190" s="703"/>
      <c r="X2190" s="703"/>
      <c r="Y2190" s="703"/>
      <c r="Z2190" s="703"/>
      <c r="AA2190" s="703"/>
      <c r="AB2190" s="703"/>
      <c r="AC2190" s="703" t="str">
        <f>'Asset Investment (d)'!N69</f>
        <v> </v>
      </c>
      <c r="AD2190" s="88">
        <f>'Asset Investment (d)'!M69</f>
        <v>0</v>
      </c>
      <c r="AM2190" s="88">
        <f>'Asset Investment (d)'!H69</f>
        <v>0.16</v>
      </c>
      <c r="AN2190" s="88">
        <f>'Asset Investment (d)'!I69</f>
        <v>0</v>
      </c>
      <c r="AO2190" s="88">
        <f>'Asset Investment (d)'!J69</f>
        <v>0</v>
      </c>
      <c r="AP2190" s="88">
        <f>'Asset Investment (d)'!K69</f>
        <v>0</v>
      </c>
      <c r="AQ2190" s="88">
        <f>'Asset Investment (d)'!L69</f>
        <v>0</v>
      </c>
    </row>
    <row r="2191" spans="1:43">
      <c r="A2191" s="87" t="str">
        <f>'Asset Investment (d)'!A70</f>
        <v>Swansea Bay UHB</v>
      </c>
      <c r="B2191" s="87" t="str">
        <f>'Asset Investment (d)'!B70</f>
        <v>ASSET INVESTMENT</v>
      </c>
      <c r="C2191" s="87" t="str">
        <f>'Asset Investment (d)'!C70</f>
        <v xml:space="preserve">PROPERTY &amp; ASSET INVESTMENT </v>
      </c>
      <c r="D2191" s="87" t="str">
        <f>'Asset Investment (d)'!D70</f>
        <v>APPROVED SCHEMES</v>
      </c>
      <c r="E2191" s="87" t="str">
        <f>'Asset Investment (d)'!E70</f>
        <v>FIGURE</v>
      </c>
      <c r="F2191" s="87" t="str">
        <f>'Asset Investment (d)'!F70</f>
        <v>Slippage from 19/20 (Digital Funding) into 20/21</v>
      </c>
      <c r="G2191" s="703"/>
      <c r="H2191" s="703"/>
      <c r="I2191" s="703"/>
      <c r="J2191" s="703"/>
      <c r="K2191" s="703"/>
      <c r="L2191" s="703"/>
      <c r="M2191" s="703"/>
      <c r="N2191" s="703"/>
      <c r="O2191" s="703"/>
      <c r="P2191" s="703"/>
      <c r="Q2191" s="703"/>
      <c r="R2191" s="703"/>
      <c r="S2191" s="703"/>
      <c r="W2191" s="703"/>
      <c r="X2191" s="703"/>
      <c r="Y2191" s="703"/>
      <c r="Z2191" s="703"/>
      <c r="AA2191" s="703"/>
      <c r="AB2191" s="703"/>
      <c r="AC2191" s="703" t="str">
        <f>'Asset Investment (d)'!N70</f>
        <v> </v>
      </c>
      <c r="AD2191" s="88">
        <f>'Asset Investment (d)'!M70</f>
        <v>0</v>
      </c>
      <c r="AM2191" s="88">
        <f>'Asset Investment (d)'!H70</f>
        <v>0.32100000000000001</v>
      </c>
      <c r="AN2191" s="88">
        <f>'Asset Investment (d)'!I70</f>
        <v>0</v>
      </c>
      <c r="AO2191" s="88">
        <f>'Asset Investment (d)'!J70</f>
        <v>0</v>
      </c>
      <c r="AP2191" s="88">
        <f>'Asset Investment (d)'!K70</f>
        <v>0</v>
      </c>
      <c r="AQ2191" s="88">
        <f>'Asset Investment (d)'!L70</f>
        <v>0</v>
      </c>
    </row>
    <row r="2192" spans="1:43">
      <c r="A2192" s="87" t="str">
        <f>'Asset Investment (d)'!A71</f>
        <v>Swansea Bay UHB</v>
      </c>
      <c r="B2192" s="87" t="str">
        <f>'Asset Investment (d)'!B71</f>
        <v>ASSET INVESTMENT</v>
      </c>
      <c r="C2192" s="87" t="str">
        <f>'Asset Investment (d)'!C71</f>
        <v xml:space="preserve">PROPERTY &amp; ASSET INVESTMENT </v>
      </c>
      <c r="D2192" s="87" t="str">
        <f>'Asset Investment (d)'!D71</f>
        <v>APPROVED SCHEMES</v>
      </c>
      <c r="E2192" s="87" t="str">
        <f>'Asset Investment (d)'!E71</f>
        <v>FIGURE</v>
      </c>
      <c r="F2192" s="87" t="str">
        <f>'Asset Investment (d)'!F71</f>
        <v>Slippage from 19/20 (Pharmacy Equipment) into 20/21</v>
      </c>
      <c r="G2192" s="703"/>
      <c r="H2192" s="703"/>
      <c r="I2192" s="703"/>
      <c r="J2192" s="703"/>
      <c r="K2192" s="703"/>
      <c r="L2192" s="703"/>
      <c r="M2192" s="703"/>
      <c r="N2192" s="703"/>
      <c r="O2192" s="703"/>
      <c r="P2192" s="703"/>
      <c r="Q2192" s="703"/>
      <c r="R2192" s="703"/>
      <c r="S2192" s="703"/>
      <c r="W2192" s="703"/>
      <c r="X2192" s="703"/>
      <c r="Y2192" s="703"/>
      <c r="Z2192" s="703"/>
      <c r="AA2192" s="703"/>
      <c r="AB2192" s="703"/>
      <c r="AC2192" s="703" t="str">
        <f>'Asset Investment (d)'!N71</f>
        <v> </v>
      </c>
      <c r="AD2192" s="88">
        <f>'Asset Investment (d)'!M71</f>
        <v>0</v>
      </c>
      <c r="AM2192" s="88">
        <f>'Asset Investment (d)'!H71</f>
        <v>1.0999999999999999E-2</v>
      </c>
      <c r="AN2192" s="88">
        <f>'Asset Investment (d)'!I71</f>
        <v>0</v>
      </c>
      <c r="AO2192" s="88">
        <f>'Asset Investment (d)'!J71</f>
        <v>0</v>
      </c>
      <c r="AP2192" s="88">
        <f>'Asset Investment (d)'!K71</f>
        <v>0</v>
      </c>
      <c r="AQ2192" s="88">
        <f>'Asset Investment (d)'!L71</f>
        <v>0</v>
      </c>
    </row>
    <row r="2193" spans="1:43">
      <c r="A2193" s="87" t="str">
        <f>'Asset Investment (d)'!A72</f>
        <v>Swansea Bay UHB</v>
      </c>
      <c r="B2193" s="87" t="str">
        <f>'Asset Investment (d)'!B72</f>
        <v>ASSET INVESTMENT</v>
      </c>
      <c r="C2193" s="87" t="str">
        <f>'Asset Investment (d)'!C72</f>
        <v xml:space="preserve">PROPERTY &amp; ASSET INVESTMENT </v>
      </c>
      <c r="D2193" s="87" t="str">
        <f>'Asset Investment (d)'!D72</f>
        <v>APPROVED SCHEMES</v>
      </c>
      <c r="E2193" s="87" t="str">
        <f>'Asset Investment (d)'!E72</f>
        <v>FIGURE</v>
      </c>
      <c r="F2193" s="87" t="str">
        <f>'Asset Investment (d)'!F72</f>
        <v>Ward 12 Fire</v>
      </c>
      <c r="G2193" s="703"/>
      <c r="H2193" s="703"/>
      <c r="I2193" s="703"/>
      <c r="J2193" s="703"/>
      <c r="K2193" s="703"/>
      <c r="L2193" s="703"/>
      <c r="M2193" s="703"/>
      <c r="N2193" s="703"/>
      <c r="O2193" s="703"/>
      <c r="P2193" s="703"/>
      <c r="Q2193" s="703"/>
      <c r="R2193" s="703"/>
      <c r="S2193" s="703"/>
      <c r="W2193" s="703"/>
      <c r="X2193" s="703"/>
      <c r="Y2193" s="703"/>
      <c r="Z2193" s="703"/>
      <c r="AA2193" s="703"/>
      <c r="AB2193" s="703"/>
      <c r="AC2193" s="703" t="str">
        <f>'Asset Investment (d)'!N72</f>
        <v> </v>
      </c>
      <c r="AD2193" s="88">
        <f>'Asset Investment (d)'!M72</f>
        <v>0</v>
      </c>
      <c r="AM2193" s="88">
        <f>'Asset Investment (d)'!H72</f>
        <v>2E-3</v>
      </c>
      <c r="AN2193" s="88">
        <f>'Asset Investment (d)'!I72</f>
        <v>0</v>
      </c>
      <c r="AO2193" s="88">
        <f>'Asset Investment (d)'!J72</f>
        <v>0</v>
      </c>
      <c r="AP2193" s="88">
        <f>'Asset Investment (d)'!K72</f>
        <v>0</v>
      </c>
      <c r="AQ2193" s="88">
        <f>'Asset Investment (d)'!L72</f>
        <v>0</v>
      </c>
    </row>
    <row r="2194" spans="1:43">
      <c r="A2194" s="87" t="str">
        <f>'Asset Investment (d)'!A73</f>
        <v>Swansea Bay UHB</v>
      </c>
      <c r="B2194" s="87" t="str">
        <f>'Asset Investment (d)'!B73</f>
        <v>ASSET INVESTMENT</v>
      </c>
      <c r="C2194" s="87" t="str">
        <f>'Asset Investment (d)'!C73</f>
        <v xml:space="preserve">PROPERTY &amp; ASSET INVESTMENT </v>
      </c>
      <c r="D2194" s="87" t="str">
        <f>'Asset Investment (d)'!D73</f>
        <v>APPROVED SCHEMES</v>
      </c>
      <c r="E2194" s="87" t="str">
        <f>'Asset Investment (d)'!E73</f>
        <v>FIGURE</v>
      </c>
      <c r="F2194" s="87" t="str">
        <f>'Asset Investment (d)'!F73</f>
        <v xml:space="preserve">Wireless Network Singleton Hosp </v>
      </c>
      <c r="G2194" s="703"/>
      <c r="H2194" s="703"/>
      <c r="I2194" s="703"/>
      <c r="J2194" s="703"/>
      <c r="K2194" s="703"/>
      <c r="L2194" s="703"/>
      <c r="M2194" s="703"/>
      <c r="N2194" s="703"/>
      <c r="O2194" s="703"/>
      <c r="P2194" s="703"/>
      <c r="Q2194" s="703"/>
      <c r="R2194" s="703"/>
      <c r="S2194" s="703"/>
      <c r="W2194" s="703"/>
      <c r="X2194" s="703"/>
      <c r="Y2194" s="703"/>
      <c r="Z2194" s="703"/>
      <c r="AA2194" s="703"/>
      <c r="AB2194" s="703"/>
      <c r="AC2194" s="703" t="str">
        <f>'Asset Investment (d)'!N73</f>
        <v> </v>
      </c>
      <c r="AD2194" s="88">
        <f>'Asset Investment (d)'!M73</f>
        <v>0</v>
      </c>
      <c r="AM2194" s="88">
        <f>'Asset Investment (d)'!H73</f>
        <v>6.5000000000000002E-2</v>
      </c>
      <c r="AN2194" s="88">
        <f>'Asset Investment (d)'!I73</f>
        <v>0</v>
      </c>
      <c r="AO2194" s="88">
        <f>'Asset Investment (d)'!J73</f>
        <v>0</v>
      </c>
      <c r="AP2194" s="88">
        <f>'Asset Investment (d)'!K73</f>
        <v>0</v>
      </c>
      <c r="AQ2194" s="88">
        <f>'Asset Investment (d)'!L73</f>
        <v>0</v>
      </c>
    </row>
    <row r="2195" spans="1:43">
      <c r="A2195" s="87" t="str">
        <f>'Asset Investment (d)'!A74</f>
        <v>Swansea Bay UHB</v>
      </c>
      <c r="B2195" s="87" t="str">
        <f>'Asset Investment (d)'!B74</f>
        <v>ASSET INVESTMENT</v>
      </c>
      <c r="C2195" s="87" t="str">
        <f>'Asset Investment (d)'!C74</f>
        <v xml:space="preserve">PROPERTY &amp; ASSET INVESTMENT </v>
      </c>
      <c r="D2195" s="87" t="str">
        <f>'Asset Investment (d)'!D74</f>
        <v>APPROVED SCHEMES</v>
      </c>
      <c r="E2195" s="87" t="str">
        <f>'Asset Investment (d)'!E74</f>
        <v>FIGURE</v>
      </c>
      <c r="F2195" s="87" t="str">
        <f>'Asset Investment (d)'!F74</f>
        <v>Refit Energy Spend to Save. Extension of Solar Farm and Mega Watt Battery Storage (Unapproved Plan)</v>
      </c>
      <c r="G2195" s="703"/>
      <c r="H2195" s="703"/>
      <c r="I2195" s="703"/>
      <c r="J2195" s="703"/>
      <c r="K2195" s="703"/>
      <c r="L2195" s="703"/>
      <c r="M2195" s="703"/>
      <c r="N2195" s="703"/>
      <c r="O2195" s="703"/>
      <c r="P2195" s="703"/>
      <c r="Q2195" s="703"/>
      <c r="R2195" s="703"/>
      <c r="S2195" s="703"/>
      <c r="W2195" s="703"/>
      <c r="X2195" s="703"/>
      <c r="Y2195" s="703"/>
      <c r="Z2195" s="703"/>
      <c r="AA2195" s="703"/>
      <c r="AB2195" s="703"/>
      <c r="AC2195" s="703" t="str">
        <f>'Asset Investment (d)'!N74</f>
        <v> </v>
      </c>
      <c r="AD2195" s="88">
        <f>'Asset Investment (d)'!M74</f>
        <v>0</v>
      </c>
      <c r="AM2195" s="88">
        <f>'Asset Investment (d)'!H74</f>
        <v>0</v>
      </c>
      <c r="AN2195" s="88">
        <f>'Asset Investment (d)'!I74</f>
        <v>3.12</v>
      </c>
      <c r="AO2195" s="88">
        <f>'Asset Investment (d)'!J74</f>
        <v>0</v>
      </c>
      <c r="AP2195" s="88">
        <f>'Asset Investment (d)'!K74</f>
        <v>0</v>
      </c>
      <c r="AQ2195" s="88">
        <f>'Asset Investment (d)'!L74</f>
        <v>0</v>
      </c>
    </row>
    <row r="2196" spans="1:43">
      <c r="A2196" s="87" t="str">
        <f>'Asset Investment (d)'!A75</f>
        <v>Swansea Bay UHB</v>
      </c>
      <c r="B2196" s="87" t="str">
        <f>'Asset Investment (d)'!B75</f>
        <v>ASSET INVESTMENT</v>
      </c>
      <c r="C2196" s="87" t="str">
        <f>'Asset Investment (d)'!C75</f>
        <v xml:space="preserve">PROPERTY &amp; ASSET INVESTMENT </v>
      </c>
      <c r="D2196" s="87" t="str">
        <f>'Asset Investment (d)'!D75</f>
        <v>APPROVED SCHEMES</v>
      </c>
      <c r="E2196" s="87" t="str">
        <f>'Asset Investment (d)'!E75</f>
        <v>FIGURE</v>
      </c>
      <c r="F2196" s="87" t="str">
        <f>'Asset Investment (d)'!F75</f>
        <v>Baseline depreciation</v>
      </c>
      <c r="G2196" s="703"/>
      <c r="H2196" s="703"/>
      <c r="I2196" s="703"/>
      <c r="J2196" s="703"/>
      <c r="K2196" s="703"/>
      <c r="L2196" s="703"/>
      <c r="M2196" s="703"/>
      <c r="N2196" s="703"/>
      <c r="O2196" s="703"/>
      <c r="P2196" s="703"/>
      <c r="Q2196" s="703"/>
      <c r="R2196" s="703"/>
      <c r="S2196" s="703"/>
      <c r="W2196" s="703"/>
      <c r="X2196" s="703"/>
      <c r="Y2196" s="703"/>
      <c r="Z2196" s="703"/>
      <c r="AA2196" s="703"/>
      <c r="AB2196" s="703"/>
      <c r="AC2196" s="703" t="str">
        <f>'Asset Investment (d)'!N75</f>
        <v> </v>
      </c>
      <c r="AD2196" s="88">
        <f>'Asset Investment (d)'!M75</f>
        <v>0</v>
      </c>
      <c r="AM2196" s="88">
        <f>'Asset Investment (d)'!H75</f>
        <v>8.1000000000000003E-2</v>
      </c>
      <c r="AN2196" s="88">
        <f>'Asset Investment (d)'!I75</f>
        <v>0</v>
      </c>
      <c r="AO2196" s="88">
        <f>'Asset Investment (d)'!J75</f>
        <v>0</v>
      </c>
      <c r="AP2196" s="88">
        <f>'Asset Investment (d)'!K75</f>
        <v>0</v>
      </c>
      <c r="AQ2196" s="88">
        <f>'Asset Investment (d)'!L75</f>
        <v>0</v>
      </c>
    </row>
    <row r="2197" spans="1:43">
      <c r="A2197" s="87" t="str">
        <f>'Asset Investment (d)'!A76</f>
        <v>Swansea Bay UHB</v>
      </c>
      <c r="B2197" s="87" t="str">
        <f>'Asset Investment (d)'!B76</f>
        <v>ASSET INVESTMENT</v>
      </c>
      <c r="C2197" s="87" t="str">
        <f>'Asset Investment (d)'!C76</f>
        <v xml:space="preserve">PROPERTY &amp; ASSET INVESTMENT </v>
      </c>
      <c r="D2197" s="87" t="str">
        <f>'Asset Investment (d)'!D76</f>
        <v>APPROVED SCHEMES</v>
      </c>
      <c r="E2197" s="87" t="str">
        <f>'Asset Investment (d)'!E76</f>
        <v>FIGURE</v>
      </c>
      <c r="F2197" s="87">
        <f>'Asset Investment (d)'!F76</f>
        <v>0</v>
      </c>
      <c r="G2197" s="703"/>
      <c r="H2197" s="703"/>
      <c r="I2197" s="703"/>
      <c r="J2197" s="703"/>
      <c r="K2197" s="703"/>
      <c r="L2197" s="703"/>
      <c r="M2197" s="703"/>
      <c r="N2197" s="703"/>
      <c r="O2197" s="703"/>
      <c r="P2197" s="703"/>
      <c r="Q2197" s="703"/>
      <c r="R2197" s="703"/>
      <c r="S2197" s="703"/>
      <c r="W2197" s="703"/>
      <c r="X2197" s="703"/>
      <c r="Y2197" s="703"/>
      <c r="Z2197" s="703"/>
      <c r="AA2197" s="703"/>
      <c r="AB2197" s="703"/>
      <c r="AC2197" s="703" t="str">
        <f>'Asset Investment (d)'!N76</f>
        <v> </v>
      </c>
      <c r="AD2197" s="88">
        <f>'Asset Investment (d)'!M76</f>
        <v>0</v>
      </c>
      <c r="AM2197" s="88">
        <f>'Asset Investment (d)'!H76</f>
        <v>0</v>
      </c>
      <c r="AN2197" s="88">
        <f>'Asset Investment (d)'!I76</f>
        <v>0</v>
      </c>
      <c r="AO2197" s="88">
        <f>'Asset Investment (d)'!J76</f>
        <v>0</v>
      </c>
      <c r="AP2197" s="88">
        <f>'Asset Investment (d)'!K76</f>
        <v>0</v>
      </c>
      <c r="AQ2197" s="88">
        <f>'Asset Investment (d)'!L76</f>
        <v>0</v>
      </c>
    </row>
    <row r="2198" spans="1:43">
      <c r="A2198" s="87" t="str">
        <f>'Asset Investment (d)'!A77</f>
        <v>Swansea Bay UHB</v>
      </c>
      <c r="B2198" s="87" t="str">
        <f>'Asset Investment (d)'!B77</f>
        <v>ASSET INVESTMENT</v>
      </c>
      <c r="C2198" s="87" t="str">
        <f>'Asset Investment (d)'!C77</f>
        <v xml:space="preserve">PROPERTY &amp; ASSET INVESTMENT </v>
      </c>
      <c r="D2198" s="87" t="str">
        <f>'Asset Investment (d)'!D77</f>
        <v>APPROVED SCHEMES</v>
      </c>
      <c r="E2198" s="87" t="str">
        <f>'Asset Investment (d)'!E77</f>
        <v>TOTAL</v>
      </c>
      <c r="F2198" s="87" t="str">
        <f>'Asset Investment (d)'!F77</f>
        <v>SUB TOTAL APPROVED SCHEMES</v>
      </c>
      <c r="G2198" s="703"/>
      <c r="H2198" s="703"/>
      <c r="I2198" s="703"/>
      <c r="J2198" s="703"/>
      <c r="K2198" s="703"/>
      <c r="L2198" s="703"/>
      <c r="M2198" s="703"/>
      <c r="N2198" s="703"/>
      <c r="O2198" s="703"/>
      <c r="P2198" s="703"/>
      <c r="Q2198" s="703"/>
      <c r="R2198" s="703"/>
      <c r="S2198" s="703"/>
      <c r="W2198" s="703"/>
      <c r="X2198" s="703"/>
      <c r="Y2198" s="703"/>
      <c r="Z2198" s="703"/>
      <c r="AA2198" s="703"/>
      <c r="AB2198" s="703"/>
      <c r="AC2198" s="703">
        <f>'Asset Investment (d)'!N77</f>
        <v>0</v>
      </c>
      <c r="AD2198" s="88">
        <f>'Asset Investment (d)'!M77</f>
        <v>0</v>
      </c>
      <c r="AM2198" s="88">
        <f>'Asset Investment (d)'!H77</f>
        <v>9.9139999999999979</v>
      </c>
      <c r="AN2198" s="88">
        <f>'Asset Investment (d)'!I77</f>
        <v>25.901999999999997</v>
      </c>
      <c r="AO2198" s="88">
        <f>'Asset Investment (d)'!J77</f>
        <v>0</v>
      </c>
      <c r="AP2198" s="88">
        <f>'Asset Investment (d)'!K77</f>
        <v>0</v>
      </c>
      <c r="AQ2198" s="88">
        <f>'Asset Investment (d)'!L77</f>
        <v>0</v>
      </c>
    </row>
    <row r="2199" spans="1:43">
      <c r="A2199" s="87" t="str">
        <f>'Asset Investment (d)'!A78</f>
        <v>Swansea Bay UHB</v>
      </c>
      <c r="B2199" s="87" t="str">
        <f>'Asset Investment (d)'!B78</f>
        <v>ASSET INVESTMENT</v>
      </c>
      <c r="C2199" s="87" t="str">
        <f>'Asset Investment (d)'!C78</f>
        <v xml:space="preserve">PROPERTY &amp; ASSET INVESTMENT </v>
      </c>
      <c r="D2199" s="87" t="str">
        <f>'Asset Investment (d)'!D78</f>
        <v>UNAPPROVED SCHEMES</v>
      </c>
      <c r="E2199" s="87">
        <f>'Asset Investment (d)'!E78</f>
        <v>0</v>
      </c>
      <c r="F2199" s="87" t="str">
        <f>'Asset Investment (d)'!F78</f>
        <v>Catheter Lab A Morriston Replacement</v>
      </c>
      <c r="G2199" s="703"/>
      <c r="H2199" s="703"/>
      <c r="I2199" s="703"/>
      <c r="J2199" s="703"/>
      <c r="K2199" s="703"/>
      <c r="L2199" s="703"/>
      <c r="M2199" s="703"/>
      <c r="N2199" s="703"/>
      <c r="O2199" s="703"/>
      <c r="P2199" s="703"/>
      <c r="Q2199" s="703"/>
      <c r="R2199" s="703"/>
      <c r="S2199" s="703"/>
      <c r="W2199" s="703"/>
      <c r="X2199" s="703"/>
      <c r="Y2199" s="703"/>
      <c r="Z2199" s="703"/>
      <c r="AA2199" s="703"/>
      <c r="AB2199" s="703"/>
      <c r="AC2199" s="703">
        <f>'Asset Investment (d)'!N78</f>
        <v>0</v>
      </c>
      <c r="AD2199" s="88">
        <f>'Asset Investment (d)'!M78</f>
        <v>0</v>
      </c>
      <c r="AM2199" s="88">
        <f>'Asset Investment (d)'!H78</f>
        <v>0.14699999999999999</v>
      </c>
      <c r="AN2199" s="88" t="str">
        <f>'Asset Investment (d)'!I78</f>
        <v> </v>
      </c>
      <c r="AO2199" s="88">
        <f>'Asset Investment (d)'!J78</f>
        <v>0</v>
      </c>
      <c r="AP2199" s="88">
        <f>'Asset Investment (d)'!K78</f>
        <v>0</v>
      </c>
      <c r="AQ2199" s="88">
        <f>'Asset Investment (d)'!L78</f>
        <v>0</v>
      </c>
    </row>
    <row r="2200" spans="1:43">
      <c r="A2200" s="87" t="str">
        <f>'Asset Investment (d)'!A79</f>
        <v>Swansea Bay UHB</v>
      </c>
      <c r="B2200" s="87" t="str">
        <f>'Asset Investment (d)'!B79</f>
        <v>ASSET INVESTMENT</v>
      </c>
      <c r="C2200" s="87" t="str">
        <f>'Asset Investment (d)'!C79</f>
        <v xml:space="preserve">PROPERTY &amp; ASSET INVESTMENT </v>
      </c>
      <c r="D2200" s="87" t="str">
        <f>'Asset Investment (d)'!D79</f>
        <v>UNAPPROVED SCHEMES</v>
      </c>
      <c r="E2200" s="87">
        <f>'Asset Investment (d)'!E79</f>
        <v>0</v>
      </c>
      <c r="F2200" s="87" t="str">
        <f>'Asset Investment (d)'!F79</f>
        <v>WICIS</v>
      </c>
      <c r="G2200" s="703"/>
      <c r="H2200" s="703"/>
      <c r="I2200" s="703"/>
      <c r="J2200" s="703"/>
      <c r="K2200" s="703"/>
      <c r="L2200" s="703"/>
      <c r="M2200" s="703"/>
      <c r="N2200" s="703"/>
      <c r="O2200" s="703"/>
      <c r="P2200" s="703"/>
      <c r="Q2200" s="703"/>
      <c r="R2200" s="703"/>
      <c r="S2200" s="703"/>
      <c r="W2200" s="703"/>
      <c r="X2200" s="703"/>
      <c r="Y2200" s="703"/>
      <c r="Z2200" s="703"/>
      <c r="AA2200" s="703"/>
      <c r="AB2200" s="703"/>
      <c r="AC2200" s="703">
        <f>'Asset Investment (d)'!N79</f>
        <v>0</v>
      </c>
      <c r="AD2200" s="88">
        <f>'Asset Investment (d)'!M79</f>
        <v>0</v>
      </c>
      <c r="AM2200" s="88">
        <f>'Asset Investment (d)'!H79</f>
        <v>1E-3</v>
      </c>
      <c r="AN2200" s="88" t="str">
        <f>'Asset Investment (d)'!I79</f>
        <v> </v>
      </c>
      <c r="AO2200" s="88">
        <f>'Asset Investment (d)'!J79</f>
        <v>0</v>
      </c>
      <c r="AP2200" s="88">
        <f>'Asset Investment (d)'!K79</f>
        <v>0</v>
      </c>
      <c r="AQ2200" s="88">
        <f>'Asset Investment (d)'!L79</f>
        <v>0</v>
      </c>
    </row>
    <row r="2201" spans="1:43">
      <c r="A2201" s="87" t="str">
        <f>'Asset Investment (d)'!A80</f>
        <v>Swansea Bay UHB</v>
      </c>
      <c r="B2201" s="87" t="str">
        <f>'Asset Investment (d)'!B80</f>
        <v>ASSET INVESTMENT</v>
      </c>
      <c r="C2201" s="87" t="str">
        <f>'Asset Investment (d)'!C80</f>
        <v xml:space="preserve">PROPERTY &amp; ASSET INVESTMENT </v>
      </c>
      <c r="D2201" s="87" t="str">
        <f>'Asset Investment (d)'!D80</f>
        <v>UNAPPROVED SCHEMES</v>
      </c>
      <c r="E2201" s="87">
        <f>'Asset Investment (d)'!E80</f>
        <v>0</v>
      </c>
      <c r="F2201" s="87" t="str">
        <f>'Asset Investment (d)'!F80</f>
        <v>Burns ICU, Morriston</v>
      </c>
      <c r="G2201" s="703"/>
      <c r="H2201" s="703"/>
      <c r="I2201" s="703"/>
      <c r="J2201" s="703"/>
      <c r="K2201" s="703"/>
      <c r="L2201" s="703"/>
      <c r="M2201" s="703"/>
      <c r="N2201" s="703"/>
      <c r="O2201" s="703"/>
      <c r="P2201" s="703"/>
      <c r="Q2201" s="703"/>
      <c r="R2201" s="703"/>
      <c r="S2201" s="703"/>
      <c r="W2201" s="703"/>
      <c r="X2201" s="703"/>
      <c r="Y2201" s="703"/>
      <c r="Z2201" s="703"/>
      <c r="AA2201" s="703"/>
      <c r="AB2201" s="703"/>
      <c r="AC2201" s="703" t="str">
        <f>'Asset Investment (d)'!N80</f>
        <v>Y</v>
      </c>
      <c r="AD2201" s="88">
        <f>'Asset Investment (d)'!M80</f>
        <v>0</v>
      </c>
      <c r="AM2201" s="88" t="str">
        <f>'Asset Investment (d)'!H80</f>
        <v>.</v>
      </c>
      <c r="AN2201" s="88">
        <f>'Asset Investment (d)'!I80</f>
        <v>1.861</v>
      </c>
      <c r="AO2201" s="88">
        <f>'Asset Investment (d)'!J80</f>
        <v>0</v>
      </c>
      <c r="AP2201" s="88">
        <f>'Asset Investment (d)'!K80</f>
        <v>0</v>
      </c>
      <c r="AQ2201" s="88">
        <f>'Asset Investment (d)'!L80</f>
        <v>0</v>
      </c>
    </row>
    <row r="2202" spans="1:43">
      <c r="A2202" s="87" t="str">
        <f>'Asset Investment (d)'!A81</f>
        <v>Swansea Bay UHB</v>
      </c>
      <c r="B2202" s="87" t="str">
        <f>'Asset Investment (d)'!B81</f>
        <v>ASSET INVESTMENT</v>
      </c>
      <c r="C2202" s="87" t="str">
        <f>'Asset Investment (d)'!C81</f>
        <v xml:space="preserve">PROPERTY &amp; ASSET INVESTMENT </v>
      </c>
      <c r="D2202" s="87" t="str">
        <f>'Asset Investment (d)'!D81</f>
        <v>UNAPPROVED SCHEMES</v>
      </c>
      <c r="E2202" s="87">
        <f>'Asset Investment (d)'!E81</f>
        <v>0</v>
      </c>
      <c r="F2202" s="87" t="str">
        <f>'Asset Investment (d)'!F81</f>
        <v>Centrailse WFI</v>
      </c>
      <c r="G2202" s="703"/>
      <c r="H2202" s="703"/>
      <c r="I2202" s="703"/>
      <c r="J2202" s="703"/>
      <c r="K2202" s="703"/>
      <c r="L2202" s="703"/>
      <c r="M2202" s="703"/>
      <c r="N2202" s="703"/>
      <c r="O2202" s="703"/>
      <c r="P2202" s="703"/>
      <c r="Q2202" s="703"/>
      <c r="R2202" s="703"/>
      <c r="S2202" s="703"/>
      <c r="W2202" s="703"/>
      <c r="X2202" s="703"/>
      <c r="Y2202" s="703"/>
      <c r="Z2202" s="703"/>
      <c r="AA2202" s="703"/>
      <c r="AB2202" s="703"/>
      <c r="AC2202" s="703">
        <f>'Asset Investment (d)'!N81</f>
        <v>0</v>
      </c>
      <c r="AD2202" s="88">
        <f>'Asset Investment (d)'!M81</f>
        <v>0</v>
      </c>
      <c r="AM2202" s="88" t="str">
        <f>'Asset Investment (d)'!H81</f>
        <v> </v>
      </c>
      <c r="AN2202" s="88">
        <f>'Asset Investment (d)'!I81</f>
        <v>1.25</v>
      </c>
      <c r="AO2202" s="88">
        <f>'Asset Investment (d)'!J81</f>
        <v>0</v>
      </c>
      <c r="AP2202" s="88">
        <f>'Asset Investment (d)'!K81</f>
        <v>0</v>
      </c>
      <c r="AQ2202" s="88">
        <f>'Asset Investment (d)'!L81</f>
        <v>0</v>
      </c>
    </row>
    <row r="2203" spans="1:43">
      <c r="A2203" s="87" t="str">
        <f>'Asset Investment (d)'!A82</f>
        <v>Swansea Bay UHB</v>
      </c>
      <c r="B2203" s="87" t="str">
        <f>'Asset Investment (d)'!B82</f>
        <v>ASSET INVESTMENT</v>
      </c>
      <c r="C2203" s="87" t="str">
        <f>'Asset Investment (d)'!C82</f>
        <v xml:space="preserve">PROPERTY &amp; ASSET INVESTMENT </v>
      </c>
      <c r="D2203" s="87" t="str">
        <f>'Asset Investment (d)'!D82</f>
        <v>UNAPPROVED SCHEMES</v>
      </c>
      <c r="E2203" s="87">
        <f>'Asset Investment (d)'!E82</f>
        <v>0</v>
      </c>
      <c r="F2203" s="87" t="str">
        <f>'Asset Investment (d)'!F82</f>
        <v>Modular Theatres, Singleton</v>
      </c>
      <c r="G2203" s="703"/>
      <c r="H2203" s="703"/>
      <c r="I2203" s="703"/>
      <c r="J2203" s="703"/>
      <c r="K2203" s="703"/>
      <c r="L2203" s="703"/>
      <c r="M2203" s="703"/>
      <c r="N2203" s="703"/>
      <c r="O2203" s="703"/>
      <c r="P2203" s="703"/>
      <c r="Q2203" s="703"/>
      <c r="R2203" s="703"/>
      <c r="S2203" s="703"/>
      <c r="W2203" s="703"/>
      <c r="X2203" s="703"/>
      <c r="Y2203" s="703"/>
      <c r="Z2203" s="703"/>
      <c r="AA2203" s="703"/>
      <c r="AB2203" s="703"/>
      <c r="AC2203" s="703">
        <f>'Asset Investment (d)'!N82</f>
        <v>0</v>
      </c>
      <c r="AD2203" s="88">
        <f>'Asset Investment (d)'!M82</f>
        <v>0</v>
      </c>
      <c r="AM2203" s="88" t="str">
        <f>'Asset Investment (d)'!H82</f>
        <v> </v>
      </c>
      <c r="AN2203" s="88">
        <f>'Asset Investment (d)'!I82</f>
        <v>1.9530000000000001</v>
      </c>
      <c r="AO2203" s="88">
        <f>'Asset Investment (d)'!J82</f>
        <v>0</v>
      </c>
      <c r="AP2203" s="88">
        <f>'Asset Investment (d)'!K82</f>
        <v>0</v>
      </c>
      <c r="AQ2203" s="88">
        <f>'Asset Investment (d)'!L82</f>
        <v>0</v>
      </c>
    </row>
    <row r="2204" spans="1:43">
      <c r="A2204" s="87" t="str">
        <f>'Asset Investment (d)'!A83</f>
        <v>Swansea Bay UHB</v>
      </c>
      <c r="B2204" s="87" t="str">
        <f>'Asset Investment (d)'!B83</f>
        <v>ASSET INVESTMENT</v>
      </c>
      <c r="C2204" s="87" t="str">
        <f>'Asset Investment (d)'!C83</f>
        <v xml:space="preserve">PROPERTY &amp; ASSET INVESTMENT </v>
      </c>
      <c r="D2204" s="87" t="str">
        <f>'Asset Investment (d)'!D83</f>
        <v>UNAPPROVED SCHEMES</v>
      </c>
      <c r="E2204" s="87">
        <f>'Asset Investment (d)'!E83</f>
        <v>0</v>
      </c>
      <c r="F2204" s="87" t="str">
        <f>'Asset Investment (d)'!F83</f>
        <v>Management Centre, Morriston</v>
      </c>
      <c r="G2204" s="703"/>
      <c r="H2204" s="703"/>
      <c r="I2204" s="703"/>
      <c r="J2204" s="703"/>
      <c r="K2204" s="703"/>
      <c r="L2204" s="703"/>
      <c r="M2204" s="703"/>
      <c r="N2204" s="703"/>
      <c r="O2204" s="703"/>
      <c r="P2204" s="703"/>
      <c r="Q2204" s="703"/>
      <c r="R2204" s="703"/>
      <c r="S2204" s="703"/>
      <c r="W2204" s="703"/>
      <c r="X2204" s="703"/>
      <c r="Y2204" s="703"/>
      <c r="Z2204" s="703"/>
      <c r="AA2204" s="703"/>
      <c r="AB2204" s="703"/>
      <c r="AC2204" s="703">
        <f>'Asset Investment (d)'!N83</f>
        <v>0</v>
      </c>
      <c r="AD2204" s="88">
        <f>'Asset Investment (d)'!M83</f>
        <v>0</v>
      </c>
      <c r="AM2204" s="88" t="str">
        <f>'Asset Investment (d)'!H83</f>
        <v> </v>
      </c>
      <c r="AN2204" s="88">
        <f>'Asset Investment (d)'!I83</f>
        <v>0.627</v>
      </c>
      <c r="AO2204" s="88">
        <f>'Asset Investment (d)'!J83</f>
        <v>0</v>
      </c>
      <c r="AP2204" s="88">
        <f>'Asset Investment (d)'!K83</f>
        <v>0</v>
      </c>
      <c r="AQ2204" s="88">
        <f>'Asset Investment (d)'!L83</f>
        <v>0</v>
      </c>
    </row>
    <row r="2205" spans="1:43">
      <c r="A2205" s="87" t="str">
        <f>'Asset Investment (d)'!A84</f>
        <v>Swansea Bay UHB</v>
      </c>
      <c r="B2205" s="87" t="str">
        <f>'Asset Investment (d)'!B84</f>
        <v>ASSET INVESTMENT</v>
      </c>
      <c r="C2205" s="87" t="str">
        <f>'Asset Investment (d)'!C84</f>
        <v xml:space="preserve">PROPERTY &amp; ASSET INVESTMENT </v>
      </c>
      <c r="D2205" s="87" t="str">
        <f>'Asset Investment (d)'!D84</f>
        <v>UNAPPROVED SCHEMES</v>
      </c>
      <c r="E2205" s="87">
        <f>'Asset Investment (d)'!E84</f>
        <v>0</v>
      </c>
      <c r="F2205" s="87">
        <f>'Asset Investment (d)'!F84</f>
        <v>0</v>
      </c>
      <c r="G2205" s="703"/>
      <c r="H2205" s="703"/>
      <c r="I2205" s="703"/>
      <c r="J2205" s="703"/>
      <c r="K2205" s="703"/>
      <c r="L2205" s="703"/>
      <c r="M2205" s="703"/>
      <c r="N2205" s="703"/>
      <c r="O2205" s="703"/>
      <c r="P2205" s="703"/>
      <c r="Q2205" s="703"/>
      <c r="R2205" s="703"/>
      <c r="S2205" s="703"/>
      <c r="W2205" s="703"/>
      <c r="X2205" s="703"/>
      <c r="Y2205" s="703"/>
      <c r="Z2205" s="703"/>
      <c r="AA2205" s="703"/>
      <c r="AB2205" s="703"/>
      <c r="AC2205" s="703">
        <f>'Asset Investment (d)'!N84</f>
        <v>0</v>
      </c>
      <c r="AD2205" s="88">
        <f>'Asset Investment (d)'!M84</f>
        <v>0</v>
      </c>
      <c r="AM2205" s="88">
        <f>'Asset Investment (d)'!H84</f>
        <v>0</v>
      </c>
      <c r="AN2205" s="88">
        <f>'Asset Investment (d)'!I84</f>
        <v>0</v>
      </c>
      <c r="AO2205" s="88">
        <f>'Asset Investment (d)'!J84</f>
        <v>0</v>
      </c>
      <c r="AP2205" s="88">
        <f>'Asset Investment (d)'!K84</f>
        <v>0</v>
      </c>
      <c r="AQ2205" s="88">
        <f>'Asset Investment (d)'!L84</f>
        <v>0</v>
      </c>
    </row>
    <row r="2206" spans="1:43">
      <c r="A2206" s="87" t="str">
        <f>'Asset Investment (d)'!A85</f>
        <v>Swansea Bay UHB</v>
      </c>
      <c r="B2206" s="87" t="str">
        <f>'Asset Investment (d)'!B85</f>
        <v>ASSET INVESTMENT</v>
      </c>
      <c r="C2206" s="87" t="str">
        <f>'Asset Investment (d)'!C85</f>
        <v xml:space="preserve">PROPERTY &amp; ASSET INVESTMENT </v>
      </c>
      <c r="D2206" s="87" t="str">
        <f>'Asset Investment (d)'!D85</f>
        <v>UNAPPROVED SCHEMES</v>
      </c>
      <c r="E2206" s="87">
        <f>'Asset Investment (d)'!E85</f>
        <v>0</v>
      </c>
      <c r="F2206" s="87">
        <f>'Asset Investment (d)'!F85</f>
        <v>0</v>
      </c>
      <c r="G2206" s="703"/>
      <c r="H2206" s="703"/>
      <c r="I2206" s="703"/>
      <c r="J2206" s="703"/>
      <c r="K2206" s="703"/>
      <c r="L2206" s="703"/>
      <c r="M2206" s="703"/>
      <c r="N2206" s="703"/>
      <c r="O2206" s="703"/>
      <c r="P2206" s="703"/>
      <c r="Q2206" s="703"/>
      <c r="R2206" s="703"/>
      <c r="S2206" s="703"/>
      <c r="W2206" s="703"/>
      <c r="X2206" s="703"/>
      <c r="Y2206" s="703"/>
      <c r="Z2206" s="703"/>
      <c r="AA2206" s="703"/>
      <c r="AB2206" s="703"/>
      <c r="AC2206" s="703">
        <f>'Asset Investment (d)'!N85</f>
        <v>0</v>
      </c>
      <c r="AD2206" s="88">
        <f>'Asset Investment (d)'!M85</f>
        <v>0</v>
      </c>
      <c r="AM2206" s="88">
        <f>'Asset Investment (d)'!H85</f>
        <v>0</v>
      </c>
      <c r="AN2206" s="88">
        <f>'Asset Investment (d)'!I85</f>
        <v>0</v>
      </c>
      <c r="AO2206" s="88">
        <f>'Asset Investment (d)'!J85</f>
        <v>0</v>
      </c>
      <c r="AP2206" s="88">
        <f>'Asset Investment (d)'!K85</f>
        <v>0</v>
      </c>
      <c r="AQ2206" s="88">
        <f>'Asset Investment (d)'!L85</f>
        <v>0</v>
      </c>
    </row>
    <row r="2207" spans="1:43">
      <c r="A2207" s="87" t="str">
        <f>'Asset Investment (d)'!A86</f>
        <v>Swansea Bay UHB</v>
      </c>
      <c r="B2207" s="87" t="str">
        <f>'Asset Investment (d)'!B86</f>
        <v>ASSET INVESTMENT</v>
      </c>
      <c r="C2207" s="87" t="str">
        <f>'Asset Investment (d)'!C86</f>
        <v xml:space="preserve">PROPERTY &amp; ASSET INVESTMENT </v>
      </c>
      <c r="D2207" s="87" t="str">
        <f>'Asset Investment (d)'!D86</f>
        <v>UNAPPROVED SCHEMES</v>
      </c>
      <c r="E2207" s="87">
        <f>'Asset Investment (d)'!E86</f>
        <v>0</v>
      </c>
      <c r="F2207" s="87">
        <f>'Asset Investment (d)'!F86</f>
        <v>0</v>
      </c>
      <c r="G2207" s="703"/>
      <c r="H2207" s="703"/>
      <c r="I2207" s="703"/>
      <c r="J2207" s="703"/>
      <c r="K2207" s="703"/>
      <c r="L2207" s="703"/>
      <c r="M2207" s="703"/>
      <c r="N2207" s="703"/>
      <c r="O2207" s="703"/>
      <c r="P2207" s="703"/>
      <c r="Q2207" s="703"/>
      <c r="R2207" s="703"/>
      <c r="S2207" s="703"/>
      <c r="W2207" s="703"/>
      <c r="X2207" s="703"/>
      <c r="Y2207" s="703"/>
      <c r="Z2207" s="703"/>
      <c r="AA2207" s="703"/>
      <c r="AB2207" s="703"/>
      <c r="AC2207" s="703">
        <f>'Asset Investment (d)'!N86</f>
        <v>0</v>
      </c>
      <c r="AD2207" s="88">
        <f>'Asset Investment (d)'!M86</f>
        <v>0</v>
      </c>
      <c r="AM2207" s="88">
        <f>'Asset Investment (d)'!H86</f>
        <v>0</v>
      </c>
      <c r="AN2207" s="88">
        <f>'Asset Investment (d)'!I86</f>
        <v>0</v>
      </c>
      <c r="AO2207" s="88">
        <f>'Asset Investment (d)'!J86</f>
        <v>0</v>
      </c>
      <c r="AP2207" s="88">
        <f>'Asset Investment (d)'!K86</f>
        <v>0</v>
      </c>
      <c r="AQ2207" s="88">
        <f>'Asset Investment (d)'!L86</f>
        <v>0</v>
      </c>
    </row>
    <row r="2208" spans="1:43">
      <c r="A2208" s="87" t="str">
        <f>'Asset Investment (d)'!A87</f>
        <v>Swansea Bay UHB</v>
      </c>
      <c r="B2208" s="87" t="str">
        <f>'Asset Investment (d)'!B87</f>
        <v>ASSET INVESTMENT</v>
      </c>
      <c r="C2208" s="87" t="str">
        <f>'Asset Investment (d)'!C87</f>
        <v xml:space="preserve">PROPERTY &amp; ASSET INVESTMENT </v>
      </c>
      <c r="D2208" s="87" t="str">
        <f>'Asset Investment (d)'!D87</f>
        <v>UNAPPROVED SCHEMES</v>
      </c>
      <c r="E2208" s="87">
        <f>'Asset Investment (d)'!E87</f>
        <v>0</v>
      </c>
      <c r="F2208" s="87">
        <f>'Asset Investment (d)'!F87</f>
        <v>0</v>
      </c>
      <c r="G2208" s="703"/>
      <c r="H2208" s="703"/>
      <c r="I2208" s="703"/>
      <c r="J2208" s="703"/>
      <c r="K2208" s="703"/>
      <c r="L2208" s="703"/>
      <c r="M2208" s="703"/>
      <c r="N2208" s="703"/>
      <c r="O2208" s="703"/>
      <c r="P2208" s="703"/>
      <c r="Q2208" s="703"/>
      <c r="R2208" s="703"/>
      <c r="S2208" s="703"/>
      <c r="W2208" s="703"/>
      <c r="X2208" s="703"/>
      <c r="Y2208" s="703"/>
      <c r="Z2208" s="703"/>
      <c r="AA2208" s="703"/>
      <c r="AB2208" s="703"/>
      <c r="AC2208" s="703">
        <f>'Asset Investment (d)'!N87</f>
        <v>0</v>
      </c>
      <c r="AD2208" s="88">
        <f>'Asset Investment (d)'!M87</f>
        <v>0</v>
      </c>
      <c r="AM2208" s="88">
        <f>'Asset Investment (d)'!H87</f>
        <v>0</v>
      </c>
      <c r="AN2208" s="88">
        <f>'Asset Investment (d)'!I87</f>
        <v>0</v>
      </c>
      <c r="AO2208" s="88">
        <f>'Asset Investment (d)'!J87</f>
        <v>0</v>
      </c>
      <c r="AP2208" s="88">
        <f>'Asset Investment (d)'!K87</f>
        <v>0</v>
      </c>
      <c r="AQ2208" s="88">
        <f>'Asset Investment (d)'!L87</f>
        <v>0</v>
      </c>
    </row>
    <row r="2209" spans="1:43">
      <c r="A2209" s="87" t="str">
        <f>'Asset Investment (d)'!A88</f>
        <v>Swansea Bay UHB</v>
      </c>
      <c r="B2209" s="87" t="str">
        <f>'Asset Investment (d)'!B88</f>
        <v>ASSET INVESTMENT</v>
      </c>
      <c r="C2209" s="87" t="str">
        <f>'Asset Investment (d)'!C88</f>
        <v xml:space="preserve">PROPERTY &amp; ASSET INVESTMENT </v>
      </c>
      <c r="D2209" s="87" t="str">
        <f>'Asset Investment (d)'!D88</f>
        <v>UNAPPROVED SCHEMES</v>
      </c>
      <c r="E2209" s="87">
        <f>'Asset Investment (d)'!E88</f>
        <v>0</v>
      </c>
      <c r="F2209" s="87">
        <f>'Asset Investment (d)'!F88</f>
        <v>0</v>
      </c>
      <c r="G2209" s="703"/>
      <c r="H2209" s="703"/>
      <c r="I2209" s="703"/>
      <c r="J2209" s="703"/>
      <c r="K2209" s="703"/>
      <c r="L2209" s="703"/>
      <c r="M2209" s="703"/>
      <c r="N2209" s="703"/>
      <c r="O2209" s="703"/>
      <c r="P2209" s="703"/>
      <c r="Q2209" s="703"/>
      <c r="R2209" s="703"/>
      <c r="S2209" s="703"/>
      <c r="W2209" s="703"/>
      <c r="X2209" s="703"/>
      <c r="Y2209" s="703"/>
      <c r="Z2209" s="703"/>
      <c r="AA2209" s="703"/>
      <c r="AB2209" s="703"/>
      <c r="AC2209" s="703">
        <f>'Asset Investment (d)'!N88</f>
        <v>0</v>
      </c>
      <c r="AD2209" s="88">
        <f>'Asset Investment (d)'!M88</f>
        <v>0</v>
      </c>
      <c r="AM2209" s="88">
        <f>'Asset Investment (d)'!H88</f>
        <v>0</v>
      </c>
      <c r="AN2209" s="88">
        <f>'Asset Investment (d)'!I88</f>
        <v>0</v>
      </c>
      <c r="AO2209" s="88">
        <f>'Asset Investment (d)'!J88</f>
        <v>0</v>
      </c>
      <c r="AP2209" s="88">
        <f>'Asset Investment (d)'!K88</f>
        <v>0</v>
      </c>
      <c r="AQ2209" s="88">
        <f>'Asset Investment (d)'!L88</f>
        <v>0</v>
      </c>
    </row>
    <row r="2210" spans="1:43">
      <c r="A2210" s="87" t="str">
        <f>'Asset Investment (d)'!A89</f>
        <v>Swansea Bay UHB</v>
      </c>
      <c r="B2210" s="87" t="str">
        <f>'Asset Investment (d)'!B89</f>
        <v>ASSET INVESTMENT</v>
      </c>
      <c r="C2210" s="87" t="str">
        <f>'Asset Investment (d)'!C89</f>
        <v xml:space="preserve">PROPERTY &amp; ASSET INVESTMENT </v>
      </c>
      <c r="D2210" s="87" t="str">
        <f>'Asset Investment (d)'!D89</f>
        <v>UNAPPROVED SCHEMES</v>
      </c>
      <c r="E2210" s="87">
        <f>'Asset Investment (d)'!E89</f>
        <v>0</v>
      </c>
      <c r="F2210" s="87">
        <f>'Asset Investment (d)'!F89</f>
        <v>0</v>
      </c>
      <c r="G2210" s="703"/>
      <c r="H2210" s="703"/>
      <c r="I2210" s="703"/>
      <c r="J2210" s="703"/>
      <c r="K2210" s="703"/>
      <c r="L2210" s="703"/>
      <c r="M2210" s="703"/>
      <c r="N2210" s="703"/>
      <c r="O2210" s="703"/>
      <c r="P2210" s="703"/>
      <c r="Q2210" s="703"/>
      <c r="R2210" s="703"/>
      <c r="S2210" s="703"/>
      <c r="W2210" s="703"/>
      <c r="X2210" s="703"/>
      <c r="Y2210" s="703"/>
      <c r="Z2210" s="703"/>
      <c r="AA2210" s="703"/>
      <c r="AB2210" s="703"/>
      <c r="AC2210" s="703">
        <f>'Asset Investment (d)'!N89</f>
        <v>0</v>
      </c>
      <c r="AD2210" s="88">
        <f>'Asset Investment (d)'!M89</f>
        <v>0</v>
      </c>
      <c r="AM2210" s="88">
        <f>'Asset Investment (d)'!H89</f>
        <v>0</v>
      </c>
      <c r="AN2210" s="88">
        <f>'Asset Investment (d)'!I89</f>
        <v>0</v>
      </c>
      <c r="AO2210" s="88">
        <f>'Asset Investment (d)'!J89</f>
        <v>0</v>
      </c>
      <c r="AP2210" s="88">
        <f>'Asset Investment (d)'!K89</f>
        <v>0</v>
      </c>
      <c r="AQ2210" s="88">
        <f>'Asset Investment (d)'!L89</f>
        <v>0</v>
      </c>
    </row>
    <row r="2211" spans="1:43">
      <c r="A2211" s="87" t="str">
        <f>'Asset Investment (d)'!A90</f>
        <v>Swansea Bay UHB</v>
      </c>
      <c r="B2211" s="87" t="str">
        <f>'Asset Investment (d)'!B90</f>
        <v>ASSET INVESTMENT</v>
      </c>
      <c r="C2211" s="87" t="str">
        <f>'Asset Investment (d)'!C90</f>
        <v xml:space="preserve">PROPERTY &amp; ASSET INVESTMENT </v>
      </c>
      <c r="D2211" s="87" t="str">
        <f>'Asset Investment (d)'!D90</f>
        <v>UNAPPROVED SCHEMES</v>
      </c>
      <c r="E2211" s="87">
        <f>'Asset Investment (d)'!E90</f>
        <v>0</v>
      </c>
      <c r="F2211" s="87">
        <f>'Asset Investment (d)'!F90</f>
        <v>0</v>
      </c>
      <c r="G2211" s="703"/>
      <c r="H2211" s="703"/>
      <c r="I2211" s="703"/>
      <c r="J2211" s="703"/>
      <c r="K2211" s="703"/>
      <c r="L2211" s="703"/>
      <c r="M2211" s="703"/>
      <c r="N2211" s="703"/>
      <c r="O2211" s="703"/>
      <c r="P2211" s="703"/>
      <c r="Q2211" s="703"/>
      <c r="R2211" s="703"/>
      <c r="S2211" s="703"/>
      <c r="W2211" s="703"/>
      <c r="X2211" s="703"/>
      <c r="Y2211" s="703"/>
      <c r="Z2211" s="703"/>
      <c r="AA2211" s="703"/>
      <c r="AB2211" s="703"/>
      <c r="AC2211" s="703">
        <f>'Asset Investment (d)'!N90</f>
        <v>0</v>
      </c>
      <c r="AD2211" s="88">
        <f>'Asset Investment (d)'!M90</f>
        <v>0</v>
      </c>
      <c r="AM2211" s="88">
        <f>'Asset Investment (d)'!H90</f>
        <v>0</v>
      </c>
      <c r="AN2211" s="88">
        <f>'Asset Investment (d)'!I90</f>
        <v>0</v>
      </c>
      <c r="AO2211" s="88">
        <f>'Asset Investment (d)'!J90</f>
        <v>0</v>
      </c>
      <c r="AP2211" s="88">
        <f>'Asset Investment (d)'!K90</f>
        <v>0</v>
      </c>
      <c r="AQ2211" s="88">
        <f>'Asset Investment (d)'!L90</f>
        <v>0</v>
      </c>
    </row>
    <row r="2212" spans="1:43">
      <c r="A2212" s="87" t="str">
        <f>'Asset Investment (d)'!A91</f>
        <v>Swansea Bay UHB</v>
      </c>
      <c r="B2212" s="87" t="str">
        <f>'Asset Investment (d)'!B91</f>
        <v>ASSET INVESTMENT</v>
      </c>
      <c r="C2212" s="87" t="str">
        <f>'Asset Investment (d)'!C91</f>
        <v xml:space="preserve">PROPERTY &amp; ASSET INVESTMENT </v>
      </c>
      <c r="D2212" s="87" t="str">
        <f>'Asset Investment (d)'!D91</f>
        <v>UNAPPROVED SCHEMES</v>
      </c>
      <c r="E2212" s="87">
        <f>'Asset Investment (d)'!E91</f>
        <v>0</v>
      </c>
      <c r="F2212" s="87">
        <f>'Asset Investment (d)'!F91</f>
        <v>0</v>
      </c>
      <c r="G2212" s="703"/>
      <c r="H2212" s="703"/>
      <c r="I2212" s="703"/>
      <c r="J2212" s="703"/>
      <c r="K2212" s="703"/>
      <c r="L2212" s="703"/>
      <c r="M2212" s="703"/>
      <c r="N2212" s="703"/>
      <c r="O2212" s="703"/>
      <c r="P2212" s="703"/>
      <c r="Q2212" s="703"/>
      <c r="R2212" s="703"/>
      <c r="S2212" s="703"/>
      <c r="W2212" s="703"/>
      <c r="X2212" s="703"/>
      <c r="Y2212" s="703"/>
      <c r="Z2212" s="703"/>
      <c r="AA2212" s="703"/>
      <c r="AB2212" s="703"/>
      <c r="AC2212" s="703">
        <f>'Asset Investment (d)'!N91</f>
        <v>0</v>
      </c>
      <c r="AD2212" s="88">
        <f>'Asset Investment (d)'!M91</f>
        <v>0</v>
      </c>
      <c r="AM2212" s="88">
        <f>'Asset Investment (d)'!H91</f>
        <v>0</v>
      </c>
      <c r="AN2212" s="88">
        <f>'Asset Investment (d)'!I91</f>
        <v>0</v>
      </c>
      <c r="AO2212" s="88">
        <f>'Asset Investment (d)'!J91</f>
        <v>0</v>
      </c>
      <c r="AP2212" s="88">
        <f>'Asset Investment (d)'!K91</f>
        <v>0</v>
      </c>
      <c r="AQ2212" s="88">
        <f>'Asset Investment (d)'!L91</f>
        <v>0</v>
      </c>
    </row>
    <row r="2213" spans="1:43">
      <c r="A2213" s="87" t="str">
        <f>'Asset Investment (d)'!A92</f>
        <v>Swansea Bay UHB</v>
      </c>
      <c r="B2213" s="87" t="str">
        <f>'Asset Investment (d)'!B92</f>
        <v>ASSET INVESTMENT</v>
      </c>
      <c r="C2213" s="87" t="str">
        <f>'Asset Investment (d)'!C92</f>
        <v xml:space="preserve">PROPERTY &amp; ASSET INVESTMENT </v>
      </c>
      <c r="D2213" s="87" t="str">
        <f>'Asset Investment (d)'!D92</f>
        <v>UNAPPROVED SCHEMES</v>
      </c>
      <c r="E2213" s="87">
        <f>'Asset Investment (d)'!E92</f>
        <v>0</v>
      </c>
      <c r="F2213" s="87">
        <f>'Asset Investment (d)'!F92</f>
        <v>0</v>
      </c>
      <c r="G2213" s="703"/>
      <c r="H2213" s="703"/>
      <c r="I2213" s="703"/>
      <c r="J2213" s="703"/>
      <c r="K2213" s="703"/>
      <c r="L2213" s="703"/>
      <c r="M2213" s="703"/>
      <c r="N2213" s="703"/>
      <c r="O2213" s="703"/>
      <c r="P2213" s="703"/>
      <c r="Q2213" s="703"/>
      <c r="R2213" s="703"/>
      <c r="S2213" s="703"/>
      <c r="W2213" s="703"/>
      <c r="X2213" s="703"/>
      <c r="Y2213" s="703"/>
      <c r="Z2213" s="703"/>
      <c r="AA2213" s="703"/>
      <c r="AB2213" s="703"/>
      <c r="AC2213" s="703">
        <f>'Asset Investment (d)'!N92</f>
        <v>0</v>
      </c>
      <c r="AD2213" s="88">
        <f>'Asset Investment (d)'!M92</f>
        <v>0</v>
      </c>
      <c r="AM2213" s="88">
        <f>'Asset Investment (d)'!H92</f>
        <v>0</v>
      </c>
      <c r="AN2213" s="88">
        <f>'Asset Investment (d)'!I92</f>
        <v>0</v>
      </c>
      <c r="AO2213" s="88">
        <f>'Asset Investment (d)'!J92</f>
        <v>0</v>
      </c>
      <c r="AP2213" s="88">
        <f>'Asset Investment (d)'!K92</f>
        <v>0</v>
      </c>
      <c r="AQ2213" s="88">
        <f>'Asset Investment (d)'!L92</f>
        <v>0</v>
      </c>
    </row>
    <row r="2214" spans="1:43">
      <c r="A2214" s="87" t="str">
        <f>'Asset Investment (d)'!A93</f>
        <v>Swansea Bay UHB</v>
      </c>
      <c r="B2214" s="87" t="str">
        <f>'Asset Investment (d)'!B93</f>
        <v>ASSET INVESTMENT</v>
      </c>
      <c r="C2214" s="87" t="str">
        <f>'Asset Investment (d)'!C93</f>
        <v xml:space="preserve">PROPERTY &amp; ASSET INVESTMENT </v>
      </c>
      <c r="D2214" s="87" t="str">
        <f>'Asset Investment (d)'!D93</f>
        <v>UNAPPROVED SCHEMES</v>
      </c>
      <c r="E2214" s="87">
        <f>'Asset Investment (d)'!E93</f>
        <v>0</v>
      </c>
      <c r="F2214" s="87">
        <f>'Asset Investment (d)'!F93</f>
        <v>0</v>
      </c>
      <c r="G2214" s="703"/>
      <c r="H2214" s="703"/>
      <c r="I2214" s="703"/>
      <c r="J2214" s="703"/>
      <c r="K2214" s="703"/>
      <c r="L2214" s="703"/>
      <c r="M2214" s="703"/>
      <c r="N2214" s="703"/>
      <c r="O2214" s="703"/>
      <c r="P2214" s="703"/>
      <c r="Q2214" s="703"/>
      <c r="R2214" s="703"/>
      <c r="S2214" s="703"/>
      <c r="W2214" s="703"/>
      <c r="X2214" s="703"/>
      <c r="Y2214" s="703"/>
      <c r="Z2214" s="703"/>
      <c r="AA2214" s="703"/>
      <c r="AB2214" s="703"/>
      <c r="AC2214" s="703">
        <f>'Asset Investment (d)'!N93</f>
        <v>0</v>
      </c>
      <c r="AD2214" s="88">
        <f>'Asset Investment (d)'!M93</f>
        <v>0</v>
      </c>
      <c r="AM2214" s="88">
        <f>'Asset Investment (d)'!H93</f>
        <v>0</v>
      </c>
      <c r="AN2214" s="88">
        <f>'Asset Investment (d)'!I93</f>
        <v>0</v>
      </c>
      <c r="AO2214" s="88">
        <f>'Asset Investment (d)'!J93</f>
        <v>0</v>
      </c>
      <c r="AP2214" s="88">
        <f>'Asset Investment (d)'!K93</f>
        <v>0</v>
      </c>
      <c r="AQ2214" s="88">
        <f>'Asset Investment (d)'!L93</f>
        <v>0</v>
      </c>
    </row>
    <row r="2215" spans="1:43">
      <c r="A2215" s="87" t="str">
        <f>'Asset Investment (d)'!A94</f>
        <v>Swansea Bay UHB</v>
      </c>
      <c r="B2215" s="87" t="str">
        <f>'Asset Investment (d)'!B94</f>
        <v>ASSET INVESTMENT</v>
      </c>
      <c r="C2215" s="87" t="str">
        <f>'Asset Investment (d)'!C94</f>
        <v xml:space="preserve">PROPERTY &amp; ASSET INVESTMENT </v>
      </c>
      <c r="D2215" s="87" t="str">
        <f>'Asset Investment (d)'!D94</f>
        <v>UNAPPROVED SCHEMES</v>
      </c>
      <c r="E2215" s="87">
        <f>'Asset Investment (d)'!E94</f>
        <v>0</v>
      </c>
      <c r="F2215" s="87">
        <f>'Asset Investment (d)'!F94</f>
        <v>0</v>
      </c>
      <c r="G2215" s="703"/>
      <c r="H2215" s="703"/>
      <c r="I2215" s="703"/>
      <c r="J2215" s="703"/>
      <c r="K2215" s="703"/>
      <c r="L2215" s="703"/>
      <c r="M2215" s="703"/>
      <c r="N2215" s="703"/>
      <c r="O2215" s="703"/>
      <c r="P2215" s="703"/>
      <c r="Q2215" s="703"/>
      <c r="R2215" s="703"/>
      <c r="S2215" s="703"/>
      <c r="W2215" s="703"/>
      <c r="X2215" s="703"/>
      <c r="Y2215" s="703"/>
      <c r="Z2215" s="703"/>
      <c r="AA2215" s="703"/>
      <c r="AB2215" s="703"/>
      <c r="AC2215" s="703">
        <f>'Asset Investment (d)'!N94</f>
        <v>0</v>
      </c>
      <c r="AD2215" s="88">
        <f>'Asset Investment (d)'!M94</f>
        <v>0</v>
      </c>
      <c r="AM2215" s="88">
        <f>'Asset Investment (d)'!H94</f>
        <v>0</v>
      </c>
      <c r="AN2215" s="88">
        <f>'Asset Investment (d)'!I94</f>
        <v>0</v>
      </c>
      <c r="AO2215" s="88">
        <f>'Asset Investment (d)'!J94</f>
        <v>0</v>
      </c>
      <c r="AP2215" s="88">
        <f>'Asset Investment (d)'!K94</f>
        <v>0</v>
      </c>
      <c r="AQ2215" s="88">
        <f>'Asset Investment (d)'!L94</f>
        <v>0</v>
      </c>
    </row>
    <row r="2216" spans="1:43">
      <c r="A2216" s="87" t="str">
        <f>'Asset Investment (d)'!A95</f>
        <v>Swansea Bay UHB</v>
      </c>
      <c r="B2216" s="87" t="str">
        <f>'Asset Investment (d)'!B95</f>
        <v>ASSET INVESTMENT</v>
      </c>
      <c r="C2216" s="87" t="str">
        <f>'Asset Investment (d)'!C95</f>
        <v xml:space="preserve">PROPERTY &amp; ASSET INVESTMENT </v>
      </c>
      <c r="D2216" s="87" t="str">
        <f>'Asset Investment (d)'!D95</f>
        <v>UNAPPROVED SCHEMES</v>
      </c>
      <c r="E2216" s="87">
        <f>'Asset Investment (d)'!E95</f>
        <v>0</v>
      </c>
      <c r="F2216" s="87">
        <f>'Asset Investment (d)'!F95</f>
        <v>0</v>
      </c>
      <c r="G2216" s="703"/>
      <c r="H2216" s="703"/>
      <c r="I2216" s="703"/>
      <c r="J2216" s="703"/>
      <c r="K2216" s="703"/>
      <c r="L2216" s="703"/>
      <c r="M2216" s="703"/>
      <c r="N2216" s="703"/>
      <c r="O2216" s="703"/>
      <c r="P2216" s="703"/>
      <c r="Q2216" s="703"/>
      <c r="R2216" s="703"/>
      <c r="S2216" s="703"/>
      <c r="W2216" s="703"/>
      <c r="X2216" s="703"/>
      <c r="Y2216" s="703"/>
      <c r="Z2216" s="703"/>
      <c r="AA2216" s="703"/>
      <c r="AB2216" s="703"/>
      <c r="AC2216" s="703">
        <f>'Asset Investment (d)'!N95</f>
        <v>0</v>
      </c>
      <c r="AD2216" s="88">
        <f>'Asset Investment (d)'!M95</f>
        <v>0</v>
      </c>
      <c r="AM2216" s="88">
        <f>'Asset Investment (d)'!H95</f>
        <v>0</v>
      </c>
      <c r="AN2216" s="88">
        <f>'Asset Investment (d)'!I95</f>
        <v>0</v>
      </c>
      <c r="AO2216" s="88">
        <f>'Asset Investment (d)'!J95</f>
        <v>0</v>
      </c>
      <c r="AP2216" s="88">
        <f>'Asset Investment (d)'!K95</f>
        <v>0</v>
      </c>
      <c r="AQ2216" s="88">
        <f>'Asset Investment (d)'!L95</f>
        <v>0</v>
      </c>
    </row>
    <row r="2217" spans="1:43">
      <c r="A2217" s="87" t="str">
        <f>'Asset Investment (d)'!A96</f>
        <v>Swansea Bay UHB</v>
      </c>
      <c r="B2217" s="87" t="str">
        <f>'Asset Investment (d)'!B96</f>
        <v>ASSET INVESTMENT</v>
      </c>
      <c r="C2217" s="87" t="str">
        <f>'Asset Investment (d)'!C96</f>
        <v xml:space="preserve">PROPERTY &amp; ASSET INVESTMENT </v>
      </c>
      <c r="D2217" s="87" t="str">
        <f>'Asset Investment (d)'!D96</f>
        <v>UNAPPROVED SCHEMES</v>
      </c>
      <c r="E2217" s="87">
        <f>'Asset Investment (d)'!E96</f>
        <v>0</v>
      </c>
      <c r="F2217" s="87">
        <f>'Asset Investment (d)'!F96</f>
        <v>0</v>
      </c>
      <c r="G2217" s="703"/>
      <c r="H2217" s="703"/>
      <c r="I2217" s="703"/>
      <c r="J2217" s="703"/>
      <c r="K2217" s="703"/>
      <c r="L2217" s="703"/>
      <c r="M2217" s="703"/>
      <c r="N2217" s="703"/>
      <c r="O2217" s="703"/>
      <c r="P2217" s="703"/>
      <c r="Q2217" s="703"/>
      <c r="R2217" s="703"/>
      <c r="S2217" s="703"/>
      <c r="W2217" s="703"/>
      <c r="X2217" s="703"/>
      <c r="Y2217" s="703"/>
      <c r="Z2217" s="703"/>
      <c r="AA2217" s="703"/>
      <c r="AB2217" s="703"/>
      <c r="AC2217" s="703">
        <f>'Asset Investment (d)'!N96</f>
        <v>0</v>
      </c>
      <c r="AD2217" s="88">
        <f>'Asset Investment (d)'!M96</f>
        <v>0</v>
      </c>
      <c r="AM2217" s="88">
        <f>'Asset Investment (d)'!H96</f>
        <v>0</v>
      </c>
      <c r="AN2217" s="88">
        <f>'Asset Investment (d)'!I96</f>
        <v>0</v>
      </c>
      <c r="AO2217" s="88">
        <f>'Asset Investment (d)'!J96</f>
        <v>0</v>
      </c>
      <c r="AP2217" s="88">
        <f>'Asset Investment (d)'!K96</f>
        <v>0</v>
      </c>
      <c r="AQ2217" s="88">
        <f>'Asset Investment (d)'!L96</f>
        <v>0</v>
      </c>
    </row>
    <row r="2218" spans="1:43">
      <c r="A2218" s="87" t="str">
        <f>'Asset Investment (d)'!A97</f>
        <v>Swansea Bay UHB</v>
      </c>
      <c r="B2218" s="87" t="str">
        <f>'Asset Investment (d)'!B97</f>
        <v>ASSET INVESTMENT</v>
      </c>
      <c r="C2218" s="87" t="str">
        <f>'Asset Investment (d)'!C97</f>
        <v xml:space="preserve">PROPERTY &amp; ASSET INVESTMENT </v>
      </c>
      <c r="D2218" s="87" t="str">
        <f>'Asset Investment (d)'!D97</f>
        <v>UNAPPROVED SCHEMES</v>
      </c>
      <c r="E2218" s="87">
        <f>'Asset Investment (d)'!E97</f>
        <v>0</v>
      </c>
      <c r="F2218" s="87">
        <f>'Asset Investment (d)'!F97</f>
        <v>0</v>
      </c>
      <c r="G2218" s="703"/>
      <c r="H2218" s="703"/>
      <c r="I2218" s="703"/>
      <c r="J2218" s="703"/>
      <c r="K2218" s="703"/>
      <c r="L2218" s="703"/>
      <c r="M2218" s="703"/>
      <c r="N2218" s="703"/>
      <c r="O2218" s="703"/>
      <c r="P2218" s="703"/>
      <c r="Q2218" s="703"/>
      <c r="R2218" s="703"/>
      <c r="S2218" s="703"/>
      <c r="W2218" s="703"/>
      <c r="X2218" s="703"/>
      <c r="Y2218" s="703"/>
      <c r="Z2218" s="703"/>
      <c r="AA2218" s="703"/>
      <c r="AB2218" s="703"/>
      <c r="AC2218" s="703">
        <f>'Asset Investment (d)'!N97</f>
        <v>0</v>
      </c>
      <c r="AD2218" s="88">
        <f>'Asset Investment (d)'!M97</f>
        <v>0</v>
      </c>
      <c r="AM2218" s="88">
        <f>'Asset Investment (d)'!H97</f>
        <v>0</v>
      </c>
      <c r="AN2218" s="88">
        <f>'Asset Investment (d)'!I97</f>
        <v>0</v>
      </c>
      <c r="AO2218" s="88">
        <f>'Asset Investment (d)'!J97</f>
        <v>0</v>
      </c>
      <c r="AP2218" s="88">
        <f>'Asset Investment (d)'!K97</f>
        <v>0</v>
      </c>
      <c r="AQ2218" s="88">
        <f>'Asset Investment (d)'!L97</f>
        <v>0</v>
      </c>
    </row>
    <row r="2219" spans="1:43">
      <c r="A2219" s="87" t="str">
        <f>'Asset Investment (d)'!A98</f>
        <v>Swansea Bay UHB</v>
      </c>
      <c r="B2219" s="87" t="str">
        <f>'Asset Investment (d)'!B98</f>
        <v>ASSET INVESTMENT</v>
      </c>
      <c r="C2219" s="87" t="str">
        <f>'Asset Investment (d)'!C98</f>
        <v xml:space="preserve">PROPERTY &amp; ASSET INVESTMENT </v>
      </c>
      <c r="D2219" s="87" t="str">
        <f>'Asset Investment (d)'!D98</f>
        <v>UNAPPROVED SCHEMES</v>
      </c>
      <c r="E2219" s="87">
        <f>'Asset Investment (d)'!E98</f>
        <v>0</v>
      </c>
      <c r="F2219" s="87">
        <f>'Asset Investment (d)'!F98</f>
        <v>0</v>
      </c>
      <c r="G2219" s="703"/>
      <c r="H2219" s="703"/>
      <c r="I2219" s="703"/>
      <c r="J2219" s="703"/>
      <c r="K2219" s="703"/>
      <c r="L2219" s="703"/>
      <c r="M2219" s="703"/>
      <c r="N2219" s="703"/>
      <c r="O2219" s="703"/>
      <c r="P2219" s="703"/>
      <c r="Q2219" s="703"/>
      <c r="R2219" s="703"/>
      <c r="S2219" s="703"/>
      <c r="W2219" s="703"/>
      <c r="X2219" s="703"/>
      <c r="Y2219" s="703"/>
      <c r="Z2219" s="703"/>
      <c r="AA2219" s="703"/>
      <c r="AB2219" s="703"/>
      <c r="AC2219" s="703">
        <f>'Asset Investment (d)'!N98</f>
        <v>0</v>
      </c>
      <c r="AD2219" s="88">
        <f>'Asset Investment (d)'!M98</f>
        <v>0</v>
      </c>
      <c r="AM2219" s="88">
        <f>'Asset Investment (d)'!H98</f>
        <v>0</v>
      </c>
      <c r="AN2219" s="88">
        <f>'Asset Investment (d)'!I98</f>
        <v>0</v>
      </c>
      <c r="AO2219" s="88">
        <f>'Asset Investment (d)'!J98</f>
        <v>0</v>
      </c>
      <c r="AP2219" s="88">
        <f>'Asset Investment (d)'!K98</f>
        <v>0</v>
      </c>
      <c r="AQ2219" s="88">
        <f>'Asset Investment (d)'!L98</f>
        <v>0</v>
      </c>
    </row>
    <row r="2220" spans="1:43">
      <c r="A2220" s="87" t="str">
        <f>'Asset Investment (d)'!A99</f>
        <v>Swansea Bay UHB</v>
      </c>
      <c r="B2220" s="87" t="str">
        <f>'Asset Investment (d)'!B99</f>
        <v>ASSET INVESTMENT</v>
      </c>
      <c r="C2220" s="87" t="str">
        <f>'Asset Investment (d)'!C99</f>
        <v xml:space="preserve">PROPERTY &amp; ASSET INVESTMENT </v>
      </c>
      <c r="D2220" s="87" t="str">
        <f>'Asset Investment (d)'!D99</f>
        <v>UNAPPROVED SCHEMES</v>
      </c>
      <c r="E2220" s="87">
        <f>'Asset Investment (d)'!E99</f>
        <v>0</v>
      </c>
      <c r="F2220" s="87">
        <f>'Asset Investment (d)'!F99</f>
        <v>0</v>
      </c>
      <c r="G2220" s="703"/>
      <c r="H2220" s="703"/>
      <c r="I2220" s="703"/>
      <c r="J2220" s="703"/>
      <c r="K2220" s="703"/>
      <c r="L2220" s="703"/>
      <c r="M2220" s="703"/>
      <c r="N2220" s="703"/>
      <c r="O2220" s="703"/>
      <c r="P2220" s="703"/>
      <c r="Q2220" s="703"/>
      <c r="R2220" s="703"/>
      <c r="S2220" s="703"/>
      <c r="W2220" s="703"/>
      <c r="X2220" s="703"/>
      <c r="Y2220" s="703"/>
      <c r="Z2220" s="703"/>
      <c r="AA2220" s="703"/>
      <c r="AB2220" s="703"/>
      <c r="AC2220" s="703">
        <f>'Asset Investment (d)'!N99</f>
        <v>0</v>
      </c>
      <c r="AD2220" s="88">
        <f>'Asset Investment (d)'!M99</f>
        <v>0</v>
      </c>
      <c r="AM2220" s="88">
        <f>'Asset Investment (d)'!H99</f>
        <v>0</v>
      </c>
      <c r="AN2220" s="88">
        <f>'Asset Investment (d)'!I99</f>
        <v>0</v>
      </c>
      <c r="AO2220" s="88">
        <f>'Asset Investment (d)'!J99</f>
        <v>0</v>
      </c>
      <c r="AP2220" s="88">
        <f>'Asset Investment (d)'!K99</f>
        <v>0</v>
      </c>
      <c r="AQ2220" s="88">
        <f>'Asset Investment (d)'!L99</f>
        <v>0</v>
      </c>
    </row>
    <row r="2221" spans="1:43">
      <c r="A2221" s="87" t="str">
        <f>'Asset Investment (d)'!A100</f>
        <v>Swansea Bay UHB</v>
      </c>
      <c r="B2221" s="87" t="str">
        <f>'Asset Investment (d)'!B100</f>
        <v>ASSET INVESTMENT</v>
      </c>
      <c r="C2221" s="87" t="str">
        <f>'Asset Investment (d)'!C100</f>
        <v xml:space="preserve">PROPERTY &amp; ASSET INVESTMENT </v>
      </c>
      <c r="D2221" s="87" t="str">
        <f>'Asset Investment (d)'!D100</f>
        <v>UNAPPROVED SCHEMES</v>
      </c>
      <c r="E2221" s="87">
        <f>'Asset Investment (d)'!E100</f>
        <v>0</v>
      </c>
      <c r="F2221" s="87">
        <f>'Asset Investment (d)'!F100</f>
        <v>0</v>
      </c>
      <c r="G2221" s="703"/>
      <c r="H2221" s="703"/>
      <c r="I2221" s="703"/>
      <c r="J2221" s="703"/>
      <c r="K2221" s="703"/>
      <c r="L2221" s="703"/>
      <c r="M2221" s="703"/>
      <c r="N2221" s="703"/>
      <c r="O2221" s="703"/>
      <c r="P2221" s="703"/>
      <c r="Q2221" s="703"/>
      <c r="R2221" s="703"/>
      <c r="S2221" s="703"/>
      <c r="W2221" s="703"/>
      <c r="X2221" s="703"/>
      <c r="Y2221" s="703"/>
      <c r="Z2221" s="703"/>
      <c r="AA2221" s="703"/>
      <c r="AB2221" s="703"/>
      <c r="AC2221" s="703">
        <f>'Asset Investment (d)'!N100</f>
        <v>0</v>
      </c>
      <c r="AD2221" s="88">
        <f>'Asset Investment (d)'!M100</f>
        <v>0</v>
      </c>
      <c r="AM2221" s="88">
        <f>'Asset Investment (d)'!H100</f>
        <v>0</v>
      </c>
      <c r="AN2221" s="88">
        <f>'Asset Investment (d)'!I100</f>
        <v>0</v>
      </c>
      <c r="AO2221" s="88">
        <f>'Asset Investment (d)'!J100</f>
        <v>0</v>
      </c>
      <c r="AP2221" s="88">
        <f>'Asset Investment (d)'!K100</f>
        <v>0</v>
      </c>
      <c r="AQ2221" s="88">
        <f>'Asset Investment (d)'!L100</f>
        <v>0</v>
      </c>
    </row>
    <row r="2222" spans="1:43">
      <c r="A2222" s="87" t="str">
        <f>'Asset Investment (d)'!A101</f>
        <v>Swansea Bay UHB</v>
      </c>
      <c r="B2222" s="87" t="str">
        <f>'Asset Investment (d)'!B101</f>
        <v>ASSET INVESTMENT</v>
      </c>
      <c r="C2222" s="87" t="str">
        <f>'Asset Investment (d)'!C101</f>
        <v xml:space="preserve">PROPERTY &amp; ASSET INVESTMENT </v>
      </c>
      <c r="D2222" s="87" t="str">
        <f>'Asset Investment (d)'!D101</f>
        <v>UNAPPROVED SCHEMES</v>
      </c>
      <c r="E2222" s="87">
        <f>'Asset Investment (d)'!E101</f>
        <v>0</v>
      </c>
      <c r="F2222" s="87">
        <f>'Asset Investment (d)'!F101</f>
        <v>0</v>
      </c>
      <c r="G2222" s="703"/>
      <c r="H2222" s="703"/>
      <c r="I2222" s="703"/>
      <c r="J2222" s="703"/>
      <c r="K2222" s="703"/>
      <c r="L2222" s="703"/>
      <c r="M2222" s="703"/>
      <c r="N2222" s="703"/>
      <c r="O2222" s="703"/>
      <c r="P2222" s="703"/>
      <c r="Q2222" s="703"/>
      <c r="R2222" s="703"/>
      <c r="S2222" s="703"/>
      <c r="W2222" s="703"/>
      <c r="X2222" s="703"/>
      <c r="Y2222" s="703"/>
      <c r="Z2222" s="703"/>
      <c r="AA2222" s="703"/>
      <c r="AB2222" s="703"/>
      <c r="AC2222" s="703">
        <f>'Asset Investment (d)'!N101</f>
        <v>0</v>
      </c>
      <c r="AD2222" s="88">
        <f>'Asset Investment (d)'!M101</f>
        <v>0</v>
      </c>
      <c r="AM2222" s="88">
        <f>'Asset Investment (d)'!H101</f>
        <v>0</v>
      </c>
      <c r="AN2222" s="88">
        <f>'Asset Investment (d)'!I101</f>
        <v>0</v>
      </c>
      <c r="AO2222" s="88">
        <f>'Asset Investment (d)'!J101</f>
        <v>0</v>
      </c>
      <c r="AP2222" s="88">
        <f>'Asset Investment (d)'!K101</f>
        <v>0</v>
      </c>
      <c r="AQ2222" s="88">
        <f>'Asset Investment (d)'!L101</f>
        <v>0</v>
      </c>
    </row>
    <row r="2223" spans="1:43">
      <c r="A2223" s="87" t="str">
        <f>'Asset Investment (d)'!A102</f>
        <v>Swansea Bay UHB</v>
      </c>
      <c r="B2223" s="87" t="str">
        <f>'Asset Investment (d)'!B102</f>
        <v>ASSET INVESTMENT</v>
      </c>
      <c r="C2223" s="87" t="str">
        <f>'Asset Investment (d)'!C102</f>
        <v xml:space="preserve">PROPERTY &amp; ASSET INVESTMENT </v>
      </c>
      <c r="D2223" s="87" t="str">
        <f>'Asset Investment (d)'!D102</f>
        <v>UNAPPROVED SCHEMES</v>
      </c>
      <c r="E2223" s="87">
        <f>'Asset Investment (d)'!E102</f>
        <v>0</v>
      </c>
      <c r="F2223" s="87">
        <f>'Asset Investment (d)'!F102</f>
        <v>0</v>
      </c>
      <c r="G2223" s="703"/>
      <c r="H2223" s="703"/>
      <c r="I2223" s="703"/>
      <c r="J2223" s="703"/>
      <c r="K2223" s="703"/>
      <c r="L2223" s="703"/>
      <c r="M2223" s="703"/>
      <c r="N2223" s="703"/>
      <c r="O2223" s="703"/>
      <c r="P2223" s="703"/>
      <c r="Q2223" s="703"/>
      <c r="R2223" s="703"/>
      <c r="S2223" s="703"/>
      <c r="W2223" s="703"/>
      <c r="X2223" s="703"/>
      <c r="Y2223" s="703"/>
      <c r="Z2223" s="703"/>
      <c r="AA2223" s="703"/>
      <c r="AB2223" s="703"/>
      <c r="AC2223" s="703">
        <f>'Asset Investment (d)'!N102</f>
        <v>0</v>
      </c>
      <c r="AD2223" s="88">
        <f>'Asset Investment (d)'!M102</f>
        <v>0</v>
      </c>
      <c r="AM2223" s="88">
        <f>'Asset Investment (d)'!H102</f>
        <v>0</v>
      </c>
      <c r="AN2223" s="88">
        <f>'Asset Investment (d)'!I102</f>
        <v>0</v>
      </c>
      <c r="AO2223" s="88">
        <f>'Asset Investment (d)'!J102</f>
        <v>0</v>
      </c>
      <c r="AP2223" s="88">
        <f>'Asset Investment (d)'!K102</f>
        <v>0</v>
      </c>
      <c r="AQ2223" s="88">
        <f>'Asset Investment (d)'!L102</f>
        <v>0</v>
      </c>
    </row>
    <row r="2224" spans="1:43">
      <c r="A2224" s="87" t="str">
        <f>'Asset Investment (d)'!A103</f>
        <v>Swansea Bay UHB</v>
      </c>
      <c r="B2224" s="87" t="str">
        <f>'Asset Investment (d)'!B103</f>
        <v>ASSET INVESTMENT</v>
      </c>
      <c r="C2224" s="87" t="str">
        <f>'Asset Investment (d)'!C103</f>
        <v xml:space="preserve">PROPERTY &amp; ASSET INVESTMENT </v>
      </c>
      <c r="D2224" s="87" t="str">
        <f>'Asset Investment (d)'!D103</f>
        <v>UNAPPROVED SCHEMES</v>
      </c>
      <c r="E2224" s="87">
        <f>'Asset Investment (d)'!E103</f>
        <v>0</v>
      </c>
      <c r="F2224" s="87">
        <f>'Asset Investment (d)'!F103</f>
        <v>0</v>
      </c>
      <c r="G2224" s="703"/>
      <c r="H2224" s="703"/>
      <c r="I2224" s="703"/>
      <c r="J2224" s="703"/>
      <c r="K2224" s="703"/>
      <c r="L2224" s="703"/>
      <c r="M2224" s="703"/>
      <c r="N2224" s="703"/>
      <c r="O2224" s="703"/>
      <c r="P2224" s="703"/>
      <c r="Q2224" s="703"/>
      <c r="R2224" s="703"/>
      <c r="S2224" s="703"/>
      <c r="W2224" s="703"/>
      <c r="X2224" s="703"/>
      <c r="Y2224" s="703"/>
      <c r="Z2224" s="703"/>
      <c r="AA2224" s="703"/>
      <c r="AB2224" s="703"/>
      <c r="AC2224" s="703">
        <f>'Asset Investment (d)'!N103</f>
        <v>0</v>
      </c>
      <c r="AD2224" s="88">
        <f>'Asset Investment (d)'!M103</f>
        <v>0</v>
      </c>
      <c r="AM2224" s="88">
        <f>'Asset Investment (d)'!H103</f>
        <v>0</v>
      </c>
      <c r="AN2224" s="88">
        <f>'Asset Investment (d)'!I103</f>
        <v>0</v>
      </c>
      <c r="AO2224" s="88">
        <f>'Asset Investment (d)'!J103</f>
        <v>0</v>
      </c>
      <c r="AP2224" s="88">
        <f>'Asset Investment (d)'!K103</f>
        <v>0</v>
      </c>
      <c r="AQ2224" s="88">
        <f>'Asset Investment (d)'!L103</f>
        <v>0</v>
      </c>
    </row>
    <row r="2225" spans="1:43">
      <c r="A2225" s="87" t="str">
        <f>'Asset Investment (d)'!A104</f>
        <v>Swansea Bay UHB</v>
      </c>
      <c r="B2225" s="87" t="str">
        <f>'Asset Investment (d)'!B104</f>
        <v>ASSET INVESTMENT</v>
      </c>
      <c r="C2225" s="87" t="str">
        <f>'Asset Investment (d)'!C104</f>
        <v xml:space="preserve">PROPERTY &amp; ASSET INVESTMENT </v>
      </c>
      <c r="D2225" s="87" t="str">
        <f>'Asset Investment (d)'!D104</f>
        <v>UNAPPROVED SCHEMES</v>
      </c>
      <c r="E2225" s="87">
        <f>'Asset Investment (d)'!E104</f>
        <v>0</v>
      </c>
      <c r="F2225" s="87">
        <f>'Asset Investment (d)'!F104</f>
        <v>0</v>
      </c>
      <c r="G2225" s="703"/>
      <c r="H2225" s="703"/>
      <c r="I2225" s="703"/>
      <c r="J2225" s="703"/>
      <c r="K2225" s="703"/>
      <c r="L2225" s="703"/>
      <c r="M2225" s="703"/>
      <c r="N2225" s="703"/>
      <c r="O2225" s="703"/>
      <c r="P2225" s="703"/>
      <c r="Q2225" s="703"/>
      <c r="R2225" s="703"/>
      <c r="S2225" s="703"/>
      <c r="W2225" s="703"/>
      <c r="X2225" s="703"/>
      <c r="Y2225" s="703"/>
      <c r="Z2225" s="703"/>
      <c r="AA2225" s="703"/>
      <c r="AB2225" s="703"/>
      <c r="AC2225" s="703">
        <f>'Asset Investment (d)'!N104</f>
        <v>0</v>
      </c>
      <c r="AD2225" s="88">
        <f>'Asset Investment (d)'!M104</f>
        <v>0</v>
      </c>
      <c r="AM2225" s="88">
        <f>'Asset Investment (d)'!H104</f>
        <v>0</v>
      </c>
      <c r="AN2225" s="88">
        <f>'Asset Investment (d)'!I104</f>
        <v>0</v>
      </c>
      <c r="AO2225" s="88">
        <f>'Asset Investment (d)'!J104</f>
        <v>0</v>
      </c>
      <c r="AP2225" s="88">
        <f>'Asset Investment (d)'!K104</f>
        <v>0</v>
      </c>
      <c r="AQ2225" s="88">
        <f>'Asset Investment (d)'!L104</f>
        <v>0</v>
      </c>
    </row>
    <row r="2226" spans="1:43">
      <c r="A2226" s="87" t="str">
        <f>'Asset Investment (d)'!A105</f>
        <v>Swansea Bay UHB</v>
      </c>
      <c r="B2226" s="87" t="str">
        <f>'Asset Investment (d)'!B105</f>
        <v>ASSET INVESTMENT</v>
      </c>
      <c r="C2226" s="87" t="str">
        <f>'Asset Investment (d)'!C105</f>
        <v xml:space="preserve">PROPERTY &amp; ASSET INVESTMENT </v>
      </c>
      <c r="D2226" s="87" t="str">
        <f>'Asset Investment (d)'!D105</f>
        <v>UNAPPROVED SCHEMES</v>
      </c>
      <c r="E2226" s="87">
        <f>'Asset Investment (d)'!E105</f>
        <v>0</v>
      </c>
      <c r="F2226" s="87">
        <f>'Asset Investment (d)'!F105</f>
        <v>0</v>
      </c>
      <c r="G2226" s="703"/>
      <c r="H2226" s="703"/>
      <c r="I2226" s="703"/>
      <c r="J2226" s="703"/>
      <c r="K2226" s="703"/>
      <c r="L2226" s="703"/>
      <c r="M2226" s="703"/>
      <c r="N2226" s="703"/>
      <c r="O2226" s="703"/>
      <c r="P2226" s="703"/>
      <c r="Q2226" s="703"/>
      <c r="R2226" s="703"/>
      <c r="S2226" s="703"/>
      <c r="W2226" s="703"/>
      <c r="X2226" s="703"/>
      <c r="Y2226" s="703"/>
      <c r="Z2226" s="703"/>
      <c r="AA2226" s="703"/>
      <c r="AB2226" s="703"/>
      <c r="AC2226" s="703">
        <f>'Asset Investment (d)'!N105</f>
        <v>0</v>
      </c>
      <c r="AD2226" s="88">
        <f>'Asset Investment (d)'!M105</f>
        <v>0</v>
      </c>
      <c r="AM2226" s="88">
        <f>'Asset Investment (d)'!H105</f>
        <v>0</v>
      </c>
      <c r="AN2226" s="88">
        <f>'Asset Investment (d)'!I105</f>
        <v>0</v>
      </c>
      <c r="AO2226" s="88">
        <f>'Asset Investment (d)'!J105</f>
        <v>0</v>
      </c>
      <c r="AP2226" s="88">
        <f>'Asset Investment (d)'!K105</f>
        <v>0</v>
      </c>
      <c r="AQ2226" s="88">
        <f>'Asset Investment (d)'!L105</f>
        <v>0</v>
      </c>
    </row>
    <row r="2227" spans="1:43">
      <c r="A2227" s="87" t="str">
        <f>'Asset Investment (d)'!A106</f>
        <v>Swansea Bay UHB</v>
      </c>
      <c r="B2227" s="87" t="str">
        <f>'Asset Investment (d)'!B106</f>
        <v>ASSET INVESTMENT</v>
      </c>
      <c r="C2227" s="87" t="str">
        <f>'Asset Investment (d)'!C106</f>
        <v xml:space="preserve">PROPERTY &amp; ASSET INVESTMENT </v>
      </c>
      <c r="D2227" s="87" t="str">
        <f>'Asset Investment (d)'!D106</f>
        <v>UNAPPROVED SCHEMES</v>
      </c>
      <c r="E2227" s="87">
        <f>'Asset Investment (d)'!E106</f>
        <v>0</v>
      </c>
      <c r="F2227" s="87">
        <f>'Asset Investment (d)'!F106</f>
        <v>0</v>
      </c>
      <c r="G2227" s="703"/>
      <c r="H2227" s="703"/>
      <c r="I2227" s="703"/>
      <c r="J2227" s="703"/>
      <c r="K2227" s="703"/>
      <c r="L2227" s="703"/>
      <c r="M2227" s="703"/>
      <c r="N2227" s="703"/>
      <c r="O2227" s="703"/>
      <c r="P2227" s="703"/>
      <c r="Q2227" s="703"/>
      <c r="R2227" s="703"/>
      <c r="S2227" s="703"/>
      <c r="W2227" s="703"/>
      <c r="X2227" s="703"/>
      <c r="Y2227" s="703"/>
      <c r="Z2227" s="703"/>
      <c r="AA2227" s="703"/>
      <c r="AB2227" s="703"/>
      <c r="AC2227" s="703">
        <f>'Asset Investment (d)'!N106</f>
        <v>0</v>
      </c>
      <c r="AD2227" s="88">
        <f>'Asset Investment (d)'!M106</f>
        <v>0</v>
      </c>
      <c r="AM2227" s="88">
        <f>'Asset Investment (d)'!H106</f>
        <v>0</v>
      </c>
      <c r="AN2227" s="88">
        <f>'Asset Investment (d)'!I106</f>
        <v>0</v>
      </c>
      <c r="AO2227" s="88">
        <f>'Asset Investment (d)'!J106</f>
        <v>0</v>
      </c>
      <c r="AP2227" s="88">
        <f>'Asset Investment (d)'!K106</f>
        <v>0</v>
      </c>
      <c r="AQ2227" s="88">
        <f>'Asset Investment (d)'!L106</f>
        <v>0</v>
      </c>
    </row>
    <row r="2228" spans="1:43">
      <c r="A2228" s="87" t="str">
        <f>'Asset Investment (d)'!A107</f>
        <v>Swansea Bay UHB</v>
      </c>
      <c r="B2228" s="87" t="str">
        <f>'Asset Investment (d)'!B107</f>
        <v>ASSET INVESTMENT</v>
      </c>
      <c r="C2228" s="87" t="str">
        <f>'Asset Investment (d)'!C107</f>
        <v xml:space="preserve">PROPERTY &amp; ASSET INVESTMENT </v>
      </c>
      <c r="D2228" s="87" t="str">
        <f>'Asset Investment (d)'!D107</f>
        <v>UNAPPROVED SCHEMES</v>
      </c>
      <c r="E2228" s="87">
        <f>'Asset Investment (d)'!E107</f>
        <v>0</v>
      </c>
      <c r="F2228" s="87">
        <f>'Asset Investment (d)'!F107</f>
        <v>0</v>
      </c>
      <c r="G2228" s="703"/>
      <c r="H2228" s="703"/>
      <c r="I2228" s="703"/>
      <c r="J2228" s="703"/>
      <c r="K2228" s="703"/>
      <c r="L2228" s="703"/>
      <c r="M2228" s="703"/>
      <c r="N2228" s="703"/>
      <c r="O2228" s="703"/>
      <c r="P2228" s="703"/>
      <c r="Q2228" s="703"/>
      <c r="R2228" s="703"/>
      <c r="S2228" s="703"/>
      <c r="W2228" s="703"/>
      <c r="X2228" s="703"/>
      <c r="Y2228" s="703"/>
      <c r="Z2228" s="703"/>
      <c r="AA2228" s="703"/>
      <c r="AB2228" s="703"/>
      <c r="AC2228" s="703">
        <f>'Asset Investment (d)'!N107</f>
        <v>0</v>
      </c>
      <c r="AD2228" s="88">
        <f>'Asset Investment (d)'!M107</f>
        <v>0</v>
      </c>
      <c r="AM2228" s="88">
        <f>'Asset Investment (d)'!H107</f>
        <v>0</v>
      </c>
      <c r="AN2228" s="88">
        <f>'Asset Investment (d)'!I107</f>
        <v>0</v>
      </c>
      <c r="AO2228" s="88">
        <f>'Asset Investment (d)'!J107</f>
        <v>0</v>
      </c>
      <c r="AP2228" s="88">
        <f>'Asset Investment (d)'!K107</f>
        <v>0</v>
      </c>
      <c r="AQ2228" s="88">
        <f>'Asset Investment (d)'!L107</f>
        <v>0</v>
      </c>
    </row>
    <row r="2229" spans="1:43">
      <c r="A2229" s="87" t="str">
        <f>'Asset Investment (d)'!A108</f>
        <v>Swansea Bay UHB</v>
      </c>
      <c r="B2229" s="87" t="str">
        <f>'Asset Investment (d)'!B108</f>
        <v>ASSET INVESTMENT</v>
      </c>
      <c r="C2229" s="87" t="str">
        <f>'Asset Investment (d)'!C108</f>
        <v xml:space="preserve">PROPERTY &amp; ASSET INVESTMENT </v>
      </c>
      <c r="D2229" s="87" t="str">
        <f>'Asset Investment (d)'!D108</f>
        <v>UNAPPROVED SCHEMES</v>
      </c>
      <c r="E2229" s="87">
        <f>'Asset Investment (d)'!E108</f>
        <v>0</v>
      </c>
      <c r="F2229" s="87">
        <f>'Asset Investment (d)'!F108</f>
        <v>0</v>
      </c>
      <c r="G2229" s="703"/>
      <c r="H2229" s="703"/>
      <c r="I2229" s="703"/>
      <c r="J2229" s="703"/>
      <c r="K2229" s="703"/>
      <c r="L2229" s="703"/>
      <c r="M2229" s="703"/>
      <c r="N2229" s="703"/>
      <c r="O2229" s="703"/>
      <c r="P2229" s="703"/>
      <c r="Q2229" s="703"/>
      <c r="R2229" s="703"/>
      <c r="S2229" s="703"/>
      <c r="W2229" s="703"/>
      <c r="X2229" s="703"/>
      <c r="Y2229" s="703"/>
      <c r="Z2229" s="703"/>
      <c r="AA2229" s="703"/>
      <c r="AB2229" s="703"/>
      <c r="AC2229" s="703">
        <f>'Asset Investment (d)'!N108</f>
        <v>0</v>
      </c>
      <c r="AD2229" s="88">
        <f>'Asset Investment (d)'!M108</f>
        <v>0</v>
      </c>
      <c r="AM2229" s="88">
        <f>'Asset Investment (d)'!H108</f>
        <v>0</v>
      </c>
      <c r="AN2229" s="88">
        <f>'Asset Investment (d)'!I108</f>
        <v>0</v>
      </c>
      <c r="AO2229" s="88">
        <f>'Asset Investment (d)'!J108</f>
        <v>0</v>
      </c>
      <c r="AP2229" s="88">
        <f>'Asset Investment (d)'!K108</f>
        <v>0</v>
      </c>
      <c r="AQ2229" s="88">
        <f>'Asset Investment (d)'!L108</f>
        <v>0</v>
      </c>
    </row>
    <row r="2230" spans="1:43">
      <c r="A2230" s="87" t="str">
        <f>'Asset Investment (d)'!A109</f>
        <v>Swansea Bay UHB</v>
      </c>
      <c r="B2230" s="87" t="str">
        <f>'Asset Investment (d)'!B109</f>
        <v>ASSET INVESTMENT</v>
      </c>
      <c r="C2230" s="87" t="str">
        <f>'Asset Investment (d)'!C109</f>
        <v xml:space="preserve">PROPERTY &amp; ASSET INVESTMENT </v>
      </c>
      <c r="D2230" s="87" t="str">
        <f>'Asset Investment (d)'!D109</f>
        <v>UNAPPROVED SCHEMES</v>
      </c>
      <c r="E2230" s="87">
        <f>'Asset Investment (d)'!E109</f>
        <v>0</v>
      </c>
      <c r="F2230" s="87">
        <f>'Asset Investment (d)'!F109</f>
        <v>0</v>
      </c>
      <c r="G2230" s="703"/>
      <c r="H2230" s="703"/>
      <c r="I2230" s="703"/>
      <c r="J2230" s="703"/>
      <c r="K2230" s="703"/>
      <c r="L2230" s="703"/>
      <c r="M2230" s="703"/>
      <c r="N2230" s="703"/>
      <c r="O2230" s="703"/>
      <c r="P2230" s="703"/>
      <c r="Q2230" s="703"/>
      <c r="R2230" s="703"/>
      <c r="S2230" s="703"/>
      <c r="W2230" s="703"/>
      <c r="X2230" s="703"/>
      <c r="Y2230" s="703"/>
      <c r="Z2230" s="703"/>
      <c r="AA2230" s="703"/>
      <c r="AB2230" s="703"/>
      <c r="AC2230" s="703">
        <f>'Asset Investment (d)'!N109</f>
        <v>0</v>
      </c>
      <c r="AD2230" s="88">
        <f>'Asset Investment (d)'!M109</f>
        <v>0</v>
      </c>
      <c r="AM2230" s="88">
        <f>'Asset Investment (d)'!H109</f>
        <v>0</v>
      </c>
      <c r="AN2230" s="88">
        <f>'Asset Investment (d)'!I109</f>
        <v>0</v>
      </c>
      <c r="AO2230" s="88">
        <f>'Asset Investment (d)'!J109</f>
        <v>0</v>
      </c>
      <c r="AP2230" s="88">
        <f>'Asset Investment (d)'!K109</f>
        <v>0</v>
      </c>
      <c r="AQ2230" s="88">
        <f>'Asset Investment (d)'!L109</f>
        <v>0</v>
      </c>
    </row>
    <row r="2231" spans="1:43">
      <c r="A2231" s="87" t="str">
        <f>'Asset Investment (d)'!A110</f>
        <v>Swansea Bay UHB</v>
      </c>
      <c r="B2231" s="87" t="str">
        <f>'Asset Investment (d)'!B110</f>
        <v>ASSET INVESTMENT</v>
      </c>
      <c r="C2231" s="87" t="str">
        <f>'Asset Investment (d)'!C110</f>
        <v xml:space="preserve">PROPERTY &amp; ASSET INVESTMENT </v>
      </c>
      <c r="D2231" s="87" t="str">
        <f>'Asset Investment (d)'!D110</f>
        <v>UNAPPROVED SCHEMES</v>
      </c>
      <c r="E2231" s="87">
        <f>'Asset Investment (d)'!E110</f>
        <v>0</v>
      </c>
      <c r="F2231" s="87">
        <f>'Asset Investment (d)'!F110</f>
        <v>0</v>
      </c>
      <c r="G2231" s="703"/>
      <c r="H2231" s="703"/>
      <c r="I2231" s="703"/>
      <c r="J2231" s="703"/>
      <c r="K2231" s="703"/>
      <c r="L2231" s="703"/>
      <c r="M2231" s="703"/>
      <c r="N2231" s="703"/>
      <c r="O2231" s="703"/>
      <c r="P2231" s="703"/>
      <c r="Q2231" s="703"/>
      <c r="R2231" s="703"/>
      <c r="S2231" s="703"/>
      <c r="W2231" s="703"/>
      <c r="X2231" s="703"/>
      <c r="Y2231" s="703"/>
      <c r="Z2231" s="703"/>
      <c r="AA2231" s="703"/>
      <c r="AB2231" s="703"/>
      <c r="AC2231" s="703">
        <f>'Asset Investment (d)'!N110</f>
        <v>0</v>
      </c>
      <c r="AD2231" s="88">
        <f>'Asset Investment (d)'!M110</f>
        <v>0</v>
      </c>
      <c r="AM2231" s="88">
        <f>'Asset Investment (d)'!H110</f>
        <v>0</v>
      </c>
      <c r="AN2231" s="88">
        <f>'Asset Investment (d)'!I110</f>
        <v>0</v>
      </c>
      <c r="AO2231" s="88">
        <f>'Asset Investment (d)'!J110</f>
        <v>0</v>
      </c>
      <c r="AP2231" s="88">
        <f>'Asset Investment (d)'!K110</f>
        <v>0</v>
      </c>
      <c r="AQ2231" s="88">
        <f>'Asset Investment (d)'!L110</f>
        <v>0</v>
      </c>
    </row>
    <row r="2232" spans="1:43">
      <c r="A2232" s="87" t="str">
        <f>'Asset Investment (d)'!A111</f>
        <v>Swansea Bay UHB</v>
      </c>
      <c r="B2232" s="87" t="str">
        <f>'Asset Investment (d)'!B111</f>
        <v>ASSET INVESTMENT</v>
      </c>
      <c r="C2232" s="87" t="str">
        <f>'Asset Investment (d)'!C111</f>
        <v xml:space="preserve">PROPERTY &amp; ASSET INVESTMENT </v>
      </c>
      <c r="D2232" s="87" t="str">
        <f>'Asset Investment (d)'!D111</f>
        <v>UNAPPROVED SCHEMES</v>
      </c>
      <c r="E2232" s="87">
        <f>'Asset Investment (d)'!E111</f>
        <v>0</v>
      </c>
      <c r="F2232" s="87">
        <f>'Asset Investment (d)'!F111</f>
        <v>0</v>
      </c>
      <c r="G2232" s="703"/>
      <c r="H2232" s="703"/>
      <c r="I2232" s="703"/>
      <c r="J2232" s="703"/>
      <c r="K2232" s="703"/>
      <c r="L2232" s="703"/>
      <c r="M2232" s="703"/>
      <c r="N2232" s="703"/>
      <c r="O2232" s="703"/>
      <c r="P2232" s="703"/>
      <c r="Q2232" s="703"/>
      <c r="R2232" s="703"/>
      <c r="S2232" s="703"/>
      <c r="W2232" s="703"/>
      <c r="X2232" s="703"/>
      <c r="Y2232" s="703"/>
      <c r="Z2232" s="703"/>
      <c r="AA2232" s="703"/>
      <c r="AB2232" s="703"/>
      <c r="AC2232" s="703">
        <f>'Asset Investment (d)'!N111</f>
        <v>0</v>
      </c>
      <c r="AD2232" s="88">
        <f>'Asset Investment (d)'!M111</f>
        <v>0</v>
      </c>
      <c r="AM2232" s="88">
        <f>'Asset Investment (d)'!H111</f>
        <v>0</v>
      </c>
      <c r="AN2232" s="88">
        <f>'Asset Investment (d)'!I111</f>
        <v>0</v>
      </c>
      <c r="AO2232" s="88">
        <f>'Asset Investment (d)'!J111</f>
        <v>0</v>
      </c>
      <c r="AP2232" s="88">
        <f>'Asset Investment (d)'!K111</f>
        <v>0</v>
      </c>
      <c r="AQ2232" s="88">
        <f>'Asset Investment (d)'!L111</f>
        <v>0</v>
      </c>
    </row>
    <row r="2233" spans="1:43">
      <c r="A2233" s="87" t="str">
        <f>'Asset Investment (d)'!A112</f>
        <v>Swansea Bay UHB</v>
      </c>
      <c r="B2233" s="87" t="str">
        <f>'Asset Investment (d)'!B112</f>
        <v>ASSET INVESTMENT</v>
      </c>
      <c r="C2233" s="87" t="str">
        <f>'Asset Investment (d)'!C112</f>
        <v xml:space="preserve">PROPERTY &amp; ASSET INVESTMENT </v>
      </c>
      <c r="D2233" s="87" t="str">
        <f>'Asset Investment (d)'!D112</f>
        <v>UNAPPROVED SCHEMES</v>
      </c>
      <c r="E2233" s="87">
        <f>'Asset Investment (d)'!E112</f>
        <v>0</v>
      </c>
      <c r="F2233" s="87">
        <f>'Asset Investment (d)'!F112</f>
        <v>0</v>
      </c>
      <c r="G2233" s="703"/>
      <c r="H2233" s="703"/>
      <c r="I2233" s="703"/>
      <c r="J2233" s="703"/>
      <c r="K2233" s="703"/>
      <c r="L2233" s="703"/>
      <c r="M2233" s="703"/>
      <c r="N2233" s="703"/>
      <c r="O2233" s="703"/>
      <c r="P2233" s="703"/>
      <c r="Q2233" s="703"/>
      <c r="R2233" s="703"/>
      <c r="S2233" s="703"/>
      <c r="W2233" s="703"/>
      <c r="X2233" s="703"/>
      <c r="Y2233" s="703"/>
      <c r="Z2233" s="703"/>
      <c r="AA2233" s="703"/>
      <c r="AB2233" s="703"/>
      <c r="AC2233" s="703">
        <f>'Asset Investment (d)'!N112</f>
        <v>0</v>
      </c>
      <c r="AD2233" s="88">
        <f>'Asset Investment (d)'!M112</f>
        <v>0</v>
      </c>
      <c r="AM2233" s="88">
        <f>'Asset Investment (d)'!H112</f>
        <v>0</v>
      </c>
      <c r="AN2233" s="88">
        <f>'Asset Investment (d)'!I112</f>
        <v>0</v>
      </c>
      <c r="AO2233" s="88">
        <f>'Asset Investment (d)'!J112</f>
        <v>0</v>
      </c>
      <c r="AP2233" s="88">
        <f>'Asset Investment (d)'!K112</f>
        <v>0</v>
      </c>
      <c r="AQ2233" s="88">
        <f>'Asset Investment (d)'!L112</f>
        <v>0</v>
      </c>
    </row>
    <row r="2234" spans="1:43">
      <c r="A2234" s="87" t="str">
        <f>'Asset Investment (d)'!A113</f>
        <v>Swansea Bay UHB</v>
      </c>
      <c r="B2234" s="87" t="str">
        <f>'Asset Investment (d)'!B113</f>
        <v>ASSET INVESTMENT</v>
      </c>
      <c r="C2234" s="87" t="str">
        <f>'Asset Investment (d)'!C113</f>
        <v xml:space="preserve">PROPERTY &amp; ASSET INVESTMENT </v>
      </c>
      <c r="D2234" s="87" t="str">
        <f>'Asset Investment (d)'!D113</f>
        <v>UNAPPROVED SCHEMES</v>
      </c>
      <c r="E2234" s="87">
        <f>'Asset Investment (d)'!E113</f>
        <v>0</v>
      </c>
      <c r="F2234" s="87">
        <f>'Asset Investment (d)'!F113</f>
        <v>0</v>
      </c>
      <c r="G2234" s="703"/>
      <c r="H2234" s="703"/>
      <c r="I2234" s="703"/>
      <c r="J2234" s="703"/>
      <c r="K2234" s="703"/>
      <c r="L2234" s="703"/>
      <c r="M2234" s="703"/>
      <c r="N2234" s="703"/>
      <c r="O2234" s="703"/>
      <c r="P2234" s="703"/>
      <c r="Q2234" s="703"/>
      <c r="R2234" s="703"/>
      <c r="S2234" s="703"/>
      <c r="W2234" s="703"/>
      <c r="X2234" s="703"/>
      <c r="Y2234" s="703"/>
      <c r="Z2234" s="703"/>
      <c r="AA2234" s="703"/>
      <c r="AB2234" s="703"/>
      <c r="AC2234" s="703">
        <f>'Asset Investment (d)'!N113</f>
        <v>0</v>
      </c>
      <c r="AD2234" s="88">
        <f>'Asset Investment (d)'!M113</f>
        <v>0</v>
      </c>
      <c r="AM2234" s="88">
        <f>'Asset Investment (d)'!H113</f>
        <v>0</v>
      </c>
      <c r="AN2234" s="88">
        <f>'Asset Investment (d)'!I113</f>
        <v>0</v>
      </c>
      <c r="AO2234" s="88">
        <f>'Asset Investment (d)'!J113</f>
        <v>0</v>
      </c>
      <c r="AP2234" s="88">
        <f>'Asset Investment (d)'!K113</f>
        <v>0</v>
      </c>
      <c r="AQ2234" s="88">
        <f>'Asset Investment (d)'!L113</f>
        <v>0</v>
      </c>
    </row>
    <row r="2235" spans="1:43">
      <c r="A2235" s="87" t="str">
        <f>'Asset Investment (d)'!A114</f>
        <v>Swansea Bay UHB</v>
      </c>
      <c r="B2235" s="87" t="str">
        <f>'Asset Investment (d)'!B114</f>
        <v>ASSET INVESTMENT</v>
      </c>
      <c r="C2235" s="87" t="str">
        <f>'Asset Investment (d)'!C114</f>
        <v xml:space="preserve">PROPERTY &amp; ASSET INVESTMENT </v>
      </c>
      <c r="D2235" s="87" t="str">
        <f>'Asset Investment (d)'!D114</f>
        <v>UNAPPROVED SCHEMES</v>
      </c>
      <c r="E2235" s="87">
        <f>'Asset Investment (d)'!E114</f>
        <v>0</v>
      </c>
      <c r="F2235" s="87">
        <f>'Asset Investment (d)'!F114</f>
        <v>0</v>
      </c>
      <c r="G2235" s="703"/>
      <c r="H2235" s="703"/>
      <c r="I2235" s="703"/>
      <c r="J2235" s="703"/>
      <c r="K2235" s="703"/>
      <c r="L2235" s="703"/>
      <c r="M2235" s="703"/>
      <c r="N2235" s="703"/>
      <c r="O2235" s="703"/>
      <c r="P2235" s="703"/>
      <c r="Q2235" s="703"/>
      <c r="R2235" s="703"/>
      <c r="S2235" s="703"/>
      <c r="W2235" s="703"/>
      <c r="X2235" s="703"/>
      <c r="Y2235" s="703"/>
      <c r="Z2235" s="703"/>
      <c r="AA2235" s="703"/>
      <c r="AB2235" s="703"/>
      <c r="AC2235" s="703">
        <f>'Asset Investment (d)'!N114</f>
        <v>0</v>
      </c>
      <c r="AD2235" s="88">
        <f>'Asset Investment (d)'!M114</f>
        <v>0</v>
      </c>
      <c r="AM2235" s="88">
        <f>'Asset Investment (d)'!H114</f>
        <v>0</v>
      </c>
      <c r="AN2235" s="88">
        <f>'Asset Investment (d)'!I114</f>
        <v>0</v>
      </c>
      <c r="AO2235" s="88">
        <f>'Asset Investment (d)'!J114</f>
        <v>0</v>
      </c>
      <c r="AP2235" s="88">
        <f>'Asset Investment (d)'!K114</f>
        <v>0</v>
      </c>
      <c r="AQ2235" s="88">
        <f>'Asset Investment (d)'!L114</f>
        <v>0</v>
      </c>
    </row>
    <row r="2236" spans="1:43">
      <c r="A2236" s="87" t="str">
        <f>'Asset Investment (d)'!A115</f>
        <v>Swansea Bay UHB</v>
      </c>
      <c r="B2236" s="87" t="str">
        <f>'Asset Investment (d)'!B115</f>
        <v>ASSET INVESTMENT</v>
      </c>
      <c r="C2236" s="87" t="str">
        <f>'Asset Investment (d)'!C115</f>
        <v xml:space="preserve">PROPERTY &amp; ASSET INVESTMENT </v>
      </c>
      <c r="D2236" s="87" t="str">
        <f>'Asset Investment (d)'!D115</f>
        <v>UNAPPROVED SCHEMES</v>
      </c>
      <c r="E2236" s="87">
        <f>'Asset Investment (d)'!E115</f>
        <v>0</v>
      </c>
      <c r="F2236" s="87">
        <f>'Asset Investment (d)'!F115</f>
        <v>0</v>
      </c>
      <c r="G2236" s="703"/>
      <c r="H2236" s="703"/>
      <c r="I2236" s="703"/>
      <c r="J2236" s="703"/>
      <c r="K2236" s="703"/>
      <c r="L2236" s="703"/>
      <c r="M2236" s="703"/>
      <c r="N2236" s="703"/>
      <c r="O2236" s="703"/>
      <c r="P2236" s="703"/>
      <c r="Q2236" s="703"/>
      <c r="R2236" s="703"/>
      <c r="S2236" s="703"/>
      <c r="W2236" s="703"/>
      <c r="X2236" s="703"/>
      <c r="Y2236" s="703"/>
      <c r="Z2236" s="703"/>
      <c r="AA2236" s="703"/>
      <c r="AB2236" s="703"/>
      <c r="AC2236" s="703">
        <f>'Asset Investment (d)'!N115</f>
        <v>0</v>
      </c>
      <c r="AD2236" s="88">
        <f>'Asset Investment (d)'!M115</f>
        <v>0</v>
      </c>
      <c r="AM2236" s="88">
        <f>'Asset Investment (d)'!H115</f>
        <v>0</v>
      </c>
      <c r="AN2236" s="88">
        <f>'Asset Investment (d)'!I115</f>
        <v>0</v>
      </c>
      <c r="AO2236" s="88">
        <f>'Asset Investment (d)'!J115</f>
        <v>0</v>
      </c>
      <c r="AP2236" s="88">
        <f>'Asset Investment (d)'!K115</f>
        <v>0</v>
      </c>
      <c r="AQ2236" s="88">
        <f>'Asset Investment (d)'!L115</f>
        <v>0</v>
      </c>
    </row>
    <row r="2237" spans="1:43">
      <c r="A2237" s="87" t="str">
        <f>'Asset Investment (d)'!A116</f>
        <v>Swansea Bay UHB</v>
      </c>
      <c r="B2237" s="87" t="str">
        <f>'Asset Investment (d)'!B116</f>
        <v>ASSET INVESTMENT</v>
      </c>
      <c r="C2237" s="87" t="str">
        <f>'Asset Investment (d)'!C116</f>
        <v xml:space="preserve">PROPERTY &amp; ASSET INVESTMENT </v>
      </c>
      <c r="D2237" s="87" t="str">
        <f>'Asset Investment (d)'!D116</f>
        <v>UNAPPROVED SCHEMES</v>
      </c>
      <c r="E2237" s="87">
        <f>'Asset Investment (d)'!E116</f>
        <v>0</v>
      </c>
      <c r="F2237" s="87">
        <f>'Asset Investment (d)'!F116</f>
        <v>0</v>
      </c>
      <c r="G2237" s="703"/>
      <c r="H2237" s="703"/>
      <c r="I2237" s="703"/>
      <c r="J2237" s="703"/>
      <c r="K2237" s="703"/>
      <c r="L2237" s="703"/>
      <c r="M2237" s="703"/>
      <c r="N2237" s="703"/>
      <c r="O2237" s="703"/>
      <c r="P2237" s="703"/>
      <c r="Q2237" s="703"/>
      <c r="R2237" s="703"/>
      <c r="S2237" s="703"/>
      <c r="W2237" s="703"/>
      <c r="X2237" s="703"/>
      <c r="Y2237" s="703"/>
      <c r="Z2237" s="703"/>
      <c r="AA2237" s="703"/>
      <c r="AB2237" s="703"/>
      <c r="AC2237" s="703">
        <f>'Asset Investment (d)'!N116</f>
        <v>0</v>
      </c>
      <c r="AD2237" s="88">
        <f>'Asset Investment (d)'!M116</f>
        <v>0</v>
      </c>
      <c r="AM2237" s="88">
        <f>'Asset Investment (d)'!H116</f>
        <v>0</v>
      </c>
      <c r="AN2237" s="88">
        <f>'Asset Investment (d)'!I116</f>
        <v>0</v>
      </c>
      <c r="AO2237" s="88">
        <f>'Asset Investment (d)'!J116</f>
        <v>0</v>
      </c>
      <c r="AP2237" s="88">
        <f>'Asset Investment (d)'!K116</f>
        <v>0</v>
      </c>
      <c r="AQ2237" s="88">
        <f>'Asset Investment (d)'!L116</f>
        <v>0</v>
      </c>
    </row>
    <row r="2238" spans="1:43">
      <c r="A2238" s="87" t="str">
        <f>'Asset Investment (d)'!A117</f>
        <v>Swansea Bay UHB</v>
      </c>
      <c r="B2238" s="87" t="str">
        <f>'Asset Investment (d)'!B117</f>
        <v>ASSET INVESTMENT</v>
      </c>
      <c r="C2238" s="87" t="str">
        <f>'Asset Investment (d)'!C117</f>
        <v xml:space="preserve">PROPERTY &amp; ASSET INVESTMENT </v>
      </c>
      <c r="D2238" s="87" t="str">
        <f>'Asset Investment (d)'!D117</f>
        <v>UNAPPROVED SCHEMES</v>
      </c>
      <c r="E2238" s="87">
        <f>'Asset Investment (d)'!E117</f>
        <v>0</v>
      </c>
      <c r="F2238" s="87">
        <f>'Asset Investment (d)'!F117</f>
        <v>0</v>
      </c>
      <c r="G2238" s="703"/>
      <c r="H2238" s="703"/>
      <c r="I2238" s="703"/>
      <c r="J2238" s="703"/>
      <c r="K2238" s="703"/>
      <c r="L2238" s="703"/>
      <c r="M2238" s="703"/>
      <c r="N2238" s="703"/>
      <c r="O2238" s="703"/>
      <c r="P2238" s="703"/>
      <c r="Q2238" s="703"/>
      <c r="R2238" s="703"/>
      <c r="S2238" s="703"/>
      <c r="W2238" s="703"/>
      <c r="X2238" s="703"/>
      <c r="Y2238" s="703"/>
      <c r="Z2238" s="703"/>
      <c r="AA2238" s="703"/>
      <c r="AB2238" s="703"/>
      <c r="AC2238" s="703">
        <f>'Asset Investment (d)'!N117</f>
        <v>0</v>
      </c>
      <c r="AD2238" s="88">
        <f>'Asset Investment (d)'!M117</f>
        <v>0</v>
      </c>
      <c r="AM2238" s="88">
        <f>'Asset Investment (d)'!H117</f>
        <v>0</v>
      </c>
      <c r="AN2238" s="88">
        <f>'Asset Investment (d)'!I117</f>
        <v>0</v>
      </c>
      <c r="AO2238" s="88">
        <f>'Asset Investment (d)'!J117</f>
        <v>0</v>
      </c>
      <c r="AP2238" s="88">
        <f>'Asset Investment (d)'!K117</f>
        <v>0</v>
      </c>
      <c r="AQ2238" s="88">
        <f>'Asset Investment (d)'!L117</f>
        <v>0</v>
      </c>
    </row>
    <row r="2239" spans="1:43">
      <c r="A2239" s="87" t="str">
        <f>'Asset Investment (d)'!A118</f>
        <v>Swansea Bay UHB</v>
      </c>
      <c r="B2239" s="87" t="str">
        <f>'Asset Investment (d)'!B118</f>
        <v>ASSET INVESTMENT</v>
      </c>
      <c r="C2239" s="87" t="str">
        <f>'Asset Investment (d)'!C118</f>
        <v xml:space="preserve">PROPERTY &amp; ASSET INVESTMENT </v>
      </c>
      <c r="D2239" s="87" t="str">
        <f>'Asset Investment (d)'!D118</f>
        <v>UNAPPROVED SCHEMES</v>
      </c>
      <c r="E2239" s="87">
        <f>'Asset Investment (d)'!E118</f>
        <v>0</v>
      </c>
      <c r="F2239" s="87">
        <f>'Asset Investment (d)'!F118</f>
        <v>0</v>
      </c>
      <c r="G2239" s="703"/>
      <c r="H2239" s="703"/>
      <c r="I2239" s="703"/>
      <c r="J2239" s="703"/>
      <c r="K2239" s="703"/>
      <c r="L2239" s="703"/>
      <c r="M2239" s="703"/>
      <c r="N2239" s="703"/>
      <c r="O2239" s="703"/>
      <c r="P2239" s="703"/>
      <c r="Q2239" s="703"/>
      <c r="R2239" s="703"/>
      <c r="S2239" s="703"/>
      <c r="W2239" s="703"/>
      <c r="X2239" s="703"/>
      <c r="Y2239" s="703"/>
      <c r="Z2239" s="703"/>
      <c r="AA2239" s="703"/>
      <c r="AB2239" s="703"/>
      <c r="AC2239" s="703">
        <f>'Asset Investment (d)'!N118</f>
        <v>0</v>
      </c>
      <c r="AD2239" s="88">
        <f>'Asset Investment (d)'!M118</f>
        <v>0</v>
      </c>
      <c r="AM2239" s="88">
        <f>'Asset Investment (d)'!H118</f>
        <v>0</v>
      </c>
      <c r="AN2239" s="88">
        <f>'Asset Investment (d)'!I118</f>
        <v>0</v>
      </c>
      <c r="AO2239" s="88">
        <f>'Asset Investment (d)'!J118</f>
        <v>0</v>
      </c>
      <c r="AP2239" s="88">
        <f>'Asset Investment (d)'!K118</f>
        <v>0</v>
      </c>
      <c r="AQ2239" s="88">
        <f>'Asset Investment (d)'!L118</f>
        <v>0</v>
      </c>
    </row>
    <row r="2240" spans="1:43">
      <c r="A2240" s="87" t="str">
        <f>'Asset Investment (d)'!A119</f>
        <v>Swansea Bay UHB</v>
      </c>
      <c r="B2240" s="87" t="str">
        <f>'Asset Investment (d)'!B119</f>
        <v>ASSET INVESTMENT</v>
      </c>
      <c r="C2240" s="87" t="str">
        <f>'Asset Investment (d)'!C119</f>
        <v xml:space="preserve">PROPERTY &amp; ASSET INVESTMENT </v>
      </c>
      <c r="D2240" s="87" t="str">
        <f>'Asset Investment (d)'!D119</f>
        <v>UNAPPROVED SCHEMES</v>
      </c>
      <c r="E2240" s="87">
        <f>'Asset Investment (d)'!E119</f>
        <v>0</v>
      </c>
      <c r="F2240" s="87">
        <f>'Asset Investment (d)'!F119</f>
        <v>0</v>
      </c>
      <c r="G2240" s="703"/>
      <c r="H2240" s="703"/>
      <c r="I2240" s="703"/>
      <c r="J2240" s="703"/>
      <c r="K2240" s="703"/>
      <c r="L2240" s="703"/>
      <c r="M2240" s="703"/>
      <c r="N2240" s="703"/>
      <c r="O2240" s="703"/>
      <c r="P2240" s="703"/>
      <c r="Q2240" s="703"/>
      <c r="R2240" s="703"/>
      <c r="S2240" s="703"/>
      <c r="W2240" s="703"/>
      <c r="X2240" s="703"/>
      <c r="Y2240" s="703"/>
      <c r="Z2240" s="703"/>
      <c r="AA2240" s="703"/>
      <c r="AB2240" s="703"/>
      <c r="AC2240" s="703">
        <f>'Asset Investment (d)'!N119</f>
        <v>0</v>
      </c>
      <c r="AD2240" s="88">
        <f>'Asset Investment (d)'!M119</f>
        <v>0</v>
      </c>
      <c r="AM2240" s="88">
        <f>'Asset Investment (d)'!H119</f>
        <v>0</v>
      </c>
      <c r="AN2240" s="88">
        <f>'Asset Investment (d)'!I119</f>
        <v>0</v>
      </c>
      <c r="AO2240" s="88">
        <f>'Asset Investment (d)'!J119</f>
        <v>0</v>
      </c>
      <c r="AP2240" s="88">
        <f>'Asset Investment (d)'!K119</f>
        <v>0</v>
      </c>
      <c r="AQ2240" s="88">
        <f>'Asset Investment (d)'!L119</f>
        <v>0</v>
      </c>
    </row>
    <row r="2241" spans="1:69">
      <c r="A2241" s="87" t="str">
        <f>'Asset Investment (d)'!A120</f>
        <v>Swansea Bay UHB</v>
      </c>
      <c r="B2241" s="87" t="str">
        <f>'Asset Investment (d)'!B120</f>
        <v>ASSET INVESTMENT</v>
      </c>
      <c r="C2241" s="87" t="str">
        <f>'Asset Investment (d)'!C120</f>
        <v xml:space="preserve">PROPERTY &amp; ASSET INVESTMENT </v>
      </c>
      <c r="D2241" s="87" t="str">
        <f>'Asset Investment (d)'!D120</f>
        <v>UNAPPROVED SCHEMES</v>
      </c>
      <c r="E2241" s="87">
        <f>'Asset Investment (d)'!E120</f>
        <v>0</v>
      </c>
      <c r="F2241" s="87">
        <f>'Asset Investment (d)'!F120</f>
        <v>0</v>
      </c>
      <c r="G2241" s="703"/>
      <c r="H2241" s="703"/>
      <c r="I2241" s="703"/>
      <c r="J2241" s="703"/>
      <c r="K2241" s="703"/>
      <c r="L2241" s="703"/>
      <c r="M2241" s="703"/>
      <c r="N2241" s="703"/>
      <c r="O2241" s="703"/>
      <c r="P2241" s="703"/>
      <c r="Q2241" s="703"/>
      <c r="R2241" s="703"/>
      <c r="S2241" s="703"/>
      <c r="W2241" s="703"/>
      <c r="X2241" s="703"/>
      <c r="Y2241" s="703"/>
      <c r="Z2241" s="703"/>
      <c r="AA2241" s="703"/>
      <c r="AB2241" s="703"/>
      <c r="AC2241" s="703">
        <f>'Asset Investment (d)'!N120</f>
        <v>0</v>
      </c>
      <c r="AD2241" s="88">
        <f>'Asset Investment (d)'!M120</f>
        <v>0</v>
      </c>
      <c r="AM2241" s="88">
        <f>'Asset Investment (d)'!H120</f>
        <v>0</v>
      </c>
      <c r="AN2241" s="88">
        <f>'Asset Investment (d)'!I120</f>
        <v>0</v>
      </c>
      <c r="AO2241" s="88">
        <f>'Asset Investment (d)'!J120</f>
        <v>0</v>
      </c>
      <c r="AP2241" s="88">
        <f>'Asset Investment (d)'!K120</f>
        <v>0</v>
      </c>
      <c r="AQ2241" s="88">
        <f>'Asset Investment (d)'!L120</f>
        <v>0</v>
      </c>
    </row>
    <row r="2242" spans="1:69">
      <c r="A2242" s="87" t="str">
        <f>'Asset Investment (d)'!A121</f>
        <v>Swansea Bay UHB</v>
      </c>
      <c r="B2242" s="87" t="str">
        <f>'Asset Investment (d)'!B121</f>
        <v>ASSET INVESTMENT</v>
      </c>
      <c r="C2242" s="87" t="str">
        <f>'Asset Investment (d)'!C121</f>
        <v xml:space="preserve">PROPERTY &amp; ASSET INVESTMENT </v>
      </c>
      <c r="D2242" s="87" t="str">
        <f>'Asset Investment (d)'!D121</f>
        <v>UNAPPROVED SCHEMES</v>
      </c>
      <c r="E2242" s="87">
        <f>'Asset Investment (d)'!E121</f>
        <v>0</v>
      </c>
      <c r="F2242" s="87">
        <f>'Asset Investment (d)'!F121</f>
        <v>0</v>
      </c>
      <c r="G2242" s="703"/>
      <c r="H2242" s="703"/>
      <c r="I2242" s="703"/>
      <c r="J2242" s="703"/>
      <c r="K2242" s="703"/>
      <c r="L2242" s="703"/>
      <c r="M2242" s="703"/>
      <c r="N2242" s="703"/>
      <c r="O2242" s="703"/>
      <c r="P2242" s="703"/>
      <c r="Q2242" s="703"/>
      <c r="R2242" s="703"/>
      <c r="S2242" s="703"/>
      <c r="W2242" s="703"/>
      <c r="X2242" s="703"/>
      <c r="Y2242" s="703"/>
      <c r="Z2242" s="703"/>
      <c r="AA2242" s="703"/>
      <c r="AB2242" s="703"/>
      <c r="AC2242" s="703">
        <f>'Asset Investment (d)'!N121</f>
        <v>0</v>
      </c>
      <c r="AD2242" s="88">
        <f>'Asset Investment (d)'!M121</f>
        <v>0</v>
      </c>
      <c r="AM2242" s="88">
        <f>'Asset Investment (d)'!H121</f>
        <v>0</v>
      </c>
      <c r="AN2242" s="88">
        <f>'Asset Investment (d)'!I121</f>
        <v>0</v>
      </c>
      <c r="AO2242" s="88">
        <f>'Asset Investment (d)'!J121</f>
        <v>0</v>
      </c>
      <c r="AP2242" s="88">
        <f>'Asset Investment (d)'!K121</f>
        <v>0</v>
      </c>
      <c r="AQ2242" s="88">
        <f>'Asset Investment (d)'!L121</f>
        <v>0</v>
      </c>
    </row>
    <row r="2243" spans="1:69">
      <c r="A2243" s="87" t="str">
        <f>'Asset Investment (d)'!A122</f>
        <v>Swansea Bay UHB</v>
      </c>
      <c r="B2243" s="87" t="str">
        <f>'Asset Investment (d)'!B122</f>
        <v>ASSET INVESTMENT</v>
      </c>
      <c r="C2243" s="87" t="str">
        <f>'Asset Investment (d)'!C122</f>
        <v xml:space="preserve">PROPERTY &amp; ASSET INVESTMENT </v>
      </c>
      <c r="D2243" s="87" t="str">
        <f>'Asset Investment (d)'!D122</f>
        <v>UNAPPROVED SCHEMES</v>
      </c>
      <c r="E2243" s="87">
        <f>'Asset Investment (d)'!E122</f>
        <v>0</v>
      </c>
      <c r="F2243" s="87">
        <f>'Asset Investment (d)'!F122</f>
        <v>0</v>
      </c>
      <c r="G2243" s="703"/>
      <c r="H2243" s="703"/>
      <c r="I2243" s="703"/>
      <c r="J2243" s="703"/>
      <c r="K2243" s="703"/>
      <c r="L2243" s="703"/>
      <c r="M2243" s="703"/>
      <c r="N2243" s="703"/>
      <c r="O2243" s="703"/>
      <c r="P2243" s="703"/>
      <c r="Q2243" s="703"/>
      <c r="R2243" s="703"/>
      <c r="S2243" s="703"/>
      <c r="W2243" s="703"/>
      <c r="X2243" s="703"/>
      <c r="Y2243" s="703"/>
      <c r="Z2243" s="703"/>
      <c r="AA2243" s="703"/>
      <c r="AB2243" s="703"/>
      <c r="AC2243" s="703">
        <f>'Asset Investment (d)'!N122</f>
        <v>0</v>
      </c>
      <c r="AD2243" s="88">
        <f>'Asset Investment (d)'!M122</f>
        <v>0</v>
      </c>
      <c r="AM2243" s="88">
        <f>'Asset Investment (d)'!H122</f>
        <v>0</v>
      </c>
      <c r="AN2243" s="88">
        <f>'Asset Investment (d)'!I122</f>
        <v>0</v>
      </c>
      <c r="AO2243" s="88">
        <f>'Asset Investment (d)'!J122</f>
        <v>0</v>
      </c>
      <c r="AP2243" s="88">
        <f>'Asset Investment (d)'!K122</f>
        <v>0</v>
      </c>
      <c r="AQ2243" s="88">
        <f>'Asset Investment (d)'!L122</f>
        <v>0</v>
      </c>
    </row>
    <row r="2244" spans="1:69">
      <c r="A2244" s="87" t="str">
        <f>'Asset Investment (d)'!A123</f>
        <v>Swansea Bay UHB</v>
      </c>
      <c r="B2244" s="87" t="str">
        <f>'Asset Investment (d)'!B123</f>
        <v>ASSET INVESTMENT</v>
      </c>
      <c r="C2244" s="87" t="str">
        <f>'Asset Investment (d)'!C123</f>
        <v xml:space="preserve">PROPERTY &amp; ASSET INVESTMENT </v>
      </c>
      <c r="D2244" s="87" t="str">
        <f>'Asset Investment (d)'!D123</f>
        <v>UNAPPROVED SCHEMES</v>
      </c>
      <c r="E2244" s="87">
        <f>'Asset Investment (d)'!E123</f>
        <v>0</v>
      </c>
      <c r="F2244" s="87">
        <f>'Asset Investment (d)'!F123</f>
        <v>0</v>
      </c>
      <c r="G2244" s="703"/>
      <c r="H2244" s="703"/>
      <c r="I2244" s="703"/>
      <c r="J2244" s="703"/>
      <c r="K2244" s="703"/>
      <c r="L2244" s="703"/>
      <c r="M2244" s="703"/>
      <c r="N2244" s="703"/>
      <c r="O2244" s="703"/>
      <c r="P2244" s="703"/>
      <c r="Q2244" s="703"/>
      <c r="R2244" s="703"/>
      <c r="S2244" s="703"/>
      <c r="W2244" s="703"/>
      <c r="X2244" s="703"/>
      <c r="Y2244" s="703"/>
      <c r="Z2244" s="703"/>
      <c r="AA2244" s="703"/>
      <c r="AB2244" s="703"/>
      <c r="AC2244" s="703">
        <f>'Asset Investment (d)'!N123</f>
        <v>0</v>
      </c>
      <c r="AD2244" s="88">
        <f>'Asset Investment (d)'!M123</f>
        <v>0</v>
      </c>
      <c r="AM2244" s="88">
        <f>'Asset Investment (d)'!H123</f>
        <v>0</v>
      </c>
      <c r="AN2244" s="88">
        <f>'Asset Investment (d)'!I123</f>
        <v>0</v>
      </c>
      <c r="AO2244" s="88">
        <f>'Asset Investment (d)'!J123</f>
        <v>0</v>
      </c>
      <c r="AP2244" s="88">
        <f>'Asset Investment (d)'!K123</f>
        <v>0</v>
      </c>
      <c r="AQ2244" s="88">
        <f>'Asset Investment (d)'!L123</f>
        <v>0</v>
      </c>
    </row>
    <row r="2245" spans="1:69">
      <c r="A2245" s="87" t="str">
        <f>'Asset Investment (d)'!A124</f>
        <v>Swansea Bay UHB</v>
      </c>
      <c r="B2245" s="87" t="str">
        <f>'Asset Investment (d)'!B124</f>
        <v>ASSET INVESTMENT</v>
      </c>
      <c r="C2245" s="87" t="str">
        <f>'Asset Investment (d)'!C124</f>
        <v xml:space="preserve">PROPERTY &amp; ASSET INVESTMENT </v>
      </c>
      <c r="D2245" s="87" t="str">
        <f>'Asset Investment (d)'!D124</f>
        <v>UNAPPROVED SCHEMES</v>
      </c>
      <c r="E2245" s="87">
        <f>'Asset Investment (d)'!E124</f>
        <v>0</v>
      </c>
      <c r="F2245" s="87">
        <f>'Asset Investment (d)'!F124</f>
        <v>0</v>
      </c>
      <c r="G2245" s="703"/>
      <c r="H2245" s="703"/>
      <c r="I2245" s="703"/>
      <c r="J2245" s="703"/>
      <c r="K2245" s="703"/>
      <c r="L2245" s="703"/>
      <c r="M2245" s="703"/>
      <c r="N2245" s="703"/>
      <c r="O2245" s="703"/>
      <c r="P2245" s="703"/>
      <c r="Q2245" s="703"/>
      <c r="R2245" s="703"/>
      <c r="S2245" s="703"/>
      <c r="W2245" s="703"/>
      <c r="X2245" s="703"/>
      <c r="Y2245" s="703"/>
      <c r="Z2245" s="703"/>
      <c r="AA2245" s="703"/>
      <c r="AB2245" s="703"/>
      <c r="AC2245" s="703">
        <f>'Asset Investment (d)'!N124</f>
        <v>0</v>
      </c>
      <c r="AD2245" s="88">
        <f>'Asset Investment (d)'!M124</f>
        <v>0</v>
      </c>
      <c r="AM2245" s="88">
        <f>'Asset Investment (d)'!H124</f>
        <v>0</v>
      </c>
      <c r="AN2245" s="88">
        <f>'Asset Investment (d)'!I124</f>
        <v>0</v>
      </c>
      <c r="AO2245" s="88">
        <f>'Asset Investment (d)'!J124</f>
        <v>0</v>
      </c>
      <c r="AP2245" s="88">
        <f>'Asset Investment (d)'!K124</f>
        <v>0</v>
      </c>
      <c r="AQ2245" s="88">
        <f>'Asset Investment (d)'!L124</f>
        <v>0</v>
      </c>
    </row>
    <row r="2246" spans="1:69">
      <c r="A2246" s="87" t="str">
        <f>'Asset Investment (d)'!A125</f>
        <v>Swansea Bay UHB</v>
      </c>
      <c r="B2246" s="87" t="str">
        <f>'Asset Investment (d)'!B125</f>
        <v>ASSET INVESTMENT</v>
      </c>
      <c r="C2246" s="87" t="str">
        <f>'Asset Investment (d)'!C125</f>
        <v xml:space="preserve">PROPERTY &amp; ASSET INVESTMENT </v>
      </c>
      <c r="D2246" s="87" t="str">
        <f>'Asset Investment (d)'!D125</f>
        <v>UNAPPROVED SCHEMES</v>
      </c>
      <c r="E2246" s="87">
        <f>'Asset Investment (d)'!E125</f>
        <v>0</v>
      </c>
      <c r="F2246" s="87">
        <f>'Asset Investment (d)'!F125</f>
        <v>0</v>
      </c>
      <c r="G2246" s="703"/>
      <c r="H2246" s="703"/>
      <c r="I2246" s="703"/>
      <c r="J2246" s="703"/>
      <c r="K2246" s="703"/>
      <c r="L2246" s="703"/>
      <c r="M2246" s="703"/>
      <c r="N2246" s="703"/>
      <c r="O2246" s="703"/>
      <c r="P2246" s="703"/>
      <c r="Q2246" s="703"/>
      <c r="R2246" s="703"/>
      <c r="S2246" s="703"/>
      <c r="W2246" s="703"/>
      <c r="X2246" s="703"/>
      <c r="Y2246" s="703"/>
      <c r="Z2246" s="703"/>
      <c r="AA2246" s="703"/>
      <c r="AB2246" s="703"/>
      <c r="AC2246" s="703">
        <f>'Asset Investment (d)'!N125</f>
        <v>0</v>
      </c>
      <c r="AD2246" s="88">
        <f>'Asset Investment (d)'!M125</f>
        <v>0</v>
      </c>
      <c r="AM2246" s="88">
        <f>'Asset Investment (d)'!H125</f>
        <v>0</v>
      </c>
      <c r="AN2246" s="88">
        <f>'Asset Investment (d)'!I125</f>
        <v>0</v>
      </c>
      <c r="AO2246" s="88">
        <f>'Asset Investment (d)'!J125</f>
        <v>0</v>
      </c>
      <c r="AP2246" s="88">
        <f>'Asset Investment (d)'!K125</f>
        <v>0</v>
      </c>
      <c r="AQ2246" s="88">
        <f>'Asset Investment (d)'!L125</f>
        <v>0</v>
      </c>
    </row>
    <row r="2247" spans="1:69">
      <c r="A2247" s="87" t="str">
        <f>'Asset Investment (d)'!A126</f>
        <v>Swansea Bay UHB</v>
      </c>
      <c r="B2247" s="87" t="str">
        <f>'Asset Investment (d)'!B126</f>
        <v>ASSET INVESTMENT</v>
      </c>
      <c r="C2247" s="87" t="str">
        <f>'Asset Investment (d)'!C126</f>
        <v xml:space="preserve">PROPERTY &amp; ASSET INVESTMENT </v>
      </c>
      <c r="D2247" s="87" t="str">
        <f>'Asset Investment (d)'!D126</f>
        <v>UNAPPROVED SCHEMES</v>
      </c>
      <c r="E2247" s="87">
        <f>'Asset Investment (d)'!E126</f>
        <v>0</v>
      </c>
      <c r="F2247" s="87">
        <f>'Asset Investment (d)'!F126</f>
        <v>0</v>
      </c>
      <c r="G2247" s="703"/>
      <c r="H2247" s="703"/>
      <c r="I2247" s="703"/>
      <c r="J2247" s="703"/>
      <c r="K2247" s="703"/>
      <c r="L2247" s="703"/>
      <c r="M2247" s="703"/>
      <c r="N2247" s="703"/>
      <c r="O2247" s="703"/>
      <c r="P2247" s="703"/>
      <c r="Q2247" s="703"/>
      <c r="R2247" s="703"/>
      <c r="S2247" s="703"/>
      <c r="W2247" s="703"/>
      <c r="X2247" s="703"/>
      <c r="Y2247" s="703"/>
      <c r="Z2247" s="703"/>
      <c r="AA2247" s="703"/>
      <c r="AB2247" s="703"/>
      <c r="AC2247" s="703">
        <f>'Asset Investment (d)'!N126</f>
        <v>0</v>
      </c>
      <c r="AD2247" s="88">
        <f>'Asset Investment (d)'!M126</f>
        <v>0</v>
      </c>
      <c r="AM2247" s="88">
        <f>'Asset Investment (d)'!H126</f>
        <v>0</v>
      </c>
      <c r="AN2247" s="88">
        <f>'Asset Investment (d)'!I126</f>
        <v>0</v>
      </c>
      <c r="AO2247" s="88">
        <f>'Asset Investment (d)'!J126</f>
        <v>0</v>
      </c>
      <c r="AP2247" s="88">
        <f>'Asset Investment (d)'!K126</f>
        <v>0</v>
      </c>
      <c r="AQ2247" s="88">
        <f>'Asset Investment (d)'!L126</f>
        <v>0</v>
      </c>
    </row>
    <row r="2248" spans="1:69">
      <c r="A2248" s="87" t="str">
        <f>'Asset Investment (d)'!A127</f>
        <v>Swansea Bay UHB</v>
      </c>
      <c r="B2248" s="87" t="str">
        <f>'Asset Investment (d)'!B127</f>
        <v>ASSET INVESTMENT</v>
      </c>
      <c r="C2248" s="87" t="str">
        <f>'Asset Investment (d)'!C127</f>
        <v xml:space="preserve">PROPERTY &amp; ASSET INVESTMENT </v>
      </c>
      <c r="D2248" s="87" t="str">
        <f>'Asset Investment (d)'!D127</f>
        <v>UNAPPROVED SCHEMES</v>
      </c>
      <c r="E2248" s="87">
        <f>'Asset Investment (d)'!E127</f>
        <v>0</v>
      </c>
      <c r="F2248" s="87">
        <f>'Asset Investment (d)'!F127</f>
        <v>0</v>
      </c>
      <c r="G2248" s="703"/>
      <c r="H2248" s="703"/>
      <c r="I2248" s="703"/>
      <c r="J2248" s="703"/>
      <c r="K2248" s="703"/>
      <c r="L2248" s="703"/>
      <c r="M2248" s="703"/>
      <c r="N2248" s="703"/>
      <c r="O2248" s="703"/>
      <c r="P2248" s="703"/>
      <c r="Q2248" s="703"/>
      <c r="R2248" s="703"/>
      <c r="S2248" s="703"/>
      <c r="W2248" s="703"/>
      <c r="X2248" s="703"/>
      <c r="Y2248" s="703"/>
      <c r="Z2248" s="703"/>
      <c r="AA2248" s="703"/>
      <c r="AB2248" s="703"/>
      <c r="AC2248" s="703">
        <f>'Asset Investment (d)'!N127</f>
        <v>0</v>
      </c>
      <c r="AD2248" s="88">
        <f>'Asset Investment (d)'!M127</f>
        <v>0</v>
      </c>
      <c r="AM2248" s="88">
        <f>'Asset Investment (d)'!H127</f>
        <v>0</v>
      </c>
      <c r="AN2248" s="88">
        <f>'Asset Investment (d)'!I127</f>
        <v>0</v>
      </c>
      <c r="AO2248" s="88">
        <f>'Asset Investment (d)'!J127</f>
        <v>0</v>
      </c>
      <c r="AP2248" s="88">
        <f>'Asset Investment (d)'!K127</f>
        <v>0</v>
      </c>
      <c r="AQ2248" s="88">
        <f>'Asset Investment (d)'!L127</f>
        <v>0</v>
      </c>
    </row>
    <row r="2249" spans="1:69">
      <c r="A2249" s="87" t="str">
        <f>'Asset Investment (d)'!A128</f>
        <v>Swansea Bay UHB</v>
      </c>
      <c r="B2249" s="87" t="str">
        <f>'Asset Investment (d)'!B128</f>
        <v>ASSET INVESTMENT</v>
      </c>
      <c r="C2249" s="87" t="str">
        <f>'Asset Investment (d)'!C128</f>
        <v xml:space="preserve">PROPERTY &amp; ASSET INVESTMENT </v>
      </c>
      <c r="D2249" s="87" t="str">
        <f>'Asset Investment (d)'!D128</f>
        <v>UNAPPROVED SCHEMES</v>
      </c>
      <c r="E2249" s="87">
        <f>'Asset Investment (d)'!E128</f>
        <v>0</v>
      </c>
      <c r="F2249" s="87">
        <f>'Asset Investment (d)'!F128</f>
        <v>0</v>
      </c>
      <c r="G2249" s="703"/>
      <c r="H2249" s="703"/>
      <c r="I2249" s="703"/>
      <c r="J2249" s="703"/>
      <c r="K2249" s="703"/>
      <c r="L2249" s="703"/>
      <c r="M2249" s="703"/>
      <c r="N2249" s="703"/>
      <c r="O2249" s="703"/>
      <c r="P2249" s="703"/>
      <c r="Q2249" s="703"/>
      <c r="R2249" s="703"/>
      <c r="S2249" s="703"/>
      <c r="W2249" s="703"/>
      <c r="X2249" s="703"/>
      <c r="Y2249" s="703"/>
      <c r="Z2249" s="703"/>
      <c r="AA2249" s="703"/>
      <c r="AB2249" s="703"/>
      <c r="AC2249" s="703">
        <f>'Asset Investment (d)'!N128</f>
        <v>0</v>
      </c>
      <c r="AD2249" s="88">
        <f>'Asset Investment (d)'!M128</f>
        <v>0</v>
      </c>
      <c r="AM2249" s="88">
        <f>'Asset Investment (d)'!H128</f>
        <v>0</v>
      </c>
      <c r="AN2249" s="88">
        <f>'Asset Investment (d)'!I128</f>
        <v>0</v>
      </c>
      <c r="AO2249" s="88">
        <f>'Asset Investment (d)'!J128</f>
        <v>0</v>
      </c>
      <c r="AP2249" s="88">
        <f>'Asset Investment (d)'!K128</f>
        <v>0</v>
      </c>
      <c r="AQ2249" s="88">
        <f>'Asset Investment (d)'!L128</f>
        <v>0</v>
      </c>
    </row>
    <row r="2250" spans="1:69">
      <c r="A2250" s="87" t="str">
        <f>'Asset Investment (d)'!A129</f>
        <v>Swansea Bay UHB</v>
      </c>
      <c r="B2250" s="87" t="str">
        <f>'Asset Investment (d)'!B129</f>
        <v>ASSET INVESTMENT</v>
      </c>
      <c r="C2250" s="87" t="str">
        <f>'Asset Investment (d)'!C129</f>
        <v xml:space="preserve">PROPERTY &amp; ASSET INVESTMENT </v>
      </c>
      <c r="D2250" s="87" t="str">
        <f>'Asset Investment (d)'!D129</f>
        <v>UNAPPROVED SCHEMES</v>
      </c>
      <c r="E2250" s="87">
        <f>'Asset Investment (d)'!E129</f>
        <v>0</v>
      </c>
      <c r="F2250" s="87">
        <f>'Asset Investment (d)'!F129</f>
        <v>0</v>
      </c>
      <c r="G2250" s="703"/>
      <c r="H2250" s="703"/>
      <c r="I2250" s="703"/>
      <c r="J2250" s="703"/>
      <c r="K2250" s="703"/>
      <c r="L2250" s="703"/>
      <c r="M2250" s="703"/>
      <c r="N2250" s="703"/>
      <c r="O2250" s="703"/>
      <c r="P2250" s="703"/>
      <c r="Q2250" s="703"/>
      <c r="R2250" s="703"/>
      <c r="S2250" s="703"/>
      <c r="W2250" s="703"/>
      <c r="X2250" s="703"/>
      <c r="Y2250" s="703"/>
      <c r="Z2250" s="703"/>
      <c r="AA2250" s="703"/>
      <c r="AB2250" s="703"/>
      <c r="AC2250" s="703">
        <f>'Asset Investment (d)'!N129</f>
        <v>0</v>
      </c>
      <c r="AD2250" s="88">
        <f>'Asset Investment (d)'!M129</f>
        <v>0</v>
      </c>
      <c r="AM2250" s="88">
        <f>'Asset Investment (d)'!H129</f>
        <v>0</v>
      </c>
      <c r="AN2250" s="88">
        <f>'Asset Investment (d)'!I129</f>
        <v>0</v>
      </c>
      <c r="AO2250" s="88">
        <f>'Asset Investment (d)'!J129</f>
        <v>0</v>
      </c>
      <c r="AP2250" s="88">
        <f>'Asset Investment (d)'!K129</f>
        <v>0</v>
      </c>
      <c r="AQ2250" s="88">
        <f>'Asset Investment (d)'!L129</f>
        <v>0</v>
      </c>
    </row>
    <row r="2251" spans="1:69">
      <c r="A2251" s="87" t="str">
        <f>'Asset Investment (d)'!A130</f>
        <v>Swansea Bay UHB</v>
      </c>
      <c r="B2251" s="87" t="str">
        <f>'Asset Investment (d)'!B130</f>
        <v>ASSET INVESTMENT</v>
      </c>
      <c r="C2251" s="87" t="str">
        <f>'Asset Investment (d)'!C130</f>
        <v xml:space="preserve">PROPERTY &amp; ASSET INVESTMENT </v>
      </c>
      <c r="D2251" s="87" t="str">
        <f>'Asset Investment (d)'!D130</f>
        <v>UNAPPROVED SCHEMES</v>
      </c>
      <c r="E2251" s="87">
        <f>'Asset Investment (d)'!E130</f>
        <v>0</v>
      </c>
      <c r="F2251" s="87">
        <f>'Asset Investment (d)'!F130</f>
        <v>0</v>
      </c>
      <c r="G2251" s="703"/>
      <c r="H2251" s="703"/>
      <c r="I2251" s="703"/>
      <c r="J2251" s="703"/>
      <c r="K2251" s="703"/>
      <c r="L2251" s="703"/>
      <c r="M2251" s="703"/>
      <c r="N2251" s="703"/>
      <c r="O2251" s="703"/>
      <c r="P2251" s="703"/>
      <c r="Q2251" s="703"/>
      <c r="R2251" s="703"/>
      <c r="S2251" s="703"/>
      <c r="W2251" s="703"/>
      <c r="X2251" s="703"/>
      <c r="Y2251" s="703"/>
      <c r="Z2251" s="703"/>
      <c r="AA2251" s="703"/>
      <c r="AB2251" s="703"/>
      <c r="AC2251" s="703">
        <f>'Asset Investment (d)'!N130</f>
        <v>0</v>
      </c>
      <c r="AD2251" s="88">
        <f>'Asset Investment (d)'!M130</f>
        <v>0</v>
      </c>
      <c r="AM2251" s="88">
        <f>'Asset Investment (d)'!H130</f>
        <v>0</v>
      </c>
      <c r="AN2251" s="88">
        <f>'Asset Investment (d)'!I130</f>
        <v>0</v>
      </c>
      <c r="AO2251" s="88">
        <f>'Asset Investment (d)'!J130</f>
        <v>0</v>
      </c>
      <c r="AP2251" s="88">
        <f>'Asset Investment (d)'!K130</f>
        <v>0</v>
      </c>
      <c r="AQ2251" s="88">
        <f>'Asset Investment (d)'!L130</f>
        <v>0</v>
      </c>
    </row>
    <row r="2252" spans="1:69">
      <c r="A2252" s="87" t="str">
        <f>'Asset Investment (d)'!A131</f>
        <v>Swansea Bay UHB</v>
      </c>
      <c r="B2252" s="87" t="str">
        <f>'Asset Investment (d)'!B131</f>
        <v>ASSET INVESTMENT</v>
      </c>
      <c r="C2252" s="87" t="str">
        <f>'Asset Investment (d)'!C131</f>
        <v xml:space="preserve">PROPERTY &amp; ASSET INVESTMENT </v>
      </c>
      <c r="D2252" s="87" t="str">
        <f>'Asset Investment (d)'!D131</f>
        <v>UNAPPROVED SCHEMES</v>
      </c>
      <c r="E2252" s="87">
        <f>'Asset Investment (d)'!E131</f>
        <v>0</v>
      </c>
      <c r="F2252" s="87">
        <f>'Asset Investment (d)'!F131</f>
        <v>0</v>
      </c>
      <c r="G2252" s="703"/>
      <c r="H2252" s="703"/>
      <c r="I2252" s="703"/>
      <c r="J2252" s="703"/>
      <c r="K2252" s="703"/>
      <c r="L2252" s="703"/>
      <c r="M2252" s="703"/>
      <c r="N2252" s="703"/>
      <c r="O2252" s="703"/>
      <c r="P2252" s="703"/>
      <c r="Q2252" s="703"/>
      <c r="R2252" s="703"/>
      <c r="S2252" s="703"/>
      <c r="W2252" s="703"/>
      <c r="X2252" s="703"/>
      <c r="Y2252" s="703"/>
      <c r="Z2252" s="703"/>
      <c r="AA2252" s="703"/>
      <c r="AB2252" s="703"/>
      <c r="AC2252" s="703">
        <f>'Asset Investment (d)'!N131</f>
        <v>0</v>
      </c>
      <c r="AD2252" s="88">
        <f>'Asset Investment (d)'!M131</f>
        <v>0</v>
      </c>
      <c r="AM2252" s="88">
        <f>'Asset Investment (d)'!H131</f>
        <v>0</v>
      </c>
      <c r="AN2252" s="88">
        <f>'Asset Investment (d)'!I131</f>
        <v>0</v>
      </c>
      <c r="AO2252" s="88">
        <f>'Asset Investment (d)'!J131</f>
        <v>0</v>
      </c>
      <c r="AP2252" s="88">
        <f>'Asset Investment (d)'!K131</f>
        <v>0</v>
      </c>
      <c r="AQ2252" s="88">
        <f>'Asset Investment (d)'!L131</f>
        <v>0</v>
      </c>
    </row>
    <row r="2253" spans="1:69">
      <c r="A2253" s="87" t="str">
        <f>'Asset Investment (d)'!A132</f>
        <v>Swansea Bay UHB</v>
      </c>
      <c r="B2253" s="87" t="str">
        <f>'Asset Investment (d)'!B132</f>
        <v>ASSET INVESTMENT</v>
      </c>
      <c r="C2253" s="87" t="str">
        <f>'Asset Investment (d)'!C132</f>
        <v xml:space="preserve">PROPERTY &amp; ASSET INVESTMENT </v>
      </c>
      <c r="D2253" s="87" t="str">
        <f>'Asset Investment (d)'!D132</f>
        <v>UNAPPROVED SCHEMES</v>
      </c>
      <c r="E2253" s="87">
        <f>'Asset Investment (d)'!E132</f>
        <v>0</v>
      </c>
      <c r="F2253" s="87">
        <f>'Asset Investment (d)'!F132</f>
        <v>0</v>
      </c>
      <c r="G2253" s="703"/>
      <c r="H2253" s="703"/>
      <c r="I2253" s="703"/>
      <c r="J2253" s="703"/>
      <c r="K2253" s="703"/>
      <c r="L2253" s="703"/>
      <c r="M2253" s="703"/>
      <c r="N2253" s="703"/>
      <c r="O2253" s="703"/>
      <c r="P2253" s="703"/>
      <c r="Q2253" s="703"/>
      <c r="R2253" s="703"/>
      <c r="S2253" s="703"/>
      <c r="W2253" s="703"/>
      <c r="X2253" s="703"/>
      <c r="Y2253" s="703"/>
      <c r="Z2253" s="703"/>
      <c r="AA2253" s="703"/>
      <c r="AB2253" s="703"/>
      <c r="AC2253" s="703">
        <f>'Asset Investment (d)'!N132</f>
        <v>0</v>
      </c>
      <c r="AD2253" s="88">
        <f>'Asset Investment (d)'!M132</f>
        <v>0</v>
      </c>
      <c r="AM2253" s="88">
        <f>'Asset Investment (d)'!H132</f>
        <v>0</v>
      </c>
      <c r="AN2253" s="88">
        <f>'Asset Investment (d)'!I132</f>
        <v>0</v>
      </c>
      <c r="AO2253" s="88">
        <f>'Asset Investment (d)'!J132</f>
        <v>0</v>
      </c>
      <c r="AP2253" s="88">
        <f>'Asset Investment (d)'!K132</f>
        <v>0</v>
      </c>
      <c r="AQ2253" s="88">
        <f>'Asset Investment (d)'!L132</f>
        <v>0</v>
      </c>
    </row>
    <row r="2254" spans="1:69">
      <c r="A2254" s="87" t="str">
        <f>'Asset Investment (d)'!A133</f>
        <v>Swansea Bay UHB</v>
      </c>
      <c r="B2254" s="87" t="str">
        <f>'Asset Investment (d)'!B133</f>
        <v>ASSET INVESTMENT</v>
      </c>
      <c r="C2254" s="87" t="str">
        <f>'Asset Investment (d)'!C133</f>
        <v xml:space="preserve">PROPERTY &amp; ASSET INVESTMENT </v>
      </c>
      <c r="D2254" s="87" t="str">
        <f>'Asset Investment (d)'!D133</f>
        <v>UNAPPROVED SCHEMES</v>
      </c>
      <c r="E2254" s="87">
        <f>'Asset Investment (d)'!E133</f>
        <v>0</v>
      </c>
      <c r="F2254" s="87" t="str">
        <f>'Asset Investment (d)'!F133</f>
        <v>SUB TOTAL UNAPPROVED SCHEMES</v>
      </c>
      <c r="G2254" s="703"/>
      <c r="H2254" s="703"/>
      <c r="I2254" s="703"/>
      <c r="J2254" s="703"/>
      <c r="K2254" s="703"/>
      <c r="L2254" s="703"/>
      <c r="M2254" s="703"/>
      <c r="N2254" s="703"/>
      <c r="O2254" s="703"/>
      <c r="P2254" s="703"/>
      <c r="Q2254" s="703"/>
      <c r="R2254" s="703"/>
      <c r="S2254" s="703"/>
      <c r="W2254" s="703"/>
      <c r="X2254" s="703"/>
      <c r="Y2254" s="703"/>
      <c r="Z2254" s="703"/>
      <c r="AA2254" s="703"/>
      <c r="AB2254" s="703"/>
      <c r="AC2254" s="703">
        <f>'Asset Investment (d)'!N133</f>
        <v>0</v>
      </c>
      <c r="AD2254" s="88">
        <f>'Asset Investment (d)'!M133</f>
        <v>0</v>
      </c>
      <c r="AM2254" s="88">
        <f>'Asset Investment (d)'!H133</f>
        <v>0.14799999999999999</v>
      </c>
      <c r="AN2254" s="88">
        <f>'Asset Investment (d)'!I133</f>
        <v>5.6909999999999998</v>
      </c>
      <c r="AO2254" s="88">
        <f>'Asset Investment (d)'!J133</f>
        <v>0</v>
      </c>
      <c r="AP2254" s="88">
        <f>'Asset Investment (d)'!K133</f>
        <v>0</v>
      </c>
      <c r="AQ2254" s="88">
        <f>'Asset Investment (d)'!L133</f>
        <v>0</v>
      </c>
    </row>
    <row r="2255" spans="1:69">
      <c r="A2255" s="87" t="str">
        <f>A2254</f>
        <v>Swansea Bay UHB</v>
      </c>
      <c r="B2255" s="87" t="s">
        <v>93</v>
      </c>
      <c r="C2255" s="87"/>
      <c r="D2255" s="87" t="str">
        <f>'12 - Ratios'!A2</f>
        <v>Primary Care Contractor</v>
      </c>
      <c r="E2255" s="87"/>
      <c r="F2255" s="87" t="str">
        <f>'12 - Ratios'!B2</f>
        <v>Primary Care Contractor (excluding drugs, including non-resource limited expenditure) (populated from below)</v>
      </c>
      <c r="G2255" s="703"/>
      <c r="H2255" s="703"/>
      <c r="I2255" s="703"/>
      <c r="J2255" s="703"/>
      <c r="K2255" s="703"/>
      <c r="L2255" s="703"/>
      <c r="M2255" s="703"/>
      <c r="N2255" s="703"/>
      <c r="O2255" s="703"/>
      <c r="P2255" s="703"/>
      <c r="Q2255" s="703"/>
      <c r="R2255" s="703"/>
      <c r="S2255" s="703"/>
      <c r="W2255" s="703"/>
      <c r="X2255" s="703"/>
      <c r="Y2255" s="703"/>
      <c r="Z2255" s="703"/>
      <c r="AA2255" s="703"/>
      <c r="AB2255" s="703"/>
      <c r="AC2255" s="703"/>
      <c r="BM2255" s="704">
        <f>'12 - Ratios'!C2</f>
        <v>0</v>
      </c>
      <c r="BN2255" s="704">
        <f>'12 - Ratios'!D2</f>
        <v>0</v>
      </c>
      <c r="BO2255" s="704">
        <f>'12 - Ratios'!E2</f>
        <v>0</v>
      </c>
      <c r="BP2255" s="704">
        <f>'12 - Ratios'!F2</f>
        <v>2.5128733500763195E-2</v>
      </c>
      <c r="BQ2255" s="704">
        <f>'12 - Ratios'!G2</f>
        <v>-2.5128733500763195E-2</v>
      </c>
    </row>
    <row r="2256" spans="1:69">
      <c r="A2256" s="87" t="str">
        <f t="shared" ref="A2256:A2264" si="0">A2255</f>
        <v>Swansea Bay UHB</v>
      </c>
      <c r="B2256" s="87" t="s">
        <v>93</v>
      </c>
      <c r="C2256" s="87"/>
      <c r="D2256" s="87" t="str">
        <f>'12 - Ratios'!A3</f>
        <v>Primary Care Drugs</v>
      </c>
      <c r="E2256" s="87"/>
      <c r="F2256" s="87" t="str">
        <f>'12 - Ratios'!B3</f>
        <v>Primary Care - Drugs &amp; Appliances  (populated from below)</v>
      </c>
      <c r="G2256" s="703"/>
      <c r="H2256" s="703"/>
      <c r="I2256" s="703"/>
      <c r="J2256" s="703"/>
      <c r="K2256" s="703"/>
      <c r="L2256" s="703"/>
      <c r="M2256" s="703"/>
      <c r="N2256" s="703"/>
      <c r="O2256" s="703"/>
      <c r="P2256" s="703"/>
      <c r="Q2256" s="703"/>
      <c r="R2256" s="703"/>
      <c r="S2256" s="703"/>
      <c r="W2256" s="703"/>
      <c r="X2256" s="703"/>
      <c r="Y2256" s="703"/>
      <c r="Z2256" s="703"/>
      <c r="AA2256" s="703"/>
      <c r="AB2256" s="703"/>
      <c r="AC2256" s="703"/>
      <c r="BM2256" s="704">
        <f>'12 - Ratios'!C3</f>
        <v>1.2115901483020292E-2</v>
      </c>
      <c r="BN2256" s="704">
        <f>'12 - Ratios'!D3</f>
        <v>0.13699056040052848</v>
      </c>
      <c r="BO2256" s="704">
        <f>'12 - Ratios'!E3</f>
        <v>0</v>
      </c>
      <c r="BP2256" s="704">
        <f>'12 - Ratios'!F3</f>
        <v>1.2115901483020294E-2</v>
      </c>
      <c r="BQ2256" s="704">
        <f>'12 - Ratios'!G3</f>
        <v>0.13699056040052848</v>
      </c>
    </row>
    <row r="2257" spans="1:69">
      <c r="A2257" s="87" t="str">
        <f t="shared" si="0"/>
        <v>Swansea Bay UHB</v>
      </c>
      <c r="B2257" s="87" t="s">
        <v>93</v>
      </c>
      <c r="C2257" s="87"/>
      <c r="D2257" s="87" t="str">
        <f>'12 - Ratios'!A4</f>
        <v>Pay</v>
      </c>
      <c r="E2257" s="87"/>
      <c r="F2257" s="87" t="str">
        <f>'12 - Ratios'!B4</f>
        <v>Provided Services - Pay  (populated from below)</v>
      </c>
      <c r="G2257" s="703"/>
      <c r="H2257" s="703"/>
      <c r="I2257" s="703"/>
      <c r="J2257" s="703"/>
      <c r="K2257" s="703"/>
      <c r="L2257" s="703"/>
      <c r="M2257" s="703"/>
      <c r="N2257" s="703"/>
      <c r="O2257" s="703"/>
      <c r="P2257" s="703"/>
      <c r="Q2257" s="703"/>
      <c r="R2257" s="703"/>
      <c r="S2257" s="703"/>
      <c r="W2257" s="703"/>
      <c r="X2257" s="703"/>
      <c r="Y2257" s="703"/>
      <c r="Z2257" s="703"/>
      <c r="AA2257" s="703"/>
      <c r="AB2257" s="703"/>
      <c r="AC2257" s="703"/>
      <c r="BM2257" s="704">
        <f>'12 - Ratios'!C4</f>
        <v>4.0903370636565404E-3</v>
      </c>
      <c r="BN2257" s="704">
        <f>'12 - Ratios'!D4</f>
        <v>2.3176850272800732E-2</v>
      </c>
      <c r="BO2257" s="704">
        <f>'12 - Ratios'!E4</f>
        <v>0.10822375752010455</v>
      </c>
      <c r="BP2257" s="704">
        <f>'12 - Ratios'!F4</f>
        <v>1.1419030250564182E-2</v>
      </c>
      <c r="BQ2257" s="704">
        <f>'12 - Ratios'!G4</f>
        <v>0.12407191460599765</v>
      </c>
    </row>
    <row r="2258" spans="1:69">
      <c r="A2258" s="87" t="str">
        <f t="shared" si="0"/>
        <v>Swansea Bay UHB</v>
      </c>
      <c r="B2258" s="87" t="s">
        <v>93</v>
      </c>
      <c r="C2258" s="87"/>
      <c r="D2258" s="87" t="str">
        <f>'12 - Ratios'!A5</f>
        <v>Non Pay</v>
      </c>
      <c r="E2258" s="87"/>
      <c r="F2258" s="87" t="str">
        <f>'12 - Ratios'!B5</f>
        <v>Provider Services - Non Pay (excluding drugs &amp; depreciation)  (populated from below)</v>
      </c>
      <c r="G2258" s="703"/>
      <c r="H2258" s="703"/>
      <c r="I2258" s="703"/>
      <c r="J2258" s="703"/>
      <c r="K2258" s="703"/>
      <c r="L2258" s="703"/>
      <c r="M2258" s="703"/>
      <c r="N2258" s="703"/>
      <c r="O2258" s="703"/>
      <c r="P2258" s="703"/>
      <c r="Q2258" s="703"/>
      <c r="R2258" s="703"/>
      <c r="S2258" s="703"/>
      <c r="W2258" s="703"/>
      <c r="X2258" s="703"/>
      <c r="Y2258" s="703"/>
      <c r="Z2258" s="703"/>
      <c r="AA2258" s="703"/>
      <c r="AB2258" s="703"/>
      <c r="AC2258" s="703"/>
      <c r="BM2258" s="704">
        <f>'12 - Ratios'!C5</f>
        <v>0.13696754149275583</v>
      </c>
      <c r="BN2258" s="704">
        <f>'12 - Ratios'!D5</f>
        <v>0.10155229698595121</v>
      </c>
      <c r="BO2258" s="704">
        <f>'12 - Ratios'!E5</f>
        <v>5.6041561363967256E-2</v>
      </c>
      <c r="BP2258" s="704">
        <f>'12 - Ratios'!F5</f>
        <v>3.4232593943430416E-2</v>
      </c>
      <c r="BQ2258" s="704">
        <f>'12 - Ratios'!G5</f>
        <v>0.2603288058992439</v>
      </c>
    </row>
    <row r="2259" spans="1:69">
      <c r="A2259" s="87" t="str">
        <f t="shared" si="0"/>
        <v>Swansea Bay UHB</v>
      </c>
      <c r="B2259" s="87" t="s">
        <v>93</v>
      </c>
      <c r="C2259" s="87"/>
      <c r="D2259" s="87" t="str">
        <f>'12 - Ratios'!A6</f>
        <v>Secondary Care Drugs</v>
      </c>
      <c r="E2259" s="87"/>
      <c r="F2259" s="87" t="str">
        <f>'12 - Ratios'!B6</f>
        <v>Secondary Care - Drugs  (populated from below)</v>
      </c>
      <c r="G2259" s="703"/>
      <c r="H2259" s="703"/>
      <c r="I2259" s="703"/>
      <c r="J2259" s="703"/>
      <c r="K2259" s="703"/>
      <c r="L2259" s="703"/>
      <c r="M2259" s="703"/>
      <c r="N2259" s="703"/>
      <c r="O2259" s="703"/>
      <c r="P2259" s="703"/>
      <c r="Q2259" s="703"/>
      <c r="R2259" s="703"/>
      <c r="S2259" s="703"/>
      <c r="W2259" s="703"/>
      <c r="X2259" s="703"/>
      <c r="Y2259" s="703"/>
      <c r="Z2259" s="703"/>
      <c r="AA2259" s="703"/>
      <c r="AB2259" s="703"/>
      <c r="AC2259" s="703"/>
      <c r="BM2259" s="704">
        <f>'12 - Ratios'!C6</f>
        <v>5.1028558498163311E-2</v>
      </c>
      <c r="BN2259" s="704">
        <f>'12 - Ratios'!D6</f>
        <v>6.6160647977386286E-2</v>
      </c>
      <c r="BO2259" s="704">
        <f>'12 - Ratios'!E6</f>
        <v>0</v>
      </c>
      <c r="BP2259" s="704">
        <f>'12 - Ratios'!F6</f>
        <v>2.5446403068225498E-2</v>
      </c>
      <c r="BQ2259" s="704">
        <f>'12 - Ratios'!G6</f>
        <v>9.1742803407324103E-2</v>
      </c>
    </row>
    <row r="2260" spans="1:69">
      <c r="A2260" s="87" t="str">
        <f t="shared" si="0"/>
        <v>Swansea Bay UHB</v>
      </c>
      <c r="B2260" s="87" t="s">
        <v>93</v>
      </c>
      <c r="C2260" s="87"/>
      <c r="D2260" s="87" t="str">
        <f>'12 - Ratios'!A7</f>
        <v>Healthcare Services Provided by other NHS Bodies</v>
      </c>
      <c r="E2260" s="87"/>
      <c r="F2260" s="87" t="str">
        <f>'12 - Ratios'!B7</f>
        <v xml:space="preserve">Healthcare Services Provided by Other NHS Bodies  </v>
      </c>
      <c r="G2260" s="703"/>
      <c r="H2260" s="703"/>
      <c r="I2260" s="703"/>
      <c r="J2260" s="703"/>
      <c r="K2260" s="703"/>
      <c r="L2260" s="703"/>
      <c r="M2260" s="703"/>
      <c r="N2260" s="703"/>
      <c r="O2260" s="703"/>
      <c r="P2260" s="703"/>
      <c r="Q2260" s="703"/>
      <c r="R2260" s="703"/>
      <c r="S2260" s="703"/>
      <c r="W2260" s="703"/>
      <c r="X2260" s="703"/>
      <c r="Y2260" s="703"/>
      <c r="Z2260" s="703"/>
      <c r="AA2260" s="703"/>
      <c r="AB2260" s="703"/>
      <c r="AC2260" s="703"/>
      <c r="BM2260" s="704">
        <f>'12 - Ratios'!C7</f>
        <v>0</v>
      </c>
      <c r="BN2260" s="704">
        <f>'12 - Ratios'!D7</f>
        <v>2.3838773165344374E-2</v>
      </c>
      <c r="BO2260" s="704">
        <f>'12 - Ratios'!E7</f>
        <v>0</v>
      </c>
      <c r="BP2260" s="704">
        <f>'12 - Ratios'!F7</f>
        <v>0</v>
      </c>
      <c r="BQ2260" s="704">
        <f>'12 - Ratios'!G7</f>
        <v>2.3838773165344374E-2</v>
      </c>
    </row>
    <row r="2261" spans="1:69">
      <c r="A2261" s="87" t="str">
        <f t="shared" si="0"/>
        <v>Swansea Bay UHB</v>
      </c>
      <c r="B2261" s="87" t="s">
        <v>93</v>
      </c>
      <c r="C2261" s="87"/>
      <c r="D2261" s="87" t="str">
        <f>'12 - Ratios'!A8</f>
        <v>Non Healthcare Services Provided by other NHS Bodies</v>
      </c>
      <c r="E2261" s="87"/>
      <c r="F2261" s="87" t="str">
        <f>'12 - Ratios'!B8</f>
        <v>Non Healthcare Services Provided by Other NHS Bodies</v>
      </c>
      <c r="G2261" s="703"/>
      <c r="H2261" s="703"/>
      <c r="I2261" s="703"/>
      <c r="J2261" s="703"/>
      <c r="K2261" s="703"/>
      <c r="L2261" s="703"/>
      <c r="M2261" s="703"/>
      <c r="N2261" s="703"/>
      <c r="O2261" s="703"/>
      <c r="P2261" s="703"/>
      <c r="Q2261" s="703"/>
      <c r="R2261" s="703"/>
      <c r="S2261" s="703"/>
      <c r="W2261" s="703"/>
      <c r="X2261" s="703"/>
      <c r="Y2261" s="703"/>
      <c r="Z2261" s="703"/>
      <c r="AA2261" s="703"/>
      <c r="AB2261" s="703"/>
      <c r="AC2261" s="703"/>
      <c r="BM2261" s="704">
        <f>'12 - Ratios'!C8</f>
        <v>0</v>
      </c>
      <c r="BN2261" s="704">
        <f>'12 - Ratios'!D8</f>
        <v>0</v>
      </c>
      <c r="BO2261" s="704">
        <f>'12 - Ratios'!E8</f>
        <v>0</v>
      </c>
      <c r="BP2261" s="704">
        <f>'12 - Ratios'!F8</f>
        <v>0</v>
      </c>
      <c r="BQ2261" s="704">
        <f>'12 - Ratios'!G8</f>
        <v>0</v>
      </c>
    </row>
    <row r="2262" spans="1:69">
      <c r="A2262" s="87" t="str">
        <f t="shared" si="0"/>
        <v>Swansea Bay UHB</v>
      </c>
      <c r="B2262" s="87" t="s">
        <v>93</v>
      </c>
      <c r="C2262" s="87"/>
      <c r="D2262" s="87" t="str">
        <f>'12 - Ratios'!A9</f>
        <v>CHC/FNC</v>
      </c>
      <c r="E2262" s="87"/>
      <c r="F2262" s="87" t="str">
        <f>'12 - Ratios'!B9</f>
        <v>Continuing Care and Funded Nursing Care  (populated from below)</v>
      </c>
      <c r="G2262" s="703"/>
      <c r="H2262" s="703"/>
      <c r="I2262" s="703"/>
      <c r="J2262" s="703"/>
      <c r="K2262" s="703"/>
      <c r="L2262" s="703"/>
      <c r="M2262" s="703"/>
      <c r="N2262" s="703"/>
      <c r="O2262" s="703"/>
      <c r="P2262" s="703"/>
      <c r="Q2262" s="703"/>
      <c r="R2262" s="703"/>
      <c r="S2262" s="703"/>
      <c r="W2262" s="703"/>
      <c r="X2262" s="703"/>
      <c r="Y2262" s="703"/>
      <c r="Z2262" s="703"/>
      <c r="AA2262" s="703"/>
      <c r="AB2262" s="703"/>
      <c r="AC2262" s="703"/>
      <c r="BM2262" s="704">
        <f>'12 - Ratios'!C9</f>
        <v>6.3386031060716191E-2</v>
      </c>
      <c r="BN2262" s="704">
        <f>'12 - Ratios'!D9</f>
        <v>7.2764766109509299E-2</v>
      </c>
      <c r="BO2262" s="704">
        <f>'12 - Ratios'!E9</f>
        <v>0.14454129343091845</v>
      </c>
      <c r="BP2262" s="704">
        <f>'12 - Ratios'!F9</f>
        <v>3.9987574619571996E-2</v>
      </c>
      <c r="BQ2262" s="704">
        <f>'12 - Ratios'!G9</f>
        <v>0.24070451598157194</v>
      </c>
    </row>
    <row r="2263" spans="1:69">
      <c r="A2263" s="87" t="str">
        <f t="shared" si="0"/>
        <v>Swansea Bay UHB</v>
      </c>
      <c r="B2263" s="87" t="s">
        <v>93</v>
      </c>
      <c r="C2263" s="87"/>
      <c r="D2263" s="87" t="str">
        <f>'12 - Ratios'!A10</f>
        <v>Other Private &amp; Voluntary Sector</v>
      </c>
      <c r="E2263" s="87"/>
      <c r="F2263" s="87" t="str">
        <f>'12 - Ratios'!B10</f>
        <v>Other Private &amp; Voluntary Sector</v>
      </c>
      <c r="G2263" s="703"/>
      <c r="H2263" s="703"/>
      <c r="I2263" s="703"/>
      <c r="J2263" s="703"/>
      <c r="K2263" s="703"/>
      <c r="L2263" s="703"/>
      <c r="M2263" s="703"/>
      <c r="N2263" s="703"/>
      <c r="O2263" s="703"/>
      <c r="P2263" s="703"/>
      <c r="Q2263" s="703"/>
      <c r="R2263" s="703"/>
      <c r="S2263" s="703"/>
      <c r="W2263" s="703"/>
      <c r="X2263" s="703"/>
      <c r="Y2263" s="703"/>
      <c r="Z2263" s="703"/>
      <c r="AA2263" s="703"/>
      <c r="AB2263" s="703"/>
      <c r="AC2263" s="703"/>
      <c r="BM2263" s="704">
        <f>'12 - Ratios'!C10</f>
        <v>0</v>
      </c>
      <c r="BN2263" s="704">
        <f>'12 - Ratios'!D10</f>
        <v>0</v>
      </c>
      <c r="BO2263" s="704">
        <f>'12 - Ratios'!E10</f>
        <v>0</v>
      </c>
      <c r="BP2263" s="704">
        <f>'12 - Ratios'!F10</f>
        <v>0</v>
      </c>
      <c r="BQ2263" s="704">
        <f>'12 - Ratios'!G10</f>
        <v>0</v>
      </c>
    </row>
    <row r="2264" spans="1:69">
      <c r="A2264" s="87" t="str">
        <f t="shared" si="0"/>
        <v>Swansea Bay UHB</v>
      </c>
      <c r="B2264" s="87" t="s">
        <v>93</v>
      </c>
      <c r="C2264" s="87"/>
      <c r="D2264" s="87" t="str">
        <f>'12 - Ratios'!A11</f>
        <v>Joint Financing &amp; Other</v>
      </c>
      <c r="E2264" s="87"/>
      <c r="F2264" s="87" t="str">
        <f>'12 - Ratios'!B11</f>
        <v xml:space="preserve">Joint Financing and Other </v>
      </c>
      <c r="G2264" s="703"/>
      <c r="H2264" s="703"/>
      <c r="I2264" s="703"/>
      <c r="J2264" s="703"/>
      <c r="K2264" s="703"/>
      <c r="L2264" s="703"/>
      <c r="M2264" s="703"/>
      <c r="N2264" s="703"/>
      <c r="O2264" s="703"/>
      <c r="P2264" s="703"/>
      <c r="Q2264" s="703"/>
      <c r="R2264" s="703"/>
      <c r="S2264" s="703"/>
      <c r="W2264" s="703"/>
      <c r="X2264" s="703"/>
      <c r="Y2264" s="703"/>
      <c r="Z2264" s="703"/>
      <c r="AA2264" s="703"/>
      <c r="AB2264" s="703"/>
      <c r="AC2264" s="703"/>
      <c r="BM2264" s="704">
        <f>'12 - Ratios'!C11</f>
        <v>0</v>
      </c>
      <c r="BN2264" s="704">
        <f>'12 - Ratios'!D11</f>
        <v>0</v>
      </c>
      <c r="BO2264" s="704">
        <f>'12 - Ratios'!E11</f>
        <v>0</v>
      </c>
      <c r="BP2264" s="704">
        <f>'12 - Ratios'!F11</f>
        <v>0</v>
      </c>
      <c r="BQ2264" s="704">
        <f>'12 - Ratios'!G11</f>
        <v>0</v>
      </c>
    </row>
    <row r="2265" spans="1:69">
      <c r="A2265" s="87" t="str">
        <f t="shared" ref="A2265:A2275" si="1">A2264</f>
        <v>Swansea Bay UHB</v>
      </c>
      <c r="B2265" s="87" t="s">
        <v>93</v>
      </c>
      <c r="C2265" s="87"/>
      <c r="D2265" s="87">
        <f>'12 - Ratios'!A12</f>
        <v>0</v>
      </c>
      <c r="E2265" s="87"/>
      <c r="F2265" s="87">
        <f>'12 - Ratios'!B12</f>
        <v>0</v>
      </c>
      <c r="G2265" s="703"/>
      <c r="H2265" s="703"/>
      <c r="I2265" s="703"/>
      <c r="J2265" s="703"/>
      <c r="K2265" s="703"/>
      <c r="L2265" s="703"/>
      <c r="M2265" s="703"/>
      <c r="N2265" s="703"/>
      <c r="O2265" s="703"/>
      <c r="P2265" s="703"/>
      <c r="Q2265" s="703"/>
      <c r="R2265" s="703"/>
      <c r="S2265" s="703"/>
      <c r="W2265" s="703"/>
      <c r="X2265" s="703"/>
      <c r="Y2265" s="703"/>
      <c r="Z2265" s="703"/>
      <c r="AA2265" s="703"/>
      <c r="AB2265" s="703"/>
      <c r="AC2265" s="703"/>
      <c r="BM2265" s="704"/>
      <c r="BN2265" s="704"/>
      <c r="BO2265" s="704"/>
      <c r="BP2265" s="704"/>
      <c r="BQ2265" s="704"/>
    </row>
    <row r="2266" spans="1:69">
      <c r="A2266" s="87" t="str">
        <f t="shared" si="1"/>
        <v>Swansea Bay UHB</v>
      </c>
      <c r="B2266" s="87" t="s">
        <v>93</v>
      </c>
      <c r="C2266" s="87"/>
      <c r="D2266" s="87">
        <f>'12 - Ratios'!A13</f>
        <v>0</v>
      </c>
      <c r="E2266" s="87"/>
      <c r="F2266" s="87">
        <f>'12 - Ratios'!B13</f>
        <v>0</v>
      </c>
      <c r="G2266" s="703"/>
      <c r="H2266" s="703"/>
      <c r="I2266" s="703"/>
      <c r="J2266" s="703"/>
      <c r="K2266" s="703"/>
      <c r="L2266" s="703"/>
      <c r="M2266" s="703"/>
      <c r="N2266" s="703"/>
      <c r="O2266" s="703"/>
      <c r="P2266" s="703"/>
      <c r="Q2266" s="703"/>
      <c r="R2266" s="703"/>
      <c r="S2266" s="703"/>
      <c r="W2266" s="703"/>
      <c r="X2266" s="703"/>
      <c r="Y2266" s="703"/>
      <c r="Z2266" s="703"/>
      <c r="AA2266" s="703"/>
      <c r="AB2266" s="703"/>
      <c r="AC2266" s="703"/>
      <c r="BM2266" s="704"/>
      <c r="BN2266" s="704"/>
      <c r="BO2266" s="704"/>
      <c r="BP2266" s="704"/>
      <c r="BQ2266" s="704"/>
    </row>
    <row r="2267" spans="1:69">
      <c r="A2267" s="87" t="str">
        <f t="shared" si="1"/>
        <v>Swansea Bay UHB</v>
      </c>
      <c r="B2267" s="87" t="s">
        <v>93</v>
      </c>
      <c r="C2267" s="87"/>
      <c r="D2267" s="87" t="str">
        <f>'12 - Ratios'!$A$14</f>
        <v>Pay</v>
      </c>
      <c r="E2267" s="87"/>
      <c r="F2267" s="87" t="str">
        <f>'12 - Ratios'!C14</f>
        <v>Cost per WTE</v>
      </c>
      <c r="G2267" s="703"/>
      <c r="H2267" s="703"/>
      <c r="I2267" s="703"/>
      <c r="J2267" s="703"/>
      <c r="K2267" s="703"/>
      <c r="L2267" s="703"/>
      <c r="M2267" s="703"/>
      <c r="N2267" s="703"/>
      <c r="O2267" s="703"/>
      <c r="P2267" s="703"/>
      <c r="Q2267" s="703"/>
      <c r="R2267" s="703"/>
      <c r="S2267" s="703"/>
      <c r="AA2267" s="703"/>
      <c r="AB2267" s="703"/>
      <c r="AC2267" s="703"/>
      <c r="BM2267" s="704"/>
      <c r="BN2267" s="704"/>
      <c r="BO2267" s="704"/>
      <c r="BP2267" s="704"/>
      <c r="BQ2267" s="704"/>
    </row>
    <row r="2268" spans="1:69">
      <c r="A2268" s="87" t="str">
        <f t="shared" si="1"/>
        <v>Swansea Bay UHB</v>
      </c>
      <c r="B2268" s="87" t="s">
        <v>93</v>
      </c>
      <c r="C2268" s="87"/>
      <c r="D2268" s="87" t="str">
        <f>'12 - Ratios'!$A$14</f>
        <v>Pay</v>
      </c>
      <c r="E2268" s="87"/>
      <c r="F2268" s="87" t="str">
        <f>'12 - Ratios'!C15</f>
        <v>Cost per WTE (Core)</v>
      </c>
      <c r="G2268" s="703"/>
      <c r="H2268" s="703"/>
      <c r="I2268" s="703"/>
      <c r="J2268" s="703"/>
      <c r="K2268" s="703"/>
      <c r="L2268" s="703"/>
      <c r="M2268" s="703"/>
      <c r="N2268" s="703"/>
      <c r="O2268" s="703"/>
      <c r="P2268" s="703"/>
      <c r="Q2268" s="703"/>
      <c r="R2268" s="703"/>
      <c r="S2268" s="703"/>
      <c r="W2268" s="703">
        <f>'12 - Ratios'!D15</f>
        <v>52490.587344401087</v>
      </c>
      <c r="X2268" s="703">
        <f>'12 - Ratios'!E15</f>
        <v>50680.599076953353</v>
      </c>
      <c r="Y2268" s="703">
        <f>'12 - Ratios'!F15</f>
        <v>49911.55842428359</v>
      </c>
      <c r="Z2268" s="703">
        <f>'12 - Ratios'!G15</f>
        <v>49948.842301291428</v>
      </c>
      <c r="AA2268" s="703"/>
      <c r="AB2268" s="703"/>
      <c r="AC2268" s="703"/>
      <c r="BM2268" s="704"/>
      <c r="BN2268" s="704"/>
      <c r="BO2268" s="704"/>
      <c r="BP2268" s="704"/>
      <c r="BQ2268" s="704"/>
    </row>
    <row r="2269" spans="1:69">
      <c r="A2269" s="87" t="str">
        <f t="shared" si="1"/>
        <v>Swansea Bay UHB</v>
      </c>
      <c r="B2269" s="87" t="s">
        <v>93</v>
      </c>
      <c r="C2269" s="87"/>
      <c r="D2269" s="87" t="str">
        <f>'12 - Ratios'!$A$14</f>
        <v>Pay</v>
      </c>
      <c r="E2269" s="87"/>
      <c r="F2269" s="87" t="str">
        <f>'12 - Ratios'!C16</f>
        <v>Cost per WTE (Variable)</v>
      </c>
      <c r="G2269" s="703"/>
      <c r="H2269" s="703"/>
      <c r="I2269" s="703"/>
      <c r="J2269" s="703"/>
      <c r="K2269" s="703"/>
      <c r="L2269" s="703"/>
      <c r="M2269" s="703"/>
      <c r="N2269" s="703"/>
      <c r="O2269" s="703"/>
      <c r="P2269" s="703"/>
      <c r="Q2269" s="703"/>
      <c r="R2269" s="703"/>
      <c r="S2269" s="703"/>
      <c r="W2269" s="703">
        <f>'12 - Ratios'!D16</f>
        <v>0</v>
      </c>
      <c r="X2269" s="703">
        <f>'12 - Ratios'!E16</f>
        <v>0</v>
      </c>
      <c r="Y2269" s="703">
        <f>'12 - Ratios'!F16</f>
        <v>0</v>
      </c>
      <c r="Z2269" s="703">
        <f>'12 - Ratios'!G16</f>
        <v>0</v>
      </c>
      <c r="AA2269" s="703"/>
      <c r="AB2269" s="703"/>
      <c r="AC2269" s="703"/>
      <c r="BM2269" s="704"/>
      <c r="BN2269" s="704"/>
      <c r="BO2269" s="704"/>
      <c r="BP2269" s="704"/>
      <c r="BQ2269" s="704"/>
    </row>
    <row r="2270" spans="1:69">
      <c r="A2270" s="87" t="str">
        <f t="shared" si="1"/>
        <v>Swansea Bay UHB</v>
      </c>
      <c r="B2270" s="87" t="s">
        <v>93</v>
      </c>
      <c r="C2270" s="87"/>
      <c r="D2270" s="87" t="str">
        <f>'12 - Ratios'!$A$14</f>
        <v>Pay</v>
      </c>
      <c r="E2270" s="87"/>
      <c r="F2270" s="87" t="str">
        <f>'12 - Ratios'!C17</f>
        <v>Cost per WTE (Agency)</v>
      </c>
      <c r="G2270" s="703"/>
      <c r="H2270" s="703"/>
      <c r="I2270" s="703"/>
      <c r="J2270" s="703"/>
      <c r="K2270" s="703"/>
      <c r="L2270" s="703"/>
      <c r="M2270" s="703"/>
      <c r="N2270" s="703"/>
      <c r="O2270" s="703"/>
      <c r="P2270" s="703"/>
      <c r="Q2270" s="703"/>
      <c r="R2270" s="703"/>
      <c r="S2270" s="703"/>
      <c r="W2270" s="703">
        <f>'12 - Ratios'!D17</f>
        <v>35719.165254647225</v>
      </c>
      <c r="X2270" s="703">
        <f>'12 - Ratios'!E17</f>
        <v>32271.088682571404</v>
      </c>
      <c r="Y2270" s="703">
        <f>'12 - Ratios'!F17</f>
        <v>27297.769440048087</v>
      </c>
      <c r="Z2270" s="703">
        <f>'12 - Ratios'!G17</f>
        <v>27750.879054989819</v>
      </c>
      <c r="AA2270" s="703"/>
      <c r="AB2270" s="703"/>
      <c r="AC2270" s="703"/>
      <c r="BM2270" s="704"/>
      <c r="BN2270" s="704"/>
      <c r="BO2270" s="704"/>
      <c r="BP2270" s="704"/>
      <c r="BQ2270" s="704"/>
    </row>
    <row r="2271" spans="1:69">
      <c r="A2271" s="87" t="str">
        <f t="shared" si="1"/>
        <v>Swansea Bay UHB</v>
      </c>
      <c r="B2271" s="87" t="s">
        <v>93</v>
      </c>
      <c r="C2271" s="87"/>
      <c r="D2271" s="87" t="str">
        <f>'12 - Ratios'!$A$14</f>
        <v>Pay</v>
      </c>
      <c r="E2271" s="87"/>
      <c r="F2271" s="87">
        <f>'12 - Ratios'!C18</f>
        <v>0</v>
      </c>
      <c r="G2271" s="703"/>
      <c r="H2271" s="703"/>
      <c r="I2271" s="703"/>
      <c r="J2271" s="703"/>
      <c r="K2271" s="703"/>
      <c r="L2271" s="703"/>
      <c r="M2271" s="703"/>
      <c r="N2271" s="703"/>
      <c r="O2271" s="703"/>
      <c r="P2271" s="703"/>
      <c r="Q2271" s="703"/>
      <c r="R2271" s="703"/>
      <c r="S2271" s="703"/>
      <c r="W2271" s="703"/>
      <c r="X2271" s="703"/>
      <c r="Y2271" s="703"/>
      <c r="Z2271" s="703"/>
      <c r="AA2271" s="703"/>
      <c r="AB2271" s="703"/>
      <c r="AC2271" s="703"/>
      <c r="BM2271" s="704"/>
      <c r="BN2271" s="704"/>
      <c r="BO2271" s="704"/>
      <c r="BP2271" s="704"/>
      <c r="BQ2271" s="704"/>
    </row>
    <row r="2272" spans="1:69">
      <c r="A2272" s="87" t="str">
        <f t="shared" si="1"/>
        <v>Swansea Bay UHB</v>
      </c>
      <c r="B2272" s="87" t="s">
        <v>93</v>
      </c>
      <c r="C2272" s="87"/>
      <c r="D2272" s="87" t="str">
        <f>'12 - Ratios'!$A$14</f>
        <v>Pay</v>
      </c>
      <c r="E2272" s="87"/>
      <c r="F2272" s="87" t="str">
        <f>'12 - Ratios'!C19</f>
        <v>Workforce make up</v>
      </c>
      <c r="G2272" s="703"/>
      <c r="H2272" s="703"/>
      <c r="I2272" s="703"/>
      <c r="J2272" s="703"/>
      <c r="K2272" s="703"/>
      <c r="L2272" s="703"/>
      <c r="M2272" s="703"/>
      <c r="N2272" s="703"/>
      <c r="O2272" s="703"/>
      <c r="P2272" s="703"/>
      <c r="Q2272" s="703"/>
      <c r="R2272" s="703"/>
      <c r="S2272" s="703"/>
      <c r="AA2272" s="703"/>
      <c r="AB2272" s="703"/>
      <c r="AC2272" s="703"/>
      <c r="BM2272" s="704"/>
      <c r="BN2272" s="704"/>
      <c r="BO2272" s="704"/>
      <c r="BP2272" s="704"/>
      <c r="BQ2272" s="704"/>
    </row>
    <row r="2273" spans="1:26">
      <c r="A2273" s="87" t="str">
        <f t="shared" si="1"/>
        <v>Swansea Bay UHB</v>
      </c>
      <c r="B2273" s="87" t="s">
        <v>93</v>
      </c>
      <c r="C2273" s="87"/>
      <c r="D2273" s="87" t="str">
        <f>'12 - Ratios'!$A$14</f>
        <v>Pay</v>
      </c>
      <c r="E2273" s="87"/>
      <c r="F2273" s="87" t="str">
        <f>'12 - Ratios'!C20</f>
        <v>Core</v>
      </c>
      <c r="W2273" s="703">
        <f>'12 - Ratios'!D20</f>
        <v>0.81046762438076814</v>
      </c>
      <c r="X2273" s="703">
        <f>'12 - Ratios'!E20</f>
        <v>0.82633246574643715</v>
      </c>
      <c r="Y2273" s="703">
        <f>'12 - Ratios'!F20</f>
        <v>0.83074684259733667</v>
      </c>
      <c r="Z2273" s="703">
        <f>'12 - Ratios'!G20</f>
        <v>0.83336233672409343</v>
      </c>
    </row>
    <row r="2274" spans="1:26">
      <c r="A2274" s="87" t="str">
        <f t="shared" si="1"/>
        <v>Swansea Bay UHB</v>
      </c>
      <c r="B2274" s="87" t="s">
        <v>93</v>
      </c>
      <c r="C2274" s="87"/>
      <c r="D2274" s="87" t="str">
        <f>'12 - Ratios'!$A$14</f>
        <v>Pay</v>
      </c>
      <c r="E2274" s="87"/>
      <c r="F2274" s="87" t="str">
        <f>'12 - Ratios'!C21</f>
        <v>Variable</v>
      </c>
      <c r="W2274" s="703">
        <f>'12 - Ratios'!D21</f>
        <v>0.11195927559665043</v>
      </c>
      <c r="X2274" s="703">
        <f>'12 - Ratios'!E21</f>
        <v>0.10602622899126958</v>
      </c>
      <c r="Y2274" s="703">
        <f>'12 - Ratios'!F21</f>
        <v>0.10333858026484677</v>
      </c>
      <c r="Z2274" s="703">
        <f>'12 - Ratios'!G21</f>
        <v>0.10190736844325618</v>
      </c>
    </row>
    <row r="2275" spans="1:26">
      <c r="A2275" s="87" t="str">
        <f t="shared" si="1"/>
        <v>Swansea Bay UHB</v>
      </c>
      <c r="B2275" s="87" t="s">
        <v>93</v>
      </c>
      <c r="C2275" s="87"/>
      <c r="D2275" s="87" t="str">
        <f>'12 - Ratios'!$A$14</f>
        <v>Pay</v>
      </c>
      <c r="E2275" s="87"/>
      <c r="F2275" s="87" t="str">
        <f>'12 - Ratios'!C22</f>
        <v>Agency</v>
      </c>
      <c r="W2275" s="703">
        <f>'12 - Ratios'!D22</f>
        <v>7.7573100022581498E-2</v>
      </c>
      <c r="X2275" s="703">
        <f>'12 - Ratios'!E22</f>
        <v>6.7641305262293214E-2</v>
      </c>
      <c r="Y2275" s="703">
        <f>'12 - Ratios'!F22</f>
        <v>6.5914577137816455E-2</v>
      </c>
      <c r="Z2275" s="703">
        <f>'12 - Ratios'!G22</f>
        <v>6.4730294832650428E-2</v>
      </c>
    </row>
    <row r="2276" spans="1:26">
      <c r="A2276" s="87" t="str">
        <f t="shared" ref="A2276" si="2">A2275</f>
        <v>Swansea Bay UHB</v>
      </c>
      <c r="B2276" s="87" t="s">
        <v>93</v>
      </c>
      <c r="C2276" s="87"/>
      <c r="D2276" s="87" t="str">
        <f>'12 - Ratios'!$A$14</f>
        <v>Pay</v>
      </c>
      <c r="E2276" s="87"/>
      <c r="F2276" s="87" t="s">
        <v>94</v>
      </c>
      <c r="W2276" s="703">
        <f>'12 - Ratios'!D23</f>
        <v>1</v>
      </c>
      <c r="X2276" s="703">
        <f>'12 - Ratios'!E23</f>
        <v>0.99999999999999989</v>
      </c>
      <c r="Y2276" s="703">
        <f>'12 - Ratios'!F23</f>
        <v>0.99999999999999989</v>
      </c>
      <c r="Z2276" s="703">
        <f>'12 - Ratios'!G23</f>
        <v>1</v>
      </c>
    </row>
    <row r="2277" spans="1:26">
      <c r="B2277" s="87"/>
      <c r="C2277" s="87"/>
      <c r="D2277" s="87"/>
      <c r="E2277" s="87"/>
      <c r="F2277" s="87"/>
      <c r="W2277" s="703"/>
      <c r="X2277" s="703"/>
      <c r="Y2277" s="703"/>
      <c r="Z2277" s="703"/>
    </row>
    <row r="2278" spans="1:26">
      <c r="B2278" s="87"/>
      <c r="C2278" s="87"/>
      <c r="D2278" s="87"/>
      <c r="E2278" s="87"/>
      <c r="F2278" s="87"/>
    </row>
    <row r="2279" spans="1:26">
      <c r="B2279" s="87"/>
      <c r="C2279" s="87"/>
      <c r="D2279" s="87"/>
      <c r="E2279" s="87"/>
      <c r="F2279" s="87"/>
    </row>
    <row r="2280" spans="1:26">
      <c r="B2280" s="87"/>
      <c r="C2280" s="87"/>
      <c r="D2280" s="87"/>
      <c r="E2280" s="87"/>
      <c r="F2280" s="87"/>
    </row>
  </sheetData>
  <autoFilter ref="A1:AQ2276"/>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customSheetView>
  </customSheetViews>
  <pageMargins left="0" right="0" top="0" bottom="0" header="0" footer="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13"/>
  <sheetViews>
    <sheetView showGridLines="0" zoomScale="85" zoomScaleNormal="85" workbookViewId="0">
      <selection activeCell="A11" sqref="A11"/>
    </sheetView>
  </sheetViews>
  <sheetFormatPr defaultRowHeight="15"/>
  <cols>
    <col min="1" max="1" width="3.44140625" customWidth="1"/>
    <col min="2" max="2" width="68.44140625" customWidth="1"/>
    <col min="3" max="19" width="12.6640625" customWidth="1"/>
    <col min="20" max="50" width="9.44140625" customWidth="1"/>
    <col min="214" max="214" width="49.109375" bestFit="1" customWidth="1"/>
    <col min="227" max="227" width="8.44140625" customWidth="1"/>
    <col min="228" max="228" width="5.44140625" customWidth="1"/>
    <col min="229" max="230" width="10.5546875" customWidth="1"/>
    <col min="470" max="470" width="49.109375" bestFit="1" customWidth="1"/>
    <col min="483" max="483" width="8.44140625" customWidth="1"/>
    <col min="484" max="484" width="5.44140625" customWidth="1"/>
    <col min="485" max="486" width="10.5546875" customWidth="1"/>
    <col min="726" max="726" width="49.109375" bestFit="1" customWidth="1"/>
    <col min="739" max="739" width="8.44140625" customWidth="1"/>
    <col min="740" max="740" width="5.44140625" customWidth="1"/>
    <col min="741" max="742" width="10.5546875" customWidth="1"/>
    <col min="982" max="982" width="49.109375" bestFit="1" customWidth="1"/>
    <col min="995" max="995" width="8.44140625" customWidth="1"/>
    <col min="996" max="996" width="5.44140625" customWidth="1"/>
    <col min="997" max="998" width="10.5546875" customWidth="1"/>
    <col min="1238" max="1238" width="49.109375" bestFit="1" customWidth="1"/>
    <col min="1251" max="1251" width="8.44140625" customWidth="1"/>
    <col min="1252" max="1252" width="5.44140625" customWidth="1"/>
    <col min="1253" max="1254" width="10.5546875" customWidth="1"/>
    <col min="1494" max="1494" width="49.109375" bestFit="1" customWidth="1"/>
    <col min="1507" max="1507" width="8.44140625" customWidth="1"/>
    <col min="1508" max="1508" width="5.44140625" customWidth="1"/>
    <col min="1509" max="1510" width="10.5546875" customWidth="1"/>
    <col min="1750" max="1750" width="49.109375" bestFit="1" customWidth="1"/>
    <col min="1763" max="1763" width="8.44140625" customWidth="1"/>
    <col min="1764" max="1764" width="5.44140625" customWidth="1"/>
    <col min="1765" max="1766" width="10.5546875" customWidth="1"/>
    <col min="2006" max="2006" width="49.109375" bestFit="1" customWidth="1"/>
    <col min="2019" max="2019" width="8.44140625" customWidth="1"/>
    <col min="2020" max="2020" width="5.44140625" customWidth="1"/>
    <col min="2021" max="2022" width="10.5546875" customWidth="1"/>
    <col min="2262" max="2262" width="49.109375" bestFit="1" customWidth="1"/>
    <col min="2275" max="2275" width="8.44140625" customWidth="1"/>
    <col min="2276" max="2276" width="5.44140625" customWidth="1"/>
    <col min="2277" max="2278" width="10.5546875" customWidth="1"/>
    <col min="2518" max="2518" width="49.109375" bestFit="1" customWidth="1"/>
    <col min="2531" max="2531" width="8.44140625" customWidth="1"/>
    <col min="2532" max="2532" width="5.44140625" customWidth="1"/>
    <col min="2533" max="2534" width="10.5546875" customWidth="1"/>
    <col min="2774" max="2774" width="49.109375" bestFit="1" customWidth="1"/>
    <col min="2787" max="2787" width="8.44140625" customWidth="1"/>
    <col min="2788" max="2788" width="5.44140625" customWidth="1"/>
    <col min="2789" max="2790" width="10.5546875" customWidth="1"/>
    <col min="3030" max="3030" width="49.109375" bestFit="1" customWidth="1"/>
    <col min="3043" max="3043" width="8.44140625" customWidth="1"/>
    <col min="3044" max="3044" width="5.44140625" customWidth="1"/>
    <col min="3045" max="3046" width="10.5546875" customWidth="1"/>
    <col min="3286" max="3286" width="49.109375" bestFit="1" customWidth="1"/>
    <col min="3299" max="3299" width="8.44140625" customWidth="1"/>
    <col min="3300" max="3300" width="5.44140625" customWidth="1"/>
    <col min="3301" max="3302" width="10.5546875" customWidth="1"/>
    <col min="3542" max="3542" width="49.109375" bestFit="1" customWidth="1"/>
    <col min="3555" max="3555" width="8.44140625" customWidth="1"/>
    <col min="3556" max="3556" width="5.44140625" customWidth="1"/>
    <col min="3557" max="3558" width="10.5546875" customWidth="1"/>
    <col min="3798" max="3798" width="49.109375" bestFit="1" customWidth="1"/>
    <col min="3811" max="3811" width="8.44140625" customWidth="1"/>
    <col min="3812" max="3812" width="5.44140625" customWidth="1"/>
    <col min="3813" max="3814" width="10.5546875" customWidth="1"/>
    <col min="4054" max="4054" width="49.109375" bestFit="1" customWidth="1"/>
    <col min="4067" max="4067" width="8.44140625" customWidth="1"/>
    <col min="4068" max="4068" width="5.44140625" customWidth="1"/>
    <col min="4069" max="4070" width="10.5546875" customWidth="1"/>
    <col min="4310" max="4310" width="49.109375" bestFit="1" customWidth="1"/>
    <col min="4323" max="4323" width="8.44140625" customWidth="1"/>
    <col min="4324" max="4324" width="5.44140625" customWidth="1"/>
    <col min="4325" max="4326" width="10.5546875" customWidth="1"/>
    <col min="4566" max="4566" width="49.109375" bestFit="1" customWidth="1"/>
    <col min="4579" max="4579" width="8.44140625" customWidth="1"/>
    <col min="4580" max="4580" width="5.44140625" customWidth="1"/>
    <col min="4581" max="4582" width="10.5546875" customWidth="1"/>
    <col min="4822" max="4822" width="49.109375" bestFit="1" customWidth="1"/>
    <col min="4835" max="4835" width="8.44140625" customWidth="1"/>
    <col min="4836" max="4836" width="5.44140625" customWidth="1"/>
    <col min="4837" max="4838" width="10.5546875" customWidth="1"/>
    <col min="5078" max="5078" width="49.109375" bestFit="1" customWidth="1"/>
    <col min="5091" max="5091" width="8.44140625" customWidth="1"/>
    <col min="5092" max="5092" width="5.44140625" customWidth="1"/>
    <col min="5093" max="5094" width="10.5546875" customWidth="1"/>
    <col min="5334" max="5334" width="49.109375" bestFit="1" customWidth="1"/>
    <col min="5347" max="5347" width="8.44140625" customWidth="1"/>
    <col min="5348" max="5348" width="5.44140625" customWidth="1"/>
    <col min="5349" max="5350" width="10.5546875" customWidth="1"/>
    <col min="5590" max="5590" width="49.109375" bestFit="1" customWidth="1"/>
    <col min="5603" max="5603" width="8.44140625" customWidth="1"/>
    <col min="5604" max="5604" width="5.44140625" customWidth="1"/>
    <col min="5605" max="5606" width="10.5546875" customWidth="1"/>
    <col min="5846" max="5846" width="49.109375" bestFit="1" customWidth="1"/>
    <col min="5859" max="5859" width="8.44140625" customWidth="1"/>
    <col min="5860" max="5860" width="5.44140625" customWidth="1"/>
    <col min="5861" max="5862" width="10.5546875" customWidth="1"/>
    <col min="6102" max="6102" width="49.109375" bestFit="1" customWidth="1"/>
    <col min="6115" max="6115" width="8.44140625" customWidth="1"/>
    <col min="6116" max="6116" width="5.44140625" customWidth="1"/>
    <col min="6117" max="6118" width="10.5546875" customWidth="1"/>
    <col min="6358" max="6358" width="49.109375" bestFit="1" customWidth="1"/>
    <col min="6371" max="6371" width="8.44140625" customWidth="1"/>
    <col min="6372" max="6372" width="5.44140625" customWidth="1"/>
    <col min="6373" max="6374" width="10.5546875" customWidth="1"/>
    <col min="6614" max="6614" width="49.109375" bestFit="1" customWidth="1"/>
    <col min="6627" max="6627" width="8.44140625" customWidth="1"/>
    <col min="6628" max="6628" width="5.44140625" customWidth="1"/>
    <col min="6629" max="6630" width="10.5546875" customWidth="1"/>
    <col min="6870" max="6870" width="49.109375" bestFit="1" customWidth="1"/>
    <col min="6883" max="6883" width="8.44140625" customWidth="1"/>
    <col min="6884" max="6884" width="5.44140625" customWidth="1"/>
    <col min="6885" max="6886" width="10.5546875" customWidth="1"/>
    <col min="7126" max="7126" width="49.109375" bestFit="1" customWidth="1"/>
    <col min="7139" max="7139" width="8.44140625" customWidth="1"/>
    <col min="7140" max="7140" width="5.44140625" customWidth="1"/>
    <col min="7141" max="7142" width="10.5546875" customWidth="1"/>
    <col min="7382" max="7382" width="49.109375" bestFit="1" customWidth="1"/>
    <col min="7395" max="7395" width="8.44140625" customWidth="1"/>
    <col min="7396" max="7396" width="5.44140625" customWidth="1"/>
    <col min="7397" max="7398" width="10.5546875" customWidth="1"/>
    <col min="7638" max="7638" width="49.109375" bestFit="1" customWidth="1"/>
    <col min="7651" max="7651" width="8.44140625" customWidth="1"/>
    <col min="7652" max="7652" width="5.44140625" customWidth="1"/>
    <col min="7653" max="7654" width="10.5546875" customWidth="1"/>
    <col min="7894" max="7894" width="49.109375" bestFit="1" customWidth="1"/>
    <col min="7907" max="7907" width="8.44140625" customWidth="1"/>
    <col min="7908" max="7908" width="5.44140625" customWidth="1"/>
    <col min="7909" max="7910" width="10.5546875" customWidth="1"/>
    <col min="8150" max="8150" width="49.109375" bestFit="1" customWidth="1"/>
    <col min="8163" max="8163" width="8.44140625" customWidth="1"/>
    <col min="8164" max="8164" width="5.44140625" customWidth="1"/>
    <col min="8165" max="8166" width="10.5546875" customWidth="1"/>
    <col min="8406" max="8406" width="49.109375" bestFit="1" customWidth="1"/>
    <col min="8419" max="8419" width="8.44140625" customWidth="1"/>
    <col min="8420" max="8420" width="5.44140625" customWidth="1"/>
    <col min="8421" max="8422" width="10.5546875" customWidth="1"/>
    <col min="8662" max="8662" width="49.109375" bestFit="1" customWidth="1"/>
    <col min="8675" max="8675" width="8.44140625" customWidth="1"/>
    <col min="8676" max="8676" width="5.44140625" customWidth="1"/>
    <col min="8677" max="8678" width="10.5546875" customWidth="1"/>
    <col min="8918" max="8918" width="49.109375" bestFit="1" customWidth="1"/>
    <col min="8931" max="8931" width="8.44140625" customWidth="1"/>
    <col min="8932" max="8932" width="5.44140625" customWidth="1"/>
    <col min="8933" max="8934" width="10.5546875" customWidth="1"/>
    <col min="9174" max="9174" width="49.109375" bestFit="1" customWidth="1"/>
    <col min="9187" max="9187" width="8.44140625" customWidth="1"/>
    <col min="9188" max="9188" width="5.44140625" customWidth="1"/>
    <col min="9189" max="9190" width="10.5546875" customWidth="1"/>
    <col min="9430" max="9430" width="49.109375" bestFit="1" customWidth="1"/>
    <col min="9443" max="9443" width="8.44140625" customWidth="1"/>
    <col min="9444" max="9444" width="5.44140625" customWidth="1"/>
    <col min="9445" max="9446" width="10.5546875" customWidth="1"/>
    <col min="9686" max="9686" width="49.109375" bestFit="1" customWidth="1"/>
    <col min="9699" max="9699" width="8.44140625" customWidth="1"/>
    <col min="9700" max="9700" width="5.44140625" customWidth="1"/>
    <col min="9701" max="9702" width="10.5546875" customWidth="1"/>
    <col min="9942" max="9942" width="49.109375" bestFit="1" customWidth="1"/>
    <col min="9955" max="9955" width="8.44140625" customWidth="1"/>
    <col min="9956" max="9956" width="5.44140625" customWidth="1"/>
    <col min="9957" max="9958" width="10.5546875" customWidth="1"/>
    <col min="10198" max="10198" width="49.109375" bestFit="1" customWidth="1"/>
    <col min="10211" max="10211" width="8.44140625" customWidth="1"/>
    <col min="10212" max="10212" width="5.44140625" customWidth="1"/>
    <col min="10213" max="10214" width="10.5546875" customWidth="1"/>
    <col min="10454" max="10454" width="49.109375" bestFit="1" customWidth="1"/>
    <col min="10467" max="10467" width="8.44140625" customWidth="1"/>
    <col min="10468" max="10468" width="5.44140625" customWidth="1"/>
    <col min="10469" max="10470" width="10.5546875" customWidth="1"/>
    <col min="10710" max="10710" width="49.109375" bestFit="1" customWidth="1"/>
    <col min="10723" max="10723" width="8.44140625" customWidth="1"/>
    <col min="10724" max="10724" width="5.44140625" customWidth="1"/>
    <col min="10725" max="10726" width="10.5546875" customWidth="1"/>
    <col min="10966" max="10966" width="49.109375" bestFit="1" customWidth="1"/>
    <col min="10979" max="10979" width="8.44140625" customWidth="1"/>
    <col min="10980" max="10980" width="5.44140625" customWidth="1"/>
    <col min="10981" max="10982" width="10.5546875" customWidth="1"/>
    <col min="11222" max="11222" width="49.109375" bestFit="1" customWidth="1"/>
    <col min="11235" max="11235" width="8.44140625" customWidth="1"/>
    <col min="11236" max="11236" width="5.44140625" customWidth="1"/>
    <col min="11237" max="11238" width="10.5546875" customWidth="1"/>
    <col min="11478" max="11478" width="49.109375" bestFit="1" customWidth="1"/>
    <col min="11491" max="11491" width="8.44140625" customWidth="1"/>
    <col min="11492" max="11492" width="5.44140625" customWidth="1"/>
    <col min="11493" max="11494" width="10.5546875" customWidth="1"/>
    <col min="11734" max="11734" width="49.109375" bestFit="1" customWidth="1"/>
    <col min="11747" max="11747" width="8.44140625" customWidth="1"/>
    <col min="11748" max="11748" width="5.44140625" customWidth="1"/>
    <col min="11749" max="11750" width="10.5546875" customWidth="1"/>
    <col min="11990" max="11990" width="49.109375" bestFit="1" customWidth="1"/>
    <col min="12003" max="12003" width="8.44140625" customWidth="1"/>
    <col min="12004" max="12004" width="5.44140625" customWidth="1"/>
    <col min="12005" max="12006" width="10.5546875" customWidth="1"/>
    <col min="12246" max="12246" width="49.109375" bestFit="1" customWidth="1"/>
    <col min="12259" max="12259" width="8.44140625" customWidth="1"/>
    <col min="12260" max="12260" width="5.44140625" customWidth="1"/>
    <col min="12261" max="12262" width="10.5546875" customWidth="1"/>
    <col min="12502" max="12502" width="49.109375" bestFit="1" customWidth="1"/>
    <col min="12515" max="12515" width="8.44140625" customWidth="1"/>
    <col min="12516" max="12516" width="5.44140625" customWidth="1"/>
    <col min="12517" max="12518" width="10.5546875" customWidth="1"/>
    <col min="12758" max="12758" width="49.109375" bestFit="1" customWidth="1"/>
    <col min="12771" max="12771" width="8.44140625" customWidth="1"/>
    <col min="12772" max="12772" width="5.44140625" customWidth="1"/>
    <col min="12773" max="12774" width="10.5546875" customWidth="1"/>
    <col min="13014" max="13014" width="49.109375" bestFit="1" customWidth="1"/>
    <col min="13027" max="13027" width="8.44140625" customWidth="1"/>
    <col min="13028" max="13028" width="5.44140625" customWidth="1"/>
    <col min="13029" max="13030" width="10.5546875" customWidth="1"/>
    <col min="13270" max="13270" width="49.109375" bestFit="1" customWidth="1"/>
    <col min="13283" max="13283" width="8.44140625" customWidth="1"/>
    <col min="13284" max="13284" width="5.44140625" customWidth="1"/>
    <col min="13285" max="13286" width="10.5546875" customWidth="1"/>
    <col min="13526" max="13526" width="49.109375" bestFit="1" customWidth="1"/>
    <col min="13539" max="13539" width="8.44140625" customWidth="1"/>
    <col min="13540" max="13540" width="5.44140625" customWidth="1"/>
    <col min="13541" max="13542" width="10.5546875" customWidth="1"/>
    <col min="13782" max="13782" width="49.109375" bestFit="1" customWidth="1"/>
    <col min="13795" max="13795" width="8.44140625" customWidth="1"/>
    <col min="13796" max="13796" width="5.44140625" customWidth="1"/>
    <col min="13797" max="13798" width="10.5546875" customWidth="1"/>
    <col min="14038" max="14038" width="49.109375" bestFit="1" customWidth="1"/>
    <col min="14051" max="14051" width="8.44140625" customWidth="1"/>
    <col min="14052" max="14052" width="5.44140625" customWidth="1"/>
    <col min="14053" max="14054" width="10.5546875" customWidth="1"/>
    <col min="14294" max="14294" width="49.109375" bestFit="1" customWidth="1"/>
    <col min="14307" max="14307" width="8.44140625" customWidth="1"/>
    <col min="14308" max="14308" width="5.44140625" customWidth="1"/>
    <col min="14309" max="14310" width="10.5546875" customWidth="1"/>
    <col min="14550" max="14550" width="49.109375" bestFit="1" customWidth="1"/>
    <col min="14563" max="14563" width="8.44140625" customWidth="1"/>
    <col min="14564" max="14564" width="5.44140625" customWidth="1"/>
    <col min="14565" max="14566" width="10.5546875" customWidth="1"/>
    <col min="14806" max="14806" width="49.109375" bestFit="1" customWidth="1"/>
    <col min="14819" max="14819" width="8.44140625" customWidth="1"/>
    <col min="14820" max="14820" width="5.44140625" customWidth="1"/>
    <col min="14821" max="14822" width="10.5546875" customWidth="1"/>
    <col min="15062" max="15062" width="49.109375" bestFit="1" customWidth="1"/>
    <col min="15075" max="15075" width="8.44140625" customWidth="1"/>
    <col min="15076" max="15076" width="5.44140625" customWidth="1"/>
    <col min="15077" max="15078" width="10.5546875" customWidth="1"/>
    <col min="15318" max="15318" width="49.109375" bestFit="1" customWidth="1"/>
    <col min="15331" max="15331" width="8.44140625" customWidth="1"/>
    <col min="15332" max="15332" width="5.44140625" customWidth="1"/>
    <col min="15333" max="15334" width="10.5546875" customWidth="1"/>
    <col min="15574" max="15574" width="49.109375" bestFit="1" customWidth="1"/>
    <col min="15587" max="15587" width="8.44140625" customWidth="1"/>
    <col min="15588" max="15588" width="5.44140625" customWidth="1"/>
    <col min="15589" max="15590" width="10.5546875" customWidth="1"/>
    <col min="15830" max="15830" width="49.109375" bestFit="1" customWidth="1"/>
    <col min="15843" max="15843" width="8.44140625" customWidth="1"/>
    <col min="15844" max="15844" width="5.44140625" customWidth="1"/>
    <col min="15845" max="15846" width="10.5546875" customWidth="1"/>
    <col min="16086" max="16086" width="49.109375" bestFit="1" customWidth="1"/>
    <col min="16099" max="16099" width="8.44140625" customWidth="1"/>
    <col min="16100" max="16100" width="5.44140625" customWidth="1"/>
    <col min="16101" max="16102" width="10.5546875" customWidth="1"/>
  </cols>
  <sheetData>
    <row r="1" spans="2:49" s="41" customFormat="1" ht="15.75" customHeight="1"/>
    <row r="2" spans="2:49" s="41" customFormat="1" ht="23.25" customHeight="1">
      <c r="B2" s="97" t="str">
        <f>IF('Front Sheet and Checklist'!C5="(please select from drop down)","Please select organisation from front sheet",'Front Sheet and Checklist'!C5)</f>
        <v>Swansea Bay UHB</v>
      </c>
      <c r="C2" s="140"/>
      <c r="D2" s="140"/>
      <c r="E2" s="140"/>
      <c r="F2" s="140"/>
      <c r="G2" s="140"/>
      <c r="H2" s="140"/>
      <c r="I2" s="140"/>
      <c r="J2" s="140"/>
      <c r="K2" s="140"/>
      <c r="L2" s="140"/>
      <c r="M2" s="140"/>
      <c r="N2" s="140"/>
      <c r="O2" s="140"/>
      <c r="P2" s="140"/>
      <c r="Q2" s="140"/>
      <c r="R2" s="140"/>
      <c r="S2" s="141"/>
    </row>
    <row r="3" spans="2:49" s="41" customFormat="1" ht="12.75">
      <c r="B3" s="31" t="s">
        <v>477</v>
      </c>
      <c r="C3" s="135"/>
      <c r="D3" s="135"/>
      <c r="E3" s="135"/>
      <c r="F3" s="135"/>
      <c r="G3" s="135"/>
      <c r="H3" s="135"/>
      <c r="I3" s="135"/>
      <c r="J3" s="135"/>
      <c r="K3" s="135"/>
      <c r="L3" s="135"/>
      <c r="M3" s="135"/>
      <c r="N3" s="135"/>
      <c r="O3" s="135"/>
      <c r="P3" s="135"/>
      <c r="Q3" s="135"/>
      <c r="R3" s="135"/>
      <c r="S3" s="44"/>
    </row>
    <row r="4" spans="2:49" s="41" customFormat="1" ht="12.75">
      <c r="B4" s="16" t="s">
        <v>478</v>
      </c>
      <c r="C4" s="136"/>
      <c r="D4" s="136"/>
      <c r="E4" s="136"/>
      <c r="F4" s="136"/>
      <c r="G4" s="136"/>
      <c r="H4" s="136"/>
      <c r="I4" s="136"/>
      <c r="J4" s="136"/>
      <c r="K4" s="136"/>
      <c r="L4" s="136"/>
      <c r="M4" s="136"/>
      <c r="N4" s="136"/>
      <c r="O4" s="136"/>
      <c r="P4" s="136"/>
      <c r="Q4" s="136"/>
      <c r="R4" s="136"/>
      <c r="S4" s="45"/>
    </row>
    <row r="5" spans="2:49" s="41" customFormat="1" ht="12.75">
      <c r="B5" s="15" t="s">
        <v>479</v>
      </c>
      <c r="C5" s="137"/>
      <c r="D5" s="137"/>
      <c r="E5" s="137"/>
      <c r="F5" s="137"/>
      <c r="G5" s="137"/>
      <c r="H5" s="137"/>
      <c r="I5" s="137"/>
      <c r="J5" s="137"/>
      <c r="K5" s="137"/>
      <c r="L5" s="137"/>
      <c r="M5" s="137"/>
      <c r="N5" s="137"/>
      <c r="O5" s="137"/>
      <c r="P5" s="137"/>
      <c r="Q5" s="137"/>
      <c r="R5" s="137"/>
      <c r="S5" s="46"/>
    </row>
    <row r="6" spans="2:49" s="41" customFormat="1" ht="24.75" customHeight="1">
      <c r="B6" s="2"/>
      <c r="C6" s="1"/>
      <c r="D6" s="1"/>
      <c r="E6" s="1"/>
      <c r="F6" s="1"/>
      <c r="G6" s="1"/>
      <c r="H6" s="1"/>
      <c r="I6" s="1"/>
      <c r="J6" s="1"/>
      <c r="K6" s="1"/>
      <c r="L6" s="1"/>
      <c r="M6" s="1"/>
      <c r="N6" s="1"/>
      <c r="O6" s="1"/>
      <c r="P6" s="1"/>
      <c r="R6" s="1"/>
      <c r="S6" s="1"/>
      <c r="AT6" s="39"/>
      <c r="AU6" s="39"/>
      <c r="AV6" s="39"/>
      <c r="AW6" s="39"/>
    </row>
    <row r="7" spans="2:49" s="52" customFormat="1" ht="51.75" customHeight="1">
      <c r="B7" s="271" t="s">
        <v>598</v>
      </c>
      <c r="C7" s="146" t="s">
        <v>493</v>
      </c>
      <c r="D7" s="146" t="s">
        <v>599</v>
      </c>
      <c r="E7" s="146" t="s">
        <v>31</v>
      </c>
      <c r="F7" s="146" t="s">
        <v>32</v>
      </c>
      <c r="G7" s="146" t="s">
        <v>33</v>
      </c>
      <c r="H7" s="146" t="s">
        <v>34</v>
      </c>
      <c r="I7" s="146" t="s">
        <v>35</v>
      </c>
      <c r="J7" s="146" t="s">
        <v>36</v>
      </c>
      <c r="K7" s="148" t="s">
        <v>37</v>
      </c>
      <c r="L7" s="148" t="s">
        <v>38</v>
      </c>
      <c r="M7" s="148" t="s">
        <v>39</v>
      </c>
      <c r="N7" s="148" t="s">
        <v>40</v>
      </c>
      <c r="O7" s="148" t="s">
        <v>41</v>
      </c>
      <c r="P7" s="148" t="s">
        <v>42</v>
      </c>
      <c r="Q7" s="148" t="s">
        <v>571</v>
      </c>
      <c r="R7" s="146" t="s">
        <v>484</v>
      </c>
      <c r="S7" s="236" t="s">
        <v>485</v>
      </c>
    </row>
    <row r="8" spans="2:49" s="52" customFormat="1" ht="15.75" customHeight="1">
      <c r="B8" s="272" t="s">
        <v>367</v>
      </c>
      <c r="C8" s="893" t="s">
        <v>600</v>
      </c>
      <c r="D8" s="894"/>
      <c r="E8" s="894"/>
      <c r="F8" s="894"/>
      <c r="G8" s="894"/>
      <c r="H8" s="894"/>
      <c r="I8" s="894"/>
      <c r="J8" s="894"/>
      <c r="K8" s="894"/>
      <c r="L8" s="894"/>
      <c r="M8" s="894"/>
      <c r="N8" s="894"/>
      <c r="O8" s="894"/>
      <c r="P8" s="894"/>
      <c r="Q8" s="894"/>
      <c r="R8" s="894"/>
      <c r="S8" s="895"/>
    </row>
    <row r="9" spans="2:49" s="52" customFormat="1" ht="15.75" customHeight="1">
      <c r="B9" s="887" t="s">
        <v>257</v>
      </c>
      <c r="C9" s="888"/>
      <c r="D9" s="888"/>
      <c r="E9" s="888"/>
      <c r="F9" s="888"/>
      <c r="G9" s="888"/>
      <c r="H9" s="888"/>
      <c r="I9" s="888"/>
      <c r="J9" s="888"/>
      <c r="K9" s="888"/>
      <c r="L9" s="888"/>
      <c r="M9" s="888"/>
      <c r="N9" s="888"/>
      <c r="O9" s="888"/>
      <c r="P9" s="888"/>
      <c r="Q9" s="888"/>
      <c r="R9" s="888"/>
      <c r="S9" s="889"/>
    </row>
    <row r="10" spans="2:49">
      <c r="B10" s="149" t="s">
        <v>601</v>
      </c>
      <c r="C10" s="55">
        <v>21942</v>
      </c>
      <c r="D10" s="55">
        <v>23797</v>
      </c>
      <c r="E10" s="55">
        <v>1750</v>
      </c>
      <c r="F10" s="55">
        <v>2001</v>
      </c>
      <c r="G10" s="55">
        <v>2131</v>
      </c>
      <c r="H10" s="55">
        <v>2001</v>
      </c>
      <c r="I10" s="55">
        <v>2268</v>
      </c>
      <c r="J10" s="55">
        <v>2063</v>
      </c>
      <c r="K10" s="56">
        <v>2126</v>
      </c>
      <c r="L10" s="56">
        <v>2074</v>
      </c>
      <c r="M10" s="56">
        <v>1472</v>
      </c>
      <c r="N10" s="56">
        <v>2049</v>
      </c>
      <c r="O10" s="56">
        <v>1885</v>
      </c>
      <c r="P10" s="55">
        <v>1951</v>
      </c>
      <c r="Q10" s="235">
        <f>SUM(E10:P10)</f>
        <v>23771</v>
      </c>
      <c r="R10" s="55"/>
      <c r="S10" s="55"/>
      <c r="T10" s="41" t="str">
        <f>IF(COUNTA(C10:S10)&lt;&gt;COUNT(C10:S10),"Please remove any text entries, enter numeric values only","")</f>
        <v/>
      </c>
    </row>
    <row r="11" spans="2:49">
      <c r="B11" s="144" t="s">
        <v>602</v>
      </c>
      <c r="C11" s="58">
        <v>61</v>
      </c>
      <c r="D11" s="58">
        <v>52</v>
      </c>
      <c r="E11" s="58">
        <v>57</v>
      </c>
      <c r="F11" s="58">
        <v>47</v>
      </c>
      <c r="G11" s="58">
        <v>43</v>
      </c>
      <c r="H11" s="58">
        <v>60</v>
      </c>
      <c r="I11" s="58">
        <v>64</v>
      </c>
      <c r="J11" s="58">
        <v>64</v>
      </c>
      <c r="K11" s="59">
        <v>68</v>
      </c>
      <c r="L11" s="59">
        <v>72</v>
      </c>
      <c r="M11" s="59">
        <v>74</v>
      </c>
      <c r="N11" s="59">
        <v>70</v>
      </c>
      <c r="O11" s="59">
        <v>67</v>
      </c>
      <c r="P11" s="58">
        <v>75</v>
      </c>
      <c r="Q11" s="57">
        <f>IFERROR(AVERAGE(E11:P11),0)</f>
        <v>63.416666666666664</v>
      </c>
      <c r="R11" s="58"/>
      <c r="S11" s="58"/>
      <c r="T11" s="41" t="str">
        <f t="shared" ref="T11:T12" si="0">IF(COUNTA(C11:S11)&lt;&gt;COUNT(C11:S11),"Please remove any text entries, enter numeric values only","")</f>
        <v/>
      </c>
    </row>
    <row r="12" spans="2:49">
      <c r="B12" s="145" t="s">
        <v>603</v>
      </c>
      <c r="C12" s="64">
        <v>0.15</v>
      </c>
      <c r="D12" s="64">
        <v>-0.26</v>
      </c>
      <c r="E12" s="64">
        <v>0</v>
      </c>
      <c r="F12" s="64">
        <v>0.01</v>
      </c>
      <c r="G12" s="64">
        <v>-0.15</v>
      </c>
      <c r="H12" s="64">
        <v>7.0000000000000007E-2</v>
      </c>
      <c r="I12" s="64">
        <v>0</v>
      </c>
      <c r="J12" s="64">
        <v>-0.08</v>
      </c>
      <c r="K12" s="65">
        <v>-0.13</v>
      </c>
      <c r="L12" s="65">
        <v>-0.16</v>
      </c>
      <c r="M12" s="65">
        <v>0.12</v>
      </c>
      <c r="N12" s="65">
        <v>-0.11</v>
      </c>
      <c r="O12" s="65">
        <v>-7.0000000000000007E-2</v>
      </c>
      <c r="P12" s="64">
        <v>0.08</v>
      </c>
      <c r="Q12" s="57">
        <f>IFERROR(AVERAGE(E12:P12),0)</f>
        <v>-3.4999999999999996E-2</v>
      </c>
      <c r="R12" s="64"/>
      <c r="S12" s="64"/>
      <c r="T12" s="41" t="str">
        <f t="shared" si="0"/>
        <v/>
      </c>
    </row>
    <row r="13" spans="2:49">
      <c r="T13" s="212">
        <f>COUNTIFS(T10:T12,"please*")</f>
        <v>0</v>
      </c>
    </row>
  </sheetData>
  <sheetProtection sheet="1" objects="1" scenarios="1"/>
  <customSheetViews>
    <customSheetView guid="{95B84344-25FE-4A71-9083-825DAB5E8F01}" showGridLines="0" topLeftCell="I1">
      <selection activeCell="T12" sqref="T12"/>
      <pageMargins left="0" right="0" top="0" bottom="0" header="0" footer="0"/>
    </customSheetView>
  </customSheetViews>
  <mergeCells count="2">
    <mergeCell ref="C8:S8"/>
    <mergeCell ref="B9:S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33"/>
  <sheetViews>
    <sheetView showGridLines="0" zoomScale="70" zoomScaleNormal="70" workbookViewId="0">
      <selection activeCell="H15" sqref="H15"/>
    </sheetView>
  </sheetViews>
  <sheetFormatPr defaultRowHeight="15"/>
  <cols>
    <col min="1" max="1" width="3.44140625" customWidth="1"/>
    <col min="2" max="2" width="72.21875" customWidth="1"/>
    <col min="3" max="19" width="12.6640625" customWidth="1"/>
    <col min="20" max="50" width="9.44140625" customWidth="1"/>
    <col min="214" max="214" width="49.109375" bestFit="1" customWidth="1"/>
    <col min="227" max="227" width="8.44140625" customWidth="1"/>
    <col min="228" max="228" width="5.44140625" customWidth="1"/>
    <col min="229" max="230" width="10.5546875" customWidth="1"/>
    <col min="470" max="470" width="49.109375" bestFit="1" customWidth="1"/>
    <col min="483" max="483" width="8.44140625" customWidth="1"/>
    <col min="484" max="484" width="5.44140625" customWidth="1"/>
    <col min="485" max="486" width="10.5546875" customWidth="1"/>
    <col min="726" max="726" width="49.109375" bestFit="1" customWidth="1"/>
    <col min="739" max="739" width="8.44140625" customWidth="1"/>
    <col min="740" max="740" width="5.44140625" customWidth="1"/>
    <col min="741" max="742" width="10.5546875" customWidth="1"/>
    <col min="982" max="982" width="49.109375" bestFit="1" customWidth="1"/>
    <col min="995" max="995" width="8.44140625" customWidth="1"/>
    <col min="996" max="996" width="5.44140625" customWidth="1"/>
    <col min="997" max="998" width="10.5546875" customWidth="1"/>
    <col min="1238" max="1238" width="49.109375" bestFit="1" customWidth="1"/>
    <col min="1251" max="1251" width="8.44140625" customWidth="1"/>
    <col min="1252" max="1252" width="5.44140625" customWidth="1"/>
    <col min="1253" max="1254" width="10.5546875" customWidth="1"/>
    <col min="1494" max="1494" width="49.109375" bestFit="1" customWidth="1"/>
    <col min="1507" max="1507" width="8.44140625" customWidth="1"/>
    <col min="1508" max="1508" width="5.44140625" customWidth="1"/>
    <col min="1509" max="1510" width="10.5546875" customWidth="1"/>
    <col min="1750" max="1750" width="49.109375" bestFit="1" customWidth="1"/>
    <col min="1763" max="1763" width="8.44140625" customWidth="1"/>
    <col min="1764" max="1764" width="5.44140625" customWidth="1"/>
    <col min="1765" max="1766" width="10.5546875" customWidth="1"/>
    <col min="2006" max="2006" width="49.109375" bestFit="1" customWidth="1"/>
    <col min="2019" max="2019" width="8.44140625" customWidth="1"/>
    <col min="2020" max="2020" width="5.44140625" customWidth="1"/>
    <col min="2021" max="2022" width="10.5546875" customWidth="1"/>
    <col min="2262" max="2262" width="49.109375" bestFit="1" customWidth="1"/>
    <col min="2275" max="2275" width="8.44140625" customWidth="1"/>
    <col min="2276" max="2276" width="5.44140625" customWidth="1"/>
    <col min="2277" max="2278" width="10.5546875" customWidth="1"/>
    <col min="2518" max="2518" width="49.109375" bestFit="1" customWidth="1"/>
    <col min="2531" max="2531" width="8.44140625" customWidth="1"/>
    <col min="2532" max="2532" width="5.44140625" customWidth="1"/>
    <col min="2533" max="2534" width="10.5546875" customWidth="1"/>
    <col min="2774" max="2774" width="49.109375" bestFit="1" customWidth="1"/>
    <col min="2787" max="2787" width="8.44140625" customWidth="1"/>
    <col min="2788" max="2788" width="5.44140625" customWidth="1"/>
    <col min="2789" max="2790" width="10.5546875" customWidth="1"/>
    <col min="3030" max="3030" width="49.109375" bestFit="1" customWidth="1"/>
    <col min="3043" max="3043" width="8.44140625" customWidth="1"/>
    <col min="3044" max="3044" width="5.44140625" customWidth="1"/>
    <col min="3045" max="3046" width="10.5546875" customWidth="1"/>
    <col min="3286" max="3286" width="49.109375" bestFit="1" customWidth="1"/>
    <col min="3299" max="3299" width="8.44140625" customWidth="1"/>
    <col min="3300" max="3300" width="5.44140625" customWidth="1"/>
    <col min="3301" max="3302" width="10.5546875" customWidth="1"/>
    <col min="3542" max="3542" width="49.109375" bestFit="1" customWidth="1"/>
    <col min="3555" max="3555" width="8.44140625" customWidth="1"/>
    <col min="3556" max="3556" width="5.44140625" customWidth="1"/>
    <col min="3557" max="3558" width="10.5546875" customWidth="1"/>
    <col min="3798" max="3798" width="49.109375" bestFit="1" customWidth="1"/>
    <col min="3811" max="3811" width="8.44140625" customWidth="1"/>
    <col min="3812" max="3812" width="5.44140625" customWidth="1"/>
    <col min="3813" max="3814" width="10.5546875" customWidth="1"/>
    <col min="4054" max="4054" width="49.109375" bestFit="1" customWidth="1"/>
    <col min="4067" max="4067" width="8.44140625" customWidth="1"/>
    <col min="4068" max="4068" width="5.44140625" customWidth="1"/>
    <col min="4069" max="4070" width="10.5546875" customWidth="1"/>
    <col min="4310" max="4310" width="49.109375" bestFit="1" customWidth="1"/>
    <col min="4323" max="4323" width="8.44140625" customWidth="1"/>
    <col min="4324" max="4324" width="5.44140625" customWidth="1"/>
    <col min="4325" max="4326" width="10.5546875" customWidth="1"/>
    <col min="4566" max="4566" width="49.109375" bestFit="1" customWidth="1"/>
    <col min="4579" max="4579" width="8.44140625" customWidth="1"/>
    <col min="4580" max="4580" width="5.44140625" customWidth="1"/>
    <col min="4581" max="4582" width="10.5546875" customWidth="1"/>
    <col min="4822" max="4822" width="49.109375" bestFit="1" customWidth="1"/>
    <col min="4835" max="4835" width="8.44140625" customWidth="1"/>
    <col min="4836" max="4836" width="5.44140625" customWidth="1"/>
    <col min="4837" max="4838" width="10.5546875" customWidth="1"/>
    <col min="5078" max="5078" width="49.109375" bestFit="1" customWidth="1"/>
    <col min="5091" max="5091" width="8.44140625" customWidth="1"/>
    <col min="5092" max="5092" width="5.44140625" customWidth="1"/>
    <col min="5093" max="5094" width="10.5546875" customWidth="1"/>
    <col min="5334" max="5334" width="49.109375" bestFit="1" customWidth="1"/>
    <col min="5347" max="5347" width="8.44140625" customWidth="1"/>
    <col min="5348" max="5348" width="5.44140625" customWidth="1"/>
    <col min="5349" max="5350" width="10.5546875" customWidth="1"/>
    <col min="5590" max="5590" width="49.109375" bestFit="1" customWidth="1"/>
    <col min="5603" max="5603" width="8.44140625" customWidth="1"/>
    <col min="5604" max="5604" width="5.44140625" customWidth="1"/>
    <col min="5605" max="5606" width="10.5546875" customWidth="1"/>
    <col min="5846" max="5846" width="49.109375" bestFit="1" customWidth="1"/>
    <col min="5859" max="5859" width="8.44140625" customWidth="1"/>
    <col min="5860" max="5860" width="5.44140625" customWidth="1"/>
    <col min="5861" max="5862" width="10.5546875" customWidth="1"/>
    <col min="6102" max="6102" width="49.109375" bestFit="1" customWidth="1"/>
    <col min="6115" max="6115" width="8.44140625" customWidth="1"/>
    <col min="6116" max="6116" width="5.44140625" customWidth="1"/>
    <col min="6117" max="6118" width="10.5546875" customWidth="1"/>
    <col min="6358" max="6358" width="49.109375" bestFit="1" customWidth="1"/>
    <col min="6371" max="6371" width="8.44140625" customWidth="1"/>
    <col min="6372" max="6372" width="5.44140625" customWidth="1"/>
    <col min="6373" max="6374" width="10.5546875" customWidth="1"/>
    <col min="6614" max="6614" width="49.109375" bestFit="1" customWidth="1"/>
    <col min="6627" max="6627" width="8.44140625" customWidth="1"/>
    <col min="6628" max="6628" width="5.44140625" customWidth="1"/>
    <col min="6629" max="6630" width="10.5546875" customWidth="1"/>
    <col min="6870" max="6870" width="49.109375" bestFit="1" customWidth="1"/>
    <col min="6883" max="6883" width="8.44140625" customWidth="1"/>
    <col min="6884" max="6884" width="5.44140625" customWidth="1"/>
    <col min="6885" max="6886" width="10.5546875" customWidth="1"/>
    <col min="7126" max="7126" width="49.109375" bestFit="1" customWidth="1"/>
    <col min="7139" max="7139" width="8.44140625" customWidth="1"/>
    <col min="7140" max="7140" width="5.44140625" customWidth="1"/>
    <col min="7141" max="7142" width="10.5546875" customWidth="1"/>
    <col min="7382" max="7382" width="49.109375" bestFit="1" customWidth="1"/>
    <col min="7395" max="7395" width="8.44140625" customWidth="1"/>
    <col min="7396" max="7396" width="5.44140625" customWidth="1"/>
    <col min="7397" max="7398" width="10.5546875" customWidth="1"/>
    <col min="7638" max="7638" width="49.109375" bestFit="1" customWidth="1"/>
    <col min="7651" max="7651" width="8.44140625" customWidth="1"/>
    <col min="7652" max="7652" width="5.44140625" customWidth="1"/>
    <col min="7653" max="7654" width="10.5546875" customWidth="1"/>
    <col min="7894" max="7894" width="49.109375" bestFit="1" customWidth="1"/>
    <col min="7907" max="7907" width="8.44140625" customWidth="1"/>
    <col min="7908" max="7908" width="5.44140625" customWidth="1"/>
    <col min="7909" max="7910" width="10.5546875" customWidth="1"/>
    <col min="8150" max="8150" width="49.109375" bestFit="1" customWidth="1"/>
    <col min="8163" max="8163" width="8.44140625" customWidth="1"/>
    <col min="8164" max="8164" width="5.44140625" customWidth="1"/>
    <col min="8165" max="8166" width="10.5546875" customWidth="1"/>
    <col min="8406" max="8406" width="49.109375" bestFit="1" customWidth="1"/>
    <col min="8419" max="8419" width="8.44140625" customWidth="1"/>
    <col min="8420" max="8420" width="5.44140625" customWidth="1"/>
    <col min="8421" max="8422" width="10.5546875" customWidth="1"/>
    <col min="8662" max="8662" width="49.109375" bestFit="1" customWidth="1"/>
    <col min="8675" max="8675" width="8.44140625" customWidth="1"/>
    <col min="8676" max="8676" width="5.44140625" customWidth="1"/>
    <col min="8677" max="8678" width="10.5546875" customWidth="1"/>
    <col min="8918" max="8918" width="49.109375" bestFit="1" customWidth="1"/>
    <col min="8931" max="8931" width="8.44140625" customWidth="1"/>
    <col min="8932" max="8932" width="5.44140625" customWidth="1"/>
    <col min="8933" max="8934" width="10.5546875" customWidth="1"/>
    <col min="9174" max="9174" width="49.109375" bestFit="1" customWidth="1"/>
    <col min="9187" max="9187" width="8.44140625" customWidth="1"/>
    <col min="9188" max="9188" width="5.44140625" customWidth="1"/>
    <col min="9189" max="9190" width="10.5546875" customWidth="1"/>
    <col min="9430" max="9430" width="49.109375" bestFit="1" customWidth="1"/>
    <col min="9443" max="9443" width="8.44140625" customWidth="1"/>
    <col min="9444" max="9444" width="5.44140625" customWidth="1"/>
    <col min="9445" max="9446" width="10.5546875" customWidth="1"/>
    <col min="9686" max="9686" width="49.109375" bestFit="1" customWidth="1"/>
    <col min="9699" max="9699" width="8.44140625" customWidth="1"/>
    <col min="9700" max="9700" width="5.44140625" customWidth="1"/>
    <col min="9701" max="9702" width="10.5546875" customWidth="1"/>
    <col min="9942" max="9942" width="49.109375" bestFit="1" customWidth="1"/>
    <col min="9955" max="9955" width="8.44140625" customWidth="1"/>
    <col min="9956" max="9956" width="5.44140625" customWidth="1"/>
    <col min="9957" max="9958" width="10.5546875" customWidth="1"/>
    <col min="10198" max="10198" width="49.109375" bestFit="1" customWidth="1"/>
    <col min="10211" max="10211" width="8.44140625" customWidth="1"/>
    <col min="10212" max="10212" width="5.44140625" customWidth="1"/>
    <col min="10213" max="10214" width="10.5546875" customWidth="1"/>
    <col min="10454" max="10454" width="49.109375" bestFit="1" customWidth="1"/>
    <col min="10467" max="10467" width="8.44140625" customWidth="1"/>
    <col min="10468" max="10468" width="5.44140625" customWidth="1"/>
    <col min="10469" max="10470" width="10.5546875" customWidth="1"/>
    <col min="10710" max="10710" width="49.109375" bestFit="1" customWidth="1"/>
    <col min="10723" max="10723" width="8.44140625" customWidth="1"/>
    <col min="10724" max="10724" width="5.44140625" customWidth="1"/>
    <col min="10725" max="10726" width="10.5546875" customWidth="1"/>
    <col min="10966" max="10966" width="49.109375" bestFit="1" customWidth="1"/>
    <col min="10979" max="10979" width="8.44140625" customWidth="1"/>
    <col min="10980" max="10980" width="5.44140625" customWidth="1"/>
    <col min="10981" max="10982" width="10.5546875" customWidth="1"/>
    <col min="11222" max="11222" width="49.109375" bestFit="1" customWidth="1"/>
    <col min="11235" max="11235" width="8.44140625" customWidth="1"/>
    <col min="11236" max="11236" width="5.44140625" customWidth="1"/>
    <col min="11237" max="11238" width="10.5546875" customWidth="1"/>
    <col min="11478" max="11478" width="49.109375" bestFit="1" customWidth="1"/>
    <col min="11491" max="11491" width="8.44140625" customWidth="1"/>
    <col min="11492" max="11492" width="5.44140625" customWidth="1"/>
    <col min="11493" max="11494" width="10.5546875" customWidth="1"/>
    <col min="11734" max="11734" width="49.109375" bestFit="1" customWidth="1"/>
    <col min="11747" max="11747" width="8.44140625" customWidth="1"/>
    <col min="11748" max="11748" width="5.44140625" customWidth="1"/>
    <col min="11749" max="11750" width="10.5546875" customWidth="1"/>
    <col min="11990" max="11990" width="49.109375" bestFit="1" customWidth="1"/>
    <col min="12003" max="12003" width="8.44140625" customWidth="1"/>
    <col min="12004" max="12004" width="5.44140625" customWidth="1"/>
    <col min="12005" max="12006" width="10.5546875" customWidth="1"/>
    <col min="12246" max="12246" width="49.109375" bestFit="1" customWidth="1"/>
    <col min="12259" max="12259" width="8.44140625" customWidth="1"/>
    <col min="12260" max="12260" width="5.44140625" customWidth="1"/>
    <col min="12261" max="12262" width="10.5546875" customWidth="1"/>
    <col min="12502" max="12502" width="49.109375" bestFit="1" customWidth="1"/>
    <col min="12515" max="12515" width="8.44140625" customWidth="1"/>
    <col min="12516" max="12516" width="5.44140625" customWidth="1"/>
    <col min="12517" max="12518" width="10.5546875" customWidth="1"/>
    <col min="12758" max="12758" width="49.109375" bestFit="1" customWidth="1"/>
    <col min="12771" max="12771" width="8.44140625" customWidth="1"/>
    <col min="12772" max="12772" width="5.44140625" customWidth="1"/>
    <col min="12773" max="12774" width="10.5546875" customWidth="1"/>
    <col min="13014" max="13014" width="49.109375" bestFit="1" customWidth="1"/>
    <col min="13027" max="13027" width="8.44140625" customWidth="1"/>
    <col min="13028" max="13028" width="5.44140625" customWidth="1"/>
    <col min="13029" max="13030" width="10.5546875" customWidth="1"/>
    <col min="13270" max="13270" width="49.109375" bestFit="1" customWidth="1"/>
    <col min="13283" max="13283" width="8.44140625" customWidth="1"/>
    <col min="13284" max="13284" width="5.44140625" customWidth="1"/>
    <col min="13285" max="13286" width="10.5546875" customWidth="1"/>
    <col min="13526" max="13526" width="49.109375" bestFit="1" customWidth="1"/>
    <col min="13539" max="13539" width="8.44140625" customWidth="1"/>
    <col min="13540" max="13540" width="5.44140625" customWidth="1"/>
    <col min="13541" max="13542" width="10.5546875" customWidth="1"/>
    <col min="13782" max="13782" width="49.109375" bestFit="1" customWidth="1"/>
    <col min="13795" max="13795" width="8.44140625" customWidth="1"/>
    <col min="13796" max="13796" width="5.44140625" customWidth="1"/>
    <col min="13797" max="13798" width="10.5546875" customWidth="1"/>
    <col min="14038" max="14038" width="49.109375" bestFit="1" customWidth="1"/>
    <col min="14051" max="14051" width="8.44140625" customWidth="1"/>
    <col min="14052" max="14052" width="5.44140625" customWidth="1"/>
    <col min="14053" max="14054" width="10.5546875" customWidth="1"/>
    <col min="14294" max="14294" width="49.109375" bestFit="1" customWidth="1"/>
    <col min="14307" max="14307" width="8.44140625" customWidth="1"/>
    <col min="14308" max="14308" width="5.44140625" customWidth="1"/>
    <col min="14309" max="14310" width="10.5546875" customWidth="1"/>
    <col min="14550" max="14550" width="49.109375" bestFit="1" customWidth="1"/>
    <col min="14563" max="14563" width="8.44140625" customWidth="1"/>
    <col min="14564" max="14564" width="5.44140625" customWidth="1"/>
    <col min="14565" max="14566" width="10.5546875" customWidth="1"/>
    <col min="14806" max="14806" width="49.109375" bestFit="1" customWidth="1"/>
    <col min="14819" max="14819" width="8.44140625" customWidth="1"/>
    <col min="14820" max="14820" width="5.44140625" customWidth="1"/>
    <col min="14821" max="14822" width="10.5546875" customWidth="1"/>
    <col min="15062" max="15062" width="49.109375" bestFit="1" customWidth="1"/>
    <col min="15075" max="15075" width="8.44140625" customWidth="1"/>
    <col min="15076" max="15076" width="5.44140625" customWidth="1"/>
    <col min="15077" max="15078" width="10.5546875" customWidth="1"/>
    <col min="15318" max="15318" width="49.109375" bestFit="1" customWidth="1"/>
    <col min="15331" max="15331" width="8.44140625" customWidth="1"/>
    <col min="15332" max="15332" width="5.44140625" customWidth="1"/>
    <col min="15333" max="15334" width="10.5546875" customWidth="1"/>
    <col min="15574" max="15574" width="49.109375" bestFit="1" customWidth="1"/>
    <col min="15587" max="15587" width="8.44140625" customWidth="1"/>
    <col min="15588" max="15588" width="5.44140625" customWidth="1"/>
    <col min="15589" max="15590" width="10.5546875" customWidth="1"/>
    <col min="15830" max="15830" width="49.109375" bestFit="1" customWidth="1"/>
    <col min="15843" max="15843" width="8.44140625" customWidth="1"/>
    <col min="15844" max="15844" width="5.44140625" customWidth="1"/>
    <col min="15845" max="15846" width="10.5546875" customWidth="1"/>
    <col min="16086" max="16086" width="49.109375" bestFit="1" customWidth="1"/>
    <col min="16099" max="16099" width="8.44140625" customWidth="1"/>
    <col min="16100" max="16100" width="5.44140625" customWidth="1"/>
    <col min="16101" max="16102" width="10.5546875" customWidth="1"/>
  </cols>
  <sheetData>
    <row r="1" spans="2:49" s="41" customFormat="1" ht="15.75" customHeight="1"/>
    <row r="2" spans="2:49" s="41" customFormat="1" ht="23.25" customHeight="1">
      <c r="B2" s="97" t="str">
        <f>IF('Front Sheet and Checklist'!C5="(please select from drop down)","Please select organisation from front sheet",'Front Sheet and Checklist'!C5)</f>
        <v>Swansea Bay UHB</v>
      </c>
      <c r="C2" s="140"/>
      <c r="D2" s="140"/>
      <c r="E2" s="140"/>
      <c r="F2" s="140"/>
      <c r="G2" s="140"/>
      <c r="H2" s="140"/>
      <c r="I2" s="140"/>
      <c r="J2" s="140"/>
      <c r="K2" s="140"/>
      <c r="L2" s="140"/>
      <c r="M2" s="140"/>
      <c r="N2" s="140"/>
      <c r="O2" s="140"/>
      <c r="P2" s="140"/>
      <c r="Q2" s="140"/>
      <c r="R2" s="140"/>
      <c r="S2" s="141"/>
    </row>
    <row r="3" spans="2:49" s="41" customFormat="1" ht="12.75">
      <c r="B3" s="31" t="s">
        <v>477</v>
      </c>
      <c r="C3" s="135"/>
      <c r="D3" s="135"/>
      <c r="E3" s="135"/>
      <c r="F3" s="135"/>
      <c r="G3" s="135"/>
      <c r="H3" s="135"/>
      <c r="I3" s="135"/>
      <c r="J3" s="135"/>
      <c r="K3" s="135"/>
      <c r="L3" s="135"/>
      <c r="M3" s="135"/>
      <c r="N3" s="135"/>
      <c r="O3" s="135"/>
      <c r="P3" s="135"/>
      <c r="Q3" s="135"/>
      <c r="R3" s="135"/>
      <c r="S3" s="44"/>
    </row>
    <row r="4" spans="2:49" s="41" customFormat="1" ht="12.75">
      <c r="B4" s="16" t="s">
        <v>478</v>
      </c>
      <c r="C4" s="136"/>
      <c r="D4" s="136"/>
      <c r="E4" s="136"/>
      <c r="F4" s="136"/>
      <c r="G4" s="136"/>
      <c r="H4" s="136"/>
      <c r="I4" s="136"/>
      <c r="J4" s="136"/>
      <c r="K4" s="136"/>
      <c r="L4" s="136"/>
      <c r="M4" s="136"/>
      <c r="N4" s="136"/>
      <c r="O4" s="136"/>
      <c r="P4" s="136"/>
      <c r="Q4" s="136"/>
      <c r="R4" s="136"/>
      <c r="S4" s="45"/>
    </row>
    <row r="5" spans="2:49" s="41" customFormat="1" ht="12.75">
      <c r="B5" s="15" t="s">
        <v>479</v>
      </c>
      <c r="C5" s="137"/>
      <c r="D5" s="137"/>
      <c r="E5" s="137"/>
      <c r="F5" s="137"/>
      <c r="G5" s="137"/>
      <c r="H5" s="137"/>
      <c r="I5" s="137"/>
      <c r="J5" s="137"/>
      <c r="K5" s="137"/>
      <c r="L5" s="137"/>
      <c r="M5" s="137"/>
      <c r="N5" s="137"/>
      <c r="O5" s="137"/>
      <c r="P5" s="137"/>
      <c r="Q5" s="137"/>
      <c r="R5" s="137"/>
      <c r="S5" s="46"/>
    </row>
    <row r="6" spans="2:49" s="41" customFormat="1" ht="24.75" customHeight="1">
      <c r="B6" s="2"/>
      <c r="C6" s="1"/>
      <c r="D6" s="1"/>
      <c r="E6" s="1"/>
      <c r="F6" s="1"/>
      <c r="G6" s="1"/>
      <c r="H6" s="1"/>
      <c r="I6" s="1"/>
      <c r="J6" s="1"/>
      <c r="K6" s="1"/>
      <c r="L6" s="1"/>
      <c r="M6" s="1"/>
      <c r="N6" s="1"/>
      <c r="O6" s="1"/>
      <c r="P6" s="1"/>
      <c r="R6" s="1"/>
      <c r="S6" s="1"/>
      <c r="AT6" s="39"/>
      <c r="AU6" s="39"/>
      <c r="AV6" s="39"/>
      <c r="AW6" s="39"/>
    </row>
    <row r="7" spans="2:49" s="52" customFormat="1" ht="15.75" customHeight="1">
      <c r="B7" s="900" t="s">
        <v>604</v>
      </c>
      <c r="C7" s="856"/>
      <c r="D7" s="856"/>
      <c r="E7" s="856" t="s">
        <v>481</v>
      </c>
      <c r="F7" s="856"/>
      <c r="G7" s="856"/>
      <c r="H7" s="856"/>
      <c r="I7" s="856"/>
      <c r="J7" s="856"/>
      <c r="K7" s="856"/>
      <c r="L7" s="856"/>
      <c r="M7" s="856"/>
      <c r="N7" s="856"/>
      <c r="O7" s="856"/>
      <c r="P7" s="856"/>
      <c r="Q7" s="856"/>
      <c r="R7" s="856"/>
      <c r="S7" s="856"/>
    </row>
    <row r="8" spans="2:49" s="52" customFormat="1" ht="51.75" customHeight="1">
      <c r="B8" s="900"/>
      <c r="C8" s="275" t="s">
        <v>493</v>
      </c>
      <c r="D8" s="275" t="s">
        <v>599</v>
      </c>
      <c r="E8" s="275" t="s">
        <v>31</v>
      </c>
      <c r="F8" s="275" t="s">
        <v>32</v>
      </c>
      <c r="G8" s="275" t="s">
        <v>33</v>
      </c>
      <c r="H8" s="275" t="s">
        <v>34</v>
      </c>
      <c r="I8" s="275" t="s">
        <v>35</v>
      </c>
      <c r="J8" s="275" t="s">
        <v>36</v>
      </c>
      <c r="K8" s="277" t="s">
        <v>37</v>
      </c>
      <c r="L8" s="277" t="s">
        <v>38</v>
      </c>
      <c r="M8" s="277" t="s">
        <v>39</v>
      </c>
      <c r="N8" s="277" t="s">
        <v>40</v>
      </c>
      <c r="O8" s="277" t="s">
        <v>41</v>
      </c>
      <c r="P8" s="277" t="s">
        <v>42</v>
      </c>
      <c r="Q8" s="277" t="s">
        <v>330</v>
      </c>
      <c r="R8" s="275" t="s">
        <v>484</v>
      </c>
      <c r="S8" s="275" t="s">
        <v>485</v>
      </c>
    </row>
    <row r="9" spans="2:49" s="52" customFormat="1" ht="15.75" customHeight="1">
      <c r="B9" s="84" t="s">
        <v>367</v>
      </c>
      <c r="C9" s="857" t="s">
        <v>292</v>
      </c>
      <c r="D9" s="857"/>
      <c r="E9" s="857"/>
      <c r="F9" s="857"/>
      <c r="G9" s="857"/>
      <c r="H9" s="857"/>
      <c r="I9" s="857"/>
      <c r="J9" s="857"/>
      <c r="K9" s="857"/>
      <c r="L9" s="857"/>
      <c r="M9" s="857"/>
      <c r="N9" s="857"/>
      <c r="O9" s="857"/>
      <c r="P9" s="857"/>
      <c r="Q9" s="857"/>
      <c r="R9" s="857"/>
      <c r="S9" s="857"/>
    </row>
    <row r="10" spans="2:49" s="52" customFormat="1" ht="15.75" customHeight="1">
      <c r="B10" s="897" t="s">
        <v>605</v>
      </c>
      <c r="C10" s="898"/>
      <c r="D10" s="898"/>
      <c r="E10" s="898"/>
      <c r="F10" s="898"/>
      <c r="G10" s="898"/>
      <c r="H10" s="898"/>
      <c r="I10" s="898"/>
      <c r="J10" s="898"/>
      <c r="K10" s="898"/>
      <c r="L10" s="898"/>
      <c r="M10" s="898"/>
      <c r="N10" s="898"/>
      <c r="O10" s="898"/>
      <c r="P10" s="898"/>
      <c r="Q10" s="898"/>
      <c r="R10" s="898"/>
      <c r="S10" s="899"/>
    </row>
    <row r="11" spans="2:49">
      <c r="B11" s="149" t="s">
        <v>606</v>
      </c>
      <c r="C11" s="55">
        <v>82593</v>
      </c>
      <c r="D11" s="55">
        <v>77938</v>
      </c>
      <c r="E11" s="804">
        <v>6445</v>
      </c>
      <c r="F11" s="804">
        <v>7266</v>
      </c>
      <c r="G11" s="804">
        <v>7193</v>
      </c>
      <c r="H11" s="804">
        <v>7047</v>
      </c>
      <c r="I11" s="55">
        <v>6495</v>
      </c>
      <c r="J11" s="55">
        <v>6495</v>
      </c>
      <c r="K11" s="56">
        <v>6495</v>
      </c>
      <c r="L11" s="56">
        <v>6495</v>
      </c>
      <c r="M11" s="56">
        <v>6495</v>
      </c>
      <c r="N11" s="56">
        <v>6495</v>
      </c>
      <c r="O11" s="56">
        <v>6495</v>
      </c>
      <c r="P11" s="55">
        <v>6495</v>
      </c>
      <c r="Q11" s="235">
        <f>SUM(E11:P11)</f>
        <v>79911</v>
      </c>
      <c r="R11" s="55">
        <v>79810</v>
      </c>
      <c r="S11" s="55">
        <v>79810</v>
      </c>
      <c r="T11" s="41" t="str">
        <f>IF(COUNTA(C11:S11)&lt;&gt;COUNT(C11:S11),"Please remove any text entries, enter numeric values only","")</f>
        <v/>
      </c>
    </row>
    <row r="12" spans="2:49">
      <c r="B12" s="149" t="s">
        <v>607</v>
      </c>
      <c r="C12" s="55">
        <v>43275</v>
      </c>
      <c r="D12" s="55">
        <v>47943</v>
      </c>
      <c r="E12" s="804">
        <v>4132</v>
      </c>
      <c r="F12" s="804">
        <v>4920</v>
      </c>
      <c r="G12" s="804">
        <v>4833</v>
      </c>
      <c r="H12" s="804">
        <v>4231</v>
      </c>
      <c r="I12" s="55">
        <v>3995</v>
      </c>
      <c r="J12" s="55">
        <v>3995</v>
      </c>
      <c r="K12" s="56">
        <v>3995</v>
      </c>
      <c r="L12" s="56">
        <v>3995</v>
      </c>
      <c r="M12" s="56">
        <v>3995</v>
      </c>
      <c r="N12" s="56">
        <v>3995</v>
      </c>
      <c r="O12" s="56">
        <v>3995</v>
      </c>
      <c r="P12" s="55">
        <v>3995</v>
      </c>
      <c r="Q12" s="235">
        <f t="shared" ref="Q12:Q15" si="0">SUM(E12:P12)</f>
        <v>50076</v>
      </c>
      <c r="R12" s="55">
        <v>44880</v>
      </c>
      <c r="S12" s="55">
        <v>44880</v>
      </c>
      <c r="T12" s="41" t="str">
        <f t="shared" ref="T12:T15" si="1">IF(COUNTA(C12:S12)&lt;&gt;COUNT(C12:S12),"Please remove any text entries, enter numeric values only","")</f>
        <v/>
      </c>
    </row>
    <row r="13" spans="2:49">
      <c r="B13" s="149" t="s">
        <v>608</v>
      </c>
      <c r="C13" s="55">
        <v>36537</v>
      </c>
      <c r="D13" s="55">
        <v>38285</v>
      </c>
      <c r="E13" s="55">
        <v>3424</v>
      </c>
      <c r="F13" s="55">
        <v>3709</v>
      </c>
      <c r="G13" s="55">
        <v>3603</v>
      </c>
      <c r="H13" s="55">
        <v>3681</v>
      </c>
      <c r="I13" s="55">
        <v>3190</v>
      </c>
      <c r="J13" s="55">
        <v>3190</v>
      </c>
      <c r="K13" s="56">
        <v>3190</v>
      </c>
      <c r="L13" s="56">
        <v>3190</v>
      </c>
      <c r="M13" s="56">
        <v>3190</v>
      </c>
      <c r="N13" s="56">
        <v>3190</v>
      </c>
      <c r="O13" s="56">
        <v>3190</v>
      </c>
      <c r="P13" s="55">
        <v>3190</v>
      </c>
      <c r="Q13" s="235">
        <f t="shared" si="0"/>
        <v>39937</v>
      </c>
      <c r="R13" s="55">
        <v>36972</v>
      </c>
      <c r="S13" s="55">
        <v>36972</v>
      </c>
      <c r="T13" s="41" t="str">
        <f t="shared" si="1"/>
        <v/>
      </c>
    </row>
    <row r="14" spans="2:49">
      <c r="B14" s="149" t="s">
        <v>609</v>
      </c>
      <c r="C14" s="55">
        <v>5383</v>
      </c>
      <c r="D14" s="55">
        <v>7297</v>
      </c>
      <c r="E14" s="55">
        <v>570</v>
      </c>
      <c r="F14" s="55">
        <v>628</v>
      </c>
      <c r="G14" s="55">
        <v>719</v>
      </c>
      <c r="H14" s="55">
        <v>643</v>
      </c>
      <c r="I14" s="55">
        <v>608</v>
      </c>
      <c r="J14" s="55">
        <v>608</v>
      </c>
      <c r="K14" s="56">
        <v>608</v>
      </c>
      <c r="L14" s="56">
        <v>608</v>
      </c>
      <c r="M14" s="56">
        <v>608</v>
      </c>
      <c r="N14" s="56">
        <v>608</v>
      </c>
      <c r="O14" s="56">
        <v>608</v>
      </c>
      <c r="P14" s="55">
        <v>608</v>
      </c>
      <c r="Q14" s="235">
        <f t="shared" si="0"/>
        <v>7424</v>
      </c>
      <c r="R14" s="55">
        <v>5544</v>
      </c>
      <c r="S14" s="55">
        <v>5544</v>
      </c>
      <c r="T14" s="41" t="str">
        <f t="shared" si="1"/>
        <v/>
      </c>
    </row>
    <row r="15" spans="2:49">
      <c r="B15" s="152" t="s">
        <v>610</v>
      </c>
      <c r="C15" s="62">
        <v>1006</v>
      </c>
      <c r="D15" s="62">
        <v>1680</v>
      </c>
      <c r="E15" s="803">
        <v>706</v>
      </c>
      <c r="F15" s="803">
        <v>946</v>
      </c>
      <c r="G15" s="803">
        <v>861</v>
      </c>
      <c r="H15" s="803">
        <v>974</v>
      </c>
      <c r="I15" s="62">
        <v>140</v>
      </c>
      <c r="J15" s="62">
        <v>140</v>
      </c>
      <c r="K15" s="63">
        <v>140</v>
      </c>
      <c r="L15" s="63">
        <v>140</v>
      </c>
      <c r="M15" s="63">
        <v>140</v>
      </c>
      <c r="N15" s="63">
        <v>140</v>
      </c>
      <c r="O15" s="63">
        <v>140</v>
      </c>
      <c r="P15" s="62">
        <v>140</v>
      </c>
      <c r="Q15" s="235">
        <f t="shared" si="0"/>
        <v>4607</v>
      </c>
      <c r="R15" s="62">
        <v>1680</v>
      </c>
      <c r="S15" s="62">
        <v>1680</v>
      </c>
      <c r="T15" s="41" t="str">
        <f t="shared" si="1"/>
        <v/>
      </c>
    </row>
    <row r="16" spans="2:49">
      <c r="B16" s="150"/>
      <c r="C16" s="41"/>
      <c r="D16" s="41"/>
      <c r="E16" s="41"/>
      <c r="F16" s="41"/>
      <c r="G16" s="41"/>
      <c r="H16" s="41"/>
      <c r="I16" s="41"/>
      <c r="J16" s="41"/>
      <c r="K16" s="41"/>
      <c r="L16" s="41"/>
      <c r="M16" s="41"/>
      <c r="N16" s="41"/>
      <c r="O16" s="41"/>
      <c r="P16" s="41"/>
      <c r="Q16" s="151"/>
      <c r="R16" s="41"/>
      <c r="S16" s="41"/>
    </row>
    <row r="17" spans="2:20" ht="47.25">
      <c r="B17" s="501" t="s">
        <v>611</v>
      </c>
      <c r="C17" s="275" t="s">
        <v>493</v>
      </c>
      <c r="D17" s="275" t="s">
        <v>599</v>
      </c>
      <c r="E17" s="275" t="s">
        <v>31</v>
      </c>
      <c r="F17" s="275" t="s">
        <v>32</v>
      </c>
      <c r="G17" s="275" t="s">
        <v>33</v>
      </c>
      <c r="H17" s="275" t="s">
        <v>34</v>
      </c>
      <c r="I17" s="275" t="s">
        <v>35</v>
      </c>
      <c r="J17" s="275" t="s">
        <v>36</v>
      </c>
      <c r="K17" s="277" t="s">
        <v>37</v>
      </c>
      <c r="L17" s="277" t="s">
        <v>38</v>
      </c>
      <c r="M17" s="277" t="s">
        <v>39</v>
      </c>
      <c r="N17" s="277" t="s">
        <v>40</v>
      </c>
      <c r="O17" s="277" t="s">
        <v>41</v>
      </c>
      <c r="P17" s="277" t="s">
        <v>42</v>
      </c>
      <c r="Q17" s="277" t="s">
        <v>330</v>
      </c>
      <c r="R17" s="275" t="s">
        <v>484</v>
      </c>
      <c r="S17" s="275" t="s">
        <v>485</v>
      </c>
    </row>
    <row r="18" spans="2:20">
      <c r="B18" s="84" t="s">
        <v>367</v>
      </c>
      <c r="C18" s="857" t="s">
        <v>292</v>
      </c>
      <c r="D18" s="857"/>
      <c r="E18" s="857"/>
      <c r="F18" s="857"/>
      <c r="G18" s="857"/>
      <c r="H18" s="857"/>
      <c r="I18" s="857"/>
      <c r="J18" s="857"/>
      <c r="K18" s="857"/>
      <c r="L18" s="857"/>
      <c r="M18" s="857"/>
      <c r="N18" s="857"/>
      <c r="O18" s="857"/>
      <c r="P18" s="857"/>
      <c r="Q18" s="857"/>
      <c r="R18" s="857"/>
      <c r="S18" s="857"/>
    </row>
    <row r="19" spans="2:20">
      <c r="B19" s="896" t="s">
        <v>612</v>
      </c>
      <c r="C19" s="896"/>
      <c r="D19" s="896"/>
      <c r="E19" s="896"/>
      <c r="F19" s="896"/>
      <c r="G19" s="896"/>
      <c r="H19" s="896"/>
      <c r="I19" s="896"/>
      <c r="J19" s="896"/>
      <c r="K19" s="896"/>
      <c r="L19" s="896"/>
      <c r="M19" s="896"/>
      <c r="N19" s="896"/>
      <c r="O19" s="896"/>
      <c r="P19" s="896"/>
      <c r="Q19" s="896"/>
      <c r="R19" s="896"/>
      <c r="S19" s="896"/>
    </row>
    <row r="20" spans="2:20">
      <c r="B20" s="156" t="s">
        <v>613</v>
      </c>
      <c r="C20" s="55" t="s">
        <v>614</v>
      </c>
      <c r="D20" s="55" t="s">
        <v>614</v>
      </c>
      <c r="E20" s="55" t="s">
        <v>614</v>
      </c>
      <c r="F20" s="55" t="s">
        <v>614</v>
      </c>
      <c r="G20" s="55" t="s">
        <v>614</v>
      </c>
      <c r="H20" s="55" t="s">
        <v>614</v>
      </c>
      <c r="I20" s="55" t="s">
        <v>614</v>
      </c>
      <c r="J20" s="55" t="s">
        <v>614</v>
      </c>
      <c r="K20" s="56" t="s">
        <v>614</v>
      </c>
      <c r="L20" s="56" t="s">
        <v>614</v>
      </c>
      <c r="M20" s="56" t="s">
        <v>614</v>
      </c>
      <c r="N20" s="56" t="s">
        <v>614</v>
      </c>
      <c r="O20" s="56" t="s">
        <v>614</v>
      </c>
      <c r="P20" s="55" t="s">
        <v>614</v>
      </c>
      <c r="Q20" s="235">
        <f>SUM(E20:P20)</f>
        <v>0</v>
      </c>
      <c r="R20" s="55" t="s">
        <v>614</v>
      </c>
      <c r="S20" s="55" t="s">
        <v>614</v>
      </c>
      <c r="T20" s="41" t="str">
        <f t="shared" ref="T20:T22" si="2">IF(COUNTA(C20:S20)&lt;&gt;COUNT(C20:S20),"Please remove any text entries, enter numeric values only","")</f>
        <v>Please remove any text entries, enter numeric values only</v>
      </c>
    </row>
    <row r="21" spans="2:20">
      <c r="B21" s="144" t="s">
        <v>615</v>
      </c>
      <c r="C21" s="66" t="s">
        <v>614</v>
      </c>
      <c r="D21" s="66" t="s">
        <v>614</v>
      </c>
      <c r="E21" s="66" t="s">
        <v>614</v>
      </c>
      <c r="F21" s="66" t="s">
        <v>614</v>
      </c>
      <c r="G21" s="66" t="s">
        <v>614</v>
      </c>
      <c r="H21" s="66" t="s">
        <v>614</v>
      </c>
      <c r="I21" s="66" t="s">
        <v>614</v>
      </c>
      <c r="J21" s="66" t="s">
        <v>614</v>
      </c>
      <c r="K21" s="67" t="s">
        <v>614</v>
      </c>
      <c r="L21" s="67" t="s">
        <v>614</v>
      </c>
      <c r="M21" s="67" t="s">
        <v>614</v>
      </c>
      <c r="N21" s="67" t="s">
        <v>614</v>
      </c>
      <c r="O21" s="67" t="s">
        <v>614</v>
      </c>
      <c r="P21" s="66" t="s">
        <v>614</v>
      </c>
      <c r="Q21" s="235">
        <f>IFERROR(AVERAGE(E21:P21),0)</f>
        <v>0</v>
      </c>
      <c r="R21" s="66" t="s">
        <v>614</v>
      </c>
      <c r="S21" s="66" t="s">
        <v>614</v>
      </c>
      <c r="T21" s="41" t="str">
        <f t="shared" si="2"/>
        <v>Please remove any text entries, enter numeric values only</v>
      </c>
    </row>
    <row r="22" spans="2:20" ht="25.5">
      <c r="B22" s="155" t="s">
        <v>616</v>
      </c>
      <c r="C22" s="237" t="s">
        <v>614</v>
      </c>
      <c r="D22" s="237" t="s">
        <v>614</v>
      </c>
      <c r="E22" s="237" t="s">
        <v>614</v>
      </c>
      <c r="F22" s="237" t="s">
        <v>614</v>
      </c>
      <c r="G22" s="237" t="s">
        <v>614</v>
      </c>
      <c r="H22" s="237" t="s">
        <v>614</v>
      </c>
      <c r="I22" s="237" t="s">
        <v>614</v>
      </c>
      <c r="J22" s="237" t="s">
        <v>614</v>
      </c>
      <c r="K22" s="238" t="s">
        <v>614</v>
      </c>
      <c r="L22" s="238" t="s">
        <v>614</v>
      </c>
      <c r="M22" s="238" t="s">
        <v>614</v>
      </c>
      <c r="N22" s="238" t="s">
        <v>614</v>
      </c>
      <c r="O22" s="238" t="s">
        <v>614</v>
      </c>
      <c r="P22" s="237" t="s">
        <v>614</v>
      </c>
      <c r="Q22" s="235">
        <f t="shared" ref="Q22" si="3">SUM(E22:P22)</f>
        <v>0</v>
      </c>
      <c r="R22" s="237" t="s">
        <v>614</v>
      </c>
      <c r="S22" s="237" t="s">
        <v>614</v>
      </c>
      <c r="T22" s="41" t="str">
        <f t="shared" si="2"/>
        <v>Please remove any text entries, enter numeric values only</v>
      </c>
    </row>
    <row r="23" spans="2:20">
      <c r="B23" s="897" t="s">
        <v>617</v>
      </c>
      <c r="C23" s="898"/>
      <c r="D23" s="898"/>
      <c r="E23" s="898"/>
      <c r="F23" s="898"/>
      <c r="G23" s="898"/>
      <c r="H23" s="898"/>
      <c r="I23" s="898"/>
      <c r="J23" s="898"/>
      <c r="K23" s="898"/>
      <c r="L23" s="898"/>
      <c r="M23" s="898"/>
      <c r="N23" s="898"/>
      <c r="O23" s="898"/>
      <c r="P23" s="898"/>
      <c r="Q23" s="898"/>
      <c r="R23" s="898"/>
      <c r="S23" s="899"/>
    </row>
    <row r="24" spans="2:20">
      <c r="B24" s="144" t="s">
        <v>618</v>
      </c>
      <c r="C24" s="58" t="s">
        <v>614</v>
      </c>
      <c r="D24" s="58" t="s">
        <v>614</v>
      </c>
      <c r="E24" s="58" t="s">
        <v>614</v>
      </c>
      <c r="F24" s="58" t="s">
        <v>614</v>
      </c>
      <c r="G24" s="58" t="s">
        <v>614</v>
      </c>
      <c r="H24" s="58" t="s">
        <v>614</v>
      </c>
      <c r="I24" s="58" t="s">
        <v>614</v>
      </c>
      <c r="J24" s="58" t="s">
        <v>614</v>
      </c>
      <c r="K24" s="59" t="s">
        <v>614</v>
      </c>
      <c r="L24" s="59" t="s">
        <v>614</v>
      </c>
      <c r="M24" s="59" t="s">
        <v>614</v>
      </c>
      <c r="N24" s="59" t="s">
        <v>614</v>
      </c>
      <c r="O24" s="59" t="s">
        <v>614</v>
      </c>
      <c r="P24" s="58" t="s">
        <v>614</v>
      </c>
      <c r="Q24" s="235">
        <f t="shared" ref="Q24:Q27" si="4">SUM(E24:P24)</f>
        <v>0</v>
      </c>
      <c r="R24" s="58" t="s">
        <v>614</v>
      </c>
      <c r="S24" s="58" t="s">
        <v>614</v>
      </c>
      <c r="T24" s="41" t="str">
        <f t="shared" ref="T24:T27" si="5">IF(COUNTA(C24:S24)&lt;&gt;COUNT(C24:S24),"Please remove any text entries, enter numeric values only","")</f>
        <v>Please remove any text entries, enter numeric values only</v>
      </c>
    </row>
    <row r="25" spans="2:20">
      <c r="B25" s="144" t="s">
        <v>619</v>
      </c>
      <c r="C25" s="58" t="s">
        <v>614</v>
      </c>
      <c r="D25" s="58" t="s">
        <v>614</v>
      </c>
      <c r="E25" s="58" t="s">
        <v>614</v>
      </c>
      <c r="F25" s="58" t="s">
        <v>614</v>
      </c>
      <c r="G25" s="58" t="s">
        <v>614</v>
      </c>
      <c r="H25" s="58" t="s">
        <v>614</v>
      </c>
      <c r="I25" s="58" t="s">
        <v>614</v>
      </c>
      <c r="J25" s="58" t="s">
        <v>614</v>
      </c>
      <c r="K25" s="59" t="s">
        <v>614</v>
      </c>
      <c r="L25" s="59" t="s">
        <v>614</v>
      </c>
      <c r="M25" s="59" t="s">
        <v>614</v>
      </c>
      <c r="N25" s="59" t="s">
        <v>614</v>
      </c>
      <c r="O25" s="59" t="s">
        <v>614</v>
      </c>
      <c r="P25" s="58" t="s">
        <v>614</v>
      </c>
      <c r="Q25" s="235">
        <f t="shared" si="4"/>
        <v>0</v>
      </c>
      <c r="R25" s="58" t="s">
        <v>614</v>
      </c>
      <c r="S25" s="58" t="s">
        <v>614</v>
      </c>
      <c r="T25" s="41" t="str">
        <f t="shared" si="5"/>
        <v>Please remove any text entries, enter numeric values only</v>
      </c>
    </row>
    <row r="26" spans="2:20">
      <c r="B26" s="144" t="s">
        <v>620</v>
      </c>
      <c r="C26" s="58" t="s">
        <v>614</v>
      </c>
      <c r="D26" s="58" t="s">
        <v>614</v>
      </c>
      <c r="E26" s="58" t="s">
        <v>614</v>
      </c>
      <c r="F26" s="58" t="s">
        <v>614</v>
      </c>
      <c r="G26" s="58" t="s">
        <v>614</v>
      </c>
      <c r="H26" s="58" t="s">
        <v>614</v>
      </c>
      <c r="I26" s="58" t="s">
        <v>614</v>
      </c>
      <c r="J26" s="58" t="s">
        <v>614</v>
      </c>
      <c r="K26" s="59" t="s">
        <v>614</v>
      </c>
      <c r="L26" s="59" t="s">
        <v>614</v>
      </c>
      <c r="M26" s="59" t="s">
        <v>614</v>
      </c>
      <c r="N26" s="59" t="s">
        <v>614</v>
      </c>
      <c r="O26" s="59" t="s">
        <v>614</v>
      </c>
      <c r="P26" s="58" t="s">
        <v>614</v>
      </c>
      <c r="Q26" s="235">
        <f t="shared" si="4"/>
        <v>0</v>
      </c>
      <c r="R26" s="58" t="s">
        <v>614</v>
      </c>
      <c r="S26" s="58" t="s">
        <v>614</v>
      </c>
      <c r="T26" s="41" t="str">
        <f t="shared" si="5"/>
        <v>Please remove any text entries, enter numeric values only</v>
      </c>
    </row>
    <row r="27" spans="2:20">
      <c r="B27" s="144" t="s">
        <v>621</v>
      </c>
      <c r="C27" s="239" t="s">
        <v>614</v>
      </c>
      <c r="D27" s="239" t="s">
        <v>614</v>
      </c>
      <c r="E27" s="239" t="s">
        <v>614</v>
      </c>
      <c r="F27" s="239" t="s">
        <v>614</v>
      </c>
      <c r="G27" s="239" t="s">
        <v>614</v>
      </c>
      <c r="H27" s="239" t="s">
        <v>614</v>
      </c>
      <c r="I27" s="239" t="s">
        <v>614</v>
      </c>
      <c r="J27" s="239" t="s">
        <v>614</v>
      </c>
      <c r="K27" s="240" t="s">
        <v>614</v>
      </c>
      <c r="L27" s="240" t="s">
        <v>614</v>
      </c>
      <c r="M27" s="240" t="s">
        <v>614</v>
      </c>
      <c r="N27" s="240" t="s">
        <v>614</v>
      </c>
      <c r="O27" s="240" t="s">
        <v>614</v>
      </c>
      <c r="P27" s="239" t="s">
        <v>614</v>
      </c>
      <c r="Q27" s="235">
        <f t="shared" si="4"/>
        <v>0</v>
      </c>
      <c r="R27" s="239" t="s">
        <v>614</v>
      </c>
      <c r="S27" s="239" t="s">
        <v>614</v>
      </c>
      <c r="T27" s="41" t="str">
        <f t="shared" si="5"/>
        <v>Please remove any text entries, enter numeric values only</v>
      </c>
    </row>
    <row r="28" spans="2:20">
      <c r="B28" s="897" t="s">
        <v>622</v>
      </c>
      <c r="C28" s="898"/>
      <c r="D28" s="898"/>
      <c r="E28" s="898"/>
      <c r="F28" s="898"/>
      <c r="G28" s="898"/>
      <c r="H28" s="898"/>
      <c r="I28" s="898"/>
      <c r="J28" s="898"/>
      <c r="K28" s="898"/>
      <c r="L28" s="898"/>
      <c r="M28" s="898"/>
      <c r="N28" s="898"/>
      <c r="O28" s="898"/>
      <c r="P28" s="898"/>
      <c r="Q28" s="898"/>
      <c r="R28" s="898"/>
      <c r="S28" s="899"/>
    </row>
    <row r="29" spans="2:20">
      <c r="B29" s="241" t="s">
        <v>623</v>
      </c>
      <c r="C29" s="55" t="s">
        <v>614</v>
      </c>
      <c r="D29" s="55" t="s">
        <v>614</v>
      </c>
      <c r="E29" s="55" t="s">
        <v>614</v>
      </c>
      <c r="F29" s="55" t="s">
        <v>614</v>
      </c>
      <c r="G29" s="55" t="s">
        <v>614</v>
      </c>
      <c r="H29" s="55" t="s">
        <v>614</v>
      </c>
      <c r="I29" s="55" t="s">
        <v>614</v>
      </c>
      <c r="J29" s="55" t="s">
        <v>614</v>
      </c>
      <c r="K29" s="56" t="s">
        <v>614</v>
      </c>
      <c r="L29" s="56" t="s">
        <v>614</v>
      </c>
      <c r="M29" s="56" t="s">
        <v>614</v>
      </c>
      <c r="N29" s="56" t="s">
        <v>614</v>
      </c>
      <c r="O29" s="56" t="s">
        <v>614</v>
      </c>
      <c r="P29" s="55" t="s">
        <v>614</v>
      </c>
      <c r="Q29" s="235">
        <f t="shared" ref="Q29:Q31" si="6">SUM(E29:P29)</f>
        <v>0</v>
      </c>
      <c r="R29" s="55" t="s">
        <v>614</v>
      </c>
      <c r="S29" s="55" t="s">
        <v>614</v>
      </c>
      <c r="T29" s="41" t="str">
        <f t="shared" ref="T29:T31" si="7">IF(COUNTA(C29:S29)&lt;&gt;COUNT(C29:S29),"Please remove any text entries, enter numeric values only","")</f>
        <v>Please remove any text entries, enter numeric values only</v>
      </c>
    </row>
    <row r="30" spans="2:20">
      <c r="B30" s="144" t="s">
        <v>624</v>
      </c>
      <c r="C30" s="58" t="s">
        <v>614</v>
      </c>
      <c r="D30" s="58" t="s">
        <v>614</v>
      </c>
      <c r="E30" s="58" t="s">
        <v>614</v>
      </c>
      <c r="F30" s="58" t="s">
        <v>614</v>
      </c>
      <c r="G30" s="58" t="s">
        <v>614</v>
      </c>
      <c r="H30" s="58" t="s">
        <v>614</v>
      </c>
      <c r="I30" s="58" t="s">
        <v>614</v>
      </c>
      <c r="J30" s="58" t="s">
        <v>614</v>
      </c>
      <c r="K30" s="59" t="s">
        <v>614</v>
      </c>
      <c r="L30" s="59" t="s">
        <v>614</v>
      </c>
      <c r="M30" s="59" t="s">
        <v>614</v>
      </c>
      <c r="N30" s="59" t="s">
        <v>614</v>
      </c>
      <c r="O30" s="59" t="s">
        <v>614</v>
      </c>
      <c r="P30" s="58" t="s">
        <v>614</v>
      </c>
      <c r="Q30" s="235">
        <f t="shared" si="6"/>
        <v>0</v>
      </c>
      <c r="R30" s="58" t="s">
        <v>614</v>
      </c>
      <c r="S30" s="58" t="s">
        <v>614</v>
      </c>
      <c r="T30" s="41" t="str">
        <f t="shared" si="7"/>
        <v>Please remove any text entries, enter numeric values only</v>
      </c>
    </row>
    <row r="31" spans="2:20">
      <c r="B31" s="145" t="s">
        <v>625</v>
      </c>
      <c r="C31" s="60" t="s">
        <v>614</v>
      </c>
      <c r="D31" s="60" t="s">
        <v>614</v>
      </c>
      <c r="E31" s="60" t="s">
        <v>614</v>
      </c>
      <c r="F31" s="60" t="s">
        <v>614</v>
      </c>
      <c r="G31" s="60" t="s">
        <v>614</v>
      </c>
      <c r="H31" s="60" t="s">
        <v>614</v>
      </c>
      <c r="I31" s="60" t="s">
        <v>614</v>
      </c>
      <c r="J31" s="60" t="s">
        <v>614</v>
      </c>
      <c r="K31" s="61" t="s">
        <v>614</v>
      </c>
      <c r="L31" s="61" t="s">
        <v>614</v>
      </c>
      <c r="M31" s="61" t="s">
        <v>614</v>
      </c>
      <c r="N31" s="61" t="s">
        <v>614</v>
      </c>
      <c r="O31" s="61" t="s">
        <v>614</v>
      </c>
      <c r="P31" s="60" t="s">
        <v>614</v>
      </c>
      <c r="Q31" s="235">
        <f t="shared" si="6"/>
        <v>0</v>
      </c>
      <c r="R31" s="60" t="s">
        <v>614</v>
      </c>
      <c r="S31" s="60" t="s">
        <v>614</v>
      </c>
      <c r="T31" s="41" t="str">
        <f t="shared" si="7"/>
        <v>Please remove any text entries, enter numeric values only</v>
      </c>
    </row>
    <row r="33" spans="20:20">
      <c r="T33" s="212">
        <f>COUNTIFS(T11:T31,"please*")</f>
        <v>10</v>
      </c>
    </row>
  </sheetData>
  <sheetProtection sheet="1" objects="1" scenarios="1"/>
  <customSheetViews>
    <customSheetView guid="{95B84344-25FE-4A71-9083-825DAB5E8F01}" scale="70" showGridLines="0" topLeftCell="B1">
      <selection activeCell="T34" sqref="T34"/>
      <pageMargins left="0" right="0" top="0" bottom="0" header="0" footer="0"/>
      <pageSetup paperSize="9" orientation="portrait" r:id="rId1"/>
    </customSheetView>
  </customSheetViews>
  <mergeCells count="9">
    <mergeCell ref="C18:S18"/>
    <mergeCell ref="B19:S19"/>
    <mergeCell ref="B28:S28"/>
    <mergeCell ref="B23:S23"/>
    <mergeCell ref="B7:B8"/>
    <mergeCell ref="C7:D7"/>
    <mergeCell ref="C9:S9"/>
    <mergeCell ref="B10:S10"/>
    <mergeCell ref="E7:S7"/>
  </mergeCell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77"/>
  <sheetViews>
    <sheetView topLeftCell="D52" zoomScale="80" zoomScaleNormal="80" workbookViewId="0">
      <selection activeCell="J15" sqref="J15"/>
    </sheetView>
  </sheetViews>
  <sheetFormatPr defaultColWidth="8.88671875" defaultRowHeight="15.75"/>
  <cols>
    <col min="1" max="1" width="1.6640625" style="70" customWidth="1"/>
    <col min="2" max="3" width="11" style="70" customWidth="1"/>
    <col min="4" max="4" width="9.33203125" style="70" customWidth="1"/>
    <col min="5" max="5" width="28.77734375" style="70" customWidth="1"/>
    <col min="6" max="7" width="10.44140625" style="70" customWidth="1"/>
    <col min="8" max="8" width="11" style="429" customWidth="1"/>
    <col min="9" max="15" width="11" style="128" customWidth="1"/>
    <col min="16" max="17" width="11" style="70" customWidth="1"/>
    <col min="18" max="19" width="11" style="128" customWidth="1"/>
    <col min="20" max="16384" width="8.88671875" style="70"/>
  </cols>
  <sheetData>
    <row r="1" spans="2:21" ht="20.25" customHeight="1">
      <c r="B1" s="253" t="s">
        <v>626</v>
      </c>
      <c r="C1" s="253"/>
      <c r="D1" s="253"/>
      <c r="H1" s="128"/>
    </row>
    <row r="2" spans="2:21" ht="3" customHeight="1">
      <c r="H2" s="128"/>
    </row>
    <row r="3" spans="2:21" ht="26.25" customHeight="1">
      <c r="B3" s="912" t="s">
        <v>627</v>
      </c>
      <c r="C3" s="904"/>
      <c r="D3" s="904"/>
      <c r="E3" s="904"/>
      <c r="F3" s="594"/>
      <c r="G3" s="594"/>
      <c r="H3" s="904" t="str">
        <f>IF('Front Sheet and Checklist'!C5="(please select from drop down)","Please select organisation from front sheet",'Front Sheet and Checklist'!C5)</f>
        <v>Swansea Bay UHB</v>
      </c>
      <c r="I3" s="904"/>
      <c r="J3" s="904"/>
      <c r="K3" s="904"/>
      <c r="L3" s="904"/>
      <c r="M3" s="904"/>
      <c r="N3" s="904"/>
      <c r="O3" s="904"/>
      <c r="P3" s="904"/>
      <c r="Q3" s="904"/>
      <c r="R3" s="594"/>
      <c r="S3" s="595"/>
    </row>
    <row r="4" spans="2:21" ht="16.5" customHeight="1">
      <c r="B4" s="31" t="s">
        <v>477</v>
      </c>
      <c r="C4" s="135"/>
      <c r="D4" s="135"/>
      <c r="E4" s="135"/>
      <c r="F4" s="135"/>
      <c r="G4" s="135"/>
      <c r="H4" s="135"/>
      <c r="I4" s="135"/>
      <c r="J4" s="135"/>
      <c r="K4" s="135"/>
      <c r="L4" s="135"/>
      <c r="M4" s="135"/>
      <c r="N4" s="135"/>
      <c r="O4" s="135"/>
      <c r="P4" s="135"/>
      <c r="Q4" s="135"/>
      <c r="R4" s="135"/>
      <c r="S4" s="44"/>
    </row>
    <row r="5" spans="2:21" ht="9.75" customHeight="1">
      <c r="B5" s="15"/>
      <c r="C5" s="137"/>
      <c r="D5" s="137"/>
      <c r="E5" s="137"/>
      <c r="F5" s="137"/>
      <c r="G5" s="137"/>
      <c r="H5" s="137"/>
      <c r="I5" s="137"/>
      <c r="J5" s="137"/>
      <c r="K5" s="137"/>
      <c r="L5" s="137"/>
      <c r="M5" s="137"/>
      <c r="N5" s="137"/>
      <c r="O5" s="137"/>
      <c r="P5" s="137"/>
      <c r="Q5" s="137"/>
      <c r="R5" s="137"/>
      <c r="S5" s="46"/>
    </row>
    <row r="6" spans="2:21" ht="9.75" customHeight="1">
      <c r="H6" s="128"/>
    </row>
    <row r="7" spans="2:21" ht="18" customHeight="1">
      <c r="B7" s="919"/>
      <c r="C7" s="919"/>
      <c r="D7" s="919"/>
      <c r="E7" s="919"/>
      <c r="F7" s="593"/>
      <c r="G7" s="609"/>
      <c r="H7" s="902" t="s">
        <v>451</v>
      </c>
      <c r="I7" s="902"/>
      <c r="J7" s="902"/>
      <c r="K7" s="902"/>
      <c r="L7" s="902"/>
      <c r="M7" s="902"/>
      <c r="N7" s="902"/>
      <c r="O7" s="902"/>
      <c r="P7" s="902"/>
      <c r="Q7" s="903"/>
      <c r="R7" s="278"/>
      <c r="S7" s="278"/>
    </row>
    <row r="8" spans="2:21" ht="18" customHeight="1">
      <c r="B8" s="919"/>
      <c r="C8" s="919"/>
      <c r="D8" s="919"/>
      <c r="E8" s="919"/>
      <c r="F8" s="592" t="s">
        <v>628</v>
      </c>
      <c r="G8" s="610" t="s">
        <v>450</v>
      </c>
      <c r="H8" s="903" t="s">
        <v>470</v>
      </c>
      <c r="I8" s="901"/>
      <c r="J8" s="901" t="s">
        <v>471</v>
      </c>
      <c r="K8" s="901"/>
      <c r="L8" s="901" t="s">
        <v>472</v>
      </c>
      <c r="M8" s="901"/>
      <c r="N8" s="901" t="s">
        <v>473</v>
      </c>
      <c r="O8" s="901"/>
      <c r="P8" s="901" t="s">
        <v>629</v>
      </c>
      <c r="Q8" s="901"/>
      <c r="R8" s="275" t="s">
        <v>630</v>
      </c>
      <c r="S8" s="275" t="s">
        <v>631</v>
      </c>
    </row>
    <row r="9" spans="2:21" ht="30.95" customHeight="1">
      <c r="B9" s="379" t="s">
        <v>632</v>
      </c>
      <c r="C9" s="266"/>
      <c r="D9" s="266"/>
      <c r="E9" s="266"/>
      <c r="F9" s="617" t="s">
        <v>633</v>
      </c>
      <c r="G9" s="617" t="s">
        <v>634</v>
      </c>
      <c r="H9" s="591" t="s">
        <v>635</v>
      </c>
      <c r="I9" s="269" t="s">
        <v>636</v>
      </c>
      <c r="J9" s="269" t="s">
        <v>635</v>
      </c>
      <c r="K9" s="269" t="s">
        <v>636</v>
      </c>
      <c r="L9" s="269" t="s">
        <v>635</v>
      </c>
      <c r="M9" s="269" t="s">
        <v>636</v>
      </c>
      <c r="N9" s="269" t="s">
        <v>635</v>
      </c>
      <c r="O9" s="269" t="s">
        <v>636</v>
      </c>
      <c r="P9" s="269" t="s">
        <v>635</v>
      </c>
      <c r="Q9" s="269" t="s">
        <v>636</v>
      </c>
      <c r="R9" s="269" t="s">
        <v>635</v>
      </c>
      <c r="S9" s="269" t="s">
        <v>635</v>
      </c>
    </row>
    <row r="10" spans="2:21" s="254" customFormat="1" ht="18" customHeight="1">
      <c r="B10" s="901" t="s">
        <v>637</v>
      </c>
      <c r="C10" s="901"/>
      <c r="D10" s="909" t="s">
        <v>638</v>
      </c>
      <c r="E10" s="488" t="s">
        <v>639</v>
      </c>
      <c r="F10" s="430">
        <v>6466</v>
      </c>
      <c r="G10" s="430">
        <v>5788</v>
      </c>
      <c r="H10" s="430">
        <v>1447</v>
      </c>
      <c r="I10" s="55">
        <v>1545</v>
      </c>
      <c r="J10" s="55">
        <v>1447</v>
      </c>
      <c r="K10" s="55"/>
      <c r="L10" s="55">
        <v>1447</v>
      </c>
      <c r="M10" s="55"/>
      <c r="N10" s="55">
        <v>1447</v>
      </c>
      <c r="O10" s="55"/>
      <c r="P10" s="267">
        <f>+H10+J10+L10+N10</f>
        <v>5788</v>
      </c>
      <c r="Q10" s="267">
        <f>+I10+K10+M10+O10</f>
        <v>1545</v>
      </c>
      <c r="R10" s="55"/>
      <c r="S10" s="55"/>
      <c r="T10" s="41" t="str">
        <f>IF(COUNTA(H10:S10)&lt;&gt;COUNT(H10:S10),"Please remove any text entries, enter numeric values only","")</f>
        <v/>
      </c>
    </row>
    <row r="11" spans="2:21" s="254" customFormat="1" ht="18" customHeight="1">
      <c r="B11" s="901"/>
      <c r="C11" s="901"/>
      <c r="D11" s="909"/>
      <c r="E11" s="489" t="s">
        <v>640</v>
      </c>
      <c r="F11" s="490">
        <v>695</v>
      </c>
      <c r="G11" s="432"/>
      <c r="H11" s="430"/>
      <c r="I11" s="55"/>
      <c r="J11" s="55"/>
      <c r="K11" s="55"/>
      <c r="L11" s="55"/>
      <c r="M11" s="55"/>
      <c r="N11" s="55"/>
      <c r="O11" s="55"/>
      <c r="P11" s="267">
        <f>+H11+J11+L11+N11</f>
        <v>0</v>
      </c>
      <c r="Q11" s="267">
        <f>+I11+K11+M11+O11</f>
        <v>0</v>
      </c>
      <c r="R11" s="55"/>
      <c r="S11" s="55"/>
      <c r="T11" s="41" t="str">
        <f>IF(COUNTA(H11:S11)&lt;&gt;COUNT(H11:S11),"Please remove any text entries, enter numeric values only","")</f>
        <v/>
      </c>
    </row>
    <row r="12" spans="2:21" ht="18" customHeight="1">
      <c r="B12" s="901"/>
      <c r="C12" s="901"/>
      <c r="D12" s="910"/>
      <c r="E12" s="434" t="s">
        <v>330</v>
      </c>
      <c r="F12" s="433">
        <f>SUM(F10:F11)</f>
        <v>7161</v>
      </c>
      <c r="G12" s="433">
        <f t="shared" ref="G12:S12" si="0">SUM(G10:G11)</f>
        <v>5788</v>
      </c>
      <c r="H12" s="433">
        <f t="shared" si="0"/>
        <v>1447</v>
      </c>
      <c r="I12" s="433">
        <f t="shared" si="0"/>
        <v>1545</v>
      </c>
      <c r="J12" s="433">
        <f t="shared" si="0"/>
        <v>1447</v>
      </c>
      <c r="K12" s="433">
        <f t="shared" si="0"/>
        <v>0</v>
      </c>
      <c r="L12" s="433">
        <f t="shared" si="0"/>
        <v>1447</v>
      </c>
      <c r="M12" s="433">
        <f t="shared" si="0"/>
        <v>0</v>
      </c>
      <c r="N12" s="433">
        <f t="shared" si="0"/>
        <v>1447</v>
      </c>
      <c r="O12" s="433">
        <f t="shared" si="0"/>
        <v>0</v>
      </c>
      <c r="P12" s="433">
        <f t="shared" si="0"/>
        <v>5788</v>
      </c>
      <c r="Q12" s="433">
        <f t="shared" si="0"/>
        <v>1545</v>
      </c>
      <c r="R12" s="433">
        <f t="shared" si="0"/>
        <v>0</v>
      </c>
      <c r="S12" s="433">
        <f t="shared" si="0"/>
        <v>0</v>
      </c>
    </row>
    <row r="13" spans="2:21" ht="18" customHeight="1">
      <c r="B13" s="901"/>
      <c r="C13" s="901"/>
      <c r="D13" s="901" t="s">
        <v>641</v>
      </c>
      <c r="E13" s="434" t="s">
        <v>642</v>
      </c>
      <c r="F13" s="615"/>
      <c r="G13" s="431">
        <v>164</v>
      </c>
      <c r="H13" s="431">
        <v>102</v>
      </c>
      <c r="I13" s="58">
        <v>108</v>
      </c>
      <c r="J13" s="58">
        <v>329</v>
      </c>
      <c r="K13" s="58"/>
      <c r="L13" s="58">
        <v>329</v>
      </c>
      <c r="M13" s="58"/>
      <c r="N13" s="58">
        <v>329</v>
      </c>
      <c r="O13" s="58"/>
      <c r="P13" s="267">
        <f t="shared" ref="P13:P15" si="1">+H13+J13+L13+N13</f>
        <v>1089</v>
      </c>
      <c r="Q13" s="267">
        <f t="shared" ref="Q13:Q15" si="2">+I13+K13+M13+O13</f>
        <v>108</v>
      </c>
      <c r="R13" s="58"/>
      <c r="S13" s="58"/>
      <c r="T13" s="41" t="str">
        <f>IF(COUNTA(H13:S13)&lt;&gt;COUNT(H13:S13),"Please remove any text entries, enter numeric values only","")</f>
        <v/>
      </c>
    </row>
    <row r="14" spans="2:21" ht="18" customHeight="1">
      <c r="B14" s="901"/>
      <c r="C14" s="901"/>
      <c r="D14" s="901"/>
      <c r="E14" s="434" t="s">
        <v>643</v>
      </c>
      <c r="F14" s="615"/>
      <c r="G14" s="431">
        <v>43</v>
      </c>
      <c r="H14" s="431">
        <v>42</v>
      </c>
      <c r="I14" s="58">
        <v>35</v>
      </c>
      <c r="J14" s="58">
        <v>0</v>
      </c>
      <c r="K14" s="58"/>
      <c r="L14" s="58">
        <v>0</v>
      </c>
      <c r="M14" s="58"/>
      <c r="N14" s="58">
        <v>0</v>
      </c>
      <c r="O14" s="58"/>
      <c r="P14" s="267">
        <f t="shared" si="1"/>
        <v>42</v>
      </c>
      <c r="Q14" s="267">
        <f t="shared" si="2"/>
        <v>35</v>
      </c>
      <c r="R14" s="58"/>
      <c r="S14" s="58"/>
      <c r="T14" s="41" t="str">
        <f>IF(COUNTA(H14:S14)&lt;&gt;COUNT(H14:S14),"Please remove any text entries, enter numeric values only","")</f>
        <v/>
      </c>
      <c r="U14" s="255"/>
    </row>
    <row r="15" spans="2:21" ht="18" customHeight="1">
      <c r="B15" s="901"/>
      <c r="C15" s="901"/>
      <c r="D15" s="901"/>
      <c r="E15" s="434" t="s">
        <v>644</v>
      </c>
      <c r="F15" s="615"/>
      <c r="G15" s="431" t="s">
        <v>645</v>
      </c>
      <c r="H15" s="431">
        <v>0</v>
      </c>
      <c r="I15" s="58">
        <v>0</v>
      </c>
      <c r="J15" s="58">
        <v>73</v>
      </c>
      <c r="K15" s="58"/>
      <c r="L15" s="58">
        <v>197</v>
      </c>
      <c r="M15" s="58"/>
      <c r="N15" s="58">
        <v>214</v>
      </c>
      <c r="O15" s="58"/>
      <c r="P15" s="267">
        <f t="shared" si="1"/>
        <v>484</v>
      </c>
      <c r="Q15" s="267">
        <f t="shared" si="2"/>
        <v>0</v>
      </c>
      <c r="R15" s="58"/>
      <c r="S15" s="58"/>
      <c r="T15" s="41" t="str">
        <f>IF(COUNTA(H15:S15)&lt;&gt;COUNT(H15:S15),"Please remove any text entries, enter numeric values only","")</f>
        <v/>
      </c>
    </row>
    <row r="16" spans="2:21" ht="18" customHeight="1">
      <c r="B16" s="901"/>
      <c r="C16" s="901"/>
      <c r="D16" s="901"/>
      <c r="E16" s="268" t="s">
        <v>646</v>
      </c>
      <c r="F16" s="615"/>
      <c r="G16" s="432">
        <v>18</v>
      </c>
      <c r="H16" s="432">
        <v>3</v>
      </c>
      <c r="I16" s="428">
        <v>20</v>
      </c>
      <c r="J16" s="428">
        <v>3</v>
      </c>
      <c r="K16" s="428"/>
      <c r="L16" s="428">
        <v>3</v>
      </c>
      <c r="M16" s="428"/>
      <c r="N16" s="428">
        <v>3</v>
      </c>
      <c r="O16" s="428"/>
      <c r="P16" s="267">
        <f>+H16+J16+L16+N16</f>
        <v>12</v>
      </c>
      <c r="Q16" s="267">
        <f>+I16+K16+M16+O16</f>
        <v>20</v>
      </c>
      <c r="R16" s="428"/>
      <c r="S16" s="428"/>
      <c r="T16" s="41" t="str">
        <f>IF(COUNTA(H16:S16)&lt;&gt;COUNT(H16:S16),"Please remove any text entries, enter numeric values only","")</f>
        <v/>
      </c>
    </row>
    <row r="17" spans="2:20" ht="18" customHeight="1">
      <c r="B17" s="901"/>
      <c r="C17" s="901"/>
      <c r="D17" s="901"/>
      <c r="E17" s="434" t="s">
        <v>330</v>
      </c>
      <c r="F17" s="433">
        <f>SUM(F13:F15)</f>
        <v>0</v>
      </c>
      <c r="G17" s="433">
        <f>SUM(G13:G15)</f>
        <v>207</v>
      </c>
      <c r="H17" s="433">
        <f>SUM(H13:H15)</f>
        <v>144</v>
      </c>
      <c r="I17" s="267">
        <f t="shared" ref="I17:O17" si="3">SUM(I13:I15)</f>
        <v>143</v>
      </c>
      <c r="J17" s="267">
        <f t="shared" si="3"/>
        <v>402</v>
      </c>
      <c r="K17" s="267">
        <f t="shared" si="3"/>
        <v>0</v>
      </c>
      <c r="L17" s="267">
        <f t="shared" si="3"/>
        <v>526</v>
      </c>
      <c r="M17" s="267">
        <f t="shared" si="3"/>
        <v>0</v>
      </c>
      <c r="N17" s="267">
        <f t="shared" si="3"/>
        <v>543</v>
      </c>
      <c r="O17" s="267">
        <f t="shared" si="3"/>
        <v>0</v>
      </c>
      <c r="P17" s="267">
        <f t="shared" ref="P17:S17" si="4">SUM(P13:P15)</f>
        <v>1615</v>
      </c>
      <c r="Q17" s="267">
        <f t="shared" si="4"/>
        <v>143</v>
      </c>
      <c r="R17" s="267">
        <f t="shared" si="4"/>
        <v>0</v>
      </c>
      <c r="S17" s="267">
        <f t="shared" si="4"/>
        <v>0</v>
      </c>
    </row>
    <row r="18" spans="2:20" ht="18" customHeight="1">
      <c r="B18" s="901"/>
      <c r="C18" s="901"/>
      <c r="D18" s="913" t="s">
        <v>647</v>
      </c>
      <c r="E18" s="913"/>
      <c r="F18" s="433">
        <f>F12+F17</f>
        <v>7161</v>
      </c>
      <c r="G18" s="433">
        <f t="shared" ref="G18" si="5">G12+G17</f>
        <v>5995</v>
      </c>
      <c r="H18" s="433">
        <f t="shared" ref="H18:S18" si="6">H12+H17</f>
        <v>1591</v>
      </c>
      <c r="I18" s="433">
        <f t="shared" si="6"/>
        <v>1688</v>
      </c>
      <c r="J18" s="433">
        <f t="shared" si="6"/>
        <v>1849</v>
      </c>
      <c r="K18" s="433">
        <f t="shared" si="6"/>
        <v>0</v>
      </c>
      <c r="L18" s="433">
        <f t="shared" si="6"/>
        <v>1973</v>
      </c>
      <c r="M18" s="433">
        <f t="shared" si="6"/>
        <v>0</v>
      </c>
      <c r="N18" s="433">
        <f t="shared" si="6"/>
        <v>1990</v>
      </c>
      <c r="O18" s="433">
        <f t="shared" si="6"/>
        <v>0</v>
      </c>
      <c r="P18" s="433">
        <f t="shared" si="6"/>
        <v>7403</v>
      </c>
      <c r="Q18" s="433">
        <f t="shared" si="6"/>
        <v>1688</v>
      </c>
      <c r="R18" s="433">
        <f t="shared" si="6"/>
        <v>0</v>
      </c>
      <c r="S18" s="433">
        <f t="shared" si="6"/>
        <v>0</v>
      </c>
    </row>
    <row r="19" spans="2:20" ht="18" customHeight="1">
      <c r="B19" s="914" t="s">
        <v>648</v>
      </c>
      <c r="C19" s="915"/>
      <c r="D19" s="909" t="s">
        <v>638</v>
      </c>
      <c r="E19" s="488" t="s">
        <v>639</v>
      </c>
      <c r="F19" s="491">
        <v>21260</v>
      </c>
      <c r="G19" s="491">
        <v>17834</v>
      </c>
      <c r="H19" s="430">
        <v>4459</v>
      </c>
      <c r="I19" s="55">
        <v>3926</v>
      </c>
      <c r="J19" s="55">
        <v>4459</v>
      </c>
      <c r="K19" s="55"/>
      <c r="L19" s="55">
        <v>4459</v>
      </c>
      <c r="M19" s="55"/>
      <c r="N19" s="55">
        <v>4459</v>
      </c>
      <c r="O19" s="55"/>
      <c r="P19" s="267">
        <f>+H19+J19+L19+N19</f>
        <v>17836</v>
      </c>
      <c r="Q19" s="267">
        <f>+I19+K19+M19+O19</f>
        <v>3926</v>
      </c>
      <c r="R19" s="55"/>
      <c r="S19" s="55"/>
      <c r="T19" s="41" t="str">
        <f>IF(COUNTA(H19:S19)&lt;&gt;COUNT(H19:S19),"Please remove any text entries, enter numeric values only","")</f>
        <v/>
      </c>
    </row>
    <row r="20" spans="2:20" ht="18" customHeight="1">
      <c r="B20" s="914"/>
      <c r="C20" s="915"/>
      <c r="D20" s="909"/>
      <c r="E20" s="489" t="s">
        <v>640</v>
      </c>
      <c r="F20" s="492">
        <v>838</v>
      </c>
      <c r="G20" s="611"/>
      <c r="H20" s="430"/>
      <c r="I20" s="55"/>
      <c r="J20" s="55"/>
      <c r="K20" s="55"/>
      <c r="L20" s="55"/>
      <c r="M20" s="55"/>
      <c r="N20" s="55"/>
      <c r="O20" s="55"/>
      <c r="P20" s="267">
        <f>+H20+J20+L20+N20</f>
        <v>0</v>
      </c>
      <c r="Q20" s="267">
        <f>+I20+K20+M20+O20</f>
        <v>0</v>
      </c>
      <c r="R20" s="55"/>
      <c r="S20" s="55"/>
      <c r="T20" s="41" t="str">
        <f>IF(COUNTA(H20:S20)&lt;&gt;COUNT(H20:S20),"Please remove any text entries, enter numeric values only","")</f>
        <v/>
      </c>
    </row>
    <row r="21" spans="2:20" ht="18" customHeight="1">
      <c r="B21" s="914"/>
      <c r="C21" s="915"/>
      <c r="D21" s="910"/>
      <c r="E21" s="434" t="s">
        <v>330</v>
      </c>
      <c r="F21" s="433">
        <f>SUM(F19:F20)</f>
        <v>22098</v>
      </c>
      <c r="G21" s="433"/>
      <c r="H21" s="433">
        <f t="shared" ref="H21" si="7">SUM(H19:H20)</f>
        <v>4459</v>
      </c>
      <c r="I21" s="433">
        <f t="shared" ref="I21" si="8">SUM(I19:I20)</f>
        <v>3926</v>
      </c>
      <c r="J21" s="433">
        <f t="shared" ref="J21" si="9">SUM(J19:J20)</f>
        <v>4459</v>
      </c>
      <c r="K21" s="433">
        <f t="shared" ref="K21" si="10">SUM(K19:K20)</f>
        <v>0</v>
      </c>
      <c r="L21" s="433">
        <f t="shared" ref="L21" si="11">SUM(L19:L20)</f>
        <v>4459</v>
      </c>
      <c r="M21" s="433">
        <f t="shared" ref="M21" si="12">SUM(M19:M20)</f>
        <v>0</v>
      </c>
      <c r="N21" s="433">
        <f t="shared" ref="N21" si="13">SUM(N19:N20)</f>
        <v>4459</v>
      </c>
      <c r="O21" s="433">
        <f t="shared" ref="O21" si="14">SUM(O19:O20)</f>
        <v>0</v>
      </c>
      <c r="P21" s="433">
        <f t="shared" ref="P21" si="15">SUM(P19:P20)</f>
        <v>17836</v>
      </c>
      <c r="Q21" s="433">
        <f t="shared" ref="Q21" si="16">SUM(Q19:Q20)</f>
        <v>3926</v>
      </c>
      <c r="R21" s="433">
        <f t="shared" ref="R21" si="17">SUM(R19:R20)</f>
        <v>0</v>
      </c>
      <c r="S21" s="433">
        <f t="shared" ref="S21" si="18">SUM(S19:S20)</f>
        <v>0</v>
      </c>
    </row>
    <row r="22" spans="2:20" ht="18" customHeight="1">
      <c r="B22" s="914"/>
      <c r="C22" s="915"/>
      <c r="D22" s="901" t="s">
        <v>641</v>
      </c>
      <c r="E22" s="434" t="s">
        <v>642</v>
      </c>
      <c r="F22" s="615"/>
      <c r="G22" s="431">
        <v>1929</v>
      </c>
      <c r="H22" s="431">
        <v>864</v>
      </c>
      <c r="I22" s="58">
        <v>698</v>
      </c>
      <c r="J22" s="58">
        <v>354</v>
      </c>
      <c r="K22" s="58"/>
      <c r="L22" s="58">
        <v>300</v>
      </c>
      <c r="M22" s="58"/>
      <c r="N22" s="58">
        <v>300</v>
      </c>
      <c r="O22" s="58"/>
      <c r="P22" s="267">
        <f t="shared" ref="P22:P24" si="19">+H22+J22+L22+N22</f>
        <v>1818</v>
      </c>
      <c r="Q22" s="267">
        <f t="shared" ref="Q22:Q24" si="20">+I22+K22+M22+O22</f>
        <v>698</v>
      </c>
      <c r="R22" s="58"/>
      <c r="S22" s="58"/>
      <c r="T22" s="41" t="str">
        <f>IF(COUNTA(H22:S22)&lt;&gt;COUNT(H22:S22),"Please remove any text entries, enter numeric values only","")</f>
        <v/>
      </c>
    </row>
    <row r="23" spans="2:20" ht="18" customHeight="1">
      <c r="B23" s="914"/>
      <c r="C23" s="915"/>
      <c r="D23" s="901"/>
      <c r="E23" s="434" t="s">
        <v>643</v>
      </c>
      <c r="F23" s="615"/>
      <c r="G23" s="431">
        <v>1545</v>
      </c>
      <c r="H23" s="431">
        <v>120</v>
      </c>
      <c r="I23" s="58">
        <v>139</v>
      </c>
      <c r="J23" s="58">
        <v>120</v>
      </c>
      <c r="K23" s="58"/>
      <c r="L23" s="58">
        <v>120</v>
      </c>
      <c r="M23" s="58"/>
      <c r="N23" s="58">
        <v>120</v>
      </c>
      <c r="O23" s="58"/>
      <c r="P23" s="267">
        <f t="shared" si="19"/>
        <v>480</v>
      </c>
      <c r="Q23" s="267">
        <f t="shared" si="20"/>
        <v>139</v>
      </c>
      <c r="R23" s="58"/>
      <c r="S23" s="58"/>
      <c r="T23" s="41" t="str">
        <f>IF(COUNTA(H23:S23)&lt;&gt;COUNT(H23:S23),"Please remove any text entries, enter numeric values only","")</f>
        <v/>
      </c>
    </row>
    <row r="24" spans="2:20" ht="18" customHeight="1">
      <c r="B24" s="914"/>
      <c r="C24" s="915"/>
      <c r="D24" s="901"/>
      <c r="E24" s="434" t="s">
        <v>644</v>
      </c>
      <c r="F24" s="615"/>
      <c r="G24" s="431">
        <v>693</v>
      </c>
      <c r="H24" s="431">
        <v>417</v>
      </c>
      <c r="I24" s="58">
        <v>417</v>
      </c>
      <c r="J24" s="58">
        <v>625</v>
      </c>
      <c r="K24" s="58"/>
      <c r="L24" s="58">
        <v>625</v>
      </c>
      <c r="M24" s="58"/>
      <c r="N24" s="58">
        <v>625</v>
      </c>
      <c r="O24" s="58"/>
      <c r="P24" s="267">
        <f t="shared" si="19"/>
        <v>2292</v>
      </c>
      <c r="Q24" s="267">
        <f t="shared" si="20"/>
        <v>417</v>
      </c>
      <c r="R24" s="58"/>
      <c r="S24" s="58"/>
      <c r="T24" s="41" t="str">
        <f>IF(COUNTA(H24:S24)&lt;&gt;COUNT(H24:S24),"Please remove any text entries, enter numeric values only","")</f>
        <v/>
      </c>
    </row>
    <row r="25" spans="2:20" ht="18" customHeight="1">
      <c r="B25" s="914"/>
      <c r="C25" s="915"/>
      <c r="D25" s="901"/>
      <c r="E25" s="268" t="s">
        <v>646</v>
      </c>
      <c r="F25" s="615"/>
      <c r="G25" s="432">
        <v>106</v>
      </c>
      <c r="H25" s="432">
        <v>54</v>
      </c>
      <c r="I25" s="428">
        <v>37</v>
      </c>
      <c r="J25" s="428">
        <v>54</v>
      </c>
      <c r="K25" s="428"/>
      <c r="L25" s="428">
        <v>54</v>
      </c>
      <c r="M25" s="428"/>
      <c r="N25" s="428">
        <v>54</v>
      </c>
      <c r="O25" s="428"/>
      <c r="P25" s="267">
        <f>+H25+J25+L25+N25</f>
        <v>216</v>
      </c>
      <c r="Q25" s="267">
        <f>+I25+K25+M25+O25</f>
        <v>37</v>
      </c>
      <c r="R25" s="428"/>
      <c r="S25" s="428"/>
      <c r="T25" s="41" t="str">
        <f>IF(COUNTA(H25:S25)&lt;&gt;COUNT(H25:S25),"Please remove any text entries, enter numeric values only","")</f>
        <v/>
      </c>
    </row>
    <row r="26" spans="2:20" ht="17.25" customHeight="1">
      <c r="B26" s="914"/>
      <c r="C26" s="915"/>
      <c r="D26" s="901"/>
      <c r="E26" s="268" t="s">
        <v>330</v>
      </c>
      <c r="F26" s="433">
        <f>SUM(F22:F24)</f>
        <v>0</v>
      </c>
      <c r="G26" s="433">
        <f>SUM(G22:G24)</f>
        <v>4167</v>
      </c>
      <c r="H26" s="433">
        <f>SUM(H22:H24)</f>
        <v>1401</v>
      </c>
      <c r="I26" s="267">
        <f t="shared" ref="I26" si="21">SUM(I22:I24)</f>
        <v>1254</v>
      </c>
      <c r="J26" s="267">
        <f t="shared" ref="J26" si="22">SUM(J22:J24)</f>
        <v>1099</v>
      </c>
      <c r="K26" s="267">
        <f t="shared" ref="K26" si="23">SUM(K22:K24)</f>
        <v>0</v>
      </c>
      <c r="L26" s="267">
        <f t="shared" ref="L26" si="24">SUM(L22:L24)</f>
        <v>1045</v>
      </c>
      <c r="M26" s="267">
        <f t="shared" ref="M26" si="25">SUM(M22:M24)</f>
        <v>0</v>
      </c>
      <c r="N26" s="267">
        <f t="shared" ref="N26:P26" si="26">SUM(N22:N24)</f>
        <v>1045</v>
      </c>
      <c r="O26" s="267">
        <f t="shared" ref="O26:Q26" si="27">SUM(O22:O24)</f>
        <v>0</v>
      </c>
      <c r="P26" s="267">
        <f t="shared" si="26"/>
        <v>4590</v>
      </c>
      <c r="Q26" s="267">
        <f t="shared" si="27"/>
        <v>1254</v>
      </c>
      <c r="R26" s="267">
        <f t="shared" ref="R26:S26" si="28">SUM(R22:R24)</f>
        <v>0</v>
      </c>
      <c r="S26" s="267">
        <f t="shared" si="28"/>
        <v>0</v>
      </c>
    </row>
    <row r="27" spans="2:20" ht="18" customHeight="1">
      <c r="B27" s="916"/>
      <c r="C27" s="917"/>
      <c r="D27" s="918" t="s">
        <v>647</v>
      </c>
      <c r="E27" s="908"/>
      <c r="F27" s="433">
        <f>F21+F26</f>
        <v>22098</v>
      </c>
      <c r="G27" s="433">
        <f t="shared" ref="G27:H27" si="29">G21+G26</f>
        <v>4167</v>
      </c>
      <c r="H27" s="433">
        <f t="shared" si="29"/>
        <v>5860</v>
      </c>
      <c r="I27" s="433">
        <f t="shared" ref="I27" si="30">I21+I26</f>
        <v>5180</v>
      </c>
      <c r="J27" s="433">
        <f t="shared" ref="J27" si="31">J21+J26</f>
        <v>5558</v>
      </c>
      <c r="K27" s="433">
        <f t="shared" ref="K27" si="32">K21+K26</f>
        <v>0</v>
      </c>
      <c r="L27" s="433">
        <f t="shared" ref="L27" si="33">L21+L26</f>
        <v>5504</v>
      </c>
      <c r="M27" s="433">
        <f t="shared" ref="M27" si="34">M21+M26</f>
        <v>0</v>
      </c>
      <c r="N27" s="433">
        <f t="shared" ref="N27" si="35">N21+N26</f>
        <v>5504</v>
      </c>
      <c r="O27" s="433">
        <f t="shared" ref="O27" si="36">O21+O26</f>
        <v>0</v>
      </c>
      <c r="P27" s="433">
        <f t="shared" ref="P27" si="37">P21+P26</f>
        <v>22426</v>
      </c>
      <c r="Q27" s="433">
        <f t="shared" ref="Q27" si="38">Q21+Q26</f>
        <v>5180</v>
      </c>
      <c r="R27" s="433">
        <f t="shared" ref="R27" si="39">R21+R26</f>
        <v>0</v>
      </c>
      <c r="S27" s="433">
        <f t="shared" ref="S27" si="40">S21+S26</f>
        <v>0</v>
      </c>
    </row>
    <row r="28" spans="2:20" ht="18" customHeight="1">
      <c r="B28" s="911" t="s">
        <v>649</v>
      </c>
      <c r="C28" s="901" t="s">
        <v>650</v>
      </c>
      <c r="D28" s="909" t="s">
        <v>638</v>
      </c>
      <c r="E28" s="488" t="s">
        <v>639</v>
      </c>
      <c r="F28" s="491">
        <v>140696</v>
      </c>
      <c r="G28" s="491">
        <v>109491</v>
      </c>
      <c r="H28" s="430">
        <v>27373</v>
      </c>
      <c r="I28" s="55">
        <v>30343</v>
      </c>
      <c r="J28" s="55">
        <v>27373</v>
      </c>
      <c r="K28" s="55"/>
      <c r="L28" s="55">
        <v>27373</v>
      </c>
      <c r="M28" s="55"/>
      <c r="N28" s="55">
        <v>27373</v>
      </c>
      <c r="O28" s="55"/>
      <c r="P28" s="267">
        <f>+H28+J28+L28+N28</f>
        <v>109492</v>
      </c>
      <c r="Q28" s="267">
        <f>+I28+K28+M28+O28</f>
        <v>30343</v>
      </c>
      <c r="R28" s="55"/>
      <c r="S28" s="55"/>
      <c r="T28" s="41" t="str">
        <f>IF(COUNTA(H28:S28)&lt;&gt;COUNT(H28:S28),"Please remove any text entries, enter numeric values only","")</f>
        <v/>
      </c>
    </row>
    <row r="29" spans="2:20" ht="18" customHeight="1">
      <c r="B29" s="911"/>
      <c r="C29" s="901"/>
      <c r="D29" s="909"/>
      <c r="E29" s="489" t="s">
        <v>640</v>
      </c>
      <c r="F29" s="492">
        <v>6012</v>
      </c>
      <c r="G29" s="611"/>
      <c r="H29" s="430"/>
      <c r="I29" s="55"/>
      <c r="J29" s="55"/>
      <c r="K29" s="55"/>
      <c r="L29" s="55"/>
      <c r="M29" s="55"/>
      <c r="N29" s="55"/>
      <c r="O29" s="55"/>
      <c r="P29" s="267">
        <f>+H29+J29+L29+N29</f>
        <v>0</v>
      </c>
      <c r="Q29" s="267">
        <f>+I29+K29+M29+O29</f>
        <v>0</v>
      </c>
      <c r="R29" s="55"/>
      <c r="S29" s="55"/>
      <c r="T29" s="41" t="str">
        <f>IF(COUNTA(H29:S29)&lt;&gt;COUNT(H29:S29),"Please remove any text entries, enter numeric values only","")</f>
        <v/>
      </c>
    </row>
    <row r="30" spans="2:20" ht="18" customHeight="1">
      <c r="B30" s="911"/>
      <c r="C30" s="901"/>
      <c r="D30" s="910"/>
      <c r="E30" s="434" t="s">
        <v>330</v>
      </c>
      <c r="F30" s="433">
        <f>SUM(F28:F29)</f>
        <v>146708</v>
      </c>
      <c r="G30" s="433">
        <f t="shared" ref="G30:H30" si="41">SUM(G28:G29)</f>
        <v>109491</v>
      </c>
      <c r="H30" s="433">
        <f t="shared" si="41"/>
        <v>27373</v>
      </c>
      <c r="I30" s="433">
        <f t="shared" ref="I30" si="42">SUM(I28:I29)</f>
        <v>30343</v>
      </c>
      <c r="J30" s="433">
        <f t="shared" ref="J30" si="43">SUM(J28:J29)</f>
        <v>27373</v>
      </c>
      <c r="K30" s="433">
        <f t="shared" ref="K30" si="44">SUM(K28:K29)</f>
        <v>0</v>
      </c>
      <c r="L30" s="433">
        <f t="shared" ref="L30" si="45">SUM(L28:L29)</f>
        <v>27373</v>
      </c>
      <c r="M30" s="433">
        <f t="shared" ref="M30" si="46">SUM(M28:M29)</f>
        <v>0</v>
      </c>
      <c r="N30" s="433">
        <f t="shared" ref="N30" si="47">SUM(N28:N29)</f>
        <v>27373</v>
      </c>
      <c r="O30" s="433">
        <f t="shared" ref="O30" si="48">SUM(O28:O29)</f>
        <v>0</v>
      </c>
      <c r="P30" s="433">
        <f t="shared" ref="P30" si="49">SUM(P28:P29)</f>
        <v>109492</v>
      </c>
      <c r="Q30" s="433">
        <f t="shared" ref="Q30" si="50">SUM(Q28:Q29)</f>
        <v>30343</v>
      </c>
      <c r="R30" s="433">
        <f t="shared" ref="R30" si="51">SUM(R28:R29)</f>
        <v>0</v>
      </c>
      <c r="S30" s="433">
        <f t="shared" ref="S30" si="52">SUM(S28:S29)</f>
        <v>0</v>
      </c>
    </row>
    <row r="31" spans="2:20" ht="18" customHeight="1">
      <c r="B31" s="901"/>
      <c r="C31" s="901"/>
      <c r="D31" s="901" t="s">
        <v>641</v>
      </c>
      <c r="E31" s="434" t="s">
        <v>642</v>
      </c>
      <c r="F31" s="615"/>
      <c r="G31" s="431">
        <v>876</v>
      </c>
      <c r="H31" s="431"/>
      <c r="I31" s="58">
        <v>632</v>
      </c>
      <c r="J31" s="58"/>
      <c r="K31" s="58"/>
      <c r="L31" s="58"/>
      <c r="M31" s="58"/>
      <c r="N31" s="58"/>
      <c r="O31" s="58"/>
      <c r="P31" s="267">
        <f t="shared" ref="P31:P33" si="53">+H31+J31+L31+N31</f>
        <v>0</v>
      </c>
      <c r="Q31" s="267">
        <f t="shared" ref="Q31:Q33" si="54">+I31+K31+M31+O31</f>
        <v>632</v>
      </c>
      <c r="R31" s="58"/>
      <c r="S31" s="58"/>
      <c r="T31" s="41" t="str">
        <f>IF(COUNTA(H31:S31)&lt;&gt;COUNT(H31:S31),"Please remove any text entries, enter numeric values only","")</f>
        <v/>
      </c>
    </row>
    <row r="32" spans="2:20" ht="18" customHeight="1">
      <c r="B32" s="901"/>
      <c r="C32" s="901"/>
      <c r="D32" s="901"/>
      <c r="E32" s="434" t="s">
        <v>643</v>
      </c>
      <c r="F32" s="615"/>
      <c r="G32" s="431">
        <v>507</v>
      </c>
      <c r="H32" s="431">
        <v>300</v>
      </c>
      <c r="I32" s="58">
        <v>237</v>
      </c>
      <c r="J32" s="58">
        <v>300</v>
      </c>
      <c r="K32" s="58"/>
      <c r="L32" s="58">
        <v>300</v>
      </c>
      <c r="M32" s="58"/>
      <c r="N32" s="58">
        <v>300</v>
      </c>
      <c r="O32" s="58"/>
      <c r="P32" s="267">
        <f t="shared" si="53"/>
        <v>1200</v>
      </c>
      <c r="Q32" s="267">
        <f t="shared" si="54"/>
        <v>237</v>
      </c>
      <c r="R32" s="58"/>
      <c r="S32" s="58"/>
      <c r="T32" s="41" t="str">
        <f>IF(COUNTA(H32:S32)&lt;&gt;COUNT(H32:S32),"Please remove any text entries, enter numeric values only","")</f>
        <v/>
      </c>
    </row>
    <row r="33" spans="2:20" ht="18" customHeight="1">
      <c r="B33" s="901"/>
      <c r="C33" s="901"/>
      <c r="D33" s="901"/>
      <c r="E33" s="434" t="s">
        <v>644</v>
      </c>
      <c r="F33" s="615"/>
      <c r="G33" s="431" t="s">
        <v>645</v>
      </c>
      <c r="H33" s="431"/>
      <c r="I33" s="58"/>
      <c r="J33" s="58"/>
      <c r="K33" s="58"/>
      <c r="L33" s="58"/>
      <c r="M33" s="58"/>
      <c r="N33" s="58"/>
      <c r="O33" s="58"/>
      <c r="P33" s="267">
        <f t="shared" si="53"/>
        <v>0</v>
      </c>
      <c r="Q33" s="267">
        <f t="shared" si="54"/>
        <v>0</v>
      </c>
      <c r="R33" s="58"/>
      <c r="S33" s="58"/>
      <c r="T33" s="41" t="str">
        <f>IF(COUNTA(H33:S33)&lt;&gt;COUNT(H33:S33),"Please remove any text entries, enter numeric values only","")</f>
        <v/>
      </c>
    </row>
    <row r="34" spans="2:20" ht="18" customHeight="1">
      <c r="B34" s="901"/>
      <c r="C34" s="901"/>
      <c r="D34" s="901"/>
      <c r="E34" s="268" t="s">
        <v>646</v>
      </c>
      <c r="F34" s="615"/>
      <c r="G34" s="432">
        <v>11072</v>
      </c>
      <c r="H34" s="432">
        <v>4125</v>
      </c>
      <c r="I34" s="428">
        <v>2034</v>
      </c>
      <c r="J34" s="428">
        <v>4125</v>
      </c>
      <c r="K34" s="428"/>
      <c r="L34" s="428">
        <v>3438</v>
      </c>
      <c r="M34" s="428"/>
      <c r="N34" s="428">
        <v>4125</v>
      </c>
      <c r="O34" s="428"/>
      <c r="P34" s="267">
        <f>+H34+J34+L34+N34</f>
        <v>15813</v>
      </c>
      <c r="Q34" s="267">
        <f>+I34+K34+M34+O34</f>
        <v>2034</v>
      </c>
      <c r="R34" s="428"/>
      <c r="S34" s="428"/>
      <c r="T34" s="41" t="str">
        <f>IF(COUNTA(H34:S34)&lt;&gt;COUNT(H34:S34),"Please remove any text entries, enter numeric values only","")</f>
        <v/>
      </c>
    </row>
    <row r="35" spans="2:20" ht="18" customHeight="1">
      <c r="B35" s="901"/>
      <c r="C35" s="901"/>
      <c r="D35" s="901"/>
      <c r="E35" s="268" t="s">
        <v>330</v>
      </c>
      <c r="F35" s="433">
        <f>SUM(F31:F33)</f>
        <v>0</v>
      </c>
      <c r="G35" s="433">
        <f>SUM(G31:G33)</f>
        <v>1383</v>
      </c>
      <c r="H35" s="433">
        <f>SUM(H31:H33)</f>
        <v>300</v>
      </c>
      <c r="I35" s="267">
        <f t="shared" ref="I35" si="55">SUM(I31:I33)</f>
        <v>869</v>
      </c>
      <c r="J35" s="267">
        <f t="shared" ref="J35" si="56">SUM(J31:J33)</f>
        <v>300</v>
      </c>
      <c r="K35" s="267">
        <f t="shared" ref="K35" si="57">SUM(K31:K33)</f>
        <v>0</v>
      </c>
      <c r="L35" s="267">
        <f t="shared" ref="L35" si="58">SUM(L31:L33)</f>
        <v>300</v>
      </c>
      <c r="M35" s="267">
        <f t="shared" ref="M35" si="59">SUM(M31:M33)</f>
        <v>0</v>
      </c>
      <c r="N35" s="267">
        <f t="shared" ref="N35:P35" si="60">SUM(N31:N33)</f>
        <v>300</v>
      </c>
      <c r="O35" s="267">
        <f t="shared" ref="O35:Q35" si="61">SUM(O31:O33)</f>
        <v>0</v>
      </c>
      <c r="P35" s="267">
        <f t="shared" si="60"/>
        <v>1200</v>
      </c>
      <c r="Q35" s="267">
        <f t="shared" si="61"/>
        <v>869</v>
      </c>
      <c r="R35" s="267">
        <f t="shared" ref="R35:S35" si="62">SUM(R31:R33)</f>
        <v>0</v>
      </c>
      <c r="S35" s="267">
        <f t="shared" si="62"/>
        <v>0</v>
      </c>
    </row>
    <row r="36" spans="2:20" ht="18" customHeight="1">
      <c r="B36" s="901"/>
      <c r="C36" s="901"/>
      <c r="D36" s="907" t="s">
        <v>647</v>
      </c>
      <c r="E36" s="908"/>
      <c r="F36" s="433">
        <f>F30+F35</f>
        <v>146708</v>
      </c>
      <c r="G36" s="433">
        <f t="shared" ref="G36:H36" si="63">G30+G35</f>
        <v>110874</v>
      </c>
      <c r="H36" s="433">
        <f t="shared" si="63"/>
        <v>27673</v>
      </c>
      <c r="I36" s="433">
        <f t="shared" ref="I36" si="64">I30+I35</f>
        <v>31212</v>
      </c>
      <c r="J36" s="433">
        <f t="shared" ref="J36" si="65">J30+J35</f>
        <v>27673</v>
      </c>
      <c r="K36" s="433">
        <f t="shared" ref="K36" si="66">K30+K35</f>
        <v>0</v>
      </c>
      <c r="L36" s="433">
        <f t="shared" ref="L36" si="67">L30+L35</f>
        <v>27673</v>
      </c>
      <c r="M36" s="433">
        <f t="shared" ref="M36" si="68">M30+M35</f>
        <v>0</v>
      </c>
      <c r="N36" s="433">
        <f t="shared" ref="N36" si="69">N30+N35</f>
        <v>27673</v>
      </c>
      <c r="O36" s="433">
        <f t="shared" ref="O36" si="70">O30+O35</f>
        <v>0</v>
      </c>
      <c r="P36" s="433">
        <f t="shared" ref="P36" si="71">P30+P35</f>
        <v>110692</v>
      </c>
      <c r="Q36" s="433">
        <f t="shared" ref="Q36" si="72">Q30+Q35</f>
        <v>31212</v>
      </c>
      <c r="R36" s="433">
        <f t="shared" ref="R36" si="73">R30+R35</f>
        <v>0</v>
      </c>
      <c r="S36" s="433">
        <f t="shared" ref="S36" si="74">S30+S35</f>
        <v>0</v>
      </c>
    </row>
    <row r="37" spans="2:20" ht="18" customHeight="1">
      <c r="B37" s="901"/>
      <c r="C37" s="901" t="s">
        <v>651</v>
      </c>
      <c r="D37" s="909" t="s">
        <v>638</v>
      </c>
      <c r="E37" s="488" t="s">
        <v>639</v>
      </c>
      <c r="F37" s="491"/>
      <c r="G37" s="491">
        <v>13723</v>
      </c>
      <c r="H37" s="430">
        <v>3431</v>
      </c>
      <c r="I37" s="55">
        <v>2293</v>
      </c>
      <c r="J37" s="55">
        <v>3431</v>
      </c>
      <c r="K37" s="55"/>
      <c r="L37" s="55">
        <v>3431</v>
      </c>
      <c r="M37" s="55"/>
      <c r="N37" s="55">
        <v>3431</v>
      </c>
      <c r="O37" s="55"/>
      <c r="P37" s="267">
        <f>+H37+J37+L37+N37</f>
        <v>13724</v>
      </c>
      <c r="Q37" s="267">
        <f>+I37+K37+M37+O37</f>
        <v>2293</v>
      </c>
      <c r="R37" s="55"/>
      <c r="S37" s="55"/>
      <c r="T37" s="41" t="str">
        <f>IF(COUNTA(H37:S37)&lt;&gt;COUNT(H37:S37),"Please remove any text entries, enter numeric values only","")</f>
        <v/>
      </c>
    </row>
    <row r="38" spans="2:20" ht="18" customHeight="1">
      <c r="B38" s="901"/>
      <c r="C38" s="901"/>
      <c r="D38" s="909"/>
      <c r="E38" s="489" t="s">
        <v>640</v>
      </c>
      <c r="F38" s="492"/>
      <c r="G38" s="611"/>
      <c r="H38" s="430"/>
      <c r="I38" s="55"/>
      <c r="J38" s="55"/>
      <c r="K38" s="55"/>
      <c r="L38" s="55"/>
      <c r="M38" s="55"/>
      <c r="N38" s="55"/>
      <c r="O38" s="55"/>
      <c r="P38" s="267">
        <f>+H38+J38+L38+N38</f>
        <v>0</v>
      </c>
      <c r="Q38" s="267">
        <f>+I38+K38+M38+O38</f>
        <v>0</v>
      </c>
      <c r="R38" s="55"/>
      <c r="S38" s="55"/>
      <c r="T38" s="41" t="str">
        <f>IF(COUNTA(H38:S38)&lt;&gt;COUNT(H38:S38),"Please remove any text entries, enter numeric values only","")</f>
        <v/>
      </c>
    </row>
    <row r="39" spans="2:20" ht="18" customHeight="1">
      <c r="B39" s="901"/>
      <c r="C39" s="901"/>
      <c r="D39" s="910"/>
      <c r="E39" s="434" t="s">
        <v>330</v>
      </c>
      <c r="F39" s="433">
        <f>SUM(F37:F38)</f>
        <v>0</v>
      </c>
      <c r="G39" s="433">
        <f t="shared" ref="G39:H39" si="75">SUM(G37:G38)</f>
        <v>13723</v>
      </c>
      <c r="H39" s="433">
        <f t="shared" si="75"/>
        <v>3431</v>
      </c>
      <c r="I39" s="433">
        <f t="shared" ref="I39" si="76">SUM(I37:I38)</f>
        <v>2293</v>
      </c>
      <c r="J39" s="433">
        <f t="shared" ref="J39" si="77">SUM(J37:J38)</f>
        <v>3431</v>
      </c>
      <c r="K39" s="433">
        <f t="shared" ref="K39" si="78">SUM(K37:K38)</f>
        <v>0</v>
      </c>
      <c r="L39" s="433">
        <f t="shared" ref="L39" si="79">SUM(L37:L38)</f>
        <v>3431</v>
      </c>
      <c r="M39" s="433">
        <f t="shared" ref="M39" si="80">SUM(M37:M38)</f>
        <v>0</v>
      </c>
      <c r="N39" s="433">
        <f t="shared" ref="N39" si="81">SUM(N37:N38)</f>
        <v>3431</v>
      </c>
      <c r="O39" s="433">
        <f t="shared" ref="O39" si="82">SUM(O37:O38)</f>
        <v>0</v>
      </c>
      <c r="P39" s="433">
        <f t="shared" ref="P39" si="83">SUM(P37:P38)</f>
        <v>13724</v>
      </c>
      <c r="Q39" s="433">
        <f t="shared" ref="Q39" si="84">SUM(Q37:Q38)</f>
        <v>2293</v>
      </c>
      <c r="R39" s="433">
        <f t="shared" ref="R39" si="85">SUM(R37:R38)</f>
        <v>0</v>
      </c>
      <c r="S39" s="433">
        <f t="shared" ref="S39" si="86">SUM(S37:S38)</f>
        <v>0</v>
      </c>
    </row>
    <row r="40" spans="2:20" ht="18" customHeight="1">
      <c r="B40" s="901"/>
      <c r="C40" s="901"/>
      <c r="D40" s="901" t="s">
        <v>641</v>
      </c>
      <c r="E40" s="434" t="s">
        <v>642</v>
      </c>
      <c r="F40" s="615"/>
      <c r="G40" s="431">
        <v>1</v>
      </c>
      <c r="H40" s="431"/>
      <c r="I40" s="58"/>
      <c r="J40" s="58"/>
      <c r="K40" s="58"/>
      <c r="L40" s="58"/>
      <c r="M40" s="58"/>
      <c r="N40" s="58"/>
      <c r="O40" s="58"/>
      <c r="P40" s="267">
        <f t="shared" ref="P40:P42" si="87">+H40+J40+L40+N40</f>
        <v>0</v>
      </c>
      <c r="Q40" s="267">
        <f t="shared" ref="Q40:Q42" si="88">+I40+K40+M40+O40</f>
        <v>0</v>
      </c>
      <c r="R40" s="58"/>
      <c r="S40" s="58"/>
      <c r="T40" s="41" t="str">
        <f>IF(COUNTA(H40:S40)&lt;&gt;COUNT(H40:S40),"Please remove any text entries, enter numeric values only","")</f>
        <v/>
      </c>
    </row>
    <row r="41" spans="2:20" ht="18" customHeight="1">
      <c r="B41" s="901"/>
      <c r="C41" s="901"/>
      <c r="D41" s="901"/>
      <c r="E41" s="434" t="s">
        <v>643</v>
      </c>
      <c r="F41" s="615"/>
      <c r="G41" s="431"/>
      <c r="H41" s="431"/>
      <c r="I41" s="58"/>
      <c r="J41" s="58"/>
      <c r="K41" s="58"/>
      <c r="L41" s="58"/>
      <c r="M41" s="58"/>
      <c r="N41" s="58"/>
      <c r="O41" s="58"/>
      <c r="P41" s="267">
        <f t="shared" si="87"/>
        <v>0</v>
      </c>
      <c r="Q41" s="267">
        <f t="shared" si="88"/>
        <v>0</v>
      </c>
      <c r="R41" s="58"/>
      <c r="S41" s="58"/>
      <c r="T41" s="41" t="str">
        <f>IF(COUNTA(H41:S41)&lt;&gt;COUNT(H41:S41),"Please remove any text entries, enter numeric values only","")</f>
        <v/>
      </c>
    </row>
    <row r="42" spans="2:20" ht="18" customHeight="1">
      <c r="B42" s="901"/>
      <c r="C42" s="901"/>
      <c r="D42" s="901"/>
      <c r="E42" s="434" t="s">
        <v>644</v>
      </c>
      <c r="F42" s="615"/>
      <c r="G42" s="431"/>
      <c r="H42" s="431"/>
      <c r="I42" s="58"/>
      <c r="J42" s="58"/>
      <c r="K42" s="58"/>
      <c r="L42" s="58"/>
      <c r="M42" s="58"/>
      <c r="N42" s="58"/>
      <c r="O42" s="58"/>
      <c r="P42" s="267">
        <f t="shared" si="87"/>
        <v>0</v>
      </c>
      <c r="Q42" s="267">
        <f t="shared" si="88"/>
        <v>0</v>
      </c>
      <c r="R42" s="58"/>
      <c r="S42" s="58"/>
      <c r="T42" s="41" t="str">
        <f>IF(COUNTA(H42:S42)&lt;&gt;COUNT(H42:S42),"Please remove any text entries, enter numeric values only","")</f>
        <v/>
      </c>
    </row>
    <row r="43" spans="2:20" ht="18" customHeight="1">
      <c r="B43" s="901"/>
      <c r="C43" s="901"/>
      <c r="D43" s="901"/>
      <c r="E43" s="268" t="s">
        <v>646</v>
      </c>
      <c r="F43" s="615"/>
      <c r="G43" s="432">
        <v>1610</v>
      </c>
      <c r="H43" s="432"/>
      <c r="I43" s="428">
        <v>318</v>
      </c>
      <c r="J43" s="428"/>
      <c r="K43" s="428"/>
      <c r="L43" s="428"/>
      <c r="M43" s="428"/>
      <c r="N43" s="428"/>
      <c r="O43" s="428"/>
      <c r="P43" s="267">
        <f>+H43+J43+L43+N43</f>
        <v>0</v>
      </c>
      <c r="Q43" s="267">
        <f>+I43+K43+M43+O43</f>
        <v>318</v>
      </c>
      <c r="R43" s="428"/>
      <c r="S43" s="428"/>
      <c r="T43" s="41" t="str">
        <f>IF(COUNTA(H43:S43)&lt;&gt;COUNT(H43:S43),"Please remove any text entries, enter numeric values only","")</f>
        <v/>
      </c>
    </row>
    <row r="44" spans="2:20" ht="18" customHeight="1">
      <c r="B44" s="901"/>
      <c r="C44" s="901"/>
      <c r="D44" s="901"/>
      <c r="E44" s="268" t="s">
        <v>330</v>
      </c>
      <c r="F44" s="433">
        <f>SUM(F40:F42)</f>
        <v>0</v>
      </c>
      <c r="G44" s="433">
        <f>SUM(G40:G42)</f>
        <v>1</v>
      </c>
      <c r="H44" s="433">
        <f>SUM(H40:H42)</f>
        <v>0</v>
      </c>
      <c r="I44" s="267">
        <f t="shared" ref="I44" si="89">SUM(I40:I42)</f>
        <v>0</v>
      </c>
      <c r="J44" s="267">
        <f t="shared" ref="J44" si="90">SUM(J40:J42)</f>
        <v>0</v>
      </c>
      <c r="K44" s="267">
        <f t="shared" ref="K44" si="91">SUM(K40:K42)</f>
        <v>0</v>
      </c>
      <c r="L44" s="267">
        <f t="shared" ref="L44" si="92">SUM(L40:L42)</f>
        <v>0</v>
      </c>
      <c r="M44" s="267">
        <f t="shared" ref="M44" si="93">SUM(M40:M42)</f>
        <v>0</v>
      </c>
      <c r="N44" s="267">
        <f t="shared" ref="N44:P44" si="94">SUM(N40:N42)</f>
        <v>0</v>
      </c>
      <c r="O44" s="267">
        <f t="shared" ref="O44:Q44" si="95">SUM(O40:O42)</f>
        <v>0</v>
      </c>
      <c r="P44" s="267">
        <f t="shared" si="94"/>
        <v>0</v>
      </c>
      <c r="Q44" s="267">
        <f t="shared" si="95"/>
        <v>0</v>
      </c>
      <c r="R44" s="267">
        <f t="shared" ref="R44:S44" si="96">SUM(R40:R42)</f>
        <v>0</v>
      </c>
      <c r="S44" s="267">
        <f t="shared" si="96"/>
        <v>0</v>
      </c>
    </row>
    <row r="45" spans="2:20" ht="18" customHeight="1">
      <c r="B45" s="901"/>
      <c r="C45" s="901"/>
      <c r="D45" s="907" t="s">
        <v>647</v>
      </c>
      <c r="E45" s="908"/>
      <c r="F45" s="433">
        <f>F39+F44</f>
        <v>0</v>
      </c>
      <c r="G45" s="433">
        <f t="shared" ref="G45:H45" si="97">G39+G44</f>
        <v>13724</v>
      </c>
      <c r="H45" s="433">
        <f t="shared" si="97"/>
        <v>3431</v>
      </c>
      <c r="I45" s="433">
        <f t="shared" ref="I45" si="98">I39+I44</f>
        <v>2293</v>
      </c>
      <c r="J45" s="433">
        <f t="shared" ref="J45" si="99">J39+J44</f>
        <v>3431</v>
      </c>
      <c r="K45" s="433">
        <f t="shared" ref="K45" si="100">K39+K44</f>
        <v>0</v>
      </c>
      <c r="L45" s="433">
        <f t="shared" ref="L45" si="101">L39+L44</f>
        <v>3431</v>
      </c>
      <c r="M45" s="433">
        <f t="shared" ref="M45" si="102">M39+M44</f>
        <v>0</v>
      </c>
      <c r="N45" s="433">
        <f t="shared" ref="N45" si="103">N39+N44</f>
        <v>3431</v>
      </c>
      <c r="O45" s="433">
        <f t="shared" ref="O45" si="104">O39+O44</f>
        <v>0</v>
      </c>
      <c r="P45" s="433">
        <f t="shared" ref="P45" si="105">P39+P44</f>
        <v>13724</v>
      </c>
      <c r="Q45" s="433">
        <f t="shared" ref="Q45" si="106">Q39+Q44</f>
        <v>2293</v>
      </c>
      <c r="R45" s="433">
        <f t="shared" ref="R45" si="107">R39+R44</f>
        <v>0</v>
      </c>
      <c r="S45" s="433">
        <f t="shared" ref="S45" si="108">S39+S44</f>
        <v>0</v>
      </c>
    </row>
    <row r="46" spans="2:20" ht="18" customHeight="1">
      <c r="B46" s="901" t="s">
        <v>652</v>
      </c>
      <c r="C46" s="901" t="s">
        <v>650</v>
      </c>
      <c r="D46" s="909" t="s">
        <v>638</v>
      </c>
      <c r="E46" s="488" t="s">
        <v>639</v>
      </c>
      <c r="F46" s="491">
        <v>321015</v>
      </c>
      <c r="G46" s="491">
        <v>224154</v>
      </c>
      <c r="H46" s="430">
        <v>56039</v>
      </c>
      <c r="I46" s="55">
        <v>62295</v>
      </c>
      <c r="J46" s="55">
        <v>56039</v>
      </c>
      <c r="K46" s="55"/>
      <c r="L46" s="55">
        <v>56039</v>
      </c>
      <c r="M46" s="55"/>
      <c r="N46" s="55">
        <v>56039</v>
      </c>
      <c r="O46" s="55"/>
      <c r="P46" s="267">
        <f>+H46+J46+L46+N46</f>
        <v>224156</v>
      </c>
      <c r="Q46" s="267">
        <f>+I46+K46+M46+O46</f>
        <v>62295</v>
      </c>
      <c r="R46" s="55"/>
      <c r="S46" s="55"/>
      <c r="T46" s="41" t="str">
        <f>IF(COUNTA(H46:S46)&lt;&gt;COUNT(H46:S46),"Please remove any text entries, enter numeric values only","")</f>
        <v/>
      </c>
    </row>
    <row r="47" spans="2:20" ht="18" customHeight="1">
      <c r="B47" s="901"/>
      <c r="C47" s="901"/>
      <c r="D47" s="909"/>
      <c r="E47" s="489" t="s">
        <v>640</v>
      </c>
      <c r="F47" s="492">
        <v>343</v>
      </c>
      <c r="G47" s="611"/>
      <c r="H47" s="430"/>
      <c r="I47" s="55"/>
      <c r="J47" s="55"/>
      <c r="K47" s="55"/>
      <c r="L47" s="55"/>
      <c r="M47" s="55"/>
      <c r="N47" s="55"/>
      <c r="O47" s="55"/>
      <c r="P47" s="267">
        <f>+H47+J47+L47+N47</f>
        <v>0</v>
      </c>
      <c r="Q47" s="267">
        <f>+I47+K47+M47+O47</f>
        <v>0</v>
      </c>
      <c r="R47" s="55"/>
      <c r="S47" s="55"/>
      <c r="T47" s="41" t="str">
        <f>IF(COUNTA(H47:S47)&lt;&gt;COUNT(H47:S47),"Please remove any text entries, enter numeric values only","")</f>
        <v/>
      </c>
    </row>
    <row r="48" spans="2:20" ht="18" customHeight="1">
      <c r="B48" s="901"/>
      <c r="C48" s="901"/>
      <c r="D48" s="910"/>
      <c r="E48" s="434" t="s">
        <v>330</v>
      </c>
      <c r="F48" s="433">
        <f>SUM(F46:F47)</f>
        <v>321358</v>
      </c>
      <c r="G48" s="433">
        <f t="shared" ref="G48:H48" si="109">SUM(G46:G47)</f>
        <v>224154</v>
      </c>
      <c r="H48" s="433">
        <f t="shared" si="109"/>
        <v>56039</v>
      </c>
      <c r="I48" s="433">
        <f t="shared" ref="I48" si="110">SUM(I46:I47)</f>
        <v>62295</v>
      </c>
      <c r="J48" s="433">
        <f t="shared" ref="J48" si="111">SUM(J46:J47)</f>
        <v>56039</v>
      </c>
      <c r="K48" s="433">
        <f t="shared" ref="K48" si="112">SUM(K46:K47)</f>
        <v>0</v>
      </c>
      <c r="L48" s="433">
        <f t="shared" ref="L48" si="113">SUM(L46:L47)</f>
        <v>56039</v>
      </c>
      <c r="M48" s="433">
        <f t="shared" ref="M48" si="114">SUM(M46:M47)</f>
        <v>0</v>
      </c>
      <c r="N48" s="433">
        <f t="shared" ref="N48" si="115">SUM(N46:N47)</f>
        <v>56039</v>
      </c>
      <c r="O48" s="433">
        <f t="shared" ref="O48" si="116">SUM(O46:O47)</f>
        <v>0</v>
      </c>
      <c r="P48" s="433">
        <f t="shared" ref="P48" si="117">SUM(P46:P47)</f>
        <v>224156</v>
      </c>
      <c r="Q48" s="433">
        <f t="shared" ref="Q48" si="118">SUM(Q46:Q47)</f>
        <v>62295</v>
      </c>
      <c r="R48" s="433">
        <f t="shared" ref="R48" si="119">SUM(R46:R47)</f>
        <v>0</v>
      </c>
      <c r="S48" s="433">
        <f t="shared" ref="S48" si="120">SUM(S46:S47)</f>
        <v>0</v>
      </c>
    </row>
    <row r="49" spans="2:20" ht="18" customHeight="1">
      <c r="B49" s="901"/>
      <c r="C49" s="901"/>
      <c r="D49" s="901" t="s">
        <v>641</v>
      </c>
      <c r="E49" s="434" t="s">
        <v>642</v>
      </c>
      <c r="F49" s="615"/>
      <c r="G49" s="431">
        <v>1676</v>
      </c>
      <c r="H49" s="431"/>
      <c r="I49" s="58">
        <v>26</v>
      </c>
      <c r="J49" s="58"/>
      <c r="K49" s="58"/>
      <c r="L49" s="58"/>
      <c r="M49" s="58"/>
      <c r="N49" s="58"/>
      <c r="O49" s="58"/>
      <c r="P49" s="267">
        <f t="shared" ref="P49:P51" si="121">+H49+J49+L49+N49</f>
        <v>0</v>
      </c>
      <c r="Q49" s="267">
        <f t="shared" ref="Q49:Q51" si="122">+I49+K49+M49+O49</f>
        <v>26</v>
      </c>
      <c r="R49" s="58"/>
      <c r="S49" s="58"/>
      <c r="T49" s="41" t="str">
        <f>IF(COUNTA(H49:S49)&lt;&gt;COUNT(H49:S49),"Please remove any text entries, enter numeric values only","")</f>
        <v/>
      </c>
    </row>
    <row r="50" spans="2:20" ht="18" customHeight="1">
      <c r="B50" s="901"/>
      <c r="C50" s="901"/>
      <c r="D50" s="901"/>
      <c r="E50" s="434" t="s">
        <v>643</v>
      </c>
      <c r="F50" s="615"/>
      <c r="G50" s="431">
        <v>20</v>
      </c>
      <c r="H50" s="431"/>
      <c r="I50" s="58">
        <v>65</v>
      </c>
      <c r="J50" s="58"/>
      <c r="K50" s="58"/>
      <c r="L50" s="58"/>
      <c r="M50" s="58"/>
      <c r="N50" s="58"/>
      <c r="O50" s="58"/>
      <c r="P50" s="267">
        <f t="shared" si="121"/>
        <v>0</v>
      </c>
      <c r="Q50" s="267">
        <f t="shared" si="122"/>
        <v>65</v>
      </c>
      <c r="R50" s="58"/>
      <c r="S50" s="58"/>
      <c r="T50" s="41" t="str">
        <f>IF(COUNTA(H50:S50)&lt;&gt;COUNT(H50:S50),"Please remove any text entries, enter numeric values only","")</f>
        <v/>
      </c>
    </row>
    <row r="51" spans="2:20" ht="18" customHeight="1">
      <c r="B51" s="901"/>
      <c r="C51" s="901"/>
      <c r="D51" s="901"/>
      <c r="E51" s="434" t="s">
        <v>644</v>
      </c>
      <c r="F51" s="615"/>
      <c r="G51" s="431"/>
      <c r="H51" s="431"/>
      <c r="I51" s="58"/>
      <c r="J51" s="58"/>
      <c r="K51" s="58"/>
      <c r="L51" s="58"/>
      <c r="M51" s="58"/>
      <c r="N51" s="58"/>
      <c r="O51" s="58"/>
      <c r="P51" s="267">
        <f t="shared" si="121"/>
        <v>0</v>
      </c>
      <c r="Q51" s="267">
        <f t="shared" si="122"/>
        <v>0</v>
      </c>
      <c r="R51" s="58"/>
      <c r="S51" s="58"/>
      <c r="T51" s="41" t="str">
        <f>IF(COUNTA(H51:S51)&lt;&gt;COUNT(H51:S51),"Please remove any text entries, enter numeric values only","")</f>
        <v/>
      </c>
    </row>
    <row r="52" spans="2:20" ht="18" customHeight="1">
      <c r="B52" s="901"/>
      <c r="C52" s="901"/>
      <c r="D52" s="901"/>
      <c r="E52" s="268" t="s">
        <v>646</v>
      </c>
      <c r="F52" s="615"/>
      <c r="G52" s="432">
        <v>1206</v>
      </c>
      <c r="H52" s="432"/>
      <c r="I52" s="428">
        <v>173</v>
      </c>
      <c r="J52" s="428"/>
      <c r="K52" s="428"/>
      <c r="L52" s="428"/>
      <c r="M52" s="428"/>
      <c r="N52" s="428"/>
      <c r="O52" s="428"/>
      <c r="P52" s="267">
        <f>+H52+J52+L52+N52</f>
        <v>0</v>
      </c>
      <c r="Q52" s="267">
        <f>+I52+K52+M52+O52</f>
        <v>173</v>
      </c>
      <c r="R52" s="428"/>
      <c r="S52" s="428"/>
      <c r="T52" s="41" t="str">
        <f>IF(COUNTA(H52:S52)&lt;&gt;COUNT(H52:S52),"Please remove any text entries, enter numeric values only","")</f>
        <v/>
      </c>
    </row>
    <row r="53" spans="2:20" ht="18" customHeight="1">
      <c r="B53" s="901"/>
      <c r="C53" s="901"/>
      <c r="D53" s="901"/>
      <c r="E53" s="268" t="s">
        <v>330</v>
      </c>
      <c r="F53" s="433">
        <f>SUM(F49:F51)</f>
        <v>0</v>
      </c>
      <c r="G53" s="433">
        <f>SUM(G49:G51)</f>
        <v>1696</v>
      </c>
      <c r="H53" s="433">
        <f>SUM(H49:H51)</f>
        <v>0</v>
      </c>
      <c r="I53" s="267">
        <f t="shared" ref="I53" si="123">SUM(I49:I51)</f>
        <v>91</v>
      </c>
      <c r="J53" s="267">
        <f t="shared" ref="J53" si="124">SUM(J49:J51)</f>
        <v>0</v>
      </c>
      <c r="K53" s="267">
        <f t="shared" ref="K53" si="125">SUM(K49:K51)</f>
        <v>0</v>
      </c>
      <c r="L53" s="267">
        <f t="shared" ref="L53" si="126">SUM(L49:L51)</f>
        <v>0</v>
      </c>
      <c r="M53" s="267">
        <f t="shared" ref="M53" si="127">SUM(M49:M51)</f>
        <v>0</v>
      </c>
      <c r="N53" s="267">
        <f t="shared" ref="N53:P53" si="128">SUM(N49:N51)</f>
        <v>0</v>
      </c>
      <c r="O53" s="267">
        <f t="shared" ref="O53:Q53" si="129">SUM(O49:O51)</f>
        <v>0</v>
      </c>
      <c r="P53" s="267">
        <f t="shared" si="128"/>
        <v>0</v>
      </c>
      <c r="Q53" s="267">
        <f t="shared" si="129"/>
        <v>91</v>
      </c>
      <c r="R53" s="267">
        <f t="shared" ref="R53:S53" si="130">SUM(R49:R51)</f>
        <v>0</v>
      </c>
      <c r="S53" s="267">
        <f t="shared" si="130"/>
        <v>0</v>
      </c>
    </row>
    <row r="54" spans="2:20" ht="18" customHeight="1">
      <c r="B54" s="901"/>
      <c r="C54" s="901"/>
      <c r="D54" s="907" t="s">
        <v>647</v>
      </c>
      <c r="E54" s="908"/>
      <c r="F54" s="433">
        <f>F48+F53</f>
        <v>321358</v>
      </c>
      <c r="G54" s="433">
        <f t="shared" ref="G54:H54" si="131">G48+G53</f>
        <v>225850</v>
      </c>
      <c r="H54" s="433">
        <f t="shared" si="131"/>
        <v>56039</v>
      </c>
      <c r="I54" s="433">
        <f t="shared" ref="I54" si="132">I48+I53</f>
        <v>62386</v>
      </c>
      <c r="J54" s="433">
        <f t="shared" ref="J54" si="133">J48+J53</f>
        <v>56039</v>
      </c>
      <c r="K54" s="433">
        <f t="shared" ref="K54" si="134">K48+K53</f>
        <v>0</v>
      </c>
      <c r="L54" s="433">
        <f t="shared" ref="L54" si="135">L48+L53</f>
        <v>56039</v>
      </c>
      <c r="M54" s="433">
        <f t="shared" ref="M54" si="136">M48+M53</f>
        <v>0</v>
      </c>
      <c r="N54" s="433">
        <f t="shared" ref="N54" si="137">N48+N53</f>
        <v>56039</v>
      </c>
      <c r="O54" s="433">
        <f t="shared" ref="O54" si="138">O48+O53</f>
        <v>0</v>
      </c>
      <c r="P54" s="433">
        <f t="shared" ref="P54" si="139">P48+P53</f>
        <v>224156</v>
      </c>
      <c r="Q54" s="433">
        <f t="shared" ref="Q54" si="140">Q48+Q53</f>
        <v>62386</v>
      </c>
      <c r="R54" s="433">
        <f t="shared" ref="R54" si="141">R48+R53</f>
        <v>0</v>
      </c>
      <c r="S54" s="433">
        <f t="shared" ref="S54" si="142">S48+S53</f>
        <v>0</v>
      </c>
    </row>
    <row r="55" spans="2:20" ht="18" customHeight="1">
      <c r="B55" s="901"/>
      <c r="C55" s="901" t="s">
        <v>651</v>
      </c>
      <c r="D55" s="909" t="s">
        <v>638</v>
      </c>
      <c r="E55" s="488" t="s">
        <v>639</v>
      </c>
      <c r="F55" s="491"/>
      <c r="G55" s="491">
        <v>64245</v>
      </c>
      <c r="H55" s="430">
        <v>16061</v>
      </c>
      <c r="I55" s="55">
        <v>14050</v>
      </c>
      <c r="J55" s="55">
        <v>16061</v>
      </c>
      <c r="K55" s="55"/>
      <c r="L55" s="55">
        <v>16061</v>
      </c>
      <c r="M55" s="55"/>
      <c r="N55" s="55">
        <v>16061</v>
      </c>
      <c r="O55" s="55"/>
      <c r="P55" s="267">
        <f>+H55+J55+L55+N55</f>
        <v>64244</v>
      </c>
      <c r="Q55" s="267">
        <f>+I55+K55+M55+O55</f>
        <v>14050</v>
      </c>
      <c r="R55" s="55"/>
      <c r="S55" s="55"/>
      <c r="T55" s="41" t="str">
        <f>IF(COUNTA(H55:S55)&lt;&gt;COUNT(H55:S55),"Please remove any text entries, enter numeric values only","")</f>
        <v/>
      </c>
    </row>
    <row r="56" spans="2:20" ht="18" customHeight="1">
      <c r="B56" s="901"/>
      <c r="C56" s="901"/>
      <c r="D56" s="909"/>
      <c r="E56" s="489" t="s">
        <v>640</v>
      </c>
      <c r="F56" s="492"/>
      <c r="G56" s="611"/>
      <c r="H56" s="430"/>
      <c r="I56" s="55"/>
      <c r="J56" s="55"/>
      <c r="K56" s="55"/>
      <c r="L56" s="55"/>
      <c r="M56" s="55"/>
      <c r="N56" s="55"/>
      <c r="O56" s="55"/>
      <c r="P56" s="267">
        <f>+H56+J56+L56+N56</f>
        <v>0</v>
      </c>
      <c r="Q56" s="267">
        <f>+I56+K56+M56+O56</f>
        <v>0</v>
      </c>
      <c r="R56" s="55"/>
      <c r="S56" s="55"/>
      <c r="T56" s="41" t="str">
        <f>IF(COUNTA(H56:S56)&lt;&gt;COUNT(H56:S56),"Please remove any text entries, enter numeric values only","")</f>
        <v/>
      </c>
    </row>
    <row r="57" spans="2:20" ht="18" customHeight="1">
      <c r="B57" s="901"/>
      <c r="C57" s="901"/>
      <c r="D57" s="910"/>
      <c r="E57" s="434" t="s">
        <v>330</v>
      </c>
      <c r="F57" s="433">
        <f>SUM(F55:F56)</f>
        <v>0</v>
      </c>
      <c r="G57" s="433">
        <f t="shared" ref="G57:H57" si="143">SUM(G55:G56)</f>
        <v>64245</v>
      </c>
      <c r="H57" s="433">
        <f t="shared" si="143"/>
        <v>16061</v>
      </c>
      <c r="I57" s="433">
        <f t="shared" ref="I57" si="144">SUM(I55:I56)</f>
        <v>14050</v>
      </c>
      <c r="J57" s="433">
        <f t="shared" ref="J57" si="145">SUM(J55:J56)</f>
        <v>16061</v>
      </c>
      <c r="K57" s="433">
        <f t="shared" ref="K57" si="146">SUM(K55:K56)</f>
        <v>0</v>
      </c>
      <c r="L57" s="433">
        <f t="shared" ref="L57" si="147">SUM(L55:L56)</f>
        <v>16061</v>
      </c>
      <c r="M57" s="433">
        <f t="shared" ref="M57" si="148">SUM(M55:M56)</f>
        <v>0</v>
      </c>
      <c r="N57" s="433">
        <f t="shared" ref="N57" si="149">SUM(N55:N56)</f>
        <v>16061</v>
      </c>
      <c r="O57" s="433">
        <f t="shared" ref="O57" si="150">SUM(O55:O56)</f>
        <v>0</v>
      </c>
      <c r="P57" s="433">
        <f t="shared" ref="P57" si="151">SUM(P55:P56)</f>
        <v>64244</v>
      </c>
      <c r="Q57" s="433">
        <f t="shared" ref="Q57" si="152">SUM(Q55:Q56)</f>
        <v>14050</v>
      </c>
      <c r="R57" s="433">
        <f t="shared" ref="R57" si="153">SUM(R55:R56)</f>
        <v>0</v>
      </c>
      <c r="S57" s="433">
        <f t="shared" ref="S57" si="154">SUM(S55:S56)</f>
        <v>0</v>
      </c>
    </row>
    <row r="58" spans="2:20" ht="18" customHeight="1">
      <c r="B58" s="901"/>
      <c r="C58" s="901"/>
      <c r="D58" s="901" t="s">
        <v>641</v>
      </c>
      <c r="E58" s="434" t="s">
        <v>642</v>
      </c>
      <c r="F58" s="615"/>
      <c r="G58" s="431">
        <v>110</v>
      </c>
      <c r="H58" s="431"/>
      <c r="I58" s="58"/>
      <c r="J58" s="58"/>
      <c r="K58" s="58"/>
      <c r="L58" s="58"/>
      <c r="M58" s="58"/>
      <c r="N58" s="58"/>
      <c r="O58" s="58"/>
      <c r="P58" s="267">
        <f t="shared" ref="P58:P60" si="155">+H58+J58+L58+N58</f>
        <v>0</v>
      </c>
      <c r="Q58" s="267">
        <f t="shared" ref="Q58:Q60" si="156">+I58+K58+M58+O58</f>
        <v>0</v>
      </c>
      <c r="R58" s="58"/>
      <c r="S58" s="58"/>
      <c r="T58" s="41" t="str">
        <f>IF(COUNTA(H58:S58)&lt;&gt;COUNT(H58:S58),"Please remove any text entries, enter numeric values only","")</f>
        <v/>
      </c>
    </row>
    <row r="59" spans="2:20" ht="18" customHeight="1">
      <c r="B59" s="901"/>
      <c r="C59" s="901"/>
      <c r="D59" s="901"/>
      <c r="E59" s="434" t="s">
        <v>643</v>
      </c>
      <c r="F59" s="615"/>
      <c r="G59" s="431"/>
      <c r="H59" s="431"/>
      <c r="I59" s="58"/>
      <c r="J59" s="58"/>
      <c r="K59" s="58"/>
      <c r="L59" s="58"/>
      <c r="M59" s="58"/>
      <c r="N59" s="58"/>
      <c r="O59" s="58"/>
      <c r="P59" s="267">
        <f t="shared" si="155"/>
        <v>0</v>
      </c>
      <c r="Q59" s="267">
        <f t="shared" si="156"/>
        <v>0</v>
      </c>
      <c r="R59" s="58"/>
      <c r="S59" s="58"/>
      <c r="T59" s="41" t="str">
        <f>IF(COUNTA(H59:S59)&lt;&gt;COUNT(H59:S59),"Please remove any text entries, enter numeric values only","")</f>
        <v/>
      </c>
    </row>
    <row r="60" spans="2:20" ht="18" customHeight="1">
      <c r="B60" s="901"/>
      <c r="C60" s="901"/>
      <c r="D60" s="901"/>
      <c r="E60" s="434" t="s">
        <v>644</v>
      </c>
      <c r="F60" s="615"/>
      <c r="G60" s="431"/>
      <c r="H60" s="431"/>
      <c r="I60" s="58"/>
      <c r="J60" s="58"/>
      <c r="K60" s="58"/>
      <c r="L60" s="58"/>
      <c r="M60" s="58"/>
      <c r="N60" s="58"/>
      <c r="O60" s="58"/>
      <c r="P60" s="267">
        <f t="shared" si="155"/>
        <v>0</v>
      </c>
      <c r="Q60" s="267">
        <f t="shared" si="156"/>
        <v>0</v>
      </c>
      <c r="R60" s="58"/>
      <c r="S60" s="58"/>
      <c r="T60" s="41" t="str">
        <f>IF(COUNTA(H60:S60)&lt;&gt;COUNT(H60:S60),"Please remove any text entries, enter numeric values only","")</f>
        <v/>
      </c>
    </row>
    <row r="61" spans="2:20" ht="18" customHeight="1">
      <c r="B61" s="901"/>
      <c r="C61" s="901"/>
      <c r="D61" s="901"/>
      <c r="E61" s="268" t="s">
        <v>646</v>
      </c>
      <c r="F61" s="615"/>
      <c r="G61" s="432">
        <v>1131</v>
      </c>
      <c r="H61" s="432"/>
      <c r="I61" s="428">
        <v>87</v>
      </c>
      <c r="J61" s="428"/>
      <c r="K61" s="428"/>
      <c r="L61" s="428"/>
      <c r="M61" s="428"/>
      <c r="N61" s="428"/>
      <c r="O61" s="428"/>
      <c r="P61" s="267">
        <f>+H61+J61+L61+N61</f>
        <v>0</v>
      </c>
      <c r="Q61" s="267">
        <f>+I61+K61+M61+O61</f>
        <v>87</v>
      </c>
      <c r="R61" s="428"/>
      <c r="S61" s="428"/>
      <c r="T61" s="41" t="str">
        <f>IF(COUNTA(H61:S61)&lt;&gt;COUNT(H61:S61),"Please remove any text entries, enter numeric values only","")</f>
        <v/>
      </c>
    </row>
    <row r="62" spans="2:20" ht="18" customHeight="1">
      <c r="B62" s="901"/>
      <c r="C62" s="901"/>
      <c r="D62" s="901"/>
      <c r="E62" s="268" t="s">
        <v>330</v>
      </c>
      <c r="F62" s="433">
        <f>SUM(F58:F60)</f>
        <v>0</v>
      </c>
      <c r="G62" s="433">
        <f>SUM(G58:G60)</f>
        <v>110</v>
      </c>
      <c r="H62" s="433">
        <f>SUM(H58:H60)</f>
        <v>0</v>
      </c>
      <c r="I62" s="267">
        <f t="shared" ref="I62" si="157">SUM(I58:I60)</f>
        <v>0</v>
      </c>
      <c r="J62" s="267">
        <f t="shared" ref="J62" si="158">SUM(J58:J60)</f>
        <v>0</v>
      </c>
      <c r="K62" s="267">
        <f t="shared" ref="K62" si="159">SUM(K58:K60)</f>
        <v>0</v>
      </c>
      <c r="L62" s="267">
        <f t="shared" ref="L62" si="160">SUM(L58:L60)</f>
        <v>0</v>
      </c>
      <c r="M62" s="267">
        <f t="shared" ref="M62" si="161">SUM(M58:M60)</f>
        <v>0</v>
      </c>
      <c r="N62" s="267">
        <f t="shared" ref="N62:P62" si="162">SUM(N58:N60)</f>
        <v>0</v>
      </c>
      <c r="O62" s="267">
        <f t="shared" ref="O62:Q62" si="163">SUM(O58:O60)</f>
        <v>0</v>
      </c>
      <c r="P62" s="267">
        <f t="shared" si="162"/>
        <v>0</v>
      </c>
      <c r="Q62" s="267">
        <f t="shared" si="163"/>
        <v>0</v>
      </c>
      <c r="R62" s="267">
        <f t="shared" ref="R62:S62" si="164">SUM(R58:R60)</f>
        <v>0</v>
      </c>
      <c r="S62" s="267">
        <f t="shared" si="164"/>
        <v>0</v>
      </c>
    </row>
    <row r="63" spans="2:20" ht="18" customHeight="1">
      <c r="B63" s="901"/>
      <c r="C63" s="901"/>
      <c r="D63" s="907" t="s">
        <v>647</v>
      </c>
      <c r="E63" s="907"/>
      <c r="F63" s="433">
        <f>F57+F62</f>
        <v>0</v>
      </c>
      <c r="G63" s="433">
        <f t="shared" ref="G63:H63" si="165">G57+G62</f>
        <v>64355</v>
      </c>
      <c r="H63" s="433">
        <f t="shared" si="165"/>
        <v>16061</v>
      </c>
      <c r="I63" s="433">
        <f t="shared" ref="I63" si="166">I57+I62</f>
        <v>14050</v>
      </c>
      <c r="J63" s="433">
        <f t="shared" ref="J63" si="167">J57+J62</f>
        <v>16061</v>
      </c>
      <c r="K63" s="433">
        <f t="shared" ref="K63" si="168">K57+K62</f>
        <v>0</v>
      </c>
      <c r="L63" s="433">
        <f t="shared" ref="L63" si="169">L57+L62</f>
        <v>16061</v>
      </c>
      <c r="M63" s="433">
        <f t="shared" ref="M63" si="170">M57+M62</f>
        <v>0</v>
      </c>
      <c r="N63" s="433">
        <f t="shared" ref="N63" si="171">N57+N62</f>
        <v>16061</v>
      </c>
      <c r="O63" s="433">
        <f t="shared" ref="O63" si="172">O57+O62</f>
        <v>0</v>
      </c>
      <c r="P63" s="433">
        <f t="shared" ref="P63" si="173">P57+P62</f>
        <v>64244</v>
      </c>
      <c r="Q63" s="433">
        <f t="shared" ref="Q63" si="174">Q57+Q62</f>
        <v>14050</v>
      </c>
      <c r="R63" s="433">
        <f t="shared" ref="R63" si="175">R57+R62</f>
        <v>0</v>
      </c>
      <c r="S63" s="433">
        <f t="shared" ref="S63" si="176">S57+S62</f>
        <v>0</v>
      </c>
    </row>
    <row r="64" spans="2:20" ht="18" customHeight="1">
      <c r="B64" s="901" t="s">
        <v>653</v>
      </c>
      <c r="C64" s="901" t="s">
        <v>654</v>
      </c>
      <c r="D64" s="906" t="s">
        <v>655</v>
      </c>
      <c r="E64" s="906"/>
      <c r="F64" s="431"/>
      <c r="G64" s="431"/>
      <c r="H64" s="431"/>
      <c r="I64" s="58"/>
      <c r="J64" s="58"/>
      <c r="K64" s="58"/>
      <c r="L64" s="58"/>
      <c r="M64" s="58"/>
      <c r="N64" s="58"/>
      <c r="O64" s="58"/>
      <c r="P64" s="267">
        <f t="shared" ref="P64:P65" si="177">+H64+J64+L64+N64</f>
        <v>0</v>
      </c>
      <c r="Q64" s="267">
        <f t="shared" ref="Q64:Q65" si="178">+I64+K64+M64+O64</f>
        <v>0</v>
      </c>
      <c r="R64" s="58"/>
      <c r="S64" s="58"/>
      <c r="T64" s="41" t="str">
        <f>IF(COUNTA(H64:S64)&lt;&gt;COUNT(H64:S64),"Please remove any text entries, enter numeric values only","")</f>
        <v/>
      </c>
    </row>
    <row r="65" spans="2:20" ht="18" customHeight="1">
      <c r="B65" s="901"/>
      <c r="C65" s="901"/>
      <c r="D65" s="906" t="s">
        <v>641</v>
      </c>
      <c r="E65" s="906"/>
      <c r="F65" s="615"/>
      <c r="G65" s="431"/>
      <c r="H65" s="431"/>
      <c r="I65" s="58"/>
      <c r="J65" s="58"/>
      <c r="K65" s="58"/>
      <c r="L65" s="58"/>
      <c r="M65" s="58"/>
      <c r="N65" s="58"/>
      <c r="O65" s="58"/>
      <c r="P65" s="267">
        <f t="shared" si="177"/>
        <v>0</v>
      </c>
      <c r="Q65" s="267">
        <f t="shared" si="178"/>
        <v>0</v>
      </c>
      <c r="R65" s="58"/>
      <c r="S65" s="58"/>
      <c r="T65" s="41" t="str">
        <f>IF(COUNTA(H65:S65)&lt;&gt;COUNT(H65:S65),"Please remove any text entries, enter numeric values only","")</f>
        <v/>
      </c>
    </row>
    <row r="66" spans="2:20" ht="18" customHeight="1">
      <c r="B66" s="901"/>
      <c r="C66" s="901"/>
      <c r="D66" s="905" t="s">
        <v>647</v>
      </c>
      <c r="E66" s="905"/>
      <c r="F66" s="433">
        <f>SUM(F64:F65)</f>
        <v>0</v>
      </c>
      <c r="G66" s="433">
        <f>SUM(G64:G65)</f>
        <v>0</v>
      </c>
      <c r="H66" s="433">
        <f>SUM(H64:H65)</f>
        <v>0</v>
      </c>
      <c r="I66" s="57">
        <f t="shared" ref="I66:O66" si="179">SUM(I64:I65)</f>
        <v>0</v>
      </c>
      <c r="J66" s="57">
        <f t="shared" si="179"/>
        <v>0</v>
      </c>
      <c r="K66" s="57">
        <f t="shared" si="179"/>
        <v>0</v>
      </c>
      <c r="L66" s="57">
        <f t="shared" si="179"/>
        <v>0</v>
      </c>
      <c r="M66" s="57">
        <f t="shared" si="179"/>
        <v>0</v>
      </c>
      <c r="N66" s="57">
        <f t="shared" si="179"/>
        <v>0</v>
      </c>
      <c r="O66" s="57">
        <f t="shared" si="179"/>
        <v>0</v>
      </c>
      <c r="P66" s="267">
        <f t="shared" ref="P66:S66" si="180">SUM(P64:P65)</f>
        <v>0</v>
      </c>
      <c r="Q66" s="267">
        <f t="shared" si="180"/>
        <v>0</v>
      </c>
      <c r="R66" s="57">
        <f t="shared" si="180"/>
        <v>0</v>
      </c>
      <c r="S66" s="57">
        <f t="shared" si="180"/>
        <v>0</v>
      </c>
    </row>
    <row r="67" spans="2:20" ht="18" customHeight="1">
      <c r="B67" s="901"/>
      <c r="C67" s="901" t="s">
        <v>656</v>
      </c>
      <c r="D67" s="906" t="s">
        <v>655</v>
      </c>
      <c r="E67" s="906"/>
      <c r="F67" s="431"/>
      <c r="G67" s="431"/>
      <c r="H67" s="431"/>
      <c r="I67" s="58"/>
      <c r="J67" s="58"/>
      <c r="K67" s="58"/>
      <c r="L67" s="58"/>
      <c r="M67" s="58"/>
      <c r="N67" s="58"/>
      <c r="O67" s="58"/>
      <c r="P67" s="267">
        <f t="shared" ref="P67:P68" si="181">+H67+J67+L67+N67</f>
        <v>0</v>
      </c>
      <c r="Q67" s="267">
        <f t="shared" ref="Q67:Q68" si="182">+I67+K67+M67+O67</f>
        <v>0</v>
      </c>
      <c r="R67" s="58"/>
      <c r="S67" s="58"/>
      <c r="T67" s="41" t="str">
        <f>IF(COUNTA(H67:S67)&lt;&gt;COUNT(H67:S67),"Please remove any text entries, enter numeric values only","")</f>
        <v/>
      </c>
    </row>
    <row r="68" spans="2:20" ht="18" customHeight="1">
      <c r="B68" s="901"/>
      <c r="C68" s="901"/>
      <c r="D68" s="906" t="s">
        <v>641</v>
      </c>
      <c r="E68" s="906"/>
      <c r="F68" s="615"/>
      <c r="G68" s="431"/>
      <c r="H68" s="431"/>
      <c r="I68" s="58"/>
      <c r="J68" s="58"/>
      <c r="K68" s="58"/>
      <c r="L68" s="58"/>
      <c r="M68" s="58"/>
      <c r="N68" s="58"/>
      <c r="O68" s="58"/>
      <c r="P68" s="267">
        <f t="shared" si="181"/>
        <v>0</v>
      </c>
      <c r="Q68" s="267">
        <f t="shared" si="182"/>
        <v>0</v>
      </c>
      <c r="R68" s="58"/>
      <c r="S68" s="58"/>
      <c r="T68" s="41" t="str">
        <f>IF(COUNTA(H68:S68)&lt;&gt;COUNT(H68:S68),"Please remove any text entries, enter numeric values only","")</f>
        <v/>
      </c>
    </row>
    <row r="69" spans="2:20" ht="18" customHeight="1">
      <c r="B69" s="901"/>
      <c r="C69" s="901"/>
      <c r="D69" s="905" t="s">
        <v>647</v>
      </c>
      <c r="E69" s="905"/>
      <c r="F69" s="433">
        <f>SUM(F67:F68)</f>
        <v>0</v>
      </c>
      <c r="G69" s="433">
        <f t="shared" ref="G69:O69" si="183">SUM(G67:G68)</f>
        <v>0</v>
      </c>
      <c r="H69" s="433">
        <f t="shared" si="183"/>
        <v>0</v>
      </c>
      <c r="I69" s="57">
        <f t="shared" si="183"/>
        <v>0</v>
      </c>
      <c r="J69" s="57">
        <f t="shared" si="183"/>
        <v>0</v>
      </c>
      <c r="K69" s="57">
        <f t="shared" si="183"/>
        <v>0</v>
      </c>
      <c r="L69" s="57">
        <f t="shared" si="183"/>
        <v>0</v>
      </c>
      <c r="M69" s="57">
        <f t="shared" si="183"/>
        <v>0</v>
      </c>
      <c r="N69" s="57">
        <f t="shared" si="183"/>
        <v>0</v>
      </c>
      <c r="O69" s="57">
        <f t="shared" si="183"/>
        <v>0</v>
      </c>
      <c r="P69" s="267">
        <f t="shared" ref="P69:Q69" si="184">SUM(P67:P68)</f>
        <v>0</v>
      </c>
      <c r="Q69" s="267">
        <f t="shared" si="184"/>
        <v>0</v>
      </c>
      <c r="R69" s="57">
        <f t="shared" ref="R69:S69" si="185">SUM(R67:R68)</f>
        <v>0</v>
      </c>
      <c r="S69" s="57">
        <f t="shared" si="185"/>
        <v>0</v>
      </c>
    </row>
    <row r="70" spans="2:20" ht="18" customHeight="1">
      <c r="B70" s="901"/>
      <c r="C70" s="901" t="s">
        <v>657</v>
      </c>
      <c r="D70" s="906" t="s">
        <v>655</v>
      </c>
      <c r="E70" s="906"/>
      <c r="F70" s="431"/>
      <c r="G70" s="431"/>
      <c r="H70" s="431"/>
      <c r="I70" s="58"/>
      <c r="J70" s="58"/>
      <c r="K70" s="58"/>
      <c r="L70" s="58"/>
      <c r="M70" s="58"/>
      <c r="N70" s="58"/>
      <c r="O70" s="58"/>
      <c r="P70" s="267">
        <f t="shared" ref="P70:P71" si="186">+H70+J70+L70+N70</f>
        <v>0</v>
      </c>
      <c r="Q70" s="267">
        <f t="shared" ref="Q70:Q71" si="187">+I70+K70+M70+O70</f>
        <v>0</v>
      </c>
      <c r="R70" s="58"/>
      <c r="S70" s="58"/>
      <c r="T70" s="41" t="str">
        <f>IF(COUNTA(H70:S70)&lt;&gt;COUNT(H70:S70),"Please remove any text entries, enter numeric values only","")</f>
        <v/>
      </c>
    </row>
    <row r="71" spans="2:20" ht="18" customHeight="1">
      <c r="B71" s="901"/>
      <c r="C71" s="901"/>
      <c r="D71" s="906" t="s">
        <v>641</v>
      </c>
      <c r="E71" s="906"/>
      <c r="F71" s="615"/>
      <c r="G71" s="431"/>
      <c r="H71" s="431"/>
      <c r="I71" s="58"/>
      <c r="J71" s="58"/>
      <c r="K71" s="58"/>
      <c r="L71" s="58"/>
      <c r="M71" s="58"/>
      <c r="N71" s="58"/>
      <c r="O71" s="58"/>
      <c r="P71" s="267">
        <f t="shared" si="186"/>
        <v>0</v>
      </c>
      <c r="Q71" s="267">
        <f t="shared" si="187"/>
        <v>0</v>
      </c>
      <c r="R71" s="58"/>
      <c r="S71" s="58"/>
      <c r="T71" s="41" t="str">
        <f>IF(COUNTA(H71:S71)&lt;&gt;COUNT(H71:S71),"Please remove any text entries, enter numeric values only","")</f>
        <v/>
      </c>
    </row>
    <row r="72" spans="2:20" ht="18" customHeight="1">
      <c r="B72" s="901"/>
      <c r="C72" s="901"/>
      <c r="D72" s="905" t="s">
        <v>647</v>
      </c>
      <c r="E72" s="905"/>
      <c r="F72" s="433">
        <f>SUM(F70:F71)</f>
        <v>0</v>
      </c>
      <c r="G72" s="433">
        <f t="shared" ref="G72:O72" si="188">SUM(G70:G71)</f>
        <v>0</v>
      </c>
      <c r="H72" s="433">
        <f t="shared" si="188"/>
        <v>0</v>
      </c>
      <c r="I72" s="57">
        <f t="shared" si="188"/>
        <v>0</v>
      </c>
      <c r="J72" s="57">
        <f t="shared" si="188"/>
        <v>0</v>
      </c>
      <c r="K72" s="57">
        <f t="shared" si="188"/>
        <v>0</v>
      </c>
      <c r="L72" s="57">
        <f t="shared" si="188"/>
        <v>0</v>
      </c>
      <c r="M72" s="57">
        <f t="shared" si="188"/>
        <v>0</v>
      </c>
      <c r="N72" s="57">
        <f t="shared" si="188"/>
        <v>0</v>
      </c>
      <c r="O72" s="57">
        <f t="shared" si="188"/>
        <v>0</v>
      </c>
      <c r="P72" s="267">
        <f t="shared" ref="P72:Q72" si="189">SUM(P70:P71)</f>
        <v>0</v>
      </c>
      <c r="Q72" s="267">
        <f t="shared" si="189"/>
        <v>0</v>
      </c>
      <c r="R72" s="57">
        <f t="shared" ref="R72:S72" si="190">SUM(R70:R71)</f>
        <v>0</v>
      </c>
      <c r="S72" s="57">
        <f t="shared" si="190"/>
        <v>0</v>
      </c>
    </row>
    <row r="73" spans="2:20" ht="18" customHeight="1">
      <c r="B73" s="901"/>
      <c r="C73" s="901" t="s">
        <v>658</v>
      </c>
      <c r="D73" s="906" t="s">
        <v>655</v>
      </c>
      <c r="E73" s="906"/>
      <c r="F73" s="431">
        <v>9667</v>
      </c>
      <c r="G73" s="431">
        <v>6992</v>
      </c>
      <c r="H73" s="431">
        <v>1748</v>
      </c>
      <c r="I73" s="58">
        <v>1746</v>
      </c>
      <c r="J73" s="58">
        <v>1748</v>
      </c>
      <c r="K73" s="58"/>
      <c r="L73" s="58">
        <v>1748</v>
      </c>
      <c r="M73" s="58"/>
      <c r="N73" s="58">
        <v>1748</v>
      </c>
      <c r="O73" s="58"/>
      <c r="P73" s="267">
        <f t="shared" ref="P73:P74" si="191">+H73+J73+L73+N73</f>
        <v>6992</v>
      </c>
      <c r="Q73" s="267">
        <f t="shared" ref="Q73:Q74" si="192">+I73+K73+M73+O73</f>
        <v>1746</v>
      </c>
      <c r="R73" s="58"/>
      <c r="S73" s="58"/>
      <c r="T73" s="41" t="str">
        <f>IF(COUNTA(H73:S73)&lt;&gt;COUNT(H73:S73),"Please remove any text entries, enter numeric values only","")</f>
        <v/>
      </c>
    </row>
    <row r="74" spans="2:20" ht="18" customHeight="1">
      <c r="B74" s="901"/>
      <c r="C74" s="901"/>
      <c r="D74" s="906" t="s">
        <v>641</v>
      </c>
      <c r="E74" s="906"/>
      <c r="F74" s="615"/>
      <c r="G74" s="431">
        <v>4451</v>
      </c>
      <c r="H74" s="431">
        <v>1873</v>
      </c>
      <c r="I74" s="58">
        <v>1252</v>
      </c>
      <c r="J74" s="58">
        <v>1873</v>
      </c>
      <c r="K74" s="58"/>
      <c r="L74" s="58">
        <v>1873</v>
      </c>
      <c r="M74" s="58"/>
      <c r="N74" s="58">
        <v>1873</v>
      </c>
      <c r="O74" s="58"/>
      <c r="P74" s="267">
        <f t="shared" si="191"/>
        <v>7492</v>
      </c>
      <c r="Q74" s="267">
        <f t="shared" si="192"/>
        <v>1252</v>
      </c>
      <c r="R74" s="58"/>
      <c r="S74" s="58"/>
      <c r="T74" s="41" t="str">
        <f>IF(COUNTA(H74:S74)&lt;&gt;COUNT(H74:S74),"Please remove any text entries, enter numeric values only","")</f>
        <v/>
      </c>
    </row>
    <row r="75" spans="2:20" ht="18" customHeight="1">
      <c r="B75" s="901"/>
      <c r="C75" s="901"/>
      <c r="D75" s="905" t="s">
        <v>647</v>
      </c>
      <c r="E75" s="905"/>
      <c r="F75" s="433">
        <f>SUM(F73:F74)</f>
        <v>9667</v>
      </c>
      <c r="G75" s="433">
        <f t="shared" ref="G75:O75" si="193">SUM(G73:G74)</f>
        <v>11443</v>
      </c>
      <c r="H75" s="433">
        <f t="shared" si="193"/>
        <v>3621</v>
      </c>
      <c r="I75" s="57">
        <f t="shared" si="193"/>
        <v>2998</v>
      </c>
      <c r="J75" s="57">
        <f t="shared" si="193"/>
        <v>3621</v>
      </c>
      <c r="K75" s="57">
        <f t="shared" si="193"/>
        <v>0</v>
      </c>
      <c r="L75" s="57">
        <f t="shared" si="193"/>
        <v>3621</v>
      </c>
      <c r="M75" s="57">
        <f t="shared" si="193"/>
        <v>0</v>
      </c>
      <c r="N75" s="57">
        <f t="shared" si="193"/>
        <v>3621</v>
      </c>
      <c r="O75" s="57">
        <f t="shared" si="193"/>
        <v>0</v>
      </c>
      <c r="P75" s="267">
        <f t="shared" ref="P75:Q75" si="194">SUM(P73:P74)</f>
        <v>14484</v>
      </c>
      <c r="Q75" s="267">
        <f t="shared" si="194"/>
        <v>2998</v>
      </c>
      <c r="R75" s="57">
        <f t="shared" ref="R75:S75" si="195">SUM(R73:R74)</f>
        <v>0</v>
      </c>
      <c r="S75" s="57">
        <f t="shared" si="195"/>
        <v>0</v>
      </c>
    </row>
    <row r="76" spans="2:20">
      <c r="B76" s="35"/>
      <c r="T76" s="212">
        <f>COUNTIFS(T10:T75,"please*")</f>
        <v>0</v>
      </c>
    </row>
    <row r="77" spans="2:20">
      <c r="B77" s="35"/>
    </row>
  </sheetData>
  <sheetProtection sheet="1" objects="1" scenarios="1"/>
  <customSheetViews>
    <customSheetView guid="{95B84344-25FE-4A71-9083-825DAB5E8F01}" scale="80" topLeftCell="A43">
      <selection activeCell="T76" sqref="T76"/>
      <pageMargins left="0" right="0" top="0" bottom="0" header="0" footer="0"/>
      <pageSetup paperSize="9" orientation="portrait" r:id="rId1"/>
    </customSheetView>
  </customSheetViews>
  <mergeCells count="55">
    <mergeCell ref="H8:I8"/>
    <mergeCell ref="J8:K8"/>
    <mergeCell ref="L8:M8"/>
    <mergeCell ref="D46:D48"/>
    <mergeCell ref="N8:O8"/>
    <mergeCell ref="D10:D12"/>
    <mergeCell ref="D19:D21"/>
    <mergeCell ref="D28:D30"/>
    <mergeCell ref="D37:D39"/>
    <mergeCell ref="B3:E3"/>
    <mergeCell ref="B10:C18"/>
    <mergeCell ref="D13:D17"/>
    <mergeCell ref="D18:E18"/>
    <mergeCell ref="B19:C27"/>
    <mergeCell ref="D22:D26"/>
    <mergeCell ref="D27:E27"/>
    <mergeCell ref="B7:B8"/>
    <mergeCell ref="C7:C8"/>
    <mergeCell ref="D7:D8"/>
    <mergeCell ref="E7:E8"/>
    <mergeCell ref="B28:B45"/>
    <mergeCell ref="C28:C36"/>
    <mergeCell ref="D31:D35"/>
    <mergeCell ref="D36:E36"/>
    <mergeCell ref="C37:C45"/>
    <mergeCell ref="D40:D44"/>
    <mergeCell ref="D45:E45"/>
    <mergeCell ref="C73:C75"/>
    <mergeCell ref="D73:E73"/>
    <mergeCell ref="D74:E74"/>
    <mergeCell ref="B46:B63"/>
    <mergeCell ref="C46:C54"/>
    <mergeCell ref="D49:D53"/>
    <mergeCell ref="D54:E54"/>
    <mergeCell ref="C55:C63"/>
    <mergeCell ref="D58:D62"/>
    <mergeCell ref="D63:E63"/>
    <mergeCell ref="B64:B75"/>
    <mergeCell ref="D55:D57"/>
    <mergeCell ref="P8:Q8"/>
    <mergeCell ref="H7:Q7"/>
    <mergeCell ref="H3:Q3"/>
    <mergeCell ref="D75:E75"/>
    <mergeCell ref="C64:C66"/>
    <mergeCell ref="D64:E64"/>
    <mergeCell ref="D65:E65"/>
    <mergeCell ref="D66:E66"/>
    <mergeCell ref="C67:C69"/>
    <mergeCell ref="D67:E67"/>
    <mergeCell ref="D68:E68"/>
    <mergeCell ref="D69:E69"/>
    <mergeCell ref="C70:C72"/>
    <mergeCell ref="D70:E70"/>
    <mergeCell ref="D71:E71"/>
    <mergeCell ref="D72:E72"/>
  </mergeCell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T91"/>
  <sheetViews>
    <sheetView topLeftCell="F1" zoomScale="85" zoomScaleNormal="85" workbookViewId="0">
      <selection activeCell="S1" sqref="S1:T1048576"/>
    </sheetView>
  </sheetViews>
  <sheetFormatPr defaultRowHeight="15"/>
  <cols>
    <col min="1" max="1" width="17.88671875" customWidth="1"/>
    <col min="2" max="2" width="7.33203125" bestFit="1" customWidth="1"/>
    <col min="3" max="3" width="28.88671875" customWidth="1"/>
    <col min="4" max="4" width="22.88671875" customWidth="1"/>
    <col min="5" max="5" width="7.6640625" bestFit="1" customWidth="1"/>
    <col min="6" max="6" width="42.33203125" bestFit="1" customWidth="1"/>
    <col min="7" max="8" width="8.88671875" customWidth="1"/>
    <col min="9" max="18" width="11.21875" customWidth="1"/>
  </cols>
  <sheetData>
    <row r="1" spans="1:20" ht="30">
      <c r="A1" t="s">
        <v>25</v>
      </c>
      <c r="B1" s="21" t="s">
        <v>412</v>
      </c>
      <c r="C1" s="21" t="s">
        <v>27</v>
      </c>
      <c r="D1" s="21" t="s">
        <v>474</v>
      </c>
      <c r="E1" s="21" t="s">
        <v>29</v>
      </c>
      <c r="F1" s="21" t="s">
        <v>413</v>
      </c>
      <c r="G1" s="21" t="s">
        <v>633</v>
      </c>
      <c r="H1" s="21" t="s">
        <v>450</v>
      </c>
      <c r="I1" s="21" t="s">
        <v>68</v>
      </c>
      <c r="J1" s="21" t="s">
        <v>69</v>
      </c>
      <c r="K1" s="21" t="s">
        <v>70</v>
      </c>
      <c r="L1" s="21" t="s">
        <v>71</v>
      </c>
      <c r="M1" s="21" t="s">
        <v>72</v>
      </c>
      <c r="N1" s="21" t="s">
        <v>73</v>
      </c>
      <c r="O1" s="21" t="s">
        <v>74</v>
      </c>
      <c r="P1" s="21" t="s">
        <v>75</v>
      </c>
      <c r="Q1" s="21" t="s">
        <v>659</v>
      </c>
      <c r="R1" s="21" t="s">
        <v>660</v>
      </c>
      <c r="S1" s="21" t="s">
        <v>661</v>
      </c>
      <c r="T1" s="21" t="s">
        <v>662</v>
      </c>
    </row>
    <row r="2" spans="1:20">
      <c r="A2" t="str">
        <f>'Planned Care Activity'!$H$3</f>
        <v>Swansea Bay UHB</v>
      </c>
      <c r="B2" s="25" t="s">
        <v>663</v>
      </c>
      <c r="C2" t="str">
        <f>'Planned Care Activity'!B10</f>
        <v>Elective Inpatient Activity</v>
      </c>
      <c r="D2" t="str">
        <f>'Planned Care Activity'!$D$10</f>
        <v>Core</v>
      </c>
      <c r="E2" t="s">
        <v>414</v>
      </c>
      <c r="F2" t="str">
        <f>'Planned Care Activity'!E10</f>
        <v xml:space="preserve">Via Core sessions </v>
      </c>
      <c r="G2">
        <f>'Planned Care Activity'!F10</f>
        <v>6466</v>
      </c>
      <c r="H2">
        <f>'Planned Care Activity'!G10</f>
        <v>5788</v>
      </c>
      <c r="I2">
        <f>'Planned Care Activity'!H10</f>
        <v>1447</v>
      </c>
      <c r="J2">
        <f>'Planned Care Activity'!I10</f>
        <v>1545</v>
      </c>
      <c r="K2">
        <f>'Planned Care Activity'!J10</f>
        <v>1447</v>
      </c>
      <c r="L2">
        <f>'Planned Care Activity'!K10</f>
        <v>0</v>
      </c>
      <c r="M2">
        <f>'Planned Care Activity'!L10</f>
        <v>1447</v>
      </c>
      <c r="N2">
        <f>'Planned Care Activity'!M10</f>
        <v>0</v>
      </c>
      <c r="O2">
        <f>'Planned Care Activity'!N10</f>
        <v>1447</v>
      </c>
      <c r="P2">
        <f>'Planned Care Activity'!O10</f>
        <v>0</v>
      </c>
      <c r="Q2">
        <f>'Planned Care Activity'!P10</f>
        <v>5788</v>
      </c>
      <c r="R2">
        <f>'Planned Care Activity'!Q10</f>
        <v>1545</v>
      </c>
      <c r="S2">
        <f>'Planned Care Activity'!R10</f>
        <v>0</v>
      </c>
      <c r="T2">
        <f>'Planned Care Activity'!S10</f>
        <v>0</v>
      </c>
    </row>
    <row r="3" spans="1:20">
      <c r="A3" t="str">
        <f>'Planned Care Activity'!$H$3</f>
        <v>Swansea Bay UHB</v>
      </c>
      <c r="B3" s="25" t="s">
        <v>663</v>
      </c>
      <c r="C3" t="s">
        <v>637</v>
      </c>
      <c r="D3" t="str">
        <f>'Planned Care Activity'!$D$10</f>
        <v>Core</v>
      </c>
      <c r="E3" t="s">
        <v>414</v>
      </c>
      <c r="F3" t="str">
        <f>'Planned Care Activity'!E11</f>
        <v xml:space="preserve">Via  WLI/Insourcing /Outsourcing </v>
      </c>
      <c r="G3">
        <f>'Planned Care Activity'!F11</f>
        <v>695</v>
      </c>
      <c r="H3">
        <f>'Planned Care Activity'!G11</f>
        <v>0</v>
      </c>
      <c r="I3">
        <f>'Planned Care Activity'!H11</f>
        <v>0</v>
      </c>
      <c r="J3">
        <f>'Planned Care Activity'!I11</f>
        <v>0</v>
      </c>
      <c r="K3">
        <f>'Planned Care Activity'!J11</f>
        <v>0</v>
      </c>
      <c r="L3">
        <f>'Planned Care Activity'!K11</f>
        <v>0</v>
      </c>
      <c r="M3">
        <f>'Planned Care Activity'!L11</f>
        <v>0</v>
      </c>
      <c r="N3">
        <f>'Planned Care Activity'!M11</f>
        <v>0</v>
      </c>
      <c r="O3">
        <f>'Planned Care Activity'!N11</f>
        <v>0</v>
      </c>
      <c r="P3">
        <f>'Planned Care Activity'!O11</f>
        <v>0</v>
      </c>
      <c r="Q3">
        <f>'Planned Care Activity'!P11</f>
        <v>0</v>
      </c>
      <c r="R3">
        <f>'Planned Care Activity'!Q11</f>
        <v>0</v>
      </c>
      <c r="S3">
        <f>'Planned Care Activity'!R11</f>
        <v>0</v>
      </c>
      <c r="T3">
        <f>'Planned Care Activity'!S11</f>
        <v>0</v>
      </c>
    </row>
    <row r="4" spans="1:20">
      <c r="A4" t="str">
        <f>'Planned Care Activity'!$H$3</f>
        <v>Swansea Bay UHB</v>
      </c>
      <c r="B4" s="25" t="s">
        <v>663</v>
      </c>
      <c r="C4" t="s">
        <v>637</v>
      </c>
      <c r="D4" t="str">
        <f>'Planned Care Activity'!$D$10</f>
        <v>Core</v>
      </c>
      <c r="E4" t="s">
        <v>396</v>
      </c>
      <c r="F4" t="str">
        <f>'Planned Care Activity'!E12</f>
        <v>Total</v>
      </c>
      <c r="G4">
        <f>'Planned Care Activity'!F12</f>
        <v>7161</v>
      </c>
      <c r="H4">
        <f>'Planned Care Activity'!G12</f>
        <v>5788</v>
      </c>
      <c r="I4">
        <f>'Planned Care Activity'!H12</f>
        <v>1447</v>
      </c>
      <c r="J4">
        <f>'Planned Care Activity'!I12</f>
        <v>1545</v>
      </c>
      <c r="K4">
        <f>'Planned Care Activity'!J12</f>
        <v>1447</v>
      </c>
      <c r="L4">
        <f>'Planned Care Activity'!K12</f>
        <v>0</v>
      </c>
      <c r="M4">
        <f>'Planned Care Activity'!L12</f>
        <v>1447</v>
      </c>
      <c r="N4">
        <f>'Planned Care Activity'!M12</f>
        <v>0</v>
      </c>
      <c r="O4">
        <f>'Planned Care Activity'!N12</f>
        <v>1447</v>
      </c>
      <c r="P4">
        <f>'Planned Care Activity'!O12</f>
        <v>0</v>
      </c>
      <c r="Q4">
        <f>'Planned Care Activity'!P12</f>
        <v>5788</v>
      </c>
      <c r="R4">
        <f>'Planned Care Activity'!Q12</f>
        <v>1545</v>
      </c>
      <c r="S4">
        <f>'Planned Care Activity'!R12</f>
        <v>0</v>
      </c>
      <c r="T4">
        <f>'Planned Care Activity'!S12</f>
        <v>0</v>
      </c>
    </row>
    <row r="5" spans="1:20">
      <c r="A5" t="str">
        <f>'Planned Care Activity'!$H$3</f>
        <v>Swansea Bay UHB</v>
      </c>
      <c r="B5" s="25" t="s">
        <v>663</v>
      </c>
      <c r="C5" t="s">
        <v>637</v>
      </c>
      <c r="D5" t="str">
        <f>'Planned Care Activity'!$D$13</f>
        <v>Total Recovery Activity</v>
      </c>
      <c r="E5" t="s">
        <v>414</v>
      </c>
      <c r="F5" t="str">
        <f>'Planned Care Activity'!E13</f>
        <v>Insourcing</v>
      </c>
      <c r="G5">
        <f>'Planned Care Activity'!F13</f>
        <v>0</v>
      </c>
      <c r="H5">
        <f>'Planned Care Activity'!G13</f>
        <v>164</v>
      </c>
      <c r="I5">
        <f>'Planned Care Activity'!H13</f>
        <v>102</v>
      </c>
      <c r="J5">
        <f>'Planned Care Activity'!I13</f>
        <v>108</v>
      </c>
      <c r="K5">
        <f>'Planned Care Activity'!J13</f>
        <v>329</v>
      </c>
      <c r="L5">
        <f>'Planned Care Activity'!K13</f>
        <v>0</v>
      </c>
      <c r="M5">
        <f>'Planned Care Activity'!L13</f>
        <v>329</v>
      </c>
      <c r="N5">
        <f>'Planned Care Activity'!M13</f>
        <v>0</v>
      </c>
      <c r="O5">
        <f>'Planned Care Activity'!N13</f>
        <v>329</v>
      </c>
      <c r="P5">
        <f>'Planned Care Activity'!O13</f>
        <v>0</v>
      </c>
      <c r="Q5">
        <f>'Planned Care Activity'!P13</f>
        <v>1089</v>
      </c>
      <c r="R5">
        <f>'Planned Care Activity'!Q13</f>
        <v>108</v>
      </c>
      <c r="S5">
        <f>'Planned Care Activity'!R13</f>
        <v>0</v>
      </c>
      <c r="T5">
        <f>'Planned Care Activity'!S13</f>
        <v>0</v>
      </c>
    </row>
    <row r="6" spans="1:20">
      <c r="A6" t="str">
        <f>'Planned Care Activity'!$H$3</f>
        <v>Swansea Bay UHB</v>
      </c>
      <c r="B6" s="25" t="s">
        <v>663</v>
      </c>
      <c r="C6" t="s">
        <v>637</v>
      </c>
      <c r="D6" t="str">
        <f>'Planned Care Activity'!$D$13</f>
        <v>Total Recovery Activity</v>
      </c>
      <c r="E6" t="s">
        <v>414</v>
      </c>
      <c r="F6" t="str">
        <f>'Planned Care Activity'!E14</f>
        <v>Outsourcing</v>
      </c>
      <c r="G6">
        <f>'Planned Care Activity'!F14</f>
        <v>0</v>
      </c>
      <c r="H6">
        <f>'Planned Care Activity'!G14</f>
        <v>43</v>
      </c>
      <c r="I6">
        <f>'Planned Care Activity'!H14</f>
        <v>42</v>
      </c>
      <c r="J6">
        <f>'Planned Care Activity'!I14</f>
        <v>35</v>
      </c>
      <c r="K6">
        <f>'Planned Care Activity'!J14</f>
        <v>0</v>
      </c>
      <c r="L6">
        <f>'Planned Care Activity'!K14</f>
        <v>0</v>
      </c>
      <c r="M6">
        <f>'Planned Care Activity'!L14</f>
        <v>0</v>
      </c>
      <c r="N6">
        <f>'Planned Care Activity'!M14</f>
        <v>0</v>
      </c>
      <c r="O6">
        <f>'Planned Care Activity'!N14</f>
        <v>0</v>
      </c>
      <c r="P6">
        <f>'Planned Care Activity'!O14</f>
        <v>0</v>
      </c>
      <c r="Q6">
        <f>'Planned Care Activity'!P14</f>
        <v>42</v>
      </c>
      <c r="R6">
        <f>'Planned Care Activity'!Q14</f>
        <v>35</v>
      </c>
      <c r="S6">
        <f>'Planned Care Activity'!R14</f>
        <v>0</v>
      </c>
      <c r="T6">
        <f>'Planned Care Activity'!S14</f>
        <v>0</v>
      </c>
    </row>
    <row r="7" spans="1:20">
      <c r="A7" t="str">
        <f>'Planned Care Activity'!$H$3</f>
        <v>Swansea Bay UHB</v>
      </c>
      <c r="B7" s="25" t="s">
        <v>663</v>
      </c>
      <c r="C7" t="s">
        <v>637</v>
      </c>
      <c r="D7" t="str">
        <f>'Planned Care Activity'!$D$13</f>
        <v>Total Recovery Activity</v>
      </c>
      <c r="E7" t="s">
        <v>414</v>
      </c>
      <c r="F7" t="str">
        <f>'Planned Care Activity'!E15</f>
        <v xml:space="preserve"> Inhouse </v>
      </c>
      <c r="G7">
        <f>'Planned Care Activity'!F15</f>
        <v>0</v>
      </c>
      <c r="H7" t="str">
        <f>'Planned Care Activity'!G15</f>
        <v xml:space="preserve"> -   </v>
      </c>
      <c r="I7">
        <f>'Planned Care Activity'!H15</f>
        <v>0</v>
      </c>
      <c r="J7">
        <f>'Planned Care Activity'!I15</f>
        <v>0</v>
      </c>
      <c r="K7">
        <f>'Planned Care Activity'!J15</f>
        <v>73</v>
      </c>
      <c r="L7">
        <f>'Planned Care Activity'!K15</f>
        <v>0</v>
      </c>
      <c r="M7">
        <f>'Planned Care Activity'!L15</f>
        <v>197</v>
      </c>
      <c r="N7">
        <f>'Planned Care Activity'!M15</f>
        <v>0</v>
      </c>
      <c r="O7">
        <f>'Planned Care Activity'!N15</f>
        <v>214</v>
      </c>
      <c r="P7">
        <f>'Planned Care Activity'!O15</f>
        <v>0</v>
      </c>
      <c r="Q7">
        <f>'Planned Care Activity'!P15</f>
        <v>484</v>
      </c>
      <c r="R7">
        <f>'Planned Care Activity'!Q15</f>
        <v>0</v>
      </c>
      <c r="S7">
        <f>'Planned Care Activity'!R15</f>
        <v>0</v>
      </c>
      <c r="T7">
        <f>'Planned Care Activity'!S15</f>
        <v>0</v>
      </c>
    </row>
    <row r="8" spans="1:20">
      <c r="A8" t="str">
        <f>'Planned Care Activity'!$H$3</f>
        <v>Swansea Bay UHB</v>
      </c>
      <c r="B8" s="25" t="s">
        <v>663</v>
      </c>
      <c r="C8" t="s">
        <v>637</v>
      </c>
      <c r="D8" t="str">
        <f>'Planned Care Activity'!$D$13</f>
        <v>Total Recovery Activity</v>
      </c>
      <c r="E8" t="s">
        <v>414</v>
      </c>
      <c r="F8" t="str">
        <f>'Planned Care Activity'!E16</f>
        <v>Waiting List Initiatives (WLI)</v>
      </c>
      <c r="G8">
        <f>'Planned Care Activity'!F16</f>
        <v>0</v>
      </c>
      <c r="H8">
        <f>'Planned Care Activity'!G16</f>
        <v>18</v>
      </c>
      <c r="I8">
        <f>'Planned Care Activity'!H16</f>
        <v>3</v>
      </c>
      <c r="J8">
        <f>'Planned Care Activity'!I16</f>
        <v>20</v>
      </c>
      <c r="K8">
        <f>'Planned Care Activity'!J16</f>
        <v>3</v>
      </c>
      <c r="L8">
        <f>'Planned Care Activity'!K16</f>
        <v>0</v>
      </c>
      <c r="M8">
        <f>'Planned Care Activity'!L16</f>
        <v>3</v>
      </c>
      <c r="N8">
        <f>'Planned Care Activity'!M16</f>
        <v>0</v>
      </c>
      <c r="O8">
        <f>'Planned Care Activity'!N16</f>
        <v>3</v>
      </c>
      <c r="P8">
        <f>'Planned Care Activity'!O16</f>
        <v>0</v>
      </c>
      <c r="Q8">
        <f>'Planned Care Activity'!P16</f>
        <v>12</v>
      </c>
      <c r="R8">
        <f>'Planned Care Activity'!Q16</f>
        <v>20</v>
      </c>
      <c r="S8">
        <f>'Planned Care Activity'!R16</f>
        <v>0</v>
      </c>
      <c r="T8">
        <f>'Planned Care Activity'!S16</f>
        <v>0</v>
      </c>
    </row>
    <row r="9" spans="1:20">
      <c r="A9" t="str">
        <f>'Planned Care Activity'!$H$3</f>
        <v>Swansea Bay UHB</v>
      </c>
      <c r="B9" s="25" t="s">
        <v>663</v>
      </c>
      <c r="C9" t="s">
        <v>637</v>
      </c>
      <c r="D9" t="str">
        <f>'Planned Care Activity'!$D$13</f>
        <v>Total Recovery Activity</v>
      </c>
      <c r="E9" t="s">
        <v>396</v>
      </c>
      <c r="F9" t="str">
        <f>'Planned Care Activity'!E17</f>
        <v>Total</v>
      </c>
      <c r="G9">
        <f>'Planned Care Activity'!F17</f>
        <v>0</v>
      </c>
      <c r="H9">
        <f>'Planned Care Activity'!G17</f>
        <v>207</v>
      </c>
      <c r="I9">
        <f>'Planned Care Activity'!H17</f>
        <v>144</v>
      </c>
      <c r="J9">
        <f>'Planned Care Activity'!I17</f>
        <v>143</v>
      </c>
      <c r="K9">
        <f>'Planned Care Activity'!J17</f>
        <v>402</v>
      </c>
      <c r="L9">
        <f>'Planned Care Activity'!K17</f>
        <v>0</v>
      </c>
      <c r="M9">
        <f>'Planned Care Activity'!L17</f>
        <v>526</v>
      </c>
      <c r="N9">
        <f>'Planned Care Activity'!M17</f>
        <v>0</v>
      </c>
      <c r="O9">
        <f>'Planned Care Activity'!N17</f>
        <v>543</v>
      </c>
      <c r="P9">
        <f>'Planned Care Activity'!O17</f>
        <v>0</v>
      </c>
      <c r="Q9">
        <f>'Planned Care Activity'!P17</f>
        <v>1615</v>
      </c>
      <c r="R9">
        <f>'Planned Care Activity'!Q17</f>
        <v>143</v>
      </c>
      <c r="S9">
        <f>'Planned Care Activity'!R17</f>
        <v>0</v>
      </c>
      <c r="T9">
        <f>'Planned Care Activity'!S17</f>
        <v>0</v>
      </c>
    </row>
    <row r="10" spans="1:20">
      <c r="A10" t="str">
        <f>'Planned Care Activity'!$H$3</f>
        <v>Swansea Bay UHB</v>
      </c>
      <c r="B10" s="25" t="s">
        <v>663</v>
      </c>
      <c r="C10" t="s">
        <v>637</v>
      </c>
      <c r="D10" t="s">
        <v>647</v>
      </c>
      <c r="E10" t="s">
        <v>396</v>
      </c>
      <c r="F10">
        <f>'Planned Care Activity'!E18</f>
        <v>0</v>
      </c>
      <c r="G10">
        <f>'Planned Care Activity'!F18</f>
        <v>7161</v>
      </c>
      <c r="H10">
        <f>'Planned Care Activity'!G18</f>
        <v>5995</v>
      </c>
      <c r="I10">
        <f>'Planned Care Activity'!H18</f>
        <v>1591</v>
      </c>
      <c r="J10">
        <f>'Planned Care Activity'!I18</f>
        <v>1688</v>
      </c>
      <c r="K10">
        <f>'Planned Care Activity'!J18</f>
        <v>1849</v>
      </c>
      <c r="L10">
        <f>'Planned Care Activity'!K18</f>
        <v>0</v>
      </c>
      <c r="M10">
        <f>'Planned Care Activity'!L18</f>
        <v>1973</v>
      </c>
      <c r="N10">
        <f>'Planned Care Activity'!M18</f>
        <v>0</v>
      </c>
      <c r="O10">
        <f>'Planned Care Activity'!N18</f>
        <v>1990</v>
      </c>
      <c r="P10">
        <f>'Planned Care Activity'!O18</f>
        <v>0</v>
      </c>
      <c r="Q10">
        <f>'Planned Care Activity'!P18</f>
        <v>7403</v>
      </c>
      <c r="R10">
        <f>'Planned Care Activity'!Q18</f>
        <v>1688</v>
      </c>
      <c r="S10">
        <f>'Planned Care Activity'!R18</f>
        <v>0</v>
      </c>
      <c r="T10">
        <f>'Planned Care Activity'!S18</f>
        <v>0</v>
      </c>
    </row>
    <row r="11" spans="1:20">
      <c r="A11" t="str">
        <f>'Planned Care Activity'!$H$3</f>
        <v>Swansea Bay UHB</v>
      </c>
      <c r="B11" s="25" t="s">
        <v>663</v>
      </c>
      <c r="C11" t="str">
        <f>'Planned Care Activity'!B19</f>
        <v>Elective Daycase Activity</v>
      </c>
      <c r="D11" t="s">
        <v>638</v>
      </c>
      <c r="E11" t="s">
        <v>414</v>
      </c>
      <c r="F11" t="str">
        <f>'Planned Care Activity'!E19</f>
        <v xml:space="preserve">Via Core sessions </v>
      </c>
      <c r="G11">
        <f>'Planned Care Activity'!F19</f>
        <v>21260</v>
      </c>
      <c r="H11">
        <f>'Planned Care Activity'!G19</f>
        <v>17834</v>
      </c>
      <c r="I11">
        <f>'Planned Care Activity'!H19</f>
        <v>4459</v>
      </c>
      <c r="J11">
        <f>'Planned Care Activity'!I19</f>
        <v>3926</v>
      </c>
      <c r="K11">
        <f>'Planned Care Activity'!J19</f>
        <v>4459</v>
      </c>
      <c r="L11">
        <f>'Planned Care Activity'!K19</f>
        <v>0</v>
      </c>
      <c r="M11">
        <f>'Planned Care Activity'!L19</f>
        <v>4459</v>
      </c>
      <c r="N11">
        <f>'Planned Care Activity'!M19</f>
        <v>0</v>
      </c>
      <c r="O11">
        <f>'Planned Care Activity'!N19</f>
        <v>4459</v>
      </c>
      <c r="P11">
        <f>'Planned Care Activity'!O19</f>
        <v>0</v>
      </c>
      <c r="Q11">
        <f>'Planned Care Activity'!P19</f>
        <v>17836</v>
      </c>
      <c r="R11">
        <f>'Planned Care Activity'!Q19</f>
        <v>3926</v>
      </c>
      <c r="S11">
        <f>'Planned Care Activity'!R19</f>
        <v>0</v>
      </c>
      <c r="T11">
        <f>'Planned Care Activity'!S19</f>
        <v>0</v>
      </c>
    </row>
    <row r="12" spans="1:20">
      <c r="A12" t="str">
        <f>'Planned Care Activity'!$H$3</f>
        <v>Swansea Bay UHB</v>
      </c>
      <c r="B12" s="25" t="s">
        <v>663</v>
      </c>
      <c r="C12" t="s">
        <v>648</v>
      </c>
      <c r="D12" t="s">
        <v>638</v>
      </c>
      <c r="E12" t="s">
        <v>414</v>
      </c>
      <c r="F12" t="str">
        <f>'Planned Care Activity'!E20</f>
        <v xml:space="preserve">Via  WLI/Insourcing /Outsourcing </v>
      </c>
      <c r="G12">
        <f>'Planned Care Activity'!F20</f>
        <v>838</v>
      </c>
      <c r="H12">
        <f>'Planned Care Activity'!G20</f>
        <v>0</v>
      </c>
      <c r="I12">
        <f>'Planned Care Activity'!H20</f>
        <v>0</v>
      </c>
      <c r="J12">
        <f>'Planned Care Activity'!I20</f>
        <v>0</v>
      </c>
      <c r="K12">
        <f>'Planned Care Activity'!J20</f>
        <v>0</v>
      </c>
      <c r="L12">
        <f>'Planned Care Activity'!K20</f>
        <v>0</v>
      </c>
      <c r="M12">
        <f>'Planned Care Activity'!L20</f>
        <v>0</v>
      </c>
      <c r="N12">
        <f>'Planned Care Activity'!M20</f>
        <v>0</v>
      </c>
      <c r="O12">
        <f>'Planned Care Activity'!N20</f>
        <v>0</v>
      </c>
      <c r="P12">
        <f>'Planned Care Activity'!O20</f>
        <v>0</v>
      </c>
      <c r="Q12">
        <f>'Planned Care Activity'!P20</f>
        <v>0</v>
      </c>
      <c r="R12">
        <f>'Planned Care Activity'!Q20</f>
        <v>0</v>
      </c>
      <c r="S12">
        <f>'Planned Care Activity'!R20</f>
        <v>0</v>
      </c>
      <c r="T12">
        <f>'Planned Care Activity'!S20</f>
        <v>0</v>
      </c>
    </row>
    <row r="13" spans="1:20">
      <c r="A13" t="str">
        <f>'Planned Care Activity'!$H$3</f>
        <v>Swansea Bay UHB</v>
      </c>
      <c r="B13" s="25" t="s">
        <v>663</v>
      </c>
      <c r="C13" t="s">
        <v>648</v>
      </c>
      <c r="D13" t="s">
        <v>638</v>
      </c>
      <c r="E13" t="s">
        <v>396</v>
      </c>
      <c r="F13" t="str">
        <f>'Planned Care Activity'!E21</f>
        <v>Total</v>
      </c>
      <c r="G13">
        <f>'Planned Care Activity'!F21</f>
        <v>22098</v>
      </c>
      <c r="H13">
        <f>'Planned Care Activity'!G21</f>
        <v>0</v>
      </c>
      <c r="I13">
        <f>'Planned Care Activity'!H21</f>
        <v>4459</v>
      </c>
      <c r="J13">
        <f>'Planned Care Activity'!I21</f>
        <v>3926</v>
      </c>
      <c r="K13">
        <f>'Planned Care Activity'!J21</f>
        <v>4459</v>
      </c>
      <c r="L13">
        <f>'Planned Care Activity'!K21</f>
        <v>0</v>
      </c>
      <c r="M13">
        <f>'Planned Care Activity'!L21</f>
        <v>4459</v>
      </c>
      <c r="N13">
        <f>'Planned Care Activity'!M21</f>
        <v>0</v>
      </c>
      <c r="O13">
        <f>'Planned Care Activity'!N21</f>
        <v>4459</v>
      </c>
      <c r="P13">
        <f>'Planned Care Activity'!O21</f>
        <v>0</v>
      </c>
      <c r="Q13">
        <f>'Planned Care Activity'!P21</f>
        <v>17836</v>
      </c>
      <c r="R13">
        <f>'Planned Care Activity'!Q21</f>
        <v>3926</v>
      </c>
      <c r="S13">
        <f>'Planned Care Activity'!R21</f>
        <v>0</v>
      </c>
      <c r="T13">
        <f>'Planned Care Activity'!S21</f>
        <v>0</v>
      </c>
    </row>
    <row r="14" spans="1:20">
      <c r="A14" t="str">
        <f>'Planned Care Activity'!$H$3</f>
        <v>Swansea Bay UHB</v>
      </c>
      <c r="B14" s="25" t="s">
        <v>663</v>
      </c>
      <c r="C14" t="s">
        <v>648</v>
      </c>
      <c r="D14" t="s">
        <v>641</v>
      </c>
      <c r="E14" t="s">
        <v>414</v>
      </c>
      <c r="F14" t="str">
        <f>'Planned Care Activity'!E22</f>
        <v>Insourcing</v>
      </c>
      <c r="G14">
        <f>'Planned Care Activity'!F22</f>
        <v>0</v>
      </c>
      <c r="H14">
        <f>'Planned Care Activity'!G22</f>
        <v>1929</v>
      </c>
      <c r="I14">
        <f>'Planned Care Activity'!H22</f>
        <v>864</v>
      </c>
      <c r="J14">
        <f>'Planned Care Activity'!I22</f>
        <v>698</v>
      </c>
      <c r="K14">
        <f>'Planned Care Activity'!J22</f>
        <v>354</v>
      </c>
      <c r="L14">
        <f>'Planned Care Activity'!K22</f>
        <v>0</v>
      </c>
      <c r="M14">
        <f>'Planned Care Activity'!L22</f>
        <v>300</v>
      </c>
      <c r="N14">
        <f>'Planned Care Activity'!M22</f>
        <v>0</v>
      </c>
      <c r="O14">
        <f>'Planned Care Activity'!N22</f>
        <v>300</v>
      </c>
      <c r="P14">
        <f>'Planned Care Activity'!O22</f>
        <v>0</v>
      </c>
      <c r="Q14">
        <f>'Planned Care Activity'!P22</f>
        <v>1818</v>
      </c>
      <c r="R14">
        <f>'Planned Care Activity'!Q22</f>
        <v>698</v>
      </c>
      <c r="S14">
        <f>'Planned Care Activity'!R22</f>
        <v>0</v>
      </c>
      <c r="T14">
        <f>'Planned Care Activity'!S22</f>
        <v>0</v>
      </c>
    </row>
    <row r="15" spans="1:20">
      <c r="A15" t="str">
        <f>'Planned Care Activity'!$H$3</f>
        <v>Swansea Bay UHB</v>
      </c>
      <c r="B15" s="25" t="s">
        <v>663</v>
      </c>
      <c r="C15" t="s">
        <v>648</v>
      </c>
      <c r="D15" t="s">
        <v>641</v>
      </c>
      <c r="E15" t="s">
        <v>414</v>
      </c>
      <c r="F15" t="str">
        <f>'Planned Care Activity'!E23</f>
        <v>Outsourcing</v>
      </c>
      <c r="G15">
        <f>'Planned Care Activity'!F23</f>
        <v>0</v>
      </c>
      <c r="H15">
        <f>'Planned Care Activity'!G23</f>
        <v>1545</v>
      </c>
      <c r="I15">
        <f>'Planned Care Activity'!H23</f>
        <v>120</v>
      </c>
      <c r="J15">
        <f>'Planned Care Activity'!I23</f>
        <v>139</v>
      </c>
      <c r="K15">
        <f>'Planned Care Activity'!J23</f>
        <v>120</v>
      </c>
      <c r="L15">
        <f>'Planned Care Activity'!K23</f>
        <v>0</v>
      </c>
      <c r="M15">
        <f>'Planned Care Activity'!L23</f>
        <v>120</v>
      </c>
      <c r="N15">
        <f>'Planned Care Activity'!M23</f>
        <v>0</v>
      </c>
      <c r="O15">
        <f>'Planned Care Activity'!N23</f>
        <v>120</v>
      </c>
      <c r="P15">
        <f>'Planned Care Activity'!O23</f>
        <v>0</v>
      </c>
      <c r="Q15">
        <f>'Planned Care Activity'!P23</f>
        <v>480</v>
      </c>
      <c r="R15">
        <f>'Planned Care Activity'!Q23</f>
        <v>139</v>
      </c>
      <c r="S15">
        <f>'Planned Care Activity'!R23</f>
        <v>0</v>
      </c>
      <c r="T15">
        <f>'Planned Care Activity'!S23</f>
        <v>0</v>
      </c>
    </row>
    <row r="16" spans="1:20">
      <c r="A16" t="str">
        <f>'Planned Care Activity'!$H$3</f>
        <v>Swansea Bay UHB</v>
      </c>
      <c r="B16" s="25" t="s">
        <v>663</v>
      </c>
      <c r="C16" t="s">
        <v>648</v>
      </c>
      <c r="D16" t="s">
        <v>641</v>
      </c>
      <c r="E16" t="s">
        <v>414</v>
      </c>
      <c r="F16" t="str">
        <f>'Planned Care Activity'!E24</f>
        <v xml:space="preserve"> Inhouse </v>
      </c>
      <c r="G16">
        <f>'Planned Care Activity'!F24</f>
        <v>0</v>
      </c>
      <c r="H16">
        <f>'Planned Care Activity'!G24</f>
        <v>693</v>
      </c>
      <c r="I16">
        <f>'Planned Care Activity'!H24</f>
        <v>417</v>
      </c>
      <c r="J16">
        <f>'Planned Care Activity'!I24</f>
        <v>417</v>
      </c>
      <c r="K16">
        <f>'Planned Care Activity'!J24</f>
        <v>625</v>
      </c>
      <c r="L16">
        <f>'Planned Care Activity'!K24</f>
        <v>0</v>
      </c>
      <c r="M16">
        <f>'Planned Care Activity'!L24</f>
        <v>625</v>
      </c>
      <c r="N16">
        <f>'Planned Care Activity'!M24</f>
        <v>0</v>
      </c>
      <c r="O16">
        <f>'Planned Care Activity'!N24</f>
        <v>625</v>
      </c>
      <c r="P16">
        <f>'Planned Care Activity'!O24</f>
        <v>0</v>
      </c>
      <c r="Q16">
        <f>'Planned Care Activity'!P24</f>
        <v>2292</v>
      </c>
      <c r="R16">
        <f>'Planned Care Activity'!Q24</f>
        <v>417</v>
      </c>
      <c r="S16">
        <f>'Planned Care Activity'!R24</f>
        <v>0</v>
      </c>
      <c r="T16">
        <f>'Planned Care Activity'!S24</f>
        <v>0</v>
      </c>
    </row>
    <row r="17" spans="1:20">
      <c r="A17" t="str">
        <f>'Planned Care Activity'!$H$3</f>
        <v>Swansea Bay UHB</v>
      </c>
      <c r="B17" s="25" t="s">
        <v>663</v>
      </c>
      <c r="C17" t="s">
        <v>648</v>
      </c>
      <c r="D17" t="s">
        <v>641</v>
      </c>
      <c r="E17" t="s">
        <v>414</v>
      </c>
      <c r="F17" t="str">
        <f>'Planned Care Activity'!E25</f>
        <v>Waiting List Initiatives (WLI)</v>
      </c>
      <c r="G17">
        <f>'Planned Care Activity'!F25</f>
        <v>0</v>
      </c>
      <c r="H17">
        <f>'Planned Care Activity'!G25</f>
        <v>106</v>
      </c>
      <c r="I17">
        <f>'Planned Care Activity'!H25</f>
        <v>54</v>
      </c>
      <c r="J17">
        <f>'Planned Care Activity'!I25</f>
        <v>37</v>
      </c>
      <c r="K17">
        <f>'Planned Care Activity'!J25</f>
        <v>54</v>
      </c>
      <c r="L17">
        <f>'Planned Care Activity'!K25</f>
        <v>0</v>
      </c>
      <c r="M17">
        <f>'Planned Care Activity'!L25</f>
        <v>54</v>
      </c>
      <c r="N17">
        <f>'Planned Care Activity'!M25</f>
        <v>0</v>
      </c>
      <c r="O17">
        <f>'Planned Care Activity'!N25</f>
        <v>54</v>
      </c>
      <c r="P17">
        <f>'Planned Care Activity'!O25</f>
        <v>0</v>
      </c>
      <c r="Q17">
        <f>'Planned Care Activity'!P25</f>
        <v>216</v>
      </c>
      <c r="R17">
        <f>'Planned Care Activity'!Q25</f>
        <v>37</v>
      </c>
      <c r="S17">
        <f>'Planned Care Activity'!R25</f>
        <v>0</v>
      </c>
      <c r="T17">
        <f>'Planned Care Activity'!S25</f>
        <v>0</v>
      </c>
    </row>
    <row r="18" spans="1:20">
      <c r="A18" t="str">
        <f>'Planned Care Activity'!$H$3</f>
        <v>Swansea Bay UHB</v>
      </c>
      <c r="B18" s="25" t="s">
        <v>663</v>
      </c>
      <c r="C18" t="s">
        <v>648</v>
      </c>
      <c r="D18" t="s">
        <v>641</v>
      </c>
      <c r="E18" t="s">
        <v>396</v>
      </c>
      <c r="F18" t="str">
        <f>'Planned Care Activity'!E26</f>
        <v>Total</v>
      </c>
      <c r="G18">
        <f>'Planned Care Activity'!F26</f>
        <v>0</v>
      </c>
      <c r="H18">
        <f>'Planned Care Activity'!G26</f>
        <v>4167</v>
      </c>
      <c r="I18">
        <f>'Planned Care Activity'!H26</f>
        <v>1401</v>
      </c>
      <c r="J18">
        <f>'Planned Care Activity'!I26</f>
        <v>1254</v>
      </c>
      <c r="K18">
        <f>'Planned Care Activity'!J26</f>
        <v>1099</v>
      </c>
      <c r="L18">
        <f>'Planned Care Activity'!K26</f>
        <v>0</v>
      </c>
      <c r="M18">
        <f>'Planned Care Activity'!L26</f>
        <v>1045</v>
      </c>
      <c r="N18">
        <f>'Planned Care Activity'!M26</f>
        <v>0</v>
      </c>
      <c r="O18">
        <f>'Planned Care Activity'!N26</f>
        <v>1045</v>
      </c>
      <c r="P18">
        <f>'Planned Care Activity'!O26</f>
        <v>0</v>
      </c>
      <c r="Q18">
        <f>'Planned Care Activity'!P26</f>
        <v>4590</v>
      </c>
      <c r="R18">
        <f>'Planned Care Activity'!Q26</f>
        <v>1254</v>
      </c>
      <c r="S18">
        <f>'Planned Care Activity'!R26</f>
        <v>0</v>
      </c>
      <c r="T18">
        <f>'Planned Care Activity'!S26</f>
        <v>0</v>
      </c>
    </row>
    <row r="19" spans="1:20">
      <c r="A19" t="str">
        <f>'Planned Care Activity'!$H$3</f>
        <v>Swansea Bay UHB</v>
      </c>
      <c r="B19" s="25" t="s">
        <v>663</v>
      </c>
      <c r="C19" t="s">
        <v>648</v>
      </c>
      <c r="D19" t="s">
        <v>647</v>
      </c>
      <c r="E19" t="s">
        <v>396</v>
      </c>
      <c r="F19">
        <f>'Planned Care Activity'!E27</f>
        <v>0</v>
      </c>
      <c r="G19">
        <f>'Planned Care Activity'!F27</f>
        <v>22098</v>
      </c>
      <c r="H19">
        <f>'Planned Care Activity'!G27</f>
        <v>4167</v>
      </c>
      <c r="I19">
        <f>'Planned Care Activity'!H27</f>
        <v>5860</v>
      </c>
      <c r="J19">
        <f>'Planned Care Activity'!I27</f>
        <v>5180</v>
      </c>
      <c r="K19">
        <f>'Planned Care Activity'!J27</f>
        <v>5558</v>
      </c>
      <c r="L19">
        <f>'Planned Care Activity'!K27</f>
        <v>0</v>
      </c>
      <c r="M19">
        <f>'Planned Care Activity'!L27</f>
        <v>5504</v>
      </c>
      <c r="N19">
        <f>'Planned Care Activity'!M27</f>
        <v>0</v>
      </c>
      <c r="O19">
        <f>'Planned Care Activity'!N27</f>
        <v>5504</v>
      </c>
      <c r="P19">
        <f>'Planned Care Activity'!O27</f>
        <v>0</v>
      </c>
      <c r="Q19">
        <f>'Planned Care Activity'!P27</f>
        <v>22426</v>
      </c>
      <c r="R19">
        <f>'Planned Care Activity'!Q27</f>
        <v>5180</v>
      </c>
      <c r="S19">
        <f>'Planned Care Activity'!R27</f>
        <v>0</v>
      </c>
      <c r="T19">
        <f>'Planned Care Activity'!S27</f>
        <v>0</v>
      </c>
    </row>
    <row r="20" spans="1:20">
      <c r="A20" t="str">
        <f>'Planned Care Activity'!$H$3</f>
        <v>Swansea Bay UHB</v>
      </c>
      <c r="B20" s="25" t="s">
        <v>663</v>
      </c>
      <c r="C20" t="str">
        <f>'Planned Care Activity'!B28&amp;" Face to Face"</f>
        <v>New Outpatients Face to Face</v>
      </c>
      <c r="D20" t="s">
        <v>638</v>
      </c>
      <c r="E20" t="s">
        <v>414</v>
      </c>
      <c r="F20" t="str">
        <f>'Planned Care Activity'!E28</f>
        <v xml:space="preserve">Via Core sessions </v>
      </c>
      <c r="G20">
        <f>'Planned Care Activity'!F28</f>
        <v>140696</v>
      </c>
      <c r="H20">
        <f>'Planned Care Activity'!G28</f>
        <v>109491</v>
      </c>
      <c r="I20">
        <f>'Planned Care Activity'!H28</f>
        <v>27373</v>
      </c>
      <c r="J20">
        <f>'Planned Care Activity'!I28</f>
        <v>30343</v>
      </c>
      <c r="K20">
        <f>'Planned Care Activity'!J28</f>
        <v>27373</v>
      </c>
      <c r="L20">
        <f>'Planned Care Activity'!K28</f>
        <v>0</v>
      </c>
      <c r="M20">
        <f>'Planned Care Activity'!L28</f>
        <v>27373</v>
      </c>
      <c r="N20">
        <f>'Planned Care Activity'!M28</f>
        <v>0</v>
      </c>
      <c r="O20">
        <f>'Planned Care Activity'!N28</f>
        <v>27373</v>
      </c>
      <c r="P20">
        <f>'Planned Care Activity'!O28</f>
        <v>0</v>
      </c>
      <c r="Q20">
        <f>'Planned Care Activity'!P28</f>
        <v>109492</v>
      </c>
      <c r="R20">
        <f>'Planned Care Activity'!Q28</f>
        <v>30343</v>
      </c>
      <c r="S20">
        <f>'Planned Care Activity'!R28</f>
        <v>0</v>
      </c>
      <c r="T20">
        <f>'Planned Care Activity'!S28</f>
        <v>0</v>
      </c>
    </row>
    <row r="21" spans="1:20">
      <c r="A21" t="str">
        <f>'Planned Care Activity'!$H$3</f>
        <v>Swansea Bay UHB</v>
      </c>
      <c r="B21" s="25" t="s">
        <v>663</v>
      </c>
      <c r="C21" t="s">
        <v>664</v>
      </c>
      <c r="D21" t="s">
        <v>638</v>
      </c>
      <c r="E21" t="s">
        <v>414</v>
      </c>
      <c r="F21" t="str">
        <f>'Planned Care Activity'!E29</f>
        <v xml:space="preserve">Via  WLI/Insourcing /Outsourcing </v>
      </c>
      <c r="G21">
        <f>'Planned Care Activity'!F29</f>
        <v>6012</v>
      </c>
      <c r="H21">
        <f>'Planned Care Activity'!G29</f>
        <v>0</v>
      </c>
      <c r="I21">
        <f>'Planned Care Activity'!H29</f>
        <v>0</v>
      </c>
      <c r="J21">
        <f>'Planned Care Activity'!I29</f>
        <v>0</v>
      </c>
      <c r="K21">
        <f>'Planned Care Activity'!J29</f>
        <v>0</v>
      </c>
      <c r="L21">
        <f>'Planned Care Activity'!K29</f>
        <v>0</v>
      </c>
      <c r="M21">
        <f>'Planned Care Activity'!L29</f>
        <v>0</v>
      </c>
      <c r="N21">
        <f>'Planned Care Activity'!M29</f>
        <v>0</v>
      </c>
      <c r="O21">
        <f>'Planned Care Activity'!N29</f>
        <v>0</v>
      </c>
      <c r="P21">
        <f>'Planned Care Activity'!O29</f>
        <v>0</v>
      </c>
      <c r="Q21">
        <f>'Planned Care Activity'!P29</f>
        <v>0</v>
      </c>
      <c r="R21">
        <f>'Planned Care Activity'!Q29</f>
        <v>0</v>
      </c>
      <c r="S21">
        <f>'Planned Care Activity'!R29</f>
        <v>0</v>
      </c>
      <c r="T21">
        <f>'Planned Care Activity'!S29</f>
        <v>0</v>
      </c>
    </row>
    <row r="22" spans="1:20">
      <c r="A22" t="str">
        <f>'Planned Care Activity'!$H$3</f>
        <v>Swansea Bay UHB</v>
      </c>
      <c r="B22" s="25" t="s">
        <v>663</v>
      </c>
      <c r="C22" t="s">
        <v>664</v>
      </c>
      <c r="D22" t="s">
        <v>638</v>
      </c>
      <c r="E22" t="s">
        <v>396</v>
      </c>
      <c r="F22" t="str">
        <f>'Planned Care Activity'!E30</f>
        <v>Total</v>
      </c>
      <c r="G22">
        <f>'Planned Care Activity'!F30</f>
        <v>146708</v>
      </c>
      <c r="H22">
        <f>'Planned Care Activity'!G30</f>
        <v>109491</v>
      </c>
      <c r="I22">
        <f>'Planned Care Activity'!H30</f>
        <v>27373</v>
      </c>
      <c r="J22">
        <f>'Planned Care Activity'!I30</f>
        <v>30343</v>
      </c>
      <c r="K22">
        <f>'Planned Care Activity'!J30</f>
        <v>27373</v>
      </c>
      <c r="L22">
        <f>'Planned Care Activity'!K30</f>
        <v>0</v>
      </c>
      <c r="M22">
        <f>'Planned Care Activity'!L30</f>
        <v>27373</v>
      </c>
      <c r="N22">
        <f>'Planned Care Activity'!M30</f>
        <v>0</v>
      </c>
      <c r="O22">
        <f>'Planned Care Activity'!N30</f>
        <v>27373</v>
      </c>
      <c r="P22">
        <f>'Planned Care Activity'!O30</f>
        <v>0</v>
      </c>
      <c r="Q22">
        <f>'Planned Care Activity'!P30</f>
        <v>109492</v>
      </c>
      <c r="R22">
        <f>'Planned Care Activity'!Q30</f>
        <v>30343</v>
      </c>
      <c r="S22">
        <f>'Planned Care Activity'!R30</f>
        <v>0</v>
      </c>
      <c r="T22">
        <f>'Planned Care Activity'!S30</f>
        <v>0</v>
      </c>
    </row>
    <row r="23" spans="1:20">
      <c r="A23" t="str">
        <f>'Planned Care Activity'!$H$3</f>
        <v>Swansea Bay UHB</v>
      </c>
      <c r="B23" s="25" t="s">
        <v>663</v>
      </c>
      <c r="C23" t="s">
        <v>664</v>
      </c>
      <c r="D23" t="s">
        <v>641</v>
      </c>
      <c r="E23" t="s">
        <v>414</v>
      </c>
      <c r="F23" t="str">
        <f>'Planned Care Activity'!E31</f>
        <v>Insourcing</v>
      </c>
      <c r="G23">
        <f>'Planned Care Activity'!F31</f>
        <v>0</v>
      </c>
      <c r="H23">
        <f>'Planned Care Activity'!G31</f>
        <v>876</v>
      </c>
      <c r="I23">
        <f>'Planned Care Activity'!H31</f>
        <v>0</v>
      </c>
      <c r="J23">
        <f>'Planned Care Activity'!I31</f>
        <v>632</v>
      </c>
      <c r="K23">
        <f>'Planned Care Activity'!J31</f>
        <v>0</v>
      </c>
      <c r="L23">
        <f>'Planned Care Activity'!K31</f>
        <v>0</v>
      </c>
      <c r="M23">
        <f>'Planned Care Activity'!L31</f>
        <v>0</v>
      </c>
      <c r="N23">
        <f>'Planned Care Activity'!M31</f>
        <v>0</v>
      </c>
      <c r="O23">
        <f>'Planned Care Activity'!N31</f>
        <v>0</v>
      </c>
      <c r="P23">
        <f>'Planned Care Activity'!O31</f>
        <v>0</v>
      </c>
      <c r="Q23">
        <f>'Planned Care Activity'!P31</f>
        <v>0</v>
      </c>
      <c r="R23">
        <f>'Planned Care Activity'!Q31</f>
        <v>632</v>
      </c>
      <c r="S23">
        <f>'Planned Care Activity'!R31</f>
        <v>0</v>
      </c>
      <c r="T23">
        <f>'Planned Care Activity'!S31</f>
        <v>0</v>
      </c>
    </row>
    <row r="24" spans="1:20">
      <c r="A24" t="str">
        <f>'Planned Care Activity'!$H$3</f>
        <v>Swansea Bay UHB</v>
      </c>
      <c r="B24" s="25" t="s">
        <v>663</v>
      </c>
      <c r="C24" t="s">
        <v>664</v>
      </c>
      <c r="D24" t="s">
        <v>641</v>
      </c>
      <c r="E24" t="s">
        <v>414</v>
      </c>
      <c r="F24" t="str">
        <f>'Planned Care Activity'!E32</f>
        <v>Outsourcing</v>
      </c>
      <c r="G24">
        <f>'Planned Care Activity'!F32</f>
        <v>0</v>
      </c>
      <c r="H24">
        <f>'Planned Care Activity'!G32</f>
        <v>507</v>
      </c>
      <c r="I24">
        <f>'Planned Care Activity'!H32</f>
        <v>300</v>
      </c>
      <c r="J24">
        <f>'Planned Care Activity'!I32</f>
        <v>237</v>
      </c>
      <c r="K24">
        <f>'Planned Care Activity'!J32</f>
        <v>300</v>
      </c>
      <c r="L24">
        <f>'Planned Care Activity'!K32</f>
        <v>0</v>
      </c>
      <c r="M24">
        <f>'Planned Care Activity'!L32</f>
        <v>300</v>
      </c>
      <c r="N24">
        <f>'Planned Care Activity'!M32</f>
        <v>0</v>
      </c>
      <c r="O24">
        <f>'Planned Care Activity'!N32</f>
        <v>300</v>
      </c>
      <c r="P24">
        <f>'Planned Care Activity'!O32</f>
        <v>0</v>
      </c>
      <c r="Q24">
        <f>'Planned Care Activity'!P32</f>
        <v>1200</v>
      </c>
      <c r="R24">
        <f>'Planned Care Activity'!Q32</f>
        <v>237</v>
      </c>
      <c r="S24">
        <f>'Planned Care Activity'!R32</f>
        <v>0</v>
      </c>
      <c r="T24">
        <f>'Planned Care Activity'!S32</f>
        <v>0</v>
      </c>
    </row>
    <row r="25" spans="1:20">
      <c r="A25" t="str">
        <f>'Planned Care Activity'!$H$3</f>
        <v>Swansea Bay UHB</v>
      </c>
      <c r="B25" s="25" t="s">
        <v>663</v>
      </c>
      <c r="C25" t="s">
        <v>664</v>
      </c>
      <c r="D25" t="s">
        <v>641</v>
      </c>
      <c r="E25" t="s">
        <v>414</v>
      </c>
      <c r="F25" t="str">
        <f>'Planned Care Activity'!E33</f>
        <v xml:space="preserve"> Inhouse </v>
      </c>
      <c r="G25">
        <f>'Planned Care Activity'!F33</f>
        <v>0</v>
      </c>
      <c r="H25" t="str">
        <f>'Planned Care Activity'!G33</f>
        <v xml:space="preserve"> -   </v>
      </c>
      <c r="I25">
        <f>'Planned Care Activity'!H33</f>
        <v>0</v>
      </c>
      <c r="J25">
        <f>'Planned Care Activity'!I33</f>
        <v>0</v>
      </c>
      <c r="K25">
        <f>'Planned Care Activity'!J33</f>
        <v>0</v>
      </c>
      <c r="L25">
        <f>'Planned Care Activity'!K33</f>
        <v>0</v>
      </c>
      <c r="M25">
        <f>'Planned Care Activity'!L33</f>
        <v>0</v>
      </c>
      <c r="N25">
        <f>'Planned Care Activity'!M33</f>
        <v>0</v>
      </c>
      <c r="O25">
        <f>'Planned Care Activity'!N33</f>
        <v>0</v>
      </c>
      <c r="P25">
        <f>'Planned Care Activity'!O33</f>
        <v>0</v>
      </c>
      <c r="Q25">
        <f>'Planned Care Activity'!P33</f>
        <v>0</v>
      </c>
      <c r="R25">
        <f>'Planned Care Activity'!Q33</f>
        <v>0</v>
      </c>
      <c r="S25">
        <f>'Planned Care Activity'!R33</f>
        <v>0</v>
      </c>
      <c r="T25">
        <f>'Planned Care Activity'!S33</f>
        <v>0</v>
      </c>
    </row>
    <row r="26" spans="1:20">
      <c r="A26" t="str">
        <f>'Planned Care Activity'!$H$3</f>
        <v>Swansea Bay UHB</v>
      </c>
      <c r="B26" s="25" t="s">
        <v>663</v>
      </c>
      <c r="C26" t="s">
        <v>664</v>
      </c>
      <c r="D26" t="s">
        <v>641</v>
      </c>
      <c r="E26" t="s">
        <v>414</v>
      </c>
      <c r="F26" t="str">
        <f>'Planned Care Activity'!E34</f>
        <v>Waiting List Initiatives (WLI)</v>
      </c>
      <c r="G26">
        <f>'Planned Care Activity'!F34</f>
        <v>0</v>
      </c>
      <c r="H26">
        <f>'Planned Care Activity'!G34</f>
        <v>11072</v>
      </c>
      <c r="I26">
        <f>'Planned Care Activity'!H34</f>
        <v>4125</v>
      </c>
      <c r="J26">
        <f>'Planned Care Activity'!I34</f>
        <v>2034</v>
      </c>
      <c r="K26">
        <f>'Planned Care Activity'!J34</f>
        <v>4125</v>
      </c>
      <c r="L26">
        <f>'Planned Care Activity'!K34</f>
        <v>0</v>
      </c>
      <c r="M26">
        <f>'Planned Care Activity'!L34</f>
        <v>3438</v>
      </c>
      <c r="N26">
        <f>'Planned Care Activity'!M34</f>
        <v>0</v>
      </c>
      <c r="O26">
        <f>'Planned Care Activity'!N34</f>
        <v>4125</v>
      </c>
      <c r="P26">
        <f>'Planned Care Activity'!O34</f>
        <v>0</v>
      </c>
      <c r="Q26">
        <f>'Planned Care Activity'!P34</f>
        <v>15813</v>
      </c>
      <c r="R26">
        <f>'Planned Care Activity'!Q34</f>
        <v>2034</v>
      </c>
      <c r="S26">
        <f>'Planned Care Activity'!R34</f>
        <v>0</v>
      </c>
      <c r="T26">
        <f>'Planned Care Activity'!S34</f>
        <v>0</v>
      </c>
    </row>
    <row r="27" spans="1:20">
      <c r="A27" t="str">
        <f>'Planned Care Activity'!$H$3</f>
        <v>Swansea Bay UHB</v>
      </c>
      <c r="B27" s="25" t="s">
        <v>663</v>
      </c>
      <c r="C27" t="s">
        <v>664</v>
      </c>
      <c r="D27" t="s">
        <v>641</v>
      </c>
      <c r="E27" t="s">
        <v>396</v>
      </c>
      <c r="F27" t="str">
        <f>'Planned Care Activity'!E35</f>
        <v>Total</v>
      </c>
      <c r="G27">
        <f>'Planned Care Activity'!F35</f>
        <v>0</v>
      </c>
      <c r="H27">
        <f>'Planned Care Activity'!G35</f>
        <v>1383</v>
      </c>
      <c r="I27">
        <f>'Planned Care Activity'!H35</f>
        <v>300</v>
      </c>
      <c r="J27">
        <f>'Planned Care Activity'!I35</f>
        <v>869</v>
      </c>
      <c r="K27">
        <f>'Planned Care Activity'!J35</f>
        <v>300</v>
      </c>
      <c r="L27">
        <f>'Planned Care Activity'!K35</f>
        <v>0</v>
      </c>
      <c r="M27">
        <f>'Planned Care Activity'!L35</f>
        <v>300</v>
      </c>
      <c r="N27">
        <f>'Planned Care Activity'!M35</f>
        <v>0</v>
      </c>
      <c r="O27">
        <f>'Planned Care Activity'!N35</f>
        <v>300</v>
      </c>
      <c r="P27">
        <f>'Planned Care Activity'!O35</f>
        <v>0</v>
      </c>
      <c r="Q27">
        <f>'Planned Care Activity'!P35</f>
        <v>1200</v>
      </c>
      <c r="R27">
        <f>'Planned Care Activity'!Q35</f>
        <v>869</v>
      </c>
      <c r="S27">
        <f>'Planned Care Activity'!R35</f>
        <v>0</v>
      </c>
      <c r="T27">
        <f>'Planned Care Activity'!S35</f>
        <v>0</v>
      </c>
    </row>
    <row r="28" spans="1:20">
      <c r="A28" t="str">
        <f>'Planned Care Activity'!$H$3</f>
        <v>Swansea Bay UHB</v>
      </c>
      <c r="B28" s="25" t="s">
        <v>663</v>
      </c>
      <c r="C28" t="s">
        <v>664</v>
      </c>
      <c r="D28" t="s">
        <v>647</v>
      </c>
      <c r="E28" t="s">
        <v>396</v>
      </c>
      <c r="F28">
        <f>'Planned Care Activity'!E36</f>
        <v>0</v>
      </c>
      <c r="G28">
        <f>'Planned Care Activity'!F36</f>
        <v>146708</v>
      </c>
      <c r="H28">
        <f>'Planned Care Activity'!G36</f>
        <v>110874</v>
      </c>
      <c r="I28">
        <f>'Planned Care Activity'!H36</f>
        <v>27673</v>
      </c>
      <c r="J28">
        <f>'Planned Care Activity'!I36</f>
        <v>31212</v>
      </c>
      <c r="K28">
        <f>'Planned Care Activity'!J36</f>
        <v>27673</v>
      </c>
      <c r="L28">
        <f>'Planned Care Activity'!K36</f>
        <v>0</v>
      </c>
      <c r="M28">
        <f>'Planned Care Activity'!L36</f>
        <v>27673</v>
      </c>
      <c r="N28">
        <f>'Planned Care Activity'!M36</f>
        <v>0</v>
      </c>
      <c r="O28">
        <f>'Planned Care Activity'!N36</f>
        <v>27673</v>
      </c>
      <c r="P28">
        <f>'Planned Care Activity'!O36</f>
        <v>0</v>
      </c>
      <c r="Q28">
        <f>'Planned Care Activity'!P36</f>
        <v>110692</v>
      </c>
      <c r="R28">
        <f>'Planned Care Activity'!Q36</f>
        <v>31212</v>
      </c>
      <c r="S28">
        <f>'Planned Care Activity'!R36</f>
        <v>0</v>
      </c>
      <c r="T28">
        <f>'Planned Care Activity'!S36</f>
        <v>0</v>
      </c>
    </row>
    <row r="29" spans="1:20">
      <c r="A29" t="str">
        <f>'Planned Care Activity'!$H$3</f>
        <v>Swansea Bay UHB</v>
      </c>
      <c r="B29" s="25" t="s">
        <v>663</v>
      </c>
      <c r="C29" t="s">
        <v>665</v>
      </c>
      <c r="D29" t="s">
        <v>638</v>
      </c>
      <c r="E29" t="s">
        <v>414</v>
      </c>
      <c r="F29" t="str">
        <f>'Planned Care Activity'!E37</f>
        <v xml:space="preserve">Via Core sessions </v>
      </c>
      <c r="G29">
        <f>'Planned Care Activity'!F37</f>
        <v>0</v>
      </c>
      <c r="H29">
        <f>'Planned Care Activity'!G37</f>
        <v>13723</v>
      </c>
      <c r="I29">
        <f>'Planned Care Activity'!H37</f>
        <v>3431</v>
      </c>
      <c r="J29">
        <f>'Planned Care Activity'!I37</f>
        <v>2293</v>
      </c>
      <c r="K29">
        <f>'Planned Care Activity'!J37</f>
        <v>3431</v>
      </c>
      <c r="L29">
        <f>'Planned Care Activity'!K37</f>
        <v>0</v>
      </c>
      <c r="M29">
        <f>'Planned Care Activity'!L37</f>
        <v>3431</v>
      </c>
      <c r="N29">
        <f>'Planned Care Activity'!M37</f>
        <v>0</v>
      </c>
      <c r="O29">
        <f>'Planned Care Activity'!N37</f>
        <v>3431</v>
      </c>
      <c r="P29">
        <f>'Planned Care Activity'!O37</f>
        <v>0</v>
      </c>
      <c r="Q29">
        <f>'Planned Care Activity'!P37</f>
        <v>13724</v>
      </c>
      <c r="R29">
        <f>'Planned Care Activity'!Q37</f>
        <v>2293</v>
      </c>
      <c r="S29">
        <f>'Planned Care Activity'!R37</f>
        <v>0</v>
      </c>
      <c r="T29">
        <f>'Planned Care Activity'!S37</f>
        <v>0</v>
      </c>
    </row>
    <row r="30" spans="1:20">
      <c r="A30" t="str">
        <f>'Planned Care Activity'!$H$3</f>
        <v>Swansea Bay UHB</v>
      </c>
      <c r="B30" s="25" t="s">
        <v>663</v>
      </c>
      <c r="C30" t="s">
        <v>665</v>
      </c>
      <c r="D30" t="s">
        <v>638</v>
      </c>
      <c r="E30" t="s">
        <v>414</v>
      </c>
      <c r="F30" t="str">
        <f>'Planned Care Activity'!E38</f>
        <v xml:space="preserve">Via  WLI/Insourcing /Outsourcing </v>
      </c>
      <c r="G30">
        <f>'Planned Care Activity'!F38</f>
        <v>0</v>
      </c>
      <c r="H30">
        <f>'Planned Care Activity'!G38</f>
        <v>0</v>
      </c>
      <c r="I30">
        <f>'Planned Care Activity'!H38</f>
        <v>0</v>
      </c>
      <c r="J30">
        <f>'Planned Care Activity'!I38</f>
        <v>0</v>
      </c>
      <c r="K30">
        <f>'Planned Care Activity'!J38</f>
        <v>0</v>
      </c>
      <c r="L30">
        <f>'Planned Care Activity'!K38</f>
        <v>0</v>
      </c>
      <c r="M30">
        <f>'Planned Care Activity'!L38</f>
        <v>0</v>
      </c>
      <c r="N30">
        <f>'Planned Care Activity'!M38</f>
        <v>0</v>
      </c>
      <c r="O30">
        <f>'Planned Care Activity'!N38</f>
        <v>0</v>
      </c>
      <c r="P30">
        <f>'Planned Care Activity'!O38</f>
        <v>0</v>
      </c>
      <c r="Q30">
        <f>'Planned Care Activity'!P38</f>
        <v>0</v>
      </c>
      <c r="R30">
        <f>'Planned Care Activity'!Q38</f>
        <v>0</v>
      </c>
      <c r="S30">
        <f>'Planned Care Activity'!R38</f>
        <v>0</v>
      </c>
      <c r="T30">
        <f>'Planned Care Activity'!S38</f>
        <v>0</v>
      </c>
    </row>
    <row r="31" spans="1:20">
      <c r="A31" t="str">
        <f>'Planned Care Activity'!$H$3</f>
        <v>Swansea Bay UHB</v>
      </c>
      <c r="B31" s="25" t="s">
        <v>663</v>
      </c>
      <c r="C31" t="s">
        <v>665</v>
      </c>
      <c r="D31" t="s">
        <v>638</v>
      </c>
      <c r="E31" t="s">
        <v>396</v>
      </c>
      <c r="F31" t="str">
        <f>'Planned Care Activity'!E39</f>
        <v>Total</v>
      </c>
      <c r="G31">
        <f>'Planned Care Activity'!F39</f>
        <v>0</v>
      </c>
      <c r="H31">
        <f>'Planned Care Activity'!G39</f>
        <v>13723</v>
      </c>
      <c r="I31">
        <f>'Planned Care Activity'!H39</f>
        <v>3431</v>
      </c>
      <c r="J31">
        <f>'Planned Care Activity'!I39</f>
        <v>2293</v>
      </c>
      <c r="K31">
        <f>'Planned Care Activity'!J39</f>
        <v>3431</v>
      </c>
      <c r="L31">
        <f>'Planned Care Activity'!K39</f>
        <v>0</v>
      </c>
      <c r="M31">
        <f>'Planned Care Activity'!L39</f>
        <v>3431</v>
      </c>
      <c r="N31">
        <f>'Planned Care Activity'!M39</f>
        <v>0</v>
      </c>
      <c r="O31">
        <f>'Planned Care Activity'!N39</f>
        <v>3431</v>
      </c>
      <c r="P31">
        <f>'Planned Care Activity'!O39</f>
        <v>0</v>
      </c>
      <c r="Q31">
        <f>'Planned Care Activity'!P39</f>
        <v>13724</v>
      </c>
      <c r="R31">
        <f>'Planned Care Activity'!Q39</f>
        <v>2293</v>
      </c>
      <c r="S31">
        <f>'Planned Care Activity'!R39</f>
        <v>0</v>
      </c>
      <c r="T31">
        <f>'Planned Care Activity'!S39</f>
        <v>0</v>
      </c>
    </row>
    <row r="32" spans="1:20">
      <c r="A32" t="str">
        <f>'Planned Care Activity'!$H$3</f>
        <v>Swansea Bay UHB</v>
      </c>
      <c r="B32" s="25" t="s">
        <v>663</v>
      </c>
      <c r="C32" t="s">
        <v>665</v>
      </c>
      <c r="D32" t="s">
        <v>641</v>
      </c>
      <c r="E32" t="s">
        <v>414</v>
      </c>
      <c r="F32" t="str">
        <f>'Planned Care Activity'!E40</f>
        <v>Insourcing</v>
      </c>
      <c r="G32">
        <f>'Planned Care Activity'!F40</f>
        <v>0</v>
      </c>
      <c r="H32">
        <f>'Planned Care Activity'!G40</f>
        <v>1</v>
      </c>
      <c r="I32">
        <f>'Planned Care Activity'!H40</f>
        <v>0</v>
      </c>
      <c r="J32">
        <f>'Planned Care Activity'!I40</f>
        <v>0</v>
      </c>
      <c r="K32">
        <f>'Planned Care Activity'!J40</f>
        <v>0</v>
      </c>
      <c r="L32">
        <f>'Planned Care Activity'!K40</f>
        <v>0</v>
      </c>
      <c r="M32">
        <f>'Planned Care Activity'!L40</f>
        <v>0</v>
      </c>
      <c r="N32">
        <f>'Planned Care Activity'!M40</f>
        <v>0</v>
      </c>
      <c r="O32">
        <f>'Planned Care Activity'!N40</f>
        <v>0</v>
      </c>
      <c r="P32">
        <f>'Planned Care Activity'!O40</f>
        <v>0</v>
      </c>
      <c r="Q32">
        <f>'Planned Care Activity'!P40</f>
        <v>0</v>
      </c>
      <c r="R32">
        <f>'Planned Care Activity'!Q40</f>
        <v>0</v>
      </c>
      <c r="S32">
        <f>'Planned Care Activity'!R40</f>
        <v>0</v>
      </c>
      <c r="T32">
        <f>'Planned Care Activity'!S40</f>
        <v>0</v>
      </c>
    </row>
    <row r="33" spans="1:20">
      <c r="A33" t="str">
        <f>'Planned Care Activity'!$H$3</f>
        <v>Swansea Bay UHB</v>
      </c>
      <c r="B33" s="25" t="s">
        <v>663</v>
      </c>
      <c r="C33" t="s">
        <v>665</v>
      </c>
      <c r="D33" t="s">
        <v>641</v>
      </c>
      <c r="E33" t="s">
        <v>414</v>
      </c>
      <c r="F33" t="str">
        <f>'Planned Care Activity'!E41</f>
        <v>Outsourcing</v>
      </c>
      <c r="G33">
        <f>'Planned Care Activity'!F41</f>
        <v>0</v>
      </c>
      <c r="H33">
        <f>'Planned Care Activity'!G41</f>
        <v>0</v>
      </c>
      <c r="I33">
        <f>'Planned Care Activity'!H41</f>
        <v>0</v>
      </c>
      <c r="J33">
        <f>'Planned Care Activity'!I41</f>
        <v>0</v>
      </c>
      <c r="K33">
        <f>'Planned Care Activity'!J41</f>
        <v>0</v>
      </c>
      <c r="L33">
        <f>'Planned Care Activity'!K41</f>
        <v>0</v>
      </c>
      <c r="M33">
        <f>'Planned Care Activity'!L41</f>
        <v>0</v>
      </c>
      <c r="N33">
        <f>'Planned Care Activity'!M41</f>
        <v>0</v>
      </c>
      <c r="O33">
        <f>'Planned Care Activity'!N41</f>
        <v>0</v>
      </c>
      <c r="P33">
        <f>'Planned Care Activity'!O41</f>
        <v>0</v>
      </c>
      <c r="Q33">
        <f>'Planned Care Activity'!P41</f>
        <v>0</v>
      </c>
      <c r="R33">
        <f>'Planned Care Activity'!Q41</f>
        <v>0</v>
      </c>
      <c r="S33">
        <f>'Planned Care Activity'!R41</f>
        <v>0</v>
      </c>
      <c r="T33">
        <f>'Planned Care Activity'!S41</f>
        <v>0</v>
      </c>
    </row>
    <row r="34" spans="1:20">
      <c r="A34" t="str">
        <f>'Planned Care Activity'!$H$3</f>
        <v>Swansea Bay UHB</v>
      </c>
      <c r="B34" s="25" t="s">
        <v>663</v>
      </c>
      <c r="C34" t="s">
        <v>665</v>
      </c>
      <c r="D34" t="s">
        <v>641</v>
      </c>
      <c r="E34" t="s">
        <v>414</v>
      </c>
      <c r="F34" t="str">
        <f>'Planned Care Activity'!E42</f>
        <v xml:space="preserve"> Inhouse </v>
      </c>
      <c r="G34">
        <f>'Planned Care Activity'!F42</f>
        <v>0</v>
      </c>
      <c r="H34">
        <f>'Planned Care Activity'!G42</f>
        <v>0</v>
      </c>
      <c r="I34">
        <f>'Planned Care Activity'!H42</f>
        <v>0</v>
      </c>
      <c r="J34">
        <f>'Planned Care Activity'!I42</f>
        <v>0</v>
      </c>
      <c r="K34">
        <f>'Planned Care Activity'!J42</f>
        <v>0</v>
      </c>
      <c r="L34">
        <f>'Planned Care Activity'!K42</f>
        <v>0</v>
      </c>
      <c r="M34">
        <f>'Planned Care Activity'!L42</f>
        <v>0</v>
      </c>
      <c r="N34">
        <f>'Planned Care Activity'!M42</f>
        <v>0</v>
      </c>
      <c r="O34">
        <f>'Planned Care Activity'!N42</f>
        <v>0</v>
      </c>
      <c r="P34">
        <f>'Planned Care Activity'!O42</f>
        <v>0</v>
      </c>
      <c r="Q34">
        <f>'Planned Care Activity'!P42</f>
        <v>0</v>
      </c>
      <c r="R34">
        <f>'Planned Care Activity'!Q42</f>
        <v>0</v>
      </c>
      <c r="S34">
        <f>'Planned Care Activity'!R42</f>
        <v>0</v>
      </c>
      <c r="T34">
        <f>'Planned Care Activity'!S42</f>
        <v>0</v>
      </c>
    </row>
    <row r="35" spans="1:20">
      <c r="A35" t="str">
        <f>'Planned Care Activity'!$H$3</f>
        <v>Swansea Bay UHB</v>
      </c>
      <c r="B35" s="25" t="s">
        <v>663</v>
      </c>
      <c r="C35" t="s">
        <v>665</v>
      </c>
      <c r="D35" t="s">
        <v>641</v>
      </c>
      <c r="E35" t="s">
        <v>414</v>
      </c>
      <c r="F35" t="str">
        <f>'Planned Care Activity'!E43</f>
        <v>Waiting List Initiatives (WLI)</v>
      </c>
      <c r="G35">
        <f>'Planned Care Activity'!F43</f>
        <v>0</v>
      </c>
      <c r="H35">
        <f>'Planned Care Activity'!G43</f>
        <v>1610</v>
      </c>
      <c r="I35">
        <f>'Planned Care Activity'!H43</f>
        <v>0</v>
      </c>
      <c r="J35">
        <f>'Planned Care Activity'!I43</f>
        <v>318</v>
      </c>
      <c r="K35">
        <f>'Planned Care Activity'!J43</f>
        <v>0</v>
      </c>
      <c r="L35">
        <f>'Planned Care Activity'!K43</f>
        <v>0</v>
      </c>
      <c r="M35">
        <f>'Planned Care Activity'!L43</f>
        <v>0</v>
      </c>
      <c r="N35">
        <f>'Planned Care Activity'!M43</f>
        <v>0</v>
      </c>
      <c r="O35">
        <f>'Planned Care Activity'!N43</f>
        <v>0</v>
      </c>
      <c r="P35">
        <f>'Planned Care Activity'!O43</f>
        <v>0</v>
      </c>
      <c r="Q35">
        <f>'Planned Care Activity'!P43</f>
        <v>0</v>
      </c>
      <c r="R35">
        <f>'Planned Care Activity'!Q43</f>
        <v>318</v>
      </c>
      <c r="S35">
        <f>'Planned Care Activity'!R43</f>
        <v>0</v>
      </c>
      <c r="T35">
        <f>'Planned Care Activity'!S43</f>
        <v>0</v>
      </c>
    </row>
    <row r="36" spans="1:20">
      <c r="A36" t="str">
        <f>'Planned Care Activity'!$H$3</f>
        <v>Swansea Bay UHB</v>
      </c>
      <c r="B36" s="25" t="s">
        <v>663</v>
      </c>
      <c r="C36" t="s">
        <v>665</v>
      </c>
      <c r="D36" t="s">
        <v>641</v>
      </c>
      <c r="E36" t="s">
        <v>396</v>
      </c>
      <c r="F36" t="str">
        <f>'Planned Care Activity'!E44</f>
        <v>Total</v>
      </c>
      <c r="G36">
        <f>'Planned Care Activity'!F44</f>
        <v>0</v>
      </c>
      <c r="H36">
        <f>'Planned Care Activity'!G44</f>
        <v>1</v>
      </c>
      <c r="I36">
        <f>'Planned Care Activity'!H44</f>
        <v>0</v>
      </c>
      <c r="J36">
        <f>'Planned Care Activity'!I44</f>
        <v>0</v>
      </c>
      <c r="K36">
        <f>'Planned Care Activity'!J44</f>
        <v>0</v>
      </c>
      <c r="L36">
        <f>'Planned Care Activity'!K44</f>
        <v>0</v>
      </c>
      <c r="M36">
        <f>'Planned Care Activity'!L44</f>
        <v>0</v>
      </c>
      <c r="N36">
        <f>'Planned Care Activity'!M44</f>
        <v>0</v>
      </c>
      <c r="O36">
        <f>'Planned Care Activity'!N44</f>
        <v>0</v>
      </c>
      <c r="P36">
        <f>'Planned Care Activity'!O44</f>
        <v>0</v>
      </c>
      <c r="Q36">
        <f>'Planned Care Activity'!P44</f>
        <v>0</v>
      </c>
      <c r="R36">
        <f>'Planned Care Activity'!Q44</f>
        <v>0</v>
      </c>
      <c r="S36">
        <f>'Planned Care Activity'!R44</f>
        <v>0</v>
      </c>
      <c r="T36">
        <f>'Planned Care Activity'!S44</f>
        <v>0</v>
      </c>
    </row>
    <row r="37" spans="1:20">
      <c r="A37" t="str">
        <f>'Planned Care Activity'!$H$3</f>
        <v>Swansea Bay UHB</v>
      </c>
      <c r="B37" s="25" t="s">
        <v>663</v>
      </c>
      <c r="C37" t="s">
        <v>665</v>
      </c>
      <c r="D37" t="s">
        <v>647</v>
      </c>
      <c r="E37" t="s">
        <v>396</v>
      </c>
      <c r="F37">
        <f>'Planned Care Activity'!E45</f>
        <v>0</v>
      </c>
      <c r="G37">
        <f>'Planned Care Activity'!F45</f>
        <v>0</v>
      </c>
      <c r="H37">
        <f>'Planned Care Activity'!G45</f>
        <v>13724</v>
      </c>
      <c r="I37">
        <f>'Planned Care Activity'!H45</f>
        <v>3431</v>
      </c>
      <c r="J37">
        <f>'Planned Care Activity'!I45</f>
        <v>2293</v>
      </c>
      <c r="K37">
        <f>'Planned Care Activity'!J45</f>
        <v>3431</v>
      </c>
      <c r="L37">
        <f>'Planned Care Activity'!K45</f>
        <v>0</v>
      </c>
      <c r="M37">
        <f>'Planned Care Activity'!L45</f>
        <v>3431</v>
      </c>
      <c r="N37">
        <f>'Planned Care Activity'!M45</f>
        <v>0</v>
      </c>
      <c r="O37">
        <f>'Planned Care Activity'!N45</f>
        <v>3431</v>
      </c>
      <c r="P37">
        <f>'Planned Care Activity'!O45</f>
        <v>0</v>
      </c>
      <c r="Q37">
        <f>'Planned Care Activity'!P45</f>
        <v>13724</v>
      </c>
      <c r="R37">
        <f>'Planned Care Activity'!Q45</f>
        <v>2293</v>
      </c>
      <c r="S37">
        <f>'Planned Care Activity'!R45</f>
        <v>0</v>
      </c>
      <c r="T37">
        <f>'Planned Care Activity'!S45</f>
        <v>0</v>
      </c>
    </row>
    <row r="38" spans="1:20">
      <c r="A38" t="str">
        <f>'Planned Care Activity'!$H$3</f>
        <v>Swansea Bay UHB</v>
      </c>
      <c r="B38" s="25" t="s">
        <v>663</v>
      </c>
      <c r="C38" t="s">
        <v>666</v>
      </c>
      <c r="D38" t="s">
        <v>638</v>
      </c>
      <c r="E38" t="s">
        <v>414</v>
      </c>
      <c r="F38" t="str">
        <f>'Planned Care Activity'!E46</f>
        <v xml:space="preserve">Via Core sessions </v>
      </c>
      <c r="G38">
        <f>'Planned Care Activity'!F46</f>
        <v>321015</v>
      </c>
      <c r="H38">
        <f>'Planned Care Activity'!G46</f>
        <v>224154</v>
      </c>
      <c r="I38">
        <f>'Planned Care Activity'!H46</f>
        <v>56039</v>
      </c>
      <c r="J38">
        <f>'Planned Care Activity'!I46</f>
        <v>62295</v>
      </c>
      <c r="K38">
        <f>'Planned Care Activity'!J46</f>
        <v>56039</v>
      </c>
      <c r="L38">
        <f>'Planned Care Activity'!K46</f>
        <v>0</v>
      </c>
      <c r="M38">
        <f>'Planned Care Activity'!L46</f>
        <v>56039</v>
      </c>
      <c r="N38">
        <f>'Planned Care Activity'!M46</f>
        <v>0</v>
      </c>
      <c r="O38">
        <f>'Planned Care Activity'!N46</f>
        <v>56039</v>
      </c>
      <c r="P38">
        <f>'Planned Care Activity'!O46</f>
        <v>0</v>
      </c>
      <c r="Q38">
        <f>'Planned Care Activity'!P46</f>
        <v>224156</v>
      </c>
      <c r="R38">
        <f>'Planned Care Activity'!Q46</f>
        <v>62295</v>
      </c>
      <c r="S38">
        <f>'Planned Care Activity'!R46</f>
        <v>0</v>
      </c>
      <c r="T38">
        <f>'Planned Care Activity'!S46</f>
        <v>0</v>
      </c>
    </row>
    <row r="39" spans="1:20">
      <c r="A39" t="str">
        <f>'Planned Care Activity'!$H$3</f>
        <v>Swansea Bay UHB</v>
      </c>
      <c r="B39" s="25" t="s">
        <v>663</v>
      </c>
      <c r="C39" t="s">
        <v>666</v>
      </c>
      <c r="D39" t="s">
        <v>638</v>
      </c>
      <c r="E39" t="s">
        <v>414</v>
      </c>
      <c r="F39" t="str">
        <f>'Planned Care Activity'!E47</f>
        <v xml:space="preserve">Via  WLI/Insourcing /Outsourcing </v>
      </c>
      <c r="G39">
        <f>'Planned Care Activity'!F47</f>
        <v>343</v>
      </c>
      <c r="H39">
        <f>'Planned Care Activity'!G47</f>
        <v>0</v>
      </c>
      <c r="I39">
        <f>'Planned Care Activity'!H47</f>
        <v>0</v>
      </c>
      <c r="J39">
        <f>'Planned Care Activity'!I47</f>
        <v>0</v>
      </c>
      <c r="K39">
        <f>'Planned Care Activity'!J47</f>
        <v>0</v>
      </c>
      <c r="L39">
        <f>'Planned Care Activity'!K47</f>
        <v>0</v>
      </c>
      <c r="M39">
        <f>'Planned Care Activity'!L47</f>
        <v>0</v>
      </c>
      <c r="N39">
        <f>'Planned Care Activity'!M47</f>
        <v>0</v>
      </c>
      <c r="O39">
        <f>'Planned Care Activity'!N47</f>
        <v>0</v>
      </c>
      <c r="P39">
        <f>'Planned Care Activity'!O47</f>
        <v>0</v>
      </c>
      <c r="Q39">
        <f>'Planned Care Activity'!P47</f>
        <v>0</v>
      </c>
      <c r="R39">
        <f>'Planned Care Activity'!Q47</f>
        <v>0</v>
      </c>
      <c r="S39">
        <f>'Planned Care Activity'!R47</f>
        <v>0</v>
      </c>
      <c r="T39">
        <f>'Planned Care Activity'!S47</f>
        <v>0</v>
      </c>
    </row>
    <row r="40" spans="1:20">
      <c r="A40" t="str">
        <f>'Planned Care Activity'!$H$3</f>
        <v>Swansea Bay UHB</v>
      </c>
      <c r="B40" s="25" t="s">
        <v>663</v>
      </c>
      <c r="C40" t="s">
        <v>666</v>
      </c>
      <c r="D40" t="s">
        <v>638</v>
      </c>
      <c r="E40" t="s">
        <v>396</v>
      </c>
      <c r="F40" t="str">
        <f>'Planned Care Activity'!E48</f>
        <v>Total</v>
      </c>
      <c r="G40">
        <f>'Planned Care Activity'!F48</f>
        <v>321358</v>
      </c>
      <c r="H40">
        <f>'Planned Care Activity'!G48</f>
        <v>224154</v>
      </c>
      <c r="I40">
        <f>'Planned Care Activity'!H48</f>
        <v>56039</v>
      </c>
      <c r="J40">
        <f>'Planned Care Activity'!I48</f>
        <v>62295</v>
      </c>
      <c r="K40">
        <f>'Planned Care Activity'!J48</f>
        <v>56039</v>
      </c>
      <c r="L40">
        <f>'Planned Care Activity'!K48</f>
        <v>0</v>
      </c>
      <c r="M40">
        <f>'Planned Care Activity'!L48</f>
        <v>56039</v>
      </c>
      <c r="N40">
        <f>'Planned Care Activity'!M48</f>
        <v>0</v>
      </c>
      <c r="O40">
        <f>'Planned Care Activity'!N48</f>
        <v>56039</v>
      </c>
      <c r="P40">
        <f>'Planned Care Activity'!O48</f>
        <v>0</v>
      </c>
      <c r="Q40">
        <f>'Planned Care Activity'!P48</f>
        <v>224156</v>
      </c>
      <c r="R40">
        <f>'Planned Care Activity'!Q48</f>
        <v>62295</v>
      </c>
      <c r="S40">
        <f>'Planned Care Activity'!R48</f>
        <v>0</v>
      </c>
      <c r="T40">
        <f>'Planned Care Activity'!S48</f>
        <v>0</v>
      </c>
    </row>
    <row r="41" spans="1:20">
      <c r="A41" t="str">
        <f>'Planned Care Activity'!$H$3</f>
        <v>Swansea Bay UHB</v>
      </c>
      <c r="B41" s="25" t="s">
        <v>663</v>
      </c>
      <c r="C41" t="s">
        <v>666</v>
      </c>
      <c r="D41" t="s">
        <v>641</v>
      </c>
      <c r="E41" t="s">
        <v>414</v>
      </c>
      <c r="F41" t="str">
        <f>'Planned Care Activity'!E49</f>
        <v>Insourcing</v>
      </c>
      <c r="G41">
        <f>'Planned Care Activity'!F49</f>
        <v>0</v>
      </c>
      <c r="H41">
        <f>'Planned Care Activity'!G49</f>
        <v>1676</v>
      </c>
      <c r="I41">
        <f>'Planned Care Activity'!H49</f>
        <v>0</v>
      </c>
      <c r="J41">
        <f>'Planned Care Activity'!I49</f>
        <v>26</v>
      </c>
      <c r="K41">
        <f>'Planned Care Activity'!J49</f>
        <v>0</v>
      </c>
      <c r="L41">
        <f>'Planned Care Activity'!K49</f>
        <v>0</v>
      </c>
      <c r="M41">
        <f>'Planned Care Activity'!L49</f>
        <v>0</v>
      </c>
      <c r="N41">
        <f>'Planned Care Activity'!M49</f>
        <v>0</v>
      </c>
      <c r="O41">
        <f>'Planned Care Activity'!N49</f>
        <v>0</v>
      </c>
      <c r="P41">
        <f>'Planned Care Activity'!O49</f>
        <v>0</v>
      </c>
      <c r="Q41">
        <f>'Planned Care Activity'!P49</f>
        <v>0</v>
      </c>
      <c r="R41">
        <f>'Planned Care Activity'!Q49</f>
        <v>26</v>
      </c>
      <c r="S41">
        <f>'Planned Care Activity'!R49</f>
        <v>0</v>
      </c>
      <c r="T41">
        <f>'Planned Care Activity'!S49</f>
        <v>0</v>
      </c>
    </row>
    <row r="42" spans="1:20">
      <c r="A42" t="str">
        <f>'Planned Care Activity'!$H$3</f>
        <v>Swansea Bay UHB</v>
      </c>
      <c r="B42" s="25" t="s">
        <v>663</v>
      </c>
      <c r="C42" t="s">
        <v>666</v>
      </c>
      <c r="D42" t="s">
        <v>641</v>
      </c>
      <c r="E42" t="s">
        <v>414</v>
      </c>
      <c r="F42" t="str">
        <f>'Planned Care Activity'!E50</f>
        <v>Outsourcing</v>
      </c>
      <c r="G42">
        <f>'Planned Care Activity'!F50</f>
        <v>0</v>
      </c>
      <c r="H42">
        <f>'Planned Care Activity'!G50</f>
        <v>20</v>
      </c>
      <c r="I42">
        <f>'Planned Care Activity'!H50</f>
        <v>0</v>
      </c>
      <c r="J42">
        <f>'Planned Care Activity'!I50</f>
        <v>65</v>
      </c>
      <c r="K42">
        <f>'Planned Care Activity'!J50</f>
        <v>0</v>
      </c>
      <c r="L42">
        <f>'Planned Care Activity'!K50</f>
        <v>0</v>
      </c>
      <c r="M42">
        <f>'Planned Care Activity'!L50</f>
        <v>0</v>
      </c>
      <c r="N42">
        <f>'Planned Care Activity'!M50</f>
        <v>0</v>
      </c>
      <c r="O42">
        <f>'Planned Care Activity'!N50</f>
        <v>0</v>
      </c>
      <c r="P42">
        <f>'Planned Care Activity'!O50</f>
        <v>0</v>
      </c>
      <c r="Q42">
        <f>'Planned Care Activity'!P50</f>
        <v>0</v>
      </c>
      <c r="R42">
        <f>'Planned Care Activity'!Q50</f>
        <v>65</v>
      </c>
      <c r="S42">
        <f>'Planned Care Activity'!R50</f>
        <v>0</v>
      </c>
      <c r="T42">
        <f>'Planned Care Activity'!S50</f>
        <v>0</v>
      </c>
    </row>
    <row r="43" spans="1:20">
      <c r="A43" t="str">
        <f>'Planned Care Activity'!$H$3</f>
        <v>Swansea Bay UHB</v>
      </c>
      <c r="B43" s="25" t="s">
        <v>663</v>
      </c>
      <c r="C43" t="s">
        <v>666</v>
      </c>
      <c r="D43" t="s">
        <v>641</v>
      </c>
      <c r="E43" t="s">
        <v>414</v>
      </c>
      <c r="F43" t="str">
        <f>'Planned Care Activity'!E51</f>
        <v xml:space="preserve"> Inhouse </v>
      </c>
      <c r="G43">
        <f>'Planned Care Activity'!F51</f>
        <v>0</v>
      </c>
      <c r="H43">
        <f>'Planned Care Activity'!G51</f>
        <v>0</v>
      </c>
      <c r="I43">
        <f>'Planned Care Activity'!H51</f>
        <v>0</v>
      </c>
      <c r="J43">
        <f>'Planned Care Activity'!I51</f>
        <v>0</v>
      </c>
      <c r="K43">
        <f>'Planned Care Activity'!J51</f>
        <v>0</v>
      </c>
      <c r="L43">
        <f>'Planned Care Activity'!K51</f>
        <v>0</v>
      </c>
      <c r="M43">
        <f>'Planned Care Activity'!L51</f>
        <v>0</v>
      </c>
      <c r="N43">
        <f>'Planned Care Activity'!M51</f>
        <v>0</v>
      </c>
      <c r="O43">
        <f>'Planned Care Activity'!N51</f>
        <v>0</v>
      </c>
      <c r="P43">
        <f>'Planned Care Activity'!O51</f>
        <v>0</v>
      </c>
      <c r="Q43">
        <f>'Planned Care Activity'!P51</f>
        <v>0</v>
      </c>
      <c r="R43">
        <f>'Planned Care Activity'!Q51</f>
        <v>0</v>
      </c>
      <c r="S43">
        <f>'Planned Care Activity'!R51</f>
        <v>0</v>
      </c>
      <c r="T43">
        <f>'Planned Care Activity'!S51</f>
        <v>0</v>
      </c>
    </row>
    <row r="44" spans="1:20">
      <c r="A44" t="str">
        <f>'Planned Care Activity'!$H$3</f>
        <v>Swansea Bay UHB</v>
      </c>
      <c r="B44" s="25" t="s">
        <v>663</v>
      </c>
      <c r="C44" t="s">
        <v>666</v>
      </c>
      <c r="D44" t="s">
        <v>641</v>
      </c>
      <c r="E44" t="s">
        <v>414</v>
      </c>
      <c r="F44" t="str">
        <f>'Planned Care Activity'!E52</f>
        <v>Waiting List Initiatives (WLI)</v>
      </c>
      <c r="G44">
        <f>'Planned Care Activity'!F52</f>
        <v>0</v>
      </c>
      <c r="H44">
        <f>'Planned Care Activity'!G52</f>
        <v>1206</v>
      </c>
      <c r="I44">
        <f>'Planned Care Activity'!H52</f>
        <v>0</v>
      </c>
      <c r="J44">
        <f>'Planned Care Activity'!I52</f>
        <v>173</v>
      </c>
      <c r="K44">
        <f>'Planned Care Activity'!J52</f>
        <v>0</v>
      </c>
      <c r="L44">
        <f>'Planned Care Activity'!K52</f>
        <v>0</v>
      </c>
      <c r="M44">
        <f>'Planned Care Activity'!L52</f>
        <v>0</v>
      </c>
      <c r="N44">
        <f>'Planned Care Activity'!M52</f>
        <v>0</v>
      </c>
      <c r="O44">
        <f>'Planned Care Activity'!N52</f>
        <v>0</v>
      </c>
      <c r="P44">
        <f>'Planned Care Activity'!O52</f>
        <v>0</v>
      </c>
      <c r="Q44">
        <f>'Planned Care Activity'!P52</f>
        <v>0</v>
      </c>
      <c r="R44">
        <f>'Planned Care Activity'!Q52</f>
        <v>173</v>
      </c>
      <c r="S44">
        <f>'Planned Care Activity'!R52</f>
        <v>0</v>
      </c>
      <c r="T44">
        <f>'Planned Care Activity'!S52</f>
        <v>0</v>
      </c>
    </row>
    <row r="45" spans="1:20">
      <c r="A45" t="str">
        <f>'Planned Care Activity'!$H$3</f>
        <v>Swansea Bay UHB</v>
      </c>
      <c r="B45" s="25" t="s">
        <v>663</v>
      </c>
      <c r="C45" t="s">
        <v>666</v>
      </c>
      <c r="D45" t="s">
        <v>641</v>
      </c>
      <c r="E45" t="s">
        <v>396</v>
      </c>
      <c r="F45" t="str">
        <f>'Planned Care Activity'!E53</f>
        <v>Total</v>
      </c>
      <c r="G45">
        <f>'Planned Care Activity'!F53</f>
        <v>0</v>
      </c>
      <c r="H45">
        <f>'Planned Care Activity'!G53</f>
        <v>1696</v>
      </c>
      <c r="I45">
        <f>'Planned Care Activity'!H53</f>
        <v>0</v>
      </c>
      <c r="J45">
        <f>'Planned Care Activity'!I53</f>
        <v>91</v>
      </c>
      <c r="K45">
        <f>'Planned Care Activity'!J53</f>
        <v>0</v>
      </c>
      <c r="L45">
        <f>'Planned Care Activity'!K53</f>
        <v>0</v>
      </c>
      <c r="M45">
        <f>'Planned Care Activity'!L53</f>
        <v>0</v>
      </c>
      <c r="N45">
        <f>'Planned Care Activity'!M53</f>
        <v>0</v>
      </c>
      <c r="O45">
        <f>'Planned Care Activity'!N53</f>
        <v>0</v>
      </c>
      <c r="P45">
        <f>'Planned Care Activity'!O53</f>
        <v>0</v>
      </c>
      <c r="Q45">
        <f>'Planned Care Activity'!P53</f>
        <v>0</v>
      </c>
      <c r="R45">
        <f>'Planned Care Activity'!Q53</f>
        <v>91</v>
      </c>
      <c r="S45">
        <f>'Planned Care Activity'!R53</f>
        <v>0</v>
      </c>
      <c r="T45">
        <f>'Planned Care Activity'!S53</f>
        <v>0</v>
      </c>
    </row>
    <row r="46" spans="1:20">
      <c r="A46" t="str">
        <f>'Planned Care Activity'!$H$3</f>
        <v>Swansea Bay UHB</v>
      </c>
      <c r="B46" s="25" t="s">
        <v>663</v>
      </c>
      <c r="C46" t="s">
        <v>666</v>
      </c>
      <c r="D46" t="s">
        <v>647</v>
      </c>
      <c r="E46" t="s">
        <v>396</v>
      </c>
      <c r="F46">
        <f>'Planned Care Activity'!E54</f>
        <v>0</v>
      </c>
      <c r="G46">
        <f>'Planned Care Activity'!F54</f>
        <v>321358</v>
      </c>
      <c r="H46">
        <f>'Planned Care Activity'!G54</f>
        <v>225850</v>
      </c>
      <c r="I46">
        <f>'Planned Care Activity'!H54</f>
        <v>56039</v>
      </c>
      <c r="J46">
        <f>'Planned Care Activity'!I54</f>
        <v>62386</v>
      </c>
      <c r="K46">
        <f>'Planned Care Activity'!J54</f>
        <v>56039</v>
      </c>
      <c r="L46">
        <f>'Planned Care Activity'!K54</f>
        <v>0</v>
      </c>
      <c r="M46">
        <f>'Planned Care Activity'!L54</f>
        <v>56039</v>
      </c>
      <c r="N46">
        <f>'Planned Care Activity'!M54</f>
        <v>0</v>
      </c>
      <c r="O46">
        <f>'Planned Care Activity'!N54</f>
        <v>56039</v>
      </c>
      <c r="P46">
        <f>'Planned Care Activity'!O54</f>
        <v>0</v>
      </c>
      <c r="Q46">
        <f>'Planned Care Activity'!P54</f>
        <v>224156</v>
      </c>
      <c r="R46">
        <f>'Planned Care Activity'!Q54</f>
        <v>62386</v>
      </c>
      <c r="S46">
        <f>'Planned Care Activity'!R54</f>
        <v>0</v>
      </c>
      <c r="T46">
        <f>'Planned Care Activity'!S54</f>
        <v>0</v>
      </c>
    </row>
    <row r="47" spans="1:20">
      <c r="A47" t="str">
        <f>'Planned Care Activity'!$H$3</f>
        <v>Swansea Bay UHB</v>
      </c>
      <c r="B47" s="25" t="s">
        <v>663</v>
      </c>
      <c r="C47" t="s">
        <v>667</v>
      </c>
      <c r="D47" t="s">
        <v>638</v>
      </c>
      <c r="E47" t="s">
        <v>414</v>
      </c>
      <c r="F47" t="str">
        <f>'Planned Care Activity'!E55</f>
        <v xml:space="preserve">Via Core sessions </v>
      </c>
      <c r="G47">
        <f>'Planned Care Activity'!F55</f>
        <v>0</v>
      </c>
      <c r="H47">
        <f>'Planned Care Activity'!G55</f>
        <v>64245</v>
      </c>
      <c r="I47">
        <f>'Planned Care Activity'!H55</f>
        <v>16061</v>
      </c>
      <c r="J47">
        <f>'Planned Care Activity'!I55</f>
        <v>14050</v>
      </c>
      <c r="K47">
        <f>'Planned Care Activity'!J55</f>
        <v>16061</v>
      </c>
      <c r="L47">
        <f>'Planned Care Activity'!K55</f>
        <v>0</v>
      </c>
      <c r="M47">
        <f>'Planned Care Activity'!L55</f>
        <v>16061</v>
      </c>
      <c r="N47">
        <f>'Planned Care Activity'!M55</f>
        <v>0</v>
      </c>
      <c r="O47">
        <f>'Planned Care Activity'!N55</f>
        <v>16061</v>
      </c>
      <c r="P47">
        <f>'Planned Care Activity'!O55</f>
        <v>0</v>
      </c>
      <c r="Q47">
        <f>'Planned Care Activity'!P55</f>
        <v>64244</v>
      </c>
      <c r="R47">
        <f>'Planned Care Activity'!Q55</f>
        <v>14050</v>
      </c>
      <c r="S47">
        <f>'Planned Care Activity'!R55</f>
        <v>0</v>
      </c>
      <c r="T47">
        <f>'Planned Care Activity'!S55</f>
        <v>0</v>
      </c>
    </row>
    <row r="48" spans="1:20">
      <c r="A48" t="str">
        <f>'Planned Care Activity'!$H$3</f>
        <v>Swansea Bay UHB</v>
      </c>
      <c r="B48" s="25" t="s">
        <v>663</v>
      </c>
      <c r="C48" t="s">
        <v>667</v>
      </c>
      <c r="D48" t="s">
        <v>638</v>
      </c>
      <c r="E48" t="s">
        <v>414</v>
      </c>
      <c r="F48" t="str">
        <f>'Planned Care Activity'!E56</f>
        <v xml:space="preserve">Via  WLI/Insourcing /Outsourcing </v>
      </c>
      <c r="G48">
        <f>'Planned Care Activity'!F56</f>
        <v>0</v>
      </c>
      <c r="H48">
        <f>'Planned Care Activity'!G56</f>
        <v>0</v>
      </c>
      <c r="I48">
        <f>'Planned Care Activity'!H56</f>
        <v>0</v>
      </c>
      <c r="J48">
        <f>'Planned Care Activity'!I56</f>
        <v>0</v>
      </c>
      <c r="K48">
        <f>'Planned Care Activity'!J56</f>
        <v>0</v>
      </c>
      <c r="L48">
        <f>'Planned Care Activity'!K56</f>
        <v>0</v>
      </c>
      <c r="M48">
        <f>'Planned Care Activity'!L56</f>
        <v>0</v>
      </c>
      <c r="N48">
        <f>'Planned Care Activity'!M56</f>
        <v>0</v>
      </c>
      <c r="O48">
        <f>'Planned Care Activity'!N56</f>
        <v>0</v>
      </c>
      <c r="P48">
        <f>'Planned Care Activity'!O56</f>
        <v>0</v>
      </c>
      <c r="Q48">
        <f>'Planned Care Activity'!P56</f>
        <v>0</v>
      </c>
      <c r="R48">
        <f>'Planned Care Activity'!Q56</f>
        <v>0</v>
      </c>
      <c r="S48">
        <f>'Planned Care Activity'!R56</f>
        <v>0</v>
      </c>
      <c r="T48">
        <f>'Planned Care Activity'!S56</f>
        <v>0</v>
      </c>
    </row>
    <row r="49" spans="1:20">
      <c r="A49" t="str">
        <f>'Planned Care Activity'!$H$3</f>
        <v>Swansea Bay UHB</v>
      </c>
      <c r="B49" s="25" t="s">
        <v>663</v>
      </c>
      <c r="C49" t="s">
        <v>667</v>
      </c>
      <c r="D49" t="s">
        <v>638</v>
      </c>
      <c r="E49" t="s">
        <v>396</v>
      </c>
      <c r="F49" t="str">
        <f>'Planned Care Activity'!E57</f>
        <v>Total</v>
      </c>
      <c r="G49">
        <f>'Planned Care Activity'!F57</f>
        <v>0</v>
      </c>
      <c r="H49">
        <f>'Planned Care Activity'!G57</f>
        <v>64245</v>
      </c>
      <c r="I49">
        <f>'Planned Care Activity'!H57</f>
        <v>16061</v>
      </c>
      <c r="J49">
        <f>'Planned Care Activity'!I57</f>
        <v>14050</v>
      </c>
      <c r="K49">
        <f>'Planned Care Activity'!J57</f>
        <v>16061</v>
      </c>
      <c r="L49">
        <f>'Planned Care Activity'!K57</f>
        <v>0</v>
      </c>
      <c r="M49">
        <f>'Planned Care Activity'!L57</f>
        <v>16061</v>
      </c>
      <c r="N49">
        <f>'Planned Care Activity'!M57</f>
        <v>0</v>
      </c>
      <c r="O49">
        <f>'Planned Care Activity'!N57</f>
        <v>16061</v>
      </c>
      <c r="P49">
        <f>'Planned Care Activity'!O57</f>
        <v>0</v>
      </c>
      <c r="Q49">
        <f>'Planned Care Activity'!P57</f>
        <v>64244</v>
      </c>
      <c r="R49">
        <f>'Planned Care Activity'!Q57</f>
        <v>14050</v>
      </c>
      <c r="S49">
        <f>'Planned Care Activity'!R57</f>
        <v>0</v>
      </c>
      <c r="T49">
        <f>'Planned Care Activity'!S57</f>
        <v>0</v>
      </c>
    </row>
    <row r="50" spans="1:20">
      <c r="A50" t="str">
        <f>'Planned Care Activity'!$H$3</f>
        <v>Swansea Bay UHB</v>
      </c>
      <c r="B50" s="25" t="s">
        <v>663</v>
      </c>
      <c r="C50" t="s">
        <v>667</v>
      </c>
      <c r="D50" t="s">
        <v>641</v>
      </c>
      <c r="E50" t="s">
        <v>414</v>
      </c>
      <c r="F50" t="str">
        <f>'Planned Care Activity'!E58</f>
        <v>Insourcing</v>
      </c>
      <c r="G50">
        <f>'Planned Care Activity'!F58</f>
        <v>0</v>
      </c>
      <c r="H50">
        <f>'Planned Care Activity'!G58</f>
        <v>110</v>
      </c>
      <c r="I50">
        <f>'Planned Care Activity'!H58</f>
        <v>0</v>
      </c>
      <c r="J50">
        <f>'Planned Care Activity'!I58</f>
        <v>0</v>
      </c>
      <c r="K50">
        <f>'Planned Care Activity'!J58</f>
        <v>0</v>
      </c>
      <c r="L50">
        <f>'Planned Care Activity'!K58</f>
        <v>0</v>
      </c>
      <c r="M50">
        <f>'Planned Care Activity'!L58</f>
        <v>0</v>
      </c>
      <c r="N50">
        <f>'Planned Care Activity'!M58</f>
        <v>0</v>
      </c>
      <c r="O50">
        <f>'Planned Care Activity'!N58</f>
        <v>0</v>
      </c>
      <c r="P50">
        <f>'Planned Care Activity'!O58</f>
        <v>0</v>
      </c>
      <c r="Q50">
        <f>'Planned Care Activity'!P58</f>
        <v>0</v>
      </c>
      <c r="R50">
        <f>'Planned Care Activity'!Q58</f>
        <v>0</v>
      </c>
      <c r="S50">
        <f>'Planned Care Activity'!R58</f>
        <v>0</v>
      </c>
      <c r="T50">
        <f>'Planned Care Activity'!S58</f>
        <v>0</v>
      </c>
    </row>
    <row r="51" spans="1:20">
      <c r="A51" t="str">
        <f>'Planned Care Activity'!$H$3</f>
        <v>Swansea Bay UHB</v>
      </c>
      <c r="B51" s="25" t="s">
        <v>663</v>
      </c>
      <c r="C51" t="s">
        <v>667</v>
      </c>
      <c r="D51" t="s">
        <v>641</v>
      </c>
      <c r="E51" t="s">
        <v>414</v>
      </c>
      <c r="F51" t="str">
        <f>'Planned Care Activity'!E59</f>
        <v>Outsourcing</v>
      </c>
      <c r="G51">
        <f>'Planned Care Activity'!F59</f>
        <v>0</v>
      </c>
      <c r="H51">
        <f>'Planned Care Activity'!G59</f>
        <v>0</v>
      </c>
      <c r="I51">
        <f>'Planned Care Activity'!H59</f>
        <v>0</v>
      </c>
      <c r="J51">
        <f>'Planned Care Activity'!I59</f>
        <v>0</v>
      </c>
      <c r="K51">
        <f>'Planned Care Activity'!J59</f>
        <v>0</v>
      </c>
      <c r="L51">
        <f>'Planned Care Activity'!K59</f>
        <v>0</v>
      </c>
      <c r="M51">
        <f>'Planned Care Activity'!L59</f>
        <v>0</v>
      </c>
      <c r="N51">
        <f>'Planned Care Activity'!M59</f>
        <v>0</v>
      </c>
      <c r="O51">
        <f>'Planned Care Activity'!N59</f>
        <v>0</v>
      </c>
      <c r="P51">
        <f>'Planned Care Activity'!O59</f>
        <v>0</v>
      </c>
      <c r="Q51">
        <f>'Planned Care Activity'!P59</f>
        <v>0</v>
      </c>
      <c r="R51">
        <f>'Planned Care Activity'!Q59</f>
        <v>0</v>
      </c>
      <c r="S51">
        <f>'Planned Care Activity'!R59</f>
        <v>0</v>
      </c>
      <c r="T51">
        <f>'Planned Care Activity'!S59</f>
        <v>0</v>
      </c>
    </row>
    <row r="52" spans="1:20">
      <c r="A52" t="str">
        <f>'Planned Care Activity'!$H$3</f>
        <v>Swansea Bay UHB</v>
      </c>
      <c r="B52" s="25" t="s">
        <v>663</v>
      </c>
      <c r="C52" t="s">
        <v>667</v>
      </c>
      <c r="D52" t="s">
        <v>641</v>
      </c>
      <c r="E52" t="s">
        <v>414</v>
      </c>
      <c r="F52" t="str">
        <f>'Planned Care Activity'!E60</f>
        <v xml:space="preserve"> Inhouse </v>
      </c>
      <c r="G52">
        <f>'Planned Care Activity'!F60</f>
        <v>0</v>
      </c>
      <c r="H52">
        <f>'Planned Care Activity'!G60</f>
        <v>0</v>
      </c>
      <c r="I52">
        <f>'Planned Care Activity'!H60</f>
        <v>0</v>
      </c>
      <c r="J52">
        <f>'Planned Care Activity'!I60</f>
        <v>0</v>
      </c>
      <c r="K52">
        <f>'Planned Care Activity'!J60</f>
        <v>0</v>
      </c>
      <c r="L52">
        <f>'Planned Care Activity'!K60</f>
        <v>0</v>
      </c>
      <c r="M52">
        <f>'Planned Care Activity'!L60</f>
        <v>0</v>
      </c>
      <c r="N52">
        <f>'Planned Care Activity'!M60</f>
        <v>0</v>
      </c>
      <c r="O52">
        <f>'Planned Care Activity'!N60</f>
        <v>0</v>
      </c>
      <c r="P52">
        <f>'Planned Care Activity'!O60</f>
        <v>0</v>
      </c>
      <c r="Q52">
        <f>'Planned Care Activity'!P60</f>
        <v>0</v>
      </c>
      <c r="R52">
        <f>'Planned Care Activity'!Q60</f>
        <v>0</v>
      </c>
      <c r="S52">
        <f>'Planned Care Activity'!R60</f>
        <v>0</v>
      </c>
      <c r="T52">
        <f>'Planned Care Activity'!S60</f>
        <v>0</v>
      </c>
    </row>
    <row r="53" spans="1:20">
      <c r="A53" t="str">
        <f>'Planned Care Activity'!$H$3</f>
        <v>Swansea Bay UHB</v>
      </c>
      <c r="B53" s="25" t="s">
        <v>663</v>
      </c>
      <c r="C53" t="s">
        <v>667</v>
      </c>
      <c r="D53" t="s">
        <v>641</v>
      </c>
      <c r="E53" t="s">
        <v>414</v>
      </c>
      <c r="F53" t="str">
        <f>'Planned Care Activity'!E61</f>
        <v>Waiting List Initiatives (WLI)</v>
      </c>
      <c r="G53">
        <f>'Planned Care Activity'!F61</f>
        <v>0</v>
      </c>
      <c r="H53">
        <f>'Planned Care Activity'!G61</f>
        <v>1131</v>
      </c>
      <c r="I53">
        <f>'Planned Care Activity'!H61</f>
        <v>0</v>
      </c>
      <c r="J53">
        <f>'Planned Care Activity'!I61</f>
        <v>87</v>
      </c>
      <c r="K53">
        <f>'Planned Care Activity'!J61</f>
        <v>0</v>
      </c>
      <c r="L53">
        <f>'Planned Care Activity'!K61</f>
        <v>0</v>
      </c>
      <c r="M53">
        <f>'Planned Care Activity'!L61</f>
        <v>0</v>
      </c>
      <c r="N53">
        <f>'Planned Care Activity'!M61</f>
        <v>0</v>
      </c>
      <c r="O53">
        <f>'Planned Care Activity'!N61</f>
        <v>0</v>
      </c>
      <c r="P53">
        <f>'Planned Care Activity'!O61</f>
        <v>0</v>
      </c>
      <c r="Q53">
        <f>'Planned Care Activity'!P61</f>
        <v>0</v>
      </c>
      <c r="R53">
        <f>'Planned Care Activity'!Q61</f>
        <v>87</v>
      </c>
      <c r="S53">
        <f>'Planned Care Activity'!R61</f>
        <v>0</v>
      </c>
      <c r="T53">
        <f>'Planned Care Activity'!S61</f>
        <v>0</v>
      </c>
    </row>
    <row r="54" spans="1:20">
      <c r="A54" t="str">
        <f>'Planned Care Activity'!$H$3</f>
        <v>Swansea Bay UHB</v>
      </c>
      <c r="B54" s="25" t="s">
        <v>663</v>
      </c>
      <c r="C54" t="s">
        <v>667</v>
      </c>
      <c r="D54" t="s">
        <v>641</v>
      </c>
      <c r="E54" t="s">
        <v>396</v>
      </c>
      <c r="F54" t="str">
        <f>'Planned Care Activity'!E62</f>
        <v>Total</v>
      </c>
      <c r="G54">
        <f>'Planned Care Activity'!F62</f>
        <v>0</v>
      </c>
      <c r="H54">
        <f>'Planned Care Activity'!G62</f>
        <v>110</v>
      </c>
      <c r="I54">
        <f>'Planned Care Activity'!H62</f>
        <v>0</v>
      </c>
      <c r="J54">
        <f>'Planned Care Activity'!I62</f>
        <v>0</v>
      </c>
      <c r="K54">
        <f>'Planned Care Activity'!J62</f>
        <v>0</v>
      </c>
      <c r="L54">
        <f>'Planned Care Activity'!K62</f>
        <v>0</v>
      </c>
      <c r="M54">
        <f>'Planned Care Activity'!L62</f>
        <v>0</v>
      </c>
      <c r="N54">
        <f>'Planned Care Activity'!M62</f>
        <v>0</v>
      </c>
      <c r="O54">
        <f>'Planned Care Activity'!N62</f>
        <v>0</v>
      </c>
      <c r="P54">
        <f>'Planned Care Activity'!O62</f>
        <v>0</v>
      </c>
      <c r="Q54">
        <f>'Planned Care Activity'!P62</f>
        <v>0</v>
      </c>
      <c r="R54">
        <f>'Planned Care Activity'!Q62</f>
        <v>0</v>
      </c>
      <c r="S54">
        <f>'Planned Care Activity'!R62</f>
        <v>0</v>
      </c>
      <c r="T54">
        <f>'Planned Care Activity'!S62</f>
        <v>0</v>
      </c>
    </row>
    <row r="55" spans="1:20">
      <c r="A55" t="str">
        <f>'Planned Care Activity'!$H$3</f>
        <v>Swansea Bay UHB</v>
      </c>
      <c r="B55" s="25" t="s">
        <v>663</v>
      </c>
      <c r="C55" t="s">
        <v>667</v>
      </c>
      <c r="D55" t="s">
        <v>647</v>
      </c>
      <c r="E55" t="s">
        <v>396</v>
      </c>
      <c r="F55">
        <f>'Planned Care Activity'!E63</f>
        <v>0</v>
      </c>
      <c r="G55">
        <f>'Planned Care Activity'!F63</f>
        <v>0</v>
      </c>
      <c r="H55">
        <f>'Planned Care Activity'!G63</f>
        <v>64355</v>
      </c>
      <c r="I55">
        <f>'Planned Care Activity'!H63</f>
        <v>16061</v>
      </c>
      <c r="J55">
        <f>'Planned Care Activity'!I63</f>
        <v>14050</v>
      </c>
      <c r="K55">
        <f>'Planned Care Activity'!J63</f>
        <v>16061</v>
      </c>
      <c r="L55">
        <f>'Planned Care Activity'!K63</f>
        <v>0</v>
      </c>
      <c r="M55">
        <f>'Planned Care Activity'!L63</f>
        <v>16061</v>
      </c>
      <c r="N55">
        <f>'Planned Care Activity'!M63</f>
        <v>0</v>
      </c>
      <c r="O55">
        <f>'Planned Care Activity'!N63</f>
        <v>16061</v>
      </c>
      <c r="P55">
        <f>'Planned Care Activity'!O63</f>
        <v>0</v>
      </c>
      <c r="Q55">
        <f>'Planned Care Activity'!P63</f>
        <v>64244</v>
      </c>
      <c r="R55">
        <f>'Planned Care Activity'!Q63</f>
        <v>14050</v>
      </c>
      <c r="S55">
        <f>'Planned Care Activity'!R63</f>
        <v>0</v>
      </c>
      <c r="T55">
        <f>'Planned Care Activity'!S63</f>
        <v>0</v>
      </c>
    </row>
    <row r="56" spans="1:20">
      <c r="A56" t="str">
        <f>'Planned Care Activity'!$H$3</f>
        <v>Swansea Bay UHB</v>
      </c>
      <c r="B56" s="25" t="s">
        <v>663</v>
      </c>
      <c r="C56" t="s">
        <v>668</v>
      </c>
      <c r="D56" t="s">
        <v>655</v>
      </c>
      <c r="E56" t="s">
        <v>414</v>
      </c>
      <c r="F56">
        <f>'Planned Care Activity'!E64</f>
        <v>0</v>
      </c>
      <c r="G56">
        <f>'Planned Care Activity'!F64</f>
        <v>0</v>
      </c>
      <c r="H56">
        <f>'Planned Care Activity'!G64</f>
        <v>0</v>
      </c>
      <c r="I56">
        <f>'Planned Care Activity'!H64</f>
        <v>0</v>
      </c>
      <c r="J56">
        <f>'Planned Care Activity'!I64</f>
        <v>0</v>
      </c>
      <c r="K56">
        <f>'Planned Care Activity'!J64</f>
        <v>0</v>
      </c>
      <c r="L56">
        <f>'Planned Care Activity'!K64</f>
        <v>0</v>
      </c>
      <c r="M56">
        <f>'Planned Care Activity'!L64</f>
        <v>0</v>
      </c>
      <c r="N56">
        <f>'Planned Care Activity'!M64</f>
        <v>0</v>
      </c>
      <c r="O56">
        <f>'Planned Care Activity'!N64</f>
        <v>0</v>
      </c>
      <c r="P56">
        <f>'Planned Care Activity'!O64</f>
        <v>0</v>
      </c>
      <c r="Q56">
        <f>'Planned Care Activity'!P64</f>
        <v>0</v>
      </c>
      <c r="R56">
        <f>'Planned Care Activity'!Q64</f>
        <v>0</v>
      </c>
      <c r="S56">
        <f>'Planned Care Activity'!R64</f>
        <v>0</v>
      </c>
      <c r="T56">
        <f>'Planned Care Activity'!S64</f>
        <v>0</v>
      </c>
    </row>
    <row r="57" spans="1:20">
      <c r="A57" t="str">
        <f>'Planned Care Activity'!$H$3</f>
        <v>Swansea Bay UHB</v>
      </c>
      <c r="B57" s="25" t="s">
        <v>663</v>
      </c>
      <c r="C57" t="s">
        <v>668</v>
      </c>
      <c r="D57" t="str">
        <f>'Planned Care Activity'!$D$13</f>
        <v>Total Recovery Activity</v>
      </c>
      <c r="E57" t="s">
        <v>414</v>
      </c>
      <c r="F57">
        <f>'Planned Care Activity'!E65</f>
        <v>0</v>
      </c>
      <c r="G57">
        <f>'Planned Care Activity'!F65</f>
        <v>0</v>
      </c>
      <c r="H57">
        <f>'Planned Care Activity'!G65</f>
        <v>0</v>
      </c>
      <c r="I57">
        <f>'Planned Care Activity'!H65</f>
        <v>0</v>
      </c>
      <c r="J57">
        <f>'Planned Care Activity'!I65</f>
        <v>0</v>
      </c>
      <c r="K57">
        <f>'Planned Care Activity'!J65</f>
        <v>0</v>
      </c>
      <c r="L57">
        <f>'Planned Care Activity'!K65</f>
        <v>0</v>
      </c>
      <c r="M57">
        <f>'Planned Care Activity'!L65</f>
        <v>0</v>
      </c>
      <c r="N57">
        <f>'Planned Care Activity'!M65</f>
        <v>0</v>
      </c>
      <c r="O57">
        <f>'Planned Care Activity'!N65</f>
        <v>0</v>
      </c>
      <c r="P57">
        <f>'Planned Care Activity'!O65</f>
        <v>0</v>
      </c>
      <c r="Q57">
        <f>'Planned Care Activity'!P65</f>
        <v>0</v>
      </c>
      <c r="R57">
        <f>'Planned Care Activity'!Q65</f>
        <v>0</v>
      </c>
      <c r="S57">
        <f>'Planned Care Activity'!R65</f>
        <v>0</v>
      </c>
      <c r="T57">
        <f>'Planned Care Activity'!S65</f>
        <v>0</v>
      </c>
    </row>
    <row r="58" spans="1:20">
      <c r="A58" t="str">
        <f>'Planned Care Activity'!$H$3</f>
        <v>Swansea Bay UHB</v>
      </c>
      <c r="B58" s="25" t="s">
        <v>663</v>
      </c>
      <c r="C58" t="s">
        <v>668</v>
      </c>
      <c r="D58" t="s">
        <v>647</v>
      </c>
      <c r="E58" t="s">
        <v>396</v>
      </c>
      <c r="F58">
        <f>'Planned Care Activity'!E66</f>
        <v>0</v>
      </c>
      <c r="G58">
        <f>'Planned Care Activity'!F66</f>
        <v>0</v>
      </c>
      <c r="H58">
        <f>'Planned Care Activity'!G66</f>
        <v>0</v>
      </c>
      <c r="I58">
        <f>'Planned Care Activity'!H66</f>
        <v>0</v>
      </c>
      <c r="J58">
        <f>'Planned Care Activity'!I66</f>
        <v>0</v>
      </c>
      <c r="K58">
        <f>'Planned Care Activity'!J66</f>
        <v>0</v>
      </c>
      <c r="L58">
        <f>'Planned Care Activity'!K66</f>
        <v>0</v>
      </c>
      <c r="M58">
        <f>'Planned Care Activity'!L66</f>
        <v>0</v>
      </c>
      <c r="N58">
        <f>'Planned Care Activity'!M66</f>
        <v>0</v>
      </c>
      <c r="O58">
        <f>'Planned Care Activity'!N66</f>
        <v>0</v>
      </c>
      <c r="P58">
        <f>'Planned Care Activity'!O66</f>
        <v>0</v>
      </c>
      <c r="Q58">
        <f>'Planned Care Activity'!P66</f>
        <v>0</v>
      </c>
      <c r="R58">
        <f>'Planned Care Activity'!Q66</f>
        <v>0</v>
      </c>
      <c r="S58">
        <f>'Planned Care Activity'!R66</f>
        <v>0</v>
      </c>
      <c r="T58">
        <f>'Planned Care Activity'!S66</f>
        <v>0</v>
      </c>
    </row>
    <row r="59" spans="1:20">
      <c r="A59" t="str">
        <f>'Planned Care Activity'!$H$3</f>
        <v>Swansea Bay UHB</v>
      </c>
      <c r="B59" s="25" t="s">
        <v>663</v>
      </c>
      <c r="C59" t="s">
        <v>669</v>
      </c>
      <c r="D59" t="s">
        <v>655</v>
      </c>
      <c r="E59" t="s">
        <v>414</v>
      </c>
      <c r="F59">
        <f>'Planned Care Activity'!E67</f>
        <v>0</v>
      </c>
      <c r="G59">
        <f>'Planned Care Activity'!F67</f>
        <v>0</v>
      </c>
      <c r="H59">
        <f>'Planned Care Activity'!G67</f>
        <v>0</v>
      </c>
      <c r="I59">
        <f>'Planned Care Activity'!H67</f>
        <v>0</v>
      </c>
      <c r="J59">
        <f>'Planned Care Activity'!I67</f>
        <v>0</v>
      </c>
      <c r="K59">
        <f>'Planned Care Activity'!J67</f>
        <v>0</v>
      </c>
      <c r="L59">
        <f>'Planned Care Activity'!K67</f>
        <v>0</v>
      </c>
      <c r="M59">
        <f>'Planned Care Activity'!L67</f>
        <v>0</v>
      </c>
      <c r="N59">
        <f>'Planned Care Activity'!M67</f>
        <v>0</v>
      </c>
      <c r="O59">
        <f>'Planned Care Activity'!N67</f>
        <v>0</v>
      </c>
      <c r="P59">
        <f>'Planned Care Activity'!O67</f>
        <v>0</v>
      </c>
      <c r="Q59">
        <f>'Planned Care Activity'!P67</f>
        <v>0</v>
      </c>
      <c r="R59">
        <f>'Planned Care Activity'!Q67</f>
        <v>0</v>
      </c>
      <c r="S59">
        <f>'Planned Care Activity'!R67</f>
        <v>0</v>
      </c>
      <c r="T59">
        <f>'Planned Care Activity'!S67</f>
        <v>0</v>
      </c>
    </row>
    <row r="60" spans="1:20">
      <c r="A60" t="str">
        <f>'Planned Care Activity'!$H$3</f>
        <v>Swansea Bay UHB</v>
      </c>
      <c r="B60" s="25" t="s">
        <v>663</v>
      </c>
      <c r="C60" t="s">
        <v>669</v>
      </c>
      <c r="D60" t="s">
        <v>641</v>
      </c>
      <c r="E60" t="s">
        <v>414</v>
      </c>
      <c r="F60">
        <f>'Planned Care Activity'!E68</f>
        <v>0</v>
      </c>
      <c r="G60">
        <f>'Planned Care Activity'!F68</f>
        <v>0</v>
      </c>
      <c r="H60">
        <f>'Planned Care Activity'!G68</f>
        <v>0</v>
      </c>
      <c r="I60">
        <f>'Planned Care Activity'!H68</f>
        <v>0</v>
      </c>
      <c r="J60">
        <f>'Planned Care Activity'!I68</f>
        <v>0</v>
      </c>
      <c r="K60">
        <f>'Planned Care Activity'!J68</f>
        <v>0</v>
      </c>
      <c r="L60">
        <f>'Planned Care Activity'!K68</f>
        <v>0</v>
      </c>
      <c r="M60">
        <f>'Planned Care Activity'!L68</f>
        <v>0</v>
      </c>
      <c r="N60">
        <f>'Planned Care Activity'!M68</f>
        <v>0</v>
      </c>
      <c r="O60">
        <f>'Planned Care Activity'!N68</f>
        <v>0</v>
      </c>
      <c r="P60">
        <f>'Planned Care Activity'!O68</f>
        <v>0</v>
      </c>
      <c r="Q60">
        <f>'Planned Care Activity'!P68</f>
        <v>0</v>
      </c>
      <c r="R60">
        <f>'Planned Care Activity'!Q68</f>
        <v>0</v>
      </c>
      <c r="S60">
        <f>'Planned Care Activity'!R68</f>
        <v>0</v>
      </c>
      <c r="T60">
        <f>'Planned Care Activity'!S68</f>
        <v>0</v>
      </c>
    </row>
    <row r="61" spans="1:20">
      <c r="A61" t="str">
        <f>'Planned Care Activity'!$H$3</f>
        <v>Swansea Bay UHB</v>
      </c>
      <c r="B61" s="25" t="s">
        <v>663</v>
      </c>
      <c r="C61" t="s">
        <v>669</v>
      </c>
      <c r="D61" t="s">
        <v>647</v>
      </c>
      <c r="E61" t="s">
        <v>396</v>
      </c>
      <c r="F61">
        <f>'Planned Care Activity'!E69</f>
        <v>0</v>
      </c>
      <c r="G61">
        <f>'Planned Care Activity'!F69</f>
        <v>0</v>
      </c>
      <c r="H61">
        <f>'Planned Care Activity'!G69</f>
        <v>0</v>
      </c>
      <c r="I61">
        <f>'Planned Care Activity'!H69</f>
        <v>0</v>
      </c>
      <c r="J61">
        <f>'Planned Care Activity'!I69</f>
        <v>0</v>
      </c>
      <c r="K61">
        <f>'Planned Care Activity'!J69</f>
        <v>0</v>
      </c>
      <c r="L61">
        <f>'Planned Care Activity'!K69</f>
        <v>0</v>
      </c>
      <c r="M61">
        <f>'Planned Care Activity'!L69</f>
        <v>0</v>
      </c>
      <c r="N61">
        <f>'Planned Care Activity'!M69</f>
        <v>0</v>
      </c>
      <c r="O61">
        <f>'Planned Care Activity'!N69</f>
        <v>0</v>
      </c>
      <c r="P61">
        <f>'Planned Care Activity'!O69</f>
        <v>0</v>
      </c>
      <c r="Q61">
        <f>'Planned Care Activity'!P69</f>
        <v>0</v>
      </c>
      <c r="R61">
        <f>'Planned Care Activity'!Q69</f>
        <v>0</v>
      </c>
      <c r="S61">
        <f>'Planned Care Activity'!R69</f>
        <v>0</v>
      </c>
      <c r="T61">
        <f>'Planned Care Activity'!S69</f>
        <v>0</v>
      </c>
    </row>
    <row r="62" spans="1:20">
      <c r="A62" t="str">
        <f>'Planned Care Activity'!$H$3</f>
        <v>Swansea Bay UHB</v>
      </c>
      <c r="B62" s="25" t="s">
        <v>663</v>
      </c>
      <c r="C62" t="s">
        <v>670</v>
      </c>
      <c r="D62" t="s">
        <v>655</v>
      </c>
      <c r="E62" t="s">
        <v>414</v>
      </c>
      <c r="F62">
        <f>'Planned Care Activity'!E70</f>
        <v>0</v>
      </c>
      <c r="G62">
        <f>'Planned Care Activity'!F70</f>
        <v>0</v>
      </c>
      <c r="H62">
        <f>'Planned Care Activity'!G70</f>
        <v>0</v>
      </c>
      <c r="I62">
        <f>'Planned Care Activity'!H70</f>
        <v>0</v>
      </c>
      <c r="J62">
        <f>'Planned Care Activity'!I70</f>
        <v>0</v>
      </c>
      <c r="K62">
        <f>'Planned Care Activity'!J70</f>
        <v>0</v>
      </c>
      <c r="L62">
        <f>'Planned Care Activity'!K70</f>
        <v>0</v>
      </c>
      <c r="M62">
        <f>'Planned Care Activity'!L70</f>
        <v>0</v>
      </c>
      <c r="N62">
        <f>'Planned Care Activity'!M70</f>
        <v>0</v>
      </c>
      <c r="O62">
        <f>'Planned Care Activity'!N70</f>
        <v>0</v>
      </c>
      <c r="P62">
        <f>'Planned Care Activity'!O70</f>
        <v>0</v>
      </c>
      <c r="Q62">
        <f>'Planned Care Activity'!P70</f>
        <v>0</v>
      </c>
      <c r="R62">
        <f>'Planned Care Activity'!Q70</f>
        <v>0</v>
      </c>
      <c r="S62">
        <f>'Planned Care Activity'!R70</f>
        <v>0</v>
      </c>
      <c r="T62">
        <f>'Planned Care Activity'!S70</f>
        <v>0</v>
      </c>
    </row>
    <row r="63" spans="1:20">
      <c r="A63" t="str">
        <f>'Planned Care Activity'!$H$3</f>
        <v>Swansea Bay UHB</v>
      </c>
      <c r="B63" s="25" t="s">
        <v>663</v>
      </c>
      <c r="C63" t="s">
        <v>670</v>
      </c>
      <c r="D63" t="s">
        <v>641</v>
      </c>
      <c r="E63" t="s">
        <v>414</v>
      </c>
      <c r="F63">
        <f>'Planned Care Activity'!E71</f>
        <v>0</v>
      </c>
      <c r="G63">
        <f>'Planned Care Activity'!F71</f>
        <v>0</v>
      </c>
      <c r="H63">
        <f>'Planned Care Activity'!G71</f>
        <v>0</v>
      </c>
      <c r="I63">
        <f>'Planned Care Activity'!H71</f>
        <v>0</v>
      </c>
      <c r="J63">
        <f>'Planned Care Activity'!I71</f>
        <v>0</v>
      </c>
      <c r="K63">
        <f>'Planned Care Activity'!J71</f>
        <v>0</v>
      </c>
      <c r="L63">
        <f>'Planned Care Activity'!K71</f>
        <v>0</v>
      </c>
      <c r="M63">
        <f>'Planned Care Activity'!L71</f>
        <v>0</v>
      </c>
      <c r="N63">
        <f>'Planned Care Activity'!M71</f>
        <v>0</v>
      </c>
      <c r="O63">
        <f>'Planned Care Activity'!N71</f>
        <v>0</v>
      </c>
      <c r="P63">
        <f>'Planned Care Activity'!O71</f>
        <v>0</v>
      </c>
      <c r="Q63">
        <f>'Planned Care Activity'!P71</f>
        <v>0</v>
      </c>
      <c r="R63">
        <f>'Planned Care Activity'!Q71</f>
        <v>0</v>
      </c>
      <c r="S63">
        <f>'Planned Care Activity'!R71</f>
        <v>0</v>
      </c>
      <c r="T63">
        <f>'Planned Care Activity'!S71</f>
        <v>0</v>
      </c>
    </row>
    <row r="64" spans="1:20">
      <c r="A64" t="str">
        <f>'Planned Care Activity'!$H$3</f>
        <v>Swansea Bay UHB</v>
      </c>
      <c r="B64" s="25" t="s">
        <v>663</v>
      </c>
      <c r="C64" t="s">
        <v>670</v>
      </c>
      <c r="D64" t="s">
        <v>647</v>
      </c>
      <c r="E64" t="s">
        <v>396</v>
      </c>
      <c r="F64">
        <f>'Planned Care Activity'!E72</f>
        <v>0</v>
      </c>
      <c r="G64">
        <f>'Planned Care Activity'!F72</f>
        <v>0</v>
      </c>
      <c r="H64">
        <f>'Planned Care Activity'!G72</f>
        <v>0</v>
      </c>
      <c r="I64">
        <f>'Planned Care Activity'!H72</f>
        <v>0</v>
      </c>
      <c r="J64">
        <f>'Planned Care Activity'!I72</f>
        <v>0</v>
      </c>
      <c r="K64">
        <f>'Planned Care Activity'!J72</f>
        <v>0</v>
      </c>
      <c r="L64">
        <f>'Planned Care Activity'!K72</f>
        <v>0</v>
      </c>
      <c r="M64">
        <f>'Planned Care Activity'!L72</f>
        <v>0</v>
      </c>
      <c r="N64">
        <f>'Planned Care Activity'!M72</f>
        <v>0</v>
      </c>
      <c r="O64">
        <f>'Planned Care Activity'!N72</f>
        <v>0</v>
      </c>
      <c r="P64">
        <f>'Planned Care Activity'!O72</f>
        <v>0</v>
      </c>
      <c r="Q64">
        <f>'Planned Care Activity'!P72</f>
        <v>0</v>
      </c>
      <c r="R64">
        <f>'Planned Care Activity'!Q72</f>
        <v>0</v>
      </c>
      <c r="S64">
        <f>'Planned Care Activity'!R72</f>
        <v>0</v>
      </c>
      <c r="T64">
        <f>'Planned Care Activity'!S72</f>
        <v>0</v>
      </c>
    </row>
    <row r="65" spans="1:20">
      <c r="A65" t="str">
        <f>'Planned Care Activity'!$H$3</f>
        <v>Swansea Bay UHB</v>
      </c>
      <c r="B65" s="25" t="s">
        <v>663</v>
      </c>
      <c r="C65" t="s">
        <v>671</v>
      </c>
      <c r="D65" t="s">
        <v>655</v>
      </c>
      <c r="E65" t="s">
        <v>414</v>
      </c>
      <c r="F65">
        <f>'Planned Care Activity'!E73</f>
        <v>0</v>
      </c>
      <c r="G65">
        <f>'Planned Care Activity'!F73</f>
        <v>9667</v>
      </c>
      <c r="H65">
        <f>'Planned Care Activity'!G73</f>
        <v>6992</v>
      </c>
      <c r="I65">
        <f>'Planned Care Activity'!H73</f>
        <v>1748</v>
      </c>
      <c r="J65">
        <f>'Planned Care Activity'!I73</f>
        <v>1746</v>
      </c>
      <c r="K65">
        <f>'Planned Care Activity'!J73</f>
        <v>1748</v>
      </c>
      <c r="L65">
        <f>'Planned Care Activity'!K73</f>
        <v>0</v>
      </c>
      <c r="M65">
        <f>'Planned Care Activity'!L73</f>
        <v>1748</v>
      </c>
      <c r="N65">
        <f>'Planned Care Activity'!M73</f>
        <v>0</v>
      </c>
      <c r="O65">
        <f>'Planned Care Activity'!N73</f>
        <v>1748</v>
      </c>
      <c r="P65">
        <f>'Planned Care Activity'!O73</f>
        <v>0</v>
      </c>
      <c r="Q65">
        <f>'Planned Care Activity'!P73</f>
        <v>6992</v>
      </c>
      <c r="R65">
        <f>'Planned Care Activity'!Q73</f>
        <v>1746</v>
      </c>
      <c r="S65">
        <f>'Planned Care Activity'!R73</f>
        <v>0</v>
      </c>
      <c r="T65">
        <f>'Planned Care Activity'!S73</f>
        <v>0</v>
      </c>
    </row>
    <row r="66" spans="1:20">
      <c r="A66" t="str">
        <f>'Planned Care Activity'!$H$3</f>
        <v>Swansea Bay UHB</v>
      </c>
      <c r="B66" s="25" t="s">
        <v>663</v>
      </c>
      <c r="C66" t="s">
        <v>671</v>
      </c>
      <c r="D66" t="s">
        <v>641</v>
      </c>
      <c r="E66" t="s">
        <v>414</v>
      </c>
      <c r="F66">
        <f>'Planned Care Activity'!E74</f>
        <v>0</v>
      </c>
      <c r="G66">
        <f>'Planned Care Activity'!F74</f>
        <v>0</v>
      </c>
      <c r="H66">
        <f>'Planned Care Activity'!G74</f>
        <v>4451</v>
      </c>
      <c r="I66">
        <f>'Planned Care Activity'!H74</f>
        <v>1873</v>
      </c>
      <c r="J66">
        <f>'Planned Care Activity'!I74</f>
        <v>1252</v>
      </c>
      <c r="K66">
        <f>'Planned Care Activity'!J74</f>
        <v>1873</v>
      </c>
      <c r="L66">
        <f>'Planned Care Activity'!K74</f>
        <v>0</v>
      </c>
      <c r="M66">
        <f>'Planned Care Activity'!L74</f>
        <v>1873</v>
      </c>
      <c r="N66">
        <f>'Planned Care Activity'!M74</f>
        <v>0</v>
      </c>
      <c r="O66">
        <f>'Planned Care Activity'!N74</f>
        <v>1873</v>
      </c>
      <c r="P66">
        <f>'Planned Care Activity'!O74</f>
        <v>0</v>
      </c>
      <c r="Q66">
        <f>'Planned Care Activity'!P74</f>
        <v>7492</v>
      </c>
      <c r="R66">
        <f>'Planned Care Activity'!Q74</f>
        <v>1252</v>
      </c>
      <c r="S66">
        <f>'Planned Care Activity'!R74</f>
        <v>0</v>
      </c>
      <c r="T66">
        <f>'Planned Care Activity'!S74</f>
        <v>0</v>
      </c>
    </row>
    <row r="67" spans="1:20">
      <c r="A67" t="str">
        <f>'Planned Care Activity'!$H$3</f>
        <v>Swansea Bay UHB</v>
      </c>
      <c r="B67" s="25" t="s">
        <v>663</v>
      </c>
      <c r="C67" t="s">
        <v>671</v>
      </c>
      <c r="D67" t="s">
        <v>647</v>
      </c>
      <c r="E67" t="s">
        <v>396</v>
      </c>
      <c r="F67">
        <f>'Planned Care Activity'!E75</f>
        <v>0</v>
      </c>
      <c r="G67">
        <f>'Planned Care Activity'!F75</f>
        <v>9667</v>
      </c>
      <c r="H67">
        <f>'Planned Care Activity'!G75</f>
        <v>11443</v>
      </c>
      <c r="I67">
        <f>'Planned Care Activity'!H75</f>
        <v>3621</v>
      </c>
      <c r="J67">
        <f>'Planned Care Activity'!I75</f>
        <v>2998</v>
      </c>
      <c r="K67">
        <f>'Planned Care Activity'!J75</f>
        <v>3621</v>
      </c>
      <c r="L67">
        <f>'Planned Care Activity'!K75</f>
        <v>0</v>
      </c>
      <c r="M67">
        <f>'Planned Care Activity'!L75</f>
        <v>3621</v>
      </c>
      <c r="N67">
        <f>'Planned Care Activity'!M75</f>
        <v>0</v>
      </c>
      <c r="O67">
        <f>'Planned Care Activity'!N75</f>
        <v>3621</v>
      </c>
      <c r="P67">
        <f>'Planned Care Activity'!O75</f>
        <v>0</v>
      </c>
      <c r="Q67">
        <f>'Planned Care Activity'!P75</f>
        <v>14484</v>
      </c>
      <c r="R67">
        <f>'Planned Care Activity'!Q75</f>
        <v>2998</v>
      </c>
      <c r="S67">
        <f>'Planned Care Activity'!R75</f>
        <v>0</v>
      </c>
      <c r="T67">
        <f>'Planned Care Activity'!S75</f>
        <v>0</v>
      </c>
    </row>
    <row r="68" spans="1:20">
      <c r="B68" s="25"/>
    </row>
    <row r="69" spans="1:20">
      <c r="B69" s="25"/>
    </row>
    <row r="70" spans="1:20">
      <c r="B70" s="25"/>
    </row>
    <row r="71" spans="1:20">
      <c r="B71" s="25"/>
    </row>
    <row r="72" spans="1:20">
      <c r="B72" s="25"/>
    </row>
    <row r="73" spans="1:20">
      <c r="B73" s="25"/>
    </row>
    <row r="74" spans="1:20">
      <c r="B74" s="25"/>
    </row>
    <row r="75" spans="1:20">
      <c r="B75" s="25"/>
    </row>
    <row r="76" spans="1:20">
      <c r="B76" s="25"/>
    </row>
    <row r="77" spans="1:20">
      <c r="B77" s="25"/>
    </row>
    <row r="78" spans="1:20">
      <c r="B78" s="25"/>
    </row>
    <row r="79" spans="1:20">
      <c r="B79" s="25"/>
    </row>
    <row r="80" spans="1:20">
      <c r="B80" s="25"/>
    </row>
    <row r="81" spans="2:2">
      <c r="B81" s="25"/>
    </row>
    <row r="82" spans="2:2">
      <c r="B82" s="25"/>
    </row>
    <row r="83" spans="2:2">
      <c r="B83" s="25"/>
    </row>
    <row r="84" spans="2:2">
      <c r="B84" s="25"/>
    </row>
    <row r="85" spans="2:2">
      <c r="B85" s="25"/>
    </row>
    <row r="86" spans="2:2">
      <c r="B86" s="25"/>
    </row>
    <row r="87" spans="2:2">
      <c r="B87" s="25"/>
    </row>
    <row r="88" spans="2:2">
      <c r="B88" s="25"/>
    </row>
    <row r="89" spans="2:2">
      <c r="B89" s="25"/>
    </row>
    <row r="90" spans="2:2">
      <c r="B90" s="25"/>
    </row>
    <row r="91" spans="2:2">
      <c r="B91" s="25"/>
    </row>
  </sheetData>
  <autoFilter ref="A1:L51"/>
  <customSheetViews>
    <customSheetView guid="{95B84344-25FE-4A71-9083-825DAB5E8F01}" scale="85" showAutoFilter="1" state="hidden" topLeftCell="F1">
      <selection activeCell="S1" sqref="S1:T1048576"/>
      <pageMargins left="0" right="0" top="0" bottom="0" header="0" footer="0"/>
      <autoFilter ref="A1:L51"/>
    </customSheetView>
  </customSheetView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G64"/>
  <sheetViews>
    <sheetView topLeftCell="A4" workbookViewId="0">
      <selection activeCell="D43" sqref="D43:G43"/>
    </sheetView>
  </sheetViews>
  <sheetFormatPr defaultColWidth="9.21875" defaultRowHeight="15"/>
  <cols>
    <col min="1" max="4" width="9.21875" style="659"/>
    <col min="5" max="5" width="43.77734375" style="659" bestFit="1" customWidth="1"/>
    <col min="6" max="16384" width="9.21875" style="659"/>
  </cols>
  <sheetData>
    <row r="1" spans="1:7" ht="30">
      <c r="A1" s="669" t="s">
        <v>25</v>
      </c>
      <c r="B1" s="668" t="s">
        <v>412</v>
      </c>
      <c r="C1" s="668" t="s">
        <v>27</v>
      </c>
      <c r="D1" s="668" t="s">
        <v>29</v>
      </c>
      <c r="E1" s="668" t="s">
        <v>413</v>
      </c>
      <c r="F1" s="668" t="s">
        <v>672</v>
      </c>
      <c r="G1" s="668" t="str">
        <f>'2 - Net Expenditure'!C8</f>
        <v>ACTUAL 2022/23</v>
      </c>
    </row>
    <row r="2" spans="1:7">
      <c r="A2" s="659">
        <f>'3 - Underlying Deficit'!$B$1</f>
        <v>0</v>
      </c>
      <c r="B2" s="659" t="s">
        <v>673</v>
      </c>
      <c r="C2" s="659" t="s">
        <v>674</v>
      </c>
      <c r="D2" s="667" t="s">
        <v>414</v>
      </c>
      <c r="E2" s="659" t="str">
        <f>'3 - Underlying Deficit'!B8</f>
        <v>Forecast Financial Surplus / (Deficit) 2022/23</v>
      </c>
      <c r="F2" s="659" t="str">
        <f>'3 - Underlying Deficit'!B8</f>
        <v>Forecast Financial Surplus / (Deficit) 2022/23</v>
      </c>
      <c r="G2" s="659">
        <f>'3 - Underlying Deficit'!D8</f>
        <v>0</v>
      </c>
    </row>
    <row r="3" spans="1:7">
      <c r="A3" s="659">
        <f>'3 - Underlying Deficit'!$B$1</f>
        <v>0</v>
      </c>
      <c r="B3" s="659" t="s">
        <v>673</v>
      </c>
      <c r="C3" s="659" t="s">
        <v>674</v>
      </c>
      <c r="D3" s="667" t="s">
        <v>414</v>
      </c>
      <c r="F3" s="659">
        <f>'3 - Underlying Deficit'!C9</f>
        <v>0</v>
      </c>
      <c r="G3" s="659">
        <f>'3 - Underlying Deficit'!D9</f>
        <v>0</v>
      </c>
    </row>
    <row r="4" spans="1:7">
      <c r="A4" s="659">
        <f>'3 - Underlying Deficit'!$B$1</f>
        <v>0</v>
      </c>
      <c r="B4" s="659" t="s">
        <v>673</v>
      </c>
      <c r="C4" s="659" t="s">
        <v>674</v>
      </c>
      <c r="D4" s="667" t="s">
        <v>414</v>
      </c>
      <c r="E4" s="659" t="str">
        <f>'3 - Underlying Deficit'!B10</f>
        <v>Funding Adjustments</v>
      </c>
      <c r="F4" s="659">
        <f>'3 - Underlying Deficit'!C10</f>
        <v>0</v>
      </c>
      <c r="G4" s="659">
        <f>'3 - Underlying Deficit'!D10</f>
        <v>0</v>
      </c>
    </row>
    <row r="5" spans="1:7">
      <c r="A5" s="659">
        <f>'3 - Underlying Deficit'!$B$1</f>
        <v>0</v>
      </c>
      <c r="B5" s="659" t="s">
        <v>673</v>
      </c>
      <c r="C5" s="659" t="s">
        <v>674</v>
      </c>
      <c r="D5" s="667" t="s">
        <v>414</v>
      </c>
      <c r="F5" s="659">
        <f>'3 - Underlying Deficit'!C11</f>
        <v>0</v>
      </c>
      <c r="G5" s="659">
        <f>'3 - Underlying Deficit'!D11</f>
        <v>0</v>
      </c>
    </row>
    <row r="6" spans="1:7">
      <c r="A6" s="659">
        <f>'3 - Underlying Deficit'!$B$1</f>
        <v>0</v>
      </c>
      <c r="B6" s="659" t="s">
        <v>673</v>
      </c>
      <c r="C6" s="659" t="s">
        <v>674</v>
      </c>
      <c r="D6" s="667" t="s">
        <v>414</v>
      </c>
      <c r="E6" s="659" t="s">
        <v>675</v>
      </c>
      <c r="F6" s="659" t="str">
        <f>'3 - Underlying Deficit'!C12</f>
        <v>WG COVID-19 and Exceptional funding</v>
      </c>
      <c r="G6" s="659">
        <f>'3 - Underlying Deficit'!D12</f>
        <v>0</v>
      </c>
    </row>
    <row r="7" spans="1:7">
      <c r="A7" s="659">
        <f>'3 - Underlying Deficit'!$B$1</f>
        <v>0</v>
      </c>
      <c r="B7" s="659" t="s">
        <v>673</v>
      </c>
      <c r="C7" s="659" t="s">
        <v>674</v>
      </c>
      <c r="D7" s="667" t="s">
        <v>414</v>
      </c>
      <c r="E7" s="659" t="s">
        <v>675</v>
      </c>
      <c r="F7" s="659" t="str">
        <f>'3 - Underlying Deficit'!C13</f>
        <v>Other non-recurrent WG funding and income</v>
      </c>
      <c r="G7" s="659">
        <f>'3 - Underlying Deficit'!D13</f>
        <v>0</v>
      </c>
    </row>
    <row r="8" spans="1:7">
      <c r="A8" s="659">
        <f>'3 - Underlying Deficit'!$B$1</f>
        <v>0</v>
      </c>
      <c r="B8" s="659" t="s">
        <v>673</v>
      </c>
      <c r="C8" s="659" t="s">
        <v>674</v>
      </c>
      <c r="D8" s="667" t="s">
        <v>414</v>
      </c>
      <c r="E8" s="659" t="s">
        <v>675</v>
      </c>
      <c r="F8" s="659" t="str">
        <f>'3 - Underlying Deficit'!C14</f>
        <v>Non-recurrent Capital Donation/ Government Grant Income</v>
      </c>
      <c r="G8" s="659">
        <f>'3 - Underlying Deficit'!D14</f>
        <v>0</v>
      </c>
    </row>
    <row r="9" spans="1:7">
      <c r="A9" s="659">
        <f>'3 - Underlying Deficit'!$B$1</f>
        <v>0</v>
      </c>
      <c r="B9" s="659" t="s">
        <v>673</v>
      </c>
      <c r="C9" s="659" t="s">
        <v>674</v>
      </c>
      <c r="D9" s="667" t="s">
        <v>414</v>
      </c>
      <c r="E9" s="659" t="s">
        <v>675</v>
      </c>
      <c r="F9" s="659" t="str">
        <f>'3 - Underlying Deficit'!C15</f>
        <v>Non-recurrent Welsh LHB, Trust and WHSSC income</v>
      </c>
      <c r="G9" s="659">
        <f>'3 - Underlying Deficit'!D15</f>
        <v>0</v>
      </c>
    </row>
    <row r="10" spans="1:7">
      <c r="A10" s="659">
        <f>'3 - Underlying Deficit'!$B$1</f>
        <v>0</v>
      </c>
      <c r="B10" s="659" t="s">
        <v>673</v>
      </c>
      <c r="C10" s="659" t="s">
        <v>674</v>
      </c>
      <c r="D10" s="667" t="s">
        <v>414</v>
      </c>
      <c r="E10" s="659" t="s">
        <v>675</v>
      </c>
      <c r="F10" s="659" t="str">
        <f>'3 - Underlying Deficit'!C16</f>
        <v>Other non-recurrent income</v>
      </c>
      <c r="G10" s="659">
        <f>'3 - Underlying Deficit'!D16</f>
        <v>0</v>
      </c>
    </row>
    <row r="11" spans="1:7">
      <c r="A11" s="659">
        <f>'3 - Underlying Deficit'!$B$1</f>
        <v>0</v>
      </c>
      <c r="B11" s="659" t="s">
        <v>673</v>
      </c>
      <c r="C11" s="659" t="s">
        <v>674</v>
      </c>
      <c r="D11" s="667" t="s">
        <v>414</v>
      </c>
      <c r="F11" s="659">
        <f>'3 - Underlying Deficit'!C17</f>
        <v>0</v>
      </c>
      <c r="G11" s="659">
        <f>'3 - Underlying Deficit'!D17</f>
        <v>0</v>
      </c>
    </row>
    <row r="12" spans="1:7">
      <c r="A12" s="659">
        <f>'3 - Underlying Deficit'!$B$1</f>
        <v>0</v>
      </c>
      <c r="B12" s="659" t="s">
        <v>673</v>
      </c>
      <c r="C12" s="659" t="s">
        <v>674</v>
      </c>
      <c r="D12" s="667" t="s">
        <v>414</v>
      </c>
      <c r="F12" s="659">
        <f>'3 - Underlying Deficit'!C18</f>
        <v>0</v>
      </c>
      <c r="G12" s="659">
        <f>'3 - Underlying Deficit'!D18</f>
        <v>0</v>
      </c>
    </row>
    <row r="13" spans="1:7">
      <c r="A13" s="659">
        <f>'3 - Underlying Deficit'!$B$1</f>
        <v>0</v>
      </c>
      <c r="B13" s="659" t="s">
        <v>673</v>
      </c>
      <c r="C13" s="659" t="s">
        <v>674</v>
      </c>
      <c r="D13" s="667" t="s">
        <v>414</v>
      </c>
      <c r="E13" s="659" t="s">
        <v>676</v>
      </c>
      <c r="F13" s="659" t="str">
        <f>'3 - Underlying Deficit'!C19</f>
        <v>FYE of funding for service changes including transfers to/from other organisations</v>
      </c>
      <c r="G13" s="659">
        <f>'3 - Underlying Deficit'!D19</f>
        <v>0</v>
      </c>
    </row>
    <row r="14" spans="1:7">
      <c r="A14" s="659">
        <f>'3 - Underlying Deficit'!$B$1</f>
        <v>0</v>
      </c>
      <c r="B14" s="659" t="s">
        <v>673</v>
      </c>
      <c r="C14" s="659" t="s">
        <v>674</v>
      </c>
      <c r="D14" s="667" t="s">
        <v>414</v>
      </c>
      <c r="E14" s="659" t="s">
        <v>676</v>
      </c>
      <c r="F14" s="659" t="str">
        <f>'3 - Underlying Deficit'!C20</f>
        <v>Other FYE of funding adjustments</v>
      </c>
      <c r="G14" s="659">
        <f>'3 - Underlying Deficit'!D20</f>
        <v>0</v>
      </c>
    </row>
    <row r="15" spans="1:7">
      <c r="A15" s="659">
        <f>'3 - Underlying Deficit'!$B$1</f>
        <v>0</v>
      </c>
      <c r="B15" s="659" t="s">
        <v>673</v>
      </c>
      <c r="C15" s="659" t="s">
        <v>674</v>
      </c>
      <c r="D15" s="667" t="s">
        <v>414</v>
      </c>
      <c r="F15" s="659">
        <f>'3 - Underlying Deficit'!C21</f>
        <v>0</v>
      </c>
      <c r="G15" s="659">
        <f>'3 - Underlying Deficit'!D21</f>
        <v>0</v>
      </c>
    </row>
    <row r="16" spans="1:7">
      <c r="A16" s="659">
        <f>'3 - Underlying Deficit'!$B$1</f>
        <v>0</v>
      </c>
      <c r="B16" s="659" t="s">
        <v>673</v>
      </c>
      <c r="C16" s="659" t="s">
        <v>674</v>
      </c>
      <c r="D16" s="667" t="s">
        <v>414</v>
      </c>
      <c r="F16" s="659">
        <f>'3 - Underlying Deficit'!C22</f>
        <v>0</v>
      </c>
      <c r="G16" s="659">
        <f>'3 - Underlying Deficit'!D22</f>
        <v>0</v>
      </c>
    </row>
    <row r="17" spans="1:7">
      <c r="A17" s="659">
        <f>'3 - Underlying Deficit'!$B$1</f>
        <v>0</v>
      </c>
      <c r="B17" s="659" t="s">
        <v>673</v>
      </c>
      <c r="C17" s="659" t="s">
        <v>674</v>
      </c>
      <c r="D17" s="667" t="s">
        <v>414</v>
      </c>
      <c r="F17" s="659">
        <f>'3 - Underlying Deficit'!C23</f>
        <v>0</v>
      </c>
      <c r="G17" s="659">
        <f>'3 - Underlying Deficit'!D23</f>
        <v>0</v>
      </c>
    </row>
    <row r="18" spans="1:7">
      <c r="A18" s="659">
        <f>'3 - Underlying Deficit'!$B$1</f>
        <v>0</v>
      </c>
      <c r="B18" s="659" t="s">
        <v>673</v>
      </c>
      <c r="C18" s="659" t="s">
        <v>674</v>
      </c>
      <c r="D18" s="667" t="s">
        <v>414</v>
      </c>
      <c r="E18" s="659" t="s">
        <v>677</v>
      </c>
      <c r="F18" s="659" t="str">
        <f>'3 - Underlying Deficit'!C24</f>
        <v>COVID-19 Programme and Response Spend</v>
      </c>
      <c r="G18" s="659">
        <f>'3 - Underlying Deficit'!D24</f>
        <v>0</v>
      </c>
    </row>
    <row r="19" spans="1:7">
      <c r="A19" s="659">
        <f>'3 - Underlying Deficit'!$B$1</f>
        <v>0</v>
      </c>
      <c r="B19" s="659" t="s">
        <v>673</v>
      </c>
      <c r="C19" s="659" t="s">
        <v>674</v>
      </c>
      <c r="D19" s="667" t="s">
        <v>414</v>
      </c>
      <c r="E19" s="659" t="s">
        <v>677</v>
      </c>
      <c r="F19" s="659" t="str">
        <f>'3 - Underlying Deficit'!C25</f>
        <v>Exceptional Energy Costs</v>
      </c>
      <c r="G19" s="659">
        <f>'3 - Underlying Deficit'!D25</f>
        <v>0</v>
      </c>
    </row>
    <row r="20" spans="1:7">
      <c r="A20" s="659">
        <f>'3 - Underlying Deficit'!$B$1</f>
        <v>0</v>
      </c>
      <c r="B20" s="659" t="s">
        <v>673</v>
      </c>
      <c r="C20" s="659" t="s">
        <v>674</v>
      </c>
      <c r="D20" s="667" t="s">
        <v>414</v>
      </c>
      <c r="E20" s="659" t="s">
        <v>677</v>
      </c>
      <c r="F20" s="659" t="str">
        <f>'3 - Underlying Deficit'!C26</f>
        <v>Non-recurrent service change or restructuring costs</v>
      </c>
      <c r="G20" s="659">
        <f>'3 - Underlying Deficit'!D26</f>
        <v>0</v>
      </c>
    </row>
    <row r="21" spans="1:7">
      <c r="A21" s="659">
        <f>'3 - Underlying Deficit'!$B$1</f>
        <v>0</v>
      </c>
      <c r="B21" s="659" t="s">
        <v>673</v>
      </c>
      <c r="C21" s="659" t="s">
        <v>674</v>
      </c>
      <c r="D21" s="667" t="s">
        <v>414</v>
      </c>
      <c r="E21" s="659" t="s">
        <v>677</v>
      </c>
      <c r="F21" s="659" t="str">
        <f>'3 - Underlying Deficit'!C27</f>
        <v>Non-recurrent funded programme costs</v>
      </c>
      <c r="G21" s="659">
        <f>'3 - Underlying Deficit'!D27</f>
        <v>0</v>
      </c>
    </row>
    <row r="22" spans="1:7">
      <c r="A22" s="659">
        <f>'3 - Underlying Deficit'!$B$1</f>
        <v>0</v>
      </c>
      <c r="B22" s="659" t="s">
        <v>673</v>
      </c>
      <c r="C22" s="659" t="s">
        <v>674</v>
      </c>
      <c r="D22" s="667" t="s">
        <v>414</v>
      </c>
      <c r="E22" s="659" t="s">
        <v>677</v>
      </c>
      <c r="F22" s="659" t="str">
        <f>'3 - Underlying Deficit'!C28</f>
        <v>Non-recurrent local investment and other programme costs</v>
      </c>
      <c r="G22" s="659">
        <f>'3 - Underlying Deficit'!D28</f>
        <v>0</v>
      </c>
    </row>
    <row r="23" spans="1:7">
      <c r="A23" s="659">
        <f>'3 - Underlying Deficit'!$B$1</f>
        <v>0</v>
      </c>
      <c r="B23" s="659" t="s">
        <v>673</v>
      </c>
      <c r="C23" s="659" t="s">
        <v>674</v>
      </c>
      <c r="D23" s="667" t="s">
        <v>414</v>
      </c>
      <c r="E23" s="659" t="s">
        <v>677</v>
      </c>
      <c r="F23" s="659" t="str">
        <f>'3 - Underlying Deficit'!C29</f>
        <v>Non-recurrent impact of extra bank holidays and strikes</v>
      </c>
      <c r="G23" s="659">
        <f>'3 - Underlying Deficit'!D29</f>
        <v>0</v>
      </c>
    </row>
    <row r="24" spans="1:7">
      <c r="A24" s="659">
        <f>'3 - Underlying Deficit'!$B$1</f>
        <v>0</v>
      </c>
      <c r="B24" s="659" t="s">
        <v>673</v>
      </c>
      <c r="C24" s="659" t="s">
        <v>674</v>
      </c>
      <c r="D24" s="667" t="s">
        <v>414</v>
      </c>
      <c r="E24" s="659" t="s">
        <v>677</v>
      </c>
      <c r="F24" s="659" t="str">
        <f>'3 - Underlying Deficit'!C30</f>
        <v>Other non-recurrent costs</v>
      </c>
      <c r="G24" s="659">
        <f>'3 - Underlying Deficit'!D30</f>
        <v>0</v>
      </c>
    </row>
    <row r="25" spans="1:7">
      <c r="A25" s="659">
        <f>'3 - Underlying Deficit'!$B$1</f>
        <v>0</v>
      </c>
      <c r="B25" s="659" t="s">
        <v>673</v>
      </c>
      <c r="C25" s="659" t="s">
        <v>674</v>
      </c>
      <c r="D25" s="667" t="s">
        <v>414</v>
      </c>
      <c r="F25" s="659">
        <f>'3 - Underlying Deficit'!C31</f>
        <v>0</v>
      </c>
      <c r="G25" s="659">
        <f>'3 - Underlying Deficit'!D31</f>
        <v>0</v>
      </c>
    </row>
    <row r="26" spans="1:7">
      <c r="A26" s="659">
        <f>'3 - Underlying Deficit'!$B$1</f>
        <v>0</v>
      </c>
      <c r="B26" s="659" t="s">
        <v>673</v>
      </c>
      <c r="C26" s="659" t="s">
        <v>674</v>
      </c>
      <c r="D26" s="667" t="s">
        <v>414</v>
      </c>
      <c r="F26" s="659">
        <f>'3 - Underlying Deficit'!C32</f>
        <v>0</v>
      </c>
      <c r="G26" s="659">
        <f>'3 - Underlying Deficit'!D32</f>
        <v>0</v>
      </c>
    </row>
    <row r="27" spans="1:7">
      <c r="A27" s="659">
        <f>'3 - Underlying Deficit'!$B$1</f>
        <v>0</v>
      </c>
      <c r="B27" s="659" t="s">
        <v>673</v>
      </c>
      <c r="C27" s="659" t="s">
        <v>674</v>
      </c>
      <c r="D27" s="667" t="s">
        <v>414</v>
      </c>
      <c r="E27" s="659" t="s">
        <v>678</v>
      </c>
      <c r="F27" s="659" t="str">
        <f>'3 - Underlying Deficit'!C33</f>
        <v>Non-recurrent Depreciation\Accelerated Depreciation\Impairments</v>
      </c>
      <c r="G27" s="659">
        <f>'3 - Underlying Deficit'!D33</f>
        <v>0</v>
      </c>
    </row>
    <row r="28" spans="1:7">
      <c r="A28" s="659">
        <f>'3 - Underlying Deficit'!$B$1</f>
        <v>0</v>
      </c>
      <c r="B28" s="659" t="s">
        <v>673</v>
      </c>
      <c r="C28" s="659" t="s">
        <v>674</v>
      </c>
      <c r="D28" s="667" t="s">
        <v>414</v>
      </c>
      <c r="E28" s="659" t="s">
        <v>678</v>
      </c>
      <c r="F28" s="659" t="str">
        <f>'3 - Underlying Deficit'!C34</f>
        <v>Non-recurrent Special Payments, Irrecoverable Debts or Exceptional (Income) / Costs</v>
      </c>
      <c r="G28" s="659">
        <f>'3 - Underlying Deficit'!D34</f>
        <v>0</v>
      </c>
    </row>
    <row r="29" spans="1:7">
      <c r="A29" s="659">
        <f>'3 - Underlying Deficit'!$B$1</f>
        <v>0</v>
      </c>
      <c r="B29" s="659" t="s">
        <v>673</v>
      </c>
      <c r="C29" s="659" t="s">
        <v>674</v>
      </c>
      <c r="D29" s="667" t="s">
        <v>414</v>
      </c>
      <c r="E29" s="659" t="s">
        <v>678</v>
      </c>
      <c r="F29" s="659" t="str">
        <f>'3 - Underlying Deficit'!C35</f>
        <v>Non-recurrent Profit/Loss Disposal of Assets</v>
      </c>
      <c r="G29" s="659">
        <f>'3 - Underlying Deficit'!D35</f>
        <v>0</v>
      </c>
    </row>
    <row r="30" spans="1:7">
      <c r="A30" s="659">
        <f>'3 - Underlying Deficit'!$B$1</f>
        <v>0</v>
      </c>
      <c r="B30" s="659" t="s">
        <v>673</v>
      </c>
      <c r="C30" s="659" t="s">
        <v>674</v>
      </c>
      <c r="D30" s="667" t="s">
        <v>414</v>
      </c>
      <c r="F30" s="659">
        <f>'3 - Underlying Deficit'!C36</f>
        <v>0</v>
      </c>
      <c r="G30" s="659">
        <f>'3 - Underlying Deficit'!D36</f>
        <v>0</v>
      </c>
    </row>
    <row r="31" spans="1:7">
      <c r="A31" s="659">
        <f>'3 - Underlying Deficit'!$B$1</f>
        <v>0</v>
      </c>
      <c r="B31" s="659" t="s">
        <v>673</v>
      </c>
      <c r="C31" s="659" t="s">
        <v>674</v>
      </c>
      <c r="D31" s="667" t="s">
        <v>414</v>
      </c>
      <c r="F31" s="659">
        <f>'3 - Underlying Deficit'!C37</f>
        <v>0</v>
      </c>
      <c r="G31" s="659">
        <f>'3 - Underlying Deficit'!D37</f>
        <v>0</v>
      </c>
    </row>
    <row r="32" spans="1:7">
      <c r="A32" s="659">
        <f>'3 - Underlying Deficit'!$B$1</f>
        <v>0</v>
      </c>
      <c r="B32" s="659" t="s">
        <v>673</v>
      </c>
      <c r="C32" s="659" t="s">
        <v>674</v>
      </c>
      <c r="D32" s="667" t="s">
        <v>414</v>
      </c>
      <c r="E32" s="659" t="s">
        <v>679</v>
      </c>
      <c r="F32" s="659" t="str">
        <f>'3 - Underlying Deficit'!C38</f>
        <v>Non-recurrent savings</v>
      </c>
      <c r="G32" s="659">
        <f>'3 - Underlying Deficit'!D38</f>
        <v>0</v>
      </c>
    </row>
    <row r="33" spans="1:7">
      <c r="A33" s="659">
        <f>'3 - Underlying Deficit'!$B$1</f>
        <v>0</v>
      </c>
      <c r="B33" s="659" t="s">
        <v>673</v>
      </c>
      <c r="C33" s="659" t="s">
        <v>674</v>
      </c>
      <c r="D33" s="667" t="s">
        <v>414</v>
      </c>
      <c r="F33" s="659">
        <f>'3 - Underlying Deficit'!C39</f>
        <v>0</v>
      </c>
      <c r="G33" s="659">
        <f>'3 - Underlying Deficit'!D39</f>
        <v>0</v>
      </c>
    </row>
    <row r="34" spans="1:7">
      <c r="A34" s="659">
        <f>'3 - Underlying Deficit'!$B$1</f>
        <v>0</v>
      </c>
      <c r="B34" s="659" t="s">
        <v>673</v>
      </c>
      <c r="C34" s="659" t="s">
        <v>674</v>
      </c>
      <c r="D34" s="667" t="s">
        <v>414</v>
      </c>
      <c r="F34" s="659">
        <f>'3 - Underlying Deficit'!C40</f>
        <v>0</v>
      </c>
      <c r="G34" s="659">
        <f>'3 - Underlying Deficit'!D40</f>
        <v>0</v>
      </c>
    </row>
    <row r="35" spans="1:7">
      <c r="A35" s="659">
        <f>'3 - Underlying Deficit'!$B$1</f>
        <v>0</v>
      </c>
      <c r="B35" s="659" t="s">
        <v>673</v>
      </c>
      <c r="C35" s="659" t="s">
        <v>674</v>
      </c>
      <c r="D35" s="667" t="s">
        <v>414</v>
      </c>
      <c r="E35" s="659" t="s">
        <v>680</v>
      </c>
      <c r="F35" s="659" t="str">
        <f>'3 - Underlying Deficit'!C41</f>
        <v>FYE of service changes including transfers to or from other organisations</v>
      </c>
      <c r="G35" s="659">
        <f>'3 - Underlying Deficit'!D41</f>
        <v>0</v>
      </c>
    </row>
    <row r="36" spans="1:7">
      <c r="A36" s="659">
        <f>'3 - Underlying Deficit'!$B$1</f>
        <v>0</v>
      </c>
      <c r="B36" s="659" t="s">
        <v>673</v>
      </c>
      <c r="C36" s="659" t="s">
        <v>674</v>
      </c>
      <c r="D36" s="667" t="s">
        <v>414</v>
      </c>
      <c r="E36" s="659" t="s">
        <v>680</v>
      </c>
      <c r="F36" s="659" t="str">
        <f>'3 - Underlying Deficit'!C42</f>
        <v>FYE of other programmes and investments</v>
      </c>
      <c r="G36" s="659">
        <f>'3 - Underlying Deficit'!D42</f>
        <v>0</v>
      </c>
    </row>
    <row r="37" spans="1:7">
      <c r="A37" s="659">
        <f>'3 - Underlying Deficit'!$B$1</f>
        <v>0</v>
      </c>
      <c r="B37" s="659" t="s">
        <v>673</v>
      </c>
      <c r="C37" s="659" t="s">
        <v>674</v>
      </c>
      <c r="D37" s="667" t="s">
        <v>414</v>
      </c>
      <c r="E37" s="659" t="s">
        <v>680</v>
      </c>
      <c r="F37" s="659" t="str">
        <f>'3 - Underlying Deficit'!C43</f>
        <v>FYE Recurring changes implemented in response to COVID-19</v>
      </c>
      <c r="G37" s="659">
        <f>'3 - Underlying Deficit'!D43</f>
        <v>0</v>
      </c>
    </row>
    <row r="38" spans="1:7">
      <c r="A38" s="659">
        <f>'3 - Underlying Deficit'!$B$1</f>
        <v>0</v>
      </c>
      <c r="B38" s="659" t="s">
        <v>673</v>
      </c>
      <c r="C38" s="659" t="s">
        <v>674</v>
      </c>
      <c r="D38" s="667" t="s">
        <v>414</v>
      </c>
      <c r="E38" s="659" t="s">
        <v>680</v>
      </c>
      <c r="F38" s="659" t="str">
        <f>'3 - Underlying Deficit'!C44</f>
        <v>FYE of revenue impact of capital programme</v>
      </c>
      <c r="G38" s="659">
        <f>'3 - Underlying Deficit'!D44</f>
        <v>0</v>
      </c>
    </row>
    <row r="39" spans="1:7">
      <c r="A39" s="659">
        <f>'3 - Underlying Deficit'!$B$1</f>
        <v>0</v>
      </c>
      <c r="B39" s="659" t="s">
        <v>673</v>
      </c>
      <c r="C39" s="659" t="s">
        <v>674</v>
      </c>
      <c r="D39" s="667" t="s">
        <v>414</v>
      </c>
      <c r="F39" s="659">
        <f>'3 - Underlying Deficit'!C45</f>
        <v>0</v>
      </c>
      <c r="G39" s="659">
        <f>'3 - Underlying Deficit'!D45</f>
        <v>0</v>
      </c>
    </row>
    <row r="40" spans="1:7">
      <c r="A40" s="659">
        <f>'3 - Underlying Deficit'!$B$1</f>
        <v>0</v>
      </c>
      <c r="B40" s="659" t="s">
        <v>673</v>
      </c>
      <c r="C40" s="659" t="s">
        <v>674</v>
      </c>
      <c r="D40" s="667" t="s">
        <v>414</v>
      </c>
      <c r="F40" s="659">
        <f>'3 - Underlying Deficit'!C46</f>
        <v>0</v>
      </c>
      <c r="G40" s="659">
        <f>'3 - Underlying Deficit'!D46</f>
        <v>0</v>
      </c>
    </row>
    <row r="41" spans="1:7">
      <c r="A41" s="659">
        <f>'3 - Underlying Deficit'!$B$1</f>
        <v>0</v>
      </c>
      <c r="B41" s="659" t="s">
        <v>673</v>
      </c>
      <c r="C41" s="659" t="s">
        <v>674</v>
      </c>
      <c r="D41" s="667" t="s">
        <v>414</v>
      </c>
      <c r="E41" s="659" t="s">
        <v>681</v>
      </c>
      <c r="F41" s="659" t="str">
        <f>'3 - Underlying Deficit'!C47</f>
        <v>FYE of 2022/23 saving schemes</v>
      </c>
      <c r="G41" s="659">
        <f>'3 - Underlying Deficit'!D47</f>
        <v>0</v>
      </c>
    </row>
    <row r="42" spans="1:7">
      <c r="A42" s="659">
        <f>'3 - Underlying Deficit'!$B$1</f>
        <v>0</v>
      </c>
      <c r="B42" s="659" t="s">
        <v>673</v>
      </c>
      <c r="C42" s="659" t="s">
        <v>674</v>
      </c>
      <c r="D42" s="667" t="s">
        <v>414</v>
      </c>
      <c r="F42" s="659">
        <f>'3 - Underlying Deficit'!C48</f>
        <v>0</v>
      </c>
      <c r="G42" s="659">
        <f>'3 - Underlying Deficit'!D48</f>
        <v>0</v>
      </c>
    </row>
    <row r="43" spans="1:7">
      <c r="A43" s="659">
        <f>'3 - Underlying Deficit'!$B$1</f>
        <v>0</v>
      </c>
      <c r="B43" s="659" t="s">
        <v>673</v>
      </c>
      <c r="C43" s="659" t="s">
        <v>674</v>
      </c>
      <c r="D43" s="667" t="s">
        <v>396</v>
      </c>
      <c r="E43" s="659" t="s">
        <v>682</v>
      </c>
      <c r="F43" s="659" t="s">
        <v>682</v>
      </c>
      <c r="G43" s="659">
        <f>'3 - Underlying Deficit'!D49</f>
        <v>0</v>
      </c>
    </row>
    <row r="44" spans="1:7">
      <c r="F44" s="659">
        <f>'3 - Underlying Deficit'!C50</f>
        <v>0</v>
      </c>
      <c r="G44" s="659">
        <f>'3 - Underlying Deficit'!D50</f>
        <v>0</v>
      </c>
    </row>
    <row r="45" spans="1:7">
      <c r="F45" s="659">
        <f>'3 - Underlying Deficit'!C51</f>
        <v>0</v>
      </c>
      <c r="G45" s="659">
        <f>'3 - Underlying Deficit'!D51</f>
        <v>0</v>
      </c>
    </row>
    <row r="46" spans="1:7">
      <c r="A46" s="659">
        <f>'3 - Underlying Deficit'!$B$1</f>
        <v>0</v>
      </c>
      <c r="B46" s="659" t="s">
        <v>673</v>
      </c>
      <c r="C46" s="659" t="s">
        <v>683</v>
      </c>
      <c r="D46" s="667" t="s">
        <v>414</v>
      </c>
      <c r="E46" s="659" t="s">
        <v>683</v>
      </c>
      <c r="F46" s="659" t="str">
        <f>'3 - Underlying Deficit'!C52</f>
        <v>Breakdown of the ULD (Negative Value for Deficits):</v>
      </c>
      <c r="G46" s="659" t="str">
        <f>'3 - Underlying Deficit'!D52</f>
        <v>£'000</v>
      </c>
    </row>
    <row r="47" spans="1:7">
      <c r="A47" s="659">
        <f>'3 - Underlying Deficit'!$B$1</f>
        <v>0</v>
      </c>
      <c r="B47" s="659" t="s">
        <v>673</v>
      </c>
      <c r="C47" s="659" t="s">
        <v>683</v>
      </c>
      <c r="D47" s="667" t="s">
        <v>414</v>
      </c>
      <c r="E47" s="659" t="s">
        <v>683</v>
      </c>
      <c r="F47" s="659" t="str">
        <f>'3 - Underlying Deficit'!C53</f>
        <v>Primary Care</v>
      </c>
      <c r="G47" s="659">
        <f>'3 - Underlying Deficit'!D53</f>
        <v>0</v>
      </c>
    </row>
    <row r="48" spans="1:7">
      <c r="A48" s="659">
        <f>'3 - Underlying Deficit'!$B$1</f>
        <v>0</v>
      </c>
      <c r="B48" s="659" t="s">
        <v>673</v>
      </c>
      <c r="C48" s="659" t="s">
        <v>683</v>
      </c>
      <c r="D48" s="667" t="s">
        <v>414</v>
      </c>
      <c r="E48" s="659" t="s">
        <v>683</v>
      </c>
      <c r="F48" s="659" t="str">
        <f>'3 - Underlying Deficit'!C54</f>
        <v>Mental Health</v>
      </c>
      <c r="G48" s="659">
        <f>'3 - Underlying Deficit'!D54</f>
        <v>0</v>
      </c>
    </row>
    <row r="49" spans="1:7">
      <c r="A49" s="659">
        <f>'3 - Underlying Deficit'!$B$1</f>
        <v>0</v>
      </c>
      <c r="B49" s="659" t="s">
        <v>673</v>
      </c>
      <c r="C49" s="659" t="s">
        <v>683</v>
      </c>
      <c r="D49" s="667" t="s">
        <v>414</v>
      </c>
      <c r="E49" s="659" t="s">
        <v>683</v>
      </c>
      <c r="F49" s="659" t="str">
        <f>'3 - Underlying Deficit'!C55</f>
        <v>Continuing HealthCare</v>
      </c>
      <c r="G49" s="659">
        <f>'3 - Underlying Deficit'!D55</f>
        <v>0</v>
      </c>
    </row>
    <row r="50" spans="1:7">
      <c r="A50" s="659">
        <f>'3 - Underlying Deficit'!$B$1</f>
        <v>0</v>
      </c>
      <c r="B50" s="659" t="s">
        <v>673</v>
      </c>
      <c r="C50" s="659" t="s">
        <v>683</v>
      </c>
      <c r="D50" s="667" t="s">
        <v>414</v>
      </c>
      <c r="E50" s="659" t="s">
        <v>683</v>
      </c>
      <c r="F50" s="659" t="str">
        <f>'3 - Underlying Deficit'!C56</f>
        <v>Commissioned Services</v>
      </c>
      <c r="G50" s="659">
        <f>'3 - Underlying Deficit'!D56</f>
        <v>0</v>
      </c>
    </row>
    <row r="51" spans="1:7">
      <c r="A51" s="659">
        <f>'3 - Underlying Deficit'!$B$1</f>
        <v>0</v>
      </c>
      <c r="B51" s="659" t="s">
        <v>673</v>
      </c>
      <c r="C51" s="659" t="s">
        <v>683</v>
      </c>
      <c r="D51" s="667" t="s">
        <v>414</v>
      </c>
      <c r="E51" s="659" t="s">
        <v>683</v>
      </c>
      <c r="F51" s="659" t="str">
        <f>'3 - Underlying Deficit'!C57</f>
        <v xml:space="preserve">Scheduled Care </v>
      </c>
      <c r="G51" s="659">
        <f>'3 - Underlying Deficit'!D57</f>
        <v>0</v>
      </c>
    </row>
    <row r="52" spans="1:7">
      <c r="A52" s="659">
        <f>'3 - Underlying Deficit'!$B$1</f>
        <v>0</v>
      </c>
      <c r="B52" s="659" t="s">
        <v>673</v>
      </c>
      <c r="C52" s="659" t="s">
        <v>683</v>
      </c>
      <c r="D52" s="667" t="s">
        <v>414</v>
      </c>
      <c r="E52" s="659" t="s">
        <v>683</v>
      </c>
      <c r="F52" s="659" t="str">
        <f>'3 - Underlying Deficit'!C58</f>
        <v>Unscheduled Care</v>
      </c>
      <c r="G52" s="659">
        <f>'3 - Underlying Deficit'!D58</f>
        <v>0</v>
      </c>
    </row>
    <row r="53" spans="1:7">
      <c r="A53" s="659">
        <f>'3 - Underlying Deficit'!$B$1</f>
        <v>0</v>
      </c>
      <c r="B53" s="659" t="s">
        <v>673</v>
      </c>
      <c r="C53" s="659" t="s">
        <v>683</v>
      </c>
      <c r="D53" s="667" t="s">
        <v>414</v>
      </c>
      <c r="E53" s="659" t="s">
        <v>683</v>
      </c>
      <c r="F53" s="659" t="str">
        <f>'3 - Underlying Deficit'!C59</f>
        <v>Children &amp; Women's</v>
      </c>
      <c r="G53" s="659">
        <f>'3 - Underlying Deficit'!D59</f>
        <v>0</v>
      </c>
    </row>
    <row r="54" spans="1:7">
      <c r="A54" s="659">
        <f>'3 - Underlying Deficit'!$B$1</f>
        <v>0</v>
      </c>
      <c r="B54" s="659" t="s">
        <v>673</v>
      </c>
      <c r="C54" s="659" t="s">
        <v>683</v>
      </c>
      <c r="D54" s="667" t="s">
        <v>414</v>
      </c>
      <c r="E54" s="659" t="s">
        <v>683</v>
      </c>
      <c r="F54" s="659" t="str">
        <f>'3 - Underlying Deficit'!C60</f>
        <v>Community Services</v>
      </c>
      <c r="G54" s="659">
        <f>'3 - Underlying Deficit'!D60</f>
        <v>0</v>
      </c>
    </row>
    <row r="55" spans="1:7">
      <c r="A55" s="659">
        <f>'3 - Underlying Deficit'!$B$1</f>
        <v>0</v>
      </c>
      <c r="B55" s="659" t="s">
        <v>673</v>
      </c>
      <c r="C55" s="659" t="s">
        <v>683</v>
      </c>
      <c r="D55" s="667" t="s">
        <v>414</v>
      </c>
      <c r="E55" s="659" t="s">
        <v>683</v>
      </c>
      <c r="F55" s="659" t="str">
        <f>'3 - Underlying Deficit'!C61</f>
        <v>Specialised Services</v>
      </c>
      <c r="G55" s="659">
        <f>'3 - Underlying Deficit'!D61</f>
        <v>0</v>
      </c>
    </row>
    <row r="56" spans="1:7">
      <c r="A56" s="659">
        <f>'3 - Underlying Deficit'!$B$1</f>
        <v>0</v>
      </c>
      <c r="B56" s="659" t="s">
        <v>673</v>
      </c>
      <c r="C56" s="659" t="s">
        <v>683</v>
      </c>
      <c r="D56" s="667" t="s">
        <v>414</v>
      </c>
      <c r="E56" s="659" t="s">
        <v>683</v>
      </c>
      <c r="F56" s="659" t="str">
        <f>'3 - Underlying Deficit'!C62</f>
        <v>Executive / Corporate Areas</v>
      </c>
      <c r="G56" s="659">
        <f>'3 - Underlying Deficit'!D62</f>
        <v>0</v>
      </c>
    </row>
    <row r="57" spans="1:7">
      <c r="A57" s="659">
        <f>'3 - Underlying Deficit'!$B$1</f>
        <v>0</v>
      </c>
      <c r="B57" s="659" t="s">
        <v>673</v>
      </c>
      <c r="C57" s="659" t="s">
        <v>683</v>
      </c>
      <c r="D57" s="667" t="s">
        <v>414</v>
      </c>
      <c r="E57" s="659" t="s">
        <v>683</v>
      </c>
      <c r="F57" s="659" t="str">
        <f>'3 - Underlying Deficit'!C63</f>
        <v>Support Services (inc. Estates &amp; Facilities)</v>
      </c>
      <c r="G57" s="659">
        <f>'3 - Underlying Deficit'!D63</f>
        <v>0</v>
      </c>
    </row>
    <row r="58" spans="1:7">
      <c r="A58" s="659">
        <f>'3 - Underlying Deficit'!$B$1</f>
        <v>0</v>
      </c>
      <c r="B58" s="659" t="s">
        <v>673</v>
      </c>
      <c r="C58" s="659" t="s">
        <v>683</v>
      </c>
      <c r="D58" s="667" t="s">
        <v>414</v>
      </c>
      <c r="E58" s="659" t="s">
        <v>683</v>
      </c>
      <c r="F58" s="659" t="str">
        <f>'3 - Underlying Deficit'!C64</f>
        <v>Held Centrally  - not allocated to a specific area</v>
      </c>
      <c r="G58" s="659">
        <f>'3 - Underlying Deficit'!D64</f>
        <v>-32200.000000000004</v>
      </c>
    </row>
    <row r="59" spans="1:7">
      <c r="A59" s="659">
        <f>'3 - Underlying Deficit'!$B$1</f>
        <v>0</v>
      </c>
      <c r="B59" s="659" t="s">
        <v>673</v>
      </c>
      <c r="C59" s="659" t="s">
        <v>683</v>
      </c>
      <c r="D59" s="667" t="s">
        <v>396</v>
      </c>
      <c r="E59" s="659" t="s">
        <v>683</v>
      </c>
      <c r="F59" s="659" t="str">
        <f>'3 - Underlying Deficit'!C65</f>
        <v>Total: ULD carried forwards from 2022/23</v>
      </c>
      <c r="G59" s="659">
        <f>'3 - Underlying Deficit'!D65</f>
        <v>-32200.000000000004</v>
      </c>
    </row>
    <row r="60" spans="1:7">
      <c r="F60" s="659">
        <f>'3 - Underlying Deficit'!C66</f>
        <v>0</v>
      </c>
      <c r="G60" s="659">
        <f>'3 - Underlying Deficit'!D66</f>
        <v>0</v>
      </c>
    </row>
    <row r="61" spans="1:7">
      <c r="F61" s="659">
        <f>'3 - Underlying Deficit'!C67</f>
        <v>0</v>
      </c>
      <c r="G61" s="659">
        <f>'3 - Underlying Deficit'!D67</f>
        <v>0</v>
      </c>
    </row>
    <row r="62" spans="1:7">
      <c r="F62" s="659">
        <f>'3 - Underlying Deficit'!C68</f>
        <v>0</v>
      </c>
      <c r="G62" s="659">
        <f>'3 - Underlying Deficit'!D68</f>
        <v>0</v>
      </c>
    </row>
    <row r="63" spans="1:7">
      <c r="F63" s="659">
        <f>'3 - Underlying Deficit'!C69</f>
        <v>0</v>
      </c>
      <c r="G63" s="659">
        <f>'3 - Underlying Deficit'!D69</f>
        <v>0</v>
      </c>
    </row>
    <row r="64" spans="1:7">
      <c r="F64" s="659">
        <f>'3 - Underlying Deficit'!C70</f>
        <v>0</v>
      </c>
      <c r="G64" s="659">
        <f>'3 - Underlying Deficit'!D70</f>
        <v>0</v>
      </c>
    </row>
  </sheetData>
  <customSheetViews>
    <customSheetView guid="{95B84344-25FE-4A71-9083-825DAB5E8F01}" state="hidden" topLeftCell="A4">
      <selection activeCell="D43" sqref="D43:G43"/>
      <pageMargins left="0" right="0" top="0" bottom="0" header="0" footer="0"/>
    </customSheetView>
  </customSheetViews>
  <phoneticPr fontId="46"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4"/>
  <sheetViews>
    <sheetView topLeftCell="A9" zoomScale="70" zoomScaleNormal="70" workbookViewId="0">
      <selection activeCell="B60" sqref="B60"/>
    </sheetView>
  </sheetViews>
  <sheetFormatPr defaultColWidth="8.88671875" defaultRowHeight="20.100000000000001" customHeight="1"/>
  <cols>
    <col min="1" max="1" width="3.109375" style="158" customWidth="1"/>
    <col min="2" max="2" width="85" style="158" customWidth="1"/>
    <col min="3" max="3" width="11.109375" style="160" customWidth="1"/>
    <col min="4" max="4" width="10.88671875" style="160" customWidth="1"/>
    <col min="5" max="5" width="2.44140625" style="160" customWidth="1"/>
    <col min="6" max="6" width="11.109375" style="160" customWidth="1"/>
    <col min="7" max="7" width="2.44140625" style="160" customWidth="1"/>
    <col min="8" max="8" width="11.109375" style="160" customWidth="1"/>
    <col min="9" max="31" width="9.6640625" style="158" customWidth="1"/>
    <col min="32" max="16384" width="8.88671875" style="158"/>
  </cols>
  <sheetData>
    <row r="1" spans="1:8" ht="11.25" customHeight="1">
      <c r="A1" s="35"/>
      <c r="B1" s="35"/>
      <c r="C1" s="157"/>
      <c r="D1" s="157"/>
      <c r="E1" s="157"/>
      <c r="F1" s="157"/>
      <c r="G1" s="157"/>
      <c r="H1" s="157"/>
    </row>
    <row r="2" spans="1:8" ht="21">
      <c r="A2" s="35"/>
      <c r="B2" s="711" t="str">
        <f>IF('Front Sheet and Checklist'!C5="(please select from drop down)","Please select organisation from front sheet",'Front Sheet and Checklist'!C5)</f>
        <v>Swansea Bay UHB</v>
      </c>
      <c r="C2" s="711"/>
      <c r="D2" s="711"/>
      <c r="E2" s="711"/>
      <c r="F2" s="711"/>
      <c r="G2" s="711"/>
      <c r="H2" s="711"/>
    </row>
    <row r="3" spans="1:8" ht="15.75" customHeight="1">
      <c r="A3" s="35"/>
      <c r="B3" s="713" t="s">
        <v>477</v>
      </c>
      <c r="C3" s="714"/>
      <c r="D3" s="714"/>
      <c r="E3" s="714"/>
      <c r="F3" s="714"/>
      <c r="G3" s="714"/>
      <c r="H3" s="715"/>
    </row>
    <row r="4" spans="1:8" ht="15.75" customHeight="1">
      <c r="A4" s="35"/>
      <c r="B4" s="716"/>
      <c r="C4" s="712"/>
      <c r="D4" s="712"/>
      <c r="E4" s="712"/>
      <c r="F4" s="712"/>
      <c r="G4" s="712"/>
      <c r="H4" s="717"/>
    </row>
    <row r="5" spans="1:8" ht="15.75" customHeight="1">
      <c r="A5" s="35"/>
      <c r="B5" s="718"/>
      <c r="C5" s="719"/>
      <c r="D5" s="719"/>
      <c r="E5" s="719"/>
      <c r="F5" s="719"/>
      <c r="G5" s="719"/>
      <c r="H5" s="720"/>
    </row>
    <row r="6" spans="1:8" ht="12.75">
      <c r="A6" s="35"/>
      <c r="B6" s="451"/>
      <c r="C6" s="157"/>
      <c r="D6" s="157"/>
      <c r="E6" s="157"/>
      <c r="F6" s="157"/>
      <c r="G6" s="157"/>
      <c r="H6" s="157"/>
    </row>
    <row r="7" spans="1:8" ht="12.75">
      <c r="A7" s="35"/>
      <c r="B7" s="451"/>
      <c r="C7" s="157"/>
      <c r="D7" s="157"/>
      <c r="E7" s="157"/>
      <c r="F7" s="157"/>
      <c r="G7" s="157"/>
      <c r="H7" s="157"/>
    </row>
    <row r="8" spans="1:8" s="605" customFormat="1" ht="34.5" customHeight="1">
      <c r="A8" s="602"/>
      <c r="B8" s="603"/>
      <c r="C8" s="721" t="s">
        <v>684</v>
      </c>
      <c r="D8" s="721"/>
      <c r="E8" s="604"/>
      <c r="F8" s="519" t="s">
        <v>685</v>
      </c>
      <c r="G8" s="604"/>
      <c r="H8" s="519" t="s">
        <v>686</v>
      </c>
    </row>
    <row r="9" spans="1:8" ht="15.75" customHeight="1">
      <c r="A9" s="35"/>
      <c r="B9" s="900" t="s">
        <v>687</v>
      </c>
      <c r="C9" s="923" t="s">
        <v>688</v>
      </c>
      <c r="D9" s="920" t="s">
        <v>689</v>
      </c>
      <c r="E9" s="157"/>
      <c r="F9" s="920"/>
      <c r="G9" s="157"/>
      <c r="H9" s="920"/>
    </row>
    <row r="10" spans="1:8" ht="24.6" customHeight="1">
      <c r="A10" s="35"/>
      <c r="B10" s="900"/>
      <c r="C10" s="923"/>
      <c r="D10" s="920"/>
      <c r="E10" s="157"/>
      <c r="F10" s="920"/>
      <c r="G10" s="157"/>
      <c r="H10" s="920"/>
    </row>
    <row r="11" spans="1:8" ht="15">
      <c r="A11" s="35"/>
      <c r="B11" s="84"/>
      <c r="C11" s="921" t="s">
        <v>690</v>
      </c>
      <c r="D11" s="922"/>
      <c r="E11" s="157"/>
      <c r="F11" s="463" t="s">
        <v>690</v>
      </c>
      <c r="G11" s="157"/>
      <c r="H11" s="463" t="s">
        <v>690</v>
      </c>
    </row>
    <row r="12" spans="1:8" ht="12.75">
      <c r="A12" s="35"/>
      <c r="B12" s="19"/>
      <c r="C12" s="452"/>
      <c r="D12" s="452"/>
      <c r="E12" s="157"/>
      <c r="F12" s="452"/>
      <c r="G12" s="157"/>
      <c r="H12" s="452"/>
    </row>
    <row r="13" spans="1:8" ht="20.100000000000001" hidden="1" customHeight="1">
      <c r="A13" s="35"/>
      <c r="B13" s="453" t="s">
        <v>691</v>
      </c>
      <c r="C13" s="443"/>
      <c r="D13" s="443"/>
      <c r="E13" s="157"/>
      <c r="F13" s="443"/>
      <c r="G13" s="157"/>
      <c r="H13" s="443"/>
    </row>
    <row r="14" spans="1:8" ht="20.100000000000001" hidden="1" customHeight="1">
      <c r="A14" s="35"/>
      <c r="B14" s="699" t="s">
        <v>692</v>
      </c>
      <c r="C14" s="446"/>
      <c r="D14" s="464"/>
      <c r="E14" s="157"/>
      <c r="F14" s="446"/>
      <c r="G14" s="157"/>
      <c r="H14" s="446"/>
    </row>
    <row r="15" spans="1:8" ht="20.100000000000001" hidden="1" customHeight="1">
      <c r="A15" s="35"/>
      <c r="B15" s="460" t="s">
        <v>12</v>
      </c>
      <c r="C15" s="447"/>
      <c r="D15" s="464"/>
      <c r="E15" s="157"/>
      <c r="F15" s="447"/>
      <c r="G15" s="157"/>
      <c r="H15" s="447"/>
    </row>
    <row r="16" spans="1:8" ht="20.100000000000001" hidden="1" customHeight="1">
      <c r="A16" s="35"/>
      <c r="B16" s="460" t="s">
        <v>693</v>
      </c>
      <c r="C16" s="447"/>
      <c r="D16" s="464"/>
      <c r="E16" s="157"/>
      <c r="F16" s="447"/>
      <c r="G16" s="157"/>
      <c r="H16" s="447"/>
    </row>
    <row r="17" spans="1:8" ht="20.100000000000001" hidden="1" customHeight="1">
      <c r="A17" s="35"/>
      <c r="B17" s="460" t="s">
        <v>201</v>
      </c>
      <c r="C17" s="447"/>
      <c r="D17" s="464"/>
      <c r="E17" s="157"/>
      <c r="F17" s="447"/>
      <c r="G17" s="157"/>
      <c r="H17" s="447"/>
    </row>
    <row r="18" spans="1:8" ht="20.100000000000001" hidden="1" customHeight="1">
      <c r="A18" s="35"/>
      <c r="B18" s="460" t="s">
        <v>694</v>
      </c>
      <c r="C18" s="447"/>
      <c r="D18" s="464"/>
      <c r="E18" s="157"/>
      <c r="F18" s="447"/>
      <c r="G18" s="157"/>
      <c r="H18" s="447"/>
    </row>
    <row r="19" spans="1:8" ht="20.100000000000001" hidden="1" customHeight="1">
      <c r="A19" s="35"/>
      <c r="B19" s="460" t="s">
        <v>8</v>
      </c>
      <c r="C19" s="447"/>
      <c r="D19" s="464"/>
      <c r="E19" s="157"/>
      <c r="F19" s="447"/>
      <c r="G19" s="157"/>
      <c r="H19" s="447"/>
    </row>
    <row r="20" spans="1:8" ht="20.100000000000001" hidden="1" customHeight="1">
      <c r="A20" s="35"/>
      <c r="B20" s="460" t="s">
        <v>695</v>
      </c>
      <c r="C20" s="447"/>
      <c r="D20" s="464"/>
      <c r="E20" s="157"/>
      <c r="F20" s="447"/>
      <c r="G20" s="157"/>
      <c r="H20" s="447"/>
    </row>
    <row r="21" spans="1:8" ht="20.100000000000001" hidden="1" customHeight="1">
      <c r="A21" s="35"/>
      <c r="B21" s="460" t="s">
        <v>696</v>
      </c>
      <c r="C21" s="447"/>
      <c r="D21" s="464"/>
      <c r="E21" s="157"/>
      <c r="F21" s="447"/>
      <c r="G21" s="157"/>
      <c r="H21" s="447"/>
    </row>
    <row r="22" spans="1:8" ht="20.100000000000001" hidden="1" customHeight="1">
      <c r="A22" s="35"/>
      <c r="B22" s="460" t="s">
        <v>697</v>
      </c>
      <c r="C22" s="447"/>
      <c r="D22" s="464"/>
      <c r="E22" s="157"/>
      <c r="F22" s="447"/>
      <c r="G22" s="157"/>
      <c r="H22" s="447"/>
    </row>
    <row r="23" spans="1:8" ht="20.100000000000001" hidden="1" customHeight="1">
      <c r="A23" s="35"/>
      <c r="B23" s="460" t="s">
        <v>698</v>
      </c>
      <c r="C23" s="447"/>
      <c r="D23" s="464"/>
      <c r="E23" s="157"/>
      <c r="F23" s="447"/>
      <c r="G23" s="157"/>
      <c r="H23" s="447"/>
    </row>
    <row r="24" spans="1:8" ht="20.100000000000001" hidden="1" customHeight="1">
      <c r="A24" s="35"/>
      <c r="B24" s="460" t="s">
        <v>699</v>
      </c>
      <c r="C24" s="447"/>
      <c r="D24" s="464"/>
      <c r="E24" s="157"/>
      <c r="F24" s="447"/>
      <c r="G24" s="157"/>
      <c r="H24" s="447"/>
    </row>
    <row r="25" spans="1:8" ht="20.100000000000001" customHeight="1">
      <c r="A25" s="35"/>
      <c r="B25" s="159" t="s">
        <v>700</v>
      </c>
      <c r="C25" s="464">
        <f>'3 - Underlying Deficit'!D65</f>
        <v>-32200.000000000004</v>
      </c>
      <c r="D25" s="464">
        <f>C25</f>
        <v>-32200.000000000004</v>
      </c>
      <c r="E25" s="157"/>
      <c r="F25" s="464">
        <f>D92</f>
        <v>-69894.128658372254</v>
      </c>
      <c r="G25" s="157"/>
      <c r="H25" s="708">
        <v>-71594.128658372254</v>
      </c>
    </row>
    <row r="26" spans="1:8" ht="20.100000000000001" customHeight="1">
      <c r="A26" s="35"/>
      <c r="B26" s="441"/>
      <c r="C26" s="444"/>
      <c r="D26" s="444"/>
      <c r="E26" s="157"/>
      <c r="F26" s="444"/>
      <c r="G26" s="157"/>
      <c r="H26" s="444"/>
    </row>
    <row r="27" spans="1:8" ht="20.100000000000001" customHeight="1">
      <c r="A27" s="35"/>
      <c r="B27" s="159" t="s">
        <v>701</v>
      </c>
      <c r="C27" s="444"/>
      <c r="D27" s="444"/>
      <c r="E27" s="157"/>
      <c r="F27" s="444"/>
      <c r="G27" s="157"/>
      <c r="H27" s="444"/>
    </row>
    <row r="28" spans="1:8" ht="20.100000000000001" customHeight="1">
      <c r="A28" s="35"/>
      <c r="B28" s="460" t="s">
        <v>702</v>
      </c>
      <c r="C28" s="446">
        <v>799.90116177700088</v>
      </c>
      <c r="D28" s="446">
        <v>799.90116177700088</v>
      </c>
      <c r="E28" s="157"/>
      <c r="F28" s="446">
        <v>0</v>
      </c>
      <c r="G28" s="157"/>
      <c r="H28" s="446"/>
    </row>
    <row r="29" spans="1:8" ht="20.100000000000001" customHeight="1">
      <c r="A29" s="35"/>
      <c r="B29" s="460" t="s">
        <v>703</v>
      </c>
      <c r="C29" s="447">
        <v>40669.000000000007</v>
      </c>
      <c r="D29" s="447">
        <v>40669.000000000007</v>
      </c>
      <c r="E29" s="157"/>
      <c r="F29" s="447">
        <v>5800</v>
      </c>
      <c r="G29" s="157"/>
      <c r="H29" s="447">
        <v>5800</v>
      </c>
    </row>
    <row r="30" spans="1:8" ht="20.100000000000001" customHeight="1">
      <c r="A30" s="35"/>
      <c r="B30" s="460" t="s">
        <v>704</v>
      </c>
      <c r="C30" s="447">
        <v>1408.4</v>
      </c>
      <c r="D30" s="447">
        <v>1408.4</v>
      </c>
      <c r="E30" s="157"/>
      <c r="F30" s="447"/>
      <c r="G30" s="157"/>
      <c r="H30" s="447"/>
    </row>
    <row r="31" spans="1:8" ht="20.100000000000001" customHeight="1">
      <c r="A31" s="35"/>
      <c r="B31" s="460" t="s">
        <v>705</v>
      </c>
      <c r="C31" s="447">
        <v>-6400</v>
      </c>
      <c r="D31" s="447">
        <v>-6400</v>
      </c>
      <c r="E31" s="157"/>
      <c r="F31" s="447"/>
      <c r="G31" s="157"/>
      <c r="H31" s="447"/>
    </row>
    <row r="32" spans="1:8" ht="20.100000000000001" customHeight="1">
      <c r="A32" s="35"/>
      <c r="B32" s="460" t="s">
        <v>706</v>
      </c>
      <c r="C32" s="447">
        <v>210</v>
      </c>
      <c r="D32" s="447">
        <v>210</v>
      </c>
      <c r="E32" s="157"/>
      <c r="F32" s="447"/>
      <c r="G32" s="157"/>
      <c r="H32" s="447"/>
    </row>
    <row r="33" spans="1:8" ht="20.100000000000001" customHeight="1">
      <c r="A33" s="35"/>
      <c r="B33" s="460" t="s">
        <v>707</v>
      </c>
      <c r="C33" s="447">
        <v>0</v>
      </c>
      <c r="D33" s="447">
        <v>0</v>
      </c>
      <c r="E33" s="157"/>
      <c r="F33" s="447"/>
      <c r="G33" s="157"/>
      <c r="H33" s="447"/>
    </row>
    <row r="34" spans="1:8" ht="20.100000000000001" customHeight="1">
      <c r="A34" s="35"/>
      <c r="B34" s="460" t="s">
        <v>708</v>
      </c>
      <c r="C34" s="447">
        <v>0</v>
      </c>
      <c r="D34" s="447">
        <v>0</v>
      </c>
      <c r="E34" s="157"/>
      <c r="F34" s="447"/>
      <c r="G34" s="157"/>
      <c r="H34" s="447"/>
    </row>
    <row r="35" spans="1:8" ht="20.100000000000001" customHeight="1">
      <c r="A35" s="35"/>
      <c r="B35" s="460" t="s">
        <v>709</v>
      </c>
      <c r="C35" s="601"/>
      <c r="D35" s="601"/>
      <c r="E35" s="157"/>
      <c r="F35" s="601"/>
      <c r="G35" s="157"/>
      <c r="H35" s="601"/>
    </row>
    <row r="36" spans="1:8" ht="20.100000000000001" customHeight="1">
      <c r="A36" s="35"/>
      <c r="B36" s="460" t="s">
        <v>710</v>
      </c>
      <c r="C36" s="780"/>
      <c r="D36" s="780"/>
      <c r="E36" s="157"/>
      <c r="F36" s="780"/>
      <c r="G36" s="157"/>
      <c r="H36" s="780"/>
    </row>
    <row r="37" spans="1:8" ht="20.100000000000001" customHeight="1">
      <c r="A37" s="35"/>
      <c r="B37" s="774" t="s">
        <v>711</v>
      </c>
      <c r="C37" s="446">
        <v>1494.93</v>
      </c>
      <c r="D37" s="446">
        <v>1494.93</v>
      </c>
      <c r="E37" s="157"/>
      <c r="F37" s="446"/>
      <c r="G37" s="157"/>
      <c r="H37" s="446"/>
    </row>
    <row r="38" spans="1:8" ht="20.100000000000001" customHeight="1">
      <c r="A38" s="35"/>
      <c r="B38" s="774" t="s">
        <v>712</v>
      </c>
      <c r="C38" s="601">
        <v>42</v>
      </c>
      <c r="D38" s="601">
        <v>42</v>
      </c>
      <c r="E38" s="157"/>
      <c r="F38" s="601"/>
      <c r="G38" s="157"/>
      <c r="H38" s="601"/>
    </row>
    <row r="39" spans="1:8" ht="20.100000000000001" customHeight="1">
      <c r="A39" s="35"/>
      <c r="B39" s="159" t="s">
        <v>713</v>
      </c>
      <c r="C39" s="780"/>
      <c r="D39" s="780"/>
      <c r="E39" s="157"/>
      <c r="F39" s="780"/>
      <c r="G39" s="157"/>
      <c r="H39" s="780"/>
    </row>
    <row r="40" spans="1:8" ht="20.100000000000001" customHeight="1">
      <c r="A40" s="35"/>
      <c r="B40" s="460" t="s">
        <v>714</v>
      </c>
      <c r="C40" s="446">
        <v>22497.32661</v>
      </c>
      <c r="D40" s="446">
        <v>22497.32661</v>
      </c>
      <c r="E40" s="157"/>
      <c r="F40" s="446"/>
      <c r="G40" s="157"/>
      <c r="H40" s="446"/>
    </row>
    <row r="41" spans="1:8" ht="20.100000000000001" customHeight="1">
      <c r="A41" s="35"/>
      <c r="B41" s="460" t="s">
        <v>715</v>
      </c>
      <c r="C41" s="449">
        <v>55780.972000000002</v>
      </c>
      <c r="D41" s="449">
        <v>55780.972000000002</v>
      </c>
      <c r="E41" s="157"/>
      <c r="F41" s="449">
        <v>-21200</v>
      </c>
      <c r="G41" s="157"/>
      <c r="H41" s="449"/>
    </row>
    <row r="42" spans="1:8" ht="20.100000000000001" customHeight="1">
      <c r="A42" s="35"/>
      <c r="B42" s="460" t="s">
        <v>716</v>
      </c>
      <c r="C42" s="449">
        <v>0</v>
      </c>
      <c r="D42" s="449">
        <v>0</v>
      </c>
      <c r="E42" s="157"/>
      <c r="F42" s="449"/>
      <c r="G42" s="157"/>
      <c r="H42" s="449"/>
    </row>
    <row r="43" spans="1:8" ht="20.100000000000001" customHeight="1">
      <c r="A43" s="35"/>
      <c r="B43" s="442"/>
      <c r="C43" s="449"/>
      <c r="D43" s="449"/>
      <c r="E43" s="157"/>
      <c r="F43" s="449"/>
      <c r="G43" s="157"/>
      <c r="H43" s="449"/>
    </row>
    <row r="44" spans="1:8" ht="20.100000000000001" customHeight="1">
      <c r="A44" s="35"/>
      <c r="B44" s="600"/>
      <c r="C44" s="601"/>
      <c r="D44" s="601"/>
      <c r="E44" s="157"/>
      <c r="F44" s="601"/>
      <c r="G44" s="157"/>
      <c r="H44" s="601"/>
    </row>
    <row r="45" spans="1:8" ht="20.100000000000001" customHeight="1">
      <c r="A45" s="35"/>
      <c r="B45" s="159" t="s">
        <v>717</v>
      </c>
      <c r="C45" s="448">
        <f>SUM(C28:C44)</f>
        <v>116502.52977177702</v>
      </c>
      <c r="D45" s="448">
        <f>SUM(D28:D44)</f>
        <v>116502.52977177702</v>
      </c>
      <c r="E45" s="157"/>
      <c r="F45" s="448">
        <f>SUM(F28:F44)</f>
        <v>-15400</v>
      </c>
      <c r="G45" s="157"/>
      <c r="H45" s="448">
        <f>SUM(H28:H44)</f>
        <v>5800</v>
      </c>
    </row>
    <row r="46" spans="1:8" ht="20.100000000000001" customHeight="1">
      <c r="A46" s="35"/>
      <c r="B46" s="460" t="s">
        <v>718</v>
      </c>
      <c r="C46" s="449">
        <v>1594.6245449999999</v>
      </c>
      <c r="D46" s="449">
        <v>1594.6245449999999</v>
      </c>
      <c r="E46" s="157"/>
      <c r="F46" s="449"/>
      <c r="G46" s="157"/>
      <c r="H46" s="449"/>
    </row>
    <row r="47" spans="1:8" ht="20.100000000000001" customHeight="1">
      <c r="A47" s="35"/>
      <c r="B47" s="460" t="s">
        <v>719</v>
      </c>
      <c r="C47" s="449">
        <v>2011.291095</v>
      </c>
      <c r="D47" s="449">
        <v>2011.291095</v>
      </c>
      <c r="E47" s="157"/>
      <c r="F47" s="449"/>
      <c r="G47" s="157"/>
      <c r="H47" s="449"/>
    </row>
    <row r="48" spans="1:8" ht="20.100000000000001" customHeight="1">
      <c r="A48" s="35"/>
      <c r="B48" s="460" t="s">
        <v>720</v>
      </c>
      <c r="C48" s="449">
        <v>0</v>
      </c>
      <c r="D48" s="449">
        <v>0</v>
      </c>
      <c r="E48" s="157"/>
      <c r="F48" s="449"/>
      <c r="G48" s="157"/>
      <c r="H48" s="449"/>
    </row>
    <row r="49" spans="1:8" ht="20.100000000000001" customHeight="1">
      <c r="A49" s="35"/>
      <c r="B49" s="728"/>
      <c r="C49" s="449"/>
      <c r="D49" s="449"/>
      <c r="E49" s="157"/>
      <c r="F49" s="449"/>
      <c r="G49" s="157"/>
      <c r="H49" s="449"/>
    </row>
    <row r="50" spans="1:8" ht="20.100000000000001" customHeight="1">
      <c r="A50" s="35"/>
      <c r="B50" s="728"/>
      <c r="C50" s="449"/>
      <c r="D50" s="449"/>
      <c r="E50" s="157"/>
      <c r="F50" s="449"/>
      <c r="G50" s="157"/>
      <c r="H50" s="449"/>
    </row>
    <row r="51" spans="1:8" ht="20.100000000000001" customHeight="1">
      <c r="A51" s="35"/>
      <c r="B51" s="159" t="s">
        <v>721</v>
      </c>
      <c r="C51" s="448">
        <f>SUM(C46:C50)</f>
        <v>3605.9156400000002</v>
      </c>
      <c r="D51" s="448">
        <f>SUM(D46:D50)</f>
        <v>3605.9156400000002</v>
      </c>
      <c r="E51" s="157"/>
      <c r="F51" s="448">
        <f>SUM(F46:F50)</f>
        <v>0</v>
      </c>
      <c r="G51" s="157"/>
      <c r="H51" s="448">
        <f>SUM(H46:H50)</f>
        <v>0</v>
      </c>
    </row>
    <row r="52" spans="1:8" ht="20.100000000000001" customHeight="1">
      <c r="A52" s="35"/>
      <c r="B52" s="159" t="s">
        <v>722</v>
      </c>
      <c r="C52" s="448">
        <f>SUM(C51,C45)</f>
        <v>120108.44541177702</v>
      </c>
      <c r="D52" s="448">
        <f>SUM(D51,D45)</f>
        <v>120108.44541177702</v>
      </c>
      <c r="E52" s="157"/>
      <c r="F52" s="448">
        <f>SUM(F51,F45)</f>
        <v>-15400</v>
      </c>
      <c r="G52" s="157"/>
      <c r="H52" s="448">
        <f>SUM(H51,H45)</f>
        <v>5800</v>
      </c>
    </row>
    <row r="53" spans="1:8" ht="20.100000000000001" customHeight="1">
      <c r="A53" s="19"/>
      <c r="B53" s="454"/>
      <c r="C53" s="455"/>
      <c r="D53" s="455"/>
      <c r="E53" s="157"/>
      <c r="F53" s="455"/>
      <c r="G53" s="157"/>
      <c r="H53" s="455"/>
    </row>
    <row r="54" spans="1:8" s="74" customFormat="1" ht="20.100000000000001" customHeight="1">
      <c r="A54" s="35"/>
      <c r="B54" s="159" t="s">
        <v>723</v>
      </c>
      <c r="C54" s="445"/>
      <c r="D54" s="445"/>
      <c r="E54" s="157"/>
      <c r="F54" s="445"/>
      <c r="G54" s="157"/>
      <c r="H54" s="445"/>
    </row>
    <row r="55" spans="1:8" ht="20.100000000000001" customHeight="1">
      <c r="A55" s="35"/>
      <c r="B55" s="460" t="s">
        <v>724</v>
      </c>
      <c r="C55" s="448">
        <f>-'4 - Cost Pressures'!I103</f>
        <v>-89583.494501777008</v>
      </c>
      <c r="D55" s="448">
        <f>-'4 - Cost Pressures'!J103</f>
        <v>-89583.494501777008</v>
      </c>
      <c r="E55" s="157"/>
      <c r="F55" s="448">
        <f>-'2 - Net Expenditure'!E46</f>
        <v>9900</v>
      </c>
      <c r="G55" s="157"/>
      <c r="H55" s="448">
        <f>-'2 - Net Expenditure'!F46</f>
        <v>-3500</v>
      </c>
    </row>
    <row r="56" spans="1:8" ht="19.5" customHeight="1">
      <c r="A56" s="35"/>
      <c r="B56" s="460" t="s">
        <v>725</v>
      </c>
      <c r="C56" s="448">
        <f>-'4 - Cost Pressures'!K103</f>
        <v>-44314.234898372313</v>
      </c>
      <c r="D56" s="448">
        <f>-'4 - Cost Pressures'!L103</f>
        <v>-44314.234898372313</v>
      </c>
      <c r="E56" s="157"/>
      <c r="F56" s="448">
        <f>-'2 - Net Expenditure'!E53</f>
        <v>4400</v>
      </c>
      <c r="G56" s="157"/>
      <c r="H56" s="448">
        <f>-'2 - Net Expenditure'!F53</f>
        <v>2200</v>
      </c>
    </row>
    <row r="57" spans="1:8" ht="20.100000000000001" customHeight="1">
      <c r="A57" s="35"/>
      <c r="B57" s="460" t="s">
        <v>726</v>
      </c>
      <c r="C57" s="448">
        <f>-'4 - Cost Pressures'!M103</f>
        <v>-12306.675000000001</v>
      </c>
      <c r="D57" s="448">
        <f>-'4 - Cost Pressures'!N103</f>
        <v>-12306.675000000001</v>
      </c>
      <c r="E57" s="157"/>
      <c r="F57" s="448">
        <f>-'2 - Net Expenditure'!E60</f>
        <v>-4200</v>
      </c>
      <c r="G57" s="157"/>
      <c r="H57" s="448">
        <f>-'2 - Net Expenditure'!F60</f>
        <v>-4200</v>
      </c>
    </row>
    <row r="58" spans="1:8" ht="20.100000000000001" customHeight="1">
      <c r="A58" s="35"/>
      <c r="B58" s="460" t="s">
        <v>727</v>
      </c>
      <c r="C58" s="448">
        <f>-'4 - Cost Pressures'!O103</f>
        <v>-9210.6696699999884</v>
      </c>
      <c r="D58" s="448">
        <f>-'4 - Cost Pressures'!P103</f>
        <v>-9210.6696699999884</v>
      </c>
      <c r="E58" s="157"/>
      <c r="F58" s="448">
        <f>-'2 - Net Expenditure'!E67</f>
        <v>-7700</v>
      </c>
      <c r="G58" s="157"/>
      <c r="H58" s="448">
        <f>-'2 - Net Expenditure'!F67</f>
        <v>-7700</v>
      </c>
    </row>
    <row r="59" spans="1:8" ht="20.100000000000001" customHeight="1">
      <c r="A59" s="35"/>
      <c r="B59" s="460" t="s">
        <v>728</v>
      </c>
      <c r="C59" s="448">
        <f>-'4 - Cost Pressures'!Q103</f>
        <v>-20356.5</v>
      </c>
      <c r="D59" s="448">
        <f>-'4 - Cost Pressures'!R103</f>
        <v>-20356.5</v>
      </c>
      <c r="E59" s="157"/>
      <c r="F59" s="448">
        <f>-'2 - Net Expenditure'!E81</f>
        <v>-6700</v>
      </c>
      <c r="G59" s="157"/>
      <c r="H59" s="448">
        <f>-'2 - Net Expenditure'!F81</f>
        <v>-6700</v>
      </c>
    </row>
    <row r="60" spans="1:8" ht="20.100000000000001" customHeight="1">
      <c r="A60" s="35"/>
      <c r="B60" s="460" t="s">
        <v>729</v>
      </c>
      <c r="C60" s="448">
        <f>-'4 - Cost Pressures'!S103</f>
        <v>0</v>
      </c>
      <c r="D60" s="448">
        <f>-'4 - Cost Pressures'!T103</f>
        <v>0</v>
      </c>
      <c r="E60" s="157"/>
      <c r="F60" s="448">
        <f>-'2 - Net Expenditure'!E74</f>
        <v>0</v>
      </c>
      <c r="G60" s="157"/>
      <c r="H60" s="448">
        <f>-'2 - Net Expenditure'!F74</f>
        <v>-1</v>
      </c>
    </row>
    <row r="61" spans="1:8" ht="20.100000000000001" customHeight="1">
      <c r="A61" s="35"/>
      <c r="B61" s="460" t="s">
        <v>730</v>
      </c>
      <c r="C61" s="448">
        <f>-'4 - Cost Pressures'!U103</f>
        <v>-4231</v>
      </c>
      <c r="D61" s="448">
        <f>-'4 - Cost Pressures'!V103</f>
        <v>-4231</v>
      </c>
      <c r="E61" s="157"/>
      <c r="F61" s="448">
        <f>-'2 - Net Expenditure'!E88</f>
        <v>-4200</v>
      </c>
      <c r="G61" s="157"/>
      <c r="H61" s="448">
        <f>-'2 - Net Expenditure'!F88</f>
        <v>-4200</v>
      </c>
    </row>
    <row r="62" spans="1:8" ht="20.100000000000001" customHeight="1">
      <c r="A62" s="35"/>
      <c r="B62" s="460" t="s">
        <v>731</v>
      </c>
      <c r="C62" s="448">
        <f>-'4 - Cost Pressures'!W103</f>
        <v>0</v>
      </c>
      <c r="D62" s="448">
        <f>-'4 - Cost Pressures'!X103</f>
        <v>0</v>
      </c>
      <c r="E62" s="157"/>
      <c r="F62" s="448">
        <f>-'2 - Net Expenditure'!E95</f>
        <v>0</v>
      </c>
      <c r="G62" s="157"/>
      <c r="H62" s="448">
        <f>-'2 - Net Expenditure'!F95</f>
        <v>0</v>
      </c>
    </row>
    <row r="63" spans="1:8" ht="20.100000000000001" customHeight="1">
      <c r="A63" s="35"/>
      <c r="B63" s="460" t="s">
        <v>732</v>
      </c>
      <c r="C63" s="448">
        <f>-'4 - Cost Pressures'!Y103</f>
        <v>0</v>
      </c>
      <c r="D63" s="448">
        <f>-'4 - Cost Pressures'!Z103</f>
        <v>0</v>
      </c>
      <c r="E63" s="157"/>
      <c r="F63" s="448">
        <f>-'2 - Net Expenditure'!E102</f>
        <v>0</v>
      </c>
      <c r="G63" s="157"/>
      <c r="H63" s="448">
        <f>-'2 - Net Expenditure'!F102</f>
        <v>0</v>
      </c>
    </row>
    <row r="64" spans="1:8" ht="20.100000000000001" customHeight="1">
      <c r="A64" s="35"/>
      <c r="B64" s="460" t="s">
        <v>733</v>
      </c>
      <c r="C64" s="448">
        <f>-'4 - Cost Pressures'!AA103</f>
        <v>0</v>
      </c>
      <c r="D64" s="448">
        <f>-'4 - Cost Pressures'!AB103</f>
        <v>0</v>
      </c>
      <c r="E64" s="157"/>
      <c r="F64" s="448">
        <f>-'2 - Net Expenditure'!E109</f>
        <v>0</v>
      </c>
      <c r="G64" s="157"/>
      <c r="H64" s="448">
        <f>-'2 - Net Expenditure'!F109</f>
        <v>0</v>
      </c>
    </row>
    <row r="65" spans="1:10" ht="20.100000000000001" customHeight="1">
      <c r="A65" s="35"/>
      <c r="B65" s="460" t="s">
        <v>734</v>
      </c>
      <c r="C65" s="734"/>
      <c r="D65" s="734"/>
      <c r="E65" s="157"/>
      <c r="F65" s="734"/>
      <c r="G65" s="157"/>
      <c r="H65" s="734"/>
    </row>
    <row r="66" spans="1:10" ht="20.100000000000001" customHeight="1">
      <c r="A66" s="35"/>
      <c r="B66" s="159" t="s">
        <v>735</v>
      </c>
      <c r="C66" s="448">
        <f>-'4 - Cost Pressures'!D122</f>
        <v>-180002.57407014928</v>
      </c>
      <c r="D66" s="448">
        <f>-'4 - Cost Pressures'!E122</f>
        <v>-180002.57407014928</v>
      </c>
      <c r="E66" s="157"/>
      <c r="F66" s="448">
        <f>-'4 - Cost Pressures'!F122</f>
        <v>-8500</v>
      </c>
      <c r="G66" s="157"/>
      <c r="H66" s="448">
        <f>-'4 - Cost Pressures'!G122</f>
        <v>-24100</v>
      </c>
    </row>
    <row r="67" spans="1:10" ht="20.100000000000001" customHeight="1">
      <c r="A67" s="35"/>
      <c r="B67" s="35"/>
      <c r="C67" s="725">
        <f t="shared" ref="C67:D67" si="0">IF(ABS(C66-SUM(C55:C65))&lt;2,0,"CHECK SUM")</f>
        <v>0</v>
      </c>
      <c r="D67" s="725">
        <f t="shared" si="0"/>
        <v>0</v>
      </c>
      <c r="E67" s="725"/>
      <c r="F67" s="725">
        <f>IF(ABS(F66-SUM(F55:F65))&lt;2,0,"CHECK SUM")</f>
        <v>0</v>
      </c>
      <c r="G67" s="725"/>
      <c r="H67" s="725">
        <f>IF(ABS(H66-SUM(H55:H65))&lt;2,0,"CHECK SUM")</f>
        <v>0</v>
      </c>
      <c r="J67" s="158">
        <f>IF(OR(D67="Check Sum",F67="Check Sum",H67="Check Sum",C67="Check Sum"),"Please ensure these values matches that on '4 - Cost Pressures' tab",0)</f>
        <v>0</v>
      </c>
    </row>
    <row r="68" spans="1:10" ht="20.100000000000001" customHeight="1">
      <c r="A68" s="35"/>
      <c r="B68" s="457" t="s">
        <v>736</v>
      </c>
      <c r="C68" s="448">
        <f>SUM(C25+C52+C66)</f>
        <v>-92094.128658372254</v>
      </c>
      <c r="D68" s="448">
        <f>SUM(D25+D52+D66)</f>
        <v>-92094.128658372254</v>
      </c>
      <c r="E68" s="157"/>
      <c r="F68" s="448">
        <f>SUM(F25+F52+F66)</f>
        <v>-93794.128658372254</v>
      </c>
      <c r="G68" s="157"/>
      <c r="H68" s="448">
        <f>SUM(H25+H52+H66)</f>
        <v>-89894.128658372254</v>
      </c>
    </row>
    <row r="69" spans="1:10" ht="20.100000000000001" customHeight="1">
      <c r="A69" s="35"/>
      <c r="B69" s="456"/>
      <c r="C69" s="444"/>
      <c r="D69" s="444"/>
      <c r="E69" s="157"/>
      <c r="F69" s="444"/>
      <c r="G69" s="157"/>
      <c r="H69" s="444"/>
    </row>
    <row r="70" spans="1:10" ht="20.100000000000001" customHeight="1">
      <c r="A70" s="35"/>
      <c r="B70" s="159" t="s">
        <v>737</v>
      </c>
      <c r="C70" s="444"/>
      <c r="D70" s="444"/>
      <c r="E70" s="157"/>
      <c r="F70" s="444"/>
      <c r="G70" s="157"/>
      <c r="H70" s="444"/>
    </row>
    <row r="71" spans="1:10" ht="20.100000000000001" customHeight="1">
      <c r="A71" s="35"/>
      <c r="B71" s="460" t="s">
        <v>724</v>
      </c>
      <c r="C71" s="448">
        <f>SUMIFS('5a - Savings Tracker'!$H$44:$H$1518,'5a - Savings Tracker'!$Q$44:$Q$1518,'1 - Revenue Plan'!B71,'5a - Savings Tracker'!$M$44:$M$1518,"&lt;&gt;Red",'5a - Savings Tracker'!$P$44:$P$1518,"&lt;&gt;Income Generation")</f>
        <v>7550</v>
      </c>
      <c r="D71" s="448">
        <f>SUMIFS('5a - Savings Tracker'!$J$44:$J$1518,'5a - Savings Tracker'!$Q$44:$Q$1518,'1 - Revenue Plan'!B71,'5a - Savings Tracker'!$M$44:$M$1518,"&lt;&gt;Red",'5a - Savings Tracker'!$P$44:$P$1518,"&lt;&gt;Income Generation")</f>
        <v>7550</v>
      </c>
      <c r="E71" s="157"/>
      <c r="F71" s="448">
        <f>'5a - Savings Tracker'!J10+'5a - Savings Tracker'!K10</f>
        <v>0</v>
      </c>
      <c r="G71" s="157"/>
      <c r="H71" s="448">
        <f>'5a - Savings Tracker'!L10+'5a - Savings Tracker'!M10</f>
        <v>0</v>
      </c>
    </row>
    <row r="72" spans="1:10" ht="20.100000000000001" customHeight="1">
      <c r="A72" s="35"/>
      <c r="B72" s="460" t="s">
        <v>725</v>
      </c>
      <c r="C72" s="448">
        <f>SUMIFS('5a - Savings Tracker'!$H$44:$H$1518,'5a - Savings Tracker'!$Q$44:$Q$1518,'1 - Revenue Plan'!B72,'5a - Savings Tracker'!$M$44:$M$1518,"&lt;&gt;Red",'5a - Savings Tracker'!$P$44:$P$1518,"&lt;&gt;Income Generation")</f>
        <v>5150.0000000000009</v>
      </c>
      <c r="D72" s="448">
        <f>SUMIFS('5a - Savings Tracker'!$J$44:$J$1518,'5a - Savings Tracker'!$Q$44:$Q$1518,'1 - Revenue Plan'!B72,'5a - Savings Tracker'!$M$44:$M$1518,"&lt;&gt;Red",'5a - Savings Tracker'!$P$44:$P$1518,"&lt;&gt;Income Generation")</f>
        <v>5150</v>
      </c>
      <c r="E72" s="157"/>
      <c r="F72" s="448">
        <f>'5a - Savings Tracker'!J11+'5a - Savings Tracker'!K11</f>
        <v>0</v>
      </c>
      <c r="G72" s="157"/>
      <c r="H72" s="448">
        <f>'5a - Savings Tracker'!L11+'5a - Savings Tracker'!M11</f>
        <v>0</v>
      </c>
    </row>
    <row r="73" spans="1:10" ht="20.100000000000001" customHeight="1">
      <c r="A73" s="35"/>
      <c r="B73" s="460" t="s">
        <v>726</v>
      </c>
      <c r="C73" s="448">
        <f>SUMIFS('5a - Savings Tracker'!$H$44:$H$1518,'5a - Savings Tracker'!$Q$44:$Q$1518,'1 - Revenue Plan'!B73,'5a - Savings Tracker'!$M$44:$M$1518,"&lt;&gt;Red",'5a - Savings Tracker'!$P$44:$P$1518,"&lt;&gt;Income Generation")</f>
        <v>1000.0000000000001</v>
      </c>
      <c r="D73" s="448">
        <f>SUMIFS('5a - Savings Tracker'!$J$44:$J$1518,'5a - Savings Tracker'!$Q$44:$Q$1518,'1 - Revenue Plan'!B73,'5a - Savings Tracker'!$M$44:$M$1518,"&lt;&gt;Red",'5a - Savings Tracker'!$P$44:$P$1518,"&lt;&gt;Income Generation")</f>
        <v>1000</v>
      </c>
      <c r="E73" s="157"/>
      <c r="F73" s="448">
        <f>'5a - Savings Tracker'!J12+'5a - Savings Tracker'!K12</f>
        <v>0</v>
      </c>
      <c r="G73" s="157"/>
      <c r="H73" s="448">
        <f>'5a - Savings Tracker'!L12+'5a - Savings Tracker'!M12</f>
        <v>0</v>
      </c>
    </row>
    <row r="74" spans="1:10" ht="20.100000000000001" customHeight="1">
      <c r="A74" s="35"/>
      <c r="B74" s="460" t="s">
        <v>727</v>
      </c>
      <c r="C74" s="448">
        <f>SUMIFS('5a - Savings Tracker'!$H$44:$H$1518,'5a - Savings Tracker'!$Q$44:$Q$1518,'1 - Revenue Plan'!B74,'5a - Savings Tracker'!$M$44:$M$1518,"&lt;&gt;Red",'5a - Savings Tracker'!$P$44:$P$1518,"&lt;&gt;Income Generation")</f>
        <v>2000.0000000000002</v>
      </c>
      <c r="D74" s="448">
        <f>SUMIFS('5a - Savings Tracker'!$J$44:$J$1518,'5a - Savings Tracker'!$Q$44:$Q$1518,'1 - Revenue Plan'!B74,'5a - Savings Tracker'!$M$44:$M$1518,"&lt;&gt;Red",'5a - Savings Tracker'!$P$44:$P$1518,"&lt;&gt;Income Generation")</f>
        <v>2000</v>
      </c>
      <c r="E74" s="157"/>
      <c r="F74" s="448">
        <f>'5a - Savings Tracker'!J13+'5a - Savings Tracker'!K13</f>
        <v>0</v>
      </c>
      <c r="G74" s="157"/>
      <c r="H74" s="448">
        <f>'5a - Savings Tracker'!L13+'5a - Savings Tracker'!M13</f>
        <v>0</v>
      </c>
    </row>
    <row r="75" spans="1:10" ht="20.100000000000001" customHeight="1">
      <c r="A75" s="35"/>
      <c r="B75" s="460" t="s">
        <v>728</v>
      </c>
      <c r="C75" s="448">
        <f>SUMIFS('5a - Savings Tracker'!$H$44:$H$1518,'5a - Savings Tracker'!$Q$44:$Q$1518,"CONTINUING HEALTHCARE / FUNDED NURSING CARE",'5a - Savings Tracker'!$M$44:$M$1518,"&lt;&gt;Red",'5a - Savings Tracker'!$P$44:$P$1518,"&lt;&gt;Income Generation")+SUMIFS('5a - Savings Tracker'!$H$44:$H$1518,'5a - Savings Tracker'!$Q$44:$Q$1518,"CHC/FNC",'5a - Savings Tracker'!$M$44:$M$1518,"&lt;&gt;Red",'5a - Savings Tracker'!$P$44:$P$1518,"&lt;&gt;Income Generation")</f>
        <v>2899.9999999999995</v>
      </c>
      <c r="D75" s="448">
        <f>SUMIFS('5a - Savings Tracker'!$J$44:$J$1518,'5a - Savings Tracker'!$Q$44:$Q$1518,"CONTINUING HEALTHCARE / FUNDED NURSING CARE",'5a - Savings Tracker'!$M$44:$M$1518,"&lt;&gt;Red",'5a - Savings Tracker'!$P$44:$P$1518,"&lt;&gt;Income Generation")+SUMIFS('5a - Savings Tracker'!$J$44:$J$1518,'5a - Savings Tracker'!$Q$44:$Q$1518,"CHC/FNC",'5a - Savings Tracker'!$M$44:$M$1518,"&lt;&gt;Red",'5a - Savings Tracker'!$P$44:$P$1518,"&lt;&gt;Income Generation")</f>
        <v>2900</v>
      </c>
      <c r="E75" s="157"/>
      <c r="F75" s="448">
        <f>'5a - Savings Tracker'!J14+'5a - Savings Tracker'!K14</f>
        <v>0</v>
      </c>
      <c r="G75" s="157"/>
      <c r="H75" s="448">
        <f>'5a - Savings Tracker'!L14+'5a - Savings Tracker'!M14</f>
        <v>0</v>
      </c>
    </row>
    <row r="76" spans="1:10" ht="20.100000000000001" customHeight="1">
      <c r="A76" s="35"/>
      <c r="B76" s="460" t="s">
        <v>729</v>
      </c>
      <c r="C76" s="448">
        <f>SUMIFS('5a - Savings Tracker'!$H$44:$H$1518,'5a - Savings Tracker'!$Q$44:$Q$1518,'1 - Revenue Plan'!B76,'5a - Savings Tracker'!$M$44:$M$1518,"&lt;&gt;Red",'5a - Savings Tracker'!$P$44:$P$1518,"&lt;&gt;Income Generation")</f>
        <v>3000</v>
      </c>
      <c r="D76" s="448">
        <f>SUMIFS('5a - Savings Tracker'!$J$44:$J$1518,'5a - Savings Tracker'!$Q$44:$Q$1518,'1 - Revenue Plan'!B76,'5a - Savings Tracker'!$M$44:$M$1518,"&lt;&gt;Red",'5a - Savings Tracker'!$P$44:$P$1518,"&lt;&gt;Income Generation")</f>
        <v>3000</v>
      </c>
      <c r="E76" s="157"/>
      <c r="F76" s="448">
        <f>'5a - Savings Tracker'!J15+'5a - Savings Tracker'!K15</f>
        <v>0</v>
      </c>
      <c r="G76" s="157"/>
      <c r="H76" s="448">
        <f>'5a - Savings Tracker'!L15+'5a - Savings Tracker'!M15</f>
        <v>0</v>
      </c>
    </row>
    <row r="77" spans="1:10" ht="20.100000000000001" customHeight="1">
      <c r="A77" s="35"/>
      <c r="B77" s="460" t="s">
        <v>730</v>
      </c>
      <c r="C77" s="448">
        <f>SUMIFS('5a - Savings Tracker'!$H$44:$H$1518,'5a - Savings Tracker'!$Q$44:$Q$1518,'1 - Revenue Plan'!B77,'5a - Savings Tracker'!$M$44:$M$1518,"&lt;&gt;Red",'5a - Savings Tracker'!$P$44:$P$1518,"&lt;&gt;Income Generation")</f>
        <v>0</v>
      </c>
      <c r="D77" s="448">
        <f>SUMIFS('5a - Savings Tracker'!$J$44:$J$1518,'5a - Savings Tracker'!$Q$44:$Q$1518,'1 - Revenue Plan'!B77,'5a - Savings Tracker'!$M$44:$M$1518,"&lt;&gt;Red",'5a - Savings Tracker'!$P$44:$P$1518,"&lt;&gt;Income Generation")</f>
        <v>0</v>
      </c>
      <c r="E77" s="157"/>
      <c r="F77" s="448">
        <f>'5a - Savings Tracker'!J16+'5a - Savings Tracker'!K16</f>
        <v>0</v>
      </c>
      <c r="G77" s="157"/>
      <c r="H77" s="448">
        <f>'5a - Savings Tracker'!L16+'5a - Savings Tracker'!M16</f>
        <v>0</v>
      </c>
    </row>
    <row r="78" spans="1:10" ht="20.100000000000001" customHeight="1">
      <c r="A78" s="35"/>
      <c r="B78" s="460" t="s">
        <v>731</v>
      </c>
      <c r="C78" s="448">
        <f>SUMIFS('5a - Savings Tracker'!$H$44:$H$1518,'5a - Savings Tracker'!$Q$44:$Q$1518,'1 - Revenue Plan'!B78,'5a - Savings Tracker'!$M$44:$M$1518,"&lt;&gt;Red",'5a - Savings Tracker'!$P$44:$P$1518,"&lt;&gt;Income Generation")</f>
        <v>0</v>
      </c>
      <c r="D78" s="448">
        <f>SUMIFS('5a - Savings Tracker'!$J$44:$J$1518,'5a - Savings Tracker'!$Q$44:$Q$1518,'1 - Revenue Plan'!B78,'5a - Savings Tracker'!$M$44:$M$1518,"&lt;&gt;Red",'5a - Savings Tracker'!$P$44:$P$1518,"&lt;&gt;Income Generation")</f>
        <v>0</v>
      </c>
      <c r="E78" s="157"/>
      <c r="F78" s="448">
        <f>'5a - Savings Tracker'!J17+'5a - Savings Tracker'!K17</f>
        <v>0</v>
      </c>
      <c r="G78" s="157"/>
      <c r="H78" s="448">
        <f>'5a - Savings Tracker'!L17+'5a - Savings Tracker'!M17</f>
        <v>0</v>
      </c>
    </row>
    <row r="79" spans="1:10" ht="20.100000000000001" customHeight="1">
      <c r="A79" s="35"/>
      <c r="B79" s="460" t="s">
        <v>732</v>
      </c>
      <c r="C79" s="448">
        <f>SUMIFS('5a - Savings Tracker'!$H$44:$H$1518,'5a - Savings Tracker'!$Q$44:$Q$1518,'1 - Revenue Plan'!B79,'5a - Savings Tracker'!$M$44:$M$1518,"&lt;&gt;Red",'5a - Savings Tracker'!$P$44:$P$1518,"&lt;&gt;Income Generation")</f>
        <v>0</v>
      </c>
      <c r="D79" s="448">
        <f>SUMIFS('5a - Savings Tracker'!$J$44:$J$1518,'5a - Savings Tracker'!$Q$44:$Q$1518,'1 - Revenue Plan'!B79,'5a - Savings Tracker'!$M$44:$M$1518,"&lt;&gt;Red",'5a - Savings Tracker'!$P$44:$P$1518,"&lt;&gt;Income Generation")</f>
        <v>0</v>
      </c>
      <c r="E79" s="157"/>
      <c r="F79" s="448">
        <f>'5a - Savings Tracker'!J18+'5a - Savings Tracker'!K18</f>
        <v>0</v>
      </c>
      <c r="G79" s="157"/>
      <c r="H79" s="448">
        <f>'5a - Savings Tracker'!L18+'5a - Savings Tracker'!M18</f>
        <v>0</v>
      </c>
    </row>
    <row r="80" spans="1:10" ht="20.100000000000001" customHeight="1">
      <c r="A80" s="35"/>
      <c r="B80" s="460" t="s">
        <v>738</v>
      </c>
      <c r="C80" s="448">
        <f>SUMIFS('5a - Savings Tracker'!$H$44:$H$1518,'5a - Savings Tracker'!$Q$44:$Q$1518,'1 - Revenue Plan'!B80,'5a - Savings Tracker'!$M$44:$M$1518,"&lt;&gt;Red",'5a - Savings Tracker'!$P$44:$P$1518,"&lt;&gt;Income Generation")</f>
        <v>0</v>
      </c>
      <c r="D80" s="448">
        <f>SUMIFS('5a - Savings Tracker'!$J$44:$J$1518,'5a - Savings Tracker'!$Q$44:$Q$1518,'1 - Revenue Plan'!B80,'5a - Savings Tracker'!$M$44:$M$1518,"&lt;&gt;Red",'5a - Savings Tracker'!$P$44:$P$1518,"&lt;&gt;Income Generation")</f>
        <v>0</v>
      </c>
      <c r="E80" s="157"/>
      <c r="F80" s="448">
        <f>'5a - Savings Tracker'!J19+'5a - Savings Tracker'!K19</f>
        <v>0</v>
      </c>
      <c r="G80" s="157"/>
      <c r="H80" s="448">
        <f>'5a - Savings Tracker'!L19+'5a - Savings Tracker'!M19</f>
        <v>0</v>
      </c>
    </row>
    <row r="81" spans="1:8" ht="20.100000000000001" customHeight="1">
      <c r="A81" s="35"/>
      <c r="B81" s="159" t="s">
        <v>739</v>
      </c>
      <c r="C81" s="448">
        <f>SUM(C71:C80)</f>
        <v>21600</v>
      </c>
      <c r="D81" s="448">
        <f>SUM(D71:D80)</f>
        <v>21600</v>
      </c>
      <c r="E81" s="157"/>
      <c r="F81" s="448">
        <f>SUM(F71:F80)</f>
        <v>0</v>
      </c>
      <c r="G81" s="157"/>
      <c r="H81" s="448">
        <f>SUM(H71:H80)</f>
        <v>0</v>
      </c>
    </row>
    <row r="82" spans="1:8" ht="20.100000000000001" customHeight="1">
      <c r="A82" s="35"/>
      <c r="B82" s="458"/>
      <c r="C82" s="462"/>
      <c r="D82" s="462"/>
      <c r="E82" s="157"/>
      <c r="F82" s="459"/>
      <c r="G82" s="157"/>
      <c r="H82" s="459"/>
    </row>
    <row r="83" spans="1:8" ht="20.100000000000001" customHeight="1">
      <c r="A83" s="35"/>
      <c r="B83" s="460" t="s">
        <v>740</v>
      </c>
      <c r="C83" s="448">
        <f>'5a - Savings Tracker'!H39</f>
        <v>600</v>
      </c>
      <c r="D83" s="448">
        <f>SUMIFS('5a - Savings Tracker'!J44:$J$1518,'5a - Savings Tracker'!$M$44:$M$1518,"Red",'5a - Savings Tracker'!$P$44:$P$1518,"&lt;&gt;Income Generation")</f>
        <v>600</v>
      </c>
      <c r="E83" s="157"/>
      <c r="F83" s="448">
        <f>+'5a - Savings Tracker'!J21+'5a - Savings Tracker'!K21</f>
        <v>22200</v>
      </c>
      <c r="G83" s="157"/>
      <c r="H83" s="448">
        <f>+'5a - Savings Tracker'!L21+'5a - Savings Tracker'!M21</f>
        <v>22200</v>
      </c>
    </row>
    <row r="84" spans="1:8" ht="20.100000000000001" customHeight="1">
      <c r="A84" s="35"/>
      <c r="B84" s="458"/>
      <c r="C84" s="444"/>
      <c r="D84" s="444"/>
      <c r="E84" s="157"/>
      <c r="F84" s="444"/>
      <c r="G84" s="157"/>
      <c r="H84" s="444"/>
    </row>
    <row r="85" spans="1:8" ht="20.100000000000001" customHeight="1">
      <c r="A85" s="35"/>
      <c r="B85" s="460" t="s">
        <v>741</v>
      </c>
      <c r="C85" s="737"/>
      <c r="D85" s="448">
        <f>C85</f>
        <v>0</v>
      </c>
      <c r="E85" s="157"/>
      <c r="F85" s="737"/>
      <c r="G85" s="157"/>
      <c r="H85" s="737"/>
    </row>
    <row r="86" spans="1:8" ht="20.100000000000001" customHeight="1">
      <c r="A86" s="35"/>
      <c r="B86" s="460" t="s">
        <v>742</v>
      </c>
      <c r="C86" s="737"/>
      <c r="D86" s="448">
        <f>C86</f>
        <v>0</v>
      </c>
      <c r="E86" s="157"/>
      <c r="F86" s="737"/>
      <c r="G86" s="157"/>
      <c r="H86" s="737"/>
    </row>
    <row r="87" spans="1:8" ht="20.100000000000001" customHeight="1">
      <c r="A87" s="35"/>
      <c r="B87" s="460" t="s">
        <v>743</v>
      </c>
      <c r="C87" s="737"/>
      <c r="D87" s="448">
        <f>C87</f>
        <v>0</v>
      </c>
      <c r="E87" s="157"/>
      <c r="F87" s="737"/>
      <c r="G87" s="157"/>
      <c r="H87" s="737"/>
    </row>
    <row r="88" spans="1:8" ht="20.100000000000001" customHeight="1">
      <c r="A88" s="35"/>
      <c r="B88" s="460" t="s">
        <v>744</v>
      </c>
      <c r="C88" s="448">
        <f>SUM(C85:C87)</f>
        <v>0</v>
      </c>
      <c r="D88" s="448">
        <f t="shared" ref="D88" si="1">SUM(D85:D87)</f>
        <v>0</v>
      </c>
      <c r="E88" s="157"/>
      <c r="F88" s="448">
        <f>SUM(F85:F87)</f>
        <v>0</v>
      </c>
      <c r="G88" s="157"/>
      <c r="H88" s="448">
        <f>SUM(H85:H87)</f>
        <v>0</v>
      </c>
    </row>
    <row r="89" spans="1:8" ht="20.100000000000001" customHeight="1">
      <c r="A89" s="35"/>
      <c r="B89" s="458"/>
      <c r="C89" s="444"/>
      <c r="D89" s="444"/>
      <c r="E89" s="157"/>
      <c r="F89" s="444"/>
      <c r="G89" s="157"/>
      <c r="H89" s="444"/>
    </row>
    <row r="90" spans="1:8" ht="20.100000000000001" customHeight="1">
      <c r="A90" s="35"/>
      <c r="B90" s="460" t="s">
        <v>745</v>
      </c>
      <c r="C90" s="448">
        <f>'5a - Savings Tracker'!J40</f>
        <v>0</v>
      </c>
      <c r="D90" s="448">
        <f>SUMIFS('5a - Savings Tracker'!J44:$J$1518,'5a - Savings Tracker'!$P$44:$P$1518,"Income Generation")</f>
        <v>0</v>
      </c>
      <c r="E90" s="157"/>
      <c r="F90" s="450"/>
      <c r="G90" s="157"/>
      <c r="H90" s="450"/>
    </row>
    <row r="91" spans="1:8" ht="20.100000000000001" customHeight="1">
      <c r="A91" s="35"/>
      <c r="B91" s="458"/>
      <c r="C91" s="444"/>
      <c r="D91" s="444"/>
      <c r="E91" s="157"/>
      <c r="F91" s="444"/>
      <c r="G91" s="157"/>
      <c r="H91" s="444"/>
    </row>
    <row r="92" spans="1:8" ht="20.100000000000001" customHeight="1">
      <c r="A92" s="35"/>
      <c r="B92" s="453" t="s">
        <v>746</v>
      </c>
      <c r="C92" s="461">
        <f>SUM(C68+C81+C83+C88+C90)</f>
        <v>-69894.128658372254</v>
      </c>
      <c r="D92" s="461">
        <f>SUM(D68+D81+D83+D88+D90)</f>
        <v>-69894.128658372254</v>
      </c>
      <c r="E92" s="157"/>
      <c r="F92" s="461">
        <f>SUM(F68+F81+F83+F88+F90)</f>
        <v>-71594.128658372254</v>
      </c>
      <c r="G92" s="157"/>
      <c r="H92" s="461">
        <f>SUM(H68+H81+H83+H88+H90)</f>
        <v>-67694.128658372254</v>
      </c>
    </row>
    <row r="93" spans="1:8" ht="20.100000000000001" customHeight="1">
      <c r="A93" s="35"/>
      <c r="B93" s="35"/>
      <c r="C93" s="157"/>
      <c r="D93" s="157"/>
      <c r="E93" s="157"/>
      <c r="F93" s="157"/>
      <c r="G93" s="157"/>
      <c r="H93" s="157"/>
    </row>
    <row r="94" spans="1:8" ht="15" customHeight="1">
      <c r="A94" s="35"/>
      <c r="B94" s="580" t="s">
        <v>747</v>
      </c>
      <c r="C94" s="585"/>
      <c r="D94" s="585">
        <f>D92</f>
        <v>-69894.128658372254</v>
      </c>
      <c r="E94" s="585"/>
      <c r="F94" s="585">
        <f>F92-'5a - Savings Tracker'!J22</f>
        <v>-71594.128658372254</v>
      </c>
      <c r="G94" s="157"/>
      <c r="H94" s="585">
        <f>H92-'5a - Savings Tracker'!L22</f>
        <v>-67694.128658372254</v>
      </c>
    </row>
  </sheetData>
  <sheetProtection sheet="1" objects="1" scenarios="1"/>
  <customSheetViews>
    <customSheetView guid="{95B84344-25FE-4A71-9083-825DAB5E8F01}" scale="70" hiddenRows="1">
      <selection activeCell="I36" sqref="I36"/>
      <pageMargins left="0" right="0" top="0" bottom="0" header="0" footer="0"/>
      <pageSetup paperSize="9" orientation="portrait" r:id="rId1"/>
    </customSheetView>
  </customSheetViews>
  <mergeCells count="6">
    <mergeCell ref="H9:H10"/>
    <mergeCell ref="C11:D11"/>
    <mergeCell ref="B9:B10"/>
    <mergeCell ref="C9:C10"/>
    <mergeCell ref="D9:D10"/>
    <mergeCell ref="F9:F10"/>
  </mergeCells>
  <conditionalFormatting sqref="C67:H67">
    <cfRule type="expression" dxfId="0" priority="1">
      <formula>C67=0</formula>
    </cfRule>
  </conditionalFormatting>
  <pageMargins left="0.7" right="0.7" top="0.75" bottom="0.75" header="0.3" footer="0.3"/>
  <pageSetup paperSize="9" scale="50" orientation="portrait"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tint="-0.499984740745262"/>
  </sheetPr>
  <dimension ref="A1:L89"/>
  <sheetViews>
    <sheetView workbookViewId="0">
      <pane ySplit="1" topLeftCell="A60" activePane="bottomLeft" state="frozen"/>
      <selection activeCell="D1" sqref="D1"/>
      <selection pane="bottomLeft" activeCell="F72" sqref="F72"/>
    </sheetView>
  </sheetViews>
  <sheetFormatPr defaultRowHeight="15"/>
  <cols>
    <col min="3" max="3" width="21.6640625" customWidth="1"/>
    <col min="6" max="6" width="26.44140625" customWidth="1"/>
  </cols>
  <sheetData>
    <row r="1" spans="1:12" s="21" customFormat="1" ht="45">
      <c r="A1" s="21" t="s">
        <v>25</v>
      </c>
      <c r="B1" s="21" t="s">
        <v>412</v>
      </c>
      <c r="C1" s="21" t="s">
        <v>27</v>
      </c>
      <c r="D1" s="21" t="s">
        <v>474</v>
      </c>
      <c r="E1" s="21" t="s">
        <v>29</v>
      </c>
      <c r="F1" s="21" t="s">
        <v>413</v>
      </c>
      <c r="G1" s="21" t="s">
        <v>55</v>
      </c>
      <c r="H1" s="21" t="s">
        <v>58</v>
      </c>
      <c r="I1" s="21" t="s">
        <v>60</v>
      </c>
      <c r="J1" s="21" t="s">
        <v>748</v>
      </c>
      <c r="K1" s="21" t="s">
        <v>61</v>
      </c>
      <c r="L1" s="21" t="s">
        <v>749</v>
      </c>
    </row>
    <row r="2" spans="1:12">
      <c r="A2" t="str">
        <f>'1 - Revenue Plan'!$B$2</f>
        <v>Swansea Bay UHB</v>
      </c>
      <c r="B2" s="22" t="s">
        <v>750</v>
      </c>
      <c r="C2" s="22" t="str">
        <f>'1 - Revenue Plan'!$B$13</f>
        <v>B/F ULD from Previous Year (Negative Value for Deficits):</v>
      </c>
      <c r="D2" s="22"/>
      <c r="E2" s="22" t="s">
        <v>414</v>
      </c>
      <c r="F2" s="22" t="str">
        <f>'1 - Revenue Plan'!B14</f>
        <v>Primary Care</v>
      </c>
      <c r="G2" s="22">
        <f>'1 - Revenue Plan'!C14</f>
        <v>0</v>
      </c>
      <c r="H2" s="22">
        <f>'1 - Revenue Plan'!D14</f>
        <v>0</v>
      </c>
      <c r="I2" s="22">
        <f>'1 - Revenue Plan'!F14</f>
        <v>0</v>
      </c>
      <c r="J2" s="22"/>
      <c r="K2" s="22">
        <f>'1 - Revenue Plan'!H14</f>
        <v>0</v>
      </c>
      <c r="L2" s="22"/>
    </row>
    <row r="3" spans="1:12">
      <c r="A3" t="str">
        <f>'1 - Revenue Plan'!$B$2</f>
        <v>Swansea Bay UHB</v>
      </c>
      <c r="B3" s="22" t="s">
        <v>750</v>
      </c>
      <c r="C3" s="22" t="str">
        <f>'1 - Revenue Plan'!$B$13</f>
        <v>B/F ULD from Previous Year (Negative Value for Deficits):</v>
      </c>
      <c r="D3" s="22"/>
      <c r="E3" s="22" t="s">
        <v>414</v>
      </c>
      <c r="F3" s="22" t="str">
        <f>'1 - Revenue Plan'!B15</f>
        <v>Mental Health</v>
      </c>
      <c r="G3" s="22">
        <f>'1 - Revenue Plan'!C15</f>
        <v>0</v>
      </c>
      <c r="H3" s="22">
        <f>'1 - Revenue Plan'!D15</f>
        <v>0</v>
      </c>
      <c r="I3" s="22">
        <f>'1 - Revenue Plan'!F15</f>
        <v>0</v>
      </c>
      <c r="J3" s="22"/>
      <c r="K3" s="22">
        <f>'1 - Revenue Plan'!H15</f>
        <v>0</v>
      </c>
      <c r="L3" s="22"/>
    </row>
    <row r="4" spans="1:12">
      <c r="A4" t="str">
        <f>'1 - Revenue Plan'!$B$2</f>
        <v>Swansea Bay UHB</v>
      </c>
      <c r="B4" s="22" t="s">
        <v>750</v>
      </c>
      <c r="C4" s="22" t="str">
        <f>'1 - Revenue Plan'!$B$13</f>
        <v>B/F ULD from Previous Year (Negative Value for Deficits):</v>
      </c>
      <c r="D4" s="22"/>
      <c r="E4" s="22" t="s">
        <v>414</v>
      </c>
      <c r="F4" s="22" t="str">
        <f>'1 - Revenue Plan'!B16</f>
        <v>Continuing HealthCare</v>
      </c>
      <c r="G4" s="22">
        <f>'1 - Revenue Plan'!C16</f>
        <v>0</v>
      </c>
      <c r="H4" s="22">
        <f>'1 - Revenue Plan'!D16</f>
        <v>0</v>
      </c>
      <c r="I4" s="22">
        <f>'1 - Revenue Plan'!F16</f>
        <v>0</v>
      </c>
      <c r="J4" s="22"/>
      <c r="K4" s="22">
        <f>'1 - Revenue Plan'!H16</f>
        <v>0</v>
      </c>
      <c r="L4" s="22"/>
    </row>
    <row r="5" spans="1:12">
      <c r="A5" t="str">
        <f>'1 - Revenue Plan'!$B$2</f>
        <v>Swansea Bay UHB</v>
      </c>
      <c r="B5" s="22" t="s">
        <v>750</v>
      </c>
      <c r="C5" s="22" t="str">
        <f>'1 - Revenue Plan'!$B$13</f>
        <v>B/F ULD from Previous Year (Negative Value for Deficits):</v>
      </c>
      <c r="D5" s="22"/>
      <c r="E5" s="22" t="s">
        <v>414</v>
      </c>
      <c r="F5" s="22" t="str">
        <f>'1 - Revenue Plan'!B17</f>
        <v>Commissioned Services</v>
      </c>
      <c r="G5" s="22">
        <f>'1 - Revenue Plan'!C17</f>
        <v>0</v>
      </c>
      <c r="H5" s="22">
        <f>'1 - Revenue Plan'!D17</f>
        <v>0</v>
      </c>
      <c r="I5" s="22">
        <f>'1 - Revenue Plan'!F17</f>
        <v>0</v>
      </c>
      <c r="J5" s="22"/>
      <c r="K5" s="22">
        <f>'1 - Revenue Plan'!H17</f>
        <v>0</v>
      </c>
      <c r="L5" s="22"/>
    </row>
    <row r="6" spans="1:12">
      <c r="A6" t="str">
        <f>'1 - Revenue Plan'!$B$2</f>
        <v>Swansea Bay UHB</v>
      </c>
      <c r="B6" s="22" t="s">
        <v>750</v>
      </c>
      <c r="C6" s="22" t="str">
        <f>'1 - Revenue Plan'!$B$13</f>
        <v>B/F ULD from Previous Year (Negative Value for Deficits):</v>
      </c>
      <c r="D6" s="22"/>
      <c r="E6" s="22" t="s">
        <v>414</v>
      </c>
      <c r="F6" s="22" t="str">
        <f>'1 - Revenue Plan'!B18</f>
        <v xml:space="preserve">Scheduled Care </v>
      </c>
      <c r="G6" s="22">
        <f>'1 - Revenue Plan'!C18</f>
        <v>0</v>
      </c>
      <c r="H6" s="22">
        <f>'1 - Revenue Plan'!D18</f>
        <v>0</v>
      </c>
      <c r="I6" s="22">
        <f>'1 - Revenue Plan'!F18</f>
        <v>0</v>
      </c>
      <c r="J6" s="22"/>
      <c r="K6" s="22">
        <f>'1 - Revenue Plan'!H18</f>
        <v>0</v>
      </c>
      <c r="L6" s="22"/>
    </row>
    <row r="7" spans="1:12">
      <c r="A7" t="str">
        <f>'1 - Revenue Plan'!$B$2</f>
        <v>Swansea Bay UHB</v>
      </c>
      <c r="B7" s="22" t="s">
        <v>750</v>
      </c>
      <c r="C7" s="22" t="str">
        <f>'1 - Revenue Plan'!$B$13</f>
        <v>B/F ULD from Previous Year (Negative Value for Deficits):</v>
      </c>
      <c r="D7" s="22"/>
      <c r="E7" s="22" t="s">
        <v>414</v>
      </c>
      <c r="F7" s="22" t="str">
        <f>'1 - Revenue Plan'!B19</f>
        <v>Unscheduled Care</v>
      </c>
      <c r="G7" s="22">
        <f>'1 - Revenue Plan'!C19</f>
        <v>0</v>
      </c>
      <c r="H7" s="22">
        <f>'1 - Revenue Plan'!D19</f>
        <v>0</v>
      </c>
      <c r="I7" s="22">
        <f>'1 - Revenue Plan'!F19</f>
        <v>0</v>
      </c>
      <c r="J7" s="22"/>
      <c r="K7" s="22">
        <f>'1 - Revenue Plan'!H19</f>
        <v>0</v>
      </c>
      <c r="L7" s="22"/>
    </row>
    <row r="8" spans="1:12">
      <c r="A8" t="str">
        <f>'1 - Revenue Plan'!$B$2</f>
        <v>Swansea Bay UHB</v>
      </c>
      <c r="B8" s="22" t="s">
        <v>750</v>
      </c>
      <c r="C8" s="22" t="str">
        <f>'1 - Revenue Plan'!$B$13</f>
        <v>B/F ULD from Previous Year (Negative Value for Deficits):</v>
      </c>
      <c r="D8" s="22"/>
      <c r="E8" s="22" t="s">
        <v>414</v>
      </c>
      <c r="F8" s="22" t="str">
        <f>'1 - Revenue Plan'!B20</f>
        <v>Children &amp; Women's</v>
      </c>
      <c r="G8" s="22">
        <f>'1 - Revenue Plan'!C20</f>
        <v>0</v>
      </c>
      <c r="H8" s="22">
        <f>'1 - Revenue Plan'!D20</f>
        <v>0</v>
      </c>
      <c r="I8" s="22">
        <f>'1 - Revenue Plan'!F20</f>
        <v>0</v>
      </c>
      <c r="J8" s="22"/>
      <c r="K8" s="22">
        <f>'1 - Revenue Plan'!H20</f>
        <v>0</v>
      </c>
      <c r="L8" s="22"/>
    </row>
    <row r="9" spans="1:12">
      <c r="A9" t="str">
        <f>'1 - Revenue Plan'!$B$2</f>
        <v>Swansea Bay UHB</v>
      </c>
      <c r="B9" s="22" t="s">
        <v>750</v>
      </c>
      <c r="C9" s="22" t="str">
        <f>'1 - Revenue Plan'!$B$13</f>
        <v>B/F ULD from Previous Year (Negative Value for Deficits):</v>
      </c>
      <c r="D9" s="22"/>
      <c r="E9" s="22" t="s">
        <v>414</v>
      </c>
      <c r="F9" s="22" t="str">
        <f>'1 - Revenue Plan'!B21</f>
        <v>Community Services</v>
      </c>
      <c r="G9" s="22">
        <f>'1 - Revenue Plan'!C21</f>
        <v>0</v>
      </c>
      <c r="H9" s="22">
        <f>'1 - Revenue Plan'!D21</f>
        <v>0</v>
      </c>
      <c r="I9" s="22">
        <f>'1 - Revenue Plan'!F21</f>
        <v>0</v>
      </c>
      <c r="J9" s="22"/>
      <c r="K9" s="22">
        <f>'1 - Revenue Plan'!H21</f>
        <v>0</v>
      </c>
      <c r="L9" s="22"/>
    </row>
    <row r="10" spans="1:12">
      <c r="A10" t="str">
        <f>'1 - Revenue Plan'!$B$2</f>
        <v>Swansea Bay UHB</v>
      </c>
      <c r="B10" s="22" t="s">
        <v>750</v>
      </c>
      <c r="C10" s="22" t="str">
        <f>'1 - Revenue Plan'!$B$13</f>
        <v>B/F ULD from Previous Year (Negative Value for Deficits):</v>
      </c>
      <c r="D10" s="22"/>
      <c r="E10" s="22" t="s">
        <v>414</v>
      </c>
      <c r="F10" s="22" t="str">
        <f>'1 - Revenue Plan'!B22</f>
        <v>Specialised Services</v>
      </c>
      <c r="G10" s="22">
        <f>'1 - Revenue Plan'!C22</f>
        <v>0</v>
      </c>
      <c r="H10" s="22">
        <f>'1 - Revenue Plan'!D22</f>
        <v>0</v>
      </c>
      <c r="I10" s="22">
        <f>'1 - Revenue Plan'!F22</f>
        <v>0</v>
      </c>
      <c r="J10" s="22"/>
      <c r="K10" s="22">
        <f>'1 - Revenue Plan'!H22</f>
        <v>0</v>
      </c>
      <c r="L10" s="22"/>
    </row>
    <row r="11" spans="1:12">
      <c r="A11" t="str">
        <f>'1 - Revenue Plan'!$B$2</f>
        <v>Swansea Bay UHB</v>
      </c>
      <c r="B11" s="22" t="s">
        <v>750</v>
      </c>
      <c r="C11" s="22" t="str">
        <f>'1 - Revenue Plan'!$B$13</f>
        <v>B/F ULD from Previous Year (Negative Value for Deficits):</v>
      </c>
      <c r="D11" s="22"/>
      <c r="E11" s="22" t="s">
        <v>414</v>
      </c>
      <c r="F11" s="22" t="str">
        <f>'1 - Revenue Plan'!B23</f>
        <v>Executive / Corporate Areas</v>
      </c>
      <c r="G11" s="22">
        <f>'1 - Revenue Plan'!C23</f>
        <v>0</v>
      </c>
      <c r="H11" s="22">
        <f>'1 - Revenue Plan'!D23</f>
        <v>0</v>
      </c>
      <c r="I11" s="22">
        <f>'1 - Revenue Plan'!F23</f>
        <v>0</v>
      </c>
      <c r="J11" s="22"/>
      <c r="K11" s="22">
        <f>'1 - Revenue Plan'!H23</f>
        <v>0</v>
      </c>
      <c r="L11" s="22"/>
    </row>
    <row r="12" spans="1:12">
      <c r="A12" t="str">
        <f>'1 - Revenue Plan'!$B$2</f>
        <v>Swansea Bay UHB</v>
      </c>
      <c r="B12" s="22" t="s">
        <v>750</v>
      </c>
      <c r="C12" s="22" t="str">
        <f>'1 - Revenue Plan'!$B$13</f>
        <v>B/F ULD from Previous Year (Negative Value for Deficits):</v>
      </c>
      <c r="D12" s="22"/>
      <c r="E12" s="22" t="s">
        <v>414</v>
      </c>
      <c r="F12" s="22" t="str">
        <f>'1 - Revenue Plan'!B24</f>
        <v>Support Services (inc. Estates &amp; Facilities)</v>
      </c>
      <c r="G12" s="22">
        <f>'1 - Revenue Plan'!C24</f>
        <v>0</v>
      </c>
      <c r="H12" s="22">
        <f>'1 - Revenue Plan'!D24</f>
        <v>0</v>
      </c>
      <c r="I12" s="22">
        <f>'1 - Revenue Plan'!F24</f>
        <v>0</v>
      </c>
      <c r="J12" s="22"/>
      <c r="K12" s="22">
        <f>'1 - Revenue Plan'!H24</f>
        <v>0</v>
      </c>
      <c r="L12" s="22"/>
    </row>
    <row r="13" spans="1:12">
      <c r="A13" t="str">
        <f>'1 - Revenue Plan'!$B$2</f>
        <v>Swansea Bay UHB</v>
      </c>
      <c r="B13" s="22" t="s">
        <v>750</v>
      </c>
      <c r="C13" s="22" t="str">
        <f>'1 - Revenue Plan'!$B$13</f>
        <v>B/F ULD from Previous Year (Negative Value for Deficits):</v>
      </c>
      <c r="D13" s="22"/>
      <c r="E13" s="22" t="s">
        <v>396</v>
      </c>
      <c r="F13" s="22" t="str">
        <f>'1 - Revenue Plan'!B25</f>
        <v>Total: B/F ULD from Previous Year</v>
      </c>
      <c r="G13" s="22">
        <f>'1 - Revenue Plan'!C25</f>
        <v>-32200.000000000004</v>
      </c>
      <c r="H13" s="22">
        <f>'1 - Revenue Plan'!D25</f>
        <v>-32200.000000000004</v>
      </c>
      <c r="I13" s="22">
        <f>'1 - Revenue Plan'!F25</f>
        <v>-69894.128658372254</v>
      </c>
      <c r="J13" s="22"/>
      <c r="K13" s="22">
        <f>'1 - Revenue Plan'!H25</f>
        <v>-71594.128658372254</v>
      </c>
      <c r="L13" s="22"/>
    </row>
    <row r="14" spans="1:12">
      <c r="A14" t="str">
        <f>'1 - Revenue Plan'!$B$2</f>
        <v>Swansea Bay UHB</v>
      </c>
      <c r="B14" s="22" t="s">
        <v>750</v>
      </c>
      <c r="C14" s="22" t="str">
        <f>'1 - Revenue Plan'!$B$27</f>
        <v>Revenue Funding Uplift (Enter as positive values):</v>
      </c>
      <c r="D14" s="22"/>
      <c r="E14" s="22" t="s">
        <v>414</v>
      </c>
      <c r="F14" s="22">
        <f>'1 - Revenue Plan'!B26</f>
        <v>0</v>
      </c>
      <c r="G14" s="22">
        <f>'1 - Revenue Plan'!C26</f>
        <v>0</v>
      </c>
      <c r="H14" s="22">
        <f>'1 - Revenue Plan'!D26</f>
        <v>0</v>
      </c>
      <c r="I14" s="22">
        <f>'1 - Revenue Plan'!F26</f>
        <v>0</v>
      </c>
      <c r="J14" s="22"/>
      <c r="K14" s="22">
        <f>'1 - Revenue Plan'!H26</f>
        <v>0</v>
      </c>
      <c r="L14" s="22"/>
    </row>
    <row r="15" spans="1:12">
      <c r="A15" t="str">
        <f>'1 - Revenue Plan'!$B$2</f>
        <v>Swansea Bay UHB</v>
      </c>
      <c r="B15" s="22" t="s">
        <v>750</v>
      </c>
      <c r="C15" s="22" t="str">
        <f>'1 - Revenue Plan'!$B$27</f>
        <v>Revenue Funding Uplift (Enter as positive values):</v>
      </c>
      <c r="D15" s="22"/>
      <c r="E15" s="22" t="s">
        <v>414</v>
      </c>
      <c r="F15" s="22" t="str">
        <f>'1 - Revenue Plan'!B27</f>
        <v>Revenue Funding Uplift (Enter as positive values):</v>
      </c>
      <c r="G15" s="22">
        <f>'1 - Revenue Plan'!C27</f>
        <v>0</v>
      </c>
      <c r="H15" s="22">
        <f>'1 - Revenue Plan'!D27</f>
        <v>0</v>
      </c>
      <c r="I15" s="22">
        <f>'1 - Revenue Plan'!F27</f>
        <v>0</v>
      </c>
      <c r="J15" s="22"/>
      <c r="K15" s="22">
        <f>'1 - Revenue Plan'!H27</f>
        <v>0</v>
      </c>
      <c r="L15" s="22"/>
    </row>
    <row r="16" spans="1:12">
      <c r="A16" t="str">
        <f>'1 - Revenue Plan'!$B$2</f>
        <v>Swansea Bay UHB</v>
      </c>
      <c r="B16" s="22" t="s">
        <v>750</v>
      </c>
      <c r="C16" s="22" t="str">
        <f>'1 - Revenue Plan'!$B$27</f>
        <v>Revenue Funding Uplift (Enter as positive values):</v>
      </c>
      <c r="D16" s="22"/>
      <c r="E16" s="22" t="s">
        <v>414</v>
      </c>
      <c r="F16" s="22" t="str">
        <f>'1 - Revenue Plan'!B28</f>
        <v>Baseline Adjustments (Allocation Paper Table A2)</v>
      </c>
      <c r="G16" s="22">
        <f>'1 - Revenue Plan'!C28</f>
        <v>799.90116177700088</v>
      </c>
      <c r="H16" s="22">
        <f>'1 - Revenue Plan'!D28</f>
        <v>799.90116177700088</v>
      </c>
      <c r="I16" s="22">
        <f>'1 - Revenue Plan'!F28</f>
        <v>0</v>
      </c>
      <c r="J16" s="22"/>
      <c r="K16" s="22">
        <f>'1 - Revenue Plan'!H28</f>
        <v>0</v>
      </c>
      <c r="L16" s="22"/>
    </row>
    <row r="17" spans="1:12">
      <c r="A17" t="str">
        <f>'1 - Revenue Plan'!$B$2</f>
        <v>Swansea Bay UHB</v>
      </c>
      <c r="B17" s="22" t="s">
        <v>750</v>
      </c>
      <c r="C17" s="22" t="str">
        <f>'1 - Revenue Plan'!$B$27</f>
        <v>Revenue Funding Uplift (Enter as positive values):</v>
      </c>
      <c r="D17" s="22"/>
      <c r="E17" s="22" t="s">
        <v>414</v>
      </c>
      <c r="F17" s="22" t="str">
        <f>'1 - Revenue Plan'!B29</f>
        <v>Core Cost and Demand Uplift (Allocation Paper Table A3)</v>
      </c>
      <c r="G17" s="22">
        <f>'1 - Revenue Plan'!C29</f>
        <v>40669.000000000007</v>
      </c>
      <c r="H17" s="22">
        <f>'1 - Revenue Plan'!D29</f>
        <v>40669.000000000007</v>
      </c>
      <c r="I17" s="22">
        <f>'1 - Revenue Plan'!F29</f>
        <v>5800</v>
      </c>
      <c r="J17" s="22"/>
      <c r="K17" s="22">
        <f>'1 - Revenue Plan'!H29</f>
        <v>5800</v>
      </c>
      <c r="L17" s="22"/>
    </row>
    <row r="18" spans="1:12">
      <c r="A18" t="str">
        <f>'1 - Revenue Plan'!$B$2</f>
        <v>Swansea Bay UHB</v>
      </c>
      <c r="B18" s="22" t="s">
        <v>750</v>
      </c>
      <c r="C18" s="22" t="str">
        <f>'1 - Revenue Plan'!$B$27</f>
        <v>Revenue Funding Uplift (Enter as positive values):</v>
      </c>
      <c r="D18" s="22"/>
      <c r="E18" s="22" t="s">
        <v>414</v>
      </c>
      <c r="F18" s="22" t="str">
        <f>'1 - Revenue Plan'!B30</f>
        <v>Change in Protected and Ring Fenced Revenue Allocations (Allocation Letter Table B1)</v>
      </c>
      <c r="G18" s="22">
        <f>'1 - Revenue Plan'!C30</f>
        <v>1408.4</v>
      </c>
      <c r="H18" s="22">
        <f>'1 - Revenue Plan'!D30</f>
        <v>1408.4</v>
      </c>
      <c r="I18" s="22">
        <f>'1 - Revenue Plan'!F30</f>
        <v>0</v>
      </c>
      <c r="J18" s="22"/>
      <c r="K18" s="22">
        <f>'1 - Revenue Plan'!H30</f>
        <v>0</v>
      </c>
      <c r="L18" s="22"/>
    </row>
    <row r="19" spans="1:12">
      <c r="A19" t="str">
        <f>'1 - Revenue Plan'!$B$2</f>
        <v>Swansea Bay UHB</v>
      </c>
      <c r="B19" s="22" t="s">
        <v>750</v>
      </c>
      <c r="C19" s="22" t="str">
        <f>'1 - Revenue Plan'!$B$27</f>
        <v>Revenue Funding Uplift (Enter as positive values):</v>
      </c>
      <c r="D19" s="22"/>
      <c r="E19" s="22" t="s">
        <v>414</v>
      </c>
      <c r="F19" s="22" t="str">
        <f>'1 - Revenue Plan'!B31</f>
        <v>Change in Planned Care Recovery (Allocation Letter Table B1)</v>
      </c>
      <c r="G19" s="22">
        <f>'1 - Revenue Plan'!C31</f>
        <v>-6400</v>
      </c>
      <c r="H19" s="22">
        <f>'1 - Revenue Plan'!D31</f>
        <v>-6400</v>
      </c>
      <c r="I19" s="22">
        <f>'1 - Revenue Plan'!F31</f>
        <v>0</v>
      </c>
      <c r="J19" s="22"/>
      <c r="K19" s="22">
        <f>'1 - Revenue Plan'!H31</f>
        <v>0</v>
      </c>
      <c r="L19" s="22"/>
    </row>
    <row r="20" spans="1:12">
      <c r="A20" t="str">
        <f>'1 - Revenue Plan'!$B$2</f>
        <v>Swansea Bay UHB</v>
      </c>
      <c r="B20" s="22" t="s">
        <v>750</v>
      </c>
      <c r="C20" s="22" t="str">
        <f>'1 - Revenue Plan'!$B$27</f>
        <v>Revenue Funding Uplift (Enter as positive values):</v>
      </c>
      <c r="D20" s="22"/>
      <c r="E20" s="22" t="s">
        <v>414</v>
      </c>
      <c r="F20" s="22" t="str">
        <f>'1 - Revenue Plan'!B32</f>
        <v>Changes to Directed Expenditure (Allocation Letter Table B2)</v>
      </c>
      <c r="G20" s="22">
        <f>'1 - Revenue Plan'!C32</f>
        <v>210</v>
      </c>
      <c r="H20" s="22">
        <f>'1 - Revenue Plan'!D32</f>
        <v>210</v>
      </c>
      <c r="I20" s="22">
        <f>'1 - Revenue Plan'!F32</f>
        <v>0</v>
      </c>
      <c r="J20" s="22"/>
      <c r="K20" s="22">
        <f>'1 - Revenue Plan'!H32</f>
        <v>0</v>
      </c>
      <c r="L20" s="22"/>
    </row>
    <row r="21" spans="1:12">
      <c r="A21" t="str">
        <f>'1 - Revenue Plan'!$B$2</f>
        <v>Swansea Bay UHB</v>
      </c>
      <c r="B21" s="22" t="s">
        <v>750</v>
      </c>
      <c r="C21" s="22" t="str">
        <f>'1 - Revenue Plan'!$B$27</f>
        <v>Revenue Funding Uplift (Enter as positive values):</v>
      </c>
      <c r="D21" s="22"/>
      <c r="E21" s="22" t="s">
        <v>414</v>
      </c>
      <c r="F21" s="22" t="str">
        <f>'1 - Revenue Plan'!B33</f>
        <v>GMS Contract Uplift (Allocation Letter Table C)</v>
      </c>
      <c r="G21" s="22">
        <f>'1 - Revenue Plan'!C33</f>
        <v>0</v>
      </c>
      <c r="H21" s="22">
        <f>'1 - Revenue Plan'!D33</f>
        <v>0</v>
      </c>
      <c r="I21" s="22">
        <f>'1 - Revenue Plan'!F33</f>
        <v>0</v>
      </c>
      <c r="J21" s="22"/>
      <c r="K21" s="22">
        <f>'1 - Revenue Plan'!H33</f>
        <v>0</v>
      </c>
      <c r="L21" s="22"/>
    </row>
    <row r="22" spans="1:12">
      <c r="A22" t="str">
        <f>'1 - Revenue Plan'!$B$2</f>
        <v>Swansea Bay UHB</v>
      </c>
      <c r="B22" s="22" t="s">
        <v>750</v>
      </c>
      <c r="C22" s="22" t="str">
        <f>'1 - Revenue Plan'!$B$27</f>
        <v>Revenue Funding Uplift (Enter as positive values):</v>
      </c>
      <c r="D22" s="22"/>
      <c r="E22" s="22" t="s">
        <v>414</v>
      </c>
      <c r="F22" s="22" t="str">
        <f>'1 - Revenue Plan'!B34</f>
        <v>Pharmacy Additional Contract Funding (Allocation Letter Table E)</v>
      </c>
      <c r="G22" s="22">
        <f>'1 - Revenue Plan'!C34</f>
        <v>0</v>
      </c>
      <c r="H22" s="22">
        <f>'1 - Revenue Plan'!D34</f>
        <v>0</v>
      </c>
      <c r="I22" s="22">
        <f>'1 - Revenue Plan'!F34</f>
        <v>0</v>
      </c>
      <c r="J22" s="22"/>
      <c r="K22" s="22">
        <f>'1 - Revenue Plan'!H34</f>
        <v>0</v>
      </c>
      <c r="L22" s="22"/>
    </row>
    <row r="23" spans="1:12">
      <c r="A23" t="str">
        <f>'1 - Revenue Plan'!$B$2</f>
        <v>Swansea Bay UHB</v>
      </c>
      <c r="B23" s="22" t="s">
        <v>750</v>
      </c>
      <c r="C23" s="22" t="str">
        <f>'1 - Revenue Plan'!$B$27</f>
        <v>Revenue Funding Uplift (Enter as positive values):</v>
      </c>
      <c r="D23" s="22"/>
      <c r="E23" s="22" t="s">
        <v>414</v>
      </c>
      <c r="F23" s="22" t="str">
        <f>'1 - Revenue Plan'!B35</f>
        <v>Dental Contract Uplift (Allocation Letter Table F)</v>
      </c>
      <c r="G23" s="22">
        <f>'1 - Revenue Plan'!C35</f>
        <v>0</v>
      </c>
      <c r="H23" s="22">
        <f>'1 - Revenue Plan'!D35</f>
        <v>0</v>
      </c>
      <c r="I23" s="22">
        <f>'1 - Revenue Plan'!F35</f>
        <v>0</v>
      </c>
      <c r="J23" s="22"/>
      <c r="K23" s="22">
        <f>'1 - Revenue Plan'!H35</f>
        <v>0</v>
      </c>
      <c r="L23" s="22"/>
    </row>
    <row r="24" spans="1:12">
      <c r="A24" t="str">
        <f>'1 - Revenue Plan'!$B$2</f>
        <v>Swansea Bay UHB</v>
      </c>
      <c r="B24" s="22" t="s">
        <v>750</v>
      </c>
      <c r="C24" s="22" t="str">
        <f>'1 - Revenue Plan'!$B$27</f>
        <v>Revenue Funding Uplift (Enter as positive values):</v>
      </c>
      <c r="D24" s="22"/>
      <c r="E24" s="22" t="s">
        <v>414</v>
      </c>
      <c r="F24" s="22" t="str">
        <f>'1 - Revenue Plan'!B36</f>
        <v>Other Confirmed Funding uplift in allocation paper</v>
      </c>
      <c r="G24" s="22">
        <f>'1 - Revenue Plan'!C36</f>
        <v>0</v>
      </c>
      <c r="H24" s="22">
        <f>'1 - Revenue Plan'!D36</f>
        <v>0</v>
      </c>
      <c r="I24" s="22">
        <f>'1 - Revenue Plan'!F36</f>
        <v>0</v>
      </c>
      <c r="J24" s="22"/>
      <c r="K24" s="22">
        <f>'1 - Revenue Plan'!H36</f>
        <v>0</v>
      </c>
      <c r="L24" s="22"/>
    </row>
    <row r="25" spans="1:12">
      <c r="A25" t="str">
        <f>'1 - Revenue Plan'!$B$2</f>
        <v>Swansea Bay UHB</v>
      </c>
      <c r="B25" s="22" t="s">
        <v>750</v>
      </c>
      <c r="C25" s="22" t="str">
        <f>'1 - Revenue Plan'!$B$27</f>
        <v>Revenue Funding Uplift (Enter as positive values):</v>
      </c>
      <c r="D25" s="22"/>
      <c r="E25" s="22" t="s">
        <v>414</v>
      </c>
      <c r="F25" s="22" t="str">
        <f>'1 - Revenue Plan'!B37</f>
        <v xml:space="preserve">Table 2 Uplift </v>
      </c>
      <c r="G25" s="22">
        <f>'1 - Revenue Plan'!C37</f>
        <v>1494.93</v>
      </c>
      <c r="H25" s="22">
        <f>'1 - Revenue Plan'!D37</f>
        <v>1494.93</v>
      </c>
      <c r="I25" s="22">
        <f>'1 - Revenue Plan'!F37</f>
        <v>0</v>
      </c>
      <c r="J25" s="22"/>
      <c r="K25" s="22">
        <f>'1 - Revenue Plan'!H37</f>
        <v>0</v>
      </c>
      <c r="L25" s="22"/>
    </row>
    <row r="26" spans="1:12">
      <c r="A26" t="str">
        <f>'1 - Revenue Plan'!$B$2</f>
        <v>Swansea Bay UHB</v>
      </c>
      <c r="B26" s="22" t="s">
        <v>750</v>
      </c>
      <c r="C26" s="22" t="str">
        <f>'1 - Revenue Plan'!$B$27</f>
        <v>Revenue Funding Uplift (Enter as positive values):</v>
      </c>
      <c r="D26" s="22"/>
      <c r="E26" s="22" t="s">
        <v>414</v>
      </c>
      <c r="F26" s="22" t="str">
        <f>'1 - Revenue Plan'!B38</f>
        <v>Table 1 Uplift</v>
      </c>
      <c r="G26" s="22">
        <f>'1 - Revenue Plan'!C38</f>
        <v>42</v>
      </c>
      <c r="H26" s="22">
        <f>'1 - Revenue Plan'!D38</f>
        <v>42</v>
      </c>
      <c r="I26" s="22">
        <f>'1 - Revenue Plan'!F38</f>
        <v>0</v>
      </c>
      <c r="J26" s="22"/>
      <c r="K26" s="22">
        <f>'1 - Revenue Plan'!H38</f>
        <v>0</v>
      </c>
      <c r="L26" s="22"/>
    </row>
    <row r="27" spans="1:12">
      <c r="A27" t="str">
        <f>'1 - Revenue Plan'!$B$2</f>
        <v>Swansea Bay UHB</v>
      </c>
      <c r="B27" s="22" t="s">
        <v>750</v>
      </c>
      <c r="C27" s="22" t="str">
        <f>'1 - Revenue Plan'!$B$27</f>
        <v>Revenue Funding Uplift (Enter as positive values):</v>
      </c>
      <c r="D27" s="22"/>
      <c r="E27" s="22" t="s">
        <v>414</v>
      </c>
      <c r="F27" s="22" t="str">
        <f>'1 - Revenue Plan'!B39</f>
        <v>Other Assumed WG RRL / WG Income uplift above underlying recurring funding</v>
      </c>
      <c r="G27" s="22">
        <f>'1 - Revenue Plan'!C39</f>
        <v>0</v>
      </c>
      <c r="H27" s="22">
        <f>'1 - Revenue Plan'!D39</f>
        <v>0</v>
      </c>
      <c r="I27" s="22">
        <f>'1 - Revenue Plan'!F39</f>
        <v>0</v>
      </c>
      <c r="J27" s="22"/>
      <c r="K27" s="22">
        <f>'1 - Revenue Plan'!H39</f>
        <v>0</v>
      </c>
      <c r="L27" s="22"/>
    </row>
    <row r="28" spans="1:12">
      <c r="A28" t="str">
        <f>'1 - Revenue Plan'!$B$2</f>
        <v>Swansea Bay UHB</v>
      </c>
      <c r="B28" s="22" t="s">
        <v>750</v>
      </c>
      <c r="C28" s="22" t="str">
        <f>'1 - Revenue Plan'!$B$27</f>
        <v>Revenue Funding Uplift (Enter as positive values):</v>
      </c>
      <c r="D28" s="22"/>
      <c r="E28" s="22" t="s">
        <v>414</v>
      </c>
      <c r="F28" s="22" t="str">
        <f>'1 - Revenue Plan'!B40</f>
        <v>Recurring Future Funding uplift Assumption</v>
      </c>
      <c r="G28" s="22">
        <f>'1 - Revenue Plan'!C40</f>
        <v>22497.32661</v>
      </c>
      <c r="H28" s="22">
        <f>'1 - Revenue Plan'!D40</f>
        <v>22497.32661</v>
      </c>
      <c r="I28" s="22">
        <f>'1 - Revenue Plan'!F40</f>
        <v>0</v>
      </c>
      <c r="J28" s="22"/>
      <c r="K28" s="22">
        <f>'1 - Revenue Plan'!H40</f>
        <v>0</v>
      </c>
      <c r="L28" s="22"/>
    </row>
    <row r="29" spans="1:12">
      <c r="A29" t="str">
        <f>'1 - Revenue Plan'!$B$2</f>
        <v>Swansea Bay UHB</v>
      </c>
      <c r="B29" s="22" t="s">
        <v>750</v>
      </c>
      <c r="C29" s="22" t="str">
        <f>'1 - Revenue Plan'!$B$27</f>
        <v>Revenue Funding Uplift (Enter as positive values):</v>
      </c>
      <c r="D29" s="22"/>
      <c r="E29" s="22" t="s">
        <v>414</v>
      </c>
      <c r="F29" s="22" t="str">
        <f>'1 - Revenue Plan'!B41</f>
        <v>Non-Recurring Funding uplift Assumptions</v>
      </c>
      <c r="G29" s="22">
        <f>'1 - Revenue Plan'!C41</f>
        <v>55780.972000000002</v>
      </c>
      <c r="H29" s="22">
        <f>'1 - Revenue Plan'!D41</f>
        <v>55780.972000000002</v>
      </c>
      <c r="I29" s="22">
        <f>'1 - Revenue Plan'!F41</f>
        <v>-21200</v>
      </c>
      <c r="J29" s="22"/>
      <c r="K29" s="22">
        <f>'1 - Revenue Plan'!H41</f>
        <v>0</v>
      </c>
      <c r="L29" s="22"/>
    </row>
    <row r="30" spans="1:12">
      <c r="A30" t="str">
        <f>'1 - Revenue Plan'!$B$2</f>
        <v>Swansea Bay UHB</v>
      </c>
      <c r="B30" s="22" t="s">
        <v>750</v>
      </c>
      <c r="C30" s="22" t="str">
        <f>'1 - Revenue Plan'!$B$27</f>
        <v>Revenue Funding Uplift (Enter as positive values):</v>
      </c>
      <c r="D30" s="22"/>
      <c r="E30" s="22" t="s">
        <v>414</v>
      </c>
      <c r="F30" s="22" t="str">
        <f>'1 - Revenue Plan'!B42</f>
        <v>AME &amp; Non-Cash Depreciation Funding uplift Assumptions</v>
      </c>
      <c r="G30" s="22">
        <f>'1 - Revenue Plan'!C42</f>
        <v>0</v>
      </c>
      <c r="H30" s="22">
        <f>'1 - Revenue Plan'!D42</f>
        <v>0</v>
      </c>
      <c r="I30" s="22">
        <f>'1 - Revenue Plan'!F42</f>
        <v>0</v>
      </c>
      <c r="J30" s="22"/>
      <c r="K30" s="22">
        <f>'1 - Revenue Plan'!H42</f>
        <v>0</v>
      </c>
      <c r="L30" s="22"/>
    </row>
    <row r="31" spans="1:12">
      <c r="A31" t="str">
        <f>'1 - Revenue Plan'!$B$2</f>
        <v>Swansea Bay UHB</v>
      </c>
      <c r="B31" s="22" t="s">
        <v>750</v>
      </c>
      <c r="C31" s="22" t="str">
        <f>'1 - Revenue Plan'!$B$27</f>
        <v>Revenue Funding Uplift (Enter as positive values):</v>
      </c>
      <c r="D31" s="22"/>
      <c r="E31" s="22" t="s">
        <v>414</v>
      </c>
      <c r="F31" s="22">
        <f>'1 - Revenue Plan'!B43</f>
        <v>0</v>
      </c>
      <c r="G31" s="22">
        <f>'1 - Revenue Plan'!C43</f>
        <v>0</v>
      </c>
      <c r="H31" s="22">
        <f>'1 - Revenue Plan'!D43</f>
        <v>0</v>
      </c>
      <c r="I31" s="22">
        <f>'1 - Revenue Plan'!F43</f>
        <v>0</v>
      </c>
      <c r="J31" s="22"/>
      <c r="K31" s="22">
        <f>'1 - Revenue Plan'!H43</f>
        <v>0</v>
      </c>
      <c r="L31" s="22"/>
    </row>
    <row r="32" spans="1:12">
      <c r="A32" t="str">
        <f>'1 - Revenue Plan'!$B$2</f>
        <v>Swansea Bay UHB</v>
      </c>
      <c r="B32" s="22" t="s">
        <v>750</v>
      </c>
      <c r="C32" s="22" t="str">
        <f>'1 - Revenue Plan'!$B$27</f>
        <v>Revenue Funding Uplift (Enter as positive values):</v>
      </c>
      <c r="D32" s="22"/>
      <c r="E32" s="22" t="s">
        <v>414</v>
      </c>
      <c r="F32" s="22">
        <f>'1 - Revenue Plan'!B44</f>
        <v>0</v>
      </c>
      <c r="G32" s="22">
        <f>'1 - Revenue Plan'!C44</f>
        <v>0</v>
      </c>
      <c r="H32" s="22">
        <f>'1 - Revenue Plan'!D44</f>
        <v>0</v>
      </c>
      <c r="I32" s="22">
        <f>'1 - Revenue Plan'!F44</f>
        <v>0</v>
      </c>
      <c r="J32" s="22"/>
      <c r="K32" s="22">
        <f>'1 - Revenue Plan'!H44</f>
        <v>0</v>
      </c>
      <c r="L32" s="22"/>
    </row>
    <row r="33" spans="1:12">
      <c r="A33" t="str">
        <f>'1 - Revenue Plan'!$B$2</f>
        <v>Swansea Bay UHB</v>
      </c>
      <c r="B33" s="22" t="s">
        <v>750</v>
      </c>
      <c r="C33" s="22" t="str">
        <f>'1 - Revenue Plan'!$B$27</f>
        <v>Revenue Funding Uplift (Enter as positive values):</v>
      </c>
      <c r="D33" s="22"/>
      <c r="E33" s="22" t="s">
        <v>396</v>
      </c>
      <c r="F33" s="22" t="str">
        <f>'1 - Revenue Plan'!B45</f>
        <v>Sub-total WG RRL / WG Income Uplift</v>
      </c>
      <c r="G33" s="22">
        <f>'1 - Revenue Plan'!C45</f>
        <v>116502.52977177702</v>
      </c>
      <c r="H33" s="22">
        <f>'1 - Revenue Plan'!D45</f>
        <v>116502.52977177702</v>
      </c>
      <c r="I33" s="22">
        <f>'1 - Revenue Plan'!F45</f>
        <v>-15400</v>
      </c>
      <c r="J33" s="22"/>
      <c r="K33" s="22">
        <f>'1 - Revenue Plan'!H45</f>
        <v>5800</v>
      </c>
      <c r="L33" s="22"/>
    </row>
    <row r="34" spans="1:12">
      <c r="A34" t="str">
        <f>'1 - Revenue Plan'!$B$2</f>
        <v>Swansea Bay UHB</v>
      </c>
      <c r="B34" s="22" t="s">
        <v>750</v>
      </c>
      <c r="C34" s="22" t="s">
        <v>751</v>
      </c>
      <c r="D34" s="22"/>
      <c r="E34" s="22" t="s">
        <v>414</v>
      </c>
      <c r="F34" s="22" t="str">
        <f>'1 - Revenue Plan'!B46</f>
        <v>Welsh NHS Local Health Boards &amp; Trusts - Trust Income uplift / (reduction)</v>
      </c>
      <c r="G34" s="22">
        <f>'1 - Revenue Plan'!C46</f>
        <v>1594.6245449999999</v>
      </c>
      <c r="H34" s="22">
        <f>'1 - Revenue Plan'!D46</f>
        <v>1594.6245449999999</v>
      </c>
      <c r="I34" s="22">
        <f>'1 - Revenue Plan'!F46</f>
        <v>0</v>
      </c>
      <c r="J34" s="22"/>
      <c r="K34" s="22">
        <f>'1 - Revenue Plan'!H46</f>
        <v>0</v>
      </c>
      <c r="L34" s="22"/>
    </row>
    <row r="35" spans="1:12">
      <c r="A35" t="str">
        <f>'1 - Revenue Plan'!$B$2</f>
        <v>Swansea Bay UHB</v>
      </c>
      <c r="B35" s="22" t="s">
        <v>750</v>
      </c>
      <c r="C35" s="22" t="s">
        <v>751</v>
      </c>
      <c r="D35" s="22"/>
      <c r="E35" s="22" t="s">
        <v>414</v>
      </c>
      <c r="F35" s="22" t="str">
        <f>'1 - Revenue Plan'!B47</f>
        <v>WHSSC Income uplift / (reduction)</v>
      </c>
      <c r="G35" s="22">
        <f>'1 - Revenue Plan'!C47</f>
        <v>2011.291095</v>
      </c>
      <c r="H35" s="22">
        <f>'1 - Revenue Plan'!D47</f>
        <v>2011.291095</v>
      </c>
      <c r="I35" s="22">
        <f>'1 - Revenue Plan'!F47</f>
        <v>0</v>
      </c>
      <c r="J35" s="22"/>
      <c r="K35" s="22">
        <f>'1 - Revenue Plan'!H47</f>
        <v>0</v>
      </c>
      <c r="L35" s="22"/>
    </row>
    <row r="36" spans="1:12">
      <c r="A36" t="str">
        <f>'1 - Revenue Plan'!$B$2</f>
        <v>Swansea Bay UHB</v>
      </c>
      <c r="B36" s="22" t="s">
        <v>750</v>
      </c>
      <c r="C36" s="22" t="s">
        <v>751</v>
      </c>
      <c r="D36" s="22"/>
      <c r="E36" s="22" t="s">
        <v>414</v>
      </c>
      <c r="F36" s="22" t="str">
        <f>'1 - Revenue Plan'!B48</f>
        <v>Miscellaneous Income - uplift / (reduction)</v>
      </c>
      <c r="G36" s="22">
        <f>'1 - Revenue Plan'!C48</f>
        <v>0</v>
      </c>
      <c r="H36" s="22">
        <f>'1 - Revenue Plan'!D48</f>
        <v>0</v>
      </c>
      <c r="I36" s="22">
        <f>'1 - Revenue Plan'!F48</f>
        <v>0</v>
      </c>
      <c r="J36" s="22"/>
      <c r="K36" s="22">
        <f>'1 - Revenue Plan'!H48</f>
        <v>0</v>
      </c>
      <c r="L36" s="22"/>
    </row>
    <row r="37" spans="1:12">
      <c r="A37" t="str">
        <f>'1 - Revenue Plan'!$B$2</f>
        <v>Swansea Bay UHB</v>
      </c>
      <c r="B37" s="22" t="s">
        <v>750</v>
      </c>
      <c r="C37" s="22" t="s">
        <v>751</v>
      </c>
      <c r="D37" s="22"/>
      <c r="E37" s="22" t="s">
        <v>414</v>
      </c>
      <c r="F37" s="22">
        <f>'1 - Revenue Plan'!B49</f>
        <v>0</v>
      </c>
      <c r="G37" s="22">
        <f>'1 - Revenue Plan'!C49</f>
        <v>0</v>
      </c>
      <c r="H37" s="22">
        <f>'1 - Revenue Plan'!D49</f>
        <v>0</v>
      </c>
      <c r="I37" s="22">
        <f>'1 - Revenue Plan'!F49</f>
        <v>0</v>
      </c>
      <c r="J37" s="22"/>
      <c r="K37" s="22">
        <f>'1 - Revenue Plan'!H49</f>
        <v>0</v>
      </c>
      <c r="L37" s="22"/>
    </row>
    <row r="38" spans="1:12">
      <c r="A38" t="str">
        <f>'1 - Revenue Plan'!$B$2</f>
        <v>Swansea Bay UHB</v>
      </c>
      <c r="B38" s="22" t="s">
        <v>750</v>
      </c>
      <c r="C38" s="22" t="s">
        <v>751</v>
      </c>
      <c r="D38" s="22"/>
      <c r="E38" s="22" t="s">
        <v>414</v>
      </c>
      <c r="F38" s="22">
        <f>'1 - Revenue Plan'!B50</f>
        <v>0</v>
      </c>
      <c r="G38" s="22">
        <f>'1 - Revenue Plan'!C50</f>
        <v>0</v>
      </c>
      <c r="H38" s="22">
        <f>'1 - Revenue Plan'!D50</f>
        <v>0</v>
      </c>
      <c r="I38" s="22">
        <f>'1 - Revenue Plan'!F50</f>
        <v>0</v>
      </c>
      <c r="J38" s="22"/>
      <c r="K38" s="22">
        <f>'1 - Revenue Plan'!H50</f>
        <v>0</v>
      </c>
      <c r="L38" s="22"/>
    </row>
    <row r="39" spans="1:12">
      <c r="A39" t="str">
        <f>'1 - Revenue Plan'!$B$2</f>
        <v>Swansea Bay UHB</v>
      </c>
      <c r="B39" s="22" t="s">
        <v>750</v>
      </c>
      <c r="C39" s="22" t="s">
        <v>751</v>
      </c>
      <c r="D39" s="22"/>
      <c r="E39" s="22" t="s">
        <v>396</v>
      </c>
      <c r="F39" s="22" t="str">
        <f>'1 - Revenue Plan'!B51</f>
        <v>Sub-total Provider Income Uplift / (Reduction)</v>
      </c>
      <c r="G39" s="22">
        <f>'1 - Revenue Plan'!C51</f>
        <v>3605.9156400000002</v>
      </c>
      <c r="H39" s="22">
        <f>'1 - Revenue Plan'!D51</f>
        <v>3605.9156400000002</v>
      </c>
      <c r="I39" s="22">
        <f>'1 - Revenue Plan'!F51</f>
        <v>0</v>
      </c>
      <c r="J39" s="22"/>
      <c r="K39" s="22">
        <f>'1 - Revenue Plan'!H51</f>
        <v>0</v>
      </c>
      <c r="L39" s="22"/>
    </row>
    <row r="40" spans="1:12">
      <c r="A40" t="str">
        <f>'1 - Revenue Plan'!$B$2</f>
        <v>Swansea Bay UHB</v>
      </c>
      <c r="B40" s="22" t="s">
        <v>750</v>
      </c>
      <c r="C40" s="22" t="s">
        <v>752</v>
      </c>
      <c r="D40" s="22"/>
      <c r="E40" s="22" t="s">
        <v>396</v>
      </c>
      <c r="F40" s="22" t="str">
        <f>'1 - Revenue Plan'!B52</f>
        <v>Total Revenue Uplift / (Reduction)</v>
      </c>
      <c r="G40" s="22">
        <f>'1 - Revenue Plan'!C52</f>
        <v>120108.44541177702</v>
      </c>
      <c r="H40" s="22">
        <f>'1 - Revenue Plan'!D52</f>
        <v>120108.44541177702</v>
      </c>
      <c r="I40" s="22">
        <f>'1 - Revenue Plan'!F52</f>
        <v>-15400</v>
      </c>
      <c r="J40" s="22"/>
      <c r="K40" s="22">
        <f>'1 - Revenue Plan'!H52</f>
        <v>5800</v>
      </c>
      <c r="L40" s="22"/>
    </row>
    <row r="41" spans="1:12">
      <c r="A41" t="str">
        <f>'1 - Revenue Plan'!$B$2</f>
        <v>Swansea Bay UHB</v>
      </c>
      <c r="B41" s="22" t="s">
        <v>750</v>
      </c>
      <c r="C41" s="22" t="s">
        <v>753</v>
      </c>
      <c r="D41" s="22"/>
      <c r="E41" s="22" t="s">
        <v>414</v>
      </c>
      <c r="F41" s="22">
        <f>'1 - Revenue Plan'!B53</f>
        <v>0</v>
      </c>
      <c r="G41" s="22">
        <f>'1 - Revenue Plan'!C53</f>
        <v>0</v>
      </c>
      <c r="H41" s="22">
        <f>'1 - Revenue Plan'!D53</f>
        <v>0</v>
      </c>
      <c r="I41" s="22">
        <f>'1 - Revenue Plan'!F53</f>
        <v>0</v>
      </c>
      <c r="J41" s="22"/>
      <c r="K41" s="22">
        <f>'1 - Revenue Plan'!H53</f>
        <v>0</v>
      </c>
      <c r="L41" s="22"/>
    </row>
    <row r="42" spans="1:12">
      <c r="A42" t="str">
        <f>'1 - Revenue Plan'!$B$2</f>
        <v>Swansea Bay UHB</v>
      </c>
      <c r="B42" s="22" t="s">
        <v>750</v>
      </c>
      <c r="C42" s="22" t="s">
        <v>753</v>
      </c>
      <c r="D42" s="22"/>
      <c r="E42" s="22" t="s">
        <v>414</v>
      </c>
      <c r="F42" s="22" t="str">
        <f>'1 - Revenue Plan'!B54</f>
        <v>Cost Pressures (Populated from 4 - Cost Pressures)</v>
      </c>
      <c r="G42" s="22">
        <f>'1 - Revenue Plan'!C54</f>
        <v>0</v>
      </c>
      <c r="H42" s="22">
        <f>'1 - Revenue Plan'!D54</f>
        <v>0</v>
      </c>
      <c r="I42" s="22">
        <f>'1 - Revenue Plan'!F54</f>
        <v>0</v>
      </c>
      <c r="J42" s="22"/>
      <c r="K42" s="22">
        <f>'1 - Revenue Plan'!H54</f>
        <v>0</v>
      </c>
      <c r="L42" s="22"/>
    </row>
    <row r="43" spans="1:12">
      <c r="A43" t="str">
        <f>'1 - Revenue Plan'!$B$2</f>
        <v>Swansea Bay UHB</v>
      </c>
      <c r="B43" s="22" t="s">
        <v>750</v>
      </c>
      <c r="C43" s="22" t="s">
        <v>753</v>
      </c>
      <c r="D43" s="22"/>
      <c r="E43" s="22" t="s">
        <v>414</v>
      </c>
      <c r="F43" s="22" t="str">
        <f>'1 - Revenue Plan'!B55</f>
        <v>Pay</v>
      </c>
      <c r="G43" s="22">
        <f>'1 - Revenue Plan'!C55</f>
        <v>-89583.494501777008</v>
      </c>
      <c r="H43" s="22">
        <f>'1 - Revenue Plan'!D55</f>
        <v>-89583.494501777008</v>
      </c>
      <c r="I43" s="22">
        <f>'1 - Revenue Plan'!F55</f>
        <v>9900</v>
      </c>
      <c r="J43" s="22"/>
      <c r="K43" s="22">
        <f>'1 - Revenue Plan'!H55</f>
        <v>-3500</v>
      </c>
      <c r="L43" s="22"/>
    </row>
    <row r="44" spans="1:12">
      <c r="A44" t="str">
        <f>'1 - Revenue Plan'!$B$2</f>
        <v>Swansea Bay UHB</v>
      </c>
      <c r="B44" s="22" t="s">
        <v>750</v>
      </c>
      <c r="C44" s="22" t="s">
        <v>753</v>
      </c>
      <c r="D44" s="22"/>
      <c r="E44" s="22" t="s">
        <v>414</v>
      </c>
      <c r="F44" s="22" t="str">
        <f>'1 - Revenue Plan'!B56</f>
        <v>Non Pay</v>
      </c>
      <c r="G44" s="22">
        <f>'1 - Revenue Plan'!C56</f>
        <v>-44314.234898372313</v>
      </c>
      <c r="H44" s="22">
        <f>'1 - Revenue Plan'!D56</f>
        <v>-44314.234898372313</v>
      </c>
      <c r="I44" s="22">
        <f>'1 - Revenue Plan'!F56</f>
        <v>4400</v>
      </c>
      <c r="J44" s="22"/>
      <c r="K44" s="22">
        <f>'1 - Revenue Plan'!H56</f>
        <v>2200</v>
      </c>
      <c r="L44" s="22"/>
    </row>
    <row r="45" spans="1:12">
      <c r="A45" t="str">
        <f>'1 - Revenue Plan'!$B$2</f>
        <v>Swansea Bay UHB</v>
      </c>
      <c r="B45" s="22" t="s">
        <v>750</v>
      </c>
      <c r="C45" s="22" t="s">
        <v>753</v>
      </c>
      <c r="D45" s="22"/>
      <c r="E45" s="22" t="s">
        <v>414</v>
      </c>
      <c r="F45" s="22" t="str">
        <f>'1 - Revenue Plan'!B57</f>
        <v>Primary Care Drugs</v>
      </c>
      <c r="G45" s="22">
        <f>'1 - Revenue Plan'!C57</f>
        <v>-12306.675000000001</v>
      </c>
      <c r="H45" s="22">
        <f>'1 - Revenue Plan'!D57</f>
        <v>-12306.675000000001</v>
      </c>
      <c r="I45" s="22">
        <f>'1 - Revenue Plan'!F57</f>
        <v>-4200</v>
      </c>
      <c r="J45" s="22"/>
      <c r="K45" s="22">
        <f>'1 - Revenue Plan'!H57</f>
        <v>-4200</v>
      </c>
      <c r="L45" s="22"/>
    </row>
    <row r="46" spans="1:12">
      <c r="A46" t="str">
        <f>'1 - Revenue Plan'!$B$2</f>
        <v>Swansea Bay UHB</v>
      </c>
      <c r="B46" s="22" t="s">
        <v>750</v>
      </c>
      <c r="C46" s="22" t="s">
        <v>753</v>
      </c>
      <c r="D46" s="22"/>
      <c r="E46" s="22" t="s">
        <v>414</v>
      </c>
      <c r="F46" s="22" t="str">
        <f>'1 - Revenue Plan'!B58</f>
        <v>Secondary Care Drugs</v>
      </c>
      <c r="G46" s="22">
        <f>'1 - Revenue Plan'!C58</f>
        <v>-9210.6696699999884</v>
      </c>
      <c r="H46" s="22">
        <f>'1 - Revenue Plan'!D58</f>
        <v>-9210.6696699999884</v>
      </c>
      <c r="I46" s="22">
        <f>'1 - Revenue Plan'!F58</f>
        <v>-7700</v>
      </c>
      <c r="J46" s="22"/>
      <c r="K46" s="22">
        <f>'1 - Revenue Plan'!H58</f>
        <v>-7700</v>
      </c>
      <c r="L46" s="22"/>
    </row>
    <row r="47" spans="1:12">
      <c r="A47" t="str">
        <f>'1 - Revenue Plan'!$B$2</f>
        <v>Swansea Bay UHB</v>
      </c>
      <c r="B47" s="22" t="s">
        <v>750</v>
      </c>
      <c r="C47" s="22" t="s">
        <v>753</v>
      </c>
      <c r="D47" s="22"/>
      <c r="E47" s="22" t="s">
        <v>414</v>
      </c>
      <c r="F47" s="22" t="str">
        <f>'1 - Revenue Plan'!B59</f>
        <v>CHC/FNC</v>
      </c>
      <c r="G47" s="22">
        <f>'1 - Revenue Plan'!C59</f>
        <v>-20356.5</v>
      </c>
      <c r="H47" s="22">
        <f>'1 - Revenue Plan'!D59</f>
        <v>-20356.5</v>
      </c>
      <c r="I47" s="22">
        <f>'1 - Revenue Plan'!F59</f>
        <v>-6700</v>
      </c>
      <c r="J47" s="22"/>
      <c r="K47" s="22">
        <f>'1 - Revenue Plan'!H59</f>
        <v>-6700</v>
      </c>
      <c r="L47" s="22"/>
    </row>
    <row r="48" spans="1:12">
      <c r="A48" t="str">
        <f>'1 - Revenue Plan'!$B$2</f>
        <v>Swansea Bay UHB</v>
      </c>
      <c r="B48" s="22" t="s">
        <v>750</v>
      </c>
      <c r="C48" s="22" t="s">
        <v>753</v>
      </c>
      <c r="D48" s="22"/>
      <c r="E48" s="22" t="s">
        <v>414</v>
      </c>
      <c r="F48" s="22" t="str">
        <f>'1 - Revenue Plan'!B60</f>
        <v>Primary Care Contractor</v>
      </c>
      <c r="G48" s="22">
        <f>'1 - Revenue Plan'!C60</f>
        <v>0</v>
      </c>
      <c r="H48" s="22">
        <f>'1 - Revenue Plan'!D60</f>
        <v>0</v>
      </c>
      <c r="I48" s="22">
        <f>'1 - Revenue Plan'!F60</f>
        <v>0</v>
      </c>
      <c r="J48" s="22"/>
      <c r="K48" s="22">
        <f>'1 - Revenue Plan'!H60</f>
        <v>-1</v>
      </c>
      <c r="L48" s="22"/>
    </row>
    <row r="49" spans="1:12">
      <c r="A49" t="str">
        <f>'1 - Revenue Plan'!$B$2</f>
        <v>Swansea Bay UHB</v>
      </c>
      <c r="B49" s="22" t="s">
        <v>750</v>
      </c>
      <c r="C49" s="22" t="s">
        <v>753</v>
      </c>
      <c r="D49" s="22"/>
      <c r="E49" s="22" t="s">
        <v>414</v>
      </c>
      <c r="F49" s="22" t="str">
        <f>'1 - Revenue Plan'!B61</f>
        <v>Healthcare Services Provided by Other NHS Bodies</v>
      </c>
      <c r="G49" s="22">
        <f>'1 - Revenue Plan'!C61</f>
        <v>-4231</v>
      </c>
      <c r="H49" s="22">
        <f>'1 - Revenue Plan'!D61</f>
        <v>-4231</v>
      </c>
      <c r="I49" s="22">
        <f>'1 - Revenue Plan'!F61</f>
        <v>-4200</v>
      </c>
      <c r="J49" s="22"/>
      <c r="K49" s="22">
        <f>'1 - Revenue Plan'!H61</f>
        <v>-4200</v>
      </c>
      <c r="L49" s="22"/>
    </row>
    <row r="50" spans="1:12">
      <c r="A50" t="str">
        <f>'1 - Revenue Plan'!$B$2</f>
        <v>Swansea Bay UHB</v>
      </c>
      <c r="B50" s="22" t="s">
        <v>750</v>
      </c>
      <c r="C50" s="22" t="s">
        <v>753</v>
      </c>
      <c r="D50" s="22"/>
      <c r="E50" s="22" t="s">
        <v>414</v>
      </c>
      <c r="F50" s="22" t="str">
        <f>'1 - Revenue Plan'!B62</f>
        <v>Non Healthcare Services Provided by Other NHS Bodies</v>
      </c>
      <c r="G50" s="22">
        <f>'1 - Revenue Plan'!C62</f>
        <v>0</v>
      </c>
      <c r="H50" s="22">
        <f>'1 - Revenue Plan'!D62</f>
        <v>0</v>
      </c>
      <c r="I50" s="22">
        <f>'1 - Revenue Plan'!F62</f>
        <v>0</v>
      </c>
      <c r="J50" s="22"/>
      <c r="K50" s="22">
        <f>'1 - Revenue Plan'!H62</f>
        <v>0</v>
      </c>
      <c r="L50" s="22"/>
    </row>
    <row r="51" spans="1:12">
      <c r="A51" t="str">
        <f>'1 - Revenue Plan'!$B$2</f>
        <v>Swansea Bay UHB</v>
      </c>
      <c r="B51" s="22" t="s">
        <v>750</v>
      </c>
      <c r="C51" s="22" t="s">
        <v>753</v>
      </c>
      <c r="D51" s="22"/>
      <c r="E51" s="22" t="s">
        <v>414</v>
      </c>
      <c r="F51" s="22" t="str">
        <f>'1 - Revenue Plan'!B63</f>
        <v>Other Private &amp; Voluntary Sector</v>
      </c>
      <c r="G51" s="22">
        <f>'1 - Revenue Plan'!C63</f>
        <v>0</v>
      </c>
      <c r="H51" s="22">
        <f>'1 - Revenue Plan'!D63</f>
        <v>0</v>
      </c>
      <c r="I51" s="22">
        <f>'1 - Revenue Plan'!F63</f>
        <v>0</v>
      </c>
      <c r="J51" s="22"/>
      <c r="K51" s="22">
        <f>'1 - Revenue Plan'!H63</f>
        <v>0</v>
      </c>
      <c r="L51" s="22"/>
    </row>
    <row r="52" spans="1:12">
      <c r="A52" t="str">
        <f>'1 - Revenue Plan'!$B$2</f>
        <v>Swansea Bay UHB</v>
      </c>
      <c r="B52" s="22" t="s">
        <v>750</v>
      </c>
      <c r="C52" s="22" t="s">
        <v>753</v>
      </c>
      <c r="D52" s="22"/>
      <c r="E52" s="22" t="s">
        <v>414</v>
      </c>
      <c r="F52" s="22" t="str">
        <f>'1 - Revenue Plan'!B64</f>
        <v xml:space="preserve">Joint Financing and Other </v>
      </c>
      <c r="G52" s="22">
        <f>'1 - Revenue Plan'!C64</f>
        <v>0</v>
      </c>
      <c r="H52" s="22">
        <f>'1 - Revenue Plan'!D64</f>
        <v>0</v>
      </c>
      <c r="I52" s="22">
        <f>'1 - Revenue Plan'!F64</f>
        <v>0</v>
      </c>
      <c r="J52" s="22"/>
      <c r="K52" s="22">
        <f>'1 - Revenue Plan'!H64</f>
        <v>0</v>
      </c>
      <c r="L52" s="22"/>
    </row>
    <row r="53" spans="1:12">
      <c r="A53" t="str">
        <f>'1 - Revenue Plan'!$B$2</f>
        <v>Swansea Bay UHB</v>
      </c>
      <c r="B53" s="22" t="s">
        <v>750</v>
      </c>
      <c r="C53" s="22" t="s">
        <v>753</v>
      </c>
      <c r="D53" s="22"/>
      <c r="E53" s="22" t="s">
        <v>414</v>
      </c>
      <c r="F53" s="22" t="str">
        <f>'1 - Revenue Plan'!B65</f>
        <v>AME, Non-Cash Del and other special costs</v>
      </c>
      <c r="G53" s="22">
        <f>'1 - Revenue Plan'!C65</f>
        <v>0</v>
      </c>
      <c r="H53" s="22">
        <f>'1 - Revenue Plan'!D65</f>
        <v>0</v>
      </c>
      <c r="I53" s="22">
        <f>'1 - Revenue Plan'!F65</f>
        <v>0</v>
      </c>
      <c r="J53" s="22"/>
      <c r="K53" s="22">
        <f>'1 - Revenue Plan'!H65</f>
        <v>0</v>
      </c>
      <c r="L53" s="22"/>
    </row>
    <row r="54" spans="1:12">
      <c r="A54" t="str">
        <f>'1 - Revenue Plan'!$B$2</f>
        <v>Swansea Bay UHB</v>
      </c>
      <c r="B54" s="22" t="s">
        <v>750</v>
      </c>
      <c r="C54" s="22" t="s">
        <v>753</v>
      </c>
      <c r="D54" s="22"/>
      <c r="E54" s="22" t="s">
        <v>396</v>
      </c>
      <c r="F54" s="22" t="str">
        <f>'1 - Revenue Plan'!B66</f>
        <v>Total Cost Pressures</v>
      </c>
      <c r="G54" s="22">
        <f>'1 - Revenue Plan'!C66</f>
        <v>-180002.57407014928</v>
      </c>
      <c r="H54" s="22">
        <f>'1 - Revenue Plan'!D66</f>
        <v>-180002.57407014928</v>
      </c>
      <c r="I54" s="22">
        <f>'1 - Revenue Plan'!F66</f>
        <v>-8500</v>
      </c>
      <c r="J54" s="22"/>
      <c r="K54" s="22">
        <f>'1 - Revenue Plan'!H66</f>
        <v>-24100</v>
      </c>
      <c r="L54" s="22"/>
    </row>
    <row r="55" spans="1:12">
      <c r="A55" t="str">
        <f>'1 - Revenue Plan'!$B$2</f>
        <v>Swansea Bay UHB</v>
      </c>
      <c r="B55" s="22" t="s">
        <v>750</v>
      </c>
      <c r="C55" s="22" t="s">
        <v>736</v>
      </c>
      <c r="D55" s="22"/>
      <c r="E55" s="22" t="s">
        <v>414</v>
      </c>
      <c r="F55" s="22">
        <f>'1 - Revenue Plan'!B67</f>
        <v>0</v>
      </c>
      <c r="G55" s="22">
        <f>'1 - Revenue Plan'!C67</f>
        <v>0</v>
      </c>
      <c r="H55" s="22">
        <f>'1 - Revenue Plan'!D67</f>
        <v>0</v>
      </c>
      <c r="I55" s="22">
        <f>'1 - Revenue Plan'!F67</f>
        <v>0</v>
      </c>
      <c r="J55" s="22"/>
      <c r="K55" s="22">
        <f>'1 - Revenue Plan'!H67</f>
        <v>0</v>
      </c>
      <c r="L55" s="22"/>
    </row>
    <row r="56" spans="1:12">
      <c r="A56" t="str">
        <f>'1 - Revenue Plan'!$B$2</f>
        <v>Swansea Bay UHB</v>
      </c>
      <c r="B56" s="22" t="s">
        <v>750</v>
      </c>
      <c r="C56" s="22" t="s">
        <v>736</v>
      </c>
      <c r="D56" s="22"/>
      <c r="E56" s="22" t="s">
        <v>396</v>
      </c>
      <c r="F56" s="22" t="str">
        <f>'1 - Revenue Plan'!B68</f>
        <v>Opening Pressure</v>
      </c>
      <c r="G56" s="22">
        <f>'1 - Revenue Plan'!C68</f>
        <v>-92094.128658372254</v>
      </c>
      <c r="H56" s="22">
        <f>'1 - Revenue Plan'!D68</f>
        <v>-92094.128658372254</v>
      </c>
      <c r="I56" s="22">
        <f>'1 - Revenue Plan'!F68</f>
        <v>-93794.128658372254</v>
      </c>
      <c r="J56" s="22"/>
      <c r="K56" s="22">
        <f>'1 - Revenue Plan'!H68</f>
        <v>-89894.128658372254</v>
      </c>
      <c r="L56" s="22"/>
    </row>
    <row r="57" spans="1:12">
      <c r="A57" t="str">
        <f>'1 - Revenue Plan'!$B$2</f>
        <v>Swansea Bay UHB</v>
      </c>
      <c r="B57" s="22" t="s">
        <v>750</v>
      </c>
      <c r="C57" s="22" t="s">
        <v>736</v>
      </c>
      <c r="D57" s="22"/>
      <c r="E57" s="22" t="s">
        <v>414</v>
      </c>
      <c r="F57" s="22">
        <f>'1 - Revenue Plan'!B69</f>
        <v>0</v>
      </c>
      <c r="G57" s="22">
        <f>'1 - Revenue Plan'!C69</f>
        <v>0</v>
      </c>
      <c r="H57" s="22">
        <f>'1 - Revenue Plan'!D69</f>
        <v>0</v>
      </c>
      <c r="I57" s="22">
        <f>'1 - Revenue Plan'!F69</f>
        <v>0</v>
      </c>
      <c r="J57" s="22"/>
      <c r="K57" s="22">
        <f>'1 - Revenue Plan'!H69</f>
        <v>0</v>
      </c>
      <c r="L57" s="22"/>
    </row>
    <row r="58" spans="1:12">
      <c r="A58" t="str">
        <f>'1 - Revenue Plan'!$B$2</f>
        <v>Swansea Bay UHB</v>
      </c>
      <c r="B58" s="22" t="s">
        <v>750</v>
      </c>
      <c r="C58" s="22" t="s">
        <v>754</v>
      </c>
      <c r="D58" s="22"/>
      <c r="E58" s="22" t="s">
        <v>414</v>
      </c>
      <c r="F58" s="22" t="str">
        <f>'1 - Revenue Plan'!B70</f>
        <v>Identified Savings Plans: (Populated from sheet 5a - Savings Tracker)</v>
      </c>
      <c r="G58" s="22">
        <f>'1 - Revenue Plan'!C70</f>
        <v>0</v>
      </c>
      <c r="H58" s="22">
        <f>'1 - Revenue Plan'!D70</f>
        <v>0</v>
      </c>
      <c r="I58" s="22">
        <f>'1 - Revenue Plan'!F70</f>
        <v>0</v>
      </c>
      <c r="J58" s="22"/>
      <c r="K58" s="22">
        <f>'1 - Revenue Plan'!H70</f>
        <v>0</v>
      </c>
      <c r="L58" s="22"/>
    </row>
    <row r="59" spans="1:12">
      <c r="A59" t="str">
        <f>'1 - Revenue Plan'!$B$2</f>
        <v>Swansea Bay UHB</v>
      </c>
      <c r="B59" s="22" t="s">
        <v>750</v>
      </c>
      <c r="C59" s="22" t="s">
        <v>754</v>
      </c>
      <c r="D59" s="22"/>
      <c r="E59" s="22" t="s">
        <v>414</v>
      </c>
      <c r="F59" s="22" t="str">
        <f>'1 - Revenue Plan'!B71</f>
        <v>Pay</v>
      </c>
      <c r="G59" s="22">
        <f>'1 - Revenue Plan'!C71</f>
        <v>7550</v>
      </c>
      <c r="H59" s="22">
        <f>'1 - Revenue Plan'!D71</f>
        <v>7550</v>
      </c>
      <c r="I59" s="22">
        <f>'1 - Revenue Plan'!F71</f>
        <v>0</v>
      </c>
      <c r="J59" s="22"/>
      <c r="K59" s="22">
        <f>'1 - Revenue Plan'!H71</f>
        <v>0</v>
      </c>
      <c r="L59" s="22"/>
    </row>
    <row r="60" spans="1:12">
      <c r="A60" t="str">
        <f>'1 - Revenue Plan'!$B$2</f>
        <v>Swansea Bay UHB</v>
      </c>
      <c r="B60" s="22" t="s">
        <v>750</v>
      </c>
      <c r="C60" s="22" t="s">
        <v>754</v>
      </c>
      <c r="D60" s="22"/>
      <c r="E60" s="22" t="s">
        <v>414</v>
      </c>
      <c r="F60" s="22" t="str">
        <f>'1 - Revenue Plan'!B72</f>
        <v>Non Pay</v>
      </c>
      <c r="G60" s="22">
        <f>'1 - Revenue Plan'!C72</f>
        <v>5150.0000000000009</v>
      </c>
      <c r="H60" s="22">
        <f>'1 - Revenue Plan'!D72</f>
        <v>5150</v>
      </c>
      <c r="I60" s="22">
        <f>'1 - Revenue Plan'!F72</f>
        <v>0</v>
      </c>
      <c r="J60" s="22"/>
      <c r="K60" s="22">
        <f>'1 - Revenue Plan'!H72</f>
        <v>0</v>
      </c>
      <c r="L60" s="22"/>
    </row>
    <row r="61" spans="1:12">
      <c r="A61" t="str">
        <f>'1 - Revenue Plan'!$B$2</f>
        <v>Swansea Bay UHB</v>
      </c>
      <c r="B61" s="22" t="s">
        <v>750</v>
      </c>
      <c r="C61" s="22" t="s">
        <v>754</v>
      </c>
      <c r="D61" s="22"/>
      <c r="E61" s="22" t="s">
        <v>414</v>
      </c>
      <c r="F61" s="22" t="str">
        <f>'1 - Revenue Plan'!B73</f>
        <v>Primary Care Drugs</v>
      </c>
      <c r="G61" s="22">
        <f>'1 - Revenue Plan'!C73</f>
        <v>1000.0000000000001</v>
      </c>
      <c r="H61" s="22">
        <f>'1 - Revenue Plan'!D73</f>
        <v>1000</v>
      </c>
      <c r="I61" s="22">
        <f>'1 - Revenue Plan'!F73</f>
        <v>0</v>
      </c>
      <c r="J61" s="22"/>
      <c r="K61" s="22">
        <f>'1 - Revenue Plan'!H73</f>
        <v>0</v>
      </c>
      <c r="L61" s="22"/>
    </row>
    <row r="62" spans="1:12">
      <c r="A62" t="str">
        <f>'1 - Revenue Plan'!$B$2</f>
        <v>Swansea Bay UHB</v>
      </c>
      <c r="B62" s="22" t="s">
        <v>750</v>
      </c>
      <c r="C62" s="22" t="s">
        <v>754</v>
      </c>
      <c r="D62" s="22"/>
      <c r="E62" s="22" t="s">
        <v>414</v>
      </c>
      <c r="F62" s="22" t="str">
        <f>'1 - Revenue Plan'!B74</f>
        <v>Secondary Care Drugs</v>
      </c>
      <c r="G62" s="22">
        <f>'1 - Revenue Plan'!C74</f>
        <v>2000.0000000000002</v>
      </c>
      <c r="H62" s="22">
        <f>'1 - Revenue Plan'!D74</f>
        <v>2000</v>
      </c>
      <c r="I62" s="22">
        <f>'1 - Revenue Plan'!F74</f>
        <v>0</v>
      </c>
      <c r="J62" s="22"/>
      <c r="K62" s="22">
        <f>'1 - Revenue Plan'!H74</f>
        <v>0</v>
      </c>
      <c r="L62" s="22"/>
    </row>
    <row r="63" spans="1:12">
      <c r="A63" t="str">
        <f>'1 - Revenue Plan'!$B$2</f>
        <v>Swansea Bay UHB</v>
      </c>
      <c r="B63" s="22" t="s">
        <v>750</v>
      </c>
      <c r="C63" s="22" t="s">
        <v>754</v>
      </c>
      <c r="D63" s="22"/>
      <c r="E63" s="22" t="s">
        <v>414</v>
      </c>
      <c r="F63" s="22" t="str">
        <f>'1 - Revenue Plan'!B75</f>
        <v>CHC/FNC</v>
      </c>
      <c r="G63" s="22">
        <f>'1 - Revenue Plan'!C75</f>
        <v>2899.9999999999995</v>
      </c>
      <c r="H63" s="22">
        <f>'1 - Revenue Plan'!D75</f>
        <v>2900</v>
      </c>
      <c r="I63" s="22">
        <f>'1 - Revenue Plan'!F75</f>
        <v>0</v>
      </c>
      <c r="J63" s="22"/>
      <c r="K63" s="22">
        <f>'1 - Revenue Plan'!H75</f>
        <v>0</v>
      </c>
      <c r="L63" s="22"/>
    </row>
    <row r="64" spans="1:12">
      <c r="A64" t="str">
        <f>'1 - Revenue Plan'!$B$2</f>
        <v>Swansea Bay UHB</v>
      </c>
      <c r="B64" s="22" t="s">
        <v>750</v>
      </c>
      <c r="C64" s="22" t="s">
        <v>754</v>
      </c>
      <c r="D64" s="22"/>
      <c r="E64" s="22" t="s">
        <v>414</v>
      </c>
      <c r="F64" s="22" t="str">
        <f>'1 - Revenue Plan'!B76</f>
        <v>Primary Care Contractor</v>
      </c>
      <c r="G64" s="22">
        <f>'1 - Revenue Plan'!C76</f>
        <v>3000</v>
      </c>
      <c r="H64" s="22">
        <f>'1 - Revenue Plan'!D76</f>
        <v>3000</v>
      </c>
      <c r="I64" s="22">
        <f>'1 - Revenue Plan'!F76</f>
        <v>0</v>
      </c>
      <c r="J64" s="22"/>
      <c r="K64" s="22">
        <f>'1 - Revenue Plan'!H76</f>
        <v>0</v>
      </c>
      <c r="L64" s="22"/>
    </row>
    <row r="65" spans="1:12">
      <c r="A65" t="str">
        <f>'1 - Revenue Plan'!$B$2</f>
        <v>Swansea Bay UHB</v>
      </c>
      <c r="B65" s="22" t="s">
        <v>750</v>
      </c>
      <c r="C65" s="22" t="s">
        <v>754</v>
      </c>
      <c r="D65" s="22"/>
      <c r="E65" s="22" t="s">
        <v>414</v>
      </c>
      <c r="F65" s="22" t="str">
        <f>'1 - Revenue Plan'!B77</f>
        <v>Healthcare Services Provided by Other NHS Bodies</v>
      </c>
      <c r="G65" s="22">
        <f>'1 - Revenue Plan'!C77</f>
        <v>0</v>
      </c>
      <c r="H65" s="22">
        <f>'1 - Revenue Plan'!D77</f>
        <v>0</v>
      </c>
      <c r="I65" s="22">
        <f>'1 - Revenue Plan'!F77</f>
        <v>0</v>
      </c>
      <c r="J65" s="22"/>
      <c r="K65" s="22">
        <f>'1 - Revenue Plan'!H77</f>
        <v>0</v>
      </c>
      <c r="L65" s="22"/>
    </row>
    <row r="66" spans="1:12">
      <c r="A66" t="str">
        <f>'1 - Revenue Plan'!$B$2</f>
        <v>Swansea Bay UHB</v>
      </c>
      <c r="B66" s="22" t="s">
        <v>750</v>
      </c>
      <c r="C66" s="22" t="s">
        <v>754</v>
      </c>
      <c r="D66" s="22"/>
      <c r="E66" s="22" t="s">
        <v>414</v>
      </c>
      <c r="F66" s="22" t="str">
        <f>'1 - Revenue Plan'!B78</f>
        <v>Non Healthcare Services Provided by Other NHS Bodies</v>
      </c>
      <c r="G66" s="22">
        <f>'1 - Revenue Plan'!C78</f>
        <v>0</v>
      </c>
      <c r="H66" s="22">
        <f>'1 - Revenue Plan'!D78</f>
        <v>0</v>
      </c>
      <c r="I66" s="22">
        <f>'1 - Revenue Plan'!F78</f>
        <v>0</v>
      </c>
      <c r="J66" s="22"/>
      <c r="K66" s="22">
        <f>'1 - Revenue Plan'!H78</f>
        <v>0</v>
      </c>
      <c r="L66" s="22"/>
    </row>
    <row r="67" spans="1:12">
      <c r="A67" t="str">
        <f>'1 - Revenue Plan'!$B$2</f>
        <v>Swansea Bay UHB</v>
      </c>
      <c r="B67" s="22" t="s">
        <v>750</v>
      </c>
      <c r="C67" s="22" t="s">
        <v>754</v>
      </c>
      <c r="D67" s="22"/>
      <c r="E67" s="22" t="s">
        <v>414</v>
      </c>
      <c r="F67" s="22" t="str">
        <f>'1 - Revenue Plan'!B79</f>
        <v>Other Private &amp; Voluntary Sector</v>
      </c>
      <c r="G67" s="22">
        <f>'1 - Revenue Plan'!C79</f>
        <v>0</v>
      </c>
      <c r="H67" s="22">
        <f>'1 - Revenue Plan'!D79</f>
        <v>0</v>
      </c>
      <c r="I67" s="22">
        <f>'1 - Revenue Plan'!F79</f>
        <v>0</v>
      </c>
      <c r="J67" s="22"/>
      <c r="K67" s="22">
        <f>'1 - Revenue Plan'!H79</f>
        <v>0</v>
      </c>
      <c r="L67" s="22"/>
    </row>
    <row r="68" spans="1:12">
      <c r="A68" t="str">
        <f>'1 - Revenue Plan'!$B$2</f>
        <v>Swansea Bay UHB</v>
      </c>
      <c r="B68" s="22" t="s">
        <v>750</v>
      </c>
      <c r="C68" s="22" t="s">
        <v>754</v>
      </c>
      <c r="D68" s="22"/>
      <c r="E68" s="22" t="s">
        <v>414</v>
      </c>
      <c r="F68" s="22" t="str">
        <f>'1 - Revenue Plan'!B80</f>
        <v>Joint Financing &amp; Other</v>
      </c>
      <c r="G68" s="22">
        <f>'1 - Revenue Plan'!C80</f>
        <v>0</v>
      </c>
      <c r="H68" s="22">
        <f>'1 - Revenue Plan'!D80</f>
        <v>0</v>
      </c>
      <c r="I68" s="22">
        <f>'1 - Revenue Plan'!F80</f>
        <v>0</v>
      </c>
      <c r="J68" s="22"/>
      <c r="K68" s="22">
        <f>'1 - Revenue Plan'!H80</f>
        <v>0</v>
      </c>
      <c r="L68" s="22"/>
    </row>
    <row r="69" spans="1:12">
      <c r="A69" t="str">
        <f>'1 - Revenue Plan'!$B$2</f>
        <v>Swansea Bay UHB</v>
      </c>
      <c r="B69" s="22" t="s">
        <v>750</v>
      </c>
      <c r="C69" s="22" t="s">
        <v>754</v>
      </c>
      <c r="D69" s="22"/>
      <c r="E69" s="22" t="s">
        <v>396</v>
      </c>
      <c r="F69" s="22" t="str">
        <f>'1 - Revenue Plan'!B81</f>
        <v>Total: Identified Savings Plans</v>
      </c>
      <c r="G69" s="22">
        <f>'1 - Revenue Plan'!C81</f>
        <v>21600</v>
      </c>
      <c r="H69" s="22">
        <f>'1 - Revenue Plan'!D81</f>
        <v>21600</v>
      </c>
      <c r="I69" s="22">
        <f>'1 - Revenue Plan'!F81</f>
        <v>0</v>
      </c>
      <c r="J69" s="22"/>
      <c r="K69" s="22">
        <f>'1 - Revenue Plan'!H81</f>
        <v>0</v>
      </c>
    </row>
    <row r="70" spans="1:12">
      <c r="A70" t="str">
        <f>'1 - Revenue Plan'!$B$2</f>
        <v>Swansea Bay UHB</v>
      </c>
      <c r="B70" s="22" t="s">
        <v>750</v>
      </c>
      <c r="C70" s="22" t="s">
        <v>755</v>
      </c>
      <c r="D70" s="22"/>
      <c r="E70" s="22" t="s">
        <v>414</v>
      </c>
      <c r="F70" s="22">
        <f>'1 - Revenue Plan'!B82</f>
        <v>0</v>
      </c>
      <c r="G70" s="22">
        <f>'1 - Revenue Plan'!C82</f>
        <v>0</v>
      </c>
      <c r="H70" s="22">
        <f>'1 - Revenue Plan'!D82</f>
        <v>0</v>
      </c>
      <c r="I70" s="22">
        <f>'1 - Revenue Plan'!F82</f>
        <v>0</v>
      </c>
      <c r="J70" s="22"/>
      <c r="K70" s="22">
        <f>'1 - Revenue Plan'!H82</f>
        <v>0</v>
      </c>
    </row>
    <row r="71" spans="1:12">
      <c r="A71" t="str">
        <f>'1 - Revenue Plan'!$B$2</f>
        <v>Swansea Bay UHB</v>
      </c>
      <c r="B71" s="22" t="s">
        <v>750</v>
      </c>
      <c r="C71" s="22" t="s">
        <v>755</v>
      </c>
      <c r="D71" s="22"/>
      <c r="E71" s="22" t="s">
        <v>414</v>
      </c>
      <c r="F71" s="22" t="str">
        <f>'1 - Revenue Plan'!B83</f>
        <v>Red Rated Pipeline Schemes (Populated from sheet 5a - Savings Tracker)</v>
      </c>
      <c r="G71" s="22">
        <f>'1 - Revenue Plan'!C83</f>
        <v>600</v>
      </c>
      <c r="H71" s="22">
        <f>'1 - Revenue Plan'!D83</f>
        <v>600</v>
      </c>
      <c r="I71" s="22">
        <f>'1 - Revenue Plan'!F83</f>
        <v>22200</v>
      </c>
      <c r="J71" s="22"/>
      <c r="K71" s="22">
        <f>'1 - Revenue Plan'!H83</f>
        <v>22200</v>
      </c>
    </row>
    <row r="72" spans="1:12">
      <c r="A72" t="str">
        <f>'1 - Revenue Plan'!$B$2</f>
        <v>Swansea Bay UHB</v>
      </c>
      <c r="B72" s="22" t="s">
        <v>750</v>
      </c>
      <c r="C72" s="22" t="s">
        <v>755</v>
      </c>
      <c r="D72" s="22"/>
      <c r="E72" s="22" t="s">
        <v>414</v>
      </c>
      <c r="F72" s="22">
        <f>'1 - Revenue Plan'!B84</f>
        <v>0</v>
      </c>
      <c r="G72" s="22">
        <f>'1 - Revenue Plan'!C84</f>
        <v>0</v>
      </c>
      <c r="H72" s="22">
        <f>'1 - Revenue Plan'!D84</f>
        <v>0</v>
      </c>
      <c r="I72" s="22">
        <f>'1 - Revenue Plan'!F84</f>
        <v>0</v>
      </c>
      <c r="J72" s="22"/>
      <c r="K72" s="22">
        <f>'1 - Revenue Plan'!H84</f>
        <v>0</v>
      </c>
    </row>
    <row r="73" spans="1:12">
      <c r="A73" t="str">
        <f>'1 - Revenue Plan'!$B$2</f>
        <v>Swansea Bay UHB</v>
      </c>
      <c r="B73" s="22" t="s">
        <v>750</v>
      </c>
      <c r="C73" s="22" t="s">
        <v>755</v>
      </c>
      <c r="D73" s="22"/>
      <c r="E73" s="22" t="s">
        <v>414</v>
      </c>
      <c r="F73" s="22" t="str">
        <f>'1 - Revenue Plan'!B85</f>
        <v>Planning Assumptions - Savings still to be finalised (positive value)</v>
      </c>
      <c r="G73" s="22">
        <f>'1 - Revenue Plan'!C85</f>
        <v>0</v>
      </c>
      <c r="H73" s="22">
        <f>'1 - Revenue Plan'!D85</f>
        <v>0</v>
      </c>
      <c r="I73" s="22">
        <f>'1 - Revenue Plan'!F85</f>
        <v>0</v>
      </c>
      <c r="J73" s="22"/>
      <c r="K73" s="22">
        <f>'1 - Revenue Plan'!H85</f>
        <v>0</v>
      </c>
    </row>
    <row r="74" spans="1:12">
      <c r="A74" t="str">
        <f>'1 - Revenue Plan'!$B$2</f>
        <v>Swansea Bay UHB</v>
      </c>
      <c r="B74" s="22" t="s">
        <v>750</v>
      </c>
      <c r="C74" s="22" t="s">
        <v>755</v>
      </c>
      <c r="D74" s="22"/>
      <c r="E74" s="22" t="s">
        <v>414</v>
      </c>
      <c r="F74" s="22" t="str">
        <f>'1 - Revenue Plan'!B86</f>
        <v>Planned Care Recovery (Reduction in Spend - positive value)</v>
      </c>
      <c r="G74" s="22">
        <f>'1 - Revenue Plan'!C86</f>
        <v>0</v>
      </c>
      <c r="H74" s="22">
        <f>'1 - Revenue Plan'!D86</f>
        <v>0</v>
      </c>
      <c r="I74" s="22">
        <f>'1 - Revenue Plan'!F86</f>
        <v>0</v>
      </c>
      <c r="J74" s="22"/>
      <c r="K74" s="22">
        <f>'1 - Revenue Plan'!H86</f>
        <v>0</v>
      </c>
    </row>
    <row r="75" spans="1:12">
      <c r="A75" t="str">
        <f>'1 - Revenue Plan'!$B$2</f>
        <v>Swansea Bay UHB</v>
      </c>
      <c r="B75" s="22" t="s">
        <v>750</v>
      </c>
      <c r="C75" s="22" t="s">
        <v>755</v>
      </c>
      <c r="D75" s="22"/>
      <c r="E75" s="22" t="s">
        <v>414</v>
      </c>
      <c r="F75" s="22" t="str">
        <f>'1 - Revenue Plan'!B87</f>
        <v>Disinvestments or choices (Reduction in Spend - positive value)</v>
      </c>
      <c r="G75" s="22">
        <f>'1 - Revenue Plan'!C87</f>
        <v>0</v>
      </c>
      <c r="H75" s="22">
        <f>'1 - Revenue Plan'!D87</f>
        <v>0</v>
      </c>
      <c r="I75" s="22">
        <f>'1 - Revenue Plan'!F87</f>
        <v>0</v>
      </c>
      <c r="J75" s="22"/>
      <c r="K75" s="22">
        <f>'1 - Revenue Plan'!H87</f>
        <v>0</v>
      </c>
    </row>
    <row r="76" spans="1:12">
      <c r="A76" t="str">
        <f>'1 - Revenue Plan'!$B$2</f>
        <v>Swansea Bay UHB</v>
      </c>
      <c r="B76" s="22" t="s">
        <v>750</v>
      </c>
      <c r="C76" s="22" t="s">
        <v>755</v>
      </c>
      <c r="D76" s="22"/>
      <c r="E76" s="22" t="s">
        <v>414</v>
      </c>
      <c r="F76" s="22" t="str">
        <f>'1 - Revenue Plan'!B88</f>
        <v>Total Disinvestments and Planning Assumptions</v>
      </c>
      <c r="G76" s="22">
        <f>'1 - Revenue Plan'!C88</f>
        <v>0</v>
      </c>
      <c r="H76" s="22">
        <f>'1 - Revenue Plan'!D88</f>
        <v>0</v>
      </c>
      <c r="I76" s="22">
        <f>'1 - Revenue Plan'!F88</f>
        <v>0</v>
      </c>
      <c r="J76" s="22"/>
      <c r="K76" s="22">
        <f>'1 - Revenue Plan'!H88</f>
        <v>0</v>
      </c>
    </row>
    <row r="77" spans="1:12">
      <c r="A77" t="str">
        <f>'1 - Revenue Plan'!$B$2</f>
        <v>Swansea Bay UHB</v>
      </c>
      <c r="B77" s="22" t="s">
        <v>750</v>
      </c>
      <c r="C77" s="22" t="s">
        <v>755</v>
      </c>
      <c r="D77" s="22"/>
      <c r="E77" s="22" t="s">
        <v>414</v>
      </c>
      <c r="F77" s="22">
        <f>'1 - Revenue Plan'!B89</f>
        <v>0</v>
      </c>
      <c r="G77" s="22">
        <f>'1 - Revenue Plan'!C89</f>
        <v>0</v>
      </c>
      <c r="H77" s="22">
        <f>'1 - Revenue Plan'!D89</f>
        <v>0</v>
      </c>
      <c r="I77" s="22">
        <f>'1 - Revenue Plan'!F89</f>
        <v>0</v>
      </c>
      <c r="J77" s="22"/>
      <c r="K77" s="22">
        <f>'1 - Revenue Plan'!H89</f>
        <v>0</v>
      </c>
    </row>
    <row r="78" spans="1:12">
      <c r="A78" t="str">
        <f>'1 - Revenue Plan'!$B$2</f>
        <v>Swansea Bay UHB</v>
      </c>
      <c r="B78" s="22" t="s">
        <v>750</v>
      </c>
      <c r="C78" s="22" t="s">
        <v>755</v>
      </c>
      <c r="D78" s="22"/>
      <c r="E78" s="22" t="s">
        <v>414</v>
      </c>
      <c r="F78" s="22" t="str">
        <f>'1 - Revenue Plan'!B90</f>
        <v>Net Income Generation (Profit Element Only) (Populated from sheet 5a - Savings Tracker)</v>
      </c>
      <c r="G78" s="22">
        <f>'1 - Revenue Plan'!C90</f>
        <v>0</v>
      </c>
      <c r="H78" s="22">
        <f>'1 - Revenue Plan'!D90</f>
        <v>0</v>
      </c>
      <c r="I78" s="22">
        <f>'1 - Revenue Plan'!F90</f>
        <v>0</v>
      </c>
      <c r="J78" s="22"/>
      <c r="K78" s="22">
        <f>'1 - Revenue Plan'!H90</f>
        <v>0</v>
      </c>
    </row>
    <row r="79" spans="1:12">
      <c r="A79" t="str">
        <f>'1 - Revenue Plan'!$B$2</f>
        <v>Swansea Bay UHB</v>
      </c>
      <c r="B79" s="22" t="s">
        <v>750</v>
      </c>
      <c r="C79" s="22" t="s">
        <v>755</v>
      </c>
      <c r="D79" s="22"/>
      <c r="E79" s="22" t="s">
        <v>414</v>
      </c>
      <c r="F79" s="22">
        <f>'1 - Revenue Plan'!B91</f>
        <v>0</v>
      </c>
      <c r="G79" s="22">
        <f>'1 - Revenue Plan'!C91</f>
        <v>0</v>
      </c>
      <c r="H79" s="22">
        <f>'1 - Revenue Plan'!D91</f>
        <v>0</v>
      </c>
      <c r="I79" s="22">
        <f>'1 - Revenue Plan'!F91</f>
        <v>0</v>
      </c>
      <c r="J79" s="22"/>
      <c r="K79" s="22">
        <f>'1 - Revenue Plan'!H91</f>
        <v>0</v>
      </c>
    </row>
    <row r="80" spans="1:12">
      <c r="A80" t="str">
        <f>'1 - Revenue Plan'!$B$2</f>
        <v>Swansea Bay UHB</v>
      </c>
      <c r="B80" s="22" t="s">
        <v>750</v>
      </c>
      <c r="C80" s="22" t="s">
        <v>746</v>
      </c>
      <c r="D80" s="22"/>
      <c r="E80" s="22" t="s">
        <v>396</v>
      </c>
      <c r="F80" s="22" t="str">
        <f>'1 - Revenue Plan'!B92</f>
        <v>Net Financial Plan</v>
      </c>
      <c r="G80" s="22">
        <f>'1 - Revenue Plan'!C92</f>
        <v>-69894.128658372254</v>
      </c>
      <c r="H80" s="22">
        <f>'1 - Revenue Plan'!D92</f>
        <v>-69894.128658372254</v>
      </c>
      <c r="I80" s="22">
        <f>'1 - Revenue Plan'!F92</f>
        <v>-71594.128658372254</v>
      </c>
      <c r="J80" s="22"/>
      <c r="K80" s="22">
        <f>'1 - Revenue Plan'!H92</f>
        <v>-67694.128658372254</v>
      </c>
    </row>
    <row r="81" spans="2:8">
      <c r="B81" s="22"/>
      <c r="C81" s="22"/>
      <c r="D81" s="22"/>
      <c r="E81" s="22"/>
      <c r="F81" s="22"/>
      <c r="G81" s="22"/>
      <c r="H81" s="22"/>
    </row>
    <row r="82" spans="2:8">
      <c r="B82" s="22"/>
      <c r="C82" s="22"/>
      <c r="D82" s="22"/>
      <c r="E82" s="22"/>
      <c r="F82" s="22"/>
      <c r="G82" s="22"/>
      <c r="H82" s="22"/>
    </row>
    <row r="83" spans="2:8">
      <c r="B83" s="22"/>
      <c r="C83" s="22"/>
      <c r="D83" s="22"/>
      <c r="E83" s="22"/>
      <c r="F83" s="22"/>
      <c r="G83" s="22"/>
      <c r="H83" s="22"/>
    </row>
    <row r="84" spans="2:8">
      <c r="B84" s="22"/>
      <c r="C84" s="22"/>
      <c r="D84" s="22"/>
      <c r="E84" s="22"/>
      <c r="F84" s="22"/>
      <c r="G84" s="22"/>
      <c r="H84" s="22"/>
    </row>
    <row r="85" spans="2:8">
      <c r="B85" s="22"/>
      <c r="C85" s="22"/>
      <c r="D85" s="22"/>
      <c r="E85" s="22"/>
      <c r="F85" s="22"/>
      <c r="G85" s="22"/>
      <c r="H85" s="22"/>
    </row>
    <row r="86" spans="2:8">
      <c r="B86" s="22"/>
      <c r="C86" s="22"/>
      <c r="D86" s="22"/>
      <c r="E86" s="22"/>
      <c r="F86" s="22"/>
      <c r="G86" s="22"/>
      <c r="H86" s="22"/>
    </row>
    <row r="87" spans="2:8">
      <c r="B87" s="22"/>
      <c r="C87" s="22"/>
      <c r="D87" s="22"/>
      <c r="E87" s="22"/>
      <c r="F87" s="22"/>
      <c r="G87" s="22"/>
      <c r="H87" s="22"/>
    </row>
    <row r="88" spans="2:8">
      <c r="B88" s="22"/>
      <c r="C88" s="22"/>
      <c r="D88" s="22"/>
      <c r="E88" s="22"/>
      <c r="F88" s="22"/>
      <c r="G88" s="22"/>
      <c r="H88" s="22"/>
    </row>
    <row r="89" spans="2:8">
      <c r="B89" s="22"/>
      <c r="C89" s="22"/>
      <c r="D89" s="22"/>
      <c r="E89" s="22"/>
      <c r="F89" s="22"/>
      <c r="G89" s="22"/>
      <c r="H89" s="22"/>
    </row>
  </sheetData>
  <customSheetViews>
    <customSheetView guid="{95B84344-25FE-4A71-9083-825DAB5E8F01}" state="hidden">
      <pane ySplit="1" topLeftCell="A42" activePane="bottomLeft" state="frozen"/>
      <selection pane="bottomLeft" activeCell="G53" sqref="G53"/>
      <pageMargins left="0" right="0" top="0" bottom="0" header="0" footer="0"/>
    </customSheetView>
  </customSheetView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dimension ref="A1:V117"/>
  <sheetViews>
    <sheetView showGridLines="0" zoomScale="70" zoomScaleNormal="70" workbookViewId="0">
      <selection activeCell="D26" sqref="D26:E26"/>
    </sheetView>
  </sheetViews>
  <sheetFormatPr defaultColWidth="8.88671875" defaultRowHeight="12.75"/>
  <cols>
    <col min="1" max="1" width="2.77734375" style="533" customWidth="1"/>
    <col min="2" max="2" width="75.6640625" style="533" bestFit="1" customWidth="1"/>
    <col min="3" max="3" width="12.33203125" style="533" customWidth="1"/>
    <col min="4" max="6" width="14.21875" style="533" customWidth="1"/>
    <col min="7" max="7" width="2.21875" style="533" customWidth="1"/>
    <col min="8" max="20" width="12.33203125" style="533" customWidth="1"/>
    <col min="21" max="42" width="10.33203125" style="533" customWidth="1"/>
    <col min="43" max="16384" width="8.88671875" style="533"/>
  </cols>
  <sheetData>
    <row r="1" spans="1:22">
      <c r="A1" s="19"/>
      <c r="B1" s="19"/>
      <c r="C1" s="19"/>
      <c r="D1" s="19"/>
      <c r="E1" s="19"/>
      <c r="F1" s="19"/>
      <c r="G1" s="19"/>
      <c r="H1" s="19"/>
      <c r="I1" s="19"/>
      <c r="J1" s="19"/>
      <c r="K1" s="19"/>
      <c r="L1" s="19"/>
      <c r="M1" s="19"/>
      <c r="N1" s="19"/>
      <c r="O1" s="19"/>
      <c r="P1" s="19"/>
      <c r="Q1" s="19"/>
      <c r="R1" s="19"/>
      <c r="S1" s="19"/>
      <c r="T1" s="19"/>
    </row>
    <row r="2" spans="1:22" ht="20.100000000000001" customHeight="1">
      <c r="A2" s="19"/>
      <c r="B2" s="97" t="str">
        <f>IF('Front Sheet and Checklist'!C5="(please select from drop down)","Please select organisation from front sheet",'Front Sheet and Checklist'!C5)</f>
        <v>Swansea Bay UHB</v>
      </c>
      <c r="C2" s="276"/>
      <c r="D2" s="276"/>
      <c r="E2" s="276"/>
      <c r="F2" s="276"/>
      <c r="G2" s="205"/>
      <c r="H2" s="276"/>
      <c r="I2" s="276"/>
      <c r="J2" s="276"/>
      <c r="K2" s="276"/>
      <c r="L2" s="276"/>
      <c r="M2" s="276"/>
      <c r="N2" s="276"/>
      <c r="O2" s="276"/>
      <c r="P2" s="276"/>
      <c r="Q2" s="276"/>
      <c r="R2" s="276"/>
      <c r="S2" s="276"/>
      <c r="T2" s="520"/>
    </row>
    <row r="3" spans="1:22" s="534" customFormat="1" ht="15" customHeight="1">
      <c r="A3" s="138"/>
      <c r="B3" s="546" t="s">
        <v>756</v>
      </c>
      <c r="C3" s="521"/>
      <c r="D3" s="521"/>
      <c r="E3" s="521"/>
      <c r="F3" s="521"/>
      <c r="G3" s="532"/>
      <c r="H3" s="521"/>
      <c r="I3" s="521"/>
      <c r="J3" s="521"/>
      <c r="K3" s="521"/>
      <c r="L3" s="521"/>
      <c r="M3" s="521"/>
      <c r="N3" s="521"/>
      <c r="O3" s="521"/>
      <c r="P3" s="521"/>
      <c r="Q3" s="521"/>
      <c r="R3" s="521"/>
      <c r="S3" s="521"/>
      <c r="T3" s="522"/>
    </row>
    <row r="4" spans="1:22" s="534" customFormat="1" ht="15" customHeight="1">
      <c r="A4" s="138"/>
      <c r="B4" s="523"/>
      <c r="C4" s="528"/>
      <c r="D4" s="528"/>
      <c r="E4" s="528"/>
      <c r="F4" s="528"/>
      <c r="G4" s="205"/>
      <c r="H4" s="528"/>
      <c r="I4" s="528"/>
      <c r="J4" s="528"/>
      <c r="K4" s="528"/>
      <c r="L4" s="528"/>
      <c r="M4" s="528"/>
      <c r="N4" s="528"/>
      <c r="O4" s="528"/>
      <c r="P4" s="528"/>
      <c r="Q4" s="528"/>
      <c r="R4" s="528"/>
      <c r="S4" s="528"/>
      <c r="T4" s="524"/>
    </row>
    <row r="5" spans="1:22" s="534" customFormat="1" ht="15" customHeight="1">
      <c r="A5" s="138"/>
      <c r="B5" s="525"/>
      <c r="C5" s="526"/>
      <c r="D5" s="526"/>
      <c r="E5" s="526"/>
      <c r="F5" s="526"/>
      <c r="G5" s="205"/>
      <c r="H5" s="526"/>
      <c r="I5" s="526"/>
      <c r="J5" s="526"/>
      <c r="K5" s="526"/>
      <c r="L5" s="526"/>
      <c r="M5" s="526"/>
      <c r="N5" s="526"/>
      <c r="O5" s="526"/>
      <c r="P5" s="526"/>
      <c r="Q5" s="526"/>
      <c r="R5" s="526"/>
      <c r="S5" s="526"/>
      <c r="T5" s="527"/>
    </row>
    <row r="6" spans="1:22" ht="20.100000000000001" customHeight="1">
      <c r="A6" s="19"/>
      <c r="B6" s="500"/>
      <c r="C6" s="571"/>
      <c r="D6" s="571"/>
      <c r="E6" s="19"/>
      <c r="F6" s="19"/>
      <c r="G6" s="19"/>
      <c r="H6" s="571"/>
      <c r="I6" s="571"/>
      <c r="J6" s="571"/>
      <c r="K6" s="571"/>
      <c r="L6" s="571"/>
      <c r="M6" s="571"/>
      <c r="N6" s="571"/>
      <c r="O6" s="571"/>
      <c r="P6" s="571"/>
      <c r="Q6" s="571"/>
      <c r="R6" s="571"/>
      <c r="S6" s="571"/>
      <c r="T6" s="571"/>
    </row>
    <row r="7" spans="1:22" ht="20.100000000000001" customHeight="1">
      <c r="A7" s="19"/>
      <c r="B7" s="550" t="s">
        <v>757</v>
      </c>
      <c r="C7" s="575"/>
      <c r="D7" s="576"/>
      <c r="E7" s="576"/>
      <c r="F7" s="577"/>
      <c r="G7" s="578"/>
      <c r="H7" s="576" t="s">
        <v>758</v>
      </c>
      <c r="I7" s="576"/>
      <c r="J7" s="576"/>
      <c r="K7" s="576"/>
      <c r="L7" s="576"/>
      <c r="M7" s="576"/>
      <c r="N7" s="576"/>
      <c r="O7" s="576"/>
      <c r="P7" s="576"/>
      <c r="Q7" s="576"/>
      <c r="R7" s="576"/>
      <c r="S7" s="576"/>
      <c r="T7" s="577"/>
      <c r="V7" s="533" t="s">
        <v>189</v>
      </c>
    </row>
    <row r="8" spans="1:22" ht="79.5" customHeight="1">
      <c r="A8" s="19"/>
      <c r="B8" s="501"/>
      <c r="C8" s="572" t="s">
        <v>759</v>
      </c>
      <c r="D8" s="572" t="s">
        <v>760</v>
      </c>
      <c r="E8" s="572" t="s">
        <v>761</v>
      </c>
      <c r="F8" s="572" t="s">
        <v>762</v>
      </c>
      <c r="G8" s="573"/>
      <c r="H8" s="572" t="s">
        <v>318</v>
      </c>
      <c r="I8" s="572" t="s">
        <v>319</v>
      </c>
      <c r="J8" s="572" t="s">
        <v>320</v>
      </c>
      <c r="K8" s="572" t="s">
        <v>321</v>
      </c>
      <c r="L8" s="572" t="s">
        <v>322</v>
      </c>
      <c r="M8" s="572" t="s">
        <v>323</v>
      </c>
      <c r="N8" s="574" t="s">
        <v>324</v>
      </c>
      <c r="O8" s="574" t="s">
        <v>325</v>
      </c>
      <c r="P8" s="574" t="s">
        <v>326</v>
      </c>
      <c r="Q8" s="574" t="s">
        <v>327</v>
      </c>
      <c r="R8" s="574" t="s">
        <v>328</v>
      </c>
      <c r="S8" s="574" t="s">
        <v>329</v>
      </c>
      <c r="T8" s="572" t="s">
        <v>760</v>
      </c>
      <c r="V8" s="533" t="s">
        <v>763</v>
      </c>
    </row>
    <row r="9" spans="1:22" ht="20.100000000000001" customHeight="1">
      <c r="A9" s="19"/>
      <c r="B9" s="84" t="s">
        <v>367</v>
      </c>
      <c r="C9" s="924" t="s">
        <v>690</v>
      </c>
      <c r="D9" s="925"/>
      <c r="E9" s="925"/>
      <c r="F9" s="926"/>
      <c r="G9" s="205"/>
      <c r="H9" s="924" t="s">
        <v>690</v>
      </c>
      <c r="I9" s="925"/>
      <c r="J9" s="925"/>
      <c r="K9" s="925"/>
      <c r="L9" s="925"/>
      <c r="M9" s="925"/>
      <c r="N9" s="925"/>
      <c r="O9" s="925"/>
      <c r="P9" s="925"/>
      <c r="Q9" s="925"/>
      <c r="R9" s="925"/>
      <c r="S9" s="926"/>
      <c r="T9" s="84"/>
    </row>
    <row r="10" spans="1:22" ht="20.100000000000001" customHeight="1">
      <c r="A10" s="19"/>
      <c r="B10" s="170"/>
      <c r="C10" s="170"/>
      <c r="D10" s="170"/>
      <c r="E10" s="170"/>
      <c r="F10" s="170"/>
      <c r="G10" s="170"/>
      <c r="H10" s="170"/>
      <c r="I10" s="170"/>
      <c r="J10" s="170"/>
      <c r="K10" s="170"/>
      <c r="L10" s="170"/>
      <c r="M10" s="170"/>
      <c r="N10" s="170"/>
      <c r="O10" s="170"/>
      <c r="P10" s="170"/>
      <c r="Q10" s="170"/>
      <c r="R10" s="170"/>
      <c r="S10" s="170"/>
      <c r="T10" s="170"/>
    </row>
    <row r="11" spans="1:22" ht="20.100000000000001" customHeight="1">
      <c r="A11" s="19"/>
      <c r="B11" s="189" t="s">
        <v>764</v>
      </c>
      <c r="C11" s="569"/>
      <c r="D11" s="569"/>
      <c r="E11" s="569"/>
      <c r="F11" s="570"/>
      <c r="G11" s="569"/>
      <c r="H11" s="569"/>
      <c r="I11" s="569"/>
      <c r="J11" s="569"/>
      <c r="K11" s="569"/>
      <c r="L11" s="569"/>
      <c r="M11" s="569"/>
      <c r="N11" s="569"/>
      <c r="O11" s="569"/>
      <c r="P11" s="569"/>
      <c r="Q11" s="569"/>
      <c r="R11" s="569"/>
      <c r="S11" s="569"/>
      <c r="T11" s="570"/>
    </row>
    <row r="12" spans="1:22" ht="20.100000000000001" customHeight="1">
      <c r="A12" s="19"/>
      <c r="B12" s="498" t="s">
        <v>765</v>
      </c>
      <c r="C12" s="117">
        <v>1130281.4331500004</v>
      </c>
      <c r="D12" s="124">
        <v>1108237.4883547497</v>
      </c>
      <c r="E12" s="124">
        <v>1092837.4883547497</v>
      </c>
      <c r="F12" s="117">
        <v>1098637.4883547497</v>
      </c>
      <c r="G12" s="520"/>
      <c r="H12" s="117">
        <v>92353.124029562474</v>
      </c>
      <c r="I12" s="117">
        <v>92353.124029562474</v>
      </c>
      <c r="J12" s="117">
        <v>92353.124029562474</v>
      </c>
      <c r="K12" s="117">
        <v>92353.124029562474</v>
      </c>
      <c r="L12" s="117">
        <v>92353.124029562474</v>
      </c>
      <c r="M12" s="117">
        <v>92353.124029562474</v>
      </c>
      <c r="N12" s="117">
        <v>92353.124029562474</v>
      </c>
      <c r="O12" s="117">
        <v>92353.124029562474</v>
      </c>
      <c r="P12" s="117">
        <v>92353.124029562474</v>
      </c>
      <c r="Q12" s="117">
        <v>92353.124029562474</v>
      </c>
      <c r="R12" s="117">
        <v>92353.124029562474</v>
      </c>
      <c r="S12" s="117">
        <v>92353.124029562474</v>
      </c>
      <c r="T12" s="118">
        <f>SUM(H12:S12)</f>
        <v>1108237.4883547497</v>
      </c>
      <c r="V12" s="533">
        <f t="shared" ref="V12:V17" si="0">IF(OR(D12=0,AND(ABS(T12)&gt;0.99*ABS(D12),ABS(T12)&lt;1.01*ABS(D12))),0,"Check the profile matches the Full Year Value in Column D")</f>
        <v>0</v>
      </c>
    </row>
    <row r="13" spans="1:22" ht="20.100000000000001" customHeight="1">
      <c r="A13" s="19"/>
      <c r="B13" s="498" t="s">
        <v>766</v>
      </c>
      <c r="C13" s="117">
        <v>376.60825399999999</v>
      </c>
      <c r="D13" s="117">
        <v>376.60825399999999</v>
      </c>
      <c r="E13" s="117">
        <v>376.60825399999999</v>
      </c>
      <c r="F13" s="117">
        <v>376.60825399999999</v>
      </c>
      <c r="G13" s="520"/>
      <c r="H13" s="117">
        <v>31.384021166666667</v>
      </c>
      <c r="I13" s="117">
        <v>31.384021166666667</v>
      </c>
      <c r="J13" s="117">
        <v>31.384021166666667</v>
      </c>
      <c r="K13" s="117">
        <v>31.384021166666667</v>
      </c>
      <c r="L13" s="117">
        <v>31.384021166666667</v>
      </c>
      <c r="M13" s="117">
        <v>31.384021166666667</v>
      </c>
      <c r="N13" s="117">
        <v>31.384021166666667</v>
      </c>
      <c r="O13" s="117">
        <v>31.384021166666667</v>
      </c>
      <c r="P13" s="117">
        <v>31.384021166666667</v>
      </c>
      <c r="Q13" s="117">
        <v>31.384021166666667</v>
      </c>
      <c r="R13" s="117">
        <v>31.384021166666667</v>
      </c>
      <c r="S13" s="117">
        <v>31.384021166666667</v>
      </c>
      <c r="T13" s="118">
        <f t="shared" ref="T13:T17" si="1">SUM(H13:S13)</f>
        <v>376.60825400000004</v>
      </c>
      <c r="V13" s="533">
        <f t="shared" si="0"/>
        <v>0</v>
      </c>
    </row>
    <row r="14" spans="1:22" ht="20.100000000000001" customHeight="1">
      <c r="A14" s="19"/>
      <c r="B14" s="498" t="s">
        <v>767</v>
      </c>
      <c r="C14" s="117">
        <v>106308.303</v>
      </c>
      <c r="D14" s="117">
        <v>107902.927545</v>
      </c>
      <c r="E14" s="117">
        <v>107902.927545</v>
      </c>
      <c r="F14" s="117">
        <v>107902.927545</v>
      </c>
      <c r="G14" s="520"/>
      <c r="H14" s="117">
        <v>8991.9106287499999</v>
      </c>
      <c r="I14" s="117">
        <v>8991.9106287499999</v>
      </c>
      <c r="J14" s="117">
        <v>8991.9106287499999</v>
      </c>
      <c r="K14" s="117">
        <v>8991.9106287499999</v>
      </c>
      <c r="L14" s="117">
        <v>8991.9106287499999</v>
      </c>
      <c r="M14" s="117">
        <v>8991.9106287499999</v>
      </c>
      <c r="N14" s="117">
        <v>8991.9106287499999</v>
      </c>
      <c r="O14" s="117">
        <v>8991.9106287499999</v>
      </c>
      <c r="P14" s="117">
        <v>8991.9106287499999</v>
      </c>
      <c r="Q14" s="117">
        <v>8991.9106287499999</v>
      </c>
      <c r="R14" s="117">
        <v>8991.9106287499999</v>
      </c>
      <c r="S14" s="117">
        <v>8991.9106287499999</v>
      </c>
      <c r="T14" s="118">
        <f t="shared" si="1"/>
        <v>107902.92754500003</v>
      </c>
      <c r="V14" s="533">
        <f t="shared" si="0"/>
        <v>0</v>
      </c>
    </row>
    <row r="15" spans="1:22" ht="20.100000000000001" customHeight="1">
      <c r="A15" s="19"/>
      <c r="B15" s="498" t="s">
        <v>768</v>
      </c>
      <c r="C15" s="117">
        <v>134086.073</v>
      </c>
      <c r="D15" s="117">
        <v>136097.364095</v>
      </c>
      <c r="E15" s="117">
        <v>136097.364095</v>
      </c>
      <c r="F15" s="117">
        <v>136097.364095</v>
      </c>
      <c r="G15" s="520"/>
      <c r="H15" s="117">
        <v>11341.447007916666</v>
      </c>
      <c r="I15" s="117">
        <v>11341.447007916666</v>
      </c>
      <c r="J15" s="117">
        <v>11341.447007916666</v>
      </c>
      <c r="K15" s="117">
        <v>11341.447007916666</v>
      </c>
      <c r="L15" s="117">
        <v>11341.447007916666</v>
      </c>
      <c r="M15" s="117">
        <v>11341.447007916666</v>
      </c>
      <c r="N15" s="117">
        <v>11341.447007916666</v>
      </c>
      <c r="O15" s="117">
        <v>11341.447007916666</v>
      </c>
      <c r="P15" s="117">
        <v>11341.447007916666</v>
      </c>
      <c r="Q15" s="117">
        <v>11341.447007916666</v>
      </c>
      <c r="R15" s="117">
        <v>11341.447007916666</v>
      </c>
      <c r="S15" s="117">
        <v>11341.447007916666</v>
      </c>
      <c r="T15" s="118">
        <f t="shared" si="1"/>
        <v>136097.364095</v>
      </c>
      <c r="V15" s="533">
        <f t="shared" si="0"/>
        <v>0</v>
      </c>
    </row>
    <row r="16" spans="1:22" ht="20.100000000000001" customHeight="1">
      <c r="A16" s="19"/>
      <c r="B16" s="498" t="s">
        <v>769</v>
      </c>
      <c r="C16" s="117">
        <v>5403.6260000000002</v>
      </c>
      <c r="D16" s="117">
        <v>5403.6260000000002</v>
      </c>
      <c r="E16" s="117">
        <v>5403.6260000000002</v>
      </c>
      <c r="F16" s="117">
        <v>5403.6260000000002</v>
      </c>
      <c r="G16" s="520"/>
      <c r="H16" s="117">
        <v>450.30216666666666</v>
      </c>
      <c r="I16" s="117">
        <v>450.30216666666666</v>
      </c>
      <c r="J16" s="117">
        <v>450.30216666666666</v>
      </c>
      <c r="K16" s="117">
        <v>450.30216666666666</v>
      </c>
      <c r="L16" s="117">
        <v>450.30216666666666</v>
      </c>
      <c r="M16" s="117">
        <v>450.30216666666666</v>
      </c>
      <c r="N16" s="117">
        <v>450.30216666666666</v>
      </c>
      <c r="O16" s="117">
        <v>450.30216666666666</v>
      </c>
      <c r="P16" s="117">
        <v>450.30216666666666</v>
      </c>
      <c r="Q16" s="117">
        <v>450.30216666666666</v>
      </c>
      <c r="R16" s="117">
        <v>450.30216666666666</v>
      </c>
      <c r="S16" s="117">
        <v>450.30216666666666</v>
      </c>
      <c r="T16" s="118">
        <f t="shared" si="1"/>
        <v>5403.6260000000002</v>
      </c>
      <c r="V16" s="533">
        <f t="shared" si="0"/>
        <v>0</v>
      </c>
    </row>
    <row r="17" spans="1:22" ht="20.100000000000001" customHeight="1">
      <c r="A17" s="19"/>
      <c r="B17" s="498" t="s">
        <v>770</v>
      </c>
      <c r="C17" s="117">
        <v>42408.837650000001</v>
      </c>
      <c r="D17" s="117">
        <v>42408.837650000001</v>
      </c>
      <c r="E17" s="117">
        <v>42408.837650000001</v>
      </c>
      <c r="F17" s="117">
        <v>42408.837650000001</v>
      </c>
      <c r="G17" s="520"/>
      <c r="H17" s="117">
        <v>3534.0698041666669</v>
      </c>
      <c r="I17" s="117">
        <v>3534.0698041666669</v>
      </c>
      <c r="J17" s="117">
        <v>3534.0698041666669</v>
      </c>
      <c r="K17" s="117">
        <v>3534.0698041666669</v>
      </c>
      <c r="L17" s="117">
        <v>3534.0698041666669</v>
      </c>
      <c r="M17" s="117">
        <v>3534.0698041666669</v>
      </c>
      <c r="N17" s="117">
        <v>3534.0698041666669</v>
      </c>
      <c r="O17" s="117">
        <v>3534.0698041666669</v>
      </c>
      <c r="P17" s="117">
        <v>3534.0698041666669</v>
      </c>
      <c r="Q17" s="117">
        <v>3534.0698041666669</v>
      </c>
      <c r="R17" s="117">
        <v>3534.0698041666669</v>
      </c>
      <c r="S17" s="117">
        <v>3534.0698041666669</v>
      </c>
      <c r="T17" s="118">
        <f t="shared" si="1"/>
        <v>42408.837650000001</v>
      </c>
      <c r="V17" s="533">
        <f t="shared" si="0"/>
        <v>0</v>
      </c>
    </row>
    <row r="18" spans="1:22" ht="20.100000000000001" customHeight="1">
      <c r="A18" s="19"/>
      <c r="B18" s="172" t="s">
        <v>771</v>
      </c>
      <c r="C18" s="232">
        <f>SUM(C12:C17)</f>
        <v>1418864.8810540005</v>
      </c>
      <c r="D18" s="232">
        <f t="shared" ref="D18:D26" si="2">SUM(H18:S18)</f>
        <v>1400426.8518987501</v>
      </c>
      <c r="E18" s="118">
        <f>SUM(E12:E17)</f>
        <v>1385026.8518987498</v>
      </c>
      <c r="F18" s="118">
        <f>SUM(F12:F17)</f>
        <v>1390826.8518987498</v>
      </c>
      <c r="G18" s="520"/>
      <c r="H18" s="118">
        <f t="shared" ref="H18:T18" si="3">SUM(H12:H17)</f>
        <v>116702.23765822913</v>
      </c>
      <c r="I18" s="118">
        <f t="shared" si="3"/>
        <v>116702.23765822913</v>
      </c>
      <c r="J18" s="118">
        <f t="shared" si="3"/>
        <v>116702.23765822913</v>
      </c>
      <c r="K18" s="118">
        <f t="shared" si="3"/>
        <v>116702.23765822913</v>
      </c>
      <c r="L18" s="118">
        <f t="shared" si="3"/>
        <v>116702.23765822913</v>
      </c>
      <c r="M18" s="118">
        <f t="shared" si="3"/>
        <v>116702.23765822913</v>
      </c>
      <c r="N18" s="118">
        <f t="shared" si="3"/>
        <v>116702.23765822913</v>
      </c>
      <c r="O18" s="118">
        <f t="shared" si="3"/>
        <v>116702.23765822913</v>
      </c>
      <c r="P18" s="118">
        <f t="shared" si="3"/>
        <v>116702.23765822913</v>
      </c>
      <c r="Q18" s="118">
        <f t="shared" si="3"/>
        <v>116702.23765822913</v>
      </c>
      <c r="R18" s="118">
        <f t="shared" si="3"/>
        <v>116702.23765822913</v>
      </c>
      <c r="S18" s="118">
        <f t="shared" si="3"/>
        <v>116702.23765822913</v>
      </c>
      <c r="T18" s="118">
        <f t="shared" si="3"/>
        <v>1400426.8518987498</v>
      </c>
    </row>
    <row r="19" spans="1:22" ht="20.100000000000001" customHeight="1">
      <c r="A19" s="19"/>
      <c r="B19" s="498" t="s">
        <v>772</v>
      </c>
      <c r="C19" s="117">
        <v>119385.24477999999</v>
      </c>
      <c r="D19" s="232">
        <f>SUM(H19:S19)</f>
        <v>116385.24477999999</v>
      </c>
      <c r="E19" s="118">
        <f>E77</f>
        <v>116385.24477999999</v>
      </c>
      <c r="F19" s="118">
        <f>F77</f>
        <v>116386.24477999999</v>
      </c>
      <c r="G19" s="520"/>
      <c r="H19" s="118">
        <f>H77</f>
        <v>9698.7703983333322</v>
      </c>
      <c r="I19" s="118">
        <f t="shared" ref="I19:S19" si="4">I77</f>
        <v>9698.7703983333322</v>
      </c>
      <c r="J19" s="118">
        <f t="shared" si="4"/>
        <v>9698.7703983333322</v>
      </c>
      <c r="K19" s="118">
        <f t="shared" si="4"/>
        <v>9698.7703983333322</v>
      </c>
      <c r="L19" s="118">
        <f t="shared" si="4"/>
        <v>9698.7703983333322</v>
      </c>
      <c r="M19" s="118">
        <f t="shared" si="4"/>
        <v>9698.7703983333322</v>
      </c>
      <c r="N19" s="118">
        <f t="shared" si="4"/>
        <v>9698.7703983333322</v>
      </c>
      <c r="O19" s="118">
        <f t="shared" si="4"/>
        <v>9698.7703983333322</v>
      </c>
      <c r="P19" s="118">
        <f t="shared" si="4"/>
        <v>9698.7703983333322</v>
      </c>
      <c r="Q19" s="118">
        <f t="shared" si="4"/>
        <v>9698.7703983333322</v>
      </c>
      <c r="R19" s="118">
        <f t="shared" si="4"/>
        <v>9698.7703983333322</v>
      </c>
      <c r="S19" s="118">
        <f t="shared" si="4"/>
        <v>9698.7703983333322</v>
      </c>
      <c r="T19" s="118">
        <f t="shared" ref="T19" si="5">T77</f>
        <v>116385.24477999999</v>
      </c>
    </row>
    <row r="20" spans="1:22" ht="20.100000000000001" customHeight="1">
      <c r="A20" s="19"/>
      <c r="B20" s="498" t="s">
        <v>773</v>
      </c>
      <c r="C20" s="117">
        <v>82536.161374491188</v>
      </c>
      <c r="D20" s="232">
        <f t="shared" si="2"/>
        <v>93842.836374491206</v>
      </c>
      <c r="E20" s="118">
        <f>E63</f>
        <v>98042.836374491191</v>
      </c>
      <c r="F20" s="118">
        <f>F63</f>
        <v>102242.83637449119</v>
      </c>
      <c r="G20" s="520"/>
      <c r="H20" s="118">
        <f>H63</f>
        <v>7820.2363645409323</v>
      </c>
      <c r="I20" s="118">
        <f t="shared" ref="I20:S20" si="6">I63</f>
        <v>7820.2363645409323</v>
      </c>
      <c r="J20" s="118">
        <f t="shared" si="6"/>
        <v>7820.2363645409323</v>
      </c>
      <c r="K20" s="118">
        <f t="shared" si="6"/>
        <v>7820.2363645409323</v>
      </c>
      <c r="L20" s="118">
        <f t="shared" si="6"/>
        <v>7820.2363645409323</v>
      </c>
      <c r="M20" s="118">
        <f t="shared" si="6"/>
        <v>7820.2363645409323</v>
      </c>
      <c r="N20" s="118">
        <f t="shared" si="6"/>
        <v>7820.2363645409323</v>
      </c>
      <c r="O20" s="118">
        <f t="shared" si="6"/>
        <v>7820.2363645409323</v>
      </c>
      <c r="P20" s="118">
        <f t="shared" si="6"/>
        <v>7820.2363645409323</v>
      </c>
      <c r="Q20" s="118">
        <f t="shared" si="6"/>
        <v>7820.2363645409323</v>
      </c>
      <c r="R20" s="118">
        <f t="shared" si="6"/>
        <v>7820.2363645409323</v>
      </c>
      <c r="S20" s="118">
        <f t="shared" si="6"/>
        <v>7820.2363645409323</v>
      </c>
      <c r="T20" s="118">
        <f t="shared" ref="T20" si="7">T63</f>
        <v>93842.83637449122</v>
      </c>
    </row>
    <row r="21" spans="1:22" ht="20.100000000000001" customHeight="1">
      <c r="A21" s="19"/>
      <c r="B21" s="498" t="s">
        <v>774</v>
      </c>
      <c r="C21" s="117">
        <v>661176.98563999997</v>
      </c>
      <c r="D21" s="232">
        <f t="shared" si="2"/>
        <v>665136.59486399917</v>
      </c>
      <c r="E21" s="118">
        <f>E49</f>
        <v>655236.59486399917</v>
      </c>
      <c r="F21" s="118">
        <f>F49</f>
        <v>658736.59486399917</v>
      </c>
      <c r="G21" s="520"/>
      <c r="H21" s="118">
        <f t="shared" ref="H21:S21" si="8">H49</f>
        <v>55428.049571999931</v>
      </c>
      <c r="I21" s="118">
        <f t="shared" si="8"/>
        <v>55428.049571999931</v>
      </c>
      <c r="J21" s="118">
        <f t="shared" si="8"/>
        <v>55428.049571999931</v>
      </c>
      <c r="K21" s="118">
        <f t="shared" si="8"/>
        <v>55428.049571999931</v>
      </c>
      <c r="L21" s="118">
        <f t="shared" si="8"/>
        <v>55428.049571999931</v>
      </c>
      <c r="M21" s="118">
        <f t="shared" si="8"/>
        <v>55428.049571999931</v>
      </c>
      <c r="N21" s="118">
        <f t="shared" si="8"/>
        <v>55428.049571999931</v>
      </c>
      <c r="O21" s="118">
        <f t="shared" si="8"/>
        <v>55428.049571999931</v>
      </c>
      <c r="P21" s="118">
        <f t="shared" si="8"/>
        <v>55428.049571999931</v>
      </c>
      <c r="Q21" s="118">
        <f t="shared" si="8"/>
        <v>55428.049571999931</v>
      </c>
      <c r="R21" s="118">
        <f t="shared" si="8"/>
        <v>55428.049571999931</v>
      </c>
      <c r="S21" s="118">
        <f t="shared" si="8"/>
        <v>55428.049571999931</v>
      </c>
      <c r="T21" s="118">
        <f t="shared" ref="T21" si="9">T49</f>
        <v>665136.59486399917</v>
      </c>
    </row>
    <row r="22" spans="1:22" ht="20.100000000000001" customHeight="1">
      <c r="A22" s="19"/>
      <c r="B22" s="498" t="s">
        <v>775</v>
      </c>
      <c r="C22" s="117">
        <v>150441.41873999994</v>
      </c>
      <c r="D22" s="232">
        <f t="shared" si="2"/>
        <v>168205.85363837224</v>
      </c>
      <c r="E22" s="118">
        <f>E56</f>
        <v>163805.85363837224</v>
      </c>
      <c r="F22" s="118">
        <f>F56</f>
        <v>161605.85363837224</v>
      </c>
      <c r="G22" s="520"/>
      <c r="H22" s="118">
        <f t="shared" ref="H22:S22" si="10">H56</f>
        <v>14017.154469864354</v>
      </c>
      <c r="I22" s="118">
        <f t="shared" si="10"/>
        <v>14017.154469864354</v>
      </c>
      <c r="J22" s="118">
        <f t="shared" si="10"/>
        <v>14017.154469864354</v>
      </c>
      <c r="K22" s="118">
        <f t="shared" si="10"/>
        <v>14017.154469864354</v>
      </c>
      <c r="L22" s="118">
        <f t="shared" si="10"/>
        <v>14017.154469864354</v>
      </c>
      <c r="M22" s="118">
        <f t="shared" si="10"/>
        <v>14017.154469864354</v>
      </c>
      <c r="N22" s="118">
        <f t="shared" si="10"/>
        <v>14017.154469864354</v>
      </c>
      <c r="O22" s="118">
        <f t="shared" si="10"/>
        <v>14017.154469864354</v>
      </c>
      <c r="P22" s="118">
        <f t="shared" si="10"/>
        <v>14017.154469864354</v>
      </c>
      <c r="Q22" s="118">
        <f t="shared" si="10"/>
        <v>14017.154469864354</v>
      </c>
      <c r="R22" s="118">
        <f t="shared" si="10"/>
        <v>14017.154469864354</v>
      </c>
      <c r="S22" s="118">
        <f t="shared" si="10"/>
        <v>14017.154469864354</v>
      </c>
      <c r="T22" s="118">
        <f t="shared" ref="T22" si="11">T56</f>
        <v>168205.85363837221</v>
      </c>
    </row>
    <row r="23" spans="1:22" ht="20.100000000000001" customHeight="1">
      <c r="A23" s="19"/>
      <c r="B23" s="498" t="s">
        <v>776</v>
      </c>
      <c r="C23" s="117">
        <v>78596.570000000007</v>
      </c>
      <c r="D23" s="232">
        <f t="shared" si="2"/>
        <v>85807.239669999981</v>
      </c>
      <c r="E23" s="118">
        <f>E70</f>
        <v>93507.239669999995</v>
      </c>
      <c r="F23" s="118">
        <f>F70</f>
        <v>101207.23967</v>
      </c>
      <c r="G23" s="520"/>
      <c r="H23" s="118">
        <f t="shared" ref="H23:S23" si="12">H70</f>
        <v>7150.6033058333333</v>
      </c>
      <c r="I23" s="118">
        <f t="shared" si="12"/>
        <v>7150.6033058333333</v>
      </c>
      <c r="J23" s="118">
        <f t="shared" si="12"/>
        <v>7150.6033058333333</v>
      </c>
      <c r="K23" s="118">
        <f t="shared" si="12"/>
        <v>7150.6033058333333</v>
      </c>
      <c r="L23" s="118">
        <f t="shared" si="12"/>
        <v>7150.6033058333333</v>
      </c>
      <c r="M23" s="118">
        <f t="shared" si="12"/>
        <v>7150.6033058333333</v>
      </c>
      <c r="N23" s="118">
        <f t="shared" si="12"/>
        <v>7150.6033058333333</v>
      </c>
      <c r="O23" s="118">
        <f t="shared" si="12"/>
        <v>7150.6033058333333</v>
      </c>
      <c r="P23" s="118">
        <f t="shared" si="12"/>
        <v>7150.6033058333333</v>
      </c>
      <c r="Q23" s="118">
        <f t="shared" si="12"/>
        <v>7150.6033058333333</v>
      </c>
      <c r="R23" s="118">
        <f t="shared" si="12"/>
        <v>7150.6033058333333</v>
      </c>
      <c r="S23" s="118">
        <f t="shared" si="12"/>
        <v>7150.6033058333333</v>
      </c>
      <c r="T23" s="118">
        <f t="shared" ref="T23" si="13">T70</f>
        <v>85807.239669999995</v>
      </c>
    </row>
    <row r="24" spans="1:22" ht="20.100000000000001" customHeight="1">
      <c r="A24" s="19"/>
      <c r="B24" s="498" t="s">
        <v>730</v>
      </c>
      <c r="C24" s="117">
        <v>177483.96575</v>
      </c>
      <c r="D24" s="232">
        <f t="shared" ref="D24:F24" si="14">D91</f>
        <v>177236.96575</v>
      </c>
      <c r="E24" s="118">
        <f t="shared" si="14"/>
        <v>181436.96575</v>
      </c>
      <c r="F24" s="118">
        <f t="shared" si="14"/>
        <v>185636.96575</v>
      </c>
      <c r="G24" s="520"/>
      <c r="H24" s="118">
        <f t="shared" ref="H24:T24" si="15">H91</f>
        <v>14769.747145833335</v>
      </c>
      <c r="I24" s="118">
        <f t="shared" si="15"/>
        <v>14769.747145833335</v>
      </c>
      <c r="J24" s="118">
        <f t="shared" si="15"/>
        <v>14769.747145833335</v>
      </c>
      <c r="K24" s="118">
        <f t="shared" si="15"/>
        <v>14769.747145833335</v>
      </c>
      <c r="L24" s="118">
        <f t="shared" si="15"/>
        <v>14769.747145833335</v>
      </c>
      <c r="M24" s="118">
        <f t="shared" si="15"/>
        <v>14769.747145833335</v>
      </c>
      <c r="N24" s="118">
        <f t="shared" si="15"/>
        <v>14769.747145833335</v>
      </c>
      <c r="O24" s="118">
        <f t="shared" si="15"/>
        <v>14769.747145833335</v>
      </c>
      <c r="P24" s="118">
        <f t="shared" si="15"/>
        <v>14769.747145833335</v>
      </c>
      <c r="Q24" s="118">
        <f t="shared" si="15"/>
        <v>14769.747145833335</v>
      </c>
      <c r="R24" s="118">
        <f t="shared" si="15"/>
        <v>14769.747145833335</v>
      </c>
      <c r="S24" s="118">
        <f t="shared" si="15"/>
        <v>14769.747145833335</v>
      </c>
      <c r="T24" s="118">
        <f t="shared" si="15"/>
        <v>177236.96574999997</v>
      </c>
    </row>
    <row r="25" spans="1:22" ht="20.100000000000001" customHeight="1">
      <c r="A25" s="19"/>
      <c r="B25" s="498" t="s">
        <v>731</v>
      </c>
      <c r="C25" s="117">
        <v>0</v>
      </c>
      <c r="D25" s="118">
        <f t="shared" ref="D25:F25" si="16">D98</f>
        <v>0</v>
      </c>
      <c r="E25" s="118">
        <f t="shared" si="16"/>
        <v>0</v>
      </c>
      <c r="F25" s="118">
        <f t="shared" si="16"/>
        <v>0</v>
      </c>
      <c r="G25" s="520"/>
      <c r="H25" s="118">
        <f t="shared" ref="H25:T25" si="17">H98</f>
        <v>0</v>
      </c>
      <c r="I25" s="118">
        <f t="shared" si="17"/>
        <v>0</v>
      </c>
      <c r="J25" s="118">
        <f t="shared" si="17"/>
        <v>0</v>
      </c>
      <c r="K25" s="118">
        <f t="shared" si="17"/>
        <v>0</v>
      </c>
      <c r="L25" s="118">
        <f t="shared" si="17"/>
        <v>0</v>
      </c>
      <c r="M25" s="118">
        <f t="shared" si="17"/>
        <v>0</v>
      </c>
      <c r="N25" s="118">
        <f t="shared" si="17"/>
        <v>0</v>
      </c>
      <c r="O25" s="118">
        <f t="shared" si="17"/>
        <v>0</v>
      </c>
      <c r="P25" s="118">
        <f t="shared" si="17"/>
        <v>0</v>
      </c>
      <c r="Q25" s="118">
        <f t="shared" si="17"/>
        <v>0</v>
      </c>
      <c r="R25" s="118">
        <f t="shared" si="17"/>
        <v>0</v>
      </c>
      <c r="S25" s="118">
        <f t="shared" si="17"/>
        <v>0</v>
      </c>
      <c r="T25" s="118">
        <f t="shared" si="17"/>
        <v>0</v>
      </c>
    </row>
    <row r="26" spans="1:22" ht="20.100000000000001" customHeight="1">
      <c r="A26" s="19"/>
      <c r="B26" s="498" t="s">
        <v>777</v>
      </c>
      <c r="C26" s="117">
        <v>72522.528000000006</v>
      </c>
      <c r="D26" s="232">
        <f t="shared" si="2"/>
        <v>86984.027999999991</v>
      </c>
      <c r="E26" s="118">
        <f>E84</f>
        <v>93684.028000000006</v>
      </c>
      <c r="F26" s="118">
        <f>F84</f>
        <v>100384.02800000001</v>
      </c>
      <c r="G26" s="520"/>
      <c r="H26" s="118">
        <f t="shared" ref="H26:S26" si="18">H84</f>
        <v>7248.6689999999999</v>
      </c>
      <c r="I26" s="118">
        <f t="shared" si="18"/>
        <v>7248.6689999999999</v>
      </c>
      <c r="J26" s="118">
        <f t="shared" si="18"/>
        <v>7248.6689999999999</v>
      </c>
      <c r="K26" s="118">
        <f t="shared" si="18"/>
        <v>7248.6689999999999</v>
      </c>
      <c r="L26" s="118">
        <f t="shared" si="18"/>
        <v>7248.6689999999999</v>
      </c>
      <c r="M26" s="118">
        <f t="shared" si="18"/>
        <v>7248.6689999999999</v>
      </c>
      <c r="N26" s="118">
        <f t="shared" si="18"/>
        <v>7248.6689999999999</v>
      </c>
      <c r="O26" s="118">
        <f t="shared" si="18"/>
        <v>7248.6689999999999</v>
      </c>
      <c r="P26" s="118">
        <f t="shared" si="18"/>
        <v>7248.6689999999999</v>
      </c>
      <c r="Q26" s="118">
        <f t="shared" si="18"/>
        <v>7248.6689999999999</v>
      </c>
      <c r="R26" s="118">
        <f t="shared" si="18"/>
        <v>7248.6689999999999</v>
      </c>
      <c r="S26" s="118">
        <f t="shared" si="18"/>
        <v>7248.6689999999999</v>
      </c>
      <c r="T26" s="118">
        <f t="shared" ref="T26" si="19">T84</f>
        <v>86984.028000000006</v>
      </c>
    </row>
    <row r="27" spans="1:22" ht="20.100000000000001" customHeight="1">
      <c r="A27" s="19"/>
      <c r="B27" s="498" t="s">
        <v>732</v>
      </c>
      <c r="C27" s="117">
        <v>16753.719000000001</v>
      </c>
      <c r="D27" s="118">
        <f t="shared" ref="D27:F27" si="20">D105</f>
        <v>16753.719000000001</v>
      </c>
      <c r="E27" s="118">
        <f t="shared" si="20"/>
        <v>16753.719000000001</v>
      </c>
      <c r="F27" s="118">
        <f t="shared" si="20"/>
        <v>16753.719000000001</v>
      </c>
      <c r="G27" s="520"/>
      <c r="H27" s="118">
        <f t="shared" ref="H27:T27" si="21">H105</f>
        <v>1396.1432500000001</v>
      </c>
      <c r="I27" s="118">
        <f t="shared" si="21"/>
        <v>1396.1432500000001</v>
      </c>
      <c r="J27" s="118">
        <f t="shared" si="21"/>
        <v>1396.1432500000001</v>
      </c>
      <c r="K27" s="118">
        <f t="shared" si="21"/>
        <v>1396.1432500000001</v>
      </c>
      <c r="L27" s="118">
        <f t="shared" si="21"/>
        <v>1396.1432500000001</v>
      </c>
      <c r="M27" s="118">
        <f t="shared" si="21"/>
        <v>1396.1432500000001</v>
      </c>
      <c r="N27" s="118">
        <f t="shared" si="21"/>
        <v>1396.1432500000001</v>
      </c>
      <c r="O27" s="118">
        <f t="shared" si="21"/>
        <v>1396.1432500000001</v>
      </c>
      <c r="P27" s="118">
        <f t="shared" si="21"/>
        <v>1396.1432500000001</v>
      </c>
      <c r="Q27" s="118">
        <f t="shared" si="21"/>
        <v>1396.1432500000001</v>
      </c>
      <c r="R27" s="118">
        <f t="shared" si="21"/>
        <v>1396.1432500000001</v>
      </c>
      <c r="S27" s="118">
        <f t="shared" si="21"/>
        <v>1396.1432500000001</v>
      </c>
      <c r="T27" s="118">
        <f t="shared" si="21"/>
        <v>16753.719000000005</v>
      </c>
    </row>
    <row r="28" spans="1:22" ht="20.100000000000001" customHeight="1">
      <c r="A28" s="19"/>
      <c r="B28" s="498" t="s">
        <v>733</v>
      </c>
      <c r="C28" s="117">
        <v>25425.559000000001</v>
      </c>
      <c r="D28" s="118">
        <f t="shared" ref="D28:F28" si="22">D112</f>
        <v>25425.559000000001</v>
      </c>
      <c r="E28" s="118">
        <f t="shared" si="22"/>
        <v>25425.559000000001</v>
      </c>
      <c r="F28" s="118">
        <f t="shared" si="22"/>
        <v>25425.559000000001</v>
      </c>
      <c r="G28" s="520"/>
      <c r="H28" s="118">
        <f t="shared" ref="H28:T28" si="23">H112</f>
        <v>2118.7965833333333</v>
      </c>
      <c r="I28" s="118">
        <f t="shared" si="23"/>
        <v>2118.7965833333333</v>
      </c>
      <c r="J28" s="118">
        <f t="shared" si="23"/>
        <v>2118.7965833333333</v>
      </c>
      <c r="K28" s="118">
        <f t="shared" si="23"/>
        <v>2118.7965833333333</v>
      </c>
      <c r="L28" s="118">
        <f t="shared" si="23"/>
        <v>2118.7965833333333</v>
      </c>
      <c r="M28" s="118">
        <f t="shared" si="23"/>
        <v>2118.7965833333333</v>
      </c>
      <c r="N28" s="118">
        <f t="shared" si="23"/>
        <v>2118.7965833333333</v>
      </c>
      <c r="O28" s="118">
        <f t="shared" si="23"/>
        <v>2118.7965833333333</v>
      </c>
      <c r="P28" s="118">
        <f t="shared" si="23"/>
        <v>2118.7965833333333</v>
      </c>
      <c r="Q28" s="118">
        <f t="shared" si="23"/>
        <v>2118.7965833333333</v>
      </c>
      <c r="R28" s="118">
        <f t="shared" si="23"/>
        <v>2118.7965833333333</v>
      </c>
      <c r="S28" s="118">
        <f t="shared" si="23"/>
        <v>2118.7965833333333</v>
      </c>
      <c r="T28" s="118">
        <f t="shared" si="23"/>
        <v>25425.558999999997</v>
      </c>
    </row>
    <row r="29" spans="1:22" ht="20.100000000000001" customHeight="1">
      <c r="A29" s="19"/>
      <c r="B29" s="498" t="s">
        <v>778</v>
      </c>
      <c r="C29" s="117">
        <v>662.88599999999997</v>
      </c>
      <c r="D29" s="117">
        <v>662.88599999999997</v>
      </c>
      <c r="E29" s="117">
        <v>662.88599999999997</v>
      </c>
      <c r="F29" s="117">
        <v>662.88599999999997</v>
      </c>
      <c r="G29" s="520"/>
      <c r="H29" s="117">
        <v>55.240499999999997</v>
      </c>
      <c r="I29" s="117">
        <v>55.240499999999997</v>
      </c>
      <c r="J29" s="117">
        <v>55.240499999999997</v>
      </c>
      <c r="K29" s="117">
        <v>55.240499999999997</v>
      </c>
      <c r="L29" s="117">
        <v>55.240499999999997</v>
      </c>
      <c r="M29" s="117">
        <v>55.240499999999997</v>
      </c>
      <c r="N29" s="117">
        <v>55.240499999999997</v>
      </c>
      <c r="O29" s="117">
        <v>55.240499999999997</v>
      </c>
      <c r="P29" s="117">
        <v>55.240499999999997</v>
      </c>
      <c r="Q29" s="117">
        <v>55.240499999999997</v>
      </c>
      <c r="R29" s="117">
        <v>55.240499999999997</v>
      </c>
      <c r="S29" s="117">
        <v>55.240499999999997</v>
      </c>
      <c r="T29" s="118">
        <f t="shared" ref="T29:T36" si="24">SUM(H29:S29)</f>
        <v>662.88599999999997</v>
      </c>
      <c r="V29" s="533">
        <f>IF(OR(D29=0,AND(ABS(T29)&gt;0.99*ABS(D29),ABS(T29)&lt;1.01*ABS(D29))),0,"Check the profile matches the Full Year Value in Column D")</f>
        <v>0</v>
      </c>
    </row>
    <row r="30" spans="1:22" ht="20.100000000000001" customHeight="1">
      <c r="A30" s="19"/>
      <c r="B30" s="498" t="s">
        <v>779</v>
      </c>
      <c r="C30" s="117">
        <v>0</v>
      </c>
      <c r="D30" s="117">
        <v>0</v>
      </c>
      <c r="E30" s="117"/>
      <c r="F30" s="117"/>
      <c r="G30" s="520"/>
      <c r="H30" s="117">
        <v>0</v>
      </c>
      <c r="I30" s="117">
        <v>0</v>
      </c>
      <c r="J30" s="117">
        <v>0</v>
      </c>
      <c r="K30" s="117">
        <v>0</v>
      </c>
      <c r="L30" s="117">
        <v>0</v>
      </c>
      <c r="M30" s="117">
        <v>0</v>
      </c>
      <c r="N30" s="117">
        <v>0</v>
      </c>
      <c r="O30" s="117">
        <v>0</v>
      </c>
      <c r="P30" s="117">
        <v>0</v>
      </c>
      <c r="Q30" s="117">
        <v>0</v>
      </c>
      <c r="R30" s="117">
        <v>0</v>
      </c>
      <c r="S30" s="117">
        <v>0</v>
      </c>
      <c r="T30" s="118">
        <f t="shared" si="24"/>
        <v>0</v>
      </c>
      <c r="V30" s="533">
        <f t="shared" ref="V30:V36" si="25">IF(OR(D30=0,AND(ABS(T30)&gt;0.99*ABS(D30),ABS(T30)&lt;1.01*ABS(D30))),0,"Check the profile matches the Full Year Value in Column D")</f>
        <v>0</v>
      </c>
    </row>
    <row r="31" spans="1:22" ht="20.100000000000001" customHeight="1">
      <c r="A31" s="19"/>
      <c r="B31" s="498" t="s">
        <v>780</v>
      </c>
      <c r="C31" s="117">
        <v>0</v>
      </c>
      <c r="D31" s="117">
        <v>0</v>
      </c>
      <c r="E31" s="117"/>
      <c r="F31" s="117"/>
      <c r="G31" s="520"/>
      <c r="H31" s="117">
        <v>0</v>
      </c>
      <c r="I31" s="117">
        <v>0</v>
      </c>
      <c r="J31" s="117">
        <v>0</v>
      </c>
      <c r="K31" s="117">
        <v>0</v>
      </c>
      <c r="L31" s="117">
        <v>0</v>
      </c>
      <c r="M31" s="117">
        <v>0</v>
      </c>
      <c r="N31" s="117">
        <v>0</v>
      </c>
      <c r="O31" s="117">
        <v>0</v>
      </c>
      <c r="P31" s="117">
        <v>0</v>
      </c>
      <c r="Q31" s="117">
        <v>0</v>
      </c>
      <c r="R31" s="117">
        <v>0</v>
      </c>
      <c r="S31" s="117">
        <v>0</v>
      </c>
      <c r="T31" s="118">
        <f t="shared" si="24"/>
        <v>0</v>
      </c>
      <c r="V31" s="533">
        <f t="shared" si="25"/>
        <v>0</v>
      </c>
    </row>
    <row r="32" spans="1:22" ht="20.100000000000001" customHeight="1">
      <c r="A32" s="19"/>
      <c r="B32" s="498" t="s">
        <v>781</v>
      </c>
      <c r="C32" s="117">
        <v>0</v>
      </c>
      <c r="D32" s="117">
        <v>0</v>
      </c>
      <c r="E32" s="117"/>
      <c r="F32" s="117"/>
      <c r="G32" s="520"/>
      <c r="H32" s="117">
        <v>0</v>
      </c>
      <c r="I32" s="117">
        <v>0</v>
      </c>
      <c r="J32" s="117">
        <v>0</v>
      </c>
      <c r="K32" s="117">
        <v>0</v>
      </c>
      <c r="L32" s="117">
        <v>0</v>
      </c>
      <c r="M32" s="117">
        <v>0</v>
      </c>
      <c r="N32" s="117">
        <v>0</v>
      </c>
      <c r="O32" s="117">
        <v>0</v>
      </c>
      <c r="P32" s="117">
        <v>0</v>
      </c>
      <c r="Q32" s="117">
        <v>0</v>
      </c>
      <c r="R32" s="117">
        <v>0</v>
      </c>
      <c r="S32" s="117">
        <v>0</v>
      </c>
      <c r="T32" s="118">
        <f t="shared" si="24"/>
        <v>0</v>
      </c>
      <c r="V32" s="533">
        <f t="shared" si="25"/>
        <v>0</v>
      </c>
    </row>
    <row r="33" spans="1:22" ht="20.100000000000001" customHeight="1">
      <c r="A33" s="19"/>
      <c r="B33" s="498" t="s">
        <v>782</v>
      </c>
      <c r="C33" s="117">
        <v>33151.425000000003</v>
      </c>
      <c r="D33" s="117">
        <v>33151.425000000003</v>
      </c>
      <c r="E33" s="117">
        <v>33151.425000000003</v>
      </c>
      <c r="F33" s="117">
        <v>33151.425000000003</v>
      </c>
      <c r="G33" s="520"/>
      <c r="H33" s="117">
        <v>2762.6187500000001</v>
      </c>
      <c r="I33" s="117">
        <v>2762.6187500000001</v>
      </c>
      <c r="J33" s="117">
        <v>2762.6187500000001</v>
      </c>
      <c r="K33" s="117">
        <v>2762.6187500000001</v>
      </c>
      <c r="L33" s="117">
        <v>2762.6187500000001</v>
      </c>
      <c r="M33" s="117">
        <v>2762.6187500000001</v>
      </c>
      <c r="N33" s="117">
        <v>2762.6187500000001</v>
      </c>
      <c r="O33" s="117">
        <v>2762.6187500000001</v>
      </c>
      <c r="P33" s="117">
        <v>2762.6187500000001</v>
      </c>
      <c r="Q33" s="117">
        <v>2762.6187500000001</v>
      </c>
      <c r="R33" s="117">
        <v>2762.6187500000001</v>
      </c>
      <c r="S33" s="117">
        <v>2762.6187500000001</v>
      </c>
      <c r="T33" s="118">
        <f t="shared" si="24"/>
        <v>33151.42500000001</v>
      </c>
      <c r="V33" s="533">
        <f t="shared" si="25"/>
        <v>0</v>
      </c>
    </row>
    <row r="34" spans="1:22" ht="20.100000000000001" customHeight="1">
      <c r="A34" s="19"/>
      <c r="B34" s="498" t="s">
        <v>783</v>
      </c>
      <c r="C34" s="119">
        <v>728.58900000000006</v>
      </c>
      <c r="D34" s="119">
        <v>728.58900000000006</v>
      </c>
      <c r="E34" s="119">
        <v>728.58900000000006</v>
      </c>
      <c r="F34" s="119">
        <v>728.58900000000006</v>
      </c>
      <c r="G34" s="520"/>
      <c r="H34" s="119">
        <v>60.715750000000007</v>
      </c>
      <c r="I34" s="119">
        <v>60.715750000000007</v>
      </c>
      <c r="J34" s="119">
        <v>60.715750000000007</v>
      </c>
      <c r="K34" s="119">
        <v>60.715750000000007</v>
      </c>
      <c r="L34" s="119">
        <v>60.715750000000007</v>
      </c>
      <c r="M34" s="119">
        <v>60.715750000000007</v>
      </c>
      <c r="N34" s="119">
        <v>60.715750000000007</v>
      </c>
      <c r="O34" s="119">
        <v>60.715750000000007</v>
      </c>
      <c r="P34" s="119">
        <v>60.715750000000007</v>
      </c>
      <c r="Q34" s="119">
        <v>60.715750000000007</v>
      </c>
      <c r="R34" s="119">
        <v>60.715750000000007</v>
      </c>
      <c r="S34" s="119">
        <v>60.715750000000007</v>
      </c>
      <c r="T34" s="118">
        <f t="shared" si="24"/>
        <v>728.58899999999994</v>
      </c>
      <c r="V34" s="533">
        <f t="shared" si="25"/>
        <v>0</v>
      </c>
    </row>
    <row r="35" spans="1:22" ht="20.100000000000001" customHeight="1">
      <c r="A35" s="19"/>
      <c r="B35" s="498" t="s">
        <v>784</v>
      </c>
      <c r="C35" s="119">
        <v>0</v>
      </c>
      <c r="D35" s="119">
        <v>0</v>
      </c>
      <c r="E35" s="119">
        <v>-22200</v>
      </c>
      <c r="F35" s="119">
        <v>-44400</v>
      </c>
      <c r="G35" s="520"/>
      <c r="H35" s="119">
        <v>0</v>
      </c>
      <c r="I35" s="119">
        <v>0</v>
      </c>
      <c r="J35" s="119">
        <v>0</v>
      </c>
      <c r="K35" s="119">
        <v>0</v>
      </c>
      <c r="L35" s="119">
        <v>0</v>
      </c>
      <c r="M35" s="119">
        <v>0</v>
      </c>
      <c r="N35" s="119">
        <v>0</v>
      </c>
      <c r="O35" s="119">
        <v>0</v>
      </c>
      <c r="P35" s="119">
        <v>0</v>
      </c>
      <c r="Q35" s="119">
        <v>0</v>
      </c>
      <c r="R35" s="119">
        <v>0</v>
      </c>
      <c r="S35" s="119">
        <v>0</v>
      </c>
      <c r="T35" s="118">
        <f t="shared" si="24"/>
        <v>0</v>
      </c>
      <c r="V35" s="533">
        <f t="shared" si="25"/>
        <v>0</v>
      </c>
    </row>
    <row r="36" spans="1:22" ht="20.100000000000001" customHeight="1">
      <c r="A36" s="19"/>
      <c r="B36" s="498" t="s">
        <v>785</v>
      </c>
      <c r="C36" s="120">
        <v>0</v>
      </c>
      <c r="D36" s="120">
        <v>0</v>
      </c>
      <c r="E36" s="120"/>
      <c r="F36" s="120"/>
      <c r="G36" s="520"/>
      <c r="H36" s="120">
        <v>0</v>
      </c>
      <c r="I36" s="120">
        <v>0</v>
      </c>
      <c r="J36" s="120">
        <v>0</v>
      </c>
      <c r="K36" s="120">
        <v>0</v>
      </c>
      <c r="L36" s="120">
        <v>0</v>
      </c>
      <c r="M36" s="120">
        <v>0</v>
      </c>
      <c r="N36" s="120">
        <v>0</v>
      </c>
      <c r="O36" s="120">
        <v>0</v>
      </c>
      <c r="P36" s="120">
        <v>0</v>
      </c>
      <c r="Q36" s="120">
        <v>0</v>
      </c>
      <c r="R36" s="120">
        <v>0</v>
      </c>
      <c r="S36" s="120">
        <v>0</v>
      </c>
      <c r="T36" s="118">
        <f t="shared" si="24"/>
        <v>0</v>
      </c>
      <c r="V36" s="533">
        <f t="shared" si="25"/>
        <v>0</v>
      </c>
    </row>
    <row r="37" spans="1:22" ht="20.100000000000001" customHeight="1">
      <c r="A37" s="19"/>
      <c r="B37" s="14" t="s">
        <v>786</v>
      </c>
      <c r="C37" s="118">
        <f>SUM(C19:C36)</f>
        <v>1418865.0522844908</v>
      </c>
      <c r="D37" s="232">
        <f>SUM(D19:D36)</f>
        <v>1470320.9410768624</v>
      </c>
      <c r="E37" s="118">
        <f>SUM(E19:E36)</f>
        <v>1456620.9410768624</v>
      </c>
      <c r="F37" s="118">
        <f>SUM(F19:F36)</f>
        <v>1458521.9410768624</v>
      </c>
      <c r="G37" s="520"/>
      <c r="H37" s="118">
        <f t="shared" ref="H37:S37" si="26">SUM(H19:H36)</f>
        <v>122526.74508973853</v>
      </c>
      <c r="I37" s="118">
        <f t="shared" si="26"/>
        <v>122526.74508973853</v>
      </c>
      <c r="J37" s="118">
        <f t="shared" si="26"/>
        <v>122526.74508973853</v>
      </c>
      <c r="K37" s="118">
        <f t="shared" si="26"/>
        <v>122526.74508973853</v>
      </c>
      <c r="L37" s="118">
        <f t="shared" si="26"/>
        <v>122526.74508973853</v>
      </c>
      <c r="M37" s="118">
        <f t="shared" si="26"/>
        <v>122526.74508973853</v>
      </c>
      <c r="N37" s="118">
        <f t="shared" si="26"/>
        <v>122526.74508973853</v>
      </c>
      <c r="O37" s="118">
        <f t="shared" si="26"/>
        <v>122526.74508973853</v>
      </c>
      <c r="P37" s="118">
        <f t="shared" si="26"/>
        <v>122526.74508973853</v>
      </c>
      <c r="Q37" s="118">
        <f t="shared" si="26"/>
        <v>122526.74508973853</v>
      </c>
      <c r="R37" s="118">
        <f t="shared" si="26"/>
        <v>122526.74508973853</v>
      </c>
      <c r="S37" s="118">
        <f t="shared" si="26"/>
        <v>122526.74508973853</v>
      </c>
      <c r="T37" s="118">
        <f t="shared" ref="T37" si="27">SUM(T19:T36)</f>
        <v>1470320.9410768624</v>
      </c>
    </row>
    <row r="38" spans="1:22" ht="20.100000000000001" customHeight="1">
      <c r="A38" s="19"/>
      <c r="B38" s="14" t="s">
        <v>787</v>
      </c>
      <c r="C38" s="118">
        <f>C18-C37</f>
        <v>-0.17123049031943083</v>
      </c>
      <c r="D38" s="232">
        <f>D18-D37</f>
        <v>-69894.089178112336</v>
      </c>
      <c r="E38" s="118">
        <f>E18-E37</f>
        <v>-71594.089178112568</v>
      </c>
      <c r="F38" s="118">
        <f>F18-F37</f>
        <v>-67695.089178112568</v>
      </c>
      <c r="G38" s="520"/>
      <c r="H38" s="118">
        <f t="shared" ref="H38:S38" si="28">H18-H37</f>
        <v>-5824.5074315093952</v>
      </c>
      <c r="I38" s="118">
        <f t="shared" si="28"/>
        <v>-5824.5074315093952</v>
      </c>
      <c r="J38" s="118">
        <f t="shared" si="28"/>
        <v>-5824.5074315093952</v>
      </c>
      <c r="K38" s="118">
        <f t="shared" si="28"/>
        <v>-5824.5074315093952</v>
      </c>
      <c r="L38" s="118">
        <f t="shared" si="28"/>
        <v>-5824.5074315093952</v>
      </c>
      <c r="M38" s="118">
        <f t="shared" si="28"/>
        <v>-5824.5074315093952</v>
      </c>
      <c r="N38" s="118">
        <f t="shared" si="28"/>
        <v>-5824.5074315093952</v>
      </c>
      <c r="O38" s="118">
        <f t="shared" si="28"/>
        <v>-5824.5074315093952</v>
      </c>
      <c r="P38" s="118">
        <f t="shared" si="28"/>
        <v>-5824.5074315093952</v>
      </c>
      <c r="Q38" s="118">
        <f t="shared" si="28"/>
        <v>-5824.5074315093952</v>
      </c>
      <c r="R38" s="118">
        <f t="shared" si="28"/>
        <v>-5824.5074315093952</v>
      </c>
      <c r="S38" s="118">
        <f t="shared" si="28"/>
        <v>-5824.5074315093952</v>
      </c>
      <c r="T38" s="118">
        <f t="shared" ref="T38" si="29">T18-T37</f>
        <v>-69894.089178112568</v>
      </c>
    </row>
    <row r="39" spans="1:22" ht="20.100000000000001" customHeight="1">
      <c r="A39" s="19"/>
      <c r="B39" s="19"/>
      <c r="C39" s="19"/>
      <c r="D39" s="19"/>
      <c r="E39" s="19"/>
      <c r="F39" s="19"/>
      <c r="G39" s="170"/>
      <c r="H39" s="19"/>
      <c r="I39" s="19"/>
      <c r="J39" s="19"/>
      <c r="K39" s="19"/>
      <c r="L39" s="19"/>
      <c r="M39" s="19"/>
      <c r="N39" s="19"/>
      <c r="O39" s="19"/>
      <c r="P39" s="19"/>
      <c r="Q39" s="19"/>
      <c r="R39" s="19"/>
      <c r="S39" s="19"/>
      <c r="T39" s="19"/>
    </row>
    <row r="40" spans="1:22" ht="20.100000000000001" customHeight="1">
      <c r="A40" s="19"/>
      <c r="B40" s="501" t="s">
        <v>788</v>
      </c>
      <c r="C40" s="575"/>
      <c r="D40" s="576"/>
      <c r="E40" s="576"/>
      <c r="F40" s="577"/>
      <c r="G40" s="578"/>
      <c r="H40" s="576" t="s">
        <v>789</v>
      </c>
      <c r="I40" s="576"/>
      <c r="J40" s="576"/>
      <c r="K40" s="576"/>
      <c r="L40" s="576"/>
      <c r="M40" s="576"/>
      <c r="N40" s="576"/>
      <c r="O40" s="576"/>
      <c r="P40" s="576"/>
      <c r="Q40" s="576"/>
      <c r="R40" s="576"/>
      <c r="S40" s="576"/>
      <c r="T40" s="577"/>
    </row>
    <row r="41" spans="1:22" ht="75.75" customHeight="1">
      <c r="A41" s="19"/>
      <c r="B41" s="501"/>
      <c r="C41" s="288" t="s">
        <v>759</v>
      </c>
      <c r="D41" s="288" t="s">
        <v>760</v>
      </c>
      <c r="E41" s="288" t="s">
        <v>761</v>
      </c>
      <c r="F41" s="288" t="s">
        <v>762</v>
      </c>
      <c r="G41" s="205"/>
      <c r="H41" s="288" t="s">
        <v>318</v>
      </c>
      <c r="I41" s="288" t="s">
        <v>319</v>
      </c>
      <c r="J41" s="288" t="s">
        <v>320</v>
      </c>
      <c r="K41" s="288" t="s">
        <v>321</v>
      </c>
      <c r="L41" s="288" t="s">
        <v>322</v>
      </c>
      <c r="M41" s="288" t="s">
        <v>323</v>
      </c>
      <c r="N41" s="497" t="s">
        <v>324</v>
      </c>
      <c r="O41" s="497" t="s">
        <v>325</v>
      </c>
      <c r="P41" s="497" t="s">
        <v>326</v>
      </c>
      <c r="Q41" s="497" t="s">
        <v>327</v>
      </c>
      <c r="R41" s="497" t="s">
        <v>328</v>
      </c>
      <c r="S41" s="497" t="s">
        <v>329</v>
      </c>
      <c r="T41" s="288" t="s">
        <v>760</v>
      </c>
    </row>
    <row r="42" spans="1:22" ht="20.100000000000001" customHeight="1">
      <c r="A42" s="19"/>
      <c r="B42" s="84" t="s">
        <v>367</v>
      </c>
      <c r="C42" s="924" t="s">
        <v>690</v>
      </c>
      <c r="D42" s="925"/>
      <c r="E42" s="925"/>
      <c r="F42" s="926"/>
      <c r="G42" s="205"/>
      <c r="H42" s="924" t="s">
        <v>690</v>
      </c>
      <c r="I42" s="925"/>
      <c r="J42" s="925"/>
      <c r="K42" s="925"/>
      <c r="L42" s="925"/>
      <c r="M42" s="925"/>
      <c r="N42" s="925"/>
      <c r="O42" s="925"/>
      <c r="P42" s="925"/>
      <c r="Q42" s="925"/>
      <c r="R42" s="925"/>
      <c r="S42" s="926"/>
      <c r="T42" s="84"/>
    </row>
    <row r="43" spans="1:22" ht="20.100000000000001" customHeight="1">
      <c r="A43" s="19"/>
      <c r="B43" s="133"/>
      <c r="C43" s="133"/>
      <c r="D43" s="133"/>
      <c r="E43" s="133"/>
      <c r="F43" s="133"/>
      <c r="G43" s="170"/>
      <c r="H43" s="133"/>
      <c r="I43" s="133"/>
      <c r="J43" s="133"/>
      <c r="K43" s="133"/>
      <c r="L43" s="133"/>
      <c r="M43" s="133"/>
      <c r="N43" s="133"/>
      <c r="O43" s="133"/>
      <c r="P43" s="133"/>
      <c r="Q43" s="133"/>
      <c r="R43" s="133"/>
      <c r="S43" s="133"/>
      <c r="T43" s="133"/>
    </row>
    <row r="44" spans="1:22" ht="20.100000000000001" customHeight="1">
      <c r="A44" s="19"/>
      <c r="B44" s="568" t="s">
        <v>790</v>
      </c>
      <c r="C44" s="569"/>
      <c r="D44" s="569"/>
      <c r="E44" s="569"/>
      <c r="F44" s="569"/>
      <c r="G44" s="569"/>
      <c r="H44" s="569"/>
      <c r="I44" s="569"/>
      <c r="J44" s="569"/>
      <c r="K44" s="569"/>
      <c r="L44" s="569"/>
      <c r="M44" s="569"/>
      <c r="N44" s="569"/>
      <c r="O44" s="569"/>
      <c r="P44" s="569"/>
      <c r="Q44" s="569"/>
      <c r="R44" s="569"/>
      <c r="S44" s="569"/>
      <c r="T44" s="570"/>
    </row>
    <row r="45" spans="1:22" ht="20.100000000000001" customHeight="1">
      <c r="A45" s="19"/>
      <c r="B45" s="498" t="s">
        <v>791</v>
      </c>
      <c r="C45" s="514"/>
      <c r="D45" s="124">
        <v>583103.10036222218</v>
      </c>
      <c r="E45" s="124">
        <f>D45+'4 - Cost Pressures'!J103-'5a - Savings Tracker'!I10+D48</f>
        <v>665136.59486399917</v>
      </c>
      <c r="F45" s="124">
        <f>E45+'2 - Net Expenditure'!E46+'2 - Net Expenditure'!E48-'5a - Savings Tracker'!K10</f>
        <v>655236.59486399917</v>
      </c>
      <c r="G45" s="205"/>
      <c r="H45" s="117">
        <v>48591.925030185179</v>
      </c>
      <c r="I45" s="117">
        <v>48591.925030185179</v>
      </c>
      <c r="J45" s="117">
        <v>48591.925030185179</v>
      </c>
      <c r="K45" s="117">
        <v>48591.925030185179</v>
      </c>
      <c r="L45" s="117">
        <v>48591.925030185179</v>
      </c>
      <c r="M45" s="117">
        <v>48591.925030185179</v>
      </c>
      <c r="N45" s="117">
        <v>48591.925030185179</v>
      </c>
      <c r="O45" s="117">
        <v>48591.925030185179</v>
      </c>
      <c r="P45" s="117">
        <v>48591.925030185179</v>
      </c>
      <c r="Q45" s="117">
        <v>48591.925030185179</v>
      </c>
      <c r="R45" s="117">
        <v>48591.925030185179</v>
      </c>
      <c r="S45" s="117">
        <v>48591.925030185179</v>
      </c>
      <c r="T45" s="542">
        <f t="shared" ref="T45:T48" si="30">SUM(H45:S45)</f>
        <v>583103.10036222218</v>
      </c>
      <c r="V45" s="533">
        <f t="shared" ref="V45:V48" si="31">IF(OR(D45=0,AND(ABS(T45)&gt;0.99*ABS(D45),ABS(T45)&lt;1.01*ABS(D45))),0,"Check the profile matches the Full Year Value in Column D")</f>
        <v>0</v>
      </c>
    </row>
    <row r="46" spans="1:22" ht="20.100000000000001" customHeight="1">
      <c r="A46" s="19"/>
      <c r="B46" s="498" t="s">
        <v>792</v>
      </c>
      <c r="C46" s="514"/>
      <c r="D46" s="118">
        <f>'4 - Cost Pressures'!I$103</f>
        <v>89583.494501777008</v>
      </c>
      <c r="E46" s="118">
        <f>'4 - Cost Pressures'!F110</f>
        <v>-9900</v>
      </c>
      <c r="F46" s="118">
        <f>'4 - Cost Pressures'!G110</f>
        <v>3500</v>
      </c>
      <c r="G46" s="205"/>
      <c r="H46" s="117">
        <v>7465.291208481417</v>
      </c>
      <c r="I46" s="117">
        <v>7465.291208481417</v>
      </c>
      <c r="J46" s="117">
        <v>7465.291208481417</v>
      </c>
      <c r="K46" s="117">
        <v>7465.291208481417</v>
      </c>
      <c r="L46" s="117">
        <v>7465.291208481417</v>
      </c>
      <c r="M46" s="117">
        <v>7465.291208481417</v>
      </c>
      <c r="N46" s="117">
        <v>7465.291208481417</v>
      </c>
      <c r="O46" s="117">
        <v>7465.291208481417</v>
      </c>
      <c r="P46" s="117">
        <v>7465.291208481417</v>
      </c>
      <c r="Q46" s="117">
        <v>7465.291208481417</v>
      </c>
      <c r="R46" s="117">
        <v>7465.291208481417</v>
      </c>
      <c r="S46" s="117">
        <v>7465.291208481417</v>
      </c>
      <c r="T46" s="542">
        <f t="shared" si="30"/>
        <v>89583.494501777008</v>
      </c>
      <c r="V46" s="533">
        <f t="shared" si="31"/>
        <v>0</v>
      </c>
    </row>
    <row r="47" spans="1:22" ht="20.100000000000001" customHeight="1">
      <c r="A47" s="19"/>
      <c r="B47" s="498" t="s">
        <v>793</v>
      </c>
      <c r="C47" s="514"/>
      <c r="D47" s="118">
        <f>-SUMIFS('5a - Savings Tracker'!AD$44:AD$1518,'5a - Savings Tracker'!$Q$44:$Q$1518,"Pay")</f>
        <v>-7550</v>
      </c>
      <c r="E47" s="118">
        <f>-'5a - Savings Tracker'!J10-'5a - Savings Tracker'!K10</f>
        <v>0</v>
      </c>
      <c r="F47" s="118">
        <f>-'5a - Savings Tracker'!L10-'5a - Savings Tracker'!M10</f>
        <v>0</v>
      </c>
      <c r="G47" s="205"/>
      <c r="H47" s="118">
        <f>-SUMIFS('5a - Savings Tracker'!R$44:R$1518,'5a - Savings Tracker'!$Q$44:$Q$1518,"Pay")</f>
        <v>-629.16666666666663</v>
      </c>
      <c r="I47" s="118">
        <f>-SUMIFS('5a - Savings Tracker'!S$44:S$1518,'5a - Savings Tracker'!$Q$44:$Q$1518,"Pay")</f>
        <v>-629.16666666666663</v>
      </c>
      <c r="J47" s="118">
        <f>-SUMIFS('5a - Savings Tracker'!T$44:T$1518,'5a - Savings Tracker'!$Q$44:$Q$1518,"Pay")</f>
        <v>-629.16666666666663</v>
      </c>
      <c r="K47" s="118">
        <f>-SUMIFS('5a - Savings Tracker'!U$44:U$1518,'5a - Savings Tracker'!$Q$44:$Q$1518,"Pay")</f>
        <v>-629.16666666666663</v>
      </c>
      <c r="L47" s="118">
        <f>-SUMIFS('5a - Savings Tracker'!V$44:V$1518,'5a - Savings Tracker'!$Q$44:$Q$1518,"Pay")</f>
        <v>-629.16666666666663</v>
      </c>
      <c r="M47" s="118">
        <f>-SUMIFS('5a - Savings Tracker'!W$44:W$1518,'5a - Savings Tracker'!$Q$44:$Q$1518,"Pay")</f>
        <v>-629.16666666666663</v>
      </c>
      <c r="N47" s="118">
        <f>-SUMIFS('5a - Savings Tracker'!X$44:X$1518,'5a - Savings Tracker'!$Q$44:$Q$1518,"Pay")</f>
        <v>-629.16666666666663</v>
      </c>
      <c r="O47" s="118">
        <f>-SUMIFS('5a - Savings Tracker'!Y$44:Y$1518,'5a - Savings Tracker'!$Q$44:$Q$1518,"Pay")</f>
        <v>-629.16666666666663</v>
      </c>
      <c r="P47" s="118">
        <f>-SUMIFS('5a - Savings Tracker'!Z$44:Z$1518,'5a - Savings Tracker'!$Q$44:$Q$1518,"Pay")</f>
        <v>-629.16666666666663</v>
      </c>
      <c r="Q47" s="118">
        <f>-SUMIFS('5a - Savings Tracker'!AA$44:AA$1518,'5a - Savings Tracker'!$Q$44:$Q$1518,"Pay")</f>
        <v>-629.16666666666663</v>
      </c>
      <c r="R47" s="118">
        <f>-SUMIFS('5a - Savings Tracker'!AB$44:AB$1518,'5a - Savings Tracker'!$Q$44:$Q$1518,"Pay")</f>
        <v>-629.16666666666663</v>
      </c>
      <c r="S47" s="118">
        <f>-SUMIFS('5a - Savings Tracker'!AC$44:AC$1518,'5a - Savings Tracker'!$Q$44:$Q$1518,"Pay")</f>
        <v>-629.16666666666663</v>
      </c>
      <c r="T47" s="118">
        <f>-SUMIFS('5a - Savings Tracker'!AD$44:AD$1518,'5a - Savings Tracker'!$Q$44:$Q$1518,"Pay")</f>
        <v>-7550</v>
      </c>
      <c r="V47" s="533">
        <f t="shared" si="31"/>
        <v>0</v>
      </c>
    </row>
    <row r="48" spans="1:22" ht="20.100000000000001" customHeight="1">
      <c r="A48" s="19"/>
      <c r="B48" s="498" t="s">
        <v>794</v>
      </c>
      <c r="C48" s="514"/>
      <c r="D48" s="118">
        <f>-'5b - Disinvest &amp; P. Assumption'!H10</f>
        <v>0</v>
      </c>
      <c r="E48" s="118">
        <f>-'5b - Disinvest &amp; P. Assumption'!J10-'5b - Disinvest &amp; P. Assumption'!K10</f>
        <v>0</v>
      </c>
      <c r="F48" s="118">
        <f>-'5b - Disinvest &amp; P. Assumption'!L10-'5b - Disinvest &amp; P. Assumption'!M10</f>
        <v>0</v>
      </c>
      <c r="G48" s="205"/>
      <c r="H48" s="117">
        <v>0</v>
      </c>
      <c r="I48" s="117">
        <v>0</v>
      </c>
      <c r="J48" s="117">
        <v>0</v>
      </c>
      <c r="K48" s="117">
        <v>0</v>
      </c>
      <c r="L48" s="117">
        <v>0</v>
      </c>
      <c r="M48" s="117">
        <v>0</v>
      </c>
      <c r="N48" s="117">
        <v>0</v>
      </c>
      <c r="O48" s="117">
        <v>0</v>
      </c>
      <c r="P48" s="117">
        <v>0</v>
      </c>
      <c r="Q48" s="117">
        <v>0</v>
      </c>
      <c r="R48" s="117">
        <v>0</v>
      </c>
      <c r="S48" s="117">
        <v>0</v>
      </c>
      <c r="T48" s="542">
        <f t="shared" si="30"/>
        <v>0</v>
      </c>
      <c r="V48" s="533">
        <f t="shared" si="31"/>
        <v>0</v>
      </c>
    </row>
    <row r="49" spans="1:22" ht="20.100000000000001" customHeight="1">
      <c r="A49" s="19"/>
      <c r="B49" s="172" t="s">
        <v>795</v>
      </c>
      <c r="C49" s="724">
        <f>C21</f>
        <v>661176.98563999997</v>
      </c>
      <c r="D49" s="232">
        <f>SUM(D45:D48)</f>
        <v>665136.59486399917</v>
      </c>
      <c r="E49" s="118">
        <f>SUM(E45:E48)</f>
        <v>655236.59486399917</v>
      </c>
      <c r="F49" s="118">
        <f>SUM(F45:F48)</f>
        <v>658736.59486399917</v>
      </c>
      <c r="G49" s="205"/>
      <c r="H49" s="118">
        <f t="shared" ref="H49:S49" si="32">SUM(H45:H48)</f>
        <v>55428.049571999931</v>
      </c>
      <c r="I49" s="118">
        <f t="shared" si="32"/>
        <v>55428.049571999931</v>
      </c>
      <c r="J49" s="118">
        <f t="shared" si="32"/>
        <v>55428.049571999931</v>
      </c>
      <c r="K49" s="118">
        <f t="shared" si="32"/>
        <v>55428.049571999931</v>
      </c>
      <c r="L49" s="118">
        <f t="shared" si="32"/>
        <v>55428.049571999931</v>
      </c>
      <c r="M49" s="118">
        <f t="shared" si="32"/>
        <v>55428.049571999931</v>
      </c>
      <c r="N49" s="118">
        <f t="shared" si="32"/>
        <v>55428.049571999931</v>
      </c>
      <c r="O49" s="118">
        <f t="shared" si="32"/>
        <v>55428.049571999931</v>
      </c>
      <c r="P49" s="118">
        <f t="shared" si="32"/>
        <v>55428.049571999931</v>
      </c>
      <c r="Q49" s="118">
        <f t="shared" si="32"/>
        <v>55428.049571999931</v>
      </c>
      <c r="R49" s="118">
        <f t="shared" si="32"/>
        <v>55428.049571999931</v>
      </c>
      <c r="S49" s="118">
        <f t="shared" si="32"/>
        <v>55428.049571999931</v>
      </c>
      <c r="T49" s="118">
        <f t="shared" ref="T49" si="33">SUM(T45:T48)</f>
        <v>665136.59486399917</v>
      </c>
    </row>
    <row r="50" spans="1:22" ht="20.100000000000001" customHeight="1">
      <c r="A50" s="19"/>
      <c r="B50" s="19"/>
      <c r="C50" s="19"/>
      <c r="D50" s="19"/>
      <c r="E50" s="19"/>
      <c r="F50" s="19"/>
      <c r="G50" s="19"/>
      <c r="H50" s="19"/>
      <c r="I50" s="19"/>
      <c r="J50" s="19"/>
      <c r="K50" s="19"/>
      <c r="L50" s="19"/>
      <c r="M50" s="19"/>
      <c r="N50" s="19"/>
      <c r="O50" s="19"/>
      <c r="P50" s="19"/>
      <c r="Q50" s="19"/>
      <c r="R50" s="19"/>
      <c r="S50" s="19"/>
      <c r="T50" s="19"/>
    </row>
    <row r="51" spans="1:22" ht="20.100000000000001" customHeight="1">
      <c r="A51" s="19"/>
      <c r="B51" s="568" t="s">
        <v>796</v>
      </c>
      <c r="C51" s="569"/>
      <c r="D51" s="569"/>
      <c r="E51" s="569"/>
      <c r="F51" s="569"/>
      <c r="G51" s="569"/>
      <c r="H51" s="569"/>
      <c r="I51" s="569"/>
      <c r="J51" s="569"/>
      <c r="K51" s="569"/>
      <c r="L51" s="569"/>
      <c r="M51" s="569"/>
      <c r="N51" s="569"/>
      <c r="O51" s="569"/>
      <c r="P51" s="569"/>
      <c r="Q51" s="569"/>
      <c r="R51" s="569"/>
      <c r="S51" s="569"/>
      <c r="T51" s="570"/>
    </row>
    <row r="52" spans="1:22" ht="20.100000000000001" customHeight="1">
      <c r="A52" s="19"/>
      <c r="B52" s="498" t="s">
        <v>791</v>
      </c>
      <c r="C52" s="514"/>
      <c r="D52" s="124">
        <v>129641.61873999993</v>
      </c>
      <c r="E52" s="124">
        <f>D52+'4 - Cost Pressures'!L103-'5a - Savings Tracker'!I11+D55</f>
        <v>168205.85363837224</v>
      </c>
      <c r="F52" s="124">
        <f>E52+E53+E55-'5a - Savings Tracker'!K11</f>
        <v>163805.85363837224</v>
      </c>
      <c r="G52" s="205"/>
      <c r="H52" s="117">
        <v>10803.468228333328</v>
      </c>
      <c r="I52" s="117">
        <v>10803.468228333328</v>
      </c>
      <c r="J52" s="117">
        <v>10803.468228333328</v>
      </c>
      <c r="K52" s="117">
        <v>10803.468228333328</v>
      </c>
      <c r="L52" s="117">
        <v>10803.468228333328</v>
      </c>
      <c r="M52" s="117">
        <v>10803.468228333328</v>
      </c>
      <c r="N52" s="117">
        <v>10803.468228333328</v>
      </c>
      <c r="O52" s="117">
        <v>10803.468228333328</v>
      </c>
      <c r="P52" s="117">
        <v>10803.468228333328</v>
      </c>
      <c r="Q52" s="117">
        <v>10803.468228333328</v>
      </c>
      <c r="R52" s="117">
        <v>10803.468228333328</v>
      </c>
      <c r="S52" s="117">
        <v>10803.468228333328</v>
      </c>
      <c r="T52" s="542">
        <f t="shared" ref="T52:T53" si="34">SUM(H52:S52)</f>
        <v>129641.6187399999</v>
      </c>
      <c r="V52" s="533">
        <f t="shared" ref="V52:V55" si="35">IF(OR(D52=0,AND(ABS(T52)&gt;0.99*ABS(D52),ABS(T52)&lt;1.01*ABS(D52))),0,"Check the profile matches the Full Year Value in Column D")</f>
        <v>0</v>
      </c>
    </row>
    <row r="53" spans="1:22" ht="20.100000000000001" customHeight="1">
      <c r="A53" s="19"/>
      <c r="B53" s="498" t="s">
        <v>792</v>
      </c>
      <c r="C53" s="514"/>
      <c r="D53" s="118">
        <f>'4 - Cost Pressures'!K$103</f>
        <v>44314.234898372313</v>
      </c>
      <c r="E53" s="118">
        <f>'4 - Cost Pressures'!F111</f>
        <v>-4400</v>
      </c>
      <c r="F53" s="118">
        <f>'4 - Cost Pressures'!G111</f>
        <v>-2200</v>
      </c>
      <c r="G53" s="205"/>
      <c r="H53" s="117">
        <v>3692.8529081976926</v>
      </c>
      <c r="I53" s="117">
        <v>3692.8529081976926</v>
      </c>
      <c r="J53" s="117">
        <v>3692.8529081976926</v>
      </c>
      <c r="K53" s="117">
        <v>3692.8529081976926</v>
      </c>
      <c r="L53" s="117">
        <v>3692.8529081976926</v>
      </c>
      <c r="M53" s="117">
        <v>3692.8529081976926</v>
      </c>
      <c r="N53" s="117">
        <v>3692.8529081976926</v>
      </c>
      <c r="O53" s="117">
        <v>3692.8529081976926</v>
      </c>
      <c r="P53" s="117">
        <v>3692.8529081976926</v>
      </c>
      <c r="Q53" s="117">
        <v>3692.8529081976926</v>
      </c>
      <c r="R53" s="117">
        <v>3692.8529081976926</v>
      </c>
      <c r="S53" s="117">
        <v>3692.8529081976926</v>
      </c>
      <c r="T53" s="542">
        <f t="shared" si="34"/>
        <v>44314.23489837232</v>
      </c>
      <c r="V53" s="533">
        <f t="shared" si="35"/>
        <v>0</v>
      </c>
    </row>
    <row r="54" spans="1:22" ht="20.100000000000001" customHeight="1">
      <c r="A54" s="19"/>
      <c r="B54" s="498" t="s">
        <v>793</v>
      </c>
      <c r="C54" s="514"/>
      <c r="D54" s="118">
        <f>-SUMIFS('5a - Savings Tracker'!AD$44:AD$1518,'5a - Savings Tracker'!$Q$44:$Q$1518,"Non Pay")</f>
        <v>-5750.0000000000009</v>
      </c>
      <c r="E54" s="118">
        <f>-'5a - Savings Tracker'!J11-'5a - Savings Tracker'!K11</f>
        <v>0</v>
      </c>
      <c r="F54" s="118">
        <f>-'5a - Savings Tracker'!L11-'5a - Savings Tracker'!M11</f>
        <v>0</v>
      </c>
      <c r="G54" s="205"/>
      <c r="H54" s="118">
        <f>-SUMIFS('5a - Savings Tracker'!R$44:R$1518,'5a - Savings Tracker'!$Q$44:$Q$1518,"Non Pay")</f>
        <v>-479.16666666666669</v>
      </c>
      <c r="I54" s="118">
        <f>-SUMIFS('5a - Savings Tracker'!S$44:S$1518,'5a - Savings Tracker'!$Q$44:$Q$1518,"Non Pay")</f>
        <v>-479.16666666666669</v>
      </c>
      <c r="J54" s="118">
        <f>-SUMIFS('5a - Savings Tracker'!T$44:T$1518,'5a - Savings Tracker'!$Q$44:$Q$1518,"Non Pay")</f>
        <v>-479.16666666666669</v>
      </c>
      <c r="K54" s="118">
        <f>-SUMIFS('5a - Savings Tracker'!U$44:U$1518,'5a - Savings Tracker'!$Q$44:$Q$1518,"Non Pay")</f>
        <v>-479.16666666666669</v>
      </c>
      <c r="L54" s="118">
        <f>-SUMIFS('5a - Savings Tracker'!V$44:V$1518,'5a - Savings Tracker'!$Q$44:$Q$1518,"Non Pay")</f>
        <v>-479.16666666666669</v>
      </c>
      <c r="M54" s="118">
        <f>-SUMIFS('5a - Savings Tracker'!W$44:W$1518,'5a - Savings Tracker'!$Q$44:$Q$1518,"Non Pay")</f>
        <v>-479.16666666666669</v>
      </c>
      <c r="N54" s="118">
        <f>-SUMIFS('5a - Savings Tracker'!X$44:X$1518,'5a - Savings Tracker'!$Q$44:$Q$1518,"Non Pay")</f>
        <v>-479.16666666666669</v>
      </c>
      <c r="O54" s="118">
        <f>-SUMIFS('5a - Savings Tracker'!Y$44:Y$1518,'5a - Savings Tracker'!$Q$44:$Q$1518,"Non Pay")</f>
        <v>-479.16666666666669</v>
      </c>
      <c r="P54" s="118">
        <f>-SUMIFS('5a - Savings Tracker'!Z$44:Z$1518,'5a - Savings Tracker'!$Q$44:$Q$1518,"Non Pay")</f>
        <v>-479.16666666666669</v>
      </c>
      <c r="Q54" s="118">
        <f>-SUMIFS('5a - Savings Tracker'!AA$44:AA$1518,'5a - Savings Tracker'!$Q$44:$Q$1518,"Non Pay")</f>
        <v>-479.16666666666669</v>
      </c>
      <c r="R54" s="118">
        <f>-SUMIFS('5a - Savings Tracker'!AB$44:AB$1518,'5a - Savings Tracker'!$Q$44:$Q$1518,"Non Pay")</f>
        <v>-479.16666666666669</v>
      </c>
      <c r="S54" s="118">
        <f>-SUMIFS('5a - Savings Tracker'!AC$44:AC$1518,'5a - Savings Tracker'!$Q$44:$Q$1518,"Non Pay")</f>
        <v>-479.16666666666669</v>
      </c>
      <c r="T54" s="118">
        <f>-SUMIFS('5a - Savings Tracker'!AD$44:AD$1518,'5a - Savings Tracker'!$Q$44:$Q$1518,"Non Pay")</f>
        <v>-5750.0000000000009</v>
      </c>
      <c r="V54" s="533">
        <f t="shared" si="35"/>
        <v>0</v>
      </c>
    </row>
    <row r="55" spans="1:22" ht="20.100000000000001" customHeight="1">
      <c r="A55" s="19"/>
      <c r="B55" s="498" t="s">
        <v>794</v>
      </c>
      <c r="C55" s="514"/>
      <c r="D55" s="118">
        <f>-'5b - Disinvest &amp; P. Assumption'!H11</f>
        <v>0</v>
      </c>
      <c r="E55" s="118">
        <f>-'5b - Disinvest &amp; P. Assumption'!J11-'5b - Disinvest &amp; P. Assumption'!K11</f>
        <v>0</v>
      </c>
      <c r="F55" s="118">
        <f>-'5b - Disinvest &amp; P. Assumption'!L11-'5b - Disinvest &amp; P. Assumption'!M11</f>
        <v>0</v>
      </c>
      <c r="G55" s="205"/>
      <c r="H55" s="117">
        <v>0</v>
      </c>
      <c r="I55" s="117">
        <v>0</v>
      </c>
      <c r="J55" s="117">
        <v>0</v>
      </c>
      <c r="K55" s="117">
        <v>0</v>
      </c>
      <c r="L55" s="117">
        <v>0</v>
      </c>
      <c r="M55" s="117">
        <v>0</v>
      </c>
      <c r="N55" s="117">
        <v>0</v>
      </c>
      <c r="O55" s="117">
        <v>0</v>
      </c>
      <c r="P55" s="117">
        <v>0</v>
      </c>
      <c r="Q55" s="117">
        <v>0</v>
      </c>
      <c r="R55" s="117">
        <v>0</v>
      </c>
      <c r="S55" s="117">
        <v>0</v>
      </c>
      <c r="T55" s="542">
        <f t="shared" ref="T55" si="36">SUM(H55:S55)</f>
        <v>0</v>
      </c>
      <c r="V55" s="533">
        <f t="shared" si="35"/>
        <v>0</v>
      </c>
    </row>
    <row r="56" spans="1:22" ht="20.100000000000001" customHeight="1">
      <c r="A56" s="19"/>
      <c r="B56" s="172" t="s">
        <v>797</v>
      </c>
      <c r="C56" s="724">
        <f>C22</f>
        <v>150441.41873999994</v>
      </c>
      <c r="D56" s="232">
        <f>SUM(D52:D55)</f>
        <v>168205.85363837224</v>
      </c>
      <c r="E56" s="118">
        <f>SUM(E52:E55)</f>
        <v>163805.85363837224</v>
      </c>
      <c r="F56" s="118">
        <f>SUM(F52:F55)</f>
        <v>161605.85363837224</v>
      </c>
      <c r="G56" s="205"/>
      <c r="H56" s="118">
        <f>SUM(H52:H55)</f>
        <v>14017.154469864354</v>
      </c>
      <c r="I56" s="118">
        <f t="shared" ref="I56:S56" si="37">SUM(I52:I55)</f>
        <v>14017.154469864354</v>
      </c>
      <c r="J56" s="118">
        <f t="shared" si="37"/>
        <v>14017.154469864354</v>
      </c>
      <c r="K56" s="118">
        <f t="shared" si="37"/>
        <v>14017.154469864354</v>
      </c>
      <c r="L56" s="118">
        <f t="shared" si="37"/>
        <v>14017.154469864354</v>
      </c>
      <c r="M56" s="118">
        <f t="shared" si="37"/>
        <v>14017.154469864354</v>
      </c>
      <c r="N56" s="118">
        <f t="shared" si="37"/>
        <v>14017.154469864354</v>
      </c>
      <c r="O56" s="118">
        <f t="shared" si="37"/>
        <v>14017.154469864354</v>
      </c>
      <c r="P56" s="118">
        <f t="shared" si="37"/>
        <v>14017.154469864354</v>
      </c>
      <c r="Q56" s="118">
        <f t="shared" si="37"/>
        <v>14017.154469864354</v>
      </c>
      <c r="R56" s="118">
        <f t="shared" si="37"/>
        <v>14017.154469864354</v>
      </c>
      <c r="S56" s="118">
        <f t="shared" si="37"/>
        <v>14017.154469864354</v>
      </c>
      <c r="T56" s="118">
        <f t="shared" ref="T56" si="38">SUM(T52:T55)</f>
        <v>168205.85363837221</v>
      </c>
    </row>
    <row r="57" spans="1:22" ht="20.100000000000001" customHeight="1">
      <c r="A57" s="19"/>
      <c r="B57" s="19"/>
      <c r="C57" s="19"/>
      <c r="D57" s="19"/>
      <c r="E57" s="19"/>
      <c r="F57" s="19"/>
      <c r="G57" s="19"/>
      <c r="H57" s="19"/>
      <c r="I57" s="19"/>
      <c r="J57" s="19"/>
      <c r="K57" s="19"/>
      <c r="L57" s="19"/>
      <c r="M57" s="19"/>
      <c r="N57" s="19"/>
      <c r="O57" s="19"/>
      <c r="P57" s="19"/>
      <c r="Q57" s="19"/>
      <c r="R57" s="19"/>
      <c r="S57" s="19"/>
      <c r="T57" s="19"/>
    </row>
    <row r="58" spans="1:22" ht="20.100000000000001" customHeight="1">
      <c r="A58" s="19"/>
      <c r="B58" s="568" t="s">
        <v>798</v>
      </c>
      <c r="C58" s="569"/>
      <c r="D58" s="569"/>
      <c r="E58" s="569"/>
      <c r="F58" s="569"/>
      <c r="G58" s="569"/>
      <c r="H58" s="569"/>
      <c r="I58" s="569"/>
      <c r="J58" s="569"/>
      <c r="K58" s="569"/>
      <c r="L58" s="569"/>
      <c r="M58" s="569"/>
      <c r="N58" s="569"/>
      <c r="O58" s="569"/>
      <c r="P58" s="569"/>
      <c r="Q58" s="569"/>
      <c r="R58" s="569"/>
      <c r="S58" s="569"/>
      <c r="T58" s="570"/>
    </row>
    <row r="59" spans="1:22" ht="20.100000000000001" customHeight="1">
      <c r="A59" s="19"/>
      <c r="B59" s="498" t="s">
        <v>791</v>
      </c>
      <c r="C59" s="514"/>
      <c r="D59" s="124">
        <v>82536.161374491188</v>
      </c>
      <c r="E59" s="124">
        <f>D59+'4 - Cost Pressures'!N103-'5a - Savings Tracker'!I12+D62</f>
        <v>93842.836374491191</v>
      </c>
      <c r="F59" s="124">
        <f>E59+E60+E62-'5a - Savings Tracker'!K12</f>
        <v>98042.836374491191</v>
      </c>
      <c r="G59" s="205"/>
      <c r="H59" s="117">
        <v>6878.0134478742657</v>
      </c>
      <c r="I59" s="117">
        <v>6878.0134478742657</v>
      </c>
      <c r="J59" s="117">
        <v>6878.0134478742657</v>
      </c>
      <c r="K59" s="117">
        <v>6878.0134478742657</v>
      </c>
      <c r="L59" s="117">
        <v>6878.0134478742657</v>
      </c>
      <c r="M59" s="117">
        <v>6878.0134478742657</v>
      </c>
      <c r="N59" s="117">
        <v>6878.0134478742657</v>
      </c>
      <c r="O59" s="117">
        <v>6878.0134478742657</v>
      </c>
      <c r="P59" s="117">
        <v>6878.0134478742657</v>
      </c>
      <c r="Q59" s="117">
        <v>6878.0134478742657</v>
      </c>
      <c r="R59" s="117">
        <v>6878.0134478742657</v>
      </c>
      <c r="S59" s="117">
        <v>6878.0134478742657</v>
      </c>
      <c r="T59" s="542">
        <f t="shared" ref="T59:T62" si="39">SUM(H59:S59)</f>
        <v>82536.161374491217</v>
      </c>
      <c r="V59" s="533">
        <f t="shared" ref="V59:V62" si="40">IF(OR(D59=0,AND(ABS(T59)&gt;0.99*ABS(D59),ABS(T59)&lt;1.01*ABS(D59))),0,"Check the profile matches the Full Year Value in Column D")</f>
        <v>0</v>
      </c>
    </row>
    <row r="60" spans="1:22" ht="20.100000000000001" customHeight="1">
      <c r="A60" s="19"/>
      <c r="B60" s="498" t="s">
        <v>792</v>
      </c>
      <c r="C60" s="514"/>
      <c r="D60" s="118">
        <f>'4 - Cost Pressures'!M$103</f>
        <v>12306.675000000001</v>
      </c>
      <c r="E60" s="118">
        <f>'4 - Cost Pressures'!F112</f>
        <v>4200</v>
      </c>
      <c r="F60" s="118">
        <f>'4 - Cost Pressures'!G112</f>
        <v>4200</v>
      </c>
      <c r="G60" s="205"/>
      <c r="H60" s="117">
        <v>1025.5562500000001</v>
      </c>
      <c r="I60" s="117">
        <v>1025.5562500000001</v>
      </c>
      <c r="J60" s="117">
        <v>1025.5562500000001</v>
      </c>
      <c r="K60" s="117">
        <v>1025.5562500000001</v>
      </c>
      <c r="L60" s="117">
        <v>1025.5562500000001</v>
      </c>
      <c r="M60" s="117">
        <v>1025.5562500000001</v>
      </c>
      <c r="N60" s="117">
        <v>1025.5562500000001</v>
      </c>
      <c r="O60" s="117">
        <v>1025.5562500000001</v>
      </c>
      <c r="P60" s="117">
        <v>1025.5562500000001</v>
      </c>
      <c r="Q60" s="117">
        <v>1025.5562500000001</v>
      </c>
      <c r="R60" s="117">
        <v>1025.5562500000001</v>
      </c>
      <c r="S60" s="117">
        <v>1025.5562500000001</v>
      </c>
      <c r="T60" s="542">
        <f t="shared" si="39"/>
        <v>12306.674999999997</v>
      </c>
      <c r="V60" s="533">
        <f t="shared" si="40"/>
        <v>0</v>
      </c>
    </row>
    <row r="61" spans="1:22" ht="20.100000000000001" customHeight="1">
      <c r="A61" s="19"/>
      <c r="B61" s="498" t="s">
        <v>793</v>
      </c>
      <c r="C61" s="514"/>
      <c r="D61" s="118">
        <f>-SUMIFS('5a - Savings Tracker'!AD$44:AD$1518,'5a - Savings Tracker'!$Q$44:$Q$1518,"PRIMARY CARE DRUGS")</f>
        <v>-1000.0000000000001</v>
      </c>
      <c r="E61" s="118">
        <f>-'5a - Savings Tracker'!J12-'5a - Savings Tracker'!K12</f>
        <v>0</v>
      </c>
      <c r="F61" s="118">
        <f>-'5a - Savings Tracker'!L12-'5a - Savings Tracker'!M12</f>
        <v>0</v>
      </c>
      <c r="G61" s="205"/>
      <c r="H61" s="118">
        <f>-SUMIFS('5a - Savings Tracker'!R$44:R$1518,'5a - Savings Tracker'!$Q$44:$Q$1518,"PRIMARY CARE DRUGS")</f>
        <v>-83.333333333333329</v>
      </c>
      <c r="I61" s="118">
        <f>-SUMIFS('5a - Savings Tracker'!S$44:S$1518,'5a - Savings Tracker'!$Q$44:$Q$1518,"PRIMARY CARE DRUGS")</f>
        <v>-83.333333333333329</v>
      </c>
      <c r="J61" s="118">
        <f>-SUMIFS('5a - Savings Tracker'!T$44:T$1518,'5a - Savings Tracker'!$Q$44:$Q$1518,"PRIMARY CARE DRUGS")</f>
        <v>-83.333333333333329</v>
      </c>
      <c r="K61" s="118">
        <f>-SUMIFS('5a - Savings Tracker'!U$44:U$1518,'5a - Savings Tracker'!$Q$44:$Q$1518,"PRIMARY CARE DRUGS")</f>
        <v>-83.333333333333329</v>
      </c>
      <c r="L61" s="118">
        <f>-SUMIFS('5a - Savings Tracker'!V$44:V$1518,'5a - Savings Tracker'!$Q$44:$Q$1518,"PRIMARY CARE DRUGS")</f>
        <v>-83.333333333333329</v>
      </c>
      <c r="M61" s="118">
        <f>-SUMIFS('5a - Savings Tracker'!W$44:W$1518,'5a - Savings Tracker'!$Q$44:$Q$1518,"PRIMARY CARE DRUGS")</f>
        <v>-83.333333333333329</v>
      </c>
      <c r="N61" s="118">
        <f>-SUMIFS('5a - Savings Tracker'!X$44:X$1518,'5a - Savings Tracker'!$Q$44:$Q$1518,"PRIMARY CARE DRUGS")</f>
        <v>-83.333333333333329</v>
      </c>
      <c r="O61" s="118">
        <f>-SUMIFS('5a - Savings Tracker'!Y$44:Y$1518,'5a - Savings Tracker'!$Q$44:$Q$1518,"PRIMARY CARE DRUGS")</f>
        <v>-83.333333333333329</v>
      </c>
      <c r="P61" s="118">
        <f>-SUMIFS('5a - Savings Tracker'!Z$44:Z$1518,'5a - Savings Tracker'!$Q$44:$Q$1518,"PRIMARY CARE DRUGS")</f>
        <v>-83.333333333333329</v>
      </c>
      <c r="Q61" s="118">
        <f>-SUMIFS('5a - Savings Tracker'!AA$44:AA$1518,'5a - Savings Tracker'!$Q$44:$Q$1518,"PRIMARY CARE DRUGS")</f>
        <v>-83.333333333333329</v>
      </c>
      <c r="R61" s="118">
        <f>-SUMIFS('5a - Savings Tracker'!AB$44:AB$1518,'5a - Savings Tracker'!$Q$44:$Q$1518,"PRIMARY CARE DRUGS")</f>
        <v>-83.333333333333329</v>
      </c>
      <c r="S61" s="118">
        <f>-SUMIFS('5a - Savings Tracker'!AC$44:AC$1518,'5a - Savings Tracker'!$Q$44:$Q$1518,"PRIMARY CARE DRUGS")</f>
        <v>-83.333333333333329</v>
      </c>
      <c r="T61" s="118">
        <f>-SUMIFS('5a - Savings Tracker'!AD$44:AD$1518,'5a - Savings Tracker'!$Q$44:$Q$1518,"PRIMARY CARE DRUGS")</f>
        <v>-1000.0000000000001</v>
      </c>
      <c r="V61" s="533">
        <f t="shared" si="40"/>
        <v>0</v>
      </c>
    </row>
    <row r="62" spans="1:22" ht="20.100000000000001" customHeight="1">
      <c r="A62" s="19"/>
      <c r="B62" s="498" t="s">
        <v>794</v>
      </c>
      <c r="C62" s="514"/>
      <c r="D62" s="118">
        <f>-'5b - Disinvest &amp; P. Assumption'!H12</f>
        <v>0</v>
      </c>
      <c r="E62" s="118">
        <f>-'5b - Disinvest &amp; P. Assumption'!J12-'5b - Disinvest &amp; P. Assumption'!K12</f>
        <v>0</v>
      </c>
      <c r="F62" s="118">
        <f>-'5b - Disinvest &amp; P. Assumption'!L12-'5b - Disinvest &amp; P. Assumption'!M12</f>
        <v>0</v>
      </c>
      <c r="G62" s="205"/>
      <c r="H62" s="117">
        <v>0</v>
      </c>
      <c r="I62" s="117">
        <v>0</v>
      </c>
      <c r="J62" s="117">
        <v>0</v>
      </c>
      <c r="K62" s="117">
        <v>0</v>
      </c>
      <c r="L62" s="117">
        <v>0</v>
      </c>
      <c r="M62" s="117">
        <v>0</v>
      </c>
      <c r="N62" s="117">
        <v>0</v>
      </c>
      <c r="O62" s="117">
        <v>0</v>
      </c>
      <c r="P62" s="117">
        <v>0</v>
      </c>
      <c r="Q62" s="117">
        <v>0</v>
      </c>
      <c r="R62" s="117">
        <v>0</v>
      </c>
      <c r="S62" s="117">
        <v>0</v>
      </c>
      <c r="T62" s="542">
        <f t="shared" si="39"/>
        <v>0</v>
      </c>
      <c r="V62" s="533">
        <f t="shared" si="40"/>
        <v>0</v>
      </c>
    </row>
    <row r="63" spans="1:22" ht="20.100000000000001" customHeight="1">
      <c r="A63" s="19"/>
      <c r="B63" s="465" t="s">
        <v>799</v>
      </c>
      <c r="C63" s="724">
        <f>C20</f>
        <v>82536.161374491188</v>
      </c>
      <c r="D63" s="232">
        <f>SUM(D59:D62)</f>
        <v>93842.836374491191</v>
      </c>
      <c r="E63" s="118">
        <f>SUM(E59:E62)</f>
        <v>98042.836374491191</v>
      </c>
      <c r="F63" s="118">
        <f>SUM(F59:F62)</f>
        <v>102242.83637449119</v>
      </c>
      <c r="G63" s="205"/>
      <c r="H63" s="118">
        <f t="shared" ref="H63:S63" si="41">SUM(H59:H62)</f>
        <v>7820.2363645409323</v>
      </c>
      <c r="I63" s="118">
        <f t="shared" si="41"/>
        <v>7820.2363645409323</v>
      </c>
      <c r="J63" s="118">
        <f t="shared" si="41"/>
        <v>7820.2363645409323</v>
      </c>
      <c r="K63" s="118">
        <f t="shared" si="41"/>
        <v>7820.2363645409323</v>
      </c>
      <c r="L63" s="118">
        <f t="shared" si="41"/>
        <v>7820.2363645409323</v>
      </c>
      <c r="M63" s="118">
        <f t="shared" si="41"/>
        <v>7820.2363645409323</v>
      </c>
      <c r="N63" s="118">
        <f t="shared" si="41"/>
        <v>7820.2363645409323</v>
      </c>
      <c r="O63" s="118">
        <f t="shared" si="41"/>
        <v>7820.2363645409323</v>
      </c>
      <c r="P63" s="118">
        <f t="shared" si="41"/>
        <v>7820.2363645409323</v>
      </c>
      <c r="Q63" s="118">
        <f t="shared" si="41"/>
        <v>7820.2363645409323</v>
      </c>
      <c r="R63" s="118">
        <f t="shared" si="41"/>
        <v>7820.2363645409323</v>
      </c>
      <c r="S63" s="118">
        <f t="shared" si="41"/>
        <v>7820.2363645409323</v>
      </c>
      <c r="T63" s="118">
        <f t="shared" ref="T63" si="42">SUM(T59:T62)</f>
        <v>93842.83637449122</v>
      </c>
    </row>
    <row r="64" spans="1:22" ht="20.100000000000001" customHeight="1">
      <c r="A64" s="19"/>
      <c r="B64" s="173"/>
      <c r="C64" s="173"/>
      <c r="D64" s="19"/>
      <c r="E64" s="19"/>
      <c r="F64" s="19"/>
      <c r="G64" s="19"/>
      <c r="H64" s="173"/>
      <c r="I64" s="173"/>
      <c r="J64" s="173"/>
      <c r="K64" s="173"/>
      <c r="L64" s="173"/>
      <c r="M64" s="173"/>
      <c r="N64" s="173"/>
      <c r="O64" s="173"/>
      <c r="P64" s="173"/>
      <c r="Q64" s="173"/>
      <c r="R64" s="173"/>
      <c r="S64" s="173"/>
      <c r="T64" s="173"/>
    </row>
    <row r="65" spans="1:22" ht="20.100000000000001" customHeight="1">
      <c r="A65" s="19"/>
      <c r="B65" s="568" t="s">
        <v>800</v>
      </c>
      <c r="C65" s="569"/>
      <c r="D65" s="569"/>
      <c r="E65" s="569"/>
      <c r="F65" s="569"/>
      <c r="G65" s="569"/>
      <c r="H65" s="569"/>
      <c r="I65" s="569"/>
      <c r="J65" s="569"/>
      <c r="K65" s="569"/>
      <c r="L65" s="569"/>
      <c r="M65" s="569"/>
      <c r="N65" s="569"/>
      <c r="O65" s="569"/>
      <c r="P65" s="569"/>
      <c r="Q65" s="569"/>
      <c r="R65" s="569"/>
      <c r="S65" s="569"/>
      <c r="T65" s="570"/>
    </row>
    <row r="66" spans="1:22" ht="20.100000000000001" customHeight="1">
      <c r="A66" s="19"/>
      <c r="B66" s="498" t="s">
        <v>791</v>
      </c>
      <c r="C66" s="514"/>
      <c r="D66" s="124">
        <v>78596.570000000007</v>
      </c>
      <c r="E66" s="124">
        <f>D66+'4 - Cost Pressures'!P103-'5a - Savings Tracker'!I13+D69</f>
        <v>85807.239669999995</v>
      </c>
      <c r="F66" s="124">
        <f>E66+E67+E69-'5a - Savings Tracker'!K13</f>
        <v>93507.239669999995</v>
      </c>
      <c r="G66" s="205"/>
      <c r="H66" s="117">
        <v>6549.7141666666676</v>
      </c>
      <c r="I66" s="117">
        <v>6549.7141666666676</v>
      </c>
      <c r="J66" s="117">
        <v>6549.7141666666676</v>
      </c>
      <c r="K66" s="117">
        <v>6549.7141666666676</v>
      </c>
      <c r="L66" s="117">
        <v>6549.7141666666676</v>
      </c>
      <c r="M66" s="117">
        <v>6549.7141666666676</v>
      </c>
      <c r="N66" s="117">
        <v>6549.7141666666676</v>
      </c>
      <c r="O66" s="117">
        <v>6549.7141666666676</v>
      </c>
      <c r="P66" s="117">
        <v>6549.7141666666676</v>
      </c>
      <c r="Q66" s="117">
        <v>6549.7141666666676</v>
      </c>
      <c r="R66" s="117">
        <v>6549.7141666666676</v>
      </c>
      <c r="S66" s="117">
        <v>6549.7141666666676</v>
      </c>
      <c r="T66" s="542">
        <f t="shared" ref="T66:T67" si="43">SUM(H66:S66)</f>
        <v>78596.570000000007</v>
      </c>
      <c r="V66" s="533">
        <f t="shared" ref="V66:V69" si="44">IF(OR(D66=0,AND(ABS(T66)&gt;0.99*ABS(D66),ABS(T66)&lt;1.01*ABS(D66))),0,"Check the profile matches the Full Year Value in Column D")</f>
        <v>0</v>
      </c>
    </row>
    <row r="67" spans="1:22" ht="20.100000000000001" customHeight="1">
      <c r="A67" s="19"/>
      <c r="B67" s="498" t="s">
        <v>792</v>
      </c>
      <c r="C67" s="514"/>
      <c r="D67" s="118">
        <f>'4 - Cost Pressures'!O$103</f>
        <v>9210.6696699999884</v>
      </c>
      <c r="E67" s="118">
        <f>'4 - Cost Pressures'!F113</f>
        <v>7700</v>
      </c>
      <c r="F67" s="118">
        <f>'4 - Cost Pressures'!G113</f>
        <v>7700</v>
      </c>
      <c r="G67" s="205"/>
      <c r="H67" s="117">
        <v>767.55580583333233</v>
      </c>
      <c r="I67" s="117">
        <v>767.55580583333233</v>
      </c>
      <c r="J67" s="117">
        <v>767.55580583333233</v>
      </c>
      <c r="K67" s="117">
        <v>767.55580583333233</v>
      </c>
      <c r="L67" s="117">
        <v>767.55580583333233</v>
      </c>
      <c r="M67" s="117">
        <v>767.55580583333233</v>
      </c>
      <c r="N67" s="117">
        <v>767.55580583333233</v>
      </c>
      <c r="O67" s="117">
        <v>767.55580583333233</v>
      </c>
      <c r="P67" s="117">
        <v>767.55580583333233</v>
      </c>
      <c r="Q67" s="117">
        <v>767.55580583333233</v>
      </c>
      <c r="R67" s="117">
        <v>767.55580583333233</v>
      </c>
      <c r="S67" s="117">
        <v>767.55580583333233</v>
      </c>
      <c r="T67" s="542">
        <f t="shared" si="43"/>
        <v>9210.6696699999884</v>
      </c>
      <c r="V67" s="533">
        <f t="shared" si="44"/>
        <v>0</v>
      </c>
    </row>
    <row r="68" spans="1:22" ht="20.100000000000001" customHeight="1">
      <c r="A68" s="19"/>
      <c r="B68" s="498" t="s">
        <v>793</v>
      </c>
      <c r="C68" s="514"/>
      <c r="D68" s="118">
        <f>-SUMIFS('5a - Savings Tracker'!AD$44:AD$1518,'5a - Savings Tracker'!$Q$44:$Q$1518,"SECONDARY CARE DRUGS")</f>
        <v>-2000.0000000000002</v>
      </c>
      <c r="E68" s="118">
        <f>-'5a - Savings Tracker'!J13-'5a - Savings Tracker'!K13</f>
        <v>0</v>
      </c>
      <c r="F68" s="118">
        <f>-'5a - Savings Tracker'!L13-'5a - Savings Tracker'!M13</f>
        <v>0</v>
      </c>
      <c r="G68" s="205"/>
      <c r="H68" s="118">
        <f>-SUMIFS('5a - Savings Tracker'!R$44:R$1518,'5a - Savings Tracker'!$Q$44:$Q$1518,"SECONDARY CARE DRUGS")</f>
        <v>-166.66666666666666</v>
      </c>
      <c r="I68" s="118">
        <f>-SUMIFS('5a - Savings Tracker'!S$44:S$1518,'5a - Savings Tracker'!$Q$44:$Q$1518,"SECONDARY CARE DRUGS")</f>
        <v>-166.66666666666666</v>
      </c>
      <c r="J68" s="118">
        <f>-SUMIFS('5a - Savings Tracker'!T$44:T$1518,'5a - Savings Tracker'!$Q$44:$Q$1518,"SECONDARY CARE DRUGS")</f>
        <v>-166.66666666666666</v>
      </c>
      <c r="K68" s="118">
        <f>-SUMIFS('5a - Savings Tracker'!U$44:U$1518,'5a - Savings Tracker'!$Q$44:$Q$1518,"SECONDARY CARE DRUGS")</f>
        <v>-166.66666666666666</v>
      </c>
      <c r="L68" s="118">
        <f>-SUMIFS('5a - Savings Tracker'!V$44:V$1518,'5a - Savings Tracker'!$Q$44:$Q$1518,"SECONDARY CARE DRUGS")</f>
        <v>-166.66666666666666</v>
      </c>
      <c r="M68" s="118">
        <f>-SUMIFS('5a - Savings Tracker'!W$44:W$1518,'5a - Savings Tracker'!$Q$44:$Q$1518,"SECONDARY CARE DRUGS")</f>
        <v>-166.66666666666666</v>
      </c>
      <c r="N68" s="118">
        <f>-SUMIFS('5a - Savings Tracker'!X$44:X$1518,'5a - Savings Tracker'!$Q$44:$Q$1518,"SECONDARY CARE DRUGS")</f>
        <v>-166.66666666666666</v>
      </c>
      <c r="O68" s="118">
        <f>-SUMIFS('5a - Savings Tracker'!Y$44:Y$1518,'5a - Savings Tracker'!$Q$44:$Q$1518,"SECONDARY CARE DRUGS")</f>
        <v>-166.66666666666666</v>
      </c>
      <c r="P68" s="118">
        <f>-SUMIFS('5a - Savings Tracker'!Z$44:Z$1518,'5a - Savings Tracker'!$Q$44:$Q$1518,"SECONDARY CARE DRUGS")</f>
        <v>-166.66666666666666</v>
      </c>
      <c r="Q68" s="118">
        <f>-SUMIFS('5a - Savings Tracker'!AA$44:AA$1518,'5a - Savings Tracker'!$Q$44:$Q$1518,"SECONDARY CARE DRUGS")</f>
        <v>-166.66666666666666</v>
      </c>
      <c r="R68" s="118">
        <f>-SUMIFS('5a - Savings Tracker'!AB$44:AB$1518,'5a - Savings Tracker'!$Q$44:$Q$1518,"SECONDARY CARE DRUGS")</f>
        <v>-166.66666666666666</v>
      </c>
      <c r="S68" s="118">
        <f>-SUMIFS('5a - Savings Tracker'!AC$44:AC$1518,'5a - Savings Tracker'!$Q$44:$Q$1518,"SECONDARY CARE DRUGS")</f>
        <v>-166.66666666666666</v>
      </c>
      <c r="T68" s="118">
        <f>-SUMIFS('5a - Savings Tracker'!AD$44:AD$1518,'5a - Savings Tracker'!$Q$44:$Q$1518,"SECONDARY CARE DRUGS")</f>
        <v>-2000.0000000000002</v>
      </c>
      <c r="V68" s="533">
        <f t="shared" si="44"/>
        <v>0</v>
      </c>
    </row>
    <row r="69" spans="1:22" ht="20.100000000000001" customHeight="1">
      <c r="A69" s="19"/>
      <c r="B69" s="498" t="s">
        <v>794</v>
      </c>
      <c r="C69" s="514"/>
      <c r="D69" s="118">
        <f>-'5b - Disinvest &amp; P. Assumption'!H13</f>
        <v>0</v>
      </c>
      <c r="E69" s="118">
        <f>-'5b - Disinvest &amp; P. Assumption'!J13-'5b - Disinvest &amp; P. Assumption'!K13</f>
        <v>0</v>
      </c>
      <c r="F69" s="118">
        <f>-'5b - Disinvest &amp; P. Assumption'!L13-'5b - Disinvest &amp; P. Assumption'!M13</f>
        <v>0</v>
      </c>
      <c r="G69" s="205"/>
      <c r="H69" s="117">
        <v>0</v>
      </c>
      <c r="I69" s="117">
        <v>0</v>
      </c>
      <c r="J69" s="117">
        <v>0</v>
      </c>
      <c r="K69" s="117">
        <v>0</v>
      </c>
      <c r="L69" s="117">
        <v>0</v>
      </c>
      <c r="M69" s="117">
        <v>0</v>
      </c>
      <c r="N69" s="117">
        <v>0</v>
      </c>
      <c r="O69" s="117">
        <v>0</v>
      </c>
      <c r="P69" s="117">
        <v>0</v>
      </c>
      <c r="Q69" s="117">
        <v>0</v>
      </c>
      <c r="R69" s="117">
        <v>0</v>
      </c>
      <c r="S69" s="117">
        <v>0</v>
      </c>
      <c r="T69" s="542">
        <f t="shared" ref="T69" si="45">SUM(H69:S69)</f>
        <v>0</v>
      </c>
      <c r="V69" s="533">
        <f t="shared" si="44"/>
        <v>0</v>
      </c>
    </row>
    <row r="70" spans="1:22" ht="20.100000000000001" customHeight="1">
      <c r="A70" s="19"/>
      <c r="B70" s="465" t="s">
        <v>801</v>
      </c>
      <c r="C70" s="724">
        <f>C23</f>
        <v>78596.570000000007</v>
      </c>
      <c r="D70" s="232">
        <f>SUM(D66:D69)</f>
        <v>85807.239669999995</v>
      </c>
      <c r="E70" s="118">
        <f>SUM(E66:E69)</f>
        <v>93507.239669999995</v>
      </c>
      <c r="F70" s="118">
        <f>SUM(F66:F69)</f>
        <v>101207.23967</v>
      </c>
      <c r="G70" s="205"/>
      <c r="H70" s="118">
        <f t="shared" ref="H70:S70" si="46">SUM(H66:H69)</f>
        <v>7150.6033058333333</v>
      </c>
      <c r="I70" s="118">
        <f t="shared" si="46"/>
        <v>7150.6033058333333</v>
      </c>
      <c r="J70" s="118">
        <f t="shared" si="46"/>
        <v>7150.6033058333333</v>
      </c>
      <c r="K70" s="118">
        <f t="shared" si="46"/>
        <v>7150.6033058333333</v>
      </c>
      <c r="L70" s="118">
        <f t="shared" si="46"/>
        <v>7150.6033058333333</v>
      </c>
      <c r="M70" s="118">
        <f t="shared" si="46"/>
        <v>7150.6033058333333</v>
      </c>
      <c r="N70" s="118">
        <f t="shared" si="46"/>
        <v>7150.6033058333333</v>
      </c>
      <c r="O70" s="118">
        <f t="shared" si="46"/>
        <v>7150.6033058333333</v>
      </c>
      <c r="P70" s="118">
        <f t="shared" si="46"/>
        <v>7150.6033058333333</v>
      </c>
      <c r="Q70" s="118">
        <f t="shared" si="46"/>
        <v>7150.6033058333333</v>
      </c>
      <c r="R70" s="118">
        <f t="shared" si="46"/>
        <v>7150.6033058333333</v>
      </c>
      <c r="S70" s="118">
        <f t="shared" si="46"/>
        <v>7150.6033058333333</v>
      </c>
      <c r="T70" s="118">
        <f t="shared" ref="T70" si="47">SUM(T66:T69)</f>
        <v>85807.239669999995</v>
      </c>
    </row>
    <row r="71" spans="1:22" ht="20.100000000000001" customHeight="1">
      <c r="A71" s="19"/>
      <c r="B71" s="19"/>
      <c r="C71" s="19"/>
      <c r="D71" s="19"/>
      <c r="E71" s="19"/>
      <c r="F71" s="19"/>
      <c r="G71" s="19"/>
      <c r="H71" s="19"/>
      <c r="I71" s="19"/>
      <c r="J71" s="19"/>
      <c r="K71" s="19"/>
      <c r="L71" s="19"/>
      <c r="M71" s="19"/>
      <c r="N71" s="19"/>
      <c r="O71" s="19"/>
      <c r="P71" s="19"/>
      <c r="Q71" s="19"/>
      <c r="R71" s="19"/>
      <c r="S71" s="19"/>
      <c r="T71" s="19"/>
    </row>
    <row r="72" spans="1:22" ht="20.100000000000001" customHeight="1">
      <c r="A72" s="19"/>
      <c r="B72" s="568" t="s">
        <v>802</v>
      </c>
      <c r="C72" s="569"/>
      <c r="D72" s="569"/>
      <c r="E72" s="569"/>
      <c r="F72" s="569"/>
      <c r="G72" s="569"/>
      <c r="H72" s="569"/>
      <c r="I72" s="569"/>
      <c r="J72" s="569"/>
      <c r="K72" s="569"/>
      <c r="L72" s="569"/>
      <c r="M72" s="569"/>
      <c r="N72" s="569"/>
      <c r="O72" s="569"/>
      <c r="P72" s="569"/>
      <c r="Q72" s="569"/>
      <c r="R72" s="569"/>
      <c r="S72" s="569"/>
      <c r="T72" s="570"/>
    </row>
    <row r="73" spans="1:22" ht="20.100000000000001" customHeight="1">
      <c r="A73" s="19"/>
      <c r="B73" s="498" t="s">
        <v>791</v>
      </c>
      <c r="C73" s="514"/>
      <c r="D73" s="124">
        <v>119385.24477999999</v>
      </c>
      <c r="E73" s="124">
        <f>D73+'4 - Cost Pressures'!T103-'5a - Savings Tracker'!I15+D76</f>
        <v>116385.24477999999</v>
      </c>
      <c r="F73" s="124">
        <f>E73+E74+E76-'5a - Savings Tracker'!K15</f>
        <v>116385.24477999999</v>
      </c>
      <c r="G73" s="205"/>
      <c r="H73" s="117">
        <v>9948.7703983333322</v>
      </c>
      <c r="I73" s="117">
        <v>9948.7703983333322</v>
      </c>
      <c r="J73" s="117">
        <v>9948.7703983333322</v>
      </c>
      <c r="K73" s="117">
        <v>9948.7703983333322</v>
      </c>
      <c r="L73" s="117">
        <v>9948.7703983333322</v>
      </c>
      <c r="M73" s="117">
        <v>9948.7703983333322</v>
      </c>
      <c r="N73" s="117">
        <v>9948.7703983333322</v>
      </c>
      <c r="O73" s="117">
        <v>9948.7703983333322</v>
      </c>
      <c r="P73" s="117">
        <v>9948.7703983333322</v>
      </c>
      <c r="Q73" s="117">
        <v>9948.7703983333322</v>
      </c>
      <c r="R73" s="117">
        <v>9948.7703983333322</v>
      </c>
      <c r="S73" s="117">
        <v>9948.7703983333322</v>
      </c>
      <c r="T73" s="542">
        <f t="shared" ref="T73:T74" si="48">SUM(H73:S73)</f>
        <v>119385.24477999999</v>
      </c>
      <c r="V73" s="533">
        <f t="shared" ref="V73:V76" si="49">IF(OR(D73=0,AND(ABS(T73)&gt;0.99*ABS(D73),ABS(T73)&lt;1.01*ABS(D73))),0,"Check the profile matches the Full Year Value in Column D")</f>
        <v>0</v>
      </c>
    </row>
    <row r="74" spans="1:22" ht="20.100000000000001" customHeight="1">
      <c r="A74" s="19"/>
      <c r="B74" s="498" t="s">
        <v>792</v>
      </c>
      <c r="C74" s="514"/>
      <c r="D74" s="118">
        <f>'4 - Cost Pressures'!S$103</f>
        <v>0</v>
      </c>
      <c r="E74" s="118">
        <f>'4 - Cost Pressures'!F115</f>
        <v>0</v>
      </c>
      <c r="F74" s="118">
        <f>'4 - Cost Pressures'!G115</f>
        <v>1</v>
      </c>
      <c r="G74" s="205"/>
      <c r="H74" s="117">
        <v>0</v>
      </c>
      <c r="I74" s="117">
        <v>0</v>
      </c>
      <c r="J74" s="117">
        <v>0</v>
      </c>
      <c r="K74" s="117">
        <v>0</v>
      </c>
      <c r="L74" s="117">
        <v>0</v>
      </c>
      <c r="M74" s="117">
        <v>0</v>
      </c>
      <c r="N74" s="117">
        <v>0</v>
      </c>
      <c r="O74" s="117">
        <v>0</v>
      </c>
      <c r="P74" s="117">
        <v>0</v>
      </c>
      <c r="Q74" s="117">
        <v>0</v>
      </c>
      <c r="R74" s="117">
        <v>0</v>
      </c>
      <c r="S74" s="117">
        <v>0</v>
      </c>
      <c r="T74" s="542">
        <f t="shared" si="48"/>
        <v>0</v>
      </c>
      <c r="V74" s="533">
        <f t="shared" si="49"/>
        <v>0</v>
      </c>
    </row>
    <row r="75" spans="1:22" ht="20.100000000000001" customHeight="1">
      <c r="A75" s="19"/>
      <c r="B75" s="498" t="s">
        <v>793</v>
      </c>
      <c r="C75" s="514"/>
      <c r="D75" s="118">
        <f>-SUMIFS('5a - Savings Tracker'!AD$44:AD$1518,'5a - Savings Tracker'!$Q$44:$Q$1518,"PRIMARY CARE CONTRACTOR")</f>
        <v>-3000</v>
      </c>
      <c r="E75" s="118">
        <f>-'5a - Savings Tracker'!J15-'5a - Savings Tracker'!K15</f>
        <v>0</v>
      </c>
      <c r="F75" s="118">
        <f>-'5a - Savings Tracker'!L15-'5a - Savings Tracker'!M15</f>
        <v>0</v>
      </c>
      <c r="G75" s="205"/>
      <c r="H75" s="118">
        <f>-SUMIFS('5a - Savings Tracker'!R$44:R$1518,'5a - Savings Tracker'!$Q$44:$Q$1518,"PRIMARY CARE CONTRACTOR")</f>
        <v>-250</v>
      </c>
      <c r="I75" s="118">
        <f>-SUMIFS('5a - Savings Tracker'!S$44:S$1518,'5a - Savings Tracker'!$Q$44:$Q$1518,"PRIMARY CARE CONTRACTOR")</f>
        <v>-250</v>
      </c>
      <c r="J75" s="118">
        <f>-SUMIFS('5a - Savings Tracker'!T$44:T$1518,'5a - Savings Tracker'!$Q$44:$Q$1518,"PRIMARY CARE CONTRACTOR")</f>
        <v>-250</v>
      </c>
      <c r="K75" s="118">
        <f>-SUMIFS('5a - Savings Tracker'!U$44:U$1518,'5a - Savings Tracker'!$Q$44:$Q$1518,"PRIMARY CARE CONTRACTOR")</f>
        <v>-250</v>
      </c>
      <c r="L75" s="118">
        <f>-SUMIFS('5a - Savings Tracker'!V$44:V$1518,'5a - Savings Tracker'!$Q$44:$Q$1518,"PRIMARY CARE CONTRACTOR")</f>
        <v>-250</v>
      </c>
      <c r="M75" s="118">
        <f>-SUMIFS('5a - Savings Tracker'!W$44:W$1518,'5a - Savings Tracker'!$Q$44:$Q$1518,"PRIMARY CARE CONTRACTOR")</f>
        <v>-250</v>
      </c>
      <c r="N75" s="118">
        <f>-SUMIFS('5a - Savings Tracker'!X$44:X$1518,'5a - Savings Tracker'!$Q$44:$Q$1518,"PRIMARY CARE CONTRACTOR")</f>
        <v>-250</v>
      </c>
      <c r="O75" s="118">
        <f>-SUMIFS('5a - Savings Tracker'!Y$44:Y$1518,'5a - Savings Tracker'!$Q$44:$Q$1518,"PRIMARY CARE CONTRACTOR")</f>
        <v>-250</v>
      </c>
      <c r="P75" s="118">
        <f>-SUMIFS('5a - Savings Tracker'!Z$44:Z$1518,'5a - Savings Tracker'!$Q$44:$Q$1518,"PRIMARY CARE CONTRACTOR")</f>
        <v>-250</v>
      </c>
      <c r="Q75" s="118">
        <f>-SUMIFS('5a - Savings Tracker'!AA$44:AA$1518,'5a - Savings Tracker'!$Q$44:$Q$1518,"PRIMARY CARE CONTRACTOR")</f>
        <v>-250</v>
      </c>
      <c r="R75" s="118">
        <f>-SUMIFS('5a - Savings Tracker'!AB$44:AB$1518,'5a - Savings Tracker'!$Q$44:$Q$1518,"PRIMARY CARE CONTRACTOR")</f>
        <v>-250</v>
      </c>
      <c r="S75" s="118">
        <f>-SUMIFS('5a - Savings Tracker'!AC$44:AC$1518,'5a - Savings Tracker'!$Q$44:$Q$1518,"PRIMARY CARE CONTRACTOR")</f>
        <v>-250</v>
      </c>
      <c r="T75" s="118">
        <f>-SUMIFS('5a - Savings Tracker'!AD$44:AD$1518,'5a - Savings Tracker'!$Q$44:$Q$1518,"PRIMARY CARE CONTRACTOR")</f>
        <v>-3000</v>
      </c>
      <c r="V75" s="533">
        <f t="shared" si="49"/>
        <v>0</v>
      </c>
    </row>
    <row r="76" spans="1:22" ht="20.100000000000001" customHeight="1">
      <c r="A76" s="19"/>
      <c r="B76" s="498" t="s">
        <v>794</v>
      </c>
      <c r="C76" s="514"/>
      <c r="D76" s="118">
        <f>-'5b - Disinvest &amp; P. Assumption'!H15</f>
        <v>0</v>
      </c>
      <c r="E76" s="118">
        <f>-'5b - Disinvest &amp; P. Assumption'!J15-'5b - Disinvest &amp; P. Assumption'!K15</f>
        <v>0</v>
      </c>
      <c r="F76" s="118">
        <f>-'5b - Disinvest &amp; P. Assumption'!L15-'5b - Disinvest &amp; P. Assumption'!M15</f>
        <v>0</v>
      </c>
      <c r="G76" s="205"/>
      <c r="H76" s="117">
        <v>0</v>
      </c>
      <c r="I76" s="117">
        <v>0</v>
      </c>
      <c r="J76" s="117">
        <v>0</v>
      </c>
      <c r="K76" s="117">
        <v>0</v>
      </c>
      <c r="L76" s="117">
        <v>0</v>
      </c>
      <c r="M76" s="117">
        <v>0</v>
      </c>
      <c r="N76" s="117">
        <v>0</v>
      </c>
      <c r="O76" s="117">
        <v>0</v>
      </c>
      <c r="P76" s="117">
        <v>0</v>
      </c>
      <c r="Q76" s="117">
        <v>0</v>
      </c>
      <c r="R76" s="117">
        <v>0</v>
      </c>
      <c r="S76" s="117">
        <v>0</v>
      </c>
      <c r="T76" s="542">
        <f t="shared" ref="T76" si="50">SUM(H76:S76)</f>
        <v>0</v>
      </c>
      <c r="V76" s="533">
        <f t="shared" si="49"/>
        <v>0</v>
      </c>
    </row>
    <row r="77" spans="1:22" ht="20.100000000000001" customHeight="1">
      <c r="A77" s="19"/>
      <c r="B77" s="465" t="s">
        <v>803</v>
      </c>
      <c r="C77" s="724">
        <f>C19</f>
        <v>119385.24477999999</v>
      </c>
      <c r="D77" s="232">
        <f>SUM(D73:D76)</f>
        <v>116385.24477999999</v>
      </c>
      <c r="E77" s="118">
        <f>SUM(E73:E76)</f>
        <v>116385.24477999999</v>
      </c>
      <c r="F77" s="118">
        <f>SUM(F73:F76)</f>
        <v>116386.24477999999</v>
      </c>
      <c r="G77" s="205"/>
      <c r="H77" s="118">
        <f t="shared" ref="H77:S77" si="51">SUM(H73:H76)</f>
        <v>9698.7703983333322</v>
      </c>
      <c r="I77" s="118">
        <f t="shared" si="51"/>
        <v>9698.7703983333322</v>
      </c>
      <c r="J77" s="118">
        <f t="shared" si="51"/>
        <v>9698.7703983333322</v>
      </c>
      <c r="K77" s="118">
        <f t="shared" si="51"/>
        <v>9698.7703983333322</v>
      </c>
      <c r="L77" s="118">
        <f t="shared" si="51"/>
        <v>9698.7703983333322</v>
      </c>
      <c r="M77" s="118">
        <f t="shared" si="51"/>
        <v>9698.7703983333322</v>
      </c>
      <c r="N77" s="118">
        <f t="shared" si="51"/>
        <v>9698.7703983333322</v>
      </c>
      <c r="O77" s="118">
        <f t="shared" si="51"/>
        <v>9698.7703983333322</v>
      </c>
      <c r="P77" s="118">
        <f t="shared" si="51"/>
        <v>9698.7703983333322</v>
      </c>
      <c r="Q77" s="118">
        <f t="shared" si="51"/>
        <v>9698.7703983333322</v>
      </c>
      <c r="R77" s="118">
        <f t="shared" si="51"/>
        <v>9698.7703983333322</v>
      </c>
      <c r="S77" s="118">
        <f t="shared" si="51"/>
        <v>9698.7703983333322</v>
      </c>
      <c r="T77" s="118">
        <f t="shared" ref="T77" si="52">SUM(T73:T76)</f>
        <v>116385.24477999999</v>
      </c>
    </row>
    <row r="78" spans="1:22" ht="20.100000000000001" customHeight="1">
      <c r="A78" s="19"/>
      <c r="B78" s="173"/>
      <c r="C78" s="173"/>
      <c r="D78" s="19"/>
      <c r="E78" s="19"/>
      <c r="F78" s="19"/>
      <c r="G78" s="19"/>
      <c r="H78" s="19"/>
      <c r="I78" s="173"/>
      <c r="J78" s="173"/>
      <c r="K78" s="173"/>
      <c r="L78" s="173"/>
      <c r="M78" s="173"/>
      <c r="N78" s="173"/>
      <c r="O78" s="173"/>
      <c r="P78" s="173"/>
      <c r="Q78" s="173"/>
      <c r="R78" s="173"/>
      <c r="S78" s="173"/>
      <c r="T78" s="173"/>
    </row>
    <row r="79" spans="1:22" ht="20.100000000000001" customHeight="1">
      <c r="A79" s="19"/>
      <c r="B79" s="568" t="s">
        <v>804</v>
      </c>
      <c r="C79" s="569"/>
      <c r="D79" s="569"/>
      <c r="E79" s="569"/>
      <c r="F79" s="569"/>
      <c r="G79" s="569"/>
      <c r="H79" s="569"/>
      <c r="I79" s="569"/>
      <c r="J79" s="569"/>
      <c r="K79" s="569"/>
      <c r="L79" s="569"/>
      <c r="M79" s="569"/>
      <c r="N79" s="569"/>
      <c r="O79" s="569"/>
      <c r="P79" s="569"/>
      <c r="Q79" s="569"/>
      <c r="R79" s="569"/>
      <c r="S79" s="569"/>
      <c r="T79" s="570"/>
    </row>
    <row r="80" spans="1:22" ht="20.100000000000001" customHeight="1">
      <c r="A80" s="19"/>
      <c r="B80" s="498" t="s">
        <v>791</v>
      </c>
      <c r="C80" s="514"/>
      <c r="D80" s="124">
        <v>69527.528000000006</v>
      </c>
      <c r="E80" s="124">
        <f>D80+'4 - Cost Pressures'!R103-'5a - Savings Tracker'!I14+D83</f>
        <v>86984.028000000006</v>
      </c>
      <c r="F80" s="124">
        <f>E80+E81+E83-'5a - Savings Tracker'!K14</f>
        <v>93684.028000000006</v>
      </c>
      <c r="G80" s="205"/>
      <c r="H80" s="117">
        <v>5793.9606666666668</v>
      </c>
      <c r="I80" s="117">
        <v>5793.9606666666668</v>
      </c>
      <c r="J80" s="117">
        <v>5793.9606666666668</v>
      </c>
      <c r="K80" s="117">
        <v>5793.9606666666668</v>
      </c>
      <c r="L80" s="117">
        <v>5793.9606666666668</v>
      </c>
      <c r="M80" s="117">
        <v>5793.9606666666668</v>
      </c>
      <c r="N80" s="117">
        <v>5793.9606666666668</v>
      </c>
      <c r="O80" s="117">
        <v>5793.9606666666668</v>
      </c>
      <c r="P80" s="117">
        <v>5793.9606666666668</v>
      </c>
      <c r="Q80" s="117">
        <v>5793.9606666666668</v>
      </c>
      <c r="R80" s="117">
        <v>5793.9606666666668</v>
      </c>
      <c r="S80" s="117">
        <v>5793.9606666666668</v>
      </c>
      <c r="T80" s="542">
        <f t="shared" ref="T80:T81" si="53">SUM(H80:S80)</f>
        <v>69527.528000000006</v>
      </c>
      <c r="V80" s="533">
        <f t="shared" ref="V80:V83" si="54">IF(OR(D80=0,AND(ABS(T80)&gt;0.99*ABS(D80),ABS(T80)&lt;1.01*ABS(D80))),0,"Check the profile matches the Full Year Value in Column D")</f>
        <v>0</v>
      </c>
    </row>
    <row r="81" spans="1:22" ht="20.100000000000001" customHeight="1">
      <c r="A81" s="19"/>
      <c r="B81" s="498" t="s">
        <v>792</v>
      </c>
      <c r="C81" s="514"/>
      <c r="D81" s="118">
        <f>'4 - Cost Pressures'!Q$103</f>
        <v>20356.5</v>
      </c>
      <c r="E81" s="118">
        <f>'4 - Cost Pressures'!F114</f>
        <v>6700</v>
      </c>
      <c r="F81" s="118">
        <f>'4 - Cost Pressures'!G114</f>
        <v>6700</v>
      </c>
      <c r="G81" s="205"/>
      <c r="H81" s="117">
        <v>1696.375</v>
      </c>
      <c r="I81" s="117">
        <v>1696.375</v>
      </c>
      <c r="J81" s="117">
        <v>1696.375</v>
      </c>
      <c r="K81" s="117">
        <v>1696.375</v>
      </c>
      <c r="L81" s="117">
        <v>1696.375</v>
      </c>
      <c r="M81" s="117">
        <v>1696.375</v>
      </c>
      <c r="N81" s="117">
        <v>1696.375</v>
      </c>
      <c r="O81" s="117">
        <v>1696.375</v>
      </c>
      <c r="P81" s="117">
        <v>1696.375</v>
      </c>
      <c r="Q81" s="117">
        <v>1696.375</v>
      </c>
      <c r="R81" s="117">
        <v>1696.375</v>
      </c>
      <c r="S81" s="117">
        <v>1696.375</v>
      </c>
      <c r="T81" s="542">
        <f t="shared" si="53"/>
        <v>20356.5</v>
      </c>
      <c r="V81" s="533">
        <f t="shared" si="54"/>
        <v>0</v>
      </c>
    </row>
    <row r="82" spans="1:22" ht="20.100000000000001" customHeight="1">
      <c r="A82" s="19"/>
      <c r="B82" s="498" t="s">
        <v>793</v>
      </c>
      <c r="C82" s="514"/>
      <c r="D82" s="118">
        <f>-SUMIFS('5a - Savings Tracker'!AD$44:AD$1518,'5a - Savings Tracker'!$Q$44:$Q$1518,"CONTINUING HEALTHCARE / FUNDED NURSING CARE")</f>
        <v>-2899.9999999999995</v>
      </c>
      <c r="E82" s="118">
        <f>-'5a - Savings Tracker'!J14-'5a - Savings Tracker'!K14</f>
        <v>0</v>
      </c>
      <c r="F82" s="118">
        <f>-'5a - Savings Tracker'!L14-'5a - Savings Tracker'!M14</f>
        <v>0</v>
      </c>
      <c r="G82" s="205"/>
      <c r="H82" s="118">
        <f>-SUMIFS('5a - Savings Tracker'!R$44:R$1518,'5a - Savings Tracker'!$Q$44:$Q$1518,"CONTINUING HEALTHCARE / FUNDED NURSING CARE")</f>
        <v>-241.66666666666666</v>
      </c>
      <c r="I82" s="118">
        <f>-SUMIFS('5a - Savings Tracker'!S$44:S$1518,'5a - Savings Tracker'!$Q$44:$Q$1518,"CONTINUING HEALTHCARE / FUNDED NURSING CARE")</f>
        <v>-241.66666666666666</v>
      </c>
      <c r="J82" s="118">
        <f>-SUMIFS('5a - Savings Tracker'!T$44:T$1518,'5a - Savings Tracker'!$Q$44:$Q$1518,"CONTINUING HEALTHCARE / FUNDED NURSING CARE")</f>
        <v>-241.66666666666666</v>
      </c>
      <c r="K82" s="118">
        <f>-SUMIFS('5a - Savings Tracker'!U$44:U$1518,'5a - Savings Tracker'!$Q$44:$Q$1518,"CONTINUING HEALTHCARE / FUNDED NURSING CARE")</f>
        <v>-241.66666666666666</v>
      </c>
      <c r="L82" s="118">
        <f>-SUMIFS('5a - Savings Tracker'!V$44:V$1518,'5a - Savings Tracker'!$Q$44:$Q$1518,"CONTINUING HEALTHCARE / FUNDED NURSING CARE")</f>
        <v>-241.66666666666666</v>
      </c>
      <c r="M82" s="118">
        <f>-SUMIFS('5a - Savings Tracker'!W$44:W$1518,'5a - Savings Tracker'!$Q$44:$Q$1518,"CONTINUING HEALTHCARE / FUNDED NURSING CARE")</f>
        <v>-241.66666666666666</v>
      </c>
      <c r="N82" s="118">
        <f>-SUMIFS('5a - Savings Tracker'!X$44:X$1518,'5a - Savings Tracker'!$Q$44:$Q$1518,"CONTINUING HEALTHCARE / FUNDED NURSING CARE")</f>
        <v>-241.66666666666666</v>
      </c>
      <c r="O82" s="118">
        <f>-SUMIFS('5a - Savings Tracker'!Y$44:Y$1518,'5a - Savings Tracker'!$Q$44:$Q$1518,"CONTINUING HEALTHCARE / FUNDED NURSING CARE")</f>
        <v>-241.66666666666666</v>
      </c>
      <c r="P82" s="118">
        <f>-SUMIFS('5a - Savings Tracker'!Z$44:Z$1518,'5a - Savings Tracker'!$Q$44:$Q$1518,"CONTINUING HEALTHCARE / FUNDED NURSING CARE")</f>
        <v>-241.66666666666666</v>
      </c>
      <c r="Q82" s="118">
        <f>-SUMIFS('5a - Savings Tracker'!AA$44:AA$1518,'5a - Savings Tracker'!$Q$44:$Q$1518,"CONTINUING HEALTHCARE / FUNDED NURSING CARE")</f>
        <v>-241.66666666666666</v>
      </c>
      <c r="R82" s="118">
        <f>-SUMIFS('5a - Savings Tracker'!AB$44:AB$1518,'5a - Savings Tracker'!$Q$44:$Q$1518,"CONTINUING HEALTHCARE / FUNDED NURSING CARE")</f>
        <v>-241.66666666666666</v>
      </c>
      <c r="S82" s="118">
        <f>-SUMIFS('5a - Savings Tracker'!AC$44:AC$1518,'5a - Savings Tracker'!$Q$44:$Q$1518,"CONTINUING HEALTHCARE / FUNDED NURSING CARE")</f>
        <v>-241.66666666666666</v>
      </c>
      <c r="T82" s="118">
        <f>-SUMIFS('5a - Savings Tracker'!AD$44:AD$1518,'5a - Savings Tracker'!$Q$44:$Q$1518,"CONTINUING HEALTHCARE / FUNDED NURSING CARE")</f>
        <v>-2899.9999999999995</v>
      </c>
      <c r="V82" s="533">
        <f t="shared" si="54"/>
        <v>0</v>
      </c>
    </row>
    <row r="83" spans="1:22" ht="20.100000000000001" customHeight="1">
      <c r="A83" s="19"/>
      <c r="B83" s="498" t="s">
        <v>794</v>
      </c>
      <c r="C83" s="514"/>
      <c r="D83" s="118">
        <f>-'5b - Disinvest &amp; P. Assumption'!H14</f>
        <v>0</v>
      </c>
      <c r="E83" s="118">
        <f>-'5b - Disinvest &amp; P. Assumption'!J14-'5b - Disinvest &amp; P. Assumption'!K14</f>
        <v>0</v>
      </c>
      <c r="F83" s="118">
        <f>-'5b - Disinvest &amp; P. Assumption'!L14-'5b - Disinvest &amp; P. Assumption'!M14</f>
        <v>0</v>
      </c>
      <c r="G83" s="205"/>
      <c r="H83" s="117">
        <v>0</v>
      </c>
      <c r="I83" s="117">
        <v>0</v>
      </c>
      <c r="J83" s="117">
        <v>0</v>
      </c>
      <c r="K83" s="117">
        <v>0</v>
      </c>
      <c r="L83" s="117">
        <v>0</v>
      </c>
      <c r="M83" s="117">
        <v>0</v>
      </c>
      <c r="N83" s="117">
        <v>0</v>
      </c>
      <c r="O83" s="117">
        <v>0</v>
      </c>
      <c r="P83" s="117">
        <v>0</v>
      </c>
      <c r="Q83" s="117">
        <v>0</v>
      </c>
      <c r="R83" s="117">
        <v>0</v>
      </c>
      <c r="S83" s="117">
        <v>0</v>
      </c>
      <c r="T83" s="542">
        <f t="shared" ref="T83" si="55">SUM(H83:S83)</f>
        <v>0</v>
      </c>
      <c r="V83" s="533">
        <f t="shared" si="54"/>
        <v>0</v>
      </c>
    </row>
    <row r="84" spans="1:22" ht="20.100000000000001" customHeight="1">
      <c r="A84" s="19"/>
      <c r="B84" s="465" t="s">
        <v>805</v>
      </c>
      <c r="C84" s="724">
        <f>C26</f>
        <v>72522.528000000006</v>
      </c>
      <c r="D84" s="232">
        <f>SUM(D80:D83)</f>
        <v>86984.028000000006</v>
      </c>
      <c r="E84" s="118">
        <f>SUM(E80:E83)</f>
        <v>93684.028000000006</v>
      </c>
      <c r="F84" s="118">
        <f>SUM(F80:F83)</f>
        <v>100384.02800000001</v>
      </c>
      <c r="G84" s="205"/>
      <c r="H84" s="118">
        <f t="shared" ref="H84:T84" si="56">SUM(H80:H83)</f>
        <v>7248.6689999999999</v>
      </c>
      <c r="I84" s="118">
        <f t="shared" si="56"/>
        <v>7248.6689999999999</v>
      </c>
      <c r="J84" s="118">
        <f t="shared" si="56"/>
        <v>7248.6689999999999</v>
      </c>
      <c r="K84" s="118">
        <f t="shared" si="56"/>
        <v>7248.6689999999999</v>
      </c>
      <c r="L84" s="118">
        <f t="shared" si="56"/>
        <v>7248.6689999999999</v>
      </c>
      <c r="M84" s="118">
        <f t="shared" si="56"/>
        <v>7248.6689999999999</v>
      </c>
      <c r="N84" s="118">
        <f t="shared" si="56"/>
        <v>7248.6689999999999</v>
      </c>
      <c r="O84" s="118">
        <f t="shared" si="56"/>
        <v>7248.6689999999999</v>
      </c>
      <c r="P84" s="118">
        <f t="shared" si="56"/>
        <v>7248.6689999999999</v>
      </c>
      <c r="Q84" s="118">
        <f t="shared" si="56"/>
        <v>7248.6689999999999</v>
      </c>
      <c r="R84" s="118">
        <f t="shared" si="56"/>
        <v>7248.6689999999999</v>
      </c>
      <c r="S84" s="118">
        <f t="shared" si="56"/>
        <v>7248.6689999999999</v>
      </c>
      <c r="T84" s="118">
        <f t="shared" si="56"/>
        <v>86984.028000000006</v>
      </c>
    </row>
    <row r="85" spans="1:22" ht="20.100000000000001" customHeight="1">
      <c r="A85" s="19"/>
      <c r="B85" s="173"/>
      <c r="C85" s="173"/>
      <c r="D85" s="19"/>
      <c r="E85" s="19"/>
      <c r="F85" s="19"/>
      <c r="G85" s="19"/>
      <c r="H85" s="19"/>
      <c r="I85" s="173"/>
      <c r="J85" s="173"/>
      <c r="K85" s="173"/>
      <c r="L85" s="173"/>
      <c r="M85" s="173"/>
      <c r="N85" s="173"/>
      <c r="O85" s="173"/>
      <c r="P85" s="173"/>
      <c r="Q85" s="173"/>
      <c r="R85" s="173"/>
      <c r="S85" s="173"/>
      <c r="T85" s="173"/>
    </row>
    <row r="86" spans="1:22" ht="20.100000000000001" customHeight="1">
      <c r="A86" s="19"/>
      <c r="B86" s="568" t="s">
        <v>806</v>
      </c>
      <c r="C86" s="569"/>
      <c r="D86" s="569"/>
      <c r="E86" s="569"/>
      <c r="F86" s="569"/>
      <c r="G86" s="569"/>
      <c r="H86" s="569"/>
      <c r="I86" s="569"/>
      <c r="J86" s="569"/>
      <c r="K86" s="569"/>
      <c r="L86" s="569"/>
      <c r="M86" s="569"/>
      <c r="N86" s="569"/>
      <c r="O86" s="569"/>
      <c r="P86" s="569"/>
      <c r="Q86" s="569"/>
      <c r="R86" s="569"/>
      <c r="S86" s="569"/>
      <c r="T86" s="570"/>
    </row>
    <row r="87" spans="1:22" ht="20.100000000000001" customHeight="1">
      <c r="A87" s="19"/>
      <c r="B87" s="498" t="s">
        <v>791</v>
      </c>
      <c r="C87" s="514"/>
      <c r="D87" s="124">
        <v>173005.96575</v>
      </c>
      <c r="E87" s="124">
        <f>D87+'4 - Cost Pressures'!V103-'5a - Savings Tracker'!I16+D90</f>
        <v>177236.96575</v>
      </c>
      <c r="F87" s="124">
        <f>E87+E88+E90-'5a - Savings Tracker'!K16</f>
        <v>181436.96575</v>
      </c>
      <c r="G87" s="205"/>
      <c r="H87" s="124">
        <v>14417.163812500001</v>
      </c>
      <c r="I87" s="124">
        <v>14417.163812500001</v>
      </c>
      <c r="J87" s="124">
        <v>14417.163812500001</v>
      </c>
      <c r="K87" s="124">
        <v>14417.163812500001</v>
      </c>
      <c r="L87" s="124">
        <v>14417.163812500001</v>
      </c>
      <c r="M87" s="124">
        <v>14417.163812500001</v>
      </c>
      <c r="N87" s="124">
        <v>14417.163812500001</v>
      </c>
      <c r="O87" s="124">
        <v>14417.163812500001</v>
      </c>
      <c r="P87" s="124">
        <v>14417.163812500001</v>
      </c>
      <c r="Q87" s="124">
        <v>14417.163812500001</v>
      </c>
      <c r="R87" s="124">
        <v>14417.163812500001</v>
      </c>
      <c r="S87" s="124">
        <v>14417.163812500001</v>
      </c>
      <c r="T87" s="542">
        <f t="shared" ref="T87:T88" si="57">SUM(H87:S87)</f>
        <v>173005.96574999997</v>
      </c>
      <c r="V87" s="533">
        <f t="shared" ref="V87:V90" si="58">IF(OR(D87=0,AND(ABS(T87)&gt;0.99*ABS(D87),ABS(T87)&lt;1.01*ABS(D87))),0,"Check the profile matches the Full Year Value in Column D")</f>
        <v>0</v>
      </c>
    </row>
    <row r="88" spans="1:22" ht="20.100000000000001" customHeight="1">
      <c r="A88" s="19"/>
      <c r="B88" s="498" t="s">
        <v>792</v>
      </c>
      <c r="C88" s="514"/>
      <c r="D88" s="118">
        <f>'4 - Cost Pressures'!U$103</f>
        <v>4231</v>
      </c>
      <c r="E88" s="118">
        <f>'4 - Cost Pressures'!F116</f>
        <v>4200</v>
      </c>
      <c r="F88" s="118">
        <f>'4 - Cost Pressures'!G116</f>
        <v>4200</v>
      </c>
      <c r="G88" s="205"/>
      <c r="H88" s="117">
        <v>352.58333333333331</v>
      </c>
      <c r="I88" s="117">
        <v>352.58333333333331</v>
      </c>
      <c r="J88" s="117">
        <v>352.58333333333331</v>
      </c>
      <c r="K88" s="117">
        <v>352.58333333333331</v>
      </c>
      <c r="L88" s="117">
        <v>352.58333333333331</v>
      </c>
      <c r="M88" s="117">
        <v>352.58333333333331</v>
      </c>
      <c r="N88" s="117">
        <v>352.58333333333331</v>
      </c>
      <c r="O88" s="117">
        <v>352.58333333333331</v>
      </c>
      <c r="P88" s="117">
        <v>352.58333333333331</v>
      </c>
      <c r="Q88" s="117">
        <v>352.58333333333331</v>
      </c>
      <c r="R88" s="117">
        <v>352.58333333333331</v>
      </c>
      <c r="S88" s="117">
        <v>352.58333333333331</v>
      </c>
      <c r="T88" s="542">
        <f t="shared" si="57"/>
        <v>4231.0000000000009</v>
      </c>
      <c r="V88" s="533">
        <f t="shared" si="58"/>
        <v>0</v>
      </c>
    </row>
    <row r="89" spans="1:22" ht="20.100000000000001" customHeight="1">
      <c r="A89" s="19"/>
      <c r="B89" s="498" t="s">
        <v>793</v>
      </c>
      <c r="C89" s="514"/>
      <c r="D89" s="118">
        <f>-SUMIFS('5a - Savings Tracker'!AD$44:AD$1518,'5a - Savings Tracker'!$Q$44:$Q$1518,"HEALTHCARE SERVICES*")</f>
        <v>0</v>
      </c>
      <c r="E89" s="118">
        <f>-'5a - Savings Tracker'!J16-'5a - Savings Tracker'!K16</f>
        <v>0</v>
      </c>
      <c r="F89" s="118">
        <f>-'5a - Savings Tracker'!L16-'5a - Savings Tracker'!M16</f>
        <v>0</v>
      </c>
      <c r="G89" s="205"/>
      <c r="H89" s="118">
        <f>-SUMIFS('5a - Savings Tracker'!R$44:R$1518,'5a - Savings Tracker'!$Q$44:$Q$1518,"HEALTHCARE SERVICES*")</f>
        <v>0</v>
      </c>
      <c r="I89" s="118">
        <f>-SUMIFS('5a - Savings Tracker'!S$44:S$1518,'5a - Savings Tracker'!$Q$44:$Q$1518,"HEALTHCARE SERVICES*")</f>
        <v>0</v>
      </c>
      <c r="J89" s="118">
        <f>-SUMIFS('5a - Savings Tracker'!T$44:T$1518,'5a - Savings Tracker'!$Q$44:$Q$1518,"HEALTHCARE SERVICES*")</f>
        <v>0</v>
      </c>
      <c r="K89" s="118">
        <f>-SUMIFS('5a - Savings Tracker'!U$44:U$1518,'5a - Savings Tracker'!$Q$44:$Q$1518,"HEALTHCARE SERVICES*")</f>
        <v>0</v>
      </c>
      <c r="L89" s="118">
        <f>-SUMIFS('5a - Savings Tracker'!V$44:V$1518,'5a - Savings Tracker'!$Q$44:$Q$1518,"HEALTHCARE SERVICES*")</f>
        <v>0</v>
      </c>
      <c r="M89" s="118">
        <f>-SUMIFS('5a - Savings Tracker'!W$44:W$1518,'5a - Savings Tracker'!$Q$44:$Q$1518,"HEALTHCARE SERVICES*")</f>
        <v>0</v>
      </c>
      <c r="N89" s="118">
        <f>-SUMIFS('5a - Savings Tracker'!X$44:X$1518,'5a - Savings Tracker'!$Q$44:$Q$1518,"HEALTHCARE SERVICES*")</f>
        <v>0</v>
      </c>
      <c r="O89" s="118">
        <f>-SUMIFS('5a - Savings Tracker'!Y$44:Y$1518,'5a - Savings Tracker'!$Q$44:$Q$1518,"HEALTHCARE SERVICES*")</f>
        <v>0</v>
      </c>
      <c r="P89" s="118">
        <f>-SUMIFS('5a - Savings Tracker'!Z$44:Z$1518,'5a - Savings Tracker'!$Q$44:$Q$1518,"HEALTHCARE SERVICES*")</f>
        <v>0</v>
      </c>
      <c r="Q89" s="118">
        <f>-SUMIFS('5a - Savings Tracker'!AA$44:AA$1518,'5a - Savings Tracker'!$Q$44:$Q$1518,"HEALTHCARE SERVICES*")</f>
        <v>0</v>
      </c>
      <c r="R89" s="118">
        <f>-SUMIFS('5a - Savings Tracker'!AB$44:AB$1518,'5a - Savings Tracker'!$Q$44:$Q$1518,"HEALTHCARE SERVICES*")</f>
        <v>0</v>
      </c>
      <c r="S89" s="118">
        <f>-SUMIFS('5a - Savings Tracker'!AC$44:AC$1518,'5a - Savings Tracker'!$Q$44:$Q$1518,"HEALTHCARE SERVICES*")</f>
        <v>0</v>
      </c>
      <c r="T89" s="118">
        <f>-SUMIFS('5a - Savings Tracker'!AD$44:AD$1518,'5a - Savings Tracker'!$Q$44:$Q$1518,"HEALTHCARE SERVICES*")</f>
        <v>0</v>
      </c>
      <c r="V89" s="533">
        <f t="shared" si="58"/>
        <v>0</v>
      </c>
    </row>
    <row r="90" spans="1:22" ht="20.100000000000001" customHeight="1">
      <c r="A90" s="19"/>
      <c r="B90" s="498" t="s">
        <v>794</v>
      </c>
      <c r="C90" s="514"/>
      <c r="D90" s="118">
        <f>-'5b - Disinvest &amp; P. Assumption'!H16</f>
        <v>0</v>
      </c>
      <c r="E90" s="118">
        <f>-'5b - Disinvest &amp; P. Assumption'!J16-'5b - Disinvest &amp; P. Assumption'!K16</f>
        <v>0</v>
      </c>
      <c r="F90" s="118">
        <f>-'5b - Disinvest &amp; P. Assumption'!L16-'5b - Disinvest &amp; P. Assumption'!M16</f>
        <v>0</v>
      </c>
      <c r="G90" s="205"/>
      <c r="H90" s="117">
        <v>0</v>
      </c>
      <c r="I90" s="117">
        <v>0</v>
      </c>
      <c r="J90" s="117">
        <v>0</v>
      </c>
      <c r="K90" s="117">
        <v>0</v>
      </c>
      <c r="L90" s="117">
        <v>0</v>
      </c>
      <c r="M90" s="117">
        <v>0</v>
      </c>
      <c r="N90" s="117">
        <v>0</v>
      </c>
      <c r="O90" s="117">
        <v>0</v>
      </c>
      <c r="P90" s="117">
        <v>0</v>
      </c>
      <c r="Q90" s="117">
        <v>0</v>
      </c>
      <c r="R90" s="117">
        <v>0</v>
      </c>
      <c r="S90" s="117">
        <v>0</v>
      </c>
      <c r="T90" s="542">
        <f t="shared" ref="T90" si="59">SUM(H90:S90)</f>
        <v>0</v>
      </c>
      <c r="V90" s="533">
        <f t="shared" si="58"/>
        <v>0</v>
      </c>
    </row>
    <row r="91" spans="1:22" ht="20.100000000000001" customHeight="1">
      <c r="A91" s="19"/>
      <c r="B91" s="465" t="s">
        <v>807</v>
      </c>
      <c r="C91" s="724">
        <f>C24</f>
        <v>177483.96575</v>
      </c>
      <c r="D91" s="118">
        <f t="shared" ref="D91:F91" si="60">SUM(D87:D90)</f>
        <v>177236.96575</v>
      </c>
      <c r="E91" s="118">
        <f t="shared" si="60"/>
        <v>181436.96575</v>
      </c>
      <c r="F91" s="118">
        <f t="shared" si="60"/>
        <v>185636.96575</v>
      </c>
      <c r="G91" s="205"/>
      <c r="H91" s="118">
        <f t="shared" ref="H91" si="61">SUM(H87:H90)</f>
        <v>14769.747145833335</v>
      </c>
      <c r="I91" s="118">
        <f t="shared" ref="I91" si="62">SUM(I87:I90)</f>
        <v>14769.747145833335</v>
      </c>
      <c r="J91" s="118">
        <f t="shared" ref="J91" si="63">SUM(J87:J90)</f>
        <v>14769.747145833335</v>
      </c>
      <c r="K91" s="118">
        <f t="shared" ref="K91" si="64">SUM(K87:K90)</f>
        <v>14769.747145833335</v>
      </c>
      <c r="L91" s="118">
        <f t="shared" ref="L91" si="65">SUM(L87:L90)</f>
        <v>14769.747145833335</v>
      </c>
      <c r="M91" s="118">
        <f t="shared" ref="M91" si="66">SUM(M87:M90)</f>
        <v>14769.747145833335</v>
      </c>
      <c r="N91" s="118">
        <f t="shared" ref="N91" si="67">SUM(N87:N90)</f>
        <v>14769.747145833335</v>
      </c>
      <c r="O91" s="118">
        <f t="shared" ref="O91" si="68">SUM(O87:O90)</f>
        <v>14769.747145833335</v>
      </c>
      <c r="P91" s="118">
        <f t="shared" ref="P91" si="69">SUM(P87:P90)</f>
        <v>14769.747145833335</v>
      </c>
      <c r="Q91" s="118">
        <f t="shared" ref="Q91" si="70">SUM(Q87:Q90)</f>
        <v>14769.747145833335</v>
      </c>
      <c r="R91" s="118">
        <f t="shared" ref="R91" si="71">SUM(R87:R90)</f>
        <v>14769.747145833335</v>
      </c>
      <c r="S91" s="118">
        <f t="shared" ref="S91:T91" si="72">SUM(S87:S90)</f>
        <v>14769.747145833335</v>
      </c>
      <c r="T91" s="118">
        <f t="shared" si="72"/>
        <v>177236.96574999997</v>
      </c>
    </row>
    <row r="92" spans="1:22" ht="20.100000000000001" customHeight="1">
      <c r="A92" s="19"/>
      <c r="B92" s="173"/>
      <c r="C92" s="173"/>
      <c r="D92" s="19"/>
      <c r="E92" s="19"/>
      <c r="F92" s="19"/>
      <c r="G92" s="19"/>
      <c r="H92" s="173"/>
      <c r="I92" s="173"/>
      <c r="J92" s="173"/>
      <c r="K92" s="173"/>
      <c r="L92" s="173"/>
      <c r="M92" s="173"/>
      <c r="N92" s="173"/>
      <c r="O92" s="173"/>
      <c r="P92" s="173"/>
      <c r="Q92" s="173"/>
      <c r="R92" s="173"/>
      <c r="S92" s="173"/>
    </row>
    <row r="93" spans="1:22" ht="20.100000000000001" customHeight="1">
      <c r="A93" s="19"/>
      <c r="B93" s="568" t="s">
        <v>808</v>
      </c>
      <c r="C93" s="569"/>
      <c r="D93" s="569"/>
      <c r="E93" s="569"/>
      <c r="F93" s="569"/>
      <c r="G93" s="569"/>
      <c r="H93" s="569"/>
      <c r="I93" s="569"/>
      <c r="J93" s="569"/>
      <c r="K93" s="569"/>
      <c r="L93" s="569"/>
      <c r="M93" s="569"/>
      <c r="N93" s="569"/>
      <c r="O93" s="569"/>
      <c r="P93" s="569"/>
      <c r="Q93" s="569"/>
      <c r="R93" s="569"/>
      <c r="S93" s="569"/>
      <c r="T93" s="570"/>
    </row>
    <row r="94" spans="1:22" ht="20.100000000000001" customHeight="1">
      <c r="A94" s="19"/>
      <c r="B94" s="498" t="s">
        <v>791</v>
      </c>
      <c r="C94" s="514"/>
      <c r="D94" s="124">
        <v>0</v>
      </c>
      <c r="E94" s="124">
        <f>D94+'4 - Cost Pressures'!X103-'5a - Savings Tracker'!I17+D97</f>
        <v>0</v>
      </c>
      <c r="F94" s="124">
        <f>E94+E95+E97-'5a - Savings Tracker'!K17</f>
        <v>0</v>
      </c>
      <c r="G94" s="205"/>
      <c r="H94" s="124">
        <v>0</v>
      </c>
      <c r="I94" s="124">
        <v>0</v>
      </c>
      <c r="J94" s="124">
        <v>0</v>
      </c>
      <c r="K94" s="124">
        <v>0</v>
      </c>
      <c r="L94" s="124">
        <v>0</v>
      </c>
      <c r="M94" s="124">
        <v>0</v>
      </c>
      <c r="N94" s="124">
        <v>0</v>
      </c>
      <c r="O94" s="124">
        <v>0</v>
      </c>
      <c r="P94" s="124">
        <v>0</v>
      </c>
      <c r="Q94" s="124">
        <v>0</v>
      </c>
      <c r="R94" s="124">
        <v>0</v>
      </c>
      <c r="S94" s="124">
        <v>0</v>
      </c>
      <c r="T94" s="542">
        <f t="shared" ref="T94:T95" si="73">SUM(H94:S94)</f>
        <v>0</v>
      </c>
      <c r="V94" s="533">
        <f t="shared" ref="V94:V97" si="74">IF(OR(D94=0,AND(ABS(T94)&gt;0.99*ABS(D94),ABS(T94)&lt;1.01*ABS(D94))),0,"Check the profile matches the Full Year Value in Column D")</f>
        <v>0</v>
      </c>
    </row>
    <row r="95" spans="1:22" ht="20.100000000000001" customHeight="1">
      <c r="A95" s="19"/>
      <c r="B95" s="498" t="s">
        <v>792</v>
      </c>
      <c r="C95" s="514"/>
      <c r="D95" s="118">
        <f>'4 - Cost Pressures'!W$103</f>
        <v>0</v>
      </c>
      <c r="E95" s="118">
        <f>'4 - Cost Pressures'!F117</f>
        <v>0</v>
      </c>
      <c r="F95" s="118">
        <f>'4 - Cost Pressures'!G117</f>
        <v>0</v>
      </c>
      <c r="G95" s="205"/>
      <c r="H95" s="117">
        <v>0</v>
      </c>
      <c r="I95" s="117">
        <v>0</v>
      </c>
      <c r="J95" s="117">
        <v>0</v>
      </c>
      <c r="K95" s="117">
        <v>0</v>
      </c>
      <c r="L95" s="117">
        <v>0</v>
      </c>
      <c r="M95" s="117">
        <v>0</v>
      </c>
      <c r="N95" s="117">
        <v>0</v>
      </c>
      <c r="O95" s="117">
        <v>0</v>
      </c>
      <c r="P95" s="117">
        <v>0</v>
      </c>
      <c r="Q95" s="117">
        <v>0</v>
      </c>
      <c r="R95" s="117">
        <v>0</v>
      </c>
      <c r="S95" s="117">
        <v>0</v>
      </c>
      <c r="T95" s="542">
        <f t="shared" si="73"/>
        <v>0</v>
      </c>
      <c r="V95" s="533">
        <f t="shared" si="74"/>
        <v>0</v>
      </c>
    </row>
    <row r="96" spans="1:22" ht="20.100000000000001" customHeight="1">
      <c r="A96" s="19"/>
      <c r="B96" s="498" t="s">
        <v>793</v>
      </c>
      <c r="C96" s="514"/>
      <c r="D96" s="118">
        <f>-SUMIFS('5a - Savings Tracker'!AD$44:AD$1518,'5a - Savings Tracker'!$Q$44:$Q$1518,"NON HEALTHCARE SERVICES*")</f>
        <v>0</v>
      </c>
      <c r="E96" s="118">
        <f>-'5a - Savings Tracker'!J17-'5a - Savings Tracker'!K17</f>
        <v>0</v>
      </c>
      <c r="F96" s="118">
        <f>-'5a - Savings Tracker'!L17-'5a - Savings Tracker'!M17</f>
        <v>0</v>
      </c>
      <c r="G96" s="205"/>
      <c r="H96" s="118">
        <f>-SUMIFS('5a - Savings Tracker'!R$44:R$1518,'5a - Savings Tracker'!$Q$44:$Q$1518,"NON HEALTHCARE SERVICES*")</f>
        <v>0</v>
      </c>
      <c r="I96" s="118">
        <f>-SUMIFS('5a - Savings Tracker'!S$44:S$1518,'5a - Savings Tracker'!$Q$44:$Q$1518,"NON HEALTHCARE SERVICES*")</f>
        <v>0</v>
      </c>
      <c r="J96" s="118">
        <f>-SUMIFS('5a - Savings Tracker'!T$44:T$1518,'5a - Savings Tracker'!$Q$44:$Q$1518,"NON HEALTHCARE SERVICES*")</f>
        <v>0</v>
      </c>
      <c r="K96" s="118">
        <f>-SUMIFS('5a - Savings Tracker'!U$44:U$1518,'5a - Savings Tracker'!$Q$44:$Q$1518,"NON HEALTHCARE SERVICES*")</f>
        <v>0</v>
      </c>
      <c r="L96" s="118">
        <f>-SUMIFS('5a - Savings Tracker'!V$44:V$1518,'5a - Savings Tracker'!$Q$44:$Q$1518,"NON HEALTHCARE SERVICES*")</f>
        <v>0</v>
      </c>
      <c r="M96" s="118">
        <f>-SUMIFS('5a - Savings Tracker'!W$44:W$1518,'5a - Savings Tracker'!$Q$44:$Q$1518,"NON HEALTHCARE SERVICES*")</f>
        <v>0</v>
      </c>
      <c r="N96" s="118">
        <f>-SUMIFS('5a - Savings Tracker'!X$44:X$1518,'5a - Savings Tracker'!$Q$44:$Q$1518,"NON HEALTHCARE SERVICES*")</f>
        <v>0</v>
      </c>
      <c r="O96" s="118">
        <f>-SUMIFS('5a - Savings Tracker'!Y$44:Y$1518,'5a - Savings Tracker'!$Q$44:$Q$1518,"NON HEALTHCARE SERVICES*")</f>
        <v>0</v>
      </c>
      <c r="P96" s="118">
        <f>-SUMIFS('5a - Savings Tracker'!Z$44:Z$1518,'5a - Savings Tracker'!$Q$44:$Q$1518,"NON HEALTHCARE SERVICES*")</f>
        <v>0</v>
      </c>
      <c r="Q96" s="118">
        <f>-SUMIFS('5a - Savings Tracker'!AA$44:AA$1518,'5a - Savings Tracker'!$Q$44:$Q$1518,"NON HEALTHCARE SERVICES*")</f>
        <v>0</v>
      </c>
      <c r="R96" s="118">
        <f>-SUMIFS('5a - Savings Tracker'!AB$44:AB$1518,'5a - Savings Tracker'!$Q$44:$Q$1518,"NON HEALTHCARE SERVICES*")</f>
        <v>0</v>
      </c>
      <c r="S96" s="118">
        <f>-SUMIFS('5a - Savings Tracker'!AC$44:AC$1518,'5a - Savings Tracker'!$Q$44:$Q$1518,"NON HEALTHCARE SERVICES*")</f>
        <v>0</v>
      </c>
      <c r="T96" s="118">
        <f>-SUMIFS('5a - Savings Tracker'!AD$44:AD$1518,'5a - Savings Tracker'!$Q$44:$Q$1518,"NON HEALTHCARE SERVICES*")</f>
        <v>0</v>
      </c>
      <c r="V96" s="533">
        <f t="shared" si="74"/>
        <v>0</v>
      </c>
    </row>
    <row r="97" spans="1:22" ht="20.100000000000001" customHeight="1">
      <c r="A97" s="19"/>
      <c r="B97" s="498" t="s">
        <v>794</v>
      </c>
      <c r="C97" s="514"/>
      <c r="D97" s="118">
        <f>-'5b - Disinvest &amp; P. Assumption'!H17</f>
        <v>0</v>
      </c>
      <c r="E97" s="118">
        <f>-'5b - Disinvest &amp; P. Assumption'!J17-'5b - Disinvest &amp; P. Assumption'!K17</f>
        <v>0</v>
      </c>
      <c r="F97" s="118">
        <f>-'5b - Disinvest &amp; P. Assumption'!L17-'5b - Disinvest &amp; P. Assumption'!M17</f>
        <v>0</v>
      </c>
      <c r="G97" s="205"/>
      <c r="H97" s="117">
        <v>0</v>
      </c>
      <c r="I97" s="117">
        <v>0</v>
      </c>
      <c r="J97" s="117">
        <v>0</v>
      </c>
      <c r="K97" s="117">
        <v>0</v>
      </c>
      <c r="L97" s="117">
        <v>0</v>
      </c>
      <c r="M97" s="117">
        <v>0</v>
      </c>
      <c r="N97" s="117">
        <v>0</v>
      </c>
      <c r="O97" s="117">
        <v>0</v>
      </c>
      <c r="P97" s="117">
        <v>0</v>
      </c>
      <c r="Q97" s="117">
        <v>0</v>
      </c>
      <c r="R97" s="117">
        <v>0</v>
      </c>
      <c r="S97" s="117">
        <v>0</v>
      </c>
      <c r="T97" s="542">
        <f t="shared" ref="T97" si="75">SUM(H97:S97)</f>
        <v>0</v>
      </c>
      <c r="V97" s="533">
        <f t="shared" si="74"/>
        <v>0</v>
      </c>
    </row>
    <row r="98" spans="1:22" ht="20.100000000000001" customHeight="1">
      <c r="A98" s="19"/>
      <c r="B98" s="465" t="s">
        <v>809</v>
      </c>
      <c r="C98" s="724">
        <f>C25</f>
        <v>0</v>
      </c>
      <c r="D98" s="118">
        <f t="shared" ref="D98:F98" si="76">SUM(D94:D97)</f>
        <v>0</v>
      </c>
      <c r="E98" s="118">
        <f t="shared" si="76"/>
        <v>0</v>
      </c>
      <c r="F98" s="118">
        <f t="shared" si="76"/>
        <v>0</v>
      </c>
      <c r="G98" s="205"/>
      <c r="H98" s="118">
        <f t="shared" ref="H98" si="77">SUM(H94:H97)</f>
        <v>0</v>
      </c>
      <c r="I98" s="118">
        <f t="shared" ref="I98" si="78">SUM(I94:I97)</f>
        <v>0</v>
      </c>
      <c r="J98" s="118">
        <f t="shared" ref="J98" si="79">SUM(J94:J97)</f>
        <v>0</v>
      </c>
      <c r="K98" s="118">
        <f t="shared" ref="K98" si="80">SUM(K94:K97)</f>
        <v>0</v>
      </c>
      <c r="L98" s="118">
        <f t="shared" ref="L98" si="81">SUM(L94:L97)</f>
        <v>0</v>
      </c>
      <c r="M98" s="118">
        <f t="shared" ref="M98" si="82">SUM(M94:M97)</f>
        <v>0</v>
      </c>
      <c r="N98" s="118">
        <f t="shared" ref="N98" si="83">SUM(N94:N97)</f>
        <v>0</v>
      </c>
      <c r="O98" s="118">
        <f t="shared" ref="O98" si="84">SUM(O94:O97)</f>
        <v>0</v>
      </c>
      <c r="P98" s="118">
        <f t="shared" ref="P98" si="85">SUM(P94:P97)</f>
        <v>0</v>
      </c>
      <c r="Q98" s="118">
        <f t="shared" ref="Q98" si="86">SUM(Q94:Q97)</f>
        <v>0</v>
      </c>
      <c r="R98" s="118">
        <f t="shared" ref="R98" si="87">SUM(R94:R97)</f>
        <v>0</v>
      </c>
      <c r="S98" s="118">
        <f t="shared" ref="S98:T98" si="88">SUM(S94:S97)</f>
        <v>0</v>
      </c>
      <c r="T98" s="118">
        <f t="shared" si="88"/>
        <v>0</v>
      </c>
    </row>
    <row r="99" spans="1:22" ht="20.100000000000001" customHeight="1">
      <c r="A99" s="19"/>
      <c r="B99" s="173"/>
      <c r="C99" s="173"/>
      <c r="D99" s="19"/>
      <c r="E99" s="19"/>
      <c r="F99" s="19"/>
      <c r="G99" s="19"/>
      <c r="H99" s="173"/>
      <c r="I99" s="173"/>
      <c r="J99" s="173"/>
      <c r="K99" s="173"/>
      <c r="L99" s="173"/>
      <c r="M99" s="173"/>
      <c r="N99" s="173"/>
      <c r="O99" s="173"/>
      <c r="P99" s="173"/>
      <c r="Q99" s="173"/>
      <c r="R99" s="173"/>
      <c r="S99" s="173"/>
      <c r="T99" s="173"/>
    </row>
    <row r="100" spans="1:22" ht="20.100000000000001" customHeight="1">
      <c r="A100" s="19"/>
      <c r="B100" s="568" t="s">
        <v>810</v>
      </c>
      <c r="C100" s="569"/>
      <c r="D100" s="569"/>
      <c r="E100" s="569"/>
      <c r="F100" s="569"/>
      <c r="G100" s="569"/>
      <c r="H100" s="569"/>
      <c r="I100" s="569"/>
      <c r="J100" s="569"/>
      <c r="K100" s="569"/>
      <c r="L100" s="569"/>
      <c r="M100" s="569"/>
      <c r="N100" s="569"/>
      <c r="O100" s="569"/>
      <c r="P100" s="569"/>
      <c r="Q100" s="569"/>
      <c r="R100" s="569"/>
      <c r="S100" s="569"/>
      <c r="T100" s="570"/>
    </row>
    <row r="101" spans="1:22" ht="20.100000000000001" customHeight="1">
      <c r="A101" s="19"/>
      <c r="B101" s="498" t="s">
        <v>791</v>
      </c>
      <c r="C101" s="514"/>
      <c r="D101" s="124">
        <v>16753.719000000001</v>
      </c>
      <c r="E101" s="124">
        <f>D101+'4 - Cost Pressures'!Z103-'5a - Savings Tracker'!I18+D104</f>
        <v>16753.719000000001</v>
      </c>
      <c r="F101" s="124">
        <f>E101+E102+E104-'5a - Savings Tracker'!K18</f>
        <v>16753.719000000001</v>
      </c>
      <c r="G101" s="205"/>
      <c r="H101" s="124">
        <v>1396.1432500000001</v>
      </c>
      <c r="I101" s="124">
        <v>1396.1432500000001</v>
      </c>
      <c r="J101" s="124">
        <v>1396.1432500000001</v>
      </c>
      <c r="K101" s="124">
        <v>1396.1432500000001</v>
      </c>
      <c r="L101" s="124">
        <v>1396.1432500000001</v>
      </c>
      <c r="M101" s="124">
        <v>1396.1432500000001</v>
      </c>
      <c r="N101" s="124">
        <v>1396.1432500000001</v>
      </c>
      <c r="O101" s="124">
        <v>1396.1432500000001</v>
      </c>
      <c r="P101" s="124">
        <v>1396.1432500000001</v>
      </c>
      <c r="Q101" s="124">
        <v>1396.1432500000001</v>
      </c>
      <c r="R101" s="124">
        <v>1396.1432500000001</v>
      </c>
      <c r="S101" s="124">
        <v>1396.1432500000001</v>
      </c>
      <c r="T101" s="542">
        <f t="shared" ref="T101:T102" si="89">SUM(H101:S101)</f>
        <v>16753.719000000005</v>
      </c>
      <c r="V101" s="533">
        <f t="shared" ref="V101:V104" si="90">IF(OR(D101=0,AND(ABS(T101)&gt;0.99*ABS(D101),ABS(T101)&lt;1.01*ABS(D101))),0,"Check the profile matches the Full Year Value in Column D")</f>
        <v>0</v>
      </c>
    </row>
    <row r="102" spans="1:22" ht="20.100000000000001" customHeight="1">
      <c r="A102" s="19"/>
      <c r="B102" s="498" t="s">
        <v>792</v>
      </c>
      <c r="C102" s="514"/>
      <c r="D102" s="118">
        <f>'4 - Cost Pressures'!Y$103</f>
        <v>0</v>
      </c>
      <c r="E102" s="118">
        <f>'4 - Cost Pressures'!F118</f>
        <v>0</v>
      </c>
      <c r="F102" s="118">
        <f>'4 - Cost Pressures'!G118</f>
        <v>0</v>
      </c>
      <c r="G102" s="205"/>
      <c r="H102" s="117">
        <v>0</v>
      </c>
      <c r="I102" s="117">
        <v>0</v>
      </c>
      <c r="J102" s="117">
        <v>0</v>
      </c>
      <c r="K102" s="117">
        <v>0</v>
      </c>
      <c r="L102" s="117">
        <v>0</v>
      </c>
      <c r="M102" s="117">
        <v>0</v>
      </c>
      <c r="N102" s="117">
        <v>0</v>
      </c>
      <c r="O102" s="117">
        <v>0</v>
      </c>
      <c r="P102" s="117">
        <v>0</v>
      </c>
      <c r="Q102" s="117">
        <v>0</v>
      </c>
      <c r="R102" s="117">
        <v>0</v>
      </c>
      <c r="S102" s="117">
        <v>0</v>
      </c>
      <c r="T102" s="542">
        <f t="shared" si="89"/>
        <v>0</v>
      </c>
      <c r="V102" s="533">
        <f t="shared" si="90"/>
        <v>0</v>
      </c>
    </row>
    <row r="103" spans="1:22" ht="20.100000000000001" customHeight="1">
      <c r="A103" s="19"/>
      <c r="B103" s="498" t="s">
        <v>793</v>
      </c>
      <c r="C103" s="514"/>
      <c r="D103" s="118">
        <f>-SUMIFS('5a - Savings Tracker'!AD$44:AD$1518,'5a - Savings Tracker'!$Q$44:$Q$1518,"OTHER PRIVATE*")</f>
        <v>0</v>
      </c>
      <c r="E103" s="118">
        <f>-'5a - Savings Tracker'!J18-'5a - Savings Tracker'!K18</f>
        <v>0</v>
      </c>
      <c r="F103" s="118">
        <f>-'5a - Savings Tracker'!L18-'5a - Savings Tracker'!M18</f>
        <v>0</v>
      </c>
      <c r="G103" s="205"/>
      <c r="H103" s="118">
        <f>-SUMIFS('5a - Savings Tracker'!R$44:R$1518,'5a - Savings Tracker'!$Q$44:$Q$1518,"OTHER PRIVATE*")</f>
        <v>0</v>
      </c>
      <c r="I103" s="118">
        <f>-SUMIFS('5a - Savings Tracker'!S$44:S$1518,'5a - Savings Tracker'!$Q$44:$Q$1518,"OTHER PRIVATE*")</f>
        <v>0</v>
      </c>
      <c r="J103" s="118">
        <f>-SUMIFS('5a - Savings Tracker'!T$44:T$1518,'5a - Savings Tracker'!$Q$44:$Q$1518,"OTHER PRIVATE*")</f>
        <v>0</v>
      </c>
      <c r="K103" s="118">
        <f>-SUMIFS('5a - Savings Tracker'!U$44:U$1518,'5a - Savings Tracker'!$Q$44:$Q$1518,"OTHER PRIVATE*")</f>
        <v>0</v>
      </c>
      <c r="L103" s="118">
        <f>-SUMIFS('5a - Savings Tracker'!V$44:V$1518,'5a - Savings Tracker'!$Q$44:$Q$1518,"OTHER PRIVATE*")</f>
        <v>0</v>
      </c>
      <c r="M103" s="118">
        <f>-SUMIFS('5a - Savings Tracker'!W$44:W$1518,'5a - Savings Tracker'!$Q$44:$Q$1518,"OTHER PRIVATE*")</f>
        <v>0</v>
      </c>
      <c r="N103" s="118">
        <f>-SUMIFS('5a - Savings Tracker'!X$44:X$1518,'5a - Savings Tracker'!$Q$44:$Q$1518,"OTHER PRIVATE*")</f>
        <v>0</v>
      </c>
      <c r="O103" s="118">
        <f>-SUMIFS('5a - Savings Tracker'!Y$44:Y$1518,'5a - Savings Tracker'!$Q$44:$Q$1518,"OTHER PRIVATE*")</f>
        <v>0</v>
      </c>
      <c r="P103" s="118">
        <f>-SUMIFS('5a - Savings Tracker'!Z$44:Z$1518,'5a - Savings Tracker'!$Q$44:$Q$1518,"OTHER PRIVATE*")</f>
        <v>0</v>
      </c>
      <c r="Q103" s="118">
        <f>-SUMIFS('5a - Savings Tracker'!AA$44:AA$1518,'5a - Savings Tracker'!$Q$44:$Q$1518,"OTHER PRIVATE*")</f>
        <v>0</v>
      </c>
      <c r="R103" s="118">
        <f>-SUMIFS('5a - Savings Tracker'!AB$44:AB$1518,'5a - Savings Tracker'!$Q$44:$Q$1518,"OTHER PRIVATE*")</f>
        <v>0</v>
      </c>
      <c r="S103" s="118">
        <f>-SUMIFS('5a - Savings Tracker'!AC$44:AC$1518,'5a - Savings Tracker'!$Q$44:$Q$1518,"OTHER PRIVATE*")</f>
        <v>0</v>
      </c>
      <c r="T103" s="118">
        <f>-SUMIFS('5a - Savings Tracker'!AD$44:AD$1518,'5a - Savings Tracker'!$Q$44:$Q$1518,"OTHER PRIVATE*")</f>
        <v>0</v>
      </c>
      <c r="V103" s="533">
        <f t="shared" si="90"/>
        <v>0</v>
      </c>
    </row>
    <row r="104" spans="1:22" ht="20.100000000000001" customHeight="1">
      <c r="A104" s="19"/>
      <c r="B104" s="498" t="s">
        <v>794</v>
      </c>
      <c r="C104" s="514"/>
      <c r="D104" s="118">
        <f>-'5b - Disinvest &amp; P. Assumption'!H18</f>
        <v>0</v>
      </c>
      <c r="E104" s="118">
        <f>-'5b - Disinvest &amp; P. Assumption'!J18-'5b - Disinvest &amp; P. Assumption'!K18</f>
        <v>0</v>
      </c>
      <c r="F104" s="118">
        <f>-'5b - Disinvest &amp; P. Assumption'!L18-'5b - Disinvest &amp; P. Assumption'!M18</f>
        <v>0</v>
      </c>
      <c r="G104" s="205"/>
      <c r="H104" s="117">
        <v>0</v>
      </c>
      <c r="I104" s="117">
        <v>0</v>
      </c>
      <c r="J104" s="117">
        <v>0</v>
      </c>
      <c r="K104" s="117">
        <v>0</v>
      </c>
      <c r="L104" s="117">
        <v>0</v>
      </c>
      <c r="M104" s="117">
        <v>0</v>
      </c>
      <c r="N104" s="117">
        <v>0</v>
      </c>
      <c r="O104" s="117">
        <v>0</v>
      </c>
      <c r="P104" s="117">
        <v>0</v>
      </c>
      <c r="Q104" s="117">
        <v>0</v>
      </c>
      <c r="R104" s="117">
        <v>0</v>
      </c>
      <c r="S104" s="117">
        <v>0</v>
      </c>
      <c r="T104" s="542">
        <f t="shared" ref="T104" si="91">SUM(H104:S104)</f>
        <v>0</v>
      </c>
      <c r="V104" s="533">
        <f t="shared" si="90"/>
        <v>0</v>
      </c>
    </row>
    <row r="105" spans="1:22" ht="20.100000000000001" customHeight="1">
      <c r="A105" s="19"/>
      <c r="B105" s="465" t="s">
        <v>811</v>
      </c>
      <c r="C105" s="724">
        <f>C27</f>
        <v>16753.719000000001</v>
      </c>
      <c r="D105" s="118">
        <f t="shared" ref="D105:F105" si="92">SUM(D101:D104)</f>
        <v>16753.719000000001</v>
      </c>
      <c r="E105" s="118">
        <f t="shared" si="92"/>
        <v>16753.719000000001</v>
      </c>
      <c r="F105" s="118">
        <f t="shared" si="92"/>
        <v>16753.719000000001</v>
      </c>
      <c r="G105" s="205"/>
      <c r="H105" s="118">
        <f t="shared" ref="H105" si="93">SUM(H101:H104)</f>
        <v>1396.1432500000001</v>
      </c>
      <c r="I105" s="118">
        <f t="shared" ref="I105" si="94">SUM(I101:I104)</f>
        <v>1396.1432500000001</v>
      </c>
      <c r="J105" s="118">
        <f t="shared" ref="J105" si="95">SUM(J101:J104)</f>
        <v>1396.1432500000001</v>
      </c>
      <c r="K105" s="118">
        <f t="shared" ref="K105" si="96">SUM(K101:K104)</f>
        <v>1396.1432500000001</v>
      </c>
      <c r="L105" s="118">
        <f t="shared" ref="L105" si="97">SUM(L101:L104)</f>
        <v>1396.1432500000001</v>
      </c>
      <c r="M105" s="118">
        <f t="shared" ref="M105" si="98">SUM(M101:M104)</f>
        <v>1396.1432500000001</v>
      </c>
      <c r="N105" s="118">
        <f t="shared" ref="N105" si="99">SUM(N101:N104)</f>
        <v>1396.1432500000001</v>
      </c>
      <c r="O105" s="118">
        <f t="shared" ref="O105" si="100">SUM(O101:O104)</f>
        <v>1396.1432500000001</v>
      </c>
      <c r="P105" s="118">
        <f t="shared" ref="P105" si="101">SUM(P101:P104)</f>
        <v>1396.1432500000001</v>
      </c>
      <c r="Q105" s="118">
        <f t="shared" ref="Q105" si="102">SUM(Q101:Q104)</f>
        <v>1396.1432500000001</v>
      </c>
      <c r="R105" s="118">
        <f t="shared" ref="R105" si="103">SUM(R101:R104)</f>
        <v>1396.1432500000001</v>
      </c>
      <c r="S105" s="118">
        <f t="shared" ref="S105:T105" si="104">SUM(S101:S104)</f>
        <v>1396.1432500000001</v>
      </c>
      <c r="T105" s="118">
        <f t="shared" si="104"/>
        <v>16753.719000000005</v>
      </c>
    </row>
    <row r="106" spans="1:22" ht="20.100000000000001" customHeight="1">
      <c r="A106" s="19"/>
      <c r="B106" s="173"/>
      <c r="C106" s="173"/>
      <c r="D106" s="19"/>
      <c r="E106" s="19"/>
      <c r="F106" s="19"/>
      <c r="G106" s="19"/>
      <c r="H106" s="173"/>
      <c r="I106" s="173"/>
      <c r="J106" s="173"/>
      <c r="K106" s="173"/>
      <c r="L106" s="173"/>
      <c r="M106" s="173"/>
      <c r="N106" s="173"/>
      <c r="O106" s="173"/>
      <c r="P106" s="173"/>
      <c r="Q106" s="173"/>
      <c r="R106" s="173"/>
      <c r="S106" s="173"/>
      <c r="T106" s="173"/>
    </row>
    <row r="107" spans="1:22" ht="20.100000000000001" customHeight="1">
      <c r="A107" s="19"/>
      <c r="B107" s="568" t="s">
        <v>812</v>
      </c>
      <c r="C107" s="569"/>
      <c r="D107" s="569"/>
      <c r="E107" s="569"/>
      <c r="F107" s="569"/>
      <c r="G107" s="569"/>
      <c r="H107" s="569"/>
      <c r="I107" s="569"/>
      <c r="J107" s="569"/>
      <c r="K107" s="569"/>
      <c r="L107" s="569"/>
      <c r="M107" s="569"/>
      <c r="N107" s="569"/>
      <c r="O107" s="569"/>
      <c r="P107" s="569"/>
      <c r="Q107" s="569"/>
      <c r="R107" s="569"/>
      <c r="S107" s="569"/>
      <c r="T107" s="570"/>
    </row>
    <row r="108" spans="1:22" ht="20.100000000000001" customHeight="1">
      <c r="A108" s="19"/>
      <c r="B108" s="498" t="s">
        <v>791</v>
      </c>
      <c r="C108" s="514"/>
      <c r="D108" s="124">
        <v>25425.559000000001</v>
      </c>
      <c r="E108" s="124">
        <f>D108+'4 - Cost Pressures'!AB103-'5a - Savings Tracker'!I19+D111</f>
        <v>25425.559000000001</v>
      </c>
      <c r="F108" s="124">
        <f>E108+E109+E111-'5a - Savings Tracker'!K19</f>
        <v>25425.559000000001</v>
      </c>
      <c r="G108" s="205"/>
      <c r="H108" s="124">
        <v>2118.7965833333333</v>
      </c>
      <c r="I108" s="124">
        <v>2118.7965833333333</v>
      </c>
      <c r="J108" s="124">
        <v>2118.7965833333333</v>
      </c>
      <c r="K108" s="124">
        <v>2118.7965833333333</v>
      </c>
      <c r="L108" s="124">
        <v>2118.7965833333333</v>
      </c>
      <c r="M108" s="124">
        <v>2118.7965833333333</v>
      </c>
      <c r="N108" s="124">
        <v>2118.7965833333333</v>
      </c>
      <c r="O108" s="124">
        <v>2118.7965833333333</v>
      </c>
      <c r="P108" s="124">
        <v>2118.7965833333333</v>
      </c>
      <c r="Q108" s="124">
        <v>2118.7965833333333</v>
      </c>
      <c r="R108" s="124">
        <v>2118.7965833333333</v>
      </c>
      <c r="S108" s="124">
        <v>2118.7965833333333</v>
      </c>
      <c r="T108" s="542">
        <f t="shared" ref="T108:T109" si="105">SUM(H108:S108)</f>
        <v>25425.558999999997</v>
      </c>
      <c r="V108" s="533">
        <f t="shared" ref="V108:V111" si="106">IF(OR(D108=0,AND(ABS(T108)&gt;0.99*ABS(D108),ABS(T108)&lt;1.01*ABS(D108))),0,"Check the profile matches the Full Year Value in Column D")</f>
        <v>0</v>
      </c>
    </row>
    <row r="109" spans="1:22" ht="20.100000000000001" customHeight="1">
      <c r="A109" s="19"/>
      <c r="B109" s="498" t="s">
        <v>792</v>
      </c>
      <c r="C109" s="514"/>
      <c r="D109" s="118">
        <f>'4 - Cost Pressures'!AA$103</f>
        <v>0</v>
      </c>
      <c r="E109" s="118">
        <f>'4 - Cost Pressures'!F119</f>
        <v>0</v>
      </c>
      <c r="F109" s="118">
        <f>'4 - Cost Pressures'!G119</f>
        <v>0</v>
      </c>
      <c r="G109" s="205"/>
      <c r="H109" s="117">
        <v>0</v>
      </c>
      <c r="I109" s="117">
        <v>0</v>
      </c>
      <c r="J109" s="117">
        <v>0</v>
      </c>
      <c r="K109" s="117">
        <v>0</v>
      </c>
      <c r="L109" s="117">
        <v>0</v>
      </c>
      <c r="M109" s="117">
        <v>0</v>
      </c>
      <c r="N109" s="117">
        <v>0</v>
      </c>
      <c r="O109" s="117">
        <v>0</v>
      </c>
      <c r="P109" s="117">
        <v>0</v>
      </c>
      <c r="Q109" s="117">
        <v>0</v>
      </c>
      <c r="R109" s="117">
        <v>0</v>
      </c>
      <c r="S109" s="117">
        <v>0</v>
      </c>
      <c r="T109" s="542">
        <f t="shared" si="105"/>
        <v>0</v>
      </c>
      <c r="V109" s="533">
        <f t="shared" si="106"/>
        <v>0</v>
      </c>
    </row>
    <row r="110" spans="1:22" ht="20.100000000000001" customHeight="1">
      <c r="A110" s="19"/>
      <c r="B110" s="498" t="s">
        <v>793</v>
      </c>
      <c r="C110" s="514"/>
      <c r="D110" s="118">
        <f>-SUMIFS('5a - Savings Tracker'!AD$44:AD$1518,'5a - Savings Tracker'!$Q$44:$Q$1518,"JOINT FINANCING*")</f>
        <v>0</v>
      </c>
      <c r="E110" s="118">
        <f>-'5a - Savings Tracker'!J19-'5a - Savings Tracker'!K19</f>
        <v>0</v>
      </c>
      <c r="F110" s="118">
        <f>-'5a - Savings Tracker'!L19-'5a - Savings Tracker'!M19</f>
        <v>0</v>
      </c>
      <c r="G110" s="205"/>
      <c r="H110" s="118">
        <f>-SUMIFS('5a - Savings Tracker'!R$44:R$1518,'5a - Savings Tracker'!$Q$44:$Q$1518,"JOINT FINANCING*")</f>
        <v>0</v>
      </c>
      <c r="I110" s="118">
        <f>-SUMIFS('5a - Savings Tracker'!S$44:S$1518,'5a - Savings Tracker'!$Q$44:$Q$1518,"JOINT FINANCING*")</f>
        <v>0</v>
      </c>
      <c r="J110" s="118">
        <f>-SUMIFS('5a - Savings Tracker'!T$44:T$1518,'5a - Savings Tracker'!$Q$44:$Q$1518,"JOINT FINANCING*")</f>
        <v>0</v>
      </c>
      <c r="K110" s="118">
        <f>-SUMIFS('5a - Savings Tracker'!U$44:U$1518,'5a - Savings Tracker'!$Q$44:$Q$1518,"JOINT FINANCING*")</f>
        <v>0</v>
      </c>
      <c r="L110" s="118">
        <f>-SUMIFS('5a - Savings Tracker'!V$44:V$1518,'5a - Savings Tracker'!$Q$44:$Q$1518,"JOINT FINANCING*")</f>
        <v>0</v>
      </c>
      <c r="M110" s="118">
        <f>-SUMIFS('5a - Savings Tracker'!W$44:W$1518,'5a - Savings Tracker'!$Q$44:$Q$1518,"JOINT FINANCING*")</f>
        <v>0</v>
      </c>
      <c r="N110" s="118">
        <f>-SUMIFS('5a - Savings Tracker'!X$44:X$1518,'5a - Savings Tracker'!$Q$44:$Q$1518,"JOINT FINANCING*")</f>
        <v>0</v>
      </c>
      <c r="O110" s="118">
        <f>-SUMIFS('5a - Savings Tracker'!Y$44:Y$1518,'5a - Savings Tracker'!$Q$44:$Q$1518,"JOINT FINANCING*")</f>
        <v>0</v>
      </c>
      <c r="P110" s="118">
        <f>-SUMIFS('5a - Savings Tracker'!Z$44:Z$1518,'5a - Savings Tracker'!$Q$44:$Q$1518,"JOINT FINANCING*")</f>
        <v>0</v>
      </c>
      <c r="Q110" s="118">
        <f>-SUMIFS('5a - Savings Tracker'!AA$44:AA$1518,'5a - Savings Tracker'!$Q$44:$Q$1518,"JOINT FINANCING*")</f>
        <v>0</v>
      </c>
      <c r="R110" s="118">
        <f>-SUMIFS('5a - Savings Tracker'!AB$44:AB$1518,'5a - Savings Tracker'!$Q$44:$Q$1518,"JOINT FINANCING*")</f>
        <v>0</v>
      </c>
      <c r="S110" s="118">
        <f>-SUMIFS('5a - Savings Tracker'!AC$44:AC$1518,'5a - Savings Tracker'!$Q$44:$Q$1518,"JOINT FINANCING*")</f>
        <v>0</v>
      </c>
      <c r="T110" s="118">
        <f>-SUMIFS('5a - Savings Tracker'!AD$44:AD$1518,'5a - Savings Tracker'!$Q$44:$Q$1518,"JOINT FINANCING*")</f>
        <v>0</v>
      </c>
      <c r="V110" s="533">
        <f t="shared" si="106"/>
        <v>0</v>
      </c>
    </row>
    <row r="111" spans="1:22" ht="20.100000000000001" customHeight="1">
      <c r="A111" s="19"/>
      <c r="B111" s="498" t="s">
        <v>794</v>
      </c>
      <c r="C111" s="514"/>
      <c r="D111" s="118">
        <f>-'5b - Disinvest &amp; P. Assumption'!H19</f>
        <v>0</v>
      </c>
      <c r="E111" s="118">
        <f>-'5b - Disinvest &amp; P. Assumption'!J19-'5b - Disinvest &amp; P. Assumption'!K19</f>
        <v>0</v>
      </c>
      <c r="F111" s="118">
        <f>-'5b - Disinvest &amp; P. Assumption'!L19-'5b - Disinvest &amp; P. Assumption'!M19</f>
        <v>0</v>
      </c>
      <c r="G111" s="205"/>
      <c r="H111" s="117">
        <v>0</v>
      </c>
      <c r="I111" s="117">
        <v>0</v>
      </c>
      <c r="J111" s="117">
        <v>0</v>
      </c>
      <c r="K111" s="117">
        <v>0</v>
      </c>
      <c r="L111" s="117">
        <v>0</v>
      </c>
      <c r="M111" s="117">
        <v>0</v>
      </c>
      <c r="N111" s="117">
        <v>0</v>
      </c>
      <c r="O111" s="117">
        <v>0</v>
      </c>
      <c r="P111" s="117">
        <v>0</v>
      </c>
      <c r="Q111" s="117">
        <v>0</v>
      </c>
      <c r="R111" s="117">
        <v>0</v>
      </c>
      <c r="S111" s="117">
        <v>0</v>
      </c>
      <c r="T111" s="542">
        <f t="shared" ref="T111" si="107">SUM(H111:S111)</f>
        <v>0</v>
      </c>
      <c r="V111" s="533">
        <f t="shared" si="106"/>
        <v>0</v>
      </c>
    </row>
    <row r="112" spans="1:22" ht="20.100000000000001" customHeight="1">
      <c r="A112" s="19"/>
      <c r="B112" s="466" t="s">
        <v>813</v>
      </c>
      <c r="C112" s="724">
        <f>C28</f>
        <v>25425.559000000001</v>
      </c>
      <c r="D112" s="118">
        <f t="shared" ref="D112:F112" si="108">SUM(D108:D111)</f>
        <v>25425.559000000001</v>
      </c>
      <c r="E112" s="118">
        <f t="shared" si="108"/>
        <v>25425.559000000001</v>
      </c>
      <c r="F112" s="118">
        <f t="shared" si="108"/>
        <v>25425.559000000001</v>
      </c>
      <c r="G112" s="205"/>
      <c r="H112" s="118">
        <f t="shared" ref="H112" si="109">SUM(H108:H111)</f>
        <v>2118.7965833333333</v>
      </c>
      <c r="I112" s="118">
        <f t="shared" ref="I112" si="110">SUM(I108:I111)</f>
        <v>2118.7965833333333</v>
      </c>
      <c r="J112" s="118">
        <f t="shared" ref="J112" si="111">SUM(J108:J111)</f>
        <v>2118.7965833333333</v>
      </c>
      <c r="K112" s="118">
        <f t="shared" ref="K112" si="112">SUM(K108:K111)</f>
        <v>2118.7965833333333</v>
      </c>
      <c r="L112" s="118">
        <f t="shared" ref="L112" si="113">SUM(L108:L111)</f>
        <v>2118.7965833333333</v>
      </c>
      <c r="M112" s="118">
        <f t="shared" ref="M112" si="114">SUM(M108:M111)</f>
        <v>2118.7965833333333</v>
      </c>
      <c r="N112" s="118">
        <f t="shared" ref="N112" si="115">SUM(N108:N111)</f>
        <v>2118.7965833333333</v>
      </c>
      <c r="O112" s="118">
        <f t="shared" ref="O112" si="116">SUM(O108:O111)</f>
        <v>2118.7965833333333</v>
      </c>
      <c r="P112" s="118">
        <f t="shared" ref="P112" si="117">SUM(P108:P111)</f>
        <v>2118.7965833333333</v>
      </c>
      <c r="Q112" s="118">
        <f t="shared" ref="Q112" si="118">SUM(Q108:Q111)</f>
        <v>2118.7965833333333</v>
      </c>
      <c r="R112" s="118">
        <f t="shared" ref="R112" si="119">SUM(R108:R111)</f>
        <v>2118.7965833333333</v>
      </c>
      <c r="S112" s="118">
        <f t="shared" ref="S112:T112" si="120">SUM(S108:S111)</f>
        <v>2118.7965833333333</v>
      </c>
      <c r="T112" s="118">
        <f t="shared" si="120"/>
        <v>25425.558999999997</v>
      </c>
    </row>
    <row r="113" spans="1:20" ht="20.100000000000001" customHeight="1">
      <c r="A113" s="19"/>
      <c r="B113" s="173"/>
      <c r="C113" s="173"/>
      <c r="D113" s="173"/>
      <c r="E113" s="173"/>
      <c r="F113" s="173"/>
      <c r="G113" s="173"/>
      <c r="H113" s="173"/>
      <c r="I113" s="173"/>
      <c r="J113" s="173"/>
      <c r="K113" s="173"/>
      <c r="L113" s="173"/>
      <c r="M113" s="173"/>
      <c r="N113" s="173"/>
      <c r="O113" s="173"/>
      <c r="P113" s="173"/>
      <c r="Q113" s="173"/>
      <c r="R113" s="173"/>
      <c r="S113" s="173"/>
      <c r="T113" s="173"/>
    </row>
    <row r="114" spans="1:20" ht="9.9499999999999993" customHeight="1">
      <c r="A114" s="19"/>
      <c r="B114" s="19"/>
      <c r="C114" s="173"/>
      <c r="D114" s="19"/>
      <c r="E114" s="19"/>
      <c r="F114" s="19"/>
      <c r="G114" s="19"/>
      <c r="H114" s="19"/>
      <c r="I114" s="19"/>
      <c r="J114" s="19"/>
      <c r="K114" s="19"/>
      <c r="L114" s="19"/>
      <c r="M114" s="19"/>
      <c r="N114" s="19"/>
      <c r="O114" s="19"/>
      <c r="P114" s="19"/>
      <c r="Q114" s="19"/>
      <c r="R114" s="19"/>
      <c r="S114" s="19"/>
      <c r="T114" s="19"/>
    </row>
    <row r="115" spans="1:20" ht="20.100000000000001" customHeight="1">
      <c r="A115" s="19"/>
      <c r="B115" s="173"/>
      <c r="C115" s="173"/>
      <c r="D115" s="173"/>
      <c r="E115" s="173"/>
      <c r="F115" s="173"/>
      <c r="G115" s="173"/>
      <c r="H115" s="173"/>
      <c r="I115" s="173"/>
      <c r="J115" s="173"/>
      <c r="K115" s="173"/>
      <c r="L115" s="173"/>
      <c r="M115" s="173"/>
      <c r="N115" s="173"/>
      <c r="O115" s="173"/>
      <c r="P115" s="173"/>
      <c r="Q115" s="173"/>
      <c r="R115" s="173"/>
      <c r="S115" s="173"/>
      <c r="T115" s="173"/>
    </row>
    <row r="116" spans="1:20" ht="20.100000000000001" customHeight="1">
      <c r="A116" s="19"/>
      <c r="B116" s="173"/>
      <c r="C116" s="173"/>
      <c r="D116" s="173"/>
      <c r="E116" s="173"/>
      <c r="F116" s="173"/>
      <c r="G116" s="173"/>
      <c r="H116" s="173"/>
      <c r="I116" s="173"/>
      <c r="J116" s="173"/>
      <c r="K116" s="173"/>
      <c r="L116" s="173"/>
      <c r="M116" s="173"/>
      <c r="N116" s="173"/>
      <c r="O116" s="173"/>
      <c r="P116" s="173"/>
      <c r="Q116" s="173"/>
      <c r="R116" s="173"/>
      <c r="S116" s="173"/>
      <c r="T116" s="173"/>
    </row>
    <row r="117" spans="1:20" s="535" customFormat="1" ht="20.100000000000001" customHeight="1">
      <c r="C117" s="536"/>
    </row>
  </sheetData>
  <sheetProtection sheet="1" objects="1" scenarios="1"/>
  <customSheetViews>
    <customSheetView guid="{95B84344-25FE-4A71-9083-825DAB5E8F01}" scale="60" showGridLines="0" topLeftCell="A22">
      <selection activeCell="I76" sqref="I76"/>
      <pageMargins left="0" right="0" top="0" bottom="0" header="0" footer="0"/>
      <pageSetup paperSize="9" scale="21" orientation="portrait" r:id="rId1"/>
    </customSheetView>
  </customSheetViews>
  <mergeCells count="4">
    <mergeCell ref="C9:F9"/>
    <mergeCell ref="C42:F42"/>
    <mergeCell ref="H9:S9"/>
    <mergeCell ref="H42:S42"/>
  </mergeCells>
  <dataValidations count="2">
    <dataValidation type="decimal" errorStyle="information" operator="lessThanOrEqual" allowBlank="1" showInputMessage="1" showErrorMessage="1" errorTitle="Information:" error="These cells need to be entered as negative values." sqref="D104:S104 D90:S90 D97:S97 D48:S48 D69:S69 D62:S62 D76:F76 D83:S83 D55:S55 D111:S111">
      <formula1>0</formula1>
    </dataValidation>
    <dataValidation type="decimal" errorStyle="information" operator="lessThanOrEqual" allowBlank="1" showInputMessage="1" showErrorMessage="1" errorTitle="Information" error="These cells need to be entered as negative values." sqref="E89:F89 E82:F82 E96:F96 E110:F110 E68:F68 E61:F61 E54:F54 E47:F47 E103:F103 E75:F75">
      <formula1>0</formula1>
    </dataValidation>
  </dataValidations>
  <pageMargins left="0.7" right="0.7" top="0.75" bottom="0.75" header="0.3" footer="0.3"/>
  <pageSetup paperSize="9" scale="55" orientation="portrait"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8"/>
  <sheetViews>
    <sheetView zoomScale="90" zoomScaleNormal="90" workbookViewId="0">
      <selection activeCell="D64" sqref="D64"/>
    </sheetView>
  </sheetViews>
  <sheetFormatPr defaultColWidth="9.21875" defaultRowHeight="15"/>
  <cols>
    <col min="1" max="1" width="1.88671875" style="672" customWidth="1"/>
    <col min="2" max="2" width="3" style="672" customWidth="1"/>
    <col min="3" max="3" width="61.88671875" style="672" customWidth="1"/>
    <col min="4" max="4" width="9.21875" style="672"/>
    <col min="5" max="5" width="3.109375" style="672" customWidth="1"/>
    <col min="6" max="16384" width="9.21875" style="672"/>
  </cols>
  <sheetData>
    <row r="1" spans="1:5" s="670" customFormat="1" ht="12.75">
      <c r="A1" s="662"/>
      <c r="B1" s="662"/>
      <c r="C1" s="662"/>
      <c r="D1" s="662"/>
      <c r="E1" s="662"/>
    </row>
    <row r="2" spans="1:5" s="670" customFormat="1" ht="20.100000000000001" customHeight="1">
      <c r="A2" s="662"/>
      <c r="B2" s="690" t="str">
        <f>IF('Front Sheet and Checklist'!C5="(please select from drop down)","Please select organisation from front sheet",'Front Sheet and Checklist'!C5)</f>
        <v>Swansea Bay UHB</v>
      </c>
      <c r="C2" s="691"/>
      <c r="D2" s="692"/>
      <c r="E2" s="662"/>
    </row>
    <row r="3" spans="1:5" s="671" customFormat="1" ht="15" customHeight="1">
      <c r="A3" s="664"/>
      <c r="B3" s="666" t="s">
        <v>756</v>
      </c>
      <c r="C3" s="665"/>
      <c r="D3" s="693"/>
      <c r="E3" s="664"/>
    </row>
    <row r="4" spans="1:5" s="671" customFormat="1" ht="15" customHeight="1">
      <c r="A4" s="664"/>
      <c r="B4" s="722" t="s">
        <v>814</v>
      </c>
      <c r="C4" s="735"/>
      <c r="D4" s="736"/>
      <c r="E4" s="664"/>
    </row>
    <row r="5" spans="1:5" s="671" customFormat="1" ht="15" customHeight="1">
      <c r="A5" s="664"/>
      <c r="B5" s="723"/>
      <c r="C5" s="663"/>
      <c r="D5" s="694"/>
      <c r="E5" s="664"/>
    </row>
    <row r="6" spans="1:5" s="670" customFormat="1" ht="20.100000000000001" hidden="1" customHeight="1">
      <c r="A6" s="662"/>
      <c r="B6" s="661"/>
      <c r="C6" s="661"/>
      <c r="D6" s="661"/>
      <c r="E6" s="662"/>
    </row>
    <row r="7" spans="1:5" ht="23.25" hidden="1">
      <c r="A7" s="660"/>
      <c r="B7" s="674"/>
      <c r="C7" s="594" t="s">
        <v>815</v>
      </c>
      <c r="D7" s="684" t="s">
        <v>690</v>
      </c>
      <c r="E7" s="660"/>
    </row>
    <row r="8" spans="1:5" hidden="1">
      <c r="A8" s="660"/>
      <c r="B8" s="680" t="s">
        <v>816</v>
      </c>
      <c r="C8" s="681"/>
      <c r="D8" s="683"/>
      <c r="E8" s="660"/>
    </row>
    <row r="9" spans="1:5" hidden="1">
      <c r="A9" s="660"/>
      <c r="B9" s="685"/>
      <c r="C9" s="686"/>
      <c r="D9" s="687"/>
      <c r="E9" s="660"/>
    </row>
    <row r="10" spans="1:5" hidden="1">
      <c r="A10" s="660"/>
      <c r="B10" s="680" t="s">
        <v>817</v>
      </c>
      <c r="C10" s="681"/>
      <c r="D10" s="682"/>
      <c r="E10" s="660"/>
    </row>
    <row r="11" spans="1:5" hidden="1">
      <c r="A11" s="660"/>
      <c r="B11" s="688" t="s">
        <v>818</v>
      </c>
      <c r="C11" s="781"/>
      <c r="D11" s="687"/>
      <c r="E11" s="660"/>
    </row>
    <row r="12" spans="1:5" hidden="1">
      <c r="A12" s="660"/>
      <c r="B12" s="685"/>
      <c r="C12" s="686" t="s">
        <v>819</v>
      </c>
      <c r="D12" s="696"/>
      <c r="E12" s="660"/>
    </row>
    <row r="13" spans="1:5" hidden="1">
      <c r="A13" s="660"/>
      <c r="B13" s="685"/>
      <c r="C13" s="686" t="s">
        <v>820</v>
      </c>
      <c r="D13" s="696"/>
      <c r="E13" s="660"/>
    </row>
    <row r="14" spans="1:5" hidden="1">
      <c r="A14" s="660"/>
      <c r="B14" s="685"/>
      <c r="C14" s="686" t="s">
        <v>821</v>
      </c>
      <c r="D14" s="696"/>
      <c r="E14" s="660"/>
    </row>
    <row r="15" spans="1:5" hidden="1">
      <c r="A15" s="660"/>
      <c r="B15" s="685"/>
      <c r="C15" s="686" t="s">
        <v>822</v>
      </c>
      <c r="D15" s="696"/>
      <c r="E15" s="660"/>
    </row>
    <row r="16" spans="1:5" hidden="1">
      <c r="A16" s="660"/>
      <c r="B16" s="685"/>
      <c r="C16" s="686" t="s">
        <v>823</v>
      </c>
      <c r="D16" s="696"/>
      <c r="E16" s="660"/>
    </row>
    <row r="17" spans="1:5" hidden="1">
      <c r="A17" s="660"/>
      <c r="B17" s="685"/>
      <c r="C17" s="686"/>
      <c r="D17" s="687"/>
      <c r="E17" s="660"/>
    </row>
    <row r="18" spans="1:5" hidden="1">
      <c r="A18" s="660"/>
      <c r="B18" s="688" t="s">
        <v>824</v>
      </c>
      <c r="C18" s="686"/>
      <c r="D18" s="687"/>
      <c r="E18" s="660"/>
    </row>
    <row r="19" spans="1:5" hidden="1">
      <c r="A19" s="660"/>
      <c r="B19" s="685"/>
      <c r="C19" s="781" t="s">
        <v>825</v>
      </c>
      <c r="D19" s="696"/>
      <c r="E19" s="660"/>
    </row>
    <row r="20" spans="1:5" hidden="1">
      <c r="A20" s="660"/>
      <c r="B20" s="685"/>
      <c r="C20" s="686" t="s">
        <v>826</v>
      </c>
      <c r="D20" s="696"/>
      <c r="E20" s="660"/>
    </row>
    <row r="21" spans="1:5" hidden="1">
      <c r="A21" s="660"/>
      <c r="B21" s="685"/>
      <c r="C21" s="686"/>
      <c r="D21" s="687"/>
      <c r="E21" s="660"/>
    </row>
    <row r="22" spans="1:5" hidden="1">
      <c r="A22" s="660"/>
      <c r="B22" s="680" t="s">
        <v>827</v>
      </c>
      <c r="C22" s="681"/>
      <c r="D22" s="682"/>
      <c r="E22" s="660"/>
    </row>
    <row r="23" spans="1:5" hidden="1">
      <c r="A23" s="660"/>
      <c r="B23" s="688" t="s">
        <v>828</v>
      </c>
      <c r="C23" s="686"/>
      <c r="D23" s="687"/>
      <c r="E23" s="660"/>
    </row>
    <row r="24" spans="1:5" hidden="1">
      <c r="A24" s="660"/>
      <c r="B24" s="685"/>
      <c r="C24" s="686" t="s">
        <v>829</v>
      </c>
      <c r="D24" s="696"/>
      <c r="E24" s="660"/>
    </row>
    <row r="25" spans="1:5" hidden="1">
      <c r="A25" s="660"/>
      <c r="B25" s="685"/>
      <c r="C25" s="686" t="s">
        <v>830</v>
      </c>
      <c r="D25" s="696"/>
      <c r="E25" s="660"/>
    </row>
    <row r="26" spans="1:5" hidden="1">
      <c r="A26" s="660"/>
      <c r="B26" s="685"/>
      <c r="C26" s="686" t="s">
        <v>831</v>
      </c>
      <c r="D26" s="696"/>
      <c r="E26" s="660"/>
    </row>
    <row r="27" spans="1:5" hidden="1">
      <c r="A27" s="660"/>
      <c r="B27" s="685"/>
      <c r="C27" s="686" t="s">
        <v>832</v>
      </c>
      <c r="D27" s="696"/>
      <c r="E27" s="660"/>
    </row>
    <row r="28" spans="1:5" hidden="1">
      <c r="A28" s="660"/>
      <c r="B28" s="685"/>
      <c r="C28" s="686" t="s">
        <v>833</v>
      </c>
      <c r="D28" s="696"/>
      <c r="E28" s="660"/>
    </row>
    <row r="29" spans="1:5" hidden="1">
      <c r="A29" s="660"/>
      <c r="B29" s="685"/>
      <c r="C29" s="686" t="s">
        <v>834</v>
      </c>
      <c r="D29" s="696"/>
      <c r="E29" s="660"/>
    </row>
    <row r="30" spans="1:5" hidden="1">
      <c r="A30" s="660"/>
      <c r="B30" s="685"/>
      <c r="C30" s="686" t="s">
        <v>835</v>
      </c>
      <c r="D30" s="696"/>
      <c r="E30" s="660"/>
    </row>
    <row r="31" spans="1:5" hidden="1">
      <c r="A31" s="660"/>
      <c r="B31" s="685"/>
      <c r="C31" s="686"/>
      <c r="D31" s="687"/>
      <c r="E31" s="660"/>
    </row>
    <row r="32" spans="1:5" hidden="1">
      <c r="A32" s="660"/>
      <c r="B32" s="688" t="s">
        <v>836</v>
      </c>
      <c r="C32" s="686"/>
      <c r="D32" s="687"/>
      <c r="E32" s="660"/>
    </row>
    <row r="33" spans="1:5" hidden="1">
      <c r="A33" s="660"/>
      <c r="B33" s="685"/>
      <c r="C33" s="686" t="s">
        <v>837</v>
      </c>
      <c r="D33" s="696"/>
      <c r="E33" s="660"/>
    </row>
    <row r="34" spans="1:5" hidden="1">
      <c r="A34" s="660"/>
      <c r="B34" s="685"/>
      <c r="C34" s="686" t="s">
        <v>838</v>
      </c>
      <c r="D34" s="696"/>
      <c r="E34" s="660"/>
    </row>
    <row r="35" spans="1:5" hidden="1">
      <c r="A35" s="660"/>
      <c r="B35" s="685"/>
      <c r="C35" s="686" t="s">
        <v>839</v>
      </c>
      <c r="D35" s="696"/>
      <c r="E35" s="660"/>
    </row>
    <row r="36" spans="1:5" hidden="1">
      <c r="A36" s="660"/>
      <c r="B36" s="685"/>
      <c r="C36" s="686"/>
      <c r="D36" s="687"/>
      <c r="E36" s="660"/>
    </row>
    <row r="37" spans="1:5" hidden="1">
      <c r="A37" s="660"/>
      <c r="B37" s="688" t="s">
        <v>840</v>
      </c>
      <c r="C37" s="686"/>
      <c r="D37" s="687"/>
      <c r="E37" s="660"/>
    </row>
    <row r="38" spans="1:5" hidden="1">
      <c r="A38" s="660"/>
      <c r="B38" s="685"/>
      <c r="C38" s="686" t="s">
        <v>679</v>
      </c>
      <c r="D38" s="696"/>
      <c r="E38" s="660"/>
    </row>
    <row r="39" spans="1:5" hidden="1">
      <c r="A39" s="660"/>
      <c r="B39" s="685"/>
      <c r="C39" s="686"/>
      <c r="D39" s="687"/>
      <c r="E39" s="660"/>
    </row>
    <row r="40" spans="1:5" hidden="1">
      <c r="A40" s="660"/>
      <c r="B40" s="688" t="s">
        <v>841</v>
      </c>
      <c r="C40" s="686"/>
      <c r="D40" s="687"/>
      <c r="E40" s="660"/>
    </row>
    <row r="41" spans="1:5" hidden="1">
      <c r="A41" s="660"/>
      <c r="B41" s="688"/>
      <c r="C41" s="686" t="s">
        <v>842</v>
      </c>
      <c r="D41" s="696"/>
      <c r="E41" s="660"/>
    </row>
    <row r="42" spans="1:5" hidden="1">
      <c r="A42" s="660"/>
      <c r="B42" s="688"/>
      <c r="C42" s="686" t="s">
        <v>843</v>
      </c>
      <c r="D42" s="696"/>
      <c r="E42" s="660"/>
    </row>
    <row r="43" spans="1:5" hidden="1">
      <c r="A43" s="660"/>
      <c r="B43" s="688"/>
      <c r="C43" s="781" t="s">
        <v>844</v>
      </c>
      <c r="D43" s="696"/>
      <c r="E43" s="660"/>
    </row>
    <row r="44" spans="1:5" hidden="1">
      <c r="A44" s="660"/>
      <c r="B44" s="688"/>
      <c r="C44" s="686" t="s">
        <v>845</v>
      </c>
      <c r="D44" s="696"/>
      <c r="E44" s="660"/>
    </row>
    <row r="45" spans="1:5" hidden="1">
      <c r="A45" s="660"/>
      <c r="B45" s="688"/>
      <c r="C45" s="686"/>
      <c r="D45" s="687"/>
      <c r="E45" s="660"/>
    </row>
    <row r="46" spans="1:5" hidden="1">
      <c r="A46" s="660"/>
      <c r="B46" s="688" t="s">
        <v>846</v>
      </c>
      <c r="C46" s="686"/>
      <c r="D46" s="687"/>
      <c r="E46" s="660"/>
    </row>
    <row r="47" spans="1:5" hidden="1">
      <c r="A47" s="660"/>
      <c r="B47" s="688"/>
      <c r="C47" s="686" t="s">
        <v>847</v>
      </c>
      <c r="D47" s="696"/>
      <c r="E47" s="660"/>
    </row>
    <row r="48" spans="1:5" hidden="1">
      <c r="A48" s="660"/>
      <c r="B48" s="685"/>
      <c r="C48" s="686"/>
      <c r="D48" s="687"/>
      <c r="E48" s="660"/>
    </row>
    <row r="49" spans="1:5" hidden="1">
      <c r="A49" s="660"/>
      <c r="B49" s="689" t="s">
        <v>848</v>
      </c>
      <c r="C49" s="681"/>
      <c r="D49" s="695">
        <f>SUM(D8:D47)</f>
        <v>0</v>
      </c>
      <c r="E49" s="660"/>
    </row>
    <row r="50" spans="1:5" hidden="1">
      <c r="A50" s="660"/>
      <c r="B50" s="660"/>
      <c r="C50" s="660"/>
      <c r="D50" s="660"/>
      <c r="E50" s="660"/>
    </row>
    <row r="51" spans="1:5">
      <c r="A51" s="660"/>
      <c r="B51" s="660"/>
      <c r="C51" s="604"/>
      <c r="D51" s="604"/>
      <c r="E51" s="660"/>
    </row>
    <row r="52" spans="1:5" ht="33.950000000000003" customHeight="1">
      <c r="A52" s="660"/>
      <c r="B52" s="550"/>
      <c r="C52" s="675" t="s">
        <v>849</v>
      </c>
      <c r="D52" s="678" t="s">
        <v>690</v>
      </c>
      <c r="E52" s="660"/>
    </row>
    <row r="53" spans="1:5">
      <c r="A53" s="660"/>
      <c r="B53" s="676"/>
      <c r="C53" s="677" t="s">
        <v>692</v>
      </c>
      <c r="D53" s="696"/>
      <c r="E53" s="660"/>
    </row>
    <row r="54" spans="1:5">
      <c r="A54" s="660"/>
      <c r="B54" s="676"/>
      <c r="C54" s="677" t="s">
        <v>12</v>
      </c>
      <c r="D54" s="696"/>
      <c r="E54" s="660"/>
    </row>
    <row r="55" spans="1:5">
      <c r="A55" s="660"/>
      <c r="B55" s="676"/>
      <c r="C55" s="677" t="s">
        <v>693</v>
      </c>
      <c r="D55" s="696"/>
      <c r="E55" s="660"/>
    </row>
    <row r="56" spans="1:5">
      <c r="A56" s="660"/>
      <c r="B56" s="676"/>
      <c r="C56" s="677" t="s">
        <v>201</v>
      </c>
      <c r="D56" s="696"/>
      <c r="E56" s="660"/>
    </row>
    <row r="57" spans="1:5">
      <c r="A57" s="660"/>
      <c r="B57" s="676"/>
      <c r="C57" s="677" t="s">
        <v>694</v>
      </c>
      <c r="D57" s="696"/>
      <c r="E57" s="660"/>
    </row>
    <row r="58" spans="1:5">
      <c r="A58" s="660"/>
      <c r="B58" s="676"/>
      <c r="C58" s="677" t="s">
        <v>8</v>
      </c>
      <c r="D58" s="696"/>
      <c r="E58" s="660"/>
    </row>
    <row r="59" spans="1:5">
      <c r="A59" s="660"/>
      <c r="B59" s="676"/>
      <c r="C59" s="677" t="s">
        <v>695</v>
      </c>
      <c r="D59" s="696"/>
      <c r="E59" s="660"/>
    </row>
    <row r="60" spans="1:5">
      <c r="A60" s="660"/>
      <c r="B60" s="676"/>
      <c r="C60" s="677" t="s">
        <v>696</v>
      </c>
      <c r="D60" s="696"/>
      <c r="E60" s="660"/>
    </row>
    <row r="61" spans="1:5">
      <c r="A61" s="660"/>
      <c r="B61" s="676"/>
      <c r="C61" s="677" t="s">
        <v>697</v>
      </c>
      <c r="D61" s="696"/>
      <c r="E61" s="660"/>
    </row>
    <row r="62" spans="1:5">
      <c r="A62" s="660"/>
      <c r="B62" s="676"/>
      <c r="C62" s="677" t="s">
        <v>698</v>
      </c>
      <c r="D62" s="696"/>
      <c r="E62" s="660"/>
    </row>
    <row r="63" spans="1:5">
      <c r="A63" s="660"/>
      <c r="B63" s="676"/>
      <c r="C63" s="677" t="s">
        <v>699</v>
      </c>
      <c r="D63" s="696"/>
      <c r="E63" s="660"/>
    </row>
    <row r="64" spans="1:5">
      <c r="A64" s="660"/>
      <c r="B64" s="676"/>
      <c r="C64" s="677" t="s">
        <v>850</v>
      </c>
      <c r="D64" s="696">
        <v>-32200.000000000004</v>
      </c>
      <c r="E64" s="660"/>
    </row>
    <row r="65" spans="1:5">
      <c r="A65" s="660"/>
      <c r="B65" s="457"/>
      <c r="C65" s="673" t="s">
        <v>851</v>
      </c>
      <c r="D65" s="679">
        <f>SUM(D53:D64)</f>
        <v>-32200.000000000004</v>
      </c>
      <c r="E65" s="660"/>
    </row>
    <row r="66" spans="1:5">
      <c r="A66" s="660"/>
      <c r="B66" s="660"/>
      <c r="C66" s="660"/>
      <c r="D66" s="660"/>
      <c r="E66" s="660"/>
    </row>
    <row r="67" spans="1:5">
      <c r="A67" s="660"/>
      <c r="B67" s="660"/>
      <c r="C67" s="660"/>
      <c r="D67" s="660"/>
      <c r="E67" s="660"/>
    </row>
    <row r="68" spans="1:5">
      <c r="A68" s="660"/>
      <c r="B68" s="660"/>
      <c r="C68" s="660"/>
      <c r="D68" s="660"/>
      <c r="E68" s="660"/>
    </row>
  </sheetData>
  <sheetProtection sheet="1" objects="1" scenarios="1"/>
  <customSheetViews>
    <customSheetView guid="{95B84344-25FE-4A71-9083-825DAB5E8F01}" scale="90">
      <selection activeCell="C1" sqref="C1:C42"/>
      <pageMargins left="0" right="0" top="0" bottom="0" header="0" footer="0"/>
      <pageSetup paperSize="9" orientation="portrait" r:id="rId1"/>
    </customSheetView>
  </customSheetViews>
  <pageMargins left="0.7" right="0.7" top="0.75" bottom="0.75" header="0.3" footer="0.3"/>
  <pageSetup paperSize="9" orientation="portrait"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138"/>
  <sheetViews>
    <sheetView zoomScale="70" zoomScaleNormal="70" workbookViewId="0">
      <pane xSplit="2" ySplit="9" topLeftCell="C10" activePane="bottomRight" state="frozen"/>
      <selection pane="topRight" activeCell="C1" sqref="C1"/>
      <selection pane="bottomLeft" activeCell="A10" sqref="A10"/>
      <selection pane="bottomRight" activeCell="I126" sqref="I126"/>
    </sheetView>
  </sheetViews>
  <sheetFormatPr defaultColWidth="8.88671875" defaultRowHeight="15" outlineLevelRow="2"/>
  <cols>
    <col min="1" max="1" width="2.88671875" style="162" customWidth="1"/>
    <col min="2" max="3" width="46.5546875" style="557" customWidth="1"/>
    <col min="4" max="5" width="12.21875" style="162" customWidth="1"/>
    <col min="6" max="7" width="10.77734375" style="162" customWidth="1"/>
    <col min="8" max="8" width="2.6640625" style="162" customWidth="1"/>
    <col min="9" max="30" width="13.33203125" style="162" customWidth="1"/>
    <col min="31" max="31" width="3.33203125" style="162" customWidth="1"/>
    <col min="32" max="43" width="10.77734375" style="162" hidden="1" customWidth="1"/>
    <col min="44" max="44" width="3.33203125" style="162" customWidth="1"/>
    <col min="45" max="45" width="3.109375" style="162" customWidth="1"/>
    <col min="46" max="16384" width="8.88671875" style="162"/>
  </cols>
  <sheetData>
    <row r="1" spans="1:48">
      <c r="A1" s="40"/>
      <c r="B1" s="551"/>
      <c r="C1" s="551"/>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row>
    <row r="2" spans="1:48" ht="21">
      <c r="A2" s="40"/>
      <c r="B2" s="203" t="str">
        <f>IF('Front Sheet and Checklist'!C5="(please select from drop down)","Please select organisation from front sheet",'Front Sheet and Checklist'!C5)</f>
        <v>Swansea Bay UHB</v>
      </c>
      <c r="C2" s="517"/>
      <c r="D2" s="517"/>
      <c r="E2" s="517"/>
      <c r="F2" s="517"/>
      <c r="G2" s="517"/>
      <c r="H2" s="517"/>
      <c r="I2" s="517"/>
      <c r="J2" s="517"/>
      <c r="K2" s="518"/>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row>
    <row r="3" spans="1:48" ht="37.5" customHeight="1">
      <c r="A3" s="40"/>
      <c r="B3" s="927" t="s">
        <v>852</v>
      </c>
      <c r="C3" s="928"/>
      <c r="D3" s="928"/>
      <c r="E3" s="928"/>
      <c r="F3" s="928"/>
      <c r="G3" s="928"/>
      <c r="H3" s="928"/>
      <c r="I3" s="928"/>
      <c r="J3" s="928"/>
      <c r="K3" s="929"/>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row>
    <row r="4" spans="1:48" ht="15" hidden="1" customHeight="1">
      <c r="A4" s="40"/>
      <c r="B4" s="930"/>
      <c r="C4" s="931"/>
      <c r="D4" s="931"/>
      <c r="E4" s="931"/>
      <c r="F4" s="931"/>
      <c r="G4" s="931"/>
      <c r="H4" s="931"/>
      <c r="I4" s="931"/>
      <c r="J4" s="931"/>
      <c r="K4" s="932"/>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row>
    <row r="5" spans="1:48" ht="15" customHeight="1">
      <c r="A5" s="40"/>
      <c r="B5" s="933"/>
      <c r="C5" s="934"/>
      <c r="D5" s="934"/>
      <c r="E5" s="934"/>
      <c r="F5" s="934"/>
      <c r="G5" s="934"/>
      <c r="H5" s="934"/>
      <c r="I5" s="934"/>
      <c r="J5" s="934"/>
      <c r="K5" s="935"/>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row>
    <row r="6" spans="1:48">
      <c r="A6" s="40"/>
      <c r="B6" s="551"/>
      <c r="C6" s="551"/>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row>
    <row r="7" spans="1:48" ht="45.95" customHeight="1">
      <c r="A7" s="40"/>
      <c r="B7" s="552" t="s">
        <v>853</v>
      </c>
      <c r="C7" s="552" t="s">
        <v>107</v>
      </c>
      <c r="D7" s="163" t="s">
        <v>451</v>
      </c>
      <c r="E7" s="163" t="s">
        <v>451</v>
      </c>
      <c r="F7" s="163" t="s">
        <v>630</v>
      </c>
      <c r="G7" s="163" t="s">
        <v>631</v>
      </c>
      <c r="H7" s="163"/>
      <c r="I7" s="564" t="s">
        <v>724</v>
      </c>
      <c r="J7" s="565"/>
      <c r="K7" s="564" t="s">
        <v>725</v>
      </c>
      <c r="L7" s="565"/>
      <c r="M7" s="564" t="s">
        <v>726</v>
      </c>
      <c r="N7" s="565"/>
      <c r="O7" s="564" t="s">
        <v>727</v>
      </c>
      <c r="P7" s="565"/>
      <c r="Q7" s="564" t="s">
        <v>728</v>
      </c>
      <c r="R7" s="565"/>
      <c r="S7" s="564" t="s">
        <v>729</v>
      </c>
      <c r="T7" s="565"/>
      <c r="U7" s="564" t="s">
        <v>854</v>
      </c>
      <c r="V7" s="565"/>
      <c r="W7" s="564" t="s">
        <v>855</v>
      </c>
      <c r="X7" s="565"/>
      <c r="Y7" s="564" t="s">
        <v>732</v>
      </c>
      <c r="Z7" s="565"/>
      <c r="AA7" s="564" t="s">
        <v>738</v>
      </c>
      <c r="AB7" s="565"/>
      <c r="AC7" s="564" t="s">
        <v>856</v>
      </c>
      <c r="AD7" s="565"/>
      <c r="AE7" s="40"/>
      <c r="AF7" s="937" t="s">
        <v>857</v>
      </c>
      <c r="AG7" s="938"/>
      <c r="AH7" s="938"/>
      <c r="AI7" s="938"/>
      <c r="AJ7" s="938"/>
      <c r="AK7" s="938"/>
      <c r="AL7" s="938"/>
      <c r="AM7" s="938"/>
      <c r="AN7" s="938"/>
      <c r="AO7" s="938"/>
      <c r="AP7" s="938"/>
      <c r="AQ7" s="939"/>
      <c r="AR7" s="40"/>
      <c r="AS7" s="40"/>
    </row>
    <row r="8" spans="1:48" ht="29.1" customHeight="1">
      <c r="A8" s="40"/>
      <c r="B8" s="552"/>
      <c r="C8" s="552"/>
      <c r="D8" s="519" t="s">
        <v>688</v>
      </c>
      <c r="E8" s="519" t="s">
        <v>858</v>
      </c>
      <c r="F8" s="519" t="s">
        <v>859</v>
      </c>
      <c r="G8" s="519" t="s">
        <v>859</v>
      </c>
      <c r="H8" s="501"/>
      <c r="I8" s="163" t="s">
        <v>688</v>
      </c>
      <c r="J8" s="163" t="s">
        <v>689</v>
      </c>
      <c r="K8" s="163" t="s">
        <v>688</v>
      </c>
      <c r="L8" s="163" t="s">
        <v>689</v>
      </c>
      <c r="M8" s="163" t="s">
        <v>688</v>
      </c>
      <c r="N8" s="163" t="s">
        <v>689</v>
      </c>
      <c r="O8" s="163" t="s">
        <v>688</v>
      </c>
      <c r="P8" s="163" t="s">
        <v>689</v>
      </c>
      <c r="Q8" s="163" t="s">
        <v>688</v>
      </c>
      <c r="R8" s="163" t="s">
        <v>689</v>
      </c>
      <c r="S8" s="163" t="s">
        <v>688</v>
      </c>
      <c r="T8" s="163" t="s">
        <v>689</v>
      </c>
      <c r="U8" s="163" t="s">
        <v>688</v>
      </c>
      <c r="V8" s="163" t="s">
        <v>689</v>
      </c>
      <c r="W8" s="163" t="s">
        <v>688</v>
      </c>
      <c r="X8" s="163" t="s">
        <v>689</v>
      </c>
      <c r="Y8" s="163" t="s">
        <v>688</v>
      </c>
      <c r="Z8" s="163" t="s">
        <v>689</v>
      </c>
      <c r="AA8" s="163" t="s">
        <v>688</v>
      </c>
      <c r="AB8" s="163" t="s">
        <v>689</v>
      </c>
      <c r="AC8" s="163" t="s">
        <v>688</v>
      </c>
      <c r="AD8" s="163" t="s">
        <v>689</v>
      </c>
      <c r="AE8" s="70"/>
      <c r="AF8" s="163" t="s">
        <v>31</v>
      </c>
      <c r="AG8" s="163" t="s">
        <v>32</v>
      </c>
      <c r="AH8" s="84" t="s">
        <v>33</v>
      </c>
      <c r="AI8" s="163" t="s">
        <v>34</v>
      </c>
      <c r="AJ8" s="163" t="s">
        <v>35</v>
      </c>
      <c r="AK8" s="163" t="s">
        <v>36</v>
      </c>
      <c r="AL8" s="163" t="s">
        <v>37</v>
      </c>
      <c r="AM8" s="163" t="s">
        <v>38</v>
      </c>
      <c r="AN8" s="163" t="s">
        <v>39</v>
      </c>
      <c r="AO8" s="163" t="s">
        <v>40</v>
      </c>
      <c r="AP8" s="163" t="s">
        <v>41</v>
      </c>
      <c r="AQ8" s="163" t="s">
        <v>42</v>
      </c>
      <c r="AR8" s="164"/>
      <c r="AS8" s="40"/>
    </row>
    <row r="9" spans="1:48" ht="20.100000000000001" customHeight="1">
      <c r="A9" s="165"/>
      <c r="B9" s="159" t="s">
        <v>860</v>
      </c>
      <c r="C9" s="159" t="s">
        <v>107</v>
      </c>
      <c r="D9" s="287" t="s">
        <v>690</v>
      </c>
      <c r="E9" s="287" t="s">
        <v>690</v>
      </c>
      <c r="F9" s="287" t="s">
        <v>690</v>
      </c>
      <c r="G9" s="287" t="s">
        <v>690</v>
      </c>
      <c r="H9" s="538"/>
      <c r="I9" s="287" t="s">
        <v>690</v>
      </c>
      <c r="J9" s="287" t="s">
        <v>690</v>
      </c>
      <c r="K9" s="287" t="s">
        <v>690</v>
      </c>
      <c r="L9" s="287" t="s">
        <v>690</v>
      </c>
      <c r="M9" s="287" t="s">
        <v>690</v>
      </c>
      <c r="N9" s="287" t="s">
        <v>690</v>
      </c>
      <c r="O9" s="287" t="s">
        <v>690</v>
      </c>
      <c r="P9" s="287" t="s">
        <v>690</v>
      </c>
      <c r="Q9" s="287" t="s">
        <v>690</v>
      </c>
      <c r="R9" s="287" t="s">
        <v>690</v>
      </c>
      <c r="S9" s="287" t="s">
        <v>690</v>
      </c>
      <c r="T9" s="287" t="s">
        <v>690</v>
      </c>
      <c r="U9" s="287" t="s">
        <v>690</v>
      </c>
      <c r="V9" s="287" t="s">
        <v>690</v>
      </c>
      <c r="W9" s="287" t="s">
        <v>690</v>
      </c>
      <c r="X9" s="287" t="s">
        <v>690</v>
      </c>
      <c r="Y9" s="287" t="s">
        <v>690</v>
      </c>
      <c r="Z9" s="287" t="s">
        <v>690</v>
      </c>
      <c r="AA9" s="287" t="s">
        <v>690</v>
      </c>
      <c r="AB9" s="287" t="s">
        <v>690</v>
      </c>
      <c r="AC9" s="287" t="s">
        <v>690</v>
      </c>
      <c r="AD9" s="287" t="s">
        <v>690</v>
      </c>
      <c r="AE9" s="70"/>
      <c r="AF9" s="936" t="s">
        <v>690</v>
      </c>
      <c r="AG9" s="936"/>
      <c r="AH9" s="936"/>
      <c r="AI9" s="936"/>
      <c r="AJ9" s="936"/>
      <c r="AK9" s="936"/>
      <c r="AL9" s="936"/>
      <c r="AM9" s="936"/>
      <c r="AN9" s="936"/>
      <c r="AO9" s="936"/>
      <c r="AP9" s="936"/>
      <c r="AQ9" s="936"/>
      <c r="AR9" s="40"/>
      <c r="AS9" s="40"/>
    </row>
    <row r="10" spans="1:48" ht="20.100000000000001" customHeight="1">
      <c r="A10" s="223" t="str">
        <f t="shared" ref="A10" si="0">IF(AND(SUM(AC10:AD10)&lt;&gt;0,B10=""),"Please ensure all items are labelled","")</f>
        <v/>
      </c>
      <c r="B10" s="537" t="s">
        <v>861</v>
      </c>
      <c r="C10" s="514"/>
      <c r="D10" s="101">
        <v>11800</v>
      </c>
      <c r="E10" s="101">
        <v>11800</v>
      </c>
      <c r="F10" s="101">
        <v>-5300</v>
      </c>
      <c r="G10" s="101">
        <v>-5000</v>
      </c>
      <c r="H10" s="540"/>
      <c r="I10" s="101"/>
      <c r="J10" s="101"/>
      <c r="K10" s="101">
        <v>11800</v>
      </c>
      <c r="L10" s="101">
        <v>11800</v>
      </c>
      <c r="M10" s="101"/>
      <c r="N10" s="101"/>
      <c r="O10" s="101"/>
      <c r="P10" s="101"/>
      <c r="Q10" s="101"/>
      <c r="R10" s="101"/>
      <c r="S10" s="101"/>
      <c r="T10" s="101"/>
      <c r="U10" s="101"/>
      <c r="V10" s="101"/>
      <c r="W10" s="101"/>
      <c r="X10" s="101"/>
      <c r="Y10" s="101"/>
      <c r="Z10" s="101"/>
      <c r="AA10" s="101"/>
      <c r="AB10" s="101"/>
      <c r="AC10" s="105">
        <f t="shared" ref="AC10" si="1">I10+K10+M10+O10+Q10+S10+U10+W10+Y10+AA10</f>
        <v>11800</v>
      </c>
      <c r="AD10" s="105">
        <f t="shared" ref="AD10" si="2">J10+L10+N10+P10+R10+T10++V10+X10+Z10+AB10</f>
        <v>11800</v>
      </c>
      <c r="AE10" s="40"/>
      <c r="AF10" s="101"/>
      <c r="AG10" s="101"/>
      <c r="AH10" s="101"/>
      <c r="AI10" s="101"/>
      <c r="AJ10" s="101"/>
      <c r="AK10" s="101"/>
      <c r="AL10" s="101"/>
      <c r="AM10" s="101"/>
      <c r="AN10" s="101"/>
      <c r="AO10" s="101"/>
      <c r="AP10" s="101"/>
      <c r="AQ10" s="101"/>
      <c r="AR10" s="69"/>
      <c r="AS10" s="40"/>
      <c r="AT10" s="74" t="str">
        <f t="shared" ref="AT10:AT23" si="3">IF(COUNTA(I10:AR10)&lt;&gt;COUNT(I10:AR10),"Please remove any text entries, enter numeric values only","")</f>
        <v/>
      </c>
      <c r="AU10" s="162">
        <f>IF(OR(D10="",AND(D10&gt;0.99*AC10,D10&lt;1.01*AC10)),0,"In Year Effect. There is a difference of "&amp;D10-AC10&amp;" between the entered year end position and the sum of the profile.")</f>
        <v>0</v>
      </c>
      <c r="AV10" s="162">
        <f>IF(OR(E10="",AND(E10&gt;0.99*AD10,E10&lt;1.01*AD10)),0,"FYE. There is a difference of "&amp;E10-AD10&amp;" between the entered year end position and the sum of the profile.")</f>
        <v>0</v>
      </c>
    </row>
    <row r="11" spans="1:48" ht="20.100000000000001" customHeight="1">
      <c r="A11" s="223" t="str">
        <f>IF(AND(SUM(AC11:AD11)&lt;&gt;0,B11=""),"Please ensure all items are labelled","")</f>
        <v/>
      </c>
      <c r="B11" s="537" t="s">
        <v>862</v>
      </c>
      <c r="C11" s="514"/>
      <c r="D11" s="102">
        <v>7904.1123534999933</v>
      </c>
      <c r="E11" s="102">
        <v>7904.1123534999933</v>
      </c>
      <c r="F11" s="102">
        <v>-2000</v>
      </c>
      <c r="G11" s="102">
        <v>0</v>
      </c>
      <c r="H11" s="540"/>
      <c r="I11" s="102"/>
      <c r="J11" s="102"/>
      <c r="K11" s="102">
        <v>7904.1123534999933</v>
      </c>
      <c r="L11" s="102">
        <v>7904.1123534999933</v>
      </c>
      <c r="M11" s="102"/>
      <c r="N11" s="102"/>
      <c r="O11" s="102"/>
      <c r="P11" s="102"/>
      <c r="Q11" s="102"/>
      <c r="R11" s="102"/>
      <c r="S11" s="102"/>
      <c r="T11" s="102"/>
      <c r="U11" s="102"/>
      <c r="V11" s="102"/>
      <c r="W11" s="102"/>
      <c r="X11" s="102"/>
      <c r="Y11" s="102"/>
      <c r="Z11" s="102"/>
      <c r="AA11" s="102"/>
      <c r="AB11" s="102"/>
      <c r="AC11" s="105">
        <f t="shared" ref="AC11:AC14" si="4">I11+K11+M11+O11+Q11+S11+U11+W11+Y11+AA11</f>
        <v>7904.1123534999933</v>
      </c>
      <c r="AD11" s="105">
        <f t="shared" ref="AD11:AD14" si="5">J11+L11+N11+P11+R11+T11++V11+X11+Z11+AB11</f>
        <v>7904.1123534999933</v>
      </c>
      <c r="AE11" s="40"/>
      <c r="AF11" s="102"/>
      <c r="AG11" s="102"/>
      <c r="AH11" s="102"/>
      <c r="AI11" s="102"/>
      <c r="AJ11" s="102"/>
      <c r="AK11" s="102"/>
      <c r="AL11" s="102"/>
      <c r="AM11" s="102"/>
      <c r="AN11" s="102"/>
      <c r="AO11" s="102"/>
      <c r="AP11" s="102"/>
      <c r="AQ11" s="102"/>
      <c r="AR11" s="69"/>
      <c r="AS11" s="40"/>
      <c r="AT11" s="74" t="str">
        <f t="shared" si="3"/>
        <v/>
      </c>
      <c r="AU11" s="162">
        <f t="shared" ref="AU11:AU17" si="6">IF(OR(D11="",AND(D11&gt;0.99*AC11,D11&lt;1.01*AC11)),0,"In Year Effect. There is a difference of "&amp;D11-AC11&amp;" between the entered year end position and the sum of the profile.")</f>
        <v>0</v>
      </c>
      <c r="AV11" s="162">
        <f t="shared" ref="AV11:AV14" si="7">IF(OR(E11="",AND(E11&gt;0.99*AD11,E11&lt;1.01*AD11)),0,"FYE. There is a difference of "&amp;E11-AD11&amp;" between the entered year end position and the sum of the profile.")</f>
        <v>0</v>
      </c>
    </row>
    <row r="12" spans="1:48" ht="20.100000000000001" customHeight="1">
      <c r="A12" s="223" t="str">
        <f t="shared" ref="A12:A17" si="8">IF(AND(SUM(AC12:AD12)&lt;&gt;0,B12=""),"Please ensure all items are labelled","")</f>
        <v/>
      </c>
      <c r="B12" s="537" t="s">
        <v>863</v>
      </c>
      <c r="C12" s="514"/>
      <c r="D12" s="102">
        <v>4596.9152124096599</v>
      </c>
      <c r="E12" s="102">
        <v>4596.9152124096599</v>
      </c>
      <c r="F12" s="102">
        <v>4000</v>
      </c>
      <c r="G12" s="102">
        <v>4000</v>
      </c>
      <c r="H12" s="540"/>
      <c r="I12" s="102"/>
      <c r="J12" s="102"/>
      <c r="K12" s="102"/>
      <c r="L12" s="102"/>
      <c r="M12" s="102"/>
      <c r="N12" s="102"/>
      <c r="O12" s="102"/>
      <c r="P12" s="102"/>
      <c r="Q12" s="102">
        <v>4596.9152124096599</v>
      </c>
      <c r="R12" s="102">
        <v>4596.9152124096599</v>
      </c>
      <c r="S12" s="102"/>
      <c r="T12" s="102"/>
      <c r="U12" s="102"/>
      <c r="V12" s="102"/>
      <c r="W12" s="102"/>
      <c r="X12" s="102"/>
      <c r="Y12" s="102"/>
      <c r="Z12" s="102"/>
      <c r="AA12" s="102"/>
      <c r="AB12" s="102"/>
      <c r="AC12" s="105">
        <f t="shared" si="4"/>
        <v>4596.9152124096599</v>
      </c>
      <c r="AD12" s="105">
        <f t="shared" si="5"/>
        <v>4596.9152124096599</v>
      </c>
      <c r="AE12" s="40"/>
      <c r="AF12" s="102"/>
      <c r="AG12" s="102"/>
      <c r="AH12" s="102"/>
      <c r="AI12" s="102"/>
      <c r="AJ12" s="102"/>
      <c r="AK12" s="102"/>
      <c r="AL12" s="102"/>
      <c r="AM12" s="102"/>
      <c r="AN12" s="102"/>
      <c r="AO12" s="102"/>
      <c r="AP12" s="102"/>
      <c r="AQ12" s="102"/>
      <c r="AR12" s="69"/>
      <c r="AS12" s="40"/>
      <c r="AT12" s="74" t="str">
        <f t="shared" si="3"/>
        <v/>
      </c>
      <c r="AU12" s="162">
        <f t="shared" si="6"/>
        <v>0</v>
      </c>
      <c r="AV12" s="162">
        <f t="shared" si="7"/>
        <v>0</v>
      </c>
    </row>
    <row r="13" spans="1:48" ht="20.100000000000001" customHeight="1">
      <c r="A13" s="223" t="str">
        <f t="shared" si="8"/>
        <v/>
      </c>
      <c r="B13" s="537" t="s">
        <v>864</v>
      </c>
      <c r="C13" s="514"/>
      <c r="D13" s="102">
        <v>4010.6696699999879</v>
      </c>
      <c r="E13" s="102">
        <v>4010.6696699999879</v>
      </c>
      <c r="F13" s="102">
        <v>4000</v>
      </c>
      <c r="G13" s="102">
        <v>4000</v>
      </c>
      <c r="H13" s="540"/>
      <c r="I13" s="102"/>
      <c r="J13" s="102"/>
      <c r="K13" s="102"/>
      <c r="L13" s="102"/>
      <c r="M13" s="102"/>
      <c r="N13" s="102"/>
      <c r="O13" s="102">
        <v>4010.6696699999879</v>
      </c>
      <c r="P13" s="102">
        <v>4010.6696699999879</v>
      </c>
      <c r="Q13" s="102"/>
      <c r="R13" s="102"/>
      <c r="S13" s="102"/>
      <c r="T13" s="102"/>
      <c r="U13" s="102"/>
      <c r="V13" s="102"/>
      <c r="W13" s="102"/>
      <c r="X13" s="102"/>
      <c r="Y13" s="102"/>
      <c r="Z13" s="102"/>
      <c r="AA13" s="102"/>
      <c r="AB13" s="102"/>
      <c r="AC13" s="105">
        <f t="shared" si="4"/>
        <v>4010.6696699999879</v>
      </c>
      <c r="AD13" s="105">
        <f t="shared" si="5"/>
        <v>4010.6696699999879</v>
      </c>
      <c r="AE13" s="40"/>
      <c r="AF13" s="102"/>
      <c r="AG13" s="102"/>
      <c r="AH13" s="102"/>
      <c r="AI13" s="102"/>
      <c r="AJ13" s="102"/>
      <c r="AK13" s="102"/>
      <c r="AL13" s="102"/>
      <c r="AM13" s="102"/>
      <c r="AN13" s="102"/>
      <c r="AO13" s="102"/>
      <c r="AP13" s="102"/>
      <c r="AQ13" s="102"/>
      <c r="AR13" s="69"/>
      <c r="AS13" s="40"/>
      <c r="AT13" s="74" t="str">
        <f t="shared" si="3"/>
        <v/>
      </c>
      <c r="AU13" s="162">
        <f t="shared" si="6"/>
        <v>0</v>
      </c>
      <c r="AV13" s="162">
        <f t="shared" si="7"/>
        <v>0</v>
      </c>
    </row>
    <row r="14" spans="1:48" ht="20.100000000000001" customHeight="1">
      <c r="A14" s="223" t="str">
        <f t="shared" si="8"/>
        <v/>
      </c>
      <c r="B14" s="537" t="s">
        <v>865</v>
      </c>
      <c r="C14" s="514"/>
      <c r="D14" s="102">
        <v>1000</v>
      </c>
      <c r="E14" s="102">
        <v>1000</v>
      </c>
      <c r="F14" s="102">
        <v>1000</v>
      </c>
      <c r="G14" s="102">
        <v>1000</v>
      </c>
      <c r="H14" s="540"/>
      <c r="I14" s="102"/>
      <c r="J14" s="102"/>
      <c r="K14" s="102"/>
      <c r="L14" s="102"/>
      <c r="M14" s="102">
        <v>1000</v>
      </c>
      <c r="N14" s="102">
        <v>1000</v>
      </c>
      <c r="O14" s="102"/>
      <c r="P14" s="102"/>
      <c r="Q14" s="102"/>
      <c r="R14" s="102"/>
      <c r="S14" s="102"/>
      <c r="T14" s="102"/>
      <c r="U14" s="102"/>
      <c r="V14" s="102"/>
      <c r="W14" s="102"/>
      <c r="X14" s="102"/>
      <c r="Y14" s="102"/>
      <c r="Z14" s="102"/>
      <c r="AA14" s="102"/>
      <c r="AB14" s="102"/>
      <c r="AC14" s="105">
        <f t="shared" si="4"/>
        <v>1000</v>
      </c>
      <c r="AD14" s="105">
        <f t="shared" si="5"/>
        <v>1000</v>
      </c>
      <c r="AE14" s="40"/>
      <c r="AF14" s="102"/>
      <c r="AG14" s="102"/>
      <c r="AH14" s="102"/>
      <c r="AI14" s="102"/>
      <c r="AJ14" s="102"/>
      <c r="AK14" s="102"/>
      <c r="AL14" s="102"/>
      <c r="AM14" s="102"/>
      <c r="AN14" s="102"/>
      <c r="AO14" s="102"/>
      <c r="AP14" s="102"/>
      <c r="AQ14" s="102"/>
      <c r="AR14" s="69"/>
      <c r="AS14" s="40"/>
      <c r="AT14" s="74" t="str">
        <f t="shared" si="3"/>
        <v/>
      </c>
      <c r="AU14" s="162">
        <f t="shared" si="6"/>
        <v>0</v>
      </c>
      <c r="AV14" s="162">
        <f t="shared" si="7"/>
        <v>0</v>
      </c>
    </row>
    <row r="15" spans="1:48" ht="20.100000000000001" customHeight="1" outlineLevel="1">
      <c r="A15" s="223" t="str">
        <f t="shared" si="8"/>
        <v/>
      </c>
      <c r="B15" s="537" t="s">
        <v>866</v>
      </c>
      <c r="C15" s="514"/>
      <c r="D15" s="102">
        <v>3605.9156400000002</v>
      </c>
      <c r="E15" s="102">
        <v>3605.9156400000002</v>
      </c>
      <c r="F15" s="102">
        <v>1600</v>
      </c>
      <c r="G15" s="102">
        <v>1600</v>
      </c>
      <c r="H15" s="540"/>
      <c r="I15" s="102">
        <v>2704.4367300000004</v>
      </c>
      <c r="J15" s="102">
        <v>2704.4367300000004</v>
      </c>
      <c r="K15" s="102">
        <v>901.47891000000004</v>
      </c>
      <c r="L15" s="102">
        <v>901.47891000000004</v>
      </c>
      <c r="M15" s="102"/>
      <c r="N15" s="102"/>
      <c r="O15" s="102"/>
      <c r="P15" s="102"/>
      <c r="Q15" s="102"/>
      <c r="R15" s="102"/>
      <c r="S15" s="102"/>
      <c r="T15" s="102"/>
      <c r="U15" s="102"/>
      <c r="V15" s="102"/>
      <c r="W15" s="102"/>
      <c r="X15" s="102"/>
      <c r="Y15" s="102"/>
      <c r="Z15" s="102"/>
      <c r="AA15" s="102"/>
      <c r="AB15" s="102"/>
      <c r="AC15" s="105">
        <f t="shared" ref="AC15:AC17" si="9">I15+K15+M15+O15+Q15+S15+U15+W15+Y15+AA15</f>
        <v>3605.9156400000002</v>
      </c>
      <c r="AD15" s="105">
        <f t="shared" ref="AD15:AD17" si="10">J15+L15+N15+P15+R15+T15++V15+X15+Z15+AB15</f>
        <v>3605.9156400000002</v>
      </c>
      <c r="AE15" s="40"/>
      <c r="AF15" s="102"/>
      <c r="AG15" s="102"/>
      <c r="AH15" s="102"/>
      <c r="AI15" s="102"/>
      <c r="AJ15" s="102"/>
      <c r="AK15" s="102"/>
      <c r="AL15" s="102"/>
      <c r="AM15" s="102"/>
      <c r="AN15" s="102"/>
      <c r="AO15" s="102"/>
      <c r="AP15" s="102"/>
      <c r="AQ15" s="102"/>
      <c r="AR15" s="69"/>
      <c r="AS15" s="40"/>
      <c r="AT15" s="74"/>
      <c r="AU15" s="162">
        <f t="shared" si="6"/>
        <v>0</v>
      </c>
    </row>
    <row r="16" spans="1:48" ht="20.100000000000001" customHeight="1" outlineLevel="1">
      <c r="A16" s="223" t="str">
        <f t="shared" si="8"/>
        <v/>
      </c>
      <c r="B16" s="553"/>
      <c r="C16" s="514"/>
      <c r="D16" s="102"/>
      <c r="E16" s="102"/>
      <c r="F16" s="102"/>
      <c r="G16" s="102"/>
      <c r="H16" s="540"/>
      <c r="I16" s="102"/>
      <c r="J16" s="102"/>
      <c r="K16" s="102"/>
      <c r="L16" s="102"/>
      <c r="M16" s="102"/>
      <c r="N16" s="102"/>
      <c r="O16" s="102"/>
      <c r="P16" s="102"/>
      <c r="Q16" s="102"/>
      <c r="R16" s="102"/>
      <c r="S16" s="102"/>
      <c r="T16" s="102"/>
      <c r="U16" s="102"/>
      <c r="V16" s="102"/>
      <c r="W16" s="102"/>
      <c r="X16" s="102"/>
      <c r="Y16" s="102"/>
      <c r="Z16" s="102"/>
      <c r="AA16" s="102"/>
      <c r="AB16" s="102"/>
      <c r="AC16" s="105">
        <f t="shared" si="9"/>
        <v>0</v>
      </c>
      <c r="AD16" s="105">
        <f t="shared" si="10"/>
        <v>0</v>
      </c>
      <c r="AE16" s="40"/>
      <c r="AF16" s="102"/>
      <c r="AG16" s="102"/>
      <c r="AH16" s="102"/>
      <c r="AI16" s="102"/>
      <c r="AJ16" s="102"/>
      <c r="AK16" s="102"/>
      <c r="AL16" s="102"/>
      <c r="AM16" s="102"/>
      <c r="AN16" s="102"/>
      <c r="AO16" s="102"/>
      <c r="AP16" s="102"/>
      <c r="AQ16" s="102"/>
      <c r="AR16" s="69"/>
      <c r="AS16" s="40"/>
      <c r="AT16" s="74"/>
      <c r="AU16" s="162">
        <f t="shared" si="6"/>
        <v>0</v>
      </c>
    </row>
    <row r="17" spans="1:48" ht="20.100000000000001" customHeight="1" outlineLevel="1">
      <c r="A17" s="223" t="str">
        <f t="shared" si="8"/>
        <v/>
      </c>
      <c r="B17" s="553"/>
      <c r="C17" s="514"/>
      <c r="D17" s="102"/>
      <c r="E17" s="102"/>
      <c r="F17" s="102"/>
      <c r="G17" s="102"/>
      <c r="H17" s="540"/>
      <c r="I17" s="102"/>
      <c r="J17" s="102"/>
      <c r="K17" s="102"/>
      <c r="L17" s="102"/>
      <c r="M17" s="102"/>
      <c r="N17" s="102"/>
      <c r="O17" s="102"/>
      <c r="P17" s="102"/>
      <c r="Q17" s="102"/>
      <c r="R17" s="102"/>
      <c r="S17" s="102"/>
      <c r="T17" s="102"/>
      <c r="U17" s="102"/>
      <c r="V17" s="102"/>
      <c r="W17" s="102"/>
      <c r="X17" s="102"/>
      <c r="Y17" s="102"/>
      <c r="Z17" s="102"/>
      <c r="AA17" s="102"/>
      <c r="AB17" s="102"/>
      <c r="AC17" s="105">
        <f t="shared" si="9"/>
        <v>0</v>
      </c>
      <c r="AD17" s="105">
        <f t="shared" si="10"/>
        <v>0</v>
      </c>
      <c r="AE17" s="40"/>
      <c r="AF17" s="102"/>
      <c r="AG17" s="102"/>
      <c r="AH17" s="102"/>
      <c r="AI17" s="102"/>
      <c r="AJ17" s="102"/>
      <c r="AK17" s="102"/>
      <c r="AL17" s="102"/>
      <c r="AM17" s="102"/>
      <c r="AN17" s="102"/>
      <c r="AO17" s="102"/>
      <c r="AP17" s="102"/>
      <c r="AQ17" s="102"/>
      <c r="AR17" s="69"/>
      <c r="AS17" s="40"/>
      <c r="AT17" s="74"/>
      <c r="AU17" s="162">
        <f t="shared" si="6"/>
        <v>0</v>
      </c>
    </row>
    <row r="18" spans="1:48" ht="20.100000000000001" customHeight="1">
      <c r="A18" s="223"/>
      <c r="B18" s="159" t="s">
        <v>867</v>
      </c>
      <c r="C18" s="159"/>
      <c r="D18" s="105">
        <f>SUM(D10:D17)</f>
        <v>32917.612875909639</v>
      </c>
      <c r="E18" s="105">
        <f t="shared" ref="E18:G18" si="11">SUM(E10:E17)</f>
        <v>32917.612875909639</v>
      </c>
      <c r="F18" s="105">
        <f t="shared" si="11"/>
        <v>3300</v>
      </c>
      <c r="G18" s="105">
        <f t="shared" si="11"/>
        <v>5600</v>
      </c>
      <c r="H18" s="539"/>
      <c r="I18" s="105">
        <f t="shared" ref="I18:AB18" si="12">SUM(I10:I17)</f>
        <v>2704.4367300000004</v>
      </c>
      <c r="J18" s="105">
        <f t="shared" si="12"/>
        <v>2704.4367300000004</v>
      </c>
      <c r="K18" s="105">
        <f t="shared" si="12"/>
        <v>20605.591263499995</v>
      </c>
      <c r="L18" s="105">
        <f t="shared" si="12"/>
        <v>20605.591263499995</v>
      </c>
      <c r="M18" s="105">
        <f t="shared" si="12"/>
        <v>1000</v>
      </c>
      <c r="N18" s="105">
        <f t="shared" si="12"/>
        <v>1000</v>
      </c>
      <c r="O18" s="105">
        <f t="shared" si="12"/>
        <v>4010.6696699999879</v>
      </c>
      <c r="P18" s="105">
        <f t="shared" si="12"/>
        <v>4010.6696699999879</v>
      </c>
      <c r="Q18" s="105">
        <f t="shared" si="12"/>
        <v>4596.9152124096599</v>
      </c>
      <c r="R18" s="105">
        <f t="shared" si="12"/>
        <v>4596.9152124096599</v>
      </c>
      <c r="S18" s="105">
        <f t="shared" si="12"/>
        <v>0</v>
      </c>
      <c r="T18" s="105">
        <f t="shared" si="12"/>
        <v>0</v>
      </c>
      <c r="U18" s="105">
        <f t="shared" si="12"/>
        <v>0</v>
      </c>
      <c r="V18" s="105">
        <f t="shared" si="12"/>
        <v>0</v>
      </c>
      <c r="W18" s="105">
        <f t="shared" si="12"/>
        <v>0</v>
      </c>
      <c r="X18" s="105">
        <f t="shared" si="12"/>
        <v>0</v>
      </c>
      <c r="Y18" s="105">
        <f t="shared" si="12"/>
        <v>0</v>
      </c>
      <c r="Z18" s="105">
        <f t="shared" si="12"/>
        <v>0</v>
      </c>
      <c r="AA18" s="105">
        <f t="shared" si="12"/>
        <v>0</v>
      </c>
      <c r="AB18" s="105">
        <f t="shared" si="12"/>
        <v>0</v>
      </c>
      <c r="AC18" s="105">
        <f t="shared" ref="AC18" si="13">SUM(AC10:AC17)</f>
        <v>32917.612875909639</v>
      </c>
      <c r="AD18" s="105">
        <f t="shared" ref="AD18" si="14">SUM(AD10:AD17)</f>
        <v>32917.612875909639</v>
      </c>
      <c r="AE18" s="40"/>
      <c r="AF18" s="116">
        <f t="shared" ref="AF18:AQ18" si="15">SUM(AF10:AF14)</f>
        <v>0</v>
      </c>
      <c r="AG18" s="105">
        <f t="shared" si="15"/>
        <v>0</v>
      </c>
      <c r="AH18" s="105">
        <f t="shared" si="15"/>
        <v>0</v>
      </c>
      <c r="AI18" s="105">
        <f t="shared" si="15"/>
        <v>0</v>
      </c>
      <c r="AJ18" s="105">
        <f t="shared" si="15"/>
        <v>0</v>
      </c>
      <c r="AK18" s="105">
        <f t="shared" si="15"/>
        <v>0</v>
      </c>
      <c r="AL18" s="105">
        <f t="shared" si="15"/>
        <v>0</v>
      </c>
      <c r="AM18" s="105">
        <f t="shared" si="15"/>
        <v>0</v>
      </c>
      <c r="AN18" s="105">
        <f t="shared" si="15"/>
        <v>0</v>
      </c>
      <c r="AO18" s="105">
        <f t="shared" si="15"/>
        <v>0</v>
      </c>
      <c r="AP18" s="105">
        <f t="shared" si="15"/>
        <v>0</v>
      </c>
      <c r="AQ18" s="105">
        <f t="shared" si="15"/>
        <v>0</v>
      </c>
      <c r="AR18" s="69"/>
      <c r="AS18" s="40"/>
      <c r="AT18" s="74" t="str">
        <f t="shared" si="3"/>
        <v/>
      </c>
    </row>
    <row r="19" spans="1:48" ht="20.100000000000001" customHeight="1">
      <c r="A19" s="223"/>
      <c r="B19" s="167"/>
      <c r="C19" s="167"/>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40"/>
      <c r="AF19" s="168"/>
      <c r="AG19" s="168"/>
      <c r="AH19" s="168"/>
      <c r="AI19" s="168"/>
      <c r="AJ19" s="168"/>
      <c r="AK19" s="168"/>
      <c r="AL19" s="168"/>
      <c r="AM19" s="168"/>
      <c r="AN19" s="168"/>
      <c r="AO19" s="168"/>
      <c r="AP19" s="168"/>
      <c r="AQ19" s="168"/>
      <c r="AR19" s="69"/>
      <c r="AS19" s="40"/>
      <c r="AT19" s="74" t="str">
        <f t="shared" si="3"/>
        <v/>
      </c>
    </row>
    <row r="20" spans="1:48" ht="19.5" customHeight="1">
      <c r="A20" s="40"/>
      <c r="B20" s="159" t="s">
        <v>868</v>
      </c>
      <c r="C20" s="159" t="s">
        <v>107</v>
      </c>
      <c r="D20" s="287" t="s">
        <v>690</v>
      </c>
      <c r="E20" s="287" t="s">
        <v>690</v>
      </c>
      <c r="F20" s="287" t="s">
        <v>690</v>
      </c>
      <c r="G20" s="287" t="s">
        <v>690</v>
      </c>
      <c r="H20" s="538"/>
      <c r="I20" s="287" t="s">
        <v>690</v>
      </c>
      <c r="J20" s="287" t="s">
        <v>690</v>
      </c>
      <c r="K20" s="287" t="s">
        <v>690</v>
      </c>
      <c r="L20" s="287" t="s">
        <v>690</v>
      </c>
      <c r="M20" s="287" t="s">
        <v>690</v>
      </c>
      <c r="N20" s="287" t="s">
        <v>690</v>
      </c>
      <c r="O20" s="287" t="s">
        <v>690</v>
      </c>
      <c r="P20" s="287" t="s">
        <v>690</v>
      </c>
      <c r="Q20" s="287" t="s">
        <v>690</v>
      </c>
      <c r="R20" s="287" t="s">
        <v>690</v>
      </c>
      <c r="S20" s="287" t="s">
        <v>690</v>
      </c>
      <c r="T20" s="287" t="s">
        <v>690</v>
      </c>
      <c r="U20" s="287" t="s">
        <v>690</v>
      </c>
      <c r="V20" s="287" t="s">
        <v>690</v>
      </c>
      <c r="W20" s="287" t="s">
        <v>690</v>
      </c>
      <c r="X20" s="287" t="s">
        <v>690</v>
      </c>
      <c r="Y20" s="287" t="s">
        <v>690</v>
      </c>
      <c r="Z20" s="287" t="s">
        <v>690</v>
      </c>
      <c r="AA20" s="287" t="s">
        <v>690</v>
      </c>
      <c r="AB20" s="287" t="s">
        <v>690</v>
      </c>
      <c r="AC20" s="287" t="s">
        <v>690</v>
      </c>
      <c r="AD20" s="287" t="s">
        <v>690</v>
      </c>
      <c r="AE20" s="40"/>
      <c r="AF20" s="166"/>
      <c r="AG20" s="166"/>
      <c r="AH20" s="166"/>
      <c r="AI20" s="166"/>
      <c r="AJ20" s="166"/>
      <c r="AK20" s="166"/>
      <c r="AL20" s="166"/>
      <c r="AM20" s="166"/>
      <c r="AN20" s="166"/>
      <c r="AO20" s="166"/>
      <c r="AP20" s="166"/>
      <c r="AQ20" s="166"/>
      <c r="AR20" s="40"/>
      <c r="AS20" s="40"/>
      <c r="AT20" s="74"/>
    </row>
    <row r="21" spans="1:48" ht="20.100000000000001" customHeight="1">
      <c r="A21" s="223" t="str">
        <f t="shared" ref="A21:A48" si="16">IF(AND(SUM(AC21:AD21)&lt;&gt;0,B21=""),"Please ensure all items are labelled","")</f>
        <v/>
      </c>
      <c r="B21" s="553"/>
      <c r="C21" s="553"/>
      <c r="D21" s="115"/>
      <c r="E21" s="115"/>
      <c r="F21" s="115"/>
      <c r="G21" s="115"/>
      <c r="H21" s="540"/>
      <c r="I21" s="115"/>
      <c r="J21" s="115"/>
      <c r="K21" s="115"/>
      <c r="L21" s="115"/>
      <c r="M21" s="115"/>
      <c r="N21" s="115"/>
      <c r="O21" s="115"/>
      <c r="P21" s="115"/>
      <c r="Q21" s="115"/>
      <c r="R21" s="115"/>
      <c r="S21" s="115"/>
      <c r="T21" s="115"/>
      <c r="U21" s="115"/>
      <c r="V21" s="115"/>
      <c r="W21" s="115"/>
      <c r="X21" s="115"/>
      <c r="Y21" s="115"/>
      <c r="Z21" s="115"/>
      <c r="AA21" s="115"/>
      <c r="AB21" s="115"/>
      <c r="AC21" s="105">
        <f t="shared" ref="AC21:AC48" si="17">I21+K21+M21+O21+Q21+S21+U21+W21+Y21+AA21</f>
        <v>0</v>
      </c>
      <c r="AD21" s="105">
        <f t="shared" ref="AD21:AD48" si="18">J21+L21+N21+P21+R21+T21++V21+X21+Z21+AB21</f>
        <v>0</v>
      </c>
      <c r="AE21" s="40"/>
      <c r="AF21" s="115"/>
      <c r="AG21" s="115"/>
      <c r="AH21" s="115"/>
      <c r="AI21" s="115"/>
      <c r="AJ21" s="115"/>
      <c r="AK21" s="115"/>
      <c r="AL21" s="115"/>
      <c r="AM21" s="115"/>
      <c r="AN21" s="115"/>
      <c r="AO21" s="115"/>
      <c r="AP21" s="115"/>
      <c r="AQ21" s="115"/>
      <c r="AR21" s="69"/>
      <c r="AS21" s="40"/>
      <c r="AT21" s="74" t="str">
        <f t="shared" si="3"/>
        <v/>
      </c>
      <c r="AU21" s="162">
        <f t="shared" ref="AU21:AU48" si="19">IF(OR(D21="",AND(D21&gt;0.99*AC21,D21&lt;1.01*AC21)),0,"In Year Effect. There is a difference of "&amp;D21-AC21&amp;" between the entered year end position and the sum of the profile.")</f>
        <v>0</v>
      </c>
      <c r="AV21" s="162">
        <f t="shared" ref="AV21:AV48" si="20">IF(OR(E21="",AND(E21&gt;0.99*AD21,E21&lt;1.01*AD21)),0,"FYE. There is a difference of "&amp;E21-AD21&amp;" between the entered year end position and the sum of the profile.")</f>
        <v>0</v>
      </c>
    </row>
    <row r="22" spans="1:48" ht="20.100000000000001" customHeight="1">
      <c r="A22" s="223" t="str">
        <f t="shared" si="16"/>
        <v/>
      </c>
      <c r="B22" s="553"/>
      <c r="C22" s="553"/>
      <c r="D22" s="115"/>
      <c r="E22" s="115"/>
      <c r="F22" s="115"/>
      <c r="G22" s="115"/>
      <c r="H22" s="540"/>
      <c r="I22" s="115"/>
      <c r="J22" s="115"/>
      <c r="K22" s="115"/>
      <c r="L22" s="115"/>
      <c r="M22" s="115"/>
      <c r="N22" s="115"/>
      <c r="O22" s="115"/>
      <c r="P22" s="115"/>
      <c r="Q22" s="115"/>
      <c r="R22" s="115"/>
      <c r="S22" s="115"/>
      <c r="T22" s="115"/>
      <c r="U22" s="115"/>
      <c r="V22" s="115"/>
      <c r="W22" s="115"/>
      <c r="X22" s="115"/>
      <c r="Y22" s="115"/>
      <c r="Z22" s="115"/>
      <c r="AA22" s="115"/>
      <c r="AB22" s="115"/>
      <c r="AC22" s="105">
        <f t="shared" si="17"/>
        <v>0</v>
      </c>
      <c r="AD22" s="105">
        <f t="shared" si="18"/>
        <v>0</v>
      </c>
      <c r="AE22" s="40"/>
      <c r="AF22" s="115"/>
      <c r="AG22" s="115"/>
      <c r="AH22" s="115"/>
      <c r="AI22" s="115"/>
      <c r="AJ22" s="115"/>
      <c r="AK22" s="115"/>
      <c r="AL22" s="115"/>
      <c r="AM22" s="115"/>
      <c r="AN22" s="115"/>
      <c r="AO22" s="115"/>
      <c r="AP22" s="115"/>
      <c r="AQ22" s="115"/>
      <c r="AR22" s="69"/>
      <c r="AS22" s="40"/>
      <c r="AT22" s="74" t="str">
        <f t="shared" si="3"/>
        <v/>
      </c>
      <c r="AU22" s="162">
        <f t="shared" si="19"/>
        <v>0</v>
      </c>
      <c r="AV22" s="162">
        <f t="shared" si="20"/>
        <v>0</v>
      </c>
    </row>
    <row r="23" spans="1:48" ht="20.100000000000001" customHeight="1">
      <c r="A23" s="223" t="str">
        <f t="shared" si="16"/>
        <v/>
      </c>
      <c r="B23" s="553"/>
      <c r="C23" s="553"/>
      <c r="D23" s="115"/>
      <c r="E23" s="115"/>
      <c r="F23" s="115"/>
      <c r="G23" s="115"/>
      <c r="H23" s="540"/>
      <c r="I23" s="115"/>
      <c r="J23" s="115"/>
      <c r="K23" s="115"/>
      <c r="L23" s="115"/>
      <c r="M23" s="115"/>
      <c r="N23" s="115"/>
      <c r="O23" s="115"/>
      <c r="P23" s="115"/>
      <c r="Q23" s="115"/>
      <c r="R23" s="115"/>
      <c r="S23" s="115"/>
      <c r="T23" s="115"/>
      <c r="U23" s="115"/>
      <c r="V23" s="115"/>
      <c r="W23" s="115"/>
      <c r="X23" s="115"/>
      <c r="Y23" s="115"/>
      <c r="Z23" s="115"/>
      <c r="AA23" s="115"/>
      <c r="AB23" s="115"/>
      <c r="AC23" s="105">
        <f t="shared" si="17"/>
        <v>0</v>
      </c>
      <c r="AD23" s="105">
        <f t="shared" si="18"/>
        <v>0</v>
      </c>
      <c r="AE23" s="40"/>
      <c r="AF23" s="115"/>
      <c r="AG23" s="115"/>
      <c r="AH23" s="115"/>
      <c r="AI23" s="115"/>
      <c r="AJ23" s="115"/>
      <c r="AK23" s="115"/>
      <c r="AL23" s="115"/>
      <c r="AM23" s="115"/>
      <c r="AN23" s="115"/>
      <c r="AO23" s="115"/>
      <c r="AP23" s="115"/>
      <c r="AQ23" s="115"/>
      <c r="AR23" s="69"/>
      <c r="AS23" s="40"/>
      <c r="AT23" s="74" t="str">
        <f t="shared" si="3"/>
        <v/>
      </c>
      <c r="AU23" s="162">
        <f t="shared" si="19"/>
        <v>0</v>
      </c>
      <c r="AV23" s="162">
        <f t="shared" si="20"/>
        <v>0</v>
      </c>
    </row>
    <row r="24" spans="1:48" ht="20.100000000000001" customHeight="1">
      <c r="A24" s="223" t="str">
        <f t="shared" si="16"/>
        <v/>
      </c>
      <c r="B24" s="553"/>
      <c r="C24" s="553"/>
      <c r="D24" s="115"/>
      <c r="E24" s="115"/>
      <c r="F24" s="115"/>
      <c r="G24" s="115"/>
      <c r="H24" s="540"/>
      <c r="I24" s="115"/>
      <c r="J24" s="115"/>
      <c r="K24" s="115"/>
      <c r="L24" s="115"/>
      <c r="M24" s="115"/>
      <c r="N24" s="115"/>
      <c r="O24" s="115"/>
      <c r="P24" s="115"/>
      <c r="Q24" s="115"/>
      <c r="R24" s="115"/>
      <c r="S24" s="115"/>
      <c r="T24" s="115"/>
      <c r="U24" s="115"/>
      <c r="V24" s="115"/>
      <c r="W24" s="115"/>
      <c r="X24" s="115"/>
      <c r="Y24" s="115"/>
      <c r="Z24" s="115"/>
      <c r="AA24" s="115"/>
      <c r="AB24" s="115"/>
      <c r="AC24" s="105">
        <f t="shared" ref="AC24:AC47" si="21">I24+K24+M24+O24+Q24+S24+U24+W24+Y24+AA24</f>
        <v>0</v>
      </c>
      <c r="AD24" s="105">
        <f t="shared" ref="AD24:AD47" si="22">J24+L24+N24+P24+R24+T24++V24+X24+Z24+AB24</f>
        <v>0</v>
      </c>
      <c r="AE24" s="40"/>
      <c r="AF24" s="115"/>
      <c r="AG24" s="115"/>
      <c r="AH24" s="115"/>
      <c r="AI24" s="115"/>
      <c r="AJ24" s="115"/>
      <c r="AK24" s="115"/>
      <c r="AL24" s="115"/>
      <c r="AM24" s="115"/>
      <c r="AN24" s="115"/>
      <c r="AO24" s="115"/>
      <c r="AP24" s="115"/>
      <c r="AQ24" s="115"/>
      <c r="AR24" s="69"/>
      <c r="AS24" s="40"/>
      <c r="AT24" s="74"/>
      <c r="AU24" s="162">
        <f t="shared" si="19"/>
        <v>0</v>
      </c>
      <c r="AV24" s="162">
        <f t="shared" si="20"/>
        <v>0</v>
      </c>
    </row>
    <row r="25" spans="1:48" ht="20.100000000000001" customHeight="1">
      <c r="A25" s="223" t="str">
        <f t="shared" si="16"/>
        <v/>
      </c>
      <c r="B25" s="553"/>
      <c r="C25" s="553"/>
      <c r="D25" s="115"/>
      <c r="E25" s="115"/>
      <c r="F25" s="115"/>
      <c r="G25" s="115"/>
      <c r="H25" s="540"/>
      <c r="I25" s="115"/>
      <c r="J25" s="115"/>
      <c r="K25" s="115"/>
      <c r="L25" s="115"/>
      <c r="M25" s="115"/>
      <c r="N25" s="115"/>
      <c r="O25" s="115"/>
      <c r="P25" s="115"/>
      <c r="Q25" s="115"/>
      <c r="R25" s="115"/>
      <c r="S25" s="115"/>
      <c r="T25" s="115"/>
      <c r="U25" s="115"/>
      <c r="V25" s="115"/>
      <c r="W25" s="115"/>
      <c r="X25" s="115"/>
      <c r="Y25" s="115"/>
      <c r="Z25" s="115"/>
      <c r="AA25" s="115"/>
      <c r="AB25" s="115"/>
      <c r="AC25" s="105">
        <f t="shared" si="21"/>
        <v>0</v>
      </c>
      <c r="AD25" s="105">
        <f t="shared" si="22"/>
        <v>0</v>
      </c>
      <c r="AE25" s="40"/>
      <c r="AF25" s="115"/>
      <c r="AG25" s="115"/>
      <c r="AH25" s="115"/>
      <c r="AI25" s="115"/>
      <c r="AJ25" s="115"/>
      <c r="AK25" s="115"/>
      <c r="AL25" s="115"/>
      <c r="AM25" s="115"/>
      <c r="AN25" s="115"/>
      <c r="AO25" s="115"/>
      <c r="AP25" s="115"/>
      <c r="AQ25" s="115"/>
      <c r="AR25" s="69"/>
      <c r="AS25" s="40"/>
      <c r="AT25" s="74"/>
      <c r="AU25" s="162">
        <f t="shared" si="19"/>
        <v>0</v>
      </c>
      <c r="AV25" s="162">
        <f t="shared" si="20"/>
        <v>0</v>
      </c>
    </row>
    <row r="26" spans="1:48" ht="20.100000000000001" hidden="1" customHeight="1" outlineLevel="1">
      <c r="A26" s="223" t="str">
        <f t="shared" si="16"/>
        <v/>
      </c>
      <c r="B26" s="553"/>
      <c r="C26" s="553"/>
      <c r="D26" s="115"/>
      <c r="E26" s="115"/>
      <c r="F26" s="115"/>
      <c r="G26" s="115"/>
      <c r="H26" s="540"/>
      <c r="I26" s="115"/>
      <c r="J26" s="115"/>
      <c r="K26" s="115"/>
      <c r="L26" s="115"/>
      <c r="M26" s="115"/>
      <c r="N26" s="115"/>
      <c r="O26" s="115"/>
      <c r="P26" s="115"/>
      <c r="Q26" s="115"/>
      <c r="R26" s="115"/>
      <c r="S26" s="115"/>
      <c r="T26" s="115"/>
      <c r="U26" s="115"/>
      <c r="V26" s="115"/>
      <c r="W26" s="115"/>
      <c r="X26" s="115"/>
      <c r="Y26" s="115"/>
      <c r="Z26" s="115"/>
      <c r="AA26" s="115"/>
      <c r="AB26" s="115"/>
      <c r="AC26" s="105">
        <f t="shared" si="21"/>
        <v>0</v>
      </c>
      <c r="AD26" s="105">
        <f t="shared" si="22"/>
        <v>0</v>
      </c>
      <c r="AE26" s="40"/>
      <c r="AF26" s="115"/>
      <c r="AG26" s="115"/>
      <c r="AH26" s="115"/>
      <c r="AI26" s="115"/>
      <c r="AJ26" s="115"/>
      <c r="AK26" s="115"/>
      <c r="AL26" s="115"/>
      <c r="AM26" s="115"/>
      <c r="AN26" s="115"/>
      <c r="AO26" s="115"/>
      <c r="AP26" s="115"/>
      <c r="AQ26" s="115"/>
      <c r="AR26" s="69"/>
      <c r="AS26" s="40"/>
      <c r="AT26" s="74"/>
      <c r="AU26" s="162">
        <f t="shared" si="19"/>
        <v>0</v>
      </c>
      <c r="AV26" s="162">
        <f t="shared" si="20"/>
        <v>0</v>
      </c>
    </row>
    <row r="27" spans="1:48" ht="20.100000000000001" hidden="1" customHeight="1" outlineLevel="1">
      <c r="A27" s="223" t="str">
        <f t="shared" si="16"/>
        <v/>
      </c>
      <c r="B27" s="553"/>
      <c r="C27" s="553"/>
      <c r="D27" s="115"/>
      <c r="E27" s="115"/>
      <c r="F27" s="115"/>
      <c r="G27" s="115"/>
      <c r="H27" s="540"/>
      <c r="I27" s="115"/>
      <c r="J27" s="115"/>
      <c r="K27" s="115"/>
      <c r="L27" s="115"/>
      <c r="M27" s="115"/>
      <c r="N27" s="115"/>
      <c r="O27" s="115"/>
      <c r="P27" s="115"/>
      <c r="Q27" s="115"/>
      <c r="R27" s="115"/>
      <c r="S27" s="115"/>
      <c r="T27" s="115"/>
      <c r="U27" s="115"/>
      <c r="V27" s="115"/>
      <c r="W27" s="115"/>
      <c r="X27" s="115"/>
      <c r="Y27" s="115"/>
      <c r="Z27" s="115"/>
      <c r="AA27" s="115"/>
      <c r="AB27" s="115"/>
      <c r="AC27" s="105">
        <f t="shared" si="21"/>
        <v>0</v>
      </c>
      <c r="AD27" s="105">
        <f t="shared" si="22"/>
        <v>0</v>
      </c>
      <c r="AE27" s="40"/>
      <c r="AF27" s="115"/>
      <c r="AG27" s="115"/>
      <c r="AH27" s="115"/>
      <c r="AI27" s="115"/>
      <c r="AJ27" s="115"/>
      <c r="AK27" s="115"/>
      <c r="AL27" s="115"/>
      <c r="AM27" s="115"/>
      <c r="AN27" s="115"/>
      <c r="AO27" s="115"/>
      <c r="AP27" s="115"/>
      <c r="AQ27" s="115"/>
      <c r="AR27" s="69"/>
      <c r="AS27" s="40"/>
      <c r="AT27" s="74"/>
      <c r="AU27" s="162">
        <f t="shared" si="19"/>
        <v>0</v>
      </c>
      <c r="AV27" s="162">
        <f t="shared" si="20"/>
        <v>0</v>
      </c>
    </row>
    <row r="28" spans="1:48" ht="20.100000000000001" hidden="1" customHeight="1" outlineLevel="1">
      <c r="A28" s="223" t="str">
        <f t="shared" si="16"/>
        <v/>
      </c>
      <c r="B28" s="553"/>
      <c r="C28" s="553"/>
      <c r="D28" s="115"/>
      <c r="E28" s="115"/>
      <c r="F28" s="115"/>
      <c r="G28" s="115"/>
      <c r="H28" s="540"/>
      <c r="I28" s="115"/>
      <c r="J28" s="115"/>
      <c r="K28" s="115"/>
      <c r="L28" s="115"/>
      <c r="M28" s="115"/>
      <c r="N28" s="115"/>
      <c r="O28" s="115"/>
      <c r="P28" s="115"/>
      <c r="Q28" s="115"/>
      <c r="R28" s="115"/>
      <c r="S28" s="115"/>
      <c r="T28" s="115"/>
      <c r="U28" s="115"/>
      <c r="V28" s="115"/>
      <c r="W28" s="115"/>
      <c r="X28" s="115"/>
      <c r="Y28" s="115"/>
      <c r="Z28" s="115"/>
      <c r="AA28" s="115"/>
      <c r="AB28" s="115"/>
      <c r="AC28" s="105">
        <f t="shared" si="21"/>
        <v>0</v>
      </c>
      <c r="AD28" s="105">
        <f t="shared" si="22"/>
        <v>0</v>
      </c>
      <c r="AE28" s="40"/>
      <c r="AF28" s="115"/>
      <c r="AG28" s="115"/>
      <c r="AH28" s="115"/>
      <c r="AI28" s="115"/>
      <c r="AJ28" s="115"/>
      <c r="AK28" s="115"/>
      <c r="AL28" s="115"/>
      <c r="AM28" s="115"/>
      <c r="AN28" s="115"/>
      <c r="AO28" s="115"/>
      <c r="AP28" s="115"/>
      <c r="AQ28" s="115"/>
      <c r="AR28" s="69"/>
      <c r="AS28" s="40"/>
      <c r="AT28" s="74"/>
      <c r="AU28" s="162">
        <f t="shared" si="19"/>
        <v>0</v>
      </c>
      <c r="AV28" s="162">
        <f t="shared" si="20"/>
        <v>0</v>
      </c>
    </row>
    <row r="29" spans="1:48" ht="20.100000000000001" hidden="1" customHeight="1" outlineLevel="1">
      <c r="A29" s="223" t="str">
        <f t="shared" si="16"/>
        <v/>
      </c>
      <c r="B29" s="553"/>
      <c r="C29" s="553"/>
      <c r="D29" s="115"/>
      <c r="E29" s="115"/>
      <c r="F29" s="115"/>
      <c r="G29" s="115"/>
      <c r="H29" s="540"/>
      <c r="I29" s="115"/>
      <c r="J29" s="115"/>
      <c r="K29" s="115"/>
      <c r="L29" s="115"/>
      <c r="M29" s="115"/>
      <c r="N29" s="115"/>
      <c r="O29" s="115"/>
      <c r="P29" s="115"/>
      <c r="Q29" s="115"/>
      <c r="R29" s="115"/>
      <c r="S29" s="115"/>
      <c r="T29" s="115"/>
      <c r="U29" s="115"/>
      <c r="V29" s="115"/>
      <c r="W29" s="115"/>
      <c r="X29" s="115"/>
      <c r="Y29" s="115"/>
      <c r="Z29" s="115"/>
      <c r="AA29" s="115"/>
      <c r="AB29" s="115"/>
      <c r="AC29" s="105">
        <f t="shared" si="21"/>
        <v>0</v>
      </c>
      <c r="AD29" s="105">
        <f t="shared" si="22"/>
        <v>0</v>
      </c>
      <c r="AE29" s="40"/>
      <c r="AF29" s="115"/>
      <c r="AG29" s="115"/>
      <c r="AH29" s="115"/>
      <c r="AI29" s="115"/>
      <c r="AJ29" s="115"/>
      <c r="AK29" s="115"/>
      <c r="AL29" s="115"/>
      <c r="AM29" s="115"/>
      <c r="AN29" s="115"/>
      <c r="AO29" s="115"/>
      <c r="AP29" s="115"/>
      <c r="AQ29" s="115"/>
      <c r="AR29" s="69"/>
      <c r="AS29" s="40"/>
      <c r="AT29" s="74"/>
      <c r="AU29" s="162">
        <f t="shared" si="19"/>
        <v>0</v>
      </c>
      <c r="AV29" s="162">
        <f t="shared" si="20"/>
        <v>0</v>
      </c>
    </row>
    <row r="30" spans="1:48" ht="20.100000000000001" hidden="1" customHeight="1" outlineLevel="1">
      <c r="A30" s="223" t="str">
        <f t="shared" si="16"/>
        <v/>
      </c>
      <c r="B30" s="553"/>
      <c r="C30" s="553"/>
      <c r="D30" s="115"/>
      <c r="E30" s="115"/>
      <c r="F30" s="115"/>
      <c r="G30" s="115"/>
      <c r="H30" s="540"/>
      <c r="I30" s="115"/>
      <c r="J30" s="115"/>
      <c r="K30" s="115"/>
      <c r="L30" s="115"/>
      <c r="M30" s="115"/>
      <c r="N30" s="115"/>
      <c r="O30" s="115"/>
      <c r="P30" s="115"/>
      <c r="Q30" s="115"/>
      <c r="R30" s="115"/>
      <c r="S30" s="115"/>
      <c r="T30" s="115"/>
      <c r="U30" s="115"/>
      <c r="V30" s="115"/>
      <c r="W30" s="115"/>
      <c r="X30" s="115"/>
      <c r="Y30" s="115"/>
      <c r="Z30" s="115"/>
      <c r="AA30" s="115"/>
      <c r="AB30" s="115"/>
      <c r="AC30" s="105">
        <f t="shared" si="21"/>
        <v>0</v>
      </c>
      <c r="AD30" s="105">
        <f t="shared" si="22"/>
        <v>0</v>
      </c>
      <c r="AE30" s="40"/>
      <c r="AF30" s="115"/>
      <c r="AG30" s="115"/>
      <c r="AH30" s="115"/>
      <c r="AI30" s="115"/>
      <c r="AJ30" s="115"/>
      <c r="AK30" s="115"/>
      <c r="AL30" s="115"/>
      <c r="AM30" s="115"/>
      <c r="AN30" s="115"/>
      <c r="AO30" s="115"/>
      <c r="AP30" s="115"/>
      <c r="AQ30" s="115"/>
      <c r="AR30" s="69"/>
      <c r="AS30" s="40"/>
      <c r="AT30" s="74"/>
      <c r="AU30" s="162">
        <f t="shared" si="19"/>
        <v>0</v>
      </c>
      <c r="AV30" s="162">
        <f t="shared" si="20"/>
        <v>0</v>
      </c>
    </row>
    <row r="31" spans="1:48" ht="20.100000000000001" hidden="1" customHeight="1" outlineLevel="1">
      <c r="A31" s="223" t="str">
        <f t="shared" si="16"/>
        <v/>
      </c>
      <c r="B31" s="553"/>
      <c r="C31" s="553"/>
      <c r="D31" s="115"/>
      <c r="E31" s="115"/>
      <c r="F31" s="115"/>
      <c r="G31" s="115"/>
      <c r="H31" s="540"/>
      <c r="I31" s="115"/>
      <c r="J31" s="115"/>
      <c r="K31" s="115"/>
      <c r="L31" s="115"/>
      <c r="M31" s="115"/>
      <c r="N31" s="115"/>
      <c r="O31" s="115"/>
      <c r="P31" s="115"/>
      <c r="Q31" s="115"/>
      <c r="R31" s="115"/>
      <c r="S31" s="115"/>
      <c r="T31" s="115"/>
      <c r="U31" s="115"/>
      <c r="V31" s="115"/>
      <c r="W31" s="115"/>
      <c r="X31" s="115"/>
      <c r="Y31" s="115"/>
      <c r="Z31" s="115"/>
      <c r="AA31" s="115"/>
      <c r="AB31" s="115"/>
      <c r="AC31" s="105">
        <f t="shared" si="21"/>
        <v>0</v>
      </c>
      <c r="AD31" s="105">
        <f t="shared" si="22"/>
        <v>0</v>
      </c>
      <c r="AE31" s="40"/>
      <c r="AF31" s="115"/>
      <c r="AG31" s="115"/>
      <c r="AH31" s="115"/>
      <c r="AI31" s="115"/>
      <c r="AJ31" s="115"/>
      <c r="AK31" s="115"/>
      <c r="AL31" s="115"/>
      <c r="AM31" s="115"/>
      <c r="AN31" s="115"/>
      <c r="AO31" s="115"/>
      <c r="AP31" s="115"/>
      <c r="AQ31" s="115"/>
      <c r="AR31" s="69"/>
      <c r="AS31" s="40"/>
      <c r="AT31" s="74"/>
      <c r="AU31" s="162">
        <f t="shared" si="19"/>
        <v>0</v>
      </c>
      <c r="AV31" s="162">
        <f t="shared" si="20"/>
        <v>0</v>
      </c>
    </row>
    <row r="32" spans="1:48" ht="20.100000000000001" hidden="1" customHeight="1" outlineLevel="1">
      <c r="A32" s="223" t="str">
        <f t="shared" si="16"/>
        <v/>
      </c>
      <c r="B32" s="553"/>
      <c r="C32" s="553"/>
      <c r="D32" s="115"/>
      <c r="E32" s="115"/>
      <c r="F32" s="115"/>
      <c r="G32" s="115"/>
      <c r="H32" s="540"/>
      <c r="I32" s="115"/>
      <c r="J32" s="115"/>
      <c r="K32" s="115"/>
      <c r="L32" s="115"/>
      <c r="M32" s="115"/>
      <c r="N32" s="115"/>
      <c r="O32" s="115"/>
      <c r="P32" s="115"/>
      <c r="Q32" s="115"/>
      <c r="R32" s="115"/>
      <c r="S32" s="115"/>
      <c r="T32" s="115"/>
      <c r="U32" s="115"/>
      <c r="V32" s="115"/>
      <c r="W32" s="115"/>
      <c r="X32" s="115"/>
      <c r="Y32" s="115"/>
      <c r="Z32" s="115"/>
      <c r="AA32" s="115"/>
      <c r="AB32" s="115"/>
      <c r="AC32" s="105">
        <f t="shared" si="21"/>
        <v>0</v>
      </c>
      <c r="AD32" s="105">
        <f t="shared" si="22"/>
        <v>0</v>
      </c>
      <c r="AE32" s="40"/>
      <c r="AF32" s="115"/>
      <c r="AG32" s="115"/>
      <c r="AH32" s="115"/>
      <c r="AI32" s="115"/>
      <c r="AJ32" s="115"/>
      <c r="AK32" s="115"/>
      <c r="AL32" s="115"/>
      <c r="AM32" s="115"/>
      <c r="AN32" s="115"/>
      <c r="AO32" s="115"/>
      <c r="AP32" s="115"/>
      <c r="AQ32" s="115"/>
      <c r="AR32" s="69"/>
      <c r="AS32" s="40"/>
      <c r="AT32" s="74"/>
      <c r="AU32" s="162">
        <f t="shared" si="19"/>
        <v>0</v>
      </c>
      <c r="AV32" s="162">
        <f t="shared" si="20"/>
        <v>0</v>
      </c>
    </row>
    <row r="33" spans="1:48" ht="20.100000000000001" hidden="1" customHeight="1" outlineLevel="1">
      <c r="A33" s="223" t="str">
        <f t="shared" si="16"/>
        <v/>
      </c>
      <c r="B33" s="553"/>
      <c r="C33" s="553"/>
      <c r="D33" s="115"/>
      <c r="E33" s="115"/>
      <c r="F33" s="115"/>
      <c r="G33" s="115"/>
      <c r="H33" s="540"/>
      <c r="I33" s="115"/>
      <c r="J33" s="115"/>
      <c r="K33" s="115"/>
      <c r="L33" s="115"/>
      <c r="M33" s="115"/>
      <c r="N33" s="115"/>
      <c r="O33" s="115"/>
      <c r="P33" s="115"/>
      <c r="Q33" s="115"/>
      <c r="R33" s="115"/>
      <c r="S33" s="115"/>
      <c r="T33" s="115"/>
      <c r="U33" s="115"/>
      <c r="V33" s="115"/>
      <c r="W33" s="115"/>
      <c r="X33" s="115"/>
      <c r="Y33" s="115"/>
      <c r="Z33" s="115"/>
      <c r="AA33" s="115"/>
      <c r="AB33" s="115"/>
      <c r="AC33" s="105">
        <f t="shared" ref="AC33:AC40" si="23">I33+K33+M33+O33+Q33+S33+U33+W33+Y33+AA33</f>
        <v>0</v>
      </c>
      <c r="AD33" s="105">
        <f t="shared" ref="AD33:AD40" si="24">J33+L33+N33+P33+R33+T33++V33+X33+Z33+AB33</f>
        <v>0</v>
      </c>
      <c r="AE33" s="40"/>
      <c r="AF33" s="115"/>
      <c r="AG33" s="115"/>
      <c r="AH33" s="115"/>
      <c r="AI33" s="115"/>
      <c r="AJ33" s="115"/>
      <c r="AK33" s="115"/>
      <c r="AL33" s="115"/>
      <c r="AM33" s="115"/>
      <c r="AN33" s="115"/>
      <c r="AO33" s="115"/>
      <c r="AP33" s="115"/>
      <c r="AQ33" s="115"/>
      <c r="AR33" s="69"/>
      <c r="AS33" s="40"/>
      <c r="AT33" s="74"/>
      <c r="AU33" s="162">
        <f t="shared" ref="AU33:AU40" si="25">IF(OR(D33="",AND(D33&gt;0.99*AC33,D33&lt;1.01*AC33)),0,"In Year Effect. There is a difference of "&amp;D33-AC33&amp;" between the entered year end position and the sum of the profile.")</f>
        <v>0</v>
      </c>
      <c r="AV33" s="162">
        <f t="shared" ref="AV33:AV40" si="26">IF(OR(E33="",AND(E33&gt;0.99*AD33,E33&lt;1.01*AD33)),0,"FYE. There is a difference of "&amp;E33-AD33&amp;" between the entered year end position and the sum of the profile.")</f>
        <v>0</v>
      </c>
    </row>
    <row r="34" spans="1:48" ht="20.100000000000001" hidden="1" customHeight="1" outlineLevel="1">
      <c r="A34" s="223" t="str">
        <f t="shared" si="16"/>
        <v/>
      </c>
      <c r="B34" s="553"/>
      <c r="C34" s="553"/>
      <c r="D34" s="115"/>
      <c r="E34" s="115"/>
      <c r="F34" s="115"/>
      <c r="G34" s="115"/>
      <c r="H34" s="540"/>
      <c r="I34" s="115"/>
      <c r="J34" s="115"/>
      <c r="K34" s="115"/>
      <c r="L34" s="115"/>
      <c r="M34" s="115"/>
      <c r="N34" s="115"/>
      <c r="O34" s="115"/>
      <c r="P34" s="115"/>
      <c r="Q34" s="115"/>
      <c r="R34" s="115"/>
      <c r="S34" s="115"/>
      <c r="T34" s="115"/>
      <c r="U34" s="115"/>
      <c r="V34" s="115"/>
      <c r="W34" s="115"/>
      <c r="X34" s="115"/>
      <c r="Y34" s="115"/>
      <c r="Z34" s="115"/>
      <c r="AA34" s="115"/>
      <c r="AB34" s="115"/>
      <c r="AC34" s="105">
        <f t="shared" si="23"/>
        <v>0</v>
      </c>
      <c r="AD34" s="105">
        <f t="shared" si="24"/>
        <v>0</v>
      </c>
      <c r="AE34" s="40"/>
      <c r="AF34" s="115"/>
      <c r="AG34" s="115"/>
      <c r="AH34" s="115"/>
      <c r="AI34" s="115"/>
      <c r="AJ34" s="115"/>
      <c r="AK34" s="115"/>
      <c r="AL34" s="115"/>
      <c r="AM34" s="115"/>
      <c r="AN34" s="115"/>
      <c r="AO34" s="115"/>
      <c r="AP34" s="115"/>
      <c r="AQ34" s="115"/>
      <c r="AR34" s="69"/>
      <c r="AS34" s="40"/>
      <c r="AT34" s="74"/>
      <c r="AU34" s="162">
        <f t="shared" si="25"/>
        <v>0</v>
      </c>
      <c r="AV34" s="162">
        <f t="shared" si="26"/>
        <v>0</v>
      </c>
    </row>
    <row r="35" spans="1:48" ht="20.100000000000001" hidden="1" customHeight="1" outlineLevel="1">
      <c r="A35" s="223" t="str">
        <f t="shared" si="16"/>
        <v/>
      </c>
      <c r="B35" s="553"/>
      <c r="C35" s="553"/>
      <c r="D35" s="115"/>
      <c r="E35" s="115"/>
      <c r="F35" s="115"/>
      <c r="G35" s="115"/>
      <c r="H35" s="540"/>
      <c r="I35" s="115"/>
      <c r="J35" s="115"/>
      <c r="K35" s="115"/>
      <c r="L35" s="115"/>
      <c r="M35" s="115"/>
      <c r="N35" s="115"/>
      <c r="O35" s="115"/>
      <c r="P35" s="115"/>
      <c r="Q35" s="115"/>
      <c r="R35" s="115"/>
      <c r="S35" s="115"/>
      <c r="T35" s="115"/>
      <c r="U35" s="115"/>
      <c r="V35" s="115"/>
      <c r="W35" s="115"/>
      <c r="X35" s="115"/>
      <c r="Y35" s="115"/>
      <c r="Z35" s="115"/>
      <c r="AA35" s="115"/>
      <c r="AB35" s="115"/>
      <c r="AC35" s="105">
        <f t="shared" si="23"/>
        <v>0</v>
      </c>
      <c r="AD35" s="105">
        <f t="shared" si="24"/>
        <v>0</v>
      </c>
      <c r="AE35" s="40"/>
      <c r="AF35" s="115"/>
      <c r="AG35" s="115"/>
      <c r="AH35" s="115"/>
      <c r="AI35" s="115"/>
      <c r="AJ35" s="115"/>
      <c r="AK35" s="115"/>
      <c r="AL35" s="115"/>
      <c r="AM35" s="115"/>
      <c r="AN35" s="115"/>
      <c r="AO35" s="115"/>
      <c r="AP35" s="115"/>
      <c r="AQ35" s="115"/>
      <c r="AR35" s="69"/>
      <c r="AS35" s="40"/>
      <c r="AT35" s="74"/>
      <c r="AU35" s="162">
        <f t="shared" si="25"/>
        <v>0</v>
      </c>
      <c r="AV35" s="162">
        <f t="shared" si="26"/>
        <v>0</v>
      </c>
    </row>
    <row r="36" spans="1:48" ht="20.100000000000001" hidden="1" customHeight="1" outlineLevel="1">
      <c r="A36" s="223" t="str">
        <f t="shared" si="16"/>
        <v/>
      </c>
      <c r="B36" s="553"/>
      <c r="C36" s="553"/>
      <c r="D36" s="115"/>
      <c r="E36" s="115"/>
      <c r="F36" s="115"/>
      <c r="G36" s="115"/>
      <c r="H36" s="540"/>
      <c r="I36" s="115"/>
      <c r="J36" s="115"/>
      <c r="K36" s="115"/>
      <c r="L36" s="115"/>
      <c r="M36" s="115"/>
      <c r="N36" s="115"/>
      <c r="O36" s="115"/>
      <c r="P36" s="115"/>
      <c r="Q36" s="115"/>
      <c r="R36" s="115"/>
      <c r="S36" s="115"/>
      <c r="T36" s="115"/>
      <c r="U36" s="115"/>
      <c r="V36" s="115"/>
      <c r="W36" s="115"/>
      <c r="X36" s="115"/>
      <c r="Y36" s="115"/>
      <c r="Z36" s="115"/>
      <c r="AA36" s="115"/>
      <c r="AB36" s="115"/>
      <c r="AC36" s="105">
        <f t="shared" si="23"/>
        <v>0</v>
      </c>
      <c r="AD36" s="105">
        <f t="shared" si="24"/>
        <v>0</v>
      </c>
      <c r="AE36" s="40"/>
      <c r="AF36" s="115"/>
      <c r="AG36" s="115"/>
      <c r="AH36" s="115"/>
      <c r="AI36" s="115"/>
      <c r="AJ36" s="115"/>
      <c r="AK36" s="115"/>
      <c r="AL36" s="115"/>
      <c r="AM36" s="115"/>
      <c r="AN36" s="115"/>
      <c r="AO36" s="115"/>
      <c r="AP36" s="115"/>
      <c r="AQ36" s="115"/>
      <c r="AR36" s="69"/>
      <c r="AS36" s="40"/>
      <c r="AT36" s="74"/>
      <c r="AU36" s="162">
        <f t="shared" si="25"/>
        <v>0</v>
      </c>
      <c r="AV36" s="162">
        <f t="shared" si="26"/>
        <v>0</v>
      </c>
    </row>
    <row r="37" spans="1:48" ht="20.100000000000001" hidden="1" customHeight="1" outlineLevel="1">
      <c r="A37" s="223" t="str">
        <f t="shared" si="16"/>
        <v/>
      </c>
      <c r="B37" s="553"/>
      <c r="C37" s="553"/>
      <c r="D37" s="115"/>
      <c r="E37" s="115"/>
      <c r="F37" s="115"/>
      <c r="G37" s="115"/>
      <c r="H37" s="540"/>
      <c r="I37" s="115"/>
      <c r="J37" s="115"/>
      <c r="K37" s="115"/>
      <c r="L37" s="115"/>
      <c r="M37" s="115"/>
      <c r="N37" s="115"/>
      <c r="O37" s="115"/>
      <c r="P37" s="115"/>
      <c r="Q37" s="115"/>
      <c r="R37" s="115"/>
      <c r="S37" s="115"/>
      <c r="T37" s="115"/>
      <c r="U37" s="115"/>
      <c r="V37" s="115"/>
      <c r="W37" s="115"/>
      <c r="X37" s="115"/>
      <c r="Y37" s="115"/>
      <c r="Z37" s="115"/>
      <c r="AA37" s="115"/>
      <c r="AB37" s="115"/>
      <c r="AC37" s="105">
        <f t="shared" si="23"/>
        <v>0</v>
      </c>
      <c r="AD37" s="105">
        <f t="shared" si="24"/>
        <v>0</v>
      </c>
      <c r="AE37" s="40"/>
      <c r="AF37" s="115"/>
      <c r="AG37" s="115"/>
      <c r="AH37" s="115"/>
      <c r="AI37" s="115"/>
      <c r="AJ37" s="115"/>
      <c r="AK37" s="115"/>
      <c r="AL37" s="115"/>
      <c r="AM37" s="115"/>
      <c r="AN37" s="115"/>
      <c r="AO37" s="115"/>
      <c r="AP37" s="115"/>
      <c r="AQ37" s="115"/>
      <c r="AR37" s="69"/>
      <c r="AS37" s="40"/>
      <c r="AT37" s="74"/>
      <c r="AU37" s="162">
        <f t="shared" si="25"/>
        <v>0</v>
      </c>
      <c r="AV37" s="162">
        <f t="shared" si="26"/>
        <v>0</v>
      </c>
    </row>
    <row r="38" spans="1:48" ht="20.100000000000001" hidden="1" customHeight="1" outlineLevel="1">
      <c r="A38" s="223" t="str">
        <f t="shared" si="16"/>
        <v/>
      </c>
      <c r="B38" s="553"/>
      <c r="C38" s="553"/>
      <c r="D38" s="115"/>
      <c r="E38" s="115"/>
      <c r="F38" s="115"/>
      <c r="G38" s="115"/>
      <c r="H38" s="540"/>
      <c r="I38" s="115"/>
      <c r="J38" s="115"/>
      <c r="K38" s="115"/>
      <c r="L38" s="115"/>
      <c r="M38" s="115"/>
      <c r="N38" s="115"/>
      <c r="O38" s="115"/>
      <c r="P38" s="115"/>
      <c r="Q38" s="115"/>
      <c r="R38" s="115"/>
      <c r="S38" s="115"/>
      <c r="T38" s="115"/>
      <c r="U38" s="115"/>
      <c r="V38" s="115"/>
      <c r="W38" s="115"/>
      <c r="X38" s="115"/>
      <c r="Y38" s="115"/>
      <c r="Z38" s="115"/>
      <c r="AA38" s="115"/>
      <c r="AB38" s="115"/>
      <c r="AC38" s="105">
        <f t="shared" si="23"/>
        <v>0</v>
      </c>
      <c r="AD38" s="105">
        <f t="shared" si="24"/>
        <v>0</v>
      </c>
      <c r="AE38" s="40"/>
      <c r="AF38" s="115"/>
      <c r="AG38" s="115"/>
      <c r="AH38" s="115"/>
      <c r="AI38" s="115"/>
      <c r="AJ38" s="115"/>
      <c r="AK38" s="115"/>
      <c r="AL38" s="115"/>
      <c r="AM38" s="115"/>
      <c r="AN38" s="115"/>
      <c r="AO38" s="115"/>
      <c r="AP38" s="115"/>
      <c r="AQ38" s="115"/>
      <c r="AR38" s="69"/>
      <c r="AS38" s="40"/>
      <c r="AT38" s="74"/>
      <c r="AU38" s="162">
        <f t="shared" si="25"/>
        <v>0</v>
      </c>
      <c r="AV38" s="162">
        <f t="shared" si="26"/>
        <v>0</v>
      </c>
    </row>
    <row r="39" spans="1:48" ht="20.100000000000001" hidden="1" customHeight="1" outlineLevel="1">
      <c r="A39" s="223" t="str">
        <f t="shared" si="16"/>
        <v/>
      </c>
      <c r="B39" s="553"/>
      <c r="C39" s="553"/>
      <c r="D39" s="115"/>
      <c r="E39" s="115"/>
      <c r="F39" s="115"/>
      <c r="G39" s="115"/>
      <c r="H39" s="540"/>
      <c r="I39" s="115"/>
      <c r="J39" s="115"/>
      <c r="K39" s="115"/>
      <c r="L39" s="115"/>
      <c r="M39" s="115"/>
      <c r="N39" s="115"/>
      <c r="O39" s="115"/>
      <c r="P39" s="115"/>
      <c r="Q39" s="115"/>
      <c r="R39" s="115"/>
      <c r="S39" s="115"/>
      <c r="T39" s="115"/>
      <c r="U39" s="115"/>
      <c r="V39" s="115"/>
      <c r="W39" s="115"/>
      <c r="X39" s="115"/>
      <c r="Y39" s="115"/>
      <c r="Z39" s="115"/>
      <c r="AA39" s="115"/>
      <c r="AB39" s="115"/>
      <c r="AC39" s="105">
        <f t="shared" si="23"/>
        <v>0</v>
      </c>
      <c r="AD39" s="105">
        <f t="shared" si="24"/>
        <v>0</v>
      </c>
      <c r="AE39" s="40"/>
      <c r="AF39" s="115"/>
      <c r="AG39" s="115"/>
      <c r="AH39" s="115"/>
      <c r="AI39" s="115"/>
      <c r="AJ39" s="115"/>
      <c r="AK39" s="115"/>
      <c r="AL39" s="115"/>
      <c r="AM39" s="115"/>
      <c r="AN39" s="115"/>
      <c r="AO39" s="115"/>
      <c r="AP39" s="115"/>
      <c r="AQ39" s="115"/>
      <c r="AR39" s="69"/>
      <c r="AS39" s="40"/>
      <c r="AT39" s="74"/>
      <c r="AU39" s="162">
        <f t="shared" si="25"/>
        <v>0</v>
      </c>
      <c r="AV39" s="162">
        <f t="shared" si="26"/>
        <v>0</v>
      </c>
    </row>
    <row r="40" spans="1:48" ht="20.100000000000001" hidden="1" customHeight="1" outlineLevel="1">
      <c r="A40" s="223" t="str">
        <f t="shared" si="16"/>
        <v/>
      </c>
      <c r="B40" s="553"/>
      <c r="C40" s="553"/>
      <c r="D40" s="115"/>
      <c r="E40" s="115"/>
      <c r="F40" s="115"/>
      <c r="G40" s="115"/>
      <c r="H40" s="540"/>
      <c r="I40" s="115"/>
      <c r="J40" s="115"/>
      <c r="K40" s="115"/>
      <c r="L40" s="115"/>
      <c r="M40" s="115"/>
      <c r="N40" s="115"/>
      <c r="O40" s="115"/>
      <c r="P40" s="115"/>
      <c r="Q40" s="115"/>
      <c r="R40" s="115"/>
      <c r="S40" s="115"/>
      <c r="T40" s="115"/>
      <c r="U40" s="115"/>
      <c r="V40" s="115"/>
      <c r="W40" s="115"/>
      <c r="X40" s="115"/>
      <c r="Y40" s="115"/>
      <c r="Z40" s="115"/>
      <c r="AA40" s="115"/>
      <c r="AB40" s="115"/>
      <c r="AC40" s="105">
        <f t="shared" si="23"/>
        <v>0</v>
      </c>
      <c r="AD40" s="105">
        <f t="shared" si="24"/>
        <v>0</v>
      </c>
      <c r="AE40" s="40"/>
      <c r="AF40" s="115"/>
      <c r="AG40" s="115"/>
      <c r="AH40" s="115"/>
      <c r="AI40" s="115"/>
      <c r="AJ40" s="115"/>
      <c r="AK40" s="115"/>
      <c r="AL40" s="115"/>
      <c r="AM40" s="115"/>
      <c r="AN40" s="115"/>
      <c r="AO40" s="115"/>
      <c r="AP40" s="115"/>
      <c r="AQ40" s="115"/>
      <c r="AR40" s="69"/>
      <c r="AS40" s="40"/>
      <c r="AT40" s="74"/>
      <c r="AU40" s="162">
        <f t="shared" si="25"/>
        <v>0</v>
      </c>
      <c r="AV40" s="162">
        <f t="shared" si="26"/>
        <v>0</v>
      </c>
    </row>
    <row r="41" spans="1:48" ht="20.100000000000001" hidden="1" customHeight="1" outlineLevel="1">
      <c r="A41" s="223" t="str">
        <f t="shared" si="16"/>
        <v/>
      </c>
      <c r="B41" s="553"/>
      <c r="C41" s="553"/>
      <c r="D41" s="115"/>
      <c r="E41" s="115"/>
      <c r="F41" s="115"/>
      <c r="G41" s="115"/>
      <c r="H41" s="540"/>
      <c r="I41" s="115"/>
      <c r="J41" s="115"/>
      <c r="K41" s="115"/>
      <c r="L41" s="115"/>
      <c r="M41" s="115"/>
      <c r="N41" s="115"/>
      <c r="O41" s="115"/>
      <c r="P41" s="115"/>
      <c r="Q41" s="115"/>
      <c r="R41" s="115"/>
      <c r="S41" s="115"/>
      <c r="T41" s="115"/>
      <c r="U41" s="115"/>
      <c r="V41" s="115"/>
      <c r="W41" s="115"/>
      <c r="X41" s="115"/>
      <c r="Y41" s="115"/>
      <c r="Z41" s="115"/>
      <c r="AA41" s="115"/>
      <c r="AB41" s="115"/>
      <c r="AC41" s="105">
        <f t="shared" si="21"/>
        <v>0</v>
      </c>
      <c r="AD41" s="105">
        <f t="shared" si="22"/>
        <v>0</v>
      </c>
      <c r="AE41" s="40"/>
      <c r="AF41" s="115"/>
      <c r="AG41" s="115"/>
      <c r="AH41" s="115"/>
      <c r="AI41" s="115"/>
      <c r="AJ41" s="115"/>
      <c r="AK41" s="115"/>
      <c r="AL41" s="115"/>
      <c r="AM41" s="115"/>
      <c r="AN41" s="115"/>
      <c r="AO41" s="115"/>
      <c r="AP41" s="115"/>
      <c r="AQ41" s="115"/>
      <c r="AR41" s="69"/>
      <c r="AS41" s="40"/>
      <c r="AT41" s="74"/>
      <c r="AU41" s="162">
        <f t="shared" si="19"/>
        <v>0</v>
      </c>
      <c r="AV41" s="162">
        <f t="shared" si="20"/>
        <v>0</v>
      </c>
    </row>
    <row r="42" spans="1:48" ht="20.100000000000001" hidden="1" customHeight="1" outlineLevel="1">
      <c r="A42" s="223" t="str">
        <f t="shared" si="16"/>
        <v/>
      </c>
      <c r="B42" s="553"/>
      <c r="C42" s="553"/>
      <c r="D42" s="115"/>
      <c r="E42" s="115"/>
      <c r="F42" s="115"/>
      <c r="G42" s="115"/>
      <c r="H42" s="540"/>
      <c r="I42" s="115"/>
      <c r="J42" s="115"/>
      <c r="K42" s="115"/>
      <c r="L42" s="115"/>
      <c r="M42" s="115"/>
      <c r="N42" s="115"/>
      <c r="O42" s="115"/>
      <c r="P42" s="115"/>
      <c r="Q42" s="115"/>
      <c r="R42" s="115"/>
      <c r="S42" s="115"/>
      <c r="T42" s="115"/>
      <c r="U42" s="115"/>
      <c r="V42" s="115"/>
      <c r="W42" s="115"/>
      <c r="X42" s="115"/>
      <c r="Y42" s="115"/>
      <c r="Z42" s="115"/>
      <c r="AA42" s="115"/>
      <c r="AB42" s="115"/>
      <c r="AC42" s="105">
        <f t="shared" si="21"/>
        <v>0</v>
      </c>
      <c r="AD42" s="105">
        <f t="shared" si="22"/>
        <v>0</v>
      </c>
      <c r="AE42" s="40"/>
      <c r="AF42" s="115"/>
      <c r="AG42" s="115"/>
      <c r="AH42" s="115"/>
      <c r="AI42" s="115"/>
      <c r="AJ42" s="115"/>
      <c r="AK42" s="115"/>
      <c r="AL42" s="115"/>
      <c r="AM42" s="115"/>
      <c r="AN42" s="115"/>
      <c r="AO42" s="115"/>
      <c r="AP42" s="115"/>
      <c r="AQ42" s="115"/>
      <c r="AR42" s="69"/>
      <c r="AS42" s="40"/>
      <c r="AT42" s="74"/>
      <c r="AU42" s="162">
        <f t="shared" si="19"/>
        <v>0</v>
      </c>
      <c r="AV42" s="162">
        <f t="shared" si="20"/>
        <v>0</v>
      </c>
    </row>
    <row r="43" spans="1:48" ht="20.100000000000001" hidden="1" customHeight="1" outlineLevel="1">
      <c r="A43" s="223" t="str">
        <f t="shared" si="16"/>
        <v/>
      </c>
      <c r="B43" s="553"/>
      <c r="C43" s="553"/>
      <c r="D43" s="115"/>
      <c r="E43" s="115"/>
      <c r="F43" s="115"/>
      <c r="G43" s="115"/>
      <c r="H43" s="540"/>
      <c r="I43" s="115"/>
      <c r="J43" s="115"/>
      <c r="K43" s="115"/>
      <c r="L43" s="115"/>
      <c r="M43" s="115"/>
      <c r="N43" s="115"/>
      <c r="O43" s="115"/>
      <c r="P43" s="115"/>
      <c r="Q43" s="115"/>
      <c r="R43" s="115"/>
      <c r="S43" s="115"/>
      <c r="T43" s="115"/>
      <c r="U43" s="115"/>
      <c r="V43" s="115"/>
      <c r="W43" s="115"/>
      <c r="X43" s="115"/>
      <c r="Y43" s="115"/>
      <c r="Z43" s="115"/>
      <c r="AA43" s="115"/>
      <c r="AB43" s="115"/>
      <c r="AC43" s="105">
        <f t="shared" si="21"/>
        <v>0</v>
      </c>
      <c r="AD43" s="105">
        <f t="shared" si="22"/>
        <v>0</v>
      </c>
      <c r="AE43" s="40"/>
      <c r="AF43" s="115"/>
      <c r="AG43" s="115"/>
      <c r="AH43" s="115"/>
      <c r="AI43" s="115"/>
      <c r="AJ43" s="115"/>
      <c r="AK43" s="115"/>
      <c r="AL43" s="115"/>
      <c r="AM43" s="115"/>
      <c r="AN43" s="115"/>
      <c r="AO43" s="115"/>
      <c r="AP43" s="115"/>
      <c r="AQ43" s="115"/>
      <c r="AR43" s="69"/>
      <c r="AS43" s="40"/>
      <c r="AT43" s="74"/>
      <c r="AU43" s="162">
        <f t="shared" si="19"/>
        <v>0</v>
      </c>
      <c r="AV43" s="162">
        <f t="shared" si="20"/>
        <v>0</v>
      </c>
    </row>
    <row r="44" spans="1:48" ht="20.100000000000001" hidden="1" customHeight="1" outlineLevel="1">
      <c r="A44" s="223" t="str">
        <f t="shared" si="16"/>
        <v/>
      </c>
      <c r="B44" s="553"/>
      <c r="C44" s="553"/>
      <c r="D44" s="115"/>
      <c r="E44" s="115"/>
      <c r="F44" s="115"/>
      <c r="G44" s="115"/>
      <c r="H44" s="540"/>
      <c r="I44" s="115"/>
      <c r="J44" s="115"/>
      <c r="K44" s="115"/>
      <c r="L44" s="115"/>
      <c r="M44" s="115"/>
      <c r="N44" s="115"/>
      <c r="O44" s="115"/>
      <c r="P44" s="115"/>
      <c r="Q44" s="115"/>
      <c r="R44" s="115"/>
      <c r="S44" s="115"/>
      <c r="T44" s="115"/>
      <c r="U44" s="115"/>
      <c r="V44" s="115"/>
      <c r="W44" s="115"/>
      <c r="X44" s="115"/>
      <c r="Y44" s="115"/>
      <c r="Z44" s="115"/>
      <c r="AA44" s="115"/>
      <c r="AB44" s="115"/>
      <c r="AC44" s="105">
        <f t="shared" si="21"/>
        <v>0</v>
      </c>
      <c r="AD44" s="105">
        <f t="shared" si="22"/>
        <v>0</v>
      </c>
      <c r="AE44" s="40"/>
      <c r="AF44" s="115"/>
      <c r="AG44" s="115"/>
      <c r="AH44" s="115"/>
      <c r="AI44" s="115"/>
      <c r="AJ44" s="115"/>
      <c r="AK44" s="115"/>
      <c r="AL44" s="115"/>
      <c r="AM44" s="115"/>
      <c r="AN44" s="115"/>
      <c r="AO44" s="115"/>
      <c r="AP44" s="115"/>
      <c r="AQ44" s="115"/>
      <c r="AR44" s="69"/>
      <c r="AS44" s="40"/>
      <c r="AT44" s="74"/>
      <c r="AU44" s="162">
        <f t="shared" si="19"/>
        <v>0</v>
      </c>
      <c r="AV44" s="162">
        <f t="shared" si="20"/>
        <v>0</v>
      </c>
    </row>
    <row r="45" spans="1:48" ht="20.100000000000001" hidden="1" customHeight="1" outlineLevel="1">
      <c r="A45" s="223" t="str">
        <f t="shared" si="16"/>
        <v/>
      </c>
      <c r="B45" s="553"/>
      <c r="C45" s="553"/>
      <c r="D45" s="115"/>
      <c r="E45" s="115"/>
      <c r="F45" s="115"/>
      <c r="G45" s="115"/>
      <c r="H45" s="540"/>
      <c r="I45" s="115"/>
      <c r="J45" s="115"/>
      <c r="K45" s="115"/>
      <c r="L45" s="115"/>
      <c r="M45" s="115"/>
      <c r="N45" s="115"/>
      <c r="O45" s="115"/>
      <c r="P45" s="115"/>
      <c r="Q45" s="115"/>
      <c r="R45" s="115"/>
      <c r="S45" s="115"/>
      <c r="T45" s="115"/>
      <c r="U45" s="115"/>
      <c r="V45" s="115"/>
      <c r="W45" s="115"/>
      <c r="X45" s="115"/>
      <c r="Y45" s="115"/>
      <c r="Z45" s="115"/>
      <c r="AA45" s="115"/>
      <c r="AB45" s="115"/>
      <c r="AC45" s="105">
        <f t="shared" si="21"/>
        <v>0</v>
      </c>
      <c r="AD45" s="105">
        <f t="shared" si="22"/>
        <v>0</v>
      </c>
      <c r="AE45" s="40"/>
      <c r="AF45" s="115"/>
      <c r="AG45" s="115"/>
      <c r="AH45" s="115"/>
      <c r="AI45" s="115"/>
      <c r="AJ45" s="115"/>
      <c r="AK45" s="115"/>
      <c r="AL45" s="115"/>
      <c r="AM45" s="115"/>
      <c r="AN45" s="115"/>
      <c r="AO45" s="115"/>
      <c r="AP45" s="115"/>
      <c r="AQ45" s="115"/>
      <c r="AR45" s="69"/>
      <c r="AS45" s="40"/>
      <c r="AT45" s="74"/>
      <c r="AU45" s="162">
        <f t="shared" si="19"/>
        <v>0</v>
      </c>
      <c r="AV45" s="162">
        <f t="shared" si="20"/>
        <v>0</v>
      </c>
    </row>
    <row r="46" spans="1:48" ht="20.100000000000001" hidden="1" customHeight="1" outlineLevel="1">
      <c r="A46" s="223" t="str">
        <f t="shared" si="16"/>
        <v/>
      </c>
      <c r="B46" s="553"/>
      <c r="C46" s="553"/>
      <c r="D46" s="115"/>
      <c r="E46" s="115"/>
      <c r="F46" s="115"/>
      <c r="G46" s="115"/>
      <c r="H46" s="540"/>
      <c r="I46" s="115"/>
      <c r="J46" s="115"/>
      <c r="K46" s="115"/>
      <c r="L46" s="115"/>
      <c r="M46" s="115"/>
      <c r="N46" s="115"/>
      <c r="O46" s="115"/>
      <c r="P46" s="115"/>
      <c r="Q46" s="115"/>
      <c r="R46" s="115"/>
      <c r="S46" s="115"/>
      <c r="T46" s="115"/>
      <c r="U46" s="115"/>
      <c r="V46" s="115"/>
      <c r="W46" s="115"/>
      <c r="X46" s="115"/>
      <c r="Y46" s="115"/>
      <c r="Z46" s="115"/>
      <c r="AA46" s="115"/>
      <c r="AB46" s="115"/>
      <c r="AC46" s="105">
        <f t="shared" si="21"/>
        <v>0</v>
      </c>
      <c r="AD46" s="105">
        <f t="shared" si="22"/>
        <v>0</v>
      </c>
      <c r="AE46" s="40"/>
      <c r="AF46" s="115"/>
      <c r="AG46" s="115"/>
      <c r="AH46" s="115"/>
      <c r="AI46" s="115"/>
      <c r="AJ46" s="115"/>
      <c r="AK46" s="115"/>
      <c r="AL46" s="115"/>
      <c r="AM46" s="115"/>
      <c r="AN46" s="115"/>
      <c r="AO46" s="115"/>
      <c r="AP46" s="115"/>
      <c r="AQ46" s="115"/>
      <c r="AR46" s="69"/>
      <c r="AS46" s="40"/>
      <c r="AT46" s="74"/>
      <c r="AU46" s="162">
        <f t="shared" si="19"/>
        <v>0</v>
      </c>
      <c r="AV46" s="162">
        <f t="shared" si="20"/>
        <v>0</v>
      </c>
    </row>
    <row r="47" spans="1:48" ht="20.100000000000001" hidden="1" customHeight="1" outlineLevel="1">
      <c r="A47" s="223" t="str">
        <f t="shared" si="16"/>
        <v/>
      </c>
      <c r="B47" s="553"/>
      <c r="C47" s="553"/>
      <c r="D47" s="115"/>
      <c r="E47" s="115"/>
      <c r="F47" s="115"/>
      <c r="G47" s="115"/>
      <c r="H47" s="540"/>
      <c r="I47" s="115"/>
      <c r="J47" s="115"/>
      <c r="K47" s="115"/>
      <c r="L47" s="115"/>
      <c r="M47" s="115"/>
      <c r="N47" s="115"/>
      <c r="O47" s="115"/>
      <c r="P47" s="115"/>
      <c r="Q47" s="115"/>
      <c r="R47" s="115"/>
      <c r="S47" s="115"/>
      <c r="T47" s="115"/>
      <c r="U47" s="115"/>
      <c r="V47" s="115"/>
      <c r="W47" s="115"/>
      <c r="X47" s="115"/>
      <c r="Y47" s="115"/>
      <c r="Z47" s="115"/>
      <c r="AA47" s="115"/>
      <c r="AB47" s="115"/>
      <c r="AC47" s="105">
        <f t="shared" si="21"/>
        <v>0</v>
      </c>
      <c r="AD47" s="105">
        <f t="shared" si="22"/>
        <v>0</v>
      </c>
      <c r="AE47" s="40"/>
      <c r="AF47" s="115"/>
      <c r="AG47" s="115"/>
      <c r="AH47" s="115"/>
      <c r="AI47" s="115"/>
      <c r="AJ47" s="115"/>
      <c r="AK47" s="115"/>
      <c r="AL47" s="115"/>
      <c r="AM47" s="115"/>
      <c r="AN47" s="115"/>
      <c r="AO47" s="115"/>
      <c r="AP47" s="115"/>
      <c r="AQ47" s="115"/>
      <c r="AR47" s="69"/>
      <c r="AS47" s="40"/>
      <c r="AT47" s="74"/>
      <c r="AU47" s="162">
        <f t="shared" si="19"/>
        <v>0</v>
      </c>
      <c r="AV47" s="162">
        <f t="shared" si="20"/>
        <v>0</v>
      </c>
    </row>
    <row r="48" spans="1:48" ht="20.100000000000001" hidden="1" customHeight="1" outlineLevel="1">
      <c r="A48" s="223" t="str">
        <f t="shared" si="16"/>
        <v/>
      </c>
      <c r="B48" s="554"/>
      <c r="C48" s="553"/>
      <c r="D48" s="104"/>
      <c r="E48" s="104"/>
      <c r="F48" s="104"/>
      <c r="G48" s="104"/>
      <c r="H48" s="540"/>
      <c r="I48" s="104"/>
      <c r="J48" s="104"/>
      <c r="K48" s="104"/>
      <c r="L48" s="104"/>
      <c r="M48" s="104"/>
      <c r="N48" s="104"/>
      <c r="O48" s="104"/>
      <c r="P48" s="104"/>
      <c r="Q48" s="104"/>
      <c r="R48" s="104"/>
      <c r="S48" s="104"/>
      <c r="T48" s="104"/>
      <c r="U48" s="104"/>
      <c r="V48" s="104"/>
      <c r="W48" s="104"/>
      <c r="X48" s="104"/>
      <c r="Y48" s="104"/>
      <c r="Z48" s="104"/>
      <c r="AA48" s="104"/>
      <c r="AB48" s="104"/>
      <c r="AC48" s="105">
        <f t="shared" si="17"/>
        <v>0</v>
      </c>
      <c r="AD48" s="105">
        <f t="shared" si="18"/>
        <v>0</v>
      </c>
      <c r="AE48" s="40"/>
      <c r="AF48" s="104"/>
      <c r="AG48" s="104"/>
      <c r="AH48" s="104"/>
      <c r="AI48" s="104"/>
      <c r="AJ48" s="104"/>
      <c r="AK48" s="104"/>
      <c r="AL48" s="104"/>
      <c r="AM48" s="104"/>
      <c r="AN48" s="104"/>
      <c r="AO48" s="104"/>
      <c r="AP48" s="104"/>
      <c r="AQ48" s="104"/>
      <c r="AR48" s="69"/>
      <c r="AS48" s="40"/>
      <c r="AT48" s="74" t="str">
        <f>IF(COUNTA(I48:AR48)&lt;&gt;COUNT(I48:AR48),"Please remove any text entries, enter numeric values only","")</f>
        <v/>
      </c>
      <c r="AU48" s="162">
        <f t="shared" si="19"/>
        <v>0</v>
      </c>
      <c r="AV48" s="162">
        <f t="shared" si="20"/>
        <v>0</v>
      </c>
    </row>
    <row r="49" spans="1:48" ht="20.100000000000001" customHeight="1" collapsed="1">
      <c r="A49" s="223"/>
      <c r="B49" s="159" t="s">
        <v>869</v>
      </c>
      <c r="C49" s="159"/>
      <c r="D49" s="105">
        <f>SUM(D21:D48)</f>
        <v>0</v>
      </c>
      <c r="E49" s="105">
        <f t="shared" ref="E49:AD49" si="27">SUM(E21:E48)</f>
        <v>0</v>
      </c>
      <c r="F49" s="105">
        <f t="shared" si="27"/>
        <v>0</v>
      </c>
      <c r="G49" s="105">
        <f t="shared" si="27"/>
        <v>0</v>
      </c>
      <c r="H49" s="540"/>
      <c r="I49" s="105">
        <f t="shared" si="27"/>
        <v>0</v>
      </c>
      <c r="J49" s="105">
        <f t="shared" si="27"/>
        <v>0</v>
      </c>
      <c r="K49" s="105">
        <f t="shared" si="27"/>
        <v>0</v>
      </c>
      <c r="L49" s="105">
        <f t="shared" si="27"/>
        <v>0</v>
      </c>
      <c r="M49" s="105">
        <f t="shared" si="27"/>
        <v>0</v>
      </c>
      <c r="N49" s="105">
        <f t="shared" si="27"/>
        <v>0</v>
      </c>
      <c r="O49" s="105">
        <f t="shared" si="27"/>
        <v>0</v>
      </c>
      <c r="P49" s="105">
        <f t="shared" si="27"/>
        <v>0</v>
      </c>
      <c r="Q49" s="105">
        <f t="shared" si="27"/>
        <v>0</v>
      </c>
      <c r="R49" s="105">
        <f t="shared" si="27"/>
        <v>0</v>
      </c>
      <c r="S49" s="105">
        <f t="shared" si="27"/>
        <v>0</v>
      </c>
      <c r="T49" s="105">
        <f t="shared" si="27"/>
        <v>0</v>
      </c>
      <c r="U49" s="105">
        <f t="shared" si="27"/>
        <v>0</v>
      </c>
      <c r="V49" s="105">
        <f t="shared" si="27"/>
        <v>0</v>
      </c>
      <c r="W49" s="105">
        <f t="shared" si="27"/>
        <v>0</v>
      </c>
      <c r="X49" s="105">
        <f t="shared" si="27"/>
        <v>0</v>
      </c>
      <c r="Y49" s="105">
        <f t="shared" si="27"/>
        <v>0</v>
      </c>
      <c r="Z49" s="105">
        <f t="shared" si="27"/>
        <v>0</v>
      </c>
      <c r="AA49" s="105">
        <f t="shared" si="27"/>
        <v>0</v>
      </c>
      <c r="AB49" s="105">
        <f t="shared" si="27"/>
        <v>0</v>
      </c>
      <c r="AC49" s="105">
        <f t="shared" si="27"/>
        <v>0</v>
      </c>
      <c r="AD49" s="105">
        <f t="shared" si="27"/>
        <v>0</v>
      </c>
      <c r="AE49" s="40"/>
      <c r="AF49" s="116">
        <f t="shared" ref="AF49:AQ49" si="28">SUM(AF21:AF48)</f>
        <v>0</v>
      </c>
      <c r="AG49" s="105">
        <f t="shared" si="28"/>
        <v>0</v>
      </c>
      <c r="AH49" s="105">
        <f t="shared" si="28"/>
        <v>0</v>
      </c>
      <c r="AI49" s="105">
        <f t="shared" si="28"/>
        <v>0</v>
      </c>
      <c r="AJ49" s="105">
        <f t="shared" si="28"/>
        <v>0</v>
      </c>
      <c r="AK49" s="105">
        <f t="shared" si="28"/>
        <v>0</v>
      </c>
      <c r="AL49" s="105">
        <f t="shared" si="28"/>
        <v>0</v>
      </c>
      <c r="AM49" s="105">
        <f t="shared" si="28"/>
        <v>0</v>
      </c>
      <c r="AN49" s="105">
        <f t="shared" si="28"/>
        <v>0</v>
      </c>
      <c r="AO49" s="105">
        <f t="shared" si="28"/>
        <v>0</v>
      </c>
      <c r="AP49" s="105">
        <f t="shared" si="28"/>
        <v>0</v>
      </c>
      <c r="AQ49" s="105">
        <f t="shared" si="28"/>
        <v>0</v>
      </c>
      <c r="AR49" s="69"/>
      <c r="AS49" s="40"/>
      <c r="AT49" s="74" t="str">
        <f>IF(COUNTA(I49:AR49)&lt;&gt;COUNT(I49:AR49),"Please remove any text entries, enter numeric values only","")</f>
        <v/>
      </c>
    </row>
    <row r="50" spans="1:48" ht="20.100000000000001" customHeight="1">
      <c r="A50" s="223"/>
      <c r="B50" s="167"/>
      <c r="C50" s="167"/>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40"/>
      <c r="AF50" s="168"/>
      <c r="AG50" s="168"/>
      <c r="AH50" s="168"/>
      <c r="AI50" s="168"/>
      <c r="AJ50" s="168"/>
      <c r="AK50" s="168"/>
      <c r="AL50" s="168"/>
      <c r="AM50" s="168"/>
      <c r="AN50" s="168"/>
      <c r="AO50" s="168"/>
      <c r="AP50" s="168"/>
      <c r="AQ50" s="168"/>
      <c r="AR50" s="69"/>
      <c r="AS50" s="40"/>
      <c r="AT50" s="74"/>
    </row>
    <row r="51" spans="1:48" ht="20.100000000000001" customHeight="1">
      <c r="A51" s="223"/>
      <c r="B51" s="555" t="s">
        <v>870</v>
      </c>
      <c r="C51" s="159" t="s">
        <v>107</v>
      </c>
      <c r="D51" s="287" t="s">
        <v>690</v>
      </c>
      <c r="E51" s="287" t="s">
        <v>690</v>
      </c>
      <c r="F51" s="287" t="s">
        <v>690</v>
      </c>
      <c r="G51" s="287" t="s">
        <v>690</v>
      </c>
      <c r="H51" s="538"/>
      <c r="I51" s="287" t="s">
        <v>690</v>
      </c>
      <c r="J51" s="287" t="s">
        <v>690</v>
      </c>
      <c r="K51" s="287" t="s">
        <v>690</v>
      </c>
      <c r="L51" s="287" t="s">
        <v>690</v>
      </c>
      <c r="M51" s="287" t="s">
        <v>690</v>
      </c>
      <c r="N51" s="287" t="s">
        <v>690</v>
      </c>
      <c r="O51" s="287" t="s">
        <v>690</v>
      </c>
      <c r="P51" s="287" t="s">
        <v>690</v>
      </c>
      <c r="Q51" s="287" t="s">
        <v>690</v>
      </c>
      <c r="R51" s="287" t="s">
        <v>690</v>
      </c>
      <c r="S51" s="287" t="s">
        <v>690</v>
      </c>
      <c r="T51" s="287" t="s">
        <v>690</v>
      </c>
      <c r="U51" s="287" t="s">
        <v>690</v>
      </c>
      <c r="V51" s="287" t="s">
        <v>690</v>
      </c>
      <c r="W51" s="287" t="s">
        <v>690</v>
      </c>
      <c r="X51" s="287" t="s">
        <v>690</v>
      </c>
      <c r="Y51" s="287" t="s">
        <v>690</v>
      </c>
      <c r="Z51" s="287" t="s">
        <v>690</v>
      </c>
      <c r="AA51" s="287" t="s">
        <v>690</v>
      </c>
      <c r="AB51" s="287" t="s">
        <v>690</v>
      </c>
      <c r="AC51" s="287" t="s">
        <v>690</v>
      </c>
      <c r="AD51" s="287" t="s">
        <v>690</v>
      </c>
      <c r="AE51" s="40"/>
      <c r="AF51" s="168"/>
      <c r="AG51" s="168"/>
      <c r="AH51" s="168"/>
      <c r="AI51" s="168"/>
      <c r="AJ51" s="168"/>
      <c r="AK51" s="168"/>
      <c r="AL51" s="168"/>
      <c r="AM51" s="168"/>
      <c r="AN51" s="168"/>
      <c r="AO51" s="168"/>
      <c r="AP51" s="168"/>
      <c r="AQ51" s="168"/>
      <c r="AR51" s="69"/>
      <c r="AS51" s="40"/>
      <c r="AT51" s="74"/>
    </row>
    <row r="52" spans="1:48" ht="20.100000000000001" customHeight="1">
      <c r="A52" s="40" t="str">
        <f t="shared" ref="A52:A80" si="29">IF(AND(SUM(AC52:AD52)&lt;&gt;0,B52=""),"Please ensure all items are labelled","")</f>
        <v/>
      </c>
      <c r="B52" s="502" t="s">
        <v>871</v>
      </c>
      <c r="C52" s="553" t="s">
        <v>6</v>
      </c>
      <c r="D52" s="115">
        <v>5200</v>
      </c>
      <c r="E52" s="101">
        <v>5200</v>
      </c>
      <c r="F52" s="101">
        <v>3700</v>
      </c>
      <c r="G52" s="101">
        <v>3700</v>
      </c>
      <c r="H52" s="540"/>
      <c r="I52" s="101"/>
      <c r="J52" s="101"/>
      <c r="K52" s="101"/>
      <c r="L52" s="101"/>
      <c r="M52" s="101"/>
      <c r="N52" s="101"/>
      <c r="O52" s="101">
        <v>5200</v>
      </c>
      <c r="P52" s="101">
        <v>5200</v>
      </c>
      <c r="Q52" s="101"/>
      <c r="R52" s="101"/>
      <c r="S52" s="101"/>
      <c r="T52" s="101"/>
      <c r="U52" s="101"/>
      <c r="V52" s="101"/>
      <c r="W52" s="101"/>
      <c r="X52" s="101"/>
      <c r="Y52" s="101"/>
      <c r="Z52" s="101"/>
      <c r="AA52" s="101"/>
      <c r="AB52" s="101"/>
      <c r="AC52" s="105">
        <f t="shared" ref="AC52:AC68" si="30">I52+K52+M52+O52+Q52+S52+U52+W52+Y52+AA52</f>
        <v>5200</v>
      </c>
      <c r="AD52" s="105">
        <f t="shared" ref="AD52:AD68" si="31">J52+L52+N52+P52+R52+T52++V52+X52+Z52+AB52</f>
        <v>5200</v>
      </c>
      <c r="AE52" s="40"/>
      <c r="AF52" s="101"/>
      <c r="AG52" s="101"/>
      <c r="AH52" s="101"/>
      <c r="AI52" s="101"/>
      <c r="AJ52" s="101"/>
      <c r="AK52" s="101"/>
      <c r="AL52" s="101"/>
      <c r="AM52" s="101"/>
      <c r="AN52" s="101"/>
      <c r="AO52" s="101"/>
      <c r="AP52" s="101"/>
      <c r="AQ52" s="101"/>
      <c r="AR52" s="69"/>
      <c r="AS52" s="40"/>
      <c r="AT52" s="74" t="str">
        <f t="shared" ref="AT52:AT82" si="32">IF(COUNTA(I52:AR52)&lt;&gt;COUNT(I52:AR52),"Please remove any text entries, enter numeric values only","")</f>
        <v/>
      </c>
      <c r="AU52" s="162">
        <f t="shared" ref="AU52:AU68" si="33">IF(OR(D52="",AND(D52&gt;0.99*AC52,D52&lt;1.01*AC52)),0,"In Year Effect. There is a difference of "&amp;D52-AC52&amp;" between the entered year end position and the sum of the profile.")</f>
        <v>0</v>
      </c>
      <c r="AV52" s="162">
        <f t="shared" ref="AV52:AV68" si="34">IF(OR(E52="",AND(E52&gt;0.99*AD52,E52&lt;1.01*AD52)),0,"FYE. There is a difference of "&amp;E52-AD52&amp;" between the entered year end position and the sum of the profile.")</f>
        <v>0</v>
      </c>
    </row>
    <row r="53" spans="1:48" ht="20.100000000000001" customHeight="1">
      <c r="A53" s="40" t="str">
        <f t="shared" si="29"/>
        <v/>
      </c>
      <c r="B53" s="11" t="s">
        <v>872</v>
      </c>
      <c r="C53" s="553" t="s">
        <v>6</v>
      </c>
      <c r="D53" s="102">
        <v>4231</v>
      </c>
      <c r="E53" s="102">
        <v>4231</v>
      </c>
      <c r="F53" s="102">
        <v>2600</v>
      </c>
      <c r="G53" s="102">
        <v>2600</v>
      </c>
      <c r="H53" s="540"/>
      <c r="I53" s="102"/>
      <c r="J53" s="102"/>
      <c r="K53" s="102"/>
      <c r="L53" s="102"/>
      <c r="M53" s="102"/>
      <c r="N53" s="102"/>
      <c r="O53" s="102"/>
      <c r="P53" s="102"/>
      <c r="Q53" s="102"/>
      <c r="R53" s="102"/>
      <c r="S53" s="102"/>
      <c r="T53" s="102"/>
      <c r="U53" s="102">
        <v>4231</v>
      </c>
      <c r="V53" s="102">
        <v>4231</v>
      </c>
      <c r="W53" s="102"/>
      <c r="X53" s="102"/>
      <c r="Y53" s="102"/>
      <c r="Z53" s="102"/>
      <c r="AA53" s="102"/>
      <c r="AB53" s="102"/>
      <c r="AC53" s="105">
        <f t="shared" si="30"/>
        <v>4231</v>
      </c>
      <c r="AD53" s="105">
        <f t="shared" si="31"/>
        <v>4231</v>
      </c>
      <c r="AE53" s="40"/>
      <c r="AF53" s="102"/>
      <c r="AG53" s="102"/>
      <c r="AH53" s="102"/>
      <c r="AI53" s="102"/>
      <c r="AJ53" s="102"/>
      <c r="AK53" s="102"/>
      <c r="AL53" s="102"/>
      <c r="AM53" s="102"/>
      <c r="AN53" s="102"/>
      <c r="AO53" s="102"/>
      <c r="AP53" s="102"/>
      <c r="AQ53" s="102"/>
      <c r="AR53" s="69"/>
      <c r="AS53" s="40"/>
      <c r="AT53" s="74" t="str">
        <f t="shared" si="32"/>
        <v/>
      </c>
      <c r="AU53" s="162">
        <f t="shared" si="33"/>
        <v>0</v>
      </c>
      <c r="AV53" s="162">
        <f t="shared" si="34"/>
        <v>0</v>
      </c>
    </row>
    <row r="54" spans="1:48" ht="20.100000000000001" customHeight="1">
      <c r="A54" s="223" t="str">
        <f t="shared" si="29"/>
        <v/>
      </c>
      <c r="B54" s="11" t="s">
        <v>873</v>
      </c>
      <c r="C54" s="553" t="s">
        <v>4</v>
      </c>
      <c r="D54" s="102">
        <v>2149.0847875903405</v>
      </c>
      <c r="E54" s="102">
        <v>2149.0847875903405</v>
      </c>
      <c r="F54" s="102">
        <v>2700</v>
      </c>
      <c r="G54" s="102">
        <v>2700</v>
      </c>
      <c r="H54" s="540"/>
      <c r="I54" s="102"/>
      <c r="J54" s="102"/>
      <c r="K54" s="102"/>
      <c r="L54" s="102"/>
      <c r="M54" s="102"/>
      <c r="N54" s="102"/>
      <c r="O54" s="102"/>
      <c r="P54" s="102"/>
      <c r="Q54" s="102">
        <v>2149.0847875903405</v>
      </c>
      <c r="R54" s="102">
        <v>2149.0847875903405</v>
      </c>
      <c r="S54" s="102"/>
      <c r="T54" s="102"/>
      <c r="U54" s="102"/>
      <c r="V54" s="102"/>
      <c r="W54" s="102"/>
      <c r="X54" s="102"/>
      <c r="Y54" s="102"/>
      <c r="Z54" s="102"/>
      <c r="AA54" s="102"/>
      <c r="AB54" s="102"/>
      <c r="AC54" s="105">
        <f t="shared" si="30"/>
        <v>2149.0847875903405</v>
      </c>
      <c r="AD54" s="105">
        <f t="shared" si="31"/>
        <v>2149.0847875903405</v>
      </c>
      <c r="AE54" s="40"/>
      <c r="AF54" s="102"/>
      <c r="AG54" s="102"/>
      <c r="AH54" s="102"/>
      <c r="AI54" s="102"/>
      <c r="AJ54" s="102"/>
      <c r="AK54" s="102"/>
      <c r="AL54" s="102"/>
      <c r="AM54" s="102"/>
      <c r="AN54" s="102"/>
      <c r="AO54" s="102"/>
      <c r="AP54" s="102"/>
      <c r="AQ54" s="102"/>
      <c r="AR54" s="69"/>
      <c r="AS54" s="40"/>
      <c r="AT54" s="74" t="str">
        <f t="shared" si="32"/>
        <v/>
      </c>
      <c r="AU54" s="162">
        <f t="shared" si="33"/>
        <v>0</v>
      </c>
      <c r="AV54" s="162">
        <f t="shared" si="34"/>
        <v>0</v>
      </c>
    </row>
    <row r="55" spans="1:48" ht="20.100000000000001" customHeight="1">
      <c r="A55" s="223" t="str">
        <f t="shared" si="29"/>
        <v/>
      </c>
      <c r="B55" s="11" t="s">
        <v>865</v>
      </c>
      <c r="C55" s="553" t="s">
        <v>4</v>
      </c>
      <c r="D55" s="102">
        <v>3206.6750000000006</v>
      </c>
      <c r="E55" s="102">
        <v>3206.6750000000006</v>
      </c>
      <c r="F55" s="102">
        <v>3200</v>
      </c>
      <c r="G55" s="102">
        <v>3200</v>
      </c>
      <c r="H55" s="540"/>
      <c r="I55" s="102"/>
      <c r="J55" s="102"/>
      <c r="K55" s="102"/>
      <c r="L55" s="102"/>
      <c r="M55" s="102">
        <v>3206.6750000000006</v>
      </c>
      <c r="N55" s="102">
        <v>3206.6750000000006</v>
      </c>
      <c r="O55" s="102"/>
      <c r="P55" s="102"/>
      <c r="Q55" s="102"/>
      <c r="R55" s="102"/>
      <c r="S55" s="102"/>
      <c r="T55" s="102"/>
      <c r="U55" s="102"/>
      <c r="V55" s="102"/>
      <c r="W55" s="102"/>
      <c r="X55" s="102"/>
      <c r="Y55" s="102"/>
      <c r="Z55" s="102"/>
      <c r="AA55" s="102"/>
      <c r="AB55" s="102"/>
      <c r="AC55" s="105">
        <f t="shared" si="30"/>
        <v>3206.6750000000006</v>
      </c>
      <c r="AD55" s="105">
        <f t="shared" si="31"/>
        <v>3206.6750000000006</v>
      </c>
      <c r="AE55" s="40"/>
      <c r="AF55" s="102"/>
      <c r="AG55" s="102"/>
      <c r="AH55" s="102"/>
      <c r="AI55" s="102"/>
      <c r="AJ55" s="102"/>
      <c r="AK55" s="102"/>
      <c r="AL55" s="102"/>
      <c r="AM55" s="102"/>
      <c r="AN55" s="102"/>
      <c r="AO55" s="102"/>
      <c r="AP55" s="102"/>
      <c r="AQ55" s="102"/>
      <c r="AR55" s="69"/>
      <c r="AS55" s="40"/>
      <c r="AT55" s="74" t="str">
        <f t="shared" si="32"/>
        <v/>
      </c>
      <c r="AU55" s="162">
        <f t="shared" si="33"/>
        <v>0</v>
      </c>
      <c r="AV55" s="162">
        <f t="shared" si="34"/>
        <v>0</v>
      </c>
    </row>
    <row r="56" spans="1:48" ht="20.100000000000001" customHeight="1">
      <c r="A56" s="223" t="str">
        <f t="shared" si="29"/>
        <v/>
      </c>
      <c r="B56" s="11" t="s">
        <v>874</v>
      </c>
      <c r="C56" s="553" t="s">
        <v>16</v>
      </c>
      <c r="D56" s="102">
        <v>6401.0000000000009</v>
      </c>
      <c r="E56" s="102">
        <v>6401.0000000000009</v>
      </c>
      <c r="F56" s="102">
        <v>2900</v>
      </c>
      <c r="G56" s="102">
        <v>2800</v>
      </c>
      <c r="H56" s="540"/>
      <c r="I56" s="102"/>
      <c r="J56" s="102"/>
      <c r="K56" s="102">
        <v>6401.0000000000009</v>
      </c>
      <c r="L56" s="102">
        <v>6401.0000000000009</v>
      </c>
      <c r="M56" s="102"/>
      <c r="N56" s="102"/>
      <c r="O56" s="102"/>
      <c r="P56" s="102"/>
      <c r="Q56" s="102"/>
      <c r="R56" s="102"/>
      <c r="S56" s="102"/>
      <c r="T56" s="102"/>
      <c r="U56" s="102"/>
      <c r="V56" s="102"/>
      <c r="W56" s="102"/>
      <c r="X56" s="102"/>
      <c r="Y56" s="102"/>
      <c r="Z56" s="102"/>
      <c r="AA56" s="102"/>
      <c r="AB56" s="102"/>
      <c r="AC56" s="105">
        <f t="shared" si="30"/>
        <v>6401.0000000000009</v>
      </c>
      <c r="AD56" s="105">
        <f t="shared" si="31"/>
        <v>6401.0000000000009</v>
      </c>
      <c r="AE56" s="40"/>
      <c r="AF56" s="102"/>
      <c r="AG56" s="102"/>
      <c r="AH56" s="102"/>
      <c r="AI56" s="102"/>
      <c r="AJ56" s="102"/>
      <c r="AK56" s="102"/>
      <c r="AL56" s="102"/>
      <c r="AM56" s="102"/>
      <c r="AN56" s="102"/>
      <c r="AO56" s="102"/>
      <c r="AP56" s="102"/>
      <c r="AQ56" s="102"/>
      <c r="AR56" s="69"/>
      <c r="AS56" s="40"/>
      <c r="AT56" s="74" t="str">
        <f t="shared" si="32"/>
        <v/>
      </c>
      <c r="AU56" s="162">
        <f t="shared" si="33"/>
        <v>0</v>
      </c>
      <c r="AV56" s="162">
        <f t="shared" si="34"/>
        <v>0</v>
      </c>
    </row>
    <row r="57" spans="1:48" ht="20.100000000000001" customHeight="1">
      <c r="A57" s="223" t="str">
        <f t="shared" si="29"/>
        <v/>
      </c>
      <c r="B57" s="11" t="s">
        <v>875</v>
      </c>
      <c r="C57" s="553" t="s">
        <v>18</v>
      </c>
      <c r="D57" s="102">
        <v>1999.9999999999998</v>
      </c>
      <c r="E57" s="102">
        <v>1999.9999999999998</v>
      </c>
      <c r="F57" s="102">
        <v>0</v>
      </c>
      <c r="G57" s="102">
        <v>0</v>
      </c>
      <c r="H57" s="540"/>
      <c r="I57" s="102">
        <v>1999.9999999999998</v>
      </c>
      <c r="J57" s="102">
        <v>1999.9999999999998</v>
      </c>
      <c r="K57" s="102"/>
      <c r="L57" s="102"/>
      <c r="M57" s="102"/>
      <c r="N57" s="102"/>
      <c r="O57" s="102"/>
      <c r="P57" s="102"/>
      <c r="Q57" s="102"/>
      <c r="R57" s="102"/>
      <c r="S57" s="102"/>
      <c r="T57" s="102"/>
      <c r="U57" s="102"/>
      <c r="V57" s="102"/>
      <c r="W57" s="102"/>
      <c r="X57" s="102"/>
      <c r="Y57" s="102"/>
      <c r="Z57" s="102"/>
      <c r="AA57" s="102"/>
      <c r="AB57" s="102"/>
      <c r="AC57" s="105">
        <f t="shared" si="30"/>
        <v>1999.9999999999998</v>
      </c>
      <c r="AD57" s="105">
        <f t="shared" si="31"/>
        <v>1999.9999999999998</v>
      </c>
      <c r="AE57" s="40"/>
      <c r="AF57" s="102"/>
      <c r="AG57" s="102"/>
      <c r="AH57" s="102"/>
      <c r="AI57" s="102"/>
      <c r="AJ57" s="102"/>
      <c r="AK57" s="102"/>
      <c r="AL57" s="102"/>
      <c r="AM57" s="102"/>
      <c r="AN57" s="102"/>
      <c r="AO57" s="102"/>
      <c r="AP57" s="102"/>
      <c r="AQ57" s="102"/>
      <c r="AR57" s="69"/>
      <c r="AS57" s="40"/>
      <c r="AT57" s="74" t="str">
        <f t="shared" si="32"/>
        <v/>
      </c>
      <c r="AU57" s="162">
        <f t="shared" si="33"/>
        <v>0</v>
      </c>
      <c r="AV57" s="162">
        <f t="shared" si="34"/>
        <v>0</v>
      </c>
    </row>
    <row r="58" spans="1:48" ht="20.100000000000001" customHeight="1">
      <c r="A58" s="223" t="str">
        <f t="shared" si="29"/>
        <v/>
      </c>
      <c r="B58" s="11" t="s">
        <v>876</v>
      </c>
      <c r="C58" s="553" t="s">
        <v>18</v>
      </c>
      <c r="D58" s="102">
        <v>29652.000000000004</v>
      </c>
      <c r="E58" s="102">
        <v>29652.000000000004</v>
      </c>
      <c r="F58" s="102">
        <v>-2200</v>
      </c>
      <c r="G58" s="102">
        <v>3500</v>
      </c>
      <c r="H58" s="540"/>
      <c r="I58" s="102">
        <v>13324</v>
      </c>
      <c r="J58" s="102">
        <v>13324</v>
      </c>
      <c r="K58" s="102">
        <v>5100</v>
      </c>
      <c r="L58" s="102">
        <v>5100</v>
      </c>
      <c r="M58" s="102">
        <v>8100</v>
      </c>
      <c r="N58" s="102">
        <v>8100</v>
      </c>
      <c r="O58" s="102"/>
      <c r="P58" s="102"/>
      <c r="Q58" s="102">
        <v>3128</v>
      </c>
      <c r="R58" s="102">
        <v>3128</v>
      </c>
      <c r="S58" s="102"/>
      <c r="T58" s="102"/>
      <c r="U58" s="102"/>
      <c r="V58" s="102"/>
      <c r="W58" s="102"/>
      <c r="X58" s="102"/>
      <c r="Y58" s="102"/>
      <c r="Z58" s="102"/>
      <c r="AA58" s="102"/>
      <c r="AB58" s="102"/>
      <c r="AC58" s="105">
        <f t="shared" si="30"/>
        <v>29652</v>
      </c>
      <c r="AD58" s="105">
        <f t="shared" si="31"/>
        <v>29652</v>
      </c>
      <c r="AE58" s="40"/>
      <c r="AF58" s="102"/>
      <c r="AG58" s="102"/>
      <c r="AH58" s="102"/>
      <c r="AI58" s="102"/>
      <c r="AJ58" s="102"/>
      <c r="AK58" s="102"/>
      <c r="AL58" s="102"/>
      <c r="AM58" s="102"/>
      <c r="AN58" s="102"/>
      <c r="AO58" s="102"/>
      <c r="AP58" s="102"/>
      <c r="AQ58" s="102"/>
      <c r="AR58" s="69"/>
      <c r="AS58" s="40"/>
      <c r="AT58" s="74" t="str">
        <f t="shared" si="32"/>
        <v/>
      </c>
      <c r="AU58" s="162">
        <f t="shared" si="33"/>
        <v>0</v>
      </c>
      <c r="AV58" s="162">
        <f t="shared" si="34"/>
        <v>0</v>
      </c>
    </row>
    <row r="59" spans="1:48" ht="20.100000000000001" customHeight="1">
      <c r="A59" s="223" t="str">
        <f t="shared" si="29"/>
        <v/>
      </c>
      <c r="B59" s="11" t="s">
        <v>877</v>
      </c>
      <c r="C59" s="553" t="s">
        <v>6</v>
      </c>
      <c r="D59" s="102">
        <v>3776.6716348723198</v>
      </c>
      <c r="E59" s="102">
        <v>3776.6716348723198</v>
      </c>
      <c r="F59" s="102">
        <v>0</v>
      </c>
      <c r="G59" s="102">
        <v>0</v>
      </c>
      <c r="H59" s="540"/>
      <c r="I59" s="102"/>
      <c r="J59" s="102"/>
      <c r="K59" s="102">
        <v>3776.6716348723198</v>
      </c>
      <c r="L59" s="102">
        <v>3776.6716348723198</v>
      </c>
      <c r="M59" s="102"/>
      <c r="N59" s="102"/>
      <c r="O59" s="102"/>
      <c r="P59" s="102"/>
      <c r="Q59" s="102"/>
      <c r="R59" s="102"/>
      <c r="S59" s="102"/>
      <c r="T59" s="102"/>
      <c r="U59" s="102"/>
      <c r="V59" s="102"/>
      <c r="W59" s="102"/>
      <c r="X59" s="102"/>
      <c r="Y59" s="102"/>
      <c r="Z59" s="102"/>
      <c r="AA59" s="102"/>
      <c r="AB59" s="102"/>
      <c r="AC59" s="105">
        <f t="shared" si="30"/>
        <v>3776.6716348723198</v>
      </c>
      <c r="AD59" s="105">
        <f t="shared" si="31"/>
        <v>3776.6716348723198</v>
      </c>
      <c r="AE59" s="40"/>
      <c r="AF59" s="102"/>
      <c r="AG59" s="102"/>
      <c r="AH59" s="102"/>
      <c r="AI59" s="102"/>
      <c r="AJ59" s="102"/>
      <c r="AK59" s="102"/>
      <c r="AL59" s="102"/>
      <c r="AM59" s="102"/>
      <c r="AN59" s="102"/>
      <c r="AO59" s="102"/>
      <c r="AP59" s="102"/>
      <c r="AQ59" s="102"/>
      <c r="AR59" s="69"/>
      <c r="AS59" s="40"/>
      <c r="AT59" s="74" t="str">
        <f t="shared" si="32"/>
        <v/>
      </c>
      <c r="AU59" s="162">
        <f t="shared" si="33"/>
        <v>0</v>
      </c>
      <c r="AV59" s="162">
        <f t="shared" si="34"/>
        <v>0</v>
      </c>
    </row>
    <row r="60" spans="1:48" ht="20.100000000000001" customHeight="1">
      <c r="A60" s="223" t="str">
        <f t="shared" si="29"/>
        <v/>
      </c>
      <c r="B60" s="556"/>
      <c r="C60" s="553"/>
      <c r="D60" s="102"/>
      <c r="E60" s="102"/>
      <c r="F60" s="102"/>
      <c r="G60" s="102"/>
      <c r="H60" s="540"/>
      <c r="I60" s="102"/>
      <c r="J60" s="102"/>
      <c r="K60" s="102"/>
      <c r="L60" s="102"/>
      <c r="M60" s="102"/>
      <c r="N60" s="102"/>
      <c r="O60" s="102"/>
      <c r="P60" s="102"/>
      <c r="Q60" s="102"/>
      <c r="R60" s="102"/>
      <c r="S60" s="102"/>
      <c r="T60" s="102"/>
      <c r="U60" s="102"/>
      <c r="V60" s="102"/>
      <c r="W60" s="102"/>
      <c r="X60" s="102"/>
      <c r="Y60" s="102"/>
      <c r="Z60" s="102"/>
      <c r="AA60" s="102"/>
      <c r="AB60" s="102"/>
      <c r="AC60" s="105">
        <f t="shared" si="30"/>
        <v>0</v>
      </c>
      <c r="AD60" s="105">
        <f t="shared" si="31"/>
        <v>0</v>
      </c>
      <c r="AE60" s="40"/>
      <c r="AF60" s="102"/>
      <c r="AG60" s="102"/>
      <c r="AH60" s="102"/>
      <c r="AI60" s="102"/>
      <c r="AJ60" s="102"/>
      <c r="AK60" s="102"/>
      <c r="AL60" s="102"/>
      <c r="AM60" s="102"/>
      <c r="AN60" s="102"/>
      <c r="AO60" s="102"/>
      <c r="AP60" s="102"/>
      <c r="AQ60" s="102"/>
      <c r="AR60" s="69"/>
      <c r="AS60" s="40"/>
      <c r="AT60" s="74" t="str">
        <f t="shared" si="32"/>
        <v/>
      </c>
      <c r="AU60" s="162">
        <f t="shared" si="33"/>
        <v>0</v>
      </c>
      <c r="AV60" s="162">
        <f t="shared" si="34"/>
        <v>0</v>
      </c>
    </row>
    <row r="61" spans="1:48" ht="20.100000000000001" customHeight="1">
      <c r="A61" s="223" t="str">
        <f t="shared" si="29"/>
        <v/>
      </c>
      <c r="B61" s="556"/>
      <c r="C61" s="553"/>
      <c r="D61" s="102"/>
      <c r="E61" s="102"/>
      <c r="F61" s="102"/>
      <c r="G61" s="102"/>
      <c r="H61" s="540"/>
      <c r="I61" s="102"/>
      <c r="J61" s="102"/>
      <c r="K61" s="102"/>
      <c r="L61" s="102"/>
      <c r="M61" s="102"/>
      <c r="N61" s="102"/>
      <c r="O61" s="102"/>
      <c r="P61" s="102"/>
      <c r="Q61" s="102"/>
      <c r="R61" s="102"/>
      <c r="S61" s="102"/>
      <c r="T61" s="102"/>
      <c r="U61" s="102"/>
      <c r="V61" s="102"/>
      <c r="W61" s="102"/>
      <c r="X61" s="102"/>
      <c r="Y61" s="102"/>
      <c r="Z61" s="102"/>
      <c r="AA61" s="102"/>
      <c r="AB61" s="102"/>
      <c r="AC61" s="105">
        <f t="shared" si="30"/>
        <v>0</v>
      </c>
      <c r="AD61" s="105">
        <f t="shared" si="31"/>
        <v>0</v>
      </c>
      <c r="AE61" s="40"/>
      <c r="AF61" s="102"/>
      <c r="AG61" s="102"/>
      <c r="AH61" s="102"/>
      <c r="AI61" s="102"/>
      <c r="AJ61" s="102"/>
      <c r="AK61" s="102"/>
      <c r="AL61" s="102"/>
      <c r="AM61" s="102"/>
      <c r="AN61" s="102"/>
      <c r="AO61" s="102"/>
      <c r="AP61" s="102"/>
      <c r="AQ61" s="102"/>
      <c r="AR61" s="69"/>
      <c r="AS61" s="40"/>
      <c r="AT61" s="74" t="str">
        <f t="shared" si="32"/>
        <v/>
      </c>
      <c r="AU61" s="162">
        <f t="shared" si="33"/>
        <v>0</v>
      </c>
      <c r="AV61" s="162">
        <f t="shared" si="34"/>
        <v>0</v>
      </c>
    </row>
    <row r="62" spans="1:48" ht="20.100000000000001" customHeight="1">
      <c r="A62" s="223" t="str">
        <f t="shared" si="29"/>
        <v/>
      </c>
      <c r="B62" s="556"/>
      <c r="C62" s="553"/>
      <c r="D62" s="102"/>
      <c r="E62" s="102"/>
      <c r="F62" s="102"/>
      <c r="G62" s="102"/>
      <c r="H62" s="540"/>
      <c r="I62" s="102"/>
      <c r="J62" s="102"/>
      <c r="K62" s="102"/>
      <c r="L62" s="102"/>
      <c r="M62" s="102"/>
      <c r="N62" s="102"/>
      <c r="O62" s="102"/>
      <c r="P62" s="102"/>
      <c r="Q62" s="102"/>
      <c r="R62" s="102"/>
      <c r="S62" s="102"/>
      <c r="T62" s="102"/>
      <c r="U62" s="102"/>
      <c r="V62" s="102"/>
      <c r="W62" s="102"/>
      <c r="X62" s="102"/>
      <c r="Y62" s="102"/>
      <c r="Z62" s="102"/>
      <c r="AA62" s="102"/>
      <c r="AB62" s="102"/>
      <c r="AC62" s="105">
        <f t="shared" si="30"/>
        <v>0</v>
      </c>
      <c r="AD62" s="105">
        <f t="shared" si="31"/>
        <v>0</v>
      </c>
      <c r="AE62" s="40"/>
      <c r="AF62" s="102"/>
      <c r="AG62" s="102"/>
      <c r="AH62" s="102"/>
      <c r="AI62" s="102"/>
      <c r="AJ62" s="102"/>
      <c r="AK62" s="102"/>
      <c r="AL62" s="102"/>
      <c r="AM62" s="102"/>
      <c r="AN62" s="102"/>
      <c r="AO62" s="102"/>
      <c r="AP62" s="102"/>
      <c r="AQ62" s="102"/>
      <c r="AR62" s="69"/>
      <c r="AS62" s="40"/>
      <c r="AT62" s="74" t="str">
        <f t="shared" si="32"/>
        <v/>
      </c>
      <c r="AU62" s="162">
        <f t="shared" si="33"/>
        <v>0</v>
      </c>
      <c r="AV62" s="162">
        <f t="shared" si="34"/>
        <v>0</v>
      </c>
    </row>
    <row r="63" spans="1:48" ht="20.100000000000001" customHeight="1">
      <c r="A63" s="223" t="str">
        <f t="shared" si="29"/>
        <v/>
      </c>
      <c r="B63" s="556"/>
      <c r="C63" s="553"/>
      <c r="D63" s="102"/>
      <c r="E63" s="102"/>
      <c r="F63" s="102"/>
      <c r="G63" s="102"/>
      <c r="H63" s="540"/>
      <c r="I63" s="102"/>
      <c r="J63" s="102"/>
      <c r="K63" s="102"/>
      <c r="L63" s="102"/>
      <c r="M63" s="102"/>
      <c r="N63" s="102"/>
      <c r="O63" s="102"/>
      <c r="P63" s="102"/>
      <c r="Q63" s="102"/>
      <c r="R63" s="102"/>
      <c r="S63" s="102"/>
      <c r="T63" s="102"/>
      <c r="U63" s="102"/>
      <c r="V63" s="102"/>
      <c r="W63" s="102"/>
      <c r="X63" s="102"/>
      <c r="Y63" s="102"/>
      <c r="Z63" s="102"/>
      <c r="AA63" s="102"/>
      <c r="AB63" s="102"/>
      <c r="AC63" s="105">
        <f t="shared" si="30"/>
        <v>0</v>
      </c>
      <c r="AD63" s="105">
        <f t="shared" si="31"/>
        <v>0</v>
      </c>
      <c r="AE63" s="40"/>
      <c r="AF63" s="102"/>
      <c r="AG63" s="102"/>
      <c r="AH63" s="102"/>
      <c r="AI63" s="102"/>
      <c r="AJ63" s="102"/>
      <c r="AK63" s="102"/>
      <c r="AL63" s="102"/>
      <c r="AM63" s="102"/>
      <c r="AN63" s="102"/>
      <c r="AO63" s="102"/>
      <c r="AP63" s="102"/>
      <c r="AQ63" s="102"/>
      <c r="AR63" s="69"/>
      <c r="AS63" s="40"/>
      <c r="AT63" s="74" t="str">
        <f t="shared" si="32"/>
        <v/>
      </c>
      <c r="AU63" s="162">
        <f t="shared" si="33"/>
        <v>0</v>
      </c>
      <c r="AV63" s="162">
        <f t="shared" si="34"/>
        <v>0</v>
      </c>
    </row>
    <row r="64" spans="1:48" ht="20.100000000000001" customHeight="1">
      <c r="A64" s="223" t="str">
        <f t="shared" si="29"/>
        <v/>
      </c>
      <c r="B64" s="556"/>
      <c r="C64" s="553"/>
      <c r="D64" s="102"/>
      <c r="E64" s="102"/>
      <c r="F64" s="102"/>
      <c r="G64" s="102"/>
      <c r="H64" s="540"/>
      <c r="I64" s="102"/>
      <c r="J64" s="102"/>
      <c r="K64" s="102"/>
      <c r="L64" s="102"/>
      <c r="M64" s="102"/>
      <c r="N64" s="102"/>
      <c r="O64" s="102"/>
      <c r="P64" s="102"/>
      <c r="Q64" s="102"/>
      <c r="R64" s="102"/>
      <c r="S64" s="102"/>
      <c r="T64" s="102"/>
      <c r="U64" s="102"/>
      <c r="V64" s="102"/>
      <c r="W64" s="102"/>
      <c r="X64" s="102"/>
      <c r="Y64" s="102"/>
      <c r="Z64" s="102"/>
      <c r="AA64" s="102"/>
      <c r="AB64" s="102"/>
      <c r="AC64" s="105">
        <f t="shared" si="30"/>
        <v>0</v>
      </c>
      <c r="AD64" s="105">
        <f t="shared" si="31"/>
        <v>0</v>
      </c>
      <c r="AE64" s="40"/>
      <c r="AF64" s="102"/>
      <c r="AG64" s="102"/>
      <c r="AH64" s="102"/>
      <c r="AI64" s="102"/>
      <c r="AJ64" s="102"/>
      <c r="AK64" s="102"/>
      <c r="AL64" s="102"/>
      <c r="AM64" s="102"/>
      <c r="AN64" s="102"/>
      <c r="AO64" s="102"/>
      <c r="AP64" s="102"/>
      <c r="AQ64" s="102"/>
      <c r="AR64" s="69"/>
      <c r="AS64" s="40"/>
      <c r="AT64" s="74" t="str">
        <f t="shared" si="32"/>
        <v/>
      </c>
      <c r="AU64" s="162">
        <f t="shared" si="33"/>
        <v>0</v>
      </c>
      <c r="AV64" s="162">
        <f t="shared" si="34"/>
        <v>0</v>
      </c>
    </row>
    <row r="65" spans="1:48" ht="20.100000000000001" hidden="1" customHeight="1" outlineLevel="1">
      <c r="A65" s="223" t="str">
        <f t="shared" si="29"/>
        <v/>
      </c>
      <c r="B65" s="556"/>
      <c r="C65" s="553"/>
      <c r="D65" s="102"/>
      <c r="E65" s="102"/>
      <c r="F65" s="102"/>
      <c r="G65" s="102"/>
      <c r="H65" s="540"/>
      <c r="I65" s="102"/>
      <c r="J65" s="102"/>
      <c r="K65" s="102"/>
      <c r="L65" s="102"/>
      <c r="M65" s="102"/>
      <c r="N65" s="102"/>
      <c r="O65" s="102"/>
      <c r="P65" s="102"/>
      <c r="Q65" s="102"/>
      <c r="R65" s="102"/>
      <c r="S65" s="102"/>
      <c r="T65" s="102"/>
      <c r="U65" s="102"/>
      <c r="V65" s="102"/>
      <c r="W65" s="102"/>
      <c r="X65" s="102"/>
      <c r="Y65" s="102"/>
      <c r="Z65" s="102"/>
      <c r="AA65" s="102"/>
      <c r="AB65" s="102"/>
      <c r="AC65" s="105">
        <f t="shared" si="30"/>
        <v>0</v>
      </c>
      <c r="AD65" s="105">
        <f t="shared" si="31"/>
        <v>0</v>
      </c>
      <c r="AE65" s="40"/>
      <c r="AF65" s="102"/>
      <c r="AG65" s="102"/>
      <c r="AH65" s="102"/>
      <c r="AI65" s="102"/>
      <c r="AJ65" s="102"/>
      <c r="AK65" s="102"/>
      <c r="AL65" s="102"/>
      <c r="AM65" s="102"/>
      <c r="AN65" s="102"/>
      <c r="AO65" s="102"/>
      <c r="AP65" s="102"/>
      <c r="AQ65" s="102"/>
      <c r="AR65" s="69"/>
      <c r="AS65" s="40"/>
      <c r="AT65" s="74" t="str">
        <f t="shared" si="32"/>
        <v/>
      </c>
      <c r="AU65" s="162">
        <f t="shared" si="33"/>
        <v>0</v>
      </c>
      <c r="AV65" s="162">
        <f t="shared" si="34"/>
        <v>0</v>
      </c>
    </row>
    <row r="66" spans="1:48" ht="20.100000000000001" hidden="1" customHeight="1" outlineLevel="1">
      <c r="A66" s="223" t="str">
        <f t="shared" si="29"/>
        <v/>
      </c>
      <c r="B66" s="556"/>
      <c r="C66" s="553"/>
      <c r="D66" s="102"/>
      <c r="E66" s="102"/>
      <c r="F66" s="102"/>
      <c r="G66" s="102"/>
      <c r="H66" s="540"/>
      <c r="I66" s="102"/>
      <c r="J66" s="102"/>
      <c r="K66" s="102"/>
      <c r="L66" s="102"/>
      <c r="M66" s="102"/>
      <c r="N66" s="102"/>
      <c r="O66" s="102"/>
      <c r="P66" s="102"/>
      <c r="Q66" s="102"/>
      <c r="R66" s="102"/>
      <c r="S66" s="102"/>
      <c r="T66" s="102"/>
      <c r="U66" s="102"/>
      <c r="V66" s="102"/>
      <c r="W66" s="102"/>
      <c r="X66" s="102"/>
      <c r="Y66" s="102"/>
      <c r="Z66" s="102"/>
      <c r="AA66" s="102"/>
      <c r="AB66" s="102"/>
      <c r="AC66" s="105">
        <f t="shared" si="30"/>
        <v>0</v>
      </c>
      <c r="AD66" s="105">
        <f t="shared" si="31"/>
        <v>0</v>
      </c>
      <c r="AE66" s="40"/>
      <c r="AF66" s="102"/>
      <c r="AG66" s="102"/>
      <c r="AH66" s="102"/>
      <c r="AI66" s="102"/>
      <c r="AJ66" s="102"/>
      <c r="AK66" s="102"/>
      <c r="AL66" s="102"/>
      <c r="AM66" s="102"/>
      <c r="AN66" s="102"/>
      <c r="AO66" s="102"/>
      <c r="AP66" s="102"/>
      <c r="AQ66" s="102"/>
      <c r="AR66" s="69"/>
      <c r="AS66" s="40"/>
      <c r="AT66" s="74" t="str">
        <f t="shared" si="32"/>
        <v/>
      </c>
      <c r="AU66" s="162">
        <f t="shared" si="33"/>
        <v>0</v>
      </c>
      <c r="AV66" s="162">
        <f t="shared" si="34"/>
        <v>0</v>
      </c>
    </row>
    <row r="67" spans="1:48" ht="20.100000000000001" hidden="1" customHeight="1" outlineLevel="1">
      <c r="A67" s="223" t="str">
        <f t="shared" si="29"/>
        <v/>
      </c>
      <c r="B67" s="556"/>
      <c r="C67" s="553"/>
      <c r="D67" s="102"/>
      <c r="E67" s="102"/>
      <c r="F67" s="102"/>
      <c r="G67" s="102"/>
      <c r="H67" s="540"/>
      <c r="I67" s="102"/>
      <c r="J67" s="102"/>
      <c r="K67" s="102"/>
      <c r="L67" s="102"/>
      <c r="M67" s="102"/>
      <c r="N67" s="102"/>
      <c r="O67" s="102"/>
      <c r="P67" s="102"/>
      <c r="Q67" s="102"/>
      <c r="R67" s="102"/>
      <c r="S67" s="102"/>
      <c r="T67" s="102"/>
      <c r="U67" s="102"/>
      <c r="V67" s="102"/>
      <c r="W67" s="102"/>
      <c r="X67" s="102"/>
      <c r="Y67" s="102"/>
      <c r="Z67" s="102"/>
      <c r="AA67" s="102"/>
      <c r="AB67" s="102"/>
      <c r="AC67" s="105">
        <f t="shared" si="30"/>
        <v>0</v>
      </c>
      <c r="AD67" s="105">
        <f t="shared" si="31"/>
        <v>0</v>
      </c>
      <c r="AE67" s="40"/>
      <c r="AF67" s="102"/>
      <c r="AG67" s="102"/>
      <c r="AH67" s="102"/>
      <c r="AI67" s="102"/>
      <c r="AJ67" s="102"/>
      <c r="AK67" s="102"/>
      <c r="AL67" s="102"/>
      <c r="AM67" s="102"/>
      <c r="AN67" s="102"/>
      <c r="AO67" s="102"/>
      <c r="AP67" s="102"/>
      <c r="AQ67" s="102"/>
      <c r="AR67" s="69"/>
      <c r="AS67" s="40"/>
      <c r="AT67" s="74" t="str">
        <f t="shared" si="32"/>
        <v/>
      </c>
      <c r="AU67" s="162">
        <f t="shared" si="33"/>
        <v>0</v>
      </c>
      <c r="AV67" s="162">
        <f t="shared" si="34"/>
        <v>0</v>
      </c>
    </row>
    <row r="68" spans="1:48" ht="20.100000000000001" hidden="1" customHeight="1" outlineLevel="1">
      <c r="A68" s="223" t="str">
        <f t="shared" si="29"/>
        <v/>
      </c>
      <c r="B68" s="556"/>
      <c r="C68" s="553"/>
      <c r="D68" s="102"/>
      <c r="E68" s="102"/>
      <c r="F68" s="102"/>
      <c r="G68" s="102"/>
      <c r="H68" s="540"/>
      <c r="I68" s="102"/>
      <c r="J68" s="102"/>
      <c r="K68" s="102"/>
      <c r="L68" s="102"/>
      <c r="M68" s="102"/>
      <c r="N68" s="102"/>
      <c r="O68" s="102"/>
      <c r="P68" s="102"/>
      <c r="Q68" s="102"/>
      <c r="R68" s="102"/>
      <c r="S68" s="102"/>
      <c r="T68" s="102"/>
      <c r="U68" s="102"/>
      <c r="V68" s="102"/>
      <c r="W68" s="102"/>
      <c r="X68" s="102"/>
      <c r="Y68" s="102"/>
      <c r="Z68" s="102"/>
      <c r="AA68" s="102"/>
      <c r="AB68" s="102"/>
      <c r="AC68" s="105">
        <f t="shared" si="30"/>
        <v>0</v>
      </c>
      <c r="AD68" s="105">
        <f t="shared" si="31"/>
        <v>0</v>
      </c>
      <c r="AE68" s="40"/>
      <c r="AF68" s="102"/>
      <c r="AG68" s="102"/>
      <c r="AH68" s="102"/>
      <c r="AI68" s="102"/>
      <c r="AJ68" s="102"/>
      <c r="AK68" s="102"/>
      <c r="AL68" s="102"/>
      <c r="AM68" s="102"/>
      <c r="AN68" s="102"/>
      <c r="AO68" s="102"/>
      <c r="AP68" s="102"/>
      <c r="AQ68" s="102"/>
      <c r="AR68" s="69"/>
      <c r="AS68" s="40"/>
      <c r="AT68" s="74" t="str">
        <f t="shared" si="32"/>
        <v/>
      </c>
      <c r="AU68" s="162">
        <f t="shared" si="33"/>
        <v>0</v>
      </c>
      <c r="AV68" s="162">
        <f t="shared" si="34"/>
        <v>0</v>
      </c>
    </row>
    <row r="69" spans="1:48" ht="20.100000000000001" hidden="1" customHeight="1" outlineLevel="1">
      <c r="A69" s="223" t="str">
        <f t="shared" si="29"/>
        <v/>
      </c>
      <c r="B69" s="556"/>
      <c r="C69" s="553"/>
      <c r="D69" s="102"/>
      <c r="E69" s="102"/>
      <c r="F69" s="102"/>
      <c r="G69" s="102"/>
      <c r="H69" s="540"/>
      <c r="I69" s="102"/>
      <c r="J69" s="102"/>
      <c r="K69" s="102"/>
      <c r="L69" s="102"/>
      <c r="M69" s="102"/>
      <c r="N69" s="102"/>
      <c r="O69" s="102"/>
      <c r="P69" s="102"/>
      <c r="Q69" s="102"/>
      <c r="R69" s="102"/>
      <c r="S69" s="102"/>
      <c r="T69" s="102"/>
      <c r="U69" s="102"/>
      <c r="V69" s="102"/>
      <c r="W69" s="102"/>
      <c r="X69" s="102"/>
      <c r="Y69" s="102"/>
      <c r="Z69" s="102"/>
      <c r="AA69" s="102"/>
      <c r="AB69" s="102"/>
      <c r="AC69" s="105">
        <f t="shared" ref="AC69:AC80" si="35">I69+K69+M69+O69+Q69+S69+U69+W69+Y69+AA69</f>
        <v>0</v>
      </c>
      <c r="AD69" s="105">
        <f t="shared" ref="AD69:AD80" si="36">J69+L69+N69+P69+R69+T69++V69+X69+Z69+AB69</f>
        <v>0</v>
      </c>
      <c r="AE69" s="40"/>
      <c r="AF69" s="102"/>
      <c r="AG69" s="102"/>
      <c r="AH69" s="102"/>
      <c r="AI69" s="102"/>
      <c r="AJ69" s="102"/>
      <c r="AK69" s="102"/>
      <c r="AL69" s="102"/>
      <c r="AM69" s="102"/>
      <c r="AN69" s="102"/>
      <c r="AO69" s="102"/>
      <c r="AP69" s="102"/>
      <c r="AQ69" s="102"/>
      <c r="AR69" s="69"/>
      <c r="AS69" s="40"/>
      <c r="AT69" s="74" t="str">
        <f t="shared" ref="AT69:AT80" si="37">IF(COUNTA(I69:AR69)&lt;&gt;COUNT(I69:AR69),"Please remove any text entries, enter numeric values only","")</f>
        <v/>
      </c>
      <c r="AU69" s="162">
        <f t="shared" ref="AU69:AU80" si="38">IF(OR(D69="",AND(D69&gt;0.99*AC69,D69&lt;1.01*AC69)),0,"In Year Effect. There is a difference of "&amp;D69-AC69&amp;" between the entered year end position and the sum of the profile.")</f>
        <v>0</v>
      </c>
      <c r="AV69" s="162">
        <f t="shared" ref="AV69:AV80" si="39">IF(OR(E69="",AND(E69&gt;0.99*AD69,E69&lt;1.01*AD69)),0,"FYE. There is a difference of "&amp;E69-AD69&amp;" between the entered year end position and the sum of the profile.")</f>
        <v>0</v>
      </c>
    </row>
    <row r="70" spans="1:48" ht="20.100000000000001" hidden="1" customHeight="1" outlineLevel="1">
      <c r="A70" s="223" t="str">
        <f t="shared" si="29"/>
        <v/>
      </c>
      <c r="B70" s="556"/>
      <c r="C70" s="553"/>
      <c r="D70" s="102"/>
      <c r="E70" s="102"/>
      <c r="F70" s="102"/>
      <c r="G70" s="102"/>
      <c r="H70" s="540"/>
      <c r="I70" s="102"/>
      <c r="J70" s="102"/>
      <c r="K70" s="102"/>
      <c r="L70" s="102"/>
      <c r="M70" s="102"/>
      <c r="N70" s="102"/>
      <c r="O70" s="102"/>
      <c r="P70" s="102"/>
      <c r="Q70" s="102"/>
      <c r="R70" s="102"/>
      <c r="S70" s="102"/>
      <c r="T70" s="102"/>
      <c r="U70" s="102"/>
      <c r="V70" s="102"/>
      <c r="W70" s="102"/>
      <c r="X70" s="102"/>
      <c r="Y70" s="102"/>
      <c r="Z70" s="102"/>
      <c r="AA70" s="102"/>
      <c r="AB70" s="102"/>
      <c r="AC70" s="105">
        <f t="shared" si="35"/>
        <v>0</v>
      </c>
      <c r="AD70" s="105">
        <f t="shared" si="36"/>
        <v>0</v>
      </c>
      <c r="AE70" s="40"/>
      <c r="AF70" s="102"/>
      <c r="AG70" s="102"/>
      <c r="AH70" s="102"/>
      <c r="AI70" s="102"/>
      <c r="AJ70" s="102"/>
      <c r="AK70" s="102"/>
      <c r="AL70" s="102"/>
      <c r="AM70" s="102"/>
      <c r="AN70" s="102"/>
      <c r="AO70" s="102"/>
      <c r="AP70" s="102"/>
      <c r="AQ70" s="102"/>
      <c r="AR70" s="69"/>
      <c r="AS70" s="40"/>
      <c r="AT70" s="74" t="str">
        <f t="shared" si="37"/>
        <v/>
      </c>
      <c r="AU70" s="162">
        <f t="shared" si="38"/>
        <v>0</v>
      </c>
      <c r="AV70" s="162">
        <f t="shared" si="39"/>
        <v>0</v>
      </c>
    </row>
    <row r="71" spans="1:48" ht="20.100000000000001" hidden="1" customHeight="1" outlineLevel="1">
      <c r="A71" s="223" t="str">
        <f t="shared" si="29"/>
        <v/>
      </c>
      <c r="B71" s="556"/>
      <c r="C71" s="553"/>
      <c r="D71" s="102"/>
      <c r="E71" s="102"/>
      <c r="F71" s="102"/>
      <c r="G71" s="102"/>
      <c r="H71" s="540"/>
      <c r="I71" s="102"/>
      <c r="J71" s="102"/>
      <c r="K71" s="102"/>
      <c r="L71" s="102"/>
      <c r="M71" s="102"/>
      <c r="N71" s="102"/>
      <c r="O71" s="102"/>
      <c r="P71" s="102"/>
      <c r="Q71" s="102"/>
      <c r="R71" s="102"/>
      <c r="S71" s="102"/>
      <c r="T71" s="102"/>
      <c r="U71" s="102"/>
      <c r="V71" s="102"/>
      <c r="W71" s="102"/>
      <c r="X71" s="102"/>
      <c r="Y71" s="102"/>
      <c r="Z71" s="102"/>
      <c r="AA71" s="102"/>
      <c r="AB71" s="102"/>
      <c r="AC71" s="105">
        <f t="shared" si="35"/>
        <v>0</v>
      </c>
      <c r="AD71" s="105">
        <f t="shared" si="36"/>
        <v>0</v>
      </c>
      <c r="AE71" s="40"/>
      <c r="AF71" s="102"/>
      <c r="AG71" s="102"/>
      <c r="AH71" s="102"/>
      <c r="AI71" s="102"/>
      <c r="AJ71" s="102"/>
      <c r="AK71" s="102"/>
      <c r="AL71" s="102"/>
      <c r="AM71" s="102"/>
      <c r="AN71" s="102"/>
      <c r="AO71" s="102"/>
      <c r="AP71" s="102"/>
      <c r="AQ71" s="102"/>
      <c r="AR71" s="69"/>
      <c r="AS71" s="40"/>
      <c r="AT71" s="74" t="str">
        <f t="shared" si="37"/>
        <v/>
      </c>
      <c r="AU71" s="162">
        <f t="shared" si="38"/>
        <v>0</v>
      </c>
      <c r="AV71" s="162">
        <f t="shared" si="39"/>
        <v>0</v>
      </c>
    </row>
    <row r="72" spans="1:48" ht="20.100000000000001" hidden="1" customHeight="1" outlineLevel="1">
      <c r="A72" s="223" t="str">
        <f t="shared" si="29"/>
        <v/>
      </c>
      <c r="B72" s="556"/>
      <c r="C72" s="553"/>
      <c r="D72" s="102"/>
      <c r="E72" s="102"/>
      <c r="F72" s="102"/>
      <c r="G72" s="102"/>
      <c r="H72" s="540"/>
      <c r="I72" s="102"/>
      <c r="J72" s="102"/>
      <c r="K72" s="102"/>
      <c r="L72" s="102"/>
      <c r="M72" s="102"/>
      <c r="N72" s="102"/>
      <c r="O72" s="102"/>
      <c r="P72" s="102"/>
      <c r="Q72" s="102"/>
      <c r="R72" s="102"/>
      <c r="S72" s="102"/>
      <c r="T72" s="102"/>
      <c r="U72" s="102"/>
      <c r="V72" s="102"/>
      <c r="W72" s="102"/>
      <c r="X72" s="102"/>
      <c r="Y72" s="102"/>
      <c r="Z72" s="102"/>
      <c r="AA72" s="102"/>
      <c r="AB72" s="102"/>
      <c r="AC72" s="105">
        <f t="shared" si="35"/>
        <v>0</v>
      </c>
      <c r="AD72" s="105">
        <f t="shared" si="36"/>
        <v>0</v>
      </c>
      <c r="AE72" s="40"/>
      <c r="AF72" s="102"/>
      <c r="AG72" s="102"/>
      <c r="AH72" s="102"/>
      <c r="AI72" s="102"/>
      <c r="AJ72" s="102"/>
      <c r="AK72" s="102"/>
      <c r="AL72" s="102"/>
      <c r="AM72" s="102"/>
      <c r="AN72" s="102"/>
      <c r="AO72" s="102"/>
      <c r="AP72" s="102"/>
      <c r="AQ72" s="102"/>
      <c r="AR72" s="69"/>
      <c r="AS72" s="40"/>
      <c r="AT72" s="74" t="str">
        <f t="shared" si="37"/>
        <v/>
      </c>
      <c r="AU72" s="162">
        <f t="shared" si="38"/>
        <v>0</v>
      </c>
      <c r="AV72" s="162">
        <f t="shared" si="39"/>
        <v>0</v>
      </c>
    </row>
    <row r="73" spans="1:48" ht="20.100000000000001" hidden="1" customHeight="1" outlineLevel="1">
      <c r="A73" s="223" t="str">
        <f t="shared" si="29"/>
        <v/>
      </c>
      <c r="B73" s="556"/>
      <c r="C73" s="553"/>
      <c r="D73" s="102"/>
      <c r="E73" s="102"/>
      <c r="F73" s="102"/>
      <c r="G73" s="102"/>
      <c r="H73" s="540"/>
      <c r="I73" s="102"/>
      <c r="J73" s="102"/>
      <c r="K73" s="102"/>
      <c r="L73" s="102"/>
      <c r="M73" s="102"/>
      <c r="N73" s="102"/>
      <c r="O73" s="102"/>
      <c r="P73" s="102"/>
      <c r="Q73" s="102"/>
      <c r="R73" s="102"/>
      <c r="S73" s="102"/>
      <c r="T73" s="102"/>
      <c r="U73" s="102"/>
      <c r="V73" s="102"/>
      <c r="W73" s="102"/>
      <c r="X73" s="102"/>
      <c r="Y73" s="102"/>
      <c r="Z73" s="102"/>
      <c r="AA73" s="102"/>
      <c r="AB73" s="102"/>
      <c r="AC73" s="105">
        <f t="shared" si="35"/>
        <v>0</v>
      </c>
      <c r="AD73" s="105">
        <f t="shared" si="36"/>
        <v>0</v>
      </c>
      <c r="AE73" s="40"/>
      <c r="AF73" s="102"/>
      <c r="AG73" s="102"/>
      <c r="AH73" s="102"/>
      <c r="AI73" s="102"/>
      <c r="AJ73" s="102"/>
      <c r="AK73" s="102"/>
      <c r="AL73" s="102"/>
      <c r="AM73" s="102"/>
      <c r="AN73" s="102"/>
      <c r="AO73" s="102"/>
      <c r="AP73" s="102"/>
      <c r="AQ73" s="102"/>
      <c r="AR73" s="69"/>
      <c r="AS73" s="40"/>
      <c r="AT73" s="74" t="str">
        <f t="shared" si="37"/>
        <v/>
      </c>
      <c r="AU73" s="162">
        <f t="shared" si="38"/>
        <v>0</v>
      </c>
      <c r="AV73" s="162">
        <f t="shared" si="39"/>
        <v>0</v>
      </c>
    </row>
    <row r="74" spans="1:48" ht="20.100000000000001" hidden="1" customHeight="1" outlineLevel="1">
      <c r="A74" s="223" t="str">
        <f t="shared" si="29"/>
        <v/>
      </c>
      <c r="B74" s="556"/>
      <c r="C74" s="553"/>
      <c r="D74" s="102"/>
      <c r="E74" s="102"/>
      <c r="F74" s="102"/>
      <c r="G74" s="102"/>
      <c r="H74" s="540"/>
      <c r="I74" s="102"/>
      <c r="J74" s="102"/>
      <c r="K74" s="102"/>
      <c r="L74" s="102"/>
      <c r="M74" s="102"/>
      <c r="N74" s="102"/>
      <c r="O74" s="102"/>
      <c r="P74" s="102"/>
      <c r="Q74" s="102"/>
      <c r="R74" s="102"/>
      <c r="S74" s="102"/>
      <c r="T74" s="102"/>
      <c r="U74" s="102"/>
      <c r="V74" s="102"/>
      <c r="W74" s="102"/>
      <c r="X74" s="102"/>
      <c r="Y74" s="102"/>
      <c r="Z74" s="102"/>
      <c r="AA74" s="102"/>
      <c r="AB74" s="102"/>
      <c r="AC74" s="105">
        <f t="shared" si="35"/>
        <v>0</v>
      </c>
      <c r="AD74" s="105">
        <f t="shared" si="36"/>
        <v>0</v>
      </c>
      <c r="AE74" s="40"/>
      <c r="AF74" s="102"/>
      <c r="AG74" s="102"/>
      <c r="AH74" s="102"/>
      <c r="AI74" s="102"/>
      <c r="AJ74" s="102"/>
      <c r="AK74" s="102"/>
      <c r="AL74" s="102"/>
      <c r="AM74" s="102"/>
      <c r="AN74" s="102"/>
      <c r="AO74" s="102"/>
      <c r="AP74" s="102"/>
      <c r="AQ74" s="102"/>
      <c r="AR74" s="69"/>
      <c r="AS74" s="40"/>
      <c r="AT74" s="74" t="str">
        <f t="shared" si="37"/>
        <v/>
      </c>
      <c r="AU74" s="162">
        <f t="shared" si="38"/>
        <v>0</v>
      </c>
      <c r="AV74" s="162">
        <f t="shared" si="39"/>
        <v>0</v>
      </c>
    </row>
    <row r="75" spans="1:48" ht="20.100000000000001" hidden="1" customHeight="1" outlineLevel="1">
      <c r="A75" s="223" t="str">
        <f t="shared" si="29"/>
        <v/>
      </c>
      <c r="B75" s="556"/>
      <c r="C75" s="553"/>
      <c r="D75" s="102"/>
      <c r="E75" s="102"/>
      <c r="F75" s="102"/>
      <c r="G75" s="102"/>
      <c r="H75" s="540"/>
      <c r="I75" s="102"/>
      <c r="J75" s="102"/>
      <c r="K75" s="102"/>
      <c r="L75" s="102"/>
      <c r="M75" s="102"/>
      <c r="N75" s="102"/>
      <c r="O75" s="102"/>
      <c r="P75" s="102"/>
      <c r="Q75" s="102"/>
      <c r="R75" s="102"/>
      <c r="S75" s="102"/>
      <c r="T75" s="102"/>
      <c r="U75" s="102"/>
      <c r="V75" s="102"/>
      <c r="W75" s="102"/>
      <c r="X75" s="102"/>
      <c r="Y75" s="102"/>
      <c r="Z75" s="102"/>
      <c r="AA75" s="102"/>
      <c r="AB75" s="102"/>
      <c r="AC75" s="105">
        <f t="shared" si="35"/>
        <v>0</v>
      </c>
      <c r="AD75" s="105">
        <f t="shared" si="36"/>
        <v>0</v>
      </c>
      <c r="AE75" s="40"/>
      <c r="AF75" s="102"/>
      <c r="AG75" s="102"/>
      <c r="AH75" s="102"/>
      <c r="AI75" s="102"/>
      <c r="AJ75" s="102"/>
      <c r="AK75" s="102"/>
      <c r="AL75" s="102"/>
      <c r="AM75" s="102"/>
      <c r="AN75" s="102"/>
      <c r="AO75" s="102"/>
      <c r="AP75" s="102"/>
      <c r="AQ75" s="102"/>
      <c r="AR75" s="69"/>
      <c r="AS75" s="40"/>
      <c r="AT75" s="74" t="str">
        <f t="shared" si="37"/>
        <v/>
      </c>
      <c r="AU75" s="162">
        <f t="shared" si="38"/>
        <v>0</v>
      </c>
      <c r="AV75" s="162">
        <f t="shared" si="39"/>
        <v>0</v>
      </c>
    </row>
    <row r="76" spans="1:48" ht="20.100000000000001" hidden="1" customHeight="1" outlineLevel="1">
      <c r="A76" s="223" t="str">
        <f t="shared" si="29"/>
        <v/>
      </c>
      <c r="B76" s="556"/>
      <c r="C76" s="553"/>
      <c r="D76" s="102"/>
      <c r="E76" s="102"/>
      <c r="F76" s="102"/>
      <c r="G76" s="102"/>
      <c r="H76" s="540"/>
      <c r="I76" s="102"/>
      <c r="J76" s="102"/>
      <c r="K76" s="102"/>
      <c r="L76" s="102"/>
      <c r="M76" s="102"/>
      <c r="N76" s="102"/>
      <c r="O76" s="102"/>
      <c r="P76" s="102"/>
      <c r="Q76" s="102"/>
      <c r="R76" s="102"/>
      <c r="S76" s="102"/>
      <c r="T76" s="102"/>
      <c r="U76" s="102"/>
      <c r="V76" s="102"/>
      <c r="W76" s="102"/>
      <c r="X76" s="102"/>
      <c r="Y76" s="102"/>
      <c r="Z76" s="102"/>
      <c r="AA76" s="102"/>
      <c r="AB76" s="102"/>
      <c r="AC76" s="105">
        <f t="shared" si="35"/>
        <v>0</v>
      </c>
      <c r="AD76" s="105">
        <f t="shared" si="36"/>
        <v>0</v>
      </c>
      <c r="AE76" s="40"/>
      <c r="AF76" s="102"/>
      <c r="AG76" s="102"/>
      <c r="AH76" s="102"/>
      <c r="AI76" s="102"/>
      <c r="AJ76" s="102"/>
      <c r="AK76" s="102"/>
      <c r="AL76" s="102"/>
      <c r="AM76" s="102"/>
      <c r="AN76" s="102"/>
      <c r="AO76" s="102"/>
      <c r="AP76" s="102"/>
      <c r="AQ76" s="102"/>
      <c r="AR76" s="69"/>
      <c r="AS76" s="40"/>
      <c r="AT76" s="74" t="str">
        <f t="shared" si="37"/>
        <v/>
      </c>
      <c r="AU76" s="162">
        <f t="shared" si="38"/>
        <v>0</v>
      </c>
      <c r="AV76" s="162">
        <f t="shared" si="39"/>
        <v>0</v>
      </c>
    </row>
    <row r="77" spans="1:48" ht="20.100000000000001" hidden="1" customHeight="1" outlineLevel="1">
      <c r="A77" s="223" t="str">
        <f t="shared" si="29"/>
        <v/>
      </c>
      <c r="B77" s="556"/>
      <c r="C77" s="553"/>
      <c r="D77" s="102"/>
      <c r="E77" s="102"/>
      <c r="F77" s="102"/>
      <c r="G77" s="102"/>
      <c r="H77" s="540"/>
      <c r="I77" s="102"/>
      <c r="J77" s="102"/>
      <c r="K77" s="102"/>
      <c r="L77" s="102"/>
      <c r="M77" s="102"/>
      <c r="N77" s="102"/>
      <c r="O77" s="102"/>
      <c r="P77" s="102"/>
      <c r="Q77" s="102"/>
      <c r="R77" s="102"/>
      <c r="S77" s="102"/>
      <c r="T77" s="102"/>
      <c r="U77" s="102"/>
      <c r="V77" s="102"/>
      <c r="W77" s="102"/>
      <c r="X77" s="102"/>
      <c r="Y77" s="102"/>
      <c r="Z77" s="102"/>
      <c r="AA77" s="102"/>
      <c r="AB77" s="102"/>
      <c r="AC77" s="105">
        <f t="shared" si="35"/>
        <v>0</v>
      </c>
      <c r="AD77" s="105">
        <f t="shared" si="36"/>
        <v>0</v>
      </c>
      <c r="AE77" s="40"/>
      <c r="AF77" s="102"/>
      <c r="AG77" s="102"/>
      <c r="AH77" s="102"/>
      <c r="AI77" s="102"/>
      <c r="AJ77" s="102"/>
      <c r="AK77" s="102"/>
      <c r="AL77" s="102"/>
      <c r="AM77" s="102"/>
      <c r="AN77" s="102"/>
      <c r="AO77" s="102"/>
      <c r="AP77" s="102"/>
      <c r="AQ77" s="102"/>
      <c r="AR77" s="69"/>
      <c r="AS77" s="40"/>
      <c r="AT77" s="74" t="str">
        <f t="shared" si="37"/>
        <v/>
      </c>
      <c r="AU77" s="162">
        <f t="shared" si="38"/>
        <v>0</v>
      </c>
      <c r="AV77" s="162">
        <f t="shared" si="39"/>
        <v>0</v>
      </c>
    </row>
    <row r="78" spans="1:48" ht="20.100000000000001" hidden="1" customHeight="1" outlineLevel="1">
      <c r="A78" s="223" t="str">
        <f t="shared" si="29"/>
        <v/>
      </c>
      <c r="B78" s="556"/>
      <c r="C78" s="553"/>
      <c r="D78" s="102"/>
      <c r="E78" s="102"/>
      <c r="F78" s="102"/>
      <c r="G78" s="102"/>
      <c r="H78" s="540"/>
      <c r="I78" s="102"/>
      <c r="J78" s="102"/>
      <c r="K78" s="102"/>
      <c r="L78" s="102"/>
      <c r="M78" s="102"/>
      <c r="N78" s="102"/>
      <c r="O78" s="102"/>
      <c r="P78" s="102"/>
      <c r="Q78" s="102"/>
      <c r="R78" s="102"/>
      <c r="S78" s="102"/>
      <c r="T78" s="102"/>
      <c r="U78" s="102"/>
      <c r="V78" s="102"/>
      <c r="W78" s="102"/>
      <c r="X78" s="102"/>
      <c r="Y78" s="102"/>
      <c r="Z78" s="102"/>
      <c r="AA78" s="102"/>
      <c r="AB78" s="102"/>
      <c r="AC78" s="105">
        <f t="shared" si="35"/>
        <v>0</v>
      </c>
      <c r="AD78" s="105">
        <f t="shared" si="36"/>
        <v>0</v>
      </c>
      <c r="AE78" s="40"/>
      <c r="AF78" s="102"/>
      <c r="AG78" s="102"/>
      <c r="AH78" s="102"/>
      <c r="AI78" s="102"/>
      <c r="AJ78" s="102"/>
      <c r="AK78" s="102"/>
      <c r="AL78" s="102"/>
      <c r="AM78" s="102"/>
      <c r="AN78" s="102"/>
      <c r="AO78" s="102"/>
      <c r="AP78" s="102"/>
      <c r="AQ78" s="102"/>
      <c r="AR78" s="69"/>
      <c r="AS78" s="40"/>
      <c r="AT78" s="74" t="str">
        <f t="shared" si="37"/>
        <v/>
      </c>
      <c r="AU78" s="162">
        <f t="shared" si="38"/>
        <v>0</v>
      </c>
      <c r="AV78" s="162">
        <f t="shared" si="39"/>
        <v>0</v>
      </c>
    </row>
    <row r="79" spans="1:48" ht="20.100000000000001" hidden="1" customHeight="1" outlineLevel="1">
      <c r="A79" s="223" t="str">
        <f t="shared" si="29"/>
        <v/>
      </c>
      <c r="B79" s="556"/>
      <c r="C79" s="553"/>
      <c r="D79" s="102"/>
      <c r="E79" s="102"/>
      <c r="F79" s="102"/>
      <c r="G79" s="102"/>
      <c r="H79" s="540"/>
      <c r="I79" s="102"/>
      <c r="J79" s="102"/>
      <c r="K79" s="102"/>
      <c r="L79" s="102"/>
      <c r="M79" s="102"/>
      <c r="N79" s="102"/>
      <c r="O79" s="102"/>
      <c r="P79" s="102"/>
      <c r="Q79" s="102"/>
      <c r="R79" s="102"/>
      <c r="S79" s="102"/>
      <c r="T79" s="102"/>
      <c r="U79" s="102"/>
      <c r="V79" s="102"/>
      <c r="W79" s="102"/>
      <c r="X79" s="102"/>
      <c r="Y79" s="102"/>
      <c r="Z79" s="102"/>
      <c r="AA79" s="102"/>
      <c r="AB79" s="102"/>
      <c r="AC79" s="105">
        <f t="shared" si="35"/>
        <v>0</v>
      </c>
      <c r="AD79" s="105">
        <f t="shared" si="36"/>
        <v>0</v>
      </c>
      <c r="AE79" s="40"/>
      <c r="AF79" s="102"/>
      <c r="AG79" s="102"/>
      <c r="AH79" s="102"/>
      <c r="AI79" s="102"/>
      <c r="AJ79" s="102"/>
      <c r="AK79" s="102"/>
      <c r="AL79" s="102"/>
      <c r="AM79" s="102"/>
      <c r="AN79" s="102"/>
      <c r="AO79" s="102"/>
      <c r="AP79" s="102"/>
      <c r="AQ79" s="102"/>
      <c r="AR79" s="69"/>
      <c r="AS79" s="40"/>
      <c r="AT79" s="74" t="str">
        <f t="shared" si="37"/>
        <v/>
      </c>
      <c r="AU79" s="162">
        <f t="shared" si="38"/>
        <v>0</v>
      </c>
      <c r="AV79" s="162">
        <f t="shared" si="39"/>
        <v>0</v>
      </c>
    </row>
    <row r="80" spans="1:48" ht="20.100000000000001" hidden="1" customHeight="1" outlineLevel="1">
      <c r="A80" s="223" t="str">
        <f t="shared" si="29"/>
        <v/>
      </c>
      <c r="B80" s="556"/>
      <c r="C80" s="553"/>
      <c r="D80" s="102"/>
      <c r="E80" s="102"/>
      <c r="F80" s="102"/>
      <c r="G80" s="102"/>
      <c r="H80" s="540"/>
      <c r="I80" s="102"/>
      <c r="J80" s="102"/>
      <c r="K80" s="102"/>
      <c r="L80" s="102"/>
      <c r="M80" s="102"/>
      <c r="N80" s="102"/>
      <c r="O80" s="102"/>
      <c r="P80" s="102"/>
      <c r="Q80" s="102"/>
      <c r="R80" s="102"/>
      <c r="S80" s="102"/>
      <c r="T80" s="102"/>
      <c r="U80" s="102"/>
      <c r="V80" s="102"/>
      <c r="W80" s="102"/>
      <c r="X80" s="102"/>
      <c r="Y80" s="102"/>
      <c r="Z80" s="102"/>
      <c r="AA80" s="102"/>
      <c r="AB80" s="102"/>
      <c r="AC80" s="105">
        <f t="shared" si="35"/>
        <v>0</v>
      </c>
      <c r="AD80" s="105">
        <f t="shared" si="36"/>
        <v>0</v>
      </c>
      <c r="AE80" s="40"/>
      <c r="AF80" s="102"/>
      <c r="AG80" s="102"/>
      <c r="AH80" s="102"/>
      <c r="AI80" s="102"/>
      <c r="AJ80" s="102"/>
      <c r="AK80" s="102"/>
      <c r="AL80" s="102"/>
      <c r="AM80" s="102"/>
      <c r="AN80" s="102"/>
      <c r="AO80" s="102"/>
      <c r="AP80" s="102"/>
      <c r="AQ80" s="102"/>
      <c r="AR80" s="69"/>
      <c r="AS80" s="40"/>
      <c r="AT80" s="74" t="str">
        <f t="shared" si="37"/>
        <v/>
      </c>
      <c r="AU80" s="162">
        <f t="shared" si="38"/>
        <v>0</v>
      </c>
      <c r="AV80" s="162">
        <f t="shared" si="39"/>
        <v>0</v>
      </c>
    </row>
    <row r="81" spans="1:48" ht="20.100000000000001" customHeight="1" collapsed="1">
      <c r="A81" s="223"/>
      <c r="B81" s="159" t="s">
        <v>878</v>
      </c>
      <c r="C81" s="159"/>
      <c r="D81" s="105">
        <f t="shared" ref="D81" si="40">SUM(D52:D80)</f>
        <v>56616.431422462665</v>
      </c>
      <c r="E81" s="105">
        <f t="shared" ref="E81" si="41">SUM(E52:E80)</f>
        <v>56616.431422462665</v>
      </c>
      <c r="F81" s="105">
        <f t="shared" ref="F81" si="42">SUM(F52:F80)</f>
        <v>12900</v>
      </c>
      <c r="G81" s="105">
        <f t="shared" ref="G81" si="43">SUM(G52:G80)</f>
        <v>18500</v>
      </c>
      <c r="H81" s="540"/>
      <c r="I81" s="105">
        <f t="shared" ref="I81" si="44">SUM(I52:I80)</f>
        <v>15324</v>
      </c>
      <c r="J81" s="105">
        <f t="shared" ref="J81" si="45">SUM(J52:J80)</f>
        <v>15324</v>
      </c>
      <c r="K81" s="105">
        <f t="shared" ref="K81" si="46">SUM(K52:K80)</f>
        <v>15277.67163487232</v>
      </c>
      <c r="L81" s="105">
        <f t="shared" ref="L81" si="47">SUM(L52:L80)</f>
        <v>15277.67163487232</v>
      </c>
      <c r="M81" s="105">
        <f t="shared" ref="M81" si="48">SUM(M52:M80)</f>
        <v>11306.675000000001</v>
      </c>
      <c r="N81" s="105">
        <f t="shared" ref="N81" si="49">SUM(N52:N80)</f>
        <v>11306.675000000001</v>
      </c>
      <c r="O81" s="105">
        <f t="shared" ref="O81" si="50">SUM(O52:O80)</f>
        <v>5200</v>
      </c>
      <c r="P81" s="105">
        <f t="shared" ref="P81" si="51">SUM(P52:P80)</f>
        <v>5200</v>
      </c>
      <c r="Q81" s="105">
        <f t="shared" ref="Q81" si="52">SUM(Q52:Q80)</f>
        <v>5277.0847875903401</v>
      </c>
      <c r="R81" s="105">
        <f t="shared" ref="R81" si="53">SUM(R52:R80)</f>
        <v>5277.0847875903401</v>
      </c>
      <c r="S81" s="105">
        <f t="shared" ref="S81" si="54">SUM(S52:S80)</f>
        <v>0</v>
      </c>
      <c r="T81" s="105">
        <f t="shared" ref="T81" si="55">SUM(T52:T80)</f>
        <v>0</v>
      </c>
      <c r="U81" s="105">
        <f t="shared" ref="U81" si="56">SUM(U52:U80)</f>
        <v>4231</v>
      </c>
      <c r="V81" s="105">
        <f t="shared" ref="V81" si="57">SUM(V52:V80)</f>
        <v>4231</v>
      </c>
      <c r="W81" s="105">
        <f t="shared" ref="W81" si="58">SUM(W52:W80)</f>
        <v>0</v>
      </c>
      <c r="X81" s="105">
        <f t="shared" ref="X81" si="59">SUM(X52:X80)</f>
        <v>0</v>
      </c>
      <c r="Y81" s="105">
        <f t="shared" ref="Y81" si="60">SUM(Y52:Y80)</f>
        <v>0</v>
      </c>
      <c r="Z81" s="105">
        <f t="shared" ref="Z81" si="61">SUM(Z52:Z80)</f>
        <v>0</v>
      </c>
      <c r="AA81" s="105">
        <f t="shared" ref="AA81" si="62">SUM(AA52:AA80)</f>
        <v>0</v>
      </c>
      <c r="AB81" s="105">
        <f t="shared" ref="AB81" si="63">SUM(AB52:AB80)</f>
        <v>0</v>
      </c>
      <c r="AC81" s="105">
        <f t="shared" ref="AC81" si="64">SUM(AC52:AC80)</f>
        <v>56616.431422462665</v>
      </c>
      <c r="AD81" s="105">
        <f t="shared" ref="AD81" si="65">SUM(AD52:AD80)</f>
        <v>56616.431422462665</v>
      </c>
      <c r="AE81" s="40"/>
      <c r="AF81" s="105">
        <f t="shared" ref="AF81" si="66">SUM(AF52:AF80)</f>
        <v>0</v>
      </c>
      <c r="AG81" s="105">
        <f t="shared" ref="AG81" si="67">SUM(AG52:AG80)</f>
        <v>0</v>
      </c>
      <c r="AH81" s="105">
        <f t="shared" ref="AH81" si="68">SUM(AH52:AH80)</f>
        <v>0</v>
      </c>
      <c r="AI81" s="105">
        <f t="shared" ref="AI81" si="69">SUM(AI52:AI80)</f>
        <v>0</v>
      </c>
      <c r="AJ81" s="105">
        <f t="shared" ref="AJ81" si="70">SUM(AJ52:AJ80)</f>
        <v>0</v>
      </c>
      <c r="AK81" s="105">
        <f t="shared" ref="AK81" si="71">SUM(AK52:AK80)</f>
        <v>0</v>
      </c>
      <c r="AL81" s="105">
        <f t="shared" ref="AL81" si="72">SUM(AL52:AL80)</f>
        <v>0</v>
      </c>
      <c r="AM81" s="105">
        <f t="shared" ref="AM81" si="73">SUM(AM52:AM80)</f>
        <v>0</v>
      </c>
      <c r="AN81" s="105">
        <f t="shared" ref="AN81" si="74">SUM(AN52:AN80)</f>
        <v>0</v>
      </c>
      <c r="AO81" s="105">
        <f t="shared" ref="AO81" si="75">SUM(AO52:AO80)</f>
        <v>0</v>
      </c>
      <c r="AP81" s="105">
        <f t="shared" ref="AP81" si="76">SUM(AP52:AP80)</f>
        <v>0</v>
      </c>
      <c r="AQ81" s="105">
        <f t="shared" ref="AQ81" si="77">SUM(AQ52:AQ80)</f>
        <v>0</v>
      </c>
      <c r="AR81" s="69"/>
      <c r="AS81" s="40"/>
      <c r="AT81" s="74" t="str">
        <f t="shared" si="32"/>
        <v/>
      </c>
    </row>
    <row r="82" spans="1:48" ht="20.100000000000001" customHeight="1">
      <c r="A82" s="223"/>
      <c r="B82" s="167"/>
      <c r="C82" s="167"/>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40"/>
      <c r="AF82" s="168"/>
      <c r="AG82" s="168"/>
      <c r="AH82" s="168"/>
      <c r="AI82" s="168"/>
      <c r="AJ82" s="168"/>
      <c r="AK82" s="168"/>
      <c r="AL82" s="168"/>
      <c r="AM82" s="168"/>
      <c r="AN82" s="168"/>
      <c r="AO82" s="168"/>
      <c r="AP82" s="168"/>
      <c r="AQ82" s="168"/>
      <c r="AR82" s="69"/>
      <c r="AS82" s="40"/>
      <c r="AT82" s="74" t="str">
        <f t="shared" si="32"/>
        <v/>
      </c>
    </row>
    <row r="83" spans="1:48" ht="20.100000000000001" customHeight="1">
      <c r="A83" s="223"/>
      <c r="B83" s="555" t="s">
        <v>879</v>
      </c>
      <c r="C83" s="159" t="s">
        <v>107</v>
      </c>
      <c r="D83" s="287" t="s">
        <v>690</v>
      </c>
      <c r="E83" s="287" t="s">
        <v>690</v>
      </c>
      <c r="F83" s="287" t="s">
        <v>690</v>
      </c>
      <c r="G83" s="287" t="s">
        <v>690</v>
      </c>
      <c r="H83" s="538"/>
      <c r="I83" s="287" t="s">
        <v>690</v>
      </c>
      <c r="J83" s="287" t="s">
        <v>690</v>
      </c>
      <c r="K83" s="287" t="s">
        <v>690</v>
      </c>
      <c r="L83" s="287" t="s">
        <v>690</v>
      </c>
      <c r="M83" s="287" t="s">
        <v>690</v>
      </c>
      <c r="N83" s="287" t="s">
        <v>690</v>
      </c>
      <c r="O83" s="287" t="s">
        <v>690</v>
      </c>
      <c r="P83" s="287" t="s">
        <v>690</v>
      </c>
      <c r="Q83" s="287" t="s">
        <v>690</v>
      </c>
      <c r="R83" s="287" t="s">
        <v>690</v>
      </c>
      <c r="S83" s="287" t="s">
        <v>690</v>
      </c>
      <c r="T83" s="287" t="s">
        <v>690</v>
      </c>
      <c r="U83" s="287" t="s">
        <v>690</v>
      </c>
      <c r="V83" s="287" t="s">
        <v>690</v>
      </c>
      <c r="W83" s="287" t="s">
        <v>690</v>
      </c>
      <c r="X83" s="287" t="s">
        <v>690</v>
      </c>
      <c r="Y83" s="287" t="s">
        <v>690</v>
      </c>
      <c r="Z83" s="287" t="s">
        <v>690</v>
      </c>
      <c r="AA83" s="287" t="s">
        <v>690</v>
      </c>
      <c r="AB83" s="287" t="s">
        <v>690</v>
      </c>
      <c r="AC83" s="287" t="s">
        <v>690</v>
      </c>
      <c r="AD83" s="287" t="s">
        <v>690</v>
      </c>
      <c r="AE83" s="40"/>
      <c r="AF83" s="168"/>
      <c r="AG83" s="168"/>
      <c r="AH83" s="168"/>
      <c r="AI83" s="168"/>
      <c r="AJ83" s="168"/>
      <c r="AK83" s="168"/>
      <c r="AL83" s="168"/>
      <c r="AM83" s="168"/>
      <c r="AN83" s="168"/>
      <c r="AO83" s="168"/>
      <c r="AP83" s="168"/>
      <c r="AQ83" s="168"/>
      <c r="AR83" s="69"/>
      <c r="AS83" s="40"/>
      <c r="AT83" s="74"/>
    </row>
    <row r="84" spans="1:48" ht="20.100000000000001" customHeight="1">
      <c r="A84" s="223" t="str">
        <f t="shared" ref="A84:A100" si="78">IF(AND(SUM(AC84:AD84)&lt;&gt;0,B84=""),"Please ensure all items are labelled","")</f>
        <v/>
      </c>
      <c r="B84" s="11" t="s">
        <v>880</v>
      </c>
      <c r="C84" s="553" t="s">
        <v>4</v>
      </c>
      <c r="D84" s="115">
        <v>5500</v>
      </c>
      <c r="E84" s="101">
        <v>5500</v>
      </c>
      <c r="F84" s="101">
        <v>0</v>
      </c>
      <c r="G84" s="101">
        <v>0</v>
      </c>
      <c r="H84" s="540"/>
      <c r="I84" s="101">
        <v>5500</v>
      </c>
      <c r="J84" s="101">
        <v>5500</v>
      </c>
      <c r="K84" s="101"/>
      <c r="L84" s="101"/>
      <c r="M84" s="101"/>
      <c r="N84" s="101"/>
      <c r="O84" s="101"/>
      <c r="P84" s="101"/>
      <c r="Q84" s="101"/>
      <c r="R84" s="101"/>
      <c r="S84" s="101"/>
      <c r="T84" s="101"/>
      <c r="U84" s="101"/>
      <c r="V84" s="101"/>
      <c r="W84" s="101"/>
      <c r="X84" s="101"/>
      <c r="Y84" s="101"/>
      <c r="Z84" s="101"/>
      <c r="AA84" s="101"/>
      <c r="AB84" s="101"/>
      <c r="AC84" s="105">
        <f t="shared" ref="AC84:AC87" si="79">I84+K84+M84+O84+Q84+S84+U84+W84+Y84+AA84</f>
        <v>5500</v>
      </c>
      <c r="AD84" s="105">
        <f t="shared" ref="AD84:AD87" si="80">J84+L84+N84+P84+R84+T84++V84+X84+Z84+AB84</f>
        <v>5500</v>
      </c>
      <c r="AE84" s="40"/>
      <c r="AF84" s="101"/>
      <c r="AG84" s="101"/>
      <c r="AH84" s="101"/>
      <c r="AI84" s="101"/>
      <c r="AJ84" s="101"/>
      <c r="AK84" s="101"/>
      <c r="AL84" s="101"/>
      <c r="AM84" s="101"/>
      <c r="AN84" s="101"/>
      <c r="AO84" s="101"/>
      <c r="AP84" s="101"/>
      <c r="AQ84" s="101"/>
      <c r="AR84" s="69"/>
      <c r="AS84" s="40"/>
      <c r="AT84" s="74"/>
      <c r="AU84" s="162">
        <f t="shared" ref="AU84:AU87" si="81">IF(OR(D84="",AND(D84&gt;0.99*AC84,D84&lt;1.01*AC84)),0,"In Year Effect. There is a difference of "&amp;D84-AC84&amp;" between the entered year end position and the sum of the profile.")</f>
        <v>0</v>
      </c>
      <c r="AV84" s="162">
        <f t="shared" ref="AV84:AV87" si="82">IF(OR(E84="",AND(E84&gt;0.99*AD84,E84&lt;1.01*AD84)),0,"FYE. There is a difference of "&amp;E84-AD84&amp;" between the entered year end position and the sum of the profile.")</f>
        <v>0</v>
      </c>
    </row>
    <row r="85" spans="1:48" ht="20.100000000000001" customHeight="1">
      <c r="A85" s="223" t="str">
        <f t="shared" si="78"/>
        <v/>
      </c>
      <c r="B85" s="11" t="s">
        <v>881</v>
      </c>
      <c r="C85" s="553" t="s">
        <v>4</v>
      </c>
      <c r="D85" s="102">
        <v>3500</v>
      </c>
      <c r="E85" s="102">
        <v>3500</v>
      </c>
      <c r="F85" s="102">
        <v>0</v>
      </c>
      <c r="G85" s="102">
        <v>0</v>
      </c>
      <c r="H85" s="540"/>
      <c r="I85" s="102">
        <v>3500</v>
      </c>
      <c r="J85" s="102">
        <v>3500</v>
      </c>
      <c r="K85" s="102"/>
      <c r="L85" s="102"/>
      <c r="M85" s="102"/>
      <c r="N85" s="102"/>
      <c r="O85" s="102"/>
      <c r="P85" s="102"/>
      <c r="Q85" s="102"/>
      <c r="R85" s="102"/>
      <c r="S85" s="102"/>
      <c r="T85" s="102"/>
      <c r="U85" s="102"/>
      <c r="V85" s="102"/>
      <c r="W85" s="102"/>
      <c r="X85" s="102"/>
      <c r="Y85" s="102"/>
      <c r="Z85" s="102"/>
      <c r="AA85" s="102"/>
      <c r="AB85" s="102"/>
      <c r="AC85" s="105">
        <f t="shared" si="79"/>
        <v>3500</v>
      </c>
      <c r="AD85" s="105">
        <f t="shared" si="80"/>
        <v>3500</v>
      </c>
      <c r="AE85" s="40"/>
      <c r="AF85" s="102"/>
      <c r="AG85" s="102"/>
      <c r="AH85" s="102"/>
      <c r="AI85" s="102"/>
      <c r="AJ85" s="102"/>
      <c r="AK85" s="102"/>
      <c r="AL85" s="102"/>
      <c r="AM85" s="102"/>
      <c r="AN85" s="102"/>
      <c r="AO85" s="102"/>
      <c r="AP85" s="102"/>
      <c r="AQ85" s="102"/>
      <c r="AR85" s="69"/>
      <c r="AS85" s="40"/>
      <c r="AT85" s="74"/>
      <c r="AU85" s="162">
        <f t="shared" si="81"/>
        <v>0</v>
      </c>
      <c r="AV85" s="162">
        <f t="shared" si="82"/>
        <v>0</v>
      </c>
    </row>
    <row r="86" spans="1:48" ht="20.100000000000001" customHeight="1">
      <c r="A86" s="223" t="str">
        <f t="shared" si="78"/>
        <v/>
      </c>
      <c r="B86" s="11" t="s">
        <v>882</v>
      </c>
      <c r="C86" s="553" t="s">
        <v>4</v>
      </c>
      <c r="D86" s="102">
        <v>10482.5</v>
      </c>
      <c r="E86" s="102">
        <v>10482.5</v>
      </c>
      <c r="F86" s="102">
        <v>0</v>
      </c>
      <c r="G86" s="102">
        <v>0</v>
      </c>
      <c r="H86" s="540"/>
      <c r="I86" s="102"/>
      <c r="J86" s="102"/>
      <c r="K86" s="102"/>
      <c r="L86" s="102"/>
      <c r="M86" s="102"/>
      <c r="N86" s="102"/>
      <c r="O86" s="102"/>
      <c r="P86" s="102"/>
      <c r="Q86" s="102">
        <v>10482.5</v>
      </c>
      <c r="R86" s="102">
        <v>10482.5</v>
      </c>
      <c r="S86" s="102"/>
      <c r="T86" s="102"/>
      <c r="U86" s="102"/>
      <c r="V86" s="102"/>
      <c r="W86" s="102"/>
      <c r="X86" s="102"/>
      <c r="Y86" s="102"/>
      <c r="Z86" s="102"/>
      <c r="AA86" s="102"/>
      <c r="AB86" s="102"/>
      <c r="AC86" s="105">
        <f t="shared" si="79"/>
        <v>10482.5</v>
      </c>
      <c r="AD86" s="105">
        <f t="shared" si="80"/>
        <v>10482.5</v>
      </c>
      <c r="AE86" s="40"/>
      <c r="AF86" s="102"/>
      <c r="AG86" s="102"/>
      <c r="AH86" s="102"/>
      <c r="AI86" s="102"/>
      <c r="AJ86" s="102"/>
      <c r="AK86" s="102"/>
      <c r="AL86" s="102"/>
      <c r="AM86" s="102"/>
      <c r="AN86" s="102"/>
      <c r="AO86" s="102"/>
      <c r="AP86" s="102"/>
      <c r="AQ86" s="102"/>
      <c r="AR86" s="69"/>
      <c r="AS86" s="40"/>
      <c r="AT86" s="74"/>
      <c r="AU86" s="162">
        <f t="shared" si="81"/>
        <v>0</v>
      </c>
      <c r="AV86" s="162">
        <f t="shared" si="82"/>
        <v>0</v>
      </c>
    </row>
    <row r="87" spans="1:48" ht="20.100000000000001" customHeight="1">
      <c r="A87" s="223" t="str">
        <f t="shared" si="78"/>
        <v/>
      </c>
      <c r="B87" s="11" t="s">
        <v>883</v>
      </c>
      <c r="C87" s="553" t="s">
        <v>18</v>
      </c>
      <c r="D87" s="102">
        <v>100</v>
      </c>
      <c r="E87" s="102">
        <v>100</v>
      </c>
      <c r="F87" s="102">
        <v>0</v>
      </c>
      <c r="G87" s="102">
        <v>0</v>
      </c>
      <c r="H87" s="540"/>
      <c r="I87" s="102"/>
      <c r="J87" s="102"/>
      <c r="K87" s="102">
        <v>100</v>
      </c>
      <c r="L87" s="102">
        <v>100</v>
      </c>
      <c r="M87" s="102"/>
      <c r="N87" s="102"/>
      <c r="O87" s="102"/>
      <c r="P87" s="102"/>
      <c r="Q87" s="102"/>
      <c r="R87" s="102"/>
      <c r="S87" s="102"/>
      <c r="T87" s="102"/>
      <c r="U87" s="102"/>
      <c r="V87" s="102"/>
      <c r="W87" s="102"/>
      <c r="X87" s="102"/>
      <c r="Y87" s="102"/>
      <c r="Z87" s="102"/>
      <c r="AA87" s="102"/>
      <c r="AB87" s="102"/>
      <c r="AC87" s="105">
        <f t="shared" si="79"/>
        <v>100</v>
      </c>
      <c r="AD87" s="105">
        <f t="shared" si="80"/>
        <v>100</v>
      </c>
      <c r="AE87" s="40"/>
      <c r="AF87" s="102"/>
      <c r="AG87" s="102"/>
      <c r="AH87" s="102"/>
      <c r="AI87" s="102"/>
      <c r="AJ87" s="102"/>
      <c r="AK87" s="102"/>
      <c r="AL87" s="102"/>
      <c r="AM87" s="102"/>
      <c r="AN87" s="102"/>
      <c r="AO87" s="102"/>
      <c r="AP87" s="102"/>
      <c r="AQ87" s="102"/>
      <c r="AR87" s="69"/>
      <c r="AS87" s="40"/>
      <c r="AT87" s="74"/>
      <c r="AU87" s="162">
        <f t="shared" si="81"/>
        <v>0</v>
      </c>
      <c r="AV87" s="162">
        <f t="shared" si="82"/>
        <v>0</v>
      </c>
    </row>
    <row r="88" spans="1:48" ht="20.100000000000001" customHeight="1">
      <c r="A88" s="223" t="str">
        <f t="shared" si="78"/>
        <v/>
      </c>
      <c r="B88" s="11" t="s">
        <v>884</v>
      </c>
      <c r="C88" s="553" t="s">
        <v>18</v>
      </c>
      <c r="D88" s="102">
        <v>2500</v>
      </c>
      <c r="E88" s="102">
        <v>2500</v>
      </c>
      <c r="F88" s="102">
        <v>0</v>
      </c>
      <c r="G88" s="102">
        <v>0</v>
      </c>
      <c r="H88" s="540"/>
      <c r="I88" s="102">
        <v>1500</v>
      </c>
      <c r="J88" s="102">
        <v>1500</v>
      </c>
      <c r="K88" s="102">
        <v>1000</v>
      </c>
      <c r="L88" s="102">
        <v>1000</v>
      </c>
      <c r="M88" s="102"/>
      <c r="N88" s="102"/>
      <c r="O88" s="102"/>
      <c r="P88" s="102"/>
      <c r="Q88" s="102"/>
      <c r="R88" s="102"/>
      <c r="S88" s="102"/>
      <c r="T88" s="102"/>
      <c r="U88" s="102"/>
      <c r="V88" s="102"/>
      <c r="W88" s="102"/>
      <c r="X88" s="102"/>
      <c r="Y88" s="102"/>
      <c r="Z88" s="102"/>
      <c r="AA88" s="102"/>
      <c r="AB88" s="102"/>
      <c r="AC88" s="105">
        <f t="shared" ref="AC88:AC100" si="83">I88+K88+M88+O88+Q88+S88+U88+W88+Y88+AA88</f>
        <v>2500</v>
      </c>
      <c r="AD88" s="105">
        <f t="shared" ref="AD88:AD100" si="84">J88+L88+N88+P88+R88+T88++V88+X88+Z88+AB88</f>
        <v>2500</v>
      </c>
      <c r="AE88" s="40"/>
      <c r="AF88" s="102"/>
      <c r="AG88" s="102"/>
      <c r="AH88" s="102"/>
      <c r="AI88" s="102"/>
      <c r="AJ88" s="102"/>
      <c r="AK88" s="102"/>
      <c r="AL88" s="102"/>
      <c r="AM88" s="102"/>
      <c r="AN88" s="102"/>
      <c r="AO88" s="102"/>
      <c r="AP88" s="102"/>
      <c r="AQ88" s="102"/>
      <c r="AR88" s="69"/>
      <c r="AS88" s="40"/>
      <c r="AT88" s="74"/>
      <c r="AU88" s="162">
        <f t="shared" ref="AU88:AU100" si="85">IF(OR(D88="",AND(D88&gt;0.99*AC88,D88&lt;1.01*AC88)),0,"In Year Effect. There is a difference of "&amp;D88-AC88&amp;" between the entered year end position and the sum of the profile.")</f>
        <v>0</v>
      </c>
      <c r="AV88" s="162">
        <f t="shared" ref="AV88:AV100" si="86">IF(OR(E88="",AND(E88&gt;0.99*AD88,E88&lt;1.01*AD88)),0,"FYE. There is a difference of "&amp;E88-AD88&amp;" between the entered year end position and the sum of the profile.")</f>
        <v>0</v>
      </c>
    </row>
    <row r="89" spans="1:48" ht="20.100000000000001" customHeight="1">
      <c r="A89" s="223" t="str">
        <f t="shared" si="78"/>
        <v/>
      </c>
      <c r="B89" s="11" t="s">
        <v>885</v>
      </c>
      <c r="C89" s="553" t="s">
        <v>6</v>
      </c>
      <c r="D89" s="102">
        <v>1300</v>
      </c>
      <c r="E89" s="102">
        <v>1300</v>
      </c>
      <c r="F89" s="102">
        <v>-7700</v>
      </c>
      <c r="G89" s="102">
        <v>0</v>
      </c>
      <c r="H89" s="540"/>
      <c r="I89" s="102">
        <v>1300</v>
      </c>
      <c r="J89" s="102">
        <v>1300</v>
      </c>
      <c r="K89" s="102"/>
      <c r="L89" s="102"/>
      <c r="M89" s="102"/>
      <c r="N89" s="102"/>
      <c r="O89" s="102"/>
      <c r="P89" s="102"/>
      <c r="Q89" s="102"/>
      <c r="R89" s="102"/>
      <c r="S89" s="102"/>
      <c r="T89" s="102"/>
      <c r="U89" s="102"/>
      <c r="V89" s="102"/>
      <c r="W89" s="102"/>
      <c r="X89" s="102"/>
      <c r="Y89" s="102"/>
      <c r="Z89" s="102"/>
      <c r="AA89" s="102"/>
      <c r="AB89" s="102"/>
      <c r="AC89" s="105">
        <f t="shared" si="83"/>
        <v>1300</v>
      </c>
      <c r="AD89" s="105">
        <f t="shared" si="84"/>
        <v>1300</v>
      </c>
      <c r="AE89" s="40"/>
      <c r="AF89" s="102"/>
      <c r="AG89" s="102"/>
      <c r="AH89" s="102"/>
      <c r="AI89" s="102"/>
      <c r="AJ89" s="102"/>
      <c r="AK89" s="102"/>
      <c r="AL89" s="102"/>
      <c r="AM89" s="102"/>
      <c r="AN89" s="102"/>
      <c r="AO89" s="102"/>
      <c r="AP89" s="102"/>
      <c r="AQ89" s="102"/>
      <c r="AR89" s="69"/>
      <c r="AS89" s="40"/>
      <c r="AT89" s="74"/>
      <c r="AU89" s="162">
        <f t="shared" si="85"/>
        <v>0</v>
      </c>
      <c r="AV89" s="162">
        <f t="shared" si="86"/>
        <v>0</v>
      </c>
    </row>
    <row r="90" spans="1:48" ht="20.100000000000001" customHeight="1">
      <c r="A90" s="223" t="str">
        <f t="shared" si="78"/>
        <v/>
      </c>
      <c r="B90" s="11" t="s">
        <v>886</v>
      </c>
      <c r="C90" s="553" t="s">
        <v>6</v>
      </c>
      <c r="D90" s="102">
        <v>21000</v>
      </c>
      <c r="E90" s="102">
        <v>21000</v>
      </c>
      <c r="F90" s="102">
        <v>0</v>
      </c>
      <c r="G90" s="102">
        <v>0</v>
      </c>
      <c r="H90" s="540"/>
      <c r="I90" s="102">
        <v>15750</v>
      </c>
      <c r="J90" s="102">
        <v>15750</v>
      </c>
      <c r="K90" s="102">
        <v>5250</v>
      </c>
      <c r="L90" s="102">
        <v>5250</v>
      </c>
      <c r="M90" s="102"/>
      <c r="N90" s="102"/>
      <c r="O90" s="102"/>
      <c r="P90" s="102"/>
      <c r="Q90" s="102"/>
      <c r="R90" s="102"/>
      <c r="S90" s="102"/>
      <c r="T90" s="102"/>
      <c r="U90" s="102"/>
      <c r="V90" s="102"/>
      <c r="W90" s="102"/>
      <c r="X90" s="102"/>
      <c r="Y90" s="102"/>
      <c r="Z90" s="102"/>
      <c r="AA90" s="102"/>
      <c r="AB90" s="102"/>
      <c r="AC90" s="105">
        <f t="shared" si="83"/>
        <v>21000</v>
      </c>
      <c r="AD90" s="105">
        <f t="shared" si="84"/>
        <v>21000</v>
      </c>
      <c r="AE90" s="40"/>
      <c r="AF90" s="102"/>
      <c r="AG90" s="102"/>
      <c r="AH90" s="102"/>
      <c r="AI90" s="102"/>
      <c r="AJ90" s="102"/>
      <c r="AK90" s="102"/>
      <c r="AL90" s="102"/>
      <c r="AM90" s="102"/>
      <c r="AN90" s="102"/>
      <c r="AO90" s="102"/>
      <c r="AP90" s="102"/>
      <c r="AQ90" s="102"/>
      <c r="AR90" s="69"/>
      <c r="AS90" s="40"/>
      <c r="AT90" s="74"/>
      <c r="AU90" s="162">
        <f t="shared" si="85"/>
        <v>0</v>
      </c>
      <c r="AV90" s="162">
        <f t="shared" si="86"/>
        <v>0</v>
      </c>
    </row>
    <row r="91" spans="1:48" ht="20.100000000000001" customHeight="1" outlineLevel="2">
      <c r="A91" s="223" t="str">
        <f t="shared" si="78"/>
        <v/>
      </c>
      <c r="B91" s="11" t="s">
        <v>887</v>
      </c>
      <c r="C91" s="553" t="s">
        <v>18</v>
      </c>
      <c r="D91" s="102">
        <v>29077</v>
      </c>
      <c r="E91" s="102">
        <v>29077</v>
      </c>
      <c r="F91" s="102">
        <v>0</v>
      </c>
      <c r="G91" s="102">
        <v>0</v>
      </c>
      <c r="H91" s="540"/>
      <c r="I91" s="102">
        <v>29077</v>
      </c>
      <c r="J91" s="102">
        <v>29077</v>
      </c>
      <c r="K91" s="102"/>
      <c r="L91" s="102"/>
      <c r="M91" s="102"/>
      <c r="N91" s="102"/>
      <c r="O91" s="102"/>
      <c r="P91" s="102"/>
      <c r="Q91" s="102"/>
      <c r="R91" s="102"/>
      <c r="S91" s="102"/>
      <c r="T91" s="102"/>
      <c r="U91" s="102"/>
      <c r="V91" s="102"/>
      <c r="W91" s="102"/>
      <c r="X91" s="102"/>
      <c r="Y91" s="102"/>
      <c r="Z91" s="102"/>
      <c r="AA91" s="102"/>
      <c r="AB91" s="102"/>
      <c r="AC91" s="105">
        <f t="shared" si="83"/>
        <v>29077</v>
      </c>
      <c r="AD91" s="105">
        <f t="shared" si="84"/>
        <v>29077</v>
      </c>
      <c r="AE91" s="40"/>
      <c r="AF91" s="102"/>
      <c r="AG91" s="102"/>
      <c r="AH91" s="102"/>
      <c r="AI91" s="102"/>
      <c r="AJ91" s="102"/>
      <c r="AK91" s="102"/>
      <c r="AL91" s="102"/>
      <c r="AM91" s="102"/>
      <c r="AN91" s="102"/>
      <c r="AO91" s="102"/>
      <c r="AP91" s="102"/>
      <c r="AQ91" s="102"/>
      <c r="AR91" s="69"/>
      <c r="AS91" s="40"/>
      <c r="AT91" s="74"/>
      <c r="AU91" s="162">
        <f t="shared" si="85"/>
        <v>0</v>
      </c>
      <c r="AV91" s="162">
        <f t="shared" si="86"/>
        <v>0</v>
      </c>
    </row>
    <row r="92" spans="1:48" ht="20.100000000000001" customHeight="1" outlineLevel="2">
      <c r="A92" s="223" t="str">
        <f t="shared" si="78"/>
        <v/>
      </c>
      <c r="B92" s="11" t="s">
        <v>888</v>
      </c>
      <c r="C92" s="553" t="s">
        <v>18</v>
      </c>
      <c r="D92" s="102">
        <v>799.90116177700088</v>
      </c>
      <c r="E92" s="102">
        <v>799.90116177700088</v>
      </c>
      <c r="F92" s="102">
        <v>0</v>
      </c>
      <c r="G92" s="102">
        <v>0</v>
      </c>
      <c r="H92" s="540"/>
      <c r="I92" s="102">
        <v>799.90116177700088</v>
      </c>
      <c r="J92" s="102">
        <v>799.90116177700088</v>
      </c>
      <c r="K92" s="102"/>
      <c r="L92" s="102"/>
      <c r="M92" s="102"/>
      <c r="N92" s="102"/>
      <c r="O92" s="102"/>
      <c r="P92" s="102"/>
      <c r="Q92" s="102"/>
      <c r="R92" s="102"/>
      <c r="S92" s="102"/>
      <c r="T92" s="102"/>
      <c r="U92" s="102"/>
      <c r="V92" s="102"/>
      <c r="W92" s="102"/>
      <c r="X92" s="102"/>
      <c r="Y92" s="102"/>
      <c r="Z92" s="102"/>
      <c r="AA92" s="102"/>
      <c r="AB92" s="102"/>
      <c r="AC92" s="105">
        <f t="shared" si="83"/>
        <v>799.90116177700088</v>
      </c>
      <c r="AD92" s="105">
        <f t="shared" si="84"/>
        <v>799.90116177700088</v>
      </c>
      <c r="AE92" s="40"/>
      <c r="AF92" s="102"/>
      <c r="AG92" s="102"/>
      <c r="AH92" s="102"/>
      <c r="AI92" s="102"/>
      <c r="AJ92" s="102"/>
      <c r="AK92" s="102"/>
      <c r="AL92" s="102"/>
      <c r="AM92" s="102"/>
      <c r="AN92" s="102"/>
      <c r="AO92" s="102"/>
      <c r="AP92" s="102"/>
      <c r="AQ92" s="102"/>
      <c r="AR92" s="69"/>
      <c r="AS92" s="40"/>
      <c r="AT92" s="74"/>
      <c r="AU92" s="162">
        <f t="shared" si="85"/>
        <v>0</v>
      </c>
      <c r="AV92" s="162">
        <f t="shared" si="86"/>
        <v>0</v>
      </c>
    </row>
    <row r="93" spans="1:48" ht="20.100000000000001" customHeight="1" outlineLevel="2">
      <c r="A93" s="223" t="str">
        <f t="shared" si="78"/>
        <v/>
      </c>
      <c r="B93" s="11" t="s">
        <v>889</v>
      </c>
      <c r="C93" s="553" t="s">
        <v>18</v>
      </c>
      <c r="D93" s="102">
        <v>1408.4</v>
      </c>
      <c r="E93" s="102">
        <v>1408.4</v>
      </c>
      <c r="F93" s="102">
        <v>0</v>
      </c>
      <c r="G93" s="102">
        <v>0</v>
      </c>
      <c r="H93" s="540"/>
      <c r="I93" s="102">
        <v>1408.4</v>
      </c>
      <c r="J93" s="102">
        <v>1408.4</v>
      </c>
      <c r="K93" s="102"/>
      <c r="L93" s="102"/>
      <c r="M93" s="102"/>
      <c r="N93" s="102"/>
      <c r="O93" s="102"/>
      <c r="P93" s="102"/>
      <c r="Q93" s="102"/>
      <c r="R93" s="102"/>
      <c r="S93" s="102"/>
      <c r="T93" s="102"/>
      <c r="U93" s="102"/>
      <c r="V93" s="102"/>
      <c r="W93" s="102"/>
      <c r="X93" s="102"/>
      <c r="Y93" s="102"/>
      <c r="Z93" s="102"/>
      <c r="AA93" s="102"/>
      <c r="AB93" s="102"/>
      <c r="AC93" s="105">
        <f t="shared" si="83"/>
        <v>1408.4</v>
      </c>
      <c r="AD93" s="105">
        <f t="shared" si="84"/>
        <v>1408.4</v>
      </c>
      <c r="AE93" s="40"/>
      <c r="AF93" s="102"/>
      <c r="AG93" s="102"/>
      <c r="AH93" s="102"/>
      <c r="AI93" s="102"/>
      <c r="AJ93" s="102"/>
      <c r="AK93" s="102"/>
      <c r="AL93" s="102"/>
      <c r="AM93" s="102"/>
      <c r="AN93" s="102"/>
      <c r="AO93" s="102"/>
      <c r="AP93" s="102"/>
      <c r="AQ93" s="102"/>
      <c r="AR93" s="69"/>
      <c r="AS93" s="40"/>
      <c r="AT93" s="74"/>
      <c r="AU93" s="162">
        <f t="shared" si="85"/>
        <v>0</v>
      </c>
      <c r="AV93" s="162">
        <f t="shared" si="86"/>
        <v>0</v>
      </c>
    </row>
    <row r="94" spans="1:48" ht="20.100000000000001" customHeight="1" outlineLevel="2">
      <c r="A94" s="223" t="str">
        <f t="shared" si="78"/>
        <v/>
      </c>
      <c r="B94" s="11" t="s">
        <v>890</v>
      </c>
      <c r="C94" s="553" t="s">
        <v>18</v>
      </c>
      <c r="D94" s="102">
        <v>210</v>
      </c>
      <c r="E94" s="102">
        <v>210</v>
      </c>
      <c r="F94" s="102">
        <v>0</v>
      </c>
      <c r="G94" s="102">
        <v>0</v>
      </c>
      <c r="H94" s="540"/>
      <c r="I94" s="102">
        <v>210</v>
      </c>
      <c r="J94" s="102">
        <v>210</v>
      </c>
      <c r="K94" s="102"/>
      <c r="L94" s="102"/>
      <c r="M94" s="102"/>
      <c r="N94" s="102"/>
      <c r="O94" s="102"/>
      <c r="P94" s="102"/>
      <c r="Q94" s="102"/>
      <c r="R94" s="102"/>
      <c r="S94" s="102"/>
      <c r="T94" s="102"/>
      <c r="U94" s="102"/>
      <c r="V94" s="102"/>
      <c r="W94" s="102"/>
      <c r="X94" s="102"/>
      <c r="Y94" s="102"/>
      <c r="Z94" s="102"/>
      <c r="AA94" s="102"/>
      <c r="AB94" s="102"/>
      <c r="AC94" s="105">
        <f t="shared" si="83"/>
        <v>210</v>
      </c>
      <c r="AD94" s="105">
        <f t="shared" si="84"/>
        <v>210</v>
      </c>
      <c r="AE94" s="40"/>
      <c r="AF94" s="102"/>
      <c r="AG94" s="102"/>
      <c r="AH94" s="102"/>
      <c r="AI94" s="102"/>
      <c r="AJ94" s="102"/>
      <c r="AK94" s="102"/>
      <c r="AL94" s="102"/>
      <c r="AM94" s="102"/>
      <c r="AN94" s="102"/>
      <c r="AO94" s="102"/>
      <c r="AP94" s="102"/>
      <c r="AQ94" s="102"/>
      <c r="AR94" s="69"/>
      <c r="AS94" s="40"/>
      <c r="AT94" s="74"/>
      <c r="AU94" s="162">
        <f t="shared" si="85"/>
        <v>0</v>
      </c>
      <c r="AV94" s="162">
        <f t="shared" si="86"/>
        <v>0</v>
      </c>
    </row>
    <row r="95" spans="1:48" ht="20.100000000000001" customHeight="1" outlineLevel="2">
      <c r="A95" s="223" t="str">
        <f t="shared" si="78"/>
        <v/>
      </c>
      <c r="B95" s="11" t="s">
        <v>891</v>
      </c>
      <c r="C95" s="553" t="s">
        <v>18</v>
      </c>
      <c r="D95" s="102">
        <v>494.93000000000006</v>
      </c>
      <c r="E95" s="102">
        <v>494.93000000000006</v>
      </c>
      <c r="F95" s="102">
        <v>0</v>
      </c>
      <c r="G95" s="102">
        <v>0</v>
      </c>
      <c r="H95" s="540"/>
      <c r="I95" s="102">
        <v>494.93000000000006</v>
      </c>
      <c r="J95" s="102">
        <v>494.93000000000006</v>
      </c>
      <c r="K95" s="102"/>
      <c r="L95" s="102"/>
      <c r="M95" s="102"/>
      <c r="N95" s="102"/>
      <c r="O95" s="102"/>
      <c r="P95" s="102"/>
      <c r="Q95" s="102"/>
      <c r="R95" s="102"/>
      <c r="S95" s="102"/>
      <c r="T95" s="102"/>
      <c r="U95" s="102"/>
      <c r="V95" s="102"/>
      <c r="W95" s="102"/>
      <c r="X95" s="102"/>
      <c r="Y95" s="102"/>
      <c r="Z95" s="102"/>
      <c r="AA95" s="102"/>
      <c r="AB95" s="102"/>
      <c r="AC95" s="105">
        <f t="shared" si="83"/>
        <v>494.93000000000006</v>
      </c>
      <c r="AD95" s="105">
        <f t="shared" si="84"/>
        <v>494.93000000000006</v>
      </c>
      <c r="AE95" s="40"/>
      <c r="AF95" s="102"/>
      <c r="AG95" s="102"/>
      <c r="AH95" s="102"/>
      <c r="AI95" s="102"/>
      <c r="AJ95" s="102"/>
      <c r="AK95" s="102"/>
      <c r="AL95" s="102"/>
      <c r="AM95" s="102"/>
      <c r="AN95" s="102"/>
      <c r="AO95" s="102"/>
      <c r="AP95" s="102"/>
      <c r="AQ95" s="102"/>
      <c r="AR95" s="69"/>
      <c r="AS95" s="40"/>
      <c r="AT95" s="74"/>
      <c r="AU95" s="162">
        <f t="shared" si="85"/>
        <v>0</v>
      </c>
      <c r="AV95" s="162">
        <f t="shared" si="86"/>
        <v>0</v>
      </c>
    </row>
    <row r="96" spans="1:48" ht="20.100000000000001" customHeight="1" outlineLevel="2">
      <c r="A96" s="223" t="str">
        <f t="shared" si="78"/>
        <v/>
      </c>
      <c r="B96" s="11" t="s">
        <v>892</v>
      </c>
      <c r="C96" s="553" t="s">
        <v>18</v>
      </c>
      <c r="D96" s="102">
        <v>12014.82661</v>
      </c>
      <c r="E96" s="102">
        <v>12014.82661</v>
      </c>
      <c r="F96" s="102">
        <v>0</v>
      </c>
      <c r="G96" s="102">
        <v>0</v>
      </c>
      <c r="H96" s="540"/>
      <c r="I96" s="102">
        <v>12014.82661</v>
      </c>
      <c r="J96" s="102">
        <v>12014.82661</v>
      </c>
      <c r="K96" s="102"/>
      <c r="L96" s="102"/>
      <c r="M96" s="102"/>
      <c r="N96" s="102"/>
      <c r="O96" s="102"/>
      <c r="P96" s="102"/>
      <c r="Q96" s="102"/>
      <c r="R96" s="102"/>
      <c r="S96" s="102"/>
      <c r="T96" s="102"/>
      <c r="U96" s="102"/>
      <c r="V96" s="102"/>
      <c r="W96" s="102"/>
      <c r="X96" s="102"/>
      <c r="Y96" s="102"/>
      <c r="Z96" s="102"/>
      <c r="AA96" s="102"/>
      <c r="AB96" s="102"/>
      <c r="AC96" s="105">
        <f t="shared" si="83"/>
        <v>12014.82661</v>
      </c>
      <c r="AD96" s="105">
        <f t="shared" si="84"/>
        <v>12014.82661</v>
      </c>
      <c r="AE96" s="40"/>
      <c r="AF96" s="102"/>
      <c r="AG96" s="102"/>
      <c r="AH96" s="102"/>
      <c r="AI96" s="102"/>
      <c r="AJ96" s="102"/>
      <c r="AK96" s="102"/>
      <c r="AL96" s="102"/>
      <c r="AM96" s="102"/>
      <c r="AN96" s="102"/>
      <c r="AO96" s="102"/>
      <c r="AP96" s="102"/>
      <c r="AQ96" s="102"/>
      <c r="AR96" s="69"/>
      <c r="AS96" s="40"/>
      <c r="AT96" s="74"/>
      <c r="AU96" s="162">
        <f t="shared" si="85"/>
        <v>0</v>
      </c>
      <c r="AV96" s="162">
        <f t="shared" si="86"/>
        <v>0</v>
      </c>
    </row>
    <row r="97" spans="1:48" ht="20.100000000000001" customHeight="1" outlineLevel="2">
      <c r="A97" s="223" t="str">
        <f t="shared" si="78"/>
        <v/>
      </c>
      <c r="B97" s="11" t="s">
        <v>893</v>
      </c>
      <c r="C97" s="553" t="s">
        <v>18</v>
      </c>
      <c r="D97" s="102">
        <v>2080.9720000000002</v>
      </c>
      <c r="E97" s="102">
        <v>2080.9720000000002</v>
      </c>
      <c r="F97" s="102">
        <v>0</v>
      </c>
      <c r="G97" s="102">
        <v>0</v>
      </c>
      <c r="H97" s="540"/>
      <c r="I97" s="102"/>
      <c r="J97" s="102"/>
      <c r="K97" s="102">
        <v>2080.9720000000002</v>
      </c>
      <c r="L97" s="102">
        <v>2080.9720000000002</v>
      </c>
      <c r="M97" s="102"/>
      <c r="N97" s="102"/>
      <c r="O97" s="102"/>
      <c r="P97" s="102"/>
      <c r="Q97" s="102"/>
      <c r="R97" s="102"/>
      <c r="S97" s="102"/>
      <c r="T97" s="102"/>
      <c r="U97" s="102"/>
      <c r="V97" s="102"/>
      <c r="W97" s="102"/>
      <c r="X97" s="102"/>
      <c r="Y97" s="102"/>
      <c r="Z97" s="102"/>
      <c r="AA97" s="102"/>
      <c r="AB97" s="102"/>
      <c r="AC97" s="105">
        <f t="shared" si="83"/>
        <v>2080.9720000000002</v>
      </c>
      <c r="AD97" s="105">
        <f t="shared" si="84"/>
        <v>2080.9720000000002</v>
      </c>
      <c r="AE97" s="40"/>
      <c r="AF97" s="102"/>
      <c r="AG97" s="102"/>
      <c r="AH97" s="102"/>
      <c r="AI97" s="102"/>
      <c r="AJ97" s="102"/>
      <c r="AK97" s="102"/>
      <c r="AL97" s="102"/>
      <c r="AM97" s="102"/>
      <c r="AN97" s="102"/>
      <c r="AO97" s="102"/>
      <c r="AP97" s="102"/>
      <c r="AQ97" s="102"/>
      <c r="AR97" s="69"/>
      <c r="AS97" s="40"/>
      <c r="AT97" s="74"/>
      <c r="AU97" s="162">
        <f t="shared" si="85"/>
        <v>0</v>
      </c>
      <c r="AV97" s="162">
        <f t="shared" si="86"/>
        <v>0</v>
      </c>
    </row>
    <row r="98" spans="1:48" ht="20.100000000000001" customHeight="1" outlineLevel="2">
      <c r="A98" s="223" t="str">
        <f t="shared" si="78"/>
        <v/>
      </c>
      <c r="B98" s="556"/>
      <c r="C98" s="553"/>
      <c r="D98" s="102"/>
      <c r="E98" s="102"/>
      <c r="F98" s="102"/>
      <c r="G98" s="102"/>
      <c r="H98" s="540"/>
      <c r="I98" s="102"/>
      <c r="J98" s="102"/>
      <c r="K98" s="102"/>
      <c r="L98" s="102"/>
      <c r="M98" s="102"/>
      <c r="N98" s="102"/>
      <c r="O98" s="102"/>
      <c r="P98" s="102"/>
      <c r="Q98" s="102"/>
      <c r="R98" s="102"/>
      <c r="S98" s="102"/>
      <c r="T98" s="102"/>
      <c r="U98" s="102"/>
      <c r="V98" s="102"/>
      <c r="W98" s="102"/>
      <c r="X98" s="102"/>
      <c r="Y98" s="102"/>
      <c r="Z98" s="102"/>
      <c r="AA98" s="102"/>
      <c r="AB98" s="102"/>
      <c r="AC98" s="105">
        <f t="shared" si="83"/>
        <v>0</v>
      </c>
      <c r="AD98" s="105">
        <f t="shared" si="84"/>
        <v>0</v>
      </c>
      <c r="AE98" s="40"/>
      <c r="AF98" s="102"/>
      <c r="AG98" s="102"/>
      <c r="AH98" s="102"/>
      <c r="AI98" s="102"/>
      <c r="AJ98" s="102"/>
      <c r="AK98" s="102"/>
      <c r="AL98" s="102"/>
      <c r="AM98" s="102"/>
      <c r="AN98" s="102"/>
      <c r="AO98" s="102"/>
      <c r="AP98" s="102"/>
      <c r="AQ98" s="102"/>
      <c r="AR98" s="69"/>
      <c r="AS98" s="40"/>
      <c r="AT98" s="74"/>
      <c r="AU98" s="162">
        <f t="shared" si="85"/>
        <v>0</v>
      </c>
      <c r="AV98" s="162">
        <f t="shared" si="86"/>
        <v>0</v>
      </c>
    </row>
    <row r="99" spans="1:48" ht="20.100000000000001" customHeight="1" outlineLevel="2">
      <c r="A99" s="223" t="str">
        <f t="shared" si="78"/>
        <v/>
      </c>
      <c r="B99" s="556"/>
      <c r="C99" s="553"/>
      <c r="D99" s="102"/>
      <c r="E99" s="102"/>
      <c r="F99" s="102"/>
      <c r="G99" s="102"/>
      <c r="H99" s="540"/>
      <c r="I99" s="102"/>
      <c r="J99" s="102"/>
      <c r="K99" s="102"/>
      <c r="L99" s="102"/>
      <c r="M99" s="102"/>
      <c r="N99" s="102"/>
      <c r="O99" s="102"/>
      <c r="P99" s="102"/>
      <c r="Q99" s="102"/>
      <c r="R99" s="102"/>
      <c r="S99" s="102"/>
      <c r="T99" s="102"/>
      <c r="U99" s="102"/>
      <c r="V99" s="102"/>
      <c r="W99" s="102"/>
      <c r="X99" s="102"/>
      <c r="Y99" s="102"/>
      <c r="Z99" s="102"/>
      <c r="AA99" s="102"/>
      <c r="AB99" s="102"/>
      <c r="AC99" s="105">
        <f t="shared" si="83"/>
        <v>0</v>
      </c>
      <c r="AD99" s="105">
        <f t="shared" si="84"/>
        <v>0</v>
      </c>
      <c r="AE99" s="40"/>
      <c r="AF99" s="102"/>
      <c r="AG99" s="102"/>
      <c r="AH99" s="102"/>
      <c r="AI99" s="102"/>
      <c r="AJ99" s="102"/>
      <c r="AK99" s="102"/>
      <c r="AL99" s="102"/>
      <c r="AM99" s="102"/>
      <c r="AN99" s="102"/>
      <c r="AO99" s="102"/>
      <c r="AP99" s="102"/>
      <c r="AQ99" s="102"/>
      <c r="AR99" s="69"/>
      <c r="AS99" s="40"/>
      <c r="AT99" s="74"/>
      <c r="AU99" s="162">
        <f t="shared" si="85"/>
        <v>0</v>
      </c>
      <c r="AV99" s="162">
        <f t="shared" si="86"/>
        <v>0</v>
      </c>
    </row>
    <row r="100" spans="1:48" ht="20.100000000000001" customHeight="1" outlineLevel="2">
      <c r="A100" s="223" t="str">
        <f t="shared" si="78"/>
        <v/>
      </c>
      <c r="B100" s="553"/>
      <c r="C100" s="553"/>
      <c r="D100" s="115"/>
      <c r="E100" s="115"/>
      <c r="F100" s="115"/>
      <c r="G100" s="115"/>
      <c r="H100" s="540"/>
      <c r="I100" s="102"/>
      <c r="J100" s="102"/>
      <c r="K100" s="102"/>
      <c r="L100" s="102"/>
      <c r="M100" s="102"/>
      <c r="N100" s="102"/>
      <c r="O100" s="102"/>
      <c r="P100" s="102"/>
      <c r="Q100" s="102"/>
      <c r="R100" s="102"/>
      <c r="S100" s="102"/>
      <c r="T100" s="102"/>
      <c r="U100" s="102"/>
      <c r="V100" s="102"/>
      <c r="W100" s="102"/>
      <c r="X100" s="102"/>
      <c r="Y100" s="102"/>
      <c r="Z100" s="102"/>
      <c r="AA100" s="102"/>
      <c r="AB100" s="102"/>
      <c r="AC100" s="105">
        <f t="shared" si="83"/>
        <v>0</v>
      </c>
      <c r="AD100" s="105">
        <f t="shared" si="84"/>
        <v>0</v>
      </c>
      <c r="AE100" s="40"/>
      <c r="AF100" s="102"/>
      <c r="AG100" s="102"/>
      <c r="AH100" s="102"/>
      <c r="AI100" s="102"/>
      <c r="AJ100" s="102"/>
      <c r="AK100" s="102"/>
      <c r="AL100" s="102"/>
      <c r="AM100" s="102"/>
      <c r="AN100" s="102"/>
      <c r="AO100" s="102"/>
      <c r="AP100" s="102"/>
      <c r="AQ100" s="102"/>
      <c r="AR100" s="69"/>
      <c r="AS100" s="40"/>
      <c r="AT100" s="74"/>
      <c r="AU100" s="162">
        <f t="shared" si="85"/>
        <v>0</v>
      </c>
      <c r="AV100" s="162">
        <f t="shared" si="86"/>
        <v>0</v>
      </c>
    </row>
    <row r="101" spans="1:48" ht="20.100000000000001" customHeight="1">
      <c r="A101" s="223"/>
      <c r="B101" s="159" t="s">
        <v>894</v>
      </c>
      <c r="C101" s="159"/>
      <c r="D101" s="105">
        <f>SUM(D84:D100)</f>
        <v>90468.529771776986</v>
      </c>
      <c r="E101" s="105">
        <f t="shared" ref="E101:AD101" si="87">SUM(E84:E100)</f>
        <v>90468.529771776986</v>
      </c>
      <c r="F101" s="105">
        <f t="shared" si="87"/>
        <v>-7700</v>
      </c>
      <c r="G101" s="105">
        <f t="shared" si="87"/>
        <v>0</v>
      </c>
      <c r="H101" s="540"/>
      <c r="I101" s="105">
        <f t="shared" si="87"/>
        <v>71555.057771777007</v>
      </c>
      <c r="J101" s="105">
        <f t="shared" si="87"/>
        <v>71555.057771777007</v>
      </c>
      <c r="K101" s="105">
        <f t="shared" si="87"/>
        <v>8430.9719999999998</v>
      </c>
      <c r="L101" s="105">
        <f t="shared" si="87"/>
        <v>8430.9719999999998</v>
      </c>
      <c r="M101" s="105">
        <f t="shared" si="87"/>
        <v>0</v>
      </c>
      <c r="N101" s="105">
        <f t="shared" si="87"/>
        <v>0</v>
      </c>
      <c r="O101" s="105">
        <f t="shared" si="87"/>
        <v>0</v>
      </c>
      <c r="P101" s="105">
        <f t="shared" si="87"/>
        <v>0</v>
      </c>
      <c r="Q101" s="105">
        <f t="shared" si="87"/>
        <v>10482.5</v>
      </c>
      <c r="R101" s="105">
        <f t="shared" si="87"/>
        <v>10482.5</v>
      </c>
      <c r="S101" s="105">
        <f t="shared" si="87"/>
        <v>0</v>
      </c>
      <c r="T101" s="105">
        <f t="shared" si="87"/>
        <v>0</v>
      </c>
      <c r="U101" s="105">
        <f t="shared" si="87"/>
        <v>0</v>
      </c>
      <c r="V101" s="105">
        <f t="shared" si="87"/>
        <v>0</v>
      </c>
      <c r="W101" s="105">
        <f t="shared" si="87"/>
        <v>0</v>
      </c>
      <c r="X101" s="105">
        <f t="shared" si="87"/>
        <v>0</v>
      </c>
      <c r="Y101" s="105">
        <f t="shared" si="87"/>
        <v>0</v>
      </c>
      <c r="Z101" s="105">
        <f t="shared" si="87"/>
        <v>0</v>
      </c>
      <c r="AA101" s="105">
        <f t="shared" si="87"/>
        <v>0</v>
      </c>
      <c r="AB101" s="105">
        <f t="shared" si="87"/>
        <v>0</v>
      </c>
      <c r="AC101" s="105">
        <f t="shared" si="87"/>
        <v>90468.529771776986</v>
      </c>
      <c r="AD101" s="105">
        <f t="shared" si="87"/>
        <v>90468.529771776986</v>
      </c>
      <c r="AE101" s="40"/>
      <c r="AF101" s="105">
        <f t="shared" ref="AF101:AQ101" si="88">SUM(AF84:AF100)</f>
        <v>0</v>
      </c>
      <c r="AG101" s="105">
        <f t="shared" si="88"/>
        <v>0</v>
      </c>
      <c r="AH101" s="105">
        <f t="shared" si="88"/>
        <v>0</v>
      </c>
      <c r="AI101" s="105">
        <f t="shared" si="88"/>
        <v>0</v>
      </c>
      <c r="AJ101" s="105">
        <f t="shared" si="88"/>
        <v>0</v>
      </c>
      <c r="AK101" s="105">
        <f t="shared" si="88"/>
        <v>0</v>
      </c>
      <c r="AL101" s="105">
        <f t="shared" si="88"/>
        <v>0</v>
      </c>
      <c r="AM101" s="105">
        <f t="shared" si="88"/>
        <v>0</v>
      </c>
      <c r="AN101" s="105">
        <f t="shared" si="88"/>
        <v>0</v>
      </c>
      <c r="AO101" s="105">
        <f t="shared" si="88"/>
        <v>0</v>
      </c>
      <c r="AP101" s="105">
        <f t="shared" si="88"/>
        <v>0</v>
      </c>
      <c r="AQ101" s="105">
        <f t="shared" si="88"/>
        <v>0</v>
      </c>
      <c r="AR101" s="69"/>
      <c r="AS101" s="40"/>
      <c r="AT101" s="74"/>
    </row>
    <row r="102" spans="1:48" ht="20.100000000000001" customHeight="1">
      <c r="A102" s="223"/>
      <c r="B102" s="167"/>
      <c r="C102" s="167"/>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40"/>
      <c r="AF102" s="168"/>
      <c r="AG102" s="168"/>
      <c r="AH102" s="168"/>
      <c r="AI102" s="168"/>
      <c r="AJ102" s="168"/>
      <c r="AK102" s="168"/>
      <c r="AL102" s="168"/>
      <c r="AM102" s="168"/>
      <c r="AN102" s="168"/>
      <c r="AO102" s="168"/>
      <c r="AP102" s="168"/>
      <c r="AQ102" s="168"/>
      <c r="AR102" s="69"/>
      <c r="AS102" s="40"/>
      <c r="AT102" s="74"/>
    </row>
    <row r="103" spans="1:48" ht="20.100000000000001" customHeight="1">
      <c r="A103" s="223"/>
      <c r="B103" s="169" t="s">
        <v>735</v>
      </c>
      <c r="C103" s="169"/>
      <c r="D103" s="103">
        <f>D18+D49+D81+D101</f>
        <v>180002.57407014928</v>
      </c>
      <c r="E103" s="103">
        <f t="shared" ref="E103:AD103" si="89">E18+E49+E81+E101</f>
        <v>180002.57407014928</v>
      </c>
      <c r="F103" s="103">
        <f t="shared" si="89"/>
        <v>8500</v>
      </c>
      <c r="G103" s="103">
        <f t="shared" si="89"/>
        <v>24100</v>
      </c>
      <c r="H103" s="540"/>
      <c r="I103" s="103">
        <f t="shared" si="89"/>
        <v>89583.494501777008</v>
      </c>
      <c r="J103" s="103">
        <f t="shared" si="89"/>
        <v>89583.494501777008</v>
      </c>
      <c r="K103" s="103">
        <f t="shared" si="89"/>
        <v>44314.234898372313</v>
      </c>
      <c r="L103" s="103">
        <f t="shared" si="89"/>
        <v>44314.234898372313</v>
      </c>
      <c r="M103" s="103">
        <f t="shared" si="89"/>
        <v>12306.675000000001</v>
      </c>
      <c r="N103" s="103">
        <f t="shared" si="89"/>
        <v>12306.675000000001</v>
      </c>
      <c r="O103" s="103">
        <f t="shared" si="89"/>
        <v>9210.6696699999884</v>
      </c>
      <c r="P103" s="103">
        <f t="shared" si="89"/>
        <v>9210.6696699999884</v>
      </c>
      <c r="Q103" s="103">
        <f t="shared" si="89"/>
        <v>20356.5</v>
      </c>
      <c r="R103" s="103">
        <f t="shared" si="89"/>
        <v>20356.5</v>
      </c>
      <c r="S103" s="103">
        <f t="shared" si="89"/>
        <v>0</v>
      </c>
      <c r="T103" s="103">
        <f t="shared" si="89"/>
        <v>0</v>
      </c>
      <c r="U103" s="103">
        <f t="shared" si="89"/>
        <v>4231</v>
      </c>
      <c r="V103" s="103">
        <f t="shared" si="89"/>
        <v>4231</v>
      </c>
      <c r="W103" s="103">
        <f t="shared" si="89"/>
        <v>0</v>
      </c>
      <c r="X103" s="103">
        <f t="shared" si="89"/>
        <v>0</v>
      </c>
      <c r="Y103" s="103">
        <f t="shared" si="89"/>
        <v>0</v>
      </c>
      <c r="Z103" s="103">
        <f t="shared" si="89"/>
        <v>0</v>
      </c>
      <c r="AA103" s="103">
        <f t="shared" si="89"/>
        <v>0</v>
      </c>
      <c r="AB103" s="103">
        <f t="shared" si="89"/>
        <v>0</v>
      </c>
      <c r="AC103" s="103">
        <f t="shared" si="89"/>
        <v>180002.57407014928</v>
      </c>
      <c r="AD103" s="103">
        <f t="shared" si="89"/>
        <v>180002.57407014928</v>
      </c>
      <c r="AE103" s="40"/>
      <c r="AF103" s="103">
        <f t="shared" ref="AF103:AQ103" si="90">AF18+AF49+AF81+AF101</f>
        <v>0</v>
      </c>
      <c r="AG103" s="103">
        <f t="shared" si="90"/>
        <v>0</v>
      </c>
      <c r="AH103" s="103">
        <f t="shared" si="90"/>
        <v>0</v>
      </c>
      <c r="AI103" s="103">
        <f t="shared" si="90"/>
        <v>0</v>
      </c>
      <c r="AJ103" s="103">
        <f t="shared" si="90"/>
        <v>0</v>
      </c>
      <c r="AK103" s="103">
        <f t="shared" si="90"/>
        <v>0</v>
      </c>
      <c r="AL103" s="103">
        <f t="shared" si="90"/>
        <v>0</v>
      </c>
      <c r="AM103" s="103">
        <f t="shared" si="90"/>
        <v>0</v>
      </c>
      <c r="AN103" s="103">
        <f t="shared" si="90"/>
        <v>0</v>
      </c>
      <c r="AO103" s="103">
        <f t="shared" si="90"/>
        <v>0</v>
      </c>
      <c r="AP103" s="103">
        <f t="shared" si="90"/>
        <v>0</v>
      </c>
      <c r="AQ103" s="103">
        <f t="shared" si="90"/>
        <v>0</v>
      </c>
      <c r="AR103" s="68"/>
      <c r="AS103" s="40"/>
      <c r="AT103" s="74" t="str">
        <f>IF(COUNTA(I103:AR103)&lt;&gt;COUNT(I103:AR103),"Please remove any text entries, enter numeric values only","")</f>
        <v/>
      </c>
    </row>
    <row r="104" spans="1:48">
      <c r="A104" s="40"/>
      <c r="B104" s="551"/>
      <c r="C104" s="551"/>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71">
        <f>SUM(AT10:AT103)</f>
        <v>0</v>
      </c>
      <c r="AU104" s="471">
        <f>SUM(AU10:AU103)</f>
        <v>0</v>
      </c>
      <c r="AV104" s="471">
        <f>SUM(AV10:AV103)</f>
        <v>0</v>
      </c>
    </row>
    <row r="105" spans="1:48">
      <c r="A105" s="40"/>
      <c r="B105" s="551"/>
      <c r="C105" s="551"/>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71"/>
      <c r="AU105" s="471"/>
      <c r="AV105" s="471"/>
    </row>
    <row r="106" spans="1:48" ht="15.75">
      <c r="A106" s="40"/>
      <c r="B106" s="616" t="s">
        <v>895</v>
      </c>
      <c r="C106" s="616"/>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71"/>
      <c r="AU106" s="471"/>
      <c r="AV106" s="471"/>
    </row>
    <row r="107" spans="1:48" ht="15.75">
      <c r="A107" s="40"/>
      <c r="B107" s="70"/>
      <c r="C107" s="70"/>
      <c r="D107" s="163" t="s">
        <v>451</v>
      </c>
      <c r="E107" s="163" t="s">
        <v>451</v>
      </c>
      <c r="F107" s="163" t="s">
        <v>630</v>
      </c>
      <c r="G107" s="163" t="s">
        <v>631</v>
      </c>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71"/>
      <c r="AU107" s="471"/>
      <c r="AV107" s="471"/>
    </row>
    <row r="108" spans="1:48" ht="23.25">
      <c r="A108" s="40"/>
      <c r="B108" s="550" t="s">
        <v>214</v>
      </c>
      <c r="C108" s="550"/>
      <c r="D108" s="519" t="s">
        <v>688</v>
      </c>
      <c r="E108" s="519" t="s">
        <v>858</v>
      </c>
      <c r="F108" s="519" t="s">
        <v>896</v>
      </c>
      <c r="G108" s="519" t="s">
        <v>896</v>
      </c>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71"/>
      <c r="AU108" s="471"/>
      <c r="AV108" s="471"/>
    </row>
    <row r="109" spans="1:48">
      <c r="A109" s="40"/>
      <c r="B109" s="280" t="s">
        <v>897</v>
      </c>
      <c r="C109" s="280"/>
      <c r="D109" s="280"/>
      <c r="E109" s="281"/>
      <c r="F109" s="282"/>
      <c r="G109" s="28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71"/>
      <c r="AU109" s="471"/>
      <c r="AV109" s="471"/>
    </row>
    <row r="110" spans="1:48">
      <c r="A110" s="40"/>
      <c r="B110" s="184" t="s">
        <v>724</v>
      </c>
      <c r="C110" s="184"/>
      <c r="D110" s="121">
        <f>I103</f>
        <v>89583.494501777008</v>
      </c>
      <c r="E110" s="121">
        <f>J103</f>
        <v>89583.494501777008</v>
      </c>
      <c r="F110" s="727">
        <v>-9900</v>
      </c>
      <c r="G110" s="727">
        <v>3500</v>
      </c>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71"/>
      <c r="AU110" s="471"/>
      <c r="AV110" s="471"/>
    </row>
    <row r="111" spans="1:48">
      <c r="A111" s="40"/>
      <c r="B111" s="184" t="s">
        <v>725</v>
      </c>
      <c r="C111" s="184"/>
      <c r="D111" s="121">
        <f>K103</f>
        <v>44314.234898372313</v>
      </c>
      <c r="E111" s="121">
        <f>L103</f>
        <v>44314.234898372313</v>
      </c>
      <c r="F111" s="727">
        <v>-4400</v>
      </c>
      <c r="G111" s="727">
        <v>-2200</v>
      </c>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71"/>
      <c r="AU111" s="471"/>
      <c r="AV111" s="471"/>
    </row>
    <row r="112" spans="1:48">
      <c r="A112" s="40"/>
      <c r="B112" s="184" t="s">
        <v>726</v>
      </c>
      <c r="C112" s="184"/>
      <c r="D112" s="121">
        <f>M103</f>
        <v>12306.675000000001</v>
      </c>
      <c r="E112" s="121">
        <f>N103</f>
        <v>12306.675000000001</v>
      </c>
      <c r="F112" s="727">
        <v>4200</v>
      </c>
      <c r="G112" s="727">
        <v>4200</v>
      </c>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71"/>
      <c r="AU112" s="471"/>
      <c r="AV112" s="471"/>
    </row>
    <row r="113" spans="1:48">
      <c r="A113" s="40"/>
      <c r="B113" s="184" t="s">
        <v>727</v>
      </c>
      <c r="C113" s="184"/>
      <c r="D113" s="121">
        <f>O103</f>
        <v>9210.6696699999884</v>
      </c>
      <c r="E113" s="121">
        <f>P103</f>
        <v>9210.6696699999884</v>
      </c>
      <c r="F113" s="727">
        <v>7700</v>
      </c>
      <c r="G113" s="727">
        <v>7700</v>
      </c>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71"/>
      <c r="AU113" s="471"/>
      <c r="AV113" s="471"/>
    </row>
    <row r="114" spans="1:48">
      <c r="A114" s="40"/>
      <c r="B114" s="184" t="s">
        <v>728</v>
      </c>
      <c r="C114" s="184"/>
      <c r="D114" s="121">
        <f>Q103</f>
        <v>20356.5</v>
      </c>
      <c r="E114" s="121">
        <f>R103</f>
        <v>20356.5</v>
      </c>
      <c r="F114" s="727">
        <v>6700</v>
      </c>
      <c r="G114" s="727">
        <v>6700</v>
      </c>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71"/>
      <c r="AU114" s="471"/>
      <c r="AV114" s="471"/>
    </row>
    <row r="115" spans="1:48">
      <c r="A115" s="40"/>
      <c r="B115" s="184" t="s">
        <v>729</v>
      </c>
      <c r="C115" s="184"/>
      <c r="D115" s="121">
        <f>S103</f>
        <v>0</v>
      </c>
      <c r="E115" s="121">
        <f>T103</f>
        <v>0</v>
      </c>
      <c r="F115" s="727">
        <v>0</v>
      </c>
      <c r="G115" s="727">
        <v>1</v>
      </c>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71"/>
      <c r="AU115" s="471"/>
      <c r="AV115" s="471"/>
    </row>
    <row r="116" spans="1:48">
      <c r="A116" s="40"/>
      <c r="B116" s="184" t="s">
        <v>730</v>
      </c>
      <c r="C116" s="184"/>
      <c r="D116" s="121">
        <f>U103</f>
        <v>4231</v>
      </c>
      <c r="E116" s="121">
        <f>V103</f>
        <v>4231</v>
      </c>
      <c r="F116" s="727">
        <v>4200</v>
      </c>
      <c r="G116" s="727">
        <v>4200</v>
      </c>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71"/>
      <c r="AU116" s="471"/>
      <c r="AV116" s="471"/>
    </row>
    <row r="117" spans="1:48">
      <c r="A117" s="40"/>
      <c r="B117" s="184" t="s">
        <v>731</v>
      </c>
      <c r="C117" s="184"/>
      <c r="D117" s="121">
        <f>W103</f>
        <v>0</v>
      </c>
      <c r="E117" s="121">
        <f>X103</f>
        <v>0</v>
      </c>
      <c r="F117" s="727"/>
      <c r="G117" s="727"/>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71"/>
      <c r="AU117" s="471"/>
      <c r="AV117" s="471"/>
    </row>
    <row r="118" spans="1:48">
      <c r="A118" s="40"/>
      <c r="B118" s="184" t="s">
        <v>732</v>
      </c>
      <c r="C118" s="184"/>
      <c r="D118" s="121">
        <f>Y103</f>
        <v>0</v>
      </c>
      <c r="E118" s="121">
        <f>Z103</f>
        <v>0</v>
      </c>
      <c r="F118" s="727"/>
      <c r="G118" s="727"/>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71"/>
      <c r="AU118" s="471"/>
      <c r="AV118" s="471"/>
    </row>
    <row r="119" spans="1:48">
      <c r="A119" s="40"/>
      <c r="B119" s="184" t="s">
        <v>733</v>
      </c>
      <c r="C119" s="184"/>
      <c r="D119" s="121">
        <f>AA103</f>
        <v>0</v>
      </c>
      <c r="E119" s="121">
        <f>AB103</f>
        <v>0</v>
      </c>
      <c r="F119" s="727"/>
      <c r="G119" s="727"/>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71"/>
      <c r="AU119" s="471"/>
      <c r="AV119" s="471"/>
    </row>
    <row r="120" spans="1:48">
      <c r="A120" s="40"/>
      <c r="B120" s="184" t="s">
        <v>734</v>
      </c>
      <c r="C120" s="184"/>
      <c r="D120" s="729"/>
      <c r="E120" s="729"/>
      <c r="F120" s="727"/>
      <c r="G120" s="727"/>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71"/>
      <c r="AU120" s="471"/>
      <c r="AV120" s="471"/>
    </row>
    <row r="121" spans="1:48">
      <c r="A121" s="40"/>
      <c r="B121" s="184" t="s">
        <v>898</v>
      </c>
      <c r="C121" s="184"/>
      <c r="D121" s="726"/>
      <c r="E121" s="726"/>
      <c r="F121" s="726">
        <f>F103-SUM(F110:F119)</f>
        <v>0</v>
      </c>
      <c r="G121" s="726">
        <f>G103-SUM(G110:G119)</f>
        <v>-1</v>
      </c>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71"/>
      <c r="AU121" s="471"/>
      <c r="AV121" s="471"/>
    </row>
    <row r="122" spans="1:48">
      <c r="A122" s="40"/>
      <c r="B122" s="189" t="s">
        <v>899</v>
      </c>
      <c r="C122" s="189"/>
      <c r="D122" s="121">
        <f>SUM(D110:D121)</f>
        <v>180002.57407014928</v>
      </c>
      <c r="E122" s="121">
        <f t="shared" ref="E122:G122" si="91">SUM(E110:E121)</f>
        <v>180002.57407014928</v>
      </c>
      <c r="F122" s="121">
        <f>SUM(F110:F121)</f>
        <v>8500</v>
      </c>
      <c r="G122" s="121">
        <f t="shared" si="91"/>
        <v>24100</v>
      </c>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71"/>
      <c r="AU122" s="471"/>
      <c r="AV122" s="471"/>
    </row>
    <row r="123" spans="1:48">
      <c r="A123" s="40"/>
      <c r="B123" s="551"/>
      <c r="C123" s="551"/>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71"/>
      <c r="AU123" s="471"/>
      <c r="AV123" s="471"/>
    </row>
    <row r="124" spans="1:48" ht="15.75">
      <c r="A124" s="40"/>
      <c r="B124" s="616" t="s">
        <v>900</v>
      </c>
      <c r="C124" s="616"/>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71"/>
      <c r="AU124" s="471"/>
      <c r="AV124" s="471"/>
    </row>
    <row r="125" spans="1:48" ht="15.75">
      <c r="A125" s="40"/>
      <c r="B125" s="70"/>
      <c r="C125" s="70"/>
      <c r="D125" s="163" t="s">
        <v>451</v>
      </c>
      <c r="E125" s="163" t="s">
        <v>451</v>
      </c>
      <c r="F125" s="163" t="s">
        <v>630</v>
      </c>
      <c r="G125" s="163" t="s">
        <v>631</v>
      </c>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71"/>
      <c r="AU125" s="471"/>
      <c r="AV125" s="471"/>
    </row>
    <row r="126" spans="1:48" ht="23.25">
      <c r="A126" s="40"/>
      <c r="B126" s="550" t="s">
        <v>214</v>
      </c>
      <c r="C126" s="550"/>
      <c r="D126" s="519" t="s">
        <v>688</v>
      </c>
      <c r="E126" s="519" t="s">
        <v>858</v>
      </c>
      <c r="F126" s="519" t="s">
        <v>896</v>
      </c>
      <c r="G126" s="519" t="s">
        <v>896</v>
      </c>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71"/>
      <c r="AU126" s="471"/>
      <c r="AV126" s="471"/>
    </row>
    <row r="127" spans="1:48">
      <c r="A127" s="40"/>
      <c r="B127" s="280" t="s">
        <v>897</v>
      </c>
      <c r="C127" s="280"/>
      <c r="D127" s="280"/>
      <c r="E127" s="281"/>
      <c r="F127" s="282"/>
      <c r="G127" s="28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71"/>
      <c r="AU127" s="471"/>
      <c r="AV127" s="471"/>
    </row>
    <row r="128" spans="1:48">
      <c r="A128" s="40"/>
      <c r="B128" s="184" t="s">
        <v>4</v>
      </c>
      <c r="C128" s="184"/>
      <c r="D128" s="121">
        <f>SUMIF($C$9:$C$103,$B128,D$9:D$103)</f>
        <v>24838.259787590341</v>
      </c>
      <c r="E128" s="121">
        <f t="shared" ref="E128:G128" si="92">SUMIF($C$9:$C$103,$B128,E$9:E$103)</f>
        <v>24838.259787590341</v>
      </c>
      <c r="F128" s="121">
        <f t="shared" si="92"/>
        <v>5900</v>
      </c>
      <c r="G128" s="121">
        <f t="shared" si="92"/>
        <v>5900</v>
      </c>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71"/>
      <c r="AU128" s="471"/>
      <c r="AV128" s="471"/>
    </row>
    <row r="129" spans="1:48">
      <c r="A129" s="40"/>
      <c r="B129" s="184" t="s">
        <v>6</v>
      </c>
      <c r="C129" s="184"/>
      <c r="D129" s="121">
        <f t="shared" ref="D129:G135" si="93">SUMIF($C$9:$C$103,$B129,D$9:D$103)</f>
        <v>35507.67163487232</v>
      </c>
      <c r="E129" s="121">
        <f t="shared" si="93"/>
        <v>35507.67163487232</v>
      </c>
      <c r="F129" s="121">
        <f t="shared" si="93"/>
        <v>-1400</v>
      </c>
      <c r="G129" s="121">
        <f t="shared" si="93"/>
        <v>6300</v>
      </c>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71"/>
      <c r="AU129" s="471"/>
      <c r="AV129" s="471"/>
    </row>
    <row r="130" spans="1:48">
      <c r="A130" s="40"/>
      <c r="B130" s="184" t="s">
        <v>8</v>
      </c>
      <c r="C130" s="184"/>
      <c r="D130" s="121">
        <f t="shared" si="93"/>
        <v>0</v>
      </c>
      <c r="E130" s="121">
        <f t="shared" si="93"/>
        <v>0</v>
      </c>
      <c r="F130" s="121">
        <f t="shared" si="93"/>
        <v>0</v>
      </c>
      <c r="G130" s="121">
        <f t="shared" si="93"/>
        <v>0</v>
      </c>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row>
    <row r="131" spans="1:48">
      <c r="A131" s="40"/>
      <c r="B131" s="184" t="s">
        <v>10</v>
      </c>
      <c r="C131" s="184"/>
      <c r="D131" s="121">
        <f t="shared" si="93"/>
        <v>0</v>
      </c>
      <c r="E131" s="121">
        <f t="shared" si="93"/>
        <v>0</v>
      </c>
      <c r="F131" s="121">
        <f t="shared" si="93"/>
        <v>0</v>
      </c>
      <c r="G131" s="121">
        <f t="shared" si="93"/>
        <v>0</v>
      </c>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row>
    <row r="132" spans="1:48">
      <c r="A132" s="40"/>
      <c r="B132" s="184" t="s">
        <v>12</v>
      </c>
      <c r="C132" s="184"/>
      <c r="D132" s="121">
        <f t="shared" si="93"/>
        <v>0</v>
      </c>
      <c r="E132" s="121">
        <f t="shared" si="93"/>
        <v>0</v>
      </c>
      <c r="F132" s="121">
        <f t="shared" si="93"/>
        <v>0</v>
      </c>
      <c r="G132" s="121">
        <f t="shared" si="93"/>
        <v>0</v>
      </c>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row>
    <row r="133" spans="1:48">
      <c r="A133" s="40"/>
      <c r="B133" s="184" t="s">
        <v>14</v>
      </c>
      <c r="C133" s="184"/>
      <c r="D133" s="121">
        <f t="shared" si="93"/>
        <v>0</v>
      </c>
      <c r="E133" s="121">
        <f t="shared" si="93"/>
        <v>0</v>
      </c>
      <c r="F133" s="121">
        <f t="shared" si="93"/>
        <v>0</v>
      </c>
      <c r="G133" s="121">
        <f t="shared" si="93"/>
        <v>0</v>
      </c>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row>
    <row r="134" spans="1:48">
      <c r="A134" s="40"/>
      <c r="B134" s="184" t="s">
        <v>16</v>
      </c>
      <c r="C134" s="184"/>
      <c r="D134" s="121">
        <f t="shared" si="93"/>
        <v>6401.0000000000009</v>
      </c>
      <c r="E134" s="121">
        <f t="shared" si="93"/>
        <v>6401.0000000000009</v>
      </c>
      <c r="F134" s="121">
        <f t="shared" si="93"/>
        <v>2900</v>
      </c>
      <c r="G134" s="121">
        <f t="shared" si="93"/>
        <v>2800</v>
      </c>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row>
    <row r="135" spans="1:48">
      <c r="A135" s="40"/>
      <c r="B135" s="184" t="s">
        <v>18</v>
      </c>
      <c r="C135" s="184"/>
      <c r="D135" s="121">
        <f t="shared" si="93"/>
        <v>80338.029771776986</v>
      </c>
      <c r="E135" s="121">
        <f t="shared" si="93"/>
        <v>80338.029771776986</v>
      </c>
      <c r="F135" s="121">
        <f t="shared" si="93"/>
        <v>-2200</v>
      </c>
      <c r="G135" s="121">
        <f t="shared" si="93"/>
        <v>3500</v>
      </c>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row>
    <row r="136" spans="1:48">
      <c r="A136" s="40"/>
      <c r="B136" s="184" t="s">
        <v>901</v>
      </c>
      <c r="C136" s="184"/>
      <c r="D136" s="121">
        <f>D122-SUM(D128:D135)</f>
        <v>32917.612875909632</v>
      </c>
      <c r="E136" s="121">
        <f t="shared" ref="E136:G136" si="94">E122-SUM(E128:E135)</f>
        <v>32917.612875909632</v>
      </c>
      <c r="F136" s="121">
        <f t="shared" si="94"/>
        <v>3300</v>
      </c>
      <c r="G136" s="121">
        <f t="shared" si="94"/>
        <v>5600</v>
      </c>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row>
    <row r="137" spans="1:48">
      <c r="A137" s="40"/>
      <c r="B137" s="189" t="s">
        <v>899</v>
      </c>
      <c r="C137" s="189"/>
      <c r="D137" s="121">
        <f>SUM(D128:D136)</f>
        <v>180002.57407014928</v>
      </c>
      <c r="E137" s="121">
        <f>SUM(E128:E136)</f>
        <v>180002.57407014928</v>
      </c>
      <c r="F137" s="121">
        <f>SUM(F128:F136)</f>
        <v>8500</v>
      </c>
      <c r="G137" s="121">
        <f>SUM(G128:G136)</f>
        <v>24100</v>
      </c>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row>
    <row r="138" spans="1:48">
      <c r="A138" s="40"/>
      <c r="B138" s="551"/>
      <c r="C138" s="551"/>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row>
  </sheetData>
  <customSheetViews>
    <customSheetView guid="{95B84344-25FE-4A71-9083-825DAB5E8F01}" scale="70" hiddenRows="1" hiddenColumns="1">
      <pane xSplit="1" ySplit="8" topLeftCell="B9" activePane="bottomRight" state="frozen"/>
      <selection pane="bottomRight" activeCell="H12" sqref="H12"/>
      <pageMargins left="0" right="0" top="0" bottom="0" header="0" footer="0"/>
      <pageSetup paperSize="9" orientation="portrait" r:id="rId1"/>
    </customSheetView>
  </customSheetViews>
  <mergeCells count="3">
    <mergeCell ref="B3:K5"/>
    <mergeCell ref="AF9:AQ9"/>
    <mergeCell ref="AF7:AQ7"/>
  </mergeCells>
  <pageMargins left="0.7" right="0.7" top="0.75" bottom="0.75" header="0.3" footer="0.3"/>
  <pageSetup paperSize="9" scale="75"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Lookups!$C$2:$C$10</xm:f>
          </x14:formula1>
          <xm:sqref>C21:C48 C52:C80 C84:C100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K1476"/>
  <sheetViews>
    <sheetView workbookViewId="0">
      <selection activeCell="H1" sqref="H1:I1"/>
    </sheetView>
  </sheetViews>
  <sheetFormatPr defaultRowHeight="15"/>
  <cols>
    <col min="33" max="33" width="8.88671875" customWidth="1"/>
  </cols>
  <sheetData>
    <row r="1" spans="1:37" ht="75">
      <c r="A1" t="s">
        <v>95</v>
      </c>
      <c r="B1" s="21" t="s">
        <v>96</v>
      </c>
      <c r="C1" s="21" t="s">
        <v>97</v>
      </c>
      <c r="D1" s="21" t="s">
        <v>98</v>
      </c>
      <c r="E1" s="21" t="s">
        <v>99</v>
      </c>
      <c r="F1" s="21" t="s">
        <v>100</v>
      </c>
      <c r="G1" s="21" t="s">
        <v>101</v>
      </c>
      <c r="H1" s="21" t="s">
        <v>102</v>
      </c>
      <c r="I1" t="s">
        <v>103</v>
      </c>
      <c r="J1" t="s">
        <v>104</v>
      </c>
      <c r="K1" t="s">
        <v>105</v>
      </c>
      <c r="L1" t="s">
        <v>106</v>
      </c>
      <c r="M1" t="s">
        <v>107</v>
      </c>
      <c r="N1" t="s">
        <v>108</v>
      </c>
      <c r="O1" t="s">
        <v>109</v>
      </c>
      <c r="P1" t="s">
        <v>110</v>
      </c>
      <c r="Q1" t="s">
        <v>111</v>
      </c>
      <c r="R1" t="s">
        <v>112</v>
      </c>
      <c r="S1" t="s">
        <v>113</v>
      </c>
      <c r="T1" t="s">
        <v>114</v>
      </c>
      <c r="U1" t="s">
        <v>115</v>
      </c>
      <c r="V1" t="s">
        <v>116</v>
      </c>
      <c r="W1" t="s">
        <v>117</v>
      </c>
      <c r="X1" t="s">
        <v>118</v>
      </c>
      <c r="Y1" t="s">
        <v>119</v>
      </c>
      <c r="Z1" t="s">
        <v>120</v>
      </c>
      <c r="AA1" t="s">
        <v>121</v>
      </c>
      <c r="AB1" t="s">
        <v>122</v>
      </c>
      <c r="AC1" t="s">
        <v>123</v>
      </c>
      <c r="AD1" t="s">
        <v>124</v>
      </c>
      <c r="AE1" t="s">
        <v>125</v>
      </c>
      <c r="AF1" t="s">
        <v>126</v>
      </c>
      <c r="AG1" t="s">
        <v>127</v>
      </c>
      <c r="AH1" t="s">
        <v>128</v>
      </c>
      <c r="AI1" t="str">
        <f>'5a - Savings Tracker'!AJ43</f>
        <v>Has FYE been entered on NR Scheme?</v>
      </c>
      <c r="AJ1" t="str">
        <f>'5a - Savings Tracker'!AK43</f>
        <v>Valid Start Date</v>
      </c>
      <c r="AK1" t="str">
        <f>'5a - Savings Tracker'!AL43</f>
        <v>Valid Go Green Date</v>
      </c>
    </row>
    <row r="2" spans="1:37">
      <c r="A2">
        <f>'5a - Savings Tracker'!A44</f>
        <v>1</v>
      </c>
      <c r="B2" t="str">
        <f>'5a - Savings Tracker'!B44</f>
        <v>Swansea Bay UHB</v>
      </c>
      <c r="C2" t="str">
        <f>'5a - Savings Tracker'!C44</f>
        <v>TBC</v>
      </c>
      <c r="D2" t="str">
        <f>'5a - Savings Tracker'!D44</f>
        <v>TBC</v>
      </c>
      <c r="E2" t="str">
        <f>'5a - Savings Tracker'!E44</f>
        <v>SBUHBCIP01</v>
      </c>
      <c r="F2" t="str">
        <f>'5a - Savings Tracker'!F44</f>
        <v>Procurement</v>
      </c>
      <c r="G2" t="str">
        <f>'5a - Savings Tracker'!G44</f>
        <v>R</v>
      </c>
      <c r="H2">
        <f>'5a - Savings Tracker'!H44</f>
        <v>3100.0000000000005</v>
      </c>
      <c r="I2">
        <f>'5a - Savings Tracker'!J44</f>
        <v>3100</v>
      </c>
      <c r="J2">
        <f>'5a - Savings Tracker'!K44</f>
        <v>45017</v>
      </c>
      <c r="K2">
        <f>'5a - Savings Tracker'!L44</f>
        <v>45078</v>
      </c>
      <c r="L2" t="str">
        <f>'5a - Savings Tracker'!M44</f>
        <v>Amber</v>
      </c>
      <c r="M2" t="str">
        <f>'5a - Savings Tracker'!N44</f>
        <v>Across Service Areas</v>
      </c>
      <c r="N2" t="str">
        <f>'5a - Savings Tracker'!O44</f>
        <v xml:space="preserve">Improved management of non-pay, including both traditional procurement and value based procurement </v>
      </c>
      <c r="O2" t="str">
        <f>'5a - Savings Tracker'!P44</f>
        <v>Cash-Releasing Saving</v>
      </c>
      <c r="P2" t="str">
        <f>'5a - Savings Tracker'!Q44</f>
        <v>NON PAY</v>
      </c>
      <c r="Q2">
        <f>'5a - Savings Tracker'!R44</f>
        <v>258.33333333333331</v>
      </c>
      <c r="R2">
        <f>'5a - Savings Tracker'!S44</f>
        <v>258.33333333333331</v>
      </c>
      <c r="S2">
        <f>'5a - Savings Tracker'!T44</f>
        <v>258.33333333333331</v>
      </c>
      <c r="T2">
        <f>'5a - Savings Tracker'!U44</f>
        <v>258.33333333333331</v>
      </c>
      <c r="U2">
        <f>'5a - Savings Tracker'!V44</f>
        <v>258.33333333333331</v>
      </c>
      <c r="V2">
        <f>'5a - Savings Tracker'!W44</f>
        <v>258.33333333333331</v>
      </c>
      <c r="W2">
        <f>'5a - Savings Tracker'!X44</f>
        <v>258.33333333333331</v>
      </c>
      <c r="X2">
        <f>'5a - Savings Tracker'!Y44</f>
        <v>258.33333333333331</v>
      </c>
      <c r="Y2">
        <f>'5a - Savings Tracker'!Z44</f>
        <v>258.33333333333331</v>
      </c>
      <c r="Z2">
        <f>'5a - Savings Tracker'!AA44</f>
        <v>258.33333333333331</v>
      </c>
      <c r="AA2">
        <f>'5a - Savings Tracker'!AB44</f>
        <v>258.33333333333331</v>
      </c>
      <c r="AB2">
        <f>'5a - Savings Tracker'!AC44</f>
        <v>258.33333333333331</v>
      </c>
      <c r="AC2">
        <f>'5a - Savings Tracker'!AD44</f>
        <v>3100.0000000000005</v>
      </c>
      <c r="AD2" t="str">
        <f>'5a - Savings Tracker'!AE44</f>
        <v/>
      </c>
      <c r="AE2" t="str">
        <f>'5a - Savings Tracker'!AF44</f>
        <v/>
      </c>
      <c r="AF2" t="str">
        <f>'5a - Savings Tracker'!AG44</f>
        <v/>
      </c>
      <c r="AG2" t="str">
        <f>'5a - Savings Tracker'!AH44</f>
        <v/>
      </c>
      <c r="AH2" t="str">
        <f>'5a - Savings Tracker'!AI44</f>
        <v/>
      </c>
      <c r="AI2" t="str">
        <f>'5a - Savings Tracker'!AJ44</f>
        <v/>
      </c>
      <c r="AJ2" t="str">
        <f>'5a - Savings Tracker'!AK44</f>
        <v/>
      </c>
      <c r="AK2" t="str">
        <f>'5a - Savings Tracker'!AL44</f>
        <v/>
      </c>
    </row>
    <row r="3" spans="1:37">
      <c r="A3">
        <f>'5a - Savings Tracker'!A45</f>
        <v>2</v>
      </c>
      <c r="B3" t="str">
        <f>'5a - Savings Tracker'!B45</f>
        <v>Swansea Bay UHB</v>
      </c>
      <c r="C3" t="str">
        <f>'5a - Savings Tracker'!C45</f>
        <v>TBC</v>
      </c>
      <c r="D3" t="str">
        <f>'5a - Savings Tracker'!D45</f>
        <v>TBC</v>
      </c>
      <c r="E3" t="str">
        <f>'5a - Savings Tracker'!E45</f>
        <v>SBUHBCIP02</v>
      </c>
      <c r="F3" t="str">
        <f>'5a - Savings Tracker'!F45</f>
        <v>Staff Pay Nursing</v>
      </c>
      <c r="G3" t="str">
        <f>'5a - Savings Tracker'!G45</f>
        <v>R</v>
      </c>
      <c r="H3">
        <f>'5a - Savings Tracker'!H45</f>
        <v>3000</v>
      </c>
      <c r="I3">
        <f>'5a - Savings Tracker'!J45</f>
        <v>3000</v>
      </c>
      <c r="J3">
        <f>'5a - Savings Tracker'!K45</f>
        <v>45017</v>
      </c>
      <c r="K3">
        <f>'5a - Savings Tracker'!L45</f>
        <v>45170</v>
      </c>
      <c r="L3" t="str">
        <f>'5a - Savings Tracker'!M45</f>
        <v>Amber</v>
      </c>
      <c r="M3" t="str">
        <f>'5a - Savings Tracker'!N45</f>
        <v>Across Service Areas</v>
      </c>
      <c r="N3" t="str">
        <f>'5a - Savings Tracker'!O45</f>
        <v xml:space="preserve">Ward nursing </v>
      </c>
      <c r="O3" t="str">
        <f>'5a - Savings Tracker'!P45</f>
        <v>Cash-Releasing Saving</v>
      </c>
      <c r="P3" t="str">
        <f>'5a - Savings Tracker'!Q45</f>
        <v>PAY</v>
      </c>
      <c r="Q3">
        <f>'5a - Savings Tracker'!R45</f>
        <v>250</v>
      </c>
      <c r="R3">
        <f>'5a - Savings Tracker'!S45</f>
        <v>250</v>
      </c>
      <c r="S3">
        <f>'5a - Savings Tracker'!T45</f>
        <v>250</v>
      </c>
      <c r="T3">
        <f>'5a - Savings Tracker'!U45</f>
        <v>250</v>
      </c>
      <c r="U3">
        <f>'5a - Savings Tracker'!V45</f>
        <v>250</v>
      </c>
      <c r="V3">
        <f>'5a - Savings Tracker'!W45</f>
        <v>250</v>
      </c>
      <c r="W3">
        <f>'5a - Savings Tracker'!X45</f>
        <v>250</v>
      </c>
      <c r="X3">
        <f>'5a - Savings Tracker'!Y45</f>
        <v>250</v>
      </c>
      <c r="Y3">
        <f>'5a - Savings Tracker'!Z45</f>
        <v>250</v>
      </c>
      <c r="Z3">
        <f>'5a - Savings Tracker'!AA45</f>
        <v>250</v>
      </c>
      <c r="AA3">
        <f>'5a - Savings Tracker'!AB45</f>
        <v>250</v>
      </c>
      <c r="AB3">
        <f>'5a - Savings Tracker'!AC45</f>
        <v>250</v>
      </c>
      <c r="AC3">
        <f>'5a - Savings Tracker'!AD45</f>
        <v>3000</v>
      </c>
      <c r="AD3" t="str">
        <f>'5a - Savings Tracker'!AE45</f>
        <v/>
      </c>
      <c r="AE3" t="str">
        <f>'5a - Savings Tracker'!AF45</f>
        <v/>
      </c>
      <c r="AF3" t="str">
        <f>'5a - Savings Tracker'!AG45</f>
        <v/>
      </c>
      <c r="AG3" t="str">
        <f>'5a - Savings Tracker'!AH45</f>
        <v/>
      </c>
      <c r="AH3" t="str">
        <f>'5a - Savings Tracker'!AI45</f>
        <v/>
      </c>
      <c r="AI3" t="str">
        <f>'5a - Savings Tracker'!AJ45</f>
        <v/>
      </c>
      <c r="AJ3" t="str">
        <f>'5a - Savings Tracker'!AK45</f>
        <v/>
      </c>
      <c r="AK3" t="str">
        <f>'5a - Savings Tracker'!AL45</f>
        <v/>
      </c>
    </row>
    <row r="4" spans="1:37">
      <c r="A4">
        <f>'5a - Savings Tracker'!A46</f>
        <v>3</v>
      </c>
      <c r="B4" t="str">
        <f>'5a - Savings Tracker'!B46</f>
        <v>Swansea Bay UHB</v>
      </c>
      <c r="C4" t="str">
        <f>'5a - Savings Tracker'!C46</f>
        <v>TBC</v>
      </c>
      <c r="D4" t="str">
        <f>'5a - Savings Tracker'!D46</f>
        <v>TBC</v>
      </c>
      <c r="E4" t="str">
        <f>'5a - Savings Tracker'!E46</f>
        <v>SBUHBCIP03</v>
      </c>
      <c r="F4" t="str">
        <f>'5a - Savings Tracker'!F46</f>
        <v>Shift Left</v>
      </c>
      <c r="G4" t="str">
        <f>'5a - Savings Tracker'!G46</f>
        <v>R</v>
      </c>
      <c r="H4">
        <f>'5a - Savings Tracker'!H46</f>
        <v>3000</v>
      </c>
      <c r="I4">
        <f>'5a - Savings Tracker'!J46</f>
        <v>3000</v>
      </c>
      <c r="J4">
        <f>'5a - Savings Tracker'!K46</f>
        <v>45017</v>
      </c>
      <c r="K4">
        <f>'5a - Savings Tracker'!L46</f>
        <v>45170</v>
      </c>
      <c r="L4" t="str">
        <f>'5a - Savings Tracker'!M46</f>
        <v>Amber</v>
      </c>
      <c r="M4" t="str">
        <f>'5a - Savings Tracker'!N46</f>
        <v>Primary and Community Care (Excl Prescribing)</v>
      </c>
      <c r="N4" t="str">
        <f>'5a - Savings Tracker'!O46</f>
        <v>Better management of primary care costs outside contractor services (e.g. GPOOH, Managed practice surplus/deficits, PCSU's)</v>
      </c>
      <c r="O4" t="str">
        <f>'5a - Savings Tracker'!P46</f>
        <v>Cash-Releasing Saving</v>
      </c>
      <c r="P4" t="str">
        <f>'5a - Savings Tracker'!Q46</f>
        <v>PRIMARY CARE CONTRACTOR</v>
      </c>
      <c r="Q4">
        <f>'5a - Savings Tracker'!R46</f>
        <v>250</v>
      </c>
      <c r="R4">
        <f>'5a - Savings Tracker'!S46</f>
        <v>250</v>
      </c>
      <c r="S4">
        <f>'5a - Savings Tracker'!T46</f>
        <v>250</v>
      </c>
      <c r="T4">
        <f>'5a - Savings Tracker'!U46</f>
        <v>250</v>
      </c>
      <c r="U4">
        <f>'5a - Savings Tracker'!V46</f>
        <v>250</v>
      </c>
      <c r="V4">
        <f>'5a - Savings Tracker'!W46</f>
        <v>250</v>
      </c>
      <c r="W4">
        <f>'5a - Savings Tracker'!X46</f>
        <v>250</v>
      </c>
      <c r="X4">
        <f>'5a - Savings Tracker'!Y46</f>
        <v>250</v>
      </c>
      <c r="Y4">
        <f>'5a - Savings Tracker'!Z46</f>
        <v>250</v>
      </c>
      <c r="Z4">
        <f>'5a - Savings Tracker'!AA46</f>
        <v>250</v>
      </c>
      <c r="AA4">
        <f>'5a - Savings Tracker'!AB46</f>
        <v>250</v>
      </c>
      <c r="AB4">
        <f>'5a - Savings Tracker'!AC46</f>
        <v>250</v>
      </c>
      <c r="AC4">
        <f>'5a - Savings Tracker'!AD46</f>
        <v>3000</v>
      </c>
      <c r="AD4" t="str">
        <f>'5a - Savings Tracker'!AE46</f>
        <v/>
      </c>
      <c r="AE4" t="str">
        <f>'5a - Savings Tracker'!AF46</f>
        <v/>
      </c>
      <c r="AF4" t="str">
        <f>'5a - Savings Tracker'!AG46</f>
        <v/>
      </c>
      <c r="AG4" t="str">
        <f>'5a - Savings Tracker'!AH46</f>
        <v/>
      </c>
      <c r="AH4" t="str">
        <f>'5a - Savings Tracker'!AI46</f>
        <v/>
      </c>
      <c r="AI4" t="str">
        <f>'5a - Savings Tracker'!AJ46</f>
        <v/>
      </c>
      <c r="AJ4" t="str">
        <f>'5a - Savings Tracker'!AK46</f>
        <v/>
      </c>
      <c r="AK4" t="str">
        <f>'5a - Savings Tracker'!AL46</f>
        <v/>
      </c>
    </row>
    <row r="5" spans="1:37">
      <c r="A5">
        <f>'5a - Savings Tracker'!A47</f>
        <v>4</v>
      </c>
      <c r="B5" t="str">
        <f>'5a - Savings Tracker'!B47</f>
        <v>Swansea Bay UHB</v>
      </c>
      <c r="C5" t="str">
        <f>'5a - Savings Tracker'!C47</f>
        <v>TBC</v>
      </c>
      <c r="D5" t="str">
        <f>'5a - Savings Tracker'!D47</f>
        <v>TBC</v>
      </c>
      <c r="E5" t="str">
        <f>'5a - Savings Tracker'!E47</f>
        <v>SBUHBCIP04</v>
      </c>
      <c r="F5" t="str">
        <f>'5a - Savings Tracker'!F47</f>
        <v>Drugs Secondary Care</v>
      </c>
      <c r="G5" t="str">
        <f>'5a - Savings Tracker'!G47</f>
        <v>R</v>
      </c>
      <c r="H5">
        <f>'5a - Savings Tracker'!H47</f>
        <v>2000.0000000000002</v>
      </c>
      <c r="I5">
        <f>'5a - Savings Tracker'!J47</f>
        <v>2000</v>
      </c>
      <c r="J5">
        <f>'5a - Savings Tracker'!K47</f>
        <v>45017</v>
      </c>
      <c r="K5">
        <f>'5a - Savings Tracker'!L47</f>
        <v>45078</v>
      </c>
      <c r="L5" t="str">
        <f>'5a - Savings Tracker'!M47</f>
        <v>Amber</v>
      </c>
      <c r="M5" t="str">
        <f>'5a - Savings Tracker'!N47</f>
        <v>Medicines Management (Secondary Care)</v>
      </c>
      <c r="N5" t="str">
        <f>'5a - Savings Tracker'!O47</f>
        <v>Medicines Management (Secondary Care)</v>
      </c>
      <c r="O5" t="str">
        <f>'5a - Savings Tracker'!P47</f>
        <v>Cash-Releasing Saving</v>
      </c>
      <c r="P5" t="str">
        <f>'5a - Savings Tracker'!Q47</f>
        <v>SECONDARY CARE DRUGS</v>
      </c>
      <c r="Q5">
        <f>'5a - Savings Tracker'!R47</f>
        <v>166.66666666666666</v>
      </c>
      <c r="R5">
        <f>'5a - Savings Tracker'!S47</f>
        <v>166.66666666666666</v>
      </c>
      <c r="S5">
        <f>'5a - Savings Tracker'!T47</f>
        <v>166.66666666666666</v>
      </c>
      <c r="T5">
        <f>'5a - Savings Tracker'!U47</f>
        <v>166.66666666666666</v>
      </c>
      <c r="U5">
        <f>'5a - Savings Tracker'!V47</f>
        <v>166.66666666666666</v>
      </c>
      <c r="V5">
        <f>'5a - Savings Tracker'!W47</f>
        <v>166.66666666666666</v>
      </c>
      <c r="W5">
        <f>'5a - Savings Tracker'!X47</f>
        <v>166.66666666666666</v>
      </c>
      <c r="X5">
        <f>'5a - Savings Tracker'!Y47</f>
        <v>166.66666666666666</v>
      </c>
      <c r="Y5">
        <f>'5a - Savings Tracker'!Z47</f>
        <v>166.66666666666666</v>
      </c>
      <c r="Z5">
        <f>'5a - Savings Tracker'!AA47</f>
        <v>166.66666666666666</v>
      </c>
      <c r="AA5">
        <f>'5a - Savings Tracker'!AB47</f>
        <v>166.66666666666666</v>
      </c>
      <c r="AB5">
        <f>'5a - Savings Tracker'!AC47</f>
        <v>166.66666666666666</v>
      </c>
      <c r="AC5">
        <f>'5a - Savings Tracker'!AD47</f>
        <v>2000.0000000000002</v>
      </c>
      <c r="AD5" t="str">
        <f>'5a - Savings Tracker'!AE47</f>
        <v/>
      </c>
      <c r="AE5" t="str">
        <f>'5a - Savings Tracker'!AF47</f>
        <v/>
      </c>
      <c r="AF5" t="str">
        <f>'5a - Savings Tracker'!AG47</f>
        <v/>
      </c>
      <c r="AG5" t="str">
        <f>'5a - Savings Tracker'!AH47</f>
        <v/>
      </c>
      <c r="AH5" t="str">
        <f>'5a - Savings Tracker'!AI47</f>
        <v/>
      </c>
      <c r="AI5" t="str">
        <f>'5a - Savings Tracker'!AJ47</f>
        <v/>
      </c>
      <c r="AJ5" t="str">
        <f>'5a - Savings Tracker'!AK47</f>
        <v/>
      </c>
      <c r="AK5" t="str">
        <f>'5a - Savings Tracker'!AL47</f>
        <v/>
      </c>
    </row>
    <row r="6" spans="1:37">
      <c r="A6">
        <f>'5a - Savings Tracker'!A48</f>
        <v>5</v>
      </c>
      <c r="B6" t="str">
        <f>'5a - Savings Tracker'!B48</f>
        <v>Swansea Bay UHB</v>
      </c>
      <c r="C6" t="str">
        <f>'5a - Savings Tracker'!C48</f>
        <v>TBC</v>
      </c>
      <c r="D6" t="str">
        <f>'5a - Savings Tracker'!D48</f>
        <v>TBC</v>
      </c>
      <c r="E6" t="str">
        <f>'5a - Savings Tracker'!E48</f>
        <v>SBUHBCIP05</v>
      </c>
      <c r="F6" t="str">
        <f>'5a - Savings Tracker'!F48</f>
        <v>Prescribing</v>
      </c>
      <c r="G6" t="str">
        <f>'5a - Savings Tracker'!G48</f>
        <v>R</v>
      </c>
      <c r="H6">
        <f>'5a - Savings Tracker'!H48</f>
        <v>1000.0000000000001</v>
      </c>
      <c r="I6">
        <f>'5a - Savings Tracker'!J48</f>
        <v>1000</v>
      </c>
      <c r="J6">
        <f>'5a - Savings Tracker'!K48</f>
        <v>45017</v>
      </c>
      <c r="K6">
        <f>'5a - Savings Tracker'!L48</f>
        <v>45078</v>
      </c>
      <c r="L6" t="str">
        <f>'5a - Savings Tracker'!M48</f>
        <v>Amber</v>
      </c>
      <c r="M6" t="str">
        <f>'5a - Savings Tracker'!N48</f>
        <v>Prescribing</v>
      </c>
      <c r="N6" t="str">
        <f>'5a - Savings Tracker'!O48</f>
        <v>Prescribing</v>
      </c>
      <c r="O6" t="str">
        <f>'5a - Savings Tracker'!P48</f>
        <v>Cash-Releasing Saving</v>
      </c>
      <c r="P6" t="str">
        <f>'5a - Savings Tracker'!Q48</f>
        <v>PRIMARY CARE DRUGS</v>
      </c>
      <c r="Q6">
        <f>'5a - Savings Tracker'!R48</f>
        <v>83.333333333333329</v>
      </c>
      <c r="R6">
        <f>'5a - Savings Tracker'!S48</f>
        <v>83.333333333333329</v>
      </c>
      <c r="S6">
        <f>'5a - Savings Tracker'!T48</f>
        <v>83.333333333333329</v>
      </c>
      <c r="T6">
        <f>'5a - Savings Tracker'!U48</f>
        <v>83.333333333333329</v>
      </c>
      <c r="U6">
        <f>'5a - Savings Tracker'!V48</f>
        <v>83.333333333333329</v>
      </c>
      <c r="V6">
        <f>'5a - Savings Tracker'!W48</f>
        <v>83.333333333333329</v>
      </c>
      <c r="W6">
        <f>'5a - Savings Tracker'!X48</f>
        <v>83.333333333333329</v>
      </c>
      <c r="X6">
        <f>'5a - Savings Tracker'!Y48</f>
        <v>83.333333333333329</v>
      </c>
      <c r="Y6">
        <f>'5a - Savings Tracker'!Z48</f>
        <v>83.333333333333329</v>
      </c>
      <c r="Z6">
        <f>'5a - Savings Tracker'!AA48</f>
        <v>83.333333333333329</v>
      </c>
      <c r="AA6">
        <f>'5a - Savings Tracker'!AB48</f>
        <v>83.333333333333329</v>
      </c>
      <c r="AB6">
        <f>'5a - Savings Tracker'!AC48</f>
        <v>83.333333333333329</v>
      </c>
      <c r="AC6">
        <f>'5a - Savings Tracker'!AD48</f>
        <v>1000.0000000000001</v>
      </c>
      <c r="AD6" t="str">
        <f>'5a - Savings Tracker'!AE48</f>
        <v/>
      </c>
      <c r="AE6" t="str">
        <f>'5a - Savings Tracker'!AF48</f>
        <v/>
      </c>
      <c r="AF6" t="str">
        <f>'5a - Savings Tracker'!AG48</f>
        <v/>
      </c>
      <c r="AG6" t="str">
        <f>'5a - Savings Tracker'!AH48</f>
        <v/>
      </c>
      <c r="AH6" t="str">
        <f>'5a - Savings Tracker'!AI48</f>
        <v/>
      </c>
      <c r="AI6" t="str">
        <f>'5a - Savings Tracker'!AJ48</f>
        <v/>
      </c>
      <c r="AJ6" t="str">
        <f>'5a - Savings Tracker'!AK48</f>
        <v/>
      </c>
      <c r="AK6" t="str">
        <f>'5a - Savings Tracker'!AL48</f>
        <v/>
      </c>
    </row>
    <row r="7" spans="1:37">
      <c r="A7">
        <f>'5a - Savings Tracker'!A49</f>
        <v>6</v>
      </c>
      <c r="B7" t="str">
        <f>'5a - Savings Tracker'!B49</f>
        <v>Swansea Bay UHB</v>
      </c>
      <c r="C7" t="str">
        <f>'5a - Savings Tracker'!C49</f>
        <v>TBC</v>
      </c>
      <c r="D7" t="str">
        <f>'5a - Savings Tracker'!D49</f>
        <v>TBC</v>
      </c>
      <c r="E7" t="str">
        <f>'5a - Savings Tracker'!E49</f>
        <v>SBUHBCIP06</v>
      </c>
      <c r="F7" t="str">
        <f>'5a - Savings Tracker'!F49</f>
        <v xml:space="preserve">CHC </v>
      </c>
      <c r="G7" t="str">
        <f>'5a - Savings Tracker'!G49</f>
        <v>R</v>
      </c>
      <c r="H7">
        <f>'5a - Savings Tracker'!H49</f>
        <v>2899.9999999999995</v>
      </c>
      <c r="I7">
        <f>'5a - Savings Tracker'!J49</f>
        <v>2900</v>
      </c>
      <c r="J7">
        <f>'5a - Savings Tracker'!K49</f>
        <v>45017</v>
      </c>
      <c r="K7">
        <f>'5a - Savings Tracker'!L49</f>
        <v>45078</v>
      </c>
      <c r="L7" t="str">
        <f>'5a - Savings Tracker'!M49</f>
        <v>Amber</v>
      </c>
      <c r="M7" t="str">
        <f>'5a - Savings Tracker'!N49</f>
        <v>CHC</v>
      </c>
      <c r="N7" t="str">
        <f>'5a - Savings Tracker'!O49</f>
        <v>CHC</v>
      </c>
      <c r="O7" t="str">
        <f>'5a - Savings Tracker'!P49</f>
        <v>Cash-Releasing Saving</v>
      </c>
      <c r="P7" t="str">
        <f>'5a - Savings Tracker'!Q49</f>
        <v>CONTINUING HEALTHCARE / FUNDED NURSING CARE</v>
      </c>
      <c r="Q7">
        <f>'5a - Savings Tracker'!R49</f>
        <v>241.66666666666666</v>
      </c>
      <c r="R7">
        <f>'5a - Savings Tracker'!S49</f>
        <v>241.66666666666666</v>
      </c>
      <c r="S7">
        <f>'5a - Savings Tracker'!T49</f>
        <v>241.66666666666666</v>
      </c>
      <c r="T7">
        <f>'5a - Savings Tracker'!U49</f>
        <v>241.66666666666666</v>
      </c>
      <c r="U7">
        <f>'5a - Savings Tracker'!V49</f>
        <v>241.66666666666666</v>
      </c>
      <c r="V7">
        <f>'5a - Savings Tracker'!W49</f>
        <v>241.66666666666666</v>
      </c>
      <c r="W7">
        <f>'5a - Savings Tracker'!X49</f>
        <v>241.66666666666666</v>
      </c>
      <c r="X7">
        <f>'5a - Savings Tracker'!Y49</f>
        <v>241.66666666666666</v>
      </c>
      <c r="Y7">
        <f>'5a - Savings Tracker'!Z49</f>
        <v>241.66666666666666</v>
      </c>
      <c r="Z7">
        <f>'5a - Savings Tracker'!AA49</f>
        <v>241.66666666666666</v>
      </c>
      <c r="AA7">
        <f>'5a - Savings Tracker'!AB49</f>
        <v>241.66666666666666</v>
      </c>
      <c r="AB7">
        <f>'5a - Savings Tracker'!AC49</f>
        <v>241.66666666666666</v>
      </c>
      <c r="AC7">
        <f>'5a - Savings Tracker'!AD49</f>
        <v>2899.9999999999995</v>
      </c>
      <c r="AD7" t="str">
        <f>'5a - Savings Tracker'!AE49</f>
        <v/>
      </c>
      <c r="AE7" t="str">
        <f>'5a - Savings Tracker'!AF49</f>
        <v/>
      </c>
      <c r="AF7" t="str">
        <f>'5a - Savings Tracker'!AG49</f>
        <v/>
      </c>
      <c r="AG7" t="str">
        <f>'5a - Savings Tracker'!AH49</f>
        <v/>
      </c>
      <c r="AH7" t="str">
        <f>'5a - Savings Tracker'!AI49</f>
        <v/>
      </c>
      <c r="AI7" t="str">
        <f>'5a - Savings Tracker'!AJ49</f>
        <v/>
      </c>
      <c r="AJ7" t="str">
        <f>'5a - Savings Tracker'!AK49</f>
        <v/>
      </c>
      <c r="AK7" t="str">
        <f>'5a - Savings Tracker'!AL49</f>
        <v/>
      </c>
    </row>
    <row r="8" spans="1:37">
      <c r="A8">
        <f>'5a - Savings Tracker'!A50</f>
        <v>7</v>
      </c>
      <c r="B8" t="str">
        <f>'5a - Savings Tracker'!B50</f>
        <v>Swansea Bay UHB</v>
      </c>
      <c r="C8" t="str">
        <f>'5a - Savings Tracker'!C50</f>
        <v>TBC</v>
      </c>
      <c r="D8" t="str">
        <f>'5a - Savings Tracker'!D50</f>
        <v>TBC</v>
      </c>
      <c r="E8" t="str">
        <f>'5a - Savings Tracker'!E50</f>
        <v>SBUHBCIP07</v>
      </c>
      <c r="F8" t="str">
        <f>'5a - Savings Tracker'!F50</f>
        <v>Non Pay Review</v>
      </c>
      <c r="G8" t="str">
        <f>'5a - Savings Tracker'!G50</f>
        <v>R</v>
      </c>
      <c r="H8">
        <f>'5a - Savings Tracker'!H50</f>
        <v>2000.0000000000002</v>
      </c>
      <c r="I8">
        <f>'5a - Savings Tracker'!J50</f>
        <v>2000</v>
      </c>
      <c r="J8">
        <f>'5a - Savings Tracker'!K50</f>
        <v>45017</v>
      </c>
      <c r="K8">
        <f>'5a - Savings Tracker'!L50</f>
        <v>45170</v>
      </c>
      <c r="L8" t="str">
        <f>'5a - Savings Tracker'!M50</f>
        <v>Amber</v>
      </c>
      <c r="M8" t="str">
        <f>'5a - Savings Tracker'!N50</f>
        <v>Across Service Areas</v>
      </c>
      <c r="N8" t="str">
        <f>'5a - Savings Tracker'!O50</f>
        <v xml:space="preserve">Improved management of non-pay, including both traditional procurement and value based procurement </v>
      </c>
      <c r="O8" t="str">
        <f>'5a - Savings Tracker'!P50</f>
        <v>Cash-Releasing Saving</v>
      </c>
      <c r="P8" t="str">
        <f>'5a - Savings Tracker'!Q50</f>
        <v>NON PAY</v>
      </c>
      <c r="Q8">
        <f>'5a - Savings Tracker'!R50</f>
        <v>166.66666666666666</v>
      </c>
      <c r="R8">
        <f>'5a - Savings Tracker'!S50</f>
        <v>166.66666666666666</v>
      </c>
      <c r="S8">
        <f>'5a - Savings Tracker'!T50</f>
        <v>166.66666666666666</v>
      </c>
      <c r="T8">
        <f>'5a - Savings Tracker'!U50</f>
        <v>166.66666666666666</v>
      </c>
      <c r="U8">
        <f>'5a - Savings Tracker'!V50</f>
        <v>166.66666666666666</v>
      </c>
      <c r="V8">
        <f>'5a - Savings Tracker'!W50</f>
        <v>166.66666666666666</v>
      </c>
      <c r="W8">
        <f>'5a - Savings Tracker'!X50</f>
        <v>166.66666666666666</v>
      </c>
      <c r="X8">
        <f>'5a - Savings Tracker'!Y50</f>
        <v>166.66666666666666</v>
      </c>
      <c r="Y8">
        <f>'5a - Savings Tracker'!Z50</f>
        <v>166.66666666666666</v>
      </c>
      <c r="Z8">
        <f>'5a - Savings Tracker'!AA50</f>
        <v>166.66666666666666</v>
      </c>
      <c r="AA8">
        <f>'5a - Savings Tracker'!AB50</f>
        <v>166.66666666666666</v>
      </c>
      <c r="AB8">
        <f>'5a - Savings Tracker'!AC50</f>
        <v>166.66666666666666</v>
      </c>
      <c r="AC8">
        <f>'5a - Savings Tracker'!AD50</f>
        <v>2000.0000000000002</v>
      </c>
      <c r="AD8" t="str">
        <f>'5a - Savings Tracker'!AE50</f>
        <v/>
      </c>
      <c r="AE8" t="str">
        <f>'5a - Savings Tracker'!AF50</f>
        <v/>
      </c>
      <c r="AF8" t="str">
        <f>'5a - Savings Tracker'!AG50</f>
        <v/>
      </c>
      <c r="AG8" t="str">
        <f>'5a - Savings Tracker'!AH50</f>
        <v/>
      </c>
      <c r="AH8" t="str">
        <f>'5a - Savings Tracker'!AI50</f>
        <v/>
      </c>
      <c r="AI8" t="str">
        <f>'5a - Savings Tracker'!AJ50</f>
        <v/>
      </c>
      <c r="AJ8" t="str">
        <f>'5a - Savings Tracker'!AK50</f>
        <v/>
      </c>
      <c r="AK8" t="str">
        <f>'5a - Savings Tracker'!AL50</f>
        <v/>
      </c>
    </row>
    <row r="9" spans="1:37">
      <c r="A9">
        <f>'5a - Savings Tracker'!A51</f>
        <v>8</v>
      </c>
      <c r="B9" t="str">
        <f>'5a - Savings Tracker'!B51</f>
        <v>Swansea Bay UHB</v>
      </c>
      <c r="C9" t="str">
        <f>'5a - Savings Tracker'!C51</f>
        <v>TBC</v>
      </c>
      <c r="D9" t="str">
        <f>'5a - Savings Tracker'!D51</f>
        <v>TBC</v>
      </c>
      <c r="E9" t="str">
        <f>'5a - Savings Tracker'!E51</f>
        <v>SBUHBCIP08</v>
      </c>
      <c r="F9" t="str">
        <f>'5a - Savings Tracker'!F51</f>
        <v>Staff A+C Review</v>
      </c>
      <c r="G9" t="str">
        <f>'5a - Savings Tracker'!G51</f>
        <v>R</v>
      </c>
      <c r="H9">
        <f>'5a - Savings Tracker'!H51</f>
        <v>1000.0000000000001</v>
      </c>
      <c r="I9">
        <f>'5a - Savings Tracker'!J51</f>
        <v>1000</v>
      </c>
      <c r="J9">
        <f>'5a - Savings Tracker'!K51</f>
        <v>45017</v>
      </c>
      <c r="K9">
        <f>'5a - Savings Tracker'!L51</f>
        <v>45171</v>
      </c>
      <c r="L9" t="str">
        <f>'5a - Savings Tracker'!M51</f>
        <v>Amber</v>
      </c>
      <c r="M9" t="str">
        <f>'5a - Savings Tracker'!N51</f>
        <v>Across Service Areas</v>
      </c>
      <c r="N9" t="str">
        <f>'5a - Savings Tracker'!O51</f>
        <v>Other</v>
      </c>
      <c r="O9" t="str">
        <f>'5a - Savings Tracker'!P51</f>
        <v>Cash-Releasing Saving</v>
      </c>
      <c r="P9" t="str">
        <f>'5a - Savings Tracker'!Q51</f>
        <v>PAY</v>
      </c>
      <c r="Q9">
        <f>'5a - Savings Tracker'!R51</f>
        <v>83.333333333333329</v>
      </c>
      <c r="R9">
        <f>'5a - Savings Tracker'!S51</f>
        <v>83.333333333333329</v>
      </c>
      <c r="S9">
        <f>'5a - Savings Tracker'!T51</f>
        <v>83.333333333333329</v>
      </c>
      <c r="T9">
        <f>'5a - Savings Tracker'!U51</f>
        <v>83.333333333333329</v>
      </c>
      <c r="U9">
        <f>'5a - Savings Tracker'!V51</f>
        <v>83.333333333333329</v>
      </c>
      <c r="V9">
        <f>'5a - Savings Tracker'!W51</f>
        <v>83.333333333333329</v>
      </c>
      <c r="W9">
        <f>'5a - Savings Tracker'!X51</f>
        <v>83.333333333333329</v>
      </c>
      <c r="X9">
        <f>'5a - Savings Tracker'!Y51</f>
        <v>83.333333333333329</v>
      </c>
      <c r="Y9">
        <f>'5a - Savings Tracker'!Z51</f>
        <v>83.333333333333329</v>
      </c>
      <c r="Z9">
        <f>'5a - Savings Tracker'!AA51</f>
        <v>83.333333333333329</v>
      </c>
      <c r="AA9">
        <f>'5a - Savings Tracker'!AB51</f>
        <v>83.333333333333329</v>
      </c>
      <c r="AB9">
        <f>'5a - Savings Tracker'!AC51</f>
        <v>83.333333333333329</v>
      </c>
      <c r="AC9">
        <f>'5a - Savings Tracker'!AD51</f>
        <v>1000.0000000000001</v>
      </c>
      <c r="AD9" t="str">
        <f>'5a - Savings Tracker'!AE51</f>
        <v/>
      </c>
      <c r="AE9" t="str">
        <f>'5a - Savings Tracker'!AF51</f>
        <v/>
      </c>
      <c r="AF9" t="str">
        <f>'5a - Savings Tracker'!AG51</f>
        <v/>
      </c>
      <c r="AG9" t="str">
        <f>'5a - Savings Tracker'!AH51</f>
        <v/>
      </c>
      <c r="AH9" t="str">
        <f>'5a - Savings Tracker'!AI51</f>
        <v/>
      </c>
      <c r="AI9" t="str">
        <f>'5a - Savings Tracker'!AJ51</f>
        <v/>
      </c>
      <c r="AJ9" t="str">
        <f>'5a - Savings Tracker'!AK51</f>
        <v/>
      </c>
      <c r="AK9" t="str">
        <f>'5a - Savings Tracker'!AL51</f>
        <v/>
      </c>
    </row>
    <row r="10" spans="1:37">
      <c r="A10">
        <f>'5a - Savings Tracker'!A52</f>
        <v>9</v>
      </c>
      <c r="B10" t="str">
        <f>'5a - Savings Tracker'!B52</f>
        <v>Swansea Bay UHB</v>
      </c>
      <c r="C10" t="str">
        <f>'5a - Savings Tracker'!C52</f>
        <v>TBC</v>
      </c>
      <c r="D10" t="str">
        <f>'5a - Savings Tracker'!D52</f>
        <v>TBC</v>
      </c>
      <c r="E10" t="str">
        <f>'5a - Savings Tracker'!E52</f>
        <v>SBUHBCIP09</v>
      </c>
      <c r="F10" t="str">
        <f>'5a - Savings Tracker'!F52</f>
        <v>Staff Medical Review</v>
      </c>
      <c r="G10" t="str">
        <f>'5a - Savings Tracker'!G52</f>
        <v>R</v>
      </c>
      <c r="H10">
        <f>'5a - Savings Tracker'!H52</f>
        <v>1000.0000000000001</v>
      </c>
      <c r="I10">
        <f>'5a - Savings Tracker'!J52</f>
        <v>1000</v>
      </c>
      <c r="J10">
        <f>'5a - Savings Tracker'!K52</f>
        <v>45017</v>
      </c>
      <c r="K10">
        <f>'5a - Savings Tracker'!L52</f>
        <v>45172</v>
      </c>
      <c r="L10" t="str">
        <f>'5a - Savings Tracker'!M52</f>
        <v>Amber</v>
      </c>
      <c r="M10" t="str">
        <f>'5a - Savings Tracker'!N52</f>
        <v>Across Service Areas</v>
      </c>
      <c r="N10" t="str">
        <f>'5a - Savings Tracker'!O52</f>
        <v xml:space="preserve">Medical staff management </v>
      </c>
      <c r="O10" t="str">
        <f>'5a - Savings Tracker'!P52</f>
        <v>Cash-Releasing Saving</v>
      </c>
      <c r="P10" t="str">
        <f>'5a - Savings Tracker'!Q52</f>
        <v>PAY</v>
      </c>
      <c r="Q10">
        <f>'5a - Savings Tracker'!R52</f>
        <v>83.333333333333329</v>
      </c>
      <c r="R10">
        <f>'5a - Savings Tracker'!S52</f>
        <v>83.333333333333329</v>
      </c>
      <c r="S10">
        <f>'5a - Savings Tracker'!T52</f>
        <v>83.333333333333329</v>
      </c>
      <c r="T10">
        <f>'5a - Savings Tracker'!U52</f>
        <v>83.333333333333329</v>
      </c>
      <c r="U10">
        <f>'5a - Savings Tracker'!V52</f>
        <v>83.333333333333329</v>
      </c>
      <c r="V10">
        <f>'5a - Savings Tracker'!W52</f>
        <v>83.333333333333329</v>
      </c>
      <c r="W10">
        <f>'5a - Savings Tracker'!X52</f>
        <v>83.333333333333329</v>
      </c>
      <c r="X10">
        <f>'5a - Savings Tracker'!Y52</f>
        <v>83.333333333333329</v>
      </c>
      <c r="Y10">
        <f>'5a - Savings Tracker'!Z52</f>
        <v>83.333333333333329</v>
      </c>
      <c r="Z10">
        <f>'5a - Savings Tracker'!AA52</f>
        <v>83.333333333333329</v>
      </c>
      <c r="AA10">
        <f>'5a - Savings Tracker'!AB52</f>
        <v>83.333333333333329</v>
      </c>
      <c r="AB10">
        <f>'5a - Savings Tracker'!AC52</f>
        <v>83.333333333333329</v>
      </c>
      <c r="AC10">
        <f>'5a - Savings Tracker'!AD52</f>
        <v>1000.0000000000001</v>
      </c>
      <c r="AD10" t="str">
        <f>'5a - Savings Tracker'!AE52</f>
        <v/>
      </c>
      <c r="AE10" t="str">
        <f>'5a - Savings Tracker'!AF52</f>
        <v/>
      </c>
      <c r="AF10" t="str">
        <f>'5a - Savings Tracker'!AG52</f>
        <v/>
      </c>
      <c r="AG10" t="str">
        <f>'5a - Savings Tracker'!AH52</f>
        <v/>
      </c>
      <c r="AH10" t="str">
        <f>'5a - Savings Tracker'!AI52</f>
        <v/>
      </c>
      <c r="AI10" t="str">
        <f>'5a - Savings Tracker'!AJ52</f>
        <v/>
      </c>
      <c r="AJ10" t="str">
        <f>'5a - Savings Tracker'!AK52</f>
        <v/>
      </c>
      <c r="AK10" t="str">
        <f>'5a - Savings Tracker'!AL52</f>
        <v/>
      </c>
    </row>
    <row r="11" spans="1:37">
      <c r="A11">
        <f>'5a - Savings Tracker'!A53</f>
        <v>10</v>
      </c>
      <c r="B11" t="str">
        <f>'5a - Savings Tracker'!B53</f>
        <v>Swansea Bay UHB</v>
      </c>
      <c r="C11" t="str">
        <f>'5a - Savings Tracker'!C53</f>
        <v>TBC</v>
      </c>
      <c r="D11" t="str">
        <f>'5a - Savings Tracker'!D53</f>
        <v>TBC</v>
      </c>
      <c r="E11" t="str">
        <f>'5a - Savings Tracker'!E53</f>
        <v>SBUHBCIP10</v>
      </c>
      <c r="F11" t="str">
        <f>'5a - Savings Tracker'!F53</f>
        <v>Other Pay Review</v>
      </c>
      <c r="G11" t="str">
        <f>'5a - Savings Tracker'!G53</f>
        <v>R</v>
      </c>
      <c r="H11">
        <f>'5a - Savings Tracker'!H53</f>
        <v>1000.0000000000001</v>
      </c>
      <c r="I11">
        <f>'5a - Savings Tracker'!J53</f>
        <v>1000</v>
      </c>
      <c r="J11">
        <f>'5a - Savings Tracker'!K53</f>
        <v>45017</v>
      </c>
      <c r="K11">
        <f>'5a - Savings Tracker'!L53</f>
        <v>45173</v>
      </c>
      <c r="L11" t="str">
        <f>'5a - Savings Tracker'!M53</f>
        <v>Amber</v>
      </c>
      <c r="M11" t="str">
        <f>'5a - Savings Tracker'!N53</f>
        <v>Across Service Areas</v>
      </c>
      <c r="N11" t="str">
        <f>'5a - Savings Tracker'!O53</f>
        <v>Other</v>
      </c>
      <c r="O11" t="str">
        <f>'5a - Savings Tracker'!P53</f>
        <v>Cash-Releasing Saving</v>
      </c>
      <c r="P11" t="str">
        <f>'5a - Savings Tracker'!Q53</f>
        <v>PAY</v>
      </c>
      <c r="Q11">
        <f>'5a - Savings Tracker'!R53</f>
        <v>83.333333333333329</v>
      </c>
      <c r="R11">
        <f>'5a - Savings Tracker'!S53</f>
        <v>83.333333333333329</v>
      </c>
      <c r="S11">
        <f>'5a - Savings Tracker'!T53</f>
        <v>83.333333333333329</v>
      </c>
      <c r="T11">
        <f>'5a - Savings Tracker'!U53</f>
        <v>83.333333333333329</v>
      </c>
      <c r="U11">
        <f>'5a - Savings Tracker'!V53</f>
        <v>83.333333333333329</v>
      </c>
      <c r="V11">
        <f>'5a - Savings Tracker'!W53</f>
        <v>83.333333333333329</v>
      </c>
      <c r="W11">
        <f>'5a - Savings Tracker'!X53</f>
        <v>83.333333333333329</v>
      </c>
      <c r="X11">
        <f>'5a - Savings Tracker'!Y53</f>
        <v>83.333333333333329</v>
      </c>
      <c r="Y11">
        <f>'5a - Savings Tracker'!Z53</f>
        <v>83.333333333333329</v>
      </c>
      <c r="Z11">
        <f>'5a - Savings Tracker'!AA53</f>
        <v>83.333333333333329</v>
      </c>
      <c r="AA11">
        <f>'5a - Savings Tracker'!AB53</f>
        <v>83.333333333333329</v>
      </c>
      <c r="AB11">
        <f>'5a - Savings Tracker'!AC53</f>
        <v>83.333333333333329</v>
      </c>
      <c r="AC11">
        <f>'5a - Savings Tracker'!AD53</f>
        <v>1000.0000000000001</v>
      </c>
      <c r="AD11" t="str">
        <f>'5a - Savings Tracker'!AE53</f>
        <v/>
      </c>
      <c r="AE11" t="str">
        <f>'5a - Savings Tracker'!AF53</f>
        <v/>
      </c>
      <c r="AF11" t="str">
        <f>'5a - Savings Tracker'!AG53</f>
        <v/>
      </c>
      <c r="AG11" t="str">
        <f>'5a - Savings Tracker'!AH53</f>
        <v/>
      </c>
      <c r="AH11" t="str">
        <f>'5a - Savings Tracker'!AI53</f>
        <v/>
      </c>
      <c r="AI11" t="str">
        <f>'5a - Savings Tracker'!AJ53</f>
        <v/>
      </c>
      <c r="AJ11" t="str">
        <f>'5a - Savings Tracker'!AK53</f>
        <v/>
      </c>
      <c r="AK11" t="str">
        <f>'5a - Savings Tracker'!AL53</f>
        <v/>
      </c>
    </row>
    <row r="12" spans="1:37">
      <c r="A12">
        <f>'5a - Savings Tracker'!A54</f>
        <v>11</v>
      </c>
      <c r="B12" t="str">
        <f>'5a - Savings Tracker'!B54</f>
        <v>Swansea Bay UHB</v>
      </c>
      <c r="C12" t="str">
        <f>'5a - Savings Tracker'!C54</f>
        <v>TBC</v>
      </c>
      <c r="D12" t="str">
        <f>'5a - Savings Tracker'!D54</f>
        <v>TBC</v>
      </c>
      <c r="E12" t="str">
        <f>'5a - Savings Tracker'!E54</f>
        <v>SBUHBCIP11</v>
      </c>
      <c r="F12" t="str">
        <f>'5a - Savings Tracker'!F54</f>
        <v>Corporate Services</v>
      </c>
      <c r="G12" t="str">
        <f>'5a - Savings Tracker'!G54</f>
        <v>R</v>
      </c>
      <c r="H12">
        <f>'5a - Savings Tracker'!H54</f>
        <v>500.00000000000006</v>
      </c>
      <c r="I12">
        <f>'5a - Savings Tracker'!J54</f>
        <v>500</v>
      </c>
      <c r="J12">
        <f>'5a - Savings Tracker'!K54</f>
        <v>45017</v>
      </c>
      <c r="K12">
        <f>'5a - Savings Tracker'!L54</f>
        <v>45174</v>
      </c>
      <c r="L12" t="str">
        <f>'5a - Savings Tracker'!M54</f>
        <v>Amber</v>
      </c>
      <c r="M12" t="str">
        <f>'5a - Savings Tracker'!N54</f>
        <v>Across Service Areas</v>
      </c>
      <c r="N12" t="str">
        <f>'5a - Savings Tracker'!O54</f>
        <v>Other</v>
      </c>
      <c r="O12" t="str">
        <f>'5a - Savings Tracker'!P54</f>
        <v>Cash-Releasing Saving</v>
      </c>
      <c r="P12" t="str">
        <f>'5a - Savings Tracker'!Q54</f>
        <v>PAY</v>
      </c>
      <c r="Q12">
        <f>'5a - Savings Tracker'!R54</f>
        <v>41.666666666666664</v>
      </c>
      <c r="R12">
        <f>'5a - Savings Tracker'!S54</f>
        <v>41.666666666666664</v>
      </c>
      <c r="S12">
        <f>'5a - Savings Tracker'!T54</f>
        <v>41.666666666666664</v>
      </c>
      <c r="T12">
        <f>'5a - Savings Tracker'!U54</f>
        <v>41.666666666666664</v>
      </c>
      <c r="U12">
        <f>'5a - Savings Tracker'!V54</f>
        <v>41.666666666666664</v>
      </c>
      <c r="V12">
        <f>'5a - Savings Tracker'!W54</f>
        <v>41.666666666666664</v>
      </c>
      <c r="W12">
        <f>'5a - Savings Tracker'!X54</f>
        <v>41.666666666666664</v>
      </c>
      <c r="X12">
        <f>'5a - Savings Tracker'!Y54</f>
        <v>41.666666666666664</v>
      </c>
      <c r="Y12">
        <f>'5a - Savings Tracker'!Z54</f>
        <v>41.666666666666664</v>
      </c>
      <c r="Z12">
        <f>'5a - Savings Tracker'!AA54</f>
        <v>41.666666666666664</v>
      </c>
      <c r="AA12">
        <f>'5a - Savings Tracker'!AB54</f>
        <v>41.666666666666664</v>
      </c>
      <c r="AB12">
        <f>'5a - Savings Tracker'!AC54</f>
        <v>41.666666666666664</v>
      </c>
      <c r="AC12">
        <f>'5a - Savings Tracker'!AD54</f>
        <v>500.00000000000006</v>
      </c>
      <c r="AD12" t="str">
        <f>'5a - Savings Tracker'!AE54</f>
        <v/>
      </c>
      <c r="AE12" t="str">
        <f>'5a - Savings Tracker'!AF54</f>
        <v/>
      </c>
      <c r="AF12" t="str">
        <f>'5a - Savings Tracker'!AG54</f>
        <v/>
      </c>
      <c r="AG12" t="str">
        <f>'5a - Savings Tracker'!AH54</f>
        <v/>
      </c>
      <c r="AH12" t="str">
        <f>'5a - Savings Tracker'!AI54</f>
        <v/>
      </c>
      <c r="AI12" t="str">
        <f>'5a - Savings Tracker'!AJ54</f>
        <v/>
      </c>
      <c r="AJ12" t="str">
        <f>'5a - Savings Tracker'!AK54</f>
        <v/>
      </c>
      <c r="AK12" t="str">
        <f>'5a - Savings Tracker'!AL54</f>
        <v/>
      </c>
    </row>
    <row r="13" spans="1:37">
      <c r="A13">
        <f>'5a - Savings Tracker'!A55</f>
        <v>12</v>
      </c>
      <c r="B13" t="str">
        <f>'5a - Savings Tracker'!B55</f>
        <v>Swansea Bay UHB</v>
      </c>
      <c r="C13" t="str">
        <f>'5a - Savings Tracker'!C55</f>
        <v>TBC</v>
      </c>
      <c r="D13" t="str">
        <f>'5a - Savings Tracker'!D55</f>
        <v>TBC</v>
      </c>
      <c r="E13" t="str">
        <f>'5a - Savings Tracker'!E55</f>
        <v>SBUHBCIP12</v>
      </c>
      <c r="F13" t="str">
        <f>'5a - Savings Tracker'!F55</f>
        <v>Digital Transformation</v>
      </c>
      <c r="G13" t="str">
        <f>'5a - Savings Tracker'!G55</f>
        <v>R</v>
      </c>
      <c r="H13">
        <f>'5a - Savings Tracker'!H55</f>
        <v>1050</v>
      </c>
      <c r="I13">
        <f>'5a - Savings Tracker'!J55</f>
        <v>1050</v>
      </c>
      <c r="J13">
        <f>'5a - Savings Tracker'!K55</f>
        <v>45017</v>
      </c>
      <c r="K13">
        <f>'5a - Savings Tracker'!L55</f>
        <v>45175</v>
      </c>
      <c r="L13" t="str">
        <f>'5a - Savings Tracker'!M55</f>
        <v>Amber</v>
      </c>
      <c r="M13" t="str">
        <f>'5a - Savings Tracker'!N55</f>
        <v>Across Service Areas</v>
      </c>
      <c r="N13" t="str">
        <f>'5a - Savings Tracker'!O55</f>
        <v>Other</v>
      </c>
      <c r="O13" t="str">
        <f>'5a - Savings Tracker'!P55</f>
        <v>Cash-Releasing Saving</v>
      </c>
      <c r="P13" t="str">
        <f>'5a - Savings Tracker'!Q55</f>
        <v>PAY</v>
      </c>
      <c r="Q13">
        <f>'5a - Savings Tracker'!R55</f>
        <v>87.5</v>
      </c>
      <c r="R13">
        <f>'5a - Savings Tracker'!S55</f>
        <v>87.5</v>
      </c>
      <c r="S13">
        <f>'5a - Savings Tracker'!T55</f>
        <v>87.5</v>
      </c>
      <c r="T13">
        <f>'5a - Savings Tracker'!U55</f>
        <v>87.5</v>
      </c>
      <c r="U13">
        <f>'5a - Savings Tracker'!V55</f>
        <v>87.5</v>
      </c>
      <c r="V13">
        <f>'5a - Savings Tracker'!W55</f>
        <v>87.5</v>
      </c>
      <c r="W13">
        <f>'5a - Savings Tracker'!X55</f>
        <v>87.5</v>
      </c>
      <c r="X13">
        <f>'5a - Savings Tracker'!Y55</f>
        <v>87.5</v>
      </c>
      <c r="Y13">
        <f>'5a - Savings Tracker'!Z55</f>
        <v>87.5</v>
      </c>
      <c r="Z13">
        <f>'5a - Savings Tracker'!AA55</f>
        <v>87.5</v>
      </c>
      <c r="AA13">
        <f>'5a - Savings Tracker'!AB55</f>
        <v>87.5</v>
      </c>
      <c r="AB13">
        <f>'5a - Savings Tracker'!AC55</f>
        <v>87.5</v>
      </c>
      <c r="AC13">
        <f>'5a - Savings Tracker'!AD55</f>
        <v>1050</v>
      </c>
      <c r="AD13" t="str">
        <f>'5a - Savings Tracker'!AE55</f>
        <v/>
      </c>
      <c r="AE13" t="str">
        <f>'5a - Savings Tracker'!AF55</f>
        <v/>
      </c>
      <c r="AF13" t="str">
        <f>'5a - Savings Tracker'!AG55</f>
        <v/>
      </c>
      <c r="AG13" t="str">
        <f>'5a - Savings Tracker'!AH55</f>
        <v/>
      </c>
      <c r="AH13" t="str">
        <f>'5a - Savings Tracker'!AI55</f>
        <v/>
      </c>
      <c r="AI13" t="str">
        <f>'5a - Savings Tracker'!AJ55</f>
        <v/>
      </c>
      <c r="AJ13" t="str">
        <f>'5a - Savings Tracker'!AK55</f>
        <v/>
      </c>
      <c r="AK13" t="str">
        <f>'5a - Savings Tracker'!AL55</f>
        <v/>
      </c>
    </row>
    <row r="14" spans="1:37">
      <c r="A14">
        <f>'5a - Savings Tracker'!A56</f>
        <v>13</v>
      </c>
      <c r="B14" t="str">
        <f>'5a - Savings Tracker'!B56</f>
        <v>Swansea Bay UHB</v>
      </c>
      <c r="C14" t="str">
        <f>'5a - Savings Tracker'!C56</f>
        <v>TBC</v>
      </c>
      <c r="D14" t="str">
        <f>'5a - Savings Tracker'!D56</f>
        <v>TBC</v>
      </c>
      <c r="E14" t="str">
        <f>'5a - Savings Tracker'!E56</f>
        <v>SBUHBCIP13</v>
      </c>
      <c r="F14" t="str">
        <f>'5a - Savings Tracker'!F56</f>
        <v>Medical Equipment and Devices</v>
      </c>
      <c r="G14" t="str">
        <f>'5a - Savings Tracker'!G56</f>
        <v>R</v>
      </c>
      <c r="H14">
        <f>'5a - Savings Tracker'!H56</f>
        <v>49.999999999999993</v>
      </c>
      <c r="I14">
        <f>'5a - Savings Tracker'!J56</f>
        <v>50</v>
      </c>
      <c r="J14">
        <f>'5a - Savings Tracker'!K56</f>
        <v>45017</v>
      </c>
      <c r="K14">
        <f>'5a - Savings Tracker'!L56</f>
        <v>45177</v>
      </c>
      <c r="L14" t="str">
        <f>'5a - Savings Tracker'!M56</f>
        <v>Amber</v>
      </c>
      <c r="M14" t="str">
        <f>'5a - Savings Tracker'!N56</f>
        <v>Across Service Areas</v>
      </c>
      <c r="N14" t="str">
        <f>'5a - Savings Tracker'!O56</f>
        <v xml:space="preserve">Improved management of non-pay, including both traditional procurement and value based procurement </v>
      </c>
      <c r="O14" t="str">
        <f>'5a - Savings Tracker'!P56</f>
        <v>Cash-Releasing Saving</v>
      </c>
      <c r="P14" t="str">
        <f>'5a - Savings Tracker'!Q56</f>
        <v>NON PAY</v>
      </c>
      <c r="Q14">
        <f>'5a - Savings Tracker'!R56</f>
        <v>4.166666666666667</v>
      </c>
      <c r="R14">
        <f>'5a - Savings Tracker'!S56</f>
        <v>4.166666666666667</v>
      </c>
      <c r="S14">
        <f>'5a - Savings Tracker'!T56</f>
        <v>4.166666666666667</v>
      </c>
      <c r="T14">
        <f>'5a - Savings Tracker'!U56</f>
        <v>4.166666666666667</v>
      </c>
      <c r="U14">
        <f>'5a - Savings Tracker'!V56</f>
        <v>4.166666666666667</v>
      </c>
      <c r="V14">
        <f>'5a - Savings Tracker'!W56</f>
        <v>4.166666666666667</v>
      </c>
      <c r="W14">
        <f>'5a - Savings Tracker'!X56</f>
        <v>4.166666666666667</v>
      </c>
      <c r="X14">
        <f>'5a - Savings Tracker'!Y56</f>
        <v>4.166666666666667</v>
      </c>
      <c r="Y14">
        <f>'5a - Savings Tracker'!Z56</f>
        <v>4.166666666666667</v>
      </c>
      <c r="Z14">
        <f>'5a - Savings Tracker'!AA56</f>
        <v>4.166666666666667</v>
      </c>
      <c r="AA14">
        <f>'5a - Savings Tracker'!AB56</f>
        <v>4.166666666666667</v>
      </c>
      <c r="AB14">
        <f>'5a - Savings Tracker'!AC56</f>
        <v>4.166666666666667</v>
      </c>
      <c r="AC14">
        <f>'5a - Savings Tracker'!AD56</f>
        <v>49.999999999999993</v>
      </c>
      <c r="AD14" t="str">
        <f>'5a - Savings Tracker'!AE56</f>
        <v/>
      </c>
      <c r="AE14" t="str">
        <f>'5a - Savings Tracker'!AF56</f>
        <v/>
      </c>
      <c r="AF14" t="str">
        <f>'5a - Savings Tracker'!AG56</f>
        <v/>
      </c>
      <c r="AG14" t="str">
        <f>'5a - Savings Tracker'!AH56</f>
        <v/>
      </c>
      <c r="AH14" t="str">
        <f>'5a - Savings Tracker'!AI56</f>
        <v/>
      </c>
      <c r="AI14" t="str">
        <f>'5a - Savings Tracker'!AJ56</f>
        <v/>
      </c>
      <c r="AJ14" t="str">
        <f>'5a - Savings Tracker'!AK56</f>
        <v/>
      </c>
      <c r="AK14" t="str">
        <f>'5a - Savings Tracker'!AL56</f>
        <v/>
      </c>
    </row>
    <row r="15" spans="1:37">
      <c r="A15">
        <f>'5a - Savings Tracker'!A57</f>
        <v>14</v>
      </c>
      <c r="B15" t="str">
        <f>'5a - Savings Tracker'!B57</f>
        <v>Swansea Bay UHB</v>
      </c>
      <c r="C15" t="str">
        <f>'5a - Savings Tracker'!C57</f>
        <v>TBC</v>
      </c>
      <c r="D15" t="str">
        <f>'5a - Savings Tracker'!D57</f>
        <v>TBC</v>
      </c>
      <c r="E15" t="str">
        <f>'5a - Savings Tracker'!E57</f>
        <v>SBUHBCIP14</v>
      </c>
      <c r="F15" t="str">
        <f>'5a - Savings Tracker'!F57</f>
        <v>Other CIPs</v>
      </c>
      <c r="G15" t="str">
        <f>'5a - Savings Tracker'!G57</f>
        <v>R</v>
      </c>
      <c r="H15">
        <f>'5a - Savings Tracker'!H57</f>
        <v>600</v>
      </c>
      <c r="I15">
        <f>'5a - Savings Tracker'!J57</f>
        <v>600</v>
      </c>
      <c r="J15">
        <f>'5a - Savings Tracker'!K57</f>
        <v>45017</v>
      </c>
      <c r="K15">
        <f>'5a - Savings Tracker'!L57</f>
        <v>45382</v>
      </c>
      <c r="L15" t="str">
        <f>'5a - Savings Tracker'!M57</f>
        <v>Red</v>
      </c>
      <c r="M15" t="str">
        <f>'5a - Savings Tracker'!N57</f>
        <v>Across Service Areas</v>
      </c>
      <c r="N15" t="str">
        <f>'5a - Savings Tracker'!O57</f>
        <v>Other</v>
      </c>
      <c r="O15" t="str">
        <f>'5a - Savings Tracker'!P57</f>
        <v>Cash-Releasing Saving</v>
      </c>
      <c r="P15" t="str">
        <f>'5a - Savings Tracker'!Q57</f>
        <v>NON PAY</v>
      </c>
      <c r="Q15">
        <f>'5a - Savings Tracker'!R57</f>
        <v>50</v>
      </c>
      <c r="R15">
        <f>'5a - Savings Tracker'!S57</f>
        <v>50</v>
      </c>
      <c r="S15">
        <f>'5a - Savings Tracker'!T57</f>
        <v>50</v>
      </c>
      <c r="T15">
        <f>'5a - Savings Tracker'!U57</f>
        <v>50</v>
      </c>
      <c r="U15">
        <f>'5a - Savings Tracker'!V57</f>
        <v>50</v>
      </c>
      <c r="V15">
        <f>'5a - Savings Tracker'!W57</f>
        <v>50</v>
      </c>
      <c r="W15">
        <f>'5a - Savings Tracker'!X57</f>
        <v>50</v>
      </c>
      <c r="X15">
        <f>'5a - Savings Tracker'!Y57</f>
        <v>50</v>
      </c>
      <c r="Y15">
        <f>'5a - Savings Tracker'!Z57</f>
        <v>50</v>
      </c>
      <c r="Z15">
        <f>'5a - Savings Tracker'!AA57</f>
        <v>50</v>
      </c>
      <c r="AA15">
        <f>'5a - Savings Tracker'!AB57</f>
        <v>50</v>
      </c>
      <c r="AB15">
        <f>'5a - Savings Tracker'!AC57</f>
        <v>50</v>
      </c>
      <c r="AC15">
        <f>'5a - Savings Tracker'!AD57</f>
        <v>600</v>
      </c>
      <c r="AD15" t="str">
        <f>'5a - Savings Tracker'!AE57</f>
        <v/>
      </c>
      <c r="AE15" t="str">
        <f>'5a - Savings Tracker'!AF57</f>
        <v/>
      </c>
      <c r="AF15" t="str">
        <f>'5a - Savings Tracker'!AG57</f>
        <v/>
      </c>
      <c r="AG15" t="str">
        <f>'5a - Savings Tracker'!AH57</f>
        <v/>
      </c>
      <c r="AH15" t="str">
        <f>'5a - Savings Tracker'!AI57</f>
        <v/>
      </c>
      <c r="AI15" t="str">
        <f>'5a - Savings Tracker'!AJ57</f>
        <v/>
      </c>
      <c r="AJ15" t="str">
        <f>'5a - Savings Tracker'!AK57</f>
        <v/>
      </c>
      <c r="AK15" t="str">
        <f>'5a - Savings Tracker'!AL57</f>
        <v/>
      </c>
    </row>
    <row r="16" spans="1:37">
      <c r="A16">
        <f>'5a - Savings Tracker'!A58</f>
        <v>15</v>
      </c>
      <c r="B16" t="str">
        <f>'5a - Savings Tracker'!B58</f>
        <v>Swansea Bay UHB</v>
      </c>
      <c r="C16">
        <f>'5a - Savings Tracker'!C58</f>
        <v>0</v>
      </c>
      <c r="D16">
        <f>'5a - Savings Tracker'!D58</f>
        <v>0</v>
      </c>
      <c r="E16">
        <f>'5a - Savings Tracker'!E58</f>
        <v>0</v>
      </c>
      <c r="F16">
        <f>'5a - Savings Tracker'!F58</f>
        <v>0</v>
      </c>
      <c r="G16">
        <f>'5a - Savings Tracker'!G58</f>
        <v>0</v>
      </c>
      <c r="H16">
        <f>'5a - Savings Tracker'!H58</f>
        <v>0</v>
      </c>
      <c r="I16">
        <f>'5a - Savings Tracker'!J58</f>
        <v>0</v>
      </c>
      <c r="J16">
        <f>'5a - Savings Tracker'!K58</f>
        <v>0</v>
      </c>
      <c r="K16">
        <f>'5a - Savings Tracker'!L58</f>
        <v>0</v>
      </c>
      <c r="L16">
        <f>'5a - Savings Tracker'!M58</f>
        <v>0</v>
      </c>
      <c r="M16">
        <f>'5a - Savings Tracker'!N58</f>
        <v>0</v>
      </c>
      <c r="N16">
        <f>'5a - Savings Tracker'!O58</f>
        <v>0</v>
      </c>
      <c r="O16">
        <f>'5a - Savings Tracker'!P58</f>
        <v>0</v>
      </c>
      <c r="P16">
        <f>'5a - Savings Tracker'!Q58</f>
        <v>0</v>
      </c>
      <c r="Q16">
        <f>'5a - Savings Tracker'!R58</f>
        <v>0</v>
      </c>
      <c r="R16">
        <f>'5a - Savings Tracker'!S58</f>
        <v>0</v>
      </c>
      <c r="S16">
        <f>'5a - Savings Tracker'!T58</f>
        <v>0</v>
      </c>
      <c r="T16">
        <f>'5a - Savings Tracker'!U58</f>
        <v>0</v>
      </c>
      <c r="U16">
        <f>'5a - Savings Tracker'!V58</f>
        <v>0</v>
      </c>
      <c r="V16">
        <f>'5a - Savings Tracker'!W58</f>
        <v>0</v>
      </c>
      <c r="W16">
        <f>'5a - Savings Tracker'!X58</f>
        <v>0</v>
      </c>
      <c r="X16">
        <f>'5a - Savings Tracker'!Y58</f>
        <v>0</v>
      </c>
      <c r="Y16">
        <f>'5a - Savings Tracker'!Z58</f>
        <v>0</v>
      </c>
      <c r="Z16">
        <f>'5a - Savings Tracker'!AA58</f>
        <v>0</v>
      </c>
      <c r="AA16">
        <f>'5a - Savings Tracker'!AB58</f>
        <v>0</v>
      </c>
      <c r="AB16">
        <f>'5a - Savings Tracker'!AC58</f>
        <v>0</v>
      </c>
      <c r="AC16">
        <f>'5a - Savings Tracker'!AD58</f>
        <v>0</v>
      </c>
      <c r="AD16" t="str">
        <f>'5a - Savings Tracker'!AE58</f>
        <v/>
      </c>
      <c r="AE16" t="str">
        <f>'5a - Savings Tracker'!AF58</f>
        <v/>
      </c>
      <c r="AF16" t="str">
        <f>'5a - Savings Tracker'!AG58</f>
        <v/>
      </c>
      <c r="AG16" t="str">
        <f>'5a - Savings Tracker'!AH58</f>
        <v/>
      </c>
      <c r="AH16" t="str">
        <f>'5a - Savings Tracker'!AI58</f>
        <v/>
      </c>
      <c r="AI16" t="str">
        <f>'5a - Savings Tracker'!AJ58</f>
        <v/>
      </c>
      <c r="AJ16" t="str">
        <f>'5a - Savings Tracker'!AK58</f>
        <v/>
      </c>
      <c r="AK16" t="str">
        <f>'5a - Savings Tracker'!AL58</f>
        <v/>
      </c>
    </row>
    <row r="17" spans="1:37">
      <c r="A17">
        <f>'5a - Savings Tracker'!A59</f>
        <v>16</v>
      </c>
      <c r="B17" t="str">
        <f>'5a - Savings Tracker'!B59</f>
        <v>Swansea Bay UHB</v>
      </c>
      <c r="C17">
        <f>'5a - Savings Tracker'!C59</f>
        <v>0</v>
      </c>
      <c r="D17">
        <f>'5a - Savings Tracker'!D59</f>
        <v>0</v>
      </c>
      <c r="E17">
        <f>'5a - Savings Tracker'!E59</f>
        <v>0</v>
      </c>
      <c r="F17">
        <f>'5a - Savings Tracker'!F59</f>
        <v>0</v>
      </c>
      <c r="G17">
        <f>'5a - Savings Tracker'!G59</f>
        <v>0</v>
      </c>
      <c r="H17">
        <f>'5a - Savings Tracker'!H59</f>
        <v>0</v>
      </c>
      <c r="I17">
        <f>'5a - Savings Tracker'!J59</f>
        <v>0</v>
      </c>
      <c r="J17">
        <f>'5a - Savings Tracker'!K59</f>
        <v>0</v>
      </c>
      <c r="K17">
        <f>'5a - Savings Tracker'!L59</f>
        <v>0</v>
      </c>
      <c r="L17">
        <f>'5a - Savings Tracker'!M59</f>
        <v>0</v>
      </c>
      <c r="M17">
        <f>'5a - Savings Tracker'!N59</f>
        <v>0</v>
      </c>
      <c r="N17">
        <f>'5a - Savings Tracker'!O59</f>
        <v>0</v>
      </c>
      <c r="O17">
        <f>'5a - Savings Tracker'!P59</f>
        <v>0</v>
      </c>
      <c r="P17">
        <f>'5a - Savings Tracker'!Q59</f>
        <v>0</v>
      </c>
      <c r="Q17">
        <f>'5a - Savings Tracker'!R59</f>
        <v>0</v>
      </c>
      <c r="R17">
        <f>'5a - Savings Tracker'!S59</f>
        <v>0</v>
      </c>
      <c r="S17">
        <f>'5a - Savings Tracker'!T59</f>
        <v>0</v>
      </c>
      <c r="T17">
        <f>'5a - Savings Tracker'!U59</f>
        <v>0</v>
      </c>
      <c r="U17">
        <f>'5a - Savings Tracker'!V59</f>
        <v>0</v>
      </c>
      <c r="V17">
        <f>'5a - Savings Tracker'!W59</f>
        <v>0</v>
      </c>
      <c r="W17">
        <f>'5a - Savings Tracker'!X59</f>
        <v>0</v>
      </c>
      <c r="X17">
        <f>'5a - Savings Tracker'!Y59</f>
        <v>0</v>
      </c>
      <c r="Y17">
        <f>'5a - Savings Tracker'!Z59</f>
        <v>0</v>
      </c>
      <c r="Z17">
        <f>'5a - Savings Tracker'!AA59</f>
        <v>0</v>
      </c>
      <c r="AA17">
        <f>'5a - Savings Tracker'!AB59</f>
        <v>0</v>
      </c>
      <c r="AB17">
        <f>'5a - Savings Tracker'!AC59</f>
        <v>0</v>
      </c>
      <c r="AC17">
        <f>'5a - Savings Tracker'!AD59</f>
        <v>0</v>
      </c>
      <c r="AD17" t="str">
        <f>'5a - Savings Tracker'!AE59</f>
        <v/>
      </c>
      <c r="AE17" t="str">
        <f>'5a - Savings Tracker'!AF59</f>
        <v/>
      </c>
      <c r="AF17" t="str">
        <f>'5a - Savings Tracker'!AG59</f>
        <v/>
      </c>
      <c r="AG17" t="str">
        <f>'5a - Savings Tracker'!AH59</f>
        <v/>
      </c>
      <c r="AH17" t="str">
        <f>'5a - Savings Tracker'!AI59</f>
        <v/>
      </c>
      <c r="AI17" t="str">
        <f>'5a - Savings Tracker'!AJ59</f>
        <v/>
      </c>
      <c r="AJ17" t="str">
        <f>'5a - Savings Tracker'!AK59</f>
        <v/>
      </c>
      <c r="AK17" t="str">
        <f>'5a - Savings Tracker'!AL59</f>
        <v/>
      </c>
    </row>
    <row r="18" spans="1:37">
      <c r="A18">
        <f>'5a - Savings Tracker'!A60</f>
        <v>17</v>
      </c>
      <c r="B18" t="str">
        <f>'5a - Savings Tracker'!B60</f>
        <v>Swansea Bay UHB</v>
      </c>
      <c r="C18">
        <f>'5a - Savings Tracker'!C60</f>
        <v>0</v>
      </c>
      <c r="D18">
        <f>'5a - Savings Tracker'!D60</f>
        <v>0</v>
      </c>
      <c r="E18">
        <f>'5a - Savings Tracker'!E60</f>
        <v>0</v>
      </c>
      <c r="F18">
        <f>'5a - Savings Tracker'!F60</f>
        <v>0</v>
      </c>
      <c r="G18">
        <f>'5a - Savings Tracker'!G60</f>
        <v>0</v>
      </c>
      <c r="H18">
        <f>'5a - Savings Tracker'!H60</f>
        <v>0</v>
      </c>
      <c r="I18">
        <f>'5a - Savings Tracker'!J60</f>
        <v>0</v>
      </c>
      <c r="J18">
        <f>'5a - Savings Tracker'!K60</f>
        <v>0</v>
      </c>
      <c r="K18">
        <f>'5a - Savings Tracker'!L60</f>
        <v>0</v>
      </c>
      <c r="L18">
        <f>'5a - Savings Tracker'!M60</f>
        <v>0</v>
      </c>
      <c r="M18">
        <f>'5a - Savings Tracker'!N60</f>
        <v>0</v>
      </c>
      <c r="N18">
        <f>'5a - Savings Tracker'!O60</f>
        <v>0</v>
      </c>
      <c r="O18">
        <f>'5a - Savings Tracker'!P60</f>
        <v>0</v>
      </c>
      <c r="P18">
        <f>'5a - Savings Tracker'!Q60</f>
        <v>0</v>
      </c>
      <c r="Q18">
        <f>'5a - Savings Tracker'!R60</f>
        <v>0</v>
      </c>
      <c r="R18">
        <f>'5a - Savings Tracker'!S60</f>
        <v>0</v>
      </c>
      <c r="S18">
        <f>'5a - Savings Tracker'!T60</f>
        <v>0</v>
      </c>
      <c r="T18">
        <f>'5a - Savings Tracker'!U60</f>
        <v>0</v>
      </c>
      <c r="U18">
        <f>'5a - Savings Tracker'!V60</f>
        <v>0</v>
      </c>
      <c r="V18">
        <f>'5a - Savings Tracker'!W60</f>
        <v>0</v>
      </c>
      <c r="W18">
        <f>'5a - Savings Tracker'!X60</f>
        <v>0</v>
      </c>
      <c r="X18">
        <f>'5a - Savings Tracker'!Y60</f>
        <v>0</v>
      </c>
      <c r="Y18">
        <f>'5a - Savings Tracker'!Z60</f>
        <v>0</v>
      </c>
      <c r="Z18">
        <f>'5a - Savings Tracker'!AA60</f>
        <v>0</v>
      </c>
      <c r="AA18">
        <f>'5a - Savings Tracker'!AB60</f>
        <v>0</v>
      </c>
      <c r="AB18">
        <f>'5a - Savings Tracker'!AC60</f>
        <v>0</v>
      </c>
      <c r="AC18">
        <f>'5a - Savings Tracker'!AD60</f>
        <v>0</v>
      </c>
      <c r="AD18" t="str">
        <f>'5a - Savings Tracker'!AE60</f>
        <v/>
      </c>
      <c r="AE18" t="str">
        <f>'5a - Savings Tracker'!AF60</f>
        <v/>
      </c>
      <c r="AF18" t="str">
        <f>'5a - Savings Tracker'!AG60</f>
        <v/>
      </c>
      <c r="AG18" t="str">
        <f>'5a - Savings Tracker'!AH60</f>
        <v/>
      </c>
      <c r="AH18" t="str">
        <f>'5a - Savings Tracker'!AI60</f>
        <v/>
      </c>
      <c r="AI18" t="str">
        <f>'5a - Savings Tracker'!AJ60</f>
        <v/>
      </c>
      <c r="AJ18" t="str">
        <f>'5a - Savings Tracker'!AK60</f>
        <v/>
      </c>
      <c r="AK18" t="str">
        <f>'5a - Savings Tracker'!AL60</f>
        <v/>
      </c>
    </row>
    <row r="19" spans="1:37">
      <c r="A19">
        <f>'5a - Savings Tracker'!A61</f>
        <v>18</v>
      </c>
      <c r="B19" t="str">
        <f>'5a - Savings Tracker'!B61</f>
        <v>Swansea Bay UHB</v>
      </c>
      <c r="C19">
        <f>'5a - Savings Tracker'!C61</f>
        <v>0</v>
      </c>
      <c r="D19">
        <f>'5a - Savings Tracker'!D61</f>
        <v>0</v>
      </c>
      <c r="E19">
        <f>'5a - Savings Tracker'!E61</f>
        <v>0</v>
      </c>
      <c r="F19">
        <f>'5a - Savings Tracker'!F61</f>
        <v>0</v>
      </c>
      <c r="G19">
        <f>'5a - Savings Tracker'!G61</f>
        <v>0</v>
      </c>
      <c r="H19">
        <f>'5a - Savings Tracker'!H61</f>
        <v>0</v>
      </c>
      <c r="I19">
        <f>'5a - Savings Tracker'!J61</f>
        <v>0</v>
      </c>
      <c r="J19">
        <f>'5a - Savings Tracker'!K61</f>
        <v>0</v>
      </c>
      <c r="K19">
        <f>'5a - Savings Tracker'!L61</f>
        <v>0</v>
      </c>
      <c r="L19">
        <f>'5a - Savings Tracker'!M61</f>
        <v>0</v>
      </c>
      <c r="M19">
        <f>'5a - Savings Tracker'!N61</f>
        <v>0</v>
      </c>
      <c r="N19">
        <f>'5a - Savings Tracker'!O61</f>
        <v>0</v>
      </c>
      <c r="O19">
        <f>'5a - Savings Tracker'!P61</f>
        <v>0</v>
      </c>
      <c r="P19">
        <f>'5a - Savings Tracker'!Q61</f>
        <v>0</v>
      </c>
      <c r="Q19">
        <f>'5a - Savings Tracker'!R61</f>
        <v>0</v>
      </c>
      <c r="R19">
        <f>'5a - Savings Tracker'!S61</f>
        <v>0</v>
      </c>
      <c r="S19">
        <f>'5a - Savings Tracker'!T61</f>
        <v>0</v>
      </c>
      <c r="T19">
        <f>'5a - Savings Tracker'!U61</f>
        <v>0</v>
      </c>
      <c r="U19">
        <f>'5a - Savings Tracker'!V61</f>
        <v>0</v>
      </c>
      <c r="V19">
        <f>'5a - Savings Tracker'!W61</f>
        <v>0</v>
      </c>
      <c r="W19">
        <f>'5a - Savings Tracker'!X61</f>
        <v>0</v>
      </c>
      <c r="X19">
        <f>'5a - Savings Tracker'!Y61</f>
        <v>0</v>
      </c>
      <c r="Y19">
        <f>'5a - Savings Tracker'!Z61</f>
        <v>0</v>
      </c>
      <c r="Z19">
        <f>'5a - Savings Tracker'!AA61</f>
        <v>0</v>
      </c>
      <c r="AA19">
        <f>'5a - Savings Tracker'!AB61</f>
        <v>0</v>
      </c>
      <c r="AB19">
        <f>'5a - Savings Tracker'!AC61</f>
        <v>0</v>
      </c>
      <c r="AC19">
        <f>'5a - Savings Tracker'!AD61</f>
        <v>0</v>
      </c>
      <c r="AD19" t="str">
        <f>'5a - Savings Tracker'!AE61</f>
        <v/>
      </c>
      <c r="AE19" t="str">
        <f>'5a - Savings Tracker'!AF61</f>
        <v/>
      </c>
      <c r="AF19" t="str">
        <f>'5a - Savings Tracker'!AG61</f>
        <v/>
      </c>
      <c r="AG19" t="str">
        <f>'5a - Savings Tracker'!AH61</f>
        <v/>
      </c>
      <c r="AH19" t="str">
        <f>'5a - Savings Tracker'!AI61</f>
        <v/>
      </c>
      <c r="AI19" t="str">
        <f>'5a - Savings Tracker'!AJ61</f>
        <v/>
      </c>
      <c r="AJ19" t="str">
        <f>'5a - Savings Tracker'!AK61</f>
        <v/>
      </c>
      <c r="AK19" t="str">
        <f>'5a - Savings Tracker'!AL61</f>
        <v/>
      </c>
    </row>
    <row r="20" spans="1:37">
      <c r="A20">
        <f>'5a - Savings Tracker'!A62</f>
        <v>19</v>
      </c>
      <c r="B20" t="str">
        <f>'5a - Savings Tracker'!B62</f>
        <v>Swansea Bay UHB</v>
      </c>
      <c r="C20">
        <f>'5a - Savings Tracker'!C62</f>
        <v>0</v>
      </c>
      <c r="D20">
        <f>'5a - Savings Tracker'!D62</f>
        <v>0</v>
      </c>
      <c r="E20">
        <f>'5a - Savings Tracker'!E62</f>
        <v>0</v>
      </c>
      <c r="F20">
        <f>'5a - Savings Tracker'!F62</f>
        <v>0</v>
      </c>
      <c r="G20">
        <f>'5a - Savings Tracker'!G62</f>
        <v>0</v>
      </c>
      <c r="H20">
        <f>'5a - Savings Tracker'!H62</f>
        <v>0</v>
      </c>
      <c r="I20">
        <f>'5a - Savings Tracker'!J62</f>
        <v>0</v>
      </c>
      <c r="J20">
        <f>'5a - Savings Tracker'!K62</f>
        <v>0</v>
      </c>
      <c r="K20">
        <f>'5a - Savings Tracker'!L62</f>
        <v>0</v>
      </c>
      <c r="L20">
        <f>'5a - Savings Tracker'!M62</f>
        <v>0</v>
      </c>
      <c r="M20">
        <f>'5a - Savings Tracker'!N62</f>
        <v>0</v>
      </c>
      <c r="N20">
        <f>'5a - Savings Tracker'!O62</f>
        <v>0</v>
      </c>
      <c r="O20">
        <f>'5a - Savings Tracker'!P62</f>
        <v>0</v>
      </c>
      <c r="P20">
        <f>'5a - Savings Tracker'!Q62</f>
        <v>0</v>
      </c>
      <c r="Q20">
        <f>'5a - Savings Tracker'!R62</f>
        <v>0</v>
      </c>
      <c r="R20">
        <f>'5a - Savings Tracker'!S62</f>
        <v>0</v>
      </c>
      <c r="S20">
        <f>'5a - Savings Tracker'!T62</f>
        <v>0</v>
      </c>
      <c r="T20">
        <f>'5a - Savings Tracker'!U62</f>
        <v>0</v>
      </c>
      <c r="U20">
        <f>'5a - Savings Tracker'!V62</f>
        <v>0</v>
      </c>
      <c r="V20">
        <f>'5a - Savings Tracker'!W62</f>
        <v>0</v>
      </c>
      <c r="W20">
        <f>'5a - Savings Tracker'!X62</f>
        <v>0</v>
      </c>
      <c r="X20">
        <f>'5a - Savings Tracker'!Y62</f>
        <v>0</v>
      </c>
      <c r="Y20">
        <f>'5a - Savings Tracker'!Z62</f>
        <v>0</v>
      </c>
      <c r="Z20">
        <f>'5a - Savings Tracker'!AA62</f>
        <v>0</v>
      </c>
      <c r="AA20">
        <f>'5a - Savings Tracker'!AB62</f>
        <v>0</v>
      </c>
      <c r="AB20">
        <f>'5a - Savings Tracker'!AC62</f>
        <v>0</v>
      </c>
      <c r="AC20">
        <f>'5a - Savings Tracker'!AD62</f>
        <v>0</v>
      </c>
      <c r="AD20" t="str">
        <f>'5a - Savings Tracker'!AE62</f>
        <v/>
      </c>
      <c r="AE20" t="str">
        <f>'5a - Savings Tracker'!AF62</f>
        <v/>
      </c>
      <c r="AF20" t="str">
        <f>'5a - Savings Tracker'!AG62</f>
        <v/>
      </c>
      <c r="AG20" t="str">
        <f>'5a - Savings Tracker'!AH62</f>
        <v/>
      </c>
      <c r="AH20" t="str">
        <f>'5a - Savings Tracker'!AI62</f>
        <v/>
      </c>
      <c r="AI20" t="str">
        <f>'5a - Savings Tracker'!AJ62</f>
        <v/>
      </c>
      <c r="AJ20" t="str">
        <f>'5a - Savings Tracker'!AK62</f>
        <v/>
      </c>
      <c r="AK20" t="str">
        <f>'5a - Savings Tracker'!AL62</f>
        <v/>
      </c>
    </row>
    <row r="21" spans="1:37">
      <c r="A21">
        <f>'5a - Savings Tracker'!A63</f>
        <v>20</v>
      </c>
      <c r="B21" t="str">
        <f>'5a - Savings Tracker'!B63</f>
        <v>Swansea Bay UHB</v>
      </c>
      <c r="C21">
        <f>'5a - Savings Tracker'!C63</f>
        <v>0</v>
      </c>
      <c r="D21">
        <f>'5a - Savings Tracker'!D63</f>
        <v>0</v>
      </c>
      <c r="E21">
        <f>'5a - Savings Tracker'!E63</f>
        <v>0</v>
      </c>
      <c r="F21">
        <f>'5a - Savings Tracker'!F63</f>
        <v>0</v>
      </c>
      <c r="G21">
        <f>'5a - Savings Tracker'!G63</f>
        <v>0</v>
      </c>
      <c r="H21">
        <f>'5a - Savings Tracker'!H63</f>
        <v>0</v>
      </c>
      <c r="I21">
        <f>'5a - Savings Tracker'!J63</f>
        <v>0</v>
      </c>
      <c r="J21">
        <f>'5a - Savings Tracker'!K63</f>
        <v>0</v>
      </c>
      <c r="K21">
        <f>'5a - Savings Tracker'!L63</f>
        <v>0</v>
      </c>
      <c r="L21">
        <f>'5a - Savings Tracker'!M63</f>
        <v>0</v>
      </c>
      <c r="M21">
        <f>'5a - Savings Tracker'!N63</f>
        <v>0</v>
      </c>
      <c r="N21">
        <f>'5a - Savings Tracker'!O63</f>
        <v>0</v>
      </c>
      <c r="O21">
        <f>'5a - Savings Tracker'!P63</f>
        <v>0</v>
      </c>
      <c r="P21">
        <f>'5a - Savings Tracker'!Q63</f>
        <v>0</v>
      </c>
      <c r="Q21">
        <f>'5a - Savings Tracker'!R63</f>
        <v>0</v>
      </c>
      <c r="R21">
        <f>'5a - Savings Tracker'!S63</f>
        <v>0</v>
      </c>
      <c r="S21">
        <f>'5a - Savings Tracker'!T63</f>
        <v>0</v>
      </c>
      <c r="T21">
        <f>'5a - Savings Tracker'!U63</f>
        <v>0</v>
      </c>
      <c r="U21">
        <f>'5a - Savings Tracker'!V63</f>
        <v>0</v>
      </c>
      <c r="V21">
        <f>'5a - Savings Tracker'!W63</f>
        <v>0</v>
      </c>
      <c r="W21">
        <f>'5a - Savings Tracker'!X63</f>
        <v>0</v>
      </c>
      <c r="X21">
        <f>'5a - Savings Tracker'!Y63</f>
        <v>0</v>
      </c>
      <c r="Y21">
        <f>'5a - Savings Tracker'!Z63</f>
        <v>0</v>
      </c>
      <c r="Z21">
        <f>'5a - Savings Tracker'!AA63</f>
        <v>0</v>
      </c>
      <c r="AA21">
        <f>'5a - Savings Tracker'!AB63</f>
        <v>0</v>
      </c>
      <c r="AB21">
        <f>'5a - Savings Tracker'!AC63</f>
        <v>0</v>
      </c>
      <c r="AC21">
        <f>'5a - Savings Tracker'!AD63</f>
        <v>0</v>
      </c>
      <c r="AD21" t="str">
        <f>'5a - Savings Tracker'!AE63</f>
        <v/>
      </c>
      <c r="AE21" t="str">
        <f>'5a - Savings Tracker'!AF63</f>
        <v/>
      </c>
      <c r="AF21" t="str">
        <f>'5a - Savings Tracker'!AG63</f>
        <v/>
      </c>
      <c r="AG21" t="str">
        <f>'5a - Savings Tracker'!AH63</f>
        <v/>
      </c>
      <c r="AH21" t="str">
        <f>'5a - Savings Tracker'!AI63</f>
        <v/>
      </c>
      <c r="AI21" t="str">
        <f>'5a - Savings Tracker'!AJ63</f>
        <v/>
      </c>
      <c r="AJ21" t="str">
        <f>'5a - Savings Tracker'!AK63</f>
        <v/>
      </c>
      <c r="AK21" t="str">
        <f>'5a - Savings Tracker'!AL63</f>
        <v/>
      </c>
    </row>
    <row r="22" spans="1:37">
      <c r="A22">
        <f>'5a - Savings Tracker'!A64</f>
        <v>21</v>
      </c>
      <c r="B22" t="str">
        <f>'5a - Savings Tracker'!B64</f>
        <v>Swansea Bay UHB</v>
      </c>
      <c r="C22">
        <f>'5a - Savings Tracker'!C64</f>
        <v>0</v>
      </c>
      <c r="D22">
        <f>'5a - Savings Tracker'!D64</f>
        <v>0</v>
      </c>
      <c r="E22">
        <f>'5a - Savings Tracker'!E64</f>
        <v>0</v>
      </c>
      <c r="F22">
        <f>'5a - Savings Tracker'!F64</f>
        <v>0</v>
      </c>
      <c r="G22">
        <f>'5a - Savings Tracker'!G64</f>
        <v>0</v>
      </c>
      <c r="H22">
        <f>'5a - Savings Tracker'!H64</f>
        <v>0</v>
      </c>
      <c r="I22">
        <f>'5a - Savings Tracker'!J64</f>
        <v>0</v>
      </c>
      <c r="J22">
        <f>'5a - Savings Tracker'!K64</f>
        <v>0</v>
      </c>
      <c r="K22">
        <f>'5a - Savings Tracker'!L64</f>
        <v>0</v>
      </c>
      <c r="L22">
        <f>'5a - Savings Tracker'!M64</f>
        <v>0</v>
      </c>
      <c r="M22">
        <f>'5a - Savings Tracker'!N64</f>
        <v>0</v>
      </c>
      <c r="N22">
        <f>'5a - Savings Tracker'!O64</f>
        <v>0</v>
      </c>
      <c r="O22">
        <f>'5a - Savings Tracker'!P64</f>
        <v>0</v>
      </c>
      <c r="P22">
        <f>'5a - Savings Tracker'!Q64</f>
        <v>0</v>
      </c>
      <c r="Q22">
        <f>'5a - Savings Tracker'!R64</f>
        <v>0</v>
      </c>
      <c r="R22">
        <f>'5a - Savings Tracker'!S64</f>
        <v>0</v>
      </c>
      <c r="S22">
        <f>'5a - Savings Tracker'!T64</f>
        <v>0</v>
      </c>
      <c r="T22">
        <f>'5a - Savings Tracker'!U64</f>
        <v>0</v>
      </c>
      <c r="U22">
        <f>'5a - Savings Tracker'!V64</f>
        <v>0</v>
      </c>
      <c r="V22">
        <f>'5a - Savings Tracker'!W64</f>
        <v>0</v>
      </c>
      <c r="W22">
        <f>'5a - Savings Tracker'!X64</f>
        <v>0</v>
      </c>
      <c r="X22">
        <f>'5a - Savings Tracker'!Y64</f>
        <v>0</v>
      </c>
      <c r="Y22">
        <f>'5a - Savings Tracker'!Z64</f>
        <v>0</v>
      </c>
      <c r="Z22">
        <f>'5a - Savings Tracker'!AA64</f>
        <v>0</v>
      </c>
      <c r="AA22">
        <f>'5a - Savings Tracker'!AB64</f>
        <v>0</v>
      </c>
      <c r="AB22">
        <f>'5a - Savings Tracker'!AC64</f>
        <v>0</v>
      </c>
      <c r="AC22">
        <f>'5a - Savings Tracker'!AD64</f>
        <v>0</v>
      </c>
      <c r="AD22" t="str">
        <f>'5a - Savings Tracker'!AE64</f>
        <v/>
      </c>
      <c r="AE22" t="str">
        <f>'5a - Savings Tracker'!AF64</f>
        <v/>
      </c>
      <c r="AF22" t="str">
        <f>'5a - Savings Tracker'!AG64</f>
        <v/>
      </c>
      <c r="AG22" t="str">
        <f>'5a - Savings Tracker'!AH64</f>
        <v/>
      </c>
      <c r="AH22" t="str">
        <f>'5a - Savings Tracker'!AI64</f>
        <v/>
      </c>
      <c r="AI22" t="str">
        <f>'5a - Savings Tracker'!AJ64</f>
        <v/>
      </c>
      <c r="AJ22" t="str">
        <f>'5a - Savings Tracker'!AK64</f>
        <v/>
      </c>
      <c r="AK22" t="str">
        <f>'5a - Savings Tracker'!AL64</f>
        <v/>
      </c>
    </row>
    <row r="23" spans="1:37">
      <c r="A23">
        <f>'5a - Savings Tracker'!A65</f>
        <v>22</v>
      </c>
      <c r="B23" t="str">
        <f>'5a - Savings Tracker'!B65</f>
        <v>Swansea Bay UHB</v>
      </c>
      <c r="C23">
        <f>'5a - Savings Tracker'!C65</f>
        <v>0</v>
      </c>
      <c r="D23">
        <f>'5a - Savings Tracker'!D65</f>
        <v>0</v>
      </c>
      <c r="E23">
        <f>'5a - Savings Tracker'!E65</f>
        <v>0</v>
      </c>
      <c r="F23">
        <f>'5a - Savings Tracker'!F65</f>
        <v>0</v>
      </c>
      <c r="G23">
        <f>'5a - Savings Tracker'!G65</f>
        <v>0</v>
      </c>
      <c r="H23">
        <f>'5a - Savings Tracker'!H65</f>
        <v>0</v>
      </c>
      <c r="I23">
        <f>'5a - Savings Tracker'!J65</f>
        <v>0</v>
      </c>
      <c r="J23">
        <f>'5a - Savings Tracker'!K65</f>
        <v>0</v>
      </c>
      <c r="K23">
        <f>'5a - Savings Tracker'!L65</f>
        <v>0</v>
      </c>
      <c r="L23">
        <f>'5a - Savings Tracker'!M65</f>
        <v>0</v>
      </c>
      <c r="M23">
        <f>'5a - Savings Tracker'!N65</f>
        <v>0</v>
      </c>
      <c r="N23">
        <f>'5a - Savings Tracker'!O65</f>
        <v>0</v>
      </c>
      <c r="O23">
        <f>'5a - Savings Tracker'!P65</f>
        <v>0</v>
      </c>
      <c r="P23">
        <f>'5a - Savings Tracker'!Q65</f>
        <v>0</v>
      </c>
      <c r="Q23">
        <f>'5a - Savings Tracker'!R65</f>
        <v>0</v>
      </c>
      <c r="R23">
        <f>'5a - Savings Tracker'!S65</f>
        <v>0</v>
      </c>
      <c r="S23">
        <f>'5a - Savings Tracker'!T65</f>
        <v>0</v>
      </c>
      <c r="T23">
        <f>'5a - Savings Tracker'!U65</f>
        <v>0</v>
      </c>
      <c r="U23">
        <f>'5a - Savings Tracker'!V65</f>
        <v>0</v>
      </c>
      <c r="V23">
        <f>'5a - Savings Tracker'!W65</f>
        <v>0</v>
      </c>
      <c r="W23">
        <f>'5a - Savings Tracker'!X65</f>
        <v>0</v>
      </c>
      <c r="X23">
        <f>'5a - Savings Tracker'!Y65</f>
        <v>0</v>
      </c>
      <c r="Y23">
        <f>'5a - Savings Tracker'!Z65</f>
        <v>0</v>
      </c>
      <c r="Z23">
        <f>'5a - Savings Tracker'!AA65</f>
        <v>0</v>
      </c>
      <c r="AA23">
        <f>'5a - Savings Tracker'!AB65</f>
        <v>0</v>
      </c>
      <c r="AB23">
        <f>'5a - Savings Tracker'!AC65</f>
        <v>0</v>
      </c>
      <c r="AC23">
        <f>'5a - Savings Tracker'!AD65</f>
        <v>0</v>
      </c>
      <c r="AD23" t="str">
        <f>'5a - Savings Tracker'!AE65</f>
        <v/>
      </c>
      <c r="AE23" t="str">
        <f>'5a - Savings Tracker'!AF65</f>
        <v/>
      </c>
      <c r="AF23" t="str">
        <f>'5a - Savings Tracker'!AG65</f>
        <v/>
      </c>
      <c r="AG23" t="str">
        <f>'5a - Savings Tracker'!AH65</f>
        <v/>
      </c>
      <c r="AH23" t="str">
        <f>'5a - Savings Tracker'!AI65</f>
        <v/>
      </c>
      <c r="AI23" t="str">
        <f>'5a - Savings Tracker'!AJ65</f>
        <v/>
      </c>
      <c r="AJ23" t="str">
        <f>'5a - Savings Tracker'!AK65</f>
        <v/>
      </c>
      <c r="AK23" t="str">
        <f>'5a - Savings Tracker'!AL65</f>
        <v/>
      </c>
    </row>
    <row r="24" spans="1:37">
      <c r="A24">
        <f>'5a - Savings Tracker'!A66</f>
        <v>23</v>
      </c>
      <c r="B24" t="str">
        <f>'5a - Savings Tracker'!B66</f>
        <v>Swansea Bay UHB</v>
      </c>
      <c r="C24">
        <f>'5a - Savings Tracker'!C66</f>
        <v>0</v>
      </c>
      <c r="D24">
        <f>'5a - Savings Tracker'!D66</f>
        <v>0</v>
      </c>
      <c r="E24">
        <f>'5a - Savings Tracker'!E66</f>
        <v>0</v>
      </c>
      <c r="F24">
        <f>'5a - Savings Tracker'!F66</f>
        <v>0</v>
      </c>
      <c r="G24">
        <f>'5a - Savings Tracker'!G66</f>
        <v>0</v>
      </c>
      <c r="H24">
        <f>'5a - Savings Tracker'!H66</f>
        <v>0</v>
      </c>
      <c r="I24">
        <f>'5a - Savings Tracker'!J66</f>
        <v>0</v>
      </c>
      <c r="J24">
        <f>'5a - Savings Tracker'!K66</f>
        <v>0</v>
      </c>
      <c r="K24">
        <f>'5a - Savings Tracker'!L66</f>
        <v>0</v>
      </c>
      <c r="L24">
        <f>'5a - Savings Tracker'!M66</f>
        <v>0</v>
      </c>
      <c r="M24">
        <f>'5a - Savings Tracker'!N66</f>
        <v>0</v>
      </c>
      <c r="N24">
        <f>'5a - Savings Tracker'!O66</f>
        <v>0</v>
      </c>
      <c r="O24">
        <f>'5a - Savings Tracker'!P66</f>
        <v>0</v>
      </c>
      <c r="P24">
        <f>'5a - Savings Tracker'!Q66</f>
        <v>0</v>
      </c>
      <c r="Q24">
        <f>'5a - Savings Tracker'!R66</f>
        <v>0</v>
      </c>
      <c r="R24">
        <f>'5a - Savings Tracker'!S66</f>
        <v>0</v>
      </c>
      <c r="S24">
        <f>'5a - Savings Tracker'!T66</f>
        <v>0</v>
      </c>
      <c r="T24">
        <f>'5a - Savings Tracker'!U66</f>
        <v>0</v>
      </c>
      <c r="U24">
        <f>'5a - Savings Tracker'!V66</f>
        <v>0</v>
      </c>
      <c r="V24">
        <f>'5a - Savings Tracker'!W66</f>
        <v>0</v>
      </c>
      <c r="W24">
        <f>'5a - Savings Tracker'!X66</f>
        <v>0</v>
      </c>
      <c r="X24">
        <f>'5a - Savings Tracker'!Y66</f>
        <v>0</v>
      </c>
      <c r="Y24">
        <f>'5a - Savings Tracker'!Z66</f>
        <v>0</v>
      </c>
      <c r="Z24">
        <f>'5a - Savings Tracker'!AA66</f>
        <v>0</v>
      </c>
      <c r="AA24">
        <f>'5a - Savings Tracker'!AB66</f>
        <v>0</v>
      </c>
      <c r="AB24">
        <f>'5a - Savings Tracker'!AC66</f>
        <v>0</v>
      </c>
      <c r="AC24">
        <f>'5a - Savings Tracker'!AD66</f>
        <v>0</v>
      </c>
      <c r="AD24" t="str">
        <f>'5a - Savings Tracker'!AE66</f>
        <v/>
      </c>
      <c r="AE24" t="str">
        <f>'5a - Savings Tracker'!AF66</f>
        <v/>
      </c>
      <c r="AF24" t="str">
        <f>'5a - Savings Tracker'!AG66</f>
        <v/>
      </c>
      <c r="AG24" t="str">
        <f>'5a - Savings Tracker'!AH66</f>
        <v/>
      </c>
      <c r="AH24" t="str">
        <f>'5a - Savings Tracker'!AI66</f>
        <v/>
      </c>
      <c r="AI24" t="str">
        <f>'5a - Savings Tracker'!AJ66</f>
        <v/>
      </c>
      <c r="AJ24" t="str">
        <f>'5a - Savings Tracker'!AK66</f>
        <v/>
      </c>
      <c r="AK24" t="str">
        <f>'5a - Savings Tracker'!AL66</f>
        <v/>
      </c>
    </row>
    <row r="25" spans="1:37">
      <c r="A25">
        <f>'5a - Savings Tracker'!A67</f>
        <v>24</v>
      </c>
      <c r="B25" t="str">
        <f>'5a - Savings Tracker'!B67</f>
        <v>Swansea Bay UHB</v>
      </c>
      <c r="C25">
        <f>'5a - Savings Tracker'!C67</f>
        <v>0</v>
      </c>
      <c r="D25">
        <f>'5a - Savings Tracker'!D67</f>
        <v>0</v>
      </c>
      <c r="E25">
        <f>'5a - Savings Tracker'!E67</f>
        <v>0</v>
      </c>
      <c r="F25">
        <f>'5a - Savings Tracker'!F67</f>
        <v>0</v>
      </c>
      <c r="G25">
        <f>'5a - Savings Tracker'!G67</f>
        <v>0</v>
      </c>
      <c r="H25">
        <f>'5a - Savings Tracker'!H67</f>
        <v>0</v>
      </c>
      <c r="I25">
        <f>'5a - Savings Tracker'!J67</f>
        <v>0</v>
      </c>
      <c r="J25">
        <f>'5a - Savings Tracker'!K67</f>
        <v>0</v>
      </c>
      <c r="K25">
        <f>'5a - Savings Tracker'!L67</f>
        <v>0</v>
      </c>
      <c r="L25">
        <f>'5a - Savings Tracker'!M67</f>
        <v>0</v>
      </c>
      <c r="M25">
        <f>'5a - Savings Tracker'!N67</f>
        <v>0</v>
      </c>
      <c r="N25">
        <f>'5a - Savings Tracker'!O67</f>
        <v>0</v>
      </c>
      <c r="O25">
        <f>'5a - Savings Tracker'!P67</f>
        <v>0</v>
      </c>
      <c r="P25">
        <f>'5a - Savings Tracker'!Q67</f>
        <v>0</v>
      </c>
      <c r="Q25">
        <f>'5a - Savings Tracker'!R67</f>
        <v>0</v>
      </c>
      <c r="R25">
        <f>'5a - Savings Tracker'!S67</f>
        <v>0</v>
      </c>
      <c r="S25">
        <f>'5a - Savings Tracker'!T67</f>
        <v>0</v>
      </c>
      <c r="T25">
        <f>'5a - Savings Tracker'!U67</f>
        <v>0</v>
      </c>
      <c r="U25">
        <f>'5a - Savings Tracker'!V67</f>
        <v>0</v>
      </c>
      <c r="V25">
        <f>'5a - Savings Tracker'!W67</f>
        <v>0</v>
      </c>
      <c r="W25">
        <f>'5a - Savings Tracker'!X67</f>
        <v>0</v>
      </c>
      <c r="X25">
        <f>'5a - Savings Tracker'!Y67</f>
        <v>0</v>
      </c>
      <c r="Y25">
        <f>'5a - Savings Tracker'!Z67</f>
        <v>0</v>
      </c>
      <c r="Z25">
        <f>'5a - Savings Tracker'!AA67</f>
        <v>0</v>
      </c>
      <c r="AA25">
        <f>'5a - Savings Tracker'!AB67</f>
        <v>0</v>
      </c>
      <c r="AB25">
        <f>'5a - Savings Tracker'!AC67</f>
        <v>0</v>
      </c>
      <c r="AC25">
        <f>'5a - Savings Tracker'!AD67</f>
        <v>0</v>
      </c>
      <c r="AD25" t="str">
        <f>'5a - Savings Tracker'!AE67</f>
        <v/>
      </c>
      <c r="AE25" t="str">
        <f>'5a - Savings Tracker'!AF67</f>
        <v/>
      </c>
      <c r="AF25" t="str">
        <f>'5a - Savings Tracker'!AG67</f>
        <v/>
      </c>
      <c r="AG25" t="str">
        <f>'5a - Savings Tracker'!AH67</f>
        <v/>
      </c>
      <c r="AH25" t="str">
        <f>'5a - Savings Tracker'!AI67</f>
        <v/>
      </c>
      <c r="AI25" t="str">
        <f>'5a - Savings Tracker'!AJ67</f>
        <v/>
      </c>
      <c r="AJ25" t="str">
        <f>'5a - Savings Tracker'!AK67</f>
        <v/>
      </c>
      <c r="AK25" t="str">
        <f>'5a - Savings Tracker'!AL67</f>
        <v/>
      </c>
    </row>
    <row r="26" spans="1:37">
      <c r="A26">
        <f>'5a - Savings Tracker'!A68</f>
        <v>25</v>
      </c>
      <c r="B26" t="str">
        <f>'5a - Savings Tracker'!B68</f>
        <v>Swansea Bay UHB</v>
      </c>
      <c r="C26">
        <f>'5a - Savings Tracker'!C68</f>
        <v>0</v>
      </c>
      <c r="D26">
        <f>'5a - Savings Tracker'!D68</f>
        <v>0</v>
      </c>
      <c r="E26">
        <f>'5a - Savings Tracker'!E68</f>
        <v>0</v>
      </c>
      <c r="F26">
        <f>'5a - Savings Tracker'!F68</f>
        <v>0</v>
      </c>
      <c r="G26">
        <f>'5a - Savings Tracker'!G68</f>
        <v>0</v>
      </c>
      <c r="H26">
        <f>'5a - Savings Tracker'!H68</f>
        <v>0</v>
      </c>
      <c r="I26">
        <f>'5a - Savings Tracker'!J68</f>
        <v>0</v>
      </c>
      <c r="J26">
        <f>'5a - Savings Tracker'!K68</f>
        <v>0</v>
      </c>
      <c r="K26">
        <f>'5a - Savings Tracker'!L68</f>
        <v>0</v>
      </c>
      <c r="L26">
        <f>'5a - Savings Tracker'!M68</f>
        <v>0</v>
      </c>
      <c r="M26">
        <f>'5a - Savings Tracker'!N68</f>
        <v>0</v>
      </c>
      <c r="N26">
        <f>'5a - Savings Tracker'!O68</f>
        <v>0</v>
      </c>
      <c r="O26">
        <f>'5a - Savings Tracker'!P68</f>
        <v>0</v>
      </c>
      <c r="P26">
        <f>'5a - Savings Tracker'!Q68</f>
        <v>0</v>
      </c>
      <c r="Q26">
        <f>'5a - Savings Tracker'!R68</f>
        <v>0</v>
      </c>
      <c r="R26">
        <f>'5a - Savings Tracker'!S68</f>
        <v>0</v>
      </c>
      <c r="S26">
        <f>'5a - Savings Tracker'!T68</f>
        <v>0</v>
      </c>
      <c r="T26">
        <f>'5a - Savings Tracker'!U68</f>
        <v>0</v>
      </c>
      <c r="U26">
        <f>'5a - Savings Tracker'!V68</f>
        <v>0</v>
      </c>
      <c r="V26">
        <f>'5a - Savings Tracker'!W68</f>
        <v>0</v>
      </c>
      <c r="W26">
        <f>'5a - Savings Tracker'!X68</f>
        <v>0</v>
      </c>
      <c r="X26">
        <f>'5a - Savings Tracker'!Y68</f>
        <v>0</v>
      </c>
      <c r="Y26">
        <f>'5a - Savings Tracker'!Z68</f>
        <v>0</v>
      </c>
      <c r="Z26">
        <f>'5a - Savings Tracker'!AA68</f>
        <v>0</v>
      </c>
      <c r="AA26">
        <f>'5a - Savings Tracker'!AB68</f>
        <v>0</v>
      </c>
      <c r="AB26">
        <f>'5a - Savings Tracker'!AC68</f>
        <v>0</v>
      </c>
      <c r="AC26">
        <f>'5a - Savings Tracker'!AD68</f>
        <v>0</v>
      </c>
      <c r="AD26" t="str">
        <f>'5a - Savings Tracker'!AE68</f>
        <v/>
      </c>
      <c r="AE26" t="str">
        <f>'5a - Savings Tracker'!AF68</f>
        <v/>
      </c>
      <c r="AF26" t="str">
        <f>'5a - Savings Tracker'!AG68</f>
        <v/>
      </c>
      <c r="AG26" t="str">
        <f>'5a - Savings Tracker'!AH68</f>
        <v/>
      </c>
      <c r="AH26" t="str">
        <f>'5a - Savings Tracker'!AI68</f>
        <v/>
      </c>
      <c r="AI26" t="str">
        <f>'5a - Savings Tracker'!AJ68</f>
        <v/>
      </c>
      <c r="AJ26" t="str">
        <f>'5a - Savings Tracker'!AK68</f>
        <v/>
      </c>
      <c r="AK26" t="str">
        <f>'5a - Savings Tracker'!AL68</f>
        <v/>
      </c>
    </row>
    <row r="27" spans="1:37">
      <c r="A27">
        <f>'5a - Savings Tracker'!A69</f>
        <v>26</v>
      </c>
      <c r="B27" t="str">
        <f>'5a - Savings Tracker'!B69</f>
        <v>Swansea Bay UHB</v>
      </c>
      <c r="C27">
        <f>'5a - Savings Tracker'!C69</f>
        <v>0</v>
      </c>
      <c r="D27">
        <f>'5a - Savings Tracker'!D69</f>
        <v>0</v>
      </c>
      <c r="E27">
        <f>'5a - Savings Tracker'!E69</f>
        <v>0</v>
      </c>
      <c r="F27">
        <f>'5a - Savings Tracker'!F69</f>
        <v>0</v>
      </c>
      <c r="G27">
        <f>'5a - Savings Tracker'!G69</f>
        <v>0</v>
      </c>
      <c r="H27">
        <f>'5a - Savings Tracker'!H69</f>
        <v>0</v>
      </c>
      <c r="I27">
        <f>'5a - Savings Tracker'!J69</f>
        <v>0</v>
      </c>
      <c r="J27">
        <f>'5a - Savings Tracker'!K69</f>
        <v>0</v>
      </c>
      <c r="K27">
        <f>'5a - Savings Tracker'!L69</f>
        <v>0</v>
      </c>
      <c r="L27">
        <f>'5a - Savings Tracker'!M69</f>
        <v>0</v>
      </c>
      <c r="M27">
        <f>'5a - Savings Tracker'!N69</f>
        <v>0</v>
      </c>
      <c r="N27">
        <f>'5a - Savings Tracker'!O69</f>
        <v>0</v>
      </c>
      <c r="O27">
        <f>'5a - Savings Tracker'!P69</f>
        <v>0</v>
      </c>
      <c r="P27">
        <f>'5a - Savings Tracker'!Q69</f>
        <v>0</v>
      </c>
      <c r="Q27">
        <f>'5a - Savings Tracker'!R69</f>
        <v>0</v>
      </c>
      <c r="R27">
        <f>'5a - Savings Tracker'!S69</f>
        <v>0</v>
      </c>
      <c r="S27">
        <f>'5a - Savings Tracker'!T69</f>
        <v>0</v>
      </c>
      <c r="T27">
        <f>'5a - Savings Tracker'!U69</f>
        <v>0</v>
      </c>
      <c r="U27">
        <f>'5a - Savings Tracker'!V69</f>
        <v>0</v>
      </c>
      <c r="V27">
        <f>'5a - Savings Tracker'!W69</f>
        <v>0</v>
      </c>
      <c r="W27">
        <f>'5a - Savings Tracker'!X69</f>
        <v>0</v>
      </c>
      <c r="X27">
        <f>'5a - Savings Tracker'!Y69</f>
        <v>0</v>
      </c>
      <c r="Y27">
        <f>'5a - Savings Tracker'!Z69</f>
        <v>0</v>
      </c>
      <c r="Z27">
        <f>'5a - Savings Tracker'!AA69</f>
        <v>0</v>
      </c>
      <c r="AA27">
        <f>'5a - Savings Tracker'!AB69</f>
        <v>0</v>
      </c>
      <c r="AB27">
        <f>'5a - Savings Tracker'!AC69</f>
        <v>0</v>
      </c>
      <c r="AC27">
        <f>'5a - Savings Tracker'!AD69</f>
        <v>0</v>
      </c>
      <c r="AD27" t="str">
        <f>'5a - Savings Tracker'!AE69</f>
        <v/>
      </c>
      <c r="AE27" t="str">
        <f>'5a - Savings Tracker'!AF69</f>
        <v/>
      </c>
      <c r="AF27" t="str">
        <f>'5a - Savings Tracker'!AG69</f>
        <v/>
      </c>
      <c r="AG27" t="str">
        <f>'5a - Savings Tracker'!AH69</f>
        <v/>
      </c>
      <c r="AH27" t="str">
        <f>'5a - Savings Tracker'!AI69</f>
        <v/>
      </c>
      <c r="AI27" t="str">
        <f>'5a - Savings Tracker'!AJ69</f>
        <v/>
      </c>
      <c r="AJ27" t="str">
        <f>'5a - Savings Tracker'!AK69</f>
        <v/>
      </c>
      <c r="AK27" t="str">
        <f>'5a - Savings Tracker'!AL69</f>
        <v/>
      </c>
    </row>
    <row r="28" spans="1:37">
      <c r="A28">
        <f>'5a - Savings Tracker'!A70</f>
        <v>27</v>
      </c>
      <c r="B28" t="str">
        <f>'5a - Savings Tracker'!B70</f>
        <v>Swansea Bay UHB</v>
      </c>
      <c r="C28">
        <f>'5a - Savings Tracker'!C70</f>
        <v>0</v>
      </c>
      <c r="D28">
        <f>'5a - Savings Tracker'!D70</f>
        <v>0</v>
      </c>
      <c r="E28">
        <f>'5a - Savings Tracker'!E70</f>
        <v>0</v>
      </c>
      <c r="F28">
        <f>'5a - Savings Tracker'!F70</f>
        <v>0</v>
      </c>
      <c r="G28">
        <f>'5a - Savings Tracker'!G70</f>
        <v>0</v>
      </c>
      <c r="H28">
        <f>'5a - Savings Tracker'!H70</f>
        <v>0</v>
      </c>
      <c r="I28">
        <f>'5a - Savings Tracker'!J70</f>
        <v>0</v>
      </c>
      <c r="J28">
        <f>'5a - Savings Tracker'!K70</f>
        <v>0</v>
      </c>
      <c r="K28">
        <f>'5a - Savings Tracker'!L70</f>
        <v>0</v>
      </c>
      <c r="L28">
        <f>'5a - Savings Tracker'!M70</f>
        <v>0</v>
      </c>
      <c r="M28">
        <f>'5a - Savings Tracker'!N70</f>
        <v>0</v>
      </c>
      <c r="N28">
        <f>'5a - Savings Tracker'!O70</f>
        <v>0</v>
      </c>
      <c r="O28">
        <f>'5a - Savings Tracker'!P70</f>
        <v>0</v>
      </c>
      <c r="P28">
        <f>'5a - Savings Tracker'!Q70</f>
        <v>0</v>
      </c>
      <c r="Q28">
        <f>'5a - Savings Tracker'!R70</f>
        <v>0</v>
      </c>
      <c r="R28">
        <f>'5a - Savings Tracker'!S70</f>
        <v>0</v>
      </c>
      <c r="S28">
        <f>'5a - Savings Tracker'!T70</f>
        <v>0</v>
      </c>
      <c r="T28">
        <f>'5a - Savings Tracker'!U70</f>
        <v>0</v>
      </c>
      <c r="U28">
        <f>'5a - Savings Tracker'!V70</f>
        <v>0</v>
      </c>
      <c r="V28">
        <f>'5a - Savings Tracker'!W70</f>
        <v>0</v>
      </c>
      <c r="W28">
        <f>'5a - Savings Tracker'!X70</f>
        <v>0</v>
      </c>
      <c r="X28">
        <f>'5a - Savings Tracker'!Y70</f>
        <v>0</v>
      </c>
      <c r="Y28">
        <f>'5a - Savings Tracker'!Z70</f>
        <v>0</v>
      </c>
      <c r="Z28">
        <f>'5a - Savings Tracker'!AA70</f>
        <v>0</v>
      </c>
      <c r="AA28">
        <f>'5a - Savings Tracker'!AB70</f>
        <v>0</v>
      </c>
      <c r="AB28">
        <f>'5a - Savings Tracker'!AC70</f>
        <v>0</v>
      </c>
      <c r="AC28">
        <f>'5a - Savings Tracker'!AD70</f>
        <v>0</v>
      </c>
      <c r="AD28" t="str">
        <f>'5a - Savings Tracker'!AE70</f>
        <v/>
      </c>
      <c r="AE28" t="str">
        <f>'5a - Savings Tracker'!AF70</f>
        <v/>
      </c>
      <c r="AF28" t="str">
        <f>'5a - Savings Tracker'!AG70</f>
        <v/>
      </c>
      <c r="AG28" t="str">
        <f>'5a - Savings Tracker'!AH70</f>
        <v/>
      </c>
      <c r="AH28" t="str">
        <f>'5a - Savings Tracker'!AI70</f>
        <v/>
      </c>
      <c r="AI28" t="str">
        <f>'5a - Savings Tracker'!AJ70</f>
        <v/>
      </c>
      <c r="AJ28" t="str">
        <f>'5a - Savings Tracker'!AK70</f>
        <v/>
      </c>
      <c r="AK28" t="str">
        <f>'5a - Savings Tracker'!AL70</f>
        <v/>
      </c>
    </row>
    <row r="29" spans="1:37">
      <c r="A29">
        <f>'5a - Savings Tracker'!A71</f>
        <v>28</v>
      </c>
      <c r="B29" t="str">
        <f>'5a - Savings Tracker'!B71</f>
        <v>Swansea Bay UHB</v>
      </c>
      <c r="C29">
        <f>'5a - Savings Tracker'!C71</f>
        <v>0</v>
      </c>
      <c r="D29">
        <f>'5a - Savings Tracker'!D71</f>
        <v>0</v>
      </c>
      <c r="E29">
        <f>'5a - Savings Tracker'!E71</f>
        <v>0</v>
      </c>
      <c r="F29">
        <f>'5a - Savings Tracker'!F71</f>
        <v>0</v>
      </c>
      <c r="G29">
        <f>'5a - Savings Tracker'!G71</f>
        <v>0</v>
      </c>
      <c r="H29">
        <f>'5a - Savings Tracker'!H71</f>
        <v>0</v>
      </c>
      <c r="I29">
        <f>'5a - Savings Tracker'!J71</f>
        <v>0</v>
      </c>
      <c r="J29">
        <f>'5a - Savings Tracker'!K71</f>
        <v>0</v>
      </c>
      <c r="K29">
        <f>'5a - Savings Tracker'!L71</f>
        <v>0</v>
      </c>
      <c r="L29">
        <f>'5a - Savings Tracker'!M71</f>
        <v>0</v>
      </c>
      <c r="M29">
        <f>'5a - Savings Tracker'!N71</f>
        <v>0</v>
      </c>
      <c r="N29">
        <f>'5a - Savings Tracker'!O71</f>
        <v>0</v>
      </c>
      <c r="O29">
        <f>'5a - Savings Tracker'!P71</f>
        <v>0</v>
      </c>
      <c r="P29">
        <f>'5a - Savings Tracker'!Q71</f>
        <v>0</v>
      </c>
      <c r="Q29">
        <f>'5a - Savings Tracker'!R71</f>
        <v>0</v>
      </c>
      <c r="R29">
        <f>'5a - Savings Tracker'!S71</f>
        <v>0</v>
      </c>
      <c r="S29">
        <f>'5a - Savings Tracker'!T71</f>
        <v>0</v>
      </c>
      <c r="T29">
        <f>'5a - Savings Tracker'!U71</f>
        <v>0</v>
      </c>
      <c r="U29">
        <f>'5a - Savings Tracker'!V71</f>
        <v>0</v>
      </c>
      <c r="V29">
        <f>'5a - Savings Tracker'!W71</f>
        <v>0</v>
      </c>
      <c r="W29">
        <f>'5a - Savings Tracker'!X71</f>
        <v>0</v>
      </c>
      <c r="X29">
        <f>'5a - Savings Tracker'!Y71</f>
        <v>0</v>
      </c>
      <c r="Y29">
        <f>'5a - Savings Tracker'!Z71</f>
        <v>0</v>
      </c>
      <c r="Z29">
        <f>'5a - Savings Tracker'!AA71</f>
        <v>0</v>
      </c>
      <c r="AA29">
        <f>'5a - Savings Tracker'!AB71</f>
        <v>0</v>
      </c>
      <c r="AB29">
        <f>'5a - Savings Tracker'!AC71</f>
        <v>0</v>
      </c>
      <c r="AC29">
        <f>'5a - Savings Tracker'!AD71</f>
        <v>0</v>
      </c>
      <c r="AD29" t="str">
        <f>'5a - Savings Tracker'!AE71</f>
        <v/>
      </c>
      <c r="AE29" t="str">
        <f>'5a - Savings Tracker'!AF71</f>
        <v/>
      </c>
      <c r="AF29" t="str">
        <f>'5a - Savings Tracker'!AG71</f>
        <v/>
      </c>
      <c r="AG29" t="str">
        <f>'5a - Savings Tracker'!AH71</f>
        <v/>
      </c>
      <c r="AH29" t="str">
        <f>'5a - Savings Tracker'!AI71</f>
        <v/>
      </c>
      <c r="AI29" t="str">
        <f>'5a - Savings Tracker'!AJ71</f>
        <v/>
      </c>
      <c r="AJ29" t="str">
        <f>'5a - Savings Tracker'!AK71</f>
        <v/>
      </c>
      <c r="AK29" t="str">
        <f>'5a - Savings Tracker'!AL71</f>
        <v/>
      </c>
    </row>
    <row r="30" spans="1:37">
      <c r="A30">
        <f>'5a - Savings Tracker'!A72</f>
        <v>29</v>
      </c>
      <c r="B30" t="str">
        <f>'5a - Savings Tracker'!B72</f>
        <v>Swansea Bay UHB</v>
      </c>
      <c r="C30">
        <f>'5a - Savings Tracker'!C72</f>
        <v>0</v>
      </c>
      <c r="D30">
        <f>'5a - Savings Tracker'!D72</f>
        <v>0</v>
      </c>
      <c r="E30">
        <f>'5a - Savings Tracker'!E72</f>
        <v>0</v>
      </c>
      <c r="F30">
        <f>'5a - Savings Tracker'!F72</f>
        <v>0</v>
      </c>
      <c r="G30">
        <f>'5a - Savings Tracker'!G72</f>
        <v>0</v>
      </c>
      <c r="H30">
        <f>'5a - Savings Tracker'!H72</f>
        <v>0</v>
      </c>
      <c r="I30">
        <f>'5a - Savings Tracker'!J72</f>
        <v>0</v>
      </c>
      <c r="J30">
        <f>'5a - Savings Tracker'!K72</f>
        <v>0</v>
      </c>
      <c r="K30">
        <f>'5a - Savings Tracker'!L72</f>
        <v>0</v>
      </c>
      <c r="L30">
        <f>'5a - Savings Tracker'!M72</f>
        <v>0</v>
      </c>
      <c r="M30">
        <f>'5a - Savings Tracker'!N72</f>
        <v>0</v>
      </c>
      <c r="N30">
        <f>'5a - Savings Tracker'!O72</f>
        <v>0</v>
      </c>
      <c r="O30">
        <f>'5a - Savings Tracker'!P72</f>
        <v>0</v>
      </c>
      <c r="P30">
        <f>'5a - Savings Tracker'!Q72</f>
        <v>0</v>
      </c>
      <c r="Q30">
        <f>'5a - Savings Tracker'!R72</f>
        <v>0</v>
      </c>
      <c r="R30">
        <f>'5a - Savings Tracker'!S72</f>
        <v>0</v>
      </c>
      <c r="S30">
        <f>'5a - Savings Tracker'!T72</f>
        <v>0</v>
      </c>
      <c r="T30">
        <f>'5a - Savings Tracker'!U72</f>
        <v>0</v>
      </c>
      <c r="U30">
        <f>'5a - Savings Tracker'!V72</f>
        <v>0</v>
      </c>
      <c r="V30">
        <f>'5a - Savings Tracker'!W72</f>
        <v>0</v>
      </c>
      <c r="W30">
        <f>'5a - Savings Tracker'!X72</f>
        <v>0</v>
      </c>
      <c r="X30">
        <f>'5a - Savings Tracker'!Y72</f>
        <v>0</v>
      </c>
      <c r="Y30">
        <f>'5a - Savings Tracker'!Z72</f>
        <v>0</v>
      </c>
      <c r="Z30">
        <f>'5a - Savings Tracker'!AA72</f>
        <v>0</v>
      </c>
      <c r="AA30">
        <f>'5a - Savings Tracker'!AB72</f>
        <v>0</v>
      </c>
      <c r="AB30">
        <f>'5a - Savings Tracker'!AC72</f>
        <v>0</v>
      </c>
      <c r="AC30">
        <f>'5a - Savings Tracker'!AD72</f>
        <v>0</v>
      </c>
      <c r="AD30" t="str">
        <f>'5a - Savings Tracker'!AE72</f>
        <v/>
      </c>
      <c r="AE30" t="str">
        <f>'5a - Savings Tracker'!AF72</f>
        <v/>
      </c>
      <c r="AF30" t="str">
        <f>'5a - Savings Tracker'!AG72</f>
        <v/>
      </c>
      <c r="AG30" t="str">
        <f>'5a - Savings Tracker'!AH72</f>
        <v/>
      </c>
      <c r="AH30" t="str">
        <f>'5a - Savings Tracker'!AI72</f>
        <v/>
      </c>
      <c r="AI30" t="str">
        <f>'5a - Savings Tracker'!AJ72</f>
        <v/>
      </c>
      <c r="AJ30" t="str">
        <f>'5a - Savings Tracker'!AK72</f>
        <v/>
      </c>
      <c r="AK30" t="str">
        <f>'5a - Savings Tracker'!AL72</f>
        <v/>
      </c>
    </row>
    <row r="31" spans="1:37">
      <c r="A31">
        <f>'5a - Savings Tracker'!A73</f>
        <v>30</v>
      </c>
      <c r="B31" t="str">
        <f>'5a - Savings Tracker'!B73</f>
        <v>Swansea Bay UHB</v>
      </c>
      <c r="C31">
        <f>'5a - Savings Tracker'!C73</f>
        <v>0</v>
      </c>
      <c r="D31">
        <f>'5a - Savings Tracker'!D73</f>
        <v>0</v>
      </c>
      <c r="E31">
        <f>'5a - Savings Tracker'!E73</f>
        <v>0</v>
      </c>
      <c r="F31">
        <f>'5a - Savings Tracker'!F73</f>
        <v>0</v>
      </c>
      <c r="G31">
        <f>'5a - Savings Tracker'!G73</f>
        <v>0</v>
      </c>
      <c r="H31">
        <f>'5a - Savings Tracker'!H73</f>
        <v>0</v>
      </c>
      <c r="I31">
        <f>'5a - Savings Tracker'!J73</f>
        <v>0</v>
      </c>
      <c r="J31">
        <f>'5a - Savings Tracker'!K73</f>
        <v>0</v>
      </c>
      <c r="K31">
        <f>'5a - Savings Tracker'!L73</f>
        <v>0</v>
      </c>
      <c r="L31">
        <f>'5a - Savings Tracker'!M73</f>
        <v>0</v>
      </c>
      <c r="M31">
        <f>'5a - Savings Tracker'!N73</f>
        <v>0</v>
      </c>
      <c r="N31">
        <f>'5a - Savings Tracker'!O73</f>
        <v>0</v>
      </c>
      <c r="O31">
        <f>'5a - Savings Tracker'!P73</f>
        <v>0</v>
      </c>
      <c r="P31">
        <f>'5a - Savings Tracker'!Q73</f>
        <v>0</v>
      </c>
      <c r="Q31">
        <f>'5a - Savings Tracker'!R73</f>
        <v>0</v>
      </c>
      <c r="R31">
        <f>'5a - Savings Tracker'!S73</f>
        <v>0</v>
      </c>
      <c r="S31">
        <f>'5a - Savings Tracker'!T73</f>
        <v>0</v>
      </c>
      <c r="T31">
        <f>'5a - Savings Tracker'!U73</f>
        <v>0</v>
      </c>
      <c r="U31">
        <f>'5a - Savings Tracker'!V73</f>
        <v>0</v>
      </c>
      <c r="V31">
        <f>'5a - Savings Tracker'!W73</f>
        <v>0</v>
      </c>
      <c r="W31">
        <f>'5a - Savings Tracker'!X73</f>
        <v>0</v>
      </c>
      <c r="X31">
        <f>'5a - Savings Tracker'!Y73</f>
        <v>0</v>
      </c>
      <c r="Y31">
        <f>'5a - Savings Tracker'!Z73</f>
        <v>0</v>
      </c>
      <c r="Z31">
        <f>'5a - Savings Tracker'!AA73</f>
        <v>0</v>
      </c>
      <c r="AA31">
        <f>'5a - Savings Tracker'!AB73</f>
        <v>0</v>
      </c>
      <c r="AB31">
        <f>'5a - Savings Tracker'!AC73</f>
        <v>0</v>
      </c>
      <c r="AC31">
        <f>'5a - Savings Tracker'!AD73</f>
        <v>0</v>
      </c>
      <c r="AD31" t="str">
        <f>'5a - Savings Tracker'!AE73</f>
        <v/>
      </c>
      <c r="AE31" t="str">
        <f>'5a - Savings Tracker'!AF73</f>
        <v/>
      </c>
      <c r="AF31" t="str">
        <f>'5a - Savings Tracker'!AG73</f>
        <v/>
      </c>
      <c r="AG31" t="str">
        <f>'5a - Savings Tracker'!AH73</f>
        <v/>
      </c>
      <c r="AH31" t="str">
        <f>'5a - Savings Tracker'!AI73</f>
        <v/>
      </c>
      <c r="AI31" t="str">
        <f>'5a - Savings Tracker'!AJ73</f>
        <v/>
      </c>
      <c r="AJ31" t="str">
        <f>'5a - Savings Tracker'!AK73</f>
        <v/>
      </c>
      <c r="AK31" t="str">
        <f>'5a - Savings Tracker'!AL73</f>
        <v/>
      </c>
    </row>
    <row r="32" spans="1:37">
      <c r="A32">
        <f>'5a - Savings Tracker'!A74</f>
        <v>31</v>
      </c>
      <c r="B32" t="str">
        <f>'5a - Savings Tracker'!B74</f>
        <v>Swansea Bay UHB</v>
      </c>
      <c r="C32">
        <f>'5a - Savings Tracker'!C74</f>
        <v>0</v>
      </c>
      <c r="D32">
        <f>'5a - Savings Tracker'!D74</f>
        <v>0</v>
      </c>
      <c r="E32">
        <f>'5a - Savings Tracker'!E74</f>
        <v>0</v>
      </c>
      <c r="F32">
        <f>'5a - Savings Tracker'!F74</f>
        <v>0</v>
      </c>
      <c r="G32">
        <f>'5a - Savings Tracker'!G74</f>
        <v>0</v>
      </c>
      <c r="H32">
        <f>'5a - Savings Tracker'!H74</f>
        <v>0</v>
      </c>
      <c r="I32">
        <f>'5a - Savings Tracker'!J74</f>
        <v>0</v>
      </c>
      <c r="J32">
        <f>'5a - Savings Tracker'!K74</f>
        <v>0</v>
      </c>
      <c r="K32">
        <f>'5a - Savings Tracker'!L74</f>
        <v>0</v>
      </c>
      <c r="L32">
        <f>'5a - Savings Tracker'!M74</f>
        <v>0</v>
      </c>
      <c r="M32">
        <f>'5a - Savings Tracker'!N74</f>
        <v>0</v>
      </c>
      <c r="N32">
        <f>'5a - Savings Tracker'!O74</f>
        <v>0</v>
      </c>
      <c r="O32">
        <f>'5a - Savings Tracker'!P74</f>
        <v>0</v>
      </c>
      <c r="P32">
        <f>'5a - Savings Tracker'!Q74</f>
        <v>0</v>
      </c>
      <c r="Q32">
        <f>'5a - Savings Tracker'!R74</f>
        <v>0</v>
      </c>
      <c r="R32">
        <f>'5a - Savings Tracker'!S74</f>
        <v>0</v>
      </c>
      <c r="S32">
        <f>'5a - Savings Tracker'!T74</f>
        <v>0</v>
      </c>
      <c r="T32">
        <f>'5a - Savings Tracker'!U74</f>
        <v>0</v>
      </c>
      <c r="U32">
        <f>'5a - Savings Tracker'!V74</f>
        <v>0</v>
      </c>
      <c r="V32">
        <f>'5a - Savings Tracker'!W74</f>
        <v>0</v>
      </c>
      <c r="W32">
        <f>'5a - Savings Tracker'!X74</f>
        <v>0</v>
      </c>
      <c r="X32">
        <f>'5a - Savings Tracker'!Y74</f>
        <v>0</v>
      </c>
      <c r="Y32">
        <f>'5a - Savings Tracker'!Z74</f>
        <v>0</v>
      </c>
      <c r="Z32">
        <f>'5a - Savings Tracker'!AA74</f>
        <v>0</v>
      </c>
      <c r="AA32">
        <f>'5a - Savings Tracker'!AB74</f>
        <v>0</v>
      </c>
      <c r="AB32">
        <f>'5a - Savings Tracker'!AC74</f>
        <v>0</v>
      </c>
      <c r="AC32">
        <f>'5a - Savings Tracker'!AD74</f>
        <v>0</v>
      </c>
      <c r="AD32" t="str">
        <f>'5a - Savings Tracker'!AE74</f>
        <v/>
      </c>
      <c r="AE32" t="str">
        <f>'5a - Savings Tracker'!AF74</f>
        <v/>
      </c>
      <c r="AF32" t="str">
        <f>'5a - Savings Tracker'!AG74</f>
        <v/>
      </c>
      <c r="AG32" t="str">
        <f>'5a - Savings Tracker'!AH74</f>
        <v/>
      </c>
      <c r="AH32" t="str">
        <f>'5a - Savings Tracker'!AI74</f>
        <v/>
      </c>
      <c r="AI32" t="str">
        <f>'5a - Savings Tracker'!AJ74</f>
        <v/>
      </c>
      <c r="AJ32" t="str">
        <f>'5a - Savings Tracker'!AK74</f>
        <v/>
      </c>
      <c r="AK32" t="str">
        <f>'5a - Savings Tracker'!AL74</f>
        <v/>
      </c>
    </row>
    <row r="33" spans="1:37">
      <c r="A33">
        <f>'5a - Savings Tracker'!A75</f>
        <v>32</v>
      </c>
      <c r="B33" t="str">
        <f>'5a - Savings Tracker'!B75</f>
        <v>Swansea Bay UHB</v>
      </c>
      <c r="C33">
        <f>'5a - Savings Tracker'!C75</f>
        <v>0</v>
      </c>
      <c r="D33">
        <f>'5a - Savings Tracker'!D75</f>
        <v>0</v>
      </c>
      <c r="E33">
        <f>'5a - Savings Tracker'!E75</f>
        <v>0</v>
      </c>
      <c r="F33">
        <f>'5a - Savings Tracker'!F75</f>
        <v>0</v>
      </c>
      <c r="G33">
        <f>'5a - Savings Tracker'!G75</f>
        <v>0</v>
      </c>
      <c r="H33">
        <f>'5a - Savings Tracker'!H75</f>
        <v>0</v>
      </c>
      <c r="I33">
        <f>'5a - Savings Tracker'!J75</f>
        <v>0</v>
      </c>
      <c r="J33">
        <f>'5a - Savings Tracker'!K75</f>
        <v>0</v>
      </c>
      <c r="K33">
        <f>'5a - Savings Tracker'!L75</f>
        <v>0</v>
      </c>
      <c r="L33">
        <f>'5a - Savings Tracker'!M75</f>
        <v>0</v>
      </c>
      <c r="M33">
        <f>'5a - Savings Tracker'!N75</f>
        <v>0</v>
      </c>
      <c r="N33">
        <f>'5a - Savings Tracker'!O75</f>
        <v>0</v>
      </c>
      <c r="O33">
        <f>'5a - Savings Tracker'!P75</f>
        <v>0</v>
      </c>
      <c r="P33">
        <f>'5a - Savings Tracker'!Q75</f>
        <v>0</v>
      </c>
      <c r="Q33">
        <f>'5a - Savings Tracker'!R75</f>
        <v>0</v>
      </c>
      <c r="R33">
        <f>'5a - Savings Tracker'!S75</f>
        <v>0</v>
      </c>
      <c r="S33">
        <f>'5a - Savings Tracker'!T75</f>
        <v>0</v>
      </c>
      <c r="T33">
        <f>'5a - Savings Tracker'!U75</f>
        <v>0</v>
      </c>
      <c r="U33">
        <f>'5a - Savings Tracker'!V75</f>
        <v>0</v>
      </c>
      <c r="V33">
        <f>'5a - Savings Tracker'!W75</f>
        <v>0</v>
      </c>
      <c r="W33">
        <f>'5a - Savings Tracker'!X75</f>
        <v>0</v>
      </c>
      <c r="X33">
        <f>'5a - Savings Tracker'!Y75</f>
        <v>0</v>
      </c>
      <c r="Y33">
        <f>'5a - Savings Tracker'!Z75</f>
        <v>0</v>
      </c>
      <c r="Z33">
        <f>'5a - Savings Tracker'!AA75</f>
        <v>0</v>
      </c>
      <c r="AA33">
        <f>'5a - Savings Tracker'!AB75</f>
        <v>0</v>
      </c>
      <c r="AB33">
        <f>'5a - Savings Tracker'!AC75</f>
        <v>0</v>
      </c>
      <c r="AC33">
        <f>'5a - Savings Tracker'!AD75</f>
        <v>0</v>
      </c>
      <c r="AD33" t="str">
        <f>'5a - Savings Tracker'!AE75</f>
        <v/>
      </c>
      <c r="AE33" t="str">
        <f>'5a - Savings Tracker'!AF75</f>
        <v/>
      </c>
      <c r="AF33" t="str">
        <f>'5a - Savings Tracker'!AG75</f>
        <v/>
      </c>
      <c r="AG33" t="str">
        <f>'5a - Savings Tracker'!AH75</f>
        <v/>
      </c>
      <c r="AH33" t="str">
        <f>'5a - Savings Tracker'!AI75</f>
        <v/>
      </c>
      <c r="AI33" t="str">
        <f>'5a - Savings Tracker'!AJ75</f>
        <v/>
      </c>
      <c r="AJ33" t="str">
        <f>'5a - Savings Tracker'!AK75</f>
        <v/>
      </c>
      <c r="AK33" t="str">
        <f>'5a - Savings Tracker'!AL75</f>
        <v/>
      </c>
    </row>
    <row r="34" spans="1:37">
      <c r="A34">
        <f>'5a - Savings Tracker'!A76</f>
        <v>33</v>
      </c>
      <c r="B34" t="str">
        <f>'5a - Savings Tracker'!B76</f>
        <v>Swansea Bay UHB</v>
      </c>
      <c r="C34">
        <f>'5a - Savings Tracker'!C76</f>
        <v>0</v>
      </c>
      <c r="D34">
        <f>'5a - Savings Tracker'!D76</f>
        <v>0</v>
      </c>
      <c r="E34">
        <f>'5a - Savings Tracker'!E76</f>
        <v>0</v>
      </c>
      <c r="F34">
        <f>'5a - Savings Tracker'!F76</f>
        <v>0</v>
      </c>
      <c r="G34">
        <f>'5a - Savings Tracker'!G76</f>
        <v>0</v>
      </c>
      <c r="H34">
        <f>'5a - Savings Tracker'!H76</f>
        <v>0</v>
      </c>
      <c r="I34">
        <f>'5a - Savings Tracker'!J76</f>
        <v>0</v>
      </c>
      <c r="J34">
        <f>'5a - Savings Tracker'!K76</f>
        <v>0</v>
      </c>
      <c r="K34">
        <f>'5a - Savings Tracker'!L76</f>
        <v>0</v>
      </c>
      <c r="L34">
        <f>'5a - Savings Tracker'!M76</f>
        <v>0</v>
      </c>
      <c r="M34">
        <f>'5a - Savings Tracker'!N76</f>
        <v>0</v>
      </c>
      <c r="N34">
        <f>'5a - Savings Tracker'!O76</f>
        <v>0</v>
      </c>
      <c r="O34">
        <f>'5a - Savings Tracker'!P76</f>
        <v>0</v>
      </c>
      <c r="P34">
        <f>'5a - Savings Tracker'!Q76</f>
        <v>0</v>
      </c>
      <c r="Q34">
        <f>'5a - Savings Tracker'!R76</f>
        <v>0</v>
      </c>
      <c r="R34">
        <f>'5a - Savings Tracker'!S76</f>
        <v>0</v>
      </c>
      <c r="S34">
        <f>'5a - Savings Tracker'!T76</f>
        <v>0</v>
      </c>
      <c r="T34">
        <f>'5a - Savings Tracker'!U76</f>
        <v>0</v>
      </c>
      <c r="U34">
        <f>'5a - Savings Tracker'!V76</f>
        <v>0</v>
      </c>
      <c r="V34">
        <f>'5a - Savings Tracker'!W76</f>
        <v>0</v>
      </c>
      <c r="W34">
        <f>'5a - Savings Tracker'!X76</f>
        <v>0</v>
      </c>
      <c r="X34">
        <f>'5a - Savings Tracker'!Y76</f>
        <v>0</v>
      </c>
      <c r="Y34">
        <f>'5a - Savings Tracker'!Z76</f>
        <v>0</v>
      </c>
      <c r="Z34">
        <f>'5a - Savings Tracker'!AA76</f>
        <v>0</v>
      </c>
      <c r="AA34">
        <f>'5a - Savings Tracker'!AB76</f>
        <v>0</v>
      </c>
      <c r="AB34">
        <f>'5a - Savings Tracker'!AC76</f>
        <v>0</v>
      </c>
      <c r="AC34">
        <f>'5a - Savings Tracker'!AD76</f>
        <v>0</v>
      </c>
      <c r="AD34" t="str">
        <f>'5a - Savings Tracker'!AE76</f>
        <v/>
      </c>
      <c r="AE34" t="str">
        <f>'5a - Savings Tracker'!AF76</f>
        <v/>
      </c>
      <c r="AF34" t="str">
        <f>'5a - Savings Tracker'!AG76</f>
        <v/>
      </c>
      <c r="AG34" t="str">
        <f>'5a - Savings Tracker'!AH76</f>
        <v/>
      </c>
      <c r="AH34" t="str">
        <f>'5a - Savings Tracker'!AI76</f>
        <v/>
      </c>
      <c r="AI34" t="str">
        <f>'5a - Savings Tracker'!AJ76</f>
        <v/>
      </c>
      <c r="AJ34" t="str">
        <f>'5a - Savings Tracker'!AK76</f>
        <v/>
      </c>
      <c r="AK34" t="str">
        <f>'5a - Savings Tracker'!AL76</f>
        <v/>
      </c>
    </row>
    <row r="35" spans="1:37">
      <c r="A35">
        <f>'5a - Savings Tracker'!A77</f>
        <v>34</v>
      </c>
      <c r="B35" t="str">
        <f>'5a - Savings Tracker'!B77</f>
        <v>Swansea Bay UHB</v>
      </c>
      <c r="C35">
        <f>'5a - Savings Tracker'!C77</f>
        <v>0</v>
      </c>
      <c r="D35">
        <f>'5a - Savings Tracker'!D77</f>
        <v>0</v>
      </c>
      <c r="E35">
        <f>'5a - Savings Tracker'!E77</f>
        <v>0</v>
      </c>
      <c r="F35">
        <f>'5a - Savings Tracker'!F77</f>
        <v>0</v>
      </c>
      <c r="G35">
        <f>'5a - Savings Tracker'!G77</f>
        <v>0</v>
      </c>
      <c r="H35">
        <f>'5a - Savings Tracker'!H77</f>
        <v>0</v>
      </c>
      <c r="I35">
        <f>'5a - Savings Tracker'!J77</f>
        <v>0</v>
      </c>
      <c r="J35">
        <f>'5a - Savings Tracker'!K77</f>
        <v>0</v>
      </c>
      <c r="K35">
        <f>'5a - Savings Tracker'!L77</f>
        <v>0</v>
      </c>
      <c r="L35">
        <f>'5a - Savings Tracker'!M77</f>
        <v>0</v>
      </c>
      <c r="M35">
        <f>'5a - Savings Tracker'!N77</f>
        <v>0</v>
      </c>
      <c r="N35">
        <f>'5a - Savings Tracker'!O77</f>
        <v>0</v>
      </c>
      <c r="O35">
        <f>'5a - Savings Tracker'!P77</f>
        <v>0</v>
      </c>
      <c r="P35">
        <f>'5a - Savings Tracker'!Q77</f>
        <v>0</v>
      </c>
      <c r="Q35">
        <f>'5a - Savings Tracker'!R77</f>
        <v>0</v>
      </c>
      <c r="R35">
        <f>'5a - Savings Tracker'!S77</f>
        <v>0</v>
      </c>
      <c r="S35">
        <f>'5a - Savings Tracker'!T77</f>
        <v>0</v>
      </c>
      <c r="T35">
        <f>'5a - Savings Tracker'!U77</f>
        <v>0</v>
      </c>
      <c r="U35">
        <f>'5a - Savings Tracker'!V77</f>
        <v>0</v>
      </c>
      <c r="V35">
        <f>'5a - Savings Tracker'!W77</f>
        <v>0</v>
      </c>
      <c r="W35">
        <f>'5a - Savings Tracker'!X77</f>
        <v>0</v>
      </c>
      <c r="X35">
        <f>'5a - Savings Tracker'!Y77</f>
        <v>0</v>
      </c>
      <c r="Y35">
        <f>'5a - Savings Tracker'!Z77</f>
        <v>0</v>
      </c>
      <c r="Z35">
        <f>'5a - Savings Tracker'!AA77</f>
        <v>0</v>
      </c>
      <c r="AA35">
        <f>'5a - Savings Tracker'!AB77</f>
        <v>0</v>
      </c>
      <c r="AB35">
        <f>'5a - Savings Tracker'!AC77</f>
        <v>0</v>
      </c>
      <c r="AC35">
        <f>'5a - Savings Tracker'!AD77</f>
        <v>0</v>
      </c>
      <c r="AD35" t="str">
        <f>'5a - Savings Tracker'!AE77</f>
        <v/>
      </c>
      <c r="AE35" t="str">
        <f>'5a - Savings Tracker'!AF77</f>
        <v/>
      </c>
      <c r="AF35" t="str">
        <f>'5a - Savings Tracker'!AG77</f>
        <v/>
      </c>
      <c r="AG35" t="str">
        <f>'5a - Savings Tracker'!AH77</f>
        <v/>
      </c>
      <c r="AH35" t="str">
        <f>'5a - Savings Tracker'!AI77</f>
        <v/>
      </c>
      <c r="AI35" t="str">
        <f>'5a - Savings Tracker'!AJ77</f>
        <v/>
      </c>
      <c r="AJ35" t="str">
        <f>'5a - Savings Tracker'!AK77</f>
        <v/>
      </c>
      <c r="AK35" t="str">
        <f>'5a - Savings Tracker'!AL77</f>
        <v/>
      </c>
    </row>
    <row r="36" spans="1:37">
      <c r="A36">
        <f>'5a - Savings Tracker'!A78</f>
        <v>35</v>
      </c>
      <c r="B36" t="str">
        <f>'5a - Savings Tracker'!B78</f>
        <v>Swansea Bay UHB</v>
      </c>
      <c r="C36">
        <f>'5a - Savings Tracker'!C78</f>
        <v>0</v>
      </c>
      <c r="D36">
        <f>'5a - Savings Tracker'!D78</f>
        <v>0</v>
      </c>
      <c r="E36">
        <f>'5a - Savings Tracker'!E78</f>
        <v>0</v>
      </c>
      <c r="F36">
        <f>'5a - Savings Tracker'!F78</f>
        <v>0</v>
      </c>
      <c r="G36">
        <f>'5a - Savings Tracker'!G78</f>
        <v>0</v>
      </c>
      <c r="H36">
        <f>'5a - Savings Tracker'!H78</f>
        <v>0</v>
      </c>
      <c r="I36">
        <f>'5a - Savings Tracker'!J78</f>
        <v>0</v>
      </c>
      <c r="J36">
        <f>'5a - Savings Tracker'!K78</f>
        <v>0</v>
      </c>
      <c r="K36">
        <f>'5a - Savings Tracker'!L78</f>
        <v>0</v>
      </c>
      <c r="L36">
        <f>'5a - Savings Tracker'!M78</f>
        <v>0</v>
      </c>
      <c r="M36">
        <f>'5a - Savings Tracker'!N78</f>
        <v>0</v>
      </c>
      <c r="N36">
        <f>'5a - Savings Tracker'!O78</f>
        <v>0</v>
      </c>
      <c r="O36">
        <f>'5a - Savings Tracker'!P78</f>
        <v>0</v>
      </c>
      <c r="P36">
        <f>'5a - Savings Tracker'!Q78</f>
        <v>0</v>
      </c>
      <c r="Q36">
        <f>'5a - Savings Tracker'!R78</f>
        <v>0</v>
      </c>
      <c r="R36">
        <f>'5a - Savings Tracker'!S78</f>
        <v>0</v>
      </c>
      <c r="S36">
        <f>'5a - Savings Tracker'!T78</f>
        <v>0</v>
      </c>
      <c r="T36">
        <f>'5a - Savings Tracker'!U78</f>
        <v>0</v>
      </c>
      <c r="U36">
        <f>'5a - Savings Tracker'!V78</f>
        <v>0</v>
      </c>
      <c r="V36">
        <f>'5a - Savings Tracker'!W78</f>
        <v>0</v>
      </c>
      <c r="W36">
        <f>'5a - Savings Tracker'!X78</f>
        <v>0</v>
      </c>
      <c r="X36">
        <f>'5a - Savings Tracker'!Y78</f>
        <v>0</v>
      </c>
      <c r="Y36">
        <f>'5a - Savings Tracker'!Z78</f>
        <v>0</v>
      </c>
      <c r="Z36">
        <f>'5a - Savings Tracker'!AA78</f>
        <v>0</v>
      </c>
      <c r="AA36">
        <f>'5a - Savings Tracker'!AB78</f>
        <v>0</v>
      </c>
      <c r="AB36">
        <f>'5a - Savings Tracker'!AC78</f>
        <v>0</v>
      </c>
      <c r="AC36">
        <f>'5a - Savings Tracker'!AD78</f>
        <v>0</v>
      </c>
      <c r="AD36" t="str">
        <f>'5a - Savings Tracker'!AE78</f>
        <v/>
      </c>
      <c r="AE36" t="str">
        <f>'5a - Savings Tracker'!AF78</f>
        <v/>
      </c>
      <c r="AF36" t="str">
        <f>'5a - Savings Tracker'!AG78</f>
        <v/>
      </c>
      <c r="AG36" t="str">
        <f>'5a - Savings Tracker'!AH78</f>
        <v/>
      </c>
      <c r="AH36" t="str">
        <f>'5a - Savings Tracker'!AI78</f>
        <v/>
      </c>
      <c r="AI36" t="str">
        <f>'5a - Savings Tracker'!AJ78</f>
        <v/>
      </c>
      <c r="AJ36" t="str">
        <f>'5a - Savings Tracker'!AK78</f>
        <v/>
      </c>
      <c r="AK36" t="str">
        <f>'5a - Savings Tracker'!AL78</f>
        <v/>
      </c>
    </row>
    <row r="37" spans="1:37">
      <c r="A37">
        <f>'5a - Savings Tracker'!A79</f>
        <v>36</v>
      </c>
      <c r="B37" t="str">
        <f>'5a - Savings Tracker'!B79</f>
        <v>Swansea Bay UHB</v>
      </c>
      <c r="C37">
        <f>'5a - Savings Tracker'!C79</f>
        <v>0</v>
      </c>
      <c r="D37">
        <f>'5a - Savings Tracker'!D79</f>
        <v>0</v>
      </c>
      <c r="E37">
        <f>'5a - Savings Tracker'!E79</f>
        <v>0</v>
      </c>
      <c r="F37">
        <f>'5a - Savings Tracker'!F79</f>
        <v>0</v>
      </c>
      <c r="G37">
        <f>'5a - Savings Tracker'!G79</f>
        <v>0</v>
      </c>
      <c r="H37">
        <f>'5a - Savings Tracker'!H79</f>
        <v>0</v>
      </c>
      <c r="I37">
        <f>'5a - Savings Tracker'!J79</f>
        <v>0</v>
      </c>
      <c r="J37">
        <f>'5a - Savings Tracker'!K79</f>
        <v>0</v>
      </c>
      <c r="K37">
        <f>'5a - Savings Tracker'!L79</f>
        <v>0</v>
      </c>
      <c r="L37">
        <f>'5a - Savings Tracker'!M79</f>
        <v>0</v>
      </c>
      <c r="M37">
        <f>'5a - Savings Tracker'!N79</f>
        <v>0</v>
      </c>
      <c r="N37">
        <f>'5a - Savings Tracker'!O79</f>
        <v>0</v>
      </c>
      <c r="O37">
        <f>'5a - Savings Tracker'!P79</f>
        <v>0</v>
      </c>
      <c r="P37">
        <f>'5a - Savings Tracker'!Q79</f>
        <v>0</v>
      </c>
      <c r="Q37">
        <f>'5a - Savings Tracker'!R79</f>
        <v>0</v>
      </c>
      <c r="R37">
        <f>'5a - Savings Tracker'!S79</f>
        <v>0</v>
      </c>
      <c r="S37">
        <f>'5a - Savings Tracker'!T79</f>
        <v>0</v>
      </c>
      <c r="T37">
        <f>'5a - Savings Tracker'!U79</f>
        <v>0</v>
      </c>
      <c r="U37">
        <f>'5a - Savings Tracker'!V79</f>
        <v>0</v>
      </c>
      <c r="V37">
        <f>'5a - Savings Tracker'!W79</f>
        <v>0</v>
      </c>
      <c r="W37">
        <f>'5a - Savings Tracker'!X79</f>
        <v>0</v>
      </c>
      <c r="X37">
        <f>'5a - Savings Tracker'!Y79</f>
        <v>0</v>
      </c>
      <c r="Y37">
        <f>'5a - Savings Tracker'!Z79</f>
        <v>0</v>
      </c>
      <c r="Z37">
        <f>'5a - Savings Tracker'!AA79</f>
        <v>0</v>
      </c>
      <c r="AA37">
        <f>'5a - Savings Tracker'!AB79</f>
        <v>0</v>
      </c>
      <c r="AB37">
        <f>'5a - Savings Tracker'!AC79</f>
        <v>0</v>
      </c>
      <c r="AC37">
        <f>'5a - Savings Tracker'!AD79</f>
        <v>0</v>
      </c>
      <c r="AD37" t="str">
        <f>'5a - Savings Tracker'!AE79</f>
        <v/>
      </c>
      <c r="AE37" t="str">
        <f>'5a - Savings Tracker'!AF79</f>
        <v/>
      </c>
      <c r="AF37" t="str">
        <f>'5a - Savings Tracker'!AG79</f>
        <v/>
      </c>
      <c r="AG37" t="str">
        <f>'5a - Savings Tracker'!AH79</f>
        <v/>
      </c>
      <c r="AH37" t="str">
        <f>'5a - Savings Tracker'!AI79</f>
        <v/>
      </c>
      <c r="AI37" t="str">
        <f>'5a - Savings Tracker'!AJ79</f>
        <v/>
      </c>
      <c r="AJ37" t="str">
        <f>'5a - Savings Tracker'!AK79</f>
        <v/>
      </c>
      <c r="AK37" t="str">
        <f>'5a - Savings Tracker'!AL79</f>
        <v/>
      </c>
    </row>
    <row r="38" spans="1:37">
      <c r="A38">
        <f>'5a - Savings Tracker'!A80</f>
        <v>37</v>
      </c>
      <c r="B38" t="str">
        <f>'5a - Savings Tracker'!B80</f>
        <v>Swansea Bay UHB</v>
      </c>
      <c r="C38">
        <f>'5a - Savings Tracker'!C80</f>
        <v>0</v>
      </c>
      <c r="D38">
        <f>'5a - Savings Tracker'!D80</f>
        <v>0</v>
      </c>
      <c r="E38">
        <f>'5a - Savings Tracker'!E80</f>
        <v>0</v>
      </c>
      <c r="F38">
        <f>'5a - Savings Tracker'!F80</f>
        <v>0</v>
      </c>
      <c r="G38">
        <f>'5a - Savings Tracker'!G80</f>
        <v>0</v>
      </c>
      <c r="H38">
        <f>'5a - Savings Tracker'!H80</f>
        <v>0</v>
      </c>
      <c r="I38">
        <f>'5a - Savings Tracker'!J80</f>
        <v>0</v>
      </c>
      <c r="J38">
        <f>'5a - Savings Tracker'!K80</f>
        <v>0</v>
      </c>
      <c r="K38">
        <f>'5a - Savings Tracker'!L80</f>
        <v>0</v>
      </c>
      <c r="L38">
        <f>'5a - Savings Tracker'!M80</f>
        <v>0</v>
      </c>
      <c r="M38">
        <f>'5a - Savings Tracker'!N80</f>
        <v>0</v>
      </c>
      <c r="N38">
        <f>'5a - Savings Tracker'!O80</f>
        <v>0</v>
      </c>
      <c r="O38">
        <f>'5a - Savings Tracker'!P80</f>
        <v>0</v>
      </c>
      <c r="P38">
        <f>'5a - Savings Tracker'!Q80</f>
        <v>0</v>
      </c>
      <c r="Q38">
        <f>'5a - Savings Tracker'!R80</f>
        <v>0</v>
      </c>
      <c r="R38">
        <f>'5a - Savings Tracker'!S80</f>
        <v>0</v>
      </c>
      <c r="S38">
        <f>'5a - Savings Tracker'!T80</f>
        <v>0</v>
      </c>
      <c r="T38">
        <f>'5a - Savings Tracker'!U80</f>
        <v>0</v>
      </c>
      <c r="U38">
        <f>'5a - Savings Tracker'!V80</f>
        <v>0</v>
      </c>
      <c r="V38">
        <f>'5a - Savings Tracker'!W80</f>
        <v>0</v>
      </c>
      <c r="W38">
        <f>'5a - Savings Tracker'!X80</f>
        <v>0</v>
      </c>
      <c r="X38">
        <f>'5a - Savings Tracker'!Y80</f>
        <v>0</v>
      </c>
      <c r="Y38">
        <f>'5a - Savings Tracker'!Z80</f>
        <v>0</v>
      </c>
      <c r="Z38">
        <f>'5a - Savings Tracker'!AA80</f>
        <v>0</v>
      </c>
      <c r="AA38">
        <f>'5a - Savings Tracker'!AB80</f>
        <v>0</v>
      </c>
      <c r="AB38">
        <f>'5a - Savings Tracker'!AC80</f>
        <v>0</v>
      </c>
      <c r="AC38">
        <f>'5a - Savings Tracker'!AD80</f>
        <v>0</v>
      </c>
      <c r="AD38" t="str">
        <f>'5a - Savings Tracker'!AE80</f>
        <v/>
      </c>
      <c r="AE38" t="str">
        <f>'5a - Savings Tracker'!AF80</f>
        <v/>
      </c>
      <c r="AF38" t="str">
        <f>'5a - Savings Tracker'!AG80</f>
        <v/>
      </c>
      <c r="AG38" t="str">
        <f>'5a - Savings Tracker'!AH80</f>
        <v/>
      </c>
      <c r="AH38" t="str">
        <f>'5a - Savings Tracker'!AI80</f>
        <v/>
      </c>
      <c r="AI38" t="str">
        <f>'5a - Savings Tracker'!AJ80</f>
        <v/>
      </c>
      <c r="AJ38" t="str">
        <f>'5a - Savings Tracker'!AK80</f>
        <v/>
      </c>
      <c r="AK38" t="str">
        <f>'5a - Savings Tracker'!AL80</f>
        <v/>
      </c>
    </row>
    <row r="39" spans="1:37">
      <c r="A39">
        <f>'5a - Savings Tracker'!A81</f>
        <v>38</v>
      </c>
      <c r="B39" t="str">
        <f>'5a - Savings Tracker'!B81</f>
        <v>Swansea Bay UHB</v>
      </c>
      <c r="C39">
        <f>'5a - Savings Tracker'!C81</f>
        <v>0</v>
      </c>
      <c r="D39">
        <f>'5a - Savings Tracker'!D81</f>
        <v>0</v>
      </c>
      <c r="E39">
        <f>'5a - Savings Tracker'!E81</f>
        <v>0</v>
      </c>
      <c r="F39">
        <f>'5a - Savings Tracker'!F81</f>
        <v>0</v>
      </c>
      <c r="G39">
        <f>'5a - Savings Tracker'!G81</f>
        <v>0</v>
      </c>
      <c r="H39">
        <f>'5a - Savings Tracker'!H81</f>
        <v>0</v>
      </c>
      <c r="I39">
        <f>'5a - Savings Tracker'!J81</f>
        <v>0</v>
      </c>
      <c r="J39">
        <f>'5a - Savings Tracker'!K81</f>
        <v>0</v>
      </c>
      <c r="K39">
        <f>'5a - Savings Tracker'!L81</f>
        <v>0</v>
      </c>
      <c r="L39">
        <f>'5a - Savings Tracker'!M81</f>
        <v>0</v>
      </c>
      <c r="M39">
        <f>'5a - Savings Tracker'!N81</f>
        <v>0</v>
      </c>
      <c r="N39">
        <f>'5a - Savings Tracker'!O81</f>
        <v>0</v>
      </c>
      <c r="O39">
        <f>'5a - Savings Tracker'!P81</f>
        <v>0</v>
      </c>
      <c r="P39">
        <f>'5a - Savings Tracker'!Q81</f>
        <v>0</v>
      </c>
      <c r="Q39">
        <f>'5a - Savings Tracker'!R81</f>
        <v>0</v>
      </c>
      <c r="R39">
        <f>'5a - Savings Tracker'!S81</f>
        <v>0</v>
      </c>
      <c r="S39">
        <f>'5a - Savings Tracker'!T81</f>
        <v>0</v>
      </c>
      <c r="T39">
        <f>'5a - Savings Tracker'!U81</f>
        <v>0</v>
      </c>
      <c r="U39">
        <f>'5a - Savings Tracker'!V81</f>
        <v>0</v>
      </c>
      <c r="V39">
        <f>'5a - Savings Tracker'!W81</f>
        <v>0</v>
      </c>
      <c r="W39">
        <f>'5a - Savings Tracker'!X81</f>
        <v>0</v>
      </c>
      <c r="X39">
        <f>'5a - Savings Tracker'!Y81</f>
        <v>0</v>
      </c>
      <c r="Y39">
        <f>'5a - Savings Tracker'!Z81</f>
        <v>0</v>
      </c>
      <c r="Z39">
        <f>'5a - Savings Tracker'!AA81</f>
        <v>0</v>
      </c>
      <c r="AA39">
        <f>'5a - Savings Tracker'!AB81</f>
        <v>0</v>
      </c>
      <c r="AB39">
        <f>'5a - Savings Tracker'!AC81</f>
        <v>0</v>
      </c>
      <c r="AC39">
        <f>'5a - Savings Tracker'!AD81</f>
        <v>0</v>
      </c>
      <c r="AD39" t="str">
        <f>'5a - Savings Tracker'!AE81</f>
        <v/>
      </c>
      <c r="AE39" t="str">
        <f>'5a - Savings Tracker'!AF81</f>
        <v/>
      </c>
      <c r="AF39" t="str">
        <f>'5a - Savings Tracker'!AG81</f>
        <v/>
      </c>
      <c r="AG39" t="str">
        <f>'5a - Savings Tracker'!AH81</f>
        <v/>
      </c>
      <c r="AH39" t="str">
        <f>'5a - Savings Tracker'!AI81</f>
        <v/>
      </c>
      <c r="AI39" t="str">
        <f>'5a - Savings Tracker'!AJ81</f>
        <v/>
      </c>
      <c r="AJ39" t="str">
        <f>'5a - Savings Tracker'!AK81</f>
        <v/>
      </c>
      <c r="AK39" t="str">
        <f>'5a - Savings Tracker'!AL81</f>
        <v/>
      </c>
    </row>
    <row r="40" spans="1:37">
      <c r="A40">
        <f>'5a - Savings Tracker'!A82</f>
        <v>39</v>
      </c>
      <c r="B40" t="str">
        <f>'5a - Savings Tracker'!B82</f>
        <v>Swansea Bay UHB</v>
      </c>
      <c r="C40">
        <f>'5a - Savings Tracker'!C82</f>
        <v>0</v>
      </c>
      <c r="D40">
        <f>'5a - Savings Tracker'!D82</f>
        <v>0</v>
      </c>
      <c r="E40">
        <f>'5a - Savings Tracker'!E82</f>
        <v>0</v>
      </c>
      <c r="F40">
        <f>'5a - Savings Tracker'!F82</f>
        <v>0</v>
      </c>
      <c r="G40">
        <f>'5a - Savings Tracker'!G82</f>
        <v>0</v>
      </c>
      <c r="H40">
        <f>'5a - Savings Tracker'!H82</f>
        <v>0</v>
      </c>
      <c r="I40">
        <f>'5a - Savings Tracker'!J82</f>
        <v>0</v>
      </c>
      <c r="J40">
        <f>'5a - Savings Tracker'!K82</f>
        <v>0</v>
      </c>
      <c r="K40">
        <f>'5a - Savings Tracker'!L82</f>
        <v>0</v>
      </c>
      <c r="L40">
        <f>'5a - Savings Tracker'!M82</f>
        <v>0</v>
      </c>
      <c r="M40">
        <f>'5a - Savings Tracker'!N82</f>
        <v>0</v>
      </c>
      <c r="N40">
        <f>'5a - Savings Tracker'!O82</f>
        <v>0</v>
      </c>
      <c r="O40">
        <f>'5a - Savings Tracker'!P82</f>
        <v>0</v>
      </c>
      <c r="P40">
        <f>'5a - Savings Tracker'!Q82</f>
        <v>0</v>
      </c>
      <c r="Q40">
        <f>'5a - Savings Tracker'!R82</f>
        <v>0</v>
      </c>
      <c r="R40">
        <f>'5a - Savings Tracker'!S82</f>
        <v>0</v>
      </c>
      <c r="S40">
        <f>'5a - Savings Tracker'!T82</f>
        <v>0</v>
      </c>
      <c r="T40">
        <f>'5a - Savings Tracker'!U82</f>
        <v>0</v>
      </c>
      <c r="U40">
        <f>'5a - Savings Tracker'!V82</f>
        <v>0</v>
      </c>
      <c r="V40">
        <f>'5a - Savings Tracker'!W82</f>
        <v>0</v>
      </c>
      <c r="W40">
        <f>'5a - Savings Tracker'!X82</f>
        <v>0</v>
      </c>
      <c r="X40">
        <f>'5a - Savings Tracker'!Y82</f>
        <v>0</v>
      </c>
      <c r="Y40">
        <f>'5a - Savings Tracker'!Z82</f>
        <v>0</v>
      </c>
      <c r="Z40">
        <f>'5a - Savings Tracker'!AA82</f>
        <v>0</v>
      </c>
      <c r="AA40">
        <f>'5a - Savings Tracker'!AB82</f>
        <v>0</v>
      </c>
      <c r="AB40">
        <f>'5a - Savings Tracker'!AC82</f>
        <v>0</v>
      </c>
      <c r="AC40">
        <f>'5a - Savings Tracker'!AD82</f>
        <v>0</v>
      </c>
      <c r="AD40" t="str">
        <f>'5a - Savings Tracker'!AE82</f>
        <v/>
      </c>
      <c r="AE40" t="str">
        <f>'5a - Savings Tracker'!AF82</f>
        <v/>
      </c>
      <c r="AF40" t="str">
        <f>'5a - Savings Tracker'!AG82</f>
        <v/>
      </c>
      <c r="AG40" t="str">
        <f>'5a - Savings Tracker'!AH82</f>
        <v/>
      </c>
      <c r="AH40" t="str">
        <f>'5a - Savings Tracker'!AI82</f>
        <v/>
      </c>
      <c r="AI40" t="str">
        <f>'5a - Savings Tracker'!AJ82</f>
        <v/>
      </c>
      <c r="AJ40" t="str">
        <f>'5a - Savings Tracker'!AK82</f>
        <v/>
      </c>
      <c r="AK40" t="str">
        <f>'5a - Savings Tracker'!AL82</f>
        <v/>
      </c>
    </row>
    <row r="41" spans="1:37">
      <c r="A41">
        <f>'5a - Savings Tracker'!A83</f>
        <v>40</v>
      </c>
      <c r="B41" t="str">
        <f>'5a - Savings Tracker'!B83</f>
        <v>Swansea Bay UHB</v>
      </c>
      <c r="C41">
        <f>'5a - Savings Tracker'!C83</f>
        <v>0</v>
      </c>
      <c r="D41">
        <f>'5a - Savings Tracker'!D83</f>
        <v>0</v>
      </c>
      <c r="E41">
        <f>'5a - Savings Tracker'!E83</f>
        <v>0</v>
      </c>
      <c r="F41">
        <f>'5a - Savings Tracker'!F83</f>
        <v>0</v>
      </c>
      <c r="G41">
        <f>'5a - Savings Tracker'!G83</f>
        <v>0</v>
      </c>
      <c r="H41">
        <f>'5a - Savings Tracker'!H83</f>
        <v>0</v>
      </c>
      <c r="I41">
        <f>'5a - Savings Tracker'!J83</f>
        <v>0</v>
      </c>
      <c r="J41">
        <f>'5a - Savings Tracker'!K83</f>
        <v>0</v>
      </c>
      <c r="K41">
        <f>'5a - Savings Tracker'!L83</f>
        <v>0</v>
      </c>
      <c r="L41">
        <f>'5a - Savings Tracker'!M83</f>
        <v>0</v>
      </c>
      <c r="M41">
        <f>'5a - Savings Tracker'!N83</f>
        <v>0</v>
      </c>
      <c r="N41">
        <f>'5a - Savings Tracker'!O83</f>
        <v>0</v>
      </c>
      <c r="O41">
        <f>'5a - Savings Tracker'!P83</f>
        <v>0</v>
      </c>
      <c r="P41">
        <f>'5a - Savings Tracker'!Q83</f>
        <v>0</v>
      </c>
      <c r="Q41">
        <f>'5a - Savings Tracker'!R83</f>
        <v>0</v>
      </c>
      <c r="R41">
        <f>'5a - Savings Tracker'!S83</f>
        <v>0</v>
      </c>
      <c r="S41">
        <f>'5a - Savings Tracker'!T83</f>
        <v>0</v>
      </c>
      <c r="T41">
        <f>'5a - Savings Tracker'!U83</f>
        <v>0</v>
      </c>
      <c r="U41">
        <f>'5a - Savings Tracker'!V83</f>
        <v>0</v>
      </c>
      <c r="V41">
        <f>'5a - Savings Tracker'!W83</f>
        <v>0</v>
      </c>
      <c r="W41">
        <f>'5a - Savings Tracker'!X83</f>
        <v>0</v>
      </c>
      <c r="X41">
        <f>'5a - Savings Tracker'!Y83</f>
        <v>0</v>
      </c>
      <c r="Y41">
        <f>'5a - Savings Tracker'!Z83</f>
        <v>0</v>
      </c>
      <c r="Z41">
        <f>'5a - Savings Tracker'!AA83</f>
        <v>0</v>
      </c>
      <c r="AA41">
        <f>'5a - Savings Tracker'!AB83</f>
        <v>0</v>
      </c>
      <c r="AB41">
        <f>'5a - Savings Tracker'!AC83</f>
        <v>0</v>
      </c>
      <c r="AC41">
        <f>'5a - Savings Tracker'!AD83</f>
        <v>0</v>
      </c>
      <c r="AD41" t="str">
        <f>'5a - Savings Tracker'!AE83</f>
        <v/>
      </c>
      <c r="AE41" t="str">
        <f>'5a - Savings Tracker'!AF83</f>
        <v/>
      </c>
      <c r="AF41" t="str">
        <f>'5a - Savings Tracker'!AG83</f>
        <v/>
      </c>
      <c r="AG41" t="str">
        <f>'5a - Savings Tracker'!AH83</f>
        <v/>
      </c>
      <c r="AH41" t="str">
        <f>'5a - Savings Tracker'!AI83</f>
        <v/>
      </c>
      <c r="AI41" t="str">
        <f>'5a - Savings Tracker'!AJ83</f>
        <v/>
      </c>
      <c r="AJ41" t="str">
        <f>'5a - Savings Tracker'!AK83</f>
        <v/>
      </c>
      <c r="AK41" t="str">
        <f>'5a - Savings Tracker'!AL83</f>
        <v/>
      </c>
    </row>
    <row r="42" spans="1:37">
      <c r="A42">
        <f>'5a - Savings Tracker'!A84</f>
        <v>41</v>
      </c>
      <c r="B42" t="str">
        <f>'5a - Savings Tracker'!B84</f>
        <v>Swansea Bay UHB</v>
      </c>
      <c r="C42">
        <f>'5a - Savings Tracker'!C84</f>
        <v>0</v>
      </c>
      <c r="D42">
        <f>'5a - Savings Tracker'!D84</f>
        <v>0</v>
      </c>
      <c r="E42">
        <f>'5a - Savings Tracker'!E84</f>
        <v>0</v>
      </c>
      <c r="F42">
        <f>'5a - Savings Tracker'!F84</f>
        <v>0</v>
      </c>
      <c r="G42">
        <f>'5a - Savings Tracker'!G84</f>
        <v>0</v>
      </c>
      <c r="H42">
        <f>'5a - Savings Tracker'!H84</f>
        <v>0</v>
      </c>
      <c r="I42">
        <f>'5a - Savings Tracker'!J84</f>
        <v>0</v>
      </c>
      <c r="J42">
        <f>'5a - Savings Tracker'!K84</f>
        <v>0</v>
      </c>
      <c r="K42">
        <f>'5a - Savings Tracker'!L84</f>
        <v>0</v>
      </c>
      <c r="L42">
        <f>'5a - Savings Tracker'!M84</f>
        <v>0</v>
      </c>
      <c r="M42">
        <f>'5a - Savings Tracker'!N84</f>
        <v>0</v>
      </c>
      <c r="N42">
        <f>'5a - Savings Tracker'!O84</f>
        <v>0</v>
      </c>
      <c r="O42">
        <f>'5a - Savings Tracker'!P84</f>
        <v>0</v>
      </c>
      <c r="P42">
        <f>'5a - Savings Tracker'!Q84</f>
        <v>0</v>
      </c>
      <c r="Q42">
        <f>'5a - Savings Tracker'!R84</f>
        <v>0</v>
      </c>
      <c r="R42">
        <f>'5a - Savings Tracker'!S84</f>
        <v>0</v>
      </c>
      <c r="S42">
        <f>'5a - Savings Tracker'!T84</f>
        <v>0</v>
      </c>
      <c r="T42">
        <f>'5a - Savings Tracker'!U84</f>
        <v>0</v>
      </c>
      <c r="U42">
        <f>'5a - Savings Tracker'!V84</f>
        <v>0</v>
      </c>
      <c r="V42">
        <f>'5a - Savings Tracker'!W84</f>
        <v>0</v>
      </c>
      <c r="W42">
        <f>'5a - Savings Tracker'!X84</f>
        <v>0</v>
      </c>
      <c r="X42">
        <f>'5a - Savings Tracker'!Y84</f>
        <v>0</v>
      </c>
      <c r="Y42">
        <f>'5a - Savings Tracker'!Z84</f>
        <v>0</v>
      </c>
      <c r="Z42">
        <f>'5a - Savings Tracker'!AA84</f>
        <v>0</v>
      </c>
      <c r="AA42">
        <f>'5a - Savings Tracker'!AB84</f>
        <v>0</v>
      </c>
      <c r="AB42">
        <f>'5a - Savings Tracker'!AC84</f>
        <v>0</v>
      </c>
      <c r="AC42">
        <f>'5a - Savings Tracker'!AD84</f>
        <v>0</v>
      </c>
      <c r="AD42" t="str">
        <f>'5a - Savings Tracker'!AE84</f>
        <v/>
      </c>
      <c r="AE42" t="str">
        <f>'5a - Savings Tracker'!AF84</f>
        <v/>
      </c>
      <c r="AF42" t="str">
        <f>'5a - Savings Tracker'!AG84</f>
        <v/>
      </c>
      <c r="AG42" t="str">
        <f>'5a - Savings Tracker'!AH84</f>
        <v/>
      </c>
      <c r="AH42" t="str">
        <f>'5a - Savings Tracker'!AI84</f>
        <v/>
      </c>
      <c r="AI42" t="str">
        <f>'5a - Savings Tracker'!AJ84</f>
        <v/>
      </c>
      <c r="AJ42" t="str">
        <f>'5a - Savings Tracker'!AK84</f>
        <v/>
      </c>
      <c r="AK42" t="str">
        <f>'5a - Savings Tracker'!AL84</f>
        <v/>
      </c>
    </row>
    <row r="43" spans="1:37">
      <c r="A43">
        <f>'5a - Savings Tracker'!A85</f>
        <v>42</v>
      </c>
      <c r="B43" t="str">
        <f>'5a - Savings Tracker'!B85</f>
        <v>Swansea Bay UHB</v>
      </c>
      <c r="C43">
        <f>'5a - Savings Tracker'!C85</f>
        <v>0</v>
      </c>
      <c r="D43">
        <f>'5a - Savings Tracker'!D85</f>
        <v>0</v>
      </c>
      <c r="E43">
        <f>'5a - Savings Tracker'!E85</f>
        <v>0</v>
      </c>
      <c r="F43">
        <f>'5a - Savings Tracker'!F85</f>
        <v>0</v>
      </c>
      <c r="G43">
        <f>'5a - Savings Tracker'!G85</f>
        <v>0</v>
      </c>
      <c r="H43">
        <f>'5a - Savings Tracker'!H85</f>
        <v>0</v>
      </c>
      <c r="I43">
        <f>'5a - Savings Tracker'!J85</f>
        <v>0</v>
      </c>
      <c r="J43">
        <f>'5a - Savings Tracker'!K85</f>
        <v>0</v>
      </c>
      <c r="K43">
        <f>'5a - Savings Tracker'!L85</f>
        <v>0</v>
      </c>
      <c r="L43">
        <f>'5a - Savings Tracker'!M85</f>
        <v>0</v>
      </c>
      <c r="M43">
        <f>'5a - Savings Tracker'!N85</f>
        <v>0</v>
      </c>
      <c r="N43">
        <f>'5a - Savings Tracker'!O85</f>
        <v>0</v>
      </c>
      <c r="O43">
        <f>'5a - Savings Tracker'!P85</f>
        <v>0</v>
      </c>
      <c r="P43">
        <f>'5a - Savings Tracker'!Q85</f>
        <v>0</v>
      </c>
      <c r="Q43">
        <f>'5a - Savings Tracker'!R85</f>
        <v>0</v>
      </c>
      <c r="R43">
        <f>'5a - Savings Tracker'!S85</f>
        <v>0</v>
      </c>
      <c r="S43">
        <f>'5a - Savings Tracker'!T85</f>
        <v>0</v>
      </c>
      <c r="T43">
        <f>'5a - Savings Tracker'!U85</f>
        <v>0</v>
      </c>
      <c r="U43">
        <f>'5a - Savings Tracker'!V85</f>
        <v>0</v>
      </c>
      <c r="V43">
        <f>'5a - Savings Tracker'!W85</f>
        <v>0</v>
      </c>
      <c r="W43">
        <f>'5a - Savings Tracker'!X85</f>
        <v>0</v>
      </c>
      <c r="X43">
        <f>'5a - Savings Tracker'!Y85</f>
        <v>0</v>
      </c>
      <c r="Y43">
        <f>'5a - Savings Tracker'!Z85</f>
        <v>0</v>
      </c>
      <c r="Z43">
        <f>'5a - Savings Tracker'!AA85</f>
        <v>0</v>
      </c>
      <c r="AA43">
        <f>'5a - Savings Tracker'!AB85</f>
        <v>0</v>
      </c>
      <c r="AB43">
        <f>'5a - Savings Tracker'!AC85</f>
        <v>0</v>
      </c>
      <c r="AC43">
        <f>'5a - Savings Tracker'!AD85</f>
        <v>0</v>
      </c>
      <c r="AD43" t="str">
        <f>'5a - Savings Tracker'!AE85</f>
        <v/>
      </c>
      <c r="AE43" t="str">
        <f>'5a - Savings Tracker'!AF85</f>
        <v/>
      </c>
      <c r="AF43" t="str">
        <f>'5a - Savings Tracker'!AG85</f>
        <v/>
      </c>
      <c r="AG43" t="str">
        <f>'5a - Savings Tracker'!AH85</f>
        <v/>
      </c>
      <c r="AH43" t="str">
        <f>'5a - Savings Tracker'!AI85</f>
        <v/>
      </c>
      <c r="AI43" t="str">
        <f>'5a - Savings Tracker'!AJ85</f>
        <v/>
      </c>
      <c r="AJ43" t="str">
        <f>'5a - Savings Tracker'!AK85</f>
        <v/>
      </c>
      <c r="AK43" t="str">
        <f>'5a - Savings Tracker'!AL85</f>
        <v/>
      </c>
    </row>
    <row r="44" spans="1:37">
      <c r="A44">
        <f>'5a - Savings Tracker'!A86</f>
        <v>43</v>
      </c>
      <c r="B44" t="str">
        <f>'5a - Savings Tracker'!B86</f>
        <v>Swansea Bay UHB</v>
      </c>
      <c r="C44">
        <f>'5a - Savings Tracker'!C86</f>
        <v>0</v>
      </c>
      <c r="D44">
        <f>'5a - Savings Tracker'!D86</f>
        <v>0</v>
      </c>
      <c r="E44">
        <f>'5a - Savings Tracker'!E86</f>
        <v>0</v>
      </c>
      <c r="F44">
        <f>'5a - Savings Tracker'!F86</f>
        <v>0</v>
      </c>
      <c r="G44">
        <f>'5a - Savings Tracker'!G86</f>
        <v>0</v>
      </c>
      <c r="H44">
        <f>'5a - Savings Tracker'!H86</f>
        <v>0</v>
      </c>
      <c r="I44">
        <f>'5a - Savings Tracker'!J86</f>
        <v>0</v>
      </c>
      <c r="J44">
        <f>'5a - Savings Tracker'!K86</f>
        <v>0</v>
      </c>
      <c r="K44">
        <f>'5a - Savings Tracker'!L86</f>
        <v>0</v>
      </c>
      <c r="L44">
        <f>'5a - Savings Tracker'!M86</f>
        <v>0</v>
      </c>
      <c r="M44">
        <f>'5a - Savings Tracker'!N86</f>
        <v>0</v>
      </c>
      <c r="N44">
        <f>'5a - Savings Tracker'!O86</f>
        <v>0</v>
      </c>
      <c r="O44">
        <f>'5a - Savings Tracker'!P86</f>
        <v>0</v>
      </c>
      <c r="P44">
        <f>'5a - Savings Tracker'!Q86</f>
        <v>0</v>
      </c>
      <c r="Q44">
        <f>'5a - Savings Tracker'!R86</f>
        <v>0</v>
      </c>
      <c r="R44">
        <f>'5a - Savings Tracker'!S86</f>
        <v>0</v>
      </c>
      <c r="S44">
        <f>'5a - Savings Tracker'!T86</f>
        <v>0</v>
      </c>
      <c r="T44">
        <f>'5a - Savings Tracker'!U86</f>
        <v>0</v>
      </c>
      <c r="U44">
        <f>'5a - Savings Tracker'!V86</f>
        <v>0</v>
      </c>
      <c r="V44">
        <f>'5a - Savings Tracker'!W86</f>
        <v>0</v>
      </c>
      <c r="W44">
        <f>'5a - Savings Tracker'!X86</f>
        <v>0</v>
      </c>
      <c r="X44">
        <f>'5a - Savings Tracker'!Y86</f>
        <v>0</v>
      </c>
      <c r="Y44">
        <f>'5a - Savings Tracker'!Z86</f>
        <v>0</v>
      </c>
      <c r="Z44">
        <f>'5a - Savings Tracker'!AA86</f>
        <v>0</v>
      </c>
      <c r="AA44">
        <f>'5a - Savings Tracker'!AB86</f>
        <v>0</v>
      </c>
      <c r="AB44">
        <f>'5a - Savings Tracker'!AC86</f>
        <v>0</v>
      </c>
      <c r="AC44">
        <f>'5a - Savings Tracker'!AD86</f>
        <v>0</v>
      </c>
      <c r="AD44" t="str">
        <f>'5a - Savings Tracker'!AE86</f>
        <v/>
      </c>
      <c r="AE44" t="str">
        <f>'5a - Savings Tracker'!AF86</f>
        <v/>
      </c>
      <c r="AF44" t="str">
        <f>'5a - Savings Tracker'!AG86</f>
        <v/>
      </c>
      <c r="AG44" t="str">
        <f>'5a - Savings Tracker'!AH86</f>
        <v/>
      </c>
      <c r="AH44" t="str">
        <f>'5a - Savings Tracker'!AI86</f>
        <v/>
      </c>
      <c r="AI44" t="str">
        <f>'5a - Savings Tracker'!AJ86</f>
        <v/>
      </c>
      <c r="AJ44" t="str">
        <f>'5a - Savings Tracker'!AK86</f>
        <v/>
      </c>
      <c r="AK44" t="str">
        <f>'5a - Savings Tracker'!AL86</f>
        <v/>
      </c>
    </row>
    <row r="45" spans="1:37">
      <c r="A45">
        <f>'5a - Savings Tracker'!A87</f>
        <v>44</v>
      </c>
      <c r="B45" t="str">
        <f>'5a - Savings Tracker'!B87</f>
        <v>Swansea Bay UHB</v>
      </c>
      <c r="C45">
        <f>'5a - Savings Tracker'!C87</f>
        <v>0</v>
      </c>
      <c r="D45">
        <f>'5a - Savings Tracker'!D87</f>
        <v>0</v>
      </c>
      <c r="E45">
        <f>'5a - Savings Tracker'!E87</f>
        <v>0</v>
      </c>
      <c r="F45">
        <f>'5a - Savings Tracker'!F87</f>
        <v>0</v>
      </c>
      <c r="G45">
        <f>'5a - Savings Tracker'!G87</f>
        <v>0</v>
      </c>
      <c r="H45">
        <f>'5a - Savings Tracker'!H87</f>
        <v>0</v>
      </c>
      <c r="I45">
        <f>'5a - Savings Tracker'!J87</f>
        <v>0</v>
      </c>
      <c r="J45">
        <f>'5a - Savings Tracker'!K87</f>
        <v>0</v>
      </c>
      <c r="K45">
        <f>'5a - Savings Tracker'!L87</f>
        <v>0</v>
      </c>
      <c r="L45">
        <f>'5a - Savings Tracker'!M87</f>
        <v>0</v>
      </c>
      <c r="M45">
        <f>'5a - Savings Tracker'!N87</f>
        <v>0</v>
      </c>
      <c r="N45">
        <f>'5a - Savings Tracker'!O87</f>
        <v>0</v>
      </c>
      <c r="O45">
        <f>'5a - Savings Tracker'!P87</f>
        <v>0</v>
      </c>
      <c r="P45">
        <f>'5a - Savings Tracker'!Q87</f>
        <v>0</v>
      </c>
      <c r="Q45">
        <f>'5a - Savings Tracker'!R87</f>
        <v>0</v>
      </c>
      <c r="R45">
        <f>'5a - Savings Tracker'!S87</f>
        <v>0</v>
      </c>
      <c r="S45">
        <f>'5a - Savings Tracker'!T87</f>
        <v>0</v>
      </c>
      <c r="T45">
        <f>'5a - Savings Tracker'!U87</f>
        <v>0</v>
      </c>
      <c r="U45">
        <f>'5a - Savings Tracker'!V87</f>
        <v>0</v>
      </c>
      <c r="V45">
        <f>'5a - Savings Tracker'!W87</f>
        <v>0</v>
      </c>
      <c r="W45">
        <f>'5a - Savings Tracker'!X87</f>
        <v>0</v>
      </c>
      <c r="X45">
        <f>'5a - Savings Tracker'!Y87</f>
        <v>0</v>
      </c>
      <c r="Y45">
        <f>'5a - Savings Tracker'!Z87</f>
        <v>0</v>
      </c>
      <c r="Z45">
        <f>'5a - Savings Tracker'!AA87</f>
        <v>0</v>
      </c>
      <c r="AA45">
        <f>'5a - Savings Tracker'!AB87</f>
        <v>0</v>
      </c>
      <c r="AB45">
        <f>'5a - Savings Tracker'!AC87</f>
        <v>0</v>
      </c>
      <c r="AC45">
        <f>'5a - Savings Tracker'!AD87</f>
        <v>0</v>
      </c>
      <c r="AD45" t="str">
        <f>'5a - Savings Tracker'!AE87</f>
        <v/>
      </c>
      <c r="AE45" t="str">
        <f>'5a - Savings Tracker'!AF87</f>
        <v/>
      </c>
      <c r="AF45" t="str">
        <f>'5a - Savings Tracker'!AG87</f>
        <v/>
      </c>
      <c r="AG45" t="str">
        <f>'5a - Savings Tracker'!AH87</f>
        <v/>
      </c>
      <c r="AH45" t="str">
        <f>'5a - Savings Tracker'!AI87</f>
        <v/>
      </c>
      <c r="AI45" t="str">
        <f>'5a - Savings Tracker'!AJ87</f>
        <v/>
      </c>
      <c r="AJ45" t="str">
        <f>'5a - Savings Tracker'!AK87</f>
        <v/>
      </c>
      <c r="AK45" t="str">
        <f>'5a - Savings Tracker'!AL87</f>
        <v/>
      </c>
    </row>
    <row r="46" spans="1:37">
      <c r="A46">
        <f>'5a - Savings Tracker'!A88</f>
        <v>45</v>
      </c>
      <c r="B46" t="str">
        <f>'5a - Savings Tracker'!B88</f>
        <v>Swansea Bay UHB</v>
      </c>
      <c r="C46">
        <f>'5a - Savings Tracker'!C88</f>
        <v>0</v>
      </c>
      <c r="D46">
        <f>'5a - Savings Tracker'!D88</f>
        <v>0</v>
      </c>
      <c r="E46">
        <f>'5a - Savings Tracker'!E88</f>
        <v>0</v>
      </c>
      <c r="F46">
        <f>'5a - Savings Tracker'!F88</f>
        <v>0</v>
      </c>
      <c r="G46">
        <f>'5a - Savings Tracker'!G88</f>
        <v>0</v>
      </c>
      <c r="H46">
        <f>'5a - Savings Tracker'!H88</f>
        <v>0</v>
      </c>
      <c r="I46">
        <f>'5a - Savings Tracker'!J88</f>
        <v>0</v>
      </c>
      <c r="J46">
        <f>'5a - Savings Tracker'!K88</f>
        <v>0</v>
      </c>
      <c r="K46">
        <f>'5a - Savings Tracker'!L88</f>
        <v>0</v>
      </c>
      <c r="L46">
        <f>'5a - Savings Tracker'!M88</f>
        <v>0</v>
      </c>
      <c r="M46">
        <f>'5a - Savings Tracker'!N88</f>
        <v>0</v>
      </c>
      <c r="N46">
        <f>'5a - Savings Tracker'!O88</f>
        <v>0</v>
      </c>
      <c r="O46">
        <f>'5a - Savings Tracker'!P88</f>
        <v>0</v>
      </c>
      <c r="P46">
        <f>'5a - Savings Tracker'!Q88</f>
        <v>0</v>
      </c>
      <c r="Q46">
        <f>'5a - Savings Tracker'!R88</f>
        <v>0</v>
      </c>
      <c r="R46">
        <f>'5a - Savings Tracker'!S88</f>
        <v>0</v>
      </c>
      <c r="S46">
        <f>'5a - Savings Tracker'!T88</f>
        <v>0</v>
      </c>
      <c r="T46">
        <f>'5a - Savings Tracker'!U88</f>
        <v>0</v>
      </c>
      <c r="U46">
        <f>'5a - Savings Tracker'!V88</f>
        <v>0</v>
      </c>
      <c r="V46">
        <f>'5a - Savings Tracker'!W88</f>
        <v>0</v>
      </c>
      <c r="W46">
        <f>'5a - Savings Tracker'!X88</f>
        <v>0</v>
      </c>
      <c r="X46">
        <f>'5a - Savings Tracker'!Y88</f>
        <v>0</v>
      </c>
      <c r="Y46">
        <f>'5a - Savings Tracker'!Z88</f>
        <v>0</v>
      </c>
      <c r="Z46">
        <f>'5a - Savings Tracker'!AA88</f>
        <v>0</v>
      </c>
      <c r="AA46">
        <f>'5a - Savings Tracker'!AB88</f>
        <v>0</v>
      </c>
      <c r="AB46">
        <f>'5a - Savings Tracker'!AC88</f>
        <v>0</v>
      </c>
      <c r="AC46">
        <f>'5a - Savings Tracker'!AD88</f>
        <v>0</v>
      </c>
      <c r="AD46" t="str">
        <f>'5a - Savings Tracker'!AE88</f>
        <v/>
      </c>
      <c r="AE46" t="str">
        <f>'5a - Savings Tracker'!AF88</f>
        <v/>
      </c>
      <c r="AF46" t="str">
        <f>'5a - Savings Tracker'!AG88</f>
        <v/>
      </c>
      <c r="AG46" t="str">
        <f>'5a - Savings Tracker'!AH88</f>
        <v/>
      </c>
      <c r="AH46" t="str">
        <f>'5a - Savings Tracker'!AI88</f>
        <v/>
      </c>
      <c r="AI46" t="str">
        <f>'5a - Savings Tracker'!AJ88</f>
        <v/>
      </c>
      <c r="AJ46" t="str">
        <f>'5a - Savings Tracker'!AK88</f>
        <v/>
      </c>
      <c r="AK46" t="str">
        <f>'5a - Savings Tracker'!AL88</f>
        <v/>
      </c>
    </row>
    <row r="47" spans="1:37">
      <c r="A47">
        <f>'5a - Savings Tracker'!A89</f>
        <v>46</v>
      </c>
      <c r="B47" t="str">
        <f>'5a - Savings Tracker'!B89</f>
        <v>Swansea Bay UHB</v>
      </c>
      <c r="C47">
        <f>'5a - Savings Tracker'!C89</f>
        <v>0</v>
      </c>
      <c r="D47">
        <f>'5a - Savings Tracker'!D89</f>
        <v>0</v>
      </c>
      <c r="E47">
        <f>'5a - Savings Tracker'!E89</f>
        <v>0</v>
      </c>
      <c r="F47">
        <f>'5a - Savings Tracker'!F89</f>
        <v>0</v>
      </c>
      <c r="G47">
        <f>'5a - Savings Tracker'!G89</f>
        <v>0</v>
      </c>
      <c r="H47">
        <f>'5a - Savings Tracker'!H89</f>
        <v>0</v>
      </c>
      <c r="I47">
        <f>'5a - Savings Tracker'!J89</f>
        <v>0</v>
      </c>
      <c r="J47">
        <f>'5a - Savings Tracker'!K89</f>
        <v>0</v>
      </c>
      <c r="K47">
        <f>'5a - Savings Tracker'!L89</f>
        <v>0</v>
      </c>
      <c r="L47">
        <f>'5a - Savings Tracker'!M89</f>
        <v>0</v>
      </c>
      <c r="M47">
        <f>'5a - Savings Tracker'!N89</f>
        <v>0</v>
      </c>
      <c r="N47">
        <f>'5a - Savings Tracker'!O89</f>
        <v>0</v>
      </c>
      <c r="O47">
        <f>'5a - Savings Tracker'!P89</f>
        <v>0</v>
      </c>
      <c r="P47">
        <f>'5a - Savings Tracker'!Q89</f>
        <v>0</v>
      </c>
      <c r="Q47">
        <f>'5a - Savings Tracker'!R89</f>
        <v>0</v>
      </c>
      <c r="R47">
        <f>'5a - Savings Tracker'!S89</f>
        <v>0</v>
      </c>
      <c r="S47">
        <f>'5a - Savings Tracker'!T89</f>
        <v>0</v>
      </c>
      <c r="T47">
        <f>'5a - Savings Tracker'!U89</f>
        <v>0</v>
      </c>
      <c r="U47">
        <f>'5a - Savings Tracker'!V89</f>
        <v>0</v>
      </c>
      <c r="V47">
        <f>'5a - Savings Tracker'!W89</f>
        <v>0</v>
      </c>
      <c r="W47">
        <f>'5a - Savings Tracker'!X89</f>
        <v>0</v>
      </c>
      <c r="X47">
        <f>'5a - Savings Tracker'!Y89</f>
        <v>0</v>
      </c>
      <c r="Y47">
        <f>'5a - Savings Tracker'!Z89</f>
        <v>0</v>
      </c>
      <c r="Z47">
        <f>'5a - Savings Tracker'!AA89</f>
        <v>0</v>
      </c>
      <c r="AA47">
        <f>'5a - Savings Tracker'!AB89</f>
        <v>0</v>
      </c>
      <c r="AB47">
        <f>'5a - Savings Tracker'!AC89</f>
        <v>0</v>
      </c>
      <c r="AC47">
        <f>'5a - Savings Tracker'!AD89</f>
        <v>0</v>
      </c>
      <c r="AD47" t="str">
        <f>'5a - Savings Tracker'!AE89</f>
        <v/>
      </c>
      <c r="AE47" t="str">
        <f>'5a - Savings Tracker'!AF89</f>
        <v/>
      </c>
      <c r="AF47" t="str">
        <f>'5a - Savings Tracker'!AG89</f>
        <v/>
      </c>
      <c r="AG47" t="str">
        <f>'5a - Savings Tracker'!AH89</f>
        <v/>
      </c>
      <c r="AH47" t="str">
        <f>'5a - Savings Tracker'!AI89</f>
        <v/>
      </c>
      <c r="AI47" t="str">
        <f>'5a - Savings Tracker'!AJ89</f>
        <v/>
      </c>
      <c r="AJ47" t="str">
        <f>'5a - Savings Tracker'!AK89</f>
        <v/>
      </c>
      <c r="AK47" t="str">
        <f>'5a - Savings Tracker'!AL89</f>
        <v/>
      </c>
    </row>
    <row r="48" spans="1:37">
      <c r="A48">
        <f>'5a - Savings Tracker'!A90</f>
        <v>47</v>
      </c>
      <c r="B48" t="str">
        <f>'5a - Savings Tracker'!B90</f>
        <v>Swansea Bay UHB</v>
      </c>
      <c r="C48">
        <f>'5a - Savings Tracker'!C90</f>
        <v>0</v>
      </c>
      <c r="D48">
        <f>'5a - Savings Tracker'!D90</f>
        <v>0</v>
      </c>
      <c r="E48">
        <f>'5a - Savings Tracker'!E90</f>
        <v>0</v>
      </c>
      <c r="F48">
        <f>'5a - Savings Tracker'!F90</f>
        <v>0</v>
      </c>
      <c r="G48">
        <f>'5a - Savings Tracker'!G90</f>
        <v>0</v>
      </c>
      <c r="H48">
        <f>'5a - Savings Tracker'!H90</f>
        <v>0</v>
      </c>
      <c r="I48">
        <f>'5a - Savings Tracker'!J90</f>
        <v>0</v>
      </c>
      <c r="J48">
        <f>'5a - Savings Tracker'!K90</f>
        <v>0</v>
      </c>
      <c r="K48">
        <f>'5a - Savings Tracker'!L90</f>
        <v>0</v>
      </c>
      <c r="L48">
        <f>'5a - Savings Tracker'!M90</f>
        <v>0</v>
      </c>
      <c r="M48">
        <f>'5a - Savings Tracker'!N90</f>
        <v>0</v>
      </c>
      <c r="N48">
        <f>'5a - Savings Tracker'!O90</f>
        <v>0</v>
      </c>
      <c r="O48">
        <f>'5a - Savings Tracker'!P90</f>
        <v>0</v>
      </c>
      <c r="P48">
        <f>'5a - Savings Tracker'!Q90</f>
        <v>0</v>
      </c>
      <c r="Q48">
        <f>'5a - Savings Tracker'!R90</f>
        <v>0</v>
      </c>
      <c r="R48">
        <f>'5a - Savings Tracker'!S90</f>
        <v>0</v>
      </c>
      <c r="S48">
        <f>'5a - Savings Tracker'!T90</f>
        <v>0</v>
      </c>
      <c r="T48">
        <f>'5a - Savings Tracker'!U90</f>
        <v>0</v>
      </c>
      <c r="U48">
        <f>'5a - Savings Tracker'!V90</f>
        <v>0</v>
      </c>
      <c r="V48">
        <f>'5a - Savings Tracker'!W90</f>
        <v>0</v>
      </c>
      <c r="W48">
        <f>'5a - Savings Tracker'!X90</f>
        <v>0</v>
      </c>
      <c r="X48">
        <f>'5a - Savings Tracker'!Y90</f>
        <v>0</v>
      </c>
      <c r="Y48">
        <f>'5a - Savings Tracker'!Z90</f>
        <v>0</v>
      </c>
      <c r="Z48">
        <f>'5a - Savings Tracker'!AA90</f>
        <v>0</v>
      </c>
      <c r="AA48">
        <f>'5a - Savings Tracker'!AB90</f>
        <v>0</v>
      </c>
      <c r="AB48">
        <f>'5a - Savings Tracker'!AC90</f>
        <v>0</v>
      </c>
      <c r="AC48">
        <f>'5a - Savings Tracker'!AD90</f>
        <v>0</v>
      </c>
      <c r="AD48" t="str">
        <f>'5a - Savings Tracker'!AE90</f>
        <v/>
      </c>
      <c r="AE48" t="str">
        <f>'5a - Savings Tracker'!AF90</f>
        <v/>
      </c>
      <c r="AF48" t="str">
        <f>'5a - Savings Tracker'!AG90</f>
        <v/>
      </c>
      <c r="AG48" t="str">
        <f>'5a - Savings Tracker'!AH90</f>
        <v/>
      </c>
      <c r="AH48" t="str">
        <f>'5a - Savings Tracker'!AI90</f>
        <v/>
      </c>
      <c r="AI48" t="str">
        <f>'5a - Savings Tracker'!AJ90</f>
        <v/>
      </c>
      <c r="AJ48" t="str">
        <f>'5a - Savings Tracker'!AK90</f>
        <v/>
      </c>
      <c r="AK48" t="str">
        <f>'5a - Savings Tracker'!AL90</f>
        <v/>
      </c>
    </row>
    <row r="49" spans="1:37">
      <c r="A49">
        <f>'5a - Savings Tracker'!A91</f>
        <v>48</v>
      </c>
      <c r="B49" t="str">
        <f>'5a - Savings Tracker'!B91</f>
        <v>Swansea Bay UHB</v>
      </c>
      <c r="C49">
        <f>'5a - Savings Tracker'!C91</f>
        <v>0</v>
      </c>
      <c r="D49">
        <f>'5a - Savings Tracker'!D91</f>
        <v>0</v>
      </c>
      <c r="E49">
        <f>'5a - Savings Tracker'!E91</f>
        <v>0</v>
      </c>
      <c r="F49">
        <f>'5a - Savings Tracker'!F91</f>
        <v>0</v>
      </c>
      <c r="G49">
        <f>'5a - Savings Tracker'!G91</f>
        <v>0</v>
      </c>
      <c r="H49">
        <f>'5a - Savings Tracker'!H91</f>
        <v>0</v>
      </c>
      <c r="I49">
        <f>'5a - Savings Tracker'!J91</f>
        <v>0</v>
      </c>
      <c r="J49">
        <f>'5a - Savings Tracker'!K91</f>
        <v>0</v>
      </c>
      <c r="K49">
        <f>'5a - Savings Tracker'!L91</f>
        <v>0</v>
      </c>
      <c r="L49">
        <f>'5a - Savings Tracker'!M91</f>
        <v>0</v>
      </c>
      <c r="M49">
        <f>'5a - Savings Tracker'!N91</f>
        <v>0</v>
      </c>
      <c r="N49">
        <f>'5a - Savings Tracker'!O91</f>
        <v>0</v>
      </c>
      <c r="O49">
        <f>'5a - Savings Tracker'!P91</f>
        <v>0</v>
      </c>
      <c r="P49">
        <f>'5a - Savings Tracker'!Q91</f>
        <v>0</v>
      </c>
      <c r="Q49">
        <f>'5a - Savings Tracker'!R91</f>
        <v>0</v>
      </c>
      <c r="R49">
        <f>'5a - Savings Tracker'!S91</f>
        <v>0</v>
      </c>
      <c r="S49">
        <f>'5a - Savings Tracker'!T91</f>
        <v>0</v>
      </c>
      <c r="T49">
        <f>'5a - Savings Tracker'!U91</f>
        <v>0</v>
      </c>
      <c r="U49">
        <f>'5a - Savings Tracker'!V91</f>
        <v>0</v>
      </c>
      <c r="V49">
        <f>'5a - Savings Tracker'!W91</f>
        <v>0</v>
      </c>
      <c r="W49">
        <f>'5a - Savings Tracker'!X91</f>
        <v>0</v>
      </c>
      <c r="X49">
        <f>'5a - Savings Tracker'!Y91</f>
        <v>0</v>
      </c>
      <c r="Y49">
        <f>'5a - Savings Tracker'!Z91</f>
        <v>0</v>
      </c>
      <c r="Z49">
        <f>'5a - Savings Tracker'!AA91</f>
        <v>0</v>
      </c>
      <c r="AA49">
        <f>'5a - Savings Tracker'!AB91</f>
        <v>0</v>
      </c>
      <c r="AB49">
        <f>'5a - Savings Tracker'!AC91</f>
        <v>0</v>
      </c>
      <c r="AC49">
        <f>'5a - Savings Tracker'!AD91</f>
        <v>0</v>
      </c>
      <c r="AD49" t="str">
        <f>'5a - Savings Tracker'!AE91</f>
        <v/>
      </c>
      <c r="AE49" t="str">
        <f>'5a - Savings Tracker'!AF91</f>
        <v/>
      </c>
      <c r="AF49" t="str">
        <f>'5a - Savings Tracker'!AG91</f>
        <v/>
      </c>
      <c r="AG49" t="str">
        <f>'5a - Savings Tracker'!AH91</f>
        <v/>
      </c>
      <c r="AH49" t="str">
        <f>'5a - Savings Tracker'!AI91</f>
        <v/>
      </c>
      <c r="AI49" t="str">
        <f>'5a - Savings Tracker'!AJ91</f>
        <v/>
      </c>
      <c r="AJ49" t="str">
        <f>'5a - Savings Tracker'!AK91</f>
        <v/>
      </c>
      <c r="AK49" t="str">
        <f>'5a - Savings Tracker'!AL91</f>
        <v/>
      </c>
    </row>
    <row r="50" spans="1:37">
      <c r="A50">
        <f>'5a - Savings Tracker'!A92</f>
        <v>49</v>
      </c>
      <c r="B50" t="str">
        <f>'5a - Savings Tracker'!B92</f>
        <v>Swansea Bay UHB</v>
      </c>
      <c r="C50">
        <f>'5a - Savings Tracker'!C92</f>
        <v>0</v>
      </c>
      <c r="D50">
        <f>'5a - Savings Tracker'!D92</f>
        <v>0</v>
      </c>
      <c r="E50">
        <f>'5a - Savings Tracker'!E92</f>
        <v>0</v>
      </c>
      <c r="F50">
        <f>'5a - Savings Tracker'!F92</f>
        <v>0</v>
      </c>
      <c r="G50">
        <f>'5a - Savings Tracker'!G92</f>
        <v>0</v>
      </c>
      <c r="H50">
        <f>'5a - Savings Tracker'!H92</f>
        <v>0</v>
      </c>
      <c r="I50">
        <f>'5a - Savings Tracker'!J92</f>
        <v>0</v>
      </c>
      <c r="J50">
        <f>'5a - Savings Tracker'!K92</f>
        <v>0</v>
      </c>
      <c r="K50">
        <f>'5a - Savings Tracker'!L92</f>
        <v>0</v>
      </c>
      <c r="L50">
        <f>'5a - Savings Tracker'!M92</f>
        <v>0</v>
      </c>
      <c r="M50">
        <f>'5a - Savings Tracker'!N92</f>
        <v>0</v>
      </c>
      <c r="N50">
        <f>'5a - Savings Tracker'!O92</f>
        <v>0</v>
      </c>
      <c r="O50">
        <f>'5a - Savings Tracker'!P92</f>
        <v>0</v>
      </c>
      <c r="P50">
        <f>'5a - Savings Tracker'!Q92</f>
        <v>0</v>
      </c>
      <c r="Q50">
        <f>'5a - Savings Tracker'!R92</f>
        <v>0</v>
      </c>
      <c r="R50">
        <f>'5a - Savings Tracker'!S92</f>
        <v>0</v>
      </c>
      <c r="S50">
        <f>'5a - Savings Tracker'!T92</f>
        <v>0</v>
      </c>
      <c r="T50">
        <f>'5a - Savings Tracker'!U92</f>
        <v>0</v>
      </c>
      <c r="U50">
        <f>'5a - Savings Tracker'!V92</f>
        <v>0</v>
      </c>
      <c r="V50">
        <f>'5a - Savings Tracker'!W92</f>
        <v>0</v>
      </c>
      <c r="W50">
        <f>'5a - Savings Tracker'!X92</f>
        <v>0</v>
      </c>
      <c r="X50">
        <f>'5a - Savings Tracker'!Y92</f>
        <v>0</v>
      </c>
      <c r="Y50">
        <f>'5a - Savings Tracker'!Z92</f>
        <v>0</v>
      </c>
      <c r="Z50">
        <f>'5a - Savings Tracker'!AA92</f>
        <v>0</v>
      </c>
      <c r="AA50">
        <f>'5a - Savings Tracker'!AB92</f>
        <v>0</v>
      </c>
      <c r="AB50">
        <f>'5a - Savings Tracker'!AC92</f>
        <v>0</v>
      </c>
      <c r="AC50">
        <f>'5a - Savings Tracker'!AD92</f>
        <v>0</v>
      </c>
      <c r="AD50" t="str">
        <f>'5a - Savings Tracker'!AE92</f>
        <v/>
      </c>
      <c r="AE50" t="str">
        <f>'5a - Savings Tracker'!AF92</f>
        <v/>
      </c>
      <c r="AF50" t="str">
        <f>'5a - Savings Tracker'!AG92</f>
        <v/>
      </c>
      <c r="AG50" t="str">
        <f>'5a - Savings Tracker'!AH92</f>
        <v/>
      </c>
      <c r="AH50" t="str">
        <f>'5a - Savings Tracker'!AI92</f>
        <v/>
      </c>
      <c r="AI50" t="str">
        <f>'5a - Savings Tracker'!AJ92</f>
        <v/>
      </c>
      <c r="AJ50" t="str">
        <f>'5a - Savings Tracker'!AK92</f>
        <v/>
      </c>
      <c r="AK50" t="str">
        <f>'5a - Savings Tracker'!AL92</f>
        <v/>
      </c>
    </row>
    <row r="51" spans="1:37">
      <c r="A51">
        <f>'5a - Savings Tracker'!A93</f>
        <v>50</v>
      </c>
      <c r="B51" t="str">
        <f>'5a - Savings Tracker'!B93</f>
        <v>Swansea Bay UHB</v>
      </c>
      <c r="C51">
        <f>'5a - Savings Tracker'!C93</f>
        <v>0</v>
      </c>
      <c r="D51">
        <f>'5a - Savings Tracker'!D93</f>
        <v>0</v>
      </c>
      <c r="E51">
        <f>'5a - Savings Tracker'!E93</f>
        <v>0</v>
      </c>
      <c r="F51">
        <f>'5a - Savings Tracker'!F93</f>
        <v>0</v>
      </c>
      <c r="G51">
        <f>'5a - Savings Tracker'!G93</f>
        <v>0</v>
      </c>
      <c r="H51">
        <f>'5a - Savings Tracker'!H93</f>
        <v>0</v>
      </c>
      <c r="I51">
        <f>'5a - Savings Tracker'!J93</f>
        <v>0</v>
      </c>
      <c r="J51">
        <f>'5a - Savings Tracker'!K93</f>
        <v>0</v>
      </c>
      <c r="K51">
        <f>'5a - Savings Tracker'!L93</f>
        <v>0</v>
      </c>
      <c r="L51">
        <f>'5a - Savings Tracker'!M93</f>
        <v>0</v>
      </c>
      <c r="M51">
        <f>'5a - Savings Tracker'!N93</f>
        <v>0</v>
      </c>
      <c r="N51">
        <f>'5a - Savings Tracker'!O93</f>
        <v>0</v>
      </c>
      <c r="O51">
        <f>'5a - Savings Tracker'!P93</f>
        <v>0</v>
      </c>
      <c r="P51">
        <f>'5a - Savings Tracker'!Q93</f>
        <v>0</v>
      </c>
      <c r="Q51">
        <f>'5a - Savings Tracker'!R93</f>
        <v>0</v>
      </c>
      <c r="R51">
        <f>'5a - Savings Tracker'!S93</f>
        <v>0</v>
      </c>
      <c r="S51">
        <f>'5a - Savings Tracker'!T93</f>
        <v>0</v>
      </c>
      <c r="T51">
        <f>'5a - Savings Tracker'!U93</f>
        <v>0</v>
      </c>
      <c r="U51">
        <f>'5a - Savings Tracker'!V93</f>
        <v>0</v>
      </c>
      <c r="V51">
        <f>'5a - Savings Tracker'!W93</f>
        <v>0</v>
      </c>
      <c r="W51">
        <f>'5a - Savings Tracker'!X93</f>
        <v>0</v>
      </c>
      <c r="X51">
        <f>'5a - Savings Tracker'!Y93</f>
        <v>0</v>
      </c>
      <c r="Y51">
        <f>'5a - Savings Tracker'!Z93</f>
        <v>0</v>
      </c>
      <c r="Z51">
        <f>'5a - Savings Tracker'!AA93</f>
        <v>0</v>
      </c>
      <c r="AA51">
        <f>'5a - Savings Tracker'!AB93</f>
        <v>0</v>
      </c>
      <c r="AB51">
        <f>'5a - Savings Tracker'!AC93</f>
        <v>0</v>
      </c>
      <c r="AC51">
        <f>'5a - Savings Tracker'!AD93</f>
        <v>0</v>
      </c>
      <c r="AD51" t="str">
        <f>'5a - Savings Tracker'!AE93</f>
        <v/>
      </c>
      <c r="AE51" t="str">
        <f>'5a - Savings Tracker'!AF93</f>
        <v/>
      </c>
      <c r="AF51" t="str">
        <f>'5a - Savings Tracker'!AG93</f>
        <v/>
      </c>
      <c r="AG51" t="str">
        <f>'5a - Savings Tracker'!AH93</f>
        <v/>
      </c>
      <c r="AH51" t="str">
        <f>'5a - Savings Tracker'!AI93</f>
        <v/>
      </c>
      <c r="AI51" t="str">
        <f>'5a - Savings Tracker'!AJ93</f>
        <v/>
      </c>
      <c r="AJ51" t="str">
        <f>'5a - Savings Tracker'!AK93</f>
        <v/>
      </c>
      <c r="AK51" t="str">
        <f>'5a - Savings Tracker'!AL93</f>
        <v/>
      </c>
    </row>
    <row r="52" spans="1:37">
      <c r="A52">
        <f>'5a - Savings Tracker'!A94</f>
        <v>51</v>
      </c>
      <c r="B52" t="str">
        <f>'5a - Savings Tracker'!B94</f>
        <v>Swansea Bay UHB</v>
      </c>
      <c r="C52">
        <f>'5a - Savings Tracker'!C94</f>
        <v>0</v>
      </c>
      <c r="D52">
        <f>'5a - Savings Tracker'!D94</f>
        <v>0</v>
      </c>
      <c r="E52">
        <f>'5a - Savings Tracker'!E94</f>
        <v>0</v>
      </c>
      <c r="F52">
        <f>'5a - Savings Tracker'!F94</f>
        <v>0</v>
      </c>
      <c r="G52">
        <f>'5a - Savings Tracker'!G94</f>
        <v>0</v>
      </c>
      <c r="H52">
        <f>'5a - Savings Tracker'!H94</f>
        <v>0</v>
      </c>
      <c r="I52">
        <f>'5a - Savings Tracker'!J94</f>
        <v>0</v>
      </c>
      <c r="J52">
        <f>'5a - Savings Tracker'!K94</f>
        <v>0</v>
      </c>
      <c r="K52">
        <f>'5a - Savings Tracker'!L94</f>
        <v>0</v>
      </c>
      <c r="L52">
        <f>'5a - Savings Tracker'!M94</f>
        <v>0</v>
      </c>
      <c r="M52">
        <f>'5a - Savings Tracker'!N94</f>
        <v>0</v>
      </c>
      <c r="N52">
        <f>'5a - Savings Tracker'!O94</f>
        <v>0</v>
      </c>
      <c r="O52">
        <f>'5a - Savings Tracker'!P94</f>
        <v>0</v>
      </c>
      <c r="P52">
        <f>'5a - Savings Tracker'!Q94</f>
        <v>0</v>
      </c>
      <c r="Q52">
        <f>'5a - Savings Tracker'!R94</f>
        <v>0</v>
      </c>
      <c r="R52">
        <f>'5a - Savings Tracker'!S94</f>
        <v>0</v>
      </c>
      <c r="S52">
        <f>'5a - Savings Tracker'!T94</f>
        <v>0</v>
      </c>
      <c r="T52">
        <f>'5a - Savings Tracker'!U94</f>
        <v>0</v>
      </c>
      <c r="U52">
        <f>'5a - Savings Tracker'!V94</f>
        <v>0</v>
      </c>
      <c r="V52">
        <f>'5a - Savings Tracker'!W94</f>
        <v>0</v>
      </c>
      <c r="W52">
        <f>'5a - Savings Tracker'!X94</f>
        <v>0</v>
      </c>
      <c r="X52">
        <f>'5a - Savings Tracker'!Y94</f>
        <v>0</v>
      </c>
      <c r="Y52">
        <f>'5a - Savings Tracker'!Z94</f>
        <v>0</v>
      </c>
      <c r="Z52">
        <f>'5a - Savings Tracker'!AA94</f>
        <v>0</v>
      </c>
      <c r="AA52">
        <f>'5a - Savings Tracker'!AB94</f>
        <v>0</v>
      </c>
      <c r="AB52">
        <f>'5a - Savings Tracker'!AC94</f>
        <v>0</v>
      </c>
      <c r="AC52">
        <f>'5a - Savings Tracker'!AD94</f>
        <v>0</v>
      </c>
      <c r="AD52" t="str">
        <f>'5a - Savings Tracker'!AE94</f>
        <v/>
      </c>
      <c r="AE52" t="str">
        <f>'5a - Savings Tracker'!AF94</f>
        <v/>
      </c>
      <c r="AF52" t="str">
        <f>'5a - Savings Tracker'!AG94</f>
        <v/>
      </c>
      <c r="AG52" t="str">
        <f>'5a - Savings Tracker'!AH94</f>
        <v/>
      </c>
      <c r="AH52" t="str">
        <f>'5a - Savings Tracker'!AI94</f>
        <v/>
      </c>
      <c r="AI52" t="str">
        <f>'5a - Savings Tracker'!AJ94</f>
        <v/>
      </c>
      <c r="AJ52" t="str">
        <f>'5a - Savings Tracker'!AK94</f>
        <v/>
      </c>
      <c r="AK52" t="str">
        <f>'5a - Savings Tracker'!AL94</f>
        <v/>
      </c>
    </row>
    <row r="53" spans="1:37">
      <c r="A53">
        <f>'5a - Savings Tracker'!A95</f>
        <v>52</v>
      </c>
      <c r="B53" t="str">
        <f>'5a - Savings Tracker'!B95</f>
        <v>Swansea Bay UHB</v>
      </c>
      <c r="C53">
        <f>'5a - Savings Tracker'!C95</f>
        <v>0</v>
      </c>
      <c r="D53">
        <f>'5a - Savings Tracker'!D95</f>
        <v>0</v>
      </c>
      <c r="E53">
        <f>'5a - Savings Tracker'!E95</f>
        <v>0</v>
      </c>
      <c r="F53">
        <f>'5a - Savings Tracker'!F95</f>
        <v>0</v>
      </c>
      <c r="G53">
        <f>'5a - Savings Tracker'!G95</f>
        <v>0</v>
      </c>
      <c r="H53">
        <f>'5a - Savings Tracker'!H95</f>
        <v>0</v>
      </c>
      <c r="I53">
        <f>'5a - Savings Tracker'!J95</f>
        <v>0</v>
      </c>
      <c r="J53">
        <f>'5a - Savings Tracker'!K95</f>
        <v>0</v>
      </c>
      <c r="K53">
        <f>'5a - Savings Tracker'!L95</f>
        <v>0</v>
      </c>
      <c r="L53">
        <f>'5a - Savings Tracker'!M95</f>
        <v>0</v>
      </c>
      <c r="M53">
        <f>'5a - Savings Tracker'!N95</f>
        <v>0</v>
      </c>
      <c r="N53">
        <f>'5a - Savings Tracker'!O95</f>
        <v>0</v>
      </c>
      <c r="O53">
        <f>'5a - Savings Tracker'!P95</f>
        <v>0</v>
      </c>
      <c r="P53">
        <f>'5a - Savings Tracker'!Q95</f>
        <v>0</v>
      </c>
      <c r="Q53">
        <f>'5a - Savings Tracker'!R95</f>
        <v>0</v>
      </c>
      <c r="R53">
        <f>'5a - Savings Tracker'!S95</f>
        <v>0</v>
      </c>
      <c r="S53">
        <f>'5a - Savings Tracker'!T95</f>
        <v>0</v>
      </c>
      <c r="T53">
        <f>'5a - Savings Tracker'!U95</f>
        <v>0</v>
      </c>
      <c r="U53">
        <f>'5a - Savings Tracker'!V95</f>
        <v>0</v>
      </c>
      <c r="V53">
        <f>'5a - Savings Tracker'!W95</f>
        <v>0</v>
      </c>
      <c r="W53">
        <f>'5a - Savings Tracker'!X95</f>
        <v>0</v>
      </c>
      <c r="X53">
        <f>'5a - Savings Tracker'!Y95</f>
        <v>0</v>
      </c>
      <c r="Y53">
        <f>'5a - Savings Tracker'!Z95</f>
        <v>0</v>
      </c>
      <c r="Z53">
        <f>'5a - Savings Tracker'!AA95</f>
        <v>0</v>
      </c>
      <c r="AA53">
        <f>'5a - Savings Tracker'!AB95</f>
        <v>0</v>
      </c>
      <c r="AB53">
        <f>'5a - Savings Tracker'!AC95</f>
        <v>0</v>
      </c>
      <c r="AC53">
        <f>'5a - Savings Tracker'!AD95</f>
        <v>0</v>
      </c>
      <c r="AD53" t="str">
        <f>'5a - Savings Tracker'!AE95</f>
        <v/>
      </c>
      <c r="AE53" t="str">
        <f>'5a - Savings Tracker'!AF95</f>
        <v/>
      </c>
      <c r="AF53" t="str">
        <f>'5a - Savings Tracker'!AG95</f>
        <v/>
      </c>
      <c r="AG53" t="str">
        <f>'5a - Savings Tracker'!AH95</f>
        <v/>
      </c>
      <c r="AH53" t="str">
        <f>'5a - Savings Tracker'!AI95</f>
        <v/>
      </c>
      <c r="AI53" t="str">
        <f>'5a - Savings Tracker'!AJ95</f>
        <v/>
      </c>
      <c r="AJ53" t="str">
        <f>'5a - Savings Tracker'!AK95</f>
        <v/>
      </c>
      <c r="AK53" t="str">
        <f>'5a - Savings Tracker'!AL95</f>
        <v/>
      </c>
    </row>
    <row r="54" spans="1:37">
      <c r="A54">
        <f>'5a - Savings Tracker'!A96</f>
        <v>53</v>
      </c>
      <c r="B54" t="str">
        <f>'5a - Savings Tracker'!B96</f>
        <v>Swansea Bay UHB</v>
      </c>
      <c r="C54">
        <f>'5a - Savings Tracker'!C96</f>
        <v>0</v>
      </c>
      <c r="D54">
        <f>'5a - Savings Tracker'!D96</f>
        <v>0</v>
      </c>
      <c r="E54">
        <f>'5a - Savings Tracker'!E96</f>
        <v>0</v>
      </c>
      <c r="F54">
        <f>'5a - Savings Tracker'!F96</f>
        <v>0</v>
      </c>
      <c r="G54">
        <f>'5a - Savings Tracker'!G96</f>
        <v>0</v>
      </c>
      <c r="H54">
        <f>'5a - Savings Tracker'!H96</f>
        <v>0</v>
      </c>
      <c r="I54">
        <f>'5a - Savings Tracker'!J96</f>
        <v>0</v>
      </c>
      <c r="J54">
        <f>'5a - Savings Tracker'!K96</f>
        <v>0</v>
      </c>
      <c r="K54">
        <f>'5a - Savings Tracker'!L96</f>
        <v>0</v>
      </c>
      <c r="L54">
        <f>'5a - Savings Tracker'!M96</f>
        <v>0</v>
      </c>
      <c r="M54">
        <f>'5a - Savings Tracker'!N96</f>
        <v>0</v>
      </c>
      <c r="N54">
        <f>'5a - Savings Tracker'!O96</f>
        <v>0</v>
      </c>
      <c r="O54">
        <f>'5a - Savings Tracker'!P96</f>
        <v>0</v>
      </c>
      <c r="P54">
        <f>'5a - Savings Tracker'!Q96</f>
        <v>0</v>
      </c>
      <c r="Q54">
        <f>'5a - Savings Tracker'!R96</f>
        <v>0</v>
      </c>
      <c r="R54">
        <f>'5a - Savings Tracker'!S96</f>
        <v>0</v>
      </c>
      <c r="S54">
        <f>'5a - Savings Tracker'!T96</f>
        <v>0</v>
      </c>
      <c r="T54">
        <f>'5a - Savings Tracker'!U96</f>
        <v>0</v>
      </c>
      <c r="U54">
        <f>'5a - Savings Tracker'!V96</f>
        <v>0</v>
      </c>
      <c r="V54">
        <f>'5a - Savings Tracker'!W96</f>
        <v>0</v>
      </c>
      <c r="W54">
        <f>'5a - Savings Tracker'!X96</f>
        <v>0</v>
      </c>
      <c r="X54">
        <f>'5a - Savings Tracker'!Y96</f>
        <v>0</v>
      </c>
      <c r="Y54">
        <f>'5a - Savings Tracker'!Z96</f>
        <v>0</v>
      </c>
      <c r="Z54">
        <f>'5a - Savings Tracker'!AA96</f>
        <v>0</v>
      </c>
      <c r="AA54">
        <f>'5a - Savings Tracker'!AB96</f>
        <v>0</v>
      </c>
      <c r="AB54">
        <f>'5a - Savings Tracker'!AC96</f>
        <v>0</v>
      </c>
      <c r="AC54">
        <f>'5a - Savings Tracker'!AD96</f>
        <v>0</v>
      </c>
      <c r="AD54" t="str">
        <f>'5a - Savings Tracker'!AE96</f>
        <v/>
      </c>
      <c r="AE54" t="str">
        <f>'5a - Savings Tracker'!AF96</f>
        <v/>
      </c>
      <c r="AF54" t="str">
        <f>'5a - Savings Tracker'!AG96</f>
        <v/>
      </c>
      <c r="AG54" t="str">
        <f>'5a - Savings Tracker'!AH96</f>
        <v/>
      </c>
      <c r="AH54" t="str">
        <f>'5a - Savings Tracker'!AI96</f>
        <v/>
      </c>
      <c r="AI54" t="str">
        <f>'5a - Savings Tracker'!AJ96</f>
        <v/>
      </c>
      <c r="AJ54" t="str">
        <f>'5a - Savings Tracker'!AK96</f>
        <v/>
      </c>
      <c r="AK54" t="str">
        <f>'5a - Savings Tracker'!AL96</f>
        <v/>
      </c>
    </row>
    <row r="55" spans="1:37">
      <c r="A55">
        <f>'5a - Savings Tracker'!A97</f>
        <v>54</v>
      </c>
      <c r="B55" t="str">
        <f>'5a - Savings Tracker'!B97</f>
        <v>Swansea Bay UHB</v>
      </c>
      <c r="C55">
        <f>'5a - Savings Tracker'!C97</f>
        <v>0</v>
      </c>
      <c r="D55">
        <f>'5a - Savings Tracker'!D97</f>
        <v>0</v>
      </c>
      <c r="E55">
        <f>'5a - Savings Tracker'!E97</f>
        <v>0</v>
      </c>
      <c r="F55">
        <f>'5a - Savings Tracker'!F97</f>
        <v>0</v>
      </c>
      <c r="G55">
        <f>'5a - Savings Tracker'!G97</f>
        <v>0</v>
      </c>
      <c r="H55">
        <f>'5a - Savings Tracker'!H97</f>
        <v>0</v>
      </c>
      <c r="I55">
        <f>'5a - Savings Tracker'!J97</f>
        <v>0</v>
      </c>
      <c r="J55">
        <f>'5a - Savings Tracker'!K97</f>
        <v>0</v>
      </c>
      <c r="K55">
        <f>'5a - Savings Tracker'!L97</f>
        <v>0</v>
      </c>
      <c r="L55">
        <f>'5a - Savings Tracker'!M97</f>
        <v>0</v>
      </c>
      <c r="M55">
        <f>'5a - Savings Tracker'!N97</f>
        <v>0</v>
      </c>
      <c r="N55">
        <f>'5a - Savings Tracker'!O97</f>
        <v>0</v>
      </c>
      <c r="O55">
        <f>'5a - Savings Tracker'!P97</f>
        <v>0</v>
      </c>
      <c r="P55">
        <f>'5a - Savings Tracker'!Q97</f>
        <v>0</v>
      </c>
      <c r="Q55">
        <f>'5a - Savings Tracker'!R97</f>
        <v>0</v>
      </c>
      <c r="R55">
        <f>'5a - Savings Tracker'!S97</f>
        <v>0</v>
      </c>
      <c r="S55">
        <f>'5a - Savings Tracker'!T97</f>
        <v>0</v>
      </c>
      <c r="T55">
        <f>'5a - Savings Tracker'!U97</f>
        <v>0</v>
      </c>
      <c r="U55">
        <f>'5a - Savings Tracker'!V97</f>
        <v>0</v>
      </c>
      <c r="V55">
        <f>'5a - Savings Tracker'!W97</f>
        <v>0</v>
      </c>
      <c r="W55">
        <f>'5a - Savings Tracker'!X97</f>
        <v>0</v>
      </c>
      <c r="X55">
        <f>'5a - Savings Tracker'!Y97</f>
        <v>0</v>
      </c>
      <c r="Y55">
        <f>'5a - Savings Tracker'!Z97</f>
        <v>0</v>
      </c>
      <c r="Z55">
        <f>'5a - Savings Tracker'!AA97</f>
        <v>0</v>
      </c>
      <c r="AA55">
        <f>'5a - Savings Tracker'!AB97</f>
        <v>0</v>
      </c>
      <c r="AB55">
        <f>'5a - Savings Tracker'!AC97</f>
        <v>0</v>
      </c>
      <c r="AC55">
        <f>'5a - Savings Tracker'!AD97</f>
        <v>0</v>
      </c>
      <c r="AD55" t="str">
        <f>'5a - Savings Tracker'!AE97</f>
        <v/>
      </c>
      <c r="AE55" t="str">
        <f>'5a - Savings Tracker'!AF97</f>
        <v/>
      </c>
      <c r="AF55" t="str">
        <f>'5a - Savings Tracker'!AG97</f>
        <v/>
      </c>
      <c r="AG55" t="str">
        <f>'5a - Savings Tracker'!AH97</f>
        <v/>
      </c>
      <c r="AH55" t="str">
        <f>'5a - Savings Tracker'!AI97</f>
        <v/>
      </c>
      <c r="AI55" t="str">
        <f>'5a - Savings Tracker'!AJ97</f>
        <v/>
      </c>
      <c r="AJ55" t="str">
        <f>'5a - Savings Tracker'!AK97</f>
        <v/>
      </c>
      <c r="AK55" t="str">
        <f>'5a - Savings Tracker'!AL97</f>
        <v/>
      </c>
    </row>
    <row r="56" spans="1:37">
      <c r="A56">
        <f>'5a - Savings Tracker'!A98</f>
        <v>55</v>
      </c>
      <c r="B56" t="str">
        <f>'5a - Savings Tracker'!B98</f>
        <v>Swansea Bay UHB</v>
      </c>
      <c r="C56">
        <f>'5a - Savings Tracker'!C98</f>
        <v>0</v>
      </c>
      <c r="D56">
        <f>'5a - Savings Tracker'!D98</f>
        <v>0</v>
      </c>
      <c r="E56">
        <f>'5a - Savings Tracker'!E98</f>
        <v>0</v>
      </c>
      <c r="F56">
        <f>'5a - Savings Tracker'!F98</f>
        <v>0</v>
      </c>
      <c r="G56">
        <f>'5a - Savings Tracker'!G98</f>
        <v>0</v>
      </c>
      <c r="H56">
        <f>'5a - Savings Tracker'!H98</f>
        <v>0</v>
      </c>
      <c r="I56">
        <f>'5a - Savings Tracker'!J98</f>
        <v>0</v>
      </c>
      <c r="J56">
        <f>'5a - Savings Tracker'!K98</f>
        <v>0</v>
      </c>
      <c r="K56">
        <f>'5a - Savings Tracker'!L98</f>
        <v>0</v>
      </c>
      <c r="L56">
        <f>'5a - Savings Tracker'!M98</f>
        <v>0</v>
      </c>
      <c r="M56">
        <f>'5a - Savings Tracker'!N98</f>
        <v>0</v>
      </c>
      <c r="N56">
        <f>'5a - Savings Tracker'!O98</f>
        <v>0</v>
      </c>
      <c r="O56">
        <f>'5a - Savings Tracker'!P98</f>
        <v>0</v>
      </c>
      <c r="P56">
        <f>'5a - Savings Tracker'!Q98</f>
        <v>0</v>
      </c>
      <c r="Q56">
        <f>'5a - Savings Tracker'!R98</f>
        <v>0</v>
      </c>
      <c r="R56">
        <f>'5a - Savings Tracker'!S98</f>
        <v>0</v>
      </c>
      <c r="S56">
        <f>'5a - Savings Tracker'!T98</f>
        <v>0</v>
      </c>
      <c r="T56">
        <f>'5a - Savings Tracker'!U98</f>
        <v>0</v>
      </c>
      <c r="U56">
        <f>'5a - Savings Tracker'!V98</f>
        <v>0</v>
      </c>
      <c r="V56">
        <f>'5a - Savings Tracker'!W98</f>
        <v>0</v>
      </c>
      <c r="W56">
        <f>'5a - Savings Tracker'!X98</f>
        <v>0</v>
      </c>
      <c r="X56">
        <f>'5a - Savings Tracker'!Y98</f>
        <v>0</v>
      </c>
      <c r="Y56">
        <f>'5a - Savings Tracker'!Z98</f>
        <v>0</v>
      </c>
      <c r="Z56">
        <f>'5a - Savings Tracker'!AA98</f>
        <v>0</v>
      </c>
      <c r="AA56">
        <f>'5a - Savings Tracker'!AB98</f>
        <v>0</v>
      </c>
      <c r="AB56">
        <f>'5a - Savings Tracker'!AC98</f>
        <v>0</v>
      </c>
      <c r="AC56">
        <f>'5a - Savings Tracker'!AD98</f>
        <v>0</v>
      </c>
      <c r="AD56" t="str">
        <f>'5a - Savings Tracker'!AE98</f>
        <v/>
      </c>
      <c r="AE56" t="str">
        <f>'5a - Savings Tracker'!AF98</f>
        <v/>
      </c>
      <c r="AF56" t="str">
        <f>'5a - Savings Tracker'!AG98</f>
        <v/>
      </c>
      <c r="AG56" t="str">
        <f>'5a - Savings Tracker'!AH98</f>
        <v/>
      </c>
      <c r="AH56" t="str">
        <f>'5a - Savings Tracker'!AI98</f>
        <v/>
      </c>
      <c r="AI56" t="str">
        <f>'5a - Savings Tracker'!AJ98</f>
        <v/>
      </c>
      <c r="AJ56" t="str">
        <f>'5a - Savings Tracker'!AK98</f>
        <v/>
      </c>
      <c r="AK56" t="str">
        <f>'5a - Savings Tracker'!AL98</f>
        <v/>
      </c>
    </row>
    <row r="57" spans="1:37">
      <c r="A57">
        <f>'5a - Savings Tracker'!A99</f>
        <v>56</v>
      </c>
      <c r="B57" t="str">
        <f>'5a - Savings Tracker'!B99</f>
        <v>Swansea Bay UHB</v>
      </c>
      <c r="C57">
        <f>'5a - Savings Tracker'!C99</f>
        <v>0</v>
      </c>
      <c r="D57">
        <f>'5a - Savings Tracker'!D99</f>
        <v>0</v>
      </c>
      <c r="E57">
        <f>'5a - Savings Tracker'!E99</f>
        <v>0</v>
      </c>
      <c r="F57">
        <f>'5a - Savings Tracker'!F99</f>
        <v>0</v>
      </c>
      <c r="G57">
        <f>'5a - Savings Tracker'!G99</f>
        <v>0</v>
      </c>
      <c r="H57">
        <f>'5a - Savings Tracker'!H99</f>
        <v>0</v>
      </c>
      <c r="I57">
        <f>'5a - Savings Tracker'!J99</f>
        <v>0</v>
      </c>
      <c r="J57">
        <f>'5a - Savings Tracker'!K99</f>
        <v>0</v>
      </c>
      <c r="K57">
        <f>'5a - Savings Tracker'!L99</f>
        <v>0</v>
      </c>
      <c r="L57">
        <f>'5a - Savings Tracker'!M99</f>
        <v>0</v>
      </c>
      <c r="M57">
        <f>'5a - Savings Tracker'!N99</f>
        <v>0</v>
      </c>
      <c r="N57">
        <f>'5a - Savings Tracker'!O99</f>
        <v>0</v>
      </c>
      <c r="O57">
        <f>'5a - Savings Tracker'!P99</f>
        <v>0</v>
      </c>
      <c r="P57">
        <f>'5a - Savings Tracker'!Q99</f>
        <v>0</v>
      </c>
      <c r="Q57">
        <f>'5a - Savings Tracker'!R99</f>
        <v>0</v>
      </c>
      <c r="R57">
        <f>'5a - Savings Tracker'!S99</f>
        <v>0</v>
      </c>
      <c r="S57">
        <f>'5a - Savings Tracker'!T99</f>
        <v>0</v>
      </c>
      <c r="T57">
        <f>'5a - Savings Tracker'!U99</f>
        <v>0</v>
      </c>
      <c r="U57">
        <f>'5a - Savings Tracker'!V99</f>
        <v>0</v>
      </c>
      <c r="V57">
        <f>'5a - Savings Tracker'!W99</f>
        <v>0</v>
      </c>
      <c r="W57">
        <f>'5a - Savings Tracker'!X99</f>
        <v>0</v>
      </c>
      <c r="X57">
        <f>'5a - Savings Tracker'!Y99</f>
        <v>0</v>
      </c>
      <c r="Y57">
        <f>'5a - Savings Tracker'!Z99</f>
        <v>0</v>
      </c>
      <c r="Z57">
        <f>'5a - Savings Tracker'!AA99</f>
        <v>0</v>
      </c>
      <c r="AA57">
        <f>'5a - Savings Tracker'!AB99</f>
        <v>0</v>
      </c>
      <c r="AB57">
        <f>'5a - Savings Tracker'!AC99</f>
        <v>0</v>
      </c>
      <c r="AC57">
        <f>'5a - Savings Tracker'!AD99</f>
        <v>0</v>
      </c>
      <c r="AD57" t="str">
        <f>'5a - Savings Tracker'!AE99</f>
        <v/>
      </c>
      <c r="AE57" t="str">
        <f>'5a - Savings Tracker'!AF99</f>
        <v/>
      </c>
      <c r="AF57" t="str">
        <f>'5a - Savings Tracker'!AG99</f>
        <v/>
      </c>
      <c r="AG57" t="str">
        <f>'5a - Savings Tracker'!AH99</f>
        <v/>
      </c>
      <c r="AH57" t="str">
        <f>'5a - Savings Tracker'!AI99</f>
        <v/>
      </c>
      <c r="AI57" t="str">
        <f>'5a - Savings Tracker'!AJ99</f>
        <v/>
      </c>
      <c r="AJ57" t="str">
        <f>'5a - Savings Tracker'!AK99</f>
        <v/>
      </c>
      <c r="AK57" t="str">
        <f>'5a - Savings Tracker'!AL99</f>
        <v/>
      </c>
    </row>
    <row r="58" spans="1:37">
      <c r="A58">
        <f>'5a - Savings Tracker'!A100</f>
        <v>57</v>
      </c>
      <c r="B58" t="str">
        <f>'5a - Savings Tracker'!B100</f>
        <v>Swansea Bay UHB</v>
      </c>
      <c r="C58">
        <f>'5a - Savings Tracker'!C100</f>
        <v>0</v>
      </c>
      <c r="D58">
        <f>'5a - Savings Tracker'!D100</f>
        <v>0</v>
      </c>
      <c r="E58">
        <f>'5a - Savings Tracker'!E100</f>
        <v>0</v>
      </c>
      <c r="F58">
        <f>'5a - Savings Tracker'!F100</f>
        <v>0</v>
      </c>
      <c r="G58">
        <f>'5a - Savings Tracker'!G100</f>
        <v>0</v>
      </c>
      <c r="H58">
        <f>'5a - Savings Tracker'!H100</f>
        <v>0</v>
      </c>
      <c r="I58">
        <f>'5a - Savings Tracker'!J100</f>
        <v>0</v>
      </c>
      <c r="J58">
        <f>'5a - Savings Tracker'!K100</f>
        <v>0</v>
      </c>
      <c r="K58">
        <f>'5a - Savings Tracker'!L100</f>
        <v>0</v>
      </c>
      <c r="L58">
        <f>'5a - Savings Tracker'!M100</f>
        <v>0</v>
      </c>
      <c r="M58">
        <f>'5a - Savings Tracker'!N100</f>
        <v>0</v>
      </c>
      <c r="N58">
        <f>'5a - Savings Tracker'!O100</f>
        <v>0</v>
      </c>
      <c r="O58">
        <f>'5a - Savings Tracker'!P100</f>
        <v>0</v>
      </c>
      <c r="P58">
        <f>'5a - Savings Tracker'!Q100</f>
        <v>0</v>
      </c>
      <c r="Q58">
        <f>'5a - Savings Tracker'!R100</f>
        <v>0</v>
      </c>
      <c r="R58">
        <f>'5a - Savings Tracker'!S100</f>
        <v>0</v>
      </c>
      <c r="S58">
        <f>'5a - Savings Tracker'!T100</f>
        <v>0</v>
      </c>
      <c r="T58">
        <f>'5a - Savings Tracker'!U100</f>
        <v>0</v>
      </c>
      <c r="U58">
        <f>'5a - Savings Tracker'!V100</f>
        <v>0</v>
      </c>
      <c r="V58">
        <f>'5a - Savings Tracker'!W100</f>
        <v>0</v>
      </c>
      <c r="W58">
        <f>'5a - Savings Tracker'!X100</f>
        <v>0</v>
      </c>
      <c r="X58">
        <f>'5a - Savings Tracker'!Y100</f>
        <v>0</v>
      </c>
      <c r="Y58">
        <f>'5a - Savings Tracker'!Z100</f>
        <v>0</v>
      </c>
      <c r="Z58">
        <f>'5a - Savings Tracker'!AA100</f>
        <v>0</v>
      </c>
      <c r="AA58">
        <f>'5a - Savings Tracker'!AB100</f>
        <v>0</v>
      </c>
      <c r="AB58">
        <f>'5a - Savings Tracker'!AC100</f>
        <v>0</v>
      </c>
      <c r="AC58">
        <f>'5a - Savings Tracker'!AD100</f>
        <v>0</v>
      </c>
      <c r="AD58" t="str">
        <f>'5a - Savings Tracker'!AE100</f>
        <v/>
      </c>
      <c r="AE58" t="str">
        <f>'5a - Savings Tracker'!AF100</f>
        <v/>
      </c>
      <c r="AF58" t="str">
        <f>'5a - Savings Tracker'!AG100</f>
        <v/>
      </c>
      <c r="AG58" t="str">
        <f>'5a - Savings Tracker'!AH100</f>
        <v/>
      </c>
      <c r="AH58" t="str">
        <f>'5a - Savings Tracker'!AI100</f>
        <v/>
      </c>
      <c r="AI58" t="str">
        <f>'5a - Savings Tracker'!AJ100</f>
        <v/>
      </c>
      <c r="AJ58" t="str">
        <f>'5a - Savings Tracker'!AK100</f>
        <v/>
      </c>
      <c r="AK58" t="str">
        <f>'5a - Savings Tracker'!AL100</f>
        <v/>
      </c>
    </row>
    <row r="59" spans="1:37">
      <c r="A59">
        <f>'5a - Savings Tracker'!A101</f>
        <v>58</v>
      </c>
      <c r="B59" t="str">
        <f>'5a - Savings Tracker'!B101</f>
        <v>Swansea Bay UHB</v>
      </c>
      <c r="C59">
        <f>'5a - Savings Tracker'!C101</f>
        <v>0</v>
      </c>
      <c r="D59">
        <f>'5a - Savings Tracker'!D101</f>
        <v>0</v>
      </c>
      <c r="E59">
        <f>'5a - Savings Tracker'!E101</f>
        <v>0</v>
      </c>
      <c r="F59">
        <f>'5a - Savings Tracker'!F101</f>
        <v>0</v>
      </c>
      <c r="G59">
        <f>'5a - Savings Tracker'!G101</f>
        <v>0</v>
      </c>
      <c r="H59">
        <f>'5a - Savings Tracker'!H101</f>
        <v>0</v>
      </c>
      <c r="I59">
        <f>'5a - Savings Tracker'!J101</f>
        <v>0</v>
      </c>
      <c r="J59">
        <f>'5a - Savings Tracker'!K101</f>
        <v>0</v>
      </c>
      <c r="K59">
        <f>'5a - Savings Tracker'!L101</f>
        <v>0</v>
      </c>
      <c r="L59">
        <f>'5a - Savings Tracker'!M101</f>
        <v>0</v>
      </c>
      <c r="M59">
        <f>'5a - Savings Tracker'!N101</f>
        <v>0</v>
      </c>
      <c r="N59">
        <f>'5a - Savings Tracker'!O101</f>
        <v>0</v>
      </c>
      <c r="O59">
        <f>'5a - Savings Tracker'!P101</f>
        <v>0</v>
      </c>
      <c r="P59">
        <f>'5a - Savings Tracker'!Q101</f>
        <v>0</v>
      </c>
      <c r="Q59">
        <f>'5a - Savings Tracker'!R101</f>
        <v>0</v>
      </c>
      <c r="R59">
        <f>'5a - Savings Tracker'!S101</f>
        <v>0</v>
      </c>
      <c r="S59">
        <f>'5a - Savings Tracker'!T101</f>
        <v>0</v>
      </c>
      <c r="T59">
        <f>'5a - Savings Tracker'!U101</f>
        <v>0</v>
      </c>
      <c r="U59">
        <f>'5a - Savings Tracker'!V101</f>
        <v>0</v>
      </c>
      <c r="V59">
        <f>'5a - Savings Tracker'!W101</f>
        <v>0</v>
      </c>
      <c r="W59">
        <f>'5a - Savings Tracker'!X101</f>
        <v>0</v>
      </c>
      <c r="X59">
        <f>'5a - Savings Tracker'!Y101</f>
        <v>0</v>
      </c>
      <c r="Y59">
        <f>'5a - Savings Tracker'!Z101</f>
        <v>0</v>
      </c>
      <c r="Z59">
        <f>'5a - Savings Tracker'!AA101</f>
        <v>0</v>
      </c>
      <c r="AA59">
        <f>'5a - Savings Tracker'!AB101</f>
        <v>0</v>
      </c>
      <c r="AB59">
        <f>'5a - Savings Tracker'!AC101</f>
        <v>0</v>
      </c>
      <c r="AC59">
        <f>'5a - Savings Tracker'!AD101</f>
        <v>0</v>
      </c>
      <c r="AD59" t="str">
        <f>'5a - Savings Tracker'!AE101</f>
        <v/>
      </c>
      <c r="AE59" t="str">
        <f>'5a - Savings Tracker'!AF101</f>
        <v/>
      </c>
      <c r="AF59" t="str">
        <f>'5a - Savings Tracker'!AG101</f>
        <v/>
      </c>
      <c r="AG59" t="str">
        <f>'5a - Savings Tracker'!AH101</f>
        <v/>
      </c>
      <c r="AH59" t="str">
        <f>'5a - Savings Tracker'!AI101</f>
        <v/>
      </c>
      <c r="AI59" t="str">
        <f>'5a - Savings Tracker'!AJ101</f>
        <v/>
      </c>
      <c r="AJ59" t="str">
        <f>'5a - Savings Tracker'!AK101</f>
        <v/>
      </c>
      <c r="AK59" t="str">
        <f>'5a - Savings Tracker'!AL101</f>
        <v/>
      </c>
    </row>
    <row r="60" spans="1:37">
      <c r="A60">
        <f>'5a - Savings Tracker'!A102</f>
        <v>59</v>
      </c>
      <c r="B60" t="str">
        <f>'5a - Savings Tracker'!B102</f>
        <v>Swansea Bay UHB</v>
      </c>
      <c r="C60">
        <f>'5a - Savings Tracker'!C102</f>
        <v>0</v>
      </c>
      <c r="D60">
        <f>'5a - Savings Tracker'!D102</f>
        <v>0</v>
      </c>
      <c r="E60">
        <f>'5a - Savings Tracker'!E102</f>
        <v>0</v>
      </c>
      <c r="F60">
        <f>'5a - Savings Tracker'!F102</f>
        <v>0</v>
      </c>
      <c r="G60">
        <f>'5a - Savings Tracker'!G102</f>
        <v>0</v>
      </c>
      <c r="H60">
        <f>'5a - Savings Tracker'!H102</f>
        <v>0</v>
      </c>
      <c r="I60">
        <f>'5a - Savings Tracker'!J102</f>
        <v>0</v>
      </c>
      <c r="J60">
        <f>'5a - Savings Tracker'!K102</f>
        <v>0</v>
      </c>
      <c r="K60">
        <f>'5a - Savings Tracker'!L102</f>
        <v>0</v>
      </c>
      <c r="L60">
        <f>'5a - Savings Tracker'!M102</f>
        <v>0</v>
      </c>
      <c r="M60">
        <f>'5a - Savings Tracker'!N102</f>
        <v>0</v>
      </c>
      <c r="N60">
        <f>'5a - Savings Tracker'!O102</f>
        <v>0</v>
      </c>
      <c r="O60">
        <f>'5a - Savings Tracker'!P102</f>
        <v>0</v>
      </c>
      <c r="P60">
        <f>'5a - Savings Tracker'!Q102</f>
        <v>0</v>
      </c>
      <c r="Q60">
        <f>'5a - Savings Tracker'!R102</f>
        <v>0</v>
      </c>
      <c r="R60">
        <f>'5a - Savings Tracker'!S102</f>
        <v>0</v>
      </c>
      <c r="S60">
        <f>'5a - Savings Tracker'!T102</f>
        <v>0</v>
      </c>
      <c r="T60">
        <f>'5a - Savings Tracker'!U102</f>
        <v>0</v>
      </c>
      <c r="U60">
        <f>'5a - Savings Tracker'!V102</f>
        <v>0</v>
      </c>
      <c r="V60">
        <f>'5a - Savings Tracker'!W102</f>
        <v>0</v>
      </c>
      <c r="W60">
        <f>'5a - Savings Tracker'!X102</f>
        <v>0</v>
      </c>
      <c r="X60">
        <f>'5a - Savings Tracker'!Y102</f>
        <v>0</v>
      </c>
      <c r="Y60">
        <f>'5a - Savings Tracker'!Z102</f>
        <v>0</v>
      </c>
      <c r="Z60">
        <f>'5a - Savings Tracker'!AA102</f>
        <v>0</v>
      </c>
      <c r="AA60">
        <f>'5a - Savings Tracker'!AB102</f>
        <v>0</v>
      </c>
      <c r="AB60">
        <f>'5a - Savings Tracker'!AC102</f>
        <v>0</v>
      </c>
      <c r="AC60">
        <f>'5a - Savings Tracker'!AD102</f>
        <v>0</v>
      </c>
      <c r="AD60" t="str">
        <f>'5a - Savings Tracker'!AE102</f>
        <v/>
      </c>
      <c r="AE60" t="str">
        <f>'5a - Savings Tracker'!AF102</f>
        <v/>
      </c>
      <c r="AF60" t="str">
        <f>'5a - Savings Tracker'!AG102</f>
        <v/>
      </c>
      <c r="AG60" t="str">
        <f>'5a - Savings Tracker'!AH102</f>
        <v/>
      </c>
      <c r="AH60" t="str">
        <f>'5a - Savings Tracker'!AI102</f>
        <v/>
      </c>
      <c r="AI60" t="str">
        <f>'5a - Savings Tracker'!AJ102</f>
        <v/>
      </c>
      <c r="AJ60" t="str">
        <f>'5a - Savings Tracker'!AK102</f>
        <v/>
      </c>
      <c r="AK60" t="str">
        <f>'5a - Savings Tracker'!AL102</f>
        <v/>
      </c>
    </row>
    <row r="61" spans="1:37">
      <c r="A61">
        <f>'5a - Savings Tracker'!A103</f>
        <v>60</v>
      </c>
      <c r="B61" t="str">
        <f>'5a - Savings Tracker'!B103</f>
        <v>Swansea Bay UHB</v>
      </c>
      <c r="C61">
        <f>'5a - Savings Tracker'!C103</f>
        <v>0</v>
      </c>
      <c r="D61">
        <f>'5a - Savings Tracker'!D103</f>
        <v>0</v>
      </c>
      <c r="E61">
        <f>'5a - Savings Tracker'!E103</f>
        <v>0</v>
      </c>
      <c r="F61">
        <f>'5a - Savings Tracker'!F103</f>
        <v>0</v>
      </c>
      <c r="G61">
        <f>'5a - Savings Tracker'!G103</f>
        <v>0</v>
      </c>
      <c r="H61">
        <f>'5a - Savings Tracker'!H103</f>
        <v>0</v>
      </c>
      <c r="I61">
        <f>'5a - Savings Tracker'!J103</f>
        <v>0</v>
      </c>
      <c r="J61">
        <f>'5a - Savings Tracker'!K103</f>
        <v>0</v>
      </c>
      <c r="K61">
        <f>'5a - Savings Tracker'!L103</f>
        <v>0</v>
      </c>
      <c r="L61">
        <f>'5a - Savings Tracker'!M103</f>
        <v>0</v>
      </c>
      <c r="M61">
        <f>'5a - Savings Tracker'!N103</f>
        <v>0</v>
      </c>
      <c r="N61">
        <f>'5a - Savings Tracker'!O103</f>
        <v>0</v>
      </c>
      <c r="O61">
        <f>'5a - Savings Tracker'!P103</f>
        <v>0</v>
      </c>
      <c r="P61">
        <f>'5a - Savings Tracker'!Q103</f>
        <v>0</v>
      </c>
      <c r="Q61">
        <f>'5a - Savings Tracker'!R103</f>
        <v>0</v>
      </c>
      <c r="R61">
        <f>'5a - Savings Tracker'!S103</f>
        <v>0</v>
      </c>
      <c r="S61">
        <f>'5a - Savings Tracker'!T103</f>
        <v>0</v>
      </c>
      <c r="T61">
        <f>'5a - Savings Tracker'!U103</f>
        <v>0</v>
      </c>
      <c r="U61">
        <f>'5a - Savings Tracker'!V103</f>
        <v>0</v>
      </c>
      <c r="V61">
        <f>'5a - Savings Tracker'!W103</f>
        <v>0</v>
      </c>
      <c r="W61">
        <f>'5a - Savings Tracker'!X103</f>
        <v>0</v>
      </c>
      <c r="X61">
        <f>'5a - Savings Tracker'!Y103</f>
        <v>0</v>
      </c>
      <c r="Y61">
        <f>'5a - Savings Tracker'!Z103</f>
        <v>0</v>
      </c>
      <c r="Z61">
        <f>'5a - Savings Tracker'!AA103</f>
        <v>0</v>
      </c>
      <c r="AA61">
        <f>'5a - Savings Tracker'!AB103</f>
        <v>0</v>
      </c>
      <c r="AB61">
        <f>'5a - Savings Tracker'!AC103</f>
        <v>0</v>
      </c>
      <c r="AC61">
        <f>'5a - Savings Tracker'!AD103</f>
        <v>0</v>
      </c>
      <c r="AD61" t="str">
        <f>'5a - Savings Tracker'!AE103</f>
        <v/>
      </c>
      <c r="AE61" t="str">
        <f>'5a - Savings Tracker'!AF103</f>
        <v/>
      </c>
      <c r="AF61" t="str">
        <f>'5a - Savings Tracker'!AG103</f>
        <v/>
      </c>
      <c r="AG61" t="str">
        <f>'5a - Savings Tracker'!AH103</f>
        <v/>
      </c>
      <c r="AH61" t="str">
        <f>'5a - Savings Tracker'!AI103</f>
        <v/>
      </c>
      <c r="AI61" t="str">
        <f>'5a - Savings Tracker'!AJ103</f>
        <v/>
      </c>
      <c r="AJ61" t="str">
        <f>'5a - Savings Tracker'!AK103</f>
        <v/>
      </c>
      <c r="AK61" t="str">
        <f>'5a - Savings Tracker'!AL103</f>
        <v/>
      </c>
    </row>
    <row r="62" spans="1:37">
      <c r="A62">
        <f>'5a - Savings Tracker'!A104</f>
        <v>61</v>
      </c>
      <c r="B62" t="str">
        <f>'5a - Savings Tracker'!B104</f>
        <v>Swansea Bay UHB</v>
      </c>
      <c r="C62">
        <f>'5a - Savings Tracker'!C104</f>
        <v>0</v>
      </c>
      <c r="D62">
        <f>'5a - Savings Tracker'!D104</f>
        <v>0</v>
      </c>
      <c r="E62">
        <f>'5a - Savings Tracker'!E104</f>
        <v>0</v>
      </c>
      <c r="F62">
        <f>'5a - Savings Tracker'!F104</f>
        <v>0</v>
      </c>
      <c r="G62">
        <f>'5a - Savings Tracker'!G104</f>
        <v>0</v>
      </c>
      <c r="H62">
        <f>'5a - Savings Tracker'!H104</f>
        <v>0</v>
      </c>
      <c r="I62">
        <f>'5a - Savings Tracker'!J104</f>
        <v>0</v>
      </c>
      <c r="J62">
        <f>'5a - Savings Tracker'!K104</f>
        <v>0</v>
      </c>
      <c r="K62">
        <f>'5a - Savings Tracker'!L104</f>
        <v>0</v>
      </c>
      <c r="L62">
        <f>'5a - Savings Tracker'!M104</f>
        <v>0</v>
      </c>
      <c r="M62">
        <f>'5a - Savings Tracker'!N104</f>
        <v>0</v>
      </c>
      <c r="N62">
        <f>'5a - Savings Tracker'!O104</f>
        <v>0</v>
      </c>
      <c r="O62">
        <f>'5a - Savings Tracker'!P104</f>
        <v>0</v>
      </c>
      <c r="P62">
        <f>'5a - Savings Tracker'!Q104</f>
        <v>0</v>
      </c>
      <c r="Q62">
        <f>'5a - Savings Tracker'!R104</f>
        <v>0</v>
      </c>
      <c r="R62">
        <f>'5a - Savings Tracker'!S104</f>
        <v>0</v>
      </c>
      <c r="S62">
        <f>'5a - Savings Tracker'!T104</f>
        <v>0</v>
      </c>
      <c r="T62">
        <f>'5a - Savings Tracker'!U104</f>
        <v>0</v>
      </c>
      <c r="U62">
        <f>'5a - Savings Tracker'!V104</f>
        <v>0</v>
      </c>
      <c r="V62">
        <f>'5a - Savings Tracker'!W104</f>
        <v>0</v>
      </c>
      <c r="W62">
        <f>'5a - Savings Tracker'!X104</f>
        <v>0</v>
      </c>
      <c r="X62">
        <f>'5a - Savings Tracker'!Y104</f>
        <v>0</v>
      </c>
      <c r="Y62">
        <f>'5a - Savings Tracker'!Z104</f>
        <v>0</v>
      </c>
      <c r="Z62">
        <f>'5a - Savings Tracker'!AA104</f>
        <v>0</v>
      </c>
      <c r="AA62">
        <f>'5a - Savings Tracker'!AB104</f>
        <v>0</v>
      </c>
      <c r="AB62">
        <f>'5a - Savings Tracker'!AC104</f>
        <v>0</v>
      </c>
      <c r="AC62">
        <f>'5a - Savings Tracker'!AD104</f>
        <v>0</v>
      </c>
      <c r="AD62" t="str">
        <f>'5a - Savings Tracker'!AE104</f>
        <v/>
      </c>
      <c r="AE62" t="str">
        <f>'5a - Savings Tracker'!AF104</f>
        <v/>
      </c>
      <c r="AF62" t="str">
        <f>'5a - Savings Tracker'!AG104</f>
        <v/>
      </c>
      <c r="AG62" t="str">
        <f>'5a - Savings Tracker'!AH104</f>
        <v/>
      </c>
      <c r="AH62" t="str">
        <f>'5a - Savings Tracker'!AI104</f>
        <v/>
      </c>
      <c r="AI62" t="str">
        <f>'5a - Savings Tracker'!AJ104</f>
        <v/>
      </c>
      <c r="AJ62" t="str">
        <f>'5a - Savings Tracker'!AK104</f>
        <v/>
      </c>
      <c r="AK62" t="str">
        <f>'5a - Savings Tracker'!AL104</f>
        <v/>
      </c>
    </row>
    <row r="63" spans="1:37">
      <c r="A63">
        <f>'5a - Savings Tracker'!A105</f>
        <v>62</v>
      </c>
      <c r="B63" t="str">
        <f>'5a - Savings Tracker'!B105</f>
        <v>Swansea Bay UHB</v>
      </c>
      <c r="C63">
        <f>'5a - Savings Tracker'!C105</f>
        <v>0</v>
      </c>
      <c r="D63">
        <f>'5a - Savings Tracker'!D105</f>
        <v>0</v>
      </c>
      <c r="E63">
        <f>'5a - Savings Tracker'!E105</f>
        <v>0</v>
      </c>
      <c r="F63">
        <f>'5a - Savings Tracker'!F105</f>
        <v>0</v>
      </c>
      <c r="G63">
        <f>'5a - Savings Tracker'!G105</f>
        <v>0</v>
      </c>
      <c r="H63">
        <f>'5a - Savings Tracker'!H105</f>
        <v>0</v>
      </c>
      <c r="I63">
        <f>'5a - Savings Tracker'!J105</f>
        <v>0</v>
      </c>
      <c r="J63">
        <f>'5a - Savings Tracker'!K105</f>
        <v>0</v>
      </c>
      <c r="K63">
        <f>'5a - Savings Tracker'!L105</f>
        <v>0</v>
      </c>
      <c r="L63">
        <f>'5a - Savings Tracker'!M105</f>
        <v>0</v>
      </c>
      <c r="M63">
        <f>'5a - Savings Tracker'!N105</f>
        <v>0</v>
      </c>
      <c r="N63">
        <f>'5a - Savings Tracker'!O105</f>
        <v>0</v>
      </c>
      <c r="O63">
        <f>'5a - Savings Tracker'!P105</f>
        <v>0</v>
      </c>
      <c r="P63">
        <f>'5a - Savings Tracker'!Q105</f>
        <v>0</v>
      </c>
      <c r="Q63">
        <f>'5a - Savings Tracker'!R105</f>
        <v>0</v>
      </c>
      <c r="R63">
        <f>'5a - Savings Tracker'!S105</f>
        <v>0</v>
      </c>
      <c r="S63">
        <f>'5a - Savings Tracker'!T105</f>
        <v>0</v>
      </c>
      <c r="T63">
        <f>'5a - Savings Tracker'!U105</f>
        <v>0</v>
      </c>
      <c r="U63">
        <f>'5a - Savings Tracker'!V105</f>
        <v>0</v>
      </c>
      <c r="V63">
        <f>'5a - Savings Tracker'!W105</f>
        <v>0</v>
      </c>
      <c r="W63">
        <f>'5a - Savings Tracker'!X105</f>
        <v>0</v>
      </c>
      <c r="X63">
        <f>'5a - Savings Tracker'!Y105</f>
        <v>0</v>
      </c>
      <c r="Y63">
        <f>'5a - Savings Tracker'!Z105</f>
        <v>0</v>
      </c>
      <c r="Z63">
        <f>'5a - Savings Tracker'!AA105</f>
        <v>0</v>
      </c>
      <c r="AA63">
        <f>'5a - Savings Tracker'!AB105</f>
        <v>0</v>
      </c>
      <c r="AB63">
        <f>'5a - Savings Tracker'!AC105</f>
        <v>0</v>
      </c>
      <c r="AC63">
        <f>'5a - Savings Tracker'!AD105</f>
        <v>0</v>
      </c>
      <c r="AD63" t="str">
        <f>'5a - Savings Tracker'!AE105</f>
        <v/>
      </c>
      <c r="AE63" t="str">
        <f>'5a - Savings Tracker'!AF105</f>
        <v/>
      </c>
      <c r="AF63" t="str">
        <f>'5a - Savings Tracker'!AG105</f>
        <v/>
      </c>
      <c r="AG63" t="str">
        <f>'5a - Savings Tracker'!AH105</f>
        <v/>
      </c>
      <c r="AH63" t="str">
        <f>'5a - Savings Tracker'!AI105</f>
        <v/>
      </c>
      <c r="AI63" t="str">
        <f>'5a - Savings Tracker'!AJ105</f>
        <v/>
      </c>
      <c r="AJ63" t="str">
        <f>'5a - Savings Tracker'!AK105</f>
        <v/>
      </c>
      <c r="AK63" t="str">
        <f>'5a - Savings Tracker'!AL105</f>
        <v/>
      </c>
    </row>
    <row r="64" spans="1:37">
      <c r="A64">
        <f>'5a - Savings Tracker'!A106</f>
        <v>63</v>
      </c>
      <c r="B64" t="str">
        <f>'5a - Savings Tracker'!B106</f>
        <v>Swansea Bay UHB</v>
      </c>
      <c r="C64">
        <f>'5a - Savings Tracker'!C106</f>
        <v>0</v>
      </c>
      <c r="D64">
        <f>'5a - Savings Tracker'!D106</f>
        <v>0</v>
      </c>
      <c r="E64">
        <f>'5a - Savings Tracker'!E106</f>
        <v>0</v>
      </c>
      <c r="F64">
        <f>'5a - Savings Tracker'!F106</f>
        <v>0</v>
      </c>
      <c r="G64">
        <f>'5a - Savings Tracker'!G106</f>
        <v>0</v>
      </c>
      <c r="H64">
        <f>'5a - Savings Tracker'!H106</f>
        <v>0</v>
      </c>
      <c r="I64">
        <f>'5a - Savings Tracker'!J106</f>
        <v>0</v>
      </c>
      <c r="J64">
        <f>'5a - Savings Tracker'!K106</f>
        <v>0</v>
      </c>
      <c r="K64">
        <f>'5a - Savings Tracker'!L106</f>
        <v>0</v>
      </c>
      <c r="L64">
        <f>'5a - Savings Tracker'!M106</f>
        <v>0</v>
      </c>
      <c r="M64">
        <f>'5a - Savings Tracker'!N106</f>
        <v>0</v>
      </c>
      <c r="N64">
        <f>'5a - Savings Tracker'!O106</f>
        <v>0</v>
      </c>
      <c r="O64">
        <f>'5a - Savings Tracker'!P106</f>
        <v>0</v>
      </c>
      <c r="P64">
        <f>'5a - Savings Tracker'!Q106</f>
        <v>0</v>
      </c>
      <c r="Q64">
        <f>'5a - Savings Tracker'!R106</f>
        <v>0</v>
      </c>
      <c r="R64">
        <f>'5a - Savings Tracker'!S106</f>
        <v>0</v>
      </c>
      <c r="S64">
        <f>'5a - Savings Tracker'!T106</f>
        <v>0</v>
      </c>
      <c r="T64">
        <f>'5a - Savings Tracker'!U106</f>
        <v>0</v>
      </c>
      <c r="U64">
        <f>'5a - Savings Tracker'!V106</f>
        <v>0</v>
      </c>
      <c r="V64">
        <f>'5a - Savings Tracker'!W106</f>
        <v>0</v>
      </c>
      <c r="W64">
        <f>'5a - Savings Tracker'!X106</f>
        <v>0</v>
      </c>
      <c r="X64">
        <f>'5a - Savings Tracker'!Y106</f>
        <v>0</v>
      </c>
      <c r="Y64">
        <f>'5a - Savings Tracker'!Z106</f>
        <v>0</v>
      </c>
      <c r="Z64">
        <f>'5a - Savings Tracker'!AA106</f>
        <v>0</v>
      </c>
      <c r="AA64">
        <f>'5a - Savings Tracker'!AB106</f>
        <v>0</v>
      </c>
      <c r="AB64">
        <f>'5a - Savings Tracker'!AC106</f>
        <v>0</v>
      </c>
      <c r="AC64">
        <f>'5a - Savings Tracker'!AD106</f>
        <v>0</v>
      </c>
      <c r="AD64" t="str">
        <f>'5a - Savings Tracker'!AE106</f>
        <v/>
      </c>
      <c r="AE64" t="str">
        <f>'5a - Savings Tracker'!AF106</f>
        <v/>
      </c>
      <c r="AF64" t="str">
        <f>'5a - Savings Tracker'!AG106</f>
        <v/>
      </c>
      <c r="AG64" t="str">
        <f>'5a - Savings Tracker'!AH106</f>
        <v/>
      </c>
      <c r="AH64" t="str">
        <f>'5a - Savings Tracker'!AI106</f>
        <v/>
      </c>
      <c r="AI64" t="str">
        <f>'5a - Savings Tracker'!AJ106</f>
        <v/>
      </c>
      <c r="AJ64" t="str">
        <f>'5a - Savings Tracker'!AK106</f>
        <v/>
      </c>
      <c r="AK64" t="str">
        <f>'5a - Savings Tracker'!AL106</f>
        <v/>
      </c>
    </row>
    <row r="65" spans="1:37">
      <c r="A65">
        <f>'5a - Savings Tracker'!A107</f>
        <v>64</v>
      </c>
      <c r="B65" t="str">
        <f>'5a - Savings Tracker'!B107</f>
        <v>Swansea Bay UHB</v>
      </c>
      <c r="C65">
        <f>'5a - Savings Tracker'!C107</f>
        <v>0</v>
      </c>
      <c r="D65">
        <f>'5a - Savings Tracker'!D107</f>
        <v>0</v>
      </c>
      <c r="E65">
        <f>'5a - Savings Tracker'!E107</f>
        <v>0</v>
      </c>
      <c r="F65">
        <f>'5a - Savings Tracker'!F107</f>
        <v>0</v>
      </c>
      <c r="G65">
        <f>'5a - Savings Tracker'!G107</f>
        <v>0</v>
      </c>
      <c r="H65">
        <f>'5a - Savings Tracker'!H107</f>
        <v>0</v>
      </c>
      <c r="I65">
        <f>'5a - Savings Tracker'!J107</f>
        <v>0</v>
      </c>
      <c r="J65">
        <f>'5a - Savings Tracker'!K107</f>
        <v>0</v>
      </c>
      <c r="K65">
        <f>'5a - Savings Tracker'!L107</f>
        <v>0</v>
      </c>
      <c r="L65">
        <f>'5a - Savings Tracker'!M107</f>
        <v>0</v>
      </c>
      <c r="M65">
        <f>'5a - Savings Tracker'!N107</f>
        <v>0</v>
      </c>
      <c r="N65">
        <f>'5a - Savings Tracker'!O107</f>
        <v>0</v>
      </c>
      <c r="O65">
        <f>'5a - Savings Tracker'!P107</f>
        <v>0</v>
      </c>
      <c r="P65">
        <f>'5a - Savings Tracker'!Q107</f>
        <v>0</v>
      </c>
      <c r="Q65">
        <f>'5a - Savings Tracker'!R107</f>
        <v>0</v>
      </c>
      <c r="R65">
        <f>'5a - Savings Tracker'!S107</f>
        <v>0</v>
      </c>
      <c r="S65">
        <f>'5a - Savings Tracker'!T107</f>
        <v>0</v>
      </c>
      <c r="T65">
        <f>'5a - Savings Tracker'!U107</f>
        <v>0</v>
      </c>
      <c r="U65">
        <f>'5a - Savings Tracker'!V107</f>
        <v>0</v>
      </c>
      <c r="V65">
        <f>'5a - Savings Tracker'!W107</f>
        <v>0</v>
      </c>
      <c r="W65">
        <f>'5a - Savings Tracker'!X107</f>
        <v>0</v>
      </c>
      <c r="X65">
        <f>'5a - Savings Tracker'!Y107</f>
        <v>0</v>
      </c>
      <c r="Y65">
        <f>'5a - Savings Tracker'!Z107</f>
        <v>0</v>
      </c>
      <c r="Z65">
        <f>'5a - Savings Tracker'!AA107</f>
        <v>0</v>
      </c>
      <c r="AA65">
        <f>'5a - Savings Tracker'!AB107</f>
        <v>0</v>
      </c>
      <c r="AB65">
        <f>'5a - Savings Tracker'!AC107</f>
        <v>0</v>
      </c>
      <c r="AC65">
        <f>'5a - Savings Tracker'!AD107</f>
        <v>0</v>
      </c>
      <c r="AD65" t="str">
        <f>'5a - Savings Tracker'!AE107</f>
        <v/>
      </c>
      <c r="AE65" t="str">
        <f>'5a - Savings Tracker'!AF107</f>
        <v/>
      </c>
      <c r="AF65" t="str">
        <f>'5a - Savings Tracker'!AG107</f>
        <v/>
      </c>
      <c r="AG65" t="str">
        <f>'5a - Savings Tracker'!AH107</f>
        <v/>
      </c>
      <c r="AH65" t="str">
        <f>'5a - Savings Tracker'!AI107</f>
        <v/>
      </c>
      <c r="AI65" t="str">
        <f>'5a - Savings Tracker'!AJ107</f>
        <v/>
      </c>
      <c r="AJ65" t="str">
        <f>'5a - Savings Tracker'!AK107</f>
        <v/>
      </c>
      <c r="AK65" t="str">
        <f>'5a - Savings Tracker'!AL107</f>
        <v/>
      </c>
    </row>
    <row r="66" spans="1:37">
      <c r="A66">
        <f>'5a - Savings Tracker'!A108</f>
        <v>65</v>
      </c>
      <c r="B66" t="str">
        <f>'5a - Savings Tracker'!B108</f>
        <v>Swansea Bay UHB</v>
      </c>
      <c r="C66">
        <f>'5a - Savings Tracker'!C108</f>
        <v>0</v>
      </c>
      <c r="D66">
        <f>'5a - Savings Tracker'!D108</f>
        <v>0</v>
      </c>
      <c r="E66">
        <f>'5a - Savings Tracker'!E108</f>
        <v>0</v>
      </c>
      <c r="F66">
        <f>'5a - Savings Tracker'!F108</f>
        <v>0</v>
      </c>
      <c r="G66">
        <f>'5a - Savings Tracker'!G108</f>
        <v>0</v>
      </c>
      <c r="H66">
        <f>'5a - Savings Tracker'!H108</f>
        <v>0</v>
      </c>
      <c r="I66">
        <f>'5a - Savings Tracker'!J108</f>
        <v>0</v>
      </c>
      <c r="J66">
        <f>'5a - Savings Tracker'!K108</f>
        <v>0</v>
      </c>
      <c r="K66">
        <f>'5a - Savings Tracker'!L108</f>
        <v>0</v>
      </c>
      <c r="L66">
        <f>'5a - Savings Tracker'!M108</f>
        <v>0</v>
      </c>
      <c r="M66">
        <f>'5a - Savings Tracker'!N108</f>
        <v>0</v>
      </c>
      <c r="N66">
        <f>'5a - Savings Tracker'!O108</f>
        <v>0</v>
      </c>
      <c r="O66">
        <f>'5a - Savings Tracker'!P108</f>
        <v>0</v>
      </c>
      <c r="P66">
        <f>'5a - Savings Tracker'!Q108</f>
        <v>0</v>
      </c>
      <c r="Q66">
        <f>'5a - Savings Tracker'!R108</f>
        <v>0</v>
      </c>
      <c r="R66">
        <f>'5a - Savings Tracker'!S108</f>
        <v>0</v>
      </c>
      <c r="S66">
        <f>'5a - Savings Tracker'!T108</f>
        <v>0</v>
      </c>
      <c r="T66">
        <f>'5a - Savings Tracker'!U108</f>
        <v>0</v>
      </c>
      <c r="U66">
        <f>'5a - Savings Tracker'!V108</f>
        <v>0</v>
      </c>
      <c r="V66">
        <f>'5a - Savings Tracker'!W108</f>
        <v>0</v>
      </c>
      <c r="W66">
        <f>'5a - Savings Tracker'!X108</f>
        <v>0</v>
      </c>
      <c r="X66">
        <f>'5a - Savings Tracker'!Y108</f>
        <v>0</v>
      </c>
      <c r="Y66">
        <f>'5a - Savings Tracker'!Z108</f>
        <v>0</v>
      </c>
      <c r="Z66">
        <f>'5a - Savings Tracker'!AA108</f>
        <v>0</v>
      </c>
      <c r="AA66">
        <f>'5a - Savings Tracker'!AB108</f>
        <v>0</v>
      </c>
      <c r="AB66">
        <f>'5a - Savings Tracker'!AC108</f>
        <v>0</v>
      </c>
      <c r="AC66">
        <f>'5a - Savings Tracker'!AD108</f>
        <v>0</v>
      </c>
      <c r="AD66" t="str">
        <f>'5a - Savings Tracker'!AE108</f>
        <v/>
      </c>
      <c r="AE66" t="str">
        <f>'5a - Savings Tracker'!AF108</f>
        <v/>
      </c>
      <c r="AF66" t="str">
        <f>'5a - Savings Tracker'!AG108</f>
        <v/>
      </c>
      <c r="AG66" t="str">
        <f>'5a - Savings Tracker'!AH108</f>
        <v/>
      </c>
      <c r="AH66" t="str">
        <f>'5a - Savings Tracker'!AI108</f>
        <v/>
      </c>
      <c r="AI66" t="str">
        <f>'5a - Savings Tracker'!AJ108</f>
        <v/>
      </c>
      <c r="AJ66" t="str">
        <f>'5a - Savings Tracker'!AK108</f>
        <v/>
      </c>
      <c r="AK66" t="str">
        <f>'5a - Savings Tracker'!AL108</f>
        <v/>
      </c>
    </row>
    <row r="67" spans="1:37">
      <c r="A67">
        <f>'5a - Savings Tracker'!A109</f>
        <v>66</v>
      </c>
      <c r="B67" t="str">
        <f>'5a - Savings Tracker'!B109</f>
        <v>Swansea Bay UHB</v>
      </c>
      <c r="C67">
        <f>'5a - Savings Tracker'!C109</f>
        <v>0</v>
      </c>
      <c r="D67">
        <f>'5a - Savings Tracker'!D109</f>
        <v>0</v>
      </c>
      <c r="E67">
        <f>'5a - Savings Tracker'!E109</f>
        <v>0</v>
      </c>
      <c r="F67">
        <f>'5a - Savings Tracker'!F109</f>
        <v>0</v>
      </c>
      <c r="G67">
        <f>'5a - Savings Tracker'!G109</f>
        <v>0</v>
      </c>
      <c r="H67">
        <f>'5a - Savings Tracker'!H109</f>
        <v>0</v>
      </c>
      <c r="I67">
        <f>'5a - Savings Tracker'!J109</f>
        <v>0</v>
      </c>
      <c r="J67">
        <f>'5a - Savings Tracker'!K109</f>
        <v>0</v>
      </c>
      <c r="K67">
        <f>'5a - Savings Tracker'!L109</f>
        <v>0</v>
      </c>
      <c r="L67">
        <f>'5a - Savings Tracker'!M109</f>
        <v>0</v>
      </c>
      <c r="M67">
        <f>'5a - Savings Tracker'!N109</f>
        <v>0</v>
      </c>
      <c r="N67">
        <f>'5a - Savings Tracker'!O109</f>
        <v>0</v>
      </c>
      <c r="O67">
        <f>'5a - Savings Tracker'!P109</f>
        <v>0</v>
      </c>
      <c r="P67">
        <f>'5a - Savings Tracker'!Q109</f>
        <v>0</v>
      </c>
      <c r="Q67">
        <f>'5a - Savings Tracker'!R109</f>
        <v>0</v>
      </c>
      <c r="R67">
        <f>'5a - Savings Tracker'!S109</f>
        <v>0</v>
      </c>
      <c r="S67">
        <f>'5a - Savings Tracker'!T109</f>
        <v>0</v>
      </c>
      <c r="T67">
        <f>'5a - Savings Tracker'!U109</f>
        <v>0</v>
      </c>
      <c r="U67">
        <f>'5a - Savings Tracker'!V109</f>
        <v>0</v>
      </c>
      <c r="V67">
        <f>'5a - Savings Tracker'!W109</f>
        <v>0</v>
      </c>
      <c r="W67">
        <f>'5a - Savings Tracker'!X109</f>
        <v>0</v>
      </c>
      <c r="X67">
        <f>'5a - Savings Tracker'!Y109</f>
        <v>0</v>
      </c>
      <c r="Y67">
        <f>'5a - Savings Tracker'!Z109</f>
        <v>0</v>
      </c>
      <c r="Z67">
        <f>'5a - Savings Tracker'!AA109</f>
        <v>0</v>
      </c>
      <c r="AA67">
        <f>'5a - Savings Tracker'!AB109</f>
        <v>0</v>
      </c>
      <c r="AB67">
        <f>'5a - Savings Tracker'!AC109</f>
        <v>0</v>
      </c>
      <c r="AC67">
        <f>'5a - Savings Tracker'!AD109</f>
        <v>0</v>
      </c>
      <c r="AD67" t="str">
        <f>'5a - Savings Tracker'!AE109</f>
        <v/>
      </c>
      <c r="AE67" t="str">
        <f>'5a - Savings Tracker'!AF109</f>
        <v/>
      </c>
      <c r="AF67" t="str">
        <f>'5a - Savings Tracker'!AG109</f>
        <v/>
      </c>
      <c r="AG67" t="str">
        <f>'5a - Savings Tracker'!AH109</f>
        <v/>
      </c>
      <c r="AH67" t="str">
        <f>'5a - Savings Tracker'!AI109</f>
        <v/>
      </c>
      <c r="AI67" t="str">
        <f>'5a - Savings Tracker'!AJ109</f>
        <v/>
      </c>
      <c r="AJ67" t="str">
        <f>'5a - Savings Tracker'!AK109</f>
        <v/>
      </c>
      <c r="AK67" t="str">
        <f>'5a - Savings Tracker'!AL109</f>
        <v/>
      </c>
    </row>
    <row r="68" spans="1:37">
      <c r="A68">
        <f>'5a - Savings Tracker'!A110</f>
        <v>67</v>
      </c>
      <c r="B68" t="str">
        <f>'5a - Savings Tracker'!B110</f>
        <v>Swansea Bay UHB</v>
      </c>
      <c r="C68">
        <f>'5a - Savings Tracker'!C110</f>
        <v>0</v>
      </c>
      <c r="D68">
        <f>'5a - Savings Tracker'!D110</f>
        <v>0</v>
      </c>
      <c r="E68">
        <f>'5a - Savings Tracker'!E110</f>
        <v>0</v>
      </c>
      <c r="F68">
        <f>'5a - Savings Tracker'!F110</f>
        <v>0</v>
      </c>
      <c r="G68">
        <f>'5a - Savings Tracker'!G110</f>
        <v>0</v>
      </c>
      <c r="H68">
        <f>'5a - Savings Tracker'!H110</f>
        <v>0</v>
      </c>
      <c r="I68">
        <f>'5a - Savings Tracker'!J110</f>
        <v>0</v>
      </c>
      <c r="J68">
        <f>'5a - Savings Tracker'!K110</f>
        <v>0</v>
      </c>
      <c r="K68">
        <f>'5a - Savings Tracker'!L110</f>
        <v>0</v>
      </c>
      <c r="L68">
        <f>'5a - Savings Tracker'!M110</f>
        <v>0</v>
      </c>
      <c r="M68">
        <f>'5a - Savings Tracker'!N110</f>
        <v>0</v>
      </c>
      <c r="N68">
        <f>'5a - Savings Tracker'!O110</f>
        <v>0</v>
      </c>
      <c r="O68">
        <f>'5a - Savings Tracker'!P110</f>
        <v>0</v>
      </c>
      <c r="P68">
        <f>'5a - Savings Tracker'!Q110</f>
        <v>0</v>
      </c>
      <c r="Q68">
        <f>'5a - Savings Tracker'!R110</f>
        <v>0</v>
      </c>
      <c r="R68">
        <f>'5a - Savings Tracker'!S110</f>
        <v>0</v>
      </c>
      <c r="S68">
        <f>'5a - Savings Tracker'!T110</f>
        <v>0</v>
      </c>
      <c r="T68">
        <f>'5a - Savings Tracker'!U110</f>
        <v>0</v>
      </c>
      <c r="U68">
        <f>'5a - Savings Tracker'!V110</f>
        <v>0</v>
      </c>
      <c r="V68">
        <f>'5a - Savings Tracker'!W110</f>
        <v>0</v>
      </c>
      <c r="W68">
        <f>'5a - Savings Tracker'!X110</f>
        <v>0</v>
      </c>
      <c r="X68">
        <f>'5a - Savings Tracker'!Y110</f>
        <v>0</v>
      </c>
      <c r="Y68">
        <f>'5a - Savings Tracker'!Z110</f>
        <v>0</v>
      </c>
      <c r="Z68">
        <f>'5a - Savings Tracker'!AA110</f>
        <v>0</v>
      </c>
      <c r="AA68">
        <f>'5a - Savings Tracker'!AB110</f>
        <v>0</v>
      </c>
      <c r="AB68">
        <f>'5a - Savings Tracker'!AC110</f>
        <v>0</v>
      </c>
      <c r="AC68">
        <f>'5a - Savings Tracker'!AD110</f>
        <v>0</v>
      </c>
      <c r="AD68" t="str">
        <f>'5a - Savings Tracker'!AE110</f>
        <v/>
      </c>
      <c r="AE68" t="str">
        <f>'5a - Savings Tracker'!AF110</f>
        <v/>
      </c>
      <c r="AF68" t="str">
        <f>'5a - Savings Tracker'!AG110</f>
        <v/>
      </c>
      <c r="AG68" t="str">
        <f>'5a - Savings Tracker'!AH110</f>
        <v/>
      </c>
      <c r="AH68" t="str">
        <f>'5a - Savings Tracker'!AI110</f>
        <v/>
      </c>
      <c r="AI68" t="str">
        <f>'5a - Savings Tracker'!AJ110</f>
        <v/>
      </c>
      <c r="AJ68" t="str">
        <f>'5a - Savings Tracker'!AK110</f>
        <v/>
      </c>
      <c r="AK68" t="str">
        <f>'5a - Savings Tracker'!AL110</f>
        <v/>
      </c>
    </row>
    <row r="69" spans="1:37">
      <c r="A69">
        <f>'5a - Savings Tracker'!A111</f>
        <v>68</v>
      </c>
      <c r="B69" t="str">
        <f>'5a - Savings Tracker'!B111</f>
        <v>Swansea Bay UHB</v>
      </c>
      <c r="C69">
        <f>'5a - Savings Tracker'!C111</f>
        <v>0</v>
      </c>
      <c r="D69">
        <f>'5a - Savings Tracker'!D111</f>
        <v>0</v>
      </c>
      <c r="E69">
        <f>'5a - Savings Tracker'!E111</f>
        <v>0</v>
      </c>
      <c r="F69">
        <f>'5a - Savings Tracker'!F111</f>
        <v>0</v>
      </c>
      <c r="G69">
        <f>'5a - Savings Tracker'!G111</f>
        <v>0</v>
      </c>
      <c r="H69">
        <f>'5a - Savings Tracker'!H111</f>
        <v>0</v>
      </c>
      <c r="I69">
        <f>'5a - Savings Tracker'!J111</f>
        <v>0</v>
      </c>
      <c r="J69">
        <f>'5a - Savings Tracker'!K111</f>
        <v>0</v>
      </c>
      <c r="K69">
        <f>'5a - Savings Tracker'!L111</f>
        <v>0</v>
      </c>
      <c r="L69">
        <f>'5a - Savings Tracker'!M111</f>
        <v>0</v>
      </c>
      <c r="M69">
        <f>'5a - Savings Tracker'!N111</f>
        <v>0</v>
      </c>
      <c r="N69">
        <f>'5a - Savings Tracker'!O111</f>
        <v>0</v>
      </c>
      <c r="O69">
        <f>'5a - Savings Tracker'!P111</f>
        <v>0</v>
      </c>
      <c r="P69">
        <f>'5a - Savings Tracker'!Q111</f>
        <v>0</v>
      </c>
      <c r="Q69">
        <f>'5a - Savings Tracker'!R111</f>
        <v>0</v>
      </c>
      <c r="R69">
        <f>'5a - Savings Tracker'!S111</f>
        <v>0</v>
      </c>
      <c r="S69">
        <f>'5a - Savings Tracker'!T111</f>
        <v>0</v>
      </c>
      <c r="T69">
        <f>'5a - Savings Tracker'!U111</f>
        <v>0</v>
      </c>
      <c r="U69">
        <f>'5a - Savings Tracker'!V111</f>
        <v>0</v>
      </c>
      <c r="V69">
        <f>'5a - Savings Tracker'!W111</f>
        <v>0</v>
      </c>
      <c r="W69">
        <f>'5a - Savings Tracker'!X111</f>
        <v>0</v>
      </c>
      <c r="X69">
        <f>'5a - Savings Tracker'!Y111</f>
        <v>0</v>
      </c>
      <c r="Y69">
        <f>'5a - Savings Tracker'!Z111</f>
        <v>0</v>
      </c>
      <c r="Z69">
        <f>'5a - Savings Tracker'!AA111</f>
        <v>0</v>
      </c>
      <c r="AA69">
        <f>'5a - Savings Tracker'!AB111</f>
        <v>0</v>
      </c>
      <c r="AB69">
        <f>'5a - Savings Tracker'!AC111</f>
        <v>0</v>
      </c>
      <c r="AC69">
        <f>'5a - Savings Tracker'!AD111</f>
        <v>0</v>
      </c>
      <c r="AD69" t="str">
        <f>'5a - Savings Tracker'!AE111</f>
        <v/>
      </c>
      <c r="AE69" t="str">
        <f>'5a - Savings Tracker'!AF111</f>
        <v/>
      </c>
      <c r="AF69" t="str">
        <f>'5a - Savings Tracker'!AG111</f>
        <v/>
      </c>
      <c r="AG69" t="str">
        <f>'5a - Savings Tracker'!AH111</f>
        <v/>
      </c>
      <c r="AH69" t="str">
        <f>'5a - Savings Tracker'!AI111</f>
        <v/>
      </c>
      <c r="AI69" t="str">
        <f>'5a - Savings Tracker'!AJ111</f>
        <v/>
      </c>
      <c r="AJ69" t="str">
        <f>'5a - Savings Tracker'!AK111</f>
        <v/>
      </c>
      <c r="AK69" t="str">
        <f>'5a - Savings Tracker'!AL111</f>
        <v/>
      </c>
    </row>
    <row r="70" spans="1:37">
      <c r="A70">
        <f>'5a - Savings Tracker'!A112</f>
        <v>69</v>
      </c>
      <c r="B70" t="str">
        <f>'5a - Savings Tracker'!B112</f>
        <v>Swansea Bay UHB</v>
      </c>
      <c r="C70">
        <f>'5a - Savings Tracker'!C112</f>
        <v>0</v>
      </c>
      <c r="D70">
        <f>'5a - Savings Tracker'!D112</f>
        <v>0</v>
      </c>
      <c r="E70">
        <f>'5a - Savings Tracker'!E112</f>
        <v>0</v>
      </c>
      <c r="F70">
        <f>'5a - Savings Tracker'!F112</f>
        <v>0</v>
      </c>
      <c r="G70">
        <f>'5a - Savings Tracker'!G112</f>
        <v>0</v>
      </c>
      <c r="H70">
        <f>'5a - Savings Tracker'!H112</f>
        <v>0</v>
      </c>
      <c r="I70">
        <f>'5a - Savings Tracker'!J112</f>
        <v>0</v>
      </c>
      <c r="J70">
        <f>'5a - Savings Tracker'!K112</f>
        <v>0</v>
      </c>
      <c r="K70">
        <f>'5a - Savings Tracker'!L112</f>
        <v>0</v>
      </c>
      <c r="L70">
        <f>'5a - Savings Tracker'!M112</f>
        <v>0</v>
      </c>
      <c r="M70">
        <f>'5a - Savings Tracker'!N112</f>
        <v>0</v>
      </c>
      <c r="N70">
        <f>'5a - Savings Tracker'!O112</f>
        <v>0</v>
      </c>
      <c r="O70">
        <f>'5a - Savings Tracker'!P112</f>
        <v>0</v>
      </c>
      <c r="P70">
        <f>'5a - Savings Tracker'!Q112</f>
        <v>0</v>
      </c>
      <c r="Q70">
        <f>'5a - Savings Tracker'!R112</f>
        <v>0</v>
      </c>
      <c r="R70">
        <f>'5a - Savings Tracker'!S112</f>
        <v>0</v>
      </c>
      <c r="S70">
        <f>'5a - Savings Tracker'!T112</f>
        <v>0</v>
      </c>
      <c r="T70">
        <f>'5a - Savings Tracker'!U112</f>
        <v>0</v>
      </c>
      <c r="U70">
        <f>'5a - Savings Tracker'!V112</f>
        <v>0</v>
      </c>
      <c r="V70">
        <f>'5a - Savings Tracker'!W112</f>
        <v>0</v>
      </c>
      <c r="W70">
        <f>'5a - Savings Tracker'!X112</f>
        <v>0</v>
      </c>
      <c r="X70">
        <f>'5a - Savings Tracker'!Y112</f>
        <v>0</v>
      </c>
      <c r="Y70">
        <f>'5a - Savings Tracker'!Z112</f>
        <v>0</v>
      </c>
      <c r="Z70">
        <f>'5a - Savings Tracker'!AA112</f>
        <v>0</v>
      </c>
      <c r="AA70">
        <f>'5a - Savings Tracker'!AB112</f>
        <v>0</v>
      </c>
      <c r="AB70">
        <f>'5a - Savings Tracker'!AC112</f>
        <v>0</v>
      </c>
      <c r="AC70">
        <f>'5a - Savings Tracker'!AD112</f>
        <v>0</v>
      </c>
      <c r="AD70" t="str">
        <f>'5a - Savings Tracker'!AE112</f>
        <v/>
      </c>
      <c r="AE70" t="str">
        <f>'5a - Savings Tracker'!AF112</f>
        <v/>
      </c>
      <c r="AF70" t="str">
        <f>'5a - Savings Tracker'!AG112</f>
        <v/>
      </c>
      <c r="AG70" t="str">
        <f>'5a - Savings Tracker'!AH112</f>
        <v/>
      </c>
      <c r="AH70" t="str">
        <f>'5a - Savings Tracker'!AI112</f>
        <v/>
      </c>
      <c r="AI70" t="str">
        <f>'5a - Savings Tracker'!AJ112</f>
        <v/>
      </c>
      <c r="AJ70" t="str">
        <f>'5a - Savings Tracker'!AK112</f>
        <v/>
      </c>
      <c r="AK70" t="str">
        <f>'5a - Savings Tracker'!AL112</f>
        <v/>
      </c>
    </row>
    <row r="71" spans="1:37">
      <c r="A71">
        <f>'5a - Savings Tracker'!A113</f>
        <v>70</v>
      </c>
      <c r="B71" t="str">
        <f>'5a - Savings Tracker'!B113</f>
        <v>Swansea Bay UHB</v>
      </c>
      <c r="C71">
        <f>'5a - Savings Tracker'!C113</f>
        <v>0</v>
      </c>
      <c r="D71">
        <f>'5a - Savings Tracker'!D113</f>
        <v>0</v>
      </c>
      <c r="E71">
        <f>'5a - Savings Tracker'!E113</f>
        <v>0</v>
      </c>
      <c r="F71">
        <f>'5a - Savings Tracker'!F113</f>
        <v>0</v>
      </c>
      <c r="G71">
        <f>'5a - Savings Tracker'!G113</f>
        <v>0</v>
      </c>
      <c r="H71">
        <f>'5a - Savings Tracker'!H113</f>
        <v>0</v>
      </c>
      <c r="I71">
        <f>'5a - Savings Tracker'!J113</f>
        <v>0</v>
      </c>
      <c r="J71">
        <f>'5a - Savings Tracker'!K113</f>
        <v>0</v>
      </c>
      <c r="K71">
        <f>'5a - Savings Tracker'!L113</f>
        <v>0</v>
      </c>
      <c r="L71">
        <f>'5a - Savings Tracker'!M113</f>
        <v>0</v>
      </c>
      <c r="M71">
        <f>'5a - Savings Tracker'!N113</f>
        <v>0</v>
      </c>
      <c r="N71">
        <f>'5a - Savings Tracker'!O113</f>
        <v>0</v>
      </c>
      <c r="O71">
        <f>'5a - Savings Tracker'!P113</f>
        <v>0</v>
      </c>
      <c r="P71">
        <f>'5a - Savings Tracker'!Q113</f>
        <v>0</v>
      </c>
      <c r="Q71">
        <f>'5a - Savings Tracker'!R113</f>
        <v>0</v>
      </c>
      <c r="R71">
        <f>'5a - Savings Tracker'!S113</f>
        <v>0</v>
      </c>
      <c r="S71">
        <f>'5a - Savings Tracker'!T113</f>
        <v>0</v>
      </c>
      <c r="T71">
        <f>'5a - Savings Tracker'!U113</f>
        <v>0</v>
      </c>
      <c r="U71">
        <f>'5a - Savings Tracker'!V113</f>
        <v>0</v>
      </c>
      <c r="V71">
        <f>'5a - Savings Tracker'!W113</f>
        <v>0</v>
      </c>
      <c r="W71">
        <f>'5a - Savings Tracker'!X113</f>
        <v>0</v>
      </c>
      <c r="X71">
        <f>'5a - Savings Tracker'!Y113</f>
        <v>0</v>
      </c>
      <c r="Y71">
        <f>'5a - Savings Tracker'!Z113</f>
        <v>0</v>
      </c>
      <c r="Z71">
        <f>'5a - Savings Tracker'!AA113</f>
        <v>0</v>
      </c>
      <c r="AA71">
        <f>'5a - Savings Tracker'!AB113</f>
        <v>0</v>
      </c>
      <c r="AB71">
        <f>'5a - Savings Tracker'!AC113</f>
        <v>0</v>
      </c>
      <c r="AC71">
        <f>'5a - Savings Tracker'!AD113</f>
        <v>0</v>
      </c>
      <c r="AD71" t="str">
        <f>'5a - Savings Tracker'!AE113</f>
        <v/>
      </c>
      <c r="AE71" t="str">
        <f>'5a - Savings Tracker'!AF113</f>
        <v/>
      </c>
      <c r="AF71" t="str">
        <f>'5a - Savings Tracker'!AG113</f>
        <v/>
      </c>
      <c r="AG71" t="str">
        <f>'5a - Savings Tracker'!AH113</f>
        <v/>
      </c>
      <c r="AH71" t="str">
        <f>'5a - Savings Tracker'!AI113</f>
        <v/>
      </c>
      <c r="AI71" t="str">
        <f>'5a - Savings Tracker'!AJ113</f>
        <v/>
      </c>
      <c r="AJ71" t="str">
        <f>'5a - Savings Tracker'!AK113</f>
        <v/>
      </c>
      <c r="AK71" t="str">
        <f>'5a - Savings Tracker'!AL113</f>
        <v/>
      </c>
    </row>
    <row r="72" spans="1:37">
      <c r="A72">
        <f>'5a - Savings Tracker'!A114</f>
        <v>71</v>
      </c>
      <c r="B72" t="str">
        <f>'5a - Savings Tracker'!B114</f>
        <v>Swansea Bay UHB</v>
      </c>
      <c r="C72">
        <f>'5a - Savings Tracker'!C114</f>
        <v>0</v>
      </c>
      <c r="D72">
        <f>'5a - Savings Tracker'!D114</f>
        <v>0</v>
      </c>
      <c r="E72">
        <f>'5a - Savings Tracker'!E114</f>
        <v>0</v>
      </c>
      <c r="F72">
        <f>'5a - Savings Tracker'!F114</f>
        <v>0</v>
      </c>
      <c r="G72">
        <f>'5a - Savings Tracker'!G114</f>
        <v>0</v>
      </c>
      <c r="H72">
        <f>'5a - Savings Tracker'!H114</f>
        <v>0</v>
      </c>
      <c r="I72">
        <f>'5a - Savings Tracker'!J114</f>
        <v>0</v>
      </c>
      <c r="J72">
        <f>'5a - Savings Tracker'!K114</f>
        <v>0</v>
      </c>
      <c r="K72">
        <f>'5a - Savings Tracker'!L114</f>
        <v>0</v>
      </c>
      <c r="L72">
        <f>'5a - Savings Tracker'!M114</f>
        <v>0</v>
      </c>
      <c r="M72">
        <f>'5a - Savings Tracker'!N114</f>
        <v>0</v>
      </c>
      <c r="N72">
        <f>'5a - Savings Tracker'!O114</f>
        <v>0</v>
      </c>
      <c r="O72">
        <f>'5a - Savings Tracker'!P114</f>
        <v>0</v>
      </c>
      <c r="P72">
        <f>'5a - Savings Tracker'!Q114</f>
        <v>0</v>
      </c>
      <c r="Q72">
        <f>'5a - Savings Tracker'!R114</f>
        <v>0</v>
      </c>
      <c r="R72">
        <f>'5a - Savings Tracker'!S114</f>
        <v>0</v>
      </c>
      <c r="S72">
        <f>'5a - Savings Tracker'!T114</f>
        <v>0</v>
      </c>
      <c r="T72">
        <f>'5a - Savings Tracker'!U114</f>
        <v>0</v>
      </c>
      <c r="U72">
        <f>'5a - Savings Tracker'!V114</f>
        <v>0</v>
      </c>
      <c r="V72">
        <f>'5a - Savings Tracker'!W114</f>
        <v>0</v>
      </c>
      <c r="W72">
        <f>'5a - Savings Tracker'!X114</f>
        <v>0</v>
      </c>
      <c r="X72">
        <f>'5a - Savings Tracker'!Y114</f>
        <v>0</v>
      </c>
      <c r="Y72">
        <f>'5a - Savings Tracker'!Z114</f>
        <v>0</v>
      </c>
      <c r="Z72">
        <f>'5a - Savings Tracker'!AA114</f>
        <v>0</v>
      </c>
      <c r="AA72">
        <f>'5a - Savings Tracker'!AB114</f>
        <v>0</v>
      </c>
      <c r="AB72">
        <f>'5a - Savings Tracker'!AC114</f>
        <v>0</v>
      </c>
      <c r="AC72">
        <f>'5a - Savings Tracker'!AD114</f>
        <v>0</v>
      </c>
      <c r="AD72" t="str">
        <f>'5a - Savings Tracker'!AE114</f>
        <v/>
      </c>
      <c r="AE72" t="str">
        <f>'5a - Savings Tracker'!AF114</f>
        <v/>
      </c>
      <c r="AF72" t="str">
        <f>'5a - Savings Tracker'!AG114</f>
        <v/>
      </c>
      <c r="AG72" t="str">
        <f>'5a - Savings Tracker'!AH114</f>
        <v/>
      </c>
      <c r="AH72" t="str">
        <f>'5a - Savings Tracker'!AI114</f>
        <v/>
      </c>
      <c r="AI72" t="str">
        <f>'5a - Savings Tracker'!AJ114</f>
        <v/>
      </c>
      <c r="AJ72" t="str">
        <f>'5a - Savings Tracker'!AK114</f>
        <v/>
      </c>
      <c r="AK72" t="str">
        <f>'5a - Savings Tracker'!AL114</f>
        <v/>
      </c>
    </row>
    <row r="73" spans="1:37">
      <c r="A73">
        <f>'5a - Savings Tracker'!A115</f>
        <v>72</v>
      </c>
      <c r="B73" t="str">
        <f>'5a - Savings Tracker'!B115</f>
        <v>Swansea Bay UHB</v>
      </c>
      <c r="C73">
        <f>'5a - Savings Tracker'!C115</f>
        <v>0</v>
      </c>
      <c r="D73">
        <f>'5a - Savings Tracker'!D115</f>
        <v>0</v>
      </c>
      <c r="E73">
        <f>'5a - Savings Tracker'!E115</f>
        <v>0</v>
      </c>
      <c r="F73">
        <f>'5a - Savings Tracker'!F115</f>
        <v>0</v>
      </c>
      <c r="G73">
        <f>'5a - Savings Tracker'!G115</f>
        <v>0</v>
      </c>
      <c r="H73">
        <f>'5a - Savings Tracker'!H115</f>
        <v>0</v>
      </c>
      <c r="I73">
        <f>'5a - Savings Tracker'!J115</f>
        <v>0</v>
      </c>
      <c r="J73">
        <f>'5a - Savings Tracker'!K115</f>
        <v>0</v>
      </c>
      <c r="K73">
        <f>'5a - Savings Tracker'!L115</f>
        <v>0</v>
      </c>
      <c r="L73">
        <f>'5a - Savings Tracker'!M115</f>
        <v>0</v>
      </c>
      <c r="M73">
        <f>'5a - Savings Tracker'!N115</f>
        <v>0</v>
      </c>
      <c r="N73">
        <f>'5a - Savings Tracker'!O115</f>
        <v>0</v>
      </c>
      <c r="O73">
        <f>'5a - Savings Tracker'!P115</f>
        <v>0</v>
      </c>
      <c r="P73">
        <f>'5a - Savings Tracker'!Q115</f>
        <v>0</v>
      </c>
      <c r="Q73">
        <f>'5a - Savings Tracker'!R115</f>
        <v>0</v>
      </c>
      <c r="R73">
        <f>'5a - Savings Tracker'!S115</f>
        <v>0</v>
      </c>
      <c r="S73">
        <f>'5a - Savings Tracker'!T115</f>
        <v>0</v>
      </c>
      <c r="T73">
        <f>'5a - Savings Tracker'!U115</f>
        <v>0</v>
      </c>
      <c r="U73">
        <f>'5a - Savings Tracker'!V115</f>
        <v>0</v>
      </c>
      <c r="V73">
        <f>'5a - Savings Tracker'!W115</f>
        <v>0</v>
      </c>
      <c r="W73">
        <f>'5a - Savings Tracker'!X115</f>
        <v>0</v>
      </c>
      <c r="X73">
        <f>'5a - Savings Tracker'!Y115</f>
        <v>0</v>
      </c>
      <c r="Y73">
        <f>'5a - Savings Tracker'!Z115</f>
        <v>0</v>
      </c>
      <c r="Z73">
        <f>'5a - Savings Tracker'!AA115</f>
        <v>0</v>
      </c>
      <c r="AA73">
        <f>'5a - Savings Tracker'!AB115</f>
        <v>0</v>
      </c>
      <c r="AB73">
        <f>'5a - Savings Tracker'!AC115</f>
        <v>0</v>
      </c>
      <c r="AC73">
        <f>'5a - Savings Tracker'!AD115</f>
        <v>0</v>
      </c>
      <c r="AD73" t="str">
        <f>'5a - Savings Tracker'!AE115</f>
        <v/>
      </c>
      <c r="AE73" t="str">
        <f>'5a - Savings Tracker'!AF115</f>
        <v/>
      </c>
      <c r="AF73" t="str">
        <f>'5a - Savings Tracker'!AG115</f>
        <v/>
      </c>
      <c r="AG73" t="str">
        <f>'5a - Savings Tracker'!AH115</f>
        <v/>
      </c>
      <c r="AH73" t="str">
        <f>'5a - Savings Tracker'!AI115</f>
        <v/>
      </c>
      <c r="AI73" t="str">
        <f>'5a - Savings Tracker'!AJ115</f>
        <v/>
      </c>
      <c r="AJ73" t="str">
        <f>'5a - Savings Tracker'!AK115</f>
        <v/>
      </c>
      <c r="AK73" t="str">
        <f>'5a - Savings Tracker'!AL115</f>
        <v/>
      </c>
    </row>
    <row r="74" spans="1:37">
      <c r="A74">
        <f>'5a - Savings Tracker'!A116</f>
        <v>73</v>
      </c>
      <c r="B74" t="str">
        <f>'5a - Savings Tracker'!B116</f>
        <v>Swansea Bay UHB</v>
      </c>
      <c r="C74">
        <f>'5a - Savings Tracker'!C116</f>
        <v>0</v>
      </c>
      <c r="D74">
        <f>'5a - Savings Tracker'!D116</f>
        <v>0</v>
      </c>
      <c r="E74">
        <f>'5a - Savings Tracker'!E116</f>
        <v>0</v>
      </c>
      <c r="F74">
        <f>'5a - Savings Tracker'!F116</f>
        <v>0</v>
      </c>
      <c r="G74">
        <f>'5a - Savings Tracker'!G116</f>
        <v>0</v>
      </c>
      <c r="H74">
        <f>'5a - Savings Tracker'!H116</f>
        <v>0</v>
      </c>
      <c r="I74">
        <f>'5a - Savings Tracker'!J116</f>
        <v>0</v>
      </c>
      <c r="J74">
        <f>'5a - Savings Tracker'!K116</f>
        <v>0</v>
      </c>
      <c r="K74">
        <f>'5a - Savings Tracker'!L116</f>
        <v>0</v>
      </c>
      <c r="L74">
        <f>'5a - Savings Tracker'!M116</f>
        <v>0</v>
      </c>
      <c r="M74">
        <f>'5a - Savings Tracker'!N116</f>
        <v>0</v>
      </c>
      <c r="N74">
        <f>'5a - Savings Tracker'!O116</f>
        <v>0</v>
      </c>
      <c r="O74">
        <f>'5a - Savings Tracker'!P116</f>
        <v>0</v>
      </c>
      <c r="P74">
        <f>'5a - Savings Tracker'!Q116</f>
        <v>0</v>
      </c>
      <c r="Q74">
        <f>'5a - Savings Tracker'!R116</f>
        <v>0</v>
      </c>
      <c r="R74">
        <f>'5a - Savings Tracker'!S116</f>
        <v>0</v>
      </c>
      <c r="S74">
        <f>'5a - Savings Tracker'!T116</f>
        <v>0</v>
      </c>
      <c r="T74">
        <f>'5a - Savings Tracker'!U116</f>
        <v>0</v>
      </c>
      <c r="U74">
        <f>'5a - Savings Tracker'!V116</f>
        <v>0</v>
      </c>
      <c r="V74">
        <f>'5a - Savings Tracker'!W116</f>
        <v>0</v>
      </c>
      <c r="W74">
        <f>'5a - Savings Tracker'!X116</f>
        <v>0</v>
      </c>
      <c r="X74">
        <f>'5a - Savings Tracker'!Y116</f>
        <v>0</v>
      </c>
      <c r="Y74">
        <f>'5a - Savings Tracker'!Z116</f>
        <v>0</v>
      </c>
      <c r="Z74">
        <f>'5a - Savings Tracker'!AA116</f>
        <v>0</v>
      </c>
      <c r="AA74">
        <f>'5a - Savings Tracker'!AB116</f>
        <v>0</v>
      </c>
      <c r="AB74">
        <f>'5a - Savings Tracker'!AC116</f>
        <v>0</v>
      </c>
      <c r="AC74">
        <f>'5a - Savings Tracker'!AD116</f>
        <v>0</v>
      </c>
      <c r="AD74" t="str">
        <f>'5a - Savings Tracker'!AE116</f>
        <v/>
      </c>
      <c r="AE74" t="str">
        <f>'5a - Savings Tracker'!AF116</f>
        <v/>
      </c>
      <c r="AF74" t="str">
        <f>'5a - Savings Tracker'!AG116</f>
        <v/>
      </c>
      <c r="AG74" t="str">
        <f>'5a - Savings Tracker'!AH116</f>
        <v/>
      </c>
      <c r="AH74" t="str">
        <f>'5a - Savings Tracker'!AI116</f>
        <v/>
      </c>
      <c r="AI74" t="str">
        <f>'5a - Savings Tracker'!AJ116</f>
        <v/>
      </c>
      <c r="AJ74" t="str">
        <f>'5a - Savings Tracker'!AK116</f>
        <v/>
      </c>
      <c r="AK74" t="str">
        <f>'5a - Savings Tracker'!AL116</f>
        <v/>
      </c>
    </row>
    <row r="75" spans="1:37">
      <c r="A75">
        <f>'5a - Savings Tracker'!A117</f>
        <v>74</v>
      </c>
      <c r="B75" t="str">
        <f>'5a - Savings Tracker'!B117</f>
        <v>Swansea Bay UHB</v>
      </c>
      <c r="C75">
        <f>'5a - Savings Tracker'!C117</f>
        <v>0</v>
      </c>
      <c r="D75">
        <f>'5a - Savings Tracker'!D117</f>
        <v>0</v>
      </c>
      <c r="E75">
        <f>'5a - Savings Tracker'!E117</f>
        <v>0</v>
      </c>
      <c r="F75">
        <f>'5a - Savings Tracker'!F117</f>
        <v>0</v>
      </c>
      <c r="G75">
        <f>'5a - Savings Tracker'!G117</f>
        <v>0</v>
      </c>
      <c r="H75">
        <f>'5a - Savings Tracker'!H117</f>
        <v>0</v>
      </c>
      <c r="I75">
        <f>'5a - Savings Tracker'!J117</f>
        <v>0</v>
      </c>
      <c r="J75">
        <f>'5a - Savings Tracker'!K117</f>
        <v>0</v>
      </c>
      <c r="K75">
        <f>'5a - Savings Tracker'!L117</f>
        <v>0</v>
      </c>
      <c r="L75">
        <f>'5a - Savings Tracker'!M117</f>
        <v>0</v>
      </c>
      <c r="M75">
        <f>'5a - Savings Tracker'!N117</f>
        <v>0</v>
      </c>
      <c r="N75">
        <f>'5a - Savings Tracker'!O117</f>
        <v>0</v>
      </c>
      <c r="O75">
        <f>'5a - Savings Tracker'!P117</f>
        <v>0</v>
      </c>
      <c r="P75">
        <f>'5a - Savings Tracker'!Q117</f>
        <v>0</v>
      </c>
      <c r="Q75">
        <f>'5a - Savings Tracker'!R117</f>
        <v>0</v>
      </c>
      <c r="R75">
        <f>'5a - Savings Tracker'!S117</f>
        <v>0</v>
      </c>
      <c r="S75">
        <f>'5a - Savings Tracker'!T117</f>
        <v>0</v>
      </c>
      <c r="T75">
        <f>'5a - Savings Tracker'!U117</f>
        <v>0</v>
      </c>
      <c r="U75">
        <f>'5a - Savings Tracker'!V117</f>
        <v>0</v>
      </c>
      <c r="V75">
        <f>'5a - Savings Tracker'!W117</f>
        <v>0</v>
      </c>
      <c r="W75">
        <f>'5a - Savings Tracker'!X117</f>
        <v>0</v>
      </c>
      <c r="X75">
        <f>'5a - Savings Tracker'!Y117</f>
        <v>0</v>
      </c>
      <c r="Y75">
        <f>'5a - Savings Tracker'!Z117</f>
        <v>0</v>
      </c>
      <c r="Z75">
        <f>'5a - Savings Tracker'!AA117</f>
        <v>0</v>
      </c>
      <c r="AA75">
        <f>'5a - Savings Tracker'!AB117</f>
        <v>0</v>
      </c>
      <c r="AB75">
        <f>'5a - Savings Tracker'!AC117</f>
        <v>0</v>
      </c>
      <c r="AC75">
        <f>'5a - Savings Tracker'!AD117</f>
        <v>0</v>
      </c>
      <c r="AD75" t="str">
        <f>'5a - Savings Tracker'!AE117</f>
        <v/>
      </c>
      <c r="AE75" t="str">
        <f>'5a - Savings Tracker'!AF117</f>
        <v/>
      </c>
      <c r="AF75" t="str">
        <f>'5a - Savings Tracker'!AG117</f>
        <v/>
      </c>
      <c r="AG75" t="str">
        <f>'5a - Savings Tracker'!AH117</f>
        <v/>
      </c>
      <c r="AH75" t="str">
        <f>'5a - Savings Tracker'!AI117</f>
        <v/>
      </c>
      <c r="AI75" t="str">
        <f>'5a - Savings Tracker'!AJ117</f>
        <v/>
      </c>
      <c r="AJ75" t="str">
        <f>'5a - Savings Tracker'!AK117</f>
        <v/>
      </c>
      <c r="AK75" t="str">
        <f>'5a - Savings Tracker'!AL117</f>
        <v/>
      </c>
    </row>
    <row r="76" spans="1:37">
      <c r="A76">
        <f>'5a - Savings Tracker'!A118</f>
        <v>75</v>
      </c>
      <c r="B76" t="str">
        <f>'5a - Savings Tracker'!B118</f>
        <v>Swansea Bay UHB</v>
      </c>
      <c r="C76">
        <f>'5a - Savings Tracker'!C118</f>
        <v>0</v>
      </c>
      <c r="D76">
        <f>'5a - Savings Tracker'!D118</f>
        <v>0</v>
      </c>
      <c r="E76">
        <f>'5a - Savings Tracker'!E118</f>
        <v>0</v>
      </c>
      <c r="F76">
        <f>'5a - Savings Tracker'!F118</f>
        <v>0</v>
      </c>
      <c r="G76">
        <f>'5a - Savings Tracker'!G118</f>
        <v>0</v>
      </c>
      <c r="H76">
        <f>'5a - Savings Tracker'!H118</f>
        <v>0</v>
      </c>
      <c r="I76">
        <f>'5a - Savings Tracker'!J118</f>
        <v>0</v>
      </c>
      <c r="J76">
        <f>'5a - Savings Tracker'!K118</f>
        <v>0</v>
      </c>
      <c r="K76">
        <f>'5a - Savings Tracker'!L118</f>
        <v>0</v>
      </c>
      <c r="L76">
        <f>'5a - Savings Tracker'!M118</f>
        <v>0</v>
      </c>
      <c r="M76">
        <f>'5a - Savings Tracker'!N118</f>
        <v>0</v>
      </c>
      <c r="N76">
        <f>'5a - Savings Tracker'!O118</f>
        <v>0</v>
      </c>
      <c r="O76">
        <f>'5a - Savings Tracker'!P118</f>
        <v>0</v>
      </c>
      <c r="P76">
        <f>'5a - Savings Tracker'!Q118</f>
        <v>0</v>
      </c>
      <c r="Q76">
        <f>'5a - Savings Tracker'!R118</f>
        <v>0</v>
      </c>
      <c r="R76">
        <f>'5a - Savings Tracker'!S118</f>
        <v>0</v>
      </c>
      <c r="S76">
        <f>'5a - Savings Tracker'!T118</f>
        <v>0</v>
      </c>
      <c r="T76">
        <f>'5a - Savings Tracker'!U118</f>
        <v>0</v>
      </c>
      <c r="U76">
        <f>'5a - Savings Tracker'!V118</f>
        <v>0</v>
      </c>
      <c r="V76">
        <f>'5a - Savings Tracker'!W118</f>
        <v>0</v>
      </c>
      <c r="W76">
        <f>'5a - Savings Tracker'!X118</f>
        <v>0</v>
      </c>
      <c r="X76">
        <f>'5a - Savings Tracker'!Y118</f>
        <v>0</v>
      </c>
      <c r="Y76">
        <f>'5a - Savings Tracker'!Z118</f>
        <v>0</v>
      </c>
      <c r="Z76">
        <f>'5a - Savings Tracker'!AA118</f>
        <v>0</v>
      </c>
      <c r="AA76">
        <f>'5a - Savings Tracker'!AB118</f>
        <v>0</v>
      </c>
      <c r="AB76">
        <f>'5a - Savings Tracker'!AC118</f>
        <v>0</v>
      </c>
      <c r="AC76">
        <f>'5a - Savings Tracker'!AD118</f>
        <v>0</v>
      </c>
      <c r="AD76" t="str">
        <f>'5a - Savings Tracker'!AE118</f>
        <v/>
      </c>
      <c r="AE76" t="str">
        <f>'5a - Savings Tracker'!AF118</f>
        <v/>
      </c>
      <c r="AF76" t="str">
        <f>'5a - Savings Tracker'!AG118</f>
        <v/>
      </c>
      <c r="AG76" t="str">
        <f>'5a - Savings Tracker'!AH118</f>
        <v/>
      </c>
      <c r="AH76" t="str">
        <f>'5a - Savings Tracker'!AI118</f>
        <v/>
      </c>
      <c r="AI76" t="str">
        <f>'5a - Savings Tracker'!AJ118</f>
        <v/>
      </c>
      <c r="AJ76" t="str">
        <f>'5a - Savings Tracker'!AK118</f>
        <v/>
      </c>
      <c r="AK76" t="str">
        <f>'5a - Savings Tracker'!AL118</f>
        <v/>
      </c>
    </row>
    <row r="77" spans="1:37">
      <c r="A77">
        <f>'5a - Savings Tracker'!A119</f>
        <v>76</v>
      </c>
      <c r="B77" t="str">
        <f>'5a - Savings Tracker'!B119</f>
        <v>Swansea Bay UHB</v>
      </c>
      <c r="C77">
        <f>'5a - Savings Tracker'!C119</f>
        <v>0</v>
      </c>
      <c r="D77">
        <f>'5a - Savings Tracker'!D119</f>
        <v>0</v>
      </c>
      <c r="E77">
        <f>'5a - Savings Tracker'!E119</f>
        <v>0</v>
      </c>
      <c r="F77">
        <f>'5a - Savings Tracker'!F119</f>
        <v>0</v>
      </c>
      <c r="G77">
        <f>'5a - Savings Tracker'!G119</f>
        <v>0</v>
      </c>
      <c r="H77">
        <f>'5a - Savings Tracker'!H119</f>
        <v>0</v>
      </c>
      <c r="I77">
        <f>'5a - Savings Tracker'!J119</f>
        <v>0</v>
      </c>
      <c r="J77">
        <f>'5a - Savings Tracker'!K119</f>
        <v>0</v>
      </c>
      <c r="K77">
        <f>'5a - Savings Tracker'!L119</f>
        <v>0</v>
      </c>
      <c r="L77">
        <f>'5a - Savings Tracker'!M119</f>
        <v>0</v>
      </c>
      <c r="M77">
        <f>'5a - Savings Tracker'!N119</f>
        <v>0</v>
      </c>
      <c r="N77">
        <f>'5a - Savings Tracker'!O119</f>
        <v>0</v>
      </c>
      <c r="O77">
        <f>'5a - Savings Tracker'!P119</f>
        <v>0</v>
      </c>
      <c r="P77">
        <f>'5a - Savings Tracker'!Q119</f>
        <v>0</v>
      </c>
      <c r="Q77">
        <f>'5a - Savings Tracker'!R119</f>
        <v>0</v>
      </c>
      <c r="R77">
        <f>'5a - Savings Tracker'!S119</f>
        <v>0</v>
      </c>
      <c r="S77">
        <f>'5a - Savings Tracker'!T119</f>
        <v>0</v>
      </c>
      <c r="T77">
        <f>'5a - Savings Tracker'!U119</f>
        <v>0</v>
      </c>
      <c r="U77">
        <f>'5a - Savings Tracker'!V119</f>
        <v>0</v>
      </c>
      <c r="V77">
        <f>'5a - Savings Tracker'!W119</f>
        <v>0</v>
      </c>
      <c r="W77">
        <f>'5a - Savings Tracker'!X119</f>
        <v>0</v>
      </c>
      <c r="X77">
        <f>'5a - Savings Tracker'!Y119</f>
        <v>0</v>
      </c>
      <c r="Y77">
        <f>'5a - Savings Tracker'!Z119</f>
        <v>0</v>
      </c>
      <c r="Z77">
        <f>'5a - Savings Tracker'!AA119</f>
        <v>0</v>
      </c>
      <c r="AA77">
        <f>'5a - Savings Tracker'!AB119</f>
        <v>0</v>
      </c>
      <c r="AB77">
        <f>'5a - Savings Tracker'!AC119</f>
        <v>0</v>
      </c>
      <c r="AC77">
        <f>'5a - Savings Tracker'!AD119</f>
        <v>0</v>
      </c>
      <c r="AD77" t="str">
        <f>'5a - Savings Tracker'!AE119</f>
        <v/>
      </c>
      <c r="AE77" t="str">
        <f>'5a - Savings Tracker'!AF119</f>
        <v/>
      </c>
      <c r="AF77" t="str">
        <f>'5a - Savings Tracker'!AG119</f>
        <v/>
      </c>
      <c r="AG77" t="str">
        <f>'5a - Savings Tracker'!AH119</f>
        <v/>
      </c>
      <c r="AH77" t="str">
        <f>'5a - Savings Tracker'!AI119</f>
        <v/>
      </c>
      <c r="AI77" t="str">
        <f>'5a - Savings Tracker'!AJ119</f>
        <v/>
      </c>
      <c r="AJ77" t="str">
        <f>'5a - Savings Tracker'!AK119</f>
        <v/>
      </c>
      <c r="AK77" t="str">
        <f>'5a - Savings Tracker'!AL119</f>
        <v/>
      </c>
    </row>
    <row r="78" spans="1:37">
      <c r="A78">
        <f>'5a - Savings Tracker'!A120</f>
        <v>77</v>
      </c>
      <c r="B78" t="str">
        <f>'5a - Savings Tracker'!B120</f>
        <v>Swansea Bay UHB</v>
      </c>
      <c r="C78">
        <f>'5a - Savings Tracker'!C120</f>
        <v>0</v>
      </c>
      <c r="D78">
        <f>'5a - Savings Tracker'!D120</f>
        <v>0</v>
      </c>
      <c r="E78">
        <f>'5a - Savings Tracker'!E120</f>
        <v>0</v>
      </c>
      <c r="F78">
        <f>'5a - Savings Tracker'!F120</f>
        <v>0</v>
      </c>
      <c r="G78">
        <f>'5a - Savings Tracker'!G120</f>
        <v>0</v>
      </c>
      <c r="H78">
        <f>'5a - Savings Tracker'!H120</f>
        <v>0</v>
      </c>
      <c r="I78">
        <f>'5a - Savings Tracker'!J120</f>
        <v>0</v>
      </c>
      <c r="J78">
        <f>'5a - Savings Tracker'!K120</f>
        <v>0</v>
      </c>
      <c r="K78">
        <f>'5a - Savings Tracker'!L120</f>
        <v>0</v>
      </c>
      <c r="L78">
        <f>'5a - Savings Tracker'!M120</f>
        <v>0</v>
      </c>
      <c r="M78">
        <f>'5a - Savings Tracker'!N120</f>
        <v>0</v>
      </c>
      <c r="N78">
        <f>'5a - Savings Tracker'!O120</f>
        <v>0</v>
      </c>
      <c r="O78">
        <f>'5a - Savings Tracker'!P120</f>
        <v>0</v>
      </c>
      <c r="P78">
        <f>'5a - Savings Tracker'!Q120</f>
        <v>0</v>
      </c>
      <c r="Q78">
        <f>'5a - Savings Tracker'!R120</f>
        <v>0</v>
      </c>
      <c r="R78">
        <f>'5a - Savings Tracker'!S120</f>
        <v>0</v>
      </c>
      <c r="S78">
        <f>'5a - Savings Tracker'!T120</f>
        <v>0</v>
      </c>
      <c r="T78">
        <f>'5a - Savings Tracker'!U120</f>
        <v>0</v>
      </c>
      <c r="U78">
        <f>'5a - Savings Tracker'!V120</f>
        <v>0</v>
      </c>
      <c r="V78">
        <f>'5a - Savings Tracker'!W120</f>
        <v>0</v>
      </c>
      <c r="W78">
        <f>'5a - Savings Tracker'!X120</f>
        <v>0</v>
      </c>
      <c r="X78">
        <f>'5a - Savings Tracker'!Y120</f>
        <v>0</v>
      </c>
      <c r="Y78">
        <f>'5a - Savings Tracker'!Z120</f>
        <v>0</v>
      </c>
      <c r="Z78">
        <f>'5a - Savings Tracker'!AA120</f>
        <v>0</v>
      </c>
      <c r="AA78">
        <f>'5a - Savings Tracker'!AB120</f>
        <v>0</v>
      </c>
      <c r="AB78">
        <f>'5a - Savings Tracker'!AC120</f>
        <v>0</v>
      </c>
      <c r="AC78">
        <f>'5a - Savings Tracker'!AD120</f>
        <v>0</v>
      </c>
      <c r="AD78" t="str">
        <f>'5a - Savings Tracker'!AE120</f>
        <v/>
      </c>
      <c r="AE78" t="str">
        <f>'5a - Savings Tracker'!AF120</f>
        <v/>
      </c>
      <c r="AF78" t="str">
        <f>'5a - Savings Tracker'!AG120</f>
        <v/>
      </c>
      <c r="AG78" t="str">
        <f>'5a - Savings Tracker'!AH120</f>
        <v/>
      </c>
      <c r="AH78" t="str">
        <f>'5a - Savings Tracker'!AI120</f>
        <v/>
      </c>
      <c r="AI78" t="str">
        <f>'5a - Savings Tracker'!AJ120</f>
        <v/>
      </c>
      <c r="AJ78" t="str">
        <f>'5a - Savings Tracker'!AK120</f>
        <v/>
      </c>
      <c r="AK78" t="str">
        <f>'5a - Savings Tracker'!AL120</f>
        <v/>
      </c>
    </row>
    <row r="79" spans="1:37">
      <c r="A79">
        <f>'5a - Savings Tracker'!A121</f>
        <v>78</v>
      </c>
      <c r="B79" t="str">
        <f>'5a - Savings Tracker'!B121</f>
        <v>Swansea Bay UHB</v>
      </c>
      <c r="C79">
        <f>'5a - Savings Tracker'!C121</f>
        <v>0</v>
      </c>
      <c r="D79">
        <f>'5a - Savings Tracker'!D121</f>
        <v>0</v>
      </c>
      <c r="E79">
        <f>'5a - Savings Tracker'!E121</f>
        <v>0</v>
      </c>
      <c r="F79">
        <f>'5a - Savings Tracker'!F121</f>
        <v>0</v>
      </c>
      <c r="G79">
        <f>'5a - Savings Tracker'!G121</f>
        <v>0</v>
      </c>
      <c r="H79">
        <f>'5a - Savings Tracker'!H121</f>
        <v>0</v>
      </c>
      <c r="I79">
        <f>'5a - Savings Tracker'!J121</f>
        <v>0</v>
      </c>
      <c r="J79">
        <f>'5a - Savings Tracker'!K121</f>
        <v>0</v>
      </c>
      <c r="K79">
        <f>'5a - Savings Tracker'!L121</f>
        <v>0</v>
      </c>
      <c r="L79">
        <f>'5a - Savings Tracker'!M121</f>
        <v>0</v>
      </c>
      <c r="M79">
        <f>'5a - Savings Tracker'!N121</f>
        <v>0</v>
      </c>
      <c r="N79">
        <f>'5a - Savings Tracker'!O121</f>
        <v>0</v>
      </c>
      <c r="O79">
        <f>'5a - Savings Tracker'!P121</f>
        <v>0</v>
      </c>
      <c r="P79">
        <f>'5a - Savings Tracker'!Q121</f>
        <v>0</v>
      </c>
      <c r="Q79">
        <f>'5a - Savings Tracker'!R121</f>
        <v>0</v>
      </c>
      <c r="R79">
        <f>'5a - Savings Tracker'!S121</f>
        <v>0</v>
      </c>
      <c r="S79">
        <f>'5a - Savings Tracker'!T121</f>
        <v>0</v>
      </c>
      <c r="T79">
        <f>'5a - Savings Tracker'!U121</f>
        <v>0</v>
      </c>
      <c r="U79">
        <f>'5a - Savings Tracker'!V121</f>
        <v>0</v>
      </c>
      <c r="V79">
        <f>'5a - Savings Tracker'!W121</f>
        <v>0</v>
      </c>
      <c r="W79">
        <f>'5a - Savings Tracker'!X121</f>
        <v>0</v>
      </c>
      <c r="X79">
        <f>'5a - Savings Tracker'!Y121</f>
        <v>0</v>
      </c>
      <c r="Y79">
        <f>'5a - Savings Tracker'!Z121</f>
        <v>0</v>
      </c>
      <c r="Z79">
        <f>'5a - Savings Tracker'!AA121</f>
        <v>0</v>
      </c>
      <c r="AA79">
        <f>'5a - Savings Tracker'!AB121</f>
        <v>0</v>
      </c>
      <c r="AB79">
        <f>'5a - Savings Tracker'!AC121</f>
        <v>0</v>
      </c>
      <c r="AC79">
        <f>'5a - Savings Tracker'!AD121</f>
        <v>0</v>
      </c>
      <c r="AD79" t="str">
        <f>'5a - Savings Tracker'!AE121</f>
        <v/>
      </c>
      <c r="AE79" t="str">
        <f>'5a - Savings Tracker'!AF121</f>
        <v/>
      </c>
      <c r="AF79" t="str">
        <f>'5a - Savings Tracker'!AG121</f>
        <v/>
      </c>
      <c r="AG79" t="str">
        <f>'5a - Savings Tracker'!AH121</f>
        <v/>
      </c>
      <c r="AH79" t="str">
        <f>'5a - Savings Tracker'!AI121</f>
        <v/>
      </c>
      <c r="AI79" t="str">
        <f>'5a - Savings Tracker'!AJ121</f>
        <v/>
      </c>
      <c r="AJ79" t="str">
        <f>'5a - Savings Tracker'!AK121</f>
        <v/>
      </c>
      <c r="AK79" t="str">
        <f>'5a - Savings Tracker'!AL121</f>
        <v/>
      </c>
    </row>
    <row r="80" spans="1:37">
      <c r="A80">
        <f>'5a - Savings Tracker'!A122</f>
        <v>79</v>
      </c>
      <c r="B80" t="str">
        <f>'5a - Savings Tracker'!B122</f>
        <v>Swansea Bay UHB</v>
      </c>
      <c r="C80">
        <f>'5a - Savings Tracker'!C122</f>
        <v>0</v>
      </c>
      <c r="D80">
        <f>'5a - Savings Tracker'!D122</f>
        <v>0</v>
      </c>
      <c r="E80">
        <f>'5a - Savings Tracker'!E122</f>
        <v>0</v>
      </c>
      <c r="F80">
        <f>'5a - Savings Tracker'!F122</f>
        <v>0</v>
      </c>
      <c r="G80">
        <f>'5a - Savings Tracker'!G122</f>
        <v>0</v>
      </c>
      <c r="H80">
        <f>'5a - Savings Tracker'!H122</f>
        <v>0</v>
      </c>
      <c r="I80">
        <f>'5a - Savings Tracker'!J122</f>
        <v>0</v>
      </c>
      <c r="J80">
        <f>'5a - Savings Tracker'!K122</f>
        <v>0</v>
      </c>
      <c r="K80">
        <f>'5a - Savings Tracker'!L122</f>
        <v>0</v>
      </c>
      <c r="L80">
        <f>'5a - Savings Tracker'!M122</f>
        <v>0</v>
      </c>
      <c r="M80">
        <f>'5a - Savings Tracker'!N122</f>
        <v>0</v>
      </c>
      <c r="N80">
        <f>'5a - Savings Tracker'!O122</f>
        <v>0</v>
      </c>
      <c r="O80">
        <f>'5a - Savings Tracker'!P122</f>
        <v>0</v>
      </c>
      <c r="P80">
        <f>'5a - Savings Tracker'!Q122</f>
        <v>0</v>
      </c>
      <c r="Q80">
        <f>'5a - Savings Tracker'!R122</f>
        <v>0</v>
      </c>
      <c r="R80">
        <f>'5a - Savings Tracker'!S122</f>
        <v>0</v>
      </c>
      <c r="S80">
        <f>'5a - Savings Tracker'!T122</f>
        <v>0</v>
      </c>
      <c r="T80">
        <f>'5a - Savings Tracker'!U122</f>
        <v>0</v>
      </c>
      <c r="U80">
        <f>'5a - Savings Tracker'!V122</f>
        <v>0</v>
      </c>
      <c r="V80">
        <f>'5a - Savings Tracker'!W122</f>
        <v>0</v>
      </c>
      <c r="W80">
        <f>'5a - Savings Tracker'!X122</f>
        <v>0</v>
      </c>
      <c r="X80">
        <f>'5a - Savings Tracker'!Y122</f>
        <v>0</v>
      </c>
      <c r="Y80">
        <f>'5a - Savings Tracker'!Z122</f>
        <v>0</v>
      </c>
      <c r="Z80">
        <f>'5a - Savings Tracker'!AA122</f>
        <v>0</v>
      </c>
      <c r="AA80">
        <f>'5a - Savings Tracker'!AB122</f>
        <v>0</v>
      </c>
      <c r="AB80">
        <f>'5a - Savings Tracker'!AC122</f>
        <v>0</v>
      </c>
      <c r="AC80">
        <f>'5a - Savings Tracker'!AD122</f>
        <v>0</v>
      </c>
      <c r="AD80" t="str">
        <f>'5a - Savings Tracker'!AE122</f>
        <v/>
      </c>
      <c r="AE80" t="str">
        <f>'5a - Savings Tracker'!AF122</f>
        <v/>
      </c>
      <c r="AF80" t="str">
        <f>'5a - Savings Tracker'!AG122</f>
        <v/>
      </c>
      <c r="AG80" t="str">
        <f>'5a - Savings Tracker'!AH122</f>
        <v/>
      </c>
      <c r="AH80" t="str">
        <f>'5a - Savings Tracker'!AI122</f>
        <v/>
      </c>
      <c r="AI80" t="str">
        <f>'5a - Savings Tracker'!AJ122</f>
        <v/>
      </c>
      <c r="AJ80" t="str">
        <f>'5a - Savings Tracker'!AK122</f>
        <v/>
      </c>
      <c r="AK80" t="str">
        <f>'5a - Savings Tracker'!AL122</f>
        <v/>
      </c>
    </row>
    <row r="81" spans="1:37">
      <c r="A81">
        <f>'5a - Savings Tracker'!A123</f>
        <v>80</v>
      </c>
      <c r="B81" t="str">
        <f>'5a - Savings Tracker'!B123</f>
        <v>Swansea Bay UHB</v>
      </c>
      <c r="C81">
        <f>'5a - Savings Tracker'!C123</f>
        <v>0</v>
      </c>
      <c r="D81">
        <f>'5a - Savings Tracker'!D123</f>
        <v>0</v>
      </c>
      <c r="E81">
        <f>'5a - Savings Tracker'!E123</f>
        <v>0</v>
      </c>
      <c r="F81">
        <f>'5a - Savings Tracker'!F123</f>
        <v>0</v>
      </c>
      <c r="G81">
        <f>'5a - Savings Tracker'!G123</f>
        <v>0</v>
      </c>
      <c r="H81">
        <f>'5a - Savings Tracker'!H123</f>
        <v>0</v>
      </c>
      <c r="I81">
        <f>'5a - Savings Tracker'!J123</f>
        <v>0</v>
      </c>
      <c r="J81">
        <f>'5a - Savings Tracker'!K123</f>
        <v>0</v>
      </c>
      <c r="K81">
        <f>'5a - Savings Tracker'!L123</f>
        <v>0</v>
      </c>
      <c r="L81">
        <f>'5a - Savings Tracker'!M123</f>
        <v>0</v>
      </c>
      <c r="M81">
        <f>'5a - Savings Tracker'!N123</f>
        <v>0</v>
      </c>
      <c r="N81">
        <f>'5a - Savings Tracker'!O123</f>
        <v>0</v>
      </c>
      <c r="O81">
        <f>'5a - Savings Tracker'!P123</f>
        <v>0</v>
      </c>
      <c r="P81">
        <f>'5a - Savings Tracker'!Q123</f>
        <v>0</v>
      </c>
      <c r="Q81">
        <f>'5a - Savings Tracker'!R123</f>
        <v>0</v>
      </c>
      <c r="R81">
        <f>'5a - Savings Tracker'!S123</f>
        <v>0</v>
      </c>
      <c r="S81">
        <f>'5a - Savings Tracker'!T123</f>
        <v>0</v>
      </c>
      <c r="T81">
        <f>'5a - Savings Tracker'!U123</f>
        <v>0</v>
      </c>
      <c r="U81">
        <f>'5a - Savings Tracker'!V123</f>
        <v>0</v>
      </c>
      <c r="V81">
        <f>'5a - Savings Tracker'!W123</f>
        <v>0</v>
      </c>
      <c r="W81">
        <f>'5a - Savings Tracker'!X123</f>
        <v>0</v>
      </c>
      <c r="X81">
        <f>'5a - Savings Tracker'!Y123</f>
        <v>0</v>
      </c>
      <c r="Y81">
        <f>'5a - Savings Tracker'!Z123</f>
        <v>0</v>
      </c>
      <c r="Z81">
        <f>'5a - Savings Tracker'!AA123</f>
        <v>0</v>
      </c>
      <c r="AA81">
        <f>'5a - Savings Tracker'!AB123</f>
        <v>0</v>
      </c>
      <c r="AB81">
        <f>'5a - Savings Tracker'!AC123</f>
        <v>0</v>
      </c>
      <c r="AC81">
        <f>'5a - Savings Tracker'!AD123</f>
        <v>0</v>
      </c>
      <c r="AD81" t="str">
        <f>'5a - Savings Tracker'!AE123</f>
        <v/>
      </c>
      <c r="AE81" t="str">
        <f>'5a - Savings Tracker'!AF123</f>
        <v/>
      </c>
      <c r="AF81" t="str">
        <f>'5a - Savings Tracker'!AG123</f>
        <v/>
      </c>
      <c r="AG81" t="str">
        <f>'5a - Savings Tracker'!AH123</f>
        <v/>
      </c>
      <c r="AH81" t="str">
        <f>'5a - Savings Tracker'!AI123</f>
        <v/>
      </c>
      <c r="AI81" t="str">
        <f>'5a - Savings Tracker'!AJ123</f>
        <v/>
      </c>
      <c r="AJ81" t="str">
        <f>'5a - Savings Tracker'!AK123</f>
        <v/>
      </c>
      <c r="AK81" t="str">
        <f>'5a - Savings Tracker'!AL123</f>
        <v/>
      </c>
    </row>
    <row r="82" spans="1:37">
      <c r="A82">
        <f>'5a - Savings Tracker'!A124</f>
        <v>81</v>
      </c>
      <c r="B82" t="str">
        <f>'5a - Savings Tracker'!B124</f>
        <v>Swansea Bay UHB</v>
      </c>
      <c r="C82">
        <f>'5a - Savings Tracker'!C124</f>
        <v>0</v>
      </c>
      <c r="D82">
        <f>'5a - Savings Tracker'!D124</f>
        <v>0</v>
      </c>
      <c r="E82">
        <f>'5a - Savings Tracker'!E124</f>
        <v>0</v>
      </c>
      <c r="F82">
        <f>'5a - Savings Tracker'!F124</f>
        <v>0</v>
      </c>
      <c r="G82">
        <f>'5a - Savings Tracker'!G124</f>
        <v>0</v>
      </c>
      <c r="H82">
        <f>'5a - Savings Tracker'!H124</f>
        <v>0</v>
      </c>
      <c r="I82">
        <f>'5a - Savings Tracker'!J124</f>
        <v>0</v>
      </c>
      <c r="J82">
        <f>'5a - Savings Tracker'!K124</f>
        <v>0</v>
      </c>
      <c r="K82">
        <f>'5a - Savings Tracker'!L124</f>
        <v>0</v>
      </c>
      <c r="L82">
        <f>'5a - Savings Tracker'!M124</f>
        <v>0</v>
      </c>
      <c r="M82">
        <f>'5a - Savings Tracker'!N124</f>
        <v>0</v>
      </c>
      <c r="N82">
        <f>'5a - Savings Tracker'!O124</f>
        <v>0</v>
      </c>
      <c r="O82">
        <f>'5a - Savings Tracker'!P124</f>
        <v>0</v>
      </c>
      <c r="P82">
        <f>'5a - Savings Tracker'!Q124</f>
        <v>0</v>
      </c>
      <c r="Q82">
        <f>'5a - Savings Tracker'!R124</f>
        <v>0</v>
      </c>
      <c r="R82">
        <f>'5a - Savings Tracker'!S124</f>
        <v>0</v>
      </c>
      <c r="S82">
        <f>'5a - Savings Tracker'!T124</f>
        <v>0</v>
      </c>
      <c r="T82">
        <f>'5a - Savings Tracker'!U124</f>
        <v>0</v>
      </c>
      <c r="U82">
        <f>'5a - Savings Tracker'!V124</f>
        <v>0</v>
      </c>
      <c r="V82">
        <f>'5a - Savings Tracker'!W124</f>
        <v>0</v>
      </c>
      <c r="W82">
        <f>'5a - Savings Tracker'!X124</f>
        <v>0</v>
      </c>
      <c r="X82">
        <f>'5a - Savings Tracker'!Y124</f>
        <v>0</v>
      </c>
      <c r="Y82">
        <f>'5a - Savings Tracker'!Z124</f>
        <v>0</v>
      </c>
      <c r="Z82">
        <f>'5a - Savings Tracker'!AA124</f>
        <v>0</v>
      </c>
      <c r="AA82">
        <f>'5a - Savings Tracker'!AB124</f>
        <v>0</v>
      </c>
      <c r="AB82">
        <f>'5a - Savings Tracker'!AC124</f>
        <v>0</v>
      </c>
      <c r="AC82">
        <f>'5a - Savings Tracker'!AD124</f>
        <v>0</v>
      </c>
      <c r="AD82" t="str">
        <f>'5a - Savings Tracker'!AE124</f>
        <v/>
      </c>
      <c r="AE82" t="str">
        <f>'5a - Savings Tracker'!AF124</f>
        <v/>
      </c>
      <c r="AF82" t="str">
        <f>'5a - Savings Tracker'!AG124</f>
        <v/>
      </c>
      <c r="AG82" t="str">
        <f>'5a - Savings Tracker'!AH124</f>
        <v/>
      </c>
      <c r="AH82" t="str">
        <f>'5a - Savings Tracker'!AI124</f>
        <v/>
      </c>
      <c r="AI82" t="str">
        <f>'5a - Savings Tracker'!AJ124</f>
        <v/>
      </c>
      <c r="AJ82" t="str">
        <f>'5a - Savings Tracker'!AK124</f>
        <v/>
      </c>
      <c r="AK82" t="str">
        <f>'5a - Savings Tracker'!AL124</f>
        <v/>
      </c>
    </row>
    <row r="83" spans="1:37">
      <c r="A83">
        <f>'5a - Savings Tracker'!A125</f>
        <v>82</v>
      </c>
      <c r="B83" t="str">
        <f>'5a - Savings Tracker'!B125</f>
        <v>Swansea Bay UHB</v>
      </c>
      <c r="C83">
        <f>'5a - Savings Tracker'!C125</f>
        <v>0</v>
      </c>
      <c r="D83">
        <f>'5a - Savings Tracker'!D125</f>
        <v>0</v>
      </c>
      <c r="E83">
        <f>'5a - Savings Tracker'!E125</f>
        <v>0</v>
      </c>
      <c r="F83">
        <f>'5a - Savings Tracker'!F125</f>
        <v>0</v>
      </c>
      <c r="G83">
        <f>'5a - Savings Tracker'!G125</f>
        <v>0</v>
      </c>
      <c r="H83">
        <f>'5a - Savings Tracker'!H125</f>
        <v>0</v>
      </c>
      <c r="I83">
        <f>'5a - Savings Tracker'!J125</f>
        <v>0</v>
      </c>
      <c r="J83">
        <f>'5a - Savings Tracker'!K125</f>
        <v>0</v>
      </c>
      <c r="K83">
        <f>'5a - Savings Tracker'!L125</f>
        <v>0</v>
      </c>
      <c r="L83">
        <f>'5a - Savings Tracker'!M125</f>
        <v>0</v>
      </c>
      <c r="M83">
        <f>'5a - Savings Tracker'!N125</f>
        <v>0</v>
      </c>
      <c r="N83">
        <f>'5a - Savings Tracker'!O125</f>
        <v>0</v>
      </c>
      <c r="O83">
        <f>'5a - Savings Tracker'!P125</f>
        <v>0</v>
      </c>
      <c r="P83">
        <f>'5a - Savings Tracker'!Q125</f>
        <v>0</v>
      </c>
      <c r="Q83">
        <f>'5a - Savings Tracker'!R125</f>
        <v>0</v>
      </c>
      <c r="R83">
        <f>'5a - Savings Tracker'!S125</f>
        <v>0</v>
      </c>
      <c r="S83">
        <f>'5a - Savings Tracker'!T125</f>
        <v>0</v>
      </c>
      <c r="T83">
        <f>'5a - Savings Tracker'!U125</f>
        <v>0</v>
      </c>
      <c r="U83">
        <f>'5a - Savings Tracker'!V125</f>
        <v>0</v>
      </c>
      <c r="V83">
        <f>'5a - Savings Tracker'!W125</f>
        <v>0</v>
      </c>
      <c r="W83">
        <f>'5a - Savings Tracker'!X125</f>
        <v>0</v>
      </c>
      <c r="X83">
        <f>'5a - Savings Tracker'!Y125</f>
        <v>0</v>
      </c>
      <c r="Y83">
        <f>'5a - Savings Tracker'!Z125</f>
        <v>0</v>
      </c>
      <c r="Z83">
        <f>'5a - Savings Tracker'!AA125</f>
        <v>0</v>
      </c>
      <c r="AA83">
        <f>'5a - Savings Tracker'!AB125</f>
        <v>0</v>
      </c>
      <c r="AB83">
        <f>'5a - Savings Tracker'!AC125</f>
        <v>0</v>
      </c>
      <c r="AC83">
        <f>'5a - Savings Tracker'!AD125</f>
        <v>0</v>
      </c>
      <c r="AD83" t="str">
        <f>'5a - Savings Tracker'!AE125</f>
        <v/>
      </c>
      <c r="AE83" t="str">
        <f>'5a - Savings Tracker'!AF125</f>
        <v/>
      </c>
      <c r="AF83" t="str">
        <f>'5a - Savings Tracker'!AG125</f>
        <v/>
      </c>
      <c r="AG83" t="str">
        <f>'5a - Savings Tracker'!AH125</f>
        <v/>
      </c>
      <c r="AH83" t="str">
        <f>'5a - Savings Tracker'!AI125</f>
        <v/>
      </c>
      <c r="AI83" t="str">
        <f>'5a - Savings Tracker'!AJ125</f>
        <v/>
      </c>
      <c r="AJ83" t="str">
        <f>'5a - Savings Tracker'!AK125</f>
        <v/>
      </c>
      <c r="AK83" t="str">
        <f>'5a - Savings Tracker'!AL125</f>
        <v/>
      </c>
    </row>
    <row r="84" spans="1:37">
      <c r="A84">
        <f>'5a - Savings Tracker'!A126</f>
        <v>83</v>
      </c>
      <c r="B84" t="str">
        <f>'5a - Savings Tracker'!B126</f>
        <v>Swansea Bay UHB</v>
      </c>
      <c r="C84">
        <f>'5a - Savings Tracker'!C126</f>
        <v>0</v>
      </c>
      <c r="D84">
        <f>'5a - Savings Tracker'!D126</f>
        <v>0</v>
      </c>
      <c r="E84">
        <f>'5a - Savings Tracker'!E126</f>
        <v>0</v>
      </c>
      <c r="F84">
        <f>'5a - Savings Tracker'!F126</f>
        <v>0</v>
      </c>
      <c r="G84">
        <f>'5a - Savings Tracker'!G126</f>
        <v>0</v>
      </c>
      <c r="H84">
        <f>'5a - Savings Tracker'!H126</f>
        <v>0</v>
      </c>
      <c r="I84">
        <f>'5a - Savings Tracker'!J126</f>
        <v>0</v>
      </c>
      <c r="J84">
        <f>'5a - Savings Tracker'!K126</f>
        <v>0</v>
      </c>
      <c r="K84">
        <f>'5a - Savings Tracker'!L126</f>
        <v>0</v>
      </c>
      <c r="L84">
        <f>'5a - Savings Tracker'!M126</f>
        <v>0</v>
      </c>
      <c r="M84">
        <f>'5a - Savings Tracker'!N126</f>
        <v>0</v>
      </c>
      <c r="N84">
        <f>'5a - Savings Tracker'!O126</f>
        <v>0</v>
      </c>
      <c r="O84">
        <f>'5a - Savings Tracker'!P126</f>
        <v>0</v>
      </c>
      <c r="P84">
        <f>'5a - Savings Tracker'!Q126</f>
        <v>0</v>
      </c>
      <c r="Q84">
        <f>'5a - Savings Tracker'!R126</f>
        <v>0</v>
      </c>
      <c r="R84">
        <f>'5a - Savings Tracker'!S126</f>
        <v>0</v>
      </c>
      <c r="S84">
        <f>'5a - Savings Tracker'!T126</f>
        <v>0</v>
      </c>
      <c r="T84">
        <f>'5a - Savings Tracker'!U126</f>
        <v>0</v>
      </c>
      <c r="U84">
        <f>'5a - Savings Tracker'!V126</f>
        <v>0</v>
      </c>
      <c r="V84">
        <f>'5a - Savings Tracker'!W126</f>
        <v>0</v>
      </c>
      <c r="W84">
        <f>'5a - Savings Tracker'!X126</f>
        <v>0</v>
      </c>
      <c r="X84">
        <f>'5a - Savings Tracker'!Y126</f>
        <v>0</v>
      </c>
      <c r="Y84">
        <f>'5a - Savings Tracker'!Z126</f>
        <v>0</v>
      </c>
      <c r="Z84">
        <f>'5a - Savings Tracker'!AA126</f>
        <v>0</v>
      </c>
      <c r="AA84">
        <f>'5a - Savings Tracker'!AB126</f>
        <v>0</v>
      </c>
      <c r="AB84">
        <f>'5a - Savings Tracker'!AC126</f>
        <v>0</v>
      </c>
      <c r="AC84">
        <f>'5a - Savings Tracker'!AD126</f>
        <v>0</v>
      </c>
      <c r="AD84" t="str">
        <f>'5a - Savings Tracker'!AE126</f>
        <v/>
      </c>
      <c r="AE84" t="str">
        <f>'5a - Savings Tracker'!AF126</f>
        <v/>
      </c>
      <c r="AF84" t="str">
        <f>'5a - Savings Tracker'!AG126</f>
        <v/>
      </c>
      <c r="AG84" t="str">
        <f>'5a - Savings Tracker'!AH126</f>
        <v/>
      </c>
      <c r="AH84" t="str">
        <f>'5a - Savings Tracker'!AI126</f>
        <v/>
      </c>
      <c r="AI84" t="str">
        <f>'5a - Savings Tracker'!AJ126</f>
        <v/>
      </c>
      <c r="AJ84" t="str">
        <f>'5a - Savings Tracker'!AK126</f>
        <v/>
      </c>
      <c r="AK84" t="str">
        <f>'5a - Savings Tracker'!AL126</f>
        <v/>
      </c>
    </row>
    <row r="85" spans="1:37">
      <c r="A85">
        <f>'5a - Savings Tracker'!A127</f>
        <v>84</v>
      </c>
      <c r="B85" t="str">
        <f>'5a - Savings Tracker'!B127</f>
        <v>Swansea Bay UHB</v>
      </c>
      <c r="C85">
        <f>'5a - Savings Tracker'!C127</f>
        <v>0</v>
      </c>
      <c r="D85">
        <f>'5a - Savings Tracker'!D127</f>
        <v>0</v>
      </c>
      <c r="E85">
        <f>'5a - Savings Tracker'!E127</f>
        <v>0</v>
      </c>
      <c r="F85">
        <f>'5a - Savings Tracker'!F127</f>
        <v>0</v>
      </c>
      <c r="G85">
        <f>'5a - Savings Tracker'!G127</f>
        <v>0</v>
      </c>
      <c r="H85">
        <f>'5a - Savings Tracker'!H127</f>
        <v>0</v>
      </c>
      <c r="I85">
        <f>'5a - Savings Tracker'!J127</f>
        <v>0</v>
      </c>
      <c r="J85">
        <f>'5a - Savings Tracker'!K127</f>
        <v>0</v>
      </c>
      <c r="K85">
        <f>'5a - Savings Tracker'!L127</f>
        <v>0</v>
      </c>
      <c r="L85">
        <f>'5a - Savings Tracker'!M127</f>
        <v>0</v>
      </c>
      <c r="M85">
        <f>'5a - Savings Tracker'!N127</f>
        <v>0</v>
      </c>
      <c r="N85">
        <f>'5a - Savings Tracker'!O127</f>
        <v>0</v>
      </c>
      <c r="O85">
        <f>'5a - Savings Tracker'!P127</f>
        <v>0</v>
      </c>
      <c r="P85">
        <f>'5a - Savings Tracker'!Q127</f>
        <v>0</v>
      </c>
      <c r="Q85">
        <f>'5a - Savings Tracker'!R127</f>
        <v>0</v>
      </c>
      <c r="R85">
        <f>'5a - Savings Tracker'!S127</f>
        <v>0</v>
      </c>
      <c r="S85">
        <f>'5a - Savings Tracker'!T127</f>
        <v>0</v>
      </c>
      <c r="T85">
        <f>'5a - Savings Tracker'!U127</f>
        <v>0</v>
      </c>
      <c r="U85">
        <f>'5a - Savings Tracker'!V127</f>
        <v>0</v>
      </c>
      <c r="V85">
        <f>'5a - Savings Tracker'!W127</f>
        <v>0</v>
      </c>
      <c r="W85">
        <f>'5a - Savings Tracker'!X127</f>
        <v>0</v>
      </c>
      <c r="X85">
        <f>'5a - Savings Tracker'!Y127</f>
        <v>0</v>
      </c>
      <c r="Y85">
        <f>'5a - Savings Tracker'!Z127</f>
        <v>0</v>
      </c>
      <c r="Z85">
        <f>'5a - Savings Tracker'!AA127</f>
        <v>0</v>
      </c>
      <c r="AA85">
        <f>'5a - Savings Tracker'!AB127</f>
        <v>0</v>
      </c>
      <c r="AB85">
        <f>'5a - Savings Tracker'!AC127</f>
        <v>0</v>
      </c>
      <c r="AC85">
        <f>'5a - Savings Tracker'!AD127</f>
        <v>0</v>
      </c>
      <c r="AD85" t="str">
        <f>'5a - Savings Tracker'!AE127</f>
        <v/>
      </c>
      <c r="AE85" t="str">
        <f>'5a - Savings Tracker'!AF127</f>
        <v/>
      </c>
      <c r="AF85" t="str">
        <f>'5a - Savings Tracker'!AG127</f>
        <v/>
      </c>
      <c r="AG85" t="str">
        <f>'5a - Savings Tracker'!AH127</f>
        <v/>
      </c>
      <c r="AH85" t="str">
        <f>'5a - Savings Tracker'!AI127</f>
        <v/>
      </c>
      <c r="AI85" t="str">
        <f>'5a - Savings Tracker'!AJ127</f>
        <v/>
      </c>
      <c r="AJ85" t="str">
        <f>'5a - Savings Tracker'!AK127</f>
        <v/>
      </c>
      <c r="AK85" t="str">
        <f>'5a - Savings Tracker'!AL127</f>
        <v/>
      </c>
    </row>
    <row r="86" spans="1:37">
      <c r="A86">
        <f>'5a - Savings Tracker'!A128</f>
        <v>85</v>
      </c>
      <c r="B86" t="str">
        <f>'5a - Savings Tracker'!B128</f>
        <v>Swansea Bay UHB</v>
      </c>
      <c r="C86">
        <f>'5a - Savings Tracker'!C128</f>
        <v>0</v>
      </c>
      <c r="D86">
        <f>'5a - Savings Tracker'!D128</f>
        <v>0</v>
      </c>
      <c r="E86">
        <f>'5a - Savings Tracker'!E128</f>
        <v>0</v>
      </c>
      <c r="F86">
        <f>'5a - Savings Tracker'!F128</f>
        <v>0</v>
      </c>
      <c r="G86">
        <f>'5a - Savings Tracker'!G128</f>
        <v>0</v>
      </c>
      <c r="H86">
        <f>'5a - Savings Tracker'!H128</f>
        <v>0</v>
      </c>
      <c r="I86">
        <f>'5a - Savings Tracker'!J128</f>
        <v>0</v>
      </c>
      <c r="J86">
        <f>'5a - Savings Tracker'!K128</f>
        <v>0</v>
      </c>
      <c r="K86">
        <f>'5a - Savings Tracker'!L128</f>
        <v>0</v>
      </c>
      <c r="L86">
        <f>'5a - Savings Tracker'!M128</f>
        <v>0</v>
      </c>
      <c r="M86">
        <f>'5a - Savings Tracker'!N128</f>
        <v>0</v>
      </c>
      <c r="N86">
        <f>'5a - Savings Tracker'!O128</f>
        <v>0</v>
      </c>
      <c r="O86">
        <f>'5a - Savings Tracker'!P128</f>
        <v>0</v>
      </c>
      <c r="P86">
        <f>'5a - Savings Tracker'!Q128</f>
        <v>0</v>
      </c>
      <c r="Q86">
        <f>'5a - Savings Tracker'!R128</f>
        <v>0</v>
      </c>
      <c r="R86">
        <f>'5a - Savings Tracker'!S128</f>
        <v>0</v>
      </c>
      <c r="S86">
        <f>'5a - Savings Tracker'!T128</f>
        <v>0</v>
      </c>
      <c r="T86">
        <f>'5a - Savings Tracker'!U128</f>
        <v>0</v>
      </c>
      <c r="U86">
        <f>'5a - Savings Tracker'!V128</f>
        <v>0</v>
      </c>
      <c r="V86">
        <f>'5a - Savings Tracker'!W128</f>
        <v>0</v>
      </c>
      <c r="W86">
        <f>'5a - Savings Tracker'!X128</f>
        <v>0</v>
      </c>
      <c r="X86">
        <f>'5a - Savings Tracker'!Y128</f>
        <v>0</v>
      </c>
      <c r="Y86">
        <f>'5a - Savings Tracker'!Z128</f>
        <v>0</v>
      </c>
      <c r="Z86">
        <f>'5a - Savings Tracker'!AA128</f>
        <v>0</v>
      </c>
      <c r="AA86">
        <f>'5a - Savings Tracker'!AB128</f>
        <v>0</v>
      </c>
      <c r="AB86">
        <f>'5a - Savings Tracker'!AC128</f>
        <v>0</v>
      </c>
      <c r="AC86">
        <f>'5a - Savings Tracker'!AD128</f>
        <v>0</v>
      </c>
      <c r="AD86" t="str">
        <f>'5a - Savings Tracker'!AE128</f>
        <v/>
      </c>
      <c r="AE86" t="str">
        <f>'5a - Savings Tracker'!AF128</f>
        <v/>
      </c>
      <c r="AF86" t="str">
        <f>'5a - Savings Tracker'!AG128</f>
        <v/>
      </c>
      <c r="AG86" t="str">
        <f>'5a - Savings Tracker'!AH128</f>
        <v/>
      </c>
      <c r="AH86" t="str">
        <f>'5a - Savings Tracker'!AI128</f>
        <v/>
      </c>
      <c r="AI86" t="str">
        <f>'5a - Savings Tracker'!AJ128</f>
        <v/>
      </c>
      <c r="AJ86" t="str">
        <f>'5a - Savings Tracker'!AK128</f>
        <v/>
      </c>
      <c r="AK86" t="str">
        <f>'5a - Savings Tracker'!AL128</f>
        <v/>
      </c>
    </row>
    <row r="87" spans="1:37">
      <c r="A87">
        <f>'5a - Savings Tracker'!A129</f>
        <v>86</v>
      </c>
      <c r="B87" t="str">
        <f>'5a - Savings Tracker'!B129</f>
        <v>Swansea Bay UHB</v>
      </c>
      <c r="C87">
        <f>'5a - Savings Tracker'!C129</f>
        <v>0</v>
      </c>
      <c r="D87">
        <f>'5a - Savings Tracker'!D129</f>
        <v>0</v>
      </c>
      <c r="E87">
        <f>'5a - Savings Tracker'!E129</f>
        <v>0</v>
      </c>
      <c r="F87">
        <f>'5a - Savings Tracker'!F129</f>
        <v>0</v>
      </c>
      <c r="G87">
        <f>'5a - Savings Tracker'!G129</f>
        <v>0</v>
      </c>
      <c r="H87">
        <f>'5a - Savings Tracker'!H129</f>
        <v>0</v>
      </c>
      <c r="I87">
        <f>'5a - Savings Tracker'!J129</f>
        <v>0</v>
      </c>
      <c r="J87">
        <f>'5a - Savings Tracker'!K129</f>
        <v>0</v>
      </c>
      <c r="K87">
        <f>'5a - Savings Tracker'!L129</f>
        <v>0</v>
      </c>
      <c r="L87">
        <f>'5a - Savings Tracker'!M129</f>
        <v>0</v>
      </c>
      <c r="M87">
        <f>'5a - Savings Tracker'!N129</f>
        <v>0</v>
      </c>
      <c r="N87">
        <f>'5a - Savings Tracker'!O129</f>
        <v>0</v>
      </c>
      <c r="O87">
        <f>'5a - Savings Tracker'!P129</f>
        <v>0</v>
      </c>
      <c r="P87">
        <f>'5a - Savings Tracker'!Q129</f>
        <v>0</v>
      </c>
      <c r="Q87">
        <f>'5a - Savings Tracker'!R129</f>
        <v>0</v>
      </c>
      <c r="R87">
        <f>'5a - Savings Tracker'!S129</f>
        <v>0</v>
      </c>
      <c r="S87">
        <f>'5a - Savings Tracker'!T129</f>
        <v>0</v>
      </c>
      <c r="T87">
        <f>'5a - Savings Tracker'!U129</f>
        <v>0</v>
      </c>
      <c r="U87">
        <f>'5a - Savings Tracker'!V129</f>
        <v>0</v>
      </c>
      <c r="V87">
        <f>'5a - Savings Tracker'!W129</f>
        <v>0</v>
      </c>
      <c r="W87">
        <f>'5a - Savings Tracker'!X129</f>
        <v>0</v>
      </c>
      <c r="X87">
        <f>'5a - Savings Tracker'!Y129</f>
        <v>0</v>
      </c>
      <c r="Y87">
        <f>'5a - Savings Tracker'!Z129</f>
        <v>0</v>
      </c>
      <c r="Z87">
        <f>'5a - Savings Tracker'!AA129</f>
        <v>0</v>
      </c>
      <c r="AA87">
        <f>'5a - Savings Tracker'!AB129</f>
        <v>0</v>
      </c>
      <c r="AB87">
        <f>'5a - Savings Tracker'!AC129</f>
        <v>0</v>
      </c>
      <c r="AC87">
        <f>'5a - Savings Tracker'!AD129</f>
        <v>0</v>
      </c>
      <c r="AD87" t="str">
        <f>'5a - Savings Tracker'!AE129</f>
        <v/>
      </c>
      <c r="AE87" t="str">
        <f>'5a - Savings Tracker'!AF129</f>
        <v/>
      </c>
      <c r="AF87" t="str">
        <f>'5a - Savings Tracker'!AG129</f>
        <v/>
      </c>
      <c r="AG87" t="str">
        <f>'5a - Savings Tracker'!AH129</f>
        <v/>
      </c>
      <c r="AH87" t="str">
        <f>'5a - Savings Tracker'!AI129</f>
        <v/>
      </c>
      <c r="AI87" t="str">
        <f>'5a - Savings Tracker'!AJ129</f>
        <v/>
      </c>
      <c r="AJ87" t="str">
        <f>'5a - Savings Tracker'!AK129</f>
        <v/>
      </c>
      <c r="AK87" t="str">
        <f>'5a - Savings Tracker'!AL129</f>
        <v/>
      </c>
    </row>
    <row r="88" spans="1:37">
      <c r="A88">
        <f>'5a - Savings Tracker'!A130</f>
        <v>87</v>
      </c>
      <c r="B88" t="str">
        <f>'5a - Savings Tracker'!B130</f>
        <v>Swansea Bay UHB</v>
      </c>
      <c r="C88">
        <f>'5a - Savings Tracker'!C130</f>
        <v>0</v>
      </c>
      <c r="D88">
        <f>'5a - Savings Tracker'!D130</f>
        <v>0</v>
      </c>
      <c r="E88">
        <f>'5a - Savings Tracker'!E130</f>
        <v>0</v>
      </c>
      <c r="F88">
        <f>'5a - Savings Tracker'!F130</f>
        <v>0</v>
      </c>
      <c r="G88">
        <f>'5a - Savings Tracker'!G130</f>
        <v>0</v>
      </c>
      <c r="H88">
        <f>'5a - Savings Tracker'!H130</f>
        <v>0</v>
      </c>
      <c r="I88">
        <f>'5a - Savings Tracker'!J130</f>
        <v>0</v>
      </c>
      <c r="J88">
        <f>'5a - Savings Tracker'!K130</f>
        <v>0</v>
      </c>
      <c r="K88">
        <f>'5a - Savings Tracker'!L130</f>
        <v>0</v>
      </c>
      <c r="L88">
        <f>'5a - Savings Tracker'!M130</f>
        <v>0</v>
      </c>
      <c r="M88">
        <f>'5a - Savings Tracker'!N130</f>
        <v>0</v>
      </c>
      <c r="N88">
        <f>'5a - Savings Tracker'!O130</f>
        <v>0</v>
      </c>
      <c r="O88">
        <f>'5a - Savings Tracker'!P130</f>
        <v>0</v>
      </c>
      <c r="P88">
        <f>'5a - Savings Tracker'!Q130</f>
        <v>0</v>
      </c>
      <c r="Q88">
        <f>'5a - Savings Tracker'!R130</f>
        <v>0</v>
      </c>
      <c r="R88">
        <f>'5a - Savings Tracker'!S130</f>
        <v>0</v>
      </c>
      <c r="S88">
        <f>'5a - Savings Tracker'!T130</f>
        <v>0</v>
      </c>
      <c r="T88">
        <f>'5a - Savings Tracker'!U130</f>
        <v>0</v>
      </c>
      <c r="U88">
        <f>'5a - Savings Tracker'!V130</f>
        <v>0</v>
      </c>
      <c r="V88">
        <f>'5a - Savings Tracker'!W130</f>
        <v>0</v>
      </c>
      <c r="W88">
        <f>'5a - Savings Tracker'!X130</f>
        <v>0</v>
      </c>
      <c r="X88">
        <f>'5a - Savings Tracker'!Y130</f>
        <v>0</v>
      </c>
      <c r="Y88">
        <f>'5a - Savings Tracker'!Z130</f>
        <v>0</v>
      </c>
      <c r="Z88">
        <f>'5a - Savings Tracker'!AA130</f>
        <v>0</v>
      </c>
      <c r="AA88">
        <f>'5a - Savings Tracker'!AB130</f>
        <v>0</v>
      </c>
      <c r="AB88">
        <f>'5a - Savings Tracker'!AC130</f>
        <v>0</v>
      </c>
      <c r="AC88">
        <f>'5a - Savings Tracker'!AD130</f>
        <v>0</v>
      </c>
      <c r="AD88" t="str">
        <f>'5a - Savings Tracker'!AE130</f>
        <v/>
      </c>
      <c r="AE88" t="str">
        <f>'5a - Savings Tracker'!AF130</f>
        <v/>
      </c>
      <c r="AF88" t="str">
        <f>'5a - Savings Tracker'!AG130</f>
        <v/>
      </c>
      <c r="AG88" t="str">
        <f>'5a - Savings Tracker'!AH130</f>
        <v/>
      </c>
      <c r="AH88" t="str">
        <f>'5a - Savings Tracker'!AI130</f>
        <v/>
      </c>
      <c r="AI88" t="str">
        <f>'5a - Savings Tracker'!AJ130</f>
        <v/>
      </c>
      <c r="AJ88" t="str">
        <f>'5a - Savings Tracker'!AK130</f>
        <v/>
      </c>
      <c r="AK88" t="str">
        <f>'5a - Savings Tracker'!AL130</f>
        <v/>
      </c>
    </row>
    <row r="89" spans="1:37">
      <c r="A89">
        <f>'5a - Savings Tracker'!A131</f>
        <v>88</v>
      </c>
      <c r="B89" t="str">
        <f>'5a - Savings Tracker'!B131</f>
        <v>Swansea Bay UHB</v>
      </c>
      <c r="C89">
        <f>'5a - Savings Tracker'!C131</f>
        <v>0</v>
      </c>
      <c r="D89">
        <f>'5a - Savings Tracker'!D131</f>
        <v>0</v>
      </c>
      <c r="E89">
        <f>'5a - Savings Tracker'!E131</f>
        <v>0</v>
      </c>
      <c r="F89">
        <f>'5a - Savings Tracker'!F131</f>
        <v>0</v>
      </c>
      <c r="G89">
        <f>'5a - Savings Tracker'!G131</f>
        <v>0</v>
      </c>
      <c r="H89">
        <f>'5a - Savings Tracker'!H131</f>
        <v>0</v>
      </c>
      <c r="I89">
        <f>'5a - Savings Tracker'!J131</f>
        <v>0</v>
      </c>
      <c r="J89">
        <f>'5a - Savings Tracker'!K131</f>
        <v>0</v>
      </c>
      <c r="K89">
        <f>'5a - Savings Tracker'!L131</f>
        <v>0</v>
      </c>
      <c r="L89">
        <f>'5a - Savings Tracker'!M131</f>
        <v>0</v>
      </c>
      <c r="M89">
        <f>'5a - Savings Tracker'!N131</f>
        <v>0</v>
      </c>
      <c r="N89">
        <f>'5a - Savings Tracker'!O131</f>
        <v>0</v>
      </c>
      <c r="O89">
        <f>'5a - Savings Tracker'!P131</f>
        <v>0</v>
      </c>
      <c r="P89">
        <f>'5a - Savings Tracker'!Q131</f>
        <v>0</v>
      </c>
      <c r="Q89">
        <f>'5a - Savings Tracker'!R131</f>
        <v>0</v>
      </c>
      <c r="R89">
        <f>'5a - Savings Tracker'!S131</f>
        <v>0</v>
      </c>
      <c r="S89">
        <f>'5a - Savings Tracker'!T131</f>
        <v>0</v>
      </c>
      <c r="T89">
        <f>'5a - Savings Tracker'!U131</f>
        <v>0</v>
      </c>
      <c r="U89">
        <f>'5a - Savings Tracker'!V131</f>
        <v>0</v>
      </c>
      <c r="V89">
        <f>'5a - Savings Tracker'!W131</f>
        <v>0</v>
      </c>
      <c r="W89">
        <f>'5a - Savings Tracker'!X131</f>
        <v>0</v>
      </c>
      <c r="X89">
        <f>'5a - Savings Tracker'!Y131</f>
        <v>0</v>
      </c>
      <c r="Y89">
        <f>'5a - Savings Tracker'!Z131</f>
        <v>0</v>
      </c>
      <c r="Z89">
        <f>'5a - Savings Tracker'!AA131</f>
        <v>0</v>
      </c>
      <c r="AA89">
        <f>'5a - Savings Tracker'!AB131</f>
        <v>0</v>
      </c>
      <c r="AB89">
        <f>'5a - Savings Tracker'!AC131</f>
        <v>0</v>
      </c>
      <c r="AC89">
        <f>'5a - Savings Tracker'!AD131</f>
        <v>0</v>
      </c>
      <c r="AD89" t="str">
        <f>'5a - Savings Tracker'!AE131</f>
        <v/>
      </c>
      <c r="AE89" t="str">
        <f>'5a - Savings Tracker'!AF131</f>
        <v/>
      </c>
      <c r="AF89" t="str">
        <f>'5a - Savings Tracker'!AG131</f>
        <v/>
      </c>
      <c r="AG89" t="str">
        <f>'5a - Savings Tracker'!AH131</f>
        <v/>
      </c>
      <c r="AH89" t="str">
        <f>'5a - Savings Tracker'!AI131</f>
        <v/>
      </c>
      <c r="AI89" t="str">
        <f>'5a - Savings Tracker'!AJ131</f>
        <v/>
      </c>
      <c r="AJ89" t="str">
        <f>'5a - Savings Tracker'!AK131</f>
        <v/>
      </c>
      <c r="AK89" t="str">
        <f>'5a - Savings Tracker'!AL131</f>
        <v/>
      </c>
    </row>
    <row r="90" spans="1:37">
      <c r="A90">
        <f>'5a - Savings Tracker'!A132</f>
        <v>89</v>
      </c>
      <c r="B90" t="str">
        <f>'5a - Savings Tracker'!B132</f>
        <v>Swansea Bay UHB</v>
      </c>
      <c r="C90">
        <f>'5a - Savings Tracker'!C132</f>
        <v>0</v>
      </c>
      <c r="D90">
        <f>'5a - Savings Tracker'!D132</f>
        <v>0</v>
      </c>
      <c r="E90">
        <f>'5a - Savings Tracker'!E132</f>
        <v>0</v>
      </c>
      <c r="F90">
        <f>'5a - Savings Tracker'!F132</f>
        <v>0</v>
      </c>
      <c r="G90">
        <f>'5a - Savings Tracker'!G132</f>
        <v>0</v>
      </c>
      <c r="H90">
        <f>'5a - Savings Tracker'!H132</f>
        <v>0</v>
      </c>
      <c r="I90">
        <f>'5a - Savings Tracker'!J132</f>
        <v>0</v>
      </c>
      <c r="J90">
        <f>'5a - Savings Tracker'!K132</f>
        <v>0</v>
      </c>
      <c r="K90">
        <f>'5a - Savings Tracker'!L132</f>
        <v>0</v>
      </c>
      <c r="L90">
        <f>'5a - Savings Tracker'!M132</f>
        <v>0</v>
      </c>
      <c r="M90">
        <f>'5a - Savings Tracker'!N132</f>
        <v>0</v>
      </c>
      <c r="N90">
        <f>'5a - Savings Tracker'!O132</f>
        <v>0</v>
      </c>
      <c r="O90">
        <f>'5a - Savings Tracker'!P132</f>
        <v>0</v>
      </c>
      <c r="P90">
        <f>'5a - Savings Tracker'!Q132</f>
        <v>0</v>
      </c>
      <c r="Q90">
        <f>'5a - Savings Tracker'!R132</f>
        <v>0</v>
      </c>
      <c r="R90">
        <f>'5a - Savings Tracker'!S132</f>
        <v>0</v>
      </c>
      <c r="S90">
        <f>'5a - Savings Tracker'!T132</f>
        <v>0</v>
      </c>
      <c r="T90">
        <f>'5a - Savings Tracker'!U132</f>
        <v>0</v>
      </c>
      <c r="U90">
        <f>'5a - Savings Tracker'!V132</f>
        <v>0</v>
      </c>
      <c r="V90">
        <f>'5a - Savings Tracker'!W132</f>
        <v>0</v>
      </c>
      <c r="W90">
        <f>'5a - Savings Tracker'!X132</f>
        <v>0</v>
      </c>
      <c r="X90">
        <f>'5a - Savings Tracker'!Y132</f>
        <v>0</v>
      </c>
      <c r="Y90">
        <f>'5a - Savings Tracker'!Z132</f>
        <v>0</v>
      </c>
      <c r="Z90">
        <f>'5a - Savings Tracker'!AA132</f>
        <v>0</v>
      </c>
      <c r="AA90">
        <f>'5a - Savings Tracker'!AB132</f>
        <v>0</v>
      </c>
      <c r="AB90">
        <f>'5a - Savings Tracker'!AC132</f>
        <v>0</v>
      </c>
      <c r="AC90">
        <f>'5a - Savings Tracker'!AD132</f>
        <v>0</v>
      </c>
      <c r="AD90" t="str">
        <f>'5a - Savings Tracker'!AE132</f>
        <v/>
      </c>
      <c r="AE90" t="str">
        <f>'5a - Savings Tracker'!AF132</f>
        <v/>
      </c>
      <c r="AF90" t="str">
        <f>'5a - Savings Tracker'!AG132</f>
        <v/>
      </c>
      <c r="AG90" t="str">
        <f>'5a - Savings Tracker'!AH132</f>
        <v/>
      </c>
      <c r="AH90" t="str">
        <f>'5a - Savings Tracker'!AI132</f>
        <v/>
      </c>
      <c r="AI90" t="str">
        <f>'5a - Savings Tracker'!AJ132</f>
        <v/>
      </c>
      <c r="AJ90" t="str">
        <f>'5a - Savings Tracker'!AK132</f>
        <v/>
      </c>
      <c r="AK90" t="str">
        <f>'5a - Savings Tracker'!AL132</f>
        <v/>
      </c>
    </row>
    <row r="91" spans="1:37">
      <c r="A91">
        <f>'5a - Savings Tracker'!A133</f>
        <v>90</v>
      </c>
      <c r="B91" t="str">
        <f>'5a - Savings Tracker'!B133</f>
        <v>Swansea Bay UHB</v>
      </c>
      <c r="C91">
        <f>'5a - Savings Tracker'!C133</f>
        <v>0</v>
      </c>
      <c r="D91">
        <f>'5a - Savings Tracker'!D133</f>
        <v>0</v>
      </c>
      <c r="E91">
        <f>'5a - Savings Tracker'!E133</f>
        <v>0</v>
      </c>
      <c r="F91">
        <f>'5a - Savings Tracker'!F133</f>
        <v>0</v>
      </c>
      <c r="G91">
        <f>'5a - Savings Tracker'!G133</f>
        <v>0</v>
      </c>
      <c r="H91">
        <f>'5a - Savings Tracker'!H133</f>
        <v>0</v>
      </c>
      <c r="I91">
        <f>'5a - Savings Tracker'!J133</f>
        <v>0</v>
      </c>
      <c r="J91">
        <f>'5a - Savings Tracker'!K133</f>
        <v>0</v>
      </c>
      <c r="K91">
        <f>'5a - Savings Tracker'!L133</f>
        <v>0</v>
      </c>
      <c r="L91">
        <f>'5a - Savings Tracker'!M133</f>
        <v>0</v>
      </c>
      <c r="M91">
        <f>'5a - Savings Tracker'!N133</f>
        <v>0</v>
      </c>
      <c r="N91">
        <f>'5a - Savings Tracker'!O133</f>
        <v>0</v>
      </c>
      <c r="O91">
        <f>'5a - Savings Tracker'!P133</f>
        <v>0</v>
      </c>
      <c r="P91">
        <f>'5a - Savings Tracker'!Q133</f>
        <v>0</v>
      </c>
      <c r="Q91">
        <f>'5a - Savings Tracker'!R133</f>
        <v>0</v>
      </c>
      <c r="R91">
        <f>'5a - Savings Tracker'!S133</f>
        <v>0</v>
      </c>
      <c r="S91">
        <f>'5a - Savings Tracker'!T133</f>
        <v>0</v>
      </c>
      <c r="T91">
        <f>'5a - Savings Tracker'!U133</f>
        <v>0</v>
      </c>
      <c r="U91">
        <f>'5a - Savings Tracker'!V133</f>
        <v>0</v>
      </c>
      <c r="V91">
        <f>'5a - Savings Tracker'!W133</f>
        <v>0</v>
      </c>
      <c r="W91">
        <f>'5a - Savings Tracker'!X133</f>
        <v>0</v>
      </c>
      <c r="X91">
        <f>'5a - Savings Tracker'!Y133</f>
        <v>0</v>
      </c>
      <c r="Y91">
        <f>'5a - Savings Tracker'!Z133</f>
        <v>0</v>
      </c>
      <c r="Z91">
        <f>'5a - Savings Tracker'!AA133</f>
        <v>0</v>
      </c>
      <c r="AA91">
        <f>'5a - Savings Tracker'!AB133</f>
        <v>0</v>
      </c>
      <c r="AB91">
        <f>'5a - Savings Tracker'!AC133</f>
        <v>0</v>
      </c>
      <c r="AC91">
        <f>'5a - Savings Tracker'!AD133</f>
        <v>0</v>
      </c>
      <c r="AD91" t="str">
        <f>'5a - Savings Tracker'!AE133</f>
        <v/>
      </c>
      <c r="AE91" t="str">
        <f>'5a - Savings Tracker'!AF133</f>
        <v/>
      </c>
      <c r="AF91" t="str">
        <f>'5a - Savings Tracker'!AG133</f>
        <v/>
      </c>
      <c r="AG91" t="str">
        <f>'5a - Savings Tracker'!AH133</f>
        <v/>
      </c>
      <c r="AH91" t="str">
        <f>'5a - Savings Tracker'!AI133</f>
        <v/>
      </c>
      <c r="AI91" t="str">
        <f>'5a - Savings Tracker'!AJ133</f>
        <v/>
      </c>
      <c r="AJ91" t="str">
        <f>'5a - Savings Tracker'!AK133</f>
        <v/>
      </c>
      <c r="AK91" t="str">
        <f>'5a - Savings Tracker'!AL133</f>
        <v/>
      </c>
    </row>
    <row r="92" spans="1:37">
      <c r="A92">
        <f>'5a - Savings Tracker'!A134</f>
        <v>91</v>
      </c>
      <c r="B92" t="str">
        <f>'5a - Savings Tracker'!B134</f>
        <v>Swansea Bay UHB</v>
      </c>
      <c r="C92">
        <f>'5a - Savings Tracker'!C134</f>
        <v>0</v>
      </c>
      <c r="D92">
        <f>'5a - Savings Tracker'!D134</f>
        <v>0</v>
      </c>
      <c r="E92">
        <f>'5a - Savings Tracker'!E134</f>
        <v>0</v>
      </c>
      <c r="F92">
        <f>'5a - Savings Tracker'!F134</f>
        <v>0</v>
      </c>
      <c r="G92">
        <f>'5a - Savings Tracker'!G134</f>
        <v>0</v>
      </c>
      <c r="H92">
        <f>'5a - Savings Tracker'!H134</f>
        <v>0</v>
      </c>
      <c r="I92">
        <f>'5a - Savings Tracker'!J134</f>
        <v>0</v>
      </c>
      <c r="J92">
        <f>'5a - Savings Tracker'!K134</f>
        <v>0</v>
      </c>
      <c r="K92">
        <f>'5a - Savings Tracker'!L134</f>
        <v>0</v>
      </c>
      <c r="L92">
        <f>'5a - Savings Tracker'!M134</f>
        <v>0</v>
      </c>
      <c r="M92">
        <f>'5a - Savings Tracker'!N134</f>
        <v>0</v>
      </c>
      <c r="N92">
        <f>'5a - Savings Tracker'!O134</f>
        <v>0</v>
      </c>
      <c r="O92">
        <f>'5a - Savings Tracker'!P134</f>
        <v>0</v>
      </c>
      <c r="P92">
        <f>'5a - Savings Tracker'!Q134</f>
        <v>0</v>
      </c>
      <c r="Q92">
        <f>'5a - Savings Tracker'!R134</f>
        <v>0</v>
      </c>
      <c r="R92">
        <f>'5a - Savings Tracker'!S134</f>
        <v>0</v>
      </c>
      <c r="S92">
        <f>'5a - Savings Tracker'!T134</f>
        <v>0</v>
      </c>
      <c r="T92">
        <f>'5a - Savings Tracker'!U134</f>
        <v>0</v>
      </c>
      <c r="U92">
        <f>'5a - Savings Tracker'!V134</f>
        <v>0</v>
      </c>
      <c r="V92">
        <f>'5a - Savings Tracker'!W134</f>
        <v>0</v>
      </c>
      <c r="W92">
        <f>'5a - Savings Tracker'!X134</f>
        <v>0</v>
      </c>
      <c r="X92">
        <f>'5a - Savings Tracker'!Y134</f>
        <v>0</v>
      </c>
      <c r="Y92">
        <f>'5a - Savings Tracker'!Z134</f>
        <v>0</v>
      </c>
      <c r="Z92">
        <f>'5a - Savings Tracker'!AA134</f>
        <v>0</v>
      </c>
      <c r="AA92">
        <f>'5a - Savings Tracker'!AB134</f>
        <v>0</v>
      </c>
      <c r="AB92">
        <f>'5a - Savings Tracker'!AC134</f>
        <v>0</v>
      </c>
      <c r="AC92">
        <f>'5a - Savings Tracker'!AD134</f>
        <v>0</v>
      </c>
      <c r="AD92" t="str">
        <f>'5a - Savings Tracker'!AE134</f>
        <v/>
      </c>
      <c r="AE92" t="str">
        <f>'5a - Savings Tracker'!AF134</f>
        <v/>
      </c>
      <c r="AF92" t="str">
        <f>'5a - Savings Tracker'!AG134</f>
        <v/>
      </c>
      <c r="AG92" t="str">
        <f>'5a - Savings Tracker'!AH134</f>
        <v/>
      </c>
      <c r="AH92" t="str">
        <f>'5a - Savings Tracker'!AI134</f>
        <v/>
      </c>
      <c r="AI92" t="str">
        <f>'5a - Savings Tracker'!AJ134</f>
        <v/>
      </c>
      <c r="AJ92" t="str">
        <f>'5a - Savings Tracker'!AK134</f>
        <v/>
      </c>
      <c r="AK92" t="str">
        <f>'5a - Savings Tracker'!AL134</f>
        <v/>
      </c>
    </row>
    <row r="93" spans="1:37">
      <c r="A93">
        <f>'5a - Savings Tracker'!A135</f>
        <v>92</v>
      </c>
      <c r="B93" t="str">
        <f>'5a - Savings Tracker'!B135</f>
        <v>Swansea Bay UHB</v>
      </c>
      <c r="C93">
        <f>'5a - Savings Tracker'!C135</f>
        <v>0</v>
      </c>
      <c r="D93">
        <f>'5a - Savings Tracker'!D135</f>
        <v>0</v>
      </c>
      <c r="E93">
        <f>'5a - Savings Tracker'!E135</f>
        <v>0</v>
      </c>
      <c r="F93">
        <f>'5a - Savings Tracker'!F135</f>
        <v>0</v>
      </c>
      <c r="G93">
        <f>'5a - Savings Tracker'!G135</f>
        <v>0</v>
      </c>
      <c r="H93">
        <f>'5a - Savings Tracker'!H135</f>
        <v>0</v>
      </c>
      <c r="I93">
        <f>'5a - Savings Tracker'!J135</f>
        <v>0</v>
      </c>
      <c r="J93">
        <f>'5a - Savings Tracker'!K135</f>
        <v>0</v>
      </c>
      <c r="K93">
        <f>'5a - Savings Tracker'!L135</f>
        <v>0</v>
      </c>
      <c r="L93">
        <f>'5a - Savings Tracker'!M135</f>
        <v>0</v>
      </c>
      <c r="M93">
        <f>'5a - Savings Tracker'!N135</f>
        <v>0</v>
      </c>
      <c r="N93">
        <f>'5a - Savings Tracker'!O135</f>
        <v>0</v>
      </c>
      <c r="O93">
        <f>'5a - Savings Tracker'!P135</f>
        <v>0</v>
      </c>
      <c r="P93">
        <f>'5a - Savings Tracker'!Q135</f>
        <v>0</v>
      </c>
      <c r="Q93">
        <f>'5a - Savings Tracker'!R135</f>
        <v>0</v>
      </c>
      <c r="R93">
        <f>'5a - Savings Tracker'!S135</f>
        <v>0</v>
      </c>
      <c r="S93">
        <f>'5a - Savings Tracker'!T135</f>
        <v>0</v>
      </c>
      <c r="T93">
        <f>'5a - Savings Tracker'!U135</f>
        <v>0</v>
      </c>
      <c r="U93">
        <f>'5a - Savings Tracker'!V135</f>
        <v>0</v>
      </c>
      <c r="V93">
        <f>'5a - Savings Tracker'!W135</f>
        <v>0</v>
      </c>
      <c r="W93">
        <f>'5a - Savings Tracker'!X135</f>
        <v>0</v>
      </c>
      <c r="X93">
        <f>'5a - Savings Tracker'!Y135</f>
        <v>0</v>
      </c>
      <c r="Y93">
        <f>'5a - Savings Tracker'!Z135</f>
        <v>0</v>
      </c>
      <c r="Z93">
        <f>'5a - Savings Tracker'!AA135</f>
        <v>0</v>
      </c>
      <c r="AA93">
        <f>'5a - Savings Tracker'!AB135</f>
        <v>0</v>
      </c>
      <c r="AB93">
        <f>'5a - Savings Tracker'!AC135</f>
        <v>0</v>
      </c>
      <c r="AC93">
        <f>'5a - Savings Tracker'!AD135</f>
        <v>0</v>
      </c>
      <c r="AD93" t="str">
        <f>'5a - Savings Tracker'!AE135</f>
        <v/>
      </c>
      <c r="AE93" t="str">
        <f>'5a - Savings Tracker'!AF135</f>
        <v/>
      </c>
      <c r="AF93" t="str">
        <f>'5a - Savings Tracker'!AG135</f>
        <v/>
      </c>
      <c r="AG93" t="str">
        <f>'5a - Savings Tracker'!AH135</f>
        <v/>
      </c>
      <c r="AH93" t="str">
        <f>'5a - Savings Tracker'!AI135</f>
        <v/>
      </c>
      <c r="AI93" t="str">
        <f>'5a - Savings Tracker'!AJ135</f>
        <v/>
      </c>
      <c r="AJ93" t="str">
        <f>'5a - Savings Tracker'!AK135</f>
        <v/>
      </c>
      <c r="AK93" t="str">
        <f>'5a - Savings Tracker'!AL135</f>
        <v/>
      </c>
    </row>
    <row r="94" spans="1:37">
      <c r="A94">
        <f>'5a - Savings Tracker'!A136</f>
        <v>93</v>
      </c>
      <c r="B94" t="str">
        <f>'5a - Savings Tracker'!B136</f>
        <v>Swansea Bay UHB</v>
      </c>
      <c r="C94">
        <f>'5a - Savings Tracker'!C136</f>
        <v>0</v>
      </c>
      <c r="D94">
        <f>'5a - Savings Tracker'!D136</f>
        <v>0</v>
      </c>
      <c r="E94">
        <f>'5a - Savings Tracker'!E136</f>
        <v>0</v>
      </c>
      <c r="F94">
        <f>'5a - Savings Tracker'!F136</f>
        <v>0</v>
      </c>
      <c r="G94">
        <f>'5a - Savings Tracker'!G136</f>
        <v>0</v>
      </c>
      <c r="H94">
        <f>'5a - Savings Tracker'!H136</f>
        <v>0</v>
      </c>
      <c r="I94">
        <f>'5a - Savings Tracker'!J136</f>
        <v>0</v>
      </c>
      <c r="J94">
        <f>'5a - Savings Tracker'!K136</f>
        <v>0</v>
      </c>
      <c r="K94">
        <f>'5a - Savings Tracker'!L136</f>
        <v>0</v>
      </c>
      <c r="L94">
        <f>'5a - Savings Tracker'!M136</f>
        <v>0</v>
      </c>
      <c r="M94">
        <f>'5a - Savings Tracker'!N136</f>
        <v>0</v>
      </c>
      <c r="N94">
        <f>'5a - Savings Tracker'!O136</f>
        <v>0</v>
      </c>
      <c r="O94">
        <f>'5a - Savings Tracker'!P136</f>
        <v>0</v>
      </c>
      <c r="P94">
        <f>'5a - Savings Tracker'!Q136</f>
        <v>0</v>
      </c>
      <c r="Q94">
        <f>'5a - Savings Tracker'!R136</f>
        <v>0</v>
      </c>
      <c r="R94">
        <f>'5a - Savings Tracker'!S136</f>
        <v>0</v>
      </c>
      <c r="S94">
        <f>'5a - Savings Tracker'!T136</f>
        <v>0</v>
      </c>
      <c r="T94">
        <f>'5a - Savings Tracker'!U136</f>
        <v>0</v>
      </c>
      <c r="U94">
        <f>'5a - Savings Tracker'!V136</f>
        <v>0</v>
      </c>
      <c r="V94">
        <f>'5a - Savings Tracker'!W136</f>
        <v>0</v>
      </c>
      <c r="W94">
        <f>'5a - Savings Tracker'!X136</f>
        <v>0</v>
      </c>
      <c r="X94">
        <f>'5a - Savings Tracker'!Y136</f>
        <v>0</v>
      </c>
      <c r="Y94">
        <f>'5a - Savings Tracker'!Z136</f>
        <v>0</v>
      </c>
      <c r="Z94">
        <f>'5a - Savings Tracker'!AA136</f>
        <v>0</v>
      </c>
      <c r="AA94">
        <f>'5a - Savings Tracker'!AB136</f>
        <v>0</v>
      </c>
      <c r="AB94">
        <f>'5a - Savings Tracker'!AC136</f>
        <v>0</v>
      </c>
      <c r="AC94">
        <f>'5a - Savings Tracker'!AD136</f>
        <v>0</v>
      </c>
      <c r="AD94" t="str">
        <f>'5a - Savings Tracker'!AE136</f>
        <v/>
      </c>
      <c r="AE94" t="str">
        <f>'5a - Savings Tracker'!AF136</f>
        <v/>
      </c>
      <c r="AF94" t="str">
        <f>'5a - Savings Tracker'!AG136</f>
        <v/>
      </c>
      <c r="AG94" t="str">
        <f>'5a - Savings Tracker'!AH136</f>
        <v/>
      </c>
      <c r="AH94" t="str">
        <f>'5a - Savings Tracker'!AI136</f>
        <v/>
      </c>
      <c r="AI94" t="str">
        <f>'5a - Savings Tracker'!AJ136</f>
        <v/>
      </c>
      <c r="AJ94" t="str">
        <f>'5a - Savings Tracker'!AK136</f>
        <v/>
      </c>
      <c r="AK94" t="str">
        <f>'5a - Savings Tracker'!AL136</f>
        <v/>
      </c>
    </row>
    <row r="95" spans="1:37">
      <c r="A95">
        <f>'5a - Savings Tracker'!A137</f>
        <v>94</v>
      </c>
      <c r="B95" t="str">
        <f>'5a - Savings Tracker'!B137</f>
        <v>Swansea Bay UHB</v>
      </c>
      <c r="C95">
        <f>'5a - Savings Tracker'!C137</f>
        <v>0</v>
      </c>
      <c r="D95">
        <f>'5a - Savings Tracker'!D137</f>
        <v>0</v>
      </c>
      <c r="E95">
        <f>'5a - Savings Tracker'!E137</f>
        <v>0</v>
      </c>
      <c r="F95">
        <f>'5a - Savings Tracker'!F137</f>
        <v>0</v>
      </c>
      <c r="G95">
        <f>'5a - Savings Tracker'!G137</f>
        <v>0</v>
      </c>
      <c r="H95">
        <f>'5a - Savings Tracker'!H137</f>
        <v>0</v>
      </c>
      <c r="I95">
        <f>'5a - Savings Tracker'!J137</f>
        <v>0</v>
      </c>
      <c r="J95">
        <f>'5a - Savings Tracker'!K137</f>
        <v>0</v>
      </c>
      <c r="K95">
        <f>'5a - Savings Tracker'!L137</f>
        <v>0</v>
      </c>
      <c r="L95">
        <f>'5a - Savings Tracker'!M137</f>
        <v>0</v>
      </c>
      <c r="M95">
        <f>'5a - Savings Tracker'!N137</f>
        <v>0</v>
      </c>
      <c r="N95">
        <f>'5a - Savings Tracker'!O137</f>
        <v>0</v>
      </c>
      <c r="O95">
        <f>'5a - Savings Tracker'!P137</f>
        <v>0</v>
      </c>
      <c r="P95">
        <f>'5a - Savings Tracker'!Q137</f>
        <v>0</v>
      </c>
      <c r="Q95">
        <f>'5a - Savings Tracker'!R137</f>
        <v>0</v>
      </c>
      <c r="R95">
        <f>'5a - Savings Tracker'!S137</f>
        <v>0</v>
      </c>
      <c r="S95">
        <f>'5a - Savings Tracker'!T137</f>
        <v>0</v>
      </c>
      <c r="T95">
        <f>'5a - Savings Tracker'!U137</f>
        <v>0</v>
      </c>
      <c r="U95">
        <f>'5a - Savings Tracker'!V137</f>
        <v>0</v>
      </c>
      <c r="V95">
        <f>'5a - Savings Tracker'!W137</f>
        <v>0</v>
      </c>
      <c r="W95">
        <f>'5a - Savings Tracker'!X137</f>
        <v>0</v>
      </c>
      <c r="X95">
        <f>'5a - Savings Tracker'!Y137</f>
        <v>0</v>
      </c>
      <c r="Y95">
        <f>'5a - Savings Tracker'!Z137</f>
        <v>0</v>
      </c>
      <c r="Z95">
        <f>'5a - Savings Tracker'!AA137</f>
        <v>0</v>
      </c>
      <c r="AA95">
        <f>'5a - Savings Tracker'!AB137</f>
        <v>0</v>
      </c>
      <c r="AB95">
        <f>'5a - Savings Tracker'!AC137</f>
        <v>0</v>
      </c>
      <c r="AC95">
        <f>'5a - Savings Tracker'!AD137</f>
        <v>0</v>
      </c>
      <c r="AD95" t="str">
        <f>'5a - Savings Tracker'!AE137</f>
        <v/>
      </c>
      <c r="AE95" t="str">
        <f>'5a - Savings Tracker'!AF137</f>
        <v/>
      </c>
      <c r="AF95" t="str">
        <f>'5a - Savings Tracker'!AG137</f>
        <v/>
      </c>
      <c r="AG95" t="str">
        <f>'5a - Savings Tracker'!AH137</f>
        <v/>
      </c>
      <c r="AH95" t="str">
        <f>'5a - Savings Tracker'!AI137</f>
        <v/>
      </c>
      <c r="AI95" t="str">
        <f>'5a - Savings Tracker'!AJ137</f>
        <v/>
      </c>
      <c r="AJ95" t="str">
        <f>'5a - Savings Tracker'!AK137</f>
        <v/>
      </c>
      <c r="AK95" t="str">
        <f>'5a - Savings Tracker'!AL137</f>
        <v/>
      </c>
    </row>
    <row r="96" spans="1:37">
      <c r="A96">
        <f>'5a - Savings Tracker'!A138</f>
        <v>95</v>
      </c>
      <c r="B96" t="str">
        <f>'5a - Savings Tracker'!B138</f>
        <v>Swansea Bay UHB</v>
      </c>
      <c r="C96">
        <f>'5a - Savings Tracker'!C138</f>
        <v>0</v>
      </c>
      <c r="D96">
        <f>'5a - Savings Tracker'!D138</f>
        <v>0</v>
      </c>
      <c r="E96">
        <f>'5a - Savings Tracker'!E138</f>
        <v>0</v>
      </c>
      <c r="F96">
        <f>'5a - Savings Tracker'!F138</f>
        <v>0</v>
      </c>
      <c r="G96">
        <f>'5a - Savings Tracker'!G138</f>
        <v>0</v>
      </c>
      <c r="H96">
        <f>'5a - Savings Tracker'!H138</f>
        <v>0</v>
      </c>
      <c r="I96">
        <f>'5a - Savings Tracker'!J138</f>
        <v>0</v>
      </c>
      <c r="J96">
        <f>'5a - Savings Tracker'!K138</f>
        <v>0</v>
      </c>
      <c r="K96">
        <f>'5a - Savings Tracker'!L138</f>
        <v>0</v>
      </c>
      <c r="L96">
        <f>'5a - Savings Tracker'!M138</f>
        <v>0</v>
      </c>
      <c r="M96">
        <f>'5a - Savings Tracker'!N138</f>
        <v>0</v>
      </c>
      <c r="N96">
        <f>'5a - Savings Tracker'!O138</f>
        <v>0</v>
      </c>
      <c r="O96">
        <f>'5a - Savings Tracker'!P138</f>
        <v>0</v>
      </c>
      <c r="P96">
        <f>'5a - Savings Tracker'!Q138</f>
        <v>0</v>
      </c>
      <c r="Q96">
        <f>'5a - Savings Tracker'!R138</f>
        <v>0</v>
      </c>
      <c r="R96">
        <f>'5a - Savings Tracker'!S138</f>
        <v>0</v>
      </c>
      <c r="S96">
        <f>'5a - Savings Tracker'!T138</f>
        <v>0</v>
      </c>
      <c r="T96">
        <f>'5a - Savings Tracker'!U138</f>
        <v>0</v>
      </c>
      <c r="U96">
        <f>'5a - Savings Tracker'!V138</f>
        <v>0</v>
      </c>
      <c r="V96">
        <f>'5a - Savings Tracker'!W138</f>
        <v>0</v>
      </c>
      <c r="W96">
        <f>'5a - Savings Tracker'!X138</f>
        <v>0</v>
      </c>
      <c r="X96">
        <f>'5a - Savings Tracker'!Y138</f>
        <v>0</v>
      </c>
      <c r="Y96">
        <f>'5a - Savings Tracker'!Z138</f>
        <v>0</v>
      </c>
      <c r="Z96">
        <f>'5a - Savings Tracker'!AA138</f>
        <v>0</v>
      </c>
      <c r="AA96">
        <f>'5a - Savings Tracker'!AB138</f>
        <v>0</v>
      </c>
      <c r="AB96">
        <f>'5a - Savings Tracker'!AC138</f>
        <v>0</v>
      </c>
      <c r="AC96">
        <f>'5a - Savings Tracker'!AD138</f>
        <v>0</v>
      </c>
      <c r="AD96" t="str">
        <f>'5a - Savings Tracker'!AE138</f>
        <v/>
      </c>
      <c r="AE96" t="str">
        <f>'5a - Savings Tracker'!AF138</f>
        <v/>
      </c>
      <c r="AF96" t="str">
        <f>'5a - Savings Tracker'!AG138</f>
        <v/>
      </c>
      <c r="AG96" t="str">
        <f>'5a - Savings Tracker'!AH138</f>
        <v/>
      </c>
      <c r="AH96" t="str">
        <f>'5a - Savings Tracker'!AI138</f>
        <v/>
      </c>
      <c r="AI96" t="str">
        <f>'5a - Savings Tracker'!AJ138</f>
        <v/>
      </c>
      <c r="AJ96" t="str">
        <f>'5a - Savings Tracker'!AK138</f>
        <v/>
      </c>
      <c r="AK96" t="str">
        <f>'5a - Savings Tracker'!AL138</f>
        <v/>
      </c>
    </row>
    <row r="97" spans="1:37">
      <c r="A97">
        <f>'5a - Savings Tracker'!A139</f>
        <v>96</v>
      </c>
      <c r="B97" t="str">
        <f>'5a - Savings Tracker'!B139</f>
        <v>Swansea Bay UHB</v>
      </c>
      <c r="C97">
        <f>'5a - Savings Tracker'!C139</f>
        <v>0</v>
      </c>
      <c r="D97">
        <f>'5a - Savings Tracker'!D139</f>
        <v>0</v>
      </c>
      <c r="E97">
        <f>'5a - Savings Tracker'!E139</f>
        <v>0</v>
      </c>
      <c r="F97">
        <f>'5a - Savings Tracker'!F139</f>
        <v>0</v>
      </c>
      <c r="G97">
        <f>'5a - Savings Tracker'!G139</f>
        <v>0</v>
      </c>
      <c r="H97">
        <f>'5a - Savings Tracker'!H139</f>
        <v>0</v>
      </c>
      <c r="I97">
        <f>'5a - Savings Tracker'!J139</f>
        <v>0</v>
      </c>
      <c r="J97">
        <f>'5a - Savings Tracker'!K139</f>
        <v>0</v>
      </c>
      <c r="K97">
        <f>'5a - Savings Tracker'!L139</f>
        <v>0</v>
      </c>
      <c r="L97">
        <f>'5a - Savings Tracker'!M139</f>
        <v>0</v>
      </c>
      <c r="M97">
        <f>'5a - Savings Tracker'!N139</f>
        <v>0</v>
      </c>
      <c r="N97">
        <f>'5a - Savings Tracker'!O139</f>
        <v>0</v>
      </c>
      <c r="O97">
        <f>'5a - Savings Tracker'!P139</f>
        <v>0</v>
      </c>
      <c r="P97">
        <f>'5a - Savings Tracker'!Q139</f>
        <v>0</v>
      </c>
      <c r="Q97">
        <f>'5a - Savings Tracker'!R139</f>
        <v>0</v>
      </c>
      <c r="R97">
        <f>'5a - Savings Tracker'!S139</f>
        <v>0</v>
      </c>
      <c r="S97">
        <f>'5a - Savings Tracker'!T139</f>
        <v>0</v>
      </c>
      <c r="T97">
        <f>'5a - Savings Tracker'!U139</f>
        <v>0</v>
      </c>
      <c r="U97">
        <f>'5a - Savings Tracker'!V139</f>
        <v>0</v>
      </c>
      <c r="V97">
        <f>'5a - Savings Tracker'!W139</f>
        <v>0</v>
      </c>
      <c r="W97">
        <f>'5a - Savings Tracker'!X139</f>
        <v>0</v>
      </c>
      <c r="X97">
        <f>'5a - Savings Tracker'!Y139</f>
        <v>0</v>
      </c>
      <c r="Y97">
        <f>'5a - Savings Tracker'!Z139</f>
        <v>0</v>
      </c>
      <c r="Z97">
        <f>'5a - Savings Tracker'!AA139</f>
        <v>0</v>
      </c>
      <c r="AA97">
        <f>'5a - Savings Tracker'!AB139</f>
        <v>0</v>
      </c>
      <c r="AB97">
        <f>'5a - Savings Tracker'!AC139</f>
        <v>0</v>
      </c>
      <c r="AC97">
        <f>'5a - Savings Tracker'!AD139</f>
        <v>0</v>
      </c>
      <c r="AD97" t="str">
        <f>'5a - Savings Tracker'!AE139</f>
        <v/>
      </c>
      <c r="AE97" t="str">
        <f>'5a - Savings Tracker'!AF139</f>
        <v/>
      </c>
      <c r="AF97" t="str">
        <f>'5a - Savings Tracker'!AG139</f>
        <v/>
      </c>
      <c r="AG97" t="str">
        <f>'5a - Savings Tracker'!AH139</f>
        <v/>
      </c>
      <c r="AH97" t="str">
        <f>'5a - Savings Tracker'!AI139</f>
        <v/>
      </c>
      <c r="AI97" t="str">
        <f>'5a - Savings Tracker'!AJ139</f>
        <v/>
      </c>
      <c r="AJ97" t="str">
        <f>'5a - Savings Tracker'!AK139</f>
        <v/>
      </c>
      <c r="AK97" t="str">
        <f>'5a - Savings Tracker'!AL139</f>
        <v/>
      </c>
    </row>
    <row r="98" spans="1:37">
      <c r="A98">
        <f>'5a - Savings Tracker'!A140</f>
        <v>97</v>
      </c>
      <c r="B98" t="str">
        <f>'5a - Savings Tracker'!B140</f>
        <v>Swansea Bay UHB</v>
      </c>
      <c r="C98">
        <f>'5a - Savings Tracker'!C140</f>
        <v>0</v>
      </c>
      <c r="D98">
        <f>'5a - Savings Tracker'!D140</f>
        <v>0</v>
      </c>
      <c r="E98">
        <f>'5a - Savings Tracker'!E140</f>
        <v>0</v>
      </c>
      <c r="F98">
        <f>'5a - Savings Tracker'!F140</f>
        <v>0</v>
      </c>
      <c r="G98">
        <f>'5a - Savings Tracker'!G140</f>
        <v>0</v>
      </c>
      <c r="H98">
        <f>'5a - Savings Tracker'!H140</f>
        <v>0</v>
      </c>
      <c r="I98">
        <f>'5a - Savings Tracker'!J140</f>
        <v>0</v>
      </c>
      <c r="J98">
        <f>'5a - Savings Tracker'!K140</f>
        <v>0</v>
      </c>
      <c r="K98">
        <f>'5a - Savings Tracker'!L140</f>
        <v>0</v>
      </c>
      <c r="L98">
        <f>'5a - Savings Tracker'!M140</f>
        <v>0</v>
      </c>
      <c r="M98">
        <f>'5a - Savings Tracker'!N140</f>
        <v>0</v>
      </c>
      <c r="N98">
        <f>'5a - Savings Tracker'!O140</f>
        <v>0</v>
      </c>
      <c r="O98">
        <f>'5a - Savings Tracker'!P140</f>
        <v>0</v>
      </c>
      <c r="P98">
        <f>'5a - Savings Tracker'!Q140</f>
        <v>0</v>
      </c>
      <c r="Q98">
        <f>'5a - Savings Tracker'!R140</f>
        <v>0</v>
      </c>
      <c r="R98">
        <f>'5a - Savings Tracker'!S140</f>
        <v>0</v>
      </c>
      <c r="S98">
        <f>'5a - Savings Tracker'!T140</f>
        <v>0</v>
      </c>
      <c r="T98">
        <f>'5a - Savings Tracker'!U140</f>
        <v>0</v>
      </c>
      <c r="U98">
        <f>'5a - Savings Tracker'!V140</f>
        <v>0</v>
      </c>
      <c r="V98">
        <f>'5a - Savings Tracker'!W140</f>
        <v>0</v>
      </c>
      <c r="W98">
        <f>'5a - Savings Tracker'!X140</f>
        <v>0</v>
      </c>
      <c r="X98">
        <f>'5a - Savings Tracker'!Y140</f>
        <v>0</v>
      </c>
      <c r="Y98">
        <f>'5a - Savings Tracker'!Z140</f>
        <v>0</v>
      </c>
      <c r="Z98">
        <f>'5a - Savings Tracker'!AA140</f>
        <v>0</v>
      </c>
      <c r="AA98">
        <f>'5a - Savings Tracker'!AB140</f>
        <v>0</v>
      </c>
      <c r="AB98">
        <f>'5a - Savings Tracker'!AC140</f>
        <v>0</v>
      </c>
      <c r="AC98">
        <f>'5a - Savings Tracker'!AD140</f>
        <v>0</v>
      </c>
      <c r="AD98" t="str">
        <f>'5a - Savings Tracker'!AE140</f>
        <v/>
      </c>
      <c r="AE98" t="str">
        <f>'5a - Savings Tracker'!AF140</f>
        <v/>
      </c>
      <c r="AF98" t="str">
        <f>'5a - Savings Tracker'!AG140</f>
        <v/>
      </c>
      <c r="AG98" t="str">
        <f>'5a - Savings Tracker'!AH140</f>
        <v/>
      </c>
      <c r="AH98" t="str">
        <f>'5a - Savings Tracker'!AI140</f>
        <v/>
      </c>
      <c r="AI98" t="str">
        <f>'5a - Savings Tracker'!AJ140</f>
        <v/>
      </c>
      <c r="AJ98" t="str">
        <f>'5a - Savings Tracker'!AK140</f>
        <v/>
      </c>
      <c r="AK98" t="str">
        <f>'5a - Savings Tracker'!AL140</f>
        <v/>
      </c>
    </row>
    <row r="99" spans="1:37">
      <c r="A99">
        <f>'5a - Savings Tracker'!A141</f>
        <v>98</v>
      </c>
      <c r="B99" t="str">
        <f>'5a - Savings Tracker'!B141</f>
        <v>Swansea Bay UHB</v>
      </c>
      <c r="C99">
        <f>'5a - Savings Tracker'!C141</f>
        <v>0</v>
      </c>
      <c r="D99">
        <f>'5a - Savings Tracker'!D141</f>
        <v>0</v>
      </c>
      <c r="E99">
        <f>'5a - Savings Tracker'!E141</f>
        <v>0</v>
      </c>
      <c r="F99">
        <f>'5a - Savings Tracker'!F141</f>
        <v>0</v>
      </c>
      <c r="G99">
        <f>'5a - Savings Tracker'!G141</f>
        <v>0</v>
      </c>
      <c r="H99">
        <f>'5a - Savings Tracker'!H141</f>
        <v>0</v>
      </c>
      <c r="I99">
        <f>'5a - Savings Tracker'!J141</f>
        <v>0</v>
      </c>
      <c r="J99">
        <f>'5a - Savings Tracker'!K141</f>
        <v>0</v>
      </c>
      <c r="K99">
        <f>'5a - Savings Tracker'!L141</f>
        <v>0</v>
      </c>
      <c r="L99">
        <f>'5a - Savings Tracker'!M141</f>
        <v>0</v>
      </c>
      <c r="M99">
        <f>'5a - Savings Tracker'!N141</f>
        <v>0</v>
      </c>
      <c r="N99">
        <f>'5a - Savings Tracker'!O141</f>
        <v>0</v>
      </c>
      <c r="O99">
        <f>'5a - Savings Tracker'!P141</f>
        <v>0</v>
      </c>
      <c r="P99">
        <f>'5a - Savings Tracker'!Q141</f>
        <v>0</v>
      </c>
      <c r="Q99">
        <f>'5a - Savings Tracker'!R141</f>
        <v>0</v>
      </c>
      <c r="R99">
        <f>'5a - Savings Tracker'!S141</f>
        <v>0</v>
      </c>
      <c r="S99">
        <f>'5a - Savings Tracker'!T141</f>
        <v>0</v>
      </c>
      <c r="T99">
        <f>'5a - Savings Tracker'!U141</f>
        <v>0</v>
      </c>
      <c r="U99">
        <f>'5a - Savings Tracker'!V141</f>
        <v>0</v>
      </c>
      <c r="V99">
        <f>'5a - Savings Tracker'!W141</f>
        <v>0</v>
      </c>
      <c r="W99">
        <f>'5a - Savings Tracker'!X141</f>
        <v>0</v>
      </c>
      <c r="X99">
        <f>'5a - Savings Tracker'!Y141</f>
        <v>0</v>
      </c>
      <c r="Y99">
        <f>'5a - Savings Tracker'!Z141</f>
        <v>0</v>
      </c>
      <c r="Z99">
        <f>'5a - Savings Tracker'!AA141</f>
        <v>0</v>
      </c>
      <c r="AA99">
        <f>'5a - Savings Tracker'!AB141</f>
        <v>0</v>
      </c>
      <c r="AB99">
        <f>'5a - Savings Tracker'!AC141</f>
        <v>0</v>
      </c>
      <c r="AC99">
        <f>'5a - Savings Tracker'!AD141</f>
        <v>0</v>
      </c>
      <c r="AD99" t="str">
        <f>'5a - Savings Tracker'!AE141</f>
        <v/>
      </c>
      <c r="AE99" t="str">
        <f>'5a - Savings Tracker'!AF141</f>
        <v/>
      </c>
      <c r="AF99" t="str">
        <f>'5a - Savings Tracker'!AG141</f>
        <v/>
      </c>
      <c r="AG99" t="str">
        <f>'5a - Savings Tracker'!AH141</f>
        <v/>
      </c>
      <c r="AH99" t="str">
        <f>'5a - Savings Tracker'!AI141</f>
        <v/>
      </c>
      <c r="AI99" t="str">
        <f>'5a - Savings Tracker'!AJ141</f>
        <v/>
      </c>
      <c r="AJ99" t="str">
        <f>'5a - Savings Tracker'!AK141</f>
        <v/>
      </c>
      <c r="AK99" t="str">
        <f>'5a - Savings Tracker'!AL141</f>
        <v/>
      </c>
    </row>
    <row r="100" spans="1:37">
      <c r="A100">
        <f>'5a - Savings Tracker'!A142</f>
        <v>99</v>
      </c>
      <c r="B100" t="str">
        <f>'5a - Savings Tracker'!B142</f>
        <v>Swansea Bay UHB</v>
      </c>
      <c r="C100">
        <f>'5a - Savings Tracker'!C142</f>
        <v>0</v>
      </c>
      <c r="D100">
        <f>'5a - Savings Tracker'!D142</f>
        <v>0</v>
      </c>
      <c r="E100">
        <f>'5a - Savings Tracker'!E142</f>
        <v>0</v>
      </c>
      <c r="F100">
        <f>'5a - Savings Tracker'!F142</f>
        <v>0</v>
      </c>
      <c r="G100">
        <f>'5a - Savings Tracker'!G142</f>
        <v>0</v>
      </c>
      <c r="H100">
        <f>'5a - Savings Tracker'!H142</f>
        <v>0</v>
      </c>
      <c r="I100">
        <f>'5a - Savings Tracker'!J142</f>
        <v>0</v>
      </c>
      <c r="J100">
        <f>'5a - Savings Tracker'!K142</f>
        <v>0</v>
      </c>
      <c r="K100">
        <f>'5a - Savings Tracker'!L142</f>
        <v>0</v>
      </c>
      <c r="L100">
        <f>'5a - Savings Tracker'!M142</f>
        <v>0</v>
      </c>
      <c r="M100">
        <f>'5a - Savings Tracker'!N142</f>
        <v>0</v>
      </c>
      <c r="N100">
        <f>'5a - Savings Tracker'!O142</f>
        <v>0</v>
      </c>
      <c r="O100">
        <f>'5a - Savings Tracker'!P142</f>
        <v>0</v>
      </c>
      <c r="P100">
        <f>'5a - Savings Tracker'!Q142</f>
        <v>0</v>
      </c>
      <c r="Q100">
        <f>'5a - Savings Tracker'!R142</f>
        <v>0</v>
      </c>
      <c r="R100">
        <f>'5a - Savings Tracker'!S142</f>
        <v>0</v>
      </c>
      <c r="S100">
        <f>'5a - Savings Tracker'!T142</f>
        <v>0</v>
      </c>
      <c r="T100">
        <f>'5a - Savings Tracker'!U142</f>
        <v>0</v>
      </c>
      <c r="U100">
        <f>'5a - Savings Tracker'!V142</f>
        <v>0</v>
      </c>
      <c r="V100">
        <f>'5a - Savings Tracker'!W142</f>
        <v>0</v>
      </c>
      <c r="W100">
        <f>'5a - Savings Tracker'!X142</f>
        <v>0</v>
      </c>
      <c r="X100">
        <f>'5a - Savings Tracker'!Y142</f>
        <v>0</v>
      </c>
      <c r="Y100">
        <f>'5a - Savings Tracker'!Z142</f>
        <v>0</v>
      </c>
      <c r="Z100">
        <f>'5a - Savings Tracker'!AA142</f>
        <v>0</v>
      </c>
      <c r="AA100">
        <f>'5a - Savings Tracker'!AB142</f>
        <v>0</v>
      </c>
      <c r="AB100">
        <f>'5a - Savings Tracker'!AC142</f>
        <v>0</v>
      </c>
      <c r="AC100">
        <f>'5a - Savings Tracker'!AD142</f>
        <v>0</v>
      </c>
      <c r="AD100" t="str">
        <f>'5a - Savings Tracker'!AE142</f>
        <v/>
      </c>
      <c r="AE100" t="str">
        <f>'5a - Savings Tracker'!AF142</f>
        <v/>
      </c>
      <c r="AF100" t="str">
        <f>'5a - Savings Tracker'!AG142</f>
        <v/>
      </c>
      <c r="AG100" t="str">
        <f>'5a - Savings Tracker'!AH142</f>
        <v/>
      </c>
      <c r="AH100" t="str">
        <f>'5a - Savings Tracker'!AI142</f>
        <v/>
      </c>
      <c r="AI100" t="str">
        <f>'5a - Savings Tracker'!AJ142</f>
        <v/>
      </c>
      <c r="AJ100" t="str">
        <f>'5a - Savings Tracker'!AK142</f>
        <v/>
      </c>
      <c r="AK100" t="str">
        <f>'5a - Savings Tracker'!AL142</f>
        <v/>
      </c>
    </row>
    <row r="101" spans="1:37">
      <c r="A101">
        <f>'5a - Savings Tracker'!A143</f>
        <v>100</v>
      </c>
      <c r="B101" t="str">
        <f>'5a - Savings Tracker'!B143</f>
        <v>Swansea Bay UHB</v>
      </c>
      <c r="C101">
        <f>'5a - Savings Tracker'!C143</f>
        <v>0</v>
      </c>
      <c r="D101">
        <f>'5a - Savings Tracker'!D143</f>
        <v>0</v>
      </c>
      <c r="E101">
        <f>'5a - Savings Tracker'!E143</f>
        <v>0</v>
      </c>
      <c r="F101">
        <f>'5a - Savings Tracker'!F143</f>
        <v>0</v>
      </c>
      <c r="G101">
        <f>'5a - Savings Tracker'!G143</f>
        <v>0</v>
      </c>
      <c r="H101">
        <f>'5a - Savings Tracker'!H143</f>
        <v>0</v>
      </c>
      <c r="I101">
        <f>'5a - Savings Tracker'!J143</f>
        <v>0</v>
      </c>
      <c r="J101">
        <f>'5a - Savings Tracker'!K143</f>
        <v>0</v>
      </c>
      <c r="K101">
        <f>'5a - Savings Tracker'!L143</f>
        <v>0</v>
      </c>
      <c r="L101">
        <f>'5a - Savings Tracker'!M143</f>
        <v>0</v>
      </c>
      <c r="M101">
        <f>'5a - Savings Tracker'!N143</f>
        <v>0</v>
      </c>
      <c r="N101">
        <f>'5a - Savings Tracker'!O143</f>
        <v>0</v>
      </c>
      <c r="O101">
        <f>'5a - Savings Tracker'!P143</f>
        <v>0</v>
      </c>
      <c r="P101">
        <f>'5a - Savings Tracker'!Q143</f>
        <v>0</v>
      </c>
      <c r="Q101">
        <f>'5a - Savings Tracker'!R143</f>
        <v>0</v>
      </c>
      <c r="R101">
        <f>'5a - Savings Tracker'!S143</f>
        <v>0</v>
      </c>
      <c r="S101">
        <f>'5a - Savings Tracker'!T143</f>
        <v>0</v>
      </c>
      <c r="T101">
        <f>'5a - Savings Tracker'!U143</f>
        <v>0</v>
      </c>
      <c r="U101">
        <f>'5a - Savings Tracker'!V143</f>
        <v>0</v>
      </c>
      <c r="V101">
        <f>'5a - Savings Tracker'!W143</f>
        <v>0</v>
      </c>
      <c r="W101">
        <f>'5a - Savings Tracker'!X143</f>
        <v>0</v>
      </c>
      <c r="X101">
        <f>'5a - Savings Tracker'!Y143</f>
        <v>0</v>
      </c>
      <c r="Y101">
        <f>'5a - Savings Tracker'!Z143</f>
        <v>0</v>
      </c>
      <c r="Z101">
        <f>'5a - Savings Tracker'!AA143</f>
        <v>0</v>
      </c>
      <c r="AA101">
        <f>'5a - Savings Tracker'!AB143</f>
        <v>0</v>
      </c>
      <c r="AB101">
        <f>'5a - Savings Tracker'!AC143</f>
        <v>0</v>
      </c>
      <c r="AC101">
        <f>'5a - Savings Tracker'!AD143</f>
        <v>0</v>
      </c>
      <c r="AD101" t="str">
        <f>'5a - Savings Tracker'!AE143</f>
        <v/>
      </c>
      <c r="AE101" t="str">
        <f>'5a - Savings Tracker'!AF143</f>
        <v/>
      </c>
      <c r="AF101" t="str">
        <f>'5a - Savings Tracker'!AG143</f>
        <v/>
      </c>
      <c r="AG101" t="str">
        <f>'5a - Savings Tracker'!AH143</f>
        <v/>
      </c>
      <c r="AH101" t="str">
        <f>'5a - Savings Tracker'!AI143</f>
        <v/>
      </c>
      <c r="AI101" t="str">
        <f>'5a - Savings Tracker'!AJ143</f>
        <v/>
      </c>
      <c r="AJ101" t="str">
        <f>'5a - Savings Tracker'!AK143</f>
        <v/>
      </c>
      <c r="AK101" t="str">
        <f>'5a - Savings Tracker'!AL143</f>
        <v/>
      </c>
    </row>
    <row r="102" spans="1:37">
      <c r="A102">
        <f>'5a - Savings Tracker'!A144</f>
        <v>101</v>
      </c>
      <c r="B102" t="str">
        <f>'5a - Savings Tracker'!B144</f>
        <v>Swansea Bay UHB</v>
      </c>
      <c r="C102">
        <f>'5a - Savings Tracker'!C144</f>
        <v>0</v>
      </c>
      <c r="D102">
        <f>'5a - Savings Tracker'!D144</f>
        <v>0</v>
      </c>
      <c r="E102">
        <f>'5a - Savings Tracker'!E144</f>
        <v>0</v>
      </c>
      <c r="F102">
        <f>'5a - Savings Tracker'!F144</f>
        <v>0</v>
      </c>
      <c r="G102">
        <f>'5a - Savings Tracker'!G144</f>
        <v>0</v>
      </c>
      <c r="H102">
        <f>'5a - Savings Tracker'!H144</f>
        <v>0</v>
      </c>
      <c r="I102">
        <f>'5a - Savings Tracker'!J144</f>
        <v>0</v>
      </c>
      <c r="J102">
        <f>'5a - Savings Tracker'!K144</f>
        <v>0</v>
      </c>
      <c r="K102">
        <f>'5a - Savings Tracker'!L144</f>
        <v>0</v>
      </c>
      <c r="L102">
        <f>'5a - Savings Tracker'!M144</f>
        <v>0</v>
      </c>
      <c r="M102">
        <f>'5a - Savings Tracker'!N144</f>
        <v>0</v>
      </c>
      <c r="N102">
        <f>'5a - Savings Tracker'!O144</f>
        <v>0</v>
      </c>
      <c r="O102">
        <f>'5a - Savings Tracker'!P144</f>
        <v>0</v>
      </c>
      <c r="P102">
        <f>'5a - Savings Tracker'!Q144</f>
        <v>0</v>
      </c>
      <c r="Q102">
        <f>'5a - Savings Tracker'!R144</f>
        <v>0</v>
      </c>
      <c r="R102">
        <f>'5a - Savings Tracker'!S144</f>
        <v>0</v>
      </c>
      <c r="S102">
        <f>'5a - Savings Tracker'!T144</f>
        <v>0</v>
      </c>
      <c r="T102">
        <f>'5a - Savings Tracker'!U144</f>
        <v>0</v>
      </c>
      <c r="U102">
        <f>'5a - Savings Tracker'!V144</f>
        <v>0</v>
      </c>
      <c r="V102">
        <f>'5a - Savings Tracker'!W144</f>
        <v>0</v>
      </c>
      <c r="W102">
        <f>'5a - Savings Tracker'!X144</f>
        <v>0</v>
      </c>
      <c r="X102">
        <f>'5a - Savings Tracker'!Y144</f>
        <v>0</v>
      </c>
      <c r="Y102">
        <f>'5a - Savings Tracker'!Z144</f>
        <v>0</v>
      </c>
      <c r="Z102">
        <f>'5a - Savings Tracker'!AA144</f>
        <v>0</v>
      </c>
      <c r="AA102">
        <f>'5a - Savings Tracker'!AB144</f>
        <v>0</v>
      </c>
      <c r="AB102">
        <f>'5a - Savings Tracker'!AC144</f>
        <v>0</v>
      </c>
      <c r="AC102">
        <f>'5a - Savings Tracker'!AD144</f>
        <v>0</v>
      </c>
      <c r="AD102" t="str">
        <f>'5a - Savings Tracker'!AE144</f>
        <v/>
      </c>
      <c r="AE102" t="str">
        <f>'5a - Savings Tracker'!AF144</f>
        <v/>
      </c>
      <c r="AF102" t="str">
        <f>'5a - Savings Tracker'!AG144</f>
        <v/>
      </c>
      <c r="AG102" t="str">
        <f>'5a - Savings Tracker'!AH144</f>
        <v/>
      </c>
      <c r="AH102" t="str">
        <f>'5a - Savings Tracker'!AI144</f>
        <v/>
      </c>
      <c r="AI102" t="str">
        <f>'5a - Savings Tracker'!AJ144</f>
        <v/>
      </c>
      <c r="AJ102" t="str">
        <f>'5a - Savings Tracker'!AK144</f>
        <v/>
      </c>
      <c r="AK102" t="str">
        <f>'5a - Savings Tracker'!AL144</f>
        <v/>
      </c>
    </row>
    <row r="103" spans="1:37">
      <c r="A103">
        <f>'5a - Savings Tracker'!A145</f>
        <v>102</v>
      </c>
      <c r="B103" t="str">
        <f>'5a - Savings Tracker'!B145</f>
        <v>Swansea Bay UHB</v>
      </c>
      <c r="C103">
        <f>'5a - Savings Tracker'!C145</f>
        <v>0</v>
      </c>
      <c r="D103">
        <f>'5a - Savings Tracker'!D145</f>
        <v>0</v>
      </c>
      <c r="E103">
        <f>'5a - Savings Tracker'!E145</f>
        <v>0</v>
      </c>
      <c r="F103">
        <f>'5a - Savings Tracker'!F145</f>
        <v>0</v>
      </c>
      <c r="G103">
        <f>'5a - Savings Tracker'!G145</f>
        <v>0</v>
      </c>
      <c r="H103">
        <f>'5a - Savings Tracker'!H145</f>
        <v>0</v>
      </c>
      <c r="I103">
        <f>'5a - Savings Tracker'!J145</f>
        <v>0</v>
      </c>
      <c r="J103">
        <f>'5a - Savings Tracker'!K145</f>
        <v>0</v>
      </c>
      <c r="K103">
        <f>'5a - Savings Tracker'!L145</f>
        <v>0</v>
      </c>
      <c r="L103">
        <f>'5a - Savings Tracker'!M145</f>
        <v>0</v>
      </c>
      <c r="M103">
        <f>'5a - Savings Tracker'!N145</f>
        <v>0</v>
      </c>
      <c r="N103">
        <f>'5a - Savings Tracker'!O145</f>
        <v>0</v>
      </c>
      <c r="O103">
        <f>'5a - Savings Tracker'!P145</f>
        <v>0</v>
      </c>
      <c r="P103">
        <f>'5a - Savings Tracker'!Q145</f>
        <v>0</v>
      </c>
      <c r="Q103">
        <f>'5a - Savings Tracker'!R145</f>
        <v>0</v>
      </c>
      <c r="R103">
        <f>'5a - Savings Tracker'!S145</f>
        <v>0</v>
      </c>
      <c r="S103">
        <f>'5a - Savings Tracker'!T145</f>
        <v>0</v>
      </c>
      <c r="T103">
        <f>'5a - Savings Tracker'!U145</f>
        <v>0</v>
      </c>
      <c r="U103">
        <f>'5a - Savings Tracker'!V145</f>
        <v>0</v>
      </c>
      <c r="V103">
        <f>'5a - Savings Tracker'!W145</f>
        <v>0</v>
      </c>
      <c r="W103">
        <f>'5a - Savings Tracker'!X145</f>
        <v>0</v>
      </c>
      <c r="X103">
        <f>'5a - Savings Tracker'!Y145</f>
        <v>0</v>
      </c>
      <c r="Y103">
        <f>'5a - Savings Tracker'!Z145</f>
        <v>0</v>
      </c>
      <c r="Z103">
        <f>'5a - Savings Tracker'!AA145</f>
        <v>0</v>
      </c>
      <c r="AA103">
        <f>'5a - Savings Tracker'!AB145</f>
        <v>0</v>
      </c>
      <c r="AB103">
        <f>'5a - Savings Tracker'!AC145</f>
        <v>0</v>
      </c>
      <c r="AC103">
        <f>'5a - Savings Tracker'!AD145</f>
        <v>0</v>
      </c>
      <c r="AD103" t="str">
        <f>'5a - Savings Tracker'!AE145</f>
        <v/>
      </c>
      <c r="AE103" t="str">
        <f>'5a - Savings Tracker'!AF145</f>
        <v/>
      </c>
      <c r="AF103" t="str">
        <f>'5a - Savings Tracker'!AG145</f>
        <v/>
      </c>
      <c r="AG103" t="str">
        <f>'5a - Savings Tracker'!AH145</f>
        <v/>
      </c>
      <c r="AH103" t="str">
        <f>'5a - Savings Tracker'!AI145</f>
        <v/>
      </c>
      <c r="AI103" t="str">
        <f>'5a - Savings Tracker'!AJ145</f>
        <v/>
      </c>
      <c r="AJ103" t="str">
        <f>'5a - Savings Tracker'!AK145</f>
        <v/>
      </c>
      <c r="AK103" t="str">
        <f>'5a - Savings Tracker'!AL145</f>
        <v/>
      </c>
    </row>
    <row r="104" spans="1:37">
      <c r="A104">
        <f>'5a - Savings Tracker'!A146</f>
        <v>103</v>
      </c>
      <c r="B104" t="str">
        <f>'5a - Savings Tracker'!B146</f>
        <v>Swansea Bay UHB</v>
      </c>
      <c r="C104">
        <f>'5a - Savings Tracker'!C146</f>
        <v>0</v>
      </c>
      <c r="D104">
        <f>'5a - Savings Tracker'!D146</f>
        <v>0</v>
      </c>
      <c r="E104">
        <f>'5a - Savings Tracker'!E146</f>
        <v>0</v>
      </c>
      <c r="F104">
        <f>'5a - Savings Tracker'!F146</f>
        <v>0</v>
      </c>
      <c r="G104">
        <f>'5a - Savings Tracker'!G146</f>
        <v>0</v>
      </c>
      <c r="H104">
        <f>'5a - Savings Tracker'!H146</f>
        <v>0</v>
      </c>
      <c r="I104">
        <f>'5a - Savings Tracker'!J146</f>
        <v>0</v>
      </c>
      <c r="J104">
        <f>'5a - Savings Tracker'!K146</f>
        <v>0</v>
      </c>
      <c r="K104">
        <f>'5a - Savings Tracker'!L146</f>
        <v>0</v>
      </c>
      <c r="L104">
        <f>'5a - Savings Tracker'!M146</f>
        <v>0</v>
      </c>
      <c r="M104">
        <f>'5a - Savings Tracker'!N146</f>
        <v>0</v>
      </c>
      <c r="N104">
        <f>'5a - Savings Tracker'!O146</f>
        <v>0</v>
      </c>
      <c r="O104">
        <f>'5a - Savings Tracker'!P146</f>
        <v>0</v>
      </c>
      <c r="P104">
        <f>'5a - Savings Tracker'!Q146</f>
        <v>0</v>
      </c>
      <c r="Q104">
        <f>'5a - Savings Tracker'!R146</f>
        <v>0</v>
      </c>
      <c r="R104">
        <f>'5a - Savings Tracker'!S146</f>
        <v>0</v>
      </c>
      <c r="S104">
        <f>'5a - Savings Tracker'!T146</f>
        <v>0</v>
      </c>
      <c r="T104">
        <f>'5a - Savings Tracker'!U146</f>
        <v>0</v>
      </c>
      <c r="U104">
        <f>'5a - Savings Tracker'!V146</f>
        <v>0</v>
      </c>
      <c r="V104">
        <f>'5a - Savings Tracker'!W146</f>
        <v>0</v>
      </c>
      <c r="W104">
        <f>'5a - Savings Tracker'!X146</f>
        <v>0</v>
      </c>
      <c r="X104">
        <f>'5a - Savings Tracker'!Y146</f>
        <v>0</v>
      </c>
      <c r="Y104">
        <f>'5a - Savings Tracker'!Z146</f>
        <v>0</v>
      </c>
      <c r="Z104">
        <f>'5a - Savings Tracker'!AA146</f>
        <v>0</v>
      </c>
      <c r="AA104">
        <f>'5a - Savings Tracker'!AB146</f>
        <v>0</v>
      </c>
      <c r="AB104">
        <f>'5a - Savings Tracker'!AC146</f>
        <v>0</v>
      </c>
      <c r="AC104">
        <f>'5a - Savings Tracker'!AD146</f>
        <v>0</v>
      </c>
      <c r="AD104" t="str">
        <f>'5a - Savings Tracker'!AE146</f>
        <v/>
      </c>
      <c r="AE104" t="str">
        <f>'5a - Savings Tracker'!AF146</f>
        <v/>
      </c>
      <c r="AF104" t="str">
        <f>'5a - Savings Tracker'!AG146</f>
        <v/>
      </c>
      <c r="AG104" t="str">
        <f>'5a - Savings Tracker'!AH146</f>
        <v/>
      </c>
      <c r="AH104" t="str">
        <f>'5a - Savings Tracker'!AI146</f>
        <v/>
      </c>
      <c r="AI104" t="str">
        <f>'5a - Savings Tracker'!AJ146</f>
        <v/>
      </c>
      <c r="AJ104" t="str">
        <f>'5a - Savings Tracker'!AK146</f>
        <v/>
      </c>
      <c r="AK104" t="str">
        <f>'5a - Savings Tracker'!AL146</f>
        <v/>
      </c>
    </row>
    <row r="105" spans="1:37">
      <c r="A105">
        <f>'5a - Savings Tracker'!A147</f>
        <v>104</v>
      </c>
      <c r="B105" t="str">
        <f>'5a - Savings Tracker'!B147</f>
        <v>Swansea Bay UHB</v>
      </c>
      <c r="C105">
        <f>'5a - Savings Tracker'!C147</f>
        <v>0</v>
      </c>
      <c r="D105">
        <f>'5a - Savings Tracker'!D147</f>
        <v>0</v>
      </c>
      <c r="E105">
        <f>'5a - Savings Tracker'!E147</f>
        <v>0</v>
      </c>
      <c r="F105">
        <f>'5a - Savings Tracker'!F147</f>
        <v>0</v>
      </c>
      <c r="G105">
        <f>'5a - Savings Tracker'!G147</f>
        <v>0</v>
      </c>
      <c r="H105">
        <f>'5a - Savings Tracker'!H147</f>
        <v>0</v>
      </c>
      <c r="I105">
        <f>'5a - Savings Tracker'!J147</f>
        <v>0</v>
      </c>
      <c r="J105">
        <f>'5a - Savings Tracker'!K147</f>
        <v>0</v>
      </c>
      <c r="K105">
        <f>'5a - Savings Tracker'!L147</f>
        <v>0</v>
      </c>
      <c r="L105">
        <f>'5a - Savings Tracker'!M147</f>
        <v>0</v>
      </c>
      <c r="M105">
        <f>'5a - Savings Tracker'!N147</f>
        <v>0</v>
      </c>
      <c r="N105">
        <f>'5a - Savings Tracker'!O147</f>
        <v>0</v>
      </c>
      <c r="O105">
        <f>'5a - Savings Tracker'!P147</f>
        <v>0</v>
      </c>
      <c r="P105">
        <f>'5a - Savings Tracker'!Q147</f>
        <v>0</v>
      </c>
      <c r="Q105">
        <f>'5a - Savings Tracker'!R147</f>
        <v>0</v>
      </c>
      <c r="R105">
        <f>'5a - Savings Tracker'!S147</f>
        <v>0</v>
      </c>
      <c r="S105">
        <f>'5a - Savings Tracker'!T147</f>
        <v>0</v>
      </c>
      <c r="T105">
        <f>'5a - Savings Tracker'!U147</f>
        <v>0</v>
      </c>
      <c r="U105">
        <f>'5a - Savings Tracker'!V147</f>
        <v>0</v>
      </c>
      <c r="V105">
        <f>'5a - Savings Tracker'!W147</f>
        <v>0</v>
      </c>
      <c r="W105">
        <f>'5a - Savings Tracker'!X147</f>
        <v>0</v>
      </c>
      <c r="X105">
        <f>'5a - Savings Tracker'!Y147</f>
        <v>0</v>
      </c>
      <c r="Y105">
        <f>'5a - Savings Tracker'!Z147</f>
        <v>0</v>
      </c>
      <c r="Z105">
        <f>'5a - Savings Tracker'!AA147</f>
        <v>0</v>
      </c>
      <c r="AA105">
        <f>'5a - Savings Tracker'!AB147</f>
        <v>0</v>
      </c>
      <c r="AB105">
        <f>'5a - Savings Tracker'!AC147</f>
        <v>0</v>
      </c>
      <c r="AC105">
        <f>'5a - Savings Tracker'!AD147</f>
        <v>0</v>
      </c>
      <c r="AD105" t="str">
        <f>'5a - Savings Tracker'!AE147</f>
        <v/>
      </c>
      <c r="AE105" t="str">
        <f>'5a - Savings Tracker'!AF147</f>
        <v/>
      </c>
      <c r="AF105" t="str">
        <f>'5a - Savings Tracker'!AG147</f>
        <v/>
      </c>
      <c r="AG105" t="str">
        <f>'5a - Savings Tracker'!AH147</f>
        <v/>
      </c>
      <c r="AH105" t="str">
        <f>'5a - Savings Tracker'!AI147</f>
        <v/>
      </c>
      <c r="AI105" t="str">
        <f>'5a - Savings Tracker'!AJ147</f>
        <v/>
      </c>
      <c r="AJ105" t="str">
        <f>'5a - Savings Tracker'!AK147</f>
        <v/>
      </c>
      <c r="AK105" t="str">
        <f>'5a - Savings Tracker'!AL147</f>
        <v/>
      </c>
    </row>
    <row r="106" spans="1:37">
      <c r="A106">
        <f>'5a - Savings Tracker'!A148</f>
        <v>105</v>
      </c>
      <c r="B106" t="str">
        <f>'5a - Savings Tracker'!B148</f>
        <v>Swansea Bay UHB</v>
      </c>
      <c r="C106">
        <f>'5a - Savings Tracker'!C148</f>
        <v>0</v>
      </c>
      <c r="D106">
        <f>'5a - Savings Tracker'!D148</f>
        <v>0</v>
      </c>
      <c r="E106">
        <f>'5a - Savings Tracker'!E148</f>
        <v>0</v>
      </c>
      <c r="F106">
        <f>'5a - Savings Tracker'!F148</f>
        <v>0</v>
      </c>
      <c r="G106">
        <f>'5a - Savings Tracker'!G148</f>
        <v>0</v>
      </c>
      <c r="H106">
        <f>'5a - Savings Tracker'!H148</f>
        <v>0</v>
      </c>
      <c r="I106">
        <f>'5a - Savings Tracker'!J148</f>
        <v>0</v>
      </c>
      <c r="J106">
        <f>'5a - Savings Tracker'!K148</f>
        <v>0</v>
      </c>
      <c r="K106">
        <f>'5a - Savings Tracker'!L148</f>
        <v>0</v>
      </c>
      <c r="L106">
        <f>'5a - Savings Tracker'!M148</f>
        <v>0</v>
      </c>
      <c r="M106">
        <f>'5a - Savings Tracker'!N148</f>
        <v>0</v>
      </c>
      <c r="N106">
        <f>'5a - Savings Tracker'!O148</f>
        <v>0</v>
      </c>
      <c r="O106">
        <f>'5a - Savings Tracker'!P148</f>
        <v>0</v>
      </c>
      <c r="P106">
        <f>'5a - Savings Tracker'!Q148</f>
        <v>0</v>
      </c>
      <c r="Q106">
        <f>'5a - Savings Tracker'!R148</f>
        <v>0</v>
      </c>
      <c r="R106">
        <f>'5a - Savings Tracker'!S148</f>
        <v>0</v>
      </c>
      <c r="S106">
        <f>'5a - Savings Tracker'!T148</f>
        <v>0</v>
      </c>
      <c r="T106">
        <f>'5a - Savings Tracker'!U148</f>
        <v>0</v>
      </c>
      <c r="U106">
        <f>'5a - Savings Tracker'!V148</f>
        <v>0</v>
      </c>
      <c r="V106">
        <f>'5a - Savings Tracker'!W148</f>
        <v>0</v>
      </c>
      <c r="W106">
        <f>'5a - Savings Tracker'!X148</f>
        <v>0</v>
      </c>
      <c r="X106">
        <f>'5a - Savings Tracker'!Y148</f>
        <v>0</v>
      </c>
      <c r="Y106">
        <f>'5a - Savings Tracker'!Z148</f>
        <v>0</v>
      </c>
      <c r="Z106">
        <f>'5a - Savings Tracker'!AA148</f>
        <v>0</v>
      </c>
      <c r="AA106">
        <f>'5a - Savings Tracker'!AB148</f>
        <v>0</v>
      </c>
      <c r="AB106">
        <f>'5a - Savings Tracker'!AC148</f>
        <v>0</v>
      </c>
      <c r="AC106">
        <f>'5a - Savings Tracker'!AD148</f>
        <v>0</v>
      </c>
      <c r="AD106" t="str">
        <f>'5a - Savings Tracker'!AE148</f>
        <v/>
      </c>
      <c r="AE106" t="str">
        <f>'5a - Savings Tracker'!AF148</f>
        <v/>
      </c>
      <c r="AF106" t="str">
        <f>'5a - Savings Tracker'!AG148</f>
        <v/>
      </c>
      <c r="AG106" t="str">
        <f>'5a - Savings Tracker'!AH148</f>
        <v/>
      </c>
      <c r="AH106" t="str">
        <f>'5a - Savings Tracker'!AI148</f>
        <v/>
      </c>
      <c r="AI106" t="str">
        <f>'5a - Savings Tracker'!AJ148</f>
        <v/>
      </c>
      <c r="AJ106" t="str">
        <f>'5a - Savings Tracker'!AK148</f>
        <v/>
      </c>
      <c r="AK106" t="str">
        <f>'5a - Savings Tracker'!AL148</f>
        <v/>
      </c>
    </row>
    <row r="107" spans="1:37">
      <c r="A107">
        <f>'5a - Savings Tracker'!A149</f>
        <v>106</v>
      </c>
      <c r="B107" t="str">
        <f>'5a - Savings Tracker'!B149</f>
        <v>Swansea Bay UHB</v>
      </c>
      <c r="C107">
        <f>'5a - Savings Tracker'!C149</f>
        <v>0</v>
      </c>
      <c r="D107">
        <f>'5a - Savings Tracker'!D149</f>
        <v>0</v>
      </c>
      <c r="E107">
        <f>'5a - Savings Tracker'!E149</f>
        <v>0</v>
      </c>
      <c r="F107">
        <f>'5a - Savings Tracker'!F149</f>
        <v>0</v>
      </c>
      <c r="G107">
        <f>'5a - Savings Tracker'!G149</f>
        <v>0</v>
      </c>
      <c r="H107">
        <f>'5a - Savings Tracker'!H149</f>
        <v>0</v>
      </c>
      <c r="I107">
        <f>'5a - Savings Tracker'!J149</f>
        <v>0</v>
      </c>
      <c r="J107">
        <f>'5a - Savings Tracker'!K149</f>
        <v>0</v>
      </c>
      <c r="K107">
        <f>'5a - Savings Tracker'!L149</f>
        <v>0</v>
      </c>
      <c r="L107">
        <f>'5a - Savings Tracker'!M149</f>
        <v>0</v>
      </c>
      <c r="M107">
        <f>'5a - Savings Tracker'!N149</f>
        <v>0</v>
      </c>
      <c r="N107">
        <f>'5a - Savings Tracker'!O149</f>
        <v>0</v>
      </c>
      <c r="O107">
        <f>'5a - Savings Tracker'!P149</f>
        <v>0</v>
      </c>
      <c r="P107">
        <f>'5a - Savings Tracker'!Q149</f>
        <v>0</v>
      </c>
      <c r="Q107">
        <f>'5a - Savings Tracker'!R149</f>
        <v>0</v>
      </c>
      <c r="R107">
        <f>'5a - Savings Tracker'!S149</f>
        <v>0</v>
      </c>
      <c r="S107">
        <f>'5a - Savings Tracker'!T149</f>
        <v>0</v>
      </c>
      <c r="T107">
        <f>'5a - Savings Tracker'!U149</f>
        <v>0</v>
      </c>
      <c r="U107">
        <f>'5a - Savings Tracker'!V149</f>
        <v>0</v>
      </c>
      <c r="V107">
        <f>'5a - Savings Tracker'!W149</f>
        <v>0</v>
      </c>
      <c r="W107">
        <f>'5a - Savings Tracker'!X149</f>
        <v>0</v>
      </c>
      <c r="X107">
        <f>'5a - Savings Tracker'!Y149</f>
        <v>0</v>
      </c>
      <c r="Y107">
        <f>'5a - Savings Tracker'!Z149</f>
        <v>0</v>
      </c>
      <c r="Z107">
        <f>'5a - Savings Tracker'!AA149</f>
        <v>0</v>
      </c>
      <c r="AA107">
        <f>'5a - Savings Tracker'!AB149</f>
        <v>0</v>
      </c>
      <c r="AB107">
        <f>'5a - Savings Tracker'!AC149</f>
        <v>0</v>
      </c>
      <c r="AC107">
        <f>'5a - Savings Tracker'!AD149</f>
        <v>0</v>
      </c>
      <c r="AD107" t="str">
        <f>'5a - Savings Tracker'!AE149</f>
        <v/>
      </c>
      <c r="AE107" t="str">
        <f>'5a - Savings Tracker'!AF149</f>
        <v/>
      </c>
      <c r="AF107" t="str">
        <f>'5a - Savings Tracker'!AG149</f>
        <v/>
      </c>
      <c r="AG107" t="str">
        <f>'5a - Savings Tracker'!AH149</f>
        <v/>
      </c>
      <c r="AH107" t="str">
        <f>'5a - Savings Tracker'!AI149</f>
        <v/>
      </c>
      <c r="AI107" t="str">
        <f>'5a - Savings Tracker'!AJ149</f>
        <v/>
      </c>
      <c r="AJ107" t="str">
        <f>'5a - Savings Tracker'!AK149</f>
        <v/>
      </c>
      <c r="AK107" t="str">
        <f>'5a - Savings Tracker'!AL149</f>
        <v/>
      </c>
    </row>
    <row r="108" spans="1:37">
      <c r="A108">
        <f>'5a - Savings Tracker'!A150</f>
        <v>107</v>
      </c>
      <c r="B108" t="str">
        <f>'5a - Savings Tracker'!B150</f>
        <v>Swansea Bay UHB</v>
      </c>
      <c r="C108">
        <f>'5a - Savings Tracker'!C150</f>
        <v>0</v>
      </c>
      <c r="D108">
        <f>'5a - Savings Tracker'!D150</f>
        <v>0</v>
      </c>
      <c r="E108">
        <f>'5a - Savings Tracker'!E150</f>
        <v>0</v>
      </c>
      <c r="F108">
        <f>'5a - Savings Tracker'!F150</f>
        <v>0</v>
      </c>
      <c r="G108">
        <f>'5a - Savings Tracker'!G150</f>
        <v>0</v>
      </c>
      <c r="H108">
        <f>'5a - Savings Tracker'!H150</f>
        <v>0</v>
      </c>
      <c r="I108">
        <f>'5a - Savings Tracker'!J150</f>
        <v>0</v>
      </c>
      <c r="J108">
        <f>'5a - Savings Tracker'!K150</f>
        <v>0</v>
      </c>
      <c r="K108">
        <f>'5a - Savings Tracker'!L150</f>
        <v>0</v>
      </c>
      <c r="L108">
        <f>'5a - Savings Tracker'!M150</f>
        <v>0</v>
      </c>
      <c r="M108">
        <f>'5a - Savings Tracker'!N150</f>
        <v>0</v>
      </c>
      <c r="N108">
        <f>'5a - Savings Tracker'!O150</f>
        <v>0</v>
      </c>
      <c r="O108">
        <f>'5a - Savings Tracker'!P150</f>
        <v>0</v>
      </c>
      <c r="P108">
        <f>'5a - Savings Tracker'!Q150</f>
        <v>0</v>
      </c>
      <c r="Q108">
        <f>'5a - Savings Tracker'!R150</f>
        <v>0</v>
      </c>
      <c r="R108">
        <f>'5a - Savings Tracker'!S150</f>
        <v>0</v>
      </c>
      <c r="S108">
        <f>'5a - Savings Tracker'!T150</f>
        <v>0</v>
      </c>
      <c r="T108">
        <f>'5a - Savings Tracker'!U150</f>
        <v>0</v>
      </c>
      <c r="U108">
        <f>'5a - Savings Tracker'!V150</f>
        <v>0</v>
      </c>
      <c r="V108">
        <f>'5a - Savings Tracker'!W150</f>
        <v>0</v>
      </c>
      <c r="W108">
        <f>'5a - Savings Tracker'!X150</f>
        <v>0</v>
      </c>
      <c r="X108">
        <f>'5a - Savings Tracker'!Y150</f>
        <v>0</v>
      </c>
      <c r="Y108">
        <f>'5a - Savings Tracker'!Z150</f>
        <v>0</v>
      </c>
      <c r="Z108">
        <f>'5a - Savings Tracker'!AA150</f>
        <v>0</v>
      </c>
      <c r="AA108">
        <f>'5a - Savings Tracker'!AB150</f>
        <v>0</v>
      </c>
      <c r="AB108">
        <f>'5a - Savings Tracker'!AC150</f>
        <v>0</v>
      </c>
      <c r="AC108">
        <f>'5a - Savings Tracker'!AD150</f>
        <v>0</v>
      </c>
      <c r="AD108" t="str">
        <f>'5a - Savings Tracker'!AE150</f>
        <v/>
      </c>
      <c r="AE108" t="str">
        <f>'5a - Savings Tracker'!AF150</f>
        <v/>
      </c>
      <c r="AF108" t="str">
        <f>'5a - Savings Tracker'!AG150</f>
        <v/>
      </c>
      <c r="AG108" t="str">
        <f>'5a - Savings Tracker'!AH150</f>
        <v/>
      </c>
      <c r="AH108" t="str">
        <f>'5a - Savings Tracker'!AI150</f>
        <v/>
      </c>
      <c r="AI108" t="str">
        <f>'5a - Savings Tracker'!AJ150</f>
        <v/>
      </c>
      <c r="AJ108" t="str">
        <f>'5a - Savings Tracker'!AK150</f>
        <v/>
      </c>
      <c r="AK108" t="str">
        <f>'5a - Savings Tracker'!AL150</f>
        <v/>
      </c>
    </row>
    <row r="109" spans="1:37">
      <c r="A109">
        <f>'5a - Savings Tracker'!A151</f>
        <v>108</v>
      </c>
      <c r="B109" t="str">
        <f>'5a - Savings Tracker'!B151</f>
        <v>Swansea Bay UHB</v>
      </c>
      <c r="C109">
        <f>'5a - Savings Tracker'!C151</f>
        <v>0</v>
      </c>
      <c r="D109">
        <f>'5a - Savings Tracker'!D151</f>
        <v>0</v>
      </c>
      <c r="E109">
        <f>'5a - Savings Tracker'!E151</f>
        <v>0</v>
      </c>
      <c r="F109">
        <f>'5a - Savings Tracker'!F151</f>
        <v>0</v>
      </c>
      <c r="G109">
        <f>'5a - Savings Tracker'!G151</f>
        <v>0</v>
      </c>
      <c r="H109">
        <f>'5a - Savings Tracker'!H151</f>
        <v>0</v>
      </c>
      <c r="I109">
        <f>'5a - Savings Tracker'!J151</f>
        <v>0</v>
      </c>
      <c r="J109">
        <f>'5a - Savings Tracker'!K151</f>
        <v>0</v>
      </c>
      <c r="K109">
        <f>'5a - Savings Tracker'!L151</f>
        <v>0</v>
      </c>
      <c r="L109">
        <f>'5a - Savings Tracker'!M151</f>
        <v>0</v>
      </c>
      <c r="M109">
        <f>'5a - Savings Tracker'!N151</f>
        <v>0</v>
      </c>
      <c r="N109">
        <f>'5a - Savings Tracker'!O151</f>
        <v>0</v>
      </c>
      <c r="O109">
        <f>'5a - Savings Tracker'!P151</f>
        <v>0</v>
      </c>
      <c r="P109">
        <f>'5a - Savings Tracker'!Q151</f>
        <v>0</v>
      </c>
      <c r="Q109">
        <f>'5a - Savings Tracker'!R151</f>
        <v>0</v>
      </c>
      <c r="R109">
        <f>'5a - Savings Tracker'!S151</f>
        <v>0</v>
      </c>
      <c r="S109">
        <f>'5a - Savings Tracker'!T151</f>
        <v>0</v>
      </c>
      <c r="T109">
        <f>'5a - Savings Tracker'!U151</f>
        <v>0</v>
      </c>
      <c r="U109">
        <f>'5a - Savings Tracker'!V151</f>
        <v>0</v>
      </c>
      <c r="V109">
        <f>'5a - Savings Tracker'!W151</f>
        <v>0</v>
      </c>
      <c r="W109">
        <f>'5a - Savings Tracker'!X151</f>
        <v>0</v>
      </c>
      <c r="X109">
        <f>'5a - Savings Tracker'!Y151</f>
        <v>0</v>
      </c>
      <c r="Y109">
        <f>'5a - Savings Tracker'!Z151</f>
        <v>0</v>
      </c>
      <c r="Z109">
        <f>'5a - Savings Tracker'!AA151</f>
        <v>0</v>
      </c>
      <c r="AA109">
        <f>'5a - Savings Tracker'!AB151</f>
        <v>0</v>
      </c>
      <c r="AB109">
        <f>'5a - Savings Tracker'!AC151</f>
        <v>0</v>
      </c>
      <c r="AC109">
        <f>'5a - Savings Tracker'!AD151</f>
        <v>0</v>
      </c>
      <c r="AD109" t="str">
        <f>'5a - Savings Tracker'!AE151</f>
        <v/>
      </c>
      <c r="AE109" t="str">
        <f>'5a - Savings Tracker'!AF151</f>
        <v/>
      </c>
      <c r="AF109" t="str">
        <f>'5a - Savings Tracker'!AG151</f>
        <v/>
      </c>
      <c r="AG109" t="str">
        <f>'5a - Savings Tracker'!AH151</f>
        <v/>
      </c>
      <c r="AH109" t="str">
        <f>'5a - Savings Tracker'!AI151</f>
        <v/>
      </c>
      <c r="AI109" t="str">
        <f>'5a - Savings Tracker'!AJ151</f>
        <v/>
      </c>
      <c r="AJ109" t="str">
        <f>'5a - Savings Tracker'!AK151</f>
        <v/>
      </c>
      <c r="AK109" t="str">
        <f>'5a - Savings Tracker'!AL151</f>
        <v/>
      </c>
    </row>
    <row r="110" spans="1:37">
      <c r="A110">
        <f>'5a - Savings Tracker'!A152</f>
        <v>109</v>
      </c>
      <c r="B110" t="str">
        <f>'5a - Savings Tracker'!B152</f>
        <v>Swansea Bay UHB</v>
      </c>
      <c r="C110">
        <f>'5a - Savings Tracker'!C152</f>
        <v>0</v>
      </c>
      <c r="D110">
        <f>'5a - Savings Tracker'!D152</f>
        <v>0</v>
      </c>
      <c r="E110">
        <f>'5a - Savings Tracker'!E152</f>
        <v>0</v>
      </c>
      <c r="F110">
        <f>'5a - Savings Tracker'!F152</f>
        <v>0</v>
      </c>
      <c r="G110">
        <f>'5a - Savings Tracker'!G152</f>
        <v>0</v>
      </c>
      <c r="H110">
        <f>'5a - Savings Tracker'!H152</f>
        <v>0</v>
      </c>
      <c r="I110">
        <f>'5a - Savings Tracker'!J152</f>
        <v>0</v>
      </c>
      <c r="J110">
        <f>'5a - Savings Tracker'!K152</f>
        <v>0</v>
      </c>
      <c r="K110">
        <f>'5a - Savings Tracker'!L152</f>
        <v>0</v>
      </c>
      <c r="L110">
        <f>'5a - Savings Tracker'!M152</f>
        <v>0</v>
      </c>
      <c r="M110">
        <f>'5a - Savings Tracker'!N152</f>
        <v>0</v>
      </c>
      <c r="N110">
        <f>'5a - Savings Tracker'!O152</f>
        <v>0</v>
      </c>
      <c r="O110">
        <f>'5a - Savings Tracker'!P152</f>
        <v>0</v>
      </c>
      <c r="P110">
        <f>'5a - Savings Tracker'!Q152</f>
        <v>0</v>
      </c>
      <c r="Q110">
        <f>'5a - Savings Tracker'!R152</f>
        <v>0</v>
      </c>
      <c r="R110">
        <f>'5a - Savings Tracker'!S152</f>
        <v>0</v>
      </c>
      <c r="S110">
        <f>'5a - Savings Tracker'!T152</f>
        <v>0</v>
      </c>
      <c r="T110">
        <f>'5a - Savings Tracker'!U152</f>
        <v>0</v>
      </c>
      <c r="U110">
        <f>'5a - Savings Tracker'!V152</f>
        <v>0</v>
      </c>
      <c r="V110">
        <f>'5a - Savings Tracker'!W152</f>
        <v>0</v>
      </c>
      <c r="W110">
        <f>'5a - Savings Tracker'!X152</f>
        <v>0</v>
      </c>
      <c r="X110">
        <f>'5a - Savings Tracker'!Y152</f>
        <v>0</v>
      </c>
      <c r="Y110">
        <f>'5a - Savings Tracker'!Z152</f>
        <v>0</v>
      </c>
      <c r="Z110">
        <f>'5a - Savings Tracker'!AA152</f>
        <v>0</v>
      </c>
      <c r="AA110">
        <f>'5a - Savings Tracker'!AB152</f>
        <v>0</v>
      </c>
      <c r="AB110">
        <f>'5a - Savings Tracker'!AC152</f>
        <v>0</v>
      </c>
      <c r="AC110">
        <f>'5a - Savings Tracker'!AD152</f>
        <v>0</v>
      </c>
      <c r="AD110" t="str">
        <f>'5a - Savings Tracker'!AE152</f>
        <v/>
      </c>
      <c r="AE110" t="str">
        <f>'5a - Savings Tracker'!AF152</f>
        <v/>
      </c>
      <c r="AF110" t="str">
        <f>'5a - Savings Tracker'!AG152</f>
        <v/>
      </c>
      <c r="AG110" t="str">
        <f>'5a - Savings Tracker'!AH152</f>
        <v/>
      </c>
      <c r="AH110" t="str">
        <f>'5a - Savings Tracker'!AI152</f>
        <v/>
      </c>
      <c r="AI110" t="str">
        <f>'5a - Savings Tracker'!AJ152</f>
        <v/>
      </c>
      <c r="AJ110" t="str">
        <f>'5a - Savings Tracker'!AK152</f>
        <v/>
      </c>
      <c r="AK110" t="str">
        <f>'5a - Savings Tracker'!AL152</f>
        <v/>
      </c>
    </row>
    <row r="111" spans="1:37">
      <c r="A111">
        <f>'5a - Savings Tracker'!A153</f>
        <v>110</v>
      </c>
      <c r="B111" t="str">
        <f>'5a - Savings Tracker'!B153</f>
        <v>Swansea Bay UHB</v>
      </c>
      <c r="C111">
        <f>'5a - Savings Tracker'!C153</f>
        <v>0</v>
      </c>
      <c r="D111">
        <f>'5a - Savings Tracker'!D153</f>
        <v>0</v>
      </c>
      <c r="E111">
        <f>'5a - Savings Tracker'!E153</f>
        <v>0</v>
      </c>
      <c r="F111">
        <f>'5a - Savings Tracker'!F153</f>
        <v>0</v>
      </c>
      <c r="G111">
        <f>'5a - Savings Tracker'!G153</f>
        <v>0</v>
      </c>
      <c r="H111">
        <f>'5a - Savings Tracker'!H153</f>
        <v>0</v>
      </c>
      <c r="I111">
        <f>'5a - Savings Tracker'!J153</f>
        <v>0</v>
      </c>
      <c r="J111">
        <f>'5a - Savings Tracker'!K153</f>
        <v>0</v>
      </c>
      <c r="K111">
        <f>'5a - Savings Tracker'!L153</f>
        <v>0</v>
      </c>
      <c r="L111">
        <f>'5a - Savings Tracker'!M153</f>
        <v>0</v>
      </c>
      <c r="M111">
        <f>'5a - Savings Tracker'!N153</f>
        <v>0</v>
      </c>
      <c r="N111">
        <f>'5a - Savings Tracker'!O153</f>
        <v>0</v>
      </c>
      <c r="O111">
        <f>'5a - Savings Tracker'!P153</f>
        <v>0</v>
      </c>
      <c r="P111">
        <f>'5a - Savings Tracker'!Q153</f>
        <v>0</v>
      </c>
      <c r="Q111">
        <f>'5a - Savings Tracker'!R153</f>
        <v>0</v>
      </c>
      <c r="R111">
        <f>'5a - Savings Tracker'!S153</f>
        <v>0</v>
      </c>
      <c r="S111">
        <f>'5a - Savings Tracker'!T153</f>
        <v>0</v>
      </c>
      <c r="T111">
        <f>'5a - Savings Tracker'!U153</f>
        <v>0</v>
      </c>
      <c r="U111">
        <f>'5a - Savings Tracker'!V153</f>
        <v>0</v>
      </c>
      <c r="V111">
        <f>'5a - Savings Tracker'!W153</f>
        <v>0</v>
      </c>
      <c r="W111">
        <f>'5a - Savings Tracker'!X153</f>
        <v>0</v>
      </c>
      <c r="X111">
        <f>'5a - Savings Tracker'!Y153</f>
        <v>0</v>
      </c>
      <c r="Y111">
        <f>'5a - Savings Tracker'!Z153</f>
        <v>0</v>
      </c>
      <c r="Z111">
        <f>'5a - Savings Tracker'!AA153</f>
        <v>0</v>
      </c>
      <c r="AA111">
        <f>'5a - Savings Tracker'!AB153</f>
        <v>0</v>
      </c>
      <c r="AB111">
        <f>'5a - Savings Tracker'!AC153</f>
        <v>0</v>
      </c>
      <c r="AC111">
        <f>'5a - Savings Tracker'!AD153</f>
        <v>0</v>
      </c>
      <c r="AD111" t="str">
        <f>'5a - Savings Tracker'!AE153</f>
        <v/>
      </c>
      <c r="AE111" t="str">
        <f>'5a - Savings Tracker'!AF153</f>
        <v/>
      </c>
      <c r="AF111" t="str">
        <f>'5a - Savings Tracker'!AG153</f>
        <v/>
      </c>
      <c r="AG111" t="str">
        <f>'5a - Savings Tracker'!AH153</f>
        <v/>
      </c>
      <c r="AH111" t="str">
        <f>'5a - Savings Tracker'!AI153</f>
        <v/>
      </c>
      <c r="AI111" t="str">
        <f>'5a - Savings Tracker'!AJ153</f>
        <v/>
      </c>
      <c r="AJ111" t="str">
        <f>'5a - Savings Tracker'!AK153</f>
        <v/>
      </c>
      <c r="AK111" t="str">
        <f>'5a - Savings Tracker'!AL153</f>
        <v/>
      </c>
    </row>
    <row r="112" spans="1:37">
      <c r="A112">
        <f>'5a - Savings Tracker'!A154</f>
        <v>111</v>
      </c>
      <c r="B112" t="str">
        <f>'5a - Savings Tracker'!B154</f>
        <v>Swansea Bay UHB</v>
      </c>
      <c r="C112">
        <f>'5a - Savings Tracker'!C154</f>
        <v>0</v>
      </c>
      <c r="D112">
        <f>'5a - Savings Tracker'!D154</f>
        <v>0</v>
      </c>
      <c r="E112">
        <f>'5a - Savings Tracker'!E154</f>
        <v>0</v>
      </c>
      <c r="F112">
        <f>'5a - Savings Tracker'!F154</f>
        <v>0</v>
      </c>
      <c r="G112">
        <f>'5a - Savings Tracker'!G154</f>
        <v>0</v>
      </c>
      <c r="H112">
        <f>'5a - Savings Tracker'!H154</f>
        <v>0</v>
      </c>
      <c r="I112">
        <f>'5a - Savings Tracker'!J154</f>
        <v>0</v>
      </c>
      <c r="J112">
        <f>'5a - Savings Tracker'!K154</f>
        <v>0</v>
      </c>
      <c r="K112">
        <f>'5a - Savings Tracker'!L154</f>
        <v>0</v>
      </c>
      <c r="L112">
        <f>'5a - Savings Tracker'!M154</f>
        <v>0</v>
      </c>
      <c r="M112">
        <f>'5a - Savings Tracker'!N154</f>
        <v>0</v>
      </c>
      <c r="N112">
        <f>'5a - Savings Tracker'!O154</f>
        <v>0</v>
      </c>
      <c r="O112">
        <f>'5a - Savings Tracker'!P154</f>
        <v>0</v>
      </c>
      <c r="P112">
        <f>'5a - Savings Tracker'!Q154</f>
        <v>0</v>
      </c>
      <c r="Q112">
        <f>'5a - Savings Tracker'!R154</f>
        <v>0</v>
      </c>
      <c r="R112">
        <f>'5a - Savings Tracker'!S154</f>
        <v>0</v>
      </c>
      <c r="S112">
        <f>'5a - Savings Tracker'!T154</f>
        <v>0</v>
      </c>
      <c r="T112">
        <f>'5a - Savings Tracker'!U154</f>
        <v>0</v>
      </c>
      <c r="U112">
        <f>'5a - Savings Tracker'!V154</f>
        <v>0</v>
      </c>
      <c r="V112">
        <f>'5a - Savings Tracker'!W154</f>
        <v>0</v>
      </c>
      <c r="W112">
        <f>'5a - Savings Tracker'!X154</f>
        <v>0</v>
      </c>
      <c r="X112">
        <f>'5a - Savings Tracker'!Y154</f>
        <v>0</v>
      </c>
      <c r="Y112">
        <f>'5a - Savings Tracker'!Z154</f>
        <v>0</v>
      </c>
      <c r="Z112">
        <f>'5a - Savings Tracker'!AA154</f>
        <v>0</v>
      </c>
      <c r="AA112">
        <f>'5a - Savings Tracker'!AB154</f>
        <v>0</v>
      </c>
      <c r="AB112">
        <f>'5a - Savings Tracker'!AC154</f>
        <v>0</v>
      </c>
      <c r="AC112">
        <f>'5a - Savings Tracker'!AD154</f>
        <v>0</v>
      </c>
      <c r="AD112" t="str">
        <f>'5a - Savings Tracker'!AE154</f>
        <v/>
      </c>
      <c r="AE112" t="str">
        <f>'5a - Savings Tracker'!AF154</f>
        <v/>
      </c>
      <c r="AF112" t="str">
        <f>'5a - Savings Tracker'!AG154</f>
        <v/>
      </c>
      <c r="AG112" t="str">
        <f>'5a - Savings Tracker'!AH154</f>
        <v/>
      </c>
      <c r="AH112" t="str">
        <f>'5a - Savings Tracker'!AI154</f>
        <v/>
      </c>
      <c r="AI112" t="str">
        <f>'5a - Savings Tracker'!AJ154</f>
        <v/>
      </c>
      <c r="AJ112" t="str">
        <f>'5a - Savings Tracker'!AK154</f>
        <v/>
      </c>
      <c r="AK112" t="str">
        <f>'5a - Savings Tracker'!AL154</f>
        <v/>
      </c>
    </row>
    <row r="113" spans="1:37">
      <c r="A113">
        <f>'5a - Savings Tracker'!A155</f>
        <v>112</v>
      </c>
      <c r="B113" t="str">
        <f>'5a - Savings Tracker'!B155</f>
        <v>Swansea Bay UHB</v>
      </c>
      <c r="C113">
        <f>'5a - Savings Tracker'!C155</f>
        <v>0</v>
      </c>
      <c r="D113">
        <f>'5a - Savings Tracker'!D155</f>
        <v>0</v>
      </c>
      <c r="E113">
        <f>'5a - Savings Tracker'!E155</f>
        <v>0</v>
      </c>
      <c r="F113">
        <f>'5a - Savings Tracker'!F155</f>
        <v>0</v>
      </c>
      <c r="G113">
        <f>'5a - Savings Tracker'!G155</f>
        <v>0</v>
      </c>
      <c r="H113">
        <f>'5a - Savings Tracker'!H155</f>
        <v>0</v>
      </c>
      <c r="I113">
        <f>'5a - Savings Tracker'!J155</f>
        <v>0</v>
      </c>
      <c r="J113">
        <f>'5a - Savings Tracker'!K155</f>
        <v>0</v>
      </c>
      <c r="K113">
        <f>'5a - Savings Tracker'!L155</f>
        <v>0</v>
      </c>
      <c r="L113">
        <f>'5a - Savings Tracker'!M155</f>
        <v>0</v>
      </c>
      <c r="M113">
        <f>'5a - Savings Tracker'!N155</f>
        <v>0</v>
      </c>
      <c r="N113">
        <f>'5a - Savings Tracker'!O155</f>
        <v>0</v>
      </c>
      <c r="O113">
        <f>'5a - Savings Tracker'!P155</f>
        <v>0</v>
      </c>
      <c r="P113">
        <f>'5a - Savings Tracker'!Q155</f>
        <v>0</v>
      </c>
      <c r="Q113">
        <f>'5a - Savings Tracker'!R155</f>
        <v>0</v>
      </c>
      <c r="R113">
        <f>'5a - Savings Tracker'!S155</f>
        <v>0</v>
      </c>
      <c r="S113">
        <f>'5a - Savings Tracker'!T155</f>
        <v>0</v>
      </c>
      <c r="T113">
        <f>'5a - Savings Tracker'!U155</f>
        <v>0</v>
      </c>
      <c r="U113">
        <f>'5a - Savings Tracker'!V155</f>
        <v>0</v>
      </c>
      <c r="V113">
        <f>'5a - Savings Tracker'!W155</f>
        <v>0</v>
      </c>
      <c r="W113">
        <f>'5a - Savings Tracker'!X155</f>
        <v>0</v>
      </c>
      <c r="X113">
        <f>'5a - Savings Tracker'!Y155</f>
        <v>0</v>
      </c>
      <c r="Y113">
        <f>'5a - Savings Tracker'!Z155</f>
        <v>0</v>
      </c>
      <c r="Z113">
        <f>'5a - Savings Tracker'!AA155</f>
        <v>0</v>
      </c>
      <c r="AA113">
        <f>'5a - Savings Tracker'!AB155</f>
        <v>0</v>
      </c>
      <c r="AB113">
        <f>'5a - Savings Tracker'!AC155</f>
        <v>0</v>
      </c>
      <c r="AC113">
        <f>'5a - Savings Tracker'!AD155</f>
        <v>0</v>
      </c>
      <c r="AD113" t="str">
        <f>'5a - Savings Tracker'!AE155</f>
        <v/>
      </c>
      <c r="AE113" t="str">
        <f>'5a - Savings Tracker'!AF155</f>
        <v/>
      </c>
      <c r="AF113" t="str">
        <f>'5a - Savings Tracker'!AG155</f>
        <v/>
      </c>
      <c r="AG113" t="str">
        <f>'5a - Savings Tracker'!AH155</f>
        <v/>
      </c>
      <c r="AH113" t="str">
        <f>'5a - Savings Tracker'!AI155</f>
        <v/>
      </c>
      <c r="AI113" t="str">
        <f>'5a - Savings Tracker'!AJ155</f>
        <v/>
      </c>
      <c r="AJ113" t="str">
        <f>'5a - Savings Tracker'!AK155</f>
        <v/>
      </c>
      <c r="AK113" t="str">
        <f>'5a - Savings Tracker'!AL155</f>
        <v/>
      </c>
    </row>
    <row r="114" spans="1:37">
      <c r="A114">
        <f>'5a - Savings Tracker'!A156</f>
        <v>113</v>
      </c>
      <c r="B114" t="str">
        <f>'5a - Savings Tracker'!B156</f>
        <v>Swansea Bay UHB</v>
      </c>
      <c r="C114">
        <f>'5a - Savings Tracker'!C156</f>
        <v>0</v>
      </c>
      <c r="D114">
        <f>'5a - Savings Tracker'!D156</f>
        <v>0</v>
      </c>
      <c r="E114">
        <f>'5a - Savings Tracker'!E156</f>
        <v>0</v>
      </c>
      <c r="F114">
        <f>'5a - Savings Tracker'!F156</f>
        <v>0</v>
      </c>
      <c r="G114">
        <f>'5a - Savings Tracker'!G156</f>
        <v>0</v>
      </c>
      <c r="H114">
        <f>'5a - Savings Tracker'!H156</f>
        <v>0</v>
      </c>
      <c r="I114">
        <f>'5a - Savings Tracker'!J156</f>
        <v>0</v>
      </c>
      <c r="J114">
        <f>'5a - Savings Tracker'!K156</f>
        <v>0</v>
      </c>
      <c r="K114">
        <f>'5a - Savings Tracker'!L156</f>
        <v>0</v>
      </c>
      <c r="L114">
        <f>'5a - Savings Tracker'!M156</f>
        <v>0</v>
      </c>
      <c r="M114">
        <f>'5a - Savings Tracker'!N156</f>
        <v>0</v>
      </c>
      <c r="N114">
        <f>'5a - Savings Tracker'!O156</f>
        <v>0</v>
      </c>
      <c r="O114">
        <f>'5a - Savings Tracker'!P156</f>
        <v>0</v>
      </c>
      <c r="P114">
        <f>'5a - Savings Tracker'!Q156</f>
        <v>0</v>
      </c>
      <c r="Q114">
        <f>'5a - Savings Tracker'!R156</f>
        <v>0</v>
      </c>
      <c r="R114">
        <f>'5a - Savings Tracker'!S156</f>
        <v>0</v>
      </c>
      <c r="S114">
        <f>'5a - Savings Tracker'!T156</f>
        <v>0</v>
      </c>
      <c r="T114">
        <f>'5a - Savings Tracker'!U156</f>
        <v>0</v>
      </c>
      <c r="U114">
        <f>'5a - Savings Tracker'!V156</f>
        <v>0</v>
      </c>
      <c r="V114">
        <f>'5a - Savings Tracker'!W156</f>
        <v>0</v>
      </c>
      <c r="W114">
        <f>'5a - Savings Tracker'!X156</f>
        <v>0</v>
      </c>
      <c r="X114">
        <f>'5a - Savings Tracker'!Y156</f>
        <v>0</v>
      </c>
      <c r="Y114">
        <f>'5a - Savings Tracker'!Z156</f>
        <v>0</v>
      </c>
      <c r="Z114">
        <f>'5a - Savings Tracker'!AA156</f>
        <v>0</v>
      </c>
      <c r="AA114">
        <f>'5a - Savings Tracker'!AB156</f>
        <v>0</v>
      </c>
      <c r="AB114">
        <f>'5a - Savings Tracker'!AC156</f>
        <v>0</v>
      </c>
      <c r="AC114">
        <f>'5a - Savings Tracker'!AD156</f>
        <v>0</v>
      </c>
      <c r="AD114" t="str">
        <f>'5a - Savings Tracker'!AE156</f>
        <v/>
      </c>
      <c r="AE114" t="str">
        <f>'5a - Savings Tracker'!AF156</f>
        <v/>
      </c>
      <c r="AF114" t="str">
        <f>'5a - Savings Tracker'!AG156</f>
        <v/>
      </c>
      <c r="AG114" t="str">
        <f>'5a - Savings Tracker'!AH156</f>
        <v/>
      </c>
      <c r="AH114" t="str">
        <f>'5a - Savings Tracker'!AI156</f>
        <v/>
      </c>
      <c r="AI114" t="str">
        <f>'5a - Savings Tracker'!AJ156</f>
        <v/>
      </c>
      <c r="AJ114" t="str">
        <f>'5a - Savings Tracker'!AK156</f>
        <v/>
      </c>
      <c r="AK114" t="str">
        <f>'5a - Savings Tracker'!AL156</f>
        <v/>
      </c>
    </row>
    <row r="115" spans="1:37">
      <c r="A115">
        <f>'5a - Savings Tracker'!A157</f>
        <v>114</v>
      </c>
      <c r="B115" t="str">
        <f>'5a - Savings Tracker'!B157</f>
        <v>Swansea Bay UHB</v>
      </c>
      <c r="C115">
        <f>'5a - Savings Tracker'!C157</f>
        <v>0</v>
      </c>
      <c r="D115">
        <f>'5a - Savings Tracker'!D157</f>
        <v>0</v>
      </c>
      <c r="E115">
        <f>'5a - Savings Tracker'!E157</f>
        <v>0</v>
      </c>
      <c r="F115">
        <f>'5a - Savings Tracker'!F157</f>
        <v>0</v>
      </c>
      <c r="G115">
        <f>'5a - Savings Tracker'!G157</f>
        <v>0</v>
      </c>
      <c r="H115">
        <f>'5a - Savings Tracker'!H157</f>
        <v>0</v>
      </c>
      <c r="I115">
        <f>'5a - Savings Tracker'!J157</f>
        <v>0</v>
      </c>
      <c r="J115">
        <f>'5a - Savings Tracker'!K157</f>
        <v>0</v>
      </c>
      <c r="K115">
        <f>'5a - Savings Tracker'!L157</f>
        <v>0</v>
      </c>
      <c r="L115">
        <f>'5a - Savings Tracker'!M157</f>
        <v>0</v>
      </c>
      <c r="M115">
        <f>'5a - Savings Tracker'!N157</f>
        <v>0</v>
      </c>
      <c r="N115">
        <f>'5a - Savings Tracker'!O157</f>
        <v>0</v>
      </c>
      <c r="O115">
        <f>'5a - Savings Tracker'!P157</f>
        <v>0</v>
      </c>
      <c r="P115">
        <f>'5a - Savings Tracker'!Q157</f>
        <v>0</v>
      </c>
      <c r="Q115">
        <f>'5a - Savings Tracker'!R157</f>
        <v>0</v>
      </c>
      <c r="R115">
        <f>'5a - Savings Tracker'!S157</f>
        <v>0</v>
      </c>
      <c r="S115">
        <f>'5a - Savings Tracker'!T157</f>
        <v>0</v>
      </c>
      <c r="T115">
        <f>'5a - Savings Tracker'!U157</f>
        <v>0</v>
      </c>
      <c r="U115">
        <f>'5a - Savings Tracker'!V157</f>
        <v>0</v>
      </c>
      <c r="V115">
        <f>'5a - Savings Tracker'!W157</f>
        <v>0</v>
      </c>
      <c r="W115">
        <f>'5a - Savings Tracker'!X157</f>
        <v>0</v>
      </c>
      <c r="X115">
        <f>'5a - Savings Tracker'!Y157</f>
        <v>0</v>
      </c>
      <c r="Y115">
        <f>'5a - Savings Tracker'!Z157</f>
        <v>0</v>
      </c>
      <c r="Z115">
        <f>'5a - Savings Tracker'!AA157</f>
        <v>0</v>
      </c>
      <c r="AA115">
        <f>'5a - Savings Tracker'!AB157</f>
        <v>0</v>
      </c>
      <c r="AB115">
        <f>'5a - Savings Tracker'!AC157</f>
        <v>0</v>
      </c>
      <c r="AC115">
        <f>'5a - Savings Tracker'!AD157</f>
        <v>0</v>
      </c>
      <c r="AD115" t="str">
        <f>'5a - Savings Tracker'!AE157</f>
        <v/>
      </c>
      <c r="AE115" t="str">
        <f>'5a - Savings Tracker'!AF157</f>
        <v/>
      </c>
      <c r="AF115" t="str">
        <f>'5a - Savings Tracker'!AG157</f>
        <v/>
      </c>
      <c r="AG115" t="str">
        <f>'5a - Savings Tracker'!AH157</f>
        <v/>
      </c>
      <c r="AH115" t="str">
        <f>'5a - Savings Tracker'!AI157</f>
        <v/>
      </c>
      <c r="AI115" t="str">
        <f>'5a - Savings Tracker'!AJ157</f>
        <v/>
      </c>
      <c r="AJ115" t="str">
        <f>'5a - Savings Tracker'!AK157</f>
        <v/>
      </c>
      <c r="AK115" t="str">
        <f>'5a - Savings Tracker'!AL157</f>
        <v/>
      </c>
    </row>
    <row r="116" spans="1:37">
      <c r="A116">
        <f>'5a - Savings Tracker'!A158</f>
        <v>115</v>
      </c>
      <c r="B116" t="str">
        <f>'5a - Savings Tracker'!B158</f>
        <v>Swansea Bay UHB</v>
      </c>
      <c r="C116">
        <f>'5a - Savings Tracker'!C158</f>
        <v>0</v>
      </c>
      <c r="D116">
        <f>'5a - Savings Tracker'!D158</f>
        <v>0</v>
      </c>
      <c r="E116">
        <f>'5a - Savings Tracker'!E158</f>
        <v>0</v>
      </c>
      <c r="F116">
        <f>'5a - Savings Tracker'!F158</f>
        <v>0</v>
      </c>
      <c r="G116">
        <f>'5a - Savings Tracker'!G158</f>
        <v>0</v>
      </c>
      <c r="H116">
        <f>'5a - Savings Tracker'!H158</f>
        <v>0</v>
      </c>
      <c r="I116">
        <f>'5a - Savings Tracker'!J158</f>
        <v>0</v>
      </c>
      <c r="J116">
        <f>'5a - Savings Tracker'!K158</f>
        <v>0</v>
      </c>
      <c r="K116">
        <f>'5a - Savings Tracker'!L158</f>
        <v>0</v>
      </c>
      <c r="L116">
        <f>'5a - Savings Tracker'!M158</f>
        <v>0</v>
      </c>
      <c r="M116">
        <f>'5a - Savings Tracker'!N158</f>
        <v>0</v>
      </c>
      <c r="N116">
        <f>'5a - Savings Tracker'!O158</f>
        <v>0</v>
      </c>
      <c r="O116">
        <f>'5a - Savings Tracker'!P158</f>
        <v>0</v>
      </c>
      <c r="P116">
        <f>'5a - Savings Tracker'!Q158</f>
        <v>0</v>
      </c>
      <c r="Q116">
        <f>'5a - Savings Tracker'!R158</f>
        <v>0</v>
      </c>
      <c r="R116">
        <f>'5a - Savings Tracker'!S158</f>
        <v>0</v>
      </c>
      <c r="S116">
        <f>'5a - Savings Tracker'!T158</f>
        <v>0</v>
      </c>
      <c r="T116">
        <f>'5a - Savings Tracker'!U158</f>
        <v>0</v>
      </c>
      <c r="U116">
        <f>'5a - Savings Tracker'!V158</f>
        <v>0</v>
      </c>
      <c r="V116">
        <f>'5a - Savings Tracker'!W158</f>
        <v>0</v>
      </c>
      <c r="W116">
        <f>'5a - Savings Tracker'!X158</f>
        <v>0</v>
      </c>
      <c r="X116">
        <f>'5a - Savings Tracker'!Y158</f>
        <v>0</v>
      </c>
      <c r="Y116">
        <f>'5a - Savings Tracker'!Z158</f>
        <v>0</v>
      </c>
      <c r="Z116">
        <f>'5a - Savings Tracker'!AA158</f>
        <v>0</v>
      </c>
      <c r="AA116">
        <f>'5a - Savings Tracker'!AB158</f>
        <v>0</v>
      </c>
      <c r="AB116">
        <f>'5a - Savings Tracker'!AC158</f>
        <v>0</v>
      </c>
      <c r="AC116">
        <f>'5a - Savings Tracker'!AD158</f>
        <v>0</v>
      </c>
      <c r="AD116" t="str">
        <f>'5a - Savings Tracker'!AE158</f>
        <v/>
      </c>
      <c r="AE116" t="str">
        <f>'5a - Savings Tracker'!AF158</f>
        <v/>
      </c>
      <c r="AF116" t="str">
        <f>'5a - Savings Tracker'!AG158</f>
        <v/>
      </c>
      <c r="AG116" t="str">
        <f>'5a - Savings Tracker'!AH158</f>
        <v/>
      </c>
      <c r="AH116" t="str">
        <f>'5a - Savings Tracker'!AI158</f>
        <v/>
      </c>
      <c r="AI116" t="str">
        <f>'5a - Savings Tracker'!AJ158</f>
        <v/>
      </c>
      <c r="AJ116" t="str">
        <f>'5a - Savings Tracker'!AK158</f>
        <v/>
      </c>
      <c r="AK116" t="str">
        <f>'5a - Savings Tracker'!AL158</f>
        <v/>
      </c>
    </row>
    <row r="117" spans="1:37">
      <c r="A117">
        <f>'5a - Savings Tracker'!A159</f>
        <v>116</v>
      </c>
      <c r="B117" t="str">
        <f>'5a - Savings Tracker'!B159</f>
        <v>Swansea Bay UHB</v>
      </c>
      <c r="C117">
        <f>'5a - Savings Tracker'!C159</f>
        <v>0</v>
      </c>
      <c r="D117">
        <f>'5a - Savings Tracker'!D159</f>
        <v>0</v>
      </c>
      <c r="E117">
        <f>'5a - Savings Tracker'!E159</f>
        <v>0</v>
      </c>
      <c r="F117">
        <f>'5a - Savings Tracker'!F159</f>
        <v>0</v>
      </c>
      <c r="G117">
        <f>'5a - Savings Tracker'!G159</f>
        <v>0</v>
      </c>
      <c r="H117">
        <f>'5a - Savings Tracker'!H159</f>
        <v>0</v>
      </c>
      <c r="I117">
        <f>'5a - Savings Tracker'!J159</f>
        <v>0</v>
      </c>
      <c r="J117">
        <f>'5a - Savings Tracker'!K159</f>
        <v>0</v>
      </c>
      <c r="K117">
        <f>'5a - Savings Tracker'!L159</f>
        <v>0</v>
      </c>
      <c r="L117">
        <f>'5a - Savings Tracker'!M159</f>
        <v>0</v>
      </c>
      <c r="M117">
        <f>'5a - Savings Tracker'!N159</f>
        <v>0</v>
      </c>
      <c r="N117">
        <f>'5a - Savings Tracker'!O159</f>
        <v>0</v>
      </c>
      <c r="O117">
        <f>'5a - Savings Tracker'!P159</f>
        <v>0</v>
      </c>
      <c r="P117">
        <f>'5a - Savings Tracker'!Q159</f>
        <v>0</v>
      </c>
      <c r="Q117">
        <f>'5a - Savings Tracker'!R159</f>
        <v>0</v>
      </c>
      <c r="R117">
        <f>'5a - Savings Tracker'!S159</f>
        <v>0</v>
      </c>
      <c r="S117">
        <f>'5a - Savings Tracker'!T159</f>
        <v>0</v>
      </c>
      <c r="T117">
        <f>'5a - Savings Tracker'!U159</f>
        <v>0</v>
      </c>
      <c r="U117">
        <f>'5a - Savings Tracker'!V159</f>
        <v>0</v>
      </c>
      <c r="V117">
        <f>'5a - Savings Tracker'!W159</f>
        <v>0</v>
      </c>
      <c r="W117">
        <f>'5a - Savings Tracker'!X159</f>
        <v>0</v>
      </c>
      <c r="X117">
        <f>'5a - Savings Tracker'!Y159</f>
        <v>0</v>
      </c>
      <c r="Y117">
        <f>'5a - Savings Tracker'!Z159</f>
        <v>0</v>
      </c>
      <c r="Z117">
        <f>'5a - Savings Tracker'!AA159</f>
        <v>0</v>
      </c>
      <c r="AA117">
        <f>'5a - Savings Tracker'!AB159</f>
        <v>0</v>
      </c>
      <c r="AB117">
        <f>'5a - Savings Tracker'!AC159</f>
        <v>0</v>
      </c>
      <c r="AC117">
        <f>'5a - Savings Tracker'!AD159</f>
        <v>0</v>
      </c>
      <c r="AD117" t="str">
        <f>'5a - Savings Tracker'!AE159</f>
        <v/>
      </c>
      <c r="AE117" t="str">
        <f>'5a - Savings Tracker'!AF159</f>
        <v/>
      </c>
      <c r="AF117" t="str">
        <f>'5a - Savings Tracker'!AG159</f>
        <v/>
      </c>
      <c r="AG117" t="str">
        <f>'5a - Savings Tracker'!AH159</f>
        <v/>
      </c>
      <c r="AH117" t="str">
        <f>'5a - Savings Tracker'!AI159</f>
        <v/>
      </c>
      <c r="AI117" t="str">
        <f>'5a - Savings Tracker'!AJ159</f>
        <v/>
      </c>
      <c r="AJ117" t="str">
        <f>'5a - Savings Tracker'!AK159</f>
        <v/>
      </c>
      <c r="AK117" t="str">
        <f>'5a - Savings Tracker'!AL159</f>
        <v/>
      </c>
    </row>
    <row r="118" spans="1:37">
      <c r="A118">
        <f>'5a - Savings Tracker'!A160</f>
        <v>117</v>
      </c>
      <c r="B118" t="str">
        <f>'5a - Savings Tracker'!B160</f>
        <v>Swansea Bay UHB</v>
      </c>
      <c r="C118">
        <f>'5a - Savings Tracker'!C160</f>
        <v>0</v>
      </c>
      <c r="D118">
        <f>'5a - Savings Tracker'!D160</f>
        <v>0</v>
      </c>
      <c r="E118">
        <f>'5a - Savings Tracker'!E160</f>
        <v>0</v>
      </c>
      <c r="F118">
        <f>'5a - Savings Tracker'!F160</f>
        <v>0</v>
      </c>
      <c r="G118">
        <f>'5a - Savings Tracker'!G160</f>
        <v>0</v>
      </c>
      <c r="H118">
        <f>'5a - Savings Tracker'!H160</f>
        <v>0</v>
      </c>
      <c r="I118">
        <f>'5a - Savings Tracker'!J160</f>
        <v>0</v>
      </c>
      <c r="J118">
        <f>'5a - Savings Tracker'!K160</f>
        <v>0</v>
      </c>
      <c r="K118">
        <f>'5a - Savings Tracker'!L160</f>
        <v>0</v>
      </c>
      <c r="L118">
        <f>'5a - Savings Tracker'!M160</f>
        <v>0</v>
      </c>
      <c r="M118">
        <f>'5a - Savings Tracker'!N160</f>
        <v>0</v>
      </c>
      <c r="N118">
        <f>'5a - Savings Tracker'!O160</f>
        <v>0</v>
      </c>
      <c r="O118">
        <f>'5a - Savings Tracker'!P160</f>
        <v>0</v>
      </c>
      <c r="P118">
        <f>'5a - Savings Tracker'!Q160</f>
        <v>0</v>
      </c>
      <c r="Q118">
        <f>'5a - Savings Tracker'!R160</f>
        <v>0</v>
      </c>
      <c r="R118">
        <f>'5a - Savings Tracker'!S160</f>
        <v>0</v>
      </c>
      <c r="S118">
        <f>'5a - Savings Tracker'!T160</f>
        <v>0</v>
      </c>
      <c r="T118">
        <f>'5a - Savings Tracker'!U160</f>
        <v>0</v>
      </c>
      <c r="U118">
        <f>'5a - Savings Tracker'!V160</f>
        <v>0</v>
      </c>
      <c r="V118">
        <f>'5a - Savings Tracker'!W160</f>
        <v>0</v>
      </c>
      <c r="W118">
        <f>'5a - Savings Tracker'!X160</f>
        <v>0</v>
      </c>
      <c r="X118">
        <f>'5a - Savings Tracker'!Y160</f>
        <v>0</v>
      </c>
      <c r="Y118">
        <f>'5a - Savings Tracker'!Z160</f>
        <v>0</v>
      </c>
      <c r="Z118">
        <f>'5a - Savings Tracker'!AA160</f>
        <v>0</v>
      </c>
      <c r="AA118">
        <f>'5a - Savings Tracker'!AB160</f>
        <v>0</v>
      </c>
      <c r="AB118">
        <f>'5a - Savings Tracker'!AC160</f>
        <v>0</v>
      </c>
      <c r="AC118">
        <f>'5a - Savings Tracker'!AD160</f>
        <v>0</v>
      </c>
      <c r="AD118" t="str">
        <f>'5a - Savings Tracker'!AE160</f>
        <v/>
      </c>
      <c r="AE118" t="str">
        <f>'5a - Savings Tracker'!AF160</f>
        <v/>
      </c>
      <c r="AF118" t="str">
        <f>'5a - Savings Tracker'!AG160</f>
        <v/>
      </c>
      <c r="AG118" t="str">
        <f>'5a - Savings Tracker'!AH160</f>
        <v/>
      </c>
      <c r="AH118" t="str">
        <f>'5a - Savings Tracker'!AI160</f>
        <v/>
      </c>
      <c r="AI118" t="str">
        <f>'5a - Savings Tracker'!AJ160</f>
        <v/>
      </c>
      <c r="AJ118" t="str">
        <f>'5a - Savings Tracker'!AK160</f>
        <v/>
      </c>
      <c r="AK118" t="str">
        <f>'5a - Savings Tracker'!AL160</f>
        <v/>
      </c>
    </row>
    <row r="119" spans="1:37">
      <c r="A119">
        <f>'5a - Savings Tracker'!A161</f>
        <v>118</v>
      </c>
      <c r="B119" t="str">
        <f>'5a - Savings Tracker'!B161</f>
        <v>Swansea Bay UHB</v>
      </c>
      <c r="C119">
        <f>'5a - Savings Tracker'!C161</f>
        <v>0</v>
      </c>
      <c r="D119">
        <f>'5a - Savings Tracker'!D161</f>
        <v>0</v>
      </c>
      <c r="E119">
        <f>'5a - Savings Tracker'!E161</f>
        <v>0</v>
      </c>
      <c r="F119">
        <f>'5a - Savings Tracker'!F161</f>
        <v>0</v>
      </c>
      <c r="G119">
        <f>'5a - Savings Tracker'!G161</f>
        <v>0</v>
      </c>
      <c r="H119">
        <f>'5a - Savings Tracker'!H161</f>
        <v>0</v>
      </c>
      <c r="I119">
        <f>'5a - Savings Tracker'!J161</f>
        <v>0</v>
      </c>
      <c r="J119">
        <f>'5a - Savings Tracker'!K161</f>
        <v>0</v>
      </c>
      <c r="K119">
        <f>'5a - Savings Tracker'!L161</f>
        <v>0</v>
      </c>
      <c r="L119">
        <f>'5a - Savings Tracker'!M161</f>
        <v>0</v>
      </c>
      <c r="M119">
        <f>'5a - Savings Tracker'!N161</f>
        <v>0</v>
      </c>
      <c r="N119">
        <f>'5a - Savings Tracker'!O161</f>
        <v>0</v>
      </c>
      <c r="O119">
        <f>'5a - Savings Tracker'!P161</f>
        <v>0</v>
      </c>
      <c r="P119">
        <f>'5a - Savings Tracker'!Q161</f>
        <v>0</v>
      </c>
      <c r="Q119">
        <f>'5a - Savings Tracker'!R161</f>
        <v>0</v>
      </c>
      <c r="R119">
        <f>'5a - Savings Tracker'!S161</f>
        <v>0</v>
      </c>
      <c r="S119">
        <f>'5a - Savings Tracker'!T161</f>
        <v>0</v>
      </c>
      <c r="T119">
        <f>'5a - Savings Tracker'!U161</f>
        <v>0</v>
      </c>
      <c r="U119">
        <f>'5a - Savings Tracker'!V161</f>
        <v>0</v>
      </c>
      <c r="V119">
        <f>'5a - Savings Tracker'!W161</f>
        <v>0</v>
      </c>
      <c r="W119">
        <f>'5a - Savings Tracker'!X161</f>
        <v>0</v>
      </c>
      <c r="X119">
        <f>'5a - Savings Tracker'!Y161</f>
        <v>0</v>
      </c>
      <c r="Y119">
        <f>'5a - Savings Tracker'!Z161</f>
        <v>0</v>
      </c>
      <c r="Z119">
        <f>'5a - Savings Tracker'!AA161</f>
        <v>0</v>
      </c>
      <c r="AA119">
        <f>'5a - Savings Tracker'!AB161</f>
        <v>0</v>
      </c>
      <c r="AB119">
        <f>'5a - Savings Tracker'!AC161</f>
        <v>0</v>
      </c>
      <c r="AC119">
        <f>'5a - Savings Tracker'!AD161</f>
        <v>0</v>
      </c>
      <c r="AD119" t="str">
        <f>'5a - Savings Tracker'!AE161</f>
        <v/>
      </c>
      <c r="AE119" t="str">
        <f>'5a - Savings Tracker'!AF161</f>
        <v/>
      </c>
      <c r="AF119" t="str">
        <f>'5a - Savings Tracker'!AG161</f>
        <v/>
      </c>
      <c r="AG119" t="str">
        <f>'5a - Savings Tracker'!AH161</f>
        <v/>
      </c>
      <c r="AH119" t="str">
        <f>'5a - Savings Tracker'!AI161</f>
        <v/>
      </c>
      <c r="AI119" t="str">
        <f>'5a - Savings Tracker'!AJ161</f>
        <v/>
      </c>
      <c r="AJ119" t="str">
        <f>'5a - Savings Tracker'!AK161</f>
        <v/>
      </c>
      <c r="AK119" t="str">
        <f>'5a - Savings Tracker'!AL161</f>
        <v/>
      </c>
    </row>
    <row r="120" spans="1:37">
      <c r="A120">
        <f>'5a - Savings Tracker'!A162</f>
        <v>119</v>
      </c>
      <c r="B120" t="str">
        <f>'5a - Savings Tracker'!B162</f>
        <v>Swansea Bay UHB</v>
      </c>
      <c r="C120">
        <f>'5a - Savings Tracker'!C162</f>
        <v>0</v>
      </c>
      <c r="D120">
        <f>'5a - Savings Tracker'!D162</f>
        <v>0</v>
      </c>
      <c r="E120">
        <f>'5a - Savings Tracker'!E162</f>
        <v>0</v>
      </c>
      <c r="F120">
        <f>'5a - Savings Tracker'!F162</f>
        <v>0</v>
      </c>
      <c r="G120">
        <f>'5a - Savings Tracker'!G162</f>
        <v>0</v>
      </c>
      <c r="H120">
        <f>'5a - Savings Tracker'!H162</f>
        <v>0</v>
      </c>
      <c r="I120">
        <f>'5a - Savings Tracker'!J162</f>
        <v>0</v>
      </c>
      <c r="J120">
        <f>'5a - Savings Tracker'!K162</f>
        <v>0</v>
      </c>
      <c r="K120">
        <f>'5a - Savings Tracker'!L162</f>
        <v>0</v>
      </c>
      <c r="L120">
        <f>'5a - Savings Tracker'!M162</f>
        <v>0</v>
      </c>
      <c r="M120">
        <f>'5a - Savings Tracker'!N162</f>
        <v>0</v>
      </c>
      <c r="N120">
        <f>'5a - Savings Tracker'!O162</f>
        <v>0</v>
      </c>
      <c r="O120">
        <f>'5a - Savings Tracker'!P162</f>
        <v>0</v>
      </c>
      <c r="P120">
        <f>'5a - Savings Tracker'!Q162</f>
        <v>0</v>
      </c>
      <c r="Q120">
        <f>'5a - Savings Tracker'!R162</f>
        <v>0</v>
      </c>
      <c r="R120">
        <f>'5a - Savings Tracker'!S162</f>
        <v>0</v>
      </c>
      <c r="S120">
        <f>'5a - Savings Tracker'!T162</f>
        <v>0</v>
      </c>
      <c r="T120">
        <f>'5a - Savings Tracker'!U162</f>
        <v>0</v>
      </c>
      <c r="U120">
        <f>'5a - Savings Tracker'!V162</f>
        <v>0</v>
      </c>
      <c r="V120">
        <f>'5a - Savings Tracker'!W162</f>
        <v>0</v>
      </c>
      <c r="W120">
        <f>'5a - Savings Tracker'!X162</f>
        <v>0</v>
      </c>
      <c r="X120">
        <f>'5a - Savings Tracker'!Y162</f>
        <v>0</v>
      </c>
      <c r="Y120">
        <f>'5a - Savings Tracker'!Z162</f>
        <v>0</v>
      </c>
      <c r="Z120">
        <f>'5a - Savings Tracker'!AA162</f>
        <v>0</v>
      </c>
      <c r="AA120">
        <f>'5a - Savings Tracker'!AB162</f>
        <v>0</v>
      </c>
      <c r="AB120">
        <f>'5a - Savings Tracker'!AC162</f>
        <v>0</v>
      </c>
      <c r="AC120">
        <f>'5a - Savings Tracker'!AD162</f>
        <v>0</v>
      </c>
      <c r="AD120" t="str">
        <f>'5a - Savings Tracker'!AE162</f>
        <v/>
      </c>
      <c r="AE120" t="str">
        <f>'5a - Savings Tracker'!AF162</f>
        <v/>
      </c>
      <c r="AF120" t="str">
        <f>'5a - Savings Tracker'!AG162</f>
        <v/>
      </c>
      <c r="AG120" t="str">
        <f>'5a - Savings Tracker'!AH162</f>
        <v/>
      </c>
      <c r="AH120" t="str">
        <f>'5a - Savings Tracker'!AI162</f>
        <v/>
      </c>
      <c r="AI120" t="str">
        <f>'5a - Savings Tracker'!AJ162</f>
        <v/>
      </c>
      <c r="AJ120" t="str">
        <f>'5a - Savings Tracker'!AK162</f>
        <v/>
      </c>
      <c r="AK120" t="str">
        <f>'5a - Savings Tracker'!AL162</f>
        <v/>
      </c>
    </row>
    <row r="121" spans="1:37">
      <c r="A121">
        <f>'5a - Savings Tracker'!A163</f>
        <v>120</v>
      </c>
      <c r="B121" t="str">
        <f>'5a - Savings Tracker'!B163</f>
        <v>Swansea Bay UHB</v>
      </c>
      <c r="C121">
        <f>'5a - Savings Tracker'!C163</f>
        <v>0</v>
      </c>
      <c r="D121">
        <f>'5a - Savings Tracker'!D163</f>
        <v>0</v>
      </c>
      <c r="E121">
        <f>'5a - Savings Tracker'!E163</f>
        <v>0</v>
      </c>
      <c r="F121">
        <f>'5a - Savings Tracker'!F163</f>
        <v>0</v>
      </c>
      <c r="G121">
        <f>'5a - Savings Tracker'!G163</f>
        <v>0</v>
      </c>
      <c r="H121">
        <f>'5a - Savings Tracker'!H163</f>
        <v>0</v>
      </c>
      <c r="I121">
        <f>'5a - Savings Tracker'!J163</f>
        <v>0</v>
      </c>
      <c r="J121">
        <f>'5a - Savings Tracker'!K163</f>
        <v>0</v>
      </c>
      <c r="K121">
        <f>'5a - Savings Tracker'!L163</f>
        <v>0</v>
      </c>
      <c r="L121">
        <f>'5a - Savings Tracker'!M163</f>
        <v>0</v>
      </c>
      <c r="M121">
        <f>'5a - Savings Tracker'!N163</f>
        <v>0</v>
      </c>
      <c r="N121">
        <f>'5a - Savings Tracker'!O163</f>
        <v>0</v>
      </c>
      <c r="O121">
        <f>'5a - Savings Tracker'!P163</f>
        <v>0</v>
      </c>
      <c r="P121">
        <f>'5a - Savings Tracker'!Q163</f>
        <v>0</v>
      </c>
      <c r="Q121">
        <f>'5a - Savings Tracker'!R163</f>
        <v>0</v>
      </c>
      <c r="R121">
        <f>'5a - Savings Tracker'!S163</f>
        <v>0</v>
      </c>
      <c r="S121">
        <f>'5a - Savings Tracker'!T163</f>
        <v>0</v>
      </c>
      <c r="T121">
        <f>'5a - Savings Tracker'!U163</f>
        <v>0</v>
      </c>
      <c r="U121">
        <f>'5a - Savings Tracker'!V163</f>
        <v>0</v>
      </c>
      <c r="V121">
        <f>'5a - Savings Tracker'!W163</f>
        <v>0</v>
      </c>
      <c r="W121">
        <f>'5a - Savings Tracker'!X163</f>
        <v>0</v>
      </c>
      <c r="X121">
        <f>'5a - Savings Tracker'!Y163</f>
        <v>0</v>
      </c>
      <c r="Y121">
        <f>'5a - Savings Tracker'!Z163</f>
        <v>0</v>
      </c>
      <c r="Z121">
        <f>'5a - Savings Tracker'!AA163</f>
        <v>0</v>
      </c>
      <c r="AA121">
        <f>'5a - Savings Tracker'!AB163</f>
        <v>0</v>
      </c>
      <c r="AB121">
        <f>'5a - Savings Tracker'!AC163</f>
        <v>0</v>
      </c>
      <c r="AC121">
        <f>'5a - Savings Tracker'!AD163</f>
        <v>0</v>
      </c>
      <c r="AD121" t="str">
        <f>'5a - Savings Tracker'!AE163</f>
        <v/>
      </c>
      <c r="AE121" t="str">
        <f>'5a - Savings Tracker'!AF163</f>
        <v/>
      </c>
      <c r="AF121" t="str">
        <f>'5a - Savings Tracker'!AG163</f>
        <v/>
      </c>
      <c r="AG121" t="str">
        <f>'5a - Savings Tracker'!AH163</f>
        <v/>
      </c>
      <c r="AH121" t="str">
        <f>'5a - Savings Tracker'!AI163</f>
        <v/>
      </c>
      <c r="AI121" t="str">
        <f>'5a - Savings Tracker'!AJ163</f>
        <v/>
      </c>
      <c r="AJ121" t="str">
        <f>'5a - Savings Tracker'!AK163</f>
        <v/>
      </c>
      <c r="AK121" t="str">
        <f>'5a - Savings Tracker'!AL163</f>
        <v/>
      </c>
    </row>
    <row r="122" spans="1:37">
      <c r="A122">
        <f>'5a - Savings Tracker'!A164</f>
        <v>121</v>
      </c>
      <c r="B122" t="str">
        <f>'5a - Savings Tracker'!B164</f>
        <v>Swansea Bay UHB</v>
      </c>
      <c r="C122">
        <f>'5a - Savings Tracker'!C164</f>
        <v>0</v>
      </c>
      <c r="D122">
        <f>'5a - Savings Tracker'!D164</f>
        <v>0</v>
      </c>
      <c r="E122">
        <f>'5a - Savings Tracker'!E164</f>
        <v>0</v>
      </c>
      <c r="F122">
        <f>'5a - Savings Tracker'!F164</f>
        <v>0</v>
      </c>
      <c r="G122">
        <f>'5a - Savings Tracker'!G164</f>
        <v>0</v>
      </c>
      <c r="H122">
        <f>'5a - Savings Tracker'!H164</f>
        <v>0</v>
      </c>
      <c r="I122">
        <f>'5a - Savings Tracker'!J164</f>
        <v>0</v>
      </c>
      <c r="J122">
        <f>'5a - Savings Tracker'!K164</f>
        <v>0</v>
      </c>
      <c r="K122">
        <f>'5a - Savings Tracker'!L164</f>
        <v>0</v>
      </c>
      <c r="L122">
        <f>'5a - Savings Tracker'!M164</f>
        <v>0</v>
      </c>
      <c r="M122">
        <f>'5a - Savings Tracker'!N164</f>
        <v>0</v>
      </c>
      <c r="N122">
        <f>'5a - Savings Tracker'!O164</f>
        <v>0</v>
      </c>
      <c r="O122">
        <f>'5a - Savings Tracker'!P164</f>
        <v>0</v>
      </c>
      <c r="P122">
        <f>'5a - Savings Tracker'!Q164</f>
        <v>0</v>
      </c>
      <c r="Q122">
        <f>'5a - Savings Tracker'!R164</f>
        <v>0</v>
      </c>
      <c r="R122">
        <f>'5a - Savings Tracker'!S164</f>
        <v>0</v>
      </c>
      <c r="S122">
        <f>'5a - Savings Tracker'!T164</f>
        <v>0</v>
      </c>
      <c r="T122">
        <f>'5a - Savings Tracker'!U164</f>
        <v>0</v>
      </c>
      <c r="U122">
        <f>'5a - Savings Tracker'!V164</f>
        <v>0</v>
      </c>
      <c r="V122">
        <f>'5a - Savings Tracker'!W164</f>
        <v>0</v>
      </c>
      <c r="W122">
        <f>'5a - Savings Tracker'!X164</f>
        <v>0</v>
      </c>
      <c r="X122">
        <f>'5a - Savings Tracker'!Y164</f>
        <v>0</v>
      </c>
      <c r="Y122">
        <f>'5a - Savings Tracker'!Z164</f>
        <v>0</v>
      </c>
      <c r="Z122">
        <f>'5a - Savings Tracker'!AA164</f>
        <v>0</v>
      </c>
      <c r="AA122">
        <f>'5a - Savings Tracker'!AB164</f>
        <v>0</v>
      </c>
      <c r="AB122">
        <f>'5a - Savings Tracker'!AC164</f>
        <v>0</v>
      </c>
      <c r="AC122">
        <f>'5a - Savings Tracker'!AD164</f>
        <v>0</v>
      </c>
      <c r="AD122" t="str">
        <f>'5a - Savings Tracker'!AE164</f>
        <v/>
      </c>
      <c r="AE122" t="str">
        <f>'5a - Savings Tracker'!AF164</f>
        <v/>
      </c>
      <c r="AF122" t="str">
        <f>'5a - Savings Tracker'!AG164</f>
        <v/>
      </c>
      <c r="AG122" t="str">
        <f>'5a - Savings Tracker'!AH164</f>
        <v/>
      </c>
      <c r="AH122" t="str">
        <f>'5a - Savings Tracker'!AI164</f>
        <v/>
      </c>
      <c r="AI122" t="str">
        <f>'5a - Savings Tracker'!AJ164</f>
        <v/>
      </c>
      <c r="AJ122" t="str">
        <f>'5a - Savings Tracker'!AK164</f>
        <v/>
      </c>
      <c r="AK122" t="str">
        <f>'5a - Savings Tracker'!AL164</f>
        <v/>
      </c>
    </row>
    <row r="123" spans="1:37">
      <c r="A123">
        <f>'5a - Savings Tracker'!A165</f>
        <v>122</v>
      </c>
      <c r="B123" t="str">
        <f>'5a - Savings Tracker'!B165</f>
        <v>Swansea Bay UHB</v>
      </c>
      <c r="C123">
        <f>'5a - Savings Tracker'!C165</f>
        <v>0</v>
      </c>
      <c r="D123">
        <f>'5a - Savings Tracker'!D165</f>
        <v>0</v>
      </c>
      <c r="E123">
        <f>'5a - Savings Tracker'!E165</f>
        <v>0</v>
      </c>
      <c r="F123">
        <f>'5a - Savings Tracker'!F165</f>
        <v>0</v>
      </c>
      <c r="G123">
        <f>'5a - Savings Tracker'!G165</f>
        <v>0</v>
      </c>
      <c r="H123">
        <f>'5a - Savings Tracker'!H165</f>
        <v>0</v>
      </c>
      <c r="I123">
        <f>'5a - Savings Tracker'!J165</f>
        <v>0</v>
      </c>
      <c r="J123">
        <f>'5a - Savings Tracker'!K165</f>
        <v>0</v>
      </c>
      <c r="K123">
        <f>'5a - Savings Tracker'!L165</f>
        <v>0</v>
      </c>
      <c r="L123">
        <f>'5a - Savings Tracker'!M165</f>
        <v>0</v>
      </c>
      <c r="M123">
        <f>'5a - Savings Tracker'!N165</f>
        <v>0</v>
      </c>
      <c r="N123">
        <f>'5a - Savings Tracker'!O165</f>
        <v>0</v>
      </c>
      <c r="O123">
        <f>'5a - Savings Tracker'!P165</f>
        <v>0</v>
      </c>
      <c r="P123">
        <f>'5a - Savings Tracker'!Q165</f>
        <v>0</v>
      </c>
      <c r="Q123">
        <f>'5a - Savings Tracker'!R165</f>
        <v>0</v>
      </c>
      <c r="R123">
        <f>'5a - Savings Tracker'!S165</f>
        <v>0</v>
      </c>
      <c r="S123">
        <f>'5a - Savings Tracker'!T165</f>
        <v>0</v>
      </c>
      <c r="T123">
        <f>'5a - Savings Tracker'!U165</f>
        <v>0</v>
      </c>
      <c r="U123">
        <f>'5a - Savings Tracker'!V165</f>
        <v>0</v>
      </c>
      <c r="V123">
        <f>'5a - Savings Tracker'!W165</f>
        <v>0</v>
      </c>
      <c r="W123">
        <f>'5a - Savings Tracker'!X165</f>
        <v>0</v>
      </c>
      <c r="X123">
        <f>'5a - Savings Tracker'!Y165</f>
        <v>0</v>
      </c>
      <c r="Y123">
        <f>'5a - Savings Tracker'!Z165</f>
        <v>0</v>
      </c>
      <c r="Z123">
        <f>'5a - Savings Tracker'!AA165</f>
        <v>0</v>
      </c>
      <c r="AA123">
        <f>'5a - Savings Tracker'!AB165</f>
        <v>0</v>
      </c>
      <c r="AB123">
        <f>'5a - Savings Tracker'!AC165</f>
        <v>0</v>
      </c>
      <c r="AC123">
        <f>'5a - Savings Tracker'!AD165</f>
        <v>0</v>
      </c>
      <c r="AD123" t="str">
        <f>'5a - Savings Tracker'!AE165</f>
        <v/>
      </c>
      <c r="AE123" t="str">
        <f>'5a - Savings Tracker'!AF165</f>
        <v/>
      </c>
      <c r="AF123" t="str">
        <f>'5a - Savings Tracker'!AG165</f>
        <v/>
      </c>
      <c r="AG123" t="str">
        <f>'5a - Savings Tracker'!AH165</f>
        <v/>
      </c>
      <c r="AH123" t="str">
        <f>'5a - Savings Tracker'!AI165</f>
        <v/>
      </c>
      <c r="AI123" t="str">
        <f>'5a - Savings Tracker'!AJ165</f>
        <v/>
      </c>
      <c r="AJ123" t="str">
        <f>'5a - Savings Tracker'!AK165</f>
        <v/>
      </c>
      <c r="AK123" t="str">
        <f>'5a - Savings Tracker'!AL165</f>
        <v/>
      </c>
    </row>
    <row r="124" spans="1:37">
      <c r="A124">
        <f>'5a - Savings Tracker'!A166</f>
        <v>123</v>
      </c>
      <c r="B124" t="str">
        <f>'5a - Savings Tracker'!B166</f>
        <v>Swansea Bay UHB</v>
      </c>
      <c r="C124">
        <f>'5a - Savings Tracker'!C166</f>
        <v>0</v>
      </c>
      <c r="D124">
        <f>'5a - Savings Tracker'!D166</f>
        <v>0</v>
      </c>
      <c r="E124">
        <f>'5a - Savings Tracker'!E166</f>
        <v>0</v>
      </c>
      <c r="F124">
        <f>'5a - Savings Tracker'!F166</f>
        <v>0</v>
      </c>
      <c r="G124">
        <f>'5a - Savings Tracker'!G166</f>
        <v>0</v>
      </c>
      <c r="H124">
        <f>'5a - Savings Tracker'!H166</f>
        <v>0</v>
      </c>
      <c r="I124">
        <f>'5a - Savings Tracker'!J166</f>
        <v>0</v>
      </c>
      <c r="J124">
        <f>'5a - Savings Tracker'!K166</f>
        <v>0</v>
      </c>
      <c r="K124">
        <f>'5a - Savings Tracker'!L166</f>
        <v>0</v>
      </c>
      <c r="L124">
        <f>'5a - Savings Tracker'!M166</f>
        <v>0</v>
      </c>
      <c r="M124">
        <f>'5a - Savings Tracker'!N166</f>
        <v>0</v>
      </c>
      <c r="N124">
        <f>'5a - Savings Tracker'!O166</f>
        <v>0</v>
      </c>
      <c r="O124">
        <f>'5a - Savings Tracker'!P166</f>
        <v>0</v>
      </c>
      <c r="P124">
        <f>'5a - Savings Tracker'!Q166</f>
        <v>0</v>
      </c>
      <c r="Q124">
        <f>'5a - Savings Tracker'!R166</f>
        <v>0</v>
      </c>
      <c r="R124">
        <f>'5a - Savings Tracker'!S166</f>
        <v>0</v>
      </c>
      <c r="S124">
        <f>'5a - Savings Tracker'!T166</f>
        <v>0</v>
      </c>
      <c r="T124">
        <f>'5a - Savings Tracker'!U166</f>
        <v>0</v>
      </c>
      <c r="U124">
        <f>'5a - Savings Tracker'!V166</f>
        <v>0</v>
      </c>
      <c r="V124">
        <f>'5a - Savings Tracker'!W166</f>
        <v>0</v>
      </c>
      <c r="W124">
        <f>'5a - Savings Tracker'!X166</f>
        <v>0</v>
      </c>
      <c r="X124">
        <f>'5a - Savings Tracker'!Y166</f>
        <v>0</v>
      </c>
      <c r="Y124">
        <f>'5a - Savings Tracker'!Z166</f>
        <v>0</v>
      </c>
      <c r="Z124">
        <f>'5a - Savings Tracker'!AA166</f>
        <v>0</v>
      </c>
      <c r="AA124">
        <f>'5a - Savings Tracker'!AB166</f>
        <v>0</v>
      </c>
      <c r="AB124">
        <f>'5a - Savings Tracker'!AC166</f>
        <v>0</v>
      </c>
      <c r="AC124">
        <f>'5a - Savings Tracker'!AD166</f>
        <v>0</v>
      </c>
      <c r="AD124" t="str">
        <f>'5a - Savings Tracker'!AE166</f>
        <v/>
      </c>
      <c r="AE124" t="str">
        <f>'5a - Savings Tracker'!AF166</f>
        <v/>
      </c>
      <c r="AF124" t="str">
        <f>'5a - Savings Tracker'!AG166</f>
        <v/>
      </c>
      <c r="AG124" t="str">
        <f>'5a - Savings Tracker'!AH166</f>
        <v/>
      </c>
      <c r="AH124" t="str">
        <f>'5a - Savings Tracker'!AI166</f>
        <v/>
      </c>
      <c r="AI124" t="str">
        <f>'5a - Savings Tracker'!AJ166</f>
        <v/>
      </c>
      <c r="AJ124" t="str">
        <f>'5a - Savings Tracker'!AK166</f>
        <v/>
      </c>
      <c r="AK124" t="str">
        <f>'5a - Savings Tracker'!AL166</f>
        <v/>
      </c>
    </row>
    <row r="125" spans="1:37">
      <c r="A125">
        <f>'5a - Savings Tracker'!A167</f>
        <v>124</v>
      </c>
      <c r="B125" t="str">
        <f>'5a - Savings Tracker'!B167</f>
        <v>Swansea Bay UHB</v>
      </c>
      <c r="C125">
        <f>'5a - Savings Tracker'!C167</f>
        <v>0</v>
      </c>
      <c r="D125">
        <f>'5a - Savings Tracker'!D167</f>
        <v>0</v>
      </c>
      <c r="E125">
        <f>'5a - Savings Tracker'!E167</f>
        <v>0</v>
      </c>
      <c r="F125">
        <f>'5a - Savings Tracker'!F167</f>
        <v>0</v>
      </c>
      <c r="G125">
        <f>'5a - Savings Tracker'!G167</f>
        <v>0</v>
      </c>
      <c r="H125">
        <f>'5a - Savings Tracker'!H167</f>
        <v>0</v>
      </c>
      <c r="I125">
        <f>'5a - Savings Tracker'!J167</f>
        <v>0</v>
      </c>
      <c r="J125">
        <f>'5a - Savings Tracker'!K167</f>
        <v>0</v>
      </c>
      <c r="K125">
        <f>'5a - Savings Tracker'!L167</f>
        <v>0</v>
      </c>
      <c r="L125">
        <f>'5a - Savings Tracker'!M167</f>
        <v>0</v>
      </c>
      <c r="M125">
        <f>'5a - Savings Tracker'!N167</f>
        <v>0</v>
      </c>
      <c r="N125">
        <f>'5a - Savings Tracker'!O167</f>
        <v>0</v>
      </c>
      <c r="O125">
        <f>'5a - Savings Tracker'!P167</f>
        <v>0</v>
      </c>
      <c r="P125">
        <f>'5a - Savings Tracker'!Q167</f>
        <v>0</v>
      </c>
      <c r="Q125">
        <f>'5a - Savings Tracker'!R167</f>
        <v>0</v>
      </c>
      <c r="R125">
        <f>'5a - Savings Tracker'!S167</f>
        <v>0</v>
      </c>
      <c r="S125">
        <f>'5a - Savings Tracker'!T167</f>
        <v>0</v>
      </c>
      <c r="T125">
        <f>'5a - Savings Tracker'!U167</f>
        <v>0</v>
      </c>
      <c r="U125">
        <f>'5a - Savings Tracker'!V167</f>
        <v>0</v>
      </c>
      <c r="V125">
        <f>'5a - Savings Tracker'!W167</f>
        <v>0</v>
      </c>
      <c r="W125">
        <f>'5a - Savings Tracker'!X167</f>
        <v>0</v>
      </c>
      <c r="X125">
        <f>'5a - Savings Tracker'!Y167</f>
        <v>0</v>
      </c>
      <c r="Y125">
        <f>'5a - Savings Tracker'!Z167</f>
        <v>0</v>
      </c>
      <c r="Z125">
        <f>'5a - Savings Tracker'!AA167</f>
        <v>0</v>
      </c>
      <c r="AA125">
        <f>'5a - Savings Tracker'!AB167</f>
        <v>0</v>
      </c>
      <c r="AB125">
        <f>'5a - Savings Tracker'!AC167</f>
        <v>0</v>
      </c>
      <c r="AC125">
        <f>'5a - Savings Tracker'!AD167</f>
        <v>0</v>
      </c>
      <c r="AD125" t="str">
        <f>'5a - Savings Tracker'!AE167</f>
        <v/>
      </c>
      <c r="AE125" t="str">
        <f>'5a - Savings Tracker'!AF167</f>
        <v/>
      </c>
      <c r="AF125" t="str">
        <f>'5a - Savings Tracker'!AG167</f>
        <v/>
      </c>
      <c r="AG125" t="str">
        <f>'5a - Savings Tracker'!AH167</f>
        <v/>
      </c>
      <c r="AH125" t="str">
        <f>'5a - Savings Tracker'!AI167</f>
        <v/>
      </c>
      <c r="AI125" t="str">
        <f>'5a - Savings Tracker'!AJ167</f>
        <v/>
      </c>
      <c r="AJ125" t="str">
        <f>'5a - Savings Tracker'!AK167</f>
        <v/>
      </c>
      <c r="AK125" t="str">
        <f>'5a - Savings Tracker'!AL167</f>
        <v/>
      </c>
    </row>
    <row r="126" spans="1:37">
      <c r="A126">
        <f>'5a - Savings Tracker'!A168</f>
        <v>125</v>
      </c>
      <c r="B126" t="str">
        <f>'5a - Savings Tracker'!B168</f>
        <v>Swansea Bay UHB</v>
      </c>
      <c r="C126">
        <f>'5a - Savings Tracker'!C168</f>
        <v>0</v>
      </c>
      <c r="D126">
        <f>'5a - Savings Tracker'!D168</f>
        <v>0</v>
      </c>
      <c r="E126">
        <f>'5a - Savings Tracker'!E168</f>
        <v>0</v>
      </c>
      <c r="F126">
        <f>'5a - Savings Tracker'!F168</f>
        <v>0</v>
      </c>
      <c r="G126">
        <f>'5a - Savings Tracker'!G168</f>
        <v>0</v>
      </c>
      <c r="H126">
        <f>'5a - Savings Tracker'!H168</f>
        <v>0</v>
      </c>
      <c r="I126">
        <f>'5a - Savings Tracker'!J168</f>
        <v>0</v>
      </c>
      <c r="J126">
        <f>'5a - Savings Tracker'!K168</f>
        <v>0</v>
      </c>
      <c r="K126">
        <f>'5a - Savings Tracker'!L168</f>
        <v>0</v>
      </c>
      <c r="L126">
        <f>'5a - Savings Tracker'!M168</f>
        <v>0</v>
      </c>
      <c r="M126">
        <f>'5a - Savings Tracker'!N168</f>
        <v>0</v>
      </c>
      <c r="N126">
        <f>'5a - Savings Tracker'!O168</f>
        <v>0</v>
      </c>
      <c r="O126">
        <f>'5a - Savings Tracker'!P168</f>
        <v>0</v>
      </c>
      <c r="P126">
        <f>'5a - Savings Tracker'!Q168</f>
        <v>0</v>
      </c>
      <c r="Q126">
        <f>'5a - Savings Tracker'!R168</f>
        <v>0</v>
      </c>
      <c r="R126">
        <f>'5a - Savings Tracker'!S168</f>
        <v>0</v>
      </c>
      <c r="S126">
        <f>'5a - Savings Tracker'!T168</f>
        <v>0</v>
      </c>
      <c r="T126">
        <f>'5a - Savings Tracker'!U168</f>
        <v>0</v>
      </c>
      <c r="U126">
        <f>'5a - Savings Tracker'!V168</f>
        <v>0</v>
      </c>
      <c r="V126">
        <f>'5a - Savings Tracker'!W168</f>
        <v>0</v>
      </c>
      <c r="W126">
        <f>'5a - Savings Tracker'!X168</f>
        <v>0</v>
      </c>
      <c r="X126">
        <f>'5a - Savings Tracker'!Y168</f>
        <v>0</v>
      </c>
      <c r="Y126">
        <f>'5a - Savings Tracker'!Z168</f>
        <v>0</v>
      </c>
      <c r="Z126">
        <f>'5a - Savings Tracker'!AA168</f>
        <v>0</v>
      </c>
      <c r="AA126">
        <f>'5a - Savings Tracker'!AB168</f>
        <v>0</v>
      </c>
      <c r="AB126">
        <f>'5a - Savings Tracker'!AC168</f>
        <v>0</v>
      </c>
      <c r="AC126">
        <f>'5a - Savings Tracker'!AD168</f>
        <v>0</v>
      </c>
      <c r="AD126" t="str">
        <f>'5a - Savings Tracker'!AE168</f>
        <v/>
      </c>
      <c r="AE126" t="str">
        <f>'5a - Savings Tracker'!AF168</f>
        <v/>
      </c>
      <c r="AF126" t="str">
        <f>'5a - Savings Tracker'!AG168</f>
        <v/>
      </c>
      <c r="AG126" t="str">
        <f>'5a - Savings Tracker'!AH168</f>
        <v/>
      </c>
      <c r="AH126" t="str">
        <f>'5a - Savings Tracker'!AI168</f>
        <v/>
      </c>
      <c r="AI126" t="str">
        <f>'5a - Savings Tracker'!AJ168</f>
        <v/>
      </c>
      <c r="AJ126" t="str">
        <f>'5a - Savings Tracker'!AK168</f>
        <v/>
      </c>
      <c r="AK126" t="str">
        <f>'5a - Savings Tracker'!AL168</f>
        <v/>
      </c>
    </row>
    <row r="127" spans="1:37">
      <c r="A127">
        <f>'5a - Savings Tracker'!A169</f>
        <v>126</v>
      </c>
      <c r="B127" t="str">
        <f>'5a - Savings Tracker'!B169</f>
        <v>Swansea Bay UHB</v>
      </c>
      <c r="C127">
        <f>'5a - Savings Tracker'!C169</f>
        <v>0</v>
      </c>
      <c r="D127">
        <f>'5a - Savings Tracker'!D169</f>
        <v>0</v>
      </c>
      <c r="E127">
        <f>'5a - Savings Tracker'!E169</f>
        <v>0</v>
      </c>
      <c r="F127">
        <f>'5a - Savings Tracker'!F169</f>
        <v>0</v>
      </c>
      <c r="G127">
        <f>'5a - Savings Tracker'!G169</f>
        <v>0</v>
      </c>
      <c r="H127">
        <f>'5a - Savings Tracker'!H169</f>
        <v>0</v>
      </c>
      <c r="I127">
        <f>'5a - Savings Tracker'!J169</f>
        <v>0</v>
      </c>
      <c r="J127">
        <f>'5a - Savings Tracker'!K169</f>
        <v>0</v>
      </c>
      <c r="K127">
        <f>'5a - Savings Tracker'!L169</f>
        <v>0</v>
      </c>
      <c r="L127">
        <f>'5a - Savings Tracker'!M169</f>
        <v>0</v>
      </c>
      <c r="M127">
        <f>'5a - Savings Tracker'!N169</f>
        <v>0</v>
      </c>
      <c r="N127">
        <f>'5a - Savings Tracker'!O169</f>
        <v>0</v>
      </c>
      <c r="O127">
        <f>'5a - Savings Tracker'!P169</f>
        <v>0</v>
      </c>
      <c r="P127">
        <f>'5a - Savings Tracker'!Q169</f>
        <v>0</v>
      </c>
      <c r="Q127">
        <f>'5a - Savings Tracker'!R169</f>
        <v>0</v>
      </c>
      <c r="R127">
        <f>'5a - Savings Tracker'!S169</f>
        <v>0</v>
      </c>
      <c r="S127">
        <f>'5a - Savings Tracker'!T169</f>
        <v>0</v>
      </c>
      <c r="T127">
        <f>'5a - Savings Tracker'!U169</f>
        <v>0</v>
      </c>
      <c r="U127">
        <f>'5a - Savings Tracker'!V169</f>
        <v>0</v>
      </c>
      <c r="V127">
        <f>'5a - Savings Tracker'!W169</f>
        <v>0</v>
      </c>
      <c r="W127">
        <f>'5a - Savings Tracker'!X169</f>
        <v>0</v>
      </c>
      <c r="X127">
        <f>'5a - Savings Tracker'!Y169</f>
        <v>0</v>
      </c>
      <c r="Y127">
        <f>'5a - Savings Tracker'!Z169</f>
        <v>0</v>
      </c>
      <c r="Z127">
        <f>'5a - Savings Tracker'!AA169</f>
        <v>0</v>
      </c>
      <c r="AA127">
        <f>'5a - Savings Tracker'!AB169</f>
        <v>0</v>
      </c>
      <c r="AB127">
        <f>'5a - Savings Tracker'!AC169</f>
        <v>0</v>
      </c>
      <c r="AC127">
        <f>'5a - Savings Tracker'!AD169</f>
        <v>0</v>
      </c>
      <c r="AD127" t="str">
        <f>'5a - Savings Tracker'!AE169</f>
        <v/>
      </c>
      <c r="AE127" t="str">
        <f>'5a - Savings Tracker'!AF169</f>
        <v/>
      </c>
      <c r="AF127" t="str">
        <f>'5a - Savings Tracker'!AG169</f>
        <v/>
      </c>
      <c r="AG127" t="str">
        <f>'5a - Savings Tracker'!AH169</f>
        <v/>
      </c>
      <c r="AH127" t="str">
        <f>'5a - Savings Tracker'!AI169</f>
        <v/>
      </c>
      <c r="AI127" t="str">
        <f>'5a - Savings Tracker'!AJ169</f>
        <v/>
      </c>
      <c r="AJ127" t="str">
        <f>'5a - Savings Tracker'!AK169</f>
        <v/>
      </c>
      <c r="AK127" t="str">
        <f>'5a - Savings Tracker'!AL169</f>
        <v/>
      </c>
    </row>
    <row r="128" spans="1:37">
      <c r="A128">
        <f>'5a - Savings Tracker'!A170</f>
        <v>127</v>
      </c>
      <c r="B128" t="str">
        <f>'5a - Savings Tracker'!B170</f>
        <v>Swansea Bay UHB</v>
      </c>
      <c r="C128">
        <f>'5a - Savings Tracker'!C170</f>
        <v>0</v>
      </c>
      <c r="D128">
        <f>'5a - Savings Tracker'!D170</f>
        <v>0</v>
      </c>
      <c r="E128">
        <f>'5a - Savings Tracker'!E170</f>
        <v>0</v>
      </c>
      <c r="F128">
        <f>'5a - Savings Tracker'!F170</f>
        <v>0</v>
      </c>
      <c r="G128">
        <f>'5a - Savings Tracker'!G170</f>
        <v>0</v>
      </c>
      <c r="H128">
        <f>'5a - Savings Tracker'!H170</f>
        <v>0</v>
      </c>
      <c r="I128">
        <f>'5a - Savings Tracker'!J170</f>
        <v>0</v>
      </c>
      <c r="J128">
        <f>'5a - Savings Tracker'!K170</f>
        <v>0</v>
      </c>
      <c r="K128">
        <f>'5a - Savings Tracker'!L170</f>
        <v>0</v>
      </c>
      <c r="L128">
        <f>'5a - Savings Tracker'!M170</f>
        <v>0</v>
      </c>
      <c r="M128">
        <f>'5a - Savings Tracker'!N170</f>
        <v>0</v>
      </c>
      <c r="N128">
        <f>'5a - Savings Tracker'!O170</f>
        <v>0</v>
      </c>
      <c r="O128">
        <f>'5a - Savings Tracker'!P170</f>
        <v>0</v>
      </c>
      <c r="P128">
        <f>'5a - Savings Tracker'!Q170</f>
        <v>0</v>
      </c>
      <c r="Q128">
        <f>'5a - Savings Tracker'!R170</f>
        <v>0</v>
      </c>
      <c r="R128">
        <f>'5a - Savings Tracker'!S170</f>
        <v>0</v>
      </c>
      <c r="S128">
        <f>'5a - Savings Tracker'!T170</f>
        <v>0</v>
      </c>
      <c r="T128">
        <f>'5a - Savings Tracker'!U170</f>
        <v>0</v>
      </c>
      <c r="U128">
        <f>'5a - Savings Tracker'!V170</f>
        <v>0</v>
      </c>
      <c r="V128">
        <f>'5a - Savings Tracker'!W170</f>
        <v>0</v>
      </c>
      <c r="W128">
        <f>'5a - Savings Tracker'!X170</f>
        <v>0</v>
      </c>
      <c r="X128">
        <f>'5a - Savings Tracker'!Y170</f>
        <v>0</v>
      </c>
      <c r="Y128">
        <f>'5a - Savings Tracker'!Z170</f>
        <v>0</v>
      </c>
      <c r="Z128">
        <f>'5a - Savings Tracker'!AA170</f>
        <v>0</v>
      </c>
      <c r="AA128">
        <f>'5a - Savings Tracker'!AB170</f>
        <v>0</v>
      </c>
      <c r="AB128">
        <f>'5a - Savings Tracker'!AC170</f>
        <v>0</v>
      </c>
      <c r="AC128">
        <f>'5a - Savings Tracker'!AD170</f>
        <v>0</v>
      </c>
      <c r="AD128" t="str">
        <f>'5a - Savings Tracker'!AE170</f>
        <v/>
      </c>
      <c r="AE128" t="str">
        <f>'5a - Savings Tracker'!AF170</f>
        <v/>
      </c>
      <c r="AF128" t="str">
        <f>'5a - Savings Tracker'!AG170</f>
        <v/>
      </c>
      <c r="AG128" t="str">
        <f>'5a - Savings Tracker'!AH170</f>
        <v/>
      </c>
      <c r="AH128" t="str">
        <f>'5a - Savings Tracker'!AI170</f>
        <v/>
      </c>
      <c r="AI128" t="str">
        <f>'5a - Savings Tracker'!AJ170</f>
        <v/>
      </c>
      <c r="AJ128" t="str">
        <f>'5a - Savings Tracker'!AK170</f>
        <v/>
      </c>
      <c r="AK128" t="str">
        <f>'5a - Savings Tracker'!AL170</f>
        <v/>
      </c>
    </row>
    <row r="129" spans="1:37">
      <c r="A129">
        <f>'5a - Savings Tracker'!A171</f>
        <v>128</v>
      </c>
      <c r="B129" t="str">
        <f>'5a - Savings Tracker'!B171</f>
        <v>Swansea Bay UHB</v>
      </c>
      <c r="C129">
        <f>'5a - Savings Tracker'!C171</f>
        <v>0</v>
      </c>
      <c r="D129">
        <f>'5a - Savings Tracker'!D171</f>
        <v>0</v>
      </c>
      <c r="E129">
        <f>'5a - Savings Tracker'!E171</f>
        <v>0</v>
      </c>
      <c r="F129">
        <f>'5a - Savings Tracker'!F171</f>
        <v>0</v>
      </c>
      <c r="G129">
        <f>'5a - Savings Tracker'!G171</f>
        <v>0</v>
      </c>
      <c r="H129">
        <f>'5a - Savings Tracker'!H171</f>
        <v>0</v>
      </c>
      <c r="I129">
        <f>'5a - Savings Tracker'!J171</f>
        <v>0</v>
      </c>
      <c r="J129">
        <f>'5a - Savings Tracker'!K171</f>
        <v>0</v>
      </c>
      <c r="K129">
        <f>'5a - Savings Tracker'!L171</f>
        <v>0</v>
      </c>
      <c r="L129">
        <f>'5a - Savings Tracker'!M171</f>
        <v>0</v>
      </c>
      <c r="M129">
        <f>'5a - Savings Tracker'!N171</f>
        <v>0</v>
      </c>
      <c r="N129">
        <f>'5a - Savings Tracker'!O171</f>
        <v>0</v>
      </c>
      <c r="O129">
        <f>'5a - Savings Tracker'!P171</f>
        <v>0</v>
      </c>
      <c r="P129">
        <f>'5a - Savings Tracker'!Q171</f>
        <v>0</v>
      </c>
      <c r="Q129">
        <f>'5a - Savings Tracker'!R171</f>
        <v>0</v>
      </c>
      <c r="R129">
        <f>'5a - Savings Tracker'!S171</f>
        <v>0</v>
      </c>
      <c r="S129">
        <f>'5a - Savings Tracker'!T171</f>
        <v>0</v>
      </c>
      <c r="T129">
        <f>'5a - Savings Tracker'!U171</f>
        <v>0</v>
      </c>
      <c r="U129">
        <f>'5a - Savings Tracker'!V171</f>
        <v>0</v>
      </c>
      <c r="V129">
        <f>'5a - Savings Tracker'!W171</f>
        <v>0</v>
      </c>
      <c r="W129">
        <f>'5a - Savings Tracker'!X171</f>
        <v>0</v>
      </c>
      <c r="X129">
        <f>'5a - Savings Tracker'!Y171</f>
        <v>0</v>
      </c>
      <c r="Y129">
        <f>'5a - Savings Tracker'!Z171</f>
        <v>0</v>
      </c>
      <c r="Z129">
        <f>'5a - Savings Tracker'!AA171</f>
        <v>0</v>
      </c>
      <c r="AA129">
        <f>'5a - Savings Tracker'!AB171</f>
        <v>0</v>
      </c>
      <c r="AB129">
        <f>'5a - Savings Tracker'!AC171</f>
        <v>0</v>
      </c>
      <c r="AC129">
        <f>'5a - Savings Tracker'!AD171</f>
        <v>0</v>
      </c>
      <c r="AD129" t="str">
        <f>'5a - Savings Tracker'!AE171</f>
        <v/>
      </c>
      <c r="AE129" t="str">
        <f>'5a - Savings Tracker'!AF171</f>
        <v/>
      </c>
      <c r="AF129" t="str">
        <f>'5a - Savings Tracker'!AG171</f>
        <v/>
      </c>
      <c r="AG129" t="str">
        <f>'5a - Savings Tracker'!AH171</f>
        <v/>
      </c>
      <c r="AH129" t="str">
        <f>'5a - Savings Tracker'!AI171</f>
        <v/>
      </c>
      <c r="AI129" t="str">
        <f>'5a - Savings Tracker'!AJ171</f>
        <v/>
      </c>
      <c r="AJ129" t="str">
        <f>'5a - Savings Tracker'!AK171</f>
        <v/>
      </c>
      <c r="AK129" t="str">
        <f>'5a - Savings Tracker'!AL171</f>
        <v/>
      </c>
    </row>
    <row r="130" spans="1:37">
      <c r="A130">
        <f>'5a - Savings Tracker'!A172</f>
        <v>129</v>
      </c>
      <c r="B130" t="str">
        <f>'5a - Savings Tracker'!B172</f>
        <v>Swansea Bay UHB</v>
      </c>
      <c r="C130">
        <f>'5a - Savings Tracker'!C172</f>
        <v>0</v>
      </c>
      <c r="D130">
        <f>'5a - Savings Tracker'!D172</f>
        <v>0</v>
      </c>
      <c r="E130">
        <f>'5a - Savings Tracker'!E172</f>
        <v>0</v>
      </c>
      <c r="F130">
        <f>'5a - Savings Tracker'!F172</f>
        <v>0</v>
      </c>
      <c r="G130">
        <f>'5a - Savings Tracker'!G172</f>
        <v>0</v>
      </c>
      <c r="H130">
        <f>'5a - Savings Tracker'!H172</f>
        <v>0</v>
      </c>
      <c r="I130">
        <f>'5a - Savings Tracker'!J172</f>
        <v>0</v>
      </c>
      <c r="J130">
        <f>'5a - Savings Tracker'!K172</f>
        <v>0</v>
      </c>
      <c r="K130">
        <f>'5a - Savings Tracker'!L172</f>
        <v>0</v>
      </c>
      <c r="L130">
        <f>'5a - Savings Tracker'!M172</f>
        <v>0</v>
      </c>
      <c r="M130">
        <f>'5a - Savings Tracker'!N172</f>
        <v>0</v>
      </c>
      <c r="N130">
        <f>'5a - Savings Tracker'!O172</f>
        <v>0</v>
      </c>
      <c r="O130">
        <f>'5a - Savings Tracker'!P172</f>
        <v>0</v>
      </c>
      <c r="P130">
        <f>'5a - Savings Tracker'!Q172</f>
        <v>0</v>
      </c>
      <c r="Q130">
        <f>'5a - Savings Tracker'!R172</f>
        <v>0</v>
      </c>
      <c r="R130">
        <f>'5a - Savings Tracker'!S172</f>
        <v>0</v>
      </c>
      <c r="S130">
        <f>'5a - Savings Tracker'!T172</f>
        <v>0</v>
      </c>
      <c r="T130">
        <f>'5a - Savings Tracker'!U172</f>
        <v>0</v>
      </c>
      <c r="U130">
        <f>'5a - Savings Tracker'!V172</f>
        <v>0</v>
      </c>
      <c r="V130">
        <f>'5a - Savings Tracker'!W172</f>
        <v>0</v>
      </c>
      <c r="W130">
        <f>'5a - Savings Tracker'!X172</f>
        <v>0</v>
      </c>
      <c r="X130">
        <f>'5a - Savings Tracker'!Y172</f>
        <v>0</v>
      </c>
      <c r="Y130">
        <f>'5a - Savings Tracker'!Z172</f>
        <v>0</v>
      </c>
      <c r="Z130">
        <f>'5a - Savings Tracker'!AA172</f>
        <v>0</v>
      </c>
      <c r="AA130">
        <f>'5a - Savings Tracker'!AB172</f>
        <v>0</v>
      </c>
      <c r="AB130">
        <f>'5a - Savings Tracker'!AC172</f>
        <v>0</v>
      </c>
      <c r="AC130">
        <f>'5a - Savings Tracker'!AD172</f>
        <v>0</v>
      </c>
      <c r="AD130" t="str">
        <f>'5a - Savings Tracker'!AE172</f>
        <v/>
      </c>
      <c r="AE130" t="str">
        <f>'5a - Savings Tracker'!AF172</f>
        <v/>
      </c>
      <c r="AF130" t="str">
        <f>'5a - Savings Tracker'!AG172</f>
        <v/>
      </c>
      <c r="AG130" t="str">
        <f>'5a - Savings Tracker'!AH172</f>
        <v/>
      </c>
      <c r="AH130" t="str">
        <f>'5a - Savings Tracker'!AI172</f>
        <v/>
      </c>
      <c r="AI130" t="str">
        <f>'5a - Savings Tracker'!AJ172</f>
        <v/>
      </c>
      <c r="AJ130" t="str">
        <f>'5a - Savings Tracker'!AK172</f>
        <v/>
      </c>
      <c r="AK130" t="str">
        <f>'5a - Savings Tracker'!AL172</f>
        <v/>
      </c>
    </row>
    <row r="131" spans="1:37">
      <c r="A131">
        <f>'5a - Savings Tracker'!A173</f>
        <v>130</v>
      </c>
      <c r="B131" t="str">
        <f>'5a - Savings Tracker'!B173</f>
        <v>Swansea Bay UHB</v>
      </c>
      <c r="C131">
        <f>'5a - Savings Tracker'!C173</f>
        <v>0</v>
      </c>
      <c r="D131">
        <f>'5a - Savings Tracker'!D173</f>
        <v>0</v>
      </c>
      <c r="E131">
        <f>'5a - Savings Tracker'!E173</f>
        <v>0</v>
      </c>
      <c r="F131">
        <f>'5a - Savings Tracker'!F173</f>
        <v>0</v>
      </c>
      <c r="G131">
        <f>'5a - Savings Tracker'!G173</f>
        <v>0</v>
      </c>
      <c r="H131">
        <f>'5a - Savings Tracker'!H173</f>
        <v>0</v>
      </c>
      <c r="I131">
        <f>'5a - Savings Tracker'!J173</f>
        <v>0</v>
      </c>
      <c r="J131">
        <f>'5a - Savings Tracker'!K173</f>
        <v>0</v>
      </c>
      <c r="K131">
        <f>'5a - Savings Tracker'!L173</f>
        <v>0</v>
      </c>
      <c r="L131">
        <f>'5a - Savings Tracker'!M173</f>
        <v>0</v>
      </c>
      <c r="M131">
        <f>'5a - Savings Tracker'!N173</f>
        <v>0</v>
      </c>
      <c r="N131">
        <f>'5a - Savings Tracker'!O173</f>
        <v>0</v>
      </c>
      <c r="O131">
        <f>'5a - Savings Tracker'!P173</f>
        <v>0</v>
      </c>
      <c r="P131">
        <f>'5a - Savings Tracker'!Q173</f>
        <v>0</v>
      </c>
      <c r="Q131">
        <f>'5a - Savings Tracker'!R173</f>
        <v>0</v>
      </c>
      <c r="R131">
        <f>'5a - Savings Tracker'!S173</f>
        <v>0</v>
      </c>
      <c r="S131">
        <f>'5a - Savings Tracker'!T173</f>
        <v>0</v>
      </c>
      <c r="T131">
        <f>'5a - Savings Tracker'!U173</f>
        <v>0</v>
      </c>
      <c r="U131">
        <f>'5a - Savings Tracker'!V173</f>
        <v>0</v>
      </c>
      <c r="V131">
        <f>'5a - Savings Tracker'!W173</f>
        <v>0</v>
      </c>
      <c r="W131">
        <f>'5a - Savings Tracker'!X173</f>
        <v>0</v>
      </c>
      <c r="X131">
        <f>'5a - Savings Tracker'!Y173</f>
        <v>0</v>
      </c>
      <c r="Y131">
        <f>'5a - Savings Tracker'!Z173</f>
        <v>0</v>
      </c>
      <c r="Z131">
        <f>'5a - Savings Tracker'!AA173</f>
        <v>0</v>
      </c>
      <c r="AA131">
        <f>'5a - Savings Tracker'!AB173</f>
        <v>0</v>
      </c>
      <c r="AB131">
        <f>'5a - Savings Tracker'!AC173</f>
        <v>0</v>
      </c>
      <c r="AC131">
        <f>'5a - Savings Tracker'!AD173</f>
        <v>0</v>
      </c>
      <c r="AD131" t="str">
        <f>'5a - Savings Tracker'!AE173</f>
        <v/>
      </c>
      <c r="AE131" t="str">
        <f>'5a - Savings Tracker'!AF173</f>
        <v/>
      </c>
      <c r="AF131" t="str">
        <f>'5a - Savings Tracker'!AG173</f>
        <v/>
      </c>
      <c r="AG131" t="str">
        <f>'5a - Savings Tracker'!AH173</f>
        <v/>
      </c>
      <c r="AH131" t="str">
        <f>'5a - Savings Tracker'!AI173</f>
        <v/>
      </c>
      <c r="AI131" t="str">
        <f>'5a - Savings Tracker'!AJ173</f>
        <v/>
      </c>
      <c r="AJ131" t="str">
        <f>'5a - Savings Tracker'!AK173</f>
        <v/>
      </c>
      <c r="AK131" t="str">
        <f>'5a - Savings Tracker'!AL173</f>
        <v/>
      </c>
    </row>
    <row r="132" spans="1:37">
      <c r="A132">
        <f>'5a - Savings Tracker'!A174</f>
        <v>131</v>
      </c>
      <c r="B132" t="str">
        <f>'5a - Savings Tracker'!B174</f>
        <v>Swansea Bay UHB</v>
      </c>
      <c r="C132">
        <f>'5a - Savings Tracker'!C174</f>
        <v>0</v>
      </c>
      <c r="D132">
        <f>'5a - Savings Tracker'!D174</f>
        <v>0</v>
      </c>
      <c r="E132">
        <f>'5a - Savings Tracker'!E174</f>
        <v>0</v>
      </c>
      <c r="F132">
        <f>'5a - Savings Tracker'!F174</f>
        <v>0</v>
      </c>
      <c r="G132">
        <f>'5a - Savings Tracker'!G174</f>
        <v>0</v>
      </c>
      <c r="H132">
        <f>'5a - Savings Tracker'!H174</f>
        <v>0</v>
      </c>
      <c r="I132">
        <f>'5a - Savings Tracker'!J174</f>
        <v>0</v>
      </c>
      <c r="J132">
        <f>'5a - Savings Tracker'!K174</f>
        <v>0</v>
      </c>
      <c r="K132">
        <f>'5a - Savings Tracker'!L174</f>
        <v>0</v>
      </c>
      <c r="L132">
        <f>'5a - Savings Tracker'!M174</f>
        <v>0</v>
      </c>
      <c r="M132">
        <f>'5a - Savings Tracker'!N174</f>
        <v>0</v>
      </c>
      <c r="N132">
        <f>'5a - Savings Tracker'!O174</f>
        <v>0</v>
      </c>
      <c r="O132">
        <f>'5a - Savings Tracker'!P174</f>
        <v>0</v>
      </c>
      <c r="P132">
        <f>'5a - Savings Tracker'!Q174</f>
        <v>0</v>
      </c>
      <c r="Q132">
        <f>'5a - Savings Tracker'!R174</f>
        <v>0</v>
      </c>
      <c r="R132">
        <f>'5a - Savings Tracker'!S174</f>
        <v>0</v>
      </c>
      <c r="S132">
        <f>'5a - Savings Tracker'!T174</f>
        <v>0</v>
      </c>
      <c r="T132">
        <f>'5a - Savings Tracker'!U174</f>
        <v>0</v>
      </c>
      <c r="U132">
        <f>'5a - Savings Tracker'!V174</f>
        <v>0</v>
      </c>
      <c r="V132">
        <f>'5a - Savings Tracker'!W174</f>
        <v>0</v>
      </c>
      <c r="W132">
        <f>'5a - Savings Tracker'!X174</f>
        <v>0</v>
      </c>
      <c r="X132">
        <f>'5a - Savings Tracker'!Y174</f>
        <v>0</v>
      </c>
      <c r="Y132">
        <f>'5a - Savings Tracker'!Z174</f>
        <v>0</v>
      </c>
      <c r="Z132">
        <f>'5a - Savings Tracker'!AA174</f>
        <v>0</v>
      </c>
      <c r="AA132">
        <f>'5a - Savings Tracker'!AB174</f>
        <v>0</v>
      </c>
      <c r="AB132">
        <f>'5a - Savings Tracker'!AC174</f>
        <v>0</v>
      </c>
      <c r="AC132">
        <f>'5a - Savings Tracker'!AD174</f>
        <v>0</v>
      </c>
      <c r="AD132" t="str">
        <f>'5a - Savings Tracker'!AE174</f>
        <v/>
      </c>
      <c r="AE132" t="str">
        <f>'5a - Savings Tracker'!AF174</f>
        <v/>
      </c>
      <c r="AF132" t="str">
        <f>'5a - Savings Tracker'!AG174</f>
        <v/>
      </c>
      <c r="AG132" t="str">
        <f>'5a - Savings Tracker'!AH174</f>
        <v/>
      </c>
      <c r="AH132" t="str">
        <f>'5a - Savings Tracker'!AI174</f>
        <v/>
      </c>
      <c r="AI132" t="str">
        <f>'5a - Savings Tracker'!AJ174</f>
        <v/>
      </c>
      <c r="AJ132" t="str">
        <f>'5a - Savings Tracker'!AK174</f>
        <v/>
      </c>
      <c r="AK132" t="str">
        <f>'5a - Savings Tracker'!AL174</f>
        <v/>
      </c>
    </row>
    <row r="133" spans="1:37">
      <c r="A133">
        <f>'5a - Savings Tracker'!A175</f>
        <v>132</v>
      </c>
      <c r="B133" t="str">
        <f>'5a - Savings Tracker'!B175</f>
        <v>Swansea Bay UHB</v>
      </c>
      <c r="C133">
        <f>'5a - Savings Tracker'!C175</f>
        <v>0</v>
      </c>
      <c r="D133">
        <f>'5a - Savings Tracker'!D175</f>
        <v>0</v>
      </c>
      <c r="E133">
        <f>'5a - Savings Tracker'!E175</f>
        <v>0</v>
      </c>
      <c r="F133">
        <f>'5a - Savings Tracker'!F175</f>
        <v>0</v>
      </c>
      <c r="G133">
        <f>'5a - Savings Tracker'!G175</f>
        <v>0</v>
      </c>
      <c r="H133">
        <f>'5a - Savings Tracker'!H175</f>
        <v>0</v>
      </c>
      <c r="I133">
        <f>'5a - Savings Tracker'!J175</f>
        <v>0</v>
      </c>
      <c r="J133">
        <f>'5a - Savings Tracker'!K175</f>
        <v>0</v>
      </c>
      <c r="K133">
        <f>'5a - Savings Tracker'!L175</f>
        <v>0</v>
      </c>
      <c r="L133">
        <f>'5a - Savings Tracker'!M175</f>
        <v>0</v>
      </c>
      <c r="M133">
        <f>'5a - Savings Tracker'!N175</f>
        <v>0</v>
      </c>
      <c r="N133">
        <f>'5a - Savings Tracker'!O175</f>
        <v>0</v>
      </c>
      <c r="O133">
        <f>'5a - Savings Tracker'!P175</f>
        <v>0</v>
      </c>
      <c r="P133">
        <f>'5a - Savings Tracker'!Q175</f>
        <v>0</v>
      </c>
      <c r="Q133">
        <f>'5a - Savings Tracker'!R175</f>
        <v>0</v>
      </c>
      <c r="R133">
        <f>'5a - Savings Tracker'!S175</f>
        <v>0</v>
      </c>
      <c r="S133">
        <f>'5a - Savings Tracker'!T175</f>
        <v>0</v>
      </c>
      <c r="T133">
        <f>'5a - Savings Tracker'!U175</f>
        <v>0</v>
      </c>
      <c r="U133">
        <f>'5a - Savings Tracker'!V175</f>
        <v>0</v>
      </c>
      <c r="V133">
        <f>'5a - Savings Tracker'!W175</f>
        <v>0</v>
      </c>
      <c r="W133">
        <f>'5a - Savings Tracker'!X175</f>
        <v>0</v>
      </c>
      <c r="X133">
        <f>'5a - Savings Tracker'!Y175</f>
        <v>0</v>
      </c>
      <c r="Y133">
        <f>'5a - Savings Tracker'!Z175</f>
        <v>0</v>
      </c>
      <c r="Z133">
        <f>'5a - Savings Tracker'!AA175</f>
        <v>0</v>
      </c>
      <c r="AA133">
        <f>'5a - Savings Tracker'!AB175</f>
        <v>0</v>
      </c>
      <c r="AB133">
        <f>'5a - Savings Tracker'!AC175</f>
        <v>0</v>
      </c>
      <c r="AC133">
        <f>'5a - Savings Tracker'!AD175</f>
        <v>0</v>
      </c>
      <c r="AD133" t="str">
        <f>'5a - Savings Tracker'!AE175</f>
        <v/>
      </c>
      <c r="AE133" t="str">
        <f>'5a - Savings Tracker'!AF175</f>
        <v/>
      </c>
      <c r="AF133" t="str">
        <f>'5a - Savings Tracker'!AG175</f>
        <v/>
      </c>
      <c r="AG133" t="str">
        <f>'5a - Savings Tracker'!AH175</f>
        <v/>
      </c>
      <c r="AH133" t="str">
        <f>'5a - Savings Tracker'!AI175</f>
        <v/>
      </c>
      <c r="AI133" t="str">
        <f>'5a - Savings Tracker'!AJ175</f>
        <v/>
      </c>
      <c r="AJ133" t="str">
        <f>'5a - Savings Tracker'!AK175</f>
        <v/>
      </c>
      <c r="AK133" t="str">
        <f>'5a - Savings Tracker'!AL175</f>
        <v/>
      </c>
    </row>
    <row r="134" spans="1:37">
      <c r="A134">
        <f>'5a - Savings Tracker'!A176</f>
        <v>133</v>
      </c>
      <c r="B134" t="str">
        <f>'5a - Savings Tracker'!B176</f>
        <v>Swansea Bay UHB</v>
      </c>
      <c r="C134">
        <f>'5a - Savings Tracker'!C176</f>
        <v>0</v>
      </c>
      <c r="D134">
        <f>'5a - Savings Tracker'!D176</f>
        <v>0</v>
      </c>
      <c r="E134">
        <f>'5a - Savings Tracker'!E176</f>
        <v>0</v>
      </c>
      <c r="F134">
        <f>'5a - Savings Tracker'!F176</f>
        <v>0</v>
      </c>
      <c r="G134">
        <f>'5a - Savings Tracker'!G176</f>
        <v>0</v>
      </c>
      <c r="H134">
        <f>'5a - Savings Tracker'!H176</f>
        <v>0</v>
      </c>
      <c r="I134">
        <f>'5a - Savings Tracker'!J176</f>
        <v>0</v>
      </c>
      <c r="J134">
        <f>'5a - Savings Tracker'!K176</f>
        <v>0</v>
      </c>
      <c r="K134">
        <f>'5a - Savings Tracker'!L176</f>
        <v>0</v>
      </c>
      <c r="L134">
        <f>'5a - Savings Tracker'!M176</f>
        <v>0</v>
      </c>
      <c r="M134">
        <f>'5a - Savings Tracker'!N176</f>
        <v>0</v>
      </c>
      <c r="N134">
        <f>'5a - Savings Tracker'!O176</f>
        <v>0</v>
      </c>
      <c r="O134">
        <f>'5a - Savings Tracker'!P176</f>
        <v>0</v>
      </c>
      <c r="P134">
        <f>'5a - Savings Tracker'!Q176</f>
        <v>0</v>
      </c>
      <c r="Q134">
        <f>'5a - Savings Tracker'!R176</f>
        <v>0</v>
      </c>
      <c r="R134">
        <f>'5a - Savings Tracker'!S176</f>
        <v>0</v>
      </c>
      <c r="S134">
        <f>'5a - Savings Tracker'!T176</f>
        <v>0</v>
      </c>
      <c r="T134">
        <f>'5a - Savings Tracker'!U176</f>
        <v>0</v>
      </c>
      <c r="U134">
        <f>'5a - Savings Tracker'!V176</f>
        <v>0</v>
      </c>
      <c r="V134">
        <f>'5a - Savings Tracker'!W176</f>
        <v>0</v>
      </c>
      <c r="W134">
        <f>'5a - Savings Tracker'!X176</f>
        <v>0</v>
      </c>
      <c r="X134">
        <f>'5a - Savings Tracker'!Y176</f>
        <v>0</v>
      </c>
      <c r="Y134">
        <f>'5a - Savings Tracker'!Z176</f>
        <v>0</v>
      </c>
      <c r="Z134">
        <f>'5a - Savings Tracker'!AA176</f>
        <v>0</v>
      </c>
      <c r="AA134">
        <f>'5a - Savings Tracker'!AB176</f>
        <v>0</v>
      </c>
      <c r="AB134">
        <f>'5a - Savings Tracker'!AC176</f>
        <v>0</v>
      </c>
      <c r="AC134">
        <f>'5a - Savings Tracker'!AD176</f>
        <v>0</v>
      </c>
      <c r="AD134" t="str">
        <f>'5a - Savings Tracker'!AE176</f>
        <v/>
      </c>
      <c r="AE134" t="str">
        <f>'5a - Savings Tracker'!AF176</f>
        <v/>
      </c>
      <c r="AF134" t="str">
        <f>'5a - Savings Tracker'!AG176</f>
        <v/>
      </c>
      <c r="AG134" t="str">
        <f>'5a - Savings Tracker'!AH176</f>
        <v/>
      </c>
      <c r="AH134" t="str">
        <f>'5a - Savings Tracker'!AI176</f>
        <v/>
      </c>
      <c r="AI134" t="str">
        <f>'5a - Savings Tracker'!AJ176</f>
        <v/>
      </c>
      <c r="AJ134" t="str">
        <f>'5a - Savings Tracker'!AK176</f>
        <v/>
      </c>
      <c r="AK134" t="str">
        <f>'5a - Savings Tracker'!AL176</f>
        <v/>
      </c>
    </row>
    <row r="135" spans="1:37">
      <c r="A135">
        <f>'5a - Savings Tracker'!A177</f>
        <v>134</v>
      </c>
      <c r="B135" t="str">
        <f>'5a - Savings Tracker'!B177</f>
        <v>Swansea Bay UHB</v>
      </c>
      <c r="C135">
        <f>'5a - Savings Tracker'!C177</f>
        <v>0</v>
      </c>
      <c r="D135">
        <f>'5a - Savings Tracker'!D177</f>
        <v>0</v>
      </c>
      <c r="E135">
        <f>'5a - Savings Tracker'!E177</f>
        <v>0</v>
      </c>
      <c r="F135">
        <f>'5a - Savings Tracker'!F177</f>
        <v>0</v>
      </c>
      <c r="G135">
        <f>'5a - Savings Tracker'!G177</f>
        <v>0</v>
      </c>
      <c r="H135">
        <f>'5a - Savings Tracker'!H177</f>
        <v>0</v>
      </c>
      <c r="I135">
        <f>'5a - Savings Tracker'!J177</f>
        <v>0</v>
      </c>
      <c r="J135">
        <f>'5a - Savings Tracker'!K177</f>
        <v>0</v>
      </c>
      <c r="K135">
        <f>'5a - Savings Tracker'!L177</f>
        <v>0</v>
      </c>
      <c r="L135">
        <f>'5a - Savings Tracker'!M177</f>
        <v>0</v>
      </c>
      <c r="M135">
        <f>'5a - Savings Tracker'!N177</f>
        <v>0</v>
      </c>
      <c r="N135">
        <f>'5a - Savings Tracker'!O177</f>
        <v>0</v>
      </c>
      <c r="O135">
        <f>'5a - Savings Tracker'!P177</f>
        <v>0</v>
      </c>
      <c r="P135">
        <f>'5a - Savings Tracker'!Q177</f>
        <v>0</v>
      </c>
      <c r="Q135">
        <f>'5a - Savings Tracker'!R177</f>
        <v>0</v>
      </c>
      <c r="R135">
        <f>'5a - Savings Tracker'!S177</f>
        <v>0</v>
      </c>
      <c r="S135">
        <f>'5a - Savings Tracker'!T177</f>
        <v>0</v>
      </c>
      <c r="T135">
        <f>'5a - Savings Tracker'!U177</f>
        <v>0</v>
      </c>
      <c r="U135">
        <f>'5a - Savings Tracker'!V177</f>
        <v>0</v>
      </c>
      <c r="V135">
        <f>'5a - Savings Tracker'!W177</f>
        <v>0</v>
      </c>
      <c r="W135">
        <f>'5a - Savings Tracker'!X177</f>
        <v>0</v>
      </c>
      <c r="X135">
        <f>'5a - Savings Tracker'!Y177</f>
        <v>0</v>
      </c>
      <c r="Y135">
        <f>'5a - Savings Tracker'!Z177</f>
        <v>0</v>
      </c>
      <c r="Z135">
        <f>'5a - Savings Tracker'!AA177</f>
        <v>0</v>
      </c>
      <c r="AA135">
        <f>'5a - Savings Tracker'!AB177</f>
        <v>0</v>
      </c>
      <c r="AB135">
        <f>'5a - Savings Tracker'!AC177</f>
        <v>0</v>
      </c>
      <c r="AC135">
        <f>'5a - Savings Tracker'!AD177</f>
        <v>0</v>
      </c>
      <c r="AD135" t="str">
        <f>'5a - Savings Tracker'!AE177</f>
        <v/>
      </c>
      <c r="AE135" t="str">
        <f>'5a - Savings Tracker'!AF177</f>
        <v/>
      </c>
      <c r="AF135" t="str">
        <f>'5a - Savings Tracker'!AG177</f>
        <v/>
      </c>
      <c r="AG135" t="str">
        <f>'5a - Savings Tracker'!AH177</f>
        <v/>
      </c>
      <c r="AH135" t="str">
        <f>'5a - Savings Tracker'!AI177</f>
        <v/>
      </c>
      <c r="AI135" t="str">
        <f>'5a - Savings Tracker'!AJ177</f>
        <v/>
      </c>
      <c r="AJ135" t="str">
        <f>'5a - Savings Tracker'!AK177</f>
        <v/>
      </c>
      <c r="AK135" t="str">
        <f>'5a - Savings Tracker'!AL177</f>
        <v/>
      </c>
    </row>
    <row r="136" spans="1:37">
      <c r="A136">
        <f>'5a - Savings Tracker'!A178</f>
        <v>135</v>
      </c>
      <c r="B136" t="str">
        <f>'5a - Savings Tracker'!B178</f>
        <v>Swansea Bay UHB</v>
      </c>
      <c r="C136">
        <f>'5a - Savings Tracker'!C178</f>
        <v>0</v>
      </c>
      <c r="D136">
        <f>'5a - Savings Tracker'!D178</f>
        <v>0</v>
      </c>
      <c r="E136">
        <f>'5a - Savings Tracker'!E178</f>
        <v>0</v>
      </c>
      <c r="F136">
        <f>'5a - Savings Tracker'!F178</f>
        <v>0</v>
      </c>
      <c r="G136">
        <f>'5a - Savings Tracker'!G178</f>
        <v>0</v>
      </c>
      <c r="H136">
        <f>'5a - Savings Tracker'!H178</f>
        <v>0</v>
      </c>
      <c r="I136">
        <f>'5a - Savings Tracker'!J178</f>
        <v>0</v>
      </c>
      <c r="J136">
        <f>'5a - Savings Tracker'!K178</f>
        <v>0</v>
      </c>
      <c r="K136">
        <f>'5a - Savings Tracker'!L178</f>
        <v>0</v>
      </c>
      <c r="L136">
        <f>'5a - Savings Tracker'!M178</f>
        <v>0</v>
      </c>
      <c r="M136">
        <f>'5a - Savings Tracker'!N178</f>
        <v>0</v>
      </c>
      <c r="N136">
        <f>'5a - Savings Tracker'!O178</f>
        <v>0</v>
      </c>
      <c r="O136">
        <f>'5a - Savings Tracker'!P178</f>
        <v>0</v>
      </c>
      <c r="P136">
        <f>'5a - Savings Tracker'!Q178</f>
        <v>0</v>
      </c>
      <c r="Q136">
        <f>'5a - Savings Tracker'!R178</f>
        <v>0</v>
      </c>
      <c r="R136">
        <f>'5a - Savings Tracker'!S178</f>
        <v>0</v>
      </c>
      <c r="S136">
        <f>'5a - Savings Tracker'!T178</f>
        <v>0</v>
      </c>
      <c r="T136">
        <f>'5a - Savings Tracker'!U178</f>
        <v>0</v>
      </c>
      <c r="U136">
        <f>'5a - Savings Tracker'!V178</f>
        <v>0</v>
      </c>
      <c r="V136">
        <f>'5a - Savings Tracker'!W178</f>
        <v>0</v>
      </c>
      <c r="W136">
        <f>'5a - Savings Tracker'!X178</f>
        <v>0</v>
      </c>
      <c r="X136">
        <f>'5a - Savings Tracker'!Y178</f>
        <v>0</v>
      </c>
      <c r="Y136">
        <f>'5a - Savings Tracker'!Z178</f>
        <v>0</v>
      </c>
      <c r="Z136">
        <f>'5a - Savings Tracker'!AA178</f>
        <v>0</v>
      </c>
      <c r="AA136">
        <f>'5a - Savings Tracker'!AB178</f>
        <v>0</v>
      </c>
      <c r="AB136">
        <f>'5a - Savings Tracker'!AC178</f>
        <v>0</v>
      </c>
      <c r="AC136">
        <f>'5a - Savings Tracker'!AD178</f>
        <v>0</v>
      </c>
      <c r="AD136" t="str">
        <f>'5a - Savings Tracker'!AE178</f>
        <v/>
      </c>
      <c r="AE136" t="str">
        <f>'5a - Savings Tracker'!AF178</f>
        <v/>
      </c>
      <c r="AF136" t="str">
        <f>'5a - Savings Tracker'!AG178</f>
        <v/>
      </c>
      <c r="AG136" t="str">
        <f>'5a - Savings Tracker'!AH178</f>
        <v/>
      </c>
      <c r="AH136" t="str">
        <f>'5a - Savings Tracker'!AI178</f>
        <v/>
      </c>
      <c r="AI136" t="str">
        <f>'5a - Savings Tracker'!AJ178</f>
        <v/>
      </c>
      <c r="AJ136" t="str">
        <f>'5a - Savings Tracker'!AK178</f>
        <v/>
      </c>
      <c r="AK136" t="str">
        <f>'5a - Savings Tracker'!AL178</f>
        <v/>
      </c>
    </row>
    <row r="137" spans="1:37">
      <c r="A137">
        <f>'5a - Savings Tracker'!A179</f>
        <v>136</v>
      </c>
      <c r="B137" t="str">
        <f>'5a - Savings Tracker'!B179</f>
        <v>Swansea Bay UHB</v>
      </c>
      <c r="C137">
        <f>'5a - Savings Tracker'!C179</f>
        <v>0</v>
      </c>
      <c r="D137">
        <f>'5a - Savings Tracker'!D179</f>
        <v>0</v>
      </c>
      <c r="E137">
        <f>'5a - Savings Tracker'!E179</f>
        <v>0</v>
      </c>
      <c r="F137">
        <f>'5a - Savings Tracker'!F179</f>
        <v>0</v>
      </c>
      <c r="G137">
        <f>'5a - Savings Tracker'!G179</f>
        <v>0</v>
      </c>
      <c r="H137">
        <f>'5a - Savings Tracker'!H179</f>
        <v>0</v>
      </c>
      <c r="I137">
        <f>'5a - Savings Tracker'!J179</f>
        <v>0</v>
      </c>
      <c r="J137">
        <f>'5a - Savings Tracker'!K179</f>
        <v>0</v>
      </c>
      <c r="K137">
        <f>'5a - Savings Tracker'!L179</f>
        <v>0</v>
      </c>
      <c r="L137">
        <f>'5a - Savings Tracker'!M179</f>
        <v>0</v>
      </c>
      <c r="M137">
        <f>'5a - Savings Tracker'!N179</f>
        <v>0</v>
      </c>
      <c r="N137">
        <f>'5a - Savings Tracker'!O179</f>
        <v>0</v>
      </c>
      <c r="O137">
        <f>'5a - Savings Tracker'!P179</f>
        <v>0</v>
      </c>
      <c r="P137">
        <f>'5a - Savings Tracker'!Q179</f>
        <v>0</v>
      </c>
      <c r="Q137">
        <f>'5a - Savings Tracker'!R179</f>
        <v>0</v>
      </c>
      <c r="R137">
        <f>'5a - Savings Tracker'!S179</f>
        <v>0</v>
      </c>
      <c r="S137">
        <f>'5a - Savings Tracker'!T179</f>
        <v>0</v>
      </c>
      <c r="T137">
        <f>'5a - Savings Tracker'!U179</f>
        <v>0</v>
      </c>
      <c r="U137">
        <f>'5a - Savings Tracker'!V179</f>
        <v>0</v>
      </c>
      <c r="V137">
        <f>'5a - Savings Tracker'!W179</f>
        <v>0</v>
      </c>
      <c r="W137">
        <f>'5a - Savings Tracker'!X179</f>
        <v>0</v>
      </c>
      <c r="X137">
        <f>'5a - Savings Tracker'!Y179</f>
        <v>0</v>
      </c>
      <c r="Y137">
        <f>'5a - Savings Tracker'!Z179</f>
        <v>0</v>
      </c>
      <c r="Z137">
        <f>'5a - Savings Tracker'!AA179</f>
        <v>0</v>
      </c>
      <c r="AA137">
        <f>'5a - Savings Tracker'!AB179</f>
        <v>0</v>
      </c>
      <c r="AB137">
        <f>'5a - Savings Tracker'!AC179</f>
        <v>0</v>
      </c>
      <c r="AC137">
        <f>'5a - Savings Tracker'!AD179</f>
        <v>0</v>
      </c>
      <c r="AD137" t="str">
        <f>'5a - Savings Tracker'!AE179</f>
        <v/>
      </c>
      <c r="AE137" t="str">
        <f>'5a - Savings Tracker'!AF179</f>
        <v/>
      </c>
      <c r="AF137" t="str">
        <f>'5a - Savings Tracker'!AG179</f>
        <v/>
      </c>
      <c r="AG137" t="str">
        <f>'5a - Savings Tracker'!AH179</f>
        <v/>
      </c>
      <c r="AH137" t="str">
        <f>'5a - Savings Tracker'!AI179</f>
        <v/>
      </c>
      <c r="AI137" t="str">
        <f>'5a - Savings Tracker'!AJ179</f>
        <v/>
      </c>
      <c r="AJ137" t="str">
        <f>'5a - Savings Tracker'!AK179</f>
        <v/>
      </c>
      <c r="AK137" t="str">
        <f>'5a - Savings Tracker'!AL179</f>
        <v/>
      </c>
    </row>
    <row r="138" spans="1:37">
      <c r="A138">
        <f>'5a - Savings Tracker'!A180</f>
        <v>137</v>
      </c>
      <c r="B138" t="str">
        <f>'5a - Savings Tracker'!B180</f>
        <v>Swansea Bay UHB</v>
      </c>
      <c r="C138">
        <f>'5a - Savings Tracker'!C180</f>
        <v>0</v>
      </c>
      <c r="D138">
        <f>'5a - Savings Tracker'!D180</f>
        <v>0</v>
      </c>
      <c r="E138">
        <f>'5a - Savings Tracker'!E180</f>
        <v>0</v>
      </c>
      <c r="F138">
        <f>'5a - Savings Tracker'!F180</f>
        <v>0</v>
      </c>
      <c r="G138">
        <f>'5a - Savings Tracker'!G180</f>
        <v>0</v>
      </c>
      <c r="H138">
        <f>'5a - Savings Tracker'!H180</f>
        <v>0</v>
      </c>
      <c r="I138">
        <f>'5a - Savings Tracker'!J180</f>
        <v>0</v>
      </c>
      <c r="J138">
        <f>'5a - Savings Tracker'!K180</f>
        <v>0</v>
      </c>
      <c r="K138">
        <f>'5a - Savings Tracker'!L180</f>
        <v>0</v>
      </c>
      <c r="L138">
        <f>'5a - Savings Tracker'!M180</f>
        <v>0</v>
      </c>
      <c r="M138">
        <f>'5a - Savings Tracker'!N180</f>
        <v>0</v>
      </c>
      <c r="N138">
        <f>'5a - Savings Tracker'!O180</f>
        <v>0</v>
      </c>
      <c r="O138">
        <f>'5a - Savings Tracker'!P180</f>
        <v>0</v>
      </c>
      <c r="P138">
        <f>'5a - Savings Tracker'!Q180</f>
        <v>0</v>
      </c>
      <c r="Q138">
        <f>'5a - Savings Tracker'!R180</f>
        <v>0</v>
      </c>
      <c r="R138">
        <f>'5a - Savings Tracker'!S180</f>
        <v>0</v>
      </c>
      <c r="S138">
        <f>'5a - Savings Tracker'!T180</f>
        <v>0</v>
      </c>
      <c r="T138">
        <f>'5a - Savings Tracker'!U180</f>
        <v>0</v>
      </c>
      <c r="U138">
        <f>'5a - Savings Tracker'!V180</f>
        <v>0</v>
      </c>
      <c r="V138">
        <f>'5a - Savings Tracker'!W180</f>
        <v>0</v>
      </c>
      <c r="W138">
        <f>'5a - Savings Tracker'!X180</f>
        <v>0</v>
      </c>
      <c r="X138">
        <f>'5a - Savings Tracker'!Y180</f>
        <v>0</v>
      </c>
      <c r="Y138">
        <f>'5a - Savings Tracker'!Z180</f>
        <v>0</v>
      </c>
      <c r="Z138">
        <f>'5a - Savings Tracker'!AA180</f>
        <v>0</v>
      </c>
      <c r="AA138">
        <f>'5a - Savings Tracker'!AB180</f>
        <v>0</v>
      </c>
      <c r="AB138">
        <f>'5a - Savings Tracker'!AC180</f>
        <v>0</v>
      </c>
      <c r="AC138">
        <f>'5a - Savings Tracker'!AD180</f>
        <v>0</v>
      </c>
      <c r="AD138" t="str">
        <f>'5a - Savings Tracker'!AE180</f>
        <v/>
      </c>
      <c r="AE138" t="str">
        <f>'5a - Savings Tracker'!AF180</f>
        <v/>
      </c>
      <c r="AF138" t="str">
        <f>'5a - Savings Tracker'!AG180</f>
        <v/>
      </c>
      <c r="AG138" t="str">
        <f>'5a - Savings Tracker'!AH180</f>
        <v/>
      </c>
      <c r="AH138" t="str">
        <f>'5a - Savings Tracker'!AI180</f>
        <v/>
      </c>
      <c r="AI138" t="str">
        <f>'5a - Savings Tracker'!AJ180</f>
        <v/>
      </c>
      <c r="AJ138" t="str">
        <f>'5a - Savings Tracker'!AK180</f>
        <v/>
      </c>
      <c r="AK138" t="str">
        <f>'5a - Savings Tracker'!AL180</f>
        <v/>
      </c>
    </row>
    <row r="139" spans="1:37">
      <c r="A139">
        <f>'5a - Savings Tracker'!A181</f>
        <v>138</v>
      </c>
      <c r="B139" t="str">
        <f>'5a - Savings Tracker'!B181</f>
        <v>Swansea Bay UHB</v>
      </c>
      <c r="C139">
        <f>'5a - Savings Tracker'!C181</f>
        <v>0</v>
      </c>
      <c r="D139">
        <f>'5a - Savings Tracker'!D181</f>
        <v>0</v>
      </c>
      <c r="E139">
        <f>'5a - Savings Tracker'!E181</f>
        <v>0</v>
      </c>
      <c r="F139">
        <f>'5a - Savings Tracker'!F181</f>
        <v>0</v>
      </c>
      <c r="G139">
        <f>'5a - Savings Tracker'!G181</f>
        <v>0</v>
      </c>
      <c r="H139">
        <f>'5a - Savings Tracker'!H181</f>
        <v>0</v>
      </c>
      <c r="I139">
        <f>'5a - Savings Tracker'!J181</f>
        <v>0</v>
      </c>
      <c r="J139">
        <f>'5a - Savings Tracker'!K181</f>
        <v>0</v>
      </c>
      <c r="K139">
        <f>'5a - Savings Tracker'!L181</f>
        <v>0</v>
      </c>
      <c r="L139">
        <f>'5a - Savings Tracker'!M181</f>
        <v>0</v>
      </c>
      <c r="M139">
        <f>'5a - Savings Tracker'!N181</f>
        <v>0</v>
      </c>
      <c r="N139">
        <f>'5a - Savings Tracker'!O181</f>
        <v>0</v>
      </c>
      <c r="O139">
        <f>'5a - Savings Tracker'!P181</f>
        <v>0</v>
      </c>
      <c r="P139">
        <f>'5a - Savings Tracker'!Q181</f>
        <v>0</v>
      </c>
      <c r="Q139">
        <f>'5a - Savings Tracker'!R181</f>
        <v>0</v>
      </c>
      <c r="R139">
        <f>'5a - Savings Tracker'!S181</f>
        <v>0</v>
      </c>
      <c r="S139">
        <f>'5a - Savings Tracker'!T181</f>
        <v>0</v>
      </c>
      <c r="T139">
        <f>'5a - Savings Tracker'!U181</f>
        <v>0</v>
      </c>
      <c r="U139">
        <f>'5a - Savings Tracker'!V181</f>
        <v>0</v>
      </c>
      <c r="V139">
        <f>'5a - Savings Tracker'!W181</f>
        <v>0</v>
      </c>
      <c r="W139">
        <f>'5a - Savings Tracker'!X181</f>
        <v>0</v>
      </c>
      <c r="X139">
        <f>'5a - Savings Tracker'!Y181</f>
        <v>0</v>
      </c>
      <c r="Y139">
        <f>'5a - Savings Tracker'!Z181</f>
        <v>0</v>
      </c>
      <c r="Z139">
        <f>'5a - Savings Tracker'!AA181</f>
        <v>0</v>
      </c>
      <c r="AA139">
        <f>'5a - Savings Tracker'!AB181</f>
        <v>0</v>
      </c>
      <c r="AB139">
        <f>'5a - Savings Tracker'!AC181</f>
        <v>0</v>
      </c>
      <c r="AC139">
        <f>'5a - Savings Tracker'!AD181</f>
        <v>0</v>
      </c>
      <c r="AD139" t="str">
        <f>'5a - Savings Tracker'!AE181</f>
        <v/>
      </c>
      <c r="AE139" t="str">
        <f>'5a - Savings Tracker'!AF181</f>
        <v/>
      </c>
      <c r="AF139" t="str">
        <f>'5a - Savings Tracker'!AG181</f>
        <v/>
      </c>
      <c r="AG139" t="str">
        <f>'5a - Savings Tracker'!AH181</f>
        <v/>
      </c>
      <c r="AH139" t="str">
        <f>'5a - Savings Tracker'!AI181</f>
        <v/>
      </c>
      <c r="AI139" t="str">
        <f>'5a - Savings Tracker'!AJ181</f>
        <v/>
      </c>
      <c r="AJ139" t="str">
        <f>'5a - Savings Tracker'!AK181</f>
        <v/>
      </c>
      <c r="AK139" t="str">
        <f>'5a - Savings Tracker'!AL181</f>
        <v/>
      </c>
    </row>
    <row r="140" spans="1:37">
      <c r="A140">
        <f>'5a - Savings Tracker'!A182</f>
        <v>139</v>
      </c>
      <c r="B140" t="str">
        <f>'5a - Savings Tracker'!B182</f>
        <v>Swansea Bay UHB</v>
      </c>
      <c r="C140">
        <f>'5a - Savings Tracker'!C182</f>
        <v>0</v>
      </c>
      <c r="D140">
        <f>'5a - Savings Tracker'!D182</f>
        <v>0</v>
      </c>
      <c r="E140">
        <f>'5a - Savings Tracker'!E182</f>
        <v>0</v>
      </c>
      <c r="F140">
        <f>'5a - Savings Tracker'!F182</f>
        <v>0</v>
      </c>
      <c r="G140">
        <f>'5a - Savings Tracker'!G182</f>
        <v>0</v>
      </c>
      <c r="H140">
        <f>'5a - Savings Tracker'!H182</f>
        <v>0</v>
      </c>
      <c r="I140">
        <f>'5a - Savings Tracker'!J182</f>
        <v>0</v>
      </c>
      <c r="J140">
        <f>'5a - Savings Tracker'!K182</f>
        <v>0</v>
      </c>
      <c r="K140">
        <f>'5a - Savings Tracker'!L182</f>
        <v>0</v>
      </c>
      <c r="L140">
        <f>'5a - Savings Tracker'!M182</f>
        <v>0</v>
      </c>
      <c r="M140">
        <f>'5a - Savings Tracker'!N182</f>
        <v>0</v>
      </c>
      <c r="N140">
        <f>'5a - Savings Tracker'!O182</f>
        <v>0</v>
      </c>
      <c r="O140">
        <f>'5a - Savings Tracker'!P182</f>
        <v>0</v>
      </c>
      <c r="P140">
        <f>'5a - Savings Tracker'!Q182</f>
        <v>0</v>
      </c>
      <c r="Q140">
        <f>'5a - Savings Tracker'!R182</f>
        <v>0</v>
      </c>
      <c r="R140">
        <f>'5a - Savings Tracker'!S182</f>
        <v>0</v>
      </c>
      <c r="S140">
        <f>'5a - Savings Tracker'!T182</f>
        <v>0</v>
      </c>
      <c r="T140">
        <f>'5a - Savings Tracker'!U182</f>
        <v>0</v>
      </c>
      <c r="U140">
        <f>'5a - Savings Tracker'!V182</f>
        <v>0</v>
      </c>
      <c r="V140">
        <f>'5a - Savings Tracker'!W182</f>
        <v>0</v>
      </c>
      <c r="W140">
        <f>'5a - Savings Tracker'!X182</f>
        <v>0</v>
      </c>
      <c r="X140">
        <f>'5a - Savings Tracker'!Y182</f>
        <v>0</v>
      </c>
      <c r="Y140">
        <f>'5a - Savings Tracker'!Z182</f>
        <v>0</v>
      </c>
      <c r="Z140">
        <f>'5a - Savings Tracker'!AA182</f>
        <v>0</v>
      </c>
      <c r="AA140">
        <f>'5a - Savings Tracker'!AB182</f>
        <v>0</v>
      </c>
      <c r="AB140">
        <f>'5a - Savings Tracker'!AC182</f>
        <v>0</v>
      </c>
      <c r="AC140">
        <f>'5a - Savings Tracker'!AD182</f>
        <v>0</v>
      </c>
      <c r="AD140" t="str">
        <f>'5a - Savings Tracker'!AE182</f>
        <v/>
      </c>
      <c r="AE140" t="str">
        <f>'5a - Savings Tracker'!AF182</f>
        <v/>
      </c>
      <c r="AF140" t="str">
        <f>'5a - Savings Tracker'!AG182</f>
        <v/>
      </c>
      <c r="AG140" t="str">
        <f>'5a - Savings Tracker'!AH182</f>
        <v/>
      </c>
      <c r="AH140" t="str">
        <f>'5a - Savings Tracker'!AI182</f>
        <v/>
      </c>
      <c r="AI140" t="str">
        <f>'5a - Savings Tracker'!AJ182</f>
        <v/>
      </c>
      <c r="AJ140" t="str">
        <f>'5a - Savings Tracker'!AK182</f>
        <v/>
      </c>
      <c r="AK140" t="str">
        <f>'5a - Savings Tracker'!AL182</f>
        <v/>
      </c>
    </row>
    <row r="141" spans="1:37">
      <c r="A141">
        <f>'5a - Savings Tracker'!A183</f>
        <v>140</v>
      </c>
      <c r="B141" t="str">
        <f>'5a - Savings Tracker'!B183</f>
        <v>Swansea Bay UHB</v>
      </c>
      <c r="C141">
        <f>'5a - Savings Tracker'!C183</f>
        <v>0</v>
      </c>
      <c r="D141">
        <f>'5a - Savings Tracker'!D183</f>
        <v>0</v>
      </c>
      <c r="E141">
        <f>'5a - Savings Tracker'!E183</f>
        <v>0</v>
      </c>
      <c r="F141">
        <f>'5a - Savings Tracker'!F183</f>
        <v>0</v>
      </c>
      <c r="G141">
        <f>'5a - Savings Tracker'!G183</f>
        <v>0</v>
      </c>
      <c r="H141">
        <f>'5a - Savings Tracker'!H183</f>
        <v>0</v>
      </c>
      <c r="I141">
        <f>'5a - Savings Tracker'!J183</f>
        <v>0</v>
      </c>
      <c r="J141">
        <f>'5a - Savings Tracker'!K183</f>
        <v>0</v>
      </c>
      <c r="K141">
        <f>'5a - Savings Tracker'!L183</f>
        <v>0</v>
      </c>
      <c r="L141">
        <f>'5a - Savings Tracker'!M183</f>
        <v>0</v>
      </c>
      <c r="M141">
        <f>'5a - Savings Tracker'!N183</f>
        <v>0</v>
      </c>
      <c r="N141">
        <f>'5a - Savings Tracker'!O183</f>
        <v>0</v>
      </c>
      <c r="O141">
        <f>'5a - Savings Tracker'!P183</f>
        <v>0</v>
      </c>
      <c r="P141">
        <f>'5a - Savings Tracker'!Q183</f>
        <v>0</v>
      </c>
      <c r="Q141">
        <f>'5a - Savings Tracker'!R183</f>
        <v>0</v>
      </c>
      <c r="R141">
        <f>'5a - Savings Tracker'!S183</f>
        <v>0</v>
      </c>
      <c r="S141">
        <f>'5a - Savings Tracker'!T183</f>
        <v>0</v>
      </c>
      <c r="T141">
        <f>'5a - Savings Tracker'!U183</f>
        <v>0</v>
      </c>
      <c r="U141">
        <f>'5a - Savings Tracker'!V183</f>
        <v>0</v>
      </c>
      <c r="V141">
        <f>'5a - Savings Tracker'!W183</f>
        <v>0</v>
      </c>
      <c r="W141">
        <f>'5a - Savings Tracker'!X183</f>
        <v>0</v>
      </c>
      <c r="X141">
        <f>'5a - Savings Tracker'!Y183</f>
        <v>0</v>
      </c>
      <c r="Y141">
        <f>'5a - Savings Tracker'!Z183</f>
        <v>0</v>
      </c>
      <c r="Z141">
        <f>'5a - Savings Tracker'!AA183</f>
        <v>0</v>
      </c>
      <c r="AA141">
        <f>'5a - Savings Tracker'!AB183</f>
        <v>0</v>
      </c>
      <c r="AB141">
        <f>'5a - Savings Tracker'!AC183</f>
        <v>0</v>
      </c>
      <c r="AC141">
        <f>'5a - Savings Tracker'!AD183</f>
        <v>0</v>
      </c>
      <c r="AD141" t="str">
        <f>'5a - Savings Tracker'!AE183</f>
        <v/>
      </c>
      <c r="AE141" t="str">
        <f>'5a - Savings Tracker'!AF183</f>
        <v/>
      </c>
      <c r="AF141" t="str">
        <f>'5a - Savings Tracker'!AG183</f>
        <v/>
      </c>
      <c r="AG141" t="str">
        <f>'5a - Savings Tracker'!AH183</f>
        <v/>
      </c>
      <c r="AH141" t="str">
        <f>'5a - Savings Tracker'!AI183</f>
        <v/>
      </c>
      <c r="AI141" t="str">
        <f>'5a - Savings Tracker'!AJ183</f>
        <v/>
      </c>
      <c r="AJ141" t="str">
        <f>'5a - Savings Tracker'!AK183</f>
        <v/>
      </c>
      <c r="AK141" t="str">
        <f>'5a - Savings Tracker'!AL183</f>
        <v/>
      </c>
    </row>
    <row r="142" spans="1:37">
      <c r="A142">
        <f>'5a - Savings Tracker'!A184</f>
        <v>141</v>
      </c>
      <c r="B142" t="str">
        <f>'5a - Savings Tracker'!B184</f>
        <v>Swansea Bay UHB</v>
      </c>
      <c r="C142">
        <f>'5a - Savings Tracker'!C184</f>
        <v>0</v>
      </c>
      <c r="D142">
        <f>'5a - Savings Tracker'!D184</f>
        <v>0</v>
      </c>
      <c r="E142">
        <f>'5a - Savings Tracker'!E184</f>
        <v>0</v>
      </c>
      <c r="F142">
        <f>'5a - Savings Tracker'!F184</f>
        <v>0</v>
      </c>
      <c r="G142">
        <f>'5a - Savings Tracker'!G184</f>
        <v>0</v>
      </c>
      <c r="H142">
        <f>'5a - Savings Tracker'!H184</f>
        <v>0</v>
      </c>
      <c r="I142">
        <f>'5a - Savings Tracker'!J184</f>
        <v>0</v>
      </c>
      <c r="J142">
        <f>'5a - Savings Tracker'!K184</f>
        <v>0</v>
      </c>
      <c r="K142">
        <f>'5a - Savings Tracker'!L184</f>
        <v>0</v>
      </c>
      <c r="L142">
        <f>'5a - Savings Tracker'!M184</f>
        <v>0</v>
      </c>
      <c r="M142">
        <f>'5a - Savings Tracker'!N184</f>
        <v>0</v>
      </c>
      <c r="N142">
        <f>'5a - Savings Tracker'!O184</f>
        <v>0</v>
      </c>
      <c r="O142">
        <f>'5a - Savings Tracker'!P184</f>
        <v>0</v>
      </c>
      <c r="P142">
        <f>'5a - Savings Tracker'!Q184</f>
        <v>0</v>
      </c>
      <c r="Q142">
        <f>'5a - Savings Tracker'!R184</f>
        <v>0</v>
      </c>
      <c r="R142">
        <f>'5a - Savings Tracker'!S184</f>
        <v>0</v>
      </c>
      <c r="S142">
        <f>'5a - Savings Tracker'!T184</f>
        <v>0</v>
      </c>
      <c r="T142">
        <f>'5a - Savings Tracker'!U184</f>
        <v>0</v>
      </c>
      <c r="U142">
        <f>'5a - Savings Tracker'!V184</f>
        <v>0</v>
      </c>
      <c r="V142">
        <f>'5a - Savings Tracker'!W184</f>
        <v>0</v>
      </c>
      <c r="W142">
        <f>'5a - Savings Tracker'!X184</f>
        <v>0</v>
      </c>
      <c r="X142">
        <f>'5a - Savings Tracker'!Y184</f>
        <v>0</v>
      </c>
      <c r="Y142">
        <f>'5a - Savings Tracker'!Z184</f>
        <v>0</v>
      </c>
      <c r="Z142">
        <f>'5a - Savings Tracker'!AA184</f>
        <v>0</v>
      </c>
      <c r="AA142">
        <f>'5a - Savings Tracker'!AB184</f>
        <v>0</v>
      </c>
      <c r="AB142">
        <f>'5a - Savings Tracker'!AC184</f>
        <v>0</v>
      </c>
      <c r="AC142">
        <f>'5a - Savings Tracker'!AD184</f>
        <v>0</v>
      </c>
      <c r="AD142" t="str">
        <f>'5a - Savings Tracker'!AE184</f>
        <v/>
      </c>
      <c r="AE142" t="str">
        <f>'5a - Savings Tracker'!AF184</f>
        <v/>
      </c>
      <c r="AF142" t="str">
        <f>'5a - Savings Tracker'!AG184</f>
        <v/>
      </c>
      <c r="AG142" t="str">
        <f>'5a - Savings Tracker'!AH184</f>
        <v/>
      </c>
      <c r="AH142" t="str">
        <f>'5a - Savings Tracker'!AI184</f>
        <v/>
      </c>
      <c r="AI142" t="str">
        <f>'5a - Savings Tracker'!AJ184</f>
        <v/>
      </c>
      <c r="AJ142" t="str">
        <f>'5a - Savings Tracker'!AK184</f>
        <v/>
      </c>
      <c r="AK142" t="str">
        <f>'5a - Savings Tracker'!AL184</f>
        <v/>
      </c>
    </row>
    <row r="143" spans="1:37">
      <c r="A143">
        <f>'5a - Savings Tracker'!A185</f>
        <v>142</v>
      </c>
      <c r="B143" t="str">
        <f>'5a - Savings Tracker'!B185</f>
        <v>Swansea Bay UHB</v>
      </c>
      <c r="C143">
        <f>'5a - Savings Tracker'!C185</f>
        <v>0</v>
      </c>
      <c r="D143">
        <f>'5a - Savings Tracker'!D185</f>
        <v>0</v>
      </c>
      <c r="E143">
        <f>'5a - Savings Tracker'!E185</f>
        <v>0</v>
      </c>
      <c r="F143">
        <f>'5a - Savings Tracker'!F185</f>
        <v>0</v>
      </c>
      <c r="G143">
        <f>'5a - Savings Tracker'!G185</f>
        <v>0</v>
      </c>
      <c r="H143">
        <f>'5a - Savings Tracker'!H185</f>
        <v>0</v>
      </c>
      <c r="I143">
        <f>'5a - Savings Tracker'!J185</f>
        <v>0</v>
      </c>
      <c r="J143">
        <f>'5a - Savings Tracker'!K185</f>
        <v>0</v>
      </c>
      <c r="K143">
        <f>'5a - Savings Tracker'!L185</f>
        <v>0</v>
      </c>
      <c r="L143">
        <f>'5a - Savings Tracker'!M185</f>
        <v>0</v>
      </c>
      <c r="M143">
        <f>'5a - Savings Tracker'!N185</f>
        <v>0</v>
      </c>
      <c r="N143">
        <f>'5a - Savings Tracker'!O185</f>
        <v>0</v>
      </c>
      <c r="O143">
        <f>'5a - Savings Tracker'!P185</f>
        <v>0</v>
      </c>
      <c r="P143">
        <f>'5a - Savings Tracker'!Q185</f>
        <v>0</v>
      </c>
      <c r="Q143">
        <f>'5a - Savings Tracker'!R185</f>
        <v>0</v>
      </c>
      <c r="R143">
        <f>'5a - Savings Tracker'!S185</f>
        <v>0</v>
      </c>
      <c r="S143">
        <f>'5a - Savings Tracker'!T185</f>
        <v>0</v>
      </c>
      <c r="T143">
        <f>'5a - Savings Tracker'!U185</f>
        <v>0</v>
      </c>
      <c r="U143">
        <f>'5a - Savings Tracker'!V185</f>
        <v>0</v>
      </c>
      <c r="V143">
        <f>'5a - Savings Tracker'!W185</f>
        <v>0</v>
      </c>
      <c r="W143">
        <f>'5a - Savings Tracker'!X185</f>
        <v>0</v>
      </c>
      <c r="X143">
        <f>'5a - Savings Tracker'!Y185</f>
        <v>0</v>
      </c>
      <c r="Y143">
        <f>'5a - Savings Tracker'!Z185</f>
        <v>0</v>
      </c>
      <c r="Z143">
        <f>'5a - Savings Tracker'!AA185</f>
        <v>0</v>
      </c>
      <c r="AA143">
        <f>'5a - Savings Tracker'!AB185</f>
        <v>0</v>
      </c>
      <c r="AB143">
        <f>'5a - Savings Tracker'!AC185</f>
        <v>0</v>
      </c>
      <c r="AC143">
        <f>'5a - Savings Tracker'!AD185</f>
        <v>0</v>
      </c>
      <c r="AD143" t="str">
        <f>'5a - Savings Tracker'!AE185</f>
        <v/>
      </c>
      <c r="AE143" t="str">
        <f>'5a - Savings Tracker'!AF185</f>
        <v/>
      </c>
      <c r="AF143" t="str">
        <f>'5a - Savings Tracker'!AG185</f>
        <v/>
      </c>
      <c r="AG143" t="str">
        <f>'5a - Savings Tracker'!AH185</f>
        <v/>
      </c>
      <c r="AH143" t="str">
        <f>'5a - Savings Tracker'!AI185</f>
        <v/>
      </c>
      <c r="AI143" t="str">
        <f>'5a - Savings Tracker'!AJ185</f>
        <v/>
      </c>
      <c r="AJ143" t="str">
        <f>'5a - Savings Tracker'!AK185</f>
        <v/>
      </c>
      <c r="AK143" t="str">
        <f>'5a - Savings Tracker'!AL185</f>
        <v/>
      </c>
    </row>
    <row r="144" spans="1:37">
      <c r="A144">
        <f>'5a - Savings Tracker'!A186</f>
        <v>143</v>
      </c>
      <c r="B144" t="str">
        <f>'5a - Savings Tracker'!B186</f>
        <v>Swansea Bay UHB</v>
      </c>
      <c r="C144">
        <f>'5a - Savings Tracker'!C186</f>
        <v>0</v>
      </c>
      <c r="D144">
        <f>'5a - Savings Tracker'!D186</f>
        <v>0</v>
      </c>
      <c r="E144">
        <f>'5a - Savings Tracker'!E186</f>
        <v>0</v>
      </c>
      <c r="F144">
        <f>'5a - Savings Tracker'!F186</f>
        <v>0</v>
      </c>
      <c r="G144">
        <f>'5a - Savings Tracker'!G186</f>
        <v>0</v>
      </c>
      <c r="H144">
        <f>'5a - Savings Tracker'!H186</f>
        <v>0</v>
      </c>
      <c r="I144">
        <f>'5a - Savings Tracker'!J186</f>
        <v>0</v>
      </c>
      <c r="J144">
        <f>'5a - Savings Tracker'!K186</f>
        <v>0</v>
      </c>
      <c r="K144">
        <f>'5a - Savings Tracker'!L186</f>
        <v>0</v>
      </c>
      <c r="L144">
        <f>'5a - Savings Tracker'!M186</f>
        <v>0</v>
      </c>
      <c r="M144">
        <f>'5a - Savings Tracker'!N186</f>
        <v>0</v>
      </c>
      <c r="N144">
        <f>'5a - Savings Tracker'!O186</f>
        <v>0</v>
      </c>
      <c r="O144">
        <f>'5a - Savings Tracker'!P186</f>
        <v>0</v>
      </c>
      <c r="P144">
        <f>'5a - Savings Tracker'!Q186</f>
        <v>0</v>
      </c>
      <c r="Q144">
        <f>'5a - Savings Tracker'!R186</f>
        <v>0</v>
      </c>
      <c r="R144">
        <f>'5a - Savings Tracker'!S186</f>
        <v>0</v>
      </c>
      <c r="S144">
        <f>'5a - Savings Tracker'!T186</f>
        <v>0</v>
      </c>
      <c r="T144">
        <f>'5a - Savings Tracker'!U186</f>
        <v>0</v>
      </c>
      <c r="U144">
        <f>'5a - Savings Tracker'!V186</f>
        <v>0</v>
      </c>
      <c r="V144">
        <f>'5a - Savings Tracker'!W186</f>
        <v>0</v>
      </c>
      <c r="W144">
        <f>'5a - Savings Tracker'!X186</f>
        <v>0</v>
      </c>
      <c r="X144">
        <f>'5a - Savings Tracker'!Y186</f>
        <v>0</v>
      </c>
      <c r="Y144">
        <f>'5a - Savings Tracker'!Z186</f>
        <v>0</v>
      </c>
      <c r="Z144">
        <f>'5a - Savings Tracker'!AA186</f>
        <v>0</v>
      </c>
      <c r="AA144">
        <f>'5a - Savings Tracker'!AB186</f>
        <v>0</v>
      </c>
      <c r="AB144">
        <f>'5a - Savings Tracker'!AC186</f>
        <v>0</v>
      </c>
      <c r="AC144">
        <f>'5a - Savings Tracker'!AD186</f>
        <v>0</v>
      </c>
      <c r="AD144" t="str">
        <f>'5a - Savings Tracker'!AE186</f>
        <v/>
      </c>
      <c r="AE144" t="str">
        <f>'5a - Savings Tracker'!AF186</f>
        <v/>
      </c>
      <c r="AF144" t="str">
        <f>'5a - Savings Tracker'!AG186</f>
        <v/>
      </c>
      <c r="AG144" t="str">
        <f>'5a - Savings Tracker'!AH186</f>
        <v/>
      </c>
      <c r="AH144" t="str">
        <f>'5a - Savings Tracker'!AI186</f>
        <v/>
      </c>
      <c r="AI144" t="str">
        <f>'5a - Savings Tracker'!AJ186</f>
        <v/>
      </c>
      <c r="AJ144" t="str">
        <f>'5a - Savings Tracker'!AK186</f>
        <v/>
      </c>
      <c r="AK144" t="str">
        <f>'5a - Savings Tracker'!AL186</f>
        <v/>
      </c>
    </row>
    <row r="145" spans="1:37">
      <c r="A145">
        <f>'5a - Savings Tracker'!A187</f>
        <v>144</v>
      </c>
      <c r="B145" t="str">
        <f>'5a - Savings Tracker'!B187</f>
        <v>Swansea Bay UHB</v>
      </c>
      <c r="C145">
        <f>'5a - Savings Tracker'!C187</f>
        <v>0</v>
      </c>
      <c r="D145">
        <f>'5a - Savings Tracker'!D187</f>
        <v>0</v>
      </c>
      <c r="E145">
        <f>'5a - Savings Tracker'!E187</f>
        <v>0</v>
      </c>
      <c r="F145">
        <f>'5a - Savings Tracker'!F187</f>
        <v>0</v>
      </c>
      <c r="G145">
        <f>'5a - Savings Tracker'!G187</f>
        <v>0</v>
      </c>
      <c r="H145">
        <f>'5a - Savings Tracker'!H187</f>
        <v>0</v>
      </c>
      <c r="I145">
        <f>'5a - Savings Tracker'!J187</f>
        <v>0</v>
      </c>
      <c r="J145">
        <f>'5a - Savings Tracker'!K187</f>
        <v>0</v>
      </c>
      <c r="K145">
        <f>'5a - Savings Tracker'!L187</f>
        <v>0</v>
      </c>
      <c r="L145">
        <f>'5a - Savings Tracker'!M187</f>
        <v>0</v>
      </c>
      <c r="M145">
        <f>'5a - Savings Tracker'!N187</f>
        <v>0</v>
      </c>
      <c r="N145">
        <f>'5a - Savings Tracker'!O187</f>
        <v>0</v>
      </c>
      <c r="O145">
        <f>'5a - Savings Tracker'!P187</f>
        <v>0</v>
      </c>
      <c r="P145">
        <f>'5a - Savings Tracker'!Q187</f>
        <v>0</v>
      </c>
      <c r="Q145">
        <f>'5a - Savings Tracker'!R187</f>
        <v>0</v>
      </c>
      <c r="R145">
        <f>'5a - Savings Tracker'!S187</f>
        <v>0</v>
      </c>
      <c r="S145">
        <f>'5a - Savings Tracker'!T187</f>
        <v>0</v>
      </c>
      <c r="T145">
        <f>'5a - Savings Tracker'!U187</f>
        <v>0</v>
      </c>
      <c r="U145">
        <f>'5a - Savings Tracker'!V187</f>
        <v>0</v>
      </c>
      <c r="V145">
        <f>'5a - Savings Tracker'!W187</f>
        <v>0</v>
      </c>
      <c r="W145">
        <f>'5a - Savings Tracker'!X187</f>
        <v>0</v>
      </c>
      <c r="X145">
        <f>'5a - Savings Tracker'!Y187</f>
        <v>0</v>
      </c>
      <c r="Y145">
        <f>'5a - Savings Tracker'!Z187</f>
        <v>0</v>
      </c>
      <c r="Z145">
        <f>'5a - Savings Tracker'!AA187</f>
        <v>0</v>
      </c>
      <c r="AA145">
        <f>'5a - Savings Tracker'!AB187</f>
        <v>0</v>
      </c>
      <c r="AB145">
        <f>'5a - Savings Tracker'!AC187</f>
        <v>0</v>
      </c>
      <c r="AC145">
        <f>'5a - Savings Tracker'!AD187</f>
        <v>0</v>
      </c>
      <c r="AD145" t="str">
        <f>'5a - Savings Tracker'!AE187</f>
        <v/>
      </c>
      <c r="AE145" t="str">
        <f>'5a - Savings Tracker'!AF187</f>
        <v/>
      </c>
      <c r="AF145" t="str">
        <f>'5a - Savings Tracker'!AG187</f>
        <v/>
      </c>
      <c r="AG145" t="str">
        <f>'5a - Savings Tracker'!AH187</f>
        <v/>
      </c>
      <c r="AH145" t="str">
        <f>'5a - Savings Tracker'!AI187</f>
        <v/>
      </c>
      <c r="AI145" t="str">
        <f>'5a - Savings Tracker'!AJ187</f>
        <v/>
      </c>
      <c r="AJ145" t="str">
        <f>'5a - Savings Tracker'!AK187</f>
        <v/>
      </c>
      <c r="AK145" t="str">
        <f>'5a - Savings Tracker'!AL187</f>
        <v/>
      </c>
    </row>
    <row r="146" spans="1:37">
      <c r="A146">
        <f>'5a - Savings Tracker'!A188</f>
        <v>145</v>
      </c>
      <c r="B146" t="str">
        <f>'5a - Savings Tracker'!B188</f>
        <v>Swansea Bay UHB</v>
      </c>
      <c r="C146">
        <f>'5a - Savings Tracker'!C188</f>
        <v>0</v>
      </c>
      <c r="D146">
        <f>'5a - Savings Tracker'!D188</f>
        <v>0</v>
      </c>
      <c r="E146">
        <f>'5a - Savings Tracker'!E188</f>
        <v>0</v>
      </c>
      <c r="F146">
        <f>'5a - Savings Tracker'!F188</f>
        <v>0</v>
      </c>
      <c r="G146">
        <f>'5a - Savings Tracker'!G188</f>
        <v>0</v>
      </c>
      <c r="H146">
        <f>'5a - Savings Tracker'!H188</f>
        <v>0</v>
      </c>
      <c r="I146">
        <f>'5a - Savings Tracker'!J188</f>
        <v>0</v>
      </c>
      <c r="J146">
        <f>'5a - Savings Tracker'!K188</f>
        <v>0</v>
      </c>
      <c r="K146">
        <f>'5a - Savings Tracker'!L188</f>
        <v>0</v>
      </c>
      <c r="L146">
        <f>'5a - Savings Tracker'!M188</f>
        <v>0</v>
      </c>
      <c r="M146">
        <f>'5a - Savings Tracker'!N188</f>
        <v>0</v>
      </c>
      <c r="N146">
        <f>'5a - Savings Tracker'!O188</f>
        <v>0</v>
      </c>
      <c r="O146">
        <f>'5a - Savings Tracker'!P188</f>
        <v>0</v>
      </c>
      <c r="P146">
        <f>'5a - Savings Tracker'!Q188</f>
        <v>0</v>
      </c>
      <c r="Q146">
        <f>'5a - Savings Tracker'!R188</f>
        <v>0</v>
      </c>
      <c r="R146">
        <f>'5a - Savings Tracker'!S188</f>
        <v>0</v>
      </c>
      <c r="S146">
        <f>'5a - Savings Tracker'!T188</f>
        <v>0</v>
      </c>
      <c r="T146">
        <f>'5a - Savings Tracker'!U188</f>
        <v>0</v>
      </c>
      <c r="U146">
        <f>'5a - Savings Tracker'!V188</f>
        <v>0</v>
      </c>
      <c r="V146">
        <f>'5a - Savings Tracker'!W188</f>
        <v>0</v>
      </c>
      <c r="W146">
        <f>'5a - Savings Tracker'!X188</f>
        <v>0</v>
      </c>
      <c r="X146">
        <f>'5a - Savings Tracker'!Y188</f>
        <v>0</v>
      </c>
      <c r="Y146">
        <f>'5a - Savings Tracker'!Z188</f>
        <v>0</v>
      </c>
      <c r="Z146">
        <f>'5a - Savings Tracker'!AA188</f>
        <v>0</v>
      </c>
      <c r="AA146">
        <f>'5a - Savings Tracker'!AB188</f>
        <v>0</v>
      </c>
      <c r="AB146">
        <f>'5a - Savings Tracker'!AC188</f>
        <v>0</v>
      </c>
      <c r="AC146">
        <f>'5a - Savings Tracker'!AD188</f>
        <v>0</v>
      </c>
      <c r="AD146" t="str">
        <f>'5a - Savings Tracker'!AE188</f>
        <v/>
      </c>
      <c r="AE146" t="str">
        <f>'5a - Savings Tracker'!AF188</f>
        <v/>
      </c>
      <c r="AF146" t="str">
        <f>'5a - Savings Tracker'!AG188</f>
        <v/>
      </c>
      <c r="AG146" t="str">
        <f>'5a - Savings Tracker'!AH188</f>
        <v/>
      </c>
      <c r="AH146" t="str">
        <f>'5a - Savings Tracker'!AI188</f>
        <v/>
      </c>
      <c r="AI146" t="str">
        <f>'5a - Savings Tracker'!AJ188</f>
        <v/>
      </c>
      <c r="AJ146" t="str">
        <f>'5a - Savings Tracker'!AK188</f>
        <v/>
      </c>
      <c r="AK146" t="str">
        <f>'5a - Savings Tracker'!AL188</f>
        <v/>
      </c>
    </row>
    <row r="147" spans="1:37">
      <c r="A147">
        <f>'5a - Savings Tracker'!A189</f>
        <v>146</v>
      </c>
      <c r="B147" t="str">
        <f>'5a - Savings Tracker'!B189</f>
        <v>Swansea Bay UHB</v>
      </c>
      <c r="C147">
        <f>'5a - Savings Tracker'!C189</f>
        <v>0</v>
      </c>
      <c r="D147">
        <f>'5a - Savings Tracker'!D189</f>
        <v>0</v>
      </c>
      <c r="E147">
        <f>'5a - Savings Tracker'!E189</f>
        <v>0</v>
      </c>
      <c r="F147">
        <f>'5a - Savings Tracker'!F189</f>
        <v>0</v>
      </c>
      <c r="G147">
        <f>'5a - Savings Tracker'!G189</f>
        <v>0</v>
      </c>
      <c r="H147">
        <f>'5a - Savings Tracker'!H189</f>
        <v>0</v>
      </c>
      <c r="I147">
        <f>'5a - Savings Tracker'!J189</f>
        <v>0</v>
      </c>
      <c r="J147">
        <f>'5a - Savings Tracker'!K189</f>
        <v>0</v>
      </c>
      <c r="K147">
        <f>'5a - Savings Tracker'!L189</f>
        <v>0</v>
      </c>
      <c r="L147">
        <f>'5a - Savings Tracker'!M189</f>
        <v>0</v>
      </c>
      <c r="M147">
        <f>'5a - Savings Tracker'!N189</f>
        <v>0</v>
      </c>
      <c r="N147">
        <f>'5a - Savings Tracker'!O189</f>
        <v>0</v>
      </c>
      <c r="O147">
        <f>'5a - Savings Tracker'!P189</f>
        <v>0</v>
      </c>
      <c r="P147">
        <f>'5a - Savings Tracker'!Q189</f>
        <v>0</v>
      </c>
      <c r="Q147">
        <f>'5a - Savings Tracker'!R189</f>
        <v>0</v>
      </c>
      <c r="R147">
        <f>'5a - Savings Tracker'!S189</f>
        <v>0</v>
      </c>
      <c r="S147">
        <f>'5a - Savings Tracker'!T189</f>
        <v>0</v>
      </c>
      <c r="T147">
        <f>'5a - Savings Tracker'!U189</f>
        <v>0</v>
      </c>
      <c r="U147">
        <f>'5a - Savings Tracker'!V189</f>
        <v>0</v>
      </c>
      <c r="V147">
        <f>'5a - Savings Tracker'!W189</f>
        <v>0</v>
      </c>
      <c r="W147">
        <f>'5a - Savings Tracker'!X189</f>
        <v>0</v>
      </c>
      <c r="X147">
        <f>'5a - Savings Tracker'!Y189</f>
        <v>0</v>
      </c>
      <c r="Y147">
        <f>'5a - Savings Tracker'!Z189</f>
        <v>0</v>
      </c>
      <c r="Z147">
        <f>'5a - Savings Tracker'!AA189</f>
        <v>0</v>
      </c>
      <c r="AA147">
        <f>'5a - Savings Tracker'!AB189</f>
        <v>0</v>
      </c>
      <c r="AB147">
        <f>'5a - Savings Tracker'!AC189</f>
        <v>0</v>
      </c>
      <c r="AC147">
        <f>'5a - Savings Tracker'!AD189</f>
        <v>0</v>
      </c>
      <c r="AD147" t="str">
        <f>'5a - Savings Tracker'!AE189</f>
        <v/>
      </c>
      <c r="AE147" t="str">
        <f>'5a - Savings Tracker'!AF189</f>
        <v/>
      </c>
      <c r="AF147" t="str">
        <f>'5a - Savings Tracker'!AG189</f>
        <v/>
      </c>
      <c r="AG147" t="str">
        <f>'5a - Savings Tracker'!AH189</f>
        <v/>
      </c>
      <c r="AH147" t="str">
        <f>'5a - Savings Tracker'!AI189</f>
        <v/>
      </c>
      <c r="AI147" t="str">
        <f>'5a - Savings Tracker'!AJ189</f>
        <v/>
      </c>
      <c r="AJ147" t="str">
        <f>'5a - Savings Tracker'!AK189</f>
        <v/>
      </c>
      <c r="AK147" t="str">
        <f>'5a - Savings Tracker'!AL189</f>
        <v/>
      </c>
    </row>
    <row r="148" spans="1:37">
      <c r="A148">
        <f>'5a - Savings Tracker'!A190</f>
        <v>147</v>
      </c>
      <c r="B148" t="str">
        <f>'5a - Savings Tracker'!B190</f>
        <v>Swansea Bay UHB</v>
      </c>
      <c r="C148">
        <f>'5a - Savings Tracker'!C190</f>
        <v>0</v>
      </c>
      <c r="D148">
        <f>'5a - Savings Tracker'!D190</f>
        <v>0</v>
      </c>
      <c r="E148">
        <f>'5a - Savings Tracker'!E190</f>
        <v>0</v>
      </c>
      <c r="F148">
        <f>'5a - Savings Tracker'!F190</f>
        <v>0</v>
      </c>
      <c r="G148">
        <f>'5a - Savings Tracker'!G190</f>
        <v>0</v>
      </c>
      <c r="H148">
        <f>'5a - Savings Tracker'!H190</f>
        <v>0</v>
      </c>
      <c r="I148">
        <f>'5a - Savings Tracker'!J190</f>
        <v>0</v>
      </c>
      <c r="J148">
        <f>'5a - Savings Tracker'!K190</f>
        <v>0</v>
      </c>
      <c r="K148">
        <f>'5a - Savings Tracker'!L190</f>
        <v>0</v>
      </c>
      <c r="L148">
        <f>'5a - Savings Tracker'!M190</f>
        <v>0</v>
      </c>
      <c r="M148">
        <f>'5a - Savings Tracker'!N190</f>
        <v>0</v>
      </c>
      <c r="N148">
        <f>'5a - Savings Tracker'!O190</f>
        <v>0</v>
      </c>
      <c r="O148">
        <f>'5a - Savings Tracker'!P190</f>
        <v>0</v>
      </c>
      <c r="P148">
        <f>'5a - Savings Tracker'!Q190</f>
        <v>0</v>
      </c>
      <c r="Q148">
        <f>'5a - Savings Tracker'!R190</f>
        <v>0</v>
      </c>
      <c r="R148">
        <f>'5a - Savings Tracker'!S190</f>
        <v>0</v>
      </c>
      <c r="S148">
        <f>'5a - Savings Tracker'!T190</f>
        <v>0</v>
      </c>
      <c r="T148">
        <f>'5a - Savings Tracker'!U190</f>
        <v>0</v>
      </c>
      <c r="U148">
        <f>'5a - Savings Tracker'!V190</f>
        <v>0</v>
      </c>
      <c r="V148">
        <f>'5a - Savings Tracker'!W190</f>
        <v>0</v>
      </c>
      <c r="W148">
        <f>'5a - Savings Tracker'!X190</f>
        <v>0</v>
      </c>
      <c r="X148">
        <f>'5a - Savings Tracker'!Y190</f>
        <v>0</v>
      </c>
      <c r="Y148">
        <f>'5a - Savings Tracker'!Z190</f>
        <v>0</v>
      </c>
      <c r="Z148">
        <f>'5a - Savings Tracker'!AA190</f>
        <v>0</v>
      </c>
      <c r="AA148">
        <f>'5a - Savings Tracker'!AB190</f>
        <v>0</v>
      </c>
      <c r="AB148">
        <f>'5a - Savings Tracker'!AC190</f>
        <v>0</v>
      </c>
      <c r="AC148">
        <f>'5a - Savings Tracker'!AD190</f>
        <v>0</v>
      </c>
      <c r="AD148" t="str">
        <f>'5a - Savings Tracker'!AE190</f>
        <v/>
      </c>
      <c r="AE148" t="str">
        <f>'5a - Savings Tracker'!AF190</f>
        <v/>
      </c>
      <c r="AF148" t="str">
        <f>'5a - Savings Tracker'!AG190</f>
        <v/>
      </c>
      <c r="AG148" t="str">
        <f>'5a - Savings Tracker'!AH190</f>
        <v/>
      </c>
      <c r="AH148" t="str">
        <f>'5a - Savings Tracker'!AI190</f>
        <v/>
      </c>
      <c r="AI148" t="str">
        <f>'5a - Savings Tracker'!AJ190</f>
        <v/>
      </c>
      <c r="AJ148" t="str">
        <f>'5a - Savings Tracker'!AK190</f>
        <v/>
      </c>
      <c r="AK148" t="str">
        <f>'5a - Savings Tracker'!AL190</f>
        <v/>
      </c>
    </row>
    <row r="149" spans="1:37">
      <c r="A149">
        <f>'5a - Savings Tracker'!A191</f>
        <v>148</v>
      </c>
      <c r="B149" t="str">
        <f>'5a - Savings Tracker'!B191</f>
        <v>Swansea Bay UHB</v>
      </c>
      <c r="C149">
        <f>'5a - Savings Tracker'!C191</f>
        <v>0</v>
      </c>
      <c r="D149">
        <f>'5a - Savings Tracker'!D191</f>
        <v>0</v>
      </c>
      <c r="E149">
        <f>'5a - Savings Tracker'!E191</f>
        <v>0</v>
      </c>
      <c r="F149">
        <f>'5a - Savings Tracker'!F191</f>
        <v>0</v>
      </c>
      <c r="G149">
        <f>'5a - Savings Tracker'!G191</f>
        <v>0</v>
      </c>
      <c r="H149">
        <f>'5a - Savings Tracker'!H191</f>
        <v>0</v>
      </c>
      <c r="I149">
        <f>'5a - Savings Tracker'!J191</f>
        <v>0</v>
      </c>
      <c r="J149">
        <f>'5a - Savings Tracker'!K191</f>
        <v>0</v>
      </c>
      <c r="K149">
        <f>'5a - Savings Tracker'!L191</f>
        <v>0</v>
      </c>
      <c r="L149">
        <f>'5a - Savings Tracker'!M191</f>
        <v>0</v>
      </c>
      <c r="M149">
        <f>'5a - Savings Tracker'!N191</f>
        <v>0</v>
      </c>
      <c r="N149">
        <f>'5a - Savings Tracker'!O191</f>
        <v>0</v>
      </c>
      <c r="O149">
        <f>'5a - Savings Tracker'!P191</f>
        <v>0</v>
      </c>
      <c r="P149">
        <f>'5a - Savings Tracker'!Q191</f>
        <v>0</v>
      </c>
      <c r="Q149">
        <f>'5a - Savings Tracker'!R191</f>
        <v>0</v>
      </c>
      <c r="R149">
        <f>'5a - Savings Tracker'!S191</f>
        <v>0</v>
      </c>
      <c r="S149">
        <f>'5a - Savings Tracker'!T191</f>
        <v>0</v>
      </c>
      <c r="T149">
        <f>'5a - Savings Tracker'!U191</f>
        <v>0</v>
      </c>
      <c r="U149">
        <f>'5a - Savings Tracker'!V191</f>
        <v>0</v>
      </c>
      <c r="V149">
        <f>'5a - Savings Tracker'!W191</f>
        <v>0</v>
      </c>
      <c r="W149">
        <f>'5a - Savings Tracker'!X191</f>
        <v>0</v>
      </c>
      <c r="X149">
        <f>'5a - Savings Tracker'!Y191</f>
        <v>0</v>
      </c>
      <c r="Y149">
        <f>'5a - Savings Tracker'!Z191</f>
        <v>0</v>
      </c>
      <c r="Z149">
        <f>'5a - Savings Tracker'!AA191</f>
        <v>0</v>
      </c>
      <c r="AA149">
        <f>'5a - Savings Tracker'!AB191</f>
        <v>0</v>
      </c>
      <c r="AB149">
        <f>'5a - Savings Tracker'!AC191</f>
        <v>0</v>
      </c>
      <c r="AC149">
        <f>'5a - Savings Tracker'!AD191</f>
        <v>0</v>
      </c>
      <c r="AD149" t="str">
        <f>'5a - Savings Tracker'!AE191</f>
        <v/>
      </c>
      <c r="AE149" t="str">
        <f>'5a - Savings Tracker'!AF191</f>
        <v/>
      </c>
      <c r="AF149" t="str">
        <f>'5a - Savings Tracker'!AG191</f>
        <v/>
      </c>
      <c r="AG149" t="str">
        <f>'5a - Savings Tracker'!AH191</f>
        <v/>
      </c>
      <c r="AH149" t="str">
        <f>'5a - Savings Tracker'!AI191</f>
        <v/>
      </c>
      <c r="AI149" t="str">
        <f>'5a - Savings Tracker'!AJ191</f>
        <v/>
      </c>
      <c r="AJ149" t="str">
        <f>'5a - Savings Tracker'!AK191</f>
        <v/>
      </c>
      <c r="AK149" t="str">
        <f>'5a - Savings Tracker'!AL191</f>
        <v/>
      </c>
    </row>
    <row r="150" spans="1:37">
      <c r="A150">
        <f>'5a - Savings Tracker'!A192</f>
        <v>149</v>
      </c>
      <c r="B150" t="str">
        <f>'5a - Savings Tracker'!B192</f>
        <v>Swansea Bay UHB</v>
      </c>
      <c r="C150">
        <f>'5a - Savings Tracker'!C192</f>
        <v>0</v>
      </c>
      <c r="D150">
        <f>'5a - Savings Tracker'!D192</f>
        <v>0</v>
      </c>
      <c r="E150">
        <f>'5a - Savings Tracker'!E192</f>
        <v>0</v>
      </c>
      <c r="F150">
        <f>'5a - Savings Tracker'!F192</f>
        <v>0</v>
      </c>
      <c r="G150">
        <f>'5a - Savings Tracker'!G192</f>
        <v>0</v>
      </c>
      <c r="H150">
        <f>'5a - Savings Tracker'!H192</f>
        <v>0</v>
      </c>
      <c r="I150">
        <f>'5a - Savings Tracker'!J192</f>
        <v>0</v>
      </c>
      <c r="J150">
        <f>'5a - Savings Tracker'!K192</f>
        <v>0</v>
      </c>
      <c r="K150">
        <f>'5a - Savings Tracker'!L192</f>
        <v>0</v>
      </c>
      <c r="L150">
        <f>'5a - Savings Tracker'!M192</f>
        <v>0</v>
      </c>
      <c r="M150">
        <f>'5a - Savings Tracker'!N192</f>
        <v>0</v>
      </c>
      <c r="N150">
        <f>'5a - Savings Tracker'!O192</f>
        <v>0</v>
      </c>
      <c r="O150">
        <f>'5a - Savings Tracker'!P192</f>
        <v>0</v>
      </c>
      <c r="P150">
        <f>'5a - Savings Tracker'!Q192</f>
        <v>0</v>
      </c>
      <c r="Q150">
        <f>'5a - Savings Tracker'!R192</f>
        <v>0</v>
      </c>
      <c r="R150">
        <f>'5a - Savings Tracker'!S192</f>
        <v>0</v>
      </c>
      <c r="S150">
        <f>'5a - Savings Tracker'!T192</f>
        <v>0</v>
      </c>
      <c r="T150">
        <f>'5a - Savings Tracker'!U192</f>
        <v>0</v>
      </c>
      <c r="U150">
        <f>'5a - Savings Tracker'!V192</f>
        <v>0</v>
      </c>
      <c r="V150">
        <f>'5a - Savings Tracker'!W192</f>
        <v>0</v>
      </c>
      <c r="W150">
        <f>'5a - Savings Tracker'!X192</f>
        <v>0</v>
      </c>
      <c r="X150">
        <f>'5a - Savings Tracker'!Y192</f>
        <v>0</v>
      </c>
      <c r="Y150">
        <f>'5a - Savings Tracker'!Z192</f>
        <v>0</v>
      </c>
      <c r="Z150">
        <f>'5a - Savings Tracker'!AA192</f>
        <v>0</v>
      </c>
      <c r="AA150">
        <f>'5a - Savings Tracker'!AB192</f>
        <v>0</v>
      </c>
      <c r="AB150">
        <f>'5a - Savings Tracker'!AC192</f>
        <v>0</v>
      </c>
      <c r="AC150">
        <f>'5a - Savings Tracker'!AD192</f>
        <v>0</v>
      </c>
      <c r="AD150" t="str">
        <f>'5a - Savings Tracker'!AE192</f>
        <v/>
      </c>
      <c r="AE150" t="str">
        <f>'5a - Savings Tracker'!AF192</f>
        <v/>
      </c>
      <c r="AF150" t="str">
        <f>'5a - Savings Tracker'!AG192</f>
        <v/>
      </c>
      <c r="AG150" t="str">
        <f>'5a - Savings Tracker'!AH192</f>
        <v/>
      </c>
      <c r="AH150" t="str">
        <f>'5a - Savings Tracker'!AI192</f>
        <v/>
      </c>
      <c r="AI150" t="str">
        <f>'5a - Savings Tracker'!AJ192</f>
        <v/>
      </c>
      <c r="AJ150" t="str">
        <f>'5a - Savings Tracker'!AK192</f>
        <v/>
      </c>
      <c r="AK150" t="str">
        <f>'5a - Savings Tracker'!AL192</f>
        <v/>
      </c>
    </row>
    <row r="151" spans="1:37">
      <c r="A151">
        <f>'5a - Savings Tracker'!A193</f>
        <v>150</v>
      </c>
      <c r="B151" t="str">
        <f>'5a - Savings Tracker'!B193</f>
        <v>Swansea Bay UHB</v>
      </c>
      <c r="C151">
        <f>'5a - Savings Tracker'!C193</f>
        <v>0</v>
      </c>
      <c r="D151">
        <f>'5a - Savings Tracker'!D193</f>
        <v>0</v>
      </c>
      <c r="E151">
        <f>'5a - Savings Tracker'!E193</f>
        <v>0</v>
      </c>
      <c r="F151">
        <f>'5a - Savings Tracker'!F193</f>
        <v>0</v>
      </c>
      <c r="G151">
        <f>'5a - Savings Tracker'!G193</f>
        <v>0</v>
      </c>
      <c r="H151">
        <f>'5a - Savings Tracker'!H193</f>
        <v>0</v>
      </c>
      <c r="I151">
        <f>'5a - Savings Tracker'!J193</f>
        <v>0</v>
      </c>
      <c r="J151">
        <f>'5a - Savings Tracker'!K193</f>
        <v>0</v>
      </c>
      <c r="K151">
        <f>'5a - Savings Tracker'!L193</f>
        <v>0</v>
      </c>
      <c r="L151">
        <f>'5a - Savings Tracker'!M193</f>
        <v>0</v>
      </c>
      <c r="M151">
        <f>'5a - Savings Tracker'!N193</f>
        <v>0</v>
      </c>
      <c r="N151">
        <f>'5a - Savings Tracker'!O193</f>
        <v>0</v>
      </c>
      <c r="O151">
        <f>'5a - Savings Tracker'!P193</f>
        <v>0</v>
      </c>
      <c r="P151">
        <f>'5a - Savings Tracker'!Q193</f>
        <v>0</v>
      </c>
      <c r="Q151">
        <f>'5a - Savings Tracker'!R193</f>
        <v>0</v>
      </c>
      <c r="R151">
        <f>'5a - Savings Tracker'!S193</f>
        <v>0</v>
      </c>
      <c r="S151">
        <f>'5a - Savings Tracker'!T193</f>
        <v>0</v>
      </c>
      <c r="T151">
        <f>'5a - Savings Tracker'!U193</f>
        <v>0</v>
      </c>
      <c r="U151">
        <f>'5a - Savings Tracker'!V193</f>
        <v>0</v>
      </c>
      <c r="V151">
        <f>'5a - Savings Tracker'!W193</f>
        <v>0</v>
      </c>
      <c r="W151">
        <f>'5a - Savings Tracker'!X193</f>
        <v>0</v>
      </c>
      <c r="X151">
        <f>'5a - Savings Tracker'!Y193</f>
        <v>0</v>
      </c>
      <c r="Y151">
        <f>'5a - Savings Tracker'!Z193</f>
        <v>0</v>
      </c>
      <c r="Z151">
        <f>'5a - Savings Tracker'!AA193</f>
        <v>0</v>
      </c>
      <c r="AA151">
        <f>'5a - Savings Tracker'!AB193</f>
        <v>0</v>
      </c>
      <c r="AB151">
        <f>'5a - Savings Tracker'!AC193</f>
        <v>0</v>
      </c>
      <c r="AC151">
        <f>'5a - Savings Tracker'!AD193</f>
        <v>0</v>
      </c>
      <c r="AD151" t="str">
        <f>'5a - Savings Tracker'!AE193</f>
        <v/>
      </c>
      <c r="AE151" t="str">
        <f>'5a - Savings Tracker'!AF193</f>
        <v/>
      </c>
      <c r="AF151" t="str">
        <f>'5a - Savings Tracker'!AG193</f>
        <v/>
      </c>
      <c r="AG151" t="str">
        <f>'5a - Savings Tracker'!AH193</f>
        <v/>
      </c>
      <c r="AH151" t="str">
        <f>'5a - Savings Tracker'!AI193</f>
        <v/>
      </c>
      <c r="AI151" t="str">
        <f>'5a - Savings Tracker'!AJ193</f>
        <v/>
      </c>
      <c r="AJ151" t="str">
        <f>'5a - Savings Tracker'!AK193</f>
        <v/>
      </c>
      <c r="AK151" t="str">
        <f>'5a - Savings Tracker'!AL193</f>
        <v/>
      </c>
    </row>
    <row r="152" spans="1:37">
      <c r="A152">
        <f>'5a - Savings Tracker'!A194</f>
        <v>151</v>
      </c>
      <c r="B152" t="str">
        <f>'5a - Savings Tracker'!B194</f>
        <v>Swansea Bay UHB</v>
      </c>
      <c r="C152">
        <f>'5a - Savings Tracker'!C194</f>
        <v>0</v>
      </c>
      <c r="D152">
        <f>'5a - Savings Tracker'!D194</f>
        <v>0</v>
      </c>
      <c r="E152">
        <f>'5a - Savings Tracker'!E194</f>
        <v>0</v>
      </c>
      <c r="F152">
        <f>'5a - Savings Tracker'!F194</f>
        <v>0</v>
      </c>
      <c r="G152">
        <f>'5a - Savings Tracker'!G194</f>
        <v>0</v>
      </c>
      <c r="H152">
        <f>'5a - Savings Tracker'!H194</f>
        <v>0</v>
      </c>
      <c r="I152">
        <f>'5a - Savings Tracker'!J194</f>
        <v>0</v>
      </c>
      <c r="J152">
        <f>'5a - Savings Tracker'!K194</f>
        <v>0</v>
      </c>
      <c r="K152">
        <f>'5a - Savings Tracker'!L194</f>
        <v>0</v>
      </c>
      <c r="L152">
        <f>'5a - Savings Tracker'!M194</f>
        <v>0</v>
      </c>
      <c r="M152">
        <f>'5a - Savings Tracker'!N194</f>
        <v>0</v>
      </c>
      <c r="N152">
        <f>'5a - Savings Tracker'!O194</f>
        <v>0</v>
      </c>
      <c r="O152">
        <f>'5a - Savings Tracker'!P194</f>
        <v>0</v>
      </c>
      <c r="P152">
        <f>'5a - Savings Tracker'!Q194</f>
        <v>0</v>
      </c>
      <c r="Q152">
        <f>'5a - Savings Tracker'!R194</f>
        <v>0</v>
      </c>
      <c r="R152">
        <f>'5a - Savings Tracker'!S194</f>
        <v>0</v>
      </c>
      <c r="S152">
        <f>'5a - Savings Tracker'!T194</f>
        <v>0</v>
      </c>
      <c r="T152">
        <f>'5a - Savings Tracker'!U194</f>
        <v>0</v>
      </c>
      <c r="U152">
        <f>'5a - Savings Tracker'!V194</f>
        <v>0</v>
      </c>
      <c r="V152">
        <f>'5a - Savings Tracker'!W194</f>
        <v>0</v>
      </c>
      <c r="W152">
        <f>'5a - Savings Tracker'!X194</f>
        <v>0</v>
      </c>
      <c r="X152">
        <f>'5a - Savings Tracker'!Y194</f>
        <v>0</v>
      </c>
      <c r="Y152">
        <f>'5a - Savings Tracker'!Z194</f>
        <v>0</v>
      </c>
      <c r="Z152">
        <f>'5a - Savings Tracker'!AA194</f>
        <v>0</v>
      </c>
      <c r="AA152">
        <f>'5a - Savings Tracker'!AB194</f>
        <v>0</v>
      </c>
      <c r="AB152">
        <f>'5a - Savings Tracker'!AC194</f>
        <v>0</v>
      </c>
      <c r="AC152">
        <f>'5a - Savings Tracker'!AD194</f>
        <v>0</v>
      </c>
      <c r="AD152" t="str">
        <f>'5a - Savings Tracker'!AE194</f>
        <v/>
      </c>
      <c r="AE152" t="str">
        <f>'5a - Savings Tracker'!AF194</f>
        <v/>
      </c>
      <c r="AF152" t="str">
        <f>'5a - Savings Tracker'!AG194</f>
        <v/>
      </c>
      <c r="AG152" t="str">
        <f>'5a - Savings Tracker'!AH194</f>
        <v/>
      </c>
      <c r="AH152" t="str">
        <f>'5a - Savings Tracker'!AI194</f>
        <v/>
      </c>
      <c r="AI152" t="str">
        <f>'5a - Savings Tracker'!AJ194</f>
        <v/>
      </c>
      <c r="AJ152" t="str">
        <f>'5a - Savings Tracker'!AK194</f>
        <v/>
      </c>
      <c r="AK152" t="str">
        <f>'5a - Savings Tracker'!AL194</f>
        <v/>
      </c>
    </row>
    <row r="153" spans="1:37">
      <c r="A153">
        <f>'5a - Savings Tracker'!A195</f>
        <v>152</v>
      </c>
      <c r="B153" t="str">
        <f>'5a - Savings Tracker'!B195</f>
        <v>Swansea Bay UHB</v>
      </c>
      <c r="C153">
        <f>'5a - Savings Tracker'!C195</f>
        <v>0</v>
      </c>
      <c r="D153">
        <f>'5a - Savings Tracker'!D195</f>
        <v>0</v>
      </c>
      <c r="E153">
        <f>'5a - Savings Tracker'!E195</f>
        <v>0</v>
      </c>
      <c r="F153">
        <f>'5a - Savings Tracker'!F195</f>
        <v>0</v>
      </c>
      <c r="G153">
        <f>'5a - Savings Tracker'!G195</f>
        <v>0</v>
      </c>
      <c r="H153">
        <f>'5a - Savings Tracker'!H195</f>
        <v>0</v>
      </c>
      <c r="I153">
        <f>'5a - Savings Tracker'!J195</f>
        <v>0</v>
      </c>
      <c r="J153">
        <f>'5a - Savings Tracker'!K195</f>
        <v>0</v>
      </c>
      <c r="K153">
        <f>'5a - Savings Tracker'!L195</f>
        <v>0</v>
      </c>
      <c r="L153">
        <f>'5a - Savings Tracker'!M195</f>
        <v>0</v>
      </c>
      <c r="M153">
        <f>'5a - Savings Tracker'!N195</f>
        <v>0</v>
      </c>
      <c r="N153">
        <f>'5a - Savings Tracker'!O195</f>
        <v>0</v>
      </c>
      <c r="O153">
        <f>'5a - Savings Tracker'!P195</f>
        <v>0</v>
      </c>
      <c r="P153">
        <f>'5a - Savings Tracker'!Q195</f>
        <v>0</v>
      </c>
      <c r="Q153">
        <f>'5a - Savings Tracker'!R195</f>
        <v>0</v>
      </c>
      <c r="R153">
        <f>'5a - Savings Tracker'!S195</f>
        <v>0</v>
      </c>
      <c r="S153">
        <f>'5a - Savings Tracker'!T195</f>
        <v>0</v>
      </c>
      <c r="T153">
        <f>'5a - Savings Tracker'!U195</f>
        <v>0</v>
      </c>
      <c r="U153">
        <f>'5a - Savings Tracker'!V195</f>
        <v>0</v>
      </c>
      <c r="V153">
        <f>'5a - Savings Tracker'!W195</f>
        <v>0</v>
      </c>
      <c r="W153">
        <f>'5a - Savings Tracker'!X195</f>
        <v>0</v>
      </c>
      <c r="X153">
        <f>'5a - Savings Tracker'!Y195</f>
        <v>0</v>
      </c>
      <c r="Y153">
        <f>'5a - Savings Tracker'!Z195</f>
        <v>0</v>
      </c>
      <c r="Z153">
        <f>'5a - Savings Tracker'!AA195</f>
        <v>0</v>
      </c>
      <c r="AA153">
        <f>'5a - Savings Tracker'!AB195</f>
        <v>0</v>
      </c>
      <c r="AB153">
        <f>'5a - Savings Tracker'!AC195</f>
        <v>0</v>
      </c>
      <c r="AC153">
        <f>'5a - Savings Tracker'!AD195</f>
        <v>0</v>
      </c>
      <c r="AD153" t="str">
        <f>'5a - Savings Tracker'!AE195</f>
        <v/>
      </c>
      <c r="AE153" t="str">
        <f>'5a - Savings Tracker'!AF195</f>
        <v/>
      </c>
      <c r="AF153" t="str">
        <f>'5a - Savings Tracker'!AG195</f>
        <v/>
      </c>
      <c r="AG153" t="str">
        <f>'5a - Savings Tracker'!AH195</f>
        <v/>
      </c>
      <c r="AH153" t="str">
        <f>'5a - Savings Tracker'!AI195</f>
        <v/>
      </c>
      <c r="AI153" t="str">
        <f>'5a - Savings Tracker'!AJ195</f>
        <v/>
      </c>
      <c r="AJ153" t="str">
        <f>'5a - Savings Tracker'!AK195</f>
        <v/>
      </c>
      <c r="AK153" t="str">
        <f>'5a - Savings Tracker'!AL195</f>
        <v/>
      </c>
    </row>
    <row r="154" spans="1:37">
      <c r="A154">
        <f>'5a - Savings Tracker'!A196</f>
        <v>153</v>
      </c>
      <c r="B154" t="str">
        <f>'5a - Savings Tracker'!B196</f>
        <v>Swansea Bay UHB</v>
      </c>
      <c r="C154">
        <f>'5a - Savings Tracker'!C196</f>
        <v>0</v>
      </c>
      <c r="D154">
        <f>'5a - Savings Tracker'!D196</f>
        <v>0</v>
      </c>
      <c r="E154">
        <f>'5a - Savings Tracker'!E196</f>
        <v>0</v>
      </c>
      <c r="F154">
        <f>'5a - Savings Tracker'!F196</f>
        <v>0</v>
      </c>
      <c r="G154">
        <f>'5a - Savings Tracker'!G196</f>
        <v>0</v>
      </c>
      <c r="H154">
        <f>'5a - Savings Tracker'!H196</f>
        <v>0</v>
      </c>
      <c r="I154">
        <f>'5a - Savings Tracker'!J196</f>
        <v>0</v>
      </c>
      <c r="J154">
        <f>'5a - Savings Tracker'!K196</f>
        <v>0</v>
      </c>
      <c r="K154">
        <f>'5a - Savings Tracker'!L196</f>
        <v>0</v>
      </c>
      <c r="L154">
        <f>'5a - Savings Tracker'!M196</f>
        <v>0</v>
      </c>
      <c r="M154">
        <f>'5a - Savings Tracker'!N196</f>
        <v>0</v>
      </c>
      <c r="N154">
        <f>'5a - Savings Tracker'!O196</f>
        <v>0</v>
      </c>
      <c r="O154">
        <f>'5a - Savings Tracker'!P196</f>
        <v>0</v>
      </c>
      <c r="P154">
        <f>'5a - Savings Tracker'!Q196</f>
        <v>0</v>
      </c>
      <c r="Q154">
        <f>'5a - Savings Tracker'!R196</f>
        <v>0</v>
      </c>
      <c r="R154">
        <f>'5a - Savings Tracker'!S196</f>
        <v>0</v>
      </c>
      <c r="S154">
        <f>'5a - Savings Tracker'!T196</f>
        <v>0</v>
      </c>
      <c r="T154">
        <f>'5a - Savings Tracker'!U196</f>
        <v>0</v>
      </c>
      <c r="U154">
        <f>'5a - Savings Tracker'!V196</f>
        <v>0</v>
      </c>
      <c r="V154">
        <f>'5a - Savings Tracker'!W196</f>
        <v>0</v>
      </c>
      <c r="W154">
        <f>'5a - Savings Tracker'!X196</f>
        <v>0</v>
      </c>
      <c r="X154">
        <f>'5a - Savings Tracker'!Y196</f>
        <v>0</v>
      </c>
      <c r="Y154">
        <f>'5a - Savings Tracker'!Z196</f>
        <v>0</v>
      </c>
      <c r="Z154">
        <f>'5a - Savings Tracker'!AA196</f>
        <v>0</v>
      </c>
      <c r="AA154">
        <f>'5a - Savings Tracker'!AB196</f>
        <v>0</v>
      </c>
      <c r="AB154">
        <f>'5a - Savings Tracker'!AC196</f>
        <v>0</v>
      </c>
      <c r="AC154">
        <f>'5a - Savings Tracker'!AD196</f>
        <v>0</v>
      </c>
      <c r="AD154" t="str">
        <f>'5a - Savings Tracker'!AE196</f>
        <v/>
      </c>
      <c r="AE154" t="str">
        <f>'5a - Savings Tracker'!AF196</f>
        <v/>
      </c>
      <c r="AF154" t="str">
        <f>'5a - Savings Tracker'!AG196</f>
        <v/>
      </c>
      <c r="AG154" t="str">
        <f>'5a - Savings Tracker'!AH196</f>
        <v/>
      </c>
      <c r="AH154" t="str">
        <f>'5a - Savings Tracker'!AI196</f>
        <v/>
      </c>
      <c r="AI154" t="str">
        <f>'5a - Savings Tracker'!AJ196</f>
        <v/>
      </c>
      <c r="AJ154" t="str">
        <f>'5a - Savings Tracker'!AK196</f>
        <v/>
      </c>
      <c r="AK154" t="str">
        <f>'5a - Savings Tracker'!AL196</f>
        <v/>
      </c>
    </row>
    <row r="155" spans="1:37">
      <c r="A155">
        <f>'5a - Savings Tracker'!A197</f>
        <v>154</v>
      </c>
      <c r="B155" t="str">
        <f>'5a - Savings Tracker'!B197</f>
        <v>Swansea Bay UHB</v>
      </c>
      <c r="C155">
        <f>'5a - Savings Tracker'!C197</f>
        <v>0</v>
      </c>
      <c r="D155">
        <f>'5a - Savings Tracker'!D197</f>
        <v>0</v>
      </c>
      <c r="E155">
        <f>'5a - Savings Tracker'!E197</f>
        <v>0</v>
      </c>
      <c r="F155">
        <f>'5a - Savings Tracker'!F197</f>
        <v>0</v>
      </c>
      <c r="G155">
        <f>'5a - Savings Tracker'!G197</f>
        <v>0</v>
      </c>
      <c r="H155">
        <f>'5a - Savings Tracker'!H197</f>
        <v>0</v>
      </c>
      <c r="I155">
        <f>'5a - Savings Tracker'!J197</f>
        <v>0</v>
      </c>
      <c r="J155">
        <f>'5a - Savings Tracker'!K197</f>
        <v>0</v>
      </c>
      <c r="K155">
        <f>'5a - Savings Tracker'!L197</f>
        <v>0</v>
      </c>
      <c r="L155">
        <f>'5a - Savings Tracker'!M197</f>
        <v>0</v>
      </c>
      <c r="M155">
        <f>'5a - Savings Tracker'!N197</f>
        <v>0</v>
      </c>
      <c r="N155">
        <f>'5a - Savings Tracker'!O197</f>
        <v>0</v>
      </c>
      <c r="O155">
        <f>'5a - Savings Tracker'!P197</f>
        <v>0</v>
      </c>
      <c r="P155">
        <f>'5a - Savings Tracker'!Q197</f>
        <v>0</v>
      </c>
      <c r="Q155">
        <f>'5a - Savings Tracker'!R197</f>
        <v>0</v>
      </c>
      <c r="R155">
        <f>'5a - Savings Tracker'!S197</f>
        <v>0</v>
      </c>
      <c r="S155">
        <f>'5a - Savings Tracker'!T197</f>
        <v>0</v>
      </c>
      <c r="T155">
        <f>'5a - Savings Tracker'!U197</f>
        <v>0</v>
      </c>
      <c r="U155">
        <f>'5a - Savings Tracker'!V197</f>
        <v>0</v>
      </c>
      <c r="V155">
        <f>'5a - Savings Tracker'!W197</f>
        <v>0</v>
      </c>
      <c r="W155">
        <f>'5a - Savings Tracker'!X197</f>
        <v>0</v>
      </c>
      <c r="X155">
        <f>'5a - Savings Tracker'!Y197</f>
        <v>0</v>
      </c>
      <c r="Y155">
        <f>'5a - Savings Tracker'!Z197</f>
        <v>0</v>
      </c>
      <c r="Z155">
        <f>'5a - Savings Tracker'!AA197</f>
        <v>0</v>
      </c>
      <c r="AA155">
        <f>'5a - Savings Tracker'!AB197</f>
        <v>0</v>
      </c>
      <c r="AB155">
        <f>'5a - Savings Tracker'!AC197</f>
        <v>0</v>
      </c>
      <c r="AC155">
        <f>'5a - Savings Tracker'!AD197</f>
        <v>0</v>
      </c>
      <c r="AD155" t="str">
        <f>'5a - Savings Tracker'!AE197</f>
        <v/>
      </c>
      <c r="AE155" t="str">
        <f>'5a - Savings Tracker'!AF197</f>
        <v/>
      </c>
      <c r="AF155" t="str">
        <f>'5a - Savings Tracker'!AG197</f>
        <v/>
      </c>
      <c r="AG155" t="str">
        <f>'5a - Savings Tracker'!AH197</f>
        <v/>
      </c>
      <c r="AH155" t="str">
        <f>'5a - Savings Tracker'!AI197</f>
        <v/>
      </c>
      <c r="AI155" t="str">
        <f>'5a - Savings Tracker'!AJ197</f>
        <v/>
      </c>
      <c r="AJ155" t="str">
        <f>'5a - Savings Tracker'!AK197</f>
        <v/>
      </c>
      <c r="AK155" t="str">
        <f>'5a - Savings Tracker'!AL197</f>
        <v/>
      </c>
    </row>
    <row r="156" spans="1:37">
      <c r="A156">
        <f>'5a - Savings Tracker'!A198</f>
        <v>155</v>
      </c>
      <c r="B156" t="str">
        <f>'5a - Savings Tracker'!B198</f>
        <v>Swansea Bay UHB</v>
      </c>
      <c r="C156">
        <f>'5a - Savings Tracker'!C198</f>
        <v>0</v>
      </c>
      <c r="D156">
        <f>'5a - Savings Tracker'!D198</f>
        <v>0</v>
      </c>
      <c r="E156">
        <f>'5a - Savings Tracker'!E198</f>
        <v>0</v>
      </c>
      <c r="F156">
        <f>'5a - Savings Tracker'!F198</f>
        <v>0</v>
      </c>
      <c r="G156">
        <f>'5a - Savings Tracker'!G198</f>
        <v>0</v>
      </c>
      <c r="H156">
        <f>'5a - Savings Tracker'!H198</f>
        <v>0</v>
      </c>
      <c r="I156">
        <f>'5a - Savings Tracker'!J198</f>
        <v>0</v>
      </c>
      <c r="J156">
        <f>'5a - Savings Tracker'!K198</f>
        <v>0</v>
      </c>
      <c r="K156">
        <f>'5a - Savings Tracker'!L198</f>
        <v>0</v>
      </c>
      <c r="L156">
        <f>'5a - Savings Tracker'!M198</f>
        <v>0</v>
      </c>
      <c r="M156">
        <f>'5a - Savings Tracker'!N198</f>
        <v>0</v>
      </c>
      <c r="N156">
        <f>'5a - Savings Tracker'!O198</f>
        <v>0</v>
      </c>
      <c r="O156">
        <f>'5a - Savings Tracker'!P198</f>
        <v>0</v>
      </c>
      <c r="P156">
        <f>'5a - Savings Tracker'!Q198</f>
        <v>0</v>
      </c>
      <c r="Q156">
        <f>'5a - Savings Tracker'!R198</f>
        <v>0</v>
      </c>
      <c r="R156">
        <f>'5a - Savings Tracker'!S198</f>
        <v>0</v>
      </c>
      <c r="S156">
        <f>'5a - Savings Tracker'!T198</f>
        <v>0</v>
      </c>
      <c r="T156">
        <f>'5a - Savings Tracker'!U198</f>
        <v>0</v>
      </c>
      <c r="U156">
        <f>'5a - Savings Tracker'!V198</f>
        <v>0</v>
      </c>
      <c r="V156">
        <f>'5a - Savings Tracker'!W198</f>
        <v>0</v>
      </c>
      <c r="W156">
        <f>'5a - Savings Tracker'!X198</f>
        <v>0</v>
      </c>
      <c r="X156">
        <f>'5a - Savings Tracker'!Y198</f>
        <v>0</v>
      </c>
      <c r="Y156">
        <f>'5a - Savings Tracker'!Z198</f>
        <v>0</v>
      </c>
      <c r="Z156">
        <f>'5a - Savings Tracker'!AA198</f>
        <v>0</v>
      </c>
      <c r="AA156">
        <f>'5a - Savings Tracker'!AB198</f>
        <v>0</v>
      </c>
      <c r="AB156">
        <f>'5a - Savings Tracker'!AC198</f>
        <v>0</v>
      </c>
      <c r="AC156">
        <f>'5a - Savings Tracker'!AD198</f>
        <v>0</v>
      </c>
      <c r="AD156" t="str">
        <f>'5a - Savings Tracker'!AE198</f>
        <v/>
      </c>
      <c r="AE156" t="str">
        <f>'5a - Savings Tracker'!AF198</f>
        <v/>
      </c>
      <c r="AF156" t="str">
        <f>'5a - Savings Tracker'!AG198</f>
        <v/>
      </c>
      <c r="AG156" t="str">
        <f>'5a - Savings Tracker'!AH198</f>
        <v/>
      </c>
      <c r="AH156" t="str">
        <f>'5a - Savings Tracker'!AI198</f>
        <v/>
      </c>
      <c r="AI156" t="str">
        <f>'5a - Savings Tracker'!AJ198</f>
        <v/>
      </c>
      <c r="AJ156" t="str">
        <f>'5a - Savings Tracker'!AK198</f>
        <v/>
      </c>
      <c r="AK156" t="str">
        <f>'5a - Savings Tracker'!AL198</f>
        <v/>
      </c>
    </row>
    <row r="157" spans="1:37">
      <c r="A157">
        <f>'5a - Savings Tracker'!A199</f>
        <v>156</v>
      </c>
      <c r="B157" t="str">
        <f>'5a - Savings Tracker'!B199</f>
        <v>Swansea Bay UHB</v>
      </c>
      <c r="C157">
        <f>'5a - Savings Tracker'!C199</f>
        <v>0</v>
      </c>
      <c r="D157">
        <f>'5a - Savings Tracker'!D199</f>
        <v>0</v>
      </c>
      <c r="E157">
        <f>'5a - Savings Tracker'!E199</f>
        <v>0</v>
      </c>
      <c r="F157">
        <f>'5a - Savings Tracker'!F199</f>
        <v>0</v>
      </c>
      <c r="G157">
        <f>'5a - Savings Tracker'!G199</f>
        <v>0</v>
      </c>
      <c r="H157">
        <f>'5a - Savings Tracker'!H199</f>
        <v>0</v>
      </c>
      <c r="I157">
        <f>'5a - Savings Tracker'!J199</f>
        <v>0</v>
      </c>
      <c r="J157">
        <f>'5a - Savings Tracker'!K199</f>
        <v>0</v>
      </c>
      <c r="K157">
        <f>'5a - Savings Tracker'!L199</f>
        <v>0</v>
      </c>
      <c r="L157">
        <f>'5a - Savings Tracker'!M199</f>
        <v>0</v>
      </c>
      <c r="M157">
        <f>'5a - Savings Tracker'!N199</f>
        <v>0</v>
      </c>
      <c r="N157">
        <f>'5a - Savings Tracker'!O199</f>
        <v>0</v>
      </c>
      <c r="O157">
        <f>'5a - Savings Tracker'!P199</f>
        <v>0</v>
      </c>
      <c r="P157">
        <f>'5a - Savings Tracker'!Q199</f>
        <v>0</v>
      </c>
      <c r="Q157">
        <f>'5a - Savings Tracker'!R199</f>
        <v>0</v>
      </c>
      <c r="R157">
        <f>'5a - Savings Tracker'!S199</f>
        <v>0</v>
      </c>
      <c r="S157">
        <f>'5a - Savings Tracker'!T199</f>
        <v>0</v>
      </c>
      <c r="T157">
        <f>'5a - Savings Tracker'!U199</f>
        <v>0</v>
      </c>
      <c r="U157">
        <f>'5a - Savings Tracker'!V199</f>
        <v>0</v>
      </c>
      <c r="V157">
        <f>'5a - Savings Tracker'!W199</f>
        <v>0</v>
      </c>
      <c r="W157">
        <f>'5a - Savings Tracker'!X199</f>
        <v>0</v>
      </c>
      <c r="X157">
        <f>'5a - Savings Tracker'!Y199</f>
        <v>0</v>
      </c>
      <c r="Y157">
        <f>'5a - Savings Tracker'!Z199</f>
        <v>0</v>
      </c>
      <c r="Z157">
        <f>'5a - Savings Tracker'!AA199</f>
        <v>0</v>
      </c>
      <c r="AA157">
        <f>'5a - Savings Tracker'!AB199</f>
        <v>0</v>
      </c>
      <c r="AB157">
        <f>'5a - Savings Tracker'!AC199</f>
        <v>0</v>
      </c>
      <c r="AC157">
        <f>'5a - Savings Tracker'!AD199</f>
        <v>0</v>
      </c>
      <c r="AD157" t="str">
        <f>'5a - Savings Tracker'!AE199</f>
        <v/>
      </c>
      <c r="AE157" t="str">
        <f>'5a - Savings Tracker'!AF199</f>
        <v/>
      </c>
      <c r="AF157" t="str">
        <f>'5a - Savings Tracker'!AG199</f>
        <v/>
      </c>
      <c r="AG157" t="str">
        <f>'5a - Savings Tracker'!AH199</f>
        <v/>
      </c>
      <c r="AH157" t="str">
        <f>'5a - Savings Tracker'!AI199</f>
        <v/>
      </c>
      <c r="AI157" t="str">
        <f>'5a - Savings Tracker'!AJ199</f>
        <v/>
      </c>
      <c r="AJ157" t="str">
        <f>'5a - Savings Tracker'!AK199</f>
        <v/>
      </c>
      <c r="AK157" t="str">
        <f>'5a - Savings Tracker'!AL199</f>
        <v/>
      </c>
    </row>
    <row r="158" spans="1:37">
      <c r="A158">
        <f>'5a - Savings Tracker'!A200</f>
        <v>157</v>
      </c>
      <c r="B158" t="str">
        <f>'5a - Savings Tracker'!B200</f>
        <v>Swansea Bay UHB</v>
      </c>
      <c r="C158">
        <f>'5a - Savings Tracker'!C200</f>
        <v>0</v>
      </c>
      <c r="D158">
        <f>'5a - Savings Tracker'!D200</f>
        <v>0</v>
      </c>
      <c r="E158">
        <f>'5a - Savings Tracker'!E200</f>
        <v>0</v>
      </c>
      <c r="F158">
        <f>'5a - Savings Tracker'!F200</f>
        <v>0</v>
      </c>
      <c r="G158">
        <f>'5a - Savings Tracker'!G200</f>
        <v>0</v>
      </c>
      <c r="H158">
        <f>'5a - Savings Tracker'!H200</f>
        <v>0</v>
      </c>
      <c r="I158">
        <f>'5a - Savings Tracker'!J200</f>
        <v>0</v>
      </c>
      <c r="J158">
        <f>'5a - Savings Tracker'!K200</f>
        <v>0</v>
      </c>
      <c r="K158">
        <f>'5a - Savings Tracker'!L200</f>
        <v>0</v>
      </c>
      <c r="L158">
        <f>'5a - Savings Tracker'!M200</f>
        <v>0</v>
      </c>
      <c r="M158">
        <f>'5a - Savings Tracker'!N200</f>
        <v>0</v>
      </c>
      <c r="N158">
        <f>'5a - Savings Tracker'!O200</f>
        <v>0</v>
      </c>
      <c r="O158">
        <f>'5a - Savings Tracker'!P200</f>
        <v>0</v>
      </c>
      <c r="P158">
        <f>'5a - Savings Tracker'!Q200</f>
        <v>0</v>
      </c>
      <c r="Q158">
        <f>'5a - Savings Tracker'!R200</f>
        <v>0</v>
      </c>
      <c r="R158">
        <f>'5a - Savings Tracker'!S200</f>
        <v>0</v>
      </c>
      <c r="S158">
        <f>'5a - Savings Tracker'!T200</f>
        <v>0</v>
      </c>
      <c r="T158">
        <f>'5a - Savings Tracker'!U200</f>
        <v>0</v>
      </c>
      <c r="U158">
        <f>'5a - Savings Tracker'!V200</f>
        <v>0</v>
      </c>
      <c r="V158">
        <f>'5a - Savings Tracker'!W200</f>
        <v>0</v>
      </c>
      <c r="W158">
        <f>'5a - Savings Tracker'!X200</f>
        <v>0</v>
      </c>
      <c r="X158">
        <f>'5a - Savings Tracker'!Y200</f>
        <v>0</v>
      </c>
      <c r="Y158">
        <f>'5a - Savings Tracker'!Z200</f>
        <v>0</v>
      </c>
      <c r="Z158">
        <f>'5a - Savings Tracker'!AA200</f>
        <v>0</v>
      </c>
      <c r="AA158">
        <f>'5a - Savings Tracker'!AB200</f>
        <v>0</v>
      </c>
      <c r="AB158">
        <f>'5a - Savings Tracker'!AC200</f>
        <v>0</v>
      </c>
      <c r="AC158">
        <f>'5a - Savings Tracker'!AD200</f>
        <v>0</v>
      </c>
      <c r="AD158" t="str">
        <f>'5a - Savings Tracker'!AE200</f>
        <v/>
      </c>
      <c r="AE158" t="str">
        <f>'5a - Savings Tracker'!AF200</f>
        <v/>
      </c>
      <c r="AF158" t="str">
        <f>'5a - Savings Tracker'!AG200</f>
        <v/>
      </c>
      <c r="AG158" t="str">
        <f>'5a - Savings Tracker'!AH200</f>
        <v/>
      </c>
      <c r="AH158" t="str">
        <f>'5a - Savings Tracker'!AI200</f>
        <v/>
      </c>
      <c r="AI158" t="str">
        <f>'5a - Savings Tracker'!AJ200</f>
        <v/>
      </c>
      <c r="AJ158" t="str">
        <f>'5a - Savings Tracker'!AK200</f>
        <v/>
      </c>
      <c r="AK158" t="str">
        <f>'5a - Savings Tracker'!AL200</f>
        <v/>
      </c>
    </row>
    <row r="159" spans="1:37">
      <c r="A159">
        <f>'5a - Savings Tracker'!A201</f>
        <v>158</v>
      </c>
      <c r="B159" t="str">
        <f>'5a - Savings Tracker'!B201</f>
        <v>Swansea Bay UHB</v>
      </c>
      <c r="C159">
        <f>'5a - Savings Tracker'!C201</f>
        <v>0</v>
      </c>
      <c r="D159">
        <f>'5a - Savings Tracker'!D201</f>
        <v>0</v>
      </c>
      <c r="E159">
        <f>'5a - Savings Tracker'!E201</f>
        <v>0</v>
      </c>
      <c r="F159">
        <f>'5a - Savings Tracker'!F201</f>
        <v>0</v>
      </c>
      <c r="G159">
        <f>'5a - Savings Tracker'!G201</f>
        <v>0</v>
      </c>
      <c r="H159">
        <f>'5a - Savings Tracker'!H201</f>
        <v>0</v>
      </c>
      <c r="I159">
        <f>'5a - Savings Tracker'!J201</f>
        <v>0</v>
      </c>
      <c r="J159">
        <f>'5a - Savings Tracker'!K201</f>
        <v>0</v>
      </c>
      <c r="K159">
        <f>'5a - Savings Tracker'!L201</f>
        <v>0</v>
      </c>
      <c r="L159">
        <f>'5a - Savings Tracker'!M201</f>
        <v>0</v>
      </c>
      <c r="M159">
        <f>'5a - Savings Tracker'!N201</f>
        <v>0</v>
      </c>
      <c r="N159">
        <f>'5a - Savings Tracker'!O201</f>
        <v>0</v>
      </c>
      <c r="O159">
        <f>'5a - Savings Tracker'!P201</f>
        <v>0</v>
      </c>
      <c r="P159">
        <f>'5a - Savings Tracker'!Q201</f>
        <v>0</v>
      </c>
      <c r="Q159">
        <f>'5a - Savings Tracker'!R201</f>
        <v>0</v>
      </c>
      <c r="R159">
        <f>'5a - Savings Tracker'!S201</f>
        <v>0</v>
      </c>
      <c r="S159">
        <f>'5a - Savings Tracker'!T201</f>
        <v>0</v>
      </c>
      <c r="T159">
        <f>'5a - Savings Tracker'!U201</f>
        <v>0</v>
      </c>
      <c r="U159">
        <f>'5a - Savings Tracker'!V201</f>
        <v>0</v>
      </c>
      <c r="V159">
        <f>'5a - Savings Tracker'!W201</f>
        <v>0</v>
      </c>
      <c r="W159">
        <f>'5a - Savings Tracker'!X201</f>
        <v>0</v>
      </c>
      <c r="X159">
        <f>'5a - Savings Tracker'!Y201</f>
        <v>0</v>
      </c>
      <c r="Y159">
        <f>'5a - Savings Tracker'!Z201</f>
        <v>0</v>
      </c>
      <c r="Z159">
        <f>'5a - Savings Tracker'!AA201</f>
        <v>0</v>
      </c>
      <c r="AA159">
        <f>'5a - Savings Tracker'!AB201</f>
        <v>0</v>
      </c>
      <c r="AB159">
        <f>'5a - Savings Tracker'!AC201</f>
        <v>0</v>
      </c>
      <c r="AC159">
        <f>'5a - Savings Tracker'!AD201</f>
        <v>0</v>
      </c>
      <c r="AD159" t="str">
        <f>'5a - Savings Tracker'!AE201</f>
        <v/>
      </c>
      <c r="AE159" t="str">
        <f>'5a - Savings Tracker'!AF201</f>
        <v/>
      </c>
      <c r="AF159" t="str">
        <f>'5a - Savings Tracker'!AG201</f>
        <v/>
      </c>
      <c r="AG159" t="str">
        <f>'5a - Savings Tracker'!AH201</f>
        <v/>
      </c>
      <c r="AH159" t="str">
        <f>'5a - Savings Tracker'!AI201</f>
        <v/>
      </c>
      <c r="AI159" t="str">
        <f>'5a - Savings Tracker'!AJ201</f>
        <v/>
      </c>
      <c r="AJ159" t="str">
        <f>'5a - Savings Tracker'!AK201</f>
        <v/>
      </c>
      <c r="AK159" t="str">
        <f>'5a - Savings Tracker'!AL201</f>
        <v/>
      </c>
    </row>
    <row r="160" spans="1:37">
      <c r="A160">
        <f>'5a - Savings Tracker'!A202</f>
        <v>159</v>
      </c>
      <c r="B160" t="str">
        <f>'5a - Savings Tracker'!B202</f>
        <v>Swansea Bay UHB</v>
      </c>
      <c r="C160">
        <f>'5a - Savings Tracker'!C202</f>
        <v>0</v>
      </c>
      <c r="D160">
        <f>'5a - Savings Tracker'!D202</f>
        <v>0</v>
      </c>
      <c r="E160">
        <f>'5a - Savings Tracker'!E202</f>
        <v>0</v>
      </c>
      <c r="F160">
        <f>'5a - Savings Tracker'!F202</f>
        <v>0</v>
      </c>
      <c r="G160">
        <f>'5a - Savings Tracker'!G202</f>
        <v>0</v>
      </c>
      <c r="H160">
        <f>'5a - Savings Tracker'!H202</f>
        <v>0</v>
      </c>
      <c r="I160">
        <f>'5a - Savings Tracker'!J202</f>
        <v>0</v>
      </c>
      <c r="J160">
        <f>'5a - Savings Tracker'!K202</f>
        <v>0</v>
      </c>
      <c r="K160">
        <f>'5a - Savings Tracker'!L202</f>
        <v>0</v>
      </c>
      <c r="L160">
        <f>'5a - Savings Tracker'!M202</f>
        <v>0</v>
      </c>
      <c r="M160">
        <f>'5a - Savings Tracker'!N202</f>
        <v>0</v>
      </c>
      <c r="N160">
        <f>'5a - Savings Tracker'!O202</f>
        <v>0</v>
      </c>
      <c r="O160">
        <f>'5a - Savings Tracker'!P202</f>
        <v>0</v>
      </c>
      <c r="P160">
        <f>'5a - Savings Tracker'!Q202</f>
        <v>0</v>
      </c>
      <c r="Q160">
        <f>'5a - Savings Tracker'!R202</f>
        <v>0</v>
      </c>
      <c r="R160">
        <f>'5a - Savings Tracker'!S202</f>
        <v>0</v>
      </c>
      <c r="S160">
        <f>'5a - Savings Tracker'!T202</f>
        <v>0</v>
      </c>
      <c r="T160">
        <f>'5a - Savings Tracker'!U202</f>
        <v>0</v>
      </c>
      <c r="U160">
        <f>'5a - Savings Tracker'!V202</f>
        <v>0</v>
      </c>
      <c r="V160">
        <f>'5a - Savings Tracker'!W202</f>
        <v>0</v>
      </c>
      <c r="W160">
        <f>'5a - Savings Tracker'!X202</f>
        <v>0</v>
      </c>
      <c r="X160">
        <f>'5a - Savings Tracker'!Y202</f>
        <v>0</v>
      </c>
      <c r="Y160">
        <f>'5a - Savings Tracker'!Z202</f>
        <v>0</v>
      </c>
      <c r="Z160">
        <f>'5a - Savings Tracker'!AA202</f>
        <v>0</v>
      </c>
      <c r="AA160">
        <f>'5a - Savings Tracker'!AB202</f>
        <v>0</v>
      </c>
      <c r="AB160">
        <f>'5a - Savings Tracker'!AC202</f>
        <v>0</v>
      </c>
      <c r="AC160">
        <f>'5a - Savings Tracker'!AD202</f>
        <v>0</v>
      </c>
      <c r="AD160" t="str">
        <f>'5a - Savings Tracker'!AE202</f>
        <v/>
      </c>
      <c r="AE160" t="str">
        <f>'5a - Savings Tracker'!AF202</f>
        <v/>
      </c>
      <c r="AF160" t="str">
        <f>'5a - Savings Tracker'!AG202</f>
        <v/>
      </c>
      <c r="AG160" t="str">
        <f>'5a - Savings Tracker'!AH202</f>
        <v/>
      </c>
      <c r="AH160" t="str">
        <f>'5a - Savings Tracker'!AI202</f>
        <v/>
      </c>
      <c r="AI160" t="str">
        <f>'5a - Savings Tracker'!AJ202</f>
        <v/>
      </c>
      <c r="AJ160" t="str">
        <f>'5a - Savings Tracker'!AK202</f>
        <v/>
      </c>
      <c r="AK160" t="str">
        <f>'5a - Savings Tracker'!AL202</f>
        <v/>
      </c>
    </row>
    <row r="161" spans="1:37">
      <c r="A161">
        <f>'5a - Savings Tracker'!A203</f>
        <v>160</v>
      </c>
      <c r="B161" t="str">
        <f>'5a - Savings Tracker'!B203</f>
        <v>Swansea Bay UHB</v>
      </c>
      <c r="C161">
        <f>'5a - Savings Tracker'!C203</f>
        <v>0</v>
      </c>
      <c r="D161">
        <f>'5a - Savings Tracker'!D203</f>
        <v>0</v>
      </c>
      <c r="E161">
        <f>'5a - Savings Tracker'!E203</f>
        <v>0</v>
      </c>
      <c r="F161">
        <f>'5a - Savings Tracker'!F203</f>
        <v>0</v>
      </c>
      <c r="G161">
        <f>'5a - Savings Tracker'!G203</f>
        <v>0</v>
      </c>
      <c r="H161">
        <f>'5a - Savings Tracker'!H203</f>
        <v>0</v>
      </c>
      <c r="I161">
        <f>'5a - Savings Tracker'!J203</f>
        <v>0</v>
      </c>
      <c r="J161">
        <f>'5a - Savings Tracker'!K203</f>
        <v>0</v>
      </c>
      <c r="K161">
        <f>'5a - Savings Tracker'!L203</f>
        <v>0</v>
      </c>
      <c r="L161">
        <f>'5a - Savings Tracker'!M203</f>
        <v>0</v>
      </c>
      <c r="M161">
        <f>'5a - Savings Tracker'!N203</f>
        <v>0</v>
      </c>
      <c r="N161">
        <f>'5a - Savings Tracker'!O203</f>
        <v>0</v>
      </c>
      <c r="O161">
        <f>'5a - Savings Tracker'!P203</f>
        <v>0</v>
      </c>
      <c r="P161">
        <f>'5a - Savings Tracker'!Q203</f>
        <v>0</v>
      </c>
      <c r="Q161">
        <f>'5a - Savings Tracker'!R203</f>
        <v>0</v>
      </c>
      <c r="R161">
        <f>'5a - Savings Tracker'!S203</f>
        <v>0</v>
      </c>
      <c r="S161">
        <f>'5a - Savings Tracker'!T203</f>
        <v>0</v>
      </c>
      <c r="T161">
        <f>'5a - Savings Tracker'!U203</f>
        <v>0</v>
      </c>
      <c r="U161">
        <f>'5a - Savings Tracker'!V203</f>
        <v>0</v>
      </c>
      <c r="V161">
        <f>'5a - Savings Tracker'!W203</f>
        <v>0</v>
      </c>
      <c r="W161">
        <f>'5a - Savings Tracker'!X203</f>
        <v>0</v>
      </c>
      <c r="X161">
        <f>'5a - Savings Tracker'!Y203</f>
        <v>0</v>
      </c>
      <c r="Y161">
        <f>'5a - Savings Tracker'!Z203</f>
        <v>0</v>
      </c>
      <c r="Z161">
        <f>'5a - Savings Tracker'!AA203</f>
        <v>0</v>
      </c>
      <c r="AA161">
        <f>'5a - Savings Tracker'!AB203</f>
        <v>0</v>
      </c>
      <c r="AB161">
        <f>'5a - Savings Tracker'!AC203</f>
        <v>0</v>
      </c>
      <c r="AC161">
        <f>'5a - Savings Tracker'!AD203</f>
        <v>0</v>
      </c>
      <c r="AD161" t="str">
        <f>'5a - Savings Tracker'!AE203</f>
        <v/>
      </c>
      <c r="AE161" t="str">
        <f>'5a - Savings Tracker'!AF203</f>
        <v/>
      </c>
      <c r="AF161" t="str">
        <f>'5a - Savings Tracker'!AG203</f>
        <v/>
      </c>
      <c r="AG161" t="str">
        <f>'5a - Savings Tracker'!AH203</f>
        <v/>
      </c>
      <c r="AH161" t="str">
        <f>'5a - Savings Tracker'!AI203</f>
        <v/>
      </c>
      <c r="AI161" t="str">
        <f>'5a - Savings Tracker'!AJ203</f>
        <v/>
      </c>
      <c r="AJ161" t="str">
        <f>'5a - Savings Tracker'!AK203</f>
        <v/>
      </c>
      <c r="AK161" t="str">
        <f>'5a - Savings Tracker'!AL203</f>
        <v/>
      </c>
    </row>
    <row r="162" spans="1:37">
      <c r="A162">
        <f>'5a - Savings Tracker'!A204</f>
        <v>161</v>
      </c>
      <c r="B162" t="str">
        <f>'5a - Savings Tracker'!B204</f>
        <v>Swansea Bay UHB</v>
      </c>
      <c r="C162">
        <f>'5a - Savings Tracker'!C204</f>
        <v>0</v>
      </c>
      <c r="D162">
        <f>'5a - Savings Tracker'!D204</f>
        <v>0</v>
      </c>
      <c r="E162">
        <f>'5a - Savings Tracker'!E204</f>
        <v>0</v>
      </c>
      <c r="F162">
        <f>'5a - Savings Tracker'!F204</f>
        <v>0</v>
      </c>
      <c r="G162">
        <f>'5a - Savings Tracker'!G204</f>
        <v>0</v>
      </c>
      <c r="H162">
        <f>'5a - Savings Tracker'!H204</f>
        <v>0</v>
      </c>
      <c r="I162">
        <f>'5a - Savings Tracker'!J204</f>
        <v>0</v>
      </c>
      <c r="J162">
        <f>'5a - Savings Tracker'!K204</f>
        <v>0</v>
      </c>
      <c r="K162">
        <f>'5a - Savings Tracker'!L204</f>
        <v>0</v>
      </c>
      <c r="L162">
        <f>'5a - Savings Tracker'!M204</f>
        <v>0</v>
      </c>
      <c r="M162">
        <f>'5a - Savings Tracker'!N204</f>
        <v>0</v>
      </c>
      <c r="N162">
        <f>'5a - Savings Tracker'!O204</f>
        <v>0</v>
      </c>
      <c r="O162">
        <f>'5a - Savings Tracker'!P204</f>
        <v>0</v>
      </c>
      <c r="P162">
        <f>'5a - Savings Tracker'!Q204</f>
        <v>0</v>
      </c>
      <c r="Q162">
        <f>'5a - Savings Tracker'!R204</f>
        <v>0</v>
      </c>
      <c r="R162">
        <f>'5a - Savings Tracker'!S204</f>
        <v>0</v>
      </c>
      <c r="S162">
        <f>'5a - Savings Tracker'!T204</f>
        <v>0</v>
      </c>
      <c r="T162">
        <f>'5a - Savings Tracker'!U204</f>
        <v>0</v>
      </c>
      <c r="U162">
        <f>'5a - Savings Tracker'!V204</f>
        <v>0</v>
      </c>
      <c r="V162">
        <f>'5a - Savings Tracker'!W204</f>
        <v>0</v>
      </c>
      <c r="W162">
        <f>'5a - Savings Tracker'!X204</f>
        <v>0</v>
      </c>
      <c r="X162">
        <f>'5a - Savings Tracker'!Y204</f>
        <v>0</v>
      </c>
      <c r="Y162">
        <f>'5a - Savings Tracker'!Z204</f>
        <v>0</v>
      </c>
      <c r="Z162">
        <f>'5a - Savings Tracker'!AA204</f>
        <v>0</v>
      </c>
      <c r="AA162">
        <f>'5a - Savings Tracker'!AB204</f>
        <v>0</v>
      </c>
      <c r="AB162">
        <f>'5a - Savings Tracker'!AC204</f>
        <v>0</v>
      </c>
      <c r="AC162">
        <f>'5a - Savings Tracker'!AD204</f>
        <v>0</v>
      </c>
      <c r="AD162" t="str">
        <f>'5a - Savings Tracker'!AE204</f>
        <v/>
      </c>
      <c r="AE162" t="str">
        <f>'5a - Savings Tracker'!AF204</f>
        <v/>
      </c>
      <c r="AF162" t="str">
        <f>'5a - Savings Tracker'!AG204</f>
        <v/>
      </c>
      <c r="AG162" t="str">
        <f>'5a - Savings Tracker'!AH204</f>
        <v/>
      </c>
      <c r="AH162" t="str">
        <f>'5a - Savings Tracker'!AI204</f>
        <v/>
      </c>
      <c r="AI162" t="str">
        <f>'5a - Savings Tracker'!AJ204</f>
        <v/>
      </c>
      <c r="AJ162" t="str">
        <f>'5a - Savings Tracker'!AK204</f>
        <v/>
      </c>
      <c r="AK162" t="str">
        <f>'5a - Savings Tracker'!AL204</f>
        <v/>
      </c>
    </row>
    <row r="163" spans="1:37">
      <c r="A163">
        <f>'5a - Savings Tracker'!A205</f>
        <v>162</v>
      </c>
      <c r="B163" t="str">
        <f>'5a - Savings Tracker'!B205</f>
        <v>Swansea Bay UHB</v>
      </c>
      <c r="C163">
        <f>'5a - Savings Tracker'!C205</f>
        <v>0</v>
      </c>
      <c r="D163">
        <f>'5a - Savings Tracker'!D205</f>
        <v>0</v>
      </c>
      <c r="E163">
        <f>'5a - Savings Tracker'!E205</f>
        <v>0</v>
      </c>
      <c r="F163">
        <f>'5a - Savings Tracker'!F205</f>
        <v>0</v>
      </c>
      <c r="G163">
        <f>'5a - Savings Tracker'!G205</f>
        <v>0</v>
      </c>
      <c r="H163">
        <f>'5a - Savings Tracker'!H205</f>
        <v>0</v>
      </c>
      <c r="I163">
        <f>'5a - Savings Tracker'!J205</f>
        <v>0</v>
      </c>
      <c r="J163">
        <f>'5a - Savings Tracker'!K205</f>
        <v>0</v>
      </c>
      <c r="K163">
        <f>'5a - Savings Tracker'!L205</f>
        <v>0</v>
      </c>
      <c r="L163">
        <f>'5a - Savings Tracker'!M205</f>
        <v>0</v>
      </c>
      <c r="M163">
        <f>'5a - Savings Tracker'!N205</f>
        <v>0</v>
      </c>
      <c r="N163">
        <f>'5a - Savings Tracker'!O205</f>
        <v>0</v>
      </c>
      <c r="O163">
        <f>'5a - Savings Tracker'!P205</f>
        <v>0</v>
      </c>
      <c r="P163">
        <f>'5a - Savings Tracker'!Q205</f>
        <v>0</v>
      </c>
      <c r="Q163">
        <f>'5a - Savings Tracker'!R205</f>
        <v>0</v>
      </c>
      <c r="R163">
        <f>'5a - Savings Tracker'!S205</f>
        <v>0</v>
      </c>
      <c r="S163">
        <f>'5a - Savings Tracker'!T205</f>
        <v>0</v>
      </c>
      <c r="T163">
        <f>'5a - Savings Tracker'!U205</f>
        <v>0</v>
      </c>
      <c r="U163">
        <f>'5a - Savings Tracker'!V205</f>
        <v>0</v>
      </c>
      <c r="V163">
        <f>'5a - Savings Tracker'!W205</f>
        <v>0</v>
      </c>
      <c r="W163">
        <f>'5a - Savings Tracker'!X205</f>
        <v>0</v>
      </c>
      <c r="X163">
        <f>'5a - Savings Tracker'!Y205</f>
        <v>0</v>
      </c>
      <c r="Y163">
        <f>'5a - Savings Tracker'!Z205</f>
        <v>0</v>
      </c>
      <c r="Z163">
        <f>'5a - Savings Tracker'!AA205</f>
        <v>0</v>
      </c>
      <c r="AA163">
        <f>'5a - Savings Tracker'!AB205</f>
        <v>0</v>
      </c>
      <c r="AB163">
        <f>'5a - Savings Tracker'!AC205</f>
        <v>0</v>
      </c>
      <c r="AC163">
        <f>'5a - Savings Tracker'!AD205</f>
        <v>0</v>
      </c>
      <c r="AD163" t="str">
        <f>'5a - Savings Tracker'!AE205</f>
        <v/>
      </c>
      <c r="AE163" t="str">
        <f>'5a - Savings Tracker'!AF205</f>
        <v/>
      </c>
      <c r="AF163" t="str">
        <f>'5a - Savings Tracker'!AG205</f>
        <v/>
      </c>
      <c r="AG163" t="str">
        <f>'5a - Savings Tracker'!AH205</f>
        <v/>
      </c>
      <c r="AH163" t="str">
        <f>'5a - Savings Tracker'!AI205</f>
        <v/>
      </c>
      <c r="AI163" t="str">
        <f>'5a - Savings Tracker'!AJ205</f>
        <v/>
      </c>
      <c r="AJ163" t="str">
        <f>'5a - Savings Tracker'!AK205</f>
        <v/>
      </c>
      <c r="AK163" t="str">
        <f>'5a - Savings Tracker'!AL205</f>
        <v/>
      </c>
    </row>
    <row r="164" spans="1:37">
      <c r="A164">
        <f>'5a - Savings Tracker'!A206</f>
        <v>163</v>
      </c>
      <c r="B164" t="str">
        <f>'5a - Savings Tracker'!B206</f>
        <v>Swansea Bay UHB</v>
      </c>
      <c r="C164">
        <f>'5a - Savings Tracker'!C206</f>
        <v>0</v>
      </c>
      <c r="D164">
        <f>'5a - Savings Tracker'!D206</f>
        <v>0</v>
      </c>
      <c r="E164">
        <f>'5a - Savings Tracker'!E206</f>
        <v>0</v>
      </c>
      <c r="F164">
        <f>'5a - Savings Tracker'!F206</f>
        <v>0</v>
      </c>
      <c r="G164">
        <f>'5a - Savings Tracker'!G206</f>
        <v>0</v>
      </c>
      <c r="H164">
        <f>'5a - Savings Tracker'!H206</f>
        <v>0</v>
      </c>
      <c r="I164">
        <f>'5a - Savings Tracker'!J206</f>
        <v>0</v>
      </c>
      <c r="J164">
        <f>'5a - Savings Tracker'!K206</f>
        <v>0</v>
      </c>
      <c r="K164">
        <f>'5a - Savings Tracker'!L206</f>
        <v>0</v>
      </c>
      <c r="L164">
        <f>'5a - Savings Tracker'!M206</f>
        <v>0</v>
      </c>
      <c r="M164">
        <f>'5a - Savings Tracker'!N206</f>
        <v>0</v>
      </c>
      <c r="N164">
        <f>'5a - Savings Tracker'!O206</f>
        <v>0</v>
      </c>
      <c r="O164">
        <f>'5a - Savings Tracker'!P206</f>
        <v>0</v>
      </c>
      <c r="P164">
        <f>'5a - Savings Tracker'!Q206</f>
        <v>0</v>
      </c>
      <c r="Q164">
        <f>'5a - Savings Tracker'!R206</f>
        <v>0</v>
      </c>
      <c r="R164">
        <f>'5a - Savings Tracker'!S206</f>
        <v>0</v>
      </c>
      <c r="S164">
        <f>'5a - Savings Tracker'!T206</f>
        <v>0</v>
      </c>
      <c r="T164">
        <f>'5a - Savings Tracker'!U206</f>
        <v>0</v>
      </c>
      <c r="U164">
        <f>'5a - Savings Tracker'!V206</f>
        <v>0</v>
      </c>
      <c r="V164">
        <f>'5a - Savings Tracker'!W206</f>
        <v>0</v>
      </c>
      <c r="W164">
        <f>'5a - Savings Tracker'!X206</f>
        <v>0</v>
      </c>
      <c r="X164">
        <f>'5a - Savings Tracker'!Y206</f>
        <v>0</v>
      </c>
      <c r="Y164">
        <f>'5a - Savings Tracker'!Z206</f>
        <v>0</v>
      </c>
      <c r="Z164">
        <f>'5a - Savings Tracker'!AA206</f>
        <v>0</v>
      </c>
      <c r="AA164">
        <f>'5a - Savings Tracker'!AB206</f>
        <v>0</v>
      </c>
      <c r="AB164">
        <f>'5a - Savings Tracker'!AC206</f>
        <v>0</v>
      </c>
      <c r="AC164">
        <f>'5a - Savings Tracker'!AD206</f>
        <v>0</v>
      </c>
      <c r="AD164" t="str">
        <f>'5a - Savings Tracker'!AE206</f>
        <v/>
      </c>
      <c r="AE164" t="str">
        <f>'5a - Savings Tracker'!AF206</f>
        <v/>
      </c>
      <c r="AF164" t="str">
        <f>'5a - Savings Tracker'!AG206</f>
        <v/>
      </c>
      <c r="AG164" t="str">
        <f>'5a - Savings Tracker'!AH206</f>
        <v/>
      </c>
      <c r="AH164" t="str">
        <f>'5a - Savings Tracker'!AI206</f>
        <v/>
      </c>
      <c r="AI164" t="str">
        <f>'5a - Savings Tracker'!AJ206</f>
        <v/>
      </c>
      <c r="AJ164" t="str">
        <f>'5a - Savings Tracker'!AK206</f>
        <v/>
      </c>
      <c r="AK164" t="str">
        <f>'5a - Savings Tracker'!AL206</f>
        <v/>
      </c>
    </row>
    <row r="165" spans="1:37">
      <c r="A165">
        <f>'5a - Savings Tracker'!A207</f>
        <v>164</v>
      </c>
      <c r="B165" t="str">
        <f>'5a - Savings Tracker'!B207</f>
        <v>Swansea Bay UHB</v>
      </c>
      <c r="C165">
        <f>'5a - Savings Tracker'!C207</f>
        <v>0</v>
      </c>
      <c r="D165">
        <f>'5a - Savings Tracker'!D207</f>
        <v>0</v>
      </c>
      <c r="E165">
        <f>'5a - Savings Tracker'!E207</f>
        <v>0</v>
      </c>
      <c r="F165">
        <f>'5a - Savings Tracker'!F207</f>
        <v>0</v>
      </c>
      <c r="G165">
        <f>'5a - Savings Tracker'!G207</f>
        <v>0</v>
      </c>
      <c r="H165">
        <f>'5a - Savings Tracker'!H207</f>
        <v>0</v>
      </c>
      <c r="I165">
        <f>'5a - Savings Tracker'!J207</f>
        <v>0</v>
      </c>
      <c r="J165">
        <f>'5a - Savings Tracker'!K207</f>
        <v>0</v>
      </c>
      <c r="K165">
        <f>'5a - Savings Tracker'!L207</f>
        <v>0</v>
      </c>
      <c r="L165">
        <f>'5a - Savings Tracker'!M207</f>
        <v>0</v>
      </c>
      <c r="M165">
        <f>'5a - Savings Tracker'!N207</f>
        <v>0</v>
      </c>
      <c r="N165">
        <f>'5a - Savings Tracker'!O207</f>
        <v>0</v>
      </c>
      <c r="O165">
        <f>'5a - Savings Tracker'!P207</f>
        <v>0</v>
      </c>
      <c r="P165">
        <f>'5a - Savings Tracker'!Q207</f>
        <v>0</v>
      </c>
      <c r="Q165">
        <f>'5a - Savings Tracker'!R207</f>
        <v>0</v>
      </c>
      <c r="R165">
        <f>'5a - Savings Tracker'!S207</f>
        <v>0</v>
      </c>
      <c r="S165">
        <f>'5a - Savings Tracker'!T207</f>
        <v>0</v>
      </c>
      <c r="T165">
        <f>'5a - Savings Tracker'!U207</f>
        <v>0</v>
      </c>
      <c r="U165">
        <f>'5a - Savings Tracker'!V207</f>
        <v>0</v>
      </c>
      <c r="V165">
        <f>'5a - Savings Tracker'!W207</f>
        <v>0</v>
      </c>
      <c r="W165">
        <f>'5a - Savings Tracker'!X207</f>
        <v>0</v>
      </c>
      <c r="X165">
        <f>'5a - Savings Tracker'!Y207</f>
        <v>0</v>
      </c>
      <c r="Y165">
        <f>'5a - Savings Tracker'!Z207</f>
        <v>0</v>
      </c>
      <c r="Z165">
        <f>'5a - Savings Tracker'!AA207</f>
        <v>0</v>
      </c>
      <c r="AA165">
        <f>'5a - Savings Tracker'!AB207</f>
        <v>0</v>
      </c>
      <c r="AB165">
        <f>'5a - Savings Tracker'!AC207</f>
        <v>0</v>
      </c>
      <c r="AC165">
        <f>'5a - Savings Tracker'!AD207</f>
        <v>0</v>
      </c>
      <c r="AD165" t="str">
        <f>'5a - Savings Tracker'!AE207</f>
        <v/>
      </c>
      <c r="AE165" t="str">
        <f>'5a - Savings Tracker'!AF207</f>
        <v/>
      </c>
      <c r="AF165" t="str">
        <f>'5a - Savings Tracker'!AG207</f>
        <v/>
      </c>
      <c r="AG165" t="str">
        <f>'5a - Savings Tracker'!AH207</f>
        <v/>
      </c>
      <c r="AH165" t="str">
        <f>'5a - Savings Tracker'!AI207</f>
        <v/>
      </c>
      <c r="AI165" t="str">
        <f>'5a - Savings Tracker'!AJ207</f>
        <v/>
      </c>
      <c r="AJ165" t="str">
        <f>'5a - Savings Tracker'!AK207</f>
        <v/>
      </c>
      <c r="AK165" t="str">
        <f>'5a - Savings Tracker'!AL207</f>
        <v/>
      </c>
    </row>
    <row r="166" spans="1:37">
      <c r="A166">
        <f>'5a - Savings Tracker'!A208</f>
        <v>165</v>
      </c>
      <c r="B166" t="str">
        <f>'5a - Savings Tracker'!B208</f>
        <v>Swansea Bay UHB</v>
      </c>
      <c r="C166">
        <f>'5a - Savings Tracker'!C208</f>
        <v>0</v>
      </c>
      <c r="D166">
        <f>'5a - Savings Tracker'!D208</f>
        <v>0</v>
      </c>
      <c r="E166">
        <f>'5a - Savings Tracker'!E208</f>
        <v>0</v>
      </c>
      <c r="F166">
        <f>'5a - Savings Tracker'!F208</f>
        <v>0</v>
      </c>
      <c r="G166">
        <f>'5a - Savings Tracker'!G208</f>
        <v>0</v>
      </c>
      <c r="H166">
        <f>'5a - Savings Tracker'!H208</f>
        <v>0</v>
      </c>
      <c r="I166">
        <f>'5a - Savings Tracker'!J208</f>
        <v>0</v>
      </c>
      <c r="J166">
        <f>'5a - Savings Tracker'!K208</f>
        <v>0</v>
      </c>
      <c r="K166">
        <f>'5a - Savings Tracker'!L208</f>
        <v>0</v>
      </c>
      <c r="L166">
        <f>'5a - Savings Tracker'!M208</f>
        <v>0</v>
      </c>
      <c r="M166">
        <f>'5a - Savings Tracker'!N208</f>
        <v>0</v>
      </c>
      <c r="N166">
        <f>'5a - Savings Tracker'!O208</f>
        <v>0</v>
      </c>
      <c r="O166">
        <f>'5a - Savings Tracker'!P208</f>
        <v>0</v>
      </c>
      <c r="P166">
        <f>'5a - Savings Tracker'!Q208</f>
        <v>0</v>
      </c>
      <c r="Q166">
        <f>'5a - Savings Tracker'!R208</f>
        <v>0</v>
      </c>
      <c r="R166">
        <f>'5a - Savings Tracker'!S208</f>
        <v>0</v>
      </c>
      <c r="S166">
        <f>'5a - Savings Tracker'!T208</f>
        <v>0</v>
      </c>
      <c r="T166">
        <f>'5a - Savings Tracker'!U208</f>
        <v>0</v>
      </c>
      <c r="U166">
        <f>'5a - Savings Tracker'!V208</f>
        <v>0</v>
      </c>
      <c r="V166">
        <f>'5a - Savings Tracker'!W208</f>
        <v>0</v>
      </c>
      <c r="W166">
        <f>'5a - Savings Tracker'!X208</f>
        <v>0</v>
      </c>
      <c r="X166">
        <f>'5a - Savings Tracker'!Y208</f>
        <v>0</v>
      </c>
      <c r="Y166">
        <f>'5a - Savings Tracker'!Z208</f>
        <v>0</v>
      </c>
      <c r="Z166">
        <f>'5a - Savings Tracker'!AA208</f>
        <v>0</v>
      </c>
      <c r="AA166">
        <f>'5a - Savings Tracker'!AB208</f>
        <v>0</v>
      </c>
      <c r="AB166">
        <f>'5a - Savings Tracker'!AC208</f>
        <v>0</v>
      </c>
      <c r="AC166">
        <f>'5a - Savings Tracker'!AD208</f>
        <v>0</v>
      </c>
      <c r="AD166" t="str">
        <f>'5a - Savings Tracker'!AE208</f>
        <v/>
      </c>
      <c r="AE166" t="str">
        <f>'5a - Savings Tracker'!AF208</f>
        <v/>
      </c>
      <c r="AF166" t="str">
        <f>'5a - Savings Tracker'!AG208</f>
        <v/>
      </c>
      <c r="AG166" t="str">
        <f>'5a - Savings Tracker'!AH208</f>
        <v/>
      </c>
      <c r="AH166" t="str">
        <f>'5a - Savings Tracker'!AI208</f>
        <v/>
      </c>
      <c r="AI166" t="str">
        <f>'5a - Savings Tracker'!AJ208</f>
        <v/>
      </c>
      <c r="AJ166" t="str">
        <f>'5a - Savings Tracker'!AK208</f>
        <v/>
      </c>
      <c r="AK166" t="str">
        <f>'5a - Savings Tracker'!AL208</f>
        <v/>
      </c>
    </row>
    <row r="167" spans="1:37">
      <c r="A167">
        <f>'5a - Savings Tracker'!A209</f>
        <v>166</v>
      </c>
      <c r="B167" t="str">
        <f>'5a - Savings Tracker'!B209</f>
        <v>Swansea Bay UHB</v>
      </c>
      <c r="C167">
        <f>'5a - Savings Tracker'!C209</f>
        <v>0</v>
      </c>
      <c r="D167">
        <f>'5a - Savings Tracker'!D209</f>
        <v>0</v>
      </c>
      <c r="E167">
        <f>'5a - Savings Tracker'!E209</f>
        <v>0</v>
      </c>
      <c r="F167">
        <f>'5a - Savings Tracker'!F209</f>
        <v>0</v>
      </c>
      <c r="G167">
        <f>'5a - Savings Tracker'!G209</f>
        <v>0</v>
      </c>
      <c r="H167">
        <f>'5a - Savings Tracker'!H209</f>
        <v>0</v>
      </c>
      <c r="I167">
        <f>'5a - Savings Tracker'!J209</f>
        <v>0</v>
      </c>
      <c r="J167">
        <f>'5a - Savings Tracker'!K209</f>
        <v>0</v>
      </c>
      <c r="K167">
        <f>'5a - Savings Tracker'!L209</f>
        <v>0</v>
      </c>
      <c r="L167">
        <f>'5a - Savings Tracker'!M209</f>
        <v>0</v>
      </c>
      <c r="M167">
        <f>'5a - Savings Tracker'!N209</f>
        <v>0</v>
      </c>
      <c r="N167">
        <f>'5a - Savings Tracker'!O209</f>
        <v>0</v>
      </c>
      <c r="O167">
        <f>'5a - Savings Tracker'!P209</f>
        <v>0</v>
      </c>
      <c r="P167">
        <f>'5a - Savings Tracker'!Q209</f>
        <v>0</v>
      </c>
      <c r="Q167">
        <f>'5a - Savings Tracker'!R209</f>
        <v>0</v>
      </c>
      <c r="R167">
        <f>'5a - Savings Tracker'!S209</f>
        <v>0</v>
      </c>
      <c r="S167">
        <f>'5a - Savings Tracker'!T209</f>
        <v>0</v>
      </c>
      <c r="T167">
        <f>'5a - Savings Tracker'!U209</f>
        <v>0</v>
      </c>
      <c r="U167">
        <f>'5a - Savings Tracker'!V209</f>
        <v>0</v>
      </c>
      <c r="V167">
        <f>'5a - Savings Tracker'!W209</f>
        <v>0</v>
      </c>
      <c r="W167">
        <f>'5a - Savings Tracker'!X209</f>
        <v>0</v>
      </c>
      <c r="X167">
        <f>'5a - Savings Tracker'!Y209</f>
        <v>0</v>
      </c>
      <c r="Y167">
        <f>'5a - Savings Tracker'!Z209</f>
        <v>0</v>
      </c>
      <c r="Z167">
        <f>'5a - Savings Tracker'!AA209</f>
        <v>0</v>
      </c>
      <c r="AA167">
        <f>'5a - Savings Tracker'!AB209</f>
        <v>0</v>
      </c>
      <c r="AB167">
        <f>'5a - Savings Tracker'!AC209</f>
        <v>0</v>
      </c>
      <c r="AC167">
        <f>'5a - Savings Tracker'!AD209</f>
        <v>0</v>
      </c>
      <c r="AD167" t="str">
        <f>'5a - Savings Tracker'!AE209</f>
        <v/>
      </c>
      <c r="AE167" t="str">
        <f>'5a - Savings Tracker'!AF209</f>
        <v/>
      </c>
      <c r="AF167" t="str">
        <f>'5a - Savings Tracker'!AG209</f>
        <v/>
      </c>
      <c r="AG167" t="str">
        <f>'5a - Savings Tracker'!AH209</f>
        <v/>
      </c>
      <c r="AH167" t="str">
        <f>'5a - Savings Tracker'!AI209</f>
        <v/>
      </c>
      <c r="AI167" t="str">
        <f>'5a - Savings Tracker'!AJ209</f>
        <v/>
      </c>
      <c r="AJ167" t="str">
        <f>'5a - Savings Tracker'!AK209</f>
        <v/>
      </c>
      <c r="AK167" t="str">
        <f>'5a - Savings Tracker'!AL209</f>
        <v/>
      </c>
    </row>
    <row r="168" spans="1:37">
      <c r="A168">
        <f>'5a - Savings Tracker'!A210</f>
        <v>167</v>
      </c>
      <c r="B168" t="str">
        <f>'5a - Savings Tracker'!B210</f>
        <v>Swansea Bay UHB</v>
      </c>
      <c r="C168">
        <f>'5a - Savings Tracker'!C210</f>
        <v>0</v>
      </c>
      <c r="D168">
        <f>'5a - Savings Tracker'!D210</f>
        <v>0</v>
      </c>
      <c r="E168">
        <f>'5a - Savings Tracker'!E210</f>
        <v>0</v>
      </c>
      <c r="F168">
        <f>'5a - Savings Tracker'!F210</f>
        <v>0</v>
      </c>
      <c r="G168">
        <f>'5a - Savings Tracker'!G210</f>
        <v>0</v>
      </c>
      <c r="H168">
        <f>'5a - Savings Tracker'!H210</f>
        <v>0</v>
      </c>
      <c r="I168">
        <f>'5a - Savings Tracker'!J210</f>
        <v>0</v>
      </c>
      <c r="J168">
        <f>'5a - Savings Tracker'!K210</f>
        <v>0</v>
      </c>
      <c r="K168">
        <f>'5a - Savings Tracker'!L210</f>
        <v>0</v>
      </c>
      <c r="L168">
        <f>'5a - Savings Tracker'!M210</f>
        <v>0</v>
      </c>
      <c r="M168">
        <f>'5a - Savings Tracker'!N210</f>
        <v>0</v>
      </c>
      <c r="N168">
        <f>'5a - Savings Tracker'!O210</f>
        <v>0</v>
      </c>
      <c r="O168">
        <f>'5a - Savings Tracker'!P210</f>
        <v>0</v>
      </c>
      <c r="P168">
        <f>'5a - Savings Tracker'!Q210</f>
        <v>0</v>
      </c>
      <c r="Q168">
        <f>'5a - Savings Tracker'!R210</f>
        <v>0</v>
      </c>
      <c r="R168">
        <f>'5a - Savings Tracker'!S210</f>
        <v>0</v>
      </c>
      <c r="S168">
        <f>'5a - Savings Tracker'!T210</f>
        <v>0</v>
      </c>
      <c r="T168">
        <f>'5a - Savings Tracker'!U210</f>
        <v>0</v>
      </c>
      <c r="U168">
        <f>'5a - Savings Tracker'!V210</f>
        <v>0</v>
      </c>
      <c r="V168">
        <f>'5a - Savings Tracker'!W210</f>
        <v>0</v>
      </c>
      <c r="W168">
        <f>'5a - Savings Tracker'!X210</f>
        <v>0</v>
      </c>
      <c r="X168">
        <f>'5a - Savings Tracker'!Y210</f>
        <v>0</v>
      </c>
      <c r="Y168">
        <f>'5a - Savings Tracker'!Z210</f>
        <v>0</v>
      </c>
      <c r="Z168">
        <f>'5a - Savings Tracker'!AA210</f>
        <v>0</v>
      </c>
      <c r="AA168">
        <f>'5a - Savings Tracker'!AB210</f>
        <v>0</v>
      </c>
      <c r="AB168">
        <f>'5a - Savings Tracker'!AC210</f>
        <v>0</v>
      </c>
      <c r="AC168">
        <f>'5a - Savings Tracker'!AD210</f>
        <v>0</v>
      </c>
      <c r="AD168" t="str">
        <f>'5a - Savings Tracker'!AE210</f>
        <v/>
      </c>
      <c r="AE168" t="str">
        <f>'5a - Savings Tracker'!AF210</f>
        <v/>
      </c>
      <c r="AF168" t="str">
        <f>'5a - Savings Tracker'!AG210</f>
        <v/>
      </c>
      <c r="AG168" t="str">
        <f>'5a - Savings Tracker'!AH210</f>
        <v/>
      </c>
      <c r="AH168" t="str">
        <f>'5a - Savings Tracker'!AI210</f>
        <v/>
      </c>
      <c r="AI168" t="str">
        <f>'5a - Savings Tracker'!AJ210</f>
        <v/>
      </c>
      <c r="AJ168" t="str">
        <f>'5a - Savings Tracker'!AK210</f>
        <v/>
      </c>
      <c r="AK168" t="str">
        <f>'5a - Savings Tracker'!AL210</f>
        <v/>
      </c>
    </row>
    <row r="169" spans="1:37">
      <c r="A169">
        <f>'5a - Savings Tracker'!A211</f>
        <v>168</v>
      </c>
      <c r="B169" t="str">
        <f>'5a - Savings Tracker'!B211</f>
        <v>Swansea Bay UHB</v>
      </c>
      <c r="C169">
        <f>'5a - Savings Tracker'!C211</f>
        <v>0</v>
      </c>
      <c r="D169">
        <f>'5a - Savings Tracker'!D211</f>
        <v>0</v>
      </c>
      <c r="E169">
        <f>'5a - Savings Tracker'!E211</f>
        <v>0</v>
      </c>
      <c r="F169">
        <f>'5a - Savings Tracker'!F211</f>
        <v>0</v>
      </c>
      <c r="G169">
        <f>'5a - Savings Tracker'!G211</f>
        <v>0</v>
      </c>
      <c r="H169">
        <f>'5a - Savings Tracker'!H211</f>
        <v>0</v>
      </c>
      <c r="I169">
        <f>'5a - Savings Tracker'!J211</f>
        <v>0</v>
      </c>
      <c r="J169">
        <f>'5a - Savings Tracker'!K211</f>
        <v>0</v>
      </c>
      <c r="K169">
        <f>'5a - Savings Tracker'!L211</f>
        <v>0</v>
      </c>
      <c r="L169">
        <f>'5a - Savings Tracker'!M211</f>
        <v>0</v>
      </c>
      <c r="M169">
        <f>'5a - Savings Tracker'!N211</f>
        <v>0</v>
      </c>
      <c r="N169">
        <f>'5a - Savings Tracker'!O211</f>
        <v>0</v>
      </c>
      <c r="O169">
        <f>'5a - Savings Tracker'!P211</f>
        <v>0</v>
      </c>
      <c r="P169">
        <f>'5a - Savings Tracker'!Q211</f>
        <v>0</v>
      </c>
      <c r="Q169">
        <f>'5a - Savings Tracker'!R211</f>
        <v>0</v>
      </c>
      <c r="R169">
        <f>'5a - Savings Tracker'!S211</f>
        <v>0</v>
      </c>
      <c r="S169">
        <f>'5a - Savings Tracker'!T211</f>
        <v>0</v>
      </c>
      <c r="T169">
        <f>'5a - Savings Tracker'!U211</f>
        <v>0</v>
      </c>
      <c r="U169">
        <f>'5a - Savings Tracker'!V211</f>
        <v>0</v>
      </c>
      <c r="V169">
        <f>'5a - Savings Tracker'!W211</f>
        <v>0</v>
      </c>
      <c r="W169">
        <f>'5a - Savings Tracker'!X211</f>
        <v>0</v>
      </c>
      <c r="X169">
        <f>'5a - Savings Tracker'!Y211</f>
        <v>0</v>
      </c>
      <c r="Y169">
        <f>'5a - Savings Tracker'!Z211</f>
        <v>0</v>
      </c>
      <c r="Z169">
        <f>'5a - Savings Tracker'!AA211</f>
        <v>0</v>
      </c>
      <c r="AA169">
        <f>'5a - Savings Tracker'!AB211</f>
        <v>0</v>
      </c>
      <c r="AB169">
        <f>'5a - Savings Tracker'!AC211</f>
        <v>0</v>
      </c>
      <c r="AC169">
        <f>'5a - Savings Tracker'!AD211</f>
        <v>0</v>
      </c>
      <c r="AD169" t="str">
        <f>'5a - Savings Tracker'!AE211</f>
        <v/>
      </c>
      <c r="AE169" t="str">
        <f>'5a - Savings Tracker'!AF211</f>
        <v/>
      </c>
      <c r="AF169" t="str">
        <f>'5a - Savings Tracker'!AG211</f>
        <v/>
      </c>
      <c r="AG169" t="str">
        <f>'5a - Savings Tracker'!AH211</f>
        <v/>
      </c>
      <c r="AH169" t="str">
        <f>'5a - Savings Tracker'!AI211</f>
        <v/>
      </c>
      <c r="AI169" t="str">
        <f>'5a - Savings Tracker'!AJ211</f>
        <v/>
      </c>
      <c r="AJ169" t="str">
        <f>'5a - Savings Tracker'!AK211</f>
        <v/>
      </c>
      <c r="AK169" t="str">
        <f>'5a - Savings Tracker'!AL211</f>
        <v/>
      </c>
    </row>
    <row r="170" spans="1:37">
      <c r="A170">
        <f>'5a - Savings Tracker'!A212</f>
        <v>169</v>
      </c>
      <c r="B170" t="str">
        <f>'5a - Savings Tracker'!B212</f>
        <v>Swansea Bay UHB</v>
      </c>
      <c r="C170">
        <f>'5a - Savings Tracker'!C212</f>
        <v>0</v>
      </c>
      <c r="D170">
        <f>'5a - Savings Tracker'!D212</f>
        <v>0</v>
      </c>
      <c r="E170">
        <f>'5a - Savings Tracker'!E212</f>
        <v>0</v>
      </c>
      <c r="F170">
        <f>'5a - Savings Tracker'!F212</f>
        <v>0</v>
      </c>
      <c r="G170">
        <f>'5a - Savings Tracker'!G212</f>
        <v>0</v>
      </c>
      <c r="H170">
        <f>'5a - Savings Tracker'!H212</f>
        <v>0</v>
      </c>
      <c r="I170">
        <f>'5a - Savings Tracker'!J212</f>
        <v>0</v>
      </c>
      <c r="J170">
        <f>'5a - Savings Tracker'!K212</f>
        <v>0</v>
      </c>
      <c r="K170">
        <f>'5a - Savings Tracker'!L212</f>
        <v>0</v>
      </c>
      <c r="L170">
        <f>'5a - Savings Tracker'!M212</f>
        <v>0</v>
      </c>
      <c r="M170">
        <f>'5a - Savings Tracker'!N212</f>
        <v>0</v>
      </c>
      <c r="N170">
        <f>'5a - Savings Tracker'!O212</f>
        <v>0</v>
      </c>
      <c r="O170">
        <f>'5a - Savings Tracker'!P212</f>
        <v>0</v>
      </c>
      <c r="P170">
        <f>'5a - Savings Tracker'!Q212</f>
        <v>0</v>
      </c>
      <c r="Q170">
        <f>'5a - Savings Tracker'!R212</f>
        <v>0</v>
      </c>
      <c r="R170">
        <f>'5a - Savings Tracker'!S212</f>
        <v>0</v>
      </c>
      <c r="S170">
        <f>'5a - Savings Tracker'!T212</f>
        <v>0</v>
      </c>
      <c r="T170">
        <f>'5a - Savings Tracker'!U212</f>
        <v>0</v>
      </c>
      <c r="U170">
        <f>'5a - Savings Tracker'!V212</f>
        <v>0</v>
      </c>
      <c r="V170">
        <f>'5a - Savings Tracker'!W212</f>
        <v>0</v>
      </c>
      <c r="W170">
        <f>'5a - Savings Tracker'!X212</f>
        <v>0</v>
      </c>
      <c r="X170">
        <f>'5a - Savings Tracker'!Y212</f>
        <v>0</v>
      </c>
      <c r="Y170">
        <f>'5a - Savings Tracker'!Z212</f>
        <v>0</v>
      </c>
      <c r="Z170">
        <f>'5a - Savings Tracker'!AA212</f>
        <v>0</v>
      </c>
      <c r="AA170">
        <f>'5a - Savings Tracker'!AB212</f>
        <v>0</v>
      </c>
      <c r="AB170">
        <f>'5a - Savings Tracker'!AC212</f>
        <v>0</v>
      </c>
      <c r="AC170">
        <f>'5a - Savings Tracker'!AD212</f>
        <v>0</v>
      </c>
      <c r="AD170" t="str">
        <f>'5a - Savings Tracker'!AE212</f>
        <v/>
      </c>
      <c r="AE170" t="str">
        <f>'5a - Savings Tracker'!AF212</f>
        <v/>
      </c>
      <c r="AF170" t="str">
        <f>'5a - Savings Tracker'!AG212</f>
        <v/>
      </c>
      <c r="AG170" t="str">
        <f>'5a - Savings Tracker'!AH212</f>
        <v/>
      </c>
      <c r="AH170" t="str">
        <f>'5a - Savings Tracker'!AI212</f>
        <v/>
      </c>
      <c r="AI170" t="str">
        <f>'5a - Savings Tracker'!AJ212</f>
        <v/>
      </c>
      <c r="AJ170" t="str">
        <f>'5a - Savings Tracker'!AK212</f>
        <v/>
      </c>
      <c r="AK170" t="str">
        <f>'5a - Savings Tracker'!AL212</f>
        <v/>
      </c>
    </row>
    <row r="171" spans="1:37">
      <c r="A171">
        <f>'5a - Savings Tracker'!A213</f>
        <v>170</v>
      </c>
      <c r="B171" t="str">
        <f>'5a - Savings Tracker'!B213</f>
        <v>Swansea Bay UHB</v>
      </c>
      <c r="C171">
        <f>'5a - Savings Tracker'!C213</f>
        <v>0</v>
      </c>
      <c r="D171">
        <f>'5a - Savings Tracker'!D213</f>
        <v>0</v>
      </c>
      <c r="E171">
        <f>'5a - Savings Tracker'!E213</f>
        <v>0</v>
      </c>
      <c r="F171">
        <f>'5a - Savings Tracker'!F213</f>
        <v>0</v>
      </c>
      <c r="G171">
        <f>'5a - Savings Tracker'!G213</f>
        <v>0</v>
      </c>
      <c r="H171">
        <f>'5a - Savings Tracker'!H213</f>
        <v>0</v>
      </c>
      <c r="I171">
        <f>'5a - Savings Tracker'!J213</f>
        <v>0</v>
      </c>
      <c r="J171">
        <f>'5a - Savings Tracker'!K213</f>
        <v>0</v>
      </c>
      <c r="K171">
        <f>'5a - Savings Tracker'!L213</f>
        <v>0</v>
      </c>
      <c r="L171">
        <f>'5a - Savings Tracker'!M213</f>
        <v>0</v>
      </c>
      <c r="M171">
        <f>'5a - Savings Tracker'!N213</f>
        <v>0</v>
      </c>
      <c r="N171">
        <f>'5a - Savings Tracker'!O213</f>
        <v>0</v>
      </c>
      <c r="O171">
        <f>'5a - Savings Tracker'!P213</f>
        <v>0</v>
      </c>
      <c r="P171">
        <f>'5a - Savings Tracker'!Q213</f>
        <v>0</v>
      </c>
      <c r="Q171">
        <f>'5a - Savings Tracker'!R213</f>
        <v>0</v>
      </c>
      <c r="R171">
        <f>'5a - Savings Tracker'!S213</f>
        <v>0</v>
      </c>
      <c r="S171">
        <f>'5a - Savings Tracker'!T213</f>
        <v>0</v>
      </c>
      <c r="T171">
        <f>'5a - Savings Tracker'!U213</f>
        <v>0</v>
      </c>
      <c r="U171">
        <f>'5a - Savings Tracker'!V213</f>
        <v>0</v>
      </c>
      <c r="V171">
        <f>'5a - Savings Tracker'!W213</f>
        <v>0</v>
      </c>
      <c r="W171">
        <f>'5a - Savings Tracker'!X213</f>
        <v>0</v>
      </c>
      <c r="X171">
        <f>'5a - Savings Tracker'!Y213</f>
        <v>0</v>
      </c>
      <c r="Y171">
        <f>'5a - Savings Tracker'!Z213</f>
        <v>0</v>
      </c>
      <c r="Z171">
        <f>'5a - Savings Tracker'!AA213</f>
        <v>0</v>
      </c>
      <c r="AA171">
        <f>'5a - Savings Tracker'!AB213</f>
        <v>0</v>
      </c>
      <c r="AB171">
        <f>'5a - Savings Tracker'!AC213</f>
        <v>0</v>
      </c>
      <c r="AC171">
        <f>'5a - Savings Tracker'!AD213</f>
        <v>0</v>
      </c>
      <c r="AD171" t="str">
        <f>'5a - Savings Tracker'!AE213</f>
        <v/>
      </c>
      <c r="AE171" t="str">
        <f>'5a - Savings Tracker'!AF213</f>
        <v/>
      </c>
      <c r="AF171" t="str">
        <f>'5a - Savings Tracker'!AG213</f>
        <v/>
      </c>
      <c r="AG171" t="str">
        <f>'5a - Savings Tracker'!AH213</f>
        <v/>
      </c>
      <c r="AH171" t="str">
        <f>'5a - Savings Tracker'!AI213</f>
        <v/>
      </c>
      <c r="AI171" t="str">
        <f>'5a - Savings Tracker'!AJ213</f>
        <v/>
      </c>
      <c r="AJ171" t="str">
        <f>'5a - Savings Tracker'!AK213</f>
        <v/>
      </c>
      <c r="AK171" t="str">
        <f>'5a - Savings Tracker'!AL213</f>
        <v/>
      </c>
    </row>
    <row r="172" spans="1:37">
      <c r="A172">
        <f>'5a - Savings Tracker'!A214</f>
        <v>171</v>
      </c>
      <c r="B172" t="str">
        <f>'5a - Savings Tracker'!B214</f>
        <v>Swansea Bay UHB</v>
      </c>
      <c r="C172">
        <f>'5a - Savings Tracker'!C214</f>
        <v>0</v>
      </c>
      <c r="D172">
        <f>'5a - Savings Tracker'!D214</f>
        <v>0</v>
      </c>
      <c r="E172">
        <f>'5a - Savings Tracker'!E214</f>
        <v>0</v>
      </c>
      <c r="F172">
        <f>'5a - Savings Tracker'!F214</f>
        <v>0</v>
      </c>
      <c r="G172">
        <f>'5a - Savings Tracker'!G214</f>
        <v>0</v>
      </c>
      <c r="H172">
        <f>'5a - Savings Tracker'!H214</f>
        <v>0</v>
      </c>
      <c r="I172">
        <f>'5a - Savings Tracker'!J214</f>
        <v>0</v>
      </c>
      <c r="J172">
        <f>'5a - Savings Tracker'!K214</f>
        <v>0</v>
      </c>
      <c r="K172">
        <f>'5a - Savings Tracker'!L214</f>
        <v>0</v>
      </c>
      <c r="L172">
        <f>'5a - Savings Tracker'!M214</f>
        <v>0</v>
      </c>
      <c r="M172">
        <f>'5a - Savings Tracker'!N214</f>
        <v>0</v>
      </c>
      <c r="N172">
        <f>'5a - Savings Tracker'!O214</f>
        <v>0</v>
      </c>
      <c r="O172">
        <f>'5a - Savings Tracker'!P214</f>
        <v>0</v>
      </c>
      <c r="P172">
        <f>'5a - Savings Tracker'!Q214</f>
        <v>0</v>
      </c>
      <c r="Q172">
        <f>'5a - Savings Tracker'!R214</f>
        <v>0</v>
      </c>
      <c r="R172">
        <f>'5a - Savings Tracker'!S214</f>
        <v>0</v>
      </c>
      <c r="S172">
        <f>'5a - Savings Tracker'!T214</f>
        <v>0</v>
      </c>
      <c r="T172">
        <f>'5a - Savings Tracker'!U214</f>
        <v>0</v>
      </c>
      <c r="U172">
        <f>'5a - Savings Tracker'!V214</f>
        <v>0</v>
      </c>
      <c r="V172">
        <f>'5a - Savings Tracker'!W214</f>
        <v>0</v>
      </c>
      <c r="W172">
        <f>'5a - Savings Tracker'!X214</f>
        <v>0</v>
      </c>
      <c r="X172">
        <f>'5a - Savings Tracker'!Y214</f>
        <v>0</v>
      </c>
      <c r="Y172">
        <f>'5a - Savings Tracker'!Z214</f>
        <v>0</v>
      </c>
      <c r="Z172">
        <f>'5a - Savings Tracker'!AA214</f>
        <v>0</v>
      </c>
      <c r="AA172">
        <f>'5a - Savings Tracker'!AB214</f>
        <v>0</v>
      </c>
      <c r="AB172">
        <f>'5a - Savings Tracker'!AC214</f>
        <v>0</v>
      </c>
      <c r="AC172">
        <f>'5a - Savings Tracker'!AD214</f>
        <v>0</v>
      </c>
      <c r="AD172" t="str">
        <f>'5a - Savings Tracker'!AE214</f>
        <v/>
      </c>
      <c r="AE172" t="str">
        <f>'5a - Savings Tracker'!AF214</f>
        <v/>
      </c>
      <c r="AF172" t="str">
        <f>'5a - Savings Tracker'!AG214</f>
        <v/>
      </c>
      <c r="AG172" t="str">
        <f>'5a - Savings Tracker'!AH214</f>
        <v/>
      </c>
      <c r="AH172" t="str">
        <f>'5a - Savings Tracker'!AI214</f>
        <v/>
      </c>
      <c r="AI172" t="str">
        <f>'5a - Savings Tracker'!AJ214</f>
        <v/>
      </c>
      <c r="AJ172" t="str">
        <f>'5a - Savings Tracker'!AK214</f>
        <v/>
      </c>
      <c r="AK172" t="str">
        <f>'5a - Savings Tracker'!AL214</f>
        <v/>
      </c>
    </row>
    <row r="173" spans="1:37">
      <c r="A173">
        <f>'5a - Savings Tracker'!A215</f>
        <v>172</v>
      </c>
      <c r="B173" t="str">
        <f>'5a - Savings Tracker'!B215</f>
        <v>Swansea Bay UHB</v>
      </c>
      <c r="C173">
        <f>'5a - Savings Tracker'!C215</f>
        <v>0</v>
      </c>
      <c r="D173">
        <f>'5a - Savings Tracker'!D215</f>
        <v>0</v>
      </c>
      <c r="E173">
        <f>'5a - Savings Tracker'!E215</f>
        <v>0</v>
      </c>
      <c r="F173">
        <f>'5a - Savings Tracker'!F215</f>
        <v>0</v>
      </c>
      <c r="G173">
        <f>'5a - Savings Tracker'!G215</f>
        <v>0</v>
      </c>
      <c r="H173">
        <f>'5a - Savings Tracker'!H215</f>
        <v>0</v>
      </c>
      <c r="I173">
        <f>'5a - Savings Tracker'!J215</f>
        <v>0</v>
      </c>
      <c r="J173">
        <f>'5a - Savings Tracker'!K215</f>
        <v>0</v>
      </c>
      <c r="K173">
        <f>'5a - Savings Tracker'!L215</f>
        <v>0</v>
      </c>
      <c r="L173">
        <f>'5a - Savings Tracker'!M215</f>
        <v>0</v>
      </c>
      <c r="M173">
        <f>'5a - Savings Tracker'!N215</f>
        <v>0</v>
      </c>
      <c r="N173">
        <f>'5a - Savings Tracker'!O215</f>
        <v>0</v>
      </c>
      <c r="O173">
        <f>'5a - Savings Tracker'!P215</f>
        <v>0</v>
      </c>
      <c r="P173">
        <f>'5a - Savings Tracker'!Q215</f>
        <v>0</v>
      </c>
      <c r="Q173">
        <f>'5a - Savings Tracker'!R215</f>
        <v>0</v>
      </c>
      <c r="R173">
        <f>'5a - Savings Tracker'!S215</f>
        <v>0</v>
      </c>
      <c r="S173">
        <f>'5a - Savings Tracker'!T215</f>
        <v>0</v>
      </c>
      <c r="T173">
        <f>'5a - Savings Tracker'!U215</f>
        <v>0</v>
      </c>
      <c r="U173">
        <f>'5a - Savings Tracker'!V215</f>
        <v>0</v>
      </c>
      <c r="V173">
        <f>'5a - Savings Tracker'!W215</f>
        <v>0</v>
      </c>
      <c r="W173">
        <f>'5a - Savings Tracker'!X215</f>
        <v>0</v>
      </c>
      <c r="X173">
        <f>'5a - Savings Tracker'!Y215</f>
        <v>0</v>
      </c>
      <c r="Y173">
        <f>'5a - Savings Tracker'!Z215</f>
        <v>0</v>
      </c>
      <c r="Z173">
        <f>'5a - Savings Tracker'!AA215</f>
        <v>0</v>
      </c>
      <c r="AA173">
        <f>'5a - Savings Tracker'!AB215</f>
        <v>0</v>
      </c>
      <c r="AB173">
        <f>'5a - Savings Tracker'!AC215</f>
        <v>0</v>
      </c>
      <c r="AC173">
        <f>'5a - Savings Tracker'!AD215</f>
        <v>0</v>
      </c>
      <c r="AD173" t="str">
        <f>'5a - Savings Tracker'!AE215</f>
        <v/>
      </c>
      <c r="AE173" t="str">
        <f>'5a - Savings Tracker'!AF215</f>
        <v/>
      </c>
      <c r="AF173" t="str">
        <f>'5a - Savings Tracker'!AG215</f>
        <v/>
      </c>
      <c r="AG173" t="str">
        <f>'5a - Savings Tracker'!AH215</f>
        <v/>
      </c>
      <c r="AH173" t="str">
        <f>'5a - Savings Tracker'!AI215</f>
        <v/>
      </c>
      <c r="AI173" t="str">
        <f>'5a - Savings Tracker'!AJ215</f>
        <v/>
      </c>
      <c r="AJ173" t="str">
        <f>'5a - Savings Tracker'!AK215</f>
        <v/>
      </c>
      <c r="AK173" t="str">
        <f>'5a - Savings Tracker'!AL215</f>
        <v/>
      </c>
    </row>
    <row r="174" spans="1:37">
      <c r="A174">
        <f>'5a - Savings Tracker'!A216</f>
        <v>173</v>
      </c>
      <c r="B174" t="str">
        <f>'5a - Savings Tracker'!B216</f>
        <v>Swansea Bay UHB</v>
      </c>
      <c r="C174">
        <f>'5a - Savings Tracker'!C216</f>
        <v>0</v>
      </c>
      <c r="D174">
        <f>'5a - Savings Tracker'!D216</f>
        <v>0</v>
      </c>
      <c r="E174">
        <f>'5a - Savings Tracker'!E216</f>
        <v>0</v>
      </c>
      <c r="F174">
        <f>'5a - Savings Tracker'!F216</f>
        <v>0</v>
      </c>
      <c r="G174">
        <f>'5a - Savings Tracker'!G216</f>
        <v>0</v>
      </c>
      <c r="H174">
        <f>'5a - Savings Tracker'!H216</f>
        <v>0</v>
      </c>
      <c r="I174">
        <f>'5a - Savings Tracker'!J216</f>
        <v>0</v>
      </c>
      <c r="J174">
        <f>'5a - Savings Tracker'!K216</f>
        <v>0</v>
      </c>
      <c r="K174">
        <f>'5a - Savings Tracker'!L216</f>
        <v>0</v>
      </c>
      <c r="L174">
        <f>'5a - Savings Tracker'!M216</f>
        <v>0</v>
      </c>
      <c r="M174">
        <f>'5a - Savings Tracker'!N216</f>
        <v>0</v>
      </c>
      <c r="N174">
        <f>'5a - Savings Tracker'!O216</f>
        <v>0</v>
      </c>
      <c r="O174">
        <f>'5a - Savings Tracker'!P216</f>
        <v>0</v>
      </c>
      <c r="P174">
        <f>'5a - Savings Tracker'!Q216</f>
        <v>0</v>
      </c>
      <c r="Q174">
        <f>'5a - Savings Tracker'!R216</f>
        <v>0</v>
      </c>
      <c r="R174">
        <f>'5a - Savings Tracker'!S216</f>
        <v>0</v>
      </c>
      <c r="S174">
        <f>'5a - Savings Tracker'!T216</f>
        <v>0</v>
      </c>
      <c r="T174">
        <f>'5a - Savings Tracker'!U216</f>
        <v>0</v>
      </c>
      <c r="U174">
        <f>'5a - Savings Tracker'!V216</f>
        <v>0</v>
      </c>
      <c r="V174">
        <f>'5a - Savings Tracker'!W216</f>
        <v>0</v>
      </c>
      <c r="W174">
        <f>'5a - Savings Tracker'!X216</f>
        <v>0</v>
      </c>
      <c r="X174">
        <f>'5a - Savings Tracker'!Y216</f>
        <v>0</v>
      </c>
      <c r="Y174">
        <f>'5a - Savings Tracker'!Z216</f>
        <v>0</v>
      </c>
      <c r="Z174">
        <f>'5a - Savings Tracker'!AA216</f>
        <v>0</v>
      </c>
      <c r="AA174">
        <f>'5a - Savings Tracker'!AB216</f>
        <v>0</v>
      </c>
      <c r="AB174">
        <f>'5a - Savings Tracker'!AC216</f>
        <v>0</v>
      </c>
      <c r="AC174">
        <f>'5a - Savings Tracker'!AD216</f>
        <v>0</v>
      </c>
      <c r="AD174" t="str">
        <f>'5a - Savings Tracker'!AE216</f>
        <v/>
      </c>
      <c r="AE174" t="str">
        <f>'5a - Savings Tracker'!AF216</f>
        <v/>
      </c>
      <c r="AF174" t="str">
        <f>'5a - Savings Tracker'!AG216</f>
        <v/>
      </c>
      <c r="AG174" t="str">
        <f>'5a - Savings Tracker'!AH216</f>
        <v/>
      </c>
      <c r="AH174" t="str">
        <f>'5a - Savings Tracker'!AI216</f>
        <v/>
      </c>
      <c r="AI174" t="str">
        <f>'5a - Savings Tracker'!AJ216</f>
        <v/>
      </c>
      <c r="AJ174" t="str">
        <f>'5a - Savings Tracker'!AK216</f>
        <v/>
      </c>
      <c r="AK174" t="str">
        <f>'5a - Savings Tracker'!AL216</f>
        <v/>
      </c>
    </row>
    <row r="175" spans="1:37">
      <c r="A175">
        <f>'5a - Savings Tracker'!A217</f>
        <v>174</v>
      </c>
      <c r="B175" t="str">
        <f>'5a - Savings Tracker'!B217</f>
        <v>Swansea Bay UHB</v>
      </c>
      <c r="C175">
        <f>'5a - Savings Tracker'!C217</f>
        <v>0</v>
      </c>
      <c r="D175">
        <f>'5a - Savings Tracker'!D217</f>
        <v>0</v>
      </c>
      <c r="E175">
        <f>'5a - Savings Tracker'!E217</f>
        <v>0</v>
      </c>
      <c r="F175">
        <f>'5a - Savings Tracker'!F217</f>
        <v>0</v>
      </c>
      <c r="G175">
        <f>'5a - Savings Tracker'!G217</f>
        <v>0</v>
      </c>
      <c r="H175">
        <f>'5a - Savings Tracker'!H217</f>
        <v>0</v>
      </c>
      <c r="I175">
        <f>'5a - Savings Tracker'!J217</f>
        <v>0</v>
      </c>
      <c r="J175">
        <f>'5a - Savings Tracker'!K217</f>
        <v>0</v>
      </c>
      <c r="K175">
        <f>'5a - Savings Tracker'!L217</f>
        <v>0</v>
      </c>
      <c r="L175">
        <f>'5a - Savings Tracker'!M217</f>
        <v>0</v>
      </c>
      <c r="M175">
        <f>'5a - Savings Tracker'!N217</f>
        <v>0</v>
      </c>
      <c r="N175">
        <f>'5a - Savings Tracker'!O217</f>
        <v>0</v>
      </c>
      <c r="O175">
        <f>'5a - Savings Tracker'!P217</f>
        <v>0</v>
      </c>
      <c r="P175">
        <f>'5a - Savings Tracker'!Q217</f>
        <v>0</v>
      </c>
      <c r="Q175">
        <f>'5a - Savings Tracker'!R217</f>
        <v>0</v>
      </c>
      <c r="R175">
        <f>'5a - Savings Tracker'!S217</f>
        <v>0</v>
      </c>
      <c r="S175">
        <f>'5a - Savings Tracker'!T217</f>
        <v>0</v>
      </c>
      <c r="T175">
        <f>'5a - Savings Tracker'!U217</f>
        <v>0</v>
      </c>
      <c r="U175">
        <f>'5a - Savings Tracker'!V217</f>
        <v>0</v>
      </c>
      <c r="V175">
        <f>'5a - Savings Tracker'!W217</f>
        <v>0</v>
      </c>
      <c r="W175">
        <f>'5a - Savings Tracker'!X217</f>
        <v>0</v>
      </c>
      <c r="X175">
        <f>'5a - Savings Tracker'!Y217</f>
        <v>0</v>
      </c>
      <c r="Y175">
        <f>'5a - Savings Tracker'!Z217</f>
        <v>0</v>
      </c>
      <c r="Z175">
        <f>'5a - Savings Tracker'!AA217</f>
        <v>0</v>
      </c>
      <c r="AA175">
        <f>'5a - Savings Tracker'!AB217</f>
        <v>0</v>
      </c>
      <c r="AB175">
        <f>'5a - Savings Tracker'!AC217</f>
        <v>0</v>
      </c>
      <c r="AC175">
        <f>'5a - Savings Tracker'!AD217</f>
        <v>0</v>
      </c>
      <c r="AD175" t="str">
        <f>'5a - Savings Tracker'!AE217</f>
        <v/>
      </c>
      <c r="AE175" t="str">
        <f>'5a - Savings Tracker'!AF217</f>
        <v/>
      </c>
      <c r="AF175" t="str">
        <f>'5a - Savings Tracker'!AG217</f>
        <v/>
      </c>
      <c r="AG175" t="str">
        <f>'5a - Savings Tracker'!AH217</f>
        <v/>
      </c>
      <c r="AH175" t="str">
        <f>'5a - Savings Tracker'!AI217</f>
        <v/>
      </c>
      <c r="AI175" t="str">
        <f>'5a - Savings Tracker'!AJ217</f>
        <v/>
      </c>
      <c r="AJ175" t="str">
        <f>'5a - Savings Tracker'!AK217</f>
        <v/>
      </c>
      <c r="AK175" t="str">
        <f>'5a - Savings Tracker'!AL217</f>
        <v/>
      </c>
    </row>
    <row r="176" spans="1:37">
      <c r="A176">
        <f>'5a - Savings Tracker'!A218</f>
        <v>175</v>
      </c>
      <c r="B176" t="str">
        <f>'5a - Savings Tracker'!B218</f>
        <v>Swansea Bay UHB</v>
      </c>
      <c r="C176">
        <f>'5a - Savings Tracker'!C218</f>
        <v>0</v>
      </c>
      <c r="D176">
        <f>'5a - Savings Tracker'!D218</f>
        <v>0</v>
      </c>
      <c r="E176">
        <f>'5a - Savings Tracker'!E218</f>
        <v>0</v>
      </c>
      <c r="F176">
        <f>'5a - Savings Tracker'!F218</f>
        <v>0</v>
      </c>
      <c r="G176">
        <f>'5a - Savings Tracker'!G218</f>
        <v>0</v>
      </c>
      <c r="H176">
        <f>'5a - Savings Tracker'!H218</f>
        <v>0</v>
      </c>
      <c r="I176">
        <f>'5a - Savings Tracker'!J218</f>
        <v>0</v>
      </c>
      <c r="J176">
        <f>'5a - Savings Tracker'!K218</f>
        <v>0</v>
      </c>
      <c r="K176">
        <f>'5a - Savings Tracker'!L218</f>
        <v>0</v>
      </c>
      <c r="L176">
        <f>'5a - Savings Tracker'!M218</f>
        <v>0</v>
      </c>
      <c r="M176">
        <f>'5a - Savings Tracker'!N218</f>
        <v>0</v>
      </c>
      <c r="N176">
        <f>'5a - Savings Tracker'!O218</f>
        <v>0</v>
      </c>
      <c r="O176">
        <f>'5a - Savings Tracker'!P218</f>
        <v>0</v>
      </c>
      <c r="P176">
        <f>'5a - Savings Tracker'!Q218</f>
        <v>0</v>
      </c>
      <c r="Q176">
        <f>'5a - Savings Tracker'!R218</f>
        <v>0</v>
      </c>
      <c r="R176">
        <f>'5a - Savings Tracker'!S218</f>
        <v>0</v>
      </c>
      <c r="S176">
        <f>'5a - Savings Tracker'!T218</f>
        <v>0</v>
      </c>
      <c r="T176">
        <f>'5a - Savings Tracker'!U218</f>
        <v>0</v>
      </c>
      <c r="U176">
        <f>'5a - Savings Tracker'!V218</f>
        <v>0</v>
      </c>
      <c r="V176">
        <f>'5a - Savings Tracker'!W218</f>
        <v>0</v>
      </c>
      <c r="W176">
        <f>'5a - Savings Tracker'!X218</f>
        <v>0</v>
      </c>
      <c r="X176">
        <f>'5a - Savings Tracker'!Y218</f>
        <v>0</v>
      </c>
      <c r="Y176">
        <f>'5a - Savings Tracker'!Z218</f>
        <v>0</v>
      </c>
      <c r="Z176">
        <f>'5a - Savings Tracker'!AA218</f>
        <v>0</v>
      </c>
      <c r="AA176">
        <f>'5a - Savings Tracker'!AB218</f>
        <v>0</v>
      </c>
      <c r="AB176">
        <f>'5a - Savings Tracker'!AC218</f>
        <v>0</v>
      </c>
      <c r="AC176">
        <f>'5a - Savings Tracker'!AD218</f>
        <v>0</v>
      </c>
      <c r="AD176" t="str">
        <f>'5a - Savings Tracker'!AE218</f>
        <v/>
      </c>
      <c r="AE176" t="str">
        <f>'5a - Savings Tracker'!AF218</f>
        <v/>
      </c>
      <c r="AF176" t="str">
        <f>'5a - Savings Tracker'!AG218</f>
        <v/>
      </c>
      <c r="AG176" t="str">
        <f>'5a - Savings Tracker'!AH218</f>
        <v/>
      </c>
      <c r="AH176" t="str">
        <f>'5a - Savings Tracker'!AI218</f>
        <v/>
      </c>
      <c r="AI176" t="str">
        <f>'5a - Savings Tracker'!AJ218</f>
        <v/>
      </c>
      <c r="AJ176" t="str">
        <f>'5a - Savings Tracker'!AK218</f>
        <v/>
      </c>
      <c r="AK176" t="str">
        <f>'5a - Savings Tracker'!AL218</f>
        <v/>
      </c>
    </row>
    <row r="177" spans="1:37">
      <c r="A177">
        <f>'5a - Savings Tracker'!A219</f>
        <v>176</v>
      </c>
      <c r="B177" t="str">
        <f>'5a - Savings Tracker'!B219</f>
        <v>Swansea Bay UHB</v>
      </c>
      <c r="C177">
        <f>'5a - Savings Tracker'!C219</f>
        <v>0</v>
      </c>
      <c r="D177">
        <f>'5a - Savings Tracker'!D219</f>
        <v>0</v>
      </c>
      <c r="E177">
        <f>'5a - Savings Tracker'!E219</f>
        <v>0</v>
      </c>
      <c r="F177">
        <f>'5a - Savings Tracker'!F219</f>
        <v>0</v>
      </c>
      <c r="G177">
        <f>'5a - Savings Tracker'!G219</f>
        <v>0</v>
      </c>
      <c r="H177">
        <f>'5a - Savings Tracker'!H219</f>
        <v>0</v>
      </c>
      <c r="I177">
        <f>'5a - Savings Tracker'!J219</f>
        <v>0</v>
      </c>
      <c r="J177">
        <f>'5a - Savings Tracker'!K219</f>
        <v>0</v>
      </c>
      <c r="K177">
        <f>'5a - Savings Tracker'!L219</f>
        <v>0</v>
      </c>
      <c r="L177">
        <f>'5a - Savings Tracker'!M219</f>
        <v>0</v>
      </c>
      <c r="M177">
        <f>'5a - Savings Tracker'!N219</f>
        <v>0</v>
      </c>
      <c r="N177">
        <f>'5a - Savings Tracker'!O219</f>
        <v>0</v>
      </c>
      <c r="O177">
        <f>'5a - Savings Tracker'!P219</f>
        <v>0</v>
      </c>
      <c r="P177">
        <f>'5a - Savings Tracker'!Q219</f>
        <v>0</v>
      </c>
      <c r="Q177">
        <f>'5a - Savings Tracker'!R219</f>
        <v>0</v>
      </c>
      <c r="R177">
        <f>'5a - Savings Tracker'!S219</f>
        <v>0</v>
      </c>
      <c r="S177">
        <f>'5a - Savings Tracker'!T219</f>
        <v>0</v>
      </c>
      <c r="T177">
        <f>'5a - Savings Tracker'!U219</f>
        <v>0</v>
      </c>
      <c r="U177">
        <f>'5a - Savings Tracker'!V219</f>
        <v>0</v>
      </c>
      <c r="V177">
        <f>'5a - Savings Tracker'!W219</f>
        <v>0</v>
      </c>
      <c r="W177">
        <f>'5a - Savings Tracker'!X219</f>
        <v>0</v>
      </c>
      <c r="X177">
        <f>'5a - Savings Tracker'!Y219</f>
        <v>0</v>
      </c>
      <c r="Y177">
        <f>'5a - Savings Tracker'!Z219</f>
        <v>0</v>
      </c>
      <c r="Z177">
        <f>'5a - Savings Tracker'!AA219</f>
        <v>0</v>
      </c>
      <c r="AA177">
        <f>'5a - Savings Tracker'!AB219</f>
        <v>0</v>
      </c>
      <c r="AB177">
        <f>'5a - Savings Tracker'!AC219</f>
        <v>0</v>
      </c>
      <c r="AC177">
        <f>'5a - Savings Tracker'!AD219</f>
        <v>0</v>
      </c>
      <c r="AD177" t="str">
        <f>'5a - Savings Tracker'!AE219</f>
        <v/>
      </c>
      <c r="AE177" t="str">
        <f>'5a - Savings Tracker'!AF219</f>
        <v/>
      </c>
      <c r="AF177" t="str">
        <f>'5a - Savings Tracker'!AG219</f>
        <v/>
      </c>
      <c r="AG177" t="str">
        <f>'5a - Savings Tracker'!AH219</f>
        <v/>
      </c>
      <c r="AH177" t="str">
        <f>'5a - Savings Tracker'!AI219</f>
        <v/>
      </c>
      <c r="AI177" t="str">
        <f>'5a - Savings Tracker'!AJ219</f>
        <v/>
      </c>
      <c r="AJ177" t="str">
        <f>'5a - Savings Tracker'!AK219</f>
        <v/>
      </c>
      <c r="AK177" t="str">
        <f>'5a - Savings Tracker'!AL219</f>
        <v/>
      </c>
    </row>
    <row r="178" spans="1:37">
      <c r="A178">
        <f>'5a - Savings Tracker'!A220</f>
        <v>177</v>
      </c>
      <c r="B178" t="str">
        <f>'5a - Savings Tracker'!B220</f>
        <v>Swansea Bay UHB</v>
      </c>
      <c r="C178">
        <f>'5a - Savings Tracker'!C220</f>
        <v>0</v>
      </c>
      <c r="D178">
        <f>'5a - Savings Tracker'!D220</f>
        <v>0</v>
      </c>
      <c r="E178">
        <f>'5a - Savings Tracker'!E220</f>
        <v>0</v>
      </c>
      <c r="F178">
        <f>'5a - Savings Tracker'!F220</f>
        <v>0</v>
      </c>
      <c r="G178">
        <f>'5a - Savings Tracker'!G220</f>
        <v>0</v>
      </c>
      <c r="H178">
        <f>'5a - Savings Tracker'!H220</f>
        <v>0</v>
      </c>
      <c r="I178">
        <f>'5a - Savings Tracker'!J220</f>
        <v>0</v>
      </c>
      <c r="J178">
        <f>'5a - Savings Tracker'!K220</f>
        <v>0</v>
      </c>
      <c r="K178">
        <f>'5a - Savings Tracker'!L220</f>
        <v>0</v>
      </c>
      <c r="L178">
        <f>'5a - Savings Tracker'!M220</f>
        <v>0</v>
      </c>
      <c r="M178">
        <f>'5a - Savings Tracker'!N220</f>
        <v>0</v>
      </c>
      <c r="N178">
        <f>'5a - Savings Tracker'!O220</f>
        <v>0</v>
      </c>
      <c r="O178">
        <f>'5a - Savings Tracker'!P220</f>
        <v>0</v>
      </c>
      <c r="P178">
        <f>'5a - Savings Tracker'!Q220</f>
        <v>0</v>
      </c>
      <c r="Q178">
        <f>'5a - Savings Tracker'!R220</f>
        <v>0</v>
      </c>
      <c r="R178">
        <f>'5a - Savings Tracker'!S220</f>
        <v>0</v>
      </c>
      <c r="S178">
        <f>'5a - Savings Tracker'!T220</f>
        <v>0</v>
      </c>
      <c r="T178">
        <f>'5a - Savings Tracker'!U220</f>
        <v>0</v>
      </c>
      <c r="U178">
        <f>'5a - Savings Tracker'!V220</f>
        <v>0</v>
      </c>
      <c r="V178">
        <f>'5a - Savings Tracker'!W220</f>
        <v>0</v>
      </c>
      <c r="W178">
        <f>'5a - Savings Tracker'!X220</f>
        <v>0</v>
      </c>
      <c r="X178">
        <f>'5a - Savings Tracker'!Y220</f>
        <v>0</v>
      </c>
      <c r="Y178">
        <f>'5a - Savings Tracker'!Z220</f>
        <v>0</v>
      </c>
      <c r="Z178">
        <f>'5a - Savings Tracker'!AA220</f>
        <v>0</v>
      </c>
      <c r="AA178">
        <f>'5a - Savings Tracker'!AB220</f>
        <v>0</v>
      </c>
      <c r="AB178">
        <f>'5a - Savings Tracker'!AC220</f>
        <v>0</v>
      </c>
      <c r="AC178">
        <f>'5a - Savings Tracker'!AD220</f>
        <v>0</v>
      </c>
      <c r="AD178" t="str">
        <f>'5a - Savings Tracker'!AE220</f>
        <v/>
      </c>
      <c r="AE178" t="str">
        <f>'5a - Savings Tracker'!AF220</f>
        <v/>
      </c>
      <c r="AF178" t="str">
        <f>'5a - Savings Tracker'!AG220</f>
        <v/>
      </c>
      <c r="AG178" t="str">
        <f>'5a - Savings Tracker'!AH220</f>
        <v/>
      </c>
      <c r="AH178" t="str">
        <f>'5a - Savings Tracker'!AI220</f>
        <v/>
      </c>
      <c r="AI178" t="str">
        <f>'5a - Savings Tracker'!AJ220</f>
        <v/>
      </c>
      <c r="AJ178" t="str">
        <f>'5a - Savings Tracker'!AK220</f>
        <v/>
      </c>
      <c r="AK178" t="str">
        <f>'5a - Savings Tracker'!AL220</f>
        <v/>
      </c>
    </row>
    <row r="179" spans="1:37">
      <c r="A179">
        <f>'5a - Savings Tracker'!A221</f>
        <v>178</v>
      </c>
      <c r="B179" t="str">
        <f>'5a - Savings Tracker'!B221</f>
        <v>Swansea Bay UHB</v>
      </c>
      <c r="C179">
        <f>'5a - Savings Tracker'!C221</f>
        <v>0</v>
      </c>
      <c r="D179">
        <f>'5a - Savings Tracker'!D221</f>
        <v>0</v>
      </c>
      <c r="E179">
        <f>'5a - Savings Tracker'!E221</f>
        <v>0</v>
      </c>
      <c r="F179">
        <f>'5a - Savings Tracker'!F221</f>
        <v>0</v>
      </c>
      <c r="G179">
        <f>'5a - Savings Tracker'!G221</f>
        <v>0</v>
      </c>
      <c r="H179">
        <f>'5a - Savings Tracker'!H221</f>
        <v>0</v>
      </c>
      <c r="I179">
        <f>'5a - Savings Tracker'!J221</f>
        <v>0</v>
      </c>
      <c r="J179">
        <f>'5a - Savings Tracker'!K221</f>
        <v>0</v>
      </c>
      <c r="K179">
        <f>'5a - Savings Tracker'!L221</f>
        <v>0</v>
      </c>
      <c r="L179">
        <f>'5a - Savings Tracker'!M221</f>
        <v>0</v>
      </c>
      <c r="M179">
        <f>'5a - Savings Tracker'!N221</f>
        <v>0</v>
      </c>
      <c r="N179">
        <f>'5a - Savings Tracker'!O221</f>
        <v>0</v>
      </c>
      <c r="O179">
        <f>'5a - Savings Tracker'!P221</f>
        <v>0</v>
      </c>
      <c r="P179">
        <f>'5a - Savings Tracker'!Q221</f>
        <v>0</v>
      </c>
      <c r="Q179">
        <f>'5a - Savings Tracker'!R221</f>
        <v>0</v>
      </c>
      <c r="R179">
        <f>'5a - Savings Tracker'!S221</f>
        <v>0</v>
      </c>
      <c r="S179">
        <f>'5a - Savings Tracker'!T221</f>
        <v>0</v>
      </c>
      <c r="T179">
        <f>'5a - Savings Tracker'!U221</f>
        <v>0</v>
      </c>
      <c r="U179">
        <f>'5a - Savings Tracker'!V221</f>
        <v>0</v>
      </c>
      <c r="V179">
        <f>'5a - Savings Tracker'!W221</f>
        <v>0</v>
      </c>
      <c r="W179">
        <f>'5a - Savings Tracker'!X221</f>
        <v>0</v>
      </c>
      <c r="X179">
        <f>'5a - Savings Tracker'!Y221</f>
        <v>0</v>
      </c>
      <c r="Y179">
        <f>'5a - Savings Tracker'!Z221</f>
        <v>0</v>
      </c>
      <c r="Z179">
        <f>'5a - Savings Tracker'!AA221</f>
        <v>0</v>
      </c>
      <c r="AA179">
        <f>'5a - Savings Tracker'!AB221</f>
        <v>0</v>
      </c>
      <c r="AB179">
        <f>'5a - Savings Tracker'!AC221</f>
        <v>0</v>
      </c>
      <c r="AC179">
        <f>'5a - Savings Tracker'!AD221</f>
        <v>0</v>
      </c>
      <c r="AD179" t="str">
        <f>'5a - Savings Tracker'!AE221</f>
        <v/>
      </c>
      <c r="AE179" t="str">
        <f>'5a - Savings Tracker'!AF221</f>
        <v/>
      </c>
      <c r="AF179" t="str">
        <f>'5a - Savings Tracker'!AG221</f>
        <v/>
      </c>
      <c r="AG179" t="str">
        <f>'5a - Savings Tracker'!AH221</f>
        <v/>
      </c>
      <c r="AH179" t="str">
        <f>'5a - Savings Tracker'!AI221</f>
        <v/>
      </c>
      <c r="AI179" t="str">
        <f>'5a - Savings Tracker'!AJ221</f>
        <v/>
      </c>
      <c r="AJ179" t="str">
        <f>'5a - Savings Tracker'!AK221</f>
        <v/>
      </c>
      <c r="AK179" t="str">
        <f>'5a - Savings Tracker'!AL221</f>
        <v/>
      </c>
    </row>
    <row r="180" spans="1:37">
      <c r="A180">
        <f>'5a - Savings Tracker'!A222</f>
        <v>179</v>
      </c>
      <c r="B180" t="str">
        <f>'5a - Savings Tracker'!B222</f>
        <v>Swansea Bay UHB</v>
      </c>
      <c r="C180">
        <f>'5a - Savings Tracker'!C222</f>
        <v>0</v>
      </c>
      <c r="D180">
        <f>'5a - Savings Tracker'!D222</f>
        <v>0</v>
      </c>
      <c r="E180">
        <f>'5a - Savings Tracker'!E222</f>
        <v>0</v>
      </c>
      <c r="F180">
        <f>'5a - Savings Tracker'!F222</f>
        <v>0</v>
      </c>
      <c r="G180">
        <f>'5a - Savings Tracker'!G222</f>
        <v>0</v>
      </c>
      <c r="H180">
        <f>'5a - Savings Tracker'!H222</f>
        <v>0</v>
      </c>
      <c r="I180">
        <f>'5a - Savings Tracker'!J222</f>
        <v>0</v>
      </c>
      <c r="J180">
        <f>'5a - Savings Tracker'!K222</f>
        <v>0</v>
      </c>
      <c r="K180">
        <f>'5a - Savings Tracker'!L222</f>
        <v>0</v>
      </c>
      <c r="L180">
        <f>'5a - Savings Tracker'!M222</f>
        <v>0</v>
      </c>
      <c r="M180">
        <f>'5a - Savings Tracker'!N222</f>
        <v>0</v>
      </c>
      <c r="N180">
        <f>'5a - Savings Tracker'!O222</f>
        <v>0</v>
      </c>
      <c r="O180">
        <f>'5a - Savings Tracker'!P222</f>
        <v>0</v>
      </c>
      <c r="P180">
        <f>'5a - Savings Tracker'!Q222</f>
        <v>0</v>
      </c>
      <c r="Q180">
        <f>'5a - Savings Tracker'!R222</f>
        <v>0</v>
      </c>
      <c r="R180">
        <f>'5a - Savings Tracker'!S222</f>
        <v>0</v>
      </c>
      <c r="S180">
        <f>'5a - Savings Tracker'!T222</f>
        <v>0</v>
      </c>
      <c r="T180">
        <f>'5a - Savings Tracker'!U222</f>
        <v>0</v>
      </c>
      <c r="U180">
        <f>'5a - Savings Tracker'!V222</f>
        <v>0</v>
      </c>
      <c r="V180">
        <f>'5a - Savings Tracker'!W222</f>
        <v>0</v>
      </c>
      <c r="W180">
        <f>'5a - Savings Tracker'!X222</f>
        <v>0</v>
      </c>
      <c r="X180">
        <f>'5a - Savings Tracker'!Y222</f>
        <v>0</v>
      </c>
      <c r="Y180">
        <f>'5a - Savings Tracker'!Z222</f>
        <v>0</v>
      </c>
      <c r="Z180">
        <f>'5a - Savings Tracker'!AA222</f>
        <v>0</v>
      </c>
      <c r="AA180">
        <f>'5a - Savings Tracker'!AB222</f>
        <v>0</v>
      </c>
      <c r="AB180">
        <f>'5a - Savings Tracker'!AC222</f>
        <v>0</v>
      </c>
      <c r="AC180">
        <f>'5a - Savings Tracker'!AD222</f>
        <v>0</v>
      </c>
      <c r="AD180" t="str">
        <f>'5a - Savings Tracker'!AE222</f>
        <v/>
      </c>
      <c r="AE180" t="str">
        <f>'5a - Savings Tracker'!AF222</f>
        <v/>
      </c>
      <c r="AF180" t="str">
        <f>'5a - Savings Tracker'!AG222</f>
        <v/>
      </c>
      <c r="AG180" t="str">
        <f>'5a - Savings Tracker'!AH222</f>
        <v/>
      </c>
      <c r="AH180" t="str">
        <f>'5a - Savings Tracker'!AI222</f>
        <v/>
      </c>
      <c r="AI180" t="str">
        <f>'5a - Savings Tracker'!AJ222</f>
        <v/>
      </c>
      <c r="AJ180" t="str">
        <f>'5a - Savings Tracker'!AK222</f>
        <v/>
      </c>
      <c r="AK180" t="str">
        <f>'5a - Savings Tracker'!AL222</f>
        <v/>
      </c>
    </row>
    <row r="181" spans="1:37">
      <c r="A181">
        <f>'5a - Savings Tracker'!A223</f>
        <v>180</v>
      </c>
      <c r="B181" t="str">
        <f>'5a - Savings Tracker'!B223</f>
        <v>Swansea Bay UHB</v>
      </c>
      <c r="C181">
        <f>'5a - Savings Tracker'!C223</f>
        <v>0</v>
      </c>
      <c r="D181">
        <f>'5a - Savings Tracker'!D223</f>
        <v>0</v>
      </c>
      <c r="E181">
        <f>'5a - Savings Tracker'!E223</f>
        <v>0</v>
      </c>
      <c r="F181">
        <f>'5a - Savings Tracker'!F223</f>
        <v>0</v>
      </c>
      <c r="G181">
        <f>'5a - Savings Tracker'!G223</f>
        <v>0</v>
      </c>
      <c r="H181">
        <f>'5a - Savings Tracker'!H223</f>
        <v>0</v>
      </c>
      <c r="I181">
        <f>'5a - Savings Tracker'!J223</f>
        <v>0</v>
      </c>
      <c r="J181">
        <f>'5a - Savings Tracker'!K223</f>
        <v>0</v>
      </c>
      <c r="K181">
        <f>'5a - Savings Tracker'!L223</f>
        <v>0</v>
      </c>
      <c r="L181">
        <f>'5a - Savings Tracker'!M223</f>
        <v>0</v>
      </c>
      <c r="M181">
        <f>'5a - Savings Tracker'!N223</f>
        <v>0</v>
      </c>
      <c r="N181">
        <f>'5a - Savings Tracker'!O223</f>
        <v>0</v>
      </c>
      <c r="O181">
        <f>'5a - Savings Tracker'!P223</f>
        <v>0</v>
      </c>
      <c r="P181">
        <f>'5a - Savings Tracker'!Q223</f>
        <v>0</v>
      </c>
      <c r="Q181">
        <f>'5a - Savings Tracker'!R223</f>
        <v>0</v>
      </c>
      <c r="R181">
        <f>'5a - Savings Tracker'!S223</f>
        <v>0</v>
      </c>
      <c r="S181">
        <f>'5a - Savings Tracker'!T223</f>
        <v>0</v>
      </c>
      <c r="T181">
        <f>'5a - Savings Tracker'!U223</f>
        <v>0</v>
      </c>
      <c r="U181">
        <f>'5a - Savings Tracker'!V223</f>
        <v>0</v>
      </c>
      <c r="V181">
        <f>'5a - Savings Tracker'!W223</f>
        <v>0</v>
      </c>
      <c r="W181">
        <f>'5a - Savings Tracker'!X223</f>
        <v>0</v>
      </c>
      <c r="X181">
        <f>'5a - Savings Tracker'!Y223</f>
        <v>0</v>
      </c>
      <c r="Y181">
        <f>'5a - Savings Tracker'!Z223</f>
        <v>0</v>
      </c>
      <c r="Z181">
        <f>'5a - Savings Tracker'!AA223</f>
        <v>0</v>
      </c>
      <c r="AA181">
        <f>'5a - Savings Tracker'!AB223</f>
        <v>0</v>
      </c>
      <c r="AB181">
        <f>'5a - Savings Tracker'!AC223</f>
        <v>0</v>
      </c>
      <c r="AC181">
        <f>'5a - Savings Tracker'!AD223</f>
        <v>0</v>
      </c>
      <c r="AD181" t="str">
        <f>'5a - Savings Tracker'!AE223</f>
        <v/>
      </c>
      <c r="AE181" t="str">
        <f>'5a - Savings Tracker'!AF223</f>
        <v/>
      </c>
      <c r="AF181" t="str">
        <f>'5a - Savings Tracker'!AG223</f>
        <v/>
      </c>
      <c r="AG181" t="str">
        <f>'5a - Savings Tracker'!AH223</f>
        <v/>
      </c>
      <c r="AH181" t="str">
        <f>'5a - Savings Tracker'!AI223</f>
        <v/>
      </c>
      <c r="AI181" t="str">
        <f>'5a - Savings Tracker'!AJ223</f>
        <v/>
      </c>
      <c r="AJ181" t="str">
        <f>'5a - Savings Tracker'!AK223</f>
        <v/>
      </c>
      <c r="AK181" t="str">
        <f>'5a - Savings Tracker'!AL223</f>
        <v/>
      </c>
    </row>
    <row r="182" spans="1:37">
      <c r="A182">
        <f>'5a - Savings Tracker'!A224</f>
        <v>181</v>
      </c>
      <c r="B182" t="str">
        <f>'5a - Savings Tracker'!B224</f>
        <v>Swansea Bay UHB</v>
      </c>
      <c r="C182">
        <f>'5a - Savings Tracker'!C224</f>
        <v>0</v>
      </c>
      <c r="D182">
        <f>'5a - Savings Tracker'!D224</f>
        <v>0</v>
      </c>
      <c r="E182">
        <f>'5a - Savings Tracker'!E224</f>
        <v>0</v>
      </c>
      <c r="F182">
        <f>'5a - Savings Tracker'!F224</f>
        <v>0</v>
      </c>
      <c r="G182">
        <f>'5a - Savings Tracker'!G224</f>
        <v>0</v>
      </c>
      <c r="H182">
        <f>'5a - Savings Tracker'!H224</f>
        <v>0</v>
      </c>
      <c r="I182">
        <f>'5a - Savings Tracker'!J224</f>
        <v>0</v>
      </c>
      <c r="J182">
        <f>'5a - Savings Tracker'!K224</f>
        <v>0</v>
      </c>
      <c r="K182">
        <f>'5a - Savings Tracker'!L224</f>
        <v>0</v>
      </c>
      <c r="L182">
        <f>'5a - Savings Tracker'!M224</f>
        <v>0</v>
      </c>
      <c r="M182">
        <f>'5a - Savings Tracker'!N224</f>
        <v>0</v>
      </c>
      <c r="N182">
        <f>'5a - Savings Tracker'!O224</f>
        <v>0</v>
      </c>
      <c r="O182">
        <f>'5a - Savings Tracker'!P224</f>
        <v>0</v>
      </c>
      <c r="P182">
        <f>'5a - Savings Tracker'!Q224</f>
        <v>0</v>
      </c>
      <c r="Q182">
        <f>'5a - Savings Tracker'!R224</f>
        <v>0</v>
      </c>
      <c r="R182">
        <f>'5a - Savings Tracker'!S224</f>
        <v>0</v>
      </c>
      <c r="S182">
        <f>'5a - Savings Tracker'!T224</f>
        <v>0</v>
      </c>
      <c r="T182">
        <f>'5a - Savings Tracker'!U224</f>
        <v>0</v>
      </c>
      <c r="U182">
        <f>'5a - Savings Tracker'!V224</f>
        <v>0</v>
      </c>
      <c r="V182">
        <f>'5a - Savings Tracker'!W224</f>
        <v>0</v>
      </c>
      <c r="W182">
        <f>'5a - Savings Tracker'!X224</f>
        <v>0</v>
      </c>
      <c r="X182">
        <f>'5a - Savings Tracker'!Y224</f>
        <v>0</v>
      </c>
      <c r="Y182">
        <f>'5a - Savings Tracker'!Z224</f>
        <v>0</v>
      </c>
      <c r="Z182">
        <f>'5a - Savings Tracker'!AA224</f>
        <v>0</v>
      </c>
      <c r="AA182">
        <f>'5a - Savings Tracker'!AB224</f>
        <v>0</v>
      </c>
      <c r="AB182">
        <f>'5a - Savings Tracker'!AC224</f>
        <v>0</v>
      </c>
      <c r="AC182">
        <f>'5a - Savings Tracker'!AD224</f>
        <v>0</v>
      </c>
      <c r="AD182" t="str">
        <f>'5a - Savings Tracker'!AE224</f>
        <v/>
      </c>
      <c r="AE182" t="str">
        <f>'5a - Savings Tracker'!AF224</f>
        <v/>
      </c>
      <c r="AF182" t="str">
        <f>'5a - Savings Tracker'!AG224</f>
        <v/>
      </c>
      <c r="AG182" t="str">
        <f>'5a - Savings Tracker'!AH224</f>
        <v/>
      </c>
      <c r="AH182" t="str">
        <f>'5a - Savings Tracker'!AI224</f>
        <v/>
      </c>
      <c r="AI182" t="str">
        <f>'5a - Savings Tracker'!AJ224</f>
        <v/>
      </c>
      <c r="AJ182" t="str">
        <f>'5a - Savings Tracker'!AK224</f>
        <v/>
      </c>
      <c r="AK182" t="str">
        <f>'5a - Savings Tracker'!AL224</f>
        <v/>
      </c>
    </row>
    <row r="183" spans="1:37">
      <c r="A183">
        <f>'5a - Savings Tracker'!A225</f>
        <v>182</v>
      </c>
      <c r="B183" t="str">
        <f>'5a - Savings Tracker'!B225</f>
        <v>Swansea Bay UHB</v>
      </c>
      <c r="C183">
        <f>'5a - Savings Tracker'!C225</f>
        <v>0</v>
      </c>
      <c r="D183">
        <f>'5a - Savings Tracker'!D225</f>
        <v>0</v>
      </c>
      <c r="E183">
        <f>'5a - Savings Tracker'!E225</f>
        <v>0</v>
      </c>
      <c r="F183">
        <f>'5a - Savings Tracker'!F225</f>
        <v>0</v>
      </c>
      <c r="G183">
        <f>'5a - Savings Tracker'!G225</f>
        <v>0</v>
      </c>
      <c r="H183">
        <f>'5a - Savings Tracker'!H225</f>
        <v>0</v>
      </c>
      <c r="I183">
        <f>'5a - Savings Tracker'!J225</f>
        <v>0</v>
      </c>
      <c r="J183">
        <f>'5a - Savings Tracker'!K225</f>
        <v>0</v>
      </c>
      <c r="K183">
        <f>'5a - Savings Tracker'!L225</f>
        <v>0</v>
      </c>
      <c r="L183">
        <f>'5a - Savings Tracker'!M225</f>
        <v>0</v>
      </c>
      <c r="M183">
        <f>'5a - Savings Tracker'!N225</f>
        <v>0</v>
      </c>
      <c r="N183">
        <f>'5a - Savings Tracker'!O225</f>
        <v>0</v>
      </c>
      <c r="O183">
        <f>'5a - Savings Tracker'!P225</f>
        <v>0</v>
      </c>
      <c r="P183">
        <f>'5a - Savings Tracker'!Q225</f>
        <v>0</v>
      </c>
      <c r="Q183">
        <f>'5a - Savings Tracker'!R225</f>
        <v>0</v>
      </c>
      <c r="R183">
        <f>'5a - Savings Tracker'!S225</f>
        <v>0</v>
      </c>
      <c r="S183">
        <f>'5a - Savings Tracker'!T225</f>
        <v>0</v>
      </c>
      <c r="T183">
        <f>'5a - Savings Tracker'!U225</f>
        <v>0</v>
      </c>
      <c r="U183">
        <f>'5a - Savings Tracker'!V225</f>
        <v>0</v>
      </c>
      <c r="V183">
        <f>'5a - Savings Tracker'!W225</f>
        <v>0</v>
      </c>
      <c r="W183">
        <f>'5a - Savings Tracker'!X225</f>
        <v>0</v>
      </c>
      <c r="X183">
        <f>'5a - Savings Tracker'!Y225</f>
        <v>0</v>
      </c>
      <c r="Y183">
        <f>'5a - Savings Tracker'!Z225</f>
        <v>0</v>
      </c>
      <c r="Z183">
        <f>'5a - Savings Tracker'!AA225</f>
        <v>0</v>
      </c>
      <c r="AA183">
        <f>'5a - Savings Tracker'!AB225</f>
        <v>0</v>
      </c>
      <c r="AB183">
        <f>'5a - Savings Tracker'!AC225</f>
        <v>0</v>
      </c>
      <c r="AC183">
        <f>'5a - Savings Tracker'!AD225</f>
        <v>0</v>
      </c>
      <c r="AD183" t="str">
        <f>'5a - Savings Tracker'!AE225</f>
        <v/>
      </c>
      <c r="AE183" t="str">
        <f>'5a - Savings Tracker'!AF225</f>
        <v/>
      </c>
      <c r="AF183" t="str">
        <f>'5a - Savings Tracker'!AG225</f>
        <v/>
      </c>
      <c r="AG183" t="str">
        <f>'5a - Savings Tracker'!AH225</f>
        <v/>
      </c>
      <c r="AH183" t="str">
        <f>'5a - Savings Tracker'!AI225</f>
        <v/>
      </c>
      <c r="AI183" t="str">
        <f>'5a - Savings Tracker'!AJ225</f>
        <v/>
      </c>
      <c r="AJ183" t="str">
        <f>'5a - Savings Tracker'!AK225</f>
        <v/>
      </c>
      <c r="AK183" t="str">
        <f>'5a - Savings Tracker'!AL225</f>
        <v/>
      </c>
    </row>
    <row r="184" spans="1:37">
      <c r="A184">
        <f>'5a - Savings Tracker'!A226</f>
        <v>183</v>
      </c>
      <c r="B184" t="str">
        <f>'5a - Savings Tracker'!B226</f>
        <v>Swansea Bay UHB</v>
      </c>
      <c r="C184">
        <f>'5a - Savings Tracker'!C226</f>
        <v>0</v>
      </c>
      <c r="D184">
        <f>'5a - Savings Tracker'!D226</f>
        <v>0</v>
      </c>
      <c r="E184">
        <f>'5a - Savings Tracker'!E226</f>
        <v>0</v>
      </c>
      <c r="F184">
        <f>'5a - Savings Tracker'!F226</f>
        <v>0</v>
      </c>
      <c r="G184">
        <f>'5a - Savings Tracker'!G226</f>
        <v>0</v>
      </c>
      <c r="H184">
        <f>'5a - Savings Tracker'!H226</f>
        <v>0</v>
      </c>
      <c r="I184">
        <f>'5a - Savings Tracker'!J226</f>
        <v>0</v>
      </c>
      <c r="J184">
        <f>'5a - Savings Tracker'!K226</f>
        <v>0</v>
      </c>
      <c r="K184">
        <f>'5a - Savings Tracker'!L226</f>
        <v>0</v>
      </c>
      <c r="L184">
        <f>'5a - Savings Tracker'!M226</f>
        <v>0</v>
      </c>
      <c r="M184">
        <f>'5a - Savings Tracker'!N226</f>
        <v>0</v>
      </c>
      <c r="N184">
        <f>'5a - Savings Tracker'!O226</f>
        <v>0</v>
      </c>
      <c r="O184">
        <f>'5a - Savings Tracker'!P226</f>
        <v>0</v>
      </c>
      <c r="P184">
        <f>'5a - Savings Tracker'!Q226</f>
        <v>0</v>
      </c>
      <c r="Q184">
        <f>'5a - Savings Tracker'!R226</f>
        <v>0</v>
      </c>
      <c r="R184">
        <f>'5a - Savings Tracker'!S226</f>
        <v>0</v>
      </c>
      <c r="S184">
        <f>'5a - Savings Tracker'!T226</f>
        <v>0</v>
      </c>
      <c r="T184">
        <f>'5a - Savings Tracker'!U226</f>
        <v>0</v>
      </c>
      <c r="U184">
        <f>'5a - Savings Tracker'!V226</f>
        <v>0</v>
      </c>
      <c r="V184">
        <f>'5a - Savings Tracker'!W226</f>
        <v>0</v>
      </c>
      <c r="W184">
        <f>'5a - Savings Tracker'!X226</f>
        <v>0</v>
      </c>
      <c r="X184">
        <f>'5a - Savings Tracker'!Y226</f>
        <v>0</v>
      </c>
      <c r="Y184">
        <f>'5a - Savings Tracker'!Z226</f>
        <v>0</v>
      </c>
      <c r="Z184">
        <f>'5a - Savings Tracker'!AA226</f>
        <v>0</v>
      </c>
      <c r="AA184">
        <f>'5a - Savings Tracker'!AB226</f>
        <v>0</v>
      </c>
      <c r="AB184">
        <f>'5a - Savings Tracker'!AC226</f>
        <v>0</v>
      </c>
      <c r="AC184">
        <f>'5a - Savings Tracker'!AD226</f>
        <v>0</v>
      </c>
      <c r="AD184" t="str">
        <f>'5a - Savings Tracker'!AE226</f>
        <v/>
      </c>
      <c r="AE184" t="str">
        <f>'5a - Savings Tracker'!AF226</f>
        <v/>
      </c>
      <c r="AF184" t="str">
        <f>'5a - Savings Tracker'!AG226</f>
        <v/>
      </c>
      <c r="AG184" t="str">
        <f>'5a - Savings Tracker'!AH226</f>
        <v/>
      </c>
      <c r="AH184" t="str">
        <f>'5a - Savings Tracker'!AI226</f>
        <v/>
      </c>
      <c r="AI184" t="str">
        <f>'5a - Savings Tracker'!AJ226</f>
        <v/>
      </c>
      <c r="AJ184" t="str">
        <f>'5a - Savings Tracker'!AK226</f>
        <v/>
      </c>
      <c r="AK184" t="str">
        <f>'5a - Savings Tracker'!AL226</f>
        <v/>
      </c>
    </row>
    <row r="185" spans="1:37">
      <c r="A185">
        <f>'5a - Savings Tracker'!A227</f>
        <v>184</v>
      </c>
      <c r="B185" t="str">
        <f>'5a - Savings Tracker'!B227</f>
        <v>Swansea Bay UHB</v>
      </c>
      <c r="C185">
        <f>'5a - Savings Tracker'!C227</f>
        <v>0</v>
      </c>
      <c r="D185">
        <f>'5a - Savings Tracker'!D227</f>
        <v>0</v>
      </c>
      <c r="E185">
        <f>'5a - Savings Tracker'!E227</f>
        <v>0</v>
      </c>
      <c r="F185">
        <f>'5a - Savings Tracker'!F227</f>
        <v>0</v>
      </c>
      <c r="G185">
        <f>'5a - Savings Tracker'!G227</f>
        <v>0</v>
      </c>
      <c r="H185">
        <f>'5a - Savings Tracker'!H227</f>
        <v>0</v>
      </c>
      <c r="I185">
        <f>'5a - Savings Tracker'!J227</f>
        <v>0</v>
      </c>
      <c r="J185">
        <f>'5a - Savings Tracker'!K227</f>
        <v>0</v>
      </c>
      <c r="K185">
        <f>'5a - Savings Tracker'!L227</f>
        <v>0</v>
      </c>
      <c r="L185">
        <f>'5a - Savings Tracker'!M227</f>
        <v>0</v>
      </c>
      <c r="M185">
        <f>'5a - Savings Tracker'!N227</f>
        <v>0</v>
      </c>
      <c r="N185">
        <f>'5a - Savings Tracker'!O227</f>
        <v>0</v>
      </c>
      <c r="O185">
        <f>'5a - Savings Tracker'!P227</f>
        <v>0</v>
      </c>
      <c r="P185">
        <f>'5a - Savings Tracker'!Q227</f>
        <v>0</v>
      </c>
      <c r="Q185">
        <f>'5a - Savings Tracker'!R227</f>
        <v>0</v>
      </c>
      <c r="R185">
        <f>'5a - Savings Tracker'!S227</f>
        <v>0</v>
      </c>
      <c r="S185">
        <f>'5a - Savings Tracker'!T227</f>
        <v>0</v>
      </c>
      <c r="T185">
        <f>'5a - Savings Tracker'!U227</f>
        <v>0</v>
      </c>
      <c r="U185">
        <f>'5a - Savings Tracker'!V227</f>
        <v>0</v>
      </c>
      <c r="V185">
        <f>'5a - Savings Tracker'!W227</f>
        <v>0</v>
      </c>
      <c r="W185">
        <f>'5a - Savings Tracker'!X227</f>
        <v>0</v>
      </c>
      <c r="X185">
        <f>'5a - Savings Tracker'!Y227</f>
        <v>0</v>
      </c>
      <c r="Y185">
        <f>'5a - Savings Tracker'!Z227</f>
        <v>0</v>
      </c>
      <c r="Z185">
        <f>'5a - Savings Tracker'!AA227</f>
        <v>0</v>
      </c>
      <c r="AA185">
        <f>'5a - Savings Tracker'!AB227</f>
        <v>0</v>
      </c>
      <c r="AB185">
        <f>'5a - Savings Tracker'!AC227</f>
        <v>0</v>
      </c>
      <c r="AC185">
        <f>'5a - Savings Tracker'!AD227</f>
        <v>0</v>
      </c>
      <c r="AD185" t="str">
        <f>'5a - Savings Tracker'!AE227</f>
        <v/>
      </c>
      <c r="AE185" t="str">
        <f>'5a - Savings Tracker'!AF227</f>
        <v/>
      </c>
      <c r="AF185" t="str">
        <f>'5a - Savings Tracker'!AG227</f>
        <v/>
      </c>
      <c r="AG185" t="str">
        <f>'5a - Savings Tracker'!AH227</f>
        <v/>
      </c>
      <c r="AH185" t="str">
        <f>'5a - Savings Tracker'!AI227</f>
        <v/>
      </c>
      <c r="AI185" t="str">
        <f>'5a - Savings Tracker'!AJ227</f>
        <v/>
      </c>
      <c r="AJ185" t="str">
        <f>'5a - Savings Tracker'!AK227</f>
        <v/>
      </c>
      <c r="AK185" t="str">
        <f>'5a - Savings Tracker'!AL227</f>
        <v/>
      </c>
    </row>
    <row r="186" spans="1:37">
      <c r="A186">
        <f>'5a - Savings Tracker'!A228</f>
        <v>185</v>
      </c>
      <c r="B186" t="str">
        <f>'5a - Savings Tracker'!B228</f>
        <v>Swansea Bay UHB</v>
      </c>
      <c r="C186">
        <f>'5a - Savings Tracker'!C228</f>
        <v>0</v>
      </c>
      <c r="D186">
        <f>'5a - Savings Tracker'!D228</f>
        <v>0</v>
      </c>
      <c r="E186">
        <f>'5a - Savings Tracker'!E228</f>
        <v>0</v>
      </c>
      <c r="F186">
        <f>'5a - Savings Tracker'!F228</f>
        <v>0</v>
      </c>
      <c r="G186">
        <f>'5a - Savings Tracker'!G228</f>
        <v>0</v>
      </c>
      <c r="H186">
        <f>'5a - Savings Tracker'!H228</f>
        <v>0</v>
      </c>
      <c r="I186">
        <f>'5a - Savings Tracker'!J228</f>
        <v>0</v>
      </c>
      <c r="J186">
        <f>'5a - Savings Tracker'!K228</f>
        <v>0</v>
      </c>
      <c r="K186">
        <f>'5a - Savings Tracker'!L228</f>
        <v>0</v>
      </c>
      <c r="L186">
        <f>'5a - Savings Tracker'!M228</f>
        <v>0</v>
      </c>
      <c r="M186">
        <f>'5a - Savings Tracker'!N228</f>
        <v>0</v>
      </c>
      <c r="N186">
        <f>'5a - Savings Tracker'!O228</f>
        <v>0</v>
      </c>
      <c r="O186">
        <f>'5a - Savings Tracker'!P228</f>
        <v>0</v>
      </c>
      <c r="P186">
        <f>'5a - Savings Tracker'!Q228</f>
        <v>0</v>
      </c>
      <c r="Q186">
        <f>'5a - Savings Tracker'!R228</f>
        <v>0</v>
      </c>
      <c r="R186">
        <f>'5a - Savings Tracker'!S228</f>
        <v>0</v>
      </c>
      <c r="S186">
        <f>'5a - Savings Tracker'!T228</f>
        <v>0</v>
      </c>
      <c r="T186">
        <f>'5a - Savings Tracker'!U228</f>
        <v>0</v>
      </c>
      <c r="U186">
        <f>'5a - Savings Tracker'!V228</f>
        <v>0</v>
      </c>
      <c r="V186">
        <f>'5a - Savings Tracker'!W228</f>
        <v>0</v>
      </c>
      <c r="W186">
        <f>'5a - Savings Tracker'!X228</f>
        <v>0</v>
      </c>
      <c r="X186">
        <f>'5a - Savings Tracker'!Y228</f>
        <v>0</v>
      </c>
      <c r="Y186">
        <f>'5a - Savings Tracker'!Z228</f>
        <v>0</v>
      </c>
      <c r="Z186">
        <f>'5a - Savings Tracker'!AA228</f>
        <v>0</v>
      </c>
      <c r="AA186">
        <f>'5a - Savings Tracker'!AB228</f>
        <v>0</v>
      </c>
      <c r="AB186">
        <f>'5a - Savings Tracker'!AC228</f>
        <v>0</v>
      </c>
      <c r="AC186">
        <f>'5a - Savings Tracker'!AD228</f>
        <v>0</v>
      </c>
      <c r="AD186" t="str">
        <f>'5a - Savings Tracker'!AE228</f>
        <v/>
      </c>
      <c r="AE186" t="str">
        <f>'5a - Savings Tracker'!AF228</f>
        <v/>
      </c>
      <c r="AF186" t="str">
        <f>'5a - Savings Tracker'!AG228</f>
        <v/>
      </c>
      <c r="AG186" t="str">
        <f>'5a - Savings Tracker'!AH228</f>
        <v/>
      </c>
      <c r="AH186" t="str">
        <f>'5a - Savings Tracker'!AI228</f>
        <v/>
      </c>
      <c r="AI186" t="str">
        <f>'5a - Savings Tracker'!AJ228</f>
        <v/>
      </c>
      <c r="AJ186" t="str">
        <f>'5a - Savings Tracker'!AK228</f>
        <v/>
      </c>
      <c r="AK186" t="str">
        <f>'5a - Savings Tracker'!AL228</f>
        <v/>
      </c>
    </row>
    <row r="187" spans="1:37">
      <c r="A187">
        <f>'5a - Savings Tracker'!A229</f>
        <v>186</v>
      </c>
      <c r="B187" t="str">
        <f>'5a - Savings Tracker'!B229</f>
        <v>Swansea Bay UHB</v>
      </c>
      <c r="C187">
        <f>'5a - Savings Tracker'!C229</f>
        <v>0</v>
      </c>
      <c r="D187">
        <f>'5a - Savings Tracker'!D229</f>
        <v>0</v>
      </c>
      <c r="E187">
        <f>'5a - Savings Tracker'!E229</f>
        <v>0</v>
      </c>
      <c r="F187">
        <f>'5a - Savings Tracker'!F229</f>
        <v>0</v>
      </c>
      <c r="G187">
        <f>'5a - Savings Tracker'!G229</f>
        <v>0</v>
      </c>
      <c r="H187">
        <f>'5a - Savings Tracker'!H229</f>
        <v>0</v>
      </c>
      <c r="I187">
        <f>'5a - Savings Tracker'!J229</f>
        <v>0</v>
      </c>
      <c r="J187">
        <f>'5a - Savings Tracker'!K229</f>
        <v>0</v>
      </c>
      <c r="K187">
        <f>'5a - Savings Tracker'!L229</f>
        <v>0</v>
      </c>
      <c r="L187">
        <f>'5a - Savings Tracker'!M229</f>
        <v>0</v>
      </c>
      <c r="M187">
        <f>'5a - Savings Tracker'!N229</f>
        <v>0</v>
      </c>
      <c r="N187">
        <f>'5a - Savings Tracker'!O229</f>
        <v>0</v>
      </c>
      <c r="O187">
        <f>'5a - Savings Tracker'!P229</f>
        <v>0</v>
      </c>
      <c r="P187">
        <f>'5a - Savings Tracker'!Q229</f>
        <v>0</v>
      </c>
      <c r="Q187">
        <f>'5a - Savings Tracker'!R229</f>
        <v>0</v>
      </c>
      <c r="R187">
        <f>'5a - Savings Tracker'!S229</f>
        <v>0</v>
      </c>
      <c r="S187">
        <f>'5a - Savings Tracker'!T229</f>
        <v>0</v>
      </c>
      <c r="T187">
        <f>'5a - Savings Tracker'!U229</f>
        <v>0</v>
      </c>
      <c r="U187">
        <f>'5a - Savings Tracker'!V229</f>
        <v>0</v>
      </c>
      <c r="V187">
        <f>'5a - Savings Tracker'!W229</f>
        <v>0</v>
      </c>
      <c r="W187">
        <f>'5a - Savings Tracker'!X229</f>
        <v>0</v>
      </c>
      <c r="X187">
        <f>'5a - Savings Tracker'!Y229</f>
        <v>0</v>
      </c>
      <c r="Y187">
        <f>'5a - Savings Tracker'!Z229</f>
        <v>0</v>
      </c>
      <c r="Z187">
        <f>'5a - Savings Tracker'!AA229</f>
        <v>0</v>
      </c>
      <c r="AA187">
        <f>'5a - Savings Tracker'!AB229</f>
        <v>0</v>
      </c>
      <c r="AB187">
        <f>'5a - Savings Tracker'!AC229</f>
        <v>0</v>
      </c>
      <c r="AC187">
        <f>'5a - Savings Tracker'!AD229</f>
        <v>0</v>
      </c>
      <c r="AD187" t="str">
        <f>'5a - Savings Tracker'!AE229</f>
        <v/>
      </c>
      <c r="AE187" t="str">
        <f>'5a - Savings Tracker'!AF229</f>
        <v/>
      </c>
      <c r="AF187" t="str">
        <f>'5a - Savings Tracker'!AG229</f>
        <v/>
      </c>
      <c r="AG187" t="str">
        <f>'5a - Savings Tracker'!AH229</f>
        <v/>
      </c>
      <c r="AH187" t="str">
        <f>'5a - Savings Tracker'!AI229</f>
        <v/>
      </c>
      <c r="AI187" t="str">
        <f>'5a - Savings Tracker'!AJ229</f>
        <v/>
      </c>
      <c r="AJ187" t="str">
        <f>'5a - Savings Tracker'!AK229</f>
        <v/>
      </c>
      <c r="AK187" t="str">
        <f>'5a - Savings Tracker'!AL229</f>
        <v/>
      </c>
    </row>
    <row r="188" spans="1:37">
      <c r="A188">
        <f>'5a - Savings Tracker'!A230</f>
        <v>187</v>
      </c>
      <c r="B188" t="str">
        <f>'5a - Savings Tracker'!B230</f>
        <v>Swansea Bay UHB</v>
      </c>
      <c r="C188">
        <f>'5a - Savings Tracker'!C230</f>
        <v>0</v>
      </c>
      <c r="D188">
        <f>'5a - Savings Tracker'!D230</f>
        <v>0</v>
      </c>
      <c r="E188">
        <f>'5a - Savings Tracker'!E230</f>
        <v>0</v>
      </c>
      <c r="F188">
        <f>'5a - Savings Tracker'!F230</f>
        <v>0</v>
      </c>
      <c r="G188">
        <f>'5a - Savings Tracker'!G230</f>
        <v>0</v>
      </c>
      <c r="H188">
        <f>'5a - Savings Tracker'!H230</f>
        <v>0</v>
      </c>
      <c r="I188">
        <f>'5a - Savings Tracker'!J230</f>
        <v>0</v>
      </c>
      <c r="J188">
        <f>'5a - Savings Tracker'!K230</f>
        <v>0</v>
      </c>
      <c r="K188">
        <f>'5a - Savings Tracker'!L230</f>
        <v>0</v>
      </c>
      <c r="L188">
        <f>'5a - Savings Tracker'!M230</f>
        <v>0</v>
      </c>
      <c r="M188">
        <f>'5a - Savings Tracker'!N230</f>
        <v>0</v>
      </c>
      <c r="N188">
        <f>'5a - Savings Tracker'!O230</f>
        <v>0</v>
      </c>
      <c r="O188">
        <f>'5a - Savings Tracker'!P230</f>
        <v>0</v>
      </c>
      <c r="P188">
        <f>'5a - Savings Tracker'!Q230</f>
        <v>0</v>
      </c>
      <c r="Q188">
        <f>'5a - Savings Tracker'!R230</f>
        <v>0</v>
      </c>
      <c r="R188">
        <f>'5a - Savings Tracker'!S230</f>
        <v>0</v>
      </c>
      <c r="S188">
        <f>'5a - Savings Tracker'!T230</f>
        <v>0</v>
      </c>
      <c r="T188">
        <f>'5a - Savings Tracker'!U230</f>
        <v>0</v>
      </c>
      <c r="U188">
        <f>'5a - Savings Tracker'!V230</f>
        <v>0</v>
      </c>
      <c r="V188">
        <f>'5a - Savings Tracker'!W230</f>
        <v>0</v>
      </c>
      <c r="W188">
        <f>'5a - Savings Tracker'!X230</f>
        <v>0</v>
      </c>
      <c r="X188">
        <f>'5a - Savings Tracker'!Y230</f>
        <v>0</v>
      </c>
      <c r="Y188">
        <f>'5a - Savings Tracker'!Z230</f>
        <v>0</v>
      </c>
      <c r="Z188">
        <f>'5a - Savings Tracker'!AA230</f>
        <v>0</v>
      </c>
      <c r="AA188">
        <f>'5a - Savings Tracker'!AB230</f>
        <v>0</v>
      </c>
      <c r="AB188">
        <f>'5a - Savings Tracker'!AC230</f>
        <v>0</v>
      </c>
      <c r="AC188">
        <f>'5a - Savings Tracker'!AD230</f>
        <v>0</v>
      </c>
      <c r="AD188" t="str">
        <f>'5a - Savings Tracker'!AE230</f>
        <v/>
      </c>
      <c r="AE188" t="str">
        <f>'5a - Savings Tracker'!AF230</f>
        <v/>
      </c>
      <c r="AF188" t="str">
        <f>'5a - Savings Tracker'!AG230</f>
        <v/>
      </c>
      <c r="AG188" t="str">
        <f>'5a - Savings Tracker'!AH230</f>
        <v/>
      </c>
      <c r="AH188" t="str">
        <f>'5a - Savings Tracker'!AI230</f>
        <v/>
      </c>
      <c r="AI188" t="str">
        <f>'5a - Savings Tracker'!AJ230</f>
        <v/>
      </c>
      <c r="AJ188" t="str">
        <f>'5a - Savings Tracker'!AK230</f>
        <v/>
      </c>
      <c r="AK188" t="str">
        <f>'5a - Savings Tracker'!AL230</f>
        <v/>
      </c>
    </row>
    <row r="189" spans="1:37">
      <c r="A189">
        <f>'5a - Savings Tracker'!A231</f>
        <v>188</v>
      </c>
      <c r="B189" t="str">
        <f>'5a - Savings Tracker'!B231</f>
        <v>Swansea Bay UHB</v>
      </c>
      <c r="C189">
        <f>'5a - Savings Tracker'!C231</f>
        <v>0</v>
      </c>
      <c r="D189">
        <f>'5a - Savings Tracker'!D231</f>
        <v>0</v>
      </c>
      <c r="E189">
        <f>'5a - Savings Tracker'!E231</f>
        <v>0</v>
      </c>
      <c r="F189">
        <f>'5a - Savings Tracker'!F231</f>
        <v>0</v>
      </c>
      <c r="G189">
        <f>'5a - Savings Tracker'!G231</f>
        <v>0</v>
      </c>
      <c r="H189">
        <f>'5a - Savings Tracker'!H231</f>
        <v>0</v>
      </c>
      <c r="I189">
        <f>'5a - Savings Tracker'!J231</f>
        <v>0</v>
      </c>
      <c r="J189">
        <f>'5a - Savings Tracker'!K231</f>
        <v>0</v>
      </c>
      <c r="K189">
        <f>'5a - Savings Tracker'!L231</f>
        <v>0</v>
      </c>
      <c r="L189">
        <f>'5a - Savings Tracker'!M231</f>
        <v>0</v>
      </c>
      <c r="M189">
        <f>'5a - Savings Tracker'!N231</f>
        <v>0</v>
      </c>
      <c r="N189">
        <f>'5a - Savings Tracker'!O231</f>
        <v>0</v>
      </c>
      <c r="O189">
        <f>'5a - Savings Tracker'!P231</f>
        <v>0</v>
      </c>
      <c r="P189">
        <f>'5a - Savings Tracker'!Q231</f>
        <v>0</v>
      </c>
      <c r="Q189">
        <f>'5a - Savings Tracker'!R231</f>
        <v>0</v>
      </c>
      <c r="R189">
        <f>'5a - Savings Tracker'!S231</f>
        <v>0</v>
      </c>
      <c r="S189">
        <f>'5a - Savings Tracker'!T231</f>
        <v>0</v>
      </c>
      <c r="T189">
        <f>'5a - Savings Tracker'!U231</f>
        <v>0</v>
      </c>
      <c r="U189">
        <f>'5a - Savings Tracker'!V231</f>
        <v>0</v>
      </c>
      <c r="V189">
        <f>'5a - Savings Tracker'!W231</f>
        <v>0</v>
      </c>
      <c r="W189">
        <f>'5a - Savings Tracker'!X231</f>
        <v>0</v>
      </c>
      <c r="X189">
        <f>'5a - Savings Tracker'!Y231</f>
        <v>0</v>
      </c>
      <c r="Y189">
        <f>'5a - Savings Tracker'!Z231</f>
        <v>0</v>
      </c>
      <c r="Z189">
        <f>'5a - Savings Tracker'!AA231</f>
        <v>0</v>
      </c>
      <c r="AA189">
        <f>'5a - Savings Tracker'!AB231</f>
        <v>0</v>
      </c>
      <c r="AB189">
        <f>'5a - Savings Tracker'!AC231</f>
        <v>0</v>
      </c>
      <c r="AC189">
        <f>'5a - Savings Tracker'!AD231</f>
        <v>0</v>
      </c>
      <c r="AD189" t="str">
        <f>'5a - Savings Tracker'!AE231</f>
        <v/>
      </c>
      <c r="AE189" t="str">
        <f>'5a - Savings Tracker'!AF231</f>
        <v/>
      </c>
      <c r="AF189" t="str">
        <f>'5a - Savings Tracker'!AG231</f>
        <v/>
      </c>
      <c r="AG189" t="str">
        <f>'5a - Savings Tracker'!AH231</f>
        <v/>
      </c>
      <c r="AH189" t="str">
        <f>'5a - Savings Tracker'!AI231</f>
        <v/>
      </c>
      <c r="AI189" t="str">
        <f>'5a - Savings Tracker'!AJ231</f>
        <v/>
      </c>
      <c r="AJ189" t="str">
        <f>'5a - Savings Tracker'!AK231</f>
        <v/>
      </c>
      <c r="AK189" t="str">
        <f>'5a - Savings Tracker'!AL231</f>
        <v/>
      </c>
    </row>
    <row r="190" spans="1:37">
      <c r="A190">
        <f>'5a - Savings Tracker'!A232</f>
        <v>189</v>
      </c>
      <c r="B190" t="str">
        <f>'5a - Savings Tracker'!B232</f>
        <v>Swansea Bay UHB</v>
      </c>
      <c r="C190">
        <f>'5a - Savings Tracker'!C232</f>
        <v>0</v>
      </c>
      <c r="D190">
        <f>'5a - Savings Tracker'!D232</f>
        <v>0</v>
      </c>
      <c r="E190">
        <f>'5a - Savings Tracker'!E232</f>
        <v>0</v>
      </c>
      <c r="F190">
        <f>'5a - Savings Tracker'!F232</f>
        <v>0</v>
      </c>
      <c r="G190">
        <f>'5a - Savings Tracker'!G232</f>
        <v>0</v>
      </c>
      <c r="H190">
        <f>'5a - Savings Tracker'!H232</f>
        <v>0</v>
      </c>
      <c r="I190">
        <f>'5a - Savings Tracker'!J232</f>
        <v>0</v>
      </c>
      <c r="J190">
        <f>'5a - Savings Tracker'!K232</f>
        <v>0</v>
      </c>
      <c r="K190">
        <f>'5a - Savings Tracker'!L232</f>
        <v>0</v>
      </c>
      <c r="L190">
        <f>'5a - Savings Tracker'!M232</f>
        <v>0</v>
      </c>
      <c r="M190">
        <f>'5a - Savings Tracker'!N232</f>
        <v>0</v>
      </c>
      <c r="N190">
        <f>'5a - Savings Tracker'!O232</f>
        <v>0</v>
      </c>
      <c r="O190">
        <f>'5a - Savings Tracker'!P232</f>
        <v>0</v>
      </c>
      <c r="P190">
        <f>'5a - Savings Tracker'!Q232</f>
        <v>0</v>
      </c>
      <c r="Q190">
        <f>'5a - Savings Tracker'!R232</f>
        <v>0</v>
      </c>
      <c r="R190">
        <f>'5a - Savings Tracker'!S232</f>
        <v>0</v>
      </c>
      <c r="S190">
        <f>'5a - Savings Tracker'!T232</f>
        <v>0</v>
      </c>
      <c r="T190">
        <f>'5a - Savings Tracker'!U232</f>
        <v>0</v>
      </c>
      <c r="U190">
        <f>'5a - Savings Tracker'!V232</f>
        <v>0</v>
      </c>
      <c r="V190">
        <f>'5a - Savings Tracker'!W232</f>
        <v>0</v>
      </c>
      <c r="W190">
        <f>'5a - Savings Tracker'!X232</f>
        <v>0</v>
      </c>
      <c r="X190">
        <f>'5a - Savings Tracker'!Y232</f>
        <v>0</v>
      </c>
      <c r="Y190">
        <f>'5a - Savings Tracker'!Z232</f>
        <v>0</v>
      </c>
      <c r="Z190">
        <f>'5a - Savings Tracker'!AA232</f>
        <v>0</v>
      </c>
      <c r="AA190">
        <f>'5a - Savings Tracker'!AB232</f>
        <v>0</v>
      </c>
      <c r="AB190">
        <f>'5a - Savings Tracker'!AC232</f>
        <v>0</v>
      </c>
      <c r="AC190">
        <f>'5a - Savings Tracker'!AD232</f>
        <v>0</v>
      </c>
      <c r="AD190" t="str">
        <f>'5a - Savings Tracker'!AE232</f>
        <v/>
      </c>
      <c r="AE190" t="str">
        <f>'5a - Savings Tracker'!AF232</f>
        <v/>
      </c>
      <c r="AF190" t="str">
        <f>'5a - Savings Tracker'!AG232</f>
        <v/>
      </c>
      <c r="AG190" t="str">
        <f>'5a - Savings Tracker'!AH232</f>
        <v/>
      </c>
      <c r="AH190" t="str">
        <f>'5a - Savings Tracker'!AI232</f>
        <v/>
      </c>
      <c r="AI190" t="str">
        <f>'5a - Savings Tracker'!AJ232</f>
        <v/>
      </c>
      <c r="AJ190" t="str">
        <f>'5a - Savings Tracker'!AK232</f>
        <v/>
      </c>
      <c r="AK190" t="str">
        <f>'5a - Savings Tracker'!AL232</f>
        <v/>
      </c>
    </row>
    <row r="191" spans="1:37">
      <c r="A191">
        <f>'5a - Savings Tracker'!A233</f>
        <v>190</v>
      </c>
      <c r="B191" t="str">
        <f>'5a - Savings Tracker'!B233</f>
        <v>Swansea Bay UHB</v>
      </c>
      <c r="C191">
        <f>'5a - Savings Tracker'!C233</f>
        <v>0</v>
      </c>
      <c r="D191">
        <f>'5a - Savings Tracker'!D233</f>
        <v>0</v>
      </c>
      <c r="E191">
        <f>'5a - Savings Tracker'!E233</f>
        <v>0</v>
      </c>
      <c r="F191">
        <f>'5a - Savings Tracker'!F233</f>
        <v>0</v>
      </c>
      <c r="G191">
        <f>'5a - Savings Tracker'!G233</f>
        <v>0</v>
      </c>
      <c r="H191">
        <f>'5a - Savings Tracker'!H233</f>
        <v>0</v>
      </c>
      <c r="I191">
        <f>'5a - Savings Tracker'!J233</f>
        <v>0</v>
      </c>
      <c r="J191">
        <f>'5a - Savings Tracker'!K233</f>
        <v>0</v>
      </c>
      <c r="K191">
        <f>'5a - Savings Tracker'!L233</f>
        <v>0</v>
      </c>
      <c r="L191">
        <f>'5a - Savings Tracker'!M233</f>
        <v>0</v>
      </c>
      <c r="M191">
        <f>'5a - Savings Tracker'!N233</f>
        <v>0</v>
      </c>
      <c r="N191">
        <f>'5a - Savings Tracker'!O233</f>
        <v>0</v>
      </c>
      <c r="O191">
        <f>'5a - Savings Tracker'!P233</f>
        <v>0</v>
      </c>
      <c r="P191">
        <f>'5a - Savings Tracker'!Q233</f>
        <v>0</v>
      </c>
      <c r="Q191">
        <f>'5a - Savings Tracker'!R233</f>
        <v>0</v>
      </c>
      <c r="R191">
        <f>'5a - Savings Tracker'!S233</f>
        <v>0</v>
      </c>
      <c r="S191">
        <f>'5a - Savings Tracker'!T233</f>
        <v>0</v>
      </c>
      <c r="T191">
        <f>'5a - Savings Tracker'!U233</f>
        <v>0</v>
      </c>
      <c r="U191">
        <f>'5a - Savings Tracker'!V233</f>
        <v>0</v>
      </c>
      <c r="V191">
        <f>'5a - Savings Tracker'!W233</f>
        <v>0</v>
      </c>
      <c r="W191">
        <f>'5a - Savings Tracker'!X233</f>
        <v>0</v>
      </c>
      <c r="X191">
        <f>'5a - Savings Tracker'!Y233</f>
        <v>0</v>
      </c>
      <c r="Y191">
        <f>'5a - Savings Tracker'!Z233</f>
        <v>0</v>
      </c>
      <c r="Z191">
        <f>'5a - Savings Tracker'!AA233</f>
        <v>0</v>
      </c>
      <c r="AA191">
        <f>'5a - Savings Tracker'!AB233</f>
        <v>0</v>
      </c>
      <c r="AB191">
        <f>'5a - Savings Tracker'!AC233</f>
        <v>0</v>
      </c>
      <c r="AC191">
        <f>'5a - Savings Tracker'!AD233</f>
        <v>0</v>
      </c>
      <c r="AD191" t="str">
        <f>'5a - Savings Tracker'!AE233</f>
        <v/>
      </c>
      <c r="AE191" t="str">
        <f>'5a - Savings Tracker'!AF233</f>
        <v/>
      </c>
      <c r="AF191" t="str">
        <f>'5a - Savings Tracker'!AG233</f>
        <v/>
      </c>
      <c r="AG191" t="str">
        <f>'5a - Savings Tracker'!AH233</f>
        <v/>
      </c>
      <c r="AH191" t="str">
        <f>'5a - Savings Tracker'!AI233</f>
        <v/>
      </c>
      <c r="AI191" t="str">
        <f>'5a - Savings Tracker'!AJ233</f>
        <v/>
      </c>
      <c r="AJ191" t="str">
        <f>'5a - Savings Tracker'!AK233</f>
        <v/>
      </c>
      <c r="AK191" t="str">
        <f>'5a - Savings Tracker'!AL233</f>
        <v/>
      </c>
    </row>
    <row r="192" spans="1:37">
      <c r="A192">
        <f>'5a - Savings Tracker'!A234</f>
        <v>191</v>
      </c>
      <c r="B192" t="str">
        <f>'5a - Savings Tracker'!B234</f>
        <v>Swansea Bay UHB</v>
      </c>
      <c r="C192">
        <f>'5a - Savings Tracker'!C234</f>
        <v>0</v>
      </c>
      <c r="D192">
        <f>'5a - Savings Tracker'!D234</f>
        <v>0</v>
      </c>
      <c r="E192">
        <f>'5a - Savings Tracker'!E234</f>
        <v>0</v>
      </c>
      <c r="F192">
        <f>'5a - Savings Tracker'!F234</f>
        <v>0</v>
      </c>
      <c r="G192">
        <f>'5a - Savings Tracker'!G234</f>
        <v>0</v>
      </c>
      <c r="H192">
        <f>'5a - Savings Tracker'!H234</f>
        <v>0</v>
      </c>
      <c r="I192">
        <f>'5a - Savings Tracker'!J234</f>
        <v>0</v>
      </c>
      <c r="J192">
        <f>'5a - Savings Tracker'!K234</f>
        <v>0</v>
      </c>
      <c r="K192">
        <f>'5a - Savings Tracker'!L234</f>
        <v>0</v>
      </c>
      <c r="L192">
        <f>'5a - Savings Tracker'!M234</f>
        <v>0</v>
      </c>
      <c r="M192">
        <f>'5a - Savings Tracker'!N234</f>
        <v>0</v>
      </c>
      <c r="N192">
        <f>'5a - Savings Tracker'!O234</f>
        <v>0</v>
      </c>
      <c r="O192">
        <f>'5a - Savings Tracker'!P234</f>
        <v>0</v>
      </c>
      <c r="P192">
        <f>'5a - Savings Tracker'!Q234</f>
        <v>0</v>
      </c>
      <c r="Q192">
        <f>'5a - Savings Tracker'!R234</f>
        <v>0</v>
      </c>
      <c r="R192">
        <f>'5a - Savings Tracker'!S234</f>
        <v>0</v>
      </c>
      <c r="S192">
        <f>'5a - Savings Tracker'!T234</f>
        <v>0</v>
      </c>
      <c r="T192">
        <f>'5a - Savings Tracker'!U234</f>
        <v>0</v>
      </c>
      <c r="U192">
        <f>'5a - Savings Tracker'!V234</f>
        <v>0</v>
      </c>
      <c r="V192">
        <f>'5a - Savings Tracker'!W234</f>
        <v>0</v>
      </c>
      <c r="W192">
        <f>'5a - Savings Tracker'!X234</f>
        <v>0</v>
      </c>
      <c r="X192">
        <f>'5a - Savings Tracker'!Y234</f>
        <v>0</v>
      </c>
      <c r="Y192">
        <f>'5a - Savings Tracker'!Z234</f>
        <v>0</v>
      </c>
      <c r="Z192">
        <f>'5a - Savings Tracker'!AA234</f>
        <v>0</v>
      </c>
      <c r="AA192">
        <f>'5a - Savings Tracker'!AB234</f>
        <v>0</v>
      </c>
      <c r="AB192">
        <f>'5a - Savings Tracker'!AC234</f>
        <v>0</v>
      </c>
      <c r="AC192">
        <f>'5a - Savings Tracker'!AD234</f>
        <v>0</v>
      </c>
      <c r="AD192" t="str">
        <f>'5a - Savings Tracker'!AE234</f>
        <v/>
      </c>
      <c r="AE192" t="str">
        <f>'5a - Savings Tracker'!AF234</f>
        <v/>
      </c>
      <c r="AF192" t="str">
        <f>'5a - Savings Tracker'!AG234</f>
        <v/>
      </c>
      <c r="AG192" t="str">
        <f>'5a - Savings Tracker'!AH234</f>
        <v/>
      </c>
      <c r="AH192" t="str">
        <f>'5a - Savings Tracker'!AI234</f>
        <v/>
      </c>
      <c r="AI192" t="str">
        <f>'5a - Savings Tracker'!AJ234</f>
        <v/>
      </c>
      <c r="AJ192" t="str">
        <f>'5a - Savings Tracker'!AK234</f>
        <v/>
      </c>
      <c r="AK192" t="str">
        <f>'5a - Savings Tracker'!AL234</f>
        <v/>
      </c>
    </row>
    <row r="193" spans="1:37">
      <c r="A193">
        <f>'5a - Savings Tracker'!A235</f>
        <v>192</v>
      </c>
      <c r="B193" t="str">
        <f>'5a - Savings Tracker'!B235</f>
        <v>Swansea Bay UHB</v>
      </c>
      <c r="C193">
        <f>'5a - Savings Tracker'!C235</f>
        <v>0</v>
      </c>
      <c r="D193">
        <f>'5a - Savings Tracker'!D235</f>
        <v>0</v>
      </c>
      <c r="E193">
        <f>'5a - Savings Tracker'!E235</f>
        <v>0</v>
      </c>
      <c r="F193">
        <f>'5a - Savings Tracker'!F235</f>
        <v>0</v>
      </c>
      <c r="G193">
        <f>'5a - Savings Tracker'!G235</f>
        <v>0</v>
      </c>
      <c r="H193">
        <f>'5a - Savings Tracker'!H235</f>
        <v>0</v>
      </c>
      <c r="I193">
        <f>'5a - Savings Tracker'!J235</f>
        <v>0</v>
      </c>
      <c r="J193">
        <f>'5a - Savings Tracker'!K235</f>
        <v>0</v>
      </c>
      <c r="K193">
        <f>'5a - Savings Tracker'!L235</f>
        <v>0</v>
      </c>
      <c r="L193">
        <f>'5a - Savings Tracker'!M235</f>
        <v>0</v>
      </c>
      <c r="M193">
        <f>'5a - Savings Tracker'!N235</f>
        <v>0</v>
      </c>
      <c r="N193">
        <f>'5a - Savings Tracker'!O235</f>
        <v>0</v>
      </c>
      <c r="O193">
        <f>'5a - Savings Tracker'!P235</f>
        <v>0</v>
      </c>
      <c r="P193">
        <f>'5a - Savings Tracker'!Q235</f>
        <v>0</v>
      </c>
      <c r="Q193">
        <f>'5a - Savings Tracker'!R235</f>
        <v>0</v>
      </c>
      <c r="R193">
        <f>'5a - Savings Tracker'!S235</f>
        <v>0</v>
      </c>
      <c r="S193">
        <f>'5a - Savings Tracker'!T235</f>
        <v>0</v>
      </c>
      <c r="T193">
        <f>'5a - Savings Tracker'!U235</f>
        <v>0</v>
      </c>
      <c r="U193">
        <f>'5a - Savings Tracker'!V235</f>
        <v>0</v>
      </c>
      <c r="V193">
        <f>'5a - Savings Tracker'!W235</f>
        <v>0</v>
      </c>
      <c r="W193">
        <f>'5a - Savings Tracker'!X235</f>
        <v>0</v>
      </c>
      <c r="X193">
        <f>'5a - Savings Tracker'!Y235</f>
        <v>0</v>
      </c>
      <c r="Y193">
        <f>'5a - Savings Tracker'!Z235</f>
        <v>0</v>
      </c>
      <c r="Z193">
        <f>'5a - Savings Tracker'!AA235</f>
        <v>0</v>
      </c>
      <c r="AA193">
        <f>'5a - Savings Tracker'!AB235</f>
        <v>0</v>
      </c>
      <c r="AB193">
        <f>'5a - Savings Tracker'!AC235</f>
        <v>0</v>
      </c>
      <c r="AC193">
        <f>'5a - Savings Tracker'!AD235</f>
        <v>0</v>
      </c>
      <c r="AD193" t="str">
        <f>'5a - Savings Tracker'!AE235</f>
        <v/>
      </c>
      <c r="AE193" t="str">
        <f>'5a - Savings Tracker'!AF235</f>
        <v/>
      </c>
      <c r="AF193" t="str">
        <f>'5a - Savings Tracker'!AG235</f>
        <v/>
      </c>
      <c r="AG193" t="str">
        <f>'5a - Savings Tracker'!AH235</f>
        <v/>
      </c>
      <c r="AH193" t="str">
        <f>'5a - Savings Tracker'!AI235</f>
        <v/>
      </c>
      <c r="AI193" t="str">
        <f>'5a - Savings Tracker'!AJ235</f>
        <v/>
      </c>
      <c r="AJ193" t="str">
        <f>'5a - Savings Tracker'!AK235</f>
        <v/>
      </c>
      <c r="AK193" t="str">
        <f>'5a - Savings Tracker'!AL235</f>
        <v/>
      </c>
    </row>
    <row r="194" spans="1:37">
      <c r="A194">
        <f>'5a - Savings Tracker'!A236</f>
        <v>193</v>
      </c>
      <c r="B194" t="str">
        <f>'5a - Savings Tracker'!B236</f>
        <v>Swansea Bay UHB</v>
      </c>
      <c r="C194">
        <f>'5a - Savings Tracker'!C236</f>
        <v>0</v>
      </c>
      <c r="D194">
        <f>'5a - Savings Tracker'!D236</f>
        <v>0</v>
      </c>
      <c r="E194">
        <f>'5a - Savings Tracker'!E236</f>
        <v>0</v>
      </c>
      <c r="F194">
        <f>'5a - Savings Tracker'!F236</f>
        <v>0</v>
      </c>
      <c r="G194">
        <f>'5a - Savings Tracker'!G236</f>
        <v>0</v>
      </c>
      <c r="H194">
        <f>'5a - Savings Tracker'!H236</f>
        <v>0</v>
      </c>
      <c r="I194">
        <f>'5a - Savings Tracker'!J236</f>
        <v>0</v>
      </c>
      <c r="J194">
        <f>'5a - Savings Tracker'!K236</f>
        <v>0</v>
      </c>
      <c r="K194">
        <f>'5a - Savings Tracker'!L236</f>
        <v>0</v>
      </c>
      <c r="L194">
        <f>'5a - Savings Tracker'!M236</f>
        <v>0</v>
      </c>
      <c r="M194">
        <f>'5a - Savings Tracker'!N236</f>
        <v>0</v>
      </c>
      <c r="N194">
        <f>'5a - Savings Tracker'!O236</f>
        <v>0</v>
      </c>
      <c r="O194">
        <f>'5a - Savings Tracker'!P236</f>
        <v>0</v>
      </c>
      <c r="P194">
        <f>'5a - Savings Tracker'!Q236</f>
        <v>0</v>
      </c>
      <c r="Q194">
        <f>'5a - Savings Tracker'!R236</f>
        <v>0</v>
      </c>
      <c r="R194">
        <f>'5a - Savings Tracker'!S236</f>
        <v>0</v>
      </c>
      <c r="S194">
        <f>'5a - Savings Tracker'!T236</f>
        <v>0</v>
      </c>
      <c r="T194">
        <f>'5a - Savings Tracker'!U236</f>
        <v>0</v>
      </c>
      <c r="U194">
        <f>'5a - Savings Tracker'!V236</f>
        <v>0</v>
      </c>
      <c r="V194">
        <f>'5a - Savings Tracker'!W236</f>
        <v>0</v>
      </c>
      <c r="W194">
        <f>'5a - Savings Tracker'!X236</f>
        <v>0</v>
      </c>
      <c r="X194">
        <f>'5a - Savings Tracker'!Y236</f>
        <v>0</v>
      </c>
      <c r="Y194">
        <f>'5a - Savings Tracker'!Z236</f>
        <v>0</v>
      </c>
      <c r="Z194">
        <f>'5a - Savings Tracker'!AA236</f>
        <v>0</v>
      </c>
      <c r="AA194">
        <f>'5a - Savings Tracker'!AB236</f>
        <v>0</v>
      </c>
      <c r="AB194">
        <f>'5a - Savings Tracker'!AC236</f>
        <v>0</v>
      </c>
      <c r="AC194">
        <f>'5a - Savings Tracker'!AD236</f>
        <v>0</v>
      </c>
      <c r="AD194" t="str">
        <f>'5a - Savings Tracker'!AE236</f>
        <v/>
      </c>
      <c r="AE194" t="str">
        <f>'5a - Savings Tracker'!AF236</f>
        <v/>
      </c>
      <c r="AF194" t="str">
        <f>'5a - Savings Tracker'!AG236</f>
        <v/>
      </c>
      <c r="AG194" t="str">
        <f>'5a - Savings Tracker'!AH236</f>
        <v/>
      </c>
      <c r="AH194" t="str">
        <f>'5a - Savings Tracker'!AI236</f>
        <v/>
      </c>
      <c r="AI194" t="str">
        <f>'5a - Savings Tracker'!AJ236</f>
        <v/>
      </c>
      <c r="AJ194" t="str">
        <f>'5a - Savings Tracker'!AK236</f>
        <v/>
      </c>
      <c r="AK194" t="str">
        <f>'5a - Savings Tracker'!AL236</f>
        <v/>
      </c>
    </row>
    <row r="195" spans="1:37">
      <c r="A195">
        <f>'5a - Savings Tracker'!A237</f>
        <v>194</v>
      </c>
      <c r="B195" t="str">
        <f>'5a - Savings Tracker'!B237</f>
        <v>Swansea Bay UHB</v>
      </c>
      <c r="C195">
        <f>'5a - Savings Tracker'!C237</f>
        <v>0</v>
      </c>
      <c r="D195">
        <f>'5a - Savings Tracker'!D237</f>
        <v>0</v>
      </c>
      <c r="E195">
        <f>'5a - Savings Tracker'!E237</f>
        <v>0</v>
      </c>
      <c r="F195">
        <f>'5a - Savings Tracker'!F237</f>
        <v>0</v>
      </c>
      <c r="G195">
        <f>'5a - Savings Tracker'!G237</f>
        <v>0</v>
      </c>
      <c r="H195">
        <f>'5a - Savings Tracker'!H237</f>
        <v>0</v>
      </c>
      <c r="I195">
        <f>'5a - Savings Tracker'!J237</f>
        <v>0</v>
      </c>
      <c r="J195">
        <f>'5a - Savings Tracker'!K237</f>
        <v>0</v>
      </c>
      <c r="K195">
        <f>'5a - Savings Tracker'!L237</f>
        <v>0</v>
      </c>
      <c r="L195">
        <f>'5a - Savings Tracker'!M237</f>
        <v>0</v>
      </c>
      <c r="M195">
        <f>'5a - Savings Tracker'!N237</f>
        <v>0</v>
      </c>
      <c r="N195">
        <f>'5a - Savings Tracker'!O237</f>
        <v>0</v>
      </c>
      <c r="O195">
        <f>'5a - Savings Tracker'!P237</f>
        <v>0</v>
      </c>
      <c r="P195">
        <f>'5a - Savings Tracker'!Q237</f>
        <v>0</v>
      </c>
      <c r="Q195">
        <f>'5a - Savings Tracker'!R237</f>
        <v>0</v>
      </c>
      <c r="R195">
        <f>'5a - Savings Tracker'!S237</f>
        <v>0</v>
      </c>
      <c r="S195">
        <f>'5a - Savings Tracker'!T237</f>
        <v>0</v>
      </c>
      <c r="T195">
        <f>'5a - Savings Tracker'!U237</f>
        <v>0</v>
      </c>
      <c r="U195">
        <f>'5a - Savings Tracker'!V237</f>
        <v>0</v>
      </c>
      <c r="V195">
        <f>'5a - Savings Tracker'!W237</f>
        <v>0</v>
      </c>
      <c r="W195">
        <f>'5a - Savings Tracker'!X237</f>
        <v>0</v>
      </c>
      <c r="X195">
        <f>'5a - Savings Tracker'!Y237</f>
        <v>0</v>
      </c>
      <c r="Y195">
        <f>'5a - Savings Tracker'!Z237</f>
        <v>0</v>
      </c>
      <c r="Z195">
        <f>'5a - Savings Tracker'!AA237</f>
        <v>0</v>
      </c>
      <c r="AA195">
        <f>'5a - Savings Tracker'!AB237</f>
        <v>0</v>
      </c>
      <c r="AB195">
        <f>'5a - Savings Tracker'!AC237</f>
        <v>0</v>
      </c>
      <c r="AC195">
        <f>'5a - Savings Tracker'!AD237</f>
        <v>0</v>
      </c>
      <c r="AD195" t="str">
        <f>'5a - Savings Tracker'!AE237</f>
        <v/>
      </c>
      <c r="AE195" t="str">
        <f>'5a - Savings Tracker'!AF237</f>
        <v/>
      </c>
      <c r="AF195" t="str">
        <f>'5a - Savings Tracker'!AG237</f>
        <v/>
      </c>
      <c r="AG195" t="str">
        <f>'5a - Savings Tracker'!AH237</f>
        <v/>
      </c>
      <c r="AH195" t="str">
        <f>'5a - Savings Tracker'!AI237</f>
        <v/>
      </c>
      <c r="AI195" t="str">
        <f>'5a - Savings Tracker'!AJ237</f>
        <v/>
      </c>
      <c r="AJ195" t="str">
        <f>'5a - Savings Tracker'!AK237</f>
        <v/>
      </c>
      <c r="AK195" t="str">
        <f>'5a - Savings Tracker'!AL237</f>
        <v/>
      </c>
    </row>
    <row r="196" spans="1:37">
      <c r="A196">
        <f>'5a - Savings Tracker'!A238</f>
        <v>195</v>
      </c>
      <c r="B196" t="str">
        <f>'5a - Savings Tracker'!B238</f>
        <v>Swansea Bay UHB</v>
      </c>
      <c r="C196">
        <f>'5a - Savings Tracker'!C238</f>
        <v>0</v>
      </c>
      <c r="D196">
        <f>'5a - Savings Tracker'!D238</f>
        <v>0</v>
      </c>
      <c r="E196">
        <f>'5a - Savings Tracker'!E238</f>
        <v>0</v>
      </c>
      <c r="F196">
        <f>'5a - Savings Tracker'!F238</f>
        <v>0</v>
      </c>
      <c r="G196">
        <f>'5a - Savings Tracker'!G238</f>
        <v>0</v>
      </c>
      <c r="H196">
        <f>'5a - Savings Tracker'!H238</f>
        <v>0</v>
      </c>
      <c r="I196">
        <f>'5a - Savings Tracker'!J238</f>
        <v>0</v>
      </c>
      <c r="J196">
        <f>'5a - Savings Tracker'!K238</f>
        <v>0</v>
      </c>
      <c r="K196">
        <f>'5a - Savings Tracker'!L238</f>
        <v>0</v>
      </c>
      <c r="L196">
        <f>'5a - Savings Tracker'!M238</f>
        <v>0</v>
      </c>
      <c r="M196">
        <f>'5a - Savings Tracker'!N238</f>
        <v>0</v>
      </c>
      <c r="N196">
        <f>'5a - Savings Tracker'!O238</f>
        <v>0</v>
      </c>
      <c r="O196">
        <f>'5a - Savings Tracker'!P238</f>
        <v>0</v>
      </c>
      <c r="P196">
        <f>'5a - Savings Tracker'!Q238</f>
        <v>0</v>
      </c>
      <c r="Q196">
        <f>'5a - Savings Tracker'!R238</f>
        <v>0</v>
      </c>
      <c r="R196">
        <f>'5a - Savings Tracker'!S238</f>
        <v>0</v>
      </c>
      <c r="S196">
        <f>'5a - Savings Tracker'!T238</f>
        <v>0</v>
      </c>
      <c r="T196">
        <f>'5a - Savings Tracker'!U238</f>
        <v>0</v>
      </c>
      <c r="U196">
        <f>'5a - Savings Tracker'!V238</f>
        <v>0</v>
      </c>
      <c r="V196">
        <f>'5a - Savings Tracker'!W238</f>
        <v>0</v>
      </c>
      <c r="W196">
        <f>'5a - Savings Tracker'!X238</f>
        <v>0</v>
      </c>
      <c r="X196">
        <f>'5a - Savings Tracker'!Y238</f>
        <v>0</v>
      </c>
      <c r="Y196">
        <f>'5a - Savings Tracker'!Z238</f>
        <v>0</v>
      </c>
      <c r="Z196">
        <f>'5a - Savings Tracker'!AA238</f>
        <v>0</v>
      </c>
      <c r="AA196">
        <f>'5a - Savings Tracker'!AB238</f>
        <v>0</v>
      </c>
      <c r="AB196">
        <f>'5a - Savings Tracker'!AC238</f>
        <v>0</v>
      </c>
      <c r="AC196">
        <f>'5a - Savings Tracker'!AD238</f>
        <v>0</v>
      </c>
      <c r="AD196" t="str">
        <f>'5a - Savings Tracker'!AE238</f>
        <v/>
      </c>
      <c r="AE196" t="str">
        <f>'5a - Savings Tracker'!AF238</f>
        <v/>
      </c>
      <c r="AF196" t="str">
        <f>'5a - Savings Tracker'!AG238</f>
        <v/>
      </c>
      <c r="AG196" t="str">
        <f>'5a - Savings Tracker'!AH238</f>
        <v/>
      </c>
      <c r="AH196" t="str">
        <f>'5a - Savings Tracker'!AI238</f>
        <v/>
      </c>
      <c r="AI196" t="str">
        <f>'5a - Savings Tracker'!AJ238</f>
        <v/>
      </c>
      <c r="AJ196" t="str">
        <f>'5a - Savings Tracker'!AK238</f>
        <v/>
      </c>
      <c r="AK196" t="str">
        <f>'5a - Savings Tracker'!AL238</f>
        <v/>
      </c>
    </row>
    <row r="197" spans="1:37">
      <c r="A197">
        <f>'5a - Savings Tracker'!A239</f>
        <v>196</v>
      </c>
      <c r="B197" t="str">
        <f>'5a - Savings Tracker'!B239</f>
        <v>Swansea Bay UHB</v>
      </c>
      <c r="C197">
        <f>'5a - Savings Tracker'!C239</f>
        <v>0</v>
      </c>
      <c r="D197">
        <f>'5a - Savings Tracker'!D239</f>
        <v>0</v>
      </c>
      <c r="E197">
        <f>'5a - Savings Tracker'!E239</f>
        <v>0</v>
      </c>
      <c r="F197">
        <f>'5a - Savings Tracker'!F239</f>
        <v>0</v>
      </c>
      <c r="G197">
        <f>'5a - Savings Tracker'!G239</f>
        <v>0</v>
      </c>
      <c r="H197">
        <f>'5a - Savings Tracker'!H239</f>
        <v>0</v>
      </c>
      <c r="I197">
        <f>'5a - Savings Tracker'!J239</f>
        <v>0</v>
      </c>
      <c r="J197">
        <f>'5a - Savings Tracker'!K239</f>
        <v>0</v>
      </c>
      <c r="K197">
        <f>'5a - Savings Tracker'!L239</f>
        <v>0</v>
      </c>
      <c r="L197">
        <f>'5a - Savings Tracker'!M239</f>
        <v>0</v>
      </c>
      <c r="M197">
        <f>'5a - Savings Tracker'!N239</f>
        <v>0</v>
      </c>
      <c r="N197">
        <f>'5a - Savings Tracker'!O239</f>
        <v>0</v>
      </c>
      <c r="O197">
        <f>'5a - Savings Tracker'!P239</f>
        <v>0</v>
      </c>
      <c r="P197">
        <f>'5a - Savings Tracker'!Q239</f>
        <v>0</v>
      </c>
      <c r="Q197">
        <f>'5a - Savings Tracker'!R239</f>
        <v>0</v>
      </c>
      <c r="R197">
        <f>'5a - Savings Tracker'!S239</f>
        <v>0</v>
      </c>
      <c r="S197">
        <f>'5a - Savings Tracker'!T239</f>
        <v>0</v>
      </c>
      <c r="T197">
        <f>'5a - Savings Tracker'!U239</f>
        <v>0</v>
      </c>
      <c r="U197">
        <f>'5a - Savings Tracker'!V239</f>
        <v>0</v>
      </c>
      <c r="V197">
        <f>'5a - Savings Tracker'!W239</f>
        <v>0</v>
      </c>
      <c r="W197">
        <f>'5a - Savings Tracker'!X239</f>
        <v>0</v>
      </c>
      <c r="X197">
        <f>'5a - Savings Tracker'!Y239</f>
        <v>0</v>
      </c>
      <c r="Y197">
        <f>'5a - Savings Tracker'!Z239</f>
        <v>0</v>
      </c>
      <c r="Z197">
        <f>'5a - Savings Tracker'!AA239</f>
        <v>0</v>
      </c>
      <c r="AA197">
        <f>'5a - Savings Tracker'!AB239</f>
        <v>0</v>
      </c>
      <c r="AB197">
        <f>'5a - Savings Tracker'!AC239</f>
        <v>0</v>
      </c>
      <c r="AC197">
        <f>'5a - Savings Tracker'!AD239</f>
        <v>0</v>
      </c>
      <c r="AD197" t="str">
        <f>'5a - Savings Tracker'!AE239</f>
        <v/>
      </c>
      <c r="AE197" t="str">
        <f>'5a - Savings Tracker'!AF239</f>
        <v/>
      </c>
      <c r="AF197" t="str">
        <f>'5a - Savings Tracker'!AG239</f>
        <v/>
      </c>
      <c r="AG197" t="str">
        <f>'5a - Savings Tracker'!AH239</f>
        <v/>
      </c>
      <c r="AH197" t="str">
        <f>'5a - Savings Tracker'!AI239</f>
        <v/>
      </c>
      <c r="AI197" t="str">
        <f>'5a - Savings Tracker'!AJ239</f>
        <v/>
      </c>
      <c r="AJ197" t="str">
        <f>'5a - Savings Tracker'!AK239</f>
        <v/>
      </c>
      <c r="AK197" t="str">
        <f>'5a - Savings Tracker'!AL239</f>
        <v/>
      </c>
    </row>
    <row r="198" spans="1:37">
      <c r="A198">
        <f>'5a - Savings Tracker'!A240</f>
        <v>197</v>
      </c>
      <c r="B198" t="str">
        <f>'5a - Savings Tracker'!B240</f>
        <v>Swansea Bay UHB</v>
      </c>
      <c r="C198">
        <f>'5a - Savings Tracker'!C240</f>
        <v>0</v>
      </c>
      <c r="D198">
        <f>'5a - Savings Tracker'!D240</f>
        <v>0</v>
      </c>
      <c r="E198">
        <f>'5a - Savings Tracker'!E240</f>
        <v>0</v>
      </c>
      <c r="F198">
        <f>'5a - Savings Tracker'!F240</f>
        <v>0</v>
      </c>
      <c r="G198">
        <f>'5a - Savings Tracker'!G240</f>
        <v>0</v>
      </c>
      <c r="H198">
        <f>'5a - Savings Tracker'!H240</f>
        <v>0</v>
      </c>
      <c r="I198">
        <f>'5a - Savings Tracker'!J240</f>
        <v>0</v>
      </c>
      <c r="J198">
        <f>'5a - Savings Tracker'!K240</f>
        <v>0</v>
      </c>
      <c r="K198">
        <f>'5a - Savings Tracker'!L240</f>
        <v>0</v>
      </c>
      <c r="L198">
        <f>'5a - Savings Tracker'!M240</f>
        <v>0</v>
      </c>
      <c r="M198">
        <f>'5a - Savings Tracker'!N240</f>
        <v>0</v>
      </c>
      <c r="N198">
        <f>'5a - Savings Tracker'!O240</f>
        <v>0</v>
      </c>
      <c r="O198">
        <f>'5a - Savings Tracker'!P240</f>
        <v>0</v>
      </c>
      <c r="P198">
        <f>'5a - Savings Tracker'!Q240</f>
        <v>0</v>
      </c>
      <c r="Q198">
        <f>'5a - Savings Tracker'!R240</f>
        <v>0</v>
      </c>
      <c r="R198">
        <f>'5a - Savings Tracker'!S240</f>
        <v>0</v>
      </c>
      <c r="S198">
        <f>'5a - Savings Tracker'!T240</f>
        <v>0</v>
      </c>
      <c r="T198">
        <f>'5a - Savings Tracker'!U240</f>
        <v>0</v>
      </c>
      <c r="U198">
        <f>'5a - Savings Tracker'!V240</f>
        <v>0</v>
      </c>
      <c r="V198">
        <f>'5a - Savings Tracker'!W240</f>
        <v>0</v>
      </c>
      <c r="W198">
        <f>'5a - Savings Tracker'!X240</f>
        <v>0</v>
      </c>
      <c r="X198">
        <f>'5a - Savings Tracker'!Y240</f>
        <v>0</v>
      </c>
      <c r="Y198">
        <f>'5a - Savings Tracker'!Z240</f>
        <v>0</v>
      </c>
      <c r="Z198">
        <f>'5a - Savings Tracker'!AA240</f>
        <v>0</v>
      </c>
      <c r="AA198">
        <f>'5a - Savings Tracker'!AB240</f>
        <v>0</v>
      </c>
      <c r="AB198">
        <f>'5a - Savings Tracker'!AC240</f>
        <v>0</v>
      </c>
      <c r="AC198">
        <f>'5a - Savings Tracker'!AD240</f>
        <v>0</v>
      </c>
      <c r="AD198" t="str">
        <f>'5a - Savings Tracker'!AE240</f>
        <v/>
      </c>
      <c r="AE198" t="str">
        <f>'5a - Savings Tracker'!AF240</f>
        <v/>
      </c>
      <c r="AF198" t="str">
        <f>'5a - Savings Tracker'!AG240</f>
        <v/>
      </c>
      <c r="AG198" t="str">
        <f>'5a - Savings Tracker'!AH240</f>
        <v/>
      </c>
      <c r="AH198" t="str">
        <f>'5a - Savings Tracker'!AI240</f>
        <v/>
      </c>
      <c r="AI198" t="str">
        <f>'5a - Savings Tracker'!AJ240</f>
        <v/>
      </c>
      <c r="AJ198" t="str">
        <f>'5a - Savings Tracker'!AK240</f>
        <v/>
      </c>
      <c r="AK198" t="str">
        <f>'5a - Savings Tracker'!AL240</f>
        <v/>
      </c>
    </row>
    <row r="199" spans="1:37">
      <c r="A199">
        <f>'5a - Savings Tracker'!A241</f>
        <v>198</v>
      </c>
      <c r="B199" t="str">
        <f>'5a - Savings Tracker'!B241</f>
        <v>Swansea Bay UHB</v>
      </c>
      <c r="C199">
        <f>'5a - Savings Tracker'!C241</f>
        <v>0</v>
      </c>
      <c r="D199">
        <f>'5a - Savings Tracker'!D241</f>
        <v>0</v>
      </c>
      <c r="E199">
        <f>'5a - Savings Tracker'!E241</f>
        <v>0</v>
      </c>
      <c r="F199">
        <f>'5a - Savings Tracker'!F241</f>
        <v>0</v>
      </c>
      <c r="G199">
        <f>'5a - Savings Tracker'!G241</f>
        <v>0</v>
      </c>
      <c r="H199">
        <f>'5a - Savings Tracker'!H241</f>
        <v>0</v>
      </c>
      <c r="I199">
        <f>'5a - Savings Tracker'!J241</f>
        <v>0</v>
      </c>
      <c r="J199">
        <f>'5a - Savings Tracker'!K241</f>
        <v>0</v>
      </c>
      <c r="K199">
        <f>'5a - Savings Tracker'!L241</f>
        <v>0</v>
      </c>
      <c r="L199">
        <f>'5a - Savings Tracker'!M241</f>
        <v>0</v>
      </c>
      <c r="M199">
        <f>'5a - Savings Tracker'!N241</f>
        <v>0</v>
      </c>
      <c r="N199">
        <f>'5a - Savings Tracker'!O241</f>
        <v>0</v>
      </c>
      <c r="O199">
        <f>'5a - Savings Tracker'!P241</f>
        <v>0</v>
      </c>
      <c r="P199">
        <f>'5a - Savings Tracker'!Q241</f>
        <v>0</v>
      </c>
      <c r="Q199">
        <f>'5a - Savings Tracker'!R241</f>
        <v>0</v>
      </c>
      <c r="R199">
        <f>'5a - Savings Tracker'!S241</f>
        <v>0</v>
      </c>
      <c r="S199">
        <f>'5a - Savings Tracker'!T241</f>
        <v>0</v>
      </c>
      <c r="T199">
        <f>'5a - Savings Tracker'!U241</f>
        <v>0</v>
      </c>
      <c r="U199">
        <f>'5a - Savings Tracker'!V241</f>
        <v>0</v>
      </c>
      <c r="V199">
        <f>'5a - Savings Tracker'!W241</f>
        <v>0</v>
      </c>
      <c r="W199">
        <f>'5a - Savings Tracker'!X241</f>
        <v>0</v>
      </c>
      <c r="X199">
        <f>'5a - Savings Tracker'!Y241</f>
        <v>0</v>
      </c>
      <c r="Y199">
        <f>'5a - Savings Tracker'!Z241</f>
        <v>0</v>
      </c>
      <c r="Z199">
        <f>'5a - Savings Tracker'!AA241</f>
        <v>0</v>
      </c>
      <c r="AA199">
        <f>'5a - Savings Tracker'!AB241</f>
        <v>0</v>
      </c>
      <c r="AB199">
        <f>'5a - Savings Tracker'!AC241</f>
        <v>0</v>
      </c>
      <c r="AC199">
        <f>'5a - Savings Tracker'!AD241</f>
        <v>0</v>
      </c>
      <c r="AD199" t="str">
        <f>'5a - Savings Tracker'!AE241</f>
        <v/>
      </c>
      <c r="AE199" t="str">
        <f>'5a - Savings Tracker'!AF241</f>
        <v/>
      </c>
      <c r="AF199" t="str">
        <f>'5a - Savings Tracker'!AG241</f>
        <v/>
      </c>
      <c r="AG199" t="str">
        <f>'5a - Savings Tracker'!AH241</f>
        <v/>
      </c>
      <c r="AH199" t="str">
        <f>'5a - Savings Tracker'!AI241</f>
        <v/>
      </c>
      <c r="AI199" t="str">
        <f>'5a - Savings Tracker'!AJ241</f>
        <v/>
      </c>
      <c r="AJ199" t="str">
        <f>'5a - Savings Tracker'!AK241</f>
        <v/>
      </c>
      <c r="AK199" t="str">
        <f>'5a - Savings Tracker'!AL241</f>
        <v/>
      </c>
    </row>
    <row r="200" spans="1:37">
      <c r="A200">
        <f>'5a - Savings Tracker'!A242</f>
        <v>199</v>
      </c>
      <c r="B200" t="str">
        <f>'5a - Savings Tracker'!B242</f>
        <v>Swansea Bay UHB</v>
      </c>
      <c r="C200">
        <f>'5a - Savings Tracker'!C242</f>
        <v>0</v>
      </c>
      <c r="D200">
        <f>'5a - Savings Tracker'!D242</f>
        <v>0</v>
      </c>
      <c r="E200">
        <f>'5a - Savings Tracker'!E242</f>
        <v>0</v>
      </c>
      <c r="F200">
        <f>'5a - Savings Tracker'!F242</f>
        <v>0</v>
      </c>
      <c r="G200">
        <f>'5a - Savings Tracker'!G242</f>
        <v>0</v>
      </c>
      <c r="H200">
        <f>'5a - Savings Tracker'!H242</f>
        <v>0</v>
      </c>
      <c r="I200">
        <f>'5a - Savings Tracker'!J242</f>
        <v>0</v>
      </c>
      <c r="J200">
        <f>'5a - Savings Tracker'!K242</f>
        <v>0</v>
      </c>
      <c r="K200">
        <f>'5a - Savings Tracker'!L242</f>
        <v>0</v>
      </c>
      <c r="L200">
        <f>'5a - Savings Tracker'!M242</f>
        <v>0</v>
      </c>
      <c r="M200">
        <f>'5a - Savings Tracker'!N242</f>
        <v>0</v>
      </c>
      <c r="N200">
        <f>'5a - Savings Tracker'!O242</f>
        <v>0</v>
      </c>
      <c r="O200">
        <f>'5a - Savings Tracker'!P242</f>
        <v>0</v>
      </c>
      <c r="P200">
        <f>'5a - Savings Tracker'!Q242</f>
        <v>0</v>
      </c>
      <c r="Q200">
        <f>'5a - Savings Tracker'!R242</f>
        <v>0</v>
      </c>
      <c r="R200">
        <f>'5a - Savings Tracker'!S242</f>
        <v>0</v>
      </c>
      <c r="S200">
        <f>'5a - Savings Tracker'!T242</f>
        <v>0</v>
      </c>
      <c r="T200">
        <f>'5a - Savings Tracker'!U242</f>
        <v>0</v>
      </c>
      <c r="U200">
        <f>'5a - Savings Tracker'!V242</f>
        <v>0</v>
      </c>
      <c r="V200">
        <f>'5a - Savings Tracker'!W242</f>
        <v>0</v>
      </c>
      <c r="W200">
        <f>'5a - Savings Tracker'!X242</f>
        <v>0</v>
      </c>
      <c r="X200">
        <f>'5a - Savings Tracker'!Y242</f>
        <v>0</v>
      </c>
      <c r="Y200">
        <f>'5a - Savings Tracker'!Z242</f>
        <v>0</v>
      </c>
      <c r="Z200">
        <f>'5a - Savings Tracker'!AA242</f>
        <v>0</v>
      </c>
      <c r="AA200">
        <f>'5a - Savings Tracker'!AB242</f>
        <v>0</v>
      </c>
      <c r="AB200">
        <f>'5a - Savings Tracker'!AC242</f>
        <v>0</v>
      </c>
      <c r="AC200">
        <f>'5a - Savings Tracker'!AD242</f>
        <v>0</v>
      </c>
      <c r="AD200" t="str">
        <f>'5a - Savings Tracker'!AE242</f>
        <v/>
      </c>
      <c r="AE200" t="str">
        <f>'5a - Savings Tracker'!AF242</f>
        <v/>
      </c>
      <c r="AF200" t="str">
        <f>'5a - Savings Tracker'!AG242</f>
        <v/>
      </c>
      <c r="AG200" t="str">
        <f>'5a - Savings Tracker'!AH242</f>
        <v/>
      </c>
      <c r="AH200" t="str">
        <f>'5a - Savings Tracker'!AI242</f>
        <v/>
      </c>
      <c r="AI200" t="str">
        <f>'5a - Savings Tracker'!AJ242</f>
        <v/>
      </c>
      <c r="AJ200" t="str">
        <f>'5a - Savings Tracker'!AK242</f>
        <v/>
      </c>
      <c r="AK200" t="str">
        <f>'5a - Savings Tracker'!AL242</f>
        <v/>
      </c>
    </row>
    <row r="201" spans="1:37">
      <c r="A201">
        <f>'5a - Savings Tracker'!A243</f>
        <v>200</v>
      </c>
      <c r="B201" t="str">
        <f>'5a - Savings Tracker'!B243</f>
        <v>Swansea Bay UHB</v>
      </c>
      <c r="C201">
        <f>'5a - Savings Tracker'!C243</f>
        <v>0</v>
      </c>
      <c r="D201">
        <f>'5a - Savings Tracker'!D243</f>
        <v>0</v>
      </c>
      <c r="E201">
        <f>'5a - Savings Tracker'!E243</f>
        <v>0</v>
      </c>
      <c r="F201">
        <f>'5a - Savings Tracker'!F243</f>
        <v>0</v>
      </c>
      <c r="G201">
        <f>'5a - Savings Tracker'!G243</f>
        <v>0</v>
      </c>
      <c r="H201">
        <f>'5a - Savings Tracker'!H243</f>
        <v>0</v>
      </c>
      <c r="I201">
        <f>'5a - Savings Tracker'!J243</f>
        <v>0</v>
      </c>
      <c r="J201">
        <f>'5a - Savings Tracker'!K243</f>
        <v>0</v>
      </c>
      <c r="K201">
        <f>'5a - Savings Tracker'!L243</f>
        <v>0</v>
      </c>
      <c r="L201">
        <f>'5a - Savings Tracker'!M243</f>
        <v>0</v>
      </c>
      <c r="M201">
        <f>'5a - Savings Tracker'!N243</f>
        <v>0</v>
      </c>
      <c r="N201">
        <f>'5a - Savings Tracker'!O243</f>
        <v>0</v>
      </c>
      <c r="O201">
        <f>'5a - Savings Tracker'!P243</f>
        <v>0</v>
      </c>
      <c r="P201">
        <f>'5a - Savings Tracker'!Q243</f>
        <v>0</v>
      </c>
      <c r="Q201">
        <f>'5a - Savings Tracker'!R243</f>
        <v>0</v>
      </c>
      <c r="R201">
        <f>'5a - Savings Tracker'!S243</f>
        <v>0</v>
      </c>
      <c r="S201">
        <f>'5a - Savings Tracker'!T243</f>
        <v>0</v>
      </c>
      <c r="T201">
        <f>'5a - Savings Tracker'!U243</f>
        <v>0</v>
      </c>
      <c r="U201">
        <f>'5a - Savings Tracker'!V243</f>
        <v>0</v>
      </c>
      <c r="V201">
        <f>'5a - Savings Tracker'!W243</f>
        <v>0</v>
      </c>
      <c r="W201">
        <f>'5a - Savings Tracker'!X243</f>
        <v>0</v>
      </c>
      <c r="X201">
        <f>'5a - Savings Tracker'!Y243</f>
        <v>0</v>
      </c>
      <c r="Y201">
        <f>'5a - Savings Tracker'!Z243</f>
        <v>0</v>
      </c>
      <c r="Z201">
        <f>'5a - Savings Tracker'!AA243</f>
        <v>0</v>
      </c>
      <c r="AA201">
        <f>'5a - Savings Tracker'!AB243</f>
        <v>0</v>
      </c>
      <c r="AB201">
        <f>'5a - Savings Tracker'!AC243</f>
        <v>0</v>
      </c>
      <c r="AC201">
        <f>'5a - Savings Tracker'!AD243</f>
        <v>0</v>
      </c>
      <c r="AD201" t="str">
        <f>'5a - Savings Tracker'!AE243</f>
        <v/>
      </c>
      <c r="AE201" t="str">
        <f>'5a - Savings Tracker'!AF243</f>
        <v/>
      </c>
      <c r="AF201" t="str">
        <f>'5a - Savings Tracker'!AG243</f>
        <v/>
      </c>
      <c r="AG201" t="str">
        <f>'5a - Savings Tracker'!AH243</f>
        <v/>
      </c>
      <c r="AH201" t="str">
        <f>'5a - Savings Tracker'!AI243</f>
        <v/>
      </c>
      <c r="AI201" t="str">
        <f>'5a - Savings Tracker'!AJ243</f>
        <v/>
      </c>
      <c r="AJ201" t="str">
        <f>'5a - Savings Tracker'!AK243</f>
        <v/>
      </c>
      <c r="AK201" t="str">
        <f>'5a - Savings Tracker'!AL243</f>
        <v/>
      </c>
    </row>
    <row r="202" spans="1:37">
      <c r="A202">
        <f>'5a - Savings Tracker'!A244</f>
        <v>201</v>
      </c>
      <c r="B202" t="str">
        <f>'5a - Savings Tracker'!B244</f>
        <v>Swansea Bay UHB</v>
      </c>
      <c r="C202">
        <f>'5a - Savings Tracker'!C244</f>
        <v>0</v>
      </c>
      <c r="D202">
        <f>'5a - Savings Tracker'!D244</f>
        <v>0</v>
      </c>
      <c r="E202">
        <f>'5a - Savings Tracker'!E244</f>
        <v>0</v>
      </c>
      <c r="F202">
        <f>'5a - Savings Tracker'!F244</f>
        <v>0</v>
      </c>
      <c r="G202">
        <f>'5a - Savings Tracker'!G244</f>
        <v>0</v>
      </c>
      <c r="H202">
        <f>'5a - Savings Tracker'!H244</f>
        <v>0</v>
      </c>
      <c r="I202">
        <f>'5a - Savings Tracker'!J244</f>
        <v>0</v>
      </c>
      <c r="J202">
        <f>'5a - Savings Tracker'!K244</f>
        <v>0</v>
      </c>
      <c r="K202">
        <f>'5a - Savings Tracker'!L244</f>
        <v>0</v>
      </c>
      <c r="L202">
        <f>'5a - Savings Tracker'!M244</f>
        <v>0</v>
      </c>
      <c r="M202">
        <f>'5a - Savings Tracker'!N244</f>
        <v>0</v>
      </c>
      <c r="N202">
        <f>'5a - Savings Tracker'!O244</f>
        <v>0</v>
      </c>
      <c r="O202">
        <f>'5a - Savings Tracker'!P244</f>
        <v>0</v>
      </c>
      <c r="P202">
        <f>'5a - Savings Tracker'!Q244</f>
        <v>0</v>
      </c>
      <c r="Q202">
        <f>'5a - Savings Tracker'!R244</f>
        <v>0</v>
      </c>
      <c r="R202">
        <f>'5a - Savings Tracker'!S244</f>
        <v>0</v>
      </c>
      <c r="S202">
        <f>'5a - Savings Tracker'!T244</f>
        <v>0</v>
      </c>
      <c r="T202">
        <f>'5a - Savings Tracker'!U244</f>
        <v>0</v>
      </c>
      <c r="U202">
        <f>'5a - Savings Tracker'!V244</f>
        <v>0</v>
      </c>
      <c r="V202">
        <f>'5a - Savings Tracker'!W244</f>
        <v>0</v>
      </c>
      <c r="W202">
        <f>'5a - Savings Tracker'!X244</f>
        <v>0</v>
      </c>
      <c r="X202">
        <f>'5a - Savings Tracker'!Y244</f>
        <v>0</v>
      </c>
      <c r="Y202">
        <f>'5a - Savings Tracker'!Z244</f>
        <v>0</v>
      </c>
      <c r="Z202">
        <f>'5a - Savings Tracker'!AA244</f>
        <v>0</v>
      </c>
      <c r="AA202">
        <f>'5a - Savings Tracker'!AB244</f>
        <v>0</v>
      </c>
      <c r="AB202">
        <f>'5a - Savings Tracker'!AC244</f>
        <v>0</v>
      </c>
      <c r="AC202">
        <f>'5a - Savings Tracker'!AD244</f>
        <v>0</v>
      </c>
      <c r="AD202" t="str">
        <f>'5a - Savings Tracker'!AE244</f>
        <v/>
      </c>
      <c r="AE202" t="str">
        <f>'5a - Savings Tracker'!AF244</f>
        <v/>
      </c>
      <c r="AF202" t="str">
        <f>'5a - Savings Tracker'!AG244</f>
        <v/>
      </c>
      <c r="AG202" t="str">
        <f>'5a - Savings Tracker'!AH244</f>
        <v/>
      </c>
      <c r="AH202" t="str">
        <f>'5a - Savings Tracker'!AI244</f>
        <v/>
      </c>
      <c r="AI202" t="str">
        <f>'5a - Savings Tracker'!AJ244</f>
        <v/>
      </c>
      <c r="AJ202" t="str">
        <f>'5a - Savings Tracker'!AK244</f>
        <v/>
      </c>
      <c r="AK202" t="str">
        <f>'5a - Savings Tracker'!AL244</f>
        <v/>
      </c>
    </row>
    <row r="203" spans="1:37">
      <c r="A203">
        <f>'5a - Savings Tracker'!A245</f>
        <v>202</v>
      </c>
      <c r="B203" t="str">
        <f>'5a - Savings Tracker'!B245</f>
        <v>Swansea Bay UHB</v>
      </c>
      <c r="C203">
        <f>'5a - Savings Tracker'!C245</f>
        <v>0</v>
      </c>
      <c r="D203">
        <f>'5a - Savings Tracker'!D245</f>
        <v>0</v>
      </c>
      <c r="E203">
        <f>'5a - Savings Tracker'!E245</f>
        <v>0</v>
      </c>
      <c r="F203">
        <f>'5a - Savings Tracker'!F245</f>
        <v>0</v>
      </c>
      <c r="G203">
        <f>'5a - Savings Tracker'!G245</f>
        <v>0</v>
      </c>
      <c r="H203">
        <f>'5a - Savings Tracker'!H245</f>
        <v>0</v>
      </c>
      <c r="I203">
        <f>'5a - Savings Tracker'!J245</f>
        <v>0</v>
      </c>
      <c r="J203">
        <f>'5a - Savings Tracker'!K245</f>
        <v>0</v>
      </c>
      <c r="K203">
        <f>'5a - Savings Tracker'!L245</f>
        <v>0</v>
      </c>
      <c r="L203">
        <f>'5a - Savings Tracker'!M245</f>
        <v>0</v>
      </c>
      <c r="M203">
        <f>'5a - Savings Tracker'!N245</f>
        <v>0</v>
      </c>
      <c r="N203">
        <f>'5a - Savings Tracker'!O245</f>
        <v>0</v>
      </c>
      <c r="O203">
        <f>'5a - Savings Tracker'!P245</f>
        <v>0</v>
      </c>
      <c r="P203">
        <f>'5a - Savings Tracker'!Q245</f>
        <v>0</v>
      </c>
      <c r="Q203">
        <f>'5a - Savings Tracker'!R245</f>
        <v>0</v>
      </c>
      <c r="R203">
        <f>'5a - Savings Tracker'!S245</f>
        <v>0</v>
      </c>
      <c r="S203">
        <f>'5a - Savings Tracker'!T245</f>
        <v>0</v>
      </c>
      <c r="T203">
        <f>'5a - Savings Tracker'!U245</f>
        <v>0</v>
      </c>
      <c r="U203">
        <f>'5a - Savings Tracker'!V245</f>
        <v>0</v>
      </c>
      <c r="V203">
        <f>'5a - Savings Tracker'!W245</f>
        <v>0</v>
      </c>
      <c r="W203">
        <f>'5a - Savings Tracker'!X245</f>
        <v>0</v>
      </c>
      <c r="X203">
        <f>'5a - Savings Tracker'!Y245</f>
        <v>0</v>
      </c>
      <c r="Y203">
        <f>'5a - Savings Tracker'!Z245</f>
        <v>0</v>
      </c>
      <c r="Z203">
        <f>'5a - Savings Tracker'!AA245</f>
        <v>0</v>
      </c>
      <c r="AA203">
        <f>'5a - Savings Tracker'!AB245</f>
        <v>0</v>
      </c>
      <c r="AB203">
        <f>'5a - Savings Tracker'!AC245</f>
        <v>0</v>
      </c>
      <c r="AC203">
        <f>'5a - Savings Tracker'!AD245</f>
        <v>0</v>
      </c>
      <c r="AD203" t="str">
        <f>'5a - Savings Tracker'!AE245</f>
        <v/>
      </c>
      <c r="AE203" t="str">
        <f>'5a - Savings Tracker'!AF245</f>
        <v/>
      </c>
      <c r="AF203" t="str">
        <f>'5a - Savings Tracker'!AG245</f>
        <v/>
      </c>
      <c r="AG203" t="str">
        <f>'5a - Savings Tracker'!AH245</f>
        <v/>
      </c>
      <c r="AH203" t="str">
        <f>'5a - Savings Tracker'!AI245</f>
        <v/>
      </c>
      <c r="AI203" t="str">
        <f>'5a - Savings Tracker'!AJ245</f>
        <v/>
      </c>
      <c r="AJ203" t="str">
        <f>'5a - Savings Tracker'!AK245</f>
        <v/>
      </c>
      <c r="AK203" t="str">
        <f>'5a - Savings Tracker'!AL245</f>
        <v/>
      </c>
    </row>
    <row r="204" spans="1:37">
      <c r="A204">
        <f>'5a - Savings Tracker'!A246</f>
        <v>203</v>
      </c>
      <c r="B204" t="str">
        <f>'5a - Savings Tracker'!B246</f>
        <v>Swansea Bay UHB</v>
      </c>
      <c r="C204">
        <f>'5a - Savings Tracker'!C246</f>
        <v>0</v>
      </c>
      <c r="D204">
        <f>'5a - Savings Tracker'!D246</f>
        <v>0</v>
      </c>
      <c r="E204">
        <f>'5a - Savings Tracker'!E246</f>
        <v>0</v>
      </c>
      <c r="F204">
        <f>'5a - Savings Tracker'!F246</f>
        <v>0</v>
      </c>
      <c r="G204">
        <f>'5a - Savings Tracker'!G246</f>
        <v>0</v>
      </c>
      <c r="H204">
        <f>'5a - Savings Tracker'!H246</f>
        <v>0</v>
      </c>
      <c r="I204">
        <f>'5a - Savings Tracker'!J246</f>
        <v>0</v>
      </c>
      <c r="J204">
        <f>'5a - Savings Tracker'!K246</f>
        <v>0</v>
      </c>
      <c r="K204">
        <f>'5a - Savings Tracker'!L246</f>
        <v>0</v>
      </c>
      <c r="L204">
        <f>'5a - Savings Tracker'!M246</f>
        <v>0</v>
      </c>
      <c r="M204">
        <f>'5a - Savings Tracker'!N246</f>
        <v>0</v>
      </c>
      <c r="N204">
        <f>'5a - Savings Tracker'!O246</f>
        <v>0</v>
      </c>
      <c r="O204">
        <f>'5a - Savings Tracker'!P246</f>
        <v>0</v>
      </c>
      <c r="P204">
        <f>'5a - Savings Tracker'!Q246</f>
        <v>0</v>
      </c>
      <c r="Q204">
        <f>'5a - Savings Tracker'!R246</f>
        <v>0</v>
      </c>
      <c r="R204">
        <f>'5a - Savings Tracker'!S246</f>
        <v>0</v>
      </c>
      <c r="S204">
        <f>'5a - Savings Tracker'!T246</f>
        <v>0</v>
      </c>
      <c r="T204">
        <f>'5a - Savings Tracker'!U246</f>
        <v>0</v>
      </c>
      <c r="U204">
        <f>'5a - Savings Tracker'!V246</f>
        <v>0</v>
      </c>
      <c r="V204">
        <f>'5a - Savings Tracker'!W246</f>
        <v>0</v>
      </c>
      <c r="W204">
        <f>'5a - Savings Tracker'!X246</f>
        <v>0</v>
      </c>
      <c r="X204">
        <f>'5a - Savings Tracker'!Y246</f>
        <v>0</v>
      </c>
      <c r="Y204">
        <f>'5a - Savings Tracker'!Z246</f>
        <v>0</v>
      </c>
      <c r="Z204">
        <f>'5a - Savings Tracker'!AA246</f>
        <v>0</v>
      </c>
      <c r="AA204">
        <f>'5a - Savings Tracker'!AB246</f>
        <v>0</v>
      </c>
      <c r="AB204">
        <f>'5a - Savings Tracker'!AC246</f>
        <v>0</v>
      </c>
      <c r="AC204">
        <f>'5a - Savings Tracker'!AD246</f>
        <v>0</v>
      </c>
      <c r="AD204" t="str">
        <f>'5a - Savings Tracker'!AE246</f>
        <v/>
      </c>
      <c r="AE204" t="str">
        <f>'5a - Savings Tracker'!AF246</f>
        <v/>
      </c>
      <c r="AF204" t="str">
        <f>'5a - Savings Tracker'!AG246</f>
        <v/>
      </c>
      <c r="AG204" t="str">
        <f>'5a - Savings Tracker'!AH246</f>
        <v/>
      </c>
      <c r="AH204" t="str">
        <f>'5a - Savings Tracker'!AI246</f>
        <v/>
      </c>
      <c r="AI204" t="str">
        <f>'5a - Savings Tracker'!AJ246</f>
        <v/>
      </c>
      <c r="AJ204" t="str">
        <f>'5a - Savings Tracker'!AK246</f>
        <v/>
      </c>
      <c r="AK204" t="str">
        <f>'5a - Savings Tracker'!AL246</f>
        <v/>
      </c>
    </row>
    <row r="205" spans="1:37">
      <c r="A205">
        <f>'5a - Savings Tracker'!A247</f>
        <v>204</v>
      </c>
      <c r="B205" t="str">
        <f>'5a - Savings Tracker'!B247</f>
        <v>Swansea Bay UHB</v>
      </c>
      <c r="C205">
        <f>'5a - Savings Tracker'!C247</f>
        <v>0</v>
      </c>
      <c r="D205">
        <f>'5a - Savings Tracker'!D247</f>
        <v>0</v>
      </c>
      <c r="E205">
        <f>'5a - Savings Tracker'!E247</f>
        <v>0</v>
      </c>
      <c r="F205">
        <f>'5a - Savings Tracker'!F247</f>
        <v>0</v>
      </c>
      <c r="G205">
        <f>'5a - Savings Tracker'!G247</f>
        <v>0</v>
      </c>
      <c r="H205">
        <f>'5a - Savings Tracker'!H247</f>
        <v>0</v>
      </c>
      <c r="I205">
        <f>'5a - Savings Tracker'!J247</f>
        <v>0</v>
      </c>
      <c r="J205">
        <f>'5a - Savings Tracker'!K247</f>
        <v>0</v>
      </c>
      <c r="K205">
        <f>'5a - Savings Tracker'!L247</f>
        <v>0</v>
      </c>
      <c r="L205">
        <f>'5a - Savings Tracker'!M247</f>
        <v>0</v>
      </c>
      <c r="M205">
        <f>'5a - Savings Tracker'!N247</f>
        <v>0</v>
      </c>
      <c r="N205">
        <f>'5a - Savings Tracker'!O247</f>
        <v>0</v>
      </c>
      <c r="O205">
        <f>'5a - Savings Tracker'!P247</f>
        <v>0</v>
      </c>
      <c r="P205">
        <f>'5a - Savings Tracker'!Q247</f>
        <v>0</v>
      </c>
      <c r="Q205">
        <f>'5a - Savings Tracker'!R247</f>
        <v>0</v>
      </c>
      <c r="R205">
        <f>'5a - Savings Tracker'!S247</f>
        <v>0</v>
      </c>
      <c r="S205">
        <f>'5a - Savings Tracker'!T247</f>
        <v>0</v>
      </c>
      <c r="T205">
        <f>'5a - Savings Tracker'!U247</f>
        <v>0</v>
      </c>
      <c r="U205">
        <f>'5a - Savings Tracker'!V247</f>
        <v>0</v>
      </c>
      <c r="V205">
        <f>'5a - Savings Tracker'!W247</f>
        <v>0</v>
      </c>
      <c r="W205">
        <f>'5a - Savings Tracker'!X247</f>
        <v>0</v>
      </c>
      <c r="X205">
        <f>'5a - Savings Tracker'!Y247</f>
        <v>0</v>
      </c>
      <c r="Y205">
        <f>'5a - Savings Tracker'!Z247</f>
        <v>0</v>
      </c>
      <c r="Z205">
        <f>'5a - Savings Tracker'!AA247</f>
        <v>0</v>
      </c>
      <c r="AA205">
        <f>'5a - Savings Tracker'!AB247</f>
        <v>0</v>
      </c>
      <c r="AB205">
        <f>'5a - Savings Tracker'!AC247</f>
        <v>0</v>
      </c>
      <c r="AC205">
        <f>'5a - Savings Tracker'!AD247</f>
        <v>0</v>
      </c>
      <c r="AD205" t="str">
        <f>'5a - Savings Tracker'!AE247</f>
        <v/>
      </c>
      <c r="AE205" t="str">
        <f>'5a - Savings Tracker'!AF247</f>
        <v/>
      </c>
      <c r="AF205" t="str">
        <f>'5a - Savings Tracker'!AG247</f>
        <v/>
      </c>
      <c r="AG205" t="str">
        <f>'5a - Savings Tracker'!AH247</f>
        <v/>
      </c>
      <c r="AH205" t="str">
        <f>'5a - Savings Tracker'!AI247</f>
        <v/>
      </c>
      <c r="AI205" t="str">
        <f>'5a - Savings Tracker'!AJ247</f>
        <v/>
      </c>
      <c r="AJ205" t="str">
        <f>'5a - Savings Tracker'!AK247</f>
        <v/>
      </c>
      <c r="AK205" t="str">
        <f>'5a - Savings Tracker'!AL247</f>
        <v/>
      </c>
    </row>
    <row r="206" spans="1:37">
      <c r="A206">
        <f>'5a - Savings Tracker'!A248</f>
        <v>205</v>
      </c>
      <c r="B206" t="str">
        <f>'5a - Savings Tracker'!B248</f>
        <v>Swansea Bay UHB</v>
      </c>
      <c r="C206">
        <f>'5a - Savings Tracker'!C248</f>
        <v>0</v>
      </c>
      <c r="D206">
        <f>'5a - Savings Tracker'!D248</f>
        <v>0</v>
      </c>
      <c r="E206">
        <f>'5a - Savings Tracker'!E248</f>
        <v>0</v>
      </c>
      <c r="F206">
        <f>'5a - Savings Tracker'!F248</f>
        <v>0</v>
      </c>
      <c r="G206">
        <f>'5a - Savings Tracker'!G248</f>
        <v>0</v>
      </c>
      <c r="H206">
        <f>'5a - Savings Tracker'!H248</f>
        <v>0</v>
      </c>
      <c r="I206">
        <f>'5a - Savings Tracker'!J248</f>
        <v>0</v>
      </c>
      <c r="J206">
        <f>'5a - Savings Tracker'!K248</f>
        <v>0</v>
      </c>
      <c r="K206">
        <f>'5a - Savings Tracker'!L248</f>
        <v>0</v>
      </c>
      <c r="L206">
        <f>'5a - Savings Tracker'!M248</f>
        <v>0</v>
      </c>
      <c r="M206">
        <f>'5a - Savings Tracker'!N248</f>
        <v>0</v>
      </c>
      <c r="N206">
        <f>'5a - Savings Tracker'!O248</f>
        <v>0</v>
      </c>
      <c r="O206">
        <f>'5a - Savings Tracker'!P248</f>
        <v>0</v>
      </c>
      <c r="P206">
        <f>'5a - Savings Tracker'!Q248</f>
        <v>0</v>
      </c>
      <c r="Q206">
        <f>'5a - Savings Tracker'!R248</f>
        <v>0</v>
      </c>
      <c r="R206">
        <f>'5a - Savings Tracker'!S248</f>
        <v>0</v>
      </c>
      <c r="S206">
        <f>'5a - Savings Tracker'!T248</f>
        <v>0</v>
      </c>
      <c r="T206">
        <f>'5a - Savings Tracker'!U248</f>
        <v>0</v>
      </c>
      <c r="U206">
        <f>'5a - Savings Tracker'!V248</f>
        <v>0</v>
      </c>
      <c r="V206">
        <f>'5a - Savings Tracker'!W248</f>
        <v>0</v>
      </c>
      <c r="W206">
        <f>'5a - Savings Tracker'!X248</f>
        <v>0</v>
      </c>
      <c r="X206">
        <f>'5a - Savings Tracker'!Y248</f>
        <v>0</v>
      </c>
      <c r="Y206">
        <f>'5a - Savings Tracker'!Z248</f>
        <v>0</v>
      </c>
      <c r="Z206">
        <f>'5a - Savings Tracker'!AA248</f>
        <v>0</v>
      </c>
      <c r="AA206">
        <f>'5a - Savings Tracker'!AB248</f>
        <v>0</v>
      </c>
      <c r="AB206">
        <f>'5a - Savings Tracker'!AC248</f>
        <v>0</v>
      </c>
      <c r="AC206">
        <f>'5a - Savings Tracker'!AD248</f>
        <v>0</v>
      </c>
      <c r="AD206" t="str">
        <f>'5a - Savings Tracker'!AE248</f>
        <v/>
      </c>
      <c r="AE206" t="str">
        <f>'5a - Savings Tracker'!AF248</f>
        <v/>
      </c>
      <c r="AF206" t="str">
        <f>'5a - Savings Tracker'!AG248</f>
        <v/>
      </c>
      <c r="AG206" t="str">
        <f>'5a - Savings Tracker'!AH248</f>
        <v/>
      </c>
      <c r="AH206" t="str">
        <f>'5a - Savings Tracker'!AI248</f>
        <v/>
      </c>
      <c r="AI206" t="str">
        <f>'5a - Savings Tracker'!AJ248</f>
        <v/>
      </c>
      <c r="AJ206" t="str">
        <f>'5a - Savings Tracker'!AK248</f>
        <v/>
      </c>
      <c r="AK206" t="str">
        <f>'5a - Savings Tracker'!AL248</f>
        <v/>
      </c>
    </row>
    <row r="207" spans="1:37">
      <c r="A207">
        <f>'5a - Savings Tracker'!A249</f>
        <v>206</v>
      </c>
      <c r="B207" t="str">
        <f>'5a - Savings Tracker'!B249</f>
        <v>Swansea Bay UHB</v>
      </c>
      <c r="C207">
        <f>'5a - Savings Tracker'!C249</f>
        <v>0</v>
      </c>
      <c r="D207">
        <f>'5a - Savings Tracker'!D249</f>
        <v>0</v>
      </c>
      <c r="E207">
        <f>'5a - Savings Tracker'!E249</f>
        <v>0</v>
      </c>
      <c r="F207">
        <f>'5a - Savings Tracker'!F249</f>
        <v>0</v>
      </c>
      <c r="G207">
        <f>'5a - Savings Tracker'!G249</f>
        <v>0</v>
      </c>
      <c r="H207">
        <f>'5a - Savings Tracker'!H249</f>
        <v>0</v>
      </c>
      <c r="I207">
        <f>'5a - Savings Tracker'!J249</f>
        <v>0</v>
      </c>
      <c r="J207">
        <f>'5a - Savings Tracker'!K249</f>
        <v>0</v>
      </c>
      <c r="K207">
        <f>'5a - Savings Tracker'!L249</f>
        <v>0</v>
      </c>
      <c r="L207">
        <f>'5a - Savings Tracker'!M249</f>
        <v>0</v>
      </c>
      <c r="M207">
        <f>'5a - Savings Tracker'!N249</f>
        <v>0</v>
      </c>
      <c r="N207">
        <f>'5a - Savings Tracker'!O249</f>
        <v>0</v>
      </c>
      <c r="O207">
        <f>'5a - Savings Tracker'!P249</f>
        <v>0</v>
      </c>
      <c r="P207">
        <f>'5a - Savings Tracker'!Q249</f>
        <v>0</v>
      </c>
      <c r="Q207">
        <f>'5a - Savings Tracker'!R249</f>
        <v>0</v>
      </c>
      <c r="R207">
        <f>'5a - Savings Tracker'!S249</f>
        <v>0</v>
      </c>
      <c r="S207">
        <f>'5a - Savings Tracker'!T249</f>
        <v>0</v>
      </c>
      <c r="T207">
        <f>'5a - Savings Tracker'!U249</f>
        <v>0</v>
      </c>
      <c r="U207">
        <f>'5a - Savings Tracker'!V249</f>
        <v>0</v>
      </c>
      <c r="V207">
        <f>'5a - Savings Tracker'!W249</f>
        <v>0</v>
      </c>
      <c r="W207">
        <f>'5a - Savings Tracker'!X249</f>
        <v>0</v>
      </c>
      <c r="X207">
        <f>'5a - Savings Tracker'!Y249</f>
        <v>0</v>
      </c>
      <c r="Y207">
        <f>'5a - Savings Tracker'!Z249</f>
        <v>0</v>
      </c>
      <c r="Z207">
        <f>'5a - Savings Tracker'!AA249</f>
        <v>0</v>
      </c>
      <c r="AA207">
        <f>'5a - Savings Tracker'!AB249</f>
        <v>0</v>
      </c>
      <c r="AB207">
        <f>'5a - Savings Tracker'!AC249</f>
        <v>0</v>
      </c>
      <c r="AC207">
        <f>'5a - Savings Tracker'!AD249</f>
        <v>0</v>
      </c>
      <c r="AD207" t="str">
        <f>'5a - Savings Tracker'!AE249</f>
        <v/>
      </c>
      <c r="AE207" t="str">
        <f>'5a - Savings Tracker'!AF249</f>
        <v/>
      </c>
      <c r="AF207" t="str">
        <f>'5a - Savings Tracker'!AG249</f>
        <v/>
      </c>
      <c r="AG207" t="str">
        <f>'5a - Savings Tracker'!AH249</f>
        <v/>
      </c>
      <c r="AH207" t="str">
        <f>'5a - Savings Tracker'!AI249</f>
        <v/>
      </c>
      <c r="AI207" t="str">
        <f>'5a - Savings Tracker'!AJ249</f>
        <v/>
      </c>
      <c r="AJ207" t="str">
        <f>'5a - Savings Tracker'!AK249</f>
        <v/>
      </c>
      <c r="AK207" t="str">
        <f>'5a - Savings Tracker'!AL249</f>
        <v/>
      </c>
    </row>
    <row r="208" spans="1:37">
      <c r="A208">
        <f>'5a - Savings Tracker'!A250</f>
        <v>207</v>
      </c>
      <c r="B208" t="str">
        <f>'5a - Savings Tracker'!B250</f>
        <v>Swansea Bay UHB</v>
      </c>
      <c r="C208">
        <f>'5a - Savings Tracker'!C250</f>
        <v>0</v>
      </c>
      <c r="D208">
        <f>'5a - Savings Tracker'!D250</f>
        <v>0</v>
      </c>
      <c r="E208">
        <f>'5a - Savings Tracker'!E250</f>
        <v>0</v>
      </c>
      <c r="F208">
        <f>'5a - Savings Tracker'!F250</f>
        <v>0</v>
      </c>
      <c r="G208">
        <f>'5a - Savings Tracker'!G250</f>
        <v>0</v>
      </c>
      <c r="H208">
        <f>'5a - Savings Tracker'!H250</f>
        <v>0</v>
      </c>
      <c r="I208">
        <f>'5a - Savings Tracker'!J250</f>
        <v>0</v>
      </c>
      <c r="J208">
        <f>'5a - Savings Tracker'!K250</f>
        <v>0</v>
      </c>
      <c r="K208">
        <f>'5a - Savings Tracker'!L250</f>
        <v>0</v>
      </c>
      <c r="L208">
        <f>'5a - Savings Tracker'!M250</f>
        <v>0</v>
      </c>
      <c r="M208">
        <f>'5a - Savings Tracker'!N250</f>
        <v>0</v>
      </c>
      <c r="N208">
        <f>'5a - Savings Tracker'!O250</f>
        <v>0</v>
      </c>
      <c r="O208">
        <f>'5a - Savings Tracker'!P250</f>
        <v>0</v>
      </c>
      <c r="P208">
        <f>'5a - Savings Tracker'!Q250</f>
        <v>0</v>
      </c>
      <c r="Q208">
        <f>'5a - Savings Tracker'!R250</f>
        <v>0</v>
      </c>
      <c r="R208">
        <f>'5a - Savings Tracker'!S250</f>
        <v>0</v>
      </c>
      <c r="S208">
        <f>'5a - Savings Tracker'!T250</f>
        <v>0</v>
      </c>
      <c r="T208">
        <f>'5a - Savings Tracker'!U250</f>
        <v>0</v>
      </c>
      <c r="U208">
        <f>'5a - Savings Tracker'!V250</f>
        <v>0</v>
      </c>
      <c r="V208">
        <f>'5a - Savings Tracker'!W250</f>
        <v>0</v>
      </c>
      <c r="W208">
        <f>'5a - Savings Tracker'!X250</f>
        <v>0</v>
      </c>
      <c r="X208">
        <f>'5a - Savings Tracker'!Y250</f>
        <v>0</v>
      </c>
      <c r="Y208">
        <f>'5a - Savings Tracker'!Z250</f>
        <v>0</v>
      </c>
      <c r="Z208">
        <f>'5a - Savings Tracker'!AA250</f>
        <v>0</v>
      </c>
      <c r="AA208">
        <f>'5a - Savings Tracker'!AB250</f>
        <v>0</v>
      </c>
      <c r="AB208">
        <f>'5a - Savings Tracker'!AC250</f>
        <v>0</v>
      </c>
      <c r="AC208">
        <f>'5a - Savings Tracker'!AD250</f>
        <v>0</v>
      </c>
      <c r="AD208" t="str">
        <f>'5a - Savings Tracker'!AE250</f>
        <v/>
      </c>
      <c r="AE208" t="str">
        <f>'5a - Savings Tracker'!AF250</f>
        <v/>
      </c>
      <c r="AF208" t="str">
        <f>'5a - Savings Tracker'!AG250</f>
        <v/>
      </c>
      <c r="AG208" t="str">
        <f>'5a - Savings Tracker'!AH250</f>
        <v/>
      </c>
      <c r="AH208" t="str">
        <f>'5a - Savings Tracker'!AI250</f>
        <v/>
      </c>
      <c r="AI208" t="str">
        <f>'5a - Savings Tracker'!AJ250</f>
        <v/>
      </c>
      <c r="AJ208" t="str">
        <f>'5a - Savings Tracker'!AK250</f>
        <v/>
      </c>
      <c r="AK208" t="str">
        <f>'5a - Savings Tracker'!AL250</f>
        <v/>
      </c>
    </row>
    <row r="209" spans="1:37">
      <c r="A209">
        <f>'5a - Savings Tracker'!A251</f>
        <v>208</v>
      </c>
      <c r="B209" t="str">
        <f>'5a - Savings Tracker'!B251</f>
        <v>Swansea Bay UHB</v>
      </c>
      <c r="C209">
        <f>'5a - Savings Tracker'!C251</f>
        <v>0</v>
      </c>
      <c r="D209">
        <f>'5a - Savings Tracker'!D251</f>
        <v>0</v>
      </c>
      <c r="E209">
        <f>'5a - Savings Tracker'!E251</f>
        <v>0</v>
      </c>
      <c r="F209">
        <f>'5a - Savings Tracker'!F251</f>
        <v>0</v>
      </c>
      <c r="G209">
        <f>'5a - Savings Tracker'!G251</f>
        <v>0</v>
      </c>
      <c r="H209">
        <f>'5a - Savings Tracker'!H251</f>
        <v>0</v>
      </c>
      <c r="I209">
        <f>'5a - Savings Tracker'!J251</f>
        <v>0</v>
      </c>
      <c r="J209">
        <f>'5a - Savings Tracker'!K251</f>
        <v>0</v>
      </c>
      <c r="K209">
        <f>'5a - Savings Tracker'!L251</f>
        <v>0</v>
      </c>
      <c r="L209">
        <f>'5a - Savings Tracker'!M251</f>
        <v>0</v>
      </c>
      <c r="M209">
        <f>'5a - Savings Tracker'!N251</f>
        <v>0</v>
      </c>
      <c r="N209">
        <f>'5a - Savings Tracker'!O251</f>
        <v>0</v>
      </c>
      <c r="O209">
        <f>'5a - Savings Tracker'!P251</f>
        <v>0</v>
      </c>
      <c r="P209">
        <f>'5a - Savings Tracker'!Q251</f>
        <v>0</v>
      </c>
      <c r="Q209">
        <f>'5a - Savings Tracker'!R251</f>
        <v>0</v>
      </c>
      <c r="R209">
        <f>'5a - Savings Tracker'!S251</f>
        <v>0</v>
      </c>
      <c r="S209">
        <f>'5a - Savings Tracker'!T251</f>
        <v>0</v>
      </c>
      <c r="T209">
        <f>'5a - Savings Tracker'!U251</f>
        <v>0</v>
      </c>
      <c r="U209">
        <f>'5a - Savings Tracker'!V251</f>
        <v>0</v>
      </c>
      <c r="V209">
        <f>'5a - Savings Tracker'!W251</f>
        <v>0</v>
      </c>
      <c r="W209">
        <f>'5a - Savings Tracker'!X251</f>
        <v>0</v>
      </c>
      <c r="X209">
        <f>'5a - Savings Tracker'!Y251</f>
        <v>0</v>
      </c>
      <c r="Y209">
        <f>'5a - Savings Tracker'!Z251</f>
        <v>0</v>
      </c>
      <c r="Z209">
        <f>'5a - Savings Tracker'!AA251</f>
        <v>0</v>
      </c>
      <c r="AA209">
        <f>'5a - Savings Tracker'!AB251</f>
        <v>0</v>
      </c>
      <c r="AB209">
        <f>'5a - Savings Tracker'!AC251</f>
        <v>0</v>
      </c>
      <c r="AC209">
        <f>'5a - Savings Tracker'!AD251</f>
        <v>0</v>
      </c>
      <c r="AD209" t="str">
        <f>'5a - Savings Tracker'!AE251</f>
        <v/>
      </c>
      <c r="AE209" t="str">
        <f>'5a - Savings Tracker'!AF251</f>
        <v/>
      </c>
      <c r="AF209" t="str">
        <f>'5a - Savings Tracker'!AG251</f>
        <v/>
      </c>
      <c r="AG209" t="str">
        <f>'5a - Savings Tracker'!AH251</f>
        <v/>
      </c>
      <c r="AH209" t="str">
        <f>'5a - Savings Tracker'!AI251</f>
        <v/>
      </c>
      <c r="AI209" t="str">
        <f>'5a - Savings Tracker'!AJ251</f>
        <v/>
      </c>
      <c r="AJ209" t="str">
        <f>'5a - Savings Tracker'!AK251</f>
        <v/>
      </c>
      <c r="AK209" t="str">
        <f>'5a - Savings Tracker'!AL251</f>
        <v/>
      </c>
    </row>
    <row r="210" spans="1:37">
      <c r="A210">
        <f>'5a - Savings Tracker'!A252</f>
        <v>209</v>
      </c>
      <c r="B210" t="str">
        <f>'5a - Savings Tracker'!B252</f>
        <v>Swansea Bay UHB</v>
      </c>
      <c r="C210">
        <f>'5a - Savings Tracker'!C252</f>
        <v>0</v>
      </c>
      <c r="D210">
        <f>'5a - Savings Tracker'!D252</f>
        <v>0</v>
      </c>
      <c r="E210">
        <f>'5a - Savings Tracker'!E252</f>
        <v>0</v>
      </c>
      <c r="F210">
        <f>'5a - Savings Tracker'!F252</f>
        <v>0</v>
      </c>
      <c r="G210">
        <f>'5a - Savings Tracker'!G252</f>
        <v>0</v>
      </c>
      <c r="H210">
        <f>'5a - Savings Tracker'!H252</f>
        <v>0</v>
      </c>
      <c r="I210">
        <f>'5a - Savings Tracker'!J252</f>
        <v>0</v>
      </c>
      <c r="J210">
        <f>'5a - Savings Tracker'!K252</f>
        <v>0</v>
      </c>
      <c r="K210">
        <f>'5a - Savings Tracker'!L252</f>
        <v>0</v>
      </c>
      <c r="L210">
        <f>'5a - Savings Tracker'!M252</f>
        <v>0</v>
      </c>
      <c r="M210">
        <f>'5a - Savings Tracker'!N252</f>
        <v>0</v>
      </c>
      <c r="N210">
        <f>'5a - Savings Tracker'!O252</f>
        <v>0</v>
      </c>
      <c r="O210">
        <f>'5a - Savings Tracker'!P252</f>
        <v>0</v>
      </c>
      <c r="P210">
        <f>'5a - Savings Tracker'!Q252</f>
        <v>0</v>
      </c>
      <c r="Q210">
        <f>'5a - Savings Tracker'!R252</f>
        <v>0</v>
      </c>
      <c r="R210">
        <f>'5a - Savings Tracker'!S252</f>
        <v>0</v>
      </c>
      <c r="S210">
        <f>'5a - Savings Tracker'!T252</f>
        <v>0</v>
      </c>
      <c r="T210">
        <f>'5a - Savings Tracker'!U252</f>
        <v>0</v>
      </c>
      <c r="U210">
        <f>'5a - Savings Tracker'!V252</f>
        <v>0</v>
      </c>
      <c r="V210">
        <f>'5a - Savings Tracker'!W252</f>
        <v>0</v>
      </c>
      <c r="W210">
        <f>'5a - Savings Tracker'!X252</f>
        <v>0</v>
      </c>
      <c r="X210">
        <f>'5a - Savings Tracker'!Y252</f>
        <v>0</v>
      </c>
      <c r="Y210">
        <f>'5a - Savings Tracker'!Z252</f>
        <v>0</v>
      </c>
      <c r="Z210">
        <f>'5a - Savings Tracker'!AA252</f>
        <v>0</v>
      </c>
      <c r="AA210">
        <f>'5a - Savings Tracker'!AB252</f>
        <v>0</v>
      </c>
      <c r="AB210">
        <f>'5a - Savings Tracker'!AC252</f>
        <v>0</v>
      </c>
      <c r="AC210">
        <f>'5a - Savings Tracker'!AD252</f>
        <v>0</v>
      </c>
      <c r="AD210" t="str">
        <f>'5a - Savings Tracker'!AE252</f>
        <v/>
      </c>
      <c r="AE210" t="str">
        <f>'5a - Savings Tracker'!AF252</f>
        <v/>
      </c>
      <c r="AF210" t="str">
        <f>'5a - Savings Tracker'!AG252</f>
        <v/>
      </c>
      <c r="AG210" t="str">
        <f>'5a - Savings Tracker'!AH252</f>
        <v/>
      </c>
      <c r="AH210" t="str">
        <f>'5a - Savings Tracker'!AI252</f>
        <v/>
      </c>
      <c r="AI210" t="str">
        <f>'5a - Savings Tracker'!AJ252</f>
        <v/>
      </c>
      <c r="AJ210" t="str">
        <f>'5a - Savings Tracker'!AK252</f>
        <v/>
      </c>
      <c r="AK210" t="str">
        <f>'5a - Savings Tracker'!AL252</f>
        <v/>
      </c>
    </row>
    <row r="211" spans="1:37">
      <c r="A211">
        <f>'5a - Savings Tracker'!A253</f>
        <v>210</v>
      </c>
      <c r="B211" t="str">
        <f>'5a - Savings Tracker'!B253</f>
        <v>Swansea Bay UHB</v>
      </c>
      <c r="C211">
        <f>'5a - Savings Tracker'!C253</f>
        <v>0</v>
      </c>
      <c r="D211">
        <f>'5a - Savings Tracker'!D253</f>
        <v>0</v>
      </c>
      <c r="E211">
        <f>'5a - Savings Tracker'!E253</f>
        <v>0</v>
      </c>
      <c r="F211">
        <f>'5a - Savings Tracker'!F253</f>
        <v>0</v>
      </c>
      <c r="G211">
        <f>'5a - Savings Tracker'!G253</f>
        <v>0</v>
      </c>
      <c r="H211">
        <f>'5a - Savings Tracker'!H253</f>
        <v>0</v>
      </c>
      <c r="I211">
        <f>'5a - Savings Tracker'!J253</f>
        <v>0</v>
      </c>
      <c r="J211">
        <f>'5a - Savings Tracker'!K253</f>
        <v>0</v>
      </c>
      <c r="K211">
        <f>'5a - Savings Tracker'!L253</f>
        <v>0</v>
      </c>
      <c r="L211">
        <f>'5a - Savings Tracker'!M253</f>
        <v>0</v>
      </c>
      <c r="M211">
        <f>'5a - Savings Tracker'!N253</f>
        <v>0</v>
      </c>
      <c r="N211">
        <f>'5a - Savings Tracker'!O253</f>
        <v>0</v>
      </c>
      <c r="O211">
        <f>'5a - Savings Tracker'!P253</f>
        <v>0</v>
      </c>
      <c r="P211">
        <f>'5a - Savings Tracker'!Q253</f>
        <v>0</v>
      </c>
      <c r="Q211">
        <f>'5a - Savings Tracker'!R253</f>
        <v>0</v>
      </c>
      <c r="R211">
        <f>'5a - Savings Tracker'!S253</f>
        <v>0</v>
      </c>
      <c r="S211">
        <f>'5a - Savings Tracker'!T253</f>
        <v>0</v>
      </c>
      <c r="T211">
        <f>'5a - Savings Tracker'!U253</f>
        <v>0</v>
      </c>
      <c r="U211">
        <f>'5a - Savings Tracker'!V253</f>
        <v>0</v>
      </c>
      <c r="V211">
        <f>'5a - Savings Tracker'!W253</f>
        <v>0</v>
      </c>
      <c r="W211">
        <f>'5a - Savings Tracker'!X253</f>
        <v>0</v>
      </c>
      <c r="X211">
        <f>'5a - Savings Tracker'!Y253</f>
        <v>0</v>
      </c>
      <c r="Y211">
        <f>'5a - Savings Tracker'!Z253</f>
        <v>0</v>
      </c>
      <c r="Z211">
        <f>'5a - Savings Tracker'!AA253</f>
        <v>0</v>
      </c>
      <c r="AA211">
        <f>'5a - Savings Tracker'!AB253</f>
        <v>0</v>
      </c>
      <c r="AB211">
        <f>'5a - Savings Tracker'!AC253</f>
        <v>0</v>
      </c>
      <c r="AC211">
        <f>'5a - Savings Tracker'!AD253</f>
        <v>0</v>
      </c>
      <c r="AD211" t="str">
        <f>'5a - Savings Tracker'!AE253</f>
        <v/>
      </c>
      <c r="AE211" t="str">
        <f>'5a - Savings Tracker'!AF253</f>
        <v/>
      </c>
      <c r="AF211" t="str">
        <f>'5a - Savings Tracker'!AG253</f>
        <v/>
      </c>
      <c r="AG211" t="str">
        <f>'5a - Savings Tracker'!AH253</f>
        <v/>
      </c>
      <c r="AH211" t="str">
        <f>'5a - Savings Tracker'!AI253</f>
        <v/>
      </c>
      <c r="AI211" t="str">
        <f>'5a - Savings Tracker'!AJ253</f>
        <v/>
      </c>
      <c r="AJ211" t="str">
        <f>'5a - Savings Tracker'!AK253</f>
        <v/>
      </c>
      <c r="AK211" t="str">
        <f>'5a - Savings Tracker'!AL253</f>
        <v/>
      </c>
    </row>
    <row r="212" spans="1:37">
      <c r="A212">
        <f>'5a - Savings Tracker'!A254</f>
        <v>211</v>
      </c>
      <c r="B212" t="str">
        <f>'5a - Savings Tracker'!B254</f>
        <v>Swansea Bay UHB</v>
      </c>
      <c r="C212">
        <f>'5a - Savings Tracker'!C254</f>
        <v>0</v>
      </c>
      <c r="D212">
        <f>'5a - Savings Tracker'!D254</f>
        <v>0</v>
      </c>
      <c r="E212">
        <f>'5a - Savings Tracker'!E254</f>
        <v>0</v>
      </c>
      <c r="F212">
        <f>'5a - Savings Tracker'!F254</f>
        <v>0</v>
      </c>
      <c r="G212">
        <f>'5a - Savings Tracker'!G254</f>
        <v>0</v>
      </c>
      <c r="H212">
        <f>'5a - Savings Tracker'!H254</f>
        <v>0</v>
      </c>
      <c r="I212">
        <f>'5a - Savings Tracker'!J254</f>
        <v>0</v>
      </c>
      <c r="J212">
        <f>'5a - Savings Tracker'!K254</f>
        <v>0</v>
      </c>
      <c r="K212">
        <f>'5a - Savings Tracker'!L254</f>
        <v>0</v>
      </c>
      <c r="L212">
        <f>'5a - Savings Tracker'!M254</f>
        <v>0</v>
      </c>
      <c r="M212">
        <f>'5a - Savings Tracker'!N254</f>
        <v>0</v>
      </c>
      <c r="N212">
        <f>'5a - Savings Tracker'!O254</f>
        <v>0</v>
      </c>
      <c r="O212">
        <f>'5a - Savings Tracker'!P254</f>
        <v>0</v>
      </c>
      <c r="P212">
        <f>'5a - Savings Tracker'!Q254</f>
        <v>0</v>
      </c>
      <c r="Q212">
        <f>'5a - Savings Tracker'!R254</f>
        <v>0</v>
      </c>
      <c r="R212">
        <f>'5a - Savings Tracker'!S254</f>
        <v>0</v>
      </c>
      <c r="S212">
        <f>'5a - Savings Tracker'!T254</f>
        <v>0</v>
      </c>
      <c r="T212">
        <f>'5a - Savings Tracker'!U254</f>
        <v>0</v>
      </c>
      <c r="U212">
        <f>'5a - Savings Tracker'!V254</f>
        <v>0</v>
      </c>
      <c r="V212">
        <f>'5a - Savings Tracker'!W254</f>
        <v>0</v>
      </c>
      <c r="W212">
        <f>'5a - Savings Tracker'!X254</f>
        <v>0</v>
      </c>
      <c r="X212">
        <f>'5a - Savings Tracker'!Y254</f>
        <v>0</v>
      </c>
      <c r="Y212">
        <f>'5a - Savings Tracker'!Z254</f>
        <v>0</v>
      </c>
      <c r="Z212">
        <f>'5a - Savings Tracker'!AA254</f>
        <v>0</v>
      </c>
      <c r="AA212">
        <f>'5a - Savings Tracker'!AB254</f>
        <v>0</v>
      </c>
      <c r="AB212">
        <f>'5a - Savings Tracker'!AC254</f>
        <v>0</v>
      </c>
      <c r="AC212">
        <f>'5a - Savings Tracker'!AD254</f>
        <v>0</v>
      </c>
      <c r="AD212" t="str">
        <f>'5a - Savings Tracker'!AE254</f>
        <v/>
      </c>
      <c r="AE212" t="str">
        <f>'5a - Savings Tracker'!AF254</f>
        <v/>
      </c>
      <c r="AF212" t="str">
        <f>'5a - Savings Tracker'!AG254</f>
        <v/>
      </c>
      <c r="AG212" t="str">
        <f>'5a - Savings Tracker'!AH254</f>
        <v/>
      </c>
      <c r="AH212" t="str">
        <f>'5a - Savings Tracker'!AI254</f>
        <v/>
      </c>
      <c r="AI212" t="str">
        <f>'5a - Savings Tracker'!AJ254</f>
        <v/>
      </c>
      <c r="AJ212" t="str">
        <f>'5a - Savings Tracker'!AK254</f>
        <v/>
      </c>
      <c r="AK212" t="str">
        <f>'5a - Savings Tracker'!AL254</f>
        <v/>
      </c>
    </row>
    <row r="213" spans="1:37">
      <c r="A213">
        <f>'5a - Savings Tracker'!A255</f>
        <v>212</v>
      </c>
      <c r="B213" t="str">
        <f>'5a - Savings Tracker'!B255</f>
        <v>Swansea Bay UHB</v>
      </c>
      <c r="C213">
        <f>'5a - Savings Tracker'!C255</f>
        <v>0</v>
      </c>
      <c r="D213">
        <f>'5a - Savings Tracker'!D255</f>
        <v>0</v>
      </c>
      <c r="E213">
        <f>'5a - Savings Tracker'!E255</f>
        <v>0</v>
      </c>
      <c r="F213">
        <f>'5a - Savings Tracker'!F255</f>
        <v>0</v>
      </c>
      <c r="G213">
        <f>'5a - Savings Tracker'!G255</f>
        <v>0</v>
      </c>
      <c r="H213">
        <f>'5a - Savings Tracker'!H255</f>
        <v>0</v>
      </c>
      <c r="I213">
        <f>'5a - Savings Tracker'!J255</f>
        <v>0</v>
      </c>
      <c r="J213">
        <f>'5a - Savings Tracker'!K255</f>
        <v>0</v>
      </c>
      <c r="K213">
        <f>'5a - Savings Tracker'!L255</f>
        <v>0</v>
      </c>
      <c r="L213">
        <f>'5a - Savings Tracker'!M255</f>
        <v>0</v>
      </c>
      <c r="M213">
        <f>'5a - Savings Tracker'!N255</f>
        <v>0</v>
      </c>
      <c r="N213">
        <f>'5a - Savings Tracker'!O255</f>
        <v>0</v>
      </c>
      <c r="O213">
        <f>'5a - Savings Tracker'!P255</f>
        <v>0</v>
      </c>
      <c r="P213">
        <f>'5a - Savings Tracker'!Q255</f>
        <v>0</v>
      </c>
      <c r="Q213">
        <f>'5a - Savings Tracker'!R255</f>
        <v>0</v>
      </c>
      <c r="R213">
        <f>'5a - Savings Tracker'!S255</f>
        <v>0</v>
      </c>
      <c r="S213">
        <f>'5a - Savings Tracker'!T255</f>
        <v>0</v>
      </c>
      <c r="T213">
        <f>'5a - Savings Tracker'!U255</f>
        <v>0</v>
      </c>
      <c r="U213">
        <f>'5a - Savings Tracker'!V255</f>
        <v>0</v>
      </c>
      <c r="V213">
        <f>'5a - Savings Tracker'!W255</f>
        <v>0</v>
      </c>
      <c r="W213">
        <f>'5a - Savings Tracker'!X255</f>
        <v>0</v>
      </c>
      <c r="X213">
        <f>'5a - Savings Tracker'!Y255</f>
        <v>0</v>
      </c>
      <c r="Y213">
        <f>'5a - Savings Tracker'!Z255</f>
        <v>0</v>
      </c>
      <c r="Z213">
        <f>'5a - Savings Tracker'!AA255</f>
        <v>0</v>
      </c>
      <c r="AA213">
        <f>'5a - Savings Tracker'!AB255</f>
        <v>0</v>
      </c>
      <c r="AB213">
        <f>'5a - Savings Tracker'!AC255</f>
        <v>0</v>
      </c>
      <c r="AC213">
        <f>'5a - Savings Tracker'!AD255</f>
        <v>0</v>
      </c>
      <c r="AD213" t="str">
        <f>'5a - Savings Tracker'!AE255</f>
        <v/>
      </c>
      <c r="AE213" t="str">
        <f>'5a - Savings Tracker'!AF255</f>
        <v/>
      </c>
      <c r="AF213" t="str">
        <f>'5a - Savings Tracker'!AG255</f>
        <v/>
      </c>
      <c r="AG213" t="str">
        <f>'5a - Savings Tracker'!AH255</f>
        <v/>
      </c>
      <c r="AH213" t="str">
        <f>'5a - Savings Tracker'!AI255</f>
        <v/>
      </c>
      <c r="AI213" t="str">
        <f>'5a - Savings Tracker'!AJ255</f>
        <v/>
      </c>
      <c r="AJ213" t="str">
        <f>'5a - Savings Tracker'!AK255</f>
        <v/>
      </c>
      <c r="AK213" t="str">
        <f>'5a - Savings Tracker'!AL255</f>
        <v/>
      </c>
    </row>
    <row r="214" spans="1:37">
      <c r="A214">
        <f>'5a - Savings Tracker'!A256</f>
        <v>213</v>
      </c>
      <c r="B214" t="str">
        <f>'5a - Savings Tracker'!B256</f>
        <v>Swansea Bay UHB</v>
      </c>
      <c r="C214">
        <f>'5a - Savings Tracker'!C256</f>
        <v>0</v>
      </c>
      <c r="D214">
        <f>'5a - Savings Tracker'!D256</f>
        <v>0</v>
      </c>
      <c r="E214">
        <f>'5a - Savings Tracker'!E256</f>
        <v>0</v>
      </c>
      <c r="F214">
        <f>'5a - Savings Tracker'!F256</f>
        <v>0</v>
      </c>
      <c r="G214">
        <f>'5a - Savings Tracker'!G256</f>
        <v>0</v>
      </c>
      <c r="H214">
        <f>'5a - Savings Tracker'!H256</f>
        <v>0</v>
      </c>
      <c r="I214">
        <f>'5a - Savings Tracker'!J256</f>
        <v>0</v>
      </c>
      <c r="J214">
        <f>'5a - Savings Tracker'!K256</f>
        <v>0</v>
      </c>
      <c r="K214">
        <f>'5a - Savings Tracker'!L256</f>
        <v>0</v>
      </c>
      <c r="L214">
        <f>'5a - Savings Tracker'!M256</f>
        <v>0</v>
      </c>
      <c r="M214">
        <f>'5a - Savings Tracker'!N256</f>
        <v>0</v>
      </c>
      <c r="N214">
        <f>'5a - Savings Tracker'!O256</f>
        <v>0</v>
      </c>
      <c r="O214">
        <f>'5a - Savings Tracker'!P256</f>
        <v>0</v>
      </c>
      <c r="P214">
        <f>'5a - Savings Tracker'!Q256</f>
        <v>0</v>
      </c>
      <c r="Q214">
        <f>'5a - Savings Tracker'!R256</f>
        <v>0</v>
      </c>
      <c r="R214">
        <f>'5a - Savings Tracker'!S256</f>
        <v>0</v>
      </c>
      <c r="S214">
        <f>'5a - Savings Tracker'!T256</f>
        <v>0</v>
      </c>
      <c r="T214">
        <f>'5a - Savings Tracker'!U256</f>
        <v>0</v>
      </c>
      <c r="U214">
        <f>'5a - Savings Tracker'!V256</f>
        <v>0</v>
      </c>
      <c r="V214">
        <f>'5a - Savings Tracker'!W256</f>
        <v>0</v>
      </c>
      <c r="W214">
        <f>'5a - Savings Tracker'!X256</f>
        <v>0</v>
      </c>
      <c r="X214">
        <f>'5a - Savings Tracker'!Y256</f>
        <v>0</v>
      </c>
      <c r="Y214">
        <f>'5a - Savings Tracker'!Z256</f>
        <v>0</v>
      </c>
      <c r="Z214">
        <f>'5a - Savings Tracker'!AA256</f>
        <v>0</v>
      </c>
      <c r="AA214">
        <f>'5a - Savings Tracker'!AB256</f>
        <v>0</v>
      </c>
      <c r="AB214">
        <f>'5a - Savings Tracker'!AC256</f>
        <v>0</v>
      </c>
      <c r="AC214">
        <f>'5a - Savings Tracker'!AD256</f>
        <v>0</v>
      </c>
      <c r="AD214" t="str">
        <f>'5a - Savings Tracker'!AE256</f>
        <v/>
      </c>
      <c r="AE214" t="str">
        <f>'5a - Savings Tracker'!AF256</f>
        <v/>
      </c>
      <c r="AF214" t="str">
        <f>'5a - Savings Tracker'!AG256</f>
        <v/>
      </c>
      <c r="AG214" t="str">
        <f>'5a - Savings Tracker'!AH256</f>
        <v/>
      </c>
      <c r="AH214" t="str">
        <f>'5a - Savings Tracker'!AI256</f>
        <v/>
      </c>
      <c r="AI214" t="str">
        <f>'5a - Savings Tracker'!AJ256</f>
        <v/>
      </c>
      <c r="AJ214" t="str">
        <f>'5a - Savings Tracker'!AK256</f>
        <v/>
      </c>
      <c r="AK214" t="str">
        <f>'5a - Savings Tracker'!AL256</f>
        <v/>
      </c>
    </row>
    <row r="215" spans="1:37">
      <c r="A215">
        <f>'5a - Savings Tracker'!A257</f>
        <v>214</v>
      </c>
      <c r="B215" t="str">
        <f>'5a - Savings Tracker'!B257</f>
        <v>Swansea Bay UHB</v>
      </c>
      <c r="C215">
        <f>'5a - Savings Tracker'!C257</f>
        <v>0</v>
      </c>
      <c r="D215">
        <f>'5a - Savings Tracker'!D257</f>
        <v>0</v>
      </c>
      <c r="E215">
        <f>'5a - Savings Tracker'!E257</f>
        <v>0</v>
      </c>
      <c r="F215">
        <f>'5a - Savings Tracker'!F257</f>
        <v>0</v>
      </c>
      <c r="G215">
        <f>'5a - Savings Tracker'!G257</f>
        <v>0</v>
      </c>
      <c r="H215">
        <f>'5a - Savings Tracker'!H257</f>
        <v>0</v>
      </c>
      <c r="I215">
        <f>'5a - Savings Tracker'!J257</f>
        <v>0</v>
      </c>
      <c r="J215">
        <f>'5a - Savings Tracker'!K257</f>
        <v>0</v>
      </c>
      <c r="K215">
        <f>'5a - Savings Tracker'!L257</f>
        <v>0</v>
      </c>
      <c r="L215">
        <f>'5a - Savings Tracker'!M257</f>
        <v>0</v>
      </c>
      <c r="M215">
        <f>'5a - Savings Tracker'!N257</f>
        <v>0</v>
      </c>
      <c r="N215">
        <f>'5a - Savings Tracker'!O257</f>
        <v>0</v>
      </c>
      <c r="O215">
        <f>'5a - Savings Tracker'!P257</f>
        <v>0</v>
      </c>
      <c r="P215">
        <f>'5a - Savings Tracker'!Q257</f>
        <v>0</v>
      </c>
      <c r="Q215">
        <f>'5a - Savings Tracker'!R257</f>
        <v>0</v>
      </c>
      <c r="R215">
        <f>'5a - Savings Tracker'!S257</f>
        <v>0</v>
      </c>
      <c r="S215">
        <f>'5a - Savings Tracker'!T257</f>
        <v>0</v>
      </c>
      <c r="T215">
        <f>'5a - Savings Tracker'!U257</f>
        <v>0</v>
      </c>
      <c r="U215">
        <f>'5a - Savings Tracker'!V257</f>
        <v>0</v>
      </c>
      <c r="V215">
        <f>'5a - Savings Tracker'!W257</f>
        <v>0</v>
      </c>
      <c r="W215">
        <f>'5a - Savings Tracker'!X257</f>
        <v>0</v>
      </c>
      <c r="X215">
        <f>'5a - Savings Tracker'!Y257</f>
        <v>0</v>
      </c>
      <c r="Y215">
        <f>'5a - Savings Tracker'!Z257</f>
        <v>0</v>
      </c>
      <c r="Z215">
        <f>'5a - Savings Tracker'!AA257</f>
        <v>0</v>
      </c>
      <c r="AA215">
        <f>'5a - Savings Tracker'!AB257</f>
        <v>0</v>
      </c>
      <c r="AB215">
        <f>'5a - Savings Tracker'!AC257</f>
        <v>0</v>
      </c>
      <c r="AC215">
        <f>'5a - Savings Tracker'!AD257</f>
        <v>0</v>
      </c>
      <c r="AD215" t="str">
        <f>'5a - Savings Tracker'!AE257</f>
        <v/>
      </c>
      <c r="AE215" t="str">
        <f>'5a - Savings Tracker'!AF257</f>
        <v/>
      </c>
      <c r="AF215" t="str">
        <f>'5a - Savings Tracker'!AG257</f>
        <v/>
      </c>
      <c r="AG215" t="str">
        <f>'5a - Savings Tracker'!AH257</f>
        <v/>
      </c>
      <c r="AH215" t="str">
        <f>'5a - Savings Tracker'!AI257</f>
        <v/>
      </c>
      <c r="AI215" t="str">
        <f>'5a - Savings Tracker'!AJ257</f>
        <v/>
      </c>
      <c r="AJ215" t="str">
        <f>'5a - Savings Tracker'!AK257</f>
        <v/>
      </c>
      <c r="AK215" t="str">
        <f>'5a - Savings Tracker'!AL257</f>
        <v/>
      </c>
    </row>
    <row r="216" spans="1:37">
      <c r="A216">
        <f>'5a - Savings Tracker'!A258</f>
        <v>215</v>
      </c>
      <c r="B216" t="str">
        <f>'5a - Savings Tracker'!B258</f>
        <v>Swansea Bay UHB</v>
      </c>
      <c r="C216">
        <f>'5a - Savings Tracker'!C258</f>
        <v>0</v>
      </c>
      <c r="D216">
        <f>'5a - Savings Tracker'!D258</f>
        <v>0</v>
      </c>
      <c r="E216">
        <f>'5a - Savings Tracker'!E258</f>
        <v>0</v>
      </c>
      <c r="F216">
        <f>'5a - Savings Tracker'!F258</f>
        <v>0</v>
      </c>
      <c r="G216">
        <f>'5a - Savings Tracker'!G258</f>
        <v>0</v>
      </c>
      <c r="H216">
        <f>'5a - Savings Tracker'!H258</f>
        <v>0</v>
      </c>
      <c r="I216">
        <f>'5a - Savings Tracker'!J258</f>
        <v>0</v>
      </c>
      <c r="J216">
        <f>'5a - Savings Tracker'!K258</f>
        <v>0</v>
      </c>
      <c r="K216">
        <f>'5a - Savings Tracker'!L258</f>
        <v>0</v>
      </c>
      <c r="L216">
        <f>'5a - Savings Tracker'!M258</f>
        <v>0</v>
      </c>
      <c r="M216">
        <f>'5a - Savings Tracker'!N258</f>
        <v>0</v>
      </c>
      <c r="N216">
        <f>'5a - Savings Tracker'!O258</f>
        <v>0</v>
      </c>
      <c r="O216">
        <f>'5a - Savings Tracker'!P258</f>
        <v>0</v>
      </c>
      <c r="P216">
        <f>'5a - Savings Tracker'!Q258</f>
        <v>0</v>
      </c>
      <c r="Q216">
        <f>'5a - Savings Tracker'!R258</f>
        <v>0</v>
      </c>
      <c r="R216">
        <f>'5a - Savings Tracker'!S258</f>
        <v>0</v>
      </c>
      <c r="S216">
        <f>'5a - Savings Tracker'!T258</f>
        <v>0</v>
      </c>
      <c r="T216">
        <f>'5a - Savings Tracker'!U258</f>
        <v>0</v>
      </c>
      <c r="U216">
        <f>'5a - Savings Tracker'!V258</f>
        <v>0</v>
      </c>
      <c r="V216">
        <f>'5a - Savings Tracker'!W258</f>
        <v>0</v>
      </c>
      <c r="W216">
        <f>'5a - Savings Tracker'!X258</f>
        <v>0</v>
      </c>
      <c r="X216">
        <f>'5a - Savings Tracker'!Y258</f>
        <v>0</v>
      </c>
      <c r="Y216">
        <f>'5a - Savings Tracker'!Z258</f>
        <v>0</v>
      </c>
      <c r="Z216">
        <f>'5a - Savings Tracker'!AA258</f>
        <v>0</v>
      </c>
      <c r="AA216">
        <f>'5a - Savings Tracker'!AB258</f>
        <v>0</v>
      </c>
      <c r="AB216">
        <f>'5a - Savings Tracker'!AC258</f>
        <v>0</v>
      </c>
      <c r="AC216">
        <f>'5a - Savings Tracker'!AD258</f>
        <v>0</v>
      </c>
      <c r="AD216" t="str">
        <f>'5a - Savings Tracker'!AE258</f>
        <v/>
      </c>
      <c r="AE216" t="str">
        <f>'5a - Savings Tracker'!AF258</f>
        <v/>
      </c>
      <c r="AF216" t="str">
        <f>'5a - Savings Tracker'!AG258</f>
        <v/>
      </c>
      <c r="AG216" t="str">
        <f>'5a - Savings Tracker'!AH258</f>
        <v/>
      </c>
      <c r="AH216" t="str">
        <f>'5a - Savings Tracker'!AI258</f>
        <v/>
      </c>
      <c r="AI216" t="str">
        <f>'5a - Savings Tracker'!AJ258</f>
        <v/>
      </c>
      <c r="AJ216" t="str">
        <f>'5a - Savings Tracker'!AK258</f>
        <v/>
      </c>
      <c r="AK216" t="str">
        <f>'5a - Savings Tracker'!AL258</f>
        <v/>
      </c>
    </row>
    <row r="217" spans="1:37">
      <c r="A217">
        <f>'5a - Savings Tracker'!A259</f>
        <v>216</v>
      </c>
      <c r="B217" t="str">
        <f>'5a - Savings Tracker'!B259</f>
        <v>Swansea Bay UHB</v>
      </c>
      <c r="C217">
        <f>'5a - Savings Tracker'!C259</f>
        <v>0</v>
      </c>
      <c r="D217">
        <f>'5a - Savings Tracker'!D259</f>
        <v>0</v>
      </c>
      <c r="E217">
        <f>'5a - Savings Tracker'!E259</f>
        <v>0</v>
      </c>
      <c r="F217">
        <f>'5a - Savings Tracker'!F259</f>
        <v>0</v>
      </c>
      <c r="G217">
        <f>'5a - Savings Tracker'!G259</f>
        <v>0</v>
      </c>
      <c r="H217">
        <f>'5a - Savings Tracker'!H259</f>
        <v>0</v>
      </c>
      <c r="I217">
        <f>'5a - Savings Tracker'!J259</f>
        <v>0</v>
      </c>
      <c r="J217">
        <f>'5a - Savings Tracker'!K259</f>
        <v>0</v>
      </c>
      <c r="K217">
        <f>'5a - Savings Tracker'!L259</f>
        <v>0</v>
      </c>
      <c r="L217">
        <f>'5a - Savings Tracker'!M259</f>
        <v>0</v>
      </c>
      <c r="M217">
        <f>'5a - Savings Tracker'!N259</f>
        <v>0</v>
      </c>
      <c r="N217">
        <f>'5a - Savings Tracker'!O259</f>
        <v>0</v>
      </c>
      <c r="O217">
        <f>'5a - Savings Tracker'!P259</f>
        <v>0</v>
      </c>
      <c r="P217">
        <f>'5a - Savings Tracker'!Q259</f>
        <v>0</v>
      </c>
      <c r="Q217">
        <f>'5a - Savings Tracker'!R259</f>
        <v>0</v>
      </c>
      <c r="R217">
        <f>'5a - Savings Tracker'!S259</f>
        <v>0</v>
      </c>
      <c r="S217">
        <f>'5a - Savings Tracker'!T259</f>
        <v>0</v>
      </c>
      <c r="T217">
        <f>'5a - Savings Tracker'!U259</f>
        <v>0</v>
      </c>
      <c r="U217">
        <f>'5a - Savings Tracker'!V259</f>
        <v>0</v>
      </c>
      <c r="V217">
        <f>'5a - Savings Tracker'!W259</f>
        <v>0</v>
      </c>
      <c r="W217">
        <f>'5a - Savings Tracker'!X259</f>
        <v>0</v>
      </c>
      <c r="X217">
        <f>'5a - Savings Tracker'!Y259</f>
        <v>0</v>
      </c>
      <c r="Y217">
        <f>'5a - Savings Tracker'!Z259</f>
        <v>0</v>
      </c>
      <c r="Z217">
        <f>'5a - Savings Tracker'!AA259</f>
        <v>0</v>
      </c>
      <c r="AA217">
        <f>'5a - Savings Tracker'!AB259</f>
        <v>0</v>
      </c>
      <c r="AB217">
        <f>'5a - Savings Tracker'!AC259</f>
        <v>0</v>
      </c>
      <c r="AC217">
        <f>'5a - Savings Tracker'!AD259</f>
        <v>0</v>
      </c>
      <c r="AD217" t="str">
        <f>'5a - Savings Tracker'!AE259</f>
        <v/>
      </c>
      <c r="AE217" t="str">
        <f>'5a - Savings Tracker'!AF259</f>
        <v/>
      </c>
      <c r="AF217" t="str">
        <f>'5a - Savings Tracker'!AG259</f>
        <v/>
      </c>
      <c r="AG217" t="str">
        <f>'5a - Savings Tracker'!AH259</f>
        <v/>
      </c>
      <c r="AH217" t="str">
        <f>'5a - Savings Tracker'!AI259</f>
        <v/>
      </c>
      <c r="AI217" t="str">
        <f>'5a - Savings Tracker'!AJ259</f>
        <v/>
      </c>
      <c r="AJ217" t="str">
        <f>'5a - Savings Tracker'!AK259</f>
        <v/>
      </c>
      <c r="AK217" t="str">
        <f>'5a - Savings Tracker'!AL259</f>
        <v/>
      </c>
    </row>
    <row r="218" spans="1:37">
      <c r="A218">
        <f>'5a - Savings Tracker'!A260</f>
        <v>217</v>
      </c>
      <c r="B218" t="str">
        <f>'5a - Savings Tracker'!B260</f>
        <v>Swansea Bay UHB</v>
      </c>
      <c r="C218">
        <f>'5a - Savings Tracker'!C260</f>
        <v>0</v>
      </c>
      <c r="D218">
        <f>'5a - Savings Tracker'!D260</f>
        <v>0</v>
      </c>
      <c r="E218">
        <f>'5a - Savings Tracker'!E260</f>
        <v>0</v>
      </c>
      <c r="F218">
        <f>'5a - Savings Tracker'!F260</f>
        <v>0</v>
      </c>
      <c r="G218">
        <f>'5a - Savings Tracker'!G260</f>
        <v>0</v>
      </c>
      <c r="H218">
        <f>'5a - Savings Tracker'!H260</f>
        <v>0</v>
      </c>
      <c r="I218">
        <f>'5a - Savings Tracker'!J260</f>
        <v>0</v>
      </c>
      <c r="J218">
        <f>'5a - Savings Tracker'!K260</f>
        <v>0</v>
      </c>
      <c r="K218">
        <f>'5a - Savings Tracker'!L260</f>
        <v>0</v>
      </c>
      <c r="L218">
        <f>'5a - Savings Tracker'!M260</f>
        <v>0</v>
      </c>
      <c r="M218">
        <f>'5a - Savings Tracker'!N260</f>
        <v>0</v>
      </c>
      <c r="N218">
        <f>'5a - Savings Tracker'!O260</f>
        <v>0</v>
      </c>
      <c r="O218">
        <f>'5a - Savings Tracker'!P260</f>
        <v>0</v>
      </c>
      <c r="P218">
        <f>'5a - Savings Tracker'!Q260</f>
        <v>0</v>
      </c>
      <c r="Q218">
        <f>'5a - Savings Tracker'!R260</f>
        <v>0</v>
      </c>
      <c r="R218">
        <f>'5a - Savings Tracker'!S260</f>
        <v>0</v>
      </c>
      <c r="S218">
        <f>'5a - Savings Tracker'!T260</f>
        <v>0</v>
      </c>
      <c r="T218">
        <f>'5a - Savings Tracker'!U260</f>
        <v>0</v>
      </c>
      <c r="U218">
        <f>'5a - Savings Tracker'!V260</f>
        <v>0</v>
      </c>
      <c r="V218">
        <f>'5a - Savings Tracker'!W260</f>
        <v>0</v>
      </c>
      <c r="W218">
        <f>'5a - Savings Tracker'!X260</f>
        <v>0</v>
      </c>
      <c r="X218">
        <f>'5a - Savings Tracker'!Y260</f>
        <v>0</v>
      </c>
      <c r="Y218">
        <f>'5a - Savings Tracker'!Z260</f>
        <v>0</v>
      </c>
      <c r="Z218">
        <f>'5a - Savings Tracker'!AA260</f>
        <v>0</v>
      </c>
      <c r="AA218">
        <f>'5a - Savings Tracker'!AB260</f>
        <v>0</v>
      </c>
      <c r="AB218">
        <f>'5a - Savings Tracker'!AC260</f>
        <v>0</v>
      </c>
      <c r="AC218">
        <f>'5a - Savings Tracker'!AD260</f>
        <v>0</v>
      </c>
      <c r="AD218" t="str">
        <f>'5a - Savings Tracker'!AE260</f>
        <v/>
      </c>
      <c r="AE218" t="str">
        <f>'5a - Savings Tracker'!AF260</f>
        <v/>
      </c>
      <c r="AF218" t="str">
        <f>'5a - Savings Tracker'!AG260</f>
        <v/>
      </c>
      <c r="AG218" t="str">
        <f>'5a - Savings Tracker'!AH260</f>
        <v/>
      </c>
      <c r="AH218" t="str">
        <f>'5a - Savings Tracker'!AI260</f>
        <v/>
      </c>
      <c r="AI218" t="str">
        <f>'5a - Savings Tracker'!AJ260</f>
        <v/>
      </c>
      <c r="AJ218" t="str">
        <f>'5a - Savings Tracker'!AK260</f>
        <v/>
      </c>
      <c r="AK218" t="str">
        <f>'5a - Savings Tracker'!AL260</f>
        <v/>
      </c>
    </row>
    <row r="219" spans="1:37">
      <c r="A219">
        <f>'5a - Savings Tracker'!A261</f>
        <v>218</v>
      </c>
      <c r="B219" t="str">
        <f>'5a - Savings Tracker'!B261</f>
        <v>Swansea Bay UHB</v>
      </c>
      <c r="C219">
        <f>'5a - Savings Tracker'!C261</f>
        <v>0</v>
      </c>
      <c r="D219">
        <f>'5a - Savings Tracker'!D261</f>
        <v>0</v>
      </c>
      <c r="E219">
        <f>'5a - Savings Tracker'!E261</f>
        <v>0</v>
      </c>
      <c r="F219">
        <f>'5a - Savings Tracker'!F261</f>
        <v>0</v>
      </c>
      <c r="G219">
        <f>'5a - Savings Tracker'!G261</f>
        <v>0</v>
      </c>
      <c r="H219">
        <f>'5a - Savings Tracker'!H261</f>
        <v>0</v>
      </c>
      <c r="I219">
        <f>'5a - Savings Tracker'!J261</f>
        <v>0</v>
      </c>
      <c r="J219">
        <f>'5a - Savings Tracker'!K261</f>
        <v>0</v>
      </c>
      <c r="K219">
        <f>'5a - Savings Tracker'!L261</f>
        <v>0</v>
      </c>
      <c r="L219">
        <f>'5a - Savings Tracker'!M261</f>
        <v>0</v>
      </c>
      <c r="M219">
        <f>'5a - Savings Tracker'!N261</f>
        <v>0</v>
      </c>
      <c r="N219">
        <f>'5a - Savings Tracker'!O261</f>
        <v>0</v>
      </c>
      <c r="O219">
        <f>'5a - Savings Tracker'!P261</f>
        <v>0</v>
      </c>
      <c r="P219">
        <f>'5a - Savings Tracker'!Q261</f>
        <v>0</v>
      </c>
      <c r="Q219">
        <f>'5a - Savings Tracker'!R261</f>
        <v>0</v>
      </c>
      <c r="R219">
        <f>'5a - Savings Tracker'!S261</f>
        <v>0</v>
      </c>
      <c r="S219">
        <f>'5a - Savings Tracker'!T261</f>
        <v>0</v>
      </c>
      <c r="T219">
        <f>'5a - Savings Tracker'!U261</f>
        <v>0</v>
      </c>
      <c r="U219">
        <f>'5a - Savings Tracker'!V261</f>
        <v>0</v>
      </c>
      <c r="V219">
        <f>'5a - Savings Tracker'!W261</f>
        <v>0</v>
      </c>
      <c r="W219">
        <f>'5a - Savings Tracker'!X261</f>
        <v>0</v>
      </c>
      <c r="X219">
        <f>'5a - Savings Tracker'!Y261</f>
        <v>0</v>
      </c>
      <c r="Y219">
        <f>'5a - Savings Tracker'!Z261</f>
        <v>0</v>
      </c>
      <c r="Z219">
        <f>'5a - Savings Tracker'!AA261</f>
        <v>0</v>
      </c>
      <c r="AA219">
        <f>'5a - Savings Tracker'!AB261</f>
        <v>0</v>
      </c>
      <c r="AB219">
        <f>'5a - Savings Tracker'!AC261</f>
        <v>0</v>
      </c>
      <c r="AC219">
        <f>'5a - Savings Tracker'!AD261</f>
        <v>0</v>
      </c>
      <c r="AD219" t="str">
        <f>'5a - Savings Tracker'!AE261</f>
        <v/>
      </c>
      <c r="AE219" t="str">
        <f>'5a - Savings Tracker'!AF261</f>
        <v/>
      </c>
      <c r="AF219" t="str">
        <f>'5a - Savings Tracker'!AG261</f>
        <v/>
      </c>
      <c r="AG219" t="str">
        <f>'5a - Savings Tracker'!AH261</f>
        <v/>
      </c>
      <c r="AH219" t="str">
        <f>'5a - Savings Tracker'!AI261</f>
        <v/>
      </c>
      <c r="AI219" t="str">
        <f>'5a - Savings Tracker'!AJ261</f>
        <v/>
      </c>
      <c r="AJ219" t="str">
        <f>'5a - Savings Tracker'!AK261</f>
        <v/>
      </c>
      <c r="AK219" t="str">
        <f>'5a - Savings Tracker'!AL261</f>
        <v/>
      </c>
    </row>
    <row r="220" spans="1:37">
      <c r="A220">
        <f>'5a - Savings Tracker'!A262</f>
        <v>219</v>
      </c>
      <c r="B220" t="str">
        <f>'5a - Savings Tracker'!B262</f>
        <v>Swansea Bay UHB</v>
      </c>
      <c r="C220">
        <f>'5a - Savings Tracker'!C262</f>
        <v>0</v>
      </c>
      <c r="D220">
        <f>'5a - Savings Tracker'!D262</f>
        <v>0</v>
      </c>
      <c r="E220">
        <f>'5a - Savings Tracker'!E262</f>
        <v>0</v>
      </c>
      <c r="F220">
        <f>'5a - Savings Tracker'!F262</f>
        <v>0</v>
      </c>
      <c r="G220">
        <f>'5a - Savings Tracker'!G262</f>
        <v>0</v>
      </c>
      <c r="H220">
        <f>'5a - Savings Tracker'!H262</f>
        <v>0</v>
      </c>
      <c r="I220">
        <f>'5a - Savings Tracker'!J262</f>
        <v>0</v>
      </c>
      <c r="J220">
        <f>'5a - Savings Tracker'!K262</f>
        <v>0</v>
      </c>
      <c r="K220">
        <f>'5a - Savings Tracker'!L262</f>
        <v>0</v>
      </c>
      <c r="L220">
        <f>'5a - Savings Tracker'!M262</f>
        <v>0</v>
      </c>
      <c r="M220">
        <f>'5a - Savings Tracker'!N262</f>
        <v>0</v>
      </c>
      <c r="N220">
        <f>'5a - Savings Tracker'!O262</f>
        <v>0</v>
      </c>
      <c r="O220">
        <f>'5a - Savings Tracker'!P262</f>
        <v>0</v>
      </c>
      <c r="P220">
        <f>'5a - Savings Tracker'!Q262</f>
        <v>0</v>
      </c>
      <c r="Q220">
        <f>'5a - Savings Tracker'!R262</f>
        <v>0</v>
      </c>
      <c r="R220">
        <f>'5a - Savings Tracker'!S262</f>
        <v>0</v>
      </c>
      <c r="S220">
        <f>'5a - Savings Tracker'!T262</f>
        <v>0</v>
      </c>
      <c r="T220">
        <f>'5a - Savings Tracker'!U262</f>
        <v>0</v>
      </c>
      <c r="U220">
        <f>'5a - Savings Tracker'!V262</f>
        <v>0</v>
      </c>
      <c r="V220">
        <f>'5a - Savings Tracker'!W262</f>
        <v>0</v>
      </c>
      <c r="W220">
        <f>'5a - Savings Tracker'!X262</f>
        <v>0</v>
      </c>
      <c r="X220">
        <f>'5a - Savings Tracker'!Y262</f>
        <v>0</v>
      </c>
      <c r="Y220">
        <f>'5a - Savings Tracker'!Z262</f>
        <v>0</v>
      </c>
      <c r="Z220">
        <f>'5a - Savings Tracker'!AA262</f>
        <v>0</v>
      </c>
      <c r="AA220">
        <f>'5a - Savings Tracker'!AB262</f>
        <v>0</v>
      </c>
      <c r="AB220">
        <f>'5a - Savings Tracker'!AC262</f>
        <v>0</v>
      </c>
      <c r="AC220">
        <f>'5a - Savings Tracker'!AD262</f>
        <v>0</v>
      </c>
      <c r="AD220" t="str">
        <f>'5a - Savings Tracker'!AE262</f>
        <v/>
      </c>
      <c r="AE220" t="str">
        <f>'5a - Savings Tracker'!AF262</f>
        <v/>
      </c>
      <c r="AF220" t="str">
        <f>'5a - Savings Tracker'!AG262</f>
        <v/>
      </c>
      <c r="AG220" t="str">
        <f>'5a - Savings Tracker'!AH262</f>
        <v/>
      </c>
      <c r="AH220" t="str">
        <f>'5a - Savings Tracker'!AI262</f>
        <v/>
      </c>
      <c r="AI220" t="str">
        <f>'5a - Savings Tracker'!AJ262</f>
        <v/>
      </c>
      <c r="AJ220" t="str">
        <f>'5a - Savings Tracker'!AK262</f>
        <v/>
      </c>
      <c r="AK220" t="str">
        <f>'5a - Savings Tracker'!AL262</f>
        <v/>
      </c>
    </row>
    <row r="221" spans="1:37">
      <c r="A221">
        <f>'5a - Savings Tracker'!A263</f>
        <v>220</v>
      </c>
      <c r="B221" t="str">
        <f>'5a - Savings Tracker'!B263</f>
        <v>Swansea Bay UHB</v>
      </c>
      <c r="C221">
        <f>'5a - Savings Tracker'!C263</f>
        <v>0</v>
      </c>
      <c r="D221">
        <f>'5a - Savings Tracker'!D263</f>
        <v>0</v>
      </c>
      <c r="E221">
        <f>'5a - Savings Tracker'!E263</f>
        <v>0</v>
      </c>
      <c r="F221">
        <f>'5a - Savings Tracker'!F263</f>
        <v>0</v>
      </c>
      <c r="G221">
        <f>'5a - Savings Tracker'!G263</f>
        <v>0</v>
      </c>
      <c r="H221">
        <f>'5a - Savings Tracker'!H263</f>
        <v>0</v>
      </c>
      <c r="I221">
        <f>'5a - Savings Tracker'!J263</f>
        <v>0</v>
      </c>
      <c r="J221">
        <f>'5a - Savings Tracker'!K263</f>
        <v>0</v>
      </c>
      <c r="K221">
        <f>'5a - Savings Tracker'!L263</f>
        <v>0</v>
      </c>
      <c r="L221">
        <f>'5a - Savings Tracker'!M263</f>
        <v>0</v>
      </c>
      <c r="M221">
        <f>'5a - Savings Tracker'!N263</f>
        <v>0</v>
      </c>
      <c r="N221">
        <f>'5a - Savings Tracker'!O263</f>
        <v>0</v>
      </c>
      <c r="O221">
        <f>'5a - Savings Tracker'!P263</f>
        <v>0</v>
      </c>
      <c r="P221">
        <f>'5a - Savings Tracker'!Q263</f>
        <v>0</v>
      </c>
      <c r="Q221">
        <f>'5a - Savings Tracker'!R263</f>
        <v>0</v>
      </c>
      <c r="R221">
        <f>'5a - Savings Tracker'!S263</f>
        <v>0</v>
      </c>
      <c r="S221">
        <f>'5a - Savings Tracker'!T263</f>
        <v>0</v>
      </c>
      <c r="T221">
        <f>'5a - Savings Tracker'!U263</f>
        <v>0</v>
      </c>
      <c r="U221">
        <f>'5a - Savings Tracker'!V263</f>
        <v>0</v>
      </c>
      <c r="V221">
        <f>'5a - Savings Tracker'!W263</f>
        <v>0</v>
      </c>
      <c r="W221">
        <f>'5a - Savings Tracker'!X263</f>
        <v>0</v>
      </c>
      <c r="X221">
        <f>'5a - Savings Tracker'!Y263</f>
        <v>0</v>
      </c>
      <c r="Y221">
        <f>'5a - Savings Tracker'!Z263</f>
        <v>0</v>
      </c>
      <c r="Z221">
        <f>'5a - Savings Tracker'!AA263</f>
        <v>0</v>
      </c>
      <c r="AA221">
        <f>'5a - Savings Tracker'!AB263</f>
        <v>0</v>
      </c>
      <c r="AB221">
        <f>'5a - Savings Tracker'!AC263</f>
        <v>0</v>
      </c>
      <c r="AC221">
        <f>'5a - Savings Tracker'!AD263</f>
        <v>0</v>
      </c>
      <c r="AD221" t="str">
        <f>'5a - Savings Tracker'!AE263</f>
        <v/>
      </c>
      <c r="AE221" t="str">
        <f>'5a - Savings Tracker'!AF263</f>
        <v/>
      </c>
      <c r="AF221" t="str">
        <f>'5a - Savings Tracker'!AG263</f>
        <v/>
      </c>
      <c r="AG221" t="str">
        <f>'5a - Savings Tracker'!AH263</f>
        <v/>
      </c>
      <c r="AH221" t="str">
        <f>'5a - Savings Tracker'!AI263</f>
        <v/>
      </c>
      <c r="AI221" t="str">
        <f>'5a - Savings Tracker'!AJ263</f>
        <v/>
      </c>
      <c r="AJ221" t="str">
        <f>'5a - Savings Tracker'!AK263</f>
        <v/>
      </c>
      <c r="AK221" t="str">
        <f>'5a - Savings Tracker'!AL263</f>
        <v/>
      </c>
    </row>
    <row r="222" spans="1:37">
      <c r="A222">
        <f>'5a - Savings Tracker'!A264</f>
        <v>221</v>
      </c>
      <c r="B222" t="str">
        <f>'5a - Savings Tracker'!B264</f>
        <v>Swansea Bay UHB</v>
      </c>
      <c r="C222">
        <f>'5a - Savings Tracker'!C264</f>
        <v>0</v>
      </c>
      <c r="D222">
        <f>'5a - Savings Tracker'!D264</f>
        <v>0</v>
      </c>
      <c r="E222">
        <f>'5a - Savings Tracker'!E264</f>
        <v>0</v>
      </c>
      <c r="F222">
        <f>'5a - Savings Tracker'!F264</f>
        <v>0</v>
      </c>
      <c r="G222">
        <f>'5a - Savings Tracker'!G264</f>
        <v>0</v>
      </c>
      <c r="H222">
        <f>'5a - Savings Tracker'!H264</f>
        <v>0</v>
      </c>
      <c r="I222">
        <f>'5a - Savings Tracker'!J264</f>
        <v>0</v>
      </c>
      <c r="J222">
        <f>'5a - Savings Tracker'!K264</f>
        <v>0</v>
      </c>
      <c r="K222">
        <f>'5a - Savings Tracker'!L264</f>
        <v>0</v>
      </c>
      <c r="L222">
        <f>'5a - Savings Tracker'!M264</f>
        <v>0</v>
      </c>
      <c r="M222">
        <f>'5a - Savings Tracker'!N264</f>
        <v>0</v>
      </c>
      <c r="N222">
        <f>'5a - Savings Tracker'!O264</f>
        <v>0</v>
      </c>
      <c r="O222">
        <f>'5a - Savings Tracker'!P264</f>
        <v>0</v>
      </c>
      <c r="P222">
        <f>'5a - Savings Tracker'!Q264</f>
        <v>0</v>
      </c>
      <c r="Q222">
        <f>'5a - Savings Tracker'!R264</f>
        <v>0</v>
      </c>
      <c r="R222">
        <f>'5a - Savings Tracker'!S264</f>
        <v>0</v>
      </c>
      <c r="S222">
        <f>'5a - Savings Tracker'!T264</f>
        <v>0</v>
      </c>
      <c r="T222">
        <f>'5a - Savings Tracker'!U264</f>
        <v>0</v>
      </c>
      <c r="U222">
        <f>'5a - Savings Tracker'!V264</f>
        <v>0</v>
      </c>
      <c r="V222">
        <f>'5a - Savings Tracker'!W264</f>
        <v>0</v>
      </c>
      <c r="W222">
        <f>'5a - Savings Tracker'!X264</f>
        <v>0</v>
      </c>
      <c r="X222">
        <f>'5a - Savings Tracker'!Y264</f>
        <v>0</v>
      </c>
      <c r="Y222">
        <f>'5a - Savings Tracker'!Z264</f>
        <v>0</v>
      </c>
      <c r="Z222">
        <f>'5a - Savings Tracker'!AA264</f>
        <v>0</v>
      </c>
      <c r="AA222">
        <f>'5a - Savings Tracker'!AB264</f>
        <v>0</v>
      </c>
      <c r="AB222">
        <f>'5a - Savings Tracker'!AC264</f>
        <v>0</v>
      </c>
      <c r="AC222">
        <f>'5a - Savings Tracker'!AD264</f>
        <v>0</v>
      </c>
      <c r="AD222" t="str">
        <f>'5a - Savings Tracker'!AE264</f>
        <v/>
      </c>
      <c r="AE222" t="str">
        <f>'5a - Savings Tracker'!AF264</f>
        <v/>
      </c>
      <c r="AF222" t="str">
        <f>'5a - Savings Tracker'!AG264</f>
        <v/>
      </c>
      <c r="AG222" t="str">
        <f>'5a - Savings Tracker'!AH264</f>
        <v/>
      </c>
      <c r="AH222" t="str">
        <f>'5a - Savings Tracker'!AI264</f>
        <v/>
      </c>
      <c r="AI222" t="str">
        <f>'5a - Savings Tracker'!AJ264</f>
        <v/>
      </c>
      <c r="AJ222" t="str">
        <f>'5a - Savings Tracker'!AK264</f>
        <v/>
      </c>
      <c r="AK222" t="str">
        <f>'5a - Savings Tracker'!AL264</f>
        <v/>
      </c>
    </row>
    <row r="223" spans="1:37">
      <c r="A223">
        <f>'5a - Savings Tracker'!A265</f>
        <v>222</v>
      </c>
      <c r="B223" t="str">
        <f>'5a - Savings Tracker'!B265</f>
        <v>Swansea Bay UHB</v>
      </c>
      <c r="C223">
        <f>'5a - Savings Tracker'!C265</f>
        <v>0</v>
      </c>
      <c r="D223">
        <f>'5a - Savings Tracker'!D265</f>
        <v>0</v>
      </c>
      <c r="E223">
        <f>'5a - Savings Tracker'!E265</f>
        <v>0</v>
      </c>
      <c r="F223">
        <f>'5a - Savings Tracker'!F265</f>
        <v>0</v>
      </c>
      <c r="G223">
        <f>'5a - Savings Tracker'!G265</f>
        <v>0</v>
      </c>
      <c r="H223">
        <f>'5a - Savings Tracker'!H265</f>
        <v>0</v>
      </c>
      <c r="I223">
        <f>'5a - Savings Tracker'!J265</f>
        <v>0</v>
      </c>
      <c r="J223">
        <f>'5a - Savings Tracker'!K265</f>
        <v>0</v>
      </c>
      <c r="K223">
        <f>'5a - Savings Tracker'!L265</f>
        <v>0</v>
      </c>
      <c r="L223">
        <f>'5a - Savings Tracker'!M265</f>
        <v>0</v>
      </c>
      <c r="M223">
        <f>'5a - Savings Tracker'!N265</f>
        <v>0</v>
      </c>
      <c r="N223">
        <f>'5a - Savings Tracker'!O265</f>
        <v>0</v>
      </c>
      <c r="O223">
        <f>'5a - Savings Tracker'!P265</f>
        <v>0</v>
      </c>
      <c r="P223">
        <f>'5a - Savings Tracker'!Q265</f>
        <v>0</v>
      </c>
      <c r="Q223">
        <f>'5a - Savings Tracker'!R265</f>
        <v>0</v>
      </c>
      <c r="R223">
        <f>'5a - Savings Tracker'!S265</f>
        <v>0</v>
      </c>
      <c r="S223">
        <f>'5a - Savings Tracker'!T265</f>
        <v>0</v>
      </c>
      <c r="T223">
        <f>'5a - Savings Tracker'!U265</f>
        <v>0</v>
      </c>
      <c r="U223">
        <f>'5a - Savings Tracker'!V265</f>
        <v>0</v>
      </c>
      <c r="V223">
        <f>'5a - Savings Tracker'!W265</f>
        <v>0</v>
      </c>
      <c r="W223">
        <f>'5a - Savings Tracker'!X265</f>
        <v>0</v>
      </c>
      <c r="X223">
        <f>'5a - Savings Tracker'!Y265</f>
        <v>0</v>
      </c>
      <c r="Y223">
        <f>'5a - Savings Tracker'!Z265</f>
        <v>0</v>
      </c>
      <c r="Z223">
        <f>'5a - Savings Tracker'!AA265</f>
        <v>0</v>
      </c>
      <c r="AA223">
        <f>'5a - Savings Tracker'!AB265</f>
        <v>0</v>
      </c>
      <c r="AB223">
        <f>'5a - Savings Tracker'!AC265</f>
        <v>0</v>
      </c>
      <c r="AC223">
        <f>'5a - Savings Tracker'!AD265</f>
        <v>0</v>
      </c>
      <c r="AD223" t="str">
        <f>'5a - Savings Tracker'!AE265</f>
        <v/>
      </c>
      <c r="AE223" t="str">
        <f>'5a - Savings Tracker'!AF265</f>
        <v/>
      </c>
      <c r="AF223" t="str">
        <f>'5a - Savings Tracker'!AG265</f>
        <v/>
      </c>
      <c r="AG223" t="str">
        <f>'5a - Savings Tracker'!AH265</f>
        <v/>
      </c>
      <c r="AH223" t="str">
        <f>'5a - Savings Tracker'!AI265</f>
        <v/>
      </c>
      <c r="AI223" t="str">
        <f>'5a - Savings Tracker'!AJ265</f>
        <v/>
      </c>
      <c r="AJ223" t="str">
        <f>'5a - Savings Tracker'!AK265</f>
        <v/>
      </c>
      <c r="AK223" t="str">
        <f>'5a - Savings Tracker'!AL265</f>
        <v/>
      </c>
    </row>
    <row r="224" spans="1:37">
      <c r="A224">
        <f>'5a - Savings Tracker'!A266</f>
        <v>223</v>
      </c>
      <c r="B224" t="str">
        <f>'5a - Savings Tracker'!B266</f>
        <v>Swansea Bay UHB</v>
      </c>
      <c r="C224">
        <f>'5a - Savings Tracker'!C266</f>
        <v>0</v>
      </c>
      <c r="D224">
        <f>'5a - Savings Tracker'!D266</f>
        <v>0</v>
      </c>
      <c r="E224">
        <f>'5a - Savings Tracker'!E266</f>
        <v>0</v>
      </c>
      <c r="F224">
        <f>'5a - Savings Tracker'!F266</f>
        <v>0</v>
      </c>
      <c r="G224">
        <f>'5a - Savings Tracker'!G266</f>
        <v>0</v>
      </c>
      <c r="H224">
        <f>'5a - Savings Tracker'!H266</f>
        <v>0</v>
      </c>
      <c r="I224">
        <f>'5a - Savings Tracker'!J266</f>
        <v>0</v>
      </c>
      <c r="J224">
        <f>'5a - Savings Tracker'!K266</f>
        <v>0</v>
      </c>
      <c r="K224">
        <f>'5a - Savings Tracker'!L266</f>
        <v>0</v>
      </c>
      <c r="L224">
        <f>'5a - Savings Tracker'!M266</f>
        <v>0</v>
      </c>
      <c r="M224">
        <f>'5a - Savings Tracker'!N266</f>
        <v>0</v>
      </c>
      <c r="N224">
        <f>'5a - Savings Tracker'!O266</f>
        <v>0</v>
      </c>
      <c r="O224">
        <f>'5a - Savings Tracker'!P266</f>
        <v>0</v>
      </c>
      <c r="P224">
        <f>'5a - Savings Tracker'!Q266</f>
        <v>0</v>
      </c>
      <c r="Q224">
        <f>'5a - Savings Tracker'!R266</f>
        <v>0</v>
      </c>
      <c r="R224">
        <f>'5a - Savings Tracker'!S266</f>
        <v>0</v>
      </c>
      <c r="S224">
        <f>'5a - Savings Tracker'!T266</f>
        <v>0</v>
      </c>
      <c r="T224">
        <f>'5a - Savings Tracker'!U266</f>
        <v>0</v>
      </c>
      <c r="U224">
        <f>'5a - Savings Tracker'!V266</f>
        <v>0</v>
      </c>
      <c r="V224">
        <f>'5a - Savings Tracker'!W266</f>
        <v>0</v>
      </c>
      <c r="W224">
        <f>'5a - Savings Tracker'!X266</f>
        <v>0</v>
      </c>
      <c r="X224">
        <f>'5a - Savings Tracker'!Y266</f>
        <v>0</v>
      </c>
      <c r="Y224">
        <f>'5a - Savings Tracker'!Z266</f>
        <v>0</v>
      </c>
      <c r="Z224">
        <f>'5a - Savings Tracker'!AA266</f>
        <v>0</v>
      </c>
      <c r="AA224">
        <f>'5a - Savings Tracker'!AB266</f>
        <v>0</v>
      </c>
      <c r="AB224">
        <f>'5a - Savings Tracker'!AC266</f>
        <v>0</v>
      </c>
      <c r="AC224">
        <f>'5a - Savings Tracker'!AD266</f>
        <v>0</v>
      </c>
      <c r="AD224" t="str">
        <f>'5a - Savings Tracker'!AE266</f>
        <v/>
      </c>
      <c r="AE224" t="str">
        <f>'5a - Savings Tracker'!AF266</f>
        <v/>
      </c>
      <c r="AF224" t="str">
        <f>'5a - Savings Tracker'!AG266</f>
        <v/>
      </c>
      <c r="AG224" t="str">
        <f>'5a - Savings Tracker'!AH266</f>
        <v/>
      </c>
      <c r="AH224" t="str">
        <f>'5a - Savings Tracker'!AI266</f>
        <v/>
      </c>
      <c r="AI224" t="str">
        <f>'5a - Savings Tracker'!AJ266</f>
        <v/>
      </c>
      <c r="AJ224" t="str">
        <f>'5a - Savings Tracker'!AK266</f>
        <v/>
      </c>
      <c r="AK224" t="str">
        <f>'5a - Savings Tracker'!AL266</f>
        <v/>
      </c>
    </row>
    <row r="225" spans="1:37">
      <c r="A225">
        <f>'5a - Savings Tracker'!A267</f>
        <v>224</v>
      </c>
      <c r="B225" t="str">
        <f>'5a - Savings Tracker'!B267</f>
        <v>Swansea Bay UHB</v>
      </c>
      <c r="C225">
        <f>'5a - Savings Tracker'!C267</f>
        <v>0</v>
      </c>
      <c r="D225">
        <f>'5a - Savings Tracker'!D267</f>
        <v>0</v>
      </c>
      <c r="E225">
        <f>'5a - Savings Tracker'!E267</f>
        <v>0</v>
      </c>
      <c r="F225">
        <f>'5a - Savings Tracker'!F267</f>
        <v>0</v>
      </c>
      <c r="G225">
        <f>'5a - Savings Tracker'!G267</f>
        <v>0</v>
      </c>
      <c r="H225">
        <f>'5a - Savings Tracker'!H267</f>
        <v>0</v>
      </c>
      <c r="I225">
        <f>'5a - Savings Tracker'!J267</f>
        <v>0</v>
      </c>
      <c r="J225">
        <f>'5a - Savings Tracker'!K267</f>
        <v>0</v>
      </c>
      <c r="K225">
        <f>'5a - Savings Tracker'!L267</f>
        <v>0</v>
      </c>
      <c r="L225">
        <f>'5a - Savings Tracker'!M267</f>
        <v>0</v>
      </c>
      <c r="M225">
        <f>'5a - Savings Tracker'!N267</f>
        <v>0</v>
      </c>
      <c r="N225">
        <f>'5a - Savings Tracker'!O267</f>
        <v>0</v>
      </c>
      <c r="O225">
        <f>'5a - Savings Tracker'!P267</f>
        <v>0</v>
      </c>
      <c r="P225">
        <f>'5a - Savings Tracker'!Q267</f>
        <v>0</v>
      </c>
      <c r="Q225">
        <f>'5a - Savings Tracker'!R267</f>
        <v>0</v>
      </c>
      <c r="R225">
        <f>'5a - Savings Tracker'!S267</f>
        <v>0</v>
      </c>
      <c r="S225">
        <f>'5a - Savings Tracker'!T267</f>
        <v>0</v>
      </c>
      <c r="T225">
        <f>'5a - Savings Tracker'!U267</f>
        <v>0</v>
      </c>
      <c r="U225">
        <f>'5a - Savings Tracker'!V267</f>
        <v>0</v>
      </c>
      <c r="V225">
        <f>'5a - Savings Tracker'!W267</f>
        <v>0</v>
      </c>
      <c r="W225">
        <f>'5a - Savings Tracker'!X267</f>
        <v>0</v>
      </c>
      <c r="X225">
        <f>'5a - Savings Tracker'!Y267</f>
        <v>0</v>
      </c>
      <c r="Y225">
        <f>'5a - Savings Tracker'!Z267</f>
        <v>0</v>
      </c>
      <c r="Z225">
        <f>'5a - Savings Tracker'!AA267</f>
        <v>0</v>
      </c>
      <c r="AA225">
        <f>'5a - Savings Tracker'!AB267</f>
        <v>0</v>
      </c>
      <c r="AB225">
        <f>'5a - Savings Tracker'!AC267</f>
        <v>0</v>
      </c>
      <c r="AC225">
        <f>'5a - Savings Tracker'!AD267</f>
        <v>0</v>
      </c>
      <c r="AD225" t="str">
        <f>'5a - Savings Tracker'!AE267</f>
        <v/>
      </c>
      <c r="AE225" t="str">
        <f>'5a - Savings Tracker'!AF267</f>
        <v/>
      </c>
      <c r="AF225" t="str">
        <f>'5a - Savings Tracker'!AG267</f>
        <v/>
      </c>
      <c r="AG225" t="str">
        <f>'5a - Savings Tracker'!AH267</f>
        <v/>
      </c>
      <c r="AH225" t="str">
        <f>'5a - Savings Tracker'!AI267</f>
        <v/>
      </c>
      <c r="AI225" t="str">
        <f>'5a - Savings Tracker'!AJ267</f>
        <v/>
      </c>
      <c r="AJ225" t="str">
        <f>'5a - Savings Tracker'!AK267</f>
        <v/>
      </c>
      <c r="AK225" t="str">
        <f>'5a - Savings Tracker'!AL267</f>
        <v/>
      </c>
    </row>
    <row r="226" spans="1:37">
      <c r="A226">
        <f>'5a - Savings Tracker'!A268</f>
        <v>225</v>
      </c>
      <c r="B226" t="str">
        <f>'5a - Savings Tracker'!B268</f>
        <v>Swansea Bay UHB</v>
      </c>
      <c r="C226">
        <f>'5a - Savings Tracker'!C268</f>
        <v>0</v>
      </c>
      <c r="D226">
        <f>'5a - Savings Tracker'!D268</f>
        <v>0</v>
      </c>
      <c r="E226">
        <f>'5a - Savings Tracker'!E268</f>
        <v>0</v>
      </c>
      <c r="F226">
        <f>'5a - Savings Tracker'!F268</f>
        <v>0</v>
      </c>
      <c r="G226">
        <f>'5a - Savings Tracker'!G268</f>
        <v>0</v>
      </c>
      <c r="H226">
        <f>'5a - Savings Tracker'!H268</f>
        <v>0</v>
      </c>
      <c r="I226">
        <f>'5a - Savings Tracker'!J268</f>
        <v>0</v>
      </c>
      <c r="J226">
        <f>'5a - Savings Tracker'!K268</f>
        <v>0</v>
      </c>
      <c r="K226">
        <f>'5a - Savings Tracker'!L268</f>
        <v>0</v>
      </c>
      <c r="L226">
        <f>'5a - Savings Tracker'!M268</f>
        <v>0</v>
      </c>
      <c r="M226">
        <f>'5a - Savings Tracker'!N268</f>
        <v>0</v>
      </c>
      <c r="N226">
        <f>'5a - Savings Tracker'!O268</f>
        <v>0</v>
      </c>
      <c r="O226">
        <f>'5a - Savings Tracker'!P268</f>
        <v>0</v>
      </c>
      <c r="P226">
        <f>'5a - Savings Tracker'!Q268</f>
        <v>0</v>
      </c>
      <c r="Q226">
        <f>'5a - Savings Tracker'!R268</f>
        <v>0</v>
      </c>
      <c r="R226">
        <f>'5a - Savings Tracker'!S268</f>
        <v>0</v>
      </c>
      <c r="S226">
        <f>'5a - Savings Tracker'!T268</f>
        <v>0</v>
      </c>
      <c r="T226">
        <f>'5a - Savings Tracker'!U268</f>
        <v>0</v>
      </c>
      <c r="U226">
        <f>'5a - Savings Tracker'!V268</f>
        <v>0</v>
      </c>
      <c r="V226">
        <f>'5a - Savings Tracker'!W268</f>
        <v>0</v>
      </c>
      <c r="W226">
        <f>'5a - Savings Tracker'!X268</f>
        <v>0</v>
      </c>
      <c r="X226">
        <f>'5a - Savings Tracker'!Y268</f>
        <v>0</v>
      </c>
      <c r="Y226">
        <f>'5a - Savings Tracker'!Z268</f>
        <v>0</v>
      </c>
      <c r="Z226">
        <f>'5a - Savings Tracker'!AA268</f>
        <v>0</v>
      </c>
      <c r="AA226">
        <f>'5a - Savings Tracker'!AB268</f>
        <v>0</v>
      </c>
      <c r="AB226">
        <f>'5a - Savings Tracker'!AC268</f>
        <v>0</v>
      </c>
      <c r="AC226">
        <f>'5a - Savings Tracker'!AD268</f>
        <v>0</v>
      </c>
      <c r="AD226" t="str">
        <f>'5a - Savings Tracker'!AE268</f>
        <v/>
      </c>
      <c r="AE226" t="str">
        <f>'5a - Savings Tracker'!AF268</f>
        <v/>
      </c>
      <c r="AF226" t="str">
        <f>'5a - Savings Tracker'!AG268</f>
        <v/>
      </c>
      <c r="AG226" t="str">
        <f>'5a - Savings Tracker'!AH268</f>
        <v/>
      </c>
      <c r="AH226" t="str">
        <f>'5a - Savings Tracker'!AI268</f>
        <v/>
      </c>
      <c r="AI226" t="str">
        <f>'5a - Savings Tracker'!AJ268</f>
        <v/>
      </c>
      <c r="AJ226" t="str">
        <f>'5a - Savings Tracker'!AK268</f>
        <v/>
      </c>
      <c r="AK226" t="str">
        <f>'5a - Savings Tracker'!AL268</f>
        <v/>
      </c>
    </row>
    <row r="227" spans="1:37">
      <c r="A227">
        <f>'5a - Savings Tracker'!A269</f>
        <v>226</v>
      </c>
      <c r="B227" t="str">
        <f>'5a - Savings Tracker'!B269</f>
        <v>Swansea Bay UHB</v>
      </c>
      <c r="C227">
        <f>'5a - Savings Tracker'!C269</f>
        <v>0</v>
      </c>
      <c r="D227">
        <f>'5a - Savings Tracker'!D269</f>
        <v>0</v>
      </c>
      <c r="E227">
        <f>'5a - Savings Tracker'!E269</f>
        <v>0</v>
      </c>
      <c r="F227">
        <f>'5a - Savings Tracker'!F269</f>
        <v>0</v>
      </c>
      <c r="G227">
        <f>'5a - Savings Tracker'!G269</f>
        <v>0</v>
      </c>
      <c r="H227">
        <f>'5a - Savings Tracker'!H269</f>
        <v>0</v>
      </c>
      <c r="I227">
        <f>'5a - Savings Tracker'!J269</f>
        <v>0</v>
      </c>
      <c r="J227">
        <f>'5a - Savings Tracker'!K269</f>
        <v>0</v>
      </c>
      <c r="K227">
        <f>'5a - Savings Tracker'!L269</f>
        <v>0</v>
      </c>
      <c r="L227">
        <f>'5a - Savings Tracker'!M269</f>
        <v>0</v>
      </c>
      <c r="M227">
        <f>'5a - Savings Tracker'!N269</f>
        <v>0</v>
      </c>
      <c r="N227">
        <f>'5a - Savings Tracker'!O269</f>
        <v>0</v>
      </c>
      <c r="O227">
        <f>'5a - Savings Tracker'!P269</f>
        <v>0</v>
      </c>
      <c r="P227">
        <f>'5a - Savings Tracker'!Q269</f>
        <v>0</v>
      </c>
      <c r="Q227">
        <f>'5a - Savings Tracker'!R269</f>
        <v>0</v>
      </c>
      <c r="R227">
        <f>'5a - Savings Tracker'!S269</f>
        <v>0</v>
      </c>
      <c r="S227">
        <f>'5a - Savings Tracker'!T269</f>
        <v>0</v>
      </c>
      <c r="T227">
        <f>'5a - Savings Tracker'!U269</f>
        <v>0</v>
      </c>
      <c r="U227">
        <f>'5a - Savings Tracker'!V269</f>
        <v>0</v>
      </c>
      <c r="V227">
        <f>'5a - Savings Tracker'!W269</f>
        <v>0</v>
      </c>
      <c r="W227">
        <f>'5a - Savings Tracker'!X269</f>
        <v>0</v>
      </c>
      <c r="X227">
        <f>'5a - Savings Tracker'!Y269</f>
        <v>0</v>
      </c>
      <c r="Y227">
        <f>'5a - Savings Tracker'!Z269</f>
        <v>0</v>
      </c>
      <c r="Z227">
        <f>'5a - Savings Tracker'!AA269</f>
        <v>0</v>
      </c>
      <c r="AA227">
        <f>'5a - Savings Tracker'!AB269</f>
        <v>0</v>
      </c>
      <c r="AB227">
        <f>'5a - Savings Tracker'!AC269</f>
        <v>0</v>
      </c>
      <c r="AC227">
        <f>'5a - Savings Tracker'!AD269</f>
        <v>0</v>
      </c>
      <c r="AD227" t="str">
        <f>'5a - Savings Tracker'!AE269</f>
        <v/>
      </c>
      <c r="AE227" t="str">
        <f>'5a - Savings Tracker'!AF269</f>
        <v/>
      </c>
      <c r="AF227" t="str">
        <f>'5a - Savings Tracker'!AG269</f>
        <v/>
      </c>
      <c r="AG227" t="str">
        <f>'5a - Savings Tracker'!AH269</f>
        <v/>
      </c>
      <c r="AH227" t="str">
        <f>'5a - Savings Tracker'!AI269</f>
        <v/>
      </c>
      <c r="AI227" t="str">
        <f>'5a - Savings Tracker'!AJ269</f>
        <v/>
      </c>
      <c r="AJ227" t="str">
        <f>'5a - Savings Tracker'!AK269</f>
        <v/>
      </c>
      <c r="AK227" t="str">
        <f>'5a - Savings Tracker'!AL269</f>
        <v/>
      </c>
    </row>
    <row r="228" spans="1:37">
      <c r="A228">
        <f>'5a - Savings Tracker'!A270</f>
        <v>227</v>
      </c>
      <c r="B228" t="str">
        <f>'5a - Savings Tracker'!B270</f>
        <v>Swansea Bay UHB</v>
      </c>
      <c r="C228">
        <f>'5a - Savings Tracker'!C270</f>
        <v>0</v>
      </c>
      <c r="D228">
        <f>'5a - Savings Tracker'!D270</f>
        <v>0</v>
      </c>
      <c r="E228">
        <f>'5a - Savings Tracker'!E270</f>
        <v>0</v>
      </c>
      <c r="F228">
        <f>'5a - Savings Tracker'!F270</f>
        <v>0</v>
      </c>
      <c r="G228">
        <f>'5a - Savings Tracker'!G270</f>
        <v>0</v>
      </c>
      <c r="H228">
        <f>'5a - Savings Tracker'!H270</f>
        <v>0</v>
      </c>
      <c r="I228">
        <f>'5a - Savings Tracker'!J270</f>
        <v>0</v>
      </c>
      <c r="J228">
        <f>'5a - Savings Tracker'!K270</f>
        <v>0</v>
      </c>
      <c r="K228">
        <f>'5a - Savings Tracker'!L270</f>
        <v>0</v>
      </c>
      <c r="L228">
        <f>'5a - Savings Tracker'!M270</f>
        <v>0</v>
      </c>
      <c r="M228">
        <f>'5a - Savings Tracker'!N270</f>
        <v>0</v>
      </c>
      <c r="N228">
        <f>'5a - Savings Tracker'!O270</f>
        <v>0</v>
      </c>
      <c r="O228">
        <f>'5a - Savings Tracker'!P270</f>
        <v>0</v>
      </c>
      <c r="P228">
        <f>'5a - Savings Tracker'!Q270</f>
        <v>0</v>
      </c>
      <c r="Q228">
        <f>'5a - Savings Tracker'!R270</f>
        <v>0</v>
      </c>
      <c r="R228">
        <f>'5a - Savings Tracker'!S270</f>
        <v>0</v>
      </c>
      <c r="S228">
        <f>'5a - Savings Tracker'!T270</f>
        <v>0</v>
      </c>
      <c r="T228">
        <f>'5a - Savings Tracker'!U270</f>
        <v>0</v>
      </c>
      <c r="U228">
        <f>'5a - Savings Tracker'!V270</f>
        <v>0</v>
      </c>
      <c r="V228">
        <f>'5a - Savings Tracker'!W270</f>
        <v>0</v>
      </c>
      <c r="W228">
        <f>'5a - Savings Tracker'!X270</f>
        <v>0</v>
      </c>
      <c r="X228">
        <f>'5a - Savings Tracker'!Y270</f>
        <v>0</v>
      </c>
      <c r="Y228">
        <f>'5a - Savings Tracker'!Z270</f>
        <v>0</v>
      </c>
      <c r="Z228">
        <f>'5a - Savings Tracker'!AA270</f>
        <v>0</v>
      </c>
      <c r="AA228">
        <f>'5a - Savings Tracker'!AB270</f>
        <v>0</v>
      </c>
      <c r="AB228">
        <f>'5a - Savings Tracker'!AC270</f>
        <v>0</v>
      </c>
      <c r="AC228">
        <f>'5a - Savings Tracker'!AD270</f>
        <v>0</v>
      </c>
      <c r="AD228" t="str">
        <f>'5a - Savings Tracker'!AE270</f>
        <v/>
      </c>
      <c r="AE228" t="str">
        <f>'5a - Savings Tracker'!AF270</f>
        <v/>
      </c>
      <c r="AF228" t="str">
        <f>'5a - Savings Tracker'!AG270</f>
        <v/>
      </c>
      <c r="AG228" t="str">
        <f>'5a - Savings Tracker'!AH270</f>
        <v/>
      </c>
      <c r="AH228" t="str">
        <f>'5a - Savings Tracker'!AI270</f>
        <v/>
      </c>
      <c r="AI228" t="str">
        <f>'5a - Savings Tracker'!AJ270</f>
        <v/>
      </c>
      <c r="AJ228" t="str">
        <f>'5a - Savings Tracker'!AK270</f>
        <v/>
      </c>
      <c r="AK228" t="str">
        <f>'5a - Savings Tracker'!AL270</f>
        <v/>
      </c>
    </row>
    <row r="229" spans="1:37">
      <c r="A229">
        <f>'5a - Savings Tracker'!A271</f>
        <v>228</v>
      </c>
      <c r="B229" t="str">
        <f>'5a - Savings Tracker'!B271</f>
        <v>Swansea Bay UHB</v>
      </c>
      <c r="C229">
        <f>'5a - Savings Tracker'!C271</f>
        <v>0</v>
      </c>
      <c r="D229">
        <f>'5a - Savings Tracker'!D271</f>
        <v>0</v>
      </c>
      <c r="E229">
        <f>'5a - Savings Tracker'!E271</f>
        <v>0</v>
      </c>
      <c r="F229">
        <f>'5a - Savings Tracker'!F271</f>
        <v>0</v>
      </c>
      <c r="G229">
        <f>'5a - Savings Tracker'!G271</f>
        <v>0</v>
      </c>
      <c r="H229">
        <f>'5a - Savings Tracker'!H271</f>
        <v>0</v>
      </c>
      <c r="I229">
        <f>'5a - Savings Tracker'!J271</f>
        <v>0</v>
      </c>
      <c r="J229">
        <f>'5a - Savings Tracker'!K271</f>
        <v>0</v>
      </c>
      <c r="K229">
        <f>'5a - Savings Tracker'!L271</f>
        <v>0</v>
      </c>
      <c r="L229">
        <f>'5a - Savings Tracker'!M271</f>
        <v>0</v>
      </c>
      <c r="M229">
        <f>'5a - Savings Tracker'!N271</f>
        <v>0</v>
      </c>
      <c r="N229">
        <f>'5a - Savings Tracker'!O271</f>
        <v>0</v>
      </c>
      <c r="O229">
        <f>'5a - Savings Tracker'!P271</f>
        <v>0</v>
      </c>
      <c r="P229">
        <f>'5a - Savings Tracker'!Q271</f>
        <v>0</v>
      </c>
      <c r="Q229">
        <f>'5a - Savings Tracker'!R271</f>
        <v>0</v>
      </c>
      <c r="R229">
        <f>'5a - Savings Tracker'!S271</f>
        <v>0</v>
      </c>
      <c r="S229">
        <f>'5a - Savings Tracker'!T271</f>
        <v>0</v>
      </c>
      <c r="T229">
        <f>'5a - Savings Tracker'!U271</f>
        <v>0</v>
      </c>
      <c r="U229">
        <f>'5a - Savings Tracker'!V271</f>
        <v>0</v>
      </c>
      <c r="V229">
        <f>'5a - Savings Tracker'!W271</f>
        <v>0</v>
      </c>
      <c r="W229">
        <f>'5a - Savings Tracker'!X271</f>
        <v>0</v>
      </c>
      <c r="X229">
        <f>'5a - Savings Tracker'!Y271</f>
        <v>0</v>
      </c>
      <c r="Y229">
        <f>'5a - Savings Tracker'!Z271</f>
        <v>0</v>
      </c>
      <c r="Z229">
        <f>'5a - Savings Tracker'!AA271</f>
        <v>0</v>
      </c>
      <c r="AA229">
        <f>'5a - Savings Tracker'!AB271</f>
        <v>0</v>
      </c>
      <c r="AB229">
        <f>'5a - Savings Tracker'!AC271</f>
        <v>0</v>
      </c>
      <c r="AC229">
        <f>'5a - Savings Tracker'!AD271</f>
        <v>0</v>
      </c>
      <c r="AD229" t="str">
        <f>'5a - Savings Tracker'!AE271</f>
        <v/>
      </c>
      <c r="AE229" t="str">
        <f>'5a - Savings Tracker'!AF271</f>
        <v/>
      </c>
      <c r="AF229" t="str">
        <f>'5a - Savings Tracker'!AG271</f>
        <v/>
      </c>
      <c r="AG229" t="str">
        <f>'5a - Savings Tracker'!AH271</f>
        <v/>
      </c>
      <c r="AH229" t="str">
        <f>'5a - Savings Tracker'!AI271</f>
        <v/>
      </c>
      <c r="AI229" t="str">
        <f>'5a - Savings Tracker'!AJ271</f>
        <v/>
      </c>
      <c r="AJ229" t="str">
        <f>'5a - Savings Tracker'!AK271</f>
        <v/>
      </c>
      <c r="AK229" t="str">
        <f>'5a - Savings Tracker'!AL271</f>
        <v/>
      </c>
    </row>
    <row r="230" spans="1:37">
      <c r="A230">
        <f>'5a - Savings Tracker'!A272</f>
        <v>229</v>
      </c>
      <c r="B230" t="str">
        <f>'5a - Savings Tracker'!B272</f>
        <v>Swansea Bay UHB</v>
      </c>
      <c r="C230">
        <f>'5a - Savings Tracker'!C272</f>
        <v>0</v>
      </c>
      <c r="D230">
        <f>'5a - Savings Tracker'!D272</f>
        <v>0</v>
      </c>
      <c r="E230">
        <f>'5a - Savings Tracker'!E272</f>
        <v>0</v>
      </c>
      <c r="F230">
        <f>'5a - Savings Tracker'!F272</f>
        <v>0</v>
      </c>
      <c r="G230">
        <f>'5a - Savings Tracker'!G272</f>
        <v>0</v>
      </c>
      <c r="H230">
        <f>'5a - Savings Tracker'!H272</f>
        <v>0</v>
      </c>
      <c r="I230">
        <f>'5a - Savings Tracker'!J272</f>
        <v>0</v>
      </c>
      <c r="J230">
        <f>'5a - Savings Tracker'!K272</f>
        <v>0</v>
      </c>
      <c r="K230">
        <f>'5a - Savings Tracker'!L272</f>
        <v>0</v>
      </c>
      <c r="L230">
        <f>'5a - Savings Tracker'!M272</f>
        <v>0</v>
      </c>
      <c r="M230">
        <f>'5a - Savings Tracker'!N272</f>
        <v>0</v>
      </c>
      <c r="N230">
        <f>'5a - Savings Tracker'!O272</f>
        <v>0</v>
      </c>
      <c r="O230">
        <f>'5a - Savings Tracker'!P272</f>
        <v>0</v>
      </c>
      <c r="P230">
        <f>'5a - Savings Tracker'!Q272</f>
        <v>0</v>
      </c>
      <c r="Q230">
        <f>'5a - Savings Tracker'!R272</f>
        <v>0</v>
      </c>
      <c r="R230">
        <f>'5a - Savings Tracker'!S272</f>
        <v>0</v>
      </c>
      <c r="S230">
        <f>'5a - Savings Tracker'!T272</f>
        <v>0</v>
      </c>
      <c r="T230">
        <f>'5a - Savings Tracker'!U272</f>
        <v>0</v>
      </c>
      <c r="U230">
        <f>'5a - Savings Tracker'!V272</f>
        <v>0</v>
      </c>
      <c r="V230">
        <f>'5a - Savings Tracker'!W272</f>
        <v>0</v>
      </c>
      <c r="W230">
        <f>'5a - Savings Tracker'!X272</f>
        <v>0</v>
      </c>
      <c r="X230">
        <f>'5a - Savings Tracker'!Y272</f>
        <v>0</v>
      </c>
      <c r="Y230">
        <f>'5a - Savings Tracker'!Z272</f>
        <v>0</v>
      </c>
      <c r="Z230">
        <f>'5a - Savings Tracker'!AA272</f>
        <v>0</v>
      </c>
      <c r="AA230">
        <f>'5a - Savings Tracker'!AB272</f>
        <v>0</v>
      </c>
      <c r="AB230">
        <f>'5a - Savings Tracker'!AC272</f>
        <v>0</v>
      </c>
      <c r="AC230">
        <f>'5a - Savings Tracker'!AD272</f>
        <v>0</v>
      </c>
      <c r="AD230" t="str">
        <f>'5a - Savings Tracker'!AE272</f>
        <v/>
      </c>
      <c r="AE230" t="str">
        <f>'5a - Savings Tracker'!AF272</f>
        <v/>
      </c>
      <c r="AF230" t="str">
        <f>'5a - Savings Tracker'!AG272</f>
        <v/>
      </c>
      <c r="AG230" t="str">
        <f>'5a - Savings Tracker'!AH272</f>
        <v/>
      </c>
      <c r="AH230" t="str">
        <f>'5a - Savings Tracker'!AI272</f>
        <v/>
      </c>
      <c r="AI230" t="str">
        <f>'5a - Savings Tracker'!AJ272</f>
        <v/>
      </c>
      <c r="AJ230" t="str">
        <f>'5a - Savings Tracker'!AK272</f>
        <v/>
      </c>
      <c r="AK230" t="str">
        <f>'5a - Savings Tracker'!AL272</f>
        <v/>
      </c>
    </row>
    <row r="231" spans="1:37">
      <c r="A231">
        <f>'5a - Savings Tracker'!A273</f>
        <v>230</v>
      </c>
      <c r="B231" t="str">
        <f>'5a - Savings Tracker'!B273</f>
        <v>Swansea Bay UHB</v>
      </c>
      <c r="C231">
        <f>'5a - Savings Tracker'!C273</f>
        <v>0</v>
      </c>
      <c r="D231">
        <f>'5a - Savings Tracker'!D273</f>
        <v>0</v>
      </c>
      <c r="E231">
        <f>'5a - Savings Tracker'!E273</f>
        <v>0</v>
      </c>
      <c r="F231">
        <f>'5a - Savings Tracker'!F273</f>
        <v>0</v>
      </c>
      <c r="G231">
        <f>'5a - Savings Tracker'!G273</f>
        <v>0</v>
      </c>
      <c r="H231">
        <f>'5a - Savings Tracker'!H273</f>
        <v>0</v>
      </c>
      <c r="I231">
        <f>'5a - Savings Tracker'!J273</f>
        <v>0</v>
      </c>
      <c r="J231">
        <f>'5a - Savings Tracker'!K273</f>
        <v>0</v>
      </c>
      <c r="K231">
        <f>'5a - Savings Tracker'!L273</f>
        <v>0</v>
      </c>
      <c r="L231">
        <f>'5a - Savings Tracker'!M273</f>
        <v>0</v>
      </c>
      <c r="M231">
        <f>'5a - Savings Tracker'!N273</f>
        <v>0</v>
      </c>
      <c r="N231">
        <f>'5a - Savings Tracker'!O273</f>
        <v>0</v>
      </c>
      <c r="O231">
        <f>'5a - Savings Tracker'!P273</f>
        <v>0</v>
      </c>
      <c r="P231">
        <f>'5a - Savings Tracker'!Q273</f>
        <v>0</v>
      </c>
      <c r="Q231">
        <f>'5a - Savings Tracker'!R273</f>
        <v>0</v>
      </c>
      <c r="R231">
        <f>'5a - Savings Tracker'!S273</f>
        <v>0</v>
      </c>
      <c r="S231">
        <f>'5a - Savings Tracker'!T273</f>
        <v>0</v>
      </c>
      <c r="T231">
        <f>'5a - Savings Tracker'!U273</f>
        <v>0</v>
      </c>
      <c r="U231">
        <f>'5a - Savings Tracker'!V273</f>
        <v>0</v>
      </c>
      <c r="V231">
        <f>'5a - Savings Tracker'!W273</f>
        <v>0</v>
      </c>
      <c r="W231">
        <f>'5a - Savings Tracker'!X273</f>
        <v>0</v>
      </c>
      <c r="X231">
        <f>'5a - Savings Tracker'!Y273</f>
        <v>0</v>
      </c>
      <c r="Y231">
        <f>'5a - Savings Tracker'!Z273</f>
        <v>0</v>
      </c>
      <c r="Z231">
        <f>'5a - Savings Tracker'!AA273</f>
        <v>0</v>
      </c>
      <c r="AA231">
        <f>'5a - Savings Tracker'!AB273</f>
        <v>0</v>
      </c>
      <c r="AB231">
        <f>'5a - Savings Tracker'!AC273</f>
        <v>0</v>
      </c>
      <c r="AC231">
        <f>'5a - Savings Tracker'!AD273</f>
        <v>0</v>
      </c>
      <c r="AD231" t="str">
        <f>'5a - Savings Tracker'!AE273</f>
        <v/>
      </c>
      <c r="AE231" t="str">
        <f>'5a - Savings Tracker'!AF273</f>
        <v/>
      </c>
      <c r="AF231" t="str">
        <f>'5a - Savings Tracker'!AG273</f>
        <v/>
      </c>
      <c r="AG231" t="str">
        <f>'5a - Savings Tracker'!AH273</f>
        <v/>
      </c>
      <c r="AH231" t="str">
        <f>'5a - Savings Tracker'!AI273</f>
        <v/>
      </c>
      <c r="AI231" t="str">
        <f>'5a - Savings Tracker'!AJ273</f>
        <v/>
      </c>
      <c r="AJ231" t="str">
        <f>'5a - Savings Tracker'!AK273</f>
        <v/>
      </c>
      <c r="AK231" t="str">
        <f>'5a - Savings Tracker'!AL273</f>
        <v/>
      </c>
    </row>
    <row r="232" spans="1:37">
      <c r="A232">
        <f>'5a - Savings Tracker'!A274</f>
        <v>231</v>
      </c>
      <c r="B232" t="str">
        <f>'5a - Savings Tracker'!B274</f>
        <v>Swansea Bay UHB</v>
      </c>
      <c r="C232">
        <f>'5a - Savings Tracker'!C274</f>
        <v>0</v>
      </c>
      <c r="D232">
        <f>'5a - Savings Tracker'!D274</f>
        <v>0</v>
      </c>
      <c r="E232">
        <f>'5a - Savings Tracker'!E274</f>
        <v>0</v>
      </c>
      <c r="F232">
        <f>'5a - Savings Tracker'!F274</f>
        <v>0</v>
      </c>
      <c r="G232">
        <f>'5a - Savings Tracker'!G274</f>
        <v>0</v>
      </c>
      <c r="H232">
        <f>'5a - Savings Tracker'!H274</f>
        <v>0</v>
      </c>
      <c r="I232">
        <f>'5a - Savings Tracker'!J274</f>
        <v>0</v>
      </c>
      <c r="J232">
        <f>'5a - Savings Tracker'!K274</f>
        <v>0</v>
      </c>
      <c r="K232">
        <f>'5a - Savings Tracker'!L274</f>
        <v>0</v>
      </c>
      <c r="L232">
        <f>'5a - Savings Tracker'!M274</f>
        <v>0</v>
      </c>
      <c r="M232">
        <f>'5a - Savings Tracker'!N274</f>
        <v>0</v>
      </c>
      <c r="N232">
        <f>'5a - Savings Tracker'!O274</f>
        <v>0</v>
      </c>
      <c r="O232">
        <f>'5a - Savings Tracker'!P274</f>
        <v>0</v>
      </c>
      <c r="P232">
        <f>'5a - Savings Tracker'!Q274</f>
        <v>0</v>
      </c>
      <c r="Q232">
        <f>'5a - Savings Tracker'!R274</f>
        <v>0</v>
      </c>
      <c r="R232">
        <f>'5a - Savings Tracker'!S274</f>
        <v>0</v>
      </c>
      <c r="S232">
        <f>'5a - Savings Tracker'!T274</f>
        <v>0</v>
      </c>
      <c r="T232">
        <f>'5a - Savings Tracker'!U274</f>
        <v>0</v>
      </c>
      <c r="U232">
        <f>'5a - Savings Tracker'!V274</f>
        <v>0</v>
      </c>
      <c r="V232">
        <f>'5a - Savings Tracker'!W274</f>
        <v>0</v>
      </c>
      <c r="W232">
        <f>'5a - Savings Tracker'!X274</f>
        <v>0</v>
      </c>
      <c r="X232">
        <f>'5a - Savings Tracker'!Y274</f>
        <v>0</v>
      </c>
      <c r="Y232">
        <f>'5a - Savings Tracker'!Z274</f>
        <v>0</v>
      </c>
      <c r="Z232">
        <f>'5a - Savings Tracker'!AA274</f>
        <v>0</v>
      </c>
      <c r="AA232">
        <f>'5a - Savings Tracker'!AB274</f>
        <v>0</v>
      </c>
      <c r="AB232">
        <f>'5a - Savings Tracker'!AC274</f>
        <v>0</v>
      </c>
      <c r="AC232">
        <f>'5a - Savings Tracker'!AD274</f>
        <v>0</v>
      </c>
      <c r="AD232" t="str">
        <f>'5a - Savings Tracker'!AE274</f>
        <v/>
      </c>
      <c r="AE232" t="str">
        <f>'5a - Savings Tracker'!AF274</f>
        <v/>
      </c>
      <c r="AF232" t="str">
        <f>'5a - Savings Tracker'!AG274</f>
        <v/>
      </c>
      <c r="AG232" t="str">
        <f>'5a - Savings Tracker'!AH274</f>
        <v/>
      </c>
      <c r="AH232" t="str">
        <f>'5a - Savings Tracker'!AI274</f>
        <v/>
      </c>
      <c r="AI232" t="str">
        <f>'5a - Savings Tracker'!AJ274</f>
        <v/>
      </c>
      <c r="AJ232" t="str">
        <f>'5a - Savings Tracker'!AK274</f>
        <v/>
      </c>
      <c r="AK232" t="str">
        <f>'5a - Savings Tracker'!AL274</f>
        <v/>
      </c>
    </row>
    <row r="233" spans="1:37">
      <c r="A233">
        <f>'5a - Savings Tracker'!A275</f>
        <v>232</v>
      </c>
      <c r="B233" t="str">
        <f>'5a - Savings Tracker'!B275</f>
        <v>Swansea Bay UHB</v>
      </c>
      <c r="C233">
        <f>'5a - Savings Tracker'!C275</f>
        <v>0</v>
      </c>
      <c r="D233">
        <f>'5a - Savings Tracker'!D275</f>
        <v>0</v>
      </c>
      <c r="E233">
        <f>'5a - Savings Tracker'!E275</f>
        <v>0</v>
      </c>
      <c r="F233">
        <f>'5a - Savings Tracker'!F275</f>
        <v>0</v>
      </c>
      <c r="G233">
        <f>'5a - Savings Tracker'!G275</f>
        <v>0</v>
      </c>
      <c r="H233">
        <f>'5a - Savings Tracker'!H275</f>
        <v>0</v>
      </c>
      <c r="I233">
        <f>'5a - Savings Tracker'!J275</f>
        <v>0</v>
      </c>
      <c r="J233">
        <f>'5a - Savings Tracker'!K275</f>
        <v>0</v>
      </c>
      <c r="K233">
        <f>'5a - Savings Tracker'!L275</f>
        <v>0</v>
      </c>
      <c r="L233">
        <f>'5a - Savings Tracker'!M275</f>
        <v>0</v>
      </c>
      <c r="M233">
        <f>'5a - Savings Tracker'!N275</f>
        <v>0</v>
      </c>
      <c r="N233">
        <f>'5a - Savings Tracker'!O275</f>
        <v>0</v>
      </c>
      <c r="O233">
        <f>'5a - Savings Tracker'!P275</f>
        <v>0</v>
      </c>
      <c r="P233">
        <f>'5a - Savings Tracker'!Q275</f>
        <v>0</v>
      </c>
      <c r="Q233">
        <f>'5a - Savings Tracker'!R275</f>
        <v>0</v>
      </c>
      <c r="R233">
        <f>'5a - Savings Tracker'!S275</f>
        <v>0</v>
      </c>
      <c r="S233">
        <f>'5a - Savings Tracker'!T275</f>
        <v>0</v>
      </c>
      <c r="T233">
        <f>'5a - Savings Tracker'!U275</f>
        <v>0</v>
      </c>
      <c r="U233">
        <f>'5a - Savings Tracker'!V275</f>
        <v>0</v>
      </c>
      <c r="V233">
        <f>'5a - Savings Tracker'!W275</f>
        <v>0</v>
      </c>
      <c r="W233">
        <f>'5a - Savings Tracker'!X275</f>
        <v>0</v>
      </c>
      <c r="X233">
        <f>'5a - Savings Tracker'!Y275</f>
        <v>0</v>
      </c>
      <c r="Y233">
        <f>'5a - Savings Tracker'!Z275</f>
        <v>0</v>
      </c>
      <c r="Z233">
        <f>'5a - Savings Tracker'!AA275</f>
        <v>0</v>
      </c>
      <c r="AA233">
        <f>'5a - Savings Tracker'!AB275</f>
        <v>0</v>
      </c>
      <c r="AB233">
        <f>'5a - Savings Tracker'!AC275</f>
        <v>0</v>
      </c>
      <c r="AC233">
        <f>'5a - Savings Tracker'!AD275</f>
        <v>0</v>
      </c>
      <c r="AD233" t="str">
        <f>'5a - Savings Tracker'!AE275</f>
        <v/>
      </c>
      <c r="AE233" t="str">
        <f>'5a - Savings Tracker'!AF275</f>
        <v/>
      </c>
      <c r="AF233" t="str">
        <f>'5a - Savings Tracker'!AG275</f>
        <v/>
      </c>
      <c r="AG233" t="str">
        <f>'5a - Savings Tracker'!AH275</f>
        <v/>
      </c>
      <c r="AH233" t="str">
        <f>'5a - Savings Tracker'!AI275</f>
        <v/>
      </c>
      <c r="AI233" t="str">
        <f>'5a - Savings Tracker'!AJ275</f>
        <v/>
      </c>
      <c r="AJ233" t="str">
        <f>'5a - Savings Tracker'!AK275</f>
        <v/>
      </c>
      <c r="AK233" t="str">
        <f>'5a - Savings Tracker'!AL275</f>
        <v/>
      </c>
    </row>
    <row r="234" spans="1:37">
      <c r="A234">
        <f>'5a - Savings Tracker'!A276</f>
        <v>233</v>
      </c>
      <c r="B234" t="str">
        <f>'5a - Savings Tracker'!B276</f>
        <v>Swansea Bay UHB</v>
      </c>
      <c r="C234">
        <f>'5a - Savings Tracker'!C276</f>
        <v>0</v>
      </c>
      <c r="D234">
        <f>'5a - Savings Tracker'!D276</f>
        <v>0</v>
      </c>
      <c r="E234">
        <f>'5a - Savings Tracker'!E276</f>
        <v>0</v>
      </c>
      <c r="F234">
        <f>'5a - Savings Tracker'!F276</f>
        <v>0</v>
      </c>
      <c r="G234">
        <f>'5a - Savings Tracker'!G276</f>
        <v>0</v>
      </c>
      <c r="H234">
        <f>'5a - Savings Tracker'!H276</f>
        <v>0</v>
      </c>
      <c r="I234">
        <f>'5a - Savings Tracker'!J276</f>
        <v>0</v>
      </c>
      <c r="J234">
        <f>'5a - Savings Tracker'!K276</f>
        <v>0</v>
      </c>
      <c r="K234">
        <f>'5a - Savings Tracker'!L276</f>
        <v>0</v>
      </c>
      <c r="L234">
        <f>'5a - Savings Tracker'!M276</f>
        <v>0</v>
      </c>
      <c r="M234">
        <f>'5a - Savings Tracker'!N276</f>
        <v>0</v>
      </c>
      <c r="N234">
        <f>'5a - Savings Tracker'!O276</f>
        <v>0</v>
      </c>
      <c r="O234">
        <f>'5a - Savings Tracker'!P276</f>
        <v>0</v>
      </c>
      <c r="P234">
        <f>'5a - Savings Tracker'!Q276</f>
        <v>0</v>
      </c>
      <c r="Q234">
        <f>'5a - Savings Tracker'!R276</f>
        <v>0</v>
      </c>
      <c r="R234">
        <f>'5a - Savings Tracker'!S276</f>
        <v>0</v>
      </c>
      <c r="S234">
        <f>'5a - Savings Tracker'!T276</f>
        <v>0</v>
      </c>
      <c r="T234">
        <f>'5a - Savings Tracker'!U276</f>
        <v>0</v>
      </c>
      <c r="U234">
        <f>'5a - Savings Tracker'!V276</f>
        <v>0</v>
      </c>
      <c r="V234">
        <f>'5a - Savings Tracker'!W276</f>
        <v>0</v>
      </c>
      <c r="W234">
        <f>'5a - Savings Tracker'!X276</f>
        <v>0</v>
      </c>
      <c r="X234">
        <f>'5a - Savings Tracker'!Y276</f>
        <v>0</v>
      </c>
      <c r="Y234">
        <f>'5a - Savings Tracker'!Z276</f>
        <v>0</v>
      </c>
      <c r="Z234">
        <f>'5a - Savings Tracker'!AA276</f>
        <v>0</v>
      </c>
      <c r="AA234">
        <f>'5a - Savings Tracker'!AB276</f>
        <v>0</v>
      </c>
      <c r="AB234">
        <f>'5a - Savings Tracker'!AC276</f>
        <v>0</v>
      </c>
      <c r="AC234">
        <f>'5a - Savings Tracker'!AD276</f>
        <v>0</v>
      </c>
      <c r="AD234" t="str">
        <f>'5a - Savings Tracker'!AE276</f>
        <v/>
      </c>
      <c r="AE234" t="str">
        <f>'5a - Savings Tracker'!AF276</f>
        <v/>
      </c>
      <c r="AF234" t="str">
        <f>'5a - Savings Tracker'!AG276</f>
        <v/>
      </c>
      <c r="AG234" t="str">
        <f>'5a - Savings Tracker'!AH276</f>
        <v/>
      </c>
      <c r="AH234" t="str">
        <f>'5a - Savings Tracker'!AI276</f>
        <v/>
      </c>
      <c r="AI234" t="str">
        <f>'5a - Savings Tracker'!AJ276</f>
        <v/>
      </c>
      <c r="AJ234" t="str">
        <f>'5a - Savings Tracker'!AK276</f>
        <v/>
      </c>
      <c r="AK234" t="str">
        <f>'5a - Savings Tracker'!AL276</f>
        <v/>
      </c>
    </row>
    <row r="235" spans="1:37">
      <c r="A235">
        <f>'5a - Savings Tracker'!A277</f>
        <v>234</v>
      </c>
      <c r="B235" t="str">
        <f>'5a - Savings Tracker'!B277</f>
        <v>Swansea Bay UHB</v>
      </c>
      <c r="C235">
        <f>'5a - Savings Tracker'!C277</f>
        <v>0</v>
      </c>
      <c r="D235">
        <f>'5a - Savings Tracker'!D277</f>
        <v>0</v>
      </c>
      <c r="E235">
        <f>'5a - Savings Tracker'!E277</f>
        <v>0</v>
      </c>
      <c r="F235">
        <f>'5a - Savings Tracker'!F277</f>
        <v>0</v>
      </c>
      <c r="G235">
        <f>'5a - Savings Tracker'!G277</f>
        <v>0</v>
      </c>
      <c r="H235">
        <f>'5a - Savings Tracker'!H277</f>
        <v>0</v>
      </c>
      <c r="I235">
        <f>'5a - Savings Tracker'!J277</f>
        <v>0</v>
      </c>
      <c r="J235">
        <f>'5a - Savings Tracker'!K277</f>
        <v>0</v>
      </c>
      <c r="K235">
        <f>'5a - Savings Tracker'!L277</f>
        <v>0</v>
      </c>
      <c r="L235">
        <f>'5a - Savings Tracker'!M277</f>
        <v>0</v>
      </c>
      <c r="M235">
        <f>'5a - Savings Tracker'!N277</f>
        <v>0</v>
      </c>
      <c r="N235">
        <f>'5a - Savings Tracker'!O277</f>
        <v>0</v>
      </c>
      <c r="O235">
        <f>'5a - Savings Tracker'!P277</f>
        <v>0</v>
      </c>
      <c r="P235">
        <f>'5a - Savings Tracker'!Q277</f>
        <v>0</v>
      </c>
      <c r="Q235">
        <f>'5a - Savings Tracker'!R277</f>
        <v>0</v>
      </c>
      <c r="R235">
        <f>'5a - Savings Tracker'!S277</f>
        <v>0</v>
      </c>
      <c r="S235">
        <f>'5a - Savings Tracker'!T277</f>
        <v>0</v>
      </c>
      <c r="T235">
        <f>'5a - Savings Tracker'!U277</f>
        <v>0</v>
      </c>
      <c r="U235">
        <f>'5a - Savings Tracker'!V277</f>
        <v>0</v>
      </c>
      <c r="V235">
        <f>'5a - Savings Tracker'!W277</f>
        <v>0</v>
      </c>
      <c r="W235">
        <f>'5a - Savings Tracker'!X277</f>
        <v>0</v>
      </c>
      <c r="X235">
        <f>'5a - Savings Tracker'!Y277</f>
        <v>0</v>
      </c>
      <c r="Y235">
        <f>'5a - Savings Tracker'!Z277</f>
        <v>0</v>
      </c>
      <c r="Z235">
        <f>'5a - Savings Tracker'!AA277</f>
        <v>0</v>
      </c>
      <c r="AA235">
        <f>'5a - Savings Tracker'!AB277</f>
        <v>0</v>
      </c>
      <c r="AB235">
        <f>'5a - Savings Tracker'!AC277</f>
        <v>0</v>
      </c>
      <c r="AC235">
        <f>'5a - Savings Tracker'!AD277</f>
        <v>0</v>
      </c>
      <c r="AD235" t="str">
        <f>'5a - Savings Tracker'!AE277</f>
        <v/>
      </c>
      <c r="AE235" t="str">
        <f>'5a - Savings Tracker'!AF277</f>
        <v/>
      </c>
      <c r="AF235" t="str">
        <f>'5a - Savings Tracker'!AG277</f>
        <v/>
      </c>
      <c r="AG235" t="str">
        <f>'5a - Savings Tracker'!AH277</f>
        <v/>
      </c>
      <c r="AH235" t="str">
        <f>'5a - Savings Tracker'!AI277</f>
        <v/>
      </c>
      <c r="AI235" t="str">
        <f>'5a - Savings Tracker'!AJ277</f>
        <v/>
      </c>
      <c r="AJ235" t="str">
        <f>'5a - Savings Tracker'!AK277</f>
        <v/>
      </c>
      <c r="AK235" t="str">
        <f>'5a - Savings Tracker'!AL277</f>
        <v/>
      </c>
    </row>
    <row r="236" spans="1:37">
      <c r="A236">
        <f>'5a - Savings Tracker'!A278</f>
        <v>235</v>
      </c>
      <c r="B236" t="str">
        <f>'5a - Savings Tracker'!B278</f>
        <v>Swansea Bay UHB</v>
      </c>
      <c r="C236">
        <f>'5a - Savings Tracker'!C278</f>
        <v>0</v>
      </c>
      <c r="D236">
        <f>'5a - Savings Tracker'!D278</f>
        <v>0</v>
      </c>
      <c r="E236">
        <f>'5a - Savings Tracker'!E278</f>
        <v>0</v>
      </c>
      <c r="F236">
        <f>'5a - Savings Tracker'!F278</f>
        <v>0</v>
      </c>
      <c r="G236">
        <f>'5a - Savings Tracker'!G278</f>
        <v>0</v>
      </c>
      <c r="H236">
        <f>'5a - Savings Tracker'!H278</f>
        <v>0</v>
      </c>
      <c r="I236">
        <f>'5a - Savings Tracker'!J278</f>
        <v>0</v>
      </c>
      <c r="J236">
        <f>'5a - Savings Tracker'!K278</f>
        <v>0</v>
      </c>
      <c r="K236">
        <f>'5a - Savings Tracker'!L278</f>
        <v>0</v>
      </c>
      <c r="L236">
        <f>'5a - Savings Tracker'!M278</f>
        <v>0</v>
      </c>
      <c r="M236">
        <f>'5a - Savings Tracker'!N278</f>
        <v>0</v>
      </c>
      <c r="N236">
        <f>'5a - Savings Tracker'!O278</f>
        <v>0</v>
      </c>
      <c r="O236">
        <f>'5a - Savings Tracker'!P278</f>
        <v>0</v>
      </c>
      <c r="P236">
        <f>'5a - Savings Tracker'!Q278</f>
        <v>0</v>
      </c>
      <c r="Q236">
        <f>'5a - Savings Tracker'!R278</f>
        <v>0</v>
      </c>
      <c r="R236">
        <f>'5a - Savings Tracker'!S278</f>
        <v>0</v>
      </c>
      <c r="S236">
        <f>'5a - Savings Tracker'!T278</f>
        <v>0</v>
      </c>
      <c r="T236">
        <f>'5a - Savings Tracker'!U278</f>
        <v>0</v>
      </c>
      <c r="U236">
        <f>'5a - Savings Tracker'!V278</f>
        <v>0</v>
      </c>
      <c r="V236">
        <f>'5a - Savings Tracker'!W278</f>
        <v>0</v>
      </c>
      <c r="W236">
        <f>'5a - Savings Tracker'!X278</f>
        <v>0</v>
      </c>
      <c r="X236">
        <f>'5a - Savings Tracker'!Y278</f>
        <v>0</v>
      </c>
      <c r="Y236">
        <f>'5a - Savings Tracker'!Z278</f>
        <v>0</v>
      </c>
      <c r="Z236">
        <f>'5a - Savings Tracker'!AA278</f>
        <v>0</v>
      </c>
      <c r="AA236">
        <f>'5a - Savings Tracker'!AB278</f>
        <v>0</v>
      </c>
      <c r="AB236">
        <f>'5a - Savings Tracker'!AC278</f>
        <v>0</v>
      </c>
      <c r="AC236">
        <f>'5a - Savings Tracker'!AD278</f>
        <v>0</v>
      </c>
      <c r="AD236" t="str">
        <f>'5a - Savings Tracker'!AE278</f>
        <v/>
      </c>
      <c r="AE236" t="str">
        <f>'5a - Savings Tracker'!AF278</f>
        <v/>
      </c>
      <c r="AF236" t="str">
        <f>'5a - Savings Tracker'!AG278</f>
        <v/>
      </c>
      <c r="AG236" t="str">
        <f>'5a - Savings Tracker'!AH278</f>
        <v/>
      </c>
      <c r="AH236" t="str">
        <f>'5a - Savings Tracker'!AI278</f>
        <v/>
      </c>
      <c r="AI236" t="str">
        <f>'5a - Savings Tracker'!AJ278</f>
        <v/>
      </c>
      <c r="AJ236" t="str">
        <f>'5a - Savings Tracker'!AK278</f>
        <v/>
      </c>
      <c r="AK236" t="str">
        <f>'5a - Savings Tracker'!AL278</f>
        <v/>
      </c>
    </row>
    <row r="237" spans="1:37">
      <c r="A237">
        <f>'5a - Savings Tracker'!A279</f>
        <v>236</v>
      </c>
      <c r="B237" t="str">
        <f>'5a - Savings Tracker'!B279</f>
        <v>Swansea Bay UHB</v>
      </c>
      <c r="C237">
        <f>'5a - Savings Tracker'!C279</f>
        <v>0</v>
      </c>
      <c r="D237">
        <f>'5a - Savings Tracker'!D279</f>
        <v>0</v>
      </c>
      <c r="E237">
        <f>'5a - Savings Tracker'!E279</f>
        <v>0</v>
      </c>
      <c r="F237">
        <f>'5a - Savings Tracker'!F279</f>
        <v>0</v>
      </c>
      <c r="G237">
        <f>'5a - Savings Tracker'!G279</f>
        <v>0</v>
      </c>
      <c r="H237">
        <f>'5a - Savings Tracker'!H279</f>
        <v>0</v>
      </c>
      <c r="I237">
        <f>'5a - Savings Tracker'!J279</f>
        <v>0</v>
      </c>
      <c r="J237">
        <f>'5a - Savings Tracker'!K279</f>
        <v>0</v>
      </c>
      <c r="K237">
        <f>'5a - Savings Tracker'!L279</f>
        <v>0</v>
      </c>
      <c r="L237">
        <f>'5a - Savings Tracker'!M279</f>
        <v>0</v>
      </c>
      <c r="M237">
        <f>'5a - Savings Tracker'!N279</f>
        <v>0</v>
      </c>
      <c r="N237">
        <f>'5a - Savings Tracker'!O279</f>
        <v>0</v>
      </c>
      <c r="O237">
        <f>'5a - Savings Tracker'!P279</f>
        <v>0</v>
      </c>
      <c r="P237">
        <f>'5a - Savings Tracker'!Q279</f>
        <v>0</v>
      </c>
      <c r="Q237">
        <f>'5a - Savings Tracker'!R279</f>
        <v>0</v>
      </c>
      <c r="R237">
        <f>'5a - Savings Tracker'!S279</f>
        <v>0</v>
      </c>
      <c r="S237">
        <f>'5a - Savings Tracker'!T279</f>
        <v>0</v>
      </c>
      <c r="T237">
        <f>'5a - Savings Tracker'!U279</f>
        <v>0</v>
      </c>
      <c r="U237">
        <f>'5a - Savings Tracker'!V279</f>
        <v>0</v>
      </c>
      <c r="V237">
        <f>'5a - Savings Tracker'!W279</f>
        <v>0</v>
      </c>
      <c r="W237">
        <f>'5a - Savings Tracker'!X279</f>
        <v>0</v>
      </c>
      <c r="X237">
        <f>'5a - Savings Tracker'!Y279</f>
        <v>0</v>
      </c>
      <c r="Y237">
        <f>'5a - Savings Tracker'!Z279</f>
        <v>0</v>
      </c>
      <c r="Z237">
        <f>'5a - Savings Tracker'!AA279</f>
        <v>0</v>
      </c>
      <c r="AA237">
        <f>'5a - Savings Tracker'!AB279</f>
        <v>0</v>
      </c>
      <c r="AB237">
        <f>'5a - Savings Tracker'!AC279</f>
        <v>0</v>
      </c>
      <c r="AC237">
        <f>'5a - Savings Tracker'!AD279</f>
        <v>0</v>
      </c>
      <c r="AD237" t="str">
        <f>'5a - Savings Tracker'!AE279</f>
        <v/>
      </c>
      <c r="AE237" t="str">
        <f>'5a - Savings Tracker'!AF279</f>
        <v/>
      </c>
      <c r="AF237" t="str">
        <f>'5a - Savings Tracker'!AG279</f>
        <v/>
      </c>
      <c r="AG237" t="str">
        <f>'5a - Savings Tracker'!AH279</f>
        <v/>
      </c>
      <c r="AH237" t="str">
        <f>'5a - Savings Tracker'!AI279</f>
        <v/>
      </c>
      <c r="AI237" t="str">
        <f>'5a - Savings Tracker'!AJ279</f>
        <v/>
      </c>
      <c r="AJ237" t="str">
        <f>'5a - Savings Tracker'!AK279</f>
        <v/>
      </c>
      <c r="AK237" t="str">
        <f>'5a - Savings Tracker'!AL279</f>
        <v/>
      </c>
    </row>
    <row r="238" spans="1:37">
      <c r="A238">
        <f>'5a - Savings Tracker'!A280</f>
        <v>237</v>
      </c>
      <c r="B238" t="str">
        <f>'5a - Savings Tracker'!B280</f>
        <v>Swansea Bay UHB</v>
      </c>
      <c r="C238">
        <f>'5a - Savings Tracker'!C280</f>
        <v>0</v>
      </c>
      <c r="D238">
        <f>'5a - Savings Tracker'!D280</f>
        <v>0</v>
      </c>
      <c r="E238">
        <f>'5a - Savings Tracker'!E280</f>
        <v>0</v>
      </c>
      <c r="F238">
        <f>'5a - Savings Tracker'!F280</f>
        <v>0</v>
      </c>
      <c r="G238">
        <f>'5a - Savings Tracker'!G280</f>
        <v>0</v>
      </c>
      <c r="H238">
        <f>'5a - Savings Tracker'!H280</f>
        <v>0</v>
      </c>
      <c r="I238">
        <f>'5a - Savings Tracker'!J280</f>
        <v>0</v>
      </c>
      <c r="J238">
        <f>'5a - Savings Tracker'!K280</f>
        <v>0</v>
      </c>
      <c r="K238">
        <f>'5a - Savings Tracker'!L280</f>
        <v>0</v>
      </c>
      <c r="L238">
        <f>'5a - Savings Tracker'!M280</f>
        <v>0</v>
      </c>
      <c r="M238">
        <f>'5a - Savings Tracker'!N280</f>
        <v>0</v>
      </c>
      <c r="N238">
        <f>'5a - Savings Tracker'!O280</f>
        <v>0</v>
      </c>
      <c r="O238">
        <f>'5a - Savings Tracker'!P280</f>
        <v>0</v>
      </c>
      <c r="P238">
        <f>'5a - Savings Tracker'!Q280</f>
        <v>0</v>
      </c>
      <c r="Q238">
        <f>'5a - Savings Tracker'!R280</f>
        <v>0</v>
      </c>
      <c r="R238">
        <f>'5a - Savings Tracker'!S280</f>
        <v>0</v>
      </c>
      <c r="S238">
        <f>'5a - Savings Tracker'!T280</f>
        <v>0</v>
      </c>
      <c r="T238">
        <f>'5a - Savings Tracker'!U280</f>
        <v>0</v>
      </c>
      <c r="U238">
        <f>'5a - Savings Tracker'!V280</f>
        <v>0</v>
      </c>
      <c r="V238">
        <f>'5a - Savings Tracker'!W280</f>
        <v>0</v>
      </c>
      <c r="W238">
        <f>'5a - Savings Tracker'!X280</f>
        <v>0</v>
      </c>
      <c r="X238">
        <f>'5a - Savings Tracker'!Y280</f>
        <v>0</v>
      </c>
      <c r="Y238">
        <f>'5a - Savings Tracker'!Z280</f>
        <v>0</v>
      </c>
      <c r="Z238">
        <f>'5a - Savings Tracker'!AA280</f>
        <v>0</v>
      </c>
      <c r="AA238">
        <f>'5a - Savings Tracker'!AB280</f>
        <v>0</v>
      </c>
      <c r="AB238">
        <f>'5a - Savings Tracker'!AC280</f>
        <v>0</v>
      </c>
      <c r="AC238">
        <f>'5a - Savings Tracker'!AD280</f>
        <v>0</v>
      </c>
      <c r="AD238" t="str">
        <f>'5a - Savings Tracker'!AE280</f>
        <v/>
      </c>
      <c r="AE238" t="str">
        <f>'5a - Savings Tracker'!AF280</f>
        <v/>
      </c>
      <c r="AF238" t="str">
        <f>'5a - Savings Tracker'!AG280</f>
        <v/>
      </c>
      <c r="AG238" t="str">
        <f>'5a - Savings Tracker'!AH280</f>
        <v/>
      </c>
      <c r="AH238" t="str">
        <f>'5a - Savings Tracker'!AI280</f>
        <v/>
      </c>
      <c r="AI238" t="str">
        <f>'5a - Savings Tracker'!AJ280</f>
        <v/>
      </c>
      <c r="AJ238" t="str">
        <f>'5a - Savings Tracker'!AK280</f>
        <v/>
      </c>
      <c r="AK238" t="str">
        <f>'5a - Savings Tracker'!AL280</f>
        <v/>
      </c>
    </row>
    <row r="239" spans="1:37">
      <c r="A239">
        <f>'5a - Savings Tracker'!A281</f>
        <v>238</v>
      </c>
      <c r="B239" t="str">
        <f>'5a - Savings Tracker'!B281</f>
        <v>Swansea Bay UHB</v>
      </c>
      <c r="C239">
        <f>'5a - Savings Tracker'!C281</f>
        <v>0</v>
      </c>
      <c r="D239">
        <f>'5a - Savings Tracker'!D281</f>
        <v>0</v>
      </c>
      <c r="E239">
        <f>'5a - Savings Tracker'!E281</f>
        <v>0</v>
      </c>
      <c r="F239">
        <f>'5a - Savings Tracker'!F281</f>
        <v>0</v>
      </c>
      <c r="G239">
        <f>'5a - Savings Tracker'!G281</f>
        <v>0</v>
      </c>
      <c r="H239">
        <f>'5a - Savings Tracker'!H281</f>
        <v>0</v>
      </c>
      <c r="I239">
        <f>'5a - Savings Tracker'!J281</f>
        <v>0</v>
      </c>
      <c r="J239">
        <f>'5a - Savings Tracker'!K281</f>
        <v>0</v>
      </c>
      <c r="K239">
        <f>'5a - Savings Tracker'!L281</f>
        <v>0</v>
      </c>
      <c r="L239">
        <f>'5a - Savings Tracker'!M281</f>
        <v>0</v>
      </c>
      <c r="M239">
        <f>'5a - Savings Tracker'!N281</f>
        <v>0</v>
      </c>
      <c r="N239">
        <f>'5a - Savings Tracker'!O281</f>
        <v>0</v>
      </c>
      <c r="O239">
        <f>'5a - Savings Tracker'!P281</f>
        <v>0</v>
      </c>
      <c r="P239">
        <f>'5a - Savings Tracker'!Q281</f>
        <v>0</v>
      </c>
      <c r="Q239">
        <f>'5a - Savings Tracker'!R281</f>
        <v>0</v>
      </c>
      <c r="R239">
        <f>'5a - Savings Tracker'!S281</f>
        <v>0</v>
      </c>
      <c r="S239">
        <f>'5a - Savings Tracker'!T281</f>
        <v>0</v>
      </c>
      <c r="T239">
        <f>'5a - Savings Tracker'!U281</f>
        <v>0</v>
      </c>
      <c r="U239">
        <f>'5a - Savings Tracker'!V281</f>
        <v>0</v>
      </c>
      <c r="V239">
        <f>'5a - Savings Tracker'!W281</f>
        <v>0</v>
      </c>
      <c r="W239">
        <f>'5a - Savings Tracker'!X281</f>
        <v>0</v>
      </c>
      <c r="X239">
        <f>'5a - Savings Tracker'!Y281</f>
        <v>0</v>
      </c>
      <c r="Y239">
        <f>'5a - Savings Tracker'!Z281</f>
        <v>0</v>
      </c>
      <c r="Z239">
        <f>'5a - Savings Tracker'!AA281</f>
        <v>0</v>
      </c>
      <c r="AA239">
        <f>'5a - Savings Tracker'!AB281</f>
        <v>0</v>
      </c>
      <c r="AB239">
        <f>'5a - Savings Tracker'!AC281</f>
        <v>0</v>
      </c>
      <c r="AC239">
        <f>'5a - Savings Tracker'!AD281</f>
        <v>0</v>
      </c>
      <c r="AD239" t="str">
        <f>'5a - Savings Tracker'!AE281</f>
        <v/>
      </c>
      <c r="AE239" t="str">
        <f>'5a - Savings Tracker'!AF281</f>
        <v/>
      </c>
      <c r="AF239" t="str">
        <f>'5a - Savings Tracker'!AG281</f>
        <v/>
      </c>
      <c r="AG239" t="str">
        <f>'5a - Savings Tracker'!AH281</f>
        <v/>
      </c>
      <c r="AH239" t="str">
        <f>'5a - Savings Tracker'!AI281</f>
        <v/>
      </c>
      <c r="AI239" t="str">
        <f>'5a - Savings Tracker'!AJ281</f>
        <v/>
      </c>
      <c r="AJ239" t="str">
        <f>'5a - Savings Tracker'!AK281</f>
        <v/>
      </c>
      <c r="AK239" t="str">
        <f>'5a - Savings Tracker'!AL281</f>
        <v/>
      </c>
    </row>
    <row r="240" spans="1:37">
      <c r="A240">
        <f>'5a - Savings Tracker'!A282</f>
        <v>239</v>
      </c>
      <c r="B240" t="str">
        <f>'5a - Savings Tracker'!B282</f>
        <v>Swansea Bay UHB</v>
      </c>
      <c r="C240">
        <f>'5a - Savings Tracker'!C282</f>
        <v>0</v>
      </c>
      <c r="D240">
        <f>'5a - Savings Tracker'!D282</f>
        <v>0</v>
      </c>
      <c r="E240">
        <f>'5a - Savings Tracker'!E282</f>
        <v>0</v>
      </c>
      <c r="F240">
        <f>'5a - Savings Tracker'!F282</f>
        <v>0</v>
      </c>
      <c r="G240">
        <f>'5a - Savings Tracker'!G282</f>
        <v>0</v>
      </c>
      <c r="H240">
        <f>'5a - Savings Tracker'!H282</f>
        <v>0</v>
      </c>
      <c r="I240">
        <f>'5a - Savings Tracker'!J282</f>
        <v>0</v>
      </c>
      <c r="J240">
        <f>'5a - Savings Tracker'!K282</f>
        <v>0</v>
      </c>
      <c r="K240">
        <f>'5a - Savings Tracker'!L282</f>
        <v>0</v>
      </c>
      <c r="L240">
        <f>'5a - Savings Tracker'!M282</f>
        <v>0</v>
      </c>
      <c r="M240">
        <f>'5a - Savings Tracker'!N282</f>
        <v>0</v>
      </c>
      <c r="N240">
        <f>'5a - Savings Tracker'!O282</f>
        <v>0</v>
      </c>
      <c r="O240">
        <f>'5a - Savings Tracker'!P282</f>
        <v>0</v>
      </c>
      <c r="P240">
        <f>'5a - Savings Tracker'!Q282</f>
        <v>0</v>
      </c>
      <c r="Q240">
        <f>'5a - Savings Tracker'!R282</f>
        <v>0</v>
      </c>
      <c r="R240">
        <f>'5a - Savings Tracker'!S282</f>
        <v>0</v>
      </c>
      <c r="S240">
        <f>'5a - Savings Tracker'!T282</f>
        <v>0</v>
      </c>
      <c r="T240">
        <f>'5a - Savings Tracker'!U282</f>
        <v>0</v>
      </c>
      <c r="U240">
        <f>'5a - Savings Tracker'!V282</f>
        <v>0</v>
      </c>
      <c r="V240">
        <f>'5a - Savings Tracker'!W282</f>
        <v>0</v>
      </c>
      <c r="W240">
        <f>'5a - Savings Tracker'!X282</f>
        <v>0</v>
      </c>
      <c r="X240">
        <f>'5a - Savings Tracker'!Y282</f>
        <v>0</v>
      </c>
      <c r="Y240">
        <f>'5a - Savings Tracker'!Z282</f>
        <v>0</v>
      </c>
      <c r="Z240">
        <f>'5a - Savings Tracker'!AA282</f>
        <v>0</v>
      </c>
      <c r="AA240">
        <f>'5a - Savings Tracker'!AB282</f>
        <v>0</v>
      </c>
      <c r="AB240">
        <f>'5a - Savings Tracker'!AC282</f>
        <v>0</v>
      </c>
      <c r="AC240">
        <f>'5a - Savings Tracker'!AD282</f>
        <v>0</v>
      </c>
      <c r="AD240" t="str">
        <f>'5a - Savings Tracker'!AE282</f>
        <v/>
      </c>
      <c r="AE240" t="str">
        <f>'5a - Savings Tracker'!AF282</f>
        <v/>
      </c>
      <c r="AF240" t="str">
        <f>'5a - Savings Tracker'!AG282</f>
        <v/>
      </c>
      <c r="AG240" t="str">
        <f>'5a - Savings Tracker'!AH282</f>
        <v/>
      </c>
      <c r="AH240" t="str">
        <f>'5a - Savings Tracker'!AI282</f>
        <v/>
      </c>
      <c r="AI240" t="str">
        <f>'5a - Savings Tracker'!AJ282</f>
        <v/>
      </c>
      <c r="AJ240" t="str">
        <f>'5a - Savings Tracker'!AK282</f>
        <v/>
      </c>
      <c r="AK240" t="str">
        <f>'5a - Savings Tracker'!AL282</f>
        <v/>
      </c>
    </row>
    <row r="241" spans="1:37">
      <c r="A241">
        <f>'5a - Savings Tracker'!A283</f>
        <v>240</v>
      </c>
      <c r="B241" t="str">
        <f>'5a - Savings Tracker'!B283</f>
        <v>Swansea Bay UHB</v>
      </c>
      <c r="C241">
        <f>'5a - Savings Tracker'!C283</f>
        <v>0</v>
      </c>
      <c r="D241">
        <f>'5a - Savings Tracker'!D283</f>
        <v>0</v>
      </c>
      <c r="E241">
        <f>'5a - Savings Tracker'!E283</f>
        <v>0</v>
      </c>
      <c r="F241">
        <f>'5a - Savings Tracker'!F283</f>
        <v>0</v>
      </c>
      <c r="G241">
        <f>'5a - Savings Tracker'!G283</f>
        <v>0</v>
      </c>
      <c r="H241">
        <f>'5a - Savings Tracker'!H283</f>
        <v>0</v>
      </c>
      <c r="I241">
        <f>'5a - Savings Tracker'!J283</f>
        <v>0</v>
      </c>
      <c r="J241">
        <f>'5a - Savings Tracker'!K283</f>
        <v>0</v>
      </c>
      <c r="K241">
        <f>'5a - Savings Tracker'!L283</f>
        <v>0</v>
      </c>
      <c r="L241">
        <f>'5a - Savings Tracker'!M283</f>
        <v>0</v>
      </c>
      <c r="M241">
        <f>'5a - Savings Tracker'!N283</f>
        <v>0</v>
      </c>
      <c r="N241">
        <f>'5a - Savings Tracker'!O283</f>
        <v>0</v>
      </c>
      <c r="O241">
        <f>'5a - Savings Tracker'!P283</f>
        <v>0</v>
      </c>
      <c r="P241">
        <f>'5a - Savings Tracker'!Q283</f>
        <v>0</v>
      </c>
      <c r="Q241">
        <f>'5a - Savings Tracker'!R283</f>
        <v>0</v>
      </c>
      <c r="R241">
        <f>'5a - Savings Tracker'!S283</f>
        <v>0</v>
      </c>
      <c r="S241">
        <f>'5a - Savings Tracker'!T283</f>
        <v>0</v>
      </c>
      <c r="T241">
        <f>'5a - Savings Tracker'!U283</f>
        <v>0</v>
      </c>
      <c r="U241">
        <f>'5a - Savings Tracker'!V283</f>
        <v>0</v>
      </c>
      <c r="V241">
        <f>'5a - Savings Tracker'!W283</f>
        <v>0</v>
      </c>
      <c r="W241">
        <f>'5a - Savings Tracker'!X283</f>
        <v>0</v>
      </c>
      <c r="X241">
        <f>'5a - Savings Tracker'!Y283</f>
        <v>0</v>
      </c>
      <c r="Y241">
        <f>'5a - Savings Tracker'!Z283</f>
        <v>0</v>
      </c>
      <c r="Z241">
        <f>'5a - Savings Tracker'!AA283</f>
        <v>0</v>
      </c>
      <c r="AA241">
        <f>'5a - Savings Tracker'!AB283</f>
        <v>0</v>
      </c>
      <c r="AB241">
        <f>'5a - Savings Tracker'!AC283</f>
        <v>0</v>
      </c>
      <c r="AC241">
        <f>'5a - Savings Tracker'!AD283</f>
        <v>0</v>
      </c>
      <c r="AD241" t="str">
        <f>'5a - Savings Tracker'!AE283</f>
        <v/>
      </c>
      <c r="AE241" t="str">
        <f>'5a - Savings Tracker'!AF283</f>
        <v/>
      </c>
      <c r="AF241" t="str">
        <f>'5a - Savings Tracker'!AG283</f>
        <v/>
      </c>
      <c r="AG241" t="str">
        <f>'5a - Savings Tracker'!AH283</f>
        <v/>
      </c>
      <c r="AH241" t="str">
        <f>'5a - Savings Tracker'!AI283</f>
        <v/>
      </c>
      <c r="AI241" t="str">
        <f>'5a - Savings Tracker'!AJ283</f>
        <v/>
      </c>
      <c r="AJ241" t="str">
        <f>'5a - Savings Tracker'!AK283</f>
        <v/>
      </c>
      <c r="AK241" t="str">
        <f>'5a - Savings Tracker'!AL283</f>
        <v/>
      </c>
    </row>
    <row r="242" spans="1:37">
      <c r="A242">
        <f>'5a - Savings Tracker'!A284</f>
        <v>241</v>
      </c>
      <c r="B242" t="str">
        <f>'5a - Savings Tracker'!B284</f>
        <v>Swansea Bay UHB</v>
      </c>
      <c r="C242">
        <f>'5a - Savings Tracker'!C284</f>
        <v>0</v>
      </c>
      <c r="D242">
        <f>'5a - Savings Tracker'!D284</f>
        <v>0</v>
      </c>
      <c r="E242">
        <f>'5a - Savings Tracker'!E284</f>
        <v>0</v>
      </c>
      <c r="F242">
        <f>'5a - Savings Tracker'!F284</f>
        <v>0</v>
      </c>
      <c r="G242">
        <f>'5a - Savings Tracker'!G284</f>
        <v>0</v>
      </c>
      <c r="H242">
        <f>'5a - Savings Tracker'!H284</f>
        <v>0</v>
      </c>
      <c r="I242">
        <f>'5a - Savings Tracker'!J284</f>
        <v>0</v>
      </c>
      <c r="J242">
        <f>'5a - Savings Tracker'!K284</f>
        <v>0</v>
      </c>
      <c r="K242">
        <f>'5a - Savings Tracker'!L284</f>
        <v>0</v>
      </c>
      <c r="L242">
        <f>'5a - Savings Tracker'!M284</f>
        <v>0</v>
      </c>
      <c r="M242">
        <f>'5a - Savings Tracker'!N284</f>
        <v>0</v>
      </c>
      <c r="N242">
        <f>'5a - Savings Tracker'!O284</f>
        <v>0</v>
      </c>
      <c r="O242">
        <f>'5a - Savings Tracker'!P284</f>
        <v>0</v>
      </c>
      <c r="P242">
        <f>'5a - Savings Tracker'!Q284</f>
        <v>0</v>
      </c>
      <c r="Q242">
        <f>'5a - Savings Tracker'!R284</f>
        <v>0</v>
      </c>
      <c r="R242">
        <f>'5a - Savings Tracker'!S284</f>
        <v>0</v>
      </c>
      <c r="S242">
        <f>'5a - Savings Tracker'!T284</f>
        <v>0</v>
      </c>
      <c r="T242">
        <f>'5a - Savings Tracker'!U284</f>
        <v>0</v>
      </c>
      <c r="U242">
        <f>'5a - Savings Tracker'!V284</f>
        <v>0</v>
      </c>
      <c r="V242">
        <f>'5a - Savings Tracker'!W284</f>
        <v>0</v>
      </c>
      <c r="W242">
        <f>'5a - Savings Tracker'!X284</f>
        <v>0</v>
      </c>
      <c r="X242">
        <f>'5a - Savings Tracker'!Y284</f>
        <v>0</v>
      </c>
      <c r="Y242">
        <f>'5a - Savings Tracker'!Z284</f>
        <v>0</v>
      </c>
      <c r="Z242">
        <f>'5a - Savings Tracker'!AA284</f>
        <v>0</v>
      </c>
      <c r="AA242">
        <f>'5a - Savings Tracker'!AB284</f>
        <v>0</v>
      </c>
      <c r="AB242">
        <f>'5a - Savings Tracker'!AC284</f>
        <v>0</v>
      </c>
      <c r="AC242">
        <f>'5a - Savings Tracker'!AD284</f>
        <v>0</v>
      </c>
      <c r="AD242" t="str">
        <f>'5a - Savings Tracker'!AE284</f>
        <v/>
      </c>
      <c r="AE242" t="str">
        <f>'5a - Savings Tracker'!AF284</f>
        <v/>
      </c>
      <c r="AF242" t="str">
        <f>'5a - Savings Tracker'!AG284</f>
        <v/>
      </c>
      <c r="AG242" t="str">
        <f>'5a - Savings Tracker'!AH284</f>
        <v/>
      </c>
      <c r="AH242" t="str">
        <f>'5a - Savings Tracker'!AI284</f>
        <v/>
      </c>
      <c r="AI242" t="str">
        <f>'5a - Savings Tracker'!AJ284</f>
        <v/>
      </c>
      <c r="AJ242" t="str">
        <f>'5a - Savings Tracker'!AK284</f>
        <v/>
      </c>
      <c r="AK242" t="str">
        <f>'5a - Savings Tracker'!AL284</f>
        <v/>
      </c>
    </row>
    <row r="243" spans="1:37">
      <c r="A243">
        <f>'5a - Savings Tracker'!A285</f>
        <v>242</v>
      </c>
      <c r="B243" t="str">
        <f>'5a - Savings Tracker'!B285</f>
        <v>Swansea Bay UHB</v>
      </c>
      <c r="C243">
        <f>'5a - Savings Tracker'!C285</f>
        <v>0</v>
      </c>
      <c r="D243">
        <f>'5a - Savings Tracker'!D285</f>
        <v>0</v>
      </c>
      <c r="E243">
        <f>'5a - Savings Tracker'!E285</f>
        <v>0</v>
      </c>
      <c r="F243">
        <f>'5a - Savings Tracker'!F285</f>
        <v>0</v>
      </c>
      <c r="G243">
        <f>'5a - Savings Tracker'!G285</f>
        <v>0</v>
      </c>
      <c r="H243">
        <f>'5a - Savings Tracker'!H285</f>
        <v>0</v>
      </c>
      <c r="I243">
        <f>'5a - Savings Tracker'!J285</f>
        <v>0</v>
      </c>
      <c r="J243">
        <f>'5a - Savings Tracker'!K285</f>
        <v>0</v>
      </c>
      <c r="K243">
        <f>'5a - Savings Tracker'!L285</f>
        <v>0</v>
      </c>
      <c r="L243">
        <f>'5a - Savings Tracker'!M285</f>
        <v>0</v>
      </c>
      <c r="M243">
        <f>'5a - Savings Tracker'!N285</f>
        <v>0</v>
      </c>
      <c r="N243">
        <f>'5a - Savings Tracker'!O285</f>
        <v>0</v>
      </c>
      <c r="O243">
        <f>'5a - Savings Tracker'!P285</f>
        <v>0</v>
      </c>
      <c r="P243">
        <f>'5a - Savings Tracker'!Q285</f>
        <v>0</v>
      </c>
      <c r="Q243">
        <f>'5a - Savings Tracker'!R285</f>
        <v>0</v>
      </c>
      <c r="R243">
        <f>'5a - Savings Tracker'!S285</f>
        <v>0</v>
      </c>
      <c r="S243">
        <f>'5a - Savings Tracker'!T285</f>
        <v>0</v>
      </c>
      <c r="T243">
        <f>'5a - Savings Tracker'!U285</f>
        <v>0</v>
      </c>
      <c r="U243">
        <f>'5a - Savings Tracker'!V285</f>
        <v>0</v>
      </c>
      <c r="V243">
        <f>'5a - Savings Tracker'!W285</f>
        <v>0</v>
      </c>
      <c r="W243">
        <f>'5a - Savings Tracker'!X285</f>
        <v>0</v>
      </c>
      <c r="X243">
        <f>'5a - Savings Tracker'!Y285</f>
        <v>0</v>
      </c>
      <c r="Y243">
        <f>'5a - Savings Tracker'!Z285</f>
        <v>0</v>
      </c>
      <c r="Z243">
        <f>'5a - Savings Tracker'!AA285</f>
        <v>0</v>
      </c>
      <c r="AA243">
        <f>'5a - Savings Tracker'!AB285</f>
        <v>0</v>
      </c>
      <c r="AB243">
        <f>'5a - Savings Tracker'!AC285</f>
        <v>0</v>
      </c>
      <c r="AC243">
        <f>'5a - Savings Tracker'!AD285</f>
        <v>0</v>
      </c>
      <c r="AD243" t="str">
        <f>'5a - Savings Tracker'!AE285</f>
        <v/>
      </c>
      <c r="AE243" t="str">
        <f>'5a - Savings Tracker'!AF285</f>
        <v/>
      </c>
      <c r="AF243" t="str">
        <f>'5a - Savings Tracker'!AG285</f>
        <v/>
      </c>
      <c r="AG243" t="str">
        <f>'5a - Savings Tracker'!AH285</f>
        <v/>
      </c>
      <c r="AH243" t="str">
        <f>'5a - Savings Tracker'!AI285</f>
        <v/>
      </c>
      <c r="AI243" t="str">
        <f>'5a - Savings Tracker'!AJ285</f>
        <v/>
      </c>
      <c r="AJ243" t="str">
        <f>'5a - Savings Tracker'!AK285</f>
        <v/>
      </c>
      <c r="AK243" t="str">
        <f>'5a - Savings Tracker'!AL285</f>
        <v/>
      </c>
    </row>
    <row r="244" spans="1:37">
      <c r="A244">
        <f>'5a - Savings Tracker'!A286</f>
        <v>243</v>
      </c>
      <c r="B244" t="str">
        <f>'5a - Savings Tracker'!B286</f>
        <v>Swansea Bay UHB</v>
      </c>
      <c r="C244">
        <f>'5a - Savings Tracker'!C286</f>
        <v>0</v>
      </c>
      <c r="D244">
        <f>'5a - Savings Tracker'!D286</f>
        <v>0</v>
      </c>
      <c r="E244">
        <f>'5a - Savings Tracker'!E286</f>
        <v>0</v>
      </c>
      <c r="F244">
        <f>'5a - Savings Tracker'!F286</f>
        <v>0</v>
      </c>
      <c r="G244">
        <f>'5a - Savings Tracker'!G286</f>
        <v>0</v>
      </c>
      <c r="H244">
        <f>'5a - Savings Tracker'!H286</f>
        <v>0</v>
      </c>
      <c r="I244">
        <f>'5a - Savings Tracker'!J286</f>
        <v>0</v>
      </c>
      <c r="J244">
        <f>'5a - Savings Tracker'!K286</f>
        <v>0</v>
      </c>
      <c r="K244">
        <f>'5a - Savings Tracker'!L286</f>
        <v>0</v>
      </c>
      <c r="L244">
        <f>'5a - Savings Tracker'!M286</f>
        <v>0</v>
      </c>
      <c r="M244">
        <f>'5a - Savings Tracker'!N286</f>
        <v>0</v>
      </c>
      <c r="N244">
        <f>'5a - Savings Tracker'!O286</f>
        <v>0</v>
      </c>
      <c r="O244">
        <f>'5a - Savings Tracker'!P286</f>
        <v>0</v>
      </c>
      <c r="P244">
        <f>'5a - Savings Tracker'!Q286</f>
        <v>0</v>
      </c>
      <c r="Q244">
        <f>'5a - Savings Tracker'!R286</f>
        <v>0</v>
      </c>
      <c r="R244">
        <f>'5a - Savings Tracker'!S286</f>
        <v>0</v>
      </c>
      <c r="S244">
        <f>'5a - Savings Tracker'!T286</f>
        <v>0</v>
      </c>
      <c r="T244">
        <f>'5a - Savings Tracker'!U286</f>
        <v>0</v>
      </c>
      <c r="U244">
        <f>'5a - Savings Tracker'!V286</f>
        <v>0</v>
      </c>
      <c r="V244">
        <f>'5a - Savings Tracker'!W286</f>
        <v>0</v>
      </c>
      <c r="W244">
        <f>'5a - Savings Tracker'!X286</f>
        <v>0</v>
      </c>
      <c r="X244">
        <f>'5a - Savings Tracker'!Y286</f>
        <v>0</v>
      </c>
      <c r="Y244">
        <f>'5a - Savings Tracker'!Z286</f>
        <v>0</v>
      </c>
      <c r="Z244">
        <f>'5a - Savings Tracker'!AA286</f>
        <v>0</v>
      </c>
      <c r="AA244">
        <f>'5a - Savings Tracker'!AB286</f>
        <v>0</v>
      </c>
      <c r="AB244">
        <f>'5a - Savings Tracker'!AC286</f>
        <v>0</v>
      </c>
      <c r="AC244">
        <f>'5a - Savings Tracker'!AD286</f>
        <v>0</v>
      </c>
      <c r="AD244" t="str">
        <f>'5a - Savings Tracker'!AE286</f>
        <v/>
      </c>
      <c r="AE244" t="str">
        <f>'5a - Savings Tracker'!AF286</f>
        <v/>
      </c>
      <c r="AF244" t="str">
        <f>'5a - Savings Tracker'!AG286</f>
        <v/>
      </c>
      <c r="AG244" t="str">
        <f>'5a - Savings Tracker'!AH286</f>
        <v/>
      </c>
      <c r="AH244" t="str">
        <f>'5a - Savings Tracker'!AI286</f>
        <v/>
      </c>
      <c r="AI244" t="str">
        <f>'5a - Savings Tracker'!AJ286</f>
        <v/>
      </c>
      <c r="AJ244" t="str">
        <f>'5a - Savings Tracker'!AK286</f>
        <v/>
      </c>
      <c r="AK244" t="str">
        <f>'5a - Savings Tracker'!AL286</f>
        <v/>
      </c>
    </row>
    <row r="245" spans="1:37">
      <c r="A245">
        <f>'5a - Savings Tracker'!A287</f>
        <v>244</v>
      </c>
      <c r="B245" t="str">
        <f>'5a - Savings Tracker'!B287</f>
        <v>Swansea Bay UHB</v>
      </c>
      <c r="C245">
        <f>'5a - Savings Tracker'!C287</f>
        <v>0</v>
      </c>
      <c r="D245">
        <f>'5a - Savings Tracker'!D287</f>
        <v>0</v>
      </c>
      <c r="E245">
        <f>'5a - Savings Tracker'!E287</f>
        <v>0</v>
      </c>
      <c r="F245">
        <f>'5a - Savings Tracker'!F287</f>
        <v>0</v>
      </c>
      <c r="G245">
        <f>'5a - Savings Tracker'!G287</f>
        <v>0</v>
      </c>
      <c r="H245">
        <f>'5a - Savings Tracker'!H287</f>
        <v>0</v>
      </c>
      <c r="I245">
        <f>'5a - Savings Tracker'!J287</f>
        <v>0</v>
      </c>
      <c r="J245">
        <f>'5a - Savings Tracker'!K287</f>
        <v>0</v>
      </c>
      <c r="K245">
        <f>'5a - Savings Tracker'!L287</f>
        <v>0</v>
      </c>
      <c r="L245">
        <f>'5a - Savings Tracker'!M287</f>
        <v>0</v>
      </c>
      <c r="M245">
        <f>'5a - Savings Tracker'!N287</f>
        <v>0</v>
      </c>
      <c r="N245">
        <f>'5a - Savings Tracker'!O287</f>
        <v>0</v>
      </c>
      <c r="O245">
        <f>'5a - Savings Tracker'!P287</f>
        <v>0</v>
      </c>
      <c r="P245">
        <f>'5a - Savings Tracker'!Q287</f>
        <v>0</v>
      </c>
      <c r="Q245">
        <f>'5a - Savings Tracker'!R287</f>
        <v>0</v>
      </c>
      <c r="R245">
        <f>'5a - Savings Tracker'!S287</f>
        <v>0</v>
      </c>
      <c r="S245">
        <f>'5a - Savings Tracker'!T287</f>
        <v>0</v>
      </c>
      <c r="T245">
        <f>'5a - Savings Tracker'!U287</f>
        <v>0</v>
      </c>
      <c r="U245">
        <f>'5a - Savings Tracker'!V287</f>
        <v>0</v>
      </c>
      <c r="V245">
        <f>'5a - Savings Tracker'!W287</f>
        <v>0</v>
      </c>
      <c r="W245">
        <f>'5a - Savings Tracker'!X287</f>
        <v>0</v>
      </c>
      <c r="X245">
        <f>'5a - Savings Tracker'!Y287</f>
        <v>0</v>
      </c>
      <c r="Y245">
        <f>'5a - Savings Tracker'!Z287</f>
        <v>0</v>
      </c>
      <c r="Z245">
        <f>'5a - Savings Tracker'!AA287</f>
        <v>0</v>
      </c>
      <c r="AA245">
        <f>'5a - Savings Tracker'!AB287</f>
        <v>0</v>
      </c>
      <c r="AB245">
        <f>'5a - Savings Tracker'!AC287</f>
        <v>0</v>
      </c>
      <c r="AC245">
        <f>'5a - Savings Tracker'!AD287</f>
        <v>0</v>
      </c>
      <c r="AD245" t="str">
        <f>'5a - Savings Tracker'!AE287</f>
        <v/>
      </c>
      <c r="AE245" t="str">
        <f>'5a - Savings Tracker'!AF287</f>
        <v/>
      </c>
      <c r="AF245" t="str">
        <f>'5a - Savings Tracker'!AG287</f>
        <v/>
      </c>
      <c r="AG245" t="str">
        <f>'5a - Savings Tracker'!AH287</f>
        <v/>
      </c>
      <c r="AH245" t="str">
        <f>'5a - Savings Tracker'!AI287</f>
        <v/>
      </c>
      <c r="AI245" t="str">
        <f>'5a - Savings Tracker'!AJ287</f>
        <v/>
      </c>
      <c r="AJ245" t="str">
        <f>'5a - Savings Tracker'!AK287</f>
        <v/>
      </c>
      <c r="AK245" t="str">
        <f>'5a - Savings Tracker'!AL287</f>
        <v/>
      </c>
    </row>
    <row r="246" spans="1:37">
      <c r="A246">
        <f>'5a - Savings Tracker'!A288</f>
        <v>245</v>
      </c>
      <c r="B246" t="str">
        <f>'5a - Savings Tracker'!B288</f>
        <v>Swansea Bay UHB</v>
      </c>
      <c r="C246">
        <f>'5a - Savings Tracker'!C288</f>
        <v>0</v>
      </c>
      <c r="D246">
        <f>'5a - Savings Tracker'!D288</f>
        <v>0</v>
      </c>
      <c r="E246">
        <f>'5a - Savings Tracker'!E288</f>
        <v>0</v>
      </c>
      <c r="F246">
        <f>'5a - Savings Tracker'!F288</f>
        <v>0</v>
      </c>
      <c r="G246">
        <f>'5a - Savings Tracker'!G288</f>
        <v>0</v>
      </c>
      <c r="H246">
        <f>'5a - Savings Tracker'!H288</f>
        <v>0</v>
      </c>
      <c r="I246">
        <f>'5a - Savings Tracker'!J288</f>
        <v>0</v>
      </c>
      <c r="J246">
        <f>'5a - Savings Tracker'!K288</f>
        <v>0</v>
      </c>
      <c r="K246">
        <f>'5a - Savings Tracker'!L288</f>
        <v>0</v>
      </c>
      <c r="L246">
        <f>'5a - Savings Tracker'!M288</f>
        <v>0</v>
      </c>
      <c r="M246">
        <f>'5a - Savings Tracker'!N288</f>
        <v>0</v>
      </c>
      <c r="N246">
        <f>'5a - Savings Tracker'!O288</f>
        <v>0</v>
      </c>
      <c r="O246">
        <f>'5a - Savings Tracker'!P288</f>
        <v>0</v>
      </c>
      <c r="P246">
        <f>'5a - Savings Tracker'!Q288</f>
        <v>0</v>
      </c>
      <c r="Q246">
        <f>'5a - Savings Tracker'!R288</f>
        <v>0</v>
      </c>
      <c r="R246">
        <f>'5a - Savings Tracker'!S288</f>
        <v>0</v>
      </c>
      <c r="S246">
        <f>'5a - Savings Tracker'!T288</f>
        <v>0</v>
      </c>
      <c r="T246">
        <f>'5a - Savings Tracker'!U288</f>
        <v>0</v>
      </c>
      <c r="U246">
        <f>'5a - Savings Tracker'!V288</f>
        <v>0</v>
      </c>
      <c r="V246">
        <f>'5a - Savings Tracker'!W288</f>
        <v>0</v>
      </c>
      <c r="W246">
        <f>'5a - Savings Tracker'!X288</f>
        <v>0</v>
      </c>
      <c r="X246">
        <f>'5a - Savings Tracker'!Y288</f>
        <v>0</v>
      </c>
      <c r="Y246">
        <f>'5a - Savings Tracker'!Z288</f>
        <v>0</v>
      </c>
      <c r="Z246">
        <f>'5a - Savings Tracker'!AA288</f>
        <v>0</v>
      </c>
      <c r="AA246">
        <f>'5a - Savings Tracker'!AB288</f>
        <v>0</v>
      </c>
      <c r="AB246">
        <f>'5a - Savings Tracker'!AC288</f>
        <v>0</v>
      </c>
      <c r="AC246">
        <f>'5a - Savings Tracker'!AD288</f>
        <v>0</v>
      </c>
      <c r="AD246" t="str">
        <f>'5a - Savings Tracker'!AE288</f>
        <v/>
      </c>
      <c r="AE246" t="str">
        <f>'5a - Savings Tracker'!AF288</f>
        <v/>
      </c>
      <c r="AF246" t="str">
        <f>'5a - Savings Tracker'!AG288</f>
        <v/>
      </c>
      <c r="AG246" t="str">
        <f>'5a - Savings Tracker'!AH288</f>
        <v/>
      </c>
      <c r="AH246" t="str">
        <f>'5a - Savings Tracker'!AI288</f>
        <v/>
      </c>
      <c r="AI246" t="str">
        <f>'5a - Savings Tracker'!AJ288</f>
        <v/>
      </c>
      <c r="AJ246" t="str">
        <f>'5a - Savings Tracker'!AK288</f>
        <v/>
      </c>
      <c r="AK246" t="str">
        <f>'5a - Savings Tracker'!AL288</f>
        <v/>
      </c>
    </row>
    <row r="247" spans="1:37">
      <c r="A247">
        <f>'5a - Savings Tracker'!A289</f>
        <v>246</v>
      </c>
      <c r="B247" t="str">
        <f>'5a - Savings Tracker'!B289</f>
        <v>Swansea Bay UHB</v>
      </c>
      <c r="C247">
        <f>'5a - Savings Tracker'!C289</f>
        <v>0</v>
      </c>
      <c r="D247">
        <f>'5a - Savings Tracker'!D289</f>
        <v>0</v>
      </c>
      <c r="E247">
        <f>'5a - Savings Tracker'!E289</f>
        <v>0</v>
      </c>
      <c r="F247">
        <f>'5a - Savings Tracker'!F289</f>
        <v>0</v>
      </c>
      <c r="G247">
        <f>'5a - Savings Tracker'!G289</f>
        <v>0</v>
      </c>
      <c r="H247">
        <f>'5a - Savings Tracker'!H289</f>
        <v>0</v>
      </c>
      <c r="I247">
        <f>'5a - Savings Tracker'!J289</f>
        <v>0</v>
      </c>
      <c r="J247">
        <f>'5a - Savings Tracker'!K289</f>
        <v>0</v>
      </c>
      <c r="K247">
        <f>'5a - Savings Tracker'!L289</f>
        <v>0</v>
      </c>
      <c r="L247">
        <f>'5a - Savings Tracker'!M289</f>
        <v>0</v>
      </c>
      <c r="M247">
        <f>'5a - Savings Tracker'!N289</f>
        <v>0</v>
      </c>
      <c r="N247">
        <f>'5a - Savings Tracker'!O289</f>
        <v>0</v>
      </c>
      <c r="O247">
        <f>'5a - Savings Tracker'!P289</f>
        <v>0</v>
      </c>
      <c r="P247">
        <f>'5a - Savings Tracker'!Q289</f>
        <v>0</v>
      </c>
      <c r="Q247">
        <f>'5a - Savings Tracker'!R289</f>
        <v>0</v>
      </c>
      <c r="R247">
        <f>'5a - Savings Tracker'!S289</f>
        <v>0</v>
      </c>
      <c r="S247">
        <f>'5a - Savings Tracker'!T289</f>
        <v>0</v>
      </c>
      <c r="T247">
        <f>'5a - Savings Tracker'!U289</f>
        <v>0</v>
      </c>
      <c r="U247">
        <f>'5a - Savings Tracker'!V289</f>
        <v>0</v>
      </c>
      <c r="V247">
        <f>'5a - Savings Tracker'!W289</f>
        <v>0</v>
      </c>
      <c r="W247">
        <f>'5a - Savings Tracker'!X289</f>
        <v>0</v>
      </c>
      <c r="X247">
        <f>'5a - Savings Tracker'!Y289</f>
        <v>0</v>
      </c>
      <c r="Y247">
        <f>'5a - Savings Tracker'!Z289</f>
        <v>0</v>
      </c>
      <c r="Z247">
        <f>'5a - Savings Tracker'!AA289</f>
        <v>0</v>
      </c>
      <c r="AA247">
        <f>'5a - Savings Tracker'!AB289</f>
        <v>0</v>
      </c>
      <c r="AB247">
        <f>'5a - Savings Tracker'!AC289</f>
        <v>0</v>
      </c>
      <c r="AC247">
        <f>'5a - Savings Tracker'!AD289</f>
        <v>0</v>
      </c>
      <c r="AD247" t="str">
        <f>'5a - Savings Tracker'!AE289</f>
        <v/>
      </c>
      <c r="AE247" t="str">
        <f>'5a - Savings Tracker'!AF289</f>
        <v/>
      </c>
      <c r="AF247" t="str">
        <f>'5a - Savings Tracker'!AG289</f>
        <v/>
      </c>
      <c r="AG247" t="str">
        <f>'5a - Savings Tracker'!AH289</f>
        <v/>
      </c>
      <c r="AH247" t="str">
        <f>'5a - Savings Tracker'!AI289</f>
        <v/>
      </c>
      <c r="AI247" t="str">
        <f>'5a - Savings Tracker'!AJ289</f>
        <v/>
      </c>
      <c r="AJ247" t="str">
        <f>'5a - Savings Tracker'!AK289</f>
        <v/>
      </c>
      <c r="AK247" t="str">
        <f>'5a - Savings Tracker'!AL289</f>
        <v/>
      </c>
    </row>
    <row r="248" spans="1:37">
      <c r="A248">
        <f>'5a - Savings Tracker'!A290</f>
        <v>247</v>
      </c>
      <c r="B248" t="str">
        <f>'5a - Savings Tracker'!B290</f>
        <v>Swansea Bay UHB</v>
      </c>
      <c r="C248">
        <f>'5a - Savings Tracker'!C290</f>
        <v>0</v>
      </c>
      <c r="D248">
        <f>'5a - Savings Tracker'!D290</f>
        <v>0</v>
      </c>
      <c r="E248">
        <f>'5a - Savings Tracker'!E290</f>
        <v>0</v>
      </c>
      <c r="F248">
        <f>'5a - Savings Tracker'!F290</f>
        <v>0</v>
      </c>
      <c r="G248">
        <f>'5a - Savings Tracker'!G290</f>
        <v>0</v>
      </c>
      <c r="H248">
        <f>'5a - Savings Tracker'!H290</f>
        <v>0</v>
      </c>
      <c r="I248">
        <f>'5a - Savings Tracker'!J290</f>
        <v>0</v>
      </c>
      <c r="J248">
        <f>'5a - Savings Tracker'!K290</f>
        <v>0</v>
      </c>
      <c r="K248">
        <f>'5a - Savings Tracker'!L290</f>
        <v>0</v>
      </c>
      <c r="L248">
        <f>'5a - Savings Tracker'!M290</f>
        <v>0</v>
      </c>
      <c r="M248">
        <f>'5a - Savings Tracker'!N290</f>
        <v>0</v>
      </c>
      <c r="N248">
        <f>'5a - Savings Tracker'!O290</f>
        <v>0</v>
      </c>
      <c r="O248">
        <f>'5a - Savings Tracker'!P290</f>
        <v>0</v>
      </c>
      <c r="P248">
        <f>'5a - Savings Tracker'!Q290</f>
        <v>0</v>
      </c>
      <c r="Q248">
        <f>'5a - Savings Tracker'!R290</f>
        <v>0</v>
      </c>
      <c r="R248">
        <f>'5a - Savings Tracker'!S290</f>
        <v>0</v>
      </c>
      <c r="S248">
        <f>'5a - Savings Tracker'!T290</f>
        <v>0</v>
      </c>
      <c r="T248">
        <f>'5a - Savings Tracker'!U290</f>
        <v>0</v>
      </c>
      <c r="U248">
        <f>'5a - Savings Tracker'!V290</f>
        <v>0</v>
      </c>
      <c r="V248">
        <f>'5a - Savings Tracker'!W290</f>
        <v>0</v>
      </c>
      <c r="W248">
        <f>'5a - Savings Tracker'!X290</f>
        <v>0</v>
      </c>
      <c r="X248">
        <f>'5a - Savings Tracker'!Y290</f>
        <v>0</v>
      </c>
      <c r="Y248">
        <f>'5a - Savings Tracker'!Z290</f>
        <v>0</v>
      </c>
      <c r="Z248">
        <f>'5a - Savings Tracker'!AA290</f>
        <v>0</v>
      </c>
      <c r="AA248">
        <f>'5a - Savings Tracker'!AB290</f>
        <v>0</v>
      </c>
      <c r="AB248">
        <f>'5a - Savings Tracker'!AC290</f>
        <v>0</v>
      </c>
      <c r="AC248">
        <f>'5a - Savings Tracker'!AD290</f>
        <v>0</v>
      </c>
      <c r="AD248" t="str">
        <f>'5a - Savings Tracker'!AE290</f>
        <v/>
      </c>
      <c r="AE248" t="str">
        <f>'5a - Savings Tracker'!AF290</f>
        <v/>
      </c>
      <c r="AF248" t="str">
        <f>'5a - Savings Tracker'!AG290</f>
        <v/>
      </c>
      <c r="AG248" t="str">
        <f>'5a - Savings Tracker'!AH290</f>
        <v/>
      </c>
      <c r="AH248" t="str">
        <f>'5a - Savings Tracker'!AI290</f>
        <v/>
      </c>
      <c r="AI248" t="str">
        <f>'5a - Savings Tracker'!AJ290</f>
        <v/>
      </c>
      <c r="AJ248" t="str">
        <f>'5a - Savings Tracker'!AK290</f>
        <v/>
      </c>
      <c r="AK248" t="str">
        <f>'5a - Savings Tracker'!AL290</f>
        <v/>
      </c>
    </row>
    <row r="249" spans="1:37">
      <c r="A249">
        <f>'5a - Savings Tracker'!A291</f>
        <v>248</v>
      </c>
      <c r="B249" t="str">
        <f>'5a - Savings Tracker'!B291</f>
        <v>Swansea Bay UHB</v>
      </c>
      <c r="C249">
        <f>'5a - Savings Tracker'!C291</f>
        <v>0</v>
      </c>
      <c r="D249">
        <f>'5a - Savings Tracker'!D291</f>
        <v>0</v>
      </c>
      <c r="E249">
        <f>'5a - Savings Tracker'!E291</f>
        <v>0</v>
      </c>
      <c r="F249">
        <f>'5a - Savings Tracker'!F291</f>
        <v>0</v>
      </c>
      <c r="G249">
        <f>'5a - Savings Tracker'!G291</f>
        <v>0</v>
      </c>
      <c r="H249">
        <f>'5a - Savings Tracker'!H291</f>
        <v>0</v>
      </c>
      <c r="I249">
        <f>'5a - Savings Tracker'!J291</f>
        <v>0</v>
      </c>
      <c r="J249">
        <f>'5a - Savings Tracker'!K291</f>
        <v>0</v>
      </c>
      <c r="K249">
        <f>'5a - Savings Tracker'!L291</f>
        <v>0</v>
      </c>
      <c r="L249">
        <f>'5a - Savings Tracker'!M291</f>
        <v>0</v>
      </c>
      <c r="M249">
        <f>'5a - Savings Tracker'!N291</f>
        <v>0</v>
      </c>
      <c r="N249">
        <f>'5a - Savings Tracker'!O291</f>
        <v>0</v>
      </c>
      <c r="O249">
        <f>'5a - Savings Tracker'!P291</f>
        <v>0</v>
      </c>
      <c r="P249">
        <f>'5a - Savings Tracker'!Q291</f>
        <v>0</v>
      </c>
      <c r="Q249">
        <f>'5a - Savings Tracker'!R291</f>
        <v>0</v>
      </c>
      <c r="R249">
        <f>'5a - Savings Tracker'!S291</f>
        <v>0</v>
      </c>
      <c r="S249">
        <f>'5a - Savings Tracker'!T291</f>
        <v>0</v>
      </c>
      <c r="T249">
        <f>'5a - Savings Tracker'!U291</f>
        <v>0</v>
      </c>
      <c r="U249">
        <f>'5a - Savings Tracker'!V291</f>
        <v>0</v>
      </c>
      <c r="V249">
        <f>'5a - Savings Tracker'!W291</f>
        <v>0</v>
      </c>
      <c r="W249">
        <f>'5a - Savings Tracker'!X291</f>
        <v>0</v>
      </c>
      <c r="X249">
        <f>'5a - Savings Tracker'!Y291</f>
        <v>0</v>
      </c>
      <c r="Y249">
        <f>'5a - Savings Tracker'!Z291</f>
        <v>0</v>
      </c>
      <c r="Z249">
        <f>'5a - Savings Tracker'!AA291</f>
        <v>0</v>
      </c>
      <c r="AA249">
        <f>'5a - Savings Tracker'!AB291</f>
        <v>0</v>
      </c>
      <c r="AB249">
        <f>'5a - Savings Tracker'!AC291</f>
        <v>0</v>
      </c>
      <c r="AC249">
        <f>'5a - Savings Tracker'!AD291</f>
        <v>0</v>
      </c>
      <c r="AD249" t="str">
        <f>'5a - Savings Tracker'!AE291</f>
        <v/>
      </c>
      <c r="AE249" t="str">
        <f>'5a - Savings Tracker'!AF291</f>
        <v/>
      </c>
      <c r="AF249" t="str">
        <f>'5a - Savings Tracker'!AG291</f>
        <v/>
      </c>
      <c r="AG249" t="str">
        <f>'5a - Savings Tracker'!AH291</f>
        <v/>
      </c>
      <c r="AH249" t="str">
        <f>'5a - Savings Tracker'!AI291</f>
        <v/>
      </c>
      <c r="AI249" t="str">
        <f>'5a - Savings Tracker'!AJ291</f>
        <v/>
      </c>
      <c r="AJ249" t="str">
        <f>'5a - Savings Tracker'!AK291</f>
        <v/>
      </c>
      <c r="AK249" t="str">
        <f>'5a - Savings Tracker'!AL291</f>
        <v/>
      </c>
    </row>
    <row r="250" spans="1:37">
      <c r="A250">
        <f>'5a - Savings Tracker'!A292</f>
        <v>249</v>
      </c>
      <c r="B250" t="str">
        <f>'5a - Savings Tracker'!B292</f>
        <v>Swansea Bay UHB</v>
      </c>
      <c r="C250">
        <f>'5a - Savings Tracker'!C292</f>
        <v>0</v>
      </c>
      <c r="D250">
        <f>'5a - Savings Tracker'!D292</f>
        <v>0</v>
      </c>
      <c r="E250">
        <f>'5a - Savings Tracker'!E292</f>
        <v>0</v>
      </c>
      <c r="F250">
        <f>'5a - Savings Tracker'!F292</f>
        <v>0</v>
      </c>
      <c r="G250">
        <f>'5a - Savings Tracker'!G292</f>
        <v>0</v>
      </c>
      <c r="H250">
        <f>'5a - Savings Tracker'!H292</f>
        <v>0</v>
      </c>
      <c r="I250">
        <f>'5a - Savings Tracker'!J292</f>
        <v>0</v>
      </c>
      <c r="J250">
        <f>'5a - Savings Tracker'!K292</f>
        <v>0</v>
      </c>
      <c r="K250">
        <f>'5a - Savings Tracker'!L292</f>
        <v>0</v>
      </c>
      <c r="L250">
        <f>'5a - Savings Tracker'!M292</f>
        <v>0</v>
      </c>
      <c r="M250">
        <f>'5a - Savings Tracker'!N292</f>
        <v>0</v>
      </c>
      <c r="N250">
        <f>'5a - Savings Tracker'!O292</f>
        <v>0</v>
      </c>
      <c r="O250">
        <f>'5a - Savings Tracker'!P292</f>
        <v>0</v>
      </c>
      <c r="P250">
        <f>'5a - Savings Tracker'!Q292</f>
        <v>0</v>
      </c>
      <c r="Q250">
        <f>'5a - Savings Tracker'!R292</f>
        <v>0</v>
      </c>
      <c r="R250">
        <f>'5a - Savings Tracker'!S292</f>
        <v>0</v>
      </c>
      <c r="S250">
        <f>'5a - Savings Tracker'!T292</f>
        <v>0</v>
      </c>
      <c r="T250">
        <f>'5a - Savings Tracker'!U292</f>
        <v>0</v>
      </c>
      <c r="U250">
        <f>'5a - Savings Tracker'!V292</f>
        <v>0</v>
      </c>
      <c r="V250">
        <f>'5a - Savings Tracker'!W292</f>
        <v>0</v>
      </c>
      <c r="W250">
        <f>'5a - Savings Tracker'!X292</f>
        <v>0</v>
      </c>
      <c r="X250">
        <f>'5a - Savings Tracker'!Y292</f>
        <v>0</v>
      </c>
      <c r="Y250">
        <f>'5a - Savings Tracker'!Z292</f>
        <v>0</v>
      </c>
      <c r="Z250">
        <f>'5a - Savings Tracker'!AA292</f>
        <v>0</v>
      </c>
      <c r="AA250">
        <f>'5a - Savings Tracker'!AB292</f>
        <v>0</v>
      </c>
      <c r="AB250">
        <f>'5a - Savings Tracker'!AC292</f>
        <v>0</v>
      </c>
      <c r="AC250">
        <f>'5a - Savings Tracker'!AD292</f>
        <v>0</v>
      </c>
      <c r="AD250" t="str">
        <f>'5a - Savings Tracker'!AE292</f>
        <v/>
      </c>
      <c r="AE250" t="str">
        <f>'5a - Savings Tracker'!AF292</f>
        <v/>
      </c>
      <c r="AF250" t="str">
        <f>'5a - Savings Tracker'!AG292</f>
        <v/>
      </c>
      <c r="AG250" t="str">
        <f>'5a - Savings Tracker'!AH292</f>
        <v/>
      </c>
      <c r="AH250" t="str">
        <f>'5a - Savings Tracker'!AI292</f>
        <v/>
      </c>
      <c r="AI250" t="str">
        <f>'5a - Savings Tracker'!AJ292</f>
        <v/>
      </c>
      <c r="AJ250" t="str">
        <f>'5a - Savings Tracker'!AK292</f>
        <v/>
      </c>
      <c r="AK250" t="str">
        <f>'5a - Savings Tracker'!AL292</f>
        <v/>
      </c>
    </row>
    <row r="251" spans="1:37">
      <c r="A251">
        <f>'5a - Savings Tracker'!A293</f>
        <v>250</v>
      </c>
      <c r="B251" t="str">
        <f>'5a - Savings Tracker'!B293</f>
        <v>Swansea Bay UHB</v>
      </c>
      <c r="C251">
        <f>'5a - Savings Tracker'!C293</f>
        <v>0</v>
      </c>
      <c r="D251">
        <f>'5a - Savings Tracker'!D293</f>
        <v>0</v>
      </c>
      <c r="E251">
        <f>'5a - Savings Tracker'!E293</f>
        <v>0</v>
      </c>
      <c r="F251">
        <f>'5a - Savings Tracker'!F293</f>
        <v>0</v>
      </c>
      <c r="G251">
        <f>'5a - Savings Tracker'!G293</f>
        <v>0</v>
      </c>
      <c r="H251">
        <f>'5a - Savings Tracker'!H293</f>
        <v>0</v>
      </c>
      <c r="I251">
        <f>'5a - Savings Tracker'!J293</f>
        <v>0</v>
      </c>
      <c r="J251">
        <f>'5a - Savings Tracker'!K293</f>
        <v>0</v>
      </c>
      <c r="K251">
        <f>'5a - Savings Tracker'!L293</f>
        <v>0</v>
      </c>
      <c r="L251">
        <f>'5a - Savings Tracker'!M293</f>
        <v>0</v>
      </c>
      <c r="M251">
        <f>'5a - Savings Tracker'!N293</f>
        <v>0</v>
      </c>
      <c r="N251">
        <f>'5a - Savings Tracker'!O293</f>
        <v>0</v>
      </c>
      <c r="O251">
        <f>'5a - Savings Tracker'!P293</f>
        <v>0</v>
      </c>
      <c r="P251">
        <f>'5a - Savings Tracker'!Q293</f>
        <v>0</v>
      </c>
      <c r="Q251">
        <f>'5a - Savings Tracker'!R293</f>
        <v>0</v>
      </c>
      <c r="R251">
        <f>'5a - Savings Tracker'!S293</f>
        <v>0</v>
      </c>
      <c r="S251">
        <f>'5a - Savings Tracker'!T293</f>
        <v>0</v>
      </c>
      <c r="T251">
        <f>'5a - Savings Tracker'!U293</f>
        <v>0</v>
      </c>
      <c r="U251">
        <f>'5a - Savings Tracker'!V293</f>
        <v>0</v>
      </c>
      <c r="V251">
        <f>'5a - Savings Tracker'!W293</f>
        <v>0</v>
      </c>
      <c r="W251">
        <f>'5a - Savings Tracker'!X293</f>
        <v>0</v>
      </c>
      <c r="X251">
        <f>'5a - Savings Tracker'!Y293</f>
        <v>0</v>
      </c>
      <c r="Y251">
        <f>'5a - Savings Tracker'!Z293</f>
        <v>0</v>
      </c>
      <c r="Z251">
        <f>'5a - Savings Tracker'!AA293</f>
        <v>0</v>
      </c>
      <c r="AA251">
        <f>'5a - Savings Tracker'!AB293</f>
        <v>0</v>
      </c>
      <c r="AB251">
        <f>'5a - Savings Tracker'!AC293</f>
        <v>0</v>
      </c>
      <c r="AC251">
        <f>'5a - Savings Tracker'!AD293</f>
        <v>0</v>
      </c>
      <c r="AD251" t="str">
        <f>'5a - Savings Tracker'!AE293</f>
        <v/>
      </c>
      <c r="AE251" t="str">
        <f>'5a - Savings Tracker'!AF293</f>
        <v/>
      </c>
      <c r="AF251" t="str">
        <f>'5a - Savings Tracker'!AG293</f>
        <v/>
      </c>
      <c r="AG251" t="str">
        <f>'5a - Savings Tracker'!AH293</f>
        <v/>
      </c>
      <c r="AH251" t="str">
        <f>'5a - Savings Tracker'!AI293</f>
        <v/>
      </c>
      <c r="AI251" t="str">
        <f>'5a - Savings Tracker'!AJ293</f>
        <v/>
      </c>
      <c r="AJ251" t="str">
        <f>'5a - Savings Tracker'!AK293</f>
        <v/>
      </c>
      <c r="AK251" t="str">
        <f>'5a - Savings Tracker'!AL293</f>
        <v/>
      </c>
    </row>
    <row r="252" spans="1:37">
      <c r="A252">
        <f>'5a - Savings Tracker'!A294</f>
        <v>251</v>
      </c>
      <c r="B252" t="str">
        <f>'5a - Savings Tracker'!B294</f>
        <v>Swansea Bay UHB</v>
      </c>
      <c r="C252">
        <f>'5a - Savings Tracker'!C294</f>
        <v>0</v>
      </c>
      <c r="D252">
        <f>'5a - Savings Tracker'!D294</f>
        <v>0</v>
      </c>
      <c r="E252">
        <f>'5a - Savings Tracker'!E294</f>
        <v>0</v>
      </c>
      <c r="F252">
        <f>'5a - Savings Tracker'!F294</f>
        <v>0</v>
      </c>
      <c r="G252">
        <f>'5a - Savings Tracker'!G294</f>
        <v>0</v>
      </c>
      <c r="H252">
        <f>'5a - Savings Tracker'!H294</f>
        <v>0</v>
      </c>
      <c r="I252">
        <f>'5a - Savings Tracker'!J294</f>
        <v>0</v>
      </c>
      <c r="J252">
        <f>'5a - Savings Tracker'!K294</f>
        <v>0</v>
      </c>
      <c r="K252">
        <f>'5a - Savings Tracker'!L294</f>
        <v>0</v>
      </c>
      <c r="L252">
        <f>'5a - Savings Tracker'!M294</f>
        <v>0</v>
      </c>
      <c r="M252">
        <f>'5a - Savings Tracker'!N294</f>
        <v>0</v>
      </c>
      <c r="N252">
        <f>'5a - Savings Tracker'!O294</f>
        <v>0</v>
      </c>
      <c r="O252">
        <f>'5a - Savings Tracker'!P294</f>
        <v>0</v>
      </c>
      <c r="P252">
        <f>'5a - Savings Tracker'!Q294</f>
        <v>0</v>
      </c>
      <c r="Q252">
        <f>'5a - Savings Tracker'!R294</f>
        <v>0</v>
      </c>
      <c r="R252">
        <f>'5a - Savings Tracker'!S294</f>
        <v>0</v>
      </c>
      <c r="S252">
        <f>'5a - Savings Tracker'!T294</f>
        <v>0</v>
      </c>
      <c r="T252">
        <f>'5a - Savings Tracker'!U294</f>
        <v>0</v>
      </c>
      <c r="U252">
        <f>'5a - Savings Tracker'!V294</f>
        <v>0</v>
      </c>
      <c r="V252">
        <f>'5a - Savings Tracker'!W294</f>
        <v>0</v>
      </c>
      <c r="W252">
        <f>'5a - Savings Tracker'!X294</f>
        <v>0</v>
      </c>
      <c r="X252">
        <f>'5a - Savings Tracker'!Y294</f>
        <v>0</v>
      </c>
      <c r="Y252">
        <f>'5a - Savings Tracker'!Z294</f>
        <v>0</v>
      </c>
      <c r="Z252">
        <f>'5a - Savings Tracker'!AA294</f>
        <v>0</v>
      </c>
      <c r="AA252">
        <f>'5a - Savings Tracker'!AB294</f>
        <v>0</v>
      </c>
      <c r="AB252">
        <f>'5a - Savings Tracker'!AC294</f>
        <v>0</v>
      </c>
      <c r="AC252">
        <f>'5a - Savings Tracker'!AD294</f>
        <v>0</v>
      </c>
      <c r="AD252" t="str">
        <f>'5a - Savings Tracker'!AE294</f>
        <v/>
      </c>
      <c r="AE252" t="str">
        <f>'5a - Savings Tracker'!AF294</f>
        <v/>
      </c>
      <c r="AF252" t="str">
        <f>'5a - Savings Tracker'!AG294</f>
        <v/>
      </c>
      <c r="AG252" t="str">
        <f>'5a - Savings Tracker'!AH294</f>
        <v/>
      </c>
      <c r="AH252" t="str">
        <f>'5a - Savings Tracker'!AI294</f>
        <v/>
      </c>
      <c r="AI252" t="str">
        <f>'5a - Savings Tracker'!AJ294</f>
        <v/>
      </c>
      <c r="AJ252" t="str">
        <f>'5a - Savings Tracker'!AK294</f>
        <v/>
      </c>
      <c r="AK252" t="str">
        <f>'5a - Savings Tracker'!AL294</f>
        <v/>
      </c>
    </row>
    <row r="253" spans="1:37">
      <c r="A253">
        <f>'5a - Savings Tracker'!A295</f>
        <v>252</v>
      </c>
      <c r="B253" t="str">
        <f>'5a - Savings Tracker'!B295</f>
        <v>Swansea Bay UHB</v>
      </c>
      <c r="C253">
        <f>'5a - Savings Tracker'!C295</f>
        <v>0</v>
      </c>
      <c r="D253">
        <f>'5a - Savings Tracker'!D295</f>
        <v>0</v>
      </c>
      <c r="E253">
        <f>'5a - Savings Tracker'!E295</f>
        <v>0</v>
      </c>
      <c r="F253">
        <f>'5a - Savings Tracker'!F295</f>
        <v>0</v>
      </c>
      <c r="G253">
        <f>'5a - Savings Tracker'!G295</f>
        <v>0</v>
      </c>
      <c r="H253">
        <f>'5a - Savings Tracker'!H295</f>
        <v>0</v>
      </c>
      <c r="I253">
        <f>'5a - Savings Tracker'!J295</f>
        <v>0</v>
      </c>
      <c r="J253">
        <f>'5a - Savings Tracker'!K295</f>
        <v>0</v>
      </c>
      <c r="K253">
        <f>'5a - Savings Tracker'!L295</f>
        <v>0</v>
      </c>
      <c r="L253">
        <f>'5a - Savings Tracker'!M295</f>
        <v>0</v>
      </c>
      <c r="M253">
        <f>'5a - Savings Tracker'!N295</f>
        <v>0</v>
      </c>
      <c r="N253">
        <f>'5a - Savings Tracker'!O295</f>
        <v>0</v>
      </c>
      <c r="O253">
        <f>'5a - Savings Tracker'!P295</f>
        <v>0</v>
      </c>
      <c r="P253">
        <f>'5a - Savings Tracker'!Q295</f>
        <v>0</v>
      </c>
      <c r="Q253">
        <f>'5a - Savings Tracker'!R295</f>
        <v>0</v>
      </c>
      <c r="R253">
        <f>'5a - Savings Tracker'!S295</f>
        <v>0</v>
      </c>
      <c r="S253">
        <f>'5a - Savings Tracker'!T295</f>
        <v>0</v>
      </c>
      <c r="T253">
        <f>'5a - Savings Tracker'!U295</f>
        <v>0</v>
      </c>
      <c r="U253">
        <f>'5a - Savings Tracker'!V295</f>
        <v>0</v>
      </c>
      <c r="V253">
        <f>'5a - Savings Tracker'!W295</f>
        <v>0</v>
      </c>
      <c r="W253">
        <f>'5a - Savings Tracker'!X295</f>
        <v>0</v>
      </c>
      <c r="X253">
        <f>'5a - Savings Tracker'!Y295</f>
        <v>0</v>
      </c>
      <c r="Y253">
        <f>'5a - Savings Tracker'!Z295</f>
        <v>0</v>
      </c>
      <c r="Z253">
        <f>'5a - Savings Tracker'!AA295</f>
        <v>0</v>
      </c>
      <c r="AA253">
        <f>'5a - Savings Tracker'!AB295</f>
        <v>0</v>
      </c>
      <c r="AB253">
        <f>'5a - Savings Tracker'!AC295</f>
        <v>0</v>
      </c>
      <c r="AC253">
        <f>'5a - Savings Tracker'!AD295</f>
        <v>0</v>
      </c>
      <c r="AD253" t="str">
        <f>'5a - Savings Tracker'!AE295</f>
        <v/>
      </c>
      <c r="AE253" t="str">
        <f>'5a - Savings Tracker'!AF295</f>
        <v/>
      </c>
      <c r="AF253" t="str">
        <f>'5a - Savings Tracker'!AG295</f>
        <v/>
      </c>
      <c r="AG253" t="str">
        <f>'5a - Savings Tracker'!AH295</f>
        <v/>
      </c>
      <c r="AH253" t="str">
        <f>'5a - Savings Tracker'!AI295</f>
        <v/>
      </c>
      <c r="AI253" t="str">
        <f>'5a - Savings Tracker'!AJ295</f>
        <v/>
      </c>
      <c r="AJ253" t="str">
        <f>'5a - Savings Tracker'!AK295</f>
        <v/>
      </c>
      <c r="AK253" t="str">
        <f>'5a - Savings Tracker'!AL295</f>
        <v/>
      </c>
    </row>
    <row r="254" spans="1:37">
      <c r="A254">
        <f>'5a - Savings Tracker'!A296</f>
        <v>253</v>
      </c>
      <c r="B254" t="str">
        <f>'5a - Savings Tracker'!B296</f>
        <v>Swansea Bay UHB</v>
      </c>
      <c r="C254">
        <f>'5a - Savings Tracker'!C296</f>
        <v>0</v>
      </c>
      <c r="D254">
        <f>'5a - Savings Tracker'!D296</f>
        <v>0</v>
      </c>
      <c r="E254">
        <f>'5a - Savings Tracker'!E296</f>
        <v>0</v>
      </c>
      <c r="F254">
        <f>'5a - Savings Tracker'!F296</f>
        <v>0</v>
      </c>
      <c r="G254">
        <f>'5a - Savings Tracker'!G296</f>
        <v>0</v>
      </c>
      <c r="H254">
        <f>'5a - Savings Tracker'!H296</f>
        <v>0</v>
      </c>
      <c r="I254">
        <f>'5a - Savings Tracker'!J296</f>
        <v>0</v>
      </c>
      <c r="J254">
        <f>'5a - Savings Tracker'!K296</f>
        <v>0</v>
      </c>
      <c r="K254">
        <f>'5a - Savings Tracker'!L296</f>
        <v>0</v>
      </c>
      <c r="L254">
        <f>'5a - Savings Tracker'!M296</f>
        <v>0</v>
      </c>
      <c r="M254">
        <f>'5a - Savings Tracker'!N296</f>
        <v>0</v>
      </c>
      <c r="N254">
        <f>'5a - Savings Tracker'!O296</f>
        <v>0</v>
      </c>
      <c r="O254">
        <f>'5a - Savings Tracker'!P296</f>
        <v>0</v>
      </c>
      <c r="P254">
        <f>'5a - Savings Tracker'!Q296</f>
        <v>0</v>
      </c>
      <c r="Q254">
        <f>'5a - Savings Tracker'!R296</f>
        <v>0</v>
      </c>
      <c r="R254">
        <f>'5a - Savings Tracker'!S296</f>
        <v>0</v>
      </c>
      <c r="S254">
        <f>'5a - Savings Tracker'!T296</f>
        <v>0</v>
      </c>
      <c r="T254">
        <f>'5a - Savings Tracker'!U296</f>
        <v>0</v>
      </c>
      <c r="U254">
        <f>'5a - Savings Tracker'!V296</f>
        <v>0</v>
      </c>
      <c r="V254">
        <f>'5a - Savings Tracker'!W296</f>
        <v>0</v>
      </c>
      <c r="W254">
        <f>'5a - Savings Tracker'!X296</f>
        <v>0</v>
      </c>
      <c r="X254">
        <f>'5a - Savings Tracker'!Y296</f>
        <v>0</v>
      </c>
      <c r="Y254">
        <f>'5a - Savings Tracker'!Z296</f>
        <v>0</v>
      </c>
      <c r="Z254">
        <f>'5a - Savings Tracker'!AA296</f>
        <v>0</v>
      </c>
      <c r="AA254">
        <f>'5a - Savings Tracker'!AB296</f>
        <v>0</v>
      </c>
      <c r="AB254">
        <f>'5a - Savings Tracker'!AC296</f>
        <v>0</v>
      </c>
      <c r="AC254">
        <f>'5a - Savings Tracker'!AD296</f>
        <v>0</v>
      </c>
      <c r="AD254" t="str">
        <f>'5a - Savings Tracker'!AE296</f>
        <v/>
      </c>
      <c r="AE254" t="str">
        <f>'5a - Savings Tracker'!AF296</f>
        <v/>
      </c>
      <c r="AF254" t="str">
        <f>'5a - Savings Tracker'!AG296</f>
        <v/>
      </c>
      <c r="AG254" t="str">
        <f>'5a - Savings Tracker'!AH296</f>
        <v/>
      </c>
      <c r="AH254" t="str">
        <f>'5a - Savings Tracker'!AI296</f>
        <v/>
      </c>
      <c r="AI254" t="str">
        <f>'5a - Savings Tracker'!AJ296</f>
        <v/>
      </c>
      <c r="AJ254" t="str">
        <f>'5a - Savings Tracker'!AK296</f>
        <v/>
      </c>
      <c r="AK254" t="str">
        <f>'5a - Savings Tracker'!AL296</f>
        <v/>
      </c>
    </row>
    <row r="255" spans="1:37">
      <c r="A255">
        <f>'5a - Savings Tracker'!A297</f>
        <v>254</v>
      </c>
      <c r="B255" t="str">
        <f>'5a - Savings Tracker'!B297</f>
        <v>Swansea Bay UHB</v>
      </c>
      <c r="C255">
        <f>'5a - Savings Tracker'!C297</f>
        <v>0</v>
      </c>
      <c r="D255">
        <f>'5a - Savings Tracker'!D297</f>
        <v>0</v>
      </c>
      <c r="E255">
        <f>'5a - Savings Tracker'!E297</f>
        <v>0</v>
      </c>
      <c r="F255">
        <f>'5a - Savings Tracker'!F297</f>
        <v>0</v>
      </c>
      <c r="G255">
        <f>'5a - Savings Tracker'!G297</f>
        <v>0</v>
      </c>
      <c r="H255">
        <f>'5a - Savings Tracker'!H297</f>
        <v>0</v>
      </c>
      <c r="I255">
        <f>'5a - Savings Tracker'!J297</f>
        <v>0</v>
      </c>
      <c r="J255">
        <f>'5a - Savings Tracker'!K297</f>
        <v>0</v>
      </c>
      <c r="K255">
        <f>'5a - Savings Tracker'!L297</f>
        <v>0</v>
      </c>
      <c r="L255">
        <f>'5a - Savings Tracker'!M297</f>
        <v>0</v>
      </c>
      <c r="M255">
        <f>'5a - Savings Tracker'!N297</f>
        <v>0</v>
      </c>
      <c r="N255">
        <f>'5a - Savings Tracker'!O297</f>
        <v>0</v>
      </c>
      <c r="O255">
        <f>'5a - Savings Tracker'!P297</f>
        <v>0</v>
      </c>
      <c r="P255">
        <f>'5a - Savings Tracker'!Q297</f>
        <v>0</v>
      </c>
      <c r="Q255">
        <f>'5a - Savings Tracker'!R297</f>
        <v>0</v>
      </c>
      <c r="R255">
        <f>'5a - Savings Tracker'!S297</f>
        <v>0</v>
      </c>
      <c r="S255">
        <f>'5a - Savings Tracker'!T297</f>
        <v>0</v>
      </c>
      <c r="T255">
        <f>'5a - Savings Tracker'!U297</f>
        <v>0</v>
      </c>
      <c r="U255">
        <f>'5a - Savings Tracker'!V297</f>
        <v>0</v>
      </c>
      <c r="V255">
        <f>'5a - Savings Tracker'!W297</f>
        <v>0</v>
      </c>
      <c r="W255">
        <f>'5a - Savings Tracker'!X297</f>
        <v>0</v>
      </c>
      <c r="X255">
        <f>'5a - Savings Tracker'!Y297</f>
        <v>0</v>
      </c>
      <c r="Y255">
        <f>'5a - Savings Tracker'!Z297</f>
        <v>0</v>
      </c>
      <c r="Z255">
        <f>'5a - Savings Tracker'!AA297</f>
        <v>0</v>
      </c>
      <c r="AA255">
        <f>'5a - Savings Tracker'!AB297</f>
        <v>0</v>
      </c>
      <c r="AB255">
        <f>'5a - Savings Tracker'!AC297</f>
        <v>0</v>
      </c>
      <c r="AC255">
        <f>'5a - Savings Tracker'!AD297</f>
        <v>0</v>
      </c>
      <c r="AD255" t="str">
        <f>'5a - Savings Tracker'!AE297</f>
        <v/>
      </c>
      <c r="AE255" t="str">
        <f>'5a - Savings Tracker'!AF297</f>
        <v/>
      </c>
      <c r="AF255" t="str">
        <f>'5a - Savings Tracker'!AG297</f>
        <v/>
      </c>
      <c r="AG255" t="str">
        <f>'5a - Savings Tracker'!AH297</f>
        <v/>
      </c>
      <c r="AH255" t="str">
        <f>'5a - Savings Tracker'!AI297</f>
        <v/>
      </c>
      <c r="AI255" t="str">
        <f>'5a - Savings Tracker'!AJ297</f>
        <v/>
      </c>
      <c r="AJ255" t="str">
        <f>'5a - Savings Tracker'!AK297</f>
        <v/>
      </c>
      <c r="AK255" t="str">
        <f>'5a - Savings Tracker'!AL297</f>
        <v/>
      </c>
    </row>
    <row r="256" spans="1:37">
      <c r="A256">
        <f>'5a - Savings Tracker'!A298</f>
        <v>255</v>
      </c>
      <c r="B256" t="str">
        <f>'5a - Savings Tracker'!B298</f>
        <v>Swansea Bay UHB</v>
      </c>
      <c r="C256">
        <f>'5a - Savings Tracker'!C298</f>
        <v>0</v>
      </c>
      <c r="D256">
        <f>'5a - Savings Tracker'!D298</f>
        <v>0</v>
      </c>
      <c r="E256">
        <f>'5a - Savings Tracker'!E298</f>
        <v>0</v>
      </c>
      <c r="F256">
        <f>'5a - Savings Tracker'!F298</f>
        <v>0</v>
      </c>
      <c r="G256">
        <f>'5a - Savings Tracker'!G298</f>
        <v>0</v>
      </c>
      <c r="H256">
        <f>'5a - Savings Tracker'!H298</f>
        <v>0</v>
      </c>
      <c r="I256">
        <f>'5a - Savings Tracker'!J298</f>
        <v>0</v>
      </c>
      <c r="J256">
        <f>'5a - Savings Tracker'!K298</f>
        <v>0</v>
      </c>
      <c r="K256">
        <f>'5a - Savings Tracker'!L298</f>
        <v>0</v>
      </c>
      <c r="L256">
        <f>'5a - Savings Tracker'!M298</f>
        <v>0</v>
      </c>
      <c r="M256">
        <f>'5a - Savings Tracker'!N298</f>
        <v>0</v>
      </c>
      <c r="N256">
        <f>'5a - Savings Tracker'!O298</f>
        <v>0</v>
      </c>
      <c r="O256">
        <f>'5a - Savings Tracker'!P298</f>
        <v>0</v>
      </c>
      <c r="P256">
        <f>'5a - Savings Tracker'!Q298</f>
        <v>0</v>
      </c>
      <c r="Q256">
        <f>'5a - Savings Tracker'!R298</f>
        <v>0</v>
      </c>
      <c r="R256">
        <f>'5a - Savings Tracker'!S298</f>
        <v>0</v>
      </c>
      <c r="S256">
        <f>'5a - Savings Tracker'!T298</f>
        <v>0</v>
      </c>
      <c r="T256">
        <f>'5a - Savings Tracker'!U298</f>
        <v>0</v>
      </c>
      <c r="U256">
        <f>'5a - Savings Tracker'!V298</f>
        <v>0</v>
      </c>
      <c r="V256">
        <f>'5a - Savings Tracker'!W298</f>
        <v>0</v>
      </c>
      <c r="W256">
        <f>'5a - Savings Tracker'!X298</f>
        <v>0</v>
      </c>
      <c r="X256">
        <f>'5a - Savings Tracker'!Y298</f>
        <v>0</v>
      </c>
      <c r="Y256">
        <f>'5a - Savings Tracker'!Z298</f>
        <v>0</v>
      </c>
      <c r="Z256">
        <f>'5a - Savings Tracker'!AA298</f>
        <v>0</v>
      </c>
      <c r="AA256">
        <f>'5a - Savings Tracker'!AB298</f>
        <v>0</v>
      </c>
      <c r="AB256">
        <f>'5a - Savings Tracker'!AC298</f>
        <v>0</v>
      </c>
      <c r="AC256">
        <f>'5a - Savings Tracker'!AD298</f>
        <v>0</v>
      </c>
      <c r="AD256" t="str">
        <f>'5a - Savings Tracker'!AE298</f>
        <v/>
      </c>
      <c r="AE256" t="str">
        <f>'5a - Savings Tracker'!AF298</f>
        <v/>
      </c>
      <c r="AF256" t="str">
        <f>'5a - Savings Tracker'!AG298</f>
        <v/>
      </c>
      <c r="AG256" t="str">
        <f>'5a - Savings Tracker'!AH298</f>
        <v/>
      </c>
      <c r="AH256" t="str">
        <f>'5a - Savings Tracker'!AI298</f>
        <v/>
      </c>
      <c r="AI256" t="str">
        <f>'5a - Savings Tracker'!AJ298</f>
        <v/>
      </c>
      <c r="AJ256" t="str">
        <f>'5a - Savings Tracker'!AK298</f>
        <v/>
      </c>
      <c r="AK256" t="str">
        <f>'5a - Savings Tracker'!AL298</f>
        <v/>
      </c>
    </row>
    <row r="257" spans="1:37">
      <c r="A257">
        <f>'5a - Savings Tracker'!A299</f>
        <v>256</v>
      </c>
      <c r="B257" t="str">
        <f>'5a - Savings Tracker'!B299</f>
        <v>Swansea Bay UHB</v>
      </c>
      <c r="C257">
        <f>'5a - Savings Tracker'!C299</f>
        <v>0</v>
      </c>
      <c r="D257">
        <f>'5a - Savings Tracker'!D299</f>
        <v>0</v>
      </c>
      <c r="E257">
        <f>'5a - Savings Tracker'!E299</f>
        <v>0</v>
      </c>
      <c r="F257">
        <f>'5a - Savings Tracker'!F299</f>
        <v>0</v>
      </c>
      <c r="G257">
        <f>'5a - Savings Tracker'!G299</f>
        <v>0</v>
      </c>
      <c r="H257">
        <f>'5a - Savings Tracker'!H299</f>
        <v>0</v>
      </c>
      <c r="I257">
        <f>'5a - Savings Tracker'!J299</f>
        <v>0</v>
      </c>
      <c r="J257">
        <f>'5a - Savings Tracker'!K299</f>
        <v>0</v>
      </c>
      <c r="K257">
        <f>'5a - Savings Tracker'!L299</f>
        <v>0</v>
      </c>
      <c r="L257">
        <f>'5a - Savings Tracker'!M299</f>
        <v>0</v>
      </c>
      <c r="M257">
        <f>'5a - Savings Tracker'!N299</f>
        <v>0</v>
      </c>
      <c r="N257">
        <f>'5a - Savings Tracker'!O299</f>
        <v>0</v>
      </c>
      <c r="O257">
        <f>'5a - Savings Tracker'!P299</f>
        <v>0</v>
      </c>
      <c r="P257">
        <f>'5a - Savings Tracker'!Q299</f>
        <v>0</v>
      </c>
      <c r="Q257">
        <f>'5a - Savings Tracker'!R299</f>
        <v>0</v>
      </c>
      <c r="R257">
        <f>'5a - Savings Tracker'!S299</f>
        <v>0</v>
      </c>
      <c r="S257">
        <f>'5a - Savings Tracker'!T299</f>
        <v>0</v>
      </c>
      <c r="T257">
        <f>'5a - Savings Tracker'!U299</f>
        <v>0</v>
      </c>
      <c r="U257">
        <f>'5a - Savings Tracker'!V299</f>
        <v>0</v>
      </c>
      <c r="V257">
        <f>'5a - Savings Tracker'!W299</f>
        <v>0</v>
      </c>
      <c r="W257">
        <f>'5a - Savings Tracker'!X299</f>
        <v>0</v>
      </c>
      <c r="X257">
        <f>'5a - Savings Tracker'!Y299</f>
        <v>0</v>
      </c>
      <c r="Y257">
        <f>'5a - Savings Tracker'!Z299</f>
        <v>0</v>
      </c>
      <c r="Z257">
        <f>'5a - Savings Tracker'!AA299</f>
        <v>0</v>
      </c>
      <c r="AA257">
        <f>'5a - Savings Tracker'!AB299</f>
        <v>0</v>
      </c>
      <c r="AB257">
        <f>'5a - Savings Tracker'!AC299</f>
        <v>0</v>
      </c>
      <c r="AC257">
        <f>'5a - Savings Tracker'!AD299</f>
        <v>0</v>
      </c>
      <c r="AD257" t="str">
        <f>'5a - Savings Tracker'!AE299</f>
        <v/>
      </c>
      <c r="AE257" t="str">
        <f>'5a - Savings Tracker'!AF299</f>
        <v/>
      </c>
      <c r="AF257" t="str">
        <f>'5a - Savings Tracker'!AG299</f>
        <v/>
      </c>
      <c r="AG257" t="str">
        <f>'5a - Savings Tracker'!AH299</f>
        <v/>
      </c>
      <c r="AH257" t="str">
        <f>'5a - Savings Tracker'!AI299</f>
        <v/>
      </c>
      <c r="AI257" t="str">
        <f>'5a - Savings Tracker'!AJ299</f>
        <v/>
      </c>
      <c r="AJ257" t="str">
        <f>'5a - Savings Tracker'!AK299</f>
        <v/>
      </c>
      <c r="AK257" t="str">
        <f>'5a - Savings Tracker'!AL299</f>
        <v/>
      </c>
    </row>
    <row r="258" spans="1:37">
      <c r="A258">
        <f>'5a - Savings Tracker'!A300</f>
        <v>257</v>
      </c>
      <c r="B258" t="str">
        <f>'5a - Savings Tracker'!B300</f>
        <v>Swansea Bay UHB</v>
      </c>
      <c r="C258">
        <f>'5a - Savings Tracker'!C300</f>
        <v>0</v>
      </c>
      <c r="D258">
        <f>'5a - Savings Tracker'!D300</f>
        <v>0</v>
      </c>
      <c r="E258">
        <f>'5a - Savings Tracker'!E300</f>
        <v>0</v>
      </c>
      <c r="F258">
        <f>'5a - Savings Tracker'!F300</f>
        <v>0</v>
      </c>
      <c r="G258">
        <f>'5a - Savings Tracker'!G300</f>
        <v>0</v>
      </c>
      <c r="H258">
        <f>'5a - Savings Tracker'!H300</f>
        <v>0</v>
      </c>
      <c r="I258">
        <f>'5a - Savings Tracker'!J300</f>
        <v>0</v>
      </c>
      <c r="J258">
        <f>'5a - Savings Tracker'!K300</f>
        <v>0</v>
      </c>
      <c r="K258">
        <f>'5a - Savings Tracker'!L300</f>
        <v>0</v>
      </c>
      <c r="L258">
        <f>'5a - Savings Tracker'!M300</f>
        <v>0</v>
      </c>
      <c r="M258">
        <f>'5a - Savings Tracker'!N300</f>
        <v>0</v>
      </c>
      <c r="N258">
        <f>'5a - Savings Tracker'!O300</f>
        <v>0</v>
      </c>
      <c r="O258">
        <f>'5a - Savings Tracker'!P300</f>
        <v>0</v>
      </c>
      <c r="P258">
        <f>'5a - Savings Tracker'!Q300</f>
        <v>0</v>
      </c>
      <c r="Q258">
        <f>'5a - Savings Tracker'!R300</f>
        <v>0</v>
      </c>
      <c r="R258">
        <f>'5a - Savings Tracker'!S300</f>
        <v>0</v>
      </c>
      <c r="S258">
        <f>'5a - Savings Tracker'!T300</f>
        <v>0</v>
      </c>
      <c r="T258">
        <f>'5a - Savings Tracker'!U300</f>
        <v>0</v>
      </c>
      <c r="U258">
        <f>'5a - Savings Tracker'!V300</f>
        <v>0</v>
      </c>
      <c r="V258">
        <f>'5a - Savings Tracker'!W300</f>
        <v>0</v>
      </c>
      <c r="W258">
        <f>'5a - Savings Tracker'!X300</f>
        <v>0</v>
      </c>
      <c r="X258">
        <f>'5a - Savings Tracker'!Y300</f>
        <v>0</v>
      </c>
      <c r="Y258">
        <f>'5a - Savings Tracker'!Z300</f>
        <v>0</v>
      </c>
      <c r="Z258">
        <f>'5a - Savings Tracker'!AA300</f>
        <v>0</v>
      </c>
      <c r="AA258">
        <f>'5a - Savings Tracker'!AB300</f>
        <v>0</v>
      </c>
      <c r="AB258">
        <f>'5a - Savings Tracker'!AC300</f>
        <v>0</v>
      </c>
      <c r="AC258">
        <f>'5a - Savings Tracker'!AD300</f>
        <v>0</v>
      </c>
      <c r="AD258" t="str">
        <f>'5a - Savings Tracker'!AE300</f>
        <v/>
      </c>
      <c r="AE258" t="str">
        <f>'5a - Savings Tracker'!AF300</f>
        <v/>
      </c>
      <c r="AF258" t="str">
        <f>'5a - Savings Tracker'!AG300</f>
        <v/>
      </c>
      <c r="AG258" t="str">
        <f>'5a - Savings Tracker'!AH300</f>
        <v/>
      </c>
      <c r="AH258" t="str">
        <f>'5a - Savings Tracker'!AI300</f>
        <v/>
      </c>
      <c r="AI258" t="str">
        <f>'5a - Savings Tracker'!AJ300</f>
        <v/>
      </c>
      <c r="AJ258" t="str">
        <f>'5a - Savings Tracker'!AK300</f>
        <v/>
      </c>
      <c r="AK258" t="str">
        <f>'5a - Savings Tracker'!AL300</f>
        <v/>
      </c>
    </row>
    <row r="259" spans="1:37">
      <c r="A259">
        <f>'5a - Savings Tracker'!A301</f>
        <v>258</v>
      </c>
      <c r="B259" t="str">
        <f>'5a - Savings Tracker'!B301</f>
        <v>Swansea Bay UHB</v>
      </c>
      <c r="C259">
        <f>'5a - Savings Tracker'!C301</f>
        <v>0</v>
      </c>
      <c r="D259">
        <f>'5a - Savings Tracker'!D301</f>
        <v>0</v>
      </c>
      <c r="E259">
        <f>'5a - Savings Tracker'!E301</f>
        <v>0</v>
      </c>
      <c r="F259">
        <f>'5a - Savings Tracker'!F301</f>
        <v>0</v>
      </c>
      <c r="G259">
        <f>'5a - Savings Tracker'!G301</f>
        <v>0</v>
      </c>
      <c r="H259">
        <f>'5a - Savings Tracker'!H301</f>
        <v>0</v>
      </c>
      <c r="I259">
        <f>'5a - Savings Tracker'!J301</f>
        <v>0</v>
      </c>
      <c r="J259">
        <f>'5a - Savings Tracker'!K301</f>
        <v>0</v>
      </c>
      <c r="K259">
        <f>'5a - Savings Tracker'!L301</f>
        <v>0</v>
      </c>
      <c r="L259">
        <f>'5a - Savings Tracker'!M301</f>
        <v>0</v>
      </c>
      <c r="M259">
        <f>'5a - Savings Tracker'!N301</f>
        <v>0</v>
      </c>
      <c r="N259">
        <f>'5a - Savings Tracker'!O301</f>
        <v>0</v>
      </c>
      <c r="O259">
        <f>'5a - Savings Tracker'!P301</f>
        <v>0</v>
      </c>
      <c r="P259">
        <f>'5a - Savings Tracker'!Q301</f>
        <v>0</v>
      </c>
      <c r="Q259">
        <f>'5a - Savings Tracker'!R301</f>
        <v>0</v>
      </c>
      <c r="R259">
        <f>'5a - Savings Tracker'!S301</f>
        <v>0</v>
      </c>
      <c r="S259">
        <f>'5a - Savings Tracker'!T301</f>
        <v>0</v>
      </c>
      <c r="T259">
        <f>'5a - Savings Tracker'!U301</f>
        <v>0</v>
      </c>
      <c r="U259">
        <f>'5a - Savings Tracker'!V301</f>
        <v>0</v>
      </c>
      <c r="V259">
        <f>'5a - Savings Tracker'!W301</f>
        <v>0</v>
      </c>
      <c r="W259">
        <f>'5a - Savings Tracker'!X301</f>
        <v>0</v>
      </c>
      <c r="X259">
        <f>'5a - Savings Tracker'!Y301</f>
        <v>0</v>
      </c>
      <c r="Y259">
        <f>'5a - Savings Tracker'!Z301</f>
        <v>0</v>
      </c>
      <c r="Z259">
        <f>'5a - Savings Tracker'!AA301</f>
        <v>0</v>
      </c>
      <c r="AA259">
        <f>'5a - Savings Tracker'!AB301</f>
        <v>0</v>
      </c>
      <c r="AB259">
        <f>'5a - Savings Tracker'!AC301</f>
        <v>0</v>
      </c>
      <c r="AC259">
        <f>'5a - Savings Tracker'!AD301</f>
        <v>0</v>
      </c>
      <c r="AD259" t="str">
        <f>'5a - Savings Tracker'!AE301</f>
        <v/>
      </c>
      <c r="AE259" t="str">
        <f>'5a - Savings Tracker'!AF301</f>
        <v/>
      </c>
      <c r="AF259" t="str">
        <f>'5a - Savings Tracker'!AG301</f>
        <v/>
      </c>
      <c r="AG259" t="str">
        <f>'5a - Savings Tracker'!AH301</f>
        <v/>
      </c>
      <c r="AH259" t="str">
        <f>'5a - Savings Tracker'!AI301</f>
        <v/>
      </c>
      <c r="AI259" t="str">
        <f>'5a - Savings Tracker'!AJ301</f>
        <v/>
      </c>
      <c r="AJ259" t="str">
        <f>'5a - Savings Tracker'!AK301</f>
        <v/>
      </c>
      <c r="AK259" t="str">
        <f>'5a - Savings Tracker'!AL301</f>
        <v/>
      </c>
    </row>
    <row r="260" spans="1:37">
      <c r="A260">
        <f>'5a - Savings Tracker'!A302</f>
        <v>259</v>
      </c>
      <c r="B260" t="str">
        <f>'5a - Savings Tracker'!B302</f>
        <v>Swansea Bay UHB</v>
      </c>
      <c r="C260">
        <f>'5a - Savings Tracker'!C302</f>
        <v>0</v>
      </c>
      <c r="D260">
        <f>'5a - Savings Tracker'!D302</f>
        <v>0</v>
      </c>
      <c r="E260">
        <f>'5a - Savings Tracker'!E302</f>
        <v>0</v>
      </c>
      <c r="F260">
        <f>'5a - Savings Tracker'!F302</f>
        <v>0</v>
      </c>
      <c r="G260">
        <f>'5a - Savings Tracker'!G302</f>
        <v>0</v>
      </c>
      <c r="H260">
        <f>'5a - Savings Tracker'!H302</f>
        <v>0</v>
      </c>
      <c r="I260">
        <f>'5a - Savings Tracker'!J302</f>
        <v>0</v>
      </c>
      <c r="J260">
        <f>'5a - Savings Tracker'!K302</f>
        <v>0</v>
      </c>
      <c r="K260">
        <f>'5a - Savings Tracker'!L302</f>
        <v>0</v>
      </c>
      <c r="L260">
        <f>'5a - Savings Tracker'!M302</f>
        <v>0</v>
      </c>
      <c r="M260">
        <f>'5a - Savings Tracker'!N302</f>
        <v>0</v>
      </c>
      <c r="N260">
        <f>'5a - Savings Tracker'!O302</f>
        <v>0</v>
      </c>
      <c r="O260">
        <f>'5a - Savings Tracker'!P302</f>
        <v>0</v>
      </c>
      <c r="P260">
        <f>'5a - Savings Tracker'!Q302</f>
        <v>0</v>
      </c>
      <c r="Q260">
        <f>'5a - Savings Tracker'!R302</f>
        <v>0</v>
      </c>
      <c r="R260">
        <f>'5a - Savings Tracker'!S302</f>
        <v>0</v>
      </c>
      <c r="S260">
        <f>'5a - Savings Tracker'!T302</f>
        <v>0</v>
      </c>
      <c r="T260">
        <f>'5a - Savings Tracker'!U302</f>
        <v>0</v>
      </c>
      <c r="U260">
        <f>'5a - Savings Tracker'!V302</f>
        <v>0</v>
      </c>
      <c r="V260">
        <f>'5a - Savings Tracker'!W302</f>
        <v>0</v>
      </c>
      <c r="W260">
        <f>'5a - Savings Tracker'!X302</f>
        <v>0</v>
      </c>
      <c r="X260">
        <f>'5a - Savings Tracker'!Y302</f>
        <v>0</v>
      </c>
      <c r="Y260">
        <f>'5a - Savings Tracker'!Z302</f>
        <v>0</v>
      </c>
      <c r="Z260">
        <f>'5a - Savings Tracker'!AA302</f>
        <v>0</v>
      </c>
      <c r="AA260">
        <f>'5a - Savings Tracker'!AB302</f>
        <v>0</v>
      </c>
      <c r="AB260">
        <f>'5a - Savings Tracker'!AC302</f>
        <v>0</v>
      </c>
      <c r="AC260">
        <f>'5a - Savings Tracker'!AD302</f>
        <v>0</v>
      </c>
      <c r="AD260" t="str">
        <f>'5a - Savings Tracker'!AE302</f>
        <v/>
      </c>
      <c r="AE260" t="str">
        <f>'5a - Savings Tracker'!AF302</f>
        <v/>
      </c>
      <c r="AF260" t="str">
        <f>'5a - Savings Tracker'!AG302</f>
        <v/>
      </c>
      <c r="AG260" t="str">
        <f>'5a - Savings Tracker'!AH302</f>
        <v/>
      </c>
      <c r="AH260" t="str">
        <f>'5a - Savings Tracker'!AI302</f>
        <v/>
      </c>
      <c r="AI260" t="str">
        <f>'5a - Savings Tracker'!AJ302</f>
        <v/>
      </c>
      <c r="AJ260" t="str">
        <f>'5a - Savings Tracker'!AK302</f>
        <v/>
      </c>
      <c r="AK260" t="str">
        <f>'5a - Savings Tracker'!AL302</f>
        <v/>
      </c>
    </row>
    <row r="261" spans="1:37">
      <c r="A261">
        <f>'5a - Savings Tracker'!A303</f>
        <v>260</v>
      </c>
      <c r="B261" t="str">
        <f>'5a - Savings Tracker'!B303</f>
        <v>Swansea Bay UHB</v>
      </c>
      <c r="C261">
        <f>'5a - Savings Tracker'!C303</f>
        <v>0</v>
      </c>
      <c r="D261">
        <f>'5a - Savings Tracker'!D303</f>
        <v>0</v>
      </c>
      <c r="E261">
        <f>'5a - Savings Tracker'!E303</f>
        <v>0</v>
      </c>
      <c r="F261">
        <f>'5a - Savings Tracker'!F303</f>
        <v>0</v>
      </c>
      <c r="G261">
        <f>'5a - Savings Tracker'!G303</f>
        <v>0</v>
      </c>
      <c r="H261">
        <f>'5a - Savings Tracker'!H303</f>
        <v>0</v>
      </c>
      <c r="I261">
        <f>'5a - Savings Tracker'!J303</f>
        <v>0</v>
      </c>
      <c r="J261">
        <f>'5a - Savings Tracker'!K303</f>
        <v>0</v>
      </c>
      <c r="K261">
        <f>'5a - Savings Tracker'!L303</f>
        <v>0</v>
      </c>
      <c r="L261">
        <f>'5a - Savings Tracker'!M303</f>
        <v>0</v>
      </c>
      <c r="M261">
        <f>'5a - Savings Tracker'!N303</f>
        <v>0</v>
      </c>
      <c r="N261">
        <f>'5a - Savings Tracker'!O303</f>
        <v>0</v>
      </c>
      <c r="O261">
        <f>'5a - Savings Tracker'!P303</f>
        <v>0</v>
      </c>
      <c r="P261">
        <f>'5a - Savings Tracker'!Q303</f>
        <v>0</v>
      </c>
      <c r="Q261">
        <f>'5a - Savings Tracker'!R303</f>
        <v>0</v>
      </c>
      <c r="R261">
        <f>'5a - Savings Tracker'!S303</f>
        <v>0</v>
      </c>
      <c r="S261">
        <f>'5a - Savings Tracker'!T303</f>
        <v>0</v>
      </c>
      <c r="T261">
        <f>'5a - Savings Tracker'!U303</f>
        <v>0</v>
      </c>
      <c r="U261">
        <f>'5a - Savings Tracker'!V303</f>
        <v>0</v>
      </c>
      <c r="V261">
        <f>'5a - Savings Tracker'!W303</f>
        <v>0</v>
      </c>
      <c r="W261">
        <f>'5a - Savings Tracker'!X303</f>
        <v>0</v>
      </c>
      <c r="X261">
        <f>'5a - Savings Tracker'!Y303</f>
        <v>0</v>
      </c>
      <c r="Y261">
        <f>'5a - Savings Tracker'!Z303</f>
        <v>0</v>
      </c>
      <c r="Z261">
        <f>'5a - Savings Tracker'!AA303</f>
        <v>0</v>
      </c>
      <c r="AA261">
        <f>'5a - Savings Tracker'!AB303</f>
        <v>0</v>
      </c>
      <c r="AB261">
        <f>'5a - Savings Tracker'!AC303</f>
        <v>0</v>
      </c>
      <c r="AC261">
        <f>'5a - Savings Tracker'!AD303</f>
        <v>0</v>
      </c>
      <c r="AD261" t="str">
        <f>'5a - Savings Tracker'!AE303</f>
        <v/>
      </c>
      <c r="AE261" t="str">
        <f>'5a - Savings Tracker'!AF303</f>
        <v/>
      </c>
      <c r="AF261" t="str">
        <f>'5a - Savings Tracker'!AG303</f>
        <v/>
      </c>
      <c r="AG261" t="str">
        <f>'5a - Savings Tracker'!AH303</f>
        <v/>
      </c>
      <c r="AH261" t="str">
        <f>'5a - Savings Tracker'!AI303</f>
        <v/>
      </c>
      <c r="AI261" t="str">
        <f>'5a - Savings Tracker'!AJ303</f>
        <v/>
      </c>
      <c r="AJ261" t="str">
        <f>'5a - Savings Tracker'!AK303</f>
        <v/>
      </c>
      <c r="AK261" t="str">
        <f>'5a - Savings Tracker'!AL303</f>
        <v/>
      </c>
    </row>
    <row r="262" spans="1:37">
      <c r="A262">
        <f>'5a - Savings Tracker'!A304</f>
        <v>261</v>
      </c>
      <c r="B262" t="str">
        <f>'5a - Savings Tracker'!B304</f>
        <v>Swansea Bay UHB</v>
      </c>
      <c r="C262">
        <f>'5a - Savings Tracker'!C304</f>
        <v>0</v>
      </c>
      <c r="D262">
        <f>'5a - Savings Tracker'!D304</f>
        <v>0</v>
      </c>
      <c r="E262">
        <f>'5a - Savings Tracker'!E304</f>
        <v>0</v>
      </c>
      <c r="F262">
        <f>'5a - Savings Tracker'!F304</f>
        <v>0</v>
      </c>
      <c r="G262">
        <f>'5a - Savings Tracker'!G304</f>
        <v>0</v>
      </c>
      <c r="H262">
        <f>'5a - Savings Tracker'!H304</f>
        <v>0</v>
      </c>
      <c r="I262">
        <f>'5a - Savings Tracker'!J304</f>
        <v>0</v>
      </c>
      <c r="J262">
        <f>'5a - Savings Tracker'!K304</f>
        <v>0</v>
      </c>
      <c r="K262">
        <f>'5a - Savings Tracker'!L304</f>
        <v>0</v>
      </c>
      <c r="L262">
        <f>'5a - Savings Tracker'!M304</f>
        <v>0</v>
      </c>
      <c r="M262">
        <f>'5a - Savings Tracker'!N304</f>
        <v>0</v>
      </c>
      <c r="N262">
        <f>'5a - Savings Tracker'!O304</f>
        <v>0</v>
      </c>
      <c r="O262">
        <f>'5a - Savings Tracker'!P304</f>
        <v>0</v>
      </c>
      <c r="P262">
        <f>'5a - Savings Tracker'!Q304</f>
        <v>0</v>
      </c>
      <c r="Q262">
        <f>'5a - Savings Tracker'!R304</f>
        <v>0</v>
      </c>
      <c r="R262">
        <f>'5a - Savings Tracker'!S304</f>
        <v>0</v>
      </c>
      <c r="S262">
        <f>'5a - Savings Tracker'!T304</f>
        <v>0</v>
      </c>
      <c r="T262">
        <f>'5a - Savings Tracker'!U304</f>
        <v>0</v>
      </c>
      <c r="U262">
        <f>'5a - Savings Tracker'!V304</f>
        <v>0</v>
      </c>
      <c r="V262">
        <f>'5a - Savings Tracker'!W304</f>
        <v>0</v>
      </c>
      <c r="W262">
        <f>'5a - Savings Tracker'!X304</f>
        <v>0</v>
      </c>
      <c r="X262">
        <f>'5a - Savings Tracker'!Y304</f>
        <v>0</v>
      </c>
      <c r="Y262">
        <f>'5a - Savings Tracker'!Z304</f>
        <v>0</v>
      </c>
      <c r="Z262">
        <f>'5a - Savings Tracker'!AA304</f>
        <v>0</v>
      </c>
      <c r="AA262">
        <f>'5a - Savings Tracker'!AB304</f>
        <v>0</v>
      </c>
      <c r="AB262">
        <f>'5a - Savings Tracker'!AC304</f>
        <v>0</v>
      </c>
      <c r="AC262">
        <f>'5a - Savings Tracker'!AD304</f>
        <v>0</v>
      </c>
      <c r="AD262" t="str">
        <f>'5a - Savings Tracker'!AE304</f>
        <v/>
      </c>
      <c r="AE262" t="str">
        <f>'5a - Savings Tracker'!AF304</f>
        <v/>
      </c>
      <c r="AF262" t="str">
        <f>'5a - Savings Tracker'!AG304</f>
        <v/>
      </c>
      <c r="AG262" t="str">
        <f>'5a - Savings Tracker'!AH304</f>
        <v/>
      </c>
      <c r="AH262" t="str">
        <f>'5a - Savings Tracker'!AI304</f>
        <v/>
      </c>
      <c r="AI262" t="str">
        <f>'5a - Savings Tracker'!AJ304</f>
        <v/>
      </c>
      <c r="AJ262" t="str">
        <f>'5a - Savings Tracker'!AK304</f>
        <v/>
      </c>
      <c r="AK262" t="str">
        <f>'5a - Savings Tracker'!AL304</f>
        <v/>
      </c>
    </row>
    <row r="263" spans="1:37">
      <c r="A263">
        <f>'5a - Savings Tracker'!A305</f>
        <v>262</v>
      </c>
      <c r="B263" t="str">
        <f>'5a - Savings Tracker'!B305</f>
        <v>Swansea Bay UHB</v>
      </c>
      <c r="C263">
        <f>'5a - Savings Tracker'!C305</f>
        <v>0</v>
      </c>
      <c r="D263">
        <f>'5a - Savings Tracker'!D305</f>
        <v>0</v>
      </c>
      <c r="E263">
        <f>'5a - Savings Tracker'!E305</f>
        <v>0</v>
      </c>
      <c r="F263">
        <f>'5a - Savings Tracker'!F305</f>
        <v>0</v>
      </c>
      <c r="G263">
        <f>'5a - Savings Tracker'!G305</f>
        <v>0</v>
      </c>
      <c r="H263">
        <f>'5a - Savings Tracker'!H305</f>
        <v>0</v>
      </c>
      <c r="I263">
        <f>'5a - Savings Tracker'!J305</f>
        <v>0</v>
      </c>
      <c r="J263">
        <f>'5a - Savings Tracker'!K305</f>
        <v>0</v>
      </c>
      <c r="K263">
        <f>'5a - Savings Tracker'!L305</f>
        <v>0</v>
      </c>
      <c r="L263">
        <f>'5a - Savings Tracker'!M305</f>
        <v>0</v>
      </c>
      <c r="M263">
        <f>'5a - Savings Tracker'!N305</f>
        <v>0</v>
      </c>
      <c r="N263">
        <f>'5a - Savings Tracker'!O305</f>
        <v>0</v>
      </c>
      <c r="O263">
        <f>'5a - Savings Tracker'!P305</f>
        <v>0</v>
      </c>
      <c r="P263">
        <f>'5a - Savings Tracker'!Q305</f>
        <v>0</v>
      </c>
      <c r="Q263">
        <f>'5a - Savings Tracker'!R305</f>
        <v>0</v>
      </c>
      <c r="R263">
        <f>'5a - Savings Tracker'!S305</f>
        <v>0</v>
      </c>
      <c r="S263">
        <f>'5a - Savings Tracker'!T305</f>
        <v>0</v>
      </c>
      <c r="T263">
        <f>'5a - Savings Tracker'!U305</f>
        <v>0</v>
      </c>
      <c r="U263">
        <f>'5a - Savings Tracker'!V305</f>
        <v>0</v>
      </c>
      <c r="V263">
        <f>'5a - Savings Tracker'!W305</f>
        <v>0</v>
      </c>
      <c r="W263">
        <f>'5a - Savings Tracker'!X305</f>
        <v>0</v>
      </c>
      <c r="X263">
        <f>'5a - Savings Tracker'!Y305</f>
        <v>0</v>
      </c>
      <c r="Y263">
        <f>'5a - Savings Tracker'!Z305</f>
        <v>0</v>
      </c>
      <c r="Z263">
        <f>'5a - Savings Tracker'!AA305</f>
        <v>0</v>
      </c>
      <c r="AA263">
        <f>'5a - Savings Tracker'!AB305</f>
        <v>0</v>
      </c>
      <c r="AB263">
        <f>'5a - Savings Tracker'!AC305</f>
        <v>0</v>
      </c>
      <c r="AC263">
        <f>'5a - Savings Tracker'!AD305</f>
        <v>0</v>
      </c>
      <c r="AD263" t="str">
        <f>'5a - Savings Tracker'!AE305</f>
        <v/>
      </c>
      <c r="AE263" t="str">
        <f>'5a - Savings Tracker'!AF305</f>
        <v/>
      </c>
      <c r="AF263" t="str">
        <f>'5a - Savings Tracker'!AG305</f>
        <v/>
      </c>
      <c r="AG263" t="str">
        <f>'5a - Savings Tracker'!AH305</f>
        <v/>
      </c>
      <c r="AH263" t="str">
        <f>'5a - Savings Tracker'!AI305</f>
        <v/>
      </c>
      <c r="AI263" t="str">
        <f>'5a - Savings Tracker'!AJ305</f>
        <v/>
      </c>
      <c r="AJ263" t="str">
        <f>'5a - Savings Tracker'!AK305</f>
        <v/>
      </c>
      <c r="AK263" t="str">
        <f>'5a - Savings Tracker'!AL305</f>
        <v/>
      </c>
    </row>
    <row r="264" spans="1:37">
      <c r="A264">
        <f>'5a - Savings Tracker'!A306</f>
        <v>263</v>
      </c>
      <c r="B264" t="str">
        <f>'5a - Savings Tracker'!B306</f>
        <v>Swansea Bay UHB</v>
      </c>
      <c r="C264">
        <f>'5a - Savings Tracker'!C306</f>
        <v>0</v>
      </c>
      <c r="D264">
        <f>'5a - Savings Tracker'!D306</f>
        <v>0</v>
      </c>
      <c r="E264">
        <f>'5a - Savings Tracker'!E306</f>
        <v>0</v>
      </c>
      <c r="F264">
        <f>'5a - Savings Tracker'!F306</f>
        <v>0</v>
      </c>
      <c r="G264">
        <f>'5a - Savings Tracker'!G306</f>
        <v>0</v>
      </c>
      <c r="H264">
        <f>'5a - Savings Tracker'!H306</f>
        <v>0</v>
      </c>
      <c r="I264">
        <f>'5a - Savings Tracker'!J306</f>
        <v>0</v>
      </c>
      <c r="J264">
        <f>'5a - Savings Tracker'!K306</f>
        <v>0</v>
      </c>
      <c r="K264">
        <f>'5a - Savings Tracker'!L306</f>
        <v>0</v>
      </c>
      <c r="L264">
        <f>'5a - Savings Tracker'!M306</f>
        <v>0</v>
      </c>
      <c r="M264">
        <f>'5a - Savings Tracker'!N306</f>
        <v>0</v>
      </c>
      <c r="N264">
        <f>'5a - Savings Tracker'!O306</f>
        <v>0</v>
      </c>
      <c r="O264">
        <f>'5a - Savings Tracker'!P306</f>
        <v>0</v>
      </c>
      <c r="P264">
        <f>'5a - Savings Tracker'!Q306</f>
        <v>0</v>
      </c>
      <c r="Q264">
        <f>'5a - Savings Tracker'!R306</f>
        <v>0</v>
      </c>
      <c r="R264">
        <f>'5a - Savings Tracker'!S306</f>
        <v>0</v>
      </c>
      <c r="S264">
        <f>'5a - Savings Tracker'!T306</f>
        <v>0</v>
      </c>
      <c r="T264">
        <f>'5a - Savings Tracker'!U306</f>
        <v>0</v>
      </c>
      <c r="U264">
        <f>'5a - Savings Tracker'!V306</f>
        <v>0</v>
      </c>
      <c r="V264">
        <f>'5a - Savings Tracker'!W306</f>
        <v>0</v>
      </c>
      <c r="W264">
        <f>'5a - Savings Tracker'!X306</f>
        <v>0</v>
      </c>
      <c r="X264">
        <f>'5a - Savings Tracker'!Y306</f>
        <v>0</v>
      </c>
      <c r="Y264">
        <f>'5a - Savings Tracker'!Z306</f>
        <v>0</v>
      </c>
      <c r="Z264">
        <f>'5a - Savings Tracker'!AA306</f>
        <v>0</v>
      </c>
      <c r="AA264">
        <f>'5a - Savings Tracker'!AB306</f>
        <v>0</v>
      </c>
      <c r="AB264">
        <f>'5a - Savings Tracker'!AC306</f>
        <v>0</v>
      </c>
      <c r="AC264">
        <f>'5a - Savings Tracker'!AD306</f>
        <v>0</v>
      </c>
      <c r="AD264" t="str">
        <f>'5a - Savings Tracker'!AE306</f>
        <v/>
      </c>
      <c r="AE264" t="str">
        <f>'5a - Savings Tracker'!AF306</f>
        <v/>
      </c>
      <c r="AF264" t="str">
        <f>'5a - Savings Tracker'!AG306</f>
        <v/>
      </c>
      <c r="AG264" t="str">
        <f>'5a - Savings Tracker'!AH306</f>
        <v/>
      </c>
      <c r="AH264" t="str">
        <f>'5a - Savings Tracker'!AI306</f>
        <v/>
      </c>
      <c r="AI264" t="str">
        <f>'5a - Savings Tracker'!AJ306</f>
        <v/>
      </c>
      <c r="AJ264" t="str">
        <f>'5a - Savings Tracker'!AK306</f>
        <v/>
      </c>
      <c r="AK264" t="str">
        <f>'5a - Savings Tracker'!AL306</f>
        <v/>
      </c>
    </row>
    <row r="265" spans="1:37">
      <c r="A265">
        <f>'5a - Savings Tracker'!A307</f>
        <v>264</v>
      </c>
      <c r="B265" t="str">
        <f>'5a - Savings Tracker'!B307</f>
        <v>Swansea Bay UHB</v>
      </c>
      <c r="C265">
        <f>'5a - Savings Tracker'!C307</f>
        <v>0</v>
      </c>
      <c r="D265">
        <f>'5a - Savings Tracker'!D307</f>
        <v>0</v>
      </c>
      <c r="E265">
        <f>'5a - Savings Tracker'!E307</f>
        <v>0</v>
      </c>
      <c r="F265">
        <f>'5a - Savings Tracker'!F307</f>
        <v>0</v>
      </c>
      <c r="G265">
        <f>'5a - Savings Tracker'!G307</f>
        <v>0</v>
      </c>
      <c r="H265">
        <f>'5a - Savings Tracker'!H307</f>
        <v>0</v>
      </c>
      <c r="I265">
        <f>'5a - Savings Tracker'!J307</f>
        <v>0</v>
      </c>
      <c r="J265">
        <f>'5a - Savings Tracker'!K307</f>
        <v>0</v>
      </c>
      <c r="K265">
        <f>'5a - Savings Tracker'!L307</f>
        <v>0</v>
      </c>
      <c r="L265">
        <f>'5a - Savings Tracker'!M307</f>
        <v>0</v>
      </c>
      <c r="M265">
        <f>'5a - Savings Tracker'!N307</f>
        <v>0</v>
      </c>
      <c r="N265">
        <f>'5a - Savings Tracker'!O307</f>
        <v>0</v>
      </c>
      <c r="O265">
        <f>'5a - Savings Tracker'!P307</f>
        <v>0</v>
      </c>
      <c r="P265">
        <f>'5a - Savings Tracker'!Q307</f>
        <v>0</v>
      </c>
      <c r="Q265">
        <f>'5a - Savings Tracker'!R307</f>
        <v>0</v>
      </c>
      <c r="R265">
        <f>'5a - Savings Tracker'!S307</f>
        <v>0</v>
      </c>
      <c r="S265">
        <f>'5a - Savings Tracker'!T307</f>
        <v>0</v>
      </c>
      <c r="T265">
        <f>'5a - Savings Tracker'!U307</f>
        <v>0</v>
      </c>
      <c r="U265">
        <f>'5a - Savings Tracker'!V307</f>
        <v>0</v>
      </c>
      <c r="V265">
        <f>'5a - Savings Tracker'!W307</f>
        <v>0</v>
      </c>
      <c r="W265">
        <f>'5a - Savings Tracker'!X307</f>
        <v>0</v>
      </c>
      <c r="X265">
        <f>'5a - Savings Tracker'!Y307</f>
        <v>0</v>
      </c>
      <c r="Y265">
        <f>'5a - Savings Tracker'!Z307</f>
        <v>0</v>
      </c>
      <c r="Z265">
        <f>'5a - Savings Tracker'!AA307</f>
        <v>0</v>
      </c>
      <c r="AA265">
        <f>'5a - Savings Tracker'!AB307</f>
        <v>0</v>
      </c>
      <c r="AB265">
        <f>'5a - Savings Tracker'!AC307</f>
        <v>0</v>
      </c>
      <c r="AC265">
        <f>'5a - Savings Tracker'!AD307</f>
        <v>0</v>
      </c>
      <c r="AD265" t="str">
        <f>'5a - Savings Tracker'!AE307</f>
        <v/>
      </c>
      <c r="AE265" t="str">
        <f>'5a - Savings Tracker'!AF307</f>
        <v/>
      </c>
      <c r="AF265" t="str">
        <f>'5a - Savings Tracker'!AG307</f>
        <v/>
      </c>
      <c r="AG265" t="str">
        <f>'5a - Savings Tracker'!AH307</f>
        <v/>
      </c>
      <c r="AH265" t="str">
        <f>'5a - Savings Tracker'!AI307</f>
        <v/>
      </c>
      <c r="AI265" t="str">
        <f>'5a - Savings Tracker'!AJ307</f>
        <v/>
      </c>
      <c r="AJ265" t="str">
        <f>'5a - Savings Tracker'!AK307</f>
        <v/>
      </c>
      <c r="AK265" t="str">
        <f>'5a - Savings Tracker'!AL307</f>
        <v/>
      </c>
    </row>
    <row r="266" spans="1:37">
      <c r="A266">
        <f>'5a - Savings Tracker'!A308</f>
        <v>265</v>
      </c>
      <c r="B266" t="str">
        <f>'5a - Savings Tracker'!B308</f>
        <v>Swansea Bay UHB</v>
      </c>
      <c r="C266">
        <f>'5a - Savings Tracker'!C308</f>
        <v>0</v>
      </c>
      <c r="D266">
        <f>'5a - Savings Tracker'!D308</f>
        <v>0</v>
      </c>
      <c r="E266">
        <f>'5a - Savings Tracker'!E308</f>
        <v>0</v>
      </c>
      <c r="F266">
        <f>'5a - Savings Tracker'!F308</f>
        <v>0</v>
      </c>
      <c r="G266">
        <f>'5a - Savings Tracker'!G308</f>
        <v>0</v>
      </c>
      <c r="H266">
        <f>'5a - Savings Tracker'!H308</f>
        <v>0</v>
      </c>
      <c r="I266">
        <f>'5a - Savings Tracker'!J308</f>
        <v>0</v>
      </c>
      <c r="J266">
        <f>'5a - Savings Tracker'!K308</f>
        <v>0</v>
      </c>
      <c r="K266">
        <f>'5a - Savings Tracker'!L308</f>
        <v>0</v>
      </c>
      <c r="L266">
        <f>'5a - Savings Tracker'!M308</f>
        <v>0</v>
      </c>
      <c r="M266">
        <f>'5a - Savings Tracker'!N308</f>
        <v>0</v>
      </c>
      <c r="N266">
        <f>'5a - Savings Tracker'!O308</f>
        <v>0</v>
      </c>
      <c r="O266">
        <f>'5a - Savings Tracker'!P308</f>
        <v>0</v>
      </c>
      <c r="P266">
        <f>'5a - Savings Tracker'!Q308</f>
        <v>0</v>
      </c>
      <c r="Q266">
        <f>'5a - Savings Tracker'!R308</f>
        <v>0</v>
      </c>
      <c r="R266">
        <f>'5a - Savings Tracker'!S308</f>
        <v>0</v>
      </c>
      <c r="S266">
        <f>'5a - Savings Tracker'!T308</f>
        <v>0</v>
      </c>
      <c r="T266">
        <f>'5a - Savings Tracker'!U308</f>
        <v>0</v>
      </c>
      <c r="U266">
        <f>'5a - Savings Tracker'!V308</f>
        <v>0</v>
      </c>
      <c r="V266">
        <f>'5a - Savings Tracker'!W308</f>
        <v>0</v>
      </c>
      <c r="W266">
        <f>'5a - Savings Tracker'!X308</f>
        <v>0</v>
      </c>
      <c r="X266">
        <f>'5a - Savings Tracker'!Y308</f>
        <v>0</v>
      </c>
      <c r="Y266">
        <f>'5a - Savings Tracker'!Z308</f>
        <v>0</v>
      </c>
      <c r="Z266">
        <f>'5a - Savings Tracker'!AA308</f>
        <v>0</v>
      </c>
      <c r="AA266">
        <f>'5a - Savings Tracker'!AB308</f>
        <v>0</v>
      </c>
      <c r="AB266">
        <f>'5a - Savings Tracker'!AC308</f>
        <v>0</v>
      </c>
      <c r="AC266">
        <f>'5a - Savings Tracker'!AD308</f>
        <v>0</v>
      </c>
      <c r="AD266" t="str">
        <f>'5a - Savings Tracker'!AE308</f>
        <v/>
      </c>
      <c r="AE266" t="str">
        <f>'5a - Savings Tracker'!AF308</f>
        <v/>
      </c>
      <c r="AF266" t="str">
        <f>'5a - Savings Tracker'!AG308</f>
        <v/>
      </c>
      <c r="AG266" t="str">
        <f>'5a - Savings Tracker'!AH308</f>
        <v/>
      </c>
      <c r="AH266" t="str">
        <f>'5a - Savings Tracker'!AI308</f>
        <v/>
      </c>
      <c r="AI266" t="str">
        <f>'5a - Savings Tracker'!AJ308</f>
        <v/>
      </c>
      <c r="AJ266" t="str">
        <f>'5a - Savings Tracker'!AK308</f>
        <v/>
      </c>
      <c r="AK266" t="str">
        <f>'5a - Savings Tracker'!AL308</f>
        <v/>
      </c>
    </row>
    <row r="267" spans="1:37">
      <c r="A267">
        <f>'5a - Savings Tracker'!A309</f>
        <v>266</v>
      </c>
      <c r="B267" t="str">
        <f>'5a - Savings Tracker'!B309</f>
        <v>Swansea Bay UHB</v>
      </c>
      <c r="C267">
        <f>'5a - Savings Tracker'!C309</f>
        <v>0</v>
      </c>
      <c r="D267">
        <f>'5a - Savings Tracker'!D309</f>
        <v>0</v>
      </c>
      <c r="E267">
        <f>'5a - Savings Tracker'!E309</f>
        <v>0</v>
      </c>
      <c r="F267">
        <f>'5a - Savings Tracker'!F309</f>
        <v>0</v>
      </c>
      <c r="G267">
        <f>'5a - Savings Tracker'!G309</f>
        <v>0</v>
      </c>
      <c r="H267">
        <f>'5a - Savings Tracker'!H309</f>
        <v>0</v>
      </c>
      <c r="I267">
        <f>'5a - Savings Tracker'!J309</f>
        <v>0</v>
      </c>
      <c r="J267">
        <f>'5a - Savings Tracker'!K309</f>
        <v>0</v>
      </c>
      <c r="K267">
        <f>'5a - Savings Tracker'!L309</f>
        <v>0</v>
      </c>
      <c r="L267">
        <f>'5a - Savings Tracker'!M309</f>
        <v>0</v>
      </c>
      <c r="M267">
        <f>'5a - Savings Tracker'!N309</f>
        <v>0</v>
      </c>
      <c r="N267">
        <f>'5a - Savings Tracker'!O309</f>
        <v>0</v>
      </c>
      <c r="O267">
        <f>'5a - Savings Tracker'!P309</f>
        <v>0</v>
      </c>
      <c r="P267">
        <f>'5a - Savings Tracker'!Q309</f>
        <v>0</v>
      </c>
      <c r="Q267">
        <f>'5a - Savings Tracker'!R309</f>
        <v>0</v>
      </c>
      <c r="R267">
        <f>'5a - Savings Tracker'!S309</f>
        <v>0</v>
      </c>
      <c r="S267">
        <f>'5a - Savings Tracker'!T309</f>
        <v>0</v>
      </c>
      <c r="T267">
        <f>'5a - Savings Tracker'!U309</f>
        <v>0</v>
      </c>
      <c r="U267">
        <f>'5a - Savings Tracker'!V309</f>
        <v>0</v>
      </c>
      <c r="V267">
        <f>'5a - Savings Tracker'!W309</f>
        <v>0</v>
      </c>
      <c r="W267">
        <f>'5a - Savings Tracker'!X309</f>
        <v>0</v>
      </c>
      <c r="X267">
        <f>'5a - Savings Tracker'!Y309</f>
        <v>0</v>
      </c>
      <c r="Y267">
        <f>'5a - Savings Tracker'!Z309</f>
        <v>0</v>
      </c>
      <c r="Z267">
        <f>'5a - Savings Tracker'!AA309</f>
        <v>0</v>
      </c>
      <c r="AA267">
        <f>'5a - Savings Tracker'!AB309</f>
        <v>0</v>
      </c>
      <c r="AB267">
        <f>'5a - Savings Tracker'!AC309</f>
        <v>0</v>
      </c>
      <c r="AC267">
        <f>'5a - Savings Tracker'!AD309</f>
        <v>0</v>
      </c>
      <c r="AD267" t="str">
        <f>'5a - Savings Tracker'!AE309</f>
        <v/>
      </c>
      <c r="AE267" t="str">
        <f>'5a - Savings Tracker'!AF309</f>
        <v/>
      </c>
      <c r="AF267" t="str">
        <f>'5a - Savings Tracker'!AG309</f>
        <v/>
      </c>
      <c r="AG267" t="str">
        <f>'5a - Savings Tracker'!AH309</f>
        <v/>
      </c>
      <c r="AH267" t="str">
        <f>'5a - Savings Tracker'!AI309</f>
        <v/>
      </c>
      <c r="AI267" t="str">
        <f>'5a - Savings Tracker'!AJ309</f>
        <v/>
      </c>
      <c r="AJ267" t="str">
        <f>'5a - Savings Tracker'!AK309</f>
        <v/>
      </c>
      <c r="AK267" t="str">
        <f>'5a - Savings Tracker'!AL309</f>
        <v/>
      </c>
    </row>
    <row r="268" spans="1:37">
      <c r="A268">
        <f>'5a - Savings Tracker'!A310</f>
        <v>267</v>
      </c>
      <c r="B268" t="str">
        <f>'5a - Savings Tracker'!B310</f>
        <v>Swansea Bay UHB</v>
      </c>
      <c r="C268">
        <f>'5a - Savings Tracker'!C310</f>
        <v>0</v>
      </c>
      <c r="D268">
        <f>'5a - Savings Tracker'!D310</f>
        <v>0</v>
      </c>
      <c r="E268">
        <f>'5a - Savings Tracker'!E310</f>
        <v>0</v>
      </c>
      <c r="F268">
        <f>'5a - Savings Tracker'!F310</f>
        <v>0</v>
      </c>
      <c r="G268">
        <f>'5a - Savings Tracker'!G310</f>
        <v>0</v>
      </c>
      <c r="H268">
        <f>'5a - Savings Tracker'!H310</f>
        <v>0</v>
      </c>
      <c r="I268">
        <f>'5a - Savings Tracker'!J310</f>
        <v>0</v>
      </c>
      <c r="J268">
        <f>'5a - Savings Tracker'!K310</f>
        <v>0</v>
      </c>
      <c r="K268">
        <f>'5a - Savings Tracker'!L310</f>
        <v>0</v>
      </c>
      <c r="L268">
        <f>'5a - Savings Tracker'!M310</f>
        <v>0</v>
      </c>
      <c r="M268">
        <f>'5a - Savings Tracker'!N310</f>
        <v>0</v>
      </c>
      <c r="N268">
        <f>'5a - Savings Tracker'!O310</f>
        <v>0</v>
      </c>
      <c r="O268">
        <f>'5a - Savings Tracker'!P310</f>
        <v>0</v>
      </c>
      <c r="P268">
        <f>'5a - Savings Tracker'!Q310</f>
        <v>0</v>
      </c>
      <c r="Q268">
        <f>'5a - Savings Tracker'!R310</f>
        <v>0</v>
      </c>
      <c r="R268">
        <f>'5a - Savings Tracker'!S310</f>
        <v>0</v>
      </c>
      <c r="S268">
        <f>'5a - Savings Tracker'!T310</f>
        <v>0</v>
      </c>
      <c r="T268">
        <f>'5a - Savings Tracker'!U310</f>
        <v>0</v>
      </c>
      <c r="U268">
        <f>'5a - Savings Tracker'!V310</f>
        <v>0</v>
      </c>
      <c r="V268">
        <f>'5a - Savings Tracker'!W310</f>
        <v>0</v>
      </c>
      <c r="W268">
        <f>'5a - Savings Tracker'!X310</f>
        <v>0</v>
      </c>
      <c r="X268">
        <f>'5a - Savings Tracker'!Y310</f>
        <v>0</v>
      </c>
      <c r="Y268">
        <f>'5a - Savings Tracker'!Z310</f>
        <v>0</v>
      </c>
      <c r="Z268">
        <f>'5a - Savings Tracker'!AA310</f>
        <v>0</v>
      </c>
      <c r="AA268">
        <f>'5a - Savings Tracker'!AB310</f>
        <v>0</v>
      </c>
      <c r="AB268">
        <f>'5a - Savings Tracker'!AC310</f>
        <v>0</v>
      </c>
      <c r="AC268">
        <f>'5a - Savings Tracker'!AD310</f>
        <v>0</v>
      </c>
      <c r="AD268" t="str">
        <f>'5a - Savings Tracker'!AE310</f>
        <v/>
      </c>
      <c r="AE268" t="str">
        <f>'5a - Savings Tracker'!AF310</f>
        <v/>
      </c>
      <c r="AF268" t="str">
        <f>'5a - Savings Tracker'!AG310</f>
        <v/>
      </c>
      <c r="AG268" t="str">
        <f>'5a - Savings Tracker'!AH310</f>
        <v/>
      </c>
      <c r="AH268" t="str">
        <f>'5a - Savings Tracker'!AI310</f>
        <v/>
      </c>
      <c r="AI268" t="str">
        <f>'5a - Savings Tracker'!AJ310</f>
        <v/>
      </c>
      <c r="AJ268" t="str">
        <f>'5a - Savings Tracker'!AK310</f>
        <v/>
      </c>
      <c r="AK268" t="str">
        <f>'5a - Savings Tracker'!AL310</f>
        <v/>
      </c>
    </row>
    <row r="269" spans="1:37">
      <c r="A269">
        <f>'5a - Savings Tracker'!A311</f>
        <v>268</v>
      </c>
      <c r="B269" t="str">
        <f>'5a - Savings Tracker'!B311</f>
        <v>Swansea Bay UHB</v>
      </c>
      <c r="C269">
        <f>'5a - Savings Tracker'!C311</f>
        <v>0</v>
      </c>
      <c r="D269">
        <f>'5a - Savings Tracker'!D311</f>
        <v>0</v>
      </c>
      <c r="E269">
        <f>'5a - Savings Tracker'!E311</f>
        <v>0</v>
      </c>
      <c r="F269">
        <f>'5a - Savings Tracker'!F311</f>
        <v>0</v>
      </c>
      <c r="G269">
        <f>'5a - Savings Tracker'!G311</f>
        <v>0</v>
      </c>
      <c r="H269">
        <f>'5a - Savings Tracker'!H311</f>
        <v>0</v>
      </c>
      <c r="I269">
        <f>'5a - Savings Tracker'!J311</f>
        <v>0</v>
      </c>
      <c r="J269">
        <f>'5a - Savings Tracker'!K311</f>
        <v>0</v>
      </c>
      <c r="K269">
        <f>'5a - Savings Tracker'!L311</f>
        <v>0</v>
      </c>
      <c r="L269">
        <f>'5a - Savings Tracker'!M311</f>
        <v>0</v>
      </c>
      <c r="M269">
        <f>'5a - Savings Tracker'!N311</f>
        <v>0</v>
      </c>
      <c r="N269">
        <f>'5a - Savings Tracker'!O311</f>
        <v>0</v>
      </c>
      <c r="O269">
        <f>'5a - Savings Tracker'!P311</f>
        <v>0</v>
      </c>
      <c r="P269">
        <f>'5a - Savings Tracker'!Q311</f>
        <v>0</v>
      </c>
      <c r="Q269">
        <f>'5a - Savings Tracker'!R311</f>
        <v>0</v>
      </c>
      <c r="R269">
        <f>'5a - Savings Tracker'!S311</f>
        <v>0</v>
      </c>
      <c r="S269">
        <f>'5a - Savings Tracker'!T311</f>
        <v>0</v>
      </c>
      <c r="T269">
        <f>'5a - Savings Tracker'!U311</f>
        <v>0</v>
      </c>
      <c r="U269">
        <f>'5a - Savings Tracker'!V311</f>
        <v>0</v>
      </c>
      <c r="V269">
        <f>'5a - Savings Tracker'!W311</f>
        <v>0</v>
      </c>
      <c r="W269">
        <f>'5a - Savings Tracker'!X311</f>
        <v>0</v>
      </c>
      <c r="X269">
        <f>'5a - Savings Tracker'!Y311</f>
        <v>0</v>
      </c>
      <c r="Y269">
        <f>'5a - Savings Tracker'!Z311</f>
        <v>0</v>
      </c>
      <c r="Z269">
        <f>'5a - Savings Tracker'!AA311</f>
        <v>0</v>
      </c>
      <c r="AA269">
        <f>'5a - Savings Tracker'!AB311</f>
        <v>0</v>
      </c>
      <c r="AB269">
        <f>'5a - Savings Tracker'!AC311</f>
        <v>0</v>
      </c>
      <c r="AC269">
        <f>'5a - Savings Tracker'!AD311</f>
        <v>0</v>
      </c>
      <c r="AD269" t="str">
        <f>'5a - Savings Tracker'!AE311</f>
        <v/>
      </c>
      <c r="AE269" t="str">
        <f>'5a - Savings Tracker'!AF311</f>
        <v/>
      </c>
      <c r="AF269" t="str">
        <f>'5a - Savings Tracker'!AG311</f>
        <v/>
      </c>
      <c r="AG269" t="str">
        <f>'5a - Savings Tracker'!AH311</f>
        <v/>
      </c>
      <c r="AH269" t="str">
        <f>'5a - Savings Tracker'!AI311</f>
        <v/>
      </c>
      <c r="AI269" t="str">
        <f>'5a - Savings Tracker'!AJ311</f>
        <v/>
      </c>
      <c r="AJ269" t="str">
        <f>'5a - Savings Tracker'!AK311</f>
        <v/>
      </c>
      <c r="AK269" t="str">
        <f>'5a - Savings Tracker'!AL311</f>
        <v/>
      </c>
    </row>
    <row r="270" spans="1:37">
      <c r="A270">
        <f>'5a - Savings Tracker'!A312</f>
        <v>269</v>
      </c>
      <c r="B270" t="str">
        <f>'5a - Savings Tracker'!B312</f>
        <v>Swansea Bay UHB</v>
      </c>
      <c r="C270">
        <f>'5a - Savings Tracker'!C312</f>
        <v>0</v>
      </c>
      <c r="D270">
        <f>'5a - Savings Tracker'!D312</f>
        <v>0</v>
      </c>
      <c r="E270">
        <f>'5a - Savings Tracker'!E312</f>
        <v>0</v>
      </c>
      <c r="F270">
        <f>'5a - Savings Tracker'!F312</f>
        <v>0</v>
      </c>
      <c r="G270">
        <f>'5a - Savings Tracker'!G312</f>
        <v>0</v>
      </c>
      <c r="H270">
        <f>'5a - Savings Tracker'!H312</f>
        <v>0</v>
      </c>
      <c r="I270">
        <f>'5a - Savings Tracker'!J312</f>
        <v>0</v>
      </c>
      <c r="J270">
        <f>'5a - Savings Tracker'!K312</f>
        <v>0</v>
      </c>
      <c r="K270">
        <f>'5a - Savings Tracker'!L312</f>
        <v>0</v>
      </c>
      <c r="L270">
        <f>'5a - Savings Tracker'!M312</f>
        <v>0</v>
      </c>
      <c r="M270">
        <f>'5a - Savings Tracker'!N312</f>
        <v>0</v>
      </c>
      <c r="N270">
        <f>'5a - Savings Tracker'!O312</f>
        <v>0</v>
      </c>
      <c r="O270">
        <f>'5a - Savings Tracker'!P312</f>
        <v>0</v>
      </c>
      <c r="P270">
        <f>'5a - Savings Tracker'!Q312</f>
        <v>0</v>
      </c>
      <c r="Q270">
        <f>'5a - Savings Tracker'!R312</f>
        <v>0</v>
      </c>
      <c r="R270">
        <f>'5a - Savings Tracker'!S312</f>
        <v>0</v>
      </c>
      <c r="S270">
        <f>'5a - Savings Tracker'!T312</f>
        <v>0</v>
      </c>
      <c r="T270">
        <f>'5a - Savings Tracker'!U312</f>
        <v>0</v>
      </c>
      <c r="U270">
        <f>'5a - Savings Tracker'!V312</f>
        <v>0</v>
      </c>
      <c r="V270">
        <f>'5a - Savings Tracker'!W312</f>
        <v>0</v>
      </c>
      <c r="W270">
        <f>'5a - Savings Tracker'!X312</f>
        <v>0</v>
      </c>
      <c r="X270">
        <f>'5a - Savings Tracker'!Y312</f>
        <v>0</v>
      </c>
      <c r="Y270">
        <f>'5a - Savings Tracker'!Z312</f>
        <v>0</v>
      </c>
      <c r="Z270">
        <f>'5a - Savings Tracker'!AA312</f>
        <v>0</v>
      </c>
      <c r="AA270">
        <f>'5a - Savings Tracker'!AB312</f>
        <v>0</v>
      </c>
      <c r="AB270">
        <f>'5a - Savings Tracker'!AC312</f>
        <v>0</v>
      </c>
      <c r="AC270">
        <f>'5a - Savings Tracker'!AD312</f>
        <v>0</v>
      </c>
      <c r="AD270" t="str">
        <f>'5a - Savings Tracker'!AE312</f>
        <v/>
      </c>
      <c r="AE270" t="str">
        <f>'5a - Savings Tracker'!AF312</f>
        <v/>
      </c>
      <c r="AF270" t="str">
        <f>'5a - Savings Tracker'!AG312</f>
        <v/>
      </c>
      <c r="AG270" t="str">
        <f>'5a - Savings Tracker'!AH312</f>
        <v/>
      </c>
      <c r="AH270" t="str">
        <f>'5a - Savings Tracker'!AI312</f>
        <v/>
      </c>
      <c r="AI270" t="str">
        <f>'5a - Savings Tracker'!AJ312</f>
        <v/>
      </c>
      <c r="AJ270" t="str">
        <f>'5a - Savings Tracker'!AK312</f>
        <v/>
      </c>
      <c r="AK270" t="str">
        <f>'5a - Savings Tracker'!AL312</f>
        <v/>
      </c>
    </row>
    <row r="271" spans="1:37">
      <c r="A271">
        <f>'5a - Savings Tracker'!A313</f>
        <v>270</v>
      </c>
      <c r="B271" t="str">
        <f>'5a - Savings Tracker'!B313</f>
        <v>Swansea Bay UHB</v>
      </c>
      <c r="C271">
        <f>'5a - Savings Tracker'!C313</f>
        <v>0</v>
      </c>
      <c r="D271">
        <f>'5a - Savings Tracker'!D313</f>
        <v>0</v>
      </c>
      <c r="E271">
        <f>'5a - Savings Tracker'!E313</f>
        <v>0</v>
      </c>
      <c r="F271">
        <f>'5a - Savings Tracker'!F313</f>
        <v>0</v>
      </c>
      <c r="G271">
        <f>'5a - Savings Tracker'!G313</f>
        <v>0</v>
      </c>
      <c r="H271">
        <f>'5a - Savings Tracker'!H313</f>
        <v>0</v>
      </c>
      <c r="I271">
        <f>'5a - Savings Tracker'!J313</f>
        <v>0</v>
      </c>
      <c r="J271">
        <f>'5a - Savings Tracker'!K313</f>
        <v>0</v>
      </c>
      <c r="K271">
        <f>'5a - Savings Tracker'!L313</f>
        <v>0</v>
      </c>
      <c r="L271">
        <f>'5a - Savings Tracker'!M313</f>
        <v>0</v>
      </c>
      <c r="M271">
        <f>'5a - Savings Tracker'!N313</f>
        <v>0</v>
      </c>
      <c r="N271">
        <f>'5a - Savings Tracker'!O313</f>
        <v>0</v>
      </c>
      <c r="O271">
        <f>'5a - Savings Tracker'!P313</f>
        <v>0</v>
      </c>
      <c r="P271">
        <f>'5a - Savings Tracker'!Q313</f>
        <v>0</v>
      </c>
      <c r="Q271">
        <f>'5a - Savings Tracker'!R313</f>
        <v>0</v>
      </c>
      <c r="R271">
        <f>'5a - Savings Tracker'!S313</f>
        <v>0</v>
      </c>
      <c r="S271">
        <f>'5a - Savings Tracker'!T313</f>
        <v>0</v>
      </c>
      <c r="T271">
        <f>'5a - Savings Tracker'!U313</f>
        <v>0</v>
      </c>
      <c r="U271">
        <f>'5a - Savings Tracker'!V313</f>
        <v>0</v>
      </c>
      <c r="V271">
        <f>'5a - Savings Tracker'!W313</f>
        <v>0</v>
      </c>
      <c r="W271">
        <f>'5a - Savings Tracker'!X313</f>
        <v>0</v>
      </c>
      <c r="X271">
        <f>'5a - Savings Tracker'!Y313</f>
        <v>0</v>
      </c>
      <c r="Y271">
        <f>'5a - Savings Tracker'!Z313</f>
        <v>0</v>
      </c>
      <c r="Z271">
        <f>'5a - Savings Tracker'!AA313</f>
        <v>0</v>
      </c>
      <c r="AA271">
        <f>'5a - Savings Tracker'!AB313</f>
        <v>0</v>
      </c>
      <c r="AB271">
        <f>'5a - Savings Tracker'!AC313</f>
        <v>0</v>
      </c>
      <c r="AC271">
        <f>'5a - Savings Tracker'!AD313</f>
        <v>0</v>
      </c>
      <c r="AD271" t="str">
        <f>'5a - Savings Tracker'!AE313</f>
        <v/>
      </c>
      <c r="AE271" t="str">
        <f>'5a - Savings Tracker'!AF313</f>
        <v/>
      </c>
      <c r="AF271" t="str">
        <f>'5a - Savings Tracker'!AG313</f>
        <v/>
      </c>
      <c r="AG271" t="str">
        <f>'5a - Savings Tracker'!AH313</f>
        <v/>
      </c>
      <c r="AH271" t="str">
        <f>'5a - Savings Tracker'!AI313</f>
        <v/>
      </c>
      <c r="AI271" t="str">
        <f>'5a - Savings Tracker'!AJ313</f>
        <v/>
      </c>
      <c r="AJ271" t="str">
        <f>'5a - Savings Tracker'!AK313</f>
        <v/>
      </c>
      <c r="AK271" t="str">
        <f>'5a - Savings Tracker'!AL313</f>
        <v/>
      </c>
    </row>
    <row r="272" spans="1:37">
      <c r="A272">
        <f>'5a - Savings Tracker'!A314</f>
        <v>271</v>
      </c>
      <c r="B272" t="str">
        <f>'5a - Savings Tracker'!B314</f>
        <v>Swansea Bay UHB</v>
      </c>
      <c r="C272">
        <f>'5a - Savings Tracker'!C314</f>
        <v>0</v>
      </c>
      <c r="D272">
        <f>'5a - Savings Tracker'!D314</f>
        <v>0</v>
      </c>
      <c r="E272">
        <f>'5a - Savings Tracker'!E314</f>
        <v>0</v>
      </c>
      <c r="F272">
        <f>'5a - Savings Tracker'!F314</f>
        <v>0</v>
      </c>
      <c r="G272">
        <f>'5a - Savings Tracker'!G314</f>
        <v>0</v>
      </c>
      <c r="H272">
        <f>'5a - Savings Tracker'!H314</f>
        <v>0</v>
      </c>
      <c r="I272">
        <f>'5a - Savings Tracker'!J314</f>
        <v>0</v>
      </c>
      <c r="J272">
        <f>'5a - Savings Tracker'!K314</f>
        <v>0</v>
      </c>
      <c r="K272">
        <f>'5a - Savings Tracker'!L314</f>
        <v>0</v>
      </c>
      <c r="L272">
        <f>'5a - Savings Tracker'!M314</f>
        <v>0</v>
      </c>
      <c r="M272">
        <f>'5a - Savings Tracker'!N314</f>
        <v>0</v>
      </c>
      <c r="N272">
        <f>'5a - Savings Tracker'!O314</f>
        <v>0</v>
      </c>
      <c r="O272">
        <f>'5a - Savings Tracker'!P314</f>
        <v>0</v>
      </c>
      <c r="P272">
        <f>'5a - Savings Tracker'!Q314</f>
        <v>0</v>
      </c>
      <c r="Q272">
        <f>'5a - Savings Tracker'!R314</f>
        <v>0</v>
      </c>
      <c r="R272">
        <f>'5a - Savings Tracker'!S314</f>
        <v>0</v>
      </c>
      <c r="S272">
        <f>'5a - Savings Tracker'!T314</f>
        <v>0</v>
      </c>
      <c r="T272">
        <f>'5a - Savings Tracker'!U314</f>
        <v>0</v>
      </c>
      <c r="U272">
        <f>'5a - Savings Tracker'!V314</f>
        <v>0</v>
      </c>
      <c r="V272">
        <f>'5a - Savings Tracker'!W314</f>
        <v>0</v>
      </c>
      <c r="W272">
        <f>'5a - Savings Tracker'!X314</f>
        <v>0</v>
      </c>
      <c r="X272">
        <f>'5a - Savings Tracker'!Y314</f>
        <v>0</v>
      </c>
      <c r="Y272">
        <f>'5a - Savings Tracker'!Z314</f>
        <v>0</v>
      </c>
      <c r="Z272">
        <f>'5a - Savings Tracker'!AA314</f>
        <v>0</v>
      </c>
      <c r="AA272">
        <f>'5a - Savings Tracker'!AB314</f>
        <v>0</v>
      </c>
      <c r="AB272">
        <f>'5a - Savings Tracker'!AC314</f>
        <v>0</v>
      </c>
      <c r="AC272">
        <f>'5a - Savings Tracker'!AD314</f>
        <v>0</v>
      </c>
      <c r="AD272" t="str">
        <f>'5a - Savings Tracker'!AE314</f>
        <v/>
      </c>
      <c r="AE272" t="str">
        <f>'5a - Savings Tracker'!AF314</f>
        <v/>
      </c>
      <c r="AF272" t="str">
        <f>'5a - Savings Tracker'!AG314</f>
        <v/>
      </c>
      <c r="AG272" t="str">
        <f>'5a - Savings Tracker'!AH314</f>
        <v/>
      </c>
      <c r="AH272" t="str">
        <f>'5a - Savings Tracker'!AI314</f>
        <v/>
      </c>
      <c r="AI272" t="str">
        <f>'5a - Savings Tracker'!AJ314</f>
        <v/>
      </c>
      <c r="AJ272" t="str">
        <f>'5a - Savings Tracker'!AK314</f>
        <v/>
      </c>
      <c r="AK272" t="str">
        <f>'5a - Savings Tracker'!AL314</f>
        <v/>
      </c>
    </row>
    <row r="273" spans="1:37">
      <c r="A273">
        <f>'5a - Savings Tracker'!A315</f>
        <v>272</v>
      </c>
      <c r="B273" t="str">
        <f>'5a - Savings Tracker'!B315</f>
        <v>Swansea Bay UHB</v>
      </c>
      <c r="C273">
        <f>'5a - Savings Tracker'!C315</f>
        <v>0</v>
      </c>
      <c r="D273">
        <f>'5a - Savings Tracker'!D315</f>
        <v>0</v>
      </c>
      <c r="E273">
        <f>'5a - Savings Tracker'!E315</f>
        <v>0</v>
      </c>
      <c r="F273">
        <f>'5a - Savings Tracker'!F315</f>
        <v>0</v>
      </c>
      <c r="G273">
        <f>'5a - Savings Tracker'!G315</f>
        <v>0</v>
      </c>
      <c r="H273">
        <f>'5a - Savings Tracker'!H315</f>
        <v>0</v>
      </c>
      <c r="I273">
        <f>'5a - Savings Tracker'!J315</f>
        <v>0</v>
      </c>
      <c r="J273">
        <f>'5a - Savings Tracker'!K315</f>
        <v>0</v>
      </c>
      <c r="K273">
        <f>'5a - Savings Tracker'!L315</f>
        <v>0</v>
      </c>
      <c r="L273">
        <f>'5a - Savings Tracker'!M315</f>
        <v>0</v>
      </c>
      <c r="M273">
        <f>'5a - Savings Tracker'!N315</f>
        <v>0</v>
      </c>
      <c r="N273">
        <f>'5a - Savings Tracker'!O315</f>
        <v>0</v>
      </c>
      <c r="O273">
        <f>'5a - Savings Tracker'!P315</f>
        <v>0</v>
      </c>
      <c r="P273">
        <f>'5a - Savings Tracker'!Q315</f>
        <v>0</v>
      </c>
      <c r="Q273">
        <f>'5a - Savings Tracker'!R315</f>
        <v>0</v>
      </c>
      <c r="R273">
        <f>'5a - Savings Tracker'!S315</f>
        <v>0</v>
      </c>
      <c r="S273">
        <f>'5a - Savings Tracker'!T315</f>
        <v>0</v>
      </c>
      <c r="T273">
        <f>'5a - Savings Tracker'!U315</f>
        <v>0</v>
      </c>
      <c r="U273">
        <f>'5a - Savings Tracker'!V315</f>
        <v>0</v>
      </c>
      <c r="V273">
        <f>'5a - Savings Tracker'!W315</f>
        <v>0</v>
      </c>
      <c r="W273">
        <f>'5a - Savings Tracker'!X315</f>
        <v>0</v>
      </c>
      <c r="X273">
        <f>'5a - Savings Tracker'!Y315</f>
        <v>0</v>
      </c>
      <c r="Y273">
        <f>'5a - Savings Tracker'!Z315</f>
        <v>0</v>
      </c>
      <c r="Z273">
        <f>'5a - Savings Tracker'!AA315</f>
        <v>0</v>
      </c>
      <c r="AA273">
        <f>'5a - Savings Tracker'!AB315</f>
        <v>0</v>
      </c>
      <c r="AB273">
        <f>'5a - Savings Tracker'!AC315</f>
        <v>0</v>
      </c>
      <c r="AC273">
        <f>'5a - Savings Tracker'!AD315</f>
        <v>0</v>
      </c>
      <c r="AD273" t="str">
        <f>'5a - Savings Tracker'!AE315</f>
        <v/>
      </c>
      <c r="AE273" t="str">
        <f>'5a - Savings Tracker'!AF315</f>
        <v/>
      </c>
      <c r="AF273" t="str">
        <f>'5a - Savings Tracker'!AG315</f>
        <v/>
      </c>
      <c r="AG273" t="str">
        <f>'5a - Savings Tracker'!AH315</f>
        <v/>
      </c>
      <c r="AH273" t="str">
        <f>'5a - Savings Tracker'!AI315</f>
        <v/>
      </c>
      <c r="AI273" t="str">
        <f>'5a - Savings Tracker'!AJ315</f>
        <v/>
      </c>
      <c r="AJ273" t="str">
        <f>'5a - Savings Tracker'!AK315</f>
        <v/>
      </c>
      <c r="AK273" t="str">
        <f>'5a - Savings Tracker'!AL315</f>
        <v/>
      </c>
    </row>
    <row r="274" spans="1:37">
      <c r="A274">
        <f>'5a - Savings Tracker'!A316</f>
        <v>273</v>
      </c>
      <c r="B274" t="str">
        <f>'5a - Savings Tracker'!B316</f>
        <v>Swansea Bay UHB</v>
      </c>
      <c r="C274">
        <f>'5a - Savings Tracker'!C316</f>
        <v>0</v>
      </c>
      <c r="D274">
        <f>'5a - Savings Tracker'!D316</f>
        <v>0</v>
      </c>
      <c r="E274">
        <f>'5a - Savings Tracker'!E316</f>
        <v>0</v>
      </c>
      <c r="F274">
        <f>'5a - Savings Tracker'!F316</f>
        <v>0</v>
      </c>
      <c r="G274">
        <f>'5a - Savings Tracker'!G316</f>
        <v>0</v>
      </c>
      <c r="H274">
        <f>'5a - Savings Tracker'!H316</f>
        <v>0</v>
      </c>
      <c r="I274">
        <f>'5a - Savings Tracker'!J316</f>
        <v>0</v>
      </c>
      <c r="J274">
        <f>'5a - Savings Tracker'!K316</f>
        <v>0</v>
      </c>
      <c r="K274">
        <f>'5a - Savings Tracker'!L316</f>
        <v>0</v>
      </c>
      <c r="L274">
        <f>'5a - Savings Tracker'!M316</f>
        <v>0</v>
      </c>
      <c r="M274">
        <f>'5a - Savings Tracker'!N316</f>
        <v>0</v>
      </c>
      <c r="N274">
        <f>'5a - Savings Tracker'!O316</f>
        <v>0</v>
      </c>
      <c r="O274">
        <f>'5a - Savings Tracker'!P316</f>
        <v>0</v>
      </c>
      <c r="P274">
        <f>'5a - Savings Tracker'!Q316</f>
        <v>0</v>
      </c>
      <c r="Q274">
        <f>'5a - Savings Tracker'!R316</f>
        <v>0</v>
      </c>
      <c r="R274">
        <f>'5a - Savings Tracker'!S316</f>
        <v>0</v>
      </c>
      <c r="S274">
        <f>'5a - Savings Tracker'!T316</f>
        <v>0</v>
      </c>
      <c r="T274">
        <f>'5a - Savings Tracker'!U316</f>
        <v>0</v>
      </c>
      <c r="U274">
        <f>'5a - Savings Tracker'!V316</f>
        <v>0</v>
      </c>
      <c r="V274">
        <f>'5a - Savings Tracker'!W316</f>
        <v>0</v>
      </c>
      <c r="W274">
        <f>'5a - Savings Tracker'!X316</f>
        <v>0</v>
      </c>
      <c r="X274">
        <f>'5a - Savings Tracker'!Y316</f>
        <v>0</v>
      </c>
      <c r="Y274">
        <f>'5a - Savings Tracker'!Z316</f>
        <v>0</v>
      </c>
      <c r="Z274">
        <f>'5a - Savings Tracker'!AA316</f>
        <v>0</v>
      </c>
      <c r="AA274">
        <f>'5a - Savings Tracker'!AB316</f>
        <v>0</v>
      </c>
      <c r="AB274">
        <f>'5a - Savings Tracker'!AC316</f>
        <v>0</v>
      </c>
      <c r="AC274">
        <f>'5a - Savings Tracker'!AD316</f>
        <v>0</v>
      </c>
      <c r="AD274" t="str">
        <f>'5a - Savings Tracker'!AE316</f>
        <v/>
      </c>
      <c r="AE274" t="str">
        <f>'5a - Savings Tracker'!AF316</f>
        <v/>
      </c>
      <c r="AF274" t="str">
        <f>'5a - Savings Tracker'!AG316</f>
        <v/>
      </c>
      <c r="AG274" t="str">
        <f>'5a - Savings Tracker'!AH316</f>
        <v/>
      </c>
      <c r="AH274" t="str">
        <f>'5a - Savings Tracker'!AI316</f>
        <v/>
      </c>
      <c r="AI274" t="str">
        <f>'5a - Savings Tracker'!AJ316</f>
        <v/>
      </c>
      <c r="AJ274" t="str">
        <f>'5a - Savings Tracker'!AK316</f>
        <v/>
      </c>
      <c r="AK274" t="str">
        <f>'5a - Savings Tracker'!AL316</f>
        <v/>
      </c>
    </row>
    <row r="275" spans="1:37">
      <c r="A275">
        <f>'5a - Savings Tracker'!A317</f>
        <v>274</v>
      </c>
      <c r="B275" t="str">
        <f>'5a - Savings Tracker'!B317</f>
        <v>Swansea Bay UHB</v>
      </c>
      <c r="C275">
        <f>'5a - Savings Tracker'!C317</f>
        <v>0</v>
      </c>
      <c r="D275">
        <f>'5a - Savings Tracker'!D317</f>
        <v>0</v>
      </c>
      <c r="E275">
        <f>'5a - Savings Tracker'!E317</f>
        <v>0</v>
      </c>
      <c r="F275">
        <f>'5a - Savings Tracker'!F317</f>
        <v>0</v>
      </c>
      <c r="G275">
        <f>'5a - Savings Tracker'!G317</f>
        <v>0</v>
      </c>
      <c r="H275">
        <f>'5a - Savings Tracker'!H317</f>
        <v>0</v>
      </c>
      <c r="I275">
        <f>'5a - Savings Tracker'!J317</f>
        <v>0</v>
      </c>
      <c r="J275">
        <f>'5a - Savings Tracker'!K317</f>
        <v>0</v>
      </c>
      <c r="K275">
        <f>'5a - Savings Tracker'!L317</f>
        <v>0</v>
      </c>
      <c r="L275">
        <f>'5a - Savings Tracker'!M317</f>
        <v>0</v>
      </c>
      <c r="M275">
        <f>'5a - Savings Tracker'!N317</f>
        <v>0</v>
      </c>
      <c r="N275">
        <f>'5a - Savings Tracker'!O317</f>
        <v>0</v>
      </c>
      <c r="O275">
        <f>'5a - Savings Tracker'!P317</f>
        <v>0</v>
      </c>
      <c r="P275">
        <f>'5a - Savings Tracker'!Q317</f>
        <v>0</v>
      </c>
      <c r="Q275">
        <f>'5a - Savings Tracker'!R317</f>
        <v>0</v>
      </c>
      <c r="R275">
        <f>'5a - Savings Tracker'!S317</f>
        <v>0</v>
      </c>
      <c r="S275">
        <f>'5a - Savings Tracker'!T317</f>
        <v>0</v>
      </c>
      <c r="T275">
        <f>'5a - Savings Tracker'!U317</f>
        <v>0</v>
      </c>
      <c r="U275">
        <f>'5a - Savings Tracker'!V317</f>
        <v>0</v>
      </c>
      <c r="V275">
        <f>'5a - Savings Tracker'!W317</f>
        <v>0</v>
      </c>
      <c r="W275">
        <f>'5a - Savings Tracker'!X317</f>
        <v>0</v>
      </c>
      <c r="X275">
        <f>'5a - Savings Tracker'!Y317</f>
        <v>0</v>
      </c>
      <c r="Y275">
        <f>'5a - Savings Tracker'!Z317</f>
        <v>0</v>
      </c>
      <c r="Z275">
        <f>'5a - Savings Tracker'!AA317</f>
        <v>0</v>
      </c>
      <c r="AA275">
        <f>'5a - Savings Tracker'!AB317</f>
        <v>0</v>
      </c>
      <c r="AB275">
        <f>'5a - Savings Tracker'!AC317</f>
        <v>0</v>
      </c>
      <c r="AC275">
        <f>'5a - Savings Tracker'!AD317</f>
        <v>0</v>
      </c>
      <c r="AD275" t="str">
        <f>'5a - Savings Tracker'!AE317</f>
        <v/>
      </c>
      <c r="AE275" t="str">
        <f>'5a - Savings Tracker'!AF317</f>
        <v/>
      </c>
      <c r="AF275" t="str">
        <f>'5a - Savings Tracker'!AG317</f>
        <v/>
      </c>
      <c r="AG275" t="str">
        <f>'5a - Savings Tracker'!AH317</f>
        <v/>
      </c>
      <c r="AH275" t="str">
        <f>'5a - Savings Tracker'!AI317</f>
        <v/>
      </c>
      <c r="AI275" t="str">
        <f>'5a - Savings Tracker'!AJ317</f>
        <v/>
      </c>
      <c r="AJ275" t="str">
        <f>'5a - Savings Tracker'!AK317</f>
        <v/>
      </c>
      <c r="AK275" t="str">
        <f>'5a - Savings Tracker'!AL317</f>
        <v/>
      </c>
    </row>
    <row r="276" spans="1:37">
      <c r="A276">
        <f>'5a - Savings Tracker'!A318</f>
        <v>275</v>
      </c>
      <c r="B276" t="str">
        <f>'5a - Savings Tracker'!B318</f>
        <v>Swansea Bay UHB</v>
      </c>
      <c r="C276">
        <f>'5a - Savings Tracker'!C318</f>
        <v>0</v>
      </c>
      <c r="D276">
        <f>'5a - Savings Tracker'!D318</f>
        <v>0</v>
      </c>
      <c r="E276">
        <f>'5a - Savings Tracker'!E318</f>
        <v>0</v>
      </c>
      <c r="F276">
        <f>'5a - Savings Tracker'!F318</f>
        <v>0</v>
      </c>
      <c r="G276">
        <f>'5a - Savings Tracker'!G318</f>
        <v>0</v>
      </c>
      <c r="H276">
        <f>'5a - Savings Tracker'!H318</f>
        <v>0</v>
      </c>
      <c r="I276">
        <f>'5a - Savings Tracker'!J318</f>
        <v>0</v>
      </c>
      <c r="J276">
        <f>'5a - Savings Tracker'!K318</f>
        <v>0</v>
      </c>
      <c r="K276">
        <f>'5a - Savings Tracker'!L318</f>
        <v>0</v>
      </c>
      <c r="L276">
        <f>'5a - Savings Tracker'!M318</f>
        <v>0</v>
      </c>
      <c r="M276">
        <f>'5a - Savings Tracker'!N318</f>
        <v>0</v>
      </c>
      <c r="N276">
        <f>'5a - Savings Tracker'!O318</f>
        <v>0</v>
      </c>
      <c r="O276">
        <f>'5a - Savings Tracker'!P318</f>
        <v>0</v>
      </c>
      <c r="P276">
        <f>'5a - Savings Tracker'!Q318</f>
        <v>0</v>
      </c>
      <c r="Q276">
        <f>'5a - Savings Tracker'!R318</f>
        <v>0</v>
      </c>
      <c r="R276">
        <f>'5a - Savings Tracker'!S318</f>
        <v>0</v>
      </c>
      <c r="S276">
        <f>'5a - Savings Tracker'!T318</f>
        <v>0</v>
      </c>
      <c r="T276">
        <f>'5a - Savings Tracker'!U318</f>
        <v>0</v>
      </c>
      <c r="U276">
        <f>'5a - Savings Tracker'!V318</f>
        <v>0</v>
      </c>
      <c r="V276">
        <f>'5a - Savings Tracker'!W318</f>
        <v>0</v>
      </c>
      <c r="W276">
        <f>'5a - Savings Tracker'!X318</f>
        <v>0</v>
      </c>
      <c r="X276">
        <f>'5a - Savings Tracker'!Y318</f>
        <v>0</v>
      </c>
      <c r="Y276">
        <f>'5a - Savings Tracker'!Z318</f>
        <v>0</v>
      </c>
      <c r="Z276">
        <f>'5a - Savings Tracker'!AA318</f>
        <v>0</v>
      </c>
      <c r="AA276">
        <f>'5a - Savings Tracker'!AB318</f>
        <v>0</v>
      </c>
      <c r="AB276">
        <f>'5a - Savings Tracker'!AC318</f>
        <v>0</v>
      </c>
      <c r="AC276">
        <f>'5a - Savings Tracker'!AD318</f>
        <v>0</v>
      </c>
      <c r="AD276" t="str">
        <f>'5a - Savings Tracker'!AE318</f>
        <v/>
      </c>
      <c r="AE276" t="str">
        <f>'5a - Savings Tracker'!AF318</f>
        <v/>
      </c>
      <c r="AF276" t="str">
        <f>'5a - Savings Tracker'!AG318</f>
        <v/>
      </c>
      <c r="AG276" t="str">
        <f>'5a - Savings Tracker'!AH318</f>
        <v/>
      </c>
      <c r="AH276" t="str">
        <f>'5a - Savings Tracker'!AI318</f>
        <v/>
      </c>
      <c r="AI276" t="str">
        <f>'5a - Savings Tracker'!AJ318</f>
        <v/>
      </c>
      <c r="AJ276" t="str">
        <f>'5a - Savings Tracker'!AK318</f>
        <v/>
      </c>
      <c r="AK276" t="str">
        <f>'5a - Savings Tracker'!AL318</f>
        <v/>
      </c>
    </row>
    <row r="277" spans="1:37">
      <c r="A277">
        <f>'5a - Savings Tracker'!A319</f>
        <v>276</v>
      </c>
      <c r="B277" t="str">
        <f>'5a - Savings Tracker'!B319</f>
        <v>Swansea Bay UHB</v>
      </c>
      <c r="C277">
        <f>'5a - Savings Tracker'!C319</f>
        <v>0</v>
      </c>
      <c r="D277">
        <f>'5a - Savings Tracker'!D319</f>
        <v>0</v>
      </c>
      <c r="E277">
        <f>'5a - Savings Tracker'!E319</f>
        <v>0</v>
      </c>
      <c r="F277">
        <f>'5a - Savings Tracker'!F319</f>
        <v>0</v>
      </c>
      <c r="G277">
        <f>'5a - Savings Tracker'!G319</f>
        <v>0</v>
      </c>
      <c r="H277">
        <f>'5a - Savings Tracker'!H319</f>
        <v>0</v>
      </c>
      <c r="I277">
        <f>'5a - Savings Tracker'!J319</f>
        <v>0</v>
      </c>
      <c r="J277">
        <f>'5a - Savings Tracker'!K319</f>
        <v>0</v>
      </c>
      <c r="K277">
        <f>'5a - Savings Tracker'!L319</f>
        <v>0</v>
      </c>
      <c r="L277">
        <f>'5a - Savings Tracker'!M319</f>
        <v>0</v>
      </c>
      <c r="M277">
        <f>'5a - Savings Tracker'!N319</f>
        <v>0</v>
      </c>
      <c r="N277">
        <f>'5a - Savings Tracker'!O319</f>
        <v>0</v>
      </c>
      <c r="O277">
        <f>'5a - Savings Tracker'!P319</f>
        <v>0</v>
      </c>
      <c r="P277">
        <f>'5a - Savings Tracker'!Q319</f>
        <v>0</v>
      </c>
      <c r="Q277">
        <f>'5a - Savings Tracker'!R319</f>
        <v>0</v>
      </c>
      <c r="R277">
        <f>'5a - Savings Tracker'!S319</f>
        <v>0</v>
      </c>
      <c r="S277">
        <f>'5a - Savings Tracker'!T319</f>
        <v>0</v>
      </c>
      <c r="T277">
        <f>'5a - Savings Tracker'!U319</f>
        <v>0</v>
      </c>
      <c r="U277">
        <f>'5a - Savings Tracker'!V319</f>
        <v>0</v>
      </c>
      <c r="V277">
        <f>'5a - Savings Tracker'!W319</f>
        <v>0</v>
      </c>
      <c r="W277">
        <f>'5a - Savings Tracker'!X319</f>
        <v>0</v>
      </c>
      <c r="X277">
        <f>'5a - Savings Tracker'!Y319</f>
        <v>0</v>
      </c>
      <c r="Y277">
        <f>'5a - Savings Tracker'!Z319</f>
        <v>0</v>
      </c>
      <c r="Z277">
        <f>'5a - Savings Tracker'!AA319</f>
        <v>0</v>
      </c>
      <c r="AA277">
        <f>'5a - Savings Tracker'!AB319</f>
        <v>0</v>
      </c>
      <c r="AB277">
        <f>'5a - Savings Tracker'!AC319</f>
        <v>0</v>
      </c>
      <c r="AC277">
        <f>'5a - Savings Tracker'!AD319</f>
        <v>0</v>
      </c>
      <c r="AD277" t="str">
        <f>'5a - Savings Tracker'!AE319</f>
        <v/>
      </c>
      <c r="AE277" t="str">
        <f>'5a - Savings Tracker'!AF319</f>
        <v/>
      </c>
      <c r="AF277" t="str">
        <f>'5a - Savings Tracker'!AG319</f>
        <v/>
      </c>
      <c r="AG277" t="str">
        <f>'5a - Savings Tracker'!AH319</f>
        <v/>
      </c>
      <c r="AH277" t="str">
        <f>'5a - Savings Tracker'!AI319</f>
        <v/>
      </c>
      <c r="AI277" t="str">
        <f>'5a - Savings Tracker'!AJ319</f>
        <v/>
      </c>
      <c r="AJ277" t="str">
        <f>'5a - Savings Tracker'!AK319</f>
        <v/>
      </c>
      <c r="AK277" t="str">
        <f>'5a - Savings Tracker'!AL319</f>
        <v/>
      </c>
    </row>
    <row r="278" spans="1:37">
      <c r="A278">
        <f>'5a - Savings Tracker'!A320</f>
        <v>277</v>
      </c>
      <c r="B278" t="str">
        <f>'5a - Savings Tracker'!B320</f>
        <v>Swansea Bay UHB</v>
      </c>
      <c r="C278">
        <f>'5a - Savings Tracker'!C320</f>
        <v>0</v>
      </c>
      <c r="D278">
        <f>'5a - Savings Tracker'!D320</f>
        <v>0</v>
      </c>
      <c r="E278">
        <f>'5a - Savings Tracker'!E320</f>
        <v>0</v>
      </c>
      <c r="F278">
        <f>'5a - Savings Tracker'!F320</f>
        <v>0</v>
      </c>
      <c r="G278">
        <f>'5a - Savings Tracker'!G320</f>
        <v>0</v>
      </c>
      <c r="H278">
        <f>'5a - Savings Tracker'!H320</f>
        <v>0</v>
      </c>
      <c r="I278">
        <f>'5a - Savings Tracker'!J320</f>
        <v>0</v>
      </c>
      <c r="J278">
        <f>'5a - Savings Tracker'!K320</f>
        <v>0</v>
      </c>
      <c r="K278">
        <f>'5a - Savings Tracker'!L320</f>
        <v>0</v>
      </c>
      <c r="L278">
        <f>'5a - Savings Tracker'!M320</f>
        <v>0</v>
      </c>
      <c r="M278">
        <f>'5a - Savings Tracker'!N320</f>
        <v>0</v>
      </c>
      <c r="N278">
        <f>'5a - Savings Tracker'!O320</f>
        <v>0</v>
      </c>
      <c r="O278">
        <f>'5a - Savings Tracker'!P320</f>
        <v>0</v>
      </c>
      <c r="P278">
        <f>'5a - Savings Tracker'!Q320</f>
        <v>0</v>
      </c>
      <c r="Q278">
        <f>'5a - Savings Tracker'!R320</f>
        <v>0</v>
      </c>
      <c r="R278">
        <f>'5a - Savings Tracker'!S320</f>
        <v>0</v>
      </c>
      <c r="S278">
        <f>'5a - Savings Tracker'!T320</f>
        <v>0</v>
      </c>
      <c r="T278">
        <f>'5a - Savings Tracker'!U320</f>
        <v>0</v>
      </c>
      <c r="U278">
        <f>'5a - Savings Tracker'!V320</f>
        <v>0</v>
      </c>
      <c r="V278">
        <f>'5a - Savings Tracker'!W320</f>
        <v>0</v>
      </c>
      <c r="W278">
        <f>'5a - Savings Tracker'!X320</f>
        <v>0</v>
      </c>
      <c r="X278">
        <f>'5a - Savings Tracker'!Y320</f>
        <v>0</v>
      </c>
      <c r="Y278">
        <f>'5a - Savings Tracker'!Z320</f>
        <v>0</v>
      </c>
      <c r="Z278">
        <f>'5a - Savings Tracker'!AA320</f>
        <v>0</v>
      </c>
      <c r="AA278">
        <f>'5a - Savings Tracker'!AB320</f>
        <v>0</v>
      </c>
      <c r="AB278">
        <f>'5a - Savings Tracker'!AC320</f>
        <v>0</v>
      </c>
      <c r="AC278">
        <f>'5a - Savings Tracker'!AD320</f>
        <v>0</v>
      </c>
      <c r="AD278" t="str">
        <f>'5a - Savings Tracker'!AE320</f>
        <v/>
      </c>
      <c r="AE278" t="str">
        <f>'5a - Savings Tracker'!AF320</f>
        <v/>
      </c>
      <c r="AF278" t="str">
        <f>'5a - Savings Tracker'!AG320</f>
        <v/>
      </c>
      <c r="AG278" t="str">
        <f>'5a - Savings Tracker'!AH320</f>
        <v/>
      </c>
      <c r="AH278" t="str">
        <f>'5a - Savings Tracker'!AI320</f>
        <v/>
      </c>
      <c r="AI278" t="str">
        <f>'5a - Savings Tracker'!AJ320</f>
        <v/>
      </c>
      <c r="AJ278" t="str">
        <f>'5a - Savings Tracker'!AK320</f>
        <v/>
      </c>
      <c r="AK278" t="str">
        <f>'5a - Savings Tracker'!AL320</f>
        <v/>
      </c>
    </row>
    <row r="279" spans="1:37">
      <c r="A279">
        <f>'5a - Savings Tracker'!A321</f>
        <v>278</v>
      </c>
      <c r="B279" t="str">
        <f>'5a - Savings Tracker'!B321</f>
        <v>Swansea Bay UHB</v>
      </c>
      <c r="C279">
        <f>'5a - Savings Tracker'!C321</f>
        <v>0</v>
      </c>
      <c r="D279">
        <f>'5a - Savings Tracker'!D321</f>
        <v>0</v>
      </c>
      <c r="E279">
        <f>'5a - Savings Tracker'!E321</f>
        <v>0</v>
      </c>
      <c r="F279">
        <f>'5a - Savings Tracker'!F321</f>
        <v>0</v>
      </c>
      <c r="G279">
        <f>'5a - Savings Tracker'!G321</f>
        <v>0</v>
      </c>
      <c r="H279">
        <f>'5a - Savings Tracker'!H321</f>
        <v>0</v>
      </c>
      <c r="I279">
        <f>'5a - Savings Tracker'!J321</f>
        <v>0</v>
      </c>
      <c r="J279">
        <f>'5a - Savings Tracker'!K321</f>
        <v>0</v>
      </c>
      <c r="K279">
        <f>'5a - Savings Tracker'!L321</f>
        <v>0</v>
      </c>
      <c r="L279">
        <f>'5a - Savings Tracker'!M321</f>
        <v>0</v>
      </c>
      <c r="M279">
        <f>'5a - Savings Tracker'!N321</f>
        <v>0</v>
      </c>
      <c r="N279">
        <f>'5a - Savings Tracker'!O321</f>
        <v>0</v>
      </c>
      <c r="O279">
        <f>'5a - Savings Tracker'!P321</f>
        <v>0</v>
      </c>
      <c r="P279">
        <f>'5a - Savings Tracker'!Q321</f>
        <v>0</v>
      </c>
      <c r="Q279">
        <f>'5a - Savings Tracker'!R321</f>
        <v>0</v>
      </c>
      <c r="R279">
        <f>'5a - Savings Tracker'!S321</f>
        <v>0</v>
      </c>
      <c r="S279">
        <f>'5a - Savings Tracker'!T321</f>
        <v>0</v>
      </c>
      <c r="T279">
        <f>'5a - Savings Tracker'!U321</f>
        <v>0</v>
      </c>
      <c r="U279">
        <f>'5a - Savings Tracker'!V321</f>
        <v>0</v>
      </c>
      <c r="V279">
        <f>'5a - Savings Tracker'!W321</f>
        <v>0</v>
      </c>
      <c r="W279">
        <f>'5a - Savings Tracker'!X321</f>
        <v>0</v>
      </c>
      <c r="X279">
        <f>'5a - Savings Tracker'!Y321</f>
        <v>0</v>
      </c>
      <c r="Y279">
        <f>'5a - Savings Tracker'!Z321</f>
        <v>0</v>
      </c>
      <c r="Z279">
        <f>'5a - Savings Tracker'!AA321</f>
        <v>0</v>
      </c>
      <c r="AA279">
        <f>'5a - Savings Tracker'!AB321</f>
        <v>0</v>
      </c>
      <c r="AB279">
        <f>'5a - Savings Tracker'!AC321</f>
        <v>0</v>
      </c>
      <c r="AC279">
        <f>'5a - Savings Tracker'!AD321</f>
        <v>0</v>
      </c>
      <c r="AD279" t="str">
        <f>'5a - Savings Tracker'!AE321</f>
        <v/>
      </c>
      <c r="AE279" t="str">
        <f>'5a - Savings Tracker'!AF321</f>
        <v/>
      </c>
      <c r="AF279" t="str">
        <f>'5a - Savings Tracker'!AG321</f>
        <v/>
      </c>
      <c r="AG279" t="str">
        <f>'5a - Savings Tracker'!AH321</f>
        <v/>
      </c>
      <c r="AH279" t="str">
        <f>'5a - Savings Tracker'!AI321</f>
        <v/>
      </c>
      <c r="AI279" t="str">
        <f>'5a - Savings Tracker'!AJ321</f>
        <v/>
      </c>
      <c r="AJ279" t="str">
        <f>'5a - Savings Tracker'!AK321</f>
        <v/>
      </c>
      <c r="AK279" t="str">
        <f>'5a - Savings Tracker'!AL321</f>
        <v/>
      </c>
    </row>
    <row r="280" spans="1:37">
      <c r="A280">
        <f>'5a - Savings Tracker'!A322</f>
        <v>279</v>
      </c>
      <c r="B280" t="str">
        <f>'5a - Savings Tracker'!B322</f>
        <v>Swansea Bay UHB</v>
      </c>
      <c r="C280">
        <f>'5a - Savings Tracker'!C322</f>
        <v>0</v>
      </c>
      <c r="D280">
        <f>'5a - Savings Tracker'!D322</f>
        <v>0</v>
      </c>
      <c r="E280">
        <f>'5a - Savings Tracker'!E322</f>
        <v>0</v>
      </c>
      <c r="F280">
        <f>'5a - Savings Tracker'!F322</f>
        <v>0</v>
      </c>
      <c r="G280">
        <f>'5a - Savings Tracker'!G322</f>
        <v>0</v>
      </c>
      <c r="H280">
        <f>'5a - Savings Tracker'!H322</f>
        <v>0</v>
      </c>
      <c r="I280">
        <f>'5a - Savings Tracker'!J322</f>
        <v>0</v>
      </c>
      <c r="J280">
        <f>'5a - Savings Tracker'!K322</f>
        <v>0</v>
      </c>
      <c r="K280">
        <f>'5a - Savings Tracker'!L322</f>
        <v>0</v>
      </c>
      <c r="L280">
        <f>'5a - Savings Tracker'!M322</f>
        <v>0</v>
      </c>
      <c r="M280">
        <f>'5a - Savings Tracker'!N322</f>
        <v>0</v>
      </c>
      <c r="N280">
        <f>'5a - Savings Tracker'!O322</f>
        <v>0</v>
      </c>
      <c r="O280">
        <f>'5a - Savings Tracker'!P322</f>
        <v>0</v>
      </c>
      <c r="P280">
        <f>'5a - Savings Tracker'!Q322</f>
        <v>0</v>
      </c>
      <c r="Q280">
        <f>'5a - Savings Tracker'!R322</f>
        <v>0</v>
      </c>
      <c r="R280">
        <f>'5a - Savings Tracker'!S322</f>
        <v>0</v>
      </c>
      <c r="S280">
        <f>'5a - Savings Tracker'!T322</f>
        <v>0</v>
      </c>
      <c r="T280">
        <f>'5a - Savings Tracker'!U322</f>
        <v>0</v>
      </c>
      <c r="U280">
        <f>'5a - Savings Tracker'!V322</f>
        <v>0</v>
      </c>
      <c r="V280">
        <f>'5a - Savings Tracker'!W322</f>
        <v>0</v>
      </c>
      <c r="W280">
        <f>'5a - Savings Tracker'!X322</f>
        <v>0</v>
      </c>
      <c r="X280">
        <f>'5a - Savings Tracker'!Y322</f>
        <v>0</v>
      </c>
      <c r="Y280">
        <f>'5a - Savings Tracker'!Z322</f>
        <v>0</v>
      </c>
      <c r="Z280">
        <f>'5a - Savings Tracker'!AA322</f>
        <v>0</v>
      </c>
      <c r="AA280">
        <f>'5a - Savings Tracker'!AB322</f>
        <v>0</v>
      </c>
      <c r="AB280">
        <f>'5a - Savings Tracker'!AC322</f>
        <v>0</v>
      </c>
      <c r="AC280">
        <f>'5a - Savings Tracker'!AD322</f>
        <v>0</v>
      </c>
      <c r="AD280" t="str">
        <f>'5a - Savings Tracker'!AE322</f>
        <v/>
      </c>
      <c r="AE280" t="str">
        <f>'5a - Savings Tracker'!AF322</f>
        <v/>
      </c>
      <c r="AF280" t="str">
        <f>'5a - Savings Tracker'!AG322</f>
        <v/>
      </c>
      <c r="AG280" t="str">
        <f>'5a - Savings Tracker'!AH322</f>
        <v/>
      </c>
      <c r="AH280" t="str">
        <f>'5a - Savings Tracker'!AI322</f>
        <v/>
      </c>
      <c r="AI280" t="str">
        <f>'5a - Savings Tracker'!AJ322</f>
        <v/>
      </c>
      <c r="AJ280" t="str">
        <f>'5a - Savings Tracker'!AK322</f>
        <v/>
      </c>
      <c r="AK280" t="str">
        <f>'5a - Savings Tracker'!AL322</f>
        <v/>
      </c>
    </row>
    <row r="281" spans="1:37">
      <c r="A281">
        <f>'5a - Savings Tracker'!A323</f>
        <v>280</v>
      </c>
      <c r="B281" t="str">
        <f>'5a - Savings Tracker'!B323</f>
        <v>Swansea Bay UHB</v>
      </c>
      <c r="C281">
        <f>'5a - Savings Tracker'!C323</f>
        <v>0</v>
      </c>
      <c r="D281">
        <f>'5a - Savings Tracker'!D323</f>
        <v>0</v>
      </c>
      <c r="E281">
        <f>'5a - Savings Tracker'!E323</f>
        <v>0</v>
      </c>
      <c r="F281">
        <f>'5a - Savings Tracker'!F323</f>
        <v>0</v>
      </c>
      <c r="G281">
        <f>'5a - Savings Tracker'!G323</f>
        <v>0</v>
      </c>
      <c r="H281">
        <f>'5a - Savings Tracker'!H323</f>
        <v>0</v>
      </c>
      <c r="I281">
        <f>'5a - Savings Tracker'!J323</f>
        <v>0</v>
      </c>
      <c r="J281">
        <f>'5a - Savings Tracker'!K323</f>
        <v>0</v>
      </c>
      <c r="K281">
        <f>'5a - Savings Tracker'!L323</f>
        <v>0</v>
      </c>
      <c r="L281">
        <f>'5a - Savings Tracker'!M323</f>
        <v>0</v>
      </c>
      <c r="M281">
        <f>'5a - Savings Tracker'!N323</f>
        <v>0</v>
      </c>
      <c r="N281">
        <f>'5a - Savings Tracker'!O323</f>
        <v>0</v>
      </c>
      <c r="O281">
        <f>'5a - Savings Tracker'!P323</f>
        <v>0</v>
      </c>
      <c r="P281">
        <f>'5a - Savings Tracker'!Q323</f>
        <v>0</v>
      </c>
      <c r="Q281">
        <f>'5a - Savings Tracker'!R323</f>
        <v>0</v>
      </c>
      <c r="R281">
        <f>'5a - Savings Tracker'!S323</f>
        <v>0</v>
      </c>
      <c r="S281">
        <f>'5a - Savings Tracker'!T323</f>
        <v>0</v>
      </c>
      <c r="T281">
        <f>'5a - Savings Tracker'!U323</f>
        <v>0</v>
      </c>
      <c r="U281">
        <f>'5a - Savings Tracker'!V323</f>
        <v>0</v>
      </c>
      <c r="V281">
        <f>'5a - Savings Tracker'!W323</f>
        <v>0</v>
      </c>
      <c r="W281">
        <f>'5a - Savings Tracker'!X323</f>
        <v>0</v>
      </c>
      <c r="X281">
        <f>'5a - Savings Tracker'!Y323</f>
        <v>0</v>
      </c>
      <c r="Y281">
        <f>'5a - Savings Tracker'!Z323</f>
        <v>0</v>
      </c>
      <c r="Z281">
        <f>'5a - Savings Tracker'!AA323</f>
        <v>0</v>
      </c>
      <c r="AA281">
        <f>'5a - Savings Tracker'!AB323</f>
        <v>0</v>
      </c>
      <c r="AB281">
        <f>'5a - Savings Tracker'!AC323</f>
        <v>0</v>
      </c>
      <c r="AC281">
        <f>'5a - Savings Tracker'!AD323</f>
        <v>0</v>
      </c>
      <c r="AD281" t="str">
        <f>'5a - Savings Tracker'!AE323</f>
        <v/>
      </c>
      <c r="AE281" t="str">
        <f>'5a - Savings Tracker'!AF323</f>
        <v/>
      </c>
      <c r="AF281" t="str">
        <f>'5a - Savings Tracker'!AG323</f>
        <v/>
      </c>
      <c r="AG281" t="str">
        <f>'5a - Savings Tracker'!AH323</f>
        <v/>
      </c>
      <c r="AH281" t="str">
        <f>'5a - Savings Tracker'!AI323</f>
        <v/>
      </c>
      <c r="AI281" t="str">
        <f>'5a - Savings Tracker'!AJ323</f>
        <v/>
      </c>
      <c r="AJ281" t="str">
        <f>'5a - Savings Tracker'!AK323</f>
        <v/>
      </c>
      <c r="AK281" t="str">
        <f>'5a - Savings Tracker'!AL323</f>
        <v/>
      </c>
    </row>
    <row r="282" spans="1:37">
      <c r="A282">
        <f>'5a - Savings Tracker'!A324</f>
        <v>281</v>
      </c>
      <c r="B282" t="str">
        <f>'5a - Savings Tracker'!B324</f>
        <v>Swansea Bay UHB</v>
      </c>
      <c r="C282">
        <f>'5a - Savings Tracker'!C324</f>
        <v>0</v>
      </c>
      <c r="D282">
        <f>'5a - Savings Tracker'!D324</f>
        <v>0</v>
      </c>
      <c r="E282">
        <f>'5a - Savings Tracker'!E324</f>
        <v>0</v>
      </c>
      <c r="F282">
        <f>'5a - Savings Tracker'!F324</f>
        <v>0</v>
      </c>
      <c r="G282">
        <f>'5a - Savings Tracker'!G324</f>
        <v>0</v>
      </c>
      <c r="H282">
        <f>'5a - Savings Tracker'!H324</f>
        <v>0</v>
      </c>
      <c r="I282">
        <f>'5a - Savings Tracker'!J324</f>
        <v>0</v>
      </c>
      <c r="J282">
        <f>'5a - Savings Tracker'!K324</f>
        <v>0</v>
      </c>
      <c r="K282">
        <f>'5a - Savings Tracker'!L324</f>
        <v>0</v>
      </c>
      <c r="L282">
        <f>'5a - Savings Tracker'!M324</f>
        <v>0</v>
      </c>
      <c r="M282">
        <f>'5a - Savings Tracker'!N324</f>
        <v>0</v>
      </c>
      <c r="N282">
        <f>'5a - Savings Tracker'!O324</f>
        <v>0</v>
      </c>
      <c r="O282">
        <f>'5a - Savings Tracker'!P324</f>
        <v>0</v>
      </c>
      <c r="P282">
        <f>'5a - Savings Tracker'!Q324</f>
        <v>0</v>
      </c>
      <c r="Q282">
        <f>'5a - Savings Tracker'!R324</f>
        <v>0</v>
      </c>
      <c r="R282">
        <f>'5a - Savings Tracker'!S324</f>
        <v>0</v>
      </c>
      <c r="S282">
        <f>'5a - Savings Tracker'!T324</f>
        <v>0</v>
      </c>
      <c r="T282">
        <f>'5a - Savings Tracker'!U324</f>
        <v>0</v>
      </c>
      <c r="U282">
        <f>'5a - Savings Tracker'!V324</f>
        <v>0</v>
      </c>
      <c r="V282">
        <f>'5a - Savings Tracker'!W324</f>
        <v>0</v>
      </c>
      <c r="W282">
        <f>'5a - Savings Tracker'!X324</f>
        <v>0</v>
      </c>
      <c r="X282">
        <f>'5a - Savings Tracker'!Y324</f>
        <v>0</v>
      </c>
      <c r="Y282">
        <f>'5a - Savings Tracker'!Z324</f>
        <v>0</v>
      </c>
      <c r="Z282">
        <f>'5a - Savings Tracker'!AA324</f>
        <v>0</v>
      </c>
      <c r="AA282">
        <f>'5a - Savings Tracker'!AB324</f>
        <v>0</v>
      </c>
      <c r="AB282">
        <f>'5a - Savings Tracker'!AC324</f>
        <v>0</v>
      </c>
      <c r="AC282">
        <f>'5a - Savings Tracker'!AD324</f>
        <v>0</v>
      </c>
      <c r="AD282" t="str">
        <f>'5a - Savings Tracker'!AE324</f>
        <v/>
      </c>
      <c r="AE282" t="str">
        <f>'5a - Savings Tracker'!AF324</f>
        <v/>
      </c>
      <c r="AF282" t="str">
        <f>'5a - Savings Tracker'!AG324</f>
        <v/>
      </c>
      <c r="AG282" t="str">
        <f>'5a - Savings Tracker'!AH324</f>
        <v/>
      </c>
      <c r="AH282" t="str">
        <f>'5a - Savings Tracker'!AI324</f>
        <v/>
      </c>
      <c r="AI282" t="str">
        <f>'5a - Savings Tracker'!AJ324</f>
        <v/>
      </c>
      <c r="AJ282" t="str">
        <f>'5a - Savings Tracker'!AK324</f>
        <v/>
      </c>
      <c r="AK282" t="str">
        <f>'5a - Savings Tracker'!AL324</f>
        <v/>
      </c>
    </row>
    <row r="283" spans="1:37">
      <c r="A283">
        <f>'5a - Savings Tracker'!A325</f>
        <v>282</v>
      </c>
      <c r="B283" t="str">
        <f>'5a - Savings Tracker'!B325</f>
        <v>Swansea Bay UHB</v>
      </c>
      <c r="C283">
        <f>'5a - Savings Tracker'!C325</f>
        <v>0</v>
      </c>
      <c r="D283">
        <f>'5a - Savings Tracker'!D325</f>
        <v>0</v>
      </c>
      <c r="E283">
        <f>'5a - Savings Tracker'!E325</f>
        <v>0</v>
      </c>
      <c r="F283">
        <f>'5a - Savings Tracker'!F325</f>
        <v>0</v>
      </c>
      <c r="G283">
        <f>'5a - Savings Tracker'!G325</f>
        <v>0</v>
      </c>
      <c r="H283">
        <f>'5a - Savings Tracker'!H325</f>
        <v>0</v>
      </c>
      <c r="I283">
        <f>'5a - Savings Tracker'!J325</f>
        <v>0</v>
      </c>
      <c r="J283">
        <f>'5a - Savings Tracker'!K325</f>
        <v>0</v>
      </c>
      <c r="K283">
        <f>'5a - Savings Tracker'!L325</f>
        <v>0</v>
      </c>
      <c r="L283">
        <f>'5a - Savings Tracker'!M325</f>
        <v>0</v>
      </c>
      <c r="M283">
        <f>'5a - Savings Tracker'!N325</f>
        <v>0</v>
      </c>
      <c r="N283">
        <f>'5a - Savings Tracker'!O325</f>
        <v>0</v>
      </c>
      <c r="O283">
        <f>'5a - Savings Tracker'!P325</f>
        <v>0</v>
      </c>
      <c r="P283">
        <f>'5a - Savings Tracker'!Q325</f>
        <v>0</v>
      </c>
      <c r="Q283">
        <f>'5a - Savings Tracker'!R325</f>
        <v>0</v>
      </c>
      <c r="R283">
        <f>'5a - Savings Tracker'!S325</f>
        <v>0</v>
      </c>
      <c r="S283">
        <f>'5a - Savings Tracker'!T325</f>
        <v>0</v>
      </c>
      <c r="T283">
        <f>'5a - Savings Tracker'!U325</f>
        <v>0</v>
      </c>
      <c r="U283">
        <f>'5a - Savings Tracker'!V325</f>
        <v>0</v>
      </c>
      <c r="V283">
        <f>'5a - Savings Tracker'!W325</f>
        <v>0</v>
      </c>
      <c r="W283">
        <f>'5a - Savings Tracker'!X325</f>
        <v>0</v>
      </c>
      <c r="X283">
        <f>'5a - Savings Tracker'!Y325</f>
        <v>0</v>
      </c>
      <c r="Y283">
        <f>'5a - Savings Tracker'!Z325</f>
        <v>0</v>
      </c>
      <c r="Z283">
        <f>'5a - Savings Tracker'!AA325</f>
        <v>0</v>
      </c>
      <c r="AA283">
        <f>'5a - Savings Tracker'!AB325</f>
        <v>0</v>
      </c>
      <c r="AB283">
        <f>'5a - Savings Tracker'!AC325</f>
        <v>0</v>
      </c>
      <c r="AC283">
        <f>'5a - Savings Tracker'!AD325</f>
        <v>0</v>
      </c>
      <c r="AD283" t="str">
        <f>'5a - Savings Tracker'!AE325</f>
        <v/>
      </c>
      <c r="AE283" t="str">
        <f>'5a - Savings Tracker'!AF325</f>
        <v/>
      </c>
      <c r="AF283" t="str">
        <f>'5a - Savings Tracker'!AG325</f>
        <v/>
      </c>
      <c r="AG283" t="str">
        <f>'5a - Savings Tracker'!AH325</f>
        <v/>
      </c>
      <c r="AH283" t="str">
        <f>'5a - Savings Tracker'!AI325</f>
        <v/>
      </c>
      <c r="AI283" t="str">
        <f>'5a - Savings Tracker'!AJ325</f>
        <v/>
      </c>
      <c r="AJ283" t="str">
        <f>'5a - Savings Tracker'!AK325</f>
        <v/>
      </c>
      <c r="AK283" t="str">
        <f>'5a - Savings Tracker'!AL325</f>
        <v/>
      </c>
    </row>
    <row r="284" spans="1:37">
      <c r="A284">
        <f>'5a - Savings Tracker'!A326</f>
        <v>283</v>
      </c>
      <c r="B284" t="str">
        <f>'5a - Savings Tracker'!B326</f>
        <v>Swansea Bay UHB</v>
      </c>
      <c r="C284">
        <f>'5a - Savings Tracker'!C326</f>
        <v>0</v>
      </c>
      <c r="D284">
        <f>'5a - Savings Tracker'!D326</f>
        <v>0</v>
      </c>
      <c r="E284">
        <f>'5a - Savings Tracker'!E326</f>
        <v>0</v>
      </c>
      <c r="F284">
        <f>'5a - Savings Tracker'!F326</f>
        <v>0</v>
      </c>
      <c r="G284">
        <f>'5a - Savings Tracker'!G326</f>
        <v>0</v>
      </c>
      <c r="H284">
        <f>'5a - Savings Tracker'!H326</f>
        <v>0</v>
      </c>
      <c r="I284">
        <f>'5a - Savings Tracker'!J326</f>
        <v>0</v>
      </c>
      <c r="J284">
        <f>'5a - Savings Tracker'!K326</f>
        <v>0</v>
      </c>
      <c r="K284">
        <f>'5a - Savings Tracker'!L326</f>
        <v>0</v>
      </c>
      <c r="L284">
        <f>'5a - Savings Tracker'!M326</f>
        <v>0</v>
      </c>
      <c r="M284">
        <f>'5a - Savings Tracker'!N326</f>
        <v>0</v>
      </c>
      <c r="N284">
        <f>'5a - Savings Tracker'!O326</f>
        <v>0</v>
      </c>
      <c r="O284">
        <f>'5a - Savings Tracker'!P326</f>
        <v>0</v>
      </c>
      <c r="P284">
        <f>'5a - Savings Tracker'!Q326</f>
        <v>0</v>
      </c>
      <c r="Q284">
        <f>'5a - Savings Tracker'!R326</f>
        <v>0</v>
      </c>
      <c r="R284">
        <f>'5a - Savings Tracker'!S326</f>
        <v>0</v>
      </c>
      <c r="S284">
        <f>'5a - Savings Tracker'!T326</f>
        <v>0</v>
      </c>
      <c r="T284">
        <f>'5a - Savings Tracker'!U326</f>
        <v>0</v>
      </c>
      <c r="U284">
        <f>'5a - Savings Tracker'!V326</f>
        <v>0</v>
      </c>
      <c r="V284">
        <f>'5a - Savings Tracker'!W326</f>
        <v>0</v>
      </c>
      <c r="W284">
        <f>'5a - Savings Tracker'!X326</f>
        <v>0</v>
      </c>
      <c r="X284">
        <f>'5a - Savings Tracker'!Y326</f>
        <v>0</v>
      </c>
      <c r="Y284">
        <f>'5a - Savings Tracker'!Z326</f>
        <v>0</v>
      </c>
      <c r="Z284">
        <f>'5a - Savings Tracker'!AA326</f>
        <v>0</v>
      </c>
      <c r="AA284">
        <f>'5a - Savings Tracker'!AB326</f>
        <v>0</v>
      </c>
      <c r="AB284">
        <f>'5a - Savings Tracker'!AC326</f>
        <v>0</v>
      </c>
      <c r="AC284">
        <f>'5a - Savings Tracker'!AD326</f>
        <v>0</v>
      </c>
      <c r="AD284" t="str">
        <f>'5a - Savings Tracker'!AE326</f>
        <v/>
      </c>
      <c r="AE284" t="str">
        <f>'5a - Savings Tracker'!AF326</f>
        <v/>
      </c>
      <c r="AF284" t="str">
        <f>'5a - Savings Tracker'!AG326</f>
        <v/>
      </c>
      <c r="AG284" t="str">
        <f>'5a - Savings Tracker'!AH326</f>
        <v/>
      </c>
      <c r="AH284" t="str">
        <f>'5a - Savings Tracker'!AI326</f>
        <v/>
      </c>
      <c r="AI284" t="str">
        <f>'5a - Savings Tracker'!AJ326</f>
        <v/>
      </c>
      <c r="AJ284" t="str">
        <f>'5a - Savings Tracker'!AK326</f>
        <v/>
      </c>
      <c r="AK284" t="str">
        <f>'5a - Savings Tracker'!AL326</f>
        <v/>
      </c>
    </row>
    <row r="285" spans="1:37">
      <c r="A285">
        <f>'5a - Savings Tracker'!A327</f>
        <v>284</v>
      </c>
      <c r="B285" t="str">
        <f>'5a - Savings Tracker'!B327</f>
        <v>Swansea Bay UHB</v>
      </c>
      <c r="C285">
        <f>'5a - Savings Tracker'!C327</f>
        <v>0</v>
      </c>
      <c r="D285">
        <f>'5a - Savings Tracker'!D327</f>
        <v>0</v>
      </c>
      <c r="E285">
        <f>'5a - Savings Tracker'!E327</f>
        <v>0</v>
      </c>
      <c r="F285">
        <f>'5a - Savings Tracker'!F327</f>
        <v>0</v>
      </c>
      <c r="G285">
        <f>'5a - Savings Tracker'!G327</f>
        <v>0</v>
      </c>
      <c r="H285">
        <f>'5a - Savings Tracker'!H327</f>
        <v>0</v>
      </c>
      <c r="I285">
        <f>'5a - Savings Tracker'!J327</f>
        <v>0</v>
      </c>
      <c r="J285">
        <f>'5a - Savings Tracker'!K327</f>
        <v>0</v>
      </c>
      <c r="K285">
        <f>'5a - Savings Tracker'!L327</f>
        <v>0</v>
      </c>
      <c r="L285">
        <f>'5a - Savings Tracker'!M327</f>
        <v>0</v>
      </c>
      <c r="M285">
        <f>'5a - Savings Tracker'!N327</f>
        <v>0</v>
      </c>
      <c r="N285">
        <f>'5a - Savings Tracker'!O327</f>
        <v>0</v>
      </c>
      <c r="O285">
        <f>'5a - Savings Tracker'!P327</f>
        <v>0</v>
      </c>
      <c r="P285">
        <f>'5a - Savings Tracker'!Q327</f>
        <v>0</v>
      </c>
      <c r="Q285">
        <f>'5a - Savings Tracker'!R327</f>
        <v>0</v>
      </c>
      <c r="R285">
        <f>'5a - Savings Tracker'!S327</f>
        <v>0</v>
      </c>
      <c r="S285">
        <f>'5a - Savings Tracker'!T327</f>
        <v>0</v>
      </c>
      <c r="T285">
        <f>'5a - Savings Tracker'!U327</f>
        <v>0</v>
      </c>
      <c r="U285">
        <f>'5a - Savings Tracker'!V327</f>
        <v>0</v>
      </c>
      <c r="V285">
        <f>'5a - Savings Tracker'!W327</f>
        <v>0</v>
      </c>
      <c r="W285">
        <f>'5a - Savings Tracker'!X327</f>
        <v>0</v>
      </c>
      <c r="X285">
        <f>'5a - Savings Tracker'!Y327</f>
        <v>0</v>
      </c>
      <c r="Y285">
        <f>'5a - Savings Tracker'!Z327</f>
        <v>0</v>
      </c>
      <c r="Z285">
        <f>'5a - Savings Tracker'!AA327</f>
        <v>0</v>
      </c>
      <c r="AA285">
        <f>'5a - Savings Tracker'!AB327</f>
        <v>0</v>
      </c>
      <c r="AB285">
        <f>'5a - Savings Tracker'!AC327</f>
        <v>0</v>
      </c>
      <c r="AC285">
        <f>'5a - Savings Tracker'!AD327</f>
        <v>0</v>
      </c>
      <c r="AD285" t="str">
        <f>'5a - Savings Tracker'!AE327</f>
        <v/>
      </c>
      <c r="AE285" t="str">
        <f>'5a - Savings Tracker'!AF327</f>
        <v/>
      </c>
      <c r="AF285" t="str">
        <f>'5a - Savings Tracker'!AG327</f>
        <v/>
      </c>
      <c r="AG285" t="str">
        <f>'5a - Savings Tracker'!AH327</f>
        <v/>
      </c>
      <c r="AH285" t="str">
        <f>'5a - Savings Tracker'!AI327</f>
        <v/>
      </c>
      <c r="AI285" t="str">
        <f>'5a - Savings Tracker'!AJ327</f>
        <v/>
      </c>
      <c r="AJ285" t="str">
        <f>'5a - Savings Tracker'!AK327</f>
        <v/>
      </c>
      <c r="AK285" t="str">
        <f>'5a - Savings Tracker'!AL327</f>
        <v/>
      </c>
    </row>
    <row r="286" spans="1:37">
      <c r="A286">
        <f>'5a - Savings Tracker'!A328</f>
        <v>285</v>
      </c>
      <c r="B286" t="str">
        <f>'5a - Savings Tracker'!B328</f>
        <v>Swansea Bay UHB</v>
      </c>
      <c r="C286">
        <f>'5a - Savings Tracker'!C328</f>
        <v>0</v>
      </c>
      <c r="D286">
        <f>'5a - Savings Tracker'!D328</f>
        <v>0</v>
      </c>
      <c r="E286">
        <f>'5a - Savings Tracker'!E328</f>
        <v>0</v>
      </c>
      <c r="F286">
        <f>'5a - Savings Tracker'!F328</f>
        <v>0</v>
      </c>
      <c r="G286">
        <f>'5a - Savings Tracker'!G328</f>
        <v>0</v>
      </c>
      <c r="H286">
        <f>'5a - Savings Tracker'!H328</f>
        <v>0</v>
      </c>
      <c r="I286">
        <f>'5a - Savings Tracker'!J328</f>
        <v>0</v>
      </c>
      <c r="J286">
        <f>'5a - Savings Tracker'!K328</f>
        <v>0</v>
      </c>
      <c r="K286">
        <f>'5a - Savings Tracker'!L328</f>
        <v>0</v>
      </c>
      <c r="L286">
        <f>'5a - Savings Tracker'!M328</f>
        <v>0</v>
      </c>
      <c r="M286">
        <f>'5a - Savings Tracker'!N328</f>
        <v>0</v>
      </c>
      <c r="N286">
        <f>'5a - Savings Tracker'!O328</f>
        <v>0</v>
      </c>
      <c r="O286">
        <f>'5a - Savings Tracker'!P328</f>
        <v>0</v>
      </c>
      <c r="P286">
        <f>'5a - Savings Tracker'!Q328</f>
        <v>0</v>
      </c>
      <c r="Q286">
        <f>'5a - Savings Tracker'!R328</f>
        <v>0</v>
      </c>
      <c r="R286">
        <f>'5a - Savings Tracker'!S328</f>
        <v>0</v>
      </c>
      <c r="S286">
        <f>'5a - Savings Tracker'!T328</f>
        <v>0</v>
      </c>
      <c r="T286">
        <f>'5a - Savings Tracker'!U328</f>
        <v>0</v>
      </c>
      <c r="U286">
        <f>'5a - Savings Tracker'!V328</f>
        <v>0</v>
      </c>
      <c r="V286">
        <f>'5a - Savings Tracker'!W328</f>
        <v>0</v>
      </c>
      <c r="W286">
        <f>'5a - Savings Tracker'!X328</f>
        <v>0</v>
      </c>
      <c r="X286">
        <f>'5a - Savings Tracker'!Y328</f>
        <v>0</v>
      </c>
      <c r="Y286">
        <f>'5a - Savings Tracker'!Z328</f>
        <v>0</v>
      </c>
      <c r="Z286">
        <f>'5a - Savings Tracker'!AA328</f>
        <v>0</v>
      </c>
      <c r="AA286">
        <f>'5a - Savings Tracker'!AB328</f>
        <v>0</v>
      </c>
      <c r="AB286">
        <f>'5a - Savings Tracker'!AC328</f>
        <v>0</v>
      </c>
      <c r="AC286">
        <f>'5a - Savings Tracker'!AD328</f>
        <v>0</v>
      </c>
      <c r="AD286" t="str">
        <f>'5a - Savings Tracker'!AE328</f>
        <v/>
      </c>
      <c r="AE286" t="str">
        <f>'5a - Savings Tracker'!AF328</f>
        <v/>
      </c>
      <c r="AF286" t="str">
        <f>'5a - Savings Tracker'!AG328</f>
        <v/>
      </c>
      <c r="AG286" t="str">
        <f>'5a - Savings Tracker'!AH328</f>
        <v/>
      </c>
      <c r="AH286" t="str">
        <f>'5a - Savings Tracker'!AI328</f>
        <v/>
      </c>
      <c r="AI286" t="str">
        <f>'5a - Savings Tracker'!AJ328</f>
        <v/>
      </c>
      <c r="AJ286" t="str">
        <f>'5a - Savings Tracker'!AK328</f>
        <v/>
      </c>
      <c r="AK286" t="str">
        <f>'5a - Savings Tracker'!AL328</f>
        <v/>
      </c>
    </row>
    <row r="287" spans="1:37">
      <c r="A287">
        <f>'5a - Savings Tracker'!A329</f>
        <v>286</v>
      </c>
      <c r="B287" t="str">
        <f>'5a - Savings Tracker'!B329</f>
        <v>Swansea Bay UHB</v>
      </c>
      <c r="C287">
        <f>'5a - Savings Tracker'!C329</f>
        <v>0</v>
      </c>
      <c r="D287">
        <f>'5a - Savings Tracker'!D329</f>
        <v>0</v>
      </c>
      <c r="E287">
        <f>'5a - Savings Tracker'!E329</f>
        <v>0</v>
      </c>
      <c r="F287">
        <f>'5a - Savings Tracker'!F329</f>
        <v>0</v>
      </c>
      <c r="G287">
        <f>'5a - Savings Tracker'!G329</f>
        <v>0</v>
      </c>
      <c r="H287">
        <f>'5a - Savings Tracker'!H329</f>
        <v>0</v>
      </c>
      <c r="I287">
        <f>'5a - Savings Tracker'!J329</f>
        <v>0</v>
      </c>
      <c r="J287">
        <f>'5a - Savings Tracker'!K329</f>
        <v>0</v>
      </c>
      <c r="K287">
        <f>'5a - Savings Tracker'!L329</f>
        <v>0</v>
      </c>
      <c r="L287">
        <f>'5a - Savings Tracker'!M329</f>
        <v>0</v>
      </c>
      <c r="M287">
        <f>'5a - Savings Tracker'!N329</f>
        <v>0</v>
      </c>
      <c r="N287">
        <f>'5a - Savings Tracker'!O329</f>
        <v>0</v>
      </c>
      <c r="O287">
        <f>'5a - Savings Tracker'!P329</f>
        <v>0</v>
      </c>
      <c r="P287">
        <f>'5a - Savings Tracker'!Q329</f>
        <v>0</v>
      </c>
      <c r="Q287">
        <f>'5a - Savings Tracker'!R329</f>
        <v>0</v>
      </c>
      <c r="R287">
        <f>'5a - Savings Tracker'!S329</f>
        <v>0</v>
      </c>
      <c r="S287">
        <f>'5a - Savings Tracker'!T329</f>
        <v>0</v>
      </c>
      <c r="T287">
        <f>'5a - Savings Tracker'!U329</f>
        <v>0</v>
      </c>
      <c r="U287">
        <f>'5a - Savings Tracker'!V329</f>
        <v>0</v>
      </c>
      <c r="V287">
        <f>'5a - Savings Tracker'!W329</f>
        <v>0</v>
      </c>
      <c r="W287">
        <f>'5a - Savings Tracker'!X329</f>
        <v>0</v>
      </c>
      <c r="X287">
        <f>'5a - Savings Tracker'!Y329</f>
        <v>0</v>
      </c>
      <c r="Y287">
        <f>'5a - Savings Tracker'!Z329</f>
        <v>0</v>
      </c>
      <c r="Z287">
        <f>'5a - Savings Tracker'!AA329</f>
        <v>0</v>
      </c>
      <c r="AA287">
        <f>'5a - Savings Tracker'!AB329</f>
        <v>0</v>
      </c>
      <c r="AB287">
        <f>'5a - Savings Tracker'!AC329</f>
        <v>0</v>
      </c>
      <c r="AC287">
        <f>'5a - Savings Tracker'!AD329</f>
        <v>0</v>
      </c>
      <c r="AD287" t="str">
        <f>'5a - Savings Tracker'!AE329</f>
        <v/>
      </c>
      <c r="AE287" t="str">
        <f>'5a - Savings Tracker'!AF329</f>
        <v/>
      </c>
      <c r="AF287" t="str">
        <f>'5a - Savings Tracker'!AG329</f>
        <v/>
      </c>
      <c r="AG287" t="str">
        <f>'5a - Savings Tracker'!AH329</f>
        <v/>
      </c>
      <c r="AH287" t="str">
        <f>'5a - Savings Tracker'!AI329</f>
        <v/>
      </c>
      <c r="AI287" t="str">
        <f>'5a - Savings Tracker'!AJ329</f>
        <v/>
      </c>
      <c r="AJ287" t="str">
        <f>'5a - Savings Tracker'!AK329</f>
        <v/>
      </c>
      <c r="AK287" t="str">
        <f>'5a - Savings Tracker'!AL329</f>
        <v/>
      </c>
    </row>
    <row r="288" spans="1:37">
      <c r="A288">
        <f>'5a - Savings Tracker'!A330</f>
        <v>287</v>
      </c>
      <c r="B288" t="str">
        <f>'5a - Savings Tracker'!B330</f>
        <v>Swansea Bay UHB</v>
      </c>
      <c r="C288">
        <f>'5a - Savings Tracker'!C330</f>
        <v>0</v>
      </c>
      <c r="D288">
        <f>'5a - Savings Tracker'!D330</f>
        <v>0</v>
      </c>
      <c r="E288">
        <f>'5a - Savings Tracker'!E330</f>
        <v>0</v>
      </c>
      <c r="F288">
        <f>'5a - Savings Tracker'!F330</f>
        <v>0</v>
      </c>
      <c r="G288">
        <f>'5a - Savings Tracker'!G330</f>
        <v>0</v>
      </c>
      <c r="H288">
        <f>'5a - Savings Tracker'!H330</f>
        <v>0</v>
      </c>
      <c r="I288">
        <f>'5a - Savings Tracker'!J330</f>
        <v>0</v>
      </c>
      <c r="J288">
        <f>'5a - Savings Tracker'!K330</f>
        <v>0</v>
      </c>
      <c r="K288">
        <f>'5a - Savings Tracker'!L330</f>
        <v>0</v>
      </c>
      <c r="L288">
        <f>'5a - Savings Tracker'!M330</f>
        <v>0</v>
      </c>
      <c r="M288">
        <f>'5a - Savings Tracker'!N330</f>
        <v>0</v>
      </c>
      <c r="N288">
        <f>'5a - Savings Tracker'!O330</f>
        <v>0</v>
      </c>
      <c r="O288">
        <f>'5a - Savings Tracker'!P330</f>
        <v>0</v>
      </c>
      <c r="P288">
        <f>'5a - Savings Tracker'!Q330</f>
        <v>0</v>
      </c>
      <c r="Q288">
        <f>'5a - Savings Tracker'!R330</f>
        <v>0</v>
      </c>
      <c r="R288">
        <f>'5a - Savings Tracker'!S330</f>
        <v>0</v>
      </c>
      <c r="S288">
        <f>'5a - Savings Tracker'!T330</f>
        <v>0</v>
      </c>
      <c r="T288">
        <f>'5a - Savings Tracker'!U330</f>
        <v>0</v>
      </c>
      <c r="U288">
        <f>'5a - Savings Tracker'!V330</f>
        <v>0</v>
      </c>
      <c r="V288">
        <f>'5a - Savings Tracker'!W330</f>
        <v>0</v>
      </c>
      <c r="W288">
        <f>'5a - Savings Tracker'!X330</f>
        <v>0</v>
      </c>
      <c r="X288">
        <f>'5a - Savings Tracker'!Y330</f>
        <v>0</v>
      </c>
      <c r="Y288">
        <f>'5a - Savings Tracker'!Z330</f>
        <v>0</v>
      </c>
      <c r="Z288">
        <f>'5a - Savings Tracker'!AA330</f>
        <v>0</v>
      </c>
      <c r="AA288">
        <f>'5a - Savings Tracker'!AB330</f>
        <v>0</v>
      </c>
      <c r="AB288">
        <f>'5a - Savings Tracker'!AC330</f>
        <v>0</v>
      </c>
      <c r="AC288">
        <f>'5a - Savings Tracker'!AD330</f>
        <v>0</v>
      </c>
      <c r="AD288" t="str">
        <f>'5a - Savings Tracker'!AE330</f>
        <v/>
      </c>
      <c r="AE288" t="str">
        <f>'5a - Savings Tracker'!AF330</f>
        <v/>
      </c>
      <c r="AF288" t="str">
        <f>'5a - Savings Tracker'!AG330</f>
        <v/>
      </c>
      <c r="AG288" t="str">
        <f>'5a - Savings Tracker'!AH330</f>
        <v/>
      </c>
      <c r="AH288" t="str">
        <f>'5a - Savings Tracker'!AI330</f>
        <v/>
      </c>
      <c r="AI288" t="str">
        <f>'5a - Savings Tracker'!AJ330</f>
        <v/>
      </c>
      <c r="AJ288" t="str">
        <f>'5a - Savings Tracker'!AK330</f>
        <v/>
      </c>
      <c r="AK288" t="str">
        <f>'5a - Savings Tracker'!AL330</f>
        <v/>
      </c>
    </row>
    <row r="289" spans="1:37">
      <c r="A289">
        <f>'5a - Savings Tracker'!A331</f>
        <v>288</v>
      </c>
      <c r="B289" t="str">
        <f>'5a - Savings Tracker'!B331</f>
        <v>Swansea Bay UHB</v>
      </c>
      <c r="C289">
        <f>'5a - Savings Tracker'!C331</f>
        <v>0</v>
      </c>
      <c r="D289">
        <f>'5a - Savings Tracker'!D331</f>
        <v>0</v>
      </c>
      <c r="E289">
        <f>'5a - Savings Tracker'!E331</f>
        <v>0</v>
      </c>
      <c r="F289">
        <f>'5a - Savings Tracker'!F331</f>
        <v>0</v>
      </c>
      <c r="G289">
        <f>'5a - Savings Tracker'!G331</f>
        <v>0</v>
      </c>
      <c r="H289">
        <f>'5a - Savings Tracker'!H331</f>
        <v>0</v>
      </c>
      <c r="I289">
        <f>'5a - Savings Tracker'!J331</f>
        <v>0</v>
      </c>
      <c r="J289">
        <f>'5a - Savings Tracker'!K331</f>
        <v>0</v>
      </c>
      <c r="K289">
        <f>'5a - Savings Tracker'!L331</f>
        <v>0</v>
      </c>
      <c r="L289">
        <f>'5a - Savings Tracker'!M331</f>
        <v>0</v>
      </c>
      <c r="M289">
        <f>'5a - Savings Tracker'!N331</f>
        <v>0</v>
      </c>
      <c r="N289">
        <f>'5a - Savings Tracker'!O331</f>
        <v>0</v>
      </c>
      <c r="O289">
        <f>'5a - Savings Tracker'!P331</f>
        <v>0</v>
      </c>
      <c r="P289">
        <f>'5a - Savings Tracker'!Q331</f>
        <v>0</v>
      </c>
      <c r="Q289">
        <f>'5a - Savings Tracker'!R331</f>
        <v>0</v>
      </c>
      <c r="R289">
        <f>'5a - Savings Tracker'!S331</f>
        <v>0</v>
      </c>
      <c r="S289">
        <f>'5a - Savings Tracker'!T331</f>
        <v>0</v>
      </c>
      <c r="T289">
        <f>'5a - Savings Tracker'!U331</f>
        <v>0</v>
      </c>
      <c r="U289">
        <f>'5a - Savings Tracker'!V331</f>
        <v>0</v>
      </c>
      <c r="V289">
        <f>'5a - Savings Tracker'!W331</f>
        <v>0</v>
      </c>
      <c r="W289">
        <f>'5a - Savings Tracker'!X331</f>
        <v>0</v>
      </c>
      <c r="X289">
        <f>'5a - Savings Tracker'!Y331</f>
        <v>0</v>
      </c>
      <c r="Y289">
        <f>'5a - Savings Tracker'!Z331</f>
        <v>0</v>
      </c>
      <c r="Z289">
        <f>'5a - Savings Tracker'!AA331</f>
        <v>0</v>
      </c>
      <c r="AA289">
        <f>'5a - Savings Tracker'!AB331</f>
        <v>0</v>
      </c>
      <c r="AB289">
        <f>'5a - Savings Tracker'!AC331</f>
        <v>0</v>
      </c>
      <c r="AC289">
        <f>'5a - Savings Tracker'!AD331</f>
        <v>0</v>
      </c>
      <c r="AD289" t="str">
        <f>'5a - Savings Tracker'!AE331</f>
        <v/>
      </c>
      <c r="AE289" t="str">
        <f>'5a - Savings Tracker'!AF331</f>
        <v/>
      </c>
      <c r="AF289" t="str">
        <f>'5a - Savings Tracker'!AG331</f>
        <v/>
      </c>
      <c r="AG289" t="str">
        <f>'5a - Savings Tracker'!AH331</f>
        <v/>
      </c>
      <c r="AH289" t="str">
        <f>'5a - Savings Tracker'!AI331</f>
        <v/>
      </c>
      <c r="AI289" t="str">
        <f>'5a - Savings Tracker'!AJ331</f>
        <v/>
      </c>
      <c r="AJ289" t="str">
        <f>'5a - Savings Tracker'!AK331</f>
        <v/>
      </c>
      <c r="AK289" t="str">
        <f>'5a - Savings Tracker'!AL331</f>
        <v/>
      </c>
    </row>
    <row r="290" spans="1:37">
      <c r="A290">
        <f>'5a - Savings Tracker'!A332</f>
        <v>289</v>
      </c>
      <c r="B290" t="str">
        <f>'5a - Savings Tracker'!B332</f>
        <v>Swansea Bay UHB</v>
      </c>
      <c r="C290">
        <f>'5a - Savings Tracker'!C332</f>
        <v>0</v>
      </c>
      <c r="D290">
        <f>'5a - Savings Tracker'!D332</f>
        <v>0</v>
      </c>
      <c r="E290">
        <f>'5a - Savings Tracker'!E332</f>
        <v>0</v>
      </c>
      <c r="F290">
        <f>'5a - Savings Tracker'!F332</f>
        <v>0</v>
      </c>
      <c r="G290">
        <f>'5a - Savings Tracker'!G332</f>
        <v>0</v>
      </c>
      <c r="H290">
        <f>'5a - Savings Tracker'!H332</f>
        <v>0</v>
      </c>
      <c r="I290">
        <f>'5a - Savings Tracker'!J332</f>
        <v>0</v>
      </c>
      <c r="J290">
        <f>'5a - Savings Tracker'!K332</f>
        <v>0</v>
      </c>
      <c r="K290">
        <f>'5a - Savings Tracker'!L332</f>
        <v>0</v>
      </c>
      <c r="L290">
        <f>'5a - Savings Tracker'!M332</f>
        <v>0</v>
      </c>
      <c r="M290">
        <f>'5a - Savings Tracker'!N332</f>
        <v>0</v>
      </c>
      <c r="N290">
        <f>'5a - Savings Tracker'!O332</f>
        <v>0</v>
      </c>
      <c r="O290">
        <f>'5a - Savings Tracker'!P332</f>
        <v>0</v>
      </c>
      <c r="P290">
        <f>'5a - Savings Tracker'!Q332</f>
        <v>0</v>
      </c>
      <c r="Q290">
        <f>'5a - Savings Tracker'!R332</f>
        <v>0</v>
      </c>
      <c r="R290">
        <f>'5a - Savings Tracker'!S332</f>
        <v>0</v>
      </c>
      <c r="S290">
        <f>'5a - Savings Tracker'!T332</f>
        <v>0</v>
      </c>
      <c r="T290">
        <f>'5a - Savings Tracker'!U332</f>
        <v>0</v>
      </c>
      <c r="U290">
        <f>'5a - Savings Tracker'!V332</f>
        <v>0</v>
      </c>
      <c r="V290">
        <f>'5a - Savings Tracker'!W332</f>
        <v>0</v>
      </c>
      <c r="W290">
        <f>'5a - Savings Tracker'!X332</f>
        <v>0</v>
      </c>
      <c r="X290">
        <f>'5a - Savings Tracker'!Y332</f>
        <v>0</v>
      </c>
      <c r="Y290">
        <f>'5a - Savings Tracker'!Z332</f>
        <v>0</v>
      </c>
      <c r="Z290">
        <f>'5a - Savings Tracker'!AA332</f>
        <v>0</v>
      </c>
      <c r="AA290">
        <f>'5a - Savings Tracker'!AB332</f>
        <v>0</v>
      </c>
      <c r="AB290">
        <f>'5a - Savings Tracker'!AC332</f>
        <v>0</v>
      </c>
      <c r="AC290">
        <f>'5a - Savings Tracker'!AD332</f>
        <v>0</v>
      </c>
      <c r="AD290" t="str">
        <f>'5a - Savings Tracker'!AE332</f>
        <v/>
      </c>
      <c r="AE290" t="str">
        <f>'5a - Savings Tracker'!AF332</f>
        <v/>
      </c>
      <c r="AF290" t="str">
        <f>'5a - Savings Tracker'!AG332</f>
        <v/>
      </c>
      <c r="AG290" t="str">
        <f>'5a - Savings Tracker'!AH332</f>
        <v/>
      </c>
      <c r="AH290" t="str">
        <f>'5a - Savings Tracker'!AI332</f>
        <v/>
      </c>
      <c r="AI290" t="str">
        <f>'5a - Savings Tracker'!AJ332</f>
        <v/>
      </c>
      <c r="AJ290" t="str">
        <f>'5a - Savings Tracker'!AK332</f>
        <v/>
      </c>
      <c r="AK290" t="str">
        <f>'5a - Savings Tracker'!AL332</f>
        <v/>
      </c>
    </row>
    <row r="291" spans="1:37">
      <c r="A291">
        <f>'5a - Savings Tracker'!A333</f>
        <v>290</v>
      </c>
      <c r="B291" t="str">
        <f>'5a - Savings Tracker'!B333</f>
        <v>Swansea Bay UHB</v>
      </c>
      <c r="C291">
        <f>'5a - Savings Tracker'!C333</f>
        <v>0</v>
      </c>
      <c r="D291">
        <f>'5a - Savings Tracker'!D333</f>
        <v>0</v>
      </c>
      <c r="E291">
        <f>'5a - Savings Tracker'!E333</f>
        <v>0</v>
      </c>
      <c r="F291">
        <f>'5a - Savings Tracker'!F333</f>
        <v>0</v>
      </c>
      <c r="G291">
        <f>'5a - Savings Tracker'!G333</f>
        <v>0</v>
      </c>
      <c r="H291">
        <f>'5a - Savings Tracker'!H333</f>
        <v>0</v>
      </c>
      <c r="I291">
        <f>'5a - Savings Tracker'!J333</f>
        <v>0</v>
      </c>
      <c r="J291">
        <f>'5a - Savings Tracker'!K333</f>
        <v>0</v>
      </c>
      <c r="K291">
        <f>'5a - Savings Tracker'!L333</f>
        <v>0</v>
      </c>
      <c r="L291">
        <f>'5a - Savings Tracker'!M333</f>
        <v>0</v>
      </c>
      <c r="M291">
        <f>'5a - Savings Tracker'!N333</f>
        <v>0</v>
      </c>
      <c r="N291">
        <f>'5a - Savings Tracker'!O333</f>
        <v>0</v>
      </c>
      <c r="O291">
        <f>'5a - Savings Tracker'!P333</f>
        <v>0</v>
      </c>
      <c r="P291">
        <f>'5a - Savings Tracker'!Q333</f>
        <v>0</v>
      </c>
      <c r="Q291">
        <f>'5a - Savings Tracker'!R333</f>
        <v>0</v>
      </c>
      <c r="R291">
        <f>'5a - Savings Tracker'!S333</f>
        <v>0</v>
      </c>
      <c r="S291">
        <f>'5a - Savings Tracker'!T333</f>
        <v>0</v>
      </c>
      <c r="T291">
        <f>'5a - Savings Tracker'!U333</f>
        <v>0</v>
      </c>
      <c r="U291">
        <f>'5a - Savings Tracker'!V333</f>
        <v>0</v>
      </c>
      <c r="V291">
        <f>'5a - Savings Tracker'!W333</f>
        <v>0</v>
      </c>
      <c r="W291">
        <f>'5a - Savings Tracker'!X333</f>
        <v>0</v>
      </c>
      <c r="X291">
        <f>'5a - Savings Tracker'!Y333</f>
        <v>0</v>
      </c>
      <c r="Y291">
        <f>'5a - Savings Tracker'!Z333</f>
        <v>0</v>
      </c>
      <c r="Z291">
        <f>'5a - Savings Tracker'!AA333</f>
        <v>0</v>
      </c>
      <c r="AA291">
        <f>'5a - Savings Tracker'!AB333</f>
        <v>0</v>
      </c>
      <c r="AB291">
        <f>'5a - Savings Tracker'!AC333</f>
        <v>0</v>
      </c>
      <c r="AC291">
        <f>'5a - Savings Tracker'!AD333</f>
        <v>0</v>
      </c>
      <c r="AD291" t="str">
        <f>'5a - Savings Tracker'!AE333</f>
        <v/>
      </c>
      <c r="AE291" t="str">
        <f>'5a - Savings Tracker'!AF333</f>
        <v/>
      </c>
      <c r="AF291" t="str">
        <f>'5a - Savings Tracker'!AG333</f>
        <v/>
      </c>
      <c r="AG291" t="str">
        <f>'5a - Savings Tracker'!AH333</f>
        <v/>
      </c>
      <c r="AH291" t="str">
        <f>'5a - Savings Tracker'!AI333</f>
        <v/>
      </c>
      <c r="AI291" t="str">
        <f>'5a - Savings Tracker'!AJ333</f>
        <v/>
      </c>
      <c r="AJ291" t="str">
        <f>'5a - Savings Tracker'!AK333</f>
        <v/>
      </c>
      <c r="AK291" t="str">
        <f>'5a - Savings Tracker'!AL333</f>
        <v/>
      </c>
    </row>
    <row r="292" spans="1:37">
      <c r="A292">
        <f>'5a - Savings Tracker'!A334</f>
        <v>291</v>
      </c>
      <c r="B292" t="str">
        <f>'5a - Savings Tracker'!B334</f>
        <v>Swansea Bay UHB</v>
      </c>
      <c r="C292">
        <f>'5a - Savings Tracker'!C334</f>
        <v>0</v>
      </c>
      <c r="D292">
        <f>'5a - Savings Tracker'!D334</f>
        <v>0</v>
      </c>
      <c r="E292">
        <f>'5a - Savings Tracker'!E334</f>
        <v>0</v>
      </c>
      <c r="F292">
        <f>'5a - Savings Tracker'!F334</f>
        <v>0</v>
      </c>
      <c r="G292">
        <f>'5a - Savings Tracker'!G334</f>
        <v>0</v>
      </c>
      <c r="H292">
        <f>'5a - Savings Tracker'!H334</f>
        <v>0</v>
      </c>
      <c r="I292">
        <f>'5a - Savings Tracker'!J334</f>
        <v>0</v>
      </c>
      <c r="J292">
        <f>'5a - Savings Tracker'!K334</f>
        <v>0</v>
      </c>
      <c r="K292">
        <f>'5a - Savings Tracker'!L334</f>
        <v>0</v>
      </c>
      <c r="L292">
        <f>'5a - Savings Tracker'!M334</f>
        <v>0</v>
      </c>
      <c r="M292">
        <f>'5a - Savings Tracker'!N334</f>
        <v>0</v>
      </c>
      <c r="N292">
        <f>'5a - Savings Tracker'!O334</f>
        <v>0</v>
      </c>
      <c r="O292">
        <f>'5a - Savings Tracker'!P334</f>
        <v>0</v>
      </c>
      <c r="P292">
        <f>'5a - Savings Tracker'!Q334</f>
        <v>0</v>
      </c>
      <c r="Q292">
        <f>'5a - Savings Tracker'!R334</f>
        <v>0</v>
      </c>
      <c r="R292">
        <f>'5a - Savings Tracker'!S334</f>
        <v>0</v>
      </c>
      <c r="S292">
        <f>'5a - Savings Tracker'!T334</f>
        <v>0</v>
      </c>
      <c r="T292">
        <f>'5a - Savings Tracker'!U334</f>
        <v>0</v>
      </c>
      <c r="U292">
        <f>'5a - Savings Tracker'!V334</f>
        <v>0</v>
      </c>
      <c r="V292">
        <f>'5a - Savings Tracker'!W334</f>
        <v>0</v>
      </c>
      <c r="W292">
        <f>'5a - Savings Tracker'!X334</f>
        <v>0</v>
      </c>
      <c r="X292">
        <f>'5a - Savings Tracker'!Y334</f>
        <v>0</v>
      </c>
      <c r="Y292">
        <f>'5a - Savings Tracker'!Z334</f>
        <v>0</v>
      </c>
      <c r="Z292">
        <f>'5a - Savings Tracker'!AA334</f>
        <v>0</v>
      </c>
      <c r="AA292">
        <f>'5a - Savings Tracker'!AB334</f>
        <v>0</v>
      </c>
      <c r="AB292">
        <f>'5a - Savings Tracker'!AC334</f>
        <v>0</v>
      </c>
      <c r="AC292">
        <f>'5a - Savings Tracker'!AD334</f>
        <v>0</v>
      </c>
      <c r="AD292" t="str">
        <f>'5a - Savings Tracker'!AE334</f>
        <v/>
      </c>
      <c r="AE292" t="str">
        <f>'5a - Savings Tracker'!AF334</f>
        <v/>
      </c>
      <c r="AF292" t="str">
        <f>'5a - Savings Tracker'!AG334</f>
        <v/>
      </c>
      <c r="AG292" t="str">
        <f>'5a - Savings Tracker'!AH334</f>
        <v/>
      </c>
      <c r="AH292" t="str">
        <f>'5a - Savings Tracker'!AI334</f>
        <v/>
      </c>
      <c r="AI292" t="str">
        <f>'5a - Savings Tracker'!AJ334</f>
        <v/>
      </c>
      <c r="AJ292" t="str">
        <f>'5a - Savings Tracker'!AK334</f>
        <v/>
      </c>
      <c r="AK292" t="str">
        <f>'5a - Savings Tracker'!AL334</f>
        <v/>
      </c>
    </row>
    <row r="293" spans="1:37">
      <c r="A293">
        <f>'5a - Savings Tracker'!A335</f>
        <v>292</v>
      </c>
      <c r="B293" t="str">
        <f>'5a - Savings Tracker'!B335</f>
        <v>Swansea Bay UHB</v>
      </c>
      <c r="C293">
        <f>'5a - Savings Tracker'!C335</f>
        <v>0</v>
      </c>
      <c r="D293">
        <f>'5a - Savings Tracker'!D335</f>
        <v>0</v>
      </c>
      <c r="E293">
        <f>'5a - Savings Tracker'!E335</f>
        <v>0</v>
      </c>
      <c r="F293">
        <f>'5a - Savings Tracker'!F335</f>
        <v>0</v>
      </c>
      <c r="G293">
        <f>'5a - Savings Tracker'!G335</f>
        <v>0</v>
      </c>
      <c r="H293">
        <f>'5a - Savings Tracker'!H335</f>
        <v>0</v>
      </c>
      <c r="I293">
        <f>'5a - Savings Tracker'!J335</f>
        <v>0</v>
      </c>
      <c r="J293">
        <f>'5a - Savings Tracker'!K335</f>
        <v>0</v>
      </c>
      <c r="K293">
        <f>'5a - Savings Tracker'!L335</f>
        <v>0</v>
      </c>
      <c r="L293">
        <f>'5a - Savings Tracker'!M335</f>
        <v>0</v>
      </c>
      <c r="M293">
        <f>'5a - Savings Tracker'!N335</f>
        <v>0</v>
      </c>
      <c r="N293">
        <f>'5a - Savings Tracker'!O335</f>
        <v>0</v>
      </c>
      <c r="O293">
        <f>'5a - Savings Tracker'!P335</f>
        <v>0</v>
      </c>
      <c r="P293">
        <f>'5a - Savings Tracker'!Q335</f>
        <v>0</v>
      </c>
      <c r="Q293">
        <f>'5a - Savings Tracker'!R335</f>
        <v>0</v>
      </c>
      <c r="R293">
        <f>'5a - Savings Tracker'!S335</f>
        <v>0</v>
      </c>
      <c r="S293">
        <f>'5a - Savings Tracker'!T335</f>
        <v>0</v>
      </c>
      <c r="T293">
        <f>'5a - Savings Tracker'!U335</f>
        <v>0</v>
      </c>
      <c r="U293">
        <f>'5a - Savings Tracker'!V335</f>
        <v>0</v>
      </c>
      <c r="V293">
        <f>'5a - Savings Tracker'!W335</f>
        <v>0</v>
      </c>
      <c r="W293">
        <f>'5a - Savings Tracker'!X335</f>
        <v>0</v>
      </c>
      <c r="X293">
        <f>'5a - Savings Tracker'!Y335</f>
        <v>0</v>
      </c>
      <c r="Y293">
        <f>'5a - Savings Tracker'!Z335</f>
        <v>0</v>
      </c>
      <c r="Z293">
        <f>'5a - Savings Tracker'!AA335</f>
        <v>0</v>
      </c>
      <c r="AA293">
        <f>'5a - Savings Tracker'!AB335</f>
        <v>0</v>
      </c>
      <c r="AB293">
        <f>'5a - Savings Tracker'!AC335</f>
        <v>0</v>
      </c>
      <c r="AC293">
        <f>'5a - Savings Tracker'!AD335</f>
        <v>0</v>
      </c>
      <c r="AD293" t="str">
        <f>'5a - Savings Tracker'!AE335</f>
        <v/>
      </c>
      <c r="AE293" t="str">
        <f>'5a - Savings Tracker'!AF335</f>
        <v/>
      </c>
      <c r="AF293" t="str">
        <f>'5a - Savings Tracker'!AG335</f>
        <v/>
      </c>
      <c r="AG293" t="str">
        <f>'5a - Savings Tracker'!AH335</f>
        <v/>
      </c>
      <c r="AH293" t="str">
        <f>'5a - Savings Tracker'!AI335</f>
        <v/>
      </c>
      <c r="AI293" t="str">
        <f>'5a - Savings Tracker'!AJ335</f>
        <v/>
      </c>
      <c r="AJ293" t="str">
        <f>'5a - Savings Tracker'!AK335</f>
        <v/>
      </c>
      <c r="AK293" t="str">
        <f>'5a - Savings Tracker'!AL335</f>
        <v/>
      </c>
    </row>
    <row r="294" spans="1:37">
      <c r="A294">
        <f>'5a - Savings Tracker'!A336</f>
        <v>293</v>
      </c>
      <c r="B294" t="str">
        <f>'5a - Savings Tracker'!B336</f>
        <v>Swansea Bay UHB</v>
      </c>
      <c r="C294">
        <f>'5a - Savings Tracker'!C336</f>
        <v>0</v>
      </c>
      <c r="D294">
        <f>'5a - Savings Tracker'!D336</f>
        <v>0</v>
      </c>
      <c r="E294">
        <f>'5a - Savings Tracker'!E336</f>
        <v>0</v>
      </c>
      <c r="F294">
        <f>'5a - Savings Tracker'!F336</f>
        <v>0</v>
      </c>
      <c r="G294">
        <f>'5a - Savings Tracker'!G336</f>
        <v>0</v>
      </c>
      <c r="H294">
        <f>'5a - Savings Tracker'!H336</f>
        <v>0</v>
      </c>
      <c r="I294">
        <f>'5a - Savings Tracker'!J336</f>
        <v>0</v>
      </c>
      <c r="J294">
        <f>'5a - Savings Tracker'!K336</f>
        <v>0</v>
      </c>
      <c r="K294">
        <f>'5a - Savings Tracker'!L336</f>
        <v>0</v>
      </c>
      <c r="L294">
        <f>'5a - Savings Tracker'!M336</f>
        <v>0</v>
      </c>
      <c r="M294">
        <f>'5a - Savings Tracker'!N336</f>
        <v>0</v>
      </c>
      <c r="N294">
        <f>'5a - Savings Tracker'!O336</f>
        <v>0</v>
      </c>
      <c r="O294">
        <f>'5a - Savings Tracker'!P336</f>
        <v>0</v>
      </c>
      <c r="P294">
        <f>'5a - Savings Tracker'!Q336</f>
        <v>0</v>
      </c>
      <c r="Q294">
        <f>'5a - Savings Tracker'!R336</f>
        <v>0</v>
      </c>
      <c r="R294">
        <f>'5a - Savings Tracker'!S336</f>
        <v>0</v>
      </c>
      <c r="S294">
        <f>'5a - Savings Tracker'!T336</f>
        <v>0</v>
      </c>
      <c r="T294">
        <f>'5a - Savings Tracker'!U336</f>
        <v>0</v>
      </c>
      <c r="U294">
        <f>'5a - Savings Tracker'!V336</f>
        <v>0</v>
      </c>
      <c r="V294">
        <f>'5a - Savings Tracker'!W336</f>
        <v>0</v>
      </c>
      <c r="W294">
        <f>'5a - Savings Tracker'!X336</f>
        <v>0</v>
      </c>
      <c r="X294">
        <f>'5a - Savings Tracker'!Y336</f>
        <v>0</v>
      </c>
      <c r="Y294">
        <f>'5a - Savings Tracker'!Z336</f>
        <v>0</v>
      </c>
      <c r="Z294">
        <f>'5a - Savings Tracker'!AA336</f>
        <v>0</v>
      </c>
      <c r="AA294">
        <f>'5a - Savings Tracker'!AB336</f>
        <v>0</v>
      </c>
      <c r="AB294">
        <f>'5a - Savings Tracker'!AC336</f>
        <v>0</v>
      </c>
      <c r="AC294">
        <f>'5a - Savings Tracker'!AD336</f>
        <v>0</v>
      </c>
      <c r="AD294" t="str">
        <f>'5a - Savings Tracker'!AE336</f>
        <v/>
      </c>
      <c r="AE294" t="str">
        <f>'5a - Savings Tracker'!AF336</f>
        <v/>
      </c>
      <c r="AF294" t="str">
        <f>'5a - Savings Tracker'!AG336</f>
        <v/>
      </c>
      <c r="AG294" t="str">
        <f>'5a - Savings Tracker'!AH336</f>
        <v/>
      </c>
      <c r="AH294" t="str">
        <f>'5a - Savings Tracker'!AI336</f>
        <v/>
      </c>
      <c r="AI294" t="str">
        <f>'5a - Savings Tracker'!AJ336</f>
        <v/>
      </c>
      <c r="AJ294" t="str">
        <f>'5a - Savings Tracker'!AK336</f>
        <v/>
      </c>
      <c r="AK294" t="str">
        <f>'5a - Savings Tracker'!AL336</f>
        <v/>
      </c>
    </row>
    <row r="295" spans="1:37">
      <c r="A295">
        <f>'5a - Savings Tracker'!A337</f>
        <v>294</v>
      </c>
      <c r="B295" t="str">
        <f>'5a - Savings Tracker'!B337</f>
        <v>Swansea Bay UHB</v>
      </c>
      <c r="C295">
        <f>'5a - Savings Tracker'!C337</f>
        <v>0</v>
      </c>
      <c r="D295">
        <f>'5a - Savings Tracker'!D337</f>
        <v>0</v>
      </c>
      <c r="E295">
        <f>'5a - Savings Tracker'!E337</f>
        <v>0</v>
      </c>
      <c r="F295">
        <f>'5a - Savings Tracker'!F337</f>
        <v>0</v>
      </c>
      <c r="G295">
        <f>'5a - Savings Tracker'!G337</f>
        <v>0</v>
      </c>
      <c r="H295">
        <f>'5a - Savings Tracker'!H337</f>
        <v>0</v>
      </c>
      <c r="I295">
        <f>'5a - Savings Tracker'!J337</f>
        <v>0</v>
      </c>
      <c r="J295">
        <f>'5a - Savings Tracker'!K337</f>
        <v>0</v>
      </c>
      <c r="K295">
        <f>'5a - Savings Tracker'!L337</f>
        <v>0</v>
      </c>
      <c r="L295">
        <f>'5a - Savings Tracker'!M337</f>
        <v>0</v>
      </c>
      <c r="M295">
        <f>'5a - Savings Tracker'!N337</f>
        <v>0</v>
      </c>
      <c r="N295">
        <f>'5a - Savings Tracker'!O337</f>
        <v>0</v>
      </c>
      <c r="O295">
        <f>'5a - Savings Tracker'!P337</f>
        <v>0</v>
      </c>
      <c r="P295">
        <f>'5a - Savings Tracker'!Q337</f>
        <v>0</v>
      </c>
      <c r="Q295">
        <f>'5a - Savings Tracker'!R337</f>
        <v>0</v>
      </c>
      <c r="R295">
        <f>'5a - Savings Tracker'!S337</f>
        <v>0</v>
      </c>
      <c r="S295">
        <f>'5a - Savings Tracker'!T337</f>
        <v>0</v>
      </c>
      <c r="T295">
        <f>'5a - Savings Tracker'!U337</f>
        <v>0</v>
      </c>
      <c r="U295">
        <f>'5a - Savings Tracker'!V337</f>
        <v>0</v>
      </c>
      <c r="V295">
        <f>'5a - Savings Tracker'!W337</f>
        <v>0</v>
      </c>
      <c r="W295">
        <f>'5a - Savings Tracker'!X337</f>
        <v>0</v>
      </c>
      <c r="X295">
        <f>'5a - Savings Tracker'!Y337</f>
        <v>0</v>
      </c>
      <c r="Y295">
        <f>'5a - Savings Tracker'!Z337</f>
        <v>0</v>
      </c>
      <c r="Z295">
        <f>'5a - Savings Tracker'!AA337</f>
        <v>0</v>
      </c>
      <c r="AA295">
        <f>'5a - Savings Tracker'!AB337</f>
        <v>0</v>
      </c>
      <c r="AB295">
        <f>'5a - Savings Tracker'!AC337</f>
        <v>0</v>
      </c>
      <c r="AC295">
        <f>'5a - Savings Tracker'!AD337</f>
        <v>0</v>
      </c>
      <c r="AD295" t="str">
        <f>'5a - Savings Tracker'!AE337</f>
        <v/>
      </c>
      <c r="AE295" t="str">
        <f>'5a - Savings Tracker'!AF337</f>
        <v/>
      </c>
      <c r="AF295" t="str">
        <f>'5a - Savings Tracker'!AG337</f>
        <v/>
      </c>
      <c r="AG295" t="str">
        <f>'5a - Savings Tracker'!AH337</f>
        <v/>
      </c>
      <c r="AH295" t="str">
        <f>'5a - Savings Tracker'!AI337</f>
        <v/>
      </c>
      <c r="AI295" t="str">
        <f>'5a - Savings Tracker'!AJ337</f>
        <v/>
      </c>
      <c r="AJ295" t="str">
        <f>'5a - Savings Tracker'!AK337</f>
        <v/>
      </c>
      <c r="AK295" t="str">
        <f>'5a - Savings Tracker'!AL337</f>
        <v/>
      </c>
    </row>
    <row r="296" spans="1:37">
      <c r="A296">
        <f>'5a - Savings Tracker'!A338</f>
        <v>295</v>
      </c>
      <c r="B296" t="str">
        <f>'5a - Savings Tracker'!B338</f>
        <v>Swansea Bay UHB</v>
      </c>
      <c r="C296">
        <f>'5a - Savings Tracker'!C338</f>
        <v>0</v>
      </c>
      <c r="D296">
        <f>'5a - Savings Tracker'!D338</f>
        <v>0</v>
      </c>
      <c r="E296">
        <f>'5a - Savings Tracker'!E338</f>
        <v>0</v>
      </c>
      <c r="F296">
        <f>'5a - Savings Tracker'!F338</f>
        <v>0</v>
      </c>
      <c r="G296">
        <f>'5a - Savings Tracker'!G338</f>
        <v>0</v>
      </c>
      <c r="H296">
        <f>'5a - Savings Tracker'!H338</f>
        <v>0</v>
      </c>
      <c r="I296">
        <f>'5a - Savings Tracker'!J338</f>
        <v>0</v>
      </c>
      <c r="J296">
        <f>'5a - Savings Tracker'!K338</f>
        <v>0</v>
      </c>
      <c r="K296">
        <f>'5a - Savings Tracker'!L338</f>
        <v>0</v>
      </c>
      <c r="L296">
        <f>'5a - Savings Tracker'!M338</f>
        <v>0</v>
      </c>
      <c r="M296">
        <f>'5a - Savings Tracker'!N338</f>
        <v>0</v>
      </c>
      <c r="N296">
        <f>'5a - Savings Tracker'!O338</f>
        <v>0</v>
      </c>
      <c r="O296">
        <f>'5a - Savings Tracker'!P338</f>
        <v>0</v>
      </c>
      <c r="P296">
        <f>'5a - Savings Tracker'!Q338</f>
        <v>0</v>
      </c>
      <c r="Q296">
        <f>'5a - Savings Tracker'!R338</f>
        <v>0</v>
      </c>
      <c r="R296">
        <f>'5a - Savings Tracker'!S338</f>
        <v>0</v>
      </c>
      <c r="S296">
        <f>'5a - Savings Tracker'!T338</f>
        <v>0</v>
      </c>
      <c r="T296">
        <f>'5a - Savings Tracker'!U338</f>
        <v>0</v>
      </c>
      <c r="U296">
        <f>'5a - Savings Tracker'!V338</f>
        <v>0</v>
      </c>
      <c r="V296">
        <f>'5a - Savings Tracker'!W338</f>
        <v>0</v>
      </c>
      <c r="W296">
        <f>'5a - Savings Tracker'!X338</f>
        <v>0</v>
      </c>
      <c r="X296">
        <f>'5a - Savings Tracker'!Y338</f>
        <v>0</v>
      </c>
      <c r="Y296">
        <f>'5a - Savings Tracker'!Z338</f>
        <v>0</v>
      </c>
      <c r="Z296">
        <f>'5a - Savings Tracker'!AA338</f>
        <v>0</v>
      </c>
      <c r="AA296">
        <f>'5a - Savings Tracker'!AB338</f>
        <v>0</v>
      </c>
      <c r="AB296">
        <f>'5a - Savings Tracker'!AC338</f>
        <v>0</v>
      </c>
      <c r="AC296">
        <f>'5a - Savings Tracker'!AD338</f>
        <v>0</v>
      </c>
      <c r="AD296" t="str">
        <f>'5a - Savings Tracker'!AE338</f>
        <v/>
      </c>
      <c r="AE296" t="str">
        <f>'5a - Savings Tracker'!AF338</f>
        <v/>
      </c>
      <c r="AF296" t="str">
        <f>'5a - Savings Tracker'!AG338</f>
        <v/>
      </c>
      <c r="AG296" t="str">
        <f>'5a - Savings Tracker'!AH338</f>
        <v/>
      </c>
      <c r="AH296" t="str">
        <f>'5a - Savings Tracker'!AI338</f>
        <v/>
      </c>
      <c r="AI296" t="str">
        <f>'5a - Savings Tracker'!AJ338</f>
        <v/>
      </c>
      <c r="AJ296" t="str">
        <f>'5a - Savings Tracker'!AK338</f>
        <v/>
      </c>
      <c r="AK296" t="str">
        <f>'5a - Savings Tracker'!AL338</f>
        <v/>
      </c>
    </row>
    <row r="297" spans="1:37">
      <c r="A297">
        <f>'5a - Savings Tracker'!A339</f>
        <v>296</v>
      </c>
      <c r="B297" t="str">
        <f>'5a - Savings Tracker'!B339</f>
        <v>Swansea Bay UHB</v>
      </c>
      <c r="C297">
        <f>'5a - Savings Tracker'!C339</f>
        <v>0</v>
      </c>
      <c r="D297">
        <f>'5a - Savings Tracker'!D339</f>
        <v>0</v>
      </c>
      <c r="E297">
        <f>'5a - Savings Tracker'!E339</f>
        <v>0</v>
      </c>
      <c r="F297">
        <f>'5a - Savings Tracker'!F339</f>
        <v>0</v>
      </c>
      <c r="G297">
        <f>'5a - Savings Tracker'!G339</f>
        <v>0</v>
      </c>
      <c r="H297">
        <f>'5a - Savings Tracker'!H339</f>
        <v>0</v>
      </c>
      <c r="I297">
        <f>'5a - Savings Tracker'!J339</f>
        <v>0</v>
      </c>
      <c r="J297">
        <f>'5a - Savings Tracker'!K339</f>
        <v>0</v>
      </c>
      <c r="K297">
        <f>'5a - Savings Tracker'!L339</f>
        <v>0</v>
      </c>
      <c r="L297">
        <f>'5a - Savings Tracker'!M339</f>
        <v>0</v>
      </c>
      <c r="M297">
        <f>'5a - Savings Tracker'!N339</f>
        <v>0</v>
      </c>
      <c r="N297">
        <f>'5a - Savings Tracker'!O339</f>
        <v>0</v>
      </c>
      <c r="O297">
        <f>'5a - Savings Tracker'!P339</f>
        <v>0</v>
      </c>
      <c r="P297">
        <f>'5a - Savings Tracker'!Q339</f>
        <v>0</v>
      </c>
      <c r="Q297">
        <f>'5a - Savings Tracker'!R339</f>
        <v>0</v>
      </c>
      <c r="R297">
        <f>'5a - Savings Tracker'!S339</f>
        <v>0</v>
      </c>
      <c r="S297">
        <f>'5a - Savings Tracker'!T339</f>
        <v>0</v>
      </c>
      <c r="T297">
        <f>'5a - Savings Tracker'!U339</f>
        <v>0</v>
      </c>
      <c r="U297">
        <f>'5a - Savings Tracker'!V339</f>
        <v>0</v>
      </c>
      <c r="V297">
        <f>'5a - Savings Tracker'!W339</f>
        <v>0</v>
      </c>
      <c r="W297">
        <f>'5a - Savings Tracker'!X339</f>
        <v>0</v>
      </c>
      <c r="X297">
        <f>'5a - Savings Tracker'!Y339</f>
        <v>0</v>
      </c>
      <c r="Y297">
        <f>'5a - Savings Tracker'!Z339</f>
        <v>0</v>
      </c>
      <c r="Z297">
        <f>'5a - Savings Tracker'!AA339</f>
        <v>0</v>
      </c>
      <c r="AA297">
        <f>'5a - Savings Tracker'!AB339</f>
        <v>0</v>
      </c>
      <c r="AB297">
        <f>'5a - Savings Tracker'!AC339</f>
        <v>0</v>
      </c>
      <c r="AC297">
        <f>'5a - Savings Tracker'!AD339</f>
        <v>0</v>
      </c>
      <c r="AD297" t="str">
        <f>'5a - Savings Tracker'!AE339</f>
        <v/>
      </c>
      <c r="AE297" t="str">
        <f>'5a - Savings Tracker'!AF339</f>
        <v/>
      </c>
      <c r="AF297" t="str">
        <f>'5a - Savings Tracker'!AG339</f>
        <v/>
      </c>
      <c r="AG297" t="str">
        <f>'5a - Savings Tracker'!AH339</f>
        <v/>
      </c>
      <c r="AH297" t="str">
        <f>'5a - Savings Tracker'!AI339</f>
        <v/>
      </c>
      <c r="AI297" t="str">
        <f>'5a - Savings Tracker'!AJ339</f>
        <v/>
      </c>
      <c r="AJ297" t="str">
        <f>'5a - Savings Tracker'!AK339</f>
        <v/>
      </c>
      <c r="AK297" t="str">
        <f>'5a - Savings Tracker'!AL339</f>
        <v/>
      </c>
    </row>
    <row r="298" spans="1:37">
      <c r="A298">
        <f>'5a - Savings Tracker'!A340</f>
        <v>297</v>
      </c>
      <c r="B298" t="str">
        <f>'5a - Savings Tracker'!B340</f>
        <v>Swansea Bay UHB</v>
      </c>
      <c r="C298">
        <f>'5a - Savings Tracker'!C340</f>
        <v>0</v>
      </c>
      <c r="D298">
        <f>'5a - Savings Tracker'!D340</f>
        <v>0</v>
      </c>
      <c r="E298">
        <f>'5a - Savings Tracker'!E340</f>
        <v>0</v>
      </c>
      <c r="F298">
        <f>'5a - Savings Tracker'!F340</f>
        <v>0</v>
      </c>
      <c r="G298">
        <f>'5a - Savings Tracker'!G340</f>
        <v>0</v>
      </c>
      <c r="H298">
        <f>'5a - Savings Tracker'!H340</f>
        <v>0</v>
      </c>
      <c r="I298">
        <f>'5a - Savings Tracker'!J340</f>
        <v>0</v>
      </c>
      <c r="J298">
        <f>'5a - Savings Tracker'!K340</f>
        <v>0</v>
      </c>
      <c r="K298">
        <f>'5a - Savings Tracker'!L340</f>
        <v>0</v>
      </c>
      <c r="L298">
        <f>'5a - Savings Tracker'!M340</f>
        <v>0</v>
      </c>
      <c r="M298">
        <f>'5a - Savings Tracker'!N340</f>
        <v>0</v>
      </c>
      <c r="N298">
        <f>'5a - Savings Tracker'!O340</f>
        <v>0</v>
      </c>
      <c r="O298">
        <f>'5a - Savings Tracker'!P340</f>
        <v>0</v>
      </c>
      <c r="P298">
        <f>'5a - Savings Tracker'!Q340</f>
        <v>0</v>
      </c>
      <c r="Q298">
        <f>'5a - Savings Tracker'!R340</f>
        <v>0</v>
      </c>
      <c r="R298">
        <f>'5a - Savings Tracker'!S340</f>
        <v>0</v>
      </c>
      <c r="S298">
        <f>'5a - Savings Tracker'!T340</f>
        <v>0</v>
      </c>
      <c r="T298">
        <f>'5a - Savings Tracker'!U340</f>
        <v>0</v>
      </c>
      <c r="U298">
        <f>'5a - Savings Tracker'!V340</f>
        <v>0</v>
      </c>
      <c r="V298">
        <f>'5a - Savings Tracker'!W340</f>
        <v>0</v>
      </c>
      <c r="W298">
        <f>'5a - Savings Tracker'!X340</f>
        <v>0</v>
      </c>
      <c r="X298">
        <f>'5a - Savings Tracker'!Y340</f>
        <v>0</v>
      </c>
      <c r="Y298">
        <f>'5a - Savings Tracker'!Z340</f>
        <v>0</v>
      </c>
      <c r="Z298">
        <f>'5a - Savings Tracker'!AA340</f>
        <v>0</v>
      </c>
      <c r="AA298">
        <f>'5a - Savings Tracker'!AB340</f>
        <v>0</v>
      </c>
      <c r="AB298">
        <f>'5a - Savings Tracker'!AC340</f>
        <v>0</v>
      </c>
      <c r="AC298">
        <f>'5a - Savings Tracker'!AD340</f>
        <v>0</v>
      </c>
      <c r="AD298" t="str">
        <f>'5a - Savings Tracker'!AE340</f>
        <v/>
      </c>
      <c r="AE298" t="str">
        <f>'5a - Savings Tracker'!AF340</f>
        <v/>
      </c>
      <c r="AF298" t="str">
        <f>'5a - Savings Tracker'!AG340</f>
        <v/>
      </c>
      <c r="AG298" t="str">
        <f>'5a - Savings Tracker'!AH340</f>
        <v/>
      </c>
      <c r="AH298" t="str">
        <f>'5a - Savings Tracker'!AI340</f>
        <v/>
      </c>
      <c r="AI298" t="str">
        <f>'5a - Savings Tracker'!AJ340</f>
        <v/>
      </c>
      <c r="AJ298" t="str">
        <f>'5a - Savings Tracker'!AK340</f>
        <v/>
      </c>
      <c r="AK298" t="str">
        <f>'5a - Savings Tracker'!AL340</f>
        <v/>
      </c>
    </row>
    <row r="299" spans="1:37">
      <c r="A299">
        <f>'5a - Savings Tracker'!A341</f>
        <v>298</v>
      </c>
      <c r="B299" t="str">
        <f>'5a - Savings Tracker'!B341</f>
        <v>Swansea Bay UHB</v>
      </c>
      <c r="C299">
        <f>'5a - Savings Tracker'!C341</f>
        <v>0</v>
      </c>
      <c r="D299">
        <f>'5a - Savings Tracker'!D341</f>
        <v>0</v>
      </c>
      <c r="E299">
        <f>'5a - Savings Tracker'!E341</f>
        <v>0</v>
      </c>
      <c r="F299">
        <f>'5a - Savings Tracker'!F341</f>
        <v>0</v>
      </c>
      <c r="G299">
        <f>'5a - Savings Tracker'!G341</f>
        <v>0</v>
      </c>
      <c r="H299">
        <f>'5a - Savings Tracker'!H341</f>
        <v>0</v>
      </c>
      <c r="I299">
        <f>'5a - Savings Tracker'!J341</f>
        <v>0</v>
      </c>
      <c r="J299">
        <f>'5a - Savings Tracker'!K341</f>
        <v>0</v>
      </c>
      <c r="K299">
        <f>'5a - Savings Tracker'!L341</f>
        <v>0</v>
      </c>
      <c r="L299">
        <f>'5a - Savings Tracker'!M341</f>
        <v>0</v>
      </c>
      <c r="M299">
        <f>'5a - Savings Tracker'!N341</f>
        <v>0</v>
      </c>
      <c r="N299">
        <f>'5a - Savings Tracker'!O341</f>
        <v>0</v>
      </c>
      <c r="O299">
        <f>'5a - Savings Tracker'!P341</f>
        <v>0</v>
      </c>
      <c r="P299">
        <f>'5a - Savings Tracker'!Q341</f>
        <v>0</v>
      </c>
      <c r="Q299">
        <f>'5a - Savings Tracker'!R341</f>
        <v>0</v>
      </c>
      <c r="R299">
        <f>'5a - Savings Tracker'!S341</f>
        <v>0</v>
      </c>
      <c r="S299">
        <f>'5a - Savings Tracker'!T341</f>
        <v>0</v>
      </c>
      <c r="T299">
        <f>'5a - Savings Tracker'!U341</f>
        <v>0</v>
      </c>
      <c r="U299">
        <f>'5a - Savings Tracker'!V341</f>
        <v>0</v>
      </c>
      <c r="V299">
        <f>'5a - Savings Tracker'!W341</f>
        <v>0</v>
      </c>
      <c r="W299">
        <f>'5a - Savings Tracker'!X341</f>
        <v>0</v>
      </c>
      <c r="X299">
        <f>'5a - Savings Tracker'!Y341</f>
        <v>0</v>
      </c>
      <c r="Y299">
        <f>'5a - Savings Tracker'!Z341</f>
        <v>0</v>
      </c>
      <c r="Z299">
        <f>'5a - Savings Tracker'!AA341</f>
        <v>0</v>
      </c>
      <c r="AA299">
        <f>'5a - Savings Tracker'!AB341</f>
        <v>0</v>
      </c>
      <c r="AB299">
        <f>'5a - Savings Tracker'!AC341</f>
        <v>0</v>
      </c>
      <c r="AC299">
        <f>'5a - Savings Tracker'!AD341</f>
        <v>0</v>
      </c>
      <c r="AD299" t="str">
        <f>'5a - Savings Tracker'!AE341</f>
        <v/>
      </c>
      <c r="AE299" t="str">
        <f>'5a - Savings Tracker'!AF341</f>
        <v/>
      </c>
      <c r="AF299" t="str">
        <f>'5a - Savings Tracker'!AG341</f>
        <v/>
      </c>
      <c r="AG299" t="str">
        <f>'5a - Savings Tracker'!AH341</f>
        <v/>
      </c>
      <c r="AH299" t="str">
        <f>'5a - Savings Tracker'!AI341</f>
        <v/>
      </c>
      <c r="AI299" t="str">
        <f>'5a - Savings Tracker'!AJ341</f>
        <v/>
      </c>
      <c r="AJ299" t="str">
        <f>'5a - Savings Tracker'!AK341</f>
        <v/>
      </c>
      <c r="AK299" t="str">
        <f>'5a - Savings Tracker'!AL341</f>
        <v/>
      </c>
    </row>
    <row r="300" spans="1:37">
      <c r="A300">
        <f>'5a - Savings Tracker'!A342</f>
        <v>299</v>
      </c>
      <c r="B300" t="str">
        <f>'5a - Savings Tracker'!B342</f>
        <v>Swansea Bay UHB</v>
      </c>
      <c r="C300">
        <f>'5a - Savings Tracker'!C342</f>
        <v>0</v>
      </c>
      <c r="D300">
        <f>'5a - Savings Tracker'!D342</f>
        <v>0</v>
      </c>
      <c r="E300">
        <f>'5a - Savings Tracker'!E342</f>
        <v>0</v>
      </c>
      <c r="F300">
        <f>'5a - Savings Tracker'!F342</f>
        <v>0</v>
      </c>
      <c r="G300">
        <f>'5a - Savings Tracker'!G342</f>
        <v>0</v>
      </c>
      <c r="H300">
        <f>'5a - Savings Tracker'!H342</f>
        <v>0</v>
      </c>
      <c r="I300">
        <f>'5a - Savings Tracker'!J342</f>
        <v>0</v>
      </c>
      <c r="J300">
        <f>'5a - Savings Tracker'!K342</f>
        <v>0</v>
      </c>
      <c r="K300">
        <f>'5a - Savings Tracker'!L342</f>
        <v>0</v>
      </c>
      <c r="L300">
        <f>'5a - Savings Tracker'!M342</f>
        <v>0</v>
      </c>
      <c r="M300">
        <f>'5a - Savings Tracker'!N342</f>
        <v>0</v>
      </c>
      <c r="N300">
        <f>'5a - Savings Tracker'!O342</f>
        <v>0</v>
      </c>
      <c r="O300">
        <f>'5a - Savings Tracker'!P342</f>
        <v>0</v>
      </c>
      <c r="P300">
        <f>'5a - Savings Tracker'!Q342</f>
        <v>0</v>
      </c>
      <c r="Q300">
        <f>'5a - Savings Tracker'!R342</f>
        <v>0</v>
      </c>
      <c r="R300">
        <f>'5a - Savings Tracker'!S342</f>
        <v>0</v>
      </c>
      <c r="S300">
        <f>'5a - Savings Tracker'!T342</f>
        <v>0</v>
      </c>
      <c r="T300">
        <f>'5a - Savings Tracker'!U342</f>
        <v>0</v>
      </c>
      <c r="U300">
        <f>'5a - Savings Tracker'!V342</f>
        <v>0</v>
      </c>
      <c r="V300">
        <f>'5a - Savings Tracker'!W342</f>
        <v>0</v>
      </c>
      <c r="W300">
        <f>'5a - Savings Tracker'!X342</f>
        <v>0</v>
      </c>
      <c r="X300">
        <f>'5a - Savings Tracker'!Y342</f>
        <v>0</v>
      </c>
      <c r="Y300">
        <f>'5a - Savings Tracker'!Z342</f>
        <v>0</v>
      </c>
      <c r="Z300">
        <f>'5a - Savings Tracker'!AA342</f>
        <v>0</v>
      </c>
      <c r="AA300">
        <f>'5a - Savings Tracker'!AB342</f>
        <v>0</v>
      </c>
      <c r="AB300">
        <f>'5a - Savings Tracker'!AC342</f>
        <v>0</v>
      </c>
      <c r="AC300">
        <f>'5a - Savings Tracker'!AD342</f>
        <v>0</v>
      </c>
      <c r="AD300" t="str">
        <f>'5a - Savings Tracker'!AE342</f>
        <v/>
      </c>
      <c r="AE300" t="str">
        <f>'5a - Savings Tracker'!AF342</f>
        <v/>
      </c>
      <c r="AF300" t="str">
        <f>'5a - Savings Tracker'!AG342</f>
        <v/>
      </c>
      <c r="AG300" t="str">
        <f>'5a - Savings Tracker'!AH342</f>
        <v/>
      </c>
      <c r="AH300" t="str">
        <f>'5a - Savings Tracker'!AI342</f>
        <v/>
      </c>
      <c r="AI300" t="str">
        <f>'5a - Savings Tracker'!AJ342</f>
        <v/>
      </c>
      <c r="AJ300" t="str">
        <f>'5a - Savings Tracker'!AK342</f>
        <v/>
      </c>
      <c r="AK300" t="str">
        <f>'5a - Savings Tracker'!AL342</f>
        <v/>
      </c>
    </row>
    <row r="301" spans="1:37">
      <c r="A301">
        <f>'5a - Savings Tracker'!A343</f>
        <v>300</v>
      </c>
      <c r="B301" t="str">
        <f>'5a - Savings Tracker'!B343</f>
        <v>Swansea Bay UHB</v>
      </c>
      <c r="C301">
        <f>'5a - Savings Tracker'!C343</f>
        <v>0</v>
      </c>
      <c r="D301">
        <f>'5a - Savings Tracker'!D343</f>
        <v>0</v>
      </c>
      <c r="E301">
        <f>'5a - Savings Tracker'!E343</f>
        <v>0</v>
      </c>
      <c r="F301">
        <f>'5a - Savings Tracker'!F343</f>
        <v>0</v>
      </c>
      <c r="G301">
        <f>'5a - Savings Tracker'!G343</f>
        <v>0</v>
      </c>
      <c r="H301">
        <f>'5a - Savings Tracker'!H343</f>
        <v>0</v>
      </c>
      <c r="I301">
        <f>'5a - Savings Tracker'!J343</f>
        <v>0</v>
      </c>
      <c r="J301">
        <f>'5a - Savings Tracker'!K343</f>
        <v>0</v>
      </c>
      <c r="K301">
        <f>'5a - Savings Tracker'!L343</f>
        <v>0</v>
      </c>
      <c r="L301">
        <f>'5a - Savings Tracker'!M343</f>
        <v>0</v>
      </c>
      <c r="M301">
        <f>'5a - Savings Tracker'!N343</f>
        <v>0</v>
      </c>
      <c r="N301">
        <f>'5a - Savings Tracker'!O343</f>
        <v>0</v>
      </c>
      <c r="O301">
        <f>'5a - Savings Tracker'!P343</f>
        <v>0</v>
      </c>
      <c r="P301">
        <f>'5a - Savings Tracker'!Q343</f>
        <v>0</v>
      </c>
      <c r="Q301">
        <f>'5a - Savings Tracker'!R343</f>
        <v>0</v>
      </c>
      <c r="R301">
        <f>'5a - Savings Tracker'!S343</f>
        <v>0</v>
      </c>
      <c r="S301">
        <f>'5a - Savings Tracker'!T343</f>
        <v>0</v>
      </c>
      <c r="T301">
        <f>'5a - Savings Tracker'!U343</f>
        <v>0</v>
      </c>
      <c r="U301">
        <f>'5a - Savings Tracker'!V343</f>
        <v>0</v>
      </c>
      <c r="V301">
        <f>'5a - Savings Tracker'!W343</f>
        <v>0</v>
      </c>
      <c r="W301">
        <f>'5a - Savings Tracker'!X343</f>
        <v>0</v>
      </c>
      <c r="X301">
        <f>'5a - Savings Tracker'!Y343</f>
        <v>0</v>
      </c>
      <c r="Y301">
        <f>'5a - Savings Tracker'!Z343</f>
        <v>0</v>
      </c>
      <c r="Z301">
        <f>'5a - Savings Tracker'!AA343</f>
        <v>0</v>
      </c>
      <c r="AA301">
        <f>'5a - Savings Tracker'!AB343</f>
        <v>0</v>
      </c>
      <c r="AB301">
        <f>'5a - Savings Tracker'!AC343</f>
        <v>0</v>
      </c>
      <c r="AC301">
        <f>'5a - Savings Tracker'!AD343</f>
        <v>0</v>
      </c>
      <c r="AD301" t="str">
        <f>'5a - Savings Tracker'!AE343</f>
        <v/>
      </c>
      <c r="AE301" t="str">
        <f>'5a - Savings Tracker'!AF343</f>
        <v/>
      </c>
      <c r="AF301" t="str">
        <f>'5a - Savings Tracker'!AG343</f>
        <v/>
      </c>
      <c r="AG301" t="str">
        <f>'5a - Savings Tracker'!AH343</f>
        <v/>
      </c>
      <c r="AH301" t="str">
        <f>'5a - Savings Tracker'!AI343</f>
        <v/>
      </c>
      <c r="AI301" t="str">
        <f>'5a - Savings Tracker'!AJ343</f>
        <v/>
      </c>
      <c r="AJ301" t="str">
        <f>'5a - Savings Tracker'!AK343</f>
        <v/>
      </c>
      <c r="AK301" t="str">
        <f>'5a - Savings Tracker'!AL343</f>
        <v/>
      </c>
    </row>
    <row r="302" spans="1:37">
      <c r="A302">
        <f>'5a - Savings Tracker'!A344</f>
        <v>301</v>
      </c>
      <c r="B302" t="str">
        <f>'5a - Savings Tracker'!B344</f>
        <v>Swansea Bay UHB</v>
      </c>
      <c r="C302">
        <f>'5a - Savings Tracker'!C344</f>
        <v>0</v>
      </c>
      <c r="D302">
        <f>'5a - Savings Tracker'!D344</f>
        <v>0</v>
      </c>
      <c r="E302">
        <f>'5a - Savings Tracker'!E344</f>
        <v>0</v>
      </c>
      <c r="F302">
        <f>'5a - Savings Tracker'!F344</f>
        <v>0</v>
      </c>
      <c r="G302">
        <f>'5a - Savings Tracker'!G344</f>
        <v>0</v>
      </c>
      <c r="H302">
        <f>'5a - Savings Tracker'!H344</f>
        <v>0</v>
      </c>
      <c r="I302">
        <f>'5a - Savings Tracker'!J344</f>
        <v>0</v>
      </c>
      <c r="J302">
        <f>'5a - Savings Tracker'!K344</f>
        <v>0</v>
      </c>
      <c r="K302">
        <f>'5a - Savings Tracker'!L344</f>
        <v>0</v>
      </c>
      <c r="L302">
        <f>'5a - Savings Tracker'!M344</f>
        <v>0</v>
      </c>
      <c r="M302">
        <f>'5a - Savings Tracker'!N344</f>
        <v>0</v>
      </c>
      <c r="N302">
        <f>'5a - Savings Tracker'!O344</f>
        <v>0</v>
      </c>
      <c r="O302">
        <f>'5a - Savings Tracker'!P344</f>
        <v>0</v>
      </c>
      <c r="P302">
        <f>'5a - Savings Tracker'!Q344</f>
        <v>0</v>
      </c>
      <c r="Q302">
        <f>'5a - Savings Tracker'!R344</f>
        <v>0</v>
      </c>
      <c r="R302">
        <f>'5a - Savings Tracker'!S344</f>
        <v>0</v>
      </c>
      <c r="S302">
        <f>'5a - Savings Tracker'!T344</f>
        <v>0</v>
      </c>
      <c r="T302">
        <f>'5a - Savings Tracker'!U344</f>
        <v>0</v>
      </c>
      <c r="U302">
        <f>'5a - Savings Tracker'!V344</f>
        <v>0</v>
      </c>
      <c r="V302">
        <f>'5a - Savings Tracker'!W344</f>
        <v>0</v>
      </c>
      <c r="W302">
        <f>'5a - Savings Tracker'!X344</f>
        <v>0</v>
      </c>
      <c r="X302">
        <f>'5a - Savings Tracker'!Y344</f>
        <v>0</v>
      </c>
      <c r="Y302">
        <f>'5a - Savings Tracker'!Z344</f>
        <v>0</v>
      </c>
      <c r="Z302">
        <f>'5a - Savings Tracker'!AA344</f>
        <v>0</v>
      </c>
      <c r="AA302">
        <f>'5a - Savings Tracker'!AB344</f>
        <v>0</v>
      </c>
      <c r="AB302">
        <f>'5a - Savings Tracker'!AC344</f>
        <v>0</v>
      </c>
      <c r="AC302">
        <f>'5a - Savings Tracker'!AD344</f>
        <v>0</v>
      </c>
      <c r="AD302" t="str">
        <f>'5a - Savings Tracker'!AE344</f>
        <v/>
      </c>
      <c r="AE302" t="str">
        <f>'5a - Savings Tracker'!AF344</f>
        <v/>
      </c>
      <c r="AF302" t="str">
        <f>'5a - Savings Tracker'!AG344</f>
        <v/>
      </c>
      <c r="AG302" t="str">
        <f>'5a - Savings Tracker'!AH344</f>
        <v/>
      </c>
      <c r="AH302" t="str">
        <f>'5a - Savings Tracker'!AI344</f>
        <v/>
      </c>
      <c r="AI302" t="str">
        <f>'5a - Savings Tracker'!AJ344</f>
        <v/>
      </c>
      <c r="AJ302" t="str">
        <f>'5a - Savings Tracker'!AK344</f>
        <v/>
      </c>
      <c r="AK302" t="str">
        <f>'5a - Savings Tracker'!AL344</f>
        <v/>
      </c>
    </row>
    <row r="303" spans="1:37">
      <c r="A303">
        <f>'5a - Savings Tracker'!A345</f>
        <v>302</v>
      </c>
      <c r="B303" t="str">
        <f>'5a - Savings Tracker'!B345</f>
        <v>Swansea Bay UHB</v>
      </c>
      <c r="C303">
        <f>'5a - Savings Tracker'!C345</f>
        <v>0</v>
      </c>
      <c r="D303">
        <f>'5a - Savings Tracker'!D345</f>
        <v>0</v>
      </c>
      <c r="E303">
        <f>'5a - Savings Tracker'!E345</f>
        <v>0</v>
      </c>
      <c r="F303">
        <f>'5a - Savings Tracker'!F345</f>
        <v>0</v>
      </c>
      <c r="G303">
        <f>'5a - Savings Tracker'!G345</f>
        <v>0</v>
      </c>
      <c r="H303">
        <f>'5a - Savings Tracker'!H345</f>
        <v>0</v>
      </c>
      <c r="I303">
        <f>'5a - Savings Tracker'!J345</f>
        <v>0</v>
      </c>
      <c r="J303">
        <f>'5a - Savings Tracker'!K345</f>
        <v>0</v>
      </c>
      <c r="K303">
        <f>'5a - Savings Tracker'!L345</f>
        <v>0</v>
      </c>
      <c r="L303">
        <f>'5a - Savings Tracker'!M345</f>
        <v>0</v>
      </c>
      <c r="M303">
        <f>'5a - Savings Tracker'!N345</f>
        <v>0</v>
      </c>
      <c r="N303">
        <f>'5a - Savings Tracker'!O345</f>
        <v>0</v>
      </c>
      <c r="O303">
        <f>'5a - Savings Tracker'!P345</f>
        <v>0</v>
      </c>
      <c r="P303">
        <f>'5a - Savings Tracker'!Q345</f>
        <v>0</v>
      </c>
      <c r="Q303">
        <f>'5a - Savings Tracker'!R345</f>
        <v>0</v>
      </c>
      <c r="R303">
        <f>'5a - Savings Tracker'!S345</f>
        <v>0</v>
      </c>
      <c r="S303">
        <f>'5a - Savings Tracker'!T345</f>
        <v>0</v>
      </c>
      <c r="T303">
        <f>'5a - Savings Tracker'!U345</f>
        <v>0</v>
      </c>
      <c r="U303">
        <f>'5a - Savings Tracker'!V345</f>
        <v>0</v>
      </c>
      <c r="V303">
        <f>'5a - Savings Tracker'!W345</f>
        <v>0</v>
      </c>
      <c r="W303">
        <f>'5a - Savings Tracker'!X345</f>
        <v>0</v>
      </c>
      <c r="X303">
        <f>'5a - Savings Tracker'!Y345</f>
        <v>0</v>
      </c>
      <c r="Y303">
        <f>'5a - Savings Tracker'!Z345</f>
        <v>0</v>
      </c>
      <c r="Z303">
        <f>'5a - Savings Tracker'!AA345</f>
        <v>0</v>
      </c>
      <c r="AA303">
        <f>'5a - Savings Tracker'!AB345</f>
        <v>0</v>
      </c>
      <c r="AB303">
        <f>'5a - Savings Tracker'!AC345</f>
        <v>0</v>
      </c>
      <c r="AC303">
        <f>'5a - Savings Tracker'!AD345</f>
        <v>0</v>
      </c>
      <c r="AD303" t="str">
        <f>'5a - Savings Tracker'!AE345</f>
        <v/>
      </c>
      <c r="AE303" t="str">
        <f>'5a - Savings Tracker'!AF345</f>
        <v/>
      </c>
      <c r="AF303" t="str">
        <f>'5a - Savings Tracker'!AG345</f>
        <v/>
      </c>
      <c r="AG303" t="str">
        <f>'5a - Savings Tracker'!AH345</f>
        <v/>
      </c>
      <c r="AH303" t="str">
        <f>'5a - Savings Tracker'!AI345</f>
        <v/>
      </c>
      <c r="AI303" t="str">
        <f>'5a - Savings Tracker'!AJ345</f>
        <v/>
      </c>
      <c r="AJ303" t="str">
        <f>'5a - Savings Tracker'!AK345</f>
        <v/>
      </c>
      <c r="AK303" t="str">
        <f>'5a - Savings Tracker'!AL345</f>
        <v/>
      </c>
    </row>
    <row r="304" spans="1:37">
      <c r="A304">
        <f>'5a - Savings Tracker'!A346</f>
        <v>303</v>
      </c>
      <c r="B304" t="str">
        <f>'5a - Savings Tracker'!B346</f>
        <v>Swansea Bay UHB</v>
      </c>
      <c r="C304">
        <f>'5a - Savings Tracker'!C346</f>
        <v>0</v>
      </c>
      <c r="D304">
        <f>'5a - Savings Tracker'!D346</f>
        <v>0</v>
      </c>
      <c r="E304">
        <f>'5a - Savings Tracker'!E346</f>
        <v>0</v>
      </c>
      <c r="F304">
        <f>'5a - Savings Tracker'!F346</f>
        <v>0</v>
      </c>
      <c r="G304">
        <f>'5a - Savings Tracker'!G346</f>
        <v>0</v>
      </c>
      <c r="H304">
        <f>'5a - Savings Tracker'!H346</f>
        <v>0</v>
      </c>
      <c r="I304">
        <f>'5a - Savings Tracker'!J346</f>
        <v>0</v>
      </c>
      <c r="J304">
        <f>'5a - Savings Tracker'!K346</f>
        <v>0</v>
      </c>
      <c r="K304">
        <f>'5a - Savings Tracker'!L346</f>
        <v>0</v>
      </c>
      <c r="L304">
        <f>'5a - Savings Tracker'!M346</f>
        <v>0</v>
      </c>
      <c r="M304">
        <f>'5a - Savings Tracker'!N346</f>
        <v>0</v>
      </c>
      <c r="N304">
        <f>'5a - Savings Tracker'!O346</f>
        <v>0</v>
      </c>
      <c r="O304">
        <f>'5a - Savings Tracker'!P346</f>
        <v>0</v>
      </c>
      <c r="P304">
        <f>'5a - Savings Tracker'!Q346</f>
        <v>0</v>
      </c>
      <c r="Q304">
        <f>'5a - Savings Tracker'!R346</f>
        <v>0</v>
      </c>
      <c r="R304">
        <f>'5a - Savings Tracker'!S346</f>
        <v>0</v>
      </c>
      <c r="S304">
        <f>'5a - Savings Tracker'!T346</f>
        <v>0</v>
      </c>
      <c r="T304">
        <f>'5a - Savings Tracker'!U346</f>
        <v>0</v>
      </c>
      <c r="U304">
        <f>'5a - Savings Tracker'!V346</f>
        <v>0</v>
      </c>
      <c r="V304">
        <f>'5a - Savings Tracker'!W346</f>
        <v>0</v>
      </c>
      <c r="W304">
        <f>'5a - Savings Tracker'!X346</f>
        <v>0</v>
      </c>
      <c r="X304">
        <f>'5a - Savings Tracker'!Y346</f>
        <v>0</v>
      </c>
      <c r="Y304">
        <f>'5a - Savings Tracker'!Z346</f>
        <v>0</v>
      </c>
      <c r="Z304">
        <f>'5a - Savings Tracker'!AA346</f>
        <v>0</v>
      </c>
      <c r="AA304">
        <f>'5a - Savings Tracker'!AB346</f>
        <v>0</v>
      </c>
      <c r="AB304">
        <f>'5a - Savings Tracker'!AC346</f>
        <v>0</v>
      </c>
      <c r="AC304">
        <f>'5a - Savings Tracker'!AD346</f>
        <v>0</v>
      </c>
      <c r="AD304" t="str">
        <f>'5a - Savings Tracker'!AE346</f>
        <v/>
      </c>
      <c r="AE304" t="str">
        <f>'5a - Savings Tracker'!AF346</f>
        <v/>
      </c>
      <c r="AF304" t="str">
        <f>'5a - Savings Tracker'!AG346</f>
        <v/>
      </c>
      <c r="AG304" t="str">
        <f>'5a - Savings Tracker'!AH346</f>
        <v/>
      </c>
      <c r="AH304" t="str">
        <f>'5a - Savings Tracker'!AI346</f>
        <v/>
      </c>
      <c r="AI304" t="str">
        <f>'5a - Savings Tracker'!AJ346</f>
        <v/>
      </c>
      <c r="AJ304" t="str">
        <f>'5a - Savings Tracker'!AK346</f>
        <v/>
      </c>
      <c r="AK304" t="str">
        <f>'5a - Savings Tracker'!AL346</f>
        <v/>
      </c>
    </row>
    <row r="305" spans="1:37">
      <c r="A305">
        <f>'5a - Savings Tracker'!A347</f>
        <v>304</v>
      </c>
      <c r="B305" t="str">
        <f>'5a - Savings Tracker'!B347</f>
        <v>Swansea Bay UHB</v>
      </c>
      <c r="C305">
        <f>'5a - Savings Tracker'!C347</f>
        <v>0</v>
      </c>
      <c r="D305">
        <f>'5a - Savings Tracker'!D347</f>
        <v>0</v>
      </c>
      <c r="E305">
        <f>'5a - Savings Tracker'!E347</f>
        <v>0</v>
      </c>
      <c r="F305">
        <f>'5a - Savings Tracker'!F347</f>
        <v>0</v>
      </c>
      <c r="G305">
        <f>'5a - Savings Tracker'!G347</f>
        <v>0</v>
      </c>
      <c r="H305">
        <f>'5a - Savings Tracker'!H347</f>
        <v>0</v>
      </c>
      <c r="I305">
        <f>'5a - Savings Tracker'!J347</f>
        <v>0</v>
      </c>
      <c r="J305">
        <f>'5a - Savings Tracker'!K347</f>
        <v>0</v>
      </c>
      <c r="K305">
        <f>'5a - Savings Tracker'!L347</f>
        <v>0</v>
      </c>
      <c r="L305">
        <f>'5a - Savings Tracker'!M347</f>
        <v>0</v>
      </c>
      <c r="M305">
        <f>'5a - Savings Tracker'!N347</f>
        <v>0</v>
      </c>
      <c r="N305">
        <f>'5a - Savings Tracker'!O347</f>
        <v>0</v>
      </c>
      <c r="O305">
        <f>'5a - Savings Tracker'!P347</f>
        <v>0</v>
      </c>
      <c r="P305">
        <f>'5a - Savings Tracker'!Q347</f>
        <v>0</v>
      </c>
      <c r="Q305">
        <f>'5a - Savings Tracker'!R347</f>
        <v>0</v>
      </c>
      <c r="R305">
        <f>'5a - Savings Tracker'!S347</f>
        <v>0</v>
      </c>
      <c r="S305">
        <f>'5a - Savings Tracker'!T347</f>
        <v>0</v>
      </c>
      <c r="T305">
        <f>'5a - Savings Tracker'!U347</f>
        <v>0</v>
      </c>
      <c r="U305">
        <f>'5a - Savings Tracker'!V347</f>
        <v>0</v>
      </c>
      <c r="V305">
        <f>'5a - Savings Tracker'!W347</f>
        <v>0</v>
      </c>
      <c r="W305">
        <f>'5a - Savings Tracker'!X347</f>
        <v>0</v>
      </c>
      <c r="X305">
        <f>'5a - Savings Tracker'!Y347</f>
        <v>0</v>
      </c>
      <c r="Y305">
        <f>'5a - Savings Tracker'!Z347</f>
        <v>0</v>
      </c>
      <c r="Z305">
        <f>'5a - Savings Tracker'!AA347</f>
        <v>0</v>
      </c>
      <c r="AA305">
        <f>'5a - Savings Tracker'!AB347</f>
        <v>0</v>
      </c>
      <c r="AB305">
        <f>'5a - Savings Tracker'!AC347</f>
        <v>0</v>
      </c>
      <c r="AC305">
        <f>'5a - Savings Tracker'!AD347</f>
        <v>0</v>
      </c>
      <c r="AD305" t="str">
        <f>'5a - Savings Tracker'!AE347</f>
        <v/>
      </c>
      <c r="AE305" t="str">
        <f>'5a - Savings Tracker'!AF347</f>
        <v/>
      </c>
      <c r="AF305" t="str">
        <f>'5a - Savings Tracker'!AG347</f>
        <v/>
      </c>
      <c r="AG305" t="str">
        <f>'5a - Savings Tracker'!AH347</f>
        <v/>
      </c>
      <c r="AH305" t="str">
        <f>'5a - Savings Tracker'!AI347</f>
        <v/>
      </c>
      <c r="AI305" t="str">
        <f>'5a - Savings Tracker'!AJ347</f>
        <v/>
      </c>
      <c r="AJ305" t="str">
        <f>'5a - Savings Tracker'!AK347</f>
        <v/>
      </c>
      <c r="AK305" t="str">
        <f>'5a - Savings Tracker'!AL347</f>
        <v/>
      </c>
    </row>
    <row r="306" spans="1:37">
      <c r="A306">
        <f>'5a - Savings Tracker'!A348</f>
        <v>305</v>
      </c>
      <c r="B306" t="str">
        <f>'5a - Savings Tracker'!B348</f>
        <v>Swansea Bay UHB</v>
      </c>
      <c r="C306">
        <f>'5a - Savings Tracker'!C348</f>
        <v>0</v>
      </c>
      <c r="D306">
        <f>'5a - Savings Tracker'!D348</f>
        <v>0</v>
      </c>
      <c r="E306">
        <f>'5a - Savings Tracker'!E348</f>
        <v>0</v>
      </c>
      <c r="F306">
        <f>'5a - Savings Tracker'!F348</f>
        <v>0</v>
      </c>
      <c r="G306">
        <f>'5a - Savings Tracker'!G348</f>
        <v>0</v>
      </c>
      <c r="H306">
        <f>'5a - Savings Tracker'!H348</f>
        <v>0</v>
      </c>
      <c r="I306">
        <f>'5a - Savings Tracker'!J348</f>
        <v>0</v>
      </c>
      <c r="J306">
        <f>'5a - Savings Tracker'!K348</f>
        <v>0</v>
      </c>
      <c r="K306">
        <f>'5a - Savings Tracker'!L348</f>
        <v>0</v>
      </c>
      <c r="L306">
        <f>'5a - Savings Tracker'!M348</f>
        <v>0</v>
      </c>
      <c r="M306">
        <f>'5a - Savings Tracker'!N348</f>
        <v>0</v>
      </c>
      <c r="N306">
        <f>'5a - Savings Tracker'!O348</f>
        <v>0</v>
      </c>
      <c r="O306">
        <f>'5a - Savings Tracker'!P348</f>
        <v>0</v>
      </c>
      <c r="P306">
        <f>'5a - Savings Tracker'!Q348</f>
        <v>0</v>
      </c>
      <c r="Q306">
        <f>'5a - Savings Tracker'!R348</f>
        <v>0</v>
      </c>
      <c r="R306">
        <f>'5a - Savings Tracker'!S348</f>
        <v>0</v>
      </c>
      <c r="S306">
        <f>'5a - Savings Tracker'!T348</f>
        <v>0</v>
      </c>
      <c r="T306">
        <f>'5a - Savings Tracker'!U348</f>
        <v>0</v>
      </c>
      <c r="U306">
        <f>'5a - Savings Tracker'!V348</f>
        <v>0</v>
      </c>
      <c r="V306">
        <f>'5a - Savings Tracker'!W348</f>
        <v>0</v>
      </c>
      <c r="W306">
        <f>'5a - Savings Tracker'!X348</f>
        <v>0</v>
      </c>
      <c r="X306">
        <f>'5a - Savings Tracker'!Y348</f>
        <v>0</v>
      </c>
      <c r="Y306">
        <f>'5a - Savings Tracker'!Z348</f>
        <v>0</v>
      </c>
      <c r="Z306">
        <f>'5a - Savings Tracker'!AA348</f>
        <v>0</v>
      </c>
      <c r="AA306">
        <f>'5a - Savings Tracker'!AB348</f>
        <v>0</v>
      </c>
      <c r="AB306">
        <f>'5a - Savings Tracker'!AC348</f>
        <v>0</v>
      </c>
      <c r="AC306">
        <f>'5a - Savings Tracker'!AD348</f>
        <v>0</v>
      </c>
      <c r="AD306" t="str">
        <f>'5a - Savings Tracker'!AE348</f>
        <v/>
      </c>
      <c r="AE306" t="str">
        <f>'5a - Savings Tracker'!AF348</f>
        <v/>
      </c>
      <c r="AF306" t="str">
        <f>'5a - Savings Tracker'!AG348</f>
        <v/>
      </c>
      <c r="AG306" t="str">
        <f>'5a - Savings Tracker'!AH348</f>
        <v/>
      </c>
      <c r="AH306" t="str">
        <f>'5a - Savings Tracker'!AI348</f>
        <v/>
      </c>
      <c r="AI306" t="str">
        <f>'5a - Savings Tracker'!AJ348</f>
        <v/>
      </c>
      <c r="AJ306" t="str">
        <f>'5a - Savings Tracker'!AK348</f>
        <v/>
      </c>
      <c r="AK306" t="str">
        <f>'5a - Savings Tracker'!AL348</f>
        <v/>
      </c>
    </row>
    <row r="307" spans="1:37">
      <c r="A307">
        <f>'5a - Savings Tracker'!A349</f>
        <v>306</v>
      </c>
      <c r="B307" t="str">
        <f>'5a - Savings Tracker'!B349</f>
        <v>Swansea Bay UHB</v>
      </c>
      <c r="C307">
        <f>'5a - Savings Tracker'!C349</f>
        <v>0</v>
      </c>
      <c r="D307">
        <f>'5a - Savings Tracker'!D349</f>
        <v>0</v>
      </c>
      <c r="E307">
        <f>'5a - Savings Tracker'!E349</f>
        <v>0</v>
      </c>
      <c r="F307">
        <f>'5a - Savings Tracker'!F349</f>
        <v>0</v>
      </c>
      <c r="G307">
        <f>'5a - Savings Tracker'!G349</f>
        <v>0</v>
      </c>
      <c r="H307">
        <f>'5a - Savings Tracker'!H349</f>
        <v>0</v>
      </c>
      <c r="I307">
        <f>'5a - Savings Tracker'!J349</f>
        <v>0</v>
      </c>
      <c r="J307">
        <f>'5a - Savings Tracker'!K349</f>
        <v>0</v>
      </c>
      <c r="K307">
        <f>'5a - Savings Tracker'!L349</f>
        <v>0</v>
      </c>
      <c r="L307">
        <f>'5a - Savings Tracker'!M349</f>
        <v>0</v>
      </c>
      <c r="M307">
        <f>'5a - Savings Tracker'!N349</f>
        <v>0</v>
      </c>
      <c r="N307">
        <f>'5a - Savings Tracker'!O349</f>
        <v>0</v>
      </c>
      <c r="O307">
        <f>'5a - Savings Tracker'!P349</f>
        <v>0</v>
      </c>
      <c r="P307">
        <f>'5a - Savings Tracker'!Q349</f>
        <v>0</v>
      </c>
      <c r="Q307">
        <f>'5a - Savings Tracker'!R349</f>
        <v>0</v>
      </c>
      <c r="R307">
        <f>'5a - Savings Tracker'!S349</f>
        <v>0</v>
      </c>
      <c r="S307">
        <f>'5a - Savings Tracker'!T349</f>
        <v>0</v>
      </c>
      <c r="T307">
        <f>'5a - Savings Tracker'!U349</f>
        <v>0</v>
      </c>
      <c r="U307">
        <f>'5a - Savings Tracker'!V349</f>
        <v>0</v>
      </c>
      <c r="V307">
        <f>'5a - Savings Tracker'!W349</f>
        <v>0</v>
      </c>
      <c r="W307">
        <f>'5a - Savings Tracker'!X349</f>
        <v>0</v>
      </c>
      <c r="X307">
        <f>'5a - Savings Tracker'!Y349</f>
        <v>0</v>
      </c>
      <c r="Y307">
        <f>'5a - Savings Tracker'!Z349</f>
        <v>0</v>
      </c>
      <c r="Z307">
        <f>'5a - Savings Tracker'!AA349</f>
        <v>0</v>
      </c>
      <c r="AA307">
        <f>'5a - Savings Tracker'!AB349</f>
        <v>0</v>
      </c>
      <c r="AB307">
        <f>'5a - Savings Tracker'!AC349</f>
        <v>0</v>
      </c>
      <c r="AC307">
        <f>'5a - Savings Tracker'!AD349</f>
        <v>0</v>
      </c>
      <c r="AD307" t="str">
        <f>'5a - Savings Tracker'!AE349</f>
        <v/>
      </c>
      <c r="AE307" t="str">
        <f>'5a - Savings Tracker'!AF349</f>
        <v/>
      </c>
      <c r="AF307" t="str">
        <f>'5a - Savings Tracker'!AG349</f>
        <v/>
      </c>
      <c r="AG307" t="str">
        <f>'5a - Savings Tracker'!AH349</f>
        <v/>
      </c>
      <c r="AH307" t="str">
        <f>'5a - Savings Tracker'!AI349</f>
        <v/>
      </c>
      <c r="AI307" t="str">
        <f>'5a - Savings Tracker'!AJ349</f>
        <v/>
      </c>
      <c r="AJ307" t="str">
        <f>'5a - Savings Tracker'!AK349</f>
        <v/>
      </c>
      <c r="AK307" t="str">
        <f>'5a - Savings Tracker'!AL349</f>
        <v/>
      </c>
    </row>
    <row r="308" spans="1:37">
      <c r="A308">
        <f>'5a - Savings Tracker'!A350</f>
        <v>307</v>
      </c>
      <c r="B308" t="str">
        <f>'5a - Savings Tracker'!B350</f>
        <v>Swansea Bay UHB</v>
      </c>
      <c r="C308">
        <f>'5a - Savings Tracker'!C350</f>
        <v>0</v>
      </c>
      <c r="D308">
        <f>'5a - Savings Tracker'!D350</f>
        <v>0</v>
      </c>
      <c r="E308">
        <f>'5a - Savings Tracker'!E350</f>
        <v>0</v>
      </c>
      <c r="F308">
        <f>'5a - Savings Tracker'!F350</f>
        <v>0</v>
      </c>
      <c r="G308">
        <f>'5a - Savings Tracker'!G350</f>
        <v>0</v>
      </c>
      <c r="H308">
        <f>'5a - Savings Tracker'!H350</f>
        <v>0</v>
      </c>
      <c r="I308">
        <f>'5a - Savings Tracker'!J350</f>
        <v>0</v>
      </c>
      <c r="J308">
        <f>'5a - Savings Tracker'!K350</f>
        <v>0</v>
      </c>
      <c r="K308">
        <f>'5a - Savings Tracker'!L350</f>
        <v>0</v>
      </c>
      <c r="L308">
        <f>'5a - Savings Tracker'!M350</f>
        <v>0</v>
      </c>
      <c r="M308">
        <f>'5a - Savings Tracker'!N350</f>
        <v>0</v>
      </c>
      <c r="N308">
        <f>'5a - Savings Tracker'!O350</f>
        <v>0</v>
      </c>
      <c r="O308">
        <f>'5a - Savings Tracker'!P350</f>
        <v>0</v>
      </c>
      <c r="P308">
        <f>'5a - Savings Tracker'!Q350</f>
        <v>0</v>
      </c>
      <c r="Q308">
        <f>'5a - Savings Tracker'!R350</f>
        <v>0</v>
      </c>
      <c r="R308">
        <f>'5a - Savings Tracker'!S350</f>
        <v>0</v>
      </c>
      <c r="S308">
        <f>'5a - Savings Tracker'!T350</f>
        <v>0</v>
      </c>
      <c r="T308">
        <f>'5a - Savings Tracker'!U350</f>
        <v>0</v>
      </c>
      <c r="U308">
        <f>'5a - Savings Tracker'!V350</f>
        <v>0</v>
      </c>
      <c r="V308">
        <f>'5a - Savings Tracker'!W350</f>
        <v>0</v>
      </c>
      <c r="W308">
        <f>'5a - Savings Tracker'!X350</f>
        <v>0</v>
      </c>
      <c r="X308">
        <f>'5a - Savings Tracker'!Y350</f>
        <v>0</v>
      </c>
      <c r="Y308">
        <f>'5a - Savings Tracker'!Z350</f>
        <v>0</v>
      </c>
      <c r="Z308">
        <f>'5a - Savings Tracker'!AA350</f>
        <v>0</v>
      </c>
      <c r="AA308">
        <f>'5a - Savings Tracker'!AB350</f>
        <v>0</v>
      </c>
      <c r="AB308">
        <f>'5a - Savings Tracker'!AC350</f>
        <v>0</v>
      </c>
      <c r="AC308">
        <f>'5a - Savings Tracker'!AD350</f>
        <v>0</v>
      </c>
      <c r="AD308" t="str">
        <f>'5a - Savings Tracker'!AE350</f>
        <v/>
      </c>
      <c r="AE308" t="str">
        <f>'5a - Savings Tracker'!AF350</f>
        <v/>
      </c>
      <c r="AF308" t="str">
        <f>'5a - Savings Tracker'!AG350</f>
        <v/>
      </c>
      <c r="AG308" t="str">
        <f>'5a - Savings Tracker'!AH350</f>
        <v/>
      </c>
      <c r="AH308" t="str">
        <f>'5a - Savings Tracker'!AI350</f>
        <v/>
      </c>
      <c r="AI308" t="str">
        <f>'5a - Savings Tracker'!AJ350</f>
        <v/>
      </c>
      <c r="AJ308" t="str">
        <f>'5a - Savings Tracker'!AK350</f>
        <v/>
      </c>
      <c r="AK308" t="str">
        <f>'5a - Savings Tracker'!AL350</f>
        <v/>
      </c>
    </row>
    <row r="309" spans="1:37">
      <c r="A309">
        <f>'5a - Savings Tracker'!A351</f>
        <v>308</v>
      </c>
      <c r="B309" t="str">
        <f>'5a - Savings Tracker'!B351</f>
        <v>Swansea Bay UHB</v>
      </c>
      <c r="C309">
        <f>'5a - Savings Tracker'!C351</f>
        <v>0</v>
      </c>
      <c r="D309">
        <f>'5a - Savings Tracker'!D351</f>
        <v>0</v>
      </c>
      <c r="E309">
        <f>'5a - Savings Tracker'!E351</f>
        <v>0</v>
      </c>
      <c r="F309">
        <f>'5a - Savings Tracker'!F351</f>
        <v>0</v>
      </c>
      <c r="G309">
        <f>'5a - Savings Tracker'!G351</f>
        <v>0</v>
      </c>
      <c r="H309">
        <f>'5a - Savings Tracker'!H351</f>
        <v>0</v>
      </c>
      <c r="I309">
        <f>'5a - Savings Tracker'!J351</f>
        <v>0</v>
      </c>
      <c r="J309">
        <f>'5a - Savings Tracker'!K351</f>
        <v>0</v>
      </c>
      <c r="K309">
        <f>'5a - Savings Tracker'!L351</f>
        <v>0</v>
      </c>
      <c r="L309">
        <f>'5a - Savings Tracker'!M351</f>
        <v>0</v>
      </c>
      <c r="M309">
        <f>'5a - Savings Tracker'!N351</f>
        <v>0</v>
      </c>
      <c r="N309">
        <f>'5a - Savings Tracker'!O351</f>
        <v>0</v>
      </c>
      <c r="O309">
        <f>'5a - Savings Tracker'!P351</f>
        <v>0</v>
      </c>
      <c r="P309">
        <f>'5a - Savings Tracker'!Q351</f>
        <v>0</v>
      </c>
      <c r="Q309">
        <f>'5a - Savings Tracker'!R351</f>
        <v>0</v>
      </c>
      <c r="R309">
        <f>'5a - Savings Tracker'!S351</f>
        <v>0</v>
      </c>
      <c r="S309">
        <f>'5a - Savings Tracker'!T351</f>
        <v>0</v>
      </c>
      <c r="T309">
        <f>'5a - Savings Tracker'!U351</f>
        <v>0</v>
      </c>
      <c r="U309">
        <f>'5a - Savings Tracker'!V351</f>
        <v>0</v>
      </c>
      <c r="V309">
        <f>'5a - Savings Tracker'!W351</f>
        <v>0</v>
      </c>
      <c r="W309">
        <f>'5a - Savings Tracker'!X351</f>
        <v>0</v>
      </c>
      <c r="X309">
        <f>'5a - Savings Tracker'!Y351</f>
        <v>0</v>
      </c>
      <c r="Y309">
        <f>'5a - Savings Tracker'!Z351</f>
        <v>0</v>
      </c>
      <c r="Z309">
        <f>'5a - Savings Tracker'!AA351</f>
        <v>0</v>
      </c>
      <c r="AA309">
        <f>'5a - Savings Tracker'!AB351</f>
        <v>0</v>
      </c>
      <c r="AB309">
        <f>'5a - Savings Tracker'!AC351</f>
        <v>0</v>
      </c>
      <c r="AC309">
        <f>'5a - Savings Tracker'!AD351</f>
        <v>0</v>
      </c>
      <c r="AD309" t="str">
        <f>'5a - Savings Tracker'!AE351</f>
        <v/>
      </c>
      <c r="AE309" t="str">
        <f>'5a - Savings Tracker'!AF351</f>
        <v/>
      </c>
      <c r="AF309" t="str">
        <f>'5a - Savings Tracker'!AG351</f>
        <v/>
      </c>
      <c r="AG309" t="str">
        <f>'5a - Savings Tracker'!AH351</f>
        <v/>
      </c>
      <c r="AH309" t="str">
        <f>'5a - Savings Tracker'!AI351</f>
        <v/>
      </c>
      <c r="AI309" t="str">
        <f>'5a - Savings Tracker'!AJ351</f>
        <v/>
      </c>
      <c r="AJ309" t="str">
        <f>'5a - Savings Tracker'!AK351</f>
        <v/>
      </c>
      <c r="AK309" t="str">
        <f>'5a - Savings Tracker'!AL351</f>
        <v/>
      </c>
    </row>
    <row r="310" spans="1:37">
      <c r="A310">
        <f>'5a - Savings Tracker'!A352</f>
        <v>309</v>
      </c>
      <c r="B310" t="str">
        <f>'5a - Savings Tracker'!B352</f>
        <v>Swansea Bay UHB</v>
      </c>
      <c r="C310">
        <f>'5a - Savings Tracker'!C352</f>
        <v>0</v>
      </c>
      <c r="D310">
        <f>'5a - Savings Tracker'!D352</f>
        <v>0</v>
      </c>
      <c r="E310">
        <f>'5a - Savings Tracker'!E352</f>
        <v>0</v>
      </c>
      <c r="F310">
        <f>'5a - Savings Tracker'!F352</f>
        <v>0</v>
      </c>
      <c r="G310">
        <f>'5a - Savings Tracker'!G352</f>
        <v>0</v>
      </c>
      <c r="H310">
        <f>'5a - Savings Tracker'!H352</f>
        <v>0</v>
      </c>
      <c r="I310">
        <f>'5a - Savings Tracker'!J352</f>
        <v>0</v>
      </c>
      <c r="J310">
        <f>'5a - Savings Tracker'!K352</f>
        <v>0</v>
      </c>
      <c r="K310">
        <f>'5a - Savings Tracker'!L352</f>
        <v>0</v>
      </c>
      <c r="L310">
        <f>'5a - Savings Tracker'!M352</f>
        <v>0</v>
      </c>
      <c r="M310">
        <f>'5a - Savings Tracker'!N352</f>
        <v>0</v>
      </c>
      <c r="N310">
        <f>'5a - Savings Tracker'!O352</f>
        <v>0</v>
      </c>
      <c r="O310">
        <f>'5a - Savings Tracker'!P352</f>
        <v>0</v>
      </c>
      <c r="P310">
        <f>'5a - Savings Tracker'!Q352</f>
        <v>0</v>
      </c>
      <c r="Q310">
        <f>'5a - Savings Tracker'!R352</f>
        <v>0</v>
      </c>
      <c r="R310">
        <f>'5a - Savings Tracker'!S352</f>
        <v>0</v>
      </c>
      <c r="S310">
        <f>'5a - Savings Tracker'!T352</f>
        <v>0</v>
      </c>
      <c r="T310">
        <f>'5a - Savings Tracker'!U352</f>
        <v>0</v>
      </c>
      <c r="U310">
        <f>'5a - Savings Tracker'!V352</f>
        <v>0</v>
      </c>
      <c r="V310">
        <f>'5a - Savings Tracker'!W352</f>
        <v>0</v>
      </c>
      <c r="W310">
        <f>'5a - Savings Tracker'!X352</f>
        <v>0</v>
      </c>
      <c r="X310">
        <f>'5a - Savings Tracker'!Y352</f>
        <v>0</v>
      </c>
      <c r="Y310">
        <f>'5a - Savings Tracker'!Z352</f>
        <v>0</v>
      </c>
      <c r="Z310">
        <f>'5a - Savings Tracker'!AA352</f>
        <v>0</v>
      </c>
      <c r="AA310">
        <f>'5a - Savings Tracker'!AB352</f>
        <v>0</v>
      </c>
      <c r="AB310">
        <f>'5a - Savings Tracker'!AC352</f>
        <v>0</v>
      </c>
      <c r="AC310">
        <f>'5a - Savings Tracker'!AD352</f>
        <v>0</v>
      </c>
      <c r="AD310" t="str">
        <f>'5a - Savings Tracker'!AE352</f>
        <v/>
      </c>
      <c r="AE310" t="str">
        <f>'5a - Savings Tracker'!AF352</f>
        <v/>
      </c>
      <c r="AF310" t="str">
        <f>'5a - Savings Tracker'!AG352</f>
        <v/>
      </c>
      <c r="AG310" t="str">
        <f>'5a - Savings Tracker'!AH352</f>
        <v/>
      </c>
      <c r="AH310" t="str">
        <f>'5a - Savings Tracker'!AI352</f>
        <v/>
      </c>
      <c r="AI310" t="str">
        <f>'5a - Savings Tracker'!AJ352</f>
        <v/>
      </c>
      <c r="AJ310" t="str">
        <f>'5a - Savings Tracker'!AK352</f>
        <v/>
      </c>
      <c r="AK310" t="str">
        <f>'5a - Savings Tracker'!AL352</f>
        <v/>
      </c>
    </row>
    <row r="311" spans="1:37">
      <c r="A311">
        <f>'5a - Savings Tracker'!A353</f>
        <v>310</v>
      </c>
      <c r="B311" t="str">
        <f>'5a - Savings Tracker'!B353</f>
        <v>Swansea Bay UHB</v>
      </c>
      <c r="C311">
        <f>'5a - Savings Tracker'!C353</f>
        <v>0</v>
      </c>
      <c r="D311">
        <f>'5a - Savings Tracker'!D353</f>
        <v>0</v>
      </c>
      <c r="E311">
        <f>'5a - Savings Tracker'!E353</f>
        <v>0</v>
      </c>
      <c r="F311">
        <f>'5a - Savings Tracker'!F353</f>
        <v>0</v>
      </c>
      <c r="G311">
        <f>'5a - Savings Tracker'!G353</f>
        <v>0</v>
      </c>
      <c r="H311">
        <f>'5a - Savings Tracker'!H353</f>
        <v>0</v>
      </c>
      <c r="I311">
        <f>'5a - Savings Tracker'!J353</f>
        <v>0</v>
      </c>
      <c r="J311">
        <f>'5a - Savings Tracker'!K353</f>
        <v>0</v>
      </c>
      <c r="K311">
        <f>'5a - Savings Tracker'!L353</f>
        <v>0</v>
      </c>
      <c r="L311">
        <f>'5a - Savings Tracker'!M353</f>
        <v>0</v>
      </c>
      <c r="M311">
        <f>'5a - Savings Tracker'!N353</f>
        <v>0</v>
      </c>
      <c r="N311">
        <f>'5a - Savings Tracker'!O353</f>
        <v>0</v>
      </c>
      <c r="O311">
        <f>'5a - Savings Tracker'!P353</f>
        <v>0</v>
      </c>
      <c r="P311">
        <f>'5a - Savings Tracker'!Q353</f>
        <v>0</v>
      </c>
      <c r="Q311">
        <f>'5a - Savings Tracker'!R353</f>
        <v>0</v>
      </c>
      <c r="R311">
        <f>'5a - Savings Tracker'!S353</f>
        <v>0</v>
      </c>
      <c r="S311">
        <f>'5a - Savings Tracker'!T353</f>
        <v>0</v>
      </c>
      <c r="T311">
        <f>'5a - Savings Tracker'!U353</f>
        <v>0</v>
      </c>
      <c r="U311">
        <f>'5a - Savings Tracker'!V353</f>
        <v>0</v>
      </c>
      <c r="V311">
        <f>'5a - Savings Tracker'!W353</f>
        <v>0</v>
      </c>
      <c r="W311">
        <f>'5a - Savings Tracker'!X353</f>
        <v>0</v>
      </c>
      <c r="X311">
        <f>'5a - Savings Tracker'!Y353</f>
        <v>0</v>
      </c>
      <c r="Y311">
        <f>'5a - Savings Tracker'!Z353</f>
        <v>0</v>
      </c>
      <c r="Z311">
        <f>'5a - Savings Tracker'!AA353</f>
        <v>0</v>
      </c>
      <c r="AA311">
        <f>'5a - Savings Tracker'!AB353</f>
        <v>0</v>
      </c>
      <c r="AB311">
        <f>'5a - Savings Tracker'!AC353</f>
        <v>0</v>
      </c>
      <c r="AC311">
        <f>'5a - Savings Tracker'!AD353</f>
        <v>0</v>
      </c>
      <c r="AD311" t="str">
        <f>'5a - Savings Tracker'!AE353</f>
        <v/>
      </c>
      <c r="AE311" t="str">
        <f>'5a - Savings Tracker'!AF353</f>
        <v/>
      </c>
      <c r="AF311" t="str">
        <f>'5a - Savings Tracker'!AG353</f>
        <v/>
      </c>
      <c r="AG311" t="str">
        <f>'5a - Savings Tracker'!AH353</f>
        <v/>
      </c>
      <c r="AH311" t="str">
        <f>'5a - Savings Tracker'!AI353</f>
        <v/>
      </c>
      <c r="AI311" t="str">
        <f>'5a - Savings Tracker'!AJ353</f>
        <v/>
      </c>
      <c r="AJ311" t="str">
        <f>'5a - Savings Tracker'!AK353</f>
        <v/>
      </c>
      <c r="AK311" t="str">
        <f>'5a - Savings Tracker'!AL353</f>
        <v/>
      </c>
    </row>
    <row r="312" spans="1:37">
      <c r="A312">
        <f>'5a - Savings Tracker'!A354</f>
        <v>311</v>
      </c>
      <c r="B312" t="str">
        <f>'5a - Savings Tracker'!B354</f>
        <v>Swansea Bay UHB</v>
      </c>
      <c r="C312">
        <f>'5a - Savings Tracker'!C354</f>
        <v>0</v>
      </c>
      <c r="D312">
        <f>'5a - Savings Tracker'!D354</f>
        <v>0</v>
      </c>
      <c r="E312">
        <f>'5a - Savings Tracker'!E354</f>
        <v>0</v>
      </c>
      <c r="F312">
        <f>'5a - Savings Tracker'!F354</f>
        <v>0</v>
      </c>
      <c r="G312">
        <f>'5a - Savings Tracker'!G354</f>
        <v>0</v>
      </c>
      <c r="H312">
        <f>'5a - Savings Tracker'!H354</f>
        <v>0</v>
      </c>
      <c r="I312">
        <f>'5a - Savings Tracker'!J354</f>
        <v>0</v>
      </c>
      <c r="J312">
        <f>'5a - Savings Tracker'!K354</f>
        <v>0</v>
      </c>
      <c r="K312">
        <f>'5a - Savings Tracker'!L354</f>
        <v>0</v>
      </c>
      <c r="L312">
        <f>'5a - Savings Tracker'!M354</f>
        <v>0</v>
      </c>
      <c r="M312">
        <f>'5a - Savings Tracker'!N354</f>
        <v>0</v>
      </c>
      <c r="N312">
        <f>'5a - Savings Tracker'!O354</f>
        <v>0</v>
      </c>
      <c r="O312">
        <f>'5a - Savings Tracker'!P354</f>
        <v>0</v>
      </c>
      <c r="P312">
        <f>'5a - Savings Tracker'!Q354</f>
        <v>0</v>
      </c>
      <c r="Q312">
        <f>'5a - Savings Tracker'!R354</f>
        <v>0</v>
      </c>
      <c r="R312">
        <f>'5a - Savings Tracker'!S354</f>
        <v>0</v>
      </c>
      <c r="S312">
        <f>'5a - Savings Tracker'!T354</f>
        <v>0</v>
      </c>
      <c r="T312">
        <f>'5a - Savings Tracker'!U354</f>
        <v>0</v>
      </c>
      <c r="U312">
        <f>'5a - Savings Tracker'!V354</f>
        <v>0</v>
      </c>
      <c r="V312">
        <f>'5a - Savings Tracker'!W354</f>
        <v>0</v>
      </c>
      <c r="W312">
        <f>'5a - Savings Tracker'!X354</f>
        <v>0</v>
      </c>
      <c r="X312">
        <f>'5a - Savings Tracker'!Y354</f>
        <v>0</v>
      </c>
      <c r="Y312">
        <f>'5a - Savings Tracker'!Z354</f>
        <v>0</v>
      </c>
      <c r="Z312">
        <f>'5a - Savings Tracker'!AA354</f>
        <v>0</v>
      </c>
      <c r="AA312">
        <f>'5a - Savings Tracker'!AB354</f>
        <v>0</v>
      </c>
      <c r="AB312">
        <f>'5a - Savings Tracker'!AC354</f>
        <v>0</v>
      </c>
      <c r="AC312">
        <f>'5a - Savings Tracker'!AD354</f>
        <v>0</v>
      </c>
      <c r="AD312" t="str">
        <f>'5a - Savings Tracker'!AE354</f>
        <v/>
      </c>
      <c r="AE312" t="str">
        <f>'5a - Savings Tracker'!AF354</f>
        <v/>
      </c>
      <c r="AF312" t="str">
        <f>'5a - Savings Tracker'!AG354</f>
        <v/>
      </c>
      <c r="AG312" t="str">
        <f>'5a - Savings Tracker'!AH354</f>
        <v/>
      </c>
      <c r="AH312" t="str">
        <f>'5a - Savings Tracker'!AI354</f>
        <v/>
      </c>
      <c r="AI312" t="str">
        <f>'5a - Savings Tracker'!AJ354</f>
        <v/>
      </c>
      <c r="AJ312" t="str">
        <f>'5a - Savings Tracker'!AK354</f>
        <v/>
      </c>
      <c r="AK312" t="str">
        <f>'5a - Savings Tracker'!AL354</f>
        <v/>
      </c>
    </row>
    <row r="313" spans="1:37">
      <c r="A313">
        <f>'5a - Savings Tracker'!A355</f>
        <v>312</v>
      </c>
      <c r="B313" t="str">
        <f>'5a - Savings Tracker'!B355</f>
        <v>Swansea Bay UHB</v>
      </c>
      <c r="C313">
        <f>'5a - Savings Tracker'!C355</f>
        <v>0</v>
      </c>
      <c r="D313">
        <f>'5a - Savings Tracker'!D355</f>
        <v>0</v>
      </c>
      <c r="E313">
        <f>'5a - Savings Tracker'!E355</f>
        <v>0</v>
      </c>
      <c r="F313">
        <f>'5a - Savings Tracker'!F355</f>
        <v>0</v>
      </c>
      <c r="G313">
        <f>'5a - Savings Tracker'!G355</f>
        <v>0</v>
      </c>
      <c r="H313">
        <f>'5a - Savings Tracker'!H355</f>
        <v>0</v>
      </c>
      <c r="I313">
        <f>'5a - Savings Tracker'!J355</f>
        <v>0</v>
      </c>
      <c r="J313">
        <f>'5a - Savings Tracker'!K355</f>
        <v>0</v>
      </c>
      <c r="K313">
        <f>'5a - Savings Tracker'!L355</f>
        <v>0</v>
      </c>
      <c r="L313">
        <f>'5a - Savings Tracker'!M355</f>
        <v>0</v>
      </c>
      <c r="M313">
        <f>'5a - Savings Tracker'!N355</f>
        <v>0</v>
      </c>
      <c r="N313">
        <f>'5a - Savings Tracker'!O355</f>
        <v>0</v>
      </c>
      <c r="O313">
        <f>'5a - Savings Tracker'!P355</f>
        <v>0</v>
      </c>
      <c r="P313">
        <f>'5a - Savings Tracker'!Q355</f>
        <v>0</v>
      </c>
      <c r="Q313">
        <f>'5a - Savings Tracker'!R355</f>
        <v>0</v>
      </c>
      <c r="R313">
        <f>'5a - Savings Tracker'!S355</f>
        <v>0</v>
      </c>
      <c r="S313">
        <f>'5a - Savings Tracker'!T355</f>
        <v>0</v>
      </c>
      <c r="T313">
        <f>'5a - Savings Tracker'!U355</f>
        <v>0</v>
      </c>
      <c r="U313">
        <f>'5a - Savings Tracker'!V355</f>
        <v>0</v>
      </c>
      <c r="V313">
        <f>'5a - Savings Tracker'!W355</f>
        <v>0</v>
      </c>
      <c r="W313">
        <f>'5a - Savings Tracker'!X355</f>
        <v>0</v>
      </c>
      <c r="X313">
        <f>'5a - Savings Tracker'!Y355</f>
        <v>0</v>
      </c>
      <c r="Y313">
        <f>'5a - Savings Tracker'!Z355</f>
        <v>0</v>
      </c>
      <c r="Z313">
        <f>'5a - Savings Tracker'!AA355</f>
        <v>0</v>
      </c>
      <c r="AA313">
        <f>'5a - Savings Tracker'!AB355</f>
        <v>0</v>
      </c>
      <c r="AB313">
        <f>'5a - Savings Tracker'!AC355</f>
        <v>0</v>
      </c>
      <c r="AC313">
        <f>'5a - Savings Tracker'!AD355</f>
        <v>0</v>
      </c>
      <c r="AD313" t="str">
        <f>'5a - Savings Tracker'!AE355</f>
        <v/>
      </c>
      <c r="AE313" t="str">
        <f>'5a - Savings Tracker'!AF355</f>
        <v/>
      </c>
      <c r="AF313" t="str">
        <f>'5a - Savings Tracker'!AG355</f>
        <v/>
      </c>
      <c r="AG313" t="str">
        <f>'5a - Savings Tracker'!AH355</f>
        <v/>
      </c>
      <c r="AH313" t="str">
        <f>'5a - Savings Tracker'!AI355</f>
        <v/>
      </c>
      <c r="AI313" t="str">
        <f>'5a - Savings Tracker'!AJ355</f>
        <v/>
      </c>
      <c r="AJ313" t="str">
        <f>'5a - Savings Tracker'!AK355</f>
        <v/>
      </c>
      <c r="AK313" t="str">
        <f>'5a - Savings Tracker'!AL355</f>
        <v/>
      </c>
    </row>
    <row r="314" spans="1:37">
      <c r="A314">
        <f>'5a - Savings Tracker'!A356</f>
        <v>313</v>
      </c>
      <c r="B314" t="str">
        <f>'5a - Savings Tracker'!B356</f>
        <v>Swansea Bay UHB</v>
      </c>
      <c r="C314">
        <f>'5a - Savings Tracker'!C356</f>
        <v>0</v>
      </c>
      <c r="D314">
        <f>'5a - Savings Tracker'!D356</f>
        <v>0</v>
      </c>
      <c r="E314">
        <f>'5a - Savings Tracker'!E356</f>
        <v>0</v>
      </c>
      <c r="F314">
        <f>'5a - Savings Tracker'!F356</f>
        <v>0</v>
      </c>
      <c r="G314">
        <f>'5a - Savings Tracker'!G356</f>
        <v>0</v>
      </c>
      <c r="H314">
        <f>'5a - Savings Tracker'!H356</f>
        <v>0</v>
      </c>
      <c r="I314">
        <f>'5a - Savings Tracker'!J356</f>
        <v>0</v>
      </c>
      <c r="J314">
        <f>'5a - Savings Tracker'!K356</f>
        <v>0</v>
      </c>
      <c r="K314">
        <f>'5a - Savings Tracker'!L356</f>
        <v>0</v>
      </c>
      <c r="L314">
        <f>'5a - Savings Tracker'!M356</f>
        <v>0</v>
      </c>
      <c r="M314">
        <f>'5a - Savings Tracker'!N356</f>
        <v>0</v>
      </c>
      <c r="N314">
        <f>'5a - Savings Tracker'!O356</f>
        <v>0</v>
      </c>
      <c r="O314">
        <f>'5a - Savings Tracker'!P356</f>
        <v>0</v>
      </c>
      <c r="P314">
        <f>'5a - Savings Tracker'!Q356</f>
        <v>0</v>
      </c>
      <c r="Q314">
        <f>'5a - Savings Tracker'!R356</f>
        <v>0</v>
      </c>
      <c r="R314">
        <f>'5a - Savings Tracker'!S356</f>
        <v>0</v>
      </c>
      <c r="S314">
        <f>'5a - Savings Tracker'!T356</f>
        <v>0</v>
      </c>
      <c r="T314">
        <f>'5a - Savings Tracker'!U356</f>
        <v>0</v>
      </c>
      <c r="U314">
        <f>'5a - Savings Tracker'!V356</f>
        <v>0</v>
      </c>
      <c r="V314">
        <f>'5a - Savings Tracker'!W356</f>
        <v>0</v>
      </c>
      <c r="W314">
        <f>'5a - Savings Tracker'!X356</f>
        <v>0</v>
      </c>
      <c r="X314">
        <f>'5a - Savings Tracker'!Y356</f>
        <v>0</v>
      </c>
      <c r="Y314">
        <f>'5a - Savings Tracker'!Z356</f>
        <v>0</v>
      </c>
      <c r="Z314">
        <f>'5a - Savings Tracker'!AA356</f>
        <v>0</v>
      </c>
      <c r="AA314">
        <f>'5a - Savings Tracker'!AB356</f>
        <v>0</v>
      </c>
      <c r="AB314">
        <f>'5a - Savings Tracker'!AC356</f>
        <v>0</v>
      </c>
      <c r="AC314">
        <f>'5a - Savings Tracker'!AD356</f>
        <v>0</v>
      </c>
      <c r="AD314" t="str">
        <f>'5a - Savings Tracker'!AE356</f>
        <v/>
      </c>
      <c r="AE314" t="str">
        <f>'5a - Savings Tracker'!AF356</f>
        <v/>
      </c>
      <c r="AF314" t="str">
        <f>'5a - Savings Tracker'!AG356</f>
        <v/>
      </c>
      <c r="AG314" t="str">
        <f>'5a - Savings Tracker'!AH356</f>
        <v/>
      </c>
      <c r="AH314" t="str">
        <f>'5a - Savings Tracker'!AI356</f>
        <v/>
      </c>
      <c r="AI314" t="str">
        <f>'5a - Savings Tracker'!AJ356</f>
        <v/>
      </c>
      <c r="AJ314" t="str">
        <f>'5a - Savings Tracker'!AK356</f>
        <v/>
      </c>
      <c r="AK314" t="str">
        <f>'5a - Savings Tracker'!AL356</f>
        <v/>
      </c>
    </row>
    <row r="315" spans="1:37">
      <c r="A315">
        <f>'5a - Savings Tracker'!A357</f>
        <v>314</v>
      </c>
      <c r="B315" t="str">
        <f>'5a - Savings Tracker'!B357</f>
        <v>Swansea Bay UHB</v>
      </c>
      <c r="C315">
        <f>'5a - Savings Tracker'!C357</f>
        <v>0</v>
      </c>
      <c r="D315">
        <f>'5a - Savings Tracker'!D357</f>
        <v>0</v>
      </c>
      <c r="E315">
        <f>'5a - Savings Tracker'!E357</f>
        <v>0</v>
      </c>
      <c r="F315">
        <f>'5a - Savings Tracker'!F357</f>
        <v>0</v>
      </c>
      <c r="G315">
        <f>'5a - Savings Tracker'!G357</f>
        <v>0</v>
      </c>
      <c r="H315">
        <f>'5a - Savings Tracker'!H357</f>
        <v>0</v>
      </c>
      <c r="I315">
        <f>'5a - Savings Tracker'!J357</f>
        <v>0</v>
      </c>
      <c r="J315">
        <f>'5a - Savings Tracker'!K357</f>
        <v>0</v>
      </c>
      <c r="K315">
        <f>'5a - Savings Tracker'!L357</f>
        <v>0</v>
      </c>
      <c r="L315">
        <f>'5a - Savings Tracker'!M357</f>
        <v>0</v>
      </c>
      <c r="M315">
        <f>'5a - Savings Tracker'!N357</f>
        <v>0</v>
      </c>
      <c r="N315">
        <f>'5a - Savings Tracker'!O357</f>
        <v>0</v>
      </c>
      <c r="O315">
        <f>'5a - Savings Tracker'!P357</f>
        <v>0</v>
      </c>
      <c r="P315">
        <f>'5a - Savings Tracker'!Q357</f>
        <v>0</v>
      </c>
      <c r="Q315">
        <f>'5a - Savings Tracker'!R357</f>
        <v>0</v>
      </c>
      <c r="R315">
        <f>'5a - Savings Tracker'!S357</f>
        <v>0</v>
      </c>
      <c r="S315">
        <f>'5a - Savings Tracker'!T357</f>
        <v>0</v>
      </c>
      <c r="T315">
        <f>'5a - Savings Tracker'!U357</f>
        <v>0</v>
      </c>
      <c r="U315">
        <f>'5a - Savings Tracker'!V357</f>
        <v>0</v>
      </c>
      <c r="V315">
        <f>'5a - Savings Tracker'!W357</f>
        <v>0</v>
      </c>
      <c r="W315">
        <f>'5a - Savings Tracker'!X357</f>
        <v>0</v>
      </c>
      <c r="X315">
        <f>'5a - Savings Tracker'!Y357</f>
        <v>0</v>
      </c>
      <c r="Y315">
        <f>'5a - Savings Tracker'!Z357</f>
        <v>0</v>
      </c>
      <c r="Z315">
        <f>'5a - Savings Tracker'!AA357</f>
        <v>0</v>
      </c>
      <c r="AA315">
        <f>'5a - Savings Tracker'!AB357</f>
        <v>0</v>
      </c>
      <c r="AB315">
        <f>'5a - Savings Tracker'!AC357</f>
        <v>0</v>
      </c>
      <c r="AC315">
        <f>'5a - Savings Tracker'!AD357</f>
        <v>0</v>
      </c>
      <c r="AD315" t="str">
        <f>'5a - Savings Tracker'!AE357</f>
        <v/>
      </c>
      <c r="AE315" t="str">
        <f>'5a - Savings Tracker'!AF357</f>
        <v/>
      </c>
      <c r="AF315" t="str">
        <f>'5a - Savings Tracker'!AG357</f>
        <v/>
      </c>
      <c r="AG315" t="str">
        <f>'5a - Savings Tracker'!AH357</f>
        <v/>
      </c>
      <c r="AH315" t="str">
        <f>'5a - Savings Tracker'!AI357</f>
        <v/>
      </c>
      <c r="AI315" t="str">
        <f>'5a - Savings Tracker'!AJ357</f>
        <v/>
      </c>
      <c r="AJ315" t="str">
        <f>'5a - Savings Tracker'!AK357</f>
        <v/>
      </c>
      <c r="AK315" t="str">
        <f>'5a - Savings Tracker'!AL357</f>
        <v/>
      </c>
    </row>
    <row r="316" spans="1:37">
      <c r="A316">
        <f>'5a - Savings Tracker'!A358</f>
        <v>315</v>
      </c>
      <c r="B316" t="str">
        <f>'5a - Savings Tracker'!B358</f>
        <v>Swansea Bay UHB</v>
      </c>
      <c r="C316">
        <f>'5a - Savings Tracker'!C358</f>
        <v>0</v>
      </c>
      <c r="D316">
        <f>'5a - Savings Tracker'!D358</f>
        <v>0</v>
      </c>
      <c r="E316">
        <f>'5a - Savings Tracker'!E358</f>
        <v>0</v>
      </c>
      <c r="F316">
        <f>'5a - Savings Tracker'!F358</f>
        <v>0</v>
      </c>
      <c r="G316">
        <f>'5a - Savings Tracker'!G358</f>
        <v>0</v>
      </c>
      <c r="H316">
        <f>'5a - Savings Tracker'!H358</f>
        <v>0</v>
      </c>
      <c r="I316">
        <f>'5a - Savings Tracker'!J358</f>
        <v>0</v>
      </c>
      <c r="J316">
        <f>'5a - Savings Tracker'!K358</f>
        <v>0</v>
      </c>
      <c r="K316">
        <f>'5a - Savings Tracker'!L358</f>
        <v>0</v>
      </c>
      <c r="L316">
        <f>'5a - Savings Tracker'!M358</f>
        <v>0</v>
      </c>
      <c r="M316">
        <f>'5a - Savings Tracker'!N358</f>
        <v>0</v>
      </c>
      <c r="N316">
        <f>'5a - Savings Tracker'!O358</f>
        <v>0</v>
      </c>
      <c r="O316">
        <f>'5a - Savings Tracker'!P358</f>
        <v>0</v>
      </c>
      <c r="P316">
        <f>'5a - Savings Tracker'!Q358</f>
        <v>0</v>
      </c>
      <c r="Q316">
        <f>'5a - Savings Tracker'!R358</f>
        <v>0</v>
      </c>
      <c r="R316">
        <f>'5a - Savings Tracker'!S358</f>
        <v>0</v>
      </c>
      <c r="S316">
        <f>'5a - Savings Tracker'!T358</f>
        <v>0</v>
      </c>
      <c r="T316">
        <f>'5a - Savings Tracker'!U358</f>
        <v>0</v>
      </c>
      <c r="U316">
        <f>'5a - Savings Tracker'!V358</f>
        <v>0</v>
      </c>
      <c r="V316">
        <f>'5a - Savings Tracker'!W358</f>
        <v>0</v>
      </c>
      <c r="W316">
        <f>'5a - Savings Tracker'!X358</f>
        <v>0</v>
      </c>
      <c r="X316">
        <f>'5a - Savings Tracker'!Y358</f>
        <v>0</v>
      </c>
      <c r="Y316">
        <f>'5a - Savings Tracker'!Z358</f>
        <v>0</v>
      </c>
      <c r="Z316">
        <f>'5a - Savings Tracker'!AA358</f>
        <v>0</v>
      </c>
      <c r="AA316">
        <f>'5a - Savings Tracker'!AB358</f>
        <v>0</v>
      </c>
      <c r="AB316">
        <f>'5a - Savings Tracker'!AC358</f>
        <v>0</v>
      </c>
      <c r="AC316">
        <f>'5a - Savings Tracker'!AD358</f>
        <v>0</v>
      </c>
      <c r="AD316" t="str">
        <f>'5a - Savings Tracker'!AE358</f>
        <v/>
      </c>
      <c r="AE316" t="str">
        <f>'5a - Savings Tracker'!AF358</f>
        <v/>
      </c>
      <c r="AF316" t="str">
        <f>'5a - Savings Tracker'!AG358</f>
        <v/>
      </c>
      <c r="AG316" t="str">
        <f>'5a - Savings Tracker'!AH358</f>
        <v/>
      </c>
      <c r="AH316" t="str">
        <f>'5a - Savings Tracker'!AI358</f>
        <v/>
      </c>
      <c r="AI316" t="str">
        <f>'5a - Savings Tracker'!AJ358</f>
        <v/>
      </c>
      <c r="AJ316" t="str">
        <f>'5a - Savings Tracker'!AK358</f>
        <v/>
      </c>
      <c r="AK316" t="str">
        <f>'5a - Savings Tracker'!AL358</f>
        <v/>
      </c>
    </row>
    <row r="317" spans="1:37">
      <c r="A317">
        <f>'5a - Savings Tracker'!A359</f>
        <v>316</v>
      </c>
      <c r="B317" t="str">
        <f>'5a - Savings Tracker'!B359</f>
        <v>Swansea Bay UHB</v>
      </c>
      <c r="C317">
        <f>'5a - Savings Tracker'!C359</f>
        <v>0</v>
      </c>
      <c r="D317">
        <f>'5a - Savings Tracker'!D359</f>
        <v>0</v>
      </c>
      <c r="E317">
        <f>'5a - Savings Tracker'!E359</f>
        <v>0</v>
      </c>
      <c r="F317">
        <f>'5a - Savings Tracker'!F359</f>
        <v>0</v>
      </c>
      <c r="G317">
        <f>'5a - Savings Tracker'!G359</f>
        <v>0</v>
      </c>
      <c r="H317">
        <f>'5a - Savings Tracker'!H359</f>
        <v>0</v>
      </c>
      <c r="I317">
        <f>'5a - Savings Tracker'!J359</f>
        <v>0</v>
      </c>
      <c r="J317">
        <f>'5a - Savings Tracker'!K359</f>
        <v>0</v>
      </c>
      <c r="K317">
        <f>'5a - Savings Tracker'!L359</f>
        <v>0</v>
      </c>
      <c r="L317">
        <f>'5a - Savings Tracker'!M359</f>
        <v>0</v>
      </c>
      <c r="M317">
        <f>'5a - Savings Tracker'!N359</f>
        <v>0</v>
      </c>
      <c r="N317">
        <f>'5a - Savings Tracker'!O359</f>
        <v>0</v>
      </c>
      <c r="O317">
        <f>'5a - Savings Tracker'!P359</f>
        <v>0</v>
      </c>
      <c r="P317">
        <f>'5a - Savings Tracker'!Q359</f>
        <v>0</v>
      </c>
      <c r="Q317">
        <f>'5a - Savings Tracker'!R359</f>
        <v>0</v>
      </c>
      <c r="R317">
        <f>'5a - Savings Tracker'!S359</f>
        <v>0</v>
      </c>
      <c r="S317">
        <f>'5a - Savings Tracker'!T359</f>
        <v>0</v>
      </c>
      <c r="T317">
        <f>'5a - Savings Tracker'!U359</f>
        <v>0</v>
      </c>
      <c r="U317">
        <f>'5a - Savings Tracker'!V359</f>
        <v>0</v>
      </c>
      <c r="V317">
        <f>'5a - Savings Tracker'!W359</f>
        <v>0</v>
      </c>
      <c r="W317">
        <f>'5a - Savings Tracker'!X359</f>
        <v>0</v>
      </c>
      <c r="X317">
        <f>'5a - Savings Tracker'!Y359</f>
        <v>0</v>
      </c>
      <c r="Y317">
        <f>'5a - Savings Tracker'!Z359</f>
        <v>0</v>
      </c>
      <c r="Z317">
        <f>'5a - Savings Tracker'!AA359</f>
        <v>0</v>
      </c>
      <c r="AA317">
        <f>'5a - Savings Tracker'!AB359</f>
        <v>0</v>
      </c>
      <c r="AB317">
        <f>'5a - Savings Tracker'!AC359</f>
        <v>0</v>
      </c>
      <c r="AC317">
        <f>'5a - Savings Tracker'!AD359</f>
        <v>0</v>
      </c>
      <c r="AD317" t="str">
        <f>'5a - Savings Tracker'!AE359</f>
        <v/>
      </c>
      <c r="AE317" t="str">
        <f>'5a - Savings Tracker'!AF359</f>
        <v/>
      </c>
      <c r="AF317" t="str">
        <f>'5a - Savings Tracker'!AG359</f>
        <v/>
      </c>
      <c r="AG317" t="str">
        <f>'5a - Savings Tracker'!AH359</f>
        <v/>
      </c>
      <c r="AH317" t="str">
        <f>'5a - Savings Tracker'!AI359</f>
        <v/>
      </c>
      <c r="AI317" t="str">
        <f>'5a - Savings Tracker'!AJ359</f>
        <v/>
      </c>
      <c r="AJ317" t="str">
        <f>'5a - Savings Tracker'!AK359</f>
        <v/>
      </c>
      <c r="AK317" t="str">
        <f>'5a - Savings Tracker'!AL359</f>
        <v/>
      </c>
    </row>
    <row r="318" spans="1:37">
      <c r="A318">
        <f>'5a - Savings Tracker'!A360</f>
        <v>317</v>
      </c>
      <c r="B318" t="str">
        <f>'5a - Savings Tracker'!B360</f>
        <v>Swansea Bay UHB</v>
      </c>
      <c r="C318">
        <f>'5a - Savings Tracker'!C360</f>
        <v>0</v>
      </c>
      <c r="D318">
        <f>'5a - Savings Tracker'!D360</f>
        <v>0</v>
      </c>
      <c r="E318">
        <f>'5a - Savings Tracker'!E360</f>
        <v>0</v>
      </c>
      <c r="F318">
        <f>'5a - Savings Tracker'!F360</f>
        <v>0</v>
      </c>
      <c r="G318">
        <f>'5a - Savings Tracker'!G360</f>
        <v>0</v>
      </c>
      <c r="H318">
        <f>'5a - Savings Tracker'!H360</f>
        <v>0</v>
      </c>
      <c r="I318">
        <f>'5a - Savings Tracker'!J360</f>
        <v>0</v>
      </c>
      <c r="J318">
        <f>'5a - Savings Tracker'!K360</f>
        <v>0</v>
      </c>
      <c r="K318">
        <f>'5a - Savings Tracker'!L360</f>
        <v>0</v>
      </c>
      <c r="L318">
        <f>'5a - Savings Tracker'!M360</f>
        <v>0</v>
      </c>
      <c r="M318">
        <f>'5a - Savings Tracker'!N360</f>
        <v>0</v>
      </c>
      <c r="N318">
        <f>'5a - Savings Tracker'!O360</f>
        <v>0</v>
      </c>
      <c r="O318">
        <f>'5a - Savings Tracker'!P360</f>
        <v>0</v>
      </c>
      <c r="P318">
        <f>'5a - Savings Tracker'!Q360</f>
        <v>0</v>
      </c>
      <c r="Q318">
        <f>'5a - Savings Tracker'!R360</f>
        <v>0</v>
      </c>
      <c r="R318">
        <f>'5a - Savings Tracker'!S360</f>
        <v>0</v>
      </c>
      <c r="S318">
        <f>'5a - Savings Tracker'!T360</f>
        <v>0</v>
      </c>
      <c r="T318">
        <f>'5a - Savings Tracker'!U360</f>
        <v>0</v>
      </c>
      <c r="U318">
        <f>'5a - Savings Tracker'!V360</f>
        <v>0</v>
      </c>
      <c r="V318">
        <f>'5a - Savings Tracker'!W360</f>
        <v>0</v>
      </c>
      <c r="W318">
        <f>'5a - Savings Tracker'!X360</f>
        <v>0</v>
      </c>
      <c r="X318">
        <f>'5a - Savings Tracker'!Y360</f>
        <v>0</v>
      </c>
      <c r="Y318">
        <f>'5a - Savings Tracker'!Z360</f>
        <v>0</v>
      </c>
      <c r="Z318">
        <f>'5a - Savings Tracker'!AA360</f>
        <v>0</v>
      </c>
      <c r="AA318">
        <f>'5a - Savings Tracker'!AB360</f>
        <v>0</v>
      </c>
      <c r="AB318">
        <f>'5a - Savings Tracker'!AC360</f>
        <v>0</v>
      </c>
      <c r="AC318">
        <f>'5a - Savings Tracker'!AD360</f>
        <v>0</v>
      </c>
      <c r="AD318" t="str">
        <f>'5a - Savings Tracker'!AE360</f>
        <v/>
      </c>
      <c r="AE318" t="str">
        <f>'5a - Savings Tracker'!AF360</f>
        <v/>
      </c>
      <c r="AF318" t="str">
        <f>'5a - Savings Tracker'!AG360</f>
        <v/>
      </c>
      <c r="AG318" t="str">
        <f>'5a - Savings Tracker'!AH360</f>
        <v/>
      </c>
      <c r="AH318" t="str">
        <f>'5a - Savings Tracker'!AI360</f>
        <v/>
      </c>
      <c r="AI318" t="str">
        <f>'5a - Savings Tracker'!AJ360</f>
        <v/>
      </c>
      <c r="AJ318" t="str">
        <f>'5a - Savings Tracker'!AK360</f>
        <v/>
      </c>
      <c r="AK318" t="str">
        <f>'5a - Savings Tracker'!AL360</f>
        <v/>
      </c>
    </row>
    <row r="319" spans="1:37">
      <c r="A319">
        <f>'5a - Savings Tracker'!A361</f>
        <v>318</v>
      </c>
      <c r="B319" t="str">
        <f>'5a - Savings Tracker'!B361</f>
        <v>Swansea Bay UHB</v>
      </c>
      <c r="C319">
        <f>'5a - Savings Tracker'!C361</f>
        <v>0</v>
      </c>
      <c r="D319">
        <f>'5a - Savings Tracker'!D361</f>
        <v>0</v>
      </c>
      <c r="E319">
        <f>'5a - Savings Tracker'!E361</f>
        <v>0</v>
      </c>
      <c r="F319">
        <f>'5a - Savings Tracker'!F361</f>
        <v>0</v>
      </c>
      <c r="G319">
        <f>'5a - Savings Tracker'!G361</f>
        <v>0</v>
      </c>
      <c r="H319">
        <f>'5a - Savings Tracker'!H361</f>
        <v>0</v>
      </c>
      <c r="I319">
        <f>'5a - Savings Tracker'!J361</f>
        <v>0</v>
      </c>
      <c r="J319">
        <f>'5a - Savings Tracker'!K361</f>
        <v>0</v>
      </c>
      <c r="K319">
        <f>'5a - Savings Tracker'!L361</f>
        <v>0</v>
      </c>
      <c r="L319">
        <f>'5a - Savings Tracker'!M361</f>
        <v>0</v>
      </c>
      <c r="M319">
        <f>'5a - Savings Tracker'!N361</f>
        <v>0</v>
      </c>
      <c r="N319">
        <f>'5a - Savings Tracker'!O361</f>
        <v>0</v>
      </c>
      <c r="O319">
        <f>'5a - Savings Tracker'!P361</f>
        <v>0</v>
      </c>
      <c r="P319">
        <f>'5a - Savings Tracker'!Q361</f>
        <v>0</v>
      </c>
      <c r="Q319">
        <f>'5a - Savings Tracker'!R361</f>
        <v>0</v>
      </c>
      <c r="R319">
        <f>'5a - Savings Tracker'!S361</f>
        <v>0</v>
      </c>
      <c r="S319">
        <f>'5a - Savings Tracker'!T361</f>
        <v>0</v>
      </c>
      <c r="T319">
        <f>'5a - Savings Tracker'!U361</f>
        <v>0</v>
      </c>
      <c r="U319">
        <f>'5a - Savings Tracker'!V361</f>
        <v>0</v>
      </c>
      <c r="V319">
        <f>'5a - Savings Tracker'!W361</f>
        <v>0</v>
      </c>
      <c r="W319">
        <f>'5a - Savings Tracker'!X361</f>
        <v>0</v>
      </c>
      <c r="X319">
        <f>'5a - Savings Tracker'!Y361</f>
        <v>0</v>
      </c>
      <c r="Y319">
        <f>'5a - Savings Tracker'!Z361</f>
        <v>0</v>
      </c>
      <c r="Z319">
        <f>'5a - Savings Tracker'!AA361</f>
        <v>0</v>
      </c>
      <c r="AA319">
        <f>'5a - Savings Tracker'!AB361</f>
        <v>0</v>
      </c>
      <c r="AB319">
        <f>'5a - Savings Tracker'!AC361</f>
        <v>0</v>
      </c>
      <c r="AC319">
        <f>'5a - Savings Tracker'!AD361</f>
        <v>0</v>
      </c>
      <c r="AD319" t="str">
        <f>'5a - Savings Tracker'!AE361</f>
        <v/>
      </c>
      <c r="AE319" t="str">
        <f>'5a - Savings Tracker'!AF361</f>
        <v/>
      </c>
      <c r="AF319" t="str">
        <f>'5a - Savings Tracker'!AG361</f>
        <v/>
      </c>
      <c r="AG319" t="str">
        <f>'5a - Savings Tracker'!AH361</f>
        <v/>
      </c>
      <c r="AH319" t="str">
        <f>'5a - Savings Tracker'!AI361</f>
        <v/>
      </c>
      <c r="AI319" t="str">
        <f>'5a - Savings Tracker'!AJ361</f>
        <v/>
      </c>
      <c r="AJ319" t="str">
        <f>'5a - Savings Tracker'!AK361</f>
        <v/>
      </c>
      <c r="AK319" t="str">
        <f>'5a - Savings Tracker'!AL361</f>
        <v/>
      </c>
    </row>
    <row r="320" spans="1:37">
      <c r="A320">
        <f>'5a - Savings Tracker'!A362</f>
        <v>319</v>
      </c>
      <c r="B320" t="str">
        <f>'5a - Savings Tracker'!B362</f>
        <v>Swansea Bay UHB</v>
      </c>
      <c r="C320">
        <f>'5a - Savings Tracker'!C362</f>
        <v>0</v>
      </c>
      <c r="D320">
        <f>'5a - Savings Tracker'!D362</f>
        <v>0</v>
      </c>
      <c r="E320">
        <f>'5a - Savings Tracker'!E362</f>
        <v>0</v>
      </c>
      <c r="F320">
        <f>'5a - Savings Tracker'!F362</f>
        <v>0</v>
      </c>
      <c r="G320">
        <f>'5a - Savings Tracker'!G362</f>
        <v>0</v>
      </c>
      <c r="H320">
        <f>'5a - Savings Tracker'!H362</f>
        <v>0</v>
      </c>
      <c r="I320">
        <f>'5a - Savings Tracker'!J362</f>
        <v>0</v>
      </c>
      <c r="J320">
        <f>'5a - Savings Tracker'!K362</f>
        <v>0</v>
      </c>
      <c r="K320">
        <f>'5a - Savings Tracker'!L362</f>
        <v>0</v>
      </c>
      <c r="L320">
        <f>'5a - Savings Tracker'!M362</f>
        <v>0</v>
      </c>
      <c r="M320">
        <f>'5a - Savings Tracker'!N362</f>
        <v>0</v>
      </c>
      <c r="N320">
        <f>'5a - Savings Tracker'!O362</f>
        <v>0</v>
      </c>
      <c r="O320">
        <f>'5a - Savings Tracker'!P362</f>
        <v>0</v>
      </c>
      <c r="P320">
        <f>'5a - Savings Tracker'!Q362</f>
        <v>0</v>
      </c>
      <c r="Q320">
        <f>'5a - Savings Tracker'!R362</f>
        <v>0</v>
      </c>
      <c r="R320">
        <f>'5a - Savings Tracker'!S362</f>
        <v>0</v>
      </c>
      <c r="S320">
        <f>'5a - Savings Tracker'!T362</f>
        <v>0</v>
      </c>
      <c r="T320">
        <f>'5a - Savings Tracker'!U362</f>
        <v>0</v>
      </c>
      <c r="U320">
        <f>'5a - Savings Tracker'!V362</f>
        <v>0</v>
      </c>
      <c r="V320">
        <f>'5a - Savings Tracker'!W362</f>
        <v>0</v>
      </c>
      <c r="W320">
        <f>'5a - Savings Tracker'!X362</f>
        <v>0</v>
      </c>
      <c r="X320">
        <f>'5a - Savings Tracker'!Y362</f>
        <v>0</v>
      </c>
      <c r="Y320">
        <f>'5a - Savings Tracker'!Z362</f>
        <v>0</v>
      </c>
      <c r="Z320">
        <f>'5a - Savings Tracker'!AA362</f>
        <v>0</v>
      </c>
      <c r="AA320">
        <f>'5a - Savings Tracker'!AB362</f>
        <v>0</v>
      </c>
      <c r="AB320">
        <f>'5a - Savings Tracker'!AC362</f>
        <v>0</v>
      </c>
      <c r="AC320">
        <f>'5a - Savings Tracker'!AD362</f>
        <v>0</v>
      </c>
      <c r="AD320" t="str">
        <f>'5a - Savings Tracker'!AE362</f>
        <v/>
      </c>
      <c r="AE320" t="str">
        <f>'5a - Savings Tracker'!AF362</f>
        <v/>
      </c>
      <c r="AF320" t="str">
        <f>'5a - Savings Tracker'!AG362</f>
        <v/>
      </c>
      <c r="AG320" t="str">
        <f>'5a - Savings Tracker'!AH362</f>
        <v/>
      </c>
      <c r="AH320" t="str">
        <f>'5a - Savings Tracker'!AI362</f>
        <v/>
      </c>
      <c r="AI320" t="str">
        <f>'5a - Savings Tracker'!AJ362</f>
        <v/>
      </c>
      <c r="AJ320" t="str">
        <f>'5a - Savings Tracker'!AK362</f>
        <v/>
      </c>
      <c r="AK320" t="str">
        <f>'5a - Savings Tracker'!AL362</f>
        <v/>
      </c>
    </row>
    <row r="321" spans="1:37">
      <c r="A321">
        <f>'5a - Savings Tracker'!A363</f>
        <v>320</v>
      </c>
      <c r="B321" t="str">
        <f>'5a - Savings Tracker'!B363</f>
        <v>Swansea Bay UHB</v>
      </c>
      <c r="C321">
        <f>'5a - Savings Tracker'!C363</f>
        <v>0</v>
      </c>
      <c r="D321">
        <f>'5a - Savings Tracker'!D363</f>
        <v>0</v>
      </c>
      <c r="E321">
        <f>'5a - Savings Tracker'!E363</f>
        <v>0</v>
      </c>
      <c r="F321">
        <f>'5a - Savings Tracker'!F363</f>
        <v>0</v>
      </c>
      <c r="G321">
        <f>'5a - Savings Tracker'!G363</f>
        <v>0</v>
      </c>
      <c r="H321">
        <f>'5a - Savings Tracker'!H363</f>
        <v>0</v>
      </c>
      <c r="I321">
        <f>'5a - Savings Tracker'!J363</f>
        <v>0</v>
      </c>
      <c r="J321">
        <f>'5a - Savings Tracker'!K363</f>
        <v>0</v>
      </c>
      <c r="K321">
        <f>'5a - Savings Tracker'!L363</f>
        <v>0</v>
      </c>
      <c r="L321">
        <f>'5a - Savings Tracker'!M363</f>
        <v>0</v>
      </c>
      <c r="M321">
        <f>'5a - Savings Tracker'!N363</f>
        <v>0</v>
      </c>
      <c r="N321">
        <f>'5a - Savings Tracker'!O363</f>
        <v>0</v>
      </c>
      <c r="O321">
        <f>'5a - Savings Tracker'!P363</f>
        <v>0</v>
      </c>
      <c r="P321">
        <f>'5a - Savings Tracker'!Q363</f>
        <v>0</v>
      </c>
      <c r="Q321">
        <f>'5a - Savings Tracker'!R363</f>
        <v>0</v>
      </c>
      <c r="R321">
        <f>'5a - Savings Tracker'!S363</f>
        <v>0</v>
      </c>
      <c r="S321">
        <f>'5a - Savings Tracker'!T363</f>
        <v>0</v>
      </c>
      <c r="T321">
        <f>'5a - Savings Tracker'!U363</f>
        <v>0</v>
      </c>
      <c r="U321">
        <f>'5a - Savings Tracker'!V363</f>
        <v>0</v>
      </c>
      <c r="V321">
        <f>'5a - Savings Tracker'!W363</f>
        <v>0</v>
      </c>
      <c r="W321">
        <f>'5a - Savings Tracker'!X363</f>
        <v>0</v>
      </c>
      <c r="X321">
        <f>'5a - Savings Tracker'!Y363</f>
        <v>0</v>
      </c>
      <c r="Y321">
        <f>'5a - Savings Tracker'!Z363</f>
        <v>0</v>
      </c>
      <c r="Z321">
        <f>'5a - Savings Tracker'!AA363</f>
        <v>0</v>
      </c>
      <c r="AA321">
        <f>'5a - Savings Tracker'!AB363</f>
        <v>0</v>
      </c>
      <c r="AB321">
        <f>'5a - Savings Tracker'!AC363</f>
        <v>0</v>
      </c>
      <c r="AC321">
        <f>'5a - Savings Tracker'!AD363</f>
        <v>0</v>
      </c>
      <c r="AD321" t="str">
        <f>'5a - Savings Tracker'!AE363</f>
        <v/>
      </c>
      <c r="AE321" t="str">
        <f>'5a - Savings Tracker'!AF363</f>
        <v/>
      </c>
      <c r="AF321" t="str">
        <f>'5a - Savings Tracker'!AG363</f>
        <v/>
      </c>
      <c r="AG321" t="str">
        <f>'5a - Savings Tracker'!AH363</f>
        <v/>
      </c>
      <c r="AH321" t="str">
        <f>'5a - Savings Tracker'!AI363</f>
        <v/>
      </c>
      <c r="AI321" t="str">
        <f>'5a - Savings Tracker'!AJ363</f>
        <v/>
      </c>
      <c r="AJ321" t="str">
        <f>'5a - Savings Tracker'!AK363</f>
        <v/>
      </c>
      <c r="AK321" t="str">
        <f>'5a - Savings Tracker'!AL363</f>
        <v/>
      </c>
    </row>
    <row r="322" spans="1:37">
      <c r="A322">
        <f>'5a - Savings Tracker'!A364</f>
        <v>321</v>
      </c>
      <c r="B322" t="str">
        <f>'5a - Savings Tracker'!B364</f>
        <v>Swansea Bay UHB</v>
      </c>
      <c r="C322">
        <f>'5a - Savings Tracker'!C364</f>
        <v>0</v>
      </c>
      <c r="D322">
        <f>'5a - Savings Tracker'!D364</f>
        <v>0</v>
      </c>
      <c r="E322">
        <f>'5a - Savings Tracker'!E364</f>
        <v>0</v>
      </c>
      <c r="F322">
        <f>'5a - Savings Tracker'!F364</f>
        <v>0</v>
      </c>
      <c r="G322">
        <f>'5a - Savings Tracker'!G364</f>
        <v>0</v>
      </c>
      <c r="H322">
        <f>'5a - Savings Tracker'!H364</f>
        <v>0</v>
      </c>
      <c r="I322">
        <f>'5a - Savings Tracker'!J364</f>
        <v>0</v>
      </c>
      <c r="J322">
        <f>'5a - Savings Tracker'!K364</f>
        <v>0</v>
      </c>
      <c r="K322">
        <f>'5a - Savings Tracker'!L364</f>
        <v>0</v>
      </c>
      <c r="L322">
        <f>'5a - Savings Tracker'!M364</f>
        <v>0</v>
      </c>
      <c r="M322">
        <f>'5a - Savings Tracker'!N364</f>
        <v>0</v>
      </c>
      <c r="N322">
        <f>'5a - Savings Tracker'!O364</f>
        <v>0</v>
      </c>
      <c r="O322">
        <f>'5a - Savings Tracker'!P364</f>
        <v>0</v>
      </c>
      <c r="P322">
        <f>'5a - Savings Tracker'!Q364</f>
        <v>0</v>
      </c>
      <c r="Q322">
        <f>'5a - Savings Tracker'!R364</f>
        <v>0</v>
      </c>
      <c r="R322">
        <f>'5a - Savings Tracker'!S364</f>
        <v>0</v>
      </c>
      <c r="S322">
        <f>'5a - Savings Tracker'!T364</f>
        <v>0</v>
      </c>
      <c r="T322">
        <f>'5a - Savings Tracker'!U364</f>
        <v>0</v>
      </c>
      <c r="U322">
        <f>'5a - Savings Tracker'!V364</f>
        <v>0</v>
      </c>
      <c r="V322">
        <f>'5a - Savings Tracker'!W364</f>
        <v>0</v>
      </c>
      <c r="W322">
        <f>'5a - Savings Tracker'!X364</f>
        <v>0</v>
      </c>
      <c r="X322">
        <f>'5a - Savings Tracker'!Y364</f>
        <v>0</v>
      </c>
      <c r="Y322">
        <f>'5a - Savings Tracker'!Z364</f>
        <v>0</v>
      </c>
      <c r="Z322">
        <f>'5a - Savings Tracker'!AA364</f>
        <v>0</v>
      </c>
      <c r="AA322">
        <f>'5a - Savings Tracker'!AB364</f>
        <v>0</v>
      </c>
      <c r="AB322">
        <f>'5a - Savings Tracker'!AC364</f>
        <v>0</v>
      </c>
      <c r="AC322">
        <f>'5a - Savings Tracker'!AD364</f>
        <v>0</v>
      </c>
      <c r="AD322" t="str">
        <f>'5a - Savings Tracker'!AE364</f>
        <v/>
      </c>
      <c r="AE322" t="str">
        <f>'5a - Savings Tracker'!AF364</f>
        <v/>
      </c>
      <c r="AF322" t="str">
        <f>'5a - Savings Tracker'!AG364</f>
        <v/>
      </c>
      <c r="AG322" t="str">
        <f>'5a - Savings Tracker'!AH364</f>
        <v/>
      </c>
      <c r="AH322" t="str">
        <f>'5a - Savings Tracker'!AI364</f>
        <v/>
      </c>
      <c r="AI322" t="str">
        <f>'5a - Savings Tracker'!AJ364</f>
        <v/>
      </c>
      <c r="AJ322" t="str">
        <f>'5a - Savings Tracker'!AK364</f>
        <v/>
      </c>
      <c r="AK322" t="str">
        <f>'5a - Savings Tracker'!AL364</f>
        <v/>
      </c>
    </row>
    <row r="323" spans="1:37">
      <c r="A323">
        <f>'5a - Savings Tracker'!A365</f>
        <v>322</v>
      </c>
      <c r="B323" t="str">
        <f>'5a - Savings Tracker'!B365</f>
        <v>Swansea Bay UHB</v>
      </c>
      <c r="C323">
        <f>'5a - Savings Tracker'!C365</f>
        <v>0</v>
      </c>
      <c r="D323">
        <f>'5a - Savings Tracker'!D365</f>
        <v>0</v>
      </c>
      <c r="E323">
        <f>'5a - Savings Tracker'!E365</f>
        <v>0</v>
      </c>
      <c r="F323">
        <f>'5a - Savings Tracker'!F365</f>
        <v>0</v>
      </c>
      <c r="G323">
        <f>'5a - Savings Tracker'!G365</f>
        <v>0</v>
      </c>
      <c r="H323">
        <f>'5a - Savings Tracker'!H365</f>
        <v>0</v>
      </c>
      <c r="I323">
        <f>'5a - Savings Tracker'!J365</f>
        <v>0</v>
      </c>
      <c r="J323">
        <f>'5a - Savings Tracker'!K365</f>
        <v>0</v>
      </c>
      <c r="K323">
        <f>'5a - Savings Tracker'!L365</f>
        <v>0</v>
      </c>
      <c r="L323">
        <f>'5a - Savings Tracker'!M365</f>
        <v>0</v>
      </c>
      <c r="M323">
        <f>'5a - Savings Tracker'!N365</f>
        <v>0</v>
      </c>
      <c r="N323">
        <f>'5a - Savings Tracker'!O365</f>
        <v>0</v>
      </c>
      <c r="O323">
        <f>'5a - Savings Tracker'!P365</f>
        <v>0</v>
      </c>
      <c r="P323">
        <f>'5a - Savings Tracker'!Q365</f>
        <v>0</v>
      </c>
      <c r="Q323">
        <f>'5a - Savings Tracker'!R365</f>
        <v>0</v>
      </c>
      <c r="R323">
        <f>'5a - Savings Tracker'!S365</f>
        <v>0</v>
      </c>
      <c r="S323">
        <f>'5a - Savings Tracker'!T365</f>
        <v>0</v>
      </c>
      <c r="T323">
        <f>'5a - Savings Tracker'!U365</f>
        <v>0</v>
      </c>
      <c r="U323">
        <f>'5a - Savings Tracker'!V365</f>
        <v>0</v>
      </c>
      <c r="V323">
        <f>'5a - Savings Tracker'!W365</f>
        <v>0</v>
      </c>
      <c r="W323">
        <f>'5a - Savings Tracker'!X365</f>
        <v>0</v>
      </c>
      <c r="X323">
        <f>'5a - Savings Tracker'!Y365</f>
        <v>0</v>
      </c>
      <c r="Y323">
        <f>'5a - Savings Tracker'!Z365</f>
        <v>0</v>
      </c>
      <c r="Z323">
        <f>'5a - Savings Tracker'!AA365</f>
        <v>0</v>
      </c>
      <c r="AA323">
        <f>'5a - Savings Tracker'!AB365</f>
        <v>0</v>
      </c>
      <c r="AB323">
        <f>'5a - Savings Tracker'!AC365</f>
        <v>0</v>
      </c>
      <c r="AC323">
        <f>'5a - Savings Tracker'!AD365</f>
        <v>0</v>
      </c>
      <c r="AD323" t="str">
        <f>'5a - Savings Tracker'!AE365</f>
        <v/>
      </c>
      <c r="AE323" t="str">
        <f>'5a - Savings Tracker'!AF365</f>
        <v/>
      </c>
      <c r="AF323" t="str">
        <f>'5a - Savings Tracker'!AG365</f>
        <v/>
      </c>
      <c r="AG323" t="str">
        <f>'5a - Savings Tracker'!AH365</f>
        <v/>
      </c>
      <c r="AH323" t="str">
        <f>'5a - Savings Tracker'!AI365</f>
        <v/>
      </c>
      <c r="AI323" t="str">
        <f>'5a - Savings Tracker'!AJ365</f>
        <v/>
      </c>
      <c r="AJ323" t="str">
        <f>'5a - Savings Tracker'!AK365</f>
        <v/>
      </c>
      <c r="AK323" t="str">
        <f>'5a - Savings Tracker'!AL365</f>
        <v/>
      </c>
    </row>
    <row r="324" spans="1:37">
      <c r="A324">
        <f>'5a - Savings Tracker'!A366</f>
        <v>323</v>
      </c>
      <c r="B324" t="str">
        <f>'5a - Savings Tracker'!B366</f>
        <v>Swansea Bay UHB</v>
      </c>
      <c r="C324">
        <f>'5a - Savings Tracker'!C366</f>
        <v>0</v>
      </c>
      <c r="D324">
        <f>'5a - Savings Tracker'!D366</f>
        <v>0</v>
      </c>
      <c r="E324">
        <f>'5a - Savings Tracker'!E366</f>
        <v>0</v>
      </c>
      <c r="F324">
        <f>'5a - Savings Tracker'!F366</f>
        <v>0</v>
      </c>
      <c r="G324">
        <f>'5a - Savings Tracker'!G366</f>
        <v>0</v>
      </c>
      <c r="H324">
        <f>'5a - Savings Tracker'!H366</f>
        <v>0</v>
      </c>
      <c r="I324">
        <f>'5a - Savings Tracker'!J366</f>
        <v>0</v>
      </c>
      <c r="J324">
        <f>'5a - Savings Tracker'!K366</f>
        <v>0</v>
      </c>
      <c r="K324">
        <f>'5a - Savings Tracker'!L366</f>
        <v>0</v>
      </c>
      <c r="L324">
        <f>'5a - Savings Tracker'!M366</f>
        <v>0</v>
      </c>
      <c r="M324">
        <f>'5a - Savings Tracker'!N366</f>
        <v>0</v>
      </c>
      <c r="N324">
        <f>'5a - Savings Tracker'!O366</f>
        <v>0</v>
      </c>
      <c r="O324">
        <f>'5a - Savings Tracker'!P366</f>
        <v>0</v>
      </c>
      <c r="P324">
        <f>'5a - Savings Tracker'!Q366</f>
        <v>0</v>
      </c>
      <c r="Q324">
        <f>'5a - Savings Tracker'!R366</f>
        <v>0</v>
      </c>
      <c r="R324">
        <f>'5a - Savings Tracker'!S366</f>
        <v>0</v>
      </c>
      <c r="S324">
        <f>'5a - Savings Tracker'!T366</f>
        <v>0</v>
      </c>
      <c r="T324">
        <f>'5a - Savings Tracker'!U366</f>
        <v>0</v>
      </c>
      <c r="U324">
        <f>'5a - Savings Tracker'!V366</f>
        <v>0</v>
      </c>
      <c r="V324">
        <f>'5a - Savings Tracker'!W366</f>
        <v>0</v>
      </c>
      <c r="W324">
        <f>'5a - Savings Tracker'!X366</f>
        <v>0</v>
      </c>
      <c r="X324">
        <f>'5a - Savings Tracker'!Y366</f>
        <v>0</v>
      </c>
      <c r="Y324">
        <f>'5a - Savings Tracker'!Z366</f>
        <v>0</v>
      </c>
      <c r="Z324">
        <f>'5a - Savings Tracker'!AA366</f>
        <v>0</v>
      </c>
      <c r="AA324">
        <f>'5a - Savings Tracker'!AB366</f>
        <v>0</v>
      </c>
      <c r="AB324">
        <f>'5a - Savings Tracker'!AC366</f>
        <v>0</v>
      </c>
      <c r="AC324">
        <f>'5a - Savings Tracker'!AD366</f>
        <v>0</v>
      </c>
      <c r="AD324" t="str">
        <f>'5a - Savings Tracker'!AE366</f>
        <v/>
      </c>
      <c r="AE324" t="str">
        <f>'5a - Savings Tracker'!AF366</f>
        <v/>
      </c>
      <c r="AF324" t="str">
        <f>'5a - Savings Tracker'!AG366</f>
        <v/>
      </c>
      <c r="AG324" t="str">
        <f>'5a - Savings Tracker'!AH366</f>
        <v/>
      </c>
      <c r="AH324" t="str">
        <f>'5a - Savings Tracker'!AI366</f>
        <v/>
      </c>
      <c r="AI324" t="str">
        <f>'5a - Savings Tracker'!AJ366</f>
        <v/>
      </c>
      <c r="AJ324" t="str">
        <f>'5a - Savings Tracker'!AK366</f>
        <v/>
      </c>
      <c r="AK324" t="str">
        <f>'5a - Savings Tracker'!AL366</f>
        <v/>
      </c>
    </row>
    <row r="325" spans="1:37">
      <c r="A325">
        <f>'5a - Savings Tracker'!A367</f>
        <v>324</v>
      </c>
      <c r="B325" t="str">
        <f>'5a - Savings Tracker'!B367</f>
        <v>Swansea Bay UHB</v>
      </c>
      <c r="C325">
        <f>'5a - Savings Tracker'!C367</f>
        <v>0</v>
      </c>
      <c r="D325">
        <f>'5a - Savings Tracker'!D367</f>
        <v>0</v>
      </c>
      <c r="E325">
        <f>'5a - Savings Tracker'!E367</f>
        <v>0</v>
      </c>
      <c r="F325">
        <f>'5a - Savings Tracker'!F367</f>
        <v>0</v>
      </c>
      <c r="G325">
        <f>'5a - Savings Tracker'!G367</f>
        <v>0</v>
      </c>
      <c r="H325">
        <f>'5a - Savings Tracker'!H367</f>
        <v>0</v>
      </c>
      <c r="I325">
        <f>'5a - Savings Tracker'!J367</f>
        <v>0</v>
      </c>
      <c r="J325">
        <f>'5a - Savings Tracker'!K367</f>
        <v>0</v>
      </c>
      <c r="K325">
        <f>'5a - Savings Tracker'!L367</f>
        <v>0</v>
      </c>
      <c r="L325">
        <f>'5a - Savings Tracker'!M367</f>
        <v>0</v>
      </c>
      <c r="M325">
        <f>'5a - Savings Tracker'!N367</f>
        <v>0</v>
      </c>
      <c r="N325">
        <f>'5a - Savings Tracker'!O367</f>
        <v>0</v>
      </c>
      <c r="O325">
        <f>'5a - Savings Tracker'!P367</f>
        <v>0</v>
      </c>
      <c r="P325">
        <f>'5a - Savings Tracker'!Q367</f>
        <v>0</v>
      </c>
      <c r="Q325">
        <f>'5a - Savings Tracker'!R367</f>
        <v>0</v>
      </c>
      <c r="R325">
        <f>'5a - Savings Tracker'!S367</f>
        <v>0</v>
      </c>
      <c r="S325">
        <f>'5a - Savings Tracker'!T367</f>
        <v>0</v>
      </c>
      <c r="T325">
        <f>'5a - Savings Tracker'!U367</f>
        <v>0</v>
      </c>
      <c r="U325">
        <f>'5a - Savings Tracker'!V367</f>
        <v>0</v>
      </c>
      <c r="V325">
        <f>'5a - Savings Tracker'!W367</f>
        <v>0</v>
      </c>
      <c r="W325">
        <f>'5a - Savings Tracker'!X367</f>
        <v>0</v>
      </c>
      <c r="X325">
        <f>'5a - Savings Tracker'!Y367</f>
        <v>0</v>
      </c>
      <c r="Y325">
        <f>'5a - Savings Tracker'!Z367</f>
        <v>0</v>
      </c>
      <c r="Z325">
        <f>'5a - Savings Tracker'!AA367</f>
        <v>0</v>
      </c>
      <c r="AA325">
        <f>'5a - Savings Tracker'!AB367</f>
        <v>0</v>
      </c>
      <c r="AB325">
        <f>'5a - Savings Tracker'!AC367</f>
        <v>0</v>
      </c>
      <c r="AC325">
        <f>'5a - Savings Tracker'!AD367</f>
        <v>0</v>
      </c>
      <c r="AD325" t="str">
        <f>'5a - Savings Tracker'!AE367</f>
        <v/>
      </c>
      <c r="AE325" t="str">
        <f>'5a - Savings Tracker'!AF367</f>
        <v/>
      </c>
      <c r="AF325" t="str">
        <f>'5a - Savings Tracker'!AG367</f>
        <v/>
      </c>
      <c r="AG325" t="str">
        <f>'5a - Savings Tracker'!AH367</f>
        <v/>
      </c>
      <c r="AH325" t="str">
        <f>'5a - Savings Tracker'!AI367</f>
        <v/>
      </c>
      <c r="AI325" t="str">
        <f>'5a - Savings Tracker'!AJ367</f>
        <v/>
      </c>
      <c r="AJ325" t="str">
        <f>'5a - Savings Tracker'!AK367</f>
        <v/>
      </c>
      <c r="AK325" t="str">
        <f>'5a - Savings Tracker'!AL367</f>
        <v/>
      </c>
    </row>
    <row r="326" spans="1:37">
      <c r="A326">
        <f>'5a - Savings Tracker'!A368</f>
        <v>325</v>
      </c>
      <c r="B326" t="str">
        <f>'5a - Savings Tracker'!B368</f>
        <v>Swansea Bay UHB</v>
      </c>
      <c r="C326">
        <f>'5a - Savings Tracker'!C368</f>
        <v>0</v>
      </c>
      <c r="D326">
        <f>'5a - Savings Tracker'!D368</f>
        <v>0</v>
      </c>
      <c r="E326">
        <f>'5a - Savings Tracker'!E368</f>
        <v>0</v>
      </c>
      <c r="F326">
        <f>'5a - Savings Tracker'!F368</f>
        <v>0</v>
      </c>
      <c r="G326">
        <f>'5a - Savings Tracker'!G368</f>
        <v>0</v>
      </c>
      <c r="H326">
        <f>'5a - Savings Tracker'!H368</f>
        <v>0</v>
      </c>
      <c r="I326">
        <f>'5a - Savings Tracker'!J368</f>
        <v>0</v>
      </c>
      <c r="J326">
        <f>'5a - Savings Tracker'!K368</f>
        <v>0</v>
      </c>
      <c r="K326">
        <f>'5a - Savings Tracker'!L368</f>
        <v>0</v>
      </c>
      <c r="L326">
        <f>'5a - Savings Tracker'!M368</f>
        <v>0</v>
      </c>
      <c r="M326">
        <f>'5a - Savings Tracker'!N368</f>
        <v>0</v>
      </c>
      <c r="N326">
        <f>'5a - Savings Tracker'!O368</f>
        <v>0</v>
      </c>
      <c r="O326">
        <f>'5a - Savings Tracker'!P368</f>
        <v>0</v>
      </c>
      <c r="P326">
        <f>'5a - Savings Tracker'!Q368</f>
        <v>0</v>
      </c>
      <c r="Q326">
        <f>'5a - Savings Tracker'!R368</f>
        <v>0</v>
      </c>
      <c r="R326">
        <f>'5a - Savings Tracker'!S368</f>
        <v>0</v>
      </c>
      <c r="S326">
        <f>'5a - Savings Tracker'!T368</f>
        <v>0</v>
      </c>
      <c r="T326">
        <f>'5a - Savings Tracker'!U368</f>
        <v>0</v>
      </c>
      <c r="U326">
        <f>'5a - Savings Tracker'!V368</f>
        <v>0</v>
      </c>
      <c r="V326">
        <f>'5a - Savings Tracker'!W368</f>
        <v>0</v>
      </c>
      <c r="W326">
        <f>'5a - Savings Tracker'!X368</f>
        <v>0</v>
      </c>
      <c r="X326">
        <f>'5a - Savings Tracker'!Y368</f>
        <v>0</v>
      </c>
      <c r="Y326">
        <f>'5a - Savings Tracker'!Z368</f>
        <v>0</v>
      </c>
      <c r="Z326">
        <f>'5a - Savings Tracker'!AA368</f>
        <v>0</v>
      </c>
      <c r="AA326">
        <f>'5a - Savings Tracker'!AB368</f>
        <v>0</v>
      </c>
      <c r="AB326">
        <f>'5a - Savings Tracker'!AC368</f>
        <v>0</v>
      </c>
      <c r="AC326">
        <f>'5a - Savings Tracker'!AD368</f>
        <v>0</v>
      </c>
      <c r="AD326" t="str">
        <f>'5a - Savings Tracker'!AE368</f>
        <v/>
      </c>
      <c r="AE326" t="str">
        <f>'5a - Savings Tracker'!AF368</f>
        <v/>
      </c>
      <c r="AF326" t="str">
        <f>'5a - Savings Tracker'!AG368</f>
        <v/>
      </c>
      <c r="AG326" t="str">
        <f>'5a - Savings Tracker'!AH368</f>
        <v/>
      </c>
      <c r="AH326" t="str">
        <f>'5a - Savings Tracker'!AI368</f>
        <v/>
      </c>
      <c r="AI326" t="str">
        <f>'5a - Savings Tracker'!AJ368</f>
        <v/>
      </c>
      <c r="AJ326" t="str">
        <f>'5a - Savings Tracker'!AK368</f>
        <v/>
      </c>
      <c r="AK326" t="str">
        <f>'5a - Savings Tracker'!AL368</f>
        <v/>
      </c>
    </row>
    <row r="327" spans="1:37">
      <c r="A327">
        <f>'5a - Savings Tracker'!A369</f>
        <v>326</v>
      </c>
      <c r="B327" t="str">
        <f>'5a - Savings Tracker'!B369</f>
        <v>Swansea Bay UHB</v>
      </c>
      <c r="C327">
        <f>'5a - Savings Tracker'!C369</f>
        <v>0</v>
      </c>
      <c r="D327">
        <f>'5a - Savings Tracker'!D369</f>
        <v>0</v>
      </c>
      <c r="E327">
        <f>'5a - Savings Tracker'!E369</f>
        <v>0</v>
      </c>
      <c r="F327">
        <f>'5a - Savings Tracker'!F369</f>
        <v>0</v>
      </c>
      <c r="G327">
        <f>'5a - Savings Tracker'!G369</f>
        <v>0</v>
      </c>
      <c r="H327">
        <f>'5a - Savings Tracker'!H369</f>
        <v>0</v>
      </c>
      <c r="I327">
        <f>'5a - Savings Tracker'!J369</f>
        <v>0</v>
      </c>
      <c r="J327">
        <f>'5a - Savings Tracker'!K369</f>
        <v>0</v>
      </c>
      <c r="K327">
        <f>'5a - Savings Tracker'!L369</f>
        <v>0</v>
      </c>
      <c r="L327">
        <f>'5a - Savings Tracker'!M369</f>
        <v>0</v>
      </c>
      <c r="M327">
        <f>'5a - Savings Tracker'!N369</f>
        <v>0</v>
      </c>
      <c r="N327">
        <f>'5a - Savings Tracker'!O369</f>
        <v>0</v>
      </c>
      <c r="O327">
        <f>'5a - Savings Tracker'!P369</f>
        <v>0</v>
      </c>
      <c r="P327">
        <f>'5a - Savings Tracker'!Q369</f>
        <v>0</v>
      </c>
      <c r="Q327">
        <f>'5a - Savings Tracker'!R369</f>
        <v>0</v>
      </c>
      <c r="R327">
        <f>'5a - Savings Tracker'!S369</f>
        <v>0</v>
      </c>
      <c r="S327">
        <f>'5a - Savings Tracker'!T369</f>
        <v>0</v>
      </c>
      <c r="T327">
        <f>'5a - Savings Tracker'!U369</f>
        <v>0</v>
      </c>
      <c r="U327">
        <f>'5a - Savings Tracker'!V369</f>
        <v>0</v>
      </c>
      <c r="V327">
        <f>'5a - Savings Tracker'!W369</f>
        <v>0</v>
      </c>
      <c r="W327">
        <f>'5a - Savings Tracker'!X369</f>
        <v>0</v>
      </c>
      <c r="X327">
        <f>'5a - Savings Tracker'!Y369</f>
        <v>0</v>
      </c>
      <c r="Y327">
        <f>'5a - Savings Tracker'!Z369</f>
        <v>0</v>
      </c>
      <c r="Z327">
        <f>'5a - Savings Tracker'!AA369</f>
        <v>0</v>
      </c>
      <c r="AA327">
        <f>'5a - Savings Tracker'!AB369</f>
        <v>0</v>
      </c>
      <c r="AB327">
        <f>'5a - Savings Tracker'!AC369</f>
        <v>0</v>
      </c>
      <c r="AC327">
        <f>'5a - Savings Tracker'!AD369</f>
        <v>0</v>
      </c>
      <c r="AD327" t="str">
        <f>'5a - Savings Tracker'!AE369</f>
        <v/>
      </c>
      <c r="AE327" t="str">
        <f>'5a - Savings Tracker'!AF369</f>
        <v/>
      </c>
      <c r="AF327" t="str">
        <f>'5a - Savings Tracker'!AG369</f>
        <v/>
      </c>
      <c r="AG327" t="str">
        <f>'5a - Savings Tracker'!AH369</f>
        <v/>
      </c>
      <c r="AH327" t="str">
        <f>'5a - Savings Tracker'!AI369</f>
        <v/>
      </c>
      <c r="AI327" t="str">
        <f>'5a - Savings Tracker'!AJ369</f>
        <v/>
      </c>
      <c r="AJ327" t="str">
        <f>'5a - Savings Tracker'!AK369</f>
        <v/>
      </c>
      <c r="AK327" t="str">
        <f>'5a - Savings Tracker'!AL369</f>
        <v/>
      </c>
    </row>
    <row r="328" spans="1:37">
      <c r="A328">
        <f>'5a - Savings Tracker'!A370</f>
        <v>327</v>
      </c>
      <c r="B328" t="str">
        <f>'5a - Savings Tracker'!B370</f>
        <v>Swansea Bay UHB</v>
      </c>
      <c r="C328">
        <f>'5a - Savings Tracker'!C370</f>
        <v>0</v>
      </c>
      <c r="D328">
        <f>'5a - Savings Tracker'!D370</f>
        <v>0</v>
      </c>
      <c r="E328">
        <f>'5a - Savings Tracker'!E370</f>
        <v>0</v>
      </c>
      <c r="F328">
        <f>'5a - Savings Tracker'!F370</f>
        <v>0</v>
      </c>
      <c r="G328">
        <f>'5a - Savings Tracker'!G370</f>
        <v>0</v>
      </c>
      <c r="H328">
        <f>'5a - Savings Tracker'!H370</f>
        <v>0</v>
      </c>
      <c r="I328">
        <f>'5a - Savings Tracker'!J370</f>
        <v>0</v>
      </c>
      <c r="J328">
        <f>'5a - Savings Tracker'!K370</f>
        <v>0</v>
      </c>
      <c r="K328">
        <f>'5a - Savings Tracker'!L370</f>
        <v>0</v>
      </c>
      <c r="L328">
        <f>'5a - Savings Tracker'!M370</f>
        <v>0</v>
      </c>
      <c r="M328">
        <f>'5a - Savings Tracker'!N370</f>
        <v>0</v>
      </c>
      <c r="N328">
        <f>'5a - Savings Tracker'!O370</f>
        <v>0</v>
      </c>
      <c r="O328">
        <f>'5a - Savings Tracker'!P370</f>
        <v>0</v>
      </c>
      <c r="P328">
        <f>'5a - Savings Tracker'!Q370</f>
        <v>0</v>
      </c>
      <c r="Q328">
        <f>'5a - Savings Tracker'!R370</f>
        <v>0</v>
      </c>
      <c r="R328">
        <f>'5a - Savings Tracker'!S370</f>
        <v>0</v>
      </c>
      <c r="S328">
        <f>'5a - Savings Tracker'!T370</f>
        <v>0</v>
      </c>
      <c r="T328">
        <f>'5a - Savings Tracker'!U370</f>
        <v>0</v>
      </c>
      <c r="U328">
        <f>'5a - Savings Tracker'!V370</f>
        <v>0</v>
      </c>
      <c r="V328">
        <f>'5a - Savings Tracker'!W370</f>
        <v>0</v>
      </c>
      <c r="W328">
        <f>'5a - Savings Tracker'!X370</f>
        <v>0</v>
      </c>
      <c r="X328">
        <f>'5a - Savings Tracker'!Y370</f>
        <v>0</v>
      </c>
      <c r="Y328">
        <f>'5a - Savings Tracker'!Z370</f>
        <v>0</v>
      </c>
      <c r="Z328">
        <f>'5a - Savings Tracker'!AA370</f>
        <v>0</v>
      </c>
      <c r="AA328">
        <f>'5a - Savings Tracker'!AB370</f>
        <v>0</v>
      </c>
      <c r="AB328">
        <f>'5a - Savings Tracker'!AC370</f>
        <v>0</v>
      </c>
      <c r="AC328">
        <f>'5a - Savings Tracker'!AD370</f>
        <v>0</v>
      </c>
      <c r="AD328" t="str">
        <f>'5a - Savings Tracker'!AE370</f>
        <v/>
      </c>
      <c r="AE328" t="str">
        <f>'5a - Savings Tracker'!AF370</f>
        <v/>
      </c>
      <c r="AF328" t="str">
        <f>'5a - Savings Tracker'!AG370</f>
        <v/>
      </c>
      <c r="AG328" t="str">
        <f>'5a - Savings Tracker'!AH370</f>
        <v/>
      </c>
      <c r="AH328" t="str">
        <f>'5a - Savings Tracker'!AI370</f>
        <v/>
      </c>
      <c r="AI328" t="str">
        <f>'5a - Savings Tracker'!AJ370</f>
        <v/>
      </c>
      <c r="AJ328" t="str">
        <f>'5a - Savings Tracker'!AK370</f>
        <v/>
      </c>
      <c r="AK328" t="str">
        <f>'5a - Savings Tracker'!AL370</f>
        <v/>
      </c>
    </row>
    <row r="329" spans="1:37">
      <c r="A329">
        <f>'5a - Savings Tracker'!A371</f>
        <v>328</v>
      </c>
      <c r="B329" t="str">
        <f>'5a - Savings Tracker'!B371</f>
        <v>Swansea Bay UHB</v>
      </c>
      <c r="C329">
        <f>'5a - Savings Tracker'!C371</f>
        <v>0</v>
      </c>
      <c r="D329">
        <f>'5a - Savings Tracker'!D371</f>
        <v>0</v>
      </c>
      <c r="E329">
        <f>'5a - Savings Tracker'!E371</f>
        <v>0</v>
      </c>
      <c r="F329">
        <f>'5a - Savings Tracker'!F371</f>
        <v>0</v>
      </c>
      <c r="G329">
        <f>'5a - Savings Tracker'!G371</f>
        <v>0</v>
      </c>
      <c r="H329">
        <f>'5a - Savings Tracker'!H371</f>
        <v>0</v>
      </c>
      <c r="I329">
        <f>'5a - Savings Tracker'!J371</f>
        <v>0</v>
      </c>
      <c r="J329">
        <f>'5a - Savings Tracker'!K371</f>
        <v>0</v>
      </c>
      <c r="K329">
        <f>'5a - Savings Tracker'!L371</f>
        <v>0</v>
      </c>
      <c r="L329">
        <f>'5a - Savings Tracker'!M371</f>
        <v>0</v>
      </c>
      <c r="M329">
        <f>'5a - Savings Tracker'!N371</f>
        <v>0</v>
      </c>
      <c r="N329">
        <f>'5a - Savings Tracker'!O371</f>
        <v>0</v>
      </c>
      <c r="O329">
        <f>'5a - Savings Tracker'!P371</f>
        <v>0</v>
      </c>
      <c r="P329">
        <f>'5a - Savings Tracker'!Q371</f>
        <v>0</v>
      </c>
      <c r="Q329">
        <f>'5a - Savings Tracker'!R371</f>
        <v>0</v>
      </c>
      <c r="R329">
        <f>'5a - Savings Tracker'!S371</f>
        <v>0</v>
      </c>
      <c r="S329">
        <f>'5a - Savings Tracker'!T371</f>
        <v>0</v>
      </c>
      <c r="T329">
        <f>'5a - Savings Tracker'!U371</f>
        <v>0</v>
      </c>
      <c r="U329">
        <f>'5a - Savings Tracker'!V371</f>
        <v>0</v>
      </c>
      <c r="V329">
        <f>'5a - Savings Tracker'!W371</f>
        <v>0</v>
      </c>
      <c r="W329">
        <f>'5a - Savings Tracker'!X371</f>
        <v>0</v>
      </c>
      <c r="X329">
        <f>'5a - Savings Tracker'!Y371</f>
        <v>0</v>
      </c>
      <c r="Y329">
        <f>'5a - Savings Tracker'!Z371</f>
        <v>0</v>
      </c>
      <c r="Z329">
        <f>'5a - Savings Tracker'!AA371</f>
        <v>0</v>
      </c>
      <c r="AA329">
        <f>'5a - Savings Tracker'!AB371</f>
        <v>0</v>
      </c>
      <c r="AB329">
        <f>'5a - Savings Tracker'!AC371</f>
        <v>0</v>
      </c>
      <c r="AC329">
        <f>'5a - Savings Tracker'!AD371</f>
        <v>0</v>
      </c>
      <c r="AD329" t="str">
        <f>'5a - Savings Tracker'!AE371</f>
        <v/>
      </c>
      <c r="AE329" t="str">
        <f>'5a - Savings Tracker'!AF371</f>
        <v/>
      </c>
      <c r="AF329" t="str">
        <f>'5a - Savings Tracker'!AG371</f>
        <v/>
      </c>
      <c r="AG329" t="str">
        <f>'5a - Savings Tracker'!AH371</f>
        <v/>
      </c>
      <c r="AH329" t="str">
        <f>'5a - Savings Tracker'!AI371</f>
        <v/>
      </c>
      <c r="AI329" t="str">
        <f>'5a - Savings Tracker'!AJ371</f>
        <v/>
      </c>
      <c r="AJ329" t="str">
        <f>'5a - Savings Tracker'!AK371</f>
        <v/>
      </c>
      <c r="AK329" t="str">
        <f>'5a - Savings Tracker'!AL371</f>
        <v/>
      </c>
    </row>
    <row r="330" spans="1:37">
      <c r="A330">
        <f>'5a - Savings Tracker'!A372</f>
        <v>329</v>
      </c>
      <c r="B330" t="str">
        <f>'5a - Savings Tracker'!B372</f>
        <v>Swansea Bay UHB</v>
      </c>
      <c r="C330">
        <f>'5a - Savings Tracker'!C372</f>
        <v>0</v>
      </c>
      <c r="D330">
        <f>'5a - Savings Tracker'!D372</f>
        <v>0</v>
      </c>
      <c r="E330">
        <f>'5a - Savings Tracker'!E372</f>
        <v>0</v>
      </c>
      <c r="F330">
        <f>'5a - Savings Tracker'!F372</f>
        <v>0</v>
      </c>
      <c r="G330">
        <f>'5a - Savings Tracker'!G372</f>
        <v>0</v>
      </c>
      <c r="H330">
        <f>'5a - Savings Tracker'!H372</f>
        <v>0</v>
      </c>
      <c r="I330">
        <f>'5a - Savings Tracker'!J372</f>
        <v>0</v>
      </c>
      <c r="J330">
        <f>'5a - Savings Tracker'!K372</f>
        <v>0</v>
      </c>
      <c r="K330">
        <f>'5a - Savings Tracker'!L372</f>
        <v>0</v>
      </c>
      <c r="L330">
        <f>'5a - Savings Tracker'!M372</f>
        <v>0</v>
      </c>
      <c r="M330">
        <f>'5a - Savings Tracker'!N372</f>
        <v>0</v>
      </c>
      <c r="N330">
        <f>'5a - Savings Tracker'!O372</f>
        <v>0</v>
      </c>
      <c r="O330">
        <f>'5a - Savings Tracker'!P372</f>
        <v>0</v>
      </c>
      <c r="P330">
        <f>'5a - Savings Tracker'!Q372</f>
        <v>0</v>
      </c>
      <c r="Q330">
        <f>'5a - Savings Tracker'!R372</f>
        <v>0</v>
      </c>
      <c r="R330">
        <f>'5a - Savings Tracker'!S372</f>
        <v>0</v>
      </c>
      <c r="S330">
        <f>'5a - Savings Tracker'!T372</f>
        <v>0</v>
      </c>
      <c r="T330">
        <f>'5a - Savings Tracker'!U372</f>
        <v>0</v>
      </c>
      <c r="U330">
        <f>'5a - Savings Tracker'!V372</f>
        <v>0</v>
      </c>
      <c r="V330">
        <f>'5a - Savings Tracker'!W372</f>
        <v>0</v>
      </c>
      <c r="W330">
        <f>'5a - Savings Tracker'!X372</f>
        <v>0</v>
      </c>
      <c r="X330">
        <f>'5a - Savings Tracker'!Y372</f>
        <v>0</v>
      </c>
      <c r="Y330">
        <f>'5a - Savings Tracker'!Z372</f>
        <v>0</v>
      </c>
      <c r="Z330">
        <f>'5a - Savings Tracker'!AA372</f>
        <v>0</v>
      </c>
      <c r="AA330">
        <f>'5a - Savings Tracker'!AB372</f>
        <v>0</v>
      </c>
      <c r="AB330">
        <f>'5a - Savings Tracker'!AC372</f>
        <v>0</v>
      </c>
      <c r="AC330">
        <f>'5a - Savings Tracker'!AD372</f>
        <v>0</v>
      </c>
      <c r="AD330" t="str">
        <f>'5a - Savings Tracker'!AE372</f>
        <v/>
      </c>
      <c r="AE330" t="str">
        <f>'5a - Savings Tracker'!AF372</f>
        <v/>
      </c>
      <c r="AF330" t="str">
        <f>'5a - Savings Tracker'!AG372</f>
        <v/>
      </c>
      <c r="AG330" t="str">
        <f>'5a - Savings Tracker'!AH372</f>
        <v/>
      </c>
      <c r="AH330" t="str">
        <f>'5a - Savings Tracker'!AI372</f>
        <v/>
      </c>
      <c r="AI330" t="str">
        <f>'5a - Savings Tracker'!AJ372</f>
        <v/>
      </c>
      <c r="AJ330" t="str">
        <f>'5a - Savings Tracker'!AK372</f>
        <v/>
      </c>
      <c r="AK330" t="str">
        <f>'5a - Savings Tracker'!AL372</f>
        <v/>
      </c>
    </row>
    <row r="331" spans="1:37">
      <c r="A331">
        <f>'5a - Savings Tracker'!A373</f>
        <v>330</v>
      </c>
      <c r="B331" t="str">
        <f>'5a - Savings Tracker'!B373</f>
        <v>Swansea Bay UHB</v>
      </c>
      <c r="C331">
        <f>'5a - Savings Tracker'!C373</f>
        <v>0</v>
      </c>
      <c r="D331">
        <f>'5a - Savings Tracker'!D373</f>
        <v>0</v>
      </c>
      <c r="E331">
        <f>'5a - Savings Tracker'!E373</f>
        <v>0</v>
      </c>
      <c r="F331">
        <f>'5a - Savings Tracker'!F373</f>
        <v>0</v>
      </c>
      <c r="G331">
        <f>'5a - Savings Tracker'!G373</f>
        <v>0</v>
      </c>
      <c r="H331">
        <f>'5a - Savings Tracker'!H373</f>
        <v>0</v>
      </c>
      <c r="I331">
        <f>'5a - Savings Tracker'!J373</f>
        <v>0</v>
      </c>
      <c r="J331">
        <f>'5a - Savings Tracker'!K373</f>
        <v>0</v>
      </c>
      <c r="K331">
        <f>'5a - Savings Tracker'!L373</f>
        <v>0</v>
      </c>
      <c r="L331">
        <f>'5a - Savings Tracker'!M373</f>
        <v>0</v>
      </c>
      <c r="M331">
        <f>'5a - Savings Tracker'!N373</f>
        <v>0</v>
      </c>
      <c r="N331">
        <f>'5a - Savings Tracker'!O373</f>
        <v>0</v>
      </c>
      <c r="O331">
        <f>'5a - Savings Tracker'!P373</f>
        <v>0</v>
      </c>
      <c r="P331">
        <f>'5a - Savings Tracker'!Q373</f>
        <v>0</v>
      </c>
      <c r="Q331">
        <f>'5a - Savings Tracker'!R373</f>
        <v>0</v>
      </c>
      <c r="R331">
        <f>'5a - Savings Tracker'!S373</f>
        <v>0</v>
      </c>
      <c r="S331">
        <f>'5a - Savings Tracker'!T373</f>
        <v>0</v>
      </c>
      <c r="T331">
        <f>'5a - Savings Tracker'!U373</f>
        <v>0</v>
      </c>
      <c r="U331">
        <f>'5a - Savings Tracker'!V373</f>
        <v>0</v>
      </c>
      <c r="V331">
        <f>'5a - Savings Tracker'!W373</f>
        <v>0</v>
      </c>
      <c r="W331">
        <f>'5a - Savings Tracker'!X373</f>
        <v>0</v>
      </c>
      <c r="X331">
        <f>'5a - Savings Tracker'!Y373</f>
        <v>0</v>
      </c>
      <c r="Y331">
        <f>'5a - Savings Tracker'!Z373</f>
        <v>0</v>
      </c>
      <c r="Z331">
        <f>'5a - Savings Tracker'!AA373</f>
        <v>0</v>
      </c>
      <c r="AA331">
        <f>'5a - Savings Tracker'!AB373</f>
        <v>0</v>
      </c>
      <c r="AB331">
        <f>'5a - Savings Tracker'!AC373</f>
        <v>0</v>
      </c>
      <c r="AC331">
        <f>'5a - Savings Tracker'!AD373</f>
        <v>0</v>
      </c>
      <c r="AD331" t="str">
        <f>'5a - Savings Tracker'!AE373</f>
        <v/>
      </c>
      <c r="AE331" t="str">
        <f>'5a - Savings Tracker'!AF373</f>
        <v/>
      </c>
      <c r="AF331" t="str">
        <f>'5a - Savings Tracker'!AG373</f>
        <v/>
      </c>
      <c r="AG331" t="str">
        <f>'5a - Savings Tracker'!AH373</f>
        <v/>
      </c>
      <c r="AH331" t="str">
        <f>'5a - Savings Tracker'!AI373</f>
        <v/>
      </c>
      <c r="AI331" t="str">
        <f>'5a - Savings Tracker'!AJ373</f>
        <v/>
      </c>
      <c r="AJ331" t="str">
        <f>'5a - Savings Tracker'!AK373</f>
        <v/>
      </c>
      <c r="AK331" t="str">
        <f>'5a - Savings Tracker'!AL373</f>
        <v/>
      </c>
    </row>
    <row r="332" spans="1:37">
      <c r="A332">
        <f>'5a - Savings Tracker'!A374</f>
        <v>331</v>
      </c>
      <c r="B332" t="str">
        <f>'5a - Savings Tracker'!B374</f>
        <v>Swansea Bay UHB</v>
      </c>
      <c r="C332">
        <f>'5a - Savings Tracker'!C374</f>
        <v>0</v>
      </c>
      <c r="D332">
        <f>'5a - Savings Tracker'!D374</f>
        <v>0</v>
      </c>
      <c r="E332">
        <f>'5a - Savings Tracker'!E374</f>
        <v>0</v>
      </c>
      <c r="F332">
        <f>'5a - Savings Tracker'!F374</f>
        <v>0</v>
      </c>
      <c r="G332">
        <f>'5a - Savings Tracker'!G374</f>
        <v>0</v>
      </c>
      <c r="H332">
        <f>'5a - Savings Tracker'!H374</f>
        <v>0</v>
      </c>
      <c r="I332">
        <f>'5a - Savings Tracker'!J374</f>
        <v>0</v>
      </c>
      <c r="J332">
        <f>'5a - Savings Tracker'!K374</f>
        <v>0</v>
      </c>
      <c r="K332">
        <f>'5a - Savings Tracker'!L374</f>
        <v>0</v>
      </c>
      <c r="L332">
        <f>'5a - Savings Tracker'!M374</f>
        <v>0</v>
      </c>
      <c r="M332">
        <f>'5a - Savings Tracker'!N374</f>
        <v>0</v>
      </c>
      <c r="N332">
        <f>'5a - Savings Tracker'!O374</f>
        <v>0</v>
      </c>
      <c r="O332">
        <f>'5a - Savings Tracker'!P374</f>
        <v>0</v>
      </c>
      <c r="P332">
        <f>'5a - Savings Tracker'!Q374</f>
        <v>0</v>
      </c>
      <c r="Q332">
        <f>'5a - Savings Tracker'!R374</f>
        <v>0</v>
      </c>
      <c r="R332">
        <f>'5a - Savings Tracker'!S374</f>
        <v>0</v>
      </c>
      <c r="S332">
        <f>'5a - Savings Tracker'!T374</f>
        <v>0</v>
      </c>
      <c r="T332">
        <f>'5a - Savings Tracker'!U374</f>
        <v>0</v>
      </c>
      <c r="U332">
        <f>'5a - Savings Tracker'!V374</f>
        <v>0</v>
      </c>
      <c r="V332">
        <f>'5a - Savings Tracker'!W374</f>
        <v>0</v>
      </c>
      <c r="W332">
        <f>'5a - Savings Tracker'!X374</f>
        <v>0</v>
      </c>
      <c r="X332">
        <f>'5a - Savings Tracker'!Y374</f>
        <v>0</v>
      </c>
      <c r="Y332">
        <f>'5a - Savings Tracker'!Z374</f>
        <v>0</v>
      </c>
      <c r="Z332">
        <f>'5a - Savings Tracker'!AA374</f>
        <v>0</v>
      </c>
      <c r="AA332">
        <f>'5a - Savings Tracker'!AB374</f>
        <v>0</v>
      </c>
      <c r="AB332">
        <f>'5a - Savings Tracker'!AC374</f>
        <v>0</v>
      </c>
      <c r="AC332">
        <f>'5a - Savings Tracker'!AD374</f>
        <v>0</v>
      </c>
      <c r="AD332" t="str">
        <f>'5a - Savings Tracker'!AE374</f>
        <v/>
      </c>
      <c r="AE332" t="str">
        <f>'5a - Savings Tracker'!AF374</f>
        <v/>
      </c>
      <c r="AF332" t="str">
        <f>'5a - Savings Tracker'!AG374</f>
        <v/>
      </c>
      <c r="AG332" t="str">
        <f>'5a - Savings Tracker'!AH374</f>
        <v/>
      </c>
      <c r="AH332" t="str">
        <f>'5a - Savings Tracker'!AI374</f>
        <v/>
      </c>
      <c r="AI332" t="str">
        <f>'5a - Savings Tracker'!AJ374</f>
        <v/>
      </c>
      <c r="AJ332" t="str">
        <f>'5a - Savings Tracker'!AK374</f>
        <v/>
      </c>
      <c r="AK332" t="str">
        <f>'5a - Savings Tracker'!AL374</f>
        <v/>
      </c>
    </row>
    <row r="333" spans="1:37">
      <c r="A333">
        <f>'5a - Savings Tracker'!A375</f>
        <v>332</v>
      </c>
      <c r="B333" t="str">
        <f>'5a - Savings Tracker'!B375</f>
        <v>Swansea Bay UHB</v>
      </c>
      <c r="C333">
        <f>'5a - Savings Tracker'!C375</f>
        <v>0</v>
      </c>
      <c r="D333">
        <f>'5a - Savings Tracker'!D375</f>
        <v>0</v>
      </c>
      <c r="E333">
        <f>'5a - Savings Tracker'!E375</f>
        <v>0</v>
      </c>
      <c r="F333">
        <f>'5a - Savings Tracker'!F375</f>
        <v>0</v>
      </c>
      <c r="G333">
        <f>'5a - Savings Tracker'!G375</f>
        <v>0</v>
      </c>
      <c r="H333">
        <f>'5a - Savings Tracker'!H375</f>
        <v>0</v>
      </c>
      <c r="I333">
        <f>'5a - Savings Tracker'!J375</f>
        <v>0</v>
      </c>
      <c r="J333">
        <f>'5a - Savings Tracker'!K375</f>
        <v>0</v>
      </c>
      <c r="K333">
        <f>'5a - Savings Tracker'!L375</f>
        <v>0</v>
      </c>
      <c r="L333">
        <f>'5a - Savings Tracker'!M375</f>
        <v>0</v>
      </c>
      <c r="M333">
        <f>'5a - Savings Tracker'!N375</f>
        <v>0</v>
      </c>
      <c r="N333">
        <f>'5a - Savings Tracker'!O375</f>
        <v>0</v>
      </c>
      <c r="O333">
        <f>'5a - Savings Tracker'!P375</f>
        <v>0</v>
      </c>
      <c r="P333">
        <f>'5a - Savings Tracker'!Q375</f>
        <v>0</v>
      </c>
      <c r="Q333">
        <f>'5a - Savings Tracker'!R375</f>
        <v>0</v>
      </c>
      <c r="R333">
        <f>'5a - Savings Tracker'!S375</f>
        <v>0</v>
      </c>
      <c r="S333">
        <f>'5a - Savings Tracker'!T375</f>
        <v>0</v>
      </c>
      <c r="T333">
        <f>'5a - Savings Tracker'!U375</f>
        <v>0</v>
      </c>
      <c r="U333">
        <f>'5a - Savings Tracker'!V375</f>
        <v>0</v>
      </c>
      <c r="V333">
        <f>'5a - Savings Tracker'!W375</f>
        <v>0</v>
      </c>
      <c r="W333">
        <f>'5a - Savings Tracker'!X375</f>
        <v>0</v>
      </c>
      <c r="X333">
        <f>'5a - Savings Tracker'!Y375</f>
        <v>0</v>
      </c>
      <c r="Y333">
        <f>'5a - Savings Tracker'!Z375</f>
        <v>0</v>
      </c>
      <c r="Z333">
        <f>'5a - Savings Tracker'!AA375</f>
        <v>0</v>
      </c>
      <c r="AA333">
        <f>'5a - Savings Tracker'!AB375</f>
        <v>0</v>
      </c>
      <c r="AB333">
        <f>'5a - Savings Tracker'!AC375</f>
        <v>0</v>
      </c>
      <c r="AC333">
        <f>'5a - Savings Tracker'!AD375</f>
        <v>0</v>
      </c>
      <c r="AD333" t="str">
        <f>'5a - Savings Tracker'!AE375</f>
        <v/>
      </c>
      <c r="AE333" t="str">
        <f>'5a - Savings Tracker'!AF375</f>
        <v/>
      </c>
      <c r="AF333" t="str">
        <f>'5a - Savings Tracker'!AG375</f>
        <v/>
      </c>
      <c r="AG333" t="str">
        <f>'5a - Savings Tracker'!AH375</f>
        <v/>
      </c>
      <c r="AH333" t="str">
        <f>'5a - Savings Tracker'!AI375</f>
        <v/>
      </c>
      <c r="AI333" t="str">
        <f>'5a - Savings Tracker'!AJ375</f>
        <v/>
      </c>
      <c r="AJ333" t="str">
        <f>'5a - Savings Tracker'!AK375</f>
        <v/>
      </c>
      <c r="AK333" t="str">
        <f>'5a - Savings Tracker'!AL375</f>
        <v/>
      </c>
    </row>
    <row r="334" spans="1:37">
      <c r="A334">
        <f>'5a - Savings Tracker'!A376</f>
        <v>333</v>
      </c>
      <c r="B334" t="str">
        <f>'5a - Savings Tracker'!B376</f>
        <v>Swansea Bay UHB</v>
      </c>
      <c r="C334">
        <f>'5a - Savings Tracker'!C376</f>
        <v>0</v>
      </c>
      <c r="D334">
        <f>'5a - Savings Tracker'!D376</f>
        <v>0</v>
      </c>
      <c r="E334">
        <f>'5a - Savings Tracker'!E376</f>
        <v>0</v>
      </c>
      <c r="F334">
        <f>'5a - Savings Tracker'!F376</f>
        <v>0</v>
      </c>
      <c r="G334">
        <f>'5a - Savings Tracker'!G376</f>
        <v>0</v>
      </c>
      <c r="H334">
        <f>'5a - Savings Tracker'!H376</f>
        <v>0</v>
      </c>
      <c r="I334">
        <f>'5a - Savings Tracker'!J376</f>
        <v>0</v>
      </c>
      <c r="J334">
        <f>'5a - Savings Tracker'!K376</f>
        <v>0</v>
      </c>
      <c r="K334">
        <f>'5a - Savings Tracker'!L376</f>
        <v>0</v>
      </c>
      <c r="L334">
        <f>'5a - Savings Tracker'!M376</f>
        <v>0</v>
      </c>
      <c r="M334">
        <f>'5a - Savings Tracker'!N376</f>
        <v>0</v>
      </c>
      <c r="N334">
        <f>'5a - Savings Tracker'!O376</f>
        <v>0</v>
      </c>
      <c r="O334">
        <f>'5a - Savings Tracker'!P376</f>
        <v>0</v>
      </c>
      <c r="P334">
        <f>'5a - Savings Tracker'!Q376</f>
        <v>0</v>
      </c>
      <c r="Q334">
        <f>'5a - Savings Tracker'!R376</f>
        <v>0</v>
      </c>
      <c r="R334">
        <f>'5a - Savings Tracker'!S376</f>
        <v>0</v>
      </c>
      <c r="S334">
        <f>'5a - Savings Tracker'!T376</f>
        <v>0</v>
      </c>
      <c r="T334">
        <f>'5a - Savings Tracker'!U376</f>
        <v>0</v>
      </c>
      <c r="U334">
        <f>'5a - Savings Tracker'!V376</f>
        <v>0</v>
      </c>
      <c r="V334">
        <f>'5a - Savings Tracker'!W376</f>
        <v>0</v>
      </c>
      <c r="W334">
        <f>'5a - Savings Tracker'!X376</f>
        <v>0</v>
      </c>
      <c r="X334">
        <f>'5a - Savings Tracker'!Y376</f>
        <v>0</v>
      </c>
      <c r="Y334">
        <f>'5a - Savings Tracker'!Z376</f>
        <v>0</v>
      </c>
      <c r="Z334">
        <f>'5a - Savings Tracker'!AA376</f>
        <v>0</v>
      </c>
      <c r="AA334">
        <f>'5a - Savings Tracker'!AB376</f>
        <v>0</v>
      </c>
      <c r="AB334">
        <f>'5a - Savings Tracker'!AC376</f>
        <v>0</v>
      </c>
      <c r="AC334">
        <f>'5a - Savings Tracker'!AD376</f>
        <v>0</v>
      </c>
      <c r="AD334" t="str">
        <f>'5a - Savings Tracker'!AE376</f>
        <v/>
      </c>
      <c r="AE334" t="str">
        <f>'5a - Savings Tracker'!AF376</f>
        <v/>
      </c>
      <c r="AF334" t="str">
        <f>'5a - Savings Tracker'!AG376</f>
        <v/>
      </c>
      <c r="AG334" t="str">
        <f>'5a - Savings Tracker'!AH376</f>
        <v/>
      </c>
      <c r="AH334" t="str">
        <f>'5a - Savings Tracker'!AI376</f>
        <v/>
      </c>
      <c r="AI334" t="str">
        <f>'5a - Savings Tracker'!AJ376</f>
        <v/>
      </c>
      <c r="AJ334" t="str">
        <f>'5a - Savings Tracker'!AK376</f>
        <v/>
      </c>
      <c r="AK334" t="str">
        <f>'5a - Savings Tracker'!AL376</f>
        <v/>
      </c>
    </row>
    <row r="335" spans="1:37">
      <c r="A335">
        <f>'5a - Savings Tracker'!A377</f>
        <v>334</v>
      </c>
      <c r="B335" t="str">
        <f>'5a - Savings Tracker'!B377</f>
        <v>Swansea Bay UHB</v>
      </c>
      <c r="C335">
        <f>'5a - Savings Tracker'!C377</f>
        <v>0</v>
      </c>
      <c r="D335">
        <f>'5a - Savings Tracker'!D377</f>
        <v>0</v>
      </c>
      <c r="E335">
        <f>'5a - Savings Tracker'!E377</f>
        <v>0</v>
      </c>
      <c r="F335">
        <f>'5a - Savings Tracker'!F377</f>
        <v>0</v>
      </c>
      <c r="G335">
        <f>'5a - Savings Tracker'!G377</f>
        <v>0</v>
      </c>
      <c r="H335">
        <f>'5a - Savings Tracker'!H377</f>
        <v>0</v>
      </c>
      <c r="I335">
        <f>'5a - Savings Tracker'!J377</f>
        <v>0</v>
      </c>
      <c r="J335">
        <f>'5a - Savings Tracker'!K377</f>
        <v>0</v>
      </c>
      <c r="K335">
        <f>'5a - Savings Tracker'!L377</f>
        <v>0</v>
      </c>
      <c r="L335">
        <f>'5a - Savings Tracker'!M377</f>
        <v>0</v>
      </c>
      <c r="M335">
        <f>'5a - Savings Tracker'!N377</f>
        <v>0</v>
      </c>
      <c r="N335">
        <f>'5a - Savings Tracker'!O377</f>
        <v>0</v>
      </c>
      <c r="O335">
        <f>'5a - Savings Tracker'!P377</f>
        <v>0</v>
      </c>
      <c r="P335">
        <f>'5a - Savings Tracker'!Q377</f>
        <v>0</v>
      </c>
      <c r="Q335">
        <f>'5a - Savings Tracker'!R377</f>
        <v>0</v>
      </c>
      <c r="R335">
        <f>'5a - Savings Tracker'!S377</f>
        <v>0</v>
      </c>
      <c r="S335">
        <f>'5a - Savings Tracker'!T377</f>
        <v>0</v>
      </c>
      <c r="T335">
        <f>'5a - Savings Tracker'!U377</f>
        <v>0</v>
      </c>
      <c r="U335">
        <f>'5a - Savings Tracker'!V377</f>
        <v>0</v>
      </c>
      <c r="V335">
        <f>'5a - Savings Tracker'!W377</f>
        <v>0</v>
      </c>
      <c r="W335">
        <f>'5a - Savings Tracker'!X377</f>
        <v>0</v>
      </c>
      <c r="X335">
        <f>'5a - Savings Tracker'!Y377</f>
        <v>0</v>
      </c>
      <c r="Y335">
        <f>'5a - Savings Tracker'!Z377</f>
        <v>0</v>
      </c>
      <c r="Z335">
        <f>'5a - Savings Tracker'!AA377</f>
        <v>0</v>
      </c>
      <c r="AA335">
        <f>'5a - Savings Tracker'!AB377</f>
        <v>0</v>
      </c>
      <c r="AB335">
        <f>'5a - Savings Tracker'!AC377</f>
        <v>0</v>
      </c>
      <c r="AC335">
        <f>'5a - Savings Tracker'!AD377</f>
        <v>0</v>
      </c>
      <c r="AD335" t="str">
        <f>'5a - Savings Tracker'!AE377</f>
        <v/>
      </c>
      <c r="AE335" t="str">
        <f>'5a - Savings Tracker'!AF377</f>
        <v/>
      </c>
      <c r="AF335" t="str">
        <f>'5a - Savings Tracker'!AG377</f>
        <v/>
      </c>
      <c r="AG335" t="str">
        <f>'5a - Savings Tracker'!AH377</f>
        <v/>
      </c>
      <c r="AH335" t="str">
        <f>'5a - Savings Tracker'!AI377</f>
        <v/>
      </c>
      <c r="AI335" t="str">
        <f>'5a - Savings Tracker'!AJ377</f>
        <v/>
      </c>
      <c r="AJ335" t="str">
        <f>'5a - Savings Tracker'!AK377</f>
        <v/>
      </c>
      <c r="AK335" t="str">
        <f>'5a - Savings Tracker'!AL377</f>
        <v/>
      </c>
    </row>
    <row r="336" spans="1:37">
      <c r="A336">
        <f>'5a - Savings Tracker'!A378</f>
        <v>335</v>
      </c>
      <c r="B336" t="str">
        <f>'5a - Savings Tracker'!B378</f>
        <v>Swansea Bay UHB</v>
      </c>
      <c r="C336">
        <f>'5a - Savings Tracker'!C378</f>
        <v>0</v>
      </c>
      <c r="D336">
        <f>'5a - Savings Tracker'!D378</f>
        <v>0</v>
      </c>
      <c r="E336">
        <f>'5a - Savings Tracker'!E378</f>
        <v>0</v>
      </c>
      <c r="F336">
        <f>'5a - Savings Tracker'!F378</f>
        <v>0</v>
      </c>
      <c r="G336">
        <f>'5a - Savings Tracker'!G378</f>
        <v>0</v>
      </c>
      <c r="H336">
        <f>'5a - Savings Tracker'!H378</f>
        <v>0</v>
      </c>
      <c r="I336">
        <f>'5a - Savings Tracker'!J378</f>
        <v>0</v>
      </c>
      <c r="J336">
        <f>'5a - Savings Tracker'!K378</f>
        <v>0</v>
      </c>
      <c r="K336">
        <f>'5a - Savings Tracker'!L378</f>
        <v>0</v>
      </c>
      <c r="L336">
        <f>'5a - Savings Tracker'!M378</f>
        <v>0</v>
      </c>
      <c r="M336">
        <f>'5a - Savings Tracker'!N378</f>
        <v>0</v>
      </c>
      <c r="N336">
        <f>'5a - Savings Tracker'!O378</f>
        <v>0</v>
      </c>
      <c r="O336">
        <f>'5a - Savings Tracker'!P378</f>
        <v>0</v>
      </c>
      <c r="P336">
        <f>'5a - Savings Tracker'!Q378</f>
        <v>0</v>
      </c>
      <c r="Q336">
        <f>'5a - Savings Tracker'!R378</f>
        <v>0</v>
      </c>
      <c r="R336">
        <f>'5a - Savings Tracker'!S378</f>
        <v>0</v>
      </c>
      <c r="S336">
        <f>'5a - Savings Tracker'!T378</f>
        <v>0</v>
      </c>
      <c r="T336">
        <f>'5a - Savings Tracker'!U378</f>
        <v>0</v>
      </c>
      <c r="U336">
        <f>'5a - Savings Tracker'!V378</f>
        <v>0</v>
      </c>
      <c r="V336">
        <f>'5a - Savings Tracker'!W378</f>
        <v>0</v>
      </c>
      <c r="W336">
        <f>'5a - Savings Tracker'!X378</f>
        <v>0</v>
      </c>
      <c r="X336">
        <f>'5a - Savings Tracker'!Y378</f>
        <v>0</v>
      </c>
      <c r="Y336">
        <f>'5a - Savings Tracker'!Z378</f>
        <v>0</v>
      </c>
      <c r="Z336">
        <f>'5a - Savings Tracker'!AA378</f>
        <v>0</v>
      </c>
      <c r="AA336">
        <f>'5a - Savings Tracker'!AB378</f>
        <v>0</v>
      </c>
      <c r="AB336">
        <f>'5a - Savings Tracker'!AC378</f>
        <v>0</v>
      </c>
      <c r="AC336">
        <f>'5a - Savings Tracker'!AD378</f>
        <v>0</v>
      </c>
      <c r="AD336" t="str">
        <f>'5a - Savings Tracker'!AE378</f>
        <v/>
      </c>
      <c r="AE336" t="str">
        <f>'5a - Savings Tracker'!AF378</f>
        <v/>
      </c>
      <c r="AF336" t="str">
        <f>'5a - Savings Tracker'!AG378</f>
        <v/>
      </c>
      <c r="AG336" t="str">
        <f>'5a - Savings Tracker'!AH378</f>
        <v/>
      </c>
      <c r="AH336" t="str">
        <f>'5a - Savings Tracker'!AI378</f>
        <v/>
      </c>
      <c r="AI336" t="str">
        <f>'5a - Savings Tracker'!AJ378</f>
        <v/>
      </c>
      <c r="AJ336" t="str">
        <f>'5a - Savings Tracker'!AK378</f>
        <v/>
      </c>
      <c r="AK336" t="str">
        <f>'5a - Savings Tracker'!AL378</f>
        <v/>
      </c>
    </row>
    <row r="337" spans="1:37">
      <c r="A337">
        <f>'5a - Savings Tracker'!A379</f>
        <v>336</v>
      </c>
      <c r="B337" t="str">
        <f>'5a - Savings Tracker'!B379</f>
        <v>Swansea Bay UHB</v>
      </c>
      <c r="C337">
        <f>'5a - Savings Tracker'!C379</f>
        <v>0</v>
      </c>
      <c r="D337">
        <f>'5a - Savings Tracker'!D379</f>
        <v>0</v>
      </c>
      <c r="E337">
        <f>'5a - Savings Tracker'!E379</f>
        <v>0</v>
      </c>
      <c r="F337">
        <f>'5a - Savings Tracker'!F379</f>
        <v>0</v>
      </c>
      <c r="G337">
        <f>'5a - Savings Tracker'!G379</f>
        <v>0</v>
      </c>
      <c r="H337">
        <f>'5a - Savings Tracker'!H379</f>
        <v>0</v>
      </c>
      <c r="I337">
        <f>'5a - Savings Tracker'!J379</f>
        <v>0</v>
      </c>
      <c r="J337">
        <f>'5a - Savings Tracker'!K379</f>
        <v>0</v>
      </c>
      <c r="K337">
        <f>'5a - Savings Tracker'!L379</f>
        <v>0</v>
      </c>
      <c r="L337">
        <f>'5a - Savings Tracker'!M379</f>
        <v>0</v>
      </c>
      <c r="M337">
        <f>'5a - Savings Tracker'!N379</f>
        <v>0</v>
      </c>
      <c r="N337">
        <f>'5a - Savings Tracker'!O379</f>
        <v>0</v>
      </c>
      <c r="O337">
        <f>'5a - Savings Tracker'!P379</f>
        <v>0</v>
      </c>
      <c r="P337">
        <f>'5a - Savings Tracker'!Q379</f>
        <v>0</v>
      </c>
      <c r="Q337">
        <f>'5a - Savings Tracker'!R379</f>
        <v>0</v>
      </c>
      <c r="R337">
        <f>'5a - Savings Tracker'!S379</f>
        <v>0</v>
      </c>
      <c r="S337">
        <f>'5a - Savings Tracker'!T379</f>
        <v>0</v>
      </c>
      <c r="T337">
        <f>'5a - Savings Tracker'!U379</f>
        <v>0</v>
      </c>
      <c r="U337">
        <f>'5a - Savings Tracker'!V379</f>
        <v>0</v>
      </c>
      <c r="V337">
        <f>'5a - Savings Tracker'!W379</f>
        <v>0</v>
      </c>
      <c r="W337">
        <f>'5a - Savings Tracker'!X379</f>
        <v>0</v>
      </c>
      <c r="X337">
        <f>'5a - Savings Tracker'!Y379</f>
        <v>0</v>
      </c>
      <c r="Y337">
        <f>'5a - Savings Tracker'!Z379</f>
        <v>0</v>
      </c>
      <c r="Z337">
        <f>'5a - Savings Tracker'!AA379</f>
        <v>0</v>
      </c>
      <c r="AA337">
        <f>'5a - Savings Tracker'!AB379</f>
        <v>0</v>
      </c>
      <c r="AB337">
        <f>'5a - Savings Tracker'!AC379</f>
        <v>0</v>
      </c>
      <c r="AC337">
        <f>'5a - Savings Tracker'!AD379</f>
        <v>0</v>
      </c>
      <c r="AD337" t="str">
        <f>'5a - Savings Tracker'!AE379</f>
        <v/>
      </c>
      <c r="AE337" t="str">
        <f>'5a - Savings Tracker'!AF379</f>
        <v/>
      </c>
      <c r="AF337" t="str">
        <f>'5a - Savings Tracker'!AG379</f>
        <v/>
      </c>
      <c r="AG337" t="str">
        <f>'5a - Savings Tracker'!AH379</f>
        <v/>
      </c>
      <c r="AH337" t="str">
        <f>'5a - Savings Tracker'!AI379</f>
        <v/>
      </c>
      <c r="AI337" t="str">
        <f>'5a - Savings Tracker'!AJ379</f>
        <v/>
      </c>
      <c r="AJ337" t="str">
        <f>'5a - Savings Tracker'!AK379</f>
        <v/>
      </c>
      <c r="AK337" t="str">
        <f>'5a - Savings Tracker'!AL379</f>
        <v/>
      </c>
    </row>
    <row r="338" spans="1:37">
      <c r="A338">
        <f>'5a - Savings Tracker'!A380</f>
        <v>337</v>
      </c>
      <c r="B338" t="str">
        <f>'5a - Savings Tracker'!B380</f>
        <v>Swansea Bay UHB</v>
      </c>
      <c r="C338">
        <f>'5a - Savings Tracker'!C380</f>
        <v>0</v>
      </c>
      <c r="D338">
        <f>'5a - Savings Tracker'!D380</f>
        <v>0</v>
      </c>
      <c r="E338">
        <f>'5a - Savings Tracker'!E380</f>
        <v>0</v>
      </c>
      <c r="F338">
        <f>'5a - Savings Tracker'!F380</f>
        <v>0</v>
      </c>
      <c r="G338">
        <f>'5a - Savings Tracker'!G380</f>
        <v>0</v>
      </c>
      <c r="H338">
        <f>'5a - Savings Tracker'!H380</f>
        <v>0</v>
      </c>
      <c r="I338">
        <f>'5a - Savings Tracker'!J380</f>
        <v>0</v>
      </c>
      <c r="J338">
        <f>'5a - Savings Tracker'!K380</f>
        <v>0</v>
      </c>
      <c r="K338">
        <f>'5a - Savings Tracker'!L380</f>
        <v>0</v>
      </c>
      <c r="L338">
        <f>'5a - Savings Tracker'!M380</f>
        <v>0</v>
      </c>
      <c r="M338">
        <f>'5a - Savings Tracker'!N380</f>
        <v>0</v>
      </c>
      <c r="N338">
        <f>'5a - Savings Tracker'!O380</f>
        <v>0</v>
      </c>
      <c r="O338">
        <f>'5a - Savings Tracker'!P380</f>
        <v>0</v>
      </c>
      <c r="P338">
        <f>'5a - Savings Tracker'!Q380</f>
        <v>0</v>
      </c>
      <c r="Q338">
        <f>'5a - Savings Tracker'!R380</f>
        <v>0</v>
      </c>
      <c r="R338">
        <f>'5a - Savings Tracker'!S380</f>
        <v>0</v>
      </c>
      <c r="S338">
        <f>'5a - Savings Tracker'!T380</f>
        <v>0</v>
      </c>
      <c r="T338">
        <f>'5a - Savings Tracker'!U380</f>
        <v>0</v>
      </c>
      <c r="U338">
        <f>'5a - Savings Tracker'!V380</f>
        <v>0</v>
      </c>
      <c r="V338">
        <f>'5a - Savings Tracker'!W380</f>
        <v>0</v>
      </c>
      <c r="W338">
        <f>'5a - Savings Tracker'!X380</f>
        <v>0</v>
      </c>
      <c r="X338">
        <f>'5a - Savings Tracker'!Y380</f>
        <v>0</v>
      </c>
      <c r="Y338">
        <f>'5a - Savings Tracker'!Z380</f>
        <v>0</v>
      </c>
      <c r="Z338">
        <f>'5a - Savings Tracker'!AA380</f>
        <v>0</v>
      </c>
      <c r="AA338">
        <f>'5a - Savings Tracker'!AB380</f>
        <v>0</v>
      </c>
      <c r="AB338">
        <f>'5a - Savings Tracker'!AC380</f>
        <v>0</v>
      </c>
      <c r="AC338">
        <f>'5a - Savings Tracker'!AD380</f>
        <v>0</v>
      </c>
      <c r="AD338" t="str">
        <f>'5a - Savings Tracker'!AE380</f>
        <v/>
      </c>
      <c r="AE338" t="str">
        <f>'5a - Savings Tracker'!AF380</f>
        <v/>
      </c>
      <c r="AF338" t="str">
        <f>'5a - Savings Tracker'!AG380</f>
        <v/>
      </c>
      <c r="AG338" t="str">
        <f>'5a - Savings Tracker'!AH380</f>
        <v/>
      </c>
      <c r="AH338" t="str">
        <f>'5a - Savings Tracker'!AI380</f>
        <v/>
      </c>
      <c r="AI338" t="str">
        <f>'5a - Savings Tracker'!AJ380</f>
        <v/>
      </c>
      <c r="AJ338" t="str">
        <f>'5a - Savings Tracker'!AK380</f>
        <v/>
      </c>
      <c r="AK338" t="str">
        <f>'5a - Savings Tracker'!AL380</f>
        <v/>
      </c>
    </row>
    <row r="339" spans="1:37">
      <c r="A339">
        <f>'5a - Savings Tracker'!A381</f>
        <v>338</v>
      </c>
      <c r="B339" t="str">
        <f>'5a - Savings Tracker'!B381</f>
        <v>Swansea Bay UHB</v>
      </c>
      <c r="C339">
        <f>'5a - Savings Tracker'!C381</f>
        <v>0</v>
      </c>
      <c r="D339">
        <f>'5a - Savings Tracker'!D381</f>
        <v>0</v>
      </c>
      <c r="E339">
        <f>'5a - Savings Tracker'!E381</f>
        <v>0</v>
      </c>
      <c r="F339">
        <f>'5a - Savings Tracker'!F381</f>
        <v>0</v>
      </c>
      <c r="G339">
        <f>'5a - Savings Tracker'!G381</f>
        <v>0</v>
      </c>
      <c r="H339">
        <f>'5a - Savings Tracker'!H381</f>
        <v>0</v>
      </c>
      <c r="I339">
        <f>'5a - Savings Tracker'!J381</f>
        <v>0</v>
      </c>
      <c r="J339">
        <f>'5a - Savings Tracker'!K381</f>
        <v>0</v>
      </c>
      <c r="K339">
        <f>'5a - Savings Tracker'!L381</f>
        <v>0</v>
      </c>
      <c r="L339">
        <f>'5a - Savings Tracker'!M381</f>
        <v>0</v>
      </c>
      <c r="M339">
        <f>'5a - Savings Tracker'!N381</f>
        <v>0</v>
      </c>
      <c r="N339">
        <f>'5a - Savings Tracker'!O381</f>
        <v>0</v>
      </c>
      <c r="O339">
        <f>'5a - Savings Tracker'!P381</f>
        <v>0</v>
      </c>
      <c r="P339">
        <f>'5a - Savings Tracker'!Q381</f>
        <v>0</v>
      </c>
      <c r="Q339">
        <f>'5a - Savings Tracker'!R381</f>
        <v>0</v>
      </c>
      <c r="R339">
        <f>'5a - Savings Tracker'!S381</f>
        <v>0</v>
      </c>
      <c r="S339">
        <f>'5a - Savings Tracker'!T381</f>
        <v>0</v>
      </c>
      <c r="T339">
        <f>'5a - Savings Tracker'!U381</f>
        <v>0</v>
      </c>
      <c r="U339">
        <f>'5a - Savings Tracker'!V381</f>
        <v>0</v>
      </c>
      <c r="V339">
        <f>'5a - Savings Tracker'!W381</f>
        <v>0</v>
      </c>
      <c r="W339">
        <f>'5a - Savings Tracker'!X381</f>
        <v>0</v>
      </c>
      <c r="X339">
        <f>'5a - Savings Tracker'!Y381</f>
        <v>0</v>
      </c>
      <c r="Y339">
        <f>'5a - Savings Tracker'!Z381</f>
        <v>0</v>
      </c>
      <c r="Z339">
        <f>'5a - Savings Tracker'!AA381</f>
        <v>0</v>
      </c>
      <c r="AA339">
        <f>'5a - Savings Tracker'!AB381</f>
        <v>0</v>
      </c>
      <c r="AB339">
        <f>'5a - Savings Tracker'!AC381</f>
        <v>0</v>
      </c>
      <c r="AC339">
        <f>'5a - Savings Tracker'!AD381</f>
        <v>0</v>
      </c>
      <c r="AD339" t="str">
        <f>'5a - Savings Tracker'!AE381</f>
        <v/>
      </c>
      <c r="AE339" t="str">
        <f>'5a - Savings Tracker'!AF381</f>
        <v/>
      </c>
      <c r="AF339" t="str">
        <f>'5a - Savings Tracker'!AG381</f>
        <v/>
      </c>
      <c r="AG339" t="str">
        <f>'5a - Savings Tracker'!AH381</f>
        <v/>
      </c>
      <c r="AH339" t="str">
        <f>'5a - Savings Tracker'!AI381</f>
        <v/>
      </c>
      <c r="AI339" t="str">
        <f>'5a - Savings Tracker'!AJ381</f>
        <v/>
      </c>
      <c r="AJ339" t="str">
        <f>'5a - Savings Tracker'!AK381</f>
        <v/>
      </c>
      <c r="AK339" t="str">
        <f>'5a - Savings Tracker'!AL381</f>
        <v/>
      </c>
    </row>
    <row r="340" spans="1:37">
      <c r="A340">
        <f>'5a - Savings Tracker'!A382</f>
        <v>339</v>
      </c>
      <c r="B340" t="str">
        <f>'5a - Savings Tracker'!B382</f>
        <v>Swansea Bay UHB</v>
      </c>
      <c r="C340">
        <f>'5a - Savings Tracker'!C382</f>
        <v>0</v>
      </c>
      <c r="D340">
        <f>'5a - Savings Tracker'!D382</f>
        <v>0</v>
      </c>
      <c r="E340">
        <f>'5a - Savings Tracker'!E382</f>
        <v>0</v>
      </c>
      <c r="F340">
        <f>'5a - Savings Tracker'!F382</f>
        <v>0</v>
      </c>
      <c r="G340">
        <f>'5a - Savings Tracker'!G382</f>
        <v>0</v>
      </c>
      <c r="H340">
        <f>'5a - Savings Tracker'!H382</f>
        <v>0</v>
      </c>
      <c r="I340">
        <f>'5a - Savings Tracker'!J382</f>
        <v>0</v>
      </c>
      <c r="J340">
        <f>'5a - Savings Tracker'!K382</f>
        <v>0</v>
      </c>
      <c r="K340">
        <f>'5a - Savings Tracker'!L382</f>
        <v>0</v>
      </c>
      <c r="L340">
        <f>'5a - Savings Tracker'!M382</f>
        <v>0</v>
      </c>
      <c r="M340">
        <f>'5a - Savings Tracker'!N382</f>
        <v>0</v>
      </c>
      <c r="N340">
        <f>'5a - Savings Tracker'!O382</f>
        <v>0</v>
      </c>
      <c r="O340">
        <f>'5a - Savings Tracker'!P382</f>
        <v>0</v>
      </c>
      <c r="P340">
        <f>'5a - Savings Tracker'!Q382</f>
        <v>0</v>
      </c>
      <c r="Q340">
        <f>'5a - Savings Tracker'!R382</f>
        <v>0</v>
      </c>
      <c r="R340">
        <f>'5a - Savings Tracker'!S382</f>
        <v>0</v>
      </c>
      <c r="S340">
        <f>'5a - Savings Tracker'!T382</f>
        <v>0</v>
      </c>
      <c r="T340">
        <f>'5a - Savings Tracker'!U382</f>
        <v>0</v>
      </c>
      <c r="U340">
        <f>'5a - Savings Tracker'!V382</f>
        <v>0</v>
      </c>
      <c r="V340">
        <f>'5a - Savings Tracker'!W382</f>
        <v>0</v>
      </c>
      <c r="W340">
        <f>'5a - Savings Tracker'!X382</f>
        <v>0</v>
      </c>
      <c r="X340">
        <f>'5a - Savings Tracker'!Y382</f>
        <v>0</v>
      </c>
      <c r="Y340">
        <f>'5a - Savings Tracker'!Z382</f>
        <v>0</v>
      </c>
      <c r="Z340">
        <f>'5a - Savings Tracker'!AA382</f>
        <v>0</v>
      </c>
      <c r="AA340">
        <f>'5a - Savings Tracker'!AB382</f>
        <v>0</v>
      </c>
      <c r="AB340">
        <f>'5a - Savings Tracker'!AC382</f>
        <v>0</v>
      </c>
      <c r="AC340">
        <f>'5a - Savings Tracker'!AD382</f>
        <v>0</v>
      </c>
      <c r="AD340" t="str">
        <f>'5a - Savings Tracker'!AE382</f>
        <v/>
      </c>
      <c r="AE340" t="str">
        <f>'5a - Savings Tracker'!AF382</f>
        <v/>
      </c>
      <c r="AF340" t="str">
        <f>'5a - Savings Tracker'!AG382</f>
        <v/>
      </c>
      <c r="AG340" t="str">
        <f>'5a - Savings Tracker'!AH382</f>
        <v/>
      </c>
      <c r="AH340" t="str">
        <f>'5a - Savings Tracker'!AI382</f>
        <v/>
      </c>
      <c r="AI340" t="str">
        <f>'5a - Savings Tracker'!AJ382</f>
        <v/>
      </c>
      <c r="AJ340" t="str">
        <f>'5a - Savings Tracker'!AK382</f>
        <v/>
      </c>
      <c r="AK340" t="str">
        <f>'5a - Savings Tracker'!AL382</f>
        <v/>
      </c>
    </row>
    <row r="341" spans="1:37">
      <c r="A341">
        <f>'5a - Savings Tracker'!A383</f>
        <v>340</v>
      </c>
      <c r="B341" t="str">
        <f>'5a - Savings Tracker'!B383</f>
        <v>Swansea Bay UHB</v>
      </c>
      <c r="C341">
        <f>'5a - Savings Tracker'!C383</f>
        <v>0</v>
      </c>
      <c r="D341">
        <f>'5a - Savings Tracker'!D383</f>
        <v>0</v>
      </c>
      <c r="E341">
        <f>'5a - Savings Tracker'!E383</f>
        <v>0</v>
      </c>
      <c r="F341">
        <f>'5a - Savings Tracker'!F383</f>
        <v>0</v>
      </c>
      <c r="G341">
        <f>'5a - Savings Tracker'!G383</f>
        <v>0</v>
      </c>
      <c r="H341">
        <f>'5a - Savings Tracker'!H383</f>
        <v>0</v>
      </c>
      <c r="I341">
        <f>'5a - Savings Tracker'!J383</f>
        <v>0</v>
      </c>
      <c r="J341">
        <f>'5a - Savings Tracker'!K383</f>
        <v>0</v>
      </c>
      <c r="K341">
        <f>'5a - Savings Tracker'!L383</f>
        <v>0</v>
      </c>
      <c r="L341">
        <f>'5a - Savings Tracker'!M383</f>
        <v>0</v>
      </c>
      <c r="M341">
        <f>'5a - Savings Tracker'!N383</f>
        <v>0</v>
      </c>
      <c r="N341">
        <f>'5a - Savings Tracker'!O383</f>
        <v>0</v>
      </c>
      <c r="O341">
        <f>'5a - Savings Tracker'!P383</f>
        <v>0</v>
      </c>
      <c r="P341">
        <f>'5a - Savings Tracker'!Q383</f>
        <v>0</v>
      </c>
      <c r="Q341">
        <f>'5a - Savings Tracker'!R383</f>
        <v>0</v>
      </c>
      <c r="R341">
        <f>'5a - Savings Tracker'!S383</f>
        <v>0</v>
      </c>
      <c r="S341">
        <f>'5a - Savings Tracker'!T383</f>
        <v>0</v>
      </c>
      <c r="T341">
        <f>'5a - Savings Tracker'!U383</f>
        <v>0</v>
      </c>
      <c r="U341">
        <f>'5a - Savings Tracker'!V383</f>
        <v>0</v>
      </c>
      <c r="V341">
        <f>'5a - Savings Tracker'!W383</f>
        <v>0</v>
      </c>
      <c r="W341">
        <f>'5a - Savings Tracker'!X383</f>
        <v>0</v>
      </c>
      <c r="X341">
        <f>'5a - Savings Tracker'!Y383</f>
        <v>0</v>
      </c>
      <c r="Y341">
        <f>'5a - Savings Tracker'!Z383</f>
        <v>0</v>
      </c>
      <c r="Z341">
        <f>'5a - Savings Tracker'!AA383</f>
        <v>0</v>
      </c>
      <c r="AA341">
        <f>'5a - Savings Tracker'!AB383</f>
        <v>0</v>
      </c>
      <c r="AB341">
        <f>'5a - Savings Tracker'!AC383</f>
        <v>0</v>
      </c>
      <c r="AC341">
        <f>'5a - Savings Tracker'!AD383</f>
        <v>0</v>
      </c>
      <c r="AD341" t="str">
        <f>'5a - Savings Tracker'!AE383</f>
        <v/>
      </c>
      <c r="AE341" t="str">
        <f>'5a - Savings Tracker'!AF383</f>
        <v/>
      </c>
      <c r="AF341" t="str">
        <f>'5a - Savings Tracker'!AG383</f>
        <v/>
      </c>
      <c r="AG341" t="str">
        <f>'5a - Savings Tracker'!AH383</f>
        <v/>
      </c>
      <c r="AH341" t="str">
        <f>'5a - Savings Tracker'!AI383</f>
        <v/>
      </c>
      <c r="AI341" t="str">
        <f>'5a - Savings Tracker'!AJ383</f>
        <v/>
      </c>
      <c r="AJ341" t="str">
        <f>'5a - Savings Tracker'!AK383</f>
        <v/>
      </c>
      <c r="AK341" t="str">
        <f>'5a - Savings Tracker'!AL383</f>
        <v/>
      </c>
    </row>
    <row r="342" spans="1:37">
      <c r="A342">
        <f>'5a - Savings Tracker'!A384</f>
        <v>341</v>
      </c>
      <c r="B342" t="str">
        <f>'5a - Savings Tracker'!B384</f>
        <v>Swansea Bay UHB</v>
      </c>
      <c r="C342">
        <f>'5a - Savings Tracker'!C384</f>
        <v>0</v>
      </c>
      <c r="D342">
        <f>'5a - Savings Tracker'!D384</f>
        <v>0</v>
      </c>
      <c r="E342">
        <f>'5a - Savings Tracker'!E384</f>
        <v>0</v>
      </c>
      <c r="F342">
        <f>'5a - Savings Tracker'!F384</f>
        <v>0</v>
      </c>
      <c r="G342">
        <f>'5a - Savings Tracker'!G384</f>
        <v>0</v>
      </c>
      <c r="H342">
        <f>'5a - Savings Tracker'!H384</f>
        <v>0</v>
      </c>
      <c r="I342">
        <f>'5a - Savings Tracker'!J384</f>
        <v>0</v>
      </c>
      <c r="J342">
        <f>'5a - Savings Tracker'!K384</f>
        <v>0</v>
      </c>
      <c r="K342">
        <f>'5a - Savings Tracker'!L384</f>
        <v>0</v>
      </c>
      <c r="L342">
        <f>'5a - Savings Tracker'!M384</f>
        <v>0</v>
      </c>
      <c r="M342">
        <f>'5a - Savings Tracker'!N384</f>
        <v>0</v>
      </c>
      <c r="N342">
        <f>'5a - Savings Tracker'!O384</f>
        <v>0</v>
      </c>
      <c r="O342">
        <f>'5a - Savings Tracker'!P384</f>
        <v>0</v>
      </c>
      <c r="P342">
        <f>'5a - Savings Tracker'!Q384</f>
        <v>0</v>
      </c>
      <c r="Q342">
        <f>'5a - Savings Tracker'!R384</f>
        <v>0</v>
      </c>
      <c r="R342">
        <f>'5a - Savings Tracker'!S384</f>
        <v>0</v>
      </c>
      <c r="S342">
        <f>'5a - Savings Tracker'!T384</f>
        <v>0</v>
      </c>
      <c r="T342">
        <f>'5a - Savings Tracker'!U384</f>
        <v>0</v>
      </c>
      <c r="U342">
        <f>'5a - Savings Tracker'!V384</f>
        <v>0</v>
      </c>
      <c r="V342">
        <f>'5a - Savings Tracker'!W384</f>
        <v>0</v>
      </c>
      <c r="W342">
        <f>'5a - Savings Tracker'!X384</f>
        <v>0</v>
      </c>
      <c r="X342">
        <f>'5a - Savings Tracker'!Y384</f>
        <v>0</v>
      </c>
      <c r="Y342">
        <f>'5a - Savings Tracker'!Z384</f>
        <v>0</v>
      </c>
      <c r="Z342">
        <f>'5a - Savings Tracker'!AA384</f>
        <v>0</v>
      </c>
      <c r="AA342">
        <f>'5a - Savings Tracker'!AB384</f>
        <v>0</v>
      </c>
      <c r="AB342">
        <f>'5a - Savings Tracker'!AC384</f>
        <v>0</v>
      </c>
      <c r="AC342">
        <f>'5a - Savings Tracker'!AD384</f>
        <v>0</v>
      </c>
      <c r="AD342" t="str">
        <f>'5a - Savings Tracker'!AE384</f>
        <v/>
      </c>
      <c r="AE342" t="str">
        <f>'5a - Savings Tracker'!AF384</f>
        <v/>
      </c>
      <c r="AF342" t="str">
        <f>'5a - Savings Tracker'!AG384</f>
        <v/>
      </c>
      <c r="AG342" t="str">
        <f>'5a - Savings Tracker'!AH384</f>
        <v/>
      </c>
      <c r="AH342" t="str">
        <f>'5a - Savings Tracker'!AI384</f>
        <v/>
      </c>
      <c r="AI342" t="str">
        <f>'5a - Savings Tracker'!AJ384</f>
        <v/>
      </c>
      <c r="AJ342" t="str">
        <f>'5a - Savings Tracker'!AK384</f>
        <v/>
      </c>
      <c r="AK342" t="str">
        <f>'5a - Savings Tracker'!AL384</f>
        <v/>
      </c>
    </row>
    <row r="343" spans="1:37">
      <c r="A343">
        <f>'5a - Savings Tracker'!A385</f>
        <v>342</v>
      </c>
      <c r="B343" t="str">
        <f>'5a - Savings Tracker'!B385</f>
        <v>Swansea Bay UHB</v>
      </c>
      <c r="C343">
        <f>'5a - Savings Tracker'!C385</f>
        <v>0</v>
      </c>
      <c r="D343">
        <f>'5a - Savings Tracker'!D385</f>
        <v>0</v>
      </c>
      <c r="E343">
        <f>'5a - Savings Tracker'!E385</f>
        <v>0</v>
      </c>
      <c r="F343">
        <f>'5a - Savings Tracker'!F385</f>
        <v>0</v>
      </c>
      <c r="G343">
        <f>'5a - Savings Tracker'!G385</f>
        <v>0</v>
      </c>
      <c r="H343">
        <f>'5a - Savings Tracker'!H385</f>
        <v>0</v>
      </c>
      <c r="I343">
        <f>'5a - Savings Tracker'!J385</f>
        <v>0</v>
      </c>
      <c r="J343">
        <f>'5a - Savings Tracker'!K385</f>
        <v>0</v>
      </c>
      <c r="K343">
        <f>'5a - Savings Tracker'!L385</f>
        <v>0</v>
      </c>
      <c r="L343">
        <f>'5a - Savings Tracker'!M385</f>
        <v>0</v>
      </c>
      <c r="M343">
        <f>'5a - Savings Tracker'!N385</f>
        <v>0</v>
      </c>
      <c r="N343">
        <f>'5a - Savings Tracker'!O385</f>
        <v>0</v>
      </c>
      <c r="O343">
        <f>'5a - Savings Tracker'!P385</f>
        <v>0</v>
      </c>
      <c r="P343">
        <f>'5a - Savings Tracker'!Q385</f>
        <v>0</v>
      </c>
      <c r="Q343">
        <f>'5a - Savings Tracker'!R385</f>
        <v>0</v>
      </c>
      <c r="R343">
        <f>'5a - Savings Tracker'!S385</f>
        <v>0</v>
      </c>
      <c r="S343">
        <f>'5a - Savings Tracker'!T385</f>
        <v>0</v>
      </c>
      <c r="T343">
        <f>'5a - Savings Tracker'!U385</f>
        <v>0</v>
      </c>
      <c r="U343">
        <f>'5a - Savings Tracker'!V385</f>
        <v>0</v>
      </c>
      <c r="V343">
        <f>'5a - Savings Tracker'!W385</f>
        <v>0</v>
      </c>
      <c r="W343">
        <f>'5a - Savings Tracker'!X385</f>
        <v>0</v>
      </c>
      <c r="X343">
        <f>'5a - Savings Tracker'!Y385</f>
        <v>0</v>
      </c>
      <c r="Y343">
        <f>'5a - Savings Tracker'!Z385</f>
        <v>0</v>
      </c>
      <c r="Z343">
        <f>'5a - Savings Tracker'!AA385</f>
        <v>0</v>
      </c>
      <c r="AA343">
        <f>'5a - Savings Tracker'!AB385</f>
        <v>0</v>
      </c>
      <c r="AB343">
        <f>'5a - Savings Tracker'!AC385</f>
        <v>0</v>
      </c>
      <c r="AC343">
        <f>'5a - Savings Tracker'!AD385</f>
        <v>0</v>
      </c>
      <c r="AD343" t="str">
        <f>'5a - Savings Tracker'!AE385</f>
        <v/>
      </c>
      <c r="AE343" t="str">
        <f>'5a - Savings Tracker'!AF385</f>
        <v/>
      </c>
      <c r="AF343" t="str">
        <f>'5a - Savings Tracker'!AG385</f>
        <v/>
      </c>
      <c r="AG343" t="str">
        <f>'5a - Savings Tracker'!AH385</f>
        <v/>
      </c>
      <c r="AH343" t="str">
        <f>'5a - Savings Tracker'!AI385</f>
        <v/>
      </c>
      <c r="AI343" t="str">
        <f>'5a - Savings Tracker'!AJ385</f>
        <v/>
      </c>
      <c r="AJ343" t="str">
        <f>'5a - Savings Tracker'!AK385</f>
        <v/>
      </c>
      <c r="AK343" t="str">
        <f>'5a - Savings Tracker'!AL385</f>
        <v/>
      </c>
    </row>
    <row r="344" spans="1:37">
      <c r="A344">
        <f>'5a - Savings Tracker'!A386</f>
        <v>343</v>
      </c>
      <c r="B344" t="str">
        <f>'5a - Savings Tracker'!B386</f>
        <v>Swansea Bay UHB</v>
      </c>
      <c r="C344">
        <f>'5a - Savings Tracker'!C386</f>
        <v>0</v>
      </c>
      <c r="D344">
        <f>'5a - Savings Tracker'!D386</f>
        <v>0</v>
      </c>
      <c r="E344">
        <f>'5a - Savings Tracker'!E386</f>
        <v>0</v>
      </c>
      <c r="F344">
        <f>'5a - Savings Tracker'!F386</f>
        <v>0</v>
      </c>
      <c r="G344">
        <f>'5a - Savings Tracker'!G386</f>
        <v>0</v>
      </c>
      <c r="H344">
        <f>'5a - Savings Tracker'!H386</f>
        <v>0</v>
      </c>
      <c r="I344">
        <f>'5a - Savings Tracker'!J386</f>
        <v>0</v>
      </c>
      <c r="J344">
        <f>'5a - Savings Tracker'!K386</f>
        <v>0</v>
      </c>
      <c r="K344">
        <f>'5a - Savings Tracker'!L386</f>
        <v>0</v>
      </c>
      <c r="L344">
        <f>'5a - Savings Tracker'!M386</f>
        <v>0</v>
      </c>
      <c r="M344">
        <f>'5a - Savings Tracker'!N386</f>
        <v>0</v>
      </c>
      <c r="N344">
        <f>'5a - Savings Tracker'!O386</f>
        <v>0</v>
      </c>
      <c r="O344">
        <f>'5a - Savings Tracker'!P386</f>
        <v>0</v>
      </c>
      <c r="P344">
        <f>'5a - Savings Tracker'!Q386</f>
        <v>0</v>
      </c>
      <c r="Q344">
        <f>'5a - Savings Tracker'!R386</f>
        <v>0</v>
      </c>
      <c r="R344">
        <f>'5a - Savings Tracker'!S386</f>
        <v>0</v>
      </c>
      <c r="S344">
        <f>'5a - Savings Tracker'!T386</f>
        <v>0</v>
      </c>
      <c r="T344">
        <f>'5a - Savings Tracker'!U386</f>
        <v>0</v>
      </c>
      <c r="U344">
        <f>'5a - Savings Tracker'!V386</f>
        <v>0</v>
      </c>
      <c r="V344">
        <f>'5a - Savings Tracker'!W386</f>
        <v>0</v>
      </c>
      <c r="W344">
        <f>'5a - Savings Tracker'!X386</f>
        <v>0</v>
      </c>
      <c r="X344">
        <f>'5a - Savings Tracker'!Y386</f>
        <v>0</v>
      </c>
      <c r="Y344">
        <f>'5a - Savings Tracker'!Z386</f>
        <v>0</v>
      </c>
      <c r="Z344">
        <f>'5a - Savings Tracker'!AA386</f>
        <v>0</v>
      </c>
      <c r="AA344">
        <f>'5a - Savings Tracker'!AB386</f>
        <v>0</v>
      </c>
      <c r="AB344">
        <f>'5a - Savings Tracker'!AC386</f>
        <v>0</v>
      </c>
      <c r="AC344">
        <f>'5a - Savings Tracker'!AD386</f>
        <v>0</v>
      </c>
      <c r="AD344" t="str">
        <f>'5a - Savings Tracker'!AE386</f>
        <v/>
      </c>
      <c r="AE344" t="str">
        <f>'5a - Savings Tracker'!AF386</f>
        <v/>
      </c>
      <c r="AF344" t="str">
        <f>'5a - Savings Tracker'!AG386</f>
        <v/>
      </c>
      <c r="AG344" t="str">
        <f>'5a - Savings Tracker'!AH386</f>
        <v/>
      </c>
      <c r="AH344" t="str">
        <f>'5a - Savings Tracker'!AI386</f>
        <v/>
      </c>
      <c r="AI344" t="str">
        <f>'5a - Savings Tracker'!AJ386</f>
        <v/>
      </c>
      <c r="AJ344" t="str">
        <f>'5a - Savings Tracker'!AK386</f>
        <v/>
      </c>
      <c r="AK344" t="str">
        <f>'5a - Savings Tracker'!AL386</f>
        <v/>
      </c>
    </row>
    <row r="345" spans="1:37">
      <c r="A345">
        <f>'5a - Savings Tracker'!A387</f>
        <v>344</v>
      </c>
      <c r="B345" t="str">
        <f>'5a - Savings Tracker'!B387</f>
        <v>Swansea Bay UHB</v>
      </c>
      <c r="C345">
        <f>'5a - Savings Tracker'!C387</f>
        <v>0</v>
      </c>
      <c r="D345">
        <f>'5a - Savings Tracker'!D387</f>
        <v>0</v>
      </c>
      <c r="E345">
        <f>'5a - Savings Tracker'!E387</f>
        <v>0</v>
      </c>
      <c r="F345">
        <f>'5a - Savings Tracker'!F387</f>
        <v>0</v>
      </c>
      <c r="G345">
        <f>'5a - Savings Tracker'!G387</f>
        <v>0</v>
      </c>
      <c r="H345">
        <f>'5a - Savings Tracker'!H387</f>
        <v>0</v>
      </c>
      <c r="I345">
        <f>'5a - Savings Tracker'!J387</f>
        <v>0</v>
      </c>
      <c r="J345">
        <f>'5a - Savings Tracker'!K387</f>
        <v>0</v>
      </c>
      <c r="K345">
        <f>'5a - Savings Tracker'!L387</f>
        <v>0</v>
      </c>
      <c r="L345">
        <f>'5a - Savings Tracker'!M387</f>
        <v>0</v>
      </c>
      <c r="M345">
        <f>'5a - Savings Tracker'!N387</f>
        <v>0</v>
      </c>
      <c r="N345">
        <f>'5a - Savings Tracker'!O387</f>
        <v>0</v>
      </c>
      <c r="O345">
        <f>'5a - Savings Tracker'!P387</f>
        <v>0</v>
      </c>
      <c r="P345">
        <f>'5a - Savings Tracker'!Q387</f>
        <v>0</v>
      </c>
      <c r="Q345">
        <f>'5a - Savings Tracker'!R387</f>
        <v>0</v>
      </c>
      <c r="R345">
        <f>'5a - Savings Tracker'!S387</f>
        <v>0</v>
      </c>
      <c r="S345">
        <f>'5a - Savings Tracker'!T387</f>
        <v>0</v>
      </c>
      <c r="T345">
        <f>'5a - Savings Tracker'!U387</f>
        <v>0</v>
      </c>
      <c r="U345">
        <f>'5a - Savings Tracker'!V387</f>
        <v>0</v>
      </c>
      <c r="V345">
        <f>'5a - Savings Tracker'!W387</f>
        <v>0</v>
      </c>
      <c r="W345">
        <f>'5a - Savings Tracker'!X387</f>
        <v>0</v>
      </c>
      <c r="X345">
        <f>'5a - Savings Tracker'!Y387</f>
        <v>0</v>
      </c>
      <c r="Y345">
        <f>'5a - Savings Tracker'!Z387</f>
        <v>0</v>
      </c>
      <c r="Z345">
        <f>'5a - Savings Tracker'!AA387</f>
        <v>0</v>
      </c>
      <c r="AA345">
        <f>'5a - Savings Tracker'!AB387</f>
        <v>0</v>
      </c>
      <c r="AB345">
        <f>'5a - Savings Tracker'!AC387</f>
        <v>0</v>
      </c>
      <c r="AC345">
        <f>'5a - Savings Tracker'!AD387</f>
        <v>0</v>
      </c>
      <c r="AD345" t="str">
        <f>'5a - Savings Tracker'!AE387</f>
        <v/>
      </c>
      <c r="AE345" t="str">
        <f>'5a - Savings Tracker'!AF387</f>
        <v/>
      </c>
      <c r="AF345" t="str">
        <f>'5a - Savings Tracker'!AG387</f>
        <v/>
      </c>
      <c r="AG345" t="str">
        <f>'5a - Savings Tracker'!AH387</f>
        <v/>
      </c>
      <c r="AH345" t="str">
        <f>'5a - Savings Tracker'!AI387</f>
        <v/>
      </c>
      <c r="AI345" t="str">
        <f>'5a - Savings Tracker'!AJ387</f>
        <v/>
      </c>
      <c r="AJ345" t="str">
        <f>'5a - Savings Tracker'!AK387</f>
        <v/>
      </c>
      <c r="AK345" t="str">
        <f>'5a - Savings Tracker'!AL387</f>
        <v/>
      </c>
    </row>
    <row r="346" spans="1:37">
      <c r="A346">
        <f>'5a - Savings Tracker'!A388</f>
        <v>345</v>
      </c>
      <c r="B346" t="str">
        <f>'5a - Savings Tracker'!B388</f>
        <v>Swansea Bay UHB</v>
      </c>
      <c r="C346">
        <f>'5a - Savings Tracker'!C388</f>
        <v>0</v>
      </c>
      <c r="D346">
        <f>'5a - Savings Tracker'!D388</f>
        <v>0</v>
      </c>
      <c r="E346">
        <f>'5a - Savings Tracker'!E388</f>
        <v>0</v>
      </c>
      <c r="F346">
        <f>'5a - Savings Tracker'!F388</f>
        <v>0</v>
      </c>
      <c r="G346">
        <f>'5a - Savings Tracker'!G388</f>
        <v>0</v>
      </c>
      <c r="H346">
        <f>'5a - Savings Tracker'!H388</f>
        <v>0</v>
      </c>
      <c r="I346">
        <f>'5a - Savings Tracker'!J388</f>
        <v>0</v>
      </c>
      <c r="J346">
        <f>'5a - Savings Tracker'!K388</f>
        <v>0</v>
      </c>
      <c r="K346">
        <f>'5a - Savings Tracker'!L388</f>
        <v>0</v>
      </c>
      <c r="L346">
        <f>'5a - Savings Tracker'!M388</f>
        <v>0</v>
      </c>
      <c r="M346">
        <f>'5a - Savings Tracker'!N388</f>
        <v>0</v>
      </c>
      <c r="N346">
        <f>'5a - Savings Tracker'!O388</f>
        <v>0</v>
      </c>
      <c r="O346">
        <f>'5a - Savings Tracker'!P388</f>
        <v>0</v>
      </c>
      <c r="P346">
        <f>'5a - Savings Tracker'!Q388</f>
        <v>0</v>
      </c>
      <c r="Q346">
        <f>'5a - Savings Tracker'!R388</f>
        <v>0</v>
      </c>
      <c r="R346">
        <f>'5a - Savings Tracker'!S388</f>
        <v>0</v>
      </c>
      <c r="S346">
        <f>'5a - Savings Tracker'!T388</f>
        <v>0</v>
      </c>
      <c r="T346">
        <f>'5a - Savings Tracker'!U388</f>
        <v>0</v>
      </c>
      <c r="U346">
        <f>'5a - Savings Tracker'!V388</f>
        <v>0</v>
      </c>
      <c r="V346">
        <f>'5a - Savings Tracker'!W388</f>
        <v>0</v>
      </c>
      <c r="W346">
        <f>'5a - Savings Tracker'!X388</f>
        <v>0</v>
      </c>
      <c r="X346">
        <f>'5a - Savings Tracker'!Y388</f>
        <v>0</v>
      </c>
      <c r="Y346">
        <f>'5a - Savings Tracker'!Z388</f>
        <v>0</v>
      </c>
      <c r="Z346">
        <f>'5a - Savings Tracker'!AA388</f>
        <v>0</v>
      </c>
      <c r="AA346">
        <f>'5a - Savings Tracker'!AB388</f>
        <v>0</v>
      </c>
      <c r="AB346">
        <f>'5a - Savings Tracker'!AC388</f>
        <v>0</v>
      </c>
      <c r="AC346">
        <f>'5a - Savings Tracker'!AD388</f>
        <v>0</v>
      </c>
      <c r="AD346" t="str">
        <f>'5a - Savings Tracker'!AE388</f>
        <v/>
      </c>
      <c r="AE346" t="str">
        <f>'5a - Savings Tracker'!AF388</f>
        <v/>
      </c>
      <c r="AF346" t="str">
        <f>'5a - Savings Tracker'!AG388</f>
        <v/>
      </c>
      <c r="AG346" t="str">
        <f>'5a - Savings Tracker'!AH388</f>
        <v/>
      </c>
      <c r="AH346" t="str">
        <f>'5a - Savings Tracker'!AI388</f>
        <v/>
      </c>
      <c r="AI346" t="str">
        <f>'5a - Savings Tracker'!AJ388</f>
        <v/>
      </c>
      <c r="AJ346" t="str">
        <f>'5a - Savings Tracker'!AK388</f>
        <v/>
      </c>
      <c r="AK346" t="str">
        <f>'5a - Savings Tracker'!AL388</f>
        <v/>
      </c>
    </row>
    <row r="347" spans="1:37">
      <c r="A347">
        <f>'5a - Savings Tracker'!A389</f>
        <v>346</v>
      </c>
      <c r="B347" t="str">
        <f>'5a - Savings Tracker'!B389</f>
        <v>Swansea Bay UHB</v>
      </c>
      <c r="C347">
        <f>'5a - Savings Tracker'!C389</f>
        <v>0</v>
      </c>
      <c r="D347">
        <f>'5a - Savings Tracker'!D389</f>
        <v>0</v>
      </c>
      <c r="E347">
        <f>'5a - Savings Tracker'!E389</f>
        <v>0</v>
      </c>
      <c r="F347">
        <f>'5a - Savings Tracker'!F389</f>
        <v>0</v>
      </c>
      <c r="G347">
        <f>'5a - Savings Tracker'!G389</f>
        <v>0</v>
      </c>
      <c r="H347">
        <f>'5a - Savings Tracker'!H389</f>
        <v>0</v>
      </c>
      <c r="I347">
        <f>'5a - Savings Tracker'!J389</f>
        <v>0</v>
      </c>
      <c r="J347">
        <f>'5a - Savings Tracker'!K389</f>
        <v>0</v>
      </c>
      <c r="K347">
        <f>'5a - Savings Tracker'!L389</f>
        <v>0</v>
      </c>
      <c r="L347">
        <f>'5a - Savings Tracker'!M389</f>
        <v>0</v>
      </c>
      <c r="M347">
        <f>'5a - Savings Tracker'!N389</f>
        <v>0</v>
      </c>
      <c r="N347">
        <f>'5a - Savings Tracker'!O389</f>
        <v>0</v>
      </c>
      <c r="O347">
        <f>'5a - Savings Tracker'!P389</f>
        <v>0</v>
      </c>
      <c r="P347">
        <f>'5a - Savings Tracker'!Q389</f>
        <v>0</v>
      </c>
      <c r="Q347">
        <f>'5a - Savings Tracker'!R389</f>
        <v>0</v>
      </c>
      <c r="R347">
        <f>'5a - Savings Tracker'!S389</f>
        <v>0</v>
      </c>
      <c r="S347">
        <f>'5a - Savings Tracker'!T389</f>
        <v>0</v>
      </c>
      <c r="T347">
        <f>'5a - Savings Tracker'!U389</f>
        <v>0</v>
      </c>
      <c r="U347">
        <f>'5a - Savings Tracker'!V389</f>
        <v>0</v>
      </c>
      <c r="V347">
        <f>'5a - Savings Tracker'!W389</f>
        <v>0</v>
      </c>
      <c r="W347">
        <f>'5a - Savings Tracker'!X389</f>
        <v>0</v>
      </c>
      <c r="X347">
        <f>'5a - Savings Tracker'!Y389</f>
        <v>0</v>
      </c>
      <c r="Y347">
        <f>'5a - Savings Tracker'!Z389</f>
        <v>0</v>
      </c>
      <c r="Z347">
        <f>'5a - Savings Tracker'!AA389</f>
        <v>0</v>
      </c>
      <c r="AA347">
        <f>'5a - Savings Tracker'!AB389</f>
        <v>0</v>
      </c>
      <c r="AB347">
        <f>'5a - Savings Tracker'!AC389</f>
        <v>0</v>
      </c>
      <c r="AC347">
        <f>'5a - Savings Tracker'!AD389</f>
        <v>0</v>
      </c>
      <c r="AD347" t="str">
        <f>'5a - Savings Tracker'!AE389</f>
        <v/>
      </c>
      <c r="AE347" t="str">
        <f>'5a - Savings Tracker'!AF389</f>
        <v/>
      </c>
      <c r="AF347" t="str">
        <f>'5a - Savings Tracker'!AG389</f>
        <v/>
      </c>
      <c r="AG347" t="str">
        <f>'5a - Savings Tracker'!AH389</f>
        <v/>
      </c>
      <c r="AH347" t="str">
        <f>'5a - Savings Tracker'!AI389</f>
        <v/>
      </c>
      <c r="AI347" t="str">
        <f>'5a - Savings Tracker'!AJ389</f>
        <v/>
      </c>
      <c r="AJ347" t="str">
        <f>'5a - Savings Tracker'!AK389</f>
        <v/>
      </c>
      <c r="AK347" t="str">
        <f>'5a - Savings Tracker'!AL389</f>
        <v/>
      </c>
    </row>
    <row r="348" spans="1:37">
      <c r="A348">
        <f>'5a - Savings Tracker'!A390</f>
        <v>347</v>
      </c>
      <c r="B348" t="str">
        <f>'5a - Savings Tracker'!B390</f>
        <v>Swansea Bay UHB</v>
      </c>
      <c r="C348">
        <f>'5a - Savings Tracker'!C390</f>
        <v>0</v>
      </c>
      <c r="D348">
        <f>'5a - Savings Tracker'!D390</f>
        <v>0</v>
      </c>
      <c r="E348">
        <f>'5a - Savings Tracker'!E390</f>
        <v>0</v>
      </c>
      <c r="F348">
        <f>'5a - Savings Tracker'!F390</f>
        <v>0</v>
      </c>
      <c r="G348">
        <f>'5a - Savings Tracker'!G390</f>
        <v>0</v>
      </c>
      <c r="H348">
        <f>'5a - Savings Tracker'!H390</f>
        <v>0</v>
      </c>
      <c r="I348">
        <f>'5a - Savings Tracker'!J390</f>
        <v>0</v>
      </c>
      <c r="J348">
        <f>'5a - Savings Tracker'!K390</f>
        <v>0</v>
      </c>
      <c r="K348">
        <f>'5a - Savings Tracker'!L390</f>
        <v>0</v>
      </c>
      <c r="L348">
        <f>'5a - Savings Tracker'!M390</f>
        <v>0</v>
      </c>
      <c r="M348">
        <f>'5a - Savings Tracker'!N390</f>
        <v>0</v>
      </c>
      <c r="N348">
        <f>'5a - Savings Tracker'!O390</f>
        <v>0</v>
      </c>
      <c r="O348">
        <f>'5a - Savings Tracker'!P390</f>
        <v>0</v>
      </c>
      <c r="P348">
        <f>'5a - Savings Tracker'!Q390</f>
        <v>0</v>
      </c>
      <c r="Q348">
        <f>'5a - Savings Tracker'!R390</f>
        <v>0</v>
      </c>
      <c r="R348">
        <f>'5a - Savings Tracker'!S390</f>
        <v>0</v>
      </c>
      <c r="S348">
        <f>'5a - Savings Tracker'!T390</f>
        <v>0</v>
      </c>
      <c r="T348">
        <f>'5a - Savings Tracker'!U390</f>
        <v>0</v>
      </c>
      <c r="U348">
        <f>'5a - Savings Tracker'!V390</f>
        <v>0</v>
      </c>
      <c r="V348">
        <f>'5a - Savings Tracker'!W390</f>
        <v>0</v>
      </c>
      <c r="W348">
        <f>'5a - Savings Tracker'!X390</f>
        <v>0</v>
      </c>
      <c r="X348">
        <f>'5a - Savings Tracker'!Y390</f>
        <v>0</v>
      </c>
      <c r="Y348">
        <f>'5a - Savings Tracker'!Z390</f>
        <v>0</v>
      </c>
      <c r="Z348">
        <f>'5a - Savings Tracker'!AA390</f>
        <v>0</v>
      </c>
      <c r="AA348">
        <f>'5a - Savings Tracker'!AB390</f>
        <v>0</v>
      </c>
      <c r="AB348">
        <f>'5a - Savings Tracker'!AC390</f>
        <v>0</v>
      </c>
      <c r="AC348">
        <f>'5a - Savings Tracker'!AD390</f>
        <v>0</v>
      </c>
      <c r="AD348" t="str">
        <f>'5a - Savings Tracker'!AE390</f>
        <v/>
      </c>
      <c r="AE348" t="str">
        <f>'5a - Savings Tracker'!AF390</f>
        <v/>
      </c>
      <c r="AF348" t="str">
        <f>'5a - Savings Tracker'!AG390</f>
        <v/>
      </c>
      <c r="AG348" t="str">
        <f>'5a - Savings Tracker'!AH390</f>
        <v/>
      </c>
      <c r="AH348" t="str">
        <f>'5a - Savings Tracker'!AI390</f>
        <v/>
      </c>
      <c r="AI348" t="str">
        <f>'5a - Savings Tracker'!AJ390</f>
        <v/>
      </c>
      <c r="AJ348" t="str">
        <f>'5a - Savings Tracker'!AK390</f>
        <v/>
      </c>
      <c r="AK348" t="str">
        <f>'5a - Savings Tracker'!AL390</f>
        <v/>
      </c>
    </row>
    <row r="349" spans="1:37">
      <c r="A349">
        <f>'5a - Savings Tracker'!A391</f>
        <v>348</v>
      </c>
      <c r="B349" t="str">
        <f>'5a - Savings Tracker'!B391</f>
        <v>Swansea Bay UHB</v>
      </c>
      <c r="C349">
        <f>'5a - Savings Tracker'!C391</f>
        <v>0</v>
      </c>
      <c r="D349">
        <f>'5a - Savings Tracker'!D391</f>
        <v>0</v>
      </c>
      <c r="E349">
        <f>'5a - Savings Tracker'!E391</f>
        <v>0</v>
      </c>
      <c r="F349">
        <f>'5a - Savings Tracker'!F391</f>
        <v>0</v>
      </c>
      <c r="G349">
        <f>'5a - Savings Tracker'!G391</f>
        <v>0</v>
      </c>
      <c r="H349">
        <f>'5a - Savings Tracker'!H391</f>
        <v>0</v>
      </c>
      <c r="I349">
        <f>'5a - Savings Tracker'!J391</f>
        <v>0</v>
      </c>
      <c r="J349">
        <f>'5a - Savings Tracker'!K391</f>
        <v>0</v>
      </c>
      <c r="K349">
        <f>'5a - Savings Tracker'!L391</f>
        <v>0</v>
      </c>
      <c r="L349">
        <f>'5a - Savings Tracker'!M391</f>
        <v>0</v>
      </c>
      <c r="M349">
        <f>'5a - Savings Tracker'!N391</f>
        <v>0</v>
      </c>
      <c r="N349">
        <f>'5a - Savings Tracker'!O391</f>
        <v>0</v>
      </c>
      <c r="O349">
        <f>'5a - Savings Tracker'!P391</f>
        <v>0</v>
      </c>
      <c r="P349">
        <f>'5a - Savings Tracker'!Q391</f>
        <v>0</v>
      </c>
      <c r="Q349">
        <f>'5a - Savings Tracker'!R391</f>
        <v>0</v>
      </c>
      <c r="R349">
        <f>'5a - Savings Tracker'!S391</f>
        <v>0</v>
      </c>
      <c r="S349">
        <f>'5a - Savings Tracker'!T391</f>
        <v>0</v>
      </c>
      <c r="T349">
        <f>'5a - Savings Tracker'!U391</f>
        <v>0</v>
      </c>
      <c r="U349">
        <f>'5a - Savings Tracker'!V391</f>
        <v>0</v>
      </c>
      <c r="V349">
        <f>'5a - Savings Tracker'!W391</f>
        <v>0</v>
      </c>
      <c r="W349">
        <f>'5a - Savings Tracker'!X391</f>
        <v>0</v>
      </c>
      <c r="X349">
        <f>'5a - Savings Tracker'!Y391</f>
        <v>0</v>
      </c>
      <c r="Y349">
        <f>'5a - Savings Tracker'!Z391</f>
        <v>0</v>
      </c>
      <c r="Z349">
        <f>'5a - Savings Tracker'!AA391</f>
        <v>0</v>
      </c>
      <c r="AA349">
        <f>'5a - Savings Tracker'!AB391</f>
        <v>0</v>
      </c>
      <c r="AB349">
        <f>'5a - Savings Tracker'!AC391</f>
        <v>0</v>
      </c>
      <c r="AC349">
        <f>'5a - Savings Tracker'!AD391</f>
        <v>0</v>
      </c>
      <c r="AD349" t="str">
        <f>'5a - Savings Tracker'!AE391</f>
        <v/>
      </c>
      <c r="AE349" t="str">
        <f>'5a - Savings Tracker'!AF391</f>
        <v/>
      </c>
      <c r="AF349" t="str">
        <f>'5a - Savings Tracker'!AG391</f>
        <v/>
      </c>
      <c r="AG349" t="str">
        <f>'5a - Savings Tracker'!AH391</f>
        <v/>
      </c>
      <c r="AH349" t="str">
        <f>'5a - Savings Tracker'!AI391</f>
        <v/>
      </c>
      <c r="AI349" t="str">
        <f>'5a - Savings Tracker'!AJ391</f>
        <v/>
      </c>
      <c r="AJ349" t="str">
        <f>'5a - Savings Tracker'!AK391</f>
        <v/>
      </c>
      <c r="AK349" t="str">
        <f>'5a - Savings Tracker'!AL391</f>
        <v/>
      </c>
    </row>
    <row r="350" spans="1:37">
      <c r="A350">
        <f>'5a - Savings Tracker'!A392</f>
        <v>349</v>
      </c>
      <c r="B350" t="str">
        <f>'5a - Savings Tracker'!B392</f>
        <v>Swansea Bay UHB</v>
      </c>
      <c r="C350">
        <f>'5a - Savings Tracker'!C392</f>
        <v>0</v>
      </c>
      <c r="D350">
        <f>'5a - Savings Tracker'!D392</f>
        <v>0</v>
      </c>
      <c r="E350">
        <f>'5a - Savings Tracker'!E392</f>
        <v>0</v>
      </c>
      <c r="F350">
        <f>'5a - Savings Tracker'!F392</f>
        <v>0</v>
      </c>
      <c r="G350">
        <f>'5a - Savings Tracker'!G392</f>
        <v>0</v>
      </c>
      <c r="H350">
        <f>'5a - Savings Tracker'!H392</f>
        <v>0</v>
      </c>
      <c r="I350">
        <f>'5a - Savings Tracker'!J392</f>
        <v>0</v>
      </c>
      <c r="J350">
        <f>'5a - Savings Tracker'!K392</f>
        <v>0</v>
      </c>
      <c r="K350">
        <f>'5a - Savings Tracker'!L392</f>
        <v>0</v>
      </c>
      <c r="L350">
        <f>'5a - Savings Tracker'!M392</f>
        <v>0</v>
      </c>
      <c r="M350">
        <f>'5a - Savings Tracker'!N392</f>
        <v>0</v>
      </c>
      <c r="N350">
        <f>'5a - Savings Tracker'!O392</f>
        <v>0</v>
      </c>
      <c r="O350">
        <f>'5a - Savings Tracker'!P392</f>
        <v>0</v>
      </c>
      <c r="P350">
        <f>'5a - Savings Tracker'!Q392</f>
        <v>0</v>
      </c>
      <c r="Q350">
        <f>'5a - Savings Tracker'!R392</f>
        <v>0</v>
      </c>
      <c r="R350">
        <f>'5a - Savings Tracker'!S392</f>
        <v>0</v>
      </c>
      <c r="S350">
        <f>'5a - Savings Tracker'!T392</f>
        <v>0</v>
      </c>
      <c r="T350">
        <f>'5a - Savings Tracker'!U392</f>
        <v>0</v>
      </c>
      <c r="U350">
        <f>'5a - Savings Tracker'!V392</f>
        <v>0</v>
      </c>
      <c r="V350">
        <f>'5a - Savings Tracker'!W392</f>
        <v>0</v>
      </c>
      <c r="W350">
        <f>'5a - Savings Tracker'!X392</f>
        <v>0</v>
      </c>
      <c r="X350">
        <f>'5a - Savings Tracker'!Y392</f>
        <v>0</v>
      </c>
      <c r="Y350">
        <f>'5a - Savings Tracker'!Z392</f>
        <v>0</v>
      </c>
      <c r="Z350">
        <f>'5a - Savings Tracker'!AA392</f>
        <v>0</v>
      </c>
      <c r="AA350">
        <f>'5a - Savings Tracker'!AB392</f>
        <v>0</v>
      </c>
      <c r="AB350">
        <f>'5a - Savings Tracker'!AC392</f>
        <v>0</v>
      </c>
      <c r="AC350">
        <f>'5a - Savings Tracker'!AD392</f>
        <v>0</v>
      </c>
      <c r="AD350" t="str">
        <f>'5a - Savings Tracker'!AE392</f>
        <v/>
      </c>
      <c r="AE350" t="str">
        <f>'5a - Savings Tracker'!AF392</f>
        <v/>
      </c>
      <c r="AF350" t="str">
        <f>'5a - Savings Tracker'!AG392</f>
        <v/>
      </c>
      <c r="AG350" t="str">
        <f>'5a - Savings Tracker'!AH392</f>
        <v/>
      </c>
      <c r="AH350" t="str">
        <f>'5a - Savings Tracker'!AI392</f>
        <v/>
      </c>
      <c r="AI350" t="str">
        <f>'5a - Savings Tracker'!AJ392</f>
        <v/>
      </c>
      <c r="AJ350" t="str">
        <f>'5a - Savings Tracker'!AK392</f>
        <v/>
      </c>
      <c r="AK350" t="str">
        <f>'5a - Savings Tracker'!AL392</f>
        <v/>
      </c>
    </row>
    <row r="351" spans="1:37">
      <c r="A351">
        <f>'5a - Savings Tracker'!A393</f>
        <v>350</v>
      </c>
      <c r="B351" t="str">
        <f>'5a - Savings Tracker'!B393</f>
        <v>Swansea Bay UHB</v>
      </c>
      <c r="C351">
        <f>'5a - Savings Tracker'!C393</f>
        <v>0</v>
      </c>
      <c r="D351">
        <f>'5a - Savings Tracker'!D393</f>
        <v>0</v>
      </c>
      <c r="E351">
        <f>'5a - Savings Tracker'!E393</f>
        <v>0</v>
      </c>
      <c r="F351">
        <f>'5a - Savings Tracker'!F393</f>
        <v>0</v>
      </c>
      <c r="G351">
        <f>'5a - Savings Tracker'!G393</f>
        <v>0</v>
      </c>
      <c r="H351">
        <f>'5a - Savings Tracker'!H393</f>
        <v>0</v>
      </c>
      <c r="I351">
        <f>'5a - Savings Tracker'!J393</f>
        <v>0</v>
      </c>
      <c r="J351">
        <f>'5a - Savings Tracker'!K393</f>
        <v>0</v>
      </c>
      <c r="K351">
        <f>'5a - Savings Tracker'!L393</f>
        <v>0</v>
      </c>
      <c r="L351">
        <f>'5a - Savings Tracker'!M393</f>
        <v>0</v>
      </c>
      <c r="M351">
        <f>'5a - Savings Tracker'!N393</f>
        <v>0</v>
      </c>
      <c r="N351">
        <f>'5a - Savings Tracker'!O393</f>
        <v>0</v>
      </c>
      <c r="O351">
        <f>'5a - Savings Tracker'!P393</f>
        <v>0</v>
      </c>
      <c r="P351">
        <f>'5a - Savings Tracker'!Q393</f>
        <v>0</v>
      </c>
      <c r="Q351">
        <f>'5a - Savings Tracker'!R393</f>
        <v>0</v>
      </c>
      <c r="R351">
        <f>'5a - Savings Tracker'!S393</f>
        <v>0</v>
      </c>
      <c r="S351">
        <f>'5a - Savings Tracker'!T393</f>
        <v>0</v>
      </c>
      <c r="T351">
        <f>'5a - Savings Tracker'!U393</f>
        <v>0</v>
      </c>
      <c r="U351">
        <f>'5a - Savings Tracker'!V393</f>
        <v>0</v>
      </c>
      <c r="V351">
        <f>'5a - Savings Tracker'!W393</f>
        <v>0</v>
      </c>
      <c r="W351">
        <f>'5a - Savings Tracker'!X393</f>
        <v>0</v>
      </c>
      <c r="X351">
        <f>'5a - Savings Tracker'!Y393</f>
        <v>0</v>
      </c>
      <c r="Y351">
        <f>'5a - Savings Tracker'!Z393</f>
        <v>0</v>
      </c>
      <c r="Z351">
        <f>'5a - Savings Tracker'!AA393</f>
        <v>0</v>
      </c>
      <c r="AA351">
        <f>'5a - Savings Tracker'!AB393</f>
        <v>0</v>
      </c>
      <c r="AB351">
        <f>'5a - Savings Tracker'!AC393</f>
        <v>0</v>
      </c>
      <c r="AC351">
        <f>'5a - Savings Tracker'!AD393</f>
        <v>0</v>
      </c>
      <c r="AD351" t="str">
        <f>'5a - Savings Tracker'!AE393</f>
        <v/>
      </c>
      <c r="AE351" t="str">
        <f>'5a - Savings Tracker'!AF393</f>
        <v/>
      </c>
      <c r="AF351" t="str">
        <f>'5a - Savings Tracker'!AG393</f>
        <v/>
      </c>
      <c r="AG351" t="str">
        <f>'5a - Savings Tracker'!AH393</f>
        <v/>
      </c>
      <c r="AH351" t="str">
        <f>'5a - Savings Tracker'!AI393</f>
        <v/>
      </c>
      <c r="AI351" t="str">
        <f>'5a - Savings Tracker'!AJ393</f>
        <v/>
      </c>
      <c r="AJ351" t="str">
        <f>'5a - Savings Tracker'!AK393</f>
        <v/>
      </c>
      <c r="AK351" t="str">
        <f>'5a - Savings Tracker'!AL393</f>
        <v/>
      </c>
    </row>
    <row r="352" spans="1:37">
      <c r="A352">
        <f>'5a - Savings Tracker'!A394</f>
        <v>351</v>
      </c>
      <c r="B352" t="str">
        <f>'5a - Savings Tracker'!B394</f>
        <v>Swansea Bay UHB</v>
      </c>
      <c r="C352">
        <f>'5a - Savings Tracker'!C394</f>
        <v>0</v>
      </c>
      <c r="D352">
        <f>'5a - Savings Tracker'!D394</f>
        <v>0</v>
      </c>
      <c r="E352">
        <f>'5a - Savings Tracker'!E394</f>
        <v>0</v>
      </c>
      <c r="F352">
        <f>'5a - Savings Tracker'!F394</f>
        <v>0</v>
      </c>
      <c r="G352">
        <f>'5a - Savings Tracker'!G394</f>
        <v>0</v>
      </c>
      <c r="H352">
        <f>'5a - Savings Tracker'!H394</f>
        <v>0</v>
      </c>
      <c r="I352">
        <f>'5a - Savings Tracker'!J394</f>
        <v>0</v>
      </c>
      <c r="J352">
        <f>'5a - Savings Tracker'!K394</f>
        <v>0</v>
      </c>
      <c r="K352">
        <f>'5a - Savings Tracker'!L394</f>
        <v>0</v>
      </c>
      <c r="L352">
        <f>'5a - Savings Tracker'!M394</f>
        <v>0</v>
      </c>
      <c r="M352">
        <f>'5a - Savings Tracker'!N394</f>
        <v>0</v>
      </c>
      <c r="N352">
        <f>'5a - Savings Tracker'!O394</f>
        <v>0</v>
      </c>
      <c r="O352">
        <f>'5a - Savings Tracker'!P394</f>
        <v>0</v>
      </c>
      <c r="P352">
        <f>'5a - Savings Tracker'!Q394</f>
        <v>0</v>
      </c>
      <c r="Q352">
        <f>'5a - Savings Tracker'!R394</f>
        <v>0</v>
      </c>
      <c r="R352">
        <f>'5a - Savings Tracker'!S394</f>
        <v>0</v>
      </c>
      <c r="S352">
        <f>'5a - Savings Tracker'!T394</f>
        <v>0</v>
      </c>
      <c r="T352">
        <f>'5a - Savings Tracker'!U394</f>
        <v>0</v>
      </c>
      <c r="U352">
        <f>'5a - Savings Tracker'!V394</f>
        <v>0</v>
      </c>
      <c r="V352">
        <f>'5a - Savings Tracker'!W394</f>
        <v>0</v>
      </c>
      <c r="W352">
        <f>'5a - Savings Tracker'!X394</f>
        <v>0</v>
      </c>
      <c r="X352">
        <f>'5a - Savings Tracker'!Y394</f>
        <v>0</v>
      </c>
      <c r="Y352">
        <f>'5a - Savings Tracker'!Z394</f>
        <v>0</v>
      </c>
      <c r="Z352">
        <f>'5a - Savings Tracker'!AA394</f>
        <v>0</v>
      </c>
      <c r="AA352">
        <f>'5a - Savings Tracker'!AB394</f>
        <v>0</v>
      </c>
      <c r="AB352">
        <f>'5a - Savings Tracker'!AC394</f>
        <v>0</v>
      </c>
      <c r="AC352">
        <f>'5a - Savings Tracker'!AD394</f>
        <v>0</v>
      </c>
      <c r="AD352" t="str">
        <f>'5a - Savings Tracker'!AE394</f>
        <v/>
      </c>
      <c r="AE352" t="str">
        <f>'5a - Savings Tracker'!AF394</f>
        <v/>
      </c>
      <c r="AF352" t="str">
        <f>'5a - Savings Tracker'!AG394</f>
        <v/>
      </c>
      <c r="AG352" t="str">
        <f>'5a - Savings Tracker'!AH394</f>
        <v/>
      </c>
      <c r="AH352" t="str">
        <f>'5a - Savings Tracker'!AI394</f>
        <v/>
      </c>
      <c r="AI352" t="str">
        <f>'5a - Savings Tracker'!AJ394</f>
        <v/>
      </c>
      <c r="AJ352" t="str">
        <f>'5a - Savings Tracker'!AK394</f>
        <v/>
      </c>
      <c r="AK352" t="str">
        <f>'5a - Savings Tracker'!AL394</f>
        <v/>
      </c>
    </row>
    <row r="353" spans="1:37">
      <c r="A353">
        <f>'5a - Savings Tracker'!A395</f>
        <v>352</v>
      </c>
      <c r="B353" t="str">
        <f>'5a - Savings Tracker'!B395</f>
        <v>Swansea Bay UHB</v>
      </c>
      <c r="C353">
        <f>'5a - Savings Tracker'!C395</f>
        <v>0</v>
      </c>
      <c r="D353">
        <f>'5a - Savings Tracker'!D395</f>
        <v>0</v>
      </c>
      <c r="E353">
        <f>'5a - Savings Tracker'!E395</f>
        <v>0</v>
      </c>
      <c r="F353">
        <f>'5a - Savings Tracker'!F395</f>
        <v>0</v>
      </c>
      <c r="G353">
        <f>'5a - Savings Tracker'!G395</f>
        <v>0</v>
      </c>
      <c r="H353">
        <f>'5a - Savings Tracker'!H395</f>
        <v>0</v>
      </c>
      <c r="I353">
        <f>'5a - Savings Tracker'!J395</f>
        <v>0</v>
      </c>
      <c r="J353">
        <f>'5a - Savings Tracker'!K395</f>
        <v>0</v>
      </c>
      <c r="K353">
        <f>'5a - Savings Tracker'!L395</f>
        <v>0</v>
      </c>
      <c r="L353">
        <f>'5a - Savings Tracker'!M395</f>
        <v>0</v>
      </c>
      <c r="M353">
        <f>'5a - Savings Tracker'!N395</f>
        <v>0</v>
      </c>
      <c r="N353">
        <f>'5a - Savings Tracker'!O395</f>
        <v>0</v>
      </c>
      <c r="O353">
        <f>'5a - Savings Tracker'!P395</f>
        <v>0</v>
      </c>
      <c r="P353">
        <f>'5a - Savings Tracker'!Q395</f>
        <v>0</v>
      </c>
      <c r="Q353">
        <f>'5a - Savings Tracker'!R395</f>
        <v>0</v>
      </c>
      <c r="R353">
        <f>'5a - Savings Tracker'!S395</f>
        <v>0</v>
      </c>
      <c r="S353">
        <f>'5a - Savings Tracker'!T395</f>
        <v>0</v>
      </c>
      <c r="T353">
        <f>'5a - Savings Tracker'!U395</f>
        <v>0</v>
      </c>
      <c r="U353">
        <f>'5a - Savings Tracker'!V395</f>
        <v>0</v>
      </c>
      <c r="V353">
        <f>'5a - Savings Tracker'!W395</f>
        <v>0</v>
      </c>
      <c r="W353">
        <f>'5a - Savings Tracker'!X395</f>
        <v>0</v>
      </c>
      <c r="X353">
        <f>'5a - Savings Tracker'!Y395</f>
        <v>0</v>
      </c>
      <c r="Y353">
        <f>'5a - Savings Tracker'!Z395</f>
        <v>0</v>
      </c>
      <c r="Z353">
        <f>'5a - Savings Tracker'!AA395</f>
        <v>0</v>
      </c>
      <c r="AA353">
        <f>'5a - Savings Tracker'!AB395</f>
        <v>0</v>
      </c>
      <c r="AB353">
        <f>'5a - Savings Tracker'!AC395</f>
        <v>0</v>
      </c>
      <c r="AC353">
        <f>'5a - Savings Tracker'!AD395</f>
        <v>0</v>
      </c>
      <c r="AD353" t="str">
        <f>'5a - Savings Tracker'!AE395</f>
        <v/>
      </c>
      <c r="AE353" t="str">
        <f>'5a - Savings Tracker'!AF395</f>
        <v/>
      </c>
      <c r="AF353" t="str">
        <f>'5a - Savings Tracker'!AG395</f>
        <v/>
      </c>
      <c r="AG353" t="str">
        <f>'5a - Savings Tracker'!AH395</f>
        <v/>
      </c>
      <c r="AH353" t="str">
        <f>'5a - Savings Tracker'!AI395</f>
        <v/>
      </c>
      <c r="AI353" t="str">
        <f>'5a - Savings Tracker'!AJ395</f>
        <v/>
      </c>
      <c r="AJ353" t="str">
        <f>'5a - Savings Tracker'!AK395</f>
        <v/>
      </c>
      <c r="AK353" t="str">
        <f>'5a - Savings Tracker'!AL395</f>
        <v/>
      </c>
    </row>
    <row r="354" spans="1:37">
      <c r="A354">
        <f>'5a - Savings Tracker'!A396</f>
        <v>353</v>
      </c>
      <c r="B354" t="str">
        <f>'5a - Savings Tracker'!B396</f>
        <v>Swansea Bay UHB</v>
      </c>
      <c r="C354">
        <f>'5a - Savings Tracker'!C396</f>
        <v>0</v>
      </c>
      <c r="D354">
        <f>'5a - Savings Tracker'!D396</f>
        <v>0</v>
      </c>
      <c r="E354">
        <f>'5a - Savings Tracker'!E396</f>
        <v>0</v>
      </c>
      <c r="F354">
        <f>'5a - Savings Tracker'!F396</f>
        <v>0</v>
      </c>
      <c r="G354">
        <f>'5a - Savings Tracker'!G396</f>
        <v>0</v>
      </c>
      <c r="H354">
        <f>'5a - Savings Tracker'!H396</f>
        <v>0</v>
      </c>
      <c r="I354">
        <f>'5a - Savings Tracker'!J396</f>
        <v>0</v>
      </c>
      <c r="J354">
        <f>'5a - Savings Tracker'!K396</f>
        <v>0</v>
      </c>
      <c r="K354">
        <f>'5a - Savings Tracker'!L396</f>
        <v>0</v>
      </c>
      <c r="L354">
        <f>'5a - Savings Tracker'!M396</f>
        <v>0</v>
      </c>
      <c r="M354">
        <f>'5a - Savings Tracker'!N396</f>
        <v>0</v>
      </c>
      <c r="N354">
        <f>'5a - Savings Tracker'!O396</f>
        <v>0</v>
      </c>
      <c r="O354">
        <f>'5a - Savings Tracker'!P396</f>
        <v>0</v>
      </c>
      <c r="P354">
        <f>'5a - Savings Tracker'!Q396</f>
        <v>0</v>
      </c>
      <c r="Q354">
        <f>'5a - Savings Tracker'!R396</f>
        <v>0</v>
      </c>
      <c r="R354">
        <f>'5a - Savings Tracker'!S396</f>
        <v>0</v>
      </c>
      <c r="S354">
        <f>'5a - Savings Tracker'!T396</f>
        <v>0</v>
      </c>
      <c r="T354">
        <f>'5a - Savings Tracker'!U396</f>
        <v>0</v>
      </c>
      <c r="U354">
        <f>'5a - Savings Tracker'!V396</f>
        <v>0</v>
      </c>
      <c r="V354">
        <f>'5a - Savings Tracker'!W396</f>
        <v>0</v>
      </c>
      <c r="W354">
        <f>'5a - Savings Tracker'!X396</f>
        <v>0</v>
      </c>
      <c r="X354">
        <f>'5a - Savings Tracker'!Y396</f>
        <v>0</v>
      </c>
      <c r="Y354">
        <f>'5a - Savings Tracker'!Z396</f>
        <v>0</v>
      </c>
      <c r="Z354">
        <f>'5a - Savings Tracker'!AA396</f>
        <v>0</v>
      </c>
      <c r="AA354">
        <f>'5a - Savings Tracker'!AB396</f>
        <v>0</v>
      </c>
      <c r="AB354">
        <f>'5a - Savings Tracker'!AC396</f>
        <v>0</v>
      </c>
      <c r="AC354">
        <f>'5a - Savings Tracker'!AD396</f>
        <v>0</v>
      </c>
      <c r="AD354" t="str">
        <f>'5a - Savings Tracker'!AE396</f>
        <v/>
      </c>
      <c r="AE354" t="str">
        <f>'5a - Savings Tracker'!AF396</f>
        <v/>
      </c>
      <c r="AF354" t="str">
        <f>'5a - Savings Tracker'!AG396</f>
        <v/>
      </c>
      <c r="AG354" t="str">
        <f>'5a - Savings Tracker'!AH396</f>
        <v/>
      </c>
      <c r="AH354" t="str">
        <f>'5a - Savings Tracker'!AI396</f>
        <v/>
      </c>
      <c r="AI354" t="str">
        <f>'5a - Savings Tracker'!AJ396</f>
        <v/>
      </c>
      <c r="AJ354" t="str">
        <f>'5a - Savings Tracker'!AK396</f>
        <v/>
      </c>
      <c r="AK354" t="str">
        <f>'5a - Savings Tracker'!AL396</f>
        <v/>
      </c>
    </row>
    <row r="355" spans="1:37">
      <c r="A355">
        <f>'5a - Savings Tracker'!A397</f>
        <v>354</v>
      </c>
      <c r="B355" t="str">
        <f>'5a - Savings Tracker'!B397</f>
        <v>Swansea Bay UHB</v>
      </c>
      <c r="C355">
        <f>'5a - Savings Tracker'!C397</f>
        <v>0</v>
      </c>
      <c r="D355">
        <f>'5a - Savings Tracker'!D397</f>
        <v>0</v>
      </c>
      <c r="E355">
        <f>'5a - Savings Tracker'!E397</f>
        <v>0</v>
      </c>
      <c r="F355">
        <f>'5a - Savings Tracker'!F397</f>
        <v>0</v>
      </c>
      <c r="G355">
        <f>'5a - Savings Tracker'!G397</f>
        <v>0</v>
      </c>
      <c r="H355">
        <f>'5a - Savings Tracker'!H397</f>
        <v>0</v>
      </c>
      <c r="I355">
        <f>'5a - Savings Tracker'!J397</f>
        <v>0</v>
      </c>
      <c r="J355">
        <f>'5a - Savings Tracker'!K397</f>
        <v>0</v>
      </c>
      <c r="K355">
        <f>'5a - Savings Tracker'!L397</f>
        <v>0</v>
      </c>
      <c r="L355">
        <f>'5a - Savings Tracker'!M397</f>
        <v>0</v>
      </c>
      <c r="M355">
        <f>'5a - Savings Tracker'!N397</f>
        <v>0</v>
      </c>
      <c r="N355">
        <f>'5a - Savings Tracker'!O397</f>
        <v>0</v>
      </c>
      <c r="O355">
        <f>'5a - Savings Tracker'!P397</f>
        <v>0</v>
      </c>
      <c r="P355">
        <f>'5a - Savings Tracker'!Q397</f>
        <v>0</v>
      </c>
      <c r="Q355">
        <f>'5a - Savings Tracker'!R397</f>
        <v>0</v>
      </c>
      <c r="R355">
        <f>'5a - Savings Tracker'!S397</f>
        <v>0</v>
      </c>
      <c r="S355">
        <f>'5a - Savings Tracker'!T397</f>
        <v>0</v>
      </c>
      <c r="T355">
        <f>'5a - Savings Tracker'!U397</f>
        <v>0</v>
      </c>
      <c r="U355">
        <f>'5a - Savings Tracker'!V397</f>
        <v>0</v>
      </c>
      <c r="V355">
        <f>'5a - Savings Tracker'!W397</f>
        <v>0</v>
      </c>
      <c r="W355">
        <f>'5a - Savings Tracker'!X397</f>
        <v>0</v>
      </c>
      <c r="X355">
        <f>'5a - Savings Tracker'!Y397</f>
        <v>0</v>
      </c>
      <c r="Y355">
        <f>'5a - Savings Tracker'!Z397</f>
        <v>0</v>
      </c>
      <c r="Z355">
        <f>'5a - Savings Tracker'!AA397</f>
        <v>0</v>
      </c>
      <c r="AA355">
        <f>'5a - Savings Tracker'!AB397</f>
        <v>0</v>
      </c>
      <c r="AB355">
        <f>'5a - Savings Tracker'!AC397</f>
        <v>0</v>
      </c>
      <c r="AC355">
        <f>'5a - Savings Tracker'!AD397</f>
        <v>0</v>
      </c>
      <c r="AD355" t="str">
        <f>'5a - Savings Tracker'!AE397</f>
        <v/>
      </c>
      <c r="AE355" t="str">
        <f>'5a - Savings Tracker'!AF397</f>
        <v/>
      </c>
      <c r="AF355" t="str">
        <f>'5a - Savings Tracker'!AG397</f>
        <v/>
      </c>
      <c r="AG355" t="str">
        <f>'5a - Savings Tracker'!AH397</f>
        <v/>
      </c>
      <c r="AH355" t="str">
        <f>'5a - Savings Tracker'!AI397</f>
        <v/>
      </c>
      <c r="AI355" t="str">
        <f>'5a - Savings Tracker'!AJ397</f>
        <v/>
      </c>
      <c r="AJ355" t="str">
        <f>'5a - Savings Tracker'!AK397</f>
        <v/>
      </c>
      <c r="AK355" t="str">
        <f>'5a - Savings Tracker'!AL397</f>
        <v/>
      </c>
    </row>
    <row r="356" spans="1:37">
      <c r="A356">
        <f>'5a - Savings Tracker'!A398</f>
        <v>355</v>
      </c>
      <c r="B356" t="str">
        <f>'5a - Savings Tracker'!B398</f>
        <v>Swansea Bay UHB</v>
      </c>
      <c r="C356">
        <f>'5a - Savings Tracker'!C398</f>
        <v>0</v>
      </c>
      <c r="D356">
        <f>'5a - Savings Tracker'!D398</f>
        <v>0</v>
      </c>
      <c r="E356">
        <f>'5a - Savings Tracker'!E398</f>
        <v>0</v>
      </c>
      <c r="F356">
        <f>'5a - Savings Tracker'!F398</f>
        <v>0</v>
      </c>
      <c r="G356">
        <f>'5a - Savings Tracker'!G398</f>
        <v>0</v>
      </c>
      <c r="H356">
        <f>'5a - Savings Tracker'!H398</f>
        <v>0</v>
      </c>
      <c r="I356">
        <f>'5a - Savings Tracker'!J398</f>
        <v>0</v>
      </c>
      <c r="J356">
        <f>'5a - Savings Tracker'!K398</f>
        <v>0</v>
      </c>
      <c r="K356">
        <f>'5a - Savings Tracker'!L398</f>
        <v>0</v>
      </c>
      <c r="L356">
        <f>'5a - Savings Tracker'!M398</f>
        <v>0</v>
      </c>
      <c r="M356">
        <f>'5a - Savings Tracker'!N398</f>
        <v>0</v>
      </c>
      <c r="N356">
        <f>'5a - Savings Tracker'!O398</f>
        <v>0</v>
      </c>
      <c r="O356">
        <f>'5a - Savings Tracker'!P398</f>
        <v>0</v>
      </c>
      <c r="P356">
        <f>'5a - Savings Tracker'!Q398</f>
        <v>0</v>
      </c>
      <c r="Q356">
        <f>'5a - Savings Tracker'!R398</f>
        <v>0</v>
      </c>
      <c r="R356">
        <f>'5a - Savings Tracker'!S398</f>
        <v>0</v>
      </c>
      <c r="S356">
        <f>'5a - Savings Tracker'!T398</f>
        <v>0</v>
      </c>
      <c r="T356">
        <f>'5a - Savings Tracker'!U398</f>
        <v>0</v>
      </c>
      <c r="U356">
        <f>'5a - Savings Tracker'!V398</f>
        <v>0</v>
      </c>
      <c r="V356">
        <f>'5a - Savings Tracker'!W398</f>
        <v>0</v>
      </c>
      <c r="W356">
        <f>'5a - Savings Tracker'!X398</f>
        <v>0</v>
      </c>
      <c r="X356">
        <f>'5a - Savings Tracker'!Y398</f>
        <v>0</v>
      </c>
      <c r="Y356">
        <f>'5a - Savings Tracker'!Z398</f>
        <v>0</v>
      </c>
      <c r="Z356">
        <f>'5a - Savings Tracker'!AA398</f>
        <v>0</v>
      </c>
      <c r="AA356">
        <f>'5a - Savings Tracker'!AB398</f>
        <v>0</v>
      </c>
      <c r="AB356">
        <f>'5a - Savings Tracker'!AC398</f>
        <v>0</v>
      </c>
      <c r="AC356">
        <f>'5a - Savings Tracker'!AD398</f>
        <v>0</v>
      </c>
      <c r="AD356" t="str">
        <f>'5a - Savings Tracker'!AE398</f>
        <v/>
      </c>
      <c r="AE356" t="str">
        <f>'5a - Savings Tracker'!AF398</f>
        <v/>
      </c>
      <c r="AF356" t="str">
        <f>'5a - Savings Tracker'!AG398</f>
        <v/>
      </c>
      <c r="AG356" t="str">
        <f>'5a - Savings Tracker'!AH398</f>
        <v/>
      </c>
      <c r="AH356" t="str">
        <f>'5a - Savings Tracker'!AI398</f>
        <v/>
      </c>
      <c r="AI356" t="str">
        <f>'5a - Savings Tracker'!AJ398</f>
        <v/>
      </c>
      <c r="AJ356" t="str">
        <f>'5a - Savings Tracker'!AK398</f>
        <v/>
      </c>
      <c r="AK356" t="str">
        <f>'5a - Savings Tracker'!AL398</f>
        <v/>
      </c>
    </row>
    <row r="357" spans="1:37">
      <c r="A357">
        <f>'5a - Savings Tracker'!A399</f>
        <v>356</v>
      </c>
      <c r="B357" t="str">
        <f>'5a - Savings Tracker'!B399</f>
        <v>Swansea Bay UHB</v>
      </c>
      <c r="C357">
        <f>'5a - Savings Tracker'!C399</f>
        <v>0</v>
      </c>
      <c r="D357">
        <f>'5a - Savings Tracker'!D399</f>
        <v>0</v>
      </c>
      <c r="E357">
        <f>'5a - Savings Tracker'!E399</f>
        <v>0</v>
      </c>
      <c r="F357">
        <f>'5a - Savings Tracker'!F399</f>
        <v>0</v>
      </c>
      <c r="G357">
        <f>'5a - Savings Tracker'!G399</f>
        <v>0</v>
      </c>
      <c r="H357">
        <f>'5a - Savings Tracker'!H399</f>
        <v>0</v>
      </c>
      <c r="I357">
        <f>'5a - Savings Tracker'!J399</f>
        <v>0</v>
      </c>
      <c r="J357">
        <f>'5a - Savings Tracker'!K399</f>
        <v>0</v>
      </c>
      <c r="K357">
        <f>'5a - Savings Tracker'!L399</f>
        <v>0</v>
      </c>
      <c r="L357">
        <f>'5a - Savings Tracker'!M399</f>
        <v>0</v>
      </c>
      <c r="M357">
        <f>'5a - Savings Tracker'!N399</f>
        <v>0</v>
      </c>
      <c r="N357">
        <f>'5a - Savings Tracker'!O399</f>
        <v>0</v>
      </c>
      <c r="O357">
        <f>'5a - Savings Tracker'!P399</f>
        <v>0</v>
      </c>
      <c r="P357">
        <f>'5a - Savings Tracker'!Q399</f>
        <v>0</v>
      </c>
      <c r="Q357">
        <f>'5a - Savings Tracker'!R399</f>
        <v>0</v>
      </c>
      <c r="R357">
        <f>'5a - Savings Tracker'!S399</f>
        <v>0</v>
      </c>
      <c r="S357">
        <f>'5a - Savings Tracker'!T399</f>
        <v>0</v>
      </c>
      <c r="T357">
        <f>'5a - Savings Tracker'!U399</f>
        <v>0</v>
      </c>
      <c r="U357">
        <f>'5a - Savings Tracker'!V399</f>
        <v>0</v>
      </c>
      <c r="V357">
        <f>'5a - Savings Tracker'!W399</f>
        <v>0</v>
      </c>
      <c r="W357">
        <f>'5a - Savings Tracker'!X399</f>
        <v>0</v>
      </c>
      <c r="X357">
        <f>'5a - Savings Tracker'!Y399</f>
        <v>0</v>
      </c>
      <c r="Y357">
        <f>'5a - Savings Tracker'!Z399</f>
        <v>0</v>
      </c>
      <c r="Z357">
        <f>'5a - Savings Tracker'!AA399</f>
        <v>0</v>
      </c>
      <c r="AA357">
        <f>'5a - Savings Tracker'!AB399</f>
        <v>0</v>
      </c>
      <c r="AB357">
        <f>'5a - Savings Tracker'!AC399</f>
        <v>0</v>
      </c>
      <c r="AC357">
        <f>'5a - Savings Tracker'!AD399</f>
        <v>0</v>
      </c>
      <c r="AD357" t="str">
        <f>'5a - Savings Tracker'!AE399</f>
        <v/>
      </c>
      <c r="AE357" t="str">
        <f>'5a - Savings Tracker'!AF399</f>
        <v/>
      </c>
      <c r="AF357" t="str">
        <f>'5a - Savings Tracker'!AG399</f>
        <v/>
      </c>
      <c r="AG357" t="str">
        <f>'5a - Savings Tracker'!AH399</f>
        <v/>
      </c>
      <c r="AH357" t="str">
        <f>'5a - Savings Tracker'!AI399</f>
        <v/>
      </c>
      <c r="AI357" t="str">
        <f>'5a - Savings Tracker'!AJ399</f>
        <v/>
      </c>
      <c r="AJ357" t="str">
        <f>'5a - Savings Tracker'!AK399</f>
        <v/>
      </c>
      <c r="AK357" t="str">
        <f>'5a - Savings Tracker'!AL399</f>
        <v/>
      </c>
    </row>
    <row r="358" spans="1:37">
      <c r="A358">
        <f>'5a - Savings Tracker'!A400</f>
        <v>357</v>
      </c>
      <c r="B358" t="str">
        <f>'5a - Savings Tracker'!B400</f>
        <v>Swansea Bay UHB</v>
      </c>
      <c r="C358">
        <f>'5a - Savings Tracker'!C400</f>
        <v>0</v>
      </c>
      <c r="D358">
        <f>'5a - Savings Tracker'!D400</f>
        <v>0</v>
      </c>
      <c r="E358">
        <f>'5a - Savings Tracker'!E400</f>
        <v>0</v>
      </c>
      <c r="F358">
        <f>'5a - Savings Tracker'!F400</f>
        <v>0</v>
      </c>
      <c r="G358">
        <f>'5a - Savings Tracker'!G400</f>
        <v>0</v>
      </c>
      <c r="H358">
        <f>'5a - Savings Tracker'!H400</f>
        <v>0</v>
      </c>
      <c r="I358">
        <f>'5a - Savings Tracker'!J400</f>
        <v>0</v>
      </c>
      <c r="J358">
        <f>'5a - Savings Tracker'!K400</f>
        <v>0</v>
      </c>
      <c r="K358">
        <f>'5a - Savings Tracker'!L400</f>
        <v>0</v>
      </c>
      <c r="L358">
        <f>'5a - Savings Tracker'!M400</f>
        <v>0</v>
      </c>
      <c r="M358">
        <f>'5a - Savings Tracker'!N400</f>
        <v>0</v>
      </c>
      <c r="N358">
        <f>'5a - Savings Tracker'!O400</f>
        <v>0</v>
      </c>
      <c r="O358">
        <f>'5a - Savings Tracker'!P400</f>
        <v>0</v>
      </c>
      <c r="P358">
        <f>'5a - Savings Tracker'!Q400</f>
        <v>0</v>
      </c>
      <c r="Q358">
        <f>'5a - Savings Tracker'!R400</f>
        <v>0</v>
      </c>
      <c r="R358">
        <f>'5a - Savings Tracker'!S400</f>
        <v>0</v>
      </c>
      <c r="S358">
        <f>'5a - Savings Tracker'!T400</f>
        <v>0</v>
      </c>
      <c r="T358">
        <f>'5a - Savings Tracker'!U400</f>
        <v>0</v>
      </c>
      <c r="U358">
        <f>'5a - Savings Tracker'!V400</f>
        <v>0</v>
      </c>
      <c r="V358">
        <f>'5a - Savings Tracker'!W400</f>
        <v>0</v>
      </c>
      <c r="W358">
        <f>'5a - Savings Tracker'!X400</f>
        <v>0</v>
      </c>
      <c r="X358">
        <f>'5a - Savings Tracker'!Y400</f>
        <v>0</v>
      </c>
      <c r="Y358">
        <f>'5a - Savings Tracker'!Z400</f>
        <v>0</v>
      </c>
      <c r="Z358">
        <f>'5a - Savings Tracker'!AA400</f>
        <v>0</v>
      </c>
      <c r="AA358">
        <f>'5a - Savings Tracker'!AB400</f>
        <v>0</v>
      </c>
      <c r="AB358">
        <f>'5a - Savings Tracker'!AC400</f>
        <v>0</v>
      </c>
      <c r="AC358">
        <f>'5a - Savings Tracker'!AD400</f>
        <v>0</v>
      </c>
      <c r="AD358" t="str">
        <f>'5a - Savings Tracker'!AE400</f>
        <v/>
      </c>
      <c r="AE358" t="str">
        <f>'5a - Savings Tracker'!AF400</f>
        <v/>
      </c>
      <c r="AF358" t="str">
        <f>'5a - Savings Tracker'!AG400</f>
        <v/>
      </c>
      <c r="AG358" t="str">
        <f>'5a - Savings Tracker'!AH400</f>
        <v/>
      </c>
      <c r="AH358" t="str">
        <f>'5a - Savings Tracker'!AI400</f>
        <v/>
      </c>
      <c r="AI358" t="str">
        <f>'5a - Savings Tracker'!AJ400</f>
        <v/>
      </c>
      <c r="AJ358" t="str">
        <f>'5a - Savings Tracker'!AK400</f>
        <v/>
      </c>
      <c r="AK358" t="str">
        <f>'5a - Savings Tracker'!AL400</f>
        <v/>
      </c>
    </row>
    <row r="359" spans="1:37">
      <c r="A359">
        <f>'5a - Savings Tracker'!A401</f>
        <v>358</v>
      </c>
      <c r="B359" t="str">
        <f>'5a - Savings Tracker'!B401</f>
        <v>Swansea Bay UHB</v>
      </c>
      <c r="C359">
        <f>'5a - Savings Tracker'!C401</f>
        <v>0</v>
      </c>
      <c r="D359">
        <f>'5a - Savings Tracker'!D401</f>
        <v>0</v>
      </c>
      <c r="E359">
        <f>'5a - Savings Tracker'!E401</f>
        <v>0</v>
      </c>
      <c r="F359">
        <f>'5a - Savings Tracker'!F401</f>
        <v>0</v>
      </c>
      <c r="G359">
        <f>'5a - Savings Tracker'!G401</f>
        <v>0</v>
      </c>
      <c r="H359">
        <f>'5a - Savings Tracker'!H401</f>
        <v>0</v>
      </c>
      <c r="I359">
        <f>'5a - Savings Tracker'!J401</f>
        <v>0</v>
      </c>
      <c r="J359">
        <f>'5a - Savings Tracker'!K401</f>
        <v>0</v>
      </c>
      <c r="K359">
        <f>'5a - Savings Tracker'!L401</f>
        <v>0</v>
      </c>
      <c r="L359">
        <f>'5a - Savings Tracker'!M401</f>
        <v>0</v>
      </c>
      <c r="M359">
        <f>'5a - Savings Tracker'!N401</f>
        <v>0</v>
      </c>
      <c r="N359">
        <f>'5a - Savings Tracker'!O401</f>
        <v>0</v>
      </c>
      <c r="O359">
        <f>'5a - Savings Tracker'!P401</f>
        <v>0</v>
      </c>
      <c r="P359">
        <f>'5a - Savings Tracker'!Q401</f>
        <v>0</v>
      </c>
      <c r="Q359">
        <f>'5a - Savings Tracker'!R401</f>
        <v>0</v>
      </c>
      <c r="R359">
        <f>'5a - Savings Tracker'!S401</f>
        <v>0</v>
      </c>
      <c r="S359">
        <f>'5a - Savings Tracker'!T401</f>
        <v>0</v>
      </c>
      <c r="T359">
        <f>'5a - Savings Tracker'!U401</f>
        <v>0</v>
      </c>
      <c r="U359">
        <f>'5a - Savings Tracker'!V401</f>
        <v>0</v>
      </c>
      <c r="V359">
        <f>'5a - Savings Tracker'!W401</f>
        <v>0</v>
      </c>
      <c r="W359">
        <f>'5a - Savings Tracker'!X401</f>
        <v>0</v>
      </c>
      <c r="X359">
        <f>'5a - Savings Tracker'!Y401</f>
        <v>0</v>
      </c>
      <c r="Y359">
        <f>'5a - Savings Tracker'!Z401</f>
        <v>0</v>
      </c>
      <c r="Z359">
        <f>'5a - Savings Tracker'!AA401</f>
        <v>0</v>
      </c>
      <c r="AA359">
        <f>'5a - Savings Tracker'!AB401</f>
        <v>0</v>
      </c>
      <c r="AB359">
        <f>'5a - Savings Tracker'!AC401</f>
        <v>0</v>
      </c>
      <c r="AC359">
        <f>'5a - Savings Tracker'!AD401</f>
        <v>0</v>
      </c>
      <c r="AD359" t="str">
        <f>'5a - Savings Tracker'!AE401</f>
        <v/>
      </c>
      <c r="AE359" t="str">
        <f>'5a - Savings Tracker'!AF401</f>
        <v/>
      </c>
      <c r="AF359" t="str">
        <f>'5a - Savings Tracker'!AG401</f>
        <v/>
      </c>
      <c r="AG359" t="str">
        <f>'5a - Savings Tracker'!AH401</f>
        <v/>
      </c>
      <c r="AH359" t="str">
        <f>'5a - Savings Tracker'!AI401</f>
        <v/>
      </c>
      <c r="AI359" t="str">
        <f>'5a - Savings Tracker'!AJ401</f>
        <v/>
      </c>
      <c r="AJ359" t="str">
        <f>'5a - Savings Tracker'!AK401</f>
        <v/>
      </c>
      <c r="AK359" t="str">
        <f>'5a - Savings Tracker'!AL401</f>
        <v/>
      </c>
    </row>
    <row r="360" spans="1:37">
      <c r="A360">
        <f>'5a - Savings Tracker'!A402</f>
        <v>359</v>
      </c>
      <c r="B360" t="str">
        <f>'5a - Savings Tracker'!B402</f>
        <v>Swansea Bay UHB</v>
      </c>
      <c r="C360">
        <f>'5a - Savings Tracker'!C402</f>
        <v>0</v>
      </c>
      <c r="D360">
        <f>'5a - Savings Tracker'!D402</f>
        <v>0</v>
      </c>
      <c r="E360">
        <f>'5a - Savings Tracker'!E402</f>
        <v>0</v>
      </c>
      <c r="F360">
        <f>'5a - Savings Tracker'!F402</f>
        <v>0</v>
      </c>
      <c r="G360">
        <f>'5a - Savings Tracker'!G402</f>
        <v>0</v>
      </c>
      <c r="H360">
        <f>'5a - Savings Tracker'!H402</f>
        <v>0</v>
      </c>
      <c r="I360">
        <f>'5a - Savings Tracker'!J402</f>
        <v>0</v>
      </c>
      <c r="J360">
        <f>'5a - Savings Tracker'!K402</f>
        <v>0</v>
      </c>
      <c r="K360">
        <f>'5a - Savings Tracker'!L402</f>
        <v>0</v>
      </c>
      <c r="L360">
        <f>'5a - Savings Tracker'!M402</f>
        <v>0</v>
      </c>
      <c r="M360">
        <f>'5a - Savings Tracker'!N402</f>
        <v>0</v>
      </c>
      <c r="N360">
        <f>'5a - Savings Tracker'!O402</f>
        <v>0</v>
      </c>
      <c r="O360">
        <f>'5a - Savings Tracker'!P402</f>
        <v>0</v>
      </c>
      <c r="P360">
        <f>'5a - Savings Tracker'!Q402</f>
        <v>0</v>
      </c>
      <c r="Q360">
        <f>'5a - Savings Tracker'!R402</f>
        <v>0</v>
      </c>
      <c r="R360">
        <f>'5a - Savings Tracker'!S402</f>
        <v>0</v>
      </c>
      <c r="S360">
        <f>'5a - Savings Tracker'!T402</f>
        <v>0</v>
      </c>
      <c r="T360">
        <f>'5a - Savings Tracker'!U402</f>
        <v>0</v>
      </c>
      <c r="U360">
        <f>'5a - Savings Tracker'!V402</f>
        <v>0</v>
      </c>
      <c r="V360">
        <f>'5a - Savings Tracker'!W402</f>
        <v>0</v>
      </c>
      <c r="W360">
        <f>'5a - Savings Tracker'!X402</f>
        <v>0</v>
      </c>
      <c r="X360">
        <f>'5a - Savings Tracker'!Y402</f>
        <v>0</v>
      </c>
      <c r="Y360">
        <f>'5a - Savings Tracker'!Z402</f>
        <v>0</v>
      </c>
      <c r="Z360">
        <f>'5a - Savings Tracker'!AA402</f>
        <v>0</v>
      </c>
      <c r="AA360">
        <f>'5a - Savings Tracker'!AB402</f>
        <v>0</v>
      </c>
      <c r="AB360">
        <f>'5a - Savings Tracker'!AC402</f>
        <v>0</v>
      </c>
      <c r="AC360">
        <f>'5a - Savings Tracker'!AD402</f>
        <v>0</v>
      </c>
      <c r="AD360" t="str">
        <f>'5a - Savings Tracker'!AE402</f>
        <v/>
      </c>
      <c r="AE360" t="str">
        <f>'5a - Savings Tracker'!AF402</f>
        <v/>
      </c>
      <c r="AF360" t="str">
        <f>'5a - Savings Tracker'!AG402</f>
        <v/>
      </c>
      <c r="AG360" t="str">
        <f>'5a - Savings Tracker'!AH402</f>
        <v/>
      </c>
      <c r="AH360" t="str">
        <f>'5a - Savings Tracker'!AI402</f>
        <v/>
      </c>
      <c r="AI360" t="str">
        <f>'5a - Savings Tracker'!AJ402</f>
        <v/>
      </c>
      <c r="AJ360" t="str">
        <f>'5a - Savings Tracker'!AK402</f>
        <v/>
      </c>
      <c r="AK360" t="str">
        <f>'5a - Savings Tracker'!AL402</f>
        <v/>
      </c>
    </row>
    <row r="361" spans="1:37">
      <c r="A361">
        <f>'5a - Savings Tracker'!A403</f>
        <v>360</v>
      </c>
      <c r="B361" t="str">
        <f>'5a - Savings Tracker'!B403</f>
        <v>Swansea Bay UHB</v>
      </c>
      <c r="C361">
        <f>'5a - Savings Tracker'!C403</f>
        <v>0</v>
      </c>
      <c r="D361">
        <f>'5a - Savings Tracker'!D403</f>
        <v>0</v>
      </c>
      <c r="E361">
        <f>'5a - Savings Tracker'!E403</f>
        <v>0</v>
      </c>
      <c r="F361">
        <f>'5a - Savings Tracker'!F403</f>
        <v>0</v>
      </c>
      <c r="G361">
        <f>'5a - Savings Tracker'!G403</f>
        <v>0</v>
      </c>
      <c r="H361">
        <f>'5a - Savings Tracker'!H403</f>
        <v>0</v>
      </c>
      <c r="I361">
        <f>'5a - Savings Tracker'!J403</f>
        <v>0</v>
      </c>
      <c r="J361">
        <f>'5a - Savings Tracker'!K403</f>
        <v>0</v>
      </c>
      <c r="K361">
        <f>'5a - Savings Tracker'!L403</f>
        <v>0</v>
      </c>
      <c r="L361">
        <f>'5a - Savings Tracker'!M403</f>
        <v>0</v>
      </c>
      <c r="M361">
        <f>'5a - Savings Tracker'!N403</f>
        <v>0</v>
      </c>
      <c r="N361">
        <f>'5a - Savings Tracker'!O403</f>
        <v>0</v>
      </c>
      <c r="O361">
        <f>'5a - Savings Tracker'!P403</f>
        <v>0</v>
      </c>
      <c r="P361">
        <f>'5a - Savings Tracker'!Q403</f>
        <v>0</v>
      </c>
      <c r="Q361">
        <f>'5a - Savings Tracker'!R403</f>
        <v>0</v>
      </c>
      <c r="R361">
        <f>'5a - Savings Tracker'!S403</f>
        <v>0</v>
      </c>
      <c r="S361">
        <f>'5a - Savings Tracker'!T403</f>
        <v>0</v>
      </c>
      <c r="T361">
        <f>'5a - Savings Tracker'!U403</f>
        <v>0</v>
      </c>
      <c r="U361">
        <f>'5a - Savings Tracker'!V403</f>
        <v>0</v>
      </c>
      <c r="V361">
        <f>'5a - Savings Tracker'!W403</f>
        <v>0</v>
      </c>
      <c r="W361">
        <f>'5a - Savings Tracker'!X403</f>
        <v>0</v>
      </c>
      <c r="X361">
        <f>'5a - Savings Tracker'!Y403</f>
        <v>0</v>
      </c>
      <c r="Y361">
        <f>'5a - Savings Tracker'!Z403</f>
        <v>0</v>
      </c>
      <c r="Z361">
        <f>'5a - Savings Tracker'!AA403</f>
        <v>0</v>
      </c>
      <c r="AA361">
        <f>'5a - Savings Tracker'!AB403</f>
        <v>0</v>
      </c>
      <c r="AB361">
        <f>'5a - Savings Tracker'!AC403</f>
        <v>0</v>
      </c>
      <c r="AC361">
        <f>'5a - Savings Tracker'!AD403</f>
        <v>0</v>
      </c>
      <c r="AD361" t="str">
        <f>'5a - Savings Tracker'!AE403</f>
        <v/>
      </c>
      <c r="AE361" t="str">
        <f>'5a - Savings Tracker'!AF403</f>
        <v/>
      </c>
      <c r="AF361" t="str">
        <f>'5a - Savings Tracker'!AG403</f>
        <v/>
      </c>
      <c r="AG361" t="str">
        <f>'5a - Savings Tracker'!AH403</f>
        <v/>
      </c>
      <c r="AH361" t="str">
        <f>'5a - Savings Tracker'!AI403</f>
        <v/>
      </c>
      <c r="AI361" t="str">
        <f>'5a - Savings Tracker'!AJ403</f>
        <v/>
      </c>
      <c r="AJ361" t="str">
        <f>'5a - Savings Tracker'!AK403</f>
        <v/>
      </c>
      <c r="AK361" t="str">
        <f>'5a - Savings Tracker'!AL403</f>
        <v/>
      </c>
    </row>
    <row r="362" spans="1:37">
      <c r="A362">
        <f>'5a - Savings Tracker'!A404</f>
        <v>361</v>
      </c>
      <c r="B362" t="str">
        <f>'5a - Savings Tracker'!B404</f>
        <v>Swansea Bay UHB</v>
      </c>
      <c r="C362">
        <f>'5a - Savings Tracker'!C404</f>
        <v>0</v>
      </c>
      <c r="D362">
        <f>'5a - Savings Tracker'!D404</f>
        <v>0</v>
      </c>
      <c r="E362">
        <f>'5a - Savings Tracker'!E404</f>
        <v>0</v>
      </c>
      <c r="F362">
        <f>'5a - Savings Tracker'!F404</f>
        <v>0</v>
      </c>
      <c r="G362">
        <f>'5a - Savings Tracker'!G404</f>
        <v>0</v>
      </c>
      <c r="H362">
        <f>'5a - Savings Tracker'!H404</f>
        <v>0</v>
      </c>
      <c r="I362">
        <f>'5a - Savings Tracker'!J404</f>
        <v>0</v>
      </c>
      <c r="J362">
        <f>'5a - Savings Tracker'!K404</f>
        <v>0</v>
      </c>
      <c r="K362">
        <f>'5a - Savings Tracker'!L404</f>
        <v>0</v>
      </c>
      <c r="L362">
        <f>'5a - Savings Tracker'!M404</f>
        <v>0</v>
      </c>
      <c r="M362">
        <f>'5a - Savings Tracker'!N404</f>
        <v>0</v>
      </c>
      <c r="N362">
        <f>'5a - Savings Tracker'!O404</f>
        <v>0</v>
      </c>
      <c r="O362">
        <f>'5a - Savings Tracker'!P404</f>
        <v>0</v>
      </c>
      <c r="P362">
        <f>'5a - Savings Tracker'!Q404</f>
        <v>0</v>
      </c>
      <c r="Q362">
        <f>'5a - Savings Tracker'!R404</f>
        <v>0</v>
      </c>
      <c r="R362">
        <f>'5a - Savings Tracker'!S404</f>
        <v>0</v>
      </c>
      <c r="S362">
        <f>'5a - Savings Tracker'!T404</f>
        <v>0</v>
      </c>
      <c r="T362">
        <f>'5a - Savings Tracker'!U404</f>
        <v>0</v>
      </c>
      <c r="U362">
        <f>'5a - Savings Tracker'!V404</f>
        <v>0</v>
      </c>
      <c r="V362">
        <f>'5a - Savings Tracker'!W404</f>
        <v>0</v>
      </c>
      <c r="W362">
        <f>'5a - Savings Tracker'!X404</f>
        <v>0</v>
      </c>
      <c r="X362">
        <f>'5a - Savings Tracker'!Y404</f>
        <v>0</v>
      </c>
      <c r="Y362">
        <f>'5a - Savings Tracker'!Z404</f>
        <v>0</v>
      </c>
      <c r="Z362">
        <f>'5a - Savings Tracker'!AA404</f>
        <v>0</v>
      </c>
      <c r="AA362">
        <f>'5a - Savings Tracker'!AB404</f>
        <v>0</v>
      </c>
      <c r="AB362">
        <f>'5a - Savings Tracker'!AC404</f>
        <v>0</v>
      </c>
      <c r="AC362">
        <f>'5a - Savings Tracker'!AD404</f>
        <v>0</v>
      </c>
      <c r="AD362" t="str">
        <f>'5a - Savings Tracker'!AE404</f>
        <v/>
      </c>
      <c r="AE362" t="str">
        <f>'5a - Savings Tracker'!AF404</f>
        <v/>
      </c>
      <c r="AF362" t="str">
        <f>'5a - Savings Tracker'!AG404</f>
        <v/>
      </c>
      <c r="AG362" t="str">
        <f>'5a - Savings Tracker'!AH404</f>
        <v/>
      </c>
      <c r="AH362" t="str">
        <f>'5a - Savings Tracker'!AI404</f>
        <v/>
      </c>
      <c r="AI362" t="str">
        <f>'5a - Savings Tracker'!AJ404</f>
        <v/>
      </c>
      <c r="AJ362" t="str">
        <f>'5a - Savings Tracker'!AK404</f>
        <v/>
      </c>
      <c r="AK362" t="str">
        <f>'5a - Savings Tracker'!AL404</f>
        <v/>
      </c>
    </row>
    <row r="363" spans="1:37">
      <c r="A363">
        <f>'5a - Savings Tracker'!A405</f>
        <v>362</v>
      </c>
      <c r="B363" t="str">
        <f>'5a - Savings Tracker'!B405</f>
        <v>Swansea Bay UHB</v>
      </c>
      <c r="C363">
        <f>'5a - Savings Tracker'!C405</f>
        <v>0</v>
      </c>
      <c r="D363">
        <f>'5a - Savings Tracker'!D405</f>
        <v>0</v>
      </c>
      <c r="E363">
        <f>'5a - Savings Tracker'!E405</f>
        <v>0</v>
      </c>
      <c r="F363">
        <f>'5a - Savings Tracker'!F405</f>
        <v>0</v>
      </c>
      <c r="G363">
        <f>'5a - Savings Tracker'!G405</f>
        <v>0</v>
      </c>
      <c r="H363">
        <f>'5a - Savings Tracker'!H405</f>
        <v>0</v>
      </c>
      <c r="I363">
        <f>'5a - Savings Tracker'!J405</f>
        <v>0</v>
      </c>
      <c r="J363">
        <f>'5a - Savings Tracker'!K405</f>
        <v>0</v>
      </c>
      <c r="K363">
        <f>'5a - Savings Tracker'!L405</f>
        <v>0</v>
      </c>
      <c r="L363">
        <f>'5a - Savings Tracker'!M405</f>
        <v>0</v>
      </c>
      <c r="M363">
        <f>'5a - Savings Tracker'!N405</f>
        <v>0</v>
      </c>
      <c r="N363">
        <f>'5a - Savings Tracker'!O405</f>
        <v>0</v>
      </c>
      <c r="O363">
        <f>'5a - Savings Tracker'!P405</f>
        <v>0</v>
      </c>
      <c r="P363">
        <f>'5a - Savings Tracker'!Q405</f>
        <v>0</v>
      </c>
      <c r="Q363">
        <f>'5a - Savings Tracker'!R405</f>
        <v>0</v>
      </c>
      <c r="R363">
        <f>'5a - Savings Tracker'!S405</f>
        <v>0</v>
      </c>
      <c r="S363">
        <f>'5a - Savings Tracker'!T405</f>
        <v>0</v>
      </c>
      <c r="T363">
        <f>'5a - Savings Tracker'!U405</f>
        <v>0</v>
      </c>
      <c r="U363">
        <f>'5a - Savings Tracker'!V405</f>
        <v>0</v>
      </c>
      <c r="V363">
        <f>'5a - Savings Tracker'!W405</f>
        <v>0</v>
      </c>
      <c r="W363">
        <f>'5a - Savings Tracker'!X405</f>
        <v>0</v>
      </c>
      <c r="X363">
        <f>'5a - Savings Tracker'!Y405</f>
        <v>0</v>
      </c>
      <c r="Y363">
        <f>'5a - Savings Tracker'!Z405</f>
        <v>0</v>
      </c>
      <c r="Z363">
        <f>'5a - Savings Tracker'!AA405</f>
        <v>0</v>
      </c>
      <c r="AA363">
        <f>'5a - Savings Tracker'!AB405</f>
        <v>0</v>
      </c>
      <c r="AB363">
        <f>'5a - Savings Tracker'!AC405</f>
        <v>0</v>
      </c>
      <c r="AC363">
        <f>'5a - Savings Tracker'!AD405</f>
        <v>0</v>
      </c>
      <c r="AD363" t="str">
        <f>'5a - Savings Tracker'!AE405</f>
        <v/>
      </c>
      <c r="AE363" t="str">
        <f>'5a - Savings Tracker'!AF405</f>
        <v/>
      </c>
      <c r="AF363" t="str">
        <f>'5a - Savings Tracker'!AG405</f>
        <v/>
      </c>
      <c r="AG363" t="str">
        <f>'5a - Savings Tracker'!AH405</f>
        <v/>
      </c>
      <c r="AH363" t="str">
        <f>'5a - Savings Tracker'!AI405</f>
        <v/>
      </c>
      <c r="AI363" t="str">
        <f>'5a - Savings Tracker'!AJ405</f>
        <v/>
      </c>
      <c r="AJ363" t="str">
        <f>'5a - Savings Tracker'!AK405</f>
        <v/>
      </c>
      <c r="AK363" t="str">
        <f>'5a - Savings Tracker'!AL405</f>
        <v/>
      </c>
    </row>
    <row r="364" spans="1:37">
      <c r="A364">
        <f>'5a - Savings Tracker'!A406</f>
        <v>363</v>
      </c>
      <c r="B364" t="str">
        <f>'5a - Savings Tracker'!B406</f>
        <v>Swansea Bay UHB</v>
      </c>
      <c r="C364">
        <f>'5a - Savings Tracker'!C406</f>
        <v>0</v>
      </c>
      <c r="D364">
        <f>'5a - Savings Tracker'!D406</f>
        <v>0</v>
      </c>
      <c r="E364">
        <f>'5a - Savings Tracker'!E406</f>
        <v>0</v>
      </c>
      <c r="F364">
        <f>'5a - Savings Tracker'!F406</f>
        <v>0</v>
      </c>
      <c r="G364">
        <f>'5a - Savings Tracker'!G406</f>
        <v>0</v>
      </c>
      <c r="H364">
        <f>'5a - Savings Tracker'!H406</f>
        <v>0</v>
      </c>
      <c r="I364">
        <f>'5a - Savings Tracker'!J406</f>
        <v>0</v>
      </c>
      <c r="J364">
        <f>'5a - Savings Tracker'!K406</f>
        <v>0</v>
      </c>
      <c r="K364">
        <f>'5a - Savings Tracker'!L406</f>
        <v>0</v>
      </c>
      <c r="L364">
        <f>'5a - Savings Tracker'!M406</f>
        <v>0</v>
      </c>
      <c r="M364">
        <f>'5a - Savings Tracker'!N406</f>
        <v>0</v>
      </c>
      <c r="N364">
        <f>'5a - Savings Tracker'!O406</f>
        <v>0</v>
      </c>
      <c r="O364">
        <f>'5a - Savings Tracker'!P406</f>
        <v>0</v>
      </c>
      <c r="P364">
        <f>'5a - Savings Tracker'!Q406</f>
        <v>0</v>
      </c>
      <c r="Q364">
        <f>'5a - Savings Tracker'!R406</f>
        <v>0</v>
      </c>
      <c r="R364">
        <f>'5a - Savings Tracker'!S406</f>
        <v>0</v>
      </c>
      <c r="S364">
        <f>'5a - Savings Tracker'!T406</f>
        <v>0</v>
      </c>
      <c r="T364">
        <f>'5a - Savings Tracker'!U406</f>
        <v>0</v>
      </c>
      <c r="U364">
        <f>'5a - Savings Tracker'!V406</f>
        <v>0</v>
      </c>
      <c r="V364">
        <f>'5a - Savings Tracker'!W406</f>
        <v>0</v>
      </c>
      <c r="W364">
        <f>'5a - Savings Tracker'!X406</f>
        <v>0</v>
      </c>
      <c r="X364">
        <f>'5a - Savings Tracker'!Y406</f>
        <v>0</v>
      </c>
      <c r="Y364">
        <f>'5a - Savings Tracker'!Z406</f>
        <v>0</v>
      </c>
      <c r="Z364">
        <f>'5a - Savings Tracker'!AA406</f>
        <v>0</v>
      </c>
      <c r="AA364">
        <f>'5a - Savings Tracker'!AB406</f>
        <v>0</v>
      </c>
      <c r="AB364">
        <f>'5a - Savings Tracker'!AC406</f>
        <v>0</v>
      </c>
      <c r="AC364">
        <f>'5a - Savings Tracker'!AD406</f>
        <v>0</v>
      </c>
      <c r="AD364" t="str">
        <f>'5a - Savings Tracker'!AE406</f>
        <v/>
      </c>
      <c r="AE364" t="str">
        <f>'5a - Savings Tracker'!AF406</f>
        <v/>
      </c>
      <c r="AF364" t="str">
        <f>'5a - Savings Tracker'!AG406</f>
        <v/>
      </c>
      <c r="AG364" t="str">
        <f>'5a - Savings Tracker'!AH406</f>
        <v/>
      </c>
      <c r="AH364" t="str">
        <f>'5a - Savings Tracker'!AI406</f>
        <v/>
      </c>
      <c r="AI364" t="str">
        <f>'5a - Savings Tracker'!AJ406</f>
        <v/>
      </c>
      <c r="AJ364" t="str">
        <f>'5a - Savings Tracker'!AK406</f>
        <v/>
      </c>
      <c r="AK364" t="str">
        <f>'5a - Savings Tracker'!AL406</f>
        <v/>
      </c>
    </row>
    <row r="365" spans="1:37">
      <c r="A365">
        <f>'5a - Savings Tracker'!A407</f>
        <v>364</v>
      </c>
      <c r="B365" t="str">
        <f>'5a - Savings Tracker'!B407</f>
        <v>Swansea Bay UHB</v>
      </c>
      <c r="C365">
        <f>'5a - Savings Tracker'!C407</f>
        <v>0</v>
      </c>
      <c r="D365">
        <f>'5a - Savings Tracker'!D407</f>
        <v>0</v>
      </c>
      <c r="E365">
        <f>'5a - Savings Tracker'!E407</f>
        <v>0</v>
      </c>
      <c r="F365">
        <f>'5a - Savings Tracker'!F407</f>
        <v>0</v>
      </c>
      <c r="G365">
        <f>'5a - Savings Tracker'!G407</f>
        <v>0</v>
      </c>
      <c r="H365">
        <f>'5a - Savings Tracker'!H407</f>
        <v>0</v>
      </c>
      <c r="I365">
        <f>'5a - Savings Tracker'!J407</f>
        <v>0</v>
      </c>
      <c r="J365">
        <f>'5a - Savings Tracker'!K407</f>
        <v>0</v>
      </c>
      <c r="K365">
        <f>'5a - Savings Tracker'!L407</f>
        <v>0</v>
      </c>
      <c r="L365">
        <f>'5a - Savings Tracker'!M407</f>
        <v>0</v>
      </c>
      <c r="M365">
        <f>'5a - Savings Tracker'!N407</f>
        <v>0</v>
      </c>
      <c r="N365">
        <f>'5a - Savings Tracker'!O407</f>
        <v>0</v>
      </c>
      <c r="O365">
        <f>'5a - Savings Tracker'!P407</f>
        <v>0</v>
      </c>
      <c r="P365">
        <f>'5a - Savings Tracker'!Q407</f>
        <v>0</v>
      </c>
      <c r="Q365">
        <f>'5a - Savings Tracker'!R407</f>
        <v>0</v>
      </c>
      <c r="R365">
        <f>'5a - Savings Tracker'!S407</f>
        <v>0</v>
      </c>
      <c r="S365">
        <f>'5a - Savings Tracker'!T407</f>
        <v>0</v>
      </c>
      <c r="T365">
        <f>'5a - Savings Tracker'!U407</f>
        <v>0</v>
      </c>
      <c r="U365">
        <f>'5a - Savings Tracker'!V407</f>
        <v>0</v>
      </c>
      <c r="V365">
        <f>'5a - Savings Tracker'!W407</f>
        <v>0</v>
      </c>
      <c r="W365">
        <f>'5a - Savings Tracker'!X407</f>
        <v>0</v>
      </c>
      <c r="X365">
        <f>'5a - Savings Tracker'!Y407</f>
        <v>0</v>
      </c>
      <c r="Y365">
        <f>'5a - Savings Tracker'!Z407</f>
        <v>0</v>
      </c>
      <c r="Z365">
        <f>'5a - Savings Tracker'!AA407</f>
        <v>0</v>
      </c>
      <c r="AA365">
        <f>'5a - Savings Tracker'!AB407</f>
        <v>0</v>
      </c>
      <c r="AB365">
        <f>'5a - Savings Tracker'!AC407</f>
        <v>0</v>
      </c>
      <c r="AC365">
        <f>'5a - Savings Tracker'!AD407</f>
        <v>0</v>
      </c>
      <c r="AD365" t="str">
        <f>'5a - Savings Tracker'!AE407</f>
        <v/>
      </c>
      <c r="AE365" t="str">
        <f>'5a - Savings Tracker'!AF407</f>
        <v/>
      </c>
      <c r="AF365" t="str">
        <f>'5a - Savings Tracker'!AG407</f>
        <v/>
      </c>
      <c r="AG365" t="str">
        <f>'5a - Savings Tracker'!AH407</f>
        <v/>
      </c>
      <c r="AH365" t="str">
        <f>'5a - Savings Tracker'!AI407</f>
        <v/>
      </c>
      <c r="AI365" t="str">
        <f>'5a - Savings Tracker'!AJ407</f>
        <v/>
      </c>
      <c r="AJ365" t="str">
        <f>'5a - Savings Tracker'!AK407</f>
        <v/>
      </c>
      <c r="AK365" t="str">
        <f>'5a - Savings Tracker'!AL407</f>
        <v/>
      </c>
    </row>
    <row r="366" spans="1:37">
      <c r="A366">
        <f>'5a - Savings Tracker'!A408</f>
        <v>365</v>
      </c>
      <c r="B366" t="str">
        <f>'5a - Savings Tracker'!B408</f>
        <v>Swansea Bay UHB</v>
      </c>
      <c r="C366">
        <f>'5a - Savings Tracker'!C408</f>
        <v>0</v>
      </c>
      <c r="D366">
        <f>'5a - Savings Tracker'!D408</f>
        <v>0</v>
      </c>
      <c r="E366">
        <f>'5a - Savings Tracker'!E408</f>
        <v>0</v>
      </c>
      <c r="F366">
        <f>'5a - Savings Tracker'!F408</f>
        <v>0</v>
      </c>
      <c r="G366">
        <f>'5a - Savings Tracker'!G408</f>
        <v>0</v>
      </c>
      <c r="H366">
        <f>'5a - Savings Tracker'!H408</f>
        <v>0</v>
      </c>
      <c r="I366">
        <f>'5a - Savings Tracker'!J408</f>
        <v>0</v>
      </c>
      <c r="J366">
        <f>'5a - Savings Tracker'!K408</f>
        <v>0</v>
      </c>
      <c r="K366">
        <f>'5a - Savings Tracker'!L408</f>
        <v>0</v>
      </c>
      <c r="L366">
        <f>'5a - Savings Tracker'!M408</f>
        <v>0</v>
      </c>
      <c r="M366">
        <f>'5a - Savings Tracker'!N408</f>
        <v>0</v>
      </c>
      <c r="N366">
        <f>'5a - Savings Tracker'!O408</f>
        <v>0</v>
      </c>
      <c r="O366">
        <f>'5a - Savings Tracker'!P408</f>
        <v>0</v>
      </c>
      <c r="P366">
        <f>'5a - Savings Tracker'!Q408</f>
        <v>0</v>
      </c>
      <c r="Q366">
        <f>'5a - Savings Tracker'!R408</f>
        <v>0</v>
      </c>
      <c r="R366">
        <f>'5a - Savings Tracker'!S408</f>
        <v>0</v>
      </c>
      <c r="S366">
        <f>'5a - Savings Tracker'!T408</f>
        <v>0</v>
      </c>
      <c r="T366">
        <f>'5a - Savings Tracker'!U408</f>
        <v>0</v>
      </c>
      <c r="U366">
        <f>'5a - Savings Tracker'!V408</f>
        <v>0</v>
      </c>
      <c r="V366">
        <f>'5a - Savings Tracker'!W408</f>
        <v>0</v>
      </c>
      <c r="W366">
        <f>'5a - Savings Tracker'!X408</f>
        <v>0</v>
      </c>
      <c r="X366">
        <f>'5a - Savings Tracker'!Y408</f>
        <v>0</v>
      </c>
      <c r="Y366">
        <f>'5a - Savings Tracker'!Z408</f>
        <v>0</v>
      </c>
      <c r="Z366">
        <f>'5a - Savings Tracker'!AA408</f>
        <v>0</v>
      </c>
      <c r="AA366">
        <f>'5a - Savings Tracker'!AB408</f>
        <v>0</v>
      </c>
      <c r="AB366">
        <f>'5a - Savings Tracker'!AC408</f>
        <v>0</v>
      </c>
      <c r="AC366">
        <f>'5a - Savings Tracker'!AD408</f>
        <v>0</v>
      </c>
      <c r="AD366" t="str">
        <f>'5a - Savings Tracker'!AE408</f>
        <v/>
      </c>
      <c r="AE366" t="str">
        <f>'5a - Savings Tracker'!AF408</f>
        <v/>
      </c>
      <c r="AF366" t="str">
        <f>'5a - Savings Tracker'!AG408</f>
        <v/>
      </c>
      <c r="AG366" t="str">
        <f>'5a - Savings Tracker'!AH408</f>
        <v/>
      </c>
      <c r="AH366" t="str">
        <f>'5a - Savings Tracker'!AI408</f>
        <v/>
      </c>
      <c r="AI366" t="str">
        <f>'5a - Savings Tracker'!AJ408</f>
        <v/>
      </c>
      <c r="AJ366" t="str">
        <f>'5a - Savings Tracker'!AK408</f>
        <v/>
      </c>
      <c r="AK366" t="str">
        <f>'5a - Savings Tracker'!AL408</f>
        <v/>
      </c>
    </row>
    <row r="367" spans="1:37">
      <c r="A367">
        <f>'5a - Savings Tracker'!A409</f>
        <v>366</v>
      </c>
      <c r="B367" t="str">
        <f>'5a - Savings Tracker'!B409</f>
        <v>Swansea Bay UHB</v>
      </c>
      <c r="C367">
        <f>'5a - Savings Tracker'!C409</f>
        <v>0</v>
      </c>
      <c r="D367">
        <f>'5a - Savings Tracker'!D409</f>
        <v>0</v>
      </c>
      <c r="E367">
        <f>'5a - Savings Tracker'!E409</f>
        <v>0</v>
      </c>
      <c r="F367">
        <f>'5a - Savings Tracker'!F409</f>
        <v>0</v>
      </c>
      <c r="G367">
        <f>'5a - Savings Tracker'!G409</f>
        <v>0</v>
      </c>
      <c r="H367">
        <f>'5a - Savings Tracker'!H409</f>
        <v>0</v>
      </c>
      <c r="I367">
        <f>'5a - Savings Tracker'!J409</f>
        <v>0</v>
      </c>
      <c r="J367">
        <f>'5a - Savings Tracker'!K409</f>
        <v>0</v>
      </c>
      <c r="K367">
        <f>'5a - Savings Tracker'!L409</f>
        <v>0</v>
      </c>
      <c r="L367">
        <f>'5a - Savings Tracker'!M409</f>
        <v>0</v>
      </c>
      <c r="M367">
        <f>'5a - Savings Tracker'!N409</f>
        <v>0</v>
      </c>
      <c r="N367">
        <f>'5a - Savings Tracker'!O409</f>
        <v>0</v>
      </c>
      <c r="O367">
        <f>'5a - Savings Tracker'!P409</f>
        <v>0</v>
      </c>
      <c r="P367">
        <f>'5a - Savings Tracker'!Q409</f>
        <v>0</v>
      </c>
      <c r="Q367">
        <f>'5a - Savings Tracker'!R409</f>
        <v>0</v>
      </c>
      <c r="R367">
        <f>'5a - Savings Tracker'!S409</f>
        <v>0</v>
      </c>
      <c r="S367">
        <f>'5a - Savings Tracker'!T409</f>
        <v>0</v>
      </c>
      <c r="T367">
        <f>'5a - Savings Tracker'!U409</f>
        <v>0</v>
      </c>
      <c r="U367">
        <f>'5a - Savings Tracker'!V409</f>
        <v>0</v>
      </c>
      <c r="V367">
        <f>'5a - Savings Tracker'!W409</f>
        <v>0</v>
      </c>
      <c r="W367">
        <f>'5a - Savings Tracker'!X409</f>
        <v>0</v>
      </c>
      <c r="X367">
        <f>'5a - Savings Tracker'!Y409</f>
        <v>0</v>
      </c>
      <c r="Y367">
        <f>'5a - Savings Tracker'!Z409</f>
        <v>0</v>
      </c>
      <c r="Z367">
        <f>'5a - Savings Tracker'!AA409</f>
        <v>0</v>
      </c>
      <c r="AA367">
        <f>'5a - Savings Tracker'!AB409</f>
        <v>0</v>
      </c>
      <c r="AB367">
        <f>'5a - Savings Tracker'!AC409</f>
        <v>0</v>
      </c>
      <c r="AC367">
        <f>'5a - Savings Tracker'!AD409</f>
        <v>0</v>
      </c>
      <c r="AD367" t="str">
        <f>'5a - Savings Tracker'!AE409</f>
        <v/>
      </c>
      <c r="AE367" t="str">
        <f>'5a - Savings Tracker'!AF409</f>
        <v/>
      </c>
      <c r="AF367" t="str">
        <f>'5a - Savings Tracker'!AG409</f>
        <v/>
      </c>
      <c r="AG367" t="str">
        <f>'5a - Savings Tracker'!AH409</f>
        <v/>
      </c>
      <c r="AH367" t="str">
        <f>'5a - Savings Tracker'!AI409</f>
        <v/>
      </c>
      <c r="AI367" t="str">
        <f>'5a - Savings Tracker'!AJ409</f>
        <v/>
      </c>
      <c r="AJ367" t="str">
        <f>'5a - Savings Tracker'!AK409</f>
        <v/>
      </c>
      <c r="AK367" t="str">
        <f>'5a - Savings Tracker'!AL409</f>
        <v/>
      </c>
    </row>
    <row r="368" spans="1:37">
      <c r="A368">
        <f>'5a - Savings Tracker'!A410</f>
        <v>367</v>
      </c>
      <c r="B368" t="str">
        <f>'5a - Savings Tracker'!B410</f>
        <v>Swansea Bay UHB</v>
      </c>
      <c r="C368">
        <f>'5a - Savings Tracker'!C410</f>
        <v>0</v>
      </c>
      <c r="D368">
        <f>'5a - Savings Tracker'!D410</f>
        <v>0</v>
      </c>
      <c r="E368">
        <f>'5a - Savings Tracker'!E410</f>
        <v>0</v>
      </c>
      <c r="F368">
        <f>'5a - Savings Tracker'!F410</f>
        <v>0</v>
      </c>
      <c r="G368">
        <f>'5a - Savings Tracker'!G410</f>
        <v>0</v>
      </c>
      <c r="H368">
        <f>'5a - Savings Tracker'!H410</f>
        <v>0</v>
      </c>
      <c r="I368">
        <f>'5a - Savings Tracker'!J410</f>
        <v>0</v>
      </c>
      <c r="J368">
        <f>'5a - Savings Tracker'!K410</f>
        <v>0</v>
      </c>
      <c r="K368">
        <f>'5a - Savings Tracker'!L410</f>
        <v>0</v>
      </c>
      <c r="L368">
        <f>'5a - Savings Tracker'!M410</f>
        <v>0</v>
      </c>
      <c r="M368">
        <f>'5a - Savings Tracker'!N410</f>
        <v>0</v>
      </c>
      <c r="N368">
        <f>'5a - Savings Tracker'!O410</f>
        <v>0</v>
      </c>
      <c r="O368">
        <f>'5a - Savings Tracker'!P410</f>
        <v>0</v>
      </c>
      <c r="P368">
        <f>'5a - Savings Tracker'!Q410</f>
        <v>0</v>
      </c>
      <c r="Q368">
        <f>'5a - Savings Tracker'!R410</f>
        <v>0</v>
      </c>
      <c r="R368">
        <f>'5a - Savings Tracker'!S410</f>
        <v>0</v>
      </c>
      <c r="S368">
        <f>'5a - Savings Tracker'!T410</f>
        <v>0</v>
      </c>
      <c r="T368">
        <f>'5a - Savings Tracker'!U410</f>
        <v>0</v>
      </c>
      <c r="U368">
        <f>'5a - Savings Tracker'!V410</f>
        <v>0</v>
      </c>
      <c r="V368">
        <f>'5a - Savings Tracker'!W410</f>
        <v>0</v>
      </c>
      <c r="W368">
        <f>'5a - Savings Tracker'!X410</f>
        <v>0</v>
      </c>
      <c r="X368">
        <f>'5a - Savings Tracker'!Y410</f>
        <v>0</v>
      </c>
      <c r="Y368">
        <f>'5a - Savings Tracker'!Z410</f>
        <v>0</v>
      </c>
      <c r="Z368">
        <f>'5a - Savings Tracker'!AA410</f>
        <v>0</v>
      </c>
      <c r="AA368">
        <f>'5a - Savings Tracker'!AB410</f>
        <v>0</v>
      </c>
      <c r="AB368">
        <f>'5a - Savings Tracker'!AC410</f>
        <v>0</v>
      </c>
      <c r="AC368">
        <f>'5a - Savings Tracker'!AD410</f>
        <v>0</v>
      </c>
      <c r="AD368" t="str">
        <f>'5a - Savings Tracker'!AE410</f>
        <v/>
      </c>
      <c r="AE368" t="str">
        <f>'5a - Savings Tracker'!AF410</f>
        <v/>
      </c>
      <c r="AF368" t="str">
        <f>'5a - Savings Tracker'!AG410</f>
        <v/>
      </c>
      <c r="AG368" t="str">
        <f>'5a - Savings Tracker'!AH410</f>
        <v/>
      </c>
      <c r="AH368" t="str">
        <f>'5a - Savings Tracker'!AI410</f>
        <v/>
      </c>
      <c r="AI368" t="str">
        <f>'5a - Savings Tracker'!AJ410</f>
        <v/>
      </c>
      <c r="AJ368" t="str">
        <f>'5a - Savings Tracker'!AK410</f>
        <v/>
      </c>
      <c r="AK368" t="str">
        <f>'5a - Savings Tracker'!AL410</f>
        <v/>
      </c>
    </row>
    <row r="369" spans="1:37">
      <c r="A369">
        <f>'5a - Savings Tracker'!A411</f>
        <v>368</v>
      </c>
      <c r="B369" t="str">
        <f>'5a - Savings Tracker'!B411</f>
        <v>Swansea Bay UHB</v>
      </c>
      <c r="C369">
        <f>'5a - Savings Tracker'!C411</f>
        <v>0</v>
      </c>
      <c r="D369">
        <f>'5a - Savings Tracker'!D411</f>
        <v>0</v>
      </c>
      <c r="E369">
        <f>'5a - Savings Tracker'!E411</f>
        <v>0</v>
      </c>
      <c r="F369">
        <f>'5a - Savings Tracker'!F411</f>
        <v>0</v>
      </c>
      <c r="G369">
        <f>'5a - Savings Tracker'!G411</f>
        <v>0</v>
      </c>
      <c r="H369">
        <f>'5a - Savings Tracker'!H411</f>
        <v>0</v>
      </c>
      <c r="I369">
        <f>'5a - Savings Tracker'!J411</f>
        <v>0</v>
      </c>
      <c r="J369">
        <f>'5a - Savings Tracker'!K411</f>
        <v>0</v>
      </c>
      <c r="K369">
        <f>'5a - Savings Tracker'!L411</f>
        <v>0</v>
      </c>
      <c r="L369">
        <f>'5a - Savings Tracker'!M411</f>
        <v>0</v>
      </c>
      <c r="M369">
        <f>'5a - Savings Tracker'!N411</f>
        <v>0</v>
      </c>
      <c r="N369">
        <f>'5a - Savings Tracker'!O411</f>
        <v>0</v>
      </c>
      <c r="O369">
        <f>'5a - Savings Tracker'!P411</f>
        <v>0</v>
      </c>
      <c r="P369">
        <f>'5a - Savings Tracker'!Q411</f>
        <v>0</v>
      </c>
      <c r="Q369">
        <f>'5a - Savings Tracker'!R411</f>
        <v>0</v>
      </c>
      <c r="R369">
        <f>'5a - Savings Tracker'!S411</f>
        <v>0</v>
      </c>
      <c r="S369">
        <f>'5a - Savings Tracker'!T411</f>
        <v>0</v>
      </c>
      <c r="T369">
        <f>'5a - Savings Tracker'!U411</f>
        <v>0</v>
      </c>
      <c r="U369">
        <f>'5a - Savings Tracker'!V411</f>
        <v>0</v>
      </c>
      <c r="V369">
        <f>'5a - Savings Tracker'!W411</f>
        <v>0</v>
      </c>
      <c r="W369">
        <f>'5a - Savings Tracker'!X411</f>
        <v>0</v>
      </c>
      <c r="X369">
        <f>'5a - Savings Tracker'!Y411</f>
        <v>0</v>
      </c>
      <c r="Y369">
        <f>'5a - Savings Tracker'!Z411</f>
        <v>0</v>
      </c>
      <c r="Z369">
        <f>'5a - Savings Tracker'!AA411</f>
        <v>0</v>
      </c>
      <c r="AA369">
        <f>'5a - Savings Tracker'!AB411</f>
        <v>0</v>
      </c>
      <c r="AB369">
        <f>'5a - Savings Tracker'!AC411</f>
        <v>0</v>
      </c>
      <c r="AC369">
        <f>'5a - Savings Tracker'!AD411</f>
        <v>0</v>
      </c>
      <c r="AD369" t="str">
        <f>'5a - Savings Tracker'!AE411</f>
        <v/>
      </c>
      <c r="AE369" t="str">
        <f>'5a - Savings Tracker'!AF411</f>
        <v/>
      </c>
      <c r="AF369" t="str">
        <f>'5a - Savings Tracker'!AG411</f>
        <v/>
      </c>
      <c r="AG369" t="str">
        <f>'5a - Savings Tracker'!AH411</f>
        <v/>
      </c>
      <c r="AH369" t="str">
        <f>'5a - Savings Tracker'!AI411</f>
        <v/>
      </c>
      <c r="AI369" t="str">
        <f>'5a - Savings Tracker'!AJ411</f>
        <v/>
      </c>
      <c r="AJ369" t="str">
        <f>'5a - Savings Tracker'!AK411</f>
        <v/>
      </c>
      <c r="AK369" t="str">
        <f>'5a - Savings Tracker'!AL411</f>
        <v/>
      </c>
    </row>
    <row r="370" spans="1:37">
      <c r="A370">
        <f>'5a - Savings Tracker'!A412</f>
        <v>369</v>
      </c>
      <c r="B370" t="str">
        <f>'5a - Savings Tracker'!B412</f>
        <v>Swansea Bay UHB</v>
      </c>
      <c r="C370">
        <f>'5a - Savings Tracker'!C412</f>
        <v>0</v>
      </c>
      <c r="D370">
        <f>'5a - Savings Tracker'!D412</f>
        <v>0</v>
      </c>
      <c r="E370">
        <f>'5a - Savings Tracker'!E412</f>
        <v>0</v>
      </c>
      <c r="F370">
        <f>'5a - Savings Tracker'!F412</f>
        <v>0</v>
      </c>
      <c r="G370">
        <f>'5a - Savings Tracker'!G412</f>
        <v>0</v>
      </c>
      <c r="H370">
        <f>'5a - Savings Tracker'!H412</f>
        <v>0</v>
      </c>
      <c r="I370">
        <f>'5a - Savings Tracker'!J412</f>
        <v>0</v>
      </c>
      <c r="J370">
        <f>'5a - Savings Tracker'!K412</f>
        <v>0</v>
      </c>
      <c r="K370">
        <f>'5a - Savings Tracker'!L412</f>
        <v>0</v>
      </c>
      <c r="L370">
        <f>'5a - Savings Tracker'!M412</f>
        <v>0</v>
      </c>
      <c r="M370">
        <f>'5a - Savings Tracker'!N412</f>
        <v>0</v>
      </c>
      <c r="N370">
        <f>'5a - Savings Tracker'!O412</f>
        <v>0</v>
      </c>
      <c r="O370">
        <f>'5a - Savings Tracker'!P412</f>
        <v>0</v>
      </c>
      <c r="P370">
        <f>'5a - Savings Tracker'!Q412</f>
        <v>0</v>
      </c>
      <c r="Q370">
        <f>'5a - Savings Tracker'!R412</f>
        <v>0</v>
      </c>
      <c r="R370">
        <f>'5a - Savings Tracker'!S412</f>
        <v>0</v>
      </c>
      <c r="S370">
        <f>'5a - Savings Tracker'!T412</f>
        <v>0</v>
      </c>
      <c r="T370">
        <f>'5a - Savings Tracker'!U412</f>
        <v>0</v>
      </c>
      <c r="U370">
        <f>'5a - Savings Tracker'!V412</f>
        <v>0</v>
      </c>
      <c r="V370">
        <f>'5a - Savings Tracker'!W412</f>
        <v>0</v>
      </c>
      <c r="W370">
        <f>'5a - Savings Tracker'!X412</f>
        <v>0</v>
      </c>
      <c r="X370">
        <f>'5a - Savings Tracker'!Y412</f>
        <v>0</v>
      </c>
      <c r="Y370">
        <f>'5a - Savings Tracker'!Z412</f>
        <v>0</v>
      </c>
      <c r="Z370">
        <f>'5a - Savings Tracker'!AA412</f>
        <v>0</v>
      </c>
      <c r="AA370">
        <f>'5a - Savings Tracker'!AB412</f>
        <v>0</v>
      </c>
      <c r="AB370">
        <f>'5a - Savings Tracker'!AC412</f>
        <v>0</v>
      </c>
      <c r="AC370">
        <f>'5a - Savings Tracker'!AD412</f>
        <v>0</v>
      </c>
      <c r="AD370" t="str">
        <f>'5a - Savings Tracker'!AE412</f>
        <v/>
      </c>
      <c r="AE370" t="str">
        <f>'5a - Savings Tracker'!AF412</f>
        <v/>
      </c>
      <c r="AF370" t="str">
        <f>'5a - Savings Tracker'!AG412</f>
        <v/>
      </c>
      <c r="AG370" t="str">
        <f>'5a - Savings Tracker'!AH412</f>
        <v/>
      </c>
      <c r="AH370" t="str">
        <f>'5a - Savings Tracker'!AI412</f>
        <v/>
      </c>
      <c r="AI370" t="str">
        <f>'5a - Savings Tracker'!AJ412</f>
        <v/>
      </c>
      <c r="AJ370" t="str">
        <f>'5a - Savings Tracker'!AK412</f>
        <v/>
      </c>
      <c r="AK370" t="str">
        <f>'5a - Savings Tracker'!AL412</f>
        <v/>
      </c>
    </row>
    <row r="371" spans="1:37">
      <c r="A371">
        <f>'5a - Savings Tracker'!A413</f>
        <v>370</v>
      </c>
      <c r="B371" t="str">
        <f>'5a - Savings Tracker'!B413</f>
        <v>Swansea Bay UHB</v>
      </c>
      <c r="C371">
        <f>'5a - Savings Tracker'!C413</f>
        <v>0</v>
      </c>
      <c r="D371">
        <f>'5a - Savings Tracker'!D413</f>
        <v>0</v>
      </c>
      <c r="E371">
        <f>'5a - Savings Tracker'!E413</f>
        <v>0</v>
      </c>
      <c r="F371">
        <f>'5a - Savings Tracker'!F413</f>
        <v>0</v>
      </c>
      <c r="G371">
        <f>'5a - Savings Tracker'!G413</f>
        <v>0</v>
      </c>
      <c r="H371">
        <f>'5a - Savings Tracker'!H413</f>
        <v>0</v>
      </c>
      <c r="I371">
        <f>'5a - Savings Tracker'!J413</f>
        <v>0</v>
      </c>
      <c r="J371">
        <f>'5a - Savings Tracker'!K413</f>
        <v>0</v>
      </c>
      <c r="K371">
        <f>'5a - Savings Tracker'!L413</f>
        <v>0</v>
      </c>
      <c r="L371">
        <f>'5a - Savings Tracker'!M413</f>
        <v>0</v>
      </c>
      <c r="M371">
        <f>'5a - Savings Tracker'!N413</f>
        <v>0</v>
      </c>
      <c r="N371">
        <f>'5a - Savings Tracker'!O413</f>
        <v>0</v>
      </c>
      <c r="O371">
        <f>'5a - Savings Tracker'!P413</f>
        <v>0</v>
      </c>
      <c r="P371">
        <f>'5a - Savings Tracker'!Q413</f>
        <v>0</v>
      </c>
      <c r="Q371">
        <f>'5a - Savings Tracker'!R413</f>
        <v>0</v>
      </c>
      <c r="R371">
        <f>'5a - Savings Tracker'!S413</f>
        <v>0</v>
      </c>
      <c r="S371">
        <f>'5a - Savings Tracker'!T413</f>
        <v>0</v>
      </c>
      <c r="T371">
        <f>'5a - Savings Tracker'!U413</f>
        <v>0</v>
      </c>
      <c r="U371">
        <f>'5a - Savings Tracker'!V413</f>
        <v>0</v>
      </c>
      <c r="V371">
        <f>'5a - Savings Tracker'!W413</f>
        <v>0</v>
      </c>
      <c r="W371">
        <f>'5a - Savings Tracker'!X413</f>
        <v>0</v>
      </c>
      <c r="X371">
        <f>'5a - Savings Tracker'!Y413</f>
        <v>0</v>
      </c>
      <c r="Y371">
        <f>'5a - Savings Tracker'!Z413</f>
        <v>0</v>
      </c>
      <c r="Z371">
        <f>'5a - Savings Tracker'!AA413</f>
        <v>0</v>
      </c>
      <c r="AA371">
        <f>'5a - Savings Tracker'!AB413</f>
        <v>0</v>
      </c>
      <c r="AB371">
        <f>'5a - Savings Tracker'!AC413</f>
        <v>0</v>
      </c>
      <c r="AC371">
        <f>'5a - Savings Tracker'!AD413</f>
        <v>0</v>
      </c>
      <c r="AD371" t="str">
        <f>'5a - Savings Tracker'!AE413</f>
        <v/>
      </c>
      <c r="AE371" t="str">
        <f>'5a - Savings Tracker'!AF413</f>
        <v/>
      </c>
      <c r="AF371" t="str">
        <f>'5a - Savings Tracker'!AG413</f>
        <v/>
      </c>
      <c r="AG371" t="str">
        <f>'5a - Savings Tracker'!AH413</f>
        <v/>
      </c>
      <c r="AH371" t="str">
        <f>'5a - Savings Tracker'!AI413</f>
        <v/>
      </c>
      <c r="AI371" t="str">
        <f>'5a - Savings Tracker'!AJ413</f>
        <v/>
      </c>
      <c r="AJ371" t="str">
        <f>'5a - Savings Tracker'!AK413</f>
        <v/>
      </c>
      <c r="AK371" t="str">
        <f>'5a - Savings Tracker'!AL413</f>
        <v/>
      </c>
    </row>
    <row r="372" spans="1:37">
      <c r="A372">
        <f>'5a - Savings Tracker'!A414</f>
        <v>371</v>
      </c>
      <c r="B372" t="str">
        <f>'5a - Savings Tracker'!B414</f>
        <v>Swansea Bay UHB</v>
      </c>
      <c r="C372">
        <f>'5a - Savings Tracker'!C414</f>
        <v>0</v>
      </c>
      <c r="D372">
        <f>'5a - Savings Tracker'!D414</f>
        <v>0</v>
      </c>
      <c r="E372">
        <f>'5a - Savings Tracker'!E414</f>
        <v>0</v>
      </c>
      <c r="F372">
        <f>'5a - Savings Tracker'!F414</f>
        <v>0</v>
      </c>
      <c r="G372">
        <f>'5a - Savings Tracker'!G414</f>
        <v>0</v>
      </c>
      <c r="H372">
        <f>'5a - Savings Tracker'!H414</f>
        <v>0</v>
      </c>
      <c r="I372">
        <f>'5a - Savings Tracker'!J414</f>
        <v>0</v>
      </c>
      <c r="J372">
        <f>'5a - Savings Tracker'!K414</f>
        <v>0</v>
      </c>
      <c r="K372">
        <f>'5a - Savings Tracker'!L414</f>
        <v>0</v>
      </c>
      <c r="L372">
        <f>'5a - Savings Tracker'!M414</f>
        <v>0</v>
      </c>
      <c r="M372">
        <f>'5a - Savings Tracker'!N414</f>
        <v>0</v>
      </c>
      <c r="N372">
        <f>'5a - Savings Tracker'!O414</f>
        <v>0</v>
      </c>
      <c r="O372">
        <f>'5a - Savings Tracker'!P414</f>
        <v>0</v>
      </c>
      <c r="P372">
        <f>'5a - Savings Tracker'!Q414</f>
        <v>0</v>
      </c>
      <c r="Q372">
        <f>'5a - Savings Tracker'!R414</f>
        <v>0</v>
      </c>
      <c r="R372">
        <f>'5a - Savings Tracker'!S414</f>
        <v>0</v>
      </c>
      <c r="S372">
        <f>'5a - Savings Tracker'!T414</f>
        <v>0</v>
      </c>
      <c r="T372">
        <f>'5a - Savings Tracker'!U414</f>
        <v>0</v>
      </c>
      <c r="U372">
        <f>'5a - Savings Tracker'!V414</f>
        <v>0</v>
      </c>
      <c r="V372">
        <f>'5a - Savings Tracker'!W414</f>
        <v>0</v>
      </c>
      <c r="W372">
        <f>'5a - Savings Tracker'!X414</f>
        <v>0</v>
      </c>
      <c r="X372">
        <f>'5a - Savings Tracker'!Y414</f>
        <v>0</v>
      </c>
      <c r="Y372">
        <f>'5a - Savings Tracker'!Z414</f>
        <v>0</v>
      </c>
      <c r="Z372">
        <f>'5a - Savings Tracker'!AA414</f>
        <v>0</v>
      </c>
      <c r="AA372">
        <f>'5a - Savings Tracker'!AB414</f>
        <v>0</v>
      </c>
      <c r="AB372">
        <f>'5a - Savings Tracker'!AC414</f>
        <v>0</v>
      </c>
      <c r="AC372">
        <f>'5a - Savings Tracker'!AD414</f>
        <v>0</v>
      </c>
      <c r="AD372" t="str">
        <f>'5a - Savings Tracker'!AE414</f>
        <v/>
      </c>
      <c r="AE372" t="str">
        <f>'5a - Savings Tracker'!AF414</f>
        <v/>
      </c>
      <c r="AF372" t="str">
        <f>'5a - Savings Tracker'!AG414</f>
        <v/>
      </c>
      <c r="AG372" t="str">
        <f>'5a - Savings Tracker'!AH414</f>
        <v/>
      </c>
      <c r="AH372" t="str">
        <f>'5a - Savings Tracker'!AI414</f>
        <v/>
      </c>
      <c r="AI372" t="str">
        <f>'5a - Savings Tracker'!AJ414</f>
        <v/>
      </c>
      <c r="AJ372" t="str">
        <f>'5a - Savings Tracker'!AK414</f>
        <v/>
      </c>
      <c r="AK372" t="str">
        <f>'5a - Savings Tracker'!AL414</f>
        <v/>
      </c>
    </row>
    <row r="373" spans="1:37">
      <c r="A373">
        <f>'5a - Savings Tracker'!A415</f>
        <v>372</v>
      </c>
      <c r="B373" t="str">
        <f>'5a - Savings Tracker'!B415</f>
        <v>Swansea Bay UHB</v>
      </c>
      <c r="C373">
        <f>'5a - Savings Tracker'!C415</f>
        <v>0</v>
      </c>
      <c r="D373">
        <f>'5a - Savings Tracker'!D415</f>
        <v>0</v>
      </c>
      <c r="E373">
        <f>'5a - Savings Tracker'!E415</f>
        <v>0</v>
      </c>
      <c r="F373">
        <f>'5a - Savings Tracker'!F415</f>
        <v>0</v>
      </c>
      <c r="G373">
        <f>'5a - Savings Tracker'!G415</f>
        <v>0</v>
      </c>
      <c r="H373">
        <f>'5a - Savings Tracker'!H415</f>
        <v>0</v>
      </c>
      <c r="I373">
        <f>'5a - Savings Tracker'!J415</f>
        <v>0</v>
      </c>
      <c r="J373">
        <f>'5a - Savings Tracker'!K415</f>
        <v>0</v>
      </c>
      <c r="K373">
        <f>'5a - Savings Tracker'!L415</f>
        <v>0</v>
      </c>
      <c r="L373">
        <f>'5a - Savings Tracker'!M415</f>
        <v>0</v>
      </c>
      <c r="M373">
        <f>'5a - Savings Tracker'!N415</f>
        <v>0</v>
      </c>
      <c r="N373">
        <f>'5a - Savings Tracker'!O415</f>
        <v>0</v>
      </c>
      <c r="O373">
        <f>'5a - Savings Tracker'!P415</f>
        <v>0</v>
      </c>
      <c r="P373">
        <f>'5a - Savings Tracker'!Q415</f>
        <v>0</v>
      </c>
      <c r="Q373">
        <f>'5a - Savings Tracker'!R415</f>
        <v>0</v>
      </c>
      <c r="R373">
        <f>'5a - Savings Tracker'!S415</f>
        <v>0</v>
      </c>
      <c r="S373">
        <f>'5a - Savings Tracker'!T415</f>
        <v>0</v>
      </c>
      <c r="T373">
        <f>'5a - Savings Tracker'!U415</f>
        <v>0</v>
      </c>
      <c r="U373">
        <f>'5a - Savings Tracker'!V415</f>
        <v>0</v>
      </c>
      <c r="V373">
        <f>'5a - Savings Tracker'!W415</f>
        <v>0</v>
      </c>
      <c r="W373">
        <f>'5a - Savings Tracker'!X415</f>
        <v>0</v>
      </c>
      <c r="X373">
        <f>'5a - Savings Tracker'!Y415</f>
        <v>0</v>
      </c>
      <c r="Y373">
        <f>'5a - Savings Tracker'!Z415</f>
        <v>0</v>
      </c>
      <c r="Z373">
        <f>'5a - Savings Tracker'!AA415</f>
        <v>0</v>
      </c>
      <c r="AA373">
        <f>'5a - Savings Tracker'!AB415</f>
        <v>0</v>
      </c>
      <c r="AB373">
        <f>'5a - Savings Tracker'!AC415</f>
        <v>0</v>
      </c>
      <c r="AC373">
        <f>'5a - Savings Tracker'!AD415</f>
        <v>0</v>
      </c>
      <c r="AD373" t="str">
        <f>'5a - Savings Tracker'!AE415</f>
        <v/>
      </c>
      <c r="AE373" t="str">
        <f>'5a - Savings Tracker'!AF415</f>
        <v/>
      </c>
      <c r="AF373" t="str">
        <f>'5a - Savings Tracker'!AG415</f>
        <v/>
      </c>
      <c r="AG373" t="str">
        <f>'5a - Savings Tracker'!AH415</f>
        <v/>
      </c>
      <c r="AH373" t="str">
        <f>'5a - Savings Tracker'!AI415</f>
        <v/>
      </c>
      <c r="AI373" t="str">
        <f>'5a - Savings Tracker'!AJ415</f>
        <v/>
      </c>
      <c r="AJ373" t="str">
        <f>'5a - Savings Tracker'!AK415</f>
        <v/>
      </c>
      <c r="AK373" t="str">
        <f>'5a - Savings Tracker'!AL415</f>
        <v/>
      </c>
    </row>
    <row r="374" spans="1:37">
      <c r="A374">
        <f>'5a - Savings Tracker'!A416</f>
        <v>373</v>
      </c>
      <c r="B374" t="str">
        <f>'5a - Savings Tracker'!B416</f>
        <v>Swansea Bay UHB</v>
      </c>
      <c r="C374">
        <f>'5a - Savings Tracker'!C416</f>
        <v>0</v>
      </c>
      <c r="D374">
        <f>'5a - Savings Tracker'!D416</f>
        <v>0</v>
      </c>
      <c r="E374">
        <f>'5a - Savings Tracker'!E416</f>
        <v>0</v>
      </c>
      <c r="F374">
        <f>'5a - Savings Tracker'!F416</f>
        <v>0</v>
      </c>
      <c r="G374">
        <f>'5a - Savings Tracker'!G416</f>
        <v>0</v>
      </c>
      <c r="H374">
        <f>'5a - Savings Tracker'!H416</f>
        <v>0</v>
      </c>
      <c r="I374">
        <f>'5a - Savings Tracker'!J416</f>
        <v>0</v>
      </c>
      <c r="J374">
        <f>'5a - Savings Tracker'!K416</f>
        <v>0</v>
      </c>
      <c r="K374">
        <f>'5a - Savings Tracker'!L416</f>
        <v>0</v>
      </c>
      <c r="L374">
        <f>'5a - Savings Tracker'!M416</f>
        <v>0</v>
      </c>
      <c r="M374">
        <f>'5a - Savings Tracker'!N416</f>
        <v>0</v>
      </c>
      <c r="N374">
        <f>'5a - Savings Tracker'!O416</f>
        <v>0</v>
      </c>
      <c r="O374">
        <f>'5a - Savings Tracker'!P416</f>
        <v>0</v>
      </c>
      <c r="P374">
        <f>'5a - Savings Tracker'!Q416</f>
        <v>0</v>
      </c>
      <c r="Q374">
        <f>'5a - Savings Tracker'!R416</f>
        <v>0</v>
      </c>
      <c r="R374">
        <f>'5a - Savings Tracker'!S416</f>
        <v>0</v>
      </c>
      <c r="S374">
        <f>'5a - Savings Tracker'!T416</f>
        <v>0</v>
      </c>
      <c r="T374">
        <f>'5a - Savings Tracker'!U416</f>
        <v>0</v>
      </c>
      <c r="U374">
        <f>'5a - Savings Tracker'!V416</f>
        <v>0</v>
      </c>
      <c r="V374">
        <f>'5a - Savings Tracker'!W416</f>
        <v>0</v>
      </c>
      <c r="W374">
        <f>'5a - Savings Tracker'!X416</f>
        <v>0</v>
      </c>
      <c r="X374">
        <f>'5a - Savings Tracker'!Y416</f>
        <v>0</v>
      </c>
      <c r="Y374">
        <f>'5a - Savings Tracker'!Z416</f>
        <v>0</v>
      </c>
      <c r="Z374">
        <f>'5a - Savings Tracker'!AA416</f>
        <v>0</v>
      </c>
      <c r="AA374">
        <f>'5a - Savings Tracker'!AB416</f>
        <v>0</v>
      </c>
      <c r="AB374">
        <f>'5a - Savings Tracker'!AC416</f>
        <v>0</v>
      </c>
      <c r="AC374">
        <f>'5a - Savings Tracker'!AD416</f>
        <v>0</v>
      </c>
      <c r="AD374" t="str">
        <f>'5a - Savings Tracker'!AE416</f>
        <v/>
      </c>
      <c r="AE374" t="str">
        <f>'5a - Savings Tracker'!AF416</f>
        <v/>
      </c>
      <c r="AF374" t="str">
        <f>'5a - Savings Tracker'!AG416</f>
        <v/>
      </c>
      <c r="AG374" t="str">
        <f>'5a - Savings Tracker'!AH416</f>
        <v/>
      </c>
      <c r="AH374" t="str">
        <f>'5a - Savings Tracker'!AI416</f>
        <v/>
      </c>
      <c r="AI374" t="str">
        <f>'5a - Savings Tracker'!AJ416</f>
        <v/>
      </c>
      <c r="AJ374" t="str">
        <f>'5a - Savings Tracker'!AK416</f>
        <v/>
      </c>
      <c r="AK374" t="str">
        <f>'5a - Savings Tracker'!AL416</f>
        <v/>
      </c>
    </row>
    <row r="375" spans="1:37">
      <c r="A375">
        <f>'5a - Savings Tracker'!A417</f>
        <v>374</v>
      </c>
      <c r="B375" t="str">
        <f>'5a - Savings Tracker'!B417</f>
        <v>Swansea Bay UHB</v>
      </c>
      <c r="C375">
        <f>'5a - Savings Tracker'!C417</f>
        <v>0</v>
      </c>
      <c r="D375">
        <f>'5a - Savings Tracker'!D417</f>
        <v>0</v>
      </c>
      <c r="E375">
        <f>'5a - Savings Tracker'!E417</f>
        <v>0</v>
      </c>
      <c r="F375">
        <f>'5a - Savings Tracker'!F417</f>
        <v>0</v>
      </c>
      <c r="G375">
        <f>'5a - Savings Tracker'!G417</f>
        <v>0</v>
      </c>
      <c r="H375">
        <f>'5a - Savings Tracker'!H417</f>
        <v>0</v>
      </c>
      <c r="I375">
        <f>'5a - Savings Tracker'!J417</f>
        <v>0</v>
      </c>
      <c r="J375">
        <f>'5a - Savings Tracker'!K417</f>
        <v>0</v>
      </c>
      <c r="K375">
        <f>'5a - Savings Tracker'!L417</f>
        <v>0</v>
      </c>
      <c r="L375">
        <f>'5a - Savings Tracker'!M417</f>
        <v>0</v>
      </c>
      <c r="M375">
        <f>'5a - Savings Tracker'!N417</f>
        <v>0</v>
      </c>
      <c r="N375">
        <f>'5a - Savings Tracker'!O417</f>
        <v>0</v>
      </c>
      <c r="O375">
        <f>'5a - Savings Tracker'!P417</f>
        <v>0</v>
      </c>
      <c r="P375">
        <f>'5a - Savings Tracker'!Q417</f>
        <v>0</v>
      </c>
      <c r="Q375">
        <f>'5a - Savings Tracker'!R417</f>
        <v>0</v>
      </c>
      <c r="R375">
        <f>'5a - Savings Tracker'!S417</f>
        <v>0</v>
      </c>
      <c r="S375">
        <f>'5a - Savings Tracker'!T417</f>
        <v>0</v>
      </c>
      <c r="T375">
        <f>'5a - Savings Tracker'!U417</f>
        <v>0</v>
      </c>
      <c r="U375">
        <f>'5a - Savings Tracker'!V417</f>
        <v>0</v>
      </c>
      <c r="V375">
        <f>'5a - Savings Tracker'!W417</f>
        <v>0</v>
      </c>
      <c r="W375">
        <f>'5a - Savings Tracker'!X417</f>
        <v>0</v>
      </c>
      <c r="X375">
        <f>'5a - Savings Tracker'!Y417</f>
        <v>0</v>
      </c>
      <c r="Y375">
        <f>'5a - Savings Tracker'!Z417</f>
        <v>0</v>
      </c>
      <c r="Z375">
        <f>'5a - Savings Tracker'!AA417</f>
        <v>0</v>
      </c>
      <c r="AA375">
        <f>'5a - Savings Tracker'!AB417</f>
        <v>0</v>
      </c>
      <c r="AB375">
        <f>'5a - Savings Tracker'!AC417</f>
        <v>0</v>
      </c>
      <c r="AC375">
        <f>'5a - Savings Tracker'!AD417</f>
        <v>0</v>
      </c>
      <c r="AD375" t="str">
        <f>'5a - Savings Tracker'!AE417</f>
        <v/>
      </c>
      <c r="AE375" t="str">
        <f>'5a - Savings Tracker'!AF417</f>
        <v/>
      </c>
      <c r="AF375" t="str">
        <f>'5a - Savings Tracker'!AG417</f>
        <v/>
      </c>
      <c r="AG375" t="str">
        <f>'5a - Savings Tracker'!AH417</f>
        <v/>
      </c>
      <c r="AH375" t="str">
        <f>'5a - Savings Tracker'!AI417</f>
        <v/>
      </c>
      <c r="AI375" t="str">
        <f>'5a - Savings Tracker'!AJ417</f>
        <v/>
      </c>
      <c r="AJ375" t="str">
        <f>'5a - Savings Tracker'!AK417</f>
        <v/>
      </c>
      <c r="AK375" t="str">
        <f>'5a - Savings Tracker'!AL417</f>
        <v/>
      </c>
    </row>
    <row r="376" spans="1:37">
      <c r="A376">
        <f>'5a - Savings Tracker'!A418</f>
        <v>375</v>
      </c>
      <c r="B376" t="str">
        <f>'5a - Savings Tracker'!B418</f>
        <v>Swansea Bay UHB</v>
      </c>
      <c r="C376">
        <f>'5a - Savings Tracker'!C418</f>
        <v>0</v>
      </c>
      <c r="D376">
        <f>'5a - Savings Tracker'!D418</f>
        <v>0</v>
      </c>
      <c r="E376">
        <f>'5a - Savings Tracker'!E418</f>
        <v>0</v>
      </c>
      <c r="F376">
        <f>'5a - Savings Tracker'!F418</f>
        <v>0</v>
      </c>
      <c r="G376">
        <f>'5a - Savings Tracker'!G418</f>
        <v>0</v>
      </c>
      <c r="H376">
        <f>'5a - Savings Tracker'!H418</f>
        <v>0</v>
      </c>
      <c r="I376">
        <f>'5a - Savings Tracker'!J418</f>
        <v>0</v>
      </c>
      <c r="J376">
        <f>'5a - Savings Tracker'!K418</f>
        <v>0</v>
      </c>
      <c r="K376">
        <f>'5a - Savings Tracker'!L418</f>
        <v>0</v>
      </c>
      <c r="L376">
        <f>'5a - Savings Tracker'!M418</f>
        <v>0</v>
      </c>
      <c r="M376">
        <f>'5a - Savings Tracker'!N418</f>
        <v>0</v>
      </c>
      <c r="N376">
        <f>'5a - Savings Tracker'!O418</f>
        <v>0</v>
      </c>
      <c r="O376">
        <f>'5a - Savings Tracker'!P418</f>
        <v>0</v>
      </c>
      <c r="P376">
        <f>'5a - Savings Tracker'!Q418</f>
        <v>0</v>
      </c>
      <c r="Q376">
        <f>'5a - Savings Tracker'!R418</f>
        <v>0</v>
      </c>
      <c r="R376">
        <f>'5a - Savings Tracker'!S418</f>
        <v>0</v>
      </c>
      <c r="S376">
        <f>'5a - Savings Tracker'!T418</f>
        <v>0</v>
      </c>
      <c r="T376">
        <f>'5a - Savings Tracker'!U418</f>
        <v>0</v>
      </c>
      <c r="U376">
        <f>'5a - Savings Tracker'!V418</f>
        <v>0</v>
      </c>
      <c r="V376">
        <f>'5a - Savings Tracker'!W418</f>
        <v>0</v>
      </c>
      <c r="W376">
        <f>'5a - Savings Tracker'!X418</f>
        <v>0</v>
      </c>
      <c r="X376">
        <f>'5a - Savings Tracker'!Y418</f>
        <v>0</v>
      </c>
      <c r="Y376">
        <f>'5a - Savings Tracker'!Z418</f>
        <v>0</v>
      </c>
      <c r="Z376">
        <f>'5a - Savings Tracker'!AA418</f>
        <v>0</v>
      </c>
      <c r="AA376">
        <f>'5a - Savings Tracker'!AB418</f>
        <v>0</v>
      </c>
      <c r="AB376">
        <f>'5a - Savings Tracker'!AC418</f>
        <v>0</v>
      </c>
      <c r="AC376">
        <f>'5a - Savings Tracker'!AD418</f>
        <v>0</v>
      </c>
      <c r="AD376" t="str">
        <f>'5a - Savings Tracker'!AE418</f>
        <v/>
      </c>
      <c r="AE376" t="str">
        <f>'5a - Savings Tracker'!AF418</f>
        <v/>
      </c>
      <c r="AF376" t="str">
        <f>'5a - Savings Tracker'!AG418</f>
        <v/>
      </c>
      <c r="AG376" t="str">
        <f>'5a - Savings Tracker'!AH418</f>
        <v/>
      </c>
      <c r="AH376" t="str">
        <f>'5a - Savings Tracker'!AI418</f>
        <v/>
      </c>
      <c r="AI376" t="str">
        <f>'5a - Savings Tracker'!AJ418</f>
        <v/>
      </c>
      <c r="AJ376" t="str">
        <f>'5a - Savings Tracker'!AK418</f>
        <v/>
      </c>
      <c r="AK376" t="str">
        <f>'5a - Savings Tracker'!AL418</f>
        <v/>
      </c>
    </row>
    <row r="377" spans="1:37">
      <c r="A377">
        <f>'5a - Savings Tracker'!A419</f>
        <v>376</v>
      </c>
      <c r="B377" t="str">
        <f>'5a - Savings Tracker'!B419</f>
        <v>Swansea Bay UHB</v>
      </c>
      <c r="C377">
        <f>'5a - Savings Tracker'!C419</f>
        <v>0</v>
      </c>
      <c r="D377">
        <f>'5a - Savings Tracker'!D419</f>
        <v>0</v>
      </c>
      <c r="E377">
        <f>'5a - Savings Tracker'!E419</f>
        <v>0</v>
      </c>
      <c r="F377">
        <f>'5a - Savings Tracker'!F419</f>
        <v>0</v>
      </c>
      <c r="G377">
        <f>'5a - Savings Tracker'!G419</f>
        <v>0</v>
      </c>
      <c r="H377">
        <f>'5a - Savings Tracker'!H419</f>
        <v>0</v>
      </c>
      <c r="I377">
        <f>'5a - Savings Tracker'!J419</f>
        <v>0</v>
      </c>
      <c r="J377">
        <f>'5a - Savings Tracker'!K419</f>
        <v>0</v>
      </c>
      <c r="K377">
        <f>'5a - Savings Tracker'!L419</f>
        <v>0</v>
      </c>
      <c r="L377">
        <f>'5a - Savings Tracker'!M419</f>
        <v>0</v>
      </c>
      <c r="M377">
        <f>'5a - Savings Tracker'!N419</f>
        <v>0</v>
      </c>
      <c r="N377">
        <f>'5a - Savings Tracker'!O419</f>
        <v>0</v>
      </c>
      <c r="O377">
        <f>'5a - Savings Tracker'!P419</f>
        <v>0</v>
      </c>
      <c r="P377">
        <f>'5a - Savings Tracker'!Q419</f>
        <v>0</v>
      </c>
      <c r="Q377">
        <f>'5a - Savings Tracker'!R419</f>
        <v>0</v>
      </c>
      <c r="R377">
        <f>'5a - Savings Tracker'!S419</f>
        <v>0</v>
      </c>
      <c r="S377">
        <f>'5a - Savings Tracker'!T419</f>
        <v>0</v>
      </c>
      <c r="T377">
        <f>'5a - Savings Tracker'!U419</f>
        <v>0</v>
      </c>
      <c r="U377">
        <f>'5a - Savings Tracker'!V419</f>
        <v>0</v>
      </c>
      <c r="V377">
        <f>'5a - Savings Tracker'!W419</f>
        <v>0</v>
      </c>
      <c r="W377">
        <f>'5a - Savings Tracker'!X419</f>
        <v>0</v>
      </c>
      <c r="X377">
        <f>'5a - Savings Tracker'!Y419</f>
        <v>0</v>
      </c>
      <c r="Y377">
        <f>'5a - Savings Tracker'!Z419</f>
        <v>0</v>
      </c>
      <c r="Z377">
        <f>'5a - Savings Tracker'!AA419</f>
        <v>0</v>
      </c>
      <c r="AA377">
        <f>'5a - Savings Tracker'!AB419</f>
        <v>0</v>
      </c>
      <c r="AB377">
        <f>'5a - Savings Tracker'!AC419</f>
        <v>0</v>
      </c>
      <c r="AC377">
        <f>'5a - Savings Tracker'!AD419</f>
        <v>0</v>
      </c>
      <c r="AD377" t="str">
        <f>'5a - Savings Tracker'!AE419</f>
        <v/>
      </c>
      <c r="AE377" t="str">
        <f>'5a - Savings Tracker'!AF419</f>
        <v/>
      </c>
      <c r="AF377" t="str">
        <f>'5a - Savings Tracker'!AG419</f>
        <v/>
      </c>
      <c r="AG377" t="str">
        <f>'5a - Savings Tracker'!AH419</f>
        <v/>
      </c>
      <c r="AH377" t="str">
        <f>'5a - Savings Tracker'!AI419</f>
        <v/>
      </c>
      <c r="AI377" t="str">
        <f>'5a - Savings Tracker'!AJ419</f>
        <v/>
      </c>
      <c r="AJ377" t="str">
        <f>'5a - Savings Tracker'!AK419</f>
        <v/>
      </c>
      <c r="AK377" t="str">
        <f>'5a - Savings Tracker'!AL419</f>
        <v/>
      </c>
    </row>
    <row r="378" spans="1:37">
      <c r="A378">
        <f>'5a - Savings Tracker'!A420</f>
        <v>377</v>
      </c>
      <c r="B378" t="str">
        <f>'5a - Savings Tracker'!B420</f>
        <v>Swansea Bay UHB</v>
      </c>
      <c r="C378">
        <f>'5a - Savings Tracker'!C420</f>
        <v>0</v>
      </c>
      <c r="D378">
        <f>'5a - Savings Tracker'!D420</f>
        <v>0</v>
      </c>
      <c r="E378">
        <f>'5a - Savings Tracker'!E420</f>
        <v>0</v>
      </c>
      <c r="F378">
        <f>'5a - Savings Tracker'!F420</f>
        <v>0</v>
      </c>
      <c r="G378">
        <f>'5a - Savings Tracker'!G420</f>
        <v>0</v>
      </c>
      <c r="H378">
        <f>'5a - Savings Tracker'!H420</f>
        <v>0</v>
      </c>
      <c r="I378">
        <f>'5a - Savings Tracker'!J420</f>
        <v>0</v>
      </c>
      <c r="J378">
        <f>'5a - Savings Tracker'!K420</f>
        <v>0</v>
      </c>
      <c r="K378">
        <f>'5a - Savings Tracker'!L420</f>
        <v>0</v>
      </c>
      <c r="L378">
        <f>'5a - Savings Tracker'!M420</f>
        <v>0</v>
      </c>
      <c r="M378">
        <f>'5a - Savings Tracker'!N420</f>
        <v>0</v>
      </c>
      <c r="N378">
        <f>'5a - Savings Tracker'!O420</f>
        <v>0</v>
      </c>
      <c r="O378">
        <f>'5a - Savings Tracker'!P420</f>
        <v>0</v>
      </c>
      <c r="P378">
        <f>'5a - Savings Tracker'!Q420</f>
        <v>0</v>
      </c>
      <c r="Q378">
        <f>'5a - Savings Tracker'!R420</f>
        <v>0</v>
      </c>
      <c r="R378">
        <f>'5a - Savings Tracker'!S420</f>
        <v>0</v>
      </c>
      <c r="S378">
        <f>'5a - Savings Tracker'!T420</f>
        <v>0</v>
      </c>
      <c r="T378">
        <f>'5a - Savings Tracker'!U420</f>
        <v>0</v>
      </c>
      <c r="U378">
        <f>'5a - Savings Tracker'!V420</f>
        <v>0</v>
      </c>
      <c r="V378">
        <f>'5a - Savings Tracker'!W420</f>
        <v>0</v>
      </c>
      <c r="W378">
        <f>'5a - Savings Tracker'!X420</f>
        <v>0</v>
      </c>
      <c r="X378">
        <f>'5a - Savings Tracker'!Y420</f>
        <v>0</v>
      </c>
      <c r="Y378">
        <f>'5a - Savings Tracker'!Z420</f>
        <v>0</v>
      </c>
      <c r="Z378">
        <f>'5a - Savings Tracker'!AA420</f>
        <v>0</v>
      </c>
      <c r="AA378">
        <f>'5a - Savings Tracker'!AB420</f>
        <v>0</v>
      </c>
      <c r="AB378">
        <f>'5a - Savings Tracker'!AC420</f>
        <v>0</v>
      </c>
      <c r="AC378">
        <f>'5a - Savings Tracker'!AD420</f>
        <v>0</v>
      </c>
      <c r="AD378" t="str">
        <f>'5a - Savings Tracker'!AE420</f>
        <v/>
      </c>
      <c r="AE378" t="str">
        <f>'5a - Savings Tracker'!AF420</f>
        <v/>
      </c>
      <c r="AF378" t="str">
        <f>'5a - Savings Tracker'!AG420</f>
        <v/>
      </c>
      <c r="AG378" t="str">
        <f>'5a - Savings Tracker'!AH420</f>
        <v/>
      </c>
      <c r="AH378" t="str">
        <f>'5a - Savings Tracker'!AI420</f>
        <v/>
      </c>
      <c r="AI378" t="str">
        <f>'5a - Savings Tracker'!AJ420</f>
        <v/>
      </c>
      <c r="AJ378" t="str">
        <f>'5a - Savings Tracker'!AK420</f>
        <v/>
      </c>
      <c r="AK378" t="str">
        <f>'5a - Savings Tracker'!AL420</f>
        <v/>
      </c>
    </row>
    <row r="379" spans="1:37">
      <c r="A379">
        <f>'5a - Savings Tracker'!A421</f>
        <v>378</v>
      </c>
      <c r="B379" t="str">
        <f>'5a - Savings Tracker'!B421</f>
        <v>Swansea Bay UHB</v>
      </c>
      <c r="C379">
        <f>'5a - Savings Tracker'!C421</f>
        <v>0</v>
      </c>
      <c r="D379">
        <f>'5a - Savings Tracker'!D421</f>
        <v>0</v>
      </c>
      <c r="E379">
        <f>'5a - Savings Tracker'!E421</f>
        <v>0</v>
      </c>
      <c r="F379">
        <f>'5a - Savings Tracker'!F421</f>
        <v>0</v>
      </c>
      <c r="G379">
        <f>'5a - Savings Tracker'!G421</f>
        <v>0</v>
      </c>
      <c r="H379">
        <f>'5a - Savings Tracker'!H421</f>
        <v>0</v>
      </c>
      <c r="I379">
        <f>'5a - Savings Tracker'!J421</f>
        <v>0</v>
      </c>
      <c r="J379">
        <f>'5a - Savings Tracker'!K421</f>
        <v>0</v>
      </c>
      <c r="K379">
        <f>'5a - Savings Tracker'!L421</f>
        <v>0</v>
      </c>
      <c r="L379">
        <f>'5a - Savings Tracker'!M421</f>
        <v>0</v>
      </c>
      <c r="M379">
        <f>'5a - Savings Tracker'!N421</f>
        <v>0</v>
      </c>
      <c r="N379">
        <f>'5a - Savings Tracker'!O421</f>
        <v>0</v>
      </c>
      <c r="O379">
        <f>'5a - Savings Tracker'!P421</f>
        <v>0</v>
      </c>
      <c r="P379">
        <f>'5a - Savings Tracker'!Q421</f>
        <v>0</v>
      </c>
      <c r="Q379">
        <f>'5a - Savings Tracker'!R421</f>
        <v>0</v>
      </c>
      <c r="R379">
        <f>'5a - Savings Tracker'!S421</f>
        <v>0</v>
      </c>
      <c r="S379">
        <f>'5a - Savings Tracker'!T421</f>
        <v>0</v>
      </c>
      <c r="T379">
        <f>'5a - Savings Tracker'!U421</f>
        <v>0</v>
      </c>
      <c r="U379">
        <f>'5a - Savings Tracker'!V421</f>
        <v>0</v>
      </c>
      <c r="V379">
        <f>'5a - Savings Tracker'!W421</f>
        <v>0</v>
      </c>
      <c r="W379">
        <f>'5a - Savings Tracker'!X421</f>
        <v>0</v>
      </c>
      <c r="X379">
        <f>'5a - Savings Tracker'!Y421</f>
        <v>0</v>
      </c>
      <c r="Y379">
        <f>'5a - Savings Tracker'!Z421</f>
        <v>0</v>
      </c>
      <c r="Z379">
        <f>'5a - Savings Tracker'!AA421</f>
        <v>0</v>
      </c>
      <c r="AA379">
        <f>'5a - Savings Tracker'!AB421</f>
        <v>0</v>
      </c>
      <c r="AB379">
        <f>'5a - Savings Tracker'!AC421</f>
        <v>0</v>
      </c>
      <c r="AC379">
        <f>'5a - Savings Tracker'!AD421</f>
        <v>0</v>
      </c>
      <c r="AD379" t="str">
        <f>'5a - Savings Tracker'!AE421</f>
        <v/>
      </c>
      <c r="AE379" t="str">
        <f>'5a - Savings Tracker'!AF421</f>
        <v/>
      </c>
      <c r="AF379" t="str">
        <f>'5a - Savings Tracker'!AG421</f>
        <v/>
      </c>
      <c r="AG379" t="str">
        <f>'5a - Savings Tracker'!AH421</f>
        <v/>
      </c>
      <c r="AH379" t="str">
        <f>'5a - Savings Tracker'!AI421</f>
        <v/>
      </c>
      <c r="AI379" t="str">
        <f>'5a - Savings Tracker'!AJ421</f>
        <v/>
      </c>
      <c r="AJ379" t="str">
        <f>'5a - Savings Tracker'!AK421</f>
        <v/>
      </c>
      <c r="AK379" t="str">
        <f>'5a - Savings Tracker'!AL421</f>
        <v/>
      </c>
    </row>
    <row r="380" spans="1:37">
      <c r="A380">
        <f>'5a - Savings Tracker'!A422</f>
        <v>379</v>
      </c>
      <c r="B380" t="str">
        <f>'5a - Savings Tracker'!B422</f>
        <v>Swansea Bay UHB</v>
      </c>
      <c r="C380">
        <f>'5a - Savings Tracker'!C422</f>
        <v>0</v>
      </c>
      <c r="D380">
        <f>'5a - Savings Tracker'!D422</f>
        <v>0</v>
      </c>
      <c r="E380">
        <f>'5a - Savings Tracker'!E422</f>
        <v>0</v>
      </c>
      <c r="F380">
        <f>'5a - Savings Tracker'!F422</f>
        <v>0</v>
      </c>
      <c r="G380">
        <f>'5a - Savings Tracker'!G422</f>
        <v>0</v>
      </c>
      <c r="H380">
        <f>'5a - Savings Tracker'!H422</f>
        <v>0</v>
      </c>
      <c r="I380">
        <f>'5a - Savings Tracker'!J422</f>
        <v>0</v>
      </c>
      <c r="J380">
        <f>'5a - Savings Tracker'!K422</f>
        <v>0</v>
      </c>
      <c r="K380">
        <f>'5a - Savings Tracker'!L422</f>
        <v>0</v>
      </c>
      <c r="L380">
        <f>'5a - Savings Tracker'!M422</f>
        <v>0</v>
      </c>
      <c r="M380">
        <f>'5a - Savings Tracker'!N422</f>
        <v>0</v>
      </c>
      <c r="N380">
        <f>'5a - Savings Tracker'!O422</f>
        <v>0</v>
      </c>
      <c r="O380">
        <f>'5a - Savings Tracker'!P422</f>
        <v>0</v>
      </c>
      <c r="P380">
        <f>'5a - Savings Tracker'!Q422</f>
        <v>0</v>
      </c>
      <c r="Q380">
        <f>'5a - Savings Tracker'!R422</f>
        <v>0</v>
      </c>
      <c r="R380">
        <f>'5a - Savings Tracker'!S422</f>
        <v>0</v>
      </c>
      <c r="S380">
        <f>'5a - Savings Tracker'!T422</f>
        <v>0</v>
      </c>
      <c r="T380">
        <f>'5a - Savings Tracker'!U422</f>
        <v>0</v>
      </c>
      <c r="U380">
        <f>'5a - Savings Tracker'!V422</f>
        <v>0</v>
      </c>
      <c r="V380">
        <f>'5a - Savings Tracker'!W422</f>
        <v>0</v>
      </c>
      <c r="W380">
        <f>'5a - Savings Tracker'!X422</f>
        <v>0</v>
      </c>
      <c r="X380">
        <f>'5a - Savings Tracker'!Y422</f>
        <v>0</v>
      </c>
      <c r="Y380">
        <f>'5a - Savings Tracker'!Z422</f>
        <v>0</v>
      </c>
      <c r="Z380">
        <f>'5a - Savings Tracker'!AA422</f>
        <v>0</v>
      </c>
      <c r="AA380">
        <f>'5a - Savings Tracker'!AB422</f>
        <v>0</v>
      </c>
      <c r="AB380">
        <f>'5a - Savings Tracker'!AC422</f>
        <v>0</v>
      </c>
      <c r="AC380">
        <f>'5a - Savings Tracker'!AD422</f>
        <v>0</v>
      </c>
      <c r="AD380" t="str">
        <f>'5a - Savings Tracker'!AE422</f>
        <v/>
      </c>
      <c r="AE380" t="str">
        <f>'5a - Savings Tracker'!AF422</f>
        <v/>
      </c>
      <c r="AF380" t="str">
        <f>'5a - Savings Tracker'!AG422</f>
        <v/>
      </c>
      <c r="AG380" t="str">
        <f>'5a - Savings Tracker'!AH422</f>
        <v/>
      </c>
      <c r="AH380" t="str">
        <f>'5a - Savings Tracker'!AI422</f>
        <v/>
      </c>
      <c r="AI380" t="str">
        <f>'5a - Savings Tracker'!AJ422</f>
        <v/>
      </c>
      <c r="AJ380" t="str">
        <f>'5a - Savings Tracker'!AK422</f>
        <v/>
      </c>
      <c r="AK380" t="str">
        <f>'5a - Savings Tracker'!AL422</f>
        <v/>
      </c>
    </row>
    <row r="381" spans="1:37">
      <c r="A381">
        <f>'5a - Savings Tracker'!A423</f>
        <v>380</v>
      </c>
      <c r="B381" t="str">
        <f>'5a - Savings Tracker'!B423</f>
        <v>Swansea Bay UHB</v>
      </c>
      <c r="C381">
        <f>'5a - Savings Tracker'!C423</f>
        <v>0</v>
      </c>
      <c r="D381">
        <f>'5a - Savings Tracker'!D423</f>
        <v>0</v>
      </c>
      <c r="E381">
        <f>'5a - Savings Tracker'!E423</f>
        <v>0</v>
      </c>
      <c r="F381">
        <f>'5a - Savings Tracker'!F423</f>
        <v>0</v>
      </c>
      <c r="G381">
        <f>'5a - Savings Tracker'!G423</f>
        <v>0</v>
      </c>
      <c r="H381">
        <f>'5a - Savings Tracker'!H423</f>
        <v>0</v>
      </c>
      <c r="I381">
        <f>'5a - Savings Tracker'!J423</f>
        <v>0</v>
      </c>
      <c r="J381">
        <f>'5a - Savings Tracker'!K423</f>
        <v>0</v>
      </c>
      <c r="K381">
        <f>'5a - Savings Tracker'!L423</f>
        <v>0</v>
      </c>
      <c r="L381">
        <f>'5a - Savings Tracker'!M423</f>
        <v>0</v>
      </c>
      <c r="M381">
        <f>'5a - Savings Tracker'!N423</f>
        <v>0</v>
      </c>
      <c r="N381">
        <f>'5a - Savings Tracker'!O423</f>
        <v>0</v>
      </c>
      <c r="O381">
        <f>'5a - Savings Tracker'!P423</f>
        <v>0</v>
      </c>
      <c r="P381">
        <f>'5a - Savings Tracker'!Q423</f>
        <v>0</v>
      </c>
      <c r="Q381">
        <f>'5a - Savings Tracker'!R423</f>
        <v>0</v>
      </c>
      <c r="R381">
        <f>'5a - Savings Tracker'!S423</f>
        <v>0</v>
      </c>
      <c r="S381">
        <f>'5a - Savings Tracker'!T423</f>
        <v>0</v>
      </c>
      <c r="T381">
        <f>'5a - Savings Tracker'!U423</f>
        <v>0</v>
      </c>
      <c r="U381">
        <f>'5a - Savings Tracker'!V423</f>
        <v>0</v>
      </c>
      <c r="V381">
        <f>'5a - Savings Tracker'!W423</f>
        <v>0</v>
      </c>
      <c r="W381">
        <f>'5a - Savings Tracker'!X423</f>
        <v>0</v>
      </c>
      <c r="X381">
        <f>'5a - Savings Tracker'!Y423</f>
        <v>0</v>
      </c>
      <c r="Y381">
        <f>'5a - Savings Tracker'!Z423</f>
        <v>0</v>
      </c>
      <c r="Z381">
        <f>'5a - Savings Tracker'!AA423</f>
        <v>0</v>
      </c>
      <c r="AA381">
        <f>'5a - Savings Tracker'!AB423</f>
        <v>0</v>
      </c>
      <c r="AB381">
        <f>'5a - Savings Tracker'!AC423</f>
        <v>0</v>
      </c>
      <c r="AC381">
        <f>'5a - Savings Tracker'!AD423</f>
        <v>0</v>
      </c>
      <c r="AD381" t="str">
        <f>'5a - Savings Tracker'!AE423</f>
        <v/>
      </c>
      <c r="AE381" t="str">
        <f>'5a - Savings Tracker'!AF423</f>
        <v/>
      </c>
      <c r="AF381" t="str">
        <f>'5a - Savings Tracker'!AG423</f>
        <v/>
      </c>
      <c r="AG381" t="str">
        <f>'5a - Savings Tracker'!AH423</f>
        <v/>
      </c>
      <c r="AH381" t="str">
        <f>'5a - Savings Tracker'!AI423</f>
        <v/>
      </c>
      <c r="AI381" t="str">
        <f>'5a - Savings Tracker'!AJ423</f>
        <v/>
      </c>
      <c r="AJ381" t="str">
        <f>'5a - Savings Tracker'!AK423</f>
        <v/>
      </c>
      <c r="AK381" t="str">
        <f>'5a - Savings Tracker'!AL423</f>
        <v/>
      </c>
    </row>
    <row r="382" spans="1:37">
      <c r="A382">
        <f>'5a - Savings Tracker'!A424</f>
        <v>381</v>
      </c>
      <c r="B382" t="str">
        <f>'5a - Savings Tracker'!B424</f>
        <v>Swansea Bay UHB</v>
      </c>
      <c r="C382">
        <f>'5a - Savings Tracker'!C424</f>
        <v>0</v>
      </c>
      <c r="D382">
        <f>'5a - Savings Tracker'!D424</f>
        <v>0</v>
      </c>
      <c r="E382">
        <f>'5a - Savings Tracker'!E424</f>
        <v>0</v>
      </c>
      <c r="F382">
        <f>'5a - Savings Tracker'!F424</f>
        <v>0</v>
      </c>
      <c r="G382">
        <f>'5a - Savings Tracker'!G424</f>
        <v>0</v>
      </c>
      <c r="H382">
        <f>'5a - Savings Tracker'!H424</f>
        <v>0</v>
      </c>
      <c r="I382">
        <f>'5a - Savings Tracker'!J424</f>
        <v>0</v>
      </c>
      <c r="J382">
        <f>'5a - Savings Tracker'!K424</f>
        <v>0</v>
      </c>
      <c r="K382">
        <f>'5a - Savings Tracker'!L424</f>
        <v>0</v>
      </c>
      <c r="L382">
        <f>'5a - Savings Tracker'!M424</f>
        <v>0</v>
      </c>
      <c r="M382">
        <f>'5a - Savings Tracker'!N424</f>
        <v>0</v>
      </c>
      <c r="N382">
        <f>'5a - Savings Tracker'!O424</f>
        <v>0</v>
      </c>
      <c r="O382">
        <f>'5a - Savings Tracker'!P424</f>
        <v>0</v>
      </c>
      <c r="P382">
        <f>'5a - Savings Tracker'!Q424</f>
        <v>0</v>
      </c>
      <c r="Q382">
        <f>'5a - Savings Tracker'!R424</f>
        <v>0</v>
      </c>
      <c r="R382">
        <f>'5a - Savings Tracker'!S424</f>
        <v>0</v>
      </c>
      <c r="S382">
        <f>'5a - Savings Tracker'!T424</f>
        <v>0</v>
      </c>
      <c r="T382">
        <f>'5a - Savings Tracker'!U424</f>
        <v>0</v>
      </c>
      <c r="U382">
        <f>'5a - Savings Tracker'!V424</f>
        <v>0</v>
      </c>
      <c r="V382">
        <f>'5a - Savings Tracker'!W424</f>
        <v>0</v>
      </c>
      <c r="W382">
        <f>'5a - Savings Tracker'!X424</f>
        <v>0</v>
      </c>
      <c r="X382">
        <f>'5a - Savings Tracker'!Y424</f>
        <v>0</v>
      </c>
      <c r="Y382">
        <f>'5a - Savings Tracker'!Z424</f>
        <v>0</v>
      </c>
      <c r="Z382">
        <f>'5a - Savings Tracker'!AA424</f>
        <v>0</v>
      </c>
      <c r="AA382">
        <f>'5a - Savings Tracker'!AB424</f>
        <v>0</v>
      </c>
      <c r="AB382">
        <f>'5a - Savings Tracker'!AC424</f>
        <v>0</v>
      </c>
      <c r="AC382">
        <f>'5a - Savings Tracker'!AD424</f>
        <v>0</v>
      </c>
      <c r="AD382" t="str">
        <f>'5a - Savings Tracker'!AE424</f>
        <v/>
      </c>
      <c r="AE382" t="str">
        <f>'5a - Savings Tracker'!AF424</f>
        <v/>
      </c>
      <c r="AF382" t="str">
        <f>'5a - Savings Tracker'!AG424</f>
        <v/>
      </c>
      <c r="AG382" t="str">
        <f>'5a - Savings Tracker'!AH424</f>
        <v/>
      </c>
      <c r="AH382" t="str">
        <f>'5a - Savings Tracker'!AI424</f>
        <v/>
      </c>
      <c r="AI382" t="str">
        <f>'5a - Savings Tracker'!AJ424</f>
        <v/>
      </c>
      <c r="AJ382" t="str">
        <f>'5a - Savings Tracker'!AK424</f>
        <v/>
      </c>
      <c r="AK382" t="str">
        <f>'5a - Savings Tracker'!AL424</f>
        <v/>
      </c>
    </row>
    <row r="383" spans="1:37">
      <c r="A383">
        <f>'5a - Savings Tracker'!A425</f>
        <v>382</v>
      </c>
      <c r="B383" t="str">
        <f>'5a - Savings Tracker'!B425</f>
        <v>Swansea Bay UHB</v>
      </c>
      <c r="C383">
        <f>'5a - Savings Tracker'!C425</f>
        <v>0</v>
      </c>
      <c r="D383">
        <f>'5a - Savings Tracker'!D425</f>
        <v>0</v>
      </c>
      <c r="E383">
        <f>'5a - Savings Tracker'!E425</f>
        <v>0</v>
      </c>
      <c r="F383">
        <f>'5a - Savings Tracker'!F425</f>
        <v>0</v>
      </c>
      <c r="G383">
        <f>'5a - Savings Tracker'!G425</f>
        <v>0</v>
      </c>
      <c r="H383">
        <f>'5a - Savings Tracker'!H425</f>
        <v>0</v>
      </c>
      <c r="I383">
        <f>'5a - Savings Tracker'!J425</f>
        <v>0</v>
      </c>
      <c r="J383">
        <f>'5a - Savings Tracker'!K425</f>
        <v>0</v>
      </c>
      <c r="K383">
        <f>'5a - Savings Tracker'!L425</f>
        <v>0</v>
      </c>
      <c r="L383">
        <f>'5a - Savings Tracker'!M425</f>
        <v>0</v>
      </c>
      <c r="M383">
        <f>'5a - Savings Tracker'!N425</f>
        <v>0</v>
      </c>
      <c r="N383">
        <f>'5a - Savings Tracker'!O425</f>
        <v>0</v>
      </c>
      <c r="O383">
        <f>'5a - Savings Tracker'!P425</f>
        <v>0</v>
      </c>
      <c r="P383">
        <f>'5a - Savings Tracker'!Q425</f>
        <v>0</v>
      </c>
      <c r="Q383">
        <f>'5a - Savings Tracker'!R425</f>
        <v>0</v>
      </c>
      <c r="R383">
        <f>'5a - Savings Tracker'!S425</f>
        <v>0</v>
      </c>
      <c r="S383">
        <f>'5a - Savings Tracker'!T425</f>
        <v>0</v>
      </c>
      <c r="T383">
        <f>'5a - Savings Tracker'!U425</f>
        <v>0</v>
      </c>
      <c r="U383">
        <f>'5a - Savings Tracker'!V425</f>
        <v>0</v>
      </c>
      <c r="V383">
        <f>'5a - Savings Tracker'!W425</f>
        <v>0</v>
      </c>
      <c r="W383">
        <f>'5a - Savings Tracker'!X425</f>
        <v>0</v>
      </c>
      <c r="X383">
        <f>'5a - Savings Tracker'!Y425</f>
        <v>0</v>
      </c>
      <c r="Y383">
        <f>'5a - Savings Tracker'!Z425</f>
        <v>0</v>
      </c>
      <c r="Z383">
        <f>'5a - Savings Tracker'!AA425</f>
        <v>0</v>
      </c>
      <c r="AA383">
        <f>'5a - Savings Tracker'!AB425</f>
        <v>0</v>
      </c>
      <c r="AB383">
        <f>'5a - Savings Tracker'!AC425</f>
        <v>0</v>
      </c>
      <c r="AC383">
        <f>'5a - Savings Tracker'!AD425</f>
        <v>0</v>
      </c>
      <c r="AD383" t="str">
        <f>'5a - Savings Tracker'!AE425</f>
        <v/>
      </c>
      <c r="AE383" t="str">
        <f>'5a - Savings Tracker'!AF425</f>
        <v/>
      </c>
      <c r="AF383" t="str">
        <f>'5a - Savings Tracker'!AG425</f>
        <v/>
      </c>
      <c r="AG383" t="str">
        <f>'5a - Savings Tracker'!AH425</f>
        <v/>
      </c>
      <c r="AH383" t="str">
        <f>'5a - Savings Tracker'!AI425</f>
        <v/>
      </c>
      <c r="AI383" t="str">
        <f>'5a - Savings Tracker'!AJ425</f>
        <v/>
      </c>
      <c r="AJ383" t="str">
        <f>'5a - Savings Tracker'!AK425</f>
        <v/>
      </c>
      <c r="AK383" t="str">
        <f>'5a - Savings Tracker'!AL425</f>
        <v/>
      </c>
    </row>
    <row r="384" spans="1:37">
      <c r="A384">
        <f>'5a - Savings Tracker'!A426</f>
        <v>383</v>
      </c>
      <c r="B384" t="str">
        <f>'5a - Savings Tracker'!B426</f>
        <v>Swansea Bay UHB</v>
      </c>
      <c r="C384">
        <f>'5a - Savings Tracker'!C426</f>
        <v>0</v>
      </c>
      <c r="D384">
        <f>'5a - Savings Tracker'!D426</f>
        <v>0</v>
      </c>
      <c r="E384">
        <f>'5a - Savings Tracker'!E426</f>
        <v>0</v>
      </c>
      <c r="F384">
        <f>'5a - Savings Tracker'!F426</f>
        <v>0</v>
      </c>
      <c r="G384">
        <f>'5a - Savings Tracker'!G426</f>
        <v>0</v>
      </c>
      <c r="H384">
        <f>'5a - Savings Tracker'!H426</f>
        <v>0</v>
      </c>
      <c r="I384">
        <f>'5a - Savings Tracker'!J426</f>
        <v>0</v>
      </c>
      <c r="J384">
        <f>'5a - Savings Tracker'!K426</f>
        <v>0</v>
      </c>
      <c r="K384">
        <f>'5a - Savings Tracker'!L426</f>
        <v>0</v>
      </c>
      <c r="L384">
        <f>'5a - Savings Tracker'!M426</f>
        <v>0</v>
      </c>
      <c r="M384">
        <f>'5a - Savings Tracker'!N426</f>
        <v>0</v>
      </c>
      <c r="N384">
        <f>'5a - Savings Tracker'!O426</f>
        <v>0</v>
      </c>
      <c r="O384">
        <f>'5a - Savings Tracker'!P426</f>
        <v>0</v>
      </c>
      <c r="P384">
        <f>'5a - Savings Tracker'!Q426</f>
        <v>0</v>
      </c>
      <c r="Q384">
        <f>'5a - Savings Tracker'!R426</f>
        <v>0</v>
      </c>
      <c r="R384">
        <f>'5a - Savings Tracker'!S426</f>
        <v>0</v>
      </c>
      <c r="S384">
        <f>'5a - Savings Tracker'!T426</f>
        <v>0</v>
      </c>
      <c r="T384">
        <f>'5a - Savings Tracker'!U426</f>
        <v>0</v>
      </c>
      <c r="U384">
        <f>'5a - Savings Tracker'!V426</f>
        <v>0</v>
      </c>
      <c r="V384">
        <f>'5a - Savings Tracker'!W426</f>
        <v>0</v>
      </c>
      <c r="W384">
        <f>'5a - Savings Tracker'!X426</f>
        <v>0</v>
      </c>
      <c r="X384">
        <f>'5a - Savings Tracker'!Y426</f>
        <v>0</v>
      </c>
      <c r="Y384">
        <f>'5a - Savings Tracker'!Z426</f>
        <v>0</v>
      </c>
      <c r="Z384">
        <f>'5a - Savings Tracker'!AA426</f>
        <v>0</v>
      </c>
      <c r="AA384">
        <f>'5a - Savings Tracker'!AB426</f>
        <v>0</v>
      </c>
      <c r="AB384">
        <f>'5a - Savings Tracker'!AC426</f>
        <v>0</v>
      </c>
      <c r="AC384">
        <f>'5a - Savings Tracker'!AD426</f>
        <v>0</v>
      </c>
      <c r="AD384" t="str">
        <f>'5a - Savings Tracker'!AE426</f>
        <v/>
      </c>
      <c r="AE384" t="str">
        <f>'5a - Savings Tracker'!AF426</f>
        <v/>
      </c>
      <c r="AF384" t="str">
        <f>'5a - Savings Tracker'!AG426</f>
        <v/>
      </c>
      <c r="AG384" t="str">
        <f>'5a - Savings Tracker'!AH426</f>
        <v/>
      </c>
      <c r="AH384" t="str">
        <f>'5a - Savings Tracker'!AI426</f>
        <v/>
      </c>
      <c r="AI384" t="str">
        <f>'5a - Savings Tracker'!AJ426</f>
        <v/>
      </c>
      <c r="AJ384" t="str">
        <f>'5a - Savings Tracker'!AK426</f>
        <v/>
      </c>
      <c r="AK384" t="str">
        <f>'5a - Savings Tracker'!AL426</f>
        <v/>
      </c>
    </row>
    <row r="385" spans="1:37">
      <c r="A385">
        <f>'5a - Savings Tracker'!A427</f>
        <v>384</v>
      </c>
      <c r="B385" t="str">
        <f>'5a - Savings Tracker'!B427</f>
        <v>Swansea Bay UHB</v>
      </c>
      <c r="C385">
        <f>'5a - Savings Tracker'!C427</f>
        <v>0</v>
      </c>
      <c r="D385">
        <f>'5a - Savings Tracker'!D427</f>
        <v>0</v>
      </c>
      <c r="E385">
        <f>'5a - Savings Tracker'!E427</f>
        <v>0</v>
      </c>
      <c r="F385">
        <f>'5a - Savings Tracker'!F427</f>
        <v>0</v>
      </c>
      <c r="G385">
        <f>'5a - Savings Tracker'!G427</f>
        <v>0</v>
      </c>
      <c r="H385">
        <f>'5a - Savings Tracker'!H427</f>
        <v>0</v>
      </c>
      <c r="I385">
        <f>'5a - Savings Tracker'!J427</f>
        <v>0</v>
      </c>
      <c r="J385">
        <f>'5a - Savings Tracker'!K427</f>
        <v>0</v>
      </c>
      <c r="K385">
        <f>'5a - Savings Tracker'!L427</f>
        <v>0</v>
      </c>
      <c r="L385">
        <f>'5a - Savings Tracker'!M427</f>
        <v>0</v>
      </c>
      <c r="M385">
        <f>'5a - Savings Tracker'!N427</f>
        <v>0</v>
      </c>
      <c r="N385">
        <f>'5a - Savings Tracker'!O427</f>
        <v>0</v>
      </c>
      <c r="O385">
        <f>'5a - Savings Tracker'!P427</f>
        <v>0</v>
      </c>
      <c r="P385">
        <f>'5a - Savings Tracker'!Q427</f>
        <v>0</v>
      </c>
      <c r="Q385">
        <f>'5a - Savings Tracker'!R427</f>
        <v>0</v>
      </c>
      <c r="R385">
        <f>'5a - Savings Tracker'!S427</f>
        <v>0</v>
      </c>
      <c r="S385">
        <f>'5a - Savings Tracker'!T427</f>
        <v>0</v>
      </c>
      <c r="T385">
        <f>'5a - Savings Tracker'!U427</f>
        <v>0</v>
      </c>
      <c r="U385">
        <f>'5a - Savings Tracker'!V427</f>
        <v>0</v>
      </c>
      <c r="V385">
        <f>'5a - Savings Tracker'!W427</f>
        <v>0</v>
      </c>
      <c r="W385">
        <f>'5a - Savings Tracker'!X427</f>
        <v>0</v>
      </c>
      <c r="X385">
        <f>'5a - Savings Tracker'!Y427</f>
        <v>0</v>
      </c>
      <c r="Y385">
        <f>'5a - Savings Tracker'!Z427</f>
        <v>0</v>
      </c>
      <c r="Z385">
        <f>'5a - Savings Tracker'!AA427</f>
        <v>0</v>
      </c>
      <c r="AA385">
        <f>'5a - Savings Tracker'!AB427</f>
        <v>0</v>
      </c>
      <c r="AB385">
        <f>'5a - Savings Tracker'!AC427</f>
        <v>0</v>
      </c>
      <c r="AC385">
        <f>'5a - Savings Tracker'!AD427</f>
        <v>0</v>
      </c>
      <c r="AD385" t="str">
        <f>'5a - Savings Tracker'!AE427</f>
        <v/>
      </c>
      <c r="AE385" t="str">
        <f>'5a - Savings Tracker'!AF427</f>
        <v/>
      </c>
      <c r="AF385" t="str">
        <f>'5a - Savings Tracker'!AG427</f>
        <v/>
      </c>
      <c r="AG385" t="str">
        <f>'5a - Savings Tracker'!AH427</f>
        <v/>
      </c>
      <c r="AH385" t="str">
        <f>'5a - Savings Tracker'!AI427</f>
        <v/>
      </c>
      <c r="AI385" t="str">
        <f>'5a - Savings Tracker'!AJ427</f>
        <v/>
      </c>
      <c r="AJ385" t="str">
        <f>'5a - Savings Tracker'!AK427</f>
        <v/>
      </c>
      <c r="AK385" t="str">
        <f>'5a - Savings Tracker'!AL427</f>
        <v/>
      </c>
    </row>
    <row r="386" spans="1:37">
      <c r="A386">
        <f>'5a - Savings Tracker'!A428</f>
        <v>385</v>
      </c>
      <c r="B386" t="str">
        <f>'5a - Savings Tracker'!B428</f>
        <v>Swansea Bay UHB</v>
      </c>
      <c r="C386">
        <f>'5a - Savings Tracker'!C428</f>
        <v>0</v>
      </c>
      <c r="D386">
        <f>'5a - Savings Tracker'!D428</f>
        <v>0</v>
      </c>
      <c r="E386">
        <f>'5a - Savings Tracker'!E428</f>
        <v>0</v>
      </c>
      <c r="F386">
        <f>'5a - Savings Tracker'!F428</f>
        <v>0</v>
      </c>
      <c r="G386">
        <f>'5a - Savings Tracker'!G428</f>
        <v>0</v>
      </c>
      <c r="H386">
        <f>'5a - Savings Tracker'!H428</f>
        <v>0</v>
      </c>
      <c r="I386">
        <f>'5a - Savings Tracker'!J428</f>
        <v>0</v>
      </c>
      <c r="J386">
        <f>'5a - Savings Tracker'!K428</f>
        <v>0</v>
      </c>
      <c r="K386">
        <f>'5a - Savings Tracker'!L428</f>
        <v>0</v>
      </c>
      <c r="L386">
        <f>'5a - Savings Tracker'!M428</f>
        <v>0</v>
      </c>
      <c r="M386">
        <f>'5a - Savings Tracker'!N428</f>
        <v>0</v>
      </c>
      <c r="N386">
        <f>'5a - Savings Tracker'!O428</f>
        <v>0</v>
      </c>
      <c r="O386">
        <f>'5a - Savings Tracker'!P428</f>
        <v>0</v>
      </c>
      <c r="P386">
        <f>'5a - Savings Tracker'!Q428</f>
        <v>0</v>
      </c>
      <c r="Q386">
        <f>'5a - Savings Tracker'!R428</f>
        <v>0</v>
      </c>
      <c r="R386">
        <f>'5a - Savings Tracker'!S428</f>
        <v>0</v>
      </c>
      <c r="S386">
        <f>'5a - Savings Tracker'!T428</f>
        <v>0</v>
      </c>
      <c r="T386">
        <f>'5a - Savings Tracker'!U428</f>
        <v>0</v>
      </c>
      <c r="U386">
        <f>'5a - Savings Tracker'!V428</f>
        <v>0</v>
      </c>
      <c r="V386">
        <f>'5a - Savings Tracker'!W428</f>
        <v>0</v>
      </c>
      <c r="W386">
        <f>'5a - Savings Tracker'!X428</f>
        <v>0</v>
      </c>
      <c r="X386">
        <f>'5a - Savings Tracker'!Y428</f>
        <v>0</v>
      </c>
      <c r="Y386">
        <f>'5a - Savings Tracker'!Z428</f>
        <v>0</v>
      </c>
      <c r="Z386">
        <f>'5a - Savings Tracker'!AA428</f>
        <v>0</v>
      </c>
      <c r="AA386">
        <f>'5a - Savings Tracker'!AB428</f>
        <v>0</v>
      </c>
      <c r="AB386">
        <f>'5a - Savings Tracker'!AC428</f>
        <v>0</v>
      </c>
      <c r="AC386">
        <f>'5a - Savings Tracker'!AD428</f>
        <v>0</v>
      </c>
      <c r="AD386" t="str">
        <f>'5a - Savings Tracker'!AE428</f>
        <v/>
      </c>
      <c r="AE386" t="str">
        <f>'5a - Savings Tracker'!AF428</f>
        <v/>
      </c>
      <c r="AF386" t="str">
        <f>'5a - Savings Tracker'!AG428</f>
        <v/>
      </c>
      <c r="AG386" t="str">
        <f>'5a - Savings Tracker'!AH428</f>
        <v/>
      </c>
      <c r="AH386" t="str">
        <f>'5a - Savings Tracker'!AI428</f>
        <v/>
      </c>
      <c r="AI386" t="str">
        <f>'5a - Savings Tracker'!AJ428</f>
        <v/>
      </c>
      <c r="AJ386" t="str">
        <f>'5a - Savings Tracker'!AK428</f>
        <v/>
      </c>
      <c r="AK386" t="str">
        <f>'5a - Savings Tracker'!AL428</f>
        <v/>
      </c>
    </row>
    <row r="387" spans="1:37">
      <c r="A387">
        <f>'5a - Savings Tracker'!A429</f>
        <v>386</v>
      </c>
      <c r="B387" t="str">
        <f>'5a - Savings Tracker'!B429</f>
        <v>Swansea Bay UHB</v>
      </c>
      <c r="C387">
        <f>'5a - Savings Tracker'!C429</f>
        <v>0</v>
      </c>
      <c r="D387">
        <f>'5a - Savings Tracker'!D429</f>
        <v>0</v>
      </c>
      <c r="E387">
        <f>'5a - Savings Tracker'!E429</f>
        <v>0</v>
      </c>
      <c r="F387">
        <f>'5a - Savings Tracker'!F429</f>
        <v>0</v>
      </c>
      <c r="G387">
        <f>'5a - Savings Tracker'!G429</f>
        <v>0</v>
      </c>
      <c r="H387">
        <f>'5a - Savings Tracker'!H429</f>
        <v>0</v>
      </c>
      <c r="I387">
        <f>'5a - Savings Tracker'!J429</f>
        <v>0</v>
      </c>
      <c r="J387">
        <f>'5a - Savings Tracker'!K429</f>
        <v>0</v>
      </c>
      <c r="K387">
        <f>'5a - Savings Tracker'!L429</f>
        <v>0</v>
      </c>
      <c r="L387">
        <f>'5a - Savings Tracker'!M429</f>
        <v>0</v>
      </c>
      <c r="M387">
        <f>'5a - Savings Tracker'!N429</f>
        <v>0</v>
      </c>
      <c r="N387">
        <f>'5a - Savings Tracker'!O429</f>
        <v>0</v>
      </c>
      <c r="O387">
        <f>'5a - Savings Tracker'!P429</f>
        <v>0</v>
      </c>
      <c r="P387">
        <f>'5a - Savings Tracker'!Q429</f>
        <v>0</v>
      </c>
      <c r="Q387">
        <f>'5a - Savings Tracker'!R429</f>
        <v>0</v>
      </c>
      <c r="R387">
        <f>'5a - Savings Tracker'!S429</f>
        <v>0</v>
      </c>
      <c r="S387">
        <f>'5a - Savings Tracker'!T429</f>
        <v>0</v>
      </c>
      <c r="T387">
        <f>'5a - Savings Tracker'!U429</f>
        <v>0</v>
      </c>
      <c r="U387">
        <f>'5a - Savings Tracker'!V429</f>
        <v>0</v>
      </c>
      <c r="V387">
        <f>'5a - Savings Tracker'!W429</f>
        <v>0</v>
      </c>
      <c r="W387">
        <f>'5a - Savings Tracker'!X429</f>
        <v>0</v>
      </c>
      <c r="X387">
        <f>'5a - Savings Tracker'!Y429</f>
        <v>0</v>
      </c>
      <c r="Y387">
        <f>'5a - Savings Tracker'!Z429</f>
        <v>0</v>
      </c>
      <c r="Z387">
        <f>'5a - Savings Tracker'!AA429</f>
        <v>0</v>
      </c>
      <c r="AA387">
        <f>'5a - Savings Tracker'!AB429</f>
        <v>0</v>
      </c>
      <c r="AB387">
        <f>'5a - Savings Tracker'!AC429</f>
        <v>0</v>
      </c>
      <c r="AC387">
        <f>'5a - Savings Tracker'!AD429</f>
        <v>0</v>
      </c>
      <c r="AD387" t="str">
        <f>'5a - Savings Tracker'!AE429</f>
        <v/>
      </c>
      <c r="AE387" t="str">
        <f>'5a - Savings Tracker'!AF429</f>
        <v/>
      </c>
      <c r="AF387" t="str">
        <f>'5a - Savings Tracker'!AG429</f>
        <v/>
      </c>
      <c r="AG387" t="str">
        <f>'5a - Savings Tracker'!AH429</f>
        <v/>
      </c>
      <c r="AH387" t="str">
        <f>'5a - Savings Tracker'!AI429</f>
        <v/>
      </c>
      <c r="AI387" t="str">
        <f>'5a - Savings Tracker'!AJ429</f>
        <v/>
      </c>
      <c r="AJ387" t="str">
        <f>'5a - Savings Tracker'!AK429</f>
        <v/>
      </c>
      <c r="AK387" t="str">
        <f>'5a - Savings Tracker'!AL429</f>
        <v/>
      </c>
    </row>
    <row r="388" spans="1:37">
      <c r="A388">
        <f>'5a - Savings Tracker'!A430</f>
        <v>387</v>
      </c>
      <c r="B388" t="str">
        <f>'5a - Savings Tracker'!B430</f>
        <v>Swansea Bay UHB</v>
      </c>
      <c r="C388">
        <f>'5a - Savings Tracker'!C430</f>
        <v>0</v>
      </c>
      <c r="D388">
        <f>'5a - Savings Tracker'!D430</f>
        <v>0</v>
      </c>
      <c r="E388">
        <f>'5a - Savings Tracker'!E430</f>
        <v>0</v>
      </c>
      <c r="F388">
        <f>'5a - Savings Tracker'!F430</f>
        <v>0</v>
      </c>
      <c r="G388">
        <f>'5a - Savings Tracker'!G430</f>
        <v>0</v>
      </c>
      <c r="H388">
        <f>'5a - Savings Tracker'!H430</f>
        <v>0</v>
      </c>
      <c r="I388">
        <f>'5a - Savings Tracker'!J430</f>
        <v>0</v>
      </c>
      <c r="J388">
        <f>'5a - Savings Tracker'!K430</f>
        <v>0</v>
      </c>
      <c r="K388">
        <f>'5a - Savings Tracker'!L430</f>
        <v>0</v>
      </c>
      <c r="L388">
        <f>'5a - Savings Tracker'!M430</f>
        <v>0</v>
      </c>
      <c r="M388">
        <f>'5a - Savings Tracker'!N430</f>
        <v>0</v>
      </c>
      <c r="N388">
        <f>'5a - Savings Tracker'!O430</f>
        <v>0</v>
      </c>
      <c r="O388">
        <f>'5a - Savings Tracker'!P430</f>
        <v>0</v>
      </c>
      <c r="P388">
        <f>'5a - Savings Tracker'!Q430</f>
        <v>0</v>
      </c>
      <c r="Q388">
        <f>'5a - Savings Tracker'!R430</f>
        <v>0</v>
      </c>
      <c r="R388">
        <f>'5a - Savings Tracker'!S430</f>
        <v>0</v>
      </c>
      <c r="S388">
        <f>'5a - Savings Tracker'!T430</f>
        <v>0</v>
      </c>
      <c r="T388">
        <f>'5a - Savings Tracker'!U430</f>
        <v>0</v>
      </c>
      <c r="U388">
        <f>'5a - Savings Tracker'!V430</f>
        <v>0</v>
      </c>
      <c r="V388">
        <f>'5a - Savings Tracker'!W430</f>
        <v>0</v>
      </c>
      <c r="W388">
        <f>'5a - Savings Tracker'!X430</f>
        <v>0</v>
      </c>
      <c r="X388">
        <f>'5a - Savings Tracker'!Y430</f>
        <v>0</v>
      </c>
      <c r="Y388">
        <f>'5a - Savings Tracker'!Z430</f>
        <v>0</v>
      </c>
      <c r="Z388">
        <f>'5a - Savings Tracker'!AA430</f>
        <v>0</v>
      </c>
      <c r="AA388">
        <f>'5a - Savings Tracker'!AB430</f>
        <v>0</v>
      </c>
      <c r="AB388">
        <f>'5a - Savings Tracker'!AC430</f>
        <v>0</v>
      </c>
      <c r="AC388">
        <f>'5a - Savings Tracker'!AD430</f>
        <v>0</v>
      </c>
      <c r="AD388" t="str">
        <f>'5a - Savings Tracker'!AE430</f>
        <v/>
      </c>
      <c r="AE388" t="str">
        <f>'5a - Savings Tracker'!AF430</f>
        <v/>
      </c>
      <c r="AF388" t="str">
        <f>'5a - Savings Tracker'!AG430</f>
        <v/>
      </c>
      <c r="AG388" t="str">
        <f>'5a - Savings Tracker'!AH430</f>
        <v/>
      </c>
      <c r="AH388" t="str">
        <f>'5a - Savings Tracker'!AI430</f>
        <v/>
      </c>
      <c r="AI388" t="str">
        <f>'5a - Savings Tracker'!AJ430</f>
        <v/>
      </c>
      <c r="AJ388" t="str">
        <f>'5a - Savings Tracker'!AK430</f>
        <v/>
      </c>
      <c r="AK388" t="str">
        <f>'5a - Savings Tracker'!AL430</f>
        <v/>
      </c>
    </row>
    <row r="389" spans="1:37">
      <c r="A389">
        <f>'5a - Savings Tracker'!A431</f>
        <v>388</v>
      </c>
      <c r="B389" t="str">
        <f>'5a - Savings Tracker'!B431</f>
        <v>Swansea Bay UHB</v>
      </c>
      <c r="C389">
        <f>'5a - Savings Tracker'!C431</f>
        <v>0</v>
      </c>
      <c r="D389">
        <f>'5a - Savings Tracker'!D431</f>
        <v>0</v>
      </c>
      <c r="E389">
        <f>'5a - Savings Tracker'!E431</f>
        <v>0</v>
      </c>
      <c r="F389">
        <f>'5a - Savings Tracker'!F431</f>
        <v>0</v>
      </c>
      <c r="G389">
        <f>'5a - Savings Tracker'!G431</f>
        <v>0</v>
      </c>
      <c r="H389">
        <f>'5a - Savings Tracker'!H431</f>
        <v>0</v>
      </c>
      <c r="I389">
        <f>'5a - Savings Tracker'!J431</f>
        <v>0</v>
      </c>
      <c r="J389">
        <f>'5a - Savings Tracker'!K431</f>
        <v>0</v>
      </c>
      <c r="K389">
        <f>'5a - Savings Tracker'!L431</f>
        <v>0</v>
      </c>
      <c r="L389">
        <f>'5a - Savings Tracker'!M431</f>
        <v>0</v>
      </c>
      <c r="M389">
        <f>'5a - Savings Tracker'!N431</f>
        <v>0</v>
      </c>
      <c r="N389">
        <f>'5a - Savings Tracker'!O431</f>
        <v>0</v>
      </c>
      <c r="O389">
        <f>'5a - Savings Tracker'!P431</f>
        <v>0</v>
      </c>
      <c r="P389">
        <f>'5a - Savings Tracker'!Q431</f>
        <v>0</v>
      </c>
      <c r="Q389">
        <f>'5a - Savings Tracker'!R431</f>
        <v>0</v>
      </c>
      <c r="R389">
        <f>'5a - Savings Tracker'!S431</f>
        <v>0</v>
      </c>
      <c r="S389">
        <f>'5a - Savings Tracker'!T431</f>
        <v>0</v>
      </c>
      <c r="T389">
        <f>'5a - Savings Tracker'!U431</f>
        <v>0</v>
      </c>
      <c r="U389">
        <f>'5a - Savings Tracker'!V431</f>
        <v>0</v>
      </c>
      <c r="V389">
        <f>'5a - Savings Tracker'!W431</f>
        <v>0</v>
      </c>
      <c r="W389">
        <f>'5a - Savings Tracker'!X431</f>
        <v>0</v>
      </c>
      <c r="X389">
        <f>'5a - Savings Tracker'!Y431</f>
        <v>0</v>
      </c>
      <c r="Y389">
        <f>'5a - Savings Tracker'!Z431</f>
        <v>0</v>
      </c>
      <c r="Z389">
        <f>'5a - Savings Tracker'!AA431</f>
        <v>0</v>
      </c>
      <c r="AA389">
        <f>'5a - Savings Tracker'!AB431</f>
        <v>0</v>
      </c>
      <c r="AB389">
        <f>'5a - Savings Tracker'!AC431</f>
        <v>0</v>
      </c>
      <c r="AC389">
        <f>'5a - Savings Tracker'!AD431</f>
        <v>0</v>
      </c>
      <c r="AD389" t="str">
        <f>'5a - Savings Tracker'!AE431</f>
        <v/>
      </c>
      <c r="AE389" t="str">
        <f>'5a - Savings Tracker'!AF431</f>
        <v/>
      </c>
      <c r="AF389" t="str">
        <f>'5a - Savings Tracker'!AG431</f>
        <v/>
      </c>
      <c r="AG389" t="str">
        <f>'5a - Savings Tracker'!AH431</f>
        <v/>
      </c>
      <c r="AH389" t="str">
        <f>'5a - Savings Tracker'!AI431</f>
        <v/>
      </c>
      <c r="AI389" t="str">
        <f>'5a - Savings Tracker'!AJ431</f>
        <v/>
      </c>
      <c r="AJ389" t="str">
        <f>'5a - Savings Tracker'!AK431</f>
        <v/>
      </c>
      <c r="AK389" t="str">
        <f>'5a - Savings Tracker'!AL431</f>
        <v/>
      </c>
    </row>
    <row r="390" spans="1:37">
      <c r="A390">
        <f>'5a - Savings Tracker'!A432</f>
        <v>389</v>
      </c>
      <c r="B390" t="str">
        <f>'5a - Savings Tracker'!B432</f>
        <v>Swansea Bay UHB</v>
      </c>
      <c r="C390">
        <f>'5a - Savings Tracker'!C432</f>
        <v>0</v>
      </c>
      <c r="D390">
        <f>'5a - Savings Tracker'!D432</f>
        <v>0</v>
      </c>
      <c r="E390">
        <f>'5a - Savings Tracker'!E432</f>
        <v>0</v>
      </c>
      <c r="F390">
        <f>'5a - Savings Tracker'!F432</f>
        <v>0</v>
      </c>
      <c r="G390">
        <f>'5a - Savings Tracker'!G432</f>
        <v>0</v>
      </c>
      <c r="H390">
        <f>'5a - Savings Tracker'!H432</f>
        <v>0</v>
      </c>
      <c r="I390">
        <f>'5a - Savings Tracker'!J432</f>
        <v>0</v>
      </c>
      <c r="J390">
        <f>'5a - Savings Tracker'!K432</f>
        <v>0</v>
      </c>
      <c r="K390">
        <f>'5a - Savings Tracker'!L432</f>
        <v>0</v>
      </c>
      <c r="L390">
        <f>'5a - Savings Tracker'!M432</f>
        <v>0</v>
      </c>
      <c r="M390">
        <f>'5a - Savings Tracker'!N432</f>
        <v>0</v>
      </c>
      <c r="N390">
        <f>'5a - Savings Tracker'!O432</f>
        <v>0</v>
      </c>
      <c r="O390">
        <f>'5a - Savings Tracker'!P432</f>
        <v>0</v>
      </c>
      <c r="P390">
        <f>'5a - Savings Tracker'!Q432</f>
        <v>0</v>
      </c>
      <c r="Q390">
        <f>'5a - Savings Tracker'!R432</f>
        <v>0</v>
      </c>
      <c r="R390">
        <f>'5a - Savings Tracker'!S432</f>
        <v>0</v>
      </c>
      <c r="S390">
        <f>'5a - Savings Tracker'!T432</f>
        <v>0</v>
      </c>
      <c r="T390">
        <f>'5a - Savings Tracker'!U432</f>
        <v>0</v>
      </c>
      <c r="U390">
        <f>'5a - Savings Tracker'!V432</f>
        <v>0</v>
      </c>
      <c r="V390">
        <f>'5a - Savings Tracker'!W432</f>
        <v>0</v>
      </c>
      <c r="W390">
        <f>'5a - Savings Tracker'!X432</f>
        <v>0</v>
      </c>
      <c r="X390">
        <f>'5a - Savings Tracker'!Y432</f>
        <v>0</v>
      </c>
      <c r="Y390">
        <f>'5a - Savings Tracker'!Z432</f>
        <v>0</v>
      </c>
      <c r="Z390">
        <f>'5a - Savings Tracker'!AA432</f>
        <v>0</v>
      </c>
      <c r="AA390">
        <f>'5a - Savings Tracker'!AB432</f>
        <v>0</v>
      </c>
      <c r="AB390">
        <f>'5a - Savings Tracker'!AC432</f>
        <v>0</v>
      </c>
      <c r="AC390">
        <f>'5a - Savings Tracker'!AD432</f>
        <v>0</v>
      </c>
      <c r="AD390" t="str">
        <f>'5a - Savings Tracker'!AE432</f>
        <v/>
      </c>
      <c r="AE390" t="str">
        <f>'5a - Savings Tracker'!AF432</f>
        <v/>
      </c>
      <c r="AF390" t="str">
        <f>'5a - Savings Tracker'!AG432</f>
        <v/>
      </c>
      <c r="AG390" t="str">
        <f>'5a - Savings Tracker'!AH432</f>
        <v/>
      </c>
      <c r="AH390" t="str">
        <f>'5a - Savings Tracker'!AI432</f>
        <v/>
      </c>
      <c r="AI390" t="str">
        <f>'5a - Savings Tracker'!AJ432</f>
        <v/>
      </c>
      <c r="AJ390" t="str">
        <f>'5a - Savings Tracker'!AK432</f>
        <v/>
      </c>
      <c r="AK390" t="str">
        <f>'5a - Savings Tracker'!AL432</f>
        <v/>
      </c>
    </row>
    <row r="391" spans="1:37">
      <c r="A391">
        <f>'5a - Savings Tracker'!A433</f>
        <v>390</v>
      </c>
      <c r="B391" t="str">
        <f>'5a - Savings Tracker'!B433</f>
        <v>Swansea Bay UHB</v>
      </c>
      <c r="C391">
        <f>'5a - Savings Tracker'!C433</f>
        <v>0</v>
      </c>
      <c r="D391">
        <f>'5a - Savings Tracker'!D433</f>
        <v>0</v>
      </c>
      <c r="E391">
        <f>'5a - Savings Tracker'!E433</f>
        <v>0</v>
      </c>
      <c r="F391">
        <f>'5a - Savings Tracker'!F433</f>
        <v>0</v>
      </c>
      <c r="G391">
        <f>'5a - Savings Tracker'!G433</f>
        <v>0</v>
      </c>
      <c r="H391">
        <f>'5a - Savings Tracker'!H433</f>
        <v>0</v>
      </c>
      <c r="I391">
        <f>'5a - Savings Tracker'!J433</f>
        <v>0</v>
      </c>
      <c r="J391">
        <f>'5a - Savings Tracker'!K433</f>
        <v>0</v>
      </c>
      <c r="K391">
        <f>'5a - Savings Tracker'!L433</f>
        <v>0</v>
      </c>
      <c r="L391">
        <f>'5a - Savings Tracker'!M433</f>
        <v>0</v>
      </c>
      <c r="M391">
        <f>'5a - Savings Tracker'!N433</f>
        <v>0</v>
      </c>
      <c r="N391">
        <f>'5a - Savings Tracker'!O433</f>
        <v>0</v>
      </c>
      <c r="O391">
        <f>'5a - Savings Tracker'!P433</f>
        <v>0</v>
      </c>
      <c r="P391">
        <f>'5a - Savings Tracker'!Q433</f>
        <v>0</v>
      </c>
      <c r="Q391">
        <f>'5a - Savings Tracker'!R433</f>
        <v>0</v>
      </c>
      <c r="R391">
        <f>'5a - Savings Tracker'!S433</f>
        <v>0</v>
      </c>
      <c r="S391">
        <f>'5a - Savings Tracker'!T433</f>
        <v>0</v>
      </c>
      <c r="T391">
        <f>'5a - Savings Tracker'!U433</f>
        <v>0</v>
      </c>
      <c r="U391">
        <f>'5a - Savings Tracker'!V433</f>
        <v>0</v>
      </c>
      <c r="V391">
        <f>'5a - Savings Tracker'!W433</f>
        <v>0</v>
      </c>
      <c r="W391">
        <f>'5a - Savings Tracker'!X433</f>
        <v>0</v>
      </c>
      <c r="X391">
        <f>'5a - Savings Tracker'!Y433</f>
        <v>0</v>
      </c>
      <c r="Y391">
        <f>'5a - Savings Tracker'!Z433</f>
        <v>0</v>
      </c>
      <c r="Z391">
        <f>'5a - Savings Tracker'!AA433</f>
        <v>0</v>
      </c>
      <c r="AA391">
        <f>'5a - Savings Tracker'!AB433</f>
        <v>0</v>
      </c>
      <c r="AB391">
        <f>'5a - Savings Tracker'!AC433</f>
        <v>0</v>
      </c>
      <c r="AC391">
        <f>'5a - Savings Tracker'!AD433</f>
        <v>0</v>
      </c>
      <c r="AD391" t="str">
        <f>'5a - Savings Tracker'!AE433</f>
        <v/>
      </c>
      <c r="AE391" t="str">
        <f>'5a - Savings Tracker'!AF433</f>
        <v/>
      </c>
      <c r="AF391" t="str">
        <f>'5a - Savings Tracker'!AG433</f>
        <v/>
      </c>
      <c r="AG391" t="str">
        <f>'5a - Savings Tracker'!AH433</f>
        <v/>
      </c>
      <c r="AH391" t="str">
        <f>'5a - Savings Tracker'!AI433</f>
        <v/>
      </c>
      <c r="AI391" t="str">
        <f>'5a - Savings Tracker'!AJ433</f>
        <v/>
      </c>
      <c r="AJ391" t="str">
        <f>'5a - Savings Tracker'!AK433</f>
        <v/>
      </c>
      <c r="AK391" t="str">
        <f>'5a - Savings Tracker'!AL433</f>
        <v/>
      </c>
    </row>
    <row r="392" spans="1:37">
      <c r="A392">
        <f>'5a - Savings Tracker'!A434</f>
        <v>391</v>
      </c>
      <c r="B392" t="str">
        <f>'5a - Savings Tracker'!B434</f>
        <v>Swansea Bay UHB</v>
      </c>
      <c r="C392">
        <f>'5a - Savings Tracker'!C434</f>
        <v>0</v>
      </c>
      <c r="D392">
        <f>'5a - Savings Tracker'!D434</f>
        <v>0</v>
      </c>
      <c r="E392">
        <f>'5a - Savings Tracker'!E434</f>
        <v>0</v>
      </c>
      <c r="F392">
        <f>'5a - Savings Tracker'!F434</f>
        <v>0</v>
      </c>
      <c r="G392">
        <f>'5a - Savings Tracker'!G434</f>
        <v>0</v>
      </c>
      <c r="H392">
        <f>'5a - Savings Tracker'!H434</f>
        <v>0</v>
      </c>
      <c r="I392">
        <f>'5a - Savings Tracker'!J434</f>
        <v>0</v>
      </c>
      <c r="J392">
        <f>'5a - Savings Tracker'!K434</f>
        <v>0</v>
      </c>
      <c r="K392">
        <f>'5a - Savings Tracker'!L434</f>
        <v>0</v>
      </c>
      <c r="L392">
        <f>'5a - Savings Tracker'!M434</f>
        <v>0</v>
      </c>
      <c r="M392">
        <f>'5a - Savings Tracker'!N434</f>
        <v>0</v>
      </c>
      <c r="N392">
        <f>'5a - Savings Tracker'!O434</f>
        <v>0</v>
      </c>
      <c r="O392">
        <f>'5a - Savings Tracker'!P434</f>
        <v>0</v>
      </c>
      <c r="P392">
        <f>'5a - Savings Tracker'!Q434</f>
        <v>0</v>
      </c>
      <c r="Q392">
        <f>'5a - Savings Tracker'!R434</f>
        <v>0</v>
      </c>
      <c r="R392">
        <f>'5a - Savings Tracker'!S434</f>
        <v>0</v>
      </c>
      <c r="S392">
        <f>'5a - Savings Tracker'!T434</f>
        <v>0</v>
      </c>
      <c r="T392">
        <f>'5a - Savings Tracker'!U434</f>
        <v>0</v>
      </c>
      <c r="U392">
        <f>'5a - Savings Tracker'!V434</f>
        <v>0</v>
      </c>
      <c r="V392">
        <f>'5a - Savings Tracker'!W434</f>
        <v>0</v>
      </c>
      <c r="W392">
        <f>'5a - Savings Tracker'!X434</f>
        <v>0</v>
      </c>
      <c r="X392">
        <f>'5a - Savings Tracker'!Y434</f>
        <v>0</v>
      </c>
      <c r="Y392">
        <f>'5a - Savings Tracker'!Z434</f>
        <v>0</v>
      </c>
      <c r="Z392">
        <f>'5a - Savings Tracker'!AA434</f>
        <v>0</v>
      </c>
      <c r="AA392">
        <f>'5a - Savings Tracker'!AB434</f>
        <v>0</v>
      </c>
      <c r="AB392">
        <f>'5a - Savings Tracker'!AC434</f>
        <v>0</v>
      </c>
      <c r="AC392">
        <f>'5a - Savings Tracker'!AD434</f>
        <v>0</v>
      </c>
      <c r="AD392" t="str">
        <f>'5a - Savings Tracker'!AE434</f>
        <v/>
      </c>
      <c r="AE392" t="str">
        <f>'5a - Savings Tracker'!AF434</f>
        <v/>
      </c>
      <c r="AF392" t="str">
        <f>'5a - Savings Tracker'!AG434</f>
        <v/>
      </c>
      <c r="AG392" t="str">
        <f>'5a - Savings Tracker'!AH434</f>
        <v/>
      </c>
      <c r="AH392" t="str">
        <f>'5a - Savings Tracker'!AI434</f>
        <v/>
      </c>
      <c r="AI392" t="str">
        <f>'5a - Savings Tracker'!AJ434</f>
        <v/>
      </c>
      <c r="AJ392" t="str">
        <f>'5a - Savings Tracker'!AK434</f>
        <v/>
      </c>
      <c r="AK392" t="str">
        <f>'5a - Savings Tracker'!AL434</f>
        <v/>
      </c>
    </row>
    <row r="393" spans="1:37">
      <c r="A393">
        <f>'5a - Savings Tracker'!A435</f>
        <v>392</v>
      </c>
      <c r="B393" t="str">
        <f>'5a - Savings Tracker'!B435</f>
        <v>Swansea Bay UHB</v>
      </c>
      <c r="C393">
        <f>'5a - Savings Tracker'!C435</f>
        <v>0</v>
      </c>
      <c r="D393">
        <f>'5a - Savings Tracker'!D435</f>
        <v>0</v>
      </c>
      <c r="E393">
        <f>'5a - Savings Tracker'!E435</f>
        <v>0</v>
      </c>
      <c r="F393">
        <f>'5a - Savings Tracker'!F435</f>
        <v>0</v>
      </c>
      <c r="G393">
        <f>'5a - Savings Tracker'!G435</f>
        <v>0</v>
      </c>
      <c r="H393">
        <f>'5a - Savings Tracker'!H435</f>
        <v>0</v>
      </c>
      <c r="I393">
        <f>'5a - Savings Tracker'!J435</f>
        <v>0</v>
      </c>
      <c r="J393">
        <f>'5a - Savings Tracker'!K435</f>
        <v>0</v>
      </c>
      <c r="K393">
        <f>'5a - Savings Tracker'!L435</f>
        <v>0</v>
      </c>
      <c r="L393">
        <f>'5a - Savings Tracker'!M435</f>
        <v>0</v>
      </c>
      <c r="M393">
        <f>'5a - Savings Tracker'!N435</f>
        <v>0</v>
      </c>
      <c r="N393">
        <f>'5a - Savings Tracker'!O435</f>
        <v>0</v>
      </c>
      <c r="O393">
        <f>'5a - Savings Tracker'!P435</f>
        <v>0</v>
      </c>
      <c r="P393">
        <f>'5a - Savings Tracker'!Q435</f>
        <v>0</v>
      </c>
      <c r="Q393">
        <f>'5a - Savings Tracker'!R435</f>
        <v>0</v>
      </c>
      <c r="R393">
        <f>'5a - Savings Tracker'!S435</f>
        <v>0</v>
      </c>
      <c r="S393">
        <f>'5a - Savings Tracker'!T435</f>
        <v>0</v>
      </c>
      <c r="T393">
        <f>'5a - Savings Tracker'!U435</f>
        <v>0</v>
      </c>
      <c r="U393">
        <f>'5a - Savings Tracker'!V435</f>
        <v>0</v>
      </c>
      <c r="V393">
        <f>'5a - Savings Tracker'!W435</f>
        <v>0</v>
      </c>
      <c r="W393">
        <f>'5a - Savings Tracker'!X435</f>
        <v>0</v>
      </c>
      <c r="X393">
        <f>'5a - Savings Tracker'!Y435</f>
        <v>0</v>
      </c>
      <c r="Y393">
        <f>'5a - Savings Tracker'!Z435</f>
        <v>0</v>
      </c>
      <c r="Z393">
        <f>'5a - Savings Tracker'!AA435</f>
        <v>0</v>
      </c>
      <c r="AA393">
        <f>'5a - Savings Tracker'!AB435</f>
        <v>0</v>
      </c>
      <c r="AB393">
        <f>'5a - Savings Tracker'!AC435</f>
        <v>0</v>
      </c>
      <c r="AC393">
        <f>'5a - Savings Tracker'!AD435</f>
        <v>0</v>
      </c>
      <c r="AD393" t="str">
        <f>'5a - Savings Tracker'!AE435</f>
        <v/>
      </c>
      <c r="AE393" t="str">
        <f>'5a - Savings Tracker'!AF435</f>
        <v/>
      </c>
      <c r="AF393" t="str">
        <f>'5a - Savings Tracker'!AG435</f>
        <v/>
      </c>
      <c r="AG393" t="str">
        <f>'5a - Savings Tracker'!AH435</f>
        <v/>
      </c>
      <c r="AH393" t="str">
        <f>'5a - Savings Tracker'!AI435</f>
        <v/>
      </c>
      <c r="AI393" t="str">
        <f>'5a - Savings Tracker'!AJ435</f>
        <v/>
      </c>
      <c r="AJ393" t="str">
        <f>'5a - Savings Tracker'!AK435</f>
        <v/>
      </c>
      <c r="AK393" t="str">
        <f>'5a - Savings Tracker'!AL435</f>
        <v/>
      </c>
    </row>
    <row r="394" spans="1:37">
      <c r="A394">
        <f>'5a - Savings Tracker'!A436</f>
        <v>393</v>
      </c>
      <c r="B394" t="str">
        <f>'5a - Savings Tracker'!B436</f>
        <v>Swansea Bay UHB</v>
      </c>
      <c r="C394">
        <f>'5a - Savings Tracker'!C436</f>
        <v>0</v>
      </c>
      <c r="D394">
        <f>'5a - Savings Tracker'!D436</f>
        <v>0</v>
      </c>
      <c r="E394">
        <f>'5a - Savings Tracker'!E436</f>
        <v>0</v>
      </c>
      <c r="F394">
        <f>'5a - Savings Tracker'!F436</f>
        <v>0</v>
      </c>
      <c r="G394">
        <f>'5a - Savings Tracker'!G436</f>
        <v>0</v>
      </c>
      <c r="H394">
        <f>'5a - Savings Tracker'!H436</f>
        <v>0</v>
      </c>
      <c r="I394">
        <f>'5a - Savings Tracker'!J436</f>
        <v>0</v>
      </c>
      <c r="J394">
        <f>'5a - Savings Tracker'!K436</f>
        <v>0</v>
      </c>
      <c r="K394">
        <f>'5a - Savings Tracker'!L436</f>
        <v>0</v>
      </c>
      <c r="L394">
        <f>'5a - Savings Tracker'!M436</f>
        <v>0</v>
      </c>
      <c r="M394">
        <f>'5a - Savings Tracker'!N436</f>
        <v>0</v>
      </c>
      <c r="N394">
        <f>'5a - Savings Tracker'!O436</f>
        <v>0</v>
      </c>
      <c r="O394">
        <f>'5a - Savings Tracker'!P436</f>
        <v>0</v>
      </c>
      <c r="P394">
        <f>'5a - Savings Tracker'!Q436</f>
        <v>0</v>
      </c>
      <c r="Q394">
        <f>'5a - Savings Tracker'!R436</f>
        <v>0</v>
      </c>
      <c r="R394">
        <f>'5a - Savings Tracker'!S436</f>
        <v>0</v>
      </c>
      <c r="S394">
        <f>'5a - Savings Tracker'!T436</f>
        <v>0</v>
      </c>
      <c r="T394">
        <f>'5a - Savings Tracker'!U436</f>
        <v>0</v>
      </c>
      <c r="U394">
        <f>'5a - Savings Tracker'!V436</f>
        <v>0</v>
      </c>
      <c r="V394">
        <f>'5a - Savings Tracker'!W436</f>
        <v>0</v>
      </c>
      <c r="W394">
        <f>'5a - Savings Tracker'!X436</f>
        <v>0</v>
      </c>
      <c r="X394">
        <f>'5a - Savings Tracker'!Y436</f>
        <v>0</v>
      </c>
      <c r="Y394">
        <f>'5a - Savings Tracker'!Z436</f>
        <v>0</v>
      </c>
      <c r="Z394">
        <f>'5a - Savings Tracker'!AA436</f>
        <v>0</v>
      </c>
      <c r="AA394">
        <f>'5a - Savings Tracker'!AB436</f>
        <v>0</v>
      </c>
      <c r="AB394">
        <f>'5a - Savings Tracker'!AC436</f>
        <v>0</v>
      </c>
      <c r="AC394">
        <f>'5a - Savings Tracker'!AD436</f>
        <v>0</v>
      </c>
      <c r="AD394" t="str">
        <f>'5a - Savings Tracker'!AE436</f>
        <v/>
      </c>
      <c r="AE394" t="str">
        <f>'5a - Savings Tracker'!AF436</f>
        <v/>
      </c>
      <c r="AF394" t="str">
        <f>'5a - Savings Tracker'!AG436</f>
        <v/>
      </c>
      <c r="AG394" t="str">
        <f>'5a - Savings Tracker'!AH436</f>
        <v/>
      </c>
      <c r="AH394" t="str">
        <f>'5a - Savings Tracker'!AI436</f>
        <v/>
      </c>
      <c r="AI394" t="str">
        <f>'5a - Savings Tracker'!AJ436</f>
        <v/>
      </c>
      <c r="AJ394" t="str">
        <f>'5a - Savings Tracker'!AK436</f>
        <v/>
      </c>
      <c r="AK394" t="str">
        <f>'5a - Savings Tracker'!AL436</f>
        <v/>
      </c>
    </row>
    <row r="395" spans="1:37">
      <c r="A395">
        <f>'5a - Savings Tracker'!A437</f>
        <v>394</v>
      </c>
      <c r="B395" t="str">
        <f>'5a - Savings Tracker'!B437</f>
        <v>Swansea Bay UHB</v>
      </c>
      <c r="C395">
        <f>'5a - Savings Tracker'!C437</f>
        <v>0</v>
      </c>
      <c r="D395">
        <f>'5a - Savings Tracker'!D437</f>
        <v>0</v>
      </c>
      <c r="E395">
        <f>'5a - Savings Tracker'!E437</f>
        <v>0</v>
      </c>
      <c r="F395">
        <f>'5a - Savings Tracker'!F437</f>
        <v>0</v>
      </c>
      <c r="G395">
        <f>'5a - Savings Tracker'!G437</f>
        <v>0</v>
      </c>
      <c r="H395">
        <f>'5a - Savings Tracker'!H437</f>
        <v>0</v>
      </c>
      <c r="I395">
        <f>'5a - Savings Tracker'!J437</f>
        <v>0</v>
      </c>
      <c r="J395">
        <f>'5a - Savings Tracker'!K437</f>
        <v>0</v>
      </c>
      <c r="K395">
        <f>'5a - Savings Tracker'!L437</f>
        <v>0</v>
      </c>
      <c r="L395">
        <f>'5a - Savings Tracker'!M437</f>
        <v>0</v>
      </c>
      <c r="M395">
        <f>'5a - Savings Tracker'!N437</f>
        <v>0</v>
      </c>
      <c r="N395">
        <f>'5a - Savings Tracker'!O437</f>
        <v>0</v>
      </c>
      <c r="O395">
        <f>'5a - Savings Tracker'!P437</f>
        <v>0</v>
      </c>
      <c r="P395">
        <f>'5a - Savings Tracker'!Q437</f>
        <v>0</v>
      </c>
      <c r="Q395">
        <f>'5a - Savings Tracker'!R437</f>
        <v>0</v>
      </c>
      <c r="R395">
        <f>'5a - Savings Tracker'!S437</f>
        <v>0</v>
      </c>
      <c r="S395">
        <f>'5a - Savings Tracker'!T437</f>
        <v>0</v>
      </c>
      <c r="T395">
        <f>'5a - Savings Tracker'!U437</f>
        <v>0</v>
      </c>
      <c r="U395">
        <f>'5a - Savings Tracker'!V437</f>
        <v>0</v>
      </c>
      <c r="V395">
        <f>'5a - Savings Tracker'!W437</f>
        <v>0</v>
      </c>
      <c r="W395">
        <f>'5a - Savings Tracker'!X437</f>
        <v>0</v>
      </c>
      <c r="X395">
        <f>'5a - Savings Tracker'!Y437</f>
        <v>0</v>
      </c>
      <c r="Y395">
        <f>'5a - Savings Tracker'!Z437</f>
        <v>0</v>
      </c>
      <c r="Z395">
        <f>'5a - Savings Tracker'!AA437</f>
        <v>0</v>
      </c>
      <c r="AA395">
        <f>'5a - Savings Tracker'!AB437</f>
        <v>0</v>
      </c>
      <c r="AB395">
        <f>'5a - Savings Tracker'!AC437</f>
        <v>0</v>
      </c>
      <c r="AC395">
        <f>'5a - Savings Tracker'!AD437</f>
        <v>0</v>
      </c>
      <c r="AD395" t="str">
        <f>'5a - Savings Tracker'!AE437</f>
        <v/>
      </c>
      <c r="AE395" t="str">
        <f>'5a - Savings Tracker'!AF437</f>
        <v/>
      </c>
      <c r="AF395" t="str">
        <f>'5a - Savings Tracker'!AG437</f>
        <v/>
      </c>
      <c r="AG395" t="str">
        <f>'5a - Savings Tracker'!AH437</f>
        <v/>
      </c>
      <c r="AH395" t="str">
        <f>'5a - Savings Tracker'!AI437</f>
        <v/>
      </c>
      <c r="AI395" t="str">
        <f>'5a - Savings Tracker'!AJ437</f>
        <v/>
      </c>
      <c r="AJ395" t="str">
        <f>'5a - Savings Tracker'!AK437</f>
        <v/>
      </c>
      <c r="AK395" t="str">
        <f>'5a - Savings Tracker'!AL437</f>
        <v/>
      </c>
    </row>
    <row r="396" spans="1:37">
      <c r="A396">
        <f>'5a - Savings Tracker'!A438</f>
        <v>395</v>
      </c>
      <c r="B396" t="str">
        <f>'5a - Savings Tracker'!B438</f>
        <v>Swansea Bay UHB</v>
      </c>
      <c r="C396">
        <f>'5a - Savings Tracker'!C438</f>
        <v>0</v>
      </c>
      <c r="D396">
        <f>'5a - Savings Tracker'!D438</f>
        <v>0</v>
      </c>
      <c r="E396">
        <f>'5a - Savings Tracker'!E438</f>
        <v>0</v>
      </c>
      <c r="F396">
        <f>'5a - Savings Tracker'!F438</f>
        <v>0</v>
      </c>
      <c r="G396">
        <f>'5a - Savings Tracker'!G438</f>
        <v>0</v>
      </c>
      <c r="H396">
        <f>'5a - Savings Tracker'!H438</f>
        <v>0</v>
      </c>
      <c r="I396">
        <f>'5a - Savings Tracker'!J438</f>
        <v>0</v>
      </c>
      <c r="J396">
        <f>'5a - Savings Tracker'!K438</f>
        <v>0</v>
      </c>
      <c r="K396">
        <f>'5a - Savings Tracker'!L438</f>
        <v>0</v>
      </c>
      <c r="L396">
        <f>'5a - Savings Tracker'!M438</f>
        <v>0</v>
      </c>
      <c r="M396">
        <f>'5a - Savings Tracker'!N438</f>
        <v>0</v>
      </c>
      <c r="N396">
        <f>'5a - Savings Tracker'!O438</f>
        <v>0</v>
      </c>
      <c r="O396">
        <f>'5a - Savings Tracker'!P438</f>
        <v>0</v>
      </c>
      <c r="P396">
        <f>'5a - Savings Tracker'!Q438</f>
        <v>0</v>
      </c>
      <c r="Q396">
        <f>'5a - Savings Tracker'!R438</f>
        <v>0</v>
      </c>
      <c r="R396">
        <f>'5a - Savings Tracker'!S438</f>
        <v>0</v>
      </c>
      <c r="S396">
        <f>'5a - Savings Tracker'!T438</f>
        <v>0</v>
      </c>
      <c r="T396">
        <f>'5a - Savings Tracker'!U438</f>
        <v>0</v>
      </c>
      <c r="U396">
        <f>'5a - Savings Tracker'!V438</f>
        <v>0</v>
      </c>
      <c r="V396">
        <f>'5a - Savings Tracker'!W438</f>
        <v>0</v>
      </c>
      <c r="W396">
        <f>'5a - Savings Tracker'!X438</f>
        <v>0</v>
      </c>
      <c r="X396">
        <f>'5a - Savings Tracker'!Y438</f>
        <v>0</v>
      </c>
      <c r="Y396">
        <f>'5a - Savings Tracker'!Z438</f>
        <v>0</v>
      </c>
      <c r="Z396">
        <f>'5a - Savings Tracker'!AA438</f>
        <v>0</v>
      </c>
      <c r="AA396">
        <f>'5a - Savings Tracker'!AB438</f>
        <v>0</v>
      </c>
      <c r="AB396">
        <f>'5a - Savings Tracker'!AC438</f>
        <v>0</v>
      </c>
      <c r="AC396">
        <f>'5a - Savings Tracker'!AD438</f>
        <v>0</v>
      </c>
      <c r="AD396" t="str">
        <f>'5a - Savings Tracker'!AE438</f>
        <v/>
      </c>
      <c r="AE396" t="str">
        <f>'5a - Savings Tracker'!AF438</f>
        <v/>
      </c>
      <c r="AF396" t="str">
        <f>'5a - Savings Tracker'!AG438</f>
        <v/>
      </c>
      <c r="AG396" t="str">
        <f>'5a - Savings Tracker'!AH438</f>
        <v/>
      </c>
      <c r="AH396" t="str">
        <f>'5a - Savings Tracker'!AI438</f>
        <v/>
      </c>
      <c r="AI396" t="str">
        <f>'5a - Savings Tracker'!AJ438</f>
        <v/>
      </c>
      <c r="AJ396" t="str">
        <f>'5a - Savings Tracker'!AK438</f>
        <v/>
      </c>
      <c r="AK396" t="str">
        <f>'5a - Savings Tracker'!AL438</f>
        <v/>
      </c>
    </row>
    <row r="397" spans="1:37">
      <c r="A397">
        <f>'5a - Savings Tracker'!A439</f>
        <v>396</v>
      </c>
      <c r="B397" t="str">
        <f>'5a - Savings Tracker'!B439</f>
        <v>Swansea Bay UHB</v>
      </c>
      <c r="C397">
        <f>'5a - Savings Tracker'!C439</f>
        <v>0</v>
      </c>
      <c r="D397">
        <f>'5a - Savings Tracker'!D439</f>
        <v>0</v>
      </c>
      <c r="E397">
        <f>'5a - Savings Tracker'!E439</f>
        <v>0</v>
      </c>
      <c r="F397">
        <f>'5a - Savings Tracker'!F439</f>
        <v>0</v>
      </c>
      <c r="G397">
        <f>'5a - Savings Tracker'!G439</f>
        <v>0</v>
      </c>
      <c r="H397">
        <f>'5a - Savings Tracker'!H439</f>
        <v>0</v>
      </c>
      <c r="I397">
        <f>'5a - Savings Tracker'!J439</f>
        <v>0</v>
      </c>
      <c r="J397">
        <f>'5a - Savings Tracker'!K439</f>
        <v>0</v>
      </c>
      <c r="K397">
        <f>'5a - Savings Tracker'!L439</f>
        <v>0</v>
      </c>
      <c r="L397">
        <f>'5a - Savings Tracker'!M439</f>
        <v>0</v>
      </c>
      <c r="M397">
        <f>'5a - Savings Tracker'!N439</f>
        <v>0</v>
      </c>
      <c r="N397">
        <f>'5a - Savings Tracker'!O439</f>
        <v>0</v>
      </c>
      <c r="O397">
        <f>'5a - Savings Tracker'!P439</f>
        <v>0</v>
      </c>
      <c r="P397">
        <f>'5a - Savings Tracker'!Q439</f>
        <v>0</v>
      </c>
      <c r="Q397">
        <f>'5a - Savings Tracker'!R439</f>
        <v>0</v>
      </c>
      <c r="R397">
        <f>'5a - Savings Tracker'!S439</f>
        <v>0</v>
      </c>
      <c r="S397">
        <f>'5a - Savings Tracker'!T439</f>
        <v>0</v>
      </c>
      <c r="T397">
        <f>'5a - Savings Tracker'!U439</f>
        <v>0</v>
      </c>
      <c r="U397">
        <f>'5a - Savings Tracker'!V439</f>
        <v>0</v>
      </c>
      <c r="V397">
        <f>'5a - Savings Tracker'!W439</f>
        <v>0</v>
      </c>
      <c r="W397">
        <f>'5a - Savings Tracker'!X439</f>
        <v>0</v>
      </c>
      <c r="X397">
        <f>'5a - Savings Tracker'!Y439</f>
        <v>0</v>
      </c>
      <c r="Y397">
        <f>'5a - Savings Tracker'!Z439</f>
        <v>0</v>
      </c>
      <c r="Z397">
        <f>'5a - Savings Tracker'!AA439</f>
        <v>0</v>
      </c>
      <c r="AA397">
        <f>'5a - Savings Tracker'!AB439</f>
        <v>0</v>
      </c>
      <c r="AB397">
        <f>'5a - Savings Tracker'!AC439</f>
        <v>0</v>
      </c>
      <c r="AC397">
        <f>'5a - Savings Tracker'!AD439</f>
        <v>0</v>
      </c>
      <c r="AD397" t="str">
        <f>'5a - Savings Tracker'!AE439</f>
        <v/>
      </c>
      <c r="AE397" t="str">
        <f>'5a - Savings Tracker'!AF439</f>
        <v/>
      </c>
      <c r="AF397" t="str">
        <f>'5a - Savings Tracker'!AG439</f>
        <v/>
      </c>
      <c r="AG397" t="str">
        <f>'5a - Savings Tracker'!AH439</f>
        <v/>
      </c>
      <c r="AH397" t="str">
        <f>'5a - Savings Tracker'!AI439</f>
        <v/>
      </c>
      <c r="AI397" t="str">
        <f>'5a - Savings Tracker'!AJ439</f>
        <v/>
      </c>
      <c r="AJ397" t="str">
        <f>'5a - Savings Tracker'!AK439</f>
        <v/>
      </c>
      <c r="AK397" t="str">
        <f>'5a - Savings Tracker'!AL439</f>
        <v/>
      </c>
    </row>
    <row r="398" spans="1:37">
      <c r="A398">
        <f>'5a - Savings Tracker'!A440</f>
        <v>397</v>
      </c>
      <c r="B398" t="str">
        <f>'5a - Savings Tracker'!B440</f>
        <v>Swansea Bay UHB</v>
      </c>
      <c r="C398">
        <f>'5a - Savings Tracker'!C440</f>
        <v>0</v>
      </c>
      <c r="D398">
        <f>'5a - Savings Tracker'!D440</f>
        <v>0</v>
      </c>
      <c r="E398">
        <f>'5a - Savings Tracker'!E440</f>
        <v>0</v>
      </c>
      <c r="F398">
        <f>'5a - Savings Tracker'!F440</f>
        <v>0</v>
      </c>
      <c r="G398">
        <f>'5a - Savings Tracker'!G440</f>
        <v>0</v>
      </c>
      <c r="H398">
        <f>'5a - Savings Tracker'!H440</f>
        <v>0</v>
      </c>
      <c r="I398">
        <f>'5a - Savings Tracker'!J440</f>
        <v>0</v>
      </c>
      <c r="J398">
        <f>'5a - Savings Tracker'!K440</f>
        <v>0</v>
      </c>
      <c r="K398">
        <f>'5a - Savings Tracker'!L440</f>
        <v>0</v>
      </c>
      <c r="L398">
        <f>'5a - Savings Tracker'!M440</f>
        <v>0</v>
      </c>
      <c r="M398">
        <f>'5a - Savings Tracker'!N440</f>
        <v>0</v>
      </c>
      <c r="N398">
        <f>'5a - Savings Tracker'!O440</f>
        <v>0</v>
      </c>
      <c r="O398">
        <f>'5a - Savings Tracker'!P440</f>
        <v>0</v>
      </c>
      <c r="P398">
        <f>'5a - Savings Tracker'!Q440</f>
        <v>0</v>
      </c>
      <c r="Q398">
        <f>'5a - Savings Tracker'!R440</f>
        <v>0</v>
      </c>
      <c r="R398">
        <f>'5a - Savings Tracker'!S440</f>
        <v>0</v>
      </c>
      <c r="S398">
        <f>'5a - Savings Tracker'!T440</f>
        <v>0</v>
      </c>
      <c r="T398">
        <f>'5a - Savings Tracker'!U440</f>
        <v>0</v>
      </c>
      <c r="U398">
        <f>'5a - Savings Tracker'!V440</f>
        <v>0</v>
      </c>
      <c r="V398">
        <f>'5a - Savings Tracker'!W440</f>
        <v>0</v>
      </c>
      <c r="W398">
        <f>'5a - Savings Tracker'!X440</f>
        <v>0</v>
      </c>
      <c r="X398">
        <f>'5a - Savings Tracker'!Y440</f>
        <v>0</v>
      </c>
      <c r="Y398">
        <f>'5a - Savings Tracker'!Z440</f>
        <v>0</v>
      </c>
      <c r="Z398">
        <f>'5a - Savings Tracker'!AA440</f>
        <v>0</v>
      </c>
      <c r="AA398">
        <f>'5a - Savings Tracker'!AB440</f>
        <v>0</v>
      </c>
      <c r="AB398">
        <f>'5a - Savings Tracker'!AC440</f>
        <v>0</v>
      </c>
      <c r="AC398">
        <f>'5a - Savings Tracker'!AD440</f>
        <v>0</v>
      </c>
      <c r="AD398" t="str">
        <f>'5a - Savings Tracker'!AE440</f>
        <v/>
      </c>
      <c r="AE398" t="str">
        <f>'5a - Savings Tracker'!AF440</f>
        <v/>
      </c>
      <c r="AF398" t="str">
        <f>'5a - Savings Tracker'!AG440</f>
        <v/>
      </c>
      <c r="AG398" t="str">
        <f>'5a - Savings Tracker'!AH440</f>
        <v/>
      </c>
      <c r="AH398" t="str">
        <f>'5a - Savings Tracker'!AI440</f>
        <v/>
      </c>
      <c r="AI398" t="str">
        <f>'5a - Savings Tracker'!AJ440</f>
        <v/>
      </c>
      <c r="AJ398" t="str">
        <f>'5a - Savings Tracker'!AK440</f>
        <v/>
      </c>
      <c r="AK398" t="str">
        <f>'5a - Savings Tracker'!AL440</f>
        <v/>
      </c>
    </row>
    <row r="399" spans="1:37">
      <c r="A399">
        <f>'5a - Savings Tracker'!A441</f>
        <v>398</v>
      </c>
      <c r="B399" t="str">
        <f>'5a - Savings Tracker'!B441</f>
        <v>Swansea Bay UHB</v>
      </c>
      <c r="C399">
        <f>'5a - Savings Tracker'!C441</f>
        <v>0</v>
      </c>
      <c r="D399">
        <f>'5a - Savings Tracker'!D441</f>
        <v>0</v>
      </c>
      <c r="E399">
        <f>'5a - Savings Tracker'!E441</f>
        <v>0</v>
      </c>
      <c r="F399">
        <f>'5a - Savings Tracker'!F441</f>
        <v>0</v>
      </c>
      <c r="G399">
        <f>'5a - Savings Tracker'!G441</f>
        <v>0</v>
      </c>
      <c r="H399">
        <f>'5a - Savings Tracker'!H441</f>
        <v>0</v>
      </c>
      <c r="I399">
        <f>'5a - Savings Tracker'!J441</f>
        <v>0</v>
      </c>
      <c r="J399">
        <f>'5a - Savings Tracker'!K441</f>
        <v>0</v>
      </c>
      <c r="K399">
        <f>'5a - Savings Tracker'!L441</f>
        <v>0</v>
      </c>
      <c r="L399">
        <f>'5a - Savings Tracker'!M441</f>
        <v>0</v>
      </c>
      <c r="M399">
        <f>'5a - Savings Tracker'!N441</f>
        <v>0</v>
      </c>
      <c r="N399">
        <f>'5a - Savings Tracker'!O441</f>
        <v>0</v>
      </c>
      <c r="O399">
        <f>'5a - Savings Tracker'!P441</f>
        <v>0</v>
      </c>
      <c r="P399">
        <f>'5a - Savings Tracker'!Q441</f>
        <v>0</v>
      </c>
      <c r="Q399">
        <f>'5a - Savings Tracker'!R441</f>
        <v>0</v>
      </c>
      <c r="R399">
        <f>'5a - Savings Tracker'!S441</f>
        <v>0</v>
      </c>
      <c r="S399">
        <f>'5a - Savings Tracker'!T441</f>
        <v>0</v>
      </c>
      <c r="T399">
        <f>'5a - Savings Tracker'!U441</f>
        <v>0</v>
      </c>
      <c r="U399">
        <f>'5a - Savings Tracker'!V441</f>
        <v>0</v>
      </c>
      <c r="V399">
        <f>'5a - Savings Tracker'!W441</f>
        <v>0</v>
      </c>
      <c r="W399">
        <f>'5a - Savings Tracker'!X441</f>
        <v>0</v>
      </c>
      <c r="X399">
        <f>'5a - Savings Tracker'!Y441</f>
        <v>0</v>
      </c>
      <c r="Y399">
        <f>'5a - Savings Tracker'!Z441</f>
        <v>0</v>
      </c>
      <c r="Z399">
        <f>'5a - Savings Tracker'!AA441</f>
        <v>0</v>
      </c>
      <c r="AA399">
        <f>'5a - Savings Tracker'!AB441</f>
        <v>0</v>
      </c>
      <c r="AB399">
        <f>'5a - Savings Tracker'!AC441</f>
        <v>0</v>
      </c>
      <c r="AC399">
        <f>'5a - Savings Tracker'!AD441</f>
        <v>0</v>
      </c>
      <c r="AD399" t="str">
        <f>'5a - Savings Tracker'!AE441</f>
        <v/>
      </c>
      <c r="AE399" t="str">
        <f>'5a - Savings Tracker'!AF441</f>
        <v/>
      </c>
      <c r="AF399" t="str">
        <f>'5a - Savings Tracker'!AG441</f>
        <v/>
      </c>
      <c r="AG399" t="str">
        <f>'5a - Savings Tracker'!AH441</f>
        <v/>
      </c>
      <c r="AH399" t="str">
        <f>'5a - Savings Tracker'!AI441</f>
        <v/>
      </c>
      <c r="AI399" t="str">
        <f>'5a - Savings Tracker'!AJ441</f>
        <v/>
      </c>
      <c r="AJ399" t="str">
        <f>'5a - Savings Tracker'!AK441</f>
        <v/>
      </c>
      <c r="AK399" t="str">
        <f>'5a - Savings Tracker'!AL441</f>
        <v/>
      </c>
    </row>
    <row r="400" spans="1:37">
      <c r="A400">
        <f>'5a - Savings Tracker'!A442</f>
        <v>399</v>
      </c>
      <c r="B400" t="str">
        <f>'5a - Savings Tracker'!B442</f>
        <v>Swansea Bay UHB</v>
      </c>
      <c r="C400">
        <f>'5a - Savings Tracker'!C442</f>
        <v>0</v>
      </c>
      <c r="D400">
        <f>'5a - Savings Tracker'!D442</f>
        <v>0</v>
      </c>
      <c r="E400">
        <f>'5a - Savings Tracker'!E442</f>
        <v>0</v>
      </c>
      <c r="F400">
        <f>'5a - Savings Tracker'!F442</f>
        <v>0</v>
      </c>
      <c r="G400">
        <f>'5a - Savings Tracker'!G442</f>
        <v>0</v>
      </c>
      <c r="H400">
        <f>'5a - Savings Tracker'!H442</f>
        <v>0</v>
      </c>
      <c r="I400">
        <f>'5a - Savings Tracker'!J442</f>
        <v>0</v>
      </c>
      <c r="J400">
        <f>'5a - Savings Tracker'!K442</f>
        <v>0</v>
      </c>
      <c r="K400">
        <f>'5a - Savings Tracker'!L442</f>
        <v>0</v>
      </c>
      <c r="L400">
        <f>'5a - Savings Tracker'!M442</f>
        <v>0</v>
      </c>
      <c r="M400">
        <f>'5a - Savings Tracker'!N442</f>
        <v>0</v>
      </c>
      <c r="N400">
        <f>'5a - Savings Tracker'!O442</f>
        <v>0</v>
      </c>
      <c r="O400">
        <f>'5a - Savings Tracker'!P442</f>
        <v>0</v>
      </c>
      <c r="P400">
        <f>'5a - Savings Tracker'!Q442</f>
        <v>0</v>
      </c>
      <c r="Q400">
        <f>'5a - Savings Tracker'!R442</f>
        <v>0</v>
      </c>
      <c r="R400">
        <f>'5a - Savings Tracker'!S442</f>
        <v>0</v>
      </c>
      <c r="S400">
        <f>'5a - Savings Tracker'!T442</f>
        <v>0</v>
      </c>
      <c r="T400">
        <f>'5a - Savings Tracker'!U442</f>
        <v>0</v>
      </c>
      <c r="U400">
        <f>'5a - Savings Tracker'!V442</f>
        <v>0</v>
      </c>
      <c r="V400">
        <f>'5a - Savings Tracker'!W442</f>
        <v>0</v>
      </c>
      <c r="W400">
        <f>'5a - Savings Tracker'!X442</f>
        <v>0</v>
      </c>
      <c r="X400">
        <f>'5a - Savings Tracker'!Y442</f>
        <v>0</v>
      </c>
      <c r="Y400">
        <f>'5a - Savings Tracker'!Z442</f>
        <v>0</v>
      </c>
      <c r="Z400">
        <f>'5a - Savings Tracker'!AA442</f>
        <v>0</v>
      </c>
      <c r="AA400">
        <f>'5a - Savings Tracker'!AB442</f>
        <v>0</v>
      </c>
      <c r="AB400">
        <f>'5a - Savings Tracker'!AC442</f>
        <v>0</v>
      </c>
      <c r="AC400">
        <f>'5a - Savings Tracker'!AD442</f>
        <v>0</v>
      </c>
      <c r="AD400" t="str">
        <f>'5a - Savings Tracker'!AE442</f>
        <v/>
      </c>
      <c r="AE400" t="str">
        <f>'5a - Savings Tracker'!AF442</f>
        <v/>
      </c>
      <c r="AF400" t="str">
        <f>'5a - Savings Tracker'!AG442</f>
        <v/>
      </c>
      <c r="AG400" t="str">
        <f>'5a - Savings Tracker'!AH442</f>
        <v/>
      </c>
      <c r="AH400" t="str">
        <f>'5a - Savings Tracker'!AI442</f>
        <v/>
      </c>
      <c r="AI400" t="str">
        <f>'5a - Savings Tracker'!AJ442</f>
        <v/>
      </c>
      <c r="AJ400" t="str">
        <f>'5a - Savings Tracker'!AK442</f>
        <v/>
      </c>
      <c r="AK400" t="str">
        <f>'5a - Savings Tracker'!AL442</f>
        <v/>
      </c>
    </row>
    <row r="401" spans="1:37">
      <c r="A401">
        <f>'5a - Savings Tracker'!A443</f>
        <v>400</v>
      </c>
      <c r="B401" t="str">
        <f>'5a - Savings Tracker'!B443</f>
        <v>Swansea Bay UHB</v>
      </c>
      <c r="C401">
        <f>'5a - Savings Tracker'!C443</f>
        <v>0</v>
      </c>
      <c r="D401">
        <f>'5a - Savings Tracker'!D443</f>
        <v>0</v>
      </c>
      <c r="E401">
        <f>'5a - Savings Tracker'!E443</f>
        <v>0</v>
      </c>
      <c r="F401">
        <f>'5a - Savings Tracker'!F443</f>
        <v>0</v>
      </c>
      <c r="G401">
        <f>'5a - Savings Tracker'!G443</f>
        <v>0</v>
      </c>
      <c r="H401">
        <f>'5a - Savings Tracker'!H443</f>
        <v>0</v>
      </c>
      <c r="I401">
        <f>'5a - Savings Tracker'!J443</f>
        <v>0</v>
      </c>
      <c r="J401">
        <f>'5a - Savings Tracker'!K443</f>
        <v>0</v>
      </c>
      <c r="K401">
        <f>'5a - Savings Tracker'!L443</f>
        <v>0</v>
      </c>
      <c r="L401">
        <f>'5a - Savings Tracker'!M443</f>
        <v>0</v>
      </c>
      <c r="M401">
        <f>'5a - Savings Tracker'!N443</f>
        <v>0</v>
      </c>
      <c r="N401">
        <f>'5a - Savings Tracker'!O443</f>
        <v>0</v>
      </c>
      <c r="O401">
        <f>'5a - Savings Tracker'!P443</f>
        <v>0</v>
      </c>
      <c r="P401">
        <f>'5a - Savings Tracker'!Q443</f>
        <v>0</v>
      </c>
      <c r="Q401">
        <f>'5a - Savings Tracker'!R443</f>
        <v>0</v>
      </c>
      <c r="R401">
        <f>'5a - Savings Tracker'!S443</f>
        <v>0</v>
      </c>
      <c r="S401">
        <f>'5a - Savings Tracker'!T443</f>
        <v>0</v>
      </c>
      <c r="T401">
        <f>'5a - Savings Tracker'!U443</f>
        <v>0</v>
      </c>
      <c r="U401">
        <f>'5a - Savings Tracker'!V443</f>
        <v>0</v>
      </c>
      <c r="V401">
        <f>'5a - Savings Tracker'!W443</f>
        <v>0</v>
      </c>
      <c r="W401">
        <f>'5a - Savings Tracker'!X443</f>
        <v>0</v>
      </c>
      <c r="X401">
        <f>'5a - Savings Tracker'!Y443</f>
        <v>0</v>
      </c>
      <c r="Y401">
        <f>'5a - Savings Tracker'!Z443</f>
        <v>0</v>
      </c>
      <c r="Z401">
        <f>'5a - Savings Tracker'!AA443</f>
        <v>0</v>
      </c>
      <c r="AA401">
        <f>'5a - Savings Tracker'!AB443</f>
        <v>0</v>
      </c>
      <c r="AB401">
        <f>'5a - Savings Tracker'!AC443</f>
        <v>0</v>
      </c>
      <c r="AC401">
        <f>'5a - Savings Tracker'!AD443</f>
        <v>0</v>
      </c>
      <c r="AD401" t="str">
        <f>'5a - Savings Tracker'!AE443</f>
        <v/>
      </c>
      <c r="AE401" t="str">
        <f>'5a - Savings Tracker'!AF443</f>
        <v/>
      </c>
      <c r="AF401" t="str">
        <f>'5a - Savings Tracker'!AG443</f>
        <v/>
      </c>
      <c r="AG401" t="str">
        <f>'5a - Savings Tracker'!AH443</f>
        <v/>
      </c>
      <c r="AH401" t="str">
        <f>'5a - Savings Tracker'!AI443</f>
        <v/>
      </c>
      <c r="AI401" t="str">
        <f>'5a - Savings Tracker'!AJ443</f>
        <v/>
      </c>
      <c r="AJ401" t="str">
        <f>'5a - Savings Tracker'!AK443</f>
        <v/>
      </c>
      <c r="AK401" t="str">
        <f>'5a - Savings Tracker'!AL443</f>
        <v/>
      </c>
    </row>
    <row r="402" spans="1:37">
      <c r="A402">
        <f>'5a - Savings Tracker'!A444</f>
        <v>401</v>
      </c>
      <c r="B402" t="str">
        <f>'5a - Savings Tracker'!B444</f>
        <v>Swansea Bay UHB</v>
      </c>
      <c r="C402">
        <f>'5a - Savings Tracker'!C444</f>
        <v>0</v>
      </c>
      <c r="D402">
        <f>'5a - Savings Tracker'!D444</f>
        <v>0</v>
      </c>
      <c r="E402">
        <f>'5a - Savings Tracker'!E444</f>
        <v>0</v>
      </c>
      <c r="F402">
        <f>'5a - Savings Tracker'!F444</f>
        <v>0</v>
      </c>
      <c r="G402">
        <f>'5a - Savings Tracker'!G444</f>
        <v>0</v>
      </c>
      <c r="H402">
        <f>'5a - Savings Tracker'!H444</f>
        <v>0</v>
      </c>
      <c r="I402">
        <f>'5a - Savings Tracker'!J444</f>
        <v>0</v>
      </c>
      <c r="J402">
        <f>'5a - Savings Tracker'!K444</f>
        <v>0</v>
      </c>
      <c r="K402">
        <f>'5a - Savings Tracker'!L444</f>
        <v>0</v>
      </c>
      <c r="L402">
        <f>'5a - Savings Tracker'!M444</f>
        <v>0</v>
      </c>
      <c r="M402">
        <f>'5a - Savings Tracker'!N444</f>
        <v>0</v>
      </c>
      <c r="N402">
        <f>'5a - Savings Tracker'!O444</f>
        <v>0</v>
      </c>
      <c r="O402">
        <f>'5a - Savings Tracker'!P444</f>
        <v>0</v>
      </c>
      <c r="P402">
        <f>'5a - Savings Tracker'!Q444</f>
        <v>0</v>
      </c>
      <c r="Q402">
        <f>'5a - Savings Tracker'!R444</f>
        <v>0</v>
      </c>
      <c r="R402">
        <f>'5a - Savings Tracker'!S444</f>
        <v>0</v>
      </c>
      <c r="S402">
        <f>'5a - Savings Tracker'!T444</f>
        <v>0</v>
      </c>
      <c r="T402">
        <f>'5a - Savings Tracker'!U444</f>
        <v>0</v>
      </c>
      <c r="U402">
        <f>'5a - Savings Tracker'!V444</f>
        <v>0</v>
      </c>
      <c r="V402">
        <f>'5a - Savings Tracker'!W444</f>
        <v>0</v>
      </c>
      <c r="W402">
        <f>'5a - Savings Tracker'!X444</f>
        <v>0</v>
      </c>
      <c r="X402">
        <f>'5a - Savings Tracker'!Y444</f>
        <v>0</v>
      </c>
      <c r="Y402">
        <f>'5a - Savings Tracker'!Z444</f>
        <v>0</v>
      </c>
      <c r="Z402">
        <f>'5a - Savings Tracker'!AA444</f>
        <v>0</v>
      </c>
      <c r="AA402">
        <f>'5a - Savings Tracker'!AB444</f>
        <v>0</v>
      </c>
      <c r="AB402">
        <f>'5a - Savings Tracker'!AC444</f>
        <v>0</v>
      </c>
      <c r="AC402">
        <f>'5a - Savings Tracker'!AD444</f>
        <v>0</v>
      </c>
      <c r="AD402" t="str">
        <f>'5a - Savings Tracker'!AE444</f>
        <v/>
      </c>
      <c r="AE402" t="str">
        <f>'5a - Savings Tracker'!AF444</f>
        <v/>
      </c>
      <c r="AF402" t="str">
        <f>'5a - Savings Tracker'!AG444</f>
        <v/>
      </c>
      <c r="AG402" t="str">
        <f>'5a - Savings Tracker'!AH444</f>
        <v/>
      </c>
      <c r="AH402" t="str">
        <f>'5a - Savings Tracker'!AI444</f>
        <v/>
      </c>
      <c r="AI402" t="str">
        <f>'5a - Savings Tracker'!AJ444</f>
        <v/>
      </c>
      <c r="AJ402" t="str">
        <f>'5a - Savings Tracker'!AK444</f>
        <v/>
      </c>
      <c r="AK402" t="str">
        <f>'5a - Savings Tracker'!AL444</f>
        <v/>
      </c>
    </row>
    <row r="403" spans="1:37">
      <c r="A403">
        <f>'5a - Savings Tracker'!A445</f>
        <v>402</v>
      </c>
      <c r="B403" t="str">
        <f>'5a - Savings Tracker'!B445</f>
        <v>Swansea Bay UHB</v>
      </c>
      <c r="C403">
        <f>'5a - Savings Tracker'!C445</f>
        <v>0</v>
      </c>
      <c r="D403">
        <f>'5a - Savings Tracker'!D445</f>
        <v>0</v>
      </c>
      <c r="E403">
        <f>'5a - Savings Tracker'!E445</f>
        <v>0</v>
      </c>
      <c r="F403">
        <f>'5a - Savings Tracker'!F445</f>
        <v>0</v>
      </c>
      <c r="G403">
        <f>'5a - Savings Tracker'!G445</f>
        <v>0</v>
      </c>
      <c r="H403">
        <f>'5a - Savings Tracker'!H445</f>
        <v>0</v>
      </c>
      <c r="I403">
        <f>'5a - Savings Tracker'!J445</f>
        <v>0</v>
      </c>
      <c r="J403">
        <f>'5a - Savings Tracker'!K445</f>
        <v>0</v>
      </c>
      <c r="K403">
        <f>'5a - Savings Tracker'!L445</f>
        <v>0</v>
      </c>
      <c r="L403">
        <f>'5a - Savings Tracker'!M445</f>
        <v>0</v>
      </c>
      <c r="M403">
        <f>'5a - Savings Tracker'!N445</f>
        <v>0</v>
      </c>
      <c r="N403">
        <f>'5a - Savings Tracker'!O445</f>
        <v>0</v>
      </c>
      <c r="O403">
        <f>'5a - Savings Tracker'!P445</f>
        <v>0</v>
      </c>
      <c r="P403">
        <f>'5a - Savings Tracker'!Q445</f>
        <v>0</v>
      </c>
      <c r="Q403">
        <f>'5a - Savings Tracker'!R445</f>
        <v>0</v>
      </c>
      <c r="R403">
        <f>'5a - Savings Tracker'!S445</f>
        <v>0</v>
      </c>
      <c r="S403">
        <f>'5a - Savings Tracker'!T445</f>
        <v>0</v>
      </c>
      <c r="T403">
        <f>'5a - Savings Tracker'!U445</f>
        <v>0</v>
      </c>
      <c r="U403">
        <f>'5a - Savings Tracker'!V445</f>
        <v>0</v>
      </c>
      <c r="V403">
        <f>'5a - Savings Tracker'!W445</f>
        <v>0</v>
      </c>
      <c r="W403">
        <f>'5a - Savings Tracker'!X445</f>
        <v>0</v>
      </c>
      <c r="X403">
        <f>'5a - Savings Tracker'!Y445</f>
        <v>0</v>
      </c>
      <c r="Y403">
        <f>'5a - Savings Tracker'!Z445</f>
        <v>0</v>
      </c>
      <c r="Z403">
        <f>'5a - Savings Tracker'!AA445</f>
        <v>0</v>
      </c>
      <c r="AA403">
        <f>'5a - Savings Tracker'!AB445</f>
        <v>0</v>
      </c>
      <c r="AB403">
        <f>'5a - Savings Tracker'!AC445</f>
        <v>0</v>
      </c>
      <c r="AC403">
        <f>'5a - Savings Tracker'!AD445</f>
        <v>0</v>
      </c>
      <c r="AD403" t="str">
        <f>'5a - Savings Tracker'!AE445</f>
        <v/>
      </c>
      <c r="AE403" t="str">
        <f>'5a - Savings Tracker'!AF445</f>
        <v/>
      </c>
      <c r="AF403" t="str">
        <f>'5a - Savings Tracker'!AG445</f>
        <v/>
      </c>
      <c r="AG403" t="str">
        <f>'5a - Savings Tracker'!AH445</f>
        <v/>
      </c>
      <c r="AH403" t="str">
        <f>'5a - Savings Tracker'!AI445</f>
        <v/>
      </c>
      <c r="AI403" t="str">
        <f>'5a - Savings Tracker'!AJ445</f>
        <v/>
      </c>
      <c r="AJ403" t="str">
        <f>'5a - Savings Tracker'!AK445</f>
        <v/>
      </c>
      <c r="AK403" t="str">
        <f>'5a - Savings Tracker'!AL445</f>
        <v/>
      </c>
    </row>
    <row r="404" spans="1:37">
      <c r="A404">
        <f>'5a - Savings Tracker'!A446</f>
        <v>403</v>
      </c>
      <c r="B404" t="str">
        <f>'5a - Savings Tracker'!B446</f>
        <v>Swansea Bay UHB</v>
      </c>
      <c r="C404">
        <f>'5a - Savings Tracker'!C446</f>
        <v>0</v>
      </c>
      <c r="D404">
        <f>'5a - Savings Tracker'!D446</f>
        <v>0</v>
      </c>
      <c r="E404">
        <f>'5a - Savings Tracker'!E446</f>
        <v>0</v>
      </c>
      <c r="F404">
        <f>'5a - Savings Tracker'!F446</f>
        <v>0</v>
      </c>
      <c r="G404">
        <f>'5a - Savings Tracker'!G446</f>
        <v>0</v>
      </c>
      <c r="H404">
        <f>'5a - Savings Tracker'!H446</f>
        <v>0</v>
      </c>
      <c r="I404">
        <f>'5a - Savings Tracker'!J446</f>
        <v>0</v>
      </c>
      <c r="J404">
        <f>'5a - Savings Tracker'!K446</f>
        <v>0</v>
      </c>
      <c r="K404">
        <f>'5a - Savings Tracker'!L446</f>
        <v>0</v>
      </c>
      <c r="L404">
        <f>'5a - Savings Tracker'!M446</f>
        <v>0</v>
      </c>
      <c r="M404">
        <f>'5a - Savings Tracker'!N446</f>
        <v>0</v>
      </c>
      <c r="N404">
        <f>'5a - Savings Tracker'!O446</f>
        <v>0</v>
      </c>
      <c r="O404">
        <f>'5a - Savings Tracker'!P446</f>
        <v>0</v>
      </c>
      <c r="P404">
        <f>'5a - Savings Tracker'!Q446</f>
        <v>0</v>
      </c>
      <c r="Q404">
        <f>'5a - Savings Tracker'!R446</f>
        <v>0</v>
      </c>
      <c r="R404">
        <f>'5a - Savings Tracker'!S446</f>
        <v>0</v>
      </c>
      <c r="S404">
        <f>'5a - Savings Tracker'!T446</f>
        <v>0</v>
      </c>
      <c r="T404">
        <f>'5a - Savings Tracker'!U446</f>
        <v>0</v>
      </c>
      <c r="U404">
        <f>'5a - Savings Tracker'!V446</f>
        <v>0</v>
      </c>
      <c r="V404">
        <f>'5a - Savings Tracker'!W446</f>
        <v>0</v>
      </c>
      <c r="W404">
        <f>'5a - Savings Tracker'!X446</f>
        <v>0</v>
      </c>
      <c r="X404">
        <f>'5a - Savings Tracker'!Y446</f>
        <v>0</v>
      </c>
      <c r="Y404">
        <f>'5a - Savings Tracker'!Z446</f>
        <v>0</v>
      </c>
      <c r="Z404">
        <f>'5a - Savings Tracker'!AA446</f>
        <v>0</v>
      </c>
      <c r="AA404">
        <f>'5a - Savings Tracker'!AB446</f>
        <v>0</v>
      </c>
      <c r="AB404">
        <f>'5a - Savings Tracker'!AC446</f>
        <v>0</v>
      </c>
      <c r="AC404">
        <f>'5a - Savings Tracker'!AD446</f>
        <v>0</v>
      </c>
      <c r="AD404" t="str">
        <f>'5a - Savings Tracker'!AE446</f>
        <v/>
      </c>
      <c r="AE404" t="str">
        <f>'5a - Savings Tracker'!AF446</f>
        <v/>
      </c>
      <c r="AF404" t="str">
        <f>'5a - Savings Tracker'!AG446</f>
        <v/>
      </c>
      <c r="AG404" t="str">
        <f>'5a - Savings Tracker'!AH446</f>
        <v/>
      </c>
      <c r="AH404" t="str">
        <f>'5a - Savings Tracker'!AI446</f>
        <v/>
      </c>
      <c r="AI404" t="str">
        <f>'5a - Savings Tracker'!AJ446</f>
        <v/>
      </c>
      <c r="AJ404" t="str">
        <f>'5a - Savings Tracker'!AK446</f>
        <v/>
      </c>
      <c r="AK404" t="str">
        <f>'5a - Savings Tracker'!AL446</f>
        <v/>
      </c>
    </row>
    <row r="405" spans="1:37">
      <c r="A405">
        <f>'5a - Savings Tracker'!A447</f>
        <v>404</v>
      </c>
      <c r="B405" t="str">
        <f>'5a - Savings Tracker'!B447</f>
        <v>Swansea Bay UHB</v>
      </c>
      <c r="C405">
        <f>'5a - Savings Tracker'!C447</f>
        <v>0</v>
      </c>
      <c r="D405">
        <f>'5a - Savings Tracker'!D447</f>
        <v>0</v>
      </c>
      <c r="E405">
        <f>'5a - Savings Tracker'!E447</f>
        <v>0</v>
      </c>
      <c r="F405">
        <f>'5a - Savings Tracker'!F447</f>
        <v>0</v>
      </c>
      <c r="G405">
        <f>'5a - Savings Tracker'!G447</f>
        <v>0</v>
      </c>
      <c r="H405">
        <f>'5a - Savings Tracker'!H447</f>
        <v>0</v>
      </c>
      <c r="I405">
        <f>'5a - Savings Tracker'!J447</f>
        <v>0</v>
      </c>
      <c r="J405">
        <f>'5a - Savings Tracker'!K447</f>
        <v>0</v>
      </c>
      <c r="K405">
        <f>'5a - Savings Tracker'!L447</f>
        <v>0</v>
      </c>
      <c r="L405">
        <f>'5a - Savings Tracker'!M447</f>
        <v>0</v>
      </c>
      <c r="M405">
        <f>'5a - Savings Tracker'!N447</f>
        <v>0</v>
      </c>
      <c r="N405">
        <f>'5a - Savings Tracker'!O447</f>
        <v>0</v>
      </c>
      <c r="O405">
        <f>'5a - Savings Tracker'!P447</f>
        <v>0</v>
      </c>
      <c r="P405">
        <f>'5a - Savings Tracker'!Q447</f>
        <v>0</v>
      </c>
      <c r="Q405">
        <f>'5a - Savings Tracker'!R447</f>
        <v>0</v>
      </c>
      <c r="R405">
        <f>'5a - Savings Tracker'!S447</f>
        <v>0</v>
      </c>
      <c r="S405">
        <f>'5a - Savings Tracker'!T447</f>
        <v>0</v>
      </c>
      <c r="T405">
        <f>'5a - Savings Tracker'!U447</f>
        <v>0</v>
      </c>
      <c r="U405">
        <f>'5a - Savings Tracker'!V447</f>
        <v>0</v>
      </c>
      <c r="V405">
        <f>'5a - Savings Tracker'!W447</f>
        <v>0</v>
      </c>
      <c r="W405">
        <f>'5a - Savings Tracker'!X447</f>
        <v>0</v>
      </c>
      <c r="X405">
        <f>'5a - Savings Tracker'!Y447</f>
        <v>0</v>
      </c>
      <c r="Y405">
        <f>'5a - Savings Tracker'!Z447</f>
        <v>0</v>
      </c>
      <c r="Z405">
        <f>'5a - Savings Tracker'!AA447</f>
        <v>0</v>
      </c>
      <c r="AA405">
        <f>'5a - Savings Tracker'!AB447</f>
        <v>0</v>
      </c>
      <c r="AB405">
        <f>'5a - Savings Tracker'!AC447</f>
        <v>0</v>
      </c>
      <c r="AC405">
        <f>'5a - Savings Tracker'!AD447</f>
        <v>0</v>
      </c>
      <c r="AD405" t="str">
        <f>'5a - Savings Tracker'!AE447</f>
        <v/>
      </c>
      <c r="AE405" t="str">
        <f>'5a - Savings Tracker'!AF447</f>
        <v/>
      </c>
      <c r="AF405" t="str">
        <f>'5a - Savings Tracker'!AG447</f>
        <v/>
      </c>
      <c r="AG405" t="str">
        <f>'5a - Savings Tracker'!AH447</f>
        <v/>
      </c>
      <c r="AH405" t="str">
        <f>'5a - Savings Tracker'!AI447</f>
        <v/>
      </c>
      <c r="AI405" t="str">
        <f>'5a - Savings Tracker'!AJ447</f>
        <v/>
      </c>
      <c r="AJ405" t="str">
        <f>'5a - Savings Tracker'!AK447</f>
        <v/>
      </c>
      <c r="AK405" t="str">
        <f>'5a - Savings Tracker'!AL447</f>
        <v/>
      </c>
    </row>
    <row r="406" spans="1:37">
      <c r="A406">
        <f>'5a - Savings Tracker'!A448</f>
        <v>405</v>
      </c>
      <c r="B406" t="str">
        <f>'5a - Savings Tracker'!B448</f>
        <v>Swansea Bay UHB</v>
      </c>
      <c r="C406">
        <f>'5a - Savings Tracker'!C448</f>
        <v>0</v>
      </c>
      <c r="D406">
        <f>'5a - Savings Tracker'!D448</f>
        <v>0</v>
      </c>
      <c r="E406">
        <f>'5a - Savings Tracker'!E448</f>
        <v>0</v>
      </c>
      <c r="F406">
        <f>'5a - Savings Tracker'!F448</f>
        <v>0</v>
      </c>
      <c r="G406">
        <f>'5a - Savings Tracker'!G448</f>
        <v>0</v>
      </c>
      <c r="H406">
        <f>'5a - Savings Tracker'!H448</f>
        <v>0</v>
      </c>
      <c r="I406">
        <f>'5a - Savings Tracker'!J448</f>
        <v>0</v>
      </c>
      <c r="J406">
        <f>'5a - Savings Tracker'!K448</f>
        <v>0</v>
      </c>
      <c r="K406">
        <f>'5a - Savings Tracker'!L448</f>
        <v>0</v>
      </c>
      <c r="L406">
        <f>'5a - Savings Tracker'!M448</f>
        <v>0</v>
      </c>
      <c r="M406">
        <f>'5a - Savings Tracker'!N448</f>
        <v>0</v>
      </c>
      <c r="N406">
        <f>'5a - Savings Tracker'!O448</f>
        <v>0</v>
      </c>
      <c r="O406">
        <f>'5a - Savings Tracker'!P448</f>
        <v>0</v>
      </c>
      <c r="P406">
        <f>'5a - Savings Tracker'!Q448</f>
        <v>0</v>
      </c>
      <c r="Q406">
        <f>'5a - Savings Tracker'!R448</f>
        <v>0</v>
      </c>
      <c r="R406">
        <f>'5a - Savings Tracker'!S448</f>
        <v>0</v>
      </c>
      <c r="S406">
        <f>'5a - Savings Tracker'!T448</f>
        <v>0</v>
      </c>
      <c r="T406">
        <f>'5a - Savings Tracker'!U448</f>
        <v>0</v>
      </c>
      <c r="U406">
        <f>'5a - Savings Tracker'!V448</f>
        <v>0</v>
      </c>
      <c r="V406">
        <f>'5a - Savings Tracker'!W448</f>
        <v>0</v>
      </c>
      <c r="W406">
        <f>'5a - Savings Tracker'!X448</f>
        <v>0</v>
      </c>
      <c r="X406">
        <f>'5a - Savings Tracker'!Y448</f>
        <v>0</v>
      </c>
      <c r="Y406">
        <f>'5a - Savings Tracker'!Z448</f>
        <v>0</v>
      </c>
      <c r="Z406">
        <f>'5a - Savings Tracker'!AA448</f>
        <v>0</v>
      </c>
      <c r="AA406">
        <f>'5a - Savings Tracker'!AB448</f>
        <v>0</v>
      </c>
      <c r="AB406">
        <f>'5a - Savings Tracker'!AC448</f>
        <v>0</v>
      </c>
      <c r="AC406">
        <f>'5a - Savings Tracker'!AD448</f>
        <v>0</v>
      </c>
      <c r="AD406" t="str">
        <f>'5a - Savings Tracker'!AE448</f>
        <v/>
      </c>
      <c r="AE406" t="str">
        <f>'5a - Savings Tracker'!AF448</f>
        <v/>
      </c>
      <c r="AF406" t="str">
        <f>'5a - Savings Tracker'!AG448</f>
        <v/>
      </c>
      <c r="AG406" t="str">
        <f>'5a - Savings Tracker'!AH448</f>
        <v/>
      </c>
      <c r="AH406" t="str">
        <f>'5a - Savings Tracker'!AI448</f>
        <v/>
      </c>
      <c r="AI406" t="str">
        <f>'5a - Savings Tracker'!AJ448</f>
        <v/>
      </c>
      <c r="AJ406" t="str">
        <f>'5a - Savings Tracker'!AK448</f>
        <v/>
      </c>
      <c r="AK406" t="str">
        <f>'5a - Savings Tracker'!AL448</f>
        <v/>
      </c>
    </row>
    <row r="407" spans="1:37">
      <c r="A407">
        <f>'5a - Savings Tracker'!A449</f>
        <v>406</v>
      </c>
      <c r="B407" t="str">
        <f>'5a - Savings Tracker'!B449</f>
        <v>Swansea Bay UHB</v>
      </c>
      <c r="C407">
        <f>'5a - Savings Tracker'!C449</f>
        <v>0</v>
      </c>
      <c r="D407">
        <f>'5a - Savings Tracker'!D449</f>
        <v>0</v>
      </c>
      <c r="E407">
        <f>'5a - Savings Tracker'!E449</f>
        <v>0</v>
      </c>
      <c r="F407">
        <f>'5a - Savings Tracker'!F449</f>
        <v>0</v>
      </c>
      <c r="G407">
        <f>'5a - Savings Tracker'!G449</f>
        <v>0</v>
      </c>
      <c r="H407">
        <f>'5a - Savings Tracker'!H449</f>
        <v>0</v>
      </c>
      <c r="I407">
        <f>'5a - Savings Tracker'!J449</f>
        <v>0</v>
      </c>
      <c r="J407">
        <f>'5a - Savings Tracker'!K449</f>
        <v>0</v>
      </c>
      <c r="K407">
        <f>'5a - Savings Tracker'!L449</f>
        <v>0</v>
      </c>
      <c r="L407">
        <f>'5a - Savings Tracker'!M449</f>
        <v>0</v>
      </c>
      <c r="M407">
        <f>'5a - Savings Tracker'!N449</f>
        <v>0</v>
      </c>
      <c r="N407">
        <f>'5a - Savings Tracker'!O449</f>
        <v>0</v>
      </c>
      <c r="O407">
        <f>'5a - Savings Tracker'!P449</f>
        <v>0</v>
      </c>
      <c r="P407">
        <f>'5a - Savings Tracker'!Q449</f>
        <v>0</v>
      </c>
      <c r="Q407">
        <f>'5a - Savings Tracker'!R449</f>
        <v>0</v>
      </c>
      <c r="R407">
        <f>'5a - Savings Tracker'!S449</f>
        <v>0</v>
      </c>
      <c r="S407">
        <f>'5a - Savings Tracker'!T449</f>
        <v>0</v>
      </c>
      <c r="T407">
        <f>'5a - Savings Tracker'!U449</f>
        <v>0</v>
      </c>
      <c r="U407">
        <f>'5a - Savings Tracker'!V449</f>
        <v>0</v>
      </c>
      <c r="V407">
        <f>'5a - Savings Tracker'!W449</f>
        <v>0</v>
      </c>
      <c r="W407">
        <f>'5a - Savings Tracker'!X449</f>
        <v>0</v>
      </c>
      <c r="X407">
        <f>'5a - Savings Tracker'!Y449</f>
        <v>0</v>
      </c>
      <c r="Y407">
        <f>'5a - Savings Tracker'!Z449</f>
        <v>0</v>
      </c>
      <c r="Z407">
        <f>'5a - Savings Tracker'!AA449</f>
        <v>0</v>
      </c>
      <c r="AA407">
        <f>'5a - Savings Tracker'!AB449</f>
        <v>0</v>
      </c>
      <c r="AB407">
        <f>'5a - Savings Tracker'!AC449</f>
        <v>0</v>
      </c>
      <c r="AC407">
        <f>'5a - Savings Tracker'!AD449</f>
        <v>0</v>
      </c>
      <c r="AD407" t="str">
        <f>'5a - Savings Tracker'!AE449</f>
        <v/>
      </c>
      <c r="AE407" t="str">
        <f>'5a - Savings Tracker'!AF449</f>
        <v/>
      </c>
      <c r="AF407" t="str">
        <f>'5a - Savings Tracker'!AG449</f>
        <v/>
      </c>
      <c r="AG407" t="str">
        <f>'5a - Savings Tracker'!AH449</f>
        <v/>
      </c>
      <c r="AH407" t="str">
        <f>'5a - Savings Tracker'!AI449</f>
        <v/>
      </c>
      <c r="AI407" t="str">
        <f>'5a - Savings Tracker'!AJ449</f>
        <v/>
      </c>
      <c r="AJ407" t="str">
        <f>'5a - Savings Tracker'!AK449</f>
        <v/>
      </c>
      <c r="AK407" t="str">
        <f>'5a - Savings Tracker'!AL449</f>
        <v/>
      </c>
    </row>
    <row r="408" spans="1:37">
      <c r="A408">
        <f>'5a - Savings Tracker'!A450</f>
        <v>407</v>
      </c>
      <c r="B408" t="str">
        <f>'5a - Savings Tracker'!B450</f>
        <v>Swansea Bay UHB</v>
      </c>
      <c r="C408">
        <f>'5a - Savings Tracker'!C450</f>
        <v>0</v>
      </c>
      <c r="D408">
        <f>'5a - Savings Tracker'!D450</f>
        <v>0</v>
      </c>
      <c r="E408">
        <f>'5a - Savings Tracker'!E450</f>
        <v>0</v>
      </c>
      <c r="F408">
        <f>'5a - Savings Tracker'!F450</f>
        <v>0</v>
      </c>
      <c r="G408">
        <f>'5a - Savings Tracker'!G450</f>
        <v>0</v>
      </c>
      <c r="H408">
        <f>'5a - Savings Tracker'!H450</f>
        <v>0</v>
      </c>
      <c r="I408">
        <f>'5a - Savings Tracker'!J450</f>
        <v>0</v>
      </c>
      <c r="J408">
        <f>'5a - Savings Tracker'!K450</f>
        <v>0</v>
      </c>
      <c r="K408">
        <f>'5a - Savings Tracker'!L450</f>
        <v>0</v>
      </c>
      <c r="L408">
        <f>'5a - Savings Tracker'!M450</f>
        <v>0</v>
      </c>
      <c r="M408">
        <f>'5a - Savings Tracker'!N450</f>
        <v>0</v>
      </c>
      <c r="N408">
        <f>'5a - Savings Tracker'!O450</f>
        <v>0</v>
      </c>
      <c r="O408">
        <f>'5a - Savings Tracker'!P450</f>
        <v>0</v>
      </c>
      <c r="P408">
        <f>'5a - Savings Tracker'!Q450</f>
        <v>0</v>
      </c>
      <c r="Q408">
        <f>'5a - Savings Tracker'!R450</f>
        <v>0</v>
      </c>
      <c r="R408">
        <f>'5a - Savings Tracker'!S450</f>
        <v>0</v>
      </c>
      <c r="S408">
        <f>'5a - Savings Tracker'!T450</f>
        <v>0</v>
      </c>
      <c r="T408">
        <f>'5a - Savings Tracker'!U450</f>
        <v>0</v>
      </c>
      <c r="U408">
        <f>'5a - Savings Tracker'!V450</f>
        <v>0</v>
      </c>
      <c r="V408">
        <f>'5a - Savings Tracker'!W450</f>
        <v>0</v>
      </c>
      <c r="W408">
        <f>'5a - Savings Tracker'!X450</f>
        <v>0</v>
      </c>
      <c r="X408">
        <f>'5a - Savings Tracker'!Y450</f>
        <v>0</v>
      </c>
      <c r="Y408">
        <f>'5a - Savings Tracker'!Z450</f>
        <v>0</v>
      </c>
      <c r="Z408">
        <f>'5a - Savings Tracker'!AA450</f>
        <v>0</v>
      </c>
      <c r="AA408">
        <f>'5a - Savings Tracker'!AB450</f>
        <v>0</v>
      </c>
      <c r="AB408">
        <f>'5a - Savings Tracker'!AC450</f>
        <v>0</v>
      </c>
      <c r="AC408">
        <f>'5a - Savings Tracker'!AD450</f>
        <v>0</v>
      </c>
      <c r="AD408" t="str">
        <f>'5a - Savings Tracker'!AE450</f>
        <v/>
      </c>
      <c r="AE408" t="str">
        <f>'5a - Savings Tracker'!AF450</f>
        <v/>
      </c>
      <c r="AF408" t="str">
        <f>'5a - Savings Tracker'!AG450</f>
        <v/>
      </c>
      <c r="AG408" t="str">
        <f>'5a - Savings Tracker'!AH450</f>
        <v/>
      </c>
      <c r="AH408" t="str">
        <f>'5a - Savings Tracker'!AI450</f>
        <v/>
      </c>
      <c r="AI408" t="str">
        <f>'5a - Savings Tracker'!AJ450</f>
        <v/>
      </c>
      <c r="AJ408" t="str">
        <f>'5a - Savings Tracker'!AK450</f>
        <v/>
      </c>
      <c r="AK408" t="str">
        <f>'5a - Savings Tracker'!AL450</f>
        <v/>
      </c>
    </row>
    <row r="409" spans="1:37">
      <c r="A409">
        <f>'5a - Savings Tracker'!A451</f>
        <v>408</v>
      </c>
      <c r="B409" t="str">
        <f>'5a - Savings Tracker'!B451</f>
        <v>Swansea Bay UHB</v>
      </c>
      <c r="C409">
        <f>'5a - Savings Tracker'!C451</f>
        <v>0</v>
      </c>
      <c r="D409">
        <f>'5a - Savings Tracker'!D451</f>
        <v>0</v>
      </c>
      <c r="E409">
        <f>'5a - Savings Tracker'!E451</f>
        <v>0</v>
      </c>
      <c r="F409">
        <f>'5a - Savings Tracker'!F451</f>
        <v>0</v>
      </c>
      <c r="G409">
        <f>'5a - Savings Tracker'!G451</f>
        <v>0</v>
      </c>
      <c r="H409">
        <f>'5a - Savings Tracker'!H451</f>
        <v>0</v>
      </c>
      <c r="I409">
        <f>'5a - Savings Tracker'!J451</f>
        <v>0</v>
      </c>
      <c r="J409">
        <f>'5a - Savings Tracker'!K451</f>
        <v>0</v>
      </c>
      <c r="K409">
        <f>'5a - Savings Tracker'!L451</f>
        <v>0</v>
      </c>
      <c r="L409">
        <f>'5a - Savings Tracker'!M451</f>
        <v>0</v>
      </c>
      <c r="M409">
        <f>'5a - Savings Tracker'!N451</f>
        <v>0</v>
      </c>
      <c r="N409">
        <f>'5a - Savings Tracker'!O451</f>
        <v>0</v>
      </c>
      <c r="O409">
        <f>'5a - Savings Tracker'!P451</f>
        <v>0</v>
      </c>
      <c r="P409">
        <f>'5a - Savings Tracker'!Q451</f>
        <v>0</v>
      </c>
      <c r="Q409">
        <f>'5a - Savings Tracker'!R451</f>
        <v>0</v>
      </c>
      <c r="R409">
        <f>'5a - Savings Tracker'!S451</f>
        <v>0</v>
      </c>
      <c r="S409">
        <f>'5a - Savings Tracker'!T451</f>
        <v>0</v>
      </c>
      <c r="T409">
        <f>'5a - Savings Tracker'!U451</f>
        <v>0</v>
      </c>
      <c r="U409">
        <f>'5a - Savings Tracker'!V451</f>
        <v>0</v>
      </c>
      <c r="V409">
        <f>'5a - Savings Tracker'!W451</f>
        <v>0</v>
      </c>
      <c r="W409">
        <f>'5a - Savings Tracker'!X451</f>
        <v>0</v>
      </c>
      <c r="X409">
        <f>'5a - Savings Tracker'!Y451</f>
        <v>0</v>
      </c>
      <c r="Y409">
        <f>'5a - Savings Tracker'!Z451</f>
        <v>0</v>
      </c>
      <c r="Z409">
        <f>'5a - Savings Tracker'!AA451</f>
        <v>0</v>
      </c>
      <c r="AA409">
        <f>'5a - Savings Tracker'!AB451</f>
        <v>0</v>
      </c>
      <c r="AB409">
        <f>'5a - Savings Tracker'!AC451</f>
        <v>0</v>
      </c>
      <c r="AC409">
        <f>'5a - Savings Tracker'!AD451</f>
        <v>0</v>
      </c>
      <c r="AD409" t="str">
        <f>'5a - Savings Tracker'!AE451</f>
        <v/>
      </c>
      <c r="AE409" t="str">
        <f>'5a - Savings Tracker'!AF451</f>
        <v/>
      </c>
      <c r="AF409" t="str">
        <f>'5a - Savings Tracker'!AG451</f>
        <v/>
      </c>
      <c r="AG409" t="str">
        <f>'5a - Savings Tracker'!AH451</f>
        <v/>
      </c>
      <c r="AH409" t="str">
        <f>'5a - Savings Tracker'!AI451</f>
        <v/>
      </c>
      <c r="AI409" t="str">
        <f>'5a - Savings Tracker'!AJ451</f>
        <v/>
      </c>
      <c r="AJ409" t="str">
        <f>'5a - Savings Tracker'!AK451</f>
        <v/>
      </c>
      <c r="AK409" t="str">
        <f>'5a - Savings Tracker'!AL451</f>
        <v/>
      </c>
    </row>
    <row r="410" spans="1:37">
      <c r="A410">
        <f>'5a - Savings Tracker'!A452</f>
        <v>409</v>
      </c>
      <c r="B410" t="str">
        <f>'5a - Savings Tracker'!B452</f>
        <v>Swansea Bay UHB</v>
      </c>
      <c r="C410">
        <f>'5a - Savings Tracker'!C452</f>
        <v>0</v>
      </c>
      <c r="D410">
        <f>'5a - Savings Tracker'!D452</f>
        <v>0</v>
      </c>
      <c r="E410">
        <f>'5a - Savings Tracker'!E452</f>
        <v>0</v>
      </c>
      <c r="F410">
        <f>'5a - Savings Tracker'!F452</f>
        <v>0</v>
      </c>
      <c r="G410">
        <f>'5a - Savings Tracker'!G452</f>
        <v>0</v>
      </c>
      <c r="H410">
        <f>'5a - Savings Tracker'!H452</f>
        <v>0</v>
      </c>
      <c r="I410">
        <f>'5a - Savings Tracker'!J452</f>
        <v>0</v>
      </c>
      <c r="J410">
        <f>'5a - Savings Tracker'!K452</f>
        <v>0</v>
      </c>
      <c r="K410">
        <f>'5a - Savings Tracker'!L452</f>
        <v>0</v>
      </c>
      <c r="L410">
        <f>'5a - Savings Tracker'!M452</f>
        <v>0</v>
      </c>
      <c r="M410">
        <f>'5a - Savings Tracker'!N452</f>
        <v>0</v>
      </c>
      <c r="N410">
        <f>'5a - Savings Tracker'!O452</f>
        <v>0</v>
      </c>
      <c r="O410">
        <f>'5a - Savings Tracker'!P452</f>
        <v>0</v>
      </c>
      <c r="P410">
        <f>'5a - Savings Tracker'!Q452</f>
        <v>0</v>
      </c>
      <c r="Q410">
        <f>'5a - Savings Tracker'!R452</f>
        <v>0</v>
      </c>
      <c r="R410">
        <f>'5a - Savings Tracker'!S452</f>
        <v>0</v>
      </c>
      <c r="S410">
        <f>'5a - Savings Tracker'!T452</f>
        <v>0</v>
      </c>
      <c r="T410">
        <f>'5a - Savings Tracker'!U452</f>
        <v>0</v>
      </c>
      <c r="U410">
        <f>'5a - Savings Tracker'!V452</f>
        <v>0</v>
      </c>
      <c r="V410">
        <f>'5a - Savings Tracker'!W452</f>
        <v>0</v>
      </c>
      <c r="W410">
        <f>'5a - Savings Tracker'!X452</f>
        <v>0</v>
      </c>
      <c r="X410">
        <f>'5a - Savings Tracker'!Y452</f>
        <v>0</v>
      </c>
      <c r="Y410">
        <f>'5a - Savings Tracker'!Z452</f>
        <v>0</v>
      </c>
      <c r="Z410">
        <f>'5a - Savings Tracker'!AA452</f>
        <v>0</v>
      </c>
      <c r="AA410">
        <f>'5a - Savings Tracker'!AB452</f>
        <v>0</v>
      </c>
      <c r="AB410">
        <f>'5a - Savings Tracker'!AC452</f>
        <v>0</v>
      </c>
      <c r="AC410">
        <f>'5a - Savings Tracker'!AD452</f>
        <v>0</v>
      </c>
      <c r="AD410" t="str">
        <f>'5a - Savings Tracker'!AE452</f>
        <v/>
      </c>
      <c r="AE410" t="str">
        <f>'5a - Savings Tracker'!AF452</f>
        <v/>
      </c>
      <c r="AF410" t="str">
        <f>'5a - Savings Tracker'!AG452</f>
        <v/>
      </c>
      <c r="AG410" t="str">
        <f>'5a - Savings Tracker'!AH452</f>
        <v/>
      </c>
      <c r="AH410" t="str">
        <f>'5a - Savings Tracker'!AI452</f>
        <v/>
      </c>
      <c r="AI410" t="str">
        <f>'5a - Savings Tracker'!AJ452</f>
        <v/>
      </c>
      <c r="AJ410" t="str">
        <f>'5a - Savings Tracker'!AK452</f>
        <v/>
      </c>
      <c r="AK410" t="str">
        <f>'5a - Savings Tracker'!AL452</f>
        <v/>
      </c>
    </row>
    <row r="411" spans="1:37">
      <c r="A411">
        <f>'5a - Savings Tracker'!A453</f>
        <v>410</v>
      </c>
      <c r="B411" t="str">
        <f>'5a - Savings Tracker'!B453</f>
        <v>Swansea Bay UHB</v>
      </c>
      <c r="C411">
        <f>'5a - Savings Tracker'!C453</f>
        <v>0</v>
      </c>
      <c r="D411">
        <f>'5a - Savings Tracker'!D453</f>
        <v>0</v>
      </c>
      <c r="E411">
        <f>'5a - Savings Tracker'!E453</f>
        <v>0</v>
      </c>
      <c r="F411">
        <f>'5a - Savings Tracker'!F453</f>
        <v>0</v>
      </c>
      <c r="G411">
        <f>'5a - Savings Tracker'!G453</f>
        <v>0</v>
      </c>
      <c r="H411">
        <f>'5a - Savings Tracker'!H453</f>
        <v>0</v>
      </c>
      <c r="I411">
        <f>'5a - Savings Tracker'!J453</f>
        <v>0</v>
      </c>
      <c r="J411">
        <f>'5a - Savings Tracker'!K453</f>
        <v>0</v>
      </c>
      <c r="K411">
        <f>'5a - Savings Tracker'!L453</f>
        <v>0</v>
      </c>
      <c r="L411">
        <f>'5a - Savings Tracker'!M453</f>
        <v>0</v>
      </c>
      <c r="M411">
        <f>'5a - Savings Tracker'!N453</f>
        <v>0</v>
      </c>
      <c r="N411">
        <f>'5a - Savings Tracker'!O453</f>
        <v>0</v>
      </c>
      <c r="O411">
        <f>'5a - Savings Tracker'!P453</f>
        <v>0</v>
      </c>
      <c r="P411">
        <f>'5a - Savings Tracker'!Q453</f>
        <v>0</v>
      </c>
      <c r="Q411">
        <f>'5a - Savings Tracker'!R453</f>
        <v>0</v>
      </c>
      <c r="R411">
        <f>'5a - Savings Tracker'!S453</f>
        <v>0</v>
      </c>
      <c r="S411">
        <f>'5a - Savings Tracker'!T453</f>
        <v>0</v>
      </c>
      <c r="T411">
        <f>'5a - Savings Tracker'!U453</f>
        <v>0</v>
      </c>
      <c r="U411">
        <f>'5a - Savings Tracker'!V453</f>
        <v>0</v>
      </c>
      <c r="V411">
        <f>'5a - Savings Tracker'!W453</f>
        <v>0</v>
      </c>
      <c r="W411">
        <f>'5a - Savings Tracker'!X453</f>
        <v>0</v>
      </c>
      <c r="X411">
        <f>'5a - Savings Tracker'!Y453</f>
        <v>0</v>
      </c>
      <c r="Y411">
        <f>'5a - Savings Tracker'!Z453</f>
        <v>0</v>
      </c>
      <c r="Z411">
        <f>'5a - Savings Tracker'!AA453</f>
        <v>0</v>
      </c>
      <c r="AA411">
        <f>'5a - Savings Tracker'!AB453</f>
        <v>0</v>
      </c>
      <c r="AB411">
        <f>'5a - Savings Tracker'!AC453</f>
        <v>0</v>
      </c>
      <c r="AC411">
        <f>'5a - Savings Tracker'!AD453</f>
        <v>0</v>
      </c>
      <c r="AD411" t="str">
        <f>'5a - Savings Tracker'!AE453</f>
        <v/>
      </c>
      <c r="AE411" t="str">
        <f>'5a - Savings Tracker'!AF453</f>
        <v/>
      </c>
      <c r="AF411" t="str">
        <f>'5a - Savings Tracker'!AG453</f>
        <v/>
      </c>
      <c r="AG411" t="str">
        <f>'5a - Savings Tracker'!AH453</f>
        <v/>
      </c>
      <c r="AH411" t="str">
        <f>'5a - Savings Tracker'!AI453</f>
        <v/>
      </c>
      <c r="AI411" t="str">
        <f>'5a - Savings Tracker'!AJ453</f>
        <v/>
      </c>
      <c r="AJ411" t="str">
        <f>'5a - Savings Tracker'!AK453</f>
        <v/>
      </c>
      <c r="AK411" t="str">
        <f>'5a - Savings Tracker'!AL453</f>
        <v/>
      </c>
    </row>
    <row r="412" spans="1:37">
      <c r="A412">
        <f>'5a - Savings Tracker'!A454</f>
        <v>411</v>
      </c>
      <c r="B412" t="str">
        <f>'5a - Savings Tracker'!B454</f>
        <v>Swansea Bay UHB</v>
      </c>
      <c r="C412">
        <f>'5a - Savings Tracker'!C454</f>
        <v>0</v>
      </c>
      <c r="D412">
        <f>'5a - Savings Tracker'!D454</f>
        <v>0</v>
      </c>
      <c r="E412">
        <f>'5a - Savings Tracker'!E454</f>
        <v>0</v>
      </c>
      <c r="F412">
        <f>'5a - Savings Tracker'!F454</f>
        <v>0</v>
      </c>
      <c r="G412">
        <f>'5a - Savings Tracker'!G454</f>
        <v>0</v>
      </c>
      <c r="H412">
        <f>'5a - Savings Tracker'!H454</f>
        <v>0</v>
      </c>
      <c r="I412">
        <f>'5a - Savings Tracker'!J454</f>
        <v>0</v>
      </c>
      <c r="J412">
        <f>'5a - Savings Tracker'!K454</f>
        <v>0</v>
      </c>
      <c r="K412">
        <f>'5a - Savings Tracker'!L454</f>
        <v>0</v>
      </c>
      <c r="L412">
        <f>'5a - Savings Tracker'!M454</f>
        <v>0</v>
      </c>
      <c r="M412">
        <f>'5a - Savings Tracker'!N454</f>
        <v>0</v>
      </c>
      <c r="N412">
        <f>'5a - Savings Tracker'!O454</f>
        <v>0</v>
      </c>
      <c r="O412">
        <f>'5a - Savings Tracker'!P454</f>
        <v>0</v>
      </c>
      <c r="P412">
        <f>'5a - Savings Tracker'!Q454</f>
        <v>0</v>
      </c>
      <c r="Q412">
        <f>'5a - Savings Tracker'!R454</f>
        <v>0</v>
      </c>
      <c r="R412">
        <f>'5a - Savings Tracker'!S454</f>
        <v>0</v>
      </c>
      <c r="S412">
        <f>'5a - Savings Tracker'!T454</f>
        <v>0</v>
      </c>
      <c r="T412">
        <f>'5a - Savings Tracker'!U454</f>
        <v>0</v>
      </c>
      <c r="U412">
        <f>'5a - Savings Tracker'!V454</f>
        <v>0</v>
      </c>
      <c r="V412">
        <f>'5a - Savings Tracker'!W454</f>
        <v>0</v>
      </c>
      <c r="W412">
        <f>'5a - Savings Tracker'!X454</f>
        <v>0</v>
      </c>
      <c r="X412">
        <f>'5a - Savings Tracker'!Y454</f>
        <v>0</v>
      </c>
      <c r="Y412">
        <f>'5a - Savings Tracker'!Z454</f>
        <v>0</v>
      </c>
      <c r="Z412">
        <f>'5a - Savings Tracker'!AA454</f>
        <v>0</v>
      </c>
      <c r="AA412">
        <f>'5a - Savings Tracker'!AB454</f>
        <v>0</v>
      </c>
      <c r="AB412">
        <f>'5a - Savings Tracker'!AC454</f>
        <v>0</v>
      </c>
      <c r="AC412">
        <f>'5a - Savings Tracker'!AD454</f>
        <v>0</v>
      </c>
      <c r="AD412" t="str">
        <f>'5a - Savings Tracker'!AE454</f>
        <v/>
      </c>
      <c r="AE412" t="str">
        <f>'5a - Savings Tracker'!AF454</f>
        <v/>
      </c>
      <c r="AF412" t="str">
        <f>'5a - Savings Tracker'!AG454</f>
        <v/>
      </c>
      <c r="AG412" t="str">
        <f>'5a - Savings Tracker'!AH454</f>
        <v/>
      </c>
      <c r="AH412" t="str">
        <f>'5a - Savings Tracker'!AI454</f>
        <v/>
      </c>
      <c r="AI412" t="str">
        <f>'5a - Savings Tracker'!AJ454</f>
        <v/>
      </c>
      <c r="AJ412" t="str">
        <f>'5a - Savings Tracker'!AK454</f>
        <v/>
      </c>
      <c r="AK412" t="str">
        <f>'5a - Savings Tracker'!AL454</f>
        <v/>
      </c>
    </row>
    <row r="413" spans="1:37">
      <c r="A413">
        <f>'5a - Savings Tracker'!A455</f>
        <v>412</v>
      </c>
      <c r="B413" t="str">
        <f>'5a - Savings Tracker'!B455</f>
        <v>Swansea Bay UHB</v>
      </c>
      <c r="C413">
        <f>'5a - Savings Tracker'!C455</f>
        <v>0</v>
      </c>
      <c r="D413">
        <f>'5a - Savings Tracker'!D455</f>
        <v>0</v>
      </c>
      <c r="E413">
        <f>'5a - Savings Tracker'!E455</f>
        <v>0</v>
      </c>
      <c r="F413">
        <f>'5a - Savings Tracker'!F455</f>
        <v>0</v>
      </c>
      <c r="G413">
        <f>'5a - Savings Tracker'!G455</f>
        <v>0</v>
      </c>
      <c r="H413">
        <f>'5a - Savings Tracker'!H455</f>
        <v>0</v>
      </c>
      <c r="I413">
        <f>'5a - Savings Tracker'!J455</f>
        <v>0</v>
      </c>
      <c r="J413">
        <f>'5a - Savings Tracker'!K455</f>
        <v>0</v>
      </c>
      <c r="K413">
        <f>'5a - Savings Tracker'!L455</f>
        <v>0</v>
      </c>
      <c r="L413">
        <f>'5a - Savings Tracker'!M455</f>
        <v>0</v>
      </c>
      <c r="M413">
        <f>'5a - Savings Tracker'!N455</f>
        <v>0</v>
      </c>
      <c r="N413">
        <f>'5a - Savings Tracker'!O455</f>
        <v>0</v>
      </c>
      <c r="O413">
        <f>'5a - Savings Tracker'!P455</f>
        <v>0</v>
      </c>
      <c r="P413">
        <f>'5a - Savings Tracker'!Q455</f>
        <v>0</v>
      </c>
      <c r="Q413">
        <f>'5a - Savings Tracker'!R455</f>
        <v>0</v>
      </c>
      <c r="R413">
        <f>'5a - Savings Tracker'!S455</f>
        <v>0</v>
      </c>
      <c r="S413">
        <f>'5a - Savings Tracker'!T455</f>
        <v>0</v>
      </c>
      <c r="T413">
        <f>'5a - Savings Tracker'!U455</f>
        <v>0</v>
      </c>
      <c r="U413">
        <f>'5a - Savings Tracker'!V455</f>
        <v>0</v>
      </c>
      <c r="V413">
        <f>'5a - Savings Tracker'!W455</f>
        <v>0</v>
      </c>
      <c r="W413">
        <f>'5a - Savings Tracker'!X455</f>
        <v>0</v>
      </c>
      <c r="X413">
        <f>'5a - Savings Tracker'!Y455</f>
        <v>0</v>
      </c>
      <c r="Y413">
        <f>'5a - Savings Tracker'!Z455</f>
        <v>0</v>
      </c>
      <c r="Z413">
        <f>'5a - Savings Tracker'!AA455</f>
        <v>0</v>
      </c>
      <c r="AA413">
        <f>'5a - Savings Tracker'!AB455</f>
        <v>0</v>
      </c>
      <c r="AB413">
        <f>'5a - Savings Tracker'!AC455</f>
        <v>0</v>
      </c>
      <c r="AC413">
        <f>'5a - Savings Tracker'!AD455</f>
        <v>0</v>
      </c>
      <c r="AD413" t="str">
        <f>'5a - Savings Tracker'!AE455</f>
        <v/>
      </c>
      <c r="AE413" t="str">
        <f>'5a - Savings Tracker'!AF455</f>
        <v/>
      </c>
      <c r="AF413" t="str">
        <f>'5a - Savings Tracker'!AG455</f>
        <v/>
      </c>
      <c r="AG413" t="str">
        <f>'5a - Savings Tracker'!AH455</f>
        <v/>
      </c>
      <c r="AH413" t="str">
        <f>'5a - Savings Tracker'!AI455</f>
        <v/>
      </c>
      <c r="AI413" t="str">
        <f>'5a - Savings Tracker'!AJ455</f>
        <v/>
      </c>
      <c r="AJ413" t="str">
        <f>'5a - Savings Tracker'!AK455</f>
        <v/>
      </c>
      <c r="AK413" t="str">
        <f>'5a - Savings Tracker'!AL455</f>
        <v/>
      </c>
    </row>
    <row r="414" spans="1:37">
      <c r="A414">
        <f>'5a - Savings Tracker'!A456</f>
        <v>413</v>
      </c>
      <c r="B414" t="str">
        <f>'5a - Savings Tracker'!B456</f>
        <v>Swansea Bay UHB</v>
      </c>
      <c r="C414">
        <f>'5a - Savings Tracker'!C456</f>
        <v>0</v>
      </c>
      <c r="D414">
        <f>'5a - Savings Tracker'!D456</f>
        <v>0</v>
      </c>
      <c r="E414">
        <f>'5a - Savings Tracker'!E456</f>
        <v>0</v>
      </c>
      <c r="F414">
        <f>'5a - Savings Tracker'!F456</f>
        <v>0</v>
      </c>
      <c r="G414">
        <f>'5a - Savings Tracker'!G456</f>
        <v>0</v>
      </c>
      <c r="H414">
        <f>'5a - Savings Tracker'!H456</f>
        <v>0</v>
      </c>
      <c r="I414">
        <f>'5a - Savings Tracker'!J456</f>
        <v>0</v>
      </c>
      <c r="J414">
        <f>'5a - Savings Tracker'!K456</f>
        <v>0</v>
      </c>
      <c r="K414">
        <f>'5a - Savings Tracker'!L456</f>
        <v>0</v>
      </c>
      <c r="L414">
        <f>'5a - Savings Tracker'!M456</f>
        <v>0</v>
      </c>
      <c r="M414">
        <f>'5a - Savings Tracker'!N456</f>
        <v>0</v>
      </c>
      <c r="N414">
        <f>'5a - Savings Tracker'!O456</f>
        <v>0</v>
      </c>
      <c r="O414">
        <f>'5a - Savings Tracker'!P456</f>
        <v>0</v>
      </c>
      <c r="P414">
        <f>'5a - Savings Tracker'!Q456</f>
        <v>0</v>
      </c>
      <c r="Q414">
        <f>'5a - Savings Tracker'!R456</f>
        <v>0</v>
      </c>
      <c r="R414">
        <f>'5a - Savings Tracker'!S456</f>
        <v>0</v>
      </c>
      <c r="S414">
        <f>'5a - Savings Tracker'!T456</f>
        <v>0</v>
      </c>
      <c r="T414">
        <f>'5a - Savings Tracker'!U456</f>
        <v>0</v>
      </c>
      <c r="U414">
        <f>'5a - Savings Tracker'!V456</f>
        <v>0</v>
      </c>
      <c r="V414">
        <f>'5a - Savings Tracker'!W456</f>
        <v>0</v>
      </c>
      <c r="W414">
        <f>'5a - Savings Tracker'!X456</f>
        <v>0</v>
      </c>
      <c r="X414">
        <f>'5a - Savings Tracker'!Y456</f>
        <v>0</v>
      </c>
      <c r="Y414">
        <f>'5a - Savings Tracker'!Z456</f>
        <v>0</v>
      </c>
      <c r="Z414">
        <f>'5a - Savings Tracker'!AA456</f>
        <v>0</v>
      </c>
      <c r="AA414">
        <f>'5a - Savings Tracker'!AB456</f>
        <v>0</v>
      </c>
      <c r="AB414">
        <f>'5a - Savings Tracker'!AC456</f>
        <v>0</v>
      </c>
      <c r="AC414">
        <f>'5a - Savings Tracker'!AD456</f>
        <v>0</v>
      </c>
      <c r="AD414" t="str">
        <f>'5a - Savings Tracker'!AE456</f>
        <v/>
      </c>
      <c r="AE414" t="str">
        <f>'5a - Savings Tracker'!AF456</f>
        <v/>
      </c>
      <c r="AF414" t="str">
        <f>'5a - Savings Tracker'!AG456</f>
        <v/>
      </c>
      <c r="AG414" t="str">
        <f>'5a - Savings Tracker'!AH456</f>
        <v/>
      </c>
      <c r="AH414" t="str">
        <f>'5a - Savings Tracker'!AI456</f>
        <v/>
      </c>
      <c r="AI414" t="str">
        <f>'5a - Savings Tracker'!AJ456</f>
        <v/>
      </c>
      <c r="AJ414" t="str">
        <f>'5a - Savings Tracker'!AK456</f>
        <v/>
      </c>
      <c r="AK414" t="str">
        <f>'5a - Savings Tracker'!AL456</f>
        <v/>
      </c>
    </row>
    <row r="415" spans="1:37">
      <c r="A415">
        <f>'5a - Savings Tracker'!A457</f>
        <v>414</v>
      </c>
      <c r="B415" t="str">
        <f>'5a - Savings Tracker'!B457</f>
        <v>Swansea Bay UHB</v>
      </c>
      <c r="C415">
        <f>'5a - Savings Tracker'!C457</f>
        <v>0</v>
      </c>
      <c r="D415">
        <f>'5a - Savings Tracker'!D457</f>
        <v>0</v>
      </c>
      <c r="E415">
        <f>'5a - Savings Tracker'!E457</f>
        <v>0</v>
      </c>
      <c r="F415">
        <f>'5a - Savings Tracker'!F457</f>
        <v>0</v>
      </c>
      <c r="G415">
        <f>'5a - Savings Tracker'!G457</f>
        <v>0</v>
      </c>
      <c r="H415">
        <f>'5a - Savings Tracker'!H457</f>
        <v>0</v>
      </c>
      <c r="I415">
        <f>'5a - Savings Tracker'!J457</f>
        <v>0</v>
      </c>
      <c r="J415">
        <f>'5a - Savings Tracker'!K457</f>
        <v>0</v>
      </c>
      <c r="K415">
        <f>'5a - Savings Tracker'!L457</f>
        <v>0</v>
      </c>
      <c r="L415">
        <f>'5a - Savings Tracker'!M457</f>
        <v>0</v>
      </c>
      <c r="M415">
        <f>'5a - Savings Tracker'!N457</f>
        <v>0</v>
      </c>
      <c r="N415">
        <f>'5a - Savings Tracker'!O457</f>
        <v>0</v>
      </c>
      <c r="O415">
        <f>'5a - Savings Tracker'!P457</f>
        <v>0</v>
      </c>
      <c r="P415">
        <f>'5a - Savings Tracker'!Q457</f>
        <v>0</v>
      </c>
      <c r="Q415">
        <f>'5a - Savings Tracker'!R457</f>
        <v>0</v>
      </c>
      <c r="R415">
        <f>'5a - Savings Tracker'!S457</f>
        <v>0</v>
      </c>
      <c r="S415">
        <f>'5a - Savings Tracker'!T457</f>
        <v>0</v>
      </c>
      <c r="T415">
        <f>'5a - Savings Tracker'!U457</f>
        <v>0</v>
      </c>
      <c r="U415">
        <f>'5a - Savings Tracker'!V457</f>
        <v>0</v>
      </c>
      <c r="V415">
        <f>'5a - Savings Tracker'!W457</f>
        <v>0</v>
      </c>
      <c r="W415">
        <f>'5a - Savings Tracker'!X457</f>
        <v>0</v>
      </c>
      <c r="X415">
        <f>'5a - Savings Tracker'!Y457</f>
        <v>0</v>
      </c>
      <c r="Y415">
        <f>'5a - Savings Tracker'!Z457</f>
        <v>0</v>
      </c>
      <c r="Z415">
        <f>'5a - Savings Tracker'!AA457</f>
        <v>0</v>
      </c>
      <c r="AA415">
        <f>'5a - Savings Tracker'!AB457</f>
        <v>0</v>
      </c>
      <c r="AB415">
        <f>'5a - Savings Tracker'!AC457</f>
        <v>0</v>
      </c>
      <c r="AC415">
        <f>'5a - Savings Tracker'!AD457</f>
        <v>0</v>
      </c>
      <c r="AD415" t="str">
        <f>'5a - Savings Tracker'!AE457</f>
        <v/>
      </c>
      <c r="AE415" t="str">
        <f>'5a - Savings Tracker'!AF457</f>
        <v/>
      </c>
      <c r="AF415" t="str">
        <f>'5a - Savings Tracker'!AG457</f>
        <v/>
      </c>
      <c r="AG415" t="str">
        <f>'5a - Savings Tracker'!AH457</f>
        <v/>
      </c>
      <c r="AH415" t="str">
        <f>'5a - Savings Tracker'!AI457</f>
        <v/>
      </c>
      <c r="AI415" t="str">
        <f>'5a - Savings Tracker'!AJ457</f>
        <v/>
      </c>
      <c r="AJ415" t="str">
        <f>'5a - Savings Tracker'!AK457</f>
        <v/>
      </c>
      <c r="AK415" t="str">
        <f>'5a - Savings Tracker'!AL457</f>
        <v/>
      </c>
    </row>
    <row r="416" spans="1:37">
      <c r="A416">
        <f>'5a - Savings Tracker'!A458</f>
        <v>415</v>
      </c>
      <c r="B416" t="str">
        <f>'5a - Savings Tracker'!B458</f>
        <v>Swansea Bay UHB</v>
      </c>
      <c r="C416">
        <f>'5a - Savings Tracker'!C458</f>
        <v>0</v>
      </c>
      <c r="D416">
        <f>'5a - Savings Tracker'!D458</f>
        <v>0</v>
      </c>
      <c r="E416">
        <f>'5a - Savings Tracker'!E458</f>
        <v>0</v>
      </c>
      <c r="F416">
        <f>'5a - Savings Tracker'!F458</f>
        <v>0</v>
      </c>
      <c r="G416">
        <f>'5a - Savings Tracker'!G458</f>
        <v>0</v>
      </c>
      <c r="H416">
        <f>'5a - Savings Tracker'!H458</f>
        <v>0</v>
      </c>
      <c r="I416">
        <f>'5a - Savings Tracker'!J458</f>
        <v>0</v>
      </c>
      <c r="J416">
        <f>'5a - Savings Tracker'!K458</f>
        <v>0</v>
      </c>
      <c r="K416">
        <f>'5a - Savings Tracker'!L458</f>
        <v>0</v>
      </c>
      <c r="L416">
        <f>'5a - Savings Tracker'!M458</f>
        <v>0</v>
      </c>
      <c r="M416">
        <f>'5a - Savings Tracker'!N458</f>
        <v>0</v>
      </c>
      <c r="N416">
        <f>'5a - Savings Tracker'!O458</f>
        <v>0</v>
      </c>
      <c r="O416">
        <f>'5a - Savings Tracker'!P458</f>
        <v>0</v>
      </c>
      <c r="P416">
        <f>'5a - Savings Tracker'!Q458</f>
        <v>0</v>
      </c>
      <c r="Q416">
        <f>'5a - Savings Tracker'!R458</f>
        <v>0</v>
      </c>
      <c r="R416">
        <f>'5a - Savings Tracker'!S458</f>
        <v>0</v>
      </c>
      <c r="S416">
        <f>'5a - Savings Tracker'!T458</f>
        <v>0</v>
      </c>
      <c r="T416">
        <f>'5a - Savings Tracker'!U458</f>
        <v>0</v>
      </c>
      <c r="U416">
        <f>'5a - Savings Tracker'!V458</f>
        <v>0</v>
      </c>
      <c r="V416">
        <f>'5a - Savings Tracker'!W458</f>
        <v>0</v>
      </c>
      <c r="W416">
        <f>'5a - Savings Tracker'!X458</f>
        <v>0</v>
      </c>
      <c r="X416">
        <f>'5a - Savings Tracker'!Y458</f>
        <v>0</v>
      </c>
      <c r="Y416">
        <f>'5a - Savings Tracker'!Z458</f>
        <v>0</v>
      </c>
      <c r="Z416">
        <f>'5a - Savings Tracker'!AA458</f>
        <v>0</v>
      </c>
      <c r="AA416">
        <f>'5a - Savings Tracker'!AB458</f>
        <v>0</v>
      </c>
      <c r="AB416">
        <f>'5a - Savings Tracker'!AC458</f>
        <v>0</v>
      </c>
      <c r="AC416">
        <f>'5a - Savings Tracker'!AD458</f>
        <v>0</v>
      </c>
      <c r="AD416" t="str">
        <f>'5a - Savings Tracker'!AE458</f>
        <v/>
      </c>
      <c r="AE416" t="str">
        <f>'5a - Savings Tracker'!AF458</f>
        <v/>
      </c>
      <c r="AF416" t="str">
        <f>'5a - Savings Tracker'!AG458</f>
        <v/>
      </c>
      <c r="AG416" t="str">
        <f>'5a - Savings Tracker'!AH458</f>
        <v/>
      </c>
      <c r="AH416" t="str">
        <f>'5a - Savings Tracker'!AI458</f>
        <v/>
      </c>
      <c r="AI416" t="str">
        <f>'5a - Savings Tracker'!AJ458</f>
        <v/>
      </c>
      <c r="AJ416" t="str">
        <f>'5a - Savings Tracker'!AK458</f>
        <v/>
      </c>
      <c r="AK416" t="str">
        <f>'5a - Savings Tracker'!AL458</f>
        <v/>
      </c>
    </row>
    <row r="417" spans="1:37">
      <c r="A417">
        <f>'5a - Savings Tracker'!A459</f>
        <v>416</v>
      </c>
      <c r="B417" t="str">
        <f>'5a - Savings Tracker'!B459</f>
        <v>Swansea Bay UHB</v>
      </c>
      <c r="C417">
        <f>'5a - Savings Tracker'!C459</f>
        <v>0</v>
      </c>
      <c r="D417">
        <f>'5a - Savings Tracker'!D459</f>
        <v>0</v>
      </c>
      <c r="E417">
        <f>'5a - Savings Tracker'!E459</f>
        <v>0</v>
      </c>
      <c r="F417">
        <f>'5a - Savings Tracker'!F459</f>
        <v>0</v>
      </c>
      <c r="G417">
        <f>'5a - Savings Tracker'!G459</f>
        <v>0</v>
      </c>
      <c r="H417">
        <f>'5a - Savings Tracker'!H459</f>
        <v>0</v>
      </c>
      <c r="I417">
        <f>'5a - Savings Tracker'!J459</f>
        <v>0</v>
      </c>
      <c r="J417">
        <f>'5a - Savings Tracker'!K459</f>
        <v>0</v>
      </c>
      <c r="K417">
        <f>'5a - Savings Tracker'!L459</f>
        <v>0</v>
      </c>
      <c r="L417">
        <f>'5a - Savings Tracker'!M459</f>
        <v>0</v>
      </c>
      <c r="M417">
        <f>'5a - Savings Tracker'!N459</f>
        <v>0</v>
      </c>
      <c r="N417">
        <f>'5a - Savings Tracker'!O459</f>
        <v>0</v>
      </c>
      <c r="O417">
        <f>'5a - Savings Tracker'!P459</f>
        <v>0</v>
      </c>
      <c r="P417">
        <f>'5a - Savings Tracker'!Q459</f>
        <v>0</v>
      </c>
      <c r="Q417">
        <f>'5a - Savings Tracker'!R459</f>
        <v>0</v>
      </c>
      <c r="R417">
        <f>'5a - Savings Tracker'!S459</f>
        <v>0</v>
      </c>
      <c r="S417">
        <f>'5a - Savings Tracker'!T459</f>
        <v>0</v>
      </c>
      <c r="T417">
        <f>'5a - Savings Tracker'!U459</f>
        <v>0</v>
      </c>
      <c r="U417">
        <f>'5a - Savings Tracker'!V459</f>
        <v>0</v>
      </c>
      <c r="V417">
        <f>'5a - Savings Tracker'!W459</f>
        <v>0</v>
      </c>
      <c r="W417">
        <f>'5a - Savings Tracker'!X459</f>
        <v>0</v>
      </c>
      <c r="X417">
        <f>'5a - Savings Tracker'!Y459</f>
        <v>0</v>
      </c>
      <c r="Y417">
        <f>'5a - Savings Tracker'!Z459</f>
        <v>0</v>
      </c>
      <c r="Z417">
        <f>'5a - Savings Tracker'!AA459</f>
        <v>0</v>
      </c>
      <c r="AA417">
        <f>'5a - Savings Tracker'!AB459</f>
        <v>0</v>
      </c>
      <c r="AB417">
        <f>'5a - Savings Tracker'!AC459</f>
        <v>0</v>
      </c>
      <c r="AC417">
        <f>'5a - Savings Tracker'!AD459</f>
        <v>0</v>
      </c>
      <c r="AD417" t="str">
        <f>'5a - Savings Tracker'!AE459</f>
        <v/>
      </c>
      <c r="AE417" t="str">
        <f>'5a - Savings Tracker'!AF459</f>
        <v/>
      </c>
      <c r="AF417" t="str">
        <f>'5a - Savings Tracker'!AG459</f>
        <v/>
      </c>
      <c r="AG417" t="str">
        <f>'5a - Savings Tracker'!AH459</f>
        <v/>
      </c>
      <c r="AH417" t="str">
        <f>'5a - Savings Tracker'!AI459</f>
        <v/>
      </c>
      <c r="AI417" t="str">
        <f>'5a - Savings Tracker'!AJ459</f>
        <v/>
      </c>
      <c r="AJ417" t="str">
        <f>'5a - Savings Tracker'!AK459</f>
        <v/>
      </c>
      <c r="AK417" t="str">
        <f>'5a - Savings Tracker'!AL459</f>
        <v/>
      </c>
    </row>
    <row r="418" spans="1:37">
      <c r="A418">
        <f>'5a - Savings Tracker'!A460</f>
        <v>417</v>
      </c>
      <c r="B418" t="str">
        <f>'5a - Savings Tracker'!B460</f>
        <v>Swansea Bay UHB</v>
      </c>
      <c r="C418">
        <f>'5a - Savings Tracker'!C460</f>
        <v>0</v>
      </c>
      <c r="D418">
        <f>'5a - Savings Tracker'!D460</f>
        <v>0</v>
      </c>
      <c r="E418">
        <f>'5a - Savings Tracker'!E460</f>
        <v>0</v>
      </c>
      <c r="F418">
        <f>'5a - Savings Tracker'!F460</f>
        <v>0</v>
      </c>
      <c r="G418">
        <f>'5a - Savings Tracker'!G460</f>
        <v>0</v>
      </c>
      <c r="H418">
        <f>'5a - Savings Tracker'!H460</f>
        <v>0</v>
      </c>
      <c r="I418">
        <f>'5a - Savings Tracker'!J460</f>
        <v>0</v>
      </c>
      <c r="J418">
        <f>'5a - Savings Tracker'!K460</f>
        <v>0</v>
      </c>
      <c r="K418">
        <f>'5a - Savings Tracker'!L460</f>
        <v>0</v>
      </c>
      <c r="L418">
        <f>'5a - Savings Tracker'!M460</f>
        <v>0</v>
      </c>
      <c r="M418">
        <f>'5a - Savings Tracker'!N460</f>
        <v>0</v>
      </c>
      <c r="N418">
        <f>'5a - Savings Tracker'!O460</f>
        <v>0</v>
      </c>
      <c r="O418">
        <f>'5a - Savings Tracker'!P460</f>
        <v>0</v>
      </c>
      <c r="P418">
        <f>'5a - Savings Tracker'!Q460</f>
        <v>0</v>
      </c>
      <c r="Q418">
        <f>'5a - Savings Tracker'!R460</f>
        <v>0</v>
      </c>
      <c r="R418">
        <f>'5a - Savings Tracker'!S460</f>
        <v>0</v>
      </c>
      <c r="S418">
        <f>'5a - Savings Tracker'!T460</f>
        <v>0</v>
      </c>
      <c r="T418">
        <f>'5a - Savings Tracker'!U460</f>
        <v>0</v>
      </c>
      <c r="U418">
        <f>'5a - Savings Tracker'!V460</f>
        <v>0</v>
      </c>
      <c r="V418">
        <f>'5a - Savings Tracker'!W460</f>
        <v>0</v>
      </c>
      <c r="W418">
        <f>'5a - Savings Tracker'!X460</f>
        <v>0</v>
      </c>
      <c r="X418">
        <f>'5a - Savings Tracker'!Y460</f>
        <v>0</v>
      </c>
      <c r="Y418">
        <f>'5a - Savings Tracker'!Z460</f>
        <v>0</v>
      </c>
      <c r="Z418">
        <f>'5a - Savings Tracker'!AA460</f>
        <v>0</v>
      </c>
      <c r="AA418">
        <f>'5a - Savings Tracker'!AB460</f>
        <v>0</v>
      </c>
      <c r="AB418">
        <f>'5a - Savings Tracker'!AC460</f>
        <v>0</v>
      </c>
      <c r="AC418">
        <f>'5a - Savings Tracker'!AD460</f>
        <v>0</v>
      </c>
      <c r="AD418" t="str">
        <f>'5a - Savings Tracker'!AE460</f>
        <v/>
      </c>
      <c r="AE418" t="str">
        <f>'5a - Savings Tracker'!AF460</f>
        <v/>
      </c>
      <c r="AF418" t="str">
        <f>'5a - Savings Tracker'!AG460</f>
        <v/>
      </c>
      <c r="AG418" t="str">
        <f>'5a - Savings Tracker'!AH460</f>
        <v/>
      </c>
      <c r="AH418" t="str">
        <f>'5a - Savings Tracker'!AI460</f>
        <v/>
      </c>
      <c r="AI418" t="str">
        <f>'5a - Savings Tracker'!AJ460</f>
        <v/>
      </c>
      <c r="AJ418" t="str">
        <f>'5a - Savings Tracker'!AK460</f>
        <v/>
      </c>
      <c r="AK418" t="str">
        <f>'5a - Savings Tracker'!AL460</f>
        <v/>
      </c>
    </row>
    <row r="419" spans="1:37">
      <c r="A419">
        <f>'5a - Savings Tracker'!A461</f>
        <v>418</v>
      </c>
      <c r="B419" t="str">
        <f>'5a - Savings Tracker'!B461</f>
        <v>Swansea Bay UHB</v>
      </c>
      <c r="C419">
        <f>'5a - Savings Tracker'!C461</f>
        <v>0</v>
      </c>
      <c r="D419">
        <f>'5a - Savings Tracker'!D461</f>
        <v>0</v>
      </c>
      <c r="E419">
        <f>'5a - Savings Tracker'!E461</f>
        <v>0</v>
      </c>
      <c r="F419">
        <f>'5a - Savings Tracker'!F461</f>
        <v>0</v>
      </c>
      <c r="G419">
        <f>'5a - Savings Tracker'!G461</f>
        <v>0</v>
      </c>
      <c r="H419">
        <f>'5a - Savings Tracker'!H461</f>
        <v>0</v>
      </c>
      <c r="I419">
        <f>'5a - Savings Tracker'!J461</f>
        <v>0</v>
      </c>
      <c r="J419">
        <f>'5a - Savings Tracker'!K461</f>
        <v>0</v>
      </c>
      <c r="K419">
        <f>'5a - Savings Tracker'!L461</f>
        <v>0</v>
      </c>
      <c r="L419">
        <f>'5a - Savings Tracker'!M461</f>
        <v>0</v>
      </c>
      <c r="M419">
        <f>'5a - Savings Tracker'!N461</f>
        <v>0</v>
      </c>
      <c r="N419">
        <f>'5a - Savings Tracker'!O461</f>
        <v>0</v>
      </c>
      <c r="O419">
        <f>'5a - Savings Tracker'!P461</f>
        <v>0</v>
      </c>
      <c r="P419">
        <f>'5a - Savings Tracker'!Q461</f>
        <v>0</v>
      </c>
      <c r="Q419">
        <f>'5a - Savings Tracker'!R461</f>
        <v>0</v>
      </c>
      <c r="R419">
        <f>'5a - Savings Tracker'!S461</f>
        <v>0</v>
      </c>
      <c r="S419">
        <f>'5a - Savings Tracker'!T461</f>
        <v>0</v>
      </c>
      <c r="T419">
        <f>'5a - Savings Tracker'!U461</f>
        <v>0</v>
      </c>
      <c r="U419">
        <f>'5a - Savings Tracker'!V461</f>
        <v>0</v>
      </c>
      <c r="V419">
        <f>'5a - Savings Tracker'!W461</f>
        <v>0</v>
      </c>
      <c r="W419">
        <f>'5a - Savings Tracker'!X461</f>
        <v>0</v>
      </c>
      <c r="X419">
        <f>'5a - Savings Tracker'!Y461</f>
        <v>0</v>
      </c>
      <c r="Y419">
        <f>'5a - Savings Tracker'!Z461</f>
        <v>0</v>
      </c>
      <c r="Z419">
        <f>'5a - Savings Tracker'!AA461</f>
        <v>0</v>
      </c>
      <c r="AA419">
        <f>'5a - Savings Tracker'!AB461</f>
        <v>0</v>
      </c>
      <c r="AB419">
        <f>'5a - Savings Tracker'!AC461</f>
        <v>0</v>
      </c>
      <c r="AC419">
        <f>'5a - Savings Tracker'!AD461</f>
        <v>0</v>
      </c>
      <c r="AD419" t="str">
        <f>'5a - Savings Tracker'!AE461</f>
        <v/>
      </c>
      <c r="AE419" t="str">
        <f>'5a - Savings Tracker'!AF461</f>
        <v/>
      </c>
      <c r="AF419" t="str">
        <f>'5a - Savings Tracker'!AG461</f>
        <v/>
      </c>
      <c r="AG419" t="str">
        <f>'5a - Savings Tracker'!AH461</f>
        <v/>
      </c>
      <c r="AH419" t="str">
        <f>'5a - Savings Tracker'!AI461</f>
        <v/>
      </c>
      <c r="AI419" t="str">
        <f>'5a - Savings Tracker'!AJ461</f>
        <v/>
      </c>
      <c r="AJ419" t="str">
        <f>'5a - Savings Tracker'!AK461</f>
        <v/>
      </c>
      <c r="AK419" t="str">
        <f>'5a - Savings Tracker'!AL461</f>
        <v/>
      </c>
    </row>
    <row r="420" spans="1:37">
      <c r="A420">
        <f>'5a - Savings Tracker'!A462</f>
        <v>419</v>
      </c>
      <c r="B420" t="str">
        <f>'5a - Savings Tracker'!B462</f>
        <v>Swansea Bay UHB</v>
      </c>
      <c r="C420">
        <f>'5a - Savings Tracker'!C462</f>
        <v>0</v>
      </c>
      <c r="D420">
        <f>'5a - Savings Tracker'!D462</f>
        <v>0</v>
      </c>
      <c r="E420">
        <f>'5a - Savings Tracker'!E462</f>
        <v>0</v>
      </c>
      <c r="F420">
        <f>'5a - Savings Tracker'!F462</f>
        <v>0</v>
      </c>
      <c r="G420">
        <f>'5a - Savings Tracker'!G462</f>
        <v>0</v>
      </c>
      <c r="H420">
        <f>'5a - Savings Tracker'!H462</f>
        <v>0</v>
      </c>
      <c r="I420">
        <f>'5a - Savings Tracker'!J462</f>
        <v>0</v>
      </c>
      <c r="J420">
        <f>'5a - Savings Tracker'!K462</f>
        <v>0</v>
      </c>
      <c r="K420">
        <f>'5a - Savings Tracker'!L462</f>
        <v>0</v>
      </c>
      <c r="L420">
        <f>'5a - Savings Tracker'!M462</f>
        <v>0</v>
      </c>
      <c r="M420">
        <f>'5a - Savings Tracker'!N462</f>
        <v>0</v>
      </c>
      <c r="N420">
        <f>'5a - Savings Tracker'!O462</f>
        <v>0</v>
      </c>
      <c r="O420">
        <f>'5a - Savings Tracker'!P462</f>
        <v>0</v>
      </c>
      <c r="P420">
        <f>'5a - Savings Tracker'!Q462</f>
        <v>0</v>
      </c>
      <c r="Q420">
        <f>'5a - Savings Tracker'!R462</f>
        <v>0</v>
      </c>
      <c r="R420">
        <f>'5a - Savings Tracker'!S462</f>
        <v>0</v>
      </c>
      <c r="S420">
        <f>'5a - Savings Tracker'!T462</f>
        <v>0</v>
      </c>
      <c r="T420">
        <f>'5a - Savings Tracker'!U462</f>
        <v>0</v>
      </c>
      <c r="U420">
        <f>'5a - Savings Tracker'!V462</f>
        <v>0</v>
      </c>
      <c r="V420">
        <f>'5a - Savings Tracker'!W462</f>
        <v>0</v>
      </c>
      <c r="W420">
        <f>'5a - Savings Tracker'!X462</f>
        <v>0</v>
      </c>
      <c r="X420">
        <f>'5a - Savings Tracker'!Y462</f>
        <v>0</v>
      </c>
      <c r="Y420">
        <f>'5a - Savings Tracker'!Z462</f>
        <v>0</v>
      </c>
      <c r="Z420">
        <f>'5a - Savings Tracker'!AA462</f>
        <v>0</v>
      </c>
      <c r="AA420">
        <f>'5a - Savings Tracker'!AB462</f>
        <v>0</v>
      </c>
      <c r="AB420">
        <f>'5a - Savings Tracker'!AC462</f>
        <v>0</v>
      </c>
      <c r="AC420">
        <f>'5a - Savings Tracker'!AD462</f>
        <v>0</v>
      </c>
      <c r="AD420" t="str">
        <f>'5a - Savings Tracker'!AE462</f>
        <v/>
      </c>
      <c r="AE420" t="str">
        <f>'5a - Savings Tracker'!AF462</f>
        <v/>
      </c>
      <c r="AF420" t="str">
        <f>'5a - Savings Tracker'!AG462</f>
        <v/>
      </c>
      <c r="AG420" t="str">
        <f>'5a - Savings Tracker'!AH462</f>
        <v/>
      </c>
      <c r="AH420" t="str">
        <f>'5a - Savings Tracker'!AI462</f>
        <v/>
      </c>
      <c r="AI420" t="str">
        <f>'5a - Savings Tracker'!AJ462</f>
        <v/>
      </c>
      <c r="AJ420" t="str">
        <f>'5a - Savings Tracker'!AK462</f>
        <v/>
      </c>
      <c r="AK420" t="str">
        <f>'5a - Savings Tracker'!AL462</f>
        <v/>
      </c>
    </row>
    <row r="421" spans="1:37">
      <c r="A421">
        <f>'5a - Savings Tracker'!A463</f>
        <v>420</v>
      </c>
      <c r="B421" t="str">
        <f>'5a - Savings Tracker'!B463</f>
        <v>Swansea Bay UHB</v>
      </c>
      <c r="C421">
        <f>'5a - Savings Tracker'!C463</f>
        <v>0</v>
      </c>
      <c r="D421">
        <f>'5a - Savings Tracker'!D463</f>
        <v>0</v>
      </c>
      <c r="E421">
        <f>'5a - Savings Tracker'!E463</f>
        <v>0</v>
      </c>
      <c r="F421">
        <f>'5a - Savings Tracker'!F463</f>
        <v>0</v>
      </c>
      <c r="G421">
        <f>'5a - Savings Tracker'!G463</f>
        <v>0</v>
      </c>
      <c r="H421">
        <f>'5a - Savings Tracker'!H463</f>
        <v>0</v>
      </c>
      <c r="I421">
        <f>'5a - Savings Tracker'!J463</f>
        <v>0</v>
      </c>
      <c r="J421">
        <f>'5a - Savings Tracker'!K463</f>
        <v>0</v>
      </c>
      <c r="K421">
        <f>'5a - Savings Tracker'!L463</f>
        <v>0</v>
      </c>
      <c r="L421">
        <f>'5a - Savings Tracker'!M463</f>
        <v>0</v>
      </c>
      <c r="M421">
        <f>'5a - Savings Tracker'!N463</f>
        <v>0</v>
      </c>
      <c r="N421">
        <f>'5a - Savings Tracker'!O463</f>
        <v>0</v>
      </c>
      <c r="O421">
        <f>'5a - Savings Tracker'!P463</f>
        <v>0</v>
      </c>
      <c r="P421">
        <f>'5a - Savings Tracker'!Q463</f>
        <v>0</v>
      </c>
      <c r="Q421">
        <f>'5a - Savings Tracker'!R463</f>
        <v>0</v>
      </c>
      <c r="R421">
        <f>'5a - Savings Tracker'!S463</f>
        <v>0</v>
      </c>
      <c r="S421">
        <f>'5a - Savings Tracker'!T463</f>
        <v>0</v>
      </c>
      <c r="T421">
        <f>'5a - Savings Tracker'!U463</f>
        <v>0</v>
      </c>
      <c r="U421">
        <f>'5a - Savings Tracker'!V463</f>
        <v>0</v>
      </c>
      <c r="V421">
        <f>'5a - Savings Tracker'!W463</f>
        <v>0</v>
      </c>
      <c r="W421">
        <f>'5a - Savings Tracker'!X463</f>
        <v>0</v>
      </c>
      <c r="X421">
        <f>'5a - Savings Tracker'!Y463</f>
        <v>0</v>
      </c>
      <c r="Y421">
        <f>'5a - Savings Tracker'!Z463</f>
        <v>0</v>
      </c>
      <c r="Z421">
        <f>'5a - Savings Tracker'!AA463</f>
        <v>0</v>
      </c>
      <c r="AA421">
        <f>'5a - Savings Tracker'!AB463</f>
        <v>0</v>
      </c>
      <c r="AB421">
        <f>'5a - Savings Tracker'!AC463</f>
        <v>0</v>
      </c>
      <c r="AC421">
        <f>'5a - Savings Tracker'!AD463</f>
        <v>0</v>
      </c>
      <c r="AD421" t="str">
        <f>'5a - Savings Tracker'!AE463</f>
        <v/>
      </c>
      <c r="AE421" t="str">
        <f>'5a - Savings Tracker'!AF463</f>
        <v/>
      </c>
      <c r="AF421" t="str">
        <f>'5a - Savings Tracker'!AG463</f>
        <v/>
      </c>
      <c r="AG421" t="str">
        <f>'5a - Savings Tracker'!AH463</f>
        <v/>
      </c>
      <c r="AH421" t="str">
        <f>'5a - Savings Tracker'!AI463</f>
        <v/>
      </c>
      <c r="AI421" t="str">
        <f>'5a - Savings Tracker'!AJ463</f>
        <v/>
      </c>
      <c r="AJ421" t="str">
        <f>'5a - Savings Tracker'!AK463</f>
        <v/>
      </c>
      <c r="AK421" t="str">
        <f>'5a - Savings Tracker'!AL463</f>
        <v/>
      </c>
    </row>
    <row r="422" spans="1:37">
      <c r="A422">
        <f>'5a - Savings Tracker'!A464</f>
        <v>421</v>
      </c>
      <c r="B422" t="str">
        <f>'5a - Savings Tracker'!B464</f>
        <v>Swansea Bay UHB</v>
      </c>
      <c r="C422">
        <f>'5a - Savings Tracker'!C464</f>
        <v>0</v>
      </c>
      <c r="D422">
        <f>'5a - Savings Tracker'!D464</f>
        <v>0</v>
      </c>
      <c r="E422">
        <f>'5a - Savings Tracker'!E464</f>
        <v>0</v>
      </c>
      <c r="F422">
        <f>'5a - Savings Tracker'!F464</f>
        <v>0</v>
      </c>
      <c r="G422">
        <f>'5a - Savings Tracker'!G464</f>
        <v>0</v>
      </c>
      <c r="H422">
        <f>'5a - Savings Tracker'!H464</f>
        <v>0</v>
      </c>
      <c r="I422">
        <f>'5a - Savings Tracker'!J464</f>
        <v>0</v>
      </c>
      <c r="J422">
        <f>'5a - Savings Tracker'!K464</f>
        <v>0</v>
      </c>
      <c r="K422">
        <f>'5a - Savings Tracker'!L464</f>
        <v>0</v>
      </c>
      <c r="L422">
        <f>'5a - Savings Tracker'!M464</f>
        <v>0</v>
      </c>
      <c r="M422">
        <f>'5a - Savings Tracker'!N464</f>
        <v>0</v>
      </c>
      <c r="N422">
        <f>'5a - Savings Tracker'!O464</f>
        <v>0</v>
      </c>
      <c r="O422">
        <f>'5a - Savings Tracker'!P464</f>
        <v>0</v>
      </c>
      <c r="P422">
        <f>'5a - Savings Tracker'!Q464</f>
        <v>0</v>
      </c>
      <c r="Q422">
        <f>'5a - Savings Tracker'!R464</f>
        <v>0</v>
      </c>
      <c r="R422">
        <f>'5a - Savings Tracker'!S464</f>
        <v>0</v>
      </c>
      <c r="S422">
        <f>'5a - Savings Tracker'!T464</f>
        <v>0</v>
      </c>
      <c r="T422">
        <f>'5a - Savings Tracker'!U464</f>
        <v>0</v>
      </c>
      <c r="U422">
        <f>'5a - Savings Tracker'!V464</f>
        <v>0</v>
      </c>
      <c r="V422">
        <f>'5a - Savings Tracker'!W464</f>
        <v>0</v>
      </c>
      <c r="W422">
        <f>'5a - Savings Tracker'!X464</f>
        <v>0</v>
      </c>
      <c r="X422">
        <f>'5a - Savings Tracker'!Y464</f>
        <v>0</v>
      </c>
      <c r="Y422">
        <f>'5a - Savings Tracker'!Z464</f>
        <v>0</v>
      </c>
      <c r="Z422">
        <f>'5a - Savings Tracker'!AA464</f>
        <v>0</v>
      </c>
      <c r="AA422">
        <f>'5a - Savings Tracker'!AB464</f>
        <v>0</v>
      </c>
      <c r="AB422">
        <f>'5a - Savings Tracker'!AC464</f>
        <v>0</v>
      </c>
      <c r="AC422">
        <f>'5a - Savings Tracker'!AD464</f>
        <v>0</v>
      </c>
      <c r="AD422" t="str">
        <f>'5a - Savings Tracker'!AE464</f>
        <v/>
      </c>
      <c r="AE422" t="str">
        <f>'5a - Savings Tracker'!AF464</f>
        <v/>
      </c>
      <c r="AF422" t="str">
        <f>'5a - Savings Tracker'!AG464</f>
        <v/>
      </c>
      <c r="AG422" t="str">
        <f>'5a - Savings Tracker'!AH464</f>
        <v/>
      </c>
      <c r="AH422" t="str">
        <f>'5a - Savings Tracker'!AI464</f>
        <v/>
      </c>
      <c r="AI422" t="str">
        <f>'5a - Savings Tracker'!AJ464</f>
        <v/>
      </c>
      <c r="AJ422" t="str">
        <f>'5a - Savings Tracker'!AK464</f>
        <v/>
      </c>
      <c r="AK422" t="str">
        <f>'5a - Savings Tracker'!AL464</f>
        <v/>
      </c>
    </row>
    <row r="423" spans="1:37">
      <c r="A423">
        <f>'5a - Savings Tracker'!A465</f>
        <v>422</v>
      </c>
      <c r="B423" t="str">
        <f>'5a - Savings Tracker'!B465</f>
        <v>Swansea Bay UHB</v>
      </c>
      <c r="C423">
        <f>'5a - Savings Tracker'!C465</f>
        <v>0</v>
      </c>
      <c r="D423">
        <f>'5a - Savings Tracker'!D465</f>
        <v>0</v>
      </c>
      <c r="E423">
        <f>'5a - Savings Tracker'!E465</f>
        <v>0</v>
      </c>
      <c r="F423">
        <f>'5a - Savings Tracker'!F465</f>
        <v>0</v>
      </c>
      <c r="G423">
        <f>'5a - Savings Tracker'!G465</f>
        <v>0</v>
      </c>
      <c r="H423">
        <f>'5a - Savings Tracker'!H465</f>
        <v>0</v>
      </c>
      <c r="I423">
        <f>'5a - Savings Tracker'!J465</f>
        <v>0</v>
      </c>
      <c r="J423">
        <f>'5a - Savings Tracker'!K465</f>
        <v>0</v>
      </c>
      <c r="K423">
        <f>'5a - Savings Tracker'!L465</f>
        <v>0</v>
      </c>
      <c r="L423">
        <f>'5a - Savings Tracker'!M465</f>
        <v>0</v>
      </c>
      <c r="M423">
        <f>'5a - Savings Tracker'!N465</f>
        <v>0</v>
      </c>
      <c r="N423">
        <f>'5a - Savings Tracker'!O465</f>
        <v>0</v>
      </c>
      <c r="O423">
        <f>'5a - Savings Tracker'!P465</f>
        <v>0</v>
      </c>
      <c r="P423">
        <f>'5a - Savings Tracker'!Q465</f>
        <v>0</v>
      </c>
      <c r="Q423">
        <f>'5a - Savings Tracker'!R465</f>
        <v>0</v>
      </c>
      <c r="R423">
        <f>'5a - Savings Tracker'!S465</f>
        <v>0</v>
      </c>
      <c r="S423">
        <f>'5a - Savings Tracker'!T465</f>
        <v>0</v>
      </c>
      <c r="T423">
        <f>'5a - Savings Tracker'!U465</f>
        <v>0</v>
      </c>
      <c r="U423">
        <f>'5a - Savings Tracker'!V465</f>
        <v>0</v>
      </c>
      <c r="V423">
        <f>'5a - Savings Tracker'!W465</f>
        <v>0</v>
      </c>
      <c r="W423">
        <f>'5a - Savings Tracker'!X465</f>
        <v>0</v>
      </c>
      <c r="X423">
        <f>'5a - Savings Tracker'!Y465</f>
        <v>0</v>
      </c>
      <c r="Y423">
        <f>'5a - Savings Tracker'!Z465</f>
        <v>0</v>
      </c>
      <c r="Z423">
        <f>'5a - Savings Tracker'!AA465</f>
        <v>0</v>
      </c>
      <c r="AA423">
        <f>'5a - Savings Tracker'!AB465</f>
        <v>0</v>
      </c>
      <c r="AB423">
        <f>'5a - Savings Tracker'!AC465</f>
        <v>0</v>
      </c>
      <c r="AC423">
        <f>'5a - Savings Tracker'!AD465</f>
        <v>0</v>
      </c>
      <c r="AD423" t="str">
        <f>'5a - Savings Tracker'!AE465</f>
        <v/>
      </c>
      <c r="AE423" t="str">
        <f>'5a - Savings Tracker'!AF465</f>
        <v/>
      </c>
      <c r="AF423" t="str">
        <f>'5a - Savings Tracker'!AG465</f>
        <v/>
      </c>
      <c r="AG423" t="str">
        <f>'5a - Savings Tracker'!AH465</f>
        <v/>
      </c>
      <c r="AH423" t="str">
        <f>'5a - Savings Tracker'!AI465</f>
        <v/>
      </c>
      <c r="AI423" t="str">
        <f>'5a - Savings Tracker'!AJ465</f>
        <v/>
      </c>
      <c r="AJ423" t="str">
        <f>'5a - Savings Tracker'!AK465</f>
        <v/>
      </c>
      <c r="AK423" t="str">
        <f>'5a - Savings Tracker'!AL465</f>
        <v/>
      </c>
    </row>
    <row r="424" spans="1:37">
      <c r="A424">
        <f>'5a - Savings Tracker'!A466</f>
        <v>423</v>
      </c>
      <c r="B424" t="str">
        <f>'5a - Savings Tracker'!B466</f>
        <v>Swansea Bay UHB</v>
      </c>
      <c r="C424">
        <f>'5a - Savings Tracker'!C466</f>
        <v>0</v>
      </c>
      <c r="D424">
        <f>'5a - Savings Tracker'!D466</f>
        <v>0</v>
      </c>
      <c r="E424">
        <f>'5a - Savings Tracker'!E466</f>
        <v>0</v>
      </c>
      <c r="F424">
        <f>'5a - Savings Tracker'!F466</f>
        <v>0</v>
      </c>
      <c r="G424">
        <f>'5a - Savings Tracker'!G466</f>
        <v>0</v>
      </c>
      <c r="H424">
        <f>'5a - Savings Tracker'!H466</f>
        <v>0</v>
      </c>
      <c r="I424">
        <f>'5a - Savings Tracker'!J466</f>
        <v>0</v>
      </c>
      <c r="J424">
        <f>'5a - Savings Tracker'!K466</f>
        <v>0</v>
      </c>
      <c r="K424">
        <f>'5a - Savings Tracker'!L466</f>
        <v>0</v>
      </c>
      <c r="L424">
        <f>'5a - Savings Tracker'!M466</f>
        <v>0</v>
      </c>
      <c r="M424">
        <f>'5a - Savings Tracker'!N466</f>
        <v>0</v>
      </c>
      <c r="N424">
        <f>'5a - Savings Tracker'!O466</f>
        <v>0</v>
      </c>
      <c r="O424">
        <f>'5a - Savings Tracker'!P466</f>
        <v>0</v>
      </c>
      <c r="P424">
        <f>'5a - Savings Tracker'!Q466</f>
        <v>0</v>
      </c>
      <c r="Q424">
        <f>'5a - Savings Tracker'!R466</f>
        <v>0</v>
      </c>
      <c r="R424">
        <f>'5a - Savings Tracker'!S466</f>
        <v>0</v>
      </c>
      <c r="S424">
        <f>'5a - Savings Tracker'!T466</f>
        <v>0</v>
      </c>
      <c r="T424">
        <f>'5a - Savings Tracker'!U466</f>
        <v>0</v>
      </c>
      <c r="U424">
        <f>'5a - Savings Tracker'!V466</f>
        <v>0</v>
      </c>
      <c r="V424">
        <f>'5a - Savings Tracker'!W466</f>
        <v>0</v>
      </c>
      <c r="W424">
        <f>'5a - Savings Tracker'!X466</f>
        <v>0</v>
      </c>
      <c r="X424">
        <f>'5a - Savings Tracker'!Y466</f>
        <v>0</v>
      </c>
      <c r="Y424">
        <f>'5a - Savings Tracker'!Z466</f>
        <v>0</v>
      </c>
      <c r="Z424">
        <f>'5a - Savings Tracker'!AA466</f>
        <v>0</v>
      </c>
      <c r="AA424">
        <f>'5a - Savings Tracker'!AB466</f>
        <v>0</v>
      </c>
      <c r="AB424">
        <f>'5a - Savings Tracker'!AC466</f>
        <v>0</v>
      </c>
      <c r="AC424">
        <f>'5a - Savings Tracker'!AD466</f>
        <v>0</v>
      </c>
      <c r="AD424" t="str">
        <f>'5a - Savings Tracker'!AE466</f>
        <v/>
      </c>
      <c r="AE424" t="str">
        <f>'5a - Savings Tracker'!AF466</f>
        <v/>
      </c>
      <c r="AF424" t="str">
        <f>'5a - Savings Tracker'!AG466</f>
        <v/>
      </c>
      <c r="AG424" t="str">
        <f>'5a - Savings Tracker'!AH466</f>
        <v/>
      </c>
      <c r="AH424" t="str">
        <f>'5a - Savings Tracker'!AI466</f>
        <v/>
      </c>
      <c r="AI424" t="str">
        <f>'5a - Savings Tracker'!AJ466</f>
        <v/>
      </c>
      <c r="AJ424" t="str">
        <f>'5a - Savings Tracker'!AK466</f>
        <v/>
      </c>
      <c r="AK424" t="str">
        <f>'5a - Savings Tracker'!AL466</f>
        <v/>
      </c>
    </row>
    <row r="425" spans="1:37">
      <c r="A425">
        <f>'5a - Savings Tracker'!A467</f>
        <v>424</v>
      </c>
      <c r="B425" t="str">
        <f>'5a - Savings Tracker'!B467</f>
        <v>Swansea Bay UHB</v>
      </c>
      <c r="C425">
        <f>'5a - Savings Tracker'!C467</f>
        <v>0</v>
      </c>
      <c r="D425">
        <f>'5a - Savings Tracker'!D467</f>
        <v>0</v>
      </c>
      <c r="E425">
        <f>'5a - Savings Tracker'!E467</f>
        <v>0</v>
      </c>
      <c r="F425">
        <f>'5a - Savings Tracker'!F467</f>
        <v>0</v>
      </c>
      <c r="G425">
        <f>'5a - Savings Tracker'!G467</f>
        <v>0</v>
      </c>
      <c r="H425">
        <f>'5a - Savings Tracker'!H467</f>
        <v>0</v>
      </c>
      <c r="I425">
        <f>'5a - Savings Tracker'!J467</f>
        <v>0</v>
      </c>
      <c r="J425">
        <f>'5a - Savings Tracker'!K467</f>
        <v>0</v>
      </c>
      <c r="K425">
        <f>'5a - Savings Tracker'!L467</f>
        <v>0</v>
      </c>
      <c r="L425">
        <f>'5a - Savings Tracker'!M467</f>
        <v>0</v>
      </c>
      <c r="M425">
        <f>'5a - Savings Tracker'!N467</f>
        <v>0</v>
      </c>
      <c r="N425">
        <f>'5a - Savings Tracker'!O467</f>
        <v>0</v>
      </c>
      <c r="O425">
        <f>'5a - Savings Tracker'!P467</f>
        <v>0</v>
      </c>
      <c r="P425">
        <f>'5a - Savings Tracker'!Q467</f>
        <v>0</v>
      </c>
      <c r="Q425">
        <f>'5a - Savings Tracker'!R467</f>
        <v>0</v>
      </c>
      <c r="R425">
        <f>'5a - Savings Tracker'!S467</f>
        <v>0</v>
      </c>
      <c r="S425">
        <f>'5a - Savings Tracker'!T467</f>
        <v>0</v>
      </c>
      <c r="T425">
        <f>'5a - Savings Tracker'!U467</f>
        <v>0</v>
      </c>
      <c r="U425">
        <f>'5a - Savings Tracker'!V467</f>
        <v>0</v>
      </c>
      <c r="V425">
        <f>'5a - Savings Tracker'!W467</f>
        <v>0</v>
      </c>
      <c r="W425">
        <f>'5a - Savings Tracker'!X467</f>
        <v>0</v>
      </c>
      <c r="X425">
        <f>'5a - Savings Tracker'!Y467</f>
        <v>0</v>
      </c>
      <c r="Y425">
        <f>'5a - Savings Tracker'!Z467</f>
        <v>0</v>
      </c>
      <c r="Z425">
        <f>'5a - Savings Tracker'!AA467</f>
        <v>0</v>
      </c>
      <c r="AA425">
        <f>'5a - Savings Tracker'!AB467</f>
        <v>0</v>
      </c>
      <c r="AB425">
        <f>'5a - Savings Tracker'!AC467</f>
        <v>0</v>
      </c>
      <c r="AC425">
        <f>'5a - Savings Tracker'!AD467</f>
        <v>0</v>
      </c>
      <c r="AD425" t="str">
        <f>'5a - Savings Tracker'!AE467</f>
        <v/>
      </c>
      <c r="AE425" t="str">
        <f>'5a - Savings Tracker'!AF467</f>
        <v/>
      </c>
      <c r="AF425" t="str">
        <f>'5a - Savings Tracker'!AG467</f>
        <v/>
      </c>
      <c r="AG425" t="str">
        <f>'5a - Savings Tracker'!AH467</f>
        <v/>
      </c>
      <c r="AH425" t="str">
        <f>'5a - Savings Tracker'!AI467</f>
        <v/>
      </c>
      <c r="AI425" t="str">
        <f>'5a - Savings Tracker'!AJ467</f>
        <v/>
      </c>
      <c r="AJ425" t="str">
        <f>'5a - Savings Tracker'!AK467</f>
        <v/>
      </c>
      <c r="AK425" t="str">
        <f>'5a - Savings Tracker'!AL467</f>
        <v/>
      </c>
    </row>
    <row r="426" spans="1:37">
      <c r="A426">
        <f>'5a - Savings Tracker'!A468</f>
        <v>425</v>
      </c>
      <c r="B426" t="str">
        <f>'5a - Savings Tracker'!B468</f>
        <v>Swansea Bay UHB</v>
      </c>
      <c r="C426">
        <f>'5a - Savings Tracker'!C468</f>
        <v>0</v>
      </c>
      <c r="D426">
        <f>'5a - Savings Tracker'!D468</f>
        <v>0</v>
      </c>
      <c r="E426">
        <f>'5a - Savings Tracker'!E468</f>
        <v>0</v>
      </c>
      <c r="F426">
        <f>'5a - Savings Tracker'!F468</f>
        <v>0</v>
      </c>
      <c r="G426">
        <f>'5a - Savings Tracker'!G468</f>
        <v>0</v>
      </c>
      <c r="H426">
        <f>'5a - Savings Tracker'!H468</f>
        <v>0</v>
      </c>
      <c r="I426">
        <f>'5a - Savings Tracker'!J468</f>
        <v>0</v>
      </c>
      <c r="J426">
        <f>'5a - Savings Tracker'!K468</f>
        <v>0</v>
      </c>
      <c r="K426">
        <f>'5a - Savings Tracker'!L468</f>
        <v>0</v>
      </c>
      <c r="L426">
        <f>'5a - Savings Tracker'!M468</f>
        <v>0</v>
      </c>
      <c r="M426">
        <f>'5a - Savings Tracker'!N468</f>
        <v>0</v>
      </c>
      <c r="N426">
        <f>'5a - Savings Tracker'!O468</f>
        <v>0</v>
      </c>
      <c r="O426">
        <f>'5a - Savings Tracker'!P468</f>
        <v>0</v>
      </c>
      <c r="P426">
        <f>'5a - Savings Tracker'!Q468</f>
        <v>0</v>
      </c>
      <c r="Q426">
        <f>'5a - Savings Tracker'!R468</f>
        <v>0</v>
      </c>
      <c r="R426">
        <f>'5a - Savings Tracker'!S468</f>
        <v>0</v>
      </c>
      <c r="S426">
        <f>'5a - Savings Tracker'!T468</f>
        <v>0</v>
      </c>
      <c r="T426">
        <f>'5a - Savings Tracker'!U468</f>
        <v>0</v>
      </c>
      <c r="U426">
        <f>'5a - Savings Tracker'!V468</f>
        <v>0</v>
      </c>
      <c r="V426">
        <f>'5a - Savings Tracker'!W468</f>
        <v>0</v>
      </c>
      <c r="W426">
        <f>'5a - Savings Tracker'!X468</f>
        <v>0</v>
      </c>
      <c r="X426">
        <f>'5a - Savings Tracker'!Y468</f>
        <v>0</v>
      </c>
      <c r="Y426">
        <f>'5a - Savings Tracker'!Z468</f>
        <v>0</v>
      </c>
      <c r="Z426">
        <f>'5a - Savings Tracker'!AA468</f>
        <v>0</v>
      </c>
      <c r="AA426">
        <f>'5a - Savings Tracker'!AB468</f>
        <v>0</v>
      </c>
      <c r="AB426">
        <f>'5a - Savings Tracker'!AC468</f>
        <v>0</v>
      </c>
      <c r="AC426">
        <f>'5a - Savings Tracker'!AD468</f>
        <v>0</v>
      </c>
      <c r="AD426" t="str">
        <f>'5a - Savings Tracker'!AE468</f>
        <v/>
      </c>
      <c r="AE426" t="str">
        <f>'5a - Savings Tracker'!AF468</f>
        <v/>
      </c>
      <c r="AF426" t="str">
        <f>'5a - Savings Tracker'!AG468</f>
        <v/>
      </c>
      <c r="AG426" t="str">
        <f>'5a - Savings Tracker'!AH468</f>
        <v/>
      </c>
      <c r="AH426" t="str">
        <f>'5a - Savings Tracker'!AI468</f>
        <v/>
      </c>
      <c r="AI426" t="str">
        <f>'5a - Savings Tracker'!AJ468</f>
        <v/>
      </c>
      <c r="AJ426" t="str">
        <f>'5a - Savings Tracker'!AK468</f>
        <v/>
      </c>
      <c r="AK426" t="str">
        <f>'5a - Savings Tracker'!AL468</f>
        <v/>
      </c>
    </row>
    <row r="427" spans="1:37">
      <c r="A427">
        <f>'5a - Savings Tracker'!A469</f>
        <v>426</v>
      </c>
      <c r="B427" t="str">
        <f>'5a - Savings Tracker'!B469</f>
        <v>Swansea Bay UHB</v>
      </c>
      <c r="C427">
        <f>'5a - Savings Tracker'!C469</f>
        <v>0</v>
      </c>
      <c r="D427">
        <f>'5a - Savings Tracker'!D469</f>
        <v>0</v>
      </c>
      <c r="E427">
        <f>'5a - Savings Tracker'!E469</f>
        <v>0</v>
      </c>
      <c r="F427">
        <f>'5a - Savings Tracker'!F469</f>
        <v>0</v>
      </c>
      <c r="G427">
        <f>'5a - Savings Tracker'!G469</f>
        <v>0</v>
      </c>
      <c r="H427">
        <f>'5a - Savings Tracker'!H469</f>
        <v>0</v>
      </c>
      <c r="I427">
        <f>'5a - Savings Tracker'!J469</f>
        <v>0</v>
      </c>
      <c r="J427">
        <f>'5a - Savings Tracker'!K469</f>
        <v>0</v>
      </c>
      <c r="K427">
        <f>'5a - Savings Tracker'!L469</f>
        <v>0</v>
      </c>
      <c r="L427">
        <f>'5a - Savings Tracker'!M469</f>
        <v>0</v>
      </c>
      <c r="M427">
        <f>'5a - Savings Tracker'!N469</f>
        <v>0</v>
      </c>
      <c r="N427">
        <f>'5a - Savings Tracker'!O469</f>
        <v>0</v>
      </c>
      <c r="O427">
        <f>'5a - Savings Tracker'!P469</f>
        <v>0</v>
      </c>
      <c r="P427">
        <f>'5a - Savings Tracker'!Q469</f>
        <v>0</v>
      </c>
      <c r="Q427">
        <f>'5a - Savings Tracker'!R469</f>
        <v>0</v>
      </c>
      <c r="R427">
        <f>'5a - Savings Tracker'!S469</f>
        <v>0</v>
      </c>
      <c r="S427">
        <f>'5a - Savings Tracker'!T469</f>
        <v>0</v>
      </c>
      <c r="T427">
        <f>'5a - Savings Tracker'!U469</f>
        <v>0</v>
      </c>
      <c r="U427">
        <f>'5a - Savings Tracker'!V469</f>
        <v>0</v>
      </c>
      <c r="V427">
        <f>'5a - Savings Tracker'!W469</f>
        <v>0</v>
      </c>
      <c r="W427">
        <f>'5a - Savings Tracker'!X469</f>
        <v>0</v>
      </c>
      <c r="X427">
        <f>'5a - Savings Tracker'!Y469</f>
        <v>0</v>
      </c>
      <c r="Y427">
        <f>'5a - Savings Tracker'!Z469</f>
        <v>0</v>
      </c>
      <c r="Z427">
        <f>'5a - Savings Tracker'!AA469</f>
        <v>0</v>
      </c>
      <c r="AA427">
        <f>'5a - Savings Tracker'!AB469</f>
        <v>0</v>
      </c>
      <c r="AB427">
        <f>'5a - Savings Tracker'!AC469</f>
        <v>0</v>
      </c>
      <c r="AC427">
        <f>'5a - Savings Tracker'!AD469</f>
        <v>0</v>
      </c>
      <c r="AD427" t="str">
        <f>'5a - Savings Tracker'!AE469</f>
        <v/>
      </c>
      <c r="AE427" t="str">
        <f>'5a - Savings Tracker'!AF469</f>
        <v/>
      </c>
      <c r="AF427" t="str">
        <f>'5a - Savings Tracker'!AG469</f>
        <v/>
      </c>
      <c r="AG427" t="str">
        <f>'5a - Savings Tracker'!AH469</f>
        <v/>
      </c>
      <c r="AH427" t="str">
        <f>'5a - Savings Tracker'!AI469</f>
        <v/>
      </c>
      <c r="AI427" t="str">
        <f>'5a - Savings Tracker'!AJ469</f>
        <v/>
      </c>
      <c r="AJ427" t="str">
        <f>'5a - Savings Tracker'!AK469</f>
        <v/>
      </c>
      <c r="AK427" t="str">
        <f>'5a - Savings Tracker'!AL469</f>
        <v/>
      </c>
    </row>
    <row r="428" spans="1:37">
      <c r="A428">
        <f>'5a - Savings Tracker'!A470</f>
        <v>427</v>
      </c>
      <c r="B428" t="str">
        <f>'5a - Savings Tracker'!B470</f>
        <v>Swansea Bay UHB</v>
      </c>
      <c r="C428">
        <f>'5a - Savings Tracker'!C470</f>
        <v>0</v>
      </c>
      <c r="D428">
        <f>'5a - Savings Tracker'!D470</f>
        <v>0</v>
      </c>
      <c r="E428">
        <f>'5a - Savings Tracker'!E470</f>
        <v>0</v>
      </c>
      <c r="F428">
        <f>'5a - Savings Tracker'!F470</f>
        <v>0</v>
      </c>
      <c r="G428">
        <f>'5a - Savings Tracker'!G470</f>
        <v>0</v>
      </c>
      <c r="H428">
        <f>'5a - Savings Tracker'!H470</f>
        <v>0</v>
      </c>
      <c r="I428">
        <f>'5a - Savings Tracker'!J470</f>
        <v>0</v>
      </c>
      <c r="J428">
        <f>'5a - Savings Tracker'!K470</f>
        <v>0</v>
      </c>
      <c r="K428">
        <f>'5a - Savings Tracker'!L470</f>
        <v>0</v>
      </c>
      <c r="L428">
        <f>'5a - Savings Tracker'!M470</f>
        <v>0</v>
      </c>
      <c r="M428">
        <f>'5a - Savings Tracker'!N470</f>
        <v>0</v>
      </c>
      <c r="N428">
        <f>'5a - Savings Tracker'!O470</f>
        <v>0</v>
      </c>
      <c r="O428">
        <f>'5a - Savings Tracker'!P470</f>
        <v>0</v>
      </c>
      <c r="P428">
        <f>'5a - Savings Tracker'!Q470</f>
        <v>0</v>
      </c>
      <c r="Q428">
        <f>'5a - Savings Tracker'!R470</f>
        <v>0</v>
      </c>
      <c r="R428">
        <f>'5a - Savings Tracker'!S470</f>
        <v>0</v>
      </c>
      <c r="S428">
        <f>'5a - Savings Tracker'!T470</f>
        <v>0</v>
      </c>
      <c r="T428">
        <f>'5a - Savings Tracker'!U470</f>
        <v>0</v>
      </c>
      <c r="U428">
        <f>'5a - Savings Tracker'!V470</f>
        <v>0</v>
      </c>
      <c r="V428">
        <f>'5a - Savings Tracker'!W470</f>
        <v>0</v>
      </c>
      <c r="W428">
        <f>'5a - Savings Tracker'!X470</f>
        <v>0</v>
      </c>
      <c r="X428">
        <f>'5a - Savings Tracker'!Y470</f>
        <v>0</v>
      </c>
      <c r="Y428">
        <f>'5a - Savings Tracker'!Z470</f>
        <v>0</v>
      </c>
      <c r="Z428">
        <f>'5a - Savings Tracker'!AA470</f>
        <v>0</v>
      </c>
      <c r="AA428">
        <f>'5a - Savings Tracker'!AB470</f>
        <v>0</v>
      </c>
      <c r="AB428">
        <f>'5a - Savings Tracker'!AC470</f>
        <v>0</v>
      </c>
      <c r="AC428">
        <f>'5a - Savings Tracker'!AD470</f>
        <v>0</v>
      </c>
      <c r="AD428" t="str">
        <f>'5a - Savings Tracker'!AE470</f>
        <v/>
      </c>
      <c r="AE428" t="str">
        <f>'5a - Savings Tracker'!AF470</f>
        <v/>
      </c>
      <c r="AF428" t="str">
        <f>'5a - Savings Tracker'!AG470</f>
        <v/>
      </c>
      <c r="AG428" t="str">
        <f>'5a - Savings Tracker'!AH470</f>
        <v/>
      </c>
      <c r="AH428" t="str">
        <f>'5a - Savings Tracker'!AI470</f>
        <v/>
      </c>
      <c r="AI428" t="str">
        <f>'5a - Savings Tracker'!AJ470</f>
        <v/>
      </c>
      <c r="AJ428" t="str">
        <f>'5a - Savings Tracker'!AK470</f>
        <v/>
      </c>
      <c r="AK428" t="str">
        <f>'5a - Savings Tracker'!AL470</f>
        <v/>
      </c>
    </row>
    <row r="429" spans="1:37">
      <c r="A429">
        <f>'5a - Savings Tracker'!A471</f>
        <v>428</v>
      </c>
      <c r="B429" t="str">
        <f>'5a - Savings Tracker'!B471</f>
        <v>Swansea Bay UHB</v>
      </c>
      <c r="C429">
        <f>'5a - Savings Tracker'!C471</f>
        <v>0</v>
      </c>
      <c r="D429">
        <f>'5a - Savings Tracker'!D471</f>
        <v>0</v>
      </c>
      <c r="E429">
        <f>'5a - Savings Tracker'!E471</f>
        <v>0</v>
      </c>
      <c r="F429">
        <f>'5a - Savings Tracker'!F471</f>
        <v>0</v>
      </c>
      <c r="G429">
        <f>'5a - Savings Tracker'!G471</f>
        <v>0</v>
      </c>
      <c r="H429">
        <f>'5a - Savings Tracker'!H471</f>
        <v>0</v>
      </c>
      <c r="I429">
        <f>'5a - Savings Tracker'!J471</f>
        <v>0</v>
      </c>
      <c r="J429">
        <f>'5a - Savings Tracker'!K471</f>
        <v>0</v>
      </c>
      <c r="K429">
        <f>'5a - Savings Tracker'!L471</f>
        <v>0</v>
      </c>
      <c r="L429">
        <f>'5a - Savings Tracker'!M471</f>
        <v>0</v>
      </c>
      <c r="M429">
        <f>'5a - Savings Tracker'!N471</f>
        <v>0</v>
      </c>
      <c r="N429">
        <f>'5a - Savings Tracker'!O471</f>
        <v>0</v>
      </c>
      <c r="O429">
        <f>'5a - Savings Tracker'!P471</f>
        <v>0</v>
      </c>
      <c r="P429">
        <f>'5a - Savings Tracker'!Q471</f>
        <v>0</v>
      </c>
      <c r="Q429">
        <f>'5a - Savings Tracker'!R471</f>
        <v>0</v>
      </c>
      <c r="R429">
        <f>'5a - Savings Tracker'!S471</f>
        <v>0</v>
      </c>
      <c r="S429">
        <f>'5a - Savings Tracker'!T471</f>
        <v>0</v>
      </c>
      <c r="T429">
        <f>'5a - Savings Tracker'!U471</f>
        <v>0</v>
      </c>
      <c r="U429">
        <f>'5a - Savings Tracker'!V471</f>
        <v>0</v>
      </c>
      <c r="V429">
        <f>'5a - Savings Tracker'!W471</f>
        <v>0</v>
      </c>
      <c r="W429">
        <f>'5a - Savings Tracker'!X471</f>
        <v>0</v>
      </c>
      <c r="X429">
        <f>'5a - Savings Tracker'!Y471</f>
        <v>0</v>
      </c>
      <c r="Y429">
        <f>'5a - Savings Tracker'!Z471</f>
        <v>0</v>
      </c>
      <c r="Z429">
        <f>'5a - Savings Tracker'!AA471</f>
        <v>0</v>
      </c>
      <c r="AA429">
        <f>'5a - Savings Tracker'!AB471</f>
        <v>0</v>
      </c>
      <c r="AB429">
        <f>'5a - Savings Tracker'!AC471</f>
        <v>0</v>
      </c>
      <c r="AC429">
        <f>'5a - Savings Tracker'!AD471</f>
        <v>0</v>
      </c>
      <c r="AD429" t="str">
        <f>'5a - Savings Tracker'!AE471</f>
        <v/>
      </c>
      <c r="AE429" t="str">
        <f>'5a - Savings Tracker'!AF471</f>
        <v/>
      </c>
      <c r="AF429" t="str">
        <f>'5a - Savings Tracker'!AG471</f>
        <v/>
      </c>
      <c r="AG429" t="str">
        <f>'5a - Savings Tracker'!AH471</f>
        <v/>
      </c>
      <c r="AH429" t="str">
        <f>'5a - Savings Tracker'!AI471</f>
        <v/>
      </c>
      <c r="AI429" t="str">
        <f>'5a - Savings Tracker'!AJ471</f>
        <v/>
      </c>
      <c r="AJ429" t="str">
        <f>'5a - Savings Tracker'!AK471</f>
        <v/>
      </c>
      <c r="AK429" t="str">
        <f>'5a - Savings Tracker'!AL471</f>
        <v/>
      </c>
    </row>
    <row r="430" spans="1:37">
      <c r="A430">
        <f>'5a - Savings Tracker'!A472</f>
        <v>429</v>
      </c>
      <c r="B430" t="str">
        <f>'5a - Savings Tracker'!B472</f>
        <v>Swansea Bay UHB</v>
      </c>
      <c r="C430">
        <f>'5a - Savings Tracker'!C472</f>
        <v>0</v>
      </c>
      <c r="D430">
        <f>'5a - Savings Tracker'!D472</f>
        <v>0</v>
      </c>
      <c r="E430">
        <f>'5a - Savings Tracker'!E472</f>
        <v>0</v>
      </c>
      <c r="F430">
        <f>'5a - Savings Tracker'!F472</f>
        <v>0</v>
      </c>
      <c r="G430">
        <f>'5a - Savings Tracker'!G472</f>
        <v>0</v>
      </c>
      <c r="H430">
        <f>'5a - Savings Tracker'!H472</f>
        <v>0</v>
      </c>
      <c r="I430">
        <f>'5a - Savings Tracker'!J472</f>
        <v>0</v>
      </c>
      <c r="J430">
        <f>'5a - Savings Tracker'!K472</f>
        <v>0</v>
      </c>
      <c r="K430">
        <f>'5a - Savings Tracker'!L472</f>
        <v>0</v>
      </c>
      <c r="L430">
        <f>'5a - Savings Tracker'!M472</f>
        <v>0</v>
      </c>
      <c r="M430">
        <f>'5a - Savings Tracker'!N472</f>
        <v>0</v>
      </c>
      <c r="N430">
        <f>'5a - Savings Tracker'!O472</f>
        <v>0</v>
      </c>
      <c r="O430">
        <f>'5a - Savings Tracker'!P472</f>
        <v>0</v>
      </c>
      <c r="P430">
        <f>'5a - Savings Tracker'!Q472</f>
        <v>0</v>
      </c>
      <c r="Q430">
        <f>'5a - Savings Tracker'!R472</f>
        <v>0</v>
      </c>
      <c r="R430">
        <f>'5a - Savings Tracker'!S472</f>
        <v>0</v>
      </c>
      <c r="S430">
        <f>'5a - Savings Tracker'!T472</f>
        <v>0</v>
      </c>
      <c r="T430">
        <f>'5a - Savings Tracker'!U472</f>
        <v>0</v>
      </c>
      <c r="U430">
        <f>'5a - Savings Tracker'!V472</f>
        <v>0</v>
      </c>
      <c r="V430">
        <f>'5a - Savings Tracker'!W472</f>
        <v>0</v>
      </c>
      <c r="W430">
        <f>'5a - Savings Tracker'!X472</f>
        <v>0</v>
      </c>
      <c r="X430">
        <f>'5a - Savings Tracker'!Y472</f>
        <v>0</v>
      </c>
      <c r="Y430">
        <f>'5a - Savings Tracker'!Z472</f>
        <v>0</v>
      </c>
      <c r="Z430">
        <f>'5a - Savings Tracker'!AA472</f>
        <v>0</v>
      </c>
      <c r="AA430">
        <f>'5a - Savings Tracker'!AB472</f>
        <v>0</v>
      </c>
      <c r="AB430">
        <f>'5a - Savings Tracker'!AC472</f>
        <v>0</v>
      </c>
      <c r="AC430">
        <f>'5a - Savings Tracker'!AD472</f>
        <v>0</v>
      </c>
      <c r="AD430" t="str">
        <f>'5a - Savings Tracker'!AE472</f>
        <v/>
      </c>
      <c r="AE430" t="str">
        <f>'5a - Savings Tracker'!AF472</f>
        <v/>
      </c>
      <c r="AF430" t="str">
        <f>'5a - Savings Tracker'!AG472</f>
        <v/>
      </c>
      <c r="AG430" t="str">
        <f>'5a - Savings Tracker'!AH472</f>
        <v/>
      </c>
      <c r="AH430" t="str">
        <f>'5a - Savings Tracker'!AI472</f>
        <v/>
      </c>
      <c r="AI430" t="str">
        <f>'5a - Savings Tracker'!AJ472</f>
        <v/>
      </c>
      <c r="AJ430" t="str">
        <f>'5a - Savings Tracker'!AK472</f>
        <v/>
      </c>
      <c r="AK430" t="str">
        <f>'5a - Savings Tracker'!AL472</f>
        <v/>
      </c>
    </row>
    <row r="431" spans="1:37">
      <c r="A431">
        <f>'5a - Savings Tracker'!A473</f>
        <v>430</v>
      </c>
      <c r="B431" t="str">
        <f>'5a - Savings Tracker'!B473</f>
        <v>Swansea Bay UHB</v>
      </c>
      <c r="C431">
        <f>'5a - Savings Tracker'!C473</f>
        <v>0</v>
      </c>
      <c r="D431">
        <f>'5a - Savings Tracker'!D473</f>
        <v>0</v>
      </c>
      <c r="E431">
        <f>'5a - Savings Tracker'!E473</f>
        <v>0</v>
      </c>
      <c r="F431">
        <f>'5a - Savings Tracker'!F473</f>
        <v>0</v>
      </c>
      <c r="G431">
        <f>'5a - Savings Tracker'!G473</f>
        <v>0</v>
      </c>
      <c r="H431">
        <f>'5a - Savings Tracker'!H473</f>
        <v>0</v>
      </c>
      <c r="I431">
        <f>'5a - Savings Tracker'!J473</f>
        <v>0</v>
      </c>
      <c r="J431">
        <f>'5a - Savings Tracker'!K473</f>
        <v>0</v>
      </c>
      <c r="K431">
        <f>'5a - Savings Tracker'!L473</f>
        <v>0</v>
      </c>
      <c r="L431">
        <f>'5a - Savings Tracker'!M473</f>
        <v>0</v>
      </c>
      <c r="M431">
        <f>'5a - Savings Tracker'!N473</f>
        <v>0</v>
      </c>
      <c r="N431">
        <f>'5a - Savings Tracker'!O473</f>
        <v>0</v>
      </c>
      <c r="O431">
        <f>'5a - Savings Tracker'!P473</f>
        <v>0</v>
      </c>
      <c r="P431">
        <f>'5a - Savings Tracker'!Q473</f>
        <v>0</v>
      </c>
      <c r="Q431">
        <f>'5a - Savings Tracker'!R473</f>
        <v>0</v>
      </c>
      <c r="R431">
        <f>'5a - Savings Tracker'!S473</f>
        <v>0</v>
      </c>
      <c r="S431">
        <f>'5a - Savings Tracker'!T473</f>
        <v>0</v>
      </c>
      <c r="T431">
        <f>'5a - Savings Tracker'!U473</f>
        <v>0</v>
      </c>
      <c r="U431">
        <f>'5a - Savings Tracker'!V473</f>
        <v>0</v>
      </c>
      <c r="V431">
        <f>'5a - Savings Tracker'!W473</f>
        <v>0</v>
      </c>
      <c r="W431">
        <f>'5a - Savings Tracker'!X473</f>
        <v>0</v>
      </c>
      <c r="X431">
        <f>'5a - Savings Tracker'!Y473</f>
        <v>0</v>
      </c>
      <c r="Y431">
        <f>'5a - Savings Tracker'!Z473</f>
        <v>0</v>
      </c>
      <c r="Z431">
        <f>'5a - Savings Tracker'!AA473</f>
        <v>0</v>
      </c>
      <c r="AA431">
        <f>'5a - Savings Tracker'!AB473</f>
        <v>0</v>
      </c>
      <c r="AB431">
        <f>'5a - Savings Tracker'!AC473</f>
        <v>0</v>
      </c>
      <c r="AC431">
        <f>'5a - Savings Tracker'!AD473</f>
        <v>0</v>
      </c>
      <c r="AD431" t="str">
        <f>'5a - Savings Tracker'!AE473</f>
        <v/>
      </c>
      <c r="AE431" t="str">
        <f>'5a - Savings Tracker'!AF473</f>
        <v/>
      </c>
      <c r="AF431" t="str">
        <f>'5a - Savings Tracker'!AG473</f>
        <v/>
      </c>
      <c r="AG431" t="str">
        <f>'5a - Savings Tracker'!AH473</f>
        <v/>
      </c>
      <c r="AH431" t="str">
        <f>'5a - Savings Tracker'!AI473</f>
        <v/>
      </c>
      <c r="AI431" t="str">
        <f>'5a - Savings Tracker'!AJ473</f>
        <v/>
      </c>
      <c r="AJ431" t="str">
        <f>'5a - Savings Tracker'!AK473</f>
        <v/>
      </c>
      <c r="AK431" t="str">
        <f>'5a - Savings Tracker'!AL473</f>
        <v/>
      </c>
    </row>
    <row r="432" spans="1:37">
      <c r="A432">
        <f>'5a - Savings Tracker'!A474</f>
        <v>431</v>
      </c>
      <c r="B432" t="str">
        <f>'5a - Savings Tracker'!B474</f>
        <v>Swansea Bay UHB</v>
      </c>
      <c r="C432">
        <f>'5a - Savings Tracker'!C474</f>
        <v>0</v>
      </c>
      <c r="D432">
        <f>'5a - Savings Tracker'!D474</f>
        <v>0</v>
      </c>
      <c r="E432">
        <f>'5a - Savings Tracker'!E474</f>
        <v>0</v>
      </c>
      <c r="F432">
        <f>'5a - Savings Tracker'!F474</f>
        <v>0</v>
      </c>
      <c r="G432">
        <f>'5a - Savings Tracker'!G474</f>
        <v>0</v>
      </c>
      <c r="H432">
        <f>'5a - Savings Tracker'!H474</f>
        <v>0</v>
      </c>
      <c r="I432">
        <f>'5a - Savings Tracker'!J474</f>
        <v>0</v>
      </c>
      <c r="J432">
        <f>'5a - Savings Tracker'!K474</f>
        <v>0</v>
      </c>
      <c r="K432">
        <f>'5a - Savings Tracker'!L474</f>
        <v>0</v>
      </c>
      <c r="L432">
        <f>'5a - Savings Tracker'!M474</f>
        <v>0</v>
      </c>
      <c r="M432">
        <f>'5a - Savings Tracker'!N474</f>
        <v>0</v>
      </c>
      <c r="N432">
        <f>'5a - Savings Tracker'!O474</f>
        <v>0</v>
      </c>
      <c r="O432">
        <f>'5a - Savings Tracker'!P474</f>
        <v>0</v>
      </c>
      <c r="P432">
        <f>'5a - Savings Tracker'!Q474</f>
        <v>0</v>
      </c>
      <c r="Q432">
        <f>'5a - Savings Tracker'!R474</f>
        <v>0</v>
      </c>
      <c r="R432">
        <f>'5a - Savings Tracker'!S474</f>
        <v>0</v>
      </c>
      <c r="S432">
        <f>'5a - Savings Tracker'!T474</f>
        <v>0</v>
      </c>
      <c r="T432">
        <f>'5a - Savings Tracker'!U474</f>
        <v>0</v>
      </c>
      <c r="U432">
        <f>'5a - Savings Tracker'!V474</f>
        <v>0</v>
      </c>
      <c r="V432">
        <f>'5a - Savings Tracker'!W474</f>
        <v>0</v>
      </c>
      <c r="W432">
        <f>'5a - Savings Tracker'!X474</f>
        <v>0</v>
      </c>
      <c r="X432">
        <f>'5a - Savings Tracker'!Y474</f>
        <v>0</v>
      </c>
      <c r="Y432">
        <f>'5a - Savings Tracker'!Z474</f>
        <v>0</v>
      </c>
      <c r="Z432">
        <f>'5a - Savings Tracker'!AA474</f>
        <v>0</v>
      </c>
      <c r="AA432">
        <f>'5a - Savings Tracker'!AB474</f>
        <v>0</v>
      </c>
      <c r="AB432">
        <f>'5a - Savings Tracker'!AC474</f>
        <v>0</v>
      </c>
      <c r="AC432">
        <f>'5a - Savings Tracker'!AD474</f>
        <v>0</v>
      </c>
      <c r="AD432" t="str">
        <f>'5a - Savings Tracker'!AE474</f>
        <v/>
      </c>
      <c r="AE432" t="str">
        <f>'5a - Savings Tracker'!AF474</f>
        <v/>
      </c>
      <c r="AF432" t="str">
        <f>'5a - Savings Tracker'!AG474</f>
        <v/>
      </c>
      <c r="AG432" t="str">
        <f>'5a - Savings Tracker'!AH474</f>
        <v/>
      </c>
      <c r="AH432" t="str">
        <f>'5a - Savings Tracker'!AI474</f>
        <v/>
      </c>
      <c r="AI432" t="str">
        <f>'5a - Savings Tracker'!AJ474</f>
        <v/>
      </c>
      <c r="AJ432" t="str">
        <f>'5a - Savings Tracker'!AK474</f>
        <v/>
      </c>
      <c r="AK432" t="str">
        <f>'5a - Savings Tracker'!AL474</f>
        <v/>
      </c>
    </row>
    <row r="433" spans="1:37">
      <c r="A433">
        <f>'5a - Savings Tracker'!A475</f>
        <v>432</v>
      </c>
      <c r="B433" t="str">
        <f>'5a - Savings Tracker'!B475</f>
        <v>Swansea Bay UHB</v>
      </c>
      <c r="C433">
        <f>'5a - Savings Tracker'!C475</f>
        <v>0</v>
      </c>
      <c r="D433">
        <f>'5a - Savings Tracker'!D475</f>
        <v>0</v>
      </c>
      <c r="E433">
        <f>'5a - Savings Tracker'!E475</f>
        <v>0</v>
      </c>
      <c r="F433">
        <f>'5a - Savings Tracker'!F475</f>
        <v>0</v>
      </c>
      <c r="G433">
        <f>'5a - Savings Tracker'!G475</f>
        <v>0</v>
      </c>
      <c r="H433">
        <f>'5a - Savings Tracker'!H475</f>
        <v>0</v>
      </c>
      <c r="I433">
        <f>'5a - Savings Tracker'!J475</f>
        <v>0</v>
      </c>
      <c r="J433">
        <f>'5a - Savings Tracker'!K475</f>
        <v>0</v>
      </c>
      <c r="K433">
        <f>'5a - Savings Tracker'!L475</f>
        <v>0</v>
      </c>
      <c r="L433">
        <f>'5a - Savings Tracker'!M475</f>
        <v>0</v>
      </c>
      <c r="M433">
        <f>'5a - Savings Tracker'!N475</f>
        <v>0</v>
      </c>
      <c r="N433">
        <f>'5a - Savings Tracker'!O475</f>
        <v>0</v>
      </c>
      <c r="O433">
        <f>'5a - Savings Tracker'!P475</f>
        <v>0</v>
      </c>
      <c r="P433">
        <f>'5a - Savings Tracker'!Q475</f>
        <v>0</v>
      </c>
      <c r="Q433">
        <f>'5a - Savings Tracker'!R475</f>
        <v>0</v>
      </c>
      <c r="R433">
        <f>'5a - Savings Tracker'!S475</f>
        <v>0</v>
      </c>
      <c r="S433">
        <f>'5a - Savings Tracker'!T475</f>
        <v>0</v>
      </c>
      <c r="T433">
        <f>'5a - Savings Tracker'!U475</f>
        <v>0</v>
      </c>
      <c r="U433">
        <f>'5a - Savings Tracker'!V475</f>
        <v>0</v>
      </c>
      <c r="V433">
        <f>'5a - Savings Tracker'!W475</f>
        <v>0</v>
      </c>
      <c r="W433">
        <f>'5a - Savings Tracker'!X475</f>
        <v>0</v>
      </c>
      <c r="X433">
        <f>'5a - Savings Tracker'!Y475</f>
        <v>0</v>
      </c>
      <c r="Y433">
        <f>'5a - Savings Tracker'!Z475</f>
        <v>0</v>
      </c>
      <c r="Z433">
        <f>'5a - Savings Tracker'!AA475</f>
        <v>0</v>
      </c>
      <c r="AA433">
        <f>'5a - Savings Tracker'!AB475</f>
        <v>0</v>
      </c>
      <c r="AB433">
        <f>'5a - Savings Tracker'!AC475</f>
        <v>0</v>
      </c>
      <c r="AC433">
        <f>'5a - Savings Tracker'!AD475</f>
        <v>0</v>
      </c>
      <c r="AD433" t="str">
        <f>'5a - Savings Tracker'!AE475</f>
        <v/>
      </c>
      <c r="AE433" t="str">
        <f>'5a - Savings Tracker'!AF475</f>
        <v/>
      </c>
      <c r="AF433" t="str">
        <f>'5a - Savings Tracker'!AG475</f>
        <v/>
      </c>
      <c r="AG433" t="str">
        <f>'5a - Savings Tracker'!AH475</f>
        <v/>
      </c>
      <c r="AH433" t="str">
        <f>'5a - Savings Tracker'!AI475</f>
        <v/>
      </c>
      <c r="AI433" t="str">
        <f>'5a - Savings Tracker'!AJ475</f>
        <v/>
      </c>
      <c r="AJ433" t="str">
        <f>'5a - Savings Tracker'!AK475</f>
        <v/>
      </c>
      <c r="AK433" t="str">
        <f>'5a - Savings Tracker'!AL475</f>
        <v/>
      </c>
    </row>
    <row r="434" spans="1:37">
      <c r="A434">
        <f>'5a - Savings Tracker'!A476</f>
        <v>433</v>
      </c>
      <c r="B434" t="str">
        <f>'5a - Savings Tracker'!B476</f>
        <v>Swansea Bay UHB</v>
      </c>
      <c r="C434">
        <f>'5a - Savings Tracker'!C476</f>
        <v>0</v>
      </c>
      <c r="D434">
        <f>'5a - Savings Tracker'!D476</f>
        <v>0</v>
      </c>
      <c r="E434">
        <f>'5a - Savings Tracker'!E476</f>
        <v>0</v>
      </c>
      <c r="F434">
        <f>'5a - Savings Tracker'!F476</f>
        <v>0</v>
      </c>
      <c r="G434">
        <f>'5a - Savings Tracker'!G476</f>
        <v>0</v>
      </c>
      <c r="H434">
        <f>'5a - Savings Tracker'!H476</f>
        <v>0</v>
      </c>
      <c r="I434">
        <f>'5a - Savings Tracker'!J476</f>
        <v>0</v>
      </c>
      <c r="J434">
        <f>'5a - Savings Tracker'!K476</f>
        <v>0</v>
      </c>
      <c r="K434">
        <f>'5a - Savings Tracker'!L476</f>
        <v>0</v>
      </c>
      <c r="L434">
        <f>'5a - Savings Tracker'!M476</f>
        <v>0</v>
      </c>
      <c r="M434">
        <f>'5a - Savings Tracker'!N476</f>
        <v>0</v>
      </c>
      <c r="N434">
        <f>'5a - Savings Tracker'!O476</f>
        <v>0</v>
      </c>
      <c r="O434">
        <f>'5a - Savings Tracker'!P476</f>
        <v>0</v>
      </c>
      <c r="P434">
        <f>'5a - Savings Tracker'!Q476</f>
        <v>0</v>
      </c>
      <c r="Q434">
        <f>'5a - Savings Tracker'!R476</f>
        <v>0</v>
      </c>
      <c r="R434">
        <f>'5a - Savings Tracker'!S476</f>
        <v>0</v>
      </c>
      <c r="S434">
        <f>'5a - Savings Tracker'!T476</f>
        <v>0</v>
      </c>
      <c r="T434">
        <f>'5a - Savings Tracker'!U476</f>
        <v>0</v>
      </c>
      <c r="U434">
        <f>'5a - Savings Tracker'!V476</f>
        <v>0</v>
      </c>
      <c r="V434">
        <f>'5a - Savings Tracker'!W476</f>
        <v>0</v>
      </c>
      <c r="W434">
        <f>'5a - Savings Tracker'!X476</f>
        <v>0</v>
      </c>
      <c r="X434">
        <f>'5a - Savings Tracker'!Y476</f>
        <v>0</v>
      </c>
      <c r="Y434">
        <f>'5a - Savings Tracker'!Z476</f>
        <v>0</v>
      </c>
      <c r="Z434">
        <f>'5a - Savings Tracker'!AA476</f>
        <v>0</v>
      </c>
      <c r="AA434">
        <f>'5a - Savings Tracker'!AB476</f>
        <v>0</v>
      </c>
      <c r="AB434">
        <f>'5a - Savings Tracker'!AC476</f>
        <v>0</v>
      </c>
      <c r="AC434">
        <f>'5a - Savings Tracker'!AD476</f>
        <v>0</v>
      </c>
      <c r="AD434" t="str">
        <f>'5a - Savings Tracker'!AE476</f>
        <v/>
      </c>
      <c r="AE434" t="str">
        <f>'5a - Savings Tracker'!AF476</f>
        <v/>
      </c>
      <c r="AF434" t="str">
        <f>'5a - Savings Tracker'!AG476</f>
        <v/>
      </c>
      <c r="AG434" t="str">
        <f>'5a - Savings Tracker'!AH476</f>
        <v/>
      </c>
      <c r="AH434" t="str">
        <f>'5a - Savings Tracker'!AI476</f>
        <v/>
      </c>
      <c r="AI434" t="str">
        <f>'5a - Savings Tracker'!AJ476</f>
        <v/>
      </c>
      <c r="AJ434" t="str">
        <f>'5a - Savings Tracker'!AK476</f>
        <v/>
      </c>
      <c r="AK434" t="str">
        <f>'5a - Savings Tracker'!AL476</f>
        <v/>
      </c>
    </row>
    <row r="435" spans="1:37">
      <c r="A435">
        <f>'5a - Savings Tracker'!A477</f>
        <v>434</v>
      </c>
      <c r="B435" t="str">
        <f>'5a - Savings Tracker'!B477</f>
        <v>Swansea Bay UHB</v>
      </c>
      <c r="C435">
        <f>'5a - Savings Tracker'!C477</f>
        <v>0</v>
      </c>
      <c r="D435">
        <f>'5a - Savings Tracker'!D477</f>
        <v>0</v>
      </c>
      <c r="E435">
        <f>'5a - Savings Tracker'!E477</f>
        <v>0</v>
      </c>
      <c r="F435">
        <f>'5a - Savings Tracker'!F477</f>
        <v>0</v>
      </c>
      <c r="G435">
        <f>'5a - Savings Tracker'!G477</f>
        <v>0</v>
      </c>
      <c r="H435">
        <f>'5a - Savings Tracker'!H477</f>
        <v>0</v>
      </c>
      <c r="I435">
        <f>'5a - Savings Tracker'!J477</f>
        <v>0</v>
      </c>
      <c r="J435">
        <f>'5a - Savings Tracker'!K477</f>
        <v>0</v>
      </c>
      <c r="K435">
        <f>'5a - Savings Tracker'!L477</f>
        <v>0</v>
      </c>
      <c r="L435">
        <f>'5a - Savings Tracker'!M477</f>
        <v>0</v>
      </c>
      <c r="M435">
        <f>'5a - Savings Tracker'!N477</f>
        <v>0</v>
      </c>
      <c r="N435">
        <f>'5a - Savings Tracker'!O477</f>
        <v>0</v>
      </c>
      <c r="O435">
        <f>'5a - Savings Tracker'!P477</f>
        <v>0</v>
      </c>
      <c r="P435">
        <f>'5a - Savings Tracker'!Q477</f>
        <v>0</v>
      </c>
      <c r="Q435">
        <f>'5a - Savings Tracker'!R477</f>
        <v>0</v>
      </c>
      <c r="R435">
        <f>'5a - Savings Tracker'!S477</f>
        <v>0</v>
      </c>
      <c r="S435">
        <f>'5a - Savings Tracker'!T477</f>
        <v>0</v>
      </c>
      <c r="T435">
        <f>'5a - Savings Tracker'!U477</f>
        <v>0</v>
      </c>
      <c r="U435">
        <f>'5a - Savings Tracker'!V477</f>
        <v>0</v>
      </c>
      <c r="V435">
        <f>'5a - Savings Tracker'!W477</f>
        <v>0</v>
      </c>
      <c r="W435">
        <f>'5a - Savings Tracker'!X477</f>
        <v>0</v>
      </c>
      <c r="X435">
        <f>'5a - Savings Tracker'!Y477</f>
        <v>0</v>
      </c>
      <c r="Y435">
        <f>'5a - Savings Tracker'!Z477</f>
        <v>0</v>
      </c>
      <c r="Z435">
        <f>'5a - Savings Tracker'!AA477</f>
        <v>0</v>
      </c>
      <c r="AA435">
        <f>'5a - Savings Tracker'!AB477</f>
        <v>0</v>
      </c>
      <c r="AB435">
        <f>'5a - Savings Tracker'!AC477</f>
        <v>0</v>
      </c>
      <c r="AC435">
        <f>'5a - Savings Tracker'!AD477</f>
        <v>0</v>
      </c>
      <c r="AD435" t="str">
        <f>'5a - Savings Tracker'!AE477</f>
        <v/>
      </c>
      <c r="AE435" t="str">
        <f>'5a - Savings Tracker'!AF477</f>
        <v/>
      </c>
      <c r="AF435" t="str">
        <f>'5a - Savings Tracker'!AG477</f>
        <v/>
      </c>
      <c r="AG435" t="str">
        <f>'5a - Savings Tracker'!AH477</f>
        <v/>
      </c>
      <c r="AH435" t="str">
        <f>'5a - Savings Tracker'!AI477</f>
        <v/>
      </c>
      <c r="AI435" t="str">
        <f>'5a - Savings Tracker'!AJ477</f>
        <v/>
      </c>
      <c r="AJ435" t="str">
        <f>'5a - Savings Tracker'!AK477</f>
        <v/>
      </c>
      <c r="AK435" t="str">
        <f>'5a - Savings Tracker'!AL477</f>
        <v/>
      </c>
    </row>
    <row r="436" spans="1:37">
      <c r="A436">
        <f>'5a - Savings Tracker'!A478</f>
        <v>435</v>
      </c>
      <c r="B436" t="str">
        <f>'5a - Savings Tracker'!B478</f>
        <v>Swansea Bay UHB</v>
      </c>
      <c r="C436">
        <f>'5a - Savings Tracker'!C478</f>
        <v>0</v>
      </c>
      <c r="D436">
        <f>'5a - Savings Tracker'!D478</f>
        <v>0</v>
      </c>
      <c r="E436">
        <f>'5a - Savings Tracker'!E478</f>
        <v>0</v>
      </c>
      <c r="F436">
        <f>'5a - Savings Tracker'!F478</f>
        <v>0</v>
      </c>
      <c r="G436">
        <f>'5a - Savings Tracker'!G478</f>
        <v>0</v>
      </c>
      <c r="H436">
        <f>'5a - Savings Tracker'!H478</f>
        <v>0</v>
      </c>
      <c r="I436">
        <f>'5a - Savings Tracker'!J478</f>
        <v>0</v>
      </c>
      <c r="J436">
        <f>'5a - Savings Tracker'!K478</f>
        <v>0</v>
      </c>
      <c r="K436">
        <f>'5a - Savings Tracker'!L478</f>
        <v>0</v>
      </c>
      <c r="L436">
        <f>'5a - Savings Tracker'!M478</f>
        <v>0</v>
      </c>
      <c r="M436">
        <f>'5a - Savings Tracker'!N478</f>
        <v>0</v>
      </c>
      <c r="N436">
        <f>'5a - Savings Tracker'!O478</f>
        <v>0</v>
      </c>
      <c r="O436">
        <f>'5a - Savings Tracker'!P478</f>
        <v>0</v>
      </c>
      <c r="P436">
        <f>'5a - Savings Tracker'!Q478</f>
        <v>0</v>
      </c>
      <c r="Q436">
        <f>'5a - Savings Tracker'!R478</f>
        <v>0</v>
      </c>
      <c r="R436">
        <f>'5a - Savings Tracker'!S478</f>
        <v>0</v>
      </c>
      <c r="S436">
        <f>'5a - Savings Tracker'!T478</f>
        <v>0</v>
      </c>
      <c r="T436">
        <f>'5a - Savings Tracker'!U478</f>
        <v>0</v>
      </c>
      <c r="U436">
        <f>'5a - Savings Tracker'!V478</f>
        <v>0</v>
      </c>
      <c r="V436">
        <f>'5a - Savings Tracker'!W478</f>
        <v>0</v>
      </c>
      <c r="W436">
        <f>'5a - Savings Tracker'!X478</f>
        <v>0</v>
      </c>
      <c r="X436">
        <f>'5a - Savings Tracker'!Y478</f>
        <v>0</v>
      </c>
      <c r="Y436">
        <f>'5a - Savings Tracker'!Z478</f>
        <v>0</v>
      </c>
      <c r="Z436">
        <f>'5a - Savings Tracker'!AA478</f>
        <v>0</v>
      </c>
      <c r="AA436">
        <f>'5a - Savings Tracker'!AB478</f>
        <v>0</v>
      </c>
      <c r="AB436">
        <f>'5a - Savings Tracker'!AC478</f>
        <v>0</v>
      </c>
      <c r="AC436">
        <f>'5a - Savings Tracker'!AD478</f>
        <v>0</v>
      </c>
      <c r="AD436" t="str">
        <f>'5a - Savings Tracker'!AE478</f>
        <v/>
      </c>
      <c r="AE436" t="str">
        <f>'5a - Savings Tracker'!AF478</f>
        <v/>
      </c>
      <c r="AF436" t="str">
        <f>'5a - Savings Tracker'!AG478</f>
        <v/>
      </c>
      <c r="AG436" t="str">
        <f>'5a - Savings Tracker'!AH478</f>
        <v/>
      </c>
      <c r="AH436" t="str">
        <f>'5a - Savings Tracker'!AI478</f>
        <v/>
      </c>
      <c r="AI436" t="str">
        <f>'5a - Savings Tracker'!AJ478</f>
        <v/>
      </c>
      <c r="AJ436" t="str">
        <f>'5a - Savings Tracker'!AK478</f>
        <v/>
      </c>
      <c r="AK436" t="str">
        <f>'5a - Savings Tracker'!AL478</f>
        <v/>
      </c>
    </row>
    <row r="437" spans="1:37">
      <c r="A437">
        <f>'5a - Savings Tracker'!A479</f>
        <v>436</v>
      </c>
      <c r="B437" t="str">
        <f>'5a - Savings Tracker'!B479</f>
        <v>Swansea Bay UHB</v>
      </c>
      <c r="C437">
        <f>'5a - Savings Tracker'!C479</f>
        <v>0</v>
      </c>
      <c r="D437">
        <f>'5a - Savings Tracker'!D479</f>
        <v>0</v>
      </c>
      <c r="E437">
        <f>'5a - Savings Tracker'!E479</f>
        <v>0</v>
      </c>
      <c r="F437">
        <f>'5a - Savings Tracker'!F479</f>
        <v>0</v>
      </c>
      <c r="G437">
        <f>'5a - Savings Tracker'!G479</f>
        <v>0</v>
      </c>
      <c r="H437">
        <f>'5a - Savings Tracker'!H479</f>
        <v>0</v>
      </c>
      <c r="I437">
        <f>'5a - Savings Tracker'!J479</f>
        <v>0</v>
      </c>
      <c r="J437">
        <f>'5a - Savings Tracker'!K479</f>
        <v>0</v>
      </c>
      <c r="K437">
        <f>'5a - Savings Tracker'!L479</f>
        <v>0</v>
      </c>
      <c r="L437">
        <f>'5a - Savings Tracker'!M479</f>
        <v>0</v>
      </c>
      <c r="M437">
        <f>'5a - Savings Tracker'!N479</f>
        <v>0</v>
      </c>
      <c r="N437">
        <f>'5a - Savings Tracker'!O479</f>
        <v>0</v>
      </c>
      <c r="O437">
        <f>'5a - Savings Tracker'!P479</f>
        <v>0</v>
      </c>
      <c r="P437">
        <f>'5a - Savings Tracker'!Q479</f>
        <v>0</v>
      </c>
      <c r="Q437">
        <f>'5a - Savings Tracker'!R479</f>
        <v>0</v>
      </c>
      <c r="R437">
        <f>'5a - Savings Tracker'!S479</f>
        <v>0</v>
      </c>
      <c r="S437">
        <f>'5a - Savings Tracker'!T479</f>
        <v>0</v>
      </c>
      <c r="T437">
        <f>'5a - Savings Tracker'!U479</f>
        <v>0</v>
      </c>
      <c r="U437">
        <f>'5a - Savings Tracker'!V479</f>
        <v>0</v>
      </c>
      <c r="V437">
        <f>'5a - Savings Tracker'!W479</f>
        <v>0</v>
      </c>
      <c r="W437">
        <f>'5a - Savings Tracker'!X479</f>
        <v>0</v>
      </c>
      <c r="X437">
        <f>'5a - Savings Tracker'!Y479</f>
        <v>0</v>
      </c>
      <c r="Y437">
        <f>'5a - Savings Tracker'!Z479</f>
        <v>0</v>
      </c>
      <c r="Z437">
        <f>'5a - Savings Tracker'!AA479</f>
        <v>0</v>
      </c>
      <c r="AA437">
        <f>'5a - Savings Tracker'!AB479</f>
        <v>0</v>
      </c>
      <c r="AB437">
        <f>'5a - Savings Tracker'!AC479</f>
        <v>0</v>
      </c>
      <c r="AC437">
        <f>'5a - Savings Tracker'!AD479</f>
        <v>0</v>
      </c>
      <c r="AD437" t="str">
        <f>'5a - Savings Tracker'!AE479</f>
        <v/>
      </c>
      <c r="AE437" t="str">
        <f>'5a - Savings Tracker'!AF479</f>
        <v/>
      </c>
      <c r="AF437" t="str">
        <f>'5a - Savings Tracker'!AG479</f>
        <v/>
      </c>
      <c r="AG437" t="str">
        <f>'5a - Savings Tracker'!AH479</f>
        <v/>
      </c>
      <c r="AH437" t="str">
        <f>'5a - Savings Tracker'!AI479</f>
        <v/>
      </c>
      <c r="AI437" t="str">
        <f>'5a - Savings Tracker'!AJ479</f>
        <v/>
      </c>
      <c r="AJ437" t="str">
        <f>'5a - Savings Tracker'!AK479</f>
        <v/>
      </c>
      <c r="AK437" t="str">
        <f>'5a - Savings Tracker'!AL479</f>
        <v/>
      </c>
    </row>
    <row r="438" spans="1:37">
      <c r="A438">
        <f>'5a - Savings Tracker'!A480</f>
        <v>437</v>
      </c>
      <c r="B438" t="str">
        <f>'5a - Savings Tracker'!B480</f>
        <v>Swansea Bay UHB</v>
      </c>
      <c r="C438">
        <f>'5a - Savings Tracker'!C480</f>
        <v>0</v>
      </c>
      <c r="D438">
        <f>'5a - Savings Tracker'!D480</f>
        <v>0</v>
      </c>
      <c r="E438">
        <f>'5a - Savings Tracker'!E480</f>
        <v>0</v>
      </c>
      <c r="F438">
        <f>'5a - Savings Tracker'!F480</f>
        <v>0</v>
      </c>
      <c r="G438">
        <f>'5a - Savings Tracker'!G480</f>
        <v>0</v>
      </c>
      <c r="H438">
        <f>'5a - Savings Tracker'!H480</f>
        <v>0</v>
      </c>
      <c r="I438">
        <f>'5a - Savings Tracker'!J480</f>
        <v>0</v>
      </c>
      <c r="J438">
        <f>'5a - Savings Tracker'!K480</f>
        <v>0</v>
      </c>
      <c r="K438">
        <f>'5a - Savings Tracker'!L480</f>
        <v>0</v>
      </c>
      <c r="L438">
        <f>'5a - Savings Tracker'!M480</f>
        <v>0</v>
      </c>
      <c r="M438">
        <f>'5a - Savings Tracker'!N480</f>
        <v>0</v>
      </c>
      <c r="N438">
        <f>'5a - Savings Tracker'!O480</f>
        <v>0</v>
      </c>
      <c r="O438">
        <f>'5a - Savings Tracker'!P480</f>
        <v>0</v>
      </c>
      <c r="P438">
        <f>'5a - Savings Tracker'!Q480</f>
        <v>0</v>
      </c>
      <c r="Q438">
        <f>'5a - Savings Tracker'!R480</f>
        <v>0</v>
      </c>
      <c r="R438">
        <f>'5a - Savings Tracker'!S480</f>
        <v>0</v>
      </c>
      <c r="S438">
        <f>'5a - Savings Tracker'!T480</f>
        <v>0</v>
      </c>
      <c r="T438">
        <f>'5a - Savings Tracker'!U480</f>
        <v>0</v>
      </c>
      <c r="U438">
        <f>'5a - Savings Tracker'!V480</f>
        <v>0</v>
      </c>
      <c r="V438">
        <f>'5a - Savings Tracker'!W480</f>
        <v>0</v>
      </c>
      <c r="W438">
        <f>'5a - Savings Tracker'!X480</f>
        <v>0</v>
      </c>
      <c r="X438">
        <f>'5a - Savings Tracker'!Y480</f>
        <v>0</v>
      </c>
      <c r="Y438">
        <f>'5a - Savings Tracker'!Z480</f>
        <v>0</v>
      </c>
      <c r="Z438">
        <f>'5a - Savings Tracker'!AA480</f>
        <v>0</v>
      </c>
      <c r="AA438">
        <f>'5a - Savings Tracker'!AB480</f>
        <v>0</v>
      </c>
      <c r="AB438">
        <f>'5a - Savings Tracker'!AC480</f>
        <v>0</v>
      </c>
      <c r="AC438">
        <f>'5a - Savings Tracker'!AD480</f>
        <v>0</v>
      </c>
      <c r="AD438" t="str">
        <f>'5a - Savings Tracker'!AE480</f>
        <v/>
      </c>
      <c r="AE438" t="str">
        <f>'5a - Savings Tracker'!AF480</f>
        <v/>
      </c>
      <c r="AF438" t="str">
        <f>'5a - Savings Tracker'!AG480</f>
        <v/>
      </c>
      <c r="AG438" t="str">
        <f>'5a - Savings Tracker'!AH480</f>
        <v/>
      </c>
      <c r="AH438" t="str">
        <f>'5a - Savings Tracker'!AI480</f>
        <v/>
      </c>
      <c r="AI438" t="str">
        <f>'5a - Savings Tracker'!AJ480</f>
        <v/>
      </c>
      <c r="AJ438" t="str">
        <f>'5a - Savings Tracker'!AK480</f>
        <v/>
      </c>
      <c r="AK438" t="str">
        <f>'5a - Savings Tracker'!AL480</f>
        <v/>
      </c>
    </row>
    <row r="439" spans="1:37">
      <c r="A439">
        <f>'5a - Savings Tracker'!A481</f>
        <v>438</v>
      </c>
      <c r="B439" t="str">
        <f>'5a - Savings Tracker'!B481</f>
        <v>Swansea Bay UHB</v>
      </c>
      <c r="C439">
        <f>'5a - Savings Tracker'!C481</f>
        <v>0</v>
      </c>
      <c r="D439">
        <f>'5a - Savings Tracker'!D481</f>
        <v>0</v>
      </c>
      <c r="E439">
        <f>'5a - Savings Tracker'!E481</f>
        <v>0</v>
      </c>
      <c r="F439">
        <f>'5a - Savings Tracker'!F481</f>
        <v>0</v>
      </c>
      <c r="G439">
        <f>'5a - Savings Tracker'!G481</f>
        <v>0</v>
      </c>
      <c r="H439">
        <f>'5a - Savings Tracker'!H481</f>
        <v>0</v>
      </c>
      <c r="I439">
        <f>'5a - Savings Tracker'!J481</f>
        <v>0</v>
      </c>
      <c r="J439">
        <f>'5a - Savings Tracker'!K481</f>
        <v>0</v>
      </c>
      <c r="K439">
        <f>'5a - Savings Tracker'!L481</f>
        <v>0</v>
      </c>
      <c r="L439">
        <f>'5a - Savings Tracker'!M481</f>
        <v>0</v>
      </c>
      <c r="M439">
        <f>'5a - Savings Tracker'!N481</f>
        <v>0</v>
      </c>
      <c r="N439">
        <f>'5a - Savings Tracker'!O481</f>
        <v>0</v>
      </c>
      <c r="O439">
        <f>'5a - Savings Tracker'!P481</f>
        <v>0</v>
      </c>
      <c r="P439">
        <f>'5a - Savings Tracker'!Q481</f>
        <v>0</v>
      </c>
      <c r="Q439">
        <f>'5a - Savings Tracker'!R481</f>
        <v>0</v>
      </c>
      <c r="R439">
        <f>'5a - Savings Tracker'!S481</f>
        <v>0</v>
      </c>
      <c r="S439">
        <f>'5a - Savings Tracker'!T481</f>
        <v>0</v>
      </c>
      <c r="T439">
        <f>'5a - Savings Tracker'!U481</f>
        <v>0</v>
      </c>
      <c r="U439">
        <f>'5a - Savings Tracker'!V481</f>
        <v>0</v>
      </c>
      <c r="V439">
        <f>'5a - Savings Tracker'!W481</f>
        <v>0</v>
      </c>
      <c r="W439">
        <f>'5a - Savings Tracker'!X481</f>
        <v>0</v>
      </c>
      <c r="X439">
        <f>'5a - Savings Tracker'!Y481</f>
        <v>0</v>
      </c>
      <c r="Y439">
        <f>'5a - Savings Tracker'!Z481</f>
        <v>0</v>
      </c>
      <c r="Z439">
        <f>'5a - Savings Tracker'!AA481</f>
        <v>0</v>
      </c>
      <c r="AA439">
        <f>'5a - Savings Tracker'!AB481</f>
        <v>0</v>
      </c>
      <c r="AB439">
        <f>'5a - Savings Tracker'!AC481</f>
        <v>0</v>
      </c>
      <c r="AC439">
        <f>'5a - Savings Tracker'!AD481</f>
        <v>0</v>
      </c>
      <c r="AD439" t="str">
        <f>'5a - Savings Tracker'!AE481</f>
        <v/>
      </c>
      <c r="AE439" t="str">
        <f>'5a - Savings Tracker'!AF481</f>
        <v/>
      </c>
      <c r="AF439" t="str">
        <f>'5a - Savings Tracker'!AG481</f>
        <v/>
      </c>
      <c r="AG439" t="str">
        <f>'5a - Savings Tracker'!AH481</f>
        <v/>
      </c>
      <c r="AH439" t="str">
        <f>'5a - Savings Tracker'!AI481</f>
        <v/>
      </c>
      <c r="AI439" t="str">
        <f>'5a - Savings Tracker'!AJ481</f>
        <v/>
      </c>
      <c r="AJ439" t="str">
        <f>'5a - Savings Tracker'!AK481</f>
        <v/>
      </c>
      <c r="AK439" t="str">
        <f>'5a - Savings Tracker'!AL481</f>
        <v/>
      </c>
    </row>
    <row r="440" spans="1:37">
      <c r="A440">
        <f>'5a - Savings Tracker'!A482</f>
        <v>439</v>
      </c>
      <c r="B440" t="str">
        <f>'5a - Savings Tracker'!B482</f>
        <v>Swansea Bay UHB</v>
      </c>
      <c r="C440">
        <f>'5a - Savings Tracker'!C482</f>
        <v>0</v>
      </c>
      <c r="D440">
        <f>'5a - Savings Tracker'!D482</f>
        <v>0</v>
      </c>
      <c r="E440">
        <f>'5a - Savings Tracker'!E482</f>
        <v>0</v>
      </c>
      <c r="F440">
        <f>'5a - Savings Tracker'!F482</f>
        <v>0</v>
      </c>
      <c r="G440">
        <f>'5a - Savings Tracker'!G482</f>
        <v>0</v>
      </c>
      <c r="H440">
        <f>'5a - Savings Tracker'!H482</f>
        <v>0</v>
      </c>
      <c r="I440">
        <f>'5a - Savings Tracker'!J482</f>
        <v>0</v>
      </c>
      <c r="J440">
        <f>'5a - Savings Tracker'!K482</f>
        <v>0</v>
      </c>
      <c r="K440">
        <f>'5a - Savings Tracker'!L482</f>
        <v>0</v>
      </c>
      <c r="L440">
        <f>'5a - Savings Tracker'!M482</f>
        <v>0</v>
      </c>
      <c r="M440">
        <f>'5a - Savings Tracker'!N482</f>
        <v>0</v>
      </c>
      <c r="N440">
        <f>'5a - Savings Tracker'!O482</f>
        <v>0</v>
      </c>
      <c r="O440">
        <f>'5a - Savings Tracker'!P482</f>
        <v>0</v>
      </c>
      <c r="P440">
        <f>'5a - Savings Tracker'!Q482</f>
        <v>0</v>
      </c>
      <c r="Q440">
        <f>'5a - Savings Tracker'!R482</f>
        <v>0</v>
      </c>
      <c r="R440">
        <f>'5a - Savings Tracker'!S482</f>
        <v>0</v>
      </c>
      <c r="S440">
        <f>'5a - Savings Tracker'!T482</f>
        <v>0</v>
      </c>
      <c r="T440">
        <f>'5a - Savings Tracker'!U482</f>
        <v>0</v>
      </c>
      <c r="U440">
        <f>'5a - Savings Tracker'!V482</f>
        <v>0</v>
      </c>
      <c r="V440">
        <f>'5a - Savings Tracker'!W482</f>
        <v>0</v>
      </c>
      <c r="W440">
        <f>'5a - Savings Tracker'!X482</f>
        <v>0</v>
      </c>
      <c r="X440">
        <f>'5a - Savings Tracker'!Y482</f>
        <v>0</v>
      </c>
      <c r="Y440">
        <f>'5a - Savings Tracker'!Z482</f>
        <v>0</v>
      </c>
      <c r="Z440">
        <f>'5a - Savings Tracker'!AA482</f>
        <v>0</v>
      </c>
      <c r="AA440">
        <f>'5a - Savings Tracker'!AB482</f>
        <v>0</v>
      </c>
      <c r="AB440">
        <f>'5a - Savings Tracker'!AC482</f>
        <v>0</v>
      </c>
      <c r="AC440">
        <f>'5a - Savings Tracker'!AD482</f>
        <v>0</v>
      </c>
      <c r="AD440" t="str">
        <f>'5a - Savings Tracker'!AE482</f>
        <v/>
      </c>
      <c r="AE440" t="str">
        <f>'5a - Savings Tracker'!AF482</f>
        <v/>
      </c>
      <c r="AF440" t="str">
        <f>'5a - Savings Tracker'!AG482</f>
        <v/>
      </c>
      <c r="AG440" t="str">
        <f>'5a - Savings Tracker'!AH482</f>
        <v/>
      </c>
      <c r="AH440" t="str">
        <f>'5a - Savings Tracker'!AI482</f>
        <v/>
      </c>
      <c r="AI440" t="str">
        <f>'5a - Savings Tracker'!AJ482</f>
        <v/>
      </c>
      <c r="AJ440" t="str">
        <f>'5a - Savings Tracker'!AK482</f>
        <v/>
      </c>
      <c r="AK440" t="str">
        <f>'5a - Savings Tracker'!AL482</f>
        <v/>
      </c>
    </row>
    <row r="441" spans="1:37">
      <c r="A441">
        <f>'5a - Savings Tracker'!A483</f>
        <v>440</v>
      </c>
      <c r="B441" t="str">
        <f>'5a - Savings Tracker'!B483</f>
        <v>Swansea Bay UHB</v>
      </c>
      <c r="C441">
        <f>'5a - Savings Tracker'!C483</f>
        <v>0</v>
      </c>
      <c r="D441">
        <f>'5a - Savings Tracker'!D483</f>
        <v>0</v>
      </c>
      <c r="E441">
        <f>'5a - Savings Tracker'!E483</f>
        <v>0</v>
      </c>
      <c r="F441">
        <f>'5a - Savings Tracker'!F483</f>
        <v>0</v>
      </c>
      <c r="G441">
        <f>'5a - Savings Tracker'!G483</f>
        <v>0</v>
      </c>
      <c r="H441">
        <f>'5a - Savings Tracker'!H483</f>
        <v>0</v>
      </c>
      <c r="I441">
        <f>'5a - Savings Tracker'!J483</f>
        <v>0</v>
      </c>
      <c r="J441">
        <f>'5a - Savings Tracker'!K483</f>
        <v>0</v>
      </c>
      <c r="K441">
        <f>'5a - Savings Tracker'!L483</f>
        <v>0</v>
      </c>
      <c r="L441">
        <f>'5a - Savings Tracker'!M483</f>
        <v>0</v>
      </c>
      <c r="M441">
        <f>'5a - Savings Tracker'!N483</f>
        <v>0</v>
      </c>
      <c r="N441">
        <f>'5a - Savings Tracker'!O483</f>
        <v>0</v>
      </c>
      <c r="O441">
        <f>'5a - Savings Tracker'!P483</f>
        <v>0</v>
      </c>
      <c r="P441">
        <f>'5a - Savings Tracker'!Q483</f>
        <v>0</v>
      </c>
      <c r="Q441">
        <f>'5a - Savings Tracker'!R483</f>
        <v>0</v>
      </c>
      <c r="R441">
        <f>'5a - Savings Tracker'!S483</f>
        <v>0</v>
      </c>
      <c r="S441">
        <f>'5a - Savings Tracker'!T483</f>
        <v>0</v>
      </c>
      <c r="T441">
        <f>'5a - Savings Tracker'!U483</f>
        <v>0</v>
      </c>
      <c r="U441">
        <f>'5a - Savings Tracker'!V483</f>
        <v>0</v>
      </c>
      <c r="V441">
        <f>'5a - Savings Tracker'!W483</f>
        <v>0</v>
      </c>
      <c r="W441">
        <f>'5a - Savings Tracker'!X483</f>
        <v>0</v>
      </c>
      <c r="X441">
        <f>'5a - Savings Tracker'!Y483</f>
        <v>0</v>
      </c>
      <c r="Y441">
        <f>'5a - Savings Tracker'!Z483</f>
        <v>0</v>
      </c>
      <c r="Z441">
        <f>'5a - Savings Tracker'!AA483</f>
        <v>0</v>
      </c>
      <c r="AA441">
        <f>'5a - Savings Tracker'!AB483</f>
        <v>0</v>
      </c>
      <c r="AB441">
        <f>'5a - Savings Tracker'!AC483</f>
        <v>0</v>
      </c>
      <c r="AC441">
        <f>'5a - Savings Tracker'!AD483</f>
        <v>0</v>
      </c>
      <c r="AD441" t="str">
        <f>'5a - Savings Tracker'!AE483</f>
        <v/>
      </c>
      <c r="AE441" t="str">
        <f>'5a - Savings Tracker'!AF483</f>
        <v/>
      </c>
      <c r="AF441" t="str">
        <f>'5a - Savings Tracker'!AG483</f>
        <v/>
      </c>
      <c r="AG441" t="str">
        <f>'5a - Savings Tracker'!AH483</f>
        <v/>
      </c>
      <c r="AH441" t="str">
        <f>'5a - Savings Tracker'!AI483</f>
        <v/>
      </c>
      <c r="AI441" t="str">
        <f>'5a - Savings Tracker'!AJ483</f>
        <v/>
      </c>
      <c r="AJ441" t="str">
        <f>'5a - Savings Tracker'!AK483</f>
        <v/>
      </c>
      <c r="AK441" t="str">
        <f>'5a - Savings Tracker'!AL483</f>
        <v/>
      </c>
    </row>
    <row r="442" spans="1:37">
      <c r="A442">
        <f>'5a - Savings Tracker'!A484</f>
        <v>441</v>
      </c>
      <c r="B442" t="str">
        <f>'5a - Savings Tracker'!B484</f>
        <v>Swansea Bay UHB</v>
      </c>
      <c r="C442">
        <f>'5a - Savings Tracker'!C484</f>
        <v>0</v>
      </c>
      <c r="D442">
        <f>'5a - Savings Tracker'!D484</f>
        <v>0</v>
      </c>
      <c r="E442">
        <f>'5a - Savings Tracker'!E484</f>
        <v>0</v>
      </c>
      <c r="F442">
        <f>'5a - Savings Tracker'!F484</f>
        <v>0</v>
      </c>
      <c r="G442">
        <f>'5a - Savings Tracker'!G484</f>
        <v>0</v>
      </c>
      <c r="H442">
        <f>'5a - Savings Tracker'!H484</f>
        <v>0</v>
      </c>
      <c r="I442">
        <f>'5a - Savings Tracker'!J484</f>
        <v>0</v>
      </c>
      <c r="J442">
        <f>'5a - Savings Tracker'!K484</f>
        <v>0</v>
      </c>
      <c r="K442">
        <f>'5a - Savings Tracker'!L484</f>
        <v>0</v>
      </c>
      <c r="L442">
        <f>'5a - Savings Tracker'!M484</f>
        <v>0</v>
      </c>
      <c r="M442">
        <f>'5a - Savings Tracker'!N484</f>
        <v>0</v>
      </c>
      <c r="N442">
        <f>'5a - Savings Tracker'!O484</f>
        <v>0</v>
      </c>
      <c r="O442">
        <f>'5a - Savings Tracker'!P484</f>
        <v>0</v>
      </c>
      <c r="P442">
        <f>'5a - Savings Tracker'!Q484</f>
        <v>0</v>
      </c>
      <c r="Q442">
        <f>'5a - Savings Tracker'!R484</f>
        <v>0</v>
      </c>
      <c r="R442">
        <f>'5a - Savings Tracker'!S484</f>
        <v>0</v>
      </c>
      <c r="S442">
        <f>'5a - Savings Tracker'!T484</f>
        <v>0</v>
      </c>
      <c r="T442">
        <f>'5a - Savings Tracker'!U484</f>
        <v>0</v>
      </c>
      <c r="U442">
        <f>'5a - Savings Tracker'!V484</f>
        <v>0</v>
      </c>
      <c r="V442">
        <f>'5a - Savings Tracker'!W484</f>
        <v>0</v>
      </c>
      <c r="W442">
        <f>'5a - Savings Tracker'!X484</f>
        <v>0</v>
      </c>
      <c r="X442">
        <f>'5a - Savings Tracker'!Y484</f>
        <v>0</v>
      </c>
      <c r="Y442">
        <f>'5a - Savings Tracker'!Z484</f>
        <v>0</v>
      </c>
      <c r="Z442">
        <f>'5a - Savings Tracker'!AA484</f>
        <v>0</v>
      </c>
      <c r="AA442">
        <f>'5a - Savings Tracker'!AB484</f>
        <v>0</v>
      </c>
      <c r="AB442">
        <f>'5a - Savings Tracker'!AC484</f>
        <v>0</v>
      </c>
      <c r="AC442">
        <f>'5a - Savings Tracker'!AD484</f>
        <v>0</v>
      </c>
      <c r="AD442" t="str">
        <f>'5a - Savings Tracker'!AE484</f>
        <v/>
      </c>
      <c r="AE442" t="str">
        <f>'5a - Savings Tracker'!AF484</f>
        <v/>
      </c>
      <c r="AF442" t="str">
        <f>'5a - Savings Tracker'!AG484</f>
        <v/>
      </c>
      <c r="AG442" t="str">
        <f>'5a - Savings Tracker'!AH484</f>
        <v/>
      </c>
      <c r="AH442" t="str">
        <f>'5a - Savings Tracker'!AI484</f>
        <v/>
      </c>
      <c r="AI442" t="str">
        <f>'5a - Savings Tracker'!AJ484</f>
        <v/>
      </c>
      <c r="AJ442" t="str">
        <f>'5a - Savings Tracker'!AK484</f>
        <v/>
      </c>
      <c r="AK442" t="str">
        <f>'5a - Savings Tracker'!AL484</f>
        <v/>
      </c>
    </row>
    <row r="443" spans="1:37">
      <c r="A443">
        <f>'5a - Savings Tracker'!A485</f>
        <v>442</v>
      </c>
      <c r="B443" t="str">
        <f>'5a - Savings Tracker'!B485</f>
        <v>Swansea Bay UHB</v>
      </c>
      <c r="C443">
        <f>'5a - Savings Tracker'!C485</f>
        <v>0</v>
      </c>
      <c r="D443">
        <f>'5a - Savings Tracker'!D485</f>
        <v>0</v>
      </c>
      <c r="E443">
        <f>'5a - Savings Tracker'!E485</f>
        <v>0</v>
      </c>
      <c r="F443">
        <f>'5a - Savings Tracker'!F485</f>
        <v>0</v>
      </c>
      <c r="G443">
        <f>'5a - Savings Tracker'!G485</f>
        <v>0</v>
      </c>
      <c r="H443">
        <f>'5a - Savings Tracker'!H485</f>
        <v>0</v>
      </c>
      <c r="I443">
        <f>'5a - Savings Tracker'!J485</f>
        <v>0</v>
      </c>
      <c r="J443">
        <f>'5a - Savings Tracker'!K485</f>
        <v>0</v>
      </c>
      <c r="K443">
        <f>'5a - Savings Tracker'!L485</f>
        <v>0</v>
      </c>
      <c r="L443">
        <f>'5a - Savings Tracker'!M485</f>
        <v>0</v>
      </c>
      <c r="M443">
        <f>'5a - Savings Tracker'!N485</f>
        <v>0</v>
      </c>
      <c r="N443">
        <f>'5a - Savings Tracker'!O485</f>
        <v>0</v>
      </c>
      <c r="O443">
        <f>'5a - Savings Tracker'!P485</f>
        <v>0</v>
      </c>
      <c r="P443">
        <f>'5a - Savings Tracker'!Q485</f>
        <v>0</v>
      </c>
      <c r="Q443">
        <f>'5a - Savings Tracker'!R485</f>
        <v>0</v>
      </c>
      <c r="R443">
        <f>'5a - Savings Tracker'!S485</f>
        <v>0</v>
      </c>
      <c r="S443">
        <f>'5a - Savings Tracker'!T485</f>
        <v>0</v>
      </c>
      <c r="T443">
        <f>'5a - Savings Tracker'!U485</f>
        <v>0</v>
      </c>
      <c r="U443">
        <f>'5a - Savings Tracker'!V485</f>
        <v>0</v>
      </c>
      <c r="V443">
        <f>'5a - Savings Tracker'!W485</f>
        <v>0</v>
      </c>
      <c r="W443">
        <f>'5a - Savings Tracker'!X485</f>
        <v>0</v>
      </c>
      <c r="X443">
        <f>'5a - Savings Tracker'!Y485</f>
        <v>0</v>
      </c>
      <c r="Y443">
        <f>'5a - Savings Tracker'!Z485</f>
        <v>0</v>
      </c>
      <c r="Z443">
        <f>'5a - Savings Tracker'!AA485</f>
        <v>0</v>
      </c>
      <c r="AA443">
        <f>'5a - Savings Tracker'!AB485</f>
        <v>0</v>
      </c>
      <c r="AB443">
        <f>'5a - Savings Tracker'!AC485</f>
        <v>0</v>
      </c>
      <c r="AC443">
        <f>'5a - Savings Tracker'!AD485</f>
        <v>0</v>
      </c>
      <c r="AD443" t="str">
        <f>'5a - Savings Tracker'!AE485</f>
        <v/>
      </c>
      <c r="AE443" t="str">
        <f>'5a - Savings Tracker'!AF485</f>
        <v/>
      </c>
      <c r="AF443" t="str">
        <f>'5a - Savings Tracker'!AG485</f>
        <v/>
      </c>
      <c r="AG443" t="str">
        <f>'5a - Savings Tracker'!AH485</f>
        <v/>
      </c>
      <c r="AH443" t="str">
        <f>'5a - Savings Tracker'!AI485</f>
        <v/>
      </c>
      <c r="AI443" t="str">
        <f>'5a - Savings Tracker'!AJ485</f>
        <v/>
      </c>
      <c r="AJ443" t="str">
        <f>'5a - Savings Tracker'!AK485</f>
        <v/>
      </c>
      <c r="AK443" t="str">
        <f>'5a - Savings Tracker'!AL485</f>
        <v/>
      </c>
    </row>
    <row r="444" spans="1:37">
      <c r="A444">
        <f>'5a - Savings Tracker'!A486</f>
        <v>443</v>
      </c>
      <c r="B444" t="str">
        <f>'5a - Savings Tracker'!B486</f>
        <v>Swansea Bay UHB</v>
      </c>
      <c r="C444">
        <f>'5a - Savings Tracker'!C486</f>
        <v>0</v>
      </c>
      <c r="D444">
        <f>'5a - Savings Tracker'!D486</f>
        <v>0</v>
      </c>
      <c r="E444">
        <f>'5a - Savings Tracker'!E486</f>
        <v>0</v>
      </c>
      <c r="F444">
        <f>'5a - Savings Tracker'!F486</f>
        <v>0</v>
      </c>
      <c r="G444">
        <f>'5a - Savings Tracker'!G486</f>
        <v>0</v>
      </c>
      <c r="H444">
        <f>'5a - Savings Tracker'!H486</f>
        <v>0</v>
      </c>
      <c r="I444">
        <f>'5a - Savings Tracker'!J486</f>
        <v>0</v>
      </c>
      <c r="J444">
        <f>'5a - Savings Tracker'!K486</f>
        <v>0</v>
      </c>
      <c r="K444">
        <f>'5a - Savings Tracker'!L486</f>
        <v>0</v>
      </c>
      <c r="L444">
        <f>'5a - Savings Tracker'!M486</f>
        <v>0</v>
      </c>
      <c r="M444">
        <f>'5a - Savings Tracker'!N486</f>
        <v>0</v>
      </c>
      <c r="N444">
        <f>'5a - Savings Tracker'!O486</f>
        <v>0</v>
      </c>
      <c r="O444">
        <f>'5a - Savings Tracker'!P486</f>
        <v>0</v>
      </c>
      <c r="P444">
        <f>'5a - Savings Tracker'!Q486</f>
        <v>0</v>
      </c>
      <c r="Q444">
        <f>'5a - Savings Tracker'!R486</f>
        <v>0</v>
      </c>
      <c r="R444">
        <f>'5a - Savings Tracker'!S486</f>
        <v>0</v>
      </c>
      <c r="S444">
        <f>'5a - Savings Tracker'!T486</f>
        <v>0</v>
      </c>
      <c r="T444">
        <f>'5a - Savings Tracker'!U486</f>
        <v>0</v>
      </c>
      <c r="U444">
        <f>'5a - Savings Tracker'!V486</f>
        <v>0</v>
      </c>
      <c r="V444">
        <f>'5a - Savings Tracker'!W486</f>
        <v>0</v>
      </c>
      <c r="W444">
        <f>'5a - Savings Tracker'!X486</f>
        <v>0</v>
      </c>
      <c r="X444">
        <f>'5a - Savings Tracker'!Y486</f>
        <v>0</v>
      </c>
      <c r="Y444">
        <f>'5a - Savings Tracker'!Z486</f>
        <v>0</v>
      </c>
      <c r="Z444">
        <f>'5a - Savings Tracker'!AA486</f>
        <v>0</v>
      </c>
      <c r="AA444">
        <f>'5a - Savings Tracker'!AB486</f>
        <v>0</v>
      </c>
      <c r="AB444">
        <f>'5a - Savings Tracker'!AC486</f>
        <v>0</v>
      </c>
      <c r="AC444">
        <f>'5a - Savings Tracker'!AD486</f>
        <v>0</v>
      </c>
      <c r="AD444" t="str">
        <f>'5a - Savings Tracker'!AE486</f>
        <v/>
      </c>
      <c r="AE444" t="str">
        <f>'5a - Savings Tracker'!AF486</f>
        <v/>
      </c>
      <c r="AF444" t="str">
        <f>'5a - Savings Tracker'!AG486</f>
        <v/>
      </c>
      <c r="AG444" t="str">
        <f>'5a - Savings Tracker'!AH486</f>
        <v/>
      </c>
      <c r="AH444" t="str">
        <f>'5a - Savings Tracker'!AI486</f>
        <v/>
      </c>
      <c r="AI444" t="str">
        <f>'5a - Savings Tracker'!AJ486</f>
        <v/>
      </c>
      <c r="AJ444" t="str">
        <f>'5a - Savings Tracker'!AK486</f>
        <v/>
      </c>
      <c r="AK444" t="str">
        <f>'5a - Savings Tracker'!AL486</f>
        <v/>
      </c>
    </row>
    <row r="445" spans="1:37">
      <c r="A445">
        <f>'5a - Savings Tracker'!A487</f>
        <v>444</v>
      </c>
      <c r="B445" t="str">
        <f>'5a - Savings Tracker'!B487</f>
        <v>Swansea Bay UHB</v>
      </c>
      <c r="C445">
        <f>'5a - Savings Tracker'!C487</f>
        <v>0</v>
      </c>
      <c r="D445">
        <f>'5a - Savings Tracker'!D487</f>
        <v>0</v>
      </c>
      <c r="E445">
        <f>'5a - Savings Tracker'!E487</f>
        <v>0</v>
      </c>
      <c r="F445">
        <f>'5a - Savings Tracker'!F487</f>
        <v>0</v>
      </c>
      <c r="G445">
        <f>'5a - Savings Tracker'!G487</f>
        <v>0</v>
      </c>
      <c r="H445">
        <f>'5a - Savings Tracker'!H487</f>
        <v>0</v>
      </c>
      <c r="I445">
        <f>'5a - Savings Tracker'!J487</f>
        <v>0</v>
      </c>
      <c r="J445">
        <f>'5a - Savings Tracker'!K487</f>
        <v>0</v>
      </c>
      <c r="K445">
        <f>'5a - Savings Tracker'!L487</f>
        <v>0</v>
      </c>
      <c r="L445">
        <f>'5a - Savings Tracker'!M487</f>
        <v>0</v>
      </c>
      <c r="M445">
        <f>'5a - Savings Tracker'!N487</f>
        <v>0</v>
      </c>
      <c r="N445">
        <f>'5a - Savings Tracker'!O487</f>
        <v>0</v>
      </c>
      <c r="O445">
        <f>'5a - Savings Tracker'!P487</f>
        <v>0</v>
      </c>
      <c r="P445">
        <f>'5a - Savings Tracker'!Q487</f>
        <v>0</v>
      </c>
      <c r="Q445">
        <f>'5a - Savings Tracker'!R487</f>
        <v>0</v>
      </c>
      <c r="R445">
        <f>'5a - Savings Tracker'!S487</f>
        <v>0</v>
      </c>
      <c r="S445">
        <f>'5a - Savings Tracker'!T487</f>
        <v>0</v>
      </c>
      <c r="T445">
        <f>'5a - Savings Tracker'!U487</f>
        <v>0</v>
      </c>
      <c r="U445">
        <f>'5a - Savings Tracker'!V487</f>
        <v>0</v>
      </c>
      <c r="V445">
        <f>'5a - Savings Tracker'!W487</f>
        <v>0</v>
      </c>
      <c r="W445">
        <f>'5a - Savings Tracker'!X487</f>
        <v>0</v>
      </c>
      <c r="X445">
        <f>'5a - Savings Tracker'!Y487</f>
        <v>0</v>
      </c>
      <c r="Y445">
        <f>'5a - Savings Tracker'!Z487</f>
        <v>0</v>
      </c>
      <c r="Z445">
        <f>'5a - Savings Tracker'!AA487</f>
        <v>0</v>
      </c>
      <c r="AA445">
        <f>'5a - Savings Tracker'!AB487</f>
        <v>0</v>
      </c>
      <c r="AB445">
        <f>'5a - Savings Tracker'!AC487</f>
        <v>0</v>
      </c>
      <c r="AC445">
        <f>'5a - Savings Tracker'!AD487</f>
        <v>0</v>
      </c>
      <c r="AD445" t="str">
        <f>'5a - Savings Tracker'!AE487</f>
        <v/>
      </c>
      <c r="AE445" t="str">
        <f>'5a - Savings Tracker'!AF487</f>
        <v/>
      </c>
      <c r="AF445" t="str">
        <f>'5a - Savings Tracker'!AG487</f>
        <v/>
      </c>
      <c r="AG445" t="str">
        <f>'5a - Savings Tracker'!AH487</f>
        <v/>
      </c>
      <c r="AH445" t="str">
        <f>'5a - Savings Tracker'!AI487</f>
        <v/>
      </c>
      <c r="AI445" t="str">
        <f>'5a - Savings Tracker'!AJ487</f>
        <v/>
      </c>
      <c r="AJ445" t="str">
        <f>'5a - Savings Tracker'!AK487</f>
        <v/>
      </c>
      <c r="AK445" t="str">
        <f>'5a - Savings Tracker'!AL487</f>
        <v/>
      </c>
    </row>
    <row r="446" spans="1:37">
      <c r="A446">
        <f>'5a - Savings Tracker'!A488</f>
        <v>445</v>
      </c>
      <c r="B446" t="str">
        <f>'5a - Savings Tracker'!B488</f>
        <v>Swansea Bay UHB</v>
      </c>
      <c r="C446">
        <f>'5a - Savings Tracker'!C488</f>
        <v>0</v>
      </c>
      <c r="D446">
        <f>'5a - Savings Tracker'!D488</f>
        <v>0</v>
      </c>
      <c r="E446">
        <f>'5a - Savings Tracker'!E488</f>
        <v>0</v>
      </c>
      <c r="F446">
        <f>'5a - Savings Tracker'!F488</f>
        <v>0</v>
      </c>
      <c r="G446">
        <f>'5a - Savings Tracker'!G488</f>
        <v>0</v>
      </c>
      <c r="H446">
        <f>'5a - Savings Tracker'!H488</f>
        <v>0</v>
      </c>
      <c r="I446">
        <f>'5a - Savings Tracker'!J488</f>
        <v>0</v>
      </c>
      <c r="J446">
        <f>'5a - Savings Tracker'!K488</f>
        <v>0</v>
      </c>
      <c r="K446">
        <f>'5a - Savings Tracker'!L488</f>
        <v>0</v>
      </c>
      <c r="L446">
        <f>'5a - Savings Tracker'!M488</f>
        <v>0</v>
      </c>
      <c r="M446">
        <f>'5a - Savings Tracker'!N488</f>
        <v>0</v>
      </c>
      <c r="N446">
        <f>'5a - Savings Tracker'!O488</f>
        <v>0</v>
      </c>
      <c r="O446">
        <f>'5a - Savings Tracker'!P488</f>
        <v>0</v>
      </c>
      <c r="P446">
        <f>'5a - Savings Tracker'!Q488</f>
        <v>0</v>
      </c>
      <c r="Q446">
        <f>'5a - Savings Tracker'!R488</f>
        <v>0</v>
      </c>
      <c r="R446">
        <f>'5a - Savings Tracker'!S488</f>
        <v>0</v>
      </c>
      <c r="S446">
        <f>'5a - Savings Tracker'!T488</f>
        <v>0</v>
      </c>
      <c r="T446">
        <f>'5a - Savings Tracker'!U488</f>
        <v>0</v>
      </c>
      <c r="U446">
        <f>'5a - Savings Tracker'!V488</f>
        <v>0</v>
      </c>
      <c r="V446">
        <f>'5a - Savings Tracker'!W488</f>
        <v>0</v>
      </c>
      <c r="W446">
        <f>'5a - Savings Tracker'!X488</f>
        <v>0</v>
      </c>
      <c r="X446">
        <f>'5a - Savings Tracker'!Y488</f>
        <v>0</v>
      </c>
      <c r="Y446">
        <f>'5a - Savings Tracker'!Z488</f>
        <v>0</v>
      </c>
      <c r="Z446">
        <f>'5a - Savings Tracker'!AA488</f>
        <v>0</v>
      </c>
      <c r="AA446">
        <f>'5a - Savings Tracker'!AB488</f>
        <v>0</v>
      </c>
      <c r="AB446">
        <f>'5a - Savings Tracker'!AC488</f>
        <v>0</v>
      </c>
      <c r="AC446">
        <f>'5a - Savings Tracker'!AD488</f>
        <v>0</v>
      </c>
      <c r="AD446" t="str">
        <f>'5a - Savings Tracker'!AE488</f>
        <v/>
      </c>
      <c r="AE446" t="str">
        <f>'5a - Savings Tracker'!AF488</f>
        <v/>
      </c>
      <c r="AF446" t="str">
        <f>'5a - Savings Tracker'!AG488</f>
        <v/>
      </c>
      <c r="AG446" t="str">
        <f>'5a - Savings Tracker'!AH488</f>
        <v/>
      </c>
      <c r="AH446" t="str">
        <f>'5a - Savings Tracker'!AI488</f>
        <v/>
      </c>
      <c r="AI446" t="str">
        <f>'5a - Savings Tracker'!AJ488</f>
        <v/>
      </c>
      <c r="AJ446" t="str">
        <f>'5a - Savings Tracker'!AK488</f>
        <v/>
      </c>
      <c r="AK446" t="str">
        <f>'5a - Savings Tracker'!AL488</f>
        <v/>
      </c>
    </row>
    <row r="447" spans="1:37">
      <c r="A447">
        <f>'5a - Savings Tracker'!A489</f>
        <v>446</v>
      </c>
      <c r="B447" t="str">
        <f>'5a - Savings Tracker'!B489</f>
        <v>Swansea Bay UHB</v>
      </c>
      <c r="C447">
        <f>'5a - Savings Tracker'!C489</f>
        <v>0</v>
      </c>
      <c r="D447">
        <f>'5a - Savings Tracker'!D489</f>
        <v>0</v>
      </c>
      <c r="E447">
        <f>'5a - Savings Tracker'!E489</f>
        <v>0</v>
      </c>
      <c r="F447">
        <f>'5a - Savings Tracker'!F489</f>
        <v>0</v>
      </c>
      <c r="G447">
        <f>'5a - Savings Tracker'!G489</f>
        <v>0</v>
      </c>
      <c r="H447">
        <f>'5a - Savings Tracker'!H489</f>
        <v>0</v>
      </c>
      <c r="I447">
        <f>'5a - Savings Tracker'!J489</f>
        <v>0</v>
      </c>
      <c r="J447">
        <f>'5a - Savings Tracker'!K489</f>
        <v>0</v>
      </c>
      <c r="K447">
        <f>'5a - Savings Tracker'!L489</f>
        <v>0</v>
      </c>
      <c r="L447">
        <f>'5a - Savings Tracker'!M489</f>
        <v>0</v>
      </c>
      <c r="M447">
        <f>'5a - Savings Tracker'!N489</f>
        <v>0</v>
      </c>
      <c r="N447">
        <f>'5a - Savings Tracker'!O489</f>
        <v>0</v>
      </c>
      <c r="O447">
        <f>'5a - Savings Tracker'!P489</f>
        <v>0</v>
      </c>
      <c r="P447">
        <f>'5a - Savings Tracker'!Q489</f>
        <v>0</v>
      </c>
      <c r="Q447">
        <f>'5a - Savings Tracker'!R489</f>
        <v>0</v>
      </c>
      <c r="R447">
        <f>'5a - Savings Tracker'!S489</f>
        <v>0</v>
      </c>
      <c r="S447">
        <f>'5a - Savings Tracker'!T489</f>
        <v>0</v>
      </c>
      <c r="T447">
        <f>'5a - Savings Tracker'!U489</f>
        <v>0</v>
      </c>
      <c r="U447">
        <f>'5a - Savings Tracker'!V489</f>
        <v>0</v>
      </c>
      <c r="V447">
        <f>'5a - Savings Tracker'!W489</f>
        <v>0</v>
      </c>
      <c r="W447">
        <f>'5a - Savings Tracker'!X489</f>
        <v>0</v>
      </c>
      <c r="X447">
        <f>'5a - Savings Tracker'!Y489</f>
        <v>0</v>
      </c>
      <c r="Y447">
        <f>'5a - Savings Tracker'!Z489</f>
        <v>0</v>
      </c>
      <c r="Z447">
        <f>'5a - Savings Tracker'!AA489</f>
        <v>0</v>
      </c>
      <c r="AA447">
        <f>'5a - Savings Tracker'!AB489</f>
        <v>0</v>
      </c>
      <c r="AB447">
        <f>'5a - Savings Tracker'!AC489</f>
        <v>0</v>
      </c>
      <c r="AC447">
        <f>'5a - Savings Tracker'!AD489</f>
        <v>0</v>
      </c>
      <c r="AD447" t="str">
        <f>'5a - Savings Tracker'!AE489</f>
        <v/>
      </c>
      <c r="AE447" t="str">
        <f>'5a - Savings Tracker'!AF489</f>
        <v/>
      </c>
      <c r="AF447" t="str">
        <f>'5a - Savings Tracker'!AG489</f>
        <v/>
      </c>
      <c r="AG447" t="str">
        <f>'5a - Savings Tracker'!AH489</f>
        <v/>
      </c>
      <c r="AH447" t="str">
        <f>'5a - Savings Tracker'!AI489</f>
        <v/>
      </c>
      <c r="AI447" t="str">
        <f>'5a - Savings Tracker'!AJ489</f>
        <v/>
      </c>
      <c r="AJ447" t="str">
        <f>'5a - Savings Tracker'!AK489</f>
        <v/>
      </c>
      <c r="AK447" t="str">
        <f>'5a - Savings Tracker'!AL489</f>
        <v/>
      </c>
    </row>
    <row r="448" spans="1:37">
      <c r="A448">
        <f>'5a - Savings Tracker'!A490</f>
        <v>447</v>
      </c>
      <c r="B448" t="str">
        <f>'5a - Savings Tracker'!B490</f>
        <v>Swansea Bay UHB</v>
      </c>
      <c r="C448">
        <f>'5a - Savings Tracker'!C490</f>
        <v>0</v>
      </c>
      <c r="D448">
        <f>'5a - Savings Tracker'!D490</f>
        <v>0</v>
      </c>
      <c r="E448">
        <f>'5a - Savings Tracker'!E490</f>
        <v>0</v>
      </c>
      <c r="F448">
        <f>'5a - Savings Tracker'!F490</f>
        <v>0</v>
      </c>
      <c r="G448">
        <f>'5a - Savings Tracker'!G490</f>
        <v>0</v>
      </c>
      <c r="H448">
        <f>'5a - Savings Tracker'!H490</f>
        <v>0</v>
      </c>
      <c r="I448">
        <f>'5a - Savings Tracker'!J490</f>
        <v>0</v>
      </c>
      <c r="J448">
        <f>'5a - Savings Tracker'!K490</f>
        <v>0</v>
      </c>
      <c r="K448">
        <f>'5a - Savings Tracker'!L490</f>
        <v>0</v>
      </c>
      <c r="L448">
        <f>'5a - Savings Tracker'!M490</f>
        <v>0</v>
      </c>
      <c r="M448">
        <f>'5a - Savings Tracker'!N490</f>
        <v>0</v>
      </c>
      <c r="N448">
        <f>'5a - Savings Tracker'!O490</f>
        <v>0</v>
      </c>
      <c r="O448">
        <f>'5a - Savings Tracker'!P490</f>
        <v>0</v>
      </c>
      <c r="P448">
        <f>'5a - Savings Tracker'!Q490</f>
        <v>0</v>
      </c>
      <c r="Q448">
        <f>'5a - Savings Tracker'!R490</f>
        <v>0</v>
      </c>
      <c r="R448">
        <f>'5a - Savings Tracker'!S490</f>
        <v>0</v>
      </c>
      <c r="S448">
        <f>'5a - Savings Tracker'!T490</f>
        <v>0</v>
      </c>
      <c r="T448">
        <f>'5a - Savings Tracker'!U490</f>
        <v>0</v>
      </c>
      <c r="U448">
        <f>'5a - Savings Tracker'!V490</f>
        <v>0</v>
      </c>
      <c r="V448">
        <f>'5a - Savings Tracker'!W490</f>
        <v>0</v>
      </c>
      <c r="W448">
        <f>'5a - Savings Tracker'!X490</f>
        <v>0</v>
      </c>
      <c r="X448">
        <f>'5a - Savings Tracker'!Y490</f>
        <v>0</v>
      </c>
      <c r="Y448">
        <f>'5a - Savings Tracker'!Z490</f>
        <v>0</v>
      </c>
      <c r="Z448">
        <f>'5a - Savings Tracker'!AA490</f>
        <v>0</v>
      </c>
      <c r="AA448">
        <f>'5a - Savings Tracker'!AB490</f>
        <v>0</v>
      </c>
      <c r="AB448">
        <f>'5a - Savings Tracker'!AC490</f>
        <v>0</v>
      </c>
      <c r="AC448">
        <f>'5a - Savings Tracker'!AD490</f>
        <v>0</v>
      </c>
      <c r="AD448" t="str">
        <f>'5a - Savings Tracker'!AE490</f>
        <v/>
      </c>
      <c r="AE448" t="str">
        <f>'5a - Savings Tracker'!AF490</f>
        <v/>
      </c>
      <c r="AF448" t="str">
        <f>'5a - Savings Tracker'!AG490</f>
        <v/>
      </c>
      <c r="AG448" t="str">
        <f>'5a - Savings Tracker'!AH490</f>
        <v/>
      </c>
      <c r="AH448" t="str">
        <f>'5a - Savings Tracker'!AI490</f>
        <v/>
      </c>
      <c r="AI448" t="str">
        <f>'5a - Savings Tracker'!AJ490</f>
        <v/>
      </c>
      <c r="AJ448" t="str">
        <f>'5a - Savings Tracker'!AK490</f>
        <v/>
      </c>
      <c r="AK448" t="str">
        <f>'5a - Savings Tracker'!AL490</f>
        <v/>
      </c>
    </row>
    <row r="449" spans="1:37">
      <c r="A449">
        <f>'5a - Savings Tracker'!A491</f>
        <v>448</v>
      </c>
      <c r="B449" t="str">
        <f>'5a - Savings Tracker'!B491</f>
        <v>Swansea Bay UHB</v>
      </c>
      <c r="C449">
        <f>'5a - Savings Tracker'!C491</f>
        <v>0</v>
      </c>
      <c r="D449">
        <f>'5a - Savings Tracker'!D491</f>
        <v>0</v>
      </c>
      <c r="E449">
        <f>'5a - Savings Tracker'!E491</f>
        <v>0</v>
      </c>
      <c r="F449">
        <f>'5a - Savings Tracker'!F491</f>
        <v>0</v>
      </c>
      <c r="G449">
        <f>'5a - Savings Tracker'!G491</f>
        <v>0</v>
      </c>
      <c r="H449">
        <f>'5a - Savings Tracker'!H491</f>
        <v>0</v>
      </c>
      <c r="I449">
        <f>'5a - Savings Tracker'!J491</f>
        <v>0</v>
      </c>
      <c r="J449">
        <f>'5a - Savings Tracker'!K491</f>
        <v>0</v>
      </c>
      <c r="K449">
        <f>'5a - Savings Tracker'!L491</f>
        <v>0</v>
      </c>
      <c r="L449">
        <f>'5a - Savings Tracker'!M491</f>
        <v>0</v>
      </c>
      <c r="M449">
        <f>'5a - Savings Tracker'!N491</f>
        <v>0</v>
      </c>
      <c r="N449">
        <f>'5a - Savings Tracker'!O491</f>
        <v>0</v>
      </c>
      <c r="O449">
        <f>'5a - Savings Tracker'!P491</f>
        <v>0</v>
      </c>
      <c r="P449">
        <f>'5a - Savings Tracker'!Q491</f>
        <v>0</v>
      </c>
      <c r="Q449">
        <f>'5a - Savings Tracker'!R491</f>
        <v>0</v>
      </c>
      <c r="R449">
        <f>'5a - Savings Tracker'!S491</f>
        <v>0</v>
      </c>
      <c r="S449">
        <f>'5a - Savings Tracker'!T491</f>
        <v>0</v>
      </c>
      <c r="T449">
        <f>'5a - Savings Tracker'!U491</f>
        <v>0</v>
      </c>
      <c r="U449">
        <f>'5a - Savings Tracker'!V491</f>
        <v>0</v>
      </c>
      <c r="V449">
        <f>'5a - Savings Tracker'!W491</f>
        <v>0</v>
      </c>
      <c r="W449">
        <f>'5a - Savings Tracker'!X491</f>
        <v>0</v>
      </c>
      <c r="X449">
        <f>'5a - Savings Tracker'!Y491</f>
        <v>0</v>
      </c>
      <c r="Y449">
        <f>'5a - Savings Tracker'!Z491</f>
        <v>0</v>
      </c>
      <c r="Z449">
        <f>'5a - Savings Tracker'!AA491</f>
        <v>0</v>
      </c>
      <c r="AA449">
        <f>'5a - Savings Tracker'!AB491</f>
        <v>0</v>
      </c>
      <c r="AB449">
        <f>'5a - Savings Tracker'!AC491</f>
        <v>0</v>
      </c>
      <c r="AC449">
        <f>'5a - Savings Tracker'!AD491</f>
        <v>0</v>
      </c>
      <c r="AD449" t="str">
        <f>'5a - Savings Tracker'!AE491</f>
        <v/>
      </c>
      <c r="AE449" t="str">
        <f>'5a - Savings Tracker'!AF491</f>
        <v/>
      </c>
      <c r="AF449" t="str">
        <f>'5a - Savings Tracker'!AG491</f>
        <v/>
      </c>
      <c r="AG449" t="str">
        <f>'5a - Savings Tracker'!AH491</f>
        <v/>
      </c>
      <c r="AH449" t="str">
        <f>'5a - Savings Tracker'!AI491</f>
        <v/>
      </c>
      <c r="AI449" t="str">
        <f>'5a - Savings Tracker'!AJ491</f>
        <v/>
      </c>
      <c r="AJ449" t="str">
        <f>'5a - Savings Tracker'!AK491</f>
        <v/>
      </c>
      <c r="AK449" t="str">
        <f>'5a - Savings Tracker'!AL491</f>
        <v/>
      </c>
    </row>
    <row r="450" spans="1:37">
      <c r="A450">
        <f>'5a - Savings Tracker'!A492</f>
        <v>449</v>
      </c>
      <c r="B450" t="str">
        <f>'5a - Savings Tracker'!B492</f>
        <v>Swansea Bay UHB</v>
      </c>
      <c r="C450">
        <f>'5a - Savings Tracker'!C492</f>
        <v>0</v>
      </c>
      <c r="D450">
        <f>'5a - Savings Tracker'!D492</f>
        <v>0</v>
      </c>
      <c r="E450">
        <f>'5a - Savings Tracker'!E492</f>
        <v>0</v>
      </c>
      <c r="F450">
        <f>'5a - Savings Tracker'!F492</f>
        <v>0</v>
      </c>
      <c r="G450">
        <f>'5a - Savings Tracker'!G492</f>
        <v>0</v>
      </c>
      <c r="H450">
        <f>'5a - Savings Tracker'!H492</f>
        <v>0</v>
      </c>
      <c r="I450">
        <f>'5a - Savings Tracker'!J492</f>
        <v>0</v>
      </c>
      <c r="J450">
        <f>'5a - Savings Tracker'!K492</f>
        <v>0</v>
      </c>
      <c r="K450">
        <f>'5a - Savings Tracker'!L492</f>
        <v>0</v>
      </c>
      <c r="L450">
        <f>'5a - Savings Tracker'!M492</f>
        <v>0</v>
      </c>
      <c r="M450">
        <f>'5a - Savings Tracker'!N492</f>
        <v>0</v>
      </c>
      <c r="N450">
        <f>'5a - Savings Tracker'!O492</f>
        <v>0</v>
      </c>
      <c r="O450">
        <f>'5a - Savings Tracker'!P492</f>
        <v>0</v>
      </c>
      <c r="P450">
        <f>'5a - Savings Tracker'!Q492</f>
        <v>0</v>
      </c>
      <c r="Q450">
        <f>'5a - Savings Tracker'!R492</f>
        <v>0</v>
      </c>
      <c r="R450">
        <f>'5a - Savings Tracker'!S492</f>
        <v>0</v>
      </c>
      <c r="S450">
        <f>'5a - Savings Tracker'!T492</f>
        <v>0</v>
      </c>
      <c r="T450">
        <f>'5a - Savings Tracker'!U492</f>
        <v>0</v>
      </c>
      <c r="U450">
        <f>'5a - Savings Tracker'!V492</f>
        <v>0</v>
      </c>
      <c r="V450">
        <f>'5a - Savings Tracker'!W492</f>
        <v>0</v>
      </c>
      <c r="W450">
        <f>'5a - Savings Tracker'!X492</f>
        <v>0</v>
      </c>
      <c r="X450">
        <f>'5a - Savings Tracker'!Y492</f>
        <v>0</v>
      </c>
      <c r="Y450">
        <f>'5a - Savings Tracker'!Z492</f>
        <v>0</v>
      </c>
      <c r="Z450">
        <f>'5a - Savings Tracker'!AA492</f>
        <v>0</v>
      </c>
      <c r="AA450">
        <f>'5a - Savings Tracker'!AB492</f>
        <v>0</v>
      </c>
      <c r="AB450">
        <f>'5a - Savings Tracker'!AC492</f>
        <v>0</v>
      </c>
      <c r="AC450">
        <f>'5a - Savings Tracker'!AD492</f>
        <v>0</v>
      </c>
      <c r="AD450" t="str">
        <f>'5a - Savings Tracker'!AE492</f>
        <v/>
      </c>
      <c r="AE450" t="str">
        <f>'5a - Savings Tracker'!AF492</f>
        <v/>
      </c>
      <c r="AF450" t="str">
        <f>'5a - Savings Tracker'!AG492</f>
        <v/>
      </c>
      <c r="AG450" t="str">
        <f>'5a - Savings Tracker'!AH492</f>
        <v/>
      </c>
      <c r="AH450" t="str">
        <f>'5a - Savings Tracker'!AI492</f>
        <v/>
      </c>
      <c r="AI450" t="str">
        <f>'5a - Savings Tracker'!AJ492</f>
        <v/>
      </c>
      <c r="AJ450" t="str">
        <f>'5a - Savings Tracker'!AK492</f>
        <v/>
      </c>
      <c r="AK450" t="str">
        <f>'5a - Savings Tracker'!AL492</f>
        <v/>
      </c>
    </row>
    <row r="451" spans="1:37">
      <c r="A451">
        <f>'5a - Savings Tracker'!A493</f>
        <v>450</v>
      </c>
      <c r="B451" t="str">
        <f>'5a - Savings Tracker'!B493</f>
        <v>Swansea Bay UHB</v>
      </c>
      <c r="C451">
        <f>'5a - Savings Tracker'!C493</f>
        <v>0</v>
      </c>
      <c r="D451">
        <f>'5a - Savings Tracker'!D493</f>
        <v>0</v>
      </c>
      <c r="E451">
        <f>'5a - Savings Tracker'!E493</f>
        <v>0</v>
      </c>
      <c r="F451">
        <f>'5a - Savings Tracker'!F493</f>
        <v>0</v>
      </c>
      <c r="G451">
        <f>'5a - Savings Tracker'!G493</f>
        <v>0</v>
      </c>
      <c r="H451">
        <f>'5a - Savings Tracker'!H493</f>
        <v>0</v>
      </c>
      <c r="I451">
        <f>'5a - Savings Tracker'!J493</f>
        <v>0</v>
      </c>
      <c r="J451">
        <f>'5a - Savings Tracker'!K493</f>
        <v>0</v>
      </c>
      <c r="K451">
        <f>'5a - Savings Tracker'!L493</f>
        <v>0</v>
      </c>
      <c r="L451">
        <f>'5a - Savings Tracker'!M493</f>
        <v>0</v>
      </c>
      <c r="M451">
        <f>'5a - Savings Tracker'!N493</f>
        <v>0</v>
      </c>
      <c r="N451">
        <f>'5a - Savings Tracker'!O493</f>
        <v>0</v>
      </c>
      <c r="O451">
        <f>'5a - Savings Tracker'!P493</f>
        <v>0</v>
      </c>
      <c r="P451">
        <f>'5a - Savings Tracker'!Q493</f>
        <v>0</v>
      </c>
      <c r="Q451">
        <f>'5a - Savings Tracker'!R493</f>
        <v>0</v>
      </c>
      <c r="R451">
        <f>'5a - Savings Tracker'!S493</f>
        <v>0</v>
      </c>
      <c r="S451">
        <f>'5a - Savings Tracker'!T493</f>
        <v>0</v>
      </c>
      <c r="T451">
        <f>'5a - Savings Tracker'!U493</f>
        <v>0</v>
      </c>
      <c r="U451">
        <f>'5a - Savings Tracker'!V493</f>
        <v>0</v>
      </c>
      <c r="V451">
        <f>'5a - Savings Tracker'!W493</f>
        <v>0</v>
      </c>
      <c r="W451">
        <f>'5a - Savings Tracker'!X493</f>
        <v>0</v>
      </c>
      <c r="X451">
        <f>'5a - Savings Tracker'!Y493</f>
        <v>0</v>
      </c>
      <c r="Y451">
        <f>'5a - Savings Tracker'!Z493</f>
        <v>0</v>
      </c>
      <c r="Z451">
        <f>'5a - Savings Tracker'!AA493</f>
        <v>0</v>
      </c>
      <c r="AA451">
        <f>'5a - Savings Tracker'!AB493</f>
        <v>0</v>
      </c>
      <c r="AB451">
        <f>'5a - Savings Tracker'!AC493</f>
        <v>0</v>
      </c>
      <c r="AC451">
        <f>'5a - Savings Tracker'!AD493</f>
        <v>0</v>
      </c>
      <c r="AD451" t="str">
        <f>'5a - Savings Tracker'!AE493</f>
        <v/>
      </c>
      <c r="AE451" t="str">
        <f>'5a - Savings Tracker'!AF493</f>
        <v/>
      </c>
      <c r="AF451" t="str">
        <f>'5a - Savings Tracker'!AG493</f>
        <v/>
      </c>
      <c r="AG451" t="str">
        <f>'5a - Savings Tracker'!AH493</f>
        <v/>
      </c>
      <c r="AH451" t="str">
        <f>'5a - Savings Tracker'!AI493</f>
        <v/>
      </c>
      <c r="AI451" t="str">
        <f>'5a - Savings Tracker'!AJ493</f>
        <v/>
      </c>
      <c r="AJ451" t="str">
        <f>'5a - Savings Tracker'!AK493</f>
        <v/>
      </c>
      <c r="AK451" t="str">
        <f>'5a - Savings Tracker'!AL493</f>
        <v/>
      </c>
    </row>
    <row r="452" spans="1:37">
      <c r="A452">
        <f>'5a - Savings Tracker'!A494</f>
        <v>451</v>
      </c>
      <c r="B452" t="str">
        <f>'5a - Savings Tracker'!B494</f>
        <v>Swansea Bay UHB</v>
      </c>
      <c r="C452">
        <f>'5a - Savings Tracker'!C494</f>
        <v>0</v>
      </c>
      <c r="D452">
        <f>'5a - Savings Tracker'!D494</f>
        <v>0</v>
      </c>
      <c r="E452">
        <f>'5a - Savings Tracker'!E494</f>
        <v>0</v>
      </c>
      <c r="F452">
        <f>'5a - Savings Tracker'!F494</f>
        <v>0</v>
      </c>
      <c r="G452">
        <f>'5a - Savings Tracker'!G494</f>
        <v>0</v>
      </c>
      <c r="H452">
        <f>'5a - Savings Tracker'!H494</f>
        <v>0</v>
      </c>
      <c r="I452">
        <f>'5a - Savings Tracker'!J494</f>
        <v>0</v>
      </c>
      <c r="J452">
        <f>'5a - Savings Tracker'!K494</f>
        <v>0</v>
      </c>
      <c r="K452">
        <f>'5a - Savings Tracker'!L494</f>
        <v>0</v>
      </c>
      <c r="L452">
        <f>'5a - Savings Tracker'!M494</f>
        <v>0</v>
      </c>
      <c r="M452">
        <f>'5a - Savings Tracker'!N494</f>
        <v>0</v>
      </c>
      <c r="N452">
        <f>'5a - Savings Tracker'!O494</f>
        <v>0</v>
      </c>
      <c r="O452">
        <f>'5a - Savings Tracker'!P494</f>
        <v>0</v>
      </c>
      <c r="P452">
        <f>'5a - Savings Tracker'!Q494</f>
        <v>0</v>
      </c>
      <c r="Q452">
        <f>'5a - Savings Tracker'!R494</f>
        <v>0</v>
      </c>
      <c r="R452">
        <f>'5a - Savings Tracker'!S494</f>
        <v>0</v>
      </c>
      <c r="S452">
        <f>'5a - Savings Tracker'!T494</f>
        <v>0</v>
      </c>
      <c r="T452">
        <f>'5a - Savings Tracker'!U494</f>
        <v>0</v>
      </c>
      <c r="U452">
        <f>'5a - Savings Tracker'!V494</f>
        <v>0</v>
      </c>
      <c r="V452">
        <f>'5a - Savings Tracker'!W494</f>
        <v>0</v>
      </c>
      <c r="W452">
        <f>'5a - Savings Tracker'!X494</f>
        <v>0</v>
      </c>
      <c r="X452">
        <f>'5a - Savings Tracker'!Y494</f>
        <v>0</v>
      </c>
      <c r="Y452">
        <f>'5a - Savings Tracker'!Z494</f>
        <v>0</v>
      </c>
      <c r="Z452">
        <f>'5a - Savings Tracker'!AA494</f>
        <v>0</v>
      </c>
      <c r="AA452">
        <f>'5a - Savings Tracker'!AB494</f>
        <v>0</v>
      </c>
      <c r="AB452">
        <f>'5a - Savings Tracker'!AC494</f>
        <v>0</v>
      </c>
      <c r="AC452">
        <f>'5a - Savings Tracker'!AD494</f>
        <v>0</v>
      </c>
      <c r="AD452" t="str">
        <f>'5a - Savings Tracker'!AE494</f>
        <v/>
      </c>
      <c r="AE452" t="str">
        <f>'5a - Savings Tracker'!AF494</f>
        <v/>
      </c>
      <c r="AF452" t="str">
        <f>'5a - Savings Tracker'!AG494</f>
        <v/>
      </c>
      <c r="AG452" t="str">
        <f>'5a - Savings Tracker'!AH494</f>
        <v/>
      </c>
      <c r="AH452" t="str">
        <f>'5a - Savings Tracker'!AI494</f>
        <v/>
      </c>
      <c r="AI452" t="str">
        <f>'5a - Savings Tracker'!AJ494</f>
        <v/>
      </c>
      <c r="AJ452" t="str">
        <f>'5a - Savings Tracker'!AK494</f>
        <v/>
      </c>
      <c r="AK452" t="str">
        <f>'5a - Savings Tracker'!AL494</f>
        <v/>
      </c>
    </row>
    <row r="453" spans="1:37">
      <c r="A453">
        <f>'5a - Savings Tracker'!A495</f>
        <v>452</v>
      </c>
      <c r="B453" t="str">
        <f>'5a - Savings Tracker'!B495</f>
        <v>Swansea Bay UHB</v>
      </c>
      <c r="C453">
        <f>'5a - Savings Tracker'!C495</f>
        <v>0</v>
      </c>
      <c r="D453">
        <f>'5a - Savings Tracker'!D495</f>
        <v>0</v>
      </c>
      <c r="E453">
        <f>'5a - Savings Tracker'!E495</f>
        <v>0</v>
      </c>
      <c r="F453">
        <f>'5a - Savings Tracker'!F495</f>
        <v>0</v>
      </c>
      <c r="G453">
        <f>'5a - Savings Tracker'!G495</f>
        <v>0</v>
      </c>
      <c r="H453">
        <f>'5a - Savings Tracker'!H495</f>
        <v>0</v>
      </c>
      <c r="I453">
        <f>'5a - Savings Tracker'!J495</f>
        <v>0</v>
      </c>
      <c r="J453">
        <f>'5a - Savings Tracker'!K495</f>
        <v>0</v>
      </c>
      <c r="K453">
        <f>'5a - Savings Tracker'!L495</f>
        <v>0</v>
      </c>
      <c r="L453">
        <f>'5a - Savings Tracker'!M495</f>
        <v>0</v>
      </c>
      <c r="M453">
        <f>'5a - Savings Tracker'!N495</f>
        <v>0</v>
      </c>
      <c r="N453">
        <f>'5a - Savings Tracker'!O495</f>
        <v>0</v>
      </c>
      <c r="O453">
        <f>'5a - Savings Tracker'!P495</f>
        <v>0</v>
      </c>
      <c r="P453">
        <f>'5a - Savings Tracker'!Q495</f>
        <v>0</v>
      </c>
      <c r="Q453">
        <f>'5a - Savings Tracker'!R495</f>
        <v>0</v>
      </c>
      <c r="R453">
        <f>'5a - Savings Tracker'!S495</f>
        <v>0</v>
      </c>
      <c r="S453">
        <f>'5a - Savings Tracker'!T495</f>
        <v>0</v>
      </c>
      <c r="T453">
        <f>'5a - Savings Tracker'!U495</f>
        <v>0</v>
      </c>
      <c r="U453">
        <f>'5a - Savings Tracker'!V495</f>
        <v>0</v>
      </c>
      <c r="V453">
        <f>'5a - Savings Tracker'!W495</f>
        <v>0</v>
      </c>
      <c r="W453">
        <f>'5a - Savings Tracker'!X495</f>
        <v>0</v>
      </c>
      <c r="X453">
        <f>'5a - Savings Tracker'!Y495</f>
        <v>0</v>
      </c>
      <c r="Y453">
        <f>'5a - Savings Tracker'!Z495</f>
        <v>0</v>
      </c>
      <c r="Z453">
        <f>'5a - Savings Tracker'!AA495</f>
        <v>0</v>
      </c>
      <c r="AA453">
        <f>'5a - Savings Tracker'!AB495</f>
        <v>0</v>
      </c>
      <c r="AB453">
        <f>'5a - Savings Tracker'!AC495</f>
        <v>0</v>
      </c>
      <c r="AC453">
        <f>'5a - Savings Tracker'!AD495</f>
        <v>0</v>
      </c>
      <c r="AD453" t="str">
        <f>'5a - Savings Tracker'!AE495</f>
        <v/>
      </c>
      <c r="AE453" t="str">
        <f>'5a - Savings Tracker'!AF495</f>
        <v/>
      </c>
      <c r="AF453" t="str">
        <f>'5a - Savings Tracker'!AG495</f>
        <v/>
      </c>
      <c r="AG453" t="str">
        <f>'5a - Savings Tracker'!AH495</f>
        <v/>
      </c>
      <c r="AH453" t="str">
        <f>'5a - Savings Tracker'!AI495</f>
        <v/>
      </c>
      <c r="AI453" t="str">
        <f>'5a - Savings Tracker'!AJ495</f>
        <v/>
      </c>
      <c r="AJ453" t="str">
        <f>'5a - Savings Tracker'!AK495</f>
        <v/>
      </c>
      <c r="AK453" t="str">
        <f>'5a - Savings Tracker'!AL495</f>
        <v/>
      </c>
    </row>
    <row r="454" spans="1:37">
      <c r="A454">
        <f>'5a - Savings Tracker'!A496</f>
        <v>453</v>
      </c>
      <c r="B454" t="str">
        <f>'5a - Savings Tracker'!B496</f>
        <v>Swansea Bay UHB</v>
      </c>
      <c r="C454">
        <f>'5a - Savings Tracker'!C496</f>
        <v>0</v>
      </c>
      <c r="D454">
        <f>'5a - Savings Tracker'!D496</f>
        <v>0</v>
      </c>
      <c r="E454">
        <f>'5a - Savings Tracker'!E496</f>
        <v>0</v>
      </c>
      <c r="F454">
        <f>'5a - Savings Tracker'!F496</f>
        <v>0</v>
      </c>
      <c r="G454">
        <f>'5a - Savings Tracker'!G496</f>
        <v>0</v>
      </c>
      <c r="H454">
        <f>'5a - Savings Tracker'!H496</f>
        <v>0</v>
      </c>
      <c r="I454">
        <f>'5a - Savings Tracker'!J496</f>
        <v>0</v>
      </c>
      <c r="J454">
        <f>'5a - Savings Tracker'!K496</f>
        <v>0</v>
      </c>
      <c r="K454">
        <f>'5a - Savings Tracker'!L496</f>
        <v>0</v>
      </c>
      <c r="L454">
        <f>'5a - Savings Tracker'!M496</f>
        <v>0</v>
      </c>
      <c r="M454">
        <f>'5a - Savings Tracker'!N496</f>
        <v>0</v>
      </c>
      <c r="N454">
        <f>'5a - Savings Tracker'!O496</f>
        <v>0</v>
      </c>
      <c r="O454">
        <f>'5a - Savings Tracker'!P496</f>
        <v>0</v>
      </c>
      <c r="P454">
        <f>'5a - Savings Tracker'!Q496</f>
        <v>0</v>
      </c>
      <c r="Q454">
        <f>'5a - Savings Tracker'!R496</f>
        <v>0</v>
      </c>
      <c r="R454">
        <f>'5a - Savings Tracker'!S496</f>
        <v>0</v>
      </c>
      <c r="S454">
        <f>'5a - Savings Tracker'!T496</f>
        <v>0</v>
      </c>
      <c r="T454">
        <f>'5a - Savings Tracker'!U496</f>
        <v>0</v>
      </c>
      <c r="U454">
        <f>'5a - Savings Tracker'!V496</f>
        <v>0</v>
      </c>
      <c r="V454">
        <f>'5a - Savings Tracker'!W496</f>
        <v>0</v>
      </c>
      <c r="W454">
        <f>'5a - Savings Tracker'!X496</f>
        <v>0</v>
      </c>
      <c r="X454">
        <f>'5a - Savings Tracker'!Y496</f>
        <v>0</v>
      </c>
      <c r="Y454">
        <f>'5a - Savings Tracker'!Z496</f>
        <v>0</v>
      </c>
      <c r="Z454">
        <f>'5a - Savings Tracker'!AA496</f>
        <v>0</v>
      </c>
      <c r="AA454">
        <f>'5a - Savings Tracker'!AB496</f>
        <v>0</v>
      </c>
      <c r="AB454">
        <f>'5a - Savings Tracker'!AC496</f>
        <v>0</v>
      </c>
      <c r="AC454">
        <f>'5a - Savings Tracker'!AD496</f>
        <v>0</v>
      </c>
      <c r="AD454" t="str">
        <f>'5a - Savings Tracker'!AE496</f>
        <v/>
      </c>
      <c r="AE454" t="str">
        <f>'5a - Savings Tracker'!AF496</f>
        <v/>
      </c>
      <c r="AF454" t="str">
        <f>'5a - Savings Tracker'!AG496</f>
        <v/>
      </c>
      <c r="AG454" t="str">
        <f>'5a - Savings Tracker'!AH496</f>
        <v/>
      </c>
      <c r="AH454" t="str">
        <f>'5a - Savings Tracker'!AI496</f>
        <v/>
      </c>
      <c r="AI454" t="str">
        <f>'5a - Savings Tracker'!AJ496</f>
        <v/>
      </c>
      <c r="AJ454" t="str">
        <f>'5a - Savings Tracker'!AK496</f>
        <v/>
      </c>
      <c r="AK454" t="str">
        <f>'5a - Savings Tracker'!AL496</f>
        <v/>
      </c>
    </row>
    <row r="455" spans="1:37">
      <c r="A455">
        <f>'5a - Savings Tracker'!A497</f>
        <v>454</v>
      </c>
      <c r="B455" t="str">
        <f>'5a - Savings Tracker'!B497</f>
        <v>Swansea Bay UHB</v>
      </c>
      <c r="C455">
        <f>'5a - Savings Tracker'!C497</f>
        <v>0</v>
      </c>
      <c r="D455">
        <f>'5a - Savings Tracker'!D497</f>
        <v>0</v>
      </c>
      <c r="E455">
        <f>'5a - Savings Tracker'!E497</f>
        <v>0</v>
      </c>
      <c r="F455">
        <f>'5a - Savings Tracker'!F497</f>
        <v>0</v>
      </c>
      <c r="G455">
        <f>'5a - Savings Tracker'!G497</f>
        <v>0</v>
      </c>
      <c r="H455">
        <f>'5a - Savings Tracker'!H497</f>
        <v>0</v>
      </c>
      <c r="I455">
        <f>'5a - Savings Tracker'!J497</f>
        <v>0</v>
      </c>
      <c r="J455">
        <f>'5a - Savings Tracker'!K497</f>
        <v>0</v>
      </c>
      <c r="K455">
        <f>'5a - Savings Tracker'!L497</f>
        <v>0</v>
      </c>
      <c r="L455">
        <f>'5a - Savings Tracker'!M497</f>
        <v>0</v>
      </c>
      <c r="M455">
        <f>'5a - Savings Tracker'!N497</f>
        <v>0</v>
      </c>
      <c r="N455">
        <f>'5a - Savings Tracker'!O497</f>
        <v>0</v>
      </c>
      <c r="O455">
        <f>'5a - Savings Tracker'!P497</f>
        <v>0</v>
      </c>
      <c r="P455">
        <f>'5a - Savings Tracker'!Q497</f>
        <v>0</v>
      </c>
      <c r="Q455">
        <f>'5a - Savings Tracker'!R497</f>
        <v>0</v>
      </c>
      <c r="R455">
        <f>'5a - Savings Tracker'!S497</f>
        <v>0</v>
      </c>
      <c r="S455">
        <f>'5a - Savings Tracker'!T497</f>
        <v>0</v>
      </c>
      <c r="T455">
        <f>'5a - Savings Tracker'!U497</f>
        <v>0</v>
      </c>
      <c r="U455">
        <f>'5a - Savings Tracker'!V497</f>
        <v>0</v>
      </c>
      <c r="V455">
        <f>'5a - Savings Tracker'!W497</f>
        <v>0</v>
      </c>
      <c r="W455">
        <f>'5a - Savings Tracker'!X497</f>
        <v>0</v>
      </c>
      <c r="X455">
        <f>'5a - Savings Tracker'!Y497</f>
        <v>0</v>
      </c>
      <c r="Y455">
        <f>'5a - Savings Tracker'!Z497</f>
        <v>0</v>
      </c>
      <c r="Z455">
        <f>'5a - Savings Tracker'!AA497</f>
        <v>0</v>
      </c>
      <c r="AA455">
        <f>'5a - Savings Tracker'!AB497</f>
        <v>0</v>
      </c>
      <c r="AB455">
        <f>'5a - Savings Tracker'!AC497</f>
        <v>0</v>
      </c>
      <c r="AC455">
        <f>'5a - Savings Tracker'!AD497</f>
        <v>0</v>
      </c>
      <c r="AD455" t="str">
        <f>'5a - Savings Tracker'!AE497</f>
        <v/>
      </c>
      <c r="AE455" t="str">
        <f>'5a - Savings Tracker'!AF497</f>
        <v/>
      </c>
      <c r="AF455" t="str">
        <f>'5a - Savings Tracker'!AG497</f>
        <v/>
      </c>
      <c r="AG455" t="str">
        <f>'5a - Savings Tracker'!AH497</f>
        <v/>
      </c>
      <c r="AH455" t="str">
        <f>'5a - Savings Tracker'!AI497</f>
        <v/>
      </c>
      <c r="AI455" t="str">
        <f>'5a - Savings Tracker'!AJ497</f>
        <v/>
      </c>
      <c r="AJ455" t="str">
        <f>'5a - Savings Tracker'!AK497</f>
        <v/>
      </c>
      <c r="AK455" t="str">
        <f>'5a - Savings Tracker'!AL497</f>
        <v/>
      </c>
    </row>
    <row r="456" spans="1:37">
      <c r="A456">
        <f>'5a - Savings Tracker'!A498</f>
        <v>455</v>
      </c>
      <c r="B456" t="str">
        <f>'5a - Savings Tracker'!B498</f>
        <v>Swansea Bay UHB</v>
      </c>
      <c r="C456">
        <f>'5a - Savings Tracker'!C498</f>
        <v>0</v>
      </c>
      <c r="D456">
        <f>'5a - Savings Tracker'!D498</f>
        <v>0</v>
      </c>
      <c r="E456">
        <f>'5a - Savings Tracker'!E498</f>
        <v>0</v>
      </c>
      <c r="F456">
        <f>'5a - Savings Tracker'!F498</f>
        <v>0</v>
      </c>
      <c r="G456">
        <f>'5a - Savings Tracker'!G498</f>
        <v>0</v>
      </c>
      <c r="H456">
        <f>'5a - Savings Tracker'!H498</f>
        <v>0</v>
      </c>
      <c r="I456">
        <f>'5a - Savings Tracker'!J498</f>
        <v>0</v>
      </c>
      <c r="J456">
        <f>'5a - Savings Tracker'!K498</f>
        <v>0</v>
      </c>
      <c r="K456">
        <f>'5a - Savings Tracker'!L498</f>
        <v>0</v>
      </c>
      <c r="L456">
        <f>'5a - Savings Tracker'!M498</f>
        <v>0</v>
      </c>
      <c r="M456">
        <f>'5a - Savings Tracker'!N498</f>
        <v>0</v>
      </c>
      <c r="N456">
        <f>'5a - Savings Tracker'!O498</f>
        <v>0</v>
      </c>
      <c r="O456">
        <f>'5a - Savings Tracker'!P498</f>
        <v>0</v>
      </c>
      <c r="P456">
        <f>'5a - Savings Tracker'!Q498</f>
        <v>0</v>
      </c>
      <c r="Q456">
        <f>'5a - Savings Tracker'!R498</f>
        <v>0</v>
      </c>
      <c r="R456">
        <f>'5a - Savings Tracker'!S498</f>
        <v>0</v>
      </c>
      <c r="S456">
        <f>'5a - Savings Tracker'!T498</f>
        <v>0</v>
      </c>
      <c r="T456">
        <f>'5a - Savings Tracker'!U498</f>
        <v>0</v>
      </c>
      <c r="U456">
        <f>'5a - Savings Tracker'!V498</f>
        <v>0</v>
      </c>
      <c r="V456">
        <f>'5a - Savings Tracker'!W498</f>
        <v>0</v>
      </c>
      <c r="W456">
        <f>'5a - Savings Tracker'!X498</f>
        <v>0</v>
      </c>
      <c r="X456">
        <f>'5a - Savings Tracker'!Y498</f>
        <v>0</v>
      </c>
      <c r="Y456">
        <f>'5a - Savings Tracker'!Z498</f>
        <v>0</v>
      </c>
      <c r="Z456">
        <f>'5a - Savings Tracker'!AA498</f>
        <v>0</v>
      </c>
      <c r="AA456">
        <f>'5a - Savings Tracker'!AB498</f>
        <v>0</v>
      </c>
      <c r="AB456">
        <f>'5a - Savings Tracker'!AC498</f>
        <v>0</v>
      </c>
      <c r="AC456">
        <f>'5a - Savings Tracker'!AD498</f>
        <v>0</v>
      </c>
      <c r="AD456" t="str">
        <f>'5a - Savings Tracker'!AE498</f>
        <v/>
      </c>
      <c r="AE456" t="str">
        <f>'5a - Savings Tracker'!AF498</f>
        <v/>
      </c>
      <c r="AF456" t="str">
        <f>'5a - Savings Tracker'!AG498</f>
        <v/>
      </c>
      <c r="AG456" t="str">
        <f>'5a - Savings Tracker'!AH498</f>
        <v/>
      </c>
      <c r="AH456" t="str">
        <f>'5a - Savings Tracker'!AI498</f>
        <v/>
      </c>
      <c r="AI456" t="str">
        <f>'5a - Savings Tracker'!AJ498</f>
        <v/>
      </c>
      <c r="AJ456" t="str">
        <f>'5a - Savings Tracker'!AK498</f>
        <v/>
      </c>
      <c r="AK456" t="str">
        <f>'5a - Savings Tracker'!AL498</f>
        <v/>
      </c>
    </row>
    <row r="457" spans="1:37">
      <c r="A457">
        <f>'5a - Savings Tracker'!A499</f>
        <v>456</v>
      </c>
      <c r="B457" t="str">
        <f>'5a - Savings Tracker'!B499</f>
        <v>Swansea Bay UHB</v>
      </c>
      <c r="C457">
        <f>'5a - Savings Tracker'!C499</f>
        <v>0</v>
      </c>
      <c r="D457">
        <f>'5a - Savings Tracker'!D499</f>
        <v>0</v>
      </c>
      <c r="E457">
        <f>'5a - Savings Tracker'!E499</f>
        <v>0</v>
      </c>
      <c r="F457">
        <f>'5a - Savings Tracker'!F499</f>
        <v>0</v>
      </c>
      <c r="G457">
        <f>'5a - Savings Tracker'!G499</f>
        <v>0</v>
      </c>
      <c r="H457">
        <f>'5a - Savings Tracker'!H499</f>
        <v>0</v>
      </c>
      <c r="I457">
        <f>'5a - Savings Tracker'!J499</f>
        <v>0</v>
      </c>
      <c r="J457">
        <f>'5a - Savings Tracker'!K499</f>
        <v>0</v>
      </c>
      <c r="K457">
        <f>'5a - Savings Tracker'!L499</f>
        <v>0</v>
      </c>
      <c r="L457">
        <f>'5a - Savings Tracker'!M499</f>
        <v>0</v>
      </c>
      <c r="M457">
        <f>'5a - Savings Tracker'!N499</f>
        <v>0</v>
      </c>
      <c r="N457">
        <f>'5a - Savings Tracker'!O499</f>
        <v>0</v>
      </c>
      <c r="O457">
        <f>'5a - Savings Tracker'!P499</f>
        <v>0</v>
      </c>
      <c r="P457">
        <f>'5a - Savings Tracker'!Q499</f>
        <v>0</v>
      </c>
      <c r="Q457">
        <f>'5a - Savings Tracker'!R499</f>
        <v>0</v>
      </c>
      <c r="R457">
        <f>'5a - Savings Tracker'!S499</f>
        <v>0</v>
      </c>
      <c r="S457">
        <f>'5a - Savings Tracker'!T499</f>
        <v>0</v>
      </c>
      <c r="T457">
        <f>'5a - Savings Tracker'!U499</f>
        <v>0</v>
      </c>
      <c r="U457">
        <f>'5a - Savings Tracker'!V499</f>
        <v>0</v>
      </c>
      <c r="V457">
        <f>'5a - Savings Tracker'!W499</f>
        <v>0</v>
      </c>
      <c r="W457">
        <f>'5a - Savings Tracker'!X499</f>
        <v>0</v>
      </c>
      <c r="X457">
        <f>'5a - Savings Tracker'!Y499</f>
        <v>0</v>
      </c>
      <c r="Y457">
        <f>'5a - Savings Tracker'!Z499</f>
        <v>0</v>
      </c>
      <c r="Z457">
        <f>'5a - Savings Tracker'!AA499</f>
        <v>0</v>
      </c>
      <c r="AA457">
        <f>'5a - Savings Tracker'!AB499</f>
        <v>0</v>
      </c>
      <c r="AB457">
        <f>'5a - Savings Tracker'!AC499</f>
        <v>0</v>
      </c>
      <c r="AC457">
        <f>'5a - Savings Tracker'!AD499</f>
        <v>0</v>
      </c>
      <c r="AD457" t="str">
        <f>'5a - Savings Tracker'!AE499</f>
        <v/>
      </c>
      <c r="AE457" t="str">
        <f>'5a - Savings Tracker'!AF499</f>
        <v/>
      </c>
      <c r="AF457" t="str">
        <f>'5a - Savings Tracker'!AG499</f>
        <v/>
      </c>
      <c r="AG457" t="str">
        <f>'5a - Savings Tracker'!AH499</f>
        <v/>
      </c>
      <c r="AH457" t="str">
        <f>'5a - Savings Tracker'!AI499</f>
        <v/>
      </c>
      <c r="AI457" t="str">
        <f>'5a - Savings Tracker'!AJ499</f>
        <v/>
      </c>
      <c r="AJ457" t="str">
        <f>'5a - Savings Tracker'!AK499</f>
        <v/>
      </c>
      <c r="AK457" t="str">
        <f>'5a - Savings Tracker'!AL499</f>
        <v/>
      </c>
    </row>
    <row r="458" spans="1:37">
      <c r="A458">
        <f>'5a - Savings Tracker'!A500</f>
        <v>457</v>
      </c>
      <c r="B458" t="str">
        <f>'5a - Savings Tracker'!B500</f>
        <v>Swansea Bay UHB</v>
      </c>
      <c r="C458">
        <f>'5a - Savings Tracker'!C500</f>
        <v>0</v>
      </c>
      <c r="D458">
        <f>'5a - Savings Tracker'!D500</f>
        <v>0</v>
      </c>
      <c r="E458">
        <f>'5a - Savings Tracker'!E500</f>
        <v>0</v>
      </c>
      <c r="F458">
        <f>'5a - Savings Tracker'!F500</f>
        <v>0</v>
      </c>
      <c r="G458">
        <f>'5a - Savings Tracker'!G500</f>
        <v>0</v>
      </c>
      <c r="H458">
        <f>'5a - Savings Tracker'!H500</f>
        <v>0</v>
      </c>
      <c r="I458">
        <f>'5a - Savings Tracker'!J500</f>
        <v>0</v>
      </c>
      <c r="J458">
        <f>'5a - Savings Tracker'!K500</f>
        <v>0</v>
      </c>
      <c r="K458">
        <f>'5a - Savings Tracker'!L500</f>
        <v>0</v>
      </c>
      <c r="L458">
        <f>'5a - Savings Tracker'!M500</f>
        <v>0</v>
      </c>
      <c r="M458">
        <f>'5a - Savings Tracker'!N500</f>
        <v>0</v>
      </c>
      <c r="N458">
        <f>'5a - Savings Tracker'!O500</f>
        <v>0</v>
      </c>
      <c r="O458">
        <f>'5a - Savings Tracker'!P500</f>
        <v>0</v>
      </c>
      <c r="P458">
        <f>'5a - Savings Tracker'!Q500</f>
        <v>0</v>
      </c>
      <c r="Q458">
        <f>'5a - Savings Tracker'!R500</f>
        <v>0</v>
      </c>
      <c r="R458">
        <f>'5a - Savings Tracker'!S500</f>
        <v>0</v>
      </c>
      <c r="S458">
        <f>'5a - Savings Tracker'!T500</f>
        <v>0</v>
      </c>
      <c r="T458">
        <f>'5a - Savings Tracker'!U500</f>
        <v>0</v>
      </c>
      <c r="U458">
        <f>'5a - Savings Tracker'!V500</f>
        <v>0</v>
      </c>
      <c r="V458">
        <f>'5a - Savings Tracker'!W500</f>
        <v>0</v>
      </c>
      <c r="W458">
        <f>'5a - Savings Tracker'!X500</f>
        <v>0</v>
      </c>
      <c r="X458">
        <f>'5a - Savings Tracker'!Y500</f>
        <v>0</v>
      </c>
      <c r="Y458">
        <f>'5a - Savings Tracker'!Z500</f>
        <v>0</v>
      </c>
      <c r="Z458">
        <f>'5a - Savings Tracker'!AA500</f>
        <v>0</v>
      </c>
      <c r="AA458">
        <f>'5a - Savings Tracker'!AB500</f>
        <v>0</v>
      </c>
      <c r="AB458">
        <f>'5a - Savings Tracker'!AC500</f>
        <v>0</v>
      </c>
      <c r="AC458">
        <f>'5a - Savings Tracker'!AD500</f>
        <v>0</v>
      </c>
      <c r="AD458" t="str">
        <f>'5a - Savings Tracker'!AE500</f>
        <v/>
      </c>
      <c r="AE458" t="str">
        <f>'5a - Savings Tracker'!AF500</f>
        <v/>
      </c>
      <c r="AF458" t="str">
        <f>'5a - Savings Tracker'!AG500</f>
        <v/>
      </c>
      <c r="AG458" t="str">
        <f>'5a - Savings Tracker'!AH500</f>
        <v/>
      </c>
      <c r="AH458" t="str">
        <f>'5a - Savings Tracker'!AI500</f>
        <v/>
      </c>
      <c r="AI458" t="str">
        <f>'5a - Savings Tracker'!AJ500</f>
        <v/>
      </c>
      <c r="AJ458" t="str">
        <f>'5a - Savings Tracker'!AK500</f>
        <v/>
      </c>
      <c r="AK458" t="str">
        <f>'5a - Savings Tracker'!AL500</f>
        <v/>
      </c>
    </row>
    <row r="459" spans="1:37">
      <c r="A459">
        <f>'5a - Savings Tracker'!A501</f>
        <v>458</v>
      </c>
      <c r="B459" t="str">
        <f>'5a - Savings Tracker'!B501</f>
        <v>Swansea Bay UHB</v>
      </c>
      <c r="C459">
        <f>'5a - Savings Tracker'!C501</f>
        <v>0</v>
      </c>
      <c r="D459">
        <f>'5a - Savings Tracker'!D501</f>
        <v>0</v>
      </c>
      <c r="E459">
        <f>'5a - Savings Tracker'!E501</f>
        <v>0</v>
      </c>
      <c r="F459">
        <f>'5a - Savings Tracker'!F501</f>
        <v>0</v>
      </c>
      <c r="G459">
        <f>'5a - Savings Tracker'!G501</f>
        <v>0</v>
      </c>
      <c r="H459">
        <f>'5a - Savings Tracker'!H501</f>
        <v>0</v>
      </c>
      <c r="I459">
        <f>'5a - Savings Tracker'!J501</f>
        <v>0</v>
      </c>
      <c r="J459">
        <f>'5a - Savings Tracker'!K501</f>
        <v>0</v>
      </c>
      <c r="K459">
        <f>'5a - Savings Tracker'!L501</f>
        <v>0</v>
      </c>
      <c r="L459">
        <f>'5a - Savings Tracker'!M501</f>
        <v>0</v>
      </c>
      <c r="M459">
        <f>'5a - Savings Tracker'!N501</f>
        <v>0</v>
      </c>
      <c r="N459">
        <f>'5a - Savings Tracker'!O501</f>
        <v>0</v>
      </c>
      <c r="O459">
        <f>'5a - Savings Tracker'!P501</f>
        <v>0</v>
      </c>
      <c r="P459">
        <f>'5a - Savings Tracker'!Q501</f>
        <v>0</v>
      </c>
      <c r="Q459">
        <f>'5a - Savings Tracker'!R501</f>
        <v>0</v>
      </c>
      <c r="R459">
        <f>'5a - Savings Tracker'!S501</f>
        <v>0</v>
      </c>
      <c r="S459">
        <f>'5a - Savings Tracker'!T501</f>
        <v>0</v>
      </c>
      <c r="T459">
        <f>'5a - Savings Tracker'!U501</f>
        <v>0</v>
      </c>
      <c r="U459">
        <f>'5a - Savings Tracker'!V501</f>
        <v>0</v>
      </c>
      <c r="V459">
        <f>'5a - Savings Tracker'!W501</f>
        <v>0</v>
      </c>
      <c r="W459">
        <f>'5a - Savings Tracker'!X501</f>
        <v>0</v>
      </c>
      <c r="X459">
        <f>'5a - Savings Tracker'!Y501</f>
        <v>0</v>
      </c>
      <c r="Y459">
        <f>'5a - Savings Tracker'!Z501</f>
        <v>0</v>
      </c>
      <c r="Z459">
        <f>'5a - Savings Tracker'!AA501</f>
        <v>0</v>
      </c>
      <c r="AA459">
        <f>'5a - Savings Tracker'!AB501</f>
        <v>0</v>
      </c>
      <c r="AB459">
        <f>'5a - Savings Tracker'!AC501</f>
        <v>0</v>
      </c>
      <c r="AC459">
        <f>'5a - Savings Tracker'!AD501</f>
        <v>0</v>
      </c>
      <c r="AD459" t="str">
        <f>'5a - Savings Tracker'!AE501</f>
        <v/>
      </c>
      <c r="AE459" t="str">
        <f>'5a - Savings Tracker'!AF501</f>
        <v/>
      </c>
      <c r="AF459" t="str">
        <f>'5a - Savings Tracker'!AG501</f>
        <v/>
      </c>
      <c r="AG459" t="str">
        <f>'5a - Savings Tracker'!AH501</f>
        <v/>
      </c>
      <c r="AH459" t="str">
        <f>'5a - Savings Tracker'!AI501</f>
        <v/>
      </c>
      <c r="AI459" t="str">
        <f>'5a - Savings Tracker'!AJ501</f>
        <v/>
      </c>
      <c r="AJ459" t="str">
        <f>'5a - Savings Tracker'!AK501</f>
        <v/>
      </c>
      <c r="AK459" t="str">
        <f>'5a - Savings Tracker'!AL501</f>
        <v/>
      </c>
    </row>
    <row r="460" spans="1:37">
      <c r="A460">
        <f>'5a - Savings Tracker'!A502</f>
        <v>459</v>
      </c>
      <c r="B460" t="str">
        <f>'5a - Savings Tracker'!B502</f>
        <v>Swansea Bay UHB</v>
      </c>
      <c r="C460">
        <f>'5a - Savings Tracker'!C502</f>
        <v>0</v>
      </c>
      <c r="D460">
        <f>'5a - Savings Tracker'!D502</f>
        <v>0</v>
      </c>
      <c r="E460">
        <f>'5a - Savings Tracker'!E502</f>
        <v>0</v>
      </c>
      <c r="F460">
        <f>'5a - Savings Tracker'!F502</f>
        <v>0</v>
      </c>
      <c r="G460">
        <f>'5a - Savings Tracker'!G502</f>
        <v>0</v>
      </c>
      <c r="H460">
        <f>'5a - Savings Tracker'!H502</f>
        <v>0</v>
      </c>
      <c r="I460">
        <f>'5a - Savings Tracker'!J502</f>
        <v>0</v>
      </c>
      <c r="J460">
        <f>'5a - Savings Tracker'!K502</f>
        <v>0</v>
      </c>
      <c r="K460">
        <f>'5a - Savings Tracker'!L502</f>
        <v>0</v>
      </c>
      <c r="L460">
        <f>'5a - Savings Tracker'!M502</f>
        <v>0</v>
      </c>
      <c r="M460">
        <f>'5a - Savings Tracker'!N502</f>
        <v>0</v>
      </c>
      <c r="N460">
        <f>'5a - Savings Tracker'!O502</f>
        <v>0</v>
      </c>
      <c r="O460">
        <f>'5a - Savings Tracker'!P502</f>
        <v>0</v>
      </c>
      <c r="P460">
        <f>'5a - Savings Tracker'!Q502</f>
        <v>0</v>
      </c>
      <c r="Q460">
        <f>'5a - Savings Tracker'!R502</f>
        <v>0</v>
      </c>
      <c r="R460">
        <f>'5a - Savings Tracker'!S502</f>
        <v>0</v>
      </c>
      <c r="S460">
        <f>'5a - Savings Tracker'!T502</f>
        <v>0</v>
      </c>
      <c r="T460">
        <f>'5a - Savings Tracker'!U502</f>
        <v>0</v>
      </c>
      <c r="U460">
        <f>'5a - Savings Tracker'!V502</f>
        <v>0</v>
      </c>
      <c r="V460">
        <f>'5a - Savings Tracker'!W502</f>
        <v>0</v>
      </c>
      <c r="W460">
        <f>'5a - Savings Tracker'!X502</f>
        <v>0</v>
      </c>
      <c r="X460">
        <f>'5a - Savings Tracker'!Y502</f>
        <v>0</v>
      </c>
      <c r="Y460">
        <f>'5a - Savings Tracker'!Z502</f>
        <v>0</v>
      </c>
      <c r="Z460">
        <f>'5a - Savings Tracker'!AA502</f>
        <v>0</v>
      </c>
      <c r="AA460">
        <f>'5a - Savings Tracker'!AB502</f>
        <v>0</v>
      </c>
      <c r="AB460">
        <f>'5a - Savings Tracker'!AC502</f>
        <v>0</v>
      </c>
      <c r="AC460">
        <f>'5a - Savings Tracker'!AD502</f>
        <v>0</v>
      </c>
      <c r="AD460" t="str">
        <f>'5a - Savings Tracker'!AE502</f>
        <v/>
      </c>
      <c r="AE460" t="str">
        <f>'5a - Savings Tracker'!AF502</f>
        <v/>
      </c>
      <c r="AF460" t="str">
        <f>'5a - Savings Tracker'!AG502</f>
        <v/>
      </c>
      <c r="AG460" t="str">
        <f>'5a - Savings Tracker'!AH502</f>
        <v/>
      </c>
      <c r="AH460" t="str">
        <f>'5a - Savings Tracker'!AI502</f>
        <v/>
      </c>
      <c r="AI460" t="str">
        <f>'5a - Savings Tracker'!AJ502</f>
        <v/>
      </c>
      <c r="AJ460" t="str">
        <f>'5a - Savings Tracker'!AK502</f>
        <v/>
      </c>
      <c r="AK460" t="str">
        <f>'5a - Savings Tracker'!AL502</f>
        <v/>
      </c>
    </row>
    <row r="461" spans="1:37">
      <c r="A461">
        <f>'5a - Savings Tracker'!A503</f>
        <v>460</v>
      </c>
      <c r="B461" t="str">
        <f>'5a - Savings Tracker'!B503</f>
        <v>Swansea Bay UHB</v>
      </c>
      <c r="C461">
        <f>'5a - Savings Tracker'!C503</f>
        <v>0</v>
      </c>
      <c r="D461">
        <f>'5a - Savings Tracker'!D503</f>
        <v>0</v>
      </c>
      <c r="E461">
        <f>'5a - Savings Tracker'!E503</f>
        <v>0</v>
      </c>
      <c r="F461">
        <f>'5a - Savings Tracker'!F503</f>
        <v>0</v>
      </c>
      <c r="G461">
        <f>'5a - Savings Tracker'!G503</f>
        <v>0</v>
      </c>
      <c r="H461">
        <f>'5a - Savings Tracker'!H503</f>
        <v>0</v>
      </c>
      <c r="I461">
        <f>'5a - Savings Tracker'!J503</f>
        <v>0</v>
      </c>
      <c r="J461">
        <f>'5a - Savings Tracker'!K503</f>
        <v>0</v>
      </c>
      <c r="K461">
        <f>'5a - Savings Tracker'!L503</f>
        <v>0</v>
      </c>
      <c r="L461">
        <f>'5a - Savings Tracker'!M503</f>
        <v>0</v>
      </c>
      <c r="M461">
        <f>'5a - Savings Tracker'!N503</f>
        <v>0</v>
      </c>
      <c r="N461">
        <f>'5a - Savings Tracker'!O503</f>
        <v>0</v>
      </c>
      <c r="O461">
        <f>'5a - Savings Tracker'!P503</f>
        <v>0</v>
      </c>
      <c r="P461">
        <f>'5a - Savings Tracker'!Q503</f>
        <v>0</v>
      </c>
      <c r="Q461">
        <f>'5a - Savings Tracker'!R503</f>
        <v>0</v>
      </c>
      <c r="R461">
        <f>'5a - Savings Tracker'!S503</f>
        <v>0</v>
      </c>
      <c r="S461">
        <f>'5a - Savings Tracker'!T503</f>
        <v>0</v>
      </c>
      <c r="T461">
        <f>'5a - Savings Tracker'!U503</f>
        <v>0</v>
      </c>
      <c r="U461">
        <f>'5a - Savings Tracker'!V503</f>
        <v>0</v>
      </c>
      <c r="V461">
        <f>'5a - Savings Tracker'!W503</f>
        <v>0</v>
      </c>
      <c r="W461">
        <f>'5a - Savings Tracker'!X503</f>
        <v>0</v>
      </c>
      <c r="X461">
        <f>'5a - Savings Tracker'!Y503</f>
        <v>0</v>
      </c>
      <c r="Y461">
        <f>'5a - Savings Tracker'!Z503</f>
        <v>0</v>
      </c>
      <c r="Z461">
        <f>'5a - Savings Tracker'!AA503</f>
        <v>0</v>
      </c>
      <c r="AA461">
        <f>'5a - Savings Tracker'!AB503</f>
        <v>0</v>
      </c>
      <c r="AB461">
        <f>'5a - Savings Tracker'!AC503</f>
        <v>0</v>
      </c>
      <c r="AC461">
        <f>'5a - Savings Tracker'!AD503</f>
        <v>0</v>
      </c>
      <c r="AD461" t="str">
        <f>'5a - Savings Tracker'!AE503</f>
        <v/>
      </c>
      <c r="AE461" t="str">
        <f>'5a - Savings Tracker'!AF503</f>
        <v/>
      </c>
      <c r="AF461" t="str">
        <f>'5a - Savings Tracker'!AG503</f>
        <v/>
      </c>
      <c r="AG461" t="str">
        <f>'5a - Savings Tracker'!AH503</f>
        <v/>
      </c>
      <c r="AH461" t="str">
        <f>'5a - Savings Tracker'!AI503</f>
        <v/>
      </c>
      <c r="AI461" t="str">
        <f>'5a - Savings Tracker'!AJ503</f>
        <v/>
      </c>
      <c r="AJ461" t="str">
        <f>'5a - Savings Tracker'!AK503</f>
        <v/>
      </c>
      <c r="AK461" t="str">
        <f>'5a - Savings Tracker'!AL503</f>
        <v/>
      </c>
    </row>
    <row r="462" spans="1:37">
      <c r="A462">
        <f>'5a - Savings Tracker'!A504</f>
        <v>461</v>
      </c>
      <c r="B462" t="str">
        <f>'5a - Savings Tracker'!B504</f>
        <v>Swansea Bay UHB</v>
      </c>
      <c r="C462">
        <f>'5a - Savings Tracker'!C504</f>
        <v>0</v>
      </c>
      <c r="D462">
        <f>'5a - Savings Tracker'!D504</f>
        <v>0</v>
      </c>
      <c r="E462">
        <f>'5a - Savings Tracker'!E504</f>
        <v>0</v>
      </c>
      <c r="F462">
        <f>'5a - Savings Tracker'!F504</f>
        <v>0</v>
      </c>
      <c r="G462">
        <f>'5a - Savings Tracker'!G504</f>
        <v>0</v>
      </c>
      <c r="H462">
        <f>'5a - Savings Tracker'!H504</f>
        <v>0</v>
      </c>
      <c r="I462">
        <f>'5a - Savings Tracker'!J504</f>
        <v>0</v>
      </c>
      <c r="J462">
        <f>'5a - Savings Tracker'!K504</f>
        <v>0</v>
      </c>
      <c r="K462">
        <f>'5a - Savings Tracker'!L504</f>
        <v>0</v>
      </c>
      <c r="L462">
        <f>'5a - Savings Tracker'!M504</f>
        <v>0</v>
      </c>
      <c r="M462">
        <f>'5a - Savings Tracker'!N504</f>
        <v>0</v>
      </c>
      <c r="N462">
        <f>'5a - Savings Tracker'!O504</f>
        <v>0</v>
      </c>
      <c r="O462">
        <f>'5a - Savings Tracker'!P504</f>
        <v>0</v>
      </c>
      <c r="P462">
        <f>'5a - Savings Tracker'!Q504</f>
        <v>0</v>
      </c>
      <c r="Q462">
        <f>'5a - Savings Tracker'!R504</f>
        <v>0</v>
      </c>
      <c r="R462">
        <f>'5a - Savings Tracker'!S504</f>
        <v>0</v>
      </c>
      <c r="S462">
        <f>'5a - Savings Tracker'!T504</f>
        <v>0</v>
      </c>
      <c r="T462">
        <f>'5a - Savings Tracker'!U504</f>
        <v>0</v>
      </c>
      <c r="U462">
        <f>'5a - Savings Tracker'!V504</f>
        <v>0</v>
      </c>
      <c r="V462">
        <f>'5a - Savings Tracker'!W504</f>
        <v>0</v>
      </c>
      <c r="W462">
        <f>'5a - Savings Tracker'!X504</f>
        <v>0</v>
      </c>
      <c r="X462">
        <f>'5a - Savings Tracker'!Y504</f>
        <v>0</v>
      </c>
      <c r="Y462">
        <f>'5a - Savings Tracker'!Z504</f>
        <v>0</v>
      </c>
      <c r="Z462">
        <f>'5a - Savings Tracker'!AA504</f>
        <v>0</v>
      </c>
      <c r="AA462">
        <f>'5a - Savings Tracker'!AB504</f>
        <v>0</v>
      </c>
      <c r="AB462">
        <f>'5a - Savings Tracker'!AC504</f>
        <v>0</v>
      </c>
      <c r="AC462">
        <f>'5a - Savings Tracker'!AD504</f>
        <v>0</v>
      </c>
      <c r="AD462" t="str">
        <f>'5a - Savings Tracker'!AE504</f>
        <v/>
      </c>
      <c r="AE462" t="str">
        <f>'5a - Savings Tracker'!AF504</f>
        <v/>
      </c>
      <c r="AF462" t="str">
        <f>'5a - Savings Tracker'!AG504</f>
        <v/>
      </c>
      <c r="AG462" t="str">
        <f>'5a - Savings Tracker'!AH504</f>
        <v/>
      </c>
      <c r="AH462" t="str">
        <f>'5a - Savings Tracker'!AI504</f>
        <v/>
      </c>
      <c r="AI462" t="str">
        <f>'5a - Savings Tracker'!AJ504</f>
        <v/>
      </c>
      <c r="AJ462" t="str">
        <f>'5a - Savings Tracker'!AK504</f>
        <v/>
      </c>
      <c r="AK462" t="str">
        <f>'5a - Savings Tracker'!AL504</f>
        <v/>
      </c>
    </row>
    <row r="463" spans="1:37">
      <c r="A463">
        <f>'5a - Savings Tracker'!A505</f>
        <v>462</v>
      </c>
      <c r="B463" t="str">
        <f>'5a - Savings Tracker'!B505</f>
        <v>Swansea Bay UHB</v>
      </c>
      <c r="C463">
        <f>'5a - Savings Tracker'!C505</f>
        <v>0</v>
      </c>
      <c r="D463">
        <f>'5a - Savings Tracker'!D505</f>
        <v>0</v>
      </c>
      <c r="E463">
        <f>'5a - Savings Tracker'!E505</f>
        <v>0</v>
      </c>
      <c r="F463">
        <f>'5a - Savings Tracker'!F505</f>
        <v>0</v>
      </c>
      <c r="G463">
        <f>'5a - Savings Tracker'!G505</f>
        <v>0</v>
      </c>
      <c r="H463">
        <f>'5a - Savings Tracker'!H505</f>
        <v>0</v>
      </c>
      <c r="I463">
        <f>'5a - Savings Tracker'!J505</f>
        <v>0</v>
      </c>
      <c r="J463">
        <f>'5a - Savings Tracker'!K505</f>
        <v>0</v>
      </c>
      <c r="K463">
        <f>'5a - Savings Tracker'!L505</f>
        <v>0</v>
      </c>
      <c r="L463">
        <f>'5a - Savings Tracker'!M505</f>
        <v>0</v>
      </c>
      <c r="M463">
        <f>'5a - Savings Tracker'!N505</f>
        <v>0</v>
      </c>
      <c r="N463">
        <f>'5a - Savings Tracker'!O505</f>
        <v>0</v>
      </c>
      <c r="O463">
        <f>'5a - Savings Tracker'!P505</f>
        <v>0</v>
      </c>
      <c r="P463">
        <f>'5a - Savings Tracker'!Q505</f>
        <v>0</v>
      </c>
      <c r="Q463">
        <f>'5a - Savings Tracker'!R505</f>
        <v>0</v>
      </c>
      <c r="R463">
        <f>'5a - Savings Tracker'!S505</f>
        <v>0</v>
      </c>
      <c r="S463">
        <f>'5a - Savings Tracker'!T505</f>
        <v>0</v>
      </c>
      <c r="T463">
        <f>'5a - Savings Tracker'!U505</f>
        <v>0</v>
      </c>
      <c r="U463">
        <f>'5a - Savings Tracker'!V505</f>
        <v>0</v>
      </c>
      <c r="V463">
        <f>'5a - Savings Tracker'!W505</f>
        <v>0</v>
      </c>
      <c r="W463">
        <f>'5a - Savings Tracker'!X505</f>
        <v>0</v>
      </c>
      <c r="X463">
        <f>'5a - Savings Tracker'!Y505</f>
        <v>0</v>
      </c>
      <c r="Y463">
        <f>'5a - Savings Tracker'!Z505</f>
        <v>0</v>
      </c>
      <c r="Z463">
        <f>'5a - Savings Tracker'!AA505</f>
        <v>0</v>
      </c>
      <c r="AA463">
        <f>'5a - Savings Tracker'!AB505</f>
        <v>0</v>
      </c>
      <c r="AB463">
        <f>'5a - Savings Tracker'!AC505</f>
        <v>0</v>
      </c>
      <c r="AC463">
        <f>'5a - Savings Tracker'!AD505</f>
        <v>0</v>
      </c>
      <c r="AD463" t="str">
        <f>'5a - Savings Tracker'!AE505</f>
        <v/>
      </c>
      <c r="AE463" t="str">
        <f>'5a - Savings Tracker'!AF505</f>
        <v/>
      </c>
      <c r="AF463" t="str">
        <f>'5a - Savings Tracker'!AG505</f>
        <v/>
      </c>
      <c r="AG463" t="str">
        <f>'5a - Savings Tracker'!AH505</f>
        <v/>
      </c>
      <c r="AH463" t="str">
        <f>'5a - Savings Tracker'!AI505</f>
        <v/>
      </c>
      <c r="AI463" t="str">
        <f>'5a - Savings Tracker'!AJ505</f>
        <v/>
      </c>
      <c r="AJ463" t="str">
        <f>'5a - Savings Tracker'!AK505</f>
        <v/>
      </c>
      <c r="AK463" t="str">
        <f>'5a - Savings Tracker'!AL505</f>
        <v/>
      </c>
    </row>
    <row r="464" spans="1:37">
      <c r="A464">
        <f>'5a - Savings Tracker'!A506</f>
        <v>463</v>
      </c>
      <c r="B464" t="str">
        <f>'5a - Savings Tracker'!B506</f>
        <v>Swansea Bay UHB</v>
      </c>
      <c r="C464">
        <f>'5a - Savings Tracker'!C506</f>
        <v>0</v>
      </c>
      <c r="D464">
        <f>'5a - Savings Tracker'!D506</f>
        <v>0</v>
      </c>
      <c r="E464">
        <f>'5a - Savings Tracker'!E506</f>
        <v>0</v>
      </c>
      <c r="F464">
        <f>'5a - Savings Tracker'!F506</f>
        <v>0</v>
      </c>
      <c r="G464">
        <f>'5a - Savings Tracker'!G506</f>
        <v>0</v>
      </c>
      <c r="H464">
        <f>'5a - Savings Tracker'!H506</f>
        <v>0</v>
      </c>
      <c r="I464">
        <f>'5a - Savings Tracker'!J506</f>
        <v>0</v>
      </c>
      <c r="J464">
        <f>'5a - Savings Tracker'!K506</f>
        <v>0</v>
      </c>
      <c r="K464">
        <f>'5a - Savings Tracker'!L506</f>
        <v>0</v>
      </c>
      <c r="L464">
        <f>'5a - Savings Tracker'!M506</f>
        <v>0</v>
      </c>
      <c r="M464">
        <f>'5a - Savings Tracker'!N506</f>
        <v>0</v>
      </c>
      <c r="N464">
        <f>'5a - Savings Tracker'!O506</f>
        <v>0</v>
      </c>
      <c r="O464">
        <f>'5a - Savings Tracker'!P506</f>
        <v>0</v>
      </c>
      <c r="P464">
        <f>'5a - Savings Tracker'!Q506</f>
        <v>0</v>
      </c>
      <c r="Q464">
        <f>'5a - Savings Tracker'!R506</f>
        <v>0</v>
      </c>
      <c r="R464">
        <f>'5a - Savings Tracker'!S506</f>
        <v>0</v>
      </c>
      <c r="S464">
        <f>'5a - Savings Tracker'!T506</f>
        <v>0</v>
      </c>
      <c r="T464">
        <f>'5a - Savings Tracker'!U506</f>
        <v>0</v>
      </c>
      <c r="U464">
        <f>'5a - Savings Tracker'!V506</f>
        <v>0</v>
      </c>
      <c r="V464">
        <f>'5a - Savings Tracker'!W506</f>
        <v>0</v>
      </c>
      <c r="W464">
        <f>'5a - Savings Tracker'!X506</f>
        <v>0</v>
      </c>
      <c r="X464">
        <f>'5a - Savings Tracker'!Y506</f>
        <v>0</v>
      </c>
      <c r="Y464">
        <f>'5a - Savings Tracker'!Z506</f>
        <v>0</v>
      </c>
      <c r="Z464">
        <f>'5a - Savings Tracker'!AA506</f>
        <v>0</v>
      </c>
      <c r="AA464">
        <f>'5a - Savings Tracker'!AB506</f>
        <v>0</v>
      </c>
      <c r="AB464">
        <f>'5a - Savings Tracker'!AC506</f>
        <v>0</v>
      </c>
      <c r="AC464">
        <f>'5a - Savings Tracker'!AD506</f>
        <v>0</v>
      </c>
      <c r="AD464" t="str">
        <f>'5a - Savings Tracker'!AE506</f>
        <v/>
      </c>
      <c r="AE464" t="str">
        <f>'5a - Savings Tracker'!AF506</f>
        <v/>
      </c>
      <c r="AF464" t="str">
        <f>'5a - Savings Tracker'!AG506</f>
        <v/>
      </c>
      <c r="AG464" t="str">
        <f>'5a - Savings Tracker'!AH506</f>
        <v/>
      </c>
      <c r="AH464" t="str">
        <f>'5a - Savings Tracker'!AI506</f>
        <v/>
      </c>
      <c r="AI464" t="str">
        <f>'5a - Savings Tracker'!AJ506</f>
        <v/>
      </c>
      <c r="AJ464" t="str">
        <f>'5a - Savings Tracker'!AK506</f>
        <v/>
      </c>
      <c r="AK464" t="str">
        <f>'5a - Savings Tracker'!AL506</f>
        <v/>
      </c>
    </row>
    <row r="465" spans="1:37">
      <c r="A465">
        <f>'5a - Savings Tracker'!A507</f>
        <v>464</v>
      </c>
      <c r="B465" t="str">
        <f>'5a - Savings Tracker'!B507</f>
        <v>Swansea Bay UHB</v>
      </c>
      <c r="C465">
        <f>'5a - Savings Tracker'!C507</f>
        <v>0</v>
      </c>
      <c r="D465">
        <f>'5a - Savings Tracker'!D507</f>
        <v>0</v>
      </c>
      <c r="E465">
        <f>'5a - Savings Tracker'!E507</f>
        <v>0</v>
      </c>
      <c r="F465">
        <f>'5a - Savings Tracker'!F507</f>
        <v>0</v>
      </c>
      <c r="G465">
        <f>'5a - Savings Tracker'!G507</f>
        <v>0</v>
      </c>
      <c r="H465">
        <f>'5a - Savings Tracker'!H507</f>
        <v>0</v>
      </c>
      <c r="I465">
        <f>'5a - Savings Tracker'!J507</f>
        <v>0</v>
      </c>
      <c r="J465">
        <f>'5a - Savings Tracker'!K507</f>
        <v>0</v>
      </c>
      <c r="K465">
        <f>'5a - Savings Tracker'!L507</f>
        <v>0</v>
      </c>
      <c r="L465">
        <f>'5a - Savings Tracker'!M507</f>
        <v>0</v>
      </c>
      <c r="M465">
        <f>'5a - Savings Tracker'!N507</f>
        <v>0</v>
      </c>
      <c r="N465">
        <f>'5a - Savings Tracker'!O507</f>
        <v>0</v>
      </c>
      <c r="O465">
        <f>'5a - Savings Tracker'!P507</f>
        <v>0</v>
      </c>
      <c r="P465">
        <f>'5a - Savings Tracker'!Q507</f>
        <v>0</v>
      </c>
      <c r="Q465">
        <f>'5a - Savings Tracker'!R507</f>
        <v>0</v>
      </c>
      <c r="R465">
        <f>'5a - Savings Tracker'!S507</f>
        <v>0</v>
      </c>
      <c r="S465">
        <f>'5a - Savings Tracker'!T507</f>
        <v>0</v>
      </c>
      <c r="T465">
        <f>'5a - Savings Tracker'!U507</f>
        <v>0</v>
      </c>
      <c r="U465">
        <f>'5a - Savings Tracker'!V507</f>
        <v>0</v>
      </c>
      <c r="V465">
        <f>'5a - Savings Tracker'!W507</f>
        <v>0</v>
      </c>
      <c r="W465">
        <f>'5a - Savings Tracker'!X507</f>
        <v>0</v>
      </c>
      <c r="X465">
        <f>'5a - Savings Tracker'!Y507</f>
        <v>0</v>
      </c>
      <c r="Y465">
        <f>'5a - Savings Tracker'!Z507</f>
        <v>0</v>
      </c>
      <c r="Z465">
        <f>'5a - Savings Tracker'!AA507</f>
        <v>0</v>
      </c>
      <c r="AA465">
        <f>'5a - Savings Tracker'!AB507</f>
        <v>0</v>
      </c>
      <c r="AB465">
        <f>'5a - Savings Tracker'!AC507</f>
        <v>0</v>
      </c>
      <c r="AC465">
        <f>'5a - Savings Tracker'!AD507</f>
        <v>0</v>
      </c>
      <c r="AD465" t="str">
        <f>'5a - Savings Tracker'!AE507</f>
        <v/>
      </c>
      <c r="AE465" t="str">
        <f>'5a - Savings Tracker'!AF507</f>
        <v/>
      </c>
      <c r="AF465" t="str">
        <f>'5a - Savings Tracker'!AG507</f>
        <v/>
      </c>
      <c r="AG465" t="str">
        <f>'5a - Savings Tracker'!AH507</f>
        <v/>
      </c>
      <c r="AH465" t="str">
        <f>'5a - Savings Tracker'!AI507</f>
        <v/>
      </c>
      <c r="AI465" t="str">
        <f>'5a - Savings Tracker'!AJ507</f>
        <v/>
      </c>
      <c r="AJ465" t="str">
        <f>'5a - Savings Tracker'!AK507</f>
        <v/>
      </c>
      <c r="AK465" t="str">
        <f>'5a - Savings Tracker'!AL507</f>
        <v/>
      </c>
    </row>
    <row r="466" spans="1:37">
      <c r="A466">
        <f>'5a - Savings Tracker'!A508</f>
        <v>465</v>
      </c>
      <c r="B466" t="str">
        <f>'5a - Savings Tracker'!B508</f>
        <v>Swansea Bay UHB</v>
      </c>
      <c r="C466">
        <f>'5a - Savings Tracker'!C508</f>
        <v>0</v>
      </c>
      <c r="D466">
        <f>'5a - Savings Tracker'!D508</f>
        <v>0</v>
      </c>
      <c r="E466">
        <f>'5a - Savings Tracker'!E508</f>
        <v>0</v>
      </c>
      <c r="F466">
        <f>'5a - Savings Tracker'!F508</f>
        <v>0</v>
      </c>
      <c r="G466">
        <f>'5a - Savings Tracker'!G508</f>
        <v>0</v>
      </c>
      <c r="H466">
        <f>'5a - Savings Tracker'!H508</f>
        <v>0</v>
      </c>
      <c r="I466">
        <f>'5a - Savings Tracker'!J508</f>
        <v>0</v>
      </c>
      <c r="J466">
        <f>'5a - Savings Tracker'!K508</f>
        <v>0</v>
      </c>
      <c r="K466">
        <f>'5a - Savings Tracker'!L508</f>
        <v>0</v>
      </c>
      <c r="L466">
        <f>'5a - Savings Tracker'!M508</f>
        <v>0</v>
      </c>
      <c r="M466">
        <f>'5a - Savings Tracker'!N508</f>
        <v>0</v>
      </c>
      <c r="N466">
        <f>'5a - Savings Tracker'!O508</f>
        <v>0</v>
      </c>
      <c r="O466">
        <f>'5a - Savings Tracker'!P508</f>
        <v>0</v>
      </c>
      <c r="P466">
        <f>'5a - Savings Tracker'!Q508</f>
        <v>0</v>
      </c>
      <c r="Q466">
        <f>'5a - Savings Tracker'!R508</f>
        <v>0</v>
      </c>
      <c r="R466">
        <f>'5a - Savings Tracker'!S508</f>
        <v>0</v>
      </c>
      <c r="S466">
        <f>'5a - Savings Tracker'!T508</f>
        <v>0</v>
      </c>
      <c r="T466">
        <f>'5a - Savings Tracker'!U508</f>
        <v>0</v>
      </c>
      <c r="U466">
        <f>'5a - Savings Tracker'!V508</f>
        <v>0</v>
      </c>
      <c r="V466">
        <f>'5a - Savings Tracker'!W508</f>
        <v>0</v>
      </c>
      <c r="W466">
        <f>'5a - Savings Tracker'!X508</f>
        <v>0</v>
      </c>
      <c r="X466">
        <f>'5a - Savings Tracker'!Y508</f>
        <v>0</v>
      </c>
      <c r="Y466">
        <f>'5a - Savings Tracker'!Z508</f>
        <v>0</v>
      </c>
      <c r="Z466">
        <f>'5a - Savings Tracker'!AA508</f>
        <v>0</v>
      </c>
      <c r="AA466">
        <f>'5a - Savings Tracker'!AB508</f>
        <v>0</v>
      </c>
      <c r="AB466">
        <f>'5a - Savings Tracker'!AC508</f>
        <v>0</v>
      </c>
      <c r="AC466">
        <f>'5a - Savings Tracker'!AD508</f>
        <v>0</v>
      </c>
      <c r="AD466" t="str">
        <f>'5a - Savings Tracker'!AE508</f>
        <v/>
      </c>
      <c r="AE466" t="str">
        <f>'5a - Savings Tracker'!AF508</f>
        <v/>
      </c>
      <c r="AF466" t="str">
        <f>'5a - Savings Tracker'!AG508</f>
        <v/>
      </c>
      <c r="AG466" t="str">
        <f>'5a - Savings Tracker'!AH508</f>
        <v/>
      </c>
      <c r="AH466" t="str">
        <f>'5a - Savings Tracker'!AI508</f>
        <v/>
      </c>
      <c r="AI466" t="str">
        <f>'5a - Savings Tracker'!AJ508</f>
        <v/>
      </c>
      <c r="AJ466" t="str">
        <f>'5a - Savings Tracker'!AK508</f>
        <v/>
      </c>
      <c r="AK466" t="str">
        <f>'5a - Savings Tracker'!AL508</f>
        <v/>
      </c>
    </row>
    <row r="467" spans="1:37">
      <c r="A467">
        <f>'5a - Savings Tracker'!A509</f>
        <v>466</v>
      </c>
      <c r="B467" t="str">
        <f>'5a - Savings Tracker'!B509</f>
        <v>Swansea Bay UHB</v>
      </c>
      <c r="C467">
        <f>'5a - Savings Tracker'!C509</f>
        <v>0</v>
      </c>
      <c r="D467">
        <f>'5a - Savings Tracker'!D509</f>
        <v>0</v>
      </c>
      <c r="E467">
        <f>'5a - Savings Tracker'!E509</f>
        <v>0</v>
      </c>
      <c r="F467">
        <f>'5a - Savings Tracker'!F509</f>
        <v>0</v>
      </c>
      <c r="G467">
        <f>'5a - Savings Tracker'!G509</f>
        <v>0</v>
      </c>
      <c r="H467">
        <f>'5a - Savings Tracker'!H509</f>
        <v>0</v>
      </c>
      <c r="I467">
        <f>'5a - Savings Tracker'!J509</f>
        <v>0</v>
      </c>
      <c r="J467">
        <f>'5a - Savings Tracker'!K509</f>
        <v>0</v>
      </c>
      <c r="K467">
        <f>'5a - Savings Tracker'!L509</f>
        <v>0</v>
      </c>
      <c r="L467">
        <f>'5a - Savings Tracker'!M509</f>
        <v>0</v>
      </c>
      <c r="M467">
        <f>'5a - Savings Tracker'!N509</f>
        <v>0</v>
      </c>
      <c r="N467">
        <f>'5a - Savings Tracker'!O509</f>
        <v>0</v>
      </c>
      <c r="O467">
        <f>'5a - Savings Tracker'!P509</f>
        <v>0</v>
      </c>
      <c r="P467">
        <f>'5a - Savings Tracker'!Q509</f>
        <v>0</v>
      </c>
      <c r="Q467">
        <f>'5a - Savings Tracker'!R509</f>
        <v>0</v>
      </c>
      <c r="R467">
        <f>'5a - Savings Tracker'!S509</f>
        <v>0</v>
      </c>
      <c r="S467">
        <f>'5a - Savings Tracker'!T509</f>
        <v>0</v>
      </c>
      <c r="T467">
        <f>'5a - Savings Tracker'!U509</f>
        <v>0</v>
      </c>
      <c r="U467">
        <f>'5a - Savings Tracker'!V509</f>
        <v>0</v>
      </c>
      <c r="V467">
        <f>'5a - Savings Tracker'!W509</f>
        <v>0</v>
      </c>
      <c r="W467">
        <f>'5a - Savings Tracker'!X509</f>
        <v>0</v>
      </c>
      <c r="X467">
        <f>'5a - Savings Tracker'!Y509</f>
        <v>0</v>
      </c>
      <c r="Y467">
        <f>'5a - Savings Tracker'!Z509</f>
        <v>0</v>
      </c>
      <c r="Z467">
        <f>'5a - Savings Tracker'!AA509</f>
        <v>0</v>
      </c>
      <c r="AA467">
        <f>'5a - Savings Tracker'!AB509</f>
        <v>0</v>
      </c>
      <c r="AB467">
        <f>'5a - Savings Tracker'!AC509</f>
        <v>0</v>
      </c>
      <c r="AC467">
        <f>'5a - Savings Tracker'!AD509</f>
        <v>0</v>
      </c>
      <c r="AD467" t="str">
        <f>'5a - Savings Tracker'!AE509</f>
        <v/>
      </c>
      <c r="AE467" t="str">
        <f>'5a - Savings Tracker'!AF509</f>
        <v/>
      </c>
      <c r="AF467" t="str">
        <f>'5a - Savings Tracker'!AG509</f>
        <v/>
      </c>
      <c r="AG467" t="str">
        <f>'5a - Savings Tracker'!AH509</f>
        <v/>
      </c>
      <c r="AH467" t="str">
        <f>'5a - Savings Tracker'!AI509</f>
        <v/>
      </c>
      <c r="AI467" t="str">
        <f>'5a - Savings Tracker'!AJ509</f>
        <v/>
      </c>
      <c r="AJ467" t="str">
        <f>'5a - Savings Tracker'!AK509</f>
        <v/>
      </c>
      <c r="AK467" t="str">
        <f>'5a - Savings Tracker'!AL509</f>
        <v/>
      </c>
    </row>
    <row r="468" spans="1:37">
      <c r="A468">
        <f>'5a - Savings Tracker'!A510</f>
        <v>467</v>
      </c>
      <c r="B468" t="str">
        <f>'5a - Savings Tracker'!B510</f>
        <v>Swansea Bay UHB</v>
      </c>
      <c r="C468">
        <f>'5a - Savings Tracker'!C510</f>
        <v>0</v>
      </c>
      <c r="D468">
        <f>'5a - Savings Tracker'!D510</f>
        <v>0</v>
      </c>
      <c r="E468">
        <f>'5a - Savings Tracker'!E510</f>
        <v>0</v>
      </c>
      <c r="F468">
        <f>'5a - Savings Tracker'!F510</f>
        <v>0</v>
      </c>
      <c r="G468">
        <f>'5a - Savings Tracker'!G510</f>
        <v>0</v>
      </c>
      <c r="H468">
        <f>'5a - Savings Tracker'!H510</f>
        <v>0</v>
      </c>
      <c r="I468">
        <f>'5a - Savings Tracker'!J510</f>
        <v>0</v>
      </c>
      <c r="J468">
        <f>'5a - Savings Tracker'!K510</f>
        <v>0</v>
      </c>
      <c r="K468">
        <f>'5a - Savings Tracker'!L510</f>
        <v>0</v>
      </c>
      <c r="L468">
        <f>'5a - Savings Tracker'!M510</f>
        <v>0</v>
      </c>
      <c r="M468">
        <f>'5a - Savings Tracker'!N510</f>
        <v>0</v>
      </c>
      <c r="N468">
        <f>'5a - Savings Tracker'!O510</f>
        <v>0</v>
      </c>
      <c r="O468">
        <f>'5a - Savings Tracker'!P510</f>
        <v>0</v>
      </c>
      <c r="P468">
        <f>'5a - Savings Tracker'!Q510</f>
        <v>0</v>
      </c>
      <c r="Q468">
        <f>'5a - Savings Tracker'!R510</f>
        <v>0</v>
      </c>
      <c r="R468">
        <f>'5a - Savings Tracker'!S510</f>
        <v>0</v>
      </c>
      <c r="S468">
        <f>'5a - Savings Tracker'!T510</f>
        <v>0</v>
      </c>
      <c r="T468">
        <f>'5a - Savings Tracker'!U510</f>
        <v>0</v>
      </c>
      <c r="U468">
        <f>'5a - Savings Tracker'!V510</f>
        <v>0</v>
      </c>
      <c r="V468">
        <f>'5a - Savings Tracker'!W510</f>
        <v>0</v>
      </c>
      <c r="W468">
        <f>'5a - Savings Tracker'!X510</f>
        <v>0</v>
      </c>
      <c r="X468">
        <f>'5a - Savings Tracker'!Y510</f>
        <v>0</v>
      </c>
      <c r="Y468">
        <f>'5a - Savings Tracker'!Z510</f>
        <v>0</v>
      </c>
      <c r="Z468">
        <f>'5a - Savings Tracker'!AA510</f>
        <v>0</v>
      </c>
      <c r="AA468">
        <f>'5a - Savings Tracker'!AB510</f>
        <v>0</v>
      </c>
      <c r="AB468">
        <f>'5a - Savings Tracker'!AC510</f>
        <v>0</v>
      </c>
      <c r="AC468">
        <f>'5a - Savings Tracker'!AD510</f>
        <v>0</v>
      </c>
      <c r="AD468" t="str">
        <f>'5a - Savings Tracker'!AE510</f>
        <v/>
      </c>
      <c r="AE468" t="str">
        <f>'5a - Savings Tracker'!AF510</f>
        <v/>
      </c>
      <c r="AF468" t="str">
        <f>'5a - Savings Tracker'!AG510</f>
        <v/>
      </c>
      <c r="AG468" t="str">
        <f>'5a - Savings Tracker'!AH510</f>
        <v/>
      </c>
      <c r="AH468" t="str">
        <f>'5a - Savings Tracker'!AI510</f>
        <v/>
      </c>
      <c r="AI468" t="str">
        <f>'5a - Savings Tracker'!AJ510</f>
        <v/>
      </c>
      <c r="AJ468" t="str">
        <f>'5a - Savings Tracker'!AK510</f>
        <v/>
      </c>
      <c r="AK468" t="str">
        <f>'5a - Savings Tracker'!AL510</f>
        <v/>
      </c>
    </row>
    <row r="469" spans="1:37">
      <c r="A469">
        <f>'5a - Savings Tracker'!A511</f>
        <v>468</v>
      </c>
      <c r="B469" t="str">
        <f>'5a - Savings Tracker'!B511</f>
        <v>Swansea Bay UHB</v>
      </c>
      <c r="C469">
        <f>'5a - Savings Tracker'!C511</f>
        <v>0</v>
      </c>
      <c r="D469">
        <f>'5a - Savings Tracker'!D511</f>
        <v>0</v>
      </c>
      <c r="E469">
        <f>'5a - Savings Tracker'!E511</f>
        <v>0</v>
      </c>
      <c r="F469">
        <f>'5a - Savings Tracker'!F511</f>
        <v>0</v>
      </c>
      <c r="G469">
        <f>'5a - Savings Tracker'!G511</f>
        <v>0</v>
      </c>
      <c r="H469">
        <f>'5a - Savings Tracker'!H511</f>
        <v>0</v>
      </c>
      <c r="I469">
        <f>'5a - Savings Tracker'!J511</f>
        <v>0</v>
      </c>
      <c r="J469">
        <f>'5a - Savings Tracker'!K511</f>
        <v>0</v>
      </c>
      <c r="K469">
        <f>'5a - Savings Tracker'!L511</f>
        <v>0</v>
      </c>
      <c r="L469">
        <f>'5a - Savings Tracker'!M511</f>
        <v>0</v>
      </c>
      <c r="M469">
        <f>'5a - Savings Tracker'!N511</f>
        <v>0</v>
      </c>
      <c r="N469">
        <f>'5a - Savings Tracker'!O511</f>
        <v>0</v>
      </c>
      <c r="O469">
        <f>'5a - Savings Tracker'!P511</f>
        <v>0</v>
      </c>
      <c r="P469">
        <f>'5a - Savings Tracker'!Q511</f>
        <v>0</v>
      </c>
      <c r="Q469">
        <f>'5a - Savings Tracker'!R511</f>
        <v>0</v>
      </c>
      <c r="R469">
        <f>'5a - Savings Tracker'!S511</f>
        <v>0</v>
      </c>
      <c r="S469">
        <f>'5a - Savings Tracker'!T511</f>
        <v>0</v>
      </c>
      <c r="T469">
        <f>'5a - Savings Tracker'!U511</f>
        <v>0</v>
      </c>
      <c r="U469">
        <f>'5a - Savings Tracker'!V511</f>
        <v>0</v>
      </c>
      <c r="V469">
        <f>'5a - Savings Tracker'!W511</f>
        <v>0</v>
      </c>
      <c r="W469">
        <f>'5a - Savings Tracker'!X511</f>
        <v>0</v>
      </c>
      <c r="X469">
        <f>'5a - Savings Tracker'!Y511</f>
        <v>0</v>
      </c>
      <c r="Y469">
        <f>'5a - Savings Tracker'!Z511</f>
        <v>0</v>
      </c>
      <c r="Z469">
        <f>'5a - Savings Tracker'!AA511</f>
        <v>0</v>
      </c>
      <c r="AA469">
        <f>'5a - Savings Tracker'!AB511</f>
        <v>0</v>
      </c>
      <c r="AB469">
        <f>'5a - Savings Tracker'!AC511</f>
        <v>0</v>
      </c>
      <c r="AC469">
        <f>'5a - Savings Tracker'!AD511</f>
        <v>0</v>
      </c>
      <c r="AD469" t="str">
        <f>'5a - Savings Tracker'!AE511</f>
        <v/>
      </c>
      <c r="AE469" t="str">
        <f>'5a - Savings Tracker'!AF511</f>
        <v/>
      </c>
      <c r="AF469" t="str">
        <f>'5a - Savings Tracker'!AG511</f>
        <v/>
      </c>
      <c r="AG469" t="str">
        <f>'5a - Savings Tracker'!AH511</f>
        <v/>
      </c>
      <c r="AH469" t="str">
        <f>'5a - Savings Tracker'!AI511</f>
        <v/>
      </c>
      <c r="AI469" t="str">
        <f>'5a - Savings Tracker'!AJ511</f>
        <v/>
      </c>
      <c r="AJ469" t="str">
        <f>'5a - Savings Tracker'!AK511</f>
        <v/>
      </c>
      <c r="AK469" t="str">
        <f>'5a - Savings Tracker'!AL511</f>
        <v/>
      </c>
    </row>
    <row r="470" spans="1:37">
      <c r="A470">
        <f>'5a - Savings Tracker'!A512</f>
        <v>469</v>
      </c>
      <c r="B470" t="str">
        <f>'5a - Savings Tracker'!B512</f>
        <v>Swansea Bay UHB</v>
      </c>
      <c r="C470">
        <f>'5a - Savings Tracker'!C512</f>
        <v>0</v>
      </c>
      <c r="D470">
        <f>'5a - Savings Tracker'!D512</f>
        <v>0</v>
      </c>
      <c r="E470">
        <f>'5a - Savings Tracker'!E512</f>
        <v>0</v>
      </c>
      <c r="F470">
        <f>'5a - Savings Tracker'!F512</f>
        <v>0</v>
      </c>
      <c r="G470">
        <f>'5a - Savings Tracker'!G512</f>
        <v>0</v>
      </c>
      <c r="H470">
        <f>'5a - Savings Tracker'!H512</f>
        <v>0</v>
      </c>
      <c r="I470">
        <f>'5a - Savings Tracker'!J512</f>
        <v>0</v>
      </c>
      <c r="J470">
        <f>'5a - Savings Tracker'!K512</f>
        <v>0</v>
      </c>
      <c r="K470">
        <f>'5a - Savings Tracker'!L512</f>
        <v>0</v>
      </c>
      <c r="L470">
        <f>'5a - Savings Tracker'!M512</f>
        <v>0</v>
      </c>
      <c r="M470">
        <f>'5a - Savings Tracker'!N512</f>
        <v>0</v>
      </c>
      <c r="N470">
        <f>'5a - Savings Tracker'!O512</f>
        <v>0</v>
      </c>
      <c r="O470">
        <f>'5a - Savings Tracker'!P512</f>
        <v>0</v>
      </c>
      <c r="P470">
        <f>'5a - Savings Tracker'!Q512</f>
        <v>0</v>
      </c>
      <c r="Q470">
        <f>'5a - Savings Tracker'!R512</f>
        <v>0</v>
      </c>
      <c r="R470">
        <f>'5a - Savings Tracker'!S512</f>
        <v>0</v>
      </c>
      <c r="S470">
        <f>'5a - Savings Tracker'!T512</f>
        <v>0</v>
      </c>
      <c r="T470">
        <f>'5a - Savings Tracker'!U512</f>
        <v>0</v>
      </c>
      <c r="U470">
        <f>'5a - Savings Tracker'!V512</f>
        <v>0</v>
      </c>
      <c r="V470">
        <f>'5a - Savings Tracker'!W512</f>
        <v>0</v>
      </c>
      <c r="W470">
        <f>'5a - Savings Tracker'!X512</f>
        <v>0</v>
      </c>
      <c r="X470">
        <f>'5a - Savings Tracker'!Y512</f>
        <v>0</v>
      </c>
      <c r="Y470">
        <f>'5a - Savings Tracker'!Z512</f>
        <v>0</v>
      </c>
      <c r="Z470">
        <f>'5a - Savings Tracker'!AA512</f>
        <v>0</v>
      </c>
      <c r="AA470">
        <f>'5a - Savings Tracker'!AB512</f>
        <v>0</v>
      </c>
      <c r="AB470">
        <f>'5a - Savings Tracker'!AC512</f>
        <v>0</v>
      </c>
      <c r="AC470">
        <f>'5a - Savings Tracker'!AD512</f>
        <v>0</v>
      </c>
      <c r="AD470" t="str">
        <f>'5a - Savings Tracker'!AE512</f>
        <v/>
      </c>
      <c r="AE470" t="str">
        <f>'5a - Savings Tracker'!AF512</f>
        <v/>
      </c>
      <c r="AF470" t="str">
        <f>'5a - Savings Tracker'!AG512</f>
        <v/>
      </c>
      <c r="AG470" t="str">
        <f>'5a - Savings Tracker'!AH512</f>
        <v/>
      </c>
      <c r="AH470" t="str">
        <f>'5a - Savings Tracker'!AI512</f>
        <v/>
      </c>
      <c r="AI470" t="str">
        <f>'5a - Savings Tracker'!AJ512</f>
        <v/>
      </c>
      <c r="AJ470" t="str">
        <f>'5a - Savings Tracker'!AK512</f>
        <v/>
      </c>
      <c r="AK470" t="str">
        <f>'5a - Savings Tracker'!AL512</f>
        <v/>
      </c>
    </row>
    <row r="471" spans="1:37">
      <c r="A471">
        <f>'5a - Savings Tracker'!A513</f>
        <v>470</v>
      </c>
      <c r="B471" t="str">
        <f>'5a - Savings Tracker'!B513</f>
        <v>Swansea Bay UHB</v>
      </c>
      <c r="C471">
        <f>'5a - Savings Tracker'!C513</f>
        <v>0</v>
      </c>
      <c r="D471">
        <f>'5a - Savings Tracker'!D513</f>
        <v>0</v>
      </c>
      <c r="E471">
        <f>'5a - Savings Tracker'!E513</f>
        <v>0</v>
      </c>
      <c r="F471">
        <f>'5a - Savings Tracker'!F513</f>
        <v>0</v>
      </c>
      <c r="G471">
        <f>'5a - Savings Tracker'!G513</f>
        <v>0</v>
      </c>
      <c r="H471">
        <f>'5a - Savings Tracker'!H513</f>
        <v>0</v>
      </c>
      <c r="I471">
        <f>'5a - Savings Tracker'!J513</f>
        <v>0</v>
      </c>
      <c r="J471">
        <f>'5a - Savings Tracker'!K513</f>
        <v>0</v>
      </c>
      <c r="K471">
        <f>'5a - Savings Tracker'!L513</f>
        <v>0</v>
      </c>
      <c r="L471">
        <f>'5a - Savings Tracker'!M513</f>
        <v>0</v>
      </c>
      <c r="M471">
        <f>'5a - Savings Tracker'!N513</f>
        <v>0</v>
      </c>
      <c r="N471">
        <f>'5a - Savings Tracker'!O513</f>
        <v>0</v>
      </c>
      <c r="O471">
        <f>'5a - Savings Tracker'!P513</f>
        <v>0</v>
      </c>
      <c r="P471">
        <f>'5a - Savings Tracker'!Q513</f>
        <v>0</v>
      </c>
      <c r="Q471">
        <f>'5a - Savings Tracker'!R513</f>
        <v>0</v>
      </c>
      <c r="R471">
        <f>'5a - Savings Tracker'!S513</f>
        <v>0</v>
      </c>
      <c r="S471">
        <f>'5a - Savings Tracker'!T513</f>
        <v>0</v>
      </c>
      <c r="T471">
        <f>'5a - Savings Tracker'!U513</f>
        <v>0</v>
      </c>
      <c r="U471">
        <f>'5a - Savings Tracker'!V513</f>
        <v>0</v>
      </c>
      <c r="V471">
        <f>'5a - Savings Tracker'!W513</f>
        <v>0</v>
      </c>
      <c r="W471">
        <f>'5a - Savings Tracker'!X513</f>
        <v>0</v>
      </c>
      <c r="X471">
        <f>'5a - Savings Tracker'!Y513</f>
        <v>0</v>
      </c>
      <c r="Y471">
        <f>'5a - Savings Tracker'!Z513</f>
        <v>0</v>
      </c>
      <c r="Z471">
        <f>'5a - Savings Tracker'!AA513</f>
        <v>0</v>
      </c>
      <c r="AA471">
        <f>'5a - Savings Tracker'!AB513</f>
        <v>0</v>
      </c>
      <c r="AB471">
        <f>'5a - Savings Tracker'!AC513</f>
        <v>0</v>
      </c>
      <c r="AC471">
        <f>'5a - Savings Tracker'!AD513</f>
        <v>0</v>
      </c>
      <c r="AD471" t="str">
        <f>'5a - Savings Tracker'!AE513</f>
        <v/>
      </c>
      <c r="AE471" t="str">
        <f>'5a - Savings Tracker'!AF513</f>
        <v/>
      </c>
      <c r="AF471" t="str">
        <f>'5a - Savings Tracker'!AG513</f>
        <v/>
      </c>
      <c r="AG471" t="str">
        <f>'5a - Savings Tracker'!AH513</f>
        <v/>
      </c>
      <c r="AH471" t="str">
        <f>'5a - Savings Tracker'!AI513</f>
        <v/>
      </c>
      <c r="AI471" t="str">
        <f>'5a - Savings Tracker'!AJ513</f>
        <v/>
      </c>
      <c r="AJ471" t="str">
        <f>'5a - Savings Tracker'!AK513</f>
        <v/>
      </c>
      <c r="AK471" t="str">
        <f>'5a - Savings Tracker'!AL513</f>
        <v/>
      </c>
    </row>
    <row r="472" spans="1:37">
      <c r="A472">
        <f>'5a - Savings Tracker'!A514</f>
        <v>471</v>
      </c>
      <c r="B472" t="str">
        <f>'5a - Savings Tracker'!B514</f>
        <v>Swansea Bay UHB</v>
      </c>
      <c r="C472">
        <f>'5a - Savings Tracker'!C514</f>
        <v>0</v>
      </c>
      <c r="D472">
        <f>'5a - Savings Tracker'!D514</f>
        <v>0</v>
      </c>
      <c r="E472">
        <f>'5a - Savings Tracker'!E514</f>
        <v>0</v>
      </c>
      <c r="F472">
        <f>'5a - Savings Tracker'!F514</f>
        <v>0</v>
      </c>
      <c r="G472">
        <f>'5a - Savings Tracker'!G514</f>
        <v>0</v>
      </c>
      <c r="H472">
        <f>'5a - Savings Tracker'!H514</f>
        <v>0</v>
      </c>
      <c r="I472">
        <f>'5a - Savings Tracker'!J514</f>
        <v>0</v>
      </c>
      <c r="J472">
        <f>'5a - Savings Tracker'!K514</f>
        <v>0</v>
      </c>
      <c r="K472">
        <f>'5a - Savings Tracker'!L514</f>
        <v>0</v>
      </c>
      <c r="L472">
        <f>'5a - Savings Tracker'!M514</f>
        <v>0</v>
      </c>
      <c r="M472">
        <f>'5a - Savings Tracker'!N514</f>
        <v>0</v>
      </c>
      <c r="N472">
        <f>'5a - Savings Tracker'!O514</f>
        <v>0</v>
      </c>
      <c r="O472">
        <f>'5a - Savings Tracker'!P514</f>
        <v>0</v>
      </c>
      <c r="P472">
        <f>'5a - Savings Tracker'!Q514</f>
        <v>0</v>
      </c>
      <c r="Q472">
        <f>'5a - Savings Tracker'!R514</f>
        <v>0</v>
      </c>
      <c r="R472">
        <f>'5a - Savings Tracker'!S514</f>
        <v>0</v>
      </c>
      <c r="S472">
        <f>'5a - Savings Tracker'!T514</f>
        <v>0</v>
      </c>
      <c r="T472">
        <f>'5a - Savings Tracker'!U514</f>
        <v>0</v>
      </c>
      <c r="U472">
        <f>'5a - Savings Tracker'!V514</f>
        <v>0</v>
      </c>
      <c r="V472">
        <f>'5a - Savings Tracker'!W514</f>
        <v>0</v>
      </c>
      <c r="W472">
        <f>'5a - Savings Tracker'!X514</f>
        <v>0</v>
      </c>
      <c r="X472">
        <f>'5a - Savings Tracker'!Y514</f>
        <v>0</v>
      </c>
      <c r="Y472">
        <f>'5a - Savings Tracker'!Z514</f>
        <v>0</v>
      </c>
      <c r="Z472">
        <f>'5a - Savings Tracker'!AA514</f>
        <v>0</v>
      </c>
      <c r="AA472">
        <f>'5a - Savings Tracker'!AB514</f>
        <v>0</v>
      </c>
      <c r="AB472">
        <f>'5a - Savings Tracker'!AC514</f>
        <v>0</v>
      </c>
      <c r="AC472">
        <f>'5a - Savings Tracker'!AD514</f>
        <v>0</v>
      </c>
      <c r="AD472" t="str">
        <f>'5a - Savings Tracker'!AE514</f>
        <v/>
      </c>
      <c r="AE472" t="str">
        <f>'5a - Savings Tracker'!AF514</f>
        <v/>
      </c>
      <c r="AF472" t="str">
        <f>'5a - Savings Tracker'!AG514</f>
        <v/>
      </c>
      <c r="AG472" t="str">
        <f>'5a - Savings Tracker'!AH514</f>
        <v/>
      </c>
      <c r="AH472" t="str">
        <f>'5a - Savings Tracker'!AI514</f>
        <v/>
      </c>
      <c r="AI472" t="str">
        <f>'5a - Savings Tracker'!AJ514</f>
        <v/>
      </c>
      <c r="AJ472" t="str">
        <f>'5a - Savings Tracker'!AK514</f>
        <v/>
      </c>
      <c r="AK472" t="str">
        <f>'5a - Savings Tracker'!AL514</f>
        <v/>
      </c>
    </row>
    <row r="473" spans="1:37">
      <c r="A473">
        <f>'5a - Savings Tracker'!A515</f>
        <v>472</v>
      </c>
      <c r="B473" t="str">
        <f>'5a - Savings Tracker'!B515</f>
        <v>Swansea Bay UHB</v>
      </c>
      <c r="C473">
        <f>'5a - Savings Tracker'!C515</f>
        <v>0</v>
      </c>
      <c r="D473">
        <f>'5a - Savings Tracker'!D515</f>
        <v>0</v>
      </c>
      <c r="E473">
        <f>'5a - Savings Tracker'!E515</f>
        <v>0</v>
      </c>
      <c r="F473">
        <f>'5a - Savings Tracker'!F515</f>
        <v>0</v>
      </c>
      <c r="G473">
        <f>'5a - Savings Tracker'!G515</f>
        <v>0</v>
      </c>
      <c r="H473">
        <f>'5a - Savings Tracker'!H515</f>
        <v>0</v>
      </c>
      <c r="I473">
        <f>'5a - Savings Tracker'!J515</f>
        <v>0</v>
      </c>
      <c r="J473">
        <f>'5a - Savings Tracker'!K515</f>
        <v>0</v>
      </c>
      <c r="K473">
        <f>'5a - Savings Tracker'!L515</f>
        <v>0</v>
      </c>
      <c r="L473">
        <f>'5a - Savings Tracker'!M515</f>
        <v>0</v>
      </c>
      <c r="M473">
        <f>'5a - Savings Tracker'!N515</f>
        <v>0</v>
      </c>
      <c r="N473">
        <f>'5a - Savings Tracker'!O515</f>
        <v>0</v>
      </c>
      <c r="O473">
        <f>'5a - Savings Tracker'!P515</f>
        <v>0</v>
      </c>
      <c r="P473">
        <f>'5a - Savings Tracker'!Q515</f>
        <v>0</v>
      </c>
      <c r="Q473">
        <f>'5a - Savings Tracker'!R515</f>
        <v>0</v>
      </c>
      <c r="R473">
        <f>'5a - Savings Tracker'!S515</f>
        <v>0</v>
      </c>
      <c r="S473">
        <f>'5a - Savings Tracker'!T515</f>
        <v>0</v>
      </c>
      <c r="T473">
        <f>'5a - Savings Tracker'!U515</f>
        <v>0</v>
      </c>
      <c r="U473">
        <f>'5a - Savings Tracker'!V515</f>
        <v>0</v>
      </c>
      <c r="V473">
        <f>'5a - Savings Tracker'!W515</f>
        <v>0</v>
      </c>
      <c r="W473">
        <f>'5a - Savings Tracker'!X515</f>
        <v>0</v>
      </c>
      <c r="X473">
        <f>'5a - Savings Tracker'!Y515</f>
        <v>0</v>
      </c>
      <c r="Y473">
        <f>'5a - Savings Tracker'!Z515</f>
        <v>0</v>
      </c>
      <c r="Z473">
        <f>'5a - Savings Tracker'!AA515</f>
        <v>0</v>
      </c>
      <c r="AA473">
        <f>'5a - Savings Tracker'!AB515</f>
        <v>0</v>
      </c>
      <c r="AB473">
        <f>'5a - Savings Tracker'!AC515</f>
        <v>0</v>
      </c>
      <c r="AC473">
        <f>'5a - Savings Tracker'!AD515</f>
        <v>0</v>
      </c>
      <c r="AD473" t="str">
        <f>'5a - Savings Tracker'!AE515</f>
        <v/>
      </c>
      <c r="AE473" t="str">
        <f>'5a - Savings Tracker'!AF515</f>
        <v/>
      </c>
      <c r="AF473" t="str">
        <f>'5a - Savings Tracker'!AG515</f>
        <v/>
      </c>
      <c r="AG473" t="str">
        <f>'5a - Savings Tracker'!AH515</f>
        <v/>
      </c>
      <c r="AH473" t="str">
        <f>'5a - Savings Tracker'!AI515</f>
        <v/>
      </c>
      <c r="AI473" t="str">
        <f>'5a - Savings Tracker'!AJ515</f>
        <v/>
      </c>
      <c r="AJ473" t="str">
        <f>'5a - Savings Tracker'!AK515</f>
        <v/>
      </c>
      <c r="AK473" t="str">
        <f>'5a - Savings Tracker'!AL515</f>
        <v/>
      </c>
    </row>
    <row r="474" spans="1:37">
      <c r="A474">
        <f>'5a - Savings Tracker'!A516</f>
        <v>473</v>
      </c>
      <c r="B474" t="str">
        <f>'5a - Savings Tracker'!B516</f>
        <v>Swansea Bay UHB</v>
      </c>
      <c r="C474">
        <f>'5a - Savings Tracker'!C516</f>
        <v>0</v>
      </c>
      <c r="D474">
        <f>'5a - Savings Tracker'!D516</f>
        <v>0</v>
      </c>
      <c r="E474">
        <f>'5a - Savings Tracker'!E516</f>
        <v>0</v>
      </c>
      <c r="F474">
        <f>'5a - Savings Tracker'!F516</f>
        <v>0</v>
      </c>
      <c r="G474">
        <f>'5a - Savings Tracker'!G516</f>
        <v>0</v>
      </c>
      <c r="H474">
        <f>'5a - Savings Tracker'!H516</f>
        <v>0</v>
      </c>
      <c r="I474">
        <f>'5a - Savings Tracker'!J516</f>
        <v>0</v>
      </c>
      <c r="J474">
        <f>'5a - Savings Tracker'!K516</f>
        <v>0</v>
      </c>
      <c r="K474">
        <f>'5a - Savings Tracker'!L516</f>
        <v>0</v>
      </c>
      <c r="L474">
        <f>'5a - Savings Tracker'!M516</f>
        <v>0</v>
      </c>
      <c r="M474">
        <f>'5a - Savings Tracker'!N516</f>
        <v>0</v>
      </c>
      <c r="N474">
        <f>'5a - Savings Tracker'!O516</f>
        <v>0</v>
      </c>
      <c r="O474">
        <f>'5a - Savings Tracker'!P516</f>
        <v>0</v>
      </c>
      <c r="P474">
        <f>'5a - Savings Tracker'!Q516</f>
        <v>0</v>
      </c>
      <c r="Q474">
        <f>'5a - Savings Tracker'!R516</f>
        <v>0</v>
      </c>
      <c r="R474">
        <f>'5a - Savings Tracker'!S516</f>
        <v>0</v>
      </c>
      <c r="S474">
        <f>'5a - Savings Tracker'!T516</f>
        <v>0</v>
      </c>
      <c r="T474">
        <f>'5a - Savings Tracker'!U516</f>
        <v>0</v>
      </c>
      <c r="U474">
        <f>'5a - Savings Tracker'!V516</f>
        <v>0</v>
      </c>
      <c r="V474">
        <f>'5a - Savings Tracker'!W516</f>
        <v>0</v>
      </c>
      <c r="W474">
        <f>'5a - Savings Tracker'!X516</f>
        <v>0</v>
      </c>
      <c r="X474">
        <f>'5a - Savings Tracker'!Y516</f>
        <v>0</v>
      </c>
      <c r="Y474">
        <f>'5a - Savings Tracker'!Z516</f>
        <v>0</v>
      </c>
      <c r="Z474">
        <f>'5a - Savings Tracker'!AA516</f>
        <v>0</v>
      </c>
      <c r="AA474">
        <f>'5a - Savings Tracker'!AB516</f>
        <v>0</v>
      </c>
      <c r="AB474">
        <f>'5a - Savings Tracker'!AC516</f>
        <v>0</v>
      </c>
      <c r="AC474">
        <f>'5a - Savings Tracker'!AD516</f>
        <v>0</v>
      </c>
      <c r="AD474" t="str">
        <f>'5a - Savings Tracker'!AE516</f>
        <v/>
      </c>
      <c r="AE474" t="str">
        <f>'5a - Savings Tracker'!AF516</f>
        <v/>
      </c>
      <c r="AF474" t="str">
        <f>'5a - Savings Tracker'!AG516</f>
        <v/>
      </c>
      <c r="AG474" t="str">
        <f>'5a - Savings Tracker'!AH516</f>
        <v/>
      </c>
      <c r="AH474" t="str">
        <f>'5a - Savings Tracker'!AI516</f>
        <v/>
      </c>
      <c r="AI474" t="str">
        <f>'5a - Savings Tracker'!AJ516</f>
        <v/>
      </c>
      <c r="AJ474" t="str">
        <f>'5a - Savings Tracker'!AK516</f>
        <v/>
      </c>
      <c r="AK474" t="str">
        <f>'5a - Savings Tracker'!AL516</f>
        <v/>
      </c>
    </row>
    <row r="475" spans="1:37">
      <c r="A475">
        <f>'5a - Savings Tracker'!A517</f>
        <v>474</v>
      </c>
      <c r="B475" t="str">
        <f>'5a - Savings Tracker'!B517</f>
        <v>Swansea Bay UHB</v>
      </c>
      <c r="C475">
        <f>'5a - Savings Tracker'!C517</f>
        <v>0</v>
      </c>
      <c r="D475">
        <f>'5a - Savings Tracker'!D517</f>
        <v>0</v>
      </c>
      <c r="E475">
        <f>'5a - Savings Tracker'!E517</f>
        <v>0</v>
      </c>
      <c r="F475">
        <f>'5a - Savings Tracker'!F517</f>
        <v>0</v>
      </c>
      <c r="G475">
        <f>'5a - Savings Tracker'!G517</f>
        <v>0</v>
      </c>
      <c r="H475">
        <f>'5a - Savings Tracker'!H517</f>
        <v>0</v>
      </c>
      <c r="I475">
        <f>'5a - Savings Tracker'!J517</f>
        <v>0</v>
      </c>
      <c r="J475">
        <f>'5a - Savings Tracker'!K517</f>
        <v>0</v>
      </c>
      <c r="K475">
        <f>'5a - Savings Tracker'!L517</f>
        <v>0</v>
      </c>
      <c r="L475">
        <f>'5a - Savings Tracker'!M517</f>
        <v>0</v>
      </c>
      <c r="M475">
        <f>'5a - Savings Tracker'!N517</f>
        <v>0</v>
      </c>
      <c r="N475">
        <f>'5a - Savings Tracker'!O517</f>
        <v>0</v>
      </c>
      <c r="O475">
        <f>'5a - Savings Tracker'!P517</f>
        <v>0</v>
      </c>
      <c r="P475">
        <f>'5a - Savings Tracker'!Q517</f>
        <v>0</v>
      </c>
      <c r="Q475">
        <f>'5a - Savings Tracker'!R517</f>
        <v>0</v>
      </c>
      <c r="R475">
        <f>'5a - Savings Tracker'!S517</f>
        <v>0</v>
      </c>
      <c r="S475">
        <f>'5a - Savings Tracker'!T517</f>
        <v>0</v>
      </c>
      <c r="T475">
        <f>'5a - Savings Tracker'!U517</f>
        <v>0</v>
      </c>
      <c r="U475">
        <f>'5a - Savings Tracker'!V517</f>
        <v>0</v>
      </c>
      <c r="V475">
        <f>'5a - Savings Tracker'!W517</f>
        <v>0</v>
      </c>
      <c r="W475">
        <f>'5a - Savings Tracker'!X517</f>
        <v>0</v>
      </c>
      <c r="X475">
        <f>'5a - Savings Tracker'!Y517</f>
        <v>0</v>
      </c>
      <c r="Y475">
        <f>'5a - Savings Tracker'!Z517</f>
        <v>0</v>
      </c>
      <c r="Z475">
        <f>'5a - Savings Tracker'!AA517</f>
        <v>0</v>
      </c>
      <c r="AA475">
        <f>'5a - Savings Tracker'!AB517</f>
        <v>0</v>
      </c>
      <c r="AB475">
        <f>'5a - Savings Tracker'!AC517</f>
        <v>0</v>
      </c>
      <c r="AC475">
        <f>'5a - Savings Tracker'!AD517</f>
        <v>0</v>
      </c>
      <c r="AD475" t="str">
        <f>'5a - Savings Tracker'!AE517</f>
        <v/>
      </c>
      <c r="AE475" t="str">
        <f>'5a - Savings Tracker'!AF517</f>
        <v/>
      </c>
      <c r="AF475" t="str">
        <f>'5a - Savings Tracker'!AG517</f>
        <v/>
      </c>
      <c r="AG475" t="str">
        <f>'5a - Savings Tracker'!AH517</f>
        <v/>
      </c>
      <c r="AH475" t="str">
        <f>'5a - Savings Tracker'!AI517</f>
        <v/>
      </c>
      <c r="AI475" t="str">
        <f>'5a - Savings Tracker'!AJ517</f>
        <v/>
      </c>
      <c r="AJ475" t="str">
        <f>'5a - Savings Tracker'!AK517</f>
        <v/>
      </c>
      <c r="AK475" t="str">
        <f>'5a - Savings Tracker'!AL517</f>
        <v/>
      </c>
    </row>
    <row r="476" spans="1:37">
      <c r="A476">
        <f>'5a - Savings Tracker'!A518</f>
        <v>475</v>
      </c>
      <c r="B476" t="str">
        <f>'5a - Savings Tracker'!B518</f>
        <v>Swansea Bay UHB</v>
      </c>
      <c r="C476">
        <f>'5a - Savings Tracker'!C518</f>
        <v>0</v>
      </c>
      <c r="D476">
        <f>'5a - Savings Tracker'!D518</f>
        <v>0</v>
      </c>
      <c r="E476">
        <f>'5a - Savings Tracker'!E518</f>
        <v>0</v>
      </c>
      <c r="F476">
        <f>'5a - Savings Tracker'!F518</f>
        <v>0</v>
      </c>
      <c r="G476">
        <f>'5a - Savings Tracker'!G518</f>
        <v>0</v>
      </c>
      <c r="H476">
        <f>'5a - Savings Tracker'!H518</f>
        <v>0</v>
      </c>
      <c r="I476">
        <f>'5a - Savings Tracker'!J518</f>
        <v>0</v>
      </c>
      <c r="J476">
        <f>'5a - Savings Tracker'!K518</f>
        <v>0</v>
      </c>
      <c r="K476">
        <f>'5a - Savings Tracker'!L518</f>
        <v>0</v>
      </c>
      <c r="L476">
        <f>'5a - Savings Tracker'!M518</f>
        <v>0</v>
      </c>
      <c r="M476">
        <f>'5a - Savings Tracker'!N518</f>
        <v>0</v>
      </c>
      <c r="N476">
        <f>'5a - Savings Tracker'!O518</f>
        <v>0</v>
      </c>
      <c r="O476">
        <f>'5a - Savings Tracker'!P518</f>
        <v>0</v>
      </c>
      <c r="P476">
        <f>'5a - Savings Tracker'!Q518</f>
        <v>0</v>
      </c>
      <c r="Q476">
        <f>'5a - Savings Tracker'!R518</f>
        <v>0</v>
      </c>
      <c r="R476">
        <f>'5a - Savings Tracker'!S518</f>
        <v>0</v>
      </c>
      <c r="S476">
        <f>'5a - Savings Tracker'!T518</f>
        <v>0</v>
      </c>
      <c r="T476">
        <f>'5a - Savings Tracker'!U518</f>
        <v>0</v>
      </c>
      <c r="U476">
        <f>'5a - Savings Tracker'!V518</f>
        <v>0</v>
      </c>
      <c r="V476">
        <f>'5a - Savings Tracker'!W518</f>
        <v>0</v>
      </c>
      <c r="W476">
        <f>'5a - Savings Tracker'!X518</f>
        <v>0</v>
      </c>
      <c r="X476">
        <f>'5a - Savings Tracker'!Y518</f>
        <v>0</v>
      </c>
      <c r="Y476">
        <f>'5a - Savings Tracker'!Z518</f>
        <v>0</v>
      </c>
      <c r="Z476">
        <f>'5a - Savings Tracker'!AA518</f>
        <v>0</v>
      </c>
      <c r="AA476">
        <f>'5a - Savings Tracker'!AB518</f>
        <v>0</v>
      </c>
      <c r="AB476">
        <f>'5a - Savings Tracker'!AC518</f>
        <v>0</v>
      </c>
      <c r="AC476">
        <f>'5a - Savings Tracker'!AD518</f>
        <v>0</v>
      </c>
      <c r="AD476" t="str">
        <f>'5a - Savings Tracker'!AE518</f>
        <v/>
      </c>
      <c r="AE476" t="str">
        <f>'5a - Savings Tracker'!AF518</f>
        <v/>
      </c>
      <c r="AF476" t="str">
        <f>'5a - Savings Tracker'!AG518</f>
        <v/>
      </c>
      <c r="AG476" t="str">
        <f>'5a - Savings Tracker'!AH518</f>
        <v/>
      </c>
      <c r="AH476" t="str">
        <f>'5a - Savings Tracker'!AI518</f>
        <v/>
      </c>
      <c r="AI476" t="str">
        <f>'5a - Savings Tracker'!AJ518</f>
        <v/>
      </c>
      <c r="AJ476" t="str">
        <f>'5a - Savings Tracker'!AK518</f>
        <v/>
      </c>
      <c r="AK476" t="str">
        <f>'5a - Savings Tracker'!AL518</f>
        <v/>
      </c>
    </row>
    <row r="477" spans="1:37">
      <c r="A477">
        <f>'5a - Savings Tracker'!A519</f>
        <v>476</v>
      </c>
      <c r="B477" t="str">
        <f>'5a - Savings Tracker'!B519</f>
        <v>Swansea Bay UHB</v>
      </c>
      <c r="C477">
        <f>'5a - Savings Tracker'!C519</f>
        <v>0</v>
      </c>
      <c r="D477">
        <f>'5a - Savings Tracker'!D519</f>
        <v>0</v>
      </c>
      <c r="E477">
        <f>'5a - Savings Tracker'!E519</f>
        <v>0</v>
      </c>
      <c r="F477">
        <f>'5a - Savings Tracker'!F519</f>
        <v>0</v>
      </c>
      <c r="G477">
        <f>'5a - Savings Tracker'!G519</f>
        <v>0</v>
      </c>
      <c r="H477">
        <f>'5a - Savings Tracker'!H519</f>
        <v>0</v>
      </c>
      <c r="I477">
        <f>'5a - Savings Tracker'!J519</f>
        <v>0</v>
      </c>
      <c r="J477">
        <f>'5a - Savings Tracker'!K519</f>
        <v>0</v>
      </c>
      <c r="K477">
        <f>'5a - Savings Tracker'!L519</f>
        <v>0</v>
      </c>
      <c r="L477">
        <f>'5a - Savings Tracker'!M519</f>
        <v>0</v>
      </c>
      <c r="M477">
        <f>'5a - Savings Tracker'!N519</f>
        <v>0</v>
      </c>
      <c r="N477">
        <f>'5a - Savings Tracker'!O519</f>
        <v>0</v>
      </c>
      <c r="O477">
        <f>'5a - Savings Tracker'!P519</f>
        <v>0</v>
      </c>
      <c r="P477">
        <f>'5a - Savings Tracker'!Q519</f>
        <v>0</v>
      </c>
      <c r="Q477">
        <f>'5a - Savings Tracker'!R519</f>
        <v>0</v>
      </c>
      <c r="R477">
        <f>'5a - Savings Tracker'!S519</f>
        <v>0</v>
      </c>
      <c r="S477">
        <f>'5a - Savings Tracker'!T519</f>
        <v>0</v>
      </c>
      <c r="T477">
        <f>'5a - Savings Tracker'!U519</f>
        <v>0</v>
      </c>
      <c r="U477">
        <f>'5a - Savings Tracker'!V519</f>
        <v>0</v>
      </c>
      <c r="V477">
        <f>'5a - Savings Tracker'!W519</f>
        <v>0</v>
      </c>
      <c r="W477">
        <f>'5a - Savings Tracker'!X519</f>
        <v>0</v>
      </c>
      <c r="X477">
        <f>'5a - Savings Tracker'!Y519</f>
        <v>0</v>
      </c>
      <c r="Y477">
        <f>'5a - Savings Tracker'!Z519</f>
        <v>0</v>
      </c>
      <c r="Z477">
        <f>'5a - Savings Tracker'!AA519</f>
        <v>0</v>
      </c>
      <c r="AA477">
        <f>'5a - Savings Tracker'!AB519</f>
        <v>0</v>
      </c>
      <c r="AB477">
        <f>'5a - Savings Tracker'!AC519</f>
        <v>0</v>
      </c>
      <c r="AC477">
        <f>'5a - Savings Tracker'!AD519</f>
        <v>0</v>
      </c>
      <c r="AD477" t="str">
        <f>'5a - Savings Tracker'!AE519</f>
        <v/>
      </c>
      <c r="AE477" t="str">
        <f>'5a - Savings Tracker'!AF519</f>
        <v/>
      </c>
      <c r="AF477" t="str">
        <f>'5a - Savings Tracker'!AG519</f>
        <v/>
      </c>
      <c r="AG477" t="str">
        <f>'5a - Savings Tracker'!AH519</f>
        <v/>
      </c>
      <c r="AH477" t="str">
        <f>'5a - Savings Tracker'!AI519</f>
        <v/>
      </c>
      <c r="AI477" t="str">
        <f>'5a - Savings Tracker'!AJ519</f>
        <v/>
      </c>
      <c r="AJ477" t="str">
        <f>'5a - Savings Tracker'!AK519</f>
        <v/>
      </c>
      <c r="AK477" t="str">
        <f>'5a - Savings Tracker'!AL519</f>
        <v/>
      </c>
    </row>
    <row r="478" spans="1:37">
      <c r="A478">
        <f>'5a - Savings Tracker'!A520</f>
        <v>477</v>
      </c>
      <c r="B478" t="str">
        <f>'5a - Savings Tracker'!B520</f>
        <v>Swansea Bay UHB</v>
      </c>
      <c r="C478">
        <f>'5a - Savings Tracker'!C520</f>
        <v>0</v>
      </c>
      <c r="D478">
        <f>'5a - Savings Tracker'!D520</f>
        <v>0</v>
      </c>
      <c r="E478">
        <f>'5a - Savings Tracker'!E520</f>
        <v>0</v>
      </c>
      <c r="F478">
        <f>'5a - Savings Tracker'!F520</f>
        <v>0</v>
      </c>
      <c r="G478">
        <f>'5a - Savings Tracker'!G520</f>
        <v>0</v>
      </c>
      <c r="H478">
        <f>'5a - Savings Tracker'!H520</f>
        <v>0</v>
      </c>
      <c r="I478">
        <f>'5a - Savings Tracker'!J520</f>
        <v>0</v>
      </c>
      <c r="J478">
        <f>'5a - Savings Tracker'!K520</f>
        <v>0</v>
      </c>
      <c r="K478">
        <f>'5a - Savings Tracker'!L520</f>
        <v>0</v>
      </c>
      <c r="L478">
        <f>'5a - Savings Tracker'!M520</f>
        <v>0</v>
      </c>
      <c r="M478">
        <f>'5a - Savings Tracker'!N520</f>
        <v>0</v>
      </c>
      <c r="N478">
        <f>'5a - Savings Tracker'!O520</f>
        <v>0</v>
      </c>
      <c r="O478">
        <f>'5a - Savings Tracker'!P520</f>
        <v>0</v>
      </c>
      <c r="P478">
        <f>'5a - Savings Tracker'!Q520</f>
        <v>0</v>
      </c>
      <c r="Q478">
        <f>'5a - Savings Tracker'!R520</f>
        <v>0</v>
      </c>
      <c r="R478">
        <f>'5a - Savings Tracker'!S520</f>
        <v>0</v>
      </c>
      <c r="S478">
        <f>'5a - Savings Tracker'!T520</f>
        <v>0</v>
      </c>
      <c r="T478">
        <f>'5a - Savings Tracker'!U520</f>
        <v>0</v>
      </c>
      <c r="U478">
        <f>'5a - Savings Tracker'!V520</f>
        <v>0</v>
      </c>
      <c r="V478">
        <f>'5a - Savings Tracker'!W520</f>
        <v>0</v>
      </c>
      <c r="W478">
        <f>'5a - Savings Tracker'!X520</f>
        <v>0</v>
      </c>
      <c r="X478">
        <f>'5a - Savings Tracker'!Y520</f>
        <v>0</v>
      </c>
      <c r="Y478">
        <f>'5a - Savings Tracker'!Z520</f>
        <v>0</v>
      </c>
      <c r="Z478">
        <f>'5a - Savings Tracker'!AA520</f>
        <v>0</v>
      </c>
      <c r="AA478">
        <f>'5a - Savings Tracker'!AB520</f>
        <v>0</v>
      </c>
      <c r="AB478">
        <f>'5a - Savings Tracker'!AC520</f>
        <v>0</v>
      </c>
      <c r="AC478">
        <f>'5a - Savings Tracker'!AD520</f>
        <v>0</v>
      </c>
      <c r="AD478" t="str">
        <f>'5a - Savings Tracker'!AE520</f>
        <v/>
      </c>
      <c r="AE478" t="str">
        <f>'5a - Savings Tracker'!AF520</f>
        <v/>
      </c>
      <c r="AF478" t="str">
        <f>'5a - Savings Tracker'!AG520</f>
        <v/>
      </c>
      <c r="AG478" t="str">
        <f>'5a - Savings Tracker'!AH520</f>
        <v/>
      </c>
      <c r="AH478" t="str">
        <f>'5a - Savings Tracker'!AI520</f>
        <v/>
      </c>
      <c r="AI478" t="str">
        <f>'5a - Savings Tracker'!AJ520</f>
        <v/>
      </c>
      <c r="AJ478" t="str">
        <f>'5a - Savings Tracker'!AK520</f>
        <v/>
      </c>
      <c r="AK478" t="str">
        <f>'5a - Savings Tracker'!AL520</f>
        <v/>
      </c>
    </row>
    <row r="479" spans="1:37">
      <c r="A479">
        <f>'5a - Savings Tracker'!A521</f>
        <v>478</v>
      </c>
      <c r="B479" t="str">
        <f>'5a - Savings Tracker'!B521</f>
        <v>Swansea Bay UHB</v>
      </c>
      <c r="C479">
        <f>'5a - Savings Tracker'!C521</f>
        <v>0</v>
      </c>
      <c r="D479">
        <f>'5a - Savings Tracker'!D521</f>
        <v>0</v>
      </c>
      <c r="E479">
        <f>'5a - Savings Tracker'!E521</f>
        <v>0</v>
      </c>
      <c r="F479">
        <f>'5a - Savings Tracker'!F521</f>
        <v>0</v>
      </c>
      <c r="G479">
        <f>'5a - Savings Tracker'!G521</f>
        <v>0</v>
      </c>
      <c r="H479">
        <f>'5a - Savings Tracker'!H521</f>
        <v>0</v>
      </c>
      <c r="I479">
        <f>'5a - Savings Tracker'!J521</f>
        <v>0</v>
      </c>
      <c r="J479">
        <f>'5a - Savings Tracker'!K521</f>
        <v>0</v>
      </c>
      <c r="K479">
        <f>'5a - Savings Tracker'!L521</f>
        <v>0</v>
      </c>
      <c r="L479">
        <f>'5a - Savings Tracker'!M521</f>
        <v>0</v>
      </c>
      <c r="M479">
        <f>'5a - Savings Tracker'!N521</f>
        <v>0</v>
      </c>
      <c r="N479">
        <f>'5a - Savings Tracker'!O521</f>
        <v>0</v>
      </c>
      <c r="O479">
        <f>'5a - Savings Tracker'!P521</f>
        <v>0</v>
      </c>
      <c r="P479">
        <f>'5a - Savings Tracker'!Q521</f>
        <v>0</v>
      </c>
      <c r="Q479">
        <f>'5a - Savings Tracker'!R521</f>
        <v>0</v>
      </c>
      <c r="R479">
        <f>'5a - Savings Tracker'!S521</f>
        <v>0</v>
      </c>
      <c r="S479">
        <f>'5a - Savings Tracker'!T521</f>
        <v>0</v>
      </c>
      <c r="T479">
        <f>'5a - Savings Tracker'!U521</f>
        <v>0</v>
      </c>
      <c r="U479">
        <f>'5a - Savings Tracker'!V521</f>
        <v>0</v>
      </c>
      <c r="V479">
        <f>'5a - Savings Tracker'!W521</f>
        <v>0</v>
      </c>
      <c r="W479">
        <f>'5a - Savings Tracker'!X521</f>
        <v>0</v>
      </c>
      <c r="X479">
        <f>'5a - Savings Tracker'!Y521</f>
        <v>0</v>
      </c>
      <c r="Y479">
        <f>'5a - Savings Tracker'!Z521</f>
        <v>0</v>
      </c>
      <c r="Z479">
        <f>'5a - Savings Tracker'!AA521</f>
        <v>0</v>
      </c>
      <c r="AA479">
        <f>'5a - Savings Tracker'!AB521</f>
        <v>0</v>
      </c>
      <c r="AB479">
        <f>'5a - Savings Tracker'!AC521</f>
        <v>0</v>
      </c>
      <c r="AC479">
        <f>'5a - Savings Tracker'!AD521</f>
        <v>0</v>
      </c>
      <c r="AD479" t="str">
        <f>'5a - Savings Tracker'!AE521</f>
        <v/>
      </c>
      <c r="AE479" t="str">
        <f>'5a - Savings Tracker'!AF521</f>
        <v/>
      </c>
      <c r="AF479" t="str">
        <f>'5a - Savings Tracker'!AG521</f>
        <v/>
      </c>
      <c r="AG479" t="str">
        <f>'5a - Savings Tracker'!AH521</f>
        <v/>
      </c>
      <c r="AH479" t="str">
        <f>'5a - Savings Tracker'!AI521</f>
        <v/>
      </c>
      <c r="AI479" t="str">
        <f>'5a - Savings Tracker'!AJ521</f>
        <v/>
      </c>
      <c r="AJ479" t="str">
        <f>'5a - Savings Tracker'!AK521</f>
        <v/>
      </c>
      <c r="AK479" t="str">
        <f>'5a - Savings Tracker'!AL521</f>
        <v/>
      </c>
    </row>
    <row r="480" spans="1:37">
      <c r="A480">
        <f>'5a - Savings Tracker'!A522</f>
        <v>479</v>
      </c>
      <c r="B480" t="str">
        <f>'5a - Savings Tracker'!B522</f>
        <v>Swansea Bay UHB</v>
      </c>
      <c r="C480">
        <f>'5a - Savings Tracker'!C522</f>
        <v>0</v>
      </c>
      <c r="D480">
        <f>'5a - Savings Tracker'!D522</f>
        <v>0</v>
      </c>
      <c r="E480">
        <f>'5a - Savings Tracker'!E522</f>
        <v>0</v>
      </c>
      <c r="F480">
        <f>'5a - Savings Tracker'!F522</f>
        <v>0</v>
      </c>
      <c r="G480">
        <f>'5a - Savings Tracker'!G522</f>
        <v>0</v>
      </c>
      <c r="H480">
        <f>'5a - Savings Tracker'!H522</f>
        <v>0</v>
      </c>
      <c r="I480">
        <f>'5a - Savings Tracker'!J522</f>
        <v>0</v>
      </c>
      <c r="J480">
        <f>'5a - Savings Tracker'!K522</f>
        <v>0</v>
      </c>
      <c r="K480">
        <f>'5a - Savings Tracker'!L522</f>
        <v>0</v>
      </c>
      <c r="L480">
        <f>'5a - Savings Tracker'!M522</f>
        <v>0</v>
      </c>
      <c r="M480">
        <f>'5a - Savings Tracker'!N522</f>
        <v>0</v>
      </c>
      <c r="N480">
        <f>'5a - Savings Tracker'!O522</f>
        <v>0</v>
      </c>
      <c r="O480">
        <f>'5a - Savings Tracker'!P522</f>
        <v>0</v>
      </c>
      <c r="P480">
        <f>'5a - Savings Tracker'!Q522</f>
        <v>0</v>
      </c>
      <c r="Q480">
        <f>'5a - Savings Tracker'!R522</f>
        <v>0</v>
      </c>
      <c r="R480">
        <f>'5a - Savings Tracker'!S522</f>
        <v>0</v>
      </c>
      <c r="S480">
        <f>'5a - Savings Tracker'!T522</f>
        <v>0</v>
      </c>
      <c r="T480">
        <f>'5a - Savings Tracker'!U522</f>
        <v>0</v>
      </c>
      <c r="U480">
        <f>'5a - Savings Tracker'!V522</f>
        <v>0</v>
      </c>
      <c r="V480">
        <f>'5a - Savings Tracker'!W522</f>
        <v>0</v>
      </c>
      <c r="W480">
        <f>'5a - Savings Tracker'!X522</f>
        <v>0</v>
      </c>
      <c r="X480">
        <f>'5a - Savings Tracker'!Y522</f>
        <v>0</v>
      </c>
      <c r="Y480">
        <f>'5a - Savings Tracker'!Z522</f>
        <v>0</v>
      </c>
      <c r="Z480">
        <f>'5a - Savings Tracker'!AA522</f>
        <v>0</v>
      </c>
      <c r="AA480">
        <f>'5a - Savings Tracker'!AB522</f>
        <v>0</v>
      </c>
      <c r="AB480">
        <f>'5a - Savings Tracker'!AC522</f>
        <v>0</v>
      </c>
      <c r="AC480">
        <f>'5a - Savings Tracker'!AD522</f>
        <v>0</v>
      </c>
      <c r="AD480" t="str">
        <f>'5a - Savings Tracker'!AE522</f>
        <v/>
      </c>
      <c r="AE480" t="str">
        <f>'5a - Savings Tracker'!AF522</f>
        <v/>
      </c>
      <c r="AF480" t="str">
        <f>'5a - Savings Tracker'!AG522</f>
        <v/>
      </c>
      <c r="AG480" t="str">
        <f>'5a - Savings Tracker'!AH522</f>
        <v/>
      </c>
      <c r="AH480" t="str">
        <f>'5a - Savings Tracker'!AI522</f>
        <v/>
      </c>
      <c r="AI480" t="str">
        <f>'5a - Savings Tracker'!AJ522</f>
        <v/>
      </c>
      <c r="AJ480" t="str">
        <f>'5a - Savings Tracker'!AK522</f>
        <v/>
      </c>
      <c r="AK480" t="str">
        <f>'5a - Savings Tracker'!AL522</f>
        <v/>
      </c>
    </row>
    <row r="481" spans="1:37">
      <c r="A481">
        <f>'5a - Savings Tracker'!A523</f>
        <v>480</v>
      </c>
      <c r="B481" t="str">
        <f>'5a - Savings Tracker'!B523</f>
        <v>Swansea Bay UHB</v>
      </c>
      <c r="C481">
        <f>'5a - Savings Tracker'!C523</f>
        <v>0</v>
      </c>
      <c r="D481">
        <f>'5a - Savings Tracker'!D523</f>
        <v>0</v>
      </c>
      <c r="E481">
        <f>'5a - Savings Tracker'!E523</f>
        <v>0</v>
      </c>
      <c r="F481">
        <f>'5a - Savings Tracker'!F523</f>
        <v>0</v>
      </c>
      <c r="G481">
        <f>'5a - Savings Tracker'!G523</f>
        <v>0</v>
      </c>
      <c r="H481">
        <f>'5a - Savings Tracker'!H523</f>
        <v>0</v>
      </c>
      <c r="I481">
        <f>'5a - Savings Tracker'!J523</f>
        <v>0</v>
      </c>
      <c r="J481">
        <f>'5a - Savings Tracker'!K523</f>
        <v>0</v>
      </c>
      <c r="K481">
        <f>'5a - Savings Tracker'!L523</f>
        <v>0</v>
      </c>
      <c r="L481">
        <f>'5a - Savings Tracker'!M523</f>
        <v>0</v>
      </c>
      <c r="M481">
        <f>'5a - Savings Tracker'!N523</f>
        <v>0</v>
      </c>
      <c r="N481">
        <f>'5a - Savings Tracker'!O523</f>
        <v>0</v>
      </c>
      <c r="O481">
        <f>'5a - Savings Tracker'!P523</f>
        <v>0</v>
      </c>
      <c r="P481">
        <f>'5a - Savings Tracker'!Q523</f>
        <v>0</v>
      </c>
      <c r="Q481">
        <f>'5a - Savings Tracker'!R523</f>
        <v>0</v>
      </c>
      <c r="R481">
        <f>'5a - Savings Tracker'!S523</f>
        <v>0</v>
      </c>
      <c r="S481">
        <f>'5a - Savings Tracker'!T523</f>
        <v>0</v>
      </c>
      <c r="T481">
        <f>'5a - Savings Tracker'!U523</f>
        <v>0</v>
      </c>
      <c r="U481">
        <f>'5a - Savings Tracker'!V523</f>
        <v>0</v>
      </c>
      <c r="V481">
        <f>'5a - Savings Tracker'!W523</f>
        <v>0</v>
      </c>
      <c r="W481">
        <f>'5a - Savings Tracker'!X523</f>
        <v>0</v>
      </c>
      <c r="X481">
        <f>'5a - Savings Tracker'!Y523</f>
        <v>0</v>
      </c>
      <c r="Y481">
        <f>'5a - Savings Tracker'!Z523</f>
        <v>0</v>
      </c>
      <c r="Z481">
        <f>'5a - Savings Tracker'!AA523</f>
        <v>0</v>
      </c>
      <c r="AA481">
        <f>'5a - Savings Tracker'!AB523</f>
        <v>0</v>
      </c>
      <c r="AB481">
        <f>'5a - Savings Tracker'!AC523</f>
        <v>0</v>
      </c>
      <c r="AC481">
        <f>'5a - Savings Tracker'!AD523</f>
        <v>0</v>
      </c>
      <c r="AD481" t="str">
        <f>'5a - Savings Tracker'!AE523</f>
        <v/>
      </c>
      <c r="AE481" t="str">
        <f>'5a - Savings Tracker'!AF523</f>
        <v/>
      </c>
      <c r="AF481" t="str">
        <f>'5a - Savings Tracker'!AG523</f>
        <v/>
      </c>
      <c r="AG481" t="str">
        <f>'5a - Savings Tracker'!AH523</f>
        <v/>
      </c>
      <c r="AH481" t="str">
        <f>'5a - Savings Tracker'!AI523</f>
        <v/>
      </c>
      <c r="AI481" t="str">
        <f>'5a - Savings Tracker'!AJ523</f>
        <v/>
      </c>
      <c r="AJ481" t="str">
        <f>'5a - Savings Tracker'!AK523</f>
        <v/>
      </c>
      <c r="AK481" t="str">
        <f>'5a - Savings Tracker'!AL523</f>
        <v/>
      </c>
    </row>
    <row r="482" spans="1:37">
      <c r="A482">
        <f>'5a - Savings Tracker'!A524</f>
        <v>481</v>
      </c>
      <c r="B482" t="str">
        <f>'5a - Savings Tracker'!B524</f>
        <v>Swansea Bay UHB</v>
      </c>
      <c r="C482">
        <f>'5a - Savings Tracker'!C524</f>
        <v>0</v>
      </c>
      <c r="D482">
        <f>'5a - Savings Tracker'!D524</f>
        <v>0</v>
      </c>
      <c r="E482">
        <f>'5a - Savings Tracker'!E524</f>
        <v>0</v>
      </c>
      <c r="F482">
        <f>'5a - Savings Tracker'!F524</f>
        <v>0</v>
      </c>
      <c r="G482">
        <f>'5a - Savings Tracker'!G524</f>
        <v>0</v>
      </c>
      <c r="H482">
        <f>'5a - Savings Tracker'!H524</f>
        <v>0</v>
      </c>
      <c r="I482">
        <f>'5a - Savings Tracker'!J524</f>
        <v>0</v>
      </c>
      <c r="J482">
        <f>'5a - Savings Tracker'!K524</f>
        <v>0</v>
      </c>
      <c r="K482">
        <f>'5a - Savings Tracker'!L524</f>
        <v>0</v>
      </c>
      <c r="L482">
        <f>'5a - Savings Tracker'!M524</f>
        <v>0</v>
      </c>
      <c r="M482">
        <f>'5a - Savings Tracker'!N524</f>
        <v>0</v>
      </c>
      <c r="N482">
        <f>'5a - Savings Tracker'!O524</f>
        <v>0</v>
      </c>
      <c r="O482">
        <f>'5a - Savings Tracker'!P524</f>
        <v>0</v>
      </c>
      <c r="P482">
        <f>'5a - Savings Tracker'!Q524</f>
        <v>0</v>
      </c>
      <c r="Q482">
        <f>'5a - Savings Tracker'!R524</f>
        <v>0</v>
      </c>
      <c r="R482">
        <f>'5a - Savings Tracker'!S524</f>
        <v>0</v>
      </c>
      <c r="S482">
        <f>'5a - Savings Tracker'!T524</f>
        <v>0</v>
      </c>
      <c r="T482">
        <f>'5a - Savings Tracker'!U524</f>
        <v>0</v>
      </c>
      <c r="U482">
        <f>'5a - Savings Tracker'!V524</f>
        <v>0</v>
      </c>
      <c r="V482">
        <f>'5a - Savings Tracker'!W524</f>
        <v>0</v>
      </c>
      <c r="W482">
        <f>'5a - Savings Tracker'!X524</f>
        <v>0</v>
      </c>
      <c r="X482">
        <f>'5a - Savings Tracker'!Y524</f>
        <v>0</v>
      </c>
      <c r="Y482">
        <f>'5a - Savings Tracker'!Z524</f>
        <v>0</v>
      </c>
      <c r="Z482">
        <f>'5a - Savings Tracker'!AA524</f>
        <v>0</v>
      </c>
      <c r="AA482">
        <f>'5a - Savings Tracker'!AB524</f>
        <v>0</v>
      </c>
      <c r="AB482">
        <f>'5a - Savings Tracker'!AC524</f>
        <v>0</v>
      </c>
      <c r="AC482">
        <f>'5a - Savings Tracker'!AD524</f>
        <v>0</v>
      </c>
      <c r="AD482" t="str">
        <f>'5a - Savings Tracker'!AE524</f>
        <v/>
      </c>
      <c r="AE482" t="str">
        <f>'5a - Savings Tracker'!AF524</f>
        <v/>
      </c>
      <c r="AF482" t="str">
        <f>'5a - Savings Tracker'!AG524</f>
        <v/>
      </c>
      <c r="AG482" t="str">
        <f>'5a - Savings Tracker'!AH524</f>
        <v/>
      </c>
      <c r="AH482" t="str">
        <f>'5a - Savings Tracker'!AI524</f>
        <v/>
      </c>
      <c r="AI482" t="str">
        <f>'5a - Savings Tracker'!AJ524</f>
        <v/>
      </c>
      <c r="AJ482" t="str">
        <f>'5a - Savings Tracker'!AK524</f>
        <v/>
      </c>
      <c r="AK482" t="str">
        <f>'5a - Savings Tracker'!AL524</f>
        <v/>
      </c>
    </row>
    <row r="483" spans="1:37">
      <c r="A483">
        <f>'5a - Savings Tracker'!A525</f>
        <v>482</v>
      </c>
      <c r="B483" t="str">
        <f>'5a - Savings Tracker'!B525</f>
        <v>Swansea Bay UHB</v>
      </c>
      <c r="C483">
        <f>'5a - Savings Tracker'!C525</f>
        <v>0</v>
      </c>
      <c r="D483">
        <f>'5a - Savings Tracker'!D525</f>
        <v>0</v>
      </c>
      <c r="E483">
        <f>'5a - Savings Tracker'!E525</f>
        <v>0</v>
      </c>
      <c r="F483">
        <f>'5a - Savings Tracker'!F525</f>
        <v>0</v>
      </c>
      <c r="G483">
        <f>'5a - Savings Tracker'!G525</f>
        <v>0</v>
      </c>
      <c r="H483">
        <f>'5a - Savings Tracker'!H525</f>
        <v>0</v>
      </c>
      <c r="I483">
        <f>'5a - Savings Tracker'!J525</f>
        <v>0</v>
      </c>
      <c r="J483">
        <f>'5a - Savings Tracker'!K525</f>
        <v>0</v>
      </c>
      <c r="K483">
        <f>'5a - Savings Tracker'!L525</f>
        <v>0</v>
      </c>
      <c r="L483">
        <f>'5a - Savings Tracker'!M525</f>
        <v>0</v>
      </c>
      <c r="M483">
        <f>'5a - Savings Tracker'!N525</f>
        <v>0</v>
      </c>
      <c r="N483">
        <f>'5a - Savings Tracker'!O525</f>
        <v>0</v>
      </c>
      <c r="O483">
        <f>'5a - Savings Tracker'!P525</f>
        <v>0</v>
      </c>
      <c r="P483">
        <f>'5a - Savings Tracker'!Q525</f>
        <v>0</v>
      </c>
      <c r="Q483">
        <f>'5a - Savings Tracker'!R525</f>
        <v>0</v>
      </c>
      <c r="R483">
        <f>'5a - Savings Tracker'!S525</f>
        <v>0</v>
      </c>
      <c r="S483">
        <f>'5a - Savings Tracker'!T525</f>
        <v>0</v>
      </c>
      <c r="T483">
        <f>'5a - Savings Tracker'!U525</f>
        <v>0</v>
      </c>
      <c r="U483">
        <f>'5a - Savings Tracker'!V525</f>
        <v>0</v>
      </c>
      <c r="V483">
        <f>'5a - Savings Tracker'!W525</f>
        <v>0</v>
      </c>
      <c r="W483">
        <f>'5a - Savings Tracker'!X525</f>
        <v>0</v>
      </c>
      <c r="X483">
        <f>'5a - Savings Tracker'!Y525</f>
        <v>0</v>
      </c>
      <c r="Y483">
        <f>'5a - Savings Tracker'!Z525</f>
        <v>0</v>
      </c>
      <c r="Z483">
        <f>'5a - Savings Tracker'!AA525</f>
        <v>0</v>
      </c>
      <c r="AA483">
        <f>'5a - Savings Tracker'!AB525</f>
        <v>0</v>
      </c>
      <c r="AB483">
        <f>'5a - Savings Tracker'!AC525</f>
        <v>0</v>
      </c>
      <c r="AC483">
        <f>'5a - Savings Tracker'!AD525</f>
        <v>0</v>
      </c>
      <c r="AD483" t="str">
        <f>'5a - Savings Tracker'!AE525</f>
        <v/>
      </c>
      <c r="AE483" t="str">
        <f>'5a - Savings Tracker'!AF525</f>
        <v/>
      </c>
      <c r="AF483" t="str">
        <f>'5a - Savings Tracker'!AG525</f>
        <v/>
      </c>
      <c r="AG483" t="str">
        <f>'5a - Savings Tracker'!AH525</f>
        <v/>
      </c>
      <c r="AH483" t="str">
        <f>'5a - Savings Tracker'!AI525</f>
        <v/>
      </c>
      <c r="AI483" t="str">
        <f>'5a - Savings Tracker'!AJ525</f>
        <v/>
      </c>
      <c r="AJ483" t="str">
        <f>'5a - Savings Tracker'!AK525</f>
        <v/>
      </c>
      <c r="AK483" t="str">
        <f>'5a - Savings Tracker'!AL525</f>
        <v/>
      </c>
    </row>
    <row r="484" spans="1:37">
      <c r="A484">
        <f>'5a - Savings Tracker'!A526</f>
        <v>483</v>
      </c>
      <c r="B484" t="str">
        <f>'5a - Savings Tracker'!B526</f>
        <v>Swansea Bay UHB</v>
      </c>
      <c r="C484">
        <f>'5a - Savings Tracker'!C526</f>
        <v>0</v>
      </c>
      <c r="D484">
        <f>'5a - Savings Tracker'!D526</f>
        <v>0</v>
      </c>
      <c r="E484">
        <f>'5a - Savings Tracker'!E526</f>
        <v>0</v>
      </c>
      <c r="F484">
        <f>'5a - Savings Tracker'!F526</f>
        <v>0</v>
      </c>
      <c r="G484">
        <f>'5a - Savings Tracker'!G526</f>
        <v>0</v>
      </c>
      <c r="H484">
        <f>'5a - Savings Tracker'!H526</f>
        <v>0</v>
      </c>
      <c r="I484">
        <f>'5a - Savings Tracker'!J526</f>
        <v>0</v>
      </c>
      <c r="J484">
        <f>'5a - Savings Tracker'!K526</f>
        <v>0</v>
      </c>
      <c r="K484">
        <f>'5a - Savings Tracker'!L526</f>
        <v>0</v>
      </c>
      <c r="L484">
        <f>'5a - Savings Tracker'!M526</f>
        <v>0</v>
      </c>
      <c r="M484">
        <f>'5a - Savings Tracker'!N526</f>
        <v>0</v>
      </c>
      <c r="N484">
        <f>'5a - Savings Tracker'!O526</f>
        <v>0</v>
      </c>
      <c r="O484">
        <f>'5a - Savings Tracker'!P526</f>
        <v>0</v>
      </c>
      <c r="P484">
        <f>'5a - Savings Tracker'!Q526</f>
        <v>0</v>
      </c>
      <c r="Q484">
        <f>'5a - Savings Tracker'!R526</f>
        <v>0</v>
      </c>
      <c r="R484">
        <f>'5a - Savings Tracker'!S526</f>
        <v>0</v>
      </c>
      <c r="S484">
        <f>'5a - Savings Tracker'!T526</f>
        <v>0</v>
      </c>
      <c r="T484">
        <f>'5a - Savings Tracker'!U526</f>
        <v>0</v>
      </c>
      <c r="U484">
        <f>'5a - Savings Tracker'!V526</f>
        <v>0</v>
      </c>
      <c r="V484">
        <f>'5a - Savings Tracker'!W526</f>
        <v>0</v>
      </c>
      <c r="W484">
        <f>'5a - Savings Tracker'!X526</f>
        <v>0</v>
      </c>
      <c r="X484">
        <f>'5a - Savings Tracker'!Y526</f>
        <v>0</v>
      </c>
      <c r="Y484">
        <f>'5a - Savings Tracker'!Z526</f>
        <v>0</v>
      </c>
      <c r="Z484">
        <f>'5a - Savings Tracker'!AA526</f>
        <v>0</v>
      </c>
      <c r="AA484">
        <f>'5a - Savings Tracker'!AB526</f>
        <v>0</v>
      </c>
      <c r="AB484">
        <f>'5a - Savings Tracker'!AC526</f>
        <v>0</v>
      </c>
      <c r="AC484">
        <f>'5a - Savings Tracker'!AD526</f>
        <v>0</v>
      </c>
      <c r="AD484" t="str">
        <f>'5a - Savings Tracker'!AE526</f>
        <v/>
      </c>
      <c r="AE484" t="str">
        <f>'5a - Savings Tracker'!AF526</f>
        <v/>
      </c>
      <c r="AF484" t="str">
        <f>'5a - Savings Tracker'!AG526</f>
        <v/>
      </c>
      <c r="AG484" t="str">
        <f>'5a - Savings Tracker'!AH526</f>
        <v/>
      </c>
      <c r="AH484" t="str">
        <f>'5a - Savings Tracker'!AI526</f>
        <v/>
      </c>
      <c r="AI484" t="str">
        <f>'5a - Savings Tracker'!AJ526</f>
        <v/>
      </c>
      <c r="AJ484" t="str">
        <f>'5a - Savings Tracker'!AK526</f>
        <v/>
      </c>
      <c r="AK484" t="str">
        <f>'5a - Savings Tracker'!AL526</f>
        <v/>
      </c>
    </row>
    <row r="485" spans="1:37">
      <c r="A485">
        <f>'5a - Savings Tracker'!A527</f>
        <v>484</v>
      </c>
      <c r="B485" t="str">
        <f>'5a - Savings Tracker'!B527</f>
        <v>Swansea Bay UHB</v>
      </c>
      <c r="C485">
        <f>'5a - Savings Tracker'!C527</f>
        <v>0</v>
      </c>
      <c r="D485">
        <f>'5a - Savings Tracker'!D527</f>
        <v>0</v>
      </c>
      <c r="E485">
        <f>'5a - Savings Tracker'!E527</f>
        <v>0</v>
      </c>
      <c r="F485">
        <f>'5a - Savings Tracker'!F527</f>
        <v>0</v>
      </c>
      <c r="G485">
        <f>'5a - Savings Tracker'!G527</f>
        <v>0</v>
      </c>
      <c r="H485">
        <f>'5a - Savings Tracker'!H527</f>
        <v>0</v>
      </c>
      <c r="I485">
        <f>'5a - Savings Tracker'!J527</f>
        <v>0</v>
      </c>
      <c r="J485">
        <f>'5a - Savings Tracker'!K527</f>
        <v>0</v>
      </c>
      <c r="K485">
        <f>'5a - Savings Tracker'!L527</f>
        <v>0</v>
      </c>
      <c r="L485">
        <f>'5a - Savings Tracker'!M527</f>
        <v>0</v>
      </c>
      <c r="M485">
        <f>'5a - Savings Tracker'!N527</f>
        <v>0</v>
      </c>
      <c r="N485">
        <f>'5a - Savings Tracker'!O527</f>
        <v>0</v>
      </c>
      <c r="O485">
        <f>'5a - Savings Tracker'!P527</f>
        <v>0</v>
      </c>
      <c r="P485">
        <f>'5a - Savings Tracker'!Q527</f>
        <v>0</v>
      </c>
      <c r="Q485">
        <f>'5a - Savings Tracker'!R527</f>
        <v>0</v>
      </c>
      <c r="R485">
        <f>'5a - Savings Tracker'!S527</f>
        <v>0</v>
      </c>
      <c r="S485">
        <f>'5a - Savings Tracker'!T527</f>
        <v>0</v>
      </c>
      <c r="T485">
        <f>'5a - Savings Tracker'!U527</f>
        <v>0</v>
      </c>
      <c r="U485">
        <f>'5a - Savings Tracker'!V527</f>
        <v>0</v>
      </c>
      <c r="V485">
        <f>'5a - Savings Tracker'!W527</f>
        <v>0</v>
      </c>
      <c r="W485">
        <f>'5a - Savings Tracker'!X527</f>
        <v>0</v>
      </c>
      <c r="X485">
        <f>'5a - Savings Tracker'!Y527</f>
        <v>0</v>
      </c>
      <c r="Y485">
        <f>'5a - Savings Tracker'!Z527</f>
        <v>0</v>
      </c>
      <c r="Z485">
        <f>'5a - Savings Tracker'!AA527</f>
        <v>0</v>
      </c>
      <c r="AA485">
        <f>'5a - Savings Tracker'!AB527</f>
        <v>0</v>
      </c>
      <c r="AB485">
        <f>'5a - Savings Tracker'!AC527</f>
        <v>0</v>
      </c>
      <c r="AC485">
        <f>'5a - Savings Tracker'!AD527</f>
        <v>0</v>
      </c>
      <c r="AD485" t="str">
        <f>'5a - Savings Tracker'!AE527</f>
        <v/>
      </c>
      <c r="AE485" t="str">
        <f>'5a - Savings Tracker'!AF527</f>
        <v/>
      </c>
      <c r="AF485" t="str">
        <f>'5a - Savings Tracker'!AG527</f>
        <v/>
      </c>
      <c r="AG485" t="str">
        <f>'5a - Savings Tracker'!AH527</f>
        <v/>
      </c>
      <c r="AH485" t="str">
        <f>'5a - Savings Tracker'!AI527</f>
        <v/>
      </c>
      <c r="AI485" t="str">
        <f>'5a - Savings Tracker'!AJ527</f>
        <v/>
      </c>
      <c r="AJ485" t="str">
        <f>'5a - Savings Tracker'!AK527</f>
        <v/>
      </c>
      <c r="AK485" t="str">
        <f>'5a - Savings Tracker'!AL527</f>
        <v/>
      </c>
    </row>
    <row r="486" spans="1:37">
      <c r="A486">
        <f>'5a - Savings Tracker'!A528</f>
        <v>485</v>
      </c>
      <c r="B486" t="str">
        <f>'5a - Savings Tracker'!B528</f>
        <v>Swansea Bay UHB</v>
      </c>
      <c r="C486">
        <f>'5a - Savings Tracker'!C528</f>
        <v>0</v>
      </c>
      <c r="D486">
        <f>'5a - Savings Tracker'!D528</f>
        <v>0</v>
      </c>
      <c r="E486">
        <f>'5a - Savings Tracker'!E528</f>
        <v>0</v>
      </c>
      <c r="F486">
        <f>'5a - Savings Tracker'!F528</f>
        <v>0</v>
      </c>
      <c r="G486">
        <f>'5a - Savings Tracker'!G528</f>
        <v>0</v>
      </c>
      <c r="H486">
        <f>'5a - Savings Tracker'!H528</f>
        <v>0</v>
      </c>
      <c r="I486">
        <f>'5a - Savings Tracker'!J528</f>
        <v>0</v>
      </c>
      <c r="J486">
        <f>'5a - Savings Tracker'!K528</f>
        <v>0</v>
      </c>
      <c r="K486">
        <f>'5a - Savings Tracker'!L528</f>
        <v>0</v>
      </c>
      <c r="L486">
        <f>'5a - Savings Tracker'!M528</f>
        <v>0</v>
      </c>
      <c r="M486">
        <f>'5a - Savings Tracker'!N528</f>
        <v>0</v>
      </c>
      <c r="N486">
        <f>'5a - Savings Tracker'!O528</f>
        <v>0</v>
      </c>
      <c r="O486">
        <f>'5a - Savings Tracker'!P528</f>
        <v>0</v>
      </c>
      <c r="P486">
        <f>'5a - Savings Tracker'!Q528</f>
        <v>0</v>
      </c>
      <c r="Q486">
        <f>'5a - Savings Tracker'!R528</f>
        <v>0</v>
      </c>
      <c r="R486">
        <f>'5a - Savings Tracker'!S528</f>
        <v>0</v>
      </c>
      <c r="S486">
        <f>'5a - Savings Tracker'!T528</f>
        <v>0</v>
      </c>
      <c r="T486">
        <f>'5a - Savings Tracker'!U528</f>
        <v>0</v>
      </c>
      <c r="U486">
        <f>'5a - Savings Tracker'!V528</f>
        <v>0</v>
      </c>
      <c r="V486">
        <f>'5a - Savings Tracker'!W528</f>
        <v>0</v>
      </c>
      <c r="W486">
        <f>'5a - Savings Tracker'!X528</f>
        <v>0</v>
      </c>
      <c r="X486">
        <f>'5a - Savings Tracker'!Y528</f>
        <v>0</v>
      </c>
      <c r="Y486">
        <f>'5a - Savings Tracker'!Z528</f>
        <v>0</v>
      </c>
      <c r="Z486">
        <f>'5a - Savings Tracker'!AA528</f>
        <v>0</v>
      </c>
      <c r="AA486">
        <f>'5a - Savings Tracker'!AB528</f>
        <v>0</v>
      </c>
      <c r="AB486">
        <f>'5a - Savings Tracker'!AC528</f>
        <v>0</v>
      </c>
      <c r="AC486">
        <f>'5a - Savings Tracker'!AD528</f>
        <v>0</v>
      </c>
      <c r="AD486" t="str">
        <f>'5a - Savings Tracker'!AE528</f>
        <v/>
      </c>
      <c r="AE486" t="str">
        <f>'5a - Savings Tracker'!AF528</f>
        <v/>
      </c>
      <c r="AF486" t="str">
        <f>'5a - Savings Tracker'!AG528</f>
        <v/>
      </c>
      <c r="AG486" t="str">
        <f>'5a - Savings Tracker'!AH528</f>
        <v/>
      </c>
      <c r="AH486" t="str">
        <f>'5a - Savings Tracker'!AI528</f>
        <v/>
      </c>
      <c r="AI486" t="str">
        <f>'5a - Savings Tracker'!AJ528</f>
        <v/>
      </c>
      <c r="AJ486" t="str">
        <f>'5a - Savings Tracker'!AK528</f>
        <v/>
      </c>
      <c r="AK486" t="str">
        <f>'5a - Savings Tracker'!AL528</f>
        <v/>
      </c>
    </row>
    <row r="487" spans="1:37">
      <c r="A487">
        <f>'5a - Savings Tracker'!A529</f>
        <v>486</v>
      </c>
      <c r="B487" t="str">
        <f>'5a - Savings Tracker'!B529</f>
        <v>Swansea Bay UHB</v>
      </c>
      <c r="C487">
        <f>'5a - Savings Tracker'!C529</f>
        <v>0</v>
      </c>
      <c r="D487">
        <f>'5a - Savings Tracker'!D529</f>
        <v>0</v>
      </c>
      <c r="E487">
        <f>'5a - Savings Tracker'!E529</f>
        <v>0</v>
      </c>
      <c r="F487">
        <f>'5a - Savings Tracker'!F529</f>
        <v>0</v>
      </c>
      <c r="G487">
        <f>'5a - Savings Tracker'!G529</f>
        <v>0</v>
      </c>
      <c r="H487">
        <f>'5a - Savings Tracker'!H529</f>
        <v>0</v>
      </c>
      <c r="I487">
        <f>'5a - Savings Tracker'!J529</f>
        <v>0</v>
      </c>
      <c r="J487">
        <f>'5a - Savings Tracker'!K529</f>
        <v>0</v>
      </c>
      <c r="K487">
        <f>'5a - Savings Tracker'!L529</f>
        <v>0</v>
      </c>
      <c r="L487">
        <f>'5a - Savings Tracker'!M529</f>
        <v>0</v>
      </c>
      <c r="M487">
        <f>'5a - Savings Tracker'!N529</f>
        <v>0</v>
      </c>
      <c r="N487">
        <f>'5a - Savings Tracker'!O529</f>
        <v>0</v>
      </c>
      <c r="O487">
        <f>'5a - Savings Tracker'!P529</f>
        <v>0</v>
      </c>
      <c r="P487">
        <f>'5a - Savings Tracker'!Q529</f>
        <v>0</v>
      </c>
      <c r="Q487">
        <f>'5a - Savings Tracker'!R529</f>
        <v>0</v>
      </c>
      <c r="R487">
        <f>'5a - Savings Tracker'!S529</f>
        <v>0</v>
      </c>
      <c r="S487">
        <f>'5a - Savings Tracker'!T529</f>
        <v>0</v>
      </c>
      <c r="T487">
        <f>'5a - Savings Tracker'!U529</f>
        <v>0</v>
      </c>
      <c r="U487">
        <f>'5a - Savings Tracker'!V529</f>
        <v>0</v>
      </c>
      <c r="V487">
        <f>'5a - Savings Tracker'!W529</f>
        <v>0</v>
      </c>
      <c r="W487">
        <f>'5a - Savings Tracker'!X529</f>
        <v>0</v>
      </c>
      <c r="X487">
        <f>'5a - Savings Tracker'!Y529</f>
        <v>0</v>
      </c>
      <c r="Y487">
        <f>'5a - Savings Tracker'!Z529</f>
        <v>0</v>
      </c>
      <c r="Z487">
        <f>'5a - Savings Tracker'!AA529</f>
        <v>0</v>
      </c>
      <c r="AA487">
        <f>'5a - Savings Tracker'!AB529</f>
        <v>0</v>
      </c>
      <c r="AB487">
        <f>'5a - Savings Tracker'!AC529</f>
        <v>0</v>
      </c>
      <c r="AC487">
        <f>'5a - Savings Tracker'!AD529</f>
        <v>0</v>
      </c>
      <c r="AD487" t="str">
        <f>'5a - Savings Tracker'!AE529</f>
        <v/>
      </c>
      <c r="AE487" t="str">
        <f>'5a - Savings Tracker'!AF529</f>
        <v/>
      </c>
      <c r="AF487" t="str">
        <f>'5a - Savings Tracker'!AG529</f>
        <v/>
      </c>
      <c r="AG487" t="str">
        <f>'5a - Savings Tracker'!AH529</f>
        <v/>
      </c>
      <c r="AH487" t="str">
        <f>'5a - Savings Tracker'!AI529</f>
        <v/>
      </c>
      <c r="AI487" t="str">
        <f>'5a - Savings Tracker'!AJ529</f>
        <v/>
      </c>
      <c r="AJ487" t="str">
        <f>'5a - Savings Tracker'!AK529</f>
        <v/>
      </c>
      <c r="AK487" t="str">
        <f>'5a - Savings Tracker'!AL529</f>
        <v/>
      </c>
    </row>
    <row r="488" spans="1:37">
      <c r="A488">
        <f>'5a - Savings Tracker'!A530</f>
        <v>487</v>
      </c>
      <c r="B488" t="str">
        <f>'5a - Savings Tracker'!B530</f>
        <v>Swansea Bay UHB</v>
      </c>
      <c r="C488">
        <f>'5a - Savings Tracker'!C530</f>
        <v>0</v>
      </c>
      <c r="D488">
        <f>'5a - Savings Tracker'!D530</f>
        <v>0</v>
      </c>
      <c r="E488">
        <f>'5a - Savings Tracker'!E530</f>
        <v>0</v>
      </c>
      <c r="F488">
        <f>'5a - Savings Tracker'!F530</f>
        <v>0</v>
      </c>
      <c r="G488">
        <f>'5a - Savings Tracker'!G530</f>
        <v>0</v>
      </c>
      <c r="H488">
        <f>'5a - Savings Tracker'!H530</f>
        <v>0</v>
      </c>
      <c r="I488">
        <f>'5a - Savings Tracker'!J530</f>
        <v>0</v>
      </c>
      <c r="J488">
        <f>'5a - Savings Tracker'!K530</f>
        <v>0</v>
      </c>
      <c r="K488">
        <f>'5a - Savings Tracker'!L530</f>
        <v>0</v>
      </c>
      <c r="L488">
        <f>'5a - Savings Tracker'!M530</f>
        <v>0</v>
      </c>
      <c r="M488">
        <f>'5a - Savings Tracker'!N530</f>
        <v>0</v>
      </c>
      <c r="N488">
        <f>'5a - Savings Tracker'!O530</f>
        <v>0</v>
      </c>
      <c r="O488">
        <f>'5a - Savings Tracker'!P530</f>
        <v>0</v>
      </c>
      <c r="P488">
        <f>'5a - Savings Tracker'!Q530</f>
        <v>0</v>
      </c>
      <c r="Q488">
        <f>'5a - Savings Tracker'!R530</f>
        <v>0</v>
      </c>
      <c r="R488">
        <f>'5a - Savings Tracker'!S530</f>
        <v>0</v>
      </c>
      <c r="S488">
        <f>'5a - Savings Tracker'!T530</f>
        <v>0</v>
      </c>
      <c r="T488">
        <f>'5a - Savings Tracker'!U530</f>
        <v>0</v>
      </c>
      <c r="U488">
        <f>'5a - Savings Tracker'!V530</f>
        <v>0</v>
      </c>
      <c r="V488">
        <f>'5a - Savings Tracker'!W530</f>
        <v>0</v>
      </c>
      <c r="W488">
        <f>'5a - Savings Tracker'!X530</f>
        <v>0</v>
      </c>
      <c r="X488">
        <f>'5a - Savings Tracker'!Y530</f>
        <v>0</v>
      </c>
      <c r="Y488">
        <f>'5a - Savings Tracker'!Z530</f>
        <v>0</v>
      </c>
      <c r="Z488">
        <f>'5a - Savings Tracker'!AA530</f>
        <v>0</v>
      </c>
      <c r="AA488">
        <f>'5a - Savings Tracker'!AB530</f>
        <v>0</v>
      </c>
      <c r="AB488">
        <f>'5a - Savings Tracker'!AC530</f>
        <v>0</v>
      </c>
      <c r="AC488">
        <f>'5a - Savings Tracker'!AD530</f>
        <v>0</v>
      </c>
      <c r="AD488" t="str">
        <f>'5a - Savings Tracker'!AE530</f>
        <v/>
      </c>
      <c r="AE488" t="str">
        <f>'5a - Savings Tracker'!AF530</f>
        <v/>
      </c>
      <c r="AF488" t="str">
        <f>'5a - Savings Tracker'!AG530</f>
        <v/>
      </c>
      <c r="AG488" t="str">
        <f>'5a - Savings Tracker'!AH530</f>
        <v/>
      </c>
      <c r="AH488" t="str">
        <f>'5a - Savings Tracker'!AI530</f>
        <v/>
      </c>
      <c r="AI488" t="str">
        <f>'5a - Savings Tracker'!AJ530</f>
        <v/>
      </c>
      <c r="AJ488" t="str">
        <f>'5a - Savings Tracker'!AK530</f>
        <v/>
      </c>
      <c r="AK488" t="str">
        <f>'5a - Savings Tracker'!AL530</f>
        <v/>
      </c>
    </row>
    <row r="489" spans="1:37">
      <c r="A489">
        <f>'5a - Savings Tracker'!A531</f>
        <v>488</v>
      </c>
      <c r="B489" t="str">
        <f>'5a - Savings Tracker'!B531</f>
        <v>Swansea Bay UHB</v>
      </c>
      <c r="C489">
        <f>'5a - Savings Tracker'!C531</f>
        <v>0</v>
      </c>
      <c r="D489">
        <f>'5a - Savings Tracker'!D531</f>
        <v>0</v>
      </c>
      <c r="E489">
        <f>'5a - Savings Tracker'!E531</f>
        <v>0</v>
      </c>
      <c r="F489">
        <f>'5a - Savings Tracker'!F531</f>
        <v>0</v>
      </c>
      <c r="G489">
        <f>'5a - Savings Tracker'!G531</f>
        <v>0</v>
      </c>
      <c r="H489">
        <f>'5a - Savings Tracker'!H531</f>
        <v>0</v>
      </c>
      <c r="I489">
        <f>'5a - Savings Tracker'!J531</f>
        <v>0</v>
      </c>
      <c r="J489">
        <f>'5a - Savings Tracker'!K531</f>
        <v>0</v>
      </c>
      <c r="K489">
        <f>'5a - Savings Tracker'!L531</f>
        <v>0</v>
      </c>
      <c r="L489">
        <f>'5a - Savings Tracker'!M531</f>
        <v>0</v>
      </c>
      <c r="M489">
        <f>'5a - Savings Tracker'!N531</f>
        <v>0</v>
      </c>
      <c r="N489">
        <f>'5a - Savings Tracker'!O531</f>
        <v>0</v>
      </c>
      <c r="O489">
        <f>'5a - Savings Tracker'!P531</f>
        <v>0</v>
      </c>
      <c r="P489">
        <f>'5a - Savings Tracker'!Q531</f>
        <v>0</v>
      </c>
      <c r="Q489">
        <f>'5a - Savings Tracker'!R531</f>
        <v>0</v>
      </c>
      <c r="R489">
        <f>'5a - Savings Tracker'!S531</f>
        <v>0</v>
      </c>
      <c r="S489">
        <f>'5a - Savings Tracker'!T531</f>
        <v>0</v>
      </c>
      <c r="T489">
        <f>'5a - Savings Tracker'!U531</f>
        <v>0</v>
      </c>
      <c r="U489">
        <f>'5a - Savings Tracker'!V531</f>
        <v>0</v>
      </c>
      <c r="V489">
        <f>'5a - Savings Tracker'!W531</f>
        <v>0</v>
      </c>
      <c r="W489">
        <f>'5a - Savings Tracker'!X531</f>
        <v>0</v>
      </c>
      <c r="X489">
        <f>'5a - Savings Tracker'!Y531</f>
        <v>0</v>
      </c>
      <c r="Y489">
        <f>'5a - Savings Tracker'!Z531</f>
        <v>0</v>
      </c>
      <c r="Z489">
        <f>'5a - Savings Tracker'!AA531</f>
        <v>0</v>
      </c>
      <c r="AA489">
        <f>'5a - Savings Tracker'!AB531</f>
        <v>0</v>
      </c>
      <c r="AB489">
        <f>'5a - Savings Tracker'!AC531</f>
        <v>0</v>
      </c>
      <c r="AC489">
        <f>'5a - Savings Tracker'!AD531</f>
        <v>0</v>
      </c>
      <c r="AD489" t="str">
        <f>'5a - Savings Tracker'!AE531</f>
        <v/>
      </c>
      <c r="AE489" t="str">
        <f>'5a - Savings Tracker'!AF531</f>
        <v/>
      </c>
      <c r="AF489" t="str">
        <f>'5a - Savings Tracker'!AG531</f>
        <v/>
      </c>
      <c r="AG489" t="str">
        <f>'5a - Savings Tracker'!AH531</f>
        <v/>
      </c>
      <c r="AH489" t="str">
        <f>'5a - Savings Tracker'!AI531</f>
        <v/>
      </c>
      <c r="AI489" t="str">
        <f>'5a - Savings Tracker'!AJ531</f>
        <v/>
      </c>
      <c r="AJ489" t="str">
        <f>'5a - Savings Tracker'!AK531</f>
        <v/>
      </c>
      <c r="AK489" t="str">
        <f>'5a - Savings Tracker'!AL531</f>
        <v/>
      </c>
    </row>
    <row r="490" spans="1:37">
      <c r="A490">
        <f>'5a - Savings Tracker'!A532</f>
        <v>489</v>
      </c>
      <c r="B490" t="str">
        <f>'5a - Savings Tracker'!B532</f>
        <v>Swansea Bay UHB</v>
      </c>
      <c r="C490">
        <f>'5a - Savings Tracker'!C532</f>
        <v>0</v>
      </c>
      <c r="D490">
        <f>'5a - Savings Tracker'!D532</f>
        <v>0</v>
      </c>
      <c r="E490">
        <f>'5a - Savings Tracker'!E532</f>
        <v>0</v>
      </c>
      <c r="F490">
        <f>'5a - Savings Tracker'!F532</f>
        <v>0</v>
      </c>
      <c r="G490">
        <f>'5a - Savings Tracker'!G532</f>
        <v>0</v>
      </c>
      <c r="H490">
        <f>'5a - Savings Tracker'!H532</f>
        <v>0</v>
      </c>
      <c r="I490">
        <f>'5a - Savings Tracker'!J532</f>
        <v>0</v>
      </c>
      <c r="J490">
        <f>'5a - Savings Tracker'!K532</f>
        <v>0</v>
      </c>
      <c r="K490">
        <f>'5a - Savings Tracker'!L532</f>
        <v>0</v>
      </c>
      <c r="L490">
        <f>'5a - Savings Tracker'!M532</f>
        <v>0</v>
      </c>
      <c r="M490">
        <f>'5a - Savings Tracker'!N532</f>
        <v>0</v>
      </c>
      <c r="N490">
        <f>'5a - Savings Tracker'!O532</f>
        <v>0</v>
      </c>
      <c r="O490">
        <f>'5a - Savings Tracker'!P532</f>
        <v>0</v>
      </c>
      <c r="P490">
        <f>'5a - Savings Tracker'!Q532</f>
        <v>0</v>
      </c>
      <c r="Q490">
        <f>'5a - Savings Tracker'!R532</f>
        <v>0</v>
      </c>
      <c r="R490">
        <f>'5a - Savings Tracker'!S532</f>
        <v>0</v>
      </c>
      <c r="S490">
        <f>'5a - Savings Tracker'!T532</f>
        <v>0</v>
      </c>
      <c r="T490">
        <f>'5a - Savings Tracker'!U532</f>
        <v>0</v>
      </c>
      <c r="U490">
        <f>'5a - Savings Tracker'!V532</f>
        <v>0</v>
      </c>
      <c r="V490">
        <f>'5a - Savings Tracker'!W532</f>
        <v>0</v>
      </c>
      <c r="W490">
        <f>'5a - Savings Tracker'!X532</f>
        <v>0</v>
      </c>
      <c r="X490">
        <f>'5a - Savings Tracker'!Y532</f>
        <v>0</v>
      </c>
      <c r="Y490">
        <f>'5a - Savings Tracker'!Z532</f>
        <v>0</v>
      </c>
      <c r="Z490">
        <f>'5a - Savings Tracker'!AA532</f>
        <v>0</v>
      </c>
      <c r="AA490">
        <f>'5a - Savings Tracker'!AB532</f>
        <v>0</v>
      </c>
      <c r="AB490">
        <f>'5a - Savings Tracker'!AC532</f>
        <v>0</v>
      </c>
      <c r="AC490">
        <f>'5a - Savings Tracker'!AD532</f>
        <v>0</v>
      </c>
      <c r="AD490" t="str">
        <f>'5a - Savings Tracker'!AE532</f>
        <v/>
      </c>
      <c r="AE490" t="str">
        <f>'5a - Savings Tracker'!AF532</f>
        <v/>
      </c>
      <c r="AF490" t="str">
        <f>'5a - Savings Tracker'!AG532</f>
        <v/>
      </c>
      <c r="AG490" t="str">
        <f>'5a - Savings Tracker'!AH532</f>
        <v/>
      </c>
      <c r="AH490" t="str">
        <f>'5a - Savings Tracker'!AI532</f>
        <v/>
      </c>
      <c r="AI490" t="str">
        <f>'5a - Savings Tracker'!AJ532</f>
        <v/>
      </c>
      <c r="AJ490" t="str">
        <f>'5a - Savings Tracker'!AK532</f>
        <v/>
      </c>
      <c r="AK490" t="str">
        <f>'5a - Savings Tracker'!AL532</f>
        <v/>
      </c>
    </row>
    <row r="491" spans="1:37">
      <c r="A491">
        <f>'5a - Savings Tracker'!A533</f>
        <v>490</v>
      </c>
      <c r="B491" t="str">
        <f>'5a - Savings Tracker'!B533</f>
        <v>Swansea Bay UHB</v>
      </c>
      <c r="C491">
        <f>'5a - Savings Tracker'!C533</f>
        <v>0</v>
      </c>
      <c r="D491">
        <f>'5a - Savings Tracker'!D533</f>
        <v>0</v>
      </c>
      <c r="E491">
        <f>'5a - Savings Tracker'!E533</f>
        <v>0</v>
      </c>
      <c r="F491">
        <f>'5a - Savings Tracker'!F533</f>
        <v>0</v>
      </c>
      <c r="G491">
        <f>'5a - Savings Tracker'!G533</f>
        <v>0</v>
      </c>
      <c r="H491">
        <f>'5a - Savings Tracker'!H533</f>
        <v>0</v>
      </c>
      <c r="I491">
        <f>'5a - Savings Tracker'!J533</f>
        <v>0</v>
      </c>
      <c r="J491">
        <f>'5a - Savings Tracker'!K533</f>
        <v>0</v>
      </c>
      <c r="K491">
        <f>'5a - Savings Tracker'!L533</f>
        <v>0</v>
      </c>
      <c r="L491">
        <f>'5a - Savings Tracker'!M533</f>
        <v>0</v>
      </c>
      <c r="M491">
        <f>'5a - Savings Tracker'!N533</f>
        <v>0</v>
      </c>
      <c r="N491">
        <f>'5a - Savings Tracker'!O533</f>
        <v>0</v>
      </c>
      <c r="O491">
        <f>'5a - Savings Tracker'!P533</f>
        <v>0</v>
      </c>
      <c r="P491">
        <f>'5a - Savings Tracker'!Q533</f>
        <v>0</v>
      </c>
      <c r="Q491">
        <f>'5a - Savings Tracker'!R533</f>
        <v>0</v>
      </c>
      <c r="R491">
        <f>'5a - Savings Tracker'!S533</f>
        <v>0</v>
      </c>
      <c r="S491">
        <f>'5a - Savings Tracker'!T533</f>
        <v>0</v>
      </c>
      <c r="T491">
        <f>'5a - Savings Tracker'!U533</f>
        <v>0</v>
      </c>
      <c r="U491">
        <f>'5a - Savings Tracker'!V533</f>
        <v>0</v>
      </c>
      <c r="V491">
        <f>'5a - Savings Tracker'!W533</f>
        <v>0</v>
      </c>
      <c r="W491">
        <f>'5a - Savings Tracker'!X533</f>
        <v>0</v>
      </c>
      <c r="X491">
        <f>'5a - Savings Tracker'!Y533</f>
        <v>0</v>
      </c>
      <c r="Y491">
        <f>'5a - Savings Tracker'!Z533</f>
        <v>0</v>
      </c>
      <c r="Z491">
        <f>'5a - Savings Tracker'!AA533</f>
        <v>0</v>
      </c>
      <c r="AA491">
        <f>'5a - Savings Tracker'!AB533</f>
        <v>0</v>
      </c>
      <c r="AB491">
        <f>'5a - Savings Tracker'!AC533</f>
        <v>0</v>
      </c>
      <c r="AC491">
        <f>'5a - Savings Tracker'!AD533</f>
        <v>0</v>
      </c>
      <c r="AD491" t="str">
        <f>'5a - Savings Tracker'!AE533</f>
        <v/>
      </c>
      <c r="AE491" t="str">
        <f>'5a - Savings Tracker'!AF533</f>
        <v/>
      </c>
      <c r="AF491" t="str">
        <f>'5a - Savings Tracker'!AG533</f>
        <v/>
      </c>
      <c r="AG491" t="str">
        <f>'5a - Savings Tracker'!AH533</f>
        <v/>
      </c>
      <c r="AH491" t="str">
        <f>'5a - Savings Tracker'!AI533</f>
        <v/>
      </c>
      <c r="AI491" t="str">
        <f>'5a - Savings Tracker'!AJ533</f>
        <v/>
      </c>
      <c r="AJ491" t="str">
        <f>'5a - Savings Tracker'!AK533</f>
        <v/>
      </c>
      <c r="AK491" t="str">
        <f>'5a - Savings Tracker'!AL533</f>
        <v/>
      </c>
    </row>
    <row r="492" spans="1:37">
      <c r="A492">
        <f>'5a - Savings Tracker'!A534</f>
        <v>491</v>
      </c>
      <c r="B492" t="str">
        <f>'5a - Savings Tracker'!B534</f>
        <v>Swansea Bay UHB</v>
      </c>
      <c r="C492">
        <f>'5a - Savings Tracker'!C534</f>
        <v>0</v>
      </c>
      <c r="D492">
        <f>'5a - Savings Tracker'!D534</f>
        <v>0</v>
      </c>
      <c r="E492">
        <f>'5a - Savings Tracker'!E534</f>
        <v>0</v>
      </c>
      <c r="F492">
        <f>'5a - Savings Tracker'!F534</f>
        <v>0</v>
      </c>
      <c r="G492">
        <f>'5a - Savings Tracker'!G534</f>
        <v>0</v>
      </c>
      <c r="H492">
        <f>'5a - Savings Tracker'!H534</f>
        <v>0</v>
      </c>
      <c r="I492">
        <f>'5a - Savings Tracker'!J534</f>
        <v>0</v>
      </c>
      <c r="J492">
        <f>'5a - Savings Tracker'!K534</f>
        <v>0</v>
      </c>
      <c r="K492">
        <f>'5a - Savings Tracker'!L534</f>
        <v>0</v>
      </c>
      <c r="L492">
        <f>'5a - Savings Tracker'!M534</f>
        <v>0</v>
      </c>
      <c r="M492">
        <f>'5a - Savings Tracker'!N534</f>
        <v>0</v>
      </c>
      <c r="N492">
        <f>'5a - Savings Tracker'!O534</f>
        <v>0</v>
      </c>
      <c r="O492">
        <f>'5a - Savings Tracker'!P534</f>
        <v>0</v>
      </c>
      <c r="P492">
        <f>'5a - Savings Tracker'!Q534</f>
        <v>0</v>
      </c>
      <c r="Q492">
        <f>'5a - Savings Tracker'!R534</f>
        <v>0</v>
      </c>
      <c r="R492">
        <f>'5a - Savings Tracker'!S534</f>
        <v>0</v>
      </c>
      <c r="S492">
        <f>'5a - Savings Tracker'!T534</f>
        <v>0</v>
      </c>
      <c r="T492">
        <f>'5a - Savings Tracker'!U534</f>
        <v>0</v>
      </c>
      <c r="U492">
        <f>'5a - Savings Tracker'!V534</f>
        <v>0</v>
      </c>
      <c r="V492">
        <f>'5a - Savings Tracker'!W534</f>
        <v>0</v>
      </c>
      <c r="W492">
        <f>'5a - Savings Tracker'!X534</f>
        <v>0</v>
      </c>
      <c r="X492">
        <f>'5a - Savings Tracker'!Y534</f>
        <v>0</v>
      </c>
      <c r="Y492">
        <f>'5a - Savings Tracker'!Z534</f>
        <v>0</v>
      </c>
      <c r="Z492">
        <f>'5a - Savings Tracker'!AA534</f>
        <v>0</v>
      </c>
      <c r="AA492">
        <f>'5a - Savings Tracker'!AB534</f>
        <v>0</v>
      </c>
      <c r="AB492">
        <f>'5a - Savings Tracker'!AC534</f>
        <v>0</v>
      </c>
      <c r="AC492">
        <f>'5a - Savings Tracker'!AD534</f>
        <v>0</v>
      </c>
      <c r="AD492" t="str">
        <f>'5a - Savings Tracker'!AE534</f>
        <v/>
      </c>
      <c r="AE492" t="str">
        <f>'5a - Savings Tracker'!AF534</f>
        <v/>
      </c>
      <c r="AF492" t="str">
        <f>'5a - Savings Tracker'!AG534</f>
        <v/>
      </c>
      <c r="AG492" t="str">
        <f>'5a - Savings Tracker'!AH534</f>
        <v/>
      </c>
      <c r="AH492" t="str">
        <f>'5a - Savings Tracker'!AI534</f>
        <v/>
      </c>
      <c r="AI492" t="str">
        <f>'5a - Savings Tracker'!AJ534</f>
        <v/>
      </c>
      <c r="AJ492" t="str">
        <f>'5a - Savings Tracker'!AK534</f>
        <v/>
      </c>
      <c r="AK492" t="str">
        <f>'5a - Savings Tracker'!AL534</f>
        <v/>
      </c>
    </row>
    <row r="493" spans="1:37">
      <c r="A493">
        <f>'5a - Savings Tracker'!A535</f>
        <v>492</v>
      </c>
      <c r="B493" t="str">
        <f>'5a - Savings Tracker'!B535</f>
        <v>Swansea Bay UHB</v>
      </c>
      <c r="C493">
        <f>'5a - Savings Tracker'!C535</f>
        <v>0</v>
      </c>
      <c r="D493">
        <f>'5a - Savings Tracker'!D535</f>
        <v>0</v>
      </c>
      <c r="E493">
        <f>'5a - Savings Tracker'!E535</f>
        <v>0</v>
      </c>
      <c r="F493">
        <f>'5a - Savings Tracker'!F535</f>
        <v>0</v>
      </c>
      <c r="G493">
        <f>'5a - Savings Tracker'!G535</f>
        <v>0</v>
      </c>
      <c r="H493">
        <f>'5a - Savings Tracker'!H535</f>
        <v>0</v>
      </c>
      <c r="I493">
        <f>'5a - Savings Tracker'!J535</f>
        <v>0</v>
      </c>
      <c r="J493">
        <f>'5a - Savings Tracker'!K535</f>
        <v>0</v>
      </c>
      <c r="K493">
        <f>'5a - Savings Tracker'!L535</f>
        <v>0</v>
      </c>
      <c r="L493">
        <f>'5a - Savings Tracker'!M535</f>
        <v>0</v>
      </c>
      <c r="M493">
        <f>'5a - Savings Tracker'!N535</f>
        <v>0</v>
      </c>
      <c r="N493">
        <f>'5a - Savings Tracker'!O535</f>
        <v>0</v>
      </c>
      <c r="O493">
        <f>'5a - Savings Tracker'!P535</f>
        <v>0</v>
      </c>
      <c r="P493">
        <f>'5a - Savings Tracker'!Q535</f>
        <v>0</v>
      </c>
      <c r="Q493">
        <f>'5a - Savings Tracker'!R535</f>
        <v>0</v>
      </c>
      <c r="R493">
        <f>'5a - Savings Tracker'!S535</f>
        <v>0</v>
      </c>
      <c r="S493">
        <f>'5a - Savings Tracker'!T535</f>
        <v>0</v>
      </c>
      <c r="T493">
        <f>'5a - Savings Tracker'!U535</f>
        <v>0</v>
      </c>
      <c r="U493">
        <f>'5a - Savings Tracker'!V535</f>
        <v>0</v>
      </c>
      <c r="V493">
        <f>'5a - Savings Tracker'!W535</f>
        <v>0</v>
      </c>
      <c r="W493">
        <f>'5a - Savings Tracker'!X535</f>
        <v>0</v>
      </c>
      <c r="X493">
        <f>'5a - Savings Tracker'!Y535</f>
        <v>0</v>
      </c>
      <c r="Y493">
        <f>'5a - Savings Tracker'!Z535</f>
        <v>0</v>
      </c>
      <c r="Z493">
        <f>'5a - Savings Tracker'!AA535</f>
        <v>0</v>
      </c>
      <c r="AA493">
        <f>'5a - Savings Tracker'!AB535</f>
        <v>0</v>
      </c>
      <c r="AB493">
        <f>'5a - Savings Tracker'!AC535</f>
        <v>0</v>
      </c>
      <c r="AC493">
        <f>'5a - Savings Tracker'!AD535</f>
        <v>0</v>
      </c>
      <c r="AD493" t="str">
        <f>'5a - Savings Tracker'!AE535</f>
        <v/>
      </c>
      <c r="AE493" t="str">
        <f>'5a - Savings Tracker'!AF535</f>
        <v/>
      </c>
      <c r="AF493" t="str">
        <f>'5a - Savings Tracker'!AG535</f>
        <v/>
      </c>
      <c r="AG493" t="str">
        <f>'5a - Savings Tracker'!AH535</f>
        <v/>
      </c>
      <c r="AH493" t="str">
        <f>'5a - Savings Tracker'!AI535</f>
        <v/>
      </c>
      <c r="AI493" t="str">
        <f>'5a - Savings Tracker'!AJ535</f>
        <v/>
      </c>
      <c r="AJ493" t="str">
        <f>'5a - Savings Tracker'!AK535</f>
        <v/>
      </c>
      <c r="AK493" t="str">
        <f>'5a - Savings Tracker'!AL535</f>
        <v/>
      </c>
    </row>
    <row r="494" spans="1:37">
      <c r="A494">
        <f>'5a - Savings Tracker'!A536</f>
        <v>493</v>
      </c>
      <c r="B494" t="str">
        <f>'5a - Savings Tracker'!B536</f>
        <v>Swansea Bay UHB</v>
      </c>
      <c r="C494">
        <f>'5a - Savings Tracker'!C536</f>
        <v>0</v>
      </c>
      <c r="D494">
        <f>'5a - Savings Tracker'!D536</f>
        <v>0</v>
      </c>
      <c r="E494">
        <f>'5a - Savings Tracker'!E536</f>
        <v>0</v>
      </c>
      <c r="F494">
        <f>'5a - Savings Tracker'!F536</f>
        <v>0</v>
      </c>
      <c r="G494">
        <f>'5a - Savings Tracker'!G536</f>
        <v>0</v>
      </c>
      <c r="H494">
        <f>'5a - Savings Tracker'!H536</f>
        <v>0</v>
      </c>
      <c r="I494">
        <f>'5a - Savings Tracker'!J536</f>
        <v>0</v>
      </c>
      <c r="J494">
        <f>'5a - Savings Tracker'!K536</f>
        <v>0</v>
      </c>
      <c r="K494">
        <f>'5a - Savings Tracker'!L536</f>
        <v>0</v>
      </c>
      <c r="L494">
        <f>'5a - Savings Tracker'!M536</f>
        <v>0</v>
      </c>
      <c r="M494">
        <f>'5a - Savings Tracker'!N536</f>
        <v>0</v>
      </c>
      <c r="N494">
        <f>'5a - Savings Tracker'!O536</f>
        <v>0</v>
      </c>
      <c r="O494">
        <f>'5a - Savings Tracker'!P536</f>
        <v>0</v>
      </c>
      <c r="P494">
        <f>'5a - Savings Tracker'!Q536</f>
        <v>0</v>
      </c>
      <c r="Q494">
        <f>'5a - Savings Tracker'!R536</f>
        <v>0</v>
      </c>
      <c r="R494">
        <f>'5a - Savings Tracker'!S536</f>
        <v>0</v>
      </c>
      <c r="S494">
        <f>'5a - Savings Tracker'!T536</f>
        <v>0</v>
      </c>
      <c r="T494">
        <f>'5a - Savings Tracker'!U536</f>
        <v>0</v>
      </c>
      <c r="U494">
        <f>'5a - Savings Tracker'!V536</f>
        <v>0</v>
      </c>
      <c r="V494">
        <f>'5a - Savings Tracker'!W536</f>
        <v>0</v>
      </c>
      <c r="W494">
        <f>'5a - Savings Tracker'!X536</f>
        <v>0</v>
      </c>
      <c r="X494">
        <f>'5a - Savings Tracker'!Y536</f>
        <v>0</v>
      </c>
      <c r="Y494">
        <f>'5a - Savings Tracker'!Z536</f>
        <v>0</v>
      </c>
      <c r="Z494">
        <f>'5a - Savings Tracker'!AA536</f>
        <v>0</v>
      </c>
      <c r="AA494">
        <f>'5a - Savings Tracker'!AB536</f>
        <v>0</v>
      </c>
      <c r="AB494">
        <f>'5a - Savings Tracker'!AC536</f>
        <v>0</v>
      </c>
      <c r="AC494">
        <f>'5a - Savings Tracker'!AD536</f>
        <v>0</v>
      </c>
      <c r="AD494" t="str">
        <f>'5a - Savings Tracker'!AE536</f>
        <v/>
      </c>
      <c r="AE494" t="str">
        <f>'5a - Savings Tracker'!AF536</f>
        <v/>
      </c>
      <c r="AF494" t="str">
        <f>'5a - Savings Tracker'!AG536</f>
        <v/>
      </c>
      <c r="AG494" t="str">
        <f>'5a - Savings Tracker'!AH536</f>
        <v/>
      </c>
      <c r="AH494" t="str">
        <f>'5a - Savings Tracker'!AI536</f>
        <v/>
      </c>
      <c r="AI494" t="str">
        <f>'5a - Savings Tracker'!AJ536</f>
        <v/>
      </c>
      <c r="AJ494" t="str">
        <f>'5a - Savings Tracker'!AK536</f>
        <v/>
      </c>
      <c r="AK494" t="str">
        <f>'5a - Savings Tracker'!AL536</f>
        <v/>
      </c>
    </row>
    <row r="495" spans="1:37">
      <c r="A495">
        <f>'5a - Savings Tracker'!A537</f>
        <v>494</v>
      </c>
      <c r="B495" t="str">
        <f>'5a - Savings Tracker'!B537</f>
        <v>Swansea Bay UHB</v>
      </c>
      <c r="C495">
        <f>'5a - Savings Tracker'!C537</f>
        <v>0</v>
      </c>
      <c r="D495">
        <f>'5a - Savings Tracker'!D537</f>
        <v>0</v>
      </c>
      <c r="E495">
        <f>'5a - Savings Tracker'!E537</f>
        <v>0</v>
      </c>
      <c r="F495">
        <f>'5a - Savings Tracker'!F537</f>
        <v>0</v>
      </c>
      <c r="G495">
        <f>'5a - Savings Tracker'!G537</f>
        <v>0</v>
      </c>
      <c r="H495">
        <f>'5a - Savings Tracker'!H537</f>
        <v>0</v>
      </c>
      <c r="I495">
        <f>'5a - Savings Tracker'!J537</f>
        <v>0</v>
      </c>
      <c r="J495">
        <f>'5a - Savings Tracker'!K537</f>
        <v>0</v>
      </c>
      <c r="K495">
        <f>'5a - Savings Tracker'!L537</f>
        <v>0</v>
      </c>
      <c r="L495">
        <f>'5a - Savings Tracker'!M537</f>
        <v>0</v>
      </c>
      <c r="M495">
        <f>'5a - Savings Tracker'!N537</f>
        <v>0</v>
      </c>
      <c r="N495">
        <f>'5a - Savings Tracker'!O537</f>
        <v>0</v>
      </c>
      <c r="O495">
        <f>'5a - Savings Tracker'!P537</f>
        <v>0</v>
      </c>
      <c r="P495">
        <f>'5a - Savings Tracker'!Q537</f>
        <v>0</v>
      </c>
      <c r="Q495">
        <f>'5a - Savings Tracker'!R537</f>
        <v>0</v>
      </c>
      <c r="R495">
        <f>'5a - Savings Tracker'!S537</f>
        <v>0</v>
      </c>
      <c r="S495">
        <f>'5a - Savings Tracker'!T537</f>
        <v>0</v>
      </c>
      <c r="T495">
        <f>'5a - Savings Tracker'!U537</f>
        <v>0</v>
      </c>
      <c r="U495">
        <f>'5a - Savings Tracker'!V537</f>
        <v>0</v>
      </c>
      <c r="V495">
        <f>'5a - Savings Tracker'!W537</f>
        <v>0</v>
      </c>
      <c r="W495">
        <f>'5a - Savings Tracker'!X537</f>
        <v>0</v>
      </c>
      <c r="X495">
        <f>'5a - Savings Tracker'!Y537</f>
        <v>0</v>
      </c>
      <c r="Y495">
        <f>'5a - Savings Tracker'!Z537</f>
        <v>0</v>
      </c>
      <c r="Z495">
        <f>'5a - Savings Tracker'!AA537</f>
        <v>0</v>
      </c>
      <c r="AA495">
        <f>'5a - Savings Tracker'!AB537</f>
        <v>0</v>
      </c>
      <c r="AB495">
        <f>'5a - Savings Tracker'!AC537</f>
        <v>0</v>
      </c>
      <c r="AC495">
        <f>'5a - Savings Tracker'!AD537</f>
        <v>0</v>
      </c>
      <c r="AD495" t="str">
        <f>'5a - Savings Tracker'!AE537</f>
        <v/>
      </c>
      <c r="AE495" t="str">
        <f>'5a - Savings Tracker'!AF537</f>
        <v/>
      </c>
      <c r="AF495" t="str">
        <f>'5a - Savings Tracker'!AG537</f>
        <v/>
      </c>
      <c r="AG495" t="str">
        <f>'5a - Savings Tracker'!AH537</f>
        <v/>
      </c>
      <c r="AH495" t="str">
        <f>'5a - Savings Tracker'!AI537</f>
        <v/>
      </c>
      <c r="AI495" t="str">
        <f>'5a - Savings Tracker'!AJ537</f>
        <v/>
      </c>
      <c r="AJ495" t="str">
        <f>'5a - Savings Tracker'!AK537</f>
        <v/>
      </c>
      <c r="AK495" t="str">
        <f>'5a - Savings Tracker'!AL537</f>
        <v/>
      </c>
    </row>
    <row r="496" spans="1:37">
      <c r="A496">
        <f>'5a - Savings Tracker'!A538</f>
        <v>495</v>
      </c>
      <c r="B496" t="str">
        <f>'5a - Savings Tracker'!B538</f>
        <v>Swansea Bay UHB</v>
      </c>
      <c r="C496">
        <f>'5a - Savings Tracker'!C538</f>
        <v>0</v>
      </c>
      <c r="D496">
        <f>'5a - Savings Tracker'!D538</f>
        <v>0</v>
      </c>
      <c r="E496">
        <f>'5a - Savings Tracker'!E538</f>
        <v>0</v>
      </c>
      <c r="F496">
        <f>'5a - Savings Tracker'!F538</f>
        <v>0</v>
      </c>
      <c r="G496">
        <f>'5a - Savings Tracker'!G538</f>
        <v>0</v>
      </c>
      <c r="H496">
        <f>'5a - Savings Tracker'!H538</f>
        <v>0</v>
      </c>
      <c r="I496">
        <f>'5a - Savings Tracker'!J538</f>
        <v>0</v>
      </c>
      <c r="J496">
        <f>'5a - Savings Tracker'!K538</f>
        <v>0</v>
      </c>
      <c r="K496">
        <f>'5a - Savings Tracker'!L538</f>
        <v>0</v>
      </c>
      <c r="L496">
        <f>'5a - Savings Tracker'!M538</f>
        <v>0</v>
      </c>
      <c r="M496">
        <f>'5a - Savings Tracker'!N538</f>
        <v>0</v>
      </c>
      <c r="N496">
        <f>'5a - Savings Tracker'!O538</f>
        <v>0</v>
      </c>
      <c r="O496">
        <f>'5a - Savings Tracker'!P538</f>
        <v>0</v>
      </c>
      <c r="P496">
        <f>'5a - Savings Tracker'!Q538</f>
        <v>0</v>
      </c>
      <c r="Q496">
        <f>'5a - Savings Tracker'!R538</f>
        <v>0</v>
      </c>
      <c r="R496">
        <f>'5a - Savings Tracker'!S538</f>
        <v>0</v>
      </c>
      <c r="S496">
        <f>'5a - Savings Tracker'!T538</f>
        <v>0</v>
      </c>
      <c r="T496">
        <f>'5a - Savings Tracker'!U538</f>
        <v>0</v>
      </c>
      <c r="U496">
        <f>'5a - Savings Tracker'!V538</f>
        <v>0</v>
      </c>
      <c r="V496">
        <f>'5a - Savings Tracker'!W538</f>
        <v>0</v>
      </c>
      <c r="W496">
        <f>'5a - Savings Tracker'!X538</f>
        <v>0</v>
      </c>
      <c r="X496">
        <f>'5a - Savings Tracker'!Y538</f>
        <v>0</v>
      </c>
      <c r="Y496">
        <f>'5a - Savings Tracker'!Z538</f>
        <v>0</v>
      </c>
      <c r="Z496">
        <f>'5a - Savings Tracker'!AA538</f>
        <v>0</v>
      </c>
      <c r="AA496">
        <f>'5a - Savings Tracker'!AB538</f>
        <v>0</v>
      </c>
      <c r="AB496">
        <f>'5a - Savings Tracker'!AC538</f>
        <v>0</v>
      </c>
      <c r="AC496">
        <f>'5a - Savings Tracker'!AD538</f>
        <v>0</v>
      </c>
      <c r="AD496" t="str">
        <f>'5a - Savings Tracker'!AE538</f>
        <v/>
      </c>
      <c r="AE496" t="str">
        <f>'5a - Savings Tracker'!AF538</f>
        <v/>
      </c>
      <c r="AF496" t="str">
        <f>'5a - Savings Tracker'!AG538</f>
        <v/>
      </c>
      <c r="AG496" t="str">
        <f>'5a - Savings Tracker'!AH538</f>
        <v/>
      </c>
      <c r="AH496" t="str">
        <f>'5a - Savings Tracker'!AI538</f>
        <v/>
      </c>
      <c r="AI496" t="str">
        <f>'5a - Savings Tracker'!AJ538</f>
        <v/>
      </c>
      <c r="AJ496" t="str">
        <f>'5a - Savings Tracker'!AK538</f>
        <v/>
      </c>
      <c r="AK496" t="str">
        <f>'5a - Savings Tracker'!AL538</f>
        <v/>
      </c>
    </row>
    <row r="497" spans="1:37">
      <c r="A497">
        <f>'5a - Savings Tracker'!A539</f>
        <v>496</v>
      </c>
      <c r="B497" t="str">
        <f>'5a - Savings Tracker'!B539</f>
        <v>Swansea Bay UHB</v>
      </c>
      <c r="C497">
        <f>'5a - Savings Tracker'!C539</f>
        <v>0</v>
      </c>
      <c r="D497">
        <f>'5a - Savings Tracker'!D539</f>
        <v>0</v>
      </c>
      <c r="E497">
        <f>'5a - Savings Tracker'!E539</f>
        <v>0</v>
      </c>
      <c r="F497">
        <f>'5a - Savings Tracker'!F539</f>
        <v>0</v>
      </c>
      <c r="G497">
        <f>'5a - Savings Tracker'!G539</f>
        <v>0</v>
      </c>
      <c r="H497">
        <f>'5a - Savings Tracker'!H539</f>
        <v>0</v>
      </c>
      <c r="I497">
        <f>'5a - Savings Tracker'!J539</f>
        <v>0</v>
      </c>
      <c r="J497">
        <f>'5a - Savings Tracker'!K539</f>
        <v>0</v>
      </c>
      <c r="K497">
        <f>'5a - Savings Tracker'!L539</f>
        <v>0</v>
      </c>
      <c r="L497">
        <f>'5a - Savings Tracker'!M539</f>
        <v>0</v>
      </c>
      <c r="M497">
        <f>'5a - Savings Tracker'!N539</f>
        <v>0</v>
      </c>
      <c r="N497">
        <f>'5a - Savings Tracker'!O539</f>
        <v>0</v>
      </c>
      <c r="O497">
        <f>'5a - Savings Tracker'!P539</f>
        <v>0</v>
      </c>
      <c r="P497">
        <f>'5a - Savings Tracker'!Q539</f>
        <v>0</v>
      </c>
      <c r="Q497">
        <f>'5a - Savings Tracker'!R539</f>
        <v>0</v>
      </c>
      <c r="R497">
        <f>'5a - Savings Tracker'!S539</f>
        <v>0</v>
      </c>
      <c r="S497">
        <f>'5a - Savings Tracker'!T539</f>
        <v>0</v>
      </c>
      <c r="T497">
        <f>'5a - Savings Tracker'!U539</f>
        <v>0</v>
      </c>
      <c r="U497">
        <f>'5a - Savings Tracker'!V539</f>
        <v>0</v>
      </c>
      <c r="V497">
        <f>'5a - Savings Tracker'!W539</f>
        <v>0</v>
      </c>
      <c r="W497">
        <f>'5a - Savings Tracker'!X539</f>
        <v>0</v>
      </c>
      <c r="X497">
        <f>'5a - Savings Tracker'!Y539</f>
        <v>0</v>
      </c>
      <c r="Y497">
        <f>'5a - Savings Tracker'!Z539</f>
        <v>0</v>
      </c>
      <c r="Z497">
        <f>'5a - Savings Tracker'!AA539</f>
        <v>0</v>
      </c>
      <c r="AA497">
        <f>'5a - Savings Tracker'!AB539</f>
        <v>0</v>
      </c>
      <c r="AB497">
        <f>'5a - Savings Tracker'!AC539</f>
        <v>0</v>
      </c>
      <c r="AC497">
        <f>'5a - Savings Tracker'!AD539</f>
        <v>0</v>
      </c>
      <c r="AD497" t="str">
        <f>'5a - Savings Tracker'!AE539</f>
        <v/>
      </c>
      <c r="AE497" t="str">
        <f>'5a - Savings Tracker'!AF539</f>
        <v/>
      </c>
      <c r="AF497" t="str">
        <f>'5a - Savings Tracker'!AG539</f>
        <v/>
      </c>
      <c r="AG497" t="str">
        <f>'5a - Savings Tracker'!AH539</f>
        <v/>
      </c>
      <c r="AH497" t="str">
        <f>'5a - Savings Tracker'!AI539</f>
        <v/>
      </c>
      <c r="AI497" t="str">
        <f>'5a - Savings Tracker'!AJ539</f>
        <v/>
      </c>
      <c r="AJ497" t="str">
        <f>'5a - Savings Tracker'!AK539</f>
        <v/>
      </c>
      <c r="AK497" t="str">
        <f>'5a - Savings Tracker'!AL539</f>
        <v/>
      </c>
    </row>
    <row r="498" spans="1:37">
      <c r="A498">
        <f>'5a - Savings Tracker'!A540</f>
        <v>497</v>
      </c>
      <c r="B498" t="str">
        <f>'5a - Savings Tracker'!B540</f>
        <v>Swansea Bay UHB</v>
      </c>
      <c r="C498">
        <f>'5a - Savings Tracker'!C540</f>
        <v>0</v>
      </c>
      <c r="D498">
        <f>'5a - Savings Tracker'!D540</f>
        <v>0</v>
      </c>
      <c r="E498">
        <f>'5a - Savings Tracker'!E540</f>
        <v>0</v>
      </c>
      <c r="F498">
        <f>'5a - Savings Tracker'!F540</f>
        <v>0</v>
      </c>
      <c r="G498">
        <f>'5a - Savings Tracker'!G540</f>
        <v>0</v>
      </c>
      <c r="H498">
        <f>'5a - Savings Tracker'!H540</f>
        <v>0</v>
      </c>
      <c r="I498">
        <f>'5a - Savings Tracker'!J540</f>
        <v>0</v>
      </c>
      <c r="J498">
        <f>'5a - Savings Tracker'!K540</f>
        <v>0</v>
      </c>
      <c r="K498">
        <f>'5a - Savings Tracker'!L540</f>
        <v>0</v>
      </c>
      <c r="L498">
        <f>'5a - Savings Tracker'!M540</f>
        <v>0</v>
      </c>
      <c r="M498">
        <f>'5a - Savings Tracker'!N540</f>
        <v>0</v>
      </c>
      <c r="N498">
        <f>'5a - Savings Tracker'!O540</f>
        <v>0</v>
      </c>
      <c r="O498">
        <f>'5a - Savings Tracker'!P540</f>
        <v>0</v>
      </c>
      <c r="P498">
        <f>'5a - Savings Tracker'!Q540</f>
        <v>0</v>
      </c>
      <c r="Q498">
        <f>'5a - Savings Tracker'!R540</f>
        <v>0</v>
      </c>
      <c r="R498">
        <f>'5a - Savings Tracker'!S540</f>
        <v>0</v>
      </c>
      <c r="S498">
        <f>'5a - Savings Tracker'!T540</f>
        <v>0</v>
      </c>
      <c r="T498">
        <f>'5a - Savings Tracker'!U540</f>
        <v>0</v>
      </c>
      <c r="U498">
        <f>'5a - Savings Tracker'!V540</f>
        <v>0</v>
      </c>
      <c r="V498">
        <f>'5a - Savings Tracker'!W540</f>
        <v>0</v>
      </c>
      <c r="W498">
        <f>'5a - Savings Tracker'!X540</f>
        <v>0</v>
      </c>
      <c r="X498">
        <f>'5a - Savings Tracker'!Y540</f>
        <v>0</v>
      </c>
      <c r="Y498">
        <f>'5a - Savings Tracker'!Z540</f>
        <v>0</v>
      </c>
      <c r="Z498">
        <f>'5a - Savings Tracker'!AA540</f>
        <v>0</v>
      </c>
      <c r="AA498">
        <f>'5a - Savings Tracker'!AB540</f>
        <v>0</v>
      </c>
      <c r="AB498">
        <f>'5a - Savings Tracker'!AC540</f>
        <v>0</v>
      </c>
      <c r="AC498">
        <f>'5a - Savings Tracker'!AD540</f>
        <v>0</v>
      </c>
      <c r="AD498" t="str">
        <f>'5a - Savings Tracker'!AE540</f>
        <v/>
      </c>
      <c r="AE498" t="str">
        <f>'5a - Savings Tracker'!AF540</f>
        <v/>
      </c>
      <c r="AF498" t="str">
        <f>'5a - Savings Tracker'!AG540</f>
        <v/>
      </c>
      <c r="AG498" t="str">
        <f>'5a - Savings Tracker'!AH540</f>
        <v/>
      </c>
      <c r="AH498" t="str">
        <f>'5a - Savings Tracker'!AI540</f>
        <v/>
      </c>
      <c r="AI498" t="str">
        <f>'5a - Savings Tracker'!AJ540</f>
        <v/>
      </c>
      <c r="AJ498" t="str">
        <f>'5a - Savings Tracker'!AK540</f>
        <v/>
      </c>
      <c r="AK498" t="str">
        <f>'5a - Savings Tracker'!AL540</f>
        <v/>
      </c>
    </row>
    <row r="499" spans="1:37">
      <c r="A499">
        <f>'5a - Savings Tracker'!A541</f>
        <v>498</v>
      </c>
      <c r="B499" t="str">
        <f>'5a - Savings Tracker'!B541</f>
        <v>Swansea Bay UHB</v>
      </c>
      <c r="C499">
        <f>'5a - Savings Tracker'!C541</f>
        <v>0</v>
      </c>
      <c r="D499">
        <f>'5a - Savings Tracker'!D541</f>
        <v>0</v>
      </c>
      <c r="E499">
        <f>'5a - Savings Tracker'!E541</f>
        <v>0</v>
      </c>
      <c r="F499">
        <f>'5a - Savings Tracker'!F541</f>
        <v>0</v>
      </c>
      <c r="G499">
        <f>'5a - Savings Tracker'!G541</f>
        <v>0</v>
      </c>
      <c r="H499">
        <f>'5a - Savings Tracker'!H541</f>
        <v>0</v>
      </c>
      <c r="I499">
        <f>'5a - Savings Tracker'!J541</f>
        <v>0</v>
      </c>
      <c r="J499">
        <f>'5a - Savings Tracker'!K541</f>
        <v>0</v>
      </c>
      <c r="K499">
        <f>'5a - Savings Tracker'!L541</f>
        <v>0</v>
      </c>
      <c r="L499">
        <f>'5a - Savings Tracker'!M541</f>
        <v>0</v>
      </c>
      <c r="M499">
        <f>'5a - Savings Tracker'!N541</f>
        <v>0</v>
      </c>
      <c r="N499">
        <f>'5a - Savings Tracker'!O541</f>
        <v>0</v>
      </c>
      <c r="O499">
        <f>'5a - Savings Tracker'!P541</f>
        <v>0</v>
      </c>
      <c r="P499">
        <f>'5a - Savings Tracker'!Q541</f>
        <v>0</v>
      </c>
      <c r="Q499">
        <f>'5a - Savings Tracker'!R541</f>
        <v>0</v>
      </c>
      <c r="R499">
        <f>'5a - Savings Tracker'!S541</f>
        <v>0</v>
      </c>
      <c r="S499">
        <f>'5a - Savings Tracker'!T541</f>
        <v>0</v>
      </c>
      <c r="T499">
        <f>'5a - Savings Tracker'!U541</f>
        <v>0</v>
      </c>
      <c r="U499">
        <f>'5a - Savings Tracker'!V541</f>
        <v>0</v>
      </c>
      <c r="V499">
        <f>'5a - Savings Tracker'!W541</f>
        <v>0</v>
      </c>
      <c r="W499">
        <f>'5a - Savings Tracker'!X541</f>
        <v>0</v>
      </c>
      <c r="X499">
        <f>'5a - Savings Tracker'!Y541</f>
        <v>0</v>
      </c>
      <c r="Y499">
        <f>'5a - Savings Tracker'!Z541</f>
        <v>0</v>
      </c>
      <c r="Z499">
        <f>'5a - Savings Tracker'!AA541</f>
        <v>0</v>
      </c>
      <c r="AA499">
        <f>'5a - Savings Tracker'!AB541</f>
        <v>0</v>
      </c>
      <c r="AB499">
        <f>'5a - Savings Tracker'!AC541</f>
        <v>0</v>
      </c>
      <c r="AC499">
        <f>'5a - Savings Tracker'!AD541</f>
        <v>0</v>
      </c>
      <c r="AD499" t="str">
        <f>'5a - Savings Tracker'!AE541</f>
        <v/>
      </c>
      <c r="AE499" t="str">
        <f>'5a - Savings Tracker'!AF541</f>
        <v/>
      </c>
      <c r="AF499" t="str">
        <f>'5a - Savings Tracker'!AG541</f>
        <v/>
      </c>
      <c r="AG499" t="str">
        <f>'5a - Savings Tracker'!AH541</f>
        <v/>
      </c>
      <c r="AH499" t="str">
        <f>'5a - Savings Tracker'!AI541</f>
        <v/>
      </c>
      <c r="AI499" t="str">
        <f>'5a - Savings Tracker'!AJ541</f>
        <v/>
      </c>
      <c r="AJ499" t="str">
        <f>'5a - Savings Tracker'!AK541</f>
        <v/>
      </c>
      <c r="AK499" t="str">
        <f>'5a - Savings Tracker'!AL541</f>
        <v/>
      </c>
    </row>
    <row r="500" spans="1:37">
      <c r="A500">
        <f>'5a - Savings Tracker'!A542</f>
        <v>499</v>
      </c>
      <c r="B500" t="str">
        <f>'5a - Savings Tracker'!B542</f>
        <v>Swansea Bay UHB</v>
      </c>
      <c r="C500">
        <f>'5a - Savings Tracker'!C542</f>
        <v>0</v>
      </c>
      <c r="D500">
        <f>'5a - Savings Tracker'!D542</f>
        <v>0</v>
      </c>
      <c r="E500">
        <f>'5a - Savings Tracker'!E542</f>
        <v>0</v>
      </c>
      <c r="F500">
        <f>'5a - Savings Tracker'!F542</f>
        <v>0</v>
      </c>
      <c r="G500">
        <f>'5a - Savings Tracker'!G542</f>
        <v>0</v>
      </c>
      <c r="H500">
        <f>'5a - Savings Tracker'!H542</f>
        <v>0</v>
      </c>
      <c r="I500">
        <f>'5a - Savings Tracker'!J542</f>
        <v>0</v>
      </c>
      <c r="J500">
        <f>'5a - Savings Tracker'!K542</f>
        <v>0</v>
      </c>
      <c r="K500">
        <f>'5a - Savings Tracker'!L542</f>
        <v>0</v>
      </c>
      <c r="L500">
        <f>'5a - Savings Tracker'!M542</f>
        <v>0</v>
      </c>
      <c r="M500">
        <f>'5a - Savings Tracker'!N542</f>
        <v>0</v>
      </c>
      <c r="N500">
        <f>'5a - Savings Tracker'!O542</f>
        <v>0</v>
      </c>
      <c r="O500">
        <f>'5a - Savings Tracker'!P542</f>
        <v>0</v>
      </c>
      <c r="P500">
        <f>'5a - Savings Tracker'!Q542</f>
        <v>0</v>
      </c>
      <c r="Q500">
        <f>'5a - Savings Tracker'!R542</f>
        <v>0</v>
      </c>
      <c r="R500">
        <f>'5a - Savings Tracker'!S542</f>
        <v>0</v>
      </c>
      <c r="S500">
        <f>'5a - Savings Tracker'!T542</f>
        <v>0</v>
      </c>
      <c r="T500">
        <f>'5a - Savings Tracker'!U542</f>
        <v>0</v>
      </c>
      <c r="U500">
        <f>'5a - Savings Tracker'!V542</f>
        <v>0</v>
      </c>
      <c r="V500">
        <f>'5a - Savings Tracker'!W542</f>
        <v>0</v>
      </c>
      <c r="W500">
        <f>'5a - Savings Tracker'!X542</f>
        <v>0</v>
      </c>
      <c r="X500">
        <f>'5a - Savings Tracker'!Y542</f>
        <v>0</v>
      </c>
      <c r="Y500">
        <f>'5a - Savings Tracker'!Z542</f>
        <v>0</v>
      </c>
      <c r="Z500">
        <f>'5a - Savings Tracker'!AA542</f>
        <v>0</v>
      </c>
      <c r="AA500">
        <f>'5a - Savings Tracker'!AB542</f>
        <v>0</v>
      </c>
      <c r="AB500">
        <f>'5a - Savings Tracker'!AC542</f>
        <v>0</v>
      </c>
      <c r="AC500">
        <f>'5a - Savings Tracker'!AD542</f>
        <v>0</v>
      </c>
      <c r="AD500" t="str">
        <f>'5a - Savings Tracker'!AE542</f>
        <v/>
      </c>
      <c r="AE500" t="str">
        <f>'5a - Savings Tracker'!AF542</f>
        <v/>
      </c>
      <c r="AF500" t="str">
        <f>'5a - Savings Tracker'!AG542</f>
        <v/>
      </c>
      <c r="AG500" t="str">
        <f>'5a - Savings Tracker'!AH542</f>
        <v/>
      </c>
      <c r="AH500" t="str">
        <f>'5a - Savings Tracker'!AI542</f>
        <v/>
      </c>
      <c r="AI500" t="str">
        <f>'5a - Savings Tracker'!AJ542</f>
        <v/>
      </c>
      <c r="AJ500" t="str">
        <f>'5a - Savings Tracker'!AK542</f>
        <v/>
      </c>
      <c r="AK500" t="str">
        <f>'5a - Savings Tracker'!AL542</f>
        <v/>
      </c>
    </row>
    <row r="501" spans="1:37">
      <c r="A501">
        <f>'5a - Savings Tracker'!A543</f>
        <v>500</v>
      </c>
      <c r="B501" t="str">
        <f>'5a - Savings Tracker'!B543</f>
        <v>Swansea Bay UHB</v>
      </c>
      <c r="C501">
        <f>'5a - Savings Tracker'!C543</f>
        <v>0</v>
      </c>
      <c r="D501">
        <f>'5a - Savings Tracker'!D543</f>
        <v>0</v>
      </c>
      <c r="E501">
        <f>'5a - Savings Tracker'!E543</f>
        <v>0</v>
      </c>
      <c r="F501">
        <f>'5a - Savings Tracker'!F543</f>
        <v>0</v>
      </c>
      <c r="G501">
        <f>'5a - Savings Tracker'!G543</f>
        <v>0</v>
      </c>
      <c r="H501">
        <f>'5a - Savings Tracker'!H543</f>
        <v>0</v>
      </c>
      <c r="I501">
        <f>'5a - Savings Tracker'!J543</f>
        <v>0</v>
      </c>
      <c r="J501">
        <f>'5a - Savings Tracker'!K543</f>
        <v>0</v>
      </c>
      <c r="K501">
        <f>'5a - Savings Tracker'!L543</f>
        <v>0</v>
      </c>
      <c r="L501">
        <f>'5a - Savings Tracker'!M543</f>
        <v>0</v>
      </c>
      <c r="M501">
        <f>'5a - Savings Tracker'!N543</f>
        <v>0</v>
      </c>
      <c r="N501">
        <f>'5a - Savings Tracker'!O543</f>
        <v>0</v>
      </c>
      <c r="O501">
        <f>'5a - Savings Tracker'!P543</f>
        <v>0</v>
      </c>
      <c r="P501">
        <f>'5a - Savings Tracker'!Q543</f>
        <v>0</v>
      </c>
      <c r="Q501">
        <f>'5a - Savings Tracker'!R543</f>
        <v>0</v>
      </c>
      <c r="R501">
        <f>'5a - Savings Tracker'!S543</f>
        <v>0</v>
      </c>
      <c r="S501">
        <f>'5a - Savings Tracker'!T543</f>
        <v>0</v>
      </c>
      <c r="T501">
        <f>'5a - Savings Tracker'!U543</f>
        <v>0</v>
      </c>
      <c r="U501">
        <f>'5a - Savings Tracker'!V543</f>
        <v>0</v>
      </c>
      <c r="V501">
        <f>'5a - Savings Tracker'!W543</f>
        <v>0</v>
      </c>
      <c r="W501">
        <f>'5a - Savings Tracker'!X543</f>
        <v>0</v>
      </c>
      <c r="X501">
        <f>'5a - Savings Tracker'!Y543</f>
        <v>0</v>
      </c>
      <c r="Y501">
        <f>'5a - Savings Tracker'!Z543</f>
        <v>0</v>
      </c>
      <c r="Z501">
        <f>'5a - Savings Tracker'!AA543</f>
        <v>0</v>
      </c>
      <c r="AA501">
        <f>'5a - Savings Tracker'!AB543</f>
        <v>0</v>
      </c>
      <c r="AB501">
        <f>'5a - Savings Tracker'!AC543</f>
        <v>0</v>
      </c>
      <c r="AC501">
        <f>'5a - Savings Tracker'!AD543</f>
        <v>0</v>
      </c>
      <c r="AD501" t="str">
        <f>'5a - Savings Tracker'!AE543</f>
        <v/>
      </c>
      <c r="AE501" t="str">
        <f>'5a - Savings Tracker'!AF543</f>
        <v/>
      </c>
      <c r="AF501" t="str">
        <f>'5a - Savings Tracker'!AG543</f>
        <v/>
      </c>
      <c r="AG501" t="str">
        <f>'5a - Savings Tracker'!AH543</f>
        <v/>
      </c>
      <c r="AH501" t="str">
        <f>'5a - Savings Tracker'!AI543</f>
        <v/>
      </c>
      <c r="AI501" t="str">
        <f>'5a - Savings Tracker'!AJ543</f>
        <v/>
      </c>
      <c r="AJ501" t="str">
        <f>'5a - Savings Tracker'!AK543</f>
        <v/>
      </c>
      <c r="AK501" t="str">
        <f>'5a - Savings Tracker'!AL543</f>
        <v/>
      </c>
    </row>
    <row r="502" spans="1:37">
      <c r="A502">
        <f>'5a - Savings Tracker'!A544</f>
        <v>501</v>
      </c>
      <c r="B502" t="str">
        <f>'5a - Savings Tracker'!B544</f>
        <v>Swansea Bay UHB</v>
      </c>
      <c r="C502">
        <f>'5a - Savings Tracker'!C544</f>
        <v>0</v>
      </c>
      <c r="D502">
        <f>'5a - Savings Tracker'!D544</f>
        <v>0</v>
      </c>
      <c r="E502">
        <f>'5a - Savings Tracker'!E544</f>
        <v>0</v>
      </c>
      <c r="F502">
        <f>'5a - Savings Tracker'!F544</f>
        <v>0</v>
      </c>
      <c r="G502">
        <f>'5a - Savings Tracker'!G544</f>
        <v>0</v>
      </c>
      <c r="H502">
        <f>'5a - Savings Tracker'!H544</f>
        <v>0</v>
      </c>
      <c r="I502">
        <f>'5a - Savings Tracker'!J544</f>
        <v>0</v>
      </c>
      <c r="J502">
        <f>'5a - Savings Tracker'!K544</f>
        <v>0</v>
      </c>
      <c r="K502">
        <f>'5a - Savings Tracker'!L544</f>
        <v>0</v>
      </c>
      <c r="L502">
        <f>'5a - Savings Tracker'!M544</f>
        <v>0</v>
      </c>
      <c r="M502">
        <f>'5a - Savings Tracker'!N544</f>
        <v>0</v>
      </c>
      <c r="N502">
        <f>'5a - Savings Tracker'!O544</f>
        <v>0</v>
      </c>
      <c r="O502">
        <f>'5a - Savings Tracker'!P544</f>
        <v>0</v>
      </c>
      <c r="P502">
        <f>'5a - Savings Tracker'!Q544</f>
        <v>0</v>
      </c>
      <c r="Q502">
        <f>'5a - Savings Tracker'!R544</f>
        <v>0</v>
      </c>
      <c r="R502">
        <f>'5a - Savings Tracker'!S544</f>
        <v>0</v>
      </c>
      <c r="S502">
        <f>'5a - Savings Tracker'!T544</f>
        <v>0</v>
      </c>
      <c r="T502">
        <f>'5a - Savings Tracker'!U544</f>
        <v>0</v>
      </c>
      <c r="U502">
        <f>'5a - Savings Tracker'!V544</f>
        <v>0</v>
      </c>
      <c r="V502">
        <f>'5a - Savings Tracker'!W544</f>
        <v>0</v>
      </c>
      <c r="W502">
        <f>'5a - Savings Tracker'!X544</f>
        <v>0</v>
      </c>
      <c r="X502">
        <f>'5a - Savings Tracker'!Y544</f>
        <v>0</v>
      </c>
      <c r="Y502">
        <f>'5a - Savings Tracker'!Z544</f>
        <v>0</v>
      </c>
      <c r="Z502">
        <f>'5a - Savings Tracker'!AA544</f>
        <v>0</v>
      </c>
      <c r="AA502">
        <f>'5a - Savings Tracker'!AB544</f>
        <v>0</v>
      </c>
      <c r="AB502">
        <f>'5a - Savings Tracker'!AC544</f>
        <v>0</v>
      </c>
      <c r="AC502">
        <f>'5a - Savings Tracker'!AD544</f>
        <v>0</v>
      </c>
      <c r="AD502" t="str">
        <f>'5a - Savings Tracker'!AE544</f>
        <v/>
      </c>
      <c r="AE502" t="str">
        <f>'5a - Savings Tracker'!AF544</f>
        <v/>
      </c>
      <c r="AF502" t="str">
        <f>'5a - Savings Tracker'!AG544</f>
        <v/>
      </c>
      <c r="AG502" t="str">
        <f>'5a - Savings Tracker'!AH544</f>
        <v/>
      </c>
      <c r="AH502" t="str">
        <f>'5a - Savings Tracker'!AI544</f>
        <v/>
      </c>
      <c r="AI502" t="str">
        <f>'5a - Savings Tracker'!AJ544</f>
        <v/>
      </c>
      <c r="AJ502" t="str">
        <f>'5a - Savings Tracker'!AK544</f>
        <v/>
      </c>
      <c r="AK502" t="str">
        <f>'5a - Savings Tracker'!AL544</f>
        <v/>
      </c>
    </row>
    <row r="503" spans="1:37">
      <c r="A503">
        <f>'5a - Savings Tracker'!A545</f>
        <v>502</v>
      </c>
      <c r="B503" t="str">
        <f>'5a - Savings Tracker'!B545</f>
        <v>Swansea Bay UHB</v>
      </c>
      <c r="C503">
        <f>'5a - Savings Tracker'!C545</f>
        <v>0</v>
      </c>
      <c r="D503">
        <f>'5a - Savings Tracker'!D545</f>
        <v>0</v>
      </c>
      <c r="E503">
        <f>'5a - Savings Tracker'!E545</f>
        <v>0</v>
      </c>
      <c r="F503">
        <f>'5a - Savings Tracker'!F545</f>
        <v>0</v>
      </c>
      <c r="G503">
        <f>'5a - Savings Tracker'!G545</f>
        <v>0</v>
      </c>
      <c r="H503">
        <f>'5a - Savings Tracker'!H545</f>
        <v>0</v>
      </c>
      <c r="I503">
        <f>'5a - Savings Tracker'!J545</f>
        <v>0</v>
      </c>
      <c r="J503">
        <f>'5a - Savings Tracker'!K545</f>
        <v>0</v>
      </c>
      <c r="K503">
        <f>'5a - Savings Tracker'!L545</f>
        <v>0</v>
      </c>
      <c r="L503">
        <f>'5a - Savings Tracker'!M545</f>
        <v>0</v>
      </c>
      <c r="M503">
        <f>'5a - Savings Tracker'!N545</f>
        <v>0</v>
      </c>
      <c r="N503">
        <f>'5a - Savings Tracker'!O545</f>
        <v>0</v>
      </c>
      <c r="O503">
        <f>'5a - Savings Tracker'!P545</f>
        <v>0</v>
      </c>
      <c r="P503">
        <f>'5a - Savings Tracker'!Q545</f>
        <v>0</v>
      </c>
      <c r="Q503">
        <f>'5a - Savings Tracker'!R545</f>
        <v>0</v>
      </c>
      <c r="R503">
        <f>'5a - Savings Tracker'!S545</f>
        <v>0</v>
      </c>
      <c r="S503">
        <f>'5a - Savings Tracker'!T545</f>
        <v>0</v>
      </c>
      <c r="T503">
        <f>'5a - Savings Tracker'!U545</f>
        <v>0</v>
      </c>
      <c r="U503">
        <f>'5a - Savings Tracker'!V545</f>
        <v>0</v>
      </c>
      <c r="V503">
        <f>'5a - Savings Tracker'!W545</f>
        <v>0</v>
      </c>
      <c r="W503">
        <f>'5a - Savings Tracker'!X545</f>
        <v>0</v>
      </c>
      <c r="X503">
        <f>'5a - Savings Tracker'!Y545</f>
        <v>0</v>
      </c>
      <c r="Y503">
        <f>'5a - Savings Tracker'!Z545</f>
        <v>0</v>
      </c>
      <c r="Z503">
        <f>'5a - Savings Tracker'!AA545</f>
        <v>0</v>
      </c>
      <c r="AA503">
        <f>'5a - Savings Tracker'!AB545</f>
        <v>0</v>
      </c>
      <c r="AB503">
        <f>'5a - Savings Tracker'!AC545</f>
        <v>0</v>
      </c>
      <c r="AC503">
        <f>'5a - Savings Tracker'!AD545</f>
        <v>0</v>
      </c>
      <c r="AD503" t="str">
        <f>'5a - Savings Tracker'!AE545</f>
        <v/>
      </c>
      <c r="AE503" t="str">
        <f>'5a - Savings Tracker'!AF545</f>
        <v/>
      </c>
      <c r="AF503" t="str">
        <f>'5a - Savings Tracker'!AG545</f>
        <v/>
      </c>
      <c r="AG503" t="str">
        <f>'5a - Savings Tracker'!AH545</f>
        <v/>
      </c>
      <c r="AH503" t="str">
        <f>'5a - Savings Tracker'!AI545</f>
        <v/>
      </c>
      <c r="AI503" t="str">
        <f>'5a - Savings Tracker'!AJ545</f>
        <v/>
      </c>
      <c r="AJ503" t="str">
        <f>'5a - Savings Tracker'!AK545</f>
        <v/>
      </c>
      <c r="AK503" t="str">
        <f>'5a - Savings Tracker'!AL545</f>
        <v/>
      </c>
    </row>
    <row r="504" spans="1:37">
      <c r="A504">
        <f>'5a - Savings Tracker'!A546</f>
        <v>503</v>
      </c>
      <c r="B504" t="str">
        <f>'5a - Savings Tracker'!B546</f>
        <v>Swansea Bay UHB</v>
      </c>
      <c r="C504">
        <f>'5a - Savings Tracker'!C546</f>
        <v>0</v>
      </c>
      <c r="D504">
        <f>'5a - Savings Tracker'!D546</f>
        <v>0</v>
      </c>
      <c r="E504">
        <f>'5a - Savings Tracker'!E546</f>
        <v>0</v>
      </c>
      <c r="F504">
        <f>'5a - Savings Tracker'!F546</f>
        <v>0</v>
      </c>
      <c r="G504">
        <f>'5a - Savings Tracker'!G546</f>
        <v>0</v>
      </c>
      <c r="H504">
        <f>'5a - Savings Tracker'!H546</f>
        <v>0</v>
      </c>
      <c r="I504">
        <f>'5a - Savings Tracker'!J546</f>
        <v>0</v>
      </c>
      <c r="J504">
        <f>'5a - Savings Tracker'!K546</f>
        <v>0</v>
      </c>
      <c r="K504">
        <f>'5a - Savings Tracker'!L546</f>
        <v>0</v>
      </c>
      <c r="L504">
        <f>'5a - Savings Tracker'!M546</f>
        <v>0</v>
      </c>
      <c r="M504">
        <f>'5a - Savings Tracker'!N546</f>
        <v>0</v>
      </c>
      <c r="N504">
        <f>'5a - Savings Tracker'!O546</f>
        <v>0</v>
      </c>
      <c r="O504">
        <f>'5a - Savings Tracker'!P546</f>
        <v>0</v>
      </c>
      <c r="P504">
        <f>'5a - Savings Tracker'!Q546</f>
        <v>0</v>
      </c>
      <c r="Q504">
        <f>'5a - Savings Tracker'!R546</f>
        <v>0</v>
      </c>
      <c r="R504">
        <f>'5a - Savings Tracker'!S546</f>
        <v>0</v>
      </c>
      <c r="S504">
        <f>'5a - Savings Tracker'!T546</f>
        <v>0</v>
      </c>
      <c r="T504">
        <f>'5a - Savings Tracker'!U546</f>
        <v>0</v>
      </c>
      <c r="U504">
        <f>'5a - Savings Tracker'!V546</f>
        <v>0</v>
      </c>
      <c r="V504">
        <f>'5a - Savings Tracker'!W546</f>
        <v>0</v>
      </c>
      <c r="W504">
        <f>'5a - Savings Tracker'!X546</f>
        <v>0</v>
      </c>
      <c r="X504">
        <f>'5a - Savings Tracker'!Y546</f>
        <v>0</v>
      </c>
      <c r="Y504">
        <f>'5a - Savings Tracker'!Z546</f>
        <v>0</v>
      </c>
      <c r="Z504">
        <f>'5a - Savings Tracker'!AA546</f>
        <v>0</v>
      </c>
      <c r="AA504">
        <f>'5a - Savings Tracker'!AB546</f>
        <v>0</v>
      </c>
      <c r="AB504">
        <f>'5a - Savings Tracker'!AC546</f>
        <v>0</v>
      </c>
      <c r="AC504">
        <f>'5a - Savings Tracker'!AD546</f>
        <v>0</v>
      </c>
      <c r="AD504" t="str">
        <f>'5a - Savings Tracker'!AE546</f>
        <v/>
      </c>
      <c r="AE504" t="str">
        <f>'5a - Savings Tracker'!AF546</f>
        <v/>
      </c>
      <c r="AF504" t="str">
        <f>'5a - Savings Tracker'!AG546</f>
        <v/>
      </c>
      <c r="AG504" t="str">
        <f>'5a - Savings Tracker'!AH546</f>
        <v/>
      </c>
      <c r="AH504" t="str">
        <f>'5a - Savings Tracker'!AI546</f>
        <v/>
      </c>
      <c r="AI504" t="str">
        <f>'5a - Savings Tracker'!AJ546</f>
        <v/>
      </c>
      <c r="AJ504" t="str">
        <f>'5a - Savings Tracker'!AK546</f>
        <v/>
      </c>
      <c r="AK504" t="str">
        <f>'5a - Savings Tracker'!AL546</f>
        <v/>
      </c>
    </row>
    <row r="505" spans="1:37">
      <c r="A505">
        <f>'5a - Savings Tracker'!A547</f>
        <v>504</v>
      </c>
      <c r="B505" t="str">
        <f>'5a - Savings Tracker'!B547</f>
        <v>Swansea Bay UHB</v>
      </c>
      <c r="C505">
        <f>'5a - Savings Tracker'!C547</f>
        <v>0</v>
      </c>
      <c r="D505">
        <f>'5a - Savings Tracker'!D547</f>
        <v>0</v>
      </c>
      <c r="E505">
        <f>'5a - Savings Tracker'!E547</f>
        <v>0</v>
      </c>
      <c r="F505">
        <f>'5a - Savings Tracker'!F547</f>
        <v>0</v>
      </c>
      <c r="G505">
        <f>'5a - Savings Tracker'!G547</f>
        <v>0</v>
      </c>
      <c r="H505">
        <f>'5a - Savings Tracker'!H547</f>
        <v>0</v>
      </c>
      <c r="I505">
        <f>'5a - Savings Tracker'!J547</f>
        <v>0</v>
      </c>
      <c r="J505">
        <f>'5a - Savings Tracker'!K547</f>
        <v>0</v>
      </c>
      <c r="K505">
        <f>'5a - Savings Tracker'!L547</f>
        <v>0</v>
      </c>
      <c r="L505">
        <f>'5a - Savings Tracker'!M547</f>
        <v>0</v>
      </c>
      <c r="M505">
        <f>'5a - Savings Tracker'!N547</f>
        <v>0</v>
      </c>
      <c r="N505">
        <f>'5a - Savings Tracker'!O547</f>
        <v>0</v>
      </c>
      <c r="O505">
        <f>'5a - Savings Tracker'!P547</f>
        <v>0</v>
      </c>
      <c r="P505">
        <f>'5a - Savings Tracker'!Q547</f>
        <v>0</v>
      </c>
      <c r="Q505">
        <f>'5a - Savings Tracker'!R547</f>
        <v>0</v>
      </c>
      <c r="R505">
        <f>'5a - Savings Tracker'!S547</f>
        <v>0</v>
      </c>
      <c r="S505">
        <f>'5a - Savings Tracker'!T547</f>
        <v>0</v>
      </c>
      <c r="T505">
        <f>'5a - Savings Tracker'!U547</f>
        <v>0</v>
      </c>
      <c r="U505">
        <f>'5a - Savings Tracker'!V547</f>
        <v>0</v>
      </c>
      <c r="V505">
        <f>'5a - Savings Tracker'!W547</f>
        <v>0</v>
      </c>
      <c r="W505">
        <f>'5a - Savings Tracker'!X547</f>
        <v>0</v>
      </c>
      <c r="X505">
        <f>'5a - Savings Tracker'!Y547</f>
        <v>0</v>
      </c>
      <c r="Y505">
        <f>'5a - Savings Tracker'!Z547</f>
        <v>0</v>
      </c>
      <c r="Z505">
        <f>'5a - Savings Tracker'!AA547</f>
        <v>0</v>
      </c>
      <c r="AA505">
        <f>'5a - Savings Tracker'!AB547</f>
        <v>0</v>
      </c>
      <c r="AB505">
        <f>'5a - Savings Tracker'!AC547</f>
        <v>0</v>
      </c>
      <c r="AC505">
        <f>'5a - Savings Tracker'!AD547</f>
        <v>0</v>
      </c>
      <c r="AD505" t="str">
        <f>'5a - Savings Tracker'!AE547</f>
        <v/>
      </c>
      <c r="AE505" t="str">
        <f>'5a - Savings Tracker'!AF547</f>
        <v/>
      </c>
      <c r="AF505" t="str">
        <f>'5a - Savings Tracker'!AG547</f>
        <v/>
      </c>
      <c r="AG505" t="str">
        <f>'5a - Savings Tracker'!AH547</f>
        <v/>
      </c>
      <c r="AH505" t="str">
        <f>'5a - Savings Tracker'!AI547</f>
        <v/>
      </c>
      <c r="AI505" t="str">
        <f>'5a - Savings Tracker'!AJ547</f>
        <v/>
      </c>
      <c r="AJ505" t="str">
        <f>'5a - Savings Tracker'!AK547</f>
        <v/>
      </c>
      <c r="AK505" t="str">
        <f>'5a - Savings Tracker'!AL547</f>
        <v/>
      </c>
    </row>
    <row r="506" spans="1:37">
      <c r="A506">
        <f>'5a - Savings Tracker'!A548</f>
        <v>505</v>
      </c>
      <c r="B506" t="str">
        <f>'5a - Savings Tracker'!B548</f>
        <v>Swansea Bay UHB</v>
      </c>
      <c r="C506">
        <f>'5a - Savings Tracker'!C548</f>
        <v>0</v>
      </c>
      <c r="D506">
        <f>'5a - Savings Tracker'!D548</f>
        <v>0</v>
      </c>
      <c r="E506">
        <f>'5a - Savings Tracker'!E548</f>
        <v>0</v>
      </c>
      <c r="F506">
        <f>'5a - Savings Tracker'!F548</f>
        <v>0</v>
      </c>
      <c r="G506">
        <f>'5a - Savings Tracker'!G548</f>
        <v>0</v>
      </c>
      <c r="H506">
        <f>'5a - Savings Tracker'!H548</f>
        <v>0</v>
      </c>
      <c r="I506">
        <f>'5a - Savings Tracker'!J548</f>
        <v>0</v>
      </c>
      <c r="J506">
        <f>'5a - Savings Tracker'!K548</f>
        <v>0</v>
      </c>
      <c r="K506">
        <f>'5a - Savings Tracker'!L548</f>
        <v>0</v>
      </c>
      <c r="L506">
        <f>'5a - Savings Tracker'!M548</f>
        <v>0</v>
      </c>
      <c r="M506">
        <f>'5a - Savings Tracker'!N548</f>
        <v>0</v>
      </c>
      <c r="N506">
        <f>'5a - Savings Tracker'!O548</f>
        <v>0</v>
      </c>
      <c r="O506">
        <f>'5a - Savings Tracker'!P548</f>
        <v>0</v>
      </c>
      <c r="P506">
        <f>'5a - Savings Tracker'!Q548</f>
        <v>0</v>
      </c>
      <c r="Q506">
        <f>'5a - Savings Tracker'!R548</f>
        <v>0</v>
      </c>
      <c r="R506">
        <f>'5a - Savings Tracker'!S548</f>
        <v>0</v>
      </c>
      <c r="S506">
        <f>'5a - Savings Tracker'!T548</f>
        <v>0</v>
      </c>
      <c r="T506">
        <f>'5a - Savings Tracker'!U548</f>
        <v>0</v>
      </c>
      <c r="U506">
        <f>'5a - Savings Tracker'!V548</f>
        <v>0</v>
      </c>
      <c r="V506">
        <f>'5a - Savings Tracker'!W548</f>
        <v>0</v>
      </c>
      <c r="W506">
        <f>'5a - Savings Tracker'!X548</f>
        <v>0</v>
      </c>
      <c r="X506">
        <f>'5a - Savings Tracker'!Y548</f>
        <v>0</v>
      </c>
      <c r="Y506">
        <f>'5a - Savings Tracker'!Z548</f>
        <v>0</v>
      </c>
      <c r="Z506">
        <f>'5a - Savings Tracker'!AA548</f>
        <v>0</v>
      </c>
      <c r="AA506">
        <f>'5a - Savings Tracker'!AB548</f>
        <v>0</v>
      </c>
      <c r="AB506">
        <f>'5a - Savings Tracker'!AC548</f>
        <v>0</v>
      </c>
      <c r="AC506">
        <f>'5a - Savings Tracker'!AD548</f>
        <v>0</v>
      </c>
      <c r="AD506" t="str">
        <f>'5a - Savings Tracker'!AE548</f>
        <v/>
      </c>
      <c r="AE506" t="str">
        <f>'5a - Savings Tracker'!AF548</f>
        <v/>
      </c>
      <c r="AF506" t="str">
        <f>'5a - Savings Tracker'!AG548</f>
        <v/>
      </c>
      <c r="AG506" t="str">
        <f>'5a - Savings Tracker'!AH548</f>
        <v/>
      </c>
      <c r="AH506" t="str">
        <f>'5a - Savings Tracker'!AI548</f>
        <v/>
      </c>
      <c r="AI506" t="str">
        <f>'5a - Savings Tracker'!AJ548</f>
        <v/>
      </c>
      <c r="AJ506" t="str">
        <f>'5a - Savings Tracker'!AK548</f>
        <v/>
      </c>
      <c r="AK506" t="str">
        <f>'5a - Savings Tracker'!AL548</f>
        <v/>
      </c>
    </row>
    <row r="507" spans="1:37">
      <c r="A507">
        <f>'5a - Savings Tracker'!A549</f>
        <v>506</v>
      </c>
      <c r="B507" t="str">
        <f>'5a - Savings Tracker'!B549</f>
        <v>Swansea Bay UHB</v>
      </c>
      <c r="C507">
        <f>'5a - Savings Tracker'!C549</f>
        <v>0</v>
      </c>
      <c r="D507">
        <f>'5a - Savings Tracker'!D549</f>
        <v>0</v>
      </c>
      <c r="E507">
        <f>'5a - Savings Tracker'!E549</f>
        <v>0</v>
      </c>
      <c r="F507">
        <f>'5a - Savings Tracker'!F549</f>
        <v>0</v>
      </c>
      <c r="G507">
        <f>'5a - Savings Tracker'!G549</f>
        <v>0</v>
      </c>
      <c r="H507">
        <f>'5a - Savings Tracker'!H549</f>
        <v>0</v>
      </c>
      <c r="I507">
        <f>'5a - Savings Tracker'!J549</f>
        <v>0</v>
      </c>
      <c r="J507">
        <f>'5a - Savings Tracker'!K549</f>
        <v>0</v>
      </c>
      <c r="K507">
        <f>'5a - Savings Tracker'!L549</f>
        <v>0</v>
      </c>
      <c r="L507">
        <f>'5a - Savings Tracker'!M549</f>
        <v>0</v>
      </c>
      <c r="M507">
        <f>'5a - Savings Tracker'!N549</f>
        <v>0</v>
      </c>
      <c r="N507">
        <f>'5a - Savings Tracker'!O549</f>
        <v>0</v>
      </c>
      <c r="O507">
        <f>'5a - Savings Tracker'!P549</f>
        <v>0</v>
      </c>
      <c r="P507">
        <f>'5a - Savings Tracker'!Q549</f>
        <v>0</v>
      </c>
      <c r="Q507">
        <f>'5a - Savings Tracker'!R549</f>
        <v>0</v>
      </c>
      <c r="R507">
        <f>'5a - Savings Tracker'!S549</f>
        <v>0</v>
      </c>
      <c r="S507">
        <f>'5a - Savings Tracker'!T549</f>
        <v>0</v>
      </c>
      <c r="T507">
        <f>'5a - Savings Tracker'!U549</f>
        <v>0</v>
      </c>
      <c r="U507">
        <f>'5a - Savings Tracker'!V549</f>
        <v>0</v>
      </c>
      <c r="V507">
        <f>'5a - Savings Tracker'!W549</f>
        <v>0</v>
      </c>
      <c r="W507">
        <f>'5a - Savings Tracker'!X549</f>
        <v>0</v>
      </c>
      <c r="X507">
        <f>'5a - Savings Tracker'!Y549</f>
        <v>0</v>
      </c>
      <c r="Y507">
        <f>'5a - Savings Tracker'!Z549</f>
        <v>0</v>
      </c>
      <c r="Z507">
        <f>'5a - Savings Tracker'!AA549</f>
        <v>0</v>
      </c>
      <c r="AA507">
        <f>'5a - Savings Tracker'!AB549</f>
        <v>0</v>
      </c>
      <c r="AB507">
        <f>'5a - Savings Tracker'!AC549</f>
        <v>0</v>
      </c>
      <c r="AC507">
        <f>'5a - Savings Tracker'!AD549</f>
        <v>0</v>
      </c>
      <c r="AD507" t="str">
        <f>'5a - Savings Tracker'!AE549</f>
        <v/>
      </c>
      <c r="AE507" t="str">
        <f>'5a - Savings Tracker'!AF549</f>
        <v/>
      </c>
      <c r="AF507" t="str">
        <f>'5a - Savings Tracker'!AG549</f>
        <v/>
      </c>
      <c r="AG507" t="str">
        <f>'5a - Savings Tracker'!AH549</f>
        <v/>
      </c>
      <c r="AH507" t="str">
        <f>'5a - Savings Tracker'!AI549</f>
        <v/>
      </c>
      <c r="AI507" t="str">
        <f>'5a - Savings Tracker'!AJ549</f>
        <v/>
      </c>
      <c r="AJ507" t="str">
        <f>'5a - Savings Tracker'!AK549</f>
        <v/>
      </c>
      <c r="AK507" t="str">
        <f>'5a - Savings Tracker'!AL549</f>
        <v/>
      </c>
    </row>
    <row r="508" spans="1:37">
      <c r="A508">
        <f>'5a - Savings Tracker'!A550</f>
        <v>507</v>
      </c>
      <c r="B508" t="str">
        <f>'5a - Savings Tracker'!B550</f>
        <v>Swansea Bay UHB</v>
      </c>
      <c r="C508">
        <f>'5a - Savings Tracker'!C550</f>
        <v>0</v>
      </c>
      <c r="D508">
        <f>'5a - Savings Tracker'!D550</f>
        <v>0</v>
      </c>
      <c r="E508">
        <f>'5a - Savings Tracker'!E550</f>
        <v>0</v>
      </c>
      <c r="F508">
        <f>'5a - Savings Tracker'!F550</f>
        <v>0</v>
      </c>
      <c r="G508">
        <f>'5a - Savings Tracker'!G550</f>
        <v>0</v>
      </c>
      <c r="H508">
        <f>'5a - Savings Tracker'!H550</f>
        <v>0</v>
      </c>
      <c r="I508">
        <f>'5a - Savings Tracker'!J550</f>
        <v>0</v>
      </c>
      <c r="J508">
        <f>'5a - Savings Tracker'!K550</f>
        <v>0</v>
      </c>
      <c r="K508">
        <f>'5a - Savings Tracker'!L550</f>
        <v>0</v>
      </c>
      <c r="L508">
        <f>'5a - Savings Tracker'!M550</f>
        <v>0</v>
      </c>
      <c r="M508">
        <f>'5a - Savings Tracker'!N550</f>
        <v>0</v>
      </c>
      <c r="N508">
        <f>'5a - Savings Tracker'!O550</f>
        <v>0</v>
      </c>
      <c r="O508">
        <f>'5a - Savings Tracker'!P550</f>
        <v>0</v>
      </c>
      <c r="P508">
        <f>'5a - Savings Tracker'!Q550</f>
        <v>0</v>
      </c>
      <c r="Q508">
        <f>'5a - Savings Tracker'!R550</f>
        <v>0</v>
      </c>
      <c r="R508">
        <f>'5a - Savings Tracker'!S550</f>
        <v>0</v>
      </c>
      <c r="S508">
        <f>'5a - Savings Tracker'!T550</f>
        <v>0</v>
      </c>
      <c r="T508">
        <f>'5a - Savings Tracker'!U550</f>
        <v>0</v>
      </c>
      <c r="U508">
        <f>'5a - Savings Tracker'!V550</f>
        <v>0</v>
      </c>
      <c r="V508">
        <f>'5a - Savings Tracker'!W550</f>
        <v>0</v>
      </c>
      <c r="W508">
        <f>'5a - Savings Tracker'!X550</f>
        <v>0</v>
      </c>
      <c r="X508">
        <f>'5a - Savings Tracker'!Y550</f>
        <v>0</v>
      </c>
      <c r="Y508">
        <f>'5a - Savings Tracker'!Z550</f>
        <v>0</v>
      </c>
      <c r="Z508">
        <f>'5a - Savings Tracker'!AA550</f>
        <v>0</v>
      </c>
      <c r="AA508">
        <f>'5a - Savings Tracker'!AB550</f>
        <v>0</v>
      </c>
      <c r="AB508">
        <f>'5a - Savings Tracker'!AC550</f>
        <v>0</v>
      </c>
      <c r="AC508">
        <f>'5a - Savings Tracker'!AD550</f>
        <v>0</v>
      </c>
      <c r="AD508" t="str">
        <f>'5a - Savings Tracker'!AE550</f>
        <v/>
      </c>
      <c r="AE508" t="str">
        <f>'5a - Savings Tracker'!AF550</f>
        <v/>
      </c>
      <c r="AF508" t="str">
        <f>'5a - Savings Tracker'!AG550</f>
        <v/>
      </c>
      <c r="AG508" t="str">
        <f>'5a - Savings Tracker'!AH550</f>
        <v/>
      </c>
      <c r="AH508" t="str">
        <f>'5a - Savings Tracker'!AI550</f>
        <v/>
      </c>
      <c r="AI508" t="str">
        <f>'5a - Savings Tracker'!AJ550</f>
        <v/>
      </c>
      <c r="AJ508" t="str">
        <f>'5a - Savings Tracker'!AK550</f>
        <v/>
      </c>
      <c r="AK508" t="str">
        <f>'5a - Savings Tracker'!AL550</f>
        <v/>
      </c>
    </row>
    <row r="509" spans="1:37">
      <c r="A509">
        <f>'5a - Savings Tracker'!A551</f>
        <v>508</v>
      </c>
      <c r="B509" t="str">
        <f>'5a - Savings Tracker'!B551</f>
        <v>Swansea Bay UHB</v>
      </c>
      <c r="C509">
        <f>'5a - Savings Tracker'!C551</f>
        <v>0</v>
      </c>
      <c r="D509">
        <f>'5a - Savings Tracker'!D551</f>
        <v>0</v>
      </c>
      <c r="E509">
        <f>'5a - Savings Tracker'!E551</f>
        <v>0</v>
      </c>
      <c r="F509">
        <f>'5a - Savings Tracker'!F551</f>
        <v>0</v>
      </c>
      <c r="G509">
        <f>'5a - Savings Tracker'!G551</f>
        <v>0</v>
      </c>
      <c r="H509">
        <f>'5a - Savings Tracker'!H551</f>
        <v>0</v>
      </c>
      <c r="I509">
        <f>'5a - Savings Tracker'!J551</f>
        <v>0</v>
      </c>
      <c r="J509">
        <f>'5a - Savings Tracker'!K551</f>
        <v>0</v>
      </c>
      <c r="K509">
        <f>'5a - Savings Tracker'!L551</f>
        <v>0</v>
      </c>
      <c r="L509">
        <f>'5a - Savings Tracker'!M551</f>
        <v>0</v>
      </c>
      <c r="M509">
        <f>'5a - Savings Tracker'!N551</f>
        <v>0</v>
      </c>
      <c r="N509">
        <f>'5a - Savings Tracker'!O551</f>
        <v>0</v>
      </c>
      <c r="O509">
        <f>'5a - Savings Tracker'!P551</f>
        <v>0</v>
      </c>
      <c r="P509">
        <f>'5a - Savings Tracker'!Q551</f>
        <v>0</v>
      </c>
      <c r="Q509">
        <f>'5a - Savings Tracker'!R551</f>
        <v>0</v>
      </c>
      <c r="R509">
        <f>'5a - Savings Tracker'!S551</f>
        <v>0</v>
      </c>
      <c r="S509">
        <f>'5a - Savings Tracker'!T551</f>
        <v>0</v>
      </c>
      <c r="T509">
        <f>'5a - Savings Tracker'!U551</f>
        <v>0</v>
      </c>
      <c r="U509">
        <f>'5a - Savings Tracker'!V551</f>
        <v>0</v>
      </c>
      <c r="V509">
        <f>'5a - Savings Tracker'!W551</f>
        <v>0</v>
      </c>
      <c r="W509">
        <f>'5a - Savings Tracker'!X551</f>
        <v>0</v>
      </c>
      <c r="X509">
        <f>'5a - Savings Tracker'!Y551</f>
        <v>0</v>
      </c>
      <c r="Y509">
        <f>'5a - Savings Tracker'!Z551</f>
        <v>0</v>
      </c>
      <c r="Z509">
        <f>'5a - Savings Tracker'!AA551</f>
        <v>0</v>
      </c>
      <c r="AA509">
        <f>'5a - Savings Tracker'!AB551</f>
        <v>0</v>
      </c>
      <c r="AB509">
        <f>'5a - Savings Tracker'!AC551</f>
        <v>0</v>
      </c>
      <c r="AC509">
        <f>'5a - Savings Tracker'!AD551</f>
        <v>0</v>
      </c>
      <c r="AD509" t="str">
        <f>'5a - Savings Tracker'!AE551</f>
        <v/>
      </c>
      <c r="AE509" t="str">
        <f>'5a - Savings Tracker'!AF551</f>
        <v/>
      </c>
      <c r="AF509" t="str">
        <f>'5a - Savings Tracker'!AG551</f>
        <v/>
      </c>
      <c r="AG509" t="str">
        <f>'5a - Savings Tracker'!AH551</f>
        <v/>
      </c>
      <c r="AH509" t="str">
        <f>'5a - Savings Tracker'!AI551</f>
        <v/>
      </c>
      <c r="AI509" t="str">
        <f>'5a - Savings Tracker'!AJ551</f>
        <v/>
      </c>
      <c r="AJ509" t="str">
        <f>'5a - Savings Tracker'!AK551</f>
        <v/>
      </c>
      <c r="AK509" t="str">
        <f>'5a - Savings Tracker'!AL551</f>
        <v/>
      </c>
    </row>
    <row r="510" spans="1:37">
      <c r="A510">
        <f>'5a - Savings Tracker'!A552</f>
        <v>509</v>
      </c>
      <c r="B510" t="str">
        <f>'5a - Savings Tracker'!B552</f>
        <v>Swansea Bay UHB</v>
      </c>
      <c r="C510">
        <f>'5a - Savings Tracker'!C552</f>
        <v>0</v>
      </c>
      <c r="D510">
        <f>'5a - Savings Tracker'!D552</f>
        <v>0</v>
      </c>
      <c r="E510">
        <f>'5a - Savings Tracker'!E552</f>
        <v>0</v>
      </c>
      <c r="F510">
        <f>'5a - Savings Tracker'!F552</f>
        <v>0</v>
      </c>
      <c r="G510">
        <f>'5a - Savings Tracker'!G552</f>
        <v>0</v>
      </c>
      <c r="H510">
        <f>'5a - Savings Tracker'!H552</f>
        <v>0</v>
      </c>
      <c r="I510">
        <f>'5a - Savings Tracker'!J552</f>
        <v>0</v>
      </c>
      <c r="J510">
        <f>'5a - Savings Tracker'!K552</f>
        <v>0</v>
      </c>
      <c r="K510">
        <f>'5a - Savings Tracker'!L552</f>
        <v>0</v>
      </c>
      <c r="L510">
        <f>'5a - Savings Tracker'!M552</f>
        <v>0</v>
      </c>
      <c r="M510">
        <f>'5a - Savings Tracker'!N552</f>
        <v>0</v>
      </c>
      <c r="N510">
        <f>'5a - Savings Tracker'!O552</f>
        <v>0</v>
      </c>
      <c r="O510">
        <f>'5a - Savings Tracker'!P552</f>
        <v>0</v>
      </c>
      <c r="P510">
        <f>'5a - Savings Tracker'!Q552</f>
        <v>0</v>
      </c>
      <c r="Q510">
        <f>'5a - Savings Tracker'!R552</f>
        <v>0</v>
      </c>
      <c r="R510">
        <f>'5a - Savings Tracker'!S552</f>
        <v>0</v>
      </c>
      <c r="S510">
        <f>'5a - Savings Tracker'!T552</f>
        <v>0</v>
      </c>
      <c r="T510">
        <f>'5a - Savings Tracker'!U552</f>
        <v>0</v>
      </c>
      <c r="U510">
        <f>'5a - Savings Tracker'!V552</f>
        <v>0</v>
      </c>
      <c r="V510">
        <f>'5a - Savings Tracker'!W552</f>
        <v>0</v>
      </c>
      <c r="W510">
        <f>'5a - Savings Tracker'!X552</f>
        <v>0</v>
      </c>
      <c r="X510">
        <f>'5a - Savings Tracker'!Y552</f>
        <v>0</v>
      </c>
      <c r="Y510">
        <f>'5a - Savings Tracker'!Z552</f>
        <v>0</v>
      </c>
      <c r="Z510">
        <f>'5a - Savings Tracker'!AA552</f>
        <v>0</v>
      </c>
      <c r="AA510">
        <f>'5a - Savings Tracker'!AB552</f>
        <v>0</v>
      </c>
      <c r="AB510">
        <f>'5a - Savings Tracker'!AC552</f>
        <v>0</v>
      </c>
      <c r="AC510">
        <f>'5a - Savings Tracker'!AD552</f>
        <v>0</v>
      </c>
      <c r="AD510" t="str">
        <f>'5a - Savings Tracker'!AE552</f>
        <v/>
      </c>
      <c r="AE510" t="str">
        <f>'5a - Savings Tracker'!AF552</f>
        <v/>
      </c>
      <c r="AF510" t="str">
        <f>'5a - Savings Tracker'!AG552</f>
        <v/>
      </c>
      <c r="AG510" t="str">
        <f>'5a - Savings Tracker'!AH552</f>
        <v/>
      </c>
      <c r="AH510" t="str">
        <f>'5a - Savings Tracker'!AI552</f>
        <v/>
      </c>
      <c r="AI510" t="str">
        <f>'5a - Savings Tracker'!AJ552</f>
        <v/>
      </c>
      <c r="AJ510" t="str">
        <f>'5a - Savings Tracker'!AK552</f>
        <v/>
      </c>
      <c r="AK510" t="str">
        <f>'5a - Savings Tracker'!AL552</f>
        <v/>
      </c>
    </row>
    <row r="511" spans="1:37">
      <c r="A511">
        <f>'5a - Savings Tracker'!A553</f>
        <v>510</v>
      </c>
      <c r="B511" t="str">
        <f>'5a - Savings Tracker'!B553</f>
        <v>Swansea Bay UHB</v>
      </c>
      <c r="C511">
        <f>'5a - Savings Tracker'!C553</f>
        <v>0</v>
      </c>
      <c r="D511">
        <f>'5a - Savings Tracker'!D553</f>
        <v>0</v>
      </c>
      <c r="E511">
        <f>'5a - Savings Tracker'!E553</f>
        <v>0</v>
      </c>
      <c r="F511">
        <f>'5a - Savings Tracker'!F553</f>
        <v>0</v>
      </c>
      <c r="G511">
        <f>'5a - Savings Tracker'!G553</f>
        <v>0</v>
      </c>
      <c r="H511">
        <f>'5a - Savings Tracker'!H553</f>
        <v>0</v>
      </c>
      <c r="I511">
        <f>'5a - Savings Tracker'!J553</f>
        <v>0</v>
      </c>
      <c r="J511">
        <f>'5a - Savings Tracker'!K553</f>
        <v>0</v>
      </c>
      <c r="K511">
        <f>'5a - Savings Tracker'!L553</f>
        <v>0</v>
      </c>
      <c r="L511">
        <f>'5a - Savings Tracker'!M553</f>
        <v>0</v>
      </c>
      <c r="M511">
        <f>'5a - Savings Tracker'!N553</f>
        <v>0</v>
      </c>
      <c r="N511">
        <f>'5a - Savings Tracker'!O553</f>
        <v>0</v>
      </c>
      <c r="O511">
        <f>'5a - Savings Tracker'!P553</f>
        <v>0</v>
      </c>
      <c r="P511">
        <f>'5a - Savings Tracker'!Q553</f>
        <v>0</v>
      </c>
      <c r="Q511">
        <f>'5a - Savings Tracker'!R553</f>
        <v>0</v>
      </c>
      <c r="R511">
        <f>'5a - Savings Tracker'!S553</f>
        <v>0</v>
      </c>
      <c r="S511">
        <f>'5a - Savings Tracker'!T553</f>
        <v>0</v>
      </c>
      <c r="T511">
        <f>'5a - Savings Tracker'!U553</f>
        <v>0</v>
      </c>
      <c r="U511">
        <f>'5a - Savings Tracker'!V553</f>
        <v>0</v>
      </c>
      <c r="V511">
        <f>'5a - Savings Tracker'!W553</f>
        <v>0</v>
      </c>
      <c r="W511">
        <f>'5a - Savings Tracker'!X553</f>
        <v>0</v>
      </c>
      <c r="X511">
        <f>'5a - Savings Tracker'!Y553</f>
        <v>0</v>
      </c>
      <c r="Y511">
        <f>'5a - Savings Tracker'!Z553</f>
        <v>0</v>
      </c>
      <c r="Z511">
        <f>'5a - Savings Tracker'!AA553</f>
        <v>0</v>
      </c>
      <c r="AA511">
        <f>'5a - Savings Tracker'!AB553</f>
        <v>0</v>
      </c>
      <c r="AB511">
        <f>'5a - Savings Tracker'!AC553</f>
        <v>0</v>
      </c>
      <c r="AC511">
        <f>'5a - Savings Tracker'!AD553</f>
        <v>0</v>
      </c>
      <c r="AD511" t="str">
        <f>'5a - Savings Tracker'!AE553</f>
        <v/>
      </c>
      <c r="AE511" t="str">
        <f>'5a - Savings Tracker'!AF553</f>
        <v/>
      </c>
      <c r="AF511" t="str">
        <f>'5a - Savings Tracker'!AG553</f>
        <v/>
      </c>
      <c r="AG511" t="str">
        <f>'5a - Savings Tracker'!AH553</f>
        <v/>
      </c>
      <c r="AH511" t="str">
        <f>'5a - Savings Tracker'!AI553</f>
        <v/>
      </c>
      <c r="AI511" t="str">
        <f>'5a - Savings Tracker'!AJ553</f>
        <v/>
      </c>
      <c r="AJ511" t="str">
        <f>'5a - Savings Tracker'!AK553</f>
        <v/>
      </c>
      <c r="AK511" t="str">
        <f>'5a - Savings Tracker'!AL553</f>
        <v/>
      </c>
    </row>
    <row r="512" spans="1:37">
      <c r="A512">
        <f>'5a - Savings Tracker'!A554</f>
        <v>511</v>
      </c>
      <c r="B512" t="str">
        <f>'5a - Savings Tracker'!B554</f>
        <v>Swansea Bay UHB</v>
      </c>
      <c r="C512">
        <f>'5a - Savings Tracker'!C554</f>
        <v>0</v>
      </c>
      <c r="D512">
        <f>'5a - Savings Tracker'!D554</f>
        <v>0</v>
      </c>
      <c r="E512">
        <f>'5a - Savings Tracker'!E554</f>
        <v>0</v>
      </c>
      <c r="F512">
        <f>'5a - Savings Tracker'!F554</f>
        <v>0</v>
      </c>
      <c r="G512">
        <f>'5a - Savings Tracker'!G554</f>
        <v>0</v>
      </c>
      <c r="H512">
        <f>'5a - Savings Tracker'!H554</f>
        <v>0</v>
      </c>
      <c r="I512">
        <f>'5a - Savings Tracker'!J554</f>
        <v>0</v>
      </c>
      <c r="J512">
        <f>'5a - Savings Tracker'!K554</f>
        <v>0</v>
      </c>
      <c r="K512">
        <f>'5a - Savings Tracker'!L554</f>
        <v>0</v>
      </c>
      <c r="L512">
        <f>'5a - Savings Tracker'!M554</f>
        <v>0</v>
      </c>
      <c r="M512">
        <f>'5a - Savings Tracker'!N554</f>
        <v>0</v>
      </c>
      <c r="N512">
        <f>'5a - Savings Tracker'!O554</f>
        <v>0</v>
      </c>
      <c r="O512">
        <f>'5a - Savings Tracker'!P554</f>
        <v>0</v>
      </c>
      <c r="P512">
        <f>'5a - Savings Tracker'!Q554</f>
        <v>0</v>
      </c>
      <c r="Q512">
        <f>'5a - Savings Tracker'!R554</f>
        <v>0</v>
      </c>
      <c r="R512">
        <f>'5a - Savings Tracker'!S554</f>
        <v>0</v>
      </c>
      <c r="S512">
        <f>'5a - Savings Tracker'!T554</f>
        <v>0</v>
      </c>
      <c r="T512">
        <f>'5a - Savings Tracker'!U554</f>
        <v>0</v>
      </c>
      <c r="U512">
        <f>'5a - Savings Tracker'!V554</f>
        <v>0</v>
      </c>
      <c r="V512">
        <f>'5a - Savings Tracker'!W554</f>
        <v>0</v>
      </c>
      <c r="W512">
        <f>'5a - Savings Tracker'!X554</f>
        <v>0</v>
      </c>
      <c r="X512">
        <f>'5a - Savings Tracker'!Y554</f>
        <v>0</v>
      </c>
      <c r="Y512">
        <f>'5a - Savings Tracker'!Z554</f>
        <v>0</v>
      </c>
      <c r="Z512">
        <f>'5a - Savings Tracker'!AA554</f>
        <v>0</v>
      </c>
      <c r="AA512">
        <f>'5a - Savings Tracker'!AB554</f>
        <v>0</v>
      </c>
      <c r="AB512">
        <f>'5a - Savings Tracker'!AC554</f>
        <v>0</v>
      </c>
      <c r="AC512">
        <f>'5a - Savings Tracker'!AD554</f>
        <v>0</v>
      </c>
      <c r="AD512" t="str">
        <f>'5a - Savings Tracker'!AE554</f>
        <v/>
      </c>
      <c r="AE512" t="str">
        <f>'5a - Savings Tracker'!AF554</f>
        <v/>
      </c>
      <c r="AF512" t="str">
        <f>'5a - Savings Tracker'!AG554</f>
        <v/>
      </c>
      <c r="AG512" t="str">
        <f>'5a - Savings Tracker'!AH554</f>
        <v/>
      </c>
      <c r="AH512" t="str">
        <f>'5a - Savings Tracker'!AI554</f>
        <v/>
      </c>
      <c r="AI512" t="str">
        <f>'5a - Savings Tracker'!AJ554</f>
        <v/>
      </c>
      <c r="AJ512" t="str">
        <f>'5a - Savings Tracker'!AK554</f>
        <v/>
      </c>
      <c r="AK512" t="str">
        <f>'5a - Savings Tracker'!AL554</f>
        <v/>
      </c>
    </row>
    <row r="513" spans="1:37">
      <c r="A513">
        <f>'5a - Savings Tracker'!A555</f>
        <v>512</v>
      </c>
      <c r="B513" t="str">
        <f>'5a - Savings Tracker'!B555</f>
        <v>Swansea Bay UHB</v>
      </c>
      <c r="C513">
        <f>'5a - Savings Tracker'!C555</f>
        <v>0</v>
      </c>
      <c r="D513">
        <f>'5a - Savings Tracker'!D555</f>
        <v>0</v>
      </c>
      <c r="E513">
        <f>'5a - Savings Tracker'!E555</f>
        <v>0</v>
      </c>
      <c r="F513">
        <f>'5a - Savings Tracker'!F555</f>
        <v>0</v>
      </c>
      <c r="G513">
        <f>'5a - Savings Tracker'!G555</f>
        <v>0</v>
      </c>
      <c r="H513">
        <f>'5a - Savings Tracker'!H555</f>
        <v>0</v>
      </c>
      <c r="I513">
        <f>'5a - Savings Tracker'!J555</f>
        <v>0</v>
      </c>
      <c r="J513">
        <f>'5a - Savings Tracker'!K555</f>
        <v>0</v>
      </c>
      <c r="K513">
        <f>'5a - Savings Tracker'!L555</f>
        <v>0</v>
      </c>
      <c r="L513">
        <f>'5a - Savings Tracker'!M555</f>
        <v>0</v>
      </c>
      <c r="M513">
        <f>'5a - Savings Tracker'!N555</f>
        <v>0</v>
      </c>
      <c r="N513">
        <f>'5a - Savings Tracker'!O555</f>
        <v>0</v>
      </c>
      <c r="O513">
        <f>'5a - Savings Tracker'!P555</f>
        <v>0</v>
      </c>
      <c r="P513">
        <f>'5a - Savings Tracker'!Q555</f>
        <v>0</v>
      </c>
      <c r="Q513">
        <f>'5a - Savings Tracker'!R555</f>
        <v>0</v>
      </c>
      <c r="R513">
        <f>'5a - Savings Tracker'!S555</f>
        <v>0</v>
      </c>
      <c r="S513">
        <f>'5a - Savings Tracker'!T555</f>
        <v>0</v>
      </c>
      <c r="T513">
        <f>'5a - Savings Tracker'!U555</f>
        <v>0</v>
      </c>
      <c r="U513">
        <f>'5a - Savings Tracker'!V555</f>
        <v>0</v>
      </c>
      <c r="V513">
        <f>'5a - Savings Tracker'!W555</f>
        <v>0</v>
      </c>
      <c r="W513">
        <f>'5a - Savings Tracker'!X555</f>
        <v>0</v>
      </c>
      <c r="X513">
        <f>'5a - Savings Tracker'!Y555</f>
        <v>0</v>
      </c>
      <c r="Y513">
        <f>'5a - Savings Tracker'!Z555</f>
        <v>0</v>
      </c>
      <c r="Z513">
        <f>'5a - Savings Tracker'!AA555</f>
        <v>0</v>
      </c>
      <c r="AA513">
        <f>'5a - Savings Tracker'!AB555</f>
        <v>0</v>
      </c>
      <c r="AB513">
        <f>'5a - Savings Tracker'!AC555</f>
        <v>0</v>
      </c>
      <c r="AC513">
        <f>'5a - Savings Tracker'!AD555</f>
        <v>0</v>
      </c>
      <c r="AD513" t="str">
        <f>'5a - Savings Tracker'!AE555</f>
        <v/>
      </c>
      <c r="AE513" t="str">
        <f>'5a - Savings Tracker'!AF555</f>
        <v/>
      </c>
      <c r="AF513" t="str">
        <f>'5a - Savings Tracker'!AG555</f>
        <v/>
      </c>
      <c r="AG513" t="str">
        <f>'5a - Savings Tracker'!AH555</f>
        <v/>
      </c>
      <c r="AH513" t="str">
        <f>'5a - Savings Tracker'!AI555</f>
        <v/>
      </c>
      <c r="AI513" t="str">
        <f>'5a - Savings Tracker'!AJ555</f>
        <v/>
      </c>
      <c r="AJ513" t="str">
        <f>'5a - Savings Tracker'!AK555</f>
        <v/>
      </c>
      <c r="AK513" t="str">
        <f>'5a - Savings Tracker'!AL555</f>
        <v/>
      </c>
    </row>
    <row r="514" spans="1:37">
      <c r="A514">
        <f>'5a - Savings Tracker'!A556</f>
        <v>513</v>
      </c>
      <c r="B514" t="str">
        <f>'5a - Savings Tracker'!B556</f>
        <v>Swansea Bay UHB</v>
      </c>
      <c r="C514">
        <f>'5a - Savings Tracker'!C556</f>
        <v>0</v>
      </c>
      <c r="D514">
        <f>'5a - Savings Tracker'!D556</f>
        <v>0</v>
      </c>
      <c r="E514">
        <f>'5a - Savings Tracker'!E556</f>
        <v>0</v>
      </c>
      <c r="F514">
        <f>'5a - Savings Tracker'!F556</f>
        <v>0</v>
      </c>
      <c r="G514">
        <f>'5a - Savings Tracker'!G556</f>
        <v>0</v>
      </c>
      <c r="H514">
        <f>'5a - Savings Tracker'!H556</f>
        <v>0</v>
      </c>
      <c r="I514">
        <f>'5a - Savings Tracker'!J556</f>
        <v>0</v>
      </c>
      <c r="J514">
        <f>'5a - Savings Tracker'!K556</f>
        <v>0</v>
      </c>
      <c r="K514">
        <f>'5a - Savings Tracker'!L556</f>
        <v>0</v>
      </c>
      <c r="L514">
        <f>'5a - Savings Tracker'!M556</f>
        <v>0</v>
      </c>
      <c r="M514">
        <f>'5a - Savings Tracker'!N556</f>
        <v>0</v>
      </c>
      <c r="N514">
        <f>'5a - Savings Tracker'!O556</f>
        <v>0</v>
      </c>
      <c r="O514">
        <f>'5a - Savings Tracker'!P556</f>
        <v>0</v>
      </c>
      <c r="P514">
        <f>'5a - Savings Tracker'!Q556</f>
        <v>0</v>
      </c>
      <c r="Q514">
        <f>'5a - Savings Tracker'!R556</f>
        <v>0</v>
      </c>
      <c r="R514">
        <f>'5a - Savings Tracker'!S556</f>
        <v>0</v>
      </c>
      <c r="S514">
        <f>'5a - Savings Tracker'!T556</f>
        <v>0</v>
      </c>
      <c r="T514">
        <f>'5a - Savings Tracker'!U556</f>
        <v>0</v>
      </c>
      <c r="U514">
        <f>'5a - Savings Tracker'!V556</f>
        <v>0</v>
      </c>
      <c r="V514">
        <f>'5a - Savings Tracker'!W556</f>
        <v>0</v>
      </c>
      <c r="W514">
        <f>'5a - Savings Tracker'!X556</f>
        <v>0</v>
      </c>
      <c r="X514">
        <f>'5a - Savings Tracker'!Y556</f>
        <v>0</v>
      </c>
      <c r="Y514">
        <f>'5a - Savings Tracker'!Z556</f>
        <v>0</v>
      </c>
      <c r="Z514">
        <f>'5a - Savings Tracker'!AA556</f>
        <v>0</v>
      </c>
      <c r="AA514">
        <f>'5a - Savings Tracker'!AB556</f>
        <v>0</v>
      </c>
      <c r="AB514">
        <f>'5a - Savings Tracker'!AC556</f>
        <v>0</v>
      </c>
      <c r="AC514">
        <f>'5a - Savings Tracker'!AD556</f>
        <v>0</v>
      </c>
      <c r="AD514" t="str">
        <f>'5a - Savings Tracker'!AE556</f>
        <v/>
      </c>
      <c r="AE514" t="str">
        <f>'5a - Savings Tracker'!AF556</f>
        <v/>
      </c>
      <c r="AF514" t="str">
        <f>'5a - Savings Tracker'!AG556</f>
        <v/>
      </c>
      <c r="AG514" t="str">
        <f>'5a - Savings Tracker'!AH556</f>
        <v/>
      </c>
      <c r="AH514" t="str">
        <f>'5a - Savings Tracker'!AI556</f>
        <v/>
      </c>
      <c r="AI514" t="str">
        <f>'5a - Savings Tracker'!AJ556</f>
        <v/>
      </c>
      <c r="AJ514" t="str">
        <f>'5a - Savings Tracker'!AK556</f>
        <v/>
      </c>
      <c r="AK514" t="str">
        <f>'5a - Savings Tracker'!AL556</f>
        <v/>
      </c>
    </row>
    <row r="515" spans="1:37">
      <c r="A515">
        <f>'5a - Savings Tracker'!A557</f>
        <v>514</v>
      </c>
      <c r="B515" t="str">
        <f>'5a - Savings Tracker'!B557</f>
        <v>Swansea Bay UHB</v>
      </c>
      <c r="C515">
        <f>'5a - Savings Tracker'!C557</f>
        <v>0</v>
      </c>
      <c r="D515">
        <f>'5a - Savings Tracker'!D557</f>
        <v>0</v>
      </c>
      <c r="E515">
        <f>'5a - Savings Tracker'!E557</f>
        <v>0</v>
      </c>
      <c r="F515">
        <f>'5a - Savings Tracker'!F557</f>
        <v>0</v>
      </c>
      <c r="G515">
        <f>'5a - Savings Tracker'!G557</f>
        <v>0</v>
      </c>
      <c r="H515">
        <f>'5a - Savings Tracker'!H557</f>
        <v>0</v>
      </c>
      <c r="I515">
        <f>'5a - Savings Tracker'!J557</f>
        <v>0</v>
      </c>
      <c r="J515">
        <f>'5a - Savings Tracker'!K557</f>
        <v>0</v>
      </c>
      <c r="K515">
        <f>'5a - Savings Tracker'!L557</f>
        <v>0</v>
      </c>
      <c r="L515">
        <f>'5a - Savings Tracker'!M557</f>
        <v>0</v>
      </c>
      <c r="M515">
        <f>'5a - Savings Tracker'!N557</f>
        <v>0</v>
      </c>
      <c r="N515">
        <f>'5a - Savings Tracker'!O557</f>
        <v>0</v>
      </c>
      <c r="O515">
        <f>'5a - Savings Tracker'!P557</f>
        <v>0</v>
      </c>
      <c r="P515">
        <f>'5a - Savings Tracker'!Q557</f>
        <v>0</v>
      </c>
      <c r="Q515">
        <f>'5a - Savings Tracker'!R557</f>
        <v>0</v>
      </c>
      <c r="R515">
        <f>'5a - Savings Tracker'!S557</f>
        <v>0</v>
      </c>
      <c r="S515">
        <f>'5a - Savings Tracker'!T557</f>
        <v>0</v>
      </c>
      <c r="T515">
        <f>'5a - Savings Tracker'!U557</f>
        <v>0</v>
      </c>
      <c r="U515">
        <f>'5a - Savings Tracker'!V557</f>
        <v>0</v>
      </c>
      <c r="V515">
        <f>'5a - Savings Tracker'!W557</f>
        <v>0</v>
      </c>
      <c r="W515">
        <f>'5a - Savings Tracker'!X557</f>
        <v>0</v>
      </c>
      <c r="X515">
        <f>'5a - Savings Tracker'!Y557</f>
        <v>0</v>
      </c>
      <c r="Y515">
        <f>'5a - Savings Tracker'!Z557</f>
        <v>0</v>
      </c>
      <c r="Z515">
        <f>'5a - Savings Tracker'!AA557</f>
        <v>0</v>
      </c>
      <c r="AA515">
        <f>'5a - Savings Tracker'!AB557</f>
        <v>0</v>
      </c>
      <c r="AB515">
        <f>'5a - Savings Tracker'!AC557</f>
        <v>0</v>
      </c>
      <c r="AC515">
        <f>'5a - Savings Tracker'!AD557</f>
        <v>0</v>
      </c>
      <c r="AD515" t="str">
        <f>'5a - Savings Tracker'!AE557</f>
        <v/>
      </c>
      <c r="AE515" t="str">
        <f>'5a - Savings Tracker'!AF557</f>
        <v/>
      </c>
      <c r="AF515" t="str">
        <f>'5a - Savings Tracker'!AG557</f>
        <v/>
      </c>
      <c r="AG515" t="str">
        <f>'5a - Savings Tracker'!AH557</f>
        <v/>
      </c>
      <c r="AH515" t="str">
        <f>'5a - Savings Tracker'!AI557</f>
        <v/>
      </c>
      <c r="AI515" t="str">
        <f>'5a - Savings Tracker'!AJ557</f>
        <v/>
      </c>
      <c r="AJ515" t="str">
        <f>'5a - Savings Tracker'!AK557</f>
        <v/>
      </c>
      <c r="AK515" t="str">
        <f>'5a - Savings Tracker'!AL557</f>
        <v/>
      </c>
    </row>
    <row r="516" spans="1:37">
      <c r="A516">
        <f>'5a - Savings Tracker'!A558</f>
        <v>515</v>
      </c>
      <c r="B516" t="str">
        <f>'5a - Savings Tracker'!B558</f>
        <v>Swansea Bay UHB</v>
      </c>
      <c r="C516">
        <f>'5a - Savings Tracker'!C558</f>
        <v>0</v>
      </c>
      <c r="D516">
        <f>'5a - Savings Tracker'!D558</f>
        <v>0</v>
      </c>
      <c r="E516">
        <f>'5a - Savings Tracker'!E558</f>
        <v>0</v>
      </c>
      <c r="F516">
        <f>'5a - Savings Tracker'!F558</f>
        <v>0</v>
      </c>
      <c r="G516">
        <f>'5a - Savings Tracker'!G558</f>
        <v>0</v>
      </c>
      <c r="H516">
        <f>'5a - Savings Tracker'!H558</f>
        <v>0</v>
      </c>
      <c r="I516">
        <f>'5a - Savings Tracker'!J558</f>
        <v>0</v>
      </c>
      <c r="J516">
        <f>'5a - Savings Tracker'!K558</f>
        <v>0</v>
      </c>
      <c r="K516">
        <f>'5a - Savings Tracker'!L558</f>
        <v>0</v>
      </c>
      <c r="L516">
        <f>'5a - Savings Tracker'!M558</f>
        <v>0</v>
      </c>
      <c r="M516">
        <f>'5a - Savings Tracker'!N558</f>
        <v>0</v>
      </c>
      <c r="N516">
        <f>'5a - Savings Tracker'!O558</f>
        <v>0</v>
      </c>
      <c r="O516">
        <f>'5a - Savings Tracker'!P558</f>
        <v>0</v>
      </c>
      <c r="P516">
        <f>'5a - Savings Tracker'!Q558</f>
        <v>0</v>
      </c>
      <c r="Q516">
        <f>'5a - Savings Tracker'!R558</f>
        <v>0</v>
      </c>
      <c r="R516">
        <f>'5a - Savings Tracker'!S558</f>
        <v>0</v>
      </c>
      <c r="S516">
        <f>'5a - Savings Tracker'!T558</f>
        <v>0</v>
      </c>
      <c r="T516">
        <f>'5a - Savings Tracker'!U558</f>
        <v>0</v>
      </c>
      <c r="U516">
        <f>'5a - Savings Tracker'!V558</f>
        <v>0</v>
      </c>
      <c r="V516">
        <f>'5a - Savings Tracker'!W558</f>
        <v>0</v>
      </c>
      <c r="W516">
        <f>'5a - Savings Tracker'!X558</f>
        <v>0</v>
      </c>
      <c r="X516">
        <f>'5a - Savings Tracker'!Y558</f>
        <v>0</v>
      </c>
      <c r="Y516">
        <f>'5a - Savings Tracker'!Z558</f>
        <v>0</v>
      </c>
      <c r="Z516">
        <f>'5a - Savings Tracker'!AA558</f>
        <v>0</v>
      </c>
      <c r="AA516">
        <f>'5a - Savings Tracker'!AB558</f>
        <v>0</v>
      </c>
      <c r="AB516">
        <f>'5a - Savings Tracker'!AC558</f>
        <v>0</v>
      </c>
      <c r="AC516">
        <f>'5a - Savings Tracker'!AD558</f>
        <v>0</v>
      </c>
      <c r="AD516" t="str">
        <f>'5a - Savings Tracker'!AE558</f>
        <v/>
      </c>
      <c r="AE516" t="str">
        <f>'5a - Savings Tracker'!AF558</f>
        <v/>
      </c>
      <c r="AF516" t="str">
        <f>'5a - Savings Tracker'!AG558</f>
        <v/>
      </c>
      <c r="AG516" t="str">
        <f>'5a - Savings Tracker'!AH558</f>
        <v/>
      </c>
      <c r="AH516" t="str">
        <f>'5a - Savings Tracker'!AI558</f>
        <v/>
      </c>
      <c r="AI516" t="str">
        <f>'5a - Savings Tracker'!AJ558</f>
        <v/>
      </c>
      <c r="AJ516" t="str">
        <f>'5a - Savings Tracker'!AK558</f>
        <v/>
      </c>
      <c r="AK516" t="str">
        <f>'5a - Savings Tracker'!AL558</f>
        <v/>
      </c>
    </row>
    <row r="517" spans="1:37">
      <c r="A517">
        <f>'5a - Savings Tracker'!A559</f>
        <v>516</v>
      </c>
      <c r="B517" t="str">
        <f>'5a - Savings Tracker'!B559</f>
        <v>Swansea Bay UHB</v>
      </c>
      <c r="C517">
        <f>'5a - Savings Tracker'!C559</f>
        <v>0</v>
      </c>
      <c r="D517">
        <f>'5a - Savings Tracker'!D559</f>
        <v>0</v>
      </c>
      <c r="E517">
        <f>'5a - Savings Tracker'!E559</f>
        <v>0</v>
      </c>
      <c r="F517">
        <f>'5a - Savings Tracker'!F559</f>
        <v>0</v>
      </c>
      <c r="G517">
        <f>'5a - Savings Tracker'!G559</f>
        <v>0</v>
      </c>
      <c r="H517">
        <f>'5a - Savings Tracker'!H559</f>
        <v>0</v>
      </c>
      <c r="I517">
        <f>'5a - Savings Tracker'!J559</f>
        <v>0</v>
      </c>
      <c r="J517">
        <f>'5a - Savings Tracker'!K559</f>
        <v>0</v>
      </c>
      <c r="K517">
        <f>'5a - Savings Tracker'!L559</f>
        <v>0</v>
      </c>
      <c r="L517">
        <f>'5a - Savings Tracker'!M559</f>
        <v>0</v>
      </c>
      <c r="M517">
        <f>'5a - Savings Tracker'!N559</f>
        <v>0</v>
      </c>
      <c r="N517">
        <f>'5a - Savings Tracker'!O559</f>
        <v>0</v>
      </c>
      <c r="O517">
        <f>'5a - Savings Tracker'!P559</f>
        <v>0</v>
      </c>
      <c r="P517">
        <f>'5a - Savings Tracker'!Q559</f>
        <v>0</v>
      </c>
      <c r="Q517">
        <f>'5a - Savings Tracker'!R559</f>
        <v>0</v>
      </c>
      <c r="R517">
        <f>'5a - Savings Tracker'!S559</f>
        <v>0</v>
      </c>
      <c r="S517">
        <f>'5a - Savings Tracker'!T559</f>
        <v>0</v>
      </c>
      <c r="T517">
        <f>'5a - Savings Tracker'!U559</f>
        <v>0</v>
      </c>
      <c r="U517">
        <f>'5a - Savings Tracker'!V559</f>
        <v>0</v>
      </c>
      <c r="V517">
        <f>'5a - Savings Tracker'!W559</f>
        <v>0</v>
      </c>
      <c r="W517">
        <f>'5a - Savings Tracker'!X559</f>
        <v>0</v>
      </c>
      <c r="X517">
        <f>'5a - Savings Tracker'!Y559</f>
        <v>0</v>
      </c>
      <c r="Y517">
        <f>'5a - Savings Tracker'!Z559</f>
        <v>0</v>
      </c>
      <c r="Z517">
        <f>'5a - Savings Tracker'!AA559</f>
        <v>0</v>
      </c>
      <c r="AA517">
        <f>'5a - Savings Tracker'!AB559</f>
        <v>0</v>
      </c>
      <c r="AB517">
        <f>'5a - Savings Tracker'!AC559</f>
        <v>0</v>
      </c>
      <c r="AC517">
        <f>'5a - Savings Tracker'!AD559</f>
        <v>0</v>
      </c>
      <c r="AD517" t="str">
        <f>'5a - Savings Tracker'!AE559</f>
        <v/>
      </c>
      <c r="AE517" t="str">
        <f>'5a - Savings Tracker'!AF559</f>
        <v/>
      </c>
      <c r="AF517" t="str">
        <f>'5a - Savings Tracker'!AG559</f>
        <v/>
      </c>
      <c r="AG517" t="str">
        <f>'5a - Savings Tracker'!AH559</f>
        <v/>
      </c>
      <c r="AH517" t="str">
        <f>'5a - Savings Tracker'!AI559</f>
        <v/>
      </c>
      <c r="AI517" t="str">
        <f>'5a - Savings Tracker'!AJ559</f>
        <v/>
      </c>
      <c r="AJ517" t="str">
        <f>'5a - Savings Tracker'!AK559</f>
        <v/>
      </c>
      <c r="AK517" t="str">
        <f>'5a - Savings Tracker'!AL559</f>
        <v/>
      </c>
    </row>
    <row r="518" spans="1:37">
      <c r="A518">
        <f>'5a - Savings Tracker'!A560</f>
        <v>517</v>
      </c>
      <c r="B518" t="str">
        <f>'5a - Savings Tracker'!B560</f>
        <v>Swansea Bay UHB</v>
      </c>
      <c r="C518">
        <f>'5a - Savings Tracker'!C560</f>
        <v>0</v>
      </c>
      <c r="D518">
        <f>'5a - Savings Tracker'!D560</f>
        <v>0</v>
      </c>
      <c r="E518">
        <f>'5a - Savings Tracker'!E560</f>
        <v>0</v>
      </c>
      <c r="F518">
        <f>'5a - Savings Tracker'!F560</f>
        <v>0</v>
      </c>
      <c r="G518">
        <f>'5a - Savings Tracker'!G560</f>
        <v>0</v>
      </c>
      <c r="H518">
        <f>'5a - Savings Tracker'!H560</f>
        <v>0</v>
      </c>
      <c r="I518">
        <f>'5a - Savings Tracker'!J560</f>
        <v>0</v>
      </c>
      <c r="J518">
        <f>'5a - Savings Tracker'!K560</f>
        <v>0</v>
      </c>
      <c r="K518">
        <f>'5a - Savings Tracker'!L560</f>
        <v>0</v>
      </c>
      <c r="L518">
        <f>'5a - Savings Tracker'!M560</f>
        <v>0</v>
      </c>
      <c r="M518">
        <f>'5a - Savings Tracker'!N560</f>
        <v>0</v>
      </c>
      <c r="N518">
        <f>'5a - Savings Tracker'!O560</f>
        <v>0</v>
      </c>
      <c r="O518">
        <f>'5a - Savings Tracker'!P560</f>
        <v>0</v>
      </c>
      <c r="P518">
        <f>'5a - Savings Tracker'!Q560</f>
        <v>0</v>
      </c>
      <c r="Q518">
        <f>'5a - Savings Tracker'!R560</f>
        <v>0</v>
      </c>
      <c r="R518">
        <f>'5a - Savings Tracker'!S560</f>
        <v>0</v>
      </c>
      <c r="S518">
        <f>'5a - Savings Tracker'!T560</f>
        <v>0</v>
      </c>
      <c r="T518">
        <f>'5a - Savings Tracker'!U560</f>
        <v>0</v>
      </c>
      <c r="U518">
        <f>'5a - Savings Tracker'!V560</f>
        <v>0</v>
      </c>
      <c r="V518">
        <f>'5a - Savings Tracker'!W560</f>
        <v>0</v>
      </c>
      <c r="W518">
        <f>'5a - Savings Tracker'!X560</f>
        <v>0</v>
      </c>
      <c r="X518">
        <f>'5a - Savings Tracker'!Y560</f>
        <v>0</v>
      </c>
      <c r="Y518">
        <f>'5a - Savings Tracker'!Z560</f>
        <v>0</v>
      </c>
      <c r="Z518">
        <f>'5a - Savings Tracker'!AA560</f>
        <v>0</v>
      </c>
      <c r="AA518">
        <f>'5a - Savings Tracker'!AB560</f>
        <v>0</v>
      </c>
      <c r="AB518">
        <f>'5a - Savings Tracker'!AC560</f>
        <v>0</v>
      </c>
      <c r="AC518">
        <f>'5a - Savings Tracker'!AD560</f>
        <v>0</v>
      </c>
      <c r="AD518" t="str">
        <f>'5a - Savings Tracker'!AE560</f>
        <v/>
      </c>
      <c r="AE518" t="str">
        <f>'5a - Savings Tracker'!AF560</f>
        <v/>
      </c>
      <c r="AF518" t="str">
        <f>'5a - Savings Tracker'!AG560</f>
        <v/>
      </c>
      <c r="AG518" t="str">
        <f>'5a - Savings Tracker'!AH560</f>
        <v/>
      </c>
      <c r="AH518" t="str">
        <f>'5a - Savings Tracker'!AI560</f>
        <v/>
      </c>
      <c r="AI518" t="str">
        <f>'5a - Savings Tracker'!AJ560</f>
        <v/>
      </c>
      <c r="AJ518" t="str">
        <f>'5a - Savings Tracker'!AK560</f>
        <v/>
      </c>
      <c r="AK518" t="str">
        <f>'5a - Savings Tracker'!AL560</f>
        <v/>
      </c>
    </row>
    <row r="519" spans="1:37">
      <c r="A519">
        <f>'5a - Savings Tracker'!A561</f>
        <v>518</v>
      </c>
      <c r="B519" t="str">
        <f>'5a - Savings Tracker'!B561</f>
        <v>Swansea Bay UHB</v>
      </c>
      <c r="C519">
        <f>'5a - Savings Tracker'!C561</f>
        <v>0</v>
      </c>
      <c r="D519">
        <f>'5a - Savings Tracker'!D561</f>
        <v>0</v>
      </c>
      <c r="E519">
        <f>'5a - Savings Tracker'!E561</f>
        <v>0</v>
      </c>
      <c r="F519">
        <f>'5a - Savings Tracker'!F561</f>
        <v>0</v>
      </c>
      <c r="G519">
        <f>'5a - Savings Tracker'!G561</f>
        <v>0</v>
      </c>
      <c r="H519">
        <f>'5a - Savings Tracker'!H561</f>
        <v>0</v>
      </c>
      <c r="I519">
        <f>'5a - Savings Tracker'!J561</f>
        <v>0</v>
      </c>
      <c r="J519">
        <f>'5a - Savings Tracker'!K561</f>
        <v>0</v>
      </c>
      <c r="K519">
        <f>'5a - Savings Tracker'!L561</f>
        <v>0</v>
      </c>
      <c r="L519">
        <f>'5a - Savings Tracker'!M561</f>
        <v>0</v>
      </c>
      <c r="M519">
        <f>'5a - Savings Tracker'!N561</f>
        <v>0</v>
      </c>
      <c r="N519">
        <f>'5a - Savings Tracker'!O561</f>
        <v>0</v>
      </c>
      <c r="O519">
        <f>'5a - Savings Tracker'!P561</f>
        <v>0</v>
      </c>
      <c r="P519">
        <f>'5a - Savings Tracker'!Q561</f>
        <v>0</v>
      </c>
      <c r="Q519">
        <f>'5a - Savings Tracker'!R561</f>
        <v>0</v>
      </c>
      <c r="R519">
        <f>'5a - Savings Tracker'!S561</f>
        <v>0</v>
      </c>
      <c r="S519">
        <f>'5a - Savings Tracker'!T561</f>
        <v>0</v>
      </c>
      <c r="T519">
        <f>'5a - Savings Tracker'!U561</f>
        <v>0</v>
      </c>
      <c r="U519">
        <f>'5a - Savings Tracker'!V561</f>
        <v>0</v>
      </c>
      <c r="V519">
        <f>'5a - Savings Tracker'!W561</f>
        <v>0</v>
      </c>
      <c r="W519">
        <f>'5a - Savings Tracker'!X561</f>
        <v>0</v>
      </c>
      <c r="X519">
        <f>'5a - Savings Tracker'!Y561</f>
        <v>0</v>
      </c>
      <c r="Y519">
        <f>'5a - Savings Tracker'!Z561</f>
        <v>0</v>
      </c>
      <c r="Z519">
        <f>'5a - Savings Tracker'!AA561</f>
        <v>0</v>
      </c>
      <c r="AA519">
        <f>'5a - Savings Tracker'!AB561</f>
        <v>0</v>
      </c>
      <c r="AB519">
        <f>'5a - Savings Tracker'!AC561</f>
        <v>0</v>
      </c>
      <c r="AC519">
        <f>'5a - Savings Tracker'!AD561</f>
        <v>0</v>
      </c>
      <c r="AD519" t="str">
        <f>'5a - Savings Tracker'!AE561</f>
        <v/>
      </c>
      <c r="AE519" t="str">
        <f>'5a - Savings Tracker'!AF561</f>
        <v/>
      </c>
      <c r="AF519" t="str">
        <f>'5a - Savings Tracker'!AG561</f>
        <v/>
      </c>
      <c r="AG519" t="str">
        <f>'5a - Savings Tracker'!AH561</f>
        <v/>
      </c>
      <c r="AH519" t="str">
        <f>'5a - Savings Tracker'!AI561</f>
        <v/>
      </c>
      <c r="AI519" t="str">
        <f>'5a - Savings Tracker'!AJ561</f>
        <v/>
      </c>
      <c r="AJ519" t="str">
        <f>'5a - Savings Tracker'!AK561</f>
        <v/>
      </c>
      <c r="AK519" t="str">
        <f>'5a - Savings Tracker'!AL561</f>
        <v/>
      </c>
    </row>
    <row r="520" spans="1:37">
      <c r="A520">
        <f>'5a - Savings Tracker'!A562</f>
        <v>519</v>
      </c>
      <c r="B520" t="str">
        <f>'5a - Savings Tracker'!B562</f>
        <v>Swansea Bay UHB</v>
      </c>
      <c r="C520">
        <f>'5a - Savings Tracker'!C562</f>
        <v>0</v>
      </c>
      <c r="D520">
        <f>'5a - Savings Tracker'!D562</f>
        <v>0</v>
      </c>
      <c r="E520">
        <f>'5a - Savings Tracker'!E562</f>
        <v>0</v>
      </c>
      <c r="F520">
        <f>'5a - Savings Tracker'!F562</f>
        <v>0</v>
      </c>
      <c r="G520">
        <f>'5a - Savings Tracker'!G562</f>
        <v>0</v>
      </c>
      <c r="H520">
        <f>'5a - Savings Tracker'!H562</f>
        <v>0</v>
      </c>
      <c r="I520">
        <f>'5a - Savings Tracker'!J562</f>
        <v>0</v>
      </c>
      <c r="J520">
        <f>'5a - Savings Tracker'!K562</f>
        <v>0</v>
      </c>
      <c r="K520">
        <f>'5a - Savings Tracker'!L562</f>
        <v>0</v>
      </c>
      <c r="L520">
        <f>'5a - Savings Tracker'!M562</f>
        <v>0</v>
      </c>
      <c r="M520">
        <f>'5a - Savings Tracker'!N562</f>
        <v>0</v>
      </c>
      <c r="N520">
        <f>'5a - Savings Tracker'!O562</f>
        <v>0</v>
      </c>
      <c r="O520">
        <f>'5a - Savings Tracker'!P562</f>
        <v>0</v>
      </c>
      <c r="P520">
        <f>'5a - Savings Tracker'!Q562</f>
        <v>0</v>
      </c>
      <c r="Q520">
        <f>'5a - Savings Tracker'!R562</f>
        <v>0</v>
      </c>
      <c r="R520">
        <f>'5a - Savings Tracker'!S562</f>
        <v>0</v>
      </c>
      <c r="S520">
        <f>'5a - Savings Tracker'!T562</f>
        <v>0</v>
      </c>
      <c r="T520">
        <f>'5a - Savings Tracker'!U562</f>
        <v>0</v>
      </c>
      <c r="U520">
        <f>'5a - Savings Tracker'!V562</f>
        <v>0</v>
      </c>
      <c r="V520">
        <f>'5a - Savings Tracker'!W562</f>
        <v>0</v>
      </c>
      <c r="W520">
        <f>'5a - Savings Tracker'!X562</f>
        <v>0</v>
      </c>
      <c r="X520">
        <f>'5a - Savings Tracker'!Y562</f>
        <v>0</v>
      </c>
      <c r="Y520">
        <f>'5a - Savings Tracker'!Z562</f>
        <v>0</v>
      </c>
      <c r="Z520">
        <f>'5a - Savings Tracker'!AA562</f>
        <v>0</v>
      </c>
      <c r="AA520">
        <f>'5a - Savings Tracker'!AB562</f>
        <v>0</v>
      </c>
      <c r="AB520">
        <f>'5a - Savings Tracker'!AC562</f>
        <v>0</v>
      </c>
      <c r="AC520">
        <f>'5a - Savings Tracker'!AD562</f>
        <v>0</v>
      </c>
      <c r="AD520" t="str">
        <f>'5a - Savings Tracker'!AE562</f>
        <v/>
      </c>
      <c r="AE520" t="str">
        <f>'5a - Savings Tracker'!AF562</f>
        <v/>
      </c>
      <c r="AF520" t="str">
        <f>'5a - Savings Tracker'!AG562</f>
        <v/>
      </c>
      <c r="AG520" t="str">
        <f>'5a - Savings Tracker'!AH562</f>
        <v/>
      </c>
      <c r="AH520" t="str">
        <f>'5a - Savings Tracker'!AI562</f>
        <v/>
      </c>
      <c r="AI520" t="str">
        <f>'5a - Savings Tracker'!AJ562</f>
        <v/>
      </c>
      <c r="AJ520" t="str">
        <f>'5a - Savings Tracker'!AK562</f>
        <v/>
      </c>
      <c r="AK520" t="str">
        <f>'5a - Savings Tracker'!AL562</f>
        <v/>
      </c>
    </row>
    <row r="521" spans="1:37">
      <c r="A521">
        <f>'5a - Savings Tracker'!A563</f>
        <v>520</v>
      </c>
      <c r="B521" t="str">
        <f>'5a - Savings Tracker'!B563</f>
        <v>Swansea Bay UHB</v>
      </c>
      <c r="C521">
        <f>'5a - Savings Tracker'!C563</f>
        <v>0</v>
      </c>
      <c r="D521">
        <f>'5a - Savings Tracker'!D563</f>
        <v>0</v>
      </c>
      <c r="E521">
        <f>'5a - Savings Tracker'!E563</f>
        <v>0</v>
      </c>
      <c r="F521">
        <f>'5a - Savings Tracker'!F563</f>
        <v>0</v>
      </c>
      <c r="G521">
        <f>'5a - Savings Tracker'!G563</f>
        <v>0</v>
      </c>
      <c r="H521">
        <f>'5a - Savings Tracker'!H563</f>
        <v>0</v>
      </c>
      <c r="I521">
        <f>'5a - Savings Tracker'!J563</f>
        <v>0</v>
      </c>
      <c r="J521">
        <f>'5a - Savings Tracker'!K563</f>
        <v>0</v>
      </c>
      <c r="K521">
        <f>'5a - Savings Tracker'!L563</f>
        <v>0</v>
      </c>
      <c r="L521">
        <f>'5a - Savings Tracker'!M563</f>
        <v>0</v>
      </c>
      <c r="M521">
        <f>'5a - Savings Tracker'!N563</f>
        <v>0</v>
      </c>
      <c r="N521">
        <f>'5a - Savings Tracker'!O563</f>
        <v>0</v>
      </c>
      <c r="O521">
        <f>'5a - Savings Tracker'!P563</f>
        <v>0</v>
      </c>
      <c r="P521">
        <f>'5a - Savings Tracker'!Q563</f>
        <v>0</v>
      </c>
      <c r="Q521">
        <f>'5a - Savings Tracker'!R563</f>
        <v>0</v>
      </c>
      <c r="R521">
        <f>'5a - Savings Tracker'!S563</f>
        <v>0</v>
      </c>
      <c r="S521">
        <f>'5a - Savings Tracker'!T563</f>
        <v>0</v>
      </c>
      <c r="T521">
        <f>'5a - Savings Tracker'!U563</f>
        <v>0</v>
      </c>
      <c r="U521">
        <f>'5a - Savings Tracker'!V563</f>
        <v>0</v>
      </c>
      <c r="V521">
        <f>'5a - Savings Tracker'!W563</f>
        <v>0</v>
      </c>
      <c r="W521">
        <f>'5a - Savings Tracker'!X563</f>
        <v>0</v>
      </c>
      <c r="X521">
        <f>'5a - Savings Tracker'!Y563</f>
        <v>0</v>
      </c>
      <c r="Y521">
        <f>'5a - Savings Tracker'!Z563</f>
        <v>0</v>
      </c>
      <c r="Z521">
        <f>'5a - Savings Tracker'!AA563</f>
        <v>0</v>
      </c>
      <c r="AA521">
        <f>'5a - Savings Tracker'!AB563</f>
        <v>0</v>
      </c>
      <c r="AB521">
        <f>'5a - Savings Tracker'!AC563</f>
        <v>0</v>
      </c>
      <c r="AC521">
        <f>'5a - Savings Tracker'!AD563</f>
        <v>0</v>
      </c>
      <c r="AD521" t="str">
        <f>'5a - Savings Tracker'!AE563</f>
        <v/>
      </c>
      <c r="AE521" t="str">
        <f>'5a - Savings Tracker'!AF563</f>
        <v/>
      </c>
      <c r="AF521" t="str">
        <f>'5a - Savings Tracker'!AG563</f>
        <v/>
      </c>
      <c r="AG521" t="str">
        <f>'5a - Savings Tracker'!AH563</f>
        <v/>
      </c>
      <c r="AH521" t="str">
        <f>'5a - Savings Tracker'!AI563</f>
        <v/>
      </c>
      <c r="AI521" t="str">
        <f>'5a - Savings Tracker'!AJ563</f>
        <v/>
      </c>
      <c r="AJ521" t="str">
        <f>'5a - Savings Tracker'!AK563</f>
        <v/>
      </c>
      <c r="AK521" t="str">
        <f>'5a - Savings Tracker'!AL563</f>
        <v/>
      </c>
    </row>
    <row r="522" spans="1:37">
      <c r="A522">
        <f>'5a - Savings Tracker'!A564</f>
        <v>521</v>
      </c>
      <c r="B522" t="str">
        <f>'5a - Savings Tracker'!B564</f>
        <v>Swansea Bay UHB</v>
      </c>
      <c r="C522">
        <f>'5a - Savings Tracker'!C564</f>
        <v>0</v>
      </c>
      <c r="D522">
        <f>'5a - Savings Tracker'!D564</f>
        <v>0</v>
      </c>
      <c r="E522">
        <f>'5a - Savings Tracker'!E564</f>
        <v>0</v>
      </c>
      <c r="F522">
        <f>'5a - Savings Tracker'!F564</f>
        <v>0</v>
      </c>
      <c r="G522">
        <f>'5a - Savings Tracker'!G564</f>
        <v>0</v>
      </c>
      <c r="H522">
        <f>'5a - Savings Tracker'!H564</f>
        <v>0</v>
      </c>
      <c r="I522">
        <f>'5a - Savings Tracker'!J564</f>
        <v>0</v>
      </c>
      <c r="J522">
        <f>'5a - Savings Tracker'!K564</f>
        <v>0</v>
      </c>
      <c r="K522">
        <f>'5a - Savings Tracker'!L564</f>
        <v>0</v>
      </c>
      <c r="L522">
        <f>'5a - Savings Tracker'!M564</f>
        <v>0</v>
      </c>
      <c r="M522">
        <f>'5a - Savings Tracker'!N564</f>
        <v>0</v>
      </c>
      <c r="N522">
        <f>'5a - Savings Tracker'!O564</f>
        <v>0</v>
      </c>
      <c r="O522">
        <f>'5a - Savings Tracker'!P564</f>
        <v>0</v>
      </c>
      <c r="P522">
        <f>'5a - Savings Tracker'!Q564</f>
        <v>0</v>
      </c>
      <c r="Q522">
        <f>'5a - Savings Tracker'!R564</f>
        <v>0</v>
      </c>
      <c r="R522">
        <f>'5a - Savings Tracker'!S564</f>
        <v>0</v>
      </c>
      <c r="S522">
        <f>'5a - Savings Tracker'!T564</f>
        <v>0</v>
      </c>
      <c r="T522">
        <f>'5a - Savings Tracker'!U564</f>
        <v>0</v>
      </c>
      <c r="U522">
        <f>'5a - Savings Tracker'!V564</f>
        <v>0</v>
      </c>
      <c r="V522">
        <f>'5a - Savings Tracker'!W564</f>
        <v>0</v>
      </c>
      <c r="W522">
        <f>'5a - Savings Tracker'!X564</f>
        <v>0</v>
      </c>
      <c r="X522">
        <f>'5a - Savings Tracker'!Y564</f>
        <v>0</v>
      </c>
      <c r="Y522">
        <f>'5a - Savings Tracker'!Z564</f>
        <v>0</v>
      </c>
      <c r="Z522">
        <f>'5a - Savings Tracker'!AA564</f>
        <v>0</v>
      </c>
      <c r="AA522">
        <f>'5a - Savings Tracker'!AB564</f>
        <v>0</v>
      </c>
      <c r="AB522">
        <f>'5a - Savings Tracker'!AC564</f>
        <v>0</v>
      </c>
      <c r="AC522">
        <f>'5a - Savings Tracker'!AD564</f>
        <v>0</v>
      </c>
      <c r="AD522" t="str">
        <f>'5a - Savings Tracker'!AE564</f>
        <v/>
      </c>
      <c r="AE522" t="str">
        <f>'5a - Savings Tracker'!AF564</f>
        <v/>
      </c>
      <c r="AF522" t="str">
        <f>'5a - Savings Tracker'!AG564</f>
        <v/>
      </c>
      <c r="AG522" t="str">
        <f>'5a - Savings Tracker'!AH564</f>
        <v/>
      </c>
      <c r="AH522" t="str">
        <f>'5a - Savings Tracker'!AI564</f>
        <v/>
      </c>
      <c r="AI522" t="str">
        <f>'5a - Savings Tracker'!AJ564</f>
        <v/>
      </c>
      <c r="AJ522" t="str">
        <f>'5a - Savings Tracker'!AK564</f>
        <v/>
      </c>
      <c r="AK522" t="str">
        <f>'5a - Savings Tracker'!AL564</f>
        <v/>
      </c>
    </row>
    <row r="523" spans="1:37">
      <c r="A523">
        <f>'5a - Savings Tracker'!A565</f>
        <v>522</v>
      </c>
      <c r="B523" t="str">
        <f>'5a - Savings Tracker'!B565</f>
        <v>Swansea Bay UHB</v>
      </c>
      <c r="C523">
        <f>'5a - Savings Tracker'!C565</f>
        <v>0</v>
      </c>
      <c r="D523">
        <f>'5a - Savings Tracker'!D565</f>
        <v>0</v>
      </c>
      <c r="E523">
        <f>'5a - Savings Tracker'!E565</f>
        <v>0</v>
      </c>
      <c r="F523">
        <f>'5a - Savings Tracker'!F565</f>
        <v>0</v>
      </c>
      <c r="G523">
        <f>'5a - Savings Tracker'!G565</f>
        <v>0</v>
      </c>
      <c r="H523">
        <f>'5a - Savings Tracker'!H565</f>
        <v>0</v>
      </c>
      <c r="I523">
        <f>'5a - Savings Tracker'!J565</f>
        <v>0</v>
      </c>
      <c r="J523">
        <f>'5a - Savings Tracker'!K565</f>
        <v>0</v>
      </c>
      <c r="K523">
        <f>'5a - Savings Tracker'!L565</f>
        <v>0</v>
      </c>
      <c r="L523">
        <f>'5a - Savings Tracker'!M565</f>
        <v>0</v>
      </c>
      <c r="M523">
        <f>'5a - Savings Tracker'!N565</f>
        <v>0</v>
      </c>
      <c r="N523">
        <f>'5a - Savings Tracker'!O565</f>
        <v>0</v>
      </c>
      <c r="O523">
        <f>'5a - Savings Tracker'!P565</f>
        <v>0</v>
      </c>
      <c r="P523">
        <f>'5a - Savings Tracker'!Q565</f>
        <v>0</v>
      </c>
      <c r="Q523">
        <f>'5a - Savings Tracker'!R565</f>
        <v>0</v>
      </c>
      <c r="R523">
        <f>'5a - Savings Tracker'!S565</f>
        <v>0</v>
      </c>
      <c r="S523">
        <f>'5a - Savings Tracker'!T565</f>
        <v>0</v>
      </c>
      <c r="T523">
        <f>'5a - Savings Tracker'!U565</f>
        <v>0</v>
      </c>
      <c r="U523">
        <f>'5a - Savings Tracker'!V565</f>
        <v>0</v>
      </c>
      <c r="V523">
        <f>'5a - Savings Tracker'!W565</f>
        <v>0</v>
      </c>
      <c r="W523">
        <f>'5a - Savings Tracker'!X565</f>
        <v>0</v>
      </c>
      <c r="X523">
        <f>'5a - Savings Tracker'!Y565</f>
        <v>0</v>
      </c>
      <c r="Y523">
        <f>'5a - Savings Tracker'!Z565</f>
        <v>0</v>
      </c>
      <c r="Z523">
        <f>'5a - Savings Tracker'!AA565</f>
        <v>0</v>
      </c>
      <c r="AA523">
        <f>'5a - Savings Tracker'!AB565</f>
        <v>0</v>
      </c>
      <c r="AB523">
        <f>'5a - Savings Tracker'!AC565</f>
        <v>0</v>
      </c>
      <c r="AC523">
        <f>'5a - Savings Tracker'!AD565</f>
        <v>0</v>
      </c>
      <c r="AD523" t="str">
        <f>'5a - Savings Tracker'!AE565</f>
        <v/>
      </c>
      <c r="AE523" t="str">
        <f>'5a - Savings Tracker'!AF565</f>
        <v/>
      </c>
      <c r="AF523" t="str">
        <f>'5a - Savings Tracker'!AG565</f>
        <v/>
      </c>
      <c r="AG523" t="str">
        <f>'5a - Savings Tracker'!AH565</f>
        <v/>
      </c>
      <c r="AH523" t="str">
        <f>'5a - Savings Tracker'!AI565</f>
        <v/>
      </c>
      <c r="AI523" t="str">
        <f>'5a - Savings Tracker'!AJ565</f>
        <v/>
      </c>
      <c r="AJ523" t="str">
        <f>'5a - Savings Tracker'!AK565</f>
        <v/>
      </c>
      <c r="AK523" t="str">
        <f>'5a - Savings Tracker'!AL565</f>
        <v/>
      </c>
    </row>
    <row r="524" spans="1:37">
      <c r="A524">
        <f>'5a - Savings Tracker'!A566</f>
        <v>523</v>
      </c>
      <c r="B524" t="str">
        <f>'5a - Savings Tracker'!B566</f>
        <v>Swansea Bay UHB</v>
      </c>
      <c r="C524">
        <f>'5a - Savings Tracker'!C566</f>
        <v>0</v>
      </c>
      <c r="D524">
        <f>'5a - Savings Tracker'!D566</f>
        <v>0</v>
      </c>
      <c r="E524">
        <f>'5a - Savings Tracker'!E566</f>
        <v>0</v>
      </c>
      <c r="F524">
        <f>'5a - Savings Tracker'!F566</f>
        <v>0</v>
      </c>
      <c r="G524">
        <f>'5a - Savings Tracker'!G566</f>
        <v>0</v>
      </c>
      <c r="H524">
        <f>'5a - Savings Tracker'!H566</f>
        <v>0</v>
      </c>
      <c r="I524">
        <f>'5a - Savings Tracker'!J566</f>
        <v>0</v>
      </c>
      <c r="J524">
        <f>'5a - Savings Tracker'!K566</f>
        <v>0</v>
      </c>
      <c r="K524">
        <f>'5a - Savings Tracker'!L566</f>
        <v>0</v>
      </c>
      <c r="L524">
        <f>'5a - Savings Tracker'!M566</f>
        <v>0</v>
      </c>
      <c r="M524">
        <f>'5a - Savings Tracker'!N566</f>
        <v>0</v>
      </c>
      <c r="N524">
        <f>'5a - Savings Tracker'!O566</f>
        <v>0</v>
      </c>
      <c r="O524">
        <f>'5a - Savings Tracker'!P566</f>
        <v>0</v>
      </c>
      <c r="P524">
        <f>'5a - Savings Tracker'!Q566</f>
        <v>0</v>
      </c>
      <c r="Q524">
        <f>'5a - Savings Tracker'!R566</f>
        <v>0</v>
      </c>
      <c r="R524">
        <f>'5a - Savings Tracker'!S566</f>
        <v>0</v>
      </c>
      <c r="S524">
        <f>'5a - Savings Tracker'!T566</f>
        <v>0</v>
      </c>
      <c r="T524">
        <f>'5a - Savings Tracker'!U566</f>
        <v>0</v>
      </c>
      <c r="U524">
        <f>'5a - Savings Tracker'!V566</f>
        <v>0</v>
      </c>
      <c r="V524">
        <f>'5a - Savings Tracker'!W566</f>
        <v>0</v>
      </c>
      <c r="W524">
        <f>'5a - Savings Tracker'!X566</f>
        <v>0</v>
      </c>
      <c r="X524">
        <f>'5a - Savings Tracker'!Y566</f>
        <v>0</v>
      </c>
      <c r="Y524">
        <f>'5a - Savings Tracker'!Z566</f>
        <v>0</v>
      </c>
      <c r="Z524">
        <f>'5a - Savings Tracker'!AA566</f>
        <v>0</v>
      </c>
      <c r="AA524">
        <f>'5a - Savings Tracker'!AB566</f>
        <v>0</v>
      </c>
      <c r="AB524">
        <f>'5a - Savings Tracker'!AC566</f>
        <v>0</v>
      </c>
      <c r="AC524">
        <f>'5a - Savings Tracker'!AD566</f>
        <v>0</v>
      </c>
      <c r="AD524" t="str">
        <f>'5a - Savings Tracker'!AE566</f>
        <v/>
      </c>
      <c r="AE524" t="str">
        <f>'5a - Savings Tracker'!AF566</f>
        <v/>
      </c>
      <c r="AF524" t="str">
        <f>'5a - Savings Tracker'!AG566</f>
        <v/>
      </c>
      <c r="AG524" t="str">
        <f>'5a - Savings Tracker'!AH566</f>
        <v/>
      </c>
      <c r="AH524" t="str">
        <f>'5a - Savings Tracker'!AI566</f>
        <v/>
      </c>
      <c r="AI524" t="str">
        <f>'5a - Savings Tracker'!AJ566</f>
        <v/>
      </c>
      <c r="AJ524" t="str">
        <f>'5a - Savings Tracker'!AK566</f>
        <v/>
      </c>
      <c r="AK524" t="str">
        <f>'5a - Savings Tracker'!AL566</f>
        <v/>
      </c>
    </row>
    <row r="525" spans="1:37">
      <c r="A525">
        <f>'5a - Savings Tracker'!A567</f>
        <v>524</v>
      </c>
      <c r="B525" t="str">
        <f>'5a - Savings Tracker'!B567</f>
        <v>Swansea Bay UHB</v>
      </c>
      <c r="C525">
        <f>'5a - Savings Tracker'!C567</f>
        <v>0</v>
      </c>
      <c r="D525">
        <f>'5a - Savings Tracker'!D567</f>
        <v>0</v>
      </c>
      <c r="E525">
        <f>'5a - Savings Tracker'!E567</f>
        <v>0</v>
      </c>
      <c r="F525">
        <f>'5a - Savings Tracker'!F567</f>
        <v>0</v>
      </c>
      <c r="G525">
        <f>'5a - Savings Tracker'!G567</f>
        <v>0</v>
      </c>
      <c r="H525">
        <f>'5a - Savings Tracker'!H567</f>
        <v>0</v>
      </c>
      <c r="I525">
        <f>'5a - Savings Tracker'!J567</f>
        <v>0</v>
      </c>
      <c r="J525">
        <f>'5a - Savings Tracker'!K567</f>
        <v>0</v>
      </c>
      <c r="K525">
        <f>'5a - Savings Tracker'!L567</f>
        <v>0</v>
      </c>
      <c r="L525">
        <f>'5a - Savings Tracker'!M567</f>
        <v>0</v>
      </c>
      <c r="M525">
        <f>'5a - Savings Tracker'!N567</f>
        <v>0</v>
      </c>
      <c r="N525">
        <f>'5a - Savings Tracker'!O567</f>
        <v>0</v>
      </c>
      <c r="O525">
        <f>'5a - Savings Tracker'!P567</f>
        <v>0</v>
      </c>
      <c r="P525">
        <f>'5a - Savings Tracker'!Q567</f>
        <v>0</v>
      </c>
      <c r="Q525">
        <f>'5a - Savings Tracker'!R567</f>
        <v>0</v>
      </c>
      <c r="R525">
        <f>'5a - Savings Tracker'!S567</f>
        <v>0</v>
      </c>
      <c r="S525">
        <f>'5a - Savings Tracker'!T567</f>
        <v>0</v>
      </c>
      <c r="T525">
        <f>'5a - Savings Tracker'!U567</f>
        <v>0</v>
      </c>
      <c r="U525">
        <f>'5a - Savings Tracker'!V567</f>
        <v>0</v>
      </c>
      <c r="V525">
        <f>'5a - Savings Tracker'!W567</f>
        <v>0</v>
      </c>
      <c r="W525">
        <f>'5a - Savings Tracker'!X567</f>
        <v>0</v>
      </c>
      <c r="X525">
        <f>'5a - Savings Tracker'!Y567</f>
        <v>0</v>
      </c>
      <c r="Y525">
        <f>'5a - Savings Tracker'!Z567</f>
        <v>0</v>
      </c>
      <c r="Z525">
        <f>'5a - Savings Tracker'!AA567</f>
        <v>0</v>
      </c>
      <c r="AA525">
        <f>'5a - Savings Tracker'!AB567</f>
        <v>0</v>
      </c>
      <c r="AB525">
        <f>'5a - Savings Tracker'!AC567</f>
        <v>0</v>
      </c>
      <c r="AC525">
        <f>'5a - Savings Tracker'!AD567</f>
        <v>0</v>
      </c>
      <c r="AD525" t="str">
        <f>'5a - Savings Tracker'!AE567</f>
        <v/>
      </c>
      <c r="AE525" t="str">
        <f>'5a - Savings Tracker'!AF567</f>
        <v/>
      </c>
      <c r="AF525" t="str">
        <f>'5a - Savings Tracker'!AG567</f>
        <v/>
      </c>
      <c r="AG525" t="str">
        <f>'5a - Savings Tracker'!AH567</f>
        <v/>
      </c>
      <c r="AH525" t="str">
        <f>'5a - Savings Tracker'!AI567</f>
        <v/>
      </c>
      <c r="AI525" t="str">
        <f>'5a - Savings Tracker'!AJ567</f>
        <v/>
      </c>
      <c r="AJ525" t="str">
        <f>'5a - Savings Tracker'!AK567</f>
        <v/>
      </c>
      <c r="AK525" t="str">
        <f>'5a - Savings Tracker'!AL567</f>
        <v/>
      </c>
    </row>
    <row r="526" spans="1:37">
      <c r="A526">
        <f>'5a - Savings Tracker'!A568</f>
        <v>525</v>
      </c>
      <c r="B526" t="str">
        <f>'5a - Savings Tracker'!B568</f>
        <v>Swansea Bay UHB</v>
      </c>
      <c r="C526">
        <f>'5a - Savings Tracker'!C568</f>
        <v>0</v>
      </c>
      <c r="D526">
        <f>'5a - Savings Tracker'!D568</f>
        <v>0</v>
      </c>
      <c r="E526">
        <f>'5a - Savings Tracker'!E568</f>
        <v>0</v>
      </c>
      <c r="F526">
        <f>'5a - Savings Tracker'!F568</f>
        <v>0</v>
      </c>
      <c r="G526">
        <f>'5a - Savings Tracker'!G568</f>
        <v>0</v>
      </c>
      <c r="H526">
        <f>'5a - Savings Tracker'!H568</f>
        <v>0</v>
      </c>
      <c r="I526">
        <f>'5a - Savings Tracker'!J568</f>
        <v>0</v>
      </c>
      <c r="J526">
        <f>'5a - Savings Tracker'!K568</f>
        <v>0</v>
      </c>
      <c r="K526">
        <f>'5a - Savings Tracker'!L568</f>
        <v>0</v>
      </c>
      <c r="L526">
        <f>'5a - Savings Tracker'!M568</f>
        <v>0</v>
      </c>
      <c r="M526">
        <f>'5a - Savings Tracker'!N568</f>
        <v>0</v>
      </c>
      <c r="N526">
        <f>'5a - Savings Tracker'!O568</f>
        <v>0</v>
      </c>
      <c r="O526">
        <f>'5a - Savings Tracker'!P568</f>
        <v>0</v>
      </c>
      <c r="P526">
        <f>'5a - Savings Tracker'!Q568</f>
        <v>0</v>
      </c>
      <c r="Q526">
        <f>'5a - Savings Tracker'!R568</f>
        <v>0</v>
      </c>
      <c r="R526">
        <f>'5a - Savings Tracker'!S568</f>
        <v>0</v>
      </c>
      <c r="S526">
        <f>'5a - Savings Tracker'!T568</f>
        <v>0</v>
      </c>
      <c r="T526">
        <f>'5a - Savings Tracker'!U568</f>
        <v>0</v>
      </c>
      <c r="U526">
        <f>'5a - Savings Tracker'!V568</f>
        <v>0</v>
      </c>
      <c r="V526">
        <f>'5a - Savings Tracker'!W568</f>
        <v>0</v>
      </c>
      <c r="W526">
        <f>'5a - Savings Tracker'!X568</f>
        <v>0</v>
      </c>
      <c r="X526">
        <f>'5a - Savings Tracker'!Y568</f>
        <v>0</v>
      </c>
      <c r="Y526">
        <f>'5a - Savings Tracker'!Z568</f>
        <v>0</v>
      </c>
      <c r="Z526">
        <f>'5a - Savings Tracker'!AA568</f>
        <v>0</v>
      </c>
      <c r="AA526">
        <f>'5a - Savings Tracker'!AB568</f>
        <v>0</v>
      </c>
      <c r="AB526">
        <f>'5a - Savings Tracker'!AC568</f>
        <v>0</v>
      </c>
      <c r="AC526">
        <f>'5a - Savings Tracker'!AD568</f>
        <v>0</v>
      </c>
      <c r="AD526" t="str">
        <f>'5a - Savings Tracker'!AE568</f>
        <v/>
      </c>
      <c r="AE526" t="str">
        <f>'5a - Savings Tracker'!AF568</f>
        <v/>
      </c>
      <c r="AF526" t="str">
        <f>'5a - Savings Tracker'!AG568</f>
        <v/>
      </c>
      <c r="AG526" t="str">
        <f>'5a - Savings Tracker'!AH568</f>
        <v/>
      </c>
      <c r="AH526" t="str">
        <f>'5a - Savings Tracker'!AI568</f>
        <v/>
      </c>
      <c r="AI526" t="str">
        <f>'5a - Savings Tracker'!AJ568</f>
        <v/>
      </c>
      <c r="AJ526" t="str">
        <f>'5a - Savings Tracker'!AK568</f>
        <v/>
      </c>
      <c r="AK526" t="str">
        <f>'5a - Savings Tracker'!AL568</f>
        <v/>
      </c>
    </row>
    <row r="527" spans="1:37">
      <c r="A527">
        <f>'5a - Savings Tracker'!A569</f>
        <v>526</v>
      </c>
      <c r="B527" t="str">
        <f>'5a - Savings Tracker'!B569</f>
        <v>Swansea Bay UHB</v>
      </c>
      <c r="C527">
        <f>'5a - Savings Tracker'!C569</f>
        <v>0</v>
      </c>
      <c r="D527">
        <f>'5a - Savings Tracker'!D569</f>
        <v>0</v>
      </c>
      <c r="E527">
        <f>'5a - Savings Tracker'!E569</f>
        <v>0</v>
      </c>
      <c r="F527">
        <f>'5a - Savings Tracker'!F569</f>
        <v>0</v>
      </c>
      <c r="G527">
        <f>'5a - Savings Tracker'!G569</f>
        <v>0</v>
      </c>
      <c r="H527">
        <f>'5a - Savings Tracker'!H569</f>
        <v>0</v>
      </c>
      <c r="I527">
        <f>'5a - Savings Tracker'!J569</f>
        <v>0</v>
      </c>
      <c r="J527">
        <f>'5a - Savings Tracker'!K569</f>
        <v>0</v>
      </c>
      <c r="K527">
        <f>'5a - Savings Tracker'!L569</f>
        <v>0</v>
      </c>
      <c r="L527">
        <f>'5a - Savings Tracker'!M569</f>
        <v>0</v>
      </c>
      <c r="M527">
        <f>'5a - Savings Tracker'!N569</f>
        <v>0</v>
      </c>
      <c r="N527">
        <f>'5a - Savings Tracker'!O569</f>
        <v>0</v>
      </c>
      <c r="O527">
        <f>'5a - Savings Tracker'!P569</f>
        <v>0</v>
      </c>
      <c r="P527">
        <f>'5a - Savings Tracker'!Q569</f>
        <v>0</v>
      </c>
      <c r="Q527">
        <f>'5a - Savings Tracker'!R569</f>
        <v>0</v>
      </c>
      <c r="R527">
        <f>'5a - Savings Tracker'!S569</f>
        <v>0</v>
      </c>
      <c r="S527">
        <f>'5a - Savings Tracker'!T569</f>
        <v>0</v>
      </c>
      <c r="T527">
        <f>'5a - Savings Tracker'!U569</f>
        <v>0</v>
      </c>
      <c r="U527">
        <f>'5a - Savings Tracker'!V569</f>
        <v>0</v>
      </c>
      <c r="V527">
        <f>'5a - Savings Tracker'!W569</f>
        <v>0</v>
      </c>
      <c r="W527">
        <f>'5a - Savings Tracker'!X569</f>
        <v>0</v>
      </c>
      <c r="X527">
        <f>'5a - Savings Tracker'!Y569</f>
        <v>0</v>
      </c>
      <c r="Y527">
        <f>'5a - Savings Tracker'!Z569</f>
        <v>0</v>
      </c>
      <c r="Z527">
        <f>'5a - Savings Tracker'!AA569</f>
        <v>0</v>
      </c>
      <c r="AA527">
        <f>'5a - Savings Tracker'!AB569</f>
        <v>0</v>
      </c>
      <c r="AB527">
        <f>'5a - Savings Tracker'!AC569</f>
        <v>0</v>
      </c>
      <c r="AC527">
        <f>'5a - Savings Tracker'!AD569</f>
        <v>0</v>
      </c>
      <c r="AD527" t="str">
        <f>'5a - Savings Tracker'!AE569</f>
        <v/>
      </c>
      <c r="AE527" t="str">
        <f>'5a - Savings Tracker'!AF569</f>
        <v/>
      </c>
      <c r="AF527" t="str">
        <f>'5a - Savings Tracker'!AG569</f>
        <v/>
      </c>
      <c r="AG527" t="str">
        <f>'5a - Savings Tracker'!AH569</f>
        <v/>
      </c>
      <c r="AH527" t="str">
        <f>'5a - Savings Tracker'!AI569</f>
        <v/>
      </c>
      <c r="AI527" t="str">
        <f>'5a - Savings Tracker'!AJ569</f>
        <v/>
      </c>
      <c r="AJ527" t="str">
        <f>'5a - Savings Tracker'!AK569</f>
        <v/>
      </c>
      <c r="AK527" t="str">
        <f>'5a - Savings Tracker'!AL569</f>
        <v/>
      </c>
    </row>
    <row r="528" spans="1:37">
      <c r="A528">
        <f>'5a - Savings Tracker'!A570</f>
        <v>527</v>
      </c>
      <c r="B528" t="str">
        <f>'5a - Savings Tracker'!B570</f>
        <v>Swansea Bay UHB</v>
      </c>
      <c r="C528">
        <f>'5a - Savings Tracker'!C570</f>
        <v>0</v>
      </c>
      <c r="D528">
        <f>'5a - Savings Tracker'!D570</f>
        <v>0</v>
      </c>
      <c r="E528">
        <f>'5a - Savings Tracker'!E570</f>
        <v>0</v>
      </c>
      <c r="F528">
        <f>'5a - Savings Tracker'!F570</f>
        <v>0</v>
      </c>
      <c r="G528">
        <f>'5a - Savings Tracker'!G570</f>
        <v>0</v>
      </c>
      <c r="H528">
        <f>'5a - Savings Tracker'!H570</f>
        <v>0</v>
      </c>
      <c r="I528">
        <f>'5a - Savings Tracker'!J570</f>
        <v>0</v>
      </c>
      <c r="J528">
        <f>'5a - Savings Tracker'!K570</f>
        <v>0</v>
      </c>
      <c r="K528">
        <f>'5a - Savings Tracker'!L570</f>
        <v>0</v>
      </c>
      <c r="L528">
        <f>'5a - Savings Tracker'!M570</f>
        <v>0</v>
      </c>
      <c r="M528">
        <f>'5a - Savings Tracker'!N570</f>
        <v>0</v>
      </c>
      <c r="N528">
        <f>'5a - Savings Tracker'!O570</f>
        <v>0</v>
      </c>
      <c r="O528">
        <f>'5a - Savings Tracker'!P570</f>
        <v>0</v>
      </c>
      <c r="P528">
        <f>'5a - Savings Tracker'!Q570</f>
        <v>0</v>
      </c>
      <c r="Q528">
        <f>'5a - Savings Tracker'!R570</f>
        <v>0</v>
      </c>
      <c r="R528">
        <f>'5a - Savings Tracker'!S570</f>
        <v>0</v>
      </c>
      <c r="S528">
        <f>'5a - Savings Tracker'!T570</f>
        <v>0</v>
      </c>
      <c r="T528">
        <f>'5a - Savings Tracker'!U570</f>
        <v>0</v>
      </c>
      <c r="U528">
        <f>'5a - Savings Tracker'!V570</f>
        <v>0</v>
      </c>
      <c r="V528">
        <f>'5a - Savings Tracker'!W570</f>
        <v>0</v>
      </c>
      <c r="W528">
        <f>'5a - Savings Tracker'!X570</f>
        <v>0</v>
      </c>
      <c r="X528">
        <f>'5a - Savings Tracker'!Y570</f>
        <v>0</v>
      </c>
      <c r="Y528">
        <f>'5a - Savings Tracker'!Z570</f>
        <v>0</v>
      </c>
      <c r="Z528">
        <f>'5a - Savings Tracker'!AA570</f>
        <v>0</v>
      </c>
      <c r="AA528">
        <f>'5a - Savings Tracker'!AB570</f>
        <v>0</v>
      </c>
      <c r="AB528">
        <f>'5a - Savings Tracker'!AC570</f>
        <v>0</v>
      </c>
      <c r="AC528">
        <f>'5a - Savings Tracker'!AD570</f>
        <v>0</v>
      </c>
      <c r="AD528" t="str">
        <f>'5a - Savings Tracker'!AE570</f>
        <v/>
      </c>
      <c r="AE528" t="str">
        <f>'5a - Savings Tracker'!AF570</f>
        <v/>
      </c>
      <c r="AF528" t="str">
        <f>'5a - Savings Tracker'!AG570</f>
        <v/>
      </c>
      <c r="AG528" t="str">
        <f>'5a - Savings Tracker'!AH570</f>
        <v/>
      </c>
      <c r="AH528" t="str">
        <f>'5a - Savings Tracker'!AI570</f>
        <v/>
      </c>
      <c r="AI528" t="str">
        <f>'5a - Savings Tracker'!AJ570</f>
        <v/>
      </c>
      <c r="AJ528" t="str">
        <f>'5a - Savings Tracker'!AK570</f>
        <v/>
      </c>
      <c r="AK528" t="str">
        <f>'5a - Savings Tracker'!AL570</f>
        <v/>
      </c>
    </row>
    <row r="529" spans="1:37">
      <c r="A529">
        <f>'5a - Savings Tracker'!A571</f>
        <v>528</v>
      </c>
      <c r="B529" t="str">
        <f>'5a - Savings Tracker'!B571</f>
        <v>Swansea Bay UHB</v>
      </c>
      <c r="C529">
        <f>'5a - Savings Tracker'!C571</f>
        <v>0</v>
      </c>
      <c r="D529">
        <f>'5a - Savings Tracker'!D571</f>
        <v>0</v>
      </c>
      <c r="E529">
        <f>'5a - Savings Tracker'!E571</f>
        <v>0</v>
      </c>
      <c r="F529">
        <f>'5a - Savings Tracker'!F571</f>
        <v>0</v>
      </c>
      <c r="G529">
        <f>'5a - Savings Tracker'!G571</f>
        <v>0</v>
      </c>
      <c r="H529">
        <f>'5a - Savings Tracker'!H571</f>
        <v>0</v>
      </c>
      <c r="I529">
        <f>'5a - Savings Tracker'!J571</f>
        <v>0</v>
      </c>
      <c r="J529">
        <f>'5a - Savings Tracker'!K571</f>
        <v>0</v>
      </c>
      <c r="K529">
        <f>'5a - Savings Tracker'!L571</f>
        <v>0</v>
      </c>
      <c r="L529">
        <f>'5a - Savings Tracker'!M571</f>
        <v>0</v>
      </c>
      <c r="M529">
        <f>'5a - Savings Tracker'!N571</f>
        <v>0</v>
      </c>
      <c r="N529">
        <f>'5a - Savings Tracker'!O571</f>
        <v>0</v>
      </c>
      <c r="O529">
        <f>'5a - Savings Tracker'!P571</f>
        <v>0</v>
      </c>
      <c r="P529">
        <f>'5a - Savings Tracker'!Q571</f>
        <v>0</v>
      </c>
      <c r="Q529">
        <f>'5a - Savings Tracker'!R571</f>
        <v>0</v>
      </c>
      <c r="R529">
        <f>'5a - Savings Tracker'!S571</f>
        <v>0</v>
      </c>
      <c r="S529">
        <f>'5a - Savings Tracker'!T571</f>
        <v>0</v>
      </c>
      <c r="T529">
        <f>'5a - Savings Tracker'!U571</f>
        <v>0</v>
      </c>
      <c r="U529">
        <f>'5a - Savings Tracker'!V571</f>
        <v>0</v>
      </c>
      <c r="V529">
        <f>'5a - Savings Tracker'!W571</f>
        <v>0</v>
      </c>
      <c r="W529">
        <f>'5a - Savings Tracker'!X571</f>
        <v>0</v>
      </c>
      <c r="X529">
        <f>'5a - Savings Tracker'!Y571</f>
        <v>0</v>
      </c>
      <c r="Y529">
        <f>'5a - Savings Tracker'!Z571</f>
        <v>0</v>
      </c>
      <c r="Z529">
        <f>'5a - Savings Tracker'!AA571</f>
        <v>0</v>
      </c>
      <c r="AA529">
        <f>'5a - Savings Tracker'!AB571</f>
        <v>0</v>
      </c>
      <c r="AB529">
        <f>'5a - Savings Tracker'!AC571</f>
        <v>0</v>
      </c>
      <c r="AC529">
        <f>'5a - Savings Tracker'!AD571</f>
        <v>0</v>
      </c>
      <c r="AD529" t="str">
        <f>'5a - Savings Tracker'!AE571</f>
        <v/>
      </c>
      <c r="AE529" t="str">
        <f>'5a - Savings Tracker'!AF571</f>
        <v/>
      </c>
      <c r="AF529" t="str">
        <f>'5a - Savings Tracker'!AG571</f>
        <v/>
      </c>
      <c r="AG529" t="str">
        <f>'5a - Savings Tracker'!AH571</f>
        <v/>
      </c>
      <c r="AH529" t="str">
        <f>'5a - Savings Tracker'!AI571</f>
        <v/>
      </c>
      <c r="AI529" t="str">
        <f>'5a - Savings Tracker'!AJ571</f>
        <v/>
      </c>
      <c r="AJ529" t="str">
        <f>'5a - Savings Tracker'!AK571</f>
        <v/>
      </c>
      <c r="AK529" t="str">
        <f>'5a - Savings Tracker'!AL571</f>
        <v/>
      </c>
    </row>
    <row r="530" spans="1:37">
      <c r="A530">
        <f>'5a - Savings Tracker'!A572</f>
        <v>529</v>
      </c>
      <c r="B530" t="str">
        <f>'5a - Savings Tracker'!B572</f>
        <v>Swansea Bay UHB</v>
      </c>
      <c r="C530">
        <f>'5a - Savings Tracker'!C572</f>
        <v>0</v>
      </c>
      <c r="D530">
        <f>'5a - Savings Tracker'!D572</f>
        <v>0</v>
      </c>
      <c r="E530">
        <f>'5a - Savings Tracker'!E572</f>
        <v>0</v>
      </c>
      <c r="F530">
        <f>'5a - Savings Tracker'!F572</f>
        <v>0</v>
      </c>
      <c r="G530">
        <f>'5a - Savings Tracker'!G572</f>
        <v>0</v>
      </c>
      <c r="H530">
        <f>'5a - Savings Tracker'!H572</f>
        <v>0</v>
      </c>
      <c r="I530">
        <f>'5a - Savings Tracker'!J572</f>
        <v>0</v>
      </c>
      <c r="J530">
        <f>'5a - Savings Tracker'!K572</f>
        <v>0</v>
      </c>
      <c r="K530">
        <f>'5a - Savings Tracker'!L572</f>
        <v>0</v>
      </c>
      <c r="L530">
        <f>'5a - Savings Tracker'!M572</f>
        <v>0</v>
      </c>
      <c r="M530">
        <f>'5a - Savings Tracker'!N572</f>
        <v>0</v>
      </c>
      <c r="N530">
        <f>'5a - Savings Tracker'!O572</f>
        <v>0</v>
      </c>
      <c r="O530">
        <f>'5a - Savings Tracker'!P572</f>
        <v>0</v>
      </c>
      <c r="P530">
        <f>'5a - Savings Tracker'!Q572</f>
        <v>0</v>
      </c>
      <c r="Q530">
        <f>'5a - Savings Tracker'!R572</f>
        <v>0</v>
      </c>
      <c r="R530">
        <f>'5a - Savings Tracker'!S572</f>
        <v>0</v>
      </c>
      <c r="S530">
        <f>'5a - Savings Tracker'!T572</f>
        <v>0</v>
      </c>
      <c r="T530">
        <f>'5a - Savings Tracker'!U572</f>
        <v>0</v>
      </c>
      <c r="U530">
        <f>'5a - Savings Tracker'!V572</f>
        <v>0</v>
      </c>
      <c r="V530">
        <f>'5a - Savings Tracker'!W572</f>
        <v>0</v>
      </c>
      <c r="W530">
        <f>'5a - Savings Tracker'!X572</f>
        <v>0</v>
      </c>
      <c r="X530">
        <f>'5a - Savings Tracker'!Y572</f>
        <v>0</v>
      </c>
      <c r="Y530">
        <f>'5a - Savings Tracker'!Z572</f>
        <v>0</v>
      </c>
      <c r="Z530">
        <f>'5a - Savings Tracker'!AA572</f>
        <v>0</v>
      </c>
      <c r="AA530">
        <f>'5a - Savings Tracker'!AB572</f>
        <v>0</v>
      </c>
      <c r="AB530">
        <f>'5a - Savings Tracker'!AC572</f>
        <v>0</v>
      </c>
      <c r="AC530">
        <f>'5a - Savings Tracker'!AD572</f>
        <v>0</v>
      </c>
      <c r="AD530" t="str">
        <f>'5a - Savings Tracker'!AE572</f>
        <v/>
      </c>
      <c r="AE530" t="str">
        <f>'5a - Savings Tracker'!AF572</f>
        <v/>
      </c>
      <c r="AF530" t="str">
        <f>'5a - Savings Tracker'!AG572</f>
        <v/>
      </c>
      <c r="AG530" t="str">
        <f>'5a - Savings Tracker'!AH572</f>
        <v/>
      </c>
      <c r="AH530" t="str">
        <f>'5a - Savings Tracker'!AI572</f>
        <v/>
      </c>
      <c r="AI530" t="str">
        <f>'5a - Savings Tracker'!AJ572</f>
        <v/>
      </c>
      <c r="AJ530" t="str">
        <f>'5a - Savings Tracker'!AK572</f>
        <v/>
      </c>
      <c r="AK530" t="str">
        <f>'5a - Savings Tracker'!AL572</f>
        <v/>
      </c>
    </row>
    <row r="531" spans="1:37">
      <c r="A531">
        <f>'5a - Savings Tracker'!A573</f>
        <v>530</v>
      </c>
      <c r="B531" t="str">
        <f>'5a - Savings Tracker'!B573</f>
        <v>Swansea Bay UHB</v>
      </c>
      <c r="C531">
        <f>'5a - Savings Tracker'!C573</f>
        <v>0</v>
      </c>
      <c r="D531">
        <f>'5a - Savings Tracker'!D573</f>
        <v>0</v>
      </c>
      <c r="E531">
        <f>'5a - Savings Tracker'!E573</f>
        <v>0</v>
      </c>
      <c r="F531">
        <f>'5a - Savings Tracker'!F573</f>
        <v>0</v>
      </c>
      <c r="G531">
        <f>'5a - Savings Tracker'!G573</f>
        <v>0</v>
      </c>
      <c r="H531">
        <f>'5a - Savings Tracker'!H573</f>
        <v>0</v>
      </c>
      <c r="I531">
        <f>'5a - Savings Tracker'!J573</f>
        <v>0</v>
      </c>
      <c r="J531">
        <f>'5a - Savings Tracker'!K573</f>
        <v>0</v>
      </c>
      <c r="K531">
        <f>'5a - Savings Tracker'!L573</f>
        <v>0</v>
      </c>
      <c r="L531">
        <f>'5a - Savings Tracker'!M573</f>
        <v>0</v>
      </c>
      <c r="M531">
        <f>'5a - Savings Tracker'!N573</f>
        <v>0</v>
      </c>
      <c r="N531">
        <f>'5a - Savings Tracker'!O573</f>
        <v>0</v>
      </c>
      <c r="O531">
        <f>'5a - Savings Tracker'!P573</f>
        <v>0</v>
      </c>
      <c r="P531">
        <f>'5a - Savings Tracker'!Q573</f>
        <v>0</v>
      </c>
      <c r="Q531">
        <f>'5a - Savings Tracker'!R573</f>
        <v>0</v>
      </c>
      <c r="R531">
        <f>'5a - Savings Tracker'!S573</f>
        <v>0</v>
      </c>
      <c r="S531">
        <f>'5a - Savings Tracker'!T573</f>
        <v>0</v>
      </c>
      <c r="T531">
        <f>'5a - Savings Tracker'!U573</f>
        <v>0</v>
      </c>
      <c r="U531">
        <f>'5a - Savings Tracker'!V573</f>
        <v>0</v>
      </c>
      <c r="V531">
        <f>'5a - Savings Tracker'!W573</f>
        <v>0</v>
      </c>
      <c r="W531">
        <f>'5a - Savings Tracker'!X573</f>
        <v>0</v>
      </c>
      <c r="X531">
        <f>'5a - Savings Tracker'!Y573</f>
        <v>0</v>
      </c>
      <c r="Y531">
        <f>'5a - Savings Tracker'!Z573</f>
        <v>0</v>
      </c>
      <c r="Z531">
        <f>'5a - Savings Tracker'!AA573</f>
        <v>0</v>
      </c>
      <c r="AA531">
        <f>'5a - Savings Tracker'!AB573</f>
        <v>0</v>
      </c>
      <c r="AB531">
        <f>'5a - Savings Tracker'!AC573</f>
        <v>0</v>
      </c>
      <c r="AC531">
        <f>'5a - Savings Tracker'!AD573</f>
        <v>0</v>
      </c>
      <c r="AD531" t="str">
        <f>'5a - Savings Tracker'!AE573</f>
        <v/>
      </c>
      <c r="AE531" t="str">
        <f>'5a - Savings Tracker'!AF573</f>
        <v/>
      </c>
      <c r="AF531" t="str">
        <f>'5a - Savings Tracker'!AG573</f>
        <v/>
      </c>
      <c r="AG531" t="str">
        <f>'5a - Savings Tracker'!AH573</f>
        <v/>
      </c>
      <c r="AH531" t="str">
        <f>'5a - Savings Tracker'!AI573</f>
        <v/>
      </c>
      <c r="AI531" t="str">
        <f>'5a - Savings Tracker'!AJ573</f>
        <v/>
      </c>
      <c r="AJ531" t="str">
        <f>'5a - Savings Tracker'!AK573</f>
        <v/>
      </c>
      <c r="AK531" t="str">
        <f>'5a - Savings Tracker'!AL573</f>
        <v/>
      </c>
    </row>
    <row r="532" spans="1:37">
      <c r="A532">
        <f>'5a - Savings Tracker'!A574</f>
        <v>531</v>
      </c>
      <c r="B532" t="str">
        <f>'5a - Savings Tracker'!B574</f>
        <v>Swansea Bay UHB</v>
      </c>
      <c r="C532">
        <f>'5a - Savings Tracker'!C574</f>
        <v>0</v>
      </c>
      <c r="D532">
        <f>'5a - Savings Tracker'!D574</f>
        <v>0</v>
      </c>
      <c r="E532">
        <f>'5a - Savings Tracker'!E574</f>
        <v>0</v>
      </c>
      <c r="F532">
        <f>'5a - Savings Tracker'!F574</f>
        <v>0</v>
      </c>
      <c r="G532">
        <f>'5a - Savings Tracker'!G574</f>
        <v>0</v>
      </c>
      <c r="H532">
        <f>'5a - Savings Tracker'!H574</f>
        <v>0</v>
      </c>
      <c r="I532">
        <f>'5a - Savings Tracker'!J574</f>
        <v>0</v>
      </c>
      <c r="J532">
        <f>'5a - Savings Tracker'!K574</f>
        <v>0</v>
      </c>
      <c r="K532">
        <f>'5a - Savings Tracker'!L574</f>
        <v>0</v>
      </c>
      <c r="L532">
        <f>'5a - Savings Tracker'!M574</f>
        <v>0</v>
      </c>
      <c r="M532">
        <f>'5a - Savings Tracker'!N574</f>
        <v>0</v>
      </c>
      <c r="N532">
        <f>'5a - Savings Tracker'!O574</f>
        <v>0</v>
      </c>
      <c r="O532">
        <f>'5a - Savings Tracker'!P574</f>
        <v>0</v>
      </c>
      <c r="P532">
        <f>'5a - Savings Tracker'!Q574</f>
        <v>0</v>
      </c>
      <c r="Q532">
        <f>'5a - Savings Tracker'!R574</f>
        <v>0</v>
      </c>
      <c r="R532">
        <f>'5a - Savings Tracker'!S574</f>
        <v>0</v>
      </c>
      <c r="S532">
        <f>'5a - Savings Tracker'!T574</f>
        <v>0</v>
      </c>
      <c r="T532">
        <f>'5a - Savings Tracker'!U574</f>
        <v>0</v>
      </c>
      <c r="U532">
        <f>'5a - Savings Tracker'!V574</f>
        <v>0</v>
      </c>
      <c r="V532">
        <f>'5a - Savings Tracker'!W574</f>
        <v>0</v>
      </c>
      <c r="W532">
        <f>'5a - Savings Tracker'!X574</f>
        <v>0</v>
      </c>
      <c r="X532">
        <f>'5a - Savings Tracker'!Y574</f>
        <v>0</v>
      </c>
      <c r="Y532">
        <f>'5a - Savings Tracker'!Z574</f>
        <v>0</v>
      </c>
      <c r="Z532">
        <f>'5a - Savings Tracker'!AA574</f>
        <v>0</v>
      </c>
      <c r="AA532">
        <f>'5a - Savings Tracker'!AB574</f>
        <v>0</v>
      </c>
      <c r="AB532">
        <f>'5a - Savings Tracker'!AC574</f>
        <v>0</v>
      </c>
      <c r="AC532">
        <f>'5a - Savings Tracker'!AD574</f>
        <v>0</v>
      </c>
      <c r="AD532" t="str">
        <f>'5a - Savings Tracker'!AE574</f>
        <v/>
      </c>
      <c r="AE532" t="str">
        <f>'5a - Savings Tracker'!AF574</f>
        <v/>
      </c>
      <c r="AF532" t="str">
        <f>'5a - Savings Tracker'!AG574</f>
        <v/>
      </c>
      <c r="AG532" t="str">
        <f>'5a - Savings Tracker'!AH574</f>
        <v/>
      </c>
      <c r="AH532" t="str">
        <f>'5a - Savings Tracker'!AI574</f>
        <v/>
      </c>
      <c r="AI532" t="str">
        <f>'5a - Savings Tracker'!AJ574</f>
        <v/>
      </c>
      <c r="AJ532" t="str">
        <f>'5a - Savings Tracker'!AK574</f>
        <v/>
      </c>
      <c r="AK532" t="str">
        <f>'5a - Savings Tracker'!AL574</f>
        <v/>
      </c>
    </row>
    <row r="533" spans="1:37">
      <c r="A533">
        <f>'5a - Savings Tracker'!A575</f>
        <v>532</v>
      </c>
      <c r="B533" t="str">
        <f>'5a - Savings Tracker'!B575</f>
        <v>Swansea Bay UHB</v>
      </c>
      <c r="C533">
        <f>'5a - Savings Tracker'!C575</f>
        <v>0</v>
      </c>
      <c r="D533">
        <f>'5a - Savings Tracker'!D575</f>
        <v>0</v>
      </c>
      <c r="E533">
        <f>'5a - Savings Tracker'!E575</f>
        <v>0</v>
      </c>
      <c r="F533">
        <f>'5a - Savings Tracker'!F575</f>
        <v>0</v>
      </c>
      <c r="G533">
        <f>'5a - Savings Tracker'!G575</f>
        <v>0</v>
      </c>
      <c r="H533">
        <f>'5a - Savings Tracker'!H575</f>
        <v>0</v>
      </c>
      <c r="I533">
        <f>'5a - Savings Tracker'!J575</f>
        <v>0</v>
      </c>
      <c r="J533">
        <f>'5a - Savings Tracker'!K575</f>
        <v>0</v>
      </c>
      <c r="K533">
        <f>'5a - Savings Tracker'!L575</f>
        <v>0</v>
      </c>
      <c r="L533">
        <f>'5a - Savings Tracker'!M575</f>
        <v>0</v>
      </c>
      <c r="M533">
        <f>'5a - Savings Tracker'!N575</f>
        <v>0</v>
      </c>
      <c r="N533">
        <f>'5a - Savings Tracker'!O575</f>
        <v>0</v>
      </c>
      <c r="O533">
        <f>'5a - Savings Tracker'!P575</f>
        <v>0</v>
      </c>
      <c r="P533">
        <f>'5a - Savings Tracker'!Q575</f>
        <v>0</v>
      </c>
      <c r="Q533">
        <f>'5a - Savings Tracker'!R575</f>
        <v>0</v>
      </c>
      <c r="R533">
        <f>'5a - Savings Tracker'!S575</f>
        <v>0</v>
      </c>
      <c r="S533">
        <f>'5a - Savings Tracker'!T575</f>
        <v>0</v>
      </c>
      <c r="T533">
        <f>'5a - Savings Tracker'!U575</f>
        <v>0</v>
      </c>
      <c r="U533">
        <f>'5a - Savings Tracker'!V575</f>
        <v>0</v>
      </c>
      <c r="V533">
        <f>'5a - Savings Tracker'!W575</f>
        <v>0</v>
      </c>
      <c r="W533">
        <f>'5a - Savings Tracker'!X575</f>
        <v>0</v>
      </c>
      <c r="X533">
        <f>'5a - Savings Tracker'!Y575</f>
        <v>0</v>
      </c>
      <c r="Y533">
        <f>'5a - Savings Tracker'!Z575</f>
        <v>0</v>
      </c>
      <c r="Z533">
        <f>'5a - Savings Tracker'!AA575</f>
        <v>0</v>
      </c>
      <c r="AA533">
        <f>'5a - Savings Tracker'!AB575</f>
        <v>0</v>
      </c>
      <c r="AB533">
        <f>'5a - Savings Tracker'!AC575</f>
        <v>0</v>
      </c>
      <c r="AC533">
        <f>'5a - Savings Tracker'!AD575</f>
        <v>0</v>
      </c>
      <c r="AD533" t="str">
        <f>'5a - Savings Tracker'!AE575</f>
        <v/>
      </c>
      <c r="AE533" t="str">
        <f>'5a - Savings Tracker'!AF575</f>
        <v/>
      </c>
      <c r="AF533" t="str">
        <f>'5a - Savings Tracker'!AG575</f>
        <v/>
      </c>
      <c r="AG533" t="str">
        <f>'5a - Savings Tracker'!AH575</f>
        <v/>
      </c>
      <c r="AH533" t="str">
        <f>'5a - Savings Tracker'!AI575</f>
        <v/>
      </c>
      <c r="AI533" t="str">
        <f>'5a - Savings Tracker'!AJ575</f>
        <v/>
      </c>
      <c r="AJ533" t="str">
        <f>'5a - Savings Tracker'!AK575</f>
        <v/>
      </c>
      <c r="AK533" t="str">
        <f>'5a - Savings Tracker'!AL575</f>
        <v/>
      </c>
    </row>
    <row r="534" spans="1:37">
      <c r="A534">
        <f>'5a - Savings Tracker'!A576</f>
        <v>533</v>
      </c>
      <c r="B534" t="str">
        <f>'5a - Savings Tracker'!B576</f>
        <v>Swansea Bay UHB</v>
      </c>
      <c r="C534">
        <f>'5a - Savings Tracker'!C576</f>
        <v>0</v>
      </c>
      <c r="D534">
        <f>'5a - Savings Tracker'!D576</f>
        <v>0</v>
      </c>
      <c r="E534">
        <f>'5a - Savings Tracker'!E576</f>
        <v>0</v>
      </c>
      <c r="F534">
        <f>'5a - Savings Tracker'!F576</f>
        <v>0</v>
      </c>
      <c r="G534">
        <f>'5a - Savings Tracker'!G576</f>
        <v>0</v>
      </c>
      <c r="H534">
        <f>'5a - Savings Tracker'!H576</f>
        <v>0</v>
      </c>
      <c r="I534">
        <f>'5a - Savings Tracker'!J576</f>
        <v>0</v>
      </c>
      <c r="J534">
        <f>'5a - Savings Tracker'!K576</f>
        <v>0</v>
      </c>
      <c r="K534">
        <f>'5a - Savings Tracker'!L576</f>
        <v>0</v>
      </c>
      <c r="L534">
        <f>'5a - Savings Tracker'!M576</f>
        <v>0</v>
      </c>
      <c r="M534">
        <f>'5a - Savings Tracker'!N576</f>
        <v>0</v>
      </c>
      <c r="N534">
        <f>'5a - Savings Tracker'!O576</f>
        <v>0</v>
      </c>
      <c r="O534">
        <f>'5a - Savings Tracker'!P576</f>
        <v>0</v>
      </c>
      <c r="P534">
        <f>'5a - Savings Tracker'!Q576</f>
        <v>0</v>
      </c>
      <c r="Q534">
        <f>'5a - Savings Tracker'!R576</f>
        <v>0</v>
      </c>
      <c r="R534">
        <f>'5a - Savings Tracker'!S576</f>
        <v>0</v>
      </c>
      <c r="S534">
        <f>'5a - Savings Tracker'!T576</f>
        <v>0</v>
      </c>
      <c r="T534">
        <f>'5a - Savings Tracker'!U576</f>
        <v>0</v>
      </c>
      <c r="U534">
        <f>'5a - Savings Tracker'!V576</f>
        <v>0</v>
      </c>
      <c r="V534">
        <f>'5a - Savings Tracker'!W576</f>
        <v>0</v>
      </c>
      <c r="W534">
        <f>'5a - Savings Tracker'!X576</f>
        <v>0</v>
      </c>
      <c r="X534">
        <f>'5a - Savings Tracker'!Y576</f>
        <v>0</v>
      </c>
      <c r="Y534">
        <f>'5a - Savings Tracker'!Z576</f>
        <v>0</v>
      </c>
      <c r="Z534">
        <f>'5a - Savings Tracker'!AA576</f>
        <v>0</v>
      </c>
      <c r="AA534">
        <f>'5a - Savings Tracker'!AB576</f>
        <v>0</v>
      </c>
      <c r="AB534">
        <f>'5a - Savings Tracker'!AC576</f>
        <v>0</v>
      </c>
      <c r="AC534">
        <f>'5a - Savings Tracker'!AD576</f>
        <v>0</v>
      </c>
      <c r="AD534" t="str">
        <f>'5a - Savings Tracker'!AE576</f>
        <v/>
      </c>
      <c r="AE534" t="str">
        <f>'5a - Savings Tracker'!AF576</f>
        <v/>
      </c>
      <c r="AF534" t="str">
        <f>'5a - Savings Tracker'!AG576</f>
        <v/>
      </c>
      <c r="AG534" t="str">
        <f>'5a - Savings Tracker'!AH576</f>
        <v/>
      </c>
      <c r="AH534" t="str">
        <f>'5a - Savings Tracker'!AI576</f>
        <v/>
      </c>
      <c r="AI534" t="str">
        <f>'5a - Savings Tracker'!AJ576</f>
        <v/>
      </c>
      <c r="AJ534" t="str">
        <f>'5a - Savings Tracker'!AK576</f>
        <v/>
      </c>
      <c r="AK534" t="str">
        <f>'5a - Savings Tracker'!AL576</f>
        <v/>
      </c>
    </row>
    <row r="535" spans="1:37">
      <c r="A535">
        <f>'5a - Savings Tracker'!A577</f>
        <v>534</v>
      </c>
      <c r="B535" t="str">
        <f>'5a - Savings Tracker'!B577</f>
        <v>Swansea Bay UHB</v>
      </c>
      <c r="C535">
        <f>'5a - Savings Tracker'!C577</f>
        <v>0</v>
      </c>
      <c r="D535">
        <f>'5a - Savings Tracker'!D577</f>
        <v>0</v>
      </c>
      <c r="E535">
        <f>'5a - Savings Tracker'!E577</f>
        <v>0</v>
      </c>
      <c r="F535">
        <f>'5a - Savings Tracker'!F577</f>
        <v>0</v>
      </c>
      <c r="G535">
        <f>'5a - Savings Tracker'!G577</f>
        <v>0</v>
      </c>
      <c r="H535">
        <f>'5a - Savings Tracker'!H577</f>
        <v>0</v>
      </c>
      <c r="I535">
        <f>'5a - Savings Tracker'!J577</f>
        <v>0</v>
      </c>
      <c r="J535">
        <f>'5a - Savings Tracker'!K577</f>
        <v>0</v>
      </c>
      <c r="K535">
        <f>'5a - Savings Tracker'!L577</f>
        <v>0</v>
      </c>
      <c r="L535">
        <f>'5a - Savings Tracker'!M577</f>
        <v>0</v>
      </c>
      <c r="M535">
        <f>'5a - Savings Tracker'!N577</f>
        <v>0</v>
      </c>
      <c r="N535">
        <f>'5a - Savings Tracker'!O577</f>
        <v>0</v>
      </c>
      <c r="O535">
        <f>'5a - Savings Tracker'!P577</f>
        <v>0</v>
      </c>
      <c r="P535">
        <f>'5a - Savings Tracker'!Q577</f>
        <v>0</v>
      </c>
      <c r="Q535">
        <f>'5a - Savings Tracker'!R577</f>
        <v>0</v>
      </c>
      <c r="R535">
        <f>'5a - Savings Tracker'!S577</f>
        <v>0</v>
      </c>
      <c r="S535">
        <f>'5a - Savings Tracker'!T577</f>
        <v>0</v>
      </c>
      <c r="T535">
        <f>'5a - Savings Tracker'!U577</f>
        <v>0</v>
      </c>
      <c r="U535">
        <f>'5a - Savings Tracker'!V577</f>
        <v>0</v>
      </c>
      <c r="V535">
        <f>'5a - Savings Tracker'!W577</f>
        <v>0</v>
      </c>
      <c r="W535">
        <f>'5a - Savings Tracker'!X577</f>
        <v>0</v>
      </c>
      <c r="X535">
        <f>'5a - Savings Tracker'!Y577</f>
        <v>0</v>
      </c>
      <c r="Y535">
        <f>'5a - Savings Tracker'!Z577</f>
        <v>0</v>
      </c>
      <c r="Z535">
        <f>'5a - Savings Tracker'!AA577</f>
        <v>0</v>
      </c>
      <c r="AA535">
        <f>'5a - Savings Tracker'!AB577</f>
        <v>0</v>
      </c>
      <c r="AB535">
        <f>'5a - Savings Tracker'!AC577</f>
        <v>0</v>
      </c>
      <c r="AC535">
        <f>'5a - Savings Tracker'!AD577</f>
        <v>0</v>
      </c>
      <c r="AD535" t="str">
        <f>'5a - Savings Tracker'!AE577</f>
        <v/>
      </c>
      <c r="AE535" t="str">
        <f>'5a - Savings Tracker'!AF577</f>
        <v/>
      </c>
      <c r="AF535" t="str">
        <f>'5a - Savings Tracker'!AG577</f>
        <v/>
      </c>
      <c r="AG535" t="str">
        <f>'5a - Savings Tracker'!AH577</f>
        <v/>
      </c>
      <c r="AH535" t="str">
        <f>'5a - Savings Tracker'!AI577</f>
        <v/>
      </c>
      <c r="AI535" t="str">
        <f>'5a - Savings Tracker'!AJ577</f>
        <v/>
      </c>
      <c r="AJ535" t="str">
        <f>'5a - Savings Tracker'!AK577</f>
        <v/>
      </c>
      <c r="AK535" t="str">
        <f>'5a - Savings Tracker'!AL577</f>
        <v/>
      </c>
    </row>
    <row r="536" spans="1:37">
      <c r="A536">
        <f>'5a - Savings Tracker'!A578</f>
        <v>535</v>
      </c>
      <c r="B536" t="str">
        <f>'5a - Savings Tracker'!B578</f>
        <v>Swansea Bay UHB</v>
      </c>
      <c r="C536">
        <f>'5a - Savings Tracker'!C578</f>
        <v>0</v>
      </c>
      <c r="D536">
        <f>'5a - Savings Tracker'!D578</f>
        <v>0</v>
      </c>
      <c r="E536">
        <f>'5a - Savings Tracker'!E578</f>
        <v>0</v>
      </c>
      <c r="F536">
        <f>'5a - Savings Tracker'!F578</f>
        <v>0</v>
      </c>
      <c r="G536">
        <f>'5a - Savings Tracker'!G578</f>
        <v>0</v>
      </c>
      <c r="H536">
        <f>'5a - Savings Tracker'!H578</f>
        <v>0</v>
      </c>
      <c r="I536">
        <f>'5a - Savings Tracker'!J578</f>
        <v>0</v>
      </c>
      <c r="J536">
        <f>'5a - Savings Tracker'!K578</f>
        <v>0</v>
      </c>
      <c r="K536">
        <f>'5a - Savings Tracker'!L578</f>
        <v>0</v>
      </c>
      <c r="L536">
        <f>'5a - Savings Tracker'!M578</f>
        <v>0</v>
      </c>
      <c r="M536">
        <f>'5a - Savings Tracker'!N578</f>
        <v>0</v>
      </c>
      <c r="N536">
        <f>'5a - Savings Tracker'!O578</f>
        <v>0</v>
      </c>
      <c r="O536">
        <f>'5a - Savings Tracker'!P578</f>
        <v>0</v>
      </c>
      <c r="P536">
        <f>'5a - Savings Tracker'!Q578</f>
        <v>0</v>
      </c>
      <c r="Q536">
        <f>'5a - Savings Tracker'!R578</f>
        <v>0</v>
      </c>
      <c r="R536">
        <f>'5a - Savings Tracker'!S578</f>
        <v>0</v>
      </c>
      <c r="S536">
        <f>'5a - Savings Tracker'!T578</f>
        <v>0</v>
      </c>
      <c r="T536">
        <f>'5a - Savings Tracker'!U578</f>
        <v>0</v>
      </c>
      <c r="U536">
        <f>'5a - Savings Tracker'!V578</f>
        <v>0</v>
      </c>
      <c r="V536">
        <f>'5a - Savings Tracker'!W578</f>
        <v>0</v>
      </c>
      <c r="W536">
        <f>'5a - Savings Tracker'!X578</f>
        <v>0</v>
      </c>
      <c r="X536">
        <f>'5a - Savings Tracker'!Y578</f>
        <v>0</v>
      </c>
      <c r="Y536">
        <f>'5a - Savings Tracker'!Z578</f>
        <v>0</v>
      </c>
      <c r="Z536">
        <f>'5a - Savings Tracker'!AA578</f>
        <v>0</v>
      </c>
      <c r="AA536">
        <f>'5a - Savings Tracker'!AB578</f>
        <v>0</v>
      </c>
      <c r="AB536">
        <f>'5a - Savings Tracker'!AC578</f>
        <v>0</v>
      </c>
      <c r="AC536">
        <f>'5a - Savings Tracker'!AD578</f>
        <v>0</v>
      </c>
      <c r="AD536" t="str">
        <f>'5a - Savings Tracker'!AE578</f>
        <v/>
      </c>
      <c r="AE536" t="str">
        <f>'5a - Savings Tracker'!AF578</f>
        <v/>
      </c>
      <c r="AF536" t="str">
        <f>'5a - Savings Tracker'!AG578</f>
        <v/>
      </c>
      <c r="AG536" t="str">
        <f>'5a - Savings Tracker'!AH578</f>
        <v/>
      </c>
      <c r="AH536" t="str">
        <f>'5a - Savings Tracker'!AI578</f>
        <v/>
      </c>
      <c r="AI536" t="str">
        <f>'5a - Savings Tracker'!AJ578</f>
        <v/>
      </c>
      <c r="AJ536" t="str">
        <f>'5a - Savings Tracker'!AK578</f>
        <v/>
      </c>
      <c r="AK536" t="str">
        <f>'5a - Savings Tracker'!AL578</f>
        <v/>
      </c>
    </row>
    <row r="537" spans="1:37">
      <c r="A537">
        <f>'5a - Savings Tracker'!A579</f>
        <v>536</v>
      </c>
      <c r="B537" t="str">
        <f>'5a - Savings Tracker'!B579</f>
        <v>Swansea Bay UHB</v>
      </c>
      <c r="C537">
        <f>'5a - Savings Tracker'!C579</f>
        <v>0</v>
      </c>
      <c r="D537">
        <f>'5a - Savings Tracker'!D579</f>
        <v>0</v>
      </c>
      <c r="E537">
        <f>'5a - Savings Tracker'!E579</f>
        <v>0</v>
      </c>
      <c r="F537">
        <f>'5a - Savings Tracker'!F579</f>
        <v>0</v>
      </c>
      <c r="G537">
        <f>'5a - Savings Tracker'!G579</f>
        <v>0</v>
      </c>
      <c r="H537">
        <f>'5a - Savings Tracker'!H579</f>
        <v>0</v>
      </c>
      <c r="I537">
        <f>'5a - Savings Tracker'!J579</f>
        <v>0</v>
      </c>
      <c r="J537">
        <f>'5a - Savings Tracker'!K579</f>
        <v>0</v>
      </c>
      <c r="K537">
        <f>'5a - Savings Tracker'!L579</f>
        <v>0</v>
      </c>
      <c r="L537">
        <f>'5a - Savings Tracker'!M579</f>
        <v>0</v>
      </c>
      <c r="M537">
        <f>'5a - Savings Tracker'!N579</f>
        <v>0</v>
      </c>
      <c r="N537">
        <f>'5a - Savings Tracker'!O579</f>
        <v>0</v>
      </c>
      <c r="O537">
        <f>'5a - Savings Tracker'!P579</f>
        <v>0</v>
      </c>
      <c r="P537">
        <f>'5a - Savings Tracker'!Q579</f>
        <v>0</v>
      </c>
      <c r="Q537">
        <f>'5a - Savings Tracker'!R579</f>
        <v>0</v>
      </c>
      <c r="R537">
        <f>'5a - Savings Tracker'!S579</f>
        <v>0</v>
      </c>
      <c r="S537">
        <f>'5a - Savings Tracker'!T579</f>
        <v>0</v>
      </c>
      <c r="T537">
        <f>'5a - Savings Tracker'!U579</f>
        <v>0</v>
      </c>
      <c r="U537">
        <f>'5a - Savings Tracker'!V579</f>
        <v>0</v>
      </c>
      <c r="V537">
        <f>'5a - Savings Tracker'!W579</f>
        <v>0</v>
      </c>
      <c r="W537">
        <f>'5a - Savings Tracker'!X579</f>
        <v>0</v>
      </c>
      <c r="X537">
        <f>'5a - Savings Tracker'!Y579</f>
        <v>0</v>
      </c>
      <c r="Y537">
        <f>'5a - Savings Tracker'!Z579</f>
        <v>0</v>
      </c>
      <c r="Z537">
        <f>'5a - Savings Tracker'!AA579</f>
        <v>0</v>
      </c>
      <c r="AA537">
        <f>'5a - Savings Tracker'!AB579</f>
        <v>0</v>
      </c>
      <c r="AB537">
        <f>'5a - Savings Tracker'!AC579</f>
        <v>0</v>
      </c>
      <c r="AC537">
        <f>'5a - Savings Tracker'!AD579</f>
        <v>0</v>
      </c>
      <c r="AD537" t="str">
        <f>'5a - Savings Tracker'!AE579</f>
        <v/>
      </c>
      <c r="AE537" t="str">
        <f>'5a - Savings Tracker'!AF579</f>
        <v/>
      </c>
      <c r="AF537" t="str">
        <f>'5a - Savings Tracker'!AG579</f>
        <v/>
      </c>
      <c r="AG537" t="str">
        <f>'5a - Savings Tracker'!AH579</f>
        <v/>
      </c>
      <c r="AH537" t="str">
        <f>'5a - Savings Tracker'!AI579</f>
        <v/>
      </c>
      <c r="AI537" t="str">
        <f>'5a - Savings Tracker'!AJ579</f>
        <v/>
      </c>
      <c r="AJ537" t="str">
        <f>'5a - Savings Tracker'!AK579</f>
        <v/>
      </c>
      <c r="AK537" t="str">
        <f>'5a - Savings Tracker'!AL579</f>
        <v/>
      </c>
    </row>
    <row r="538" spans="1:37">
      <c r="A538">
        <f>'5a - Savings Tracker'!A580</f>
        <v>537</v>
      </c>
      <c r="B538" t="str">
        <f>'5a - Savings Tracker'!B580</f>
        <v>Swansea Bay UHB</v>
      </c>
      <c r="C538">
        <f>'5a - Savings Tracker'!C580</f>
        <v>0</v>
      </c>
      <c r="D538">
        <f>'5a - Savings Tracker'!D580</f>
        <v>0</v>
      </c>
      <c r="E538">
        <f>'5a - Savings Tracker'!E580</f>
        <v>0</v>
      </c>
      <c r="F538">
        <f>'5a - Savings Tracker'!F580</f>
        <v>0</v>
      </c>
      <c r="G538">
        <f>'5a - Savings Tracker'!G580</f>
        <v>0</v>
      </c>
      <c r="H538">
        <f>'5a - Savings Tracker'!H580</f>
        <v>0</v>
      </c>
      <c r="I538">
        <f>'5a - Savings Tracker'!J580</f>
        <v>0</v>
      </c>
      <c r="J538">
        <f>'5a - Savings Tracker'!K580</f>
        <v>0</v>
      </c>
      <c r="K538">
        <f>'5a - Savings Tracker'!L580</f>
        <v>0</v>
      </c>
      <c r="L538">
        <f>'5a - Savings Tracker'!M580</f>
        <v>0</v>
      </c>
      <c r="M538">
        <f>'5a - Savings Tracker'!N580</f>
        <v>0</v>
      </c>
      <c r="N538">
        <f>'5a - Savings Tracker'!O580</f>
        <v>0</v>
      </c>
      <c r="O538">
        <f>'5a - Savings Tracker'!P580</f>
        <v>0</v>
      </c>
      <c r="P538">
        <f>'5a - Savings Tracker'!Q580</f>
        <v>0</v>
      </c>
      <c r="Q538">
        <f>'5a - Savings Tracker'!R580</f>
        <v>0</v>
      </c>
      <c r="R538">
        <f>'5a - Savings Tracker'!S580</f>
        <v>0</v>
      </c>
      <c r="S538">
        <f>'5a - Savings Tracker'!T580</f>
        <v>0</v>
      </c>
      <c r="T538">
        <f>'5a - Savings Tracker'!U580</f>
        <v>0</v>
      </c>
      <c r="U538">
        <f>'5a - Savings Tracker'!V580</f>
        <v>0</v>
      </c>
      <c r="V538">
        <f>'5a - Savings Tracker'!W580</f>
        <v>0</v>
      </c>
      <c r="W538">
        <f>'5a - Savings Tracker'!X580</f>
        <v>0</v>
      </c>
      <c r="X538">
        <f>'5a - Savings Tracker'!Y580</f>
        <v>0</v>
      </c>
      <c r="Y538">
        <f>'5a - Savings Tracker'!Z580</f>
        <v>0</v>
      </c>
      <c r="Z538">
        <f>'5a - Savings Tracker'!AA580</f>
        <v>0</v>
      </c>
      <c r="AA538">
        <f>'5a - Savings Tracker'!AB580</f>
        <v>0</v>
      </c>
      <c r="AB538">
        <f>'5a - Savings Tracker'!AC580</f>
        <v>0</v>
      </c>
      <c r="AC538">
        <f>'5a - Savings Tracker'!AD580</f>
        <v>0</v>
      </c>
      <c r="AD538" t="str">
        <f>'5a - Savings Tracker'!AE580</f>
        <v/>
      </c>
      <c r="AE538" t="str">
        <f>'5a - Savings Tracker'!AF580</f>
        <v/>
      </c>
      <c r="AF538" t="str">
        <f>'5a - Savings Tracker'!AG580</f>
        <v/>
      </c>
      <c r="AG538" t="str">
        <f>'5a - Savings Tracker'!AH580</f>
        <v/>
      </c>
      <c r="AH538" t="str">
        <f>'5a - Savings Tracker'!AI580</f>
        <v/>
      </c>
      <c r="AI538" t="str">
        <f>'5a - Savings Tracker'!AJ580</f>
        <v/>
      </c>
      <c r="AJ538" t="str">
        <f>'5a - Savings Tracker'!AK580</f>
        <v/>
      </c>
      <c r="AK538" t="str">
        <f>'5a - Savings Tracker'!AL580</f>
        <v/>
      </c>
    </row>
    <row r="539" spans="1:37">
      <c r="A539">
        <f>'5a - Savings Tracker'!A581</f>
        <v>538</v>
      </c>
      <c r="B539" t="str">
        <f>'5a - Savings Tracker'!B581</f>
        <v>Swansea Bay UHB</v>
      </c>
      <c r="C539">
        <f>'5a - Savings Tracker'!C581</f>
        <v>0</v>
      </c>
      <c r="D539">
        <f>'5a - Savings Tracker'!D581</f>
        <v>0</v>
      </c>
      <c r="E539">
        <f>'5a - Savings Tracker'!E581</f>
        <v>0</v>
      </c>
      <c r="F539">
        <f>'5a - Savings Tracker'!F581</f>
        <v>0</v>
      </c>
      <c r="G539">
        <f>'5a - Savings Tracker'!G581</f>
        <v>0</v>
      </c>
      <c r="H539">
        <f>'5a - Savings Tracker'!H581</f>
        <v>0</v>
      </c>
      <c r="I539">
        <f>'5a - Savings Tracker'!J581</f>
        <v>0</v>
      </c>
      <c r="J539">
        <f>'5a - Savings Tracker'!K581</f>
        <v>0</v>
      </c>
      <c r="K539">
        <f>'5a - Savings Tracker'!L581</f>
        <v>0</v>
      </c>
      <c r="L539">
        <f>'5a - Savings Tracker'!M581</f>
        <v>0</v>
      </c>
      <c r="M539">
        <f>'5a - Savings Tracker'!N581</f>
        <v>0</v>
      </c>
      <c r="N539">
        <f>'5a - Savings Tracker'!O581</f>
        <v>0</v>
      </c>
      <c r="O539">
        <f>'5a - Savings Tracker'!P581</f>
        <v>0</v>
      </c>
      <c r="P539">
        <f>'5a - Savings Tracker'!Q581</f>
        <v>0</v>
      </c>
      <c r="Q539">
        <f>'5a - Savings Tracker'!R581</f>
        <v>0</v>
      </c>
      <c r="R539">
        <f>'5a - Savings Tracker'!S581</f>
        <v>0</v>
      </c>
      <c r="S539">
        <f>'5a - Savings Tracker'!T581</f>
        <v>0</v>
      </c>
      <c r="T539">
        <f>'5a - Savings Tracker'!U581</f>
        <v>0</v>
      </c>
      <c r="U539">
        <f>'5a - Savings Tracker'!V581</f>
        <v>0</v>
      </c>
      <c r="V539">
        <f>'5a - Savings Tracker'!W581</f>
        <v>0</v>
      </c>
      <c r="W539">
        <f>'5a - Savings Tracker'!X581</f>
        <v>0</v>
      </c>
      <c r="X539">
        <f>'5a - Savings Tracker'!Y581</f>
        <v>0</v>
      </c>
      <c r="Y539">
        <f>'5a - Savings Tracker'!Z581</f>
        <v>0</v>
      </c>
      <c r="Z539">
        <f>'5a - Savings Tracker'!AA581</f>
        <v>0</v>
      </c>
      <c r="AA539">
        <f>'5a - Savings Tracker'!AB581</f>
        <v>0</v>
      </c>
      <c r="AB539">
        <f>'5a - Savings Tracker'!AC581</f>
        <v>0</v>
      </c>
      <c r="AC539">
        <f>'5a - Savings Tracker'!AD581</f>
        <v>0</v>
      </c>
      <c r="AD539" t="str">
        <f>'5a - Savings Tracker'!AE581</f>
        <v/>
      </c>
      <c r="AE539" t="str">
        <f>'5a - Savings Tracker'!AF581</f>
        <v/>
      </c>
      <c r="AF539" t="str">
        <f>'5a - Savings Tracker'!AG581</f>
        <v/>
      </c>
      <c r="AG539" t="str">
        <f>'5a - Savings Tracker'!AH581</f>
        <v/>
      </c>
      <c r="AH539" t="str">
        <f>'5a - Savings Tracker'!AI581</f>
        <v/>
      </c>
      <c r="AI539" t="str">
        <f>'5a - Savings Tracker'!AJ581</f>
        <v/>
      </c>
      <c r="AJ539" t="str">
        <f>'5a - Savings Tracker'!AK581</f>
        <v/>
      </c>
      <c r="AK539" t="str">
        <f>'5a - Savings Tracker'!AL581</f>
        <v/>
      </c>
    </row>
    <row r="540" spans="1:37">
      <c r="A540">
        <f>'5a - Savings Tracker'!A582</f>
        <v>539</v>
      </c>
      <c r="B540" t="str">
        <f>'5a - Savings Tracker'!B582</f>
        <v>Swansea Bay UHB</v>
      </c>
      <c r="C540">
        <f>'5a - Savings Tracker'!C582</f>
        <v>0</v>
      </c>
      <c r="D540">
        <f>'5a - Savings Tracker'!D582</f>
        <v>0</v>
      </c>
      <c r="E540">
        <f>'5a - Savings Tracker'!E582</f>
        <v>0</v>
      </c>
      <c r="F540">
        <f>'5a - Savings Tracker'!F582</f>
        <v>0</v>
      </c>
      <c r="G540">
        <f>'5a - Savings Tracker'!G582</f>
        <v>0</v>
      </c>
      <c r="H540">
        <f>'5a - Savings Tracker'!H582</f>
        <v>0</v>
      </c>
      <c r="I540">
        <f>'5a - Savings Tracker'!J582</f>
        <v>0</v>
      </c>
      <c r="J540">
        <f>'5a - Savings Tracker'!K582</f>
        <v>0</v>
      </c>
      <c r="K540">
        <f>'5a - Savings Tracker'!L582</f>
        <v>0</v>
      </c>
      <c r="L540">
        <f>'5a - Savings Tracker'!M582</f>
        <v>0</v>
      </c>
      <c r="M540">
        <f>'5a - Savings Tracker'!N582</f>
        <v>0</v>
      </c>
      <c r="N540">
        <f>'5a - Savings Tracker'!O582</f>
        <v>0</v>
      </c>
      <c r="O540">
        <f>'5a - Savings Tracker'!P582</f>
        <v>0</v>
      </c>
      <c r="P540">
        <f>'5a - Savings Tracker'!Q582</f>
        <v>0</v>
      </c>
      <c r="Q540">
        <f>'5a - Savings Tracker'!R582</f>
        <v>0</v>
      </c>
      <c r="R540">
        <f>'5a - Savings Tracker'!S582</f>
        <v>0</v>
      </c>
      <c r="S540">
        <f>'5a - Savings Tracker'!T582</f>
        <v>0</v>
      </c>
      <c r="T540">
        <f>'5a - Savings Tracker'!U582</f>
        <v>0</v>
      </c>
      <c r="U540">
        <f>'5a - Savings Tracker'!V582</f>
        <v>0</v>
      </c>
      <c r="V540">
        <f>'5a - Savings Tracker'!W582</f>
        <v>0</v>
      </c>
      <c r="W540">
        <f>'5a - Savings Tracker'!X582</f>
        <v>0</v>
      </c>
      <c r="X540">
        <f>'5a - Savings Tracker'!Y582</f>
        <v>0</v>
      </c>
      <c r="Y540">
        <f>'5a - Savings Tracker'!Z582</f>
        <v>0</v>
      </c>
      <c r="Z540">
        <f>'5a - Savings Tracker'!AA582</f>
        <v>0</v>
      </c>
      <c r="AA540">
        <f>'5a - Savings Tracker'!AB582</f>
        <v>0</v>
      </c>
      <c r="AB540">
        <f>'5a - Savings Tracker'!AC582</f>
        <v>0</v>
      </c>
      <c r="AC540">
        <f>'5a - Savings Tracker'!AD582</f>
        <v>0</v>
      </c>
      <c r="AD540" t="str">
        <f>'5a - Savings Tracker'!AE582</f>
        <v/>
      </c>
      <c r="AE540" t="str">
        <f>'5a - Savings Tracker'!AF582</f>
        <v/>
      </c>
      <c r="AF540" t="str">
        <f>'5a - Savings Tracker'!AG582</f>
        <v/>
      </c>
      <c r="AG540" t="str">
        <f>'5a - Savings Tracker'!AH582</f>
        <v/>
      </c>
      <c r="AH540" t="str">
        <f>'5a - Savings Tracker'!AI582</f>
        <v/>
      </c>
      <c r="AI540" t="str">
        <f>'5a - Savings Tracker'!AJ582</f>
        <v/>
      </c>
      <c r="AJ540" t="str">
        <f>'5a - Savings Tracker'!AK582</f>
        <v/>
      </c>
      <c r="AK540" t="str">
        <f>'5a - Savings Tracker'!AL582</f>
        <v/>
      </c>
    </row>
    <row r="541" spans="1:37">
      <c r="A541">
        <f>'5a - Savings Tracker'!A583</f>
        <v>540</v>
      </c>
      <c r="B541" t="str">
        <f>'5a - Savings Tracker'!B583</f>
        <v>Swansea Bay UHB</v>
      </c>
      <c r="C541">
        <f>'5a - Savings Tracker'!C583</f>
        <v>0</v>
      </c>
      <c r="D541">
        <f>'5a - Savings Tracker'!D583</f>
        <v>0</v>
      </c>
      <c r="E541">
        <f>'5a - Savings Tracker'!E583</f>
        <v>0</v>
      </c>
      <c r="F541">
        <f>'5a - Savings Tracker'!F583</f>
        <v>0</v>
      </c>
      <c r="G541">
        <f>'5a - Savings Tracker'!G583</f>
        <v>0</v>
      </c>
      <c r="H541">
        <f>'5a - Savings Tracker'!H583</f>
        <v>0</v>
      </c>
      <c r="I541">
        <f>'5a - Savings Tracker'!J583</f>
        <v>0</v>
      </c>
      <c r="J541">
        <f>'5a - Savings Tracker'!K583</f>
        <v>0</v>
      </c>
      <c r="K541">
        <f>'5a - Savings Tracker'!L583</f>
        <v>0</v>
      </c>
      <c r="L541">
        <f>'5a - Savings Tracker'!M583</f>
        <v>0</v>
      </c>
      <c r="M541">
        <f>'5a - Savings Tracker'!N583</f>
        <v>0</v>
      </c>
      <c r="N541">
        <f>'5a - Savings Tracker'!O583</f>
        <v>0</v>
      </c>
      <c r="O541">
        <f>'5a - Savings Tracker'!P583</f>
        <v>0</v>
      </c>
      <c r="P541">
        <f>'5a - Savings Tracker'!Q583</f>
        <v>0</v>
      </c>
      <c r="Q541">
        <f>'5a - Savings Tracker'!R583</f>
        <v>0</v>
      </c>
      <c r="R541">
        <f>'5a - Savings Tracker'!S583</f>
        <v>0</v>
      </c>
      <c r="S541">
        <f>'5a - Savings Tracker'!T583</f>
        <v>0</v>
      </c>
      <c r="T541">
        <f>'5a - Savings Tracker'!U583</f>
        <v>0</v>
      </c>
      <c r="U541">
        <f>'5a - Savings Tracker'!V583</f>
        <v>0</v>
      </c>
      <c r="V541">
        <f>'5a - Savings Tracker'!W583</f>
        <v>0</v>
      </c>
      <c r="W541">
        <f>'5a - Savings Tracker'!X583</f>
        <v>0</v>
      </c>
      <c r="X541">
        <f>'5a - Savings Tracker'!Y583</f>
        <v>0</v>
      </c>
      <c r="Y541">
        <f>'5a - Savings Tracker'!Z583</f>
        <v>0</v>
      </c>
      <c r="Z541">
        <f>'5a - Savings Tracker'!AA583</f>
        <v>0</v>
      </c>
      <c r="AA541">
        <f>'5a - Savings Tracker'!AB583</f>
        <v>0</v>
      </c>
      <c r="AB541">
        <f>'5a - Savings Tracker'!AC583</f>
        <v>0</v>
      </c>
      <c r="AC541">
        <f>'5a - Savings Tracker'!AD583</f>
        <v>0</v>
      </c>
      <c r="AD541" t="str">
        <f>'5a - Savings Tracker'!AE583</f>
        <v/>
      </c>
      <c r="AE541" t="str">
        <f>'5a - Savings Tracker'!AF583</f>
        <v/>
      </c>
      <c r="AF541" t="str">
        <f>'5a - Savings Tracker'!AG583</f>
        <v/>
      </c>
      <c r="AG541" t="str">
        <f>'5a - Savings Tracker'!AH583</f>
        <v/>
      </c>
      <c r="AH541" t="str">
        <f>'5a - Savings Tracker'!AI583</f>
        <v/>
      </c>
      <c r="AI541" t="str">
        <f>'5a - Savings Tracker'!AJ583</f>
        <v/>
      </c>
      <c r="AJ541" t="str">
        <f>'5a - Savings Tracker'!AK583</f>
        <v/>
      </c>
      <c r="AK541" t="str">
        <f>'5a - Savings Tracker'!AL583</f>
        <v/>
      </c>
    </row>
    <row r="542" spans="1:37">
      <c r="A542">
        <f>'5a - Savings Tracker'!A584</f>
        <v>541</v>
      </c>
      <c r="B542" t="str">
        <f>'5a - Savings Tracker'!B584</f>
        <v>Swansea Bay UHB</v>
      </c>
      <c r="C542">
        <f>'5a - Savings Tracker'!C584</f>
        <v>0</v>
      </c>
      <c r="D542">
        <f>'5a - Savings Tracker'!D584</f>
        <v>0</v>
      </c>
      <c r="E542">
        <f>'5a - Savings Tracker'!E584</f>
        <v>0</v>
      </c>
      <c r="F542">
        <f>'5a - Savings Tracker'!F584</f>
        <v>0</v>
      </c>
      <c r="G542">
        <f>'5a - Savings Tracker'!G584</f>
        <v>0</v>
      </c>
      <c r="H542">
        <f>'5a - Savings Tracker'!H584</f>
        <v>0</v>
      </c>
      <c r="I542">
        <f>'5a - Savings Tracker'!J584</f>
        <v>0</v>
      </c>
      <c r="J542">
        <f>'5a - Savings Tracker'!K584</f>
        <v>0</v>
      </c>
      <c r="K542">
        <f>'5a - Savings Tracker'!L584</f>
        <v>0</v>
      </c>
      <c r="L542">
        <f>'5a - Savings Tracker'!M584</f>
        <v>0</v>
      </c>
      <c r="M542">
        <f>'5a - Savings Tracker'!N584</f>
        <v>0</v>
      </c>
      <c r="N542">
        <f>'5a - Savings Tracker'!O584</f>
        <v>0</v>
      </c>
      <c r="O542">
        <f>'5a - Savings Tracker'!P584</f>
        <v>0</v>
      </c>
      <c r="P542">
        <f>'5a - Savings Tracker'!Q584</f>
        <v>0</v>
      </c>
      <c r="Q542">
        <f>'5a - Savings Tracker'!R584</f>
        <v>0</v>
      </c>
      <c r="R542">
        <f>'5a - Savings Tracker'!S584</f>
        <v>0</v>
      </c>
      <c r="S542">
        <f>'5a - Savings Tracker'!T584</f>
        <v>0</v>
      </c>
      <c r="T542">
        <f>'5a - Savings Tracker'!U584</f>
        <v>0</v>
      </c>
      <c r="U542">
        <f>'5a - Savings Tracker'!V584</f>
        <v>0</v>
      </c>
      <c r="V542">
        <f>'5a - Savings Tracker'!W584</f>
        <v>0</v>
      </c>
      <c r="W542">
        <f>'5a - Savings Tracker'!X584</f>
        <v>0</v>
      </c>
      <c r="X542">
        <f>'5a - Savings Tracker'!Y584</f>
        <v>0</v>
      </c>
      <c r="Y542">
        <f>'5a - Savings Tracker'!Z584</f>
        <v>0</v>
      </c>
      <c r="Z542">
        <f>'5a - Savings Tracker'!AA584</f>
        <v>0</v>
      </c>
      <c r="AA542">
        <f>'5a - Savings Tracker'!AB584</f>
        <v>0</v>
      </c>
      <c r="AB542">
        <f>'5a - Savings Tracker'!AC584</f>
        <v>0</v>
      </c>
      <c r="AC542">
        <f>'5a - Savings Tracker'!AD584</f>
        <v>0</v>
      </c>
      <c r="AD542" t="str">
        <f>'5a - Savings Tracker'!AE584</f>
        <v/>
      </c>
      <c r="AE542" t="str">
        <f>'5a - Savings Tracker'!AF584</f>
        <v/>
      </c>
      <c r="AF542" t="str">
        <f>'5a - Savings Tracker'!AG584</f>
        <v/>
      </c>
      <c r="AG542" t="str">
        <f>'5a - Savings Tracker'!AH584</f>
        <v/>
      </c>
      <c r="AH542" t="str">
        <f>'5a - Savings Tracker'!AI584</f>
        <v/>
      </c>
      <c r="AI542" t="str">
        <f>'5a - Savings Tracker'!AJ584</f>
        <v/>
      </c>
      <c r="AJ542" t="str">
        <f>'5a - Savings Tracker'!AK584</f>
        <v/>
      </c>
      <c r="AK542" t="str">
        <f>'5a - Savings Tracker'!AL584</f>
        <v/>
      </c>
    </row>
    <row r="543" spans="1:37">
      <c r="A543">
        <f>'5a - Savings Tracker'!A585</f>
        <v>542</v>
      </c>
      <c r="B543" t="str">
        <f>'5a - Savings Tracker'!B585</f>
        <v>Swansea Bay UHB</v>
      </c>
      <c r="C543">
        <f>'5a - Savings Tracker'!C585</f>
        <v>0</v>
      </c>
      <c r="D543">
        <f>'5a - Savings Tracker'!D585</f>
        <v>0</v>
      </c>
      <c r="E543">
        <f>'5a - Savings Tracker'!E585</f>
        <v>0</v>
      </c>
      <c r="F543">
        <f>'5a - Savings Tracker'!F585</f>
        <v>0</v>
      </c>
      <c r="G543">
        <f>'5a - Savings Tracker'!G585</f>
        <v>0</v>
      </c>
      <c r="H543">
        <f>'5a - Savings Tracker'!H585</f>
        <v>0</v>
      </c>
      <c r="I543">
        <f>'5a - Savings Tracker'!J585</f>
        <v>0</v>
      </c>
      <c r="J543">
        <f>'5a - Savings Tracker'!K585</f>
        <v>0</v>
      </c>
      <c r="K543">
        <f>'5a - Savings Tracker'!L585</f>
        <v>0</v>
      </c>
      <c r="L543">
        <f>'5a - Savings Tracker'!M585</f>
        <v>0</v>
      </c>
      <c r="M543">
        <f>'5a - Savings Tracker'!N585</f>
        <v>0</v>
      </c>
      <c r="N543">
        <f>'5a - Savings Tracker'!O585</f>
        <v>0</v>
      </c>
      <c r="O543">
        <f>'5a - Savings Tracker'!P585</f>
        <v>0</v>
      </c>
      <c r="P543">
        <f>'5a - Savings Tracker'!Q585</f>
        <v>0</v>
      </c>
      <c r="Q543">
        <f>'5a - Savings Tracker'!R585</f>
        <v>0</v>
      </c>
      <c r="R543">
        <f>'5a - Savings Tracker'!S585</f>
        <v>0</v>
      </c>
      <c r="S543">
        <f>'5a - Savings Tracker'!T585</f>
        <v>0</v>
      </c>
      <c r="T543">
        <f>'5a - Savings Tracker'!U585</f>
        <v>0</v>
      </c>
      <c r="U543">
        <f>'5a - Savings Tracker'!V585</f>
        <v>0</v>
      </c>
      <c r="V543">
        <f>'5a - Savings Tracker'!W585</f>
        <v>0</v>
      </c>
      <c r="W543">
        <f>'5a - Savings Tracker'!X585</f>
        <v>0</v>
      </c>
      <c r="X543">
        <f>'5a - Savings Tracker'!Y585</f>
        <v>0</v>
      </c>
      <c r="Y543">
        <f>'5a - Savings Tracker'!Z585</f>
        <v>0</v>
      </c>
      <c r="Z543">
        <f>'5a - Savings Tracker'!AA585</f>
        <v>0</v>
      </c>
      <c r="AA543">
        <f>'5a - Savings Tracker'!AB585</f>
        <v>0</v>
      </c>
      <c r="AB543">
        <f>'5a - Savings Tracker'!AC585</f>
        <v>0</v>
      </c>
      <c r="AC543">
        <f>'5a - Savings Tracker'!AD585</f>
        <v>0</v>
      </c>
      <c r="AD543" t="str">
        <f>'5a - Savings Tracker'!AE585</f>
        <v/>
      </c>
      <c r="AE543" t="str">
        <f>'5a - Savings Tracker'!AF585</f>
        <v/>
      </c>
      <c r="AF543" t="str">
        <f>'5a - Savings Tracker'!AG585</f>
        <v/>
      </c>
      <c r="AG543" t="str">
        <f>'5a - Savings Tracker'!AH585</f>
        <v/>
      </c>
      <c r="AH543" t="str">
        <f>'5a - Savings Tracker'!AI585</f>
        <v/>
      </c>
      <c r="AI543" t="str">
        <f>'5a - Savings Tracker'!AJ585</f>
        <v/>
      </c>
      <c r="AJ543" t="str">
        <f>'5a - Savings Tracker'!AK585</f>
        <v/>
      </c>
      <c r="AK543" t="str">
        <f>'5a - Savings Tracker'!AL585</f>
        <v/>
      </c>
    </row>
    <row r="544" spans="1:37">
      <c r="A544">
        <f>'5a - Savings Tracker'!A586</f>
        <v>543</v>
      </c>
      <c r="B544" t="str">
        <f>'5a - Savings Tracker'!B586</f>
        <v>Swansea Bay UHB</v>
      </c>
      <c r="C544">
        <f>'5a - Savings Tracker'!C586</f>
        <v>0</v>
      </c>
      <c r="D544">
        <f>'5a - Savings Tracker'!D586</f>
        <v>0</v>
      </c>
      <c r="E544">
        <f>'5a - Savings Tracker'!E586</f>
        <v>0</v>
      </c>
      <c r="F544">
        <f>'5a - Savings Tracker'!F586</f>
        <v>0</v>
      </c>
      <c r="G544">
        <f>'5a - Savings Tracker'!G586</f>
        <v>0</v>
      </c>
      <c r="H544">
        <f>'5a - Savings Tracker'!H586</f>
        <v>0</v>
      </c>
      <c r="I544">
        <f>'5a - Savings Tracker'!J586</f>
        <v>0</v>
      </c>
      <c r="J544">
        <f>'5a - Savings Tracker'!K586</f>
        <v>0</v>
      </c>
      <c r="K544">
        <f>'5a - Savings Tracker'!L586</f>
        <v>0</v>
      </c>
      <c r="L544">
        <f>'5a - Savings Tracker'!M586</f>
        <v>0</v>
      </c>
      <c r="M544">
        <f>'5a - Savings Tracker'!N586</f>
        <v>0</v>
      </c>
      <c r="N544">
        <f>'5a - Savings Tracker'!O586</f>
        <v>0</v>
      </c>
      <c r="O544">
        <f>'5a - Savings Tracker'!P586</f>
        <v>0</v>
      </c>
      <c r="P544">
        <f>'5a - Savings Tracker'!Q586</f>
        <v>0</v>
      </c>
      <c r="Q544">
        <f>'5a - Savings Tracker'!R586</f>
        <v>0</v>
      </c>
      <c r="R544">
        <f>'5a - Savings Tracker'!S586</f>
        <v>0</v>
      </c>
      <c r="S544">
        <f>'5a - Savings Tracker'!T586</f>
        <v>0</v>
      </c>
      <c r="T544">
        <f>'5a - Savings Tracker'!U586</f>
        <v>0</v>
      </c>
      <c r="U544">
        <f>'5a - Savings Tracker'!V586</f>
        <v>0</v>
      </c>
      <c r="V544">
        <f>'5a - Savings Tracker'!W586</f>
        <v>0</v>
      </c>
      <c r="W544">
        <f>'5a - Savings Tracker'!X586</f>
        <v>0</v>
      </c>
      <c r="X544">
        <f>'5a - Savings Tracker'!Y586</f>
        <v>0</v>
      </c>
      <c r="Y544">
        <f>'5a - Savings Tracker'!Z586</f>
        <v>0</v>
      </c>
      <c r="Z544">
        <f>'5a - Savings Tracker'!AA586</f>
        <v>0</v>
      </c>
      <c r="AA544">
        <f>'5a - Savings Tracker'!AB586</f>
        <v>0</v>
      </c>
      <c r="AB544">
        <f>'5a - Savings Tracker'!AC586</f>
        <v>0</v>
      </c>
      <c r="AC544">
        <f>'5a - Savings Tracker'!AD586</f>
        <v>0</v>
      </c>
      <c r="AD544" t="str">
        <f>'5a - Savings Tracker'!AE586</f>
        <v/>
      </c>
      <c r="AE544" t="str">
        <f>'5a - Savings Tracker'!AF586</f>
        <v/>
      </c>
      <c r="AF544" t="str">
        <f>'5a - Savings Tracker'!AG586</f>
        <v/>
      </c>
      <c r="AG544" t="str">
        <f>'5a - Savings Tracker'!AH586</f>
        <v/>
      </c>
      <c r="AH544" t="str">
        <f>'5a - Savings Tracker'!AI586</f>
        <v/>
      </c>
      <c r="AI544" t="str">
        <f>'5a - Savings Tracker'!AJ586</f>
        <v/>
      </c>
      <c r="AJ544" t="str">
        <f>'5a - Savings Tracker'!AK586</f>
        <v/>
      </c>
      <c r="AK544" t="str">
        <f>'5a - Savings Tracker'!AL586</f>
        <v/>
      </c>
    </row>
    <row r="545" spans="1:37">
      <c r="A545">
        <f>'5a - Savings Tracker'!A587</f>
        <v>544</v>
      </c>
      <c r="B545" t="str">
        <f>'5a - Savings Tracker'!B587</f>
        <v>Swansea Bay UHB</v>
      </c>
      <c r="C545">
        <f>'5a - Savings Tracker'!C587</f>
        <v>0</v>
      </c>
      <c r="D545">
        <f>'5a - Savings Tracker'!D587</f>
        <v>0</v>
      </c>
      <c r="E545">
        <f>'5a - Savings Tracker'!E587</f>
        <v>0</v>
      </c>
      <c r="F545">
        <f>'5a - Savings Tracker'!F587</f>
        <v>0</v>
      </c>
      <c r="G545">
        <f>'5a - Savings Tracker'!G587</f>
        <v>0</v>
      </c>
      <c r="H545">
        <f>'5a - Savings Tracker'!H587</f>
        <v>0</v>
      </c>
      <c r="I545">
        <f>'5a - Savings Tracker'!J587</f>
        <v>0</v>
      </c>
      <c r="J545">
        <f>'5a - Savings Tracker'!K587</f>
        <v>0</v>
      </c>
      <c r="K545">
        <f>'5a - Savings Tracker'!L587</f>
        <v>0</v>
      </c>
      <c r="L545">
        <f>'5a - Savings Tracker'!M587</f>
        <v>0</v>
      </c>
      <c r="M545">
        <f>'5a - Savings Tracker'!N587</f>
        <v>0</v>
      </c>
      <c r="N545">
        <f>'5a - Savings Tracker'!O587</f>
        <v>0</v>
      </c>
      <c r="O545">
        <f>'5a - Savings Tracker'!P587</f>
        <v>0</v>
      </c>
      <c r="P545">
        <f>'5a - Savings Tracker'!Q587</f>
        <v>0</v>
      </c>
      <c r="Q545">
        <f>'5a - Savings Tracker'!R587</f>
        <v>0</v>
      </c>
      <c r="R545">
        <f>'5a - Savings Tracker'!S587</f>
        <v>0</v>
      </c>
      <c r="S545">
        <f>'5a - Savings Tracker'!T587</f>
        <v>0</v>
      </c>
      <c r="T545">
        <f>'5a - Savings Tracker'!U587</f>
        <v>0</v>
      </c>
      <c r="U545">
        <f>'5a - Savings Tracker'!V587</f>
        <v>0</v>
      </c>
      <c r="V545">
        <f>'5a - Savings Tracker'!W587</f>
        <v>0</v>
      </c>
      <c r="W545">
        <f>'5a - Savings Tracker'!X587</f>
        <v>0</v>
      </c>
      <c r="X545">
        <f>'5a - Savings Tracker'!Y587</f>
        <v>0</v>
      </c>
      <c r="Y545">
        <f>'5a - Savings Tracker'!Z587</f>
        <v>0</v>
      </c>
      <c r="Z545">
        <f>'5a - Savings Tracker'!AA587</f>
        <v>0</v>
      </c>
      <c r="AA545">
        <f>'5a - Savings Tracker'!AB587</f>
        <v>0</v>
      </c>
      <c r="AB545">
        <f>'5a - Savings Tracker'!AC587</f>
        <v>0</v>
      </c>
      <c r="AC545">
        <f>'5a - Savings Tracker'!AD587</f>
        <v>0</v>
      </c>
      <c r="AD545" t="str">
        <f>'5a - Savings Tracker'!AE587</f>
        <v/>
      </c>
      <c r="AE545" t="str">
        <f>'5a - Savings Tracker'!AF587</f>
        <v/>
      </c>
      <c r="AF545" t="str">
        <f>'5a - Savings Tracker'!AG587</f>
        <v/>
      </c>
      <c r="AG545" t="str">
        <f>'5a - Savings Tracker'!AH587</f>
        <v/>
      </c>
      <c r="AH545" t="str">
        <f>'5a - Savings Tracker'!AI587</f>
        <v/>
      </c>
      <c r="AI545" t="str">
        <f>'5a - Savings Tracker'!AJ587</f>
        <v/>
      </c>
      <c r="AJ545" t="str">
        <f>'5a - Savings Tracker'!AK587</f>
        <v/>
      </c>
      <c r="AK545" t="str">
        <f>'5a - Savings Tracker'!AL587</f>
        <v/>
      </c>
    </row>
    <row r="546" spans="1:37">
      <c r="A546">
        <f>'5a - Savings Tracker'!A588</f>
        <v>545</v>
      </c>
      <c r="B546" t="str">
        <f>'5a - Savings Tracker'!B588</f>
        <v>Swansea Bay UHB</v>
      </c>
      <c r="C546">
        <f>'5a - Savings Tracker'!C588</f>
        <v>0</v>
      </c>
      <c r="D546">
        <f>'5a - Savings Tracker'!D588</f>
        <v>0</v>
      </c>
      <c r="E546">
        <f>'5a - Savings Tracker'!E588</f>
        <v>0</v>
      </c>
      <c r="F546">
        <f>'5a - Savings Tracker'!F588</f>
        <v>0</v>
      </c>
      <c r="G546">
        <f>'5a - Savings Tracker'!G588</f>
        <v>0</v>
      </c>
      <c r="H546">
        <f>'5a - Savings Tracker'!H588</f>
        <v>0</v>
      </c>
      <c r="I546">
        <f>'5a - Savings Tracker'!J588</f>
        <v>0</v>
      </c>
      <c r="J546">
        <f>'5a - Savings Tracker'!K588</f>
        <v>0</v>
      </c>
      <c r="K546">
        <f>'5a - Savings Tracker'!L588</f>
        <v>0</v>
      </c>
      <c r="L546">
        <f>'5a - Savings Tracker'!M588</f>
        <v>0</v>
      </c>
      <c r="M546">
        <f>'5a - Savings Tracker'!N588</f>
        <v>0</v>
      </c>
      <c r="N546">
        <f>'5a - Savings Tracker'!O588</f>
        <v>0</v>
      </c>
      <c r="O546">
        <f>'5a - Savings Tracker'!P588</f>
        <v>0</v>
      </c>
      <c r="P546">
        <f>'5a - Savings Tracker'!Q588</f>
        <v>0</v>
      </c>
      <c r="Q546">
        <f>'5a - Savings Tracker'!R588</f>
        <v>0</v>
      </c>
      <c r="R546">
        <f>'5a - Savings Tracker'!S588</f>
        <v>0</v>
      </c>
      <c r="S546">
        <f>'5a - Savings Tracker'!T588</f>
        <v>0</v>
      </c>
      <c r="T546">
        <f>'5a - Savings Tracker'!U588</f>
        <v>0</v>
      </c>
      <c r="U546">
        <f>'5a - Savings Tracker'!V588</f>
        <v>0</v>
      </c>
      <c r="V546">
        <f>'5a - Savings Tracker'!W588</f>
        <v>0</v>
      </c>
      <c r="W546">
        <f>'5a - Savings Tracker'!X588</f>
        <v>0</v>
      </c>
      <c r="X546">
        <f>'5a - Savings Tracker'!Y588</f>
        <v>0</v>
      </c>
      <c r="Y546">
        <f>'5a - Savings Tracker'!Z588</f>
        <v>0</v>
      </c>
      <c r="Z546">
        <f>'5a - Savings Tracker'!AA588</f>
        <v>0</v>
      </c>
      <c r="AA546">
        <f>'5a - Savings Tracker'!AB588</f>
        <v>0</v>
      </c>
      <c r="AB546">
        <f>'5a - Savings Tracker'!AC588</f>
        <v>0</v>
      </c>
      <c r="AC546">
        <f>'5a - Savings Tracker'!AD588</f>
        <v>0</v>
      </c>
      <c r="AD546" t="str">
        <f>'5a - Savings Tracker'!AE588</f>
        <v/>
      </c>
      <c r="AE546" t="str">
        <f>'5a - Savings Tracker'!AF588</f>
        <v/>
      </c>
      <c r="AF546" t="str">
        <f>'5a - Savings Tracker'!AG588</f>
        <v/>
      </c>
      <c r="AG546" t="str">
        <f>'5a - Savings Tracker'!AH588</f>
        <v/>
      </c>
      <c r="AH546" t="str">
        <f>'5a - Savings Tracker'!AI588</f>
        <v/>
      </c>
      <c r="AI546" t="str">
        <f>'5a - Savings Tracker'!AJ588</f>
        <v/>
      </c>
      <c r="AJ546" t="str">
        <f>'5a - Savings Tracker'!AK588</f>
        <v/>
      </c>
      <c r="AK546" t="str">
        <f>'5a - Savings Tracker'!AL588</f>
        <v/>
      </c>
    </row>
    <row r="547" spans="1:37">
      <c r="A547">
        <f>'5a - Savings Tracker'!A589</f>
        <v>546</v>
      </c>
      <c r="B547" t="str">
        <f>'5a - Savings Tracker'!B589</f>
        <v>Swansea Bay UHB</v>
      </c>
      <c r="C547">
        <f>'5a - Savings Tracker'!C589</f>
        <v>0</v>
      </c>
      <c r="D547">
        <f>'5a - Savings Tracker'!D589</f>
        <v>0</v>
      </c>
      <c r="E547">
        <f>'5a - Savings Tracker'!E589</f>
        <v>0</v>
      </c>
      <c r="F547">
        <f>'5a - Savings Tracker'!F589</f>
        <v>0</v>
      </c>
      <c r="G547">
        <f>'5a - Savings Tracker'!G589</f>
        <v>0</v>
      </c>
      <c r="H547">
        <f>'5a - Savings Tracker'!H589</f>
        <v>0</v>
      </c>
      <c r="I547">
        <f>'5a - Savings Tracker'!J589</f>
        <v>0</v>
      </c>
      <c r="J547">
        <f>'5a - Savings Tracker'!K589</f>
        <v>0</v>
      </c>
      <c r="K547">
        <f>'5a - Savings Tracker'!L589</f>
        <v>0</v>
      </c>
      <c r="L547">
        <f>'5a - Savings Tracker'!M589</f>
        <v>0</v>
      </c>
      <c r="M547">
        <f>'5a - Savings Tracker'!N589</f>
        <v>0</v>
      </c>
      <c r="N547">
        <f>'5a - Savings Tracker'!O589</f>
        <v>0</v>
      </c>
      <c r="O547">
        <f>'5a - Savings Tracker'!P589</f>
        <v>0</v>
      </c>
      <c r="P547">
        <f>'5a - Savings Tracker'!Q589</f>
        <v>0</v>
      </c>
      <c r="Q547">
        <f>'5a - Savings Tracker'!R589</f>
        <v>0</v>
      </c>
      <c r="R547">
        <f>'5a - Savings Tracker'!S589</f>
        <v>0</v>
      </c>
      <c r="S547">
        <f>'5a - Savings Tracker'!T589</f>
        <v>0</v>
      </c>
      <c r="T547">
        <f>'5a - Savings Tracker'!U589</f>
        <v>0</v>
      </c>
      <c r="U547">
        <f>'5a - Savings Tracker'!V589</f>
        <v>0</v>
      </c>
      <c r="V547">
        <f>'5a - Savings Tracker'!W589</f>
        <v>0</v>
      </c>
      <c r="W547">
        <f>'5a - Savings Tracker'!X589</f>
        <v>0</v>
      </c>
      <c r="X547">
        <f>'5a - Savings Tracker'!Y589</f>
        <v>0</v>
      </c>
      <c r="Y547">
        <f>'5a - Savings Tracker'!Z589</f>
        <v>0</v>
      </c>
      <c r="Z547">
        <f>'5a - Savings Tracker'!AA589</f>
        <v>0</v>
      </c>
      <c r="AA547">
        <f>'5a - Savings Tracker'!AB589</f>
        <v>0</v>
      </c>
      <c r="AB547">
        <f>'5a - Savings Tracker'!AC589</f>
        <v>0</v>
      </c>
      <c r="AC547">
        <f>'5a - Savings Tracker'!AD589</f>
        <v>0</v>
      </c>
      <c r="AD547" t="str">
        <f>'5a - Savings Tracker'!AE589</f>
        <v/>
      </c>
      <c r="AE547" t="str">
        <f>'5a - Savings Tracker'!AF589</f>
        <v/>
      </c>
      <c r="AF547" t="str">
        <f>'5a - Savings Tracker'!AG589</f>
        <v/>
      </c>
      <c r="AG547" t="str">
        <f>'5a - Savings Tracker'!AH589</f>
        <v/>
      </c>
      <c r="AH547" t="str">
        <f>'5a - Savings Tracker'!AI589</f>
        <v/>
      </c>
      <c r="AI547" t="str">
        <f>'5a - Savings Tracker'!AJ589</f>
        <v/>
      </c>
      <c r="AJ547" t="str">
        <f>'5a - Savings Tracker'!AK589</f>
        <v/>
      </c>
      <c r="AK547" t="str">
        <f>'5a - Savings Tracker'!AL589</f>
        <v/>
      </c>
    </row>
    <row r="548" spans="1:37">
      <c r="A548">
        <f>'5a - Savings Tracker'!A590</f>
        <v>547</v>
      </c>
      <c r="B548" t="str">
        <f>'5a - Savings Tracker'!B590</f>
        <v>Swansea Bay UHB</v>
      </c>
      <c r="C548">
        <f>'5a - Savings Tracker'!C590</f>
        <v>0</v>
      </c>
      <c r="D548">
        <f>'5a - Savings Tracker'!D590</f>
        <v>0</v>
      </c>
      <c r="E548">
        <f>'5a - Savings Tracker'!E590</f>
        <v>0</v>
      </c>
      <c r="F548">
        <f>'5a - Savings Tracker'!F590</f>
        <v>0</v>
      </c>
      <c r="G548">
        <f>'5a - Savings Tracker'!G590</f>
        <v>0</v>
      </c>
      <c r="H548">
        <f>'5a - Savings Tracker'!H590</f>
        <v>0</v>
      </c>
      <c r="I548">
        <f>'5a - Savings Tracker'!J590</f>
        <v>0</v>
      </c>
      <c r="J548">
        <f>'5a - Savings Tracker'!K590</f>
        <v>0</v>
      </c>
      <c r="K548">
        <f>'5a - Savings Tracker'!L590</f>
        <v>0</v>
      </c>
      <c r="L548">
        <f>'5a - Savings Tracker'!M590</f>
        <v>0</v>
      </c>
      <c r="M548">
        <f>'5a - Savings Tracker'!N590</f>
        <v>0</v>
      </c>
      <c r="N548">
        <f>'5a - Savings Tracker'!O590</f>
        <v>0</v>
      </c>
      <c r="O548">
        <f>'5a - Savings Tracker'!P590</f>
        <v>0</v>
      </c>
      <c r="P548">
        <f>'5a - Savings Tracker'!Q590</f>
        <v>0</v>
      </c>
      <c r="Q548">
        <f>'5a - Savings Tracker'!R590</f>
        <v>0</v>
      </c>
      <c r="R548">
        <f>'5a - Savings Tracker'!S590</f>
        <v>0</v>
      </c>
      <c r="S548">
        <f>'5a - Savings Tracker'!T590</f>
        <v>0</v>
      </c>
      <c r="T548">
        <f>'5a - Savings Tracker'!U590</f>
        <v>0</v>
      </c>
      <c r="U548">
        <f>'5a - Savings Tracker'!V590</f>
        <v>0</v>
      </c>
      <c r="V548">
        <f>'5a - Savings Tracker'!W590</f>
        <v>0</v>
      </c>
      <c r="W548">
        <f>'5a - Savings Tracker'!X590</f>
        <v>0</v>
      </c>
      <c r="X548">
        <f>'5a - Savings Tracker'!Y590</f>
        <v>0</v>
      </c>
      <c r="Y548">
        <f>'5a - Savings Tracker'!Z590</f>
        <v>0</v>
      </c>
      <c r="Z548">
        <f>'5a - Savings Tracker'!AA590</f>
        <v>0</v>
      </c>
      <c r="AA548">
        <f>'5a - Savings Tracker'!AB590</f>
        <v>0</v>
      </c>
      <c r="AB548">
        <f>'5a - Savings Tracker'!AC590</f>
        <v>0</v>
      </c>
      <c r="AC548">
        <f>'5a - Savings Tracker'!AD590</f>
        <v>0</v>
      </c>
      <c r="AD548" t="str">
        <f>'5a - Savings Tracker'!AE590</f>
        <v/>
      </c>
      <c r="AE548" t="str">
        <f>'5a - Savings Tracker'!AF590</f>
        <v/>
      </c>
      <c r="AF548" t="str">
        <f>'5a - Savings Tracker'!AG590</f>
        <v/>
      </c>
      <c r="AG548" t="str">
        <f>'5a - Savings Tracker'!AH590</f>
        <v/>
      </c>
      <c r="AH548" t="str">
        <f>'5a - Savings Tracker'!AI590</f>
        <v/>
      </c>
      <c r="AI548" t="str">
        <f>'5a - Savings Tracker'!AJ590</f>
        <v/>
      </c>
      <c r="AJ548" t="str">
        <f>'5a - Savings Tracker'!AK590</f>
        <v/>
      </c>
      <c r="AK548" t="str">
        <f>'5a - Savings Tracker'!AL590</f>
        <v/>
      </c>
    </row>
    <row r="549" spans="1:37">
      <c r="A549">
        <f>'5a - Savings Tracker'!A591</f>
        <v>548</v>
      </c>
      <c r="B549" t="str">
        <f>'5a - Savings Tracker'!B591</f>
        <v>Swansea Bay UHB</v>
      </c>
      <c r="C549">
        <f>'5a - Savings Tracker'!C591</f>
        <v>0</v>
      </c>
      <c r="D549">
        <f>'5a - Savings Tracker'!D591</f>
        <v>0</v>
      </c>
      <c r="E549">
        <f>'5a - Savings Tracker'!E591</f>
        <v>0</v>
      </c>
      <c r="F549">
        <f>'5a - Savings Tracker'!F591</f>
        <v>0</v>
      </c>
      <c r="G549">
        <f>'5a - Savings Tracker'!G591</f>
        <v>0</v>
      </c>
      <c r="H549">
        <f>'5a - Savings Tracker'!H591</f>
        <v>0</v>
      </c>
      <c r="I549">
        <f>'5a - Savings Tracker'!J591</f>
        <v>0</v>
      </c>
      <c r="J549">
        <f>'5a - Savings Tracker'!K591</f>
        <v>0</v>
      </c>
      <c r="K549">
        <f>'5a - Savings Tracker'!L591</f>
        <v>0</v>
      </c>
      <c r="L549">
        <f>'5a - Savings Tracker'!M591</f>
        <v>0</v>
      </c>
      <c r="M549">
        <f>'5a - Savings Tracker'!N591</f>
        <v>0</v>
      </c>
      <c r="N549">
        <f>'5a - Savings Tracker'!O591</f>
        <v>0</v>
      </c>
      <c r="O549">
        <f>'5a - Savings Tracker'!P591</f>
        <v>0</v>
      </c>
      <c r="P549">
        <f>'5a - Savings Tracker'!Q591</f>
        <v>0</v>
      </c>
      <c r="Q549">
        <f>'5a - Savings Tracker'!R591</f>
        <v>0</v>
      </c>
      <c r="R549">
        <f>'5a - Savings Tracker'!S591</f>
        <v>0</v>
      </c>
      <c r="S549">
        <f>'5a - Savings Tracker'!T591</f>
        <v>0</v>
      </c>
      <c r="T549">
        <f>'5a - Savings Tracker'!U591</f>
        <v>0</v>
      </c>
      <c r="U549">
        <f>'5a - Savings Tracker'!V591</f>
        <v>0</v>
      </c>
      <c r="V549">
        <f>'5a - Savings Tracker'!W591</f>
        <v>0</v>
      </c>
      <c r="W549">
        <f>'5a - Savings Tracker'!X591</f>
        <v>0</v>
      </c>
      <c r="X549">
        <f>'5a - Savings Tracker'!Y591</f>
        <v>0</v>
      </c>
      <c r="Y549">
        <f>'5a - Savings Tracker'!Z591</f>
        <v>0</v>
      </c>
      <c r="Z549">
        <f>'5a - Savings Tracker'!AA591</f>
        <v>0</v>
      </c>
      <c r="AA549">
        <f>'5a - Savings Tracker'!AB591</f>
        <v>0</v>
      </c>
      <c r="AB549">
        <f>'5a - Savings Tracker'!AC591</f>
        <v>0</v>
      </c>
      <c r="AC549">
        <f>'5a - Savings Tracker'!AD591</f>
        <v>0</v>
      </c>
      <c r="AD549" t="str">
        <f>'5a - Savings Tracker'!AE591</f>
        <v/>
      </c>
      <c r="AE549" t="str">
        <f>'5a - Savings Tracker'!AF591</f>
        <v/>
      </c>
      <c r="AF549" t="str">
        <f>'5a - Savings Tracker'!AG591</f>
        <v/>
      </c>
      <c r="AG549" t="str">
        <f>'5a - Savings Tracker'!AH591</f>
        <v/>
      </c>
      <c r="AH549" t="str">
        <f>'5a - Savings Tracker'!AI591</f>
        <v/>
      </c>
      <c r="AI549" t="str">
        <f>'5a - Savings Tracker'!AJ591</f>
        <v/>
      </c>
      <c r="AJ549" t="str">
        <f>'5a - Savings Tracker'!AK591</f>
        <v/>
      </c>
      <c r="AK549" t="str">
        <f>'5a - Savings Tracker'!AL591</f>
        <v/>
      </c>
    </row>
    <row r="550" spans="1:37">
      <c r="A550">
        <f>'5a - Savings Tracker'!A592</f>
        <v>549</v>
      </c>
      <c r="B550" t="str">
        <f>'5a - Savings Tracker'!B592</f>
        <v>Swansea Bay UHB</v>
      </c>
      <c r="C550">
        <f>'5a - Savings Tracker'!C592</f>
        <v>0</v>
      </c>
      <c r="D550">
        <f>'5a - Savings Tracker'!D592</f>
        <v>0</v>
      </c>
      <c r="E550">
        <f>'5a - Savings Tracker'!E592</f>
        <v>0</v>
      </c>
      <c r="F550">
        <f>'5a - Savings Tracker'!F592</f>
        <v>0</v>
      </c>
      <c r="G550">
        <f>'5a - Savings Tracker'!G592</f>
        <v>0</v>
      </c>
      <c r="H550">
        <f>'5a - Savings Tracker'!H592</f>
        <v>0</v>
      </c>
      <c r="I550">
        <f>'5a - Savings Tracker'!J592</f>
        <v>0</v>
      </c>
      <c r="J550">
        <f>'5a - Savings Tracker'!K592</f>
        <v>0</v>
      </c>
      <c r="K550">
        <f>'5a - Savings Tracker'!L592</f>
        <v>0</v>
      </c>
      <c r="L550">
        <f>'5a - Savings Tracker'!M592</f>
        <v>0</v>
      </c>
      <c r="M550">
        <f>'5a - Savings Tracker'!N592</f>
        <v>0</v>
      </c>
      <c r="N550">
        <f>'5a - Savings Tracker'!O592</f>
        <v>0</v>
      </c>
      <c r="O550">
        <f>'5a - Savings Tracker'!P592</f>
        <v>0</v>
      </c>
      <c r="P550">
        <f>'5a - Savings Tracker'!Q592</f>
        <v>0</v>
      </c>
      <c r="Q550">
        <f>'5a - Savings Tracker'!R592</f>
        <v>0</v>
      </c>
      <c r="R550">
        <f>'5a - Savings Tracker'!S592</f>
        <v>0</v>
      </c>
      <c r="S550">
        <f>'5a - Savings Tracker'!T592</f>
        <v>0</v>
      </c>
      <c r="T550">
        <f>'5a - Savings Tracker'!U592</f>
        <v>0</v>
      </c>
      <c r="U550">
        <f>'5a - Savings Tracker'!V592</f>
        <v>0</v>
      </c>
      <c r="V550">
        <f>'5a - Savings Tracker'!W592</f>
        <v>0</v>
      </c>
      <c r="W550">
        <f>'5a - Savings Tracker'!X592</f>
        <v>0</v>
      </c>
      <c r="X550">
        <f>'5a - Savings Tracker'!Y592</f>
        <v>0</v>
      </c>
      <c r="Y550">
        <f>'5a - Savings Tracker'!Z592</f>
        <v>0</v>
      </c>
      <c r="Z550">
        <f>'5a - Savings Tracker'!AA592</f>
        <v>0</v>
      </c>
      <c r="AA550">
        <f>'5a - Savings Tracker'!AB592</f>
        <v>0</v>
      </c>
      <c r="AB550">
        <f>'5a - Savings Tracker'!AC592</f>
        <v>0</v>
      </c>
      <c r="AC550">
        <f>'5a - Savings Tracker'!AD592</f>
        <v>0</v>
      </c>
      <c r="AD550" t="str">
        <f>'5a - Savings Tracker'!AE592</f>
        <v/>
      </c>
      <c r="AE550" t="str">
        <f>'5a - Savings Tracker'!AF592</f>
        <v/>
      </c>
      <c r="AF550" t="str">
        <f>'5a - Savings Tracker'!AG592</f>
        <v/>
      </c>
      <c r="AG550" t="str">
        <f>'5a - Savings Tracker'!AH592</f>
        <v/>
      </c>
      <c r="AH550" t="str">
        <f>'5a - Savings Tracker'!AI592</f>
        <v/>
      </c>
      <c r="AI550" t="str">
        <f>'5a - Savings Tracker'!AJ592</f>
        <v/>
      </c>
      <c r="AJ550" t="str">
        <f>'5a - Savings Tracker'!AK592</f>
        <v/>
      </c>
      <c r="AK550" t="str">
        <f>'5a - Savings Tracker'!AL592</f>
        <v/>
      </c>
    </row>
    <row r="551" spans="1:37">
      <c r="A551">
        <f>'5a - Savings Tracker'!A593</f>
        <v>550</v>
      </c>
      <c r="B551" t="str">
        <f>'5a - Savings Tracker'!B593</f>
        <v>Swansea Bay UHB</v>
      </c>
      <c r="C551">
        <f>'5a - Savings Tracker'!C593</f>
        <v>0</v>
      </c>
      <c r="D551">
        <f>'5a - Savings Tracker'!D593</f>
        <v>0</v>
      </c>
      <c r="E551">
        <f>'5a - Savings Tracker'!E593</f>
        <v>0</v>
      </c>
      <c r="F551">
        <f>'5a - Savings Tracker'!F593</f>
        <v>0</v>
      </c>
      <c r="G551">
        <f>'5a - Savings Tracker'!G593</f>
        <v>0</v>
      </c>
      <c r="H551">
        <f>'5a - Savings Tracker'!H593</f>
        <v>0</v>
      </c>
      <c r="I551">
        <f>'5a - Savings Tracker'!J593</f>
        <v>0</v>
      </c>
      <c r="J551">
        <f>'5a - Savings Tracker'!K593</f>
        <v>0</v>
      </c>
      <c r="K551">
        <f>'5a - Savings Tracker'!L593</f>
        <v>0</v>
      </c>
      <c r="L551">
        <f>'5a - Savings Tracker'!M593</f>
        <v>0</v>
      </c>
      <c r="M551">
        <f>'5a - Savings Tracker'!N593</f>
        <v>0</v>
      </c>
      <c r="N551">
        <f>'5a - Savings Tracker'!O593</f>
        <v>0</v>
      </c>
      <c r="O551">
        <f>'5a - Savings Tracker'!P593</f>
        <v>0</v>
      </c>
      <c r="P551">
        <f>'5a - Savings Tracker'!Q593</f>
        <v>0</v>
      </c>
      <c r="Q551">
        <f>'5a - Savings Tracker'!R593</f>
        <v>0</v>
      </c>
      <c r="R551">
        <f>'5a - Savings Tracker'!S593</f>
        <v>0</v>
      </c>
      <c r="S551">
        <f>'5a - Savings Tracker'!T593</f>
        <v>0</v>
      </c>
      <c r="T551">
        <f>'5a - Savings Tracker'!U593</f>
        <v>0</v>
      </c>
      <c r="U551">
        <f>'5a - Savings Tracker'!V593</f>
        <v>0</v>
      </c>
      <c r="V551">
        <f>'5a - Savings Tracker'!W593</f>
        <v>0</v>
      </c>
      <c r="W551">
        <f>'5a - Savings Tracker'!X593</f>
        <v>0</v>
      </c>
      <c r="X551">
        <f>'5a - Savings Tracker'!Y593</f>
        <v>0</v>
      </c>
      <c r="Y551">
        <f>'5a - Savings Tracker'!Z593</f>
        <v>0</v>
      </c>
      <c r="Z551">
        <f>'5a - Savings Tracker'!AA593</f>
        <v>0</v>
      </c>
      <c r="AA551">
        <f>'5a - Savings Tracker'!AB593</f>
        <v>0</v>
      </c>
      <c r="AB551">
        <f>'5a - Savings Tracker'!AC593</f>
        <v>0</v>
      </c>
      <c r="AC551">
        <f>'5a - Savings Tracker'!AD593</f>
        <v>0</v>
      </c>
      <c r="AD551" t="str">
        <f>'5a - Savings Tracker'!AE593</f>
        <v/>
      </c>
      <c r="AE551" t="str">
        <f>'5a - Savings Tracker'!AF593</f>
        <v/>
      </c>
      <c r="AF551" t="str">
        <f>'5a - Savings Tracker'!AG593</f>
        <v/>
      </c>
      <c r="AG551" t="str">
        <f>'5a - Savings Tracker'!AH593</f>
        <v/>
      </c>
      <c r="AH551" t="str">
        <f>'5a - Savings Tracker'!AI593</f>
        <v/>
      </c>
      <c r="AI551" t="str">
        <f>'5a - Savings Tracker'!AJ593</f>
        <v/>
      </c>
      <c r="AJ551" t="str">
        <f>'5a - Savings Tracker'!AK593</f>
        <v/>
      </c>
      <c r="AK551" t="str">
        <f>'5a - Savings Tracker'!AL593</f>
        <v/>
      </c>
    </row>
    <row r="552" spans="1:37">
      <c r="A552">
        <f>'5a - Savings Tracker'!A594</f>
        <v>551</v>
      </c>
      <c r="B552" t="str">
        <f>'5a - Savings Tracker'!B594</f>
        <v>Swansea Bay UHB</v>
      </c>
      <c r="C552">
        <f>'5a - Savings Tracker'!C594</f>
        <v>0</v>
      </c>
      <c r="D552">
        <f>'5a - Savings Tracker'!D594</f>
        <v>0</v>
      </c>
      <c r="E552">
        <f>'5a - Savings Tracker'!E594</f>
        <v>0</v>
      </c>
      <c r="F552">
        <f>'5a - Savings Tracker'!F594</f>
        <v>0</v>
      </c>
      <c r="G552">
        <f>'5a - Savings Tracker'!G594</f>
        <v>0</v>
      </c>
      <c r="H552">
        <f>'5a - Savings Tracker'!H594</f>
        <v>0</v>
      </c>
      <c r="I552">
        <f>'5a - Savings Tracker'!J594</f>
        <v>0</v>
      </c>
      <c r="J552">
        <f>'5a - Savings Tracker'!K594</f>
        <v>0</v>
      </c>
      <c r="K552">
        <f>'5a - Savings Tracker'!L594</f>
        <v>0</v>
      </c>
      <c r="L552">
        <f>'5a - Savings Tracker'!M594</f>
        <v>0</v>
      </c>
      <c r="M552">
        <f>'5a - Savings Tracker'!N594</f>
        <v>0</v>
      </c>
      <c r="N552">
        <f>'5a - Savings Tracker'!O594</f>
        <v>0</v>
      </c>
      <c r="O552">
        <f>'5a - Savings Tracker'!P594</f>
        <v>0</v>
      </c>
      <c r="P552">
        <f>'5a - Savings Tracker'!Q594</f>
        <v>0</v>
      </c>
      <c r="Q552">
        <f>'5a - Savings Tracker'!R594</f>
        <v>0</v>
      </c>
      <c r="R552">
        <f>'5a - Savings Tracker'!S594</f>
        <v>0</v>
      </c>
      <c r="S552">
        <f>'5a - Savings Tracker'!T594</f>
        <v>0</v>
      </c>
      <c r="T552">
        <f>'5a - Savings Tracker'!U594</f>
        <v>0</v>
      </c>
      <c r="U552">
        <f>'5a - Savings Tracker'!V594</f>
        <v>0</v>
      </c>
      <c r="V552">
        <f>'5a - Savings Tracker'!W594</f>
        <v>0</v>
      </c>
      <c r="W552">
        <f>'5a - Savings Tracker'!X594</f>
        <v>0</v>
      </c>
      <c r="X552">
        <f>'5a - Savings Tracker'!Y594</f>
        <v>0</v>
      </c>
      <c r="Y552">
        <f>'5a - Savings Tracker'!Z594</f>
        <v>0</v>
      </c>
      <c r="Z552">
        <f>'5a - Savings Tracker'!AA594</f>
        <v>0</v>
      </c>
      <c r="AA552">
        <f>'5a - Savings Tracker'!AB594</f>
        <v>0</v>
      </c>
      <c r="AB552">
        <f>'5a - Savings Tracker'!AC594</f>
        <v>0</v>
      </c>
      <c r="AC552">
        <f>'5a - Savings Tracker'!AD594</f>
        <v>0</v>
      </c>
      <c r="AD552" t="str">
        <f>'5a - Savings Tracker'!AE594</f>
        <v/>
      </c>
      <c r="AE552" t="str">
        <f>'5a - Savings Tracker'!AF594</f>
        <v/>
      </c>
      <c r="AF552" t="str">
        <f>'5a - Savings Tracker'!AG594</f>
        <v/>
      </c>
      <c r="AG552" t="str">
        <f>'5a - Savings Tracker'!AH594</f>
        <v/>
      </c>
      <c r="AH552" t="str">
        <f>'5a - Savings Tracker'!AI594</f>
        <v/>
      </c>
      <c r="AI552" t="str">
        <f>'5a - Savings Tracker'!AJ594</f>
        <v/>
      </c>
      <c r="AJ552" t="str">
        <f>'5a - Savings Tracker'!AK594</f>
        <v/>
      </c>
      <c r="AK552" t="str">
        <f>'5a - Savings Tracker'!AL594</f>
        <v/>
      </c>
    </row>
    <row r="553" spans="1:37">
      <c r="A553">
        <f>'5a - Savings Tracker'!A595</f>
        <v>552</v>
      </c>
      <c r="B553" t="str">
        <f>'5a - Savings Tracker'!B595</f>
        <v>Swansea Bay UHB</v>
      </c>
      <c r="C553">
        <f>'5a - Savings Tracker'!C595</f>
        <v>0</v>
      </c>
      <c r="D553">
        <f>'5a - Savings Tracker'!D595</f>
        <v>0</v>
      </c>
      <c r="E553">
        <f>'5a - Savings Tracker'!E595</f>
        <v>0</v>
      </c>
      <c r="F553">
        <f>'5a - Savings Tracker'!F595</f>
        <v>0</v>
      </c>
      <c r="G553">
        <f>'5a - Savings Tracker'!G595</f>
        <v>0</v>
      </c>
      <c r="H553">
        <f>'5a - Savings Tracker'!H595</f>
        <v>0</v>
      </c>
      <c r="I553">
        <f>'5a - Savings Tracker'!J595</f>
        <v>0</v>
      </c>
      <c r="J553">
        <f>'5a - Savings Tracker'!K595</f>
        <v>0</v>
      </c>
      <c r="K553">
        <f>'5a - Savings Tracker'!L595</f>
        <v>0</v>
      </c>
      <c r="L553">
        <f>'5a - Savings Tracker'!M595</f>
        <v>0</v>
      </c>
      <c r="M553">
        <f>'5a - Savings Tracker'!N595</f>
        <v>0</v>
      </c>
      <c r="N553">
        <f>'5a - Savings Tracker'!O595</f>
        <v>0</v>
      </c>
      <c r="O553">
        <f>'5a - Savings Tracker'!P595</f>
        <v>0</v>
      </c>
      <c r="P553">
        <f>'5a - Savings Tracker'!Q595</f>
        <v>0</v>
      </c>
      <c r="Q553">
        <f>'5a - Savings Tracker'!R595</f>
        <v>0</v>
      </c>
      <c r="R553">
        <f>'5a - Savings Tracker'!S595</f>
        <v>0</v>
      </c>
      <c r="S553">
        <f>'5a - Savings Tracker'!T595</f>
        <v>0</v>
      </c>
      <c r="T553">
        <f>'5a - Savings Tracker'!U595</f>
        <v>0</v>
      </c>
      <c r="U553">
        <f>'5a - Savings Tracker'!V595</f>
        <v>0</v>
      </c>
      <c r="V553">
        <f>'5a - Savings Tracker'!W595</f>
        <v>0</v>
      </c>
      <c r="W553">
        <f>'5a - Savings Tracker'!X595</f>
        <v>0</v>
      </c>
      <c r="X553">
        <f>'5a - Savings Tracker'!Y595</f>
        <v>0</v>
      </c>
      <c r="Y553">
        <f>'5a - Savings Tracker'!Z595</f>
        <v>0</v>
      </c>
      <c r="Z553">
        <f>'5a - Savings Tracker'!AA595</f>
        <v>0</v>
      </c>
      <c r="AA553">
        <f>'5a - Savings Tracker'!AB595</f>
        <v>0</v>
      </c>
      <c r="AB553">
        <f>'5a - Savings Tracker'!AC595</f>
        <v>0</v>
      </c>
      <c r="AC553">
        <f>'5a - Savings Tracker'!AD595</f>
        <v>0</v>
      </c>
      <c r="AD553" t="str">
        <f>'5a - Savings Tracker'!AE595</f>
        <v/>
      </c>
      <c r="AE553" t="str">
        <f>'5a - Savings Tracker'!AF595</f>
        <v/>
      </c>
      <c r="AF553" t="str">
        <f>'5a - Savings Tracker'!AG595</f>
        <v/>
      </c>
      <c r="AG553" t="str">
        <f>'5a - Savings Tracker'!AH595</f>
        <v/>
      </c>
      <c r="AH553" t="str">
        <f>'5a - Savings Tracker'!AI595</f>
        <v/>
      </c>
      <c r="AI553" t="str">
        <f>'5a - Savings Tracker'!AJ595</f>
        <v/>
      </c>
      <c r="AJ553" t="str">
        <f>'5a - Savings Tracker'!AK595</f>
        <v/>
      </c>
      <c r="AK553" t="str">
        <f>'5a - Savings Tracker'!AL595</f>
        <v/>
      </c>
    </row>
    <row r="554" spans="1:37">
      <c r="A554">
        <f>'5a - Savings Tracker'!A596</f>
        <v>553</v>
      </c>
      <c r="B554" t="str">
        <f>'5a - Savings Tracker'!B596</f>
        <v>Swansea Bay UHB</v>
      </c>
      <c r="C554">
        <f>'5a - Savings Tracker'!C596</f>
        <v>0</v>
      </c>
      <c r="D554">
        <f>'5a - Savings Tracker'!D596</f>
        <v>0</v>
      </c>
      <c r="E554">
        <f>'5a - Savings Tracker'!E596</f>
        <v>0</v>
      </c>
      <c r="F554">
        <f>'5a - Savings Tracker'!F596</f>
        <v>0</v>
      </c>
      <c r="G554">
        <f>'5a - Savings Tracker'!G596</f>
        <v>0</v>
      </c>
      <c r="H554">
        <f>'5a - Savings Tracker'!H596</f>
        <v>0</v>
      </c>
      <c r="I554">
        <f>'5a - Savings Tracker'!J596</f>
        <v>0</v>
      </c>
      <c r="J554">
        <f>'5a - Savings Tracker'!K596</f>
        <v>0</v>
      </c>
      <c r="K554">
        <f>'5a - Savings Tracker'!L596</f>
        <v>0</v>
      </c>
      <c r="L554">
        <f>'5a - Savings Tracker'!M596</f>
        <v>0</v>
      </c>
      <c r="M554">
        <f>'5a - Savings Tracker'!N596</f>
        <v>0</v>
      </c>
      <c r="N554">
        <f>'5a - Savings Tracker'!O596</f>
        <v>0</v>
      </c>
      <c r="O554">
        <f>'5a - Savings Tracker'!P596</f>
        <v>0</v>
      </c>
      <c r="P554">
        <f>'5a - Savings Tracker'!Q596</f>
        <v>0</v>
      </c>
      <c r="Q554">
        <f>'5a - Savings Tracker'!R596</f>
        <v>0</v>
      </c>
      <c r="R554">
        <f>'5a - Savings Tracker'!S596</f>
        <v>0</v>
      </c>
      <c r="S554">
        <f>'5a - Savings Tracker'!T596</f>
        <v>0</v>
      </c>
      <c r="T554">
        <f>'5a - Savings Tracker'!U596</f>
        <v>0</v>
      </c>
      <c r="U554">
        <f>'5a - Savings Tracker'!V596</f>
        <v>0</v>
      </c>
      <c r="V554">
        <f>'5a - Savings Tracker'!W596</f>
        <v>0</v>
      </c>
      <c r="W554">
        <f>'5a - Savings Tracker'!X596</f>
        <v>0</v>
      </c>
      <c r="X554">
        <f>'5a - Savings Tracker'!Y596</f>
        <v>0</v>
      </c>
      <c r="Y554">
        <f>'5a - Savings Tracker'!Z596</f>
        <v>0</v>
      </c>
      <c r="Z554">
        <f>'5a - Savings Tracker'!AA596</f>
        <v>0</v>
      </c>
      <c r="AA554">
        <f>'5a - Savings Tracker'!AB596</f>
        <v>0</v>
      </c>
      <c r="AB554">
        <f>'5a - Savings Tracker'!AC596</f>
        <v>0</v>
      </c>
      <c r="AC554">
        <f>'5a - Savings Tracker'!AD596</f>
        <v>0</v>
      </c>
      <c r="AD554" t="str">
        <f>'5a - Savings Tracker'!AE596</f>
        <v/>
      </c>
      <c r="AE554" t="str">
        <f>'5a - Savings Tracker'!AF596</f>
        <v/>
      </c>
      <c r="AF554" t="str">
        <f>'5a - Savings Tracker'!AG596</f>
        <v/>
      </c>
      <c r="AG554" t="str">
        <f>'5a - Savings Tracker'!AH596</f>
        <v/>
      </c>
      <c r="AH554" t="str">
        <f>'5a - Savings Tracker'!AI596</f>
        <v/>
      </c>
      <c r="AI554" t="str">
        <f>'5a - Savings Tracker'!AJ596</f>
        <v/>
      </c>
      <c r="AJ554" t="str">
        <f>'5a - Savings Tracker'!AK596</f>
        <v/>
      </c>
      <c r="AK554" t="str">
        <f>'5a - Savings Tracker'!AL596</f>
        <v/>
      </c>
    </row>
    <row r="555" spans="1:37">
      <c r="A555">
        <f>'5a - Savings Tracker'!A597</f>
        <v>554</v>
      </c>
      <c r="B555" t="str">
        <f>'5a - Savings Tracker'!B597</f>
        <v>Swansea Bay UHB</v>
      </c>
      <c r="C555">
        <f>'5a - Savings Tracker'!C597</f>
        <v>0</v>
      </c>
      <c r="D555">
        <f>'5a - Savings Tracker'!D597</f>
        <v>0</v>
      </c>
      <c r="E555">
        <f>'5a - Savings Tracker'!E597</f>
        <v>0</v>
      </c>
      <c r="F555">
        <f>'5a - Savings Tracker'!F597</f>
        <v>0</v>
      </c>
      <c r="G555">
        <f>'5a - Savings Tracker'!G597</f>
        <v>0</v>
      </c>
      <c r="H555">
        <f>'5a - Savings Tracker'!H597</f>
        <v>0</v>
      </c>
      <c r="I555">
        <f>'5a - Savings Tracker'!J597</f>
        <v>0</v>
      </c>
      <c r="J555">
        <f>'5a - Savings Tracker'!K597</f>
        <v>0</v>
      </c>
      <c r="K555">
        <f>'5a - Savings Tracker'!L597</f>
        <v>0</v>
      </c>
      <c r="L555">
        <f>'5a - Savings Tracker'!M597</f>
        <v>0</v>
      </c>
      <c r="M555">
        <f>'5a - Savings Tracker'!N597</f>
        <v>0</v>
      </c>
      <c r="N555">
        <f>'5a - Savings Tracker'!O597</f>
        <v>0</v>
      </c>
      <c r="O555">
        <f>'5a - Savings Tracker'!P597</f>
        <v>0</v>
      </c>
      <c r="P555">
        <f>'5a - Savings Tracker'!Q597</f>
        <v>0</v>
      </c>
      <c r="Q555">
        <f>'5a - Savings Tracker'!R597</f>
        <v>0</v>
      </c>
      <c r="R555">
        <f>'5a - Savings Tracker'!S597</f>
        <v>0</v>
      </c>
      <c r="S555">
        <f>'5a - Savings Tracker'!T597</f>
        <v>0</v>
      </c>
      <c r="T555">
        <f>'5a - Savings Tracker'!U597</f>
        <v>0</v>
      </c>
      <c r="U555">
        <f>'5a - Savings Tracker'!V597</f>
        <v>0</v>
      </c>
      <c r="V555">
        <f>'5a - Savings Tracker'!W597</f>
        <v>0</v>
      </c>
      <c r="W555">
        <f>'5a - Savings Tracker'!X597</f>
        <v>0</v>
      </c>
      <c r="X555">
        <f>'5a - Savings Tracker'!Y597</f>
        <v>0</v>
      </c>
      <c r="Y555">
        <f>'5a - Savings Tracker'!Z597</f>
        <v>0</v>
      </c>
      <c r="Z555">
        <f>'5a - Savings Tracker'!AA597</f>
        <v>0</v>
      </c>
      <c r="AA555">
        <f>'5a - Savings Tracker'!AB597</f>
        <v>0</v>
      </c>
      <c r="AB555">
        <f>'5a - Savings Tracker'!AC597</f>
        <v>0</v>
      </c>
      <c r="AC555">
        <f>'5a - Savings Tracker'!AD597</f>
        <v>0</v>
      </c>
      <c r="AD555" t="str">
        <f>'5a - Savings Tracker'!AE597</f>
        <v/>
      </c>
      <c r="AE555" t="str">
        <f>'5a - Savings Tracker'!AF597</f>
        <v/>
      </c>
      <c r="AF555" t="str">
        <f>'5a - Savings Tracker'!AG597</f>
        <v/>
      </c>
      <c r="AG555" t="str">
        <f>'5a - Savings Tracker'!AH597</f>
        <v/>
      </c>
      <c r="AH555" t="str">
        <f>'5a - Savings Tracker'!AI597</f>
        <v/>
      </c>
      <c r="AI555" t="str">
        <f>'5a - Savings Tracker'!AJ597</f>
        <v/>
      </c>
      <c r="AJ555" t="str">
        <f>'5a - Savings Tracker'!AK597</f>
        <v/>
      </c>
      <c r="AK555" t="str">
        <f>'5a - Savings Tracker'!AL597</f>
        <v/>
      </c>
    </row>
    <row r="556" spans="1:37">
      <c r="A556">
        <f>'5a - Savings Tracker'!A598</f>
        <v>555</v>
      </c>
      <c r="B556" t="str">
        <f>'5a - Savings Tracker'!B598</f>
        <v>Swansea Bay UHB</v>
      </c>
      <c r="C556">
        <f>'5a - Savings Tracker'!C598</f>
        <v>0</v>
      </c>
      <c r="D556">
        <f>'5a - Savings Tracker'!D598</f>
        <v>0</v>
      </c>
      <c r="E556">
        <f>'5a - Savings Tracker'!E598</f>
        <v>0</v>
      </c>
      <c r="F556">
        <f>'5a - Savings Tracker'!F598</f>
        <v>0</v>
      </c>
      <c r="G556">
        <f>'5a - Savings Tracker'!G598</f>
        <v>0</v>
      </c>
      <c r="H556">
        <f>'5a - Savings Tracker'!H598</f>
        <v>0</v>
      </c>
      <c r="I556">
        <f>'5a - Savings Tracker'!J598</f>
        <v>0</v>
      </c>
      <c r="J556">
        <f>'5a - Savings Tracker'!K598</f>
        <v>0</v>
      </c>
      <c r="K556">
        <f>'5a - Savings Tracker'!L598</f>
        <v>0</v>
      </c>
      <c r="L556">
        <f>'5a - Savings Tracker'!M598</f>
        <v>0</v>
      </c>
      <c r="M556">
        <f>'5a - Savings Tracker'!N598</f>
        <v>0</v>
      </c>
      <c r="N556">
        <f>'5a - Savings Tracker'!O598</f>
        <v>0</v>
      </c>
      <c r="O556">
        <f>'5a - Savings Tracker'!P598</f>
        <v>0</v>
      </c>
      <c r="P556">
        <f>'5a - Savings Tracker'!Q598</f>
        <v>0</v>
      </c>
      <c r="Q556">
        <f>'5a - Savings Tracker'!R598</f>
        <v>0</v>
      </c>
      <c r="R556">
        <f>'5a - Savings Tracker'!S598</f>
        <v>0</v>
      </c>
      <c r="S556">
        <f>'5a - Savings Tracker'!T598</f>
        <v>0</v>
      </c>
      <c r="T556">
        <f>'5a - Savings Tracker'!U598</f>
        <v>0</v>
      </c>
      <c r="U556">
        <f>'5a - Savings Tracker'!V598</f>
        <v>0</v>
      </c>
      <c r="V556">
        <f>'5a - Savings Tracker'!W598</f>
        <v>0</v>
      </c>
      <c r="W556">
        <f>'5a - Savings Tracker'!X598</f>
        <v>0</v>
      </c>
      <c r="X556">
        <f>'5a - Savings Tracker'!Y598</f>
        <v>0</v>
      </c>
      <c r="Y556">
        <f>'5a - Savings Tracker'!Z598</f>
        <v>0</v>
      </c>
      <c r="Z556">
        <f>'5a - Savings Tracker'!AA598</f>
        <v>0</v>
      </c>
      <c r="AA556">
        <f>'5a - Savings Tracker'!AB598</f>
        <v>0</v>
      </c>
      <c r="AB556">
        <f>'5a - Savings Tracker'!AC598</f>
        <v>0</v>
      </c>
      <c r="AC556">
        <f>'5a - Savings Tracker'!AD598</f>
        <v>0</v>
      </c>
      <c r="AD556" t="str">
        <f>'5a - Savings Tracker'!AE598</f>
        <v/>
      </c>
      <c r="AE556" t="str">
        <f>'5a - Savings Tracker'!AF598</f>
        <v/>
      </c>
      <c r="AF556" t="str">
        <f>'5a - Savings Tracker'!AG598</f>
        <v/>
      </c>
      <c r="AG556" t="str">
        <f>'5a - Savings Tracker'!AH598</f>
        <v/>
      </c>
      <c r="AH556" t="str">
        <f>'5a - Savings Tracker'!AI598</f>
        <v/>
      </c>
      <c r="AI556" t="str">
        <f>'5a - Savings Tracker'!AJ598</f>
        <v/>
      </c>
      <c r="AJ556" t="str">
        <f>'5a - Savings Tracker'!AK598</f>
        <v/>
      </c>
      <c r="AK556" t="str">
        <f>'5a - Savings Tracker'!AL598</f>
        <v/>
      </c>
    </row>
    <row r="557" spans="1:37">
      <c r="A557">
        <f>'5a - Savings Tracker'!A599</f>
        <v>556</v>
      </c>
      <c r="B557" t="str">
        <f>'5a - Savings Tracker'!B599</f>
        <v>Swansea Bay UHB</v>
      </c>
      <c r="C557">
        <f>'5a - Savings Tracker'!C599</f>
        <v>0</v>
      </c>
      <c r="D557">
        <f>'5a - Savings Tracker'!D599</f>
        <v>0</v>
      </c>
      <c r="E557">
        <f>'5a - Savings Tracker'!E599</f>
        <v>0</v>
      </c>
      <c r="F557">
        <f>'5a - Savings Tracker'!F599</f>
        <v>0</v>
      </c>
      <c r="G557">
        <f>'5a - Savings Tracker'!G599</f>
        <v>0</v>
      </c>
      <c r="H557">
        <f>'5a - Savings Tracker'!H599</f>
        <v>0</v>
      </c>
      <c r="I557">
        <f>'5a - Savings Tracker'!J599</f>
        <v>0</v>
      </c>
      <c r="J557">
        <f>'5a - Savings Tracker'!K599</f>
        <v>0</v>
      </c>
      <c r="K557">
        <f>'5a - Savings Tracker'!L599</f>
        <v>0</v>
      </c>
      <c r="L557">
        <f>'5a - Savings Tracker'!M599</f>
        <v>0</v>
      </c>
      <c r="M557">
        <f>'5a - Savings Tracker'!N599</f>
        <v>0</v>
      </c>
      <c r="N557">
        <f>'5a - Savings Tracker'!O599</f>
        <v>0</v>
      </c>
      <c r="O557">
        <f>'5a - Savings Tracker'!P599</f>
        <v>0</v>
      </c>
      <c r="P557">
        <f>'5a - Savings Tracker'!Q599</f>
        <v>0</v>
      </c>
      <c r="Q557">
        <f>'5a - Savings Tracker'!R599</f>
        <v>0</v>
      </c>
      <c r="R557">
        <f>'5a - Savings Tracker'!S599</f>
        <v>0</v>
      </c>
      <c r="S557">
        <f>'5a - Savings Tracker'!T599</f>
        <v>0</v>
      </c>
      <c r="T557">
        <f>'5a - Savings Tracker'!U599</f>
        <v>0</v>
      </c>
      <c r="U557">
        <f>'5a - Savings Tracker'!V599</f>
        <v>0</v>
      </c>
      <c r="V557">
        <f>'5a - Savings Tracker'!W599</f>
        <v>0</v>
      </c>
      <c r="W557">
        <f>'5a - Savings Tracker'!X599</f>
        <v>0</v>
      </c>
      <c r="X557">
        <f>'5a - Savings Tracker'!Y599</f>
        <v>0</v>
      </c>
      <c r="Y557">
        <f>'5a - Savings Tracker'!Z599</f>
        <v>0</v>
      </c>
      <c r="Z557">
        <f>'5a - Savings Tracker'!AA599</f>
        <v>0</v>
      </c>
      <c r="AA557">
        <f>'5a - Savings Tracker'!AB599</f>
        <v>0</v>
      </c>
      <c r="AB557">
        <f>'5a - Savings Tracker'!AC599</f>
        <v>0</v>
      </c>
      <c r="AC557">
        <f>'5a - Savings Tracker'!AD599</f>
        <v>0</v>
      </c>
      <c r="AD557" t="str">
        <f>'5a - Savings Tracker'!AE599</f>
        <v/>
      </c>
      <c r="AE557" t="str">
        <f>'5a - Savings Tracker'!AF599</f>
        <v/>
      </c>
      <c r="AF557" t="str">
        <f>'5a - Savings Tracker'!AG599</f>
        <v/>
      </c>
      <c r="AG557" t="str">
        <f>'5a - Savings Tracker'!AH599</f>
        <v/>
      </c>
      <c r="AH557" t="str">
        <f>'5a - Savings Tracker'!AI599</f>
        <v/>
      </c>
      <c r="AI557" t="str">
        <f>'5a - Savings Tracker'!AJ599</f>
        <v/>
      </c>
      <c r="AJ557" t="str">
        <f>'5a - Savings Tracker'!AK599</f>
        <v/>
      </c>
      <c r="AK557" t="str">
        <f>'5a - Savings Tracker'!AL599</f>
        <v/>
      </c>
    </row>
    <row r="558" spans="1:37">
      <c r="A558">
        <f>'5a - Savings Tracker'!A600</f>
        <v>557</v>
      </c>
      <c r="B558" t="str">
        <f>'5a - Savings Tracker'!B600</f>
        <v>Swansea Bay UHB</v>
      </c>
      <c r="C558">
        <f>'5a - Savings Tracker'!C600</f>
        <v>0</v>
      </c>
      <c r="D558">
        <f>'5a - Savings Tracker'!D600</f>
        <v>0</v>
      </c>
      <c r="E558">
        <f>'5a - Savings Tracker'!E600</f>
        <v>0</v>
      </c>
      <c r="F558">
        <f>'5a - Savings Tracker'!F600</f>
        <v>0</v>
      </c>
      <c r="G558">
        <f>'5a - Savings Tracker'!G600</f>
        <v>0</v>
      </c>
      <c r="H558">
        <f>'5a - Savings Tracker'!H600</f>
        <v>0</v>
      </c>
      <c r="I558">
        <f>'5a - Savings Tracker'!J600</f>
        <v>0</v>
      </c>
      <c r="J558">
        <f>'5a - Savings Tracker'!K600</f>
        <v>0</v>
      </c>
      <c r="K558">
        <f>'5a - Savings Tracker'!L600</f>
        <v>0</v>
      </c>
      <c r="L558">
        <f>'5a - Savings Tracker'!M600</f>
        <v>0</v>
      </c>
      <c r="M558">
        <f>'5a - Savings Tracker'!N600</f>
        <v>0</v>
      </c>
      <c r="N558">
        <f>'5a - Savings Tracker'!O600</f>
        <v>0</v>
      </c>
      <c r="O558">
        <f>'5a - Savings Tracker'!P600</f>
        <v>0</v>
      </c>
      <c r="P558">
        <f>'5a - Savings Tracker'!Q600</f>
        <v>0</v>
      </c>
      <c r="Q558">
        <f>'5a - Savings Tracker'!R600</f>
        <v>0</v>
      </c>
      <c r="R558">
        <f>'5a - Savings Tracker'!S600</f>
        <v>0</v>
      </c>
      <c r="S558">
        <f>'5a - Savings Tracker'!T600</f>
        <v>0</v>
      </c>
      <c r="T558">
        <f>'5a - Savings Tracker'!U600</f>
        <v>0</v>
      </c>
      <c r="U558">
        <f>'5a - Savings Tracker'!V600</f>
        <v>0</v>
      </c>
      <c r="V558">
        <f>'5a - Savings Tracker'!W600</f>
        <v>0</v>
      </c>
      <c r="W558">
        <f>'5a - Savings Tracker'!X600</f>
        <v>0</v>
      </c>
      <c r="X558">
        <f>'5a - Savings Tracker'!Y600</f>
        <v>0</v>
      </c>
      <c r="Y558">
        <f>'5a - Savings Tracker'!Z600</f>
        <v>0</v>
      </c>
      <c r="Z558">
        <f>'5a - Savings Tracker'!AA600</f>
        <v>0</v>
      </c>
      <c r="AA558">
        <f>'5a - Savings Tracker'!AB600</f>
        <v>0</v>
      </c>
      <c r="AB558">
        <f>'5a - Savings Tracker'!AC600</f>
        <v>0</v>
      </c>
      <c r="AC558">
        <f>'5a - Savings Tracker'!AD600</f>
        <v>0</v>
      </c>
      <c r="AD558" t="str">
        <f>'5a - Savings Tracker'!AE600</f>
        <v/>
      </c>
      <c r="AE558" t="str">
        <f>'5a - Savings Tracker'!AF600</f>
        <v/>
      </c>
      <c r="AF558" t="str">
        <f>'5a - Savings Tracker'!AG600</f>
        <v/>
      </c>
      <c r="AG558" t="str">
        <f>'5a - Savings Tracker'!AH600</f>
        <v/>
      </c>
      <c r="AH558" t="str">
        <f>'5a - Savings Tracker'!AI600</f>
        <v/>
      </c>
      <c r="AI558" t="str">
        <f>'5a - Savings Tracker'!AJ600</f>
        <v/>
      </c>
      <c r="AJ558" t="str">
        <f>'5a - Savings Tracker'!AK600</f>
        <v/>
      </c>
      <c r="AK558" t="str">
        <f>'5a - Savings Tracker'!AL600</f>
        <v/>
      </c>
    </row>
    <row r="559" spans="1:37">
      <c r="A559">
        <f>'5a - Savings Tracker'!A601</f>
        <v>558</v>
      </c>
      <c r="B559" t="str">
        <f>'5a - Savings Tracker'!B601</f>
        <v>Swansea Bay UHB</v>
      </c>
      <c r="C559">
        <f>'5a - Savings Tracker'!C601</f>
        <v>0</v>
      </c>
      <c r="D559">
        <f>'5a - Savings Tracker'!D601</f>
        <v>0</v>
      </c>
      <c r="E559">
        <f>'5a - Savings Tracker'!E601</f>
        <v>0</v>
      </c>
      <c r="F559">
        <f>'5a - Savings Tracker'!F601</f>
        <v>0</v>
      </c>
      <c r="G559">
        <f>'5a - Savings Tracker'!G601</f>
        <v>0</v>
      </c>
      <c r="H559">
        <f>'5a - Savings Tracker'!H601</f>
        <v>0</v>
      </c>
      <c r="I559">
        <f>'5a - Savings Tracker'!J601</f>
        <v>0</v>
      </c>
      <c r="J559">
        <f>'5a - Savings Tracker'!K601</f>
        <v>0</v>
      </c>
      <c r="K559">
        <f>'5a - Savings Tracker'!L601</f>
        <v>0</v>
      </c>
      <c r="L559">
        <f>'5a - Savings Tracker'!M601</f>
        <v>0</v>
      </c>
      <c r="M559">
        <f>'5a - Savings Tracker'!N601</f>
        <v>0</v>
      </c>
      <c r="N559">
        <f>'5a - Savings Tracker'!O601</f>
        <v>0</v>
      </c>
      <c r="O559">
        <f>'5a - Savings Tracker'!P601</f>
        <v>0</v>
      </c>
      <c r="P559">
        <f>'5a - Savings Tracker'!Q601</f>
        <v>0</v>
      </c>
      <c r="Q559">
        <f>'5a - Savings Tracker'!R601</f>
        <v>0</v>
      </c>
      <c r="R559">
        <f>'5a - Savings Tracker'!S601</f>
        <v>0</v>
      </c>
      <c r="S559">
        <f>'5a - Savings Tracker'!T601</f>
        <v>0</v>
      </c>
      <c r="T559">
        <f>'5a - Savings Tracker'!U601</f>
        <v>0</v>
      </c>
      <c r="U559">
        <f>'5a - Savings Tracker'!V601</f>
        <v>0</v>
      </c>
      <c r="V559">
        <f>'5a - Savings Tracker'!W601</f>
        <v>0</v>
      </c>
      <c r="W559">
        <f>'5a - Savings Tracker'!X601</f>
        <v>0</v>
      </c>
      <c r="X559">
        <f>'5a - Savings Tracker'!Y601</f>
        <v>0</v>
      </c>
      <c r="Y559">
        <f>'5a - Savings Tracker'!Z601</f>
        <v>0</v>
      </c>
      <c r="Z559">
        <f>'5a - Savings Tracker'!AA601</f>
        <v>0</v>
      </c>
      <c r="AA559">
        <f>'5a - Savings Tracker'!AB601</f>
        <v>0</v>
      </c>
      <c r="AB559">
        <f>'5a - Savings Tracker'!AC601</f>
        <v>0</v>
      </c>
      <c r="AC559">
        <f>'5a - Savings Tracker'!AD601</f>
        <v>0</v>
      </c>
      <c r="AD559" t="str">
        <f>'5a - Savings Tracker'!AE601</f>
        <v/>
      </c>
      <c r="AE559" t="str">
        <f>'5a - Savings Tracker'!AF601</f>
        <v/>
      </c>
      <c r="AF559" t="str">
        <f>'5a - Savings Tracker'!AG601</f>
        <v/>
      </c>
      <c r="AG559" t="str">
        <f>'5a - Savings Tracker'!AH601</f>
        <v/>
      </c>
      <c r="AH559" t="str">
        <f>'5a - Savings Tracker'!AI601</f>
        <v/>
      </c>
      <c r="AI559" t="str">
        <f>'5a - Savings Tracker'!AJ601</f>
        <v/>
      </c>
      <c r="AJ559" t="str">
        <f>'5a - Savings Tracker'!AK601</f>
        <v/>
      </c>
      <c r="AK559" t="str">
        <f>'5a - Savings Tracker'!AL601</f>
        <v/>
      </c>
    </row>
    <row r="560" spans="1:37">
      <c r="A560">
        <f>'5a - Savings Tracker'!A602</f>
        <v>559</v>
      </c>
      <c r="B560" t="str">
        <f>'5a - Savings Tracker'!B602</f>
        <v>Swansea Bay UHB</v>
      </c>
      <c r="C560">
        <f>'5a - Savings Tracker'!C602</f>
        <v>0</v>
      </c>
      <c r="D560">
        <f>'5a - Savings Tracker'!D602</f>
        <v>0</v>
      </c>
      <c r="E560">
        <f>'5a - Savings Tracker'!E602</f>
        <v>0</v>
      </c>
      <c r="F560">
        <f>'5a - Savings Tracker'!F602</f>
        <v>0</v>
      </c>
      <c r="G560">
        <f>'5a - Savings Tracker'!G602</f>
        <v>0</v>
      </c>
      <c r="H560">
        <f>'5a - Savings Tracker'!H602</f>
        <v>0</v>
      </c>
      <c r="I560">
        <f>'5a - Savings Tracker'!J602</f>
        <v>0</v>
      </c>
      <c r="J560">
        <f>'5a - Savings Tracker'!K602</f>
        <v>0</v>
      </c>
      <c r="K560">
        <f>'5a - Savings Tracker'!L602</f>
        <v>0</v>
      </c>
      <c r="L560">
        <f>'5a - Savings Tracker'!M602</f>
        <v>0</v>
      </c>
      <c r="M560">
        <f>'5a - Savings Tracker'!N602</f>
        <v>0</v>
      </c>
      <c r="N560">
        <f>'5a - Savings Tracker'!O602</f>
        <v>0</v>
      </c>
      <c r="O560">
        <f>'5a - Savings Tracker'!P602</f>
        <v>0</v>
      </c>
      <c r="P560">
        <f>'5a - Savings Tracker'!Q602</f>
        <v>0</v>
      </c>
      <c r="Q560">
        <f>'5a - Savings Tracker'!R602</f>
        <v>0</v>
      </c>
      <c r="R560">
        <f>'5a - Savings Tracker'!S602</f>
        <v>0</v>
      </c>
      <c r="S560">
        <f>'5a - Savings Tracker'!T602</f>
        <v>0</v>
      </c>
      <c r="T560">
        <f>'5a - Savings Tracker'!U602</f>
        <v>0</v>
      </c>
      <c r="U560">
        <f>'5a - Savings Tracker'!V602</f>
        <v>0</v>
      </c>
      <c r="V560">
        <f>'5a - Savings Tracker'!W602</f>
        <v>0</v>
      </c>
      <c r="W560">
        <f>'5a - Savings Tracker'!X602</f>
        <v>0</v>
      </c>
      <c r="X560">
        <f>'5a - Savings Tracker'!Y602</f>
        <v>0</v>
      </c>
      <c r="Y560">
        <f>'5a - Savings Tracker'!Z602</f>
        <v>0</v>
      </c>
      <c r="Z560">
        <f>'5a - Savings Tracker'!AA602</f>
        <v>0</v>
      </c>
      <c r="AA560">
        <f>'5a - Savings Tracker'!AB602</f>
        <v>0</v>
      </c>
      <c r="AB560">
        <f>'5a - Savings Tracker'!AC602</f>
        <v>0</v>
      </c>
      <c r="AC560">
        <f>'5a - Savings Tracker'!AD602</f>
        <v>0</v>
      </c>
      <c r="AD560" t="str">
        <f>'5a - Savings Tracker'!AE602</f>
        <v/>
      </c>
      <c r="AE560" t="str">
        <f>'5a - Savings Tracker'!AF602</f>
        <v/>
      </c>
      <c r="AF560" t="str">
        <f>'5a - Savings Tracker'!AG602</f>
        <v/>
      </c>
      <c r="AG560" t="str">
        <f>'5a - Savings Tracker'!AH602</f>
        <v/>
      </c>
      <c r="AH560" t="str">
        <f>'5a - Savings Tracker'!AI602</f>
        <v/>
      </c>
      <c r="AI560" t="str">
        <f>'5a - Savings Tracker'!AJ602</f>
        <v/>
      </c>
      <c r="AJ560" t="str">
        <f>'5a - Savings Tracker'!AK602</f>
        <v/>
      </c>
      <c r="AK560" t="str">
        <f>'5a - Savings Tracker'!AL602</f>
        <v/>
      </c>
    </row>
    <row r="561" spans="1:37">
      <c r="A561">
        <f>'5a - Savings Tracker'!A603</f>
        <v>560</v>
      </c>
      <c r="B561" t="str">
        <f>'5a - Savings Tracker'!B603</f>
        <v>Swansea Bay UHB</v>
      </c>
      <c r="C561">
        <f>'5a - Savings Tracker'!C603</f>
        <v>0</v>
      </c>
      <c r="D561">
        <f>'5a - Savings Tracker'!D603</f>
        <v>0</v>
      </c>
      <c r="E561">
        <f>'5a - Savings Tracker'!E603</f>
        <v>0</v>
      </c>
      <c r="F561">
        <f>'5a - Savings Tracker'!F603</f>
        <v>0</v>
      </c>
      <c r="G561">
        <f>'5a - Savings Tracker'!G603</f>
        <v>0</v>
      </c>
      <c r="H561">
        <f>'5a - Savings Tracker'!H603</f>
        <v>0</v>
      </c>
      <c r="I561">
        <f>'5a - Savings Tracker'!J603</f>
        <v>0</v>
      </c>
      <c r="J561">
        <f>'5a - Savings Tracker'!K603</f>
        <v>0</v>
      </c>
      <c r="K561">
        <f>'5a - Savings Tracker'!L603</f>
        <v>0</v>
      </c>
      <c r="L561">
        <f>'5a - Savings Tracker'!M603</f>
        <v>0</v>
      </c>
      <c r="M561">
        <f>'5a - Savings Tracker'!N603</f>
        <v>0</v>
      </c>
      <c r="N561">
        <f>'5a - Savings Tracker'!O603</f>
        <v>0</v>
      </c>
      <c r="O561">
        <f>'5a - Savings Tracker'!P603</f>
        <v>0</v>
      </c>
      <c r="P561">
        <f>'5a - Savings Tracker'!Q603</f>
        <v>0</v>
      </c>
      <c r="Q561">
        <f>'5a - Savings Tracker'!R603</f>
        <v>0</v>
      </c>
      <c r="R561">
        <f>'5a - Savings Tracker'!S603</f>
        <v>0</v>
      </c>
      <c r="S561">
        <f>'5a - Savings Tracker'!T603</f>
        <v>0</v>
      </c>
      <c r="T561">
        <f>'5a - Savings Tracker'!U603</f>
        <v>0</v>
      </c>
      <c r="U561">
        <f>'5a - Savings Tracker'!V603</f>
        <v>0</v>
      </c>
      <c r="V561">
        <f>'5a - Savings Tracker'!W603</f>
        <v>0</v>
      </c>
      <c r="W561">
        <f>'5a - Savings Tracker'!X603</f>
        <v>0</v>
      </c>
      <c r="X561">
        <f>'5a - Savings Tracker'!Y603</f>
        <v>0</v>
      </c>
      <c r="Y561">
        <f>'5a - Savings Tracker'!Z603</f>
        <v>0</v>
      </c>
      <c r="Z561">
        <f>'5a - Savings Tracker'!AA603</f>
        <v>0</v>
      </c>
      <c r="AA561">
        <f>'5a - Savings Tracker'!AB603</f>
        <v>0</v>
      </c>
      <c r="AB561">
        <f>'5a - Savings Tracker'!AC603</f>
        <v>0</v>
      </c>
      <c r="AC561">
        <f>'5a - Savings Tracker'!AD603</f>
        <v>0</v>
      </c>
      <c r="AD561" t="str">
        <f>'5a - Savings Tracker'!AE603</f>
        <v/>
      </c>
      <c r="AE561" t="str">
        <f>'5a - Savings Tracker'!AF603</f>
        <v/>
      </c>
      <c r="AF561" t="str">
        <f>'5a - Savings Tracker'!AG603</f>
        <v/>
      </c>
      <c r="AG561" t="str">
        <f>'5a - Savings Tracker'!AH603</f>
        <v/>
      </c>
      <c r="AH561" t="str">
        <f>'5a - Savings Tracker'!AI603</f>
        <v/>
      </c>
      <c r="AI561" t="str">
        <f>'5a - Savings Tracker'!AJ603</f>
        <v/>
      </c>
      <c r="AJ561" t="str">
        <f>'5a - Savings Tracker'!AK603</f>
        <v/>
      </c>
      <c r="AK561" t="str">
        <f>'5a - Savings Tracker'!AL603</f>
        <v/>
      </c>
    </row>
    <row r="562" spans="1:37">
      <c r="A562">
        <f>'5a - Savings Tracker'!A604</f>
        <v>561</v>
      </c>
      <c r="B562" t="str">
        <f>'5a - Savings Tracker'!B604</f>
        <v>Swansea Bay UHB</v>
      </c>
      <c r="C562">
        <f>'5a - Savings Tracker'!C604</f>
        <v>0</v>
      </c>
      <c r="D562">
        <f>'5a - Savings Tracker'!D604</f>
        <v>0</v>
      </c>
      <c r="E562">
        <f>'5a - Savings Tracker'!E604</f>
        <v>0</v>
      </c>
      <c r="F562">
        <f>'5a - Savings Tracker'!F604</f>
        <v>0</v>
      </c>
      <c r="G562">
        <f>'5a - Savings Tracker'!G604</f>
        <v>0</v>
      </c>
      <c r="H562">
        <f>'5a - Savings Tracker'!H604</f>
        <v>0</v>
      </c>
      <c r="I562">
        <f>'5a - Savings Tracker'!J604</f>
        <v>0</v>
      </c>
      <c r="J562">
        <f>'5a - Savings Tracker'!K604</f>
        <v>0</v>
      </c>
      <c r="K562">
        <f>'5a - Savings Tracker'!L604</f>
        <v>0</v>
      </c>
      <c r="L562">
        <f>'5a - Savings Tracker'!M604</f>
        <v>0</v>
      </c>
      <c r="M562">
        <f>'5a - Savings Tracker'!N604</f>
        <v>0</v>
      </c>
      <c r="N562">
        <f>'5a - Savings Tracker'!O604</f>
        <v>0</v>
      </c>
      <c r="O562">
        <f>'5a - Savings Tracker'!P604</f>
        <v>0</v>
      </c>
      <c r="P562">
        <f>'5a - Savings Tracker'!Q604</f>
        <v>0</v>
      </c>
      <c r="Q562">
        <f>'5a - Savings Tracker'!R604</f>
        <v>0</v>
      </c>
      <c r="R562">
        <f>'5a - Savings Tracker'!S604</f>
        <v>0</v>
      </c>
      <c r="S562">
        <f>'5a - Savings Tracker'!T604</f>
        <v>0</v>
      </c>
      <c r="T562">
        <f>'5a - Savings Tracker'!U604</f>
        <v>0</v>
      </c>
      <c r="U562">
        <f>'5a - Savings Tracker'!V604</f>
        <v>0</v>
      </c>
      <c r="V562">
        <f>'5a - Savings Tracker'!W604</f>
        <v>0</v>
      </c>
      <c r="W562">
        <f>'5a - Savings Tracker'!X604</f>
        <v>0</v>
      </c>
      <c r="X562">
        <f>'5a - Savings Tracker'!Y604</f>
        <v>0</v>
      </c>
      <c r="Y562">
        <f>'5a - Savings Tracker'!Z604</f>
        <v>0</v>
      </c>
      <c r="Z562">
        <f>'5a - Savings Tracker'!AA604</f>
        <v>0</v>
      </c>
      <c r="AA562">
        <f>'5a - Savings Tracker'!AB604</f>
        <v>0</v>
      </c>
      <c r="AB562">
        <f>'5a - Savings Tracker'!AC604</f>
        <v>0</v>
      </c>
      <c r="AC562">
        <f>'5a - Savings Tracker'!AD604</f>
        <v>0</v>
      </c>
      <c r="AD562" t="str">
        <f>'5a - Savings Tracker'!AE604</f>
        <v/>
      </c>
      <c r="AE562" t="str">
        <f>'5a - Savings Tracker'!AF604</f>
        <v/>
      </c>
      <c r="AF562" t="str">
        <f>'5a - Savings Tracker'!AG604</f>
        <v/>
      </c>
      <c r="AG562" t="str">
        <f>'5a - Savings Tracker'!AH604</f>
        <v/>
      </c>
      <c r="AH562" t="str">
        <f>'5a - Savings Tracker'!AI604</f>
        <v/>
      </c>
      <c r="AI562" t="str">
        <f>'5a - Savings Tracker'!AJ604</f>
        <v/>
      </c>
      <c r="AJ562" t="str">
        <f>'5a - Savings Tracker'!AK604</f>
        <v/>
      </c>
      <c r="AK562" t="str">
        <f>'5a - Savings Tracker'!AL604</f>
        <v/>
      </c>
    </row>
    <row r="563" spans="1:37">
      <c r="A563">
        <f>'5a - Savings Tracker'!A605</f>
        <v>562</v>
      </c>
      <c r="B563" t="str">
        <f>'5a - Savings Tracker'!B605</f>
        <v>Swansea Bay UHB</v>
      </c>
      <c r="C563">
        <f>'5a - Savings Tracker'!C605</f>
        <v>0</v>
      </c>
      <c r="D563">
        <f>'5a - Savings Tracker'!D605</f>
        <v>0</v>
      </c>
      <c r="E563">
        <f>'5a - Savings Tracker'!E605</f>
        <v>0</v>
      </c>
      <c r="F563">
        <f>'5a - Savings Tracker'!F605</f>
        <v>0</v>
      </c>
      <c r="G563">
        <f>'5a - Savings Tracker'!G605</f>
        <v>0</v>
      </c>
      <c r="H563">
        <f>'5a - Savings Tracker'!H605</f>
        <v>0</v>
      </c>
      <c r="I563">
        <f>'5a - Savings Tracker'!J605</f>
        <v>0</v>
      </c>
      <c r="J563">
        <f>'5a - Savings Tracker'!K605</f>
        <v>0</v>
      </c>
      <c r="K563">
        <f>'5a - Savings Tracker'!L605</f>
        <v>0</v>
      </c>
      <c r="L563">
        <f>'5a - Savings Tracker'!M605</f>
        <v>0</v>
      </c>
      <c r="M563">
        <f>'5a - Savings Tracker'!N605</f>
        <v>0</v>
      </c>
      <c r="N563">
        <f>'5a - Savings Tracker'!O605</f>
        <v>0</v>
      </c>
      <c r="O563">
        <f>'5a - Savings Tracker'!P605</f>
        <v>0</v>
      </c>
      <c r="P563">
        <f>'5a - Savings Tracker'!Q605</f>
        <v>0</v>
      </c>
      <c r="Q563">
        <f>'5a - Savings Tracker'!R605</f>
        <v>0</v>
      </c>
      <c r="R563">
        <f>'5a - Savings Tracker'!S605</f>
        <v>0</v>
      </c>
      <c r="S563">
        <f>'5a - Savings Tracker'!T605</f>
        <v>0</v>
      </c>
      <c r="T563">
        <f>'5a - Savings Tracker'!U605</f>
        <v>0</v>
      </c>
      <c r="U563">
        <f>'5a - Savings Tracker'!V605</f>
        <v>0</v>
      </c>
      <c r="V563">
        <f>'5a - Savings Tracker'!W605</f>
        <v>0</v>
      </c>
      <c r="W563">
        <f>'5a - Savings Tracker'!X605</f>
        <v>0</v>
      </c>
      <c r="X563">
        <f>'5a - Savings Tracker'!Y605</f>
        <v>0</v>
      </c>
      <c r="Y563">
        <f>'5a - Savings Tracker'!Z605</f>
        <v>0</v>
      </c>
      <c r="Z563">
        <f>'5a - Savings Tracker'!AA605</f>
        <v>0</v>
      </c>
      <c r="AA563">
        <f>'5a - Savings Tracker'!AB605</f>
        <v>0</v>
      </c>
      <c r="AB563">
        <f>'5a - Savings Tracker'!AC605</f>
        <v>0</v>
      </c>
      <c r="AC563">
        <f>'5a - Savings Tracker'!AD605</f>
        <v>0</v>
      </c>
      <c r="AD563" t="str">
        <f>'5a - Savings Tracker'!AE605</f>
        <v/>
      </c>
      <c r="AE563" t="str">
        <f>'5a - Savings Tracker'!AF605</f>
        <v/>
      </c>
      <c r="AF563" t="str">
        <f>'5a - Savings Tracker'!AG605</f>
        <v/>
      </c>
      <c r="AG563" t="str">
        <f>'5a - Savings Tracker'!AH605</f>
        <v/>
      </c>
      <c r="AH563" t="str">
        <f>'5a - Savings Tracker'!AI605</f>
        <v/>
      </c>
      <c r="AI563" t="str">
        <f>'5a - Savings Tracker'!AJ605</f>
        <v/>
      </c>
      <c r="AJ563" t="str">
        <f>'5a - Savings Tracker'!AK605</f>
        <v/>
      </c>
      <c r="AK563" t="str">
        <f>'5a - Savings Tracker'!AL605</f>
        <v/>
      </c>
    </row>
    <row r="564" spans="1:37">
      <c r="A564">
        <f>'5a - Savings Tracker'!A606</f>
        <v>563</v>
      </c>
      <c r="B564" t="str">
        <f>'5a - Savings Tracker'!B606</f>
        <v>Swansea Bay UHB</v>
      </c>
      <c r="C564">
        <f>'5a - Savings Tracker'!C606</f>
        <v>0</v>
      </c>
      <c r="D564">
        <f>'5a - Savings Tracker'!D606</f>
        <v>0</v>
      </c>
      <c r="E564">
        <f>'5a - Savings Tracker'!E606</f>
        <v>0</v>
      </c>
      <c r="F564">
        <f>'5a - Savings Tracker'!F606</f>
        <v>0</v>
      </c>
      <c r="G564">
        <f>'5a - Savings Tracker'!G606</f>
        <v>0</v>
      </c>
      <c r="H564">
        <f>'5a - Savings Tracker'!H606</f>
        <v>0</v>
      </c>
      <c r="I564">
        <f>'5a - Savings Tracker'!J606</f>
        <v>0</v>
      </c>
      <c r="J564">
        <f>'5a - Savings Tracker'!K606</f>
        <v>0</v>
      </c>
      <c r="K564">
        <f>'5a - Savings Tracker'!L606</f>
        <v>0</v>
      </c>
      <c r="L564">
        <f>'5a - Savings Tracker'!M606</f>
        <v>0</v>
      </c>
      <c r="M564">
        <f>'5a - Savings Tracker'!N606</f>
        <v>0</v>
      </c>
      <c r="N564">
        <f>'5a - Savings Tracker'!O606</f>
        <v>0</v>
      </c>
      <c r="O564">
        <f>'5a - Savings Tracker'!P606</f>
        <v>0</v>
      </c>
      <c r="P564">
        <f>'5a - Savings Tracker'!Q606</f>
        <v>0</v>
      </c>
      <c r="Q564">
        <f>'5a - Savings Tracker'!R606</f>
        <v>0</v>
      </c>
      <c r="R564">
        <f>'5a - Savings Tracker'!S606</f>
        <v>0</v>
      </c>
      <c r="S564">
        <f>'5a - Savings Tracker'!T606</f>
        <v>0</v>
      </c>
      <c r="T564">
        <f>'5a - Savings Tracker'!U606</f>
        <v>0</v>
      </c>
      <c r="U564">
        <f>'5a - Savings Tracker'!V606</f>
        <v>0</v>
      </c>
      <c r="V564">
        <f>'5a - Savings Tracker'!W606</f>
        <v>0</v>
      </c>
      <c r="W564">
        <f>'5a - Savings Tracker'!X606</f>
        <v>0</v>
      </c>
      <c r="X564">
        <f>'5a - Savings Tracker'!Y606</f>
        <v>0</v>
      </c>
      <c r="Y564">
        <f>'5a - Savings Tracker'!Z606</f>
        <v>0</v>
      </c>
      <c r="Z564">
        <f>'5a - Savings Tracker'!AA606</f>
        <v>0</v>
      </c>
      <c r="AA564">
        <f>'5a - Savings Tracker'!AB606</f>
        <v>0</v>
      </c>
      <c r="AB564">
        <f>'5a - Savings Tracker'!AC606</f>
        <v>0</v>
      </c>
      <c r="AC564">
        <f>'5a - Savings Tracker'!AD606</f>
        <v>0</v>
      </c>
      <c r="AD564" t="str">
        <f>'5a - Savings Tracker'!AE606</f>
        <v/>
      </c>
      <c r="AE564" t="str">
        <f>'5a - Savings Tracker'!AF606</f>
        <v/>
      </c>
      <c r="AF564" t="str">
        <f>'5a - Savings Tracker'!AG606</f>
        <v/>
      </c>
      <c r="AG564" t="str">
        <f>'5a - Savings Tracker'!AH606</f>
        <v/>
      </c>
      <c r="AH564" t="str">
        <f>'5a - Savings Tracker'!AI606</f>
        <v/>
      </c>
      <c r="AI564" t="str">
        <f>'5a - Savings Tracker'!AJ606</f>
        <v/>
      </c>
      <c r="AJ564" t="str">
        <f>'5a - Savings Tracker'!AK606</f>
        <v/>
      </c>
      <c r="AK564" t="str">
        <f>'5a - Savings Tracker'!AL606</f>
        <v/>
      </c>
    </row>
    <row r="565" spans="1:37">
      <c r="A565">
        <f>'5a - Savings Tracker'!A607</f>
        <v>564</v>
      </c>
      <c r="B565" t="str">
        <f>'5a - Savings Tracker'!B607</f>
        <v>Swansea Bay UHB</v>
      </c>
      <c r="C565">
        <f>'5a - Savings Tracker'!C607</f>
        <v>0</v>
      </c>
      <c r="D565">
        <f>'5a - Savings Tracker'!D607</f>
        <v>0</v>
      </c>
      <c r="E565">
        <f>'5a - Savings Tracker'!E607</f>
        <v>0</v>
      </c>
      <c r="F565">
        <f>'5a - Savings Tracker'!F607</f>
        <v>0</v>
      </c>
      <c r="G565">
        <f>'5a - Savings Tracker'!G607</f>
        <v>0</v>
      </c>
      <c r="H565">
        <f>'5a - Savings Tracker'!H607</f>
        <v>0</v>
      </c>
      <c r="I565">
        <f>'5a - Savings Tracker'!J607</f>
        <v>0</v>
      </c>
      <c r="J565">
        <f>'5a - Savings Tracker'!K607</f>
        <v>0</v>
      </c>
      <c r="K565">
        <f>'5a - Savings Tracker'!L607</f>
        <v>0</v>
      </c>
      <c r="L565">
        <f>'5a - Savings Tracker'!M607</f>
        <v>0</v>
      </c>
      <c r="M565">
        <f>'5a - Savings Tracker'!N607</f>
        <v>0</v>
      </c>
      <c r="N565">
        <f>'5a - Savings Tracker'!O607</f>
        <v>0</v>
      </c>
      <c r="O565">
        <f>'5a - Savings Tracker'!P607</f>
        <v>0</v>
      </c>
      <c r="P565">
        <f>'5a - Savings Tracker'!Q607</f>
        <v>0</v>
      </c>
      <c r="Q565">
        <f>'5a - Savings Tracker'!R607</f>
        <v>0</v>
      </c>
      <c r="R565">
        <f>'5a - Savings Tracker'!S607</f>
        <v>0</v>
      </c>
      <c r="S565">
        <f>'5a - Savings Tracker'!T607</f>
        <v>0</v>
      </c>
      <c r="T565">
        <f>'5a - Savings Tracker'!U607</f>
        <v>0</v>
      </c>
      <c r="U565">
        <f>'5a - Savings Tracker'!V607</f>
        <v>0</v>
      </c>
      <c r="V565">
        <f>'5a - Savings Tracker'!W607</f>
        <v>0</v>
      </c>
      <c r="W565">
        <f>'5a - Savings Tracker'!X607</f>
        <v>0</v>
      </c>
      <c r="X565">
        <f>'5a - Savings Tracker'!Y607</f>
        <v>0</v>
      </c>
      <c r="Y565">
        <f>'5a - Savings Tracker'!Z607</f>
        <v>0</v>
      </c>
      <c r="Z565">
        <f>'5a - Savings Tracker'!AA607</f>
        <v>0</v>
      </c>
      <c r="AA565">
        <f>'5a - Savings Tracker'!AB607</f>
        <v>0</v>
      </c>
      <c r="AB565">
        <f>'5a - Savings Tracker'!AC607</f>
        <v>0</v>
      </c>
      <c r="AC565">
        <f>'5a - Savings Tracker'!AD607</f>
        <v>0</v>
      </c>
      <c r="AD565" t="str">
        <f>'5a - Savings Tracker'!AE607</f>
        <v/>
      </c>
      <c r="AE565" t="str">
        <f>'5a - Savings Tracker'!AF607</f>
        <v/>
      </c>
      <c r="AF565" t="str">
        <f>'5a - Savings Tracker'!AG607</f>
        <v/>
      </c>
      <c r="AG565" t="str">
        <f>'5a - Savings Tracker'!AH607</f>
        <v/>
      </c>
      <c r="AH565" t="str">
        <f>'5a - Savings Tracker'!AI607</f>
        <v/>
      </c>
      <c r="AI565" t="str">
        <f>'5a - Savings Tracker'!AJ607</f>
        <v/>
      </c>
      <c r="AJ565" t="str">
        <f>'5a - Savings Tracker'!AK607</f>
        <v/>
      </c>
      <c r="AK565" t="str">
        <f>'5a - Savings Tracker'!AL607</f>
        <v/>
      </c>
    </row>
    <row r="566" spans="1:37">
      <c r="A566">
        <f>'5a - Savings Tracker'!A608</f>
        <v>565</v>
      </c>
      <c r="B566" t="str">
        <f>'5a - Savings Tracker'!B608</f>
        <v>Swansea Bay UHB</v>
      </c>
      <c r="C566">
        <f>'5a - Savings Tracker'!C608</f>
        <v>0</v>
      </c>
      <c r="D566">
        <f>'5a - Savings Tracker'!D608</f>
        <v>0</v>
      </c>
      <c r="E566">
        <f>'5a - Savings Tracker'!E608</f>
        <v>0</v>
      </c>
      <c r="F566">
        <f>'5a - Savings Tracker'!F608</f>
        <v>0</v>
      </c>
      <c r="G566">
        <f>'5a - Savings Tracker'!G608</f>
        <v>0</v>
      </c>
      <c r="H566">
        <f>'5a - Savings Tracker'!H608</f>
        <v>0</v>
      </c>
      <c r="I566">
        <f>'5a - Savings Tracker'!J608</f>
        <v>0</v>
      </c>
      <c r="J566">
        <f>'5a - Savings Tracker'!K608</f>
        <v>0</v>
      </c>
      <c r="K566">
        <f>'5a - Savings Tracker'!L608</f>
        <v>0</v>
      </c>
      <c r="L566">
        <f>'5a - Savings Tracker'!M608</f>
        <v>0</v>
      </c>
      <c r="M566">
        <f>'5a - Savings Tracker'!N608</f>
        <v>0</v>
      </c>
      <c r="N566">
        <f>'5a - Savings Tracker'!O608</f>
        <v>0</v>
      </c>
      <c r="O566">
        <f>'5a - Savings Tracker'!P608</f>
        <v>0</v>
      </c>
      <c r="P566">
        <f>'5a - Savings Tracker'!Q608</f>
        <v>0</v>
      </c>
      <c r="Q566">
        <f>'5a - Savings Tracker'!R608</f>
        <v>0</v>
      </c>
      <c r="R566">
        <f>'5a - Savings Tracker'!S608</f>
        <v>0</v>
      </c>
      <c r="S566">
        <f>'5a - Savings Tracker'!T608</f>
        <v>0</v>
      </c>
      <c r="T566">
        <f>'5a - Savings Tracker'!U608</f>
        <v>0</v>
      </c>
      <c r="U566">
        <f>'5a - Savings Tracker'!V608</f>
        <v>0</v>
      </c>
      <c r="V566">
        <f>'5a - Savings Tracker'!W608</f>
        <v>0</v>
      </c>
      <c r="W566">
        <f>'5a - Savings Tracker'!X608</f>
        <v>0</v>
      </c>
      <c r="X566">
        <f>'5a - Savings Tracker'!Y608</f>
        <v>0</v>
      </c>
      <c r="Y566">
        <f>'5a - Savings Tracker'!Z608</f>
        <v>0</v>
      </c>
      <c r="Z566">
        <f>'5a - Savings Tracker'!AA608</f>
        <v>0</v>
      </c>
      <c r="AA566">
        <f>'5a - Savings Tracker'!AB608</f>
        <v>0</v>
      </c>
      <c r="AB566">
        <f>'5a - Savings Tracker'!AC608</f>
        <v>0</v>
      </c>
      <c r="AC566">
        <f>'5a - Savings Tracker'!AD608</f>
        <v>0</v>
      </c>
      <c r="AD566" t="str">
        <f>'5a - Savings Tracker'!AE608</f>
        <v/>
      </c>
      <c r="AE566" t="str">
        <f>'5a - Savings Tracker'!AF608</f>
        <v/>
      </c>
      <c r="AF566" t="str">
        <f>'5a - Savings Tracker'!AG608</f>
        <v/>
      </c>
      <c r="AG566" t="str">
        <f>'5a - Savings Tracker'!AH608</f>
        <v/>
      </c>
      <c r="AH566" t="str">
        <f>'5a - Savings Tracker'!AI608</f>
        <v/>
      </c>
      <c r="AI566" t="str">
        <f>'5a - Savings Tracker'!AJ608</f>
        <v/>
      </c>
      <c r="AJ566" t="str">
        <f>'5a - Savings Tracker'!AK608</f>
        <v/>
      </c>
      <c r="AK566" t="str">
        <f>'5a - Savings Tracker'!AL608</f>
        <v/>
      </c>
    </row>
    <row r="567" spans="1:37">
      <c r="A567">
        <f>'5a - Savings Tracker'!A609</f>
        <v>566</v>
      </c>
      <c r="B567" t="str">
        <f>'5a - Savings Tracker'!B609</f>
        <v>Swansea Bay UHB</v>
      </c>
      <c r="C567">
        <f>'5a - Savings Tracker'!C609</f>
        <v>0</v>
      </c>
      <c r="D567">
        <f>'5a - Savings Tracker'!D609</f>
        <v>0</v>
      </c>
      <c r="E567">
        <f>'5a - Savings Tracker'!E609</f>
        <v>0</v>
      </c>
      <c r="F567">
        <f>'5a - Savings Tracker'!F609</f>
        <v>0</v>
      </c>
      <c r="G567">
        <f>'5a - Savings Tracker'!G609</f>
        <v>0</v>
      </c>
      <c r="H567">
        <f>'5a - Savings Tracker'!H609</f>
        <v>0</v>
      </c>
      <c r="I567">
        <f>'5a - Savings Tracker'!J609</f>
        <v>0</v>
      </c>
      <c r="J567">
        <f>'5a - Savings Tracker'!K609</f>
        <v>0</v>
      </c>
      <c r="K567">
        <f>'5a - Savings Tracker'!L609</f>
        <v>0</v>
      </c>
      <c r="L567">
        <f>'5a - Savings Tracker'!M609</f>
        <v>0</v>
      </c>
      <c r="M567">
        <f>'5a - Savings Tracker'!N609</f>
        <v>0</v>
      </c>
      <c r="N567">
        <f>'5a - Savings Tracker'!O609</f>
        <v>0</v>
      </c>
      <c r="O567">
        <f>'5a - Savings Tracker'!P609</f>
        <v>0</v>
      </c>
      <c r="P567">
        <f>'5a - Savings Tracker'!Q609</f>
        <v>0</v>
      </c>
      <c r="Q567">
        <f>'5a - Savings Tracker'!R609</f>
        <v>0</v>
      </c>
      <c r="R567">
        <f>'5a - Savings Tracker'!S609</f>
        <v>0</v>
      </c>
      <c r="S567">
        <f>'5a - Savings Tracker'!T609</f>
        <v>0</v>
      </c>
      <c r="T567">
        <f>'5a - Savings Tracker'!U609</f>
        <v>0</v>
      </c>
      <c r="U567">
        <f>'5a - Savings Tracker'!V609</f>
        <v>0</v>
      </c>
      <c r="V567">
        <f>'5a - Savings Tracker'!W609</f>
        <v>0</v>
      </c>
      <c r="W567">
        <f>'5a - Savings Tracker'!X609</f>
        <v>0</v>
      </c>
      <c r="X567">
        <f>'5a - Savings Tracker'!Y609</f>
        <v>0</v>
      </c>
      <c r="Y567">
        <f>'5a - Savings Tracker'!Z609</f>
        <v>0</v>
      </c>
      <c r="Z567">
        <f>'5a - Savings Tracker'!AA609</f>
        <v>0</v>
      </c>
      <c r="AA567">
        <f>'5a - Savings Tracker'!AB609</f>
        <v>0</v>
      </c>
      <c r="AB567">
        <f>'5a - Savings Tracker'!AC609</f>
        <v>0</v>
      </c>
      <c r="AC567">
        <f>'5a - Savings Tracker'!AD609</f>
        <v>0</v>
      </c>
      <c r="AD567" t="str">
        <f>'5a - Savings Tracker'!AE609</f>
        <v/>
      </c>
      <c r="AE567" t="str">
        <f>'5a - Savings Tracker'!AF609</f>
        <v/>
      </c>
      <c r="AF567" t="str">
        <f>'5a - Savings Tracker'!AG609</f>
        <v/>
      </c>
      <c r="AG567" t="str">
        <f>'5a - Savings Tracker'!AH609</f>
        <v/>
      </c>
      <c r="AH567" t="str">
        <f>'5a - Savings Tracker'!AI609</f>
        <v/>
      </c>
      <c r="AI567" t="str">
        <f>'5a - Savings Tracker'!AJ609</f>
        <v/>
      </c>
      <c r="AJ567" t="str">
        <f>'5a - Savings Tracker'!AK609</f>
        <v/>
      </c>
      <c r="AK567" t="str">
        <f>'5a - Savings Tracker'!AL609</f>
        <v/>
      </c>
    </row>
    <row r="568" spans="1:37">
      <c r="A568">
        <f>'5a - Savings Tracker'!A610</f>
        <v>567</v>
      </c>
      <c r="B568" t="str">
        <f>'5a - Savings Tracker'!B610</f>
        <v>Swansea Bay UHB</v>
      </c>
      <c r="C568">
        <f>'5a - Savings Tracker'!C610</f>
        <v>0</v>
      </c>
      <c r="D568">
        <f>'5a - Savings Tracker'!D610</f>
        <v>0</v>
      </c>
      <c r="E568">
        <f>'5a - Savings Tracker'!E610</f>
        <v>0</v>
      </c>
      <c r="F568">
        <f>'5a - Savings Tracker'!F610</f>
        <v>0</v>
      </c>
      <c r="G568">
        <f>'5a - Savings Tracker'!G610</f>
        <v>0</v>
      </c>
      <c r="H568">
        <f>'5a - Savings Tracker'!H610</f>
        <v>0</v>
      </c>
      <c r="I568">
        <f>'5a - Savings Tracker'!J610</f>
        <v>0</v>
      </c>
      <c r="J568">
        <f>'5a - Savings Tracker'!K610</f>
        <v>0</v>
      </c>
      <c r="K568">
        <f>'5a - Savings Tracker'!L610</f>
        <v>0</v>
      </c>
      <c r="L568">
        <f>'5a - Savings Tracker'!M610</f>
        <v>0</v>
      </c>
      <c r="M568">
        <f>'5a - Savings Tracker'!N610</f>
        <v>0</v>
      </c>
      <c r="N568">
        <f>'5a - Savings Tracker'!O610</f>
        <v>0</v>
      </c>
      <c r="O568">
        <f>'5a - Savings Tracker'!P610</f>
        <v>0</v>
      </c>
      <c r="P568">
        <f>'5a - Savings Tracker'!Q610</f>
        <v>0</v>
      </c>
      <c r="Q568">
        <f>'5a - Savings Tracker'!R610</f>
        <v>0</v>
      </c>
      <c r="R568">
        <f>'5a - Savings Tracker'!S610</f>
        <v>0</v>
      </c>
      <c r="S568">
        <f>'5a - Savings Tracker'!T610</f>
        <v>0</v>
      </c>
      <c r="T568">
        <f>'5a - Savings Tracker'!U610</f>
        <v>0</v>
      </c>
      <c r="U568">
        <f>'5a - Savings Tracker'!V610</f>
        <v>0</v>
      </c>
      <c r="V568">
        <f>'5a - Savings Tracker'!W610</f>
        <v>0</v>
      </c>
      <c r="W568">
        <f>'5a - Savings Tracker'!X610</f>
        <v>0</v>
      </c>
      <c r="X568">
        <f>'5a - Savings Tracker'!Y610</f>
        <v>0</v>
      </c>
      <c r="Y568">
        <f>'5a - Savings Tracker'!Z610</f>
        <v>0</v>
      </c>
      <c r="Z568">
        <f>'5a - Savings Tracker'!AA610</f>
        <v>0</v>
      </c>
      <c r="AA568">
        <f>'5a - Savings Tracker'!AB610</f>
        <v>0</v>
      </c>
      <c r="AB568">
        <f>'5a - Savings Tracker'!AC610</f>
        <v>0</v>
      </c>
      <c r="AC568">
        <f>'5a - Savings Tracker'!AD610</f>
        <v>0</v>
      </c>
      <c r="AD568" t="str">
        <f>'5a - Savings Tracker'!AE610</f>
        <v/>
      </c>
      <c r="AE568" t="str">
        <f>'5a - Savings Tracker'!AF610</f>
        <v/>
      </c>
      <c r="AF568" t="str">
        <f>'5a - Savings Tracker'!AG610</f>
        <v/>
      </c>
      <c r="AG568" t="str">
        <f>'5a - Savings Tracker'!AH610</f>
        <v/>
      </c>
      <c r="AH568" t="str">
        <f>'5a - Savings Tracker'!AI610</f>
        <v/>
      </c>
      <c r="AI568" t="str">
        <f>'5a - Savings Tracker'!AJ610</f>
        <v/>
      </c>
      <c r="AJ568" t="str">
        <f>'5a - Savings Tracker'!AK610</f>
        <v/>
      </c>
      <c r="AK568" t="str">
        <f>'5a - Savings Tracker'!AL610</f>
        <v/>
      </c>
    </row>
    <row r="569" spans="1:37">
      <c r="A569">
        <f>'5a - Savings Tracker'!A611</f>
        <v>568</v>
      </c>
      <c r="B569" t="str">
        <f>'5a - Savings Tracker'!B611</f>
        <v>Swansea Bay UHB</v>
      </c>
      <c r="C569">
        <f>'5a - Savings Tracker'!C611</f>
        <v>0</v>
      </c>
      <c r="D569">
        <f>'5a - Savings Tracker'!D611</f>
        <v>0</v>
      </c>
      <c r="E569">
        <f>'5a - Savings Tracker'!E611</f>
        <v>0</v>
      </c>
      <c r="F569">
        <f>'5a - Savings Tracker'!F611</f>
        <v>0</v>
      </c>
      <c r="G569">
        <f>'5a - Savings Tracker'!G611</f>
        <v>0</v>
      </c>
      <c r="H569">
        <f>'5a - Savings Tracker'!H611</f>
        <v>0</v>
      </c>
      <c r="I569">
        <f>'5a - Savings Tracker'!J611</f>
        <v>0</v>
      </c>
      <c r="J569">
        <f>'5a - Savings Tracker'!K611</f>
        <v>0</v>
      </c>
      <c r="K569">
        <f>'5a - Savings Tracker'!L611</f>
        <v>0</v>
      </c>
      <c r="L569">
        <f>'5a - Savings Tracker'!M611</f>
        <v>0</v>
      </c>
      <c r="M569">
        <f>'5a - Savings Tracker'!N611</f>
        <v>0</v>
      </c>
      <c r="N569">
        <f>'5a - Savings Tracker'!O611</f>
        <v>0</v>
      </c>
      <c r="O569">
        <f>'5a - Savings Tracker'!P611</f>
        <v>0</v>
      </c>
      <c r="P569">
        <f>'5a - Savings Tracker'!Q611</f>
        <v>0</v>
      </c>
      <c r="Q569">
        <f>'5a - Savings Tracker'!R611</f>
        <v>0</v>
      </c>
      <c r="R569">
        <f>'5a - Savings Tracker'!S611</f>
        <v>0</v>
      </c>
      <c r="S569">
        <f>'5a - Savings Tracker'!T611</f>
        <v>0</v>
      </c>
      <c r="T569">
        <f>'5a - Savings Tracker'!U611</f>
        <v>0</v>
      </c>
      <c r="U569">
        <f>'5a - Savings Tracker'!V611</f>
        <v>0</v>
      </c>
      <c r="V569">
        <f>'5a - Savings Tracker'!W611</f>
        <v>0</v>
      </c>
      <c r="W569">
        <f>'5a - Savings Tracker'!X611</f>
        <v>0</v>
      </c>
      <c r="X569">
        <f>'5a - Savings Tracker'!Y611</f>
        <v>0</v>
      </c>
      <c r="Y569">
        <f>'5a - Savings Tracker'!Z611</f>
        <v>0</v>
      </c>
      <c r="Z569">
        <f>'5a - Savings Tracker'!AA611</f>
        <v>0</v>
      </c>
      <c r="AA569">
        <f>'5a - Savings Tracker'!AB611</f>
        <v>0</v>
      </c>
      <c r="AB569">
        <f>'5a - Savings Tracker'!AC611</f>
        <v>0</v>
      </c>
      <c r="AC569">
        <f>'5a - Savings Tracker'!AD611</f>
        <v>0</v>
      </c>
      <c r="AD569" t="str">
        <f>'5a - Savings Tracker'!AE611</f>
        <v/>
      </c>
      <c r="AE569" t="str">
        <f>'5a - Savings Tracker'!AF611</f>
        <v/>
      </c>
      <c r="AF569" t="str">
        <f>'5a - Savings Tracker'!AG611</f>
        <v/>
      </c>
      <c r="AG569" t="str">
        <f>'5a - Savings Tracker'!AH611</f>
        <v/>
      </c>
      <c r="AH569" t="str">
        <f>'5a - Savings Tracker'!AI611</f>
        <v/>
      </c>
      <c r="AI569" t="str">
        <f>'5a - Savings Tracker'!AJ611</f>
        <v/>
      </c>
      <c r="AJ569" t="str">
        <f>'5a - Savings Tracker'!AK611</f>
        <v/>
      </c>
      <c r="AK569" t="str">
        <f>'5a - Savings Tracker'!AL611</f>
        <v/>
      </c>
    </row>
    <row r="570" spans="1:37">
      <c r="A570">
        <f>'5a - Savings Tracker'!A612</f>
        <v>569</v>
      </c>
      <c r="B570" t="str">
        <f>'5a - Savings Tracker'!B612</f>
        <v>Swansea Bay UHB</v>
      </c>
      <c r="C570">
        <f>'5a - Savings Tracker'!C612</f>
        <v>0</v>
      </c>
      <c r="D570">
        <f>'5a - Savings Tracker'!D612</f>
        <v>0</v>
      </c>
      <c r="E570">
        <f>'5a - Savings Tracker'!E612</f>
        <v>0</v>
      </c>
      <c r="F570">
        <f>'5a - Savings Tracker'!F612</f>
        <v>0</v>
      </c>
      <c r="G570">
        <f>'5a - Savings Tracker'!G612</f>
        <v>0</v>
      </c>
      <c r="H570">
        <f>'5a - Savings Tracker'!H612</f>
        <v>0</v>
      </c>
      <c r="I570">
        <f>'5a - Savings Tracker'!J612</f>
        <v>0</v>
      </c>
      <c r="J570">
        <f>'5a - Savings Tracker'!K612</f>
        <v>0</v>
      </c>
      <c r="K570">
        <f>'5a - Savings Tracker'!L612</f>
        <v>0</v>
      </c>
      <c r="L570">
        <f>'5a - Savings Tracker'!M612</f>
        <v>0</v>
      </c>
      <c r="M570">
        <f>'5a - Savings Tracker'!N612</f>
        <v>0</v>
      </c>
      <c r="N570">
        <f>'5a - Savings Tracker'!O612</f>
        <v>0</v>
      </c>
      <c r="O570">
        <f>'5a - Savings Tracker'!P612</f>
        <v>0</v>
      </c>
      <c r="P570">
        <f>'5a - Savings Tracker'!Q612</f>
        <v>0</v>
      </c>
      <c r="Q570">
        <f>'5a - Savings Tracker'!R612</f>
        <v>0</v>
      </c>
      <c r="R570">
        <f>'5a - Savings Tracker'!S612</f>
        <v>0</v>
      </c>
      <c r="S570">
        <f>'5a - Savings Tracker'!T612</f>
        <v>0</v>
      </c>
      <c r="T570">
        <f>'5a - Savings Tracker'!U612</f>
        <v>0</v>
      </c>
      <c r="U570">
        <f>'5a - Savings Tracker'!V612</f>
        <v>0</v>
      </c>
      <c r="V570">
        <f>'5a - Savings Tracker'!W612</f>
        <v>0</v>
      </c>
      <c r="W570">
        <f>'5a - Savings Tracker'!X612</f>
        <v>0</v>
      </c>
      <c r="X570">
        <f>'5a - Savings Tracker'!Y612</f>
        <v>0</v>
      </c>
      <c r="Y570">
        <f>'5a - Savings Tracker'!Z612</f>
        <v>0</v>
      </c>
      <c r="Z570">
        <f>'5a - Savings Tracker'!AA612</f>
        <v>0</v>
      </c>
      <c r="AA570">
        <f>'5a - Savings Tracker'!AB612</f>
        <v>0</v>
      </c>
      <c r="AB570">
        <f>'5a - Savings Tracker'!AC612</f>
        <v>0</v>
      </c>
      <c r="AC570">
        <f>'5a - Savings Tracker'!AD612</f>
        <v>0</v>
      </c>
      <c r="AD570" t="str">
        <f>'5a - Savings Tracker'!AE612</f>
        <v/>
      </c>
      <c r="AE570" t="str">
        <f>'5a - Savings Tracker'!AF612</f>
        <v/>
      </c>
      <c r="AF570" t="str">
        <f>'5a - Savings Tracker'!AG612</f>
        <v/>
      </c>
      <c r="AG570" t="str">
        <f>'5a - Savings Tracker'!AH612</f>
        <v/>
      </c>
      <c r="AH570" t="str">
        <f>'5a - Savings Tracker'!AI612</f>
        <v/>
      </c>
      <c r="AI570" t="str">
        <f>'5a - Savings Tracker'!AJ612</f>
        <v/>
      </c>
      <c r="AJ570" t="str">
        <f>'5a - Savings Tracker'!AK612</f>
        <v/>
      </c>
      <c r="AK570" t="str">
        <f>'5a - Savings Tracker'!AL612</f>
        <v/>
      </c>
    </row>
    <row r="571" spans="1:37">
      <c r="A571">
        <f>'5a - Savings Tracker'!A613</f>
        <v>570</v>
      </c>
      <c r="B571" t="str">
        <f>'5a - Savings Tracker'!B613</f>
        <v>Swansea Bay UHB</v>
      </c>
      <c r="C571">
        <f>'5a - Savings Tracker'!C613</f>
        <v>0</v>
      </c>
      <c r="D571">
        <f>'5a - Savings Tracker'!D613</f>
        <v>0</v>
      </c>
      <c r="E571">
        <f>'5a - Savings Tracker'!E613</f>
        <v>0</v>
      </c>
      <c r="F571">
        <f>'5a - Savings Tracker'!F613</f>
        <v>0</v>
      </c>
      <c r="G571">
        <f>'5a - Savings Tracker'!G613</f>
        <v>0</v>
      </c>
      <c r="H571">
        <f>'5a - Savings Tracker'!H613</f>
        <v>0</v>
      </c>
      <c r="I571">
        <f>'5a - Savings Tracker'!J613</f>
        <v>0</v>
      </c>
      <c r="J571">
        <f>'5a - Savings Tracker'!K613</f>
        <v>0</v>
      </c>
      <c r="K571">
        <f>'5a - Savings Tracker'!L613</f>
        <v>0</v>
      </c>
      <c r="L571">
        <f>'5a - Savings Tracker'!M613</f>
        <v>0</v>
      </c>
      <c r="M571">
        <f>'5a - Savings Tracker'!N613</f>
        <v>0</v>
      </c>
      <c r="N571">
        <f>'5a - Savings Tracker'!O613</f>
        <v>0</v>
      </c>
      <c r="O571">
        <f>'5a - Savings Tracker'!P613</f>
        <v>0</v>
      </c>
      <c r="P571">
        <f>'5a - Savings Tracker'!Q613</f>
        <v>0</v>
      </c>
      <c r="Q571">
        <f>'5a - Savings Tracker'!R613</f>
        <v>0</v>
      </c>
      <c r="R571">
        <f>'5a - Savings Tracker'!S613</f>
        <v>0</v>
      </c>
      <c r="S571">
        <f>'5a - Savings Tracker'!T613</f>
        <v>0</v>
      </c>
      <c r="T571">
        <f>'5a - Savings Tracker'!U613</f>
        <v>0</v>
      </c>
      <c r="U571">
        <f>'5a - Savings Tracker'!V613</f>
        <v>0</v>
      </c>
      <c r="V571">
        <f>'5a - Savings Tracker'!W613</f>
        <v>0</v>
      </c>
      <c r="W571">
        <f>'5a - Savings Tracker'!X613</f>
        <v>0</v>
      </c>
      <c r="X571">
        <f>'5a - Savings Tracker'!Y613</f>
        <v>0</v>
      </c>
      <c r="Y571">
        <f>'5a - Savings Tracker'!Z613</f>
        <v>0</v>
      </c>
      <c r="Z571">
        <f>'5a - Savings Tracker'!AA613</f>
        <v>0</v>
      </c>
      <c r="AA571">
        <f>'5a - Savings Tracker'!AB613</f>
        <v>0</v>
      </c>
      <c r="AB571">
        <f>'5a - Savings Tracker'!AC613</f>
        <v>0</v>
      </c>
      <c r="AC571">
        <f>'5a - Savings Tracker'!AD613</f>
        <v>0</v>
      </c>
      <c r="AD571" t="str">
        <f>'5a - Savings Tracker'!AE613</f>
        <v/>
      </c>
      <c r="AE571" t="str">
        <f>'5a - Savings Tracker'!AF613</f>
        <v/>
      </c>
      <c r="AF571" t="str">
        <f>'5a - Savings Tracker'!AG613</f>
        <v/>
      </c>
      <c r="AG571" t="str">
        <f>'5a - Savings Tracker'!AH613</f>
        <v/>
      </c>
      <c r="AH571" t="str">
        <f>'5a - Savings Tracker'!AI613</f>
        <v/>
      </c>
      <c r="AI571" t="str">
        <f>'5a - Savings Tracker'!AJ613</f>
        <v/>
      </c>
      <c r="AJ571" t="str">
        <f>'5a - Savings Tracker'!AK613</f>
        <v/>
      </c>
      <c r="AK571" t="str">
        <f>'5a - Savings Tracker'!AL613</f>
        <v/>
      </c>
    </row>
    <row r="572" spans="1:37">
      <c r="A572">
        <f>'5a - Savings Tracker'!A614</f>
        <v>571</v>
      </c>
      <c r="B572" t="str">
        <f>'5a - Savings Tracker'!B614</f>
        <v>Swansea Bay UHB</v>
      </c>
      <c r="C572">
        <f>'5a - Savings Tracker'!C614</f>
        <v>0</v>
      </c>
      <c r="D572">
        <f>'5a - Savings Tracker'!D614</f>
        <v>0</v>
      </c>
      <c r="E572">
        <f>'5a - Savings Tracker'!E614</f>
        <v>0</v>
      </c>
      <c r="F572">
        <f>'5a - Savings Tracker'!F614</f>
        <v>0</v>
      </c>
      <c r="G572">
        <f>'5a - Savings Tracker'!G614</f>
        <v>0</v>
      </c>
      <c r="H572">
        <f>'5a - Savings Tracker'!H614</f>
        <v>0</v>
      </c>
      <c r="I572">
        <f>'5a - Savings Tracker'!J614</f>
        <v>0</v>
      </c>
      <c r="J572">
        <f>'5a - Savings Tracker'!K614</f>
        <v>0</v>
      </c>
      <c r="K572">
        <f>'5a - Savings Tracker'!L614</f>
        <v>0</v>
      </c>
      <c r="L572">
        <f>'5a - Savings Tracker'!M614</f>
        <v>0</v>
      </c>
      <c r="M572">
        <f>'5a - Savings Tracker'!N614</f>
        <v>0</v>
      </c>
      <c r="N572">
        <f>'5a - Savings Tracker'!O614</f>
        <v>0</v>
      </c>
      <c r="O572">
        <f>'5a - Savings Tracker'!P614</f>
        <v>0</v>
      </c>
      <c r="P572">
        <f>'5a - Savings Tracker'!Q614</f>
        <v>0</v>
      </c>
      <c r="Q572">
        <f>'5a - Savings Tracker'!R614</f>
        <v>0</v>
      </c>
      <c r="R572">
        <f>'5a - Savings Tracker'!S614</f>
        <v>0</v>
      </c>
      <c r="S572">
        <f>'5a - Savings Tracker'!T614</f>
        <v>0</v>
      </c>
      <c r="T572">
        <f>'5a - Savings Tracker'!U614</f>
        <v>0</v>
      </c>
      <c r="U572">
        <f>'5a - Savings Tracker'!V614</f>
        <v>0</v>
      </c>
      <c r="V572">
        <f>'5a - Savings Tracker'!W614</f>
        <v>0</v>
      </c>
      <c r="W572">
        <f>'5a - Savings Tracker'!X614</f>
        <v>0</v>
      </c>
      <c r="X572">
        <f>'5a - Savings Tracker'!Y614</f>
        <v>0</v>
      </c>
      <c r="Y572">
        <f>'5a - Savings Tracker'!Z614</f>
        <v>0</v>
      </c>
      <c r="Z572">
        <f>'5a - Savings Tracker'!AA614</f>
        <v>0</v>
      </c>
      <c r="AA572">
        <f>'5a - Savings Tracker'!AB614</f>
        <v>0</v>
      </c>
      <c r="AB572">
        <f>'5a - Savings Tracker'!AC614</f>
        <v>0</v>
      </c>
      <c r="AC572">
        <f>'5a - Savings Tracker'!AD614</f>
        <v>0</v>
      </c>
      <c r="AD572" t="str">
        <f>'5a - Savings Tracker'!AE614</f>
        <v/>
      </c>
      <c r="AE572" t="str">
        <f>'5a - Savings Tracker'!AF614</f>
        <v/>
      </c>
      <c r="AF572" t="str">
        <f>'5a - Savings Tracker'!AG614</f>
        <v/>
      </c>
      <c r="AG572" t="str">
        <f>'5a - Savings Tracker'!AH614</f>
        <v/>
      </c>
      <c r="AH572" t="str">
        <f>'5a - Savings Tracker'!AI614</f>
        <v/>
      </c>
      <c r="AI572" t="str">
        <f>'5a - Savings Tracker'!AJ614</f>
        <v/>
      </c>
      <c r="AJ572" t="str">
        <f>'5a - Savings Tracker'!AK614</f>
        <v/>
      </c>
      <c r="AK572" t="str">
        <f>'5a - Savings Tracker'!AL614</f>
        <v/>
      </c>
    </row>
    <row r="573" spans="1:37">
      <c r="A573">
        <f>'5a - Savings Tracker'!A615</f>
        <v>572</v>
      </c>
      <c r="B573" t="str">
        <f>'5a - Savings Tracker'!B615</f>
        <v>Swansea Bay UHB</v>
      </c>
      <c r="C573">
        <f>'5a - Savings Tracker'!C615</f>
        <v>0</v>
      </c>
      <c r="D573">
        <f>'5a - Savings Tracker'!D615</f>
        <v>0</v>
      </c>
      <c r="E573">
        <f>'5a - Savings Tracker'!E615</f>
        <v>0</v>
      </c>
      <c r="F573">
        <f>'5a - Savings Tracker'!F615</f>
        <v>0</v>
      </c>
      <c r="G573">
        <f>'5a - Savings Tracker'!G615</f>
        <v>0</v>
      </c>
      <c r="H573">
        <f>'5a - Savings Tracker'!H615</f>
        <v>0</v>
      </c>
      <c r="I573">
        <f>'5a - Savings Tracker'!J615</f>
        <v>0</v>
      </c>
      <c r="J573">
        <f>'5a - Savings Tracker'!K615</f>
        <v>0</v>
      </c>
      <c r="K573">
        <f>'5a - Savings Tracker'!L615</f>
        <v>0</v>
      </c>
      <c r="L573">
        <f>'5a - Savings Tracker'!M615</f>
        <v>0</v>
      </c>
      <c r="M573">
        <f>'5a - Savings Tracker'!N615</f>
        <v>0</v>
      </c>
      <c r="N573">
        <f>'5a - Savings Tracker'!O615</f>
        <v>0</v>
      </c>
      <c r="O573">
        <f>'5a - Savings Tracker'!P615</f>
        <v>0</v>
      </c>
      <c r="P573">
        <f>'5a - Savings Tracker'!Q615</f>
        <v>0</v>
      </c>
      <c r="Q573">
        <f>'5a - Savings Tracker'!R615</f>
        <v>0</v>
      </c>
      <c r="R573">
        <f>'5a - Savings Tracker'!S615</f>
        <v>0</v>
      </c>
      <c r="S573">
        <f>'5a - Savings Tracker'!T615</f>
        <v>0</v>
      </c>
      <c r="T573">
        <f>'5a - Savings Tracker'!U615</f>
        <v>0</v>
      </c>
      <c r="U573">
        <f>'5a - Savings Tracker'!V615</f>
        <v>0</v>
      </c>
      <c r="V573">
        <f>'5a - Savings Tracker'!W615</f>
        <v>0</v>
      </c>
      <c r="W573">
        <f>'5a - Savings Tracker'!X615</f>
        <v>0</v>
      </c>
      <c r="X573">
        <f>'5a - Savings Tracker'!Y615</f>
        <v>0</v>
      </c>
      <c r="Y573">
        <f>'5a - Savings Tracker'!Z615</f>
        <v>0</v>
      </c>
      <c r="Z573">
        <f>'5a - Savings Tracker'!AA615</f>
        <v>0</v>
      </c>
      <c r="AA573">
        <f>'5a - Savings Tracker'!AB615</f>
        <v>0</v>
      </c>
      <c r="AB573">
        <f>'5a - Savings Tracker'!AC615</f>
        <v>0</v>
      </c>
      <c r="AC573">
        <f>'5a - Savings Tracker'!AD615</f>
        <v>0</v>
      </c>
      <c r="AD573" t="str">
        <f>'5a - Savings Tracker'!AE615</f>
        <v/>
      </c>
      <c r="AE573" t="str">
        <f>'5a - Savings Tracker'!AF615</f>
        <v/>
      </c>
      <c r="AF573" t="str">
        <f>'5a - Savings Tracker'!AG615</f>
        <v/>
      </c>
      <c r="AG573" t="str">
        <f>'5a - Savings Tracker'!AH615</f>
        <v/>
      </c>
      <c r="AH573" t="str">
        <f>'5a - Savings Tracker'!AI615</f>
        <v/>
      </c>
      <c r="AI573" t="str">
        <f>'5a - Savings Tracker'!AJ615</f>
        <v/>
      </c>
      <c r="AJ573" t="str">
        <f>'5a - Savings Tracker'!AK615</f>
        <v/>
      </c>
      <c r="AK573" t="str">
        <f>'5a - Savings Tracker'!AL615</f>
        <v/>
      </c>
    </row>
    <row r="574" spans="1:37">
      <c r="A574">
        <f>'5a - Savings Tracker'!A616</f>
        <v>573</v>
      </c>
      <c r="B574" t="str">
        <f>'5a - Savings Tracker'!B616</f>
        <v>Swansea Bay UHB</v>
      </c>
      <c r="C574">
        <f>'5a - Savings Tracker'!C616</f>
        <v>0</v>
      </c>
      <c r="D574">
        <f>'5a - Savings Tracker'!D616</f>
        <v>0</v>
      </c>
      <c r="E574">
        <f>'5a - Savings Tracker'!E616</f>
        <v>0</v>
      </c>
      <c r="F574">
        <f>'5a - Savings Tracker'!F616</f>
        <v>0</v>
      </c>
      <c r="G574">
        <f>'5a - Savings Tracker'!G616</f>
        <v>0</v>
      </c>
      <c r="H574">
        <f>'5a - Savings Tracker'!H616</f>
        <v>0</v>
      </c>
      <c r="I574">
        <f>'5a - Savings Tracker'!J616</f>
        <v>0</v>
      </c>
      <c r="J574">
        <f>'5a - Savings Tracker'!K616</f>
        <v>0</v>
      </c>
      <c r="K574">
        <f>'5a - Savings Tracker'!L616</f>
        <v>0</v>
      </c>
      <c r="L574">
        <f>'5a - Savings Tracker'!M616</f>
        <v>0</v>
      </c>
      <c r="M574">
        <f>'5a - Savings Tracker'!N616</f>
        <v>0</v>
      </c>
      <c r="N574">
        <f>'5a - Savings Tracker'!O616</f>
        <v>0</v>
      </c>
      <c r="O574">
        <f>'5a - Savings Tracker'!P616</f>
        <v>0</v>
      </c>
      <c r="P574">
        <f>'5a - Savings Tracker'!Q616</f>
        <v>0</v>
      </c>
      <c r="Q574">
        <f>'5a - Savings Tracker'!R616</f>
        <v>0</v>
      </c>
      <c r="R574">
        <f>'5a - Savings Tracker'!S616</f>
        <v>0</v>
      </c>
      <c r="S574">
        <f>'5a - Savings Tracker'!T616</f>
        <v>0</v>
      </c>
      <c r="T574">
        <f>'5a - Savings Tracker'!U616</f>
        <v>0</v>
      </c>
      <c r="U574">
        <f>'5a - Savings Tracker'!V616</f>
        <v>0</v>
      </c>
      <c r="V574">
        <f>'5a - Savings Tracker'!W616</f>
        <v>0</v>
      </c>
      <c r="W574">
        <f>'5a - Savings Tracker'!X616</f>
        <v>0</v>
      </c>
      <c r="X574">
        <f>'5a - Savings Tracker'!Y616</f>
        <v>0</v>
      </c>
      <c r="Y574">
        <f>'5a - Savings Tracker'!Z616</f>
        <v>0</v>
      </c>
      <c r="Z574">
        <f>'5a - Savings Tracker'!AA616</f>
        <v>0</v>
      </c>
      <c r="AA574">
        <f>'5a - Savings Tracker'!AB616</f>
        <v>0</v>
      </c>
      <c r="AB574">
        <f>'5a - Savings Tracker'!AC616</f>
        <v>0</v>
      </c>
      <c r="AC574">
        <f>'5a - Savings Tracker'!AD616</f>
        <v>0</v>
      </c>
      <c r="AD574" t="str">
        <f>'5a - Savings Tracker'!AE616</f>
        <v/>
      </c>
      <c r="AE574" t="str">
        <f>'5a - Savings Tracker'!AF616</f>
        <v/>
      </c>
      <c r="AF574" t="str">
        <f>'5a - Savings Tracker'!AG616</f>
        <v/>
      </c>
      <c r="AG574" t="str">
        <f>'5a - Savings Tracker'!AH616</f>
        <v/>
      </c>
      <c r="AH574" t="str">
        <f>'5a - Savings Tracker'!AI616</f>
        <v/>
      </c>
      <c r="AI574" t="str">
        <f>'5a - Savings Tracker'!AJ616</f>
        <v/>
      </c>
      <c r="AJ574" t="str">
        <f>'5a - Savings Tracker'!AK616</f>
        <v/>
      </c>
      <c r="AK574" t="str">
        <f>'5a - Savings Tracker'!AL616</f>
        <v/>
      </c>
    </row>
    <row r="575" spans="1:37">
      <c r="A575">
        <f>'5a - Savings Tracker'!A617</f>
        <v>574</v>
      </c>
      <c r="B575" t="str">
        <f>'5a - Savings Tracker'!B617</f>
        <v>Swansea Bay UHB</v>
      </c>
      <c r="C575">
        <f>'5a - Savings Tracker'!C617</f>
        <v>0</v>
      </c>
      <c r="D575">
        <f>'5a - Savings Tracker'!D617</f>
        <v>0</v>
      </c>
      <c r="E575">
        <f>'5a - Savings Tracker'!E617</f>
        <v>0</v>
      </c>
      <c r="F575">
        <f>'5a - Savings Tracker'!F617</f>
        <v>0</v>
      </c>
      <c r="G575">
        <f>'5a - Savings Tracker'!G617</f>
        <v>0</v>
      </c>
      <c r="H575">
        <f>'5a - Savings Tracker'!H617</f>
        <v>0</v>
      </c>
      <c r="I575">
        <f>'5a - Savings Tracker'!J617</f>
        <v>0</v>
      </c>
      <c r="J575">
        <f>'5a - Savings Tracker'!K617</f>
        <v>0</v>
      </c>
      <c r="K575">
        <f>'5a - Savings Tracker'!L617</f>
        <v>0</v>
      </c>
      <c r="L575">
        <f>'5a - Savings Tracker'!M617</f>
        <v>0</v>
      </c>
      <c r="M575">
        <f>'5a - Savings Tracker'!N617</f>
        <v>0</v>
      </c>
      <c r="N575">
        <f>'5a - Savings Tracker'!O617</f>
        <v>0</v>
      </c>
      <c r="O575">
        <f>'5a - Savings Tracker'!P617</f>
        <v>0</v>
      </c>
      <c r="P575">
        <f>'5a - Savings Tracker'!Q617</f>
        <v>0</v>
      </c>
      <c r="Q575">
        <f>'5a - Savings Tracker'!R617</f>
        <v>0</v>
      </c>
      <c r="R575">
        <f>'5a - Savings Tracker'!S617</f>
        <v>0</v>
      </c>
      <c r="S575">
        <f>'5a - Savings Tracker'!T617</f>
        <v>0</v>
      </c>
      <c r="T575">
        <f>'5a - Savings Tracker'!U617</f>
        <v>0</v>
      </c>
      <c r="U575">
        <f>'5a - Savings Tracker'!V617</f>
        <v>0</v>
      </c>
      <c r="V575">
        <f>'5a - Savings Tracker'!W617</f>
        <v>0</v>
      </c>
      <c r="W575">
        <f>'5a - Savings Tracker'!X617</f>
        <v>0</v>
      </c>
      <c r="X575">
        <f>'5a - Savings Tracker'!Y617</f>
        <v>0</v>
      </c>
      <c r="Y575">
        <f>'5a - Savings Tracker'!Z617</f>
        <v>0</v>
      </c>
      <c r="Z575">
        <f>'5a - Savings Tracker'!AA617</f>
        <v>0</v>
      </c>
      <c r="AA575">
        <f>'5a - Savings Tracker'!AB617</f>
        <v>0</v>
      </c>
      <c r="AB575">
        <f>'5a - Savings Tracker'!AC617</f>
        <v>0</v>
      </c>
      <c r="AC575">
        <f>'5a - Savings Tracker'!AD617</f>
        <v>0</v>
      </c>
      <c r="AD575" t="str">
        <f>'5a - Savings Tracker'!AE617</f>
        <v/>
      </c>
      <c r="AE575" t="str">
        <f>'5a - Savings Tracker'!AF617</f>
        <v/>
      </c>
      <c r="AF575" t="str">
        <f>'5a - Savings Tracker'!AG617</f>
        <v/>
      </c>
      <c r="AG575" t="str">
        <f>'5a - Savings Tracker'!AH617</f>
        <v/>
      </c>
      <c r="AH575" t="str">
        <f>'5a - Savings Tracker'!AI617</f>
        <v/>
      </c>
      <c r="AI575" t="str">
        <f>'5a - Savings Tracker'!AJ617</f>
        <v/>
      </c>
      <c r="AJ575" t="str">
        <f>'5a - Savings Tracker'!AK617</f>
        <v/>
      </c>
      <c r="AK575" t="str">
        <f>'5a - Savings Tracker'!AL617</f>
        <v/>
      </c>
    </row>
    <row r="576" spans="1:37">
      <c r="A576">
        <f>'5a - Savings Tracker'!A618</f>
        <v>575</v>
      </c>
      <c r="B576" t="str">
        <f>'5a - Savings Tracker'!B618</f>
        <v>Swansea Bay UHB</v>
      </c>
      <c r="C576">
        <f>'5a - Savings Tracker'!C618</f>
        <v>0</v>
      </c>
      <c r="D576">
        <f>'5a - Savings Tracker'!D618</f>
        <v>0</v>
      </c>
      <c r="E576">
        <f>'5a - Savings Tracker'!E618</f>
        <v>0</v>
      </c>
      <c r="F576">
        <f>'5a - Savings Tracker'!F618</f>
        <v>0</v>
      </c>
      <c r="G576">
        <f>'5a - Savings Tracker'!G618</f>
        <v>0</v>
      </c>
      <c r="H576">
        <f>'5a - Savings Tracker'!H618</f>
        <v>0</v>
      </c>
      <c r="I576">
        <f>'5a - Savings Tracker'!J618</f>
        <v>0</v>
      </c>
      <c r="J576">
        <f>'5a - Savings Tracker'!K618</f>
        <v>0</v>
      </c>
      <c r="K576">
        <f>'5a - Savings Tracker'!L618</f>
        <v>0</v>
      </c>
      <c r="L576">
        <f>'5a - Savings Tracker'!M618</f>
        <v>0</v>
      </c>
      <c r="M576">
        <f>'5a - Savings Tracker'!N618</f>
        <v>0</v>
      </c>
      <c r="N576">
        <f>'5a - Savings Tracker'!O618</f>
        <v>0</v>
      </c>
      <c r="O576">
        <f>'5a - Savings Tracker'!P618</f>
        <v>0</v>
      </c>
      <c r="P576">
        <f>'5a - Savings Tracker'!Q618</f>
        <v>0</v>
      </c>
      <c r="Q576">
        <f>'5a - Savings Tracker'!R618</f>
        <v>0</v>
      </c>
      <c r="R576">
        <f>'5a - Savings Tracker'!S618</f>
        <v>0</v>
      </c>
      <c r="S576">
        <f>'5a - Savings Tracker'!T618</f>
        <v>0</v>
      </c>
      <c r="T576">
        <f>'5a - Savings Tracker'!U618</f>
        <v>0</v>
      </c>
      <c r="U576">
        <f>'5a - Savings Tracker'!V618</f>
        <v>0</v>
      </c>
      <c r="V576">
        <f>'5a - Savings Tracker'!W618</f>
        <v>0</v>
      </c>
      <c r="W576">
        <f>'5a - Savings Tracker'!X618</f>
        <v>0</v>
      </c>
      <c r="X576">
        <f>'5a - Savings Tracker'!Y618</f>
        <v>0</v>
      </c>
      <c r="Y576">
        <f>'5a - Savings Tracker'!Z618</f>
        <v>0</v>
      </c>
      <c r="Z576">
        <f>'5a - Savings Tracker'!AA618</f>
        <v>0</v>
      </c>
      <c r="AA576">
        <f>'5a - Savings Tracker'!AB618</f>
        <v>0</v>
      </c>
      <c r="AB576">
        <f>'5a - Savings Tracker'!AC618</f>
        <v>0</v>
      </c>
      <c r="AC576">
        <f>'5a - Savings Tracker'!AD618</f>
        <v>0</v>
      </c>
      <c r="AD576" t="str">
        <f>'5a - Savings Tracker'!AE618</f>
        <v/>
      </c>
      <c r="AE576" t="str">
        <f>'5a - Savings Tracker'!AF618</f>
        <v/>
      </c>
      <c r="AF576" t="str">
        <f>'5a - Savings Tracker'!AG618</f>
        <v/>
      </c>
      <c r="AG576" t="str">
        <f>'5a - Savings Tracker'!AH618</f>
        <v/>
      </c>
      <c r="AH576" t="str">
        <f>'5a - Savings Tracker'!AI618</f>
        <v/>
      </c>
      <c r="AI576" t="str">
        <f>'5a - Savings Tracker'!AJ618</f>
        <v/>
      </c>
      <c r="AJ576" t="str">
        <f>'5a - Savings Tracker'!AK618</f>
        <v/>
      </c>
      <c r="AK576" t="str">
        <f>'5a - Savings Tracker'!AL618</f>
        <v/>
      </c>
    </row>
    <row r="577" spans="1:37">
      <c r="A577">
        <f>'5a - Savings Tracker'!A619</f>
        <v>576</v>
      </c>
      <c r="B577" t="str">
        <f>'5a - Savings Tracker'!B619</f>
        <v>Swansea Bay UHB</v>
      </c>
      <c r="C577">
        <f>'5a - Savings Tracker'!C619</f>
        <v>0</v>
      </c>
      <c r="D577">
        <f>'5a - Savings Tracker'!D619</f>
        <v>0</v>
      </c>
      <c r="E577">
        <f>'5a - Savings Tracker'!E619</f>
        <v>0</v>
      </c>
      <c r="F577">
        <f>'5a - Savings Tracker'!F619</f>
        <v>0</v>
      </c>
      <c r="G577">
        <f>'5a - Savings Tracker'!G619</f>
        <v>0</v>
      </c>
      <c r="H577">
        <f>'5a - Savings Tracker'!H619</f>
        <v>0</v>
      </c>
      <c r="I577">
        <f>'5a - Savings Tracker'!J619</f>
        <v>0</v>
      </c>
      <c r="J577">
        <f>'5a - Savings Tracker'!K619</f>
        <v>0</v>
      </c>
      <c r="K577">
        <f>'5a - Savings Tracker'!L619</f>
        <v>0</v>
      </c>
      <c r="L577">
        <f>'5a - Savings Tracker'!M619</f>
        <v>0</v>
      </c>
      <c r="M577">
        <f>'5a - Savings Tracker'!N619</f>
        <v>0</v>
      </c>
      <c r="N577">
        <f>'5a - Savings Tracker'!O619</f>
        <v>0</v>
      </c>
      <c r="O577">
        <f>'5a - Savings Tracker'!P619</f>
        <v>0</v>
      </c>
      <c r="P577">
        <f>'5a - Savings Tracker'!Q619</f>
        <v>0</v>
      </c>
      <c r="Q577">
        <f>'5a - Savings Tracker'!R619</f>
        <v>0</v>
      </c>
      <c r="R577">
        <f>'5a - Savings Tracker'!S619</f>
        <v>0</v>
      </c>
      <c r="S577">
        <f>'5a - Savings Tracker'!T619</f>
        <v>0</v>
      </c>
      <c r="T577">
        <f>'5a - Savings Tracker'!U619</f>
        <v>0</v>
      </c>
      <c r="U577">
        <f>'5a - Savings Tracker'!V619</f>
        <v>0</v>
      </c>
      <c r="V577">
        <f>'5a - Savings Tracker'!W619</f>
        <v>0</v>
      </c>
      <c r="W577">
        <f>'5a - Savings Tracker'!X619</f>
        <v>0</v>
      </c>
      <c r="X577">
        <f>'5a - Savings Tracker'!Y619</f>
        <v>0</v>
      </c>
      <c r="Y577">
        <f>'5a - Savings Tracker'!Z619</f>
        <v>0</v>
      </c>
      <c r="Z577">
        <f>'5a - Savings Tracker'!AA619</f>
        <v>0</v>
      </c>
      <c r="AA577">
        <f>'5a - Savings Tracker'!AB619</f>
        <v>0</v>
      </c>
      <c r="AB577">
        <f>'5a - Savings Tracker'!AC619</f>
        <v>0</v>
      </c>
      <c r="AC577">
        <f>'5a - Savings Tracker'!AD619</f>
        <v>0</v>
      </c>
      <c r="AD577" t="str">
        <f>'5a - Savings Tracker'!AE619</f>
        <v/>
      </c>
      <c r="AE577" t="str">
        <f>'5a - Savings Tracker'!AF619</f>
        <v/>
      </c>
      <c r="AF577" t="str">
        <f>'5a - Savings Tracker'!AG619</f>
        <v/>
      </c>
      <c r="AG577" t="str">
        <f>'5a - Savings Tracker'!AH619</f>
        <v/>
      </c>
      <c r="AH577" t="str">
        <f>'5a - Savings Tracker'!AI619</f>
        <v/>
      </c>
      <c r="AI577" t="str">
        <f>'5a - Savings Tracker'!AJ619</f>
        <v/>
      </c>
      <c r="AJ577" t="str">
        <f>'5a - Savings Tracker'!AK619</f>
        <v/>
      </c>
      <c r="AK577" t="str">
        <f>'5a - Savings Tracker'!AL619</f>
        <v/>
      </c>
    </row>
    <row r="578" spans="1:37">
      <c r="A578">
        <f>'5a - Savings Tracker'!A620</f>
        <v>577</v>
      </c>
      <c r="B578" t="str">
        <f>'5a - Savings Tracker'!B620</f>
        <v>Swansea Bay UHB</v>
      </c>
      <c r="C578">
        <f>'5a - Savings Tracker'!C620</f>
        <v>0</v>
      </c>
      <c r="D578">
        <f>'5a - Savings Tracker'!D620</f>
        <v>0</v>
      </c>
      <c r="E578">
        <f>'5a - Savings Tracker'!E620</f>
        <v>0</v>
      </c>
      <c r="F578">
        <f>'5a - Savings Tracker'!F620</f>
        <v>0</v>
      </c>
      <c r="G578">
        <f>'5a - Savings Tracker'!G620</f>
        <v>0</v>
      </c>
      <c r="H578">
        <f>'5a - Savings Tracker'!H620</f>
        <v>0</v>
      </c>
      <c r="I578">
        <f>'5a - Savings Tracker'!J620</f>
        <v>0</v>
      </c>
      <c r="J578">
        <f>'5a - Savings Tracker'!K620</f>
        <v>0</v>
      </c>
      <c r="K578">
        <f>'5a - Savings Tracker'!L620</f>
        <v>0</v>
      </c>
      <c r="L578">
        <f>'5a - Savings Tracker'!M620</f>
        <v>0</v>
      </c>
      <c r="M578">
        <f>'5a - Savings Tracker'!N620</f>
        <v>0</v>
      </c>
      <c r="N578">
        <f>'5a - Savings Tracker'!O620</f>
        <v>0</v>
      </c>
      <c r="O578">
        <f>'5a - Savings Tracker'!P620</f>
        <v>0</v>
      </c>
      <c r="P578">
        <f>'5a - Savings Tracker'!Q620</f>
        <v>0</v>
      </c>
      <c r="Q578">
        <f>'5a - Savings Tracker'!R620</f>
        <v>0</v>
      </c>
      <c r="R578">
        <f>'5a - Savings Tracker'!S620</f>
        <v>0</v>
      </c>
      <c r="S578">
        <f>'5a - Savings Tracker'!T620</f>
        <v>0</v>
      </c>
      <c r="T578">
        <f>'5a - Savings Tracker'!U620</f>
        <v>0</v>
      </c>
      <c r="U578">
        <f>'5a - Savings Tracker'!V620</f>
        <v>0</v>
      </c>
      <c r="V578">
        <f>'5a - Savings Tracker'!W620</f>
        <v>0</v>
      </c>
      <c r="W578">
        <f>'5a - Savings Tracker'!X620</f>
        <v>0</v>
      </c>
      <c r="X578">
        <f>'5a - Savings Tracker'!Y620</f>
        <v>0</v>
      </c>
      <c r="Y578">
        <f>'5a - Savings Tracker'!Z620</f>
        <v>0</v>
      </c>
      <c r="Z578">
        <f>'5a - Savings Tracker'!AA620</f>
        <v>0</v>
      </c>
      <c r="AA578">
        <f>'5a - Savings Tracker'!AB620</f>
        <v>0</v>
      </c>
      <c r="AB578">
        <f>'5a - Savings Tracker'!AC620</f>
        <v>0</v>
      </c>
      <c r="AC578">
        <f>'5a - Savings Tracker'!AD620</f>
        <v>0</v>
      </c>
      <c r="AD578" t="str">
        <f>'5a - Savings Tracker'!AE620</f>
        <v/>
      </c>
      <c r="AE578" t="str">
        <f>'5a - Savings Tracker'!AF620</f>
        <v/>
      </c>
      <c r="AF578" t="str">
        <f>'5a - Savings Tracker'!AG620</f>
        <v/>
      </c>
      <c r="AG578" t="str">
        <f>'5a - Savings Tracker'!AH620</f>
        <v/>
      </c>
      <c r="AH578" t="str">
        <f>'5a - Savings Tracker'!AI620</f>
        <v/>
      </c>
      <c r="AI578" t="str">
        <f>'5a - Savings Tracker'!AJ620</f>
        <v/>
      </c>
      <c r="AJ578" t="str">
        <f>'5a - Savings Tracker'!AK620</f>
        <v/>
      </c>
      <c r="AK578" t="str">
        <f>'5a - Savings Tracker'!AL620</f>
        <v/>
      </c>
    </row>
    <row r="579" spans="1:37">
      <c r="A579">
        <f>'5a - Savings Tracker'!A621</f>
        <v>578</v>
      </c>
      <c r="B579" t="str">
        <f>'5a - Savings Tracker'!B621</f>
        <v>Swansea Bay UHB</v>
      </c>
      <c r="C579">
        <f>'5a - Savings Tracker'!C621</f>
        <v>0</v>
      </c>
      <c r="D579">
        <f>'5a - Savings Tracker'!D621</f>
        <v>0</v>
      </c>
      <c r="E579">
        <f>'5a - Savings Tracker'!E621</f>
        <v>0</v>
      </c>
      <c r="F579">
        <f>'5a - Savings Tracker'!F621</f>
        <v>0</v>
      </c>
      <c r="G579">
        <f>'5a - Savings Tracker'!G621</f>
        <v>0</v>
      </c>
      <c r="H579">
        <f>'5a - Savings Tracker'!H621</f>
        <v>0</v>
      </c>
      <c r="I579">
        <f>'5a - Savings Tracker'!J621</f>
        <v>0</v>
      </c>
      <c r="J579">
        <f>'5a - Savings Tracker'!K621</f>
        <v>0</v>
      </c>
      <c r="K579">
        <f>'5a - Savings Tracker'!L621</f>
        <v>0</v>
      </c>
      <c r="L579">
        <f>'5a - Savings Tracker'!M621</f>
        <v>0</v>
      </c>
      <c r="M579">
        <f>'5a - Savings Tracker'!N621</f>
        <v>0</v>
      </c>
      <c r="N579">
        <f>'5a - Savings Tracker'!O621</f>
        <v>0</v>
      </c>
      <c r="O579">
        <f>'5a - Savings Tracker'!P621</f>
        <v>0</v>
      </c>
      <c r="P579">
        <f>'5a - Savings Tracker'!Q621</f>
        <v>0</v>
      </c>
      <c r="Q579">
        <f>'5a - Savings Tracker'!R621</f>
        <v>0</v>
      </c>
      <c r="R579">
        <f>'5a - Savings Tracker'!S621</f>
        <v>0</v>
      </c>
      <c r="S579">
        <f>'5a - Savings Tracker'!T621</f>
        <v>0</v>
      </c>
      <c r="T579">
        <f>'5a - Savings Tracker'!U621</f>
        <v>0</v>
      </c>
      <c r="U579">
        <f>'5a - Savings Tracker'!V621</f>
        <v>0</v>
      </c>
      <c r="V579">
        <f>'5a - Savings Tracker'!W621</f>
        <v>0</v>
      </c>
      <c r="W579">
        <f>'5a - Savings Tracker'!X621</f>
        <v>0</v>
      </c>
      <c r="X579">
        <f>'5a - Savings Tracker'!Y621</f>
        <v>0</v>
      </c>
      <c r="Y579">
        <f>'5a - Savings Tracker'!Z621</f>
        <v>0</v>
      </c>
      <c r="Z579">
        <f>'5a - Savings Tracker'!AA621</f>
        <v>0</v>
      </c>
      <c r="AA579">
        <f>'5a - Savings Tracker'!AB621</f>
        <v>0</v>
      </c>
      <c r="AB579">
        <f>'5a - Savings Tracker'!AC621</f>
        <v>0</v>
      </c>
      <c r="AC579">
        <f>'5a - Savings Tracker'!AD621</f>
        <v>0</v>
      </c>
      <c r="AD579" t="str">
        <f>'5a - Savings Tracker'!AE621</f>
        <v/>
      </c>
      <c r="AE579" t="str">
        <f>'5a - Savings Tracker'!AF621</f>
        <v/>
      </c>
      <c r="AF579" t="str">
        <f>'5a - Savings Tracker'!AG621</f>
        <v/>
      </c>
      <c r="AG579" t="str">
        <f>'5a - Savings Tracker'!AH621</f>
        <v/>
      </c>
      <c r="AH579" t="str">
        <f>'5a - Savings Tracker'!AI621</f>
        <v/>
      </c>
      <c r="AI579" t="str">
        <f>'5a - Savings Tracker'!AJ621</f>
        <v/>
      </c>
      <c r="AJ579" t="str">
        <f>'5a - Savings Tracker'!AK621</f>
        <v/>
      </c>
      <c r="AK579" t="str">
        <f>'5a - Savings Tracker'!AL621</f>
        <v/>
      </c>
    </row>
    <row r="580" spans="1:37">
      <c r="A580">
        <f>'5a - Savings Tracker'!A622</f>
        <v>579</v>
      </c>
      <c r="B580" t="str">
        <f>'5a - Savings Tracker'!B622</f>
        <v>Swansea Bay UHB</v>
      </c>
      <c r="C580">
        <f>'5a - Savings Tracker'!C622</f>
        <v>0</v>
      </c>
      <c r="D580">
        <f>'5a - Savings Tracker'!D622</f>
        <v>0</v>
      </c>
      <c r="E580">
        <f>'5a - Savings Tracker'!E622</f>
        <v>0</v>
      </c>
      <c r="F580">
        <f>'5a - Savings Tracker'!F622</f>
        <v>0</v>
      </c>
      <c r="G580">
        <f>'5a - Savings Tracker'!G622</f>
        <v>0</v>
      </c>
      <c r="H580">
        <f>'5a - Savings Tracker'!H622</f>
        <v>0</v>
      </c>
      <c r="I580">
        <f>'5a - Savings Tracker'!J622</f>
        <v>0</v>
      </c>
      <c r="J580">
        <f>'5a - Savings Tracker'!K622</f>
        <v>0</v>
      </c>
      <c r="K580">
        <f>'5a - Savings Tracker'!L622</f>
        <v>0</v>
      </c>
      <c r="L580">
        <f>'5a - Savings Tracker'!M622</f>
        <v>0</v>
      </c>
      <c r="M580">
        <f>'5a - Savings Tracker'!N622</f>
        <v>0</v>
      </c>
      <c r="N580">
        <f>'5a - Savings Tracker'!O622</f>
        <v>0</v>
      </c>
      <c r="O580">
        <f>'5a - Savings Tracker'!P622</f>
        <v>0</v>
      </c>
      <c r="P580">
        <f>'5a - Savings Tracker'!Q622</f>
        <v>0</v>
      </c>
      <c r="Q580">
        <f>'5a - Savings Tracker'!R622</f>
        <v>0</v>
      </c>
      <c r="R580">
        <f>'5a - Savings Tracker'!S622</f>
        <v>0</v>
      </c>
      <c r="S580">
        <f>'5a - Savings Tracker'!T622</f>
        <v>0</v>
      </c>
      <c r="T580">
        <f>'5a - Savings Tracker'!U622</f>
        <v>0</v>
      </c>
      <c r="U580">
        <f>'5a - Savings Tracker'!V622</f>
        <v>0</v>
      </c>
      <c r="V580">
        <f>'5a - Savings Tracker'!W622</f>
        <v>0</v>
      </c>
      <c r="W580">
        <f>'5a - Savings Tracker'!X622</f>
        <v>0</v>
      </c>
      <c r="X580">
        <f>'5a - Savings Tracker'!Y622</f>
        <v>0</v>
      </c>
      <c r="Y580">
        <f>'5a - Savings Tracker'!Z622</f>
        <v>0</v>
      </c>
      <c r="Z580">
        <f>'5a - Savings Tracker'!AA622</f>
        <v>0</v>
      </c>
      <c r="AA580">
        <f>'5a - Savings Tracker'!AB622</f>
        <v>0</v>
      </c>
      <c r="AB580">
        <f>'5a - Savings Tracker'!AC622</f>
        <v>0</v>
      </c>
      <c r="AC580">
        <f>'5a - Savings Tracker'!AD622</f>
        <v>0</v>
      </c>
      <c r="AD580" t="str">
        <f>'5a - Savings Tracker'!AE622</f>
        <v/>
      </c>
      <c r="AE580" t="str">
        <f>'5a - Savings Tracker'!AF622</f>
        <v/>
      </c>
      <c r="AF580" t="str">
        <f>'5a - Savings Tracker'!AG622</f>
        <v/>
      </c>
      <c r="AG580" t="str">
        <f>'5a - Savings Tracker'!AH622</f>
        <v/>
      </c>
      <c r="AH580" t="str">
        <f>'5a - Savings Tracker'!AI622</f>
        <v/>
      </c>
      <c r="AI580" t="str">
        <f>'5a - Savings Tracker'!AJ622</f>
        <v/>
      </c>
      <c r="AJ580" t="str">
        <f>'5a - Savings Tracker'!AK622</f>
        <v/>
      </c>
      <c r="AK580" t="str">
        <f>'5a - Savings Tracker'!AL622</f>
        <v/>
      </c>
    </row>
    <row r="581" spans="1:37">
      <c r="A581">
        <f>'5a - Savings Tracker'!A623</f>
        <v>580</v>
      </c>
      <c r="B581" t="str">
        <f>'5a - Savings Tracker'!B623</f>
        <v>Swansea Bay UHB</v>
      </c>
      <c r="C581">
        <f>'5a - Savings Tracker'!C623</f>
        <v>0</v>
      </c>
      <c r="D581">
        <f>'5a - Savings Tracker'!D623</f>
        <v>0</v>
      </c>
      <c r="E581">
        <f>'5a - Savings Tracker'!E623</f>
        <v>0</v>
      </c>
      <c r="F581">
        <f>'5a - Savings Tracker'!F623</f>
        <v>0</v>
      </c>
      <c r="G581">
        <f>'5a - Savings Tracker'!G623</f>
        <v>0</v>
      </c>
      <c r="H581">
        <f>'5a - Savings Tracker'!H623</f>
        <v>0</v>
      </c>
      <c r="I581">
        <f>'5a - Savings Tracker'!J623</f>
        <v>0</v>
      </c>
      <c r="J581">
        <f>'5a - Savings Tracker'!K623</f>
        <v>0</v>
      </c>
      <c r="K581">
        <f>'5a - Savings Tracker'!L623</f>
        <v>0</v>
      </c>
      <c r="L581">
        <f>'5a - Savings Tracker'!M623</f>
        <v>0</v>
      </c>
      <c r="M581">
        <f>'5a - Savings Tracker'!N623</f>
        <v>0</v>
      </c>
      <c r="N581">
        <f>'5a - Savings Tracker'!O623</f>
        <v>0</v>
      </c>
      <c r="O581">
        <f>'5a - Savings Tracker'!P623</f>
        <v>0</v>
      </c>
      <c r="P581">
        <f>'5a - Savings Tracker'!Q623</f>
        <v>0</v>
      </c>
      <c r="Q581">
        <f>'5a - Savings Tracker'!R623</f>
        <v>0</v>
      </c>
      <c r="R581">
        <f>'5a - Savings Tracker'!S623</f>
        <v>0</v>
      </c>
      <c r="S581">
        <f>'5a - Savings Tracker'!T623</f>
        <v>0</v>
      </c>
      <c r="T581">
        <f>'5a - Savings Tracker'!U623</f>
        <v>0</v>
      </c>
      <c r="U581">
        <f>'5a - Savings Tracker'!V623</f>
        <v>0</v>
      </c>
      <c r="V581">
        <f>'5a - Savings Tracker'!W623</f>
        <v>0</v>
      </c>
      <c r="W581">
        <f>'5a - Savings Tracker'!X623</f>
        <v>0</v>
      </c>
      <c r="X581">
        <f>'5a - Savings Tracker'!Y623</f>
        <v>0</v>
      </c>
      <c r="Y581">
        <f>'5a - Savings Tracker'!Z623</f>
        <v>0</v>
      </c>
      <c r="Z581">
        <f>'5a - Savings Tracker'!AA623</f>
        <v>0</v>
      </c>
      <c r="AA581">
        <f>'5a - Savings Tracker'!AB623</f>
        <v>0</v>
      </c>
      <c r="AB581">
        <f>'5a - Savings Tracker'!AC623</f>
        <v>0</v>
      </c>
      <c r="AC581">
        <f>'5a - Savings Tracker'!AD623</f>
        <v>0</v>
      </c>
      <c r="AD581" t="str">
        <f>'5a - Savings Tracker'!AE623</f>
        <v/>
      </c>
      <c r="AE581" t="str">
        <f>'5a - Savings Tracker'!AF623</f>
        <v/>
      </c>
      <c r="AF581" t="str">
        <f>'5a - Savings Tracker'!AG623</f>
        <v/>
      </c>
      <c r="AG581" t="str">
        <f>'5a - Savings Tracker'!AH623</f>
        <v/>
      </c>
      <c r="AH581" t="str">
        <f>'5a - Savings Tracker'!AI623</f>
        <v/>
      </c>
      <c r="AI581" t="str">
        <f>'5a - Savings Tracker'!AJ623</f>
        <v/>
      </c>
      <c r="AJ581" t="str">
        <f>'5a - Savings Tracker'!AK623</f>
        <v/>
      </c>
      <c r="AK581" t="str">
        <f>'5a - Savings Tracker'!AL623</f>
        <v/>
      </c>
    </row>
    <row r="582" spans="1:37">
      <c r="A582">
        <f>'5a - Savings Tracker'!A624</f>
        <v>581</v>
      </c>
      <c r="B582" t="str">
        <f>'5a - Savings Tracker'!B624</f>
        <v>Swansea Bay UHB</v>
      </c>
      <c r="C582">
        <f>'5a - Savings Tracker'!C624</f>
        <v>0</v>
      </c>
      <c r="D582">
        <f>'5a - Savings Tracker'!D624</f>
        <v>0</v>
      </c>
      <c r="E582">
        <f>'5a - Savings Tracker'!E624</f>
        <v>0</v>
      </c>
      <c r="F582">
        <f>'5a - Savings Tracker'!F624</f>
        <v>0</v>
      </c>
      <c r="G582">
        <f>'5a - Savings Tracker'!G624</f>
        <v>0</v>
      </c>
      <c r="H582">
        <f>'5a - Savings Tracker'!H624</f>
        <v>0</v>
      </c>
      <c r="I582">
        <f>'5a - Savings Tracker'!J624</f>
        <v>0</v>
      </c>
      <c r="J582">
        <f>'5a - Savings Tracker'!K624</f>
        <v>0</v>
      </c>
      <c r="K582">
        <f>'5a - Savings Tracker'!L624</f>
        <v>0</v>
      </c>
      <c r="L582">
        <f>'5a - Savings Tracker'!M624</f>
        <v>0</v>
      </c>
      <c r="M582">
        <f>'5a - Savings Tracker'!N624</f>
        <v>0</v>
      </c>
      <c r="N582">
        <f>'5a - Savings Tracker'!O624</f>
        <v>0</v>
      </c>
      <c r="O582">
        <f>'5a - Savings Tracker'!P624</f>
        <v>0</v>
      </c>
      <c r="P582">
        <f>'5a - Savings Tracker'!Q624</f>
        <v>0</v>
      </c>
      <c r="Q582">
        <f>'5a - Savings Tracker'!R624</f>
        <v>0</v>
      </c>
      <c r="R582">
        <f>'5a - Savings Tracker'!S624</f>
        <v>0</v>
      </c>
      <c r="S582">
        <f>'5a - Savings Tracker'!T624</f>
        <v>0</v>
      </c>
      <c r="T582">
        <f>'5a - Savings Tracker'!U624</f>
        <v>0</v>
      </c>
      <c r="U582">
        <f>'5a - Savings Tracker'!V624</f>
        <v>0</v>
      </c>
      <c r="V582">
        <f>'5a - Savings Tracker'!W624</f>
        <v>0</v>
      </c>
      <c r="W582">
        <f>'5a - Savings Tracker'!X624</f>
        <v>0</v>
      </c>
      <c r="X582">
        <f>'5a - Savings Tracker'!Y624</f>
        <v>0</v>
      </c>
      <c r="Y582">
        <f>'5a - Savings Tracker'!Z624</f>
        <v>0</v>
      </c>
      <c r="Z582">
        <f>'5a - Savings Tracker'!AA624</f>
        <v>0</v>
      </c>
      <c r="AA582">
        <f>'5a - Savings Tracker'!AB624</f>
        <v>0</v>
      </c>
      <c r="AB582">
        <f>'5a - Savings Tracker'!AC624</f>
        <v>0</v>
      </c>
      <c r="AC582">
        <f>'5a - Savings Tracker'!AD624</f>
        <v>0</v>
      </c>
      <c r="AD582" t="str">
        <f>'5a - Savings Tracker'!AE624</f>
        <v/>
      </c>
      <c r="AE582" t="str">
        <f>'5a - Savings Tracker'!AF624</f>
        <v/>
      </c>
      <c r="AF582" t="str">
        <f>'5a - Savings Tracker'!AG624</f>
        <v/>
      </c>
      <c r="AG582" t="str">
        <f>'5a - Savings Tracker'!AH624</f>
        <v/>
      </c>
      <c r="AH582" t="str">
        <f>'5a - Savings Tracker'!AI624</f>
        <v/>
      </c>
      <c r="AI582" t="str">
        <f>'5a - Savings Tracker'!AJ624</f>
        <v/>
      </c>
      <c r="AJ582" t="str">
        <f>'5a - Savings Tracker'!AK624</f>
        <v/>
      </c>
      <c r="AK582" t="str">
        <f>'5a - Savings Tracker'!AL624</f>
        <v/>
      </c>
    </row>
    <row r="583" spans="1:37">
      <c r="A583">
        <f>'5a - Savings Tracker'!A625</f>
        <v>582</v>
      </c>
      <c r="B583" t="str">
        <f>'5a - Savings Tracker'!B625</f>
        <v>Swansea Bay UHB</v>
      </c>
      <c r="C583">
        <f>'5a - Savings Tracker'!C625</f>
        <v>0</v>
      </c>
      <c r="D583">
        <f>'5a - Savings Tracker'!D625</f>
        <v>0</v>
      </c>
      <c r="E583">
        <f>'5a - Savings Tracker'!E625</f>
        <v>0</v>
      </c>
      <c r="F583">
        <f>'5a - Savings Tracker'!F625</f>
        <v>0</v>
      </c>
      <c r="G583">
        <f>'5a - Savings Tracker'!G625</f>
        <v>0</v>
      </c>
      <c r="H583">
        <f>'5a - Savings Tracker'!H625</f>
        <v>0</v>
      </c>
      <c r="I583">
        <f>'5a - Savings Tracker'!J625</f>
        <v>0</v>
      </c>
      <c r="J583">
        <f>'5a - Savings Tracker'!K625</f>
        <v>0</v>
      </c>
      <c r="K583">
        <f>'5a - Savings Tracker'!L625</f>
        <v>0</v>
      </c>
      <c r="L583">
        <f>'5a - Savings Tracker'!M625</f>
        <v>0</v>
      </c>
      <c r="M583">
        <f>'5a - Savings Tracker'!N625</f>
        <v>0</v>
      </c>
      <c r="N583">
        <f>'5a - Savings Tracker'!O625</f>
        <v>0</v>
      </c>
      <c r="O583">
        <f>'5a - Savings Tracker'!P625</f>
        <v>0</v>
      </c>
      <c r="P583">
        <f>'5a - Savings Tracker'!Q625</f>
        <v>0</v>
      </c>
      <c r="Q583">
        <f>'5a - Savings Tracker'!R625</f>
        <v>0</v>
      </c>
      <c r="R583">
        <f>'5a - Savings Tracker'!S625</f>
        <v>0</v>
      </c>
      <c r="S583">
        <f>'5a - Savings Tracker'!T625</f>
        <v>0</v>
      </c>
      <c r="T583">
        <f>'5a - Savings Tracker'!U625</f>
        <v>0</v>
      </c>
      <c r="U583">
        <f>'5a - Savings Tracker'!V625</f>
        <v>0</v>
      </c>
      <c r="V583">
        <f>'5a - Savings Tracker'!W625</f>
        <v>0</v>
      </c>
      <c r="W583">
        <f>'5a - Savings Tracker'!X625</f>
        <v>0</v>
      </c>
      <c r="X583">
        <f>'5a - Savings Tracker'!Y625</f>
        <v>0</v>
      </c>
      <c r="Y583">
        <f>'5a - Savings Tracker'!Z625</f>
        <v>0</v>
      </c>
      <c r="Z583">
        <f>'5a - Savings Tracker'!AA625</f>
        <v>0</v>
      </c>
      <c r="AA583">
        <f>'5a - Savings Tracker'!AB625</f>
        <v>0</v>
      </c>
      <c r="AB583">
        <f>'5a - Savings Tracker'!AC625</f>
        <v>0</v>
      </c>
      <c r="AC583">
        <f>'5a - Savings Tracker'!AD625</f>
        <v>0</v>
      </c>
      <c r="AD583" t="str">
        <f>'5a - Savings Tracker'!AE625</f>
        <v/>
      </c>
      <c r="AE583" t="str">
        <f>'5a - Savings Tracker'!AF625</f>
        <v/>
      </c>
      <c r="AF583" t="str">
        <f>'5a - Savings Tracker'!AG625</f>
        <v/>
      </c>
      <c r="AG583" t="str">
        <f>'5a - Savings Tracker'!AH625</f>
        <v/>
      </c>
      <c r="AH583" t="str">
        <f>'5a - Savings Tracker'!AI625</f>
        <v/>
      </c>
      <c r="AI583" t="str">
        <f>'5a - Savings Tracker'!AJ625</f>
        <v/>
      </c>
      <c r="AJ583" t="str">
        <f>'5a - Savings Tracker'!AK625</f>
        <v/>
      </c>
      <c r="AK583" t="str">
        <f>'5a - Savings Tracker'!AL625</f>
        <v/>
      </c>
    </row>
    <row r="584" spans="1:37">
      <c r="A584">
        <f>'5a - Savings Tracker'!A626</f>
        <v>583</v>
      </c>
      <c r="B584" t="str">
        <f>'5a - Savings Tracker'!B626</f>
        <v>Swansea Bay UHB</v>
      </c>
      <c r="C584">
        <f>'5a - Savings Tracker'!C626</f>
        <v>0</v>
      </c>
      <c r="D584">
        <f>'5a - Savings Tracker'!D626</f>
        <v>0</v>
      </c>
      <c r="E584">
        <f>'5a - Savings Tracker'!E626</f>
        <v>0</v>
      </c>
      <c r="F584">
        <f>'5a - Savings Tracker'!F626</f>
        <v>0</v>
      </c>
      <c r="G584">
        <f>'5a - Savings Tracker'!G626</f>
        <v>0</v>
      </c>
      <c r="H584">
        <f>'5a - Savings Tracker'!H626</f>
        <v>0</v>
      </c>
      <c r="I584">
        <f>'5a - Savings Tracker'!J626</f>
        <v>0</v>
      </c>
      <c r="J584">
        <f>'5a - Savings Tracker'!K626</f>
        <v>0</v>
      </c>
      <c r="K584">
        <f>'5a - Savings Tracker'!L626</f>
        <v>0</v>
      </c>
      <c r="L584">
        <f>'5a - Savings Tracker'!M626</f>
        <v>0</v>
      </c>
      <c r="M584">
        <f>'5a - Savings Tracker'!N626</f>
        <v>0</v>
      </c>
      <c r="N584">
        <f>'5a - Savings Tracker'!O626</f>
        <v>0</v>
      </c>
      <c r="O584">
        <f>'5a - Savings Tracker'!P626</f>
        <v>0</v>
      </c>
      <c r="P584">
        <f>'5a - Savings Tracker'!Q626</f>
        <v>0</v>
      </c>
      <c r="Q584">
        <f>'5a - Savings Tracker'!R626</f>
        <v>0</v>
      </c>
      <c r="R584">
        <f>'5a - Savings Tracker'!S626</f>
        <v>0</v>
      </c>
      <c r="S584">
        <f>'5a - Savings Tracker'!T626</f>
        <v>0</v>
      </c>
      <c r="T584">
        <f>'5a - Savings Tracker'!U626</f>
        <v>0</v>
      </c>
      <c r="U584">
        <f>'5a - Savings Tracker'!V626</f>
        <v>0</v>
      </c>
      <c r="V584">
        <f>'5a - Savings Tracker'!W626</f>
        <v>0</v>
      </c>
      <c r="W584">
        <f>'5a - Savings Tracker'!X626</f>
        <v>0</v>
      </c>
      <c r="X584">
        <f>'5a - Savings Tracker'!Y626</f>
        <v>0</v>
      </c>
      <c r="Y584">
        <f>'5a - Savings Tracker'!Z626</f>
        <v>0</v>
      </c>
      <c r="Z584">
        <f>'5a - Savings Tracker'!AA626</f>
        <v>0</v>
      </c>
      <c r="AA584">
        <f>'5a - Savings Tracker'!AB626</f>
        <v>0</v>
      </c>
      <c r="AB584">
        <f>'5a - Savings Tracker'!AC626</f>
        <v>0</v>
      </c>
      <c r="AC584">
        <f>'5a - Savings Tracker'!AD626</f>
        <v>0</v>
      </c>
      <c r="AD584" t="str">
        <f>'5a - Savings Tracker'!AE626</f>
        <v/>
      </c>
      <c r="AE584" t="str">
        <f>'5a - Savings Tracker'!AF626</f>
        <v/>
      </c>
      <c r="AF584" t="str">
        <f>'5a - Savings Tracker'!AG626</f>
        <v/>
      </c>
      <c r="AG584" t="str">
        <f>'5a - Savings Tracker'!AH626</f>
        <v/>
      </c>
      <c r="AH584" t="str">
        <f>'5a - Savings Tracker'!AI626</f>
        <v/>
      </c>
      <c r="AI584" t="str">
        <f>'5a - Savings Tracker'!AJ626</f>
        <v/>
      </c>
      <c r="AJ584" t="str">
        <f>'5a - Savings Tracker'!AK626</f>
        <v/>
      </c>
      <c r="AK584" t="str">
        <f>'5a - Savings Tracker'!AL626</f>
        <v/>
      </c>
    </row>
    <row r="585" spans="1:37">
      <c r="A585">
        <f>'5a - Savings Tracker'!A627</f>
        <v>584</v>
      </c>
      <c r="B585" t="str">
        <f>'5a - Savings Tracker'!B627</f>
        <v>Swansea Bay UHB</v>
      </c>
      <c r="C585">
        <f>'5a - Savings Tracker'!C627</f>
        <v>0</v>
      </c>
      <c r="D585">
        <f>'5a - Savings Tracker'!D627</f>
        <v>0</v>
      </c>
      <c r="E585">
        <f>'5a - Savings Tracker'!E627</f>
        <v>0</v>
      </c>
      <c r="F585">
        <f>'5a - Savings Tracker'!F627</f>
        <v>0</v>
      </c>
      <c r="G585">
        <f>'5a - Savings Tracker'!G627</f>
        <v>0</v>
      </c>
      <c r="H585">
        <f>'5a - Savings Tracker'!H627</f>
        <v>0</v>
      </c>
      <c r="I585">
        <f>'5a - Savings Tracker'!J627</f>
        <v>0</v>
      </c>
      <c r="J585">
        <f>'5a - Savings Tracker'!K627</f>
        <v>0</v>
      </c>
      <c r="K585">
        <f>'5a - Savings Tracker'!L627</f>
        <v>0</v>
      </c>
      <c r="L585">
        <f>'5a - Savings Tracker'!M627</f>
        <v>0</v>
      </c>
      <c r="M585">
        <f>'5a - Savings Tracker'!N627</f>
        <v>0</v>
      </c>
      <c r="N585">
        <f>'5a - Savings Tracker'!O627</f>
        <v>0</v>
      </c>
      <c r="O585">
        <f>'5a - Savings Tracker'!P627</f>
        <v>0</v>
      </c>
      <c r="P585">
        <f>'5a - Savings Tracker'!Q627</f>
        <v>0</v>
      </c>
      <c r="Q585">
        <f>'5a - Savings Tracker'!R627</f>
        <v>0</v>
      </c>
      <c r="R585">
        <f>'5a - Savings Tracker'!S627</f>
        <v>0</v>
      </c>
      <c r="S585">
        <f>'5a - Savings Tracker'!T627</f>
        <v>0</v>
      </c>
      <c r="T585">
        <f>'5a - Savings Tracker'!U627</f>
        <v>0</v>
      </c>
      <c r="U585">
        <f>'5a - Savings Tracker'!V627</f>
        <v>0</v>
      </c>
      <c r="V585">
        <f>'5a - Savings Tracker'!W627</f>
        <v>0</v>
      </c>
      <c r="W585">
        <f>'5a - Savings Tracker'!X627</f>
        <v>0</v>
      </c>
      <c r="X585">
        <f>'5a - Savings Tracker'!Y627</f>
        <v>0</v>
      </c>
      <c r="Y585">
        <f>'5a - Savings Tracker'!Z627</f>
        <v>0</v>
      </c>
      <c r="Z585">
        <f>'5a - Savings Tracker'!AA627</f>
        <v>0</v>
      </c>
      <c r="AA585">
        <f>'5a - Savings Tracker'!AB627</f>
        <v>0</v>
      </c>
      <c r="AB585">
        <f>'5a - Savings Tracker'!AC627</f>
        <v>0</v>
      </c>
      <c r="AC585">
        <f>'5a - Savings Tracker'!AD627</f>
        <v>0</v>
      </c>
      <c r="AD585" t="str">
        <f>'5a - Savings Tracker'!AE627</f>
        <v/>
      </c>
      <c r="AE585" t="str">
        <f>'5a - Savings Tracker'!AF627</f>
        <v/>
      </c>
      <c r="AF585" t="str">
        <f>'5a - Savings Tracker'!AG627</f>
        <v/>
      </c>
      <c r="AG585" t="str">
        <f>'5a - Savings Tracker'!AH627</f>
        <v/>
      </c>
      <c r="AH585" t="str">
        <f>'5a - Savings Tracker'!AI627</f>
        <v/>
      </c>
      <c r="AI585" t="str">
        <f>'5a - Savings Tracker'!AJ627</f>
        <v/>
      </c>
      <c r="AJ585" t="str">
        <f>'5a - Savings Tracker'!AK627</f>
        <v/>
      </c>
      <c r="AK585" t="str">
        <f>'5a - Savings Tracker'!AL627</f>
        <v/>
      </c>
    </row>
    <row r="586" spans="1:37">
      <c r="A586">
        <f>'5a - Savings Tracker'!A628</f>
        <v>585</v>
      </c>
      <c r="B586" t="str">
        <f>'5a - Savings Tracker'!B628</f>
        <v>Swansea Bay UHB</v>
      </c>
      <c r="C586">
        <f>'5a - Savings Tracker'!C628</f>
        <v>0</v>
      </c>
      <c r="D586">
        <f>'5a - Savings Tracker'!D628</f>
        <v>0</v>
      </c>
      <c r="E586">
        <f>'5a - Savings Tracker'!E628</f>
        <v>0</v>
      </c>
      <c r="F586">
        <f>'5a - Savings Tracker'!F628</f>
        <v>0</v>
      </c>
      <c r="G586">
        <f>'5a - Savings Tracker'!G628</f>
        <v>0</v>
      </c>
      <c r="H586">
        <f>'5a - Savings Tracker'!H628</f>
        <v>0</v>
      </c>
      <c r="I586">
        <f>'5a - Savings Tracker'!J628</f>
        <v>0</v>
      </c>
      <c r="J586">
        <f>'5a - Savings Tracker'!K628</f>
        <v>0</v>
      </c>
      <c r="K586">
        <f>'5a - Savings Tracker'!L628</f>
        <v>0</v>
      </c>
      <c r="L586">
        <f>'5a - Savings Tracker'!M628</f>
        <v>0</v>
      </c>
      <c r="M586">
        <f>'5a - Savings Tracker'!N628</f>
        <v>0</v>
      </c>
      <c r="N586">
        <f>'5a - Savings Tracker'!O628</f>
        <v>0</v>
      </c>
      <c r="O586">
        <f>'5a - Savings Tracker'!P628</f>
        <v>0</v>
      </c>
      <c r="P586">
        <f>'5a - Savings Tracker'!Q628</f>
        <v>0</v>
      </c>
      <c r="Q586">
        <f>'5a - Savings Tracker'!R628</f>
        <v>0</v>
      </c>
      <c r="R586">
        <f>'5a - Savings Tracker'!S628</f>
        <v>0</v>
      </c>
      <c r="S586">
        <f>'5a - Savings Tracker'!T628</f>
        <v>0</v>
      </c>
      <c r="T586">
        <f>'5a - Savings Tracker'!U628</f>
        <v>0</v>
      </c>
      <c r="U586">
        <f>'5a - Savings Tracker'!V628</f>
        <v>0</v>
      </c>
      <c r="V586">
        <f>'5a - Savings Tracker'!W628</f>
        <v>0</v>
      </c>
      <c r="W586">
        <f>'5a - Savings Tracker'!X628</f>
        <v>0</v>
      </c>
      <c r="X586">
        <f>'5a - Savings Tracker'!Y628</f>
        <v>0</v>
      </c>
      <c r="Y586">
        <f>'5a - Savings Tracker'!Z628</f>
        <v>0</v>
      </c>
      <c r="Z586">
        <f>'5a - Savings Tracker'!AA628</f>
        <v>0</v>
      </c>
      <c r="AA586">
        <f>'5a - Savings Tracker'!AB628</f>
        <v>0</v>
      </c>
      <c r="AB586">
        <f>'5a - Savings Tracker'!AC628</f>
        <v>0</v>
      </c>
      <c r="AC586">
        <f>'5a - Savings Tracker'!AD628</f>
        <v>0</v>
      </c>
      <c r="AD586" t="str">
        <f>'5a - Savings Tracker'!AE628</f>
        <v/>
      </c>
      <c r="AE586" t="str">
        <f>'5a - Savings Tracker'!AF628</f>
        <v/>
      </c>
      <c r="AF586" t="str">
        <f>'5a - Savings Tracker'!AG628</f>
        <v/>
      </c>
      <c r="AG586" t="str">
        <f>'5a - Savings Tracker'!AH628</f>
        <v/>
      </c>
      <c r="AH586" t="str">
        <f>'5a - Savings Tracker'!AI628</f>
        <v/>
      </c>
      <c r="AI586" t="str">
        <f>'5a - Savings Tracker'!AJ628</f>
        <v/>
      </c>
      <c r="AJ586" t="str">
        <f>'5a - Savings Tracker'!AK628</f>
        <v/>
      </c>
      <c r="AK586" t="str">
        <f>'5a - Savings Tracker'!AL628</f>
        <v/>
      </c>
    </row>
    <row r="587" spans="1:37">
      <c r="A587">
        <f>'5a - Savings Tracker'!A629</f>
        <v>586</v>
      </c>
      <c r="B587" t="str">
        <f>'5a - Savings Tracker'!B629</f>
        <v>Swansea Bay UHB</v>
      </c>
      <c r="C587">
        <f>'5a - Savings Tracker'!C629</f>
        <v>0</v>
      </c>
      <c r="D587">
        <f>'5a - Savings Tracker'!D629</f>
        <v>0</v>
      </c>
      <c r="E587">
        <f>'5a - Savings Tracker'!E629</f>
        <v>0</v>
      </c>
      <c r="F587">
        <f>'5a - Savings Tracker'!F629</f>
        <v>0</v>
      </c>
      <c r="G587">
        <f>'5a - Savings Tracker'!G629</f>
        <v>0</v>
      </c>
      <c r="H587">
        <f>'5a - Savings Tracker'!H629</f>
        <v>0</v>
      </c>
      <c r="I587">
        <f>'5a - Savings Tracker'!J629</f>
        <v>0</v>
      </c>
      <c r="J587">
        <f>'5a - Savings Tracker'!K629</f>
        <v>0</v>
      </c>
      <c r="K587">
        <f>'5a - Savings Tracker'!L629</f>
        <v>0</v>
      </c>
      <c r="L587">
        <f>'5a - Savings Tracker'!M629</f>
        <v>0</v>
      </c>
      <c r="M587">
        <f>'5a - Savings Tracker'!N629</f>
        <v>0</v>
      </c>
      <c r="N587">
        <f>'5a - Savings Tracker'!O629</f>
        <v>0</v>
      </c>
      <c r="O587">
        <f>'5a - Savings Tracker'!P629</f>
        <v>0</v>
      </c>
      <c r="P587">
        <f>'5a - Savings Tracker'!Q629</f>
        <v>0</v>
      </c>
      <c r="Q587">
        <f>'5a - Savings Tracker'!R629</f>
        <v>0</v>
      </c>
      <c r="R587">
        <f>'5a - Savings Tracker'!S629</f>
        <v>0</v>
      </c>
      <c r="S587">
        <f>'5a - Savings Tracker'!T629</f>
        <v>0</v>
      </c>
      <c r="T587">
        <f>'5a - Savings Tracker'!U629</f>
        <v>0</v>
      </c>
      <c r="U587">
        <f>'5a - Savings Tracker'!V629</f>
        <v>0</v>
      </c>
      <c r="V587">
        <f>'5a - Savings Tracker'!W629</f>
        <v>0</v>
      </c>
      <c r="W587">
        <f>'5a - Savings Tracker'!X629</f>
        <v>0</v>
      </c>
      <c r="X587">
        <f>'5a - Savings Tracker'!Y629</f>
        <v>0</v>
      </c>
      <c r="Y587">
        <f>'5a - Savings Tracker'!Z629</f>
        <v>0</v>
      </c>
      <c r="Z587">
        <f>'5a - Savings Tracker'!AA629</f>
        <v>0</v>
      </c>
      <c r="AA587">
        <f>'5a - Savings Tracker'!AB629</f>
        <v>0</v>
      </c>
      <c r="AB587">
        <f>'5a - Savings Tracker'!AC629</f>
        <v>0</v>
      </c>
      <c r="AC587">
        <f>'5a - Savings Tracker'!AD629</f>
        <v>0</v>
      </c>
      <c r="AD587" t="str">
        <f>'5a - Savings Tracker'!AE629</f>
        <v/>
      </c>
      <c r="AE587" t="str">
        <f>'5a - Savings Tracker'!AF629</f>
        <v/>
      </c>
      <c r="AF587" t="str">
        <f>'5a - Savings Tracker'!AG629</f>
        <v/>
      </c>
      <c r="AG587" t="str">
        <f>'5a - Savings Tracker'!AH629</f>
        <v/>
      </c>
      <c r="AH587" t="str">
        <f>'5a - Savings Tracker'!AI629</f>
        <v/>
      </c>
      <c r="AI587" t="str">
        <f>'5a - Savings Tracker'!AJ629</f>
        <v/>
      </c>
      <c r="AJ587" t="str">
        <f>'5a - Savings Tracker'!AK629</f>
        <v/>
      </c>
      <c r="AK587" t="str">
        <f>'5a - Savings Tracker'!AL629</f>
        <v/>
      </c>
    </row>
    <row r="588" spans="1:37">
      <c r="A588">
        <f>'5a - Savings Tracker'!A630</f>
        <v>587</v>
      </c>
      <c r="B588" t="str">
        <f>'5a - Savings Tracker'!B630</f>
        <v>Swansea Bay UHB</v>
      </c>
      <c r="C588">
        <f>'5a - Savings Tracker'!C630</f>
        <v>0</v>
      </c>
      <c r="D588">
        <f>'5a - Savings Tracker'!D630</f>
        <v>0</v>
      </c>
      <c r="E588">
        <f>'5a - Savings Tracker'!E630</f>
        <v>0</v>
      </c>
      <c r="F588">
        <f>'5a - Savings Tracker'!F630</f>
        <v>0</v>
      </c>
      <c r="G588">
        <f>'5a - Savings Tracker'!G630</f>
        <v>0</v>
      </c>
      <c r="H588">
        <f>'5a - Savings Tracker'!H630</f>
        <v>0</v>
      </c>
      <c r="I588">
        <f>'5a - Savings Tracker'!J630</f>
        <v>0</v>
      </c>
      <c r="J588">
        <f>'5a - Savings Tracker'!K630</f>
        <v>0</v>
      </c>
      <c r="K588">
        <f>'5a - Savings Tracker'!L630</f>
        <v>0</v>
      </c>
      <c r="L588">
        <f>'5a - Savings Tracker'!M630</f>
        <v>0</v>
      </c>
      <c r="M588">
        <f>'5a - Savings Tracker'!N630</f>
        <v>0</v>
      </c>
      <c r="N588">
        <f>'5a - Savings Tracker'!O630</f>
        <v>0</v>
      </c>
      <c r="O588">
        <f>'5a - Savings Tracker'!P630</f>
        <v>0</v>
      </c>
      <c r="P588">
        <f>'5a - Savings Tracker'!Q630</f>
        <v>0</v>
      </c>
      <c r="Q588">
        <f>'5a - Savings Tracker'!R630</f>
        <v>0</v>
      </c>
      <c r="R588">
        <f>'5a - Savings Tracker'!S630</f>
        <v>0</v>
      </c>
      <c r="S588">
        <f>'5a - Savings Tracker'!T630</f>
        <v>0</v>
      </c>
      <c r="T588">
        <f>'5a - Savings Tracker'!U630</f>
        <v>0</v>
      </c>
      <c r="U588">
        <f>'5a - Savings Tracker'!V630</f>
        <v>0</v>
      </c>
      <c r="V588">
        <f>'5a - Savings Tracker'!W630</f>
        <v>0</v>
      </c>
      <c r="W588">
        <f>'5a - Savings Tracker'!X630</f>
        <v>0</v>
      </c>
      <c r="X588">
        <f>'5a - Savings Tracker'!Y630</f>
        <v>0</v>
      </c>
      <c r="Y588">
        <f>'5a - Savings Tracker'!Z630</f>
        <v>0</v>
      </c>
      <c r="Z588">
        <f>'5a - Savings Tracker'!AA630</f>
        <v>0</v>
      </c>
      <c r="AA588">
        <f>'5a - Savings Tracker'!AB630</f>
        <v>0</v>
      </c>
      <c r="AB588">
        <f>'5a - Savings Tracker'!AC630</f>
        <v>0</v>
      </c>
      <c r="AC588">
        <f>'5a - Savings Tracker'!AD630</f>
        <v>0</v>
      </c>
      <c r="AD588" t="str">
        <f>'5a - Savings Tracker'!AE630</f>
        <v/>
      </c>
      <c r="AE588" t="str">
        <f>'5a - Savings Tracker'!AF630</f>
        <v/>
      </c>
      <c r="AF588" t="str">
        <f>'5a - Savings Tracker'!AG630</f>
        <v/>
      </c>
      <c r="AG588" t="str">
        <f>'5a - Savings Tracker'!AH630</f>
        <v/>
      </c>
      <c r="AH588" t="str">
        <f>'5a - Savings Tracker'!AI630</f>
        <v/>
      </c>
      <c r="AI588" t="str">
        <f>'5a - Savings Tracker'!AJ630</f>
        <v/>
      </c>
      <c r="AJ588" t="str">
        <f>'5a - Savings Tracker'!AK630</f>
        <v/>
      </c>
      <c r="AK588" t="str">
        <f>'5a - Savings Tracker'!AL630</f>
        <v/>
      </c>
    </row>
    <row r="589" spans="1:37">
      <c r="A589">
        <f>'5a - Savings Tracker'!A631</f>
        <v>588</v>
      </c>
      <c r="B589" t="str">
        <f>'5a - Savings Tracker'!B631</f>
        <v>Swansea Bay UHB</v>
      </c>
      <c r="C589">
        <f>'5a - Savings Tracker'!C631</f>
        <v>0</v>
      </c>
      <c r="D589">
        <f>'5a - Savings Tracker'!D631</f>
        <v>0</v>
      </c>
      <c r="E589">
        <f>'5a - Savings Tracker'!E631</f>
        <v>0</v>
      </c>
      <c r="F589">
        <f>'5a - Savings Tracker'!F631</f>
        <v>0</v>
      </c>
      <c r="G589">
        <f>'5a - Savings Tracker'!G631</f>
        <v>0</v>
      </c>
      <c r="H589">
        <f>'5a - Savings Tracker'!H631</f>
        <v>0</v>
      </c>
      <c r="I589">
        <f>'5a - Savings Tracker'!J631</f>
        <v>0</v>
      </c>
      <c r="J589">
        <f>'5a - Savings Tracker'!K631</f>
        <v>0</v>
      </c>
      <c r="K589">
        <f>'5a - Savings Tracker'!L631</f>
        <v>0</v>
      </c>
      <c r="L589">
        <f>'5a - Savings Tracker'!M631</f>
        <v>0</v>
      </c>
      <c r="M589">
        <f>'5a - Savings Tracker'!N631</f>
        <v>0</v>
      </c>
      <c r="N589">
        <f>'5a - Savings Tracker'!O631</f>
        <v>0</v>
      </c>
      <c r="O589">
        <f>'5a - Savings Tracker'!P631</f>
        <v>0</v>
      </c>
      <c r="P589">
        <f>'5a - Savings Tracker'!Q631</f>
        <v>0</v>
      </c>
      <c r="Q589">
        <f>'5a - Savings Tracker'!R631</f>
        <v>0</v>
      </c>
      <c r="R589">
        <f>'5a - Savings Tracker'!S631</f>
        <v>0</v>
      </c>
      <c r="S589">
        <f>'5a - Savings Tracker'!T631</f>
        <v>0</v>
      </c>
      <c r="T589">
        <f>'5a - Savings Tracker'!U631</f>
        <v>0</v>
      </c>
      <c r="U589">
        <f>'5a - Savings Tracker'!V631</f>
        <v>0</v>
      </c>
      <c r="V589">
        <f>'5a - Savings Tracker'!W631</f>
        <v>0</v>
      </c>
      <c r="W589">
        <f>'5a - Savings Tracker'!X631</f>
        <v>0</v>
      </c>
      <c r="X589">
        <f>'5a - Savings Tracker'!Y631</f>
        <v>0</v>
      </c>
      <c r="Y589">
        <f>'5a - Savings Tracker'!Z631</f>
        <v>0</v>
      </c>
      <c r="Z589">
        <f>'5a - Savings Tracker'!AA631</f>
        <v>0</v>
      </c>
      <c r="AA589">
        <f>'5a - Savings Tracker'!AB631</f>
        <v>0</v>
      </c>
      <c r="AB589">
        <f>'5a - Savings Tracker'!AC631</f>
        <v>0</v>
      </c>
      <c r="AC589">
        <f>'5a - Savings Tracker'!AD631</f>
        <v>0</v>
      </c>
      <c r="AD589" t="str">
        <f>'5a - Savings Tracker'!AE631</f>
        <v/>
      </c>
      <c r="AE589" t="str">
        <f>'5a - Savings Tracker'!AF631</f>
        <v/>
      </c>
      <c r="AF589" t="str">
        <f>'5a - Savings Tracker'!AG631</f>
        <v/>
      </c>
      <c r="AG589" t="str">
        <f>'5a - Savings Tracker'!AH631</f>
        <v/>
      </c>
      <c r="AH589" t="str">
        <f>'5a - Savings Tracker'!AI631</f>
        <v/>
      </c>
      <c r="AI589" t="str">
        <f>'5a - Savings Tracker'!AJ631</f>
        <v/>
      </c>
      <c r="AJ589" t="str">
        <f>'5a - Savings Tracker'!AK631</f>
        <v/>
      </c>
      <c r="AK589" t="str">
        <f>'5a - Savings Tracker'!AL631</f>
        <v/>
      </c>
    </row>
    <row r="590" spans="1:37">
      <c r="A590">
        <f>'5a - Savings Tracker'!A632</f>
        <v>589</v>
      </c>
      <c r="B590" t="str">
        <f>'5a - Savings Tracker'!B632</f>
        <v>Swansea Bay UHB</v>
      </c>
      <c r="C590">
        <f>'5a - Savings Tracker'!C632</f>
        <v>0</v>
      </c>
      <c r="D590">
        <f>'5a - Savings Tracker'!D632</f>
        <v>0</v>
      </c>
      <c r="E590">
        <f>'5a - Savings Tracker'!E632</f>
        <v>0</v>
      </c>
      <c r="F590">
        <f>'5a - Savings Tracker'!F632</f>
        <v>0</v>
      </c>
      <c r="G590">
        <f>'5a - Savings Tracker'!G632</f>
        <v>0</v>
      </c>
      <c r="H590">
        <f>'5a - Savings Tracker'!H632</f>
        <v>0</v>
      </c>
      <c r="I590">
        <f>'5a - Savings Tracker'!J632</f>
        <v>0</v>
      </c>
      <c r="J590">
        <f>'5a - Savings Tracker'!K632</f>
        <v>0</v>
      </c>
      <c r="K590">
        <f>'5a - Savings Tracker'!L632</f>
        <v>0</v>
      </c>
      <c r="L590">
        <f>'5a - Savings Tracker'!M632</f>
        <v>0</v>
      </c>
      <c r="M590">
        <f>'5a - Savings Tracker'!N632</f>
        <v>0</v>
      </c>
      <c r="N590">
        <f>'5a - Savings Tracker'!O632</f>
        <v>0</v>
      </c>
      <c r="O590">
        <f>'5a - Savings Tracker'!P632</f>
        <v>0</v>
      </c>
      <c r="P590">
        <f>'5a - Savings Tracker'!Q632</f>
        <v>0</v>
      </c>
      <c r="Q590">
        <f>'5a - Savings Tracker'!R632</f>
        <v>0</v>
      </c>
      <c r="R590">
        <f>'5a - Savings Tracker'!S632</f>
        <v>0</v>
      </c>
      <c r="S590">
        <f>'5a - Savings Tracker'!T632</f>
        <v>0</v>
      </c>
      <c r="T590">
        <f>'5a - Savings Tracker'!U632</f>
        <v>0</v>
      </c>
      <c r="U590">
        <f>'5a - Savings Tracker'!V632</f>
        <v>0</v>
      </c>
      <c r="V590">
        <f>'5a - Savings Tracker'!W632</f>
        <v>0</v>
      </c>
      <c r="W590">
        <f>'5a - Savings Tracker'!X632</f>
        <v>0</v>
      </c>
      <c r="X590">
        <f>'5a - Savings Tracker'!Y632</f>
        <v>0</v>
      </c>
      <c r="Y590">
        <f>'5a - Savings Tracker'!Z632</f>
        <v>0</v>
      </c>
      <c r="Z590">
        <f>'5a - Savings Tracker'!AA632</f>
        <v>0</v>
      </c>
      <c r="AA590">
        <f>'5a - Savings Tracker'!AB632</f>
        <v>0</v>
      </c>
      <c r="AB590">
        <f>'5a - Savings Tracker'!AC632</f>
        <v>0</v>
      </c>
      <c r="AC590">
        <f>'5a - Savings Tracker'!AD632</f>
        <v>0</v>
      </c>
      <c r="AD590" t="str">
        <f>'5a - Savings Tracker'!AE632</f>
        <v/>
      </c>
      <c r="AE590" t="str">
        <f>'5a - Savings Tracker'!AF632</f>
        <v/>
      </c>
      <c r="AF590" t="str">
        <f>'5a - Savings Tracker'!AG632</f>
        <v/>
      </c>
      <c r="AG590" t="str">
        <f>'5a - Savings Tracker'!AH632</f>
        <v/>
      </c>
      <c r="AH590" t="str">
        <f>'5a - Savings Tracker'!AI632</f>
        <v/>
      </c>
      <c r="AI590" t="str">
        <f>'5a - Savings Tracker'!AJ632</f>
        <v/>
      </c>
      <c r="AJ590" t="str">
        <f>'5a - Savings Tracker'!AK632</f>
        <v/>
      </c>
      <c r="AK590" t="str">
        <f>'5a - Savings Tracker'!AL632</f>
        <v/>
      </c>
    </row>
    <row r="591" spans="1:37">
      <c r="A591">
        <f>'5a - Savings Tracker'!A633</f>
        <v>590</v>
      </c>
      <c r="B591" t="str">
        <f>'5a - Savings Tracker'!B633</f>
        <v>Swansea Bay UHB</v>
      </c>
      <c r="C591">
        <f>'5a - Savings Tracker'!C633</f>
        <v>0</v>
      </c>
      <c r="D591">
        <f>'5a - Savings Tracker'!D633</f>
        <v>0</v>
      </c>
      <c r="E591">
        <f>'5a - Savings Tracker'!E633</f>
        <v>0</v>
      </c>
      <c r="F591">
        <f>'5a - Savings Tracker'!F633</f>
        <v>0</v>
      </c>
      <c r="G591">
        <f>'5a - Savings Tracker'!G633</f>
        <v>0</v>
      </c>
      <c r="H591">
        <f>'5a - Savings Tracker'!H633</f>
        <v>0</v>
      </c>
      <c r="I591">
        <f>'5a - Savings Tracker'!J633</f>
        <v>0</v>
      </c>
      <c r="J591">
        <f>'5a - Savings Tracker'!K633</f>
        <v>0</v>
      </c>
      <c r="K591">
        <f>'5a - Savings Tracker'!L633</f>
        <v>0</v>
      </c>
      <c r="L591">
        <f>'5a - Savings Tracker'!M633</f>
        <v>0</v>
      </c>
      <c r="M591">
        <f>'5a - Savings Tracker'!N633</f>
        <v>0</v>
      </c>
      <c r="N591">
        <f>'5a - Savings Tracker'!O633</f>
        <v>0</v>
      </c>
      <c r="O591">
        <f>'5a - Savings Tracker'!P633</f>
        <v>0</v>
      </c>
      <c r="P591">
        <f>'5a - Savings Tracker'!Q633</f>
        <v>0</v>
      </c>
      <c r="Q591">
        <f>'5a - Savings Tracker'!R633</f>
        <v>0</v>
      </c>
      <c r="R591">
        <f>'5a - Savings Tracker'!S633</f>
        <v>0</v>
      </c>
      <c r="S591">
        <f>'5a - Savings Tracker'!T633</f>
        <v>0</v>
      </c>
      <c r="T591">
        <f>'5a - Savings Tracker'!U633</f>
        <v>0</v>
      </c>
      <c r="U591">
        <f>'5a - Savings Tracker'!V633</f>
        <v>0</v>
      </c>
      <c r="V591">
        <f>'5a - Savings Tracker'!W633</f>
        <v>0</v>
      </c>
      <c r="W591">
        <f>'5a - Savings Tracker'!X633</f>
        <v>0</v>
      </c>
      <c r="X591">
        <f>'5a - Savings Tracker'!Y633</f>
        <v>0</v>
      </c>
      <c r="Y591">
        <f>'5a - Savings Tracker'!Z633</f>
        <v>0</v>
      </c>
      <c r="Z591">
        <f>'5a - Savings Tracker'!AA633</f>
        <v>0</v>
      </c>
      <c r="AA591">
        <f>'5a - Savings Tracker'!AB633</f>
        <v>0</v>
      </c>
      <c r="AB591">
        <f>'5a - Savings Tracker'!AC633</f>
        <v>0</v>
      </c>
      <c r="AC591">
        <f>'5a - Savings Tracker'!AD633</f>
        <v>0</v>
      </c>
      <c r="AD591" t="str">
        <f>'5a - Savings Tracker'!AE633</f>
        <v/>
      </c>
      <c r="AE591" t="str">
        <f>'5a - Savings Tracker'!AF633</f>
        <v/>
      </c>
      <c r="AF591" t="str">
        <f>'5a - Savings Tracker'!AG633</f>
        <v/>
      </c>
      <c r="AG591" t="str">
        <f>'5a - Savings Tracker'!AH633</f>
        <v/>
      </c>
      <c r="AH591" t="str">
        <f>'5a - Savings Tracker'!AI633</f>
        <v/>
      </c>
      <c r="AI591" t="str">
        <f>'5a - Savings Tracker'!AJ633</f>
        <v/>
      </c>
      <c r="AJ591" t="str">
        <f>'5a - Savings Tracker'!AK633</f>
        <v/>
      </c>
      <c r="AK591" t="str">
        <f>'5a - Savings Tracker'!AL633</f>
        <v/>
      </c>
    </row>
    <row r="592" spans="1:37">
      <c r="A592">
        <f>'5a - Savings Tracker'!A634</f>
        <v>591</v>
      </c>
      <c r="B592" t="str">
        <f>'5a - Savings Tracker'!B634</f>
        <v>Swansea Bay UHB</v>
      </c>
      <c r="C592">
        <f>'5a - Savings Tracker'!C634</f>
        <v>0</v>
      </c>
      <c r="D592">
        <f>'5a - Savings Tracker'!D634</f>
        <v>0</v>
      </c>
      <c r="E592">
        <f>'5a - Savings Tracker'!E634</f>
        <v>0</v>
      </c>
      <c r="F592">
        <f>'5a - Savings Tracker'!F634</f>
        <v>0</v>
      </c>
      <c r="G592">
        <f>'5a - Savings Tracker'!G634</f>
        <v>0</v>
      </c>
      <c r="H592">
        <f>'5a - Savings Tracker'!H634</f>
        <v>0</v>
      </c>
      <c r="I592">
        <f>'5a - Savings Tracker'!J634</f>
        <v>0</v>
      </c>
      <c r="J592">
        <f>'5a - Savings Tracker'!K634</f>
        <v>0</v>
      </c>
      <c r="K592">
        <f>'5a - Savings Tracker'!L634</f>
        <v>0</v>
      </c>
      <c r="L592">
        <f>'5a - Savings Tracker'!M634</f>
        <v>0</v>
      </c>
      <c r="M592">
        <f>'5a - Savings Tracker'!N634</f>
        <v>0</v>
      </c>
      <c r="N592">
        <f>'5a - Savings Tracker'!O634</f>
        <v>0</v>
      </c>
      <c r="O592">
        <f>'5a - Savings Tracker'!P634</f>
        <v>0</v>
      </c>
      <c r="P592">
        <f>'5a - Savings Tracker'!Q634</f>
        <v>0</v>
      </c>
      <c r="Q592">
        <f>'5a - Savings Tracker'!R634</f>
        <v>0</v>
      </c>
      <c r="R592">
        <f>'5a - Savings Tracker'!S634</f>
        <v>0</v>
      </c>
      <c r="S592">
        <f>'5a - Savings Tracker'!T634</f>
        <v>0</v>
      </c>
      <c r="T592">
        <f>'5a - Savings Tracker'!U634</f>
        <v>0</v>
      </c>
      <c r="U592">
        <f>'5a - Savings Tracker'!V634</f>
        <v>0</v>
      </c>
      <c r="V592">
        <f>'5a - Savings Tracker'!W634</f>
        <v>0</v>
      </c>
      <c r="W592">
        <f>'5a - Savings Tracker'!X634</f>
        <v>0</v>
      </c>
      <c r="X592">
        <f>'5a - Savings Tracker'!Y634</f>
        <v>0</v>
      </c>
      <c r="Y592">
        <f>'5a - Savings Tracker'!Z634</f>
        <v>0</v>
      </c>
      <c r="Z592">
        <f>'5a - Savings Tracker'!AA634</f>
        <v>0</v>
      </c>
      <c r="AA592">
        <f>'5a - Savings Tracker'!AB634</f>
        <v>0</v>
      </c>
      <c r="AB592">
        <f>'5a - Savings Tracker'!AC634</f>
        <v>0</v>
      </c>
      <c r="AC592">
        <f>'5a - Savings Tracker'!AD634</f>
        <v>0</v>
      </c>
      <c r="AD592" t="str">
        <f>'5a - Savings Tracker'!AE634</f>
        <v/>
      </c>
      <c r="AE592" t="str">
        <f>'5a - Savings Tracker'!AF634</f>
        <v/>
      </c>
      <c r="AF592" t="str">
        <f>'5a - Savings Tracker'!AG634</f>
        <v/>
      </c>
      <c r="AG592" t="str">
        <f>'5a - Savings Tracker'!AH634</f>
        <v/>
      </c>
      <c r="AH592" t="str">
        <f>'5a - Savings Tracker'!AI634</f>
        <v/>
      </c>
      <c r="AI592" t="str">
        <f>'5a - Savings Tracker'!AJ634</f>
        <v/>
      </c>
      <c r="AJ592" t="str">
        <f>'5a - Savings Tracker'!AK634</f>
        <v/>
      </c>
      <c r="AK592" t="str">
        <f>'5a - Savings Tracker'!AL634</f>
        <v/>
      </c>
    </row>
    <row r="593" spans="1:37">
      <c r="A593">
        <f>'5a - Savings Tracker'!A635</f>
        <v>592</v>
      </c>
      <c r="B593" t="str">
        <f>'5a - Savings Tracker'!B635</f>
        <v>Swansea Bay UHB</v>
      </c>
      <c r="C593">
        <f>'5a - Savings Tracker'!C635</f>
        <v>0</v>
      </c>
      <c r="D593">
        <f>'5a - Savings Tracker'!D635</f>
        <v>0</v>
      </c>
      <c r="E593">
        <f>'5a - Savings Tracker'!E635</f>
        <v>0</v>
      </c>
      <c r="F593">
        <f>'5a - Savings Tracker'!F635</f>
        <v>0</v>
      </c>
      <c r="G593">
        <f>'5a - Savings Tracker'!G635</f>
        <v>0</v>
      </c>
      <c r="H593">
        <f>'5a - Savings Tracker'!H635</f>
        <v>0</v>
      </c>
      <c r="I593">
        <f>'5a - Savings Tracker'!J635</f>
        <v>0</v>
      </c>
      <c r="J593">
        <f>'5a - Savings Tracker'!K635</f>
        <v>0</v>
      </c>
      <c r="K593">
        <f>'5a - Savings Tracker'!L635</f>
        <v>0</v>
      </c>
      <c r="L593">
        <f>'5a - Savings Tracker'!M635</f>
        <v>0</v>
      </c>
      <c r="M593">
        <f>'5a - Savings Tracker'!N635</f>
        <v>0</v>
      </c>
      <c r="N593">
        <f>'5a - Savings Tracker'!O635</f>
        <v>0</v>
      </c>
      <c r="O593">
        <f>'5a - Savings Tracker'!P635</f>
        <v>0</v>
      </c>
      <c r="P593">
        <f>'5a - Savings Tracker'!Q635</f>
        <v>0</v>
      </c>
      <c r="Q593">
        <f>'5a - Savings Tracker'!R635</f>
        <v>0</v>
      </c>
      <c r="R593">
        <f>'5a - Savings Tracker'!S635</f>
        <v>0</v>
      </c>
      <c r="S593">
        <f>'5a - Savings Tracker'!T635</f>
        <v>0</v>
      </c>
      <c r="T593">
        <f>'5a - Savings Tracker'!U635</f>
        <v>0</v>
      </c>
      <c r="U593">
        <f>'5a - Savings Tracker'!V635</f>
        <v>0</v>
      </c>
      <c r="V593">
        <f>'5a - Savings Tracker'!W635</f>
        <v>0</v>
      </c>
      <c r="W593">
        <f>'5a - Savings Tracker'!X635</f>
        <v>0</v>
      </c>
      <c r="X593">
        <f>'5a - Savings Tracker'!Y635</f>
        <v>0</v>
      </c>
      <c r="Y593">
        <f>'5a - Savings Tracker'!Z635</f>
        <v>0</v>
      </c>
      <c r="Z593">
        <f>'5a - Savings Tracker'!AA635</f>
        <v>0</v>
      </c>
      <c r="AA593">
        <f>'5a - Savings Tracker'!AB635</f>
        <v>0</v>
      </c>
      <c r="AB593">
        <f>'5a - Savings Tracker'!AC635</f>
        <v>0</v>
      </c>
      <c r="AC593">
        <f>'5a - Savings Tracker'!AD635</f>
        <v>0</v>
      </c>
      <c r="AD593" t="str">
        <f>'5a - Savings Tracker'!AE635</f>
        <v/>
      </c>
      <c r="AE593" t="str">
        <f>'5a - Savings Tracker'!AF635</f>
        <v/>
      </c>
      <c r="AF593" t="str">
        <f>'5a - Savings Tracker'!AG635</f>
        <v/>
      </c>
      <c r="AG593" t="str">
        <f>'5a - Savings Tracker'!AH635</f>
        <v/>
      </c>
      <c r="AH593" t="str">
        <f>'5a - Savings Tracker'!AI635</f>
        <v/>
      </c>
      <c r="AI593" t="str">
        <f>'5a - Savings Tracker'!AJ635</f>
        <v/>
      </c>
      <c r="AJ593" t="str">
        <f>'5a - Savings Tracker'!AK635</f>
        <v/>
      </c>
      <c r="AK593" t="str">
        <f>'5a - Savings Tracker'!AL635</f>
        <v/>
      </c>
    </row>
    <row r="594" spans="1:37">
      <c r="A594">
        <f>'5a - Savings Tracker'!A636</f>
        <v>593</v>
      </c>
      <c r="B594" t="str">
        <f>'5a - Savings Tracker'!B636</f>
        <v>Swansea Bay UHB</v>
      </c>
      <c r="C594">
        <f>'5a - Savings Tracker'!C636</f>
        <v>0</v>
      </c>
      <c r="D594">
        <f>'5a - Savings Tracker'!D636</f>
        <v>0</v>
      </c>
      <c r="E594">
        <f>'5a - Savings Tracker'!E636</f>
        <v>0</v>
      </c>
      <c r="F594">
        <f>'5a - Savings Tracker'!F636</f>
        <v>0</v>
      </c>
      <c r="G594">
        <f>'5a - Savings Tracker'!G636</f>
        <v>0</v>
      </c>
      <c r="H594">
        <f>'5a - Savings Tracker'!H636</f>
        <v>0</v>
      </c>
      <c r="I594">
        <f>'5a - Savings Tracker'!J636</f>
        <v>0</v>
      </c>
      <c r="J594">
        <f>'5a - Savings Tracker'!K636</f>
        <v>0</v>
      </c>
      <c r="K594">
        <f>'5a - Savings Tracker'!L636</f>
        <v>0</v>
      </c>
      <c r="L594">
        <f>'5a - Savings Tracker'!M636</f>
        <v>0</v>
      </c>
      <c r="M594">
        <f>'5a - Savings Tracker'!N636</f>
        <v>0</v>
      </c>
      <c r="N594">
        <f>'5a - Savings Tracker'!O636</f>
        <v>0</v>
      </c>
      <c r="O594">
        <f>'5a - Savings Tracker'!P636</f>
        <v>0</v>
      </c>
      <c r="P594">
        <f>'5a - Savings Tracker'!Q636</f>
        <v>0</v>
      </c>
      <c r="Q594">
        <f>'5a - Savings Tracker'!R636</f>
        <v>0</v>
      </c>
      <c r="R594">
        <f>'5a - Savings Tracker'!S636</f>
        <v>0</v>
      </c>
      <c r="S594">
        <f>'5a - Savings Tracker'!T636</f>
        <v>0</v>
      </c>
      <c r="T594">
        <f>'5a - Savings Tracker'!U636</f>
        <v>0</v>
      </c>
      <c r="U594">
        <f>'5a - Savings Tracker'!V636</f>
        <v>0</v>
      </c>
      <c r="V594">
        <f>'5a - Savings Tracker'!W636</f>
        <v>0</v>
      </c>
      <c r="W594">
        <f>'5a - Savings Tracker'!X636</f>
        <v>0</v>
      </c>
      <c r="X594">
        <f>'5a - Savings Tracker'!Y636</f>
        <v>0</v>
      </c>
      <c r="Y594">
        <f>'5a - Savings Tracker'!Z636</f>
        <v>0</v>
      </c>
      <c r="Z594">
        <f>'5a - Savings Tracker'!AA636</f>
        <v>0</v>
      </c>
      <c r="AA594">
        <f>'5a - Savings Tracker'!AB636</f>
        <v>0</v>
      </c>
      <c r="AB594">
        <f>'5a - Savings Tracker'!AC636</f>
        <v>0</v>
      </c>
      <c r="AC594">
        <f>'5a - Savings Tracker'!AD636</f>
        <v>0</v>
      </c>
      <c r="AD594" t="str">
        <f>'5a - Savings Tracker'!AE636</f>
        <v/>
      </c>
      <c r="AE594" t="str">
        <f>'5a - Savings Tracker'!AF636</f>
        <v/>
      </c>
      <c r="AF594" t="str">
        <f>'5a - Savings Tracker'!AG636</f>
        <v/>
      </c>
      <c r="AG594" t="str">
        <f>'5a - Savings Tracker'!AH636</f>
        <v/>
      </c>
      <c r="AH594" t="str">
        <f>'5a - Savings Tracker'!AI636</f>
        <v/>
      </c>
      <c r="AI594" t="str">
        <f>'5a - Savings Tracker'!AJ636</f>
        <v/>
      </c>
      <c r="AJ594" t="str">
        <f>'5a - Savings Tracker'!AK636</f>
        <v/>
      </c>
      <c r="AK594" t="str">
        <f>'5a - Savings Tracker'!AL636</f>
        <v/>
      </c>
    </row>
    <row r="595" spans="1:37">
      <c r="A595">
        <f>'5a - Savings Tracker'!A637</f>
        <v>594</v>
      </c>
      <c r="B595" t="str">
        <f>'5a - Savings Tracker'!B637</f>
        <v>Swansea Bay UHB</v>
      </c>
      <c r="C595">
        <f>'5a - Savings Tracker'!C637</f>
        <v>0</v>
      </c>
      <c r="D595">
        <f>'5a - Savings Tracker'!D637</f>
        <v>0</v>
      </c>
      <c r="E595">
        <f>'5a - Savings Tracker'!E637</f>
        <v>0</v>
      </c>
      <c r="F595">
        <f>'5a - Savings Tracker'!F637</f>
        <v>0</v>
      </c>
      <c r="G595">
        <f>'5a - Savings Tracker'!G637</f>
        <v>0</v>
      </c>
      <c r="H595">
        <f>'5a - Savings Tracker'!H637</f>
        <v>0</v>
      </c>
      <c r="I595">
        <f>'5a - Savings Tracker'!J637</f>
        <v>0</v>
      </c>
      <c r="J595">
        <f>'5a - Savings Tracker'!K637</f>
        <v>0</v>
      </c>
      <c r="K595">
        <f>'5a - Savings Tracker'!L637</f>
        <v>0</v>
      </c>
      <c r="L595">
        <f>'5a - Savings Tracker'!M637</f>
        <v>0</v>
      </c>
      <c r="M595">
        <f>'5a - Savings Tracker'!N637</f>
        <v>0</v>
      </c>
      <c r="N595">
        <f>'5a - Savings Tracker'!O637</f>
        <v>0</v>
      </c>
      <c r="O595">
        <f>'5a - Savings Tracker'!P637</f>
        <v>0</v>
      </c>
      <c r="P595">
        <f>'5a - Savings Tracker'!Q637</f>
        <v>0</v>
      </c>
      <c r="Q595">
        <f>'5a - Savings Tracker'!R637</f>
        <v>0</v>
      </c>
      <c r="R595">
        <f>'5a - Savings Tracker'!S637</f>
        <v>0</v>
      </c>
      <c r="S595">
        <f>'5a - Savings Tracker'!T637</f>
        <v>0</v>
      </c>
      <c r="T595">
        <f>'5a - Savings Tracker'!U637</f>
        <v>0</v>
      </c>
      <c r="U595">
        <f>'5a - Savings Tracker'!V637</f>
        <v>0</v>
      </c>
      <c r="V595">
        <f>'5a - Savings Tracker'!W637</f>
        <v>0</v>
      </c>
      <c r="W595">
        <f>'5a - Savings Tracker'!X637</f>
        <v>0</v>
      </c>
      <c r="X595">
        <f>'5a - Savings Tracker'!Y637</f>
        <v>0</v>
      </c>
      <c r="Y595">
        <f>'5a - Savings Tracker'!Z637</f>
        <v>0</v>
      </c>
      <c r="Z595">
        <f>'5a - Savings Tracker'!AA637</f>
        <v>0</v>
      </c>
      <c r="AA595">
        <f>'5a - Savings Tracker'!AB637</f>
        <v>0</v>
      </c>
      <c r="AB595">
        <f>'5a - Savings Tracker'!AC637</f>
        <v>0</v>
      </c>
      <c r="AC595">
        <f>'5a - Savings Tracker'!AD637</f>
        <v>0</v>
      </c>
      <c r="AD595" t="str">
        <f>'5a - Savings Tracker'!AE637</f>
        <v/>
      </c>
      <c r="AE595" t="str">
        <f>'5a - Savings Tracker'!AF637</f>
        <v/>
      </c>
      <c r="AF595" t="str">
        <f>'5a - Savings Tracker'!AG637</f>
        <v/>
      </c>
      <c r="AG595" t="str">
        <f>'5a - Savings Tracker'!AH637</f>
        <v/>
      </c>
      <c r="AH595" t="str">
        <f>'5a - Savings Tracker'!AI637</f>
        <v/>
      </c>
      <c r="AI595" t="str">
        <f>'5a - Savings Tracker'!AJ637</f>
        <v/>
      </c>
      <c r="AJ595" t="str">
        <f>'5a - Savings Tracker'!AK637</f>
        <v/>
      </c>
      <c r="AK595" t="str">
        <f>'5a - Savings Tracker'!AL637</f>
        <v/>
      </c>
    </row>
    <row r="596" spans="1:37">
      <c r="A596">
        <f>'5a - Savings Tracker'!A638</f>
        <v>595</v>
      </c>
      <c r="B596" t="str">
        <f>'5a - Savings Tracker'!B638</f>
        <v>Swansea Bay UHB</v>
      </c>
      <c r="C596">
        <f>'5a - Savings Tracker'!C638</f>
        <v>0</v>
      </c>
      <c r="D596">
        <f>'5a - Savings Tracker'!D638</f>
        <v>0</v>
      </c>
      <c r="E596">
        <f>'5a - Savings Tracker'!E638</f>
        <v>0</v>
      </c>
      <c r="F596">
        <f>'5a - Savings Tracker'!F638</f>
        <v>0</v>
      </c>
      <c r="G596">
        <f>'5a - Savings Tracker'!G638</f>
        <v>0</v>
      </c>
      <c r="H596">
        <f>'5a - Savings Tracker'!H638</f>
        <v>0</v>
      </c>
      <c r="I596">
        <f>'5a - Savings Tracker'!J638</f>
        <v>0</v>
      </c>
      <c r="J596">
        <f>'5a - Savings Tracker'!K638</f>
        <v>0</v>
      </c>
      <c r="K596">
        <f>'5a - Savings Tracker'!L638</f>
        <v>0</v>
      </c>
      <c r="L596">
        <f>'5a - Savings Tracker'!M638</f>
        <v>0</v>
      </c>
      <c r="M596">
        <f>'5a - Savings Tracker'!N638</f>
        <v>0</v>
      </c>
      <c r="N596">
        <f>'5a - Savings Tracker'!O638</f>
        <v>0</v>
      </c>
      <c r="O596">
        <f>'5a - Savings Tracker'!P638</f>
        <v>0</v>
      </c>
      <c r="P596">
        <f>'5a - Savings Tracker'!Q638</f>
        <v>0</v>
      </c>
      <c r="Q596">
        <f>'5a - Savings Tracker'!R638</f>
        <v>0</v>
      </c>
      <c r="R596">
        <f>'5a - Savings Tracker'!S638</f>
        <v>0</v>
      </c>
      <c r="S596">
        <f>'5a - Savings Tracker'!T638</f>
        <v>0</v>
      </c>
      <c r="T596">
        <f>'5a - Savings Tracker'!U638</f>
        <v>0</v>
      </c>
      <c r="U596">
        <f>'5a - Savings Tracker'!V638</f>
        <v>0</v>
      </c>
      <c r="V596">
        <f>'5a - Savings Tracker'!W638</f>
        <v>0</v>
      </c>
      <c r="W596">
        <f>'5a - Savings Tracker'!X638</f>
        <v>0</v>
      </c>
      <c r="X596">
        <f>'5a - Savings Tracker'!Y638</f>
        <v>0</v>
      </c>
      <c r="Y596">
        <f>'5a - Savings Tracker'!Z638</f>
        <v>0</v>
      </c>
      <c r="Z596">
        <f>'5a - Savings Tracker'!AA638</f>
        <v>0</v>
      </c>
      <c r="AA596">
        <f>'5a - Savings Tracker'!AB638</f>
        <v>0</v>
      </c>
      <c r="AB596">
        <f>'5a - Savings Tracker'!AC638</f>
        <v>0</v>
      </c>
      <c r="AC596">
        <f>'5a - Savings Tracker'!AD638</f>
        <v>0</v>
      </c>
      <c r="AD596" t="str">
        <f>'5a - Savings Tracker'!AE638</f>
        <v/>
      </c>
      <c r="AE596" t="str">
        <f>'5a - Savings Tracker'!AF638</f>
        <v/>
      </c>
      <c r="AF596" t="str">
        <f>'5a - Savings Tracker'!AG638</f>
        <v/>
      </c>
      <c r="AG596" t="str">
        <f>'5a - Savings Tracker'!AH638</f>
        <v/>
      </c>
      <c r="AH596" t="str">
        <f>'5a - Savings Tracker'!AI638</f>
        <v/>
      </c>
      <c r="AI596" t="str">
        <f>'5a - Savings Tracker'!AJ638</f>
        <v/>
      </c>
      <c r="AJ596" t="str">
        <f>'5a - Savings Tracker'!AK638</f>
        <v/>
      </c>
      <c r="AK596" t="str">
        <f>'5a - Savings Tracker'!AL638</f>
        <v/>
      </c>
    </row>
    <row r="597" spans="1:37">
      <c r="A597">
        <f>'5a - Savings Tracker'!A639</f>
        <v>596</v>
      </c>
      <c r="B597" t="str">
        <f>'5a - Savings Tracker'!B639</f>
        <v>Swansea Bay UHB</v>
      </c>
      <c r="C597">
        <f>'5a - Savings Tracker'!C639</f>
        <v>0</v>
      </c>
      <c r="D597">
        <f>'5a - Savings Tracker'!D639</f>
        <v>0</v>
      </c>
      <c r="E597">
        <f>'5a - Savings Tracker'!E639</f>
        <v>0</v>
      </c>
      <c r="F597">
        <f>'5a - Savings Tracker'!F639</f>
        <v>0</v>
      </c>
      <c r="G597">
        <f>'5a - Savings Tracker'!G639</f>
        <v>0</v>
      </c>
      <c r="H597">
        <f>'5a - Savings Tracker'!H639</f>
        <v>0</v>
      </c>
      <c r="I597">
        <f>'5a - Savings Tracker'!J639</f>
        <v>0</v>
      </c>
      <c r="J597">
        <f>'5a - Savings Tracker'!K639</f>
        <v>0</v>
      </c>
      <c r="K597">
        <f>'5a - Savings Tracker'!L639</f>
        <v>0</v>
      </c>
      <c r="L597">
        <f>'5a - Savings Tracker'!M639</f>
        <v>0</v>
      </c>
      <c r="M597">
        <f>'5a - Savings Tracker'!N639</f>
        <v>0</v>
      </c>
      <c r="N597">
        <f>'5a - Savings Tracker'!O639</f>
        <v>0</v>
      </c>
      <c r="O597">
        <f>'5a - Savings Tracker'!P639</f>
        <v>0</v>
      </c>
      <c r="P597">
        <f>'5a - Savings Tracker'!Q639</f>
        <v>0</v>
      </c>
      <c r="Q597">
        <f>'5a - Savings Tracker'!R639</f>
        <v>0</v>
      </c>
      <c r="R597">
        <f>'5a - Savings Tracker'!S639</f>
        <v>0</v>
      </c>
      <c r="S597">
        <f>'5a - Savings Tracker'!T639</f>
        <v>0</v>
      </c>
      <c r="T597">
        <f>'5a - Savings Tracker'!U639</f>
        <v>0</v>
      </c>
      <c r="U597">
        <f>'5a - Savings Tracker'!V639</f>
        <v>0</v>
      </c>
      <c r="V597">
        <f>'5a - Savings Tracker'!W639</f>
        <v>0</v>
      </c>
      <c r="W597">
        <f>'5a - Savings Tracker'!X639</f>
        <v>0</v>
      </c>
      <c r="X597">
        <f>'5a - Savings Tracker'!Y639</f>
        <v>0</v>
      </c>
      <c r="Y597">
        <f>'5a - Savings Tracker'!Z639</f>
        <v>0</v>
      </c>
      <c r="Z597">
        <f>'5a - Savings Tracker'!AA639</f>
        <v>0</v>
      </c>
      <c r="AA597">
        <f>'5a - Savings Tracker'!AB639</f>
        <v>0</v>
      </c>
      <c r="AB597">
        <f>'5a - Savings Tracker'!AC639</f>
        <v>0</v>
      </c>
      <c r="AC597">
        <f>'5a - Savings Tracker'!AD639</f>
        <v>0</v>
      </c>
      <c r="AD597" t="str">
        <f>'5a - Savings Tracker'!AE639</f>
        <v/>
      </c>
      <c r="AE597" t="str">
        <f>'5a - Savings Tracker'!AF639</f>
        <v/>
      </c>
      <c r="AF597" t="str">
        <f>'5a - Savings Tracker'!AG639</f>
        <v/>
      </c>
      <c r="AG597" t="str">
        <f>'5a - Savings Tracker'!AH639</f>
        <v/>
      </c>
      <c r="AH597" t="str">
        <f>'5a - Savings Tracker'!AI639</f>
        <v/>
      </c>
      <c r="AI597" t="str">
        <f>'5a - Savings Tracker'!AJ639</f>
        <v/>
      </c>
      <c r="AJ597" t="str">
        <f>'5a - Savings Tracker'!AK639</f>
        <v/>
      </c>
      <c r="AK597" t="str">
        <f>'5a - Savings Tracker'!AL639</f>
        <v/>
      </c>
    </row>
    <row r="598" spans="1:37">
      <c r="A598">
        <f>'5a - Savings Tracker'!A640</f>
        <v>597</v>
      </c>
      <c r="B598" t="str">
        <f>'5a - Savings Tracker'!B640</f>
        <v>Swansea Bay UHB</v>
      </c>
      <c r="C598">
        <f>'5a - Savings Tracker'!C640</f>
        <v>0</v>
      </c>
      <c r="D598">
        <f>'5a - Savings Tracker'!D640</f>
        <v>0</v>
      </c>
      <c r="E598">
        <f>'5a - Savings Tracker'!E640</f>
        <v>0</v>
      </c>
      <c r="F598">
        <f>'5a - Savings Tracker'!F640</f>
        <v>0</v>
      </c>
      <c r="G598">
        <f>'5a - Savings Tracker'!G640</f>
        <v>0</v>
      </c>
      <c r="H598">
        <f>'5a - Savings Tracker'!H640</f>
        <v>0</v>
      </c>
      <c r="I598">
        <f>'5a - Savings Tracker'!J640</f>
        <v>0</v>
      </c>
      <c r="J598">
        <f>'5a - Savings Tracker'!K640</f>
        <v>0</v>
      </c>
      <c r="K598">
        <f>'5a - Savings Tracker'!L640</f>
        <v>0</v>
      </c>
      <c r="L598">
        <f>'5a - Savings Tracker'!M640</f>
        <v>0</v>
      </c>
      <c r="M598">
        <f>'5a - Savings Tracker'!N640</f>
        <v>0</v>
      </c>
      <c r="N598">
        <f>'5a - Savings Tracker'!O640</f>
        <v>0</v>
      </c>
      <c r="O598">
        <f>'5a - Savings Tracker'!P640</f>
        <v>0</v>
      </c>
      <c r="P598">
        <f>'5a - Savings Tracker'!Q640</f>
        <v>0</v>
      </c>
      <c r="Q598">
        <f>'5a - Savings Tracker'!R640</f>
        <v>0</v>
      </c>
      <c r="R598">
        <f>'5a - Savings Tracker'!S640</f>
        <v>0</v>
      </c>
      <c r="S598">
        <f>'5a - Savings Tracker'!T640</f>
        <v>0</v>
      </c>
      <c r="T598">
        <f>'5a - Savings Tracker'!U640</f>
        <v>0</v>
      </c>
      <c r="U598">
        <f>'5a - Savings Tracker'!V640</f>
        <v>0</v>
      </c>
      <c r="V598">
        <f>'5a - Savings Tracker'!W640</f>
        <v>0</v>
      </c>
      <c r="W598">
        <f>'5a - Savings Tracker'!X640</f>
        <v>0</v>
      </c>
      <c r="X598">
        <f>'5a - Savings Tracker'!Y640</f>
        <v>0</v>
      </c>
      <c r="Y598">
        <f>'5a - Savings Tracker'!Z640</f>
        <v>0</v>
      </c>
      <c r="Z598">
        <f>'5a - Savings Tracker'!AA640</f>
        <v>0</v>
      </c>
      <c r="AA598">
        <f>'5a - Savings Tracker'!AB640</f>
        <v>0</v>
      </c>
      <c r="AB598">
        <f>'5a - Savings Tracker'!AC640</f>
        <v>0</v>
      </c>
      <c r="AC598">
        <f>'5a - Savings Tracker'!AD640</f>
        <v>0</v>
      </c>
      <c r="AD598" t="str">
        <f>'5a - Savings Tracker'!AE640</f>
        <v/>
      </c>
      <c r="AE598" t="str">
        <f>'5a - Savings Tracker'!AF640</f>
        <v/>
      </c>
      <c r="AF598" t="str">
        <f>'5a - Savings Tracker'!AG640</f>
        <v/>
      </c>
      <c r="AG598" t="str">
        <f>'5a - Savings Tracker'!AH640</f>
        <v/>
      </c>
      <c r="AH598" t="str">
        <f>'5a - Savings Tracker'!AI640</f>
        <v/>
      </c>
      <c r="AI598" t="str">
        <f>'5a - Savings Tracker'!AJ640</f>
        <v/>
      </c>
      <c r="AJ598" t="str">
        <f>'5a - Savings Tracker'!AK640</f>
        <v/>
      </c>
      <c r="AK598" t="str">
        <f>'5a - Savings Tracker'!AL640</f>
        <v/>
      </c>
    </row>
    <row r="599" spans="1:37">
      <c r="A599">
        <f>'5a - Savings Tracker'!A641</f>
        <v>598</v>
      </c>
      <c r="B599" t="str">
        <f>'5a - Savings Tracker'!B641</f>
        <v>Swansea Bay UHB</v>
      </c>
      <c r="C599">
        <f>'5a - Savings Tracker'!C641</f>
        <v>0</v>
      </c>
      <c r="D599">
        <f>'5a - Savings Tracker'!D641</f>
        <v>0</v>
      </c>
      <c r="E599">
        <f>'5a - Savings Tracker'!E641</f>
        <v>0</v>
      </c>
      <c r="F599">
        <f>'5a - Savings Tracker'!F641</f>
        <v>0</v>
      </c>
      <c r="G599">
        <f>'5a - Savings Tracker'!G641</f>
        <v>0</v>
      </c>
      <c r="H599">
        <f>'5a - Savings Tracker'!H641</f>
        <v>0</v>
      </c>
      <c r="I599">
        <f>'5a - Savings Tracker'!J641</f>
        <v>0</v>
      </c>
      <c r="J599">
        <f>'5a - Savings Tracker'!K641</f>
        <v>0</v>
      </c>
      <c r="K599">
        <f>'5a - Savings Tracker'!L641</f>
        <v>0</v>
      </c>
      <c r="L599">
        <f>'5a - Savings Tracker'!M641</f>
        <v>0</v>
      </c>
      <c r="M599">
        <f>'5a - Savings Tracker'!N641</f>
        <v>0</v>
      </c>
      <c r="N599">
        <f>'5a - Savings Tracker'!O641</f>
        <v>0</v>
      </c>
      <c r="O599">
        <f>'5a - Savings Tracker'!P641</f>
        <v>0</v>
      </c>
      <c r="P599">
        <f>'5a - Savings Tracker'!Q641</f>
        <v>0</v>
      </c>
      <c r="Q599">
        <f>'5a - Savings Tracker'!R641</f>
        <v>0</v>
      </c>
      <c r="R599">
        <f>'5a - Savings Tracker'!S641</f>
        <v>0</v>
      </c>
      <c r="S599">
        <f>'5a - Savings Tracker'!T641</f>
        <v>0</v>
      </c>
      <c r="T599">
        <f>'5a - Savings Tracker'!U641</f>
        <v>0</v>
      </c>
      <c r="U599">
        <f>'5a - Savings Tracker'!V641</f>
        <v>0</v>
      </c>
      <c r="V599">
        <f>'5a - Savings Tracker'!W641</f>
        <v>0</v>
      </c>
      <c r="W599">
        <f>'5a - Savings Tracker'!X641</f>
        <v>0</v>
      </c>
      <c r="X599">
        <f>'5a - Savings Tracker'!Y641</f>
        <v>0</v>
      </c>
      <c r="Y599">
        <f>'5a - Savings Tracker'!Z641</f>
        <v>0</v>
      </c>
      <c r="Z599">
        <f>'5a - Savings Tracker'!AA641</f>
        <v>0</v>
      </c>
      <c r="AA599">
        <f>'5a - Savings Tracker'!AB641</f>
        <v>0</v>
      </c>
      <c r="AB599">
        <f>'5a - Savings Tracker'!AC641</f>
        <v>0</v>
      </c>
      <c r="AC599">
        <f>'5a - Savings Tracker'!AD641</f>
        <v>0</v>
      </c>
      <c r="AD599" t="str">
        <f>'5a - Savings Tracker'!AE641</f>
        <v/>
      </c>
      <c r="AE599" t="str">
        <f>'5a - Savings Tracker'!AF641</f>
        <v/>
      </c>
      <c r="AF599" t="str">
        <f>'5a - Savings Tracker'!AG641</f>
        <v/>
      </c>
      <c r="AG599" t="str">
        <f>'5a - Savings Tracker'!AH641</f>
        <v/>
      </c>
      <c r="AH599" t="str">
        <f>'5a - Savings Tracker'!AI641</f>
        <v/>
      </c>
      <c r="AI599" t="str">
        <f>'5a - Savings Tracker'!AJ641</f>
        <v/>
      </c>
      <c r="AJ599" t="str">
        <f>'5a - Savings Tracker'!AK641</f>
        <v/>
      </c>
      <c r="AK599" t="str">
        <f>'5a - Savings Tracker'!AL641</f>
        <v/>
      </c>
    </row>
    <row r="600" spans="1:37">
      <c r="A600">
        <f>'5a - Savings Tracker'!A642</f>
        <v>599</v>
      </c>
      <c r="B600" t="str">
        <f>'5a - Savings Tracker'!B642</f>
        <v>Swansea Bay UHB</v>
      </c>
      <c r="C600">
        <f>'5a - Savings Tracker'!C642</f>
        <v>0</v>
      </c>
      <c r="D600">
        <f>'5a - Savings Tracker'!D642</f>
        <v>0</v>
      </c>
      <c r="E600">
        <f>'5a - Savings Tracker'!E642</f>
        <v>0</v>
      </c>
      <c r="F600">
        <f>'5a - Savings Tracker'!F642</f>
        <v>0</v>
      </c>
      <c r="G600">
        <f>'5a - Savings Tracker'!G642</f>
        <v>0</v>
      </c>
      <c r="H600">
        <f>'5a - Savings Tracker'!H642</f>
        <v>0</v>
      </c>
      <c r="I600">
        <f>'5a - Savings Tracker'!J642</f>
        <v>0</v>
      </c>
      <c r="J600">
        <f>'5a - Savings Tracker'!K642</f>
        <v>0</v>
      </c>
      <c r="K600">
        <f>'5a - Savings Tracker'!L642</f>
        <v>0</v>
      </c>
      <c r="L600">
        <f>'5a - Savings Tracker'!M642</f>
        <v>0</v>
      </c>
      <c r="M600">
        <f>'5a - Savings Tracker'!N642</f>
        <v>0</v>
      </c>
      <c r="N600">
        <f>'5a - Savings Tracker'!O642</f>
        <v>0</v>
      </c>
      <c r="O600">
        <f>'5a - Savings Tracker'!P642</f>
        <v>0</v>
      </c>
      <c r="P600">
        <f>'5a - Savings Tracker'!Q642</f>
        <v>0</v>
      </c>
      <c r="Q600">
        <f>'5a - Savings Tracker'!R642</f>
        <v>0</v>
      </c>
      <c r="R600">
        <f>'5a - Savings Tracker'!S642</f>
        <v>0</v>
      </c>
      <c r="S600">
        <f>'5a - Savings Tracker'!T642</f>
        <v>0</v>
      </c>
      <c r="T600">
        <f>'5a - Savings Tracker'!U642</f>
        <v>0</v>
      </c>
      <c r="U600">
        <f>'5a - Savings Tracker'!V642</f>
        <v>0</v>
      </c>
      <c r="V600">
        <f>'5a - Savings Tracker'!W642</f>
        <v>0</v>
      </c>
      <c r="W600">
        <f>'5a - Savings Tracker'!X642</f>
        <v>0</v>
      </c>
      <c r="X600">
        <f>'5a - Savings Tracker'!Y642</f>
        <v>0</v>
      </c>
      <c r="Y600">
        <f>'5a - Savings Tracker'!Z642</f>
        <v>0</v>
      </c>
      <c r="Z600">
        <f>'5a - Savings Tracker'!AA642</f>
        <v>0</v>
      </c>
      <c r="AA600">
        <f>'5a - Savings Tracker'!AB642</f>
        <v>0</v>
      </c>
      <c r="AB600">
        <f>'5a - Savings Tracker'!AC642</f>
        <v>0</v>
      </c>
      <c r="AC600">
        <f>'5a - Savings Tracker'!AD642</f>
        <v>0</v>
      </c>
      <c r="AD600" t="str">
        <f>'5a - Savings Tracker'!AE642</f>
        <v/>
      </c>
      <c r="AE600" t="str">
        <f>'5a - Savings Tracker'!AF642</f>
        <v/>
      </c>
      <c r="AF600" t="str">
        <f>'5a - Savings Tracker'!AG642</f>
        <v/>
      </c>
      <c r="AG600" t="str">
        <f>'5a - Savings Tracker'!AH642</f>
        <v/>
      </c>
      <c r="AH600" t="str">
        <f>'5a - Savings Tracker'!AI642</f>
        <v/>
      </c>
      <c r="AI600" t="str">
        <f>'5a - Savings Tracker'!AJ642</f>
        <v/>
      </c>
      <c r="AJ600" t="str">
        <f>'5a - Savings Tracker'!AK642</f>
        <v/>
      </c>
      <c r="AK600" t="str">
        <f>'5a - Savings Tracker'!AL642</f>
        <v/>
      </c>
    </row>
    <row r="601" spans="1:37">
      <c r="A601">
        <f>'5a - Savings Tracker'!A643</f>
        <v>600</v>
      </c>
      <c r="B601" t="str">
        <f>'5a - Savings Tracker'!B643</f>
        <v>Swansea Bay UHB</v>
      </c>
      <c r="C601">
        <f>'5a - Savings Tracker'!C643</f>
        <v>0</v>
      </c>
      <c r="D601">
        <f>'5a - Savings Tracker'!D643</f>
        <v>0</v>
      </c>
      <c r="E601">
        <f>'5a - Savings Tracker'!E643</f>
        <v>0</v>
      </c>
      <c r="F601">
        <f>'5a - Savings Tracker'!F643</f>
        <v>0</v>
      </c>
      <c r="G601">
        <f>'5a - Savings Tracker'!G643</f>
        <v>0</v>
      </c>
      <c r="H601">
        <f>'5a - Savings Tracker'!H643</f>
        <v>0</v>
      </c>
      <c r="I601">
        <f>'5a - Savings Tracker'!J643</f>
        <v>0</v>
      </c>
      <c r="J601">
        <f>'5a - Savings Tracker'!K643</f>
        <v>0</v>
      </c>
      <c r="K601">
        <f>'5a - Savings Tracker'!L643</f>
        <v>0</v>
      </c>
      <c r="L601">
        <f>'5a - Savings Tracker'!M643</f>
        <v>0</v>
      </c>
      <c r="M601">
        <f>'5a - Savings Tracker'!N643</f>
        <v>0</v>
      </c>
      <c r="N601">
        <f>'5a - Savings Tracker'!O643</f>
        <v>0</v>
      </c>
      <c r="O601">
        <f>'5a - Savings Tracker'!P643</f>
        <v>0</v>
      </c>
      <c r="P601">
        <f>'5a - Savings Tracker'!Q643</f>
        <v>0</v>
      </c>
      <c r="Q601">
        <f>'5a - Savings Tracker'!R643</f>
        <v>0</v>
      </c>
      <c r="R601">
        <f>'5a - Savings Tracker'!S643</f>
        <v>0</v>
      </c>
      <c r="S601">
        <f>'5a - Savings Tracker'!T643</f>
        <v>0</v>
      </c>
      <c r="T601">
        <f>'5a - Savings Tracker'!U643</f>
        <v>0</v>
      </c>
      <c r="U601">
        <f>'5a - Savings Tracker'!V643</f>
        <v>0</v>
      </c>
      <c r="V601">
        <f>'5a - Savings Tracker'!W643</f>
        <v>0</v>
      </c>
      <c r="W601">
        <f>'5a - Savings Tracker'!X643</f>
        <v>0</v>
      </c>
      <c r="X601">
        <f>'5a - Savings Tracker'!Y643</f>
        <v>0</v>
      </c>
      <c r="Y601">
        <f>'5a - Savings Tracker'!Z643</f>
        <v>0</v>
      </c>
      <c r="Z601">
        <f>'5a - Savings Tracker'!AA643</f>
        <v>0</v>
      </c>
      <c r="AA601">
        <f>'5a - Savings Tracker'!AB643</f>
        <v>0</v>
      </c>
      <c r="AB601">
        <f>'5a - Savings Tracker'!AC643</f>
        <v>0</v>
      </c>
      <c r="AC601">
        <f>'5a - Savings Tracker'!AD643</f>
        <v>0</v>
      </c>
      <c r="AD601" t="str">
        <f>'5a - Savings Tracker'!AE643</f>
        <v/>
      </c>
      <c r="AE601" t="str">
        <f>'5a - Savings Tracker'!AF643</f>
        <v/>
      </c>
      <c r="AF601" t="str">
        <f>'5a - Savings Tracker'!AG643</f>
        <v/>
      </c>
      <c r="AG601" t="str">
        <f>'5a - Savings Tracker'!AH643</f>
        <v/>
      </c>
      <c r="AH601" t="str">
        <f>'5a - Savings Tracker'!AI643</f>
        <v/>
      </c>
      <c r="AI601" t="str">
        <f>'5a - Savings Tracker'!AJ643</f>
        <v/>
      </c>
      <c r="AJ601" t="str">
        <f>'5a - Savings Tracker'!AK643</f>
        <v/>
      </c>
      <c r="AK601" t="str">
        <f>'5a - Savings Tracker'!AL643</f>
        <v/>
      </c>
    </row>
    <row r="602" spans="1:37">
      <c r="A602">
        <f>'5a - Savings Tracker'!A644</f>
        <v>601</v>
      </c>
      <c r="B602" t="str">
        <f>'5a - Savings Tracker'!B644</f>
        <v>Swansea Bay UHB</v>
      </c>
      <c r="C602">
        <f>'5a - Savings Tracker'!C644</f>
        <v>0</v>
      </c>
      <c r="D602">
        <f>'5a - Savings Tracker'!D644</f>
        <v>0</v>
      </c>
      <c r="E602">
        <f>'5a - Savings Tracker'!E644</f>
        <v>0</v>
      </c>
      <c r="F602">
        <f>'5a - Savings Tracker'!F644</f>
        <v>0</v>
      </c>
      <c r="G602">
        <f>'5a - Savings Tracker'!G644</f>
        <v>0</v>
      </c>
      <c r="H602">
        <f>'5a - Savings Tracker'!H644</f>
        <v>0</v>
      </c>
      <c r="I602">
        <f>'5a - Savings Tracker'!J644</f>
        <v>0</v>
      </c>
      <c r="J602">
        <f>'5a - Savings Tracker'!K644</f>
        <v>0</v>
      </c>
      <c r="K602">
        <f>'5a - Savings Tracker'!L644</f>
        <v>0</v>
      </c>
      <c r="L602">
        <f>'5a - Savings Tracker'!M644</f>
        <v>0</v>
      </c>
      <c r="M602">
        <f>'5a - Savings Tracker'!N644</f>
        <v>0</v>
      </c>
      <c r="N602">
        <f>'5a - Savings Tracker'!O644</f>
        <v>0</v>
      </c>
      <c r="O602">
        <f>'5a - Savings Tracker'!P644</f>
        <v>0</v>
      </c>
      <c r="P602">
        <f>'5a - Savings Tracker'!Q644</f>
        <v>0</v>
      </c>
      <c r="Q602">
        <f>'5a - Savings Tracker'!R644</f>
        <v>0</v>
      </c>
      <c r="R602">
        <f>'5a - Savings Tracker'!S644</f>
        <v>0</v>
      </c>
      <c r="S602">
        <f>'5a - Savings Tracker'!T644</f>
        <v>0</v>
      </c>
      <c r="T602">
        <f>'5a - Savings Tracker'!U644</f>
        <v>0</v>
      </c>
      <c r="U602">
        <f>'5a - Savings Tracker'!V644</f>
        <v>0</v>
      </c>
      <c r="V602">
        <f>'5a - Savings Tracker'!W644</f>
        <v>0</v>
      </c>
      <c r="W602">
        <f>'5a - Savings Tracker'!X644</f>
        <v>0</v>
      </c>
      <c r="X602">
        <f>'5a - Savings Tracker'!Y644</f>
        <v>0</v>
      </c>
      <c r="Y602">
        <f>'5a - Savings Tracker'!Z644</f>
        <v>0</v>
      </c>
      <c r="Z602">
        <f>'5a - Savings Tracker'!AA644</f>
        <v>0</v>
      </c>
      <c r="AA602">
        <f>'5a - Savings Tracker'!AB644</f>
        <v>0</v>
      </c>
      <c r="AB602">
        <f>'5a - Savings Tracker'!AC644</f>
        <v>0</v>
      </c>
      <c r="AC602">
        <f>'5a - Savings Tracker'!AD644</f>
        <v>0</v>
      </c>
      <c r="AD602" t="str">
        <f>'5a - Savings Tracker'!AE644</f>
        <v/>
      </c>
      <c r="AE602" t="str">
        <f>'5a - Savings Tracker'!AF644</f>
        <v/>
      </c>
      <c r="AF602" t="str">
        <f>'5a - Savings Tracker'!AG644</f>
        <v/>
      </c>
      <c r="AG602" t="str">
        <f>'5a - Savings Tracker'!AH644</f>
        <v/>
      </c>
      <c r="AH602" t="str">
        <f>'5a - Savings Tracker'!AI644</f>
        <v/>
      </c>
      <c r="AI602" t="str">
        <f>'5a - Savings Tracker'!AJ644</f>
        <v/>
      </c>
      <c r="AJ602" t="str">
        <f>'5a - Savings Tracker'!AK644</f>
        <v/>
      </c>
      <c r="AK602" t="str">
        <f>'5a - Savings Tracker'!AL644</f>
        <v/>
      </c>
    </row>
    <row r="603" spans="1:37">
      <c r="A603">
        <f>'5a - Savings Tracker'!A645</f>
        <v>602</v>
      </c>
      <c r="B603" t="str">
        <f>'5a - Savings Tracker'!B645</f>
        <v>Swansea Bay UHB</v>
      </c>
      <c r="C603">
        <f>'5a - Savings Tracker'!C645</f>
        <v>0</v>
      </c>
      <c r="D603">
        <f>'5a - Savings Tracker'!D645</f>
        <v>0</v>
      </c>
      <c r="E603">
        <f>'5a - Savings Tracker'!E645</f>
        <v>0</v>
      </c>
      <c r="F603">
        <f>'5a - Savings Tracker'!F645</f>
        <v>0</v>
      </c>
      <c r="G603">
        <f>'5a - Savings Tracker'!G645</f>
        <v>0</v>
      </c>
      <c r="H603">
        <f>'5a - Savings Tracker'!H645</f>
        <v>0</v>
      </c>
      <c r="I603">
        <f>'5a - Savings Tracker'!J645</f>
        <v>0</v>
      </c>
      <c r="J603">
        <f>'5a - Savings Tracker'!K645</f>
        <v>0</v>
      </c>
      <c r="K603">
        <f>'5a - Savings Tracker'!L645</f>
        <v>0</v>
      </c>
      <c r="L603">
        <f>'5a - Savings Tracker'!M645</f>
        <v>0</v>
      </c>
      <c r="M603">
        <f>'5a - Savings Tracker'!N645</f>
        <v>0</v>
      </c>
      <c r="N603">
        <f>'5a - Savings Tracker'!O645</f>
        <v>0</v>
      </c>
      <c r="O603">
        <f>'5a - Savings Tracker'!P645</f>
        <v>0</v>
      </c>
      <c r="P603">
        <f>'5a - Savings Tracker'!Q645</f>
        <v>0</v>
      </c>
      <c r="Q603">
        <f>'5a - Savings Tracker'!R645</f>
        <v>0</v>
      </c>
      <c r="R603">
        <f>'5a - Savings Tracker'!S645</f>
        <v>0</v>
      </c>
      <c r="S603">
        <f>'5a - Savings Tracker'!T645</f>
        <v>0</v>
      </c>
      <c r="T603">
        <f>'5a - Savings Tracker'!U645</f>
        <v>0</v>
      </c>
      <c r="U603">
        <f>'5a - Savings Tracker'!V645</f>
        <v>0</v>
      </c>
      <c r="V603">
        <f>'5a - Savings Tracker'!W645</f>
        <v>0</v>
      </c>
      <c r="W603">
        <f>'5a - Savings Tracker'!X645</f>
        <v>0</v>
      </c>
      <c r="X603">
        <f>'5a - Savings Tracker'!Y645</f>
        <v>0</v>
      </c>
      <c r="Y603">
        <f>'5a - Savings Tracker'!Z645</f>
        <v>0</v>
      </c>
      <c r="Z603">
        <f>'5a - Savings Tracker'!AA645</f>
        <v>0</v>
      </c>
      <c r="AA603">
        <f>'5a - Savings Tracker'!AB645</f>
        <v>0</v>
      </c>
      <c r="AB603">
        <f>'5a - Savings Tracker'!AC645</f>
        <v>0</v>
      </c>
      <c r="AC603">
        <f>'5a - Savings Tracker'!AD645</f>
        <v>0</v>
      </c>
      <c r="AD603" t="str">
        <f>'5a - Savings Tracker'!AE645</f>
        <v/>
      </c>
      <c r="AE603" t="str">
        <f>'5a - Savings Tracker'!AF645</f>
        <v/>
      </c>
      <c r="AF603" t="str">
        <f>'5a - Savings Tracker'!AG645</f>
        <v/>
      </c>
      <c r="AG603" t="str">
        <f>'5a - Savings Tracker'!AH645</f>
        <v/>
      </c>
      <c r="AH603" t="str">
        <f>'5a - Savings Tracker'!AI645</f>
        <v/>
      </c>
      <c r="AI603" t="str">
        <f>'5a - Savings Tracker'!AJ645</f>
        <v/>
      </c>
      <c r="AJ603" t="str">
        <f>'5a - Savings Tracker'!AK645</f>
        <v/>
      </c>
      <c r="AK603" t="str">
        <f>'5a - Savings Tracker'!AL645</f>
        <v/>
      </c>
    </row>
    <row r="604" spans="1:37">
      <c r="A604">
        <f>'5a - Savings Tracker'!A646</f>
        <v>603</v>
      </c>
      <c r="B604" t="str">
        <f>'5a - Savings Tracker'!B646</f>
        <v>Swansea Bay UHB</v>
      </c>
      <c r="C604">
        <f>'5a - Savings Tracker'!C646</f>
        <v>0</v>
      </c>
      <c r="D604">
        <f>'5a - Savings Tracker'!D646</f>
        <v>0</v>
      </c>
      <c r="E604">
        <f>'5a - Savings Tracker'!E646</f>
        <v>0</v>
      </c>
      <c r="F604">
        <f>'5a - Savings Tracker'!F646</f>
        <v>0</v>
      </c>
      <c r="G604">
        <f>'5a - Savings Tracker'!G646</f>
        <v>0</v>
      </c>
      <c r="H604">
        <f>'5a - Savings Tracker'!H646</f>
        <v>0</v>
      </c>
      <c r="I604">
        <f>'5a - Savings Tracker'!J646</f>
        <v>0</v>
      </c>
      <c r="J604">
        <f>'5a - Savings Tracker'!K646</f>
        <v>0</v>
      </c>
      <c r="K604">
        <f>'5a - Savings Tracker'!L646</f>
        <v>0</v>
      </c>
      <c r="L604">
        <f>'5a - Savings Tracker'!M646</f>
        <v>0</v>
      </c>
      <c r="M604">
        <f>'5a - Savings Tracker'!N646</f>
        <v>0</v>
      </c>
      <c r="N604">
        <f>'5a - Savings Tracker'!O646</f>
        <v>0</v>
      </c>
      <c r="O604">
        <f>'5a - Savings Tracker'!P646</f>
        <v>0</v>
      </c>
      <c r="P604">
        <f>'5a - Savings Tracker'!Q646</f>
        <v>0</v>
      </c>
      <c r="Q604">
        <f>'5a - Savings Tracker'!R646</f>
        <v>0</v>
      </c>
      <c r="R604">
        <f>'5a - Savings Tracker'!S646</f>
        <v>0</v>
      </c>
      <c r="S604">
        <f>'5a - Savings Tracker'!T646</f>
        <v>0</v>
      </c>
      <c r="T604">
        <f>'5a - Savings Tracker'!U646</f>
        <v>0</v>
      </c>
      <c r="U604">
        <f>'5a - Savings Tracker'!V646</f>
        <v>0</v>
      </c>
      <c r="V604">
        <f>'5a - Savings Tracker'!W646</f>
        <v>0</v>
      </c>
      <c r="W604">
        <f>'5a - Savings Tracker'!X646</f>
        <v>0</v>
      </c>
      <c r="X604">
        <f>'5a - Savings Tracker'!Y646</f>
        <v>0</v>
      </c>
      <c r="Y604">
        <f>'5a - Savings Tracker'!Z646</f>
        <v>0</v>
      </c>
      <c r="Z604">
        <f>'5a - Savings Tracker'!AA646</f>
        <v>0</v>
      </c>
      <c r="AA604">
        <f>'5a - Savings Tracker'!AB646</f>
        <v>0</v>
      </c>
      <c r="AB604">
        <f>'5a - Savings Tracker'!AC646</f>
        <v>0</v>
      </c>
      <c r="AC604">
        <f>'5a - Savings Tracker'!AD646</f>
        <v>0</v>
      </c>
      <c r="AD604" t="str">
        <f>'5a - Savings Tracker'!AE646</f>
        <v/>
      </c>
      <c r="AE604" t="str">
        <f>'5a - Savings Tracker'!AF646</f>
        <v/>
      </c>
      <c r="AF604" t="str">
        <f>'5a - Savings Tracker'!AG646</f>
        <v/>
      </c>
      <c r="AG604" t="str">
        <f>'5a - Savings Tracker'!AH646</f>
        <v/>
      </c>
      <c r="AH604" t="str">
        <f>'5a - Savings Tracker'!AI646</f>
        <v/>
      </c>
      <c r="AI604" t="str">
        <f>'5a - Savings Tracker'!AJ646</f>
        <v/>
      </c>
      <c r="AJ604" t="str">
        <f>'5a - Savings Tracker'!AK646</f>
        <v/>
      </c>
      <c r="AK604" t="str">
        <f>'5a - Savings Tracker'!AL646</f>
        <v/>
      </c>
    </row>
    <row r="605" spans="1:37">
      <c r="A605">
        <f>'5a - Savings Tracker'!A647</f>
        <v>604</v>
      </c>
      <c r="B605" t="str">
        <f>'5a - Savings Tracker'!B647</f>
        <v>Swansea Bay UHB</v>
      </c>
      <c r="C605">
        <f>'5a - Savings Tracker'!C647</f>
        <v>0</v>
      </c>
      <c r="D605">
        <f>'5a - Savings Tracker'!D647</f>
        <v>0</v>
      </c>
      <c r="E605">
        <f>'5a - Savings Tracker'!E647</f>
        <v>0</v>
      </c>
      <c r="F605">
        <f>'5a - Savings Tracker'!F647</f>
        <v>0</v>
      </c>
      <c r="G605">
        <f>'5a - Savings Tracker'!G647</f>
        <v>0</v>
      </c>
      <c r="H605">
        <f>'5a - Savings Tracker'!H647</f>
        <v>0</v>
      </c>
      <c r="I605">
        <f>'5a - Savings Tracker'!J647</f>
        <v>0</v>
      </c>
      <c r="J605">
        <f>'5a - Savings Tracker'!K647</f>
        <v>0</v>
      </c>
      <c r="K605">
        <f>'5a - Savings Tracker'!L647</f>
        <v>0</v>
      </c>
      <c r="L605">
        <f>'5a - Savings Tracker'!M647</f>
        <v>0</v>
      </c>
      <c r="M605">
        <f>'5a - Savings Tracker'!N647</f>
        <v>0</v>
      </c>
      <c r="N605">
        <f>'5a - Savings Tracker'!O647</f>
        <v>0</v>
      </c>
      <c r="O605">
        <f>'5a - Savings Tracker'!P647</f>
        <v>0</v>
      </c>
      <c r="P605">
        <f>'5a - Savings Tracker'!Q647</f>
        <v>0</v>
      </c>
      <c r="Q605">
        <f>'5a - Savings Tracker'!R647</f>
        <v>0</v>
      </c>
      <c r="R605">
        <f>'5a - Savings Tracker'!S647</f>
        <v>0</v>
      </c>
      <c r="S605">
        <f>'5a - Savings Tracker'!T647</f>
        <v>0</v>
      </c>
      <c r="T605">
        <f>'5a - Savings Tracker'!U647</f>
        <v>0</v>
      </c>
      <c r="U605">
        <f>'5a - Savings Tracker'!V647</f>
        <v>0</v>
      </c>
      <c r="V605">
        <f>'5a - Savings Tracker'!W647</f>
        <v>0</v>
      </c>
      <c r="W605">
        <f>'5a - Savings Tracker'!X647</f>
        <v>0</v>
      </c>
      <c r="X605">
        <f>'5a - Savings Tracker'!Y647</f>
        <v>0</v>
      </c>
      <c r="Y605">
        <f>'5a - Savings Tracker'!Z647</f>
        <v>0</v>
      </c>
      <c r="Z605">
        <f>'5a - Savings Tracker'!AA647</f>
        <v>0</v>
      </c>
      <c r="AA605">
        <f>'5a - Savings Tracker'!AB647</f>
        <v>0</v>
      </c>
      <c r="AB605">
        <f>'5a - Savings Tracker'!AC647</f>
        <v>0</v>
      </c>
      <c r="AC605">
        <f>'5a - Savings Tracker'!AD647</f>
        <v>0</v>
      </c>
      <c r="AD605" t="str">
        <f>'5a - Savings Tracker'!AE647</f>
        <v/>
      </c>
      <c r="AE605" t="str">
        <f>'5a - Savings Tracker'!AF647</f>
        <v/>
      </c>
      <c r="AF605" t="str">
        <f>'5a - Savings Tracker'!AG647</f>
        <v/>
      </c>
      <c r="AG605" t="str">
        <f>'5a - Savings Tracker'!AH647</f>
        <v/>
      </c>
      <c r="AH605" t="str">
        <f>'5a - Savings Tracker'!AI647</f>
        <v/>
      </c>
      <c r="AI605" t="str">
        <f>'5a - Savings Tracker'!AJ647</f>
        <v/>
      </c>
      <c r="AJ605" t="str">
        <f>'5a - Savings Tracker'!AK647</f>
        <v/>
      </c>
      <c r="AK605" t="str">
        <f>'5a - Savings Tracker'!AL647</f>
        <v/>
      </c>
    </row>
    <row r="606" spans="1:37">
      <c r="A606">
        <f>'5a - Savings Tracker'!A648</f>
        <v>605</v>
      </c>
      <c r="B606" t="str">
        <f>'5a - Savings Tracker'!B648</f>
        <v>Swansea Bay UHB</v>
      </c>
      <c r="C606">
        <f>'5a - Savings Tracker'!C648</f>
        <v>0</v>
      </c>
      <c r="D606">
        <f>'5a - Savings Tracker'!D648</f>
        <v>0</v>
      </c>
      <c r="E606">
        <f>'5a - Savings Tracker'!E648</f>
        <v>0</v>
      </c>
      <c r="F606">
        <f>'5a - Savings Tracker'!F648</f>
        <v>0</v>
      </c>
      <c r="G606">
        <f>'5a - Savings Tracker'!G648</f>
        <v>0</v>
      </c>
      <c r="H606">
        <f>'5a - Savings Tracker'!H648</f>
        <v>0</v>
      </c>
      <c r="I606">
        <f>'5a - Savings Tracker'!J648</f>
        <v>0</v>
      </c>
      <c r="J606">
        <f>'5a - Savings Tracker'!K648</f>
        <v>0</v>
      </c>
      <c r="K606">
        <f>'5a - Savings Tracker'!L648</f>
        <v>0</v>
      </c>
      <c r="L606">
        <f>'5a - Savings Tracker'!M648</f>
        <v>0</v>
      </c>
      <c r="M606">
        <f>'5a - Savings Tracker'!N648</f>
        <v>0</v>
      </c>
      <c r="N606">
        <f>'5a - Savings Tracker'!O648</f>
        <v>0</v>
      </c>
      <c r="O606">
        <f>'5a - Savings Tracker'!P648</f>
        <v>0</v>
      </c>
      <c r="P606">
        <f>'5a - Savings Tracker'!Q648</f>
        <v>0</v>
      </c>
      <c r="Q606">
        <f>'5a - Savings Tracker'!R648</f>
        <v>0</v>
      </c>
      <c r="R606">
        <f>'5a - Savings Tracker'!S648</f>
        <v>0</v>
      </c>
      <c r="S606">
        <f>'5a - Savings Tracker'!T648</f>
        <v>0</v>
      </c>
      <c r="T606">
        <f>'5a - Savings Tracker'!U648</f>
        <v>0</v>
      </c>
      <c r="U606">
        <f>'5a - Savings Tracker'!V648</f>
        <v>0</v>
      </c>
      <c r="V606">
        <f>'5a - Savings Tracker'!W648</f>
        <v>0</v>
      </c>
      <c r="W606">
        <f>'5a - Savings Tracker'!X648</f>
        <v>0</v>
      </c>
      <c r="X606">
        <f>'5a - Savings Tracker'!Y648</f>
        <v>0</v>
      </c>
      <c r="Y606">
        <f>'5a - Savings Tracker'!Z648</f>
        <v>0</v>
      </c>
      <c r="Z606">
        <f>'5a - Savings Tracker'!AA648</f>
        <v>0</v>
      </c>
      <c r="AA606">
        <f>'5a - Savings Tracker'!AB648</f>
        <v>0</v>
      </c>
      <c r="AB606">
        <f>'5a - Savings Tracker'!AC648</f>
        <v>0</v>
      </c>
      <c r="AC606">
        <f>'5a - Savings Tracker'!AD648</f>
        <v>0</v>
      </c>
      <c r="AD606" t="str">
        <f>'5a - Savings Tracker'!AE648</f>
        <v/>
      </c>
      <c r="AE606" t="str">
        <f>'5a - Savings Tracker'!AF648</f>
        <v/>
      </c>
      <c r="AF606" t="str">
        <f>'5a - Savings Tracker'!AG648</f>
        <v/>
      </c>
      <c r="AG606" t="str">
        <f>'5a - Savings Tracker'!AH648</f>
        <v/>
      </c>
      <c r="AH606" t="str">
        <f>'5a - Savings Tracker'!AI648</f>
        <v/>
      </c>
      <c r="AI606" t="str">
        <f>'5a - Savings Tracker'!AJ648</f>
        <v/>
      </c>
      <c r="AJ606" t="str">
        <f>'5a - Savings Tracker'!AK648</f>
        <v/>
      </c>
      <c r="AK606" t="str">
        <f>'5a - Savings Tracker'!AL648</f>
        <v/>
      </c>
    </row>
    <row r="607" spans="1:37">
      <c r="A607">
        <f>'5a - Savings Tracker'!A649</f>
        <v>606</v>
      </c>
      <c r="B607" t="str">
        <f>'5a - Savings Tracker'!B649</f>
        <v>Swansea Bay UHB</v>
      </c>
      <c r="C607">
        <f>'5a - Savings Tracker'!C649</f>
        <v>0</v>
      </c>
      <c r="D607">
        <f>'5a - Savings Tracker'!D649</f>
        <v>0</v>
      </c>
      <c r="E607">
        <f>'5a - Savings Tracker'!E649</f>
        <v>0</v>
      </c>
      <c r="F607">
        <f>'5a - Savings Tracker'!F649</f>
        <v>0</v>
      </c>
      <c r="G607">
        <f>'5a - Savings Tracker'!G649</f>
        <v>0</v>
      </c>
      <c r="H607">
        <f>'5a - Savings Tracker'!H649</f>
        <v>0</v>
      </c>
      <c r="I607">
        <f>'5a - Savings Tracker'!J649</f>
        <v>0</v>
      </c>
      <c r="J607">
        <f>'5a - Savings Tracker'!K649</f>
        <v>0</v>
      </c>
      <c r="K607">
        <f>'5a - Savings Tracker'!L649</f>
        <v>0</v>
      </c>
      <c r="L607">
        <f>'5a - Savings Tracker'!M649</f>
        <v>0</v>
      </c>
      <c r="M607">
        <f>'5a - Savings Tracker'!N649</f>
        <v>0</v>
      </c>
      <c r="N607">
        <f>'5a - Savings Tracker'!O649</f>
        <v>0</v>
      </c>
      <c r="O607">
        <f>'5a - Savings Tracker'!P649</f>
        <v>0</v>
      </c>
      <c r="P607">
        <f>'5a - Savings Tracker'!Q649</f>
        <v>0</v>
      </c>
      <c r="Q607">
        <f>'5a - Savings Tracker'!R649</f>
        <v>0</v>
      </c>
      <c r="R607">
        <f>'5a - Savings Tracker'!S649</f>
        <v>0</v>
      </c>
      <c r="S607">
        <f>'5a - Savings Tracker'!T649</f>
        <v>0</v>
      </c>
      <c r="T607">
        <f>'5a - Savings Tracker'!U649</f>
        <v>0</v>
      </c>
      <c r="U607">
        <f>'5a - Savings Tracker'!V649</f>
        <v>0</v>
      </c>
      <c r="V607">
        <f>'5a - Savings Tracker'!W649</f>
        <v>0</v>
      </c>
      <c r="W607">
        <f>'5a - Savings Tracker'!X649</f>
        <v>0</v>
      </c>
      <c r="X607">
        <f>'5a - Savings Tracker'!Y649</f>
        <v>0</v>
      </c>
      <c r="Y607">
        <f>'5a - Savings Tracker'!Z649</f>
        <v>0</v>
      </c>
      <c r="Z607">
        <f>'5a - Savings Tracker'!AA649</f>
        <v>0</v>
      </c>
      <c r="AA607">
        <f>'5a - Savings Tracker'!AB649</f>
        <v>0</v>
      </c>
      <c r="AB607">
        <f>'5a - Savings Tracker'!AC649</f>
        <v>0</v>
      </c>
      <c r="AC607">
        <f>'5a - Savings Tracker'!AD649</f>
        <v>0</v>
      </c>
      <c r="AD607" t="str">
        <f>'5a - Savings Tracker'!AE649</f>
        <v/>
      </c>
      <c r="AE607" t="str">
        <f>'5a - Savings Tracker'!AF649</f>
        <v/>
      </c>
      <c r="AF607" t="str">
        <f>'5a - Savings Tracker'!AG649</f>
        <v/>
      </c>
      <c r="AG607" t="str">
        <f>'5a - Savings Tracker'!AH649</f>
        <v/>
      </c>
      <c r="AH607" t="str">
        <f>'5a - Savings Tracker'!AI649</f>
        <v/>
      </c>
      <c r="AI607" t="str">
        <f>'5a - Savings Tracker'!AJ649</f>
        <v/>
      </c>
      <c r="AJ607" t="str">
        <f>'5a - Savings Tracker'!AK649</f>
        <v/>
      </c>
      <c r="AK607" t="str">
        <f>'5a - Savings Tracker'!AL649</f>
        <v/>
      </c>
    </row>
    <row r="608" spans="1:37">
      <c r="A608">
        <f>'5a - Savings Tracker'!A650</f>
        <v>607</v>
      </c>
      <c r="B608" t="str">
        <f>'5a - Savings Tracker'!B650</f>
        <v>Swansea Bay UHB</v>
      </c>
      <c r="C608">
        <f>'5a - Savings Tracker'!C650</f>
        <v>0</v>
      </c>
      <c r="D608">
        <f>'5a - Savings Tracker'!D650</f>
        <v>0</v>
      </c>
      <c r="E608">
        <f>'5a - Savings Tracker'!E650</f>
        <v>0</v>
      </c>
      <c r="F608">
        <f>'5a - Savings Tracker'!F650</f>
        <v>0</v>
      </c>
      <c r="G608">
        <f>'5a - Savings Tracker'!G650</f>
        <v>0</v>
      </c>
      <c r="H608">
        <f>'5a - Savings Tracker'!H650</f>
        <v>0</v>
      </c>
      <c r="I608">
        <f>'5a - Savings Tracker'!J650</f>
        <v>0</v>
      </c>
      <c r="J608">
        <f>'5a - Savings Tracker'!K650</f>
        <v>0</v>
      </c>
      <c r="K608">
        <f>'5a - Savings Tracker'!L650</f>
        <v>0</v>
      </c>
      <c r="L608">
        <f>'5a - Savings Tracker'!M650</f>
        <v>0</v>
      </c>
      <c r="M608">
        <f>'5a - Savings Tracker'!N650</f>
        <v>0</v>
      </c>
      <c r="N608">
        <f>'5a - Savings Tracker'!O650</f>
        <v>0</v>
      </c>
      <c r="O608">
        <f>'5a - Savings Tracker'!P650</f>
        <v>0</v>
      </c>
      <c r="P608">
        <f>'5a - Savings Tracker'!Q650</f>
        <v>0</v>
      </c>
      <c r="Q608">
        <f>'5a - Savings Tracker'!R650</f>
        <v>0</v>
      </c>
      <c r="R608">
        <f>'5a - Savings Tracker'!S650</f>
        <v>0</v>
      </c>
      <c r="S608">
        <f>'5a - Savings Tracker'!T650</f>
        <v>0</v>
      </c>
      <c r="T608">
        <f>'5a - Savings Tracker'!U650</f>
        <v>0</v>
      </c>
      <c r="U608">
        <f>'5a - Savings Tracker'!V650</f>
        <v>0</v>
      </c>
      <c r="V608">
        <f>'5a - Savings Tracker'!W650</f>
        <v>0</v>
      </c>
      <c r="W608">
        <f>'5a - Savings Tracker'!X650</f>
        <v>0</v>
      </c>
      <c r="X608">
        <f>'5a - Savings Tracker'!Y650</f>
        <v>0</v>
      </c>
      <c r="Y608">
        <f>'5a - Savings Tracker'!Z650</f>
        <v>0</v>
      </c>
      <c r="Z608">
        <f>'5a - Savings Tracker'!AA650</f>
        <v>0</v>
      </c>
      <c r="AA608">
        <f>'5a - Savings Tracker'!AB650</f>
        <v>0</v>
      </c>
      <c r="AB608">
        <f>'5a - Savings Tracker'!AC650</f>
        <v>0</v>
      </c>
      <c r="AC608">
        <f>'5a - Savings Tracker'!AD650</f>
        <v>0</v>
      </c>
      <c r="AD608" t="str">
        <f>'5a - Savings Tracker'!AE650</f>
        <v/>
      </c>
      <c r="AE608" t="str">
        <f>'5a - Savings Tracker'!AF650</f>
        <v/>
      </c>
      <c r="AF608" t="str">
        <f>'5a - Savings Tracker'!AG650</f>
        <v/>
      </c>
      <c r="AG608" t="str">
        <f>'5a - Savings Tracker'!AH650</f>
        <v/>
      </c>
      <c r="AH608" t="str">
        <f>'5a - Savings Tracker'!AI650</f>
        <v/>
      </c>
      <c r="AI608" t="str">
        <f>'5a - Savings Tracker'!AJ650</f>
        <v/>
      </c>
      <c r="AJ608" t="str">
        <f>'5a - Savings Tracker'!AK650</f>
        <v/>
      </c>
      <c r="AK608" t="str">
        <f>'5a - Savings Tracker'!AL650</f>
        <v/>
      </c>
    </row>
    <row r="609" spans="1:37">
      <c r="A609">
        <f>'5a - Savings Tracker'!A651</f>
        <v>608</v>
      </c>
      <c r="B609" t="str">
        <f>'5a - Savings Tracker'!B651</f>
        <v>Swansea Bay UHB</v>
      </c>
      <c r="C609">
        <f>'5a - Savings Tracker'!C651</f>
        <v>0</v>
      </c>
      <c r="D609">
        <f>'5a - Savings Tracker'!D651</f>
        <v>0</v>
      </c>
      <c r="E609">
        <f>'5a - Savings Tracker'!E651</f>
        <v>0</v>
      </c>
      <c r="F609">
        <f>'5a - Savings Tracker'!F651</f>
        <v>0</v>
      </c>
      <c r="G609">
        <f>'5a - Savings Tracker'!G651</f>
        <v>0</v>
      </c>
      <c r="H609">
        <f>'5a - Savings Tracker'!H651</f>
        <v>0</v>
      </c>
      <c r="I609">
        <f>'5a - Savings Tracker'!J651</f>
        <v>0</v>
      </c>
      <c r="J609">
        <f>'5a - Savings Tracker'!K651</f>
        <v>0</v>
      </c>
      <c r="K609">
        <f>'5a - Savings Tracker'!L651</f>
        <v>0</v>
      </c>
      <c r="L609">
        <f>'5a - Savings Tracker'!M651</f>
        <v>0</v>
      </c>
      <c r="M609">
        <f>'5a - Savings Tracker'!N651</f>
        <v>0</v>
      </c>
      <c r="N609">
        <f>'5a - Savings Tracker'!O651</f>
        <v>0</v>
      </c>
      <c r="O609">
        <f>'5a - Savings Tracker'!P651</f>
        <v>0</v>
      </c>
      <c r="P609">
        <f>'5a - Savings Tracker'!Q651</f>
        <v>0</v>
      </c>
      <c r="Q609">
        <f>'5a - Savings Tracker'!R651</f>
        <v>0</v>
      </c>
      <c r="R609">
        <f>'5a - Savings Tracker'!S651</f>
        <v>0</v>
      </c>
      <c r="S609">
        <f>'5a - Savings Tracker'!T651</f>
        <v>0</v>
      </c>
      <c r="T609">
        <f>'5a - Savings Tracker'!U651</f>
        <v>0</v>
      </c>
      <c r="U609">
        <f>'5a - Savings Tracker'!V651</f>
        <v>0</v>
      </c>
      <c r="V609">
        <f>'5a - Savings Tracker'!W651</f>
        <v>0</v>
      </c>
      <c r="W609">
        <f>'5a - Savings Tracker'!X651</f>
        <v>0</v>
      </c>
      <c r="X609">
        <f>'5a - Savings Tracker'!Y651</f>
        <v>0</v>
      </c>
      <c r="Y609">
        <f>'5a - Savings Tracker'!Z651</f>
        <v>0</v>
      </c>
      <c r="Z609">
        <f>'5a - Savings Tracker'!AA651</f>
        <v>0</v>
      </c>
      <c r="AA609">
        <f>'5a - Savings Tracker'!AB651</f>
        <v>0</v>
      </c>
      <c r="AB609">
        <f>'5a - Savings Tracker'!AC651</f>
        <v>0</v>
      </c>
      <c r="AC609">
        <f>'5a - Savings Tracker'!AD651</f>
        <v>0</v>
      </c>
      <c r="AD609" t="str">
        <f>'5a - Savings Tracker'!AE651</f>
        <v/>
      </c>
      <c r="AE609" t="str">
        <f>'5a - Savings Tracker'!AF651</f>
        <v/>
      </c>
      <c r="AF609" t="str">
        <f>'5a - Savings Tracker'!AG651</f>
        <v/>
      </c>
      <c r="AG609" t="str">
        <f>'5a - Savings Tracker'!AH651</f>
        <v/>
      </c>
      <c r="AH609" t="str">
        <f>'5a - Savings Tracker'!AI651</f>
        <v/>
      </c>
      <c r="AI609" t="str">
        <f>'5a - Savings Tracker'!AJ651</f>
        <v/>
      </c>
      <c r="AJ609" t="str">
        <f>'5a - Savings Tracker'!AK651</f>
        <v/>
      </c>
      <c r="AK609" t="str">
        <f>'5a - Savings Tracker'!AL651</f>
        <v/>
      </c>
    </row>
    <row r="610" spans="1:37">
      <c r="A610">
        <f>'5a - Savings Tracker'!A652</f>
        <v>609</v>
      </c>
      <c r="B610" t="str">
        <f>'5a - Savings Tracker'!B652</f>
        <v>Swansea Bay UHB</v>
      </c>
      <c r="C610">
        <f>'5a - Savings Tracker'!C652</f>
        <v>0</v>
      </c>
      <c r="D610">
        <f>'5a - Savings Tracker'!D652</f>
        <v>0</v>
      </c>
      <c r="E610">
        <f>'5a - Savings Tracker'!E652</f>
        <v>0</v>
      </c>
      <c r="F610">
        <f>'5a - Savings Tracker'!F652</f>
        <v>0</v>
      </c>
      <c r="G610">
        <f>'5a - Savings Tracker'!G652</f>
        <v>0</v>
      </c>
      <c r="H610">
        <f>'5a - Savings Tracker'!H652</f>
        <v>0</v>
      </c>
      <c r="I610">
        <f>'5a - Savings Tracker'!J652</f>
        <v>0</v>
      </c>
      <c r="J610">
        <f>'5a - Savings Tracker'!K652</f>
        <v>0</v>
      </c>
      <c r="K610">
        <f>'5a - Savings Tracker'!L652</f>
        <v>0</v>
      </c>
      <c r="L610">
        <f>'5a - Savings Tracker'!M652</f>
        <v>0</v>
      </c>
      <c r="M610">
        <f>'5a - Savings Tracker'!N652</f>
        <v>0</v>
      </c>
      <c r="N610">
        <f>'5a - Savings Tracker'!O652</f>
        <v>0</v>
      </c>
      <c r="O610">
        <f>'5a - Savings Tracker'!P652</f>
        <v>0</v>
      </c>
      <c r="P610">
        <f>'5a - Savings Tracker'!Q652</f>
        <v>0</v>
      </c>
      <c r="Q610">
        <f>'5a - Savings Tracker'!R652</f>
        <v>0</v>
      </c>
      <c r="R610">
        <f>'5a - Savings Tracker'!S652</f>
        <v>0</v>
      </c>
      <c r="S610">
        <f>'5a - Savings Tracker'!T652</f>
        <v>0</v>
      </c>
      <c r="T610">
        <f>'5a - Savings Tracker'!U652</f>
        <v>0</v>
      </c>
      <c r="U610">
        <f>'5a - Savings Tracker'!V652</f>
        <v>0</v>
      </c>
      <c r="V610">
        <f>'5a - Savings Tracker'!W652</f>
        <v>0</v>
      </c>
      <c r="W610">
        <f>'5a - Savings Tracker'!X652</f>
        <v>0</v>
      </c>
      <c r="X610">
        <f>'5a - Savings Tracker'!Y652</f>
        <v>0</v>
      </c>
      <c r="Y610">
        <f>'5a - Savings Tracker'!Z652</f>
        <v>0</v>
      </c>
      <c r="Z610">
        <f>'5a - Savings Tracker'!AA652</f>
        <v>0</v>
      </c>
      <c r="AA610">
        <f>'5a - Savings Tracker'!AB652</f>
        <v>0</v>
      </c>
      <c r="AB610">
        <f>'5a - Savings Tracker'!AC652</f>
        <v>0</v>
      </c>
      <c r="AC610">
        <f>'5a - Savings Tracker'!AD652</f>
        <v>0</v>
      </c>
      <c r="AD610" t="str">
        <f>'5a - Savings Tracker'!AE652</f>
        <v/>
      </c>
      <c r="AE610" t="str">
        <f>'5a - Savings Tracker'!AF652</f>
        <v/>
      </c>
      <c r="AF610" t="str">
        <f>'5a - Savings Tracker'!AG652</f>
        <v/>
      </c>
      <c r="AG610" t="str">
        <f>'5a - Savings Tracker'!AH652</f>
        <v/>
      </c>
      <c r="AH610" t="str">
        <f>'5a - Savings Tracker'!AI652</f>
        <v/>
      </c>
      <c r="AI610" t="str">
        <f>'5a - Savings Tracker'!AJ652</f>
        <v/>
      </c>
      <c r="AJ610" t="str">
        <f>'5a - Savings Tracker'!AK652</f>
        <v/>
      </c>
      <c r="AK610" t="str">
        <f>'5a - Savings Tracker'!AL652</f>
        <v/>
      </c>
    </row>
    <row r="611" spans="1:37">
      <c r="A611">
        <f>'5a - Savings Tracker'!A653</f>
        <v>610</v>
      </c>
      <c r="B611" t="str">
        <f>'5a - Savings Tracker'!B653</f>
        <v>Swansea Bay UHB</v>
      </c>
      <c r="C611">
        <f>'5a - Savings Tracker'!C653</f>
        <v>0</v>
      </c>
      <c r="D611">
        <f>'5a - Savings Tracker'!D653</f>
        <v>0</v>
      </c>
      <c r="E611">
        <f>'5a - Savings Tracker'!E653</f>
        <v>0</v>
      </c>
      <c r="F611">
        <f>'5a - Savings Tracker'!F653</f>
        <v>0</v>
      </c>
      <c r="G611">
        <f>'5a - Savings Tracker'!G653</f>
        <v>0</v>
      </c>
      <c r="H611">
        <f>'5a - Savings Tracker'!H653</f>
        <v>0</v>
      </c>
      <c r="I611">
        <f>'5a - Savings Tracker'!J653</f>
        <v>0</v>
      </c>
      <c r="J611">
        <f>'5a - Savings Tracker'!K653</f>
        <v>0</v>
      </c>
      <c r="K611">
        <f>'5a - Savings Tracker'!L653</f>
        <v>0</v>
      </c>
      <c r="L611">
        <f>'5a - Savings Tracker'!M653</f>
        <v>0</v>
      </c>
      <c r="M611">
        <f>'5a - Savings Tracker'!N653</f>
        <v>0</v>
      </c>
      <c r="N611">
        <f>'5a - Savings Tracker'!O653</f>
        <v>0</v>
      </c>
      <c r="O611">
        <f>'5a - Savings Tracker'!P653</f>
        <v>0</v>
      </c>
      <c r="P611">
        <f>'5a - Savings Tracker'!Q653</f>
        <v>0</v>
      </c>
      <c r="Q611">
        <f>'5a - Savings Tracker'!R653</f>
        <v>0</v>
      </c>
      <c r="R611">
        <f>'5a - Savings Tracker'!S653</f>
        <v>0</v>
      </c>
      <c r="S611">
        <f>'5a - Savings Tracker'!T653</f>
        <v>0</v>
      </c>
      <c r="T611">
        <f>'5a - Savings Tracker'!U653</f>
        <v>0</v>
      </c>
      <c r="U611">
        <f>'5a - Savings Tracker'!V653</f>
        <v>0</v>
      </c>
      <c r="V611">
        <f>'5a - Savings Tracker'!W653</f>
        <v>0</v>
      </c>
      <c r="W611">
        <f>'5a - Savings Tracker'!X653</f>
        <v>0</v>
      </c>
      <c r="X611">
        <f>'5a - Savings Tracker'!Y653</f>
        <v>0</v>
      </c>
      <c r="Y611">
        <f>'5a - Savings Tracker'!Z653</f>
        <v>0</v>
      </c>
      <c r="Z611">
        <f>'5a - Savings Tracker'!AA653</f>
        <v>0</v>
      </c>
      <c r="AA611">
        <f>'5a - Savings Tracker'!AB653</f>
        <v>0</v>
      </c>
      <c r="AB611">
        <f>'5a - Savings Tracker'!AC653</f>
        <v>0</v>
      </c>
      <c r="AC611">
        <f>'5a - Savings Tracker'!AD653</f>
        <v>0</v>
      </c>
      <c r="AD611" t="str">
        <f>'5a - Savings Tracker'!AE653</f>
        <v/>
      </c>
      <c r="AE611" t="str">
        <f>'5a - Savings Tracker'!AF653</f>
        <v/>
      </c>
      <c r="AF611" t="str">
        <f>'5a - Savings Tracker'!AG653</f>
        <v/>
      </c>
      <c r="AG611" t="str">
        <f>'5a - Savings Tracker'!AH653</f>
        <v/>
      </c>
      <c r="AH611" t="str">
        <f>'5a - Savings Tracker'!AI653</f>
        <v/>
      </c>
      <c r="AI611" t="str">
        <f>'5a - Savings Tracker'!AJ653</f>
        <v/>
      </c>
      <c r="AJ611" t="str">
        <f>'5a - Savings Tracker'!AK653</f>
        <v/>
      </c>
      <c r="AK611" t="str">
        <f>'5a - Savings Tracker'!AL653</f>
        <v/>
      </c>
    </row>
    <row r="612" spans="1:37">
      <c r="A612">
        <f>'5a - Savings Tracker'!A654</f>
        <v>611</v>
      </c>
      <c r="B612" t="str">
        <f>'5a - Savings Tracker'!B654</f>
        <v>Swansea Bay UHB</v>
      </c>
      <c r="C612">
        <f>'5a - Savings Tracker'!C654</f>
        <v>0</v>
      </c>
      <c r="D612">
        <f>'5a - Savings Tracker'!D654</f>
        <v>0</v>
      </c>
      <c r="E612">
        <f>'5a - Savings Tracker'!E654</f>
        <v>0</v>
      </c>
      <c r="F612">
        <f>'5a - Savings Tracker'!F654</f>
        <v>0</v>
      </c>
      <c r="G612">
        <f>'5a - Savings Tracker'!G654</f>
        <v>0</v>
      </c>
      <c r="H612">
        <f>'5a - Savings Tracker'!H654</f>
        <v>0</v>
      </c>
      <c r="I612">
        <f>'5a - Savings Tracker'!J654</f>
        <v>0</v>
      </c>
      <c r="J612">
        <f>'5a - Savings Tracker'!K654</f>
        <v>0</v>
      </c>
      <c r="K612">
        <f>'5a - Savings Tracker'!L654</f>
        <v>0</v>
      </c>
      <c r="L612">
        <f>'5a - Savings Tracker'!M654</f>
        <v>0</v>
      </c>
      <c r="M612">
        <f>'5a - Savings Tracker'!N654</f>
        <v>0</v>
      </c>
      <c r="N612">
        <f>'5a - Savings Tracker'!O654</f>
        <v>0</v>
      </c>
      <c r="O612">
        <f>'5a - Savings Tracker'!P654</f>
        <v>0</v>
      </c>
      <c r="P612">
        <f>'5a - Savings Tracker'!Q654</f>
        <v>0</v>
      </c>
      <c r="Q612">
        <f>'5a - Savings Tracker'!R654</f>
        <v>0</v>
      </c>
      <c r="R612">
        <f>'5a - Savings Tracker'!S654</f>
        <v>0</v>
      </c>
      <c r="S612">
        <f>'5a - Savings Tracker'!T654</f>
        <v>0</v>
      </c>
      <c r="T612">
        <f>'5a - Savings Tracker'!U654</f>
        <v>0</v>
      </c>
      <c r="U612">
        <f>'5a - Savings Tracker'!V654</f>
        <v>0</v>
      </c>
      <c r="V612">
        <f>'5a - Savings Tracker'!W654</f>
        <v>0</v>
      </c>
      <c r="W612">
        <f>'5a - Savings Tracker'!X654</f>
        <v>0</v>
      </c>
      <c r="X612">
        <f>'5a - Savings Tracker'!Y654</f>
        <v>0</v>
      </c>
      <c r="Y612">
        <f>'5a - Savings Tracker'!Z654</f>
        <v>0</v>
      </c>
      <c r="Z612">
        <f>'5a - Savings Tracker'!AA654</f>
        <v>0</v>
      </c>
      <c r="AA612">
        <f>'5a - Savings Tracker'!AB654</f>
        <v>0</v>
      </c>
      <c r="AB612">
        <f>'5a - Savings Tracker'!AC654</f>
        <v>0</v>
      </c>
      <c r="AC612">
        <f>'5a - Savings Tracker'!AD654</f>
        <v>0</v>
      </c>
      <c r="AD612" t="str">
        <f>'5a - Savings Tracker'!AE654</f>
        <v/>
      </c>
      <c r="AE612" t="str">
        <f>'5a - Savings Tracker'!AF654</f>
        <v/>
      </c>
      <c r="AF612" t="str">
        <f>'5a - Savings Tracker'!AG654</f>
        <v/>
      </c>
      <c r="AG612" t="str">
        <f>'5a - Savings Tracker'!AH654</f>
        <v/>
      </c>
      <c r="AH612" t="str">
        <f>'5a - Savings Tracker'!AI654</f>
        <v/>
      </c>
      <c r="AI612" t="str">
        <f>'5a - Savings Tracker'!AJ654</f>
        <v/>
      </c>
      <c r="AJ612" t="str">
        <f>'5a - Savings Tracker'!AK654</f>
        <v/>
      </c>
      <c r="AK612" t="str">
        <f>'5a - Savings Tracker'!AL654</f>
        <v/>
      </c>
    </row>
    <row r="613" spans="1:37">
      <c r="A613">
        <f>'5a - Savings Tracker'!A655</f>
        <v>612</v>
      </c>
      <c r="B613" t="str">
        <f>'5a - Savings Tracker'!B655</f>
        <v>Swansea Bay UHB</v>
      </c>
      <c r="C613">
        <f>'5a - Savings Tracker'!C655</f>
        <v>0</v>
      </c>
      <c r="D613">
        <f>'5a - Savings Tracker'!D655</f>
        <v>0</v>
      </c>
      <c r="E613">
        <f>'5a - Savings Tracker'!E655</f>
        <v>0</v>
      </c>
      <c r="F613">
        <f>'5a - Savings Tracker'!F655</f>
        <v>0</v>
      </c>
      <c r="G613">
        <f>'5a - Savings Tracker'!G655</f>
        <v>0</v>
      </c>
      <c r="H613">
        <f>'5a - Savings Tracker'!H655</f>
        <v>0</v>
      </c>
      <c r="I613">
        <f>'5a - Savings Tracker'!J655</f>
        <v>0</v>
      </c>
      <c r="J613">
        <f>'5a - Savings Tracker'!K655</f>
        <v>0</v>
      </c>
      <c r="K613">
        <f>'5a - Savings Tracker'!L655</f>
        <v>0</v>
      </c>
      <c r="L613">
        <f>'5a - Savings Tracker'!M655</f>
        <v>0</v>
      </c>
      <c r="M613">
        <f>'5a - Savings Tracker'!N655</f>
        <v>0</v>
      </c>
      <c r="N613">
        <f>'5a - Savings Tracker'!O655</f>
        <v>0</v>
      </c>
      <c r="O613">
        <f>'5a - Savings Tracker'!P655</f>
        <v>0</v>
      </c>
      <c r="P613">
        <f>'5a - Savings Tracker'!Q655</f>
        <v>0</v>
      </c>
      <c r="Q613">
        <f>'5a - Savings Tracker'!R655</f>
        <v>0</v>
      </c>
      <c r="R613">
        <f>'5a - Savings Tracker'!S655</f>
        <v>0</v>
      </c>
      <c r="S613">
        <f>'5a - Savings Tracker'!T655</f>
        <v>0</v>
      </c>
      <c r="T613">
        <f>'5a - Savings Tracker'!U655</f>
        <v>0</v>
      </c>
      <c r="U613">
        <f>'5a - Savings Tracker'!V655</f>
        <v>0</v>
      </c>
      <c r="V613">
        <f>'5a - Savings Tracker'!W655</f>
        <v>0</v>
      </c>
      <c r="W613">
        <f>'5a - Savings Tracker'!X655</f>
        <v>0</v>
      </c>
      <c r="X613">
        <f>'5a - Savings Tracker'!Y655</f>
        <v>0</v>
      </c>
      <c r="Y613">
        <f>'5a - Savings Tracker'!Z655</f>
        <v>0</v>
      </c>
      <c r="Z613">
        <f>'5a - Savings Tracker'!AA655</f>
        <v>0</v>
      </c>
      <c r="AA613">
        <f>'5a - Savings Tracker'!AB655</f>
        <v>0</v>
      </c>
      <c r="AB613">
        <f>'5a - Savings Tracker'!AC655</f>
        <v>0</v>
      </c>
      <c r="AC613">
        <f>'5a - Savings Tracker'!AD655</f>
        <v>0</v>
      </c>
      <c r="AD613" t="str">
        <f>'5a - Savings Tracker'!AE655</f>
        <v/>
      </c>
      <c r="AE613" t="str">
        <f>'5a - Savings Tracker'!AF655</f>
        <v/>
      </c>
      <c r="AF613" t="str">
        <f>'5a - Savings Tracker'!AG655</f>
        <v/>
      </c>
      <c r="AG613" t="str">
        <f>'5a - Savings Tracker'!AH655</f>
        <v/>
      </c>
      <c r="AH613" t="str">
        <f>'5a - Savings Tracker'!AI655</f>
        <v/>
      </c>
      <c r="AI613" t="str">
        <f>'5a - Savings Tracker'!AJ655</f>
        <v/>
      </c>
      <c r="AJ613" t="str">
        <f>'5a - Savings Tracker'!AK655</f>
        <v/>
      </c>
      <c r="AK613" t="str">
        <f>'5a - Savings Tracker'!AL655</f>
        <v/>
      </c>
    </row>
    <row r="614" spans="1:37">
      <c r="A614">
        <f>'5a - Savings Tracker'!A656</f>
        <v>613</v>
      </c>
      <c r="B614" t="str">
        <f>'5a - Savings Tracker'!B656</f>
        <v>Swansea Bay UHB</v>
      </c>
      <c r="C614">
        <f>'5a - Savings Tracker'!C656</f>
        <v>0</v>
      </c>
      <c r="D614">
        <f>'5a - Savings Tracker'!D656</f>
        <v>0</v>
      </c>
      <c r="E614">
        <f>'5a - Savings Tracker'!E656</f>
        <v>0</v>
      </c>
      <c r="F614">
        <f>'5a - Savings Tracker'!F656</f>
        <v>0</v>
      </c>
      <c r="G614">
        <f>'5a - Savings Tracker'!G656</f>
        <v>0</v>
      </c>
      <c r="H614">
        <f>'5a - Savings Tracker'!H656</f>
        <v>0</v>
      </c>
      <c r="I614">
        <f>'5a - Savings Tracker'!J656</f>
        <v>0</v>
      </c>
      <c r="J614">
        <f>'5a - Savings Tracker'!K656</f>
        <v>0</v>
      </c>
      <c r="K614">
        <f>'5a - Savings Tracker'!L656</f>
        <v>0</v>
      </c>
      <c r="L614">
        <f>'5a - Savings Tracker'!M656</f>
        <v>0</v>
      </c>
      <c r="M614">
        <f>'5a - Savings Tracker'!N656</f>
        <v>0</v>
      </c>
      <c r="N614">
        <f>'5a - Savings Tracker'!O656</f>
        <v>0</v>
      </c>
      <c r="O614">
        <f>'5a - Savings Tracker'!P656</f>
        <v>0</v>
      </c>
      <c r="P614">
        <f>'5a - Savings Tracker'!Q656</f>
        <v>0</v>
      </c>
      <c r="Q614">
        <f>'5a - Savings Tracker'!R656</f>
        <v>0</v>
      </c>
      <c r="R614">
        <f>'5a - Savings Tracker'!S656</f>
        <v>0</v>
      </c>
      <c r="S614">
        <f>'5a - Savings Tracker'!T656</f>
        <v>0</v>
      </c>
      <c r="T614">
        <f>'5a - Savings Tracker'!U656</f>
        <v>0</v>
      </c>
      <c r="U614">
        <f>'5a - Savings Tracker'!V656</f>
        <v>0</v>
      </c>
      <c r="V614">
        <f>'5a - Savings Tracker'!W656</f>
        <v>0</v>
      </c>
      <c r="W614">
        <f>'5a - Savings Tracker'!X656</f>
        <v>0</v>
      </c>
      <c r="X614">
        <f>'5a - Savings Tracker'!Y656</f>
        <v>0</v>
      </c>
      <c r="Y614">
        <f>'5a - Savings Tracker'!Z656</f>
        <v>0</v>
      </c>
      <c r="Z614">
        <f>'5a - Savings Tracker'!AA656</f>
        <v>0</v>
      </c>
      <c r="AA614">
        <f>'5a - Savings Tracker'!AB656</f>
        <v>0</v>
      </c>
      <c r="AB614">
        <f>'5a - Savings Tracker'!AC656</f>
        <v>0</v>
      </c>
      <c r="AC614">
        <f>'5a - Savings Tracker'!AD656</f>
        <v>0</v>
      </c>
      <c r="AD614" t="str">
        <f>'5a - Savings Tracker'!AE656</f>
        <v/>
      </c>
      <c r="AE614" t="str">
        <f>'5a - Savings Tracker'!AF656</f>
        <v/>
      </c>
      <c r="AF614" t="str">
        <f>'5a - Savings Tracker'!AG656</f>
        <v/>
      </c>
      <c r="AG614" t="str">
        <f>'5a - Savings Tracker'!AH656</f>
        <v/>
      </c>
      <c r="AH614" t="str">
        <f>'5a - Savings Tracker'!AI656</f>
        <v/>
      </c>
      <c r="AI614" t="str">
        <f>'5a - Savings Tracker'!AJ656</f>
        <v/>
      </c>
      <c r="AJ614" t="str">
        <f>'5a - Savings Tracker'!AK656</f>
        <v/>
      </c>
      <c r="AK614" t="str">
        <f>'5a - Savings Tracker'!AL656</f>
        <v/>
      </c>
    </row>
    <row r="615" spans="1:37">
      <c r="A615">
        <f>'5a - Savings Tracker'!A657</f>
        <v>614</v>
      </c>
      <c r="B615" t="str">
        <f>'5a - Savings Tracker'!B657</f>
        <v>Swansea Bay UHB</v>
      </c>
      <c r="C615">
        <f>'5a - Savings Tracker'!C657</f>
        <v>0</v>
      </c>
      <c r="D615">
        <f>'5a - Savings Tracker'!D657</f>
        <v>0</v>
      </c>
      <c r="E615">
        <f>'5a - Savings Tracker'!E657</f>
        <v>0</v>
      </c>
      <c r="F615">
        <f>'5a - Savings Tracker'!F657</f>
        <v>0</v>
      </c>
      <c r="G615">
        <f>'5a - Savings Tracker'!G657</f>
        <v>0</v>
      </c>
      <c r="H615">
        <f>'5a - Savings Tracker'!H657</f>
        <v>0</v>
      </c>
      <c r="I615">
        <f>'5a - Savings Tracker'!J657</f>
        <v>0</v>
      </c>
      <c r="J615">
        <f>'5a - Savings Tracker'!K657</f>
        <v>0</v>
      </c>
      <c r="K615">
        <f>'5a - Savings Tracker'!L657</f>
        <v>0</v>
      </c>
      <c r="L615">
        <f>'5a - Savings Tracker'!M657</f>
        <v>0</v>
      </c>
      <c r="M615">
        <f>'5a - Savings Tracker'!N657</f>
        <v>0</v>
      </c>
      <c r="N615">
        <f>'5a - Savings Tracker'!O657</f>
        <v>0</v>
      </c>
      <c r="O615">
        <f>'5a - Savings Tracker'!P657</f>
        <v>0</v>
      </c>
      <c r="P615">
        <f>'5a - Savings Tracker'!Q657</f>
        <v>0</v>
      </c>
      <c r="Q615">
        <f>'5a - Savings Tracker'!R657</f>
        <v>0</v>
      </c>
      <c r="R615">
        <f>'5a - Savings Tracker'!S657</f>
        <v>0</v>
      </c>
      <c r="S615">
        <f>'5a - Savings Tracker'!T657</f>
        <v>0</v>
      </c>
      <c r="T615">
        <f>'5a - Savings Tracker'!U657</f>
        <v>0</v>
      </c>
      <c r="U615">
        <f>'5a - Savings Tracker'!V657</f>
        <v>0</v>
      </c>
      <c r="V615">
        <f>'5a - Savings Tracker'!W657</f>
        <v>0</v>
      </c>
      <c r="W615">
        <f>'5a - Savings Tracker'!X657</f>
        <v>0</v>
      </c>
      <c r="X615">
        <f>'5a - Savings Tracker'!Y657</f>
        <v>0</v>
      </c>
      <c r="Y615">
        <f>'5a - Savings Tracker'!Z657</f>
        <v>0</v>
      </c>
      <c r="Z615">
        <f>'5a - Savings Tracker'!AA657</f>
        <v>0</v>
      </c>
      <c r="AA615">
        <f>'5a - Savings Tracker'!AB657</f>
        <v>0</v>
      </c>
      <c r="AB615">
        <f>'5a - Savings Tracker'!AC657</f>
        <v>0</v>
      </c>
      <c r="AC615">
        <f>'5a - Savings Tracker'!AD657</f>
        <v>0</v>
      </c>
      <c r="AD615" t="str">
        <f>'5a - Savings Tracker'!AE657</f>
        <v/>
      </c>
      <c r="AE615" t="str">
        <f>'5a - Savings Tracker'!AF657</f>
        <v/>
      </c>
      <c r="AF615" t="str">
        <f>'5a - Savings Tracker'!AG657</f>
        <v/>
      </c>
      <c r="AG615" t="str">
        <f>'5a - Savings Tracker'!AH657</f>
        <v/>
      </c>
      <c r="AH615" t="str">
        <f>'5a - Savings Tracker'!AI657</f>
        <v/>
      </c>
      <c r="AI615" t="str">
        <f>'5a - Savings Tracker'!AJ657</f>
        <v/>
      </c>
      <c r="AJ615" t="str">
        <f>'5a - Savings Tracker'!AK657</f>
        <v/>
      </c>
      <c r="AK615" t="str">
        <f>'5a - Savings Tracker'!AL657</f>
        <v/>
      </c>
    </row>
    <row r="616" spans="1:37">
      <c r="A616">
        <f>'5a - Savings Tracker'!A658</f>
        <v>615</v>
      </c>
      <c r="B616" t="str">
        <f>'5a - Savings Tracker'!B658</f>
        <v>Swansea Bay UHB</v>
      </c>
      <c r="C616">
        <f>'5a - Savings Tracker'!C658</f>
        <v>0</v>
      </c>
      <c r="D616">
        <f>'5a - Savings Tracker'!D658</f>
        <v>0</v>
      </c>
      <c r="E616">
        <f>'5a - Savings Tracker'!E658</f>
        <v>0</v>
      </c>
      <c r="F616">
        <f>'5a - Savings Tracker'!F658</f>
        <v>0</v>
      </c>
      <c r="G616">
        <f>'5a - Savings Tracker'!G658</f>
        <v>0</v>
      </c>
      <c r="H616">
        <f>'5a - Savings Tracker'!H658</f>
        <v>0</v>
      </c>
      <c r="I616">
        <f>'5a - Savings Tracker'!J658</f>
        <v>0</v>
      </c>
      <c r="J616">
        <f>'5a - Savings Tracker'!K658</f>
        <v>0</v>
      </c>
      <c r="K616">
        <f>'5a - Savings Tracker'!L658</f>
        <v>0</v>
      </c>
      <c r="L616">
        <f>'5a - Savings Tracker'!M658</f>
        <v>0</v>
      </c>
      <c r="M616">
        <f>'5a - Savings Tracker'!N658</f>
        <v>0</v>
      </c>
      <c r="N616">
        <f>'5a - Savings Tracker'!O658</f>
        <v>0</v>
      </c>
      <c r="O616">
        <f>'5a - Savings Tracker'!P658</f>
        <v>0</v>
      </c>
      <c r="P616">
        <f>'5a - Savings Tracker'!Q658</f>
        <v>0</v>
      </c>
      <c r="Q616">
        <f>'5a - Savings Tracker'!R658</f>
        <v>0</v>
      </c>
      <c r="R616">
        <f>'5a - Savings Tracker'!S658</f>
        <v>0</v>
      </c>
      <c r="S616">
        <f>'5a - Savings Tracker'!T658</f>
        <v>0</v>
      </c>
      <c r="T616">
        <f>'5a - Savings Tracker'!U658</f>
        <v>0</v>
      </c>
      <c r="U616">
        <f>'5a - Savings Tracker'!V658</f>
        <v>0</v>
      </c>
      <c r="V616">
        <f>'5a - Savings Tracker'!W658</f>
        <v>0</v>
      </c>
      <c r="W616">
        <f>'5a - Savings Tracker'!X658</f>
        <v>0</v>
      </c>
      <c r="X616">
        <f>'5a - Savings Tracker'!Y658</f>
        <v>0</v>
      </c>
      <c r="Y616">
        <f>'5a - Savings Tracker'!Z658</f>
        <v>0</v>
      </c>
      <c r="Z616">
        <f>'5a - Savings Tracker'!AA658</f>
        <v>0</v>
      </c>
      <c r="AA616">
        <f>'5a - Savings Tracker'!AB658</f>
        <v>0</v>
      </c>
      <c r="AB616">
        <f>'5a - Savings Tracker'!AC658</f>
        <v>0</v>
      </c>
      <c r="AC616">
        <f>'5a - Savings Tracker'!AD658</f>
        <v>0</v>
      </c>
      <c r="AD616" t="str">
        <f>'5a - Savings Tracker'!AE658</f>
        <v/>
      </c>
      <c r="AE616" t="str">
        <f>'5a - Savings Tracker'!AF658</f>
        <v/>
      </c>
      <c r="AF616" t="str">
        <f>'5a - Savings Tracker'!AG658</f>
        <v/>
      </c>
      <c r="AG616" t="str">
        <f>'5a - Savings Tracker'!AH658</f>
        <v/>
      </c>
      <c r="AH616" t="str">
        <f>'5a - Savings Tracker'!AI658</f>
        <v/>
      </c>
      <c r="AI616" t="str">
        <f>'5a - Savings Tracker'!AJ658</f>
        <v/>
      </c>
      <c r="AJ616" t="str">
        <f>'5a - Savings Tracker'!AK658</f>
        <v/>
      </c>
      <c r="AK616" t="str">
        <f>'5a - Savings Tracker'!AL658</f>
        <v/>
      </c>
    </row>
    <row r="617" spans="1:37">
      <c r="A617">
        <f>'5a - Savings Tracker'!A659</f>
        <v>616</v>
      </c>
      <c r="B617" t="str">
        <f>'5a - Savings Tracker'!B659</f>
        <v>Swansea Bay UHB</v>
      </c>
      <c r="C617">
        <f>'5a - Savings Tracker'!C659</f>
        <v>0</v>
      </c>
      <c r="D617">
        <f>'5a - Savings Tracker'!D659</f>
        <v>0</v>
      </c>
      <c r="E617">
        <f>'5a - Savings Tracker'!E659</f>
        <v>0</v>
      </c>
      <c r="F617">
        <f>'5a - Savings Tracker'!F659</f>
        <v>0</v>
      </c>
      <c r="G617">
        <f>'5a - Savings Tracker'!G659</f>
        <v>0</v>
      </c>
      <c r="H617">
        <f>'5a - Savings Tracker'!H659</f>
        <v>0</v>
      </c>
      <c r="I617">
        <f>'5a - Savings Tracker'!J659</f>
        <v>0</v>
      </c>
      <c r="J617">
        <f>'5a - Savings Tracker'!K659</f>
        <v>0</v>
      </c>
      <c r="K617">
        <f>'5a - Savings Tracker'!L659</f>
        <v>0</v>
      </c>
      <c r="L617">
        <f>'5a - Savings Tracker'!M659</f>
        <v>0</v>
      </c>
      <c r="M617">
        <f>'5a - Savings Tracker'!N659</f>
        <v>0</v>
      </c>
      <c r="N617">
        <f>'5a - Savings Tracker'!O659</f>
        <v>0</v>
      </c>
      <c r="O617">
        <f>'5a - Savings Tracker'!P659</f>
        <v>0</v>
      </c>
      <c r="P617">
        <f>'5a - Savings Tracker'!Q659</f>
        <v>0</v>
      </c>
      <c r="Q617">
        <f>'5a - Savings Tracker'!R659</f>
        <v>0</v>
      </c>
      <c r="R617">
        <f>'5a - Savings Tracker'!S659</f>
        <v>0</v>
      </c>
      <c r="S617">
        <f>'5a - Savings Tracker'!T659</f>
        <v>0</v>
      </c>
      <c r="T617">
        <f>'5a - Savings Tracker'!U659</f>
        <v>0</v>
      </c>
      <c r="U617">
        <f>'5a - Savings Tracker'!V659</f>
        <v>0</v>
      </c>
      <c r="V617">
        <f>'5a - Savings Tracker'!W659</f>
        <v>0</v>
      </c>
      <c r="W617">
        <f>'5a - Savings Tracker'!X659</f>
        <v>0</v>
      </c>
      <c r="X617">
        <f>'5a - Savings Tracker'!Y659</f>
        <v>0</v>
      </c>
      <c r="Y617">
        <f>'5a - Savings Tracker'!Z659</f>
        <v>0</v>
      </c>
      <c r="Z617">
        <f>'5a - Savings Tracker'!AA659</f>
        <v>0</v>
      </c>
      <c r="AA617">
        <f>'5a - Savings Tracker'!AB659</f>
        <v>0</v>
      </c>
      <c r="AB617">
        <f>'5a - Savings Tracker'!AC659</f>
        <v>0</v>
      </c>
      <c r="AC617">
        <f>'5a - Savings Tracker'!AD659</f>
        <v>0</v>
      </c>
      <c r="AD617" t="str">
        <f>'5a - Savings Tracker'!AE659</f>
        <v/>
      </c>
      <c r="AE617" t="str">
        <f>'5a - Savings Tracker'!AF659</f>
        <v/>
      </c>
      <c r="AF617" t="str">
        <f>'5a - Savings Tracker'!AG659</f>
        <v/>
      </c>
      <c r="AG617" t="str">
        <f>'5a - Savings Tracker'!AH659</f>
        <v/>
      </c>
      <c r="AH617" t="str">
        <f>'5a - Savings Tracker'!AI659</f>
        <v/>
      </c>
      <c r="AI617" t="str">
        <f>'5a - Savings Tracker'!AJ659</f>
        <v/>
      </c>
      <c r="AJ617" t="str">
        <f>'5a - Savings Tracker'!AK659</f>
        <v/>
      </c>
      <c r="AK617" t="str">
        <f>'5a - Savings Tracker'!AL659</f>
        <v/>
      </c>
    </row>
    <row r="618" spans="1:37">
      <c r="A618">
        <f>'5a - Savings Tracker'!A660</f>
        <v>617</v>
      </c>
      <c r="B618" t="str">
        <f>'5a - Savings Tracker'!B660</f>
        <v>Swansea Bay UHB</v>
      </c>
      <c r="C618">
        <f>'5a - Savings Tracker'!C660</f>
        <v>0</v>
      </c>
      <c r="D618">
        <f>'5a - Savings Tracker'!D660</f>
        <v>0</v>
      </c>
      <c r="E618">
        <f>'5a - Savings Tracker'!E660</f>
        <v>0</v>
      </c>
      <c r="F618">
        <f>'5a - Savings Tracker'!F660</f>
        <v>0</v>
      </c>
      <c r="G618">
        <f>'5a - Savings Tracker'!G660</f>
        <v>0</v>
      </c>
      <c r="H618">
        <f>'5a - Savings Tracker'!H660</f>
        <v>0</v>
      </c>
      <c r="I618">
        <f>'5a - Savings Tracker'!J660</f>
        <v>0</v>
      </c>
      <c r="J618">
        <f>'5a - Savings Tracker'!K660</f>
        <v>0</v>
      </c>
      <c r="K618">
        <f>'5a - Savings Tracker'!L660</f>
        <v>0</v>
      </c>
      <c r="L618">
        <f>'5a - Savings Tracker'!M660</f>
        <v>0</v>
      </c>
      <c r="M618">
        <f>'5a - Savings Tracker'!N660</f>
        <v>0</v>
      </c>
      <c r="N618">
        <f>'5a - Savings Tracker'!O660</f>
        <v>0</v>
      </c>
      <c r="O618">
        <f>'5a - Savings Tracker'!P660</f>
        <v>0</v>
      </c>
      <c r="P618">
        <f>'5a - Savings Tracker'!Q660</f>
        <v>0</v>
      </c>
      <c r="Q618">
        <f>'5a - Savings Tracker'!R660</f>
        <v>0</v>
      </c>
      <c r="R618">
        <f>'5a - Savings Tracker'!S660</f>
        <v>0</v>
      </c>
      <c r="S618">
        <f>'5a - Savings Tracker'!T660</f>
        <v>0</v>
      </c>
      <c r="T618">
        <f>'5a - Savings Tracker'!U660</f>
        <v>0</v>
      </c>
      <c r="U618">
        <f>'5a - Savings Tracker'!V660</f>
        <v>0</v>
      </c>
      <c r="V618">
        <f>'5a - Savings Tracker'!W660</f>
        <v>0</v>
      </c>
      <c r="W618">
        <f>'5a - Savings Tracker'!X660</f>
        <v>0</v>
      </c>
      <c r="X618">
        <f>'5a - Savings Tracker'!Y660</f>
        <v>0</v>
      </c>
      <c r="Y618">
        <f>'5a - Savings Tracker'!Z660</f>
        <v>0</v>
      </c>
      <c r="Z618">
        <f>'5a - Savings Tracker'!AA660</f>
        <v>0</v>
      </c>
      <c r="AA618">
        <f>'5a - Savings Tracker'!AB660</f>
        <v>0</v>
      </c>
      <c r="AB618">
        <f>'5a - Savings Tracker'!AC660</f>
        <v>0</v>
      </c>
      <c r="AC618">
        <f>'5a - Savings Tracker'!AD660</f>
        <v>0</v>
      </c>
      <c r="AD618" t="str">
        <f>'5a - Savings Tracker'!AE660</f>
        <v/>
      </c>
      <c r="AE618" t="str">
        <f>'5a - Savings Tracker'!AF660</f>
        <v/>
      </c>
      <c r="AF618" t="str">
        <f>'5a - Savings Tracker'!AG660</f>
        <v/>
      </c>
      <c r="AG618" t="str">
        <f>'5a - Savings Tracker'!AH660</f>
        <v/>
      </c>
      <c r="AH618" t="str">
        <f>'5a - Savings Tracker'!AI660</f>
        <v/>
      </c>
      <c r="AI618" t="str">
        <f>'5a - Savings Tracker'!AJ660</f>
        <v/>
      </c>
      <c r="AJ618" t="str">
        <f>'5a - Savings Tracker'!AK660</f>
        <v/>
      </c>
      <c r="AK618" t="str">
        <f>'5a - Savings Tracker'!AL660</f>
        <v/>
      </c>
    </row>
    <row r="619" spans="1:37">
      <c r="A619">
        <f>'5a - Savings Tracker'!A661</f>
        <v>618</v>
      </c>
      <c r="B619" t="str">
        <f>'5a - Savings Tracker'!B661</f>
        <v>Swansea Bay UHB</v>
      </c>
      <c r="C619">
        <f>'5a - Savings Tracker'!C661</f>
        <v>0</v>
      </c>
      <c r="D619">
        <f>'5a - Savings Tracker'!D661</f>
        <v>0</v>
      </c>
      <c r="E619">
        <f>'5a - Savings Tracker'!E661</f>
        <v>0</v>
      </c>
      <c r="F619">
        <f>'5a - Savings Tracker'!F661</f>
        <v>0</v>
      </c>
      <c r="G619">
        <f>'5a - Savings Tracker'!G661</f>
        <v>0</v>
      </c>
      <c r="H619">
        <f>'5a - Savings Tracker'!H661</f>
        <v>0</v>
      </c>
      <c r="I619">
        <f>'5a - Savings Tracker'!J661</f>
        <v>0</v>
      </c>
      <c r="J619">
        <f>'5a - Savings Tracker'!K661</f>
        <v>0</v>
      </c>
      <c r="K619">
        <f>'5a - Savings Tracker'!L661</f>
        <v>0</v>
      </c>
      <c r="L619">
        <f>'5a - Savings Tracker'!M661</f>
        <v>0</v>
      </c>
      <c r="M619">
        <f>'5a - Savings Tracker'!N661</f>
        <v>0</v>
      </c>
      <c r="N619">
        <f>'5a - Savings Tracker'!O661</f>
        <v>0</v>
      </c>
      <c r="O619">
        <f>'5a - Savings Tracker'!P661</f>
        <v>0</v>
      </c>
      <c r="P619">
        <f>'5a - Savings Tracker'!Q661</f>
        <v>0</v>
      </c>
      <c r="Q619">
        <f>'5a - Savings Tracker'!R661</f>
        <v>0</v>
      </c>
      <c r="R619">
        <f>'5a - Savings Tracker'!S661</f>
        <v>0</v>
      </c>
      <c r="S619">
        <f>'5a - Savings Tracker'!T661</f>
        <v>0</v>
      </c>
      <c r="T619">
        <f>'5a - Savings Tracker'!U661</f>
        <v>0</v>
      </c>
      <c r="U619">
        <f>'5a - Savings Tracker'!V661</f>
        <v>0</v>
      </c>
      <c r="V619">
        <f>'5a - Savings Tracker'!W661</f>
        <v>0</v>
      </c>
      <c r="W619">
        <f>'5a - Savings Tracker'!X661</f>
        <v>0</v>
      </c>
      <c r="X619">
        <f>'5a - Savings Tracker'!Y661</f>
        <v>0</v>
      </c>
      <c r="Y619">
        <f>'5a - Savings Tracker'!Z661</f>
        <v>0</v>
      </c>
      <c r="Z619">
        <f>'5a - Savings Tracker'!AA661</f>
        <v>0</v>
      </c>
      <c r="AA619">
        <f>'5a - Savings Tracker'!AB661</f>
        <v>0</v>
      </c>
      <c r="AB619">
        <f>'5a - Savings Tracker'!AC661</f>
        <v>0</v>
      </c>
      <c r="AC619">
        <f>'5a - Savings Tracker'!AD661</f>
        <v>0</v>
      </c>
      <c r="AD619" t="str">
        <f>'5a - Savings Tracker'!AE661</f>
        <v/>
      </c>
      <c r="AE619" t="str">
        <f>'5a - Savings Tracker'!AF661</f>
        <v/>
      </c>
      <c r="AF619" t="str">
        <f>'5a - Savings Tracker'!AG661</f>
        <v/>
      </c>
      <c r="AG619" t="str">
        <f>'5a - Savings Tracker'!AH661</f>
        <v/>
      </c>
      <c r="AH619" t="str">
        <f>'5a - Savings Tracker'!AI661</f>
        <v/>
      </c>
      <c r="AI619" t="str">
        <f>'5a - Savings Tracker'!AJ661</f>
        <v/>
      </c>
      <c r="AJ619" t="str">
        <f>'5a - Savings Tracker'!AK661</f>
        <v/>
      </c>
      <c r="AK619" t="str">
        <f>'5a - Savings Tracker'!AL661</f>
        <v/>
      </c>
    </row>
    <row r="620" spans="1:37">
      <c r="A620">
        <f>'5a - Savings Tracker'!A662</f>
        <v>619</v>
      </c>
      <c r="B620" t="str">
        <f>'5a - Savings Tracker'!B662</f>
        <v>Swansea Bay UHB</v>
      </c>
      <c r="C620">
        <f>'5a - Savings Tracker'!C662</f>
        <v>0</v>
      </c>
      <c r="D620">
        <f>'5a - Savings Tracker'!D662</f>
        <v>0</v>
      </c>
      <c r="E620">
        <f>'5a - Savings Tracker'!E662</f>
        <v>0</v>
      </c>
      <c r="F620">
        <f>'5a - Savings Tracker'!F662</f>
        <v>0</v>
      </c>
      <c r="G620">
        <f>'5a - Savings Tracker'!G662</f>
        <v>0</v>
      </c>
      <c r="H620">
        <f>'5a - Savings Tracker'!H662</f>
        <v>0</v>
      </c>
      <c r="I620">
        <f>'5a - Savings Tracker'!J662</f>
        <v>0</v>
      </c>
      <c r="J620">
        <f>'5a - Savings Tracker'!K662</f>
        <v>0</v>
      </c>
      <c r="K620">
        <f>'5a - Savings Tracker'!L662</f>
        <v>0</v>
      </c>
      <c r="L620">
        <f>'5a - Savings Tracker'!M662</f>
        <v>0</v>
      </c>
      <c r="M620">
        <f>'5a - Savings Tracker'!N662</f>
        <v>0</v>
      </c>
      <c r="N620">
        <f>'5a - Savings Tracker'!O662</f>
        <v>0</v>
      </c>
      <c r="O620">
        <f>'5a - Savings Tracker'!P662</f>
        <v>0</v>
      </c>
      <c r="P620">
        <f>'5a - Savings Tracker'!Q662</f>
        <v>0</v>
      </c>
      <c r="Q620">
        <f>'5a - Savings Tracker'!R662</f>
        <v>0</v>
      </c>
      <c r="R620">
        <f>'5a - Savings Tracker'!S662</f>
        <v>0</v>
      </c>
      <c r="S620">
        <f>'5a - Savings Tracker'!T662</f>
        <v>0</v>
      </c>
      <c r="T620">
        <f>'5a - Savings Tracker'!U662</f>
        <v>0</v>
      </c>
      <c r="U620">
        <f>'5a - Savings Tracker'!V662</f>
        <v>0</v>
      </c>
      <c r="V620">
        <f>'5a - Savings Tracker'!W662</f>
        <v>0</v>
      </c>
      <c r="W620">
        <f>'5a - Savings Tracker'!X662</f>
        <v>0</v>
      </c>
      <c r="X620">
        <f>'5a - Savings Tracker'!Y662</f>
        <v>0</v>
      </c>
      <c r="Y620">
        <f>'5a - Savings Tracker'!Z662</f>
        <v>0</v>
      </c>
      <c r="Z620">
        <f>'5a - Savings Tracker'!AA662</f>
        <v>0</v>
      </c>
      <c r="AA620">
        <f>'5a - Savings Tracker'!AB662</f>
        <v>0</v>
      </c>
      <c r="AB620">
        <f>'5a - Savings Tracker'!AC662</f>
        <v>0</v>
      </c>
      <c r="AC620">
        <f>'5a - Savings Tracker'!AD662</f>
        <v>0</v>
      </c>
      <c r="AD620" t="str">
        <f>'5a - Savings Tracker'!AE662</f>
        <v/>
      </c>
      <c r="AE620" t="str">
        <f>'5a - Savings Tracker'!AF662</f>
        <v/>
      </c>
      <c r="AF620" t="str">
        <f>'5a - Savings Tracker'!AG662</f>
        <v/>
      </c>
      <c r="AG620" t="str">
        <f>'5a - Savings Tracker'!AH662</f>
        <v/>
      </c>
      <c r="AH620" t="str">
        <f>'5a - Savings Tracker'!AI662</f>
        <v/>
      </c>
      <c r="AI620" t="str">
        <f>'5a - Savings Tracker'!AJ662</f>
        <v/>
      </c>
      <c r="AJ620" t="str">
        <f>'5a - Savings Tracker'!AK662</f>
        <v/>
      </c>
      <c r="AK620" t="str">
        <f>'5a - Savings Tracker'!AL662</f>
        <v/>
      </c>
    </row>
    <row r="621" spans="1:37">
      <c r="A621">
        <f>'5a - Savings Tracker'!A663</f>
        <v>620</v>
      </c>
      <c r="B621" t="str">
        <f>'5a - Savings Tracker'!B663</f>
        <v>Swansea Bay UHB</v>
      </c>
      <c r="C621">
        <f>'5a - Savings Tracker'!C663</f>
        <v>0</v>
      </c>
      <c r="D621">
        <f>'5a - Savings Tracker'!D663</f>
        <v>0</v>
      </c>
      <c r="E621">
        <f>'5a - Savings Tracker'!E663</f>
        <v>0</v>
      </c>
      <c r="F621">
        <f>'5a - Savings Tracker'!F663</f>
        <v>0</v>
      </c>
      <c r="G621">
        <f>'5a - Savings Tracker'!G663</f>
        <v>0</v>
      </c>
      <c r="H621">
        <f>'5a - Savings Tracker'!H663</f>
        <v>0</v>
      </c>
      <c r="I621">
        <f>'5a - Savings Tracker'!J663</f>
        <v>0</v>
      </c>
      <c r="J621">
        <f>'5a - Savings Tracker'!K663</f>
        <v>0</v>
      </c>
      <c r="K621">
        <f>'5a - Savings Tracker'!L663</f>
        <v>0</v>
      </c>
      <c r="L621">
        <f>'5a - Savings Tracker'!M663</f>
        <v>0</v>
      </c>
      <c r="M621">
        <f>'5a - Savings Tracker'!N663</f>
        <v>0</v>
      </c>
      <c r="N621">
        <f>'5a - Savings Tracker'!O663</f>
        <v>0</v>
      </c>
      <c r="O621">
        <f>'5a - Savings Tracker'!P663</f>
        <v>0</v>
      </c>
      <c r="P621">
        <f>'5a - Savings Tracker'!Q663</f>
        <v>0</v>
      </c>
      <c r="Q621">
        <f>'5a - Savings Tracker'!R663</f>
        <v>0</v>
      </c>
      <c r="R621">
        <f>'5a - Savings Tracker'!S663</f>
        <v>0</v>
      </c>
      <c r="S621">
        <f>'5a - Savings Tracker'!T663</f>
        <v>0</v>
      </c>
      <c r="T621">
        <f>'5a - Savings Tracker'!U663</f>
        <v>0</v>
      </c>
      <c r="U621">
        <f>'5a - Savings Tracker'!V663</f>
        <v>0</v>
      </c>
      <c r="V621">
        <f>'5a - Savings Tracker'!W663</f>
        <v>0</v>
      </c>
      <c r="W621">
        <f>'5a - Savings Tracker'!X663</f>
        <v>0</v>
      </c>
      <c r="X621">
        <f>'5a - Savings Tracker'!Y663</f>
        <v>0</v>
      </c>
      <c r="Y621">
        <f>'5a - Savings Tracker'!Z663</f>
        <v>0</v>
      </c>
      <c r="Z621">
        <f>'5a - Savings Tracker'!AA663</f>
        <v>0</v>
      </c>
      <c r="AA621">
        <f>'5a - Savings Tracker'!AB663</f>
        <v>0</v>
      </c>
      <c r="AB621">
        <f>'5a - Savings Tracker'!AC663</f>
        <v>0</v>
      </c>
      <c r="AC621">
        <f>'5a - Savings Tracker'!AD663</f>
        <v>0</v>
      </c>
      <c r="AD621" t="str">
        <f>'5a - Savings Tracker'!AE663</f>
        <v/>
      </c>
      <c r="AE621" t="str">
        <f>'5a - Savings Tracker'!AF663</f>
        <v/>
      </c>
      <c r="AF621" t="str">
        <f>'5a - Savings Tracker'!AG663</f>
        <v/>
      </c>
      <c r="AG621" t="str">
        <f>'5a - Savings Tracker'!AH663</f>
        <v/>
      </c>
      <c r="AH621" t="str">
        <f>'5a - Savings Tracker'!AI663</f>
        <v/>
      </c>
      <c r="AI621" t="str">
        <f>'5a - Savings Tracker'!AJ663</f>
        <v/>
      </c>
      <c r="AJ621" t="str">
        <f>'5a - Savings Tracker'!AK663</f>
        <v/>
      </c>
      <c r="AK621" t="str">
        <f>'5a - Savings Tracker'!AL663</f>
        <v/>
      </c>
    </row>
    <row r="622" spans="1:37">
      <c r="A622">
        <f>'5a - Savings Tracker'!A664</f>
        <v>621</v>
      </c>
      <c r="B622" t="str">
        <f>'5a - Savings Tracker'!B664</f>
        <v>Swansea Bay UHB</v>
      </c>
      <c r="C622">
        <f>'5a - Savings Tracker'!C664</f>
        <v>0</v>
      </c>
      <c r="D622">
        <f>'5a - Savings Tracker'!D664</f>
        <v>0</v>
      </c>
      <c r="E622">
        <f>'5a - Savings Tracker'!E664</f>
        <v>0</v>
      </c>
      <c r="F622">
        <f>'5a - Savings Tracker'!F664</f>
        <v>0</v>
      </c>
      <c r="G622">
        <f>'5a - Savings Tracker'!G664</f>
        <v>0</v>
      </c>
      <c r="H622">
        <f>'5a - Savings Tracker'!H664</f>
        <v>0</v>
      </c>
      <c r="I622">
        <f>'5a - Savings Tracker'!J664</f>
        <v>0</v>
      </c>
      <c r="J622">
        <f>'5a - Savings Tracker'!K664</f>
        <v>0</v>
      </c>
      <c r="K622">
        <f>'5a - Savings Tracker'!L664</f>
        <v>0</v>
      </c>
      <c r="L622">
        <f>'5a - Savings Tracker'!M664</f>
        <v>0</v>
      </c>
      <c r="M622">
        <f>'5a - Savings Tracker'!N664</f>
        <v>0</v>
      </c>
      <c r="N622">
        <f>'5a - Savings Tracker'!O664</f>
        <v>0</v>
      </c>
      <c r="O622">
        <f>'5a - Savings Tracker'!P664</f>
        <v>0</v>
      </c>
      <c r="P622">
        <f>'5a - Savings Tracker'!Q664</f>
        <v>0</v>
      </c>
      <c r="Q622">
        <f>'5a - Savings Tracker'!R664</f>
        <v>0</v>
      </c>
      <c r="R622">
        <f>'5a - Savings Tracker'!S664</f>
        <v>0</v>
      </c>
      <c r="S622">
        <f>'5a - Savings Tracker'!T664</f>
        <v>0</v>
      </c>
      <c r="T622">
        <f>'5a - Savings Tracker'!U664</f>
        <v>0</v>
      </c>
      <c r="U622">
        <f>'5a - Savings Tracker'!V664</f>
        <v>0</v>
      </c>
      <c r="V622">
        <f>'5a - Savings Tracker'!W664</f>
        <v>0</v>
      </c>
      <c r="W622">
        <f>'5a - Savings Tracker'!X664</f>
        <v>0</v>
      </c>
      <c r="X622">
        <f>'5a - Savings Tracker'!Y664</f>
        <v>0</v>
      </c>
      <c r="Y622">
        <f>'5a - Savings Tracker'!Z664</f>
        <v>0</v>
      </c>
      <c r="Z622">
        <f>'5a - Savings Tracker'!AA664</f>
        <v>0</v>
      </c>
      <c r="AA622">
        <f>'5a - Savings Tracker'!AB664</f>
        <v>0</v>
      </c>
      <c r="AB622">
        <f>'5a - Savings Tracker'!AC664</f>
        <v>0</v>
      </c>
      <c r="AC622">
        <f>'5a - Savings Tracker'!AD664</f>
        <v>0</v>
      </c>
      <c r="AD622" t="str">
        <f>'5a - Savings Tracker'!AE664</f>
        <v/>
      </c>
      <c r="AE622" t="str">
        <f>'5a - Savings Tracker'!AF664</f>
        <v/>
      </c>
      <c r="AF622" t="str">
        <f>'5a - Savings Tracker'!AG664</f>
        <v/>
      </c>
      <c r="AG622" t="str">
        <f>'5a - Savings Tracker'!AH664</f>
        <v/>
      </c>
      <c r="AH622" t="str">
        <f>'5a - Savings Tracker'!AI664</f>
        <v/>
      </c>
      <c r="AI622" t="str">
        <f>'5a - Savings Tracker'!AJ664</f>
        <v/>
      </c>
      <c r="AJ622" t="str">
        <f>'5a - Savings Tracker'!AK664</f>
        <v/>
      </c>
      <c r="AK622" t="str">
        <f>'5a - Savings Tracker'!AL664</f>
        <v/>
      </c>
    </row>
    <row r="623" spans="1:37">
      <c r="A623">
        <f>'5a - Savings Tracker'!A665</f>
        <v>622</v>
      </c>
      <c r="B623" t="str">
        <f>'5a - Savings Tracker'!B665</f>
        <v>Swansea Bay UHB</v>
      </c>
      <c r="C623">
        <f>'5a - Savings Tracker'!C665</f>
        <v>0</v>
      </c>
      <c r="D623">
        <f>'5a - Savings Tracker'!D665</f>
        <v>0</v>
      </c>
      <c r="E623">
        <f>'5a - Savings Tracker'!E665</f>
        <v>0</v>
      </c>
      <c r="F623">
        <f>'5a - Savings Tracker'!F665</f>
        <v>0</v>
      </c>
      <c r="G623">
        <f>'5a - Savings Tracker'!G665</f>
        <v>0</v>
      </c>
      <c r="H623">
        <f>'5a - Savings Tracker'!H665</f>
        <v>0</v>
      </c>
      <c r="I623">
        <f>'5a - Savings Tracker'!J665</f>
        <v>0</v>
      </c>
      <c r="J623">
        <f>'5a - Savings Tracker'!K665</f>
        <v>0</v>
      </c>
      <c r="K623">
        <f>'5a - Savings Tracker'!L665</f>
        <v>0</v>
      </c>
      <c r="L623">
        <f>'5a - Savings Tracker'!M665</f>
        <v>0</v>
      </c>
      <c r="M623">
        <f>'5a - Savings Tracker'!N665</f>
        <v>0</v>
      </c>
      <c r="N623">
        <f>'5a - Savings Tracker'!O665</f>
        <v>0</v>
      </c>
      <c r="O623">
        <f>'5a - Savings Tracker'!P665</f>
        <v>0</v>
      </c>
      <c r="P623">
        <f>'5a - Savings Tracker'!Q665</f>
        <v>0</v>
      </c>
      <c r="Q623">
        <f>'5a - Savings Tracker'!R665</f>
        <v>0</v>
      </c>
      <c r="R623">
        <f>'5a - Savings Tracker'!S665</f>
        <v>0</v>
      </c>
      <c r="S623">
        <f>'5a - Savings Tracker'!T665</f>
        <v>0</v>
      </c>
      <c r="T623">
        <f>'5a - Savings Tracker'!U665</f>
        <v>0</v>
      </c>
      <c r="U623">
        <f>'5a - Savings Tracker'!V665</f>
        <v>0</v>
      </c>
      <c r="V623">
        <f>'5a - Savings Tracker'!W665</f>
        <v>0</v>
      </c>
      <c r="W623">
        <f>'5a - Savings Tracker'!X665</f>
        <v>0</v>
      </c>
      <c r="X623">
        <f>'5a - Savings Tracker'!Y665</f>
        <v>0</v>
      </c>
      <c r="Y623">
        <f>'5a - Savings Tracker'!Z665</f>
        <v>0</v>
      </c>
      <c r="Z623">
        <f>'5a - Savings Tracker'!AA665</f>
        <v>0</v>
      </c>
      <c r="AA623">
        <f>'5a - Savings Tracker'!AB665</f>
        <v>0</v>
      </c>
      <c r="AB623">
        <f>'5a - Savings Tracker'!AC665</f>
        <v>0</v>
      </c>
      <c r="AC623">
        <f>'5a - Savings Tracker'!AD665</f>
        <v>0</v>
      </c>
      <c r="AD623" t="str">
        <f>'5a - Savings Tracker'!AE665</f>
        <v/>
      </c>
      <c r="AE623" t="str">
        <f>'5a - Savings Tracker'!AF665</f>
        <v/>
      </c>
      <c r="AF623" t="str">
        <f>'5a - Savings Tracker'!AG665</f>
        <v/>
      </c>
      <c r="AG623" t="str">
        <f>'5a - Savings Tracker'!AH665</f>
        <v/>
      </c>
      <c r="AH623" t="str">
        <f>'5a - Savings Tracker'!AI665</f>
        <v/>
      </c>
      <c r="AI623" t="str">
        <f>'5a - Savings Tracker'!AJ665</f>
        <v/>
      </c>
      <c r="AJ623" t="str">
        <f>'5a - Savings Tracker'!AK665</f>
        <v/>
      </c>
      <c r="AK623" t="str">
        <f>'5a - Savings Tracker'!AL665</f>
        <v/>
      </c>
    </row>
    <row r="624" spans="1:37">
      <c r="A624">
        <f>'5a - Savings Tracker'!A666</f>
        <v>623</v>
      </c>
      <c r="B624" t="str">
        <f>'5a - Savings Tracker'!B666</f>
        <v>Swansea Bay UHB</v>
      </c>
      <c r="C624">
        <f>'5a - Savings Tracker'!C666</f>
        <v>0</v>
      </c>
      <c r="D624">
        <f>'5a - Savings Tracker'!D666</f>
        <v>0</v>
      </c>
      <c r="E624">
        <f>'5a - Savings Tracker'!E666</f>
        <v>0</v>
      </c>
      <c r="F624">
        <f>'5a - Savings Tracker'!F666</f>
        <v>0</v>
      </c>
      <c r="G624">
        <f>'5a - Savings Tracker'!G666</f>
        <v>0</v>
      </c>
      <c r="H624">
        <f>'5a - Savings Tracker'!H666</f>
        <v>0</v>
      </c>
      <c r="I624">
        <f>'5a - Savings Tracker'!J666</f>
        <v>0</v>
      </c>
      <c r="J624">
        <f>'5a - Savings Tracker'!K666</f>
        <v>0</v>
      </c>
      <c r="K624">
        <f>'5a - Savings Tracker'!L666</f>
        <v>0</v>
      </c>
      <c r="L624">
        <f>'5a - Savings Tracker'!M666</f>
        <v>0</v>
      </c>
      <c r="M624">
        <f>'5a - Savings Tracker'!N666</f>
        <v>0</v>
      </c>
      <c r="N624">
        <f>'5a - Savings Tracker'!O666</f>
        <v>0</v>
      </c>
      <c r="O624">
        <f>'5a - Savings Tracker'!P666</f>
        <v>0</v>
      </c>
      <c r="P624">
        <f>'5a - Savings Tracker'!Q666</f>
        <v>0</v>
      </c>
      <c r="Q624">
        <f>'5a - Savings Tracker'!R666</f>
        <v>0</v>
      </c>
      <c r="R624">
        <f>'5a - Savings Tracker'!S666</f>
        <v>0</v>
      </c>
      <c r="S624">
        <f>'5a - Savings Tracker'!T666</f>
        <v>0</v>
      </c>
      <c r="T624">
        <f>'5a - Savings Tracker'!U666</f>
        <v>0</v>
      </c>
      <c r="U624">
        <f>'5a - Savings Tracker'!V666</f>
        <v>0</v>
      </c>
      <c r="V624">
        <f>'5a - Savings Tracker'!W666</f>
        <v>0</v>
      </c>
      <c r="W624">
        <f>'5a - Savings Tracker'!X666</f>
        <v>0</v>
      </c>
      <c r="X624">
        <f>'5a - Savings Tracker'!Y666</f>
        <v>0</v>
      </c>
      <c r="Y624">
        <f>'5a - Savings Tracker'!Z666</f>
        <v>0</v>
      </c>
      <c r="Z624">
        <f>'5a - Savings Tracker'!AA666</f>
        <v>0</v>
      </c>
      <c r="AA624">
        <f>'5a - Savings Tracker'!AB666</f>
        <v>0</v>
      </c>
      <c r="AB624">
        <f>'5a - Savings Tracker'!AC666</f>
        <v>0</v>
      </c>
      <c r="AC624">
        <f>'5a - Savings Tracker'!AD666</f>
        <v>0</v>
      </c>
      <c r="AD624" t="str">
        <f>'5a - Savings Tracker'!AE666</f>
        <v/>
      </c>
      <c r="AE624" t="str">
        <f>'5a - Savings Tracker'!AF666</f>
        <v/>
      </c>
      <c r="AF624" t="str">
        <f>'5a - Savings Tracker'!AG666</f>
        <v/>
      </c>
      <c r="AG624" t="str">
        <f>'5a - Savings Tracker'!AH666</f>
        <v/>
      </c>
      <c r="AH624" t="str">
        <f>'5a - Savings Tracker'!AI666</f>
        <v/>
      </c>
      <c r="AI624" t="str">
        <f>'5a - Savings Tracker'!AJ666</f>
        <v/>
      </c>
      <c r="AJ624" t="str">
        <f>'5a - Savings Tracker'!AK666</f>
        <v/>
      </c>
      <c r="AK624" t="str">
        <f>'5a - Savings Tracker'!AL666</f>
        <v/>
      </c>
    </row>
    <row r="625" spans="1:37">
      <c r="A625">
        <f>'5a - Savings Tracker'!A667</f>
        <v>624</v>
      </c>
      <c r="B625" t="str">
        <f>'5a - Savings Tracker'!B667</f>
        <v>Swansea Bay UHB</v>
      </c>
      <c r="C625">
        <f>'5a - Savings Tracker'!C667</f>
        <v>0</v>
      </c>
      <c r="D625">
        <f>'5a - Savings Tracker'!D667</f>
        <v>0</v>
      </c>
      <c r="E625">
        <f>'5a - Savings Tracker'!E667</f>
        <v>0</v>
      </c>
      <c r="F625">
        <f>'5a - Savings Tracker'!F667</f>
        <v>0</v>
      </c>
      <c r="G625">
        <f>'5a - Savings Tracker'!G667</f>
        <v>0</v>
      </c>
      <c r="H625">
        <f>'5a - Savings Tracker'!H667</f>
        <v>0</v>
      </c>
      <c r="I625">
        <f>'5a - Savings Tracker'!J667</f>
        <v>0</v>
      </c>
      <c r="J625">
        <f>'5a - Savings Tracker'!K667</f>
        <v>0</v>
      </c>
      <c r="K625">
        <f>'5a - Savings Tracker'!L667</f>
        <v>0</v>
      </c>
      <c r="L625">
        <f>'5a - Savings Tracker'!M667</f>
        <v>0</v>
      </c>
      <c r="M625">
        <f>'5a - Savings Tracker'!N667</f>
        <v>0</v>
      </c>
      <c r="N625">
        <f>'5a - Savings Tracker'!O667</f>
        <v>0</v>
      </c>
      <c r="O625">
        <f>'5a - Savings Tracker'!P667</f>
        <v>0</v>
      </c>
      <c r="P625">
        <f>'5a - Savings Tracker'!Q667</f>
        <v>0</v>
      </c>
      <c r="Q625">
        <f>'5a - Savings Tracker'!R667</f>
        <v>0</v>
      </c>
      <c r="R625">
        <f>'5a - Savings Tracker'!S667</f>
        <v>0</v>
      </c>
      <c r="S625">
        <f>'5a - Savings Tracker'!T667</f>
        <v>0</v>
      </c>
      <c r="T625">
        <f>'5a - Savings Tracker'!U667</f>
        <v>0</v>
      </c>
      <c r="U625">
        <f>'5a - Savings Tracker'!V667</f>
        <v>0</v>
      </c>
      <c r="V625">
        <f>'5a - Savings Tracker'!W667</f>
        <v>0</v>
      </c>
      <c r="W625">
        <f>'5a - Savings Tracker'!X667</f>
        <v>0</v>
      </c>
      <c r="X625">
        <f>'5a - Savings Tracker'!Y667</f>
        <v>0</v>
      </c>
      <c r="Y625">
        <f>'5a - Savings Tracker'!Z667</f>
        <v>0</v>
      </c>
      <c r="Z625">
        <f>'5a - Savings Tracker'!AA667</f>
        <v>0</v>
      </c>
      <c r="AA625">
        <f>'5a - Savings Tracker'!AB667</f>
        <v>0</v>
      </c>
      <c r="AB625">
        <f>'5a - Savings Tracker'!AC667</f>
        <v>0</v>
      </c>
      <c r="AC625">
        <f>'5a - Savings Tracker'!AD667</f>
        <v>0</v>
      </c>
      <c r="AD625" t="str">
        <f>'5a - Savings Tracker'!AE667</f>
        <v/>
      </c>
      <c r="AE625" t="str">
        <f>'5a - Savings Tracker'!AF667</f>
        <v/>
      </c>
      <c r="AF625" t="str">
        <f>'5a - Savings Tracker'!AG667</f>
        <v/>
      </c>
      <c r="AG625" t="str">
        <f>'5a - Savings Tracker'!AH667</f>
        <v/>
      </c>
      <c r="AH625" t="str">
        <f>'5a - Savings Tracker'!AI667</f>
        <v/>
      </c>
      <c r="AI625" t="str">
        <f>'5a - Savings Tracker'!AJ667</f>
        <v/>
      </c>
      <c r="AJ625" t="str">
        <f>'5a - Savings Tracker'!AK667</f>
        <v/>
      </c>
      <c r="AK625" t="str">
        <f>'5a - Savings Tracker'!AL667</f>
        <v/>
      </c>
    </row>
    <row r="626" spans="1:37">
      <c r="A626">
        <f>'5a - Savings Tracker'!A668</f>
        <v>625</v>
      </c>
      <c r="B626" t="str">
        <f>'5a - Savings Tracker'!B668</f>
        <v>Swansea Bay UHB</v>
      </c>
      <c r="C626">
        <f>'5a - Savings Tracker'!C668</f>
        <v>0</v>
      </c>
      <c r="D626">
        <f>'5a - Savings Tracker'!D668</f>
        <v>0</v>
      </c>
      <c r="E626">
        <f>'5a - Savings Tracker'!E668</f>
        <v>0</v>
      </c>
      <c r="F626">
        <f>'5a - Savings Tracker'!F668</f>
        <v>0</v>
      </c>
      <c r="G626">
        <f>'5a - Savings Tracker'!G668</f>
        <v>0</v>
      </c>
      <c r="H626">
        <f>'5a - Savings Tracker'!H668</f>
        <v>0</v>
      </c>
      <c r="I626">
        <f>'5a - Savings Tracker'!J668</f>
        <v>0</v>
      </c>
      <c r="J626">
        <f>'5a - Savings Tracker'!K668</f>
        <v>0</v>
      </c>
      <c r="K626">
        <f>'5a - Savings Tracker'!L668</f>
        <v>0</v>
      </c>
      <c r="L626">
        <f>'5a - Savings Tracker'!M668</f>
        <v>0</v>
      </c>
      <c r="M626">
        <f>'5a - Savings Tracker'!N668</f>
        <v>0</v>
      </c>
      <c r="N626">
        <f>'5a - Savings Tracker'!O668</f>
        <v>0</v>
      </c>
      <c r="O626">
        <f>'5a - Savings Tracker'!P668</f>
        <v>0</v>
      </c>
      <c r="P626">
        <f>'5a - Savings Tracker'!Q668</f>
        <v>0</v>
      </c>
      <c r="Q626">
        <f>'5a - Savings Tracker'!R668</f>
        <v>0</v>
      </c>
      <c r="R626">
        <f>'5a - Savings Tracker'!S668</f>
        <v>0</v>
      </c>
      <c r="S626">
        <f>'5a - Savings Tracker'!T668</f>
        <v>0</v>
      </c>
      <c r="T626">
        <f>'5a - Savings Tracker'!U668</f>
        <v>0</v>
      </c>
      <c r="U626">
        <f>'5a - Savings Tracker'!V668</f>
        <v>0</v>
      </c>
      <c r="V626">
        <f>'5a - Savings Tracker'!W668</f>
        <v>0</v>
      </c>
      <c r="W626">
        <f>'5a - Savings Tracker'!X668</f>
        <v>0</v>
      </c>
      <c r="X626">
        <f>'5a - Savings Tracker'!Y668</f>
        <v>0</v>
      </c>
      <c r="Y626">
        <f>'5a - Savings Tracker'!Z668</f>
        <v>0</v>
      </c>
      <c r="Z626">
        <f>'5a - Savings Tracker'!AA668</f>
        <v>0</v>
      </c>
      <c r="AA626">
        <f>'5a - Savings Tracker'!AB668</f>
        <v>0</v>
      </c>
      <c r="AB626">
        <f>'5a - Savings Tracker'!AC668</f>
        <v>0</v>
      </c>
      <c r="AC626">
        <f>'5a - Savings Tracker'!AD668</f>
        <v>0</v>
      </c>
      <c r="AD626" t="str">
        <f>'5a - Savings Tracker'!AE668</f>
        <v/>
      </c>
      <c r="AE626" t="str">
        <f>'5a - Savings Tracker'!AF668</f>
        <v/>
      </c>
      <c r="AF626" t="str">
        <f>'5a - Savings Tracker'!AG668</f>
        <v/>
      </c>
      <c r="AG626" t="str">
        <f>'5a - Savings Tracker'!AH668</f>
        <v/>
      </c>
      <c r="AH626" t="str">
        <f>'5a - Savings Tracker'!AI668</f>
        <v/>
      </c>
      <c r="AI626" t="str">
        <f>'5a - Savings Tracker'!AJ668</f>
        <v/>
      </c>
      <c r="AJ626" t="str">
        <f>'5a - Savings Tracker'!AK668</f>
        <v/>
      </c>
      <c r="AK626" t="str">
        <f>'5a - Savings Tracker'!AL668</f>
        <v/>
      </c>
    </row>
    <row r="627" spans="1:37">
      <c r="A627">
        <f>'5a - Savings Tracker'!A669</f>
        <v>626</v>
      </c>
      <c r="B627" t="str">
        <f>'5a - Savings Tracker'!B669</f>
        <v>Swansea Bay UHB</v>
      </c>
      <c r="C627">
        <f>'5a - Savings Tracker'!C669</f>
        <v>0</v>
      </c>
      <c r="D627">
        <f>'5a - Savings Tracker'!D669</f>
        <v>0</v>
      </c>
      <c r="E627">
        <f>'5a - Savings Tracker'!E669</f>
        <v>0</v>
      </c>
      <c r="F627">
        <f>'5a - Savings Tracker'!F669</f>
        <v>0</v>
      </c>
      <c r="G627">
        <f>'5a - Savings Tracker'!G669</f>
        <v>0</v>
      </c>
      <c r="H627">
        <f>'5a - Savings Tracker'!H669</f>
        <v>0</v>
      </c>
      <c r="I627">
        <f>'5a - Savings Tracker'!J669</f>
        <v>0</v>
      </c>
      <c r="J627">
        <f>'5a - Savings Tracker'!K669</f>
        <v>0</v>
      </c>
      <c r="K627">
        <f>'5a - Savings Tracker'!L669</f>
        <v>0</v>
      </c>
      <c r="L627">
        <f>'5a - Savings Tracker'!M669</f>
        <v>0</v>
      </c>
      <c r="M627">
        <f>'5a - Savings Tracker'!N669</f>
        <v>0</v>
      </c>
      <c r="N627">
        <f>'5a - Savings Tracker'!O669</f>
        <v>0</v>
      </c>
      <c r="O627">
        <f>'5a - Savings Tracker'!P669</f>
        <v>0</v>
      </c>
      <c r="P627">
        <f>'5a - Savings Tracker'!Q669</f>
        <v>0</v>
      </c>
      <c r="Q627">
        <f>'5a - Savings Tracker'!R669</f>
        <v>0</v>
      </c>
      <c r="R627">
        <f>'5a - Savings Tracker'!S669</f>
        <v>0</v>
      </c>
      <c r="S627">
        <f>'5a - Savings Tracker'!T669</f>
        <v>0</v>
      </c>
      <c r="T627">
        <f>'5a - Savings Tracker'!U669</f>
        <v>0</v>
      </c>
      <c r="U627">
        <f>'5a - Savings Tracker'!V669</f>
        <v>0</v>
      </c>
      <c r="V627">
        <f>'5a - Savings Tracker'!W669</f>
        <v>0</v>
      </c>
      <c r="W627">
        <f>'5a - Savings Tracker'!X669</f>
        <v>0</v>
      </c>
      <c r="X627">
        <f>'5a - Savings Tracker'!Y669</f>
        <v>0</v>
      </c>
      <c r="Y627">
        <f>'5a - Savings Tracker'!Z669</f>
        <v>0</v>
      </c>
      <c r="Z627">
        <f>'5a - Savings Tracker'!AA669</f>
        <v>0</v>
      </c>
      <c r="AA627">
        <f>'5a - Savings Tracker'!AB669</f>
        <v>0</v>
      </c>
      <c r="AB627">
        <f>'5a - Savings Tracker'!AC669</f>
        <v>0</v>
      </c>
      <c r="AC627">
        <f>'5a - Savings Tracker'!AD669</f>
        <v>0</v>
      </c>
      <c r="AD627" t="str">
        <f>'5a - Savings Tracker'!AE669</f>
        <v/>
      </c>
      <c r="AE627" t="str">
        <f>'5a - Savings Tracker'!AF669</f>
        <v/>
      </c>
      <c r="AF627" t="str">
        <f>'5a - Savings Tracker'!AG669</f>
        <v/>
      </c>
      <c r="AG627" t="str">
        <f>'5a - Savings Tracker'!AH669</f>
        <v/>
      </c>
      <c r="AH627" t="str">
        <f>'5a - Savings Tracker'!AI669</f>
        <v/>
      </c>
      <c r="AI627" t="str">
        <f>'5a - Savings Tracker'!AJ669</f>
        <v/>
      </c>
      <c r="AJ627" t="str">
        <f>'5a - Savings Tracker'!AK669</f>
        <v/>
      </c>
      <c r="AK627" t="str">
        <f>'5a - Savings Tracker'!AL669</f>
        <v/>
      </c>
    </row>
    <row r="628" spans="1:37">
      <c r="A628">
        <f>'5a - Savings Tracker'!A670</f>
        <v>627</v>
      </c>
      <c r="B628" t="str">
        <f>'5a - Savings Tracker'!B670</f>
        <v>Swansea Bay UHB</v>
      </c>
      <c r="C628">
        <f>'5a - Savings Tracker'!C670</f>
        <v>0</v>
      </c>
      <c r="D628">
        <f>'5a - Savings Tracker'!D670</f>
        <v>0</v>
      </c>
      <c r="E628">
        <f>'5a - Savings Tracker'!E670</f>
        <v>0</v>
      </c>
      <c r="F628">
        <f>'5a - Savings Tracker'!F670</f>
        <v>0</v>
      </c>
      <c r="G628">
        <f>'5a - Savings Tracker'!G670</f>
        <v>0</v>
      </c>
      <c r="H628">
        <f>'5a - Savings Tracker'!H670</f>
        <v>0</v>
      </c>
      <c r="I628">
        <f>'5a - Savings Tracker'!J670</f>
        <v>0</v>
      </c>
      <c r="J628">
        <f>'5a - Savings Tracker'!K670</f>
        <v>0</v>
      </c>
      <c r="K628">
        <f>'5a - Savings Tracker'!L670</f>
        <v>0</v>
      </c>
      <c r="L628">
        <f>'5a - Savings Tracker'!M670</f>
        <v>0</v>
      </c>
      <c r="M628">
        <f>'5a - Savings Tracker'!N670</f>
        <v>0</v>
      </c>
      <c r="N628">
        <f>'5a - Savings Tracker'!O670</f>
        <v>0</v>
      </c>
      <c r="O628">
        <f>'5a - Savings Tracker'!P670</f>
        <v>0</v>
      </c>
      <c r="P628">
        <f>'5a - Savings Tracker'!Q670</f>
        <v>0</v>
      </c>
      <c r="Q628">
        <f>'5a - Savings Tracker'!R670</f>
        <v>0</v>
      </c>
      <c r="R628">
        <f>'5a - Savings Tracker'!S670</f>
        <v>0</v>
      </c>
      <c r="S628">
        <f>'5a - Savings Tracker'!T670</f>
        <v>0</v>
      </c>
      <c r="T628">
        <f>'5a - Savings Tracker'!U670</f>
        <v>0</v>
      </c>
      <c r="U628">
        <f>'5a - Savings Tracker'!V670</f>
        <v>0</v>
      </c>
      <c r="V628">
        <f>'5a - Savings Tracker'!W670</f>
        <v>0</v>
      </c>
      <c r="W628">
        <f>'5a - Savings Tracker'!X670</f>
        <v>0</v>
      </c>
      <c r="X628">
        <f>'5a - Savings Tracker'!Y670</f>
        <v>0</v>
      </c>
      <c r="Y628">
        <f>'5a - Savings Tracker'!Z670</f>
        <v>0</v>
      </c>
      <c r="Z628">
        <f>'5a - Savings Tracker'!AA670</f>
        <v>0</v>
      </c>
      <c r="AA628">
        <f>'5a - Savings Tracker'!AB670</f>
        <v>0</v>
      </c>
      <c r="AB628">
        <f>'5a - Savings Tracker'!AC670</f>
        <v>0</v>
      </c>
      <c r="AC628">
        <f>'5a - Savings Tracker'!AD670</f>
        <v>0</v>
      </c>
      <c r="AD628" t="str">
        <f>'5a - Savings Tracker'!AE670</f>
        <v/>
      </c>
      <c r="AE628" t="str">
        <f>'5a - Savings Tracker'!AF670</f>
        <v/>
      </c>
      <c r="AF628" t="str">
        <f>'5a - Savings Tracker'!AG670</f>
        <v/>
      </c>
      <c r="AG628" t="str">
        <f>'5a - Savings Tracker'!AH670</f>
        <v/>
      </c>
      <c r="AH628" t="str">
        <f>'5a - Savings Tracker'!AI670</f>
        <v/>
      </c>
      <c r="AI628" t="str">
        <f>'5a - Savings Tracker'!AJ670</f>
        <v/>
      </c>
      <c r="AJ628" t="str">
        <f>'5a - Savings Tracker'!AK670</f>
        <v/>
      </c>
      <c r="AK628" t="str">
        <f>'5a - Savings Tracker'!AL670</f>
        <v/>
      </c>
    </row>
    <row r="629" spans="1:37">
      <c r="A629">
        <f>'5a - Savings Tracker'!A671</f>
        <v>628</v>
      </c>
      <c r="B629" t="str">
        <f>'5a - Savings Tracker'!B671</f>
        <v>Swansea Bay UHB</v>
      </c>
      <c r="C629">
        <f>'5a - Savings Tracker'!C671</f>
        <v>0</v>
      </c>
      <c r="D629">
        <f>'5a - Savings Tracker'!D671</f>
        <v>0</v>
      </c>
      <c r="E629">
        <f>'5a - Savings Tracker'!E671</f>
        <v>0</v>
      </c>
      <c r="F629">
        <f>'5a - Savings Tracker'!F671</f>
        <v>0</v>
      </c>
      <c r="G629">
        <f>'5a - Savings Tracker'!G671</f>
        <v>0</v>
      </c>
      <c r="H629">
        <f>'5a - Savings Tracker'!H671</f>
        <v>0</v>
      </c>
      <c r="I629">
        <f>'5a - Savings Tracker'!J671</f>
        <v>0</v>
      </c>
      <c r="J629">
        <f>'5a - Savings Tracker'!K671</f>
        <v>0</v>
      </c>
      <c r="K629">
        <f>'5a - Savings Tracker'!L671</f>
        <v>0</v>
      </c>
      <c r="L629">
        <f>'5a - Savings Tracker'!M671</f>
        <v>0</v>
      </c>
      <c r="M629">
        <f>'5a - Savings Tracker'!N671</f>
        <v>0</v>
      </c>
      <c r="N629">
        <f>'5a - Savings Tracker'!O671</f>
        <v>0</v>
      </c>
      <c r="O629">
        <f>'5a - Savings Tracker'!P671</f>
        <v>0</v>
      </c>
      <c r="P629">
        <f>'5a - Savings Tracker'!Q671</f>
        <v>0</v>
      </c>
      <c r="Q629">
        <f>'5a - Savings Tracker'!R671</f>
        <v>0</v>
      </c>
      <c r="R629">
        <f>'5a - Savings Tracker'!S671</f>
        <v>0</v>
      </c>
      <c r="S629">
        <f>'5a - Savings Tracker'!T671</f>
        <v>0</v>
      </c>
      <c r="T629">
        <f>'5a - Savings Tracker'!U671</f>
        <v>0</v>
      </c>
      <c r="U629">
        <f>'5a - Savings Tracker'!V671</f>
        <v>0</v>
      </c>
      <c r="V629">
        <f>'5a - Savings Tracker'!W671</f>
        <v>0</v>
      </c>
      <c r="W629">
        <f>'5a - Savings Tracker'!X671</f>
        <v>0</v>
      </c>
      <c r="X629">
        <f>'5a - Savings Tracker'!Y671</f>
        <v>0</v>
      </c>
      <c r="Y629">
        <f>'5a - Savings Tracker'!Z671</f>
        <v>0</v>
      </c>
      <c r="Z629">
        <f>'5a - Savings Tracker'!AA671</f>
        <v>0</v>
      </c>
      <c r="AA629">
        <f>'5a - Savings Tracker'!AB671</f>
        <v>0</v>
      </c>
      <c r="AB629">
        <f>'5a - Savings Tracker'!AC671</f>
        <v>0</v>
      </c>
      <c r="AC629">
        <f>'5a - Savings Tracker'!AD671</f>
        <v>0</v>
      </c>
      <c r="AD629" t="str">
        <f>'5a - Savings Tracker'!AE671</f>
        <v/>
      </c>
      <c r="AE629" t="str">
        <f>'5a - Savings Tracker'!AF671</f>
        <v/>
      </c>
      <c r="AF629" t="str">
        <f>'5a - Savings Tracker'!AG671</f>
        <v/>
      </c>
      <c r="AG629" t="str">
        <f>'5a - Savings Tracker'!AH671</f>
        <v/>
      </c>
      <c r="AH629" t="str">
        <f>'5a - Savings Tracker'!AI671</f>
        <v/>
      </c>
      <c r="AI629" t="str">
        <f>'5a - Savings Tracker'!AJ671</f>
        <v/>
      </c>
      <c r="AJ629" t="str">
        <f>'5a - Savings Tracker'!AK671</f>
        <v/>
      </c>
      <c r="AK629" t="str">
        <f>'5a - Savings Tracker'!AL671</f>
        <v/>
      </c>
    </row>
    <row r="630" spans="1:37">
      <c r="A630">
        <f>'5a - Savings Tracker'!A672</f>
        <v>629</v>
      </c>
      <c r="B630" t="str">
        <f>'5a - Savings Tracker'!B672</f>
        <v>Swansea Bay UHB</v>
      </c>
      <c r="C630">
        <f>'5a - Savings Tracker'!C672</f>
        <v>0</v>
      </c>
      <c r="D630">
        <f>'5a - Savings Tracker'!D672</f>
        <v>0</v>
      </c>
      <c r="E630">
        <f>'5a - Savings Tracker'!E672</f>
        <v>0</v>
      </c>
      <c r="F630">
        <f>'5a - Savings Tracker'!F672</f>
        <v>0</v>
      </c>
      <c r="G630">
        <f>'5a - Savings Tracker'!G672</f>
        <v>0</v>
      </c>
      <c r="H630">
        <f>'5a - Savings Tracker'!H672</f>
        <v>0</v>
      </c>
      <c r="I630">
        <f>'5a - Savings Tracker'!J672</f>
        <v>0</v>
      </c>
      <c r="J630">
        <f>'5a - Savings Tracker'!K672</f>
        <v>0</v>
      </c>
      <c r="K630">
        <f>'5a - Savings Tracker'!L672</f>
        <v>0</v>
      </c>
      <c r="L630">
        <f>'5a - Savings Tracker'!M672</f>
        <v>0</v>
      </c>
      <c r="M630">
        <f>'5a - Savings Tracker'!N672</f>
        <v>0</v>
      </c>
      <c r="N630">
        <f>'5a - Savings Tracker'!O672</f>
        <v>0</v>
      </c>
      <c r="O630">
        <f>'5a - Savings Tracker'!P672</f>
        <v>0</v>
      </c>
      <c r="P630">
        <f>'5a - Savings Tracker'!Q672</f>
        <v>0</v>
      </c>
      <c r="Q630">
        <f>'5a - Savings Tracker'!R672</f>
        <v>0</v>
      </c>
      <c r="R630">
        <f>'5a - Savings Tracker'!S672</f>
        <v>0</v>
      </c>
      <c r="S630">
        <f>'5a - Savings Tracker'!T672</f>
        <v>0</v>
      </c>
      <c r="T630">
        <f>'5a - Savings Tracker'!U672</f>
        <v>0</v>
      </c>
      <c r="U630">
        <f>'5a - Savings Tracker'!V672</f>
        <v>0</v>
      </c>
      <c r="V630">
        <f>'5a - Savings Tracker'!W672</f>
        <v>0</v>
      </c>
      <c r="W630">
        <f>'5a - Savings Tracker'!X672</f>
        <v>0</v>
      </c>
      <c r="X630">
        <f>'5a - Savings Tracker'!Y672</f>
        <v>0</v>
      </c>
      <c r="Y630">
        <f>'5a - Savings Tracker'!Z672</f>
        <v>0</v>
      </c>
      <c r="Z630">
        <f>'5a - Savings Tracker'!AA672</f>
        <v>0</v>
      </c>
      <c r="AA630">
        <f>'5a - Savings Tracker'!AB672</f>
        <v>0</v>
      </c>
      <c r="AB630">
        <f>'5a - Savings Tracker'!AC672</f>
        <v>0</v>
      </c>
      <c r="AC630">
        <f>'5a - Savings Tracker'!AD672</f>
        <v>0</v>
      </c>
      <c r="AD630" t="str">
        <f>'5a - Savings Tracker'!AE672</f>
        <v/>
      </c>
      <c r="AE630" t="str">
        <f>'5a - Savings Tracker'!AF672</f>
        <v/>
      </c>
      <c r="AF630" t="str">
        <f>'5a - Savings Tracker'!AG672</f>
        <v/>
      </c>
      <c r="AG630" t="str">
        <f>'5a - Savings Tracker'!AH672</f>
        <v/>
      </c>
      <c r="AH630" t="str">
        <f>'5a - Savings Tracker'!AI672</f>
        <v/>
      </c>
      <c r="AI630" t="str">
        <f>'5a - Savings Tracker'!AJ672</f>
        <v/>
      </c>
      <c r="AJ630" t="str">
        <f>'5a - Savings Tracker'!AK672</f>
        <v/>
      </c>
      <c r="AK630" t="str">
        <f>'5a - Savings Tracker'!AL672</f>
        <v/>
      </c>
    </row>
    <row r="631" spans="1:37">
      <c r="A631">
        <f>'5a - Savings Tracker'!A673</f>
        <v>630</v>
      </c>
      <c r="B631" t="str">
        <f>'5a - Savings Tracker'!B673</f>
        <v>Swansea Bay UHB</v>
      </c>
      <c r="C631">
        <f>'5a - Savings Tracker'!C673</f>
        <v>0</v>
      </c>
      <c r="D631">
        <f>'5a - Savings Tracker'!D673</f>
        <v>0</v>
      </c>
      <c r="E631">
        <f>'5a - Savings Tracker'!E673</f>
        <v>0</v>
      </c>
      <c r="F631">
        <f>'5a - Savings Tracker'!F673</f>
        <v>0</v>
      </c>
      <c r="G631">
        <f>'5a - Savings Tracker'!G673</f>
        <v>0</v>
      </c>
      <c r="H631">
        <f>'5a - Savings Tracker'!H673</f>
        <v>0</v>
      </c>
      <c r="I631">
        <f>'5a - Savings Tracker'!J673</f>
        <v>0</v>
      </c>
      <c r="J631">
        <f>'5a - Savings Tracker'!K673</f>
        <v>0</v>
      </c>
      <c r="K631">
        <f>'5a - Savings Tracker'!L673</f>
        <v>0</v>
      </c>
      <c r="L631">
        <f>'5a - Savings Tracker'!M673</f>
        <v>0</v>
      </c>
      <c r="M631">
        <f>'5a - Savings Tracker'!N673</f>
        <v>0</v>
      </c>
      <c r="N631">
        <f>'5a - Savings Tracker'!O673</f>
        <v>0</v>
      </c>
      <c r="O631">
        <f>'5a - Savings Tracker'!P673</f>
        <v>0</v>
      </c>
      <c r="P631">
        <f>'5a - Savings Tracker'!Q673</f>
        <v>0</v>
      </c>
      <c r="Q631">
        <f>'5a - Savings Tracker'!R673</f>
        <v>0</v>
      </c>
      <c r="R631">
        <f>'5a - Savings Tracker'!S673</f>
        <v>0</v>
      </c>
      <c r="S631">
        <f>'5a - Savings Tracker'!T673</f>
        <v>0</v>
      </c>
      <c r="T631">
        <f>'5a - Savings Tracker'!U673</f>
        <v>0</v>
      </c>
      <c r="U631">
        <f>'5a - Savings Tracker'!V673</f>
        <v>0</v>
      </c>
      <c r="V631">
        <f>'5a - Savings Tracker'!W673</f>
        <v>0</v>
      </c>
      <c r="W631">
        <f>'5a - Savings Tracker'!X673</f>
        <v>0</v>
      </c>
      <c r="X631">
        <f>'5a - Savings Tracker'!Y673</f>
        <v>0</v>
      </c>
      <c r="Y631">
        <f>'5a - Savings Tracker'!Z673</f>
        <v>0</v>
      </c>
      <c r="Z631">
        <f>'5a - Savings Tracker'!AA673</f>
        <v>0</v>
      </c>
      <c r="AA631">
        <f>'5a - Savings Tracker'!AB673</f>
        <v>0</v>
      </c>
      <c r="AB631">
        <f>'5a - Savings Tracker'!AC673</f>
        <v>0</v>
      </c>
      <c r="AC631">
        <f>'5a - Savings Tracker'!AD673</f>
        <v>0</v>
      </c>
      <c r="AD631" t="str">
        <f>'5a - Savings Tracker'!AE673</f>
        <v/>
      </c>
      <c r="AE631" t="str">
        <f>'5a - Savings Tracker'!AF673</f>
        <v/>
      </c>
      <c r="AF631" t="str">
        <f>'5a - Savings Tracker'!AG673</f>
        <v/>
      </c>
      <c r="AG631" t="str">
        <f>'5a - Savings Tracker'!AH673</f>
        <v/>
      </c>
      <c r="AH631" t="str">
        <f>'5a - Savings Tracker'!AI673</f>
        <v/>
      </c>
      <c r="AI631" t="str">
        <f>'5a - Savings Tracker'!AJ673</f>
        <v/>
      </c>
      <c r="AJ631" t="str">
        <f>'5a - Savings Tracker'!AK673</f>
        <v/>
      </c>
      <c r="AK631" t="str">
        <f>'5a - Savings Tracker'!AL673</f>
        <v/>
      </c>
    </row>
    <row r="632" spans="1:37">
      <c r="A632">
        <f>'5a - Savings Tracker'!A674</f>
        <v>631</v>
      </c>
      <c r="B632" t="str">
        <f>'5a - Savings Tracker'!B674</f>
        <v>Swansea Bay UHB</v>
      </c>
      <c r="C632">
        <f>'5a - Savings Tracker'!C674</f>
        <v>0</v>
      </c>
      <c r="D632">
        <f>'5a - Savings Tracker'!D674</f>
        <v>0</v>
      </c>
      <c r="E632">
        <f>'5a - Savings Tracker'!E674</f>
        <v>0</v>
      </c>
      <c r="F632">
        <f>'5a - Savings Tracker'!F674</f>
        <v>0</v>
      </c>
      <c r="G632">
        <f>'5a - Savings Tracker'!G674</f>
        <v>0</v>
      </c>
      <c r="H632">
        <f>'5a - Savings Tracker'!H674</f>
        <v>0</v>
      </c>
      <c r="I632">
        <f>'5a - Savings Tracker'!J674</f>
        <v>0</v>
      </c>
      <c r="J632">
        <f>'5a - Savings Tracker'!K674</f>
        <v>0</v>
      </c>
      <c r="K632">
        <f>'5a - Savings Tracker'!L674</f>
        <v>0</v>
      </c>
      <c r="L632">
        <f>'5a - Savings Tracker'!M674</f>
        <v>0</v>
      </c>
      <c r="M632">
        <f>'5a - Savings Tracker'!N674</f>
        <v>0</v>
      </c>
      <c r="N632">
        <f>'5a - Savings Tracker'!O674</f>
        <v>0</v>
      </c>
      <c r="O632">
        <f>'5a - Savings Tracker'!P674</f>
        <v>0</v>
      </c>
      <c r="P632">
        <f>'5a - Savings Tracker'!Q674</f>
        <v>0</v>
      </c>
      <c r="Q632">
        <f>'5a - Savings Tracker'!R674</f>
        <v>0</v>
      </c>
      <c r="R632">
        <f>'5a - Savings Tracker'!S674</f>
        <v>0</v>
      </c>
      <c r="S632">
        <f>'5a - Savings Tracker'!T674</f>
        <v>0</v>
      </c>
      <c r="T632">
        <f>'5a - Savings Tracker'!U674</f>
        <v>0</v>
      </c>
      <c r="U632">
        <f>'5a - Savings Tracker'!V674</f>
        <v>0</v>
      </c>
      <c r="V632">
        <f>'5a - Savings Tracker'!W674</f>
        <v>0</v>
      </c>
      <c r="W632">
        <f>'5a - Savings Tracker'!X674</f>
        <v>0</v>
      </c>
      <c r="X632">
        <f>'5a - Savings Tracker'!Y674</f>
        <v>0</v>
      </c>
      <c r="Y632">
        <f>'5a - Savings Tracker'!Z674</f>
        <v>0</v>
      </c>
      <c r="Z632">
        <f>'5a - Savings Tracker'!AA674</f>
        <v>0</v>
      </c>
      <c r="AA632">
        <f>'5a - Savings Tracker'!AB674</f>
        <v>0</v>
      </c>
      <c r="AB632">
        <f>'5a - Savings Tracker'!AC674</f>
        <v>0</v>
      </c>
      <c r="AC632">
        <f>'5a - Savings Tracker'!AD674</f>
        <v>0</v>
      </c>
      <c r="AD632" t="str">
        <f>'5a - Savings Tracker'!AE674</f>
        <v/>
      </c>
      <c r="AE632" t="str">
        <f>'5a - Savings Tracker'!AF674</f>
        <v/>
      </c>
      <c r="AF632" t="str">
        <f>'5a - Savings Tracker'!AG674</f>
        <v/>
      </c>
      <c r="AG632" t="str">
        <f>'5a - Savings Tracker'!AH674</f>
        <v/>
      </c>
      <c r="AH632" t="str">
        <f>'5a - Savings Tracker'!AI674</f>
        <v/>
      </c>
      <c r="AI632" t="str">
        <f>'5a - Savings Tracker'!AJ674</f>
        <v/>
      </c>
      <c r="AJ632" t="str">
        <f>'5a - Savings Tracker'!AK674</f>
        <v/>
      </c>
      <c r="AK632" t="str">
        <f>'5a - Savings Tracker'!AL674</f>
        <v/>
      </c>
    </row>
    <row r="633" spans="1:37">
      <c r="A633">
        <f>'5a - Savings Tracker'!A675</f>
        <v>632</v>
      </c>
      <c r="B633" t="str">
        <f>'5a - Savings Tracker'!B675</f>
        <v>Swansea Bay UHB</v>
      </c>
      <c r="C633">
        <f>'5a - Savings Tracker'!C675</f>
        <v>0</v>
      </c>
      <c r="D633">
        <f>'5a - Savings Tracker'!D675</f>
        <v>0</v>
      </c>
      <c r="E633">
        <f>'5a - Savings Tracker'!E675</f>
        <v>0</v>
      </c>
      <c r="F633">
        <f>'5a - Savings Tracker'!F675</f>
        <v>0</v>
      </c>
      <c r="G633">
        <f>'5a - Savings Tracker'!G675</f>
        <v>0</v>
      </c>
      <c r="H633">
        <f>'5a - Savings Tracker'!H675</f>
        <v>0</v>
      </c>
      <c r="I633">
        <f>'5a - Savings Tracker'!J675</f>
        <v>0</v>
      </c>
      <c r="J633">
        <f>'5a - Savings Tracker'!K675</f>
        <v>0</v>
      </c>
      <c r="K633">
        <f>'5a - Savings Tracker'!L675</f>
        <v>0</v>
      </c>
      <c r="L633">
        <f>'5a - Savings Tracker'!M675</f>
        <v>0</v>
      </c>
      <c r="M633">
        <f>'5a - Savings Tracker'!N675</f>
        <v>0</v>
      </c>
      <c r="N633">
        <f>'5a - Savings Tracker'!O675</f>
        <v>0</v>
      </c>
      <c r="O633">
        <f>'5a - Savings Tracker'!P675</f>
        <v>0</v>
      </c>
      <c r="P633">
        <f>'5a - Savings Tracker'!Q675</f>
        <v>0</v>
      </c>
      <c r="Q633">
        <f>'5a - Savings Tracker'!R675</f>
        <v>0</v>
      </c>
      <c r="R633">
        <f>'5a - Savings Tracker'!S675</f>
        <v>0</v>
      </c>
      <c r="S633">
        <f>'5a - Savings Tracker'!T675</f>
        <v>0</v>
      </c>
      <c r="T633">
        <f>'5a - Savings Tracker'!U675</f>
        <v>0</v>
      </c>
      <c r="U633">
        <f>'5a - Savings Tracker'!V675</f>
        <v>0</v>
      </c>
      <c r="V633">
        <f>'5a - Savings Tracker'!W675</f>
        <v>0</v>
      </c>
      <c r="W633">
        <f>'5a - Savings Tracker'!X675</f>
        <v>0</v>
      </c>
      <c r="X633">
        <f>'5a - Savings Tracker'!Y675</f>
        <v>0</v>
      </c>
      <c r="Y633">
        <f>'5a - Savings Tracker'!Z675</f>
        <v>0</v>
      </c>
      <c r="Z633">
        <f>'5a - Savings Tracker'!AA675</f>
        <v>0</v>
      </c>
      <c r="AA633">
        <f>'5a - Savings Tracker'!AB675</f>
        <v>0</v>
      </c>
      <c r="AB633">
        <f>'5a - Savings Tracker'!AC675</f>
        <v>0</v>
      </c>
      <c r="AC633">
        <f>'5a - Savings Tracker'!AD675</f>
        <v>0</v>
      </c>
      <c r="AD633" t="str">
        <f>'5a - Savings Tracker'!AE675</f>
        <v/>
      </c>
      <c r="AE633" t="str">
        <f>'5a - Savings Tracker'!AF675</f>
        <v/>
      </c>
      <c r="AF633" t="str">
        <f>'5a - Savings Tracker'!AG675</f>
        <v/>
      </c>
      <c r="AG633" t="str">
        <f>'5a - Savings Tracker'!AH675</f>
        <v/>
      </c>
      <c r="AH633" t="str">
        <f>'5a - Savings Tracker'!AI675</f>
        <v/>
      </c>
      <c r="AI633" t="str">
        <f>'5a - Savings Tracker'!AJ675</f>
        <v/>
      </c>
      <c r="AJ633" t="str">
        <f>'5a - Savings Tracker'!AK675</f>
        <v/>
      </c>
      <c r="AK633" t="str">
        <f>'5a - Savings Tracker'!AL675</f>
        <v/>
      </c>
    </row>
    <row r="634" spans="1:37">
      <c r="A634">
        <f>'5a - Savings Tracker'!A676</f>
        <v>633</v>
      </c>
      <c r="B634" t="str">
        <f>'5a - Savings Tracker'!B676</f>
        <v>Swansea Bay UHB</v>
      </c>
      <c r="C634">
        <f>'5a - Savings Tracker'!C676</f>
        <v>0</v>
      </c>
      <c r="D634">
        <f>'5a - Savings Tracker'!D676</f>
        <v>0</v>
      </c>
      <c r="E634">
        <f>'5a - Savings Tracker'!E676</f>
        <v>0</v>
      </c>
      <c r="F634">
        <f>'5a - Savings Tracker'!F676</f>
        <v>0</v>
      </c>
      <c r="G634">
        <f>'5a - Savings Tracker'!G676</f>
        <v>0</v>
      </c>
      <c r="H634">
        <f>'5a - Savings Tracker'!H676</f>
        <v>0</v>
      </c>
      <c r="I634">
        <f>'5a - Savings Tracker'!J676</f>
        <v>0</v>
      </c>
      <c r="J634">
        <f>'5a - Savings Tracker'!K676</f>
        <v>0</v>
      </c>
      <c r="K634">
        <f>'5a - Savings Tracker'!L676</f>
        <v>0</v>
      </c>
      <c r="L634">
        <f>'5a - Savings Tracker'!M676</f>
        <v>0</v>
      </c>
      <c r="M634">
        <f>'5a - Savings Tracker'!N676</f>
        <v>0</v>
      </c>
      <c r="N634">
        <f>'5a - Savings Tracker'!O676</f>
        <v>0</v>
      </c>
      <c r="O634">
        <f>'5a - Savings Tracker'!P676</f>
        <v>0</v>
      </c>
      <c r="P634">
        <f>'5a - Savings Tracker'!Q676</f>
        <v>0</v>
      </c>
      <c r="Q634">
        <f>'5a - Savings Tracker'!R676</f>
        <v>0</v>
      </c>
      <c r="R634">
        <f>'5a - Savings Tracker'!S676</f>
        <v>0</v>
      </c>
      <c r="S634">
        <f>'5a - Savings Tracker'!T676</f>
        <v>0</v>
      </c>
      <c r="T634">
        <f>'5a - Savings Tracker'!U676</f>
        <v>0</v>
      </c>
      <c r="U634">
        <f>'5a - Savings Tracker'!V676</f>
        <v>0</v>
      </c>
      <c r="V634">
        <f>'5a - Savings Tracker'!W676</f>
        <v>0</v>
      </c>
      <c r="W634">
        <f>'5a - Savings Tracker'!X676</f>
        <v>0</v>
      </c>
      <c r="X634">
        <f>'5a - Savings Tracker'!Y676</f>
        <v>0</v>
      </c>
      <c r="Y634">
        <f>'5a - Savings Tracker'!Z676</f>
        <v>0</v>
      </c>
      <c r="Z634">
        <f>'5a - Savings Tracker'!AA676</f>
        <v>0</v>
      </c>
      <c r="AA634">
        <f>'5a - Savings Tracker'!AB676</f>
        <v>0</v>
      </c>
      <c r="AB634">
        <f>'5a - Savings Tracker'!AC676</f>
        <v>0</v>
      </c>
      <c r="AC634">
        <f>'5a - Savings Tracker'!AD676</f>
        <v>0</v>
      </c>
      <c r="AD634" t="str">
        <f>'5a - Savings Tracker'!AE676</f>
        <v/>
      </c>
      <c r="AE634" t="str">
        <f>'5a - Savings Tracker'!AF676</f>
        <v/>
      </c>
      <c r="AF634" t="str">
        <f>'5a - Savings Tracker'!AG676</f>
        <v/>
      </c>
      <c r="AG634" t="str">
        <f>'5a - Savings Tracker'!AH676</f>
        <v/>
      </c>
      <c r="AH634" t="str">
        <f>'5a - Savings Tracker'!AI676</f>
        <v/>
      </c>
      <c r="AI634" t="str">
        <f>'5a - Savings Tracker'!AJ676</f>
        <v/>
      </c>
      <c r="AJ634" t="str">
        <f>'5a - Savings Tracker'!AK676</f>
        <v/>
      </c>
      <c r="AK634" t="str">
        <f>'5a - Savings Tracker'!AL676</f>
        <v/>
      </c>
    </row>
    <row r="635" spans="1:37">
      <c r="A635">
        <f>'5a - Savings Tracker'!A677</f>
        <v>634</v>
      </c>
      <c r="B635" t="str">
        <f>'5a - Savings Tracker'!B677</f>
        <v>Swansea Bay UHB</v>
      </c>
      <c r="C635">
        <f>'5a - Savings Tracker'!C677</f>
        <v>0</v>
      </c>
      <c r="D635">
        <f>'5a - Savings Tracker'!D677</f>
        <v>0</v>
      </c>
      <c r="E635">
        <f>'5a - Savings Tracker'!E677</f>
        <v>0</v>
      </c>
      <c r="F635">
        <f>'5a - Savings Tracker'!F677</f>
        <v>0</v>
      </c>
      <c r="G635">
        <f>'5a - Savings Tracker'!G677</f>
        <v>0</v>
      </c>
      <c r="H635">
        <f>'5a - Savings Tracker'!H677</f>
        <v>0</v>
      </c>
      <c r="I635">
        <f>'5a - Savings Tracker'!J677</f>
        <v>0</v>
      </c>
      <c r="J635">
        <f>'5a - Savings Tracker'!K677</f>
        <v>0</v>
      </c>
      <c r="K635">
        <f>'5a - Savings Tracker'!L677</f>
        <v>0</v>
      </c>
      <c r="L635">
        <f>'5a - Savings Tracker'!M677</f>
        <v>0</v>
      </c>
      <c r="M635">
        <f>'5a - Savings Tracker'!N677</f>
        <v>0</v>
      </c>
      <c r="N635">
        <f>'5a - Savings Tracker'!O677</f>
        <v>0</v>
      </c>
      <c r="O635">
        <f>'5a - Savings Tracker'!P677</f>
        <v>0</v>
      </c>
      <c r="P635">
        <f>'5a - Savings Tracker'!Q677</f>
        <v>0</v>
      </c>
      <c r="Q635">
        <f>'5a - Savings Tracker'!R677</f>
        <v>0</v>
      </c>
      <c r="R635">
        <f>'5a - Savings Tracker'!S677</f>
        <v>0</v>
      </c>
      <c r="S635">
        <f>'5a - Savings Tracker'!T677</f>
        <v>0</v>
      </c>
      <c r="T635">
        <f>'5a - Savings Tracker'!U677</f>
        <v>0</v>
      </c>
      <c r="U635">
        <f>'5a - Savings Tracker'!V677</f>
        <v>0</v>
      </c>
      <c r="V635">
        <f>'5a - Savings Tracker'!W677</f>
        <v>0</v>
      </c>
      <c r="W635">
        <f>'5a - Savings Tracker'!X677</f>
        <v>0</v>
      </c>
      <c r="X635">
        <f>'5a - Savings Tracker'!Y677</f>
        <v>0</v>
      </c>
      <c r="Y635">
        <f>'5a - Savings Tracker'!Z677</f>
        <v>0</v>
      </c>
      <c r="Z635">
        <f>'5a - Savings Tracker'!AA677</f>
        <v>0</v>
      </c>
      <c r="AA635">
        <f>'5a - Savings Tracker'!AB677</f>
        <v>0</v>
      </c>
      <c r="AB635">
        <f>'5a - Savings Tracker'!AC677</f>
        <v>0</v>
      </c>
      <c r="AC635">
        <f>'5a - Savings Tracker'!AD677</f>
        <v>0</v>
      </c>
      <c r="AD635" t="str">
        <f>'5a - Savings Tracker'!AE677</f>
        <v/>
      </c>
      <c r="AE635" t="str">
        <f>'5a - Savings Tracker'!AF677</f>
        <v/>
      </c>
      <c r="AF635" t="str">
        <f>'5a - Savings Tracker'!AG677</f>
        <v/>
      </c>
      <c r="AG635" t="str">
        <f>'5a - Savings Tracker'!AH677</f>
        <v/>
      </c>
      <c r="AH635" t="str">
        <f>'5a - Savings Tracker'!AI677</f>
        <v/>
      </c>
      <c r="AI635" t="str">
        <f>'5a - Savings Tracker'!AJ677</f>
        <v/>
      </c>
      <c r="AJ635" t="str">
        <f>'5a - Savings Tracker'!AK677</f>
        <v/>
      </c>
      <c r="AK635" t="str">
        <f>'5a - Savings Tracker'!AL677</f>
        <v/>
      </c>
    </row>
    <row r="636" spans="1:37">
      <c r="A636">
        <f>'5a - Savings Tracker'!A678</f>
        <v>635</v>
      </c>
      <c r="B636" t="str">
        <f>'5a - Savings Tracker'!B678</f>
        <v>Swansea Bay UHB</v>
      </c>
      <c r="C636">
        <f>'5a - Savings Tracker'!C678</f>
        <v>0</v>
      </c>
      <c r="D636">
        <f>'5a - Savings Tracker'!D678</f>
        <v>0</v>
      </c>
      <c r="E636">
        <f>'5a - Savings Tracker'!E678</f>
        <v>0</v>
      </c>
      <c r="F636">
        <f>'5a - Savings Tracker'!F678</f>
        <v>0</v>
      </c>
      <c r="G636">
        <f>'5a - Savings Tracker'!G678</f>
        <v>0</v>
      </c>
      <c r="H636">
        <f>'5a - Savings Tracker'!H678</f>
        <v>0</v>
      </c>
      <c r="I636">
        <f>'5a - Savings Tracker'!J678</f>
        <v>0</v>
      </c>
      <c r="J636">
        <f>'5a - Savings Tracker'!K678</f>
        <v>0</v>
      </c>
      <c r="K636">
        <f>'5a - Savings Tracker'!L678</f>
        <v>0</v>
      </c>
      <c r="L636">
        <f>'5a - Savings Tracker'!M678</f>
        <v>0</v>
      </c>
      <c r="M636">
        <f>'5a - Savings Tracker'!N678</f>
        <v>0</v>
      </c>
      <c r="N636">
        <f>'5a - Savings Tracker'!O678</f>
        <v>0</v>
      </c>
      <c r="O636">
        <f>'5a - Savings Tracker'!P678</f>
        <v>0</v>
      </c>
      <c r="P636">
        <f>'5a - Savings Tracker'!Q678</f>
        <v>0</v>
      </c>
      <c r="Q636">
        <f>'5a - Savings Tracker'!R678</f>
        <v>0</v>
      </c>
      <c r="R636">
        <f>'5a - Savings Tracker'!S678</f>
        <v>0</v>
      </c>
      <c r="S636">
        <f>'5a - Savings Tracker'!T678</f>
        <v>0</v>
      </c>
      <c r="T636">
        <f>'5a - Savings Tracker'!U678</f>
        <v>0</v>
      </c>
      <c r="U636">
        <f>'5a - Savings Tracker'!V678</f>
        <v>0</v>
      </c>
      <c r="V636">
        <f>'5a - Savings Tracker'!W678</f>
        <v>0</v>
      </c>
      <c r="W636">
        <f>'5a - Savings Tracker'!X678</f>
        <v>0</v>
      </c>
      <c r="X636">
        <f>'5a - Savings Tracker'!Y678</f>
        <v>0</v>
      </c>
      <c r="Y636">
        <f>'5a - Savings Tracker'!Z678</f>
        <v>0</v>
      </c>
      <c r="Z636">
        <f>'5a - Savings Tracker'!AA678</f>
        <v>0</v>
      </c>
      <c r="AA636">
        <f>'5a - Savings Tracker'!AB678</f>
        <v>0</v>
      </c>
      <c r="AB636">
        <f>'5a - Savings Tracker'!AC678</f>
        <v>0</v>
      </c>
      <c r="AC636">
        <f>'5a - Savings Tracker'!AD678</f>
        <v>0</v>
      </c>
      <c r="AD636" t="str">
        <f>'5a - Savings Tracker'!AE678</f>
        <v/>
      </c>
      <c r="AE636" t="str">
        <f>'5a - Savings Tracker'!AF678</f>
        <v/>
      </c>
      <c r="AF636" t="str">
        <f>'5a - Savings Tracker'!AG678</f>
        <v/>
      </c>
      <c r="AG636" t="str">
        <f>'5a - Savings Tracker'!AH678</f>
        <v/>
      </c>
      <c r="AH636" t="str">
        <f>'5a - Savings Tracker'!AI678</f>
        <v/>
      </c>
      <c r="AI636" t="str">
        <f>'5a - Savings Tracker'!AJ678</f>
        <v/>
      </c>
      <c r="AJ636" t="str">
        <f>'5a - Savings Tracker'!AK678</f>
        <v/>
      </c>
      <c r="AK636" t="str">
        <f>'5a - Savings Tracker'!AL678</f>
        <v/>
      </c>
    </row>
    <row r="637" spans="1:37">
      <c r="A637">
        <f>'5a - Savings Tracker'!A679</f>
        <v>636</v>
      </c>
      <c r="B637" t="str">
        <f>'5a - Savings Tracker'!B679</f>
        <v>Swansea Bay UHB</v>
      </c>
      <c r="C637">
        <f>'5a - Savings Tracker'!C679</f>
        <v>0</v>
      </c>
      <c r="D637">
        <f>'5a - Savings Tracker'!D679</f>
        <v>0</v>
      </c>
      <c r="E637">
        <f>'5a - Savings Tracker'!E679</f>
        <v>0</v>
      </c>
      <c r="F637">
        <f>'5a - Savings Tracker'!F679</f>
        <v>0</v>
      </c>
      <c r="G637">
        <f>'5a - Savings Tracker'!G679</f>
        <v>0</v>
      </c>
      <c r="H637">
        <f>'5a - Savings Tracker'!H679</f>
        <v>0</v>
      </c>
      <c r="I637">
        <f>'5a - Savings Tracker'!J679</f>
        <v>0</v>
      </c>
      <c r="J637">
        <f>'5a - Savings Tracker'!K679</f>
        <v>0</v>
      </c>
      <c r="K637">
        <f>'5a - Savings Tracker'!L679</f>
        <v>0</v>
      </c>
      <c r="L637">
        <f>'5a - Savings Tracker'!M679</f>
        <v>0</v>
      </c>
      <c r="M637">
        <f>'5a - Savings Tracker'!N679</f>
        <v>0</v>
      </c>
      <c r="N637">
        <f>'5a - Savings Tracker'!O679</f>
        <v>0</v>
      </c>
      <c r="O637">
        <f>'5a - Savings Tracker'!P679</f>
        <v>0</v>
      </c>
      <c r="P637">
        <f>'5a - Savings Tracker'!Q679</f>
        <v>0</v>
      </c>
      <c r="Q637">
        <f>'5a - Savings Tracker'!R679</f>
        <v>0</v>
      </c>
      <c r="R637">
        <f>'5a - Savings Tracker'!S679</f>
        <v>0</v>
      </c>
      <c r="S637">
        <f>'5a - Savings Tracker'!T679</f>
        <v>0</v>
      </c>
      <c r="T637">
        <f>'5a - Savings Tracker'!U679</f>
        <v>0</v>
      </c>
      <c r="U637">
        <f>'5a - Savings Tracker'!V679</f>
        <v>0</v>
      </c>
      <c r="V637">
        <f>'5a - Savings Tracker'!W679</f>
        <v>0</v>
      </c>
      <c r="W637">
        <f>'5a - Savings Tracker'!X679</f>
        <v>0</v>
      </c>
      <c r="X637">
        <f>'5a - Savings Tracker'!Y679</f>
        <v>0</v>
      </c>
      <c r="Y637">
        <f>'5a - Savings Tracker'!Z679</f>
        <v>0</v>
      </c>
      <c r="Z637">
        <f>'5a - Savings Tracker'!AA679</f>
        <v>0</v>
      </c>
      <c r="AA637">
        <f>'5a - Savings Tracker'!AB679</f>
        <v>0</v>
      </c>
      <c r="AB637">
        <f>'5a - Savings Tracker'!AC679</f>
        <v>0</v>
      </c>
      <c r="AC637">
        <f>'5a - Savings Tracker'!AD679</f>
        <v>0</v>
      </c>
      <c r="AD637" t="str">
        <f>'5a - Savings Tracker'!AE679</f>
        <v/>
      </c>
      <c r="AE637" t="str">
        <f>'5a - Savings Tracker'!AF679</f>
        <v/>
      </c>
      <c r="AF637" t="str">
        <f>'5a - Savings Tracker'!AG679</f>
        <v/>
      </c>
      <c r="AG637" t="str">
        <f>'5a - Savings Tracker'!AH679</f>
        <v/>
      </c>
      <c r="AH637" t="str">
        <f>'5a - Savings Tracker'!AI679</f>
        <v/>
      </c>
      <c r="AI637" t="str">
        <f>'5a - Savings Tracker'!AJ679</f>
        <v/>
      </c>
      <c r="AJ637" t="str">
        <f>'5a - Savings Tracker'!AK679</f>
        <v/>
      </c>
      <c r="AK637" t="str">
        <f>'5a - Savings Tracker'!AL679</f>
        <v/>
      </c>
    </row>
    <row r="638" spans="1:37">
      <c r="A638">
        <f>'5a - Savings Tracker'!A680</f>
        <v>637</v>
      </c>
      <c r="B638" t="str">
        <f>'5a - Savings Tracker'!B680</f>
        <v>Swansea Bay UHB</v>
      </c>
      <c r="C638">
        <f>'5a - Savings Tracker'!C680</f>
        <v>0</v>
      </c>
      <c r="D638">
        <f>'5a - Savings Tracker'!D680</f>
        <v>0</v>
      </c>
      <c r="E638">
        <f>'5a - Savings Tracker'!E680</f>
        <v>0</v>
      </c>
      <c r="F638">
        <f>'5a - Savings Tracker'!F680</f>
        <v>0</v>
      </c>
      <c r="G638">
        <f>'5a - Savings Tracker'!G680</f>
        <v>0</v>
      </c>
      <c r="H638">
        <f>'5a - Savings Tracker'!H680</f>
        <v>0</v>
      </c>
      <c r="I638">
        <f>'5a - Savings Tracker'!J680</f>
        <v>0</v>
      </c>
      <c r="J638">
        <f>'5a - Savings Tracker'!K680</f>
        <v>0</v>
      </c>
      <c r="K638">
        <f>'5a - Savings Tracker'!L680</f>
        <v>0</v>
      </c>
      <c r="L638">
        <f>'5a - Savings Tracker'!M680</f>
        <v>0</v>
      </c>
      <c r="M638">
        <f>'5a - Savings Tracker'!N680</f>
        <v>0</v>
      </c>
      <c r="N638">
        <f>'5a - Savings Tracker'!O680</f>
        <v>0</v>
      </c>
      <c r="O638">
        <f>'5a - Savings Tracker'!P680</f>
        <v>0</v>
      </c>
      <c r="P638">
        <f>'5a - Savings Tracker'!Q680</f>
        <v>0</v>
      </c>
      <c r="Q638">
        <f>'5a - Savings Tracker'!R680</f>
        <v>0</v>
      </c>
      <c r="R638">
        <f>'5a - Savings Tracker'!S680</f>
        <v>0</v>
      </c>
      <c r="S638">
        <f>'5a - Savings Tracker'!T680</f>
        <v>0</v>
      </c>
      <c r="T638">
        <f>'5a - Savings Tracker'!U680</f>
        <v>0</v>
      </c>
      <c r="U638">
        <f>'5a - Savings Tracker'!V680</f>
        <v>0</v>
      </c>
      <c r="V638">
        <f>'5a - Savings Tracker'!W680</f>
        <v>0</v>
      </c>
      <c r="W638">
        <f>'5a - Savings Tracker'!X680</f>
        <v>0</v>
      </c>
      <c r="X638">
        <f>'5a - Savings Tracker'!Y680</f>
        <v>0</v>
      </c>
      <c r="Y638">
        <f>'5a - Savings Tracker'!Z680</f>
        <v>0</v>
      </c>
      <c r="Z638">
        <f>'5a - Savings Tracker'!AA680</f>
        <v>0</v>
      </c>
      <c r="AA638">
        <f>'5a - Savings Tracker'!AB680</f>
        <v>0</v>
      </c>
      <c r="AB638">
        <f>'5a - Savings Tracker'!AC680</f>
        <v>0</v>
      </c>
      <c r="AC638">
        <f>'5a - Savings Tracker'!AD680</f>
        <v>0</v>
      </c>
      <c r="AD638" t="str">
        <f>'5a - Savings Tracker'!AE680</f>
        <v/>
      </c>
      <c r="AE638" t="str">
        <f>'5a - Savings Tracker'!AF680</f>
        <v/>
      </c>
      <c r="AF638" t="str">
        <f>'5a - Savings Tracker'!AG680</f>
        <v/>
      </c>
      <c r="AG638" t="str">
        <f>'5a - Savings Tracker'!AH680</f>
        <v/>
      </c>
      <c r="AH638" t="str">
        <f>'5a - Savings Tracker'!AI680</f>
        <v/>
      </c>
      <c r="AI638" t="str">
        <f>'5a - Savings Tracker'!AJ680</f>
        <v/>
      </c>
      <c r="AJ638" t="str">
        <f>'5a - Savings Tracker'!AK680</f>
        <v/>
      </c>
      <c r="AK638" t="str">
        <f>'5a - Savings Tracker'!AL680</f>
        <v/>
      </c>
    </row>
    <row r="639" spans="1:37">
      <c r="A639">
        <f>'5a - Savings Tracker'!A681</f>
        <v>638</v>
      </c>
      <c r="B639" t="str">
        <f>'5a - Savings Tracker'!B681</f>
        <v>Swansea Bay UHB</v>
      </c>
      <c r="C639">
        <f>'5a - Savings Tracker'!C681</f>
        <v>0</v>
      </c>
      <c r="D639">
        <f>'5a - Savings Tracker'!D681</f>
        <v>0</v>
      </c>
      <c r="E639">
        <f>'5a - Savings Tracker'!E681</f>
        <v>0</v>
      </c>
      <c r="F639">
        <f>'5a - Savings Tracker'!F681</f>
        <v>0</v>
      </c>
      <c r="G639">
        <f>'5a - Savings Tracker'!G681</f>
        <v>0</v>
      </c>
      <c r="H639">
        <f>'5a - Savings Tracker'!H681</f>
        <v>0</v>
      </c>
      <c r="I639">
        <f>'5a - Savings Tracker'!J681</f>
        <v>0</v>
      </c>
      <c r="J639">
        <f>'5a - Savings Tracker'!K681</f>
        <v>0</v>
      </c>
      <c r="K639">
        <f>'5a - Savings Tracker'!L681</f>
        <v>0</v>
      </c>
      <c r="L639">
        <f>'5a - Savings Tracker'!M681</f>
        <v>0</v>
      </c>
      <c r="M639">
        <f>'5a - Savings Tracker'!N681</f>
        <v>0</v>
      </c>
      <c r="N639">
        <f>'5a - Savings Tracker'!O681</f>
        <v>0</v>
      </c>
      <c r="O639">
        <f>'5a - Savings Tracker'!P681</f>
        <v>0</v>
      </c>
      <c r="P639">
        <f>'5a - Savings Tracker'!Q681</f>
        <v>0</v>
      </c>
      <c r="Q639">
        <f>'5a - Savings Tracker'!R681</f>
        <v>0</v>
      </c>
      <c r="R639">
        <f>'5a - Savings Tracker'!S681</f>
        <v>0</v>
      </c>
      <c r="S639">
        <f>'5a - Savings Tracker'!T681</f>
        <v>0</v>
      </c>
      <c r="T639">
        <f>'5a - Savings Tracker'!U681</f>
        <v>0</v>
      </c>
      <c r="U639">
        <f>'5a - Savings Tracker'!V681</f>
        <v>0</v>
      </c>
      <c r="V639">
        <f>'5a - Savings Tracker'!W681</f>
        <v>0</v>
      </c>
      <c r="W639">
        <f>'5a - Savings Tracker'!X681</f>
        <v>0</v>
      </c>
      <c r="X639">
        <f>'5a - Savings Tracker'!Y681</f>
        <v>0</v>
      </c>
      <c r="Y639">
        <f>'5a - Savings Tracker'!Z681</f>
        <v>0</v>
      </c>
      <c r="Z639">
        <f>'5a - Savings Tracker'!AA681</f>
        <v>0</v>
      </c>
      <c r="AA639">
        <f>'5a - Savings Tracker'!AB681</f>
        <v>0</v>
      </c>
      <c r="AB639">
        <f>'5a - Savings Tracker'!AC681</f>
        <v>0</v>
      </c>
      <c r="AC639">
        <f>'5a - Savings Tracker'!AD681</f>
        <v>0</v>
      </c>
      <c r="AD639" t="str">
        <f>'5a - Savings Tracker'!AE681</f>
        <v/>
      </c>
      <c r="AE639" t="str">
        <f>'5a - Savings Tracker'!AF681</f>
        <v/>
      </c>
      <c r="AF639" t="str">
        <f>'5a - Savings Tracker'!AG681</f>
        <v/>
      </c>
      <c r="AG639" t="str">
        <f>'5a - Savings Tracker'!AH681</f>
        <v/>
      </c>
      <c r="AH639" t="str">
        <f>'5a - Savings Tracker'!AI681</f>
        <v/>
      </c>
      <c r="AI639" t="str">
        <f>'5a - Savings Tracker'!AJ681</f>
        <v/>
      </c>
      <c r="AJ639" t="str">
        <f>'5a - Savings Tracker'!AK681</f>
        <v/>
      </c>
      <c r="AK639" t="str">
        <f>'5a - Savings Tracker'!AL681</f>
        <v/>
      </c>
    </row>
    <row r="640" spans="1:37">
      <c r="A640">
        <f>'5a - Savings Tracker'!A682</f>
        <v>639</v>
      </c>
      <c r="B640" t="str">
        <f>'5a - Savings Tracker'!B682</f>
        <v>Swansea Bay UHB</v>
      </c>
      <c r="C640">
        <f>'5a - Savings Tracker'!C682</f>
        <v>0</v>
      </c>
      <c r="D640">
        <f>'5a - Savings Tracker'!D682</f>
        <v>0</v>
      </c>
      <c r="E640">
        <f>'5a - Savings Tracker'!E682</f>
        <v>0</v>
      </c>
      <c r="F640">
        <f>'5a - Savings Tracker'!F682</f>
        <v>0</v>
      </c>
      <c r="G640">
        <f>'5a - Savings Tracker'!G682</f>
        <v>0</v>
      </c>
      <c r="H640">
        <f>'5a - Savings Tracker'!H682</f>
        <v>0</v>
      </c>
      <c r="I640">
        <f>'5a - Savings Tracker'!J682</f>
        <v>0</v>
      </c>
      <c r="J640">
        <f>'5a - Savings Tracker'!K682</f>
        <v>0</v>
      </c>
      <c r="K640">
        <f>'5a - Savings Tracker'!L682</f>
        <v>0</v>
      </c>
      <c r="L640">
        <f>'5a - Savings Tracker'!M682</f>
        <v>0</v>
      </c>
      <c r="M640">
        <f>'5a - Savings Tracker'!N682</f>
        <v>0</v>
      </c>
      <c r="N640">
        <f>'5a - Savings Tracker'!O682</f>
        <v>0</v>
      </c>
      <c r="O640">
        <f>'5a - Savings Tracker'!P682</f>
        <v>0</v>
      </c>
      <c r="P640">
        <f>'5a - Savings Tracker'!Q682</f>
        <v>0</v>
      </c>
      <c r="Q640">
        <f>'5a - Savings Tracker'!R682</f>
        <v>0</v>
      </c>
      <c r="R640">
        <f>'5a - Savings Tracker'!S682</f>
        <v>0</v>
      </c>
      <c r="S640">
        <f>'5a - Savings Tracker'!T682</f>
        <v>0</v>
      </c>
      <c r="T640">
        <f>'5a - Savings Tracker'!U682</f>
        <v>0</v>
      </c>
      <c r="U640">
        <f>'5a - Savings Tracker'!V682</f>
        <v>0</v>
      </c>
      <c r="V640">
        <f>'5a - Savings Tracker'!W682</f>
        <v>0</v>
      </c>
      <c r="W640">
        <f>'5a - Savings Tracker'!X682</f>
        <v>0</v>
      </c>
      <c r="X640">
        <f>'5a - Savings Tracker'!Y682</f>
        <v>0</v>
      </c>
      <c r="Y640">
        <f>'5a - Savings Tracker'!Z682</f>
        <v>0</v>
      </c>
      <c r="Z640">
        <f>'5a - Savings Tracker'!AA682</f>
        <v>0</v>
      </c>
      <c r="AA640">
        <f>'5a - Savings Tracker'!AB682</f>
        <v>0</v>
      </c>
      <c r="AB640">
        <f>'5a - Savings Tracker'!AC682</f>
        <v>0</v>
      </c>
      <c r="AC640">
        <f>'5a - Savings Tracker'!AD682</f>
        <v>0</v>
      </c>
      <c r="AD640" t="str">
        <f>'5a - Savings Tracker'!AE682</f>
        <v/>
      </c>
      <c r="AE640" t="str">
        <f>'5a - Savings Tracker'!AF682</f>
        <v/>
      </c>
      <c r="AF640" t="str">
        <f>'5a - Savings Tracker'!AG682</f>
        <v/>
      </c>
      <c r="AG640" t="str">
        <f>'5a - Savings Tracker'!AH682</f>
        <v/>
      </c>
      <c r="AH640" t="str">
        <f>'5a - Savings Tracker'!AI682</f>
        <v/>
      </c>
      <c r="AI640" t="str">
        <f>'5a - Savings Tracker'!AJ682</f>
        <v/>
      </c>
      <c r="AJ640" t="str">
        <f>'5a - Savings Tracker'!AK682</f>
        <v/>
      </c>
      <c r="AK640" t="str">
        <f>'5a - Savings Tracker'!AL682</f>
        <v/>
      </c>
    </row>
    <row r="641" spans="1:37">
      <c r="A641">
        <f>'5a - Savings Tracker'!A683</f>
        <v>640</v>
      </c>
      <c r="B641" t="str">
        <f>'5a - Savings Tracker'!B683</f>
        <v>Swansea Bay UHB</v>
      </c>
      <c r="C641">
        <f>'5a - Savings Tracker'!C683</f>
        <v>0</v>
      </c>
      <c r="D641">
        <f>'5a - Savings Tracker'!D683</f>
        <v>0</v>
      </c>
      <c r="E641">
        <f>'5a - Savings Tracker'!E683</f>
        <v>0</v>
      </c>
      <c r="F641">
        <f>'5a - Savings Tracker'!F683</f>
        <v>0</v>
      </c>
      <c r="G641">
        <f>'5a - Savings Tracker'!G683</f>
        <v>0</v>
      </c>
      <c r="H641">
        <f>'5a - Savings Tracker'!H683</f>
        <v>0</v>
      </c>
      <c r="I641">
        <f>'5a - Savings Tracker'!J683</f>
        <v>0</v>
      </c>
      <c r="J641">
        <f>'5a - Savings Tracker'!K683</f>
        <v>0</v>
      </c>
      <c r="K641">
        <f>'5a - Savings Tracker'!L683</f>
        <v>0</v>
      </c>
      <c r="L641">
        <f>'5a - Savings Tracker'!M683</f>
        <v>0</v>
      </c>
      <c r="M641">
        <f>'5a - Savings Tracker'!N683</f>
        <v>0</v>
      </c>
      <c r="N641">
        <f>'5a - Savings Tracker'!O683</f>
        <v>0</v>
      </c>
      <c r="O641">
        <f>'5a - Savings Tracker'!P683</f>
        <v>0</v>
      </c>
      <c r="P641">
        <f>'5a - Savings Tracker'!Q683</f>
        <v>0</v>
      </c>
      <c r="Q641">
        <f>'5a - Savings Tracker'!R683</f>
        <v>0</v>
      </c>
      <c r="R641">
        <f>'5a - Savings Tracker'!S683</f>
        <v>0</v>
      </c>
      <c r="S641">
        <f>'5a - Savings Tracker'!T683</f>
        <v>0</v>
      </c>
      <c r="T641">
        <f>'5a - Savings Tracker'!U683</f>
        <v>0</v>
      </c>
      <c r="U641">
        <f>'5a - Savings Tracker'!V683</f>
        <v>0</v>
      </c>
      <c r="V641">
        <f>'5a - Savings Tracker'!W683</f>
        <v>0</v>
      </c>
      <c r="W641">
        <f>'5a - Savings Tracker'!X683</f>
        <v>0</v>
      </c>
      <c r="X641">
        <f>'5a - Savings Tracker'!Y683</f>
        <v>0</v>
      </c>
      <c r="Y641">
        <f>'5a - Savings Tracker'!Z683</f>
        <v>0</v>
      </c>
      <c r="Z641">
        <f>'5a - Savings Tracker'!AA683</f>
        <v>0</v>
      </c>
      <c r="AA641">
        <f>'5a - Savings Tracker'!AB683</f>
        <v>0</v>
      </c>
      <c r="AB641">
        <f>'5a - Savings Tracker'!AC683</f>
        <v>0</v>
      </c>
      <c r="AC641">
        <f>'5a - Savings Tracker'!AD683</f>
        <v>0</v>
      </c>
      <c r="AD641" t="str">
        <f>'5a - Savings Tracker'!AE683</f>
        <v/>
      </c>
      <c r="AE641" t="str">
        <f>'5a - Savings Tracker'!AF683</f>
        <v/>
      </c>
      <c r="AF641" t="str">
        <f>'5a - Savings Tracker'!AG683</f>
        <v/>
      </c>
      <c r="AG641" t="str">
        <f>'5a - Savings Tracker'!AH683</f>
        <v/>
      </c>
      <c r="AH641" t="str">
        <f>'5a - Savings Tracker'!AI683</f>
        <v/>
      </c>
      <c r="AI641" t="str">
        <f>'5a - Savings Tracker'!AJ683</f>
        <v/>
      </c>
      <c r="AJ641" t="str">
        <f>'5a - Savings Tracker'!AK683</f>
        <v/>
      </c>
      <c r="AK641" t="str">
        <f>'5a - Savings Tracker'!AL683</f>
        <v/>
      </c>
    </row>
    <row r="642" spans="1:37">
      <c r="A642">
        <f>'5a - Savings Tracker'!A684</f>
        <v>641</v>
      </c>
      <c r="B642" t="str">
        <f>'5a - Savings Tracker'!B684</f>
        <v>Swansea Bay UHB</v>
      </c>
      <c r="C642">
        <f>'5a - Savings Tracker'!C684</f>
        <v>0</v>
      </c>
      <c r="D642">
        <f>'5a - Savings Tracker'!D684</f>
        <v>0</v>
      </c>
      <c r="E642">
        <f>'5a - Savings Tracker'!E684</f>
        <v>0</v>
      </c>
      <c r="F642">
        <f>'5a - Savings Tracker'!F684</f>
        <v>0</v>
      </c>
      <c r="G642">
        <f>'5a - Savings Tracker'!G684</f>
        <v>0</v>
      </c>
      <c r="H642">
        <f>'5a - Savings Tracker'!H684</f>
        <v>0</v>
      </c>
      <c r="I642">
        <f>'5a - Savings Tracker'!J684</f>
        <v>0</v>
      </c>
      <c r="J642">
        <f>'5a - Savings Tracker'!K684</f>
        <v>0</v>
      </c>
      <c r="K642">
        <f>'5a - Savings Tracker'!L684</f>
        <v>0</v>
      </c>
      <c r="L642">
        <f>'5a - Savings Tracker'!M684</f>
        <v>0</v>
      </c>
      <c r="M642">
        <f>'5a - Savings Tracker'!N684</f>
        <v>0</v>
      </c>
      <c r="N642">
        <f>'5a - Savings Tracker'!O684</f>
        <v>0</v>
      </c>
      <c r="O642">
        <f>'5a - Savings Tracker'!P684</f>
        <v>0</v>
      </c>
      <c r="P642">
        <f>'5a - Savings Tracker'!Q684</f>
        <v>0</v>
      </c>
      <c r="Q642">
        <f>'5a - Savings Tracker'!R684</f>
        <v>0</v>
      </c>
      <c r="R642">
        <f>'5a - Savings Tracker'!S684</f>
        <v>0</v>
      </c>
      <c r="S642">
        <f>'5a - Savings Tracker'!T684</f>
        <v>0</v>
      </c>
      <c r="T642">
        <f>'5a - Savings Tracker'!U684</f>
        <v>0</v>
      </c>
      <c r="U642">
        <f>'5a - Savings Tracker'!V684</f>
        <v>0</v>
      </c>
      <c r="V642">
        <f>'5a - Savings Tracker'!W684</f>
        <v>0</v>
      </c>
      <c r="W642">
        <f>'5a - Savings Tracker'!X684</f>
        <v>0</v>
      </c>
      <c r="X642">
        <f>'5a - Savings Tracker'!Y684</f>
        <v>0</v>
      </c>
      <c r="Y642">
        <f>'5a - Savings Tracker'!Z684</f>
        <v>0</v>
      </c>
      <c r="Z642">
        <f>'5a - Savings Tracker'!AA684</f>
        <v>0</v>
      </c>
      <c r="AA642">
        <f>'5a - Savings Tracker'!AB684</f>
        <v>0</v>
      </c>
      <c r="AB642">
        <f>'5a - Savings Tracker'!AC684</f>
        <v>0</v>
      </c>
      <c r="AC642">
        <f>'5a - Savings Tracker'!AD684</f>
        <v>0</v>
      </c>
      <c r="AD642" t="str">
        <f>'5a - Savings Tracker'!AE684</f>
        <v/>
      </c>
      <c r="AE642" t="str">
        <f>'5a - Savings Tracker'!AF684</f>
        <v/>
      </c>
      <c r="AF642" t="str">
        <f>'5a - Savings Tracker'!AG684</f>
        <v/>
      </c>
      <c r="AG642" t="str">
        <f>'5a - Savings Tracker'!AH684</f>
        <v/>
      </c>
      <c r="AH642" t="str">
        <f>'5a - Savings Tracker'!AI684</f>
        <v/>
      </c>
      <c r="AI642" t="str">
        <f>'5a - Savings Tracker'!AJ684</f>
        <v/>
      </c>
      <c r="AJ642" t="str">
        <f>'5a - Savings Tracker'!AK684</f>
        <v/>
      </c>
      <c r="AK642" t="str">
        <f>'5a - Savings Tracker'!AL684</f>
        <v/>
      </c>
    </row>
    <row r="643" spans="1:37">
      <c r="A643">
        <f>'5a - Savings Tracker'!A685</f>
        <v>642</v>
      </c>
      <c r="B643" t="str">
        <f>'5a - Savings Tracker'!B685</f>
        <v>Swansea Bay UHB</v>
      </c>
      <c r="C643">
        <f>'5a - Savings Tracker'!C685</f>
        <v>0</v>
      </c>
      <c r="D643">
        <f>'5a - Savings Tracker'!D685</f>
        <v>0</v>
      </c>
      <c r="E643">
        <f>'5a - Savings Tracker'!E685</f>
        <v>0</v>
      </c>
      <c r="F643">
        <f>'5a - Savings Tracker'!F685</f>
        <v>0</v>
      </c>
      <c r="G643">
        <f>'5a - Savings Tracker'!G685</f>
        <v>0</v>
      </c>
      <c r="H643">
        <f>'5a - Savings Tracker'!H685</f>
        <v>0</v>
      </c>
      <c r="I643">
        <f>'5a - Savings Tracker'!J685</f>
        <v>0</v>
      </c>
      <c r="J643">
        <f>'5a - Savings Tracker'!K685</f>
        <v>0</v>
      </c>
      <c r="K643">
        <f>'5a - Savings Tracker'!L685</f>
        <v>0</v>
      </c>
      <c r="L643">
        <f>'5a - Savings Tracker'!M685</f>
        <v>0</v>
      </c>
      <c r="M643">
        <f>'5a - Savings Tracker'!N685</f>
        <v>0</v>
      </c>
      <c r="N643">
        <f>'5a - Savings Tracker'!O685</f>
        <v>0</v>
      </c>
      <c r="O643">
        <f>'5a - Savings Tracker'!P685</f>
        <v>0</v>
      </c>
      <c r="P643">
        <f>'5a - Savings Tracker'!Q685</f>
        <v>0</v>
      </c>
      <c r="Q643">
        <f>'5a - Savings Tracker'!R685</f>
        <v>0</v>
      </c>
      <c r="R643">
        <f>'5a - Savings Tracker'!S685</f>
        <v>0</v>
      </c>
      <c r="S643">
        <f>'5a - Savings Tracker'!T685</f>
        <v>0</v>
      </c>
      <c r="T643">
        <f>'5a - Savings Tracker'!U685</f>
        <v>0</v>
      </c>
      <c r="U643">
        <f>'5a - Savings Tracker'!V685</f>
        <v>0</v>
      </c>
      <c r="V643">
        <f>'5a - Savings Tracker'!W685</f>
        <v>0</v>
      </c>
      <c r="W643">
        <f>'5a - Savings Tracker'!X685</f>
        <v>0</v>
      </c>
      <c r="X643">
        <f>'5a - Savings Tracker'!Y685</f>
        <v>0</v>
      </c>
      <c r="Y643">
        <f>'5a - Savings Tracker'!Z685</f>
        <v>0</v>
      </c>
      <c r="Z643">
        <f>'5a - Savings Tracker'!AA685</f>
        <v>0</v>
      </c>
      <c r="AA643">
        <f>'5a - Savings Tracker'!AB685</f>
        <v>0</v>
      </c>
      <c r="AB643">
        <f>'5a - Savings Tracker'!AC685</f>
        <v>0</v>
      </c>
      <c r="AC643">
        <f>'5a - Savings Tracker'!AD685</f>
        <v>0</v>
      </c>
      <c r="AD643" t="str">
        <f>'5a - Savings Tracker'!AE685</f>
        <v/>
      </c>
      <c r="AE643" t="str">
        <f>'5a - Savings Tracker'!AF685</f>
        <v/>
      </c>
      <c r="AF643" t="str">
        <f>'5a - Savings Tracker'!AG685</f>
        <v/>
      </c>
      <c r="AG643" t="str">
        <f>'5a - Savings Tracker'!AH685</f>
        <v/>
      </c>
      <c r="AH643" t="str">
        <f>'5a - Savings Tracker'!AI685</f>
        <v/>
      </c>
      <c r="AI643" t="str">
        <f>'5a - Savings Tracker'!AJ685</f>
        <v/>
      </c>
      <c r="AJ643" t="str">
        <f>'5a - Savings Tracker'!AK685</f>
        <v/>
      </c>
      <c r="AK643" t="str">
        <f>'5a - Savings Tracker'!AL685</f>
        <v/>
      </c>
    </row>
    <row r="644" spans="1:37">
      <c r="A644">
        <f>'5a - Savings Tracker'!A686</f>
        <v>643</v>
      </c>
      <c r="B644" t="str">
        <f>'5a - Savings Tracker'!B686</f>
        <v>Swansea Bay UHB</v>
      </c>
      <c r="C644">
        <f>'5a - Savings Tracker'!C686</f>
        <v>0</v>
      </c>
      <c r="D644">
        <f>'5a - Savings Tracker'!D686</f>
        <v>0</v>
      </c>
      <c r="E644">
        <f>'5a - Savings Tracker'!E686</f>
        <v>0</v>
      </c>
      <c r="F644">
        <f>'5a - Savings Tracker'!F686</f>
        <v>0</v>
      </c>
      <c r="G644">
        <f>'5a - Savings Tracker'!G686</f>
        <v>0</v>
      </c>
      <c r="H644">
        <f>'5a - Savings Tracker'!H686</f>
        <v>0</v>
      </c>
      <c r="I644">
        <f>'5a - Savings Tracker'!J686</f>
        <v>0</v>
      </c>
      <c r="J644">
        <f>'5a - Savings Tracker'!K686</f>
        <v>0</v>
      </c>
      <c r="K644">
        <f>'5a - Savings Tracker'!L686</f>
        <v>0</v>
      </c>
      <c r="L644">
        <f>'5a - Savings Tracker'!M686</f>
        <v>0</v>
      </c>
      <c r="M644">
        <f>'5a - Savings Tracker'!N686</f>
        <v>0</v>
      </c>
      <c r="N644">
        <f>'5a - Savings Tracker'!O686</f>
        <v>0</v>
      </c>
      <c r="O644">
        <f>'5a - Savings Tracker'!P686</f>
        <v>0</v>
      </c>
      <c r="P644">
        <f>'5a - Savings Tracker'!Q686</f>
        <v>0</v>
      </c>
      <c r="Q644">
        <f>'5a - Savings Tracker'!R686</f>
        <v>0</v>
      </c>
      <c r="R644">
        <f>'5a - Savings Tracker'!S686</f>
        <v>0</v>
      </c>
      <c r="S644">
        <f>'5a - Savings Tracker'!T686</f>
        <v>0</v>
      </c>
      <c r="T644">
        <f>'5a - Savings Tracker'!U686</f>
        <v>0</v>
      </c>
      <c r="U644">
        <f>'5a - Savings Tracker'!V686</f>
        <v>0</v>
      </c>
      <c r="V644">
        <f>'5a - Savings Tracker'!W686</f>
        <v>0</v>
      </c>
      <c r="W644">
        <f>'5a - Savings Tracker'!X686</f>
        <v>0</v>
      </c>
      <c r="X644">
        <f>'5a - Savings Tracker'!Y686</f>
        <v>0</v>
      </c>
      <c r="Y644">
        <f>'5a - Savings Tracker'!Z686</f>
        <v>0</v>
      </c>
      <c r="Z644">
        <f>'5a - Savings Tracker'!AA686</f>
        <v>0</v>
      </c>
      <c r="AA644">
        <f>'5a - Savings Tracker'!AB686</f>
        <v>0</v>
      </c>
      <c r="AB644">
        <f>'5a - Savings Tracker'!AC686</f>
        <v>0</v>
      </c>
      <c r="AC644">
        <f>'5a - Savings Tracker'!AD686</f>
        <v>0</v>
      </c>
      <c r="AD644" t="str">
        <f>'5a - Savings Tracker'!AE686</f>
        <v/>
      </c>
      <c r="AE644" t="str">
        <f>'5a - Savings Tracker'!AF686</f>
        <v/>
      </c>
      <c r="AF644" t="str">
        <f>'5a - Savings Tracker'!AG686</f>
        <v/>
      </c>
      <c r="AG644" t="str">
        <f>'5a - Savings Tracker'!AH686</f>
        <v/>
      </c>
      <c r="AH644" t="str">
        <f>'5a - Savings Tracker'!AI686</f>
        <v/>
      </c>
      <c r="AI644" t="str">
        <f>'5a - Savings Tracker'!AJ686</f>
        <v/>
      </c>
      <c r="AJ644" t="str">
        <f>'5a - Savings Tracker'!AK686</f>
        <v/>
      </c>
      <c r="AK644" t="str">
        <f>'5a - Savings Tracker'!AL686</f>
        <v/>
      </c>
    </row>
    <row r="645" spans="1:37">
      <c r="A645">
        <f>'5a - Savings Tracker'!A687</f>
        <v>644</v>
      </c>
      <c r="B645" t="str">
        <f>'5a - Savings Tracker'!B687</f>
        <v>Swansea Bay UHB</v>
      </c>
      <c r="C645">
        <f>'5a - Savings Tracker'!C687</f>
        <v>0</v>
      </c>
      <c r="D645">
        <f>'5a - Savings Tracker'!D687</f>
        <v>0</v>
      </c>
      <c r="E645">
        <f>'5a - Savings Tracker'!E687</f>
        <v>0</v>
      </c>
      <c r="F645">
        <f>'5a - Savings Tracker'!F687</f>
        <v>0</v>
      </c>
      <c r="G645">
        <f>'5a - Savings Tracker'!G687</f>
        <v>0</v>
      </c>
      <c r="H645">
        <f>'5a - Savings Tracker'!H687</f>
        <v>0</v>
      </c>
      <c r="I645">
        <f>'5a - Savings Tracker'!J687</f>
        <v>0</v>
      </c>
      <c r="J645">
        <f>'5a - Savings Tracker'!K687</f>
        <v>0</v>
      </c>
      <c r="K645">
        <f>'5a - Savings Tracker'!L687</f>
        <v>0</v>
      </c>
      <c r="L645">
        <f>'5a - Savings Tracker'!M687</f>
        <v>0</v>
      </c>
      <c r="M645">
        <f>'5a - Savings Tracker'!N687</f>
        <v>0</v>
      </c>
      <c r="N645">
        <f>'5a - Savings Tracker'!O687</f>
        <v>0</v>
      </c>
      <c r="O645">
        <f>'5a - Savings Tracker'!P687</f>
        <v>0</v>
      </c>
      <c r="P645">
        <f>'5a - Savings Tracker'!Q687</f>
        <v>0</v>
      </c>
      <c r="Q645">
        <f>'5a - Savings Tracker'!R687</f>
        <v>0</v>
      </c>
      <c r="R645">
        <f>'5a - Savings Tracker'!S687</f>
        <v>0</v>
      </c>
      <c r="S645">
        <f>'5a - Savings Tracker'!T687</f>
        <v>0</v>
      </c>
      <c r="T645">
        <f>'5a - Savings Tracker'!U687</f>
        <v>0</v>
      </c>
      <c r="U645">
        <f>'5a - Savings Tracker'!V687</f>
        <v>0</v>
      </c>
      <c r="V645">
        <f>'5a - Savings Tracker'!W687</f>
        <v>0</v>
      </c>
      <c r="W645">
        <f>'5a - Savings Tracker'!X687</f>
        <v>0</v>
      </c>
      <c r="X645">
        <f>'5a - Savings Tracker'!Y687</f>
        <v>0</v>
      </c>
      <c r="Y645">
        <f>'5a - Savings Tracker'!Z687</f>
        <v>0</v>
      </c>
      <c r="Z645">
        <f>'5a - Savings Tracker'!AA687</f>
        <v>0</v>
      </c>
      <c r="AA645">
        <f>'5a - Savings Tracker'!AB687</f>
        <v>0</v>
      </c>
      <c r="AB645">
        <f>'5a - Savings Tracker'!AC687</f>
        <v>0</v>
      </c>
      <c r="AC645">
        <f>'5a - Savings Tracker'!AD687</f>
        <v>0</v>
      </c>
      <c r="AD645" t="str">
        <f>'5a - Savings Tracker'!AE687</f>
        <v/>
      </c>
      <c r="AE645" t="str">
        <f>'5a - Savings Tracker'!AF687</f>
        <v/>
      </c>
      <c r="AF645" t="str">
        <f>'5a - Savings Tracker'!AG687</f>
        <v/>
      </c>
      <c r="AG645" t="str">
        <f>'5a - Savings Tracker'!AH687</f>
        <v/>
      </c>
      <c r="AH645" t="str">
        <f>'5a - Savings Tracker'!AI687</f>
        <v/>
      </c>
      <c r="AI645" t="str">
        <f>'5a - Savings Tracker'!AJ687</f>
        <v/>
      </c>
      <c r="AJ645" t="str">
        <f>'5a - Savings Tracker'!AK687</f>
        <v/>
      </c>
      <c r="AK645" t="str">
        <f>'5a - Savings Tracker'!AL687</f>
        <v/>
      </c>
    </row>
    <row r="646" spans="1:37">
      <c r="A646">
        <f>'5a - Savings Tracker'!A688</f>
        <v>645</v>
      </c>
      <c r="B646" t="str">
        <f>'5a - Savings Tracker'!B688</f>
        <v>Swansea Bay UHB</v>
      </c>
      <c r="C646">
        <f>'5a - Savings Tracker'!C688</f>
        <v>0</v>
      </c>
      <c r="D646">
        <f>'5a - Savings Tracker'!D688</f>
        <v>0</v>
      </c>
      <c r="E646">
        <f>'5a - Savings Tracker'!E688</f>
        <v>0</v>
      </c>
      <c r="F646">
        <f>'5a - Savings Tracker'!F688</f>
        <v>0</v>
      </c>
      <c r="G646">
        <f>'5a - Savings Tracker'!G688</f>
        <v>0</v>
      </c>
      <c r="H646">
        <f>'5a - Savings Tracker'!H688</f>
        <v>0</v>
      </c>
      <c r="I646">
        <f>'5a - Savings Tracker'!J688</f>
        <v>0</v>
      </c>
      <c r="J646">
        <f>'5a - Savings Tracker'!K688</f>
        <v>0</v>
      </c>
      <c r="K646">
        <f>'5a - Savings Tracker'!L688</f>
        <v>0</v>
      </c>
      <c r="L646">
        <f>'5a - Savings Tracker'!M688</f>
        <v>0</v>
      </c>
      <c r="M646">
        <f>'5a - Savings Tracker'!N688</f>
        <v>0</v>
      </c>
      <c r="N646">
        <f>'5a - Savings Tracker'!O688</f>
        <v>0</v>
      </c>
      <c r="O646">
        <f>'5a - Savings Tracker'!P688</f>
        <v>0</v>
      </c>
      <c r="P646">
        <f>'5a - Savings Tracker'!Q688</f>
        <v>0</v>
      </c>
      <c r="Q646">
        <f>'5a - Savings Tracker'!R688</f>
        <v>0</v>
      </c>
      <c r="R646">
        <f>'5a - Savings Tracker'!S688</f>
        <v>0</v>
      </c>
      <c r="S646">
        <f>'5a - Savings Tracker'!T688</f>
        <v>0</v>
      </c>
      <c r="T646">
        <f>'5a - Savings Tracker'!U688</f>
        <v>0</v>
      </c>
      <c r="U646">
        <f>'5a - Savings Tracker'!V688</f>
        <v>0</v>
      </c>
      <c r="V646">
        <f>'5a - Savings Tracker'!W688</f>
        <v>0</v>
      </c>
      <c r="W646">
        <f>'5a - Savings Tracker'!X688</f>
        <v>0</v>
      </c>
      <c r="X646">
        <f>'5a - Savings Tracker'!Y688</f>
        <v>0</v>
      </c>
      <c r="Y646">
        <f>'5a - Savings Tracker'!Z688</f>
        <v>0</v>
      </c>
      <c r="Z646">
        <f>'5a - Savings Tracker'!AA688</f>
        <v>0</v>
      </c>
      <c r="AA646">
        <f>'5a - Savings Tracker'!AB688</f>
        <v>0</v>
      </c>
      <c r="AB646">
        <f>'5a - Savings Tracker'!AC688</f>
        <v>0</v>
      </c>
      <c r="AC646">
        <f>'5a - Savings Tracker'!AD688</f>
        <v>0</v>
      </c>
      <c r="AD646" t="str">
        <f>'5a - Savings Tracker'!AE688</f>
        <v/>
      </c>
      <c r="AE646" t="str">
        <f>'5a - Savings Tracker'!AF688</f>
        <v/>
      </c>
      <c r="AF646" t="str">
        <f>'5a - Savings Tracker'!AG688</f>
        <v/>
      </c>
      <c r="AG646" t="str">
        <f>'5a - Savings Tracker'!AH688</f>
        <v/>
      </c>
      <c r="AH646" t="str">
        <f>'5a - Savings Tracker'!AI688</f>
        <v/>
      </c>
      <c r="AI646" t="str">
        <f>'5a - Savings Tracker'!AJ688</f>
        <v/>
      </c>
      <c r="AJ646" t="str">
        <f>'5a - Savings Tracker'!AK688</f>
        <v/>
      </c>
      <c r="AK646" t="str">
        <f>'5a - Savings Tracker'!AL688</f>
        <v/>
      </c>
    </row>
    <row r="647" spans="1:37">
      <c r="A647">
        <f>'5a - Savings Tracker'!A689</f>
        <v>646</v>
      </c>
      <c r="B647" t="str">
        <f>'5a - Savings Tracker'!B689</f>
        <v>Swansea Bay UHB</v>
      </c>
      <c r="C647">
        <f>'5a - Savings Tracker'!C689</f>
        <v>0</v>
      </c>
      <c r="D647">
        <f>'5a - Savings Tracker'!D689</f>
        <v>0</v>
      </c>
      <c r="E647">
        <f>'5a - Savings Tracker'!E689</f>
        <v>0</v>
      </c>
      <c r="F647">
        <f>'5a - Savings Tracker'!F689</f>
        <v>0</v>
      </c>
      <c r="G647">
        <f>'5a - Savings Tracker'!G689</f>
        <v>0</v>
      </c>
      <c r="H647">
        <f>'5a - Savings Tracker'!H689</f>
        <v>0</v>
      </c>
      <c r="I647">
        <f>'5a - Savings Tracker'!J689</f>
        <v>0</v>
      </c>
      <c r="J647">
        <f>'5a - Savings Tracker'!K689</f>
        <v>0</v>
      </c>
      <c r="K647">
        <f>'5a - Savings Tracker'!L689</f>
        <v>0</v>
      </c>
      <c r="L647">
        <f>'5a - Savings Tracker'!M689</f>
        <v>0</v>
      </c>
      <c r="M647">
        <f>'5a - Savings Tracker'!N689</f>
        <v>0</v>
      </c>
      <c r="N647">
        <f>'5a - Savings Tracker'!O689</f>
        <v>0</v>
      </c>
      <c r="O647">
        <f>'5a - Savings Tracker'!P689</f>
        <v>0</v>
      </c>
      <c r="P647">
        <f>'5a - Savings Tracker'!Q689</f>
        <v>0</v>
      </c>
      <c r="Q647">
        <f>'5a - Savings Tracker'!R689</f>
        <v>0</v>
      </c>
      <c r="R647">
        <f>'5a - Savings Tracker'!S689</f>
        <v>0</v>
      </c>
      <c r="S647">
        <f>'5a - Savings Tracker'!T689</f>
        <v>0</v>
      </c>
      <c r="T647">
        <f>'5a - Savings Tracker'!U689</f>
        <v>0</v>
      </c>
      <c r="U647">
        <f>'5a - Savings Tracker'!V689</f>
        <v>0</v>
      </c>
      <c r="V647">
        <f>'5a - Savings Tracker'!W689</f>
        <v>0</v>
      </c>
      <c r="W647">
        <f>'5a - Savings Tracker'!X689</f>
        <v>0</v>
      </c>
      <c r="X647">
        <f>'5a - Savings Tracker'!Y689</f>
        <v>0</v>
      </c>
      <c r="Y647">
        <f>'5a - Savings Tracker'!Z689</f>
        <v>0</v>
      </c>
      <c r="Z647">
        <f>'5a - Savings Tracker'!AA689</f>
        <v>0</v>
      </c>
      <c r="AA647">
        <f>'5a - Savings Tracker'!AB689</f>
        <v>0</v>
      </c>
      <c r="AB647">
        <f>'5a - Savings Tracker'!AC689</f>
        <v>0</v>
      </c>
      <c r="AC647">
        <f>'5a - Savings Tracker'!AD689</f>
        <v>0</v>
      </c>
      <c r="AD647" t="str">
        <f>'5a - Savings Tracker'!AE689</f>
        <v/>
      </c>
      <c r="AE647" t="str">
        <f>'5a - Savings Tracker'!AF689</f>
        <v/>
      </c>
      <c r="AF647" t="str">
        <f>'5a - Savings Tracker'!AG689</f>
        <v/>
      </c>
      <c r="AG647" t="str">
        <f>'5a - Savings Tracker'!AH689</f>
        <v/>
      </c>
      <c r="AH647" t="str">
        <f>'5a - Savings Tracker'!AI689</f>
        <v/>
      </c>
      <c r="AI647" t="str">
        <f>'5a - Savings Tracker'!AJ689</f>
        <v/>
      </c>
      <c r="AJ647" t="str">
        <f>'5a - Savings Tracker'!AK689</f>
        <v/>
      </c>
      <c r="AK647" t="str">
        <f>'5a - Savings Tracker'!AL689</f>
        <v/>
      </c>
    </row>
    <row r="648" spans="1:37">
      <c r="A648">
        <f>'5a - Savings Tracker'!A690</f>
        <v>647</v>
      </c>
      <c r="B648" t="str">
        <f>'5a - Savings Tracker'!B690</f>
        <v>Swansea Bay UHB</v>
      </c>
      <c r="C648">
        <f>'5a - Savings Tracker'!C690</f>
        <v>0</v>
      </c>
      <c r="D648">
        <f>'5a - Savings Tracker'!D690</f>
        <v>0</v>
      </c>
      <c r="E648">
        <f>'5a - Savings Tracker'!E690</f>
        <v>0</v>
      </c>
      <c r="F648">
        <f>'5a - Savings Tracker'!F690</f>
        <v>0</v>
      </c>
      <c r="G648">
        <f>'5a - Savings Tracker'!G690</f>
        <v>0</v>
      </c>
      <c r="H648">
        <f>'5a - Savings Tracker'!H690</f>
        <v>0</v>
      </c>
      <c r="I648">
        <f>'5a - Savings Tracker'!J690</f>
        <v>0</v>
      </c>
      <c r="J648">
        <f>'5a - Savings Tracker'!K690</f>
        <v>0</v>
      </c>
      <c r="K648">
        <f>'5a - Savings Tracker'!L690</f>
        <v>0</v>
      </c>
      <c r="L648">
        <f>'5a - Savings Tracker'!M690</f>
        <v>0</v>
      </c>
      <c r="M648">
        <f>'5a - Savings Tracker'!N690</f>
        <v>0</v>
      </c>
      <c r="N648">
        <f>'5a - Savings Tracker'!O690</f>
        <v>0</v>
      </c>
      <c r="O648">
        <f>'5a - Savings Tracker'!P690</f>
        <v>0</v>
      </c>
      <c r="P648">
        <f>'5a - Savings Tracker'!Q690</f>
        <v>0</v>
      </c>
      <c r="Q648">
        <f>'5a - Savings Tracker'!R690</f>
        <v>0</v>
      </c>
      <c r="R648">
        <f>'5a - Savings Tracker'!S690</f>
        <v>0</v>
      </c>
      <c r="S648">
        <f>'5a - Savings Tracker'!T690</f>
        <v>0</v>
      </c>
      <c r="T648">
        <f>'5a - Savings Tracker'!U690</f>
        <v>0</v>
      </c>
      <c r="U648">
        <f>'5a - Savings Tracker'!V690</f>
        <v>0</v>
      </c>
      <c r="V648">
        <f>'5a - Savings Tracker'!W690</f>
        <v>0</v>
      </c>
      <c r="W648">
        <f>'5a - Savings Tracker'!X690</f>
        <v>0</v>
      </c>
      <c r="X648">
        <f>'5a - Savings Tracker'!Y690</f>
        <v>0</v>
      </c>
      <c r="Y648">
        <f>'5a - Savings Tracker'!Z690</f>
        <v>0</v>
      </c>
      <c r="Z648">
        <f>'5a - Savings Tracker'!AA690</f>
        <v>0</v>
      </c>
      <c r="AA648">
        <f>'5a - Savings Tracker'!AB690</f>
        <v>0</v>
      </c>
      <c r="AB648">
        <f>'5a - Savings Tracker'!AC690</f>
        <v>0</v>
      </c>
      <c r="AC648">
        <f>'5a - Savings Tracker'!AD690</f>
        <v>0</v>
      </c>
      <c r="AD648" t="str">
        <f>'5a - Savings Tracker'!AE690</f>
        <v/>
      </c>
      <c r="AE648" t="str">
        <f>'5a - Savings Tracker'!AF690</f>
        <v/>
      </c>
      <c r="AF648" t="str">
        <f>'5a - Savings Tracker'!AG690</f>
        <v/>
      </c>
      <c r="AG648" t="str">
        <f>'5a - Savings Tracker'!AH690</f>
        <v/>
      </c>
      <c r="AH648" t="str">
        <f>'5a - Savings Tracker'!AI690</f>
        <v/>
      </c>
      <c r="AI648" t="str">
        <f>'5a - Savings Tracker'!AJ690</f>
        <v/>
      </c>
      <c r="AJ648" t="str">
        <f>'5a - Savings Tracker'!AK690</f>
        <v/>
      </c>
      <c r="AK648" t="str">
        <f>'5a - Savings Tracker'!AL690</f>
        <v/>
      </c>
    </row>
    <row r="649" spans="1:37">
      <c r="A649">
        <f>'5a - Savings Tracker'!A691</f>
        <v>648</v>
      </c>
      <c r="B649" t="str">
        <f>'5a - Savings Tracker'!B691</f>
        <v>Swansea Bay UHB</v>
      </c>
      <c r="C649">
        <f>'5a - Savings Tracker'!C691</f>
        <v>0</v>
      </c>
      <c r="D649">
        <f>'5a - Savings Tracker'!D691</f>
        <v>0</v>
      </c>
      <c r="E649">
        <f>'5a - Savings Tracker'!E691</f>
        <v>0</v>
      </c>
      <c r="F649">
        <f>'5a - Savings Tracker'!F691</f>
        <v>0</v>
      </c>
      <c r="G649">
        <f>'5a - Savings Tracker'!G691</f>
        <v>0</v>
      </c>
      <c r="H649">
        <f>'5a - Savings Tracker'!H691</f>
        <v>0</v>
      </c>
      <c r="I649">
        <f>'5a - Savings Tracker'!J691</f>
        <v>0</v>
      </c>
      <c r="J649">
        <f>'5a - Savings Tracker'!K691</f>
        <v>0</v>
      </c>
      <c r="K649">
        <f>'5a - Savings Tracker'!L691</f>
        <v>0</v>
      </c>
      <c r="L649">
        <f>'5a - Savings Tracker'!M691</f>
        <v>0</v>
      </c>
      <c r="M649">
        <f>'5a - Savings Tracker'!N691</f>
        <v>0</v>
      </c>
      <c r="N649">
        <f>'5a - Savings Tracker'!O691</f>
        <v>0</v>
      </c>
      <c r="O649">
        <f>'5a - Savings Tracker'!P691</f>
        <v>0</v>
      </c>
      <c r="P649">
        <f>'5a - Savings Tracker'!Q691</f>
        <v>0</v>
      </c>
      <c r="Q649">
        <f>'5a - Savings Tracker'!R691</f>
        <v>0</v>
      </c>
      <c r="R649">
        <f>'5a - Savings Tracker'!S691</f>
        <v>0</v>
      </c>
      <c r="S649">
        <f>'5a - Savings Tracker'!T691</f>
        <v>0</v>
      </c>
      <c r="T649">
        <f>'5a - Savings Tracker'!U691</f>
        <v>0</v>
      </c>
      <c r="U649">
        <f>'5a - Savings Tracker'!V691</f>
        <v>0</v>
      </c>
      <c r="V649">
        <f>'5a - Savings Tracker'!W691</f>
        <v>0</v>
      </c>
      <c r="W649">
        <f>'5a - Savings Tracker'!X691</f>
        <v>0</v>
      </c>
      <c r="X649">
        <f>'5a - Savings Tracker'!Y691</f>
        <v>0</v>
      </c>
      <c r="Y649">
        <f>'5a - Savings Tracker'!Z691</f>
        <v>0</v>
      </c>
      <c r="Z649">
        <f>'5a - Savings Tracker'!AA691</f>
        <v>0</v>
      </c>
      <c r="AA649">
        <f>'5a - Savings Tracker'!AB691</f>
        <v>0</v>
      </c>
      <c r="AB649">
        <f>'5a - Savings Tracker'!AC691</f>
        <v>0</v>
      </c>
      <c r="AC649">
        <f>'5a - Savings Tracker'!AD691</f>
        <v>0</v>
      </c>
      <c r="AD649" t="str">
        <f>'5a - Savings Tracker'!AE691</f>
        <v/>
      </c>
      <c r="AE649" t="str">
        <f>'5a - Savings Tracker'!AF691</f>
        <v/>
      </c>
      <c r="AF649" t="str">
        <f>'5a - Savings Tracker'!AG691</f>
        <v/>
      </c>
      <c r="AG649" t="str">
        <f>'5a - Savings Tracker'!AH691</f>
        <v/>
      </c>
      <c r="AH649" t="str">
        <f>'5a - Savings Tracker'!AI691</f>
        <v/>
      </c>
      <c r="AI649" t="str">
        <f>'5a - Savings Tracker'!AJ691</f>
        <v/>
      </c>
      <c r="AJ649" t="str">
        <f>'5a - Savings Tracker'!AK691</f>
        <v/>
      </c>
      <c r="AK649" t="str">
        <f>'5a - Savings Tracker'!AL691</f>
        <v/>
      </c>
    </row>
    <row r="650" spans="1:37">
      <c r="A650">
        <f>'5a - Savings Tracker'!A692</f>
        <v>649</v>
      </c>
      <c r="B650" t="str">
        <f>'5a - Savings Tracker'!B692</f>
        <v>Swansea Bay UHB</v>
      </c>
      <c r="C650">
        <f>'5a - Savings Tracker'!C692</f>
        <v>0</v>
      </c>
      <c r="D650">
        <f>'5a - Savings Tracker'!D692</f>
        <v>0</v>
      </c>
      <c r="E650">
        <f>'5a - Savings Tracker'!E692</f>
        <v>0</v>
      </c>
      <c r="F650">
        <f>'5a - Savings Tracker'!F692</f>
        <v>0</v>
      </c>
      <c r="G650">
        <f>'5a - Savings Tracker'!G692</f>
        <v>0</v>
      </c>
      <c r="H650">
        <f>'5a - Savings Tracker'!H692</f>
        <v>0</v>
      </c>
      <c r="I650">
        <f>'5a - Savings Tracker'!J692</f>
        <v>0</v>
      </c>
      <c r="J650">
        <f>'5a - Savings Tracker'!K692</f>
        <v>0</v>
      </c>
      <c r="K650">
        <f>'5a - Savings Tracker'!L692</f>
        <v>0</v>
      </c>
      <c r="L650">
        <f>'5a - Savings Tracker'!M692</f>
        <v>0</v>
      </c>
      <c r="M650">
        <f>'5a - Savings Tracker'!N692</f>
        <v>0</v>
      </c>
      <c r="N650">
        <f>'5a - Savings Tracker'!O692</f>
        <v>0</v>
      </c>
      <c r="O650">
        <f>'5a - Savings Tracker'!P692</f>
        <v>0</v>
      </c>
      <c r="P650">
        <f>'5a - Savings Tracker'!Q692</f>
        <v>0</v>
      </c>
      <c r="Q650">
        <f>'5a - Savings Tracker'!R692</f>
        <v>0</v>
      </c>
      <c r="R650">
        <f>'5a - Savings Tracker'!S692</f>
        <v>0</v>
      </c>
      <c r="S650">
        <f>'5a - Savings Tracker'!T692</f>
        <v>0</v>
      </c>
      <c r="T650">
        <f>'5a - Savings Tracker'!U692</f>
        <v>0</v>
      </c>
      <c r="U650">
        <f>'5a - Savings Tracker'!V692</f>
        <v>0</v>
      </c>
      <c r="V650">
        <f>'5a - Savings Tracker'!W692</f>
        <v>0</v>
      </c>
      <c r="W650">
        <f>'5a - Savings Tracker'!X692</f>
        <v>0</v>
      </c>
      <c r="X650">
        <f>'5a - Savings Tracker'!Y692</f>
        <v>0</v>
      </c>
      <c r="Y650">
        <f>'5a - Savings Tracker'!Z692</f>
        <v>0</v>
      </c>
      <c r="Z650">
        <f>'5a - Savings Tracker'!AA692</f>
        <v>0</v>
      </c>
      <c r="AA650">
        <f>'5a - Savings Tracker'!AB692</f>
        <v>0</v>
      </c>
      <c r="AB650">
        <f>'5a - Savings Tracker'!AC692</f>
        <v>0</v>
      </c>
      <c r="AC650">
        <f>'5a - Savings Tracker'!AD692</f>
        <v>0</v>
      </c>
      <c r="AD650" t="str">
        <f>'5a - Savings Tracker'!AE692</f>
        <v/>
      </c>
      <c r="AE650" t="str">
        <f>'5a - Savings Tracker'!AF692</f>
        <v/>
      </c>
      <c r="AF650" t="str">
        <f>'5a - Savings Tracker'!AG692</f>
        <v/>
      </c>
      <c r="AG650" t="str">
        <f>'5a - Savings Tracker'!AH692</f>
        <v/>
      </c>
      <c r="AH650" t="str">
        <f>'5a - Savings Tracker'!AI692</f>
        <v/>
      </c>
      <c r="AI650" t="str">
        <f>'5a - Savings Tracker'!AJ692</f>
        <v/>
      </c>
      <c r="AJ650" t="str">
        <f>'5a - Savings Tracker'!AK692</f>
        <v/>
      </c>
      <c r="AK650" t="str">
        <f>'5a - Savings Tracker'!AL692</f>
        <v/>
      </c>
    </row>
    <row r="651" spans="1:37">
      <c r="A651">
        <f>'5a - Savings Tracker'!A693</f>
        <v>650</v>
      </c>
      <c r="B651" t="str">
        <f>'5a - Savings Tracker'!B693</f>
        <v>Swansea Bay UHB</v>
      </c>
      <c r="C651">
        <f>'5a - Savings Tracker'!C693</f>
        <v>0</v>
      </c>
      <c r="D651">
        <f>'5a - Savings Tracker'!D693</f>
        <v>0</v>
      </c>
      <c r="E651">
        <f>'5a - Savings Tracker'!E693</f>
        <v>0</v>
      </c>
      <c r="F651">
        <f>'5a - Savings Tracker'!F693</f>
        <v>0</v>
      </c>
      <c r="G651">
        <f>'5a - Savings Tracker'!G693</f>
        <v>0</v>
      </c>
      <c r="H651">
        <f>'5a - Savings Tracker'!H693</f>
        <v>0</v>
      </c>
      <c r="I651">
        <f>'5a - Savings Tracker'!J693</f>
        <v>0</v>
      </c>
      <c r="J651">
        <f>'5a - Savings Tracker'!K693</f>
        <v>0</v>
      </c>
      <c r="K651">
        <f>'5a - Savings Tracker'!L693</f>
        <v>0</v>
      </c>
      <c r="L651">
        <f>'5a - Savings Tracker'!M693</f>
        <v>0</v>
      </c>
      <c r="M651">
        <f>'5a - Savings Tracker'!N693</f>
        <v>0</v>
      </c>
      <c r="N651">
        <f>'5a - Savings Tracker'!O693</f>
        <v>0</v>
      </c>
      <c r="O651">
        <f>'5a - Savings Tracker'!P693</f>
        <v>0</v>
      </c>
      <c r="P651">
        <f>'5a - Savings Tracker'!Q693</f>
        <v>0</v>
      </c>
      <c r="Q651">
        <f>'5a - Savings Tracker'!R693</f>
        <v>0</v>
      </c>
      <c r="R651">
        <f>'5a - Savings Tracker'!S693</f>
        <v>0</v>
      </c>
      <c r="S651">
        <f>'5a - Savings Tracker'!T693</f>
        <v>0</v>
      </c>
      <c r="T651">
        <f>'5a - Savings Tracker'!U693</f>
        <v>0</v>
      </c>
      <c r="U651">
        <f>'5a - Savings Tracker'!V693</f>
        <v>0</v>
      </c>
      <c r="V651">
        <f>'5a - Savings Tracker'!W693</f>
        <v>0</v>
      </c>
      <c r="W651">
        <f>'5a - Savings Tracker'!X693</f>
        <v>0</v>
      </c>
      <c r="X651">
        <f>'5a - Savings Tracker'!Y693</f>
        <v>0</v>
      </c>
      <c r="Y651">
        <f>'5a - Savings Tracker'!Z693</f>
        <v>0</v>
      </c>
      <c r="Z651">
        <f>'5a - Savings Tracker'!AA693</f>
        <v>0</v>
      </c>
      <c r="AA651">
        <f>'5a - Savings Tracker'!AB693</f>
        <v>0</v>
      </c>
      <c r="AB651">
        <f>'5a - Savings Tracker'!AC693</f>
        <v>0</v>
      </c>
      <c r="AC651">
        <f>'5a - Savings Tracker'!AD693</f>
        <v>0</v>
      </c>
      <c r="AD651" t="str">
        <f>'5a - Savings Tracker'!AE693</f>
        <v/>
      </c>
      <c r="AE651" t="str">
        <f>'5a - Savings Tracker'!AF693</f>
        <v/>
      </c>
      <c r="AF651" t="str">
        <f>'5a - Savings Tracker'!AG693</f>
        <v/>
      </c>
      <c r="AG651" t="str">
        <f>'5a - Savings Tracker'!AH693</f>
        <v/>
      </c>
      <c r="AH651" t="str">
        <f>'5a - Savings Tracker'!AI693</f>
        <v/>
      </c>
      <c r="AI651" t="str">
        <f>'5a - Savings Tracker'!AJ693</f>
        <v/>
      </c>
      <c r="AJ651" t="str">
        <f>'5a - Savings Tracker'!AK693</f>
        <v/>
      </c>
      <c r="AK651" t="str">
        <f>'5a - Savings Tracker'!AL693</f>
        <v/>
      </c>
    </row>
    <row r="652" spans="1:37">
      <c r="A652">
        <f>'5a - Savings Tracker'!A694</f>
        <v>651</v>
      </c>
      <c r="B652" t="str">
        <f>'5a - Savings Tracker'!B694</f>
        <v>Swansea Bay UHB</v>
      </c>
      <c r="C652">
        <f>'5a - Savings Tracker'!C694</f>
        <v>0</v>
      </c>
      <c r="D652">
        <f>'5a - Savings Tracker'!D694</f>
        <v>0</v>
      </c>
      <c r="E652">
        <f>'5a - Savings Tracker'!E694</f>
        <v>0</v>
      </c>
      <c r="F652">
        <f>'5a - Savings Tracker'!F694</f>
        <v>0</v>
      </c>
      <c r="G652">
        <f>'5a - Savings Tracker'!G694</f>
        <v>0</v>
      </c>
      <c r="H652">
        <f>'5a - Savings Tracker'!H694</f>
        <v>0</v>
      </c>
      <c r="I652">
        <f>'5a - Savings Tracker'!J694</f>
        <v>0</v>
      </c>
      <c r="J652">
        <f>'5a - Savings Tracker'!K694</f>
        <v>0</v>
      </c>
      <c r="K652">
        <f>'5a - Savings Tracker'!L694</f>
        <v>0</v>
      </c>
      <c r="L652">
        <f>'5a - Savings Tracker'!M694</f>
        <v>0</v>
      </c>
      <c r="M652">
        <f>'5a - Savings Tracker'!N694</f>
        <v>0</v>
      </c>
      <c r="N652">
        <f>'5a - Savings Tracker'!O694</f>
        <v>0</v>
      </c>
      <c r="O652">
        <f>'5a - Savings Tracker'!P694</f>
        <v>0</v>
      </c>
      <c r="P652">
        <f>'5a - Savings Tracker'!Q694</f>
        <v>0</v>
      </c>
      <c r="Q652">
        <f>'5a - Savings Tracker'!R694</f>
        <v>0</v>
      </c>
      <c r="R652">
        <f>'5a - Savings Tracker'!S694</f>
        <v>0</v>
      </c>
      <c r="S652">
        <f>'5a - Savings Tracker'!T694</f>
        <v>0</v>
      </c>
      <c r="T652">
        <f>'5a - Savings Tracker'!U694</f>
        <v>0</v>
      </c>
      <c r="U652">
        <f>'5a - Savings Tracker'!V694</f>
        <v>0</v>
      </c>
      <c r="V652">
        <f>'5a - Savings Tracker'!W694</f>
        <v>0</v>
      </c>
      <c r="W652">
        <f>'5a - Savings Tracker'!X694</f>
        <v>0</v>
      </c>
      <c r="X652">
        <f>'5a - Savings Tracker'!Y694</f>
        <v>0</v>
      </c>
      <c r="Y652">
        <f>'5a - Savings Tracker'!Z694</f>
        <v>0</v>
      </c>
      <c r="Z652">
        <f>'5a - Savings Tracker'!AA694</f>
        <v>0</v>
      </c>
      <c r="AA652">
        <f>'5a - Savings Tracker'!AB694</f>
        <v>0</v>
      </c>
      <c r="AB652">
        <f>'5a - Savings Tracker'!AC694</f>
        <v>0</v>
      </c>
      <c r="AC652">
        <f>'5a - Savings Tracker'!AD694</f>
        <v>0</v>
      </c>
      <c r="AD652" t="str">
        <f>'5a - Savings Tracker'!AE694</f>
        <v/>
      </c>
      <c r="AE652" t="str">
        <f>'5a - Savings Tracker'!AF694</f>
        <v/>
      </c>
      <c r="AF652" t="str">
        <f>'5a - Savings Tracker'!AG694</f>
        <v/>
      </c>
      <c r="AG652" t="str">
        <f>'5a - Savings Tracker'!AH694</f>
        <v/>
      </c>
      <c r="AH652" t="str">
        <f>'5a - Savings Tracker'!AI694</f>
        <v/>
      </c>
      <c r="AI652" t="str">
        <f>'5a - Savings Tracker'!AJ694</f>
        <v/>
      </c>
      <c r="AJ652" t="str">
        <f>'5a - Savings Tracker'!AK694</f>
        <v/>
      </c>
      <c r="AK652" t="str">
        <f>'5a - Savings Tracker'!AL694</f>
        <v/>
      </c>
    </row>
    <row r="653" spans="1:37">
      <c r="A653">
        <f>'5a - Savings Tracker'!A695</f>
        <v>652</v>
      </c>
      <c r="B653" t="str">
        <f>'5a - Savings Tracker'!B695</f>
        <v>Swansea Bay UHB</v>
      </c>
      <c r="C653">
        <f>'5a - Savings Tracker'!C695</f>
        <v>0</v>
      </c>
      <c r="D653">
        <f>'5a - Savings Tracker'!D695</f>
        <v>0</v>
      </c>
      <c r="E653">
        <f>'5a - Savings Tracker'!E695</f>
        <v>0</v>
      </c>
      <c r="F653">
        <f>'5a - Savings Tracker'!F695</f>
        <v>0</v>
      </c>
      <c r="G653">
        <f>'5a - Savings Tracker'!G695</f>
        <v>0</v>
      </c>
      <c r="H653">
        <f>'5a - Savings Tracker'!H695</f>
        <v>0</v>
      </c>
      <c r="I653">
        <f>'5a - Savings Tracker'!J695</f>
        <v>0</v>
      </c>
      <c r="J653">
        <f>'5a - Savings Tracker'!K695</f>
        <v>0</v>
      </c>
      <c r="K653">
        <f>'5a - Savings Tracker'!L695</f>
        <v>0</v>
      </c>
      <c r="L653">
        <f>'5a - Savings Tracker'!M695</f>
        <v>0</v>
      </c>
      <c r="M653">
        <f>'5a - Savings Tracker'!N695</f>
        <v>0</v>
      </c>
      <c r="N653">
        <f>'5a - Savings Tracker'!O695</f>
        <v>0</v>
      </c>
      <c r="O653">
        <f>'5a - Savings Tracker'!P695</f>
        <v>0</v>
      </c>
      <c r="P653">
        <f>'5a - Savings Tracker'!Q695</f>
        <v>0</v>
      </c>
      <c r="Q653">
        <f>'5a - Savings Tracker'!R695</f>
        <v>0</v>
      </c>
      <c r="R653">
        <f>'5a - Savings Tracker'!S695</f>
        <v>0</v>
      </c>
      <c r="S653">
        <f>'5a - Savings Tracker'!T695</f>
        <v>0</v>
      </c>
      <c r="T653">
        <f>'5a - Savings Tracker'!U695</f>
        <v>0</v>
      </c>
      <c r="U653">
        <f>'5a - Savings Tracker'!V695</f>
        <v>0</v>
      </c>
      <c r="V653">
        <f>'5a - Savings Tracker'!W695</f>
        <v>0</v>
      </c>
      <c r="W653">
        <f>'5a - Savings Tracker'!X695</f>
        <v>0</v>
      </c>
      <c r="X653">
        <f>'5a - Savings Tracker'!Y695</f>
        <v>0</v>
      </c>
      <c r="Y653">
        <f>'5a - Savings Tracker'!Z695</f>
        <v>0</v>
      </c>
      <c r="Z653">
        <f>'5a - Savings Tracker'!AA695</f>
        <v>0</v>
      </c>
      <c r="AA653">
        <f>'5a - Savings Tracker'!AB695</f>
        <v>0</v>
      </c>
      <c r="AB653">
        <f>'5a - Savings Tracker'!AC695</f>
        <v>0</v>
      </c>
      <c r="AC653">
        <f>'5a - Savings Tracker'!AD695</f>
        <v>0</v>
      </c>
      <c r="AD653" t="str">
        <f>'5a - Savings Tracker'!AE695</f>
        <v/>
      </c>
      <c r="AE653" t="str">
        <f>'5a - Savings Tracker'!AF695</f>
        <v/>
      </c>
      <c r="AF653" t="str">
        <f>'5a - Savings Tracker'!AG695</f>
        <v/>
      </c>
      <c r="AG653" t="str">
        <f>'5a - Savings Tracker'!AH695</f>
        <v/>
      </c>
      <c r="AH653" t="str">
        <f>'5a - Savings Tracker'!AI695</f>
        <v/>
      </c>
      <c r="AI653" t="str">
        <f>'5a - Savings Tracker'!AJ695</f>
        <v/>
      </c>
      <c r="AJ653" t="str">
        <f>'5a - Savings Tracker'!AK695</f>
        <v/>
      </c>
      <c r="AK653" t="str">
        <f>'5a - Savings Tracker'!AL695</f>
        <v/>
      </c>
    </row>
    <row r="654" spans="1:37">
      <c r="A654">
        <f>'5a - Savings Tracker'!A696</f>
        <v>653</v>
      </c>
      <c r="B654" t="str">
        <f>'5a - Savings Tracker'!B696</f>
        <v>Swansea Bay UHB</v>
      </c>
      <c r="C654">
        <f>'5a - Savings Tracker'!C696</f>
        <v>0</v>
      </c>
      <c r="D654">
        <f>'5a - Savings Tracker'!D696</f>
        <v>0</v>
      </c>
      <c r="E654">
        <f>'5a - Savings Tracker'!E696</f>
        <v>0</v>
      </c>
      <c r="F654">
        <f>'5a - Savings Tracker'!F696</f>
        <v>0</v>
      </c>
      <c r="G654">
        <f>'5a - Savings Tracker'!G696</f>
        <v>0</v>
      </c>
      <c r="H654">
        <f>'5a - Savings Tracker'!H696</f>
        <v>0</v>
      </c>
      <c r="I654">
        <f>'5a - Savings Tracker'!J696</f>
        <v>0</v>
      </c>
      <c r="J654">
        <f>'5a - Savings Tracker'!K696</f>
        <v>0</v>
      </c>
      <c r="K654">
        <f>'5a - Savings Tracker'!L696</f>
        <v>0</v>
      </c>
      <c r="L654">
        <f>'5a - Savings Tracker'!M696</f>
        <v>0</v>
      </c>
      <c r="M654">
        <f>'5a - Savings Tracker'!N696</f>
        <v>0</v>
      </c>
      <c r="N654">
        <f>'5a - Savings Tracker'!O696</f>
        <v>0</v>
      </c>
      <c r="O654">
        <f>'5a - Savings Tracker'!P696</f>
        <v>0</v>
      </c>
      <c r="P654">
        <f>'5a - Savings Tracker'!Q696</f>
        <v>0</v>
      </c>
      <c r="Q654">
        <f>'5a - Savings Tracker'!R696</f>
        <v>0</v>
      </c>
      <c r="R654">
        <f>'5a - Savings Tracker'!S696</f>
        <v>0</v>
      </c>
      <c r="S654">
        <f>'5a - Savings Tracker'!T696</f>
        <v>0</v>
      </c>
      <c r="T654">
        <f>'5a - Savings Tracker'!U696</f>
        <v>0</v>
      </c>
      <c r="U654">
        <f>'5a - Savings Tracker'!V696</f>
        <v>0</v>
      </c>
      <c r="V654">
        <f>'5a - Savings Tracker'!W696</f>
        <v>0</v>
      </c>
      <c r="W654">
        <f>'5a - Savings Tracker'!X696</f>
        <v>0</v>
      </c>
      <c r="X654">
        <f>'5a - Savings Tracker'!Y696</f>
        <v>0</v>
      </c>
      <c r="Y654">
        <f>'5a - Savings Tracker'!Z696</f>
        <v>0</v>
      </c>
      <c r="Z654">
        <f>'5a - Savings Tracker'!AA696</f>
        <v>0</v>
      </c>
      <c r="AA654">
        <f>'5a - Savings Tracker'!AB696</f>
        <v>0</v>
      </c>
      <c r="AB654">
        <f>'5a - Savings Tracker'!AC696</f>
        <v>0</v>
      </c>
      <c r="AC654">
        <f>'5a - Savings Tracker'!AD696</f>
        <v>0</v>
      </c>
      <c r="AD654" t="str">
        <f>'5a - Savings Tracker'!AE696</f>
        <v/>
      </c>
      <c r="AE654" t="str">
        <f>'5a - Savings Tracker'!AF696</f>
        <v/>
      </c>
      <c r="AF654" t="str">
        <f>'5a - Savings Tracker'!AG696</f>
        <v/>
      </c>
      <c r="AG654" t="str">
        <f>'5a - Savings Tracker'!AH696</f>
        <v/>
      </c>
      <c r="AH654" t="str">
        <f>'5a - Savings Tracker'!AI696</f>
        <v/>
      </c>
      <c r="AI654" t="str">
        <f>'5a - Savings Tracker'!AJ696</f>
        <v/>
      </c>
      <c r="AJ654" t="str">
        <f>'5a - Savings Tracker'!AK696</f>
        <v/>
      </c>
      <c r="AK654" t="str">
        <f>'5a - Savings Tracker'!AL696</f>
        <v/>
      </c>
    </row>
    <row r="655" spans="1:37">
      <c r="A655">
        <f>'5a - Savings Tracker'!A697</f>
        <v>654</v>
      </c>
      <c r="B655" t="str">
        <f>'5a - Savings Tracker'!B697</f>
        <v>Swansea Bay UHB</v>
      </c>
      <c r="C655">
        <f>'5a - Savings Tracker'!C697</f>
        <v>0</v>
      </c>
      <c r="D655">
        <f>'5a - Savings Tracker'!D697</f>
        <v>0</v>
      </c>
      <c r="E655">
        <f>'5a - Savings Tracker'!E697</f>
        <v>0</v>
      </c>
      <c r="F655">
        <f>'5a - Savings Tracker'!F697</f>
        <v>0</v>
      </c>
      <c r="G655">
        <f>'5a - Savings Tracker'!G697</f>
        <v>0</v>
      </c>
      <c r="H655">
        <f>'5a - Savings Tracker'!H697</f>
        <v>0</v>
      </c>
      <c r="I655">
        <f>'5a - Savings Tracker'!J697</f>
        <v>0</v>
      </c>
      <c r="J655">
        <f>'5a - Savings Tracker'!K697</f>
        <v>0</v>
      </c>
      <c r="K655">
        <f>'5a - Savings Tracker'!L697</f>
        <v>0</v>
      </c>
      <c r="L655">
        <f>'5a - Savings Tracker'!M697</f>
        <v>0</v>
      </c>
      <c r="M655">
        <f>'5a - Savings Tracker'!N697</f>
        <v>0</v>
      </c>
      <c r="N655">
        <f>'5a - Savings Tracker'!O697</f>
        <v>0</v>
      </c>
      <c r="O655">
        <f>'5a - Savings Tracker'!P697</f>
        <v>0</v>
      </c>
      <c r="P655">
        <f>'5a - Savings Tracker'!Q697</f>
        <v>0</v>
      </c>
      <c r="Q655">
        <f>'5a - Savings Tracker'!R697</f>
        <v>0</v>
      </c>
      <c r="R655">
        <f>'5a - Savings Tracker'!S697</f>
        <v>0</v>
      </c>
      <c r="S655">
        <f>'5a - Savings Tracker'!T697</f>
        <v>0</v>
      </c>
      <c r="T655">
        <f>'5a - Savings Tracker'!U697</f>
        <v>0</v>
      </c>
      <c r="U655">
        <f>'5a - Savings Tracker'!V697</f>
        <v>0</v>
      </c>
      <c r="V655">
        <f>'5a - Savings Tracker'!W697</f>
        <v>0</v>
      </c>
      <c r="W655">
        <f>'5a - Savings Tracker'!X697</f>
        <v>0</v>
      </c>
      <c r="X655">
        <f>'5a - Savings Tracker'!Y697</f>
        <v>0</v>
      </c>
      <c r="Y655">
        <f>'5a - Savings Tracker'!Z697</f>
        <v>0</v>
      </c>
      <c r="Z655">
        <f>'5a - Savings Tracker'!AA697</f>
        <v>0</v>
      </c>
      <c r="AA655">
        <f>'5a - Savings Tracker'!AB697</f>
        <v>0</v>
      </c>
      <c r="AB655">
        <f>'5a - Savings Tracker'!AC697</f>
        <v>0</v>
      </c>
      <c r="AC655">
        <f>'5a - Savings Tracker'!AD697</f>
        <v>0</v>
      </c>
      <c r="AD655" t="str">
        <f>'5a - Savings Tracker'!AE697</f>
        <v/>
      </c>
      <c r="AE655" t="str">
        <f>'5a - Savings Tracker'!AF697</f>
        <v/>
      </c>
      <c r="AF655" t="str">
        <f>'5a - Savings Tracker'!AG697</f>
        <v/>
      </c>
      <c r="AG655" t="str">
        <f>'5a - Savings Tracker'!AH697</f>
        <v/>
      </c>
      <c r="AH655" t="str">
        <f>'5a - Savings Tracker'!AI697</f>
        <v/>
      </c>
      <c r="AI655" t="str">
        <f>'5a - Savings Tracker'!AJ697</f>
        <v/>
      </c>
      <c r="AJ655" t="str">
        <f>'5a - Savings Tracker'!AK697</f>
        <v/>
      </c>
      <c r="AK655" t="str">
        <f>'5a - Savings Tracker'!AL697</f>
        <v/>
      </c>
    </row>
    <row r="656" spans="1:37">
      <c r="A656">
        <f>'5a - Savings Tracker'!A698</f>
        <v>655</v>
      </c>
      <c r="B656" t="str">
        <f>'5a - Savings Tracker'!B698</f>
        <v>Swansea Bay UHB</v>
      </c>
      <c r="C656">
        <f>'5a - Savings Tracker'!C698</f>
        <v>0</v>
      </c>
      <c r="D656">
        <f>'5a - Savings Tracker'!D698</f>
        <v>0</v>
      </c>
      <c r="E656">
        <f>'5a - Savings Tracker'!E698</f>
        <v>0</v>
      </c>
      <c r="F656">
        <f>'5a - Savings Tracker'!F698</f>
        <v>0</v>
      </c>
      <c r="G656">
        <f>'5a - Savings Tracker'!G698</f>
        <v>0</v>
      </c>
      <c r="H656">
        <f>'5a - Savings Tracker'!H698</f>
        <v>0</v>
      </c>
      <c r="I656">
        <f>'5a - Savings Tracker'!J698</f>
        <v>0</v>
      </c>
      <c r="J656">
        <f>'5a - Savings Tracker'!K698</f>
        <v>0</v>
      </c>
      <c r="K656">
        <f>'5a - Savings Tracker'!L698</f>
        <v>0</v>
      </c>
      <c r="L656">
        <f>'5a - Savings Tracker'!M698</f>
        <v>0</v>
      </c>
      <c r="M656">
        <f>'5a - Savings Tracker'!N698</f>
        <v>0</v>
      </c>
      <c r="N656">
        <f>'5a - Savings Tracker'!O698</f>
        <v>0</v>
      </c>
      <c r="O656">
        <f>'5a - Savings Tracker'!P698</f>
        <v>0</v>
      </c>
      <c r="P656">
        <f>'5a - Savings Tracker'!Q698</f>
        <v>0</v>
      </c>
      <c r="Q656">
        <f>'5a - Savings Tracker'!R698</f>
        <v>0</v>
      </c>
      <c r="R656">
        <f>'5a - Savings Tracker'!S698</f>
        <v>0</v>
      </c>
      <c r="S656">
        <f>'5a - Savings Tracker'!T698</f>
        <v>0</v>
      </c>
      <c r="T656">
        <f>'5a - Savings Tracker'!U698</f>
        <v>0</v>
      </c>
      <c r="U656">
        <f>'5a - Savings Tracker'!V698</f>
        <v>0</v>
      </c>
      <c r="V656">
        <f>'5a - Savings Tracker'!W698</f>
        <v>0</v>
      </c>
      <c r="W656">
        <f>'5a - Savings Tracker'!X698</f>
        <v>0</v>
      </c>
      <c r="X656">
        <f>'5a - Savings Tracker'!Y698</f>
        <v>0</v>
      </c>
      <c r="Y656">
        <f>'5a - Savings Tracker'!Z698</f>
        <v>0</v>
      </c>
      <c r="Z656">
        <f>'5a - Savings Tracker'!AA698</f>
        <v>0</v>
      </c>
      <c r="AA656">
        <f>'5a - Savings Tracker'!AB698</f>
        <v>0</v>
      </c>
      <c r="AB656">
        <f>'5a - Savings Tracker'!AC698</f>
        <v>0</v>
      </c>
      <c r="AC656">
        <f>'5a - Savings Tracker'!AD698</f>
        <v>0</v>
      </c>
      <c r="AD656" t="str">
        <f>'5a - Savings Tracker'!AE698</f>
        <v/>
      </c>
      <c r="AE656" t="str">
        <f>'5a - Savings Tracker'!AF698</f>
        <v/>
      </c>
      <c r="AF656" t="str">
        <f>'5a - Savings Tracker'!AG698</f>
        <v/>
      </c>
      <c r="AG656" t="str">
        <f>'5a - Savings Tracker'!AH698</f>
        <v/>
      </c>
      <c r="AH656" t="str">
        <f>'5a - Savings Tracker'!AI698</f>
        <v/>
      </c>
      <c r="AI656" t="str">
        <f>'5a - Savings Tracker'!AJ698</f>
        <v/>
      </c>
      <c r="AJ656" t="str">
        <f>'5a - Savings Tracker'!AK698</f>
        <v/>
      </c>
      <c r="AK656" t="str">
        <f>'5a - Savings Tracker'!AL698</f>
        <v/>
      </c>
    </row>
    <row r="657" spans="1:37">
      <c r="A657">
        <f>'5a - Savings Tracker'!A699</f>
        <v>656</v>
      </c>
      <c r="B657" t="str">
        <f>'5a - Savings Tracker'!B699</f>
        <v>Swansea Bay UHB</v>
      </c>
      <c r="C657">
        <f>'5a - Savings Tracker'!C699</f>
        <v>0</v>
      </c>
      <c r="D657">
        <f>'5a - Savings Tracker'!D699</f>
        <v>0</v>
      </c>
      <c r="E657">
        <f>'5a - Savings Tracker'!E699</f>
        <v>0</v>
      </c>
      <c r="F657">
        <f>'5a - Savings Tracker'!F699</f>
        <v>0</v>
      </c>
      <c r="G657">
        <f>'5a - Savings Tracker'!G699</f>
        <v>0</v>
      </c>
      <c r="H657">
        <f>'5a - Savings Tracker'!H699</f>
        <v>0</v>
      </c>
      <c r="I657">
        <f>'5a - Savings Tracker'!J699</f>
        <v>0</v>
      </c>
      <c r="J657">
        <f>'5a - Savings Tracker'!K699</f>
        <v>0</v>
      </c>
      <c r="K657">
        <f>'5a - Savings Tracker'!L699</f>
        <v>0</v>
      </c>
      <c r="L657">
        <f>'5a - Savings Tracker'!M699</f>
        <v>0</v>
      </c>
      <c r="M657">
        <f>'5a - Savings Tracker'!N699</f>
        <v>0</v>
      </c>
      <c r="N657">
        <f>'5a - Savings Tracker'!O699</f>
        <v>0</v>
      </c>
      <c r="O657">
        <f>'5a - Savings Tracker'!P699</f>
        <v>0</v>
      </c>
      <c r="P657">
        <f>'5a - Savings Tracker'!Q699</f>
        <v>0</v>
      </c>
      <c r="Q657">
        <f>'5a - Savings Tracker'!R699</f>
        <v>0</v>
      </c>
      <c r="R657">
        <f>'5a - Savings Tracker'!S699</f>
        <v>0</v>
      </c>
      <c r="S657">
        <f>'5a - Savings Tracker'!T699</f>
        <v>0</v>
      </c>
      <c r="T657">
        <f>'5a - Savings Tracker'!U699</f>
        <v>0</v>
      </c>
      <c r="U657">
        <f>'5a - Savings Tracker'!V699</f>
        <v>0</v>
      </c>
      <c r="V657">
        <f>'5a - Savings Tracker'!W699</f>
        <v>0</v>
      </c>
      <c r="W657">
        <f>'5a - Savings Tracker'!X699</f>
        <v>0</v>
      </c>
      <c r="X657">
        <f>'5a - Savings Tracker'!Y699</f>
        <v>0</v>
      </c>
      <c r="Y657">
        <f>'5a - Savings Tracker'!Z699</f>
        <v>0</v>
      </c>
      <c r="Z657">
        <f>'5a - Savings Tracker'!AA699</f>
        <v>0</v>
      </c>
      <c r="AA657">
        <f>'5a - Savings Tracker'!AB699</f>
        <v>0</v>
      </c>
      <c r="AB657">
        <f>'5a - Savings Tracker'!AC699</f>
        <v>0</v>
      </c>
      <c r="AC657">
        <f>'5a - Savings Tracker'!AD699</f>
        <v>0</v>
      </c>
      <c r="AD657" t="str">
        <f>'5a - Savings Tracker'!AE699</f>
        <v/>
      </c>
      <c r="AE657" t="str">
        <f>'5a - Savings Tracker'!AF699</f>
        <v/>
      </c>
      <c r="AF657" t="str">
        <f>'5a - Savings Tracker'!AG699</f>
        <v/>
      </c>
      <c r="AG657" t="str">
        <f>'5a - Savings Tracker'!AH699</f>
        <v/>
      </c>
      <c r="AH657" t="str">
        <f>'5a - Savings Tracker'!AI699</f>
        <v/>
      </c>
      <c r="AI657" t="str">
        <f>'5a - Savings Tracker'!AJ699</f>
        <v/>
      </c>
      <c r="AJ657" t="str">
        <f>'5a - Savings Tracker'!AK699</f>
        <v/>
      </c>
      <c r="AK657" t="str">
        <f>'5a - Savings Tracker'!AL699</f>
        <v/>
      </c>
    </row>
    <row r="658" spans="1:37">
      <c r="A658">
        <f>'5a - Savings Tracker'!A700</f>
        <v>657</v>
      </c>
      <c r="B658" t="str">
        <f>'5a - Savings Tracker'!B700</f>
        <v>Swansea Bay UHB</v>
      </c>
      <c r="C658">
        <f>'5a - Savings Tracker'!C700</f>
        <v>0</v>
      </c>
      <c r="D658">
        <f>'5a - Savings Tracker'!D700</f>
        <v>0</v>
      </c>
      <c r="E658">
        <f>'5a - Savings Tracker'!E700</f>
        <v>0</v>
      </c>
      <c r="F658">
        <f>'5a - Savings Tracker'!F700</f>
        <v>0</v>
      </c>
      <c r="G658">
        <f>'5a - Savings Tracker'!G700</f>
        <v>0</v>
      </c>
      <c r="H658">
        <f>'5a - Savings Tracker'!H700</f>
        <v>0</v>
      </c>
      <c r="I658">
        <f>'5a - Savings Tracker'!J700</f>
        <v>0</v>
      </c>
      <c r="J658">
        <f>'5a - Savings Tracker'!K700</f>
        <v>0</v>
      </c>
      <c r="K658">
        <f>'5a - Savings Tracker'!L700</f>
        <v>0</v>
      </c>
      <c r="L658">
        <f>'5a - Savings Tracker'!M700</f>
        <v>0</v>
      </c>
      <c r="M658">
        <f>'5a - Savings Tracker'!N700</f>
        <v>0</v>
      </c>
      <c r="N658">
        <f>'5a - Savings Tracker'!O700</f>
        <v>0</v>
      </c>
      <c r="O658">
        <f>'5a - Savings Tracker'!P700</f>
        <v>0</v>
      </c>
      <c r="P658">
        <f>'5a - Savings Tracker'!Q700</f>
        <v>0</v>
      </c>
      <c r="Q658">
        <f>'5a - Savings Tracker'!R700</f>
        <v>0</v>
      </c>
      <c r="R658">
        <f>'5a - Savings Tracker'!S700</f>
        <v>0</v>
      </c>
      <c r="S658">
        <f>'5a - Savings Tracker'!T700</f>
        <v>0</v>
      </c>
      <c r="T658">
        <f>'5a - Savings Tracker'!U700</f>
        <v>0</v>
      </c>
      <c r="U658">
        <f>'5a - Savings Tracker'!V700</f>
        <v>0</v>
      </c>
      <c r="V658">
        <f>'5a - Savings Tracker'!W700</f>
        <v>0</v>
      </c>
      <c r="W658">
        <f>'5a - Savings Tracker'!X700</f>
        <v>0</v>
      </c>
      <c r="X658">
        <f>'5a - Savings Tracker'!Y700</f>
        <v>0</v>
      </c>
      <c r="Y658">
        <f>'5a - Savings Tracker'!Z700</f>
        <v>0</v>
      </c>
      <c r="Z658">
        <f>'5a - Savings Tracker'!AA700</f>
        <v>0</v>
      </c>
      <c r="AA658">
        <f>'5a - Savings Tracker'!AB700</f>
        <v>0</v>
      </c>
      <c r="AB658">
        <f>'5a - Savings Tracker'!AC700</f>
        <v>0</v>
      </c>
      <c r="AC658">
        <f>'5a - Savings Tracker'!AD700</f>
        <v>0</v>
      </c>
      <c r="AD658" t="str">
        <f>'5a - Savings Tracker'!AE700</f>
        <v/>
      </c>
      <c r="AE658" t="str">
        <f>'5a - Savings Tracker'!AF700</f>
        <v/>
      </c>
      <c r="AF658" t="str">
        <f>'5a - Savings Tracker'!AG700</f>
        <v/>
      </c>
      <c r="AG658" t="str">
        <f>'5a - Savings Tracker'!AH700</f>
        <v/>
      </c>
      <c r="AH658" t="str">
        <f>'5a - Savings Tracker'!AI700</f>
        <v/>
      </c>
      <c r="AI658" t="str">
        <f>'5a - Savings Tracker'!AJ700</f>
        <v/>
      </c>
      <c r="AJ658" t="str">
        <f>'5a - Savings Tracker'!AK700</f>
        <v/>
      </c>
      <c r="AK658" t="str">
        <f>'5a - Savings Tracker'!AL700</f>
        <v/>
      </c>
    </row>
    <row r="659" spans="1:37">
      <c r="A659">
        <f>'5a - Savings Tracker'!A701</f>
        <v>658</v>
      </c>
      <c r="B659" t="str">
        <f>'5a - Savings Tracker'!B701</f>
        <v>Swansea Bay UHB</v>
      </c>
      <c r="C659">
        <f>'5a - Savings Tracker'!C701</f>
        <v>0</v>
      </c>
      <c r="D659">
        <f>'5a - Savings Tracker'!D701</f>
        <v>0</v>
      </c>
      <c r="E659">
        <f>'5a - Savings Tracker'!E701</f>
        <v>0</v>
      </c>
      <c r="F659">
        <f>'5a - Savings Tracker'!F701</f>
        <v>0</v>
      </c>
      <c r="G659">
        <f>'5a - Savings Tracker'!G701</f>
        <v>0</v>
      </c>
      <c r="H659">
        <f>'5a - Savings Tracker'!H701</f>
        <v>0</v>
      </c>
      <c r="I659">
        <f>'5a - Savings Tracker'!J701</f>
        <v>0</v>
      </c>
      <c r="J659">
        <f>'5a - Savings Tracker'!K701</f>
        <v>0</v>
      </c>
      <c r="K659">
        <f>'5a - Savings Tracker'!L701</f>
        <v>0</v>
      </c>
      <c r="L659">
        <f>'5a - Savings Tracker'!M701</f>
        <v>0</v>
      </c>
      <c r="M659">
        <f>'5a - Savings Tracker'!N701</f>
        <v>0</v>
      </c>
      <c r="N659">
        <f>'5a - Savings Tracker'!O701</f>
        <v>0</v>
      </c>
      <c r="O659">
        <f>'5a - Savings Tracker'!P701</f>
        <v>0</v>
      </c>
      <c r="P659">
        <f>'5a - Savings Tracker'!Q701</f>
        <v>0</v>
      </c>
      <c r="Q659">
        <f>'5a - Savings Tracker'!R701</f>
        <v>0</v>
      </c>
      <c r="R659">
        <f>'5a - Savings Tracker'!S701</f>
        <v>0</v>
      </c>
      <c r="S659">
        <f>'5a - Savings Tracker'!T701</f>
        <v>0</v>
      </c>
      <c r="T659">
        <f>'5a - Savings Tracker'!U701</f>
        <v>0</v>
      </c>
      <c r="U659">
        <f>'5a - Savings Tracker'!V701</f>
        <v>0</v>
      </c>
      <c r="V659">
        <f>'5a - Savings Tracker'!W701</f>
        <v>0</v>
      </c>
      <c r="W659">
        <f>'5a - Savings Tracker'!X701</f>
        <v>0</v>
      </c>
      <c r="X659">
        <f>'5a - Savings Tracker'!Y701</f>
        <v>0</v>
      </c>
      <c r="Y659">
        <f>'5a - Savings Tracker'!Z701</f>
        <v>0</v>
      </c>
      <c r="Z659">
        <f>'5a - Savings Tracker'!AA701</f>
        <v>0</v>
      </c>
      <c r="AA659">
        <f>'5a - Savings Tracker'!AB701</f>
        <v>0</v>
      </c>
      <c r="AB659">
        <f>'5a - Savings Tracker'!AC701</f>
        <v>0</v>
      </c>
      <c r="AC659">
        <f>'5a - Savings Tracker'!AD701</f>
        <v>0</v>
      </c>
      <c r="AD659" t="str">
        <f>'5a - Savings Tracker'!AE701</f>
        <v/>
      </c>
      <c r="AE659" t="str">
        <f>'5a - Savings Tracker'!AF701</f>
        <v/>
      </c>
      <c r="AF659" t="str">
        <f>'5a - Savings Tracker'!AG701</f>
        <v/>
      </c>
      <c r="AG659" t="str">
        <f>'5a - Savings Tracker'!AH701</f>
        <v/>
      </c>
      <c r="AH659" t="str">
        <f>'5a - Savings Tracker'!AI701</f>
        <v/>
      </c>
      <c r="AI659" t="str">
        <f>'5a - Savings Tracker'!AJ701</f>
        <v/>
      </c>
      <c r="AJ659" t="str">
        <f>'5a - Savings Tracker'!AK701</f>
        <v/>
      </c>
      <c r="AK659" t="str">
        <f>'5a - Savings Tracker'!AL701</f>
        <v/>
      </c>
    </row>
    <row r="660" spans="1:37">
      <c r="A660">
        <f>'5a - Savings Tracker'!A702</f>
        <v>659</v>
      </c>
      <c r="B660" t="str">
        <f>'5a - Savings Tracker'!B702</f>
        <v>Swansea Bay UHB</v>
      </c>
      <c r="C660">
        <f>'5a - Savings Tracker'!C702</f>
        <v>0</v>
      </c>
      <c r="D660">
        <f>'5a - Savings Tracker'!D702</f>
        <v>0</v>
      </c>
      <c r="E660">
        <f>'5a - Savings Tracker'!E702</f>
        <v>0</v>
      </c>
      <c r="F660">
        <f>'5a - Savings Tracker'!F702</f>
        <v>0</v>
      </c>
      <c r="G660">
        <f>'5a - Savings Tracker'!G702</f>
        <v>0</v>
      </c>
      <c r="H660">
        <f>'5a - Savings Tracker'!H702</f>
        <v>0</v>
      </c>
      <c r="I660">
        <f>'5a - Savings Tracker'!J702</f>
        <v>0</v>
      </c>
      <c r="J660">
        <f>'5a - Savings Tracker'!K702</f>
        <v>0</v>
      </c>
      <c r="K660">
        <f>'5a - Savings Tracker'!L702</f>
        <v>0</v>
      </c>
      <c r="L660">
        <f>'5a - Savings Tracker'!M702</f>
        <v>0</v>
      </c>
      <c r="M660">
        <f>'5a - Savings Tracker'!N702</f>
        <v>0</v>
      </c>
      <c r="N660">
        <f>'5a - Savings Tracker'!O702</f>
        <v>0</v>
      </c>
      <c r="O660">
        <f>'5a - Savings Tracker'!P702</f>
        <v>0</v>
      </c>
      <c r="P660">
        <f>'5a - Savings Tracker'!Q702</f>
        <v>0</v>
      </c>
      <c r="Q660">
        <f>'5a - Savings Tracker'!R702</f>
        <v>0</v>
      </c>
      <c r="R660">
        <f>'5a - Savings Tracker'!S702</f>
        <v>0</v>
      </c>
      <c r="S660">
        <f>'5a - Savings Tracker'!T702</f>
        <v>0</v>
      </c>
      <c r="T660">
        <f>'5a - Savings Tracker'!U702</f>
        <v>0</v>
      </c>
      <c r="U660">
        <f>'5a - Savings Tracker'!V702</f>
        <v>0</v>
      </c>
      <c r="V660">
        <f>'5a - Savings Tracker'!W702</f>
        <v>0</v>
      </c>
      <c r="W660">
        <f>'5a - Savings Tracker'!X702</f>
        <v>0</v>
      </c>
      <c r="X660">
        <f>'5a - Savings Tracker'!Y702</f>
        <v>0</v>
      </c>
      <c r="Y660">
        <f>'5a - Savings Tracker'!Z702</f>
        <v>0</v>
      </c>
      <c r="Z660">
        <f>'5a - Savings Tracker'!AA702</f>
        <v>0</v>
      </c>
      <c r="AA660">
        <f>'5a - Savings Tracker'!AB702</f>
        <v>0</v>
      </c>
      <c r="AB660">
        <f>'5a - Savings Tracker'!AC702</f>
        <v>0</v>
      </c>
      <c r="AC660">
        <f>'5a - Savings Tracker'!AD702</f>
        <v>0</v>
      </c>
      <c r="AD660" t="str">
        <f>'5a - Savings Tracker'!AE702</f>
        <v/>
      </c>
      <c r="AE660" t="str">
        <f>'5a - Savings Tracker'!AF702</f>
        <v/>
      </c>
      <c r="AF660" t="str">
        <f>'5a - Savings Tracker'!AG702</f>
        <v/>
      </c>
      <c r="AG660" t="str">
        <f>'5a - Savings Tracker'!AH702</f>
        <v/>
      </c>
      <c r="AH660" t="str">
        <f>'5a - Savings Tracker'!AI702</f>
        <v/>
      </c>
      <c r="AI660" t="str">
        <f>'5a - Savings Tracker'!AJ702</f>
        <v/>
      </c>
      <c r="AJ660" t="str">
        <f>'5a - Savings Tracker'!AK702</f>
        <v/>
      </c>
      <c r="AK660" t="str">
        <f>'5a - Savings Tracker'!AL702</f>
        <v/>
      </c>
    </row>
    <row r="661" spans="1:37">
      <c r="A661">
        <f>'5a - Savings Tracker'!A703</f>
        <v>660</v>
      </c>
      <c r="B661" t="str">
        <f>'5a - Savings Tracker'!B703</f>
        <v>Swansea Bay UHB</v>
      </c>
      <c r="C661">
        <f>'5a - Savings Tracker'!C703</f>
        <v>0</v>
      </c>
      <c r="D661">
        <f>'5a - Savings Tracker'!D703</f>
        <v>0</v>
      </c>
      <c r="E661">
        <f>'5a - Savings Tracker'!E703</f>
        <v>0</v>
      </c>
      <c r="F661">
        <f>'5a - Savings Tracker'!F703</f>
        <v>0</v>
      </c>
      <c r="G661">
        <f>'5a - Savings Tracker'!G703</f>
        <v>0</v>
      </c>
      <c r="H661">
        <f>'5a - Savings Tracker'!H703</f>
        <v>0</v>
      </c>
      <c r="I661">
        <f>'5a - Savings Tracker'!J703</f>
        <v>0</v>
      </c>
      <c r="J661">
        <f>'5a - Savings Tracker'!K703</f>
        <v>0</v>
      </c>
      <c r="K661">
        <f>'5a - Savings Tracker'!L703</f>
        <v>0</v>
      </c>
      <c r="L661">
        <f>'5a - Savings Tracker'!M703</f>
        <v>0</v>
      </c>
      <c r="M661">
        <f>'5a - Savings Tracker'!N703</f>
        <v>0</v>
      </c>
      <c r="N661">
        <f>'5a - Savings Tracker'!O703</f>
        <v>0</v>
      </c>
      <c r="O661">
        <f>'5a - Savings Tracker'!P703</f>
        <v>0</v>
      </c>
      <c r="P661">
        <f>'5a - Savings Tracker'!Q703</f>
        <v>0</v>
      </c>
      <c r="Q661">
        <f>'5a - Savings Tracker'!R703</f>
        <v>0</v>
      </c>
      <c r="R661">
        <f>'5a - Savings Tracker'!S703</f>
        <v>0</v>
      </c>
      <c r="S661">
        <f>'5a - Savings Tracker'!T703</f>
        <v>0</v>
      </c>
      <c r="T661">
        <f>'5a - Savings Tracker'!U703</f>
        <v>0</v>
      </c>
      <c r="U661">
        <f>'5a - Savings Tracker'!V703</f>
        <v>0</v>
      </c>
      <c r="V661">
        <f>'5a - Savings Tracker'!W703</f>
        <v>0</v>
      </c>
      <c r="W661">
        <f>'5a - Savings Tracker'!X703</f>
        <v>0</v>
      </c>
      <c r="X661">
        <f>'5a - Savings Tracker'!Y703</f>
        <v>0</v>
      </c>
      <c r="Y661">
        <f>'5a - Savings Tracker'!Z703</f>
        <v>0</v>
      </c>
      <c r="Z661">
        <f>'5a - Savings Tracker'!AA703</f>
        <v>0</v>
      </c>
      <c r="AA661">
        <f>'5a - Savings Tracker'!AB703</f>
        <v>0</v>
      </c>
      <c r="AB661">
        <f>'5a - Savings Tracker'!AC703</f>
        <v>0</v>
      </c>
      <c r="AC661">
        <f>'5a - Savings Tracker'!AD703</f>
        <v>0</v>
      </c>
      <c r="AD661" t="str">
        <f>'5a - Savings Tracker'!AE703</f>
        <v/>
      </c>
      <c r="AE661" t="str">
        <f>'5a - Savings Tracker'!AF703</f>
        <v/>
      </c>
      <c r="AF661" t="str">
        <f>'5a - Savings Tracker'!AG703</f>
        <v/>
      </c>
      <c r="AG661" t="str">
        <f>'5a - Savings Tracker'!AH703</f>
        <v/>
      </c>
      <c r="AH661" t="str">
        <f>'5a - Savings Tracker'!AI703</f>
        <v/>
      </c>
      <c r="AI661" t="str">
        <f>'5a - Savings Tracker'!AJ703</f>
        <v/>
      </c>
      <c r="AJ661" t="str">
        <f>'5a - Savings Tracker'!AK703</f>
        <v/>
      </c>
      <c r="AK661" t="str">
        <f>'5a - Savings Tracker'!AL703</f>
        <v/>
      </c>
    </row>
    <row r="662" spans="1:37">
      <c r="A662">
        <f>'5a - Savings Tracker'!A704</f>
        <v>661</v>
      </c>
      <c r="B662" t="str">
        <f>'5a - Savings Tracker'!B704</f>
        <v>Swansea Bay UHB</v>
      </c>
      <c r="C662">
        <f>'5a - Savings Tracker'!C704</f>
        <v>0</v>
      </c>
      <c r="D662">
        <f>'5a - Savings Tracker'!D704</f>
        <v>0</v>
      </c>
      <c r="E662">
        <f>'5a - Savings Tracker'!E704</f>
        <v>0</v>
      </c>
      <c r="F662">
        <f>'5a - Savings Tracker'!F704</f>
        <v>0</v>
      </c>
      <c r="G662">
        <f>'5a - Savings Tracker'!G704</f>
        <v>0</v>
      </c>
      <c r="H662">
        <f>'5a - Savings Tracker'!H704</f>
        <v>0</v>
      </c>
      <c r="I662">
        <f>'5a - Savings Tracker'!J704</f>
        <v>0</v>
      </c>
      <c r="J662">
        <f>'5a - Savings Tracker'!K704</f>
        <v>0</v>
      </c>
      <c r="K662">
        <f>'5a - Savings Tracker'!L704</f>
        <v>0</v>
      </c>
      <c r="L662">
        <f>'5a - Savings Tracker'!M704</f>
        <v>0</v>
      </c>
      <c r="M662">
        <f>'5a - Savings Tracker'!N704</f>
        <v>0</v>
      </c>
      <c r="N662">
        <f>'5a - Savings Tracker'!O704</f>
        <v>0</v>
      </c>
      <c r="O662">
        <f>'5a - Savings Tracker'!P704</f>
        <v>0</v>
      </c>
      <c r="P662">
        <f>'5a - Savings Tracker'!Q704</f>
        <v>0</v>
      </c>
      <c r="Q662">
        <f>'5a - Savings Tracker'!R704</f>
        <v>0</v>
      </c>
      <c r="R662">
        <f>'5a - Savings Tracker'!S704</f>
        <v>0</v>
      </c>
      <c r="S662">
        <f>'5a - Savings Tracker'!T704</f>
        <v>0</v>
      </c>
      <c r="T662">
        <f>'5a - Savings Tracker'!U704</f>
        <v>0</v>
      </c>
      <c r="U662">
        <f>'5a - Savings Tracker'!V704</f>
        <v>0</v>
      </c>
      <c r="V662">
        <f>'5a - Savings Tracker'!W704</f>
        <v>0</v>
      </c>
      <c r="W662">
        <f>'5a - Savings Tracker'!X704</f>
        <v>0</v>
      </c>
      <c r="X662">
        <f>'5a - Savings Tracker'!Y704</f>
        <v>0</v>
      </c>
      <c r="Y662">
        <f>'5a - Savings Tracker'!Z704</f>
        <v>0</v>
      </c>
      <c r="Z662">
        <f>'5a - Savings Tracker'!AA704</f>
        <v>0</v>
      </c>
      <c r="AA662">
        <f>'5a - Savings Tracker'!AB704</f>
        <v>0</v>
      </c>
      <c r="AB662">
        <f>'5a - Savings Tracker'!AC704</f>
        <v>0</v>
      </c>
      <c r="AC662">
        <f>'5a - Savings Tracker'!AD704</f>
        <v>0</v>
      </c>
      <c r="AD662" t="str">
        <f>'5a - Savings Tracker'!AE704</f>
        <v/>
      </c>
      <c r="AE662" t="str">
        <f>'5a - Savings Tracker'!AF704</f>
        <v/>
      </c>
      <c r="AF662" t="str">
        <f>'5a - Savings Tracker'!AG704</f>
        <v/>
      </c>
      <c r="AG662" t="str">
        <f>'5a - Savings Tracker'!AH704</f>
        <v/>
      </c>
      <c r="AH662" t="str">
        <f>'5a - Savings Tracker'!AI704</f>
        <v/>
      </c>
      <c r="AI662" t="str">
        <f>'5a - Savings Tracker'!AJ704</f>
        <v/>
      </c>
      <c r="AJ662" t="str">
        <f>'5a - Savings Tracker'!AK704</f>
        <v/>
      </c>
      <c r="AK662" t="str">
        <f>'5a - Savings Tracker'!AL704</f>
        <v/>
      </c>
    </row>
    <row r="663" spans="1:37">
      <c r="A663">
        <f>'5a - Savings Tracker'!A705</f>
        <v>662</v>
      </c>
      <c r="B663" t="str">
        <f>'5a - Savings Tracker'!B705</f>
        <v>Swansea Bay UHB</v>
      </c>
      <c r="C663">
        <f>'5a - Savings Tracker'!C705</f>
        <v>0</v>
      </c>
      <c r="D663">
        <f>'5a - Savings Tracker'!D705</f>
        <v>0</v>
      </c>
      <c r="E663">
        <f>'5a - Savings Tracker'!E705</f>
        <v>0</v>
      </c>
      <c r="F663">
        <f>'5a - Savings Tracker'!F705</f>
        <v>0</v>
      </c>
      <c r="G663">
        <f>'5a - Savings Tracker'!G705</f>
        <v>0</v>
      </c>
      <c r="H663">
        <f>'5a - Savings Tracker'!H705</f>
        <v>0</v>
      </c>
      <c r="I663">
        <f>'5a - Savings Tracker'!J705</f>
        <v>0</v>
      </c>
      <c r="J663">
        <f>'5a - Savings Tracker'!K705</f>
        <v>0</v>
      </c>
      <c r="K663">
        <f>'5a - Savings Tracker'!L705</f>
        <v>0</v>
      </c>
      <c r="L663">
        <f>'5a - Savings Tracker'!M705</f>
        <v>0</v>
      </c>
      <c r="M663">
        <f>'5a - Savings Tracker'!N705</f>
        <v>0</v>
      </c>
      <c r="N663">
        <f>'5a - Savings Tracker'!O705</f>
        <v>0</v>
      </c>
      <c r="O663">
        <f>'5a - Savings Tracker'!P705</f>
        <v>0</v>
      </c>
      <c r="P663">
        <f>'5a - Savings Tracker'!Q705</f>
        <v>0</v>
      </c>
      <c r="Q663">
        <f>'5a - Savings Tracker'!R705</f>
        <v>0</v>
      </c>
      <c r="R663">
        <f>'5a - Savings Tracker'!S705</f>
        <v>0</v>
      </c>
      <c r="S663">
        <f>'5a - Savings Tracker'!T705</f>
        <v>0</v>
      </c>
      <c r="T663">
        <f>'5a - Savings Tracker'!U705</f>
        <v>0</v>
      </c>
      <c r="U663">
        <f>'5a - Savings Tracker'!V705</f>
        <v>0</v>
      </c>
      <c r="V663">
        <f>'5a - Savings Tracker'!W705</f>
        <v>0</v>
      </c>
      <c r="W663">
        <f>'5a - Savings Tracker'!X705</f>
        <v>0</v>
      </c>
      <c r="X663">
        <f>'5a - Savings Tracker'!Y705</f>
        <v>0</v>
      </c>
      <c r="Y663">
        <f>'5a - Savings Tracker'!Z705</f>
        <v>0</v>
      </c>
      <c r="Z663">
        <f>'5a - Savings Tracker'!AA705</f>
        <v>0</v>
      </c>
      <c r="AA663">
        <f>'5a - Savings Tracker'!AB705</f>
        <v>0</v>
      </c>
      <c r="AB663">
        <f>'5a - Savings Tracker'!AC705</f>
        <v>0</v>
      </c>
      <c r="AC663">
        <f>'5a - Savings Tracker'!AD705</f>
        <v>0</v>
      </c>
      <c r="AD663" t="str">
        <f>'5a - Savings Tracker'!AE705</f>
        <v/>
      </c>
      <c r="AE663" t="str">
        <f>'5a - Savings Tracker'!AF705</f>
        <v/>
      </c>
      <c r="AF663" t="str">
        <f>'5a - Savings Tracker'!AG705</f>
        <v/>
      </c>
      <c r="AG663" t="str">
        <f>'5a - Savings Tracker'!AH705</f>
        <v/>
      </c>
      <c r="AH663" t="str">
        <f>'5a - Savings Tracker'!AI705</f>
        <v/>
      </c>
      <c r="AI663" t="str">
        <f>'5a - Savings Tracker'!AJ705</f>
        <v/>
      </c>
      <c r="AJ663" t="str">
        <f>'5a - Savings Tracker'!AK705</f>
        <v/>
      </c>
      <c r="AK663" t="str">
        <f>'5a - Savings Tracker'!AL705</f>
        <v/>
      </c>
    </row>
    <row r="664" spans="1:37">
      <c r="A664">
        <f>'5a - Savings Tracker'!A706</f>
        <v>663</v>
      </c>
      <c r="B664" t="str">
        <f>'5a - Savings Tracker'!B706</f>
        <v>Swansea Bay UHB</v>
      </c>
      <c r="C664">
        <f>'5a - Savings Tracker'!C706</f>
        <v>0</v>
      </c>
      <c r="D664">
        <f>'5a - Savings Tracker'!D706</f>
        <v>0</v>
      </c>
      <c r="E664">
        <f>'5a - Savings Tracker'!E706</f>
        <v>0</v>
      </c>
      <c r="F664">
        <f>'5a - Savings Tracker'!F706</f>
        <v>0</v>
      </c>
      <c r="G664">
        <f>'5a - Savings Tracker'!G706</f>
        <v>0</v>
      </c>
      <c r="H664">
        <f>'5a - Savings Tracker'!H706</f>
        <v>0</v>
      </c>
      <c r="I664">
        <f>'5a - Savings Tracker'!J706</f>
        <v>0</v>
      </c>
      <c r="J664">
        <f>'5a - Savings Tracker'!K706</f>
        <v>0</v>
      </c>
      <c r="K664">
        <f>'5a - Savings Tracker'!L706</f>
        <v>0</v>
      </c>
      <c r="L664">
        <f>'5a - Savings Tracker'!M706</f>
        <v>0</v>
      </c>
      <c r="M664">
        <f>'5a - Savings Tracker'!N706</f>
        <v>0</v>
      </c>
      <c r="N664">
        <f>'5a - Savings Tracker'!O706</f>
        <v>0</v>
      </c>
      <c r="O664">
        <f>'5a - Savings Tracker'!P706</f>
        <v>0</v>
      </c>
      <c r="P664">
        <f>'5a - Savings Tracker'!Q706</f>
        <v>0</v>
      </c>
      <c r="Q664">
        <f>'5a - Savings Tracker'!R706</f>
        <v>0</v>
      </c>
      <c r="R664">
        <f>'5a - Savings Tracker'!S706</f>
        <v>0</v>
      </c>
      <c r="S664">
        <f>'5a - Savings Tracker'!T706</f>
        <v>0</v>
      </c>
      <c r="T664">
        <f>'5a - Savings Tracker'!U706</f>
        <v>0</v>
      </c>
      <c r="U664">
        <f>'5a - Savings Tracker'!V706</f>
        <v>0</v>
      </c>
      <c r="V664">
        <f>'5a - Savings Tracker'!W706</f>
        <v>0</v>
      </c>
      <c r="W664">
        <f>'5a - Savings Tracker'!X706</f>
        <v>0</v>
      </c>
      <c r="X664">
        <f>'5a - Savings Tracker'!Y706</f>
        <v>0</v>
      </c>
      <c r="Y664">
        <f>'5a - Savings Tracker'!Z706</f>
        <v>0</v>
      </c>
      <c r="Z664">
        <f>'5a - Savings Tracker'!AA706</f>
        <v>0</v>
      </c>
      <c r="AA664">
        <f>'5a - Savings Tracker'!AB706</f>
        <v>0</v>
      </c>
      <c r="AB664">
        <f>'5a - Savings Tracker'!AC706</f>
        <v>0</v>
      </c>
      <c r="AC664">
        <f>'5a - Savings Tracker'!AD706</f>
        <v>0</v>
      </c>
      <c r="AD664" t="str">
        <f>'5a - Savings Tracker'!AE706</f>
        <v/>
      </c>
      <c r="AE664" t="str">
        <f>'5a - Savings Tracker'!AF706</f>
        <v/>
      </c>
      <c r="AF664" t="str">
        <f>'5a - Savings Tracker'!AG706</f>
        <v/>
      </c>
      <c r="AG664" t="str">
        <f>'5a - Savings Tracker'!AH706</f>
        <v/>
      </c>
      <c r="AH664" t="str">
        <f>'5a - Savings Tracker'!AI706</f>
        <v/>
      </c>
      <c r="AI664" t="str">
        <f>'5a - Savings Tracker'!AJ706</f>
        <v/>
      </c>
      <c r="AJ664" t="str">
        <f>'5a - Savings Tracker'!AK706</f>
        <v/>
      </c>
      <c r="AK664" t="str">
        <f>'5a - Savings Tracker'!AL706</f>
        <v/>
      </c>
    </row>
    <row r="665" spans="1:37">
      <c r="A665">
        <f>'5a - Savings Tracker'!A707</f>
        <v>664</v>
      </c>
      <c r="B665" t="str">
        <f>'5a - Savings Tracker'!B707</f>
        <v>Swansea Bay UHB</v>
      </c>
      <c r="C665">
        <f>'5a - Savings Tracker'!C707</f>
        <v>0</v>
      </c>
      <c r="D665">
        <f>'5a - Savings Tracker'!D707</f>
        <v>0</v>
      </c>
      <c r="E665">
        <f>'5a - Savings Tracker'!E707</f>
        <v>0</v>
      </c>
      <c r="F665">
        <f>'5a - Savings Tracker'!F707</f>
        <v>0</v>
      </c>
      <c r="G665">
        <f>'5a - Savings Tracker'!G707</f>
        <v>0</v>
      </c>
      <c r="H665">
        <f>'5a - Savings Tracker'!H707</f>
        <v>0</v>
      </c>
      <c r="I665">
        <f>'5a - Savings Tracker'!J707</f>
        <v>0</v>
      </c>
      <c r="J665">
        <f>'5a - Savings Tracker'!K707</f>
        <v>0</v>
      </c>
      <c r="K665">
        <f>'5a - Savings Tracker'!L707</f>
        <v>0</v>
      </c>
      <c r="L665">
        <f>'5a - Savings Tracker'!M707</f>
        <v>0</v>
      </c>
      <c r="M665">
        <f>'5a - Savings Tracker'!N707</f>
        <v>0</v>
      </c>
      <c r="N665">
        <f>'5a - Savings Tracker'!O707</f>
        <v>0</v>
      </c>
      <c r="O665">
        <f>'5a - Savings Tracker'!P707</f>
        <v>0</v>
      </c>
      <c r="P665">
        <f>'5a - Savings Tracker'!Q707</f>
        <v>0</v>
      </c>
      <c r="Q665">
        <f>'5a - Savings Tracker'!R707</f>
        <v>0</v>
      </c>
      <c r="R665">
        <f>'5a - Savings Tracker'!S707</f>
        <v>0</v>
      </c>
      <c r="S665">
        <f>'5a - Savings Tracker'!T707</f>
        <v>0</v>
      </c>
      <c r="T665">
        <f>'5a - Savings Tracker'!U707</f>
        <v>0</v>
      </c>
      <c r="U665">
        <f>'5a - Savings Tracker'!V707</f>
        <v>0</v>
      </c>
      <c r="V665">
        <f>'5a - Savings Tracker'!W707</f>
        <v>0</v>
      </c>
      <c r="W665">
        <f>'5a - Savings Tracker'!X707</f>
        <v>0</v>
      </c>
      <c r="X665">
        <f>'5a - Savings Tracker'!Y707</f>
        <v>0</v>
      </c>
      <c r="Y665">
        <f>'5a - Savings Tracker'!Z707</f>
        <v>0</v>
      </c>
      <c r="Z665">
        <f>'5a - Savings Tracker'!AA707</f>
        <v>0</v>
      </c>
      <c r="AA665">
        <f>'5a - Savings Tracker'!AB707</f>
        <v>0</v>
      </c>
      <c r="AB665">
        <f>'5a - Savings Tracker'!AC707</f>
        <v>0</v>
      </c>
      <c r="AC665">
        <f>'5a - Savings Tracker'!AD707</f>
        <v>0</v>
      </c>
      <c r="AD665" t="str">
        <f>'5a - Savings Tracker'!AE707</f>
        <v/>
      </c>
      <c r="AE665" t="str">
        <f>'5a - Savings Tracker'!AF707</f>
        <v/>
      </c>
      <c r="AF665" t="str">
        <f>'5a - Savings Tracker'!AG707</f>
        <v/>
      </c>
      <c r="AG665" t="str">
        <f>'5a - Savings Tracker'!AH707</f>
        <v/>
      </c>
      <c r="AH665" t="str">
        <f>'5a - Savings Tracker'!AI707</f>
        <v/>
      </c>
      <c r="AI665" t="str">
        <f>'5a - Savings Tracker'!AJ707</f>
        <v/>
      </c>
      <c r="AJ665" t="str">
        <f>'5a - Savings Tracker'!AK707</f>
        <v/>
      </c>
      <c r="AK665" t="str">
        <f>'5a - Savings Tracker'!AL707</f>
        <v/>
      </c>
    </row>
    <row r="666" spans="1:37">
      <c r="A666">
        <f>'5a - Savings Tracker'!A708</f>
        <v>665</v>
      </c>
      <c r="B666" t="str">
        <f>'5a - Savings Tracker'!B708</f>
        <v>Swansea Bay UHB</v>
      </c>
      <c r="C666">
        <f>'5a - Savings Tracker'!C708</f>
        <v>0</v>
      </c>
      <c r="D666">
        <f>'5a - Savings Tracker'!D708</f>
        <v>0</v>
      </c>
      <c r="E666">
        <f>'5a - Savings Tracker'!E708</f>
        <v>0</v>
      </c>
      <c r="F666">
        <f>'5a - Savings Tracker'!F708</f>
        <v>0</v>
      </c>
      <c r="G666">
        <f>'5a - Savings Tracker'!G708</f>
        <v>0</v>
      </c>
      <c r="H666">
        <f>'5a - Savings Tracker'!H708</f>
        <v>0</v>
      </c>
      <c r="I666">
        <f>'5a - Savings Tracker'!J708</f>
        <v>0</v>
      </c>
      <c r="J666">
        <f>'5a - Savings Tracker'!K708</f>
        <v>0</v>
      </c>
      <c r="K666">
        <f>'5a - Savings Tracker'!L708</f>
        <v>0</v>
      </c>
      <c r="L666">
        <f>'5a - Savings Tracker'!M708</f>
        <v>0</v>
      </c>
      <c r="M666">
        <f>'5a - Savings Tracker'!N708</f>
        <v>0</v>
      </c>
      <c r="N666">
        <f>'5a - Savings Tracker'!O708</f>
        <v>0</v>
      </c>
      <c r="O666">
        <f>'5a - Savings Tracker'!P708</f>
        <v>0</v>
      </c>
      <c r="P666">
        <f>'5a - Savings Tracker'!Q708</f>
        <v>0</v>
      </c>
      <c r="Q666">
        <f>'5a - Savings Tracker'!R708</f>
        <v>0</v>
      </c>
      <c r="R666">
        <f>'5a - Savings Tracker'!S708</f>
        <v>0</v>
      </c>
      <c r="S666">
        <f>'5a - Savings Tracker'!T708</f>
        <v>0</v>
      </c>
      <c r="T666">
        <f>'5a - Savings Tracker'!U708</f>
        <v>0</v>
      </c>
      <c r="U666">
        <f>'5a - Savings Tracker'!V708</f>
        <v>0</v>
      </c>
      <c r="V666">
        <f>'5a - Savings Tracker'!W708</f>
        <v>0</v>
      </c>
      <c r="W666">
        <f>'5a - Savings Tracker'!X708</f>
        <v>0</v>
      </c>
      <c r="X666">
        <f>'5a - Savings Tracker'!Y708</f>
        <v>0</v>
      </c>
      <c r="Y666">
        <f>'5a - Savings Tracker'!Z708</f>
        <v>0</v>
      </c>
      <c r="Z666">
        <f>'5a - Savings Tracker'!AA708</f>
        <v>0</v>
      </c>
      <c r="AA666">
        <f>'5a - Savings Tracker'!AB708</f>
        <v>0</v>
      </c>
      <c r="AB666">
        <f>'5a - Savings Tracker'!AC708</f>
        <v>0</v>
      </c>
      <c r="AC666">
        <f>'5a - Savings Tracker'!AD708</f>
        <v>0</v>
      </c>
      <c r="AD666" t="str">
        <f>'5a - Savings Tracker'!AE708</f>
        <v/>
      </c>
      <c r="AE666" t="str">
        <f>'5a - Savings Tracker'!AF708</f>
        <v/>
      </c>
      <c r="AF666" t="str">
        <f>'5a - Savings Tracker'!AG708</f>
        <v/>
      </c>
      <c r="AG666" t="str">
        <f>'5a - Savings Tracker'!AH708</f>
        <v/>
      </c>
      <c r="AH666" t="str">
        <f>'5a - Savings Tracker'!AI708</f>
        <v/>
      </c>
      <c r="AI666" t="str">
        <f>'5a - Savings Tracker'!AJ708</f>
        <v/>
      </c>
      <c r="AJ666" t="str">
        <f>'5a - Savings Tracker'!AK708</f>
        <v/>
      </c>
      <c r="AK666" t="str">
        <f>'5a - Savings Tracker'!AL708</f>
        <v/>
      </c>
    </row>
    <row r="667" spans="1:37">
      <c r="A667">
        <f>'5a - Savings Tracker'!A709</f>
        <v>666</v>
      </c>
      <c r="B667" t="str">
        <f>'5a - Savings Tracker'!B709</f>
        <v>Swansea Bay UHB</v>
      </c>
      <c r="C667">
        <f>'5a - Savings Tracker'!C709</f>
        <v>0</v>
      </c>
      <c r="D667">
        <f>'5a - Savings Tracker'!D709</f>
        <v>0</v>
      </c>
      <c r="E667">
        <f>'5a - Savings Tracker'!E709</f>
        <v>0</v>
      </c>
      <c r="F667">
        <f>'5a - Savings Tracker'!F709</f>
        <v>0</v>
      </c>
      <c r="G667">
        <f>'5a - Savings Tracker'!G709</f>
        <v>0</v>
      </c>
      <c r="H667">
        <f>'5a - Savings Tracker'!H709</f>
        <v>0</v>
      </c>
      <c r="I667">
        <f>'5a - Savings Tracker'!J709</f>
        <v>0</v>
      </c>
      <c r="J667">
        <f>'5a - Savings Tracker'!K709</f>
        <v>0</v>
      </c>
      <c r="K667">
        <f>'5a - Savings Tracker'!L709</f>
        <v>0</v>
      </c>
      <c r="L667">
        <f>'5a - Savings Tracker'!M709</f>
        <v>0</v>
      </c>
      <c r="M667">
        <f>'5a - Savings Tracker'!N709</f>
        <v>0</v>
      </c>
      <c r="N667">
        <f>'5a - Savings Tracker'!O709</f>
        <v>0</v>
      </c>
      <c r="O667">
        <f>'5a - Savings Tracker'!P709</f>
        <v>0</v>
      </c>
      <c r="P667">
        <f>'5a - Savings Tracker'!Q709</f>
        <v>0</v>
      </c>
      <c r="Q667">
        <f>'5a - Savings Tracker'!R709</f>
        <v>0</v>
      </c>
      <c r="R667">
        <f>'5a - Savings Tracker'!S709</f>
        <v>0</v>
      </c>
      <c r="S667">
        <f>'5a - Savings Tracker'!T709</f>
        <v>0</v>
      </c>
      <c r="T667">
        <f>'5a - Savings Tracker'!U709</f>
        <v>0</v>
      </c>
      <c r="U667">
        <f>'5a - Savings Tracker'!V709</f>
        <v>0</v>
      </c>
      <c r="V667">
        <f>'5a - Savings Tracker'!W709</f>
        <v>0</v>
      </c>
      <c r="W667">
        <f>'5a - Savings Tracker'!X709</f>
        <v>0</v>
      </c>
      <c r="X667">
        <f>'5a - Savings Tracker'!Y709</f>
        <v>0</v>
      </c>
      <c r="Y667">
        <f>'5a - Savings Tracker'!Z709</f>
        <v>0</v>
      </c>
      <c r="Z667">
        <f>'5a - Savings Tracker'!AA709</f>
        <v>0</v>
      </c>
      <c r="AA667">
        <f>'5a - Savings Tracker'!AB709</f>
        <v>0</v>
      </c>
      <c r="AB667">
        <f>'5a - Savings Tracker'!AC709</f>
        <v>0</v>
      </c>
      <c r="AC667">
        <f>'5a - Savings Tracker'!AD709</f>
        <v>0</v>
      </c>
      <c r="AD667" t="str">
        <f>'5a - Savings Tracker'!AE709</f>
        <v/>
      </c>
      <c r="AE667" t="str">
        <f>'5a - Savings Tracker'!AF709</f>
        <v/>
      </c>
      <c r="AF667" t="str">
        <f>'5a - Savings Tracker'!AG709</f>
        <v/>
      </c>
      <c r="AG667" t="str">
        <f>'5a - Savings Tracker'!AH709</f>
        <v/>
      </c>
      <c r="AH667" t="str">
        <f>'5a - Savings Tracker'!AI709</f>
        <v/>
      </c>
      <c r="AI667" t="str">
        <f>'5a - Savings Tracker'!AJ709</f>
        <v/>
      </c>
      <c r="AJ667" t="str">
        <f>'5a - Savings Tracker'!AK709</f>
        <v/>
      </c>
      <c r="AK667" t="str">
        <f>'5a - Savings Tracker'!AL709</f>
        <v/>
      </c>
    </row>
    <row r="668" spans="1:37">
      <c r="A668">
        <f>'5a - Savings Tracker'!A710</f>
        <v>667</v>
      </c>
      <c r="B668" t="str">
        <f>'5a - Savings Tracker'!B710</f>
        <v>Swansea Bay UHB</v>
      </c>
      <c r="C668">
        <f>'5a - Savings Tracker'!C710</f>
        <v>0</v>
      </c>
      <c r="D668">
        <f>'5a - Savings Tracker'!D710</f>
        <v>0</v>
      </c>
      <c r="E668">
        <f>'5a - Savings Tracker'!E710</f>
        <v>0</v>
      </c>
      <c r="F668">
        <f>'5a - Savings Tracker'!F710</f>
        <v>0</v>
      </c>
      <c r="G668">
        <f>'5a - Savings Tracker'!G710</f>
        <v>0</v>
      </c>
      <c r="H668">
        <f>'5a - Savings Tracker'!H710</f>
        <v>0</v>
      </c>
      <c r="I668">
        <f>'5a - Savings Tracker'!J710</f>
        <v>0</v>
      </c>
      <c r="J668">
        <f>'5a - Savings Tracker'!K710</f>
        <v>0</v>
      </c>
      <c r="K668">
        <f>'5a - Savings Tracker'!L710</f>
        <v>0</v>
      </c>
      <c r="L668">
        <f>'5a - Savings Tracker'!M710</f>
        <v>0</v>
      </c>
      <c r="M668">
        <f>'5a - Savings Tracker'!N710</f>
        <v>0</v>
      </c>
      <c r="N668">
        <f>'5a - Savings Tracker'!O710</f>
        <v>0</v>
      </c>
      <c r="O668">
        <f>'5a - Savings Tracker'!P710</f>
        <v>0</v>
      </c>
      <c r="P668">
        <f>'5a - Savings Tracker'!Q710</f>
        <v>0</v>
      </c>
      <c r="Q668">
        <f>'5a - Savings Tracker'!R710</f>
        <v>0</v>
      </c>
      <c r="R668">
        <f>'5a - Savings Tracker'!S710</f>
        <v>0</v>
      </c>
      <c r="S668">
        <f>'5a - Savings Tracker'!T710</f>
        <v>0</v>
      </c>
      <c r="T668">
        <f>'5a - Savings Tracker'!U710</f>
        <v>0</v>
      </c>
      <c r="U668">
        <f>'5a - Savings Tracker'!V710</f>
        <v>0</v>
      </c>
      <c r="V668">
        <f>'5a - Savings Tracker'!W710</f>
        <v>0</v>
      </c>
      <c r="W668">
        <f>'5a - Savings Tracker'!X710</f>
        <v>0</v>
      </c>
      <c r="X668">
        <f>'5a - Savings Tracker'!Y710</f>
        <v>0</v>
      </c>
      <c r="Y668">
        <f>'5a - Savings Tracker'!Z710</f>
        <v>0</v>
      </c>
      <c r="Z668">
        <f>'5a - Savings Tracker'!AA710</f>
        <v>0</v>
      </c>
      <c r="AA668">
        <f>'5a - Savings Tracker'!AB710</f>
        <v>0</v>
      </c>
      <c r="AB668">
        <f>'5a - Savings Tracker'!AC710</f>
        <v>0</v>
      </c>
      <c r="AC668">
        <f>'5a - Savings Tracker'!AD710</f>
        <v>0</v>
      </c>
      <c r="AD668" t="str">
        <f>'5a - Savings Tracker'!AE710</f>
        <v/>
      </c>
      <c r="AE668" t="str">
        <f>'5a - Savings Tracker'!AF710</f>
        <v/>
      </c>
      <c r="AF668" t="str">
        <f>'5a - Savings Tracker'!AG710</f>
        <v/>
      </c>
      <c r="AG668" t="str">
        <f>'5a - Savings Tracker'!AH710</f>
        <v/>
      </c>
      <c r="AH668" t="str">
        <f>'5a - Savings Tracker'!AI710</f>
        <v/>
      </c>
      <c r="AI668" t="str">
        <f>'5a - Savings Tracker'!AJ710</f>
        <v/>
      </c>
      <c r="AJ668" t="str">
        <f>'5a - Savings Tracker'!AK710</f>
        <v/>
      </c>
      <c r="AK668" t="str">
        <f>'5a - Savings Tracker'!AL710</f>
        <v/>
      </c>
    </row>
    <row r="669" spans="1:37">
      <c r="A669">
        <f>'5a - Savings Tracker'!A711</f>
        <v>668</v>
      </c>
      <c r="B669" t="str">
        <f>'5a - Savings Tracker'!B711</f>
        <v>Swansea Bay UHB</v>
      </c>
      <c r="C669">
        <f>'5a - Savings Tracker'!C711</f>
        <v>0</v>
      </c>
      <c r="D669">
        <f>'5a - Savings Tracker'!D711</f>
        <v>0</v>
      </c>
      <c r="E669">
        <f>'5a - Savings Tracker'!E711</f>
        <v>0</v>
      </c>
      <c r="F669">
        <f>'5a - Savings Tracker'!F711</f>
        <v>0</v>
      </c>
      <c r="G669">
        <f>'5a - Savings Tracker'!G711</f>
        <v>0</v>
      </c>
      <c r="H669">
        <f>'5a - Savings Tracker'!H711</f>
        <v>0</v>
      </c>
      <c r="I669">
        <f>'5a - Savings Tracker'!J711</f>
        <v>0</v>
      </c>
      <c r="J669">
        <f>'5a - Savings Tracker'!K711</f>
        <v>0</v>
      </c>
      <c r="K669">
        <f>'5a - Savings Tracker'!L711</f>
        <v>0</v>
      </c>
      <c r="L669">
        <f>'5a - Savings Tracker'!M711</f>
        <v>0</v>
      </c>
      <c r="M669">
        <f>'5a - Savings Tracker'!N711</f>
        <v>0</v>
      </c>
      <c r="N669">
        <f>'5a - Savings Tracker'!O711</f>
        <v>0</v>
      </c>
      <c r="O669">
        <f>'5a - Savings Tracker'!P711</f>
        <v>0</v>
      </c>
      <c r="P669">
        <f>'5a - Savings Tracker'!Q711</f>
        <v>0</v>
      </c>
      <c r="Q669">
        <f>'5a - Savings Tracker'!R711</f>
        <v>0</v>
      </c>
      <c r="R669">
        <f>'5a - Savings Tracker'!S711</f>
        <v>0</v>
      </c>
      <c r="S669">
        <f>'5a - Savings Tracker'!T711</f>
        <v>0</v>
      </c>
      <c r="T669">
        <f>'5a - Savings Tracker'!U711</f>
        <v>0</v>
      </c>
      <c r="U669">
        <f>'5a - Savings Tracker'!V711</f>
        <v>0</v>
      </c>
      <c r="V669">
        <f>'5a - Savings Tracker'!W711</f>
        <v>0</v>
      </c>
      <c r="W669">
        <f>'5a - Savings Tracker'!X711</f>
        <v>0</v>
      </c>
      <c r="X669">
        <f>'5a - Savings Tracker'!Y711</f>
        <v>0</v>
      </c>
      <c r="Y669">
        <f>'5a - Savings Tracker'!Z711</f>
        <v>0</v>
      </c>
      <c r="Z669">
        <f>'5a - Savings Tracker'!AA711</f>
        <v>0</v>
      </c>
      <c r="AA669">
        <f>'5a - Savings Tracker'!AB711</f>
        <v>0</v>
      </c>
      <c r="AB669">
        <f>'5a - Savings Tracker'!AC711</f>
        <v>0</v>
      </c>
      <c r="AC669">
        <f>'5a - Savings Tracker'!AD711</f>
        <v>0</v>
      </c>
      <c r="AD669" t="str">
        <f>'5a - Savings Tracker'!AE711</f>
        <v/>
      </c>
      <c r="AE669" t="str">
        <f>'5a - Savings Tracker'!AF711</f>
        <v/>
      </c>
      <c r="AF669" t="str">
        <f>'5a - Savings Tracker'!AG711</f>
        <v/>
      </c>
      <c r="AG669" t="str">
        <f>'5a - Savings Tracker'!AH711</f>
        <v/>
      </c>
      <c r="AH669" t="str">
        <f>'5a - Savings Tracker'!AI711</f>
        <v/>
      </c>
      <c r="AI669" t="str">
        <f>'5a - Savings Tracker'!AJ711</f>
        <v/>
      </c>
      <c r="AJ669" t="str">
        <f>'5a - Savings Tracker'!AK711</f>
        <v/>
      </c>
      <c r="AK669" t="str">
        <f>'5a - Savings Tracker'!AL711</f>
        <v/>
      </c>
    </row>
    <row r="670" spans="1:37">
      <c r="A670">
        <f>'5a - Savings Tracker'!A712</f>
        <v>669</v>
      </c>
      <c r="B670" t="str">
        <f>'5a - Savings Tracker'!B712</f>
        <v>Swansea Bay UHB</v>
      </c>
      <c r="C670">
        <f>'5a - Savings Tracker'!C712</f>
        <v>0</v>
      </c>
      <c r="D670">
        <f>'5a - Savings Tracker'!D712</f>
        <v>0</v>
      </c>
      <c r="E670">
        <f>'5a - Savings Tracker'!E712</f>
        <v>0</v>
      </c>
      <c r="F670">
        <f>'5a - Savings Tracker'!F712</f>
        <v>0</v>
      </c>
      <c r="G670">
        <f>'5a - Savings Tracker'!G712</f>
        <v>0</v>
      </c>
      <c r="H670">
        <f>'5a - Savings Tracker'!H712</f>
        <v>0</v>
      </c>
      <c r="I670">
        <f>'5a - Savings Tracker'!J712</f>
        <v>0</v>
      </c>
      <c r="J670">
        <f>'5a - Savings Tracker'!K712</f>
        <v>0</v>
      </c>
      <c r="K670">
        <f>'5a - Savings Tracker'!L712</f>
        <v>0</v>
      </c>
      <c r="L670">
        <f>'5a - Savings Tracker'!M712</f>
        <v>0</v>
      </c>
      <c r="M670">
        <f>'5a - Savings Tracker'!N712</f>
        <v>0</v>
      </c>
      <c r="N670">
        <f>'5a - Savings Tracker'!O712</f>
        <v>0</v>
      </c>
      <c r="O670">
        <f>'5a - Savings Tracker'!P712</f>
        <v>0</v>
      </c>
      <c r="P670">
        <f>'5a - Savings Tracker'!Q712</f>
        <v>0</v>
      </c>
      <c r="Q670">
        <f>'5a - Savings Tracker'!R712</f>
        <v>0</v>
      </c>
      <c r="R670">
        <f>'5a - Savings Tracker'!S712</f>
        <v>0</v>
      </c>
      <c r="S670">
        <f>'5a - Savings Tracker'!T712</f>
        <v>0</v>
      </c>
      <c r="T670">
        <f>'5a - Savings Tracker'!U712</f>
        <v>0</v>
      </c>
      <c r="U670">
        <f>'5a - Savings Tracker'!V712</f>
        <v>0</v>
      </c>
      <c r="V670">
        <f>'5a - Savings Tracker'!W712</f>
        <v>0</v>
      </c>
      <c r="W670">
        <f>'5a - Savings Tracker'!X712</f>
        <v>0</v>
      </c>
      <c r="X670">
        <f>'5a - Savings Tracker'!Y712</f>
        <v>0</v>
      </c>
      <c r="Y670">
        <f>'5a - Savings Tracker'!Z712</f>
        <v>0</v>
      </c>
      <c r="Z670">
        <f>'5a - Savings Tracker'!AA712</f>
        <v>0</v>
      </c>
      <c r="AA670">
        <f>'5a - Savings Tracker'!AB712</f>
        <v>0</v>
      </c>
      <c r="AB670">
        <f>'5a - Savings Tracker'!AC712</f>
        <v>0</v>
      </c>
      <c r="AC670">
        <f>'5a - Savings Tracker'!AD712</f>
        <v>0</v>
      </c>
      <c r="AD670" t="str">
        <f>'5a - Savings Tracker'!AE712</f>
        <v/>
      </c>
      <c r="AE670" t="str">
        <f>'5a - Savings Tracker'!AF712</f>
        <v/>
      </c>
      <c r="AF670" t="str">
        <f>'5a - Savings Tracker'!AG712</f>
        <v/>
      </c>
      <c r="AG670" t="str">
        <f>'5a - Savings Tracker'!AH712</f>
        <v/>
      </c>
      <c r="AH670" t="str">
        <f>'5a - Savings Tracker'!AI712</f>
        <v/>
      </c>
      <c r="AI670" t="str">
        <f>'5a - Savings Tracker'!AJ712</f>
        <v/>
      </c>
      <c r="AJ670" t="str">
        <f>'5a - Savings Tracker'!AK712</f>
        <v/>
      </c>
      <c r="AK670" t="str">
        <f>'5a - Savings Tracker'!AL712</f>
        <v/>
      </c>
    </row>
    <row r="671" spans="1:37">
      <c r="A671">
        <f>'5a - Savings Tracker'!A713</f>
        <v>670</v>
      </c>
      <c r="B671" t="str">
        <f>'5a - Savings Tracker'!B713</f>
        <v>Swansea Bay UHB</v>
      </c>
      <c r="C671">
        <f>'5a - Savings Tracker'!C713</f>
        <v>0</v>
      </c>
      <c r="D671">
        <f>'5a - Savings Tracker'!D713</f>
        <v>0</v>
      </c>
      <c r="E671">
        <f>'5a - Savings Tracker'!E713</f>
        <v>0</v>
      </c>
      <c r="F671">
        <f>'5a - Savings Tracker'!F713</f>
        <v>0</v>
      </c>
      <c r="G671">
        <f>'5a - Savings Tracker'!G713</f>
        <v>0</v>
      </c>
      <c r="H671">
        <f>'5a - Savings Tracker'!H713</f>
        <v>0</v>
      </c>
      <c r="I671">
        <f>'5a - Savings Tracker'!J713</f>
        <v>0</v>
      </c>
      <c r="J671">
        <f>'5a - Savings Tracker'!K713</f>
        <v>0</v>
      </c>
      <c r="K671">
        <f>'5a - Savings Tracker'!L713</f>
        <v>0</v>
      </c>
      <c r="L671">
        <f>'5a - Savings Tracker'!M713</f>
        <v>0</v>
      </c>
      <c r="M671">
        <f>'5a - Savings Tracker'!N713</f>
        <v>0</v>
      </c>
      <c r="N671">
        <f>'5a - Savings Tracker'!O713</f>
        <v>0</v>
      </c>
      <c r="O671">
        <f>'5a - Savings Tracker'!P713</f>
        <v>0</v>
      </c>
      <c r="P671">
        <f>'5a - Savings Tracker'!Q713</f>
        <v>0</v>
      </c>
      <c r="Q671">
        <f>'5a - Savings Tracker'!R713</f>
        <v>0</v>
      </c>
      <c r="R671">
        <f>'5a - Savings Tracker'!S713</f>
        <v>0</v>
      </c>
      <c r="S671">
        <f>'5a - Savings Tracker'!T713</f>
        <v>0</v>
      </c>
      <c r="T671">
        <f>'5a - Savings Tracker'!U713</f>
        <v>0</v>
      </c>
      <c r="U671">
        <f>'5a - Savings Tracker'!V713</f>
        <v>0</v>
      </c>
      <c r="V671">
        <f>'5a - Savings Tracker'!W713</f>
        <v>0</v>
      </c>
      <c r="W671">
        <f>'5a - Savings Tracker'!X713</f>
        <v>0</v>
      </c>
      <c r="X671">
        <f>'5a - Savings Tracker'!Y713</f>
        <v>0</v>
      </c>
      <c r="Y671">
        <f>'5a - Savings Tracker'!Z713</f>
        <v>0</v>
      </c>
      <c r="Z671">
        <f>'5a - Savings Tracker'!AA713</f>
        <v>0</v>
      </c>
      <c r="AA671">
        <f>'5a - Savings Tracker'!AB713</f>
        <v>0</v>
      </c>
      <c r="AB671">
        <f>'5a - Savings Tracker'!AC713</f>
        <v>0</v>
      </c>
      <c r="AC671">
        <f>'5a - Savings Tracker'!AD713</f>
        <v>0</v>
      </c>
      <c r="AD671" t="str">
        <f>'5a - Savings Tracker'!AE713</f>
        <v/>
      </c>
      <c r="AE671" t="str">
        <f>'5a - Savings Tracker'!AF713</f>
        <v/>
      </c>
      <c r="AF671" t="str">
        <f>'5a - Savings Tracker'!AG713</f>
        <v/>
      </c>
      <c r="AG671" t="str">
        <f>'5a - Savings Tracker'!AH713</f>
        <v/>
      </c>
      <c r="AH671" t="str">
        <f>'5a - Savings Tracker'!AI713</f>
        <v/>
      </c>
      <c r="AI671" t="str">
        <f>'5a - Savings Tracker'!AJ713</f>
        <v/>
      </c>
      <c r="AJ671" t="str">
        <f>'5a - Savings Tracker'!AK713</f>
        <v/>
      </c>
      <c r="AK671" t="str">
        <f>'5a - Savings Tracker'!AL713</f>
        <v/>
      </c>
    </row>
    <row r="672" spans="1:37">
      <c r="A672">
        <f>'5a - Savings Tracker'!A714</f>
        <v>671</v>
      </c>
      <c r="B672" t="str">
        <f>'5a - Savings Tracker'!B714</f>
        <v>Swansea Bay UHB</v>
      </c>
      <c r="C672">
        <f>'5a - Savings Tracker'!C714</f>
        <v>0</v>
      </c>
      <c r="D672">
        <f>'5a - Savings Tracker'!D714</f>
        <v>0</v>
      </c>
      <c r="E672">
        <f>'5a - Savings Tracker'!E714</f>
        <v>0</v>
      </c>
      <c r="F672">
        <f>'5a - Savings Tracker'!F714</f>
        <v>0</v>
      </c>
      <c r="G672">
        <f>'5a - Savings Tracker'!G714</f>
        <v>0</v>
      </c>
      <c r="H672">
        <f>'5a - Savings Tracker'!H714</f>
        <v>0</v>
      </c>
      <c r="I672">
        <f>'5a - Savings Tracker'!J714</f>
        <v>0</v>
      </c>
      <c r="J672">
        <f>'5a - Savings Tracker'!K714</f>
        <v>0</v>
      </c>
      <c r="K672">
        <f>'5a - Savings Tracker'!L714</f>
        <v>0</v>
      </c>
      <c r="L672">
        <f>'5a - Savings Tracker'!M714</f>
        <v>0</v>
      </c>
      <c r="M672">
        <f>'5a - Savings Tracker'!N714</f>
        <v>0</v>
      </c>
      <c r="N672">
        <f>'5a - Savings Tracker'!O714</f>
        <v>0</v>
      </c>
      <c r="O672">
        <f>'5a - Savings Tracker'!P714</f>
        <v>0</v>
      </c>
      <c r="P672">
        <f>'5a - Savings Tracker'!Q714</f>
        <v>0</v>
      </c>
      <c r="Q672">
        <f>'5a - Savings Tracker'!R714</f>
        <v>0</v>
      </c>
      <c r="R672">
        <f>'5a - Savings Tracker'!S714</f>
        <v>0</v>
      </c>
      <c r="S672">
        <f>'5a - Savings Tracker'!T714</f>
        <v>0</v>
      </c>
      <c r="T672">
        <f>'5a - Savings Tracker'!U714</f>
        <v>0</v>
      </c>
      <c r="U672">
        <f>'5a - Savings Tracker'!V714</f>
        <v>0</v>
      </c>
      <c r="V672">
        <f>'5a - Savings Tracker'!W714</f>
        <v>0</v>
      </c>
      <c r="W672">
        <f>'5a - Savings Tracker'!X714</f>
        <v>0</v>
      </c>
      <c r="X672">
        <f>'5a - Savings Tracker'!Y714</f>
        <v>0</v>
      </c>
      <c r="Y672">
        <f>'5a - Savings Tracker'!Z714</f>
        <v>0</v>
      </c>
      <c r="Z672">
        <f>'5a - Savings Tracker'!AA714</f>
        <v>0</v>
      </c>
      <c r="AA672">
        <f>'5a - Savings Tracker'!AB714</f>
        <v>0</v>
      </c>
      <c r="AB672">
        <f>'5a - Savings Tracker'!AC714</f>
        <v>0</v>
      </c>
      <c r="AC672">
        <f>'5a - Savings Tracker'!AD714</f>
        <v>0</v>
      </c>
      <c r="AD672" t="str">
        <f>'5a - Savings Tracker'!AE714</f>
        <v/>
      </c>
      <c r="AE672" t="str">
        <f>'5a - Savings Tracker'!AF714</f>
        <v/>
      </c>
      <c r="AF672" t="str">
        <f>'5a - Savings Tracker'!AG714</f>
        <v/>
      </c>
      <c r="AG672" t="str">
        <f>'5a - Savings Tracker'!AH714</f>
        <v/>
      </c>
      <c r="AH672" t="str">
        <f>'5a - Savings Tracker'!AI714</f>
        <v/>
      </c>
      <c r="AI672" t="str">
        <f>'5a - Savings Tracker'!AJ714</f>
        <v/>
      </c>
      <c r="AJ672" t="str">
        <f>'5a - Savings Tracker'!AK714</f>
        <v/>
      </c>
      <c r="AK672" t="str">
        <f>'5a - Savings Tracker'!AL714</f>
        <v/>
      </c>
    </row>
    <row r="673" spans="1:37">
      <c r="A673">
        <f>'5a - Savings Tracker'!A715</f>
        <v>672</v>
      </c>
      <c r="B673" t="str">
        <f>'5a - Savings Tracker'!B715</f>
        <v>Swansea Bay UHB</v>
      </c>
      <c r="C673">
        <f>'5a - Savings Tracker'!C715</f>
        <v>0</v>
      </c>
      <c r="D673">
        <f>'5a - Savings Tracker'!D715</f>
        <v>0</v>
      </c>
      <c r="E673">
        <f>'5a - Savings Tracker'!E715</f>
        <v>0</v>
      </c>
      <c r="F673">
        <f>'5a - Savings Tracker'!F715</f>
        <v>0</v>
      </c>
      <c r="G673">
        <f>'5a - Savings Tracker'!G715</f>
        <v>0</v>
      </c>
      <c r="H673">
        <f>'5a - Savings Tracker'!H715</f>
        <v>0</v>
      </c>
      <c r="I673">
        <f>'5a - Savings Tracker'!J715</f>
        <v>0</v>
      </c>
      <c r="J673">
        <f>'5a - Savings Tracker'!K715</f>
        <v>0</v>
      </c>
      <c r="K673">
        <f>'5a - Savings Tracker'!L715</f>
        <v>0</v>
      </c>
      <c r="L673">
        <f>'5a - Savings Tracker'!M715</f>
        <v>0</v>
      </c>
      <c r="M673">
        <f>'5a - Savings Tracker'!N715</f>
        <v>0</v>
      </c>
      <c r="N673">
        <f>'5a - Savings Tracker'!O715</f>
        <v>0</v>
      </c>
      <c r="O673">
        <f>'5a - Savings Tracker'!P715</f>
        <v>0</v>
      </c>
      <c r="P673">
        <f>'5a - Savings Tracker'!Q715</f>
        <v>0</v>
      </c>
      <c r="Q673">
        <f>'5a - Savings Tracker'!R715</f>
        <v>0</v>
      </c>
      <c r="R673">
        <f>'5a - Savings Tracker'!S715</f>
        <v>0</v>
      </c>
      <c r="S673">
        <f>'5a - Savings Tracker'!T715</f>
        <v>0</v>
      </c>
      <c r="T673">
        <f>'5a - Savings Tracker'!U715</f>
        <v>0</v>
      </c>
      <c r="U673">
        <f>'5a - Savings Tracker'!V715</f>
        <v>0</v>
      </c>
      <c r="V673">
        <f>'5a - Savings Tracker'!W715</f>
        <v>0</v>
      </c>
      <c r="W673">
        <f>'5a - Savings Tracker'!X715</f>
        <v>0</v>
      </c>
      <c r="X673">
        <f>'5a - Savings Tracker'!Y715</f>
        <v>0</v>
      </c>
      <c r="Y673">
        <f>'5a - Savings Tracker'!Z715</f>
        <v>0</v>
      </c>
      <c r="Z673">
        <f>'5a - Savings Tracker'!AA715</f>
        <v>0</v>
      </c>
      <c r="AA673">
        <f>'5a - Savings Tracker'!AB715</f>
        <v>0</v>
      </c>
      <c r="AB673">
        <f>'5a - Savings Tracker'!AC715</f>
        <v>0</v>
      </c>
      <c r="AC673">
        <f>'5a - Savings Tracker'!AD715</f>
        <v>0</v>
      </c>
      <c r="AD673" t="str">
        <f>'5a - Savings Tracker'!AE715</f>
        <v/>
      </c>
      <c r="AE673" t="str">
        <f>'5a - Savings Tracker'!AF715</f>
        <v/>
      </c>
      <c r="AF673" t="str">
        <f>'5a - Savings Tracker'!AG715</f>
        <v/>
      </c>
      <c r="AG673" t="str">
        <f>'5a - Savings Tracker'!AH715</f>
        <v/>
      </c>
      <c r="AH673" t="str">
        <f>'5a - Savings Tracker'!AI715</f>
        <v/>
      </c>
      <c r="AI673" t="str">
        <f>'5a - Savings Tracker'!AJ715</f>
        <v/>
      </c>
      <c r="AJ673" t="str">
        <f>'5a - Savings Tracker'!AK715</f>
        <v/>
      </c>
      <c r="AK673" t="str">
        <f>'5a - Savings Tracker'!AL715</f>
        <v/>
      </c>
    </row>
    <row r="674" spans="1:37">
      <c r="A674">
        <f>'5a - Savings Tracker'!A716</f>
        <v>673</v>
      </c>
      <c r="B674" t="str">
        <f>'5a - Savings Tracker'!B716</f>
        <v>Swansea Bay UHB</v>
      </c>
      <c r="C674">
        <f>'5a - Savings Tracker'!C716</f>
        <v>0</v>
      </c>
      <c r="D674">
        <f>'5a - Savings Tracker'!D716</f>
        <v>0</v>
      </c>
      <c r="E674">
        <f>'5a - Savings Tracker'!E716</f>
        <v>0</v>
      </c>
      <c r="F674">
        <f>'5a - Savings Tracker'!F716</f>
        <v>0</v>
      </c>
      <c r="G674">
        <f>'5a - Savings Tracker'!G716</f>
        <v>0</v>
      </c>
      <c r="H674">
        <f>'5a - Savings Tracker'!H716</f>
        <v>0</v>
      </c>
      <c r="I674">
        <f>'5a - Savings Tracker'!J716</f>
        <v>0</v>
      </c>
      <c r="J674">
        <f>'5a - Savings Tracker'!K716</f>
        <v>0</v>
      </c>
      <c r="K674">
        <f>'5a - Savings Tracker'!L716</f>
        <v>0</v>
      </c>
      <c r="L674">
        <f>'5a - Savings Tracker'!M716</f>
        <v>0</v>
      </c>
      <c r="M674">
        <f>'5a - Savings Tracker'!N716</f>
        <v>0</v>
      </c>
      <c r="N674">
        <f>'5a - Savings Tracker'!O716</f>
        <v>0</v>
      </c>
      <c r="O674">
        <f>'5a - Savings Tracker'!P716</f>
        <v>0</v>
      </c>
      <c r="P674">
        <f>'5a - Savings Tracker'!Q716</f>
        <v>0</v>
      </c>
      <c r="Q674">
        <f>'5a - Savings Tracker'!R716</f>
        <v>0</v>
      </c>
      <c r="R674">
        <f>'5a - Savings Tracker'!S716</f>
        <v>0</v>
      </c>
      <c r="S674">
        <f>'5a - Savings Tracker'!T716</f>
        <v>0</v>
      </c>
      <c r="T674">
        <f>'5a - Savings Tracker'!U716</f>
        <v>0</v>
      </c>
      <c r="U674">
        <f>'5a - Savings Tracker'!V716</f>
        <v>0</v>
      </c>
      <c r="V674">
        <f>'5a - Savings Tracker'!W716</f>
        <v>0</v>
      </c>
      <c r="W674">
        <f>'5a - Savings Tracker'!X716</f>
        <v>0</v>
      </c>
      <c r="X674">
        <f>'5a - Savings Tracker'!Y716</f>
        <v>0</v>
      </c>
      <c r="Y674">
        <f>'5a - Savings Tracker'!Z716</f>
        <v>0</v>
      </c>
      <c r="Z674">
        <f>'5a - Savings Tracker'!AA716</f>
        <v>0</v>
      </c>
      <c r="AA674">
        <f>'5a - Savings Tracker'!AB716</f>
        <v>0</v>
      </c>
      <c r="AB674">
        <f>'5a - Savings Tracker'!AC716</f>
        <v>0</v>
      </c>
      <c r="AC674">
        <f>'5a - Savings Tracker'!AD716</f>
        <v>0</v>
      </c>
      <c r="AD674" t="str">
        <f>'5a - Savings Tracker'!AE716</f>
        <v/>
      </c>
      <c r="AE674" t="str">
        <f>'5a - Savings Tracker'!AF716</f>
        <v/>
      </c>
      <c r="AF674" t="str">
        <f>'5a - Savings Tracker'!AG716</f>
        <v/>
      </c>
      <c r="AG674" t="str">
        <f>'5a - Savings Tracker'!AH716</f>
        <v/>
      </c>
      <c r="AH674" t="str">
        <f>'5a - Savings Tracker'!AI716</f>
        <v/>
      </c>
      <c r="AI674" t="str">
        <f>'5a - Savings Tracker'!AJ716</f>
        <v/>
      </c>
      <c r="AJ674" t="str">
        <f>'5a - Savings Tracker'!AK716</f>
        <v/>
      </c>
      <c r="AK674" t="str">
        <f>'5a - Savings Tracker'!AL716</f>
        <v/>
      </c>
    </row>
    <row r="675" spans="1:37">
      <c r="A675">
        <f>'5a - Savings Tracker'!A717</f>
        <v>674</v>
      </c>
      <c r="B675" t="str">
        <f>'5a - Savings Tracker'!B717</f>
        <v>Swansea Bay UHB</v>
      </c>
      <c r="C675">
        <f>'5a - Savings Tracker'!C717</f>
        <v>0</v>
      </c>
      <c r="D675">
        <f>'5a - Savings Tracker'!D717</f>
        <v>0</v>
      </c>
      <c r="E675">
        <f>'5a - Savings Tracker'!E717</f>
        <v>0</v>
      </c>
      <c r="F675">
        <f>'5a - Savings Tracker'!F717</f>
        <v>0</v>
      </c>
      <c r="G675">
        <f>'5a - Savings Tracker'!G717</f>
        <v>0</v>
      </c>
      <c r="H675">
        <f>'5a - Savings Tracker'!H717</f>
        <v>0</v>
      </c>
      <c r="I675">
        <f>'5a - Savings Tracker'!J717</f>
        <v>0</v>
      </c>
      <c r="J675">
        <f>'5a - Savings Tracker'!K717</f>
        <v>0</v>
      </c>
      <c r="K675">
        <f>'5a - Savings Tracker'!L717</f>
        <v>0</v>
      </c>
      <c r="L675">
        <f>'5a - Savings Tracker'!M717</f>
        <v>0</v>
      </c>
      <c r="M675">
        <f>'5a - Savings Tracker'!N717</f>
        <v>0</v>
      </c>
      <c r="N675">
        <f>'5a - Savings Tracker'!O717</f>
        <v>0</v>
      </c>
      <c r="O675">
        <f>'5a - Savings Tracker'!P717</f>
        <v>0</v>
      </c>
      <c r="P675">
        <f>'5a - Savings Tracker'!Q717</f>
        <v>0</v>
      </c>
      <c r="Q675">
        <f>'5a - Savings Tracker'!R717</f>
        <v>0</v>
      </c>
      <c r="R675">
        <f>'5a - Savings Tracker'!S717</f>
        <v>0</v>
      </c>
      <c r="S675">
        <f>'5a - Savings Tracker'!T717</f>
        <v>0</v>
      </c>
      <c r="T675">
        <f>'5a - Savings Tracker'!U717</f>
        <v>0</v>
      </c>
      <c r="U675">
        <f>'5a - Savings Tracker'!V717</f>
        <v>0</v>
      </c>
      <c r="V675">
        <f>'5a - Savings Tracker'!W717</f>
        <v>0</v>
      </c>
      <c r="W675">
        <f>'5a - Savings Tracker'!X717</f>
        <v>0</v>
      </c>
      <c r="X675">
        <f>'5a - Savings Tracker'!Y717</f>
        <v>0</v>
      </c>
      <c r="Y675">
        <f>'5a - Savings Tracker'!Z717</f>
        <v>0</v>
      </c>
      <c r="Z675">
        <f>'5a - Savings Tracker'!AA717</f>
        <v>0</v>
      </c>
      <c r="AA675">
        <f>'5a - Savings Tracker'!AB717</f>
        <v>0</v>
      </c>
      <c r="AB675">
        <f>'5a - Savings Tracker'!AC717</f>
        <v>0</v>
      </c>
      <c r="AC675">
        <f>'5a - Savings Tracker'!AD717</f>
        <v>0</v>
      </c>
      <c r="AD675" t="str">
        <f>'5a - Savings Tracker'!AE717</f>
        <v/>
      </c>
      <c r="AE675" t="str">
        <f>'5a - Savings Tracker'!AF717</f>
        <v/>
      </c>
      <c r="AF675" t="str">
        <f>'5a - Savings Tracker'!AG717</f>
        <v/>
      </c>
      <c r="AG675" t="str">
        <f>'5a - Savings Tracker'!AH717</f>
        <v/>
      </c>
      <c r="AH675" t="str">
        <f>'5a - Savings Tracker'!AI717</f>
        <v/>
      </c>
      <c r="AI675" t="str">
        <f>'5a - Savings Tracker'!AJ717</f>
        <v/>
      </c>
      <c r="AJ675" t="str">
        <f>'5a - Savings Tracker'!AK717</f>
        <v/>
      </c>
      <c r="AK675" t="str">
        <f>'5a - Savings Tracker'!AL717</f>
        <v/>
      </c>
    </row>
    <row r="676" spans="1:37">
      <c r="A676">
        <f>'5a - Savings Tracker'!A718</f>
        <v>675</v>
      </c>
      <c r="B676" t="str">
        <f>'5a - Savings Tracker'!B718</f>
        <v>Swansea Bay UHB</v>
      </c>
      <c r="C676">
        <f>'5a - Savings Tracker'!C718</f>
        <v>0</v>
      </c>
      <c r="D676">
        <f>'5a - Savings Tracker'!D718</f>
        <v>0</v>
      </c>
      <c r="E676">
        <f>'5a - Savings Tracker'!E718</f>
        <v>0</v>
      </c>
      <c r="F676">
        <f>'5a - Savings Tracker'!F718</f>
        <v>0</v>
      </c>
      <c r="G676">
        <f>'5a - Savings Tracker'!G718</f>
        <v>0</v>
      </c>
      <c r="H676">
        <f>'5a - Savings Tracker'!H718</f>
        <v>0</v>
      </c>
      <c r="I676">
        <f>'5a - Savings Tracker'!J718</f>
        <v>0</v>
      </c>
      <c r="J676">
        <f>'5a - Savings Tracker'!K718</f>
        <v>0</v>
      </c>
      <c r="K676">
        <f>'5a - Savings Tracker'!L718</f>
        <v>0</v>
      </c>
      <c r="L676">
        <f>'5a - Savings Tracker'!M718</f>
        <v>0</v>
      </c>
      <c r="M676">
        <f>'5a - Savings Tracker'!N718</f>
        <v>0</v>
      </c>
      <c r="N676">
        <f>'5a - Savings Tracker'!O718</f>
        <v>0</v>
      </c>
      <c r="O676">
        <f>'5a - Savings Tracker'!P718</f>
        <v>0</v>
      </c>
      <c r="P676">
        <f>'5a - Savings Tracker'!Q718</f>
        <v>0</v>
      </c>
      <c r="Q676">
        <f>'5a - Savings Tracker'!R718</f>
        <v>0</v>
      </c>
      <c r="R676">
        <f>'5a - Savings Tracker'!S718</f>
        <v>0</v>
      </c>
      <c r="S676">
        <f>'5a - Savings Tracker'!T718</f>
        <v>0</v>
      </c>
      <c r="T676">
        <f>'5a - Savings Tracker'!U718</f>
        <v>0</v>
      </c>
      <c r="U676">
        <f>'5a - Savings Tracker'!V718</f>
        <v>0</v>
      </c>
      <c r="V676">
        <f>'5a - Savings Tracker'!W718</f>
        <v>0</v>
      </c>
      <c r="W676">
        <f>'5a - Savings Tracker'!X718</f>
        <v>0</v>
      </c>
      <c r="X676">
        <f>'5a - Savings Tracker'!Y718</f>
        <v>0</v>
      </c>
      <c r="Y676">
        <f>'5a - Savings Tracker'!Z718</f>
        <v>0</v>
      </c>
      <c r="Z676">
        <f>'5a - Savings Tracker'!AA718</f>
        <v>0</v>
      </c>
      <c r="AA676">
        <f>'5a - Savings Tracker'!AB718</f>
        <v>0</v>
      </c>
      <c r="AB676">
        <f>'5a - Savings Tracker'!AC718</f>
        <v>0</v>
      </c>
      <c r="AC676">
        <f>'5a - Savings Tracker'!AD718</f>
        <v>0</v>
      </c>
      <c r="AD676" t="str">
        <f>'5a - Savings Tracker'!AE718</f>
        <v/>
      </c>
      <c r="AE676" t="str">
        <f>'5a - Savings Tracker'!AF718</f>
        <v/>
      </c>
      <c r="AF676" t="str">
        <f>'5a - Savings Tracker'!AG718</f>
        <v/>
      </c>
      <c r="AG676" t="str">
        <f>'5a - Savings Tracker'!AH718</f>
        <v/>
      </c>
      <c r="AH676" t="str">
        <f>'5a - Savings Tracker'!AI718</f>
        <v/>
      </c>
      <c r="AI676" t="str">
        <f>'5a - Savings Tracker'!AJ718</f>
        <v/>
      </c>
      <c r="AJ676" t="str">
        <f>'5a - Savings Tracker'!AK718</f>
        <v/>
      </c>
      <c r="AK676" t="str">
        <f>'5a - Savings Tracker'!AL718</f>
        <v/>
      </c>
    </row>
    <row r="677" spans="1:37">
      <c r="A677">
        <f>'5a - Savings Tracker'!A719</f>
        <v>676</v>
      </c>
      <c r="B677" t="str">
        <f>'5a - Savings Tracker'!B719</f>
        <v>Swansea Bay UHB</v>
      </c>
      <c r="C677">
        <f>'5a - Savings Tracker'!C719</f>
        <v>0</v>
      </c>
      <c r="D677">
        <f>'5a - Savings Tracker'!D719</f>
        <v>0</v>
      </c>
      <c r="E677">
        <f>'5a - Savings Tracker'!E719</f>
        <v>0</v>
      </c>
      <c r="F677">
        <f>'5a - Savings Tracker'!F719</f>
        <v>0</v>
      </c>
      <c r="G677">
        <f>'5a - Savings Tracker'!G719</f>
        <v>0</v>
      </c>
      <c r="H677">
        <f>'5a - Savings Tracker'!H719</f>
        <v>0</v>
      </c>
      <c r="I677">
        <f>'5a - Savings Tracker'!J719</f>
        <v>0</v>
      </c>
      <c r="J677">
        <f>'5a - Savings Tracker'!K719</f>
        <v>0</v>
      </c>
      <c r="K677">
        <f>'5a - Savings Tracker'!L719</f>
        <v>0</v>
      </c>
      <c r="L677">
        <f>'5a - Savings Tracker'!M719</f>
        <v>0</v>
      </c>
      <c r="M677">
        <f>'5a - Savings Tracker'!N719</f>
        <v>0</v>
      </c>
      <c r="N677">
        <f>'5a - Savings Tracker'!O719</f>
        <v>0</v>
      </c>
      <c r="O677">
        <f>'5a - Savings Tracker'!P719</f>
        <v>0</v>
      </c>
      <c r="P677">
        <f>'5a - Savings Tracker'!Q719</f>
        <v>0</v>
      </c>
      <c r="Q677">
        <f>'5a - Savings Tracker'!R719</f>
        <v>0</v>
      </c>
      <c r="R677">
        <f>'5a - Savings Tracker'!S719</f>
        <v>0</v>
      </c>
      <c r="S677">
        <f>'5a - Savings Tracker'!T719</f>
        <v>0</v>
      </c>
      <c r="T677">
        <f>'5a - Savings Tracker'!U719</f>
        <v>0</v>
      </c>
      <c r="U677">
        <f>'5a - Savings Tracker'!V719</f>
        <v>0</v>
      </c>
      <c r="V677">
        <f>'5a - Savings Tracker'!W719</f>
        <v>0</v>
      </c>
      <c r="W677">
        <f>'5a - Savings Tracker'!X719</f>
        <v>0</v>
      </c>
      <c r="X677">
        <f>'5a - Savings Tracker'!Y719</f>
        <v>0</v>
      </c>
      <c r="Y677">
        <f>'5a - Savings Tracker'!Z719</f>
        <v>0</v>
      </c>
      <c r="Z677">
        <f>'5a - Savings Tracker'!AA719</f>
        <v>0</v>
      </c>
      <c r="AA677">
        <f>'5a - Savings Tracker'!AB719</f>
        <v>0</v>
      </c>
      <c r="AB677">
        <f>'5a - Savings Tracker'!AC719</f>
        <v>0</v>
      </c>
      <c r="AC677">
        <f>'5a - Savings Tracker'!AD719</f>
        <v>0</v>
      </c>
      <c r="AD677" t="str">
        <f>'5a - Savings Tracker'!AE719</f>
        <v/>
      </c>
      <c r="AE677" t="str">
        <f>'5a - Savings Tracker'!AF719</f>
        <v/>
      </c>
      <c r="AF677" t="str">
        <f>'5a - Savings Tracker'!AG719</f>
        <v/>
      </c>
      <c r="AG677" t="str">
        <f>'5a - Savings Tracker'!AH719</f>
        <v/>
      </c>
      <c r="AH677" t="str">
        <f>'5a - Savings Tracker'!AI719</f>
        <v/>
      </c>
      <c r="AI677" t="str">
        <f>'5a - Savings Tracker'!AJ719</f>
        <v/>
      </c>
      <c r="AJ677" t="str">
        <f>'5a - Savings Tracker'!AK719</f>
        <v/>
      </c>
      <c r="AK677" t="str">
        <f>'5a - Savings Tracker'!AL719</f>
        <v/>
      </c>
    </row>
    <row r="678" spans="1:37">
      <c r="A678">
        <f>'5a - Savings Tracker'!A720</f>
        <v>677</v>
      </c>
      <c r="B678" t="str">
        <f>'5a - Savings Tracker'!B720</f>
        <v>Swansea Bay UHB</v>
      </c>
      <c r="C678">
        <f>'5a - Savings Tracker'!C720</f>
        <v>0</v>
      </c>
      <c r="D678">
        <f>'5a - Savings Tracker'!D720</f>
        <v>0</v>
      </c>
      <c r="E678">
        <f>'5a - Savings Tracker'!E720</f>
        <v>0</v>
      </c>
      <c r="F678">
        <f>'5a - Savings Tracker'!F720</f>
        <v>0</v>
      </c>
      <c r="G678">
        <f>'5a - Savings Tracker'!G720</f>
        <v>0</v>
      </c>
      <c r="H678">
        <f>'5a - Savings Tracker'!H720</f>
        <v>0</v>
      </c>
      <c r="I678">
        <f>'5a - Savings Tracker'!J720</f>
        <v>0</v>
      </c>
      <c r="J678">
        <f>'5a - Savings Tracker'!K720</f>
        <v>0</v>
      </c>
      <c r="K678">
        <f>'5a - Savings Tracker'!L720</f>
        <v>0</v>
      </c>
      <c r="L678">
        <f>'5a - Savings Tracker'!M720</f>
        <v>0</v>
      </c>
      <c r="M678">
        <f>'5a - Savings Tracker'!N720</f>
        <v>0</v>
      </c>
      <c r="N678">
        <f>'5a - Savings Tracker'!O720</f>
        <v>0</v>
      </c>
      <c r="O678">
        <f>'5a - Savings Tracker'!P720</f>
        <v>0</v>
      </c>
      <c r="P678">
        <f>'5a - Savings Tracker'!Q720</f>
        <v>0</v>
      </c>
      <c r="Q678">
        <f>'5a - Savings Tracker'!R720</f>
        <v>0</v>
      </c>
      <c r="R678">
        <f>'5a - Savings Tracker'!S720</f>
        <v>0</v>
      </c>
      <c r="S678">
        <f>'5a - Savings Tracker'!T720</f>
        <v>0</v>
      </c>
      <c r="T678">
        <f>'5a - Savings Tracker'!U720</f>
        <v>0</v>
      </c>
      <c r="U678">
        <f>'5a - Savings Tracker'!V720</f>
        <v>0</v>
      </c>
      <c r="V678">
        <f>'5a - Savings Tracker'!W720</f>
        <v>0</v>
      </c>
      <c r="W678">
        <f>'5a - Savings Tracker'!X720</f>
        <v>0</v>
      </c>
      <c r="X678">
        <f>'5a - Savings Tracker'!Y720</f>
        <v>0</v>
      </c>
      <c r="Y678">
        <f>'5a - Savings Tracker'!Z720</f>
        <v>0</v>
      </c>
      <c r="Z678">
        <f>'5a - Savings Tracker'!AA720</f>
        <v>0</v>
      </c>
      <c r="AA678">
        <f>'5a - Savings Tracker'!AB720</f>
        <v>0</v>
      </c>
      <c r="AB678">
        <f>'5a - Savings Tracker'!AC720</f>
        <v>0</v>
      </c>
      <c r="AC678">
        <f>'5a - Savings Tracker'!AD720</f>
        <v>0</v>
      </c>
      <c r="AD678" t="str">
        <f>'5a - Savings Tracker'!AE720</f>
        <v/>
      </c>
      <c r="AE678" t="str">
        <f>'5a - Savings Tracker'!AF720</f>
        <v/>
      </c>
      <c r="AF678" t="str">
        <f>'5a - Savings Tracker'!AG720</f>
        <v/>
      </c>
      <c r="AG678" t="str">
        <f>'5a - Savings Tracker'!AH720</f>
        <v/>
      </c>
      <c r="AH678" t="str">
        <f>'5a - Savings Tracker'!AI720</f>
        <v/>
      </c>
      <c r="AI678" t="str">
        <f>'5a - Savings Tracker'!AJ720</f>
        <v/>
      </c>
      <c r="AJ678" t="str">
        <f>'5a - Savings Tracker'!AK720</f>
        <v/>
      </c>
      <c r="AK678" t="str">
        <f>'5a - Savings Tracker'!AL720</f>
        <v/>
      </c>
    </row>
    <row r="679" spans="1:37">
      <c r="A679">
        <f>'5a - Savings Tracker'!A721</f>
        <v>678</v>
      </c>
      <c r="B679" t="str">
        <f>'5a - Savings Tracker'!B721</f>
        <v>Swansea Bay UHB</v>
      </c>
      <c r="C679">
        <f>'5a - Savings Tracker'!C721</f>
        <v>0</v>
      </c>
      <c r="D679">
        <f>'5a - Savings Tracker'!D721</f>
        <v>0</v>
      </c>
      <c r="E679">
        <f>'5a - Savings Tracker'!E721</f>
        <v>0</v>
      </c>
      <c r="F679">
        <f>'5a - Savings Tracker'!F721</f>
        <v>0</v>
      </c>
      <c r="G679">
        <f>'5a - Savings Tracker'!G721</f>
        <v>0</v>
      </c>
      <c r="H679">
        <f>'5a - Savings Tracker'!H721</f>
        <v>0</v>
      </c>
      <c r="I679">
        <f>'5a - Savings Tracker'!J721</f>
        <v>0</v>
      </c>
      <c r="J679">
        <f>'5a - Savings Tracker'!K721</f>
        <v>0</v>
      </c>
      <c r="K679">
        <f>'5a - Savings Tracker'!L721</f>
        <v>0</v>
      </c>
      <c r="L679">
        <f>'5a - Savings Tracker'!M721</f>
        <v>0</v>
      </c>
      <c r="M679">
        <f>'5a - Savings Tracker'!N721</f>
        <v>0</v>
      </c>
      <c r="N679">
        <f>'5a - Savings Tracker'!O721</f>
        <v>0</v>
      </c>
      <c r="O679">
        <f>'5a - Savings Tracker'!P721</f>
        <v>0</v>
      </c>
      <c r="P679">
        <f>'5a - Savings Tracker'!Q721</f>
        <v>0</v>
      </c>
      <c r="Q679">
        <f>'5a - Savings Tracker'!R721</f>
        <v>0</v>
      </c>
      <c r="R679">
        <f>'5a - Savings Tracker'!S721</f>
        <v>0</v>
      </c>
      <c r="S679">
        <f>'5a - Savings Tracker'!T721</f>
        <v>0</v>
      </c>
      <c r="T679">
        <f>'5a - Savings Tracker'!U721</f>
        <v>0</v>
      </c>
      <c r="U679">
        <f>'5a - Savings Tracker'!V721</f>
        <v>0</v>
      </c>
      <c r="V679">
        <f>'5a - Savings Tracker'!W721</f>
        <v>0</v>
      </c>
      <c r="W679">
        <f>'5a - Savings Tracker'!X721</f>
        <v>0</v>
      </c>
      <c r="X679">
        <f>'5a - Savings Tracker'!Y721</f>
        <v>0</v>
      </c>
      <c r="Y679">
        <f>'5a - Savings Tracker'!Z721</f>
        <v>0</v>
      </c>
      <c r="Z679">
        <f>'5a - Savings Tracker'!AA721</f>
        <v>0</v>
      </c>
      <c r="AA679">
        <f>'5a - Savings Tracker'!AB721</f>
        <v>0</v>
      </c>
      <c r="AB679">
        <f>'5a - Savings Tracker'!AC721</f>
        <v>0</v>
      </c>
      <c r="AC679">
        <f>'5a - Savings Tracker'!AD721</f>
        <v>0</v>
      </c>
      <c r="AD679" t="str">
        <f>'5a - Savings Tracker'!AE721</f>
        <v/>
      </c>
      <c r="AE679" t="str">
        <f>'5a - Savings Tracker'!AF721</f>
        <v/>
      </c>
      <c r="AF679" t="str">
        <f>'5a - Savings Tracker'!AG721</f>
        <v/>
      </c>
      <c r="AG679" t="str">
        <f>'5a - Savings Tracker'!AH721</f>
        <v/>
      </c>
      <c r="AH679" t="str">
        <f>'5a - Savings Tracker'!AI721</f>
        <v/>
      </c>
      <c r="AI679" t="str">
        <f>'5a - Savings Tracker'!AJ721</f>
        <v/>
      </c>
      <c r="AJ679" t="str">
        <f>'5a - Savings Tracker'!AK721</f>
        <v/>
      </c>
      <c r="AK679" t="str">
        <f>'5a - Savings Tracker'!AL721</f>
        <v/>
      </c>
    </row>
    <row r="680" spans="1:37">
      <c r="A680">
        <f>'5a - Savings Tracker'!A722</f>
        <v>679</v>
      </c>
      <c r="B680" t="str">
        <f>'5a - Savings Tracker'!B722</f>
        <v>Swansea Bay UHB</v>
      </c>
      <c r="C680">
        <f>'5a - Savings Tracker'!C722</f>
        <v>0</v>
      </c>
      <c r="D680">
        <f>'5a - Savings Tracker'!D722</f>
        <v>0</v>
      </c>
      <c r="E680">
        <f>'5a - Savings Tracker'!E722</f>
        <v>0</v>
      </c>
      <c r="F680">
        <f>'5a - Savings Tracker'!F722</f>
        <v>0</v>
      </c>
      <c r="G680">
        <f>'5a - Savings Tracker'!G722</f>
        <v>0</v>
      </c>
      <c r="H680">
        <f>'5a - Savings Tracker'!H722</f>
        <v>0</v>
      </c>
      <c r="I680">
        <f>'5a - Savings Tracker'!J722</f>
        <v>0</v>
      </c>
      <c r="J680">
        <f>'5a - Savings Tracker'!K722</f>
        <v>0</v>
      </c>
      <c r="K680">
        <f>'5a - Savings Tracker'!L722</f>
        <v>0</v>
      </c>
      <c r="L680">
        <f>'5a - Savings Tracker'!M722</f>
        <v>0</v>
      </c>
      <c r="M680">
        <f>'5a - Savings Tracker'!N722</f>
        <v>0</v>
      </c>
      <c r="N680">
        <f>'5a - Savings Tracker'!O722</f>
        <v>0</v>
      </c>
      <c r="O680">
        <f>'5a - Savings Tracker'!P722</f>
        <v>0</v>
      </c>
      <c r="P680">
        <f>'5a - Savings Tracker'!Q722</f>
        <v>0</v>
      </c>
      <c r="Q680">
        <f>'5a - Savings Tracker'!R722</f>
        <v>0</v>
      </c>
      <c r="R680">
        <f>'5a - Savings Tracker'!S722</f>
        <v>0</v>
      </c>
      <c r="S680">
        <f>'5a - Savings Tracker'!T722</f>
        <v>0</v>
      </c>
      <c r="T680">
        <f>'5a - Savings Tracker'!U722</f>
        <v>0</v>
      </c>
      <c r="U680">
        <f>'5a - Savings Tracker'!V722</f>
        <v>0</v>
      </c>
      <c r="V680">
        <f>'5a - Savings Tracker'!W722</f>
        <v>0</v>
      </c>
      <c r="W680">
        <f>'5a - Savings Tracker'!X722</f>
        <v>0</v>
      </c>
      <c r="X680">
        <f>'5a - Savings Tracker'!Y722</f>
        <v>0</v>
      </c>
      <c r="Y680">
        <f>'5a - Savings Tracker'!Z722</f>
        <v>0</v>
      </c>
      <c r="Z680">
        <f>'5a - Savings Tracker'!AA722</f>
        <v>0</v>
      </c>
      <c r="AA680">
        <f>'5a - Savings Tracker'!AB722</f>
        <v>0</v>
      </c>
      <c r="AB680">
        <f>'5a - Savings Tracker'!AC722</f>
        <v>0</v>
      </c>
      <c r="AC680">
        <f>'5a - Savings Tracker'!AD722</f>
        <v>0</v>
      </c>
      <c r="AD680" t="str">
        <f>'5a - Savings Tracker'!AE722</f>
        <v/>
      </c>
      <c r="AE680" t="str">
        <f>'5a - Savings Tracker'!AF722</f>
        <v/>
      </c>
      <c r="AF680" t="str">
        <f>'5a - Savings Tracker'!AG722</f>
        <v/>
      </c>
      <c r="AG680" t="str">
        <f>'5a - Savings Tracker'!AH722</f>
        <v/>
      </c>
      <c r="AH680" t="str">
        <f>'5a - Savings Tracker'!AI722</f>
        <v/>
      </c>
      <c r="AI680" t="str">
        <f>'5a - Savings Tracker'!AJ722</f>
        <v/>
      </c>
      <c r="AJ680" t="str">
        <f>'5a - Savings Tracker'!AK722</f>
        <v/>
      </c>
      <c r="AK680" t="str">
        <f>'5a - Savings Tracker'!AL722</f>
        <v/>
      </c>
    </row>
    <row r="681" spans="1:37">
      <c r="A681">
        <f>'5a - Savings Tracker'!A723</f>
        <v>680</v>
      </c>
      <c r="B681" t="str">
        <f>'5a - Savings Tracker'!B723</f>
        <v>Swansea Bay UHB</v>
      </c>
      <c r="C681">
        <f>'5a - Savings Tracker'!C723</f>
        <v>0</v>
      </c>
      <c r="D681">
        <f>'5a - Savings Tracker'!D723</f>
        <v>0</v>
      </c>
      <c r="E681">
        <f>'5a - Savings Tracker'!E723</f>
        <v>0</v>
      </c>
      <c r="F681">
        <f>'5a - Savings Tracker'!F723</f>
        <v>0</v>
      </c>
      <c r="G681">
        <f>'5a - Savings Tracker'!G723</f>
        <v>0</v>
      </c>
      <c r="H681">
        <f>'5a - Savings Tracker'!H723</f>
        <v>0</v>
      </c>
      <c r="I681">
        <f>'5a - Savings Tracker'!J723</f>
        <v>0</v>
      </c>
      <c r="J681">
        <f>'5a - Savings Tracker'!K723</f>
        <v>0</v>
      </c>
      <c r="K681">
        <f>'5a - Savings Tracker'!L723</f>
        <v>0</v>
      </c>
      <c r="L681">
        <f>'5a - Savings Tracker'!M723</f>
        <v>0</v>
      </c>
      <c r="M681">
        <f>'5a - Savings Tracker'!N723</f>
        <v>0</v>
      </c>
      <c r="N681">
        <f>'5a - Savings Tracker'!O723</f>
        <v>0</v>
      </c>
      <c r="O681">
        <f>'5a - Savings Tracker'!P723</f>
        <v>0</v>
      </c>
      <c r="P681">
        <f>'5a - Savings Tracker'!Q723</f>
        <v>0</v>
      </c>
      <c r="Q681">
        <f>'5a - Savings Tracker'!R723</f>
        <v>0</v>
      </c>
      <c r="R681">
        <f>'5a - Savings Tracker'!S723</f>
        <v>0</v>
      </c>
      <c r="S681">
        <f>'5a - Savings Tracker'!T723</f>
        <v>0</v>
      </c>
      <c r="T681">
        <f>'5a - Savings Tracker'!U723</f>
        <v>0</v>
      </c>
      <c r="U681">
        <f>'5a - Savings Tracker'!V723</f>
        <v>0</v>
      </c>
      <c r="V681">
        <f>'5a - Savings Tracker'!W723</f>
        <v>0</v>
      </c>
      <c r="W681">
        <f>'5a - Savings Tracker'!X723</f>
        <v>0</v>
      </c>
      <c r="X681">
        <f>'5a - Savings Tracker'!Y723</f>
        <v>0</v>
      </c>
      <c r="Y681">
        <f>'5a - Savings Tracker'!Z723</f>
        <v>0</v>
      </c>
      <c r="Z681">
        <f>'5a - Savings Tracker'!AA723</f>
        <v>0</v>
      </c>
      <c r="AA681">
        <f>'5a - Savings Tracker'!AB723</f>
        <v>0</v>
      </c>
      <c r="AB681">
        <f>'5a - Savings Tracker'!AC723</f>
        <v>0</v>
      </c>
      <c r="AC681">
        <f>'5a - Savings Tracker'!AD723</f>
        <v>0</v>
      </c>
      <c r="AD681" t="str">
        <f>'5a - Savings Tracker'!AE723</f>
        <v/>
      </c>
      <c r="AE681" t="str">
        <f>'5a - Savings Tracker'!AF723</f>
        <v/>
      </c>
      <c r="AF681" t="str">
        <f>'5a - Savings Tracker'!AG723</f>
        <v/>
      </c>
      <c r="AG681" t="str">
        <f>'5a - Savings Tracker'!AH723</f>
        <v/>
      </c>
      <c r="AH681" t="str">
        <f>'5a - Savings Tracker'!AI723</f>
        <v/>
      </c>
      <c r="AI681" t="str">
        <f>'5a - Savings Tracker'!AJ723</f>
        <v/>
      </c>
      <c r="AJ681" t="str">
        <f>'5a - Savings Tracker'!AK723</f>
        <v/>
      </c>
      <c r="AK681" t="str">
        <f>'5a - Savings Tracker'!AL723</f>
        <v/>
      </c>
    </row>
    <row r="682" spans="1:37">
      <c r="A682">
        <f>'5a - Savings Tracker'!A724</f>
        <v>681</v>
      </c>
      <c r="B682" t="str">
        <f>'5a - Savings Tracker'!B724</f>
        <v>Swansea Bay UHB</v>
      </c>
      <c r="C682">
        <f>'5a - Savings Tracker'!C724</f>
        <v>0</v>
      </c>
      <c r="D682">
        <f>'5a - Savings Tracker'!D724</f>
        <v>0</v>
      </c>
      <c r="E682">
        <f>'5a - Savings Tracker'!E724</f>
        <v>0</v>
      </c>
      <c r="F682">
        <f>'5a - Savings Tracker'!F724</f>
        <v>0</v>
      </c>
      <c r="G682">
        <f>'5a - Savings Tracker'!G724</f>
        <v>0</v>
      </c>
      <c r="H682">
        <f>'5a - Savings Tracker'!H724</f>
        <v>0</v>
      </c>
      <c r="I682">
        <f>'5a - Savings Tracker'!J724</f>
        <v>0</v>
      </c>
      <c r="J682">
        <f>'5a - Savings Tracker'!K724</f>
        <v>0</v>
      </c>
      <c r="K682">
        <f>'5a - Savings Tracker'!L724</f>
        <v>0</v>
      </c>
      <c r="L682">
        <f>'5a - Savings Tracker'!M724</f>
        <v>0</v>
      </c>
      <c r="M682">
        <f>'5a - Savings Tracker'!N724</f>
        <v>0</v>
      </c>
      <c r="N682">
        <f>'5a - Savings Tracker'!O724</f>
        <v>0</v>
      </c>
      <c r="O682">
        <f>'5a - Savings Tracker'!P724</f>
        <v>0</v>
      </c>
      <c r="P682">
        <f>'5a - Savings Tracker'!Q724</f>
        <v>0</v>
      </c>
      <c r="Q682">
        <f>'5a - Savings Tracker'!R724</f>
        <v>0</v>
      </c>
      <c r="R682">
        <f>'5a - Savings Tracker'!S724</f>
        <v>0</v>
      </c>
      <c r="S682">
        <f>'5a - Savings Tracker'!T724</f>
        <v>0</v>
      </c>
      <c r="T682">
        <f>'5a - Savings Tracker'!U724</f>
        <v>0</v>
      </c>
      <c r="U682">
        <f>'5a - Savings Tracker'!V724</f>
        <v>0</v>
      </c>
      <c r="V682">
        <f>'5a - Savings Tracker'!W724</f>
        <v>0</v>
      </c>
      <c r="W682">
        <f>'5a - Savings Tracker'!X724</f>
        <v>0</v>
      </c>
      <c r="X682">
        <f>'5a - Savings Tracker'!Y724</f>
        <v>0</v>
      </c>
      <c r="Y682">
        <f>'5a - Savings Tracker'!Z724</f>
        <v>0</v>
      </c>
      <c r="Z682">
        <f>'5a - Savings Tracker'!AA724</f>
        <v>0</v>
      </c>
      <c r="AA682">
        <f>'5a - Savings Tracker'!AB724</f>
        <v>0</v>
      </c>
      <c r="AB682">
        <f>'5a - Savings Tracker'!AC724</f>
        <v>0</v>
      </c>
      <c r="AC682">
        <f>'5a - Savings Tracker'!AD724</f>
        <v>0</v>
      </c>
      <c r="AD682" t="str">
        <f>'5a - Savings Tracker'!AE724</f>
        <v/>
      </c>
      <c r="AE682" t="str">
        <f>'5a - Savings Tracker'!AF724</f>
        <v/>
      </c>
      <c r="AF682" t="str">
        <f>'5a - Savings Tracker'!AG724</f>
        <v/>
      </c>
      <c r="AG682" t="str">
        <f>'5a - Savings Tracker'!AH724</f>
        <v/>
      </c>
      <c r="AH682" t="str">
        <f>'5a - Savings Tracker'!AI724</f>
        <v/>
      </c>
      <c r="AI682" t="str">
        <f>'5a - Savings Tracker'!AJ724</f>
        <v/>
      </c>
      <c r="AJ682" t="str">
        <f>'5a - Savings Tracker'!AK724</f>
        <v/>
      </c>
      <c r="AK682" t="str">
        <f>'5a - Savings Tracker'!AL724</f>
        <v/>
      </c>
    </row>
    <row r="683" spans="1:37">
      <c r="A683">
        <f>'5a - Savings Tracker'!A725</f>
        <v>682</v>
      </c>
      <c r="B683" t="str">
        <f>'5a - Savings Tracker'!B725</f>
        <v>Swansea Bay UHB</v>
      </c>
      <c r="C683">
        <f>'5a - Savings Tracker'!C725</f>
        <v>0</v>
      </c>
      <c r="D683">
        <f>'5a - Savings Tracker'!D725</f>
        <v>0</v>
      </c>
      <c r="E683">
        <f>'5a - Savings Tracker'!E725</f>
        <v>0</v>
      </c>
      <c r="F683">
        <f>'5a - Savings Tracker'!F725</f>
        <v>0</v>
      </c>
      <c r="G683">
        <f>'5a - Savings Tracker'!G725</f>
        <v>0</v>
      </c>
      <c r="H683">
        <f>'5a - Savings Tracker'!H725</f>
        <v>0</v>
      </c>
      <c r="I683">
        <f>'5a - Savings Tracker'!J725</f>
        <v>0</v>
      </c>
      <c r="J683">
        <f>'5a - Savings Tracker'!K725</f>
        <v>0</v>
      </c>
      <c r="K683">
        <f>'5a - Savings Tracker'!L725</f>
        <v>0</v>
      </c>
      <c r="L683">
        <f>'5a - Savings Tracker'!M725</f>
        <v>0</v>
      </c>
      <c r="M683">
        <f>'5a - Savings Tracker'!N725</f>
        <v>0</v>
      </c>
      <c r="N683">
        <f>'5a - Savings Tracker'!O725</f>
        <v>0</v>
      </c>
      <c r="O683">
        <f>'5a - Savings Tracker'!P725</f>
        <v>0</v>
      </c>
      <c r="P683">
        <f>'5a - Savings Tracker'!Q725</f>
        <v>0</v>
      </c>
      <c r="Q683">
        <f>'5a - Savings Tracker'!R725</f>
        <v>0</v>
      </c>
      <c r="R683">
        <f>'5a - Savings Tracker'!S725</f>
        <v>0</v>
      </c>
      <c r="S683">
        <f>'5a - Savings Tracker'!T725</f>
        <v>0</v>
      </c>
      <c r="T683">
        <f>'5a - Savings Tracker'!U725</f>
        <v>0</v>
      </c>
      <c r="U683">
        <f>'5a - Savings Tracker'!V725</f>
        <v>0</v>
      </c>
      <c r="V683">
        <f>'5a - Savings Tracker'!W725</f>
        <v>0</v>
      </c>
      <c r="W683">
        <f>'5a - Savings Tracker'!X725</f>
        <v>0</v>
      </c>
      <c r="X683">
        <f>'5a - Savings Tracker'!Y725</f>
        <v>0</v>
      </c>
      <c r="Y683">
        <f>'5a - Savings Tracker'!Z725</f>
        <v>0</v>
      </c>
      <c r="Z683">
        <f>'5a - Savings Tracker'!AA725</f>
        <v>0</v>
      </c>
      <c r="AA683">
        <f>'5a - Savings Tracker'!AB725</f>
        <v>0</v>
      </c>
      <c r="AB683">
        <f>'5a - Savings Tracker'!AC725</f>
        <v>0</v>
      </c>
      <c r="AC683">
        <f>'5a - Savings Tracker'!AD725</f>
        <v>0</v>
      </c>
      <c r="AD683" t="str">
        <f>'5a - Savings Tracker'!AE725</f>
        <v/>
      </c>
      <c r="AE683" t="str">
        <f>'5a - Savings Tracker'!AF725</f>
        <v/>
      </c>
      <c r="AF683" t="str">
        <f>'5a - Savings Tracker'!AG725</f>
        <v/>
      </c>
      <c r="AG683" t="str">
        <f>'5a - Savings Tracker'!AH725</f>
        <v/>
      </c>
      <c r="AH683" t="str">
        <f>'5a - Savings Tracker'!AI725</f>
        <v/>
      </c>
      <c r="AI683" t="str">
        <f>'5a - Savings Tracker'!AJ725</f>
        <v/>
      </c>
      <c r="AJ683" t="str">
        <f>'5a - Savings Tracker'!AK725</f>
        <v/>
      </c>
      <c r="AK683" t="str">
        <f>'5a - Savings Tracker'!AL725</f>
        <v/>
      </c>
    </row>
    <row r="684" spans="1:37">
      <c r="A684">
        <f>'5a - Savings Tracker'!A726</f>
        <v>683</v>
      </c>
      <c r="B684" t="str">
        <f>'5a - Savings Tracker'!B726</f>
        <v>Swansea Bay UHB</v>
      </c>
      <c r="C684">
        <f>'5a - Savings Tracker'!C726</f>
        <v>0</v>
      </c>
      <c r="D684">
        <f>'5a - Savings Tracker'!D726</f>
        <v>0</v>
      </c>
      <c r="E684">
        <f>'5a - Savings Tracker'!E726</f>
        <v>0</v>
      </c>
      <c r="F684">
        <f>'5a - Savings Tracker'!F726</f>
        <v>0</v>
      </c>
      <c r="G684">
        <f>'5a - Savings Tracker'!G726</f>
        <v>0</v>
      </c>
      <c r="H684">
        <f>'5a - Savings Tracker'!H726</f>
        <v>0</v>
      </c>
      <c r="I684">
        <f>'5a - Savings Tracker'!J726</f>
        <v>0</v>
      </c>
      <c r="J684">
        <f>'5a - Savings Tracker'!K726</f>
        <v>0</v>
      </c>
      <c r="K684">
        <f>'5a - Savings Tracker'!L726</f>
        <v>0</v>
      </c>
      <c r="L684">
        <f>'5a - Savings Tracker'!M726</f>
        <v>0</v>
      </c>
      <c r="M684">
        <f>'5a - Savings Tracker'!N726</f>
        <v>0</v>
      </c>
      <c r="N684">
        <f>'5a - Savings Tracker'!O726</f>
        <v>0</v>
      </c>
      <c r="O684">
        <f>'5a - Savings Tracker'!P726</f>
        <v>0</v>
      </c>
      <c r="P684">
        <f>'5a - Savings Tracker'!Q726</f>
        <v>0</v>
      </c>
      <c r="Q684">
        <f>'5a - Savings Tracker'!R726</f>
        <v>0</v>
      </c>
      <c r="R684">
        <f>'5a - Savings Tracker'!S726</f>
        <v>0</v>
      </c>
      <c r="S684">
        <f>'5a - Savings Tracker'!T726</f>
        <v>0</v>
      </c>
      <c r="T684">
        <f>'5a - Savings Tracker'!U726</f>
        <v>0</v>
      </c>
      <c r="U684">
        <f>'5a - Savings Tracker'!V726</f>
        <v>0</v>
      </c>
      <c r="V684">
        <f>'5a - Savings Tracker'!W726</f>
        <v>0</v>
      </c>
      <c r="W684">
        <f>'5a - Savings Tracker'!X726</f>
        <v>0</v>
      </c>
      <c r="X684">
        <f>'5a - Savings Tracker'!Y726</f>
        <v>0</v>
      </c>
      <c r="Y684">
        <f>'5a - Savings Tracker'!Z726</f>
        <v>0</v>
      </c>
      <c r="Z684">
        <f>'5a - Savings Tracker'!AA726</f>
        <v>0</v>
      </c>
      <c r="AA684">
        <f>'5a - Savings Tracker'!AB726</f>
        <v>0</v>
      </c>
      <c r="AB684">
        <f>'5a - Savings Tracker'!AC726</f>
        <v>0</v>
      </c>
      <c r="AC684">
        <f>'5a - Savings Tracker'!AD726</f>
        <v>0</v>
      </c>
      <c r="AD684" t="str">
        <f>'5a - Savings Tracker'!AE726</f>
        <v/>
      </c>
      <c r="AE684" t="str">
        <f>'5a - Savings Tracker'!AF726</f>
        <v/>
      </c>
      <c r="AF684" t="str">
        <f>'5a - Savings Tracker'!AG726</f>
        <v/>
      </c>
      <c r="AG684" t="str">
        <f>'5a - Savings Tracker'!AH726</f>
        <v/>
      </c>
      <c r="AH684" t="str">
        <f>'5a - Savings Tracker'!AI726</f>
        <v/>
      </c>
      <c r="AI684" t="str">
        <f>'5a - Savings Tracker'!AJ726</f>
        <v/>
      </c>
      <c r="AJ684" t="str">
        <f>'5a - Savings Tracker'!AK726</f>
        <v/>
      </c>
      <c r="AK684" t="str">
        <f>'5a - Savings Tracker'!AL726</f>
        <v/>
      </c>
    </row>
    <row r="685" spans="1:37">
      <c r="A685">
        <f>'5a - Savings Tracker'!A727</f>
        <v>684</v>
      </c>
      <c r="B685" t="str">
        <f>'5a - Savings Tracker'!B727</f>
        <v>Swansea Bay UHB</v>
      </c>
      <c r="C685">
        <f>'5a - Savings Tracker'!C727</f>
        <v>0</v>
      </c>
      <c r="D685">
        <f>'5a - Savings Tracker'!D727</f>
        <v>0</v>
      </c>
      <c r="E685">
        <f>'5a - Savings Tracker'!E727</f>
        <v>0</v>
      </c>
      <c r="F685">
        <f>'5a - Savings Tracker'!F727</f>
        <v>0</v>
      </c>
      <c r="G685">
        <f>'5a - Savings Tracker'!G727</f>
        <v>0</v>
      </c>
      <c r="H685">
        <f>'5a - Savings Tracker'!H727</f>
        <v>0</v>
      </c>
      <c r="I685">
        <f>'5a - Savings Tracker'!J727</f>
        <v>0</v>
      </c>
      <c r="J685">
        <f>'5a - Savings Tracker'!K727</f>
        <v>0</v>
      </c>
      <c r="K685">
        <f>'5a - Savings Tracker'!L727</f>
        <v>0</v>
      </c>
      <c r="L685">
        <f>'5a - Savings Tracker'!M727</f>
        <v>0</v>
      </c>
      <c r="M685">
        <f>'5a - Savings Tracker'!N727</f>
        <v>0</v>
      </c>
      <c r="N685">
        <f>'5a - Savings Tracker'!O727</f>
        <v>0</v>
      </c>
      <c r="O685">
        <f>'5a - Savings Tracker'!P727</f>
        <v>0</v>
      </c>
      <c r="P685">
        <f>'5a - Savings Tracker'!Q727</f>
        <v>0</v>
      </c>
      <c r="Q685">
        <f>'5a - Savings Tracker'!R727</f>
        <v>0</v>
      </c>
      <c r="R685">
        <f>'5a - Savings Tracker'!S727</f>
        <v>0</v>
      </c>
      <c r="S685">
        <f>'5a - Savings Tracker'!T727</f>
        <v>0</v>
      </c>
      <c r="T685">
        <f>'5a - Savings Tracker'!U727</f>
        <v>0</v>
      </c>
      <c r="U685">
        <f>'5a - Savings Tracker'!V727</f>
        <v>0</v>
      </c>
      <c r="V685">
        <f>'5a - Savings Tracker'!W727</f>
        <v>0</v>
      </c>
      <c r="W685">
        <f>'5a - Savings Tracker'!X727</f>
        <v>0</v>
      </c>
      <c r="X685">
        <f>'5a - Savings Tracker'!Y727</f>
        <v>0</v>
      </c>
      <c r="Y685">
        <f>'5a - Savings Tracker'!Z727</f>
        <v>0</v>
      </c>
      <c r="Z685">
        <f>'5a - Savings Tracker'!AA727</f>
        <v>0</v>
      </c>
      <c r="AA685">
        <f>'5a - Savings Tracker'!AB727</f>
        <v>0</v>
      </c>
      <c r="AB685">
        <f>'5a - Savings Tracker'!AC727</f>
        <v>0</v>
      </c>
      <c r="AC685">
        <f>'5a - Savings Tracker'!AD727</f>
        <v>0</v>
      </c>
      <c r="AD685" t="str">
        <f>'5a - Savings Tracker'!AE727</f>
        <v/>
      </c>
      <c r="AE685" t="str">
        <f>'5a - Savings Tracker'!AF727</f>
        <v/>
      </c>
      <c r="AF685" t="str">
        <f>'5a - Savings Tracker'!AG727</f>
        <v/>
      </c>
      <c r="AG685" t="str">
        <f>'5a - Savings Tracker'!AH727</f>
        <v/>
      </c>
      <c r="AH685" t="str">
        <f>'5a - Savings Tracker'!AI727</f>
        <v/>
      </c>
      <c r="AI685" t="str">
        <f>'5a - Savings Tracker'!AJ727</f>
        <v/>
      </c>
      <c r="AJ685" t="str">
        <f>'5a - Savings Tracker'!AK727</f>
        <v/>
      </c>
      <c r="AK685" t="str">
        <f>'5a - Savings Tracker'!AL727</f>
        <v/>
      </c>
    </row>
    <row r="686" spans="1:37">
      <c r="A686">
        <f>'5a - Savings Tracker'!A728</f>
        <v>685</v>
      </c>
      <c r="B686" t="str">
        <f>'5a - Savings Tracker'!B728</f>
        <v>Swansea Bay UHB</v>
      </c>
      <c r="C686">
        <f>'5a - Savings Tracker'!C728</f>
        <v>0</v>
      </c>
      <c r="D686">
        <f>'5a - Savings Tracker'!D728</f>
        <v>0</v>
      </c>
      <c r="E686">
        <f>'5a - Savings Tracker'!E728</f>
        <v>0</v>
      </c>
      <c r="F686">
        <f>'5a - Savings Tracker'!F728</f>
        <v>0</v>
      </c>
      <c r="G686">
        <f>'5a - Savings Tracker'!G728</f>
        <v>0</v>
      </c>
      <c r="H686">
        <f>'5a - Savings Tracker'!H728</f>
        <v>0</v>
      </c>
      <c r="I686">
        <f>'5a - Savings Tracker'!J728</f>
        <v>0</v>
      </c>
      <c r="J686">
        <f>'5a - Savings Tracker'!K728</f>
        <v>0</v>
      </c>
      <c r="K686">
        <f>'5a - Savings Tracker'!L728</f>
        <v>0</v>
      </c>
      <c r="L686">
        <f>'5a - Savings Tracker'!M728</f>
        <v>0</v>
      </c>
      <c r="M686">
        <f>'5a - Savings Tracker'!N728</f>
        <v>0</v>
      </c>
      <c r="N686">
        <f>'5a - Savings Tracker'!O728</f>
        <v>0</v>
      </c>
      <c r="O686">
        <f>'5a - Savings Tracker'!P728</f>
        <v>0</v>
      </c>
      <c r="P686">
        <f>'5a - Savings Tracker'!Q728</f>
        <v>0</v>
      </c>
      <c r="Q686">
        <f>'5a - Savings Tracker'!R728</f>
        <v>0</v>
      </c>
      <c r="R686">
        <f>'5a - Savings Tracker'!S728</f>
        <v>0</v>
      </c>
      <c r="S686">
        <f>'5a - Savings Tracker'!T728</f>
        <v>0</v>
      </c>
      <c r="T686">
        <f>'5a - Savings Tracker'!U728</f>
        <v>0</v>
      </c>
      <c r="U686">
        <f>'5a - Savings Tracker'!V728</f>
        <v>0</v>
      </c>
      <c r="V686">
        <f>'5a - Savings Tracker'!W728</f>
        <v>0</v>
      </c>
      <c r="W686">
        <f>'5a - Savings Tracker'!X728</f>
        <v>0</v>
      </c>
      <c r="X686">
        <f>'5a - Savings Tracker'!Y728</f>
        <v>0</v>
      </c>
      <c r="Y686">
        <f>'5a - Savings Tracker'!Z728</f>
        <v>0</v>
      </c>
      <c r="Z686">
        <f>'5a - Savings Tracker'!AA728</f>
        <v>0</v>
      </c>
      <c r="AA686">
        <f>'5a - Savings Tracker'!AB728</f>
        <v>0</v>
      </c>
      <c r="AB686">
        <f>'5a - Savings Tracker'!AC728</f>
        <v>0</v>
      </c>
      <c r="AC686">
        <f>'5a - Savings Tracker'!AD728</f>
        <v>0</v>
      </c>
      <c r="AD686" t="str">
        <f>'5a - Savings Tracker'!AE728</f>
        <v/>
      </c>
      <c r="AE686" t="str">
        <f>'5a - Savings Tracker'!AF728</f>
        <v/>
      </c>
      <c r="AF686" t="str">
        <f>'5a - Savings Tracker'!AG728</f>
        <v/>
      </c>
      <c r="AG686" t="str">
        <f>'5a - Savings Tracker'!AH728</f>
        <v/>
      </c>
      <c r="AH686" t="str">
        <f>'5a - Savings Tracker'!AI728</f>
        <v/>
      </c>
      <c r="AI686" t="str">
        <f>'5a - Savings Tracker'!AJ728</f>
        <v/>
      </c>
      <c r="AJ686" t="str">
        <f>'5a - Savings Tracker'!AK728</f>
        <v/>
      </c>
      <c r="AK686" t="str">
        <f>'5a - Savings Tracker'!AL728</f>
        <v/>
      </c>
    </row>
    <row r="687" spans="1:37">
      <c r="A687">
        <f>'5a - Savings Tracker'!A729</f>
        <v>686</v>
      </c>
      <c r="B687" t="str">
        <f>'5a - Savings Tracker'!B729</f>
        <v>Swansea Bay UHB</v>
      </c>
      <c r="C687">
        <f>'5a - Savings Tracker'!C729</f>
        <v>0</v>
      </c>
      <c r="D687">
        <f>'5a - Savings Tracker'!D729</f>
        <v>0</v>
      </c>
      <c r="E687">
        <f>'5a - Savings Tracker'!E729</f>
        <v>0</v>
      </c>
      <c r="F687">
        <f>'5a - Savings Tracker'!F729</f>
        <v>0</v>
      </c>
      <c r="G687">
        <f>'5a - Savings Tracker'!G729</f>
        <v>0</v>
      </c>
      <c r="H687">
        <f>'5a - Savings Tracker'!H729</f>
        <v>0</v>
      </c>
      <c r="I687">
        <f>'5a - Savings Tracker'!J729</f>
        <v>0</v>
      </c>
      <c r="J687">
        <f>'5a - Savings Tracker'!K729</f>
        <v>0</v>
      </c>
      <c r="K687">
        <f>'5a - Savings Tracker'!L729</f>
        <v>0</v>
      </c>
      <c r="L687">
        <f>'5a - Savings Tracker'!M729</f>
        <v>0</v>
      </c>
      <c r="M687">
        <f>'5a - Savings Tracker'!N729</f>
        <v>0</v>
      </c>
      <c r="N687">
        <f>'5a - Savings Tracker'!O729</f>
        <v>0</v>
      </c>
      <c r="O687">
        <f>'5a - Savings Tracker'!P729</f>
        <v>0</v>
      </c>
      <c r="P687">
        <f>'5a - Savings Tracker'!Q729</f>
        <v>0</v>
      </c>
      <c r="Q687">
        <f>'5a - Savings Tracker'!R729</f>
        <v>0</v>
      </c>
      <c r="R687">
        <f>'5a - Savings Tracker'!S729</f>
        <v>0</v>
      </c>
      <c r="S687">
        <f>'5a - Savings Tracker'!T729</f>
        <v>0</v>
      </c>
      <c r="T687">
        <f>'5a - Savings Tracker'!U729</f>
        <v>0</v>
      </c>
      <c r="U687">
        <f>'5a - Savings Tracker'!V729</f>
        <v>0</v>
      </c>
      <c r="V687">
        <f>'5a - Savings Tracker'!W729</f>
        <v>0</v>
      </c>
      <c r="W687">
        <f>'5a - Savings Tracker'!X729</f>
        <v>0</v>
      </c>
      <c r="X687">
        <f>'5a - Savings Tracker'!Y729</f>
        <v>0</v>
      </c>
      <c r="Y687">
        <f>'5a - Savings Tracker'!Z729</f>
        <v>0</v>
      </c>
      <c r="Z687">
        <f>'5a - Savings Tracker'!AA729</f>
        <v>0</v>
      </c>
      <c r="AA687">
        <f>'5a - Savings Tracker'!AB729</f>
        <v>0</v>
      </c>
      <c r="AB687">
        <f>'5a - Savings Tracker'!AC729</f>
        <v>0</v>
      </c>
      <c r="AC687">
        <f>'5a - Savings Tracker'!AD729</f>
        <v>0</v>
      </c>
      <c r="AD687" t="str">
        <f>'5a - Savings Tracker'!AE729</f>
        <v/>
      </c>
      <c r="AE687" t="str">
        <f>'5a - Savings Tracker'!AF729</f>
        <v/>
      </c>
      <c r="AF687" t="str">
        <f>'5a - Savings Tracker'!AG729</f>
        <v/>
      </c>
      <c r="AG687" t="str">
        <f>'5a - Savings Tracker'!AH729</f>
        <v/>
      </c>
      <c r="AH687" t="str">
        <f>'5a - Savings Tracker'!AI729</f>
        <v/>
      </c>
      <c r="AI687" t="str">
        <f>'5a - Savings Tracker'!AJ729</f>
        <v/>
      </c>
      <c r="AJ687" t="str">
        <f>'5a - Savings Tracker'!AK729</f>
        <v/>
      </c>
      <c r="AK687" t="str">
        <f>'5a - Savings Tracker'!AL729</f>
        <v/>
      </c>
    </row>
    <row r="688" spans="1:37">
      <c r="A688">
        <f>'5a - Savings Tracker'!A730</f>
        <v>687</v>
      </c>
      <c r="B688" t="str">
        <f>'5a - Savings Tracker'!B730</f>
        <v>Swansea Bay UHB</v>
      </c>
      <c r="C688">
        <f>'5a - Savings Tracker'!C730</f>
        <v>0</v>
      </c>
      <c r="D688">
        <f>'5a - Savings Tracker'!D730</f>
        <v>0</v>
      </c>
      <c r="E688">
        <f>'5a - Savings Tracker'!E730</f>
        <v>0</v>
      </c>
      <c r="F688">
        <f>'5a - Savings Tracker'!F730</f>
        <v>0</v>
      </c>
      <c r="G688">
        <f>'5a - Savings Tracker'!G730</f>
        <v>0</v>
      </c>
      <c r="H688">
        <f>'5a - Savings Tracker'!H730</f>
        <v>0</v>
      </c>
      <c r="I688">
        <f>'5a - Savings Tracker'!J730</f>
        <v>0</v>
      </c>
      <c r="J688">
        <f>'5a - Savings Tracker'!K730</f>
        <v>0</v>
      </c>
      <c r="K688">
        <f>'5a - Savings Tracker'!L730</f>
        <v>0</v>
      </c>
      <c r="L688">
        <f>'5a - Savings Tracker'!M730</f>
        <v>0</v>
      </c>
      <c r="M688">
        <f>'5a - Savings Tracker'!N730</f>
        <v>0</v>
      </c>
      <c r="N688">
        <f>'5a - Savings Tracker'!O730</f>
        <v>0</v>
      </c>
      <c r="O688">
        <f>'5a - Savings Tracker'!P730</f>
        <v>0</v>
      </c>
      <c r="P688">
        <f>'5a - Savings Tracker'!Q730</f>
        <v>0</v>
      </c>
      <c r="Q688">
        <f>'5a - Savings Tracker'!R730</f>
        <v>0</v>
      </c>
      <c r="R688">
        <f>'5a - Savings Tracker'!S730</f>
        <v>0</v>
      </c>
      <c r="S688">
        <f>'5a - Savings Tracker'!T730</f>
        <v>0</v>
      </c>
      <c r="T688">
        <f>'5a - Savings Tracker'!U730</f>
        <v>0</v>
      </c>
      <c r="U688">
        <f>'5a - Savings Tracker'!V730</f>
        <v>0</v>
      </c>
      <c r="V688">
        <f>'5a - Savings Tracker'!W730</f>
        <v>0</v>
      </c>
      <c r="W688">
        <f>'5a - Savings Tracker'!X730</f>
        <v>0</v>
      </c>
      <c r="X688">
        <f>'5a - Savings Tracker'!Y730</f>
        <v>0</v>
      </c>
      <c r="Y688">
        <f>'5a - Savings Tracker'!Z730</f>
        <v>0</v>
      </c>
      <c r="Z688">
        <f>'5a - Savings Tracker'!AA730</f>
        <v>0</v>
      </c>
      <c r="AA688">
        <f>'5a - Savings Tracker'!AB730</f>
        <v>0</v>
      </c>
      <c r="AB688">
        <f>'5a - Savings Tracker'!AC730</f>
        <v>0</v>
      </c>
      <c r="AC688">
        <f>'5a - Savings Tracker'!AD730</f>
        <v>0</v>
      </c>
      <c r="AD688" t="str">
        <f>'5a - Savings Tracker'!AE730</f>
        <v/>
      </c>
      <c r="AE688" t="str">
        <f>'5a - Savings Tracker'!AF730</f>
        <v/>
      </c>
      <c r="AF688" t="str">
        <f>'5a - Savings Tracker'!AG730</f>
        <v/>
      </c>
      <c r="AG688" t="str">
        <f>'5a - Savings Tracker'!AH730</f>
        <v/>
      </c>
      <c r="AH688" t="str">
        <f>'5a - Savings Tracker'!AI730</f>
        <v/>
      </c>
      <c r="AI688" t="str">
        <f>'5a - Savings Tracker'!AJ730</f>
        <v/>
      </c>
      <c r="AJ688" t="str">
        <f>'5a - Savings Tracker'!AK730</f>
        <v/>
      </c>
      <c r="AK688" t="str">
        <f>'5a - Savings Tracker'!AL730</f>
        <v/>
      </c>
    </row>
    <row r="689" spans="1:37">
      <c r="A689">
        <f>'5a - Savings Tracker'!A731</f>
        <v>688</v>
      </c>
      <c r="B689" t="str">
        <f>'5a - Savings Tracker'!B731</f>
        <v>Swansea Bay UHB</v>
      </c>
      <c r="C689">
        <f>'5a - Savings Tracker'!C731</f>
        <v>0</v>
      </c>
      <c r="D689">
        <f>'5a - Savings Tracker'!D731</f>
        <v>0</v>
      </c>
      <c r="E689">
        <f>'5a - Savings Tracker'!E731</f>
        <v>0</v>
      </c>
      <c r="F689">
        <f>'5a - Savings Tracker'!F731</f>
        <v>0</v>
      </c>
      <c r="G689">
        <f>'5a - Savings Tracker'!G731</f>
        <v>0</v>
      </c>
      <c r="H689">
        <f>'5a - Savings Tracker'!H731</f>
        <v>0</v>
      </c>
      <c r="I689">
        <f>'5a - Savings Tracker'!J731</f>
        <v>0</v>
      </c>
      <c r="J689">
        <f>'5a - Savings Tracker'!K731</f>
        <v>0</v>
      </c>
      <c r="K689">
        <f>'5a - Savings Tracker'!L731</f>
        <v>0</v>
      </c>
      <c r="L689">
        <f>'5a - Savings Tracker'!M731</f>
        <v>0</v>
      </c>
      <c r="M689">
        <f>'5a - Savings Tracker'!N731</f>
        <v>0</v>
      </c>
      <c r="N689">
        <f>'5a - Savings Tracker'!O731</f>
        <v>0</v>
      </c>
      <c r="O689">
        <f>'5a - Savings Tracker'!P731</f>
        <v>0</v>
      </c>
      <c r="P689">
        <f>'5a - Savings Tracker'!Q731</f>
        <v>0</v>
      </c>
      <c r="Q689">
        <f>'5a - Savings Tracker'!R731</f>
        <v>0</v>
      </c>
      <c r="R689">
        <f>'5a - Savings Tracker'!S731</f>
        <v>0</v>
      </c>
      <c r="S689">
        <f>'5a - Savings Tracker'!T731</f>
        <v>0</v>
      </c>
      <c r="T689">
        <f>'5a - Savings Tracker'!U731</f>
        <v>0</v>
      </c>
      <c r="U689">
        <f>'5a - Savings Tracker'!V731</f>
        <v>0</v>
      </c>
      <c r="V689">
        <f>'5a - Savings Tracker'!W731</f>
        <v>0</v>
      </c>
      <c r="W689">
        <f>'5a - Savings Tracker'!X731</f>
        <v>0</v>
      </c>
      <c r="X689">
        <f>'5a - Savings Tracker'!Y731</f>
        <v>0</v>
      </c>
      <c r="Y689">
        <f>'5a - Savings Tracker'!Z731</f>
        <v>0</v>
      </c>
      <c r="Z689">
        <f>'5a - Savings Tracker'!AA731</f>
        <v>0</v>
      </c>
      <c r="AA689">
        <f>'5a - Savings Tracker'!AB731</f>
        <v>0</v>
      </c>
      <c r="AB689">
        <f>'5a - Savings Tracker'!AC731</f>
        <v>0</v>
      </c>
      <c r="AC689">
        <f>'5a - Savings Tracker'!AD731</f>
        <v>0</v>
      </c>
      <c r="AD689" t="str">
        <f>'5a - Savings Tracker'!AE731</f>
        <v/>
      </c>
      <c r="AE689" t="str">
        <f>'5a - Savings Tracker'!AF731</f>
        <v/>
      </c>
      <c r="AF689" t="str">
        <f>'5a - Savings Tracker'!AG731</f>
        <v/>
      </c>
      <c r="AG689" t="str">
        <f>'5a - Savings Tracker'!AH731</f>
        <v/>
      </c>
      <c r="AH689" t="str">
        <f>'5a - Savings Tracker'!AI731</f>
        <v/>
      </c>
      <c r="AI689" t="str">
        <f>'5a - Savings Tracker'!AJ731</f>
        <v/>
      </c>
      <c r="AJ689" t="str">
        <f>'5a - Savings Tracker'!AK731</f>
        <v/>
      </c>
      <c r="AK689" t="str">
        <f>'5a - Savings Tracker'!AL731</f>
        <v/>
      </c>
    </row>
    <row r="690" spans="1:37">
      <c r="A690">
        <f>'5a - Savings Tracker'!A732</f>
        <v>689</v>
      </c>
      <c r="B690" t="str">
        <f>'5a - Savings Tracker'!B732</f>
        <v>Swansea Bay UHB</v>
      </c>
      <c r="C690">
        <f>'5a - Savings Tracker'!C732</f>
        <v>0</v>
      </c>
      <c r="D690">
        <f>'5a - Savings Tracker'!D732</f>
        <v>0</v>
      </c>
      <c r="E690">
        <f>'5a - Savings Tracker'!E732</f>
        <v>0</v>
      </c>
      <c r="F690">
        <f>'5a - Savings Tracker'!F732</f>
        <v>0</v>
      </c>
      <c r="G690">
        <f>'5a - Savings Tracker'!G732</f>
        <v>0</v>
      </c>
      <c r="H690">
        <f>'5a - Savings Tracker'!H732</f>
        <v>0</v>
      </c>
      <c r="I690">
        <f>'5a - Savings Tracker'!J732</f>
        <v>0</v>
      </c>
      <c r="J690">
        <f>'5a - Savings Tracker'!K732</f>
        <v>0</v>
      </c>
      <c r="K690">
        <f>'5a - Savings Tracker'!L732</f>
        <v>0</v>
      </c>
      <c r="L690">
        <f>'5a - Savings Tracker'!M732</f>
        <v>0</v>
      </c>
      <c r="M690">
        <f>'5a - Savings Tracker'!N732</f>
        <v>0</v>
      </c>
      <c r="N690">
        <f>'5a - Savings Tracker'!O732</f>
        <v>0</v>
      </c>
      <c r="O690">
        <f>'5a - Savings Tracker'!P732</f>
        <v>0</v>
      </c>
      <c r="P690">
        <f>'5a - Savings Tracker'!Q732</f>
        <v>0</v>
      </c>
      <c r="Q690">
        <f>'5a - Savings Tracker'!R732</f>
        <v>0</v>
      </c>
      <c r="R690">
        <f>'5a - Savings Tracker'!S732</f>
        <v>0</v>
      </c>
      <c r="S690">
        <f>'5a - Savings Tracker'!T732</f>
        <v>0</v>
      </c>
      <c r="T690">
        <f>'5a - Savings Tracker'!U732</f>
        <v>0</v>
      </c>
      <c r="U690">
        <f>'5a - Savings Tracker'!V732</f>
        <v>0</v>
      </c>
      <c r="V690">
        <f>'5a - Savings Tracker'!W732</f>
        <v>0</v>
      </c>
      <c r="W690">
        <f>'5a - Savings Tracker'!X732</f>
        <v>0</v>
      </c>
      <c r="X690">
        <f>'5a - Savings Tracker'!Y732</f>
        <v>0</v>
      </c>
      <c r="Y690">
        <f>'5a - Savings Tracker'!Z732</f>
        <v>0</v>
      </c>
      <c r="Z690">
        <f>'5a - Savings Tracker'!AA732</f>
        <v>0</v>
      </c>
      <c r="AA690">
        <f>'5a - Savings Tracker'!AB732</f>
        <v>0</v>
      </c>
      <c r="AB690">
        <f>'5a - Savings Tracker'!AC732</f>
        <v>0</v>
      </c>
      <c r="AC690">
        <f>'5a - Savings Tracker'!AD732</f>
        <v>0</v>
      </c>
      <c r="AD690" t="str">
        <f>'5a - Savings Tracker'!AE732</f>
        <v/>
      </c>
      <c r="AE690" t="str">
        <f>'5a - Savings Tracker'!AF732</f>
        <v/>
      </c>
      <c r="AF690" t="str">
        <f>'5a - Savings Tracker'!AG732</f>
        <v/>
      </c>
      <c r="AG690" t="str">
        <f>'5a - Savings Tracker'!AH732</f>
        <v/>
      </c>
      <c r="AH690" t="str">
        <f>'5a - Savings Tracker'!AI732</f>
        <v/>
      </c>
      <c r="AI690" t="str">
        <f>'5a - Savings Tracker'!AJ732</f>
        <v/>
      </c>
      <c r="AJ690" t="str">
        <f>'5a - Savings Tracker'!AK732</f>
        <v/>
      </c>
      <c r="AK690" t="str">
        <f>'5a - Savings Tracker'!AL732</f>
        <v/>
      </c>
    </row>
    <row r="691" spans="1:37">
      <c r="A691">
        <f>'5a - Savings Tracker'!A733</f>
        <v>690</v>
      </c>
      <c r="B691" t="str">
        <f>'5a - Savings Tracker'!B733</f>
        <v>Swansea Bay UHB</v>
      </c>
      <c r="C691">
        <f>'5a - Savings Tracker'!C733</f>
        <v>0</v>
      </c>
      <c r="D691">
        <f>'5a - Savings Tracker'!D733</f>
        <v>0</v>
      </c>
      <c r="E691">
        <f>'5a - Savings Tracker'!E733</f>
        <v>0</v>
      </c>
      <c r="F691">
        <f>'5a - Savings Tracker'!F733</f>
        <v>0</v>
      </c>
      <c r="G691">
        <f>'5a - Savings Tracker'!G733</f>
        <v>0</v>
      </c>
      <c r="H691">
        <f>'5a - Savings Tracker'!H733</f>
        <v>0</v>
      </c>
      <c r="I691">
        <f>'5a - Savings Tracker'!J733</f>
        <v>0</v>
      </c>
      <c r="J691">
        <f>'5a - Savings Tracker'!K733</f>
        <v>0</v>
      </c>
      <c r="K691">
        <f>'5a - Savings Tracker'!L733</f>
        <v>0</v>
      </c>
      <c r="L691">
        <f>'5a - Savings Tracker'!M733</f>
        <v>0</v>
      </c>
      <c r="M691">
        <f>'5a - Savings Tracker'!N733</f>
        <v>0</v>
      </c>
      <c r="N691">
        <f>'5a - Savings Tracker'!O733</f>
        <v>0</v>
      </c>
      <c r="O691">
        <f>'5a - Savings Tracker'!P733</f>
        <v>0</v>
      </c>
      <c r="P691">
        <f>'5a - Savings Tracker'!Q733</f>
        <v>0</v>
      </c>
      <c r="Q691">
        <f>'5a - Savings Tracker'!R733</f>
        <v>0</v>
      </c>
      <c r="R691">
        <f>'5a - Savings Tracker'!S733</f>
        <v>0</v>
      </c>
      <c r="S691">
        <f>'5a - Savings Tracker'!T733</f>
        <v>0</v>
      </c>
      <c r="T691">
        <f>'5a - Savings Tracker'!U733</f>
        <v>0</v>
      </c>
      <c r="U691">
        <f>'5a - Savings Tracker'!V733</f>
        <v>0</v>
      </c>
      <c r="V691">
        <f>'5a - Savings Tracker'!W733</f>
        <v>0</v>
      </c>
      <c r="W691">
        <f>'5a - Savings Tracker'!X733</f>
        <v>0</v>
      </c>
      <c r="X691">
        <f>'5a - Savings Tracker'!Y733</f>
        <v>0</v>
      </c>
      <c r="Y691">
        <f>'5a - Savings Tracker'!Z733</f>
        <v>0</v>
      </c>
      <c r="Z691">
        <f>'5a - Savings Tracker'!AA733</f>
        <v>0</v>
      </c>
      <c r="AA691">
        <f>'5a - Savings Tracker'!AB733</f>
        <v>0</v>
      </c>
      <c r="AB691">
        <f>'5a - Savings Tracker'!AC733</f>
        <v>0</v>
      </c>
      <c r="AC691">
        <f>'5a - Savings Tracker'!AD733</f>
        <v>0</v>
      </c>
      <c r="AD691" t="str">
        <f>'5a - Savings Tracker'!AE733</f>
        <v/>
      </c>
      <c r="AE691" t="str">
        <f>'5a - Savings Tracker'!AF733</f>
        <v/>
      </c>
      <c r="AF691" t="str">
        <f>'5a - Savings Tracker'!AG733</f>
        <v/>
      </c>
      <c r="AG691" t="str">
        <f>'5a - Savings Tracker'!AH733</f>
        <v/>
      </c>
      <c r="AH691" t="str">
        <f>'5a - Savings Tracker'!AI733</f>
        <v/>
      </c>
      <c r="AI691" t="str">
        <f>'5a - Savings Tracker'!AJ733</f>
        <v/>
      </c>
      <c r="AJ691" t="str">
        <f>'5a - Savings Tracker'!AK733</f>
        <v/>
      </c>
      <c r="AK691" t="str">
        <f>'5a - Savings Tracker'!AL733</f>
        <v/>
      </c>
    </row>
    <row r="692" spans="1:37">
      <c r="A692">
        <f>'5a - Savings Tracker'!A734</f>
        <v>691</v>
      </c>
      <c r="B692" t="str">
        <f>'5a - Savings Tracker'!B734</f>
        <v>Swansea Bay UHB</v>
      </c>
      <c r="C692">
        <f>'5a - Savings Tracker'!C734</f>
        <v>0</v>
      </c>
      <c r="D692">
        <f>'5a - Savings Tracker'!D734</f>
        <v>0</v>
      </c>
      <c r="E692">
        <f>'5a - Savings Tracker'!E734</f>
        <v>0</v>
      </c>
      <c r="F692">
        <f>'5a - Savings Tracker'!F734</f>
        <v>0</v>
      </c>
      <c r="G692">
        <f>'5a - Savings Tracker'!G734</f>
        <v>0</v>
      </c>
      <c r="H692">
        <f>'5a - Savings Tracker'!H734</f>
        <v>0</v>
      </c>
      <c r="I692">
        <f>'5a - Savings Tracker'!J734</f>
        <v>0</v>
      </c>
      <c r="J692">
        <f>'5a - Savings Tracker'!K734</f>
        <v>0</v>
      </c>
      <c r="K692">
        <f>'5a - Savings Tracker'!L734</f>
        <v>0</v>
      </c>
      <c r="L692">
        <f>'5a - Savings Tracker'!M734</f>
        <v>0</v>
      </c>
      <c r="M692">
        <f>'5a - Savings Tracker'!N734</f>
        <v>0</v>
      </c>
      <c r="N692">
        <f>'5a - Savings Tracker'!O734</f>
        <v>0</v>
      </c>
      <c r="O692">
        <f>'5a - Savings Tracker'!P734</f>
        <v>0</v>
      </c>
      <c r="P692">
        <f>'5a - Savings Tracker'!Q734</f>
        <v>0</v>
      </c>
      <c r="Q692">
        <f>'5a - Savings Tracker'!R734</f>
        <v>0</v>
      </c>
      <c r="R692">
        <f>'5a - Savings Tracker'!S734</f>
        <v>0</v>
      </c>
      <c r="S692">
        <f>'5a - Savings Tracker'!T734</f>
        <v>0</v>
      </c>
      <c r="T692">
        <f>'5a - Savings Tracker'!U734</f>
        <v>0</v>
      </c>
      <c r="U692">
        <f>'5a - Savings Tracker'!V734</f>
        <v>0</v>
      </c>
      <c r="V692">
        <f>'5a - Savings Tracker'!W734</f>
        <v>0</v>
      </c>
      <c r="W692">
        <f>'5a - Savings Tracker'!X734</f>
        <v>0</v>
      </c>
      <c r="X692">
        <f>'5a - Savings Tracker'!Y734</f>
        <v>0</v>
      </c>
      <c r="Y692">
        <f>'5a - Savings Tracker'!Z734</f>
        <v>0</v>
      </c>
      <c r="Z692">
        <f>'5a - Savings Tracker'!AA734</f>
        <v>0</v>
      </c>
      <c r="AA692">
        <f>'5a - Savings Tracker'!AB734</f>
        <v>0</v>
      </c>
      <c r="AB692">
        <f>'5a - Savings Tracker'!AC734</f>
        <v>0</v>
      </c>
      <c r="AC692">
        <f>'5a - Savings Tracker'!AD734</f>
        <v>0</v>
      </c>
      <c r="AD692" t="str">
        <f>'5a - Savings Tracker'!AE734</f>
        <v/>
      </c>
      <c r="AE692" t="str">
        <f>'5a - Savings Tracker'!AF734</f>
        <v/>
      </c>
      <c r="AF692" t="str">
        <f>'5a - Savings Tracker'!AG734</f>
        <v/>
      </c>
      <c r="AG692" t="str">
        <f>'5a - Savings Tracker'!AH734</f>
        <v/>
      </c>
      <c r="AH692" t="str">
        <f>'5a - Savings Tracker'!AI734</f>
        <v/>
      </c>
      <c r="AI692" t="str">
        <f>'5a - Savings Tracker'!AJ734</f>
        <v/>
      </c>
      <c r="AJ692" t="str">
        <f>'5a - Savings Tracker'!AK734</f>
        <v/>
      </c>
      <c r="AK692" t="str">
        <f>'5a - Savings Tracker'!AL734</f>
        <v/>
      </c>
    </row>
    <row r="693" spans="1:37">
      <c r="A693">
        <f>'5a - Savings Tracker'!A735</f>
        <v>692</v>
      </c>
      <c r="B693" t="str">
        <f>'5a - Savings Tracker'!B735</f>
        <v>Swansea Bay UHB</v>
      </c>
      <c r="C693">
        <f>'5a - Savings Tracker'!C735</f>
        <v>0</v>
      </c>
      <c r="D693">
        <f>'5a - Savings Tracker'!D735</f>
        <v>0</v>
      </c>
      <c r="E693">
        <f>'5a - Savings Tracker'!E735</f>
        <v>0</v>
      </c>
      <c r="F693">
        <f>'5a - Savings Tracker'!F735</f>
        <v>0</v>
      </c>
      <c r="G693">
        <f>'5a - Savings Tracker'!G735</f>
        <v>0</v>
      </c>
      <c r="H693">
        <f>'5a - Savings Tracker'!H735</f>
        <v>0</v>
      </c>
      <c r="I693">
        <f>'5a - Savings Tracker'!J735</f>
        <v>0</v>
      </c>
      <c r="J693">
        <f>'5a - Savings Tracker'!K735</f>
        <v>0</v>
      </c>
      <c r="K693">
        <f>'5a - Savings Tracker'!L735</f>
        <v>0</v>
      </c>
      <c r="L693">
        <f>'5a - Savings Tracker'!M735</f>
        <v>0</v>
      </c>
      <c r="M693">
        <f>'5a - Savings Tracker'!N735</f>
        <v>0</v>
      </c>
      <c r="N693">
        <f>'5a - Savings Tracker'!O735</f>
        <v>0</v>
      </c>
      <c r="O693">
        <f>'5a - Savings Tracker'!P735</f>
        <v>0</v>
      </c>
      <c r="P693">
        <f>'5a - Savings Tracker'!Q735</f>
        <v>0</v>
      </c>
      <c r="Q693">
        <f>'5a - Savings Tracker'!R735</f>
        <v>0</v>
      </c>
      <c r="R693">
        <f>'5a - Savings Tracker'!S735</f>
        <v>0</v>
      </c>
      <c r="S693">
        <f>'5a - Savings Tracker'!T735</f>
        <v>0</v>
      </c>
      <c r="T693">
        <f>'5a - Savings Tracker'!U735</f>
        <v>0</v>
      </c>
      <c r="U693">
        <f>'5a - Savings Tracker'!V735</f>
        <v>0</v>
      </c>
      <c r="V693">
        <f>'5a - Savings Tracker'!W735</f>
        <v>0</v>
      </c>
      <c r="W693">
        <f>'5a - Savings Tracker'!X735</f>
        <v>0</v>
      </c>
      <c r="X693">
        <f>'5a - Savings Tracker'!Y735</f>
        <v>0</v>
      </c>
      <c r="Y693">
        <f>'5a - Savings Tracker'!Z735</f>
        <v>0</v>
      </c>
      <c r="Z693">
        <f>'5a - Savings Tracker'!AA735</f>
        <v>0</v>
      </c>
      <c r="AA693">
        <f>'5a - Savings Tracker'!AB735</f>
        <v>0</v>
      </c>
      <c r="AB693">
        <f>'5a - Savings Tracker'!AC735</f>
        <v>0</v>
      </c>
      <c r="AC693">
        <f>'5a - Savings Tracker'!AD735</f>
        <v>0</v>
      </c>
      <c r="AD693" t="str">
        <f>'5a - Savings Tracker'!AE735</f>
        <v/>
      </c>
      <c r="AE693" t="str">
        <f>'5a - Savings Tracker'!AF735</f>
        <v/>
      </c>
      <c r="AF693" t="str">
        <f>'5a - Savings Tracker'!AG735</f>
        <v/>
      </c>
      <c r="AG693" t="str">
        <f>'5a - Savings Tracker'!AH735</f>
        <v/>
      </c>
      <c r="AH693" t="str">
        <f>'5a - Savings Tracker'!AI735</f>
        <v/>
      </c>
      <c r="AI693" t="str">
        <f>'5a - Savings Tracker'!AJ735</f>
        <v/>
      </c>
      <c r="AJ693" t="str">
        <f>'5a - Savings Tracker'!AK735</f>
        <v/>
      </c>
      <c r="AK693" t="str">
        <f>'5a - Savings Tracker'!AL735</f>
        <v/>
      </c>
    </row>
    <row r="694" spans="1:37">
      <c r="A694">
        <f>'5a - Savings Tracker'!A736</f>
        <v>693</v>
      </c>
      <c r="B694" t="str">
        <f>'5a - Savings Tracker'!B736</f>
        <v>Swansea Bay UHB</v>
      </c>
      <c r="C694">
        <f>'5a - Savings Tracker'!C736</f>
        <v>0</v>
      </c>
      <c r="D694">
        <f>'5a - Savings Tracker'!D736</f>
        <v>0</v>
      </c>
      <c r="E694">
        <f>'5a - Savings Tracker'!E736</f>
        <v>0</v>
      </c>
      <c r="F694">
        <f>'5a - Savings Tracker'!F736</f>
        <v>0</v>
      </c>
      <c r="G694">
        <f>'5a - Savings Tracker'!G736</f>
        <v>0</v>
      </c>
      <c r="H694">
        <f>'5a - Savings Tracker'!H736</f>
        <v>0</v>
      </c>
      <c r="I694">
        <f>'5a - Savings Tracker'!J736</f>
        <v>0</v>
      </c>
      <c r="J694">
        <f>'5a - Savings Tracker'!K736</f>
        <v>0</v>
      </c>
      <c r="K694">
        <f>'5a - Savings Tracker'!L736</f>
        <v>0</v>
      </c>
      <c r="L694">
        <f>'5a - Savings Tracker'!M736</f>
        <v>0</v>
      </c>
      <c r="M694">
        <f>'5a - Savings Tracker'!N736</f>
        <v>0</v>
      </c>
      <c r="N694">
        <f>'5a - Savings Tracker'!O736</f>
        <v>0</v>
      </c>
      <c r="O694">
        <f>'5a - Savings Tracker'!P736</f>
        <v>0</v>
      </c>
      <c r="P694">
        <f>'5a - Savings Tracker'!Q736</f>
        <v>0</v>
      </c>
      <c r="Q694">
        <f>'5a - Savings Tracker'!R736</f>
        <v>0</v>
      </c>
      <c r="R694">
        <f>'5a - Savings Tracker'!S736</f>
        <v>0</v>
      </c>
      <c r="S694">
        <f>'5a - Savings Tracker'!T736</f>
        <v>0</v>
      </c>
      <c r="T694">
        <f>'5a - Savings Tracker'!U736</f>
        <v>0</v>
      </c>
      <c r="U694">
        <f>'5a - Savings Tracker'!V736</f>
        <v>0</v>
      </c>
      <c r="V694">
        <f>'5a - Savings Tracker'!W736</f>
        <v>0</v>
      </c>
      <c r="W694">
        <f>'5a - Savings Tracker'!X736</f>
        <v>0</v>
      </c>
      <c r="X694">
        <f>'5a - Savings Tracker'!Y736</f>
        <v>0</v>
      </c>
      <c r="Y694">
        <f>'5a - Savings Tracker'!Z736</f>
        <v>0</v>
      </c>
      <c r="Z694">
        <f>'5a - Savings Tracker'!AA736</f>
        <v>0</v>
      </c>
      <c r="AA694">
        <f>'5a - Savings Tracker'!AB736</f>
        <v>0</v>
      </c>
      <c r="AB694">
        <f>'5a - Savings Tracker'!AC736</f>
        <v>0</v>
      </c>
      <c r="AC694">
        <f>'5a - Savings Tracker'!AD736</f>
        <v>0</v>
      </c>
      <c r="AD694" t="str">
        <f>'5a - Savings Tracker'!AE736</f>
        <v/>
      </c>
      <c r="AE694" t="str">
        <f>'5a - Savings Tracker'!AF736</f>
        <v/>
      </c>
      <c r="AF694" t="str">
        <f>'5a - Savings Tracker'!AG736</f>
        <v/>
      </c>
      <c r="AG694" t="str">
        <f>'5a - Savings Tracker'!AH736</f>
        <v/>
      </c>
      <c r="AH694" t="str">
        <f>'5a - Savings Tracker'!AI736</f>
        <v/>
      </c>
      <c r="AI694" t="str">
        <f>'5a - Savings Tracker'!AJ736</f>
        <v/>
      </c>
      <c r="AJ694" t="str">
        <f>'5a - Savings Tracker'!AK736</f>
        <v/>
      </c>
      <c r="AK694" t="str">
        <f>'5a - Savings Tracker'!AL736</f>
        <v/>
      </c>
    </row>
    <row r="695" spans="1:37">
      <c r="A695">
        <f>'5a - Savings Tracker'!A737</f>
        <v>694</v>
      </c>
      <c r="B695" t="str">
        <f>'5a - Savings Tracker'!B737</f>
        <v>Swansea Bay UHB</v>
      </c>
      <c r="C695">
        <f>'5a - Savings Tracker'!C737</f>
        <v>0</v>
      </c>
      <c r="D695">
        <f>'5a - Savings Tracker'!D737</f>
        <v>0</v>
      </c>
      <c r="E695">
        <f>'5a - Savings Tracker'!E737</f>
        <v>0</v>
      </c>
      <c r="F695">
        <f>'5a - Savings Tracker'!F737</f>
        <v>0</v>
      </c>
      <c r="G695">
        <f>'5a - Savings Tracker'!G737</f>
        <v>0</v>
      </c>
      <c r="H695">
        <f>'5a - Savings Tracker'!H737</f>
        <v>0</v>
      </c>
      <c r="I695">
        <f>'5a - Savings Tracker'!J737</f>
        <v>0</v>
      </c>
      <c r="J695">
        <f>'5a - Savings Tracker'!K737</f>
        <v>0</v>
      </c>
      <c r="K695">
        <f>'5a - Savings Tracker'!L737</f>
        <v>0</v>
      </c>
      <c r="L695">
        <f>'5a - Savings Tracker'!M737</f>
        <v>0</v>
      </c>
      <c r="M695">
        <f>'5a - Savings Tracker'!N737</f>
        <v>0</v>
      </c>
      <c r="N695">
        <f>'5a - Savings Tracker'!O737</f>
        <v>0</v>
      </c>
      <c r="O695">
        <f>'5a - Savings Tracker'!P737</f>
        <v>0</v>
      </c>
      <c r="P695">
        <f>'5a - Savings Tracker'!Q737</f>
        <v>0</v>
      </c>
      <c r="Q695">
        <f>'5a - Savings Tracker'!R737</f>
        <v>0</v>
      </c>
      <c r="R695">
        <f>'5a - Savings Tracker'!S737</f>
        <v>0</v>
      </c>
      <c r="S695">
        <f>'5a - Savings Tracker'!T737</f>
        <v>0</v>
      </c>
      <c r="T695">
        <f>'5a - Savings Tracker'!U737</f>
        <v>0</v>
      </c>
      <c r="U695">
        <f>'5a - Savings Tracker'!V737</f>
        <v>0</v>
      </c>
      <c r="V695">
        <f>'5a - Savings Tracker'!W737</f>
        <v>0</v>
      </c>
      <c r="W695">
        <f>'5a - Savings Tracker'!X737</f>
        <v>0</v>
      </c>
      <c r="X695">
        <f>'5a - Savings Tracker'!Y737</f>
        <v>0</v>
      </c>
      <c r="Y695">
        <f>'5a - Savings Tracker'!Z737</f>
        <v>0</v>
      </c>
      <c r="Z695">
        <f>'5a - Savings Tracker'!AA737</f>
        <v>0</v>
      </c>
      <c r="AA695">
        <f>'5a - Savings Tracker'!AB737</f>
        <v>0</v>
      </c>
      <c r="AB695">
        <f>'5a - Savings Tracker'!AC737</f>
        <v>0</v>
      </c>
      <c r="AC695">
        <f>'5a - Savings Tracker'!AD737</f>
        <v>0</v>
      </c>
      <c r="AD695" t="str">
        <f>'5a - Savings Tracker'!AE737</f>
        <v/>
      </c>
      <c r="AE695" t="str">
        <f>'5a - Savings Tracker'!AF737</f>
        <v/>
      </c>
      <c r="AF695" t="str">
        <f>'5a - Savings Tracker'!AG737</f>
        <v/>
      </c>
      <c r="AG695" t="str">
        <f>'5a - Savings Tracker'!AH737</f>
        <v/>
      </c>
      <c r="AH695" t="str">
        <f>'5a - Savings Tracker'!AI737</f>
        <v/>
      </c>
      <c r="AI695" t="str">
        <f>'5a - Savings Tracker'!AJ737</f>
        <v/>
      </c>
      <c r="AJ695" t="str">
        <f>'5a - Savings Tracker'!AK737</f>
        <v/>
      </c>
      <c r="AK695" t="str">
        <f>'5a - Savings Tracker'!AL737</f>
        <v/>
      </c>
    </row>
    <row r="696" spans="1:37">
      <c r="A696">
        <f>'5a - Savings Tracker'!A738</f>
        <v>695</v>
      </c>
      <c r="B696" t="str">
        <f>'5a - Savings Tracker'!B738</f>
        <v>Swansea Bay UHB</v>
      </c>
      <c r="C696">
        <f>'5a - Savings Tracker'!C738</f>
        <v>0</v>
      </c>
      <c r="D696">
        <f>'5a - Savings Tracker'!D738</f>
        <v>0</v>
      </c>
      <c r="E696">
        <f>'5a - Savings Tracker'!E738</f>
        <v>0</v>
      </c>
      <c r="F696">
        <f>'5a - Savings Tracker'!F738</f>
        <v>0</v>
      </c>
      <c r="G696">
        <f>'5a - Savings Tracker'!G738</f>
        <v>0</v>
      </c>
      <c r="H696">
        <f>'5a - Savings Tracker'!H738</f>
        <v>0</v>
      </c>
      <c r="I696">
        <f>'5a - Savings Tracker'!J738</f>
        <v>0</v>
      </c>
      <c r="J696">
        <f>'5a - Savings Tracker'!K738</f>
        <v>0</v>
      </c>
      <c r="K696">
        <f>'5a - Savings Tracker'!L738</f>
        <v>0</v>
      </c>
      <c r="L696">
        <f>'5a - Savings Tracker'!M738</f>
        <v>0</v>
      </c>
      <c r="M696">
        <f>'5a - Savings Tracker'!N738</f>
        <v>0</v>
      </c>
      <c r="N696">
        <f>'5a - Savings Tracker'!O738</f>
        <v>0</v>
      </c>
      <c r="O696">
        <f>'5a - Savings Tracker'!P738</f>
        <v>0</v>
      </c>
      <c r="P696">
        <f>'5a - Savings Tracker'!Q738</f>
        <v>0</v>
      </c>
      <c r="Q696">
        <f>'5a - Savings Tracker'!R738</f>
        <v>0</v>
      </c>
      <c r="R696">
        <f>'5a - Savings Tracker'!S738</f>
        <v>0</v>
      </c>
      <c r="S696">
        <f>'5a - Savings Tracker'!T738</f>
        <v>0</v>
      </c>
      <c r="T696">
        <f>'5a - Savings Tracker'!U738</f>
        <v>0</v>
      </c>
      <c r="U696">
        <f>'5a - Savings Tracker'!V738</f>
        <v>0</v>
      </c>
      <c r="V696">
        <f>'5a - Savings Tracker'!W738</f>
        <v>0</v>
      </c>
      <c r="W696">
        <f>'5a - Savings Tracker'!X738</f>
        <v>0</v>
      </c>
      <c r="X696">
        <f>'5a - Savings Tracker'!Y738</f>
        <v>0</v>
      </c>
      <c r="Y696">
        <f>'5a - Savings Tracker'!Z738</f>
        <v>0</v>
      </c>
      <c r="Z696">
        <f>'5a - Savings Tracker'!AA738</f>
        <v>0</v>
      </c>
      <c r="AA696">
        <f>'5a - Savings Tracker'!AB738</f>
        <v>0</v>
      </c>
      <c r="AB696">
        <f>'5a - Savings Tracker'!AC738</f>
        <v>0</v>
      </c>
      <c r="AC696">
        <f>'5a - Savings Tracker'!AD738</f>
        <v>0</v>
      </c>
      <c r="AD696" t="str">
        <f>'5a - Savings Tracker'!AE738</f>
        <v/>
      </c>
      <c r="AE696" t="str">
        <f>'5a - Savings Tracker'!AF738</f>
        <v/>
      </c>
      <c r="AF696" t="str">
        <f>'5a - Savings Tracker'!AG738</f>
        <v/>
      </c>
      <c r="AG696" t="str">
        <f>'5a - Savings Tracker'!AH738</f>
        <v/>
      </c>
      <c r="AH696" t="str">
        <f>'5a - Savings Tracker'!AI738</f>
        <v/>
      </c>
      <c r="AI696" t="str">
        <f>'5a - Savings Tracker'!AJ738</f>
        <v/>
      </c>
      <c r="AJ696" t="str">
        <f>'5a - Savings Tracker'!AK738</f>
        <v/>
      </c>
      <c r="AK696" t="str">
        <f>'5a - Savings Tracker'!AL738</f>
        <v/>
      </c>
    </row>
    <row r="697" spans="1:37">
      <c r="A697">
        <f>'5a - Savings Tracker'!A739</f>
        <v>696</v>
      </c>
      <c r="B697" t="str">
        <f>'5a - Savings Tracker'!B739</f>
        <v>Swansea Bay UHB</v>
      </c>
      <c r="C697">
        <f>'5a - Savings Tracker'!C739</f>
        <v>0</v>
      </c>
      <c r="D697">
        <f>'5a - Savings Tracker'!D739</f>
        <v>0</v>
      </c>
      <c r="E697">
        <f>'5a - Savings Tracker'!E739</f>
        <v>0</v>
      </c>
      <c r="F697">
        <f>'5a - Savings Tracker'!F739</f>
        <v>0</v>
      </c>
      <c r="G697">
        <f>'5a - Savings Tracker'!G739</f>
        <v>0</v>
      </c>
      <c r="H697">
        <f>'5a - Savings Tracker'!H739</f>
        <v>0</v>
      </c>
      <c r="I697">
        <f>'5a - Savings Tracker'!J739</f>
        <v>0</v>
      </c>
      <c r="J697">
        <f>'5a - Savings Tracker'!K739</f>
        <v>0</v>
      </c>
      <c r="K697">
        <f>'5a - Savings Tracker'!L739</f>
        <v>0</v>
      </c>
      <c r="L697">
        <f>'5a - Savings Tracker'!M739</f>
        <v>0</v>
      </c>
      <c r="M697">
        <f>'5a - Savings Tracker'!N739</f>
        <v>0</v>
      </c>
      <c r="N697">
        <f>'5a - Savings Tracker'!O739</f>
        <v>0</v>
      </c>
      <c r="O697">
        <f>'5a - Savings Tracker'!P739</f>
        <v>0</v>
      </c>
      <c r="P697">
        <f>'5a - Savings Tracker'!Q739</f>
        <v>0</v>
      </c>
      <c r="Q697">
        <f>'5a - Savings Tracker'!R739</f>
        <v>0</v>
      </c>
      <c r="R697">
        <f>'5a - Savings Tracker'!S739</f>
        <v>0</v>
      </c>
      <c r="S697">
        <f>'5a - Savings Tracker'!T739</f>
        <v>0</v>
      </c>
      <c r="T697">
        <f>'5a - Savings Tracker'!U739</f>
        <v>0</v>
      </c>
      <c r="U697">
        <f>'5a - Savings Tracker'!V739</f>
        <v>0</v>
      </c>
      <c r="V697">
        <f>'5a - Savings Tracker'!W739</f>
        <v>0</v>
      </c>
      <c r="W697">
        <f>'5a - Savings Tracker'!X739</f>
        <v>0</v>
      </c>
      <c r="X697">
        <f>'5a - Savings Tracker'!Y739</f>
        <v>0</v>
      </c>
      <c r="Y697">
        <f>'5a - Savings Tracker'!Z739</f>
        <v>0</v>
      </c>
      <c r="Z697">
        <f>'5a - Savings Tracker'!AA739</f>
        <v>0</v>
      </c>
      <c r="AA697">
        <f>'5a - Savings Tracker'!AB739</f>
        <v>0</v>
      </c>
      <c r="AB697">
        <f>'5a - Savings Tracker'!AC739</f>
        <v>0</v>
      </c>
      <c r="AC697">
        <f>'5a - Savings Tracker'!AD739</f>
        <v>0</v>
      </c>
      <c r="AD697" t="str">
        <f>'5a - Savings Tracker'!AE739</f>
        <v/>
      </c>
      <c r="AE697" t="str">
        <f>'5a - Savings Tracker'!AF739</f>
        <v/>
      </c>
      <c r="AF697" t="str">
        <f>'5a - Savings Tracker'!AG739</f>
        <v/>
      </c>
      <c r="AG697" t="str">
        <f>'5a - Savings Tracker'!AH739</f>
        <v/>
      </c>
      <c r="AH697" t="str">
        <f>'5a - Savings Tracker'!AI739</f>
        <v/>
      </c>
      <c r="AI697" t="str">
        <f>'5a - Savings Tracker'!AJ739</f>
        <v/>
      </c>
      <c r="AJ697" t="str">
        <f>'5a - Savings Tracker'!AK739</f>
        <v/>
      </c>
      <c r="AK697" t="str">
        <f>'5a - Savings Tracker'!AL739</f>
        <v/>
      </c>
    </row>
    <row r="698" spans="1:37">
      <c r="A698">
        <f>'5a - Savings Tracker'!A740</f>
        <v>697</v>
      </c>
      <c r="B698" t="str">
        <f>'5a - Savings Tracker'!B740</f>
        <v>Swansea Bay UHB</v>
      </c>
      <c r="C698">
        <f>'5a - Savings Tracker'!C740</f>
        <v>0</v>
      </c>
      <c r="D698">
        <f>'5a - Savings Tracker'!D740</f>
        <v>0</v>
      </c>
      <c r="E698">
        <f>'5a - Savings Tracker'!E740</f>
        <v>0</v>
      </c>
      <c r="F698">
        <f>'5a - Savings Tracker'!F740</f>
        <v>0</v>
      </c>
      <c r="G698">
        <f>'5a - Savings Tracker'!G740</f>
        <v>0</v>
      </c>
      <c r="H698">
        <f>'5a - Savings Tracker'!H740</f>
        <v>0</v>
      </c>
      <c r="I698">
        <f>'5a - Savings Tracker'!J740</f>
        <v>0</v>
      </c>
      <c r="J698">
        <f>'5a - Savings Tracker'!K740</f>
        <v>0</v>
      </c>
      <c r="K698">
        <f>'5a - Savings Tracker'!L740</f>
        <v>0</v>
      </c>
      <c r="L698">
        <f>'5a - Savings Tracker'!M740</f>
        <v>0</v>
      </c>
      <c r="M698">
        <f>'5a - Savings Tracker'!N740</f>
        <v>0</v>
      </c>
      <c r="N698">
        <f>'5a - Savings Tracker'!O740</f>
        <v>0</v>
      </c>
      <c r="O698">
        <f>'5a - Savings Tracker'!P740</f>
        <v>0</v>
      </c>
      <c r="P698">
        <f>'5a - Savings Tracker'!Q740</f>
        <v>0</v>
      </c>
      <c r="Q698">
        <f>'5a - Savings Tracker'!R740</f>
        <v>0</v>
      </c>
      <c r="R698">
        <f>'5a - Savings Tracker'!S740</f>
        <v>0</v>
      </c>
      <c r="S698">
        <f>'5a - Savings Tracker'!T740</f>
        <v>0</v>
      </c>
      <c r="T698">
        <f>'5a - Savings Tracker'!U740</f>
        <v>0</v>
      </c>
      <c r="U698">
        <f>'5a - Savings Tracker'!V740</f>
        <v>0</v>
      </c>
      <c r="V698">
        <f>'5a - Savings Tracker'!W740</f>
        <v>0</v>
      </c>
      <c r="W698">
        <f>'5a - Savings Tracker'!X740</f>
        <v>0</v>
      </c>
      <c r="X698">
        <f>'5a - Savings Tracker'!Y740</f>
        <v>0</v>
      </c>
      <c r="Y698">
        <f>'5a - Savings Tracker'!Z740</f>
        <v>0</v>
      </c>
      <c r="Z698">
        <f>'5a - Savings Tracker'!AA740</f>
        <v>0</v>
      </c>
      <c r="AA698">
        <f>'5a - Savings Tracker'!AB740</f>
        <v>0</v>
      </c>
      <c r="AB698">
        <f>'5a - Savings Tracker'!AC740</f>
        <v>0</v>
      </c>
      <c r="AC698">
        <f>'5a - Savings Tracker'!AD740</f>
        <v>0</v>
      </c>
      <c r="AD698" t="str">
        <f>'5a - Savings Tracker'!AE740</f>
        <v/>
      </c>
      <c r="AE698" t="str">
        <f>'5a - Savings Tracker'!AF740</f>
        <v/>
      </c>
      <c r="AF698" t="str">
        <f>'5a - Savings Tracker'!AG740</f>
        <v/>
      </c>
      <c r="AG698" t="str">
        <f>'5a - Savings Tracker'!AH740</f>
        <v/>
      </c>
      <c r="AH698" t="str">
        <f>'5a - Savings Tracker'!AI740</f>
        <v/>
      </c>
      <c r="AI698" t="str">
        <f>'5a - Savings Tracker'!AJ740</f>
        <v/>
      </c>
      <c r="AJ698" t="str">
        <f>'5a - Savings Tracker'!AK740</f>
        <v/>
      </c>
      <c r="AK698" t="str">
        <f>'5a - Savings Tracker'!AL740</f>
        <v/>
      </c>
    </row>
    <row r="699" spans="1:37">
      <c r="A699">
        <f>'5a - Savings Tracker'!A741</f>
        <v>698</v>
      </c>
      <c r="B699" t="str">
        <f>'5a - Savings Tracker'!B741</f>
        <v>Swansea Bay UHB</v>
      </c>
      <c r="C699">
        <f>'5a - Savings Tracker'!C741</f>
        <v>0</v>
      </c>
      <c r="D699">
        <f>'5a - Savings Tracker'!D741</f>
        <v>0</v>
      </c>
      <c r="E699">
        <f>'5a - Savings Tracker'!E741</f>
        <v>0</v>
      </c>
      <c r="F699">
        <f>'5a - Savings Tracker'!F741</f>
        <v>0</v>
      </c>
      <c r="G699">
        <f>'5a - Savings Tracker'!G741</f>
        <v>0</v>
      </c>
      <c r="H699">
        <f>'5a - Savings Tracker'!H741</f>
        <v>0</v>
      </c>
      <c r="I699">
        <f>'5a - Savings Tracker'!J741</f>
        <v>0</v>
      </c>
      <c r="J699">
        <f>'5a - Savings Tracker'!K741</f>
        <v>0</v>
      </c>
      <c r="K699">
        <f>'5a - Savings Tracker'!L741</f>
        <v>0</v>
      </c>
      <c r="L699">
        <f>'5a - Savings Tracker'!M741</f>
        <v>0</v>
      </c>
      <c r="M699">
        <f>'5a - Savings Tracker'!N741</f>
        <v>0</v>
      </c>
      <c r="N699">
        <f>'5a - Savings Tracker'!O741</f>
        <v>0</v>
      </c>
      <c r="O699">
        <f>'5a - Savings Tracker'!P741</f>
        <v>0</v>
      </c>
      <c r="P699">
        <f>'5a - Savings Tracker'!Q741</f>
        <v>0</v>
      </c>
      <c r="Q699">
        <f>'5a - Savings Tracker'!R741</f>
        <v>0</v>
      </c>
      <c r="R699">
        <f>'5a - Savings Tracker'!S741</f>
        <v>0</v>
      </c>
      <c r="S699">
        <f>'5a - Savings Tracker'!T741</f>
        <v>0</v>
      </c>
      <c r="T699">
        <f>'5a - Savings Tracker'!U741</f>
        <v>0</v>
      </c>
      <c r="U699">
        <f>'5a - Savings Tracker'!V741</f>
        <v>0</v>
      </c>
      <c r="V699">
        <f>'5a - Savings Tracker'!W741</f>
        <v>0</v>
      </c>
      <c r="W699">
        <f>'5a - Savings Tracker'!X741</f>
        <v>0</v>
      </c>
      <c r="X699">
        <f>'5a - Savings Tracker'!Y741</f>
        <v>0</v>
      </c>
      <c r="Y699">
        <f>'5a - Savings Tracker'!Z741</f>
        <v>0</v>
      </c>
      <c r="Z699">
        <f>'5a - Savings Tracker'!AA741</f>
        <v>0</v>
      </c>
      <c r="AA699">
        <f>'5a - Savings Tracker'!AB741</f>
        <v>0</v>
      </c>
      <c r="AB699">
        <f>'5a - Savings Tracker'!AC741</f>
        <v>0</v>
      </c>
      <c r="AC699">
        <f>'5a - Savings Tracker'!AD741</f>
        <v>0</v>
      </c>
      <c r="AD699" t="str">
        <f>'5a - Savings Tracker'!AE741</f>
        <v/>
      </c>
      <c r="AE699" t="str">
        <f>'5a - Savings Tracker'!AF741</f>
        <v/>
      </c>
      <c r="AF699" t="str">
        <f>'5a - Savings Tracker'!AG741</f>
        <v/>
      </c>
      <c r="AG699" t="str">
        <f>'5a - Savings Tracker'!AH741</f>
        <v/>
      </c>
      <c r="AH699" t="str">
        <f>'5a - Savings Tracker'!AI741</f>
        <v/>
      </c>
      <c r="AI699" t="str">
        <f>'5a - Savings Tracker'!AJ741</f>
        <v/>
      </c>
      <c r="AJ699" t="str">
        <f>'5a - Savings Tracker'!AK741</f>
        <v/>
      </c>
      <c r="AK699" t="str">
        <f>'5a - Savings Tracker'!AL741</f>
        <v/>
      </c>
    </row>
    <row r="700" spans="1:37">
      <c r="A700">
        <f>'5a - Savings Tracker'!A742</f>
        <v>699</v>
      </c>
      <c r="B700" t="str">
        <f>'5a - Savings Tracker'!B742</f>
        <v>Swansea Bay UHB</v>
      </c>
      <c r="C700">
        <f>'5a - Savings Tracker'!C742</f>
        <v>0</v>
      </c>
      <c r="D700">
        <f>'5a - Savings Tracker'!D742</f>
        <v>0</v>
      </c>
      <c r="E700">
        <f>'5a - Savings Tracker'!E742</f>
        <v>0</v>
      </c>
      <c r="F700">
        <f>'5a - Savings Tracker'!F742</f>
        <v>0</v>
      </c>
      <c r="G700">
        <f>'5a - Savings Tracker'!G742</f>
        <v>0</v>
      </c>
      <c r="H700">
        <f>'5a - Savings Tracker'!H742</f>
        <v>0</v>
      </c>
      <c r="I700">
        <f>'5a - Savings Tracker'!J742</f>
        <v>0</v>
      </c>
      <c r="J700">
        <f>'5a - Savings Tracker'!K742</f>
        <v>0</v>
      </c>
      <c r="K700">
        <f>'5a - Savings Tracker'!L742</f>
        <v>0</v>
      </c>
      <c r="L700">
        <f>'5a - Savings Tracker'!M742</f>
        <v>0</v>
      </c>
      <c r="M700">
        <f>'5a - Savings Tracker'!N742</f>
        <v>0</v>
      </c>
      <c r="N700">
        <f>'5a - Savings Tracker'!O742</f>
        <v>0</v>
      </c>
      <c r="O700">
        <f>'5a - Savings Tracker'!P742</f>
        <v>0</v>
      </c>
      <c r="P700">
        <f>'5a - Savings Tracker'!Q742</f>
        <v>0</v>
      </c>
      <c r="Q700">
        <f>'5a - Savings Tracker'!R742</f>
        <v>0</v>
      </c>
      <c r="R700">
        <f>'5a - Savings Tracker'!S742</f>
        <v>0</v>
      </c>
      <c r="S700">
        <f>'5a - Savings Tracker'!T742</f>
        <v>0</v>
      </c>
      <c r="T700">
        <f>'5a - Savings Tracker'!U742</f>
        <v>0</v>
      </c>
      <c r="U700">
        <f>'5a - Savings Tracker'!V742</f>
        <v>0</v>
      </c>
      <c r="V700">
        <f>'5a - Savings Tracker'!W742</f>
        <v>0</v>
      </c>
      <c r="W700">
        <f>'5a - Savings Tracker'!X742</f>
        <v>0</v>
      </c>
      <c r="X700">
        <f>'5a - Savings Tracker'!Y742</f>
        <v>0</v>
      </c>
      <c r="Y700">
        <f>'5a - Savings Tracker'!Z742</f>
        <v>0</v>
      </c>
      <c r="Z700">
        <f>'5a - Savings Tracker'!AA742</f>
        <v>0</v>
      </c>
      <c r="AA700">
        <f>'5a - Savings Tracker'!AB742</f>
        <v>0</v>
      </c>
      <c r="AB700">
        <f>'5a - Savings Tracker'!AC742</f>
        <v>0</v>
      </c>
      <c r="AC700">
        <f>'5a - Savings Tracker'!AD742</f>
        <v>0</v>
      </c>
      <c r="AD700" t="str">
        <f>'5a - Savings Tracker'!AE742</f>
        <v/>
      </c>
      <c r="AE700" t="str">
        <f>'5a - Savings Tracker'!AF742</f>
        <v/>
      </c>
      <c r="AF700" t="str">
        <f>'5a - Savings Tracker'!AG742</f>
        <v/>
      </c>
      <c r="AG700" t="str">
        <f>'5a - Savings Tracker'!AH742</f>
        <v/>
      </c>
      <c r="AH700" t="str">
        <f>'5a - Savings Tracker'!AI742</f>
        <v/>
      </c>
      <c r="AI700" t="str">
        <f>'5a - Savings Tracker'!AJ742</f>
        <v/>
      </c>
      <c r="AJ700" t="str">
        <f>'5a - Savings Tracker'!AK742</f>
        <v/>
      </c>
      <c r="AK700" t="str">
        <f>'5a - Savings Tracker'!AL742</f>
        <v/>
      </c>
    </row>
    <row r="701" spans="1:37">
      <c r="A701">
        <f>'5a - Savings Tracker'!A743</f>
        <v>700</v>
      </c>
      <c r="B701" t="str">
        <f>'5a - Savings Tracker'!B743</f>
        <v>Swansea Bay UHB</v>
      </c>
      <c r="C701">
        <f>'5a - Savings Tracker'!C743</f>
        <v>0</v>
      </c>
      <c r="D701">
        <f>'5a - Savings Tracker'!D743</f>
        <v>0</v>
      </c>
      <c r="E701">
        <f>'5a - Savings Tracker'!E743</f>
        <v>0</v>
      </c>
      <c r="F701">
        <f>'5a - Savings Tracker'!F743</f>
        <v>0</v>
      </c>
      <c r="G701">
        <f>'5a - Savings Tracker'!G743</f>
        <v>0</v>
      </c>
      <c r="H701">
        <f>'5a - Savings Tracker'!H743</f>
        <v>0</v>
      </c>
      <c r="I701">
        <f>'5a - Savings Tracker'!J743</f>
        <v>0</v>
      </c>
      <c r="J701">
        <f>'5a - Savings Tracker'!K743</f>
        <v>0</v>
      </c>
      <c r="K701">
        <f>'5a - Savings Tracker'!L743</f>
        <v>0</v>
      </c>
      <c r="L701">
        <f>'5a - Savings Tracker'!M743</f>
        <v>0</v>
      </c>
      <c r="M701">
        <f>'5a - Savings Tracker'!N743</f>
        <v>0</v>
      </c>
      <c r="N701">
        <f>'5a - Savings Tracker'!O743</f>
        <v>0</v>
      </c>
      <c r="O701">
        <f>'5a - Savings Tracker'!P743</f>
        <v>0</v>
      </c>
      <c r="P701">
        <f>'5a - Savings Tracker'!Q743</f>
        <v>0</v>
      </c>
      <c r="Q701">
        <f>'5a - Savings Tracker'!R743</f>
        <v>0</v>
      </c>
      <c r="R701">
        <f>'5a - Savings Tracker'!S743</f>
        <v>0</v>
      </c>
      <c r="S701">
        <f>'5a - Savings Tracker'!T743</f>
        <v>0</v>
      </c>
      <c r="T701">
        <f>'5a - Savings Tracker'!U743</f>
        <v>0</v>
      </c>
      <c r="U701">
        <f>'5a - Savings Tracker'!V743</f>
        <v>0</v>
      </c>
      <c r="V701">
        <f>'5a - Savings Tracker'!W743</f>
        <v>0</v>
      </c>
      <c r="W701">
        <f>'5a - Savings Tracker'!X743</f>
        <v>0</v>
      </c>
      <c r="X701">
        <f>'5a - Savings Tracker'!Y743</f>
        <v>0</v>
      </c>
      <c r="Y701">
        <f>'5a - Savings Tracker'!Z743</f>
        <v>0</v>
      </c>
      <c r="Z701">
        <f>'5a - Savings Tracker'!AA743</f>
        <v>0</v>
      </c>
      <c r="AA701">
        <f>'5a - Savings Tracker'!AB743</f>
        <v>0</v>
      </c>
      <c r="AB701">
        <f>'5a - Savings Tracker'!AC743</f>
        <v>0</v>
      </c>
      <c r="AC701">
        <f>'5a - Savings Tracker'!AD743</f>
        <v>0</v>
      </c>
      <c r="AD701" t="str">
        <f>'5a - Savings Tracker'!AE743</f>
        <v/>
      </c>
      <c r="AE701" t="str">
        <f>'5a - Savings Tracker'!AF743</f>
        <v/>
      </c>
      <c r="AF701" t="str">
        <f>'5a - Savings Tracker'!AG743</f>
        <v/>
      </c>
      <c r="AG701" t="str">
        <f>'5a - Savings Tracker'!AH743</f>
        <v/>
      </c>
      <c r="AH701" t="str">
        <f>'5a - Savings Tracker'!AI743</f>
        <v/>
      </c>
      <c r="AI701" t="str">
        <f>'5a - Savings Tracker'!AJ743</f>
        <v/>
      </c>
      <c r="AJ701" t="str">
        <f>'5a - Savings Tracker'!AK743</f>
        <v/>
      </c>
      <c r="AK701" t="str">
        <f>'5a - Savings Tracker'!AL743</f>
        <v/>
      </c>
    </row>
    <row r="702" spans="1:37">
      <c r="A702">
        <f>'5a - Savings Tracker'!A744</f>
        <v>701</v>
      </c>
      <c r="B702" t="str">
        <f>'5a - Savings Tracker'!B744</f>
        <v>Swansea Bay UHB</v>
      </c>
      <c r="C702">
        <f>'5a - Savings Tracker'!C744</f>
        <v>0</v>
      </c>
      <c r="D702">
        <f>'5a - Savings Tracker'!D744</f>
        <v>0</v>
      </c>
      <c r="E702">
        <f>'5a - Savings Tracker'!E744</f>
        <v>0</v>
      </c>
      <c r="F702">
        <f>'5a - Savings Tracker'!F744</f>
        <v>0</v>
      </c>
      <c r="G702">
        <f>'5a - Savings Tracker'!G744</f>
        <v>0</v>
      </c>
      <c r="H702">
        <f>'5a - Savings Tracker'!H744</f>
        <v>0</v>
      </c>
      <c r="I702">
        <f>'5a - Savings Tracker'!J744</f>
        <v>0</v>
      </c>
      <c r="J702">
        <f>'5a - Savings Tracker'!K744</f>
        <v>0</v>
      </c>
      <c r="K702">
        <f>'5a - Savings Tracker'!L744</f>
        <v>0</v>
      </c>
      <c r="L702">
        <f>'5a - Savings Tracker'!M744</f>
        <v>0</v>
      </c>
      <c r="M702">
        <f>'5a - Savings Tracker'!N744</f>
        <v>0</v>
      </c>
      <c r="N702">
        <f>'5a - Savings Tracker'!O744</f>
        <v>0</v>
      </c>
      <c r="O702">
        <f>'5a - Savings Tracker'!P744</f>
        <v>0</v>
      </c>
      <c r="P702">
        <f>'5a - Savings Tracker'!Q744</f>
        <v>0</v>
      </c>
      <c r="Q702">
        <f>'5a - Savings Tracker'!R744</f>
        <v>0</v>
      </c>
      <c r="R702">
        <f>'5a - Savings Tracker'!S744</f>
        <v>0</v>
      </c>
      <c r="S702">
        <f>'5a - Savings Tracker'!T744</f>
        <v>0</v>
      </c>
      <c r="T702">
        <f>'5a - Savings Tracker'!U744</f>
        <v>0</v>
      </c>
      <c r="U702">
        <f>'5a - Savings Tracker'!V744</f>
        <v>0</v>
      </c>
      <c r="V702">
        <f>'5a - Savings Tracker'!W744</f>
        <v>0</v>
      </c>
      <c r="W702">
        <f>'5a - Savings Tracker'!X744</f>
        <v>0</v>
      </c>
      <c r="X702">
        <f>'5a - Savings Tracker'!Y744</f>
        <v>0</v>
      </c>
      <c r="Y702">
        <f>'5a - Savings Tracker'!Z744</f>
        <v>0</v>
      </c>
      <c r="Z702">
        <f>'5a - Savings Tracker'!AA744</f>
        <v>0</v>
      </c>
      <c r="AA702">
        <f>'5a - Savings Tracker'!AB744</f>
        <v>0</v>
      </c>
      <c r="AB702">
        <f>'5a - Savings Tracker'!AC744</f>
        <v>0</v>
      </c>
      <c r="AC702">
        <f>'5a - Savings Tracker'!AD744</f>
        <v>0</v>
      </c>
      <c r="AD702" t="str">
        <f>'5a - Savings Tracker'!AE744</f>
        <v/>
      </c>
      <c r="AE702" t="str">
        <f>'5a - Savings Tracker'!AF744</f>
        <v/>
      </c>
      <c r="AF702" t="str">
        <f>'5a - Savings Tracker'!AG744</f>
        <v/>
      </c>
      <c r="AG702" t="str">
        <f>'5a - Savings Tracker'!AH744</f>
        <v/>
      </c>
      <c r="AH702" t="str">
        <f>'5a - Savings Tracker'!AI744</f>
        <v/>
      </c>
      <c r="AI702" t="str">
        <f>'5a - Savings Tracker'!AJ744</f>
        <v/>
      </c>
      <c r="AJ702" t="str">
        <f>'5a - Savings Tracker'!AK744</f>
        <v/>
      </c>
      <c r="AK702" t="str">
        <f>'5a - Savings Tracker'!AL744</f>
        <v/>
      </c>
    </row>
    <row r="703" spans="1:37">
      <c r="A703">
        <f>'5a - Savings Tracker'!A745</f>
        <v>702</v>
      </c>
      <c r="B703" t="str">
        <f>'5a - Savings Tracker'!B745</f>
        <v>Swansea Bay UHB</v>
      </c>
      <c r="C703">
        <f>'5a - Savings Tracker'!C745</f>
        <v>0</v>
      </c>
      <c r="D703">
        <f>'5a - Savings Tracker'!D745</f>
        <v>0</v>
      </c>
      <c r="E703">
        <f>'5a - Savings Tracker'!E745</f>
        <v>0</v>
      </c>
      <c r="F703">
        <f>'5a - Savings Tracker'!F745</f>
        <v>0</v>
      </c>
      <c r="G703">
        <f>'5a - Savings Tracker'!G745</f>
        <v>0</v>
      </c>
      <c r="H703">
        <f>'5a - Savings Tracker'!H745</f>
        <v>0</v>
      </c>
      <c r="I703">
        <f>'5a - Savings Tracker'!J745</f>
        <v>0</v>
      </c>
      <c r="J703">
        <f>'5a - Savings Tracker'!K745</f>
        <v>0</v>
      </c>
      <c r="K703">
        <f>'5a - Savings Tracker'!L745</f>
        <v>0</v>
      </c>
      <c r="L703">
        <f>'5a - Savings Tracker'!M745</f>
        <v>0</v>
      </c>
      <c r="M703">
        <f>'5a - Savings Tracker'!N745</f>
        <v>0</v>
      </c>
      <c r="N703">
        <f>'5a - Savings Tracker'!O745</f>
        <v>0</v>
      </c>
      <c r="O703">
        <f>'5a - Savings Tracker'!P745</f>
        <v>0</v>
      </c>
      <c r="P703">
        <f>'5a - Savings Tracker'!Q745</f>
        <v>0</v>
      </c>
      <c r="Q703">
        <f>'5a - Savings Tracker'!R745</f>
        <v>0</v>
      </c>
      <c r="R703">
        <f>'5a - Savings Tracker'!S745</f>
        <v>0</v>
      </c>
      <c r="S703">
        <f>'5a - Savings Tracker'!T745</f>
        <v>0</v>
      </c>
      <c r="T703">
        <f>'5a - Savings Tracker'!U745</f>
        <v>0</v>
      </c>
      <c r="U703">
        <f>'5a - Savings Tracker'!V745</f>
        <v>0</v>
      </c>
      <c r="V703">
        <f>'5a - Savings Tracker'!W745</f>
        <v>0</v>
      </c>
      <c r="W703">
        <f>'5a - Savings Tracker'!X745</f>
        <v>0</v>
      </c>
      <c r="X703">
        <f>'5a - Savings Tracker'!Y745</f>
        <v>0</v>
      </c>
      <c r="Y703">
        <f>'5a - Savings Tracker'!Z745</f>
        <v>0</v>
      </c>
      <c r="Z703">
        <f>'5a - Savings Tracker'!AA745</f>
        <v>0</v>
      </c>
      <c r="AA703">
        <f>'5a - Savings Tracker'!AB745</f>
        <v>0</v>
      </c>
      <c r="AB703">
        <f>'5a - Savings Tracker'!AC745</f>
        <v>0</v>
      </c>
      <c r="AC703">
        <f>'5a - Savings Tracker'!AD745</f>
        <v>0</v>
      </c>
      <c r="AD703" t="str">
        <f>'5a - Savings Tracker'!AE745</f>
        <v/>
      </c>
      <c r="AE703" t="str">
        <f>'5a - Savings Tracker'!AF745</f>
        <v/>
      </c>
      <c r="AF703" t="str">
        <f>'5a - Savings Tracker'!AG745</f>
        <v/>
      </c>
      <c r="AG703" t="str">
        <f>'5a - Savings Tracker'!AH745</f>
        <v/>
      </c>
      <c r="AH703" t="str">
        <f>'5a - Savings Tracker'!AI745</f>
        <v/>
      </c>
      <c r="AI703" t="str">
        <f>'5a - Savings Tracker'!AJ745</f>
        <v/>
      </c>
      <c r="AJ703" t="str">
        <f>'5a - Savings Tracker'!AK745</f>
        <v/>
      </c>
      <c r="AK703" t="str">
        <f>'5a - Savings Tracker'!AL745</f>
        <v/>
      </c>
    </row>
    <row r="704" spans="1:37">
      <c r="A704">
        <f>'5a - Savings Tracker'!A746</f>
        <v>703</v>
      </c>
      <c r="B704" t="str">
        <f>'5a - Savings Tracker'!B746</f>
        <v>Swansea Bay UHB</v>
      </c>
      <c r="C704">
        <f>'5a - Savings Tracker'!C746</f>
        <v>0</v>
      </c>
      <c r="D704">
        <f>'5a - Savings Tracker'!D746</f>
        <v>0</v>
      </c>
      <c r="E704">
        <f>'5a - Savings Tracker'!E746</f>
        <v>0</v>
      </c>
      <c r="F704">
        <f>'5a - Savings Tracker'!F746</f>
        <v>0</v>
      </c>
      <c r="G704">
        <f>'5a - Savings Tracker'!G746</f>
        <v>0</v>
      </c>
      <c r="H704">
        <f>'5a - Savings Tracker'!H746</f>
        <v>0</v>
      </c>
      <c r="I704">
        <f>'5a - Savings Tracker'!J746</f>
        <v>0</v>
      </c>
      <c r="J704">
        <f>'5a - Savings Tracker'!K746</f>
        <v>0</v>
      </c>
      <c r="K704">
        <f>'5a - Savings Tracker'!L746</f>
        <v>0</v>
      </c>
      <c r="L704">
        <f>'5a - Savings Tracker'!M746</f>
        <v>0</v>
      </c>
      <c r="M704">
        <f>'5a - Savings Tracker'!N746</f>
        <v>0</v>
      </c>
      <c r="N704">
        <f>'5a - Savings Tracker'!O746</f>
        <v>0</v>
      </c>
      <c r="O704">
        <f>'5a - Savings Tracker'!P746</f>
        <v>0</v>
      </c>
      <c r="P704">
        <f>'5a - Savings Tracker'!Q746</f>
        <v>0</v>
      </c>
      <c r="Q704">
        <f>'5a - Savings Tracker'!R746</f>
        <v>0</v>
      </c>
      <c r="R704">
        <f>'5a - Savings Tracker'!S746</f>
        <v>0</v>
      </c>
      <c r="S704">
        <f>'5a - Savings Tracker'!T746</f>
        <v>0</v>
      </c>
      <c r="T704">
        <f>'5a - Savings Tracker'!U746</f>
        <v>0</v>
      </c>
      <c r="U704">
        <f>'5a - Savings Tracker'!V746</f>
        <v>0</v>
      </c>
      <c r="V704">
        <f>'5a - Savings Tracker'!W746</f>
        <v>0</v>
      </c>
      <c r="W704">
        <f>'5a - Savings Tracker'!X746</f>
        <v>0</v>
      </c>
      <c r="X704">
        <f>'5a - Savings Tracker'!Y746</f>
        <v>0</v>
      </c>
      <c r="Y704">
        <f>'5a - Savings Tracker'!Z746</f>
        <v>0</v>
      </c>
      <c r="Z704">
        <f>'5a - Savings Tracker'!AA746</f>
        <v>0</v>
      </c>
      <c r="AA704">
        <f>'5a - Savings Tracker'!AB746</f>
        <v>0</v>
      </c>
      <c r="AB704">
        <f>'5a - Savings Tracker'!AC746</f>
        <v>0</v>
      </c>
      <c r="AC704">
        <f>'5a - Savings Tracker'!AD746</f>
        <v>0</v>
      </c>
      <c r="AD704" t="str">
        <f>'5a - Savings Tracker'!AE746</f>
        <v/>
      </c>
      <c r="AE704" t="str">
        <f>'5a - Savings Tracker'!AF746</f>
        <v/>
      </c>
      <c r="AF704" t="str">
        <f>'5a - Savings Tracker'!AG746</f>
        <v/>
      </c>
      <c r="AG704" t="str">
        <f>'5a - Savings Tracker'!AH746</f>
        <v/>
      </c>
      <c r="AH704" t="str">
        <f>'5a - Savings Tracker'!AI746</f>
        <v/>
      </c>
      <c r="AI704" t="str">
        <f>'5a - Savings Tracker'!AJ746</f>
        <v/>
      </c>
      <c r="AJ704" t="str">
        <f>'5a - Savings Tracker'!AK746</f>
        <v/>
      </c>
      <c r="AK704" t="str">
        <f>'5a - Savings Tracker'!AL746</f>
        <v/>
      </c>
    </row>
    <row r="705" spans="1:37">
      <c r="A705">
        <f>'5a - Savings Tracker'!A747</f>
        <v>704</v>
      </c>
      <c r="B705" t="str">
        <f>'5a - Savings Tracker'!B747</f>
        <v>Swansea Bay UHB</v>
      </c>
      <c r="C705">
        <f>'5a - Savings Tracker'!C747</f>
        <v>0</v>
      </c>
      <c r="D705">
        <f>'5a - Savings Tracker'!D747</f>
        <v>0</v>
      </c>
      <c r="E705">
        <f>'5a - Savings Tracker'!E747</f>
        <v>0</v>
      </c>
      <c r="F705">
        <f>'5a - Savings Tracker'!F747</f>
        <v>0</v>
      </c>
      <c r="G705">
        <f>'5a - Savings Tracker'!G747</f>
        <v>0</v>
      </c>
      <c r="H705">
        <f>'5a - Savings Tracker'!H747</f>
        <v>0</v>
      </c>
      <c r="I705">
        <f>'5a - Savings Tracker'!J747</f>
        <v>0</v>
      </c>
      <c r="J705">
        <f>'5a - Savings Tracker'!K747</f>
        <v>0</v>
      </c>
      <c r="K705">
        <f>'5a - Savings Tracker'!L747</f>
        <v>0</v>
      </c>
      <c r="L705">
        <f>'5a - Savings Tracker'!M747</f>
        <v>0</v>
      </c>
      <c r="M705">
        <f>'5a - Savings Tracker'!N747</f>
        <v>0</v>
      </c>
      <c r="N705">
        <f>'5a - Savings Tracker'!O747</f>
        <v>0</v>
      </c>
      <c r="O705">
        <f>'5a - Savings Tracker'!P747</f>
        <v>0</v>
      </c>
      <c r="P705">
        <f>'5a - Savings Tracker'!Q747</f>
        <v>0</v>
      </c>
      <c r="Q705">
        <f>'5a - Savings Tracker'!R747</f>
        <v>0</v>
      </c>
      <c r="R705">
        <f>'5a - Savings Tracker'!S747</f>
        <v>0</v>
      </c>
      <c r="S705">
        <f>'5a - Savings Tracker'!T747</f>
        <v>0</v>
      </c>
      <c r="T705">
        <f>'5a - Savings Tracker'!U747</f>
        <v>0</v>
      </c>
      <c r="U705">
        <f>'5a - Savings Tracker'!V747</f>
        <v>0</v>
      </c>
      <c r="V705">
        <f>'5a - Savings Tracker'!W747</f>
        <v>0</v>
      </c>
      <c r="W705">
        <f>'5a - Savings Tracker'!X747</f>
        <v>0</v>
      </c>
      <c r="X705">
        <f>'5a - Savings Tracker'!Y747</f>
        <v>0</v>
      </c>
      <c r="Y705">
        <f>'5a - Savings Tracker'!Z747</f>
        <v>0</v>
      </c>
      <c r="Z705">
        <f>'5a - Savings Tracker'!AA747</f>
        <v>0</v>
      </c>
      <c r="AA705">
        <f>'5a - Savings Tracker'!AB747</f>
        <v>0</v>
      </c>
      <c r="AB705">
        <f>'5a - Savings Tracker'!AC747</f>
        <v>0</v>
      </c>
      <c r="AC705">
        <f>'5a - Savings Tracker'!AD747</f>
        <v>0</v>
      </c>
      <c r="AD705" t="str">
        <f>'5a - Savings Tracker'!AE747</f>
        <v/>
      </c>
      <c r="AE705" t="str">
        <f>'5a - Savings Tracker'!AF747</f>
        <v/>
      </c>
      <c r="AF705" t="str">
        <f>'5a - Savings Tracker'!AG747</f>
        <v/>
      </c>
      <c r="AG705" t="str">
        <f>'5a - Savings Tracker'!AH747</f>
        <v/>
      </c>
      <c r="AH705" t="str">
        <f>'5a - Savings Tracker'!AI747</f>
        <v/>
      </c>
      <c r="AI705" t="str">
        <f>'5a - Savings Tracker'!AJ747</f>
        <v/>
      </c>
      <c r="AJ705" t="str">
        <f>'5a - Savings Tracker'!AK747</f>
        <v/>
      </c>
      <c r="AK705" t="str">
        <f>'5a - Savings Tracker'!AL747</f>
        <v/>
      </c>
    </row>
    <row r="706" spans="1:37">
      <c r="A706">
        <f>'5a - Savings Tracker'!A748</f>
        <v>705</v>
      </c>
      <c r="B706" t="str">
        <f>'5a - Savings Tracker'!B748</f>
        <v>Swansea Bay UHB</v>
      </c>
      <c r="C706">
        <f>'5a - Savings Tracker'!C748</f>
        <v>0</v>
      </c>
      <c r="D706">
        <f>'5a - Savings Tracker'!D748</f>
        <v>0</v>
      </c>
      <c r="E706">
        <f>'5a - Savings Tracker'!E748</f>
        <v>0</v>
      </c>
      <c r="F706">
        <f>'5a - Savings Tracker'!F748</f>
        <v>0</v>
      </c>
      <c r="G706">
        <f>'5a - Savings Tracker'!G748</f>
        <v>0</v>
      </c>
      <c r="H706">
        <f>'5a - Savings Tracker'!H748</f>
        <v>0</v>
      </c>
      <c r="I706">
        <f>'5a - Savings Tracker'!J748</f>
        <v>0</v>
      </c>
      <c r="J706">
        <f>'5a - Savings Tracker'!K748</f>
        <v>0</v>
      </c>
      <c r="K706">
        <f>'5a - Savings Tracker'!L748</f>
        <v>0</v>
      </c>
      <c r="L706">
        <f>'5a - Savings Tracker'!M748</f>
        <v>0</v>
      </c>
      <c r="M706">
        <f>'5a - Savings Tracker'!N748</f>
        <v>0</v>
      </c>
      <c r="N706">
        <f>'5a - Savings Tracker'!O748</f>
        <v>0</v>
      </c>
      <c r="O706">
        <f>'5a - Savings Tracker'!P748</f>
        <v>0</v>
      </c>
      <c r="P706">
        <f>'5a - Savings Tracker'!Q748</f>
        <v>0</v>
      </c>
      <c r="Q706">
        <f>'5a - Savings Tracker'!R748</f>
        <v>0</v>
      </c>
      <c r="R706">
        <f>'5a - Savings Tracker'!S748</f>
        <v>0</v>
      </c>
      <c r="S706">
        <f>'5a - Savings Tracker'!T748</f>
        <v>0</v>
      </c>
      <c r="T706">
        <f>'5a - Savings Tracker'!U748</f>
        <v>0</v>
      </c>
      <c r="U706">
        <f>'5a - Savings Tracker'!V748</f>
        <v>0</v>
      </c>
      <c r="V706">
        <f>'5a - Savings Tracker'!W748</f>
        <v>0</v>
      </c>
      <c r="W706">
        <f>'5a - Savings Tracker'!X748</f>
        <v>0</v>
      </c>
      <c r="X706">
        <f>'5a - Savings Tracker'!Y748</f>
        <v>0</v>
      </c>
      <c r="Y706">
        <f>'5a - Savings Tracker'!Z748</f>
        <v>0</v>
      </c>
      <c r="Z706">
        <f>'5a - Savings Tracker'!AA748</f>
        <v>0</v>
      </c>
      <c r="AA706">
        <f>'5a - Savings Tracker'!AB748</f>
        <v>0</v>
      </c>
      <c r="AB706">
        <f>'5a - Savings Tracker'!AC748</f>
        <v>0</v>
      </c>
      <c r="AC706">
        <f>'5a - Savings Tracker'!AD748</f>
        <v>0</v>
      </c>
      <c r="AD706" t="str">
        <f>'5a - Savings Tracker'!AE748</f>
        <v/>
      </c>
      <c r="AE706" t="str">
        <f>'5a - Savings Tracker'!AF748</f>
        <v/>
      </c>
      <c r="AF706" t="str">
        <f>'5a - Savings Tracker'!AG748</f>
        <v/>
      </c>
      <c r="AG706" t="str">
        <f>'5a - Savings Tracker'!AH748</f>
        <v/>
      </c>
      <c r="AH706" t="str">
        <f>'5a - Savings Tracker'!AI748</f>
        <v/>
      </c>
      <c r="AI706" t="str">
        <f>'5a - Savings Tracker'!AJ748</f>
        <v/>
      </c>
      <c r="AJ706" t="str">
        <f>'5a - Savings Tracker'!AK748</f>
        <v/>
      </c>
      <c r="AK706" t="str">
        <f>'5a - Savings Tracker'!AL748</f>
        <v/>
      </c>
    </row>
    <row r="707" spans="1:37">
      <c r="A707">
        <f>'5a - Savings Tracker'!A749</f>
        <v>706</v>
      </c>
      <c r="B707" t="str">
        <f>'5a - Savings Tracker'!B749</f>
        <v>Swansea Bay UHB</v>
      </c>
      <c r="C707">
        <f>'5a - Savings Tracker'!C749</f>
        <v>0</v>
      </c>
      <c r="D707">
        <f>'5a - Savings Tracker'!D749</f>
        <v>0</v>
      </c>
      <c r="E707">
        <f>'5a - Savings Tracker'!E749</f>
        <v>0</v>
      </c>
      <c r="F707">
        <f>'5a - Savings Tracker'!F749</f>
        <v>0</v>
      </c>
      <c r="G707">
        <f>'5a - Savings Tracker'!G749</f>
        <v>0</v>
      </c>
      <c r="H707">
        <f>'5a - Savings Tracker'!H749</f>
        <v>0</v>
      </c>
      <c r="I707">
        <f>'5a - Savings Tracker'!J749</f>
        <v>0</v>
      </c>
      <c r="J707">
        <f>'5a - Savings Tracker'!K749</f>
        <v>0</v>
      </c>
      <c r="K707">
        <f>'5a - Savings Tracker'!L749</f>
        <v>0</v>
      </c>
      <c r="L707">
        <f>'5a - Savings Tracker'!M749</f>
        <v>0</v>
      </c>
      <c r="M707">
        <f>'5a - Savings Tracker'!N749</f>
        <v>0</v>
      </c>
      <c r="N707">
        <f>'5a - Savings Tracker'!O749</f>
        <v>0</v>
      </c>
      <c r="O707">
        <f>'5a - Savings Tracker'!P749</f>
        <v>0</v>
      </c>
      <c r="P707">
        <f>'5a - Savings Tracker'!Q749</f>
        <v>0</v>
      </c>
      <c r="Q707">
        <f>'5a - Savings Tracker'!R749</f>
        <v>0</v>
      </c>
      <c r="R707">
        <f>'5a - Savings Tracker'!S749</f>
        <v>0</v>
      </c>
      <c r="S707">
        <f>'5a - Savings Tracker'!T749</f>
        <v>0</v>
      </c>
      <c r="T707">
        <f>'5a - Savings Tracker'!U749</f>
        <v>0</v>
      </c>
      <c r="U707">
        <f>'5a - Savings Tracker'!V749</f>
        <v>0</v>
      </c>
      <c r="V707">
        <f>'5a - Savings Tracker'!W749</f>
        <v>0</v>
      </c>
      <c r="W707">
        <f>'5a - Savings Tracker'!X749</f>
        <v>0</v>
      </c>
      <c r="X707">
        <f>'5a - Savings Tracker'!Y749</f>
        <v>0</v>
      </c>
      <c r="Y707">
        <f>'5a - Savings Tracker'!Z749</f>
        <v>0</v>
      </c>
      <c r="Z707">
        <f>'5a - Savings Tracker'!AA749</f>
        <v>0</v>
      </c>
      <c r="AA707">
        <f>'5a - Savings Tracker'!AB749</f>
        <v>0</v>
      </c>
      <c r="AB707">
        <f>'5a - Savings Tracker'!AC749</f>
        <v>0</v>
      </c>
      <c r="AC707">
        <f>'5a - Savings Tracker'!AD749</f>
        <v>0</v>
      </c>
      <c r="AD707" t="str">
        <f>'5a - Savings Tracker'!AE749</f>
        <v/>
      </c>
      <c r="AE707" t="str">
        <f>'5a - Savings Tracker'!AF749</f>
        <v/>
      </c>
      <c r="AF707" t="str">
        <f>'5a - Savings Tracker'!AG749</f>
        <v/>
      </c>
      <c r="AG707" t="str">
        <f>'5a - Savings Tracker'!AH749</f>
        <v/>
      </c>
      <c r="AH707" t="str">
        <f>'5a - Savings Tracker'!AI749</f>
        <v/>
      </c>
      <c r="AI707" t="str">
        <f>'5a - Savings Tracker'!AJ749</f>
        <v/>
      </c>
      <c r="AJ707" t="str">
        <f>'5a - Savings Tracker'!AK749</f>
        <v/>
      </c>
      <c r="AK707" t="str">
        <f>'5a - Savings Tracker'!AL749</f>
        <v/>
      </c>
    </row>
    <row r="708" spans="1:37">
      <c r="A708">
        <f>'5a - Savings Tracker'!A750</f>
        <v>707</v>
      </c>
      <c r="B708" t="str">
        <f>'5a - Savings Tracker'!B750</f>
        <v>Swansea Bay UHB</v>
      </c>
      <c r="C708">
        <f>'5a - Savings Tracker'!C750</f>
        <v>0</v>
      </c>
      <c r="D708">
        <f>'5a - Savings Tracker'!D750</f>
        <v>0</v>
      </c>
      <c r="E708">
        <f>'5a - Savings Tracker'!E750</f>
        <v>0</v>
      </c>
      <c r="F708">
        <f>'5a - Savings Tracker'!F750</f>
        <v>0</v>
      </c>
      <c r="G708">
        <f>'5a - Savings Tracker'!G750</f>
        <v>0</v>
      </c>
      <c r="H708">
        <f>'5a - Savings Tracker'!H750</f>
        <v>0</v>
      </c>
      <c r="I708">
        <f>'5a - Savings Tracker'!J750</f>
        <v>0</v>
      </c>
      <c r="J708">
        <f>'5a - Savings Tracker'!K750</f>
        <v>0</v>
      </c>
      <c r="K708">
        <f>'5a - Savings Tracker'!L750</f>
        <v>0</v>
      </c>
      <c r="L708">
        <f>'5a - Savings Tracker'!M750</f>
        <v>0</v>
      </c>
      <c r="M708">
        <f>'5a - Savings Tracker'!N750</f>
        <v>0</v>
      </c>
      <c r="N708">
        <f>'5a - Savings Tracker'!O750</f>
        <v>0</v>
      </c>
      <c r="O708">
        <f>'5a - Savings Tracker'!P750</f>
        <v>0</v>
      </c>
      <c r="P708">
        <f>'5a - Savings Tracker'!Q750</f>
        <v>0</v>
      </c>
      <c r="Q708">
        <f>'5a - Savings Tracker'!R750</f>
        <v>0</v>
      </c>
      <c r="R708">
        <f>'5a - Savings Tracker'!S750</f>
        <v>0</v>
      </c>
      <c r="S708">
        <f>'5a - Savings Tracker'!T750</f>
        <v>0</v>
      </c>
      <c r="T708">
        <f>'5a - Savings Tracker'!U750</f>
        <v>0</v>
      </c>
      <c r="U708">
        <f>'5a - Savings Tracker'!V750</f>
        <v>0</v>
      </c>
      <c r="V708">
        <f>'5a - Savings Tracker'!W750</f>
        <v>0</v>
      </c>
      <c r="W708">
        <f>'5a - Savings Tracker'!X750</f>
        <v>0</v>
      </c>
      <c r="X708">
        <f>'5a - Savings Tracker'!Y750</f>
        <v>0</v>
      </c>
      <c r="Y708">
        <f>'5a - Savings Tracker'!Z750</f>
        <v>0</v>
      </c>
      <c r="Z708">
        <f>'5a - Savings Tracker'!AA750</f>
        <v>0</v>
      </c>
      <c r="AA708">
        <f>'5a - Savings Tracker'!AB750</f>
        <v>0</v>
      </c>
      <c r="AB708">
        <f>'5a - Savings Tracker'!AC750</f>
        <v>0</v>
      </c>
      <c r="AC708">
        <f>'5a - Savings Tracker'!AD750</f>
        <v>0</v>
      </c>
      <c r="AD708" t="str">
        <f>'5a - Savings Tracker'!AE750</f>
        <v/>
      </c>
      <c r="AE708" t="str">
        <f>'5a - Savings Tracker'!AF750</f>
        <v/>
      </c>
      <c r="AF708" t="str">
        <f>'5a - Savings Tracker'!AG750</f>
        <v/>
      </c>
      <c r="AG708" t="str">
        <f>'5a - Savings Tracker'!AH750</f>
        <v/>
      </c>
      <c r="AH708" t="str">
        <f>'5a - Savings Tracker'!AI750</f>
        <v/>
      </c>
      <c r="AI708" t="str">
        <f>'5a - Savings Tracker'!AJ750</f>
        <v/>
      </c>
      <c r="AJ708" t="str">
        <f>'5a - Savings Tracker'!AK750</f>
        <v/>
      </c>
      <c r="AK708" t="str">
        <f>'5a - Savings Tracker'!AL750</f>
        <v/>
      </c>
    </row>
    <row r="709" spans="1:37">
      <c r="A709">
        <f>'5a - Savings Tracker'!A751</f>
        <v>708</v>
      </c>
      <c r="B709" t="str">
        <f>'5a - Savings Tracker'!B751</f>
        <v>Swansea Bay UHB</v>
      </c>
      <c r="C709">
        <f>'5a - Savings Tracker'!C751</f>
        <v>0</v>
      </c>
      <c r="D709">
        <f>'5a - Savings Tracker'!D751</f>
        <v>0</v>
      </c>
      <c r="E709">
        <f>'5a - Savings Tracker'!E751</f>
        <v>0</v>
      </c>
      <c r="F709">
        <f>'5a - Savings Tracker'!F751</f>
        <v>0</v>
      </c>
      <c r="G709">
        <f>'5a - Savings Tracker'!G751</f>
        <v>0</v>
      </c>
      <c r="H709">
        <f>'5a - Savings Tracker'!H751</f>
        <v>0</v>
      </c>
      <c r="I709">
        <f>'5a - Savings Tracker'!J751</f>
        <v>0</v>
      </c>
      <c r="J709">
        <f>'5a - Savings Tracker'!K751</f>
        <v>0</v>
      </c>
      <c r="K709">
        <f>'5a - Savings Tracker'!L751</f>
        <v>0</v>
      </c>
      <c r="L709">
        <f>'5a - Savings Tracker'!M751</f>
        <v>0</v>
      </c>
      <c r="M709">
        <f>'5a - Savings Tracker'!N751</f>
        <v>0</v>
      </c>
      <c r="N709">
        <f>'5a - Savings Tracker'!O751</f>
        <v>0</v>
      </c>
      <c r="O709">
        <f>'5a - Savings Tracker'!P751</f>
        <v>0</v>
      </c>
      <c r="P709">
        <f>'5a - Savings Tracker'!Q751</f>
        <v>0</v>
      </c>
      <c r="Q709">
        <f>'5a - Savings Tracker'!R751</f>
        <v>0</v>
      </c>
      <c r="R709">
        <f>'5a - Savings Tracker'!S751</f>
        <v>0</v>
      </c>
      <c r="S709">
        <f>'5a - Savings Tracker'!T751</f>
        <v>0</v>
      </c>
      <c r="T709">
        <f>'5a - Savings Tracker'!U751</f>
        <v>0</v>
      </c>
      <c r="U709">
        <f>'5a - Savings Tracker'!V751</f>
        <v>0</v>
      </c>
      <c r="V709">
        <f>'5a - Savings Tracker'!W751</f>
        <v>0</v>
      </c>
      <c r="W709">
        <f>'5a - Savings Tracker'!X751</f>
        <v>0</v>
      </c>
      <c r="X709">
        <f>'5a - Savings Tracker'!Y751</f>
        <v>0</v>
      </c>
      <c r="Y709">
        <f>'5a - Savings Tracker'!Z751</f>
        <v>0</v>
      </c>
      <c r="Z709">
        <f>'5a - Savings Tracker'!AA751</f>
        <v>0</v>
      </c>
      <c r="AA709">
        <f>'5a - Savings Tracker'!AB751</f>
        <v>0</v>
      </c>
      <c r="AB709">
        <f>'5a - Savings Tracker'!AC751</f>
        <v>0</v>
      </c>
      <c r="AC709">
        <f>'5a - Savings Tracker'!AD751</f>
        <v>0</v>
      </c>
      <c r="AD709" t="str">
        <f>'5a - Savings Tracker'!AE751</f>
        <v/>
      </c>
      <c r="AE709" t="str">
        <f>'5a - Savings Tracker'!AF751</f>
        <v/>
      </c>
      <c r="AF709" t="str">
        <f>'5a - Savings Tracker'!AG751</f>
        <v/>
      </c>
      <c r="AG709" t="str">
        <f>'5a - Savings Tracker'!AH751</f>
        <v/>
      </c>
      <c r="AH709" t="str">
        <f>'5a - Savings Tracker'!AI751</f>
        <v/>
      </c>
      <c r="AI709" t="str">
        <f>'5a - Savings Tracker'!AJ751</f>
        <v/>
      </c>
      <c r="AJ709" t="str">
        <f>'5a - Savings Tracker'!AK751</f>
        <v/>
      </c>
      <c r="AK709" t="str">
        <f>'5a - Savings Tracker'!AL751</f>
        <v/>
      </c>
    </row>
    <row r="710" spans="1:37">
      <c r="A710">
        <f>'5a - Savings Tracker'!A752</f>
        <v>709</v>
      </c>
      <c r="B710" t="str">
        <f>'5a - Savings Tracker'!B752</f>
        <v>Swansea Bay UHB</v>
      </c>
      <c r="C710">
        <f>'5a - Savings Tracker'!C752</f>
        <v>0</v>
      </c>
      <c r="D710">
        <f>'5a - Savings Tracker'!D752</f>
        <v>0</v>
      </c>
      <c r="E710">
        <f>'5a - Savings Tracker'!E752</f>
        <v>0</v>
      </c>
      <c r="F710">
        <f>'5a - Savings Tracker'!F752</f>
        <v>0</v>
      </c>
      <c r="G710">
        <f>'5a - Savings Tracker'!G752</f>
        <v>0</v>
      </c>
      <c r="H710">
        <f>'5a - Savings Tracker'!H752</f>
        <v>0</v>
      </c>
      <c r="I710">
        <f>'5a - Savings Tracker'!J752</f>
        <v>0</v>
      </c>
      <c r="J710">
        <f>'5a - Savings Tracker'!K752</f>
        <v>0</v>
      </c>
      <c r="K710">
        <f>'5a - Savings Tracker'!L752</f>
        <v>0</v>
      </c>
      <c r="L710">
        <f>'5a - Savings Tracker'!M752</f>
        <v>0</v>
      </c>
      <c r="M710">
        <f>'5a - Savings Tracker'!N752</f>
        <v>0</v>
      </c>
      <c r="N710">
        <f>'5a - Savings Tracker'!O752</f>
        <v>0</v>
      </c>
      <c r="O710">
        <f>'5a - Savings Tracker'!P752</f>
        <v>0</v>
      </c>
      <c r="P710">
        <f>'5a - Savings Tracker'!Q752</f>
        <v>0</v>
      </c>
      <c r="Q710">
        <f>'5a - Savings Tracker'!R752</f>
        <v>0</v>
      </c>
      <c r="R710">
        <f>'5a - Savings Tracker'!S752</f>
        <v>0</v>
      </c>
      <c r="S710">
        <f>'5a - Savings Tracker'!T752</f>
        <v>0</v>
      </c>
      <c r="T710">
        <f>'5a - Savings Tracker'!U752</f>
        <v>0</v>
      </c>
      <c r="U710">
        <f>'5a - Savings Tracker'!V752</f>
        <v>0</v>
      </c>
      <c r="V710">
        <f>'5a - Savings Tracker'!W752</f>
        <v>0</v>
      </c>
      <c r="W710">
        <f>'5a - Savings Tracker'!X752</f>
        <v>0</v>
      </c>
      <c r="X710">
        <f>'5a - Savings Tracker'!Y752</f>
        <v>0</v>
      </c>
      <c r="Y710">
        <f>'5a - Savings Tracker'!Z752</f>
        <v>0</v>
      </c>
      <c r="Z710">
        <f>'5a - Savings Tracker'!AA752</f>
        <v>0</v>
      </c>
      <c r="AA710">
        <f>'5a - Savings Tracker'!AB752</f>
        <v>0</v>
      </c>
      <c r="AB710">
        <f>'5a - Savings Tracker'!AC752</f>
        <v>0</v>
      </c>
      <c r="AC710">
        <f>'5a - Savings Tracker'!AD752</f>
        <v>0</v>
      </c>
      <c r="AD710" t="str">
        <f>'5a - Savings Tracker'!AE752</f>
        <v/>
      </c>
      <c r="AE710" t="str">
        <f>'5a - Savings Tracker'!AF752</f>
        <v/>
      </c>
      <c r="AF710" t="str">
        <f>'5a - Savings Tracker'!AG752</f>
        <v/>
      </c>
      <c r="AG710" t="str">
        <f>'5a - Savings Tracker'!AH752</f>
        <v/>
      </c>
      <c r="AH710" t="str">
        <f>'5a - Savings Tracker'!AI752</f>
        <v/>
      </c>
      <c r="AI710" t="str">
        <f>'5a - Savings Tracker'!AJ752</f>
        <v/>
      </c>
      <c r="AJ710" t="str">
        <f>'5a - Savings Tracker'!AK752</f>
        <v/>
      </c>
      <c r="AK710" t="str">
        <f>'5a - Savings Tracker'!AL752</f>
        <v/>
      </c>
    </row>
    <row r="711" spans="1:37">
      <c r="A711">
        <f>'5a - Savings Tracker'!A753</f>
        <v>710</v>
      </c>
      <c r="B711" t="str">
        <f>'5a - Savings Tracker'!B753</f>
        <v>Swansea Bay UHB</v>
      </c>
      <c r="C711">
        <f>'5a - Savings Tracker'!C753</f>
        <v>0</v>
      </c>
      <c r="D711">
        <f>'5a - Savings Tracker'!D753</f>
        <v>0</v>
      </c>
      <c r="E711">
        <f>'5a - Savings Tracker'!E753</f>
        <v>0</v>
      </c>
      <c r="F711">
        <f>'5a - Savings Tracker'!F753</f>
        <v>0</v>
      </c>
      <c r="G711">
        <f>'5a - Savings Tracker'!G753</f>
        <v>0</v>
      </c>
      <c r="H711">
        <f>'5a - Savings Tracker'!H753</f>
        <v>0</v>
      </c>
      <c r="I711">
        <f>'5a - Savings Tracker'!J753</f>
        <v>0</v>
      </c>
      <c r="J711">
        <f>'5a - Savings Tracker'!K753</f>
        <v>0</v>
      </c>
      <c r="K711">
        <f>'5a - Savings Tracker'!L753</f>
        <v>0</v>
      </c>
      <c r="L711">
        <f>'5a - Savings Tracker'!M753</f>
        <v>0</v>
      </c>
      <c r="M711">
        <f>'5a - Savings Tracker'!N753</f>
        <v>0</v>
      </c>
      <c r="N711">
        <f>'5a - Savings Tracker'!O753</f>
        <v>0</v>
      </c>
      <c r="O711">
        <f>'5a - Savings Tracker'!P753</f>
        <v>0</v>
      </c>
      <c r="P711">
        <f>'5a - Savings Tracker'!Q753</f>
        <v>0</v>
      </c>
      <c r="Q711">
        <f>'5a - Savings Tracker'!R753</f>
        <v>0</v>
      </c>
      <c r="R711">
        <f>'5a - Savings Tracker'!S753</f>
        <v>0</v>
      </c>
      <c r="S711">
        <f>'5a - Savings Tracker'!T753</f>
        <v>0</v>
      </c>
      <c r="T711">
        <f>'5a - Savings Tracker'!U753</f>
        <v>0</v>
      </c>
      <c r="U711">
        <f>'5a - Savings Tracker'!V753</f>
        <v>0</v>
      </c>
      <c r="V711">
        <f>'5a - Savings Tracker'!W753</f>
        <v>0</v>
      </c>
      <c r="W711">
        <f>'5a - Savings Tracker'!X753</f>
        <v>0</v>
      </c>
      <c r="X711">
        <f>'5a - Savings Tracker'!Y753</f>
        <v>0</v>
      </c>
      <c r="Y711">
        <f>'5a - Savings Tracker'!Z753</f>
        <v>0</v>
      </c>
      <c r="Z711">
        <f>'5a - Savings Tracker'!AA753</f>
        <v>0</v>
      </c>
      <c r="AA711">
        <f>'5a - Savings Tracker'!AB753</f>
        <v>0</v>
      </c>
      <c r="AB711">
        <f>'5a - Savings Tracker'!AC753</f>
        <v>0</v>
      </c>
      <c r="AC711">
        <f>'5a - Savings Tracker'!AD753</f>
        <v>0</v>
      </c>
      <c r="AD711" t="str">
        <f>'5a - Savings Tracker'!AE753</f>
        <v/>
      </c>
      <c r="AE711" t="str">
        <f>'5a - Savings Tracker'!AF753</f>
        <v/>
      </c>
      <c r="AF711" t="str">
        <f>'5a - Savings Tracker'!AG753</f>
        <v/>
      </c>
      <c r="AG711" t="str">
        <f>'5a - Savings Tracker'!AH753</f>
        <v/>
      </c>
      <c r="AH711" t="str">
        <f>'5a - Savings Tracker'!AI753</f>
        <v/>
      </c>
      <c r="AI711" t="str">
        <f>'5a - Savings Tracker'!AJ753</f>
        <v/>
      </c>
      <c r="AJ711" t="str">
        <f>'5a - Savings Tracker'!AK753</f>
        <v/>
      </c>
      <c r="AK711" t="str">
        <f>'5a - Savings Tracker'!AL753</f>
        <v/>
      </c>
    </row>
    <row r="712" spans="1:37">
      <c r="A712">
        <f>'5a - Savings Tracker'!A754</f>
        <v>711</v>
      </c>
      <c r="B712" t="str">
        <f>'5a - Savings Tracker'!B754</f>
        <v>Swansea Bay UHB</v>
      </c>
      <c r="C712">
        <f>'5a - Savings Tracker'!C754</f>
        <v>0</v>
      </c>
      <c r="D712">
        <f>'5a - Savings Tracker'!D754</f>
        <v>0</v>
      </c>
      <c r="E712">
        <f>'5a - Savings Tracker'!E754</f>
        <v>0</v>
      </c>
      <c r="F712">
        <f>'5a - Savings Tracker'!F754</f>
        <v>0</v>
      </c>
      <c r="G712">
        <f>'5a - Savings Tracker'!G754</f>
        <v>0</v>
      </c>
      <c r="H712">
        <f>'5a - Savings Tracker'!H754</f>
        <v>0</v>
      </c>
      <c r="I712">
        <f>'5a - Savings Tracker'!J754</f>
        <v>0</v>
      </c>
      <c r="J712">
        <f>'5a - Savings Tracker'!K754</f>
        <v>0</v>
      </c>
      <c r="K712">
        <f>'5a - Savings Tracker'!L754</f>
        <v>0</v>
      </c>
      <c r="L712">
        <f>'5a - Savings Tracker'!M754</f>
        <v>0</v>
      </c>
      <c r="M712">
        <f>'5a - Savings Tracker'!N754</f>
        <v>0</v>
      </c>
      <c r="N712">
        <f>'5a - Savings Tracker'!O754</f>
        <v>0</v>
      </c>
      <c r="O712">
        <f>'5a - Savings Tracker'!P754</f>
        <v>0</v>
      </c>
      <c r="P712">
        <f>'5a - Savings Tracker'!Q754</f>
        <v>0</v>
      </c>
      <c r="Q712">
        <f>'5a - Savings Tracker'!R754</f>
        <v>0</v>
      </c>
      <c r="R712">
        <f>'5a - Savings Tracker'!S754</f>
        <v>0</v>
      </c>
      <c r="S712">
        <f>'5a - Savings Tracker'!T754</f>
        <v>0</v>
      </c>
      <c r="T712">
        <f>'5a - Savings Tracker'!U754</f>
        <v>0</v>
      </c>
      <c r="U712">
        <f>'5a - Savings Tracker'!V754</f>
        <v>0</v>
      </c>
      <c r="V712">
        <f>'5a - Savings Tracker'!W754</f>
        <v>0</v>
      </c>
      <c r="W712">
        <f>'5a - Savings Tracker'!X754</f>
        <v>0</v>
      </c>
      <c r="X712">
        <f>'5a - Savings Tracker'!Y754</f>
        <v>0</v>
      </c>
      <c r="Y712">
        <f>'5a - Savings Tracker'!Z754</f>
        <v>0</v>
      </c>
      <c r="Z712">
        <f>'5a - Savings Tracker'!AA754</f>
        <v>0</v>
      </c>
      <c r="AA712">
        <f>'5a - Savings Tracker'!AB754</f>
        <v>0</v>
      </c>
      <c r="AB712">
        <f>'5a - Savings Tracker'!AC754</f>
        <v>0</v>
      </c>
      <c r="AC712">
        <f>'5a - Savings Tracker'!AD754</f>
        <v>0</v>
      </c>
      <c r="AD712" t="str">
        <f>'5a - Savings Tracker'!AE754</f>
        <v/>
      </c>
      <c r="AE712" t="str">
        <f>'5a - Savings Tracker'!AF754</f>
        <v/>
      </c>
      <c r="AF712" t="str">
        <f>'5a - Savings Tracker'!AG754</f>
        <v/>
      </c>
      <c r="AG712" t="str">
        <f>'5a - Savings Tracker'!AH754</f>
        <v/>
      </c>
      <c r="AH712" t="str">
        <f>'5a - Savings Tracker'!AI754</f>
        <v/>
      </c>
      <c r="AI712" t="str">
        <f>'5a - Savings Tracker'!AJ754</f>
        <v/>
      </c>
      <c r="AJ712" t="str">
        <f>'5a - Savings Tracker'!AK754</f>
        <v/>
      </c>
      <c r="AK712" t="str">
        <f>'5a - Savings Tracker'!AL754</f>
        <v/>
      </c>
    </row>
    <row r="713" spans="1:37">
      <c r="A713">
        <f>'5a - Savings Tracker'!A755</f>
        <v>712</v>
      </c>
      <c r="B713" t="str">
        <f>'5a - Savings Tracker'!B755</f>
        <v>Swansea Bay UHB</v>
      </c>
      <c r="C713">
        <f>'5a - Savings Tracker'!C755</f>
        <v>0</v>
      </c>
      <c r="D713">
        <f>'5a - Savings Tracker'!D755</f>
        <v>0</v>
      </c>
      <c r="E713">
        <f>'5a - Savings Tracker'!E755</f>
        <v>0</v>
      </c>
      <c r="F713">
        <f>'5a - Savings Tracker'!F755</f>
        <v>0</v>
      </c>
      <c r="G713">
        <f>'5a - Savings Tracker'!G755</f>
        <v>0</v>
      </c>
      <c r="H713">
        <f>'5a - Savings Tracker'!H755</f>
        <v>0</v>
      </c>
      <c r="I713">
        <f>'5a - Savings Tracker'!J755</f>
        <v>0</v>
      </c>
      <c r="J713">
        <f>'5a - Savings Tracker'!K755</f>
        <v>0</v>
      </c>
      <c r="K713">
        <f>'5a - Savings Tracker'!L755</f>
        <v>0</v>
      </c>
      <c r="L713">
        <f>'5a - Savings Tracker'!M755</f>
        <v>0</v>
      </c>
      <c r="M713">
        <f>'5a - Savings Tracker'!N755</f>
        <v>0</v>
      </c>
      <c r="N713">
        <f>'5a - Savings Tracker'!O755</f>
        <v>0</v>
      </c>
      <c r="O713">
        <f>'5a - Savings Tracker'!P755</f>
        <v>0</v>
      </c>
      <c r="P713">
        <f>'5a - Savings Tracker'!Q755</f>
        <v>0</v>
      </c>
      <c r="Q713">
        <f>'5a - Savings Tracker'!R755</f>
        <v>0</v>
      </c>
      <c r="R713">
        <f>'5a - Savings Tracker'!S755</f>
        <v>0</v>
      </c>
      <c r="S713">
        <f>'5a - Savings Tracker'!T755</f>
        <v>0</v>
      </c>
      <c r="T713">
        <f>'5a - Savings Tracker'!U755</f>
        <v>0</v>
      </c>
      <c r="U713">
        <f>'5a - Savings Tracker'!V755</f>
        <v>0</v>
      </c>
      <c r="V713">
        <f>'5a - Savings Tracker'!W755</f>
        <v>0</v>
      </c>
      <c r="W713">
        <f>'5a - Savings Tracker'!X755</f>
        <v>0</v>
      </c>
      <c r="X713">
        <f>'5a - Savings Tracker'!Y755</f>
        <v>0</v>
      </c>
      <c r="Y713">
        <f>'5a - Savings Tracker'!Z755</f>
        <v>0</v>
      </c>
      <c r="Z713">
        <f>'5a - Savings Tracker'!AA755</f>
        <v>0</v>
      </c>
      <c r="AA713">
        <f>'5a - Savings Tracker'!AB755</f>
        <v>0</v>
      </c>
      <c r="AB713">
        <f>'5a - Savings Tracker'!AC755</f>
        <v>0</v>
      </c>
      <c r="AC713">
        <f>'5a - Savings Tracker'!AD755</f>
        <v>0</v>
      </c>
      <c r="AD713" t="str">
        <f>'5a - Savings Tracker'!AE755</f>
        <v/>
      </c>
      <c r="AE713" t="str">
        <f>'5a - Savings Tracker'!AF755</f>
        <v/>
      </c>
      <c r="AF713" t="str">
        <f>'5a - Savings Tracker'!AG755</f>
        <v/>
      </c>
      <c r="AG713" t="str">
        <f>'5a - Savings Tracker'!AH755</f>
        <v/>
      </c>
      <c r="AH713" t="str">
        <f>'5a - Savings Tracker'!AI755</f>
        <v/>
      </c>
      <c r="AI713" t="str">
        <f>'5a - Savings Tracker'!AJ755</f>
        <v/>
      </c>
      <c r="AJ713" t="str">
        <f>'5a - Savings Tracker'!AK755</f>
        <v/>
      </c>
      <c r="AK713" t="str">
        <f>'5a - Savings Tracker'!AL755</f>
        <v/>
      </c>
    </row>
    <row r="714" spans="1:37">
      <c r="A714">
        <f>'5a - Savings Tracker'!A756</f>
        <v>713</v>
      </c>
      <c r="B714" t="str">
        <f>'5a - Savings Tracker'!B756</f>
        <v>Swansea Bay UHB</v>
      </c>
      <c r="C714">
        <f>'5a - Savings Tracker'!C756</f>
        <v>0</v>
      </c>
      <c r="D714">
        <f>'5a - Savings Tracker'!D756</f>
        <v>0</v>
      </c>
      <c r="E714">
        <f>'5a - Savings Tracker'!E756</f>
        <v>0</v>
      </c>
      <c r="F714">
        <f>'5a - Savings Tracker'!F756</f>
        <v>0</v>
      </c>
      <c r="G714">
        <f>'5a - Savings Tracker'!G756</f>
        <v>0</v>
      </c>
      <c r="H714">
        <f>'5a - Savings Tracker'!H756</f>
        <v>0</v>
      </c>
      <c r="I714">
        <f>'5a - Savings Tracker'!J756</f>
        <v>0</v>
      </c>
      <c r="J714">
        <f>'5a - Savings Tracker'!K756</f>
        <v>0</v>
      </c>
      <c r="K714">
        <f>'5a - Savings Tracker'!L756</f>
        <v>0</v>
      </c>
      <c r="L714">
        <f>'5a - Savings Tracker'!M756</f>
        <v>0</v>
      </c>
      <c r="M714">
        <f>'5a - Savings Tracker'!N756</f>
        <v>0</v>
      </c>
      <c r="N714">
        <f>'5a - Savings Tracker'!O756</f>
        <v>0</v>
      </c>
      <c r="O714">
        <f>'5a - Savings Tracker'!P756</f>
        <v>0</v>
      </c>
      <c r="P714">
        <f>'5a - Savings Tracker'!Q756</f>
        <v>0</v>
      </c>
      <c r="Q714">
        <f>'5a - Savings Tracker'!R756</f>
        <v>0</v>
      </c>
      <c r="R714">
        <f>'5a - Savings Tracker'!S756</f>
        <v>0</v>
      </c>
      <c r="S714">
        <f>'5a - Savings Tracker'!T756</f>
        <v>0</v>
      </c>
      <c r="T714">
        <f>'5a - Savings Tracker'!U756</f>
        <v>0</v>
      </c>
      <c r="U714">
        <f>'5a - Savings Tracker'!V756</f>
        <v>0</v>
      </c>
      <c r="V714">
        <f>'5a - Savings Tracker'!W756</f>
        <v>0</v>
      </c>
      <c r="W714">
        <f>'5a - Savings Tracker'!X756</f>
        <v>0</v>
      </c>
      <c r="X714">
        <f>'5a - Savings Tracker'!Y756</f>
        <v>0</v>
      </c>
      <c r="Y714">
        <f>'5a - Savings Tracker'!Z756</f>
        <v>0</v>
      </c>
      <c r="Z714">
        <f>'5a - Savings Tracker'!AA756</f>
        <v>0</v>
      </c>
      <c r="AA714">
        <f>'5a - Savings Tracker'!AB756</f>
        <v>0</v>
      </c>
      <c r="AB714">
        <f>'5a - Savings Tracker'!AC756</f>
        <v>0</v>
      </c>
      <c r="AC714">
        <f>'5a - Savings Tracker'!AD756</f>
        <v>0</v>
      </c>
      <c r="AD714" t="str">
        <f>'5a - Savings Tracker'!AE756</f>
        <v/>
      </c>
      <c r="AE714" t="str">
        <f>'5a - Savings Tracker'!AF756</f>
        <v/>
      </c>
      <c r="AF714" t="str">
        <f>'5a - Savings Tracker'!AG756</f>
        <v/>
      </c>
      <c r="AG714" t="str">
        <f>'5a - Savings Tracker'!AH756</f>
        <v/>
      </c>
      <c r="AH714" t="str">
        <f>'5a - Savings Tracker'!AI756</f>
        <v/>
      </c>
      <c r="AI714" t="str">
        <f>'5a - Savings Tracker'!AJ756</f>
        <v/>
      </c>
      <c r="AJ714" t="str">
        <f>'5a - Savings Tracker'!AK756</f>
        <v/>
      </c>
      <c r="AK714" t="str">
        <f>'5a - Savings Tracker'!AL756</f>
        <v/>
      </c>
    </row>
    <row r="715" spans="1:37">
      <c r="A715">
        <f>'5a - Savings Tracker'!A757</f>
        <v>714</v>
      </c>
      <c r="B715" t="str">
        <f>'5a - Savings Tracker'!B757</f>
        <v>Swansea Bay UHB</v>
      </c>
      <c r="C715">
        <f>'5a - Savings Tracker'!C757</f>
        <v>0</v>
      </c>
      <c r="D715">
        <f>'5a - Savings Tracker'!D757</f>
        <v>0</v>
      </c>
      <c r="E715">
        <f>'5a - Savings Tracker'!E757</f>
        <v>0</v>
      </c>
      <c r="F715">
        <f>'5a - Savings Tracker'!F757</f>
        <v>0</v>
      </c>
      <c r="G715">
        <f>'5a - Savings Tracker'!G757</f>
        <v>0</v>
      </c>
      <c r="H715">
        <f>'5a - Savings Tracker'!H757</f>
        <v>0</v>
      </c>
      <c r="I715">
        <f>'5a - Savings Tracker'!J757</f>
        <v>0</v>
      </c>
      <c r="J715">
        <f>'5a - Savings Tracker'!K757</f>
        <v>0</v>
      </c>
      <c r="K715">
        <f>'5a - Savings Tracker'!L757</f>
        <v>0</v>
      </c>
      <c r="L715">
        <f>'5a - Savings Tracker'!M757</f>
        <v>0</v>
      </c>
      <c r="M715">
        <f>'5a - Savings Tracker'!N757</f>
        <v>0</v>
      </c>
      <c r="N715">
        <f>'5a - Savings Tracker'!O757</f>
        <v>0</v>
      </c>
      <c r="O715">
        <f>'5a - Savings Tracker'!P757</f>
        <v>0</v>
      </c>
      <c r="P715">
        <f>'5a - Savings Tracker'!Q757</f>
        <v>0</v>
      </c>
      <c r="Q715">
        <f>'5a - Savings Tracker'!R757</f>
        <v>0</v>
      </c>
      <c r="R715">
        <f>'5a - Savings Tracker'!S757</f>
        <v>0</v>
      </c>
      <c r="S715">
        <f>'5a - Savings Tracker'!T757</f>
        <v>0</v>
      </c>
      <c r="T715">
        <f>'5a - Savings Tracker'!U757</f>
        <v>0</v>
      </c>
      <c r="U715">
        <f>'5a - Savings Tracker'!V757</f>
        <v>0</v>
      </c>
      <c r="V715">
        <f>'5a - Savings Tracker'!W757</f>
        <v>0</v>
      </c>
      <c r="W715">
        <f>'5a - Savings Tracker'!X757</f>
        <v>0</v>
      </c>
      <c r="X715">
        <f>'5a - Savings Tracker'!Y757</f>
        <v>0</v>
      </c>
      <c r="Y715">
        <f>'5a - Savings Tracker'!Z757</f>
        <v>0</v>
      </c>
      <c r="Z715">
        <f>'5a - Savings Tracker'!AA757</f>
        <v>0</v>
      </c>
      <c r="AA715">
        <f>'5a - Savings Tracker'!AB757</f>
        <v>0</v>
      </c>
      <c r="AB715">
        <f>'5a - Savings Tracker'!AC757</f>
        <v>0</v>
      </c>
      <c r="AC715">
        <f>'5a - Savings Tracker'!AD757</f>
        <v>0</v>
      </c>
      <c r="AD715" t="str">
        <f>'5a - Savings Tracker'!AE757</f>
        <v/>
      </c>
      <c r="AE715" t="str">
        <f>'5a - Savings Tracker'!AF757</f>
        <v/>
      </c>
      <c r="AF715" t="str">
        <f>'5a - Savings Tracker'!AG757</f>
        <v/>
      </c>
      <c r="AG715" t="str">
        <f>'5a - Savings Tracker'!AH757</f>
        <v/>
      </c>
      <c r="AH715" t="str">
        <f>'5a - Savings Tracker'!AI757</f>
        <v/>
      </c>
      <c r="AI715" t="str">
        <f>'5a - Savings Tracker'!AJ757</f>
        <v/>
      </c>
      <c r="AJ715" t="str">
        <f>'5a - Savings Tracker'!AK757</f>
        <v/>
      </c>
      <c r="AK715" t="str">
        <f>'5a - Savings Tracker'!AL757</f>
        <v/>
      </c>
    </row>
    <row r="716" spans="1:37">
      <c r="A716">
        <f>'5a - Savings Tracker'!A758</f>
        <v>715</v>
      </c>
      <c r="B716" t="str">
        <f>'5a - Savings Tracker'!B758</f>
        <v>Swansea Bay UHB</v>
      </c>
      <c r="C716">
        <f>'5a - Savings Tracker'!C758</f>
        <v>0</v>
      </c>
      <c r="D716">
        <f>'5a - Savings Tracker'!D758</f>
        <v>0</v>
      </c>
      <c r="E716">
        <f>'5a - Savings Tracker'!E758</f>
        <v>0</v>
      </c>
      <c r="F716">
        <f>'5a - Savings Tracker'!F758</f>
        <v>0</v>
      </c>
      <c r="G716">
        <f>'5a - Savings Tracker'!G758</f>
        <v>0</v>
      </c>
      <c r="H716">
        <f>'5a - Savings Tracker'!H758</f>
        <v>0</v>
      </c>
      <c r="I716">
        <f>'5a - Savings Tracker'!J758</f>
        <v>0</v>
      </c>
      <c r="J716">
        <f>'5a - Savings Tracker'!K758</f>
        <v>0</v>
      </c>
      <c r="K716">
        <f>'5a - Savings Tracker'!L758</f>
        <v>0</v>
      </c>
      <c r="L716">
        <f>'5a - Savings Tracker'!M758</f>
        <v>0</v>
      </c>
      <c r="M716">
        <f>'5a - Savings Tracker'!N758</f>
        <v>0</v>
      </c>
      <c r="N716">
        <f>'5a - Savings Tracker'!O758</f>
        <v>0</v>
      </c>
      <c r="O716">
        <f>'5a - Savings Tracker'!P758</f>
        <v>0</v>
      </c>
      <c r="P716">
        <f>'5a - Savings Tracker'!Q758</f>
        <v>0</v>
      </c>
      <c r="Q716">
        <f>'5a - Savings Tracker'!R758</f>
        <v>0</v>
      </c>
      <c r="R716">
        <f>'5a - Savings Tracker'!S758</f>
        <v>0</v>
      </c>
      <c r="S716">
        <f>'5a - Savings Tracker'!T758</f>
        <v>0</v>
      </c>
      <c r="T716">
        <f>'5a - Savings Tracker'!U758</f>
        <v>0</v>
      </c>
      <c r="U716">
        <f>'5a - Savings Tracker'!V758</f>
        <v>0</v>
      </c>
      <c r="V716">
        <f>'5a - Savings Tracker'!W758</f>
        <v>0</v>
      </c>
      <c r="W716">
        <f>'5a - Savings Tracker'!X758</f>
        <v>0</v>
      </c>
      <c r="X716">
        <f>'5a - Savings Tracker'!Y758</f>
        <v>0</v>
      </c>
      <c r="Y716">
        <f>'5a - Savings Tracker'!Z758</f>
        <v>0</v>
      </c>
      <c r="Z716">
        <f>'5a - Savings Tracker'!AA758</f>
        <v>0</v>
      </c>
      <c r="AA716">
        <f>'5a - Savings Tracker'!AB758</f>
        <v>0</v>
      </c>
      <c r="AB716">
        <f>'5a - Savings Tracker'!AC758</f>
        <v>0</v>
      </c>
      <c r="AC716">
        <f>'5a - Savings Tracker'!AD758</f>
        <v>0</v>
      </c>
      <c r="AD716" t="str">
        <f>'5a - Savings Tracker'!AE758</f>
        <v/>
      </c>
      <c r="AE716" t="str">
        <f>'5a - Savings Tracker'!AF758</f>
        <v/>
      </c>
      <c r="AF716" t="str">
        <f>'5a - Savings Tracker'!AG758</f>
        <v/>
      </c>
      <c r="AG716" t="str">
        <f>'5a - Savings Tracker'!AH758</f>
        <v/>
      </c>
      <c r="AH716" t="str">
        <f>'5a - Savings Tracker'!AI758</f>
        <v/>
      </c>
      <c r="AI716" t="str">
        <f>'5a - Savings Tracker'!AJ758</f>
        <v/>
      </c>
      <c r="AJ716" t="str">
        <f>'5a - Savings Tracker'!AK758</f>
        <v/>
      </c>
      <c r="AK716" t="str">
        <f>'5a - Savings Tracker'!AL758</f>
        <v/>
      </c>
    </row>
    <row r="717" spans="1:37">
      <c r="A717">
        <f>'5a - Savings Tracker'!A759</f>
        <v>716</v>
      </c>
      <c r="B717" t="str">
        <f>'5a - Savings Tracker'!B759</f>
        <v>Swansea Bay UHB</v>
      </c>
      <c r="C717">
        <f>'5a - Savings Tracker'!C759</f>
        <v>0</v>
      </c>
      <c r="D717">
        <f>'5a - Savings Tracker'!D759</f>
        <v>0</v>
      </c>
      <c r="E717">
        <f>'5a - Savings Tracker'!E759</f>
        <v>0</v>
      </c>
      <c r="F717">
        <f>'5a - Savings Tracker'!F759</f>
        <v>0</v>
      </c>
      <c r="G717">
        <f>'5a - Savings Tracker'!G759</f>
        <v>0</v>
      </c>
      <c r="H717">
        <f>'5a - Savings Tracker'!H759</f>
        <v>0</v>
      </c>
      <c r="I717">
        <f>'5a - Savings Tracker'!J759</f>
        <v>0</v>
      </c>
      <c r="J717">
        <f>'5a - Savings Tracker'!K759</f>
        <v>0</v>
      </c>
      <c r="K717">
        <f>'5a - Savings Tracker'!L759</f>
        <v>0</v>
      </c>
      <c r="L717">
        <f>'5a - Savings Tracker'!M759</f>
        <v>0</v>
      </c>
      <c r="M717">
        <f>'5a - Savings Tracker'!N759</f>
        <v>0</v>
      </c>
      <c r="N717">
        <f>'5a - Savings Tracker'!O759</f>
        <v>0</v>
      </c>
      <c r="O717">
        <f>'5a - Savings Tracker'!P759</f>
        <v>0</v>
      </c>
      <c r="P717">
        <f>'5a - Savings Tracker'!Q759</f>
        <v>0</v>
      </c>
      <c r="Q717">
        <f>'5a - Savings Tracker'!R759</f>
        <v>0</v>
      </c>
      <c r="R717">
        <f>'5a - Savings Tracker'!S759</f>
        <v>0</v>
      </c>
      <c r="S717">
        <f>'5a - Savings Tracker'!T759</f>
        <v>0</v>
      </c>
      <c r="T717">
        <f>'5a - Savings Tracker'!U759</f>
        <v>0</v>
      </c>
      <c r="U717">
        <f>'5a - Savings Tracker'!V759</f>
        <v>0</v>
      </c>
      <c r="V717">
        <f>'5a - Savings Tracker'!W759</f>
        <v>0</v>
      </c>
      <c r="W717">
        <f>'5a - Savings Tracker'!X759</f>
        <v>0</v>
      </c>
      <c r="X717">
        <f>'5a - Savings Tracker'!Y759</f>
        <v>0</v>
      </c>
      <c r="Y717">
        <f>'5a - Savings Tracker'!Z759</f>
        <v>0</v>
      </c>
      <c r="Z717">
        <f>'5a - Savings Tracker'!AA759</f>
        <v>0</v>
      </c>
      <c r="AA717">
        <f>'5a - Savings Tracker'!AB759</f>
        <v>0</v>
      </c>
      <c r="AB717">
        <f>'5a - Savings Tracker'!AC759</f>
        <v>0</v>
      </c>
      <c r="AC717">
        <f>'5a - Savings Tracker'!AD759</f>
        <v>0</v>
      </c>
      <c r="AD717" t="str">
        <f>'5a - Savings Tracker'!AE759</f>
        <v/>
      </c>
      <c r="AE717" t="str">
        <f>'5a - Savings Tracker'!AF759</f>
        <v/>
      </c>
      <c r="AF717" t="str">
        <f>'5a - Savings Tracker'!AG759</f>
        <v/>
      </c>
      <c r="AG717" t="str">
        <f>'5a - Savings Tracker'!AH759</f>
        <v/>
      </c>
      <c r="AH717" t="str">
        <f>'5a - Savings Tracker'!AI759</f>
        <v/>
      </c>
      <c r="AI717" t="str">
        <f>'5a - Savings Tracker'!AJ759</f>
        <v/>
      </c>
      <c r="AJ717" t="str">
        <f>'5a - Savings Tracker'!AK759</f>
        <v/>
      </c>
      <c r="AK717" t="str">
        <f>'5a - Savings Tracker'!AL759</f>
        <v/>
      </c>
    </row>
    <row r="718" spans="1:37">
      <c r="A718">
        <f>'5a - Savings Tracker'!A760</f>
        <v>717</v>
      </c>
      <c r="B718" t="str">
        <f>'5a - Savings Tracker'!B760</f>
        <v>Swansea Bay UHB</v>
      </c>
      <c r="C718">
        <f>'5a - Savings Tracker'!C760</f>
        <v>0</v>
      </c>
      <c r="D718">
        <f>'5a - Savings Tracker'!D760</f>
        <v>0</v>
      </c>
      <c r="E718">
        <f>'5a - Savings Tracker'!E760</f>
        <v>0</v>
      </c>
      <c r="F718">
        <f>'5a - Savings Tracker'!F760</f>
        <v>0</v>
      </c>
      <c r="G718">
        <f>'5a - Savings Tracker'!G760</f>
        <v>0</v>
      </c>
      <c r="H718">
        <f>'5a - Savings Tracker'!H760</f>
        <v>0</v>
      </c>
      <c r="I718">
        <f>'5a - Savings Tracker'!J760</f>
        <v>0</v>
      </c>
      <c r="J718">
        <f>'5a - Savings Tracker'!K760</f>
        <v>0</v>
      </c>
      <c r="K718">
        <f>'5a - Savings Tracker'!L760</f>
        <v>0</v>
      </c>
      <c r="L718">
        <f>'5a - Savings Tracker'!M760</f>
        <v>0</v>
      </c>
      <c r="M718">
        <f>'5a - Savings Tracker'!N760</f>
        <v>0</v>
      </c>
      <c r="N718">
        <f>'5a - Savings Tracker'!O760</f>
        <v>0</v>
      </c>
      <c r="O718">
        <f>'5a - Savings Tracker'!P760</f>
        <v>0</v>
      </c>
      <c r="P718">
        <f>'5a - Savings Tracker'!Q760</f>
        <v>0</v>
      </c>
      <c r="Q718">
        <f>'5a - Savings Tracker'!R760</f>
        <v>0</v>
      </c>
      <c r="R718">
        <f>'5a - Savings Tracker'!S760</f>
        <v>0</v>
      </c>
      <c r="S718">
        <f>'5a - Savings Tracker'!T760</f>
        <v>0</v>
      </c>
      <c r="T718">
        <f>'5a - Savings Tracker'!U760</f>
        <v>0</v>
      </c>
      <c r="U718">
        <f>'5a - Savings Tracker'!V760</f>
        <v>0</v>
      </c>
      <c r="V718">
        <f>'5a - Savings Tracker'!W760</f>
        <v>0</v>
      </c>
      <c r="W718">
        <f>'5a - Savings Tracker'!X760</f>
        <v>0</v>
      </c>
      <c r="X718">
        <f>'5a - Savings Tracker'!Y760</f>
        <v>0</v>
      </c>
      <c r="Y718">
        <f>'5a - Savings Tracker'!Z760</f>
        <v>0</v>
      </c>
      <c r="Z718">
        <f>'5a - Savings Tracker'!AA760</f>
        <v>0</v>
      </c>
      <c r="AA718">
        <f>'5a - Savings Tracker'!AB760</f>
        <v>0</v>
      </c>
      <c r="AB718">
        <f>'5a - Savings Tracker'!AC760</f>
        <v>0</v>
      </c>
      <c r="AC718">
        <f>'5a - Savings Tracker'!AD760</f>
        <v>0</v>
      </c>
      <c r="AD718" t="str">
        <f>'5a - Savings Tracker'!AE760</f>
        <v/>
      </c>
      <c r="AE718" t="str">
        <f>'5a - Savings Tracker'!AF760</f>
        <v/>
      </c>
      <c r="AF718" t="str">
        <f>'5a - Savings Tracker'!AG760</f>
        <v/>
      </c>
      <c r="AG718" t="str">
        <f>'5a - Savings Tracker'!AH760</f>
        <v/>
      </c>
      <c r="AH718" t="str">
        <f>'5a - Savings Tracker'!AI760</f>
        <v/>
      </c>
      <c r="AI718" t="str">
        <f>'5a - Savings Tracker'!AJ760</f>
        <v/>
      </c>
      <c r="AJ718" t="str">
        <f>'5a - Savings Tracker'!AK760</f>
        <v/>
      </c>
      <c r="AK718" t="str">
        <f>'5a - Savings Tracker'!AL760</f>
        <v/>
      </c>
    </row>
    <row r="719" spans="1:37">
      <c r="A719">
        <f>'5a - Savings Tracker'!A761</f>
        <v>718</v>
      </c>
      <c r="B719" t="str">
        <f>'5a - Savings Tracker'!B761</f>
        <v>Swansea Bay UHB</v>
      </c>
      <c r="C719">
        <f>'5a - Savings Tracker'!C761</f>
        <v>0</v>
      </c>
      <c r="D719">
        <f>'5a - Savings Tracker'!D761</f>
        <v>0</v>
      </c>
      <c r="E719">
        <f>'5a - Savings Tracker'!E761</f>
        <v>0</v>
      </c>
      <c r="F719">
        <f>'5a - Savings Tracker'!F761</f>
        <v>0</v>
      </c>
      <c r="G719">
        <f>'5a - Savings Tracker'!G761</f>
        <v>0</v>
      </c>
      <c r="H719">
        <f>'5a - Savings Tracker'!H761</f>
        <v>0</v>
      </c>
      <c r="I719">
        <f>'5a - Savings Tracker'!J761</f>
        <v>0</v>
      </c>
      <c r="J719">
        <f>'5a - Savings Tracker'!K761</f>
        <v>0</v>
      </c>
      <c r="K719">
        <f>'5a - Savings Tracker'!L761</f>
        <v>0</v>
      </c>
      <c r="L719">
        <f>'5a - Savings Tracker'!M761</f>
        <v>0</v>
      </c>
      <c r="M719">
        <f>'5a - Savings Tracker'!N761</f>
        <v>0</v>
      </c>
      <c r="N719">
        <f>'5a - Savings Tracker'!O761</f>
        <v>0</v>
      </c>
      <c r="O719">
        <f>'5a - Savings Tracker'!P761</f>
        <v>0</v>
      </c>
      <c r="P719">
        <f>'5a - Savings Tracker'!Q761</f>
        <v>0</v>
      </c>
      <c r="Q719">
        <f>'5a - Savings Tracker'!R761</f>
        <v>0</v>
      </c>
      <c r="R719">
        <f>'5a - Savings Tracker'!S761</f>
        <v>0</v>
      </c>
      <c r="S719">
        <f>'5a - Savings Tracker'!T761</f>
        <v>0</v>
      </c>
      <c r="T719">
        <f>'5a - Savings Tracker'!U761</f>
        <v>0</v>
      </c>
      <c r="U719">
        <f>'5a - Savings Tracker'!V761</f>
        <v>0</v>
      </c>
      <c r="V719">
        <f>'5a - Savings Tracker'!W761</f>
        <v>0</v>
      </c>
      <c r="W719">
        <f>'5a - Savings Tracker'!X761</f>
        <v>0</v>
      </c>
      <c r="X719">
        <f>'5a - Savings Tracker'!Y761</f>
        <v>0</v>
      </c>
      <c r="Y719">
        <f>'5a - Savings Tracker'!Z761</f>
        <v>0</v>
      </c>
      <c r="Z719">
        <f>'5a - Savings Tracker'!AA761</f>
        <v>0</v>
      </c>
      <c r="AA719">
        <f>'5a - Savings Tracker'!AB761</f>
        <v>0</v>
      </c>
      <c r="AB719">
        <f>'5a - Savings Tracker'!AC761</f>
        <v>0</v>
      </c>
      <c r="AC719">
        <f>'5a - Savings Tracker'!AD761</f>
        <v>0</v>
      </c>
      <c r="AD719" t="str">
        <f>'5a - Savings Tracker'!AE761</f>
        <v/>
      </c>
      <c r="AE719" t="str">
        <f>'5a - Savings Tracker'!AF761</f>
        <v/>
      </c>
      <c r="AF719" t="str">
        <f>'5a - Savings Tracker'!AG761</f>
        <v/>
      </c>
      <c r="AG719" t="str">
        <f>'5a - Savings Tracker'!AH761</f>
        <v/>
      </c>
      <c r="AH719" t="str">
        <f>'5a - Savings Tracker'!AI761</f>
        <v/>
      </c>
      <c r="AI719" t="str">
        <f>'5a - Savings Tracker'!AJ761</f>
        <v/>
      </c>
      <c r="AJ719" t="str">
        <f>'5a - Savings Tracker'!AK761</f>
        <v/>
      </c>
      <c r="AK719" t="str">
        <f>'5a - Savings Tracker'!AL761</f>
        <v/>
      </c>
    </row>
    <row r="720" spans="1:37">
      <c r="A720">
        <f>'5a - Savings Tracker'!A762</f>
        <v>719</v>
      </c>
      <c r="B720" t="str">
        <f>'5a - Savings Tracker'!B762</f>
        <v>Swansea Bay UHB</v>
      </c>
      <c r="C720">
        <f>'5a - Savings Tracker'!C762</f>
        <v>0</v>
      </c>
      <c r="D720">
        <f>'5a - Savings Tracker'!D762</f>
        <v>0</v>
      </c>
      <c r="E720">
        <f>'5a - Savings Tracker'!E762</f>
        <v>0</v>
      </c>
      <c r="F720">
        <f>'5a - Savings Tracker'!F762</f>
        <v>0</v>
      </c>
      <c r="G720">
        <f>'5a - Savings Tracker'!G762</f>
        <v>0</v>
      </c>
      <c r="H720">
        <f>'5a - Savings Tracker'!H762</f>
        <v>0</v>
      </c>
      <c r="I720">
        <f>'5a - Savings Tracker'!J762</f>
        <v>0</v>
      </c>
      <c r="J720">
        <f>'5a - Savings Tracker'!K762</f>
        <v>0</v>
      </c>
      <c r="K720">
        <f>'5a - Savings Tracker'!L762</f>
        <v>0</v>
      </c>
      <c r="L720">
        <f>'5a - Savings Tracker'!M762</f>
        <v>0</v>
      </c>
      <c r="M720">
        <f>'5a - Savings Tracker'!N762</f>
        <v>0</v>
      </c>
      <c r="N720">
        <f>'5a - Savings Tracker'!O762</f>
        <v>0</v>
      </c>
      <c r="O720">
        <f>'5a - Savings Tracker'!P762</f>
        <v>0</v>
      </c>
      <c r="P720">
        <f>'5a - Savings Tracker'!Q762</f>
        <v>0</v>
      </c>
      <c r="Q720">
        <f>'5a - Savings Tracker'!R762</f>
        <v>0</v>
      </c>
      <c r="R720">
        <f>'5a - Savings Tracker'!S762</f>
        <v>0</v>
      </c>
      <c r="S720">
        <f>'5a - Savings Tracker'!T762</f>
        <v>0</v>
      </c>
      <c r="T720">
        <f>'5a - Savings Tracker'!U762</f>
        <v>0</v>
      </c>
      <c r="U720">
        <f>'5a - Savings Tracker'!V762</f>
        <v>0</v>
      </c>
      <c r="V720">
        <f>'5a - Savings Tracker'!W762</f>
        <v>0</v>
      </c>
      <c r="W720">
        <f>'5a - Savings Tracker'!X762</f>
        <v>0</v>
      </c>
      <c r="X720">
        <f>'5a - Savings Tracker'!Y762</f>
        <v>0</v>
      </c>
      <c r="Y720">
        <f>'5a - Savings Tracker'!Z762</f>
        <v>0</v>
      </c>
      <c r="Z720">
        <f>'5a - Savings Tracker'!AA762</f>
        <v>0</v>
      </c>
      <c r="AA720">
        <f>'5a - Savings Tracker'!AB762</f>
        <v>0</v>
      </c>
      <c r="AB720">
        <f>'5a - Savings Tracker'!AC762</f>
        <v>0</v>
      </c>
      <c r="AC720">
        <f>'5a - Savings Tracker'!AD762</f>
        <v>0</v>
      </c>
      <c r="AD720" t="str">
        <f>'5a - Savings Tracker'!AE762</f>
        <v/>
      </c>
      <c r="AE720" t="str">
        <f>'5a - Savings Tracker'!AF762</f>
        <v/>
      </c>
      <c r="AF720" t="str">
        <f>'5a - Savings Tracker'!AG762</f>
        <v/>
      </c>
      <c r="AG720" t="str">
        <f>'5a - Savings Tracker'!AH762</f>
        <v/>
      </c>
      <c r="AH720" t="str">
        <f>'5a - Savings Tracker'!AI762</f>
        <v/>
      </c>
      <c r="AI720" t="str">
        <f>'5a - Savings Tracker'!AJ762</f>
        <v/>
      </c>
      <c r="AJ720" t="str">
        <f>'5a - Savings Tracker'!AK762</f>
        <v/>
      </c>
      <c r="AK720" t="str">
        <f>'5a - Savings Tracker'!AL762</f>
        <v/>
      </c>
    </row>
    <row r="721" spans="1:37">
      <c r="A721">
        <f>'5a - Savings Tracker'!A763</f>
        <v>720</v>
      </c>
      <c r="B721" t="str">
        <f>'5a - Savings Tracker'!B763</f>
        <v>Swansea Bay UHB</v>
      </c>
      <c r="C721">
        <f>'5a - Savings Tracker'!C763</f>
        <v>0</v>
      </c>
      <c r="D721">
        <f>'5a - Savings Tracker'!D763</f>
        <v>0</v>
      </c>
      <c r="E721">
        <f>'5a - Savings Tracker'!E763</f>
        <v>0</v>
      </c>
      <c r="F721">
        <f>'5a - Savings Tracker'!F763</f>
        <v>0</v>
      </c>
      <c r="G721">
        <f>'5a - Savings Tracker'!G763</f>
        <v>0</v>
      </c>
      <c r="H721">
        <f>'5a - Savings Tracker'!H763</f>
        <v>0</v>
      </c>
      <c r="I721">
        <f>'5a - Savings Tracker'!J763</f>
        <v>0</v>
      </c>
      <c r="J721">
        <f>'5a - Savings Tracker'!K763</f>
        <v>0</v>
      </c>
      <c r="K721">
        <f>'5a - Savings Tracker'!L763</f>
        <v>0</v>
      </c>
      <c r="L721">
        <f>'5a - Savings Tracker'!M763</f>
        <v>0</v>
      </c>
      <c r="M721">
        <f>'5a - Savings Tracker'!N763</f>
        <v>0</v>
      </c>
      <c r="N721">
        <f>'5a - Savings Tracker'!O763</f>
        <v>0</v>
      </c>
      <c r="O721">
        <f>'5a - Savings Tracker'!P763</f>
        <v>0</v>
      </c>
      <c r="P721">
        <f>'5a - Savings Tracker'!Q763</f>
        <v>0</v>
      </c>
      <c r="Q721">
        <f>'5a - Savings Tracker'!R763</f>
        <v>0</v>
      </c>
      <c r="R721">
        <f>'5a - Savings Tracker'!S763</f>
        <v>0</v>
      </c>
      <c r="S721">
        <f>'5a - Savings Tracker'!T763</f>
        <v>0</v>
      </c>
      <c r="T721">
        <f>'5a - Savings Tracker'!U763</f>
        <v>0</v>
      </c>
      <c r="U721">
        <f>'5a - Savings Tracker'!V763</f>
        <v>0</v>
      </c>
      <c r="V721">
        <f>'5a - Savings Tracker'!W763</f>
        <v>0</v>
      </c>
      <c r="W721">
        <f>'5a - Savings Tracker'!X763</f>
        <v>0</v>
      </c>
      <c r="X721">
        <f>'5a - Savings Tracker'!Y763</f>
        <v>0</v>
      </c>
      <c r="Y721">
        <f>'5a - Savings Tracker'!Z763</f>
        <v>0</v>
      </c>
      <c r="Z721">
        <f>'5a - Savings Tracker'!AA763</f>
        <v>0</v>
      </c>
      <c r="AA721">
        <f>'5a - Savings Tracker'!AB763</f>
        <v>0</v>
      </c>
      <c r="AB721">
        <f>'5a - Savings Tracker'!AC763</f>
        <v>0</v>
      </c>
      <c r="AC721">
        <f>'5a - Savings Tracker'!AD763</f>
        <v>0</v>
      </c>
      <c r="AD721" t="str">
        <f>'5a - Savings Tracker'!AE763</f>
        <v/>
      </c>
      <c r="AE721" t="str">
        <f>'5a - Savings Tracker'!AF763</f>
        <v/>
      </c>
      <c r="AF721" t="str">
        <f>'5a - Savings Tracker'!AG763</f>
        <v/>
      </c>
      <c r="AG721" t="str">
        <f>'5a - Savings Tracker'!AH763</f>
        <v/>
      </c>
      <c r="AH721" t="str">
        <f>'5a - Savings Tracker'!AI763</f>
        <v/>
      </c>
      <c r="AI721" t="str">
        <f>'5a - Savings Tracker'!AJ763</f>
        <v/>
      </c>
      <c r="AJ721" t="str">
        <f>'5a - Savings Tracker'!AK763</f>
        <v/>
      </c>
      <c r="AK721" t="str">
        <f>'5a - Savings Tracker'!AL763</f>
        <v/>
      </c>
    </row>
    <row r="722" spans="1:37">
      <c r="A722">
        <f>'5a - Savings Tracker'!A764</f>
        <v>721</v>
      </c>
      <c r="B722" t="str">
        <f>'5a - Savings Tracker'!B764</f>
        <v>Swansea Bay UHB</v>
      </c>
      <c r="C722">
        <f>'5a - Savings Tracker'!C764</f>
        <v>0</v>
      </c>
      <c r="D722">
        <f>'5a - Savings Tracker'!D764</f>
        <v>0</v>
      </c>
      <c r="E722">
        <f>'5a - Savings Tracker'!E764</f>
        <v>0</v>
      </c>
      <c r="F722">
        <f>'5a - Savings Tracker'!F764</f>
        <v>0</v>
      </c>
      <c r="G722">
        <f>'5a - Savings Tracker'!G764</f>
        <v>0</v>
      </c>
      <c r="H722">
        <f>'5a - Savings Tracker'!H764</f>
        <v>0</v>
      </c>
      <c r="I722">
        <f>'5a - Savings Tracker'!J764</f>
        <v>0</v>
      </c>
      <c r="J722">
        <f>'5a - Savings Tracker'!K764</f>
        <v>0</v>
      </c>
      <c r="K722">
        <f>'5a - Savings Tracker'!L764</f>
        <v>0</v>
      </c>
      <c r="L722">
        <f>'5a - Savings Tracker'!M764</f>
        <v>0</v>
      </c>
      <c r="M722">
        <f>'5a - Savings Tracker'!N764</f>
        <v>0</v>
      </c>
      <c r="N722">
        <f>'5a - Savings Tracker'!O764</f>
        <v>0</v>
      </c>
      <c r="O722">
        <f>'5a - Savings Tracker'!P764</f>
        <v>0</v>
      </c>
      <c r="P722">
        <f>'5a - Savings Tracker'!Q764</f>
        <v>0</v>
      </c>
      <c r="Q722">
        <f>'5a - Savings Tracker'!R764</f>
        <v>0</v>
      </c>
      <c r="R722">
        <f>'5a - Savings Tracker'!S764</f>
        <v>0</v>
      </c>
      <c r="S722">
        <f>'5a - Savings Tracker'!T764</f>
        <v>0</v>
      </c>
      <c r="T722">
        <f>'5a - Savings Tracker'!U764</f>
        <v>0</v>
      </c>
      <c r="U722">
        <f>'5a - Savings Tracker'!V764</f>
        <v>0</v>
      </c>
      <c r="V722">
        <f>'5a - Savings Tracker'!W764</f>
        <v>0</v>
      </c>
      <c r="W722">
        <f>'5a - Savings Tracker'!X764</f>
        <v>0</v>
      </c>
      <c r="X722">
        <f>'5a - Savings Tracker'!Y764</f>
        <v>0</v>
      </c>
      <c r="Y722">
        <f>'5a - Savings Tracker'!Z764</f>
        <v>0</v>
      </c>
      <c r="Z722">
        <f>'5a - Savings Tracker'!AA764</f>
        <v>0</v>
      </c>
      <c r="AA722">
        <f>'5a - Savings Tracker'!AB764</f>
        <v>0</v>
      </c>
      <c r="AB722">
        <f>'5a - Savings Tracker'!AC764</f>
        <v>0</v>
      </c>
      <c r="AC722">
        <f>'5a - Savings Tracker'!AD764</f>
        <v>0</v>
      </c>
      <c r="AD722" t="str">
        <f>'5a - Savings Tracker'!AE764</f>
        <v/>
      </c>
      <c r="AE722" t="str">
        <f>'5a - Savings Tracker'!AF764</f>
        <v/>
      </c>
      <c r="AF722" t="str">
        <f>'5a - Savings Tracker'!AG764</f>
        <v/>
      </c>
      <c r="AG722" t="str">
        <f>'5a - Savings Tracker'!AH764</f>
        <v/>
      </c>
      <c r="AH722" t="str">
        <f>'5a - Savings Tracker'!AI764</f>
        <v/>
      </c>
      <c r="AI722" t="str">
        <f>'5a - Savings Tracker'!AJ764</f>
        <v/>
      </c>
      <c r="AJ722" t="str">
        <f>'5a - Savings Tracker'!AK764</f>
        <v/>
      </c>
      <c r="AK722" t="str">
        <f>'5a - Savings Tracker'!AL764</f>
        <v/>
      </c>
    </row>
    <row r="723" spans="1:37">
      <c r="A723">
        <f>'5a - Savings Tracker'!A765</f>
        <v>722</v>
      </c>
      <c r="B723" t="str">
        <f>'5a - Savings Tracker'!B765</f>
        <v>Swansea Bay UHB</v>
      </c>
      <c r="C723">
        <f>'5a - Savings Tracker'!C765</f>
        <v>0</v>
      </c>
      <c r="D723">
        <f>'5a - Savings Tracker'!D765</f>
        <v>0</v>
      </c>
      <c r="E723">
        <f>'5a - Savings Tracker'!E765</f>
        <v>0</v>
      </c>
      <c r="F723">
        <f>'5a - Savings Tracker'!F765</f>
        <v>0</v>
      </c>
      <c r="G723">
        <f>'5a - Savings Tracker'!G765</f>
        <v>0</v>
      </c>
      <c r="H723">
        <f>'5a - Savings Tracker'!H765</f>
        <v>0</v>
      </c>
      <c r="I723">
        <f>'5a - Savings Tracker'!J765</f>
        <v>0</v>
      </c>
      <c r="J723">
        <f>'5a - Savings Tracker'!K765</f>
        <v>0</v>
      </c>
      <c r="K723">
        <f>'5a - Savings Tracker'!L765</f>
        <v>0</v>
      </c>
      <c r="L723">
        <f>'5a - Savings Tracker'!M765</f>
        <v>0</v>
      </c>
      <c r="M723">
        <f>'5a - Savings Tracker'!N765</f>
        <v>0</v>
      </c>
      <c r="N723">
        <f>'5a - Savings Tracker'!O765</f>
        <v>0</v>
      </c>
      <c r="O723">
        <f>'5a - Savings Tracker'!P765</f>
        <v>0</v>
      </c>
      <c r="P723">
        <f>'5a - Savings Tracker'!Q765</f>
        <v>0</v>
      </c>
      <c r="Q723">
        <f>'5a - Savings Tracker'!R765</f>
        <v>0</v>
      </c>
      <c r="R723">
        <f>'5a - Savings Tracker'!S765</f>
        <v>0</v>
      </c>
      <c r="S723">
        <f>'5a - Savings Tracker'!T765</f>
        <v>0</v>
      </c>
      <c r="T723">
        <f>'5a - Savings Tracker'!U765</f>
        <v>0</v>
      </c>
      <c r="U723">
        <f>'5a - Savings Tracker'!V765</f>
        <v>0</v>
      </c>
      <c r="V723">
        <f>'5a - Savings Tracker'!W765</f>
        <v>0</v>
      </c>
      <c r="W723">
        <f>'5a - Savings Tracker'!X765</f>
        <v>0</v>
      </c>
      <c r="X723">
        <f>'5a - Savings Tracker'!Y765</f>
        <v>0</v>
      </c>
      <c r="Y723">
        <f>'5a - Savings Tracker'!Z765</f>
        <v>0</v>
      </c>
      <c r="Z723">
        <f>'5a - Savings Tracker'!AA765</f>
        <v>0</v>
      </c>
      <c r="AA723">
        <f>'5a - Savings Tracker'!AB765</f>
        <v>0</v>
      </c>
      <c r="AB723">
        <f>'5a - Savings Tracker'!AC765</f>
        <v>0</v>
      </c>
      <c r="AC723">
        <f>'5a - Savings Tracker'!AD765</f>
        <v>0</v>
      </c>
      <c r="AD723" t="str">
        <f>'5a - Savings Tracker'!AE765</f>
        <v/>
      </c>
      <c r="AE723" t="str">
        <f>'5a - Savings Tracker'!AF765</f>
        <v/>
      </c>
      <c r="AF723" t="str">
        <f>'5a - Savings Tracker'!AG765</f>
        <v/>
      </c>
      <c r="AG723" t="str">
        <f>'5a - Savings Tracker'!AH765</f>
        <v/>
      </c>
      <c r="AH723" t="str">
        <f>'5a - Savings Tracker'!AI765</f>
        <v/>
      </c>
      <c r="AI723" t="str">
        <f>'5a - Savings Tracker'!AJ765</f>
        <v/>
      </c>
      <c r="AJ723" t="str">
        <f>'5a - Savings Tracker'!AK765</f>
        <v/>
      </c>
      <c r="AK723" t="str">
        <f>'5a - Savings Tracker'!AL765</f>
        <v/>
      </c>
    </row>
    <row r="724" spans="1:37">
      <c r="A724">
        <f>'5a - Savings Tracker'!A766</f>
        <v>723</v>
      </c>
      <c r="B724" t="str">
        <f>'5a - Savings Tracker'!B766</f>
        <v>Swansea Bay UHB</v>
      </c>
      <c r="C724">
        <f>'5a - Savings Tracker'!C766</f>
        <v>0</v>
      </c>
      <c r="D724">
        <f>'5a - Savings Tracker'!D766</f>
        <v>0</v>
      </c>
      <c r="E724">
        <f>'5a - Savings Tracker'!E766</f>
        <v>0</v>
      </c>
      <c r="F724">
        <f>'5a - Savings Tracker'!F766</f>
        <v>0</v>
      </c>
      <c r="G724">
        <f>'5a - Savings Tracker'!G766</f>
        <v>0</v>
      </c>
      <c r="H724">
        <f>'5a - Savings Tracker'!H766</f>
        <v>0</v>
      </c>
      <c r="I724">
        <f>'5a - Savings Tracker'!J766</f>
        <v>0</v>
      </c>
      <c r="J724">
        <f>'5a - Savings Tracker'!K766</f>
        <v>0</v>
      </c>
      <c r="K724">
        <f>'5a - Savings Tracker'!L766</f>
        <v>0</v>
      </c>
      <c r="L724">
        <f>'5a - Savings Tracker'!M766</f>
        <v>0</v>
      </c>
      <c r="M724">
        <f>'5a - Savings Tracker'!N766</f>
        <v>0</v>
      </c>
      <c r="N724">
        <f>'5a - Savings Tracker'!O766</f>
        <v>0</v>
      </c>
      <c r="O724">
        <f>'5a - Savings Tracker'!P766</f>
        <v>0</v>
      </c>
      <c r="P724">
        <f>'5a - Savings Tracker'!Q766</f>
        <v>0</v>
      </c>
      <c r="Q724">
        <f>'5a - Savings Tracker'!R766</f>
        <v>0</v>
      </c>
      <c r="R724">
        <f>'5a - Savings Tracker'!S766</f>
        <v>0</v>
      </c>
      <c r="S724">
        <f>'5a - Savings Tracker'!T766</f>
        <v>0</v>
      </c>
      <c r="T724">
        <f>'5a - Savings Tracker'!U766</f>
        <v>0</v>
      </c>
      <c r="U724">
        <f>'5a - Savings Tracker'!V766</f>
        <v>0</v>
      </c>
      <c r="V724">
        <f>'5a - Savings Tracker'!W766</f>
        <v>0</v>
      </c>
      <c r="W724">
        <f>'5a - Savings Tracker'!X766</f>
        <v>0</v>
      </c>
      <c r="X724">
        <f>'5a - Savings Tracker'!Y766</f>
        <v>0</v>
      </c>
      <c r="Y724">
        <f>'5a - Savings Tracker'!Z766</f>
        <v>0</v>
      </c>
      <c r="Z724">
        <f>'5a - Savings Tracker'!AA766</f>
        <v>0</v>
      </c>
      <c r="AA724">
        <f>'5a - Savings Tracker'!AB766</f>
        <v>0</v>
      </c>
      <c r="AB724">
        <f>'5a - Savings Tracker'!AC766</f>
        <v>0</v>
      </c>
      <c r="AC724">
        <f>'5a - Savings Tracker'!AD766</f>
        <v>0</v>
      </c>
      <c r="AD724" t="str">
        <f>'5a - Savings Tracker'!AE766</f>
        <v/>
      </c>
      <c r="AE724" t="str">
        <f>'5a - Savings Tracker'!AF766</f>
        <v/>
      </c>
      <c r="AF724" t="str">
        <f>'5a - Savings Tracker'!AG766</f>
        <v/>
      </c>
      <c r="AG724" t="str">
        <f>'5a - Savings Tracker'!AH766</f>
        <v/>
      </c>
      <c r="AH724" t="str">
        <f>'5a - Savings Tracker'!AI766</f>
        <v/>
      </c>
      <c r="AI724" t="str">
        <f>'5a - Savings Tracker'!AJ766</f>
        <v/>
      </c>
      <c r="AJ724" t="str">
        <f>'5a - Savings Tracker'!AK766</f>
        <v/>
      </c>
      <c r="AK724" t="str">
        <f>'5a - Savings Tracker'!AL766</f>
        <v/>
      </c>
    </row>
    <row r="725" spans="1:37">
      <c r="A725">
        <f>'5a - Savings Tracker'!A767</f>
        <v>724</v>
      </c>
      <c r="B725" t="str">
        <f>'5a - Savings Tracker'!B767</f>
        <v>Swansea Bay UHB</v>
      </c>
      <c r="C725">
        <f>'5a - Savings Tracker'!C767</f>
        <v>0</v>
      </c>
      <c r="D725">
        <f>'5a - Savings Tracker'!D767</f>
        <v>0</v>
      </c>
      <c r="E725">
        <f>'5a - Savings Tracker'!E767</f>
        <v>0</v>
      </c>
      <c r="F725">
        <f>'5a - Savings Tracker'!F767</f>
        <v>0</v>
      </c>
      <c r="G725">
        <f>'5a - Savings Tracker'!G767</f>
        <v>0</v>
      </c>
      <c r="H725">
        <f>'5a - Savings Tracker'!H767</f>
        <v>0</v>
      </c>
      <c r="I725">
        <f>'5a - Savings Tracker'!J767</f>
        <v>0</v>
      </c>
      <c r="J725">
        <f>'5a - Savings Tracker'!K767</f>
        <v>0</v>
      </c>
      <c r="K725">
        <f>'5a - Savings Tracker'!L767</f>
        <v>0</v>
      </c>
      <c r="L725">
        <f>'5a - Savings Tracker'!M767</f>
        <v>0</v>
      </c>
      <c r="M725">
        <f>'5a - Savings Tracker'!N767</f>
        <v>0</v>
      </c>
      <c r="N725">
        <f>'5a - Savings Tracker'!O767</f>
        <v>0</v>
      </c>
      <c r="O725">
        <f>'5a - Savings Tracker'!P767</f>
        <v>0</v>
      </c>
      <c r="P725">
        <f>'5a - Savings Tracker'!Q767</f>
        <v>0</v>
      </c>
      <c r="Q725">
        <f>'5a - Savings Tracker'!R767</f>
        <v>0</v>
      </c>
      <c r="R725">
        <f>'5a - Savings Tracker'!S767</f>
        <v>0</v>
      </c>
      <c r="S725">
        <f>'5a - Savings Tracker'!T767</f>
        <v>0</v>
      </c>
      <c r="T725">
        <f>'5a - Savings Tracker'!U767</f>
        <v>0</v>
      </c>
      <c r="U725">
        <f>'5a - Savings Tracker'!V767</f>
        <v>0</v>
      </c>
      <c r="V725">
        <f>'5a - Savings Tracker'!W767</f>
        <v>0</v>
      </c>
      <c r="W725">
        <f>'5a - Savings Tracker'!X767</f>
        <v>0</v>
      </c>
      <c r="X725">
        <f>'5a - Savings Tracker'!Y767</f>
        <v>0</v>
      </c>
      <c r="Y725">
        <f>'5a - Savings Tracker'!Z767</f>
        <v>0</v>
      </c>
      <c r="Z725">
        <f>'5a - Savings Tracker'!AA767</f>
        <v>0</v>
      </c>
      <c r="AA725">
        <f>'5a - Savings Tracker'!AB767</f>
        <v>0</v>
      </c>
      <c r="AB725">
        <f>'5a - Savings Tracker'!AC767</f>
        <v>0</v>
      </c>
      <c r="AC725">
        <f>'5a - Savings Tracker'!AD767</f>
        <v>0</v>
      </c>
      <c r="AD725" t="str">
        <f>'5a - Savings Tracker'!AE767</f>
        <v/>
      </c>
      <c r="AE725" t="str">
        <f>'5a - Savings Tracker'!AF767</f>
        <v/>
      </c>
      <c r="AF725" t="str">
        <f>'5a - Savings Tracker'!AG767</f>
        <v/>
      </c>
      <c r="AG725" t="str">
        <f>'5a - Savings Tracker'!AH767</f>
        <v/>
      </c>
      <c r="AH725" t="str">
        <f>'5a - Savings Tracker'!AI767</f>
        <v/>
      </c>
      <c r="AI725" t="str">
        <f>'5a - Savings Tracker'!AJ767</f>
        <v/>
      </c>
      <c r="AJ725" t="str">
        <f>'5a - Savings Tracker'!AK767</f>
        <v/>
      </c>
      <c r="AK725" t="str">
        <f>'5a - Savings Tracker'!AL767</f>
        <v/>
      </c>
    </row>
    <row r="726" spans="1:37">
      <c r="A726">
        <f>'5a - Savings Tracker'!A768</f>
        <v>725</v>
      </c>
      <c r="B726" t="str">
        <f>'5a - Savings Tracker'!B768</f>
        <v>Swansea Bay UHB</v>
      </c>
      <c r="C726">
        <f>'5a - Savings Tracker'!C768</f>
        <v>0</v>
      </c>
      <c r="D726">
        <f>'5a - Savings Tracker'!D768</f>
        <v>0</v>
      </c>
      <c r="E726">
        <f>'5a - Savings Tracker'!E768</f>
        <v>0</v>
      </c>
      <c r="F726">
        <f>'5a - Savings Tracker'!F768</f>
        <v>0</v>
      </c>
      <c r="G726">
        <f>'5a - Savings Tracker'!G768</f>
        <v>0</v>
      </c>
      <c r="H726">
        <f>'5a - Savings Tracker'!H768</f>
        <v>0</v>
      </c>
      <c r="I726">
        <f>'5a - Savings Tracker'!J768</f>
        <v>0</v>
      </c>
      <c r="J726">
        <f>'5a - Savings Tracker'!K768</f>
        <v>0</v>
      </c>
      <c r="K726">
        <f>'5a - Savings Tracker'!L768</f>
        <v>0</v>
      </c>
      <c r="L726">
        <f>'5a - Savings Tracker'!M768</f>
        <v>0</v>
      </c>
      <c r="M726">
        <f>'5a - Savings Tracker'!N768</f>
        <v>0</v>
      </c>
      <c r="N726">
        <f>'5a - Savings Tracker'!O768</f>
        <v>0</v>
      </c>
      <c r="O726">
        <f>'5a - Savings Tracker'!P768</f>
        <v>0</v>
      </c>
      <c r="P726">
        <f>'5a - Savings Tracker'!Q768</f>
        <v>0</v>
      </c>
      <c r="Q726">
        <f>'5a - Savings Tracker'!R768</f>
        <v>0</v>
      </c>
      <c r="R726">
        <f>'5a - Savings Tracker'!S768</f>
        <v>0</v>
      </c>
      <c r="S726">
        <f>'5a - Savings Tracker'!T768</f>
        <v>0</v>
      </c>
      <c r="T726">
        <f>'5a - Savings Tracker'!U768</f>
        <v>0</v>
      </c>
      <c r="U726">
        <f>'5a - Savings Tracker'!V768</f>
        <v>0</v>
      </c>
      <c r="V726">
        <f>'5a - Savings Tracker'!W768</f>
        <v>0</v>
      </c>
      <c r="W726">
        <f>'5a - Savings Tracker'!X768</f>
        <v>0</v>
      </c>
      <c r="X726">
        <f>'5a - Savings Tracker'!Y768</f>
        <v>0</v>
      </c>
      <c r="Y726">
        <f>'5a - Savings Tracker'!Z768</f>
        <v>0</v>
      </c>
      <c r="Z726">
        <f>'5a - Savings Tracker'!AA768</f>
        <v>0</v>
      </c>
      <c r="AA726">
        <f>'5a - Savings Tracker'!AB768</f>
        <v>0</v>
      </c>
      <c r="AB726">
        <f>'5a - Savings Tracker'!AC768</f>
        <v>0</v>
      </c>
      <c r="AC726">
        <f>'5a - Savings Tracker'!AD768</f>
        <v>0</v>
      </c>
      <c r="AD726" t="str">
        <f>'5a - Savings Tracker'!AE768</f>
        <v/>
      </c>
      <c r="AE726" t="str">
        <f>'5a - Savings Tracker'!AF768</f>
        <v/>
      </c>
      <c r="AF726" t="str">
        <f>'5a - Savings Tracker'!AG768</f>
        <v/>
      </c>
      <c r="AG726" t="str">
        <f>'5a - Savings Tracker'!AH768</f>
        <v/>
      </c>
      <c r="AH726" t="str">
        <f>'5a - Savings Tracker'!AI768</f>
        <v/>
      </c>
      <c r="AI726" t="str">
        <f>'5a - Savings Tracker'!AJ768</f>
        <v/>
      </c>
      <c r="AJ726" t="str">
        <f>'5a - Savings Tracker'!AK768</f>
        <v/>
      </c>
      <c r="AK726" t="str">
        <f>'5a - Savings Tracker'!AL768</f>
        <v/>
      </c>
    </row>
    <row r="727" spans="1:37">
      <c r="A727">
        <f>'5a - Savings Tracker'!A769</f>
        <v>726</v>
      </c>
      <c r="B727" t="str">
        <f>'5a - Savings Tracker'!B769</f>
        <v>Swansea Bay UHB</v>
      </c>
      <c r="C727">
        <f>'5a - Savings Tracker'!C769</f>
        <v>0</v>
      </c>
      <c r="D727">
        <f>'5a - Savings Tracker'!D769</f>
        <v>0</v>
      </c>
      <c r="E727">
        <f>'5a - Savings Tracker'!E769</f>
        <v>0</v>
      </c>
      <c r="F727">
        <f>'5a - Savings Tracker'!F769</f>
        <v>0</v>
      </c>
      <c r="G727">
        <f>'5a - Savings Tracker'!G769</f>
        <v>0</v>
      </c>
      <c r="H727">
        <f>'5a - Savings Tracker'!H769</f>
        <v>0</v>
      </c>
      <c r="I727">
        <f>'5a - Savings Tracker'!J769</f>
        <v>0</v>
      </c>
      <c r="J727">
        <f>'5a - Savings Tracker'!K769</f>
        <v>0</v>
      </c>
      <c r="K727">
        <f>'5a - Savings Tracker'!L769</f>
        <v>0</v>
      </c>
      <c r="L727">
        <f>'5a - Savings Tracker'!M769</f>
        <v>0</v>
      </c>
      <c r="M727">
        <f>'5a - Savings Tracker'!N769</f>
        <v>0</v>
      </c>
      <c r="N727">
        <f>'5a - Savings Tracker'!O769</f>
        <v>0</v>
      </c>
      <c r="O727">
        <f>'5a - Savings Tracker'!P769</f>
        <v>0</v>
      </c>
      <c r="P727">
        <f>'5a - Savings Tracker'!Q769</f>
        <v>0</v>
      </c>
      <c r="Q727">
        <f>'5a - Savings Tracker'!R769</f>
        <v>0</v>
      </c>
      <c r="R727">
        <f>'5a - Savings Tracker'!S769</f>
        <v>0</v>
      </c>
      <c r="S727">
        <f>'5a - Savings Tracker'!T769</f>
        <v>0</v>
      </c>
      <c r="T727">
        <f>'5a - Savings Tracker'!U769</f>
        <v>0</v>
      </c>
      <c r="U727">
        <f>'5a - Savings Tracker'!V769</f>
        <v>0</v>
      </c>
      <c r="V727">
        <f>'5a - Savings Tracker'!W769</f>
        <v>0</v>
      </c>
      <c r="W727">
        <f>'5a - Savings Tracker'!X769</f>
        <v>0</v>
      </c>
      <c r="X727">
        <f>'5a - Savings Tracker'!Y769</f>
        <v>0</v>
      </c>
      <c r="Y727">
        <f>'5a - Savings Tracker'!Z769</f>
        <v>0</v>
      </c>
      <c r="Z727">
        <f>'5a - Savings Tracker'!AA769</f>
        <v>0</v>
      </c>
      <c r="AA727">
        <f>'5a - Savings Tracker'!AB769</f>
        <v>0</v>
      </c>
      <c r="AB727">
        <f>'5a - Savings Tracker'!AC769</f>
        <v>0</v>
      </c>
      <c r="AC727">
        <f>'5a - Savings Tracker'!AD769</f>
        <v>0</v>
      </c>
      <c r="AD727" t="str">
        <f>'5a - Savings Tracker'!AE769</f>
        <v/>
      </c>
      <c r="AE727" t="str">
        <f>'5a - Savings Tracker'!AF769</f>
        <v/>
      </c>
      <c r="AF727" t="str">
        <f>'5a - Savings Tracker'!AG769</f>
        <v/>
      </c>
      <c r="AG727" t="str">
        <f>'5a - Savings Tracker'!AH769</f>
        <v/>
      </c>
      <c r="AH727" t="str">
        <f>'5a - Savings Tracker'!AI769</f>
        <v/>
      </c>
      <c r="AI727" t="str">
        <f>'5a - Savings Tracker'!AJ769</f>
        <v/>
      </c>
      <c r="AJ727" t="str">
        <f>'5a - Savings Tracker'!AK769</f>
        <v/>
      </c>
      <c r="AK727" t="str">
        <f>'5a - Savings Tracker'!AL769</f>
        <v/>
      </c>
    </row>
    <row r="728" spans="1:37">
      <c r="A728">
        <f>'5a - Savings Tracker'!A770</f>
        <v>727</v>
      </c>
      <c r="B728" t="str">
        <f>'5a - Savings Tracker'!B770</f>
        <v>Swansea Bay UHB</v>
      </c>
      <c r="C728">
        <f>'5a - Savings Tracker'!C770</f>
        <v>0</v>
      </c>
      <c r="D728">
        <f>'5a - Savings Tracker'!D770</f>
        <v>0</v>
      </c>
      <c r="E728">
        <f>'5a - Savings Tracker'!E770</f>
        <v>0</v>
      </c>
      <c r="F728">
        <f>'5a - Savings Tracker'!F770</f>
        <v>0</v>
      </c>
      <c r="G728">
        <f>'5a - Savings Tracker'!G770</f>
        <v>0</v>
      </c>
      <c r="H728">
        <f>'5a - Savings Tracker'!H770</f>
        <v>0</v>
      </c>
      <c r="I728">
        <f>'5a - Savings Tracker'!J770</f>
        <v>0</v>
      </c>
      <c r="J728">
        <f>'5a - Savings Tracker'!K770</f>
        <v>0</v>
      </c>
      <c r="K728">
        <f>'5a - Savings Tracker'!L770</f>
        <v>0</v>
      </c>
      <c r="L728">
        <f>'5a - Savings Tracker'!M770</f>
        <v>0</v>
      </c>
      <c r="M728">
        <f>'5a - Savings Tracker'!N770</f>
        <v>0</v>
      </c>
      <c r="N728">
        <f>'5a - Savings Tracker'!O770</f>
        <v>0</v>
      </c>
      <c r="O728">
        <f>'5a - Savings Tracker'!P770</f>
        <v>0</v>
      </c>
      <c r="P728">
        <f>'5a - Savings Tracker'!Q770</f>
        <v>0</v>
      </c>
      <c r="Q728">
        <f>'5a - Savings Tracker'!R770</f>
        <v>0</v>
      </c>
      <c r="R728">
        <f>'5a - Savings Tracker'!S770</f>
        <v>0</v>
      </c>
      <c r="S728">
        <f>'5a - Savings Tracker'!T770</f>
        <v>0</v>
      </c>
      <c r="T728">
        <f>'5a - Savings Tracker'!U770</f>
        <v>0</v>
      </c>
      <c r="U728">
        <f>'5a - Savings Tracker'!V770</f>
        <v>0</v>
      </c>
      <c r="V728">
        <f>'5a - Savings Tracker'!W770</f>
        <v>0</v>
      </c>
      <c r="W728">
        <f>'5a - Savings Tracker'!X770</f>
        <v>0</v>
      </c>
      <c r="X728">
        <f>'5a - Savings Tracker'!Y770</f>
        <v>0</v>
      </c>
      <c r="Y728">
        <f>'5a - Savings Tracker'!Z770</f>
        <v>0</v>
      </c>
      <c r="Z728">
        <f>'5a - Savings Tracker'!AA770</f>
        <v>0</v>
      </c>
      <c r="AA728">
        <f>'5a - Savings Tracker'!AB770</f>
        <v>0</v>
      </c>
      <c r="AB728">
        <f>'5a - Savings Tracker'!AC770</f>
        <v>0</v>
      </c>
      <c r="AC728">
        <f>'5a - Savings Tracker'!AD770</f>
        <v>0</v>
      </c>
      <c r="AD728" t="str">
        <f>'5a - Savings Tracker'!AE770</f>
        <v/>
      </c>
      <c r="AE728" t="str">
        <f>'5a - Savings Tracker'!AF770</f>
        <v/>
      </c>
      <c r="AF728" t="str">
        <f>'5a - Savings Tracker'!AG770</f>
        <v/>
      </c>
      <c r="AG728" t="str">
        <f>'5a - Savings Tracker'!AH770</f>
        <v/>
      </c>
      <c r="AH728" t="str">
        <f>'5a - Savings Tracker'!AI770</f>
        <v/>
      </c>
      <c r="AI728" t="str">
        <f>'5a - Savings Tracker'!AJ770</f>
        <v/>
      </c>
      <c r="AJ728" t="str">
        <f>'5a - Savings Tracker'!AK770</f>
        <v/>
      </c>
      <c r="AK728" t="str">
        <f>'5a - Savings Tracker'!AL770</f>
        <v/>
      </c>
    </row>
    <row r="729" spans="1:37">
      <c r="A729">
        <f>'5a - Savings Tracker'!A771</f>
        <v>728</v>
      </c>
      <c r="B729" t="str">
        <f>'5a - Savings Tracker'!B771</f>
        <v>Swansea Bay UHB</v>
      </c>
      <c r="C729">
        <f>'5a - Savings Tracker'!C771</f>
        <v>0</v>
      </c>
      <c r="D729">
        <f>'5a - Savings Tracker'!D771</f>
        <v>0</v>
      </c>
      <c r="E729">
        <f>'5a - Savings Tracker'!E771</f>
        <v>0</v>
      </c>
      <c r="F729">
        <f>'5a - Savings Tracker'!F771</f>
        <v>0</v>
      </c>
      <c r="G729">
        <f>'5a - Savings Tracker'!G771</f>
        <v>0</v>
      </c>
      <c r="H729">
        <f>'5a - Savings Tracker'!H771</f>
        <v>0</v>
      </c>
      <c r="I729">
        <f>'5a - Savings Tracker'!J771</f>
        <v>0</v>
      </c>
      <c r="J729">
        <f>'5a - Savings Tracker'!K771</f>
        <v>0</v>
      </c>
      <c r="K729">
        <f>'5a - Savings Tracker'!L771</f>
        <v>0</v>
      </c>
      <c r="L729">
        <f>'5a - Savings Tracker'!M771</f>
        <v>0</v>
      </c>
      <c r="M729">
        <f>'5a - Savings Tracker'!N771</f>
        <v>0</v>
      </c>
      <c r="N729">
        <f>'5a - Savings Tracker'!O771</f>
        <v>0</v>
      </c>
      <c r="O729">
        <f>'5a - Savings Tracker'!P771</f>
        <v>0</v>
      </c>
      <c r="P729">
        <f>'5a - Savings Tracker'!Q771</f>
        <v>0</v>
      </c>
      <c r="Q729">
        <f>'5a - Savings Tracker'!R771</f>
        <v>0</v>
      </c>
      <c r="R729">
        <f>'5a - Savings Tracker'!S771</f>
        <v>0</v>
      </c>
      <c r="S729">
        <f>'5a - Savings Tracker'!T771</f>
        <v>0</v>
      </c>
      <c r="T729">
        <f>'5a - Savings Tracker'!U771</f>
        <v>0</v>
      </c>
      <c r="U729">
        <f>'5a - Savings Tracker'!V771</f>
        <v>0</v>
      </c>
      <c r="V729">
        <f>'5a - Savings Tracker'!W771</f>
        <v>0</v>
      </c>
      <c r="W729">
        <f>'5a - Savings Tracker'!X771</f>
        <v>0</v>
      </c>
      <c r="X729">
        <f>'5a - Savings Tracker'!Y771</f>
        <v>0</v>
      </c>
      <c r="Y729">
        <f>'5a - Savings Tracker'!Z771</f>
        <v>0</v>
      </c>
      <c r="Z729">
        <f>'5a - Savings Tracker'!AA771</f>
        <v>0</v>
      </c>
      <c r="AA729">
        <f>'5a - Savings Tracker'!AB771</f>
        <v>0</v>
      </c>
      <c r="AB729">
        <f>'5a - Savings Tracker'!AC771</f>
        <v>0</v>
      </c>
      <c r="AC729">
        <f>'5a - Savings Tracker'!AD771</f>
        <v>0</v>
      </c>
      <c r="AD729" t="str">
        <f>'5a - Savings Tracker'!AE771</f>
        <v/>
      </c>
      <c r="AE729" t="str">
        <f>'5a - Savings Tracker'!AF771</f>
        <v/>
      </c>
      <c r="AF729" t="str">
        <f>'5a - Savings Tracker'!AG771</f>
        <v/>
      </c>
      <c r="AG729" t="str">
        <f>'5a - Savings Tracker'!AH771</f>
        <v/>
      </c>
      <c r="AH729" t="str">
        <f>'5a - Savings Tracker'!AI771</f>
        <v/>
      </c>
      <c r="AI729" t="str">
        <f>'5a - Savings Tracker'!AJ771</f>
        <v/>
      </c>
      <c r="AJ729" t="str">
        <f>'5a - Savings Tracker'!AK771</f>
        <v/>
      </c>
      <c r="AK729" t="str">
        <f>'5a - Savings Tracker'!AL771</f>
        <v/>
      </c>
    </row>
    <row r="730" spans="1:37">
      <c r="A730">
        <f>'5a - Savings Tracker'!A772</f>
        <v>729</v>
      </c>
      <c r="B730" t="str">
        <f>'5a - Savings Tracker'!B772</f>
        <v>Swansea Bay UHB</v>
      </c>
      <c r="C730">
        <f>'5a - Savings Tracker'!C772</f>
        <v>0</v>
      </c>
      <c r="D730">
        <f>'5a - Savings Tracker'!D772</f>
        <v>0</v>
      </c>
      <c r="E730">
        <f>'5a - Savings Tracker'!E772</f>
        <v>0</v>
      </c>
      <c r="F730">
        <f>'5a - Savings Tracker'!F772</f>
        <v>0</v>
      </c>
      <c r="G730">
        <f>'5a - Savings Tracker'!G772</f>
        <v>0</v>
      </c>
      <c r="H730">
        <f>'5a - Savings Tracker'!H772</f>
        <v>0</v>
      </c>
      <c r="I730">
        <f>'5a - Savings Tracker'!J772</f>
        <v>0</v>
      </c>
      <c r="J730">
        <f>'5a - Savings Tracker'!K772</f>
        <v>0</v>
      </c>
      <c r="K730">
        <f>'5a - Savings Tracker'!L772</f>
        <v>0</v>
      </c>
      <c r="L730">
        <f>'5a - Savings Tracker'!M772</f>
        <v>0</v>
      </c>
      <c r="M730">
        <f>'5a - Savings Tracker'!N772</f>
        <v>0</v>
      </c>
      <c r="N730">
        <f>'5a - Savings Tracker'!O772</f>
        <v>0</v>
      </c>
      <c r="O730">
        <f>'5a - Savings Tracker'!P772</f>
        <v>0</v>
      </c>
      <c r="P730">
        <f>'5a - Savings Tracker'!Q772</f>
        <v>0</v>
      </c>
      <c r="Q730">
        <f>'5a - Savings Tracker'!R772</f>
        <v>0</v>
      </c>
      <c r="R730">
        <f>'5a - Savings Tracker'!S772</f>
        <v>0</v>
      </c>
      <c r="S730">
        <f>'5a - Savings Tracker'!T772</f>
        <v>0</v>
      </c>
      <c r="T730">
        <f>'5a - Savings Tracker'!U772</f>
        <v>0</v>
      </c>
      <c r="U730">
        <f>'5a - Savings Tracker'!V772</f>
        <v>0</v>
      </c>
      <c r="V730">
        <f>'5a - Savings Tracker'!W772</f>
        <v>0</v>
      </c>
      <c r="W730">
        <f>'5a - Savings Tracker'!X772</f>
        <v>0</v>
      </c>
      <c r="X730">
        <f>'5a - Savings Tracker'!Y772</f>
        <v>0</v>
      </c>
      <c r="Y730">
        <f>'5a - Savings Tracker'!Z772</f>
        <v>0</v>
      </c>
      <c r="Z730">
        <f>'5a - Savings Tracker'!AA772</f>
        <v>0</v>
      </c>
      <c r="AA730">
        <f>'5a - Savings Tracker'!AB772</f>
        <v>0</v>
      </c>
      <c r="AB730">
        <f>'5a - Savings Tracker'!AC772</f>
        <v>0</v>
      </c>
      <c r="AC730">
        <f>'5a - Savings Tracker'!AD772</f>
        <v>0</v>
      </c>
      <c r="AD730" t="str">
        <f>'5a - Savings Tracker'!AE772</f>
        <v/>
      </c>
      <c r="AE730" t="str">
        <f>'5a - Savings Tracker'!AF772</f>
        <v/>
      </c>
      <c r="AF730" t="str">
        <f>'5a - Savings Tracker'!AG772</f>
        <v/>
      </c>
      <c r="AG730" t="str">
        <f>'5a - Savings Tracker'!AH772</f>
        <v/>
      </c>
      <c r="AH730" t="str">
        <f>'5a - Savings Tracker'!AI772</f>
        <v/>
      </c>
      <c r="AI730" t="str">
        <f>'5a - Savings Tracker'!AJ772</f>
        <v/>
      </c>
      <c r="AJ730" t="str">
        <f>'5a - Savings Tracker'!AK772</f>
        <v/>
      </c>
      <c r="AK730" t="str">
        <f>'5a - Savings Tracker'!AL772</f>
        <v/>
      </c>
    </row>
    <row r="731" spans="1:37">
      <c r="A731">
        <f>'5a - Savings Tracker'!A773</f>
        <v>730</v>
      </c>
      <c r="B731" t="str">
        <f>'5a - Savings Tracker'!B773</f>
        <v>Swansea Bay UHB</v>
      </c>
      <c r="C731">
        <f>'5a - Savings Tracker'!C773</f>
        <v>0</v>
      </c>
      <c r="D731">
        <f>'5a - Savings Tracker'!D773</f>
        <v>0</v>
      </c>
      <c r="E731">
        <f>'5a - Savings Tracker'!E773</f>
        <v>0</v>
      </c>
      <c r="F731">
        <f>'5a - Savings Tracker'!F773</f>
        <v>0</v>
      </c>
      <c r="G731">
        <f>'5a - Savings Tracker'!G773</f>
        <v>0</v>
      </c>
      <c r="H731">
        <f>'5a - Savings Tracker'!H773</f>
        <v>0</v>
      </c>
      <c r="I731">
        <f>'5a - Savings Tracker'!J773</f>
        <v>0</v>
      </c>
      <c r="J731">
        <f>'5a - Savings Tracker'!K773</f>
        <v>0</v>
      </c>
      <c r="K731">
        <f>'5a - Savings Tracker'!L773</f>
        <v>0</v>
      </c>
      <c r="L731">
        <f>'5a - Savings Tracker'!M773</f>
        <v>0</v>
      </c>
      <c r="M731">
        <f>'5a - Savings Tracker'!N773</f>
        <v>0</v>
      </c>
      <c r="N731">
        <f>'5a - Savings Tracker'!O773</f>
        <v>0</v>
      </c>
      <c r="O731">
        <f>'5a - Savings Tracker'!P773</f>
        <v>0</v>
      </c>
      <c r="P731">
        <f>'5a - Savings Tracker'!Q773</f>
        <v>0</v>
      </c>
      <c r="Q731">
        <f>'5a - Savings Tracker'!R773</f>
        <v>0</v>
      </c>
      <c r="R731">
        <f>'5a - Savings Tracker'!S773</f>
        <v>0</v>
      </c>
      <c r="S731">
        <f>'5a - Savings Tracker'!T773</f>
        <v>0</v>
      </c>
      <c r="T731">
        <f>'5a - Savings Tracker'!U773</f>
        <v>0</v>
      </c>
      <c r="U731">
        <f>'5a - Savings Tracker'!V773</f>
        <v>0</v>
      </c>
      <c r="V731">
        <f>'5a - Savings Tracker'!W773</f>
        <v>0</v>
      </c>
      <c r="W731">
        <f>'5a - Savings Tracker'!X773</f>
        <v>0</v>
      </c>
      <c r="X731">
        <f>'5a - Savings Tracker'!Y773</f>
        <v>0</v>
      </c>
      <c r="Y731">
        <f>'5a - Savings Tracker'!Z773</f>
        <v>0</v>
      </c>
      <c r="Z731">
        <f>'5a - Savings Tracker'!AA773</f>
        <v>0</v>
      </c>
      <c r="AA731">
        <f>'5a - Savings Tracker'!AB773</f>
        <v>0</v>
      </c>
      <c r="AB731">
        <f>'5a - Savings Tracker'!AC773</f>
        <v>0</v>
      </c>
      <c r="AC731">
        <f>'5a - Savings Tracker'!AD773</f>
        <v>0</v>
      </c>
      <c r="AD731" t="str">
        <f>'5a - Savings Tracker'!AE773</f>
        <v/>
      </c>
      <c r="AE731" t="str">
        <f>'5a - Savings Tracker'!AF773</f>
        <v/>
      </c>
      <c r="AF731" t="str">
        <f>'5a - Savings Tracker'!AG773</f>
        <v/>
      </c>
      <c r="AG731" t="str">
        <f>'5a - Savings Tracker'!AH773</f>
        <v/>
      </c>
      <c r="AH731" t="str">
        <f>'5a - Savings Tracker'!AI773</f>
        <v/>
      </c>
      <c r="AI731" t="str">
        <f>'5a - Savings Tracker'!AJ773</f>
        <v/>
      </c>
      <c r="AJ731" t="str">
        <f>'5a - Savings Tracker'!AK773</f>
        <v/>
      </c>
      <c r="AK731" t="str">
        <f>'5a - Savings Tracker'!AL773</f>
        <v/>
      </c>
    </row>
    <row r="732" spans="1:37">
      <c r="A732">
        <f>'5a - Savings Tracker'!A774</f>
        <v>731</v>
      </c>
      <c r="B732" t="str">
        <f>'5a - Savings Tracker'!B774</f>
        <v>Swansea Bay UHB</v>
      </c>
      <c r="C732">
        <f>'5a - Savings Tracker'!C774</f>
        <v>0</v>
      </c>
      <c r="D732">
        <f>'5a - Savings Tracker'!D774</f>
        <v>0</v>
      </c>
      <c r="E732">
        <f>'5a - Savings Tracker'!E774</f>
        <v>0</v>
      </c>
      <c r="F732">
        <f>'5a - Savings Tracker'!F774</f>
        <v>0</v>
      </c>
      <c r="G732">
        <f>'5a - Savings Tracker'!G774</f>
        <v>0</v>
      </c>
      <c r="H732">
        <f>'5a - Savings Tracker'!H774</f>
        <v>0</v>
      </c>
      <c r="I732">
        <f>'5a - Savings Tracker'!J774</f>
        <v>0</v>
      </c>
      <c r="J732">
        <f>'5a - Savings Tracker'!K774</f>
        <v>0</v>
      </c>
      <c r="K732">
        <f>'5a - Savings Tracker'!L774</f>
        <v>0</v>
      </c>
      <c r="L732">
        <f>'5a - Savings Tracker'!M774</f>
        <v>0</v>
      </c>
      <c r="M732">
        <f>'5a - Savings Tracker'!N774</f>
        <v>0</v>
      </c>
      <c r="N732">
        <f>'5a - Savings Tracker'!O774</f>
        <v>0</v>
      </c>
      <c r="O732">
        <f>'5a - Savings Tracker'!P774</f>
        <v>0</v>
      </c>
      <c r="P732">
        <f>'5a - Savings Tracker'!Q774</f>
        <v>0</v>
      </c>
      <c r="Q732">
        <f>'5a - Savings Tracker'!R774</f>
        <v>0</v>
      </c>
      <c r="R732">
        <f>'5a - Savings Tracker'!S774</f>
        <v>0</v>
      </c>
      <c r="S732">
        <f>'5a - Savings Tracker'!T774</f>
        <v>0</v>
      </c>
      <c r="T732">
        <f>'5a - Savings Tracker'!U774</f>
        <v>0</v>
      </c>
      <c r="U732">
        <f>'5a - Savings Tracker'!V774</f>
        <v>0</v>
      </c>
      <c r="V732">
        <f>'5a - Savings Tracker'!W774</f>
        <v>0</v>
      </c>
      <c r="W732">
        <f>'5a - Savings Tracker'!X774</f>
        <v>0</v>
      </c>
      <c r="X732">
        <f>'5a - Savings Tracker'!Y774</f>
        <v>0</v>
      </c>
      <c r="Y732">
        <f>'5a - Savings Tracker'!Z774</f>
        <v>0</v>
      </c>
      <c r="Z732">
        <f>'5a - Savings Tracker'!AA774</f>
        <v>0</v>
      </c>
      <c r="AA732">
        <f>'5a - Savings Tracker'!AB774</f>
        <v>0</v>
      </c>
      <c r="AB732">
        <f>'5a - Savings Tracker'!AC774</f>
        <v>0</v>
      </c>
      <c r="AC732">
        <f>'5a - Savings Tracker'!AD774</f>
        <v>0</v>
      </c>
      <c r="AD732" t="str">
        <f>'5a - Savings Tracker'!AE774</f>
        <v/>
      </c>
      <c r="AE732" t="str">
        <f>'5a - Savings Tracker'!AF774</f>
        <v/>
      </c>
      <c r="AF732" t="str">
        <f>'5a - Savings Tracker'!AG774</f>
        <v/>
      </c>
      <c r="AG732" t="str">
        <f>'5a - Savings Tracker'!AH774</f>
        <v/>
      </c>
      <c r="AH732" t="str">
        <f>'5a - Savings Tracker'!AI774</f>
        <v/>
      </c>
      <c r="AI732" t="str">
        <f>'5a - Savings Tracker'!AJ774</f>
        <v/>
      </c>
      <c r="AJ732" t="str">
        <f>'5a - Savings Tracker'!AK774</f>
        <v/>
      </c>
      <c r="AK732" t="str">
        <f>'5a - Savings Tracker'!AL774</f>
        <v/>
      </c>
    </row>
    <row r="733" spans="1:37">
      <c r="A733">
        <f>'5a - Savings Tracker'!A775</f>
        <v>732</v>
      </c>
      <c r="B733" t="str">
        <f>'5a - Savings Tracker'!B775</f>
        <v>Swansea Bay UHB</v>
      </c>
      <c r="C733">
        <f>'5a - Savings Tracker'!C775</f>
        <v>0</v>
      </c>
      <c r="D733">
        <f>'5a - Savings Tracker'!D775</f>
        <v>0</v>
      </c>
      <c r="E733">
        <f>'5a - Savings Tracker'!E775</f>
        <v>0</v>
      </c>
      <c r="F733">
        <f>'5a - Savings Tracker'!F775</f>
        <v>0</v>
      </c>
      <c r="G733">
        <f>'5a - Savings Tracker'!G775</f>
        <v>0</v>
      </c>
      <c r="H733">
        <f>'5a - Savings Tracker'!H775</f>
        <v>0</v>
      </c>
      <c r="I733">
        <f>'5a - Savings Tracker'!J775</f>
        <v>0</v>
      </c>
      <c r="J733">
        <f>'5a - Savings Tracker'!K775</f>
        <v>0</v>
      </c>
      <c r="K733">
        <f>'5a - Savings Tracker'!L775</f>
        <v>0</v>
      </c>
      <c r="L733">
        <f>'5a - Savings Tracker'!M775</f>
        <v>0</v>
      </c>
      <c r="M733">
        <f>'5a - Savings Tracker'!N775</f>
        <v>0</v>
      </c>
      <c r="N733">
        <f>'5a - Savings Tracker'!O775</f>
        <v>0</v>
      </c>
      <c r="O733">
        <f>'5a - Savings Tracker'!P775</f>
        <v>0</v>
      </c>
      <c r="P733">
        <f>'5a - Savings Tracker'!Q775</f>
        <v>0</v>
      </c>
      <c r="Q733">
        <f>'5a - Savings Tracker'!R775</f>
        <v>0</v>
      </c>
      <c r="R733">
        <f>'5a - Savings Tracker'!S775</f>
        <v>0</v>
      </c>
      <c r="S733">
        <f>'5a - Savings Tracker'!T775</f>
        <v>0</v>
      </c>
      <c r="T733">
        <f>'5a - Savings Tracker'!U775</f>
        <v>0</v>
      </c>
      <c r="U733">
        <f>'5a - Savings Tracker'!V775</f>
        <v>0</v>
      </c>
      <c r="V733">
        <f>'5a - Savings Tracker'!W775</f>
        <v>0</v>
      </c>
      <c r="W733">
        <f>'5a - Savings Tracker'!X775</f>
        <v>0</v>
      </c>
      <c r="X733">
        <f>'5a - Savings Tracker'!Y775</f>
        <v>0</v>
      </c>
      <c r="Y733">
        <f>'5a - Savings Tracker'!Z775</f>
        <v>0</v>
      </c>
      <c r="Z733">
        <f>'5a - Savings Tracker'!AA775</f>
        <v>0</v>
      </c>
      <c r="AA733">
        <f>'5a - Savings Tracker'!AB775</f>
        <v>0</v>
      </c>
      <c r="AB733">
        <f>'5a - Savings Tracker'!AC775</f>
        <v>0</v>
      </c>
      <c r="AC733">
        <f>'5a - Savings Tracker'!AD775</f>
        <v>0</v>
      </c>
      <c r="AD733" t="str">
        <f>'5a - Savings Tracker'!AE775</f>
        <v/>
      </c>
      <c r="AE733" t="str">
        <f>'5a - Savings Tracker'!AF775</f>
        <v/>
      </c>
      <c r="AF733" t="str">
        <f>'5a - Savings Tracker'!AG775</f>
        <v/>
      </c>
      <c r="AG733" t="str">
        <f>'5a - Savings Tracker'!AH775</f>
        <v/>
      </c>
      <c r="AH733" t="str">
        <f>'5a - Savings Tracker'!AI775</f>
        <v/>
      </c>
      <c r="AI733" t="str">
        <f>'5a - Savings Tracker'!AJ775</f>
        <v/>
      </c>
      <c r="AJ733" t="str">
        <f>'5a - Savings Tracker'!AK775</f>
        <v/>
      </c>
      <c r="AK733" t="str">
        <f>'5a - Savings Tracker'!AL775</f>
        <v/>
      </c>
    </row>
    <row r="734" spans="1:37">
      <c r="A734">
        <f>'5a - Savings Tracker'!A776</f>
        <v>733</v>
      </c>
      <c r="B734" t="str">
        <f>'5a - Savings Tracker'!B776</f>
        <v>Swansea Bay UHB</v>
      </c>
      <c r="C734">
        <f>'5a - Savings Tracker'!C776</f>
        <v>0</v>
      </c>
      <c r="D734">
        <f>'5a - Savings Tracker'!D776</f>
        <v>0</v>
      </c>
      <c r="E734">
        <f>'5a - Savings Tracker'!E776</f>
        <v>0</v>
      </c>
      <c r="F734">
        <f>'5a - Savings Tracker'!F776</f>
        <v>0</v>
      </c>
      <c r="G734">
        <f>'5a - Savings Tracker'!G776</f>
        <v>0</v>
      </c>
      <c r="H734">
        <f>'5a - Savings Tracker'!H776</f>
        <v>0</v>
      </c>
      <c r="I734">
        <f>'5a - Savings Tracker'!J776</f>
        <v>0</v>
      </c>
      <c r="J734">
        <f>'5a - Savings Tracker'!K776</f>
        <v>0</v>
      </c>
      <c r="K734">
        <f>'5a - Savings Tracker'!L776</f>
        <v>0</v>
      </c>
      <c r="L734">
        <f>'5a - Savings Tracker'!M776</f>
        <v>0</v>
      </c>
      <c r="M734">
        <f>'5a - Savings Tracker'!N776</f>
        <v>0</v>
      </c>
      <c r="N734">
        <f>'5a - Savings Tracker'!O776</f>
        <v>0</v>
      </c>
      <c r="O734">
        <f>'5a - Savings Tracker'!P776</f>
        <v>0</v>
      </c>
      <c r="P734">
        <f>'5a - Savings Tracker'!Q776</f>
        <v>0</v>
      </c>
      <c r="Q734">
        <f>'5a - Savings Tracker'!R776</f>
        <v>0</v>
      </c>
      <c r="R734">
        <f>'5a - Savings Tracker'!S776</f>
        <v>0</v>
      </c>
      <c r="S734">
        <f>'5a - Savings Tracker'!T776</f>
        <v>0</v>
      </c>
      <c r="T734">
        <f>'5a - Savings Tracker'!U776</f>
        <v>0</v>
      </c>
      <c r="U734">
        <f>'5a - Savings Tracker'!V776</f>
        <v>0</v>
      </c>
      <c r="V734">
        <f>'5a - Savings Tracker'!W776</f>
        <v>0</v>
      </c>
      <c r="W734">
        <f>'5a - Savings Tracker'!X776</f>
        <v>0</v>
      </c>
      <c r="X734">
        <f>'5a - Savings Tracker'!Y776</f>
        <v>0</v>
      </c>
      <c r="Y734">
        <f>'5a - Savings Tracker'!Z776</f>
        <v>0</v>
      </c>
      <c r="Z734">
        <f>'5a - Savings Tracker'!AA776</f>
        <v>0</v>
      </c>
      <c r="AA734">
        <f>'5a - Savings Tracker'!AB776</f>
        <v>0</v>
      </c>
      <c r="AB734">
        <f>'5a - Savings Tracker'!AC776</f>
        <v>0</v>
      </c>
      <c r="AC734">
        <f>'5a - Savings Tracker'!AD776</f>
        <v>0</v>
      </c>
      <c r="AD734" t="str">
        <f>'5a - Savings Tracker'!AE776</f>
        <v/>
      </c>
      <c r="AE734" t="str">
        <f>'5a - Savings Tracker'!AF776</f>
        <v/>
      </c>
      <c r="AF734" t="str">
        <f>'5a - Savings Tracker'!AG776</f>
        <v/>
      </c>
      <c r="AG734" t="str">
        <f>'5a - Savings Tracker'!AH776</f>
        <v/>
      </c>
      <c r="AH734" t="str">
        <f>'5a - Savings Tracker'!AI776</f>
        <v/>
      </c>
      <c r="AI734" t="str">
        <f>'5a - Savings Tracker'!AJ776</f>
        <v/>
      </c>
      <c r="AJ734" t="str">
        <f>'5a - Savings Tracker'!AK776</f>
        <v/>
      </c>
      <c r="AK734" t="str">
        <f>'5a - Savings Tracker'!AL776</f>
        <v/>
      </c>
    </row>
    <row r="735" spans="1:37">
      <c r="A735">
        <f>'5a - Savings Tracker'!A777</f>
        <v>734</v>
      </c>
      <c r="B735" t="str">
        <f>'5a - Savings Tracker'!B777</f>
        <v>Swansea Bay UHB</v>
      </c>
      <c r="C735">
        <f>'5a - Savings Tracker'!C777</f>
        <v>0</v>
      </c>
      <c r="D735">
        <f>'5a - Savings Tracker'!D777</f>
        <v>0</v>
      </c>
      <c r="E735">
        <f>'5a - Savings Tracker'!E777</f>
        <v>0</v>
      </c>
      <c r="F735">
        <f>'5a - Savings Tracker'!F777</f>
        <v>0</v>
      </c>
      <c r="G735">
        <f>'5a - Savings Tracker'!G777</f>
        <v>0</v>
      </c>
      <c r="H735">
        <f>'5a - Savings Tracker'!H777</f>
        <v>0</v>
      </c>
      <c r="I735">
        <f>'5a - Savings Tracker'!J777</f>
        <v>0</v>
      </c>
      <c r="J735">
        <f>'5a - Savings Tracker'!K777</f>
        <v>0</v>
      </c>
      <c r="K735">
        <f>'5a - Savings Tracker'!L777</f>
        <v>0</v>
      </c>
      <c r="L735">
        <f>'5a - Savings Tracker'!M777</f>
        <v>0</v>
      </c>
      <c r="M735">
        <f>'5a - Savings Tracker'!N777</f>
        <v>0</v>
      </c>
      <c r="N735">
        <f>'5a - Savings Tracker'!O777</f>
        <v>0</v>
      </c>
      <c r="O735">
        <f>'5a - Savings Tracker'!P777</f>
        <v>0</v>
      </c>
      <c r="P735">
        <f>'5a - Savings Tracker'!Q777</f>
        <v>0</v>
      </c>
      <c r="Q735">
        <f>'5a - Savings Tracker'!R777</f>
        <v>0</v>
      </c>
      <c r="R735">
        <f>'5a - Savings Tracker'!S777</f>
        <v>0</v>
      </c>
      <c r="S735">
        <f>'5a - Savings Tracker'!T777</f>
        <v>0</v>
      </c>
      <c r="T735">
        <f>'5a - Savings Tracker'!U777</f>
        <v>0</v>
      </c>
      <c r="U735">
        <f>'5a - Savings Tracker'!V777</f>
        <v>0</v>
      </c>
      <c r="V735">
        <f>'5a - Savings Tracker'!W777</f>
        <v>0</v>
      </c>
      <c r="W735">
        <f>'5a - Savings Tracker'!X777</f>
        <v>0</v>
      </c>
      <c r="X735">
        <f>'5a - Savings Tracker'!Y777</f>
        <v>0</v>
      </c>
      <c r="Y735">
        <f>'5a - Savings Tracker'!Z777</f>
        <v>0</v>
      </c>
      <c r="Z735">
        <f>'5a - Savings Tracker'!AA777</f>
        <v>0</v>
      </c>
      <c r="AA735">
        <f>'5a - Savings Tracker'!AB777</f>
        <v>0</v>
      </c>
      <c r="AB735">
        <f>'5a - Savings Tracker'!AC777</f>
        <v>0</v>
      </c>
      <c r="AC735">
        <f>'5a - Savings Tracker'!AD777</f>
        <v>0</v>
      </c>
      <c r="AD735" t="str">
        <f>'5a - Savings Tracker'!AE777</f>
        <v/>
      </c>
      <c r="AE735" t="str">
        <f>'5a - Savings Tracker'!AF777</f>
        <v/>
      </c>
      <c r="AF735" t="str">
        <f>'5a - Savings Tracker'!AG777</f>
        <v/>
      </c>
      <c r="AG735" t="str">
        <f>'5a - Savings Tracker'!AH777</f>
        <v/>
      </c>
      <c r="AH735" t="str">
        <f>'5a - Savings Tracker'!AI777</f>
        <v/>
      </c>
      <c r="AI735" t="str">
        <f>'5a - Savings Tracker'!AJ777</f>
        <v/>
      </c>
      <c r="AJ735" t="str">
        <f>'5a - Savings Tracker'!AK777</f>
        <v/>
      </c>
      <c r="AK735" t="str">
        <f>'5a - Savings Tracker'!AL777</f>
        <v/>
      </c>
    </row>
    <row r="736" spans="1:37">
      <c r="A736">
        <f>'5a - Savings Tracker'!A778</f>
        <v>735</v>
      </c>
      <c r="B736" t="str">
        <f>'5a - Savings Tracker'!B778</f>
        <v>Swansea Bay UHB</v>
      </c>
      <c r="C736">
        <f>'5a - Savings Tracker'!C778</f>
        <v>0</v>
      </c>
      <c r="D736">
        <f>'5a - Savings Tracker'!D778</f>
        <v>0</v>
      </c>
      <c r="E736">
        <f>'5a - Savings Tracker'!E778</f>
        <v>0</v>
      </c>
      <c r="F736">
        <f>'5a - Savings Tracker'!F778</f>
        <v>0</v>
      </c>
      <c r="G736">
        <f>'5a - Savings Tracker'!G778</f>
        <v>0</v>
      </c>
      <c r="H736">
        <f>'5a - Savings Tracker'!H778</f>
        <v>0</v>
      </c>
      <c r="I736">
        <f>'5a - Savings Tracker'!J778</f>
        <v>0</v>
      </c>
      <c r="J736">
        <f>'5a - Savings Tracker'!K778</f>
        <v>0</v>
      </c>
      <c r="K736">
        <f>'5a - Savings Tracker'!L778</f>
        <v>0</v>
      </c>
      <c r="L736">
        <f>'5a - Savings Tracker'!M778</f>
        <v>0</v>
      </c>
      <c r="M736">
        <f>'5a - Savings Tracker'!N778</f>
        <v>0</v>
      </c>
      <c r="N736">
        <f>'5a - Savings Tracker'!O778</f>
        <v>0</v>
      </c>
      <c r="O736">
        <f>'5a - Savings Tracker'!P778</f>
        <v>0</v>
      </c>
      <c r="P736">
        <f>'5a - Savings Tracker'!Q778</f>
        <v>0</v>
      </c>
      <c r="Q736">
        <f>'5a - Savings Tracker'!R778</f>
        <v>0</v>
      </c>
      <c r="R736">
        <f>'5a - Savings Tracker'!S778</f>
        <v>0</v>
      </c>
      <c r="S736">
        <f>'5a - Savings Tracker'!T778</f>
        <v>0</v>
      </c>
      <c r="T736">
        <f>'5a - Savings Tracker'!U778</f>
        <v>0</v>
      </c>
      <c r="U736">
        <f>'5a - Savings Tracker'!V778</f>
        <v>0</v>
      </c>
      <c r="V736">
        <f>'5a - Savings Tracker'!W778</f>
        <v>0</v>
      </c>
      <c r="W736">
        <f>'5a - Savings Tracker'!X778</f>
        <v>0</v>
      </c>
      <c r="X736">
        <f>'5a - Savings Tracker'!Y778</f>
        <v>0</v>
      </c>
      <c r="Y736">
        <f>'5a - Savings Tracker'!Z778</f>
        <v>0</v>
      </c>
      <c r="Z736">
        <f>'5a - Savings Tracker'!AA778</f>
        <v>0</v>
      </c>
      <c r="AA736">
        <f>'5a - Savings Tracker'!AB778</f>
        <v>0</v>
      </c>
      <c r="AB736">
        <f>'5a - Savings Tracker'!AC778</f>
        <v>0</v>
      </c>
      <c r="AC736">
        <f>'5a - Savings Tracker'!AD778</f>
        <v>0</v>
      </c>
      <c r="AD736" t="str">
        <f>'5a - Savings Tracker'!AE778</f>
        <v/>
      </c>
      <c r="AE736" t="str">
        <f>'5a - Savings Tracker'!AF778</f>
        <v/>
      </c>
      <c r="AF736" t="str">
        <f>'5a - Savings Tracker'!AG778</f>
        <v/>
      </c>
      <c r="AG736" t="str">
        <f>'5a - Savings Tracker'!AH778</f>
        <v/>
      </c>
      <c r="AH736" t="str">
        <f>'5a - Savings Tracker'!AI778</f>
        <v/>
      </c>
      <c r="AI736" t="str">
        <f>'5a - Savings Tracker'!AJ778</f>
        <v/>
      </c>
      <c r="AJ736" t="str">
        <f>'5a - Savings Tracker'!AK778</f>
        <v/>
      </c>
      <c r="AK736" t="str">
        <f>'5a - Savings Tracker'!AL778</f>
        <v/>
      </c>
    </row>
    <row r="737" spans="1:37">
      <c r="A737">
        <f>'5a - Savings Tracker'!A779</f>
        <v>736</v>
      </c>
      <c r="B737" t="str">
        <f>'5a - Savings Tracker'!B779</f>
        <v>Swansea Bay UHB</v>
      </c>
      <c r="C737">
        <f>'5a - Savings Tracker'!C779</f>
        <v>0</v>
      </c>
      <c r="D737">
        <f>'5a - Savings Tracker'!D779</f>
        <v>0</v>
      </c>
      <c r="E737">
        <f>'5a - Savings Tracker'!E779</f>
        <v>0</v>
      </c>
      <c r="F737">
        <f>'5a - Savings Tracker'!F779</f>
        <v>0</v>
      </c>
      <c r="G737">
        <f>'5a - Savings Tracker'!G779</f>
        <v>0</v>
      </c>
      <c r="H737">
        <f>'5a - Savings Tracker'!H779</f>
        <v>0</v>
      </c>
      <c r="I737">
        <f>'5a - Savings Tracker'!J779</f>
        <v>0</v>
      </c>
      <c r="J737">
        <f>'5a - Savings Tracker'!K779</f>
        <v>0</v>
      </c>
      <c r="K737">
        <f>'5a - Savings Tracker'!L779</f>
        <v>0</v>
      </c>
      <c r="L737">
        <f>'5a - Savings Tracker'!M779</f>
        <v>0</v>
      </c>
      <c r="M737">
        <f>'5a - Savings Tracker'!N779</f>
        <v>0</v>
      </c>
      <c r="N737">
        <f>'5a - Savings Tracker'!O779</f>
        <v>0</v>
      </c>
      <c r="O737">
        <f>'5a - Savings Tracker'!P779</f>
        <v>0</v>
      </c>
      <c r="P737">
        <f>'5a - Savings Tracker'!Q779</f>
        <v>0</v>
      </c>
      <c r="Q737">
        <f>'5a - Savings Tracker'!R779</f>
        <v>0</v>
      </c>
      <c r="R737">
        <f>'5a - Savings Tracker'!S779</f>
        <v>0</v>
      </c>
      <c r="S737">
        <f>'5a - Savings Tracker'!T779</f>
        <v>0</v>
      </c>
      <c r="T737">
        <f>'5a - Savings Tracker'!U779</f>
        <v>0</v>
      </c>
      <c r="U737">
        <f>'5a - Savings Tracker'!V779</f>
        <v>0</v>
      </c>
      <c r="V737">
        <f>'5a - Savings Tracker'!W779</f>
        <v>0</v>
      </c>
      <c r="W737">
        <f>'5a - Savings Tracker'!X779</f>
        <v>0</v>
      </c>
      <c r="X737">
        <f>'5a - Savings Tracker'!Y779</f>
        <v>0</v>
      </c>
      <c r="Y737">
        <f>'5a - Savings Tracker'!Z779</f>
        <v>0</v>
      </c>
      <c r="Z737">
        <f>'5a - Savings Tracker'!AA779</f>
        <v>0</v>
      </c>
      <c r="AA737">
        <f>'5a - Savings Tracker'!AB779</f>
        <v>0</v>
      </c>
      <c r="AB737">
        <f>'5a - Savings Tracker'!AC779</f>
        <v>0</v>
      </c>
      <c r="AC737">
        <f>'5a - Savings Tracker'!AD779</f>
        <v>0</v>
      </c>
      <c r="AD737" t="str">
        <f>'5a - Savings Tracker'!AE779</f>
        <v/>
      </c>
      <c r="AE737" t="str">
        <f>'5a - Savings Tracker'!AF779</f>
        <v/>
      </c>
      <c r="AF737" t="str">
        <f>'5a - Savings Tracker'!AG779</f>
        <v/>
      </c>
      <c r="AG737" t="str">
        <f>'5a - Savings Tracker'!AH779</f>
        <v/>
      </c>
      <c r="AH737" t="str">
        <f>'5a - Savings Tracker'!AI779</f>
        <v/>
      </c>
      <c r="AI737" t="str">
        <f>'5a - Savings Tracker'!AJ779</f>
        <v/>
      </c>
      <c r="AJ737" t="str">
        <f>'5a - Savings Tracker'!AK779</f>
        <v/>
      </c>
      <c r="AK737" t="str">
        <f>'5a - Savings Tracker'!AL779</f>
        <v/>
      </c>
    </row>
    <row r="738" spans="1:37">
      <c r="A738">
        <f>'5a - Savings Tracker'!A780</f>
        <v>737</v>
      </c>
      <c r="B738" t="str">
        <f>'5a - Savings Tracker'!B780</f>
        <v>Swansea Bay UHB</v>
      </c>
      <c r="C738">
        <f>'5a - Savings Tracker'!C780</f>
        <v>0</v>
      </c>
      <c r="D738">
        <f>'5a - Savings Tracker'!D780</f>
        <v>0</v>
      </c>
      <c r="E738">
        <f>'5a - Savings Tracker'!E780</f>
        <v>0</v>
      </c>
      <c r="F738">
        <f>'5a - Savings Tracker'!F780</f>
        <v>0</v>
      </c>
      <c r="G738">
        <f>'5a - Savings Tracker'!G780</f>
        <v>0</v>
      </c>
      <c r="H738">
        <f>'5a - Savings Tracker'!H780</f>
        <v>0</v>
      </c>
      <c r="I738">
        <f>'5a - Savings Tracker'!J780</f>
        <v>0</v>
      </c>
      <c r="J738">
        <f>'5a - Savings Tracker'!K780</f>
        <v>0</v>
      </c>
      <c r="K738">
        <f>'5a - Savings Tracker'!L780</f>
        <v>0</v>
      </c>
      <c r="L738">
        <f>'5a - Savings Tracker'!M780</f>
        <v>0</v>
      </c>
      <c r="M738">
        <f>'5a - Savings Tracker'!N780</f>
        <v>0</v>
      </c>
      <c r="N738">
        <f>'5a - Savings Tracker'!O780</f>
        <v>0</v>
      </c>
      <c r="O738">
        <f>'5a - Savings Tracker'!P780</f>
        <v>0</v>
      </c>
      <c r="P738">
        <f>'5a - Savings Tracker'!Q780</f>
        <v>0</v>
      </c>
      <c r="Q738">
        <f>'5a - Savings Tracker'!R780</f>
        <v>0</v>
      </c>
      <c r="R738">
        <f>'5a - Savings Tracker'!S780</f>
        <v>0</v>
      </c>
      <c r="S738">
        <f>'5a - Savings Tracker'!T780</f>
        <v>0</v>
      </c>
      <c r="T738">
        <f>'5a - Savings Tracker'!U780</f>
        <v>0</v>
      </c>
      <c r="U738">
        <f>'5a - Savings Tracker'!V780</f>
        <v>0</v>
      </c>
      <c r="V738">
        <f>'5a - Savings Tracker'!W780</f>
        <v>0</v>
      </c>
      <c r="W738">
        <f>'5a - Savings Tracker'!X780</f>
        <v>0</v>
      </c>
      <c r="X738">
        <f>'5a - Savings Tracker'!Y780</f>
        <v>0</v>
      </c>
      <c r="Y738">
        <f>'5a - Savings Tracker'!Z780</f>
        <v>0</v>
      </c>
      <c r="Z738">
        <f>'5a - Savings Tracker'!AA780</f>
        <v>0</v>
      </c>
      <c r="AA738">
        <f>'5a - Savings Tracker'!AB780</f>
        <v>0</v>
      </c>
      <c r="AB738">
        <f>'5a - Savings Tracker'!AC780</f>
        <v>0</v>
      </c>
      <c r="AC738">
        <f>'5a - Savings Tracker'!AD780</f>
        <v>0</v>
      </c>
      <c r="AD738" t="str">
        <f>'5a - Savings Tracker'!AE780</f>
        <v/>
      </c>
      <c r="AE738" t="str">
        <f>'5a - Savings Tracker'!AF780</f>
        <v/>
      </c>
      <c r="AF738" t="str">
        <f>'5a - Savings Tracker'!AG780</f>
        <v/>
      </c>
      <c r="AG738" t="str">
        <f>'5a - Savings Tracker'!AH780</f>
        <v/>
      </c>
      <c r="AH738" t="str">
        <f>'5a - Savings Tracker'!AI780</f>
        <v/>
      </c>
      <c r="AI738" t="str">
        <f>'5a - Savings Tracker'!AJ780</f>
        <v/>
      </c>
      <c r="AJ738" t="str">
        <f>'5a - Savings Tracker'!AK780</f>
        <v/>
      </c>
      <c r="AK738" t="str">
        <f>'5a - Savings Tracker'!AL780</f>
        <v/>
      </c>
    </row>
    <row r="739" spans="1:37">
      <c r="A739">
        <f>'5a - Savings Tracker'!A781</f>
        <v>738</v>
      </c>
      <c r="B739" t="str">
        <f>'5a - Savings Tracker'!B781</f>
        <v>Swansea Bay UHB</v>
      </c>
      <c r="C739">
        <f>'5a - Savings Tracker'!C781</f>
        <v>0</v>
      </c>
      <c r="D739">
        <f>'5a - Savings Tracker'!D781</f>
        <v>0</v>
      </c>
      <c r="E739">
        <f>'5a - Savings Tracker'!E781</f>
        <v>0</v>
      </c>
      <c r="F739">
        <f>'5a - Savings Tracker'!F781</f>
        <v>0</v>
      </c>
      <c r="G739">
        <f>'5a - Savings Tracker'!G781</f>
        <v>0</v>
      </c>
      <c r="H739">
        <f>'5a - Savings Tracker'!H781</f>
        <v>0</v>
      </c>
      <c r="I739">
        <f>'5a - Savings Tracker'!J781</f>
        <v>0</v>
      </c>
      <c r="J739">
        <f>'5a - Savings Tracker'!K781</f>
        <v>0</v>
      </c>
      <c r="K739">
        <f>'5a - Savings Tracker'!L781</f>
        <v>0</v>
      </c>
      <c r="L739">
        <f>'5a - Savings Tracker'!M781</f>
        <v>0</v>
      </c>
      <c r="M739">
        <f>'5a - Savings Tracker'!N781</f>
        <v>0</v>
      </c>
      <c r="N739">
        <f>'5a - Savings Tracker'!O781</f>
        <v>0</v>
      </c>
      <c r="O739">
        <f>'5a - Savings Tracker'!P781</f>
        <v>0</v>
      </c>
      <c r="P739">
        <f>'5a - Savings Tracker'!Q781</f>
        <v>0</v>
      </c>
      <c r="Q739">
        <f>'5a - Savings Tracker'!R781</f>
        <v>0</v>
      </c>
      <c r="R739">
        <f>'5a - Savings Tracker'!S781</f>
        <v>0</v>
      </c>
      <c r="S739">
        <f>'5a - Savings Tracker'!T781</f>
        <v>0</v>
      </c>
      <c r="T739">
        <f>'5a - Savings Tracker'!U781</f>
        <v>0</v>
      </c>
      <c r="U739">
        <f>'5a - Savings Tracker'!V781</f>
        <v>0</v>
      </c>
      <c r="V739">
        <f>'5a - Savings Tracker'!W781</f>
        <v>0</v>
      </c>
      <c r="W739">
        <f>'5a - Savings Tracker'!X781</f>
        <v>0</v>
      </c>
      <c r="X739">
        <f>'5a - Savings Tracker'!Y781</f>
        <v>0</v>
      </c>
      <c r="Y739">
        <f>'5a - Savings Tracker'!Z781</f>
        <v>0</v>
      </c>
      <c r="Z739">
        <f>'5a - Savings Tracker'!AA781</f>
        <v>0</v>
      </c>
      <c r="AA739">
        <f>'5a - Savings Tracker'!AB781</f>
        <v>0</v>
      </c>
      <c r="AB739">
        <f>'5a - Savings Tracker'!AC781</f>
        <v>0</v>
      </c>
      <c r="AC739">
        <f>'5a - Savings Tracker'!AD781</f>
        <v>0</v>
      </c>
      <c r="AD739" t="str">
        <f>'5a - Savings Tracker'!AE781</f>
        <v/>
      </c>
      <c r="AE739" t="str">
        <f>'5a - Savings Tracker'!AF781</f>
        <v/>
      </c>
      <c r="AF739" t="str">
        <f>'5a - Savings Tracker'!AG781</f>
        <v/>
      </c>
      <c r="AG739" t="str">
        <f>'5a - Savings Tracker'!AH781</f>
        <v/>
      </c>
      <c r="AH739" t="str">
        <f>'5a - Savings Tracker'!AI781</f>
        <v/>
      </c>
      <c r="AI739" t="str">
        <f>'5a - Savings Tracker'!AJ781</f>
        <v/>
      </c>
      <c r="AJ739" t="str">
        <f>'5a - Savings Tracker'!AK781</f>
        <v/>
      </c>
      <c r="AK739" t="str">
        <f>'5a - Savings Tracker'!AL781</f>
        <v/>
      </c>
    </row>
    <row r="740" spans="1:37">
      <c r="A740">
        <f>'5a - Savings Tracker'!A782</f>
        <v>739</v>
      </c>
      <c r="B740" t="str">
        <f>'5a - Savings Tracker'!B782</f>
        <v>Swansea Bay UHB</v>
      </c>
      <c r="C740">
        <f>'5a - Savings Tracker'!C782</f>
        <v>0</v>
      </c>
      <c r="D740">
        <f>'5a - Savings Tracker'!D782</f>
        <v>0</v>
      </c>
      <c r="E740">
        <f>'5a - Savings Tracker'!E782</f>
        <v>0</v>
      </c>
      <c r="F740">
        <f>'5a - Savings Tracker'!F782</f>
        <v>0</v>
      </c>
      <c r="G740">
        <f>'5a - Savings Tracker'!G782</f>
        <v>0</v>
      </c>
      <c r="H740">
        <f>'5a - Savings Tracker'!H782</f>
        <v>0</v>
      </c>
      <c r="I740">
        <f>'5a - Savings Tracker'!J782</f>
        <v>0</v>
      </c>
      <c r="J740">
        <f>'5a - Savings Tracker'!K782</f>
        <v>0</v>
      </c>
      <c r="K740">
        <f>'5a - Savings Tracker'!L782</f>
        <v>0</v>
      </c>
      <c r="L740">
        <f>'5a - Savings Tracker'!M782</f>
        <v>0</v>
      </c>
      <c r="M740">
        <f>'5a - Savings Tracker'!N782</f>
        <v>0</v>
      </c>
      <c r="N740">
        <f>'5a - Savings Tracker'!O782</f>
        <v>0</v>
      </c>
      <c r="O740">
        <f>'5a - Savings Tracker'!P782</f>
        <v>0</v>
      </c>
      <c r="P740">
        <f>'5a - Savings Tracker'!Q782</f>
        <v>0</v>
      </c>
      <c r="Q740">
        <f>'5a - Savings Tracker'!R782</f>
        <v>0</v>
      </c>
      <c r="R740">
        <f>'5a - Savings Tracker'!S782</f>
        <v>0</v>
      </c>
      <c r="S740">
        <f>'5a - Savings Tracker'!T782</f>
        <v>0</v>
      </c>
      <c r="T740">
        <f>'5a - Savings Tracker'!U782</f>
        <v>0</v>
      </c>
      <c r="U740">
        <f>'5a - Savings Tracker'!V782</f>
        <v>0</v>
      </c>
      <c r="V740">
        <f>'5a - Savings Tracker'!W782</f>
        <v>0</v>
      </c>
      <c r="W740">
        <f>'5a - Savings Tracker'!X782</f>
        <v>0</v>
      </c>
      <c r="X740">
        <f>'5a - Savings Tracker'!Y782</f>
        <v>0</v>
      </c>
      <c r="Y740">
        <f>'5a - Savings Tracker'!Z782</f>
        <v>0</v>
      </c>
      <c r="Z740">
        <f>'5a - Savings Tracker'!AA782</f>
        <v>0</v>
      </c>
      <c r="AA740">
        <f>'5a - Savings Tracker'!AB782</f>
        <v>0</v>
      </c>
      <c r="AB740">
        <f>'5a - Savings Tracker'!AC782</f>
        <v>0</v>
      </c>
      <c r="AC740">
        <f>'5a - Savings Tracker'!AD782</f>
        <v>0</v>
      </c>
      <c r="AD740" t="str">
        <f>'5a - Savings Tracker'!AE782</f>
        <v/>
      </c>
      <c r="AE740" t="str">
        <f>'5a - Savings Tracker'!AF782</f>
        <v/>
      </c>
      <c r="AF740" t="str">
        <f>'5a - Savings Tracker'!AG782</f>
        <v/>
      </c>
      <c r="AG740" t="str">
        <f>'5a - Savings Tracker'!AH782</f>
        <v/>
      </c>
      <c r="AH740" t="str">
        <f>'5a - Savings Tracker'!AI782</f>
        <v/>
      </c>
      <c r="AI740" t="str">
        <f>'5a - Savings Tracker'!AJ782</f>
        <v/>
      </c>
      <c r="AJ740" t="str">
        <f>'5a - Savings Tracker'!AK782</f>
        <v/>
      </c>
      <c r="AK740" t="str">
        <f>'5a - Savings Tracker'!AL782</f>
        <v/>
      </c>
    </row>
    <row r="741" spans="1:37">
      <c r="A741">
        <f>'5a - Savings Tracker'!A783</f>
        <v>740</v>
      </c>
      <c r="B741" t="str">
        <f>'5a - Savings Tracker'!B783</f>
        <v>Swansea Bay UHB</v>
      </c>
      <c r="C741">
        <f>'5a - Savings Tracker'!C783</f>
        <v>0</v>
      </c>
      <c r="D741">
        <f>'5a - Savings Tracker'!D783</f>
        <v>0</v>
      </c>
      <c r="E741">
        <f>'5a - Savings Tracker'!E783</f>
        <v>0</v>
      </c>
      <c r="F741">
        <f>'5a - Savings Tracker'!F783</f>
        <v>0</v>
      </c>
      <c r="G741">
        <f>'5a - Savings Tracker'!G783</f>
        <v>0</v>
      </c>
      <c r="H741">
        <f>'5a - Savings Tracker'!H783</f>
        <v>0</v>
      </c>
      <c r="I741">
        <f>'5a - Savings Tracker'!J783</f>
        <v>0</v>
      </c>
      <c r="J741">
        <f>'5a - Savings Tracker'!K783</f>
        <v>0</v>
      </c>
      <c r="K741">
        <f>'5a - Savings Tracker'!L783</f>
        <v>0</v>
      </c>
      <c r="L741">
        <f>'5a - Savings Tracker'!M783</f>
        <v>0</v>
      </c>
      <c r="M741">
        <f>'5a - Savings Tracker'!N783</f>
        <v>0</v>
      </c>
      <c r="N741">
        <f>'5a - Savings Tracker'!O783</f>
        <v>0</v>
      </c>
      <c r="O741">
        <f>'5a - Savings Tracker'!P783</f>
        <v>0</v>
      </c>
      <c r="P741">
        <f>'5a - Savings Tracker'!Q783</f>
        <v>0</v>
      </c>
      <c r="Q741">
        <f>'5a - Savings Tracker'!R783</f>
        <v>0</v>
      </c>
      <c r="R741">
        <f>'5a - Savings Tracker'!S783</f>
        <v>0</v>
      </c>
      <c r="S741">
        <f>'5a - Savings Tracker'!T783</f>
        <v>0</v>
      </c>
      <c r="T741">
        <f>'5a - Savings Tracker'!U783</f>
        <v>0</v>
      </c>
      <c r="U741">
        <f>'5a - Savings Tracker'!V783</f>
        <v>0</v>
      </c>
      <c r="V741">
        <f>'5a - Savings Tracker'!W783</f>
        <v>0</v>
      </c>
      <c r="W741">
        <f>'5a - Savings Tracker'!X783</f>
        <v>0</v>
      </c>
      <c r="X741">
        <f>'5a - Savings Tracker'!Y783</f>
        <v>0</v>
      </c>
      <c r="Y741">
        <f>'5a - Savings Tracker'!Z783</f>
        <v>0</v>
      </c>
      <c r="Z741">
        <f>'5a - Savings Tracker'!AA783</f>
        <v>0</v>
      </c>
      <c r="AA741">
        <f>'5a - Savings Tracker'!AB783</f>
        <v>0</v>
      </c>
      <c r="AB741">
        <f>'5a - Savings Tracker'!AC783</f>
        <v>0</v>
      </c>
      <c r="AC741">
        <f>'5a - Savings Tracker'!AD783</f>
        <v>0</v>
      </c>
      <c r="AD741" t="str">
        <f>'5a - Savings Tracker'!AE783</f>
        <v/>
      </c>
      <c r="AE741" t="str">
        <f>'5a - Savings Tracker'!AF783</f>
        <v/>
      </c>
      <c r="AF741" t="str">
        <f>'5a - Savings Tracker'!AG783</f>
        <v/>
      </c>
      <c r="AG741" t="str">
        <f>'5a - Savings Tracker'!AH783</f>
        <v/>
      </c>
      <c r="AH741" t="str">
        <f>'5a - Savings Tracker'!AI783</f>
        <v/>
      </c>
      <c r="AI741" t="str">
        <f>'5a - Savings Tracker'!AJ783</f>
        <v/>
      </c>
      <c r="AJ741" t="str">
        <f>'5a - Savings Tracker'!AK783</f>
        <v/>
      </c>
      <c r="AK741" t="str">
        <f>'5a - Savings Tracker'!AL783</f>
        <v/>
      </c>
    </row>
    <row r="742" spans="1:37">
      <c r="A742">
        <f>'5a - Savings Tracker'!A784</f>
        <v>741</v>
      </c>
      <c r="B742" t="str">
        <f>'5a - Savings Tracker'!B784</f>
        <v>Swansea Bay UHB</v>
      </c>
      <c r="C742">
        <f>'5a - Savings Tracker'!C784</f>
        <v>0</v>
      </c>
      <c r="D742">
        <f>'5a - Savings Tracker'!D784</f>
        <v>0</v>
      </c>
      <c r="E742">
        <f>'5a - Savings Tracker'!E784</f>
        <v>0</v>
      </c>
      <c r="F742">
        <f>'5a - Savings Tracker'!F784</f>
        <v>0</v>
      </c>
      <c r="G742">
        <f>'5a - Savings Tracker'!G784</f>
        <v>0</v>
      </c>
      <c r="H742">
        <f>'5a - Savings Tracker'!H784</f>
        <v>0</v>
      </c>
      <c r="I742">
        <f>'5a - Savings Tracker'!J784</f>
        <v>0</v>
      </c>
      <c r="J742">
        <f>'5a - Savings Tracker'!K784</f>
        <v>0</v>
      </c>
      <c r="K742">
        <f>'5a - Savings Tracker'!L784</f>
        <v>0</v>
      </c>
      <c r="L742">
        <f>'5a - Savings Tracker'!M784</f>
        <v>0</v>
      </c>
      <c r="M742">
        <f>'5a - Savings Tracker'!N784</f>
        <v>0</v>
      </c>
      <c r="N742">
        <f>'5a - Savings Tracker'!O784</f>
        <v>0</v>
      </c>
      <c r="O742">
        <f>'5a - Savings Tracker'!P784</f>
        <v>0</v>
      </c>
      <c r="P742">
        <f>'5a - Savings Tracker'!Q784</f>
        <v>0</v>
      </c>
      <c r="Q742">
        <f>'5a - Savings Tracker'!R784</f>
        <v>0</v>
      </c>
      <c r="R742">
        <f>'5a - Savings Tracker'!S784</f>
        <v>0</v>
      </c>
      <c r="S742">
        <f>'5a - Savings Tracker'!T784</f>
        <v>0</v>
      </c>
      <c r="T742">
        <f>'5a - Savings Tracker'!U784</f>
        <v>0</v>
      </c>
      <c r="U742">
        <f>'5a - Savings Tracker'!V784</f>
        <v>0</v>
      </c>
      <c r="V742">
        <f>'5a - Savings Tracker'!W784</f>
        <v>0</v>
      </c>
      <c r="W742">
        <f>'5a - Savings Tracker'!X784</f>
        <v>0</v>
      </c>
      <c r="X742">
        <f>'5a - Savings Tracker'!Y784</f>
        <v>0</v>
      </c>
      <c r="Y742">
        <f>'5a - Savings Tracker'!Z784</f>
        <v>0</v>
      </c>
      <c r="Z742">
        <f>'5a - Savings Tracker'!AA784</f>
        <v>0</v>
      </c>
      <c r="AA742">
        <f>'5a - Savings Tracker'!AB784</f>
        <v>0</v>
      </c>
      <c r="AB742">
        <f>'5a - Savings Tracker'!AC784</f>
        <v>0</v>
      </c>
      <c r="AC742">
        <f>'5a - Savings Tracker'!AD784</f>
        <v>0</v>
      </c>
      <c r="AD742" t="str">
        <f>'5a - Savings Tracker'!AE784</f>
        <v/>
      </c>
      <c r="AE742" t="str">
        <f>'5a - Savings Tracker'!AF784</f>
        <v/>
      </c>
      <c r="AF742" t="str">
        <f>'5a - Savings Tracker'!AG784</f>
        <v/>
      </c>
      <c r="AG742" t="str">
        <f>'5a - Savings Tracker'!AH784</f>
        <v/>
      </c>
      <c r="AH742" t="str">
        <f>'5a - Savings Tracker'!AI784</f>
        <v/>
      </c>
      <c r="AI742" t="str">
        <f>'5a - Savings Tracker'!AJ784</f>
        <v/>
      </c>
      <c r="AJ742" t="str">
        <f>'5a - Savings Tracker'!AK784</f>
        <v/>
      </c>
      <c r="AK742" t="str">
        <f>'5a - Savings Tracker'!AL784</f>
        <v/>
      </c>
    </row>
    <row r="743" spans="1:37">
      <c r="A743">
        <f>'5a - Savings Tracker'!A785</f>
        <v>742</v>
      </c>
      <c r="B743" t="str">
        <f>'5a - Savings Tracker'!B785</f>
        <v>Swansea Bay UHB</v>
      </c>
      <c r="C743">
        <f>'5a - Savings Tracker'!C785</f>
        <v>0</v>
      </c>
      <c r="D743">
        <f>'5a - Savings Tracker'!D785</f>
        <v>0</v>
      </c>
      <c r="E743">
        <f>'5a - Savings Tracker'!E785</f>
        <v>0</v>
      </c>
      <c r="F743">
        <f>'5a - Savings Tracker'!F785</f>
        <v>0</v>
      </c>
      <c r="G743">
        <f>'5a - Savings Tracker'!G785</f>
        <v>0</v>
      </c>
      <c r="H743">
        <f>'5a - Savings Tracker'!H785</f>
        <v>0</v>
      </c>
      <c r="I743">
        <f>'5a - Savings Tracker'!J785</f>
        <v>0</v>
      </c>
      <c r="J743">
        <f>'5a - Savings Tracker'!K785</f>
        <v>0</v>
      </c>
      <c r="K743">
        <f>'5a - Savings Tracker'!L785</f>
        <v>0</v>
      </c>
      <c r="L743">
        <f>'5a - Savings Tracker'!M785</f>
        <v>0</v>
      </c>
      <c r="M743">
        <f>'5a - Savings Tracker'!N785</f>
        <v>0</v>
      </c>
      <c r="N743">
        <f>'5a - Savings Tracker'!O785</f>
        <v>0</v>
      </c>
      <c r="O743">
        <f>'5a - Savings Tracker'!P785</f>
        <v>0</v>
      </c>
      <c r="P743">
        <f>'5a - Savings Tracker'!Q785</f>
        <v>0</v>
      </c>
      <c r="Q743">
        <f>'5a - Savings Tracker'!R785</f>
        <v>0</v>
      </c>
      <c r="R743">
        <f>'5a - Savings Tracker'!S785</f>
        <v>0</v>
      </c>
      <c r="S743">
        <f>'5a - Savings Tracker'!T785</f>
        <v>0</v>
      </c>
      <c r="T743">
        <f>'5a - Savings Tracker'!U785</f>
        <v>0</v>
      </c>
      <c r="U743">
        <f>'5a - Savings Tracker'!V785</f>
        <v>0</v>
      </c>
      <c r="V743">
        <f>'5a - Savings Tracker'!W785</f>
        <v>0</v>
      </c>
      <c r="W743">
        <f>'5a - Savings Tracker'!X785</f>
        <v>0</v>
      </c>
      <c r="X743">
        <f>'5a - Savings Tracker'!Y785</f>
        <v>0</v>
      </c>
      <c r="Y743">
        <f>'5a - Savings Tracker'!Z785</f>
        <v>0</v>
      </c>
      <c r="Z743">
        <f>'5a - Savings Tracker'!AA785</f>
        <v>0</v>
      </c>
      <c r="AA743">
        <f>'5a - Savings Tracker'!AB785</f>
        <v>0</v>
      </c>
      <c r="AB743">
        <f>'5a - Savings Tracker'!AC785</f>
        <v>0</v>
      </c>
      <c r="AC743">
        <f>'5a - Savings Tracker'!AD785</f>
        <v>0</v>
      </c>
      <c r="AD743" t="str">
        <f>'5a - Savings Tracker'!AE785</f>
        <v/>
      </c>
      <c r="AE743" t="str">
        <f>'5a - Savings Tracker'!AF785</f>
        <v/>
      </c>
      <c r="AF743" t="str">
        <f>'5a - Savings Tracker'!AG785</f>
        <v/>
      </c>
      <c r="AG743" t="str">
        <f>'5a - Savings Tracker'!AH785</f>
        <v/>
      </c>
      <c r="AH743" t="str">
        <f>'5a - Savings Tracker'!AI785</f>
        <v/>
      </c>
      <c r="AI743" t="str">
        <f>'5a - Savings Tracker'!AJ785</f>
        <v/>
      </c>
      <c r="AJ743" t="str">
        <f>'5a - Savings Tracker'!AK785</f>
        <v/>
      </c>
      <c r="AK743" t="str">
        <f>'5a - Savings Tracker'!AL785</f>
        <v/>
      </c>
    </row>
    <row r="744" spans="1:37">
      <c r="A744">
        <f>'5a - Savings Tracker'!A786</f>
        <v>743</v>
      </c>
      <c r="B744" t="str">
        <f>'5a - Savings Tracker'!B786</f>
        <v>Swansea Bay UHB</v>
      </c>
      <c r="C744">
        <f>'5a - Savings Tracker'!C786</f>
        <v>0</v>
      </c>
      <c r="D744">
        <f>'5a - Savings Tracker'!D786</f>
        <v>0</v>
      </c>
      <c r="E744">
        <f>'5a - Savings Tracker'!E786</f>
        <v>0</v>
      </c>
      <c r="F744">
        <f>'5a - Savings Tracker'!F786</f>
        <v>0</v>
      </c>
      <c r="G744">
        <f>'5a - Savings Tracker'!G786</f>
        <v>0</v>
      </c>
      <c r="H744">
        <f>'5a - Savings Tracker'!H786</f>
        <v>0</v>
      </c>
      <c r="I744">
        <f>'5a - Savings Tracker'!J786</f>
        <v>0</v>
      </c>
      <c r="J744">
        <f>'5a - Savings Tracker'!K786</f>
        <v>0</v>
      </c>
      <c r="K744">
        <f>'5a - Savings Tracker'!L786</f>
        <v>0</v>
      </c>
      <c r="L744">
        <f>'5a - Savings Tracker'!M786</f>
        <v>0</v>
      </c>
      <c r="M744">
        <f>'5a - Savings Tracker'!N786</f>
        <v>0</v>
      </c>
      <c r="N744">
        <f>'5a - Savings Tracker'!O786</f>
        <v>0</v>
      </c>
      <c r="O744">
        <f>'5a - Savings Tracker'!P786</f>
        <v>0</v>
      </c>
      <c r="P744">
        <f>'5a - Savings Tracker'!Q786</f>
        <v>0</v>
      </c>
      <c r="Q744">
        <f>'5a - Savings Tracker'!R786</f>
        <v>0</v>
      </c>
      <c r="R744">
        <f>'5a - Savings Tracker'!S786</f>
        <v>0</v>
      </c>
      <c r="S744">
        <f>'5a - Savings Tracker'!T786</f>
        <v>0</v>
      </c>
      <c r="T744">
        <f>'5a - Savings Tracker'!U786</f>
        <v>0</v>
      </c>
      <c r="U744">
        <f>'5a - Savings Tracker'!V786</f>
        <v>0</v>
      </c>
      <c r="V744">
        <f>'5a - Savings Tracker'!W786</f>
        <v>0</v>
      </c>
      <c r="W744">
        <f>'5a - Savings Tracker'!X786</f>
        <v>0</v>
      </c>
      <c r="X744">
        <f>'5a - Savings Tracker'!Y786</f>
        <v>0</v>
      </c>
      <c r="Y744">
        <f>'5a - Savings Tracker'!Z786</f>
        <v>0</v>
      </c>
      <c r="Z744">
        <f>'5a - Savings Tracker'!AA786</f>
        <v>0</v>
      </c>
      <c r="AA744">
        <f>'5a - Savings Tracker'!AB786</f>
        <v>0</v>
      </c>
      <c r="AB744">
        <f>'5a - Savings Tracker'!AC786</f>
        <v>0</v>
      </c>
      <c r="AC744">
        <f>'5a - Savings Tracker'!AD786</f>
        <v>0</v>
      </c>
      <c r="AD744" t="str">
        <f>'5a - Savings Tracker'!AE786</f>
        <v/>
      </c>
      <c r="AE744" t="str">
        <f>'5a - Savings Tracker'!AF786</f>
        <v/>
      </c>
      <c r="AF744" t="str">
        <f>'5a - Savings Tracker'!AG786</f>
        <v/>
      </c>
      <c r="AG744" t="str">
        <f>'5a - Savings Tracker'!AH786</f>
        <v/>
      </c>
      <c r="AH744" t="str">
        <f>'5a - Savings Tracker'!AI786</f>
        <v/>
      </c>
      <c r="AI744" t="str">
        <f>'5a - Savings Tracker'!AJ786</f>
        <v/>
      </c>
      <c r="AJ744" t="str">
        <f>'5a - Savings Tracker'!AK786</f>
        <v/>
      </c>
      <c r="AK744" t="str">
        <f>'5a - Savings Tracker'!AL786</f>
        <v/>
      </c>
    </row>
    <row r="745" spans="1:37">
      <c r="A745">
        <f>'5a - Savings Tracker'!A787</f>
        <v>744</v>
      </c>
      <c r="B745" t="str">
        <f>'5a - Savings Tracker'!B787</f>
        <v>Swansea Bay UHB</v>
      </c>
      <c r="C745">
        <f>'5a - Savings Tracker'!C787</f>
        <v>0</v>
      </c>
      <c r="D745">
        <f>'5a - Savings Tracker'!D787</f>
        <v>0</v>
      </c>
      <c r="E745">
        <f>'5a - Savings Tracker'!E787</f>
        <v>0</v>
      </c>
      <c r="F745">
        <f>'5a - Savings Tracker'!F787</f>
        <v>0</v>
      </c>
      <c r="G745">
        <f>'5a - Savings Tracker'!G787</f>
        <v>0</v>
      </c>
      <c r="H745">
        <f>'5a - Savings Tracker'!H787</f>
        <v>0</v>
      </c>
      <c r="I745">
        <f>'5a - Savings Tracker'!J787</f>
        <v>0</v>
      </c>
      <c r="J745">
        <f>'5a - Savings Tracker'!K787</f>
        <v>0</v>
      </c>
      <c r="K745">
        <f>'5a - Savings Tracker'!L787</f>
        <v>0</v>
      </c>
      <c r="L745">
        <f>'5a - Savings Tracker'!M787</f>
        <v>0</v>
      </c>
      <c r="M745">
        <f>'5a - Savings Tracker'!N787</f>
        <v>0</v>
      </c>
      <c r="N745">
        <f>'5a - Savings Tracker'!O787</f>
        <v>0</v>
      </c>
      <c r="O745">
        <f>'5a - Savings Tracker'!P787</f>
        <v>0</v>
      </c>
      <c r="P745">
        <f>'5a - Savings Tracker'!Q787</f>
        <v>0</v>
      </c>
      <c r="Q745">
        <f>'5a - Savings Tracker'!R787</f>
        <v>0</v>
      </c>
      <c r="R745">
        <f>'5a - Savings Tracker'!S787</f>
        <v>0</v>
      </c>
      <c r="S745">
        <f>'5a - Savings Tracker'!T787</f>
        <v>0</v>
      </c>
      <c r="T745">
        <f>'5a - Savings Tracker'!U787</f>
        <v>0</v>
      </c>
      <c r="U745">
        <f>'5a - Savings Tracker'!V787</f>
        <v>0</v>
      </c>
      <c r="V745">
        <f>'5a - Savings Tracker'!W787</f>
        <v>0</v>
      </c>
      <c r="W745">
        <f>'5a - Savings Tracker'!X787</f>
        <v>0</v>
      </c>
      <c r="X745">
        <f>'5a - Savings Tracker'!Y787</f>
        <v>0</v>
      </c>
      <c r="Y745">
        <f>'5a - Savings Tracker'!Z787</f>
        <v>0</v>
      </c>
      <c r="Z745">
        <f>'5a - Savings Tracker'!AA787</f>
        <v>0</v>
      </c>
      <c r="AA745">
        <f>'5a - Savings Tracker'!AB787</f>
        <v>0</v>
      </c>
      <c r="AB745">
        <f>'5a - Savings Tracker'!AC787</f>
        <v>0</v>
      </c>
      <c r="AC745">
        <f>'5a - Savings Tracker'!AD787</f>
        <v>0</v>
      </c>
      <c r="AD745" t="str">
        <f>'5a - Savings Tracker'!AE787</f>
        <v/>
      </c>
      <c r="AE745" t="str">
        <f>'5a - Savings Tracker'!AF787</f>
        <v/>
      </c>
      <c r="AF745" t="str">
        <f>'5a - Savings Tracker'!AG787</f>
        <v/>
      </c>
      <c r="AG745" t="str">
        <f>'5a - Savings Tracker'!AH787</f>
        <v/>
      </c>
      <c r="AH745" t="str">
        <f>'5a - Savings Tracker'!AI787</f>
        <v/>
      </c>
      <c r="AI745" t="str">
        <f>'5a - Savings Tracker'!AJ787</f>
        <v/>
      </c>
      <c r="AJ745" t="str">
        <f>'5a - Savings Tracker'!AK787</f>
        <v/>
      </c>
      <c r="AK745" t="str">
        <f>'5a - Savings Tracker'!AL787</f>
        <v/>
      </c>
    </row>
    <row r="746" spans="1:37">
      <c r="A746">
        <f>'5a - Savings Tracker'!A788</f>
        <v>745</v>
      </c>
      <c r="B746" t="str">
        <f>'5a - Savings Tracker'!B788</f>
        <v>Swansea Bay UHB</v>
      </c>
      <c r="C746">
        <f>'5a - Savings Tracker'!C788</f>
        <v>0</v>
      </c>
      <c r="D746">
        <f>'5a - Savings Tracker'!D788</f>
        <v>0</v>
      </c>
      <c r="E746">
        <f>'5a - Savings Tracker'!E788</f>
        <v>0</v>
      </c>
      <c r="F746">
        <f>'5a - Savings Tracker'!F788</f>
        <v>0</v>
      </c>
      <c r="G746">
        <f>'5a - Savings Tracker'!G788</f>
        <v>0</v>
      </c>
      <c r="H746">
        <f>'5a - Savings Tracker'!H788</f>
        <v>0</v>
      </c>
      <c r="I746">
        <f>'5a - Savings Tracker'!J788</f>
        <v>0</v>
      </c>
      <c r="J746">
        <f>'5a - Savings Tracker'!K788</f>
        <v>0</v>
      </c>
      <c r="K746">
        <f>'5a - Savings Tracker'!L788</f>
        <v>0</v>
      </c>
      <c r="L746">
        <f>'5a - Savings Tracker'!M788</f>
        <v>0</v>
      </c>
      <c r="M746">
        <f>'5a - Savings Tracker'!N788</f>
        <v>0</v>
      </c>
      <c r="N746">
        <f>'5a - Savings Tracker'!O788</f>
        <v>0</v>
      </c>
      <c r="O746">
        <f>'5a - Savings Tracker'!P788</f>
        <v>0</v>
      </c>
      <c r="P746">
        <f>'5a - Savings Tracker'!Q788</f>
        <v>0</v>
      </c>
      <c r="Q746">
        <f>'5a - Savings Tracker'!R788</f>
        <v>0</v>
      </c>
      <c r="R746">
        <f>'5a - Savings Tracker'!S788</f>
        <v>0</v>
      </c>
      <c r="S746">
        <f>'5a - Savings Tracker'!T788</f>
        <v>0</v>
      </c>
      <c r="T746">
        <f>'5a - Savings Tracker'!U788</f>
        <v>0</v>
      </c>
      <c r="U746">
        <f>'5a - Savings Tracker'!V788</f>
        <v>0</v>
      </c>
      <c r="V746">
        <f>'5a - Savings Tracker'!W788</f>
        <v>0</v>
      </c>
      <c r="W746">
        <f>'5a - Savings Tracker'!X788</f>
        <v>0</v>
      </c>
      <c r="X746">
        <f>'5a - Savings Tracker'!Y788</f>
        <v>0</v>
      </c>
      <c r="Y746">
        <f>'5a - Savings Tracker'!Z788</f>
        <v>0</v>
      </c>
      <c r="Z746">
        <f>'5a - Savings Tracker'!AA788</f>
        <v>0</v>
      </c>
      <c r="AA746">
        <f>'5a - Savings Tracker'!AB788</f>
        <v>0</v>
      </c>
      <c r="AB746">
        <f>'5a - Savings Tracker'!AC788</f>
        <v>0</v>
      </c>
      <c r="AC746">
        <f>'5a - Savings Tracker'!AD788</f>
        <v>0</v>
      </c>
      <c r="AD746" t="str">
        <f>'5a - Savings Tracker'!AE788</f>
        <v/>
      </c>
      <c r="AE746" t="str">
        <f>'5a - Savings Tracker'!AF788</f>
        <v/>
      </c>
      <c r="AF746" t="str">
        <f>'5a - Savings Tracker'!AG788</f>
        <v/>
      </c>
      <c r="AG746" t="str">
        <f>'5a - Savings Tracker'!AH788</f>
        <v/>
      </c>
      <c r="AH746" t="str">
        <f>'5a - Savings Tracker'!AI788</f>
        <v/>
      </c>
      <c r="AI746" t="str">
        <f>'5a - Savings Tracker'!AJ788</f>
        <v/>
      </c>
      <c r="AJ746" t="str">
        <f>'5a - Savings Tracker'!AK788</f>
        <v/>
      </c>
      <c r="AK746" t="str">
        <f>'5a - Savings Tracker'!AL788</f>
        <v/>
      </c>
    </row>
    <row r="747" spans="1:37">
      <c r="A747">
        <f>'5a - Savings Tracker'!A789</f>
        <v>746</v>
      </c>
      <c r="B747" t="str">
        <f>'5a - Savings Tracker'!B789</f>
        <v>Swansea Bay UHB</v>
      </c>
      <c r="C747">
        <f>'5a - Savings Tracker'!C789</f>
        <v>0</v>
      </c>
      <c r="D747">
        <f>'5a - Savings Tracker'!D789</f>
        <v>0</v>
      </c>
      <c r="E747">
        <f>'5a - Savings Tracker'!E789</f>
        <v>0</v>
      </c>
      <c r="F747">
        <f>'5a - Savings Tracker'!F789</f>
        <v>0</v>
      </c>
      <c r="G747">
        <f>'5a - Savings Tracker'!G789</f>
        <v>0</v>
      </c>
      <c r="H747">
        <f>'5a - Savings Tracker'!H789</f>
        <v>0</v>
      </c>
      <c r="I747">
        <f>'5a - Savings Tracker'!J789</f>
        <v>0</v>
      </c>
      <c r="J747">
        <f>'5a - Savings Tracker'!K789</f>
        <v>0</v>
      </c>
      <c r="K747">
        <f>'5a - Savings Tracker'!L789</f>
        <v>0</v>
      </c>
      <c r="L747">
        <f>'5a - Savings Tracker'!M789</f>
        <v>0</v>
      </c>
      <c r="M747">
        <f>'5a - Savings Tracker'!N789</f>
        <v>0</v>
      </c>
      <c r="N747">
        <f>'5a - Savings Tracker'!O789</f>
        <v>0</v>
      </c>
      <c r="O747">
        <f>'5a - Savings Tracker'!P789</f>
        <v>0</v>
      </c>
      <c r="P747">
        <f>'5a - Savings Tracker'!Q789</f>
        <v>0</v>
      </c>
      <c r="Q747">
        <f>'5a - Savings Tracker'!R789</f>
        <v>0</v>
      </c>
      <c r="R747">
        <f>'5a - Savings Tracker'!S789</f>
        <v>0</v>
      </c>
      <c r="S747">
        <f>'5a - Savings Tracker'!T789</f>
        <v>0</v>
      </c>
      <c r="T747">
        <f>'5a - Savings Tracker'!U789</f>
        <v>0</v>
      </c>
      <c r="U747">
        <f>'5a - Savings Tracker'!V789</f>
        <v>0</v>
      </c>
      <c r="V747">
        <f>'5a - Savings Tracker'!W789</f>
        <v>0</v>
      </c>
      <c r="W747">
        <f>'5a - Savings Tracker'!X789</f>
        <v>0</v>
      </c>
      <c r="X747">
        <f>'5a - Savings Tracker'!Y789</f>
        <v>0</v>
      </c>
      <c r="Y747">
        <f>'5a - Savings Tracker'!Z789</f>
        <v>0</v>
      </c>
      <c r="Z747">
        <f>'5a - Savings Tracker'!AA789</f>
        <v>0</v>
      </c>
      <c r="AA747">
        <f>'5a - Savings Tracker'!AB789</f>
        <v>0</v>
      </c>
      <c r="AB747">
        <f>'5a - Savings Tracker'!AC789</f>
        <v>0</v>
      </c>
      <c r="AC747">
        <f>'5a - Savings Tracker'!AD789</f>
        <v>0</v>
      </c>
      <c r="AD747" t="str">
        <f>'5a - Savings Tracker'!AE789</f>
        <v/>
      </c>
      <c r="AE747" t="str">
        <f>'5a - Savings Tracker'!AF789</f>
        <v/>
      </c>
      <c r="AF747" t="str">
        <f>'5a - Savings Tracker'!AG789</f>
        <v/>
      </c>
      <c r="AG747" t="str">
        <f>'5a - Savings Tracker'!AH789</f>
        <v/>
      </c>
      <c r="AH747" t="str">
        <f>'5a - Savings Tracker'!AI789</f>
        <v/>
      </c>
      <c r="AI747" t="str">
        <f>'5a - Savings Tracker'!AJ789</f>
        <v/>
      </c>
      <c r="AJ747" t="str">
        <f>'5a - Savings Tracker'!AK789</f>
        <v/>
      </c>
      <c r="AK747" t="str">
        <f>'5a - Savings Tracker'!AL789</f>
        <v/>
      </c>
    </row>
    <row r="748" spans="1:37">
      <c r="A748">
        <f>'5a - Savings Tracker'!A790</f>
        <v>747</v>
      </c>
      <c r="B748" t="str">
        <f>'5a - Savings Tracker'!B790</f>
        <v>Swansea Bay UHB</v>
      </c>
      <c r="C748">
        <f>'5a - Savings Tracker'!C790</f>
        <v>0</v>
      </c>
      <c r="D748">
        <f>'5a - Savings Tracker'!D790</f>
        <v>0</v>
      </c>
      <c r="E748">
        <f>'5a - Savings Tracker'!E790</f>
        <v>0</v>
      </c>
      <c r="F748">
        <f>'5a - Savings Tracker'!F790</f>
        <v>0</v>
      </c>
      <c r="G748">
        <f>'5a - Savings Tracker'!G790</f>
        <v>0</v>
      </c>
      <c r="H748">
        <f>'5a - Savings Tracker'!H790</f>
        <v>0</v>
      </c>
      <c r="I748">
        <f>'5a - Savings Tracker'!J790</f>
        <v>0</v>
      </c>
      <c r="J748">
        <f>'5a - Savings Tracker'!K790</f>
        <v>0</v>
      </c>
      <c r="K748">
        <f>'5a - Savings Tracker'!L790</f>
        <v>0</v>
      </c>
      <c r="L748">
        <f>'5a - Savings Tracker'!M790</f>
        <v>0</v>
      </c>
      <c r="M748">
        <f>'5a - Savings Tracker'!N790</f>
        <v>0</v>
      </c>
      <c r="N748">
        <f>'5a - Savings Tracker'!O790</f>
        <v>0</v>
      </c>
      <c r="O748">
        <f>'5a - Savings Tracker'!P790</f>
        <v>0</v>
      </c>
      <c r="P748">
        <f>'5a - Savings Tracker'!Q790</f>
        <v>0</v>
      </c>
      <c r="Q748">
        <f>'5a - Savings Tracker'!R790</f>
        <v>0</v>
      </c>
      <c r="R748">
        <f>'5a - Savings Tracker'!S790</f>
        <v>0</v>
      </c>
      <c r="S748">
        <f>'5a - Savings Tracker'!T790</f>
        <v>0</v>
      </c>
      <c r="T748">
        <f>'5a - Savings Tracker'!U790</f>
        <v>0</v>
      </c>
      <c r="U748">
        <f>'5a - Savings Tracker'!V790</f>
        <v>0</v>
      </c>
      <c r="V748">
        <f>'5a - Savings Tracker'!W790</f>
        <v>0</v>
      </c>
      <c r="W748">
        <f>'5a - Savings Tracker'!X790</f>
        <v>0</v>
      </c>
      <c r="X748">
        <f>'5a - Savings Tracker'!Y790</f>
        <v>0</v>
      </c>
      <c r="Y748">
        <f>'5a - Savings Tracker'!Z790</f>
        <v>0</v>
      </c>
      <c r="Z748">
        <f>'5a - Savings Tracker'!AA790</f>
        <v>0</v>
      </c>
      <c r="AA748">
        <f>'5a - Savings Tracker'!AB790</f>
        <v>0</v>
      </c>
      <c r="AB748">
        <f>'5a - Savings Tracker'!AC790</f>
        <v>0</v>
      </c>
      <c r="AC748">
        <f>'5a - Savings Tracker'!AD790</f>
        <v>0</v>
      </c>
      <c r="AD748" t="str">
        <f>'5a - Savings Tracker'!AE790</f>
        <v/>
      </c>
      <c r="AE748" t="str">
        <f>'5a - Savings Tracker'!AF790</f>
        <v/>
      </c>
      <c r="AF748" t="str">
        <f>'5a - Savings Tracker'!AG790</f>
        <v/>
      </c>
      <c r="AG748" t="str">
        <f>'5a - Savings Tracker'!AH790</f>
        <v/>
      </c>
      <c r="AH748" t="str">
        <f>'5a - Savings Tracker'!AI790</f>
        <v/>
      </c>
      <c r="AI748" t="str">
        <f>'5a - Savings Tracker'!AJ790</f>
        <v/>
      </c>
      <c r="AJ748" t="str">
        <f>'5a - Savings Tracker'!AK790</f>
        <v/>
      </c>
      <c r="AK748" t="str">
        <f>'5a - Savings Tracker'!AL790</f>
        <v/>
      </c>
    </row>
    <row r="749" spans="1:37">
      <c r="A749">
        <f>'5a - Savings Tracker'!A791</f>
        <v>748</v>
      </c>
      <c r="B749" t="str">
        <f>'5a - Savings Tracker'!B791</f>
        <v>Swansea Bay UHB</v>
      </c>
      <c r="C749">
        <f>'5a - Savings Tracker'!C791</f>
        <v>0</v>
      </c>
      <c r="D749">
        <f>'5a - Savings Tracker'!D791</f>
        <v>0</v>
      </c>
      <c r="E749">
        <f>'5a - Savings Tracker'!E791</f>
        <v>0</v>
      </c>
      <c r="F749">
        <f>'5a - Savings Tracker'!F791</f>
        <v>0</v>
      </c>
      <c r="G749">
        <f>'5a - Savings Tracker'!G791</f>
        <v>0</v>
      </c>
      <c r="H749">
        <f>'5a - Savings Tracker'!H791</f>
        <v>0</v>
      </c>
      <c r="I749">
        <f>'5a - Savings Tracker'!J791</f>
        <v>0</v>
      </c>
      <c r="J749">
        <f>'5a - Savings Tracker'!K791</f>
        <v>0</v>
      </c>
      <c r="K749">
        <f>'5a - Savings Tracker'!L791</f>
        <v>0</v>
      </c>
      <c r="L749">
        <f>'5a - Savings Tracker'!M791</f>
        <v>0</v>
      </c>
      <c r="M749">
        <f>'5a - Savings Tracker'!N791</f>
        <v>0</v>
      </c>
      <c r="N749">
        <f>'5a - Savings Tracker'!O791</f>
        <v>0</v>
      </c>
      <c r="O749">
        <f>'5a - Savings Tracker'!P791</f>
        <v>0</v>
      </c>
      <c r="P749">
        <f>'5a - Savings Tracker'!Q791</f>
        <v>0</v>
      </c>
      <c r="Q749">
        <f>'5a - Savings Tracker'!R791</f>
        <v>0</v>
      </c>
      <c r="R749">
        <f>'5a - Savings Tracker'!S791</f>
        <v>0</v>
      </c>
      <c r="S749">
        <f>'5a - Savings Tracker'!T791</f>
        <v>0</v>
      </c>
      <c r="T749">
        <f>'5a - Savings Tracker'!U791</f>
        <v>0</v>
      </c>
      <c r="U749">
        <f>'5a - Savings Tracker'!V791</f>
        <v>0</v>
      </c>
      <c r="V749">
        <f>'5a - Savings Tracker'!W791</f>
        <v>0</v>
      </c>
      <c r="W749">
        <f>'5a - Savings Tracker'!X791</f>
        <v>0</v>
      </c>
      <c r="X749">
        <f>'5a - Savings Tracker'!Y791</f>
        <v>0</v>
      </c>
      <c r="Y749">
        <f>'5a - Savings Tracker'!Z791</f>
        <v>0</v>
      </c>
      <c r="Z749">
        <f>'5a - Savings Tracker'!AA791</f>
        <v>0</v>
      </c>
      <c r="AA749">
        <f>'5a - Savings Tracker'!AB791</f>
        <v>0</v>
      </c>
      <c r="AB749">
        <f>'5a - Savings Tracker'!AC791</f>
        <v>0</v>
      </c>
      <c r="AC749">
        <f>'5a - Savings Tracker'!AD791</f>
        <v>0</v>
      </c>
      <c r="AD749" t="str">
        <f>'5a - Savings Tracker'!AE791</f>
        <v/>
      </c>
      <c r="AE749" t="str">
        <f>'5a - Savings Tracker'!AF791</f>
        <v/>
      </c>
      <c r="AF749" t="str">
        <f>'5a - Savings Tracker'!AG791</f>
        <v/>
      </c>
      <c r="AG749" t="str">
        <f>'5a - Savings Tracker'!AH791</f>
        <v/>
      </c>
      <c r="AH749" t="str">
        <f>'5a - Savings Tracker'!AI791</f>
        <v/>
      </c>
      <c r="AI749" t="str">
        <f>'5a - Savings Tracker'!AJ791</f>
        <v/>
      </c>
      <c r="AJ749" t="str">
        <f>'5a - Savings Tracker'!AK791</f>
        <v/>
      </c>
      <c r="AK749" t="str">
        <f>'5a - Savings Tracker'!AL791</f>
        <v/>
      </c>
    </row>
    <row r="750" spans="1:37">
      <c r="A750">
        <f>'5a - Savings Tracker'!A792</f>
        <v>749</v>
      </c>
      <c r="B750" t="str">
        <f>'5a - Savings Tracker'!B792</f>
        <v>Swansea Bay UHB</v>
      </c>
      <c r="C750">
        <f>'5a - Savings Tracker'!C792</f>
        <v>0</v>
      </c>
      <c r="D750">
        <f>'5a - Savings Tracker'!D792</f>
        <v>0</v>
      </c>
      <c r="E750">
        <f>'5a - Savings Tracker'!E792</f>
        <v>0</v>
      </c>
      <c r="F750">
        <f>'5a - Savings Tracker'!F792</f>
        <v>0</v>
      </c>
      <c r="G750">
        <f>'5a - Savings Tracker'!G792</f>
        <v>0</v>
      </c>
      <c r="H750">
        <f>'5a - Savings Tracker'!H792</f>
        <v>0</v>
      </c>
      <c r="I750">
        <f>'5a - Savings Tracker'!J792</f>
        <v>0</v>
      </c>
      <c r="J750">
        <f>'5a - Savings Tracker'!K792</f>
        <v>0</v>
      </c>
      <c r="K750">
        <f>'5a - Savings Tracker'!L792</f>
        <v>0</v>
      </c>
      <c r="L750">
        <f>'5a - Savings Tracker'!M792</f>
        <v>0</v>
      </c>
      <c r="M750">
        <f>'5a - Savings Tracker'!N792</f>
        <v>0</v>
      </c>
      <c r="N750">
        <f>'5a - Savings Tracker'!O792</f>
        <v>0</v>
      </c>
      <c r="O750">
        <f>'5a - Savings Tracker'!P792</f>
        <v>0</v>
      </c>
      <c r="P750">
        <f>'5a - Savings Tracker'!Q792</f>
        <v>0</v>
      </c>
      <c r="Q750">
        <f>'5a - Savings Tracker'!R792</f>
        <v>0</v>
      </c>
      <c r="R750">
        <f>'5a - Savings Tracker'!S792</f>
        <v>0</v>
      </c>
      <c r="S750">
        <f>'5a - Savings Tracker'!T792</f>
        <v>0</v>
      </c>
      <c r="T750">
        <f>'5a - Savings Tracker'!U792</f>
        <v>0</v>
      </c>
      <c r="U750">
        <f>'5a - Savings Tracker'!V792</f>
        <v>0</v>
      </c>
      <c r="V750">
        <f>'5a - Savings Tracker'!W792</f>
        <v>0</v>
      </c>
      <c r="W750">
        <f>'5a - Savings Tracker'!X792</f>
        <v>0</v>
      </c>
      <c r="X750">
        <f>'5a - Savings Tracker'!Y792</f>
        <v>0</v>
      </c>
      <c r="Y750">
        <f>'5a - Savings Tracker'!Z792</f>
        <v>0</v>
      </c>
      <c r="Z750">
        <f>'5a - Savings Tracker'!AA792</f>
        <v>0</v>
      </c>
      <c r="AA750">
        <f>'5a - Savings Tracker'!AB792</f>
        <v>0</v>
      </c>
      <c r="AB750">
        <f>'5a - Savings Tracker'!AC792</f>
        <v>0</v>
      </c>
      <c r="AC750">
        <f>'5a - Savings Tracker'!AD792</f>
        <v>0</v>
      </c>
      <c r="AD750" t="str">
        <f>'5a - Savings Tracker'!AE792</f>
        <v/>
      </c>
      <c r="AE750" t="str">
        <f>'5a - Savings Tracker'!AF792</f>
        <v/>
      </c>
      <c r="AF750" t="str">
        <f>'5a - Savings Tracker'!AG792</f>
        <v/>
      </c>
      <c r="AG750" t="str">
        <f>'5a - Savings Tracker'!AH792</f>
        <v/>
      </c>
      <c r="AH750" t="str">
        <f>'5a - Savings Tracker'!AI792</f>
        <v/>
      </c>
      <c r="AI750" t="str">
        <f>'5a - Savings Tracker'!AJ792</f>
        <v/>
      </c>
      <c r="AJ750" t="str">
        <f>'5a - Savings Tracker'!AK792</f>
        <v/>
      </c>
      <c r="AK750" t="str">
        <f>'5a - Savings Tracker'!AL792</f>
        <v/>
      </c>
    </row>
    <row r="751" spans="1:37">
      <c r="A751">
        <f>'5a - Savings Tracker'!A793</f>
        <v>750</v>
      </c>
      <c r="B751" t="str">
        <f>'5a - Savings Tracker'!B793</f>
        <v>Swansea Bay UHB</v>
      </c>
      <c r="C751">
        <f>'5a - Savings Tracker'!C793</f>
        <v>0</v>
      </c>
      <c r="D751">
        <f>'5a - Savings Tracker'!D793</f>
        <v>0</v>
      </c>
      <c r="E751">
        <f>'5a - Savings Tracker'!E793</f>
        <v>0</v>
      </c>
      <c r="F751">
        <f>'5a - Savings Tracker'!F793</f>
        <v>0</v>
      </c>
      <c r="G751">
        <f>'5a - Savings Tracker'!G793</f>
        <v>0</v>
      </c>
      <c r="H751">
        <f>'5a - Savings Tracker'!H793</f>
        <v>0</v>
      </c>
      <c r="I751">
        <f>'5a - Savings Tracker'!J793</f>
        <v>0</v>
      </c>
      <c r="J751">
        <f>'5a - Savings Tracker'!K793</f>
        <v>0</v>
      </c>
      <c r="K751">
        <f>'5a - Savings Tracker'!L793</f>
        <v>0</v>
      </c>
      <c r="L751">
        <f>'5a - Savings Tracker'!M793</f>
        <v>0</v>
      </c>
      <c r="M751">
        <f>'5a - Savings Tracker'!N793</f>
        <v>0</v>
      </c>
      <c r="N751">
        <f>'5a - Savings Tracker'!O793</f>
        <v>0</v>
      </c>
      <c r="O751">
        <f>'5a - Savings Tracker'!P793</f>
        <v>0</v>
      </c>
      <c r="P751">
        <f>'5a - Savings Tracker'!Q793</f>
        <v>0</v>
      </c>
      <c r="Q751">
        <f>'5a - Savings Tracker'!R793</f>
        <v>0</v>
      </c>
      <c r="R751">
        <f>'5a - Savings Tracker'!S793</f>
        <v>0</v>
      </c>
      <c r="S751">
        <f>'5a - Savings Tracker'!T793</f>
        <v>0</v>
      </c>
      <c r="T751">
        <f>'5a - Savings Tracker'!U793</f>
        <v>0</v>
      </c>
      <c r="U751">
        <f>'5a - Savings Tracker'!V793</f>
        <v>0</v>
      </c>
      <c r="V751">
        <f>'5a - Savings Tracker'!W793</f>
        <v>0</v>
      </c>
      <c r="W751">
        <f>'5a - Savings Tracker'!X793</f>
        <v>0</v>
      </c>
      <c r="X751">
        <f>'5a - Savings Tracker'!Y793</f>
        <v>0</v>
      </c>
      <c r="Y751">
        <f>'5a - Savings Tracker'!Z793</f>
        <v>0</v>
      </c>
      <c r="Z751">
        <f>'5a - Savings Tracker'!AA793</f>
        <v>0</v>
      </c>
      <c r="AA751">
        <f>'5a - Savings Tracker'!AB793</f>
        <v>0</v>
      </c>
      <c r="AB751">
        <f>'5a - Savings Tracker'!AC793</f>
        <v>0</v>
      </c>
      <c r="AC751">
        <f>'5a - Savings Tracker'!AD793</f>
        <v>0</v>
      </c>
      <c r="AD751" t="str">
        <f>'5a - Savings Tracker'!AE793</f>
        <v/>
      </c>
      <c r="AE751" t="str">
        <f>'5a - Savings Tracker'!AF793</f>
        <v/>
      </c>
      <c r="AF751" t="str">
        <f>'5a - Savings Tracker'!AG793</f>
        <v/>
      </c>
      <c r="AG751" t="str">
        <f>'5a - Savings Tracker'!AH793</f>
        <v/>
      </c>
      <c r="AH751" t="str">
        <f>'5a - Savings Tracker'!AI793</f>
        <v/>
      </c>
      <c r="AI751" t="str">
        <f>'5a - Savings Tracker'!AJ793</f>
        <v/>
      </c>
      <c r="AJ751" t="str">
        <f>'5a - Savings Tracker'!AK793</f>
        <v/>
      </c>
      <c r="AK751" t="str">
        <f>'5a - Savings Tracker'!AL793</f>
        <v/>
      </c>
    </row>
    <row r="752" spans="1:37">
      <c r="A752">
        <f>'5a - Savings Tracker'!A794</f>
        <v>751</v>
      </c>
      <c r="B752" t="str">
        <f>'5a - Savings Tracker'!B794</f>
        <v>Swansea Bay UHB</v>
      </c>
      <c r="C752">
        <f>'5a - Savings Tracker'!C794</f>
        <v>0</v>
      </c>
      <c r="D752">
        <f>'5a - Savings Tracker'!D794</f>
        <v>0</v>
      </c>
      <c r="E752">
        <f>'5a - Savings Tracker'!E794</f>
        <v>0</v>
      </c>
      <c r="F752">
        <f>'5a - Savings Tracker'!F794</f>
        <v>0</v>
      </c>
      <c r="G752">
        <f>'5a - Savings Tracker'!G794</f>
        <v>0</v>
      </c>
      <c r="H752">
        <f>'5a - Savings Tracker'!H794</f>
        <v>0</v>
      </c>
      <c r="I752">
        <f>'5a - Savings Tracker'!J794</f>
        <v>0</v>
      </c>
      <c r="J752">
        <f>'5a - Savings Tracker'!K794</f>
        <v>0</v>
      </c>
      <c r="K752">
        <f>'5a - Savings Tracker'!L794</f>
        <v>0</v>
      </c>
      <c r="L752">
        <f>'5a - Savings Tracker'!M794</f>
        <v>0</v>
      </c>
      <c r="M752">
        <f>'5a - Savings Tracker'!N794</f>
        <v>0</v>
      </c>
      <c r="N752">
        <f>'5a - Savings Tracker'!O794</f>
        <v>0</v>
      </c>
      <c r="O752">
        <f>'5a - Savings Tracker'!P794</f>
        <v>0</v>
      </c>
      <c r="P752">
        <f>'5a - Savings Tracker'!Q794</f>
        <v>0</v>
      </c>
      <c r="Q752">
        <f>'5a - Savings Tracker'!R794</f>
        <v>0</v>
      </c>
      <c r="R752">
        <f>'5a - Savings Tracker'!S794</f>
        <v>0</v>
      </c>
      <c r="S752">
        <f>'5a - Savings Tracker'!T794</f>
        <v>0</v>
      </c>
      <c r="T752">
        <f>'5a - Savings Tracker'!U794</f>
        <v>0</v>
      </c>
      <c r="U752">
        <f>'5a - Savings Tracker'!V794</f>
        <v>0</v>
      </c>
      <c r="V752">
        <f>'5a - Savings Tracker'!W794</f>
        <v>0</v>
      </c>
      <c r="W752">
        <f>'5a - Savings Tracker'!X794</f>
        <v>0</v>
      </c>
      <c r="X752">
        <f>'5a - Savings Tracker'!Y794</f>
        <v>0</v>
      </c>
      <c r="Y752">
        <f>'5a - Savings Tracker'!Z794</f>
        <v>0</v>
      </c>
      <c r="Z752">
        <f>'5a - Savings Tracker'!AA794</f>
        <v>0</v>
      </c>
      <c r="AA752">
        <f>'5a - Savings Tracker'!AB794</f>
        <v>0</v>
      </c>
      <c r="AB752">
        <f>'5a - Savings Tracker'!AC794</f>
        <v>0</v>
      </c>
      <c r="AC752">
        <f>'5a - Savings Tracker'!AD794</f>
        <v>0</v>
      </c>
      <c r="AD752" t="str">
        <f>'5a - Savings Tracker'!AE794</f>
        <v/>
      </c>
      <c r="AE752" t="str">
        <f>'5a - Savings Tracker'!AF794</f>
        <v/>
      </c>
      <c r="AF752" t="str">
        <f>'5a - Savings Tracker'!AG794</f>
        <v/>
      </c>
      <c r="AG752" t="str">
        <f>'5a - Savings Tracker'!AH794</f>
        <v/>
      </c>
      <c r="AH752" t="str">
        <f>'5a - Savings Tracker'!AI794</f>
        <v/>
      </c>
      <c r="AI752" t="str">
        <f>'5a - Savings Tracker'!AJ794</f>
        <v/>
      </c>
      <c r="AJ752" t="str">
        <f>'5a - Savings Tracker'!AK794</f>
        <v/>
      </c>
      <c r="AK752" t="str">
        <f>'5a - Savings Tracker'!AL794</f>
        <v/>
      </c>
    </row>
    <row r="753" spans="1:37">
      <c r="A753">
        <f>'5a - Savings Tracker'!A795</f>
        <v>752</v>
      </c>
      <c r="B753" t="str">
        <f>'5a - Savings Tracker'!B795</f>
        <v>Swansea Bay UHB</v>
      </c>
      <c r="C753">
        <f>'5a - Savings Tracker'!C795</f>
        <v>0</v>
      </c>
      <c r="D753">
        <f>'5a - Savings Tracker'!D795</f>
        <v>0</v>
      </c>
      <c r="E753">
        <f>'5a - Savings Tracker'!E795</f>
        <v>0</v>
      </c>
      <c r="F753">
        <f>'5a - Savings Tracker'!F795</f>
        <v>0</v>
      </c>
      <c r="G753">
        <f>'5a - Savings Tracker'!G795</f>
        <v>0</v>
      </c>
      <c r="H753">
        <f>'5a - Savings Tracker'!H795</f>
        <v>0</v>
      </c>
      <c r="I753">
        <f>'5a - Savings Tracker'!J795</f>
        <v>0</v>
      </c>
      <c r="J753">
        <f>'5a - Savings Tracker'!K795</f>
        <v>0</v>
      </c>
      <c r="K753">
        <f>'5a - Savings Tracker'!L795</f>
        <v>0</v>
      </c>
      <c r="L753">
        <f>'5a - Savings Tracker'!M795</f>
        <v>0</v>
      </c>
      <c r="M753">
        <f>'5a - Savings Tracker'!N795</f>
        <v>0</v>
      </c>
      <c r="N753">
        <f>'5a - Savings Tracker'!O795</f>
        <v>0</v>
      </c>
      <c r="O753">
        <f>'5a - Savings Tracker'!P795</f>
        <v>0</v>
      </c>
      <c r="P753">
        <f>'5a - Savings Tracker'!Q795</f>
        <v>0</v>
      </c>
      <c r="Q753">
        <f>'5a - Savings Tracker'!R795</f>
        <v>0</v>
      </c>
      <c r="R753">
        <f>'5a - Savings Tracker'!S795</f>
        <v>0</v>
      </c>
      <c r="S753">
        <f>'5a - Savings Tracker'!T795</f>
        <v>0</v>
      </c>
      <c r="T753">
        <f>'5a - Savings Tracker'!U795</f>
        <v>0</v>
      </c>
      <c r="U753">
        <f>'5a - Savings Tracker'!V795</f>
        <v>0</v>
      </c>
      <c r="V753">
        <f>'5a - Savings Tracker'!W795</f>
        <v>0</v>
      </c>
      <c r="W753">
        <f>'5a - Savings Tracker'!X795</f>
        <v>0</v>
      </c>
      <c r="X753">
        <f>'5a - Savings Tracker'!Y795</f>
        <v>0</v>
      </c>
      <c r="Y753">
        <f>'5a - Savings Tracker'!Z795</f>
        <v>0</v>
      </c>
      <c r="Z753">
        <f>'5a - Savings Tracker'!AA795</f>
        <v>0</v>
      </c>
      <c r="AA753">
        <f>'5a - Savings Tracker'!AB795</f>
        <v>0</v>
      </c>
      <c r="AB753">
        <f>'5a - Savings Tracker'!AC795</f>
        <v>0</v>
      </c>
      <c r="AC753">
        <f>'5a - Savings Tracker'!AD795</f>
        <v>0</v>
      </c>
      <c r="AD753" t="str">
        <f>'5a - Savings Tracker'!AE795</f>
        <v/>
      </c>
      <c r="AE753" t="str">
        <f>'5a - Savings Tracker'!AF795</f>
        <v/>
      </c>
      <c r="AF753" t="str">
        <f>'5a - Savings Tracker'!AG795</f>
        <v/>
      </c>
      <c r="AG753" t="str">
        <f>'5a - Savings Tracker'!AH795</f>
        <v/>
      </c>
      <c r="AH753" t="str">
        <f>'5a - Savings Tracker'!AI795</f>
        <v/>
      </c>
      <c r="AI753" t="str">
        <f>'5a - Savings Tracker'!AJ795</f>
        <v/>
      </c>
      <c r="AJ753" t="str">
        <f>'5a - Savings Tracker'!AK795</f>
        <v/>
      </c>
      <c r="AK753" t="str">
        <f>'5a - Savings Tracker'!AL795</f>
        <v/>
      </c>
    </row>
    <row r="754" spans="1:37">
      <c r="A754">
        <f>'5a - Savings Tracker'!A796</f>
        <v>753</v>
      </c>
      <c r="B754" t="str">
        <f>'5a - Savings Tracker'!B796</f>
        <v>Swansea Bay UHB</v>
      </c>
      <c r="C754">
        <f>'5a - Savings Tracker'!C796</f>
        <v>0</v>
      </c>
      <c r="D754">
        <f>'5a - Savings Tracker'!D796</f>
        <v>0</v>
      </c>
      <c r="E754">
        <f>'5a - Savings Tracker'!E796</f>
        <v>0</v>
      </c>
      <c r="F754">
        <f>'5a - Savings Tracker'!F796</f>
        <v>0</v>
      </c>
      <c r="G754">
        <f>'5a - Savings Tracker'!G796</f>
        <v>0</v>
      </c>
      <c r="H754">
        <f>'5a - Savings Tracker'!H796</f>
        <v>0</v>
      </c>
      <c r="I754">
        <f>'5a - Savings Tracker'!J796</f>
        <v>0</v>
      </c>
      <c r="J754">
        <f>'5a - Savings Tracker'!K796</f>
        <v>0</v>
      </c>
      <c r="K754">
        <f>'5a - Savings Tracker'!L796</f>
        <v>0</v>
      </c>
      <c r="L754">
        <f>'5a - Savings Tracker'!M796</f>
        <v>0</v>
      </c>
      <c r="M754">
        <f>'5a - Savings Tracker'!N796</f>
        <v>0</v>
      </c>
      <c r="N754">
        <f>'5a - Savings Tracker'!O796</f>
        <v>0</v>
      </c>
      <c r="O754">
        <f>'5a - Savings Tracker'!P796</f>
        <v>0</v>
      </c>
      <c r="P754">
        <f>'5a - Savings Tracker'!Q796</f>
        <v>0</v>
      </c>
      <c r="Q754">
        <f>'5a - Savings Tracker'!R796</f>
        <v>0</v>
      </c>
      <c r="R754">
        <f>'5a - Savings Tracker'!S796</f>
        <v>0</v>
      </c>
      <c r="S754">
        <f>'5a - Savings Tracker'!T796</f>
        <v>0</v>
      </c>
      <c r="T754">
        <f>'5a - Savings Tracker'!U796</f>
        <v>0</v>
      </c>
      <c r="U754">
        <f>'5a - Savings Tracker'!V796</f>
        <v>0</v>
      </c>
      <c r="V754">
        <f>'5a - Savings Tracker'!W796</f>
        <v>0</v>
      </c>
      <c r="W754">
        <f>'5a - Savings Tracker'!X796</f>
        <v>0</v>
      </c>
      <c r="X754">
        <f>'5a - Savings Tracker'!Y796</f>
        <v>0</v>
      </c>
      <c r="Y754">
        <f>'5a - Savings Tracker'!Z796</f>
        <v>0</v>
      </c>
      <c r="Z754">
        <f>'5a - Savings Tracker'!AA796</f>
        <v>0</v>
      </c>
      <c r="AA754">
        <f>'5a - Savings Tracker'!AB796</f>
        <v>0</v>
      </c>
      <c r="AB754">
        <f>'5a - Savings Tracker'!AC796</f>
        <v>0</v>
      </c>
      <c r="AC754">
        <f>'5a - Savings Tracker'!AD796</f>
        <v>0</v>
      </c>
      <c r="AD754" t="str">
        <f>'5a - Savings Tracker'!AE796</f>
        <v/>
      </c>
      <c r="AE754" t="str">
        <f>'5a - Savings Tracker'!AF796</f>
        <v/>
      </c>
      <c r="AF754" t="str">
        <f>'5a - Savings Tracker'!AG796</f>
        <v/>
      </c>
      <c r="AG754" t="str">
        <f>'5a - Savings Tracker'!AH796</f>
        <v/>
      </c>
      <c r="AH754" t="str">
        <f>'5a - Savings Tracker'!AI796</f>
        <v/>
      </c>
      <c r="AI754" t="str">
        <f>'5a - Savings Tracker'!AJ796</f>
        <v/>
      </c>
      <c r="AJ754" t="str">
        <f>'5a - Savings Tracker'!AK796</f>
        <v/>
      </c>
      <c r="AK754" t="str">
        <f>'5a - Savings Tracker'!AL796</f>
        <v/>
      </c>
    </row>
    <row r="755" spans="1:37">
      <c r="A755">
        <f>'5a - Savings Tracker'!A797</f>
        <v>754</v>
      </c>
      <c r="B755" t="str">
        <f>'5a - Savings Tracker'!B797</f>
        <v>Swansea Bay UHB</v>
      </c>
      <c r="C755">
        <f>'5a - Savings Tracker'!C797</f>
        <v>0</v>
      </c>
      <c r="D755">
        <f>'5a - Savings Tracker'!D797</f>
        <v>0</v>
      </c>
      <c r="E755">
        <f>'5a - Savings Tracker'!E797</f>
        <v>0</v>
      </c>
      <c r="F755">
        <f>'5a - Savings Tracker'!F797</f>
        <v>0</v>
      </c>
      <c r="G755">
        <f>'5a - Savings Tracker'!G797</f>
        <v>0</v>
      </c>
      <c r="H755">
        <f>'5a - Savings Tracker'!H797</f>
        <v>0</v>
      </c>
      <c r="I755">
        <f>'5a - Savings Tracker'!J797</f>
        <v>0</v>
      </c>
      <c r="J755">
        <f>'5a - Savings Tracker'!K797</f>
        <v>0</v>
      </c>
      <c r="K755">
        <f>'5a - Savings Tracker'!L797</f>
        <v>0</v>
      </c>
      <c r="L755">
        <f>'5a - Savings Tracker'!M797</f>
        <v>0</v>
      </c>
      <c r="M755">
        <f>'5a - Savings Tracker'!N797</f>
        <v>0</v>
      </c>
      <c r="N755">
        <f>'5a - Savings Tracker'!O797</f>
        <v>0</v>
      </c>
      <c r="O755">
        <f>'5a - Savings Tracker'!P797</f>
        <v>0</v>
      </c>
      <c r="P755">
        <f>'5a - Savings Tracker'!Q797</f>
        <v>0</v>
      </c>
      <c r="Q755">
        <f>'5a - Savings Tracker'!R797</f>
        <v>0</v>
      </c>
      <c r="R755">
        <f>'5a - Savings Tracker'!S797</f>
        <v>0</v>
      </c>
      <c r="S755">
        <f>'5a - Savings Tracker'!T797</f>
        <v>0</v>
      </c>
      <c r="T755">
        <f>'5a - Savings Tracker'!U797</f>
        <v>0</v>
      </c>
      <c r="U755">
        <f>'5a - Savings Tracker'!V797</f>
        <v>0</v>
      </c>
      <c r="V755">
        <f>'5a - Savings Tracker'!W797</f>
        <v>0</v>
      </c>
      <c r="W755">
        <f>'5a - Savings Tracker'!X797</f>
        <v>0</v>
      </c>
      <c r="X755">
        <f>'5a - Savings Tracker'!Y797</f>
        <v>0</v>
      </c>
      <c r="Y755">
        <f>'5a - Savings Tracker'!Z797</f>
        <v>0</v>
      </c>
      <c r="Z755">
        <f>'5a - Savings Tracker'!AA797</f>
        <v>0</v>
      </c>
      <c r="AA755">
        <f>'5a - Savings Tracker'!AB797</f>
        <v>0</v>
      </c>
      <c r="AB755">
        <f>'5a - Savings Tracker'!AC797</f>
        <v>0</v>
      </c>
      <c r="AC755">
        <f>'5a - Savings Tracker'!AD797</f>
        <v>0</v>
      </c>
      <c r="AD755" t="str">
        <f>'5a - Savings Tracker'!AE797</f>
        <v/>
      </c>
      <c r="AE755" t="str">
        <f>'5a - Savings Tracker'!AF797</f>
        <v/>
      </c>
      <c r="AF755" t="str">
        <f>'5a - Savings Tracker'!AG797</f>
        <v/>
      </c>
      <c r="AG755" t="str">
        <f>'5a - Savings Tracker'!AH797</f>
        <v/>
      </c>
      <c r="AH755" t="str">
        <f>'5a - Savings Tracker'!AI797</f>
        <v/>
      </c>
      <c r="AI755" t="str">
        <f>'5a - Savings Tracker'!AJ797</f>
        <v/>
      </c>
      <c r="AJ755" t="str">
        <f>'5a - Savings Tracker'!AK797</f>
        <v/>
      </c>
      <c r="AK755" t="str">
        <f>'5a - Savings Tracker'!AL797</f>
        <v/>
      </c>
    </row>
    <row r="756" spans="1:37">
      <c r="A756">
        <f>'5a - Savings Tracker'!A798</f>
        <v>755</v>
      </c>
      <c r="B756" t="str">
        <f>'5a - Savings Tracker'!B798</f>
        <v>Swansea Bay UHB</v>
      </c>
      <c r="C756">
        <f>'5a - Savings Tracker'!C798</f>
        <v>0</v>
      </c>
      <c r="D756">
        <f>'5a - Savings Tracker'!D798</f>
        <v>0</v>
      </c>
      <c r="E756">
        <f>'5a - Savings Tracker'!E798</f>
        <v>0</v>
      </c>
      <c r="F756">
        <f>'5a - Savings Tracker'!F798</f>
        <v>0</v>
      </c>
      <c r="G756">
        <f>'5a - Savings Tracker'!G798</f>
        <v>0</v>
      </c>
      <c r="H756">
        <f>'5a - Savings Tracker'!H798</f>
        <v>0</v>
      </c>
      <c r="I756">
        <f>'5a - Savings Tracker'!J798</f>
        <v>0</v>
      </c>
      <c r="J756">
        <f>'5a - Savings Tracker'!K798</f>
        <v>0</v>
      </c>
      <c r="K756">
        <f>'5a - Savings Tracker'!L798</f>
        <v>0</v>
      </c>
      <c r="L756">
        <f>'5a - Savings Tracker'!M798</f>
        <v>0</v>
      </c>
      <c r="M756">
        <f>'5a - Savings Tracker'!N798</f>
        <v>0</v>
      </c>
      <c r="N756">
        <f>'5a - Savings Tracker'!O798</f>
        <v>0</v>
      </c>
      <c r="O756">
        <f>'5a - Savings Tracker'!P798</f>
        <v>0</v>
      </c>
      <c r="P756">
        <f>'5a - Savings Tracker'!Q798</f>
        <v>0</v>
      </c>
      <c r="Q756">
        <f>'5a - Savings Tracker'!R798</f>
        <v>0</v>
      </c>
      <c r="R756">
        <f>'5a - Savings Tracker'!S798</f>
        <v>0</v>
      </c>
      <c r="S756">
        <f>'5a - Savings Tracker'!T798</f>
        <v>0</v>
      </c>
      <c r="T756">
        <f>'5a - Savings Tracker'!U798</f>
        <v>0</v>
      </c>
      <c r="U756">
        <f>'5a - Savings Tracker'!V798</f>
        <v>0</v>
      </c>
      <c r="V756">
        <f>'5a - Savings Tracker'!W798</f>
        <v>0</v>
      </c>
      <c r="W756">
        <f>'5a - Savings Tracker'!X798</f>
        <v>0</v>
      </c>
      <c r="X756">
        <f>'5a - Savings Tracker'!Y798</f>
        <v>0</v>
      </c>
      <c r="Y756">
        <f>'5a - Savings Tracker'!Z798</f>
        <v>0</v>
      </c>
      <c r="Z756">
        <f>'5a - Savings Tracker'!AA798</f>
        <v>0</v>
      </c>
      <c r="AA756">
        <f>'5a - Savings Tracker'!AB798</f>
        <v>0</v>
      </c>
      <c r="AB756">
        <f>'5a - Savings Tracker'!AC798</f>
        <v>0</v>
      </c>
      <c r="AC756">
        <f>'5a - Savings Tracker'!AD798</f>
        <v>0</v>
      </c>
      <c r="AD756" t="str">
        <f>'5a - Savings Tracker'!AE798</f>
        <v/>
      </c>
      <c r="AE756" t="str">
        <f>'5a - Savings Tracker'!AF798</f>
        <v/>
      </c>
      <c r="AF756" t="str">
        <f>'5a - Savings Tracker'!AG798</f>
        <v/>
      </c>
      <c r="AG756" t="str">
        <f>'5a - Savings Tracker'!AH798</f>
        <v/>
      </c>
      <c r="AH756" t="str">
        <f>'5a - Savings Tracker'!AI798</f>
        <v/>
      </c>
      <c r="AI756" t="str">
        <f>'5a - Savings Tracker'!AJ798</f>
        <v/>
      </c>
      <c r="AJ756" t="str">
        <f>'5a - Savings Tracker'!AK798</f>
        <v/>
      </c>
      <c r="AK756" t="str">
        <f>'5a - Savings Tracker'!AL798</f>
        <v/>
      </c>
    </row>
    <row r="757" spans="1:37">
      <c r="A757">
        <f>'5a - Savings Tracker'!A799</f>
        <v>756</v>
      </c>
      <c r="B757" t="str">
        <f>'5a - Savings Tracker'!B799</f>
        <v>Swansea Bay UHB</v>
      </c>
      <c r="C757">
        <f>'5a - Savings Tracker'!C799</f>
        <v>0</v>
      </c>
      <c r="D757">
        <f>'5a - Savings Tracker'!D799</f>
        <v>0</v>
      </c>
      <c r="E757">
        <f>'5a - Savings Tracker'!E799</f>
        <v>0</v>
      </c>
      <c r="F757">
        <f>'5a - Savings Tracker'!F799</f>
        <v>0</v>
      </c>
      <c r="G757">
        <f>'5a - Savings Tracker'!G799</f>
        <v>0</v>
      </c>
      <c r="H757">
        <f>'5a - Savings Tracker'!H799</f>
        <v>0</v>
      </c>
      <c r="I757">
        <f>'5a - Savings Tracker'!J799</f>
        <v>0</v>
      </c>
      <c r="J757">
        <f>'5a - Savings Tracker'!K799</f>
        <v>0</v>
      </c>
      <c r="K757">
        <f>'5a - Savings Tracker'!L799</f>
        <v>0</v>
      </c>
      <c r="L757">
        <f>'5a - Savings Tracker'!M799</f>
        <v>0</v>
      </c>
      <c r="M757">
        <f>'5a - Savings Tracker'!N799</f>
        <v>0</v>
      </c>
      <c r="N757">
        <f>'5a - Savings Tracker'!O799</f>
        <v>0</v>
      </c>
      <c r="O757">
        <f>'5a - Savings Tracker'!P799</f>
        <v>0</v>
      </c>
      <c r="P757">
        <f>'5a - Savings Tracker'!Q799</f>
        <v>0</v>
      </c>
      <c r="Q757">
        <f>'5a - Savings Tracker'!R799</f>
        <v>0</v>
      </c>
      <c r="R757">
        <f>'5a - Savings Tracker'!S799</f>
        <v>0</v>
      </c>
      <c r="S757">
        <f>'5a - Savings Tracker'!T799</f>
        <v>0</v>
      </c>
      <c r="T757">
        <f>'5a - Savings Tracker'!U799</f>
        <v>0</v>
      </c>
      <c r="U757">
        <f>'5a - Savings Tracker'!V799</f>
        <v>0</v>
      </c>
      <c r="V757">
        <f>'5a - Savings Tracker'!W799</f>
        <v>0</v>
      </c>
      <c r="W757">
        <f>'5a - Savings Tracker'!X799</f>
        <v>0</v>
      </c>
      <c r="X757">
        <f>'5a - Savings Tracker'!Y799</f>
        <v>0</v>
      </c>
      <c r="Y757">
        <f>'5a - Savings Tracker'!Z799</f>
        <v>0</v>
      </c>
      <c r="Z757">
        <f>'5a - Savings Tracker'!AA799</f>
        <v>0</v>
      </c>
      <c r="AA757">
        <f>'5a - Savings Tracker'!AB799</f>
        <v>0</v>
      </c>
      <c r="AB757">
        <f>'5a - Savings Tracker'!AC799</f>
        <v>0</v>
      </c>
      <c r="AC757">
        <f>'5a - Savings Tracker'!AD799</f>
        <v>0</v>
      </c>
      <c r="AD757" t="str">
        <f>'5a - Savings Tracker'!AE799</f>
        <v/>
      </c>
      <c r="AE757" t="str">
        <f>'5a - Savings Tracker'!AF799</f>
        <v/>
      </c>
      <c r="AF757" t="str">
        <f>'5a - Savings Tracker'!AG799</f>
        <v/>
      </c>
      <c r="AG757" t="str">
        <f>'5a - Savings Tracker'!AH799</f>
        <v/>
      </c>
      <c r="AH757" t="str">
        <f>'5a - Savings Tracker'!AI799</f>
        <v/>
      </c>
      <c r="AI757" t="str">
        <f>'5a - Savings Tracker'!AJ799</f>
        <v/>
      </c>
      <c r="AJ757" t="str">
        <f>'5a - Savings Tracker'!AK799</f>
        <v/>
      </c>
      <c r="AK757" t="str">
        <f>'5a - Savings Tracker'!AL799</f>
        <v/>
      </c>
    </row>
    <row r="758" spans="1:37">
      <c r="A758">
        <f>'5a - Savings Tracker'!A800</f>
        <v>757</v>
      </c>
      <c r="B758" t="str">
        <f>'5a - Savings Tracker'!B800</f>
        <v>Swansea Bay UHB</v>
      </c>
      <c r="C758">
        <f>'5a - Savings Tracker'!C800</f>
        <v>0</v>
      </c>
      <c r="D758">
        <f>'5a - Savings Tracker'!D800</f>
        <v>0</v>
      </c>
      <c r="E758">
        <f>'5a - Savings Tracker'!E800</f>
        <v>0</v>
      </c>
      <c r="F758">
        <f>'5a - Savings Tracker'!F800</f>
        <v>0</v>
      </c>
      <c r="G758">
        <f>'5a - Savings Tracker'!G800</f>
        <v>0</v>
      </c>
      <c r="H758">
        <f>'5a - Savings Tracker'!H800</f>
        <v>0</v>
      </c>
      <c r="I758">
        <f>'5a - Savings Tracker'!J800</f>
        <v>0</v>
      </c>
      <c r="J758">
        <f>'5a - Savings Tracker'!K800</f>
        <v>0</v>
      </c>
      <c r="K758">
        <f>'5a - Savings Tracker'!L800</f>
        <v>0</v>
      </c>
      <c r="L758">
        <f>'5a - Savings Tracker'!M800</f>
        <v>0</v>
      </c>
      <c r="M758">
        <f>'5a - Savings Tracker'!N800</f>
        <v>0</v>
      </c>
      <c r="N758">
        <f>'5a - Savings Tracker'!O800</f>
        <v>0</v>
      </c>
      <c r="O758">
        <f>'5a - Savings Tracker'!P800</f>
        <v>0</v>
      </c>
      <c r="P758">
        <f>'5a - Savings Tracker'!Q800</f>
        <v>0</v>
      </c>
      <c r="Q758">
        <f>'5a - Savings Tracker'!R800</f>
        <v>0</v>
      </c>
      <c r="R758">
        <f>'5a - Savings Tracker'!S800</f>
        <v>0</v>
      </c>
      <c r="S758">
        <f>'5a - Savings Tracker'!T800</f>
        <v>0</v>
      </c>
      <c r="T758">
        <f>'5a - Savings Tracker'!U800</f>
        <v>0</v>
      </c>
      <c r="U758">
        <f>'5a - Savings Tracker'!V800</f>
        <v>0</v>
      </c>
      <c r="V758">
        <f>'5a - Savings Tracker'!W800</f>
        <v>0</v>
      </c>
      <c r="W758">
        <f>'5a - Savings Tracker'!X800</f>
        <v>0</v>
      </c>
      <c r="X758">
        <f>'5a - Savings Tracker'!Y800</f>
        <v>0</v>
      </c>
      <c r="Y758">
        <f>'5a - Savings Tracker'!Z800</f>
        <v>0</v>
      </c>
      <c r="Z758">
        <f>'5a - Savings Tracker'!AA800</f>
        <v>0</v>
      </c>
      <c r="AA758">
        <f>'5a - Savings Tracker'!AB800</f>
        <v>0</v>
      </c>
      <c r="AB758">
        <f>'5a - Savings Tracker'!AC800</f>
        <v>0</v>
      </c>
      <c r="AC758">
        <f>'5a - Savings Tracker'!AD800</f>
        <v>0</v>
      </c>
      <c r="AD758" t="str">
        <f>'5a - Savings Tracker'!AE800</f>
        <v/>
      </c>
      <c r="AE758" t="str">
        <f>'5a - Savings Tracker'!AF800</f>
        <v/>
      </c>
      <c r="AF758" t="str">
        <f>'5a - Savings Tracker'!AG800</f>
        <v/>
      </c>
      <c r="AG758" t="str">
        <f>'5a - Savings Tracker'!AH800</f>
        <v/>
      </c>
      <c r="AH758" t="str">
        <f>'5a - Savings Tracker'!AI800</f>
        <v/>
      </c>
      <c r="AI758" t="str">
        <f>'5a - Savings Tracker'!AJ800</f>
        <v/>
      </c>
      <c r="AJ758" t="str">
        <f>'5a - Savings Tracker'!AK800</f>
        <v/>
      </c>
      <c r="AK758" t="str">
        <f>'5a - Savings Tracker'!AL800</f>
        <v/>
      </c>
    </row>
    <row r="759" spans="1:37">
      <c r="A759">
        <f>'5a - Savings Tracker'!A801</f>
        <v>758</v>
      </c>
      <c r="B759" t="str">
        <f>'5a - Savings Tracker'!B801</f>
        <v>Swansea Bay UHB</v>
      </c>
      <c r="C759">
        <f>'5a - Savings Tracker'!C801</f>
        <v>0</v>
      </c>
      <c r="D759">
        <f>'5a - Savings Tracker'!D801</f>
        <v>0</v>
      </c>
      <c r="E759">
        <f>'5a - Savings Tracker'!E801</f>
        <v>0</v>
      </c>
      <c r="F759">
        <f>'5a - Savings Tracker'!F801</f>
        <v>0</v>
      </c>
      <c r="G759">
        <f>'5a - Savings Tracker'!G801</f>
        <v>0</v>
      </c>
      <c r="H759">
        <f>'5a - Savings Tracker'!H801</f>
        <v>0</v>
      </c>
      <c r="I759">
        <f>'5a - Savings Tracker'!J801</f>
        <v>0</v>
      </c>
      <c r="J759">
        <f>'5a - Savings Tracker'!K801</f>
        <v>0</v>
      </c>
      <c r="K759">
        <f>'5a - Savings Tracker'!L801</f>
        <v>0</v>
      </c>
      <c r="L759">
        <f>'5a - Savings Tracker'!M801</f>
        <v>0</v>
      </c>
      <c r="M759">
        <f>'5a - Savings Tracker'!N801</f>
        <v>0</v>
      </c>
      <c r="N759">
        <f>'5a - Savings Tracker'!O801</f>
        <v>0</v>
      </c>
      <c r="O759">
        <f>'5a - Savings Tracker'!P801</f>
        <v>0</v>
      </c>
      <c r="P759">
        <f>'5a - Savings Tracker'!Q801</f>
        <v>0</v>
      </c>
      <c r="Q759">
        <f>'5a - Savings Tracker'!R801</f>
        <v>0</v>
      </c>
      <c r="R759">
        <f>'5a - Savings Tracker'!S801</f>
        <v>0</v>
      </c>
      <c r="S759">
        <f>'5a - Savings Tracker'!T801</f>
        <v>0</v>
      </c>
      <c r="T759">
        <f>'5a - Savings Tracker'!U801</f>
        <v>0</v>
      </c>
      <c r="U759">
        <f>'5a - Savings Tracker'!V801</f>
        <v>0</v>
      </c>
      <c r="V759">
        <f>'5a - Savings Tracker'!W801</f>
        <v>0</v>
      </c>
      <c r="W759">
        <f>'5a - Savings Tracker'!X801</f>
        <v>0</v>
      </c>
      <c r="X759">
        <f>'5a - Savings Tracker'!Y801</f>
        <v>0</v>
      </c>
      <c r="Y759">
        <f>'5a - Savings Tracker'!Z801</f>
        <v>0</v>
      </c>
      <c r="Z759">
        <f>'5a - Savings Tracker'!AA801</f>
        <v>0</v>
      </c>
      <c r="AA759">
        <f>'5a - Savings Tracker'!AB801</f>
        <v>0</v>
      </c>
      <c r="AB759">
        <f>'5a - Savings Tracker'!AC801</f>
        <v>0</v>
      </c>
      <c r="AC759">
        <f>'5a - Savings Tracker'!AD801</f>
        <v>0</v>
      </c>
      <c r="AD759" t="str">
        <f>'5a - Savings Tracker'!AE801</f>
        <v/>
      </c>
      <c r="AE759" t="str">
        <f>'5a - Savings Tracker'!AF801</f>
        <v/>
      </c>
      <c r="AF759" t="str">
        <f>'5a - Savings Tracker'!AG801</f>
        <v/>
      </c>
      <c r="AG759" t="str">
        <f>'5a - Savings Tracker'!AH801</f>
        <v/>
      </c>
      <c r="AH759" t="str">
        <f>'5a - Savings Tracker'!AI801</f>
        <v/>
      </c>
      <c r="AI759" t="str">
        <f>'5a - Savings Tracker'!AJ801</f>
        <v/>
      </c>
      <c r="AJ759" t="str">
        <f>'5a - Savings Tracker'!AK801</f>
        <v/>
      </c>
      <c r="AK759" t="str">
        <f>'5a - Savings Tracker'!AL801</f>
        <v/>
      </c>
    </row>
    <row r="760" spans="1:37">
      <c r="A760">
        <f>'5a - Savings Tracker'!A802</f>
        <v>759</v>
      </c>
      <c r="B760" t="str">
        <f>'5a - Savings Tracker'!B802</f>
        <v>Swansea Bay UHB</v>
      </c>
      <c r="C760">
        <f>'5a - Savings Tracker'!C802</f>
        <v>0</v>
      </c>
      <c r="D760">
        <f>'5a - Savings Tracker'!D802</f>
        <v>0</v>
      </c>
      <c r="E760">
        <f>'5a - Savings Tracker'!E802</f>
        <v>0</v>
      </c>
      <c r="F760">
        <f>'5a - Savings Tracker'!F802</f>
        <v>0</v>
      </c>
      <c r="G760">
        <f>'5a - Savings Tracker'!G802</f>
        <v>0</v>
      </c>
      <c r="H760">
        <f>'5a - Savings Tracker'!H802</f>
        <v>0</v>
      </c>
      <c r="I760">
        <f>'5a - Savings Tracker'!J802</f>
        <v>0</v>
      </c>
      <c r="J760">
        <f>'5a - Savings Tracker'!K802</f>
        <v>0</v>
      </c>
      <c r="K760">
        <f>'5a - Savings Tracker'!L802</f>
        <v>0</v>
      </c>
      <c r="L760">
        <f>'5a - Savings Tracker'!M802</f>
        <v>0</v>
      </c>
      <c r="M760">
        <f>'5a - Savings Tracker'!N802</f>
        <v>0</v>
      </c>
      <c r="N760">
        <f>'5a - Savings Tracker'!O802</f>
        <v>0</v>
      </c>
      <c r="O760">
        <f>'5a - Savings Tracker'!P802</f>
        <v>0</v>
      </c>
      <c r="P760">
        <f>'5a - Savings Tracker'!Q802</f>
        <v>0</v>
      </c>
      <c r="Q760">
        <f>'5a - Savings Tracker'!R802</f>
        <v>0</v>
      </c>
      <c r="R760">
        <f>'5a - Savings Tracker'!S802</f>
        <v>0</v>
      </c>
      <c r="S760">
        <f>'5a - Savings Tracker'!T802</f>
        <v>0</v>
      </c>
      <c r="T760">
        <f>'5a - Savings Tracker'!U802</f>
        <v>0</v>
      </c>
      <c r="U760">
        <f>'5a - Savings Tracker'!V802</f>
        <v>0</v>
      </c>
      <c r="V760">
        <f>'5a - Savings Tracker'!W802</f>
        <v>0</v>
      </c>
      <c r="W760">
        <f>'5a - Savings Tracker'!X802</f>
        <v>0</v>
      </c>
      <c r="X760">
        <f>'5a - Savings Tracker'!Y802</f>
        <v>0</v>
      </c>
      <c r="Y760">
        <f>'5a - Savings Tracker'!Z802</f>
        <v>0</v>
      </c>
      <c r="Z760">
        <f>'5a - Savings Tracker'!AA802</f>
        <v>0</v>
      </c>
      <c r="AA760">
        <f>'5a - Savings Tracker'!AB802</f>
        <v>0</v>
      </c>
      <c r="AB760">
        <f>'5a - Savings Tracker'!AC802</f>
        <v>0</v>
      </c>
      <c r="AC760">
        <f>'5a - Savings Tracker'!AD802</f>
        <v>0</v>
      </c>
      <c r="AD760" t="str">
        <f>'5a - Savings Tracker'!AE802</f>
        <v/>
      </c>
      <c r="AE760" t="str">
        <f>'5a - Savings Tracker'!AF802</f>
        <v/>
      </c>
      <c r="AF760" t="str">
        <f>'5a - Savings Tracker'!AG802</f>
        <v/>
      </c>
      <c r="AG760" t="str">
        <f>'5a - Savings Tracker'!AH802</f>
        <v/>
      </c>
      <c r="AH760" t="str">
        <f>'5a - Savings Tracker'!AI802</f>
        <v/>
      </c>
      <c r="AI760" t="str">
        <f>'5a - Savings Tracker'!AJ802</f>
        <v/>
      </c>
      <c r="AJ760" t="str">
        <f>'5a - Savings Tracker'!AK802</f>
        <v/>
      </c>
      <c r="AK760" t="str">
        <f>'5a - Savings Tracker'!AL802</f>
        <v/>
      </c>
    </row>
    <row r="761" spans="1:37">
      <c r="A761">
        <f>'5a - Savings Tracker'!A803</f>
        <v>760</v>
      </c>
      <c r="B761" t="str">
        <f>'5a - Savings Tracker'!B803</f>
        <v>Swansea Bay UHB</v>
      </c>
      <c r="C761">
        <f>'5a - Savings Tracker'!C803</f>
        <v>0</v>
      </c>
      <c r="D761">
        <f>'5a - Savings Tracker'!D803</f>
        <v>0</v>
      </c>
      <c r="E761">
        <f>'5a - Savings Tracker'!E803</f>
        <v>0</v>
      </c>
      <c r="F761">
        <f>'5a - Savings Tracker'!F803</f>
        <v>0</v>
      </c>
      <c r="G761">
        <f>'5a - Savings Tracker'!G803</f>
        <v>0</v>
      </c>
      <c r="H761">
        <f>'5a - Savings Tracker'!H803</f>
        <v>0</v>
      </c>
      <c r="I761">
        <f>'5a - Savings Tracker'!J803</f>
        <v>0</v>
      </c>
      <c r="J761">
        <f>'5a - Savings Tracker'!K803</f>
        <v>0</v>
      </c>
      <c r="K761">
        <f>'5a - Savings Tracker'!L803</f>
        <v>0</v>
      </c>
      <c r="L761">
        <f>'5a - Savings Tracker'!M803</f>
        <v>0</v>
      </c>
      <c r="M761">
        <f>'5a - Savings Tracker'!N803</f>
        <v>0</v>
      </c>
      <c r="N761">
        <f>'5a - Savings Tracker'!O803</f>
        <v>0</v>
      </c>
      <c r="O761">
        <f>'5a - Savings Tracker'!P803</f>
        <v>0</v>
      </c>
      <c r="P761">
        <f>'5a - Savings Tracker'!Q803</f>
        <v>0</v>
      </c>
      <c r="Q761">
        <f>'5a - Savings Tracker'!R803</f>
        <v>0</v>
      </c>
      <c r="R761">
        <f>'5a - Savings Tracker'!S803</f>
        <v>0</v>
      </c>
      <c r="S761">
        <f>'5a - Savings Tracker'!T803</f>
        <v>0</v>
      </c>
      <c r="T761">
        <f>'5a - Savings Tracker'!U803</f>
        <v>0</v>
      </c>
      <c r="U761">
        <f>'5a - Savings Tracker'!V803</f>
        <v>0</v>
      </c>
      <c r="V761">
        <f>'5a - Savings Tracker'!W803</f>
        <v>0</v>
      </c>
      <c r="W761">
        <f>'5a - Savings Tracker'!X803</f>
        <v>0</v>
      </c>
      <c r="X761">
        <f>'5a - Savings Tracker'!Y803</f>
        <v>0</v>
      </c>
      <c r="Y761">
        <f>'5a - Savings Tracker'!Z803</f>
        <v>0</v>
      </c>
      <c r="Z761">
        <f>'5a - Savings Tracker'!AA803</f>
        <v>0</v>
      </c>
      <c r="AA761">
        <f>'5a - Savings Tracker'!AB803</f>
        <v>0</v>
      </c>
      <c r="AB761">
        <f>'5a - Savings Tracker'!AC803</f>
        <v>0</v>
      </c>
      <c r="AC761">
        <f>'5a - Savings Tracker'!AD803</f>
        <v>0</v>
      </c>
      <c r="AD761" t="str">
        <f>'5a - Savings Tracker'!AE803</f>
        <v/>
      </c>
      <c r="AE761" t="str">
        <f>'5a - Savings Tracker'!AF803</f>
        <v/>
      </c>
      <c r="AF761" t="str">
        <f>'5a - Savings Tracker'!AG803</f>
        <v/>
      </c>
      <c r="AG761" t="str">
        <f>'5a - Savings Tracker'!AH803</f>
        <v/>
      </c>
      <c r="AH761" t="str">
        <f>'5a - Savings Tracker'!AI803</f>
        <v/>
      </c>
      <c r="AI761" t="str">
        <f>'5a - Savings Tracker'!AJ803</f>
        <v/>
      </c>
      <c r="AJ761" t="str">
        <f>'5a - Savings Tracker'!AK803</f>
        <v/>
      </c>
      <c r="AK761" t="str">
        <f>'5a - Savings Tracker'!AL803</f>
        <v/>
      </c>
    </row>
    <row r="762" spans="1:37">
      <c r="A762">
        <f>'5a - Savings Tracker'!A804</f>
        <v>761</v>
      </c>
      <c r="B762" t="str">
        <f>'5a - Savings Tracker'!B804</f>
        <v>Swansea Bay UHB</v>
      </c>
      <c r="C762">
        <f>'5a - Savings Tracker'!C804</f>
        <v>0</v>
      </c>
      <c r="D762">
        <f>'5a - Savings Tracker'!D804</f>
        <v>0</v>
      </c>
      <c r="E762">
        <f>'5a - Savings Tracker'!E804</f>
        <v>0</v>
      </c>
      <c r="F762">
        <f>'5a - Savings Tracker'!F804</f>
        <v>0</v>
      </c>
      <c r="G762">
        <f>'5a - Savings Tracker'!G804</f>
        <v>0</v>
      </c>
      <c r="H762">
        <f>'5a - Savings Tracker'!H804</f>
        <v>0</v>
      </c>
      <c r="I762">
        <f>'5a - Savings Tracker'!J804</f>
        <v>0</v>
      </c>
      <c r="J762">
        <f>'5a - Savings Tracker'!K804</f>
        <v>0</v>
      </c>
      <c r="K762">
        <f>'5a - Savings Tracker'!L804</f>
        <v>0</v>
      </c>
      <c r="L762">
        <f>'5a - Savings Tracker'!M804</f>
        <v>0</v>
      </c>
      <c r="M762">
        <f>'5a - Savings Tracker'!N804</f>
        <v>0</v>
      </c>
      <c r="N762">
        <f>'5a - Savings Tracker'!O804</f>
        <v>0</v>
      </c>
      <c r="O762">
        <f>'5a - Savings Tracker'!P804</f>
        <v>0</v>
      </c>
      <c r="P762">
        <f>'5a - Savings Tracker'!Q804</f>
        <v>0</v>
      </c>
      <c r="Q762">
        <f>'5a - Savings Tracker'!R804</f>
        <v>0</v>
      </c>
      <c r="R762">
        <f>'5a - Savings Tracker'!S804</f>
        <v>0</v>
      </c>
      <c r="S762">
        <f>'5a - Savings Tracker'!T804</f>
        <v>0</v>
      </c>
      <c r="T762">
        <f>'5a - Savings Tracker'!U804</f>
        <v>0</v>
      </c>
      <c r="U762">
        <f>'5a - Savings Tracker'!V804</f>
        <v>0</v>
      </c>
      <c r="V762">
        <f>'5a - Savings Tracker'!W804</f>
        <v>0</v>
      </c>
      <c r="W762">
        <f>'5a - Savings Tracker'!X804</f>
        <v>0</v>
      </c>
      <c r="X762">
        <f>'5a - Savings Tracker'!Y804</f>
        <v>0</v>
      </c>
      <c r="Y762">
        <f>'5a - Savings Tracker'!Z804</f>
        <v>0</v>
      </c>
      <c r="Z762">
        <f>'5a - Savings Tracker'!AA804</f>
        <v>0</v>
      </c>
      <c r="AA762">
        <f>'5a - Savings Tracker'!AB804</f>
        <v>0</v>
      </c>
      <c r="AB762">
        <f>'5a - Savings Tracker'!AC804</f>
        <v>0</v>
      </c>
      <c r="AC762">
        <f>'5a - Savings Tracker'!AD804</f>
        <v>0</v>
      </c>
      <c r="AD762" t="str">
        <f>'5a - Savings Tracker'!AE804</f>
        <v/>
      </c>
      <c r="AE762" t="str">
        <f>'5a - Savings Tracker'!AF804</f>
        <v/>
      </c>
      <c r="AF762" t="str">
        <f>'5a - Savings Tracker'!AG804</f>
        <v/>
      </c>
      <c r="AG762" t="str">
        <f>'5a - Savings Tracker'!AH804</f>
        <v/>
      </c>
      <c r="AH762" t="str">
        <f>'5a - Savings Tracker'!AI804</f>
        <v/>
      </c>
      <c r="AI762" t="str">
        <f>'5a - Savings Tracker'!AJ804</f>
        <v/>
      </c>
      <c r="AJ762" t="str">
        <f>'5a - Savings Tracker'!AK804</f>
        <v/>
      </c>
      <c r="AK762" t="str">
        <f>'5a - Savings Tracker'!AL804</f>
        <v/>
      </c>
    </row>
    <row r="763" spans="1:37">
      <c r="A763">
        <f>'5a - Savings Tracker'!A805</f>
        <v>762</v>
      </c>
      <c r="B763" t="str">
        <f>'5a - Savings Tracker'!B805</f>
        <v>Swansea Bay UHB</v>
      </c>
      <c r="C763">
        <f>'5a - Savings Tracker'!C805</f>
        <v>0</v>
      </c>
      <c r="D763">
        <f>'5a - Savings Tracker'!D805</f>
        <v>0</v>
      </c>
      <c r="E763">
        <f>'5a - Savings Tracker'!E805</f>
        <v>0</v>
      </c>
      <c r="F763">
        <f>'5a - Savings Tracker'!F805</f>
        <v>0</v>
      </c>
      <c r="G763">
        <f>'5a - Savings Tracker'!G805</f>
        <v>0</v>
      </c>
      <c r="H763">
        <f>'5a - Savings Tracker'!H805</f>
        <v>0</v>
      </c>
      <c r="I763">
        <f>'5a - Savings Tracker'!J805</f>
        <v>0</v>
      </c>
      <c r="J763">
        <f>'5a - Savings Tracker'!K805</f>
        <v>0</v>
      </c>
      <c r="K763">
        <f>'5a - Savings Tracker'!L805</f>
        <v>0</v>
      </c>
      <c r="L763">
        <f>'5a - Savings Tracker'!M805</f>
        <v>0</v>
      </c>
      <c r="M763">
        <f>'5a - Savings Tracker'!N805</f>
        <v>0</v>
      </c>
      <c r="N763">
        <f>'5a - Savings Tracker'!O805</f>
        <v>0</v>
      </c>
      <c r="O763">
        <f>'5a - Savings Tracker'!P805</f>
        <v>0</v>
      </c>
      <c r="P763">
        <f>'5a - Savings Tracker'!Q805</f>
        <v>0</v>
      </c>
      <c r="Q763">
        <f>'5a - Savings Tracker'!R805</f>
        <v>0</v>
      </c>
      <c r="R763">
        <f>'5a - Savings Tracker'!S805</f>
        <v>0</v>
      </c>
      <c r="S763">
        <f>'5a - Savings Tracker'!T805</f>
        <v>0</v>
      </c>
      <c r="T763">
        <f>'5a - Savings Tracker'!U805</f>
        <v>0</v>
      </c>
      <c r="U763">
        <f>'5a - Savings Tracker'!V805</f>
        <v>0</v>
      </c>
      <c r="V763">
        <f>'5a - Savings Tracker'!W805</f>
        <v>0</v>
      </c>
      <c r="W763">
        <f>'5a - Savings Tracker'!X805</f>
        <v>0</v>
      </c>
      <c r="X763">
        <f>'5a - Savings Tracker'!Y805</f>
        <v>0</v>
      </c>
      <c r="Y763">
        <f>'5a - Savings Tracker'!Z805</f>
        <v>0</v>
      </c>
      <c r="Z763">
        <f>'5a - Savings Tracker'!AA805</f>
        <v>0</v>
      </c>
      <c r="AA763">
        <f>'5a - Savings Tracker'!AB805</f>
        <v>0</v>
      </c>
      <c r="AB763">
        <f>'5a - Savings Tracker'!AC805</f>
        <v>0</v>
      </c>
      <c r="AC763">
        <f>'5a - Savings Tracker'!AD805</f>
        <v>0</v>
      </c>
      <c r="AD763" t="str">
        <f>'5a - Savings Tracker'!AE805</f>
        <v/>
      </c>
      <c r="AE763" t="str">
        <f>'5a - Savings Tracker'!AF805</f>
        <v/>
      </c>
      <c r="AF763" t="str">
        <f>'5a - Savings Tracker'!AG805</f>
        <v/>
      </c>
      <c r="AG763" t="str">
        <f>'5a - Savings Tracker'!AH805</f>
        <v/>
      </c>
      <c r="AH763" t="str">
        <f>'5a - Savings Tracker'!AI805</f>
        <v/>
      </c>
      <c r="AI763" t="str">
        <f>'5a - Savings Tracker'!AJ805</f>
        <v/>
      </c>
      <c r="AJ763" t="str">
        <f>'5a - Savings Tracker'!AK805</f>
        <v/>
      </c>
      <c r="AK763" t="str">
        <f>'5a - Savings Tracker'!AL805</f>
        <v/>
      </c>
    </row>
    <row r="764" spans="1:37">
      <c r="A764">
        <f>'5a - Savings Tracker'!A806</f>
        <v>763</v>
      </c>
      <c r="B764" t="str">
        <f>'5a - Savings Tracker'!B806</f>
        <v>Swansea Bay UHB</v>
      </c>
      <c r="C764">
        <f>'5a - Savings Tracker'!C806</f>
        <v>0</v>
      </c>
      <c r="D764">
        <f>'5a - Savings Tracker'!D806</f>
        <v>0</v>
      </c>
      <c r="E764">
        <f>'5a - Savings Tracker'!E806</f>
        <v>0</v>
      </c>
      <c r="F764">
        <f>'5a - Savings Tracker'!F806</f>
        <v>0</v>
      </c>
      <c r="G764">
        <f>'5a - Savings Tracker'!G806</f>
        <v>0</v>
      </c>
      <c r="H764">
        <f>'5a - Savings Tracker'!H806</f>
        <v>0</v>
      </c>
      <c r="I764">
        <f>'5a - Savings Tracker'!J806</f>
        <v>0</v>
      </c>
      <c r="J764">
        <f>'5a - Savings Tracker'!K806</f>
        <v>0</v>
      </c>
      <c r="K764">
        <f>'5a - Savings Tracker'!L806</f>
        <v>0</v>
      </c>
      <c r="L764">
        <f>'5a - Savings Tracker'!M806</f>
        <v>0</v>
      </c>
      <c r="M764">
        <f>'5a - Savings Tracker'!N806</f>
        <v>0</v>
      </c>
      <c r="N764">
        <f>'5a - Savings Tracker'!O806</f>
        <v>0</v>
      </c>
      <c r="O764">
        <f>'5a - Savings Tracker'!P806</f>
        <v>0</v>
      </c>
      <c r="P764">
        <f>'5a - Savings Tracker'!Q806</f>
        <v>0</v>
      </c>
      <c r="Q764">
        <f>'5a - Savings Tracker'!R806</f>
        <v>0</v>
      </c>
      <c r="R764">
        <f>'5a - Savings Tracker'!S806</f>
        <v>0</v>
      </c>
      <c r="S764">
        <f>'5a - Savings Tracker'!T806</f>
        <v>0</v>
      </c>
      <c r="T764">
        <f>'5a - Savings Tracker'!U806</f>
        <v>0</v>
      </c>
      <c r="U764">
        <f>'5a - Savings Tracker'!V806</f>
        <v>0</v>
      </c>
      <c r="V764">
        <f>'5a - Savings Tracker'!W806</f>
        <v>0</v>
      </c>
      <c r="W764">
        <f>'5a - Savings Tracker'!X806</f>
        <v>0</v>
      </c>
      <c r="X764">
        <f>'5a - Savings Tracker'!Y806</f>
        <v>0</v>
      </c>
      <c r="Y764">
        <f>'5a - Savings Tracker'!Z806</f>
        <v>0</v>
      </c>
      <c r="Z764">
        <f>'5a - Savings Tracker'!AA806</f>
        <v>0</v>
      </c>
      <c r="AA764">
        <f>'5a - Savings Tracker'!AB806</f>
        <v>0</v>
      </c>
      <c r="AB764">
        <f>'5a - Savings Tracker'!AC806</f>
        <v>0</v>
      </c>
      <c r="AC764">
        <f>'5a - Savings Tracker'!AD806</f>
        <v>0</v>
      </c>
      <c r="AD764" t="str">
        <f>'5a - Savings Tracker'!AE806</f>
        <v/>
      </c>
      <c r="AE764" t="str">
        <f>'5a - Savings Tracker'!AF806</f>
        <v/>
      </c>
      <c r="AF764" t="str">
        <f>'5a - Savings Tracker'!AG806</f>
        <v/>
      </c>
      <c r="AG764" t="str">
        <f>'5a - Savings Tracker'!AH806</f>
        <v/>
      </c>
      <c r="AH764" t="str">
        <f>'5a - Savings Tracker'!AI806</f>
        <v/>
      </c>
      <c r="AI764" t="str">
        <f>'5a - Savings Tracker'!AJ806</f>
        <v/>
      </c>
      <c r="AJ764" t="str">
        <f>'5a - Savings Tracker'!AK806</f>
        <v/>
      </c>
      <c r="AK764" t="str">
        <f>'5a - Savings Tracker'!AL806</f>
        <v/>
      </c>
    </row>
    <row r="765" spans="1:37">
      <c r="A765">
        <f>'5a - Savings Tracker'!A807</f>
        <v>764</v>
      </c>
      <c r="B765" t="str">
        <f>'5a - Savings Tracker'!B807</f>
        <v>Swansea Bay UHB</v>
      </c>
      <c r="C765">
        <f>'5a - Savings Tracker'!C807</f>
        <v>0</v>
      </c>
      <c r="D765">
        <f>'5a - Savings Tracker'!D807</f>
        <v>0</v>
      </c>
      <c r="E765">
        <f>'5a - Savings Tracker'!E807</f>
        <v>0</v>
      </c>
      <c r="F765">
        <f>'5a - Savings Tracker'!F807</f>
        <v>0</v>
      </c>
      <c r="G765">
        <f>'5a - Savings Tracker'!G807</f>
        <v>0</v>
      </c>
      <c r="H765">
        <f>'5a - Savings Tracker'!H807</f>
        <v>0</v>
      </c>
      <c r="I765">
        <f>'5a - Savings Tracker'!J807</f>
        <v>0</v>
      </c>
      <c r="J765">
        <f>'5a - Savings Tracker'!K807</f>
        <v>0</v>
      </c>
      <c r="K765">
        <f>'5a - Savings Tracker'!L807</f>
        <v>0</v>
      </c>
      <c r="L765">
        <f>'5a - Savings Tracker'!M807</f>
        <v>0</v>
      </c>
      <c r="M765">
        <f>'5a - Savings Tracker'!N807</f>
        <v>0</v>
      </c>
      <c r="N765">
        <f>'5a - Savings Tracker'!O807</f>
        <v>0</v>
      </c>
      <c r="O765">
        <f>'5a - Savings Tracker'!P807</f>
        <v>0</v>
      </c>
      <c r="P765">
        <f>'5a - Savings Tracker'!Q807</f>
        <v>0</v>
      </c>
      <c r="Q765">
        <f>'5a - Savings Tracker'!R807</f>
        <v>0</v>
      </c>
      <c r="R765">
        <f>'5a - Savings Tracker'!S807</f>
        <v>0</v>
      </c>
      <c r="S765">
        <f>'5a - Savings Tracker'!T807</f>
        <v>0</v>
      </c>
      <c r="T765">
        <f>'5a - Savings Tracker'!U807</f>
        <v>0</v>
      </c>
      <c r="U765">
        <f>'5a - Savings Tracker'!V807</f>
        <v>0</v>
      </c>
      <c r="V765">
        <f>'5a - Savings Tracker'!W807</f>
        <v>0</v>
      </c>
      <c r="W765">
        <f>'5a - Savings Tracker'!X807</f>
        <v>0</v>
      </c>
      <c r="X765">
        <f>'5a - Savings Tracker'!Y807</f>
        <v>0</v>
      </c>
      <c r="Y765">
        <f>'5a - Savings Tracker'!Z807</f>
        <v>0</v>
      </c>
      <c r="Z765">
        <f>'5a - Savings Tracker'!AA807</f>
        <v>0</v>
      </c>
      <c r="AA765">
        <f>'5a - Savings Tracker'!AB807</f>
        <v>0</v>
      </c>
      <c r="AB765">
        <f>'5a - Savings Tracker'!AC807</f>
        <v>0</v>
      </c>
      <c r="AC765">
        <f>'5a - Savings Tracker'!AD807</f>
        <v>0</v>
      </c>
      <c r="AD765" t="str">
        <f>'5a - Savings Tracker'!AE807</f>
        <v/>
      </c>
      <c r="AE765" t="str">
        <f>'5a - Savings Tracker'!AF807</f>
        <v/>
      </c>
      <c r="AF765" t="str">
        <f>'5a - Savings Tracker'!AG807</f>
        <v/>
      </c>
      <c r="AG765" t="str">
        <f>'5a - Savings Tracker'!AH807</f>
        <v/>
      </c>
      <c r="AH765" t="str">
        <f>'5a - Savings Tracker'!AI807</f>
        <v/>
      </c>
      <c r="AI765" t="str">
        <f>'5a - Savings Tracker'!AJ807</f>
        <v/>
      </c>
      <c r="AJ765" t="str">
        <f>'5a - Savings Tracker'!AK807</f>
        <v/>
      </c>
      <c r="AK765" t="str">
        <f>'5a - Savings Tracker'!AL807</f>
        <v/>
      </c>
    </row>
    <row r="766" spans="1:37">
      <c r="A766">
        <f>'5a - Savings Tracker'!A808</f>
        <v>765</v>
      </c>
      <c r="B766" t="str">
        <f>'5a - Savings Tracker'!B808</f>
        <v>Swansea Bay UHB</v>
      </c>
      <c r="C766">
        <f>'5a - Savings Tracker'!C808</f>
        <v>0</v>
      </c>
      <c r="D766">
        <f>'5a - Savings Tracker'!D808</f>
        <v>0</v>
      </c>
      <c r="E766">
        <f>'5a - Savings Tracker'!E808</f>
        <v>0</v>
      </c>
      <c r="F766">
        <f>'5a - Savings Tracker'!F808</f>
        <v>0</v>
      </c>
      <c r="G766">
        <f>'5a - Savings Tracker'!G808</f>
        <v>0</v>
      </c>
      <c r="H766">
        <f>'5a - Savings Tracker'!H808</f>
        <v>0</v>
      </c>
      <c r="I766">
        <f>'5a - Savings Tracker'!J808</f>
        <v>0</v>
      </c>
      <c r="J766">
        <f>'5a - Savings Tracker'!K808</f>
        <v>0</v>
      </c>
      <c r="K766">
        <f>'5a - Savings Tracker'!L808</f>
        <v>0</v>
      </c>
      <c r="L766">
        <f>'5a - Savings Tracker'!M808</f>
        <v>0</v>
      </c>
      <c r="M766">
        <f>'5a - Savings Tracker'!N808</f>
        <v>0</v>
      </c>
      <c r="N766">
        <f>'5a - Savings Tracker'!O808</f>
        <v>0</v>
      </c>
      <c r="O766">
        <f>'5a - Savings Tracker'!P808</f>
        <v>0</v>
      </c>
      <c r="P766">
        <f>'5a - Savings Tracker'!Q808</f>
        <v>0</v>
      </c>
      <c r="Q766">
        <f>'5a - Savings Tracker'!R808</f>
        <v>0</v>
      </c>
      <c r="R766">
        <f>'5a - Savings Tracker'!S808</f>
        <v>0</v>
      </c>
      <c r="S766">
        <f>'5a - Savings Tracker'!T808</f>
        <v>0</v>
      </c>
      <c r="T766">
        <f>'5a - Savings Tracker'!U808</f>
        <v>0</v>
      </c>
      <c r="U766">
        <f>'5a - Savings Tracker'!V808</f>
        <v>0</v>
      </c>
      <c r="V766">
        <f>'5a - Savings Tracker'!W808</f>
        <v>0</v>
      </c>
      <c r="W766">
        <f>'5a - Savings Tracker'!X808</f>
        <v>0</v>
      </c>
      <c r="X766">
        <f>'5a - Savings Tracker'!Y808</f>
        <v>0</v>
      </c>
      <c r="Y766">
        <f>'5a - Savings Tracker'!Z808</f>
        <v>0</v>
      </c>
      <c r="Z766">
        <f>'5a - Savings Tracker'!AA808</f>
        <v>0</v>
      </c>
      <c r="AA766">
        <f>'5a - Savings Tracker'!AB808</f>
        <v>0</v>
      </c>
      <c r="AB766">
        <f>'5a - Savings Tracker'!AC808</f>
        <v>0</v>
      </c>
      <c r="AC766">
        <f>'5a - Savings Tracker'!AD808</f>
        <v>0</v>
      </c>
      <c r="AD766" t="str">
        <f>'5a - Savings Tracker'!AE808</f>
        <v/>
      </c>
      <c r="AE766" t="str">
        <f>'5a - Savings Tracker'!AF808</f>
        <v/>
      </c>
      <c r="AF766" t="str">
        <f>'5a - Savings Tracker'!AG808</f>
        <v/>
      </c>
      <c r="AG766" t="str">
        <f>'5a - Savings Tracker'!AH808</f>
        <v/>
      </c>
      <c r="AH766" t="str">
        <f>'5a - Savings Tracker'!AI808</f>
        <v/>
      </c>
      <c r="AI766" t="str">
        <f>'5a - Savings Tracker'!AJ808</f>
        <v/>
      </c>
      <c r="AJ766" t="str">
        <f>'5a - Savings Tracker'!AK808</f>
        <v/>
      </c>
      <c r="AK766" t="str">
        <f>'5a - Savings Tracker'!AL808</f>
        <v/>
      </c>
    </row>
    <row r="767" spans="1:37">
      <c r="A767">
        <f>'5a - Savings Tracker'!A809</f>
        <v>766</v>
      </c>
      <c r="B767" t="str">
        <f>'5a - Savings Tracker'!B809</f>
        <v>Swansea Bay UHB</v>
      </c>
      <c r="C767">
        <f>'5a - Savings Tracker'!C809</f>
        <v>0</v>
      </c>
      <c r="D767">
        <f>'5a - Savings Tracker'!D809</f>
        <v>0</v>
      </c>
      <c r="E767">
        <f>'5a - Savings Tracker'!E809</f>
        <v>0</v>
      </c>
      <c r="F767">
        <f>'5a - Savings Tracker'!F809</f>
        <v>0</v>
      </c>
      <c r="G767">
        <f>'5a - Savings Tracker'!G809</f>
        <v>0</v>
      </c>
      <c r="H767">
        <f>'5a - Savings Tracker'!H809</f>
        <v>0</v>
      </c>
      <c r="I767">
        <f>'5a - Savings Tracker'!J809</f>
        <v>0</v>
      </c>
      <c r="J767">
        <f>'5a - Savings Tracker'!K809</f>
        <v>0</v>
      </c>
      <c r="K767">
        <f>'5a - Savings Tracker'!L809</f>
        <v>0</v>
      </c>
      <c r="L767">
        <f>'5a - Savings Tracker'!M809</f>
        <v>0</v>
      </c>
      <c r="M767">
        <f>'5a - Savings Tracker'!N809</f>
        <v>0</v>
      </c>
      <c r="N767">
        <f>'5a - Savings Tracker'!O809</f>
        <v>0</v>
      </c>
      <c r="O767">
        <f>'5a - Savings Tracker'!P809</f>
        <v>0</v>
      </c>
      <c r="P767">
        <f>'5a - Savings Tracker'!Q809</f>
        <v>0</v>
      </c>
      <c r="Q767">
        <f>'5a - Savings Tracker'!R809</f>
        <v>0</v>
      </c>
      <c r="R767">
        <f>'5a - Savings Tracker'!S809</f>
        <v>0</v>
      </c>
      <c r="S767">
        <f>'5a - Savings Tracker'!T809</f>
        <v>0</v>
      </c>
      <c r="T767">
        <f>'5a - Savings Tracker'!U809</f>
        <v>0</v>
      </c>
      <c r="U767">
        <f>'5a - Savings Tracker'!V809</f>
        <v>0</v>
      </c>
      <c r="V767">
        <f>'5a - Savings Tracker'!W809</f>
        <v>0</v>
      </c>
      <c r="W767">
        <f>'5a - Savings Tracker'!X809</f>
        <v>0</v>
      </c>
      <c r="X767">
        <f>'5a - Savings Tracker'!Y809</f>
        <v>0</v>
      </c>
      <c r="Y767">
        <f>'5a - Savings Tracker'!Z809</f>
        <v>0</v>
      </c>
      <c r="Z767">
        <f>'5a - Savings Tracker'!AA809</f>
        <v>0</v>
      </c>
      <c r="AA767">
        <f>'5a - Savings Tracker'!AB809</f>
        <v>0</v>
      </c>
      <c r="AB767">
        <f>'5a - Savings Tracker'!AC809</f>
        <v>0</v>
      </c>
      <c r="AC767">
        <f>'5a - Savings Tracker'!AD809</f>
        <v>0</v>
      </c>
      <c r="AD767" t="str">
        <f>'5a - Savings Tracker'!AE809</f>
        <v/>
      </c>
      <c r="AE767" t="str">
        <f>'5a - Savings Tracker'!AF809</f>
        <v/>
      </c>
      <c r="AF767" t="str">
        <f>'5a - Savings Tracker'!AG809</f>
        <v/>
      </c>
      <c r="AG767" t="str">
        <f>'5a - Savings Tracker'!AH809</f>
        <v/>
      </c>
      <c r="AH767" t="str">
        <f>'5a - Savings Tracker'!AI809</f>
        <v/>
      </c>
      <c r="AI767" t="str">
        <f>'5a - Savings Tracker'!AJ809</f>
        <v/>
      </c>
      <c r="AJ767" t="str">
        <f>'5a - Savings Tracker'!AK809</f>
        <v/>
      </c>
      <c r="AK767" t="str">
        <f>'5a - Savings Tracker'!AL809</f>
        <v/>
      </c>
    </row>
    <row r="768" spans="1:37">
      <c r="A768">
        <f>'5a - Savings Tracker'!A810</f>
        <v>767</v>
      </c>
      <c r="B768" t="str">
        <f>'5a - Savings Tracker'!B810</f>
        <v>Swansea Bay UHB</v>
      </c>
      <c r="C768">
        <f>'5a - Savings Tracker'!C810</f>
        <v>0</v>
      </c>
      <c r="D768">
        <f>'5a - Savings Tracker'!D810</f>
        <v>0</v>
      </c>
      <c r="E768">
        <f>'5a - Savings Tracker'!E810</f>
        <v>0</v>
      </c>
      <c r="F768">
        <f>'5a - Savings Tracker'!F810</f>
        <v>0</v>
      </c>
      <c r="G768">
        <f>'5a - Savings Tracker'!G810</f>
        <v>0</v>
      </c>
      <c r="H768">
        <f>'5a - Savings Tracker'!H810</f>
        <v>0</v>
      </c>
      <c r="I768">
        <f>'5a - Savings Tracker'!J810</f>
        <v>0</v>
      </c>
      <c r="J768">
        <f>'5a - Savings Tracker'!K810</f>
        <v>0</v>
      </c>
      <c r="K768">
        <f>'5a - Savings Tracker'!L810</f>
        <v>0</v>
      </c>
      <c r="L768">
        <f>'5a - Savings Tracker'!M810</f>
        <v>0</v>
      </c>
      <c r="M768">
        <f>'5a - Savings Tracker'!N810</f>
        <v>0</v>
      </c>
      <c r="N768">
        <f>'5a - Savings Tracker'!O810</f>
        <v>0</v>
      </c>
      <c r="O768">
        <f>'5a - Savings Tracker'!P810</f>
        <v>0</v>
      </c>
      <c r="P768">
        <f>'5a - Savings Tracker'!Q810</f>
        <v>0</v>
      </c>
      <c r="Q768">
        <f>'5a - Savings Tracker'!R810</f>
        <v>0</v>
      </c>
      <c r="R768">
        <f>'5a - Savings Tracker'!S810</f>
        <v>0</v>
      </c>
      <c r="S768">
        <f>'5a - Savings Tracker'!T810</f>
        <v>0</v>
      </c>
      <c r="T768">
        <f>'5a - Savings Tracker'!U810</f>
        <v>0</v>
      </c>
      <c r="U768">
        <f>'5a - Savings Tracker'!V810</f>
        <v>0</v>
      </c>
      <c r="V768">
        <f>'5a - Savings Tracker'!W810</f>
        <v>0</v>
      </c>
      <c r="W768">
        <f>'5a - Savings Tracker'!X810</f>
        <v>0</v>
      </c>
      <c r="X768">
        <f>'5a - Savings Tracker'!Y810</f>
        <v>0</v>
      </c>
      <c r="Y768">
        <f>'5a - Savings Tracker'!Z810</f>
        <v>0</v>
      </c>
      <c r="Z768">
        <f>'5a - Savings Tracker'!AA810</f>
        <v>0</v>
      </c>
      <c r="AA768">
        <f>'5a - Savings Tracker'!AB810</f>
        <v>0</v>
      </c>
      <c r="AB768">
        <f>'5a - Savings Tracker'!AC810</f>
        <v>0</v>
      </c>
      <c r="AC768">
        <f>'5a - Savings Tracker'!AD810</f>
        <v>0</v>
      </c>
      <c r="AD768" t="str">
        <f>'5a - Savings Tracker'!AE810</f>
        <v/>
      </c>
      <c r="AE768" t="str">
        <f>'5a - Savings Tracker'!AF810</f>
        <v/>
      </c>
      <c r="AF768" t="str">
        <f>'5a - Savings Tracker'!AG810</f>
        <v/>
      </c>
      <c r="AG768" t="str">
        <f>'5a - Savings Tracker'!AH810</f>
        <v/>
      </c>
      <c r="AH768" t="str">
        <f>'5a - Savings Tracker'!AI810</f>
        <v/>
      </c>
      <c r="AI768" t="str">
        <f>'5a - Savings Tracker'!AJ810</f>
        <v/>
      </c>
      <c r="AJ768" t="str">
        <f>'5a - Savings Tracker'!AK810</f>
        <v/>
      </c>
      <c r="AK768" t="str">
        <f>'5a - Savings Tracker'!AL810</f>
        <v/>
      </c>
    </row>
    <row r="769" spans="1:37">
      <c r="A769">
        <f>'5a - Savings Tracker'!A811</f>
        <v>768</v>
      </c>
      <c r="B769" t="str">
        <f>'5a - Savings Tracker'!B811</f>
        <v>Swansea Bay UHB</v>
      </c>
      <c r="C769">
        <f>'5a - Savings Tracker'!C811</f>
        <v>0</v>
      </c>
      <c r="D769">
        <f>'5a - Savings Tracker'!D811</f>
        <v>0</v>
      </c>
      <c r="E769">
        <f>'5a - Savings Tracker'!E811</f>
        <v>0</v>
      </c>
      <c r="F769">
        <f>'5a - Savings Tracker'!F811</f>
        <v>0</v>
      </c>
      <c r="G769">
        <f>'5a - Savings Tracker'!G811</f>
        <v>0</v>
      </c>
      <c r="H769">
        <f>'5a - Savings Tracker'!H811</f>
        <v>0</v>
      </c>
      <c r="I769">
        <f>'5a - Savings Tracker'!J811</f>
        <v>0</v>
      </c>
      <c r="J769">
        <f>'5a - Savings Tracker'!K811</f>
        <v>0</v>
      </c>
      <c r="K769">
        <f>'5a - Savings Tracker'!L811</f>
        <v>0</v>
      </c>
      <c r="L769">
        <f>'5a - Savings Tracker'!M811</f>
        <v>0</v>
      </c>
      <c r="M769">
        <f>'5a - Savings Tracker'!N811</f>
        <v>0</v>
      </c>
      <c r="N769">
        <f>'5a - Savings Tracker'!O811</f>
        <v>0</v>
      </c>
      <c r="O769">
        <f>'5a - Savings Tracker'!P811</f>
        <v>0</v>
      </c>
      <c r="P769">
        <f>'5a - Savings Tracker'!Q811</f>
        <v>0</v>
      </c>
      <c r="Q769">
        <f>'5a - Savings Tracker'!R811</f>
        <v>0</v>
      </c>
      <c r="R769">
        <f>'5a - Savings Tracker'!S811</f>
        <v>0</v>
      </c>
      <c r="S769">
        <f>'5a - Savings Tracker'!T811</f>
        <v>0</v>
      </c>
      <c r="T769">
        <f>'5a - Savings Tracker'!U811</f>
        <v>0</v>
      </c>
      <c r="U769">
        <f>'5a - Savings Tracker'!V811</f>
        <v>0</v>
      </c>
      <c r="V769">
        <f>'5a - Savings Tracker'!W811</f>
        <v>0</v>
      </c>
      <c r="W769">
        <f>'5a - Savings Tracker'!X811</f>
        <v>0</v>
      </c>
      <c r="X769">
        <f>'5a - Savings Tracker'!Y811</f>
        <v>0</v>
      </c>
      <c r="Y769">
        <f>'5a - Savings Tracker'!Z811</f>
        <v>0</v>
      </c>
      <c r="Z769">
        <f>'5a - Savings Tracker'!AA811</f>
        <v>0</v>
      </c>
      <c r="AA769">
        <f>'5a - Savings Tracker'!AB811</f>
        <v>0</v>
      </c>
      <c r="AB769">
        <f>'5a - Savings Tracker'!AC811</f>
        <v>0</v>
      </c>
      <c r="AC769">
        <f>'5a - Savings Tracker'!AD811</f>
        <v>0</v>
      </c>
      <c r="AD769" t="str">
        <f>'5a - Savings Tracker'!AE811</f>
        <v/>
      </c>
      <c r="AE769" t="str">
        <f>'5a - Savings Tracker'!AF811</f>
        <v/>
      </c>
      <c r="AF769" t="str">
        <f>'5a - Savings Tracker'!AG811</f>
        <v/>
      </c>
      <c r="AG769" t="str">
        <f>'5a - Savings Tracker'!AH811</f>
        <v/>
      </c>
      <c r="AH769" t="str">
        <f>'5a - Savings Tracker'!AI811</f>
        <v/>
      </c>
      <c r="AI769" t="str">
        <f>'5a - Savings Tracker'!AJ811</f>
        <v/>
      </c>
      <c r="AJ769" t="str">
        <f>'5a - Savings Tracker'!AK811</f>
        <v/>
      </c>
      <c r="AK769" t="str">
        <f>'5a - Savings Tracker'!AL811</f>
        <v/>
      </c>
    </row>
    <row r="770" spans="1:37">
      <c r="A770">
        <f>'5a - Savings Tracker'!A812</f>
        <v>769</v>
      </c>
      <c r="B770" t="str">
        <f>'5a - Savings Tracker'!B812</f>
        <v>Swansea Bay UHB</v>
      </c>
      <c r="C770">
        <f>'5a - Savings Tracker'!C812</f>
        <v>0</v>
      </c>
      <c r="D770">
        <f>'5a - Savings Tracker'!D812</f>
        <v>0</v>
      </c>
      <c r="E770">
        <f>'5a - Savings Tracker'!E812</f>
        <v>0</v>
      </c>
      <c r="F770">
        <f>'5a - Savings Tracker'!F812</f>
        <v>0</v>
      </c>
      <c r="G770">
        <f>'5a - Savings Tracker'!G812</f>
        <v>0</v>
      </c>
      <c r="H770">
        <f>'5a - Savings Tracker'!H812</f>
        <v>0</v>
      </c>
      <c r="I770">
        <f>'5a - Savings Tracker'!J812</f>
        <v>0</v>
      </c>
      <c r="J770">
        <f>'5a - Savings Tracker'!K812</f>
        <v>0</v>
      </c>
      <c r="K770">
        <f>'5a - Savings Tracker'!L812</f>
        <v>0</v>
      </c>
      <c r="L770">
        <f>'5a - Savings Tracker'!M812</f>
        <v>0</v>
      </c>
      <c r="M770">
        <f>'5a - Savings Tracker'!N812</f>
        <v>0</v>
      </c>
      <c r="N770">
        <f>'5a - Savings Tracker'!O812</f>
        <v>0</v>
      </c>
      <c r="O770">
        <f>'5a - Savings Tracker'!P812</f>
        <v>0</v>
      </c>
      <c r="P770">
        <f>'5a - Savings Tracker'!Q812</f>
        <v>0</v>
      </c>
      <c r="Q770">
        <f>'5a - Savings Tracker'!R812</f>
        <v>0</v>
      </c>
      <c r="R770">
        <f>'5a - Savings Tracker'!S812</f>
        <v>0</v>
      </c>
      <c r="S770">
        <f>'5a - Savings Tracker'!T812</f>
        <v>0</v>
      </c>
      <c r="T770">
        <f>'5a - Savings Tracker'!U812</f>
        <v>0</v>
      </c>
      <c r="U770">
        <f>'5a - Savings Tracker'!V812</f>
        <v>0</v>
      </c>
      <c r="V770">
        <f>'5a - Savings Tracker'!W812</f>
        <v>0</v>
      </c>
      <c r="W770">
        <f>'5a - Savings Tracker'!X812</f>
        <v>0</v>
      </c>
      <c r="X770">
        <f>'5a - Savings Tracker'!Y812</f>
        <v>0</v>
      </c>
      <c r="Y770">
        <f>'5a - Savings Tracker'!Z812</f>
        <v>0</v>
      </c>
      <c r="Z770">
        <f>'5a - Savings Tracker'!AA812</f>
        <v>0</v>
      </c>
      <c r="AA770">
        <f>'5a - Savings Tracker'!AB812</f>
        <v>0</v>
      </c>
      <c r="AB770">
        <f>'5a - Savings Tracker'!AC812</f>
        <v>0</v>
      </c>
      <c r="AC770">
        <f>'5a - Savings Tracker'!AD812</f>
        <v>0</v>
      </c>
      <c r="AD770" t="str">
        <f>'5a - Savings Tracker'!AE812</f>
        <v/>
      </c>
      <c r="AE770" t="str">
        <f>'5a - Savings Tracker'!AF812</f>
        <v/>
      </c>
      <c r="AF770" t="str">
        <f>'5a - Savings Tracker'!AG812</f>
        <v/>
      </c>
      <c r="AG770" t="str">
        <f>'5a - Savings Tracker'!AH812</f>
        <v/>
      </c>
      <c r="AH770" t="str">
        <f>'5a - Savings Tracker'!AI812</f>
        <v/>
      </c>
      <c r="AI770" t="str">
        <f>'5a - Savings Tracker'!AJ812</f>
        <v/>
      </c>
      <c r="AJ770" t="str">
        <f>'5a - Savings Tracker'!AK812</f>
        <v/>
      </c>
      <c r="AK770" t="str">
        <f>'5a - Savings Tracker'!AL812</f>
        <v/>
      </c>
    </row>
    <row r="771" spans="1:37">
      <c r="A771">
        <f>'5a - Savings Tracker'!A813</f>
        <v>770</v>
      </c>
      <c r="B771" t="str">
        <f>'5a - Savings Tracker'!B813</f>
        <v>Swansea Bay UHB</v>
      </c>
      <c r="C771">
        <f>'5a - Savings Tracker'!C813</f>
        <v>0</v>
      </c>
      <c r="D771">
        <f>'5a - Savings Tracker'!D813</f>
        <v>0</v>
      </c>
      <c r="E771">
        <f>'5a - Savings Tracker'!E813</f>
        <v>0</v>
      </c>
      <c r="F771">
        <f>'5a - Savings Tracker'!F813</f>
        <v>0</v>
      </c>
      <c r="G771">
        <f>'5a - Savings Tracker'!G813</f>
        <v>0</v>
      </c>
      <c r="H771">
        <f>'5a - Savings Tracker'!H813</f>
        <v>0</v>
      </c>
      <c r="I771">
        <f>'5a - Savings Tracker'!J813</f>
        <v>0</v>
      </c>
      <c r="J771">
        <f>'5a - Savings Tracker'!K813</f>
        <v>0</v>
      </c>
      <c r="K771">
        <f>'5a - Savings Tracker'!L813</f>
        <v>0</v>
      </c>
      <c r="L771">
        <f>'5a - Savings Tracker'!M813</f>
        <v>0</v>
      </c>
      <c r="M771">
        <f>'5a - Savings Tracker'!N813</f>
        <v>0</v>
      </c>
      <c r="N771">
        <f>'5a - Savings Tracker'!O813</f>
        <v>0</v>
      </c>
      <c r="O771">
        <f>'5a - Savings Tracker'!P813</f>
        <v>0</v>
      </c>
      <c r="P771">
        <f>'5a - Savings Tracker'!Q813</f>
        <v>0</v>
      </c>
      <c r="Q771">
        <f>'5a - Savings Tracker'!R813</f>
        <v>0</v>
      </c>
      <c r="R771">
        <f>'5a - Savings Tracker'!S813</f>
        <v>0</v>
      </c>
      <c r="S771">
        <f>'5a - Savings Tracker'!T813</f>
        <v>0</v>
      </c>
      <c r="T771">
        <f>'5a - Savings Tracker'!U813</f>
        <v>0</v>
      </c>
      <c r="U771">
        <f>'5a - Savings Tracker'!V813</f>
        <v>0</v>
      </c>
      <c r="V771">
        <f>'5a - Savings Tracker'!W813</f>
        <v>0</v>
      </c>
      <c r="W771">
        <f>'5a - Savings Tracker'!X813</f>
        <v>0</v>
      </c>
      <c r="X771">
        <f>'5a - Savings Tracker'!Y813</f>
        <v>0</v>
      </c>
      <c r="Y771">
        <f>'5a - Savings Tracker'!Z813</f>
        <v>0</v>
      </c>
      <c r="Z771">
        <f>'5a - Savings Tracker'!AA813</f>
        <v>0</v>
      </c>
      <c r="AA771">
        <f>'5a - Savings Tracker'!AB813</f>
        <v>0</v>
      </c>
      <c r="AB771">
        <f>'5a - Savings Tracker'!AC813</f>
        <v>0</v>
      </c>
      <c r="AC771">
        <f>'5a - Savings Tracker'!AD813</f>
        <v>0</v>
      </c>
      <c r="AD771" t="str">
        <f>'5a - Savings Tracker'!AE813</f>
        <v/>
      </c>
      <c r="AE771" t="str">
        <f>'5a - Savings Tracker'!AF813</f>
        <v/>
      </c>
      <c r="AF771" t="str">
        <f>'5a - Savings Tracker'!AG813</f>
        <v/>
      </c>
      <c r="AG771" t="str">
        <f>'5a - Savings Tracker'!AH813</f>
        <v/>
      </c>
      <c r="AH771" t="str">
        <f>'5a - Savings Tracker'!AI813</f>
        <v/>
      </c>
      <c r="AI771" t="str">
        <f>'5a - Savings Tracker'!AJ813</f>
        <v/>
      </c>
      <c r="AJ771" t="str">
        <f>'5a - Savings Tracker'!AK813</f>
        <v/>
      </c>
      <c r="AK771" t="str">
        <f>'5a - Savings Tracker'!AL813</f>
        <v/>
      </c>
    </row>
    <row r="772" spans="1:37">
      <c r="A772">
        <f>'5a - Savings Tracker'!A814</f>
        <v>771</v>
      </c>
      <c r="B772" t="str">
        <f>'5a - Savings Tracker'!B814</f>
        <v>Swansea Bay UHB</v>
      </c>
      <c r="C772">
        <f>'5a - Savings Tracker'!C814</f>
        <v>0</v>
      </c>
      <c r="D772">
        <f>'5a - Savings Tracker'!D814</f>
        <v>0</v>
      </c>
      <c r="E772">
        <f>'5a - Savings Tracker'!E814</f>
        <v>0</v>
      </c>
      <c r="F772">
        <f>'5a - Savings Tracker'!F814</f>
        <v>0</v>
      </c>
      <c r="G772">
        <f>'5a - Savings Tracker'!G814</f>
        <v>0</v>
      </c>
      <c r="H772">
        <f>'5a - Savings Tracker'!H814</f>
        <v>0</v>
      </c>
      <c r="I772">
        <f>'5a - Savings Tracker'!J814</f>
        <v>0</v>
      </c>
      <c r="J772">
        <f>'5a - Savings Tracker'!K814</f>
        <v>0</v>
      </c>
      <c r="K772">
        <f>'5a - Savings Tracker'!L814</f>
        <v>0</v>
      </c>
      <c r="L772">
        <f>'5a - Savings Tracker'!M814</f>
        <v>0</v>
      </c>
      <c r="M772">
        <f>'5a - Savings Tracker'!N814</f>
        <v>0</v>
      </c>
      <c r="N772">
        <f>'5a - Savings Tracker'!O814</f>
        <v>0</v>
      </c>
      <c r="O772">
        <f>'5a - Savings Tracker'!P814</f>
        <v>0</v>
      </c>
      <c r="P772">
        <f>'5a - Savings Tracker'!Q814</f>
        <v>0</v>
      </c>
      <c r="Q772">
        <f>'5a - Savings Tracker'!R814</f>
        <v>0</v>
      </c>
      <c r="R772">
        <f>'5a - Savings Tracker'!S814</f>
        <v>0</v>
      </c>
      <c r="S772">
        <f>'5a - Savings Tracker'!T814</f>
        <v>0</v>
      </c>
      <c r="T772">
        <f>'5a - Savings Tracker'!U814</f>
        <v>0</v>
      </c>
      <c r="U772">
        <f>'5a - Savings Tracker'!V814</f>
        <v>0</v>
      </c>
      <c r="V772">
        <f>'5a - Savings Tracker'!W814</f>
        <v>0</v>
      </c>
      <c r="W772">
        <f>'5a - Savings Tracker'!X814</f>
        <v>0</v>
      </c>
      <c r="X772">
        <f>'5a - Savings Tracker'!Y814</f>
        <v>0</v>
      </c>
      <c r="Y772">
        <f>'5a - Savings Tracker'!Z814</f>
        <v>0</v>
      </c>
      <c r="Z772">
        <f>'5a - Savings Tracker'!AA814</f>
        <v>0</v>
      </c>
      <c r="AA772">
        <f>'5a - Savings Tracker'!AB814</f>
        <v>0</v>
      </c>
      <c r="AB772">
        <f>'5a - Savings Tracker'!AC814</f>
        <v>0</v>
      </c>
      <c r="AC772">
        <f>'5a - Savings Tracker'!AD814</f>
        <v>0</v>
      </c>
      <c r="AD772" t="str">
        <f>'5a - Savings Tracker'!AE814</f>
        <v/>
      </c>
      <c r="AE772" t="str">
        <f>'5a - Savings Tracker'!AF814</f>
        <v/>
      </c>
      <c r="AF772" t="str">
        <f>'5a - Savings Tracker'!AG814</f>
        <v/>
      </c>
      <c r="AG772" t="str">
        <f>'5a - Savings Tracker'!AH814</f>
        <v/>
      </c>
      <c r="AH772" t="str">
        <f>'5a - Savings Tracker'!AI814</f>
        <v/>
      </c>
      <c r="AI772" t="str">
        <f>'5a - Savings Tracker'!AJ814</f>
        <v/>
      </c>
      <c r="AJ772" t="str">
        <f>'5a - Savings Tracker'!AK814</f>
        <v/>
      </c>
      <c r="AK772" t="str">
        <f>'5a - Savings Tracker'!AL814</f>
        <v/>
      </c>
    </row>
    <row r="773" spans="1:37">
      <c r="A773">
        <f>'5a - Savings Tracker'!A815</f>
        <v>772</v>
      </c>
      <c r="B773" t="str">
        <f>'5a - Savings Tracker'!B815</f>
        <v>Swansea Bay UHB</v>
      </c>
      <c r="C773">
        <f>'5a - Savings Tracker'!C815</f>
        <v>0</v>
      </c>
      <c r="D773">
        <f>'5a - Savings Tracker'!D815</f>
        <v>0</v>
      </c>
      <c r="E773">
        <f>'5a - Savings Tracker'!E815</f>
        <v>0</v>
      </c>
      <c r="F773">
        <f>'5a - Savings Tracker'!F815</f>
        <v>0</v>
      </c>
      <c r="G773">
        <f>'5a - Savings Tracker'!G815</f>
        <v>0</v>
      </c>
      <c r="H773">
        <f>'5a - Savings Tracker'!H815</f>
        <v>0</v>
      </c>
      <c r="I773">
        <f>'5a - Savings Tracker'!J815</f>
        <v>0</v>
      </c>
      <c r="J773">
        <f>'5a - Savings Tracker'!K815</f>
        <v>0</v>
      </c>
      <c r="K773">
        <f>'5a - Savings Tracker'!L815</f>
        <v>0</v>
      </c>
      <c r="L773">
        <f>'5a - Savings Tracker'!M815</f>
        <v>0</v>
      </c>
      <c r="M773">
        <f>'5a - Savings Tracker'!N815</f>
        <v>0</v>
      </c>
      <c r="N773">
        <f>'5a - Savings Tracker'!O815</f>
        <v>0</v>
      </c>
      <c r="O773">
        <f>'5a - Savings Tracker'!P815</f>
        <v>0</v>
      </c>
      <c r="P773">
        <f>'5a - Savings Tracker'!Q815</f>
        <v>0</v>
      </c>
      <c r="Q773">
        <f>'5a - Savings Tracker'!R815</f>
        <v>0</v>
      </c>
      <c r="R773">
        <f>'5a - Savings Tracker'!S815</f>
        <v>0</v>
      </c>
      <c r="S773">
        <f>'5a - Savings Tracker'!T815</f>
        <v>0</v>
      </c>
      <c r="T773">
        <f>'5a - Savings Tracker'!U815</f>
        <v>0</v>
      </c>
      <c r="U773">
        <f>'5a - Savings Tracker'!V815</f>
        <v>0</v>
      </c>
      <c r="V773">
        <f>'5a - Savings Tracker'!W815</f>
        <v>0</v>
      </c>
      <c r="W773">
        <f>'5a - Savings Tracker'!X815</f>
        <v>0</v>
      </c>
      <c r="X773">
        <f>'5a - Savings Tracker'!Y815</f>
        <v>0</v>
      </c>
      <c r="Y773">
        <f>'5a - Savings Tracker'!Z815</f>
        <v>0</v>
      </c>
      <c r="Z773">
        <f>'5a - Savings Tracker'!AA815</f>
        <v>0</v>
      </c>
      <c r="AA773">
        <f>'5a - Savings Tracker'!AB815</f>
        <v>0</v>
      </c>
      <c r="AB773">
        <f>'5a - Savings Tracker'!AC815</f>
        <v>0</v>
      </c>
      <c r="AC773">
        <f>'5a - Savings Tracker'!AD815</f>
        <v>0</v>
      </c>
      <c r="AD773" t="str">
        <f>'5a - Savings Tracker'!AE815</f>
        <v/>
      </c>
      <c r="AE773" t="str">
        <f>'5a - Savings Tracker'!AF815</f>
        <v/>
      </c>
      <c r="AF773" t="str">
        <f>'5a - Savings Tracker'!AG815</f>
        <v/>
      </c>
      <c r="AG773" t="str">
        <f>'5a - Savings Tracker'!AH815</f>
        <v/>
      </c>
      <c r="AH773" t="str">
        <f>'5a - Savings Tracker'!AI815</f>
        <v/>
      </c>
      <c r="AI773" t="str">
        <f>'5a - Savings Tracker'!AJ815</f>
        <v/>
      </c>
      <c r="AJ773" t="str">
        <f>'5a - Savings Tracker'!AK815</f>
        <v/>
      </c>
      <c r="AK773" t="str">
        <f>'5a - Savings Tracker'!AL815</f>
        <v/>
      </c>
    </row>
    <row r="774" spans="1:37">
      <c r="A774">
        <f>'5a - Savings Tracker'!A816</f>
        <v>773</v>
      </c>
      <c r="B774" t="str">
        <f>'5a - Savings Tracker'!B816</f>
        <v>Swansea Bay UHB</v>
      </c>
      <c r="C774">
        <f>'5a - Savings Tracker'!C816</f>
        <v>0</v>
      </c>
      <c r="D774">
        <f>'5a - Savings Tracker'!D816</f>
        <v>0</v>
      </c>
      <c r="E774">
        <f>'5a - Savings Tracker'!E816</f>
        <v>0</v>
      </c>
      <c r="F774">
        <f>'5a - Savings Tracker'!F816</f>
        <v>0</v>
      </c>
      <c r="G774">
        <f>'5a - Savings Tracker'!G816</f>
        <v>0</v>
      </c>
      <c r="H774">
        <f>'5a - Savings Tracker'!H816</f>
        <v>0</v>
      </c>
      <c r="I774">
        <f>'5a - Savings Tracker'!J816</f>
        <v>0</v>
      </c>
      <c r="J774">
        <f>'5a - Savings Tracker'!K816</f>
        <v>0</v>
      </c>
      <c r="K774">
        <f>'5a - Savings Tracker'!L816</f>
        <v>0</v>
      </c>
      <c r="L774">
        <f>'5a - Savings Tracker'!M816</f>
        <v>0</v>
      </c>
      <c r="M774">
        <f>'5a - Savings Tracker'!N816</f>
        <v>0</v>
      </c>
      <c r="N774">
        <f>'5a - Savings Tracker'!O816</f>
        <v>0</v>
      </c>
      <c r="O774">
        <f>'5a - Savings Tracker'!P816</f>
        <v>0</v>
      </c>
      <c r="P774">
        <f>'5a - Savings Tracker'!Q816</f>
        <v>0</v>
      </c>
      <c r="Q774">
        <f>'5a - Savings Tracker'!R816</f>
        <v>0</v>
      </c>
      <c r="R774">
        <f>'5a - Savings Tracker'!S816</f>
        <v>0</v>
      </c>
      <c r="S774">
        <f>'5a - Savings Tracker'!T816</f>
        <v>0</v>
      </c>
      <c r="T774">
        <f>'5a - Savings Tracker'!U816</f>
        <v>0</v>
      </c>
      <c r="U774">
        <f>'5a - Savings Tracker'!V816</f>
        <v>0</v>
      </c>
      <c r="V774">
        <f>'5a - Savings Tracker'!W816</f>
        <v>0</v>
      </c>
      <c r="W774">
        <f>'5a - Savings Tracker'!X816</f>
        <v>0</v>
      </c>
      <c r="X774">
        <f>'5a - Savings Tracker'!Y816</f>
        <v>0</v>
      </c>
      <c r="Y774">
        <f>'5a - Savings Tracker'!Z816</f>
        <v>0</v>
      </c>
      <c r="Z774">
        <f>'5a - Savings Tracker'!AA816</f>
        <v>0</v>
      </c>
      <c r="AA774">
        <f>'5a - Savings Tracker'!AB816</f>
        <v>0</v>
      </c>
      <c r="AB774">
        <f>'5a - Savings Tracker'!AC816</f>
        <v>0</v>
      </c>
      <c r="AC774">
        <f>'5a - Savings Tracker'!AD816</f>
        <v>0</v>
      </c>
      <c r="AD774" t="str">
        <f>'5a - Savings Tracker'!AE816</f>
        <v/>
      </c>
      <c r="AE774" t="str">
        <f>'5a - Savings Tracker'!AF816</f>
        <v/>
      </c>
      <c r="AF774" t="str">
        <f>'5a - Savings Tracker'!AG816</f>
        <v/>
      </c>
      <c r="AG774" t="str">
        <f>'5a - Savings Tracker'!AH816</f>
        <v/>
      </c>
      <c r="AH774" t="str">
        <f>'5a - Savings Tracker'!AI816</f>
        <v/>
      </c>
      <c r="AI774" t="str">
        <f>'5a - Savings Tracker'!AJ816</f>
        <v/>
      </c>
      <c r="AJ774" t="str">
        <f>'5a - Savings Tracker'!AK816</f>
        <v/>
      </c>
      <c r="AK774" t="str">
        <f>'5a - Savings Tracker'!AL816</f>
        <v/>
      </c>
    </row>
    <row r="775" spans="1:37">
      <c r="A775">
        <f>'5a - Savings Tracker'!A817</f>
        <v>774</v>
      </c>
      <c r="B775" t="str">
        <f>'5a - Savings Tracker'!B817</f>
        <v>Swansea Bay UHB</v>
      </c>
      <c r="C775">
        <f>'5a - Savings Tracker'!C817</f>
        <v>0</v>
      </c>
      <c r="D775">
        <f>'5a - Savings Tracker'!D817</f>
        <v>0</v>
      </c>
      <c r="E775">
        <f>'5a - Savings Tracker'!E817</f>
        <v>0</v>
      </c>
      <c r="F775">
        <f>'5a - Savings Tracker'!F817</f>
        <v>0</v>
      </c>
      <c r="G775">
        <f>'5a - Savings Tracker'!G817</f>
        <v>0</v>
      </c>
      <c r="H775">
        <f>'5a - Savings Tracker'!H817</f>
        <v>0</v>
      </c>
      <c r="I775">
        <f>'5a - Savings Tracker'!J817</f>
        <v>0</v>
      </c>
      <c r="J775">
        <f>'5a - Savings Tracker'!K817</f>
        <v>0</v>
      </c>
      <c r="K775">
        <f>'5a - Savings Tracker'!L817</f>
        <v>0</v>
      </c>
      <c r="L775">
        <f>'5a - Savings Tracker'!M817</f>
        <v>0</v>
      </c>
      <c r="M775">
        <f>'5a - Savings Tracker'!N817</f>
        <v>0</v>
      </c>
      <c r="N775">
        <f>'5a - Savings Tracker'!O817</f>
        <v>0</v>
      </c>
      <c r="O775">
        <f>'5a - Savings Tracker'!P817</f>
        <v>0</v>
      </c>
      <c r="P775">
        <f>'5a - Savings Tracker'!Q817</f>
        <v>0</v>
      </c>
      <c r="Q775">
        <f>'5a - Savings Tracker'!R817</f>
        <v>0</v>
      </c>
      <c r="R775">
        <f>'5a - Savings Tracker'!S817</f>
        <v>0</v>
      </c>
      <c r="S775">
        <f>'5a - Savings Tracker'!T817</f>
        <v>0</v>
      </c>
      <c r="T775">
        <f>'5a - Savings Tracker'!U817</f>
        <v>0</v>
      </c>
      <c r="U775">
        <f>'5a - Savings Tracker'!V817</f>
        <v>0</v>
      </c>
      <c r="V775">
        <f>'5a - Savings Tracker'!W817</f>
        <v>0</v>
      </c>
      <c r="W775">
        <f>'5a - Savings Tracker'!X817</f>
        <v>0</v>
      </c>
      <c r="X775">
        <f>'5a - Savings Tracker'!Y817</f>
        <v>0</v>
      </c>
      <c r="Y775">
        <f>'5a - Savings Tracker'!Z817</f>
        <v>0</v>
      </c>
      <c r="Z775">
        <f>'5a - Savings Tracker'!AA817</f>
        <v>0</v>
      </c>
      <c r="AA775">
        <f>'5a - Savings Tracker'!AB817</f>
        <v>0</v>
      </c>
      <c r="AB775">
        <f>'5a - Savings Tracker'!AC817</f>
        <v>0</v>
      </c>
      <c r="AC775">
        <f>'5a - Savings Tracker'!AD817</f>
        <v>0</v>
      </c>
      <c r="AD775" t="str">
        <f>'5a - Savings Tracker'!AE817</f>
        <v/>
      </c>
      <c r="AE775" t="str">
        <f>'5a - Savings Tracker'!AF817</f>
        <v/>
      </c>
      <c r="AF775" t="str">
        <f>'5a - Savings Tracker'!AG817</f>
        <v/>
      </c>
      <c r="AG775" t="str">
        <f>'5a - Savings Tracker'!AH817</f>
        <v/>
      </c>
      <c r="AH775" t="str">
        <f>'5a - Savings Tracker'!AI817</f>
        <v/>
      </c>
      <c r="AI775" t="str">
        <f>'5a - Savings Tracker'!AJ817</f>
        <v/>
      </c>
      <c r="AJ775" t="str">
        <f>'5a - Savings Tracker'!AK817</f>
        <v/>
      </c>
      <c r="AK775" t="str">
        <f>'5a - Savings Tracker'!AL817</f>
        <v/>
      </c>
    </row>
    <row r="776" spans="1:37">
      <c r="A776">
        <f>'5a - Savings Tracker'!A818</f>
        <v>775</v>
      </c>
      <c r="B776" t="str">
        <f>'5a - Savings Tracker'!B818</f>
        <v>Swansea Bay UHB</v>
      </c>
      <c r="C776">
        <f>'5a - Savings Tracker'!C818</f>
        <v>0</v>
      </c>
      <c r="D776">
        <f>'5a - Savings Tracker'!D818</f>
        <v>0</v>
      </c>
      <c r="E776">
        <f>'5a - Savings Tracker'!E818</f>
        <v>0</v>
      </c>
      <c r="F776">
        <f>'5a - Savings Tracker'!F818</f>
        <v>0</v>
      </c>
      <c r="G776">
        <f>'5a - Savings Tracker'!G818</f>
        <v>0</v>
      </c>
      <c r="H776">
        <f>'5a - Savings Tracker'!H818</f>
        <v>0</v>
      </c>
      <c r="I776">
        <f>'5a - Savings Tracker'!J818</f>
        <v>0</v>
      </c>
      <c r="J776">
        <f>'5a - Savings Tracker'!K818</f>
        <v>0</v>
      </c>
      <c r="K776">
        <f>'5a - Savings Tracker'!L818</f>
        <v>0</v>
      </c>
      <c r="L776">
        <f>'5a - Savings Tracker'!M818</f>
        <v>0</v>
      </c>
      <c r="M776">
        <f>'5a - Savings Tracker'!N818</f>
        <v>0</v>
      </c>
      <c r="N776">
        <f>'5a - Savings Tracker'!O818</f>
        <v>0</v>
      </c>
      <c r="O776">
        <f>'5a - Savings Tracker'!P818</f>
        <v>0</v>
      </c>
      <c r="P776">
        <f>'5a - Savings Tracker'!Q818</f>
        <v>0</v>
      </c>
      <c r="Q776">
        <f>'5a - Savings Tracker'!R818</f>
        <v>0</v>
      </c>
      <c r="R776">
        <f>'5a - Savings Tracker'!S818</f>
        <v>0</v>
      </c>
      <c r="S776">
        <f>'5a - Savings Tracker'!T818</f>
        <v>0</v>
      </c>
      <c r="T776">
        <f>'5a - Savings Tracker'!U818</f>
        <v>0</v>
      </c>
      <c r="U776">
        <f>'5a - Savings Tracker'!V818</f>
        <v>0</v>
      </c>
      <c r="V776">
        <f>'5a - Savings Tracker'!W818</f>
        <v>0</v>
      </c>
      <c r="W776">
        <f>'5a - Savings Tracker'!X818</f>
        <v>0</v>
      </c>
      <c r="X776">
        <f>'5a - Savings Tracker'!Y818</f>
        <v>0</v>
      </c>
      <c r="Y776">
        <f>'5a - Savings Tracker'!Z818</f>
        <v>0</v>
      </c>
      <c r="Z776">
        <f>'5a - Savings Tracker'!AA818</f>
        <v>0</v>
      </c>
      <c r="AA776">
        <f>'5a - Savings Tracker'!AB818</f>
        <v>0</v>
      </c>
      <c r="AB776">
        <f>'5a - Savings Tracker'!AC818</f>
        <v>0</v>
      </c>
      <c r="AC776">
        <f>'5a - Savings Tracker'!AD818</f>
        <v>0</v>
      </c>
      <c r="AD776" t="str">
        <f>'5a - Savings Tracker'!AE818</f>
        <v/>
      </c>
      <c r="AE776" t="str">
        <f>'5a - Savings Tracker'!AF818</f>
        <v/>
      </c>
      <c r="AF776" t="str">
        <f>'5a - Savings Tracker'!AG818</f>
        <v/>
      </c>
      <c r="AG776" t="str">
        <f>'5a - Savings Tracker'!AH818</f>
        <v/>
      </c>
      <c r="AH776" t="str">
        <f>'5a - Savings Tracker'!AI818</f>
        <v/>
      </c>
      <c r="AI776" t="str">
        <f>'5a - Savings Tracker'!AJ818</f>
        <v/>
      </c>
      <c r="AJ776" t="str">
        <f>'5a - Savings Tracker'!AK818</f>
        <v/>
      </c>
      <c r="AK776" t="str">
        <f>'5a - Savings Tracker'!AL818</f>
        <v/>
      </c>
    </row>
    <row r="777" spans="1:37">
      <c r="A777">
        <f>'5a - Savings Tracker'!A819</f>
        <v>776</v>
      </c>
      <c r="B777" t="str">
        <f>'5a - Savings Tracker'!B819</f>
        <v>Swansea Bay UHB</v>
      </c>
      <c r="C777">
        <f>'5a - Savings Tracker'!C819</f>
        <v>0</v>
      </c>
      <c r="D777">
        <f>'5a - Savings Tracker'!D819</f>
        <v>0</v>
      </c>
      <c r="E777">
        <f>'5a - Savings Tracker'!E819</f>
        <v>0</v>
      </c>
      <c r="F777">
        <f>'5a - Savings Tracker'!F819</f>
        <v>0</v>
      </c>
      <c r="G777">
        <f>'5a - Savings Tracker'!G819</f>
        <v>0</v>
      </c>
      <c r="H777">
        <f>'5a - Savings Tracker'!H819</f>
        <v>0</v>
      </c>
      <c r="I777">
        <f>'5a - Savings Tracker'!J819</f>
        <v>0</v>
      </c>
      <c r="J777">
        <f>'5a - Savings Tracker'!K819</f>
        <v>0</v>
      </c>
      <c r="K777">
        <f>'5a - Savings Tracker'!L819</f>
        <v>0</v>
      </c>
      <c r="L777">
        <f>'5a - Savings Tracker'!M819</f>
        <v>0</v>
      </c>
      <c r="M777">
        <f>'5a - Savings Tracker'!N819</f>
        <v>0</v>
      </c>
      <c r="N777">
        <f>'5a - Savings Tracker'!O819</f>
        <v>0</v>
      </c>
      <c r="O777">
        <f>'5a - Savings Tracker'!P819</f>
        <v>0</v>
      </c>
      <c r="P777">
        <f>'5a - Savings Tracker'!Q819</f>
        <v>0</v>
      </c>
      <c r="Q777">
        <f>'5a - Savings Tracker'!R819</f>
        <v>0</v>
      </c>
      <c r="R777">
        <f>'5a - Savings Tracker'!S819</f>
        <v>0</v>
      </c>
      <c r="S777">
        <f>'5a - Savings Tracker'!T819</f>
        <v>0</v>
      </c>
      <c r="T777">
        <f>'5a - Savings Tracker'!U819</f>
        <v>0</v>
      </c>
      <c r="U777">
        <f>'5a - Savings Tracker'!V819</f>
        <v>0</v>
      </c>
      <c r="V777">
        <f>'5a - Savings Tracker'!W819</f>
        <v>0</v>
      </c>
      <c r="W777">
        <f>'5a - Savings Tracker'!X819</f>
        <v>0</v>
      </c>
      <c r="X777">
        <f>'5a - Savings Tracker'!Y819</f>
        <v>0</v>
      </c>
      <c r="Y777">
        <f>'5a - Savings Tracker'!Z819</f>
        <v>0</v>
      </c>
      <c r="Z777">
        <f>'5a - Savings Tracker'!AA819</f>
        <v>0</v>
      </c>
      <c r="AA777">
        <f>'5a - Savings Tracker'!AB819</f>
        <v>0</v>
      </c>
      <c r="AB777">
        <f>'5a - Savings Tracker'!AC819</f>
        <v>0</v>
      </c>
      <c r="AC777">
        <f>'5a - Savings Tracker'!AD819</f>
        <v>0</v>
      </c>
      <c r="AD777" t="str">
        <f>'5a - Savings Tracker'!AE819</f>
        <v/>
      </c>
      <c r="AE777" t="str">
        <f>'5a - Savings Tracker'!AF819</f>
        <v/>
      </c>
      <c r="AF777" t="str">
        <f>'5a - Savings Tracker'!AG819</f>
        <v/>
      </c>
      <c r="AG777" t="str">
        <f>'5a - Savings Tracker'!AH819</f>
        <v/>
      </c>
      <c r="AH777" t="str">
        <f>'5a - Savings Tracker'!AI819</f>
        <v/>
      </c>
      <c r="AI777" t="str">
        <f>'5a - Savings Tracker'!AJ819</f>
        <v/>
      </c>
      <c r="AJ777" t="str">
        <f>'5a - Savings Tracker'!AK819</f>
        <v/>
      </c>
      <c r="AK777" t="str">
        <f>'5a - Savings Tracker'!AL819</f>
        <v/>
      </c>
    </row>
    <row r="778" spans="1:37">
      <c r="A778">
        <f>'5a - Savings Tracker'!A820</f>
        <v>777</v>
      </c>
      <c r="B778" t="str">
        <f>'5a - Savings Tracker'!B820</f>
        <v>Swansea Bay UHB</v>
      </c>
      <c r="C778">
        <f>'5a - Savings Tracker'!C820</f>
        <v>0</v>
      </c>
      <c r="D778">
        <f>'5a - Savings Tracker'!D820</f>
        <v>0</v>
      </c>
      <c r="E778">
        <f>'5a - Savings Tracker'!E820</f>
        <v>0</v>
      </c>
      <c r="F778">
        <f>'5a - Savings Tracker'!F820</f>
        <v>0</v>
      </c>
      <c r="G778">
        <f>'5a - Savings Tracker'!G820</f>
        <v>0</v>
      </c>
      <c r="H778">
        <f>'5a - Savings Tracker'!H820</f>
        <v>0</v>
      </c>
      <c r="I778">
        <f>'5a - Savings Tracker'!J820</f>
        <v>0</v>
      </c>
      <c r="J778">
        <f>'5a - Savings Tracker'!K820</f>
        <v>0</v>
      </c>
      <c r="K778">
        <f>'5a - Savings Tracker'!L820</f>
        <v>0</v>
      </c>
      <c r="L778">
        <f>'5a - Savings Tracker'!M820</f>
        <v>0</v>
      </c>
      <c r="M778">
        <f>'5a - Savings Tracker'!N820</f>
        <v>0</v>
      </c>
      <c r="N778">
        <f>'5a - Savings Tracker'!O820</f>
        <v>0</v>
      </c>
      <c r="O778">
        <f>'5a - Savings Tracker'!P820</f>
        <v>0</v>
      </c>
      <c r="P778">
        <f>'5a - Savings Tracker'!Q820</f>
        <v>0</v>
      </c>
      <c r="Q778">
        <f>'5a - Savings Tracker'!R820</f>
        <v>0</v>
      </c>
      <c r="R778">
        <f>'5a - Savings Tracker'!S820</f>
        <v>0</v>
      </c>
      <c r="S778">
        <f>'5a - Savings Tracker'!T820</f>
        <v>0</v>
      </c>
      <c r="T778">
        <f>'5a - Savings Tracker'!U820</f>
        <v>0</v>
      </c>
      <c r="U778">
        <f>'5a - Savings Tracker'!V820</f>
        <v>0</v>
      </c>
      <c r="V778">
        <f>'5a - Savings Tracker'!W820</f>
        <v>0</v>
      </c>
      <c r="W778">
        <f>'5a - Savings Tracker'!X820</f>
        <v>0</v>
      </c>
      <c r="X778">
        <f>'5a - Savings Tracker'!Y820</f>
        <v>0</v>
      </c>
      <c r="Y778">
        <f>'5a - Savings Tracker'!Z820</f>
        <v>0</v>
      </c>
      <c r="Z778">
        <f>'5a - Savings Tracker'!AA820</f>
        <v>0</v>
      </c>
      <c r="AA778">
        <f>'5a - Savings Tracker'!AB820</f>
        <v>0</v>
      </c>
      <c r="AB778">
        <f>'5a - Savings Tracker'!AC820</f>
        <v>0</v>
      </c>
      <c r="AC778">
        <f>'5a - Savings Tracker'!AD820</f>
        <v>0</v>
      </c>
      <c r="AD778" t="str">
        <f>'5a - Savings Tracker'!AE820</f>
        <v/>
      </c>
      <c r="AE778" t="str">
        <f>'5a - Savings Tracker'!AF820</f>
        <v/>
      </c>
      <c r="AF778" t="str">
        <f>'5a - Savings Tracker'!AG820</f>
        <v/>
      </c>
      <c r="AG778" t="str">
        <f>'5a - Savings Tracker'!AH820</f>
        <v/>
      </c>
      <c r="AH778" t="str">
        <f>'5a - Savings Tracker'!AI820</f>
        <v/>
      </c>
      <c r="AI778" t="str">
        <f>'5a - Savings Tracker'!AJ820</f>
        <v/>
      </c>
      <c r="AJ778" t="str">
        <f>'5a - Savings Tracker'!AK820</f>
        <v/>
      </c>
      <c r="AK778" t="str">
        <f>'5a - Savings Tracker'!AL820</f>
        <v/>
      </c>
    </row>
    <row r="779" spans="1:37">
      <c r="A779">
        <f>'5a - Savings Tracker'!A821</f>
        <v>778</v>
      </c>
      <c r="B779" t="str">
        <f>'5a - Savings Tracker'!B821</f>
        <v>Swansea Bay UHB</v>
      </c>
      <c r="C779">
        <f>'5a - Savings Tracker'!C821</f>
        <v>0</v>
      </c>
      <c r="D779">
        <f>'5a - Savings Tracker'!D821</f>
        <v>0</v>
      </c>
      <c r="E779">
        <f>'5a - Savings Tracker'!E821</f>
        <v>0</v>
      </c>
      <c r="F779">
        <f>'5a - Savings Tracker'!F821</f>
        <v>0</v>
      </c>
      <c r="G779">
        <f>'5a - Savings Tracker'!G821</f>
        <v>0</v>
      </c>
      <c r="H779">
        <f>'5a - Savings Tracker'!H821</f>
        <v>0</v>
      </c>
      <c r="I779">
        <f>'5a - Savings Tracker'!J821</f>
        <v>0</v>
      </c>
      <c r="J779">
        <f>'5a - Savings Tracker'!K821</f>
        <v>0</v>
      </c>
      <c r="K779">
        <f>'5a - Savings Tracker'!L821</f>
        <v>0</v>
      </c>
      <c r="L779">
        <f>'5a - Savings Tracker'!M821</f>
        <v>0</v>
      </c>
      <c r="M779">
        <f>'5a - Savings Tracker'!N821</f>
        <v>0</v>
      </c>
      <c r="N779">
        <f>'5a - Savings Tracker'!O821</f>
        <v>0</v>
      </c>
      <c r="O779">
        <f>'5a - Savings Tracker'!P821</f>
        <v>0</v>
      </c>
      <c r="P779">
        <f>'5a - Savings Tracker'!Q821</f>
        <v>0</v>
      </c>
      <c r="Q779">
        <f>'5a - Savings Tracker'!R821</f>
        <v>0</v>
      </c>
      <c r="R779">
        <f>'5a - Savings Tracker'!S821</f>
        <v>0</v>
      </c>
      <c r="S779">
        <f>'5a - Savings Tracker'!T821</f>
        <v>0</v>
      </c>
      <c r="T779">
        <f>'5a - Savings Tracker'!U821</f>
        <v>0</v>
      </c>
      <c r="U779">
        <f>'5a - Savings Tracker'!V821</f>
        <v>0</v>
      </c>
      <c r="V779">
        <f>'5a - Savings Tracker'!W821</f>
        <v>0</v>
      </c>
      <c r="W779">
        <f>'5a - Savings Tracker'!X821</f>
        <v>0</v>
      </c>
      <c r="X779">
        <f>'5a - Savings Tracker'!Y821</f>
        <v>0</v>
      </c>
      <c r="Y779">
        <f>'5a - Savings Tracker'!Z821</f>
        <v>0</v>
      </c>
      <c r="Z779">
        <f>'5a - Savings Tracker'!AA821</f>
        <v>0</v>
      </c>
      <c r="AA779">
        <f>'5a - Savings Tracker'!AB821</f>
        <v>0</v>
      </c>
      <c r="AB779">
        <f>'5a - Savings Tracker'!AC821</f>
        <v>0</v>
      </c>
      <c r="AC779">
        <f>'5a - Savings Tracker'!AD821</f>
        <v>0</v>
      </c>
      <c r="AD779" t="str">
        <f>'5a - Savings Tracker'!AE821</f>
        <v/>
      </c>
      <c r="AE779" t="str">
        <f>'5a - Savings Tracker'!AF821</f>
        <v/>
      </c>
      <c r="AF779" t="str">
        <f>'5a - Savings Tracker'!AG821</f>
        <v/>
      </c>
      <c r="AG779" t="str">
        <f>'5a - Savings Tracker'!AH821</f>
        <v/>
      </c>
      <c r="AH779" t="str">
        <f>'5a - Savings Tracker'!AI821</f>
        <v/>
      </c>
      <c r="AI779" t="str">
        <f>'5a - Savings Tracker'!AJ821</f>
        <v/>
      </c>
      <c r="AJ779" t="str">
        <f>'5a - Savings Tracker'!AK821</f>
        <v/>
      </c>
      <c r="AK779" t="str">
        <f>'5a - Savings Tracker'!AL821</f>
        <v/>
      </c>
    </row>
    <row r="780" spans="1:37">
      <c r="A780">
        <f>'5a - Savings Tracker'!A822</f>
        <v>779</v>
      </c>
      <c r="B780" t="str">
        <f>'5a - Savings Tracker'!B822</f>
        <v>Swansea Bay UHB</v>
      </c>
      <c r="C780">
        <f>'5a - Savings Tracker'!C822</f>
        <v>0</v>
      </c>
      <c r="D780">
        <f>'5a - Savings Tracker'!D822</f>
        <v>0</v>
      </c>
      <c r="E780">
        <f>'5a - Savings Tracker'!E822</f>
        <v>0</v>
      </c>
      <c r="F780">
        <f>'5a - Savings Tracker'!F822</f>
        <v>0</v>
      </c>
      <c r="G780">
        <f>'5a - Savings Tracker'!G822</f>
        <v>0</v>
      </c>
      <c r="H780">
        <f>'5a - Savings Tracker'!H822</f>
        <v>0</v>
      </c>
      <c r="I780">
        <f>'5a - Savings Tracker'!J822</f>
        <v>0</v>
      </c>
      <c r="J780">
        <f>'5a - Savings Tracker'!K822</f>
        <v>0</v>
      </c>
      <c r="K780">
        <f>'5a - Savings Tracker'!L822</f>
        <v>0</v>
      </c>
      <c r="L780">
        <f>'5a - Savings Tracker'!M822</f>
        <v>0</v>
      </c>
      <c r="M780">
        <f>'5a - Savings Tracker'!N822</f>
        <v>0</v>
      </c>
      <c r="N780">
        <f>'5a - Savings Tracker'!O822</f>
        <v>0</v>
      </c>
      <c r="O780">
        <f>'5a - Savings Tracker'!P822</f>
        <v>0</v>
      </c>
      <c r="P780">
        <f>'5a - Savings Tracker'!Q822</f>
        <v>0</v>
      </c>
      <c r="Q780">
        <f>'5a - Savings Tracker'!R822</f>
        <v>0</v>
      </c>
      <c r="R780">
        <f>'5a - Savings Tracker'!S822</f>
        <v>0</v>
      </c>
      <c r="S780">
        <f>'5a - Savings Tracker'!T822</f>
        <v>0</v>
      </c>
      <c r="T780">
        <f>'5a - Savings Tracker'!U822</f>
        <v>0</v>
      </c>
      <c r="U780">
        <f>'5a - Savings Tracker'!V822</f>
        <v>0</v>
      </c>
      <c r="V780">
        <f>'5a - Savings Tracker'!W822</f>
        <v>0</v>
      </c>
      <c r="W780">
        <f>'5a - Savings Tracker'!X822</f>
        <v>0</v>
      </c>
      <c r="X780">
        <f>'5a - Savings Tracker'!Y822</f>
        <v>0</v>
      </c>
      <c r="Y780">
        <f>'5a - Savings Tracker'!Z822</f>
        <v>0</v>
      </c>
      <c r="Z780">
        <f>'5a - Savings Tracker'!AA822</f>
        <v>0</v>
      </c>
      <c r="AA780">
        <f>'5a - Savings Tracker'!AB822</f>
        <v>0</v>
      </c>
      <c r="AB780">
        <f>'5a - Savings Tracker'!AC822</f>
        <v>0</v>
      </c>
      <c r="AC780">
        <f>'5a - Savings Tracker'!AD822</f>
        <v>0</v>
      </c>
      <c r="AD780" t="str">
        <f>'5a - Savings Tracker'!AE822</f>
        <v/>
      </c>
      <c r="AE780" t="str">
        <f>'5a - Savings Tracker'!AF822</f>
        <v/>
      </c>
      <c r="AF780" t="str">
        <f>'5a - Savings Tracker'!AG822</f>
        <v/>
      </c>
      <c r="AG780" t="str">
        <f>'5a - Savings Tracker'!AH822</f>
        <v/>
      </c>
      <c r="AH780" t="str">
        <f>'5a - Savings Tracker'!AI822</f>
        <v/>
      </c>
      <c r="AI780" t="str">
        <f>'5a - Savings Tracker'!AJ822</f>
        <v/>
      </c>
      <c r="AJ780" t="str">
        <f>'5a - Savings Tracker'!AK822</f>
        <v/>
      </c>
      <c r="AK780" t="str">
        <f>'5a - Savings Tracker'!AL822</f>
        <v/>
      </c>
    </row>
    <row r="781" spans="1:37">
      <c r="A781">
        <f>'5a - Savings Tracker'!A823</f>
        <v>780</v>
      </c>
      <c r="B781" t="str">
        <f>'5a - Savings Tracker'!B823</f>
        <v>Swansea Bay UHB</v>
      </c>
      <c r="C781">
        <f>'5a - Savings Tracker'!C823</f>
        <v>0</v>
      </c>
      <c r="D781">
        <f>'5a - Savings Tracker'!D823</f>
        <v>0</v>
      </c>
      <c r="E781">
        <f>'5a - Savings Tracker'!E823</f>
        <v>0</v>
      </c>
      <c r="F781">
        <f>'5a - Savings Tracker'!F823</f>
        <v>0</v>
      </c>
      <c r="G781">
        <f>'5a - Savings Tracker'!G823</f>
        <v>0</v>
      </c>
      <c r="H781">
        <f>'5a - Savings Tracker'!H823</f>
        <v>0</v>
      </c>
      <c r="I781">
        <f>'5a - Savings Tracker'!J823</f>
        <v>0</v>
      </c>
      <c r="J781">
        <f>'5a - Savings Tracker'!K823</f>
        <v>0</v>
      </c>
      <c r="K781">
        <f>'5a - Savings Tracker'!L823</f>
        <v>0</v>
      </c>
      <c r="L781">
        <f>'5a - Savings Tracker'!M823</f>
        <v>0</v>
      </c>
      <c r="M781">
        <f>'5a - Savings Tracker'!N823</f>
        <v>0</v>
      </c>
      <c r="N781">
        <f>'5a - Savings Tracker'!O823</f>
        <v>0</v>
      </c>
      <c r="O781">
        <f>'5a - Savings Tracker'!P823</f>
        <v>0</v>
      </c>
      <c r="P781">
        <f>'5a - Savings Tracker'!Q823</f>
        <v>0</v>
      </c>
      <c r="Q781">
        <f>'5a - Savings Tracker'!R823</f>
        <v>0</v>
      </c>
      <c r="R781">
        <f>'5a - Savings Tracker'!S823</f>
        <v>0</v>
      </c>
      <c r="S781">
        <f>'5a - Savings Tracker'!T823</f>
        <v>0</v>
      </c>
      <c r="T781">
        <f>'5a - Savings Tracker'!U823</f>
        <v>0</v>
      </c>
      <c r="U781">
        <f>'5a - Savings Tracker'!V823</f>
        <v>0</v>
      </c>
      <c r="V781">
        <f>'5a - Savings Tracker'!W823</f>
        <v>0</v>
      </c>
      <c r="W781">
        <f>'5a - Savings Tracker'!X823</f>
        <v>0</v>
      </c>
      <c r="X781">
        <f>'5a - Savings Tracker'!Y823</f>
        <v>0</v>
      </c>
      <c r="Y781">
        <f>'5a - Savings Tracker'!Z823</f>
        <v>0</v>
      </c>
      <c r="Z781">
        <f>'5a - Savings Tracker'!AA823</f>
        <v>0</v>
      </c>
      <c r="AA781">
        <f>'5a - Savings Tracker'!AB823</f>
        <v>0</v>
      </c>
      <c r="AB781">
        <f>'5a - Savings Tracker'!AC823</f>
        <v>0</v>
      </c>
      <c r="AC781">
        <f>'5a - Savings Tracker'!AD823</f>
        <v>0</v>
      </c>
      <c r="AD781" t="str">
        <f>'5a - Savings Tracker'!AE823</f>
        <v/>
      </c>
      <c r="AE781" t="str">
        <f>'5a - Savings Tracker'!AF823</f>
        <v/>
      </c>
      <c r="AF781" t="str">
        <f>'5a - Savings Tracker'!AG823</f>
        <v/>
      </c>
      <c r="AG781" t="str">
        <f>'5a - Savings Tracker'!AH823</f>
        <v/>
      </c>
      <c r="AH781" t="str">
        <f>'5a - Savings Tracker'!AI823</f>
        <v/>
      </c>
      <c r="AI781" t="str">
        <f>'5a - Savings Tracker'!AJ823</f>
        <v/>
      </c>
      <c r="AJ781" t="str">
        <f>'5a - Savings Tracker'!AK823</f>
        <v/>
      </c>
      <c r="AK781" t="str">
        <f>'5a - Savings Tracker'!AL823</f>
        <v/>
      </c>
    </row>
    <row r="782" spans="1:37">
      <c r="A782">
        <f>'5a - Savings Tracker'!A824</f>
        <v>781</v>
      </c>
      <c r="B782" t="str">
        <f>'5a - Savings Tracker'!B824</f>
        <v>Swansea Bay UHB</v>
      </c>
      <c r="C782">
        <f>'5a - Savings Tracker'!C824</f>
        <v>0</v>
      </c>
      <c r="D782">
        <f>'5a - Savings Tracker'!D824</f>
        <v>0</v>
      </c>
      <c r="E782">
        <f>'5a - Savings Tracker'!E824</f>
        <v>0</v>
      </c>
      <c r="F782">
        <f>'5a - Savings Tracker'!F824</f>
        <v>0</v>
      </c>
      <c r="G782">
        <f>'5a - Savings Tracker'!G824</f>
        <v>0</v>
      </c>
      <c r="H782">
        <f>'5a - Savings Tracker'!H824</f>
        <v>0</v>
      </c>
      <c r="I782">
        <f>'5a - Savings Tracker'!J824</f>
        <v>0</v>
      </c>
      <c r="J782">
        <f>'5a - Savings Tracker'!K824</f>
        <v>0</v>
      </c>
      <c r="K782">
        <f>'5a - Savings Tracker'!L824</f>
        <v>0</v>
      </c>
      <c r="L782">
        <f>'5a - Savings Tracker'!M824</f>
        <v>0</v>
      </c>
      <c r="M782">
        <f>'5a - Savings Tracker'!N824</f>
        <v>0</v>
      </c>
      <c r="N782">
        <f>'5a - Savings Tracker'!O824</f>
        <v>0</v>
      </c>
      <c r="O782">
        <f>'5a - Savings Tracker'!P824</f>
        <v>0</v>
      </c>
      <c r="P782">
        <f>'5a - Savings Tracker'!Q824</f>
        <v>0</v>
      </c>
      <c r="Q782">
        <f>'5a - Savings Tracker'!R824</f>
        <v>0</v>
      </c>
      <c r="R782">
        <f>'5a - Savings Tracker'!S824</f>
        <v>0</v>
      </c>
      <c r="S782">
        <f>'5a - Savings Tracker'!T824</f>
        <v>0</v>
      </c>
      <c r="T782">
        <f>'5a - Savings Tracker'!U824</f>
        <v>0</v>
      </c>
      <c r="U782">
        <f>'5a - Savings Tracker'!V824</f>
        <v>0</v>
      </c>
      <c r="V782">
        <f>'5a - Savings Tracker'!W824</f>
        <v>0</v>
      </c>
      <c r="W782">
        <f>'5a - Savings Tracker'!X824</f>
        <v>0</v>
      </c>
      <c r="X782">
        <f>'5a - Savings Tracker'!Y824</f>
        <v>0</v>
      </c>
      <c r="Y782">
        <f>'5a - Savings Tracker'!Z824</f>
        <v>0</v>
      </c>
      <c r="Z782">
        <f>'5a - Savings Tracker'!AA824</f>
        <v>0</v>
      </c>
      <c r="AA782">
        <f>'5a - Savings Tracker'!AB824</f>
        <v>0</v>
      </c>
      <c r="AB782">
        <f>'5a - Savings Tracker'!AC824</f>
        <v>0</v>
      </c>
      <c r="AC782">
        <f>'5a - Savings Tracker'!AD824</f>
        <v>0</v>
      </c>
      <c r="AD782" t="str">
        <f>'5a - Savings Tracker'!AE824</f>
        <v/>
      </c>
      <c r="AE782" t="str">
        <f>'5a - Savings Tracker'!AF824</f>
        <v/>
      </c>
      <c r="AF782" t="str">
        <f>'5a - Savings Tracker'!AG824</f>
        <v/>
      </c>
      <c r="AG782" t="str">
        <f>'5a - Savings Tracker'!AH824</f>
        <v/>
      </c>
      <c r="AH782" t="str">
        <f>'5a - Savings Tracker'!AI824</f>
        <v/>
      </c>
      <c r="AI782" t="str">
        <f>'5a - Savings Tracker'!AJ824</f>
        <v/>
      </c>
      <c r="AJ782" t="str">
        <f>'5a - Savings Tracker'!AK824</f>
        <v/>
      </c>
      <c r="AK782" t="str">
        <f>'5a - Savings Tracker'!AL824</f>
        <v/>
      </c>
    </row>
    <row r="783" spans="1:37">
      <c r="A783">
        <f>'5a - Savings Tracker'!A825</f>
        <v>782</v>
      </c>
      <c r="B783" t="str">
        <f>'5a - Savings Tracker'!B825</f>
        <v>Swansea Bay UHB</v>
      </c>
      <c r="C783">
        <f>'5a - Savings Tracker'!C825</f>
        <v>0</v>
      </c>
      <c r="D783">
        <f>'5a - Savings Tracker'!D825</f>
        <v>0</v>
      </c>
      <c r="E783">
        <f>'5a - Savings Tracker'!E825</f>
        <v>0</v>
      </c>
      <c r="F783">
        <f>'5a - Savings Tracker'!F825</f>
        <v>0</v>
      </c>
      <c r="G783">
        <f>'5a - Savings Tracker'!G825</f>
        <v>0</v>
      </c>
      <c r="H783">
        <f>'5a - Savings Tracker'!H825</f>
        <v>0</v>
      </c>
      <c r="I783">
        <f>'5a - Savings Tracker'!J825</f>
        <v>0</v>
      </c>
      <c r="J783">
        <f>'5a - Savings Tracker'!K825</f>
        <v>0</v>
      </c>
      <c r="K783">
        <f>'5a - Savings Tracker'!L825</f>
        <v>0</v>
      </c>
      <c r="L783">
        <f>'5a - Savings Tracker'!M825</f>
        <v>0</v>
      </c>
      <c r="M783">
        <f>'5a - Savings Tracker'!N825</f>
        <v>0</v>
      </c>
      <c r="N783">
        <f>'5a - Savings Tracker'!O825</f>
        <v>0</v>
      </c>
      <c r="O783">
        <f>'5a - Savings Tracker'!P825</f>
        <v>0</v>
      </c>
      <c r="P783">
        <f>'5a - Savings Tracker'!Q825</f>
        <v>0</v>
      </c>
      <c r="Q783">
        <f>'5a - Savings Tracker'!R825</f>
        <v>0</v>
      </c>
      <c r="R783">
        <f>'5a - Savings Tracker'!S825</f>
        <v>0</v>
      </c>
      <c r="S783">
        <f>'5a - Savings Tracker'!T825</f>
        <v>0</v>
      </c>
      <c r="T783">
        <f>'5a - Savings Tracker'!U825</f>
        <v>0</v>
      </c>
      <c r="U783">
        <f>'5a - Savings Tracker'!V825</f>
        <v>0</v>
      </c>
      <c r="V783">
        <f>'5a - Savings Tracker'!W825</f>
        <v>0</v>
      </c>
      <c r="W783">
        <f>'5a - Savings Tracker'!X825</f>
        <v>0</v>
      </c>
      <c r="X783">
        <f>'5a - Savings Tracker'!Y825</f>
        <v>0</v>
      </c>
      <c r="Y783">
        <f>'5a - Savings Tracker'!Z825</f>
        <v>0</v>
      </c>
      <c r="Z783">
        <f>'5a - Savings Tracker'!AA825</f>
        <v>0</v>
      </c>
      <c r="AA783">
        <f>'5a - Savings Tracker'!AB825</f>
        <v>0</v>
      </c>
      <c r="AB783">
        <f>'5a - Savings Tracker'!AC825</f>
        <v>0</v>
      </c>
      <c r="AC783">
        <f>'5a - Savings Tracker'!AD825</f>
        <v>0</v>
      </c>
      <c r="AD783" t="str">
        <f>'5a - Savings Tracker'!AE825</f>
        <v/>
      </c>
      <c r="AE783" t="str">
        <f>'5a - Savings Tracker'!AF825</f>
        <v/>
      </c>
      <c r="AF783" t="str">
        <f>'5a - Savings Tracker'!AG825</f>
        <v/>
      </c>
      <c r="AG783" t="str">
        <f>'5a - Savings Tracker'!AH825</f>
        <v/>
      </c>
      <c r="AH783" t="str">
        <f>'5a - Savings Tracker'!AI825</f>
        <v/>
      </c>
      <c r="AI783" t="str">
        <f>'5a - Savings Tracker'!AJ825</f>
        <v/>
      </c>
      <c r="AJ783" t="str">
        <f>'5a - Savings Tracker'!AK825</f>
        <v/>
      </c>
      <c r="AK783" t="str">
        <f>'5a - Savings Tracker'!AL825</f>
        <v/>
      </c>
    </row>
    <row r="784" spans="1:37">
      <c r="A784">
        <f>'5a - Savings Tracker'!A826</f>
        <v>783</v>
      </c>
      <c r="B784" t="str">
        <f>'5a - Savings Tracker'!B826</f>
        <v>Swansea Bay UHB</v>
      </c>
      <c r="C784">
        <f>'5a - Savings Tracker'!C826</f>
        <v>0</v>
      </c>
      <c r="D784">
        <f>'5a - Savings Tracker'!D826</f>
        <v>0</v>
      </c>
      <c r="E784">
        <f>'5a - Savings Tracker'!E826</f>
        <v>0</v>
      </c>
      <c r="F784">
        <f>'5a - Savings Tracker'!F826</f>
        <v>0</v>
      </c>
      <c r="G784">
        <f>'5a - Savings Tracker'!G826</f>
        <v>0</v>
      </c>
      <c r="H784">
        <f>'5a - Savings Tracker'!H826</f>
        <v>0</v>
      </c>
      <c r="I784">
        <f>'5a - Savings Tracker'!J826</f>
        <v>0</v>
      </c>
      <c r="J784">
        <f>'5a - Savings Tracker'!K826</f>
        <v>0</v>
      </c>
      <c r="K784">
        <f>'5a - Savings Tracker'!L826</f>
        <v>0</v>
      </c>
      <c r="L784">
        <f>'5a - Savings Tracker'!M826</f>
        <v>0</v>
      </c>
      <c r="M784">
        <f>'5a - Savings Tracker'!N826</f>
        <v>0</v>
      </c>
      <c r="N784">
        <f>'5a - Savings Tracker'!O826</f>
        <v>0</v>
      </c>
      <c r="O784">
        <f>'5a - Savings Tracker'!P826</f>
        <v>0</v>
      </c>
      <c r="P784">
        <f>'5a - Savings Tracker'!Q826</f>
        <v>0</v>
      </c>
      <c r="Q784">
        <f>'5a - Savings Tracker'!R826</f>
        <v>0</v>
      </c>
      <c r="R784">
        <f>'5a - Savings Tracker'!S826</f>
        <v>0</v>
      </c>
      <c r="S784">
        <f>'5a - Savings Tracker'!T826</f>
        <v>0</v>
      </c>
      <c r="T784">
        <f>'5a - Savings Tracker'!U826</f>
        <v>0</v>
      </c>
      <c r="U784">
        <f>'5a - Savings Tracker'!V826</f>
        <v>0</v>
      </c>
      <c r="V784">
        <f>'5a - Savings Tracker'!W826</f>
        <v>0</v>
      </c>
      <c r="W784">
        <f>'5a - Savings Tracker'!X826</f>
        <v>0</v>
      </c>
      <c r="X784">
        <f>'5a - Savings Tracker'!Y826</f>
        <v>0</v>
      </c>
      <c r="Y784">
        <f>'5a - Savings Tracker'!Z826</f>
        <v>0</v>
      </c>
      <c r="Z784">
        <f>'5a - Savings Tracker'!AA826</f>
        <v>0</v>
      </c>
      <c r="AA784">
        <f>'5a - Savings Tracker'!AB826</f>
        <v>0</v>
      </c>
      <c r="AB784">
        <f>'5a - Savings Tracker'!AC826</f>
        <v>0</v>
      </c>
      <c r="AC784">
        <f>'5a - Savings Tracker'!AD826</f>
        <v>0</v>
      </c>
      <c r="AD784" t="str">
        <f>'5a - Savings Tracker'!AE826</f>
        <v/>
      </c>
      <c r="AE784" t="str">
        <f>'5a - Savings Tracker'!AF826</f>
        <v/>
      </c>
      <c r="AF784" t="str">
        <f>'5a - Savings Tracker'!AG826</f>
        <v/>
      </c>
      <c r="AG784" t="str">
        <f>'5a - Savings Tracker'!AH826</f>
        <v/>
      </c>
      <c r="AH784" t="str">
        <f>'5a - Savings Tracker'!AI826</f>
        <v/>
      </c>
      <c r="AI784" t="str">
        <f>'5a - Savings Tracker'!AJ826</f>
        <v/>
      </c>
      <c r="AJ784" t="str">
        <f>'5a - Savings Tracker'!AK826</f>
        <v/>
      </c>
      <c r="AK784" t="str">
        <f>'5a - Savings Tracker'!AL826</f>
        <v/>
      </c>
    </row>
    <row r="785" spans="1:37">
      <c r="A785">
        <f>'5a - Savings Tracker'!A827</f>
        <v>784</v>
      </c>
      <c r="B785" t="str">
        <f>'5a - Savings Tracker'!B827</f>
        <v>Swansea Bay UHB</v>
      </c>
      <c r="C785">
        <f>'5a - Savings Tracker'!C827</f>
        <v>0</v>
      </c>
      <c r="D785">
        <f>'5a - Savings Tracker'!D827</f>
        <v>0</v>
      </c>
      <c r="E785">
        <f>'5a - Savings Tracker'!E827</f>
        <v>0</v>
      </c>
      <c r="F785">
        <f>'5a - Savings Tracker'!F827</f>
        <v>0</v>
      </c>
      <c r="G785">
        <f>'5a - Savings Tracker'!G827</f>
        <v>0</v>
      </c>
      <c r="H785">
        <f>'5a - Savings Tracker'!H827</f>
        <v>0</v>
      </c>
      <c r="I785">
        <f>'5a - Savings Tracker'!J827</f>
        <v>0</v>
      </c>
      <c r="J785">
        <f>'5a - Savings Tracker'!K827</f>
        <v>0</v>
      </c>
      <c r="K785">
        <f>'5a - Savings Tracker'!L827</f>
        <v>0</v>
      </c>
      <c r="L785">
        <f>'5a - Savings Tracker'!M827</f>
        <v>0</v>
      </c>
      <c r="M785">
        <f>'5a - Savings Tracker'!N827</f>
        <v>0</v>
      </c>
      <c r="N785">
        <f>'5a - Savings Tracker'!O827</f>
        <v>0</v>
      </c>
      <c r="O785">
        <f>'5a - Savings Tracker'!P827</f>
        <v>0</v>
      </c>
      <c r="P785">
        <f>'5a - Savings Tracker'!Q827</f>
        <v>0</v>
      </c>
      <c r="Q785">
        <f>'5a - Savings Tracker'!R827</f>
        <v>0</v>
      </c>
      <c r="R785">
        <f>'5a - Savings Tracker'!S827</f>
        <v>0</v>
      </c>
      <c r="S785">
        <f>'5a - Savings Tracker'!T827</f>
        <v>0</v>
      </c>
      <c r="T785">
        <f>'5a - Savings Tracker'!U827</f>
        <v>0</v>
      </c>
      <c r="U785">
        <f>'5a - Savings Tracker'!V827</f>
        <v>0</v>
      </c>
      <c r="V785">
        <f>'5a - Savings Tracker'!W827</f>
        <v>0</v>
      </c>
      <c r="W785">
        <f>'5a - Savings Tracker'!X827</f>
        <v>0</v>
      </c>
      <c r="X785">
        <f>'5a - Savings Tracker'!Y827</f>
        <v>0</v>
      </c>
      <c r="Y785">
        <f>'5a - Savings Tracker'!Z827</f>
        <v>0</v>
      </c>
      <c r="Z785">
        <f>'5a - Savings Tracker'!AA827</f>
        <v>0</v>
      </c>
      <c r="AA785">
        <f>'5a - Savings Tracker'!AB827</f>
        <v>0</v>
      </c>
      <c r="AB785">
        <f>'5a - Savings Tracker'!AC827</f>
        <v>0</v>
      </c>
      <c r="AC785">
        <f>'5a - Savings Tracker'!AD827</f>
        <v>0</v>
      </c>
      <c r="AD785" t="str">
        <f>'5a - Savings Tracker'!AE827</f>
        <v/>
      </c>
      <c r="AE785" t="str">
        <f>'5a - Savings Tracker'!AF827</f>
        <v/>
      </c>
      <c r="AF785" t="str">
        <f>'5a - Savings Tracker'!AG827</f>
        <v/>
      </c>
      <c r="AG785" t="str">
        <f>'5a - Savings Tracker'!AH827</f>
        <v/>
      </c>
      <c r="AH785" t="str">
        <f>'5a - Savings Tracker'!AI827</f>
        <v/>
      </c>
      <c r="AI785" t="str">
        <f>'5a - Savings Tracker'!AJ827</f>
        <v/>
      </c>
      <c r="AJ785" t="str">
        <f>'5a - Savings Tracker'!AK827</f>
        <v/>
      </c>
      <c r="AK785" t="str">
        <f>'5a - Savings Tracker'!AL827</f>
        <v/>
      </c>
    </row>
    <row r="786" spans="1:37">
      <c r="A786">
        <f>'5a - Savings Tracker'!A828</f>
        <v>785</v>
      </c>
      <c r="B786" t="str">
        <f>'5a - Savings Tracker'!B828</f>
        <v>Swansea Bay UHB</v>
      </c>
      <c r="C786">
        <f>'5a - Savings Tracker'!C828</f>
        <v>0</v>
      </c>
      <c r="D786">
        <f>'5a - Savings Tracker'!D828</f>
        <v>0</v>
      </c>
      <c r="E786">
        <f>'5a - Savings Tracker'!E828</f>
        <v>0</v>
      </c>
      <c r="F786">
        <f>'5a - Savings Tracker'!F828</f>
        <v>0</v>
      </c>
      <c r="G786">
        <f>'5a - Savings Tracker'!G828</f>
        <v>0</v>
      </c>
      <c r="H786">
        <f>'5a - Savings Tracker'!H828</f>
        <v>0</v>
      </c>
      <c r="I786">
        <f>'5a - Savings Tracker'!J828</f>
        <v>0</v>
      </c>
      <c r="J786">
        <f>'5a - Savings Tracker'!K828</f>
        <v>0</v>
      </c>
      <c r="K786">
        <f>'5a - Savings Tracker'!L828</f>
        <v>0</v>
      </c>
      <c r="L786">
        <f>'5a - Savings Tracker'!M828</f>
        <v>0</v>
      </c>
      <c r="M786">
        <f>'5a - Savings Tracker'!N828</f>
        <v>0</v>
      </c>
      <c r="N786">
        <f>'5a - Savings Tracker'!O828</f>
        <v>0</v>
      </c>
      <c r="O786">
        <f>'5a - Savings Tracker'!P828</f>
        <v>0</v>
      </c>
      <c r="P786">
        <f>'5a - Savings Tracker'!Q828</f>
        <v>0</v>
      </c>
      <c r="Q786">
        <f>'5a - Savings Tracker'!R828</f>
        <v>0</v>
      </c>
      <c r="R786">
        <f>'5a - Savings Tracker'!S828</f>
        <v>0</v>
      </c>
      <c r="S786">
        <f>'5a - Savings Tracker'!T828</f>
        <v>0</v>
      </c>
      <c r="T786">
        <f>'5a - Savings Tracker'!U828</f>
        <v>0</v>
      </c>
      <c r="U786">
        <f>'5a - Savings Tracker'!V828</f>
        <v>0</v>
      </c>
      <c r="V786">
        <f>'5a - Savings Tracker'!W828</f>
        <v>0</v>
      </c>
      <c r="W786">
        <f>'5a - Savings Tracker'!X828</f>
        <v>0</v>
      </c>
      <c r="X786">
        <f>'5a - Savings Tracker'!Y828</f>
        <v>0</v>
      </c>
      <c r="Y786">
        <f>'5a - Savings Tracker'!Z828</f>
        <v>0</v>
      </c>
      <c r="Z786">
        <f>'5a - Savings Tracker'!AA828</f>
        <v>0</v>
      </c>
      <c r="AA786">
        <f>'5a - Savings Tracker'!AB828</f>
        <v>0</v>
      </c>
      <c r="AB786">
        <f>'5a - Savings Tracker'!AC828</f>
        <v>0</v>
      </c>
      <c r="AC786">
        <f>'5a - Savings Tracker'!AD828</f>
        <v>0</v>
      </c>
      <c r="AD786" t="str">
        <f>'5a - Savings Tracker'!AE828</f>
        <v/>
      </c>
      <c r="AE786" t="str">
        <f>'5a - Savings Tracker'!AF828</f>
        <v/>
      </c>
      <c r="AF786" t="str">
        <f>'5a - Savings Tracker'!AG828</f>
        <v/>
      </c>
      <c r="AG786" t="str">
        <f>'5a - Savings Tracker'!AH828</f>
        <v/>
      </c>
      <c r="AH786" t="str">
        <f>'5a - Savings Tracker'!AI828</f>
        <v/>
      </c>
      <c r="AI786" t="str">
        <f>'5a - Savings Tracker'!AJ828</f>
        <v/>
      </c>
      <c r="AJ786" t="str">
        <f>'5a - Savings Tracker'!AK828</f>
        <v/>
      </c>
      <c r="AK786" t="str">
        <f>'5a - Savings Tracker'!AL828</f>
        <v/>
      </c>
    </row>
    <row r="787" spans="1:37">
      <c r="A787">
        <f>'5a - Savings Tracker'!A829</f>
        <v>786</v>
      </c>
      <c r="B787" t="str">
        <f>'5a - Savings Tracker'!B829</f>
        <v>Swansea Bay UHB</v>
      </c>
      <c r="C787">
        <f>'5a - Savings Tracker'!C829</f>
        <v>0</v>
      </c>
      <c r="D787">
        <f>'5a - Savings Tracker'!D829</f>
        <v>0</v>
      </c>
      <c r="E787">
        <f>'5a - Savings Tracker'!E829</f>
        <v>0</v>
      </c>
      <c r="F787">
        <f>'5a - Savings Tracker'!F829</f>
        <v>0</v>
      </c>
      <c r="G787">
        <f>'5a - Savings Tracker'!G829</f>
        <v>0</v>
      </c>
      <c r="H787">
        <f>'5a - Savings Tracker'!H829</f>
        <v>0</v>
      </c>
      <c r="I787">
        <f>'5a - Savings Tracker'!J829</f>
        <v>0</v>
      </c>
      <c r="J787">
        <f>'5a - Savings Tracker'!K829</f>
        <v>0</v>
      </c>
      <c r="K787">
        <f>'5a - Savings Tracker'!L829</f>
        <v>0</v>
      </c>
      <c r="L787">
        <f>'5a - Savings Tracker'!M829</f>
        <v>0</v>
      </c>
      <c r="M787">
        <f>'5a - Savings Tracker'!N829</f>
        <v>0</v>
      </c>
      <c r="N787">
        <f>'5a - Savings Tracker'!O829</f>
        <v>0</v>
      </c>
      <c r="O787">
        <f>'5a - Savings Tracker'!P829</f>
        <v>0</v>
      </c>
      <c r="P787">
        <f>'5a - Savings Tracker'!Q829</f>
        <v>0</v>
      </c>
      <c r="Q787">
        <f>'5a - Savings Tracker'!R829</f>
        <v>0</v>
      </c>
      <c r="R787">
        <f>'5a - Savings Tracker'!S829</f>
        <v>0</v>
      </c>
      <c r="S787">
        <f>'5a - Savings Tracker'!T829</f>
        <v>0</v>
      </c>
      <c r="T787">
        <f>'5a - Savings Tracker'!U829</f>
        <v>0</v>
      </c>
      <c r="U787">
        <f>'5a - Savings Tracker'!V829</f>
        <v>0</v>
      </c>
      <c r="V787">
        <f>'5a - Savings Tracker'!W829</f>
        <v>0</v>
      </c>
      <c r="W787">
        <f>'5a - Savings Tracker'!X829</f>
        <v>0</v>
      </c>
      <c r="X787">
        <f>'5a - Savings Tracker'!Y829</f>
        <v>0</v>
      </c>
      <c r="Y787">
        <f>'5a - Savings Tracker'!Z829</f>
        <v>0</v>
      </c>
      <c r="Z787">
        <f>'5a - Savings Tracker'!AA829</f>
        <v>0</v>
      </c>
      <c r="AA787">
        <f>'5a - Savings Tracker'!AB829</f>
        <v>0</v>
      </c>
      <c r="AB787">
        <f>'5a - Savings Tracker'!AC829</f>
        <v>0</v>
      </c>
      <c r="AC787">
        <f>'5a - Savings Tracker'!AD829</f>
        <v>0</v>
      </c>
      <c r="AD787" t="str">
        <f>'5a - Savings Tracker'!AE829</f>
        <v/>
      </c>
      <c r="AE787" t="str">
        <f>'5a - Savings Tracker'!AF829</f>
        <v/>
      </c>
      <c r="AF787" t="str">
        <f>'5a - Savings Tracker'!AG829</f>
        <v/>
      </c>
      <c r="AG787" t="str">
        <f>'5a - Savings Tracker'!AH829</f>
        <v/>
      </c>
      <c r="AH787" t="str">
        <f>'5a - Savings Tracker'!AI829</f>
        <v/>
      </c>
      <c r="AI787" t="str">
        <f>'5a - Savings Tracker'!AJ829</f>
        <v/>
      </c>
      <c r="AJ787" t="str">
        <f>'5a - Savings Tracker'!AK829</f>
        <v/>
      </c>
      <c r="AK787" t="str">
        <f>'5a - Savings Tracker'!AL829</f>
        <v/>
      </c>
    </row>
    <row r="788" spans="1:37">
      <c r="A788">
        <f>'5a - Savings Tracker'!A830</f>
        <v>787</v>
      </c>
      <c r="B788" t="str">
        <f>'5a - Savings Tracker'!B830</f>
        <v>Swansea Bay UHB</v>
      </c>
      <c r="C788">
        <f>'5a - Savings Tracker'!C830</f>
        <v>0</v>
      </c>
      <c r="D788">
        <f>'5a - Savings Tracker'!D830</f>
        <v>0</v>
      </c>
      <c r="E788">
        <f>'5a - Savings Tracker'!E830</f>
        <v>0</v>
      </c>
      <c r="F788">
        <f>'5a - Savings Tracker'!F830</f>
        <v>0</v>
      </c>
      <c r="G788">
        <f>'5a - Savings Tracker'!G830</f>
        <v>0</v>
      </c>
      <c r="H788">
        <f>'5a - Savings Tracker'!H830</f>
        <v>0</v>
      </c>
      <c r="I788">
        <f>'5a - Savings Tracker'!J830</f>
        <v>0</v>
      </c>
      <c r="J788">
        <f>'5a - Savings Tracker'!K830</f>
        <v>0</v>
      </c>
      <c r="K788">
        <f>'5a - Savings Tracker'!L830</f>
        <v>0</v>
      </c>
      <c r="L788">
        <f>'5a - Savings Tracker'!M830</f>
        <v>0</v>
      </c>
      <c r="M788">
        <f>'5a - Savings Tracker'!N830</f>
        <v>0</v>
      </c>
      <c r="N788">
        <f>'5a - Savings Tracker'!O830</f>
        <v>0</v>
      </c>
      <c r="O788">
        <f>'5a - Savings Tracker'!P830</f>
        <v>0</v>
      </c>
      <c r="P788">
        <f>'5a - Savings Tracker'!Q830</f>
        <v>0</v>
      </c>
      <c r="Q788">
        <f>'5a - Savings Tracker'!R830</f>
        <v>0</v>
      </c>
      <c r="R788">
        <f>'5a - Savings Tracker'!S830</f>
        <v>0</v>
      </c>
      <c r="S788">
        <f>'5a - Savings Tracker'!T830</f>
        <v>0</v>
      </c>
      <c r="T788">
        <f>'5a - Savings Tracker'!U830</f>
        <v>0</v>
      </c>
      <c r="U788">
        <f>'5a - Savings Tracker'!V830</f>
        <v>0</v>
      </c>
      <c r="V788">
        <f>'5a - Savings Tracker'!W830</f>
        <v>0</v>
      </c>
      <c r="W788">
        <f>'5a - Savings Tracker'!X830</f>
        <v>0</v>
      </c>
      <c r="X788">
        <f>'5a - Savings Tracker'!Y830</f>
        <v>0</v>
      </c>
      <c r="Y788">
        <f>'5a - Savings Tracker'!Z830</f>
        <v>0</v>
      </c>
      <c r="Z788">
        <f>'5a - Savings Tracker'!AA830</f>
        <v>0</v>
      </c>
      <c r="AA788">
        <f>'5a - Savings Tracker'!AB830</f>
        <v>0</v>
      </c>
      <c r="AB788">
        <f>'5a - Savings Tracker'!AC830</f>
        <v>0</v>
      </c>
      <c r="AC788">
        <f>'5a - Savings Tracker'!AD830</f>
        <v>0</v>
      </c>
      <c r="AD788" t="str">
        <f>'5a - Savings Tracker'!AE830</f>
        <v/>
      </c>
      <c r="AE788" t="str">
        <f>'5a - Savings Tracker'!AF830</f>
        <v/>
      </c>
      <c r="AF788" t="str">
        <f>'5a - Savings Tracker'!AG830</f>
        <v/>
      </c>
      <c r="AG788" t="str">
        <f>'5a - Savings Tracker'!AH830</f>
        <v/>
      </c>
      <c r="AH788" t="str">
        <f>'5a - Savings Tracker'!AI830</f>
        <v/>
      </c>
      <c r="AI788" t="str">
        <f>'5a - Savings Tracker'!AJ830</f>
        <v/>
      </c>
      <c r="AJ788" t="str">
        <f>'5a - Savings Tracker'!AK830</f>
        <v/>
      </c>
      <c r="AK788" t="str">
        <f>'5a - Savings Tracker'!AL830</f>
        <v/>
      </c>
    </row>
    <row r="789" spans="1:37">
      <c r="A789">
        <f>'5a - Savings Tracker'!A831</f>
        <v>788</v>
      </c>
      <c r="B789" t="str">
        <f>'5a - Savings Tracker'!B831</f>
        <v>Swansea Bay UHB</v>
      </c>
      <c r="C789">
        <f>'5a - Savings Tracker'!C831</f>
        <v>0</v>
      </c>
      <c r="D789">
        <f>'5a - Savings Tracker'!D831</f>
        <v>0</v>
      </c>
      <c r="E789">
        <f>'5a - Savings Tracker'!E831</f>
        <v>0</v>
      </c>
      <c r="F789">
        <f>'5a - Savings Tracker'!F831</f>
        <v>0</v>
      </c>
      <c r="G789">
        <f>'5a - Savings Tracker'!G831</f>
        <v>0</v>
      </c>
      <c r="H789">
        <f>'5a - Savings Tracker'!H831</f>
        <v>0</v>
      </c>
      <c r="I789">
        <f>'5a - Savings Tracker'!J831</f>
        <v>0</v>
      </c>
      <c r="J789">
        <f>'5a - Savings Tracker'!K831</f>
        <v>0</v>
      </c>
      <c r="K789">
        <f>'5a - Savings Tracker'!L831</f>
        <v>0</v>
      </c>
      <c r="L789">
        <f>'5a - Savings Tracker'!M831</f>
        <v>0</v>
      </c>
      <c r="M789">
        <f>'5a - Savings Tracker'!N831</f>
        <v>0</v>
      </c>
      <c r="N789">
        <f>'5a - Savings Tracker'!O831</f>
        <v>0</v>
      </c>
      <c r="O789">
        <f>'5a - Savings Tracker'!P831</f>
        <v>0</v>
      </c>
      <c r="P789">
        <f>'5a - Savings Tracker'!Q831</f>
        <v>0</v>
      </c>
      <c r="Q789">
        <f>'5a - Savings Tracker'!R831</f>
        <v>0</v>
      </c>
      <c r="R789">
        <f>'5a - Savings Tracker'!S831</f>
        <v>0</v>
      </c>
      <c r="S789">
        <f>'5a - Savings Tracker'!T831</f>
        <v>0</v>
      </c>
      <c r="T789">
        <f>'5a - Savings Tracker'!U831</f>
        <v>0</v>
      </c>
      <c r="U789">
        <f>'5a - Savings Tracker'!V831</f>
        <v>0</v>
      </c>
      <c r="V789">
        <f>'5a - Savings Tracker'!W831</f>
        <v>0</v>
      </c>
      <c r="W789">
        <f>'5a - Savings Tracker'!X831</f>
        <v>0</v>
      </c>
      <c r="X789">
        <f>'5a - Savings Tracker'!Y831</f>
        <v>0</v>
      </c>
      <c r="Y789">
        <f>'5a - Savings Tracker'!Z831</f>
        <v>0</v>
      </c>
      <c r="Z789">
        <f>'5a - Savings Tracker'!AA831</f>
        <v>0</v>
      </c>
      <c r="AA789">
        <f>'5a - Savings Tracker'!AB831</f>
        <v>0</v>
      </c>
      <c r="AB789">
        <f>'5a - Savings Tracker'!AC831</f>
        <v>0</v>
      </c>
      <c r="AC789">
        <f>'5a - Savings Tracker'!AD831</f>
        <v>0</v>
      </c>
      <c r="AD789" t="str">
        <f>'5a - Savings Tracker'!AE831</f>
        <v/>
      </c>
      <c r="AE789" t="str">
        <f>'5a - Savings Tracker'!AF831</f>
        <v/>
      </c>
      <c r="AF789" t="str">
        <f>'5a - Savings Tracker'!AG831</f>
        <v/>
      </c>
      <c r="AG789" t="str">
        <f>'5a - Savings Tracker'!AH831</f>
        <v/>
      </c>
      <c r="AH789" t="str">
        <f>'5a - Savings Tracker'!AI831</f>
        <v/>
      </c>
      <c r="AI789" t="str">
        <f>'5a - Savings Tracker'!AJ831</f>
        <v/>
      </c>
      <c r="AJ789" t="str">
        <f>'5a - Savings Tracker'!AK831</f>
        <v/>
      </c>
      <c r="AK789" t="str">
        <f>'5a - Savings Tracker'!AL831</f>
        <v/>
      </c>
    </row>
    <row r="790" spans="1:37">
      <c r="A790">
        <f>'5a - Savings Tracker'!A832</f>
        <v>789</v>
      </c>
      <c r="B790" t="str">
        <f>'5a - Savings Tracker'!B832</f>
        <v>Swansea Bay UHB</v>
      </c>
      <c r="C790">
        <f>'5a - Savings Tracker'!C832</f>
        <v>0</v>
      </c>
      <c r="D790">
        <f>'5a - Savings Tracker'!D832</f>
        <v>0</v>
      </c>
      <c r="E790">
        <f>'5a - Savings Tracker'!E832</f>
        <v>0</v>
      </c>
      <c r="F790">
        <f>'5a - Savings Tracker'!F832</f>
        <v>0</v>
      </c>
      <c r="G790">
        <f>'5a - Savings Tracker'!G832</f>
        <v>0</v>
      </c>
      <c r="H790">
        <f>'5a - Savings Tracker'!H832</f>
        <v>0</v>
      </c>
      <c r="I790">
        <f>'5a - Savings Tracker'!J832</f>
        <v>0</v>
      </c>
      <c r="J790">
        <f>'5a - Savings Tracker'!K832</f>
        <v>0</v>
      </c>
      <c r="K790">
        <f>'5a - Savings Tracker'!L832</f>
        <v>0</v>
      </c>
      <c r="L790">
        <f>'5a - Savings Tracker'!M832</f>
        <v>0</v>
      </c>
      <c r="M790">
        <f>'5a - Savings Tracker'!N832</f>
        <v>0</v>
      </c>
      <c r="N790">
        <f>'5a - Savings Tracker'!O832</f>
        <v>0</v>
      </c>
      <c r="O790">
        <f>'5a - Savings Tracker'!P832</f>
        <v>0</v>
      </c>
      <c r="P790">
        <f>'5a - Savings Tracker'!Q832</f>
        <v>0</v>
      </c>
      <c r="Q790">
        <f>'5a - Savings Tracker'!R832</f>
        <v>0</v>
      </c>
      <c r="R790">
        <f>'5a - Savings Tracker'!S832</f>
        <v>0</v>
      </c>
      <c r="S790">
        <f>'5a - Savings Tracker'!T832</f>
        <v>0</v>
      </c>
      <c r="T790">
        <f>'5a - Savings Tracker'!U832</f>
        <v>0</v>
      </c>
      <c r="U790">
        <f>'5a - Savings Tracker'!V832</f>
        <v>0</v>
      </c>
      <c r="V790">
        <f>'5a - Savings Tracker'!W832</f>
        <v>0</v>
      </c>
      <c r="W790">
        <f>'5a - Savings Tracker'!X832</f>
        <v>0</v>
      </c>
      <c r="X790">
        <f>'5a - Savings Tracker'!Y832</f>
        <v>0</v>
      </c>
      <c r="Y790">
        <f>'5a - Savings Tracker'!Z832</f>
        <v>0</v>
      </c>
      <c r="Z790">
        <f>'5a - Savings Tracker'!AA832</f>
        <v>0</v>
      </c>
      <c r="AA790">
        <f>'5a - Savings Tracker'!AB832</f>
        <v>0</v>
      </c>
      <c r="AB790">
        <f>'5a - Savings Tracker'!AC832</f>
        <v>0</v>
      </c>
      <c r="AC790">
        <f>'5a - Savings Tracker'!AD832</f>
        <v>0</v>
      </c>
      <c r="AD790" t="str">
        <f>'5a - Savings Tracker'!AE832</f>
        <v/>
      </c>
      <c r="AE790" t="str">
        <f>'5a - Savings Tracker'!AF832</f>
        <v/>
      </c>
      <c r="AF790" t="str">
        <f>'5a - Savings Tracker'!AG832</f>
        <v/>
      </c>
      <c r="AG790" t="str">
        <f>'5a - Savings Tracker'!AH832</f>
        <v/>
      </c>
      <c r="AH790" t="str">
        <f>'5a - Savings Tracker'!AI832</f>
        <v/>
      </c>
      <c r="AI790" t="str">
        <f>'5a - Savings Tracker'!AJ832</f>
        <v/>
      </c>
      <c r="AJ790" t="str">
        <f>'5a - Savings Tracker'!AK832</f>
        <v/>
      </c>
      <c r="AK790" t="str">
        <f>'5a - Savings Tracker'!AL832</f>
        <v/>
      </c>
    </row>
    <row r="791" spans="1:37">
      <c r="A791">
        <f>'5a - Savings Tracker'!A833</f>
        <v>790</v>
      </c>
      <c r="B791" t="str">
        <f>'5a - Savings Tracker'!B833</f>
        <v>Swansea Bay UHB</v>
      </c>
      <c r="C791">
        <f>'5a - Savings Tracker'!C833</f>
        <v>0</v>
      </c>
      <c r="D791">
        <f>'5a - Savings Tracker'!D833</f>
        <v>0</v>
      </c>
      <c r="E791">
        <f>'5a - Savings Tracker'!E833</f>
        <v>0</v>
      </c>
      <c r="F791">
        <f>'5a - Savings Tracker'!F833</f>
        <v>0</v>
      </c>
      <c r="G791">
        <f>'5a - Savings Tracker'!G833</f>
        <v>0</v>
      </c>
      <c r="H791">
        <f>'5a - Savings Tracker'!H833</f>
        <v>0</v>
      </c>
      <c r="I791">
        <f>'5a - Savings Tracker'!J833</f>
        <v>0</v>
      </c>
      <c r="J791">
        <f>'5a - Savings Tracker'!K833</f>
        <v>0</v>
      </c>
      <c r="K791">
        <f>'5a - Savings Tracker'!L833</f>
        <v>0</v>
      </c>
      <c r="L791">
        <f>'5a - Savings Tracker'!M833</f>
        <v>0</v>
      </c>
      <c r="M791">
        <f>'5a - Savings Tracker'!N833</f>
        <v>0</v>
      </c>
      <c r="N791">
        <f>'5a - Savings Tracker'!O833</f>
        <v>0</v>
      </c>
      <c r="O791">
        <f>'5a - Savings Tracker'!P833</f>
        <v>0</v>
      </c>
      <c r="P791">
        <f>'5a - Savings Tracker'!Q833</f>
        <v>0</v>
      </c>
      <c r="Q791">
        <f>'5a - Savings Tracker'!R833</f>
        <v>0</v>
      </c>
      <c r="R791">
        <f>'5a - Savings Tracker'!S833</f>
        <v>0</v>
      </c>
      <c r="S791">
        <f>'5a - Savings Tracker'!T833</f>
        <v>0</v>
      </c>
      <c r="T791">
        <f>'5a - Savings Tracker'!U833</f>
        <v>0</v>
      </c>
      <c r="U791">
        <f>'5a - Savings Tracker'!V833</f>
        <v>0</v>
      </c>
      <c r="V791">
        <f>'5a - Savings Tracker'!W833</f>
        <v>0</v>
      </c>
      <c r="W791">
        <f>'5a - Savings Tracker'!X833</f>
        <v>0</v>
      </c>
      <c r="X791">
        <f>'5a - Savings Tracker'!Y833</f>
        <v>0</v>
      </c>
      <c r="Y791">
        <f>'5a - Savings Tracker'!Z833</f>
        <v>0</v>
      </c>
      <c r="Z791">
        <f>'5a - Savings Tracker'!AA833</f>
        <v>0</v>
      </c>
      <c r="AA791">
        <f>'5a - Savings Tracker'!AB833</f>
        <v>0</v>
      </c>
      <c r="AB791">
        <f>'5a - Savings Tracker'!AC833</f>
        <v>0</v>
      </c>
      <c r="AC791">
        <f>'5a - Savings Tracker'!AD833</f>
        <v>0</v>
      </c>
      <c r="AD791" t="str">
        <f>'5a - Savings Tracker'!AE833</f>
        <v/>
      </c>
      <c r="AE791" t="str">
        <f>'5a - Savings Tracker'!AF833</f>
        <v/>
      </c>
      <c r="AF791" t="str">
        <f>'5a - Savings Tracker'!AG833</f>
        <v/>
      </c>
      <c r="AG791" t="str">
        <f>'5a - Savings Tracker'!AH833</f>
        <v/>
      </c>
      <c r="AH791" t="str">
        <f>'5a - Savings Tracker'!AI833</f>
        <v/>
      </c>
      <c r="AI791" t="str">
        <f>'5a - Savings Tracker'!AJ833</f>
        <v/>
      </c>
      <c r="AJ791" t="str">
        <f>'5a - Savings Tracker'!AK833</f>
        <v/>
      </c>
      <c r="AK791" t="str">
        <f>'5a - Savings Tracker'!AL833</f>
        <v/>
      </c>
    </row>
    <row r="792" spans="1:37">
      <c r="A792">
        <f>'5a - Savings Tracker'!A834</f>
        <v>791</v>
      </c>
      <c r="B792" t="str">
        <f>'5a - Savings Tracker'!B834</f>
        <v>Swansea Bay UHB</v>
      </c>
      <c r="C792">
        <f>'5a - Savings Tracker'!C834</f>
        <v>0</v>
      </c>
      <c r="D792">
        <f>'5a - Savings Tracker'!D834</f>
        <v>0</v>
      </c>
      <c r="E792">
        <f>'5a - Savings Tracker'!E834</f>
        <v>0</v>
      </c>
      <c r="F792">
        <f>'5a - Savings Tracker'!F834</f>
        <v>0</v>
      </c>
      <c r="G792">
        <f>'5a - Savings Tracker'!G834</f>
        <v>0</v>
      </c>
      <c r="H792">
        <f>'5a - Savings Tracker'!H834</f>
        <v>0</v>
      </c>
      <c r="I792">
        <f>'5a - Savings Tracker'!J834</f>
        <v>0</v>
      </c>
      <c r="J792">
        <f>'5a - Savings Tracker'!K834</f>
        <v>0</v>
      </c>
      <c r="K792">
        <f>'5a - Savings Tracker'!L834</f>
        <v>0</v>
      </c>
      <c r="L792">
        <f>'5a - Savings Tracker'!M834</f>
        <v>0</v>
      </c>
      <c r="M792">
        <f>'5a - Savings Tracker'!N834</f>
        <v>0</v>
      </c>
      <c r="N792">
        <f>'5a - Savings Tracker'!O834</f>
        <v>0</v>
      </c>
      <c r="O792">
        <f>'5a - Savings Tracker'!P834</f>
        <v>0</v>
      </c>
      <c r="P792">
        <f>'5a - Savings Tracker'!Q834</f>
        <v>0</v>
      </c>
      <c r="Q792">
        <f>'5a - Savings Tracker'!R834</f>
        <v>0</v>
      </c>
      <c r="R792">
        <f>'5a - Savings Tracker'!S834</f>
        <v>0</v>
      </c>
      <c r="S792">
        <f>'5a - Savings Tracker'!T834</f>
        <v>0</v>
      </c>
      <c r="T792">
        <f>'5a - Savings Tracker'!U834</f>
        <v>0</v>
      </c>
      <c r="U792">
        <f>'5a - Savings Tracker'!V834</f>
        <v>0</v>
      </c>
      <c r="V792">
        <f>'5a - Savings Tracker'!W834</f>
        <v>0</v>
      </c>
      <c r="W792">
        <f>'5a - Savings Tracker'!X834</f>
        <v>0</v>
      </c>
      <c r="X792">
        <f>'5a - Savings Tracker'!Y834</f>
        <v>0</v>
      </c>
      <c r="Y792">
        <f>'5a - Savings Tracker'!Z834</f>
        <v>0</v>
      </c>
      <c r="Z792">
        <f>'5a - Savings Tracker'!AA834</f>
        <v>0</v>
      </c>
      <c r="AA792">
        <f>'5a - Savings Tracker'!AB834</f>
        <v>0</v>
      </c>
      <c r="AB792">
        <f>'5a - Savings Tracker'!AC834</f>
        <v>0</v>
      </c>
      <c r="AC792">
        <f>'5a - Savings Tracker'!AD834</f>
        <v>0</v>
      </c>
      <c r="AD792" t="str">
        <f>'5a - Savings Tracker'!AE834</f>
        <v/>
      </c>
      <c r="AE792" t="str">
        <f>'5a - Savings Tracker'!AF834</f>
        <v/>
      </c>
      <c r="AF792" t="str">
        <f>'5a - Savings Tracker'!AG834</f>
        <v/>
      </c>
      <c r="AG792" t="str">
        <f>'5a - Savings Tracker'!AH834</f>
        <v/>
      </c>
      <c r="AH792" t="str">
        <f>'5a - Savings Tracker'!AI834</f>
        <v/>
      </c>
      <c r="AI792" t="str">
        <f>'5a - Savings Tracker'!AJ834</f>
        <v/>
      </c>
      <c r="AJ792" t="str">
        <f>'5a - Savings Tracker'!AK834</f>
        <v/>
      </c>
      <c r="AK792" t="str">
        <f>'5a - Savings Tracker'!AL834</f>
        <v/>
      </c>
    </row>
    <row r="793" spans="1:37">
      <c r="A793">
        <f>'5a - Savings Tracker'!A835</f>
        <v>792</v>
      </c>
      <c r="B793" t="str">
        <f>'5a - Savings Tracker'!B835</f>
        <v>Swansea Bay UHB</v>
      </c>
      <c r="C793">
        <f>'5a - Savings Tracker'!C835</f>
        <v>0</v>
      </c>
      <c r="D793">
        <f>'5a - Savings Tracker'!D835</f>
        <v>0</v>
      </c>
      <c r="E793">
        <f>'5a - Savings Tracker'!E835</f>
        <v>0</v>
      </c>
      <c r="F793">
        <f>'5a - Savings Tracker'!F835</f>
        <v>0</v>
      </c>
      <c r="G793">
        <f>'5a - Savings Tracker'!G835</f>
        <v>0</v>
      </c>
      <c r="H793">
        <f>'5a - Savings Tracker'!H835</f>
        <v>0</v>
      </c>
      <c r="I793">
        <f>'5a - Savings Tracker'!J835</f>
        <v>0</v>
      </c>
      <c r="J793">
        <f>'5a - Savings Tracker'!K835</f>
        <v>0</v>
      </c>
      <c r="K793">
        <f>'5a - Savings Tracker'!L835</f>
        <v>0</v>
      </c>
      <c r="L793">
        <f>'5a - Savings Tracker'!M835</f>
        <v>0</v>
      </c>
      <c r="M793">
        <f>'5a - Savings Tracker'!N835</f>
        <v>0</v>
      </c>
      <c r="N793">
        <f>'5a - Savings Tracker'!O835</f>
        <v>0</v>
      </c>
      <c r="O793">
        <f>'5a - Savings Tracker'!P835</f>
        <v>0</v>
      </c>
      <c r="P793">
        <f>'5a - Savings Tracker'!Q835</f>
        <v>0</v>
      </c>
      <c r="Q793">
        <f>'5a - Savings Tracker'!R835</f>
        <v>0</v>
      </c>
      <c r="R793">
        <f>'5a - Savings Tracker'!S835</f>
        <v>0</v>
      </c>
      <c r="S793">
        <f>'5a - Savings Tracker'!T835</f>
        <v>0</v>
      </c>
      <c r="T793">
        <f>'5a - Savings Tracker'!U835</f>
        <v>0</v>
      </c>
      <c r="U793">
        <f>'5a - Savings Tracker'!V835</f>
        <v>0</v>
      </c>
      <c r="V793">
        <f>'5a - Savings Tracker'!W835</f>
        <v>0</v>
      </c>
      <c r="W793">
        <f>'5a - Savings Tracker'!X835</f>
        <v>0</v>
      </c>
      <c r="X793">
        <f>'5a - Savings Tracker'!Y835</f>
        <v>0</v>
      </c>
      <c r="Y793">
        <f>'5a - Savings Tracker'!Z835</f>
        <v>0</v>
      </c>
      <c r="Z793">
        <f>'5a - Savings Tracker'!AA835</f>
        <v>0</v>
      </c>
      <c r="AA793">
        <f>'5a - Savings Tracker'!AB835</f>
        <v>0</v>
      </c>
      <c r="AB793">
        <f>'5a - Savings Tracker'!AC835</f>
        <v>0</v>
      </c>
      <c r="AC793">
        <f>'5a - Savings Tracker'!AD835</f>
        <v>0</v>
      </c>
      <c r="AD793" t="str">
        <f>'5a - Savings Tracker'!AE835</f>
        <v/>
      </c>
      <c r="AE793" t="str">
        <f>'5a - Savings Tracker'!AF835</f>
        <v/>
      </c>
      <c r="AF793" t="str">
        <f>'5a - Savings Tracker'!AG835</f>
        <v/>
      </c>
      <c r="AG793" t="str">
        <f>'5a - Savings Tracker'!AH835</f>
        <v/>
      </c>
      <c r="AH793" t="str">
        <f>'5a - Savings Tracker'!AI835</f>
        <v/>
      </c>
      <c r="AI793" t="str">
        <f>'5a - Savings Tracker'!AJ835</f>
        <v/>
      </c>
      <c r="AJ793" t="str">
        <f>'5a - Savings Tracker'!AK835</f>
        <v/>
      </c>
      <c r="AK793" t="str">
        <f>'5a - Savings Tracker'!AL835</f>
        <v/>
      </c>
    </row>
    <row r="794" spans="1:37">
      <c r="A794">
        <f>'5a - Savings Tracker'!A836</f>
        <v>793</v>
      </c>
      <c r="B794" t="str">
        <f>'5a - Savings Tracker'!B836</f>
        <v>Swansea Bay UHB</v>
      </c>
      <c r="C794">
        <f>'5a - Savings Tracker'!C836</f>
        <v>0</v>
      </c>
      <c r="D794">
        <f>'5a - Savings Tracker'!D836</f>
        <v>0</v>
      </c>
      <c r="E794">
        <f>'5a - Savings Tracker'!E836</f>
        <v>0</v>
      </c>
      <c r="F794">
        <f>'5a - Savings Tracker'!F836</f>
        <v>0</v>
      </c>
      <c r="G794">
        <f>'5a - Savings Tracker'!G836</f>
        <v>0</v>
      </c>
      <c r="H794">
        <f>'5a - Savings Tracker'!H836</f>
        <v>0</v>
      </c>
      <c r="I794">
        <f>'5a - Savings Tracker'!J836</f>
        <v>0</v>
      </c>
      <c r="J794">
        <f>'5a - Savings Tracker'!K836</f>
        <v>0</v>
      </c>
      <c r="K794">
        <f>'5a - Savings Tracker'!L836</f>
        <v>0</v>
      </c>
      <c r="L794">
        <f>'5a - Savings Tracker'!M836</f>
        <v>0</v>
      </c>
      <c r="M794">
        <f>'5a - Savings Tracker'!N836</f>
        <v>0</v>
      </c>
      <c r="N794">
        <f>'5a - Savings Tracker'!O836</f>
        <v>0</v>
      </c>
      <c r="O794">
        <f>'5a - Savings Tracker'!P836</f>
        <v>0</v>
      </c>
      <c r="P794">
        <f>'5a - Savings Tracker'!Q836</f>
        <v>0</v>
      </c>
      <c r="Q794">
        <f>'5a - Savings Tracker'!R836</f>
        <v>0</v>
      </c>
      <c r="R794">
        <f>'5a - Savings Tracker'!S836</f>
        <v>0</v>
      </c>
      <c r="S794">
        <f>'5a - Savings Tracker'!T836</f>
        <v>0</v>
      </c>
      <c r="T794">
        <f>'5a - Savings Tracker'!U836</f>
        <v>0</v>
      </c>
      <c r="U794">
        <f>'5a - Savings Tracker'!V836</f>
        <v>0</v>
      </c>
      <c r="V794">
        <f>'5a - Savings Tracker'!W836</f>
        <v>0</v>
      </c>
      <c r="W794">
        <f>'5a - Savings Tracker'!X836</f>
        <v>0</v>
      </c>
      <c r="X794">
        <f>'5a - Savings Tracker'!Y836</f>
        <v>0</v>
      </c>
      <c r="Y794">
        <f>'5a - Savings Tracker'!Z836</f>
        <v>0</v>
      </c>
      <c r="Z794">
        <f>'5a - Savings Tracker'!AA836</f>
        <v>0</v>
      </c>
      <c r="AA794">
        <f>'5a - Savings Tracker'!AB836</f>
        <v>0</v>
      </c>
      <c r="AB794">
        <f>'5a - Savings Tracker'!AC836</f>
        <v>0</v>
      </c>
      <c r="AC794">
        <f>'5a - Savings Tracker'!AD836</f>
        <v>0</v>
      </c>
      <c r="AD794" t="str">
        <f>'5a - Savings Tracker'!AE836</f>
        <v/>
      </c>
      <c r="AE794" t="str">
        <f>'5a - Savings Tracker'!AF836</f>
        <v/>
      </c>
      <c r="AF794" t="str">
        <f>'5a - Savings Tracker'!AG836</f>
        <v/>
      </c>
      <c r="AG794" t="str">
        <f>'5a - Savings Tracker'!AH836</f>
        <v/>
      </c>
      <c r="AH794" t="str">
        <f>'5a - Savings Tracker'!AI836</f>
        <v/>
      </c>
      <c r="AI794" t="str">
        <f>'5a - Savings Tracker'!AJ836</f>
        <v/>
      </c>
      <c r="AJ794" t="str">
        <f>'5a - Savings Tracker'!AK836</f>
        <v/>
      </c>
      <c r="AK794" t="str">
        <f>'5a - Savings Tracker'!AL836</f>
        <v/>
      </c>
    </row>
    <row r="795" spans="1:37">
      <c r="A795">
        <f>'5a - Savings Tracker'!A837</f>
        <v>794</v>
      </c>
      <c r="B795" t="str">
        <f>'5a - Savings Tracker'!B837</f>
        <v>Swansea Bay UHB</v>
      </c>
      <c r="C795">
        <f>'5a - Savings Tracker'!C837</f>
        <v>0</v>
      </c>
      <c r="D795">
        <f>'5a - Savings Tracker'!D837</f>
        <v>0</v>
      </c>
      <c r="E795">
        <f>'5a - Savings Tracker'!E837</f>
        <v>0</v>
      </c>
      <c r="F795">
        <f>'5a - Savings Tracker'!F837</f>
        <v>0</v>
      </c>
      <c r="G795">
        <f>'5a - Savings Tracker'!G837</f>
        <v>0</v>
      </c>
      <c r="H795">
        <f>'5a - Savings Tracker'!H837</f>
        <v>0</v>
      </c>
      <c r="I795">
        <f>'5a - Savings Tracker'!J837</f>
        <v>0</v>
      </c>
      <c r="J795">
        <f>'5a - Savings Tracker'!K837</f>
        <v>0</v>
      </c>
      <c r="K795">
        <f>'5a - Savings Tracker'!L837</f>
        <v>0</v>
      </c>
      <c r="L795">
        <f>'5a - Savings Tracker'!M837</f>
        <v>0</v>
      </c>
      <c r="M795">
        <f>'5a - Savings Tracker'!N837</f>
        <v>0</v>
      </c>
      <c r="N795">
        <f>'5a - Savings Tracker'!O837</f>
        <v>0</v>
      </c>
      <c r="O795">
        <f>'5a - Savings Tracker'!P837</f>
        <v>0</v>
      </c>
      <c r="P795">
        <f>'5a - Savings Tracker'!Q837</f>
        <v>0</v>
      </c>
      <c r="Q795">
        <f>'5a - Savings Tracker'!R837</f>
        <v>0</v>
      </c>
      <c r="R795">
        <f>'5a - Savings Tracker'!S837</f>
        <v>0</v>
      </c>
      <c r="S795">
        <f>'5a - Savings Tracker'!T837</f>
        <v>0</v>
      </c>
      <c r="T795">
        <f>'5a - Savings Tracker'!U837</f>
        <v>0</v>
      </c>
      <c r="U795">
        <f>'5a - Savings Tracker'!V837</f>
        <v>0</v>
      </c>
      <c r="V795">
        <f>'5a - Savings Tracker'!W837</f>
        <v>0</v>
      </c>
      <c r="W795">
        <f>'5a - Savings Tracker'!X837</f>
        <v>0</v>
      </c>
      <c r="X795">
        <f>'5a - Savings Tracker'!Y837</f>
        <v>0</v>
      </c>
      <c r="Y795">
        <f>'5a - Savings Tracker'!Z837</f>
        <v>0</v>
      </c>
      <c r="Z795">
        <f>'5a - Savings Tracker'!AA837</f>
        <v>0</v>
      </c>
      <c r="AA795">
        <f>'5a - Savings Tracker'!AB837</f>
        <v>0</v>
      </c>
      <c r="AB795">
        <f>'5a - Savings Tracker'!AC837</f>
        <v>0</v>
      </c>
      <c r="AC795">
        <f>'5a - Savings Tracker'!AD837</f>
        <v>0</v>
      </c>
      <c r="AD795" t="str">
        <f>'5a - Savings Tracker'!AE837</f>
        <v/>
      </c>
      <c r="AE795" t="str">
        <f>'5a - Savings Tracker'!AF837</f>
        <v/>
      </c>
      <c r="AF795" t="str">
        <f>'5a - Savings Tracker'!AG837</f>
        <v/>
      </c>
      <c r="AG795" t="str">
        <f>'5a - Savings Tracker'!AH837</f>
        <v/>
      </c>
      <c r="AH795" t="str">
        <f>'5a - Savings Tracker'!AI837</f>
        <v/>
      </c>
      <c r="AI795" t="str">
        <f>'5a - Savings Tracker'!AJ837</f>
        <v/>
      </c>
      <c r="AJ795" t="str">
        <f>'5a - Savings Tracker'!AK837</f>
        <v/>
      </c>
      <c r="AK795" t="str">
        <f>'5a - Savings Tracker'!AL837</f>
        <v/>
      </c>
    </row>
    <row r="796" spans="1:37">
      <c r="A796">
        <f>'5a - Savings Tracker'!A838</f>
        <v>795</v>
      </c>
      <c r="B796" t="str">
        <f>'5a - Savings Tracker'!B838</f>
        <v>Swansea Bay UHB</v>
      </c>
      <c r="C796">
        <f>'5a - Savings Tracker'!C838</f>
        <v>0</v>
      </c>
      <c r="D796">
        <f>'5a - Savings Tracker'!D838</f>
        <v>0</v>
      </c>
      <c r="E796">
        <f>'5a - Savings Tracker'!E838</f>
        <v>0</v>
      </c>
      <c r="F796">
        <f>'5a - Savings Tracker'!F838</f>
        <v>0</v>
      </c>
      <c r="G796">
        <f>'5a - Savings Tracker'!G838</f>
        <v>0</v>
      </c>
      <c r="H796">
        <f>'5a - Savings Tracker'!H838</f>
        <v>0</v>
      </c>
      <c r="I796">
        <f>'5a - Savings Tracker'!J838</f>
        <v>0</v>
      </c>
      <c r="J796">
        <f>'5a - Savings Tracker'!K838</f>
        <v>0</v>
      </c>
      <c r="K796">
        <f>'5a - Savings Tracker'!L838</f>
        <v>0</v>
      </c>
      <c r="L796">
        <f>'5a - Savings Tracker'!M838</f>
        <v>0</v>
      </c>
      <c r="M796">
        <f>'5a - Savings Tracker'!N838</f>
        <v>0</v>
      </c>
      <c r="N796">
        <f>'5a - Savings Tracker'!O838</f>
        <v>0</v>
      </c>
      <c r="O796">
        <f>'5a - Savings Tracker'!P838</f>
        <v>0</v>
      </c>
      <c r="P796">
        <f>'5a - Savings Tracker'!Q838</f>
        <v>0</v>
      </c>
      <c r="Q796">
        <f>'5a - Savings Tracker'!R838</f>
        <v>0</v>
      </c>
      <c r="R796">
        <f>'5a - Savings Tracker'!S838</f>
        <v>0</v>
      </c>
      <c r="S796">
        <f>'5a - Savings Tracker'!T838</f>
        <v>0</v>
      </c>
      <c r="T796">
        <f>'5a - Savings Tracker'!U838</f>
        <v>0</v>
      </c>
      <c r="U796">
        <f>'5a - Savings Tracker'!V838</f>
        <v>0</v>
      </c>
      <c r="V796">
        <f>'5a - Savings Tracker'!W838</f>
        <v>0</v>
      </c>
      <c r="W796">
        <f>'5a - Savings Tracker'!X838</f>
        <v>0</v>
      </c>
      <c r="X796">
        <f>'5a - Savings Tracker'!Y838</f>
        <v>0</v>
      </c>
      <c r="Y796">
        <f>'5a - Savings Tracker'!Z838</f>
        <v>0</v>
      </c>
      <c r="Z796">
        <f>'5a - Savings Tracker'!AA838</f>
        <v>0</v>
      </c>
      <c r="AA796">
        <f>'5a - Savings Tracker'!AB838</f>
        <v>0</v>
      </c>
      <c r="AB796">
        <f>'5a - Savings Tracker'!AC838</f>
        <v>0</v>
      </c>
      <c r="AC796">
        <f>'5a - Savings Tracker'!AD838</f>
        <v>0</v>
      </c>
      <c r="AD796" t="str">
        <f>'5a - Savings Tracker'!AE838</f>
        <v/>
      </c>
      <c r="AE796" t="str">
        <f>'5a - Savings Tracker'!AF838</f>
        <v/>
      </c>
      <c r="AF796" t="str">
        <f>'5a - Savings Tracker'!AG838</f>
        <v/>
      </c>
      <c r="AG796" t="str">
        <f>'5a - Savings Tracker'!AH838</f>
        <v/>
      </c>
      <c r="AH796" t="str">
        <f>'5a - Savings Tracker'!AI838</f>
        <v/>
      </c>
      <c r="AI796" t="str">
        <f>'5a - Savings Tracker'!AJ838</f>
        <v/>
      </c>
      <c r="AJ796" t="str">
        <f>'5a - Savings Tracker'!AK838</f>
        <v/>
      </c>
      <c r="AK796" t="str">
        <f>'5a - Savings Tracker'!AL838</f>
        <v/>
      </c>
    </row>
    <row r="797" spans="1:37">
      <c r="A797">
        <f>'5a - Savings Tracker'!A839</f>
        <v>796</v>
      </c>
      <c r="B797" t="str">
        <f>'5a - Savings Tracker'!B839</f>
        <v>Swansea Bay UHB</v>
      </c>
      <c r="C797">
        <f>'5a - Savings Tracker'!C839</f>
        <v>0</v>
      </c>
      <c r="D797">
        <f>'5a - Savings Tracker'!D839</f>
        <v>0</v>
      </c>
      <c r="E797">
        <f>'5a - Savings Tracker'!E839</f>
        <v>0</v>
      </c>
      <c r="F797">
        <f>'5a - Savings Tracker'!F839</f>
        <v>0</v>
      </c>
      <c r="G797">
        <f>'5a - Savings Tracker'!G839</f>
        <v>0</v>
      </c>
      <c r="H797">
        <f>'5a - Savings Tracker'!H839</f>
        <v>0</v>
      </c>
      <c r="I797">
        <f>'5a - Savings Tracker'!J839</f>
        <v>0</v>
      </c>
      <c r="J797">
        <f>'5a - Savings Tracker'!K839</f>
        <v>0</v>
      </c>
      <c r="K797">
        <f>'5a - Savings Tracker'!L839</f>
        <v>0</v>
      </c>
      <c r="L797">
        <f>'5a - Savings Tracker'!M839</f>
        <v>0</v>
      </c>
      <c r="M797">
        <f>'5a - Savings Tracker'!N839</f>
        <v>0</v>
      </c>
      <c r="N797">
        <f>'5a - Savings Tracker'!O839</f>
        <v>0</v>
      </c>
      <c r="O797">
        <f>'5a - Savings Tracker'!P839</f>
        <v>0</v>
      </c>
      <c r="P797">
        <f>'5a - Savings Tracker'!Q839</f>
        <v>0</v>
      </c>
      <c r="Q797">
        <f>'5a - Savings Tracker'!R839</f>
        <v>0</v>
      </c>
      <c r="R797">
        <f>'5a - Savings Tracker'!S839</f>
        <v>0</v>
      </c>
      <c r="S797">
        <f>'5a - Savings Tracker'!T839</f>
        <v>0</v>
      </c>
      <c r="T797">
        <f>'5a - Savings Tracker'!U839</f>
        <v>0</v>
      </c>
      <c r="U797">
        <f>'5a - Savings Tracker'!V839</f>
        <v>0</v>
      </c>
      <c r="V797">
        <f>'5a - Savings Tracker'!W839</f>
        <v>0</v>
      </c>
      <c r="W797">
        <f>'5a - Savings Tracker'!X839</f>
        <v>0</v>
      </c>
      <c r="X797">
        <f>'5a - Savings Tracker'!Y839</f>
        <v>0</v>
      </c>
      <c r="Y797">
        <f>'5a - Savings Tracker'!Z839</f>
        <v>0</v>
      </c>
      <c r="Z797">
        <f>'5a - Savings Tracker'!AA839</f>
        <v>0</v>
      </c>
      <c r="AA797">
        <f>'5a - Savings Tracker'!AB839</f>
        <v>0</v>
      </c>
      <c r="AB797">
        <f>'5a - Savings Tracker'!AC839</f>
        <v>0</v>
      </c>
      <c r="AC797">
        <f>'5a - Savings Tracker'!AD839</f>
        <v>0</v>
      </c>
      <c r="AD797" t="str">
        <f>'5a - Savings Tracker'!AE839</f>
        <v/>
      </c>
      <c r="AE797" t="str">
        <f>'5a - Savings Tracker'!AF839</f>
        <v/>
      </c>
      <c r="AF797" t="str">
        <f>'5a - Savings Tracker'!AG839</f>
        <v/>
      </c>
      <c r="AG797" t="str">
        <f>'5a - Savings Tracker'!AH839</f>
        <v/>
      </c>
      <c r="AH797" t="str">
        <f>'5a - Savings Tracker'!AI839</f>
        <v/>
      </c>
      <c r="AI797" t="str">
        <f>'5a - Savings Tracker'!AJ839</f>
        <v/>
      </c>
      <c r="AJ797" t="str">
        <f>'5a - Savings Tracker'!AK839</f>
        <v/>
      </c>
      <c r="AK797" t="str">
        <f>'5a - Savings Tracker'!AL839</f>
        <v/>
      </c>
    </row>
    <row r="798" spans="1:37">
      <c r="A798">
        <f>'5a - Savings Tracker'!A840</f>
        <v>797</v>
      </c>
      <c r="B798" t="str">
        <f>'5a - Savings Tracker'!B840</f>
        <v>Swansea Bay UHB</v>
      </c>
      <c r="C798">
        <f>'5a - Savings Tracker'!C840</f>
        <v>0</v>
      </c>
      <c r="D798">
        <f>'5a - Savings Tracker'!D840</f>
        <v>0</v>
      </c>
      <c r="E798">
        <f>'5a - Savings Tracker'!E840</f>
        <v>0</v>
      </c>
      <c r="F798">
        <f>'5a - Savings Tracker'!F840</f>
        <v>0</v>
      </c>
      <c r="G798">
        <f>'5a - Savings Tracker'!G840</f>
        <v>0</v>
      </c>
      <c r="H798">
        <f>'5a - Savings Tracker'!H840</f>
        <v>0</v>
      </c>
      <c r="I798">
        <f>'5a - Savings Tracker'!J840</f>
        <v>0</v>
      </c>
      <c r="J798">
        <f>'5a - Savings Tracker'!K840</f>
        <v>0</v>
      </c>
      <c r="K798">
        <f>'5a - Savings Tracker'!L840</f>
        <v>0</v>
      </c>
      <c r="L798">
        <f>'5a - Savings Tracker'!M840</f>
        <v>0</v>
      </c>
      <c r="M798">
        <f>'5a - Savings Tracker'!N840</f>
        <v>0</v>
      </c>
      <c r="N798">
        <f>'5a - Savings Tracker'!O840</f>
        <v>0</v>
      </c>
      <c r="O798">
        <f>'5a - Savings Tracker'!P840</f>
        <v>0</v>
      </c>
      <c r="P798">
        <f>'5a - Savings Tracker'!Q840</f>
        <v>0</v>
      </c>
      <c r="Q798">
        <f>'5a - Savings Tracker'!R840</f>
        <v>0</v>
      </c>
      <c r="R798">
        <f>'5a - Savings Tracker'!S840</f>
        <v>0</v>
      </c>
      <c r="S798">
        <f>'5a - Savings Tracker'!T840</f>
        <v>0</v>
      </c>
      <c r="T798">
        <f>'5a - Savings Tracker'!U840</f>
        <v>0</v>
      </c>
      <c r="U798">
        <f>'5a - Savings Tracker'!V840</f>
        <v>0</v>
      </c>
      <c r="V798">
        <f>'5a - Savings Tracker'!W840</f>
        <v>0</v>
      </c>
      <c r="W798">
        <f>'5a - Savings Tracker'!X840</f>
        <v>0</v>
      </c>
      <c r="X798">
        <f>'5a - Savings Tracker'!Y840</f>
        <v>0</v>
      </c>
      <c r="Y798">
        <f>'5a - Savings Tracker'!Z840</f>
        <v>0</v>
      </c>
      <c r="Z798">
        <f>'5a - Savings Tracker'!AA840</f>
        <v>0</v>
      </c>
      <c r="AA798">
        <f>'5a - Savings Tracker'!AB840</f>
        <v>0</v>
      </c>
      <c r="AB798">
        <f>'5a - Savings Tracker'!AC840</f>
        <v>0</v>
      </c>
      <c r="AC798">
        <f>'5a - Savings Tracker'!AD840</f>
        <v>0</v>
      </c>
      <c r="AD798" t="str">
        <f>'5a - Savings Tracker'!AE840</f>
        <v/>
      </c>
      <c r="AE798" t="str">
        <f>'5a - Savings Tracker'!AF840</f>
        <v/>
      </c>
      <c r="AF798" t="str">
        <f>'5a - Savings Tracker'!AG840</f>
        <v/>
      </c>
      <c r="AG798" t="str">
        <f>'5a - Savings Tracker'!AH840</f>
        <v/>
      </c>
      <c r="AH798" t="str">
        <f>'5a - Savings Tracker'!AI840</f>
        <v/>
      </c>
      <c r="AI798" t="str">
        <f>'5a - Savings Tracker'!AJ840</f>
        <v/>
      </c>
      <c r="AJ798" t="str">
        <f>'5a - Savings Tracker'!AK840</f>
        <v/>
      </c>
      <c r="AK798" t="str">
        <f>'5a - Savings Tracker'!AL840</f>
        <v/>
      </c>
    </row>
    <row r="799" spans="1:37">
      <c r="A799">
        <f>'5a - Savings Tracker'!A841</f>
        <v>798</v>
      </c>
      <c r="B799" t="str">
        <f>'5a - Savings Tracker'!B841</f>
        <v>Swansea Bay UHB</v>
      </c>
      <c r="C799">
        <f>'5a - Savings Tracker'!C841</f>
        <v>0</v>
      </c>
      <c r="D799">
        <f>'5a - Savings Tracker'!D841</f>
        <v>0</v>
      </c>
      <c r="E799">
        <f>'5a - Savings Tracker'!E841</f>
        <v>0</v>
      </c>
      <c r="F799">
        <f>'5a - Savings Tracker'!F841</f>
        <v>0</v>
      </c>
      <c r="G799">
        <f>'5a - Savings Tracker'!G841</f>
        <v>0</v>
      </c>
      <c r="H799">
        <f>'5a - Savings Tracker'!H841</f>
        <v>0</v>
      </c>
      <c r="I799">
        <f>'5a - Savings Tracker'!J841</f>
        <v>0</v>
      </c>
      <c r="J799">
        <f>'5a - Savings Tracker'!K841</f>
        <v>0</v>
      </c>
      <c r="K799">
        <f>'5a - Savings Tracker'!L841</f>
        <v>0</v>
      </c>
      <c r="L799">
        <f>'5a - Savings Tracker'!M841</f>
        <v>0</v>
      </c>
      <c r="M799">
        <f>'5a - Savings Tracker'!N841</f>
        <v>0</v>
      </c>
      <c r="N799">
        <f>'5a - Savings Tracker'!O841</f>
        <v>0</v>
      </c>
      <c r="O799">
        <f>'5a - Savings Tracker'!P841</f>
        <v>0</v>
      </c>
      <c r="P799">
        <f>'5a - Savings Tracker'!Q841</f>
        <v>0</v>
      </c>
      <c r="Q799">
        <f>'5a - Savings Tracker'!R841</f>
        <v>0</v>
      </c>
      <c r="R799">
        <f>'5a - Savings Tracker'!S841</f>
        <v>0</v>
      </c>
      <c r="S799">
        <f>'5a - Savings Tracker'!T841</f>
        <v>0</v>
      </c>
      <c r="T799">
        <f>'5a - Savings Tracker'!U841</f>
        <v>0</v>
      </c>
      <c r="U799">
        <f>'5a - Savings Tracker'!V841</f>
        <v>0</v>
      </c>
      <c r="V799">
        <f>'5a - Savings Tracker'!W841</f>
        <v>0</v>
      </c>
      <c r="W799">
        <f>'5a - Savings Tracker'!X841</f>
        <v>0</v>
      </c>
      <c r="X799">
        <f>'5a - Savings Tracker'!Y841</f>
        <v>0</v>
      </c>
      <c r="Y799">
        <f>'5a - Savings Tracker'!Z841</f>
        <v>0</v>
      </c>
      <c r="Z799">
        <f>'5a - Savings Tracker'!AA841</f>
        <v>0</v>
      </c>
      <c r="AA799">
        <f>'5a - Savings Tracker'!AB841</f>
        <v>0</v>
      </c>
      <c r="AB799">
        <f>'5a - Savings Tracker'!AC841</f>
        <v>0</v>
      </c>
      <c r="AC799">
        <f>'5a - Savings Tracker'!AD841</f>
        <v>0</v>
      </c>
      <c r="AD799" t="str">
        <f>'5a - Savings Tracker'!AE841</f>
        <v/>
      </c>
      <c r="AE799" t="str">
        <f>'5a - Savings Tracker'!AF841</f>
        <v/>
      </c>
      <c r="AF799" t="str">
        <f>'5a - Savings Tracker'!AG841</f>
        <v/>
      </c>
      <c r="AG799" t="str">
        <f>'5a - Savings Tracker'!AH841</f>
        <v/>
      </c>
      <c r="AH799" t="str">
        <f>'5a - Savings Tracker'!AI841</f>
        <v/>
      </c>
      <c r="AI799" t="str">
        <f>'5a - Savings Tracker'!AJ841</f>
        <v/>
      </c>
      <c r="AJ799" t="str">
        <f>'5a - Savings Tracker'!AK841</f>
        <v/>
      </c>
      <c r="AK799" t="str">
        <f>'5a - Savings Tracker'!AL841</f>
        <v/>
      </c>
    </row>
    <row r="800" spans="1:37">
      <c r="A800">
        <f>'5a - Savings Tracker'!A842</f>
        <v>799</v>
      </c>
      <c r="B800" t="str">
        <f>'5a - Savings Tracker'!B842</f>
        <v>Swansea Bay UHB</v>
      </c>
      <c r="C800">
        <f>'5a - Savings Tracker'!C842</f>
        <v>0</v>
      </c>
      <c r="D800">
        <f>'5a - Savings Tracker'!D842</f>
        <v>0</v>
      </c>
      <c r="E800">
        <f>'5a - Savings Tracker'!E842</f>
        <v>0</v>
      </c>
      <c r="F800">
        <f>'5a - Savings Tracker'!F842</f>
        <v>0</v>
      </c>
      <c r="G800">
        <f>'5a - Savings Tracker'!G842</f>
        <v>0</v>
      </c>
      <c r="H800">
        <f>'5a - Savings Tracker'!H842</f>
        <v>0</v>
      </c>
      <c r="I800">
        <f>'5a - Savings Tracker'!J842</f>
        <v>0</v>
      </c>
      <c r="J800">
        <f>'5a - Savings Tracker'!K842</f>
        <v>0</v>
      </c>
      <c r="K800">
        <f>'5a - Savings Tracker'!L842</f>
        <v>0</v>
      </c>
      <c r="L800">
        <f>'5a - Savings Tracker'!M842</f>
        <v>0</v>
      </c>
      <c r="M800">
        <f>'5a - Savings Tracker'!N842</f>
        <v>0</v>
      </c>
      <c r="N800">
        <f>'5a - Savings Tracker'!O842</f>
        <v>0</v>
      </c>
      <c r="O800">
        <f>'5a - Savings Tracker'!P842</f>
        <v>0</v>
      </c>
      <c r="P800">
        <f>'5a - Savings Tracker'!Q842</f>
        <v>0</v>
      </c>
      <c r="Q800">
        <f>'5a - Savings Tracker'!R842</f>
        <v>0</v>
      </c>
      <c r="R800">
        <f>'5a - Savings Tracker'!S842</f>
        <v>0</v>
      </c>
      <c r="S800">
        <f>'5a - Savings Tracker'!T842</f>
        <v>0</v>
      </c>
      <c r="T800">
        <f>'5a - Savings Tracker'!U842</f>
        <v>0</v>
      </c>
      <c r="U800">
        <f>'5a - Savings Tracker'!V842</f>
        <v>0</v>
      </c>
      <c r="V800">
        <f>'5a - Savings Tracker'!W842</f>
        <v>0</v>
      </c>
      <c r="W800">
        <f>'5a - Savings Tracker'!X842</f>
        <v>0</v>
      </c>
      <c r="X800">
        <f>'5a - Savings Tracker'!Y842</f>
        <v>0</v>
      </c>
      <c r="Y800">
        <f>'5a - Savings Tracker'!Z842</f>
        <v>0</v>
      </c>
      <c r="Z800">
        <f>'5a - Savings Tracker'!AA842</f>
        <v>0</v>
      </c>
      <c r="AA800">
        <f>'5a - Savings Tracker'!AB842</f>
        <v>0</v>
      </c>
      <c r="AB800">
        <f>'5a - Savings Tracker'!AC842</f>
        <v>0</v>
      </c>
      <c r="AC800">
        <f>'5a - Savings Tracker'!AD842</f>
        <v>0</v>
      </c>
      <c r="AD800" t="str">
        <f>'5a - Savings Tracker'!AE842</f>
        <v/>
      </c>
      <c r="AE800" t="str">
        <f>'5a - Savings Tracker'!AF842</f>
        <v/>
      </c>
      <c r="AF800" t="str">
        <f>'5a - Savings Tracker'!AG842</f>
        <v/>
      </c>
      <c r="AG800" t="str">
        <f>'5a - Savings Tracker'!AH842</f>
        <v/>
      </c>
      <c r="AH800" t="str">
        <f>'5a - Savings Tracker'!AI842</f>
        <v/>
      </c>
      <c r="AI800" t="str">
        <f>'5a - Savings Tracker'!AJ842</f>
        <v/>
      </c>
      <c r="AJ800" t="str">
        <f>'5a - Savings Tracker'!AK842</f>
        <v/>
      </c>
      <c r="AK800" t="str">
        <f>'5a - Savings Tracker'!AL842</f>
        <v/>
      </c>
    </row>
    <row r="801" spans="1:37">
      <c r="A801">
        <f>'5a - Savings Tracker'!A843</f>
        <v>800</v>
      </c>
      <c r="B801" t="str">
        <f>'5a - Savings Tracker'!B843</f>
        <v>Swansea Bay UHB</v>
      </c>
      <c r="C801">
        <f>'5a - Savings Tracker'!C843</f>
        <v>0</v>
      </c>
      <c r="D801">
        <f>'5a - Savings Tracker'!D843</f>
        <v>0</v>
      </c>
      <c r="E801">
        <f>'5a - Savings Tracker'!E843</f>
        <v>0</v>
      </c>
      <c r="F801">
        <f>'5a - Savings Tracker'!F843</f>
        <v>0</v>
      </c>
      <c r="G801">
        <f>'5a - Savings Tracker'!G843</f>
        <v>0</v>
      </c>
      <c r="H801">
        <f>'5a - Savings Tracker'!H843</f>
        <v>0</v>
      </c>
      <c r="I801">
        <f>'5a - Savings Tracker'!J843</f>
        <v>0</v>
      </c>
      <c r="J801">
        <f>'5a - Savings Tracker'!K843</f>
        <v>0</v>
      </c>
      <c r="K801">
        <f>'5a - Savings Tracker'!L843</f>
        <v>0</v>
      </c>
      <c r="L801">
        <f>'5a - Savings Tracker'!M843</f>
        <v>0</v>
      </c>
      <c r="M801">
        <f>'5a - Savings Tracker'!N843</f>
        <v>0</v>
      </c>
      <c r="N801">
        <f>'5a - Savings Tracker'!O843</f>
        <v>0</v>
      </c>
      <c r="O801">
        <f>'5a - Savings Tracker'!P843</f>
        <v>0</v>
      </c>
      <c r="P801">
        <f>'5a - Savings Tracker'!Q843</f>
        <v>0</v>
      </c>
      <c r="Q801">
        <f>'5a - Savings Tracker'!R843</f>
        <v>0</v>
      </c>
      <c r="R801">
        <f>'5a - Savings Tracker'!S843</f>
        <v>0</v>
      </c>
      <c r="S801">
        <f>'5a - Savings Tracker'!T843</f>
        <v>0</v>
      </c>
      <c r="T801">
        <f>'5a - Savings Tracker'!U843</f>
        <v>0</v>
      </c>
      <c r="U801">
        <f>'5a - Savings Tracker'!V843</f>
        <v>0</v>
      </c>
      <c r="V801">
        <f>'5a - Savings Tracker'!W843</f>
        <v>0</v>
      </c>
      <c r="W801">
        <f>'5a - Savings Tracker'!X843</f>
        <v>0</v>
      </c>
      <c r="X801">
        <f>'5a - Savings Tracker'!Y843</f>
        <v>0</v>
      </c>
      <c r="Y801">
        <f>'5a - Savings Tracker'!Z843</f>
        <v>0</v>
      </c>
      <c r="Z801">
        <f>'5a - Savings Tracker'!AA843</f>
        <v>0</v>
      </c>
      <c r="AA801">
        <f>'5a - Savings Tracker'!AB843</f>
        <v>0</v>
      </c>
      <c r="AB801">
        <f>'5a - Savings Tracker'!AC843</f>
        <v>0</v>
      </c>
      <c r="AC801">
        <f>'5a - Savings Tracker'!AD843</f>
        <v>0</v>
      </c>
      <c r="AD801" t="str">
        <f>'5a - Savings Tracker'!AE843</f>
        <v/>
      </c>
      <c r="AE801" t="str">
        <f>'5a - Savings Tracker'!AF843</f>
        <v/>
      </c>
      <c r="AF801" t="str">
        <f>'5a - Savings Tracker'!AG843</f>
        <v/>
      </c>
      <c r="AG801" t="str">
        <f>'5a - Savings Tracker'!AH843</f>
        <v/>
      </c>
      <c r="AH801" t="str">
        <f>'5a - Savings Tracker'!AI843</f>
        <v/>
      </c>
      <c r="AI801" t="str">
        <f>'5a - Savings Tracker'!AJ843</f>
        <v/>
      </c>
      <c r="AJ801" t="str">
        <f>'5a - Savings Tracker'!AK843</f>
        <v/>
      </c>
      <c r="AK801" t="str">
        <f>'5a - Savings Tracker'!AL843</f>
        <v/>
      </c>
    </row>
    <row r="802" spans="1:37">
      <c r="A802">
        <f>'5a - Savings Tracker'!A844</f>
        <v>801</v>
      </c>
      <c r="B802" t="str">
        <f>'5a - Savings Tracker'!B844</f>
        <v>Swansea Bay UHB</v>
      </c>
      <c r="C802">
        <f>'5a - Savings Tracker'!C844</f>
        <v>0</v>
      </c>
      <c r="D802">
        <f>'5a - Savings Tracker'!D844</f>
        <v>0</v>
      </c>
      <c r="E802">
        <f>'5a - Savings Tracker'!E844</f>
        <v>0</v>
      </c>
      <c r="F802">
        <f>'5a - Savings Tracker'!F844</f>
        <v>0</v>
      </c>
      <c r="G802">
        <f>'5a - Savings Tracker'!G844</f>
        <v>0</v>
      </c>
      <c r="H802">
        <f>'5a - Savings Tracker'!H844</f>
        <v>0</v>
      </c>
      <c r="I802">
        <f>'5a - Savings Tracker'!J844</f>
        <v>0</v>
      </c>
      <c r="J802">
        <f>'5a - Savings Tracker'!K844</f>
        <v>0</v>
      </c>
      <c r="K802">
        <f>'5a - Savings Tracker'!L844</f>
        <v>0</v>
      </c>
      <c r="L802">
        <f>'5a - Savings Tracker'!M844</f>
        <v>0</v>
      </c>
      <c r="M802">
        <f>'5a - Savings Tracker'!N844</f>
        <v>0</v>
      </c>
      <c r="N802">
        <f>'5a - Savings Tracker'!O844</f>
        <v>0</v>
      </c>
      <c r="O802">
        <f>'5a - Savings Tracker'!P844</f>
        <v>0</v>
      </c>
      <c r="P802">
        <f>'5a - Savings Tracker'!Q844</f>
        <v>0</v>
      </c>
      <c r="Q802">
        <f>'5a - Savings Tracker'!R844</f>
        <v>0</v>
      </c>
      <c r="R802">
        <f>'5a - Savings Tracker'!S844</f>
        <v>0</v>
      </c>
      <c r="S802">
        <f>'5a - Savings Tracker'!T844</f>
        <v>0</v>
      </c>
      <c r="T802">
        <f>'5a - Savings Tracker'!U844</f>
        <v>0</v>
      </c>
      <c r="U802">
        <f>'5a - Savings Tracker'!V844</f>
        <v>0</v>
      </c>
      <c r="V802">
        <f>'5a - Savings Tracker'!W844</f>
        <v>0</v>
      </c>
      <c r="W802">
        <f>'5a - Savings Tracker'!X844</f>
        <v>0</v>
      </c>
      <c r="X802">
        <f>'5a - Savings Tracker'!Y844</f>
        <v>0</v>
      </c>
      <c r="Y802">
        <f>'5a - Savings Tracker'!Z844</f>
        <v>0</v>
      </c>
      <c r="Z802">
        <f>'5a - Savings Tracker'!AA844</f>
        <v>0</v>
      </c>
      <c r="AA802">
        <f>'5a - Savings Tracker'!AB844</f>
        <v>0</v>
      </c>
      <c r="AB802">
        <f>'5a - Savings Tracker'!AC844</f>
        <v>0</v>
      </c>
      <c r="AC802">
        <f>'5a - Savings Tracker'!AD844</f>
        <v>0</v>
      </c>
      <c r="AD802" t="str">
        <f>'5a - Savings Tracker'!AE844</f>
        <v/>
      </c>
      <c r="AE802" t="str">
        <f>'5a - Savings Tracker'!AF844</f>
        <v/>
      </c>
      <c r="AF802" t="str">
        <f>'5a - Savings Tracker'!AG844</f>
        <v/>
      </c>
      <c r="AG802" t="str">
        <f>'5a - Savings Tracker'!AH844</f>
        <v/>
      </c>
      <c r="AH802" t="str">
        <f>'5a - Savings Tracker'!AI844</f>
        <v/>
      </c>
      <c r="AI802" t="str">
        <f>'5a - Savings Tracker'!AJ844</f>
        <v/>
      </c>
      <c r="AJ802" t="str">
        <f>'5a - Savings Tracker'!AK844</f>
        <v/>
      </c>
      <c r="AK802" t="str">
        <f>'5a - Savings Tracker'!AL844</f>
        <v/>
      </c>
    </row>
    <row r="803" spans="1:37">
      <c r="A803">
        <f>'5a - Savings Tracker'!A845</f>
        <v>802</v>
      </c>
      <c r="B803" t="str">
        <f>'5a - Savings Tracker'!B845</f>
        <v>Swansea Bay UHB</v>
      </c>
      <c r="C803">
        <f>'5a - Savings Tracker'!C845</f>
        <v>0</v>
      </c>
      <c r="D803">
        <f>'5a - Savings Tracker'!D845</f>
        <v>0</v>
      </c>
      <c r="E803">
        <f>'5a - Savings Tracker'!E845</f>
        <v>0</v>
      </c>
      <c r="F803">
        <f>'5a - Savings Tracker'!F845</f>
        <v>0</v>
      </c>
      <c r="G803">
        <f>'5a - Savings Tracker'!G845</f>
        <v>0</v>
      </c>
      <c r="H803">
        <f>'5a - Savings Tracker'!H845</f>
        <v>0</v>
      </c>
      <c r="I803">
        <f>'5a - Savings Tracker'!J845</f>
        <v>0</v>
      </c>
      <c r="J803">
        <f>'5a - Savings Tracker'!K845</f>
        <v>0</v>
      </c>
      <c r="K803">
        <f>'5a - Savings Tracker'!L845</f>
        <v>0</v>
      </c>
      <c r="L803">
        <f>'5a - Savings Tracker'!M845</f>
        <v>0</v>
      </c>
      <c r="M803">
        <f>'5a - Savings Tracker'!N845</f>
        <v>0</v>
      </c>
      <c r="N803">
        <f>'5a - Savings Tracker'!O845</f>
        <v>0</v>
      </c>
      <c r="O803">
        <f>'5a - Savings Tracker'!P845</f>
        <v>0</v>
      </c>
      <c r="P803">
        <f>'5a - Savings Tracker'!Q845</f>
        <v>0</v>
      </c>
      <c r="Q803">
        <f>'5a - Savings Tracker'!R845</f>
        <v>0</v>
      </c>
      <c r="R803">
        <f>'5a - Savings Tracker'!S845</f>
        <v>0</v>
      </c>
      <c r="S803">
        <f>'5a - Savings Tracker'!T845</f>
        <v>0</v>
      </c>
      <c r="T803">
        <f>'5a - Savings Tracker'!U845</f>
        <v>0</v>
      </c>
      <c r="U803">
        <f>'5a - Savings Tracker'!V845</f>
        <v>0</v>
      </c>
      <c r="V803">
        <f>'5a - Savings Tracker'!W845</f>
        <v>0</v>
      </c>
      <c r="W803">
        <f>'5a - Savings Tracker'!X845</f>
        <v>0</v>
      </c>
      <c r="X803">
        <f>'5a - Savings Tracker'!Y845</f>
        <v>0</v>
      </c>
      <c r="Y803">
        <f>'5a - Savings Tracker'!Z845</f>
        <v>0</v>
      </c>
      <c r="Z803">
        <f>'5a - Savings Tracker'!AA845</f>
        <v>0</v>
      </c>
      <c r="AA803">
        <f>'5a - Savings Tracker'!AB845</f>
        <v>0</v>
      </c>
      <c r="AB803">
        <f>'5a - Savings Tracker'!AC845</f>
        <v>0</v>
      </c>
      <c r="AC803">
        <f>'5a - Savings Tracker'!AD845</f>
        <v>0</v>
      </c>
      <c r="AD803" t="str">
        <f>'5a - Savings Tracker'!AE845</f>
        <v/>
      </c>
      <c r="AE803" t="str">
        <f>'5a - Savings Tracker'!AF845</f>
        <v/>
      </c>
      <c r="AF803" t="str">
        <f>'5a - Savings Tracker'!AG845</f>
        <v/>
      </c>
      <c r="AG803" t="str">
        <f>'5a - Savings Tracker'!AH845</f>
        <v/>
      </c>
      <c r="AH803" t="str">
        <f>'5a - Savings Tracker'!AI845</f>
        <v/>
      </c>
      <c r="AI803" t="str">
        <f>'5a - Savings Tracker'!AJ845</f>
        <v/>
      </c>
      <c r="AJ803" t="str">
        <f>'5a - Savings Tracker'!AK845</f>
        <v/>
      </c>
      <c r="AK803" t="str">
        <f>'5a - Savings Tracker'!AL845</f>
        <v/>
      </c>
    </row>
    <row r="804" spans="1:37">
      <c r="A804">
        <f>'5a - Savings Tracker'!A846</f>
        <v>803</v>
      </c>
      <c r="B804" t="str">
        <f>'5a - Savings Tracker'!B846</f>
        <v>Swansea Bay UHB</v>
      </c>
      <c r="C804">
        <f>'5a - Savings Tracker'!C846</f>
        <v>0</v>
      </c>
      <c r="D804">
        <f>'5a - Savings Tracker'!D846</f>
        <v>0</v>
      </c>
      <c r="E804">
        <f>'5a - Savings Tracker'!E846</f>
        <v>0</v>
      </c>
      <c r="F804">
        <f>'5a - Savings Tracker'!F846</f>
        <v>0</v>
      </c>
      <c r="G804">
        <f>'5a - Savings Tracker'!G846</f>
        <v>0</v>
      </c>
      <c r="H804">
        <f>'5a - Savings Tracker'!H846</f>
        <v>0</v>
      </c>
      <c r="I804">
        <f>'5a - Savings Tracker'!J846</f>
        <v>0</v>
      </c>
      <c r="J804">
        <f>'5a - Savings Tracker'!K846</f>
        <v>0</v>
      </c>
      <c r="K804">
        <f>'5a - Savings Tracker'!L846</f>
        <v>0</v>
      </c>
      <c r="L804">
        <f>'5a - Savings Tracker'!M846</f>
        <v>0</v>
      </c>
      <c r="M804">
        <f>'5a - Savings Tracker'!N846</f>
        <v>0</v>
      </c>
      <c r="N804">
        <f>'5a - Savings Tracker'!O846</f>
        <v>0</v>
      </c>
      <c r="O804">
        <f>'5a - Savings Tracker'!P846</f>
        <v>0</v>
      </c>
      <c r="P804">
        <f>'5a - Savings Tracker'!Q846</f>
        <v>0</v>
      </c>
      <c r="Q804">
        <f>'5a - Savings Tracker'!R846</f>
        <v>0</v>
      </c>
      <c r="R804">
        <f>'5a - Savings Tracker'!S846</f>
        <v>0</v>
      </c>
      <c r="S804">
        <f>'5a - Savings Tracker'!T846</f>
        <v>0</v>
      </c>
      <c r="T804">
        <f>'5a - Savings Tracker'!U846</f>
        <v>0</v>
      </c>
      <c r="U804">
        <f>'5a - Savings Tracker'!V846</f>
        <v>0</v>
      </c>
      <c r="V804">
        <f>'5a - Savings Tracker'!W846</f>
        <v>0</v>
      </c>
      <c r="W804">
        <f>'5a - Savings Tracker'!X846</f>
        <v>0</v>
      </c>
      <c r="X804">
        <f>'5a - Savings Tracker'!Y846</f>
        <v>0</v>
      </c>
      <c r="Y804">
        <f>'5a - Savings Tracker'!Z846</f>
        <v>0</v>
      </c>
      <c r="Z804">
        <f>'5a - Savings Tracker'!AA846</f>
        <v>0</v>
      </c>
      <c r="AA804">
        <f>'5a - Savings Tracker'!AB846</f>
        <v>0</v>
      </c>
      <c r="AB804">
        <f>'5a - Savings Tracker'!AC846</f>
        <v>0</v>
      </c>
      <c r="AC804">
        <f>'5a - Savings Tracker'!AD846</f>
        <v>0</v>
      </c>
      <c r="AD804" t="str">
        <f>'5a - Savings Tracker'!AE846</f>
        <v/>
      </c>
      <c r="AE804" t="str">
        <f>'5a - Savings Tracker'!AF846</f>
        <v/>
      </c>
      <c r="AF804" t="str">
        <f>'5a - Savings Tracker'!AG846</f>
        <v/>
      </c>
      <c r="AG804" t="str">
        <f>'5a - Savings Tracker'!AH846</f>
        <v/>
      </c>
      <c r="AH804" t="str">
        <f>'5a - Savings Tracker'!AI846</f>
        <v/>
      </c>
      <c r="AI804" t="str">
        <f>'5a - Savings Tracker'!AJ846</f>
        <v/>
      </c>
      <c r="AJ804" t="str">
        <f>'5a - Savings Tracker'!AK846</f>
        <v/>
      </c>
      <c r="AK804" t="str">
        <f>'5a - Savings Tracker'!AL846</f>
        <v/>
      </c>
    </row>
    <row r="805" spans="1:37">
      <c r="A805">
        <f>'5a - Savings Tracker'!A847</f>
        <v>804</v>
      </c>
      <c r="B805" t="str">
        <f>'5a - Savings Tracker'!B847</f>
        <v>Swansea Bay UHB</v>
      </c>
      <c r="C805">
        <f>'5a - Savings Tracker'!C847</f>
        <v>0</v>
      </c>
      <c r="D805">
        <f>'5a - Savings Tracker'!D847</f>
        <v>0</v>
      </c>
      <c r="E805">
        <f>'5a - Savings Tracker'!E847</f>
        <v>0</v>
      </c>
      <c r="F805">
        <f>'5a - Savings Tracker'!F847</f>
        <v>0</v>
      </c>
      <c r="G805">
        <f>'5a - Savings Tracker'!G847</f>
        <v>0</v>
      </c>
      <c r="H805">
        <f>'5a - Savings Tracker'!H847</f>
        <v>0</v>
      </c>
      <c r="I805">
        <f>'5a - Savings Tracker'!J847</f>
        <v>0</v>
      </c>
      <c r="J805">
        <f>'5a - Savings Tracker'!K847</f>
        <v>0</v>
      </c>
      <c r="K805">
        <f>'5a - Savings Tracker'!L847</f>
        <v>0</v>
      </c>
      <c r="L805">
        <f>'5a - Savings Tracker'!M847</f>
        <v>0</v>
      </c>
      <c r="M805">
        <f>'5a - Savings Tracker'!N847</f>
        <v>0</v>
      </c>
      <c r="N805">
        <f>'5a - Savings Tracker'!O847</f>
        <v>0</v>
      </c>
      <c r="O805">
        <f>'5a - Savings Tracker'!P847</f>
        <v>0</v>
      </c>
      <c r="P805">
        <f>'5a - Savings Tracker'!Q847</f>
        <v>0</v>
      </c>
      <c r="Q805">
        <f>'5a - Savings Tracker'!R847</f>
        <v>0</v>
      </c>
      <c r="R805">
        <f>'5a - Savings Tracker'!S847</f>
        <v>0</v>
      </c>
      <c r="S805">
        <f>'5a - Savings Tracker'!T847</f>
        <v>0</v>
      </c>
      <c r="T805">
        <f>'5a - Savings Tracker'!U847</f>
        <v>0</v>
      </c>
      <c r="U805">
        <f>'5a - Savings Tracker'!V847</f>
        <v>0</v>
      </c>
      <c r="V805">
        <f>'5a - Savings Tracker'!W847</f>
        <v>0</v>
      </c>
      <c r="W805">
        <f>'5a - Savings Tracker'!X847</f>
        <v>0</v>
      </c>
      <c r="X805">
        <f>'5a - Savings Tracker'!Y847</f>
        <v>0</v>
      </c>
      <c r="Y805">
        <f>'5a - Savings Tracker'!Z847</f>
        <v>0</v>
      </c>
      <c r="Z805">
        <f>'5a - Savings Tracker'!AA847</f>
        <v>0</v>
      </c>
      <c r="AA805">
        <f>'5a - Savings Tracker'!AB847</f>
        <v>0</v>
      </c>
      <c r="AB805">
        <f>'5a - Savings Tracker'!AC847</f>
        <v>0</v>
      </c>
      <c r="AC805">
        <f>'5a - Savings Tracker'!AD847</f>
        <v>0</v>
      </c>
      <c r="AD805" t="str">
        <f>'5a - Savings Tracker'!AE847</f>
        <v/>
      </c>
      <c r="AE805" t="str">
        <f>'5a - Savings Tracker'!AF847</f>
        <v/>
      </c>
      <c r="AF805" t="str">
        <f>'5a - Savings Tracker'!AG847</f>
        <v/>
      </c>
      <c r="AG805" t="str">
        <f>'5a - Savings Tracker'!AH847</f>
        <v/>
      </c>
      <c r="AH805" t="str">
        <f>'5a - Savings Tracker'!AI847</f>
        <v/>
      </c>
      <c r="AI805" t="str">
        <f>'5a - Savings Tracker'!AJ847</f>
        <v/>
      </c>
      <c r="AJ805" t="str">
        <f>'5a - Savings Tracker'!AK847</f>
        <v/>
      </c>
      <c r="AK805" t="str">
        <f>'5a - Savings Tracker'!AL847</f>
        <v/>
      </c>
    </row>
    <row r="806" spans="1:37">
      <c r="A806">
        <f>'5a - Savings Tracker'!A848</f>
        <v>805</v>
      </c>
      <c r="B806" t="str">
        <f>'5a - Savings Tracker'!B848</f>
        <v>Swansea Bay UHB</v>
      </c>
      <c r="C806">
        <f>'5a - Savings Tracker'!C848</f>
        <v>0</v>
      </c>
      <c r="D806">
        <f>'5a - Savings Tracker'!D848</f>
        <v>0</v>
      </c>
      <c r="E806">
        <f>'5a - Savings Tracker'!E848</f>
        <v>0</v>
      </c>
      <c r="F806">
        <f>'5a - Savings Tracker'!F848</f>
        <v>0</v>
      </c>
      <c r="G806">
        <f>'5a - Savings Tracker'!G848</f>
        <v>0</v>
      </c>
      <c r="H806">
        <f>'5a - Savings Tracker'!H848</f>
        <v>0</v>
      </c>
      <c r="I806">
        <f>'5a - Savings Tracker'!J848</f>
        <v>0</v>
      </c>
      <c r="J806">
        <f>'5a - Savings Tracker'!K848</f>
        <v>0</v>
      </c>
      <c r="K806">
        <f>'5a - Savings Tracker'!L848</f>
        <v>0</v>
      </c>
      <c r="L806">
        <f>'5a - Savings Tracker'!M848</f>
        <v>0</v>
      </c>
      <c r="M806">
        <f>'5a - Savings Tracker'!N848</f>
        <v>0</v>
      </c>
      <c r="N806">
        <f>'5a - Savings Tracker'!O848</f>
        <v>0</v>
      </c>
      <c r="O806">
        <f>'5a - Savings Tracker'!P848</f>
        <v>0</v>
      </c>
      <c r="P806">
        <f>'5a - Savings Tracker'!Q848</f>
        <v>0</v>
      </c>
      <c r="Q806">
        <f>'5a - Savings Tracker'!R848</f>
        <v>0</v>
      </c>
      <c r="R806">
        <f>'5a - Savings Tracker'!S848</f>
        <v>0</v>
      </c>
      <c r="S806">
        <f>'5a - Savings Tracker'!T848</f>
        <v>0</v>
      </c>
      <c r="T806">
        <f>'5a - Savings Tracker'!U848</f>
        <v>0</v>
      </c>
      <c r="U806">
        <f>'5a - Savings Tracker'!V848</f>
        <v>0</v>
      </c>
      <c r="V806">
        <f>'5a - Savings Tracker'!W848</f>
        <v>0</v>
      </c>
      <c r="W806">
        <f>'5a - Savings Tracker'!X848</f>
        <v>0</v>
      </c>
      <c r="X806">
        <f>'5a - Savings Tracker'!Y848</f>
        <v>0</v>
      </c>
      <c r="Y806">
        <f>'5a - Savings Tracker'!Z848</f>
        <v>0</v>
      </c>
      <c r="Z806">
        <f>'5a - Savings Tracker'!AA848</f>
        <v>0</v>
      </c>
      <c r="AA806">
        <f>'5a - Savings Tracker'!AB848</f>
        <v>0</v>
      </c>
      <c r="AB806">
        <f>'5a - Savings Tracker'!AC848</f>
        <v>0</v>
      </c>
      <c r="AC806">
        <f>'5a - Savings Tracker'!AD848</f>
        <v>0</v>
      </c>
      <c r="AD806" t="str">
        <f>'5a - Savings Tracker'!AE848</f>
        <v/>
      </c>
      <c r="AE806" t="str">
        <f>'5a - Savings Tracker'!AF848</f>
        <v/>
      </c>
      <c r="AF806" t="str">
        <f>'5a - Savings Tracker'!AG848</f>
        <v/>
      </c>
      <c r="AG806" t="str">
        <f>'5a - Savings Tracker'!AH848</f>
        <v/>
      </c>
      <c r="AH806" t="str">
        <f>'5a - Savings Tracker'!AI848</f>
        <v/>
      </c>
      <c r="AI806" t="str">
        <f>'5a - Savings Tracker'!AJ848</f>
        <v/>
      </c>
      <c r="AJ806" t="str">
        <f>'5a - Savings Tracker'!AK848</f>
        <v/>
      </c>
      <c r="AK806" t="str">
        <f>'5a - Savings Tracker'!AL848</f>
        <v/>
      </c>
    </row>
    <row r="807" spans="1:37">
      <c r="A807">
        <f>'5a - Savings Tracker'!A849</f>
        <v>806</v>
      </c>
      <c r="B807" t="str">
        <f>'5a - Savings Tracker'!B849</f>
        <v>Swansea Bay UHB</v>
      </c>
      <c r="C807">
        <f>'5a - Savings Tracker'!C849</f>
        <v>0</v>
      </c>
      <c r="D807">
        <f>'5a - Savings Tracker'!D849</f>
        <v>0</v>
      </c>
      <c r="E807">
        <f>'5a - Savings Tracker'!E849</f>
        <v>0</v>
      </c>
      <c r="F807">
        <f>'5a - Savings Tracker'!F849</f>
        <v>0</v>
      </c>
      <c r="G807">
        <f>'5a - Savings Tracker'!G849</f>
        <v>0</v>
      </c>
      <c r="H807">
        <f>'5a - Savings Tracker'!H849</f>
        <v>0</v>
      </c>
      <c r="I807">
        <f>'5a - Savings Tracker'!J849</f>
        <v>0</v>
      </c>
      <c r="J807">
        <f>'5a - Savings Tracker'!K849</f>
        <v>0</v>
      </c>
      <c r="K807">
        <f>'5a - Savings Tracker'!L849</f>
        <v>0</v>
      </c>
      <c r="L807">
        <f>'5a - Savings Tracker'!M849</f>
        <v>0</v>
      </c>
      <c r="M807">
        <f>'5a - Savings Tracker'!N849</f>
        <v>0</v>
      </c>
      <c r="N807">
        <f>'5a - Savings Tracker'!O849</f>
        <v>0</v>
      </c>
      <c r="O807">
        <f>'5a - Savings Tracker'!P849</f>
        <v>0</v>
      </c>
      <c r="P807">
        <f>'5a - Savings Tracker'!Q849</f>
        <v>0</v>
      </c>
      <c r="Q807">
        <f>'5a - Savings Tracker'!R849</f>
        <v>0</v>
      </c>
      <c r="R807">
        <f>'5a - Savings Tracker'!S849</f>
        <v>0</v>
      </c>
      <c r="S807">
        <f>'5a - Savings Tracker'!T849</f>
        <v>0</v>
      </c>
      <c r="T807">
        <f>'5a - Savings Tracker'!U849</f>
        <v>0</v>
      </c>
      <c r="U807">
        <f>'5a - Savings Tracker'!V849</f>
        <v>0</v>
      </c>
      <c r="V807">
        <f>'5a - Savings Tracker'!W849</f>
        <v>0</v>
      </c>
      <c r="W807">
        <f>'5a - Savings Tracker'!X849</f>
        <v>0</v>
      </c>
      <c r="X807">
        <f>'5a - Savings Tracker'!Y849</f>
        <v>0</v>
      </c>
      <c r="Y807">
        <f>'5a - Savings Tracker'!Z849</f>
        <v>0</v>
      </c>
      <c r="Z807">
        <f>'5a - Savings Tracker'!AA849</f>
        <v>0</v>
      </c>
      <c r="AA807">
        <f>'5a - Savings Tracker'!AB849</f>
        <v>0</v>
      </c>
      <c r="AB807">
        <f>'5a - Savings Tracker'!AC849</f>
        <v>0</v>
      </c>
      <c r="AC807">
        <f>'5a - Savings Tracker'!AD849</f>
        <v>0</v>
      </c>
      <c r="AD807" t="str">
        <f>'5a - Savings Tracker'!AE849</f>
        <v/>
      </c>
      <c r="AE807" t="str">
        <f>'5a - Savings Tracker'!AF849</f>
        <v/>
      </c>
      <c r="AF807" t="str">
        <f>'5a - Savings Tracker'!AG849</f>
        <v/>
      </c>
      <c r="AG807" t="str">
        <f>'5a - Savings Tracker'!AH849</f>
        <v/>
      </c>
      <c r="AH807" t="str">
        <f>'5a - Savings Tracker'!AI849</f>
        <v/>
      </c>
      <c r="AI807" t="str">
        <f>'5a - Savings Tracker'!AJ849</f>
        <v/>
      </c>
      <c r="AJ807" t="str">
        <f>'5a - Savings Tracker'!AK849</f>
        <v/>
      </c>
      <c r="AK807" t="str">
        <f>'5a - Savings Tracker'!AL849</f>
        <v/>
      </c>
    </row>
    <row r="808" spans="1:37">
      <c r="A808">
        <f>'5a - Savings Tracker'!A850</f>
        <v>807</v>
      </c>
      <c r="B808" t="str">
        <f>'5a - Savings Tracker'!B850</f>
        <v>Swansea Bay UHB</v>
      </c>
      <c r="C808">
        <f>'5a - Savings Tracker'!C850</f>
        <v>0</v>
      </c>
      <c r="D808">
        <f>'5a - Savings Tracker'!D850</f>
        <v>0</v>
      </c>
      <c r="E808">
        <f>'5a - Savings Tracker'!E850</f>
        <v>0</v>
      </c>
      <c r="F808">
        <f>'5a - Savings Tracker'!F850</f>
        <v>0</v>
      </c>
      <c r="G808">
        <f>'5a - Savings Tracker'!G850</f>
        <v>0</v>
      </c>
      <c r="H808">
        <f>'5a - Savings Tracker'!H850</f>
        <v>0</v>
      </c>
      <c r="I808">
        <f>'5a - Savings Tracker'!J850</f>
        <v>0</v>
      </c>
      <c r="J808">
        <f>'5a - Savings Tracker'!K850</f>
        <v>0</v>
      </c>
      <c r="K808">
        <f>'5a - Savings Tracker'!L850</f>
        <v>0</v>
      </c>
      <c r="L808">
        <f>'5a - Savings Tracker'!M850</f>
        <v>0</v>
      </c>
      <c r="M808">
        <f>'5a - Savings Tracker'!N850</f>
        <v>0</v>
      </c>
      <c r="N808">
        <f>'5a - Savings Tracker'!O850</f>
        <v>0</v>
      </c>
      <c r="O808">
        <f>'5a - Savings Tracker'!P850</f>
        <v>0</v>
      </c>
      <c r="P808">
        <f>'5a - Savings Tracker'!Q850</f>
        <v>0</v>
      </c>
      <c r="Q808">
        <f>'5a - Savings Tracker'!R850</f>
        <v>0</v>
      </c>
      <c r="R808">
        <f>'5a - Savings Tracker'!S850</f>
        <v>0</v>
      </c>
      <c r="S808">
        <f>'5a - Savings Tracker'!T850</f>
        <v>0</v>
      </c>
      <c r="T808">
        <f>'5a - Savings Tracker'!U850</f>
        <v>0</v>
      </c>
      <c r="U808">
        <f>'5a - Savings Tracker'!V850</f>
        <v>0</v>
      </c>
      <c r="V808">
        <f>'5a - Savings Tracker'!W850</f>
        <v>0</v>
      </c>
      <c r="W808">
        <f>'5a - Savings Tracker'!X850</f>
        <v>0</v>
      </c>
      <c r="X808">
        <f>'5a - Savings Tracker'!Y850</f>
        <v>0</v>
      </c>
      <c r="Y808">
        <f>'5a - Savings Tracker'!Z850</f>
        <v>0</v>
      </c>
      <c r="Z808">
        <f>'5a - Savings Tracker'!AA850</f>
        <v>0</v>
      </c>
      <c r="AA808">
        <f>'5a - Savings Tracker'!AB850</f>
        <v>0</v>
      </c>
      <c r="AB808">
        <f>'5a - Savings Tracker'!AC850</f>
        <v>0</v>
      </c>
      <c r="AC808">
        <f>'5a - Savings Tracker'!AD850</f>
        <v>0</v>
      </c>
      <c r="AD808" t="str">
        <f>'5a - Savings Tracker'!AE850</f>
        <v/>
      </c>
      <c r="AE808" t="str">
        <f>'5a - Savings Tracker'!AF850</f>
        <v/>
      </c>
      <c r="AF808" t="str">
        <f>'5a - Savings Tracker'!AG850</f>
        <v/>
      </c>
      <c r="AG808" t="str">
        <f>'5a - Savings Tracker'!AH850</f>
        <v/>
      </c>
      <c r="AH808" t="str">
        <f>'5a - Savings Tracker'!AI850</f>
        <v/>
      </c>
      <c r="AI808" t="str">
        <f>'5a - Savings Tracker'!AJ850</f>
        <v/>
      </c>
      <c r="AJ808" t="str">
        <f>'5a - Savings Tracker'!AK850</f>
        <v/>
      </c>
      <c r="AK808" t="str">
        <f>'5a - Savings Tracker'!AL850</f>
        <v/>
      </c>
    </row>
    <row r="809" spans="1:37">
      <c r="A809">
        <f>'5a - Savings Tracker'!A851</f>
        <v>808</v>
      </c>
      <c r="B809" t="str">
        <f>'5a - Savings Tracker'!B851</f>
        <v>Swansea Bay UHB</v>
      </c>
      <c r="C809">
        <f>'5a - Savings Tracker'!C851</f>
        <v>0</v>
      </c>
      <c r="D809">
        <f>'5a - Savings Tracker'!D851</f>
        <v>0</v>
      </c>
      <c r="E809">
        <f>'5a - Savings Tracker'!E851</f>
        <v>0</v>
      </c>
      <c r="F809">
        <f>'5a - Savings Tracker'!F851</f>
        <v>0</v>
      </c>
      <c r="G809">
        <f>'5a - Savings Tracker'!G851</f>
        <v>0</v>
      </c>
      <c r="H809">
        <f>'5a - Savings Tracker'!H851</f>
        <v>0</v>
      </c>
      <c r="I809">
        <f>'5a - Savings Tracker'!J851</f>
        <v>0</v>
      </c>
      <c r="J809">
        <f>'5a - Savings Tracker'!K851</f>
        <v>0</v>
      </c>
      <c r="K809">
        <f>'5a - Savings Tracker'!L851</f>
        <v>0</v>
      </c>
      <c r="L809">
        <f>'5a - Savings Tracker'!M851</f>
        <v>0</v>
      </c>
      <c r="M809">
        <f>'5a - Savings Tracker'!N851</f>
        <v>0</v>
      </c>
      <c r="N809">
        <f>'5a - Savings Tracker'!O851</f>
        <v>0</v>
      </c>
      <c r="O809">
        <f>'5a - Savings Tracker'!P851</f>
        <v>0</v>
      </c>
      <c r="P809">
        <f>'5a - Savings Tracker'!Q851</f>
        <v>0</v>
      </c>
      <c r="Q809">
        <f>'5a - Savings Tracker'!R851</f>
        <v>0</v>
      </c>
      <c r="R809">
        <f>'5a - Savings Tracker'!S851</f>
        <v>0</v>
      </c>
      <c r="S809">
        <f>'5a - Savings Tracker'!T851</f>
        <v>0</v>
      </c>
      <c r="T809">
        <f>'5a - Savings Tracker'!U851</f>
        <v>0</v>
      </c>
      <c r="U809">
        <f>'5a - Savings Tracker'!V851</f>
        <v>0</v>
      </c>
      <c r="V809">
        <f>'5a - Savings Tracker'!W851</f>
        <v>0</v>
      </c>
      <c r="W809">
        <f>'5a - Savings Tracker'!X851</f>
        <v>0</v>
      </c>
      <c r="X809">
        <f>'5a - Savings Tracker'!Y851</f>
        <v>0</v>
      </c>
      <c r="Y809">
        <f>'5a - Savings Tracker'!Z851</f>
        <v>0</v>
      </c>
      <c r="Z809">
        <f>'5a - Savings Tracker'!AA851</f>
        <v>0</v>
      </c>
      <c r="AA809">
        <f>'5a - Savings Tracker'!AB851</f>
        <v>0</v>
      </c>
      <c r="AB809">
        <f>'5a - Savings Tracker'!AC851</f>
        <v>0</v>
      </c>
      <c r="AC809">
        <f>'5a - Savings Tracker'!AD851</f>
        <v>0</v>
      </c>
      <c r="AD809" t="str">
        <f>'5a - Savings Tracker'!AE851</f>
        <v/>
      </c>
      <c r="AE809" t="str">
        <f>'5a - Savings Tracker'!AF851</f>
        <v/>
      </c>
      <c r="AF809" t="str">
        <f>'5a - Savings Tracker'!AG851</f>
        <v/>
      </c>
      <c r="AG809" t="str">
        <f>'5a - Savings Tracker'!AH851</f>
        <v/>
      </c>
      <c r="AH809" t="str">
        <f>'5a - Savings Tracker'!AI851</f>
        <v/>
      </c>
      <c r="AI809" t="str">
        <f>'5a - Savings Tracker'!AJ851</f>
        <v/>
      </c>
      <c r="AJ809" t="str">
        <f>'5a - Savings Tracker'!AK851</f>
        <v/>
      </c>
      <c r="AK809" t="str">
        <f>'5a - Savings Tracker'!AL851</f>
        <v/>
      </c>
    </row>
    <row r="810" spans="1:37">
      <c r="A810">
        <f>'5a - Savings Tracker'!A852</f>
        <v>809</v>
      </c>
      <c r="B810" t="str">
        <f>'5a - Savings Tracker'!B852</f>
        <v>Swansea Bay UHB</v>
      </c>
      <c r="C810">
        <f>'5a - Savings Tracker'!C852</f>
        <v>0</v>
      </c>
      <c r="D810">
        <f>'5a - Savings Tracker'!D852</f>
        <v>0</v>
      </c>
      <c r="E810">
        <f>'5a - Savings Tracker'!E852</f>
        <v>0</v>
      </c>
      <c r="F810">
        <f>'5a - Savings Tracker'!F852</f>
        <v>0</v>
      </c>
      <c r="G810">
        <f>'5a - Savings Tracker'!G852</f>
        <v>0</v>
      </c>
      <c r="H810">
        <f>'5a - Savings Tracker'!H852</f>
        <v>0</v>
      </c>
      <c r="I810">
        <f>'5a - Savings Tracker'!J852</f>
        <v>0</v>
      </c>
      <c r="J810">
        <f>'5a - Savings Tracker'!K852</f>
        <v>0</v>
      </c>
      <c r="K810">
        <f>'5a - Savings Tracker'!L852</f>
        <v>0</v>
      </c>
      <c r="L810">
        <f>'5a - Savings Tracker'!M852</f>
        <v>0</v>
      </c>
      <c r="M810">
        <f>'5a - Savings Tracker'!N852</f>
        <v>0</v>
      </c>
      <c r="N810">
        <f>'5a - Savings Tracker'!O852</f>
        <v>0</v>
      </c>
      <c r="O810">
        <f>'5a - Savings Tracker'!P852</f>
        <v>0</v>
      </c>
      <c r="P810">
        <f>'5a - Savings Tracker'!Q852</f>
        <v>0</v>
      </c>
      <c r="Q810">
        <f>'5a - Savings Tracker'!R852</f>
        <v>0</v>
      </c>
      <c r="R810">
        <f>'5a - Savings Tracker'!S852</f>
        <v>0</v>
      </c>
      <c r="S810">
        <f>'5a - Savings Tracker'!T852</f>
        <v>0</v>
      </c>
      <c r="T810">
        <f>'5a - Savings Tracker'!U852</f>
        <v>0</v>
      </c>
      <c r="U810">
        <f>'5a - Savings Tracker'!V852</f>
        <v>0</v>
      </c>
      <c r="V810">
        <f>'5a - Savings Tracker'!W852</f>
        <v>0</v>
      </c>
      <c r="W810">
        <f>'5a - Savings Tracker'!X852</f>
        <v>0</v>
      </c>
      <c r="X810">
        <f>'5a - Savings Tracker'!Y852</f>
        <v>0</v>
      </c>
      <c r="Y810">
        <f>'5a - Savings Tracker'!Z852</f>
        <v>0</v>
      </c>
      <c r="Z810">
        <f>'5a - Savings Tracker'!AA852</f>
        <v>0</v>
      </c>
      <c r="AA810">
        <f>'5a - Savings Tracker'!AB852</f>
        <v>0</v>
      </c>
      <c r="AB810">
        <f>'5a - Savings Tracker'!AC852</f>
        <v>0</v>
      </c>
      <c r="AC810">
        <f>'5a - Savings Tracker'!AD852</f>
        <v>0</v>
      </c>
      <c r="AD810" t="str">
        <f>'5a - Savings Tracker'!AE852</f>
        <v/>
      </c>
      <c r="AE810" t="str">
        <f>'5a - Savings Tracker'!AF852</f>
        <v/>
      </c>
      <c r="AF810" t="str">
        <f>'5a - Savings Tracker'!AG852</f>
        <v/>
      </c>
      <c r="AG810" t="str">
        <f>'5a - Savings Tracker'!AH852</f>
        <v/>
      </c>
      <c r="AH810" t="str">
        <f>'5a - Savings Tracker'!AI852</f>
        <v/>
      </c>
      <c r="AI810" t="str">
        <f>'5a - Savings Tracker'!AJ852</f>
        <v/>
      </c>
      <c r="AJ810" t="str">
        <f>'5a - Savings Tracker'!AK852</f>
        <v/>
      </c>
      <c r="AK810" t="str">
        <f>'5a - Savings Tracker'!AL852</f>
        <v/>
      </c>
    </row>
    <row r="811" spans="1:37">
      <c r="A811">
        <f>'5a - Savings Tracker'!A853</f>
        <v>810</v>
      </c>
      <c r="B811" t="str">
        <f>'5a - Savings Tracker'!B853</f>
        <v>Swansea Bay UHB</v>
      </c>
      <c r="C811">
        <f>'5a - Savings Tracker'!C853</f>
        <v>0</v>
      </c>
      <c r="D811">
        <f>'5a - Savings Tracker'!D853</f>
        <v>0</v>
      </c>
      <c r="E811">
        <f>'5a - Savings Tracker'!E853</f>
        <v>0</v>
      </c>
      <c r="F811">
        <f>'5a - Savings Tracker'!F853</f>
        <v>0</v>
      </c>
      <c r="G811">
        <f>'5a - Savings Tracker'!G853</f>
        <v>0</v>
      </c>
      <c r="H811">
        <f>'5a - Savings Tracker'!H853</f>
        <v>0</v>
      </c>
      <c r="I811">
        <f>'5a - Savings Tracker'!J853</f>
        <v>0</v>
      </c>
      <c r="J811">
        <f>'5a - Savings Tracker'!K853</f>
        <v>0</v>
      </c>
      <c r="K811">
        <f>'5a - Savings Tracker'!L853</f>
        <v>0</v>
      </c>
      <c r="L811">
        <f>'5a - Savings Tracker'!M853</f>
        <v>0</v>
      </c>
      <c r="M811">
        <f>'5a - Savings Tracker'!N853</f>
        <v>0</v>
      </c>
      <c r="N811">
        <f>'5a - Savings Tracker'!O853</f>
        <v>0</v>
      </c>
      <c r="O811">
        <f>'5a - Savings Tracker'!P853</f>
        <v>0</v>
      </c>
      <c r="P811">
        <f>'5a - Savings Tracker'!Q853</f>
        <v>0</v>
      </c>
      <c r="Q811">
        <f>'5a - Savings Tracker'!R853</f>
        <v>0</v>
      </c>
      <c r="R811">
        <f>'5a - Savings Tracker'!S853</f>
        <v>0</v>
      </c>
      <c r="S811">
        <f>'5a - Savings Tracker'!T853</f>
        <v>0</v>
      </c>
      <c r="T811">
        <f>'5a - Savings Tracker'!U853</f>
        <v>0</v>
      </c>
      <c r="U811">
        <f>'5a - Savings Tracker'!V853</f>
        <v>0</v>
      </c>
      <c r="V811">
        <f>'5a - Savings Tracker'!W853</f>
        <v>0</v>
      </c>
      <c r="W811">
        <f>'5a - Savings Tracker'!X853</f>
        <v>0</v>
      </c>
      <c r="X811">
        <f>'5a - Savings Tracker'!Y853</f>
        <v>0</v>
      </c>
      <c r="Y811">
        <f>'5a - Savings Tracker'!Z853</f>
        <v>0</v>
      </c>
      <c r="Z811">
        <f>'5a - Savings Tracker'!AA853</f>
        <v>0</v>
      </c>
      <c r="AA811">
        <f>'5a - Savings Tracker'!AB853</f>
        <v>0</v>
      </c>
      <c r="AB811">
        <f>'5a - Savings Tracker'!AC853</f>
        <v>0</v>
      </c>
      <c r="AC811">
        <f>'5a - Savings Tracker'!AD853</f>
        <v>0</v>
      </c>
      <c r="AD811" t="str">
        <f>'5a - Savings Tracker'!AE853</f>
        <v/>
      </c>
      <c r="AE811" t="str">
        <f>'5a - Savings Tracker'!AF853</f>
        <v/>
      </c>
      <c r="AF811" t="str">
        <f>'5a - Savings Tracker'!AG853</f>
        <v/>
      </c>
      <c r="AG811" t="str">
        <f>'5a - Savings Tracker'!AH853</f>
        <v/>
      </c>
      <c r="AH811" t="str">
        <f>'5a - Savings Tracker'!AI853</f>
        <v/>
      </c>
      <c r="AI811" t="str">
        <f>'5a - Savings Tracker'!AJ853</f>
        <v/>
      </c>
      <c r="AJ811" t="str">
        <f>'5a - Savings Tracker'!AK853</f>
        <v/>
      </c>
      <c r="AK811" t="str">
        <f>'5a - Savings Tracker'!AL853</f>
        <v/>
      </c>
    </row>
    <row r="812" spans="1:37">
      <c r="A812">
        <f>'5a - Savings Tracker'!A854</f>
        <v>811</v>
      </c>
      <c r="B812" t="str">
        <f>'5a - Savings Tracker'!B854</f>
        <v>Swansea Bay UHB</v>
      </c>
      <c r="C812">
        <f>'5a - Savings Tracker'!C854</f>
        <v>0</v>
      </c>
      <c r="D812">
        <f>'5a - Savings Tracker'!D854</f>
        <v>0</v>
      </c>
      <c r="E812">
        <f>'5a - Savings Tracker'!E854</f>
        <v>0</v>
      </c>
      <c r="F812">
        <f>'5a - Savings Tracker'!F854</f>
        <v>0</v>
      </c>
      <c r="G812">
        <f>'5a - Savings Tracker'!G854</f>
        <v>0</v>
      </c>
      <c r="H812">
        <f>'5a - Savings Tracker'!H854</f>
        <v>0</v>
      </c>
      <c r="I812">
        <f>'5a - Savings Tracker'!J854</f>
        <v>0</v>
      </c>
      <c r="J812">
        <f>'5a - Savings Tracker'!K854</f>
        <v>0</v>
      </c>
      <c r="K812">
        <f>'5a - Savings Tracker'!L854</f>
        <v>0</v>
      </c>
      <c r="L812">
        <f>'5a - Savings Tracker'!M854</f>
        <v>0</v>
      </c>
      <c r="M812">
        <f>'5a - Savings Tracker'!N854</f>
        <v>0</v>
      </c>
      <c r="N812">
        <f>'5a - Savings Tracker'!O854</f>
        <v>0</v>
      </c>
      <c r="O812">
        <f>'5a - Savings Tracker'!P854</f>
        <v>0</v>
      </c>
      <c r="P812">
        <f>'5a - Savings Tracker'!Q854</f>
        <v>0</v>
      </c>
      <c r="Q812">
        <f>'5a - Savings Tracker'!R854</f>
        <v>0</v>
      </c>
      <c r="R812">
        <f>'5a - Savings Tracker'!S854</f>
        <v>0</v>
      </c>
      <c r="S812">
        <f>'5a - Savings Tracker'!T854</f>
        <v>0</v>
      </c>
      <c r="T812">
        <f>'5a - Savings Tracker'!U854</f>
        <v>0</v>
      </c>
      <c r="U812">
        <f>'5a - Savings Tracker'!V854</f>
        <v>0</v>
      </c>
      <c r="V812">
        <f>'5a - Savings Tracker'!W854</f>
        <v>0</v>
      </c>
      <c r="W812">
        <f>'5a - Savings Tracker'!X854</f>
        <v>0</v>
      </c>
      <c r="X812">
        <f>'5a - Savings Tracker'!Y854</f>
        <v>0</v>
      </c>
      <c r="Y812">
        <f>'5a - Savings Tracker'!Z854</f>
        <v>0</v>
      </c>
      <c r="Z812">
        <f>'5a - Savings Tracker'!AA854</f>
        <v>0</v>
      </c>
      <c r="AA812">
        <f>'5a - Savings Tracker'!AB854</f>
        <v>0</v>
      </c>
      <c r="AB812">
        <f>'5a - Savings Tracker'!AC854</f>
        <v>0</v>
      </c>
      <c r="AC812">
        <f>'5a - Savings Tracker'!AD854</f>
        <v>0</v>
      </c>
      <c r="AD812" t="str">
        <f>'5a - Savings Tracker'!AE854</f>
        <v/>
      </c>
      <c r="AE812" t="str">
        <f>'5a - Savings Tracker'!AF854</f>
        <v/>
      </c>
      <c r="AF812" t="str">
        <f>'5a - Savings Tracker'!AG854</f>
        <v/>
      </c>
      <c r="AG812" t="str">
        <f>'5a - Savings Tracker'!AH854</f>
        <v/>
      </c>
      <c r="AH812" t="str">
        <f>'5a - Savings Tracker'!AI854</f>
        <v/>
      </c>
      <c r="AI812" t="str">
        <f>'5a - Savings Tracker'!AJ854</f>
        <v/>
      </c>
      <c r="AJ812" t="str">
        <f>'5a - Savings Tracker'!AK854</f>
        <v/>
      </c>
      <c r="AK812" t="str">
        <f>'5a - Savings Tracker'!AL854</f>
        <v/>
      </c>
    </row>
    <row r="813" spans="1:37">
      <c r="A813">
        <f>'5a - Savings Tracker'!A855</f>
        <v>812</v>
      </c>
      <c r="B813" t="str">
        <f>'5a - Savings Tracker'!B855</f>
        <v>Swansea Bay UHB</v>
      </c>
      <c r="C813">
        <f>'5a - Savings Tracker'!C855</f>
        <v>0</v>
      </c>
      <c r="D813">
        <f>'5a - Savings Tracker'!D855</f>
        <v>0</v>
      </c>
      <c r="E813">
        <f>'5a - Savings Tracker'!E855</f>
        <v>0</v>
      </c>
      <c r="F813">
        <f>'5a - Savings Tracker'!F855</f>
        <v>0</v>
      </c>
      <c r="G813">
        <f>'5a - Savings Tracker'!G855</f>
        <v>0</v>
      </c>
      <c r="H813">
        <f>'5a - Savings Tracker'!H855</f>
        <v>0</v>
      </c>
      <c r="I813">
        <f>'5a - Savings Tracker'!J855</f>
        <v>0</v>
      </c>
      <c r="J813">
        <f>'5a - Savings Tracker'!K855</f>
        <v>0</v>
      </c>
      <c r="K813">
        <f>'5a - Savings Tracker'!L855</f>
        <v>0</v>
      </c>
      <c r="L813">
        <f>'5a - Savings Tracker'!M855</f>
        <v>0</v>
      </c>
      <c r="M813">
        <f>'5a - Savings Tracker'!N855</f>
        <v>0</v>
      </c>
      <c r="N813">
        <f>'5a - Savings Tracker'!O855</f>
        <v>0</v>
      </c>
      <c r="O813">
        <f>'5a - Savings Tracker'!P855</f>
        <v>0</v>
      </c>
      <c r="P813">
        <f>'5a - Savings Tracker'!Q855</f>
        <v>0</v>
      </c>
      <c r="Q813">
        <f>'5a - Savings Tracker'!R855</f>
        <v>0</v>
      </c>
      <c r="R813">
        <f>'5a - Savings Tracker'!S855</f>
        <v>0</v>
      </c>
      <c r="S813">
        <f>'5a - Savings Tracker'!T855</f>
        <v>0</v>
      </c>
      <c r="T813">
        <f>'5a - Savings Tracker'!U855</f>
        <v>0</v>
      </c>
      <c r="U813">
        <f>'5a - Savings Tracker'!V855</f>
        <v>0</v>
      </c>
      <c r="V813">
        <f>'5a - Savings Tracker'!W855</f>
        <v>0</v>
      </c>
      <c r="W813">
        <f>'5a - Savings Tracker'!X855</f>
        <v>0</v>
      </c>
      <c r="X813">
        <f>'5a - Savings Tracker'!Y855</f>
        <v>0</v>
      </c>
      <c r="Y813">
        <f>'5a - Savings Tracker'!Z855</f>
        <v>0</v>
      </c>
      <c r="Z813">
        <f>'5a - Savings Tracker'!AA855</f>
        <v>0</v>
      </c>
      <c r="AA813">
        <f>'5a - Savings Tracker'!AB855</f>
        <v>0</v>
      </c>
      <c r="AB813">
        <f>'5a - Savings Tracker'!AC855</f>
        <v>0</v>
      </c>
      <c r="AC813">
        <f>'5a - Savings Tracker'!AD855</f>
        <v>0</v>
      </c>
      <c r="AD813" t="str">
        <f>'5a - Savings Tracker'!AE855</f>
        <v/>
      </c>
      <c r="AE813" t="str">
        <f>'5a - Savings Tracker'!AF855</f>
        <v/>
      </c>
      <c r="AF813" t="str">
        <f>'5a - Savings Tracker'!AG855</f>
        <v/>
      </c>
      <c r="AG813" t="str">
        <f>'5a - Savings Tracker'!AH855</f>
        <v/>
      </c>
      <c r="AH813" t="str">
        <f>'5a - Savings Tracker'!AI855</f>
        <v/>
      </c>
      <c r="AI813" t="str">
        <f>'5a - Savings Tracker'!AJ855</f>
        <v/>
      </c>
      <c r="AJ813" t="str">
        <f>'5a - Savings Tracker'!AK855</f>
        <v/>
      </c>
      <c r="AK813" t="str">
        <f>'5a - Savings Tracker'!AL855</f>
        <v/>
      </c>
    </row>
    <row r="814" spans="1:37">
      <c r="A814">
        <f>'5a - Savings Tracker'!A856</f>
        <v>813</v>
      </c>
      <c r="B814" t="str">
        <f>'5a - Savings Tracker'!B856</f>
        <v>Swansea Bay UHB</v>
      </c>
      <c r="C814">
        <f>'5a - Savings Tracker'!C856</f>
        <v>0</v>
      </c>
      <c r="D814">
        <f>'5a - Savings Tracker'!D856</f>
        <v>0</v>
      </c>
      <c r="E814">
        <f>'5a - Savings Tracker'!E856</f>
        <v>0</v>
      </c>
      <c r="F814">
        <f>'5a - Savings Tracker'!F856</f>
        <v>0</v>
      </c>
      <c r="G814">
        <f>'5a - Savings Tracker'!G856</f>
        <v>0</v>
      </c>
      <c r="H814">
        <f>'5a - Savings Tracker'!H856</f>
        <v>0</v>
      </c>
      <c r="I814">
        <f>'5a - Savings Tracker'!J856</f>
        <v>0</v>
      </c>
      <c r="J814">
        <f>'5a - Savings Tracker'!K856</f>
        <v>0</v>
      </c>
      <c r="K814">
        <f>'5a - Savings Tracker'!L856</f>
        <v>0</v>
      </c>
      <c r="L814">
        <f>'5a - Savings Tracker'!M856</f>
        <v>0</v>
      </c>
      <c r="M814">
        <f>'5a - Savings Tracker'!N856</f>
        <v>0</v>
      </c>
      <c r="N814">
        <f>'5a - Savings Tracker'!O856</f>
        <v>0</v>
      </c>
      <c r="O814">
        <f>'5a - Savings Tracker'!P856</f>
        <v>0</v>
      </c>
      <c r="P814">
        <f>'5a - Savings Tracker'!Q856</f>
        <v>0</v>
      </c>
      <c r="Q814">
        <f>'5a - Savings Tracker'!R856</f>
        <v>0</v>
      </c>
      <c r="R814">
        <f>'5a - Savings Tracker'!S856</f>
        <v>0</v>
      </c>
      <c r="S814">
        <f>'5a - Savings Tracker'!T856</f>
        <v>0</v>
      </c>
      <c r="T814">
        <f>'5a - Savings Tracker'!U856</f>
        <v>0</v>
      </c>
      <c r="U814">
        <f>'5a - Savings Tracker'!V856</f>
        <v>0</v>
      </c>
      <c r="V814">
        <f>'5a - Savings Tracker'!W856</f>
        <v>0</v>
      </c>
      <c r="W814">
        <f>'5a - Savings Tracker'!X856</f>
        <v>0</v>
      </c>
      <c r="X814">
        <f>'5a - Savings Tracker'!Y856</f>
        <v>0</v>
      </c>
      <c r="Y814">
        <f>'5a - Savings Tracker'!Z856</f>
        <v>0</v>
      </c>
      <c r="Z814">
        <f>'5a - Savings Tracker'!AA856</f>
        <v>0</v>
      </c>
      <c r="AA814">
        <f>'5a - Savings Tracker'!AB856</f>
        <v>0</v>
      </c>
      <c r="AB814">
        <f>'5a - Savings Tracker'!AC856</f>
        <v>0</v>
      </c>
      <c r="AC814">
        <f>'5a - Savings Tracker'!AD856</f>
        <v>0</v>
      </c>
      <c r="AD814" t="str">
        <f>'5a - Savings Tracker'!AE856</f>
        <v/>
      </c>
      <c r="AE814" t="str">
        <f>'5a - Savings Tracker'!AF856</f>
        <v/>
      </c>
      <c r="AF814" t="str">
        <f>'5a - Savings Tracker'!AG856</f>
        <v/>
      </c>
      <c r="AG814" t="str">
        <f>'5a - Savings Tracker'!AH856</f>
        <v/>
      </c>
      <c r="AH814" t="str">
        <f>'5a - Savings Tracker'!AI856</f>
        <v/>
      </c>
      <c r="AI814" t="str">
        <f>'5a - Savings Tracker'!AJ856</f>
        <v/>
      </c>
      <c r="AJ814" t="str">
        <f>'5a - Savings Tracker'!AK856</f>
        <v/>
      </c>
      <c r="AK814" t="str">
        <f>'5a - Savings Tracker'!AL856</f>
        <v/>
      </c>
    </row>
    <row r="815" spans="1:37">
      <c r="A815">
        <f>'5a - Savings Tracker'!A857</f>
        <v>814</v>
      </c>
      <c r="B815" t="str">
        <f>'5a - Savings Tracker'!B857</f>
        <v>Swansea Bay UHB</v>
      </c>
      <c r="C815">
        <f>'5a - Savings Tracker'!C857</f>
        <v>0</v>
      </c>
      <c r="D815">
        <f>'5a - Savings Tracker'!D857</f>
        <v>0</v>
      </c>
      <c r="E815">
        <f>'5a - Savings Tracker'!E857</f>
        <v>0</v>
      </c>
      <c r="F815">
        <f>'5a - Savings Tracker'!F857</f>
        <v>0</v>
      </c>
      <c r="G815">
        <f>'5a - Savings Tracker'!G857</f>
        <v>0</v>
      </c>
      <c r="H815">
        <f>'5a - Savings Tracker'!H857</f>
        <v>0</v>
      </c>
      <c r="I815">
        <f>'5a - Savings Tracker'!J857</f>
        <v>0</v>
      </c>
      <c r="J815">
        <f>'5a - Savings Tracker'!K857</f>
        <v>0</v>
      </c>
      <c r="K815">
        <f>'5a - Savings Tracker'!L857</f>
        <v>0</v>
      </c>
      <c r="L815">
        <f>'5a - Savings Tracker'!M857</f>
        <v>0</v>
      </c>
      <c r="M815">
        <f>'5a - Savings Tracker'!N857</f>
        <v>0</v>
      </c>
      <c r="N815">
        <f>'5a - Savings Tracker'!O857</f>
        <v>0</v>
      </c>
      <c r="O815">
        <f>'5a - Savings Tracker'!P857</f>
        <v>0</v>
      </c>
      <c r="P815">
        <f>'5a - Savings Tracker'!Q857</f>
        <v>0</v>
      </c>
      <c r="Q815">
        <f>'5a - Savings Tracker'!R857</f>
        <v>0</v>
      </c>
      <c r="R815">
        <f>'5a - Savings Tracker'!S857</f>
        <v>0</v>
      </c>
      <c r="S815">
        <f>'5a - Savings Tracker'!T857</f>
        <v>0</v>
      </c>
      <c r="T815">
        <f>'5a - Savings Tracker'!U857</f>
        <v>0</v>
      </c>
      <c r="U815">
        <f>'5a - Savings Tracker'!V857</f>
        <v>0</v>
      </c>
      <c r="V815">
        <f>'5a - Savings Tracker'!W857</f>
        <v>0</v>
      </c>
      <c r="W815">
        <f>'5a - Savings Tracker'!X857</f>
        <v>0</v>
      </c>
      <c r="X815">
        <f>'5a - Savings Tracker'!Y857</f>
        <v>0</v>
      </c>
      <c r="Y815">
        <f>'5a - Savings Tracker'!Z857</f>
        <v>0</v>
      </c>
      <c r="Z815">
        <f>'5a - Savings Tracker'!AA857</f>
        <v>0</v>
      </c>
      <c r="AA815">
        <f>'5a - Savings Tracker'!AB857</f>
        <v>0</v>
      </c>
      <c r="AB815">
        <f>'5a - Savings Tracker'!AC857</f>
        <v>0</v>
      </c>
      <c r="AC815">
        <f>'5a - Savings Tracker'!AD857</f>
        <v>0</v>
      </c>
      <c r="AD815" t="str">
        <f>'5a - Savings Tracker'!AE857</f>
        <v/>
      </c>
      <c r="AE815" t="str">
        <f>'5a - Savings Tracker'!AF857</f>
        <v/>
      </c>
      <c r="AF815" t="str">
        <f>'5a - Savings Tracker'!AG857</f>
        <v/>
      </c>
      <c r="AG815" t="str">
        <f>'5a - Savings Tracker'!AH857</f>
        <v/>
      </c>
      <c r="AH815" t="str">
        <f>'5a - Savings Tracker'!AI857</f>
        <v/>
      </c>
      <c r="AI815" t="str">
        <f>'5a - Savings Tracker'!AJ857</f>
        <v/>
      </c>
      <c r="AJ815" t="str">
        <f>'5a - Savings Tracker'!AK857</f>
        <v/>
      </c>
      <c r="AK815" t="str">
        <f>'5a - Savings Tracker'!AL857</f>
        <v/>
      </c>
    </row>
    <row r="816" spans="1:37">
      <c r="A816">
        <f>'5a - Savings Tracker'!A858</f>
        <v>815</v>
      </c>
      <c r="B816" t="str">
        <f>'5a - Savings Tracker'!B858</f>
        <v>Swansea Bay UHB</v>
      </c>
      <c r="C816">
        <f>'5a - Savings Tracker'!C858</f>
        <v>0</v>
      </c>
      <c r="D816">
        <f>'5a - Savings Tracker'!D858</f>
        <v>0</v>
      </c>
      <c r="E816">
        <f>'5a - Savings Tracker'!E858</f>
        <v>0</v>
      </c>
      <c r="F816">
        <f>'5a - Savings Tracker'!F858</f>
        <v>0</v>
      </c>
      <c r="G816">
        <f>'5a - Savings Tracker'!G858</f>
        <v>0</v>
      </c>
      <c r="H816">
        <f>'5a - Savings Tracker'!H858</f>
        <v>0</v>
      </c>
      <c r="I816">
        <f>'5a - Savings Tracker'!J858</f>
        <v>0</v>
      </c>
      <c r="J816">
        <f>'5a - Savings Tracker'!K858</f>
        <v>0</v>
      </c>
      <c r="K816">
        <f>'5a - Savings Tracker'!L858</f>
        <v>0</v>
      </c>
      <c r="L816">
        <f>'5a - Savings Tracker'!M858</f>
        <v>0</v>
      </c>
      <c r="M816">
        <f>'5a - Savings Tracker'!N858</f>
        <v>0</v>
      </c>
      <c r="N816">
        <f>'5a - Savings Tracker'!O858</f>
        <v>0</v>
      </c>
      <c r="O816">
        <f>'5a - Savings Tracker'!P858</f>
        <v>0</v>
      </c>
      <c r="P816">
        <f>'5a - Savings Tracker'!Q858</f>
        <v>0</v>
      </c>
      <c r="Q816">
        <f>'5a - Savings Tracker'!R858</f>
        <v>0</v>
      </c>
      <c r="R816">
        <f>'5a - Savings Tracker'!S858</f>
        <v>0</v>
      </c>
      <c r="S816">
        <f>'5a - Savings Tracker'!T858</f>
        <v>0</v>
      </c>
      <c r="T816">
        <f>'5a - Savings Tracker'!U858</f>
        <v>0</v>
      </c>
      <c r="U816">
        <f>'5a - Savings Tracker'!V858</f>
        <v>0</v>
      </c>
      <c r="V816">
        <f>'5a - Savings Tracker'!W858</f>
        <v>0</v>
      </c>
      <c r="W816">
        <f>'5a - Savings Tracker'!X858</f>
        <v>0</v>
      </c>
      <c r="X816">
        <f>'5a - Savings Tracker'!Y858</f>
        <v>0</v>
      </c>
      <c r="Y816">
        <f>'5a - Savings Tracker'!Z858</f>
        <v>0</v>
      </c>
      <c r="Z816">
        <f>'5a - Savings Tracker'!AA858</f>
        <v>0</v>
      </c>
      <c r="AA816">
        <f>'5a - Savings Tracker'!AB858</f>
        <v>0</v>
      </c>
      <c r="AB816">
        <f>'5a - Savings Tracker'!AC858</f>
        <v>0</v>
      </c>
      <c r="AC816">
        <f>'5a - Savings Tracker'!AD858</f>
        <v>0</v>
      </c>
      <c r="AD816" t="str">
        <f>'5a - Savings Tracker'!AE858</f>
        <v/>
      </c>
      <c r="AE816" t="str">
        <f>'5a - Savings Tracker'!AF858</f>
        <v/>
      </c>
      <c r="AF816" t="str">
        <f>'5a - Savings Tracker'!AG858</f>
        <v/>
      </c>
      <c r="AG816" t="str">
        <f>'5a - Savings Tracker'!AH858</f>
        <v/>
      </c>
      <c r="AH816" t="str">
        <f>'5a - Savings Tracker'!AI858</f>
        <v/>
      </c>
      <c r="AI816" t="str">
        <f>'5a - Savings Tracker'!AJ858</f>
        <v/>
      </c>
      <c r="AJ816" t="str">
        <f>'5a - Savings Tracker'!AK858</f>
        <v/>
      </c>
      <c r="AK816" t="str">
        <f>'5a - Savings Tracker'!AL858</f>
        <v/>
      </c>
    </row>
    <row r="817" spans="1:37">
      <c r="A817">
        <f>'5a - Savings Tracker'!A859</f>
        <v>816</v>
      </c>
      <c r="B817" t="str">
        <f>'5a - Savings Tracker'!B859</f>
        <v>Swansea Bay UHB</v>
      </c>
      <c r="C817">
        <f>'5a - Savings Tracker'!C859</f>
        <v>0</v>
      </c>
      <c r="D817">
        <f>'5a - Savings Tracker'!D859</f>
        <v>0</v>
      </c>
      <c r="E817">
        <f>'5a - Savings Tracker'!E859</f>
        <v>0</v>
      </c>
      <c r="F817">
        <f>'5a - Savings Tracker'!F859</f>
        <v>0</v>
      </c>
      <c r="G817">
        <f>'5a - Savings Tracker'!G859</f>
        <v>0</v>
      </c>
      <c r="H817">
        <f>'5a - Savings Tracker'!H859</f>
        <v>0</v>
      </c>
      <c r="I817">
        <f>'5a - Savings Tracker'!J859</f>
        <v>0</v>
      </c>
      <c r="J817">
        <f>'5a - Savings Tracker'!K859</f>
        <v>0</v>
      </c>
      <c r="K817">
        <f>'5a - Savings Tracker'!L859</f>
        <v>0</v>
      </c>
      <c r="L817">
        <f>'5a - Savings Tracker'!M859</f>
        <v>0</v>
      </c>
      <c r="M817">
        <f>'5a - Savings Tracker'!N859</f>
        <v>0</v>
      </c>
      <c r="N817">
        <f>'5a - Savings Tracker'!O859</f>
        <v>0</v>
      </c>
      <c r="O817">
        <f>'5a - Savings Tracker'!P859</f>
        <v>0</v>
      </c>
      <c r="P817">
        <f>'5a - Savings Tracker'!Q859</f>
        <v>0</v>
      </c>
      <c r="Q817">
        <f>'5a - Savings Tracker'!R859</f>
        <v>0</v>
      </c>
      <c r="R817">
        <f>'5a - Savings Tracker'!S859</f>
        <v>0</v>
      </c>
      <c r="S817">
        <f>'5a - Savings Tracker'!T859</f>
        <v>0</v>
      </c>
      <c r="T817">
        <f>'5a - Savings Tracker'!U859</f>
        <v>0</v>
      </c>
      <c r="U817">
        <f>'5a - Savings Tracker'!V859</f>
        <v>0</v>
      </c>
      <c r="V817">
        <f>'5a - Savings Tracker'!W859</f>
        <v>0</v>
      </c>
      <c r="W817">
        <f>'5a - Savings Tracker'!X859</f>
        <v>0</v>
      </c>
      <c r="X817">
        <f>'5a - Savings Tracker'!Y859</f>
        <v>0</v>
      </c>
      <c r="Y817">
        <f>'5a - Savings Tracker'!Z859</f>
        <v>0</v>
      </c>
      <c r="Z817">
        <f>'5a - Savings Tracker'!AA859</f>
        <v>0</v>
      </c>
      <c r="AA817">
        <f>'5a - Savings Tracker'!AB859</f>
        <v>0</v>
      </c>
      <c r="AB817">
        <f>'5a - Savings Tracker'!AC859</f>
        <v>0</v>
      </c>
      <c r="AC817">
        <f>'5a - Savings Tracker'!AD859</f>
        <v>0</v>
      </c>
      <c r="AD817" t="str">
        <f>'5a - Savings Tracker'!AE859</f>
        <v/>
      </c>
      <c r="AE817" t="str">
        <f>'5a - Savings Tracker'!AF859</f>
        <v/>
      </c>
      <c r="AF817" t="str">
        <f>'5a - Savings Tracker'!AG859</f>
        <v/>
      </c>
      <c r="AG817" t="str">
        <f>'5a - Savings Tracker'!AH859</f>
        <v/>
      </c>
      <c r="AH817" t="str">
        <f>'5a - Savings Tracker'!AI859</f>
        <v/>
      </c>
      <c r="AI817" t="str">
        <f>'5a - Savings Tracker'!AJ859</f>
        <v/>
      </c>
      <c r="AJ817" t="str">
        <f>'5a - Savings Tracker'!AK859</f>
        <v/>
      </c>
      <c r="AK817" t="str">
        <f>'5a - Savings Tracker'!AL859</f>
        <v/>
      </c>
    </row>
    <row r="818" spans="1:37">
      <c r="A818">
        <f>'5a - Savings Tracker'!A860</f>
        <v>817</v>
      </c>
      <c r="B818" t="str">
        <f>'5a - Savings Tracker'!B860</f>
        <v>Swansea Bay UHB</v>
      </c>
      <c r="C818">
        <f>'5a - Savings Tracker'!C860</f>
        <v>0</v>
      </c>
      <c r="D818">
        <f>'5a - Savings Tracker'!D860</f>
        <v>0</v>
      </c>
      <c r="E818">
        <f>'5a - Savings Tracker'!E860</f>
        <v>0</v>
      </c>
      <c r="F818">
        <f>'5a - Savings Tracker'!F860</f>
        <v>0</v>
      </c>
      <c r="G818">
        <f>'5a - Savings Tracker'!G860</f>
        <v>0</v>
      </c>
      <c r="H818">
        <f>'5a - Savings Tracker'!H860</f>
        <v>0</v>
      </c>
      <c r="I818">
        <f>'5a - Savings Tracker'!J860</f>
        <v>0</v>
      </c>
      <c r="J818">
        <f>'5a - Savings Tracker'!K860</f>
        <v>0</v>
      </c>
      <c r="K818">
        <f>'5a - Savings Tracker'!L860</f>
        <v>0</v>
      </c>
      <c r="L818">
        <f>'5a - Savings Tracker'!M860</f>
        <v>0</v>
      </c>
      <c r="M818">
        <f>'5a - Savings Tracker'!N860</f>
        <v>0</v>
      </c>
      <c r="N818">
        <f>'5a - Savings Tracker'!O860</f>
        <v>0</v>
      </c>
      <c r="O818">
        <f>'5a - Savings Tracker'!P860</f>
        <v>0</v>
      </c>
      <c r="P818">
        <f>'5a - Savings Tracker'!Q860</f>
        <v>0</v>
      </c>
      <c r="Q818">
        <f>'5a - Savings Tracker'!R860</f>
        <v>0</v>
      </c>
      <c r="R818">
        <f>'5a - Savings Tracker'!S860</f>
        <v>0</v>
      </c>
      <c r="S818">
        <f>'5a - Savings Tracker'!T860</f>
        <v>0</v>
      </c>
      <c r="T818">
        <f>'5a - Savings Tracker'!U860</f>
        <v>0</v>
      </c>
      <c r="U818">
        <f>'5a - Savings Tracker'!V860</f>
        <v>0</v>
      </c>
      <c r="V818">
        <f>'5a - Savings Tracker'!W860</f>
        <v>0</v>
      </c>
      <c r="W818">
        <f>'5a - Savings Tracker'!X860</f>
        <v>0</v>
      </c>
      <c r="X818">
        <f>'5a - Savings Tracker'!Y860</f>
        <v>0</v>
      </c>
      <c r="Y818">
        <f>'5a - Savings Tracker'!Z860</f>
        <v>0</v>
      </c>
      <c r="Z818">
        <f>'5a - Savings Tracker'!AA860</f>
        <v>0</v>
      </c>
      <c r="AA818">
        <f>'5a - Savings Tracker'!AB860</f>
        <v>0</v>
      </c>
      <c r="AB818">
        <f>'5a - Savings Tracker'!AC860</f>
        <v>0</v>
      </c>
      <c r="AC818">
        <f>'5a - Savings Tracker'!AD860</f>
        <v>0</v>
      </c>
      <c r="AD818" t="str">
        <f>'5a - Savings Tracker'!AE860</f>
        <v/>
      </c>
      <c r="AE818" t="str">
        <f>'5a - Savings Tracker'!AF860</f>
        <v/>
      </c>
      <c r="AF818" t="str">
        <f>'5a - Savings Tracker'!AG860</f>
        <v/>
      </c>
      <c r="AG818" t="str">
        <f>'5a - Savings Tracker'!AH860</f>
        <v/>
      </c>
      <c r="AH818" t="str">
        <f>'5a - Savings Tracker'!AI860</f>
        <v/>
      </c>
      <c r="AI818" t="str">
        <f>'5a - Savings Tracker'!AJ860</f>
        <v/>
      </c>
      <c r="AJ818" t="str">
        <f>'5a - Savings Tracker'!AK860</f>
        <v/>
      </c>
      <c r="AK818" t="str">
        <f>'5a - Savings Tracker'!AL860</f>
        <v/>
      </c>
    </row>
    <row r="819" spans="1:37">
      <c r="A819">
        <f>'5a - Savings Tracker'!A861</f>
        <v>818</v>
      </c>
      <c r="B819" t="str">
        <f>'5a - Savings Tracker'!B861</f>
        <v>Swansea Bay UHB</v>
      </c>
      <c r="C819">
        <f>'5a - Savings Tracker'!C861</f>
        <v>0</v>
      </c>
      <c r="D819">
        <f>'5a - Savings Tracker'!D861</f>
        <v>0</v>
      </c>
      <c r="E819">
        <f>'5a - Savings Tracker'!E861</f>
        <v>0</v>
      </c>
      <c r="F819">
        <f>'5a - Savings Tracker'!F861</f>
        <v>0</v>
      </c>
      <c r="G819">
        <f>'5a - Savings Tracker'!G861</f>
        <v>0</v>
      </c>
      <c r="H819">
        <f>'5a - Savings Tracker'!H861</f>
        <v>0</v>
      </c>
      <c r="I819">
        <f>'5a - Savings Tracker'!J861</f>
        <v>0</v>
      </c>
      <c r="J819">
        <f>'5a - Savings Tracker'!K861</f>
        <v>0</v>
      </c>
      <c r="K819">
        <f>'5a - Savings Tracker'!L861</f>
        <v>0</v>
      </c>
      <c r="L819">
        <f>'5a - Savings Tracker'!M861</f>
        <v>0</v>
      </c>
      <c r="M819">
        <f>'5a - Savings Tracker'!N861</f>
        <v>0</v>
      </c>
      <c r="N819">
        <f>'5a - Savings Tracker'!O861</f>
        <v>0</v>
      </c>
      <c r="O819">
        <f>'5a - Savings Tracker'!P861</f>
        <v>0</v>
      </c>
      <c r="P819">
        <f>'5a - Savings Tracker'!Q861</f>
        <v>0</v>
      </c>
      <c r="Q819">
        <f>'5a - Savings Tracker'!R861</f>
        <v>0</v>
      </c>
      <c r="R819">
        <f>'5a - Savings Tracker'!S861</f>
        <v>0</v>
      </c>
      <c r="S819">
        <f>'5a - Savings Tracker'!T861</f>
        <v>0</v>
      </c>
      <c r="T819">
        <f>'5a - Savings Tracker'!U861</f>
        <v>0</v>
      </c>
      <c r="U819">
        <f>'5a - Savings Tracker'!V861</f>
        <v>0</v>
      </c>
      <c r="V819">
        <f>'5a - Savings Tracker'!W861</f>
        <v>0</v>
      </c>
      <c r="W819">
        <f>'5a - Savings Tracker'!X861</f>
        <v>0</v>
      </c>
      <c r="X819">
        <f>'5a - Savings Tracker'!Y861</f>
        <v>0</v>
      </c>
      <c r="Y819">
        <f>'5a - Savings Tracker'!Z861</f>
        <v>0</v>
      </c>
      <c r="Z819">
        <f>'5a - Savings Tracker'!AA861</f>
        <v>0</v>
      </c>
      <c r="AA819">
        <f>'5a - Savings Tracker'!AB861</f>
        <v>0</v>
      </c>
      <c r="AB819">
        <f>'5a - Savings Tracker'!AC861</f>
        <v>0</v>
      </c>
      <c r="AC819">
        <f>'5a - Savings Tracker'!AD861</f>
        <v>0</v>
      </c>
      <c r="AD819" t="str">
        <f>'5a - Savings Tracker'!AE861</f>
        <v/>
      </c>
      <c r="AE819" t="str">
        <f>'5a - Savings Tracker'!AF861</f>
        <v/>
      </c>
      <c r="AF819" t="str">
        <f>'5a - Savings Tracker'!AG861</f>
        <v/>
      </c>
      <c r="AG819" t="str">
        <f>'5a - Savings Tracker'!AH861</f>
        <v/>
      </c>
      <c r="AH819" t="str">
        <f>'5a - Savings Tracker'!AI861</f>
        <v/>
      </c>
      <c r="AI819" t="str">
        <f>'5a - Savings Tracker'!AJ861</f>
        <v/>
      </c>
      <c r="AJ819" t="str">
        <f>'5a - Savings Tracker'!AK861</f>
        <v/>
      </c>
      <c r="AK819" t="str">
        <f>'5a - Savings Tracker'!AL861</f>
        <v/>
      </c>
    </row>
    <row r="820" spans="1:37">
      <c r="A820">
        <f>'5a - Savings Tracker'!A862</f>
        <v>819</v>
      </c>
      <c r="B820" t="str">
        <f>'5a - Savings Tracker'!B862</f>
        <v>Swansea Bay UHB</v>
      </c>
      <c r="C820">
        <f>'5a - Savings Tracker'!C862</f>
        <v>0</v>
      </c>
      <c r="D820">
        <f>'5a - Savings Tracker'!D862</f>
        <v>0</v>
      </c>
      <c r="E820">
        <f>'5a - Savings Tracker'!E862</f>
        <v>0</v>
      </c>
      <c r="F820">
        <f>'5a - Savings Tracker'!F862</f>
        <v>0</v>
      </c>
      <c r="G820">
        <f>'5a - Savings Tracker'!G862</f>
        <v>0</v>
      </c>
      <c r="H820">
        <f>'5a - Savings Tracker'!H862</f>
        <v>0</v>
      </c>
      <c r="I820">
        <f>'5a - Savings Tracker'!J862</f>
        <v>0</v>
      </c>
      <c r="J820">
        <f>'5a - Savings Tracker'!K862</f>
        <v>0</v>
      </c>
      <c r="K820">
        <f>'5a - Savings Tracker'!L862</f>
        <v>0</v>
      </c>
      <c r="L820">
        <f>'5a - Savings Tracker'!M862</f>
        <v>0</v>
      </c>
      <c r="M820">
        <f>'5a - Savings Tracker'!N862</f>
        <v>0</v>
      </c>
      <c r="N820">
        <f>'5a - Savings Tracker'!O862</f>
        <v>0</v>
      </c>
      <c r="O820">
        <f>'5a - Savings Tracker'!P862</f>
        <v>0</v>
      </c>
      <c r="P820">
        <f>'5a - Savings Tracker'!Q862</f>
        <v>0</v>
      </c>
      <c r="Q820">
        <f>'5a - Savings Tracker'!R862</f>
        <v>0</v>
      </c>
      <c r="R820">
        <f>'5a - Savings Tracker'!S862</f>
        <v>0</v>
      </c>
      <c r="S820">
        <f>'5a - Savings Tracker'!T862</f>
        <v>0</v>
      </c>
      <c r="T820">
        <f>'5a - Savings Tracker'!U862</f>
        <v>0</v>
      </c>
      <c r="U820">
        <f>'5a - Savings Tracker'!V862</f>
        <v>0</v>
      </c>
      <c r="V820">
        <f>'5a - Savings Tracker'!W862</f>
        <v>0</v>
      </c>
      <c r="W820">
        <f>'5a - Savings Tracker'!X862</f>
        <v>0</v>
      </c>
      <c r="X820">
        <f>'5a - Savings Tracker'!Y862</f>
        <v>0</v>
      </c>
      <c r="Y820">
        <f>'5a - Savings Tracker'!Z862</f>
        <v>0</v>
      </c>
      <c r="Z820">
        <f>'5a - Savings Tracker'!AA862</f>
        <v>0</v>
      </c>
      <c r="AA820">
        <f>'5a - Savings Tracker'!AB862</f>
        <v>0</v>
      </c>
      <c r="AB820">
        <f>'5a - Savings Tracker'!AC862</f>
        <v>0</v>
      </c>
      <c r="AC820">
        <f>'5a - Savings Tracker'!AD862</f>
        <v>0</v>
      </c>
      <c r="AD820" t="str">
        <f>'5a - Savings Tracker'!AE862</f>
        <v/>
      </c>
      <c r="AE820" t="str">
        <f>'5a - Savings Tracker'!AF862</f>
        <v/>
      </c>
      <c r="AF820" t="str">
        <f>'5a - Savings Tracker'!AG862</f>
        <v/>
      </c>
      <c r="AG820" t="str">
        <f>'5a - Savings Tracker'!AH862</f>
        <v/>
      </c>
      <c r="AH820" t="str">
        <f>'5a - Savings Tracker'!AI862</f>
        <v/>
      </c>
      <c r="AI820" t="str">
        <f>'5a - Savings Tracker'!AJ862</f>
        <v/>
      </c>
      <c r="AJ820" t="str">
        <f>'5a - Savings Tracker'!AK862</f>
        <v/>
      </c>
      <c r="AK820" t="str">
        <f>'5a - Savings Tracker'!AL862</f>
        <v/>
      </c>
    </row>
    <row r="821" spans="1:37">
      <c r="A821">
        <f>'5a - Savings Tracker'!A863</f>
        <v>820</v>
      </c>
      <c r="B821" t="str">
        <f>'5a - Savings Tracker'!B863</f>
        <v>Swansea Bay UHB</v>
      </c>
      <c r="C821">
        <f>'5a - Savings Tracker'!C863</f>
        <v>0</v>
      </c>
      <c r="D821">
        <f>'5a - Savings Tracker'!D863</f>
        <v>0</v>
      </c>
      <c r="E821">
        <f>'5a - Savings Tracker'!E863</f>
        <v>0</v>
      </c>
      <c r="F821">
        <f>'5a - Savings Tracker'!F863</f>
        <v>0</v>
      </c>
      <c r="G821">
        <f>'5a - Savings Tracker'!G863</f>
        <v>0</v>
      </c>
      <c r="H821">
        <f>'5a - Savings Tracker'!H863</f>
        <v>0</v>
      </c>
      <c r="I821">
        <f>'5a - Savings Tracker'!J863</f>
        <v>0</v>
      </c>
      <c r="J821">
        <f>'5a - Savings Tracker'!K863</f>
        <v>0</v>
      </c>
      <c r="K821">
        <f>'5a - Savings Tracker'!L863</f>
        <v>0</v>
      </c>
      <c r="L821">
        <f>'5a - Savings Tracker'!M863</f>
        <v>0</v>
      </c>
      <c r="M821">
        <f>'5a - Savings Tracker'!N863</f>
        <v>0</v>
      </c>
      <c r="N821">
        <f>'5a - Savings Tracker'!O863</f>
        <v>0</v>
      </c>
      <c r="O821">
        <f>'5a - Savings Tracker'!P863</f>
        <v>0</v>
      </c>
      <c r="P821">
        <f>'5a - Savings Tracker'!Q863</f>
        <v>0</v>
      </c>
      <c r="Q821">
        <f>'5a - Savings Tracker'!R863</f>
        <v>0</v>
      </c>
      <c r="R821">
        <f>'5a - Savings Tracker'!S863</f>
        <v>0</v>
      </c>
      <c r="S821">
        <f>'5a - Savings Tracker'!T863</f>
        <v>0</v>
      </c>
      <c r="T821">
        <f>'5a - Savings Tracker'!U863</f>
        <v>0</v>
      </c>
      <c r="U821">
        <f>'5a - Savings Tracker'!V863</f>
        <v>0</v>
      </c>
      <c r="V821">
        <f>'5a - Savings Tracker'!W863</f>
        <v>0</v>
      </c>
      <c r="W821">
        <f>'5a - Savings Tracker'!X863</f>
        <v>0</v>
      </c>
      <c r="X821">
        <f>'5a - Savings Tracker'!Y863</f>
        <v>0</v>
      </c>
      <c r="Y821">
        <f>'5a - Savings Tracker'!Z863</f>
        <v>0</v>
      </c>
      <c r="Z821">
        <f>'5a - Savings Tracker'!AA863</f>
        <v>0</v>
      </c>
      <c r="AA821">
        <f>'5a - Savings Tracker'!AB863</f>
        <v>0</v>
      </c>
      <c r="AB821">
        <f>'5a - Savings Tracker'!AC863</f>
        <v>0</v>
      </c>
      <c r="AC821">
        <f>'5a - Savings Tracker'!AD863</f>
        <v>0</v>
      </c>
      <c r="AD821" t="str">
        <f>'5a - Savings Tracker'!AE863</f>
        <v/>
      </c>
      <c r="AE821" t="str">
        <f>'5a - Savings Tracker'!AF863</f>
        <v/>
      </c>
      <c r="AF821" t="str">
        <f>'5a - Savings Tracker'!AG863</f>
        <v/>
      </c>
      <c r="AG821" t="str">
        <f>'5a - Savings Tracker'!AH863</f>
        <v/>
      </c>
      <c r="AH821" t="str">
        <f>'5a - Savings Tracker'!AI863</f>
        <v/>
      </c>
      <c r="AI821" t="str">
        <f>'5a - Savings Tracker'!AJ863</f>
        <v/>
      </c>
      <c r="AJ821" t="str">
        <f>'5a - Savings Tracker'!AK863</f>
        <v/>
      </c>
      <c r="AK821" t="str">
        <f>'5a - Savings Tracker'!AL863</f>
        <v/>
      </c>
    </row>
    <row r="822" spans="1:37">
      <c r="A822">
        <f>'5a - Savings Tracker'!A864</f>
        <v>821</v>
      </c>
      <c r="B822" t="str">
        <f>'5a - Savings Tracker'!B864</f>
        <v>Swansea Bay UHB</v>
      </c>
      <c r="C822">
        <f>'5a - Savings Tracker'!C864</f>
        <v>0</v>
      </c>
      <c r="D822">
        <f>'5a - Savings Tracker'!D864</f>
        <v>0</v>
      </c>
      <c r="E822">
        <f>'5a - Savings Tracker'!E864</f>
        <v>0</v>
      </c>
      <c r="F822">
        <f>'5a - Savings Tracker'!F864</f>
        <v>0</v>
      </c>
      <c r="G822">
        <f>'5a - Savings Tracker'!G864</f>
        <v>0</v>
      </c>
      <c r="H822">
        <f>'5a - Savings Tracker'!H864</f>
        <v>0</v>
      </c>
      <c r="I822">
        <f>'5a - Savings Tracker'!J864</f>
        <v>0</v>
      </c>
      <c r="J822">
        <f>'5a - Savings Tracker'!K864</f>
        <v>0</v>
      </c>
      <c r="K822">
        <f>'5a - Savings Tracker'!L864</f>
        <v>0</v>
      </c>
      <c r="L822">
        <f>'5a - Savings Tracker'!M864</f>
        <v>0</v>
      </c>
      <c r="M822">
        <f>'5a - Savings Tracker'!N864</f>
        <v>0</v>
      </c>
      <c r="N822">
        <f>'5a - Savings Tracker'!O864</f>
        <v>0</v>
      </c>
      <c r="O822">
        <f>'5a - Savings Tracker'!P864</f>
        <v>0</v>
      </c>
      <c r="P822">
        <f>'5a - Savings Tracker'!Q864</f>
        <v>0</v>
      </c>
      <c r="Q822">
        <f>'5a - Savings Tracker'!R864</f>
        <v>0</v>
      </c>
      <c r="R822">
        <f>'5a - Savings Tracker'!S864</f>
        <v>0</v>
      </c>
      <c r="S822">
        <f>'5a - Savings Tracker'!T864</f>
        <v>0</v>
      </c>
      <c r="T822">
        <f>'5a - Savings Tracker'!U864</f>
        <v>0</v>
      </c>
      <c r="U822">
        <f>'5a - Savings Tracker'!V864</f>
        <v>0</v>
      </c>
      <c r="V822">
        <f>'5a - Savings Tracker'!W864</f>
        <v>0</v>
      </c>
      <c r="W822">
        <f>'5a - Savings Tracker'!X864</f>
        <v>0</v>
      </c>
      <c r="X822">
        <f>'5a - Savings Tracker'!Y864</f>
        <v>0</v>
      </c>
      <c r="Y822">
        <f>'5a - Savings Tracker'!Z864</f>
        <v>0</v>
      </c>
      <c r="Z822">
        <f>'5a - Savings Tracker'!AA864</f>
        <v>0</v>
      </c>
      <c r="AA822">
        <f>'5a - Savings Tracker'!AB864</f>
        <v>0</v>
      </c>
      <c r="AB822">
        <f>'5a - Savings Tracker'!AC864</f>
        <v>0</v>
      </c>
      <c r="AC822">
        <f>'5a - Savings Tracker'!AD864</f>
        <v>0</v>
      </c>
      <c r="AD822" t="str">
        <f>'5a - Savings Tracker'!AE864</f>
        <v/>
      </c>
      <c r="AE822" t="str">
        <f>'5a - Savings Tracker'!AF864</f>
        <v/>
      </c>
      <c r="AF822" t="str">
        <f>'5a - Savings Tracker'!AG864</f>
        <v/>
      </c>
      <c r="AG822" t="str">
        <f>'5a - Savings Tracker'!AH864</f>
        <v/>
      </c>
      <c r="AH822" t="str">
        <f>'5a - Savings Tracker'!AI864</f>
        <v/>
      </c>
      <c r="AI822" t="str">
        <f>'5a - Savings Tracker'!AJ864</f>
        <v/>
      </c>
      <c r="AJ822" t="str">
        <f>'5a - Savings Tracker'!AK864</f>
        <v/>
      </c>
      <c r="AK822" t="str">
        <f>'5a - Savings Tracker'!AL864</f>
        <v/>
      </c>
    </row>
    <row r="823" spans="1:37">
      <c r="A823">
        <f>'5a - Savings Tracker'!A865</f>
        <v>822</v>
      </c>
      <c r="B823" t="str">
        <f>'5a - Savings Tracker'!B865</f>
        <v>Swansea Bay UHB</v>
      </c>
      <c r="C823">
        <f>'5a - Savings Tracker'!C865</f>
        <v>0</v>
      </c>
      <c r="D823">
        <f>'5a - Savings Tracker'!D865</f>
        <v>0</v>
      </c>
      <c r="E823">
        <f>'5a - Savings Tracker'!E865</f>
        <v>0</v>
      </c>
      <c r="F823">
        <f>'5a - Savings Tracker'!F865</f>
        <v>0</v>
      </c>
      <c r="G823">
        <f>'5a - Savings Tracker'!G865</f>
        <v>0</v>
      </c>
      <c r="H823">
        <f>'5a - Savings Tracker'!H865</f>
        <v>0</v>
      </c>
      <c r="I823">
        <f>'5a - Savings Tracker'!J865</f>
        <v>0</v>
      </c>
      <c r="J823">
        <f>'5a - Savings Tracker'!K865</f>
        <v>0</v>
      </c>
      <c r="K823">
        <f>'5a - Savings Tracker'!L865</f>
        <v>0</v>
      </c>
      <c r="L823">
        <f>'5a - Savings Tracker'!M865</f>
        <v>0</v>
      </c>
      <c r="M823">
        <f>'5a - Savings Tracker'!N865</f>
        <v>0</v>
      </c>
      <c r="N823">
        <f>'5a - Savings Tracker'!O865</f>
        <v>0</v>
      </c>
      <c r="O823">
        <f>'5a - Savings Tracker'!P865</f>
        <v>0</v>
      </c>
      <c r="P823">
        <f>'5a - Savings Tracker'!Q865</f>
        <v>0</v>
      </c>
      <c r="Q823">
        <f>'5a - Savings Tracker'!R865</f>
        <v>0</v>
      </c>
      <c r="R823">
        <f>'5a - Savings Tracker'!S865</f>
        <v>0</v>
      </c>
      <c r="S823">
        <f>'5a - Savings Tracker'!T865</f>
        <v>0</v>
      </c>
      <c r="T823">
        <f>'5a - Savings Tracker'!U865</f>
        <v>0</v>
      </c>
      <c r="U823">
        <f>'5a - Savings Tracker'!V865</f>
        <v>0</v>
      </c>
      <c r="V823">
        <f>'5a - Savings Tracker'!W865</f>
        <v>0</v>
      </c>
      <c r="W823">
        <f>'5a - Savings Tracker'!X865</f>
        <v>0</v>
      </c>
      <c r="X823">
        <f>'5a - Savings Tracker'!Y865</f>
        <v>0</v>
      </c>
      <c r="Y823">
        <f>'5a - Savings Tracker'!Z865</f>
        <v>0</v>
      </c>
      <c r="Z823">
        <f>'5a - Savings Tracker'!AA865</f>
        <v>0</v>
      </c>
      <c r="AA823">
        <f>'5a - Savings Tracker'!AB865</f>
        <v>0</v>
      </c>
      <c r="AB823">
        <f>'5a - Savings Tracker'!AC865</f>
        <v>0</v>
      </c>
      <c r="AC823">
        <f>'5a - Savings Tracker'!AD865</f>
        <v>0</v>
      </c>
      <c r="AD823" t="str">
        <f>'5a - Savings Tracker'!AE865</f>
        <v/>
      </c>
      <c r="AE823" t="str">
        <f>'5a - Savings Tracker'!AF865</f>
        <v/>
      </c>
      <c r="AF823" t="str">
        <f>'5a - Savings Tracker'!AG865</f>
        <v/>
      </c>
      <c r="AG823" t="str">
        <f>'5a - Savings Tracker'!AH865</f>
        <v/>
      </c>
      <c r="AH823" t="str">
        <f>'5a - Savings Tracker'!AI865</f>
        <v/>
      </c>
      <c r="AI823" t="str">
        <f>'5a - Savings Tracker'!AJ865</f>
        <v/>
      </c>
      <c r="AJ823" t="str">
        <f>'5a - Savings Tracker'!AK865</f>
        <v/>
      </c>
      <c r="AK823" t="str">
        <f>'5a - Savings Tracker'!AL865</f>
        <v/>
      </c>
    </row>
    <row r="824" spans="1:37">
      <c r="A824">
        <f>'5a - Savings Tracker'!A866</f>
        <v>823</v>
      </c>
      <c r="B824" t="str">
        <f>'5a - Savings Tracker'!B866</f>
        <v>Swansea Bay UHB</v>
      </c>
      <c r="C824">
        <f>'5a - Savings Tracker'!C866</f>
        <v>0</v>
      </c>
      <c r="D824">
        <f>'5a - Savings Tracker'!D866</f>
        <v>0</v>
      </c>
      <c r="E824">
        <f>'5a - Savings Tracker'!E866</f>
        <v>0</v>
      </c>
      <c r="F824">
        <f>'5a - Savings Tracker'!F866</f>
        <v>0</v>
      </c>
      <c r="G824">
        <f>'5a - Savings Tracker'!G866</f>
        <v>0</v>
      </c>
      <c r="H824">
        <f>'5a - Savings Tracker'!H866</f>
        <v>0</v>
      </c>
      <c r="I824">
        <f>'5a - Savings Tracker'!J866</f>
        <v>0</v>
      </c>
      <c r="J824">
        <f>'5a - Savings Tracker'!K866</f>
        <v>0</v>
      </c>
      <c r="K824">
        <f>'5a - Savings Tracker'!L866</f>
        <v>0</v>
      </c>
      <c r="L824">
        <f>'5a - Savings Tracker'!M866</f>
        <v>0</v>
      </c>
      <c r="M824">
        <f>'5a - Savings Tracker'!N866</f>
        <v>0</v>
      </c>
      <c r="N824">
        <f>'5a - Savings Tracker'!O866</f>
        <v>0</v>
      </c>
      <c r="O824">
        <f>'5a - Savings Tracker'!P866</f>
        <v>0</v>
      </c>
      <c r="P824">
        <f>'5a - Savings Tracker'!Q866</f>
        <v>0</v>
      </c>
      <c r="Q824">
        <f>'5a - Savings Tracker'!R866</f>
        <v>0</v>
      </c>
      <c r="R824">
        <f>'5a - Savings Tracker'!S866</f>
        <v>0</v>
      </c>
      <c r="S824">
        <f>'5a - Savings Tracker'!T866</f>
        <v>0</v>
      </c>
      <c r="T824">
        <f>'5a - Savings Tracker'!U866</f>
        <v>0</v>
      </c>
      <c r="U824">
        <f>'5a - Savings Tracker'!V866</f>
        <v>0</v>
      </c>
      <c r="V824">
        <f>'5a - Savings Tracker'!W866</f>
        <v>0</v>
      </c>
      <c r="W824">
        <f>'5a - Savings Tracker'!X866</f>
        <v>0</v>
      </c>
      <c r="X824">
        <f>'5a - Savings Tracker'!Y866</f>
        <v>0</v>
      </c>
      <c r="Y824">
        <f>'5a - Savings Tracker'!Z866</f>
        <v>0</v>
      </c>
      <c r="Z824">
        <f>'5a - Savings Tracker'!AA866</f>
        <v>0</v>
      </c>
      <c r="AA824">
        <f>'5a - Savings Tracker'!AB866</f>
        <v>0</v>
      </c>
      <c r="AB824">
        <f>'5a - Savings Tracker'!AC866</f>
        <v>0</v>
      </c>
      <c r="AC824">
        <f>'5a - Savings Tracker'!AD866</f>
        <v>0</v>
      </c>
      <c r="AD824" t="str">
        <f>'5a - Savings Tracker'!AE866</f>
        <v/>
      </c>
      <c r="AE824" t="str">
        <f>'5a - Savings Tracker'!AF866</f>
        <v/>
      </c>
      <c r="AF824" t="str">
        <f>'5a - Savings Tracker'!AG866</f>
        <v/>
      </c>
      <c r="AG824" t="str">
        <f>'5a - Savings Tracker'!AH866</f>
        <v/>
      </c>
      <c r="AH824" t="str">
        <f>'5a - Savings Tracker'!AI866</f>
        <v/>
      </c>
      <c r="AI824" t="str">
        <f>'5a - Savings Tracker'!AJ866</f>
        <v/>
      </c>
      <c r="AJ824" t="str">
        <f>'5a - Savings Tracker'!AK866</f>
        <v/>
      </c>
      <c r="AK824" t="str">
        <f>'5a - Savings Tracker'!AL866</f>
        <v/>
      </c>
    </row>
    <row r="825" spans="1:37">
      <c r="A825">
        <f>'5a - Savings Tracker'!A867</f>
        <v>824</v>
      </c>
      <c r="B825" t="str">
        <f>'5a - Savings Tracker'!B867</f>
        <v>Swansea Bay UHB</v>
      </c>
      <c r="C825">
        <f>'5a - Savings Tracker'!C867</f>
        <v>0</v>
      </c>
      <c r="D825">
        <f>'5a - Savings Tracker'!D867</f>
        <v>0</v>
      </c>
      <c r="E825">
        <f>'5a - Savings Tracker'!E867</f>
        <v>0</v>
      </c>
      <c r="F825">
        <f>'5a - Savings Tracker'!F867</f>
        <v>0</v>
      </c>
      <c r="G825">
        <f>'5a - Savings Tracker'!G867</f>
        <v>0</v>
      </c>
      <c r="H825">
        <f>'5a - Savings Tracker'!H867</f>
        <v>0</v>
      </c>
      <c r="I825">
        <f>'5a - Savings Tracker'!J867</f>
        <v>0</v>
      </c>
      <c r="J825">
        <f>'5a - Savings Tracker'!K867</f>
        <v>0</v>
      </c>
      <c r="K825">
        <f>'5a - Savings Tracker'!L867</f>
        <v>0</v>
      </c>
      <c r="L825">
        <f>'5a - Savings Tracker'!M867</f>
        <v>0</v>
      </c>
      <c r="M825">
        <f>'5a - Savings Tracker'!N867</f>
        <v>0</v>
      </c>
      <c r="N825">
        <f>'5a - Savings Tracker'!O867</f>
        <v>0</v>
      </c>
      <c r="O825">
        <f>'5a - Savings Tracker'!P867</f>
        <v>0</v>
      </c>
      <c r="P825">
        <f>'5a - Savings Tracker'!Q867</f>
        <v>0</v>
      </c>
      <c r="Q825">
        <f>'5a - Savings Tracker'!R867</f>
        <v>0</v>
      </c>
      <c r="R825">
        <f>'5a - Savings Tracker'!S867</f>
        <v>0</v>
      </c>
      <c r="S825">
        <f>'5a - Savings Tracker'!T867</f>
        <v>0</v>
      </c>
      <c r="T825">
        <f>'5a - Savings Tracker'!U867</f>
        <v>0</v>
      </c>
      <c r="U825">
        <f>'5a - Savings Tracker'!V867</f>
        <v>0</v>
      </c>
      <c r="V825">
        <f>'5a - Savings Tracker'!W867</f>
        <v>0</v>
      </c>
      <c r="W825">
        <f>'5a - Savings Tracker'!X867</f>
        <v>0</v>
      </c>
      <c r="X825">
        <f>'5a - Savings Tracker'!Y867</f>
        <v>0</v>
      </c>
      <c r="Y825">
        <f>'5a - Savings Tracker'!Z867</f>
        <v>0</v>
      </c>
      <c r="Z825">
        <f>'5a - Savings Tracker'!AA867</f>
        <v>0</v>
      </c>
      <c r="AA825">
        <f>'5a - Savings Tracker'!AB867</f>
        <v>0</v>
      </c>
      <c r="AB825">
        <f>'5a - Savings Tracker'!AC867</f>
        <v>0</v>
      </c>
      <c r="AC825">
        <f>'5a - Savings Tracker'!AD867</f>
        <v>0</v>
      </c>
      <c r="AD825" t="str">
        <f>'5a - Savings Tracker'!AE867</f>
        <v/>
      </c>
      <c r="AE825" t="str">
        <f>'5a - Savings Tracker'!AF867</f>
        <v/>
      </c>
      <c r="AF825" t="str">
        <f>'5a - Savings Tracker'!AG867</f>
        <v/>
      </c>
      <c r="AG825" t="str">
        <f>'5a - Savings Tracker'!AH867</f>
        <v/>
      </c>
      <c r="AH825" t="str">
        <f>'5a - Savings Tracker'!AI867</f>
        <v/>
      </c>
      <c r="AI825" t="str">
        <f>'5a - Savings Tracker'!AJ867</f>
        <v/>
      </c>
      <c r="AJ825" t="str">
        <f>'5a - Savings Tracker'!AK867</f>
        <v/>
      </c>
      <c r="AK825" t="str">
        <f>'5a - Savings Tracker'!AL867</f>
        <v/>
      </c>
    </row>
    <row r="826" spans="1:37">
      <c r="A826">
        <f>'5a - Savings Tracker'!A868</f>
        <v>825</v>
      </c>
      <c r="B826" t="str">
        <f>'5a - Savings Tracker'!B868</f>
        <v>Swansea Bay UHB</v>
      </c>
      <c r="C826">
        <f>'5a - Savings Tracker'!C868</f>
        <v>0</v>
      </c>
      <c r="D826">
        <f>'5a - Savings Tracker'!D868</f>
        <v>0</v>
      </c>
      <c r="E826">
        <f>'5a - Savings Tracker'!E868</f>
        <v>0</v>
      </c>
      <c r="F826">
        <f>'5a - Savings Tracker'!F868</f>
        <v>0</v>
      </c>
      <c r="G826">
        <f>'5a - Savings Tracker'!G868</f>
        <v>0</v>
      </c>
      <c r="H826">
        <f>'5a - Savings Tracker'!H868</f>
        <v>0</v>
      </c>
      <c r="I826">
        <f>'5a - Savings Tracker'!J868</f>
        <v>0</v>
      </c>
      <c r="J826">
        <f>'5a - Savings Tracker'!K868</f>
        <v>0</v>
      </c>
      <c r="K826">
        <f>'5a - Savings Tracker'!L868</f>
        <v>0</v>
      </c>
      <c r="L826">
        <f>'5a - Savings Tracker'!M868</f>
        <v>0</v>
      </c>
      <c r="M826">
        <f>'5a - Savings Tracker'!N868</f>
        <v>0</v>
      </c>
      <c r="N826">
        <f>'5a - Savings Tracker'!O868</f>
        <v>0</v>
      </c>
      <c r="O826">
        <f>'5a - Savings Tracker'!P868</f>
        <v>0</v>
      </c>
      <c r="P826">
        <f>'5a - Savings Tracker'!Q868</f>
        <v>0</v>
      </c>
      <c r="Q826">
        <f>'5a - Savings Tracker'!R868</f>
        <v>0</v>
      </c>
      <c r="R826">
        <f>'5a - Savings Tracker'!S868</f>
        <v>0</v>
      </c>
      <c r="S826">
        <f>'5a - Savings Tracker'!T868</f>
        <v>0</v>
      </c>
      <c r="T826">
        <f>'5a - Savings Tracker'!U868</f>
        <v>0</v>
      </c>
      <c r="U826">
        <f>'5a - Savings Tracker'!V868</f>
        <v>0</v>
      </c>
      <c r="V826">
        <f>'5a - Savings Tracker'!W868</f>
        <v>0</v>
      </c>
      <c r="W826">
        <f>'5a - Savings Tracker'!X868</f>
        <v>0</v>
      </c>
      <c r="X826">
        <f>'5a - Savings Tracker'!Y868</f>
        <v>0</v>
      </c>
      <c r="Y826">
        <f>'5a - Savings Tracker'!Z868</f>
        <v>0</v>
      </c>
      <c r="Z826">
        <f>'5a - Savings Tracker'!AA868</f>
        <v>0</v>
      </c>
      <c r="AA826">
        <f>'5a - Savings Tracker'!AB868</f>
        <v>0</v>
      </c>
      <c r="AB826">
        <f>'5a - Savings Tracker'!AC868</f>
        <v>0</v>
      </c>
      <c r="AC826">
        <f>'5a - Savings Tracker'!AD868</f>
        <v>0</v>
      </c>
      <c r="AD826" t="str">
        <f>'5a - Savings Tracker'!AE868</f>
        <v/>
      </c>
      <c r="AE826" t="str">
        <f>'5a - Savings Tracker'!AF868</f>
        <v/>
      </c>
      <c r="AF826" t="str">
        <f>'5a - Savings Tracker'!AG868</f>
        <v/>
      </c>
      <c r="AG826" t="str">
        <f>'5a - Savings Tracker'!AH868</f>
        <v/>
      </c>
      <c r="AH826" t="str">
        <f>'5a - Savings Tracker'!AI868</f>
        <v/>
      </c>
      <c r="AI826" t="str">
        <f>'5a - Savings Tracker'!AJ868</f>
        <v/>
      </c>
      <c r="AJ826" t="str">
        <f>'5a - Savings Tracker'!AK868</f>
        <v/>
      </c>
      <c r="AK826" t="str">
        <f>'5a - Savings Tracker'!AL868</f>
        <v/>
      </c>
    </row>
    <row r="827" spans="1:37">
      <c r="A827">
        <f>'5a - Savings Tracker'!A869</f>
        <v>826</v>
      </c>
      <c r="B827" t="str">
        <f>'5a - Savings Tracker'!B869</f>
        <v>Swansea Bay UHB</v>
      </c>
      <c r="C827">
        <f>'5a - Savings Tracker'!C869</f>
        <v>0</v>
      </c>
      <c r="D827">
        <f>'5a - Savings Tracker'!D869</f>
        <v>0</v>
      </c>
      <c r="E827">
        <f>'5a - Savings Tracker'!E869</f>
        <v>0</v>
      </c>
      <c r="F827">
        <f>'5a - Savings Tracker'!F869</f>
        <v>0</v>
      </c>
      <c r="G827">
        <f>'5a - Savings Tracker'!G869</f>
        <v>0</v>
      </c>
      <c r="H827">
        <f>'5a - Savings Tracker'!H869</f>
        <v>0</v>
      </c>
      <c r="I827">
        <f>'5a - Savings Tracker'!J869</f>
        <v>0</v>
      </c>
      <c r="J827">
        <f>'5a - Savings Tracker'!K869</f>
        <v>0</v>
      </c>
      <c r="K827">
        <f>'5a - Savings Tracker'!L869</f>
        <v>0</v>
      </c>
      <c r="L827">
        <f>'5a - Savings Tracker'!M869</f>
        <v>0</v>
      </c>
      <c r="M827">
        <f>'5a - Savings Tracker'!N869</f>
        <v>0</v>
      </c>
      <c r="N827">
        <f>'5a - Savings Tracker'!O869</f>
        <v>0</v>
      </c>
      <c r="O827">
        <f>'5a - Savings Tracker'!P869</f>
        <v>0</v>
      </c>
      <c r="P827">
        <f>'5a - Savings Tracker'!Q869</f>
        <v>0</v>
      </c>
      <c r="Q827">
        <f>'5a - Savings Tracker'!R869</f>
        <v>0</v>
      </c>
      <c r="R827">
        <f>'5a - Savings Tracker'!S869</f>
        <v>0</v>
      </c>
      <c r="S827">
        <f>'5a - Savings Tracker'!T869</f>
        <v>0</v>
      </c>
      <c r="T827">
        <f>'5a - Savings Tracker'!U869</f>
        <v>0</v>
      </c>
      <c r="U827">
        <f>'5a - Savings Tracker'!V869</f>
        <v>0</v>
      </c>
      <c r="V827">
        <f>'5a - Savings Tracker'!W869</f>
        <v>0</v>
      </c>
      <c r="W827">
        <f>'5a - Savings Tracker'!X869</f>
        <v>0</v>
      </c>
      <c r="X827">
        <f>'5a - Savings Tracker'!Y869</f>
        <v>0</v>
      </c>
      <c r="Y827">
        <f>'5a - Savings Tracker'!Z869</f>
        <v>0</v>
      </c>
      <c r="Z827">
        <f>'5a - Savings Tracker'!AA869</f>
        <v>0</v>
      </c>
      <c r="AA827">
        <f>'5a - Savings Tracker'!AB869</f>
        <v>0</v>
      </c>
      <c r="AB827">
        <f>'5a - Savings Tracker'!AC869</f>
        <v>0</v>
      </c>
      <c r="AC827">
        <f>'5a - Savings Tracker'!AD869</f>
        <v>0</v>
      </c>
      <c r="AD827" t="str">
        <f>'5a - Savings Tracker'!AE869</f>
        <v/>
      </c>
      <c r="AE827" t="str">
        <f>'5a - Savings Tracker'!AF869</f>
        <v/>
      </c>
      <c r="AF827" t="str">
        <f>'5a - Savings Tracker'!AG869</f>
        <v/>
      </c>
      <c r="AG827" t="str">
        <f>'5a - Savings Tracker'!AH869</f>
        <v/>
      </c>
      <c r="AH827" t="str">
        <f>'5a - Savings Tracker'!AI869</f>
        <v/>
      </c>
      <c r="AI827" t="str">
        <f>'5a - Savings Tracker'!AJ869</f>
        <v/>
      </c>
      <c r="AJ827" t="str">
        <f>'5a - Savings Tracker'!AK869</f>
        <v/>
      </c>
      <c r="AK827" t="str">
        <f>'5a - Savings Tracker'!AL869</f>
        <v/>
      </c>
    </row>
    <row r="828" spans="1:37">
      <c r="A828">
        <f>'5a - Savings Tracker'!A870</f>
        <v>827</v>
      </c>
      <c r="B828" t="str">
        <f>'5a - Savings Tracker'!B870</f>
        <v>Swansea Bay UHB</v>
      </c>
      <c r="C828">
        <f>'5a - Savings Tracker'!C870</f>
        <v>0</v>
      </c>
      <c r="D828">
        <f>'5a - Savings Tracker'!D870</f>
        <v>0</v>
      </c>
      <c r="E828">
        <f>'5a - Savings Tracker'!E870</f>
        <v>0</v>
      </c>
      <c r="F828">
        <f>'5a - Savings Tracker'!F870</f>
        <v>0</v>
      </c>
      <c r="G828">
        <f>'5a - Savings Tracker'!G870</f>
        <v>0</v>
      </c>
      <c r="H828">
        <f>'5a - Savings Tracker'!H870</f>
        <v>0</v>
      </c>
      <c r="I828">
        <f>'5a - Savings Tracker'!J870</f>
        <v>0</v>
      </c>
      <c r="J828">
        <f>'5a - Savings Tracker'!K870</f>
        <v>0</v>
      </c>
      <c r="K828">
        <f>'5a - Savings Tracker'!L870</f>
        <v>0</v>
      </c>
      <c r="L828">
        <f>'5a - Savings Tracker'!M870</f>
        <v>0</v>
      </c>
      <c r="M828">
        <f>'5a - Savings Tracker'!N870</f>
        <v>0</v>
      </c>
      <c r="N828">
        <f>'5a - Savings Tracker'!O870</f>
        <v>0</v>
      </c>
      <c r="O828">
        <f>'5a - Savings Tracker'!P870</f>
        <v>0</v>
      </c>
      <c r="P828">
        <f>'5a - Savings Tracker'!Q870</f>
        <v>0</v>
      </c>
      <c r="Q828">
        <f>'5a - Savings Tracker'!R870</f>
        <v>0</v>
      </c>
      <c r="R828">
        <f>'5a - Savings Tracker'!S870</f>
        <v>0</v>
      </c>
      <c r="S828">
        <f>'5a - Savings Tracker'!T870</f>
        <v>0</v>
      </c>
      <c r="T828">
        <f>'5a - Savings Tracker'!U870</f>
        <v>0</v>
      </c>
      <c r="U828">
        <f>'5a - Savings Tracker'!V870</f>
        <v>0</v>
      </c>
      <c r="V828">
        <f>'5a - Savings Tracker'!W870</f>
        <v>0</v>
      </c>
      <c r="W828">
        <f>'5a - Savings Tracker'!X870</f>
        <v>0</v>
      </c>
      <c r="X828">
        <f>'5a - Savings Tracker'!Y870</f>
        <v>0</v>
      </c>
      <c r="Y828">
        <f>'5a - Savings Tracker'!Z870</f>
        <v>0</v>
      </c>
      <c r="Z828">
        <f>'5a - Savings Tracker'!AA870</f>
        <v>0</v>
      </c>
      <c r="AA828">
        <f>'5a - Savings Tracker'!AB870</f>
        <v>0</v>
      </c>
      <c r="AB828">
        <f>'5a - Savings Tracker'!AC870</f>
        <v>0</v>
      </c>
      <c r="AC828">
        <f>'5a - Savings Tracker'!AD870</f>
        <v>0</v>
      </c>
      <c r="AD828" t="str">
        <f>'5a - Savings Tracker'!AE870</f>
        <v/>
      </c>
      <c r="AE828" t="str">
        <f>'5a - Savings Tracker'!AF870</f>
        <v/>
      </c>
      <c r="AF828" t="str">
        <f>'5a - Savings Tracker'!AG870</f>
        <v/>
      </c>
      <c r="AG828" t="str">
        <f>'5a - Savings Tracker'!AH870</f>
        <v/>
      </c>
      <c r="AH828" t="str">
        <f>'5a - Savings Tracker'!AI870</f>
        <v/>
      </c>
      <c r="AI828" t="str">
        <f>'5a - Savings Tracker'!AJ870</f>
        <v/>
      </c>
      <c r="AJ828" t="str">
        <f>'5a - Savings Tracker'!AK870</f>
        <v/>
      </c>
      <c r="AK828" t="str">
        <f>'5a - Savings Tracker'!AL870</f>
        <v/>
      </c>
    </row>
    <row r="829" spans="1:37">
      <c r="A829">
        <f>'5a - Savings Tracker'!A871</f>
        <v>828</v>
      </c>
      <c r="B829" t="str">
        <f>'5a - Savings Tracker'!B871</f>
        <v>Swansea Bay UHB</v>
      </c>
      <c r="C829">
        <f>'5a - Savings Tracker'!C871</f>
        <v>0</v>
      </c>
      <c r="D829">
        <f>'5a - Savings Tracker'!D871</f>
        <v>0</v>
      </c>
      <c r="E829">
        <f>'5a - Savings Tracker'!E871</f>
        <v>0</v>
      </c>
      <c r="F829">
        <f>'5a - Savings Tracker'!F871</f>
        <v>0</v>
      </c>
      <c r="G829">
        <f>'5a - Savings Tracker'!G871</f>
        <v>0</v>
      </c>
      <c r="H829">
        <f>'5a - Savings Tracker'!H871</f>
        <v>0</v>
      </c>
      <c r="I829">
        <f>'5a - Savings Tracker'!J871</f>
        <v>0</v>
      </c>
      <c r="J829">
        <f>'5a - Savings Tracker'!K871</f>
        <v>0</v>
      </c>
      <c r="K829">
        <f>'5a - Savings Tracker'!L871</f>
        <v>0</v>
      </c>
      <c r="L829">
        <f>'5a - Savings Tracker'!M871</f>
        <v>0</v>
      </c>
      <c r="M829">
        <f>'5a - Savings Tracker'!N871</f>
        <v>0</v>
      </c>
      <c r="N829">
        <f>'5a - Savings Tracker'!O871</f>
        <v>0</v>
      </c>
      <c r="O829">
        <f>'5a - Savings Tracker'!P871</f>
        <v>0</v>
      </c>
      <c r="P829">
        <f>'5a - Savings Tracker'!Q871</f>
        <v>0</v>
      </c>
      <c r="Q829">
        <f>'5a - Savings Tracker'!R871</f>
        <v>0</v>
      </c>
      <c r="R829">
        <f>'5a - Savings Tracker'!S871</f>
        <v>0</v>
      </c>
      <c r="S829">
        <f>'5a - Savings Tracker'!T871</f>
        <v>0</v>
      </c>
      <c r="T829">
        <f>'5a - Savings Tracker'!U871</f>
        <v>0</v>
      </c>
      <c r="U829">
        <f>'5a - Savings Tracker'!V871</f>
        <v>0</v>
      </c>
      <c r="V829">
        <f>'5a - Savings Tracker'!W871</f>
        <v>0</v>
      </c>
      <c r="W829">
        <f>'5a - Savings Tracker'!X871</f>
        <v>0</v>
      </c>
      <c r="X829">
        <f>'5a - Savings Tracker'!Y871</f>
        <v>0</v>
      </c>
      <c r="Y829">
        <f>'5a - Savings Tracker'!Z871</f>
        <v>0</v>
      </c>
      <c r="Z829">
        <f>'5a - Savings Tracker'!AA871</f>
        <v>0</v>
      </c>
      <c r="AA829">
        <f>'5a - Savings Tracker'!AB871</f>
        <v>0</v>
      </c>
      <c r="AB829">
        <f>'5a - Savings Tracker'!AC871</f>
        <v>0</v>
      </c>
      <c r="AC829">
        <f>'5a - Savings Tracker'!AD871</f>
        <v>0</v>
      </c>
      <c r="AD829" t="str">
        <f>'5a - Savings Tracker'!AE871</f>
        <v/>
      </c>
      <c r="AE829" t="str">
        <f>'5a - Savings Tracker'!AF871</f>
        <v/>
      </c>
      <c r="AF829" t="str">
        <f>'5a - Savings Tracker'!AG871</f>
        <v/>
      </c>
      <c r="AG829" t="str">
        <f>'5a - Savings Tracker'!AH871</f>
        <v/>
      </c>
      <c r="AH829" t="str">
        <f>'5a - Savings Tracker'!AI871</f>
        <v/>
      </c>
      <c r="AI829" t="str">
        <f>'5a - Savings Tracker'!AJ871</f>
        <v/>
      </c>
      <c r="AJ829" t="str">
        <f>'5a - Savings Tracker'!AK871</f>
        <v/>
      </c>
      <c r="AK829" t="str">
        <f>'5a - Savings Tracker'!AL871</f>
        <v/>
      </c>
    </row>
    <row r="830" spans="1:37">
      <c r="A830">
        <f>'5a - Savings Tracker'!A872</f>
        <v>829</v>
      </c>
      <c r="B830" t="str">
        <f>'5a - Savings Tracker'!B872</f>
        <v>Swansea Bay UHB</v>
      </c>
      <c r="C830">
        <f>'5a - Savings Tracker'!C872</f>
        <v>0</v>
      </c>
      <c r="D830">
        <f>'5a - Savings Tracker'!D872</f>
        <v>0</v>
      </c>
      <c r="E830">
        <f>'5a - Savings Tracker'!E872</f>
        <v>0</v>
      </c>
      <c r="F830">
        <f>'5a - Savings Tracker'!F872</f>
        <v>0</v>
      </c>
      <c r="G830">
        <f>'5a - Savings Tracker'!G872</f>
        <v>0</v>
      </c>
      <c r="H830">
        <f>'5a - Savings Tracker'!H872</f>
        <v>0</v>
      </c>
      <c r="I830">
        <f>'5a - Savings Tracker'!J872</f>
        <v>0</v>
      </c>
      <c r="J830">
        <f>'5a - Savings Tracker'!K872</f>
        <v>0</v>
      </c>
      <c r="K830">
        <f>'5a - Savings Tracker'!L872</f>
        <v>0</v>
      </c>
      <c r="L830">
        <f>'5a - Savings Tracker'!M872</f>
        <v>0</v>
      </c>
      <c r="M830">
        <f>'5a - Savings Tracker'!N872</f>
        <v>0</v>
      </c>
      <c r="N830">
        <f>'5a - Savings Tracker'!O872</f>
        <v>0</v>
      </c>
      <c r="O830">
        <f>'5a - Savings Tracker'!P872</f>
        <v>0</v>
      </c>
      <c r="P830">
        <f>'5a - Savings Tracker'!Q872</f>
        <v>0</v>
      </c>
      <c r="Q830">
        <f>'5a - Savings Tracker'!R872</f>
        <v>0</v>
      </c>
      <c r="R830">
        <f>'5a - Savings Tracker'!S872</f>
        <v>0</v>
      </c>
      <c r="S830">
        <f>'5a - Savings Tracker'!T872</f>
        <v>0</v>
      </c>
      <c r="T830">
        <f>'5a - Savings Tracker'!U872</f>
        <v>0</v>
      </c>
      <c r="U830">
        <f>'5a - Savings Tracker'!V872</f>
        <v>0</v>
      </c>
      <c r="V830">
        <f>'5a - Savings Tracker'!W872</f>
        <v>0</v>
      </c>
      <c r="W830">
        <f>'5a - Savings Tracker'!X872</f>
        <v>0</v>
      </c>
      <c r="X830">
        <f>'5a - Savings Tracker'!Y872</f>
        <v>0</v>
      </c>
      <c r="Y830">
        <f>'5a - Savings Tracker'!Z872</f>
        <v>0</v>
      </c>
      <c r="Z830">
        <f>'5a - Savings Tracker'!AA872</f>
        <v>0</v>
      </c>
      <c r="AA830">
        <f>'5a - Savings Tracker'!AB872</f>
        <v>0</v>
      </c>
      <c r="AB830">
        <f>'5a - Savings Tracker'!AC872</f>
        <v>0</v>
      </c>
      <c r="AC830">
        <f>'5a - Savings Tracker'!AD872</f>
        <v>0</v>
      </c>
      <c r="AD830" t="str">
        <f>'5a - Savings Tracker'!AE872</f>
        <v/>
      </c>
      <c r="AE830" t="str">
        <f>'5a - Savings Tracker'!AF872</f>
        <v/>
      </c>
      <c r="AF830" t="str">
        <f>'5a - Savings Tracker'!AG872</f>
        <v/>
      </c>
      <c r="AG830" t="str">
        <f>'5a - Savings Tracker'!AH872</f>
        <v/>
      </c>
      <c r="AH830" t="str">
        <f>'5a - Savings Tracker'!AI872</f>
        <v/>
      </c>
      <c r="AI830" t="str">
        <f>'5a - Savings Tracker'!AJ872</f>
        <v/>
      </c>
      <c r="AJ830" t="str">
        <f>'5a - Savings Tracker'!AK872</f>
        <v/>
      </c>
      <c r="AK830" t="str">
        <f>'5a - Savings Tracker'!AL872</f>
        <v/>
      </c>
    </row>
    <row r="831" spans="1:37">
      <c r="A831">
        <f>'5a - Savings Tracker'!A873</f>
        <v>830</v>
      </c>
      <c r="B831" t="str">
        <f>'5a - Savings Tracker'!B873</f>
        <v>Swansea Bay UHB</v>
      </c>
      <c r="C831">
        <f>'5a - Savings Tracker'!C873</f>
        <v>0</v>
      </c>
      <c r="D831">
        <f>'5a - Savings Tracker'!D873</f>
        <v>0</v>
      </c>
      <c r="E831">
        <f>'5a - Savings Tracker'!E873</f>
        <v>0</v>
      </c>
      <c r="F831">
        <f>'5a - Savings Tracker'!F873</f>
        <v>0</v>
      </c>
      <c r="G831">
        <f>'5a - Savings Tracker'!G873</f>
        <v>0</v>
      </c>
      <c r="H831">
        <f>'5a - Savings Tracker'!H873</f>
        <v>0</v>
      </c>
      <c r="I831">
        <f>'5a - Savings Tracker'!J873</f>
        <v>0</v>
      </c>
      <c r="J831">
        <f>'5a - Savings Tracker'!K873</f>
        <v>0</v>
      </c>
      <c r="K831">
        <f>'5a - Savings Tracker'!L873</f>
        <v>0</v>
      </c>
      <c r="L831">
        <f>'5a - Savings Tracker'!M873</f>
        <v>0</v>
      </c>
      <c r="M831">
        <f>'5a - Savings Tracker'!N873</f>
        <v>0</v>
      </c>
      <c r="N831">
        <f>'5a - Savings Tracker'!O873</f>
        <v>0</v>
      </c>
      <c r="O831">
        <f>'5a - Savings Tracker'!P873</f>
        <v>0</v>
      </c>
      <c r="P831">
        <f>'5a - Savings Tracker'!Q873</f>
        <v>0</v>
      </c>
      <c r="Q831">
        <f>'5a - Savings Tracker'!R873</f>
        <v>0</v>
      </c>
      <c r="R831">
        <f>'5a - Savings Tracker'!S873</f>
        <v>0</v>
      </c>
      <c r="S831">
        <f>'5a - Savings Tracker'!T873</f>
        <v>0</v>
      </c>
      <c r="T831">
        <f>'5a - Savings Tracker'!U873</f>
        <v>0</v>
      </c>
      <c r="U831">
        <f>'5a - Savings Tracker'!V873</f>
        <v>0</v>
      </c>
      <c r="V831">
        <f>'5a - Savings Tracker'!W873</f>
        <v>0</v>
      </c>
      <c r="W831">
        <f>'5a - Savings Tracker'!X873</f>
        <v>0</v>
      </c>
      <c r="X831">
        <f>'5a - Savings Tracker'!Y873</f>
        <v>0</v>
      </c>
      <c r="Y831">
        <f>'5a - Savings Tracker'!Z873</f>
        <v>0</v>
      </c>
      <c r="Z831">
        <f>'5a - Savings Tracker'!AA873</f>
        <v>0</v>
      </c>
      <c r="AA831">
        <f>'5a - Savings Tracker'!AB873</f>
        <v>0</v>
      </c>
      <c r="AB831">
        <f>'5a - Savings Tracker'!AC873</f>
        <v>0</v>
      </c>
      <c r="AC831">
        <f>'5a - Savings Tracker'!AD873</f>
        <v>0</v>
      </c>
      <c r="AD831" t="str">
        <f>'5a - Savings Tracker'!AE873</f>
        <v/>
      </c>
      <c r="AE831" t="str">
        <f>'5a - Savings Tracker'!AF873</f>
        <v/>
      </c>
      <c r="AF831" t="str">
        <f>'5a - Savings Tracker'!AG873</f>
        <v/>
      </c>
      <c r="AG831" t="str">
        <f>'5a - Savings Tracker'!AH873</f>
        <v/>
      </c>
      <c r="AH831" t="str">
        <f>'5a - Savings Tracker'!AI873</f>
        <v/>
      </c>
      <c r="AI831" t="str">
        <f>'5a - Savings Tracker'!AJ873</f>
        <v/>
      </c>
      <c r="AJ831" t="str">
        <f>'5a - Savings Tracker'!AK873</f>
        <v/>
      </c>
      <c r="AK831" t="str">
        <f>'5a - Savings Tracker'!AL873</f>
        <v/>
      </c>
    </row>
    <row r="832" spans="1:37">
      <c r="A832">
        <f>'5a - Savings Tracker'!A874</f>
        <v>831</v>
      </c>
      <c r="B832" t="str">
        <f>'5a - Savings Tracker'!B874</f>
        <v>Swansea Bay UHB</v>
      </c>
      <c r="C832">
        <f>'5a - Savings Tracker'!C874</f>
        <v>0</v>
      </c>
      <c r="D832">
        <f>'5a - Savings Tracker'!D874</f>
        <v>0</v>
      </c>
      <c r="E832">
        <f>'5a - Savings Tracker'!E874</f>
        <v>0</v>
      </c>
      <c r="F832">
        <f>'5a - Savings Tracker'!F874</f>
        <v>0</v>
      </c>
      <c r="G832">
        <f>'5a - Savings Tracker'!G874</f>
        <v>0</v>
      </c>
      <c r="H832">
        <f>'5a - Savings Tracker'!H874</f>
        <v>0</v>
      </c>
      <c r="I832">
        <f>'5a - Savings Tracker'!J874</f>
        <v>0</v>
      </c>
      <c r="J832">
        <f>'5a - Savings Tracker'!K874</f>
        <v>0</v>
      </c>
      <c r="K832">
        <f>'5a - Savings Tracker'!L874</f>
        <v>0</v>
      </c>
      <c r="L832">
        <f>'5a - Savings Tracker'!M874</f>
        <v>0</v>
      </c>
      <c r="M832">
        <f>'5a - Savings Tracker'!N874</f>
        <v>0</v>
      </c>
      <c r="N832">
        <f>'5a - Savings Tracker'!O874</f>
        <v>0</v>
      </c>
      <c r="O832">
        <f>'5a - Savings Tracker'!P874</f>
        <v>0</v>
      </c>
      <c r="P832">
        <f>'5a - Savings Tracker'!Q874</f>
        <v>0</v>
      </c>
      <c r="Q832">
        <f>'5a - Savings Tracker'!R874</f>
        <v>0</v>
      </c>
      <c r="R832">
        <f>'5a - Savings Tracker'!S874</f>
        <v>0</v>
      </c>
      <c r="S832">
        <f>'5a - Savings Tracker'!T874</f>
        <v>0</v>
      </c>
      <c r="T832">
        <f>'5a - Savings Tracker'!U874</f>
        <v>0</v>
      </c>
      <c r="U832">
        <f>'5a - Savings Tracker'!V874</f>
        <v>0</v>
      </c>
      <c r="V832">
        <f>'5a - Savings Tracker'!W874</f>
        <v>0</v>
      </c>
      <c r="W832">
        <f>'5a - Savings Tracker'!X874</f>
        <v>0</v>
      </c>
      <c r="X832">
        <f>'5a - Savings Tracker'!Y874</f>
        <v>0</v>
      </c>
      <c r="Y832">
        <f>'5a - Savings Tracker'!Z874</f>
        <v>0</v>
      </c>
      <c r="Z832">
        <f>'5a - Savings Tracker'!AA874</f>
        <v>0</v>
      </c>
      <c r="AA832">
        <f>'5a - Savings Tracker'!AB874</f>
        <v>0</v>
      </c>
      <c r="AB832">
        <f>'5a - Savings Tracker'!AC874</f>
        <v>0</v>
      </c>
      <c r="AC832">
        <f>'5a - Savings Tracker'!AD874</f>
        <v>0</v>
      </c>
      <c r="AD832" t="str">
        <f>'5a - Savings Tracker'!AE874</f>
        <v/>
      </c>
      <c r="AE832" t="str">
        <f>'5a - Savings Tracker'!AF874</f>
        <v/>
      </c>
      <c r="AF832" t="str">
        <f>'5a - Savings Tracker'!AG874</f>
        <v/>
      </c>
      <c r="AG832" t="str">
        <f>'5a - Savings Tracker'!AH874</f>
        <v/>
      </c>
      <c r="AH832" t="str">
        <f>'5a - Savings Tracker'!AI874</f>
        <v/>
      </c>
      <c r="AI832" t="str">
        <f>'5a - Savings Tracker'!AJ874</f>
        <v/>
      </c>
      <c r="AJ832" t="str">
        <f>'5a - Savings Tracker'!AK874</f>
        <v/>
      </c>
      <c r="AK832" t="str">
        <f>'5a - Savings Tracker'!AL874</f>
        <v/>
      </c>
    </row>
    <row r="833" spans="1:37">
      <c r="A833">
        <f>'5a - Savings Tracker'!A875</f>
        <v>832</v>
      </c>
      <c r="B833" t="str">
        <f>'5a - Savings Tracker'!B875</f>
        <v>Swansea Bay UHB</v>
      </c>
      <c r="C833">
        <f>'5a - Savings Tracker'!C875</f>
        <v>0</v>
      </c>
      <c r="D833">
        <f>'5a - Savings Tracker'!D875</f>
        <v>0</v>
      </c>
      <c r="E833">
        <f>'5a - Savings Tracker'!E875</f>
        <v>0</v>
      </c>
      <c r="F833">
        <f>'5a - Savings Tracker'!F875</f>
        <v>0</v>
      </c>
      <c r="G833">
        <f>'5a - Savings Tracker'!G875</f>
        <v>0</v>
      </c>
      <c r="H833">
        <f>'5a - Savings Tracker'!H875</f>
        <v>0</v>
      </c>
      <c r="I833">
        <f>'5a - Savings Tracker'!J875</f>
        <v>0</v>
      </c>
      <c r="J833">
        <f>'5a - Savings Tracker'!K875</f>
        <v>0</v>
      </c>
      <c r="K833">
        <f>'5a - Savings Tracker'!L875</f>
        <v>0</v>
      </c>
      <c r="L833">
        <f>'5a - Savings Tracker'!M875</f>
        <v>0</v>
      </c>
      <c r="M833">
        <f>'5a - Savings Tracker'!N875</f>
        <v>0</v>
      </c>
      <c r="N833">
        <f>'5a - Savings Tracker'!O875</f>
        <v>0</v>
      </c>
      <c r="O833">
        <f>'5a - Savings Tracker'!P875</f>
        <v>0</v>
      </c>
      <c r="P833">
        <f>'5a - Savings Tracker'!Q875</f>
        <v>0</v>
      </c>
      <c r="Q833">
        <f>'5a - Savings Tracker'!R875</f>
        <v>0</v>
      </c>
      <c r="R833">
        <f>'5a - Savings Tracker'!S875</f>
        <v>0</v>
      </c>
      <c r="S833">
        <f>'5a - Savings Tracker'!T875</f>
        <v>0</v>
      </c>
      <c r="T833">
        <f>'5a - Savings Tracker'!U875</f>
        <v>0</v>
      </c>
      <c r="U833">
        <f>'5a - Savings Tracker'!V875</f>
        <v>0</v>
      </c>
      <c r="V833">
        <f>'5a - Savings Tracker'!W875</f>
        <v>0</v>
      </c>
      <c r="W833">
        <f>'5a - Savings Tracker'!X875</f>
        <v>0</v>
      </c>
      <c r="X833">
        <f>'5a - Savings Tracker'!Y875</f>
        <v>0</v>
      </c>
      <c r="Y833">
        <f>'5a - Savings Tracker'!Z875</f>
        <v>0</v>
      </c>
      <c r="Z833">
        <f>'5a - Savings Tracker'!AA875</f>
        <v>0</v>
      </c>
      <c r="AA833">
        <f>'5a - Savings Tracker'!AB875</f>
        <v>0</v>
      </c>
      <c r="AB833">
        <f>'5a - Savings Tracker'!AC875</f>
        <v>0</v>
      </c>
      <c r="AC833">
        <f>'5a - Savings Tracker'!AD875</f>
        <v>0</v>
      </c>
      <c r="AD833" t="str">
        <f>'5a - Savings Tracker'!AE875</f>
        <v/>
      </c>
      <c r="AE833" t="str">
        <f>'5a - Savings Tracker'!AF875</f>
        <v/>
      </c>
      <c r="AF833" t="str">
        <f>'5a - Savings Tracker'!AG875</f>
        <v/>
      </c>
      <c r="AG833" t="str">
        <f>'5a - Savings Tracker'!AH875</f>
        <v/>
      </c>
      <c r="AH833" t="str">
        <f>'5a - Savings Tracker'!AI875</f>
        <v/>
      </c>
      <c r="AI833" t="str">
        <f>'5a - Savings Tracker'!AJ875</f>
        <v/>
      </c>
      <c r="AJ833" t="str">
        <f>'5a - Savings Tracker'!AK875</f>
        <v/>
      </c>
      <c r="AK833" t="str">
        <f>'5a - Savings Tracker'!AL875</f>
        <v/>
      </c>
    </row>
    <row r="834" spans="1:37">
      <c r="A834">
        <f>'5a - Savings Tracker'!A876</f>
        <v>833</v>
      </c>
      <c r="B834" t="str">
        <f>'5a - Savings Tracker'!B876</f>
        <v>Swansea Bay UHB</v>
      </c>
      <c r="C834">
        <f>'5a - Savings Tracker'!C876</f>
        <v>0</v>
      </c>
      <c r="D834">
        <f>'5a - Savings Tracker'!D876</f>
        <v>0</v>
      </c>
      <c r="E834">
        <f>'5a - Savings Tracker'!E876</f>
        <v>0</v>
      </c>
      <c r="F834">
        <f>'5a - Savings Tracker'!F876</f>
        <v>0</v>
      </c>
      <c r="G834">
        <f>'5a - Savings Tracker'!G876</f>
        <v>0</v>
      </c>
      <c r="H834">
        <f>'5a - Savings Tracker'!H876</f>
        <v>0</v>
      </c>
      <c r="I834">
        <f>'5a - Savings Tracker'!J876</f>
        <v>0</v>
      </c>
      <c r="J834">
        <f>'5a - Savings Tracker'!K876</f>
        <v>0</v>
      </c>
      <c r="K834">
        <f>'5a - Savings Tracker'!L876</f>
        <v>0</v>
      </c>
      <c r="L834">
        <f>'5a - Savings Tracker'!M876</f>
        <v>0</v>
      </c>
      <c r="M834">
        <f>'5a - Savings Tracker'!N876</f>
        <v>0</v>
      </c>
      <c r="N834">
        <f>'5a - Savings Tracker'!O876</f>
        <v>0</v>
      </c>
      <c r="O834">
        <f>'5a - Savings Tracker'!P876</f>
        <v>0</v>
      </c>
      <c r="P834">
        <f>'5a - Savings Tracker'!Q876</f>
        <v>0</v>
      </c>
      <c r="Q834">
        <f>'5a - Savings Tracker'!R876</f>
        <v>0</v>
      </c>
      <c r="R834">
        <f>'5a - Savings Tracker'!S876</f>
        <v>0</v>
      </c>
      <c r="S834">
        <f>'5a - Savings Tracker'!T876</f>
        <v>0</v>
      </c>
      <c r="T834">
        <f>'5a - Savings Tracker'!U876</f>
        <v>0</v>
      </c>
      <c r="U834">
        <f>'5a - Savings Tracker'!V876</f>
        <v>0</v>
      </c>
      <c r="V834">
        <f>'5a - Savings Tracker'!W876</f>
        <v>0</v>
      </c>
      <c r="W834">
        <f>'5a - Savings Tracker'!X876</f>
        <v>0</v>
      </c>
      <c r="X834">
        <f>'5a - Savings Tracker'!Y876</f>
        <v>0</v>
      </c>
      <c r="Y834">
        <f>'5a - Savings Tracker'!Z876</f>
        <v>0</v>
      </c>
      <c r="Z834">
        <f>'5a - Savings Tracker'!AA876</f>
        <v>0</v>
      </c>
      <c r="AA834">
        <f>'5a - Savings Tracker'!AB876</f>
        <v>0</v>
      </c>
      <c r="AB834">
        <f>'5a - Savings Tracker'!AC876</f>
        <v>0</v>
      </c>
      <c r="AC834">
        <f>'5a - Savings Tracker'!AD876</f>
        <v>0</v>
      </c>
      <c r="AD834" t="str">
        <f>'5a - Savings Tracker'!AE876</f>
        <v/>
      </c>
      <c r="AE834" t="str">
        <f>'5a - Savings Tracker'!AF876</f>
        <v/>
      </c>
      <c r="AF834" t="str">
        <f>'5a - Savings Tracker'!AG876</f>
        <v/>
      </c>
      <c r="AG834" t="str">
        <f>'5a - Savings Tracker'!AH876</f>
        <v/>
      </c>
      <c r="AH834" t="str">
        <f>'5a - Savings Tracker'!AI876</f>
        <v/>
      </c>
      <c r="AI834" t="str">
        <f>'5a - Savings Tracker'!AJ876</f>
        <v/>
      </c>
      <c r="AJ834" t="str">
        <f>'5a - Savings Tracker'!AK876</f>
        <v/>
      </c>
      <c r="AK834" t="str">
        <f>'5a - Savings Tracker'!AL876</f>
        <v/>
      </c>
    </row>
    <row r="835" spans="1:37">
      <c r="A835">
        <f>'5a - Savings Tracker'!A877</f>
        <v>834</v>
      </c>
      <c r="B835" t="str">
        <f>'5a - Savings Tracker'!B877</f>
        <v>Swansea Bay UHB</v>
      </c>
      <c r="C835">
        <f>'5a - Savings Tracker'!C877</f>
        <v>0</v>
      </c>
      <c r="D835">
        <f>'5a - Savings Tracker'!D877</f>
        <v>0</v>
      </c>
      <c r="E835">
        <f>'5a - Savings Tracker'!E877</f>
        <v>0</v>
      </c>
      <c r="F835">
        <f>'5a - Savings Tracker'!F877</f>
        <v>0</v>
      </c>
      <c r="G835">
        <f>'5a - Savings Tracker'!G877</f>
        <v>0</v>
      </c>
      <c r="H835">
        <f>'5a - Savings Tracker'!H877</f>
        <v>0</v>
      </c>
      <c r="I835">
        <f>'5a - Savings Tracker'!J877</f>
        <v>0</v>
      </c>
      <c r="J835">
        <f>'5a - Savings Tracker'!K877</f>
        <v>0</v>
      </c>
      <c r="K835">
        <f>'5a - Savings Tracker'!L877</f>
        <v>0</v>
      </c>
      <c r="L835">
        <f>'5a - Savings Tracker'!M877</f>
        <v>0</v>
      </c>
      <c r="M835">
        <f>'5a - Savings Tracker'!N877</f>
        <v>0</v>
      </c>
      <c r="N835">
        <f>'5a - Savings Tracker'!O877</f>
        <v>0</v>
      </c>
      <c r="O835">
        <f>'5a - Savings Tracker'!P877</f>
        <v>0</v>
      </c>
      <c r="P835">
        <f>'5a - Savings Tracker'!Q877</f>
        <v>0</v>
      </c>
      <c r="Q835">
        <f>'5a - Savings Tracker'!R877</f>
        <v>0</v>
      </c>
      <c r="R835">
        <f>'5a - Savings Tracker'!S877</f>
        <v>0</v>
      </c>
      <c r="S835">
        <f>'5a - Savings Tracker'!T877</f>
        <v>0</v>
      </c>
      <c r="T835">
        <f>'5a - Savings Tracker'!U877</f>
        <v>0</v>
      </c>
      <c r="U835">
        <f>'5a - Savings Tracker'!V877</f>
        <v>0</v>
      </c>
      <c r="V835">
        <f>'5a - Savings Tracker'!W877</f>
        <v>0</v>
      </c>
      <c r="W835">
        <f>'5a - Savings Tracker'!X877</f>
        <v>0</v>
      </c>
      <c r="X835">
        <f>'5a - Savings Tracker'!Y877</f>
        <v>0</v>
      </c>
      <c r="Y835">
        <f>'5a - Savings Tracker'!Z877</f>
        <v>0</v>
      </c>
      <c r="Z835">
        <f>'5a - Savings Tracker'!AA877</f>
        <v>0</v>
      </c>
      <c r="AA835">
        <f>'5a - Savings Tracker'!AB877</f>
        <v>0</v>
      </c>
      <c r="AB835">
        <f>'5a - Savings Tracker'!AC877</f>
        <v>0</v>
      </c>
      <c r="AC835">
        <f>'5a - Savings Tracker'!AD877</f>
        <v>0</v>
      </c>
      <c r="AD835" t="str">
        <f>'5a - Savings Tracker'!AE877</f>
        <v/>
      </c>
      <c r="AE835" t="str">
        <f>'5a - Savings Tracker'!AF877</f>
        <v/>
      </c>
      <c r="AF835" t="str">
        <f>'5a - Savings Tracker'!AG877</f>
        <v/>
      </c>
      <c r="AG835" t="str">
        <f>'5a - Savings Tracker'!AH877</f>
        <v/>
      </c>
      <c r="AH835" t="str">
        <f>'5a - Savings Tracker'!AI877</f>
        <v/>
      </c>
      <c r="AI835" t="str">
        <f>'5a - Savings Tracker'!AJ877</f>
        <v/>
      </c>
      <c r="AJ835" t="str">
        <f>'5a - Savings Tracker'!AK877</f>
        <v/>
      </c>
      <c r="AK835" t="str">
        <f>'5a - Savings Tracker'!AL877</f>
        <v/>
      </c>
    </row>
    <row r="836" spans="1:37">
      <c r="A836">
        <f>'5a - Savings Tracker'!A878</f>
        <v>835</v>
      </c>
      <c r="B836" t="str">
        <f>'5a - Savings Tracker'!B878</f>
        <v>Swansea Bay UHB</v>
      </c>
      <c r="C836">
        <f>'5a - Savings Tracker'!C878</f>
        <v>0</v>
      </c>
      <c r="D836">
        <f>'5a - Savings Tracker'!D878</f>
        <v>0</v>
      </c>
      <c r="E836">
        <f>'5a - Savings Tracker'!E878</f>
        <v>0</v>
      </c>
      <c r="F836">
        <f>'5a - Savings Tracker'!F878</f>
        <v>0</v>
      </c>
      <c r="G836">
        <f>'5a - Savings Tracker'!G878</f>
        <v>0</v>
      </c>
      <c r="H836">
        <f>'5a - Savings Tracker'!H878</f>
        <v>0</v>
      </c>
      <c r="I836">
        <f>'5a - Savings Tracker'!J878</f>
        <v>0</v>
      </c>
      <c r="J836">
        <f>'5a - Savings Tracker'!K878</f>
        <v>0</v>
      </c>
      <c r="K836">
        <f>'5a - Savings Tracker'!L878</f>
        <v>0</v>
      </c>
      <c r="L836">
        <f>'5a - Savings Tracker'!M878</f>
        <v>0</v>
      </c>
      <c r="M836">
        <f>'5a - Savings Tracker'!N878</f>
        <v>0</v>
      </c>
      <c r="N836">
        <f>'5a - Savings Tracker'!O878</f>
        <v>0</v>
      </c>
      <c r="O836">
        <f>'5a - Savings Tracker'!P878</f>
        <v>0</v>
      </c>
      <c r="P836">
        <f>'5a - Savings Tracker'!Q878</f>
        <v>0</v>
      </c>
      <c r="Q836">
        <f>'5a - Savings Tracker'!R878</f>
        <v>0</v>
      </c>
      <c r="R836">
        <f>'5a - Savings Tracker'!S878</f>
        <v>0</v>
      </c>
      <c r="S836">
        <f>'5a - Savings Tracker'!T878</f>
        <v>0</v>
      </c>
      <c r="T836">
        <f>'5a - Savings Tracker'!U878</f>
        <v>0</v>
      </c>
      <c r="U836">
        <f>'5a - Savings Tracker'!V878</f>
        <v>0</v>
      </c>
      <c r="V836">
        <f>'5a - Savings Tracker'!W878</f>
        <v>0</v>
      </c>
      <c r="W836">
        <f>'5a - Savings Tracker'!X878</f>
        <v>0</v>
      </c>
      <c r="X836">
        <f>'5a - Savings Tracker'!Y878</f>
        <v>0</v>
      </c>
      <c r="Y836">
        <f>'5a - Savings Tracker'!Z878</f>
        <v>0</v>
      </c>
      <c r="Z836">
        <f>'5a - Savings Tracker'!AA878</f>
        <v>0</v>
      </c>
      <c r="AA836">
        <f>'5a - Savings Tracker'!AB878</f>
        <v>0</v>
      </c>
      <c r="AB836">
        <f>'5a - Savings Tracker'!AC878</f>
        <v>0</v>
      </c>
      <c r="AC836">
        <f>'5a - Savings Tracker'!AD878</f>
        <v>0</v>
      </c>
      <c r="AD836" t="str">
        <f>'5a - Savings Tracker'!AE878</f>
        <v/>
      </c>
      <c r="AE836" t="str">
        <f>'5a - Savings Tracker'!AF878</f>
        <v/>
      </c>
      <c r="AF836" t="str">
        <f>'5a - Savings Tracker'!AG878</f>
        <v/>
      </c>
      <c r="AG836" t="str">
        <f>'5a - Savings Tracker'!AH878</f>
        <v/>
      </c>
      <c r="AH836" t="str">
        <f>'5a - Savings Tracker'!AI878</f>
        <v/>
      </c>
      <c r="AI836" t="str">
        <f>'5a - Savings Tracker'!AJ878</f>
        <v/>
      </c>
      <c r="AJ836" t="str">
        <f>'5a - Savings Tracker'!AK878</f>
        <v/>
      </c>
      <c r="AK836" t="str">
        <f>'5a - Savings Tracker'!AL878</f>
        <v/>
      </c>
    </row>
    <row r="837" spans="1:37">
      <c r="A837">
        <f>'5a - Savings Tracker'!A879</f>
        <v>836</v>
      </c>
      <c r="B837" t="str">
        <f>'5a - Savings Tracker'!B879</f>
        <v>Swansea Bay UHB</v>
      </c>
      <c r="C837">
        <f>'5a - Savings Tracker'!C879</f>
        <v>0</v>
      </c>
      <c r="D837">
        <f>'5a - Savings Tracker'!D879</f>
        <v>0</v>
      </c>
      <c r="E837">
        <f>'5a - Savings Tracker'!E879</f>
        <v>0</v>
      </c>
      <c r="F837">
        <f>'5a - Savings Tracker'!F879</f>
        <v>0</v>
      </c>
      <c r="G837">
        <f>'5a - Savings Tracker'!G879</f>
        <v>0</v>
      </c>
      <c r="H837">
        <f>'5a - Savings Tracker'!H879</f>
        <v>0</v>
      </c>
      <c r="I837">
        <f>'5a - Savings Tracker'!J879</f>
        <v>0</v>
      </c>
      <c r="J837">
        <f>'5a - Savings Tracker'!K879</f>
        <v>0</v>
      </c>
      <c r="K837">
        <f>'5a - Savings Tracker'!L879</f>
        <v>0</v>
      </c>
      <c r="L837">
        <f>'5a - Savings Tracker'!M879</f>
        <v>0</v>
      </c>
      <c r="M837">
        <f>'5a - Savings Tracker'!N879</f>
        <v>0</v>
      </c>
      <c r="N837">
        <f>'5a - Savings Tracker'!O879</f>
        <v>0</v>
      </c>
      <c r="O837">
        <f>'5a - Savings Tracker'!P879</f>
        <v>0</v>
      </c>
      <c r="P837">
        <f>'5a - Savings Tracker'!Q879</f>
        <v>0</v>
      </c>
      <c r="Q837">
        <f>'5a - Savings Tracker'!R879</f>
        <v>0</v>
      </c>
      <c r="R837">
        <f>'5a - Savings Tracker'!S879</f>
        <v>0</v>
      </c>
      <c r="S837">
        <f>'5a - Savings Tracker'!T879</f>
        <v>0</v>
      </c>
      <c r="T837">
        <f>'5a - Savings Tracker'!U879</f>
        <v>0</v>
      </c>
      <c r="U837">
        <f>'5a - Savings Tracker'!V879</f>
        <v>0</v>
      </c>
      <c r="V837">
        <f>'5a - Savings Tracker'!W879</f>
        <v>0</v>
      </c>
      <c r="W837">
        <f>'5a - Savings Tracker'!X879</f>
        <v>0</v>
      </c>
      <c r="X837">
        <f>'5a - Savings Tracker'!Y879</f>
        <v>0</v>
      </c>
      <c r="Y837">
        <f>'5a - Savings Tracker'!Z879</f>
        <v>0</v>
      </c>
      <c r="Z837">
        <f>'5a - Savings Tracker'!AA879</f>
        <v>0</v>
      </c>
      <c r="AA837">
        <f>'5a - Savings Tracker'!AB879</f>
        <v>0</v>
      </c>
      <c r="AB837">
        <f>'5a - Savings Tracker'!AC879</f>
        <v>0</v>
      </c>
      <c r="AC837">
        <f>'5a - Savings Tracker'!AD879</f>
        <v>0</v>
      </c>
      <c r="AD837" t="str">
        <f>'5a - Savings Tracker'!AE879</f>
        <v/>
      </c>
      <c r="AE837" t="str">
        <f>'5a - Savings Tracker'!AF879</f>
        <v/>
      </c>
      <c r="AF837" t="str">
        <f>'5a - Savings Tracker'!AG879</f>
        <v/>
      </c>
      <c r="AG837" t="str">
        <f>'5a - Savings Tracker'!AH879</f>
        <v/>
      </c>
      <c r="AH837" t="str">
        <f>'5a - Savings Tracker'!AI879</f>
        <v/>
      </c>
      <c r="AI837" t="str">
        <f>'5a - Savings Tracker'!AJ879</f>
        <v/>
      </c>
      <c r="AJ837" t="str">
        <f>'5a - Savings Tracker'!AK879</f>
        <v/>
      </c>
      <c r="AK837" t="str">
        <f>'5a - Savings Tracker'!AL879</f>
        <v/>
      </c>
    </row>
    <row r="838" spans="1:37">
      <c r="A838">
        <f>'5a - Savings Tracker'!A880</f>
        <v>837</v>
      </c>
      <c r="B838" t="str">
        <f>'5a - Savings Tracker'!B880</f>
        <v>Swansea Bay UHB</v>
      </c>
      <c r="C838">
        <f>'5a - Savings Tracker'!C880</f>
        <v>0</v>
      </c>
      <c r="D838">
        <f>'5a - Savings Tracker'!D880</f>
        <v>0</v>
      </c>
      <c r="E838">
        <f>'5a - Savings Tracker'!E880</f>
        <v>0</v>
      </c>
      <c r="F838">
        <f>'5a - Savings Tracker'!F880</f>
        <v>0</v>
      </c>
      <c r="G838">
        <f>'5a - Savings Tracker'!G880</f>
        <v>0</v>
      </c>
      <c r="H838">
        <f>'5a - Savings Tracker'!H880</f>
        <v>0</v>
      </c>
      <c r="I838">
        <f>'5a - Savings Tracker'!J880</f>
        <v>0</v>
      </c>
      <c r="J838">
        <f>'5a - Savings Tracker'!K880</f>
        <v>0</v>
      </c>
      <c r="K838">
        <f>'5a - Savings Tracker'!L880</f>
        <v>0</v>
      </c>
      <c r="L838">
        <f>'5a - Savings Tracker'!M880</f>
        <v>0</v>
      </c>
      <c r="M838">
        <f>'5a - Savings Tracker'!N880</f>
        <v>0</v>
      </c>
      <c r="N838">
        <f>'5a - Savings Tracker'!O880</f>
        <v>0</v>
      </c>
      <c r="O838">
        <f>'5a - Savings Tracker'!P880</f>
        <v>0</v>
      </c>
      <c r="P838">
        <f>'5a - Savings Tracker'!Q880</f>
        <v>0</v>
      </c>
      <c r="Q838">
        <f>'5a - Savings Tracker'!R880</f>
        <v>0</v>
      </c>
      <c r="R838">
        <f>'5a - Savings Tracker'!S880</f>
        <v>0</v>
      </c>
      <c r="S838">
        <f>'5a - Savings Tracker'!T880</f>
        <v>0</v>
      </c>
      <c r="T838">
        <f>'5a - Savings Tracker'!U880</f>
        <v>0</v>
      </c>
      <c r="U838">
        <f>'5a - Savings Tracker'!V880</f>
        <v>0</v>
      </c>
      <c r="V838">
        <f>'5a - Savings Tracker'!W880</f>
        <v>0</v>
      </c>
      <c r="W838">
        <f>'5a - Savings Tracker'!X880</f>
        <v>0</v>
      </c>
      <c r="X838">
        <f>'5a - Savings Tracker'!Y880</f>
        <v>0</v>
      </c>
      <c r="Y838">
        <f>'5a - Savings Tracker'!Z880</f>
        <v>0</v>
      </c>
      <c r="Z838">
        <f>'5a - Savings Tracker'!AA880</f>
        <v>0</v>
      </c>
      <c r="AA838">
        <f>'5a - Savings Tracker'!AB880</f>
        <v>0</v>
      </c>
      <c r="AB838">
        <f>'5a - Savings Tracker'!AC880</f>
        <v>0</v>
      </c>
      <c r="AC838">
        <f>'5a - Savings Tracker'!AD880</f>
        <v>0</v>
      </c>
      <c r="AD838" t="str">
        <f>'5a - Savings Tracker'!AE880</f>
        <v/>
      </c>
      <c r="AE838" t="str">
        <f>'5a - Savings Tracker'!AF880</f>
        <v/>
      </c>
      <c r="AF838" t="str">
        <f>'5a - Savings Tracker'!AG880</f>
        <v/>
      </c>
      <c r="AG838" t="str">
        <f>'5a - Savings Tracker'!AH880</f>
        <v/>
      </c>
      <c r="AH838" t="str">
        <f>'5a - Savings Tracker'!AI880</f>
        <v/>
      </c>
      <c r="AI838" t="str">
        <f>'5a - Savings Tracker'!AJ880</f>
        <v/>
      </c>
      <c r="AJ838" t="str">
        <f>'5a - Savings Tracker'!AK880</f>
        <v/>
      </c>
      <c r="AK838" t="str">
        <f>'5a - Savings Tracker'!AL880</f>
        <v/>
      </c>
    </row>
    <row r="839" spans="1:37">
      <c r="A839">
        <f>'5a - Savings Tracker'!A881</f>
        <v>838</v>
      </c>
      <c r="B839" t="str">
        <f>'5a - Savings Tracker'!B881</f>
        <v>Swansea Bay UHB</v>
      </c>
      <c r="C839">
        <f>'5a - Savings Tracker'!C881</f>
        <v>0</v>
      </c>
      <c r="D839">
        <f>'5a - Savings Tracker'!D881</f>
        <v>0</v>
      </c>
      <c r="E839">
        <f>'5a - Savings Tracker'!E881</f>
        <v>0</v>
      </c>
      <c r="F839">
        <f>'5a - Savings Tracker'!F881</f>
        <v>0</v>
      </c>
      <c r="G839">
        <f>'5a - Savings Tracker'!G881</f>
        <v>0</v>
      </c>
      <c r="H839">
        <f>'5a - Savings Tracker'!H881</f>
        <v>0</v>
      </c>
      <c r="I839">
        <f>'5a - Savings Tracker'!J881</f>
        <v>0</v>
      </c>
      <c r="J839">
        <f>'5a - Savings Tracker'!K881</f>
        <v>0</v>
      </c>
      <c r="K839">
        <f>'5a - Savings Tracker'!L881</f>
        <v>0</v>
      </c>
      <c r="L839">
        <f>'5a - Savings Tracker'!M881</f>
        <v>0</v>
      </c>
      <c r="M839">
        <f>'5a - Savings Tracker'!N881</f>
        <v>0</v>
      </c>
      <c r="N839">
        <f>'5a - Savings Tracker'!O881</f>
        <v>0</v>
      </c>
      <c r="O839">
        <f>'5a - Savings Tracker'!P881</f>
        <v>0</v>
      </c>
      <c r="P839">
        <f>'5a - Savings Tracker'!Q881</f>
        <v>0</v>
      </c>
      <c r="Q839">
        <f>'5a - Savings Tracker'!R881</f>
        <v>0</v>
      </c>
      <c r="R839">
        <f>'5a - Savings Tracker'!S881</f>
        <v>0</v>
      </c>
      <c r="S839">
        <f>'5a - Savings Tracker'!T881</f>
        <v>0</v>
      </c>
      <c r="T839">
        <f>'5a - Savings Tracker'!U881</f>
        <v>0</v>
      </c>
      <c r="U839">
        <f>'5a - Savings Tracker'!V881</f>
        <v>0</v>
      </c>
      <c r="V839">
        <f>'5a - Savings Tracker'!W881</f>
        <v>0</v>
      </c>
      <c r="W839">
        <f>'5a - Savings Tracker'!X881</f>
        <v>0</v>
      </c>
      <c r="X839">
        <f>'5a - Savings Tracker'!Y881</f>
        <v>0</v>
      </c>
      <c r="Y839">
        <f>'5a - Savings Tracker'!Z881</f>
        <v>0</v>
      </c>
      <c r="Z839">
        <f>'5a - Savings Tracker'!AA881</f>
        <v>0</v>
      </c>
      <c r="AA839">
        <f>'5a - Savings Tracker'!AB881</f>
        <v>0</v>
      </c>
      <c r="AB839">
        <f>'5a - Savings Tracker'!AC881</f>
        <v>0</v>
      </c>
      <c r="AC839">
        <f>'5a - Savings Tracker'!AD881</f>
        <v>0</v>
      </c>
      <c r="AD839" t="str">
        <f>'5a - Savings Tracker'!AE881</f>
        <v/>
      </c>
      <c r="AE839" t="str">
        <f>'5a - Savings Tracker'!AF881</f>
        <v/>
      </c>
      <c r="AF839" t="str">
        <f>'5a - Savings Tracker'!AG881</f>
        <v/>
      </c>
      <c r="AG839" t="str">
        <f>'5a - Savings Tracker'!AH881</f>
        <v/>
      </c>
      <c r="AH839" t="str">
        <f>'5a - Savings Tracker'!AI881</f>
        <v/>
      </c>
      <c r="AI839" t="str">
        <f>'5a - Savings Tracker'!AJ881</f>
        <v/>
      </c>
      <c r="AJ839" t="str">
        <f>'5a - Savings Tracker'!AK881</f>
        <v/>
      </c>
      <c r="AK839" t="str">
        <f>'5a - Savings Tracker'!AL881</f>
        <v/>
      </c>
    </row>
    <row r="840" spans="1:37">
      <c r="A840">
        <f>'5a - Savings Tracker'!A882</f>
        <v>839</v>
      </c>
      <c r="B840" t="str">
        <f>'5a - Savings Tracker'!B882</f>
        <v>Swansea Bay UHB</v>
      </c>
      <c r="C840">
        <f>'5a - Savings Tracker'!C882</f>
        <v>0</v>
      </c>
      <c r="D840">
        <f>'5a - Savings Tracker'!D882</f>
        <v>0</v>
      </c>
      <c r="E840">
        <f>'5a - Savings Tracker'!E882</f>
        <v>0</v>
      </c>
      <c r="F840">
        <f>'5a - Savings Tracker'!F882</f>
        <v>0</v>
      </c>
      <c r="G840">
        <f>'5a - Savings Tracker'!G882</f>
        <v>0</v>
      </c>
      <c r="H840">
        <f>'5a - Savings Tracker'!H882</f>
        <v>0</v>
      </c>
      <c r="I840">
        <f>'5a - Savings Tracker'!J882</f>
        <v>0</v>
      </c>
      <c r="J840">
        <f>'5a - Savings Tracker'!K882</f>
        <v>0</v>
      </c>
      <c r="K840">
        <f>'5a - Savings Tracker'!L882</f>
        <v>0</v>
      </c>
      <c r="L840">
        <f>'5a - Savings Tracker'!M882</f>
        <v>0</v>
      </c>
      <c r="M840">
        <f>'5a - Savings Tracker'!N882</f>
        <v>0</v>
      </c>
      <c r="N840">
        <f>'5a - Savings Tracker'!O882</f>
        <v>0</v>
      </c>
      <c r="O840">
        <f>'5a - Savings Tracker'!P882</f>
        <v>0</v>
      </c>
      <c r="P840">
        <f>'5a - Savings Tracker'!Q882</f>
        <v>0</v>
      </c>
      <c r="Q840">
        <f>'5a - Savings Tracker'!R882</f>
        <v>0</v>
      </c>
      <c r="R840">
        <f>'5a - Savings Tracker'!S882</f>
        <v>0</v>
      </c>
      <c r="S840">
        <f>'5a - Savings Tracker'!T882</f>
        <v>0</v>
      </c>
      <c r="T840">
        <f>'5a - Savings Tracker'!U882</f>
        <v>0</v>
      </c>
      <c r="U840">
        <f>'5a - Savings Tracker'!V882</f>
        <v>0</v>
      </c>
      <c r="V840">
        <f>'5a - Savings Tracker'!W882</f>
        <v>0</v>
      </c>
      <c r="W840">
        <f>'5a - Savings Tracker'!X882</f>
        <v>0</v>
      </c>
      <c r="X840">
        <f>'5a - Savings Tracker'!Y882</f>
        <v>0</v>
      </c>
      <c r="Y840">
        <f>'5a - Savings Tracker'!Z882</f>
        <v>0</v>
      </c>
      <c r="Z840">
        <f>'5a - Savings Tracker'!AA882</f>
        <v>0</v>
      </c>
      <c r="AA840">
        <f>'5a - Savings Tracker'!AB882</f>
        <v>0</v>
      </c>
      <c r="AB840">
        <f>'5a - Savings Tracker'!AC882</f>
        <v>0</v>
      </c>
      <c r="AC840">
        <f>'5a - Savings Tracker'!AD882</f>
        <v>0</v>
      </c>
      <c r="AD840" t="str">
        <f>'5a - Savings Tracker'!AE882</f>
        <v/>
      </c>
      <c r="AE840" t="str">
        <f>'5a - Savings Tracker'!AF882</f>
        <v/>
      </c>
      <c r="AF840" t="str">
        <f>'5a - Savings Tracker'!AG882</f>
        <v/>
      </c>
      <c r="AG840" t="str">
        <f>'5a - Savings Tracker'!AH882</f>
        <v/>
      </c>
      <c r="AH840" t="str">
        <f>'5a - Savings Tracker'!AI882</f>
        <v/>
      </c>
      <c r="AI840" t="str">
        <f>'5a - Savings Tracker'!AJ882</f>
        <v/>
      </c>
      <c r="AJ840" t="str">
        <f>'5a - Savings Tracker'!AK882</f>
        <v/>
      </c>
      <c r="AK840" t="str">
        <f>'5a - Savings Tracker'!AL882</f>
        <v/>
      </c>
    </row>
    <row r="841" spans="1:37">
      <c r="A841">
        <f>'5a - Savings Tracker'!A883</f>
        <v>840</v>
      </c>
      <c r="B841" t="str">
        <f>'5a - Savings Tracker'!B883</f>
        <v>Swansea Bay UHB</v>
      </c>
      <c r="C841">
        <f>'5a - Savings Tracker'!C883</f>
        <v>0</v>
      </c>
      <c r="D841">
        <f>'5a - Savings Tracker'!D883</f>
        <v>0</v>
      </c>
      <c r="E841">
        <f>'5a - Savings Tracker'!E883</f>
        <v>0</v>
      </c>
      <c r="F841">
        <f>'5a - Savings Tracker'!F883</f>
        <v>0</v>
      </c>
      <c r="G841">
        <f>'5a - Savings Tracker'!G883</f>
        <v>0</v>
      </c>
      <c r="H841">
        <f>'5a - Savings Tracker'!H883</f>
        <v>0</v>
      </c>
      <c r="I841">
        <f>'5a - Savings Tracker'!J883</f>
        <v>0</v>
      </c>
      <c r="J841">
        <f>'5a - Savings Tracker'!K883</f>
        <v>0</v>
      </c>
      <c r="K841">
        <f>'5a - Savings Tracker'!L883</f>
        <v>0</v>
      </c>
      <c r="L841">
        <f>'5a - Savings Tracker'!M883</f>
        <v>0</v>
      </c>
      <c r="M841">
        <f>'5a - Savings Tracker'!N883</f>
        <v>0</v>
      </c>
      <c r="N841">
        <f>'5a - Savings Tracker'!O883</f>
        <v>0</v>
      </c>
      <c r="O841">
        <f>'5a - Savings Tracker'!P883</f>
        <v>0</v>
      </c>
      <c r="P841">
        <f>'5a - Savings Tracker'!Q883</f>
        <v>0</v>
      </c>
      <c r="Q841">
        <f>'5a - Savings Tracker'!R883</f>
        <v>0</v>
      </c>
      <c r="R841">
        <f>'5a - Savings Tracker'!S883</f>
        <v>0</v>
      </c>
      <c r="S841">
        <f>'5a - Savings Tracker'!T883</f>
        <v>0</v>
      </c>
      <c r="T841">
        <f>'5a - Savings Tracker'!U883</f>
        <v>0</v>
      </c>
      <c r="U841">
        <f>'5a - Savings Tracker'!V883</f>
        <v>0</v>
      </c>
      <c r="V841">
        <f>'5a - Savings Tracker'!W883</f>
        <v>0</v>
      </c>
      <c r="W841">
        <f>'5a - Savings Tracker'!X883</f>
        <v>0</v>
      </c>
      <c r="X841">
        <f>'5a - Savings Tracker'!Y883</f>
        <v>0</v>
      </c>
      <c r="Y841">
        <f>'5a - Savings Tracker'!Z883</f>
        <v>0</v>
      </c>
      <c r="Z841">
        <f>'5a - Savings Tracker'!AA883</f>
        <v>0</v>
      </c>
      <c r="AA841">
        <f>'5a - Savings Tracker'!AB883</f>
        <v>0</v>
      </c>
      <c r="AB841">
        <f>'5a - Savings Tracker'!AC883</f>
        <v>0</v>
      </c>
      <c r="AC841">
        <f>'5a - Savings Tracker'!AD883</f>
        <v>0</v>
      </c>
      <c r="AD841" t="str">
        <f>'5a - Savings Tracker'!AE883</f>
        <v/>
      </c>
      <c r="AE841" t="str">
        <f>'5a - Savings Tracker'!AF883</f>
        <v/>
      </c>
      <c r="AF841" t="str">
        <f>'5a - Savings Tracker'!AG883</f>
        <v/>
      </c>
      <c r="AG841" t="str">
        <f>'5a - Savings Tracker'!AH883</f>
        <v/>
      </c>
      <c r="AH841" t="str">
        <f>'5a - Savings Tracker'!AI883</f>
        <v/>
      </c>
      <c r="AI841" t="str">
        <f>'5a - Savings Tracker'!AJ883</f>
        <v/>
      </c>
      <c r="AJ841" t="str">
        <f>'5a - Savings Tracker'!AK883</f>
        <v/>
      </c>
      <c r="AK841" t="str">
        <f>'5a - Savings Tracker'!AL883</f>
        <v/>
      </c>
    </row>
    <row r="842" spans="1:37">
      <c r="A842">
        <f>'5a - Savings Tracker'!A884</f>
        <v>841</v>
      </c>
      <c r="B842" t="str">
        <f>'5a - Savings Tracker'!B884</f>
        <v>Swansea Bay UHB</v>
      </c>
      <c r="C842">
        <f>'5a - Savings Tracker'!C884</f>
        <v>0</v>
      </c>
      <c r="D842">
        <f>'5a - Savings Tracker'!D884</f>
        <v>0</v>
      </c>
      <c r="E842">
        <f>'5a - Savings Tracker'!E884</f>
        <v>0</v>
      </c>
      <c r="F842">
        <f>'5a - Savings Tracker'!F884</f>
        <v>0</v>
      </c>
      <c r="G842">
        <f>'5a - Savings Tracker'!G884</f>
        <v>0</v>
      </c>
      <c r="H842">
        <f>'5a - Savings Tracker'!H884</f>
        <v>0</v>
      </c>
      <c r="I842">
        <f>'5a - Savings Tracker'!J884</f>
        <v>0</v>
      </c>
      <c r="J842">
        <f>'5a - Savings Tracker'!K884</f>
        <v>0</v>
      </c>
      <c r="K842">
        <f>'5a - Savings Tracker'!L884</f>
        <v>0</v>
      </c>
      <c r="L842">
        <f>'5a - Savings Tracker'!M884</f>
        <v>0</v>
      </c>
      <c r="M842">
        <f>'5a - Savings Tracker'!N884</f>
        <v>0</v>
      </c>
      <c r="N842">
        <f>'5a - Savings Tracker'!O884</f>
        <v>0</v>
      </c>
      <c r="O842">
        <f>'5a - Savings Tracker'!P884</f>
        <v>0</v>
      </c>
      <c r="P842">
        <f>'5a - Savings Tracker'!Q884</f>
        <v>0</v>
      </c>
      <c r="Q842">
        <f>'5a - Savings Tracker'!R884</f>
        <v>0</v>
      </c>
      <c r="R842">
        <f>'5a - Savings Tracker'!S884</f>
        <v>0</v>
      </c>
      <c r="S842">
        <f>'5a - Savings Tracker'!T884</f>
        <v>0</v>
      </c>
      <c r="T842">
        <f>'5a - Savings Tracker'!U884</f>
        <v>0</v>
      </c>
      <c r="U842">
        <f>'5a - Savings Tracker'!V884</f>
        <v>0</v>
      </c>
      <c r="V842">
        <f>'5a - Savings Tracker'!W884</f>
        <v>0</v>
      </c>
      <c r="W842">
        <f>'5a - Savings Tracker'!X884</f>
        <v>0</v>
      </c>
      <c r="X842">
        <f>'5a - Savings Tracker'!Y884</f>
        <v>0</v>
      </c>
      <c r="Y842">
        <f>'5a - Savings Tracker'!Z884</f>
        <v>0</v>
      </c>
      <c r="Z842">
        <f>'5a - Savings Tracker'!AA884</f>
        <v>0</v>
      </c>
      <c r="AA842">
        <f>'5a - Savings Tracker'!AB884</f>
        <v>0</v>
      </c>
      <c r="AB842">
        <f>'5a - Savings Tracker'!AC884</f>
        <v>0</v>
      </c>
      <c r="AC842">
        <f>'5a - Savings Tracker'!AD884</f>
        <v>0</v>
      </c>
      <c r="AD842" t="str">
        <f>'5a - Savings Tracker'!AE884</f>
        <v/>
      </c>
      <c r="AE842" t="str">
        <f>'5a - Savings Tracker'!AF884</f>
        <v/>
      </c>
      <c r="AF842" t="str">
        <f>'5a - Savings Tracker'!AG884</f>
        <v/>
      </c>
      <c r="AG842" t="str">
        <f>'5a - Savings Tracker'!AH884</f>
        <v/>
      </c>
      <c r="AH842" t="str">
        <f>'5a - Savings Tracker'!AI884</f>
        <v/>
      </c>
      <c r="AI842" t="str">
        <f>'5a - Savings Tracker'!AJ884</f>
        <v/>
      </c>
      <c r="AJ842" t="str">
        <f>'5a - Savings Tracker'!AK884</f>
        <v/>
      </c>
      <c r="AK842" t="str">
        <f>'5a - Savings Tracker'!AL884</f>
        <v/>
      </c>
    </row>
    <row r="843" spans="1:37">
      <c r="A843">
        <f>'5a - Savings Tracker'!A885</f>
        <v>842</v>
      </c>
      <c r="B843" t="str">
        <f>'5a - Savings Tracker'!B885</f>
        <v>Swansea Bay UHB</v>
      </c>
      <c r="C843">
        <f>'5a - Savings Tracker'!C885</f>
        <v>0</v>
      </c>
      <c r="D843">
        <f>'5a - Savings Tracker'!D885</f>
        <v>0</v>
      </c>
      <c r="E843">
        <f>'5a - Savings Tracker'!E885</f>
        <v>0</v>
      </c>
      <c r="F843">
        <f>'5a - Savings Tracker'!F885</f>
        <v>0</v>
      </c>
      <c r="G843">
        <f>'5a - Savings Tracker'!G885</f>
        <v>0</v>
      </c>
      <c r="H843">
        <f>'5a - Savings Tracker'!H885</f>
        <v>0</v>
      </c>
      <c r="I843">
        <f>'5a - Savings Tracker'!J885</f>
        <v>0</v>
      </c>
      <c r="J843">
        <f>'5a - Savings Tracker'!K885</f>
        <v>0</v>
      </c>
      <c r="K843">
        <f>'5a - Savings Tracker'!L885</f>
        <v>0</v>
      </c>
      <c r="L843">
        <f>'5a - Savings Tracker'!M885</f>
        <v>0</v>
      </c>
      <c r="M843">
        <f>'5a - Savings Tracker'!N885</f>
        <v>0</v>
      </c>
      <c r="N843">
        <f>'5a - Savings Tracker'!O885</f>
        <v>0</v>
      </c>
      <c r="O843">
        <f>'5a - Savings Tracker'!P885</f>
        <v>0</v>
      </c>
      <c r="P843">
        <f>'5a - Savings Tracker'!Q885</f>
        <v>0</v>
      </c>
      <c r="Q843">
        <f>'5a - Savings Tracker'!R885</f>
        <v>0</v>
      </c>
      <c r="R843">
        <f>'5a - Savings Tracker'!S885</f>
        <v>0</v>
      </c>
      <c r="S843">
        <f>'5a - Savings Tracker'!T885</f>
        <v>0</v>
      </c>
      <c r="T843">
        <f>'5a - Savings Tracker'!U885</f>
        <v>0</v>
      </c>
      <c r="U843">
        <f>'5a - Savings Tracker'!V885</f>
        <v>0</v>
      </c>
      <c r="V843">
        <f>'5a - Savings Tracker'!W885</f>
        <v>0</v>
      </c>
      <c r="W843">
        <f>'5a - Savings Tracker'!X885</f>
        <v>0</v>
      </c>
      <c r="X843">
        <f>'5a - Savings Tracker'!Y885</f>
        <v>0</v>
      </c>
      <c r="Y843">
        <f>'5a - Savings Tracker'!Z885</f>
        <v>0</v>
      </c>
      <c r="Z843">
        <f>'5a - Savings Tracker'!AA885</f>
        <v>0</v>
      </c>
      <c r="AA843">
        <f>'5a - Savings Tracker'!AB885</f>
        <v>0</v>
      </c>
      <c r="AB843">
        <f>'5a - Savings Tracker'!AC885</f>
        <v>0</v>
      </c>
      <c r="AC843">
        <f>'5a - Savings Tracker'!AD885</f>
        <v>0</v>
      </c>
      <c r="AD843" t="str">
        <f>'5a - Savings Tracker'!AE885</f>
        <v/>
      </c>
      <c r="AE843" t="str">
        <f>'5a - Savings Tracker'!AF885</f>
        <v/>
      </c>
      <c r="AF843" t="str">
        <f>'5a - Savings Tracker'!AG885</f>
        <v/>
      </c>
      <c r="AG843" t="str">
        <f>'5a - Savings Tracker'!AH885</f>
        <v/>
      </c>
      <c r="AH843" t="str">
        <f>'5a - Savings Tracker'!AI885</f>
        <v/>
      </c>
      <c r="AI843" t="str">
        <f>'5a - Savings Tracker'!AJ885</f>
        <v/>
      </c>
      <c r="AJ843" t="str">
        <f>'5a - Savings Tracker'!AK885</f>
        <v/>
      </c>
      <c r="AK843" t="str">
        <f>'5a - Savings Tracker'!AL885</f>
        <v/>
      </c>
    </row>
    <row r="844" spans="1:37">
      <c r="A844">
        <f>'5a - Savings Tracker'!A886</f>
        <v>843</v>
      </c>
      <c r="B844" t="str">
        <f>'5a - Savings Tracker'!B886</f>
        <v>Swansea Bay UHB</v>
      </c>
      <c r="C844">
        <f>'5a - Savings Tracker'!C886</f>
        <v>0</v>
      </c>
      <c r="D844">
        <f>'5a - Savings Tracker'!D886</f>
        <v>0</v>
      </c>
      <c r="E844">
        <f>'5a - Savings Tracker'!E886</f>
        <v>0</v>
      </c>
      <c r="F844">
        <f>'5a - Savings Tracker'!F886</f>
        <v>0</v>
      </c>
      <c r="G844">
        <f>'5a - Savings Tracker'!G886</f>
        <v>0</v>
      </c>
      <c r="H844">
        <f>'5a - Savings Tracker'!H886</f>
        <v>0</v>
      </c>
      <c r="I844">
        <f>'5a - Savings Tracker'!J886</f>
        <v>0</v>
      </c>
      <c r="J844">
        <f>'5a - Savings Tracker'!K886</f>
        <v>0</v>
      </c>
      <c r="K844">
        <f>'5a - Savings Tracker'!L886</f>
        <v>0</v>
      </c>
      <c r="L844">
        <f>'5a - Savings Tracker'!M886</f>
        <v>0</v>
      </c>
      <c r="M844">
        <f>'5a - Savings Tracker'!N886</f>
        <v>0</v>
      </c>
      <c r="N844">
        <f>'5a - Savings Tracker'!O886</f>
        <v>0</v>
      </c>
      <c r="O844">
        <f>'5a - Savings Tracker'!P886</f>
        <v>0</v>
      </c>
      <c r="P844">
        <f>'5a - Savings Tracker'!Q886</f>
        <v>0</v>
      </c>
      <c r="Q844">
        <f>'5a - Savings Tracker'!R886</f>
        <v>0</v>
      </c>
      <c r="R844">
        <f>'5a - Savings Tracker'!S886</f>
        <v>0</v>
      </c>
      <c r="S844">
        <f>'5a - Savings Tracker'!T886</f>
        <v>0</v>
      </c>
      <c r="T844">
        <f>'5a - Savings Tracker'!U886</f>
        <v>0</v>
      </c>
      <c r="U844">
        <f>'5a - Savings Tracker'!V886</f>
        <v>0</v>
      </c>
      <c r="V844">
        <f>'5a - Savings Tracker'!W886</f>
        <v>0</v>
      </c>
      <c r="W844">
        <f>'5a - Savings Tracker'!X886</f>
        <v>0</v>
      </c>
      <c r="X844">
        <f>'5a - Savings Tracker'!Y886</f>
        <v>0</v>
      </c>
      <c r="Y844">
        <f>'5a - Savings Tracker'!Z886</f>
        <v>0</v>
      </c>
      <c r="Z844">
        <f>'5a - Savings Tracker'!AA886</f>
        <v>0</v>
      </c>
      <c r="AA844">
        <f>'5a - Savings Tracker'!AB886</f>
        <v>0</v>
      </c>
      <c r="AB844">
        <f>'5a - Savings Tracker'!AC886</f>
        <v>0</v>
      </c>
      <c r="AC844">
        <f>'5a - Savings Tracker'!AD886</f>
        <v>0</v>
      </c>
      <c r="AD844" t="str">
        <f>'5a - Savings Tracker'!AE886</f>
        <v/>
      </c>
      <c r="AE844" t="str">
        <f>'5a - Savings Tracker'!AF886</f>
        <v/>
      </c>
      <c r="AF844" t="str">
        <f>'5a - Savings Tracker'!AG886</f>
        <v/>
      </c>
      <c r="AG844" t="str">
        <f>'5a - Savings Tracker'!AH886</f>
        <v/>
      </c>
      <c r="AH844" t="str">
        <f>'5a - Savings Tracker'!AI886</f>
        <v/>
      </c>
      <c r="AI844" t="str">
        <f>'5a - Savings Tracker'!AJ886</f>
        <v/>
      </c>
      <c r="AJ844" t="str">
        <f>'5a - Savings Tracker'!AK886</f>
        <v/>
      </c>
      <c r="AK844" t="str">
        <f>'5a - Savings Tracker'!AL886</f>
        <v/>
      </c>
    </row>
    <row r="845" spans="1:37">
      <c r="A845">
        <f>'5a - Savings Tracker'!A887</f>
        <v>844</v>
      </c>
      <c r="B845" t="str">
        <f>'5a - Savings Tracker'!B887</f>
        <v>Swansea Bay UHB</v>
      </c>
      <c r="C845">
        <f>'5a - Savings Tracker'!C887</f>
        <v>0</v>
      </c>
      <c r="D845">
        <f>'5a - Savings Tracker'!D887</f>
        <v>0</v>
      </c>
      <c r="E845">
        <f>'5a - Savings Tracker'!E887</f>
        <v>0</v>
      </c>
      <c r="F845">
        <f>'5a - Savings Tracker'!F887</f>
        <v>0</v>
      </c>
      <c r="G845">
        <f>'5a - Savings Tracker'!G887</f>
        <v>0</v>
      </c>
      <c r="H845">
        <f>'5a - Savings Tracker'!H887</f>
        <v>0</v>
      </c>
      <c r="I845">
        <f>'5a - Savings Tracker'!J887</f>
        <v>0</v>
      </c>
      <c r="J845">
        <f>'5a - Savings Tracker'!K887</f>
        <v>0</v>
      </c>
      <c r="K845">
        <f>'5a - Savings Tracker'!L887</f>
        <v>0</v>
      </c>
      <c r="L845">
        <f>'5a - Savings Tracker'!M887</f>
        <v>0</v>
      </c>
      <c r="M845">
        <f>'5a - Savings Tracker'!N887</f>
        <v>0</v>
      </c>
      <c r="N845">
        <f>'5a - Savings Tracker'!O887</f>
        <v>0</v>
      </c>
      <c r="O845">
        <f>'5a - Savings Tracker'!P887</f>
        <v>0</v>
      </c>
      <c r="P845">
        <f>'5a - Savings Tracker'!Q887</f>
        <v>0</v>
      </c>
      <c r="Q845">
        <f>'5a - Savings Tracker'!R887</f>
        <v>0</v>
      </c>
      <c r="R845">
        <f>'5a - Savings Tracker'!S887</f>
        <v>0</v>
      </c>
      <c r="S845">
        <f>'5a - Savings Tracker'!T887</f>
        <v>0</v>
      </c>
      <c r="T845">
        <f>'5a - Savings Tracker'!U887</f>
        <v>0</v>
      </c>
      <c r="U845">
        <f>'5a - Savings Tracker'!V887</f>
        <v>0</v>
      </c>
      <c r="V845">
        <f>'5a - Savings Tracker'!W887</f>
        <v>0</v>
      </c>
      <c r="W845">
        <f>'5a - Savings Tracker'!X887</f>
        <v>0</v>
      </c>
      <c r="X845">
        <f>'5a - Savings Tracker'!Y887</f>
        <v>0</v>
      </c>
      <c r="Y845">
        <f>'5a - Savings Tracker'!Z887</f>
        <v>0</v>
      </c>
      <c r="Z845">
        <f>'5a - Savings Tracker'!AA887</f>
        <v>0</v>
      </c>
      <c r="AA845">
        <f>'5a - Savings Tracker'!AB887</f>
        <v>0</v>
      </c>
      <c r="AB845">
        <f>'5a - Savings Tracker'!AC887</f>
        <v>0</v>
      </c>
      <c r="AC845">
        <f>'5a - Savings Tracker'!AD887</f>
        <v>0</v>
      </c>
      <c r="AD845" t="str">
        <f>'5a - Savings Tracker'!AE887</f>
        <v/>
      </c>
      <c r="AE845" t="str">
        <f>'5a - Savings Tracker'!AF887</f>
        <v/>
      </c>
      <c r="AF845" t="str">
        <f>'5a - Savings Tracker'!AG887</f>
        <v/>
      </c>
      <c r="AG845" t="str">
        <f>'5a - Savings Tracker'!AH887</f>
        <v/>
      </c>
      <c r="AH845" t="str">
        <f>'5a - Savings Tracker'!AI887</f>
        <v/>
      </c>
      <c r="AI845" t="str">
        <f>'5a - Savings Tracker'!AJ887</f>
        <v/>
      </c>
      <c r="AJ845" t="str">
        <f>'5a - Savings Tracker'!AK887</f>
        <v/>
      </c>
      <c r="AK845" t="str">
        <f>'5a - Savings Tracker'!AL887</f>
        <v/>
      </c>
    </row>
    <row r="846" spans="1:37">
      <c r="A846">
        <f>'5a - Savings Tracker'!A888</f>
        <v>845</v>
      </c>
      <c r="B846" t="str">
        <f>'5a - Savings Tracker'!B888</f>
        <v>Swansea Bay UHB</v>
      </c>
      <c r="C846">
        <f>'5a - Savings Tracker'!C888</f>
        <v>0</v>
      </c>
      <c r="D846">
        <f>'5a - Savings Tracker'!D888</f>
        <v>0</v>
      </c>
      <c r="E846">
        <f>'5a - Savings Tracker'!E888</f>
        <v>0</v>
      </c>
      <c r="F846">
        <f>'5a - Savings Tracker'!F888</f>
        <v>0</v>
      </c>
      <c r="G846">
        <f>'5a - Savings Tracker'!G888</f>
        <v>0</v>
      </c>
      <c r="H846">
        <f>'5a - Savings Tracker'!H888</f>
        <v>0</v>
      </c>
      <c r="I846">
        <f>'5a - Savings Tracker'!J888</f>
        <v>0</v>
      </c>
      <c r="J846">
        <f>'5a - Savings Tracker'!K888</f>
        <v>0</v>
      </c>
      <c r="K846">
        <f>'5a - Savings Tracker'!L888</f>
        <v>0</v>
      </c>
      <c r="L846">
        <f>'5a - Savings Tracker'!M888</f>
        <v>0</v>
      </c>
      <c r="M846">
        <f>'5a - Savings Tracker'!N888</f>
        <v>0</v>
      </c>
      <c r="N846">
        <f>'5a - Savings Tracker'!O888</f>
        <v>0</v>
      </c>
      <c r="O846">
        <f>'5a - Savings Tracker'!P888</f>
        <v>0</v>
      </c>
      <c r="P846">
        <f>'5a - Savings Tracker'!Q888</f>
        <v>0</v>
      </c>
      <c r="Q846">
        <f>'5a - Savings Tracker'!R888</f>
        <v>0</v>
      </c>
      <c r="R846">
        <f>'5a - Savings Tracker'!S888</f>
        <v>0</v>
      </c>
      <c r="S846">
        <f>'5a - Savings Tracker'!T888</f>
        <v>0</v>
      </c>
      <c r="T846">
        <f>'5a - Savings Tracker'!U888</f>
        <v>0</v>
      </c>
      <c r="U846">
        <f>'5a - Savings Tracker'!V888</f>
        <v>0</v>
      </c>
      <c r="V846">
        <f>'5a - Savings Tracker'!W888</f>
        <v>0</v>
      </c>
      <c r="W846">
        <f>'5a - Savings Tracker'!X888</f>
        <v>0</v>
      </c>
      <c r="X846">
        <f>'5a - Savings Tracker'!Y888</f>
        <v>0</v>
      </c>
      <c r="Y846">
        <f>'5a - Savings Tracker'!Z888</f>
        <v>0</v>
      </c>
      <c r="Z846">
        <f>'5a - Savings Tracker'!AA888</f>
        <v>0</v>
      </c>
      <c r="AA846">
        <f>'5a - Savings Tracker'!AB888</f>
        <v>0</v>
      </c>
      <c r="AB846">
        <f>'5a - Savings Tracker'!AC888</f>
        <v>0</v>
      </c>
      <c r="AC846">
        <f>'5a - Savings Tracker'!AD888</f>
        <v>0</v>
      </c>
      <c r="AD846" t="str">
        <f>'5a - Savings Tracker'!AE888</f>
        <v/>
      </c>
      <c r="AE846" t="str">
        <f>'5a - Savings Tracker'!AF888</f>
        <v/>
      </c>
      <c r="AF846" t="str">
        <f>'5a - Savings Tracker'!AG888</f>
        <v/>
      </c>
      <c r="AG846" t="str">
        <f>'5a - Savings Tracker'!AH888</f>
        <v/>
      </c>
      <c r="AH846" t="str">
        <f>'5a - Savings Tracker'!AI888</f>
        <v/>
      </c>
      <c r="AI846" t="str">
        <f>'5a - Savings Tracker'!AJ888</f>
        <v/>
      </c>
      <c r="AJ846" t="str">
        <f>'5a - Savings Tracker'!AK888</f>
        <v/>
      </c>
      <c r="AK846" t="str">
        <f>'5a - Savings Tracker'!AL888</f>
        <v/>
      </c>
    </row>
    <row r="847" spans="1:37">
      <c r="A847">
        <f>'5a - Savings Tracker'!A889</f>
        <v>846</v>
      </c>
      <c r="B847" t="str">
        <f>'5a - Savings Tracker'!B889</f>
        <v>Swansea Bay UHB</v>
      </c>
      <c r="C847">
        <f>'5a - Savings Tracker'!C889</f>
        <v>0</v>
      </c>
      <c r="D847">
        <f>'5a - Savings Tracker'!D889</f>
        <v>0</v>
      </c>
      <c r="E847">
        <f>'5a - Savings Tracker'!E889</f>
        <v>0</v>
      </c>
      <c r="F847">
        <f>'5a - Savings Tracker'!F889</f>
        <v>0</v>
      </c>
      <c r="G847">
        <f>'5a - Savings Tracker'!G889</f>
        <v>0</v>
      </c>
      <c r="H847">
        <f>'5a - Savings Tracker'!H889</f>
        <v>0</v>
      </c>
      <c r="I847">
        <f>'5a - Savings Tracker'!J889</f>
        <v>0</v>
      </c>
      <c r="J847">
        <f>'5a - Savings Tracker'!K889</f>
        <v>0</v>
      </c>
      <c r="K847">
        <f>'5a - Savings Tracker'!L889</f>
        <v>0</v>
      </c>
      <c r="L847">
        <f>'5a - Savings Tracker'!M889</f>
        <v>0</v>
      </c>
      <c r="M847">
        <f>'5a - Savings Tracker'!N889</f>
        <v>0</v>
      </c>
      <c r="N847">
        <f>'5a - Savings Tracker'!O889</f>
        <v>0</v>
      </c>
      <c r="O847">
        <f>'5a - Savings Tracker'!P889</f>
        <v>0</v>
      </c>
      <c r="P847">
        <f>'5a - Savings Tracker'!Q889</f>
        <v>0</v>
      </c>
      <c r="Q847">
        <f>'5a - Savings Tracker'!R889</f>
        <v>0</v>
      </c>
      <c r="R847">
        <f>'5a - Savings Tracker'!S889</f>
        <v>0</v>
      </c>
      <c r="S847">
        <f>'5a - Savings Tracker'!T889</f>
        <v>0</v>
      </c>
      <c r="T847">
        <f>'5a - Savings Tracker'!U889</f>
        <v>0</v>
      </c>
      <c r="U847">
        <f>'5a - Savings Tracker'!V889</f>
        <v>0</v>
      </c>
      <c r="V847">
        <f>'5a - Savings Tracker'!W889</f>
        <v>0</v>
      </c>
      <c r="W847">
        <f>'5a - Savings Tracker'!X889</f>
        <v>0</v>
      </c>
      <c r="X847">
        <f>'5a - Savings Tracker'!Y889</f>
        <v>0</v>
      </c>
      <c r="Y847">
        <f>'5a - Savings Tracker'!Z889</f>
        <v>0</v>
      </c>
      <c r="Z847">
        <f>'5a - Savings Tracker'!AA889</f>
        <v>0</v>
      </c>
      <c r="AA847">
        <f>'5a - Savings Tracker'!AB889</f>
        <v>0</v>
      </c>
      <c r="AB847">
        <f>'5a - Savings Tracker'!AC889</f>
        <v>0</v>
      </c>
      <c r="AC847">
        <f>'5a - Savings Tracker'!AD889</f>
        <v>0</v>
      </c>
      <c r="AD847" t="str">
        <f>'5a - Savings Tracker'!AE889</f>
        <v/>
      </c>
      <c r="AE847" t="str">
        <f>'5a - Savings Tracker'!AF889</f>
        <v/>
      </c>
      <c r="AF847" t="str">
        <f>'5a - Savings Tracker'!AG889</f>
        <v/>
      </c>
      <c r="AG847" t="str">
        <f>'5a - Savings Tracker'!AH889</f>
        <v/>
      </c>
      <c r="AH847" t="str">
        <f>'5a - Savings Tracker'!AI889</f>
        <v/>
      </c>
      <c r="AI847" t="str">
        <f>'5a - Savings Tracker'!AJ889</f>
        <v/>
      </c>
      <c r="AJ847" t="str">
        <f>'5a - Savings Tracker'!AK889</f>
        <v/>
      </c>
      <c r="AK847" t="str">
        <f>'5a - Savings Tracker'!AL889</f>
        <v/>
      </c>
    </row>
    <row r="848" spans="1:37">
      <c r="A848">
        <f>'5a - Savings Tracker'!A890</f>
        <v>847</v>
      </c>
      <c r="B848" t="str">
        <f>'5a - Savings Tracker'!B890</f>
        <v>Swansea Bay UHB</v>
      </c>
      <c r="C848">
        <f>'5a - Savings Tracker'!C890</f>
        <v>0</v>
      </c>
      <c r="D848">
        <f>'5a - Savings Tracker'!D890</f>
        <v>0</v>
      </c>
      <c r="E848">
        <f>'5a - Savings Tracker'!E890</f>
        <v>0</v>
      </c>
      <c r="F848">
        <f>'5a - Savings Tracker'!F890</f>
        <v>0</v>
      </c>
      <c r="G848">
        <f>'5a - Savings Tracker'!G890</f>
        <v>0</v>
      </c>
      <c r="H848">
        <f>'5a - Savings Tracker'!H890</f>
        <v>0</v>
      </c>
      <c r="I848">
        <f>'5a - Savings Tracker'!J890</f>
        <v>0</v>
      </c>
      <c r="J848">
        <f>'5a - Savings Tracker'!K890</f>
        <v>0</v>
      </c>
      <c r="K848">
        <f>'5a - Savings Tracker'!L890</f>
        <v>0</v>
      </c>
      <c r="L848">
        <f>'5a - Savings Tracker'!M890</f>
        <v>0</v>
      </c>
      <c r="M848">
        <f>'5a - Savings Tracker'!N890</f>
        <v>0</v>
      </c>
      <c r="N848">
        <f>'5a - Savings Tracker'!O890</f>
        <v>0</v>
      </c>
      <c r="O848">
        <f>'5a - Savings Tracker'!P890</f>
        <v>0</v>
      </c>
      <c r="P848">
        <f>'5a - Savings Tracker'!Q890</f>
        <v>0</v>
      </c>
      <c r="Q848">
        <f>'5a - Savings Tracker'!R890</f>
        <v>0</v>
      </c>
      <c r="R848">
        <f>'5a - Savings Tracker'!S890</f>
        <v>0</v>
      </c>
      <c r="S848">
        <f>'5a - Savings Tracker'!T890</f>
        <v>0</v>
      </c>
      <c r="T848">
        <f>'5a - Savings Tracker'!U890</f>
        <v>0</v>
      </c>
      <c r="U848">
        <f>'5a - Savings Tracker'!V890</f>
        <v>0</v>
      </c>
      <c r="V848">
        <f>'5a - Savings Tracker'!W890</f>
        <v>0</v>
      </c>
      <c r="W848">
        <f>'5a - Savings Tracker'!X890</f>
        <v>0</v>
      </c>
      <c r="X848">
        <f>'5a - Savings Tracker'!Y890</f>
        <v>0</v>
      </c>
      <c r="Y848">
        <f>'5a - Savings Tracker'!Z890</f>
        <v>0</v>
      </c>
      <c r="Z848">
        <f>'5a - Savings Tracker'!AA890</f>
        <v>0</v>
      </c>
      <c r="AA848">
        <f>'5a - Savings Tracker'!AB890</f>
        <v>0</v>
      </c>
      <c r="AB848">
        <f>'5a - Savings Tracker'!AC890</f>
        <v>0</v>
      </c>
      <c r="AC848">
        <f>'5a - Savings Tracker'!AD890</f>
        <v>0</v>
      </c>
      <c r="AD848" t="str">
        <f>'5a - Savings Tracker'!AE890</f>
        <v/>
      </c>
      <c r="AE848" t="str">
        <f>'5a - Savings Tracker'!AF890</f>
        <v/>
      </c>
      <c r="AF848" t="str">
        <f>'5a - Savings Tracker'!AG890</f>
        <v/>
      </c>
      <c r="AG848" t="str">
        <f>'5a - Savings Tracker'!AH890</f>
        <v/>
      </c>
      <c r="AH848" t="str">
        <f>'5a - Savings Tracker'!AI890</f>
        <v/>
      </c>
      <c r="AI848" t="str">
        <f>'5a - Savings Tracker'!AJ890</f>
        <v/>
      </c>
      <c r="AJ848" t="str">
        <f>'5a - Savings Tracker'!AK890</f>
        <v/>
      </c>
      <c r="AK848" t="str">
        <f>'5a - Savings Tracker'!AL890</f>
        <v/>
      </c>
    </row>
    <row r="849" spans="1:37">
      <c r="A849">
        <f>'5a - Savings Tracker'!A891</f>
        <v>848</v>
      </c>
      <c r="B849" t="str">
        <f>'5a - Savings Tracker'!B891</f>
        <v>Swansea Bay UHB</v>
      </c>
      <c r="C849">
        <f>'5a - Savings Tracker'!C891</f>
        <v>0</v>
      </c>
      <c r="D849">
        <f>'5a - Savings Tracker'!D891</f>
        <v>0</v>
      </c>
      <c r="E849">
        <f>'5a - Savings Tracker'!E891</f>
        <v>0</v>
      </c>
      <c r="F849">
        <f>'5a - Savings Tracker'!F891</f>
        <v>0</v>
      </c>
      <c r="G849">
        <f>'5a - Savings Tracker'!G891</f>
        <v>0</v>
      </c>
      <c r="H849">
        <f>'5a - Savings Tracker'!H891</f>
        <v>0</v>
      </c>
      <c r="I849">
        <f>'5a - Savings Tracker'!J891</f>
        <v>0</v>
      </c>
      <c r="J849">
        <f>'5a - Savings Tracker'!K891</f>
        <v>0</v>
      </c>
      <c r="K849">
        <f>'5a - Savings Tracker'!L891</f>
        <v>0</v>
      </c>
      <c r="L849">
        <f>'5a - Savings Tracker'!M891</f>
        <v>0</v>
      </c>
      <c r="M849">
        <f>'5a - Savings Tracker'!N891</f>
        <v>0</v>
      </c>
      <c r="N849">
        <f>'5a - Savings Tracker'!O891</f>
        <v>0</v>
      </c>
      <c r="O849">
        <f>'5a - Savings Tracker'!P891</f>
        <v>0</v>
      </c>
      <c r="P849">
        <f>'5a - Savings Tracker'!Q891</f>
        <v>0</v>
      </c>
      <c r="Q849">
        <f>'5a - Savings Tracker'!R891</f>
        <v>0</v>
      </c>
      <c r="R849">
        <f>'5a - Savings Tracker'!S891</f>
        <v>0</v>
      </c>
      <c r="S849">
        <f>'5a - Savings Tracker'!T891</f>
        <v>0</v>
      </c>
      <c r="T849">
        <f>'5a - Savings Tracker'!U891</f>
        <v>0</v>
      </c>
      <c r="U849">
        <f>'5a - Savings Tracker'!V891</f>
        <v>0</v>
      </c>
      <c r="V849">
        <f>'5a - Savings Tracker'!W891</f>
        <v>0</v>
      </c>
      <c r="W849">
        <f>'5a - Savings Tracker'!X891</f>
        <v>0</v>
      </c>
      <c r="X849">
        <f>'5a - Savings Tracker'!Y891</f>
        <v>0</v>
      </c>
      <c r="Y849">
        <f>'5a - Savings Tracker'!Z891</f>
        <v>0</v>
      </c>
      <c r="Z849">
        <f>'5a - Savings Tracker'!AA891</f>
        <v>0</v>
      </c>
      <c r="AA849">
        <f>'5a - Savings Tracker'!AB891</f>
        <v>0</v>
      </c>
      <c r="AB849">
        <f>'5a - Savings Tracker'!AC891</f>
        <v>0</v>
      </c>
      <c r="AC849">
        <f>'5a - Savings Tracker'!AD891</f>
        <v>0</v>
      </c>
      <c r="AD849" t="str">
        <f>'5a - Savings Tracker'!AE891</f>
        <v/>
      </c>
      <c r="AE849" t="str">
        <f>'5a - Savings Tracker'!AF891</f>
        <v/>
      </c>
      <c r="AF849" t="str">
        <f>'5a - Savings Tracker'!AG891</f>
        <v/>
      </c>
      <c r="AG849" t="str">
        <f>'5a - Savings Tracker'!AH891</f>
        <v/>
      </c>
      <c r="AH849" t="str">
        <f>'5a - Savings Tracker'!AI891</f>
        <v/>
      </c>
      <c r="AI849" t="str">
        <f>'5a - Savings Tracker'!AJ891</f>
        <v/>
      </c>
      <c r="AJ849" t="str">
        <f>'5a - Savings Tracker'!AK891</f>
        <v/>
      </c>
      <c r="AK849" t="str">
        <f>'5a - Savings Tracker'!AL891</f>
        <v/>
      </c>
    </row>
    <row r="850" spans="1:37">
      <c r="A850">
        <f>'5a - Savings Tracker'!A892</f>
        <v>849</v>
      </c>
      <c r="B850" t="str">
        <f>'5a - Savings Tracker'!B892</f>
        <v>Swansea Bay UHB</v>
      </c>
      <c r="C850">
        <f>'5a - Savings Tracker'!C892</f>
        <v>0</v>
      </c>
      <c r="D850">
        <f>'5a - Savings Tracker'!D892</f>
        <v>0</v>
      </c>
      <c r="E850">
        <f>'5a - Savings Tracker'!E892</f>
        <v>0</v>
      </c>
      <c r="F850">
        <f>'5a - Savings Tracker'!F892</f>
        <v>0</v>
      </c>
      <c r="G850">
        <f>'5a - Savings Tracker'!G892</f>
        <v>0</v>
      </c>
      <c r="H850">
        <f>'5a - Savings Tracker'!H892</f>
        <v>0</v>
      </c>
      <c r="I850">
        <f>'5a - Savings Tracker'!J892</f>
        <v>0</v>
      </c>
      <c r="J850">
        <f>'5a - Savings Tracker'!K892</f>
        <v>0</v>
      </c>
      <c r="K850">
        <f>'5a - Savings Tracker'!L892</f>
        <v>0</v>
      </c>
      <c r="L850">
        <f>'5a - Savings Tracker'!M892</f>
        <v>0</v>
      </c>
      <c r="M850">
        <f>'5a - Savings Tracker'!N892</f>
        <v>0</v>
      </c>
      <c r="N850">
        <f>'5a - Savings Tracker'!O892</f>
        <v>0</v>
      </c>
      <c r="O850">
        <f>'5a - Savings Tracker'!P892</f>
        <v>0</v>
      </c>
      <c r="P850">
        <f>'5a - Savings Tracker'!Q892</f>
        <v>0</v>
      </c>
      <c r="Q850">
        <f>'5a - Savings Tracker'!R892</f>
        <v>0</v>
      </c>
      <c r="R850">
        <f>'5a - Savings Tracker'!S892</f>
        <v>0</v>
      </c>
      <c r="S850">
        <f>'5a - Savings Tracker'!T892</f>
        <v>0</v>
      </c>
      <c r="T850">
        <f>'5a - Savings Tracker'!U892</f>
        <v>0</v>
      </c>
      <c r="U850">
        <f>'5a - Savings Tracker'!V892</f>
        <v>0</v>
      </c>
      <c r="V850">
        <f>'5a - Savings Tracker'!W892</f>
        <v>0</v>
      </c>
      <c r="W850">
        <f>'5a - Savings Tracker'!X892</f>
        <v>0</v>
      </c>
      <c r="X850">
        <f>'5a - Savings Tracker'!Y892</f>
        <v>0</v>
      </c>
      <c r="Y850">
        <f>'5a - Savings Tracker'!Z892</f>
        <v>0</v>
      </c>
      <c r="Z850">
        <f>'5a - Savings Tracker'!AA892</f>
        <v>0</v>
      </c>
      <c r="AA850">
        <f>'5a - Savings Tracker'!AB892</f>
        <v>0</v>
      </c>
      <c r="AB850">
        <f>'5a - Savings Tracker'!AC892</f>
        <v>0</v>
      </c>
      <c r="AC850">
        <f>'5a - Savings Tracker'!AD892</f>
        <v>0</v>
      </c>
      <c r="AD850" t="str">
        <f>'5a - Savings Tracker'!AE892</f>
        <v/>
      </c>
      <c r="AE850" t="str">
        <f>'5a - Savings Tracker'!AF892</f>
        <v/>
      </c>
      <c r="AF850" t="str">
        <f>'5a - Savings Tracker'!AG892</f>
        <v/>
      </c>
      <c r="AG850" t="str">
        <f>'5a - Savings Tracker'!AH892</f>
        <v/>
      </c>
      <c r="AH850" t="str">
        <f>'5a - Savings Tracker'!AI892</f>
        <v/>
      </c>
      <c r="AI850" t="str">
        <f>'5a - Savings Tracker'!AJ892</f>
        <v/>
      </c>
      <c r="AJ850" t="str">
        <f>'5a - Savings Tracker'!AK892</f>
        <v/>
      </c>
      <c r="AK850" t="str">
        <f>'5a - Savings Tracker'!AL892</f>
        <v/>
      </c>
    </row>
    <row r="851" spans="1:37">
      <c r="A851">
        <f>'5a - Savings Tracker'!A893</f>
        <v>850</v>
      </c>
      <c r="B851" t="str">
        <f>'5a - Savings Tracker'!B893</f>
        <v>Swansea Bay UHB</v>
      </c>
      <c r="C851">
        <f>'5a - Savings Tracker'!C893</f>
        <v>0</v>
      </c>
      <c r="D851">
        <f>'5a - Savings Tracker'!D893</f>
        <v>0</v>
      </c>
      <c r="E851">
        <f>'5a - Savings Tracker'!E893</f>
        <v>0</v>
      </c>
      <c r="F851">
        <f>'5a - Savings Tracker'!F893</f>
        <v>0</v>
      </c>
      <c r="G851">
        <f>'5a - Savings Tracker'!G893</f>
        <v>0</v>
      </c>
      <c r="H851">
        <f>'5a - Savings Tracker'!H893</f>
        <v>0</v>
      </c>
      <c r="I851">
        <f>'5a - Savings Tracker'!J893</f>
        <v>0</v>
      </c>
      <c r="J851">
        <f>'5a - Savings Tracker'!K893</f>
        <v>0</v>
      </c>
      <c r="K851">
        <f>'5a - Savings Tracker'!L893</f>
        <v>0</v>
      </c>
      <c r="L851">
        <f>'5a - Savings Tracker'!M893</f>
        <v>0</v>
      </c>
      <c r="M851">
        <f>'5a - Savings Tracker'!N893</f>
        <v>0</v>
      </c>
      <c r="N851">
        <f>'5a - Savings Tracker'!O893</f>
        <v>0</v>
      </c>
      <c r="O851">
        <f>'5a - Savings Tracker'!P893</f>
        <v>0</v>
      </c>
      <c r="P851">
        <f>'5a - Savings Tracker'!Q893</f>
        <v>0</v>
      </c>
      <c r="Q851">
        <f>'5a - Savings Tracker'!R893</f>
        <v>0</v>
      </c>
      <c r="R851">
        <f>'5a - Savings Tracker'!S893</f>
        <v>0</v>
      </c>
      <c r="S851">
        <f>'5a - Savings Tracker'!T893</f>
        <v>0</v>
      </c>
      <c r="T851">
        <f>'5a - Savings Tracker'!U893</f>
        <v>0</v>
      </c>
      <c r="U851">
        <f>'5a - Savings Tracker'!V893</f>
        <v>0</v>
      </c>
      <c r="V851">
        <f>'5a - Savings Tracker'!W893</f>
        <v>0</v>
      </c>
      <c r="W851">
        <f>'5a - Savings Tracker'!X893</f>
        <v>0</v>
      </c>
      <c r="X851">
        <f>'5a - Savings Tracker'!Y893</f>
        <v>0</v>
      </c>
      <c r="Y851">
        <f>'5a - Savings Tracker'!Z893</f>
        <v>0</v>
      </c>
      <c r="Z851">
        <f>'5a - Savings Tracker'!AA893</f>
        <v>0</v>
      </c>
      <c r="AA851">
        <f>'5a - Savings Tracker'!AB893</f>
        <v>0</v>
      </c>
      <c r="AB851">
        <f>'5a - Savings Tracker'!AC893</f>
        <v>0</v>
      </c>
      <c r="AC851">
        <f>'5a - Savings Tracker'!AD893</f>
        <v>0</v>
      </c>
      <c r="AD851" t="str">
        <f>'5a - Savings Tracker'!AE893</f>
        <v/>
      </c>
      <c r="AE851" t="str">
        <f>'5a - Savings Tracker'!AF893</f>
        <v/>
      </c>
      <c r="AF851" t="str">
        <f>'5a - Savings Tracker'!AG893</f>
        <v/>
      </c>
      <c r="AG851" t="str">
        <f>'5a - Savings Tracker'!AH893</f>
        <v/>
      </c>
      <c r="AH851" t="str">
        <f>'5a - Savings Tracker'!AI893</f>
        <v/>
      </c>
      <c r="AI851" t="str">
        <f>'5a - Savings Tracker'!AJ893</f>
        <v/>
      </c>
      <c r="AJ851" t="str">
        <f>'5a - Savings Tracker'!AK893</f>
        <v/>
      </c>
      <c r="AK851" t="str">
        <f>'5a - Savings Tracker'!AL893</f>
        <v/>
      </c>
    </row>
    <row r="852" spans="1:37">
      <c r="A852">
        <f>'5a - Savings Tracker'!A894</f>
        <v>851</v>
      </c>
      <c r="B852" t="str">
        <f>'5a - Savings Tracker'!B894</f>
        <v>Swansea Bay UHB</v>
      </c>
      <c r="C852">
        <f>'5a - Savings Tracker'!C894</f>
        <v>0</v>
      </c>
      <c r="D852">
        <f>'5a - Savings Tracker'!D894</f>
        <v>0</v>
      </c>
      <c r="E852">
        <f>'5a - Savings Tracker'!E894</f>
        <v>0</v>
      </c>
      <c r="F852">
        <f>'5a - Savings Tracker'!F894</f>
        <v>0</v>
      </c>
      <c r="G852">
        <f>'5a - Savings Tracker'!G894</f>
        <v>0</v>
      </c>
      <c r="H852">
        <f>'5a - Savings Tracker'!H894</f>
        <v>0</v>
      </c>
      <c r="I852">
        <f>'5a - Savings Tracker'!J894</f>
        <v>0</v>
      </c>
      <c r="J852">
        <f>'5a - Savings Tracker'!K894</f>
        <v>0</v>
      </c>
      <c r="K852">
        <f>'5a - Savings Tracker'!L894</f>
        <v>0</v>
      </c>
      <c r="L852">
        <f>'5a - Savings Tracker'!M894</f>
        <v>0</v>
      </c>
      <c r="M852">
        <f>'5a - Savings Tracker'!N894</f>
        <v>0</v>
      </c>
      <c r="N852">
        <f>'5a - Savings Tracker'!O894</f>
        <v>0</v>
      </c>
      <c r="O852">
        <f>'5a - Savings Tracker'!P894</f>
        <v>0</v>
      </c>
      <c r="P852">
        <f>'5a - Savings Tracker'!Q894</f>
        <v>0</v>
      </c>
      <c r="Q852">
        <f>'5a - Savings Tracker'!R894</f>
        <v>0</v>
      </c>
      <c r="R852">
        <f>'5a - Savings Tracker'!S894</f>
        <v>0</v>
      </c>
      <c r="S852">
        <f>'5a - Savings Tracker'!T894</f>
        <v>0</v>
      </c>
      <c r="T852">
        <f>'5a - Savings Tracker'!U894</f>
        <v>0</v>
      </c>
      <c r="U852">
        <f>'5a - Savings Tracker'!V894</f>
        <v>0</v>
      </c>
      <c r="V852">
        <f>'5a - Savings Tracker'!W894</f>
        <v>0</v>
      </c>
      <c r="W852">
        <f>'5a - Savings Tracker'!X894</f>
        <v>0</v>
      </c>
      <c r="X852">
        <f>'5a - Savings Tracker'!Y894</f>
        <v>0</v>
      </c>
      <c r="Y852">
        <f>'5a - Savings Tracker'!Z894</f>
        <v>0</v>
      </c>
      <c r="Z852">
        <f>'5a - Savings Tracker'!AA894</f>
        <v>0</v>
      </c>
      <c r="AA852">
        <f>'5a - Savings Tracker'!AB894</f>
        <v>0</v>
      </c>
      <c r="AB852">
        <f>'5a - Savings Tracker'!AC894</f>
        <v>0</v>
      </c>
      <c r="AC852">
        <f>'5a - Savings Tracker'!AD894</f>
        <v>0</v>
      </c>
      <c r="AD852" t="str">
        <f>'5a - Savings Tracker'!AE894</f>
        <v/>
      </c>
      <c r="AE852" t="str">
        <f>'5a - Savings Tracker'!AF894</f>
        <v/>
      </c>
      <c r="AF852" t="str">
        <f>'5a - Savings Tracker'!AG894</f>
        <v/>
      </c>
      <c r="AG852" t="str">
        <f>'5a - Savings Tracker'!AH894</f>
        <v/>
      </c>
      <c r="AH852" t="str">
        <f>'5a - Savings Tracker'!AI894</f>
        <v/>
      </c>
      <c r="AI852" t="str">
        <f>'5a - Savings Tracker'!AJ894</f>
        <v/>
      </c>
      <c r="AJ852" t="str">
        <f>'5a - Savings Tracker'!AK894</f>
        <v/>
      </c>
      <c r="AK852" t="str">
        <f>'5a - Savings Tracker'!AL894</f>
        <v/>
      </c>
    </row>
    <row r="853" spans="1:37">
      <c r="A853">
        <f>'5a - Savings Tracker'!A895</f>
        <v>852</v>
      </c>
      <c r="B853" t="str">
        <f>'5a - Savings Tracker'!B895</f>
        <v>Swansea Bay UHB</v>
      </c>
      <c r="C853">
        <f>'5a - Savings Tracker'!C895</f>
        <v>0</v>
      </c>
      <c r="D853">
        <f>'5a - Savings Tracker'!D895</f>
        <v>0</v>
      </c>
      <c r="E853">
        <f>'5a - Savings Tracker'!E895</f>
        <v>0</v>
      </c>
      <c r="F853">
        <f>'5a - Savings Tracker'!F895</f>
        <v>0</v>
      </c>
      <c r="G853">
        <f>'5a - Savings Tracker'!G895</f>
        <v>0</v>
      </c>
      <c r="H853">
        <f>'5a - Savings Tracker'!H895</f>
        <v>0</v>
      </c>
      <c r="I853">
        <f>'5a - Savings Tracker'!J895</f>
        <v>0</v>
      </c>
      <c r="J853">
        <f>'5a - Savings Tracker'!K895</f>
        <v>0</v>
      </c>
      <c r="K853">
        <f>'5a - Savings Tracker'!L895</f>
        <v>0</v>
      </c>
      <c r="L853">
        <f>'5a - Savings Tracker'!M895</f>
        <v>0</v>
      </c>
      <c r="M853">
        <f>'5a - Savings Tracker'!N895</f>
        <v>0</v>
      </c>
      <c r="N853">
        <f>'5a - Savings Tracker'!O895</f>
        <v>0</v>
      </c>
      <c r="O853">
        <f>'5a - Savings Tracker'!P895</f>
        <v>0</v>
      </c>
      <c r="P853">
        <f>'5a - Savings Tracker'!Q895</f>
        <v>0</v>
      </c>
      <c r="Q853">
        <f>'5a - Savings Tracker'!R895</f>
        <v>0</v>
      </c>
      <c r="R853">
        <f>'5a - Savings Tracker'!S895</f>
        <v>0</v>
      </c>
      <c r="S853">
        <f>'5a - Savings Tracker'!T895</f>
        <v>0</v>
      </c>
      <c r="T853">
        <f>'5a - Savings Tracker'!U895</f>
        <v>0</v>
      </c>
      <c r="U853">
        <f>'5a - Savings Tracker'!V895</f>
        <v>0</v>
      </c>
      <c r="V853">
        <f>'5a - Savings Tracker'!W895</f>
        <v>0</v>
      </c>
      <c r="W853">
        <f>'5a - Savings Tracker'!X895</f>
        <v>0</v>
      </c>
      <c r="X853">
        <f>'5a - Savings Tracker'!Y895</f>
        <v>0</v>
      </c>
      <c r="Y853">
        <f>'5a - Savings Tracker'!Z895</f>
        <v>0</v>
      </c>
      <c r="Z853">
        <f>'5a - Savings Tracker'!AA895</f>
        <v>0</v>
      </c>
      <c r="AA853">
        <f>'5a - Savings Tracker'!AB895</f>
        <v>0</v>
      </c>
      <c r="AB853">
        <f>'5a - Savings Tracker'!AC895</f>
        <v>0</v>
      </c>
      <c r="AC853">
        <f>'5a - Savings Tracker'!AD895</f>
        <v>0</v>
      </c>
      <c r="AD853" t="str">
        <f>'5a - Savings Tracker'!AE895</f>
        <v/>
      </c>
      <c r="AE853" t="str">
        <f>'5a - Savings Tracker'!AF895</f>
        <v/>
      </c>
      <c r="AF853" t="str">
        <f>'5a - Savings Tracker'!AG895</f>
        <v/>
      </c>
      <c r="AG853" t="str">
        <f>'5a - Savings Tracker'!AH895</f>
        <v/>
      </c>
      <c r="AH853" t="str">
        <f>'5a - Savings Tracker'!AI895</f>
        <v/>
      </c>
      <c r="AI853" t="str">
        <f>'5a - Savings Tracker'!AJ895</f>
        <v/>
      </c>
      <c r="AJ853" t="str">
        <f>'5a - Savings Tracker'!AK895</f>
        <v/>
      </c>
      <c r="AK853" t="str">
        <f>'5a - Savings Tracker'!AL895</f>
        <v/>
      </c>
    </row>
    <row r="854" spans="1:37">
      <c r="A854">
        <f>'5a - Savings Tracker'!A896</f>
        <v>853</v>
      </c>
      <c r="B854" t="str">
        <f>'5a - Savings Tracker'!B896</f>
        <v>Swansea Bay UHB</v>
      </c>
      <c r="C854">
        <f>'5a - Savings Tracker'!C896</f>
        <v>0</v>
      </c>
      <c r="D854">
        <f>'5a - Savings Tracker'!D896</f>
        <v>0</v>
      </c>
      <c r="E854">
        <f>'5a - Savings Tracker'!E896</f>
        <v>0</v>
      </c>
      <c r="F854">
        <f>'5a - Savings Tracker'!F896</f>
        <v>0</v>
      </c>
      <c r="G854">
        <f>'5a - Savings Tracker'!G896</f>
        <v>0</v>
      </c>
      <c r="H854">
        <f>'5a - Savings Tracker'!H896</f>
        <v>0</v>
      </c>
      <c r="I854">
        <f>'5a - Savings Tracker'!J896</f>
        <v>0</v>
      </c>
      <c r="J854">
        <f>'5a - Savings Tracker'!K896</f>
        <v>0</v>
      </c>
      <c r="K854">
        <f>'5a - Savings Tracker'!L896</f>
        <v>0</v>
      </c>
      <c r="L854">
        <f>'5a - Savings Tracker'!M896</f>
        <v>0</v>
      </c>
      <c r="M854">
        <f>'5a - Savings Tracker'!N896</f>
        <v>0</v>
      </c>
      <c r="N854">
        <f>'5a - Savings Tracker'!O896</f>
        <v>0</v>
      </c>
      <c r="O854">
        <f>'5a - Savings Tracker'!P896</f>
        <v>0</v>
      </c>
      <c r="P854">
        <f>'5a - Savings Tracker'!Q896</f>
        <v>0</v>
      </c>
      <c r="Q854">
        <f>'5a - Savings Tracker'!R896</f>
        <v>0</v>
      </c>
      <c r="R854">
        <f>'5a - Savings Tracker'!S896</f>
        <v>0</v>
      </c>
      <c r="S854">
        <f>'5a - Savings Tracker'!T896</f>
        <v>0</v>
      </c>
      <c r="T854">
        <f>'5a - Savings Tracker'!U896</f>
        <v>0</v>
      </c>
      <c r="U854">
        <f>'5a - Savings Tracker'!V896</f>
        <v>0</v>
      </c>
      <c r="V854">
        <f>'5a - Savings Tracker'!W896</f>
        <v>0</v>
      </c>
      <c r="W854">
        <f>'5a - Savings Tracker'!X896</f>
        <v>0</v>
      </c>
      <c r="X854">
        <f>'5a - Savings Tracker'!Y896</f>
        <v>0</v>
      </c>
      <c r="Y854">
        <f>'5a - Savings Tracker'!Z896</f>
        <v>0</v>
      </c>
      <c r="Z854">
        <f>'5a - Savings Tracker'!AA896</f>
        <v>0</v>
      </c>
      <c r="AA854">
        <f>'5a - Savings Tracker'!AB896</f>
        <v>0</v>
      </c>
      <c r="AB854">
        <f>'5a - Savings Tracker'!AC896</f>
        <v>0</v>
      </c>
      <c r="AC854">
        <f>'5a - Savings Tracker'!AD896</f>
        <v>0</v>
      </c>
      <c r="AD854" t="str">
        <f>'5a - Savings Tracker'!AE896</f>
        <v/>
      </c>
      <c r="AE854" t="str">
        <f>'5a - Savings Tracker'!AF896</f>
        <v/>
      </c>
      <c r="AF854" t="str">
        <f>'5a - Savings Tracker'!AG896</f>
        <v/>
      </c>
      <c r="AG854" t="str">
        <f>'5a - Savings Tracker'!AH896</f>
        <v/>
      </c>
      <c r="AH854" t="str">
        <f>'5a - Savings Tracker'!AI896</f>
        <v/>
      </c>
      <c r="AI854" t="str">
        <f>'5a - Savings Tracker'!AJ896</f>
        <v/>
      </c>
      <c r="AJ854" t="str">
        <f>'5a - Savings Tracker'!AK896</f>
        <v/>
      </c>
      <c r="AK854" t="str">
        <f>'5a - Savings Tracker'!AL896</f>
        <v/>
      </c>
    </row>
    <row r="855" spans="1:37">
      <c r="A855">
        <f>'5a - Savings Tracker'!A897</f>
        <v>854</v>
      </c>
      <c r="B855" t="str">
        <f>'5a - Savings Tracker'!B897</f>
        <v>Swansea Bay UHB</v>
      </c>
      <c r="C855">
        <f>'5a - Savings Tracker'!C897</f>
        <v>0</v>
      </c>
      <c r="D855">
        <f>'5a - Savings Tracker'!D897</f>
        <v>0</v>
      </c>
      <c r="E855">
        <f>'5a - Savings Tracker'!E897</f>
        <v>0</v>
      </c>
      <c r="F855">
        <f>'5a - Savings Tracker'!F897</f>
        <v>0</v>
      </c>
      <c r="G855">
        <f>'5a - Savings Tracker'!G897</f>
        <v>0</v>
      </c>
      <c r="H855">
        <f>'5a - Savings Tracker'!H897</f>
        <v>0</v>
      </c>
      <c r="I855">
        <f>'5a - Savings Tracker'!J897</f>
        <v>0</v>
      </c>
      <c r="J855">
        <f>'5a - Savings Tracker'!K897</f>
        <v>0</v>
      </c>
      <c r="K855">
        <f>'5a - Savings Tracker'!L897</f>
        <v>0</v>
      </c>
      <c r="L855">
        <f>'5a - Savings Tracker'!M897</f>
        <v>0</v>
      </c>
      <c r="M855">
        <f>'5a - Savings Tracker'!N897</f>
        <v>0</v>
      </c>
      <c r="N855">
        <f>'5a - Savings Tracker'!O897</f>
        <v>0</v>
      </c>
      <c r="O855">
        <f>'5a - Savings Tracker'!P897</f>
        <v>0</v>
      </c>
      <c r="P855">
        <f>'5a - Savings Tracker'!Q897</f>
        <v>0</v>
      </c>
      <c r="Q855">
        <f>'5a - Savings Tracker'!R897</f>
        <v>0</v>
      </c>
      <c r="R855">
        <f>'5a - Savings Tracker'!S897</f>
        <v>0</v>
      </c>
      <c r="S855">
        <f>'5a - Savings Tracker'!T897</f>
        <v>0</v>
      </c>
      <c r="T855">
        <f>'5a - Savings Tracker'!U897</f>
        <v>0</v>
      </c>
      <c r="U855">
        <f>'5a - Savings Tracker'!V897</f>
        <v>0</v>
      </c>
      <c r="V855">
        <f>'5a - Savings Tracker'!W897</f>
        <v>0</v>
      </c>
      <c r="W855">
        <f>'5a - Savings Tracker'!X897</f>
        <v>0</v>
      </c>
      <c r="X855">
        <f>'5a - Savings Tracker'!Y897</f>
        <v>0</v>
      </c>
      <c r="Y855">
        <f>'5a - Savings Tracker'!Z897</f>
        <v>0</v>
      </c>
      <c r="Z855">
        <f>'5a - Savings Tracker'!AA897</f>
        <v>0</v>
      </c>
      <c r="AA855">
        <f>'5a - Savings Tracker'!AB897</f>
        <v>0</v>
      </c>
      <c r="AB855">
        <f>'5a - Savings Tracker'!AC897</f>
        <v>0</v>
      </c>
      <c r="AC855">
        <f>'5a - Savings Tracker'!AD897</f>
        <v>0</v>
      </c>
      <c r="AD855" t="str">
        <f>'5a - Savings Tracker'!AE897</f>
        <v/>
      </c>
      <c r="AE855" t="str">
        <f>'5a - Savings Tracker'!AF897</f>
        <v/>
      </c>
      <c r="AF855" t="str">
        <f>'5a - Savings Tracker'!AG897</f>
        <v/>
      </c>
      <c r="AG855" t="str">
        <f>'5a - Savings Tracker'!AH897</f>
        <v/>
      </c>
      <c r="AH855" t="str">
        <f>'5a - Savings Tracker'!AI897</f>
        <v/>
      </c>
      <c r="AI855" t="str">
        <f>'5a - Savings Tracker'!AJ897</f>
        <v/>
      </c>
      <c r="AJ855" t="str">
        <f>'5a - Savings Tracker'!AK897</f>
        <v/>
      </c>
      <c r="AK855" t="str">
        <f>'5a - Savings Tracker'!AL897</f>
        <v/>
      </c>
    </row>
    <row r="856" spans="1:37">
      <c r="A856">
        <f>'5a - Savings Tracker'!A898</f>
        <v>855</v>
      </c>
      <c r="B856" t="str">
        <f>'5a - Savings Tracker'!B898</f>
        <v>Swansea Bay UHB</v>
      </c>
      <c r="C856">
        <f>'5a - Savings Tracker'!C898</f>
        <v>0</v>
      </c>
      <c r="D856">
        <f>'5a - Savings Tracker'!D898</f>
        <v>0</v>
      </c>
      <c r="E856">
        <f>'5a - Savings Tracker'!E898</f>
        <v>0</v>
      </c>
      <c r="F856">
        <f>'5a - Savings Tracker'!F898</f>
        <v>0</v>
      </c>
      <c r="G856">
        <f>'5a - Savings Tracker'!G898</f>
        <v>0</v>
      </c>
      <c r="H856">
        <f>'5a - Savings Tracker'!H898</f>
        <v>0</v>
      </c>
      <c r="I856">
        <f>'5a - Savings Tracker'!J898</f>
        <v>0</v>
      </c>
      <c r="J856">
        <f>'5a - Savings Tracker'!K898</f>
        <v>0</v>
      </c>
      <c r="K856">
        <f>'5a - Savings Tracker'!L898</f>
        <v>0</v>
      </c>
      <c r="L856">
        <f>'5a - Savings Tracker'!M898</f>
        <v>0</v>
      </c>
      <c r="M856">
        <f>'5a - Savings Tracker'!N898</f>
        <v>0</v>
      </c>
      <c r="N856">
        <f>'5a - Savings Tracker'!O898</f>
        <v>0</v>
      </c>
      <c r="O856">
        <f>'5a - Savings Tracker'!P898</f>
        <v>0</v>
      </c>
      <c r="P856">
        <f>'5a - Savings Tracker'!Q898</f>
        <v>0</v>
      </c>
      <c r="Q856">
        <f>'5a - Savings Tracker'!R898</f>
        <v>0</v>
      </c>
      <c r="R856">
        <f>'5a - Savings Tracker'!S898</f>
        <v>0</v>
      </c>
      <c r="S856">
        <f>'5a - Savings Tracker'!T898</f>
        <v>0</v>
      </c>
      <c r="T856">
        <f>'5a - Savings Tracker'!U898</f>
        <v>0</v>
      </c>
      <c r="U856">
        <f>'5a - Savings Tracker'!V898</f>
        <v>0</v>
      </c>
      <c r="V856">
        <f>'5a - Savings Tracker'!W898</f>
        <v>0</v>
      </c>
      <c r="W856">
        <f>'5a - Savings Tracker'!X898</f>
        <v>0</v>
      </c>
      <c r="X856">
        <f>'5a - Savings Tracker'!Y898</f>
        <v>0</v>
      </c>
      <c r="Y856">
        <f>'5a - Savings Tracker'!Z898</f>
        <v>0</v>
      </c>
      <c r="Z856">
        <f>'5a - Savings Tracker'!AA898</f>
        <v>0</v>
      </c>
      <c r="AA856">
        <f>'5a - Savings Tracker'!AB898</f>
        <v>0</v>
      </c>
      <c r="AB856">
        <f>'5a - Savings Tracker'!AC898</f>
        <v>0</v>
      </c>
      <c r="AC856">
        <f>'5a - Savings Tracker'!AD898</f>
        <v>0</v>
      </c>
      <c r="AD856" t="str">
        <f>'5a - Savings Tracker'!AE898</f>
        <v/>
      </c>
      <c r="AE856" t="str">
        <f>'5a - Savings Tracker'!AF898</f>
        <v/>
      </c>
      <c r="AF856" t="str">
        <f>'5a - Savings Tracker'!AG898</f>
        <v/>
      </c>
      <c r="AG856" t="str">
        <f>'5a - Savings Tracker'!AH898</f>
        <v/>
      </c>
      <c r="AH856" t="str">
        <f>'5a - Savings Tracker'!AI898</f>
        <v/>
      </c>
      <c r="AI856" t="str">
        <f>'5a - Savings Tracker'!AJ898</f>
        <v/>
      </c>
      <c r="AJ856" t="str">
        <f>'5a - Savings Tracker'!AK898</f>
        <v/>
      </c>
      <c r="AK856" t="str">
        <f>'5a - Savings Tracker'!AL898</f>
        <v/>
      </c>
    </row>
    <row r="857" spans="1:37">
      <c r="A857">
        <f>'5a - Savings Tracker'!A899</f>
        <v>856</v>
      </c>
      <c r="B857" t="str">
        <f>'5a - Savings Tracker'!B899</f>
        <v>Swansea Bay UHB</v>
      </c>
      <c r="C857">
        <f>'5a - Savings Tracker'!C899</f>
        <v>0</v>
      </c>
      <c r="D857">
        <f>'5a - Savings Tracker'!D899</f>
        <v>0</v>
      </c>
      <c r="E857">
        <f>'5a - Savings Tracker'!E899</f>
        <v>0</v>
      </c>
      <c r="F857">
        <f>'5a - Savings Tracker'!F899</f>
        <v>0</v>
      </c>
      <c r="G857">
        <f>'5a - Savings Tracker'!G899</f>
        <v>0</v>
      </c>
      <c r="H857">
        <f>'5a - Savings Tracker'!H899</f>
        <v>0</v>
      </c>
      <c r="I857">
        <f>'5a - Savings Tracker'!J899</f>
        <v>0</v>
      </c>
      <c r="J857">
        <f>'5a - Savings Tracker'!K899</f>
        <v>0</v>
      </c>
      <c r="K857">
        <f>'5a - Savings Tracker'!L899</f>
        <v>0</v>
      </c>
      <c r="L857">
        <f>'5a - Savings Tracker'!M899</f>
        <v>0</v>
      </c>
      <c r="M857">
        <f>'5a - Savings Tracker'!N899</f>
        <v>0</v>
      </c>
      <c r="N857">
        <f>'5a - Savings Tracker'!O899</f>
        <v>0</v>
      </c>
      <c r="O857">
        <f>'5a - Savings Tracker'!P899</f>
        <v>0</v>
      </c>
      <c r="P857">
        <f>'5a - Savings Tracker'!Q899</f>
        <v>0</v>
      </c>
      <c r="Q857">
        <f>'5a - Savings Tracker'!R899</f>
        <v>0</v>
      </c>
      <c r="R857">
        <f>'5a - Savings Tracker'!S899</f>
        <v>0</v>
      </c>
      <c r="S857">
        <f>'5a - Savings Tracker'!T899</f>
        <v>0</v>
      </c>
      <c r="T857">
        <f>'5a - Savings Tracker'!U899</f>
        <v>0</v>
      </c>
      <c r="U857">
        <f>'5a - Savings Tracker'!V899</f>
        <v>0</v>
      </c>
      <c r="V857">
        <f>'5a - Savings Tracker'!W899</f>
        <v>0</v>
      </c>
      <c r="W857">
        <f>'5a - Savings Tracker'!X899</f>
        <v>0</v>
      </c>
      <c r="X857">
        <f>'5a - Savings Tracker'!Y899</f>
        <v>0</v>
      </c>
      <c r="Y857">
        <f>'5a - Savings Tracker'!Z899</f>
        <v>0</v>
      </c>
      <c r="Z857">
        <f>'5a - Savings Tracker'!AA899</f>
        <v>0</v>
      </c>
      <c r="AA857">
        <f>'5a - Savings Tracker'!AB899</f>
        <v>0</v>
      </c>
      <c r="AB857">
        <f>'5a - Savings Tracker'!AC899</f>
        <v>0</v>
      </c>
      <c r="AC857">
        <f>'5a - Savings Tracker'!AD899</f>
        <v>0</v>
      </c>
      <c r="AD857" t="str">
        <f>'5a - Savings Tracker'!AE899</f>
        <v/>
      </c>
      <c r="AE857" t="str">
        <f>'5a - Savings Tracker'!AF899</f>
        <v/>
      </c>
      <c r="AF857" t="str">
        <f>'5a - Savings Tracker'!AG899</f>
        <v/>
      </c>
      <c r="AG857" t="str">
        <f>'5a - Savings Tracker'!AH899</f>
        <v/>
      </c>
      <c r="AH857" t="str">
        <f>'5a - Savings Tracker'!AI899</f>
        <v/>
      </c>
      <c r="AI857" t="str">
        <f>'5a - Savings Tracker'!AJ899</f>
        <v/>
      </c>
      <c r="AJ857" t="str">
        <f>'5a - Savings Tracker'!AK899</f>
        <v/>
      </c>
      <c r="AK857" t="str">
        <f>'5a - Savings Tracker'!AL899</f>
        <v/>
      </c>
    </row>
    <row r="858" spans="1:37">
      <c r="A858">
        <f>'5a - Savings Tracker'!A900</f>
        <v>857</v>
      </c>
      <c r="B858" t="str">
        <f>'5a - Savings Tracker'!B900</f>
        <v>Swansea Bay UHB</v>
      </c>
      <c r="C858">
        <f>'5a - Savings Tracker'!C900</f>
        <v>0</v>
      </c>
      <c r="D858">
        <f>'5a - Savings Tracker'!D900</f>
        <v>0</v>
      </c>
      <c r="E858">
        <f>'5a - Savings Tracker'!E900</f>
        <v>0</v>
      </c>
      <c r="F858">
        <f>'5a - Savings Tracker'!F900</f>
        <v>0</v>
      </c>
      <c r="G858">
        <f>'5a - Savings Tracker'!G900</f>
        <v>0</v>
      </c>
      <c r="H858">
        <f>'5a - Savings Tracker'!H900</f>
        <v>0</v>
      </c>
      <c r="I858">
        <f>'5a - Savings Tracker'!J900</f>
        <v>0</v>
      </c>
      <c r="J858">
        <f>'5a - Savings Tracker'!K900</f>
        <v>0</v>
      </c>
      <c r="K858">
        <f>'5a - Savings Tracker'!L900</f>
        <v>0</v>
      </c>
      <c r="L858">
        <f>'5a - Savings Tracker'!M900</f>
        <v>0</v>
      </c>
      <c r="M858">
        <f>'5a - Savings Tracker'!N900</f>
        <v>0</v>
      </c>
      <c r="N858">
        <f>'5a - Savings Tracker'!O900</f>
        <v>0</v>
      </c>
      <c r="O858">
        <f>'5a - Savings Tracker'!P900</f>
        <v>0</v>
      </c>
      <c r="P858">
        <f>'5a - Savings Tracker'!Q900</f>
        <v>0</v>
      </c>
      <c r="Q858">
        <f>'5a - Savings Tracker'!R900</f>
        <v>0</v>
      </c>
      <c r="R858">
        <f>'5a - Savings Tracker'!S900</f>
        <v>0</v>
      </c>
      <c r="S858">
        <f>'5a - Savings Tracker'!T900</f>
        <v>0</v>
      </c>
      <c r="T858">
        <f>'5a - Savings Tracker'!U900</f>
        <v>0</v>
      </c>
      <c r="U858">
        <f>'5a - Savings Tracker'!V900</f>
        <v>0</v>
      </c>
      <c r="V858">
        <f>'5a - Savings Tracker'!W900</f>
        <v>0</v>
      </c>
      <c r="W858">
        <f>'5a - Savings Tracker'!X900</f>
        <v>0</v>
      </c>
      <c r="X858">
        <f>'5a - Savings Tracker'!Y900</f>
        <v>0</v>
      </c>
      <c r="Y858">
        <f>'5a - Savings Tracker'!Z900</f>
        <v>0</v>
      </c>
      <c r="Z858">
        <f>'5a - Savings Tracker'!AA900</f>
        <v>0</v>
      </c>
      <c r="AA858">
        <f>'5a - Savings Tracker'!AB900</f>
        <v>0</v>
      </c>
      <c r="AB858">
        <f>'5a - Savings Tracker'!AC900</f>
        <v>0</v>
      </c>
      <c r="AC858">
        <f>'5a - Savings Tracker'!AD900</f>
        <v>0</v>
      </c>
      <c r="AD858" t="str">
        <f>'5a - Savings Tracker'!AE900</f>
        <v/>
      </c>
      <c r="AE858" t="str">
        <f>'5a - Savings Tracker'!AF900</f>
        <v/>
      </c>
      <c r="AF858" t="str">
        <f>'5a - Savings Tracker'!AG900</f>
        <v/>
      </c>
      <c r="AG858" t="str">
        <f>'5a - Savings Tracker'!AH900</f>
        <v/>
      </c>
      <c r="AH858" t="str">
        <f>'5a - Savings Tracker'!AI900</f>
        <v/>
      </c>
      <c r="AI858" t="str">
        <f>'5a - Savings Tracker'!AJ900</f>
        <v/>
      </c>
      <c r="AJ858" t="str">
        <f>'5a - Savings Tracker'!AK900</f>
        <v/>
      </c>
      <c r="AK858" t="str">
        <f>'5a - Savings Tracker'!AL900</f>
        <v/>
      </c>
    </row>
    <row r="859" spans="1:37">
      <c r="A859">
        <f>'5a - Savings Tracker'!A901</f>
        <v>858</v>
      </c>
      <c r="B859" t="str">
        <f>'5a - Savings Tracker'!B901</f>
        <v>Swansea Bay UHB</v>
      </c>
      <c r="C859">
        <f>'5a - Savings Tracker'!C901</f>
        <v>0</v>
      </c>
      <c r="D859">
        <f>'5a - Savings Tracker'!D901</f>
        <v>0</v>
      </c>
      <c r="E859">
        <f>'5a - Savings Tracker'!E901</f>
        <v>0</v>
      </c>
      <c r="F859">
        <f>'5a - Savings Tracker'!F901</f>
        <v>0</v>
      </c>
      <c r="G859">
        <f>'5a - Savings Tracker'!G901</f>
        <v>0</v>
      </c>
      <c r="H859">
        <f>'5a - Savings Tracker'!H901</f>
        <v>0</v>
      </c>
      <c r="I859">
        <f>'5a - Savings Tracker'!J901</f>
        <v>0</v>
      </c>
      <c r="J859">
        <f>'5a - Savings Tracker'!K901</f>
        <v>0</v>
      </c>
      <c r="K859">
        <f>'5a - Savings Tracker'!L901</f>
        <v>0</v>
      </c>
      <c r="L859">
        <f>'5a - Savings Tracker'!M901</f>
        <v>0</v>
      </c>
      <c r="M859">
        <f>'5a - Savings Tracker'!N901</f>
        <v>0</v>
      </c>
      <c r="N859">
        <f>'5a - Savings Tracker'!O901</f>
        <v>0</v>
      </c>
      <c r="O859">
        <f>'5a - Savings Tracker'!P901</f>
        <v>0</v>
      </c>
      <c r="P859">
        <f>'5a - Savings Tracker'!Q901</f>
        <v>0</v>
      </c>
      <c r="Q859">
        <f>'5a - Savings Tracker'!R901</f>
        <v>0</v>
      </c>
      <c r="R859">
        <f>'5a - Savings Tracker'!S901</f>
        <v>0</v>
      </c>
      <c r="S859">
        <f>'5a - Savings Tracker'!T901</f>
        <v>0</v>
      </c>
      <c r="T859">
        <f>'5a - Savings Tracker'!U901</f>
        <v>0</v>
      </c>
      <c r="U859">
        <f>'5a - Savings Tracker'!V901</f>
        <v>0</v>
      </c>
      <c r="V859">
        <f>'5a - Savings Tracker'!W901</f>
        <v>0</v>
      </c>
      <c r="W859">
        <f>'5a - Savings Tracker'!X901</f>
        <v>0</v>
      </c>
      <c r="X859">
        <f>'5a - Savings Tracker'!Y901</f>
        <v>0</v>
      </c>
      <c r="Y859">
        <f>'5a - Savings Tracker'!Z901</f>
        <v>0</v>
      </c>
      <c r="Z859">
        <f>'5a - Savings Tracker'!AA901</f>
        <v>0</v>
      </c>
      <c r="AA859">
        <f>'5a - Savings Tracker'!AB901</f>
        <v>0</v>
      </c>
      <c r="AB859">
        <f>'5a - Savings Tracker'!AC901</f>
        <v>0</v>
      </c>
      <c r="AC859">
        <f>'5a - Savings Tracker'!AD901</f>
        <v>0</v>
      </c>
      <c r="AD859" t="str">
        <f>'5a - Savings Tracker'!AE901</f>
        <v/>
      </c>
      <c r="AE859" t="str">
        <f>'5a - Savings Tracker'!AF901</f>
        <v/>
      </c>
      <c r="AF859" t="str">
        <f>'5a - Savings Tracker'!AG901</f>
        <v/>
      </c>
      <c r="AG859" t="str">
        <f>'5a - Savings Tracker'!AH901</f>
        <v/>
      </c>
      <c r="AH859" t="str">
        <f>'5a - Savings Tracker'!AI901</f>
        <v/>
      </c>
      <c r="AI859" t="str">
        <f>'5a - Savings Tracker'!AJ901</f>
        <v/>
      </c>
      <c r="AJ859" t="str">
        <f>'5a - Savings Tracker'!AK901</f>
        <v/>
      </c>
      <c r="AK859" t="str">
        <f>'5a - Savings Tracker'!AL901</f>
        <v/>
      </c>
    </row>
    <row r="860" spans="1:37">
      <c r="A860">
        <f>'5a - Savings Tracker'!A902</f>
        <v>859</v>
      </c>
      <c r="B860" t="str">
        <f>'5a - Savings Tracker'!B902</f>
        <v>Swansea Bay UHB</v>
      </c>
      <c r="C860">
        <f>'5a - Savings Tracker'!C902</f>
        <v>0</v>
      </c>
      <c r="D860">
        <f>'5a - Savings Tracker'!D902</f>
        <v>0</v>
      </c>
      <c r="E860">
        <f>'5a - Savings Tracker'!E902</f>
        <v>0</v>
      </c>
      <c r="F860">
        <f>'5a - Savings Tracker'!F902</f>
        <v>0</v>
      </c>
      <c r="G860">
        <f>'5a - Savings Tracker'!G902</f>
        <v>0</v>
      </c>
      <c r="H860">
        <f>'5a - Savings Tracker'!H902</f>
        <v>0</v>
      </c>
      <c r="I860">
        <f>'5a - Savings Tracker'!J902</f>
        <v>0</v>
      </c>
      <c r="J860">
        <f>'5a - Savings Tracker'!K902</f>
        <v>0</v>
      </c>
      <c r="K860">
        <f>'5a - Savings Tracker'!L902</f>
        <v>0</v>
      </c>
      <c r="L860">
        <f>'5a - Savings Tracker'!M902</f>
        <v>0</v>
      </c>
      <c r="M860">
        <f>'5a - Savings Tracker'!N902</f>
        <v>0</v>
      </c>
      <c r="N860">
        <f>'5a - Savings Tracker'!O902</f>
        <v>0</v>
      </c>
      <c r="O860">
        <f>'5a - Savings Tracker'!P902</f>
        <v>0</v>
      </c>
      <c r="P860">
        <f>'5a - Savings Tracker'!Q902</f>
        <v>0</v>
      </c>
      <c r="Q860">
        <f>'5a - Savings Tracker'!R902</f>
        <v>0</v>
      </c>
      <c r="R860">
        <f>'5a - Savings Tracker'!S902</f>
        <v>0</v>
      </c>
      <c r="S860">
        <f>'5a - Savings Tracker'!T902</f>
        <v>0</v>
      </c>
      <c r="T860">
        <f>'5a - Savings Tracker'!U902</f>
        <v>0</v>
      </c>
      <c r="U860">
        <f>'5a - Savings Tracker'!V902</f>
        <v>0</v>
      </c>
      <c r="V860">
        <f>'5a - Savings Tracker'!W902</f>
        <v>0</v>
      </c>
      <c r="W860">
        <f>'5a - Savings Tracker'!X902</f>
        <v>0</v>
      </c>
      <c r="X860">
        <f>'5a - Savings Tracker'!Y902</f>
        <v>0</v>
      </c>
      <c r="Y860">
        <f>'5a - Savings Tracker'!Z902</f>
        <v>0</v>
      </c>
      <c r="Z860">
        <f>'5a - Savings Tracker'!AA902</f>
        <v>0</v>
      </c>
      <c r="AA860">
        <f>'5a - Savings Tracker'!AB902</f>
        <v>0</v>
      </c>
      <c r="AB860">
        <f>'5a - Savings Tracker'!AC902</f>
        <v>0</v>
      </c>
      <c r="AC860">
        <f>'5a - Savings Tracker'!AD902</f>
        <v>0</v>
      </c>
      <c r="AD860" t="str">
        <f>'5a - Savings Tracker'!AE902</f>
        <v/>
      </c>
      <c r="AE860" t="str">
        <f>'5a - Savings Tracker'!AF902</f>
        <v/>
      </c>
      <c r="AF860" t="str">
        <f>'5a - Savings Tracker'!AG902</f>
        <v/>
      </c>
      <c r="AG860" t="str">
        <f>'5a - Savings Tracker'!AH902</f>
        <v/>
      </c>
      <c r="AH860" t="str">
        <f>'5a - Savings Tracker'!AI902</f>
        <v/>
      </c>
      <c r="AI860" t="str">
        <f>'5a - Savings Tracker'!AJ902</f>
        <v/>
      </c>
      <c r="AJ860" t="str">
        <f>'5a - Savings Tracker'!AK902</f>
        <v/>
      </c>
      <c r="AK860" t="str">
        <f>'5a - Savings Tracker'!AL902</f>
        <v/>
      </c>
    </row>
    <row r="861" spans="1:37">
      <c r="A861">
        <f>'5a - Savings Tracker'!A903</f>
        <v>860</v>
      </c>
      <c r="B861" t="str">
        <f>'5a - Savings Tracker'!B903</f>
        <v>Swansea Bay UHB</v>
      </c>
      <c r="C861">
        <f>'5a - Savings Tracker'!C903</f>
        <v>0</v>
      </c>
      <c r="D861">
        <f>'5a - Savings Tracker'!D903</f>
        <v>0</v>
      </c>
      <c r="E861">
        <f>'5a - Savings Tracker'!E903</f>
        <v>0</v>
      </c>
      <c r="F861">
        <f>'5a - Savings Tracker'!F903</f>
        <v>0</v>
      </c>
      <c r="G861">
        <f>'5a - Savings Tracker'!G903</f>
        <v>0</v>
      </c>
      <c r="H861">
        <f>'5a - Savings Tracker'!H903</f>
        <v>0</v>
      </c>
      <c r="I861">
        <f>'5a - Savings Tracker'!J903</f>
        <v>0</v>
      </c>
      <c r="J861">
        <f>'5a - Savings Tracker'!K903</f>
        <v>0</v>
      </c>
      <c r="K861">
        <f>'5a - Savings Tracker'!L903</f>
        <v>0</v>
      </c>
      <c r="L861">
        <f>'5a - Savings Tracker'!M903</f>
        <v>0</v>
      </c>
      <c r="M861">
        <f>'5a - Savings Tracker'!N903</f>
        <v>0</v>
      </c>
      <c r="N861">
        <f>'5a - Savings Tracker'!O903</f>
        <v>0</v>
      </c>
      <c r="O861">
        <f>'5a - Savings Tracker'!P903</f>
        <v>0</v>
      </c>
      <c r="P861">
        <f>'5a - Savings Tracker'!Q903</f>
        <v>0</v>
      </c>
      <c r="Q861">
        <f>'5a - Savings Tracker'!R903</f>
        <v>0</v>
      </c>
      <c r="R861">
        <f>'5a - Savings Tracker'!S903</f>
        <v>0</v>
      </c>
      <c r="S861">
        <f>'5a - Savings Tracker'!T903</f>
        <v>0</v>
      </c>
      <c r="T861">
        <f>'5a - Savings Tracker'!U903</f>
        <v>0</v>
      </c>
      <c r="U861">
        <f>'5a - Savings Tracker'!V903</f>
        <v>0</v>
      </c>
      <c r="V861">
        <f>'5a - Savings Tracker'!W903</f>
        <v>0</v>
      </c>
      <c r="W861">
        <f>'5a - Savings Tracker'!X903</f>
        <v>0</v>
      </c>
      <c r="X861">
        <f>'5a - Savings Tracker'!Y903</f>
        <v>0</v>
      </c>
      <c r="Y861">
        <f>'5a - Savings Tracker'!Z903</f>
        <v>0</v>
      </c>
      <c r="Z861">
        <f>'5a - Savings Tracker'!AA903</f>
        <v>0</v>
      </c>
      <c r="AA861">
        <f>'5a - Savings Tracker'!AB903</f>
        <v>0</v>
      </c>
      <c r="AB861">
        <f>'5a - Savings Tracker'!AC903</f>
        <v>0</v>
      </c>
      <c r="AC861">
        <f>'5a - Savings Tracker'!AD903</f>
        <v>0</v>
      </c>
      <c r="AD861" t="str">
        <f>'5a - Savings Tracker'!AE903</f>
        <v/>
      </c>
      <c r="AE861" t="str">
        <f>'5a - Savings Tracker'!AF903</f>
        <v/>
      </c>
      <c r="AF861" t="str">
        <f>'5a - Savings Tracker'!AG903</f>
        <v/>
      </c>
      <c r="AG861" t="str">
        <f>'5a - Savings Tracker'!AH903</f>
        <v/>
      </c>
      <c r="AH861" t="str">
        <f>'5a - Savings Tracker'!AI903</f>
        <v/>
      </c>
      <c r="AI861" t="str">
        <f>'5a - Savings Tracker'!AJ903</f>
        <v/>
      </c>
      <c r="AJ861" t="str">
        <f>'5a - Savings Tracker'!AK903</f>
        <v/>
      </c>
      <c r="AK861" t="str">
        <f>'5a - Savings Tracker'!AL903</f>
        <v/>
      </c>
    </row>
    <row r="862" spans="1:37">
      <c r="A862">
        <f>'5a - Savings Tracker'!A904</f>
        <v>861</v>
      </c>
      <c r="B862" t="str">
        <f>'5a - Savings Tracker'!B904</f>
        <v>Swansea Bay UHB</v>
      </c>
      <c r="C862">
        <f>'5a - Savings Tracker'!C904</f>
        <v>0</v>
      </c>
      <c r="D862">
        <f>'5a - Savings Tracker'!D904</f>
        <v>0</v>
      </c>
      <c r="E862">
        <f>'5a - Savings Tracker'!E904</f>
        <v>0</v>
      </c>
      <c r="F862">
        <f>'5a - Savings Tracker'!F904</f>
        <v>0</v>
      </c>
      <c r="G862">
        <f>'5a - Savings Tracker'!G904</f>
        <v>0</v>
      </c>
      <c r="H862">
        <f>'5a - Savings Tracker'!H904</f>
        <v>0</v>
      </c>
      <c r="I862">
        <f>'5a - Savings Tracker'!J904</f>
        <v>0</v>
      </c>
      <c r="J862">
        <f>'5a - Savings Tracker'!K904</f>
        <v>0</v>
      </c>
      <c r="K862">
        <f>'5a - Savings Tracker'!L904</f>
        <v>0</v>
      </c>
      <c r="L862">
        <f>'5a - Savings Tracker'!M904</f>
        <v>0</v>
      </c>
      <c r="M862">
        <f>'5a - Savings Tracker'!N904</f>
        <v>0</v>
      </c>
      <c r="N862">
        <f>'5a - Savings Tracker'!O904</f>
        <v>0</v>
      </c>
      <c r="O862">
        <f>'5a - Savings Tracker'!P904</f>
        <v>0</v>
      </c>
      <c r="P862">
        <f>'5a - Savings Tracker'!Q904</f>
        <v>0</v>
      </c>
      <c r="Q862">
        <f>'5a - Savings Tracker'!R904</f>
        <v>0</v>
      </c>
      <c r="R862">
        <f>'5a - Savings Tracker'!S904</f>
        <v>0</v>
      </c>
      <c r="S862">
        <f>'5a - Savings Tracker'!T904</f>
        <v>0</v>
      </c>
      <c r="T862">
        <f>'5a - Savings Tracker'!U904</f>
        <v>0</v>
      </c>
      <c r="U862">
        <f>'5a - Savings Tracker'!V904</f>
        <v>0</v>
      </c>
      <c r="V862">
        <f>'5a - Savings Tracker'!W904</f>
        <v>0</v>
      </c>
      <c r="W862">
        <f>'5a - Savings Tracker'!X904</f>
        <v>0</v>
      </c>
      <c r="X862">
        <f>'5a - Savings Tracker'!Y904</f>
        <v>0</v>
      </c>
      <c r="Y862">
        <f>'5a - Savings Tracker'!Z904</f>
        <v>0</v>
      </c>
      <c r="Z862">
        <f>'5a - Savings Tracker'!AA904</f>
        <v>0</v>
      </c>
      <c r="AA862">
        <f>'5a - Savings Tracker'!AB904</f>
        <v>0</v>
      </c>
      <c r="AB862">
        <f>'5a - Savings Tracker'!AC904</f>
        <v>0</v>
      </c>
      <c r="AC862">
        <f>'5a - Savings Tracker'!AD904</f>
        <v>0</v>
      </c>
      <c r="AD862" t="str">
        <f>'5a - Savings Tracker'!AE904</f>
        <v/>
      </c>
      <c r="AE862" t="str">
        <f>'5a - Savings Tracker'!AF904</f>
        <v/>
      </c>
      <c r="AF862" t="str">
        <f>'5a - Savings Tracker'!AG904</f>
        <v/>
      </c>
      <c r="AG862" t="str">
        <f>'5a - Savings Tracker'!AH904</f>
        <v/>
      </c>
      <c r="AH862" t="str">
        <f>'5a - Savings Tracker'!AI904</f>
        <v/>
      </c>
      <c r="AI862" t="str">
        <f>'5a - Savings Tracker'!AJ904</f>
        <v/>
      </c>
      <c r="AJ862" t="str">
        <f>'5a - Savings Tracker'!AK904</f>
        <v/>
      </c>
      <c r="AK862" t="str">
        <f>'5a - Savings Tracker'!AL904</f>
        <v/>
      </c>
    </row>
    <row r="863" spans="1:37">
      <c r="A863">
        <f>'5a - Savings Tracker'!A905</f>
        <v>862</v>
      </c>
      <c r="B863" t="str">
        <f>'5a - Savings Tracker'!B905</f>
        <v>Swansea Bay UHB</v>
      </c>
      <c r="C863">
        <f>'5a - Savings Tracker'!C905</f>
        <v>0</v>
      </c>
      <c r="D863">
        <f>'5a - Savings Tracker'!D905</f>
        <v>0</v>
      </c>
      <c r="E863">
        <f>'5a - Savings Tracker'!E905</f>
        <v>0</v>
      </c>
      <c r="F863">
        <f>'5a - Savings Tracker'!F905</f>
        <v>0</v>
      </c>
      <c r="G863">
        <f>'5a - Savings Tracker'!G905</f>
        <v>0</v>
      </c>
      <c r="H863">
        <f>'5a - Savings Tracker'!H905</f>
        <v>0</v>
      </c>
      <c r="I863">
        <f>'5a - Savings Tracker'!J905</f>
        <v>0</v>
      </c>
      <c r="J863">
        <f>'5a - Savings Tracker'!K905</f>
        <v>0</v>
      </c>
      <c r="K863">
        <f>'5a - Savings Tracker'!L905</f>
        <v>0</v>
      </c>
      <c r="L863">
        <f>'5a - Savings Tracker'!M905</f>
        <v>0</v>
      </c>
      <c r="M863">
        <f>'5a - Savings Tracker'!N905</f>
        <v>0</v>
      </c>
      <c r="N863">
        <f>'5a - Savings Tracker'!O905</f>
        <v>0</v>
      </c>
      <c r="O863">
        <f>'5a - Savings Tracker'!P905</f>
        <v>0</v>
      </c>
      <c r="P863">
        <f>'5a - Savings Tracker'!Q905</f>
        <v>0</v>
      </c>
      <c r="Q863">
        <f>'5a - Savings Tracker'!R905</f>
        <v>0</v>
      </c>
      <c r="R863">
        <f>'5a - Savings Tracker'!S905</f>
        <v>0</v>
      </c>
      <c r="S863">
        <f>'5a - Savings Tracker'!T905</f>
        <v>0</v>
      </c>
      <c r="T863">
        <f>'5a - Savings Tracker'!U905</f>
        <v>0</v>
      </c>
      <c r="U863">
        <f>'5a - Savings Tracker'!V905</f>
        <v>0</v>
      </c>
      <c r="V863">
        <f>'5a - Savings Tracker'!W905</f>
        <v>0</v>
      </c>
      <c r="W863">
        <f>'5a - Savings Tracker'!X905</f>
        <v>0</v>
      </c>
      <c r="X863">
        <f>'5a - Savings Tracker'!Y905</f>
        <v>0</v>
      </c>
      <c r="Y863">
        <f>'5a - Savings Tracker'!Z905</f>
        <v>0</v>
      </c>
      <c r="Z863">
        <f>'5a - Savings Tracker'!AA905</f>
        <v>0</v>
      </c>
      <c r="AA863">
        <f>'5a - Savings Tracker'!AB905</f>
        <v>0</v>
      </c>
      <c r="AB863">
        <f>'5a - Savings Tracker'!AC905</f>
        <v>0</v>
      </c>
      <c r="AC863">
        <f>'5a - Savings Tracker'!AD905</f>
        <v>0</v>
      </c>
      <c r="AD863" t="str">
        <f>'5a - Savings Tracker'!AE905</f>
        <v/>
      </c>
      <c r="AE863" t="str">
        <f>'5a - Savings Tracker'!AF905</f>
        <v/>
      </c>
      <c r="AF863" t="str">
        <f>'5a - Savings Tracker'!AG905</f>
        <v/>
      </c>
      <c r="AG863" t="str">
        <f>'5a - Savings Tracker'!AH905</f>
        <v/>
      </c>
      <c r="AH863" t="str">
        <f>'5a - Savings Tracker'!AI905</f>
        <v/>
      </c>
      <c r="AI863" t="str">
        <f>'5a - Savings Tracker'!AJ905</f>
        <v/>
      </c>
      <c r="AJ863" t="str">
        <f>'5a - Savings Tracker'!AK905</f>
        <v/>
      </c>
      <c r="AK863" t="str">
        <f>'5a - Savings Tracker'!AL905</f>
        <v/>
      </c>
    </row>
    <row r="864" spans="1:37">
      <c r="A864">
        <f>'5a - Savings Tracker'!A906</f>
        <v>863</v>
      </c>
      <c r="B864" t="str">
        <f>'5a - Savings Tracker'!B906</f>
        <v>Swansea Bay UHB</v>
      </c>
      <c r="C864">
        <f>'5a - Savings Tracker'!C906</f>
        <v>0</v>
      </c>
      <c r="D864">
        <f>'5a - Savings Tracker'!D906</f>
        <v>0</v>
      </c>
      <c r="E864">
        <f>'5a - Savings Tracker'!E906</f>
        <v>0</v>
      </c>
      <c r="F864">
        <f>'5a - Savings Tracker'!F906</f>
        <v>0</v>
      </c>
      <c r="G864">
        <f>'5a - Savings Tracker'!G906</f>
        <v>0</v>
      </c>
      <c r="H864">
        <f>'5a - Savings Tracker'!H906</f>
        <v>0</v>
      </c>
      <c r="I864">
        <f>'5a - Savings Tracker'!J906</f>
        <v>0</v>
      </c>
      <c r="J864">
        <f>'5a - Savings Tracker'!K906</f>
        <v>0</v>
      </c>
      <c r="K864">
        <f>'5a - Savings Tracker'!L906</f>
        <v>0</v>
      </c>
      <c r="L864">
        <f>'5a - Savings Tracker'!M906</f>
        <v>0</v>
      </c>
      <c r="M864">
        <f>'5a - Savings Tracker'!N906</f>
        <v>0</v>
      </c>
      <c r="N864">
        <f>'5a - Savings Tracker'!O906</f>
        <v>0</v>
      </c>
      <c r="O864">
        <f>'5a - Savings Tracker'!P906</f>
        <v>0</v>
      </c>
      <c r="P864">
        <f>'5a - Savings Tracker'!Q906</f>
        <v>0</v>
      </c>
      <c r="Q864">
        <f>'5a - Savings Tracker'!R906</f>
        <v>0</v>
      </c>
      <c r="R864">
        <f>'5a - Savings Tracker'!S906</f>
        <v>0</v>
      </c>
      <c r="S864">
        <f>'5a - Savings Tracker'!T906</f>
        <v>0</v>
      </c>
      <c r="T864">
        <f>'5a - Savings Tracker'!U906</f>
        <v>0</v>
      </c>
      <c r="U864">
        <f>'5a - Savings Tracker'!V906</f>
        <v>0</v>
      </c>
      <c r="V864">
        <f>'5a - Savings Tracker'!W906</f>
        <v>0</v>
      </c>
      <c r="W864">
        <f>'5a - Savings Tracker'!X906</f>
        <v>0</v>
      </c>
      <c r="X864">
        <f>'5a - Savings Tracker'!Y906</f>
        <v>0</v>
      </c>
      <c r="Y864">
        <f>'5a - Savings Tracker'!Z906</f>
        <v>0</v>
      </c>
      <c r="Z864">
        <f>'5a - Savings Tracker'!AA906</f>
        <v>0</v>
      </c>
      <c r="AA864">
        <f>'5a - Savings Tracker'!AB906</f>
        <v>0</v>
      </c>
      <c r="AB864">
        <f>'5a - Savings Tracker'!AC906</f>
        <v>0</v>
      </c>
      <c r="AC864">
        <f>'5a - Savings Tracker'!AD906</f>
        <v>0</v>
      </c>
      <c r="AD864" t="str">
        <f>'5a - Savings Tracker'!AE906</f>
        <v/>
      </c>
      <c r="AE864" t="str">
        <f>'5a - Savings Tracker'!AF906</f>
        <v/>
      </c>
      <c r="AF864" t="str">
        <f>'5a - Savings Tracker'!AG906</f>
        <v/>
      </c>
      <c r="AG864" t="str">
        <f>'5a - Savings Tracker'!AH906</f>
        <v/>
      </c>
      <c r="AH864" t="str">
        <f>'5a - Savings Tracker'!AI906</f>
        <v/>
      </c>
      <c r="AI864" t="str">
        <f>'5a - Savings Tracker'!AJ906</f>
        <v/>
      </c>
      <c r="AJ864" t="str">
        <f>'5a - Savings Tracker'!AK906</f>
        <v/>
      </c>
      <c r="AK864" t="str">
        <f>'5a - Savings Tracker'!AL906</f>
        <v/>
      </c>
    </row>
    <row r="865" spans="1:37">
      <c r="A865">
        <f>'5a - Savings Tracker'!A907</f>
        <v>864</v>
      </c>
      <c r="B865" t="str">
        <f>'5a - Savings Tracker'!B907</f>
        <v>Swansea Bay UHB</v>
      </c>
      <c r="C865">
        <f>'5a - Savings Tracker'!C907</f>
        <v>0</v>
      </c>
      <c r="D865">
        <f>'5a - Savings Tracker'!D907</f>
        <v>0</v>
      </c>
      <c r="E865">
        <f>'5a - Savings Tracker'!E907</f>
        <v>0</v>
      </c>
      <c r="F865">
        <f>'5a - Savings Tracker'!F907</f>
        <v>0</v>
      </c>
      <c r="G865">
        <f>'5a - Savings Tracker'!G907</f>
        <v>0</v>
      </c>
      <c r="H865">
        <f>'5a - Savings Tracker'!H907</f>
        <v>0</v>
      </c>
      <c r="I865">
        <f>'5a - Savings Tracker'!J907</f>
        <v>0</v>
      </c>
      <c r="J865">
        <f>'5a - Savings Tracker'!K907</f>
        <v>0</v>
      </c>
      <c r="K865">
        <f>'5a - Savings Tracker'!L907</f>
        <v>0</v>
      </c>
      <c r="L865">
        <f>'5a - Savings Tracker'!M907</f>
        <v>0</v>
      </c>
      <c r="M865">
        <f>'5a - Savings Tracker'!N907</f>
        <v>0</v>
      </c>
      <c r="N865">
        <f>'5a - Savings Tracker'!O907</f>
        <v>0</v>
      </c>
      <c r="O865">
        <f>'5a - Savings Tracker'!P907</f>
        <v>0</v>
      </c>
      <c r="P865">
        <f>'5a - Savings Tracker'!Q907</f>
        <v>0</v>
      </c>
      <c r="Q865">
        <f>'5a - Savings Tracker'!R907</f>
        <v>0</v>
      </c>
      <c r="R865">
        <f>'5a - Savings Tracker'!S907</f>
        <v>0</v>
      </c>
      <c r="S865">
        <f>'5a - Savings Tracker'!T907</f>
        <v>0</v>
      </c>
      <c r="T865">
        <f>'5a - Savings Tracker'!U907</f>
        <v>0</v>
      </c>
      <c r="U865">
        <f>'5a - Savings Tracker'!V907</f>
        <v>0</v>
      </c>
      <c r="V865">
        <f>'5a - Savings Tracker'!W907</f>
        <v>0</v>
      </c>
      <c r="W865">
        <f>'5a - Savings Tracker'!X907</f>
        <v>0</v>
      </c>
      <c r="X865">
        <f>'5a - Savings Tracker'!Y907</f>
        <v>0</v>
      </c>
      <c r="Y865">
        <f>'5a - Savings Tracker'!Z907</f>
        <v>0</v>
      </c>
      <c r="Z865">
        <f>'5a - Savings Tracker'!AA907</f>
        <v>0</v>
      </c>
      <c r="AA865">
        <f>'5a - Savings Tracker'!AB907</f>
        <v>0</v>
      </c>
      <c r="AB865">
        <f>'5a - Savings Tracker'!AC907</f>
        <v>0</v>
      </c>
      <c r="AC865">
        <f>'5a - Savings Tracker'!AD907</f>
        <v>0</v>
      </c>
      <c r="AD865" t="str">
        <f>'5a - Savings Tracker'!AE907</f>
        <v/>
      </c>
      <c r="AE865" t="str">
        <f>'5a - Savings Tracker'!AF907</f>
        <v/>
      </c>
      <c r="AF865" t="str">
        <f>'5a - Savings Tracker'!AG907</f>
        <v/>
      </c>
      <c r="AG865" t="str">
        <f>'5a - Savings Tracker'!AH907</f>
        <v/>
      </c>
      <c r="AH865" t="str">
        <f>'5a - Savings Tracker'!AI907</f>
        <v/>
      </c>
      <c r="AI865" t="str">
        <f>'5a - Savings Tracker'!AJ907</f>
        <v/>
      </c>
      <c r="AJ865" t="str">
        <f>'5a - Savings Tracker'!AK907</f>
        <v/>
      </c>
      <c r="AK865" t="str">
        <f>'5a - Savings Tracker'!AL907</f>
        <v/>
      </c>
    </row>
    <row r="866" spans="1:37">
      <c r="A866">
        <f>'5a - Savings Tracker'!A908</f>
        <v>865</v>
      </c>
      <c r="B866" t="str">
        <f>'5a - Savings Tracker'!B908</f>
        <v>Swansea Bay UHB</v>
      </c>
      <c r="C866">
        <f>'5a - Savings Tracker'!C908</f>
        <v>0</v>
      </c>
      <c r="D866">
        <f>'5a - Savings Tracker'!D908</f>
        <v>0</v>
      </c>
      <c r="E866">
        <f>'5a - Savings Tracker'!E908</f>
        <v>0</v>
      </c>
      <c r="F866">
        <f>'5a - Savings Tracker'!F908</f>
        <v>0</v>
      </c>
      <c r="G866">
        <f>'5a - Savings Tracker'!G908</f>
        <v>0</v>
      </c>
      <c r="H866">
        <f>'5a - Savings Tracker'!H908</f>
        <v>0</v>
      </c>
      <c r="I866">
        <f>'5a - Savings Tracker'!J908</f>
        <v>0</v>
      </c>
      <c r="J866">
        <f>'5a - Savings Tracker'!K908</f>
        <v>0</v>
      </c>
      <c r="K866">
        <f>'5a - Savings Tracker'!L908</f>
        <v>0</v>
      </c>
      <c r="L866">
        <f>'5a - Savings Tracker'!M908</f>
        <v>0</v>
      </c>
      <c r="M866">
        <f>'5a - Savings Tracker'!N908</f>
        <v>0</v>
      </c>
      <c r="N866">
        <f>'5a - Savings Tracker'!O908</f>
        <v>0</v>
      </c>
      <c r="O866">
        <f>'5a - Savings Tracker'!P908</f>
        <v>0</v>
      </c>
      <c r="P866">
        <f>'5a - Savings Tracker'!Q908</f>
        <v>0</v>
      </c>
      <c r="Q866">
        <f>'5a - Savings Tracker'!R908</f>
        <v>0</v>
      </c>
      <c r="R866">
        <f>'5a - Savings Tracker'!S908</f>
        <v>0</v>
      </c>
      <c r="S866">
        <f>'5a - Savings Tracker'!T908</f>
        <v>0</v>
      </c>
      <c r="T866">
        <f>'5a - Savings Tracker'!U908</f>
        <v>0</v>
      </c>
      <c r="U866">
        <f>'5a - Savings Tracker'!V908</f>
        <v>0</v>
      </c>
      <c r="V866">
        <f>'5a - Savings Tracker'!W908</f>
        <v>0</v>
      </c>
      <c r="W866">
        <f>'5a - Savings Tracker'!X908</f>
        <v>0</v>
      </c>
      <c r="X866">
        <f>'5a - Savings Tracker'!Y908</f>
        <v>0</v>
      </c>
      <c r="Y866">
        <f>'5a - Savings Tracker'!Z908</f>
        <v>0</v>
      </c>
      <c r="Z866">
        <f>'5a - Savings Tracker'!AA908</f>
        <v>0</v>
      </c>
      <c r="AA866">
        <f>'5a - Savings Tracker'!AB908</f>
        <v>0</v>
      </c>
      <c r="AB866">
        <f>'5a - Savings Tracker'!AC908</f>
        <v>0</v>
      </c>
      <c r="AC866">
        <f>'5a - Savings Tracker'!AD908</f>
        <v>0</v>
      </c>
      <c r="AD866" t="str">
        <f>'5a - Savings Tracker'!AE908</f>
        <v/>
      </c>
      <c r="AE866" t="str">
        <f>'5a - Savings Tracker'!AF908</f>
        <v/>
      </c>
      <c r="AF866" t="str">
        <f>'5a - Savings Tracker'!AG908</f>
        <v/>
      </c>
      <c r="AG866" t="str">
        <f>'5a - Savings Tracker'!AH908</f>
        <v/>
      </c>
      <c r="AH866" t="str">
        <f>'5a - Savings Tracker'!AI908</f>
        <v/>
      </c>
      <c r="AI866" t="str">
        <f>'5a - Savings Tracker'!AJ908</f>
        <v/>
      </c>
      <c r="AJ866" t="str">
        <f>'5a - Savings Tracker'!AK908</f>
        <v/>
      </c>
      <c r="AK866" t="str">
        <f>'5a - Savings Tracker'!AL908</f>
        <v/>
      </c>
    </row>
    <row r="867" spans="1:37">
      <c r="A867">
        <f>'5a - Savings Tracker'!A909</f>
        <v>866</v>
      </c>
      <c r="B867" t="str">
        <f>'5a - Savings Tracker'!B909</f>
        <v>Swansea Bay UHB</v>
      </c>
      <c r="C867">
        <f>'5a - Savings Tracker'!C909</f>
        <v>0</v>
      </c>
      <c r="D867">
        <f>'5a - Savings Tracker'!D909</f>
        <v>0</v>
      </c>
      <c r="E867">
        <f>'5a - Savings Tracker'!E909</f>
        <v>0</v>
      </c>
      <c r="F867">
        <f>'5a - Savings Tracker'!F909</f>
        <v>0</v>
      </c>
      <c r="G867">
        <f>'5a - Savings Tracker'!G909</f>
        <v>0</v>
      </c>
      <c r="H867">
        <f>'5a - Savings Tracker'!H909</f>
        <v>0</v>
      </c>
      <c r="I867">
        <f>'5a - Savings Tracker'!J909</f>
        <v>0</v>
      </c>
      <c r="J867">
        <f>'5a - Savings Tracker'!K909</f>
        <v>0</v>
      </c>
      <c r="K867">
        <f>'5a - Savings Tracker'!L909</f>
        <v>0</v>
      </c>
      <c r="L867">
        <f>'5a - Savings Tracker'!M909</f>
        <v>0</v>
      </c>
      <c r="M867">
        <f>'5a - Savings Tracker'!N909</f>
        <v>0</v>
      </c>
      <c r="N867">
        <f>'5a - Savings Tracker'!O909</f>
        <v>0</v>
      </c>
      <c r="O867">
        <f>'5a - Savings Tracker'!P909</f>
        <v>0</v>
      </c>
      <c r="P867">
        <f>'5a - Savings Tracker'!Q909</f>
        <v>0</v>
      </c>
      <c r="Q867">
        <f>'5a - Savings Tracker'!R909</f>
        <v>0</v>
      </c>
      <c r="R867">
        <f>'5a - Savings Tracker'!S909</f>
        <v>0</v>
      </c>
      <c r="S867">
        <f>'5a - Savings Tracker'!T909</f>
        <v>0</v>
      </c>
      <c r="T867">
        <f>'5a - Savings Tracker'!U909</f>
        <v>0</v>
      </c>
      <c r="U867">
        <f>'5a - Savings Tracker'!V909</f>
        <v>0</v>
      </c>
      <c r="V867">
        <f>'5a - Savings Tracker'!W909</f>
        <v>0</v>
      </c>
      <c r="W867">
        <f>'5a - Savings Tracker'!X909</f>
        <v>0</v>
      </c>
      <c r="X867">
        <f>'5a - Savings Tracker'!Y909</f>
        <v>0</v>
      </c>
      <c r="Y867">
        <f>'5a - Savings Tracker'!Z909</f>
        <v>0</v>
      </c>
      <c r="Z867">
        <f>'5a - Savings Tracker'!AA909</f>
        <v>0</v>
      </c>
      <c r="AA867">
        <f>'5a - Savings Tracker'!AB909</f>
        <v>0</v>
      </c>
      <c r="AB867">
        <f>'5a - Savings Tracker'!AC909</f>
        <v>0</v>
      </c>
      <c r="AC867">
        <f>'5a - Savings Tracker'!AD909</f>
        <v>0</v>
      </c>
      <c r="AD867" t="str">
        <f>'5a - Savings Tracker'!AE909</f>
        <v/>
      </c>
      <c r="AE867" t="str">
        <f>'5a - Savings Tracker'!AF909</f>
        <v/>
      </c>
      <c r="AF867" t="str">
        <f>'5a - Savings Tracker'!AG909</f>
        <v/>
      </c>
      <c r="AG867" t="str">
        <f>'5a - Savings Tracker'!AH909</f>
        <v/>
      </c>
      <c r="AH867" t="str">
        <f>'5a - Savings Tracker'!AI909</f>
        <v/>
      </c>
      <c r="AI867" t="str">
        <f>'5a - Savings Tracker'!AJ909</f>
        <v/>
      </c>
      <c r="AJ867" t="str">
        <f>'5a - Savings Tracker'!AK909</f>
        <v/>
      </c>
      <c r="AK867" t="str">
        <f>'5a - Savings Tracker'!AL909</f>
        <v/>
      </c>
    </row>
    <row r="868" spans="1:37">
      <c r="A868">
        <f>'5a - Savings Tracker'!A910</f>
        <v>867</v>
      </c>
      <c r="B868" t="str">
        <f>'5a - Savings Tracker'!B910</f>
        <v>Swansea Bay UHB</v>
      </c>
      <c r="C868">
        <f>'5a - Savings Tracker'!C910</f>
        <v>0</v>
      </c>
      <c r="D868">
        <f>'5a - Savings Tracker'!D910</f>
        <v>0</v>
      </c>
      <c r="E868">
        <f>'5a - Savings Tracker'!E910</f>
        <v>0</v>
      </c>
      <c r="F868">
        <f>'5a - Savings Tracker'!F910</f>
        <v>0</v>
      </c>
      <c r="G868">
        <f>'5a - Savings Tracker'!G910</f>
        <v>0</v>
      </c>
      <c r="H868">
        <f>'5a - Savings Tracker'!H910</f>
        <v>0</v>
      </c>
      <c r="I868">
        <f>'5a - Savings Tracker'!J910</f>
        <v>0</v>
      </c>
      <c r="J868">
        <f>'5a - Savings Tracker'!K910</f>
        <v>0</v>
      </c>
      <c r="K868">
        <f>'5a - Savings Tracker'!L910</f>
        <v>0</v>
      </c>
      <c r="L868">
        <f>'5a - Savings Tracker'!M910</f>
        <v>0</v>
      </c>
      <c r="M868">
        <f>'5a - Savings Tracker'!N910</f>
        <v>0</v>
      </c>
      <c r="N868">
        <f>'5a - Savings Tracker'!O910</f>
        <v>0</v>
      </c>
      <c r="O868">
        <f>'5a - Savings Tracker'!P910</f>
        <v>0</v>
      </c>
      <c r="P868">
        <f>'5a - Savings Tracker'!Q910</f>
        <v>0</v>
      </c>
      <c r="Q868">
        <f>'5a - Savings Tracker'!R910</f>
        <v>0</v>
      </c>
      <c r="R868">
        <f>'5a - Savings Tracker'!S910</f>
        <v>0</v>
      </c>
      <c r="S868">
        <f>'5a - Savings Tracker'!T910</f>
        <v>0</v>
      </c>
      <c r="T868">
        <f>'5a - Savings Tracker'!U910</f>
        <v>0</v>
      </c>
      <c r="U868">
        <f>'5a - Savings Tracker'!V910</f>
        <v>0</v>
      </c>
      <c r="V868">
        <f>'5a - Savings Tracker'!W910</f>
        <v>0</v>
      </c>
      <c r="W868">
        <f>'5a - Savings Tracker'!X910</f>
        <v>0</v>
      </c>
      <c r="X868">
        <f>'5a - Savings Tracker'!Y910</f>
        <v>0</v>
      </c>
      <c r="Y868">
        <f>'5a - Savings Tracker'!Z910</f>
        <v>0</v>
      </c>
      <c r="Z868">
        <f>'5a - Savings Tracker'!AA910</f>
        <v>0</v>
      </c>
      <c r="AA868">
        <f>'5a - Savings Tracker'!AB910</f>
        <v>0</v>
      </c>
      <c r="AB868">
        <f>'5a - Savings Tracker'!AC910</f>
        <v>0</v>
      </c>
      <c r="AC868">
        <f>'5a - Savings Tracker'!AD910</f>
        <v>0</v>
      </c>
      <c r="AD868" t="str">
        <f>'5a - Savings Tracker'!AE910</f>
        <v/>
      </c>
      <c r="AE868" t="str">
        <f>'5a - Savings Tracker'!AF910</f>
        <v/>
      </c>
      <c r="AF868" t="str">
        <f>'5a - Savings Tracker'!AG910</f>
        <v/>
      </c>
      <c r="AG868" t="str">
        <f>'5a - Savings Tracker'!AH910</f>
        <v/>
      </c>
      <c r="AH868" t="str">
        <f>'5a - Savings Tracker'!AI910</f>
        <v/>
      </c>
      <c r="AI868" t="str">
        <f>'5a - Savings Tracker'!AJ910</f>
        <v/>
      </c>
      <c r="AJ868" t="str">
        <f>'5a - Savings Tracker'!AK910</f>
        <v/>
      </c>
      <c r="AK868" t="str">
        <f>'5a - Savings Tracker'!AL910</f>
        <v/>
      </c>
    </row>
    <row r="869" spans="1:37">
      <c r="A869">
        <f>'5a - Savings Tracker'!A911</f>
        <v>868</v>
      </c>
      <c r="B869" t="str">
        <f>'5a - Savings Tracker'!B911</f>
        <v>Swansea Bay UHB</v>
      </c>
      <c r="C869">
        <f>'5a - Savings Tracker'!C911</f>
        <v>0</v>
      </c>
      <c r="D869">
        <f>'5a - Savings Tracker'!D911</f>
        <v>0</v>
      </c>
      <c r="E869">
        <f>'5a - Savings Tracker'!E911</f>
        <v>0</v>
      </c>
      <c r="F869">
        <f>'5a - Savings Tracker'!F911</f>
        <v>0</v>
      </c>
      <c r="G869">
        <f>'5a - Savings Tracker'!G911</f>
        <v>0</v>
      </c>
      <c r="H869">
        <f>'5a - Savings Tracker'!H911</f>
        <v>0</v>
      </c>
      <c r="I869">
        <f>'5a - Savings Tracker'!J911</f>
        <v>0</v>
      </c>
      <c r="J869">
        <f>'5a - Savings Tracker'!K911</f>
        <v>0</v>
      </c>
      <c r="K869">
        <f>'5a - Savings Tracker'!L911</f>
        <v>0</v>
      </c>
      <c r="L869">
        <f>'5a - Savings Tracker'!M911</f>
        <v>0</v>
      </c>
      <c r="M869">
        <f>'5a - Savings Tracker'!N911</f>
        <v>0</v>
      </c>
      <c r="N869">
        <f>'5a - Savings Tracker'!O911</f>
        <v>0</v>
      </c>
      <c r="O869">
        <f>'5a - Savings Tracker'!P911</f>
        <v>0</v>
      </c>
      <c r="P869">
        <f>'5a - Savings Tracker'!Q911</f>
        <v>0</v>
      </c>
      <c r="Q869">
        <f>'5a - Savings Tracker'!R911</f>
        <v>0</v>
      </c>
      <c r="R869">
        <f>'5a - Savings Tracker'!S911</f>
        <v>0</v>
      </c>
      <c r="S869">
        <f>'5a - Savings Tracker'!T911</f>
        <v>0</v>
      </c>
      <c r="T869">
        <f>'5a - Savings Tracker'!U911</f>
        <v>0</v>
      </c>
      <c r="U869">
        <f>'5a - Savings Tracker'!V911</f>
        <v>0</v>
      </c>
      <c r="V869">
        <f>'5a - Savings Tracker'!W911</f>
        <v>0</v>
      </c>
      <c r="W869">
        <f>'5a - Savings Tracker'!X911</f>
        <v>0</v>
      </c>
      <c r="X869">
        <f>'5a - Savings Tracker'!Y911</f>
        <v>0</v>
      </c>
      <c r="Y869">
        <f>'5a - Savings Tracker'!Z911</f>
        <v>0</v>
      </c>
      <c r="Z869">
        <f>'5a - Savings Tracker'!AA911</f>
        <v>0</v>
      </c>
      <c r="AA869">
        <f>'5a - Savings Tracker'!AB911</f>
        <v>0</v>
      </c>
      <c r="AB869">
        <f>'5a - Savings Tracker'!AC911</f>
        <v>0</v>
      </c>
      <c r="AC869">
        <f>'5a - Savings Tracker'!AD911</f>
        <v>0</v>
      </c>
      <c r="AD869" t="str">
        <f>'5a - Savings Tracker'!AE911</f>
        <v/>
      </c>
      <c r="AE869" t="str">
        <f>'5a - Savings Tracker'!AF911</f>
        <v/>
      </c>
      <c r="AF869" t="str">
        <f>'5a - Savings Tracker'!AG911</f>
        <v/>
      </c>
      <c r="AG869" t="str">
        <f>'5a - Savings Tracker'!AH911</f>
        <v/>
      </c>
      <c r="AH869" t="str">
        <f>'5a - Savings Tracker'!AI911</f>
        <v/>
      </c>
      <c r="AI869" t="str">
        <f>'5a - Savings Tracker'!AJ911</f>
        <v/>
      </c>
      <c r="AJ869" t="str">
        <f>'5a - Savings Tracker'!AK911</f>
        <v/>
      </c>
      <c r="AK869" t="str">
        <f>'5a - Savings Tracker'!AL911</f>
        <v/>
      </c>
    </row>
    <row r="870" spans="1:37">
      <c r="A870">
        <f>'5a - Savings Tracker'!A912</f>
        <v>869</v>
      </c>
      <c r="B870" t="str">
        <f>'5a - Savings Tracker'!B912</f>
        <v>Swansea Bay UHB</v>
      </c>
      <c r="C870">
        <f>'5a - Savings Tracker'!C912</f>
        <v>0</v>
      </c>
      <c r="D870">
        <f>'5a - Savings Tracker'!D912</f>
        <v>0</v>
      </c>
      <c r="E870">
        <f>'5a - Savings Tracker'!E912</f>
        <v>0</v>
      </c>
      <c r="F870">
        <f>'5a - Savings Tracker'!F912</f>
        <v>0</v>
      </c>
      <c r="G870">
        <f>'5a - Savings Tracker'!G912</f>
        <v>0</v>
      </c>
      <c r="H870">
        <f>'5a - Savings Tracker'!H912</f>
        <v>0</v>
      </c>
      <c r="I870">
        <f>'5a - Savings Tracker'!J912</f>
        <v>0</v>
      </c>
      <c r="J870">
        <f>'5a - Savings Tracker'!K912</f>
        <v>0</v>
      </c>
      <c r="K870">
        <f>'5a - Savings Tracker'!L912</f>
        <v>0</v>
      </c>
      <c r="L870">
        <f>'5a - Savings Tracker'!M912</f>
        <v>0</v>
      </c>
      <c r="M870">
        <f>'5a - Savings Tracker'!N912</f>
        <v>0</v>
      </c>
      <c r="N870">
        <f>'5a - Savings Tracker'!O912</f>
        <v>0</v>
      </c>
      <c r="O870">
        <f>'5a - Savings Tracker'!P912</f>
        <v>0</v>
      </c>
      <c r="P870">
        <f>'5a - Savings Tracker'!Q912</f>
        <v>0</v>
      </c>
      <c r="Q870">
        <f>'5a - Savings Tracker'!R912</f>
        <v>0</v>
      </c>
      <c r="R870">
        <f>'5a - Savings Tracker'!S912</f>
        <v>0</v>
      </c>
      <c r="S870">
        <f>'5a - Savings Tracker'!T912</f>
        <v>0</v>
      </c>
      <c r="T870">
        <f>'5a - Savings Tracker'!U912</f>
        <v>0</v>
      </c>
      <c r="U870">
        <f>'5a - Savings Tracker'!V912</f>
        <v>0</v>
      </c>
      <c r="V870">
        <f>'5a - Savings Tracker'!W912</f>
        <v>0</v>
      </c>
      <c r="W870">
        <f>'5a - Savings Tracker'!X912</f>
        <v>0</v>
      </c>
      <c r="X870">
        <f>'5a - Savings Tracker'!Y912</f>
        <v>0</v>
      </c>
      <c r="Y870">
        <f>'5a - Savings Tracker'!Z912</f>
        <v>0</v>
      </c>
      <c r="Z870">
        <f>'5a - Savings Tracker'!AA912</f>
        <v>0</v>
      </c>
      <c r="AA870">
        <f>'5a - Savings Tracker'!AB912</f>
        <v>0</v>
      </c>
      <c r="AB870">
        <f>'5a - Savings Tracker'!AC912</f>
        <v>0</v>
      </c>
      <c r="AC870">
        <f>'5a - Savings Tracker'!AD912</f>
        <v>0</v>
      </c>
      <c r="AD870" t="str">
        <f>'5a - Savings Tracker'!AE912</f>
        <v/>
      </c>
      <c r="AE870" t="str">
        <f>'5a - Savings Tracker'!AF912</f>
        <v/>
      </c>
      <c r="AF870" t="str">
        <f>'5a - Savings Tracker'!AG912</f>
        <v/>
      </c>
      <c r="AG870" t="str">
        <f>'5a - Savings Tracker'!AH912</f>
        <v/>
      </c>
      <c r="AH870" t="str">
        <f>'5a - Savings Tracker'!AI912</f>
        <v/>
      </c>
      <c r="AI870" t="str">
        <f>'5a - Savings Tracker'!AJ912</f>
        <v/>
      </c>
      <c r="AJ870" t="str">
        <f>'5a - Savings Tracker'!AK912</f>
        <v/>
      </c>
      <c r="AK870" t="str">
        <f>'5a - Savings Tracker'!AL912</f>
        <v/>
      </c>
    </row>
    <row r="871" spans="1:37">
      <c r="A871">
        <f>'5a - Savings Tracker'!A913</f>
        <v>870</v>
      </c>
      <c r="B871" t="str">
        <f>'5a - Savings Tracker'!B913</f>
        <v>Swansea Bay UHB</v>
      </c>
      <c r="C871">
        <f>'5a - Savings Tracker'!C913</f>
        <v>0</v>
      </c>
      <c r="D871">
        <f>'5a - Savings Tracker'!D913</f>
        <v>0</v>
      </c>
      <c r="E871">
        <f>'5a - Savings Tracker'!E913</f>
        <v>0</v>
      </c>
      <c r="F871">
        <f>'5a - Savings Tracker'!F913</f>
        <v>0</v>
      </c>
      <c r="G871">
        <f>'5a - Savings Tracker'!G913</f>
        <v>0</v>
      </c>
      <c r="H871">
        <f>'5a - Savings Tracker'!H913</f>
        <v>0</v>
      </c>
      <c r="I871">
        <f>'5a - Savings Tracker'!J913</f>
        <v>0</v>
      </c>
      <c r="J871">
        <f>'5a - Savings Tracker'!K913</f>
        <v>0</v>
      </c>
      <c r="K871">
        <f>'5a - Savings Tracker'!L913</f>
        <v>0</v>
      </c>
      <c r="L871">
        <f>'5a - Savings Tracker'!M913</f>
        <v>0</v>
      </c>
      <c r="M871">
        <f>'5a - Savings Tracker'!N913</f>
        <v>0</v>
      </c>
      <c r="N871">
        <f>'5a - Savings Tracker'!O913</f>
        <v>0</v>
      </c>
      <c r="O871">
        <f>'5a - Savings Tracker'!P913</f>
        <v>0</v>
      </c>
      <c r="P871">
        <f>'5a - Savings Tracker'!Q913</f>
        <v>0</v>
      </c>
      <c r="Q871">
        <f>'5a - Savings Tracker'!R913</f>
        <v>0</v>
      </c>
      <c r="R871">
        <f>'5a - Savings Tracker'!S913</f>
        <v>0</v>
      </c>
      <c r="S871">
        <f>'5a - Savings Tracker'!T913</f>
        <v>0</v>
      </c>
      <c r="T871">
        <f>'5a - Savings Tracker'!U913</f>
        <v>0</v>
      </c>
      <c r="U871">
        <f>'5a - Savings Tracker'!V913</f>
        <v>0</v>
      </c>
      <c r="V871">
        <f>'5a - Savings Tracker'!W913</f>
        <v>0</v>
      </c>
      <c r="W871">
        <f>'5a - Savings Tracker'!X913</f>
        <v>0</v>
      </c>
      <c r="X871">
        <f>'5a - Savings Tracker'!Y913</f>
        <v>0</v>
      </c>
      <c r="Y871">
        <f>'5a - Savings Tracker'!Z913</f>
        <v>0</v>
      </c>
      <c r="Z871">
        <f>'5a - Savings Tracker'!AA913</f>
        <v>0</v>
      </c>
      <c r="AA871">
        <f>'5a - Savings Tracker'!AB913</f>
        <v>0</v>
      </c>
      <c r="AB871">
        <f>'5a - Savings Tracker'!AC913</f>
        <v>0</v>
      </c>
      <c r="AC871">
        <f>'5a - Savings Tracker'!AD913</f>
        <v>0</v>
      </c>
      <c r="AD871" t="str">
        <f>'5a - Savings Tracker'!AE913</f>
        <v/>
      </c>
      <c r="AE871" t="str">
        <f>'5a - Savings Tracker'!AF913</f>
        <v/>
      </c>
      <c r="AF871" t="str">
        <f>'5a - Savings Tracker'!AG913</f>
        <v/>
      </c>
      <c r="AG871" t="str">
        <f>'5a - Savings Tracker'!AH913</f>
        <v/>
      </c>
      <c r="AH871" t="str">
        <f>'5a - Savings Tracker'!AI913</f>
        <v/>
      </c>
      <c r="AI871" t="str">
        <f>'5a - Savings Tracker'!AJ913</f>
        <v/>
      </c>
      <c r="AJ871" t="str">
        <f>'5a - Savings Tracker'!AK913</f>
        <v/>
      </c>
      <c r="AK871" t="str">
        <f>'5a - Savings Tracker'!AL913</f>
        <v/>
      </c>
    </row>
    <row r="872" spans="1:37">
      <c r="A872">
        <f>'5a - Savings Tracker'!A914</f>
        <v>871</v>
      </c>
      <c r="B872" t="str">
        <f>'5a - Savings Tracker'!B914</f>
        <v>Swansea Bay UHB</v>
      </c>
      <c r="C872">
        <f>'5a - Savings Tracker'!C914</f>
        <v>0</v>
      </c>
      <c r="D872">
        <f>'5a - Savings Tracker'!D914</f>
        <v>0</v>
      </c>
      <c r="E872">
        <f>'5a - Savings Tracker'!E914</f>
        <v>0</v>
      </c>
      <c r="F872">
        <f>'5a - Savings Tracker'!F914</f>
        <v>0</v>
      </c>
      <c r="G872">
        <f>'5a - Savings Tracker'!G914</f>
        <v>0</v>
      </c>
      <c r="H872">
        <f>'5a - Savings Tracker'!H914</f>
        <v>0</v>
      </c>
      <c r="I872">
        <f>'5a - Savings Tracker'!J914</f>
        <v>0</v>
      </c>
      <c r="J872">
        <f>'5a - Savings Tracker'!K914</f>
        <v>0</v>
      </c>
      <c r="K872">
        <f>'5a - Savings Tracker'!L914</f>
        <v>0</v>
      </c>
      <c r="L872">
        <f>'5a - Savings Tracker'!M914</f>
        <v>0</v>
      </c>
      <c r="M872">
        <f>'5a - Savings Tracker'!N914</f>
        <v>0</v>
      </c>
      <c r="N872">
        <f>'5a - Savings Tracker'!O914</f>
        <v>0</v>
      </c>
      <c r="O872">
        <f>'5a - Savings Tracker'!P914</f>
        <v>0</v>
      </c>
      <c r="P872">
        <f>'5a - Savings Tracker'!Q914</f>
        <v>0</v>
      </c>
      <c r="Q872">
        <f>'5a - Savings Tracker'!R914</f>
        <v>0</v>
      </c>
      <c r="R872">
        <f>'5a - Savings Tracker'!S914</f>
        <v>0</v>
      </c>
      <c r="S872">
        <f>'5a - Savings Tracker'!T914</f>
        <v>0</v>
      </c>
      <c r="T872">
        <f>'5a - Savings Tracker'!U914</f>
        <v>0</v>
      </c>
      <c r="U872">
        <f>'5a - Savings Tracker'!V914</f>
        <v>0</v>
      </c>
      <c r="V872">
        <f>'5a - Savings Tracker'!W914</f>
        <v>0</v>
      </c>
      <c r="W872">
        <f>'5a - Savings Tracker'!X914</f>
        <v>0</v>
      </c>
      <c r="X872">
        <f>'5a - Savings Tracker'!Y914</f>
        <v>0</v>
      </c>
      <c r="Y872">
        <f>'5a - Savings Tracker'!Z914</f>
        <v>0</v>
      </c>
      <c r="Z872">
        <f>'5a - Savings Tracker'!AA914</f>
        <v>0</v>
      </c>
      <c r="AA872">
        <f>'5a - Savings Tracker'!AB914</f>
        <v>0</v>
      </c>
      <c r="AB872">
        <f>'5a - Savings Tracker'!AC914</f>
        <v>0</v>
      </c>
      <c r="AC872">
        <f>'5a - Savings Tracker'!AD914</f>
        <v>0</v>
      </c>
      <c r="AD872" t="str">
        <f>'5a - Savings Tracker'!AE914</f>
        <v/>
      </c>
      <c r="AE872" t="str">
        <f>'5a - Savings Tracker'!AF914</f>
        <v/>
      </c>
      <c r="AF872" t="str">
        <f>'5a - Savings Tracker'!AG914</f>
        <v/>
      </c>
      <c r="AG872" t="str">
        <f>'5a - Savings Tracker'!AH914</f>
        <v/>
      </c>
      <c r="AH872" t="str">
        <f>'5a - Savings Tracker'!AI914</f>
        <v/>
      </c>
      <c r="AI872" t="str">
        <f>'5a - Savings Tracker'!AJ914</f>
        <v/>
      </c>
      <c r="AJ872" t="str">
        <f>'5a - Savings Tracker'!AK914</f>
        <v/>
      </c>
      <c r="AK872" t="str">
        <f>'5a - Savings Tracker'!AL914</f>
        <v/>
      </c>
    </row>
    <row r="873" spans="1:37">
      <c r="A873">
        <f>'5a - Savings Tracker'!A915</f>
        <v>872</v>
      </c>
      <c r="B873" t="str">
        <f>'5a - Savings Tracker'!B915</f>
        <v>Swansea Bay UHB</v>
      </c>
      <c r="C873">
        <f>'5a - Savings Tracker'!C915</f>
        <v>0</v>
      </c>
      <c r="D873">
        <f>'5a - Savings Tracker'!D915</f>
        <v>0</v>
      </c>
      <c r="E873">
        <f>'5a - Savings Tracker'!E915</f>
        <v>0</v>
      </c>
      <c r="F873">
        <f>'5a - Savings Tracker'!F915</f>
        <v>0</v>
      </c>
      <c r="G873">
        <f>'5a - Savings Tracker'!G915</f>
        <v>0</v>
      </c>
      <c r="H873">
        <f>'5a - Savings Tracker'!H915</f>
        <v>0</v>
      </c>
      <c r="I873">
        <f>'5a - Savings Tracker'!J915</f>
        <v>0</v>
      </c>
      <c r="J873">
        <f>'5a - Savings Tracker'!K915</f>
        <v>0</v>
      </c>
      <c r="K873">
        <f>'5a - Savings Tracker'!L915</f>
        <v>0</v>
      </c>
      <c r="L873">
        <f>'5a - Savings Tracker'!M915</f>
        <v>0</v>
      </c>
      <c r="M873">
        <f>'5a - Savings Tracker'!N915</f>
        <v>0</v>
      </c>
      <c r="N873">
        <f>'5a - Savings Tracker'!O915</f>
        <v>0</v>
      </c>
      <c r="O873">
        <f>'5a - Savings Tracker'!P915</f>
        <v>0</v>
      </c>
      <c r="P873">
        <f>'5a - Savings Tracker'!Q915</f>
        <v>0</v>
      </c>
      <c r="Q873">
        <f>'5a - Savings Tracker'!R915</f>
        <v>0</v>
      </c>
      <c r="R873">
        <f>'5a - Savings Tracker'!S915</f>
        <v>0</v>
      </c>
      <c r="S873">
        <f>'5a - Savings Tracker'!T915</f>
        <v>0</v>
      </c>
      <c r="T873">
        <f>'5a - Savings Tracker'!U915</f>
        <v>0</v>
      </c>
      <c r="U873">
        <f>'5a - Savings Tracker'!V915</f>
        <v>0</v>
      </c>
      <c r="V873">
        <f>'5a - Savings Tracker'!W915</f>
        <v>0</v>
      </c>
      <c r="W873">
        <f>'5a - Savings Tracker'!X915</f>
        <v>0</v>
      </c>
      <c r="X873">
        <f>'5a - Savings Tracker'!Y915</f>
        <v>0</v>
      </c>
      <c r="Y873">
        <f>'5a - Savings Tracker'!Z915</f>
        <v>0</v>
      </c>
      <c r="Z873">
        <f>'5a - Savings Tracker'!AA915</f>
        <v>0</v>
      </c>
      <c r="AA873">
        <f>'5a - Savings Tracker'!AB915</f>
        <v>0</v>
      </c>
      <c r="AB873">
        <f>'5a - Savings Tracker'!AC915</f>
        <v>0</v>
      </c>
      <c r="AC873">
        <f>'5a - Savings Tracker'!AD915</f>
        <v>0</v>
      </c>
      <c r="AD873" t="str">
        <f>'5a - Savings Tracker'!AE915</f>
        <v/>
      </c>
      <c r="AE873" t="str">
        <f>'5a - Savings Tracker'!AF915</f>
        <v/>
      </c>
      <c r="AF873" t="str">
        <f>'5a - Savings Tracker'!AG915</f>
        <v/>
      </c>
      <c r="AG873" t="str">
        <f>'5a - Savings Tracker'!AH915</f>
        <v/>
      </c>
      <c r="AH873" t="str">
        <f>'5a - Savings Tracker'!AI915</f>
        <v/>
      </c>
      <c r="AI873" t="str">
        <f>'5a - Savings Tracker'!AJ915</f>
        <v/>
      </c>
      <c r="AJ873" t="str">
        <f>'5a - Savings Tracker'!AK915</f>
        <v/>
      </c>
      <c r="AK873" t="str">
        <f>'5a - Savings Tracker'!AL915</f>
        <v/>
      </c>
    </row>
    <row r="874" spans="1:37">
      <c r="A874">
        <f>'5a - Savings Tracker'!A916</f>
        <v>873</v>
      </c>
      <c r="B874" t="str">
        <f>'5a - Savings Tracker'!B916</f>
        <v>Swansea Bay UHB</v>
      </c>
      <c r="C874">
        <f>'5a - Savings Tracker'!C916</f>
        <v>0</v>
      </c>
      <c r="D874">
        <f>'5a - Savings Tracker'!D916</f>
        <v>0</v>
      </c>
      <c r="E874">
        <f>'5a - Savings Tracker'!E916</f>
        <v>0</v>
      </c>
      <c r="F874">
        <f>'5a - Savings Tracker'!F916</f>
        <v>0</v>
      </c>
      <c r="G874">
        <f>'5a - Savings Tracker'!G916</f>
        <v>0</v>
      </c>
      <c r="H874">
        <f>'5a - Savings Tracker'!H916</f>
        <v>0</v>
      </c>
      <c r="I874">
        <f>'5a - Savings Tracker'!J916</f>
        <v>0</v>
      </c>
      <c r="J874">
        <f>'5a - Savings Tracker'!K916</f>
        <v>0</v>
      </c>
      <c r="K874">
        <f>'5a - Savings Tracker'!L916</f>
        <v>0</v>
      </c>
      <c r="L874">
        <f>'5a - Savings Tracker'!M916</f>
        <v>0</v>
      </c>
      <c r="M874">
        <f>'5a - Savings Tracker'!N916</f>
        <v>0</v>
      </c>
      <c r="N874">
        <f>'5a - Savings Tracker'!O916</f>
        <v>0</v>
      </c>
      <c r="O874">
        <f>'5a - Savings Tracker'!P916</f>
        <v>0</v>
      </c>
      <c r="P874">
        <f>'5a - Savings Tracker'!Q916</f>
        <v>0</v>
      </c>
      <c r="Q874">
        <f>'5a - Savings Tracker'!R916</f>
        <v>0</v>
      </c>
      <c r="R874">
        <f>'5a - Savings Tracker'!S916</f>
        <v>0</v>
      </c>
      <c r="S874">
        <f>'5a - Savings Tracker'!T916</f>
        <v>0</v>
      </c>
      <c r="T874">
        <f>'5a - Savings Tracker'!U916</f>
        <v>0</v>
      </c>
      <c r="U874">
        <f>'5a - Savings Tracker'!V916</f>
        <v>0</v>
      </c>
      <c r="V874">
        <f>'5a - Savings Tracker'!W916</f>
        <v>0</v>
      </c>
      <c r="W874">
        <f>'5a - Savings Tracker'!X916</f>
        <v>0</v>
      </c>
      <c r="X874">
        <f>'5a - Savings Tracker'!Y916</f>
        <v>0</v>
      </c>
      <c r="Y874">
        <f>'5a - Savings Tracker'!Z916</f>
        <v>0</v>
      </c>
      <c r="Z874">
        <f>'5a - Savings Tracker'!AA916</f>
        <v>0</v>
      </c>
      <c r="AA874">
        <f>'5a - Savings Tracker'!AB916</f>
        <v>0</v>
      </c>
      <c r="AB874">
        <f>'5a - Savings Tracker'!AC916</f>
        <v>0</v>
      </c>
      <c r="AC874">
        <f>'5a - Savings Tracker'!AD916</f>
        <v>0</v>
      </c>
      <c r="AD874" t="str">
        <f>'5a - Savings Tracker'!AE916</f>
        <v/>
      </c>
      <c r="AE874" t="str">
        <f>'5a - Savings Tracker'!AF916</f>
        <v/>
      </c>
      <c r="AF874" t="str">
        <f>'5a - Savings Tracker'!AG916</f>
        <v/>
      </c>
      <c r="AG874" t="str">
        <f>'5a - Savings Tracker'!AH916</f>
        <v/>
      </c>
      <c r="AH874" t="str">
        <f>'5a - Savings Tracker'!AI916</f>
        <v/>
      </c>
      <c r="AI874" t="str">
        <f>'5a - Savings Tracker'!AJ916</f>
        <v/>
      </c>
      <c r="AJ874" t="str">
        <f>'5a - Savings Tracker'!AK916</f>
        <v/>
      </c>
      <c r="AK874" t="str">
        <f>'5a - Savings Tracker'!AL916</f>
        <v/>
      </c>
    </row>
    <row r="875" spans="1:37">
      <c r="A875">
        <f>'5a - Savings Tracker'!A917</f>
        <v>874</v>
      </c>
      <c r="B875" t="str">
        <f>'5a - Savings Tracker'!B917</f>
        <v>Swansea Bay UHB</v>
      </c>
      <c r="C875">
        <f>'5a - Savings Tracker'!C917</f>
        <v>0</v>
      </c>
      <c r="D875">
        <f>'5a - Savings Tracker'!D917</f>
        <v>0</v>
      </c>
      <c r="E875">
        <f>'5a - Savings Tracker'!E917</f>
        <v>0</v>
      </c>
      <c r="F875">
        <f>'5a - Savings Tracker'!F917</f>
        <v>0</v>
      </c>
      <c r="G875">
        <f>'5a - Savings Tracker'!G917</f>
        <v>0</v>
      </c>
      <c r="H875">
        <f>'5a - Savings Tracker'!H917</f>
        <v>0</v>
      </c>
      <c r="I875">
        <f>'5a - Savings Tracker'!J917</f>
        <v>0</v>
      </c>
      <c r="J875">
        <f>'5a - Savings Tracker'!K917</f>
        <v>0</v>
      </c>
      <c r="K875">
        <f>'5a - Savings Tracker'!L917</f>
        <v>0</v>
      </c>
      <c r="L875">
        <f>'5a - Savings Tracker'!M917</f>
        <v>0</v>
      </c>
      <c r="M875">
        <f>'5a - Savings Tracker'!N917</f>
        <v>0</v>
      </c>
      <c r="N875">
        <f>'5a - Savings Tracker'!O917</f>
        <v>0</v>
      </c>
      <c r="O875">
        <f>'5a - Savings Tracker'!P917</f>
        <v>0</v>
      </c>
      <c r="P875">
        <f>'5a - Savings Tracker'!Q917</f>
        <v>0</v>
      </c>
      <c r="Q875">
        <f>'5a - Savings Tracker'!R917</f>
        <v>0</v>
      </c>
      <c r="R875">
        <f>'5a - Savings Tracker'!S917</f>
        <v>0</v>
      </c>
      <c r="S875">
        <f>'5a - Savings Tracker'!T917</f>
        <v>0</v>
      </c>
      <c r="T875">
        <f>'5a - Savings Tracker'!U917</f>
        <v>0</v>
      </c>
      <c r="U875">
        <f>'5a - Savings Tracker'!V917</f>
        <v>0</v>
      </c>
      <c r="V875">
        <f>'5a - Savings Tracker'!W917</f>
        <v>0</v>
      </c>
      <c r="W875">
        <f>'5a - Savings Tracker'!X917</f>
        <v>0</v>
      </c>
      <c r="X875">
        <f>'5a - Savings Tracker'!Y917</f>
        <v>0</v>
      </c>
      <c r="Y875">
        <f>'5a - Savings Tracker'!Z917</f>
        <v>0</v>
      </c>
      <c r="Z875">
        <f>'5a - Savings Tracker'!AA917</f>
        <v>0</v>
      </c>
      <c r="AA875">
        <f>'5a - Savings Tracker'!AB917</f>
        <v>0</v>
      </c>
      <c r="AB875">
        <f>'5a - Savings Tracker'!AC917</f>
        <v>0</v>
      </c>
      <c r="AC875">
        <f>'5a - Savings Tracker'!AD917</f>
        <v>0</v>
      </c>
      <c r="AD875" t="str">
        <f>'5a - Savings Tracker'!AE917</f>
        <v/>
      </c>
      <c r="AE875" t="str">
        <f>'5a - Savings Tracker'!AF917</f>
        <v/>
      </c>
      <c r="AF875" t="str">
        <f>'5a - Savings Tracker'!AG917</f>
        <v/>
      </c>
      <c r="AG875" t="str">
        <f>'5a - Savings Tracker'!AH917</f>
        <v/>
      </c>
      <c r="AH875" t="str">
        <f>'5a - Savings Tracker'!AI917</f>
        <v/>
      </c>
      <c r="AI875" t="str">
        <f>'5a - Savings Tracker'!AJ917</f>
        <v/>
      </c>
      <c r="AJ875" t="str">
        <f>'5a - Savings Tracker'!AK917</f>
        <v/>
      </c>
      <c r="AK875" t="str">
        <f>'5a - Savings Tracker'!AL917</f>
        <v/>
      </c>
    </row>
    <row r="876" spans="1:37">
      <c r="A876">
        <f>'5a - Savings Tracker'!A918</f>
        <v>875</v>
      </c>
      <c r="B876" t="str">
        <f>'5a - Savings Tracker'!B918</f>
        <v>Swansea Bay UHB</v>
      </c>
      <c r="C876">
        <f>'5a - Savings Tracker'!C918</f>
        <v>0</v>
      </c>
      <c r="D876">
        <f>'5a - Savings Tracker'!D918</f>
        <v>0</v>
      </c>
      <c r="E876">
        <f>'5a - Savings Tracker'!E918</f>
        <v>0</v>
      </c>
      <c r="F876">
        <f>'5a - Savings Tracker'!F918</f>
        <v>0</v>
      </c>
      <c r="G876">
        <f>'5a - Savings Tracker'!G918</f>
        <v>0</v>
      </c>
      <c r="H876">
        <f>'5a - Savings Tracker'!H918</f>
        <v>0</v>
      </c>
      <c r="I876">
        <f>'5a - Savings Tracker'!J918</f>
        <v>0</v>
      </c>
      <c r="J876">
        <f>'5a - Savings Tracker'!K918</f>
        <v>0</v>
      </c>
      <c r="K876">
        <f>'5a - Savings Tracker'!L918</f>
        <v>0</v>
      </c>
      <c r="L876">
        <f>'5a - Savings Tracker'!M918</f>
        <v>0</v>
      </c>
      <c r="M876">
        <f>'5a - Savings Tracker'!N918</f>
        <v>0</v>
      </c>
      <c r="N876">
        <f>'5a - Savings Tracker'!O918</f>
        <v>0</v>
      </c>
      <c r="O876">
        <f>'5a - Savings Tracker'!P918</f>
        <v>0</v>
      </c>
      <c r="P876">
        <f>'5a - Savings Tracker'!Q918</f>
        <v>0</v>
      </c>
      <c r="Q876">
        <f>'5a - Savings Tracker'!R918</f>
        <v>0</v>
      </c>
      <c r="R876">
        <f>'5a - Savings Tracker'!S918</f>
        <v>0</v>
      </c>
      <c r="S876">
        <f>'5a - Savings Tracker'!T918</f>
        <v>0</v>
      </c>
      <c r="T876">
        <f>'5a - Savings Tracker'!U918</f>
        <v>0</v>
      </c>
      <c r="U876">
        <f>'5a - Savings Tracker'!V918</f>
        <v>0</v>
      </c>
      <c r="V876">
        <f>'5a - Savings Tracker'!W918</f>
        <v>0</v>
      </c>
      <c r="W876">
        <f>'5a - Savings Tracker'!X918</f>
        <v>0</v>
      </c>
      <c r="X876">
        <f>'5a - Savings Tracker'!Y918</f>
        <v>0</v>
      </c>
      <c r="Y876">
        <f>'5a - Savings Tracker'!Z918</f>
        <v>0</v>
      </c>
      <c r="Z876">
        <f>'5a - Savings Tracker'!AA918</f>
        <v>0</v>
      </c>
      <c r="AA876">
        <f>'5a - Savings Tracker'!AB918</f>
        <v>0</v>
      </c>
      <c r="AB876">
        <f>'5a - Savings Tracker'!AC918</f>
        <v>0</v>
      </c>
      <c r="AC876">
        <f>'5a - Savings Tracker'!AD918</f>
        <v>0</v>
      </c>
      <c r="AD876" t="str">
        <f>'5a - Savings Tracker'!AE918</f>
        <v/>
      </c>
      <c r="AE876" t="str">
        <f>'5a - Savings Tracker'!AF918</f>
        <v/>
      </c>
      <c r="AF876" t="str">
        <f>'5a - Savings Tracker'!AG918</f>
        <v/>
      </c>
      <c r="AG876" t="str">
        <f>'5a - Savings Tracker'!AH918</f>
        <v/>
      </c>
      <c r="AH876" t="str">
        <f>'5a - Savings Tracker'!AI918</f>
        <v/>
      </c>
      <c r="AI876" t="str">
        <f>'5a - Savings Tracker'!AJ918</f>
        <v/>
      </c>
      <c r="AJ876" t="str">
        <f>'5a - Savings Tracker'!AK918</f>
        <v/>
      </c>
      <c r="AK876" t="str">
        <f>'5a - Savings Tracker'!AL918</f>
        <v/>
      </c>
    </row>
    <row r="877" spans="1:37">
      <c r="A877">
        <f>'5a - Savings Tracker'!A919</f>
        <v>876</v>
      </c>
      <c r="B877" t="str">
        <f>'5a - Savings Tracker'!B919</f>
        <v>Swansea Bay UHB</v>
      </c>
      <c r="C877">
        <f>'5a - Savings Tracker'!C919</f>
        <v>0</v>
      </c>
      <c r="D877">
        <f>'5a - Savings Tracker'!D919</f>
        <v>0</v>
      </c>
      <c r="E877">
        <f>'5a - Savings Tracker'!E919</f>
        <v>0</v>
      </c>
      <c r="F877">
        <f>'5a - Savings Tracker'!F919</f>
        <v>0</v>
      </c>
      <c r="G877">
        <f>'5a - Savings Tracker'!G919</f>
        <v>0</v>
      </c>
      <c r="H877">
        <f>'5a - Savings Tracker'!H919</f>
        <v>0</v>
      </c>
      <c r="I877">
        <f>'5a - Savings Tracker'!J919</f>
        <v>0</v>
      </c>
      <c r="J877">
        <f>'5a - Savings Tracker'!K919</f>
        <v>0</v>
      </c>
      <c r="K877">
        <f>'5a - Savings Tracker'!L919</f>
        <v>0</v>
      </c>
      <c r="L877">
        <f>'5a - Savings Tracker'!M919</f>
        <v>0</v>
      </c>
      <c r="M877">
        <f>'5a - Savings Tracker'!N919</f>
        <v>0</v>
      </c>
      <c r="N877">
        <f>'5a - Savings Tracker'!O919</f>
        <v>0</v>
      </c>
      <c r="O877">
        <f>'5a - Savings Tracker'!P919</f>
        <v>0</v>
      </c>
      <c r="P877">
        <f>'5a - Savings Tracker'!Q919</f>
        <v>0</v>
      </c>
      <c r="Q877">
        <f>'5a - Savings Tracker'!R919</f>
        <v>0</v>
      </c>
      <c r="R877">
        <f>'5a - Savings Tracker'!S919</f>
        <v>0</v>
      </c>
      <c r="S877">
        <f>'5a - Savings Tracker'!T919</f>
        <v>0</v>
      </c>
      <c r="T877">
        <f>'5a - Savings Tracker'!U919</f>
        <v>0</v>
      </c>
      <c r="U877">
        <f>'5a - Savings Tracker'!V919</f>
        <v>0</v>
      </c>
      <c r="V877">
        <f>'5a - Savings Tracker'!W919</f>
        <v>0</v>
      </c>
      <c r="W877">
        <f>'5a - Savings Tracker'!X919</f>
        <v>0</v>
      </c>
      <c r="X877">
        <f>'5a - Savings Tracker'!Y919</f>
        <v>0</v>
      </c>
      <c r="Y877">
        <f>'5a - Savings Tracker'!Z919</f>
        <v>0</v>
      </c>
      <c r="Z877">
        <f>'5a - Savings Tracker'!AA919</f>
        <v>0</v>
      </c>
      <c r="AA877">
        <f>'5a - Savings Tracker'!AB919</f>
        <v>0</v>
      </c>
      <c r="AB877">
        <f>'5a - Savings Tracker'!AC919</f>
        <v>0</v>
      </c>
      <c r="AC877">
        <f>'5a - Savings Tracker'!AD919</f>
        <v>0</v>
      </c>
      <c r="AD877" t="str">
        <f>'5a - Savings Tracker'!AE919</f>
        <v/>
      </c>
      <c r="AE877" t="str">
        <f>'5a - Savings Tracker'!AF919</f>
        <v/>
      </c>
      <c r="AF877" t="str">
        <f>'5a - Savings Tracker'!AG919</f>
        <v/>
      </c>
      <c r="AG877" t="str">
        <f>'5a - Savings Tracker'!AH919</f>
        <v/>
      </c>
      <c r="AH877" t="str">
        <f>'5a - Savings Tracker'!AI919</f>
        <v/>
      </c>
      <c r="AI877" t="str">
        <f>'5a - Savings Tracker'!AJ919</f>
        <v/>
      </c>
      <c r="AJ877" t="str">
        <f>'5a - Savings Tracker'!AK919</f>
        <v/>
      </c>
      <c r="AK877" t="str">
        <f>'5a - Savings Tracker'!AL919</f>
        <v/>
      </c>
    </row>
    <row r="878" spans="1:37">
      <c r="A878">
        <f>'5a - Savings Tracker'!A920</f>
        <v>877</v>
      </c>
      <c r="B878" t="str">
        <f>'5a - Savings Tracker'!B920</f>
        <v>Swansea Bay UHB</v>
      </c>
      <c r="C878">
        <f>'5a - Savings Tracker'!C920</f>
        <v>0</v>
      </c>
      <c r="D878">
        <f>'5a - Savings Tracker'!D920</f>
        <v>0</v>
      </c>
      <c r="E878">
        <f>'5a - Savings Tracker'!E920</f>
        <v>0</v>
      </c>
      <c r="F878">
        <f>'5a - Savings Tracker'!F920</f>
        <v>0</v>
      </c>
      <c r="G878">
        <f>'5a - Savings Tracker'!G920</f>
        <v>0</v>
      </c>
      <c r="H878">
        <f>'5a - Savings Tracker'!H920</f>
        <v>0</v>
      </c>
      <c r="I878">
        <f>'5a - Savings Tracker'!J920</f>
        <v>0</v>
      </c>
      <c r="J878">
        <f>'5a - Savings Tracker'!K920</f>
        <v>0</v>
      </c>
      <c r="K878">
        <f>'5a - Savings Tracker'!L920</f>
        <v>0</v>
      </c>
      <c r="L878">
        <f>'5a - Savings Tracker'!M920</f>
        <v>0</v>
      </c>
      <c r="M878">
        <f>'5a - Savings Tracker'!N920</f>
        <v>0</v>
      </c>
      <c r="N878">
        <f>'5a - Savings Tracker'!O920</f>
        <v>0</v>
      </c>
      <c r="O878">
        <f>'5a - Savings Tracker'!P920</f>
        <v>0</v>
      </c>
      <c r="P878">
        <f>'5a - Savings Tracker'!Q920</f>
        <v>0</v>
      </c>
      <c r="Q878">
        <f>'5a - Savings Tracker'!R920</f>
        <v>0</v>
      </c>
      <c r="R878">
        <f>'5a - Savings Tracker'!S920</f>
        <v>0</v>
      </c>
      <c r="S878">
        <f>'5a - Savings Tracker'!T920</f>
        <v>0</v>
      </c>
      <c r="T878">
        <f>'5a - Savings Tracker'!U920</f>
        <v>0</v>
      </c>
      <c r="U878">
        <f>'5a - Savings Tracker'!V920</f>
        <v>0</v>
      </c>
      <c r="V878">
        <f>'5a - Savings Tracker'!W920</f>
        <v>0</v>
      </c>
      <c r="W878">
        <f>'5a - Savings Tracker'!X920</f>
        <v>0</v>
      </c>
      <c r="X878">
        <f>'5a - Savings Tracker'!Y920</f>
        <v>0</v>
      </c>
      <c r="Y878">
        <f>'5a - Savings Tracker'!Z920</f>
        <v>0</v>
      </c>
      <c r="Z878">
        <f>'5a - Savings Tracker'!AA920</f>
        <v>0</v>
      </c>
      <c r="AA878">
        <f>'5a - Savings Tracker'!AB920</f>
        <v>0</v>
      </c>
      <c r="AB878">
        <f>'5a - Savings Tracker'!AC920</f>
        <v>0</v>
      </c>
      <c r="AC878">
        <f>'5a - Savings Tracker'!AD920</f>
        <v>0</v>
      </c>
      <c r="AD878" t="str">
        <f>'5a - Savings Tracker'!AE920</f>
        <v/>
      </c>
      <c r="AE878" t="str">
        <f>'5a - Savings Tracker'!AF920</f>
        <v/>
      </c>
      <c r="AF878" t="str">
        <f>'5a - Savings Tracker'!AG920</f>
        <v/>
      </c>
      <c r="AG878" t="str">
        <f>'5a - Savings Tracker'!AH920</f>
        <v/>
      </c>
      <c r="AH878" t="str">
        <f>'5a - Savings Tracker'!AI920</f>
        <v/>
      </c>
      <c r="AI878" t="str">
        <f>'5a - Savings Tracker'!AJ920</f>
        <v/>
      </c>
      <c r="AJ878" t="str">
        <f>'5a - Savings Tracker'!AK920</f>
        <v/>
      </c>
      <c r="AK878" t="str">
        <f>'5a - Savings Tracker'!AL920</f>
        <v/>
      </c>
    </row>
    <row r="879" spans="1:37">
      <c r="A879">
        <f>'5a - Savings Tracker'!A921</f>
        <v>878</v>
      </c>
      <c r="B879" t="str">
        <f>'5a - Savings Tracker'!B921</f>
        <v>Swansea Bay UHB</v>
      </c>
      <c r="C879">
        <f>'5a - Savings Tracker'!C921</f>
        <v>0</v>
      </c>
      <c r="D879">
        <f>'5a - Savings Tracker'!D921</f>
        <v>0</v>
      </c>
      <c r="E879">
        <f>'5a - Savings Tracker'!E921</f>
        <v>0</v>
      </c>
      <c r="F879">
        <f>'5a - Savings Tracker'!F921</f>
        <v>0</v>
      </c>
      <c r="G879">
        <f>'5a - Savings Tracker'!G921</f>
        <v>0</v>
      </c>
      <c r="H879">
        <f>'5a - Savings Tracker'!H921</f>
        <v>0</v>
      </c>
      <c r="I879">
        <f>'5a - Savings Tracker'!J921</f>
        <v>0</v>
      </c>
      <c r="J879">
        <f>'5a - Savings Tracker'!K921</f>
        <v>0</v>
      </c>
      <c r="K879">
        <f>'5a - Savings Tracker'!L921</f>
        <v>0</v>
      </c>
      <c r="L879">
        <f>'5a - Savings Tracker'!M921</f>
        <v>0</v>
      </c>
      <c r="M879">
        <f>'5a - Savings Tracker'!N921</f>
        <v>0</v>
      </c>
      <c r="N879">
        <f>'5a - Savings Tracker'!O921</f>
        <v>0</v>
      </c>
      <c r="O879">
        <f>'5a - Savings Tracker'!P921</f>
        <v>0</v>
      </c>
      <c r="P879">
        <f>'5a - Savings Tracker'!Q921</f>
        <v>0</v>
      </c>
      <c r="Q879">
        <f>'5a - Savings Tracker'!R921</f>
        <v>0</v>
      </c>
      <c r="R879">
        <f>'5a - Savings Tracker'!S921</f>
        <v>0</v>
      </c>
      <c r="S879">
        <f>'5a - Savings Tracker'!T921</f>
        <v>0</v>
      </c>
      <c r="T879">
        <f>'5a - Savings Tracker'!U921</f>
        <v>0</v>
      </c>
      <c r="U879">
        <f>'5a - Savings Tracker'!V921</f>
        <v>0</v>
      </c>
      <c r="V879">
        <f>'5a - Savings Tracker'!W921</f>
        <v>0</v>
      </c>
      <c r="W879">
        <f>'5a - Savings Tracker'!X921</f>
        <v>0</v>
      </c>
      <c r="X879">
        <f>'5a - Savings Tracker'!Y921</f>
        <v>0</v>
      </c>
      <c r="Y879">
        <f>'5a - Savings Tracker'!Z921</f>
        <v>0</v>
      </c>
      <c r="Z879">
        <f>'5a - Savings Tracker'!AA921</f>
        <v>0</v>
      </c>
      <c r="AA879">
        <f>'5a - Savings Tracker'!AB921</f>
        <v>0</v>
      </c>
      <c r="AB879">
        <f>'5a - Savings Tracker'!AC921</f>
        <v>0</v>
      </c>
      <c r="AC879">
        <f>'5a - Savings Tracker'!AD921</f>
        <v>0</v>
      </c>
      <c r="AD879" t="str">
        <f>'5a - Savings Tracker'!AE921</f>
        <v/>
      </c>
      <c r="AE879" t="str">
        <f>'5a - Savings Tracker'!AF921</f>
        <v/>
      </c>
      <c r="AF879" t="str">
        <f>'5a - Savings Tracker'!AG921</f>
        <v/>
      </c>
      <c r="AG879" t="str">
        <f>'5a - Savings Tracker'!AH921</f>
        <v/>
      </c>
      <c r="AH879" t="str">
        <f>'5a - Savings Tracker'!AI921</f>
        <v/>
      </c>
      <c r="AI879" t="str">
        <f>'5a - Savings Tracker'!AJ921</f>
        <v/>
      </c>
      <c r="AJ879" t="str">
        <f>'5a - Savings Tracker'!AK921</f>
        <v/>
      </c>
      <c r="AK879" t="str">
        <f>'5a - Savings Tracker'!AL921</f>
        <v/>
      </c>
    </row>
    <row r="880" spans="1:37">
      <c r="A880">
        <f>'5a - Savings Tracker'!A922</f>
        <v>879</v>
      </c>
      <c r="B880" t="str">
        <f>'5a - Savings Tracker'!B922</f>
        <v>Swansea Bay UHB</v>
      </c>
      <c r="C880">
        <f>'5a - Savings Tracker'!C922</f>
        <v>0</v>
      </c>
      <c r="D880">
        <f>'5a - Savings Tracker'!D922</f>
        <v>0</v>
      </c>
      <c r="E880">
        <f>'5a - Savings Tracker'!E922</f>
        <v>0</v>
      </c>
      <c r="F880">
        <f>'5a - Savings Tracker'!F922</f>
        <v>0</v>
      </c>
      <c r="G880">
        <f>'5a - Savings Tracker'!G922</f>
        <v>0</v>
      </c>
      <c r="H880">
        <f>'5a - Savings Tracker'!H922</f>
        <v>0</v>
      </c>
      <c r="I880">
        <f>'5a - Savings Tracker'!J922</f>
        <v>0</v>
      </c>
      <c r="J880">
        <f>'5a - Savings Tracker'!K922</f>
        <v>0</v>
      </c>
      <c r="K880">
        <f>'5a - Savings Tracker'!L922</f>
        <v>0</v>
      </c>
      <c r="L880">
        <f>'5a - Savings Tracker'!M922</f>
        <v>0</v>
      </c>
      <c r="M880">
        <f>'5a - Savings Tracker'!N922</f>
        <v>0</v>
      </c>
      <c r="N880">
        <f>'5a - Savings Tracker'!O922</f>
        <v>0</v>
      </c>
      <c r="O880">
        <f>'5a - Savings Tracker'!P922</f>
        <v>0</v>
      </c>
      <c r="P880">
        <f>'5a - Savings Tracker'!Q922</f>
        <v>0</v>
      </c>
      <c r="Q880">
        <f>'5a - Savings Tracker'!R922</f>
        <v>0</v>
      </c>
      <c r="R880">
        <f>'5a - Savings Tracker'!S922</f>
        <v>0</v>
      </c>
      <c r="S880">
        <f>'5a - Savings Tracker'!T922</f>
        <v>0</v>
      </c>
      <c r="T880">
        <f>'5a - Savings Tracker'!U922</f>
        <v>0</v>
      </c>
      <c r="U880">
        <f>'5a - Savings Tracker'!V922</f>
        <v>0</v>
      </c>
      <c r="V880">
        <f>'5a - Savings Tracker'!W922</f>
        <v>0</v>
      </c>
      <c r="W880">
        <f>'5a - Savings Tracker'!X922</f>
        <v>0</v>
      </c>
      <c r="X880">
        <f>'5a - Savings Tracker'!Y922</f>
        <v>0</v>
      </c>
      <c r="Y880">
        <f>'5a - Savings Tracker'!Z922</f>
        <v>0</v>
      </c>
      <c r="Z880">
        <f>'5a - Savings Tracker'!AA922</f>
        <v>0</v>
      </c>
      <c r="AA880">
        <f>'5a - Savings Tracker'!AB922</f>
        <v>0</v>
      </c>
      <c r="AB880">
        <f>'5a - Savings Tracker'!AC922</f>
        <v>0</v>
      </c>
      <c r="AC880">
        <f>'5a - Savings Tracker'!AD922</f>
        <v>0</v>
      </c>
      <c r="AD880" t="str">
        <f>'5a - Savings Tracker'!AE922</f>
        <v/>
      </c>
      <c r="AE880" t="str">
        <f>'5a - Savings Tracker'!AF922</f>
        <v/>
      </c>
      <c r="AF880" t="str">
        <f>'5a - Savings Tracker'!AG922</f>
        <v/>
      </c>
      <c r="AG880" t="str">
        <f>'5a - Savings Tracker'!AH922</f>
        <v/>
      </c>
      <c r="AH880" t="str">
        <f>'5a - Savings Tracker'!AI922</f>
        <v/>
      </c>
      <c r="AI880" t="str">
        <f>'5a - Savings Tracker'!AJ922</f>
        <v/>
      </c>
      <c r="AJ880" t="str">
        <f>'5a - Savings Tracker'!AK922</f>
        <v/>
      </c>
      <c r="AK880" t="str">
        <f>'5a - Savings Tracker'!AL922</f>
        <v/>
      </c>
    </row>
    <row r="881" spans="1:37">
      <c r="A881">
        <f>'5a - Savings Tracker'!A923</f>
        <v>880</v>
      </c>
      <c r="B881" t="str">
        <f>'5a - Savings Tracker'!B923</f>
        <v>Swansea Bay UHB</v>
      </c>
      <c r="C881">
        <f>'5a - Savings Tracker'!C923</f>
        <v>0</v>
      </c>
      <c r="D881">
        <f>'5a - Savings Tracker'!D923</f>
        <v>0</v>
      </c>
      <c r="E881">
        <f>'5a - Savings Tracker'!E923</f>
        <v>0</v>
      </c>
      <c r="F881">
        <f>'5a - Savings Tracker'!F923</f>
        <v>0</v>
      </c>
      <c r="G881">
        <f>'5a - Savings Tracker'!G923</f>
        <v>0</v>
      </c>
      <c r="H881">
        <f>'5a - Savings Tracker'!H923</f>
        <v>0</v>
      </c>
      <c r="I881">
        <f>'5a - Savings Tracker'!J923</f>
        <v>0</v>
      </c>
      <c r="J881">
        <f>'5a - Savings Tracker'!K923</f>
        <v>0</v>
      </c>
      <c r="K881">
        <f>'5a - Savings Tracker'!L923</f>
        <v>0</v>
      </c>
      <c r="L881">
        <f>'5a - Savings Tracker'!M923</f>
        <v>0</v>
      </c>
      <c r="M881">
        <f>'5a - Savings Tracker'!N923</f>
        <v>0</v>
      </c>
      <c r="N881">
        <f>'5a - Savings Tracker'!O923</f>
        <v>0</v>
      </c>
      <c r="O881">
        <f>'5a - Savings Tracker'!P923</f>
        <v>0</v>
      </c>
      <c r="P881">
        <f>'5a - Savings Tracker'!Q923</f>
        <v>0</v>
      </c>
      <c r="Q881">
        <f>'5a - Savings Tracker'!R923</f>
        <v>0</v>
      </c>
      <c r="R881">
        <f>'5a - Savings Tracker'!S923</f>
        <v>0</v>
      </c>
      <c r="S881">
        <f>'5a - Savings Tracker'!T923</f>
        <v>0</v>
      </c>
      <c r="T881">
        <f>'5a - Savings Tracker'!U923</f>
        <v>0</v>
      </c>
      <c r="U881">
        <f>'5a - Savings Tracker'!V923</f>
        <v>0</v>
      </c>
      <c r="V881">
        <f>'5a - Savings Tracker'!W923</f>
        <v>0</v>
      </c>
      <c r="W881">
        <f>'5a - Savings Tracker'!X923</f>
        <v>0</v>
      </c>
      <c r="X881">
        <f>'5a - Savings Tracker'!Y923</f>
        <v>0</v>
      </c>
      <c r="Y881">
        <f>'5a - Savings Tracker'!Z923</f>
        <v>0</v>
      </c>
      <c r="Z881">
        <f>'5a - Savings Tracker'!AA923</f>
        <v>0</v>
      </c>
      <c r="AA881">
        <f>'5a - Savings Tracker'!AB923</f>
        <v>0</v>
      </c>
      <c r="AB881">
        <f>'5a - Savings Tracker'!AC923</f>
        <v>0</v>
      </c>
      <c r="AC881">
        <f>'5a - Savings Tracker'!AD923</f>
        <v>0</v>
      </c>
      <c r="AD881" t="str">
        <f>'5a - Savings Tracker'!AE923</f>
        <v/>
      </c>
      <c r="AE881" t="str">
        <f>'5a - Savings Tracker'!AF923</f>
        <v/>
      </c>
      <c r="AF881" t="str">
        <f>'5a - Savings Tracker'!AG923</f>
        <v/>
      </c>
      <c r="AG881" t="str">
        <f>'5a - Savings Tracker'!AH923</f>
        <v/>
      </c>
      <c r="AH881" t="str">
        <f>'5a - Savings Tracker'!AI923</f>
        <v/>
      </c>
      <c r="AI881" t="str">
        <f>'5a - Savings Tracker'!AJ923</f>
        <v/>
      </c>
      <c r="AJ881" t="str">
        <f>'5a - Savings Tracker'!AK923</f>
        <v/>
      </c>
      <c r="AK881" t="str">
        <f>'5a - Savings Tracker'!AL923</f>
        <v/>
      </c>
    </row>
    <row r="882" spans="1:37">
      <c r="A882">
        <f>'5a - Savings Tracker'!A924</f>
        <v>881</v>
      </c>
      <c r="B882" t="str">
        <f>'5a - Savings Tracker'!B924</f>
        <v>Swansea Bay UHB</v>
      </c>
      <c r="C882">
        <f>'5a - Savings Tracker'!C924</f>
        <v>0</v>
      </c>
      <c r="D882">
        <f>'5a - Savings Tracker'!D924</f>
        <v>0</v>
      </c>
      <c r="E882">
        <f>'5a - Savings Tracker'!E924</f>
        <v>0</v>
      </c>
      <c r="F882">
        <f>'5a - Savings Tracker'!F924</f>
        <v>0</v>
      </c>
      <c r="G882">
        <f>'5a - Savings Tracker'!G924</f>
        <v>0</v>
      </c>
      <c r="H882">
        <f>'5a - Savings Tracker'!H924</f>
        <v>0</v>
      </c>
      <c r="I882">
        <f>'5a - Savings Tracker'!J924</f>
        <v>0</v>
      </c>
      <c r="J882">
        <f>'5a - Savings Tracker'!K924</f>
        <v>0</v>
      </c>
      <c r="K882">
        <f>'5a - Savings Tracker'!L924</f>
        <v>0</v>
      </c>
      <c r="L882">
        <f>'5a - Savings Tracker'!M924</f>
        <v>0</v>
      </c>
      <c r="M882">
        <f>'5a - Savings Tracker'!N924</f>
        <v>0</v>
      </c>
      <c r="N882">
        <f>'5a - Savings Tracker'!O924</f>
        <v>0</v>
      </c>
      <c r="O882">
        <f>'5a - Savings Tracker'!P924</f>
        <v>0</v>
      </c>
      <c r="P882">
        <f>'5a - Savings Tracker'!Q924</f>
        <v>0</v>
      </c>
      <c r="Q882">
        <f>'5a - Savings Tracker'!R924</f>
        <v>0</v>
      </c>
      <c r="R882">
        <f>'5a - Savings Tracker'!S924</f>
        <v>0</v>
      </c>
      <c r="S882">
        <f>'5a - Savings Tracker'!T924</f>
        <v>0</v>
      </c>
      <c r="T882">
        <f>'5a - Savings Tracker'!U924</f>
        <v>0</v>
      </c>
      <c r="U882">
        <f>'5a - Savings Tracker'!V924</f>
        <v>0</v>
      </c>
      <c r="V882">
        <f>'5a - Savings Tracker'!W924</f>
        <v>0</v>
      </c>
      <c r="W882">
        <f>'5a - Savings Tracker'!X924</f>
        <v>0</v>
      </c>
      <c r="X882">
        <f>'5a - Savings Tracker'!Y924</f>
        <v>0</v>
      </c>
      <c r="Y882">
        <f>'5a - Savings Tracker'!Z924</f>
        <v>0</v>
      </c>
      <c r="Z882">
        <f>'5a - Savings Tracker'!AA924</f>
        <v>0</v>
      </c>
      <c r="AA882">
        <f>'5a - Savings Tracker'!AB924</f>
        <v>0</v>
      </c>
      <c r="AB882">
        <f>'5a - Savings Tracker'!AC924</f>
        <v>0</v>
      </c>
      <c r="AC882">
        <f>'5a - Savings Tracker'!AD924</f>
        <v>0</v>
      </c>
      <c r="AD882" t="str">
        <f>'5a - Savings Tracker'!AE924</f>
        <v/>
      </c>
      <c r="AE882" t="str">
        <f>'5a - Savings Tracker'!AF924</f>
        <v/>
      </c>
      <c r="AF882" t="str">
        <f>'5a - Savings Tracker'!AG924</f>
        <v/>
      </c>
      <c r="AG882" t="str">
        <f>'5a - Savings Tracker'!AH924</f>
        <v/>
      </c>
      <c r="AH882" t="str">
        <f>'5a - Savings Tracker'!AI924</f>
        <v/>
      </c>
      <c r="AI882" t="str">
        <f>'5a - Savings Tracker'!AJ924</f>
        <v/>
      </c>
      <c r="AJ882" t="str">
        <f>'5a - Savings Tracker'!AK924</f>
        <v/>
      </c>
      <c r="AK882" t="str">
        <f>'5a - Savings Tracker'!AL924</f>
        <v/>
      </c>
    </row>
    <row r="883" spans="1:37">
      <c r="A883">
        <f>'5a - Savings Tracker'!A925</f>
        <v>882</v>
      </c>
      <c r="B883" t="str">
        <f>'5a - Savings Tracker'!B925</f>
        <v>Swansea Bay UHB</v>
      </c>
      <c r="C883">
        <f>'5a - Savings Tracker'!C925</f>
        <v>0</v>
      </c>
      <c r="D883">
        <f>'5a - Savings Tracker'!D925</f>
        <v>0</v>
      </c>
      <c r="E883">
        <f>'5a - Savings Tracker'!E925</f>
        <v>0</v>
      </c>
      <c r="F883">
        <f>'5a - Savings Tracker'!F925</f>
        <v>0</v>
      </c>
      <c r="G883">
        <f>'5a - Savings Tracker'!G925</f>
        <v>0</v>
      </c>
      <c r="H883">
        <f>'5a - Savings Tracker'!H925</f>
        <v>0</v>
      </c>
      <c r="I883">
        <f>'5a - Savings Tracker'!J925</f>
        <v>0</v>
      </c>
      <c r="J883">
        <f>'5a - Savings Tracker'!K925</f>
        <v>0</v>
      </c>
      <c r="K883">
        <f>'5a - Savings Tracker'!L925</f>
        <v>0</v>
      </c>
      <c r="L883">
        <f>'5a - Savings Tracker'!M925</f>
        <v>0</v>
      </c>
      <c r="M883">
        <f>'5a - Savings Tracker'!N925</f>
        <v>0</v>
      </c>
      <c r="N883">
        <f>'5a - Savings Tracker'!O925</f>
        <v>0</v>
      </c>
      <c r="O883">
        <f>'5a - Savings Tracker'!P925</f>
        <v>0</v>
      </c>
      <c r="P883">
        <f>'5a - Savings Tracker'!Q925</f>
        <v>0</v>
      </c>
      <c r="Q883">
        <f>'5a - Savings Tracker'!R925</f>
        <v>0</v>
      </c>
      <c r="R883">
        <f>'5a - Savings Tracker'!S925</f>
        <v>0</v>
      </c>
      <c r="S883">
        <f>'5a - Savings Tracker'!T925</f>
        <v>0</v>
      </c>
      <c r="T883">
        <f>'5a - Savings Tracker'!U925</f>
        <v>0</v>
      </c>
      <c r="U883">
        <f>'5a - Savings Tracker'!V925</f>
        <v>0</v>
      </c>
      <c r="V883">
        <f>'5a - Savings Tracker'!W925</f>
        <v>0</v>
      </c>
      <c r="W883">
        <f>'5a - Savings Tracker'!X925</f>
        <v>0</v>
      </c>
      <c r="X883">
        <f>'5a - Savings Tracker'!Y925</f>
        <v>0</v>
      </c>
      <c r="Y883">
        <f>'5a - Savings Tracker'!Z925</f>
        <v>0</v>
      </c>
      <c r="Z883">
        <f>'5a - Savings Tracker'!AA925</f>
        <v>0</v>
      </c>
      <c r="AA883">
        <f>'5a - Savings Tracker'!AB925</f>
        <v>0</v>
      </c>
      <c r="AB883">
        <f>'5a - Savings Tracker'!AC925</f>
        <v>0</v>
      </c>
      <c r="AC883">
        <f>'5a - Savings Tracker'!AD925</f>
        <v>0</v>
      </c>
      <c r="AD883" t="str">
        <f>'5a - Savings Tracker'!AE925</f>
        <v/>
      </c>
      <c r="AE883" t="str">
        <f>'5a - Savings Tracker'!AF925</f>
        <v/>
      </c>
      <c r="AF883" t="str">
        <f>'5a - Savings Tracker'!AG925</f>
        <v/>
      </c>
      <c r="AG883" t="str">
        <f>'5a - Savings Tracker'!AH925</f>
        <v/>
      </c>
      <c r="AH883" t="str">
        <f>'5a - Savings Tracker'!AI925</f>
        <v/>
      </c>
      <c r="AI883" t="str">
        <f>'5a - Savings Tracker'!AJ925</f>
        <v/>
      </c>
      <c r="AJ883" t="str">
        <f>'5a - Savings Tracker'!AK925</f>
        <v/>
      </c>
      <c r="AK883" t="str">
        <f>'5a - Savings Tracker'!AL925</f>
        <v/>
      </c>
    </row>
    <row r="884" spans="1:37">
      <c r="A884">
        <f>'5a - Savings Tracker'!A926</f>
        <v>883</v>
      </c>
      <c r="B884" t="str">
        <f>'5a - Savings Tracker'!B926</f>
        <v>Swansea Bay UHB</v>
      </c>
      <c r="C884">
        <f>'5a - Savings Tracker'!C926</f>
        <v>0</v>
      </c>
      <c r="D884">
        <f>'5a - Savings Tracker'!D926</f>
        <v>0</v>
      </c>
      <c r="E884">
        <f>'5a - Savings Tracker'!E926</f>
        <v>0</v>
      </c>
      <c r="F884">
        <f>'5a - Savings Tracker'!F926</f>
        <v>0</v>
      </c>
      <c r="G884">
        <f>'5a - Savings Tracker'!G926</f>
        <v>0</v>
      </c>
      <c r="H884">
        <f>'5a - Savings Tracker'!H926</f>
        <v>0</v>
      </c>
      <c r="I884">
        <f>'5a - Savings Tracker'!J926</f>
        <v>0</v>
      </c>
      <c r="J884">
        <f>'5a - Savings Tracker'!K926</f>
        <v>0</v>
      </c>
      <c r="K884">
        <f>'5a - Savings Tracker'!L926</f>
        <v>0</v>
      </c>
      <c r="L884">
        <f>'5a - Savings Tracker'!M926</f>
        <v>0</v>
      </c>
      <c r="M884">
        <f>'5a - Savings Tracker'!N926</f>
        <v>0</v>
      </c>
      <c r="N884">
        <f>'5a - Savings Tracker'!O926</f>
        <v>0</v>
      </c>
      <c r="O884">
        <f>'5a - Savings Tracker'!P926</f>
        <v>0</v>
      </c>
      <c r="P884">
        <f>'5a - Savings Tracker'!Q926</f>
        <v>0</v>
      </c>
      <c r="Q884">
        <f>'5a - Savings Tracker'!R926</f>
        <v>0</v>
      </c>
      <c r="R884">
        <f>'5a - Savings Tracker'!S926</f>
        <v>0</v>
      </c>
      <c r="S884">
        <f>'5a - Savings Tracker'!T926</f>
        <v>0</v>
      </c>
      <c r="T884">
        <f>'5a - Savings Tracker'!U926</f>
        <v>0</v>
      </c>
      <c r="U884">
        <f>'5a - Savings Tracker'!V926</f>
        <v>0</v>
      </c>
      <c r="V884">
        <f>'5a - Savings Tracker'!W926</f>
        <v>0</v>
      </c>
      <c r="W884">
        <f>'5a - Savings Tracker'!X926</f>
        <v>0</v>
      </c>
      <c r="X884">
        <f>'5a - Savings Tracker'!Y926</f>
        <v>0</v>
      </c>
      <c r="Y884">
        <f>'5a - Savings Tracker'!Z926</f>
        <v>0</v>
      </c>
      <c r="Z884">
        <f>'5a - Savings Tracker'!AA926</f>
        <v>0</v>
      </c>
      <c r="AA884">
        <f>'5a - Savings Tracker'!AB926</f>
        <v>0</v>
      </c>
      <c r="AB884">
        <f>'5a - Savings Tracker'!AC926</f>
        <v>0</v>
      </c>
      <c r="AC884">
        <f>'5a - Savings Tracker'!AD926</f>
        <v>0</v>
      </c>
      <c r="AD884" t="str">
        <f>'5a - Savings Tracker'!AE926</f>
        <v/>
      </c>
      <c r="AE884" t="str">
        <f>'5a - Savings Tracker'!AF926</f>
        <v/>
      </c>
      <c r="AF884" t="str">
        <f>'5a - Savings Tracker'!AG926</f>
        <v/>
      </c>
      <c r="AG884" t="str">
        <f>'5a - Savings Tracker'!AH926</f>
        <v/>
      </c>
      <c r="AH884" t="str">
        <f>'5a - Savings Tracker'!AI926</f>
        <v/>
      </c>
      <c r="AI884" t="str">
        <f>'5a - Savings Tracker'!AJ926</f>
        <v/>
      </c>
      <c r="AJ884" t="str">
        <f>'5a - Savings Tracker'!AK926</f>
        <v/>
      </c>
      <c r="AK884" t="str">
        <f>'5a - Savings Tracker'!AL926</f>
        <v/>
      </c>
    </row>
    <row r="885" spans="1:37">
      <c r="A885">
        <f>'5a - Savings Tracker'!A927</f>
        <v>884</v>
      </c>
      <c r="B885" t="str">
        <f>'5a - Savings Tracker'!B927</f>
        <v>Swansea Bay UHB</v>
      </c>
      <c r="C885">
        <f>'5a - Savings Tracker'!C927</f>
        <v>0</v>
      </c>
      <c r="D885">
        <f>'5a - Savings Tracker'!D927</f>
        <v>0</v>
      </c>
      <c r="E885">
        <f>'5a - Savings Tracker'!E927</f>
        <v>0</v>
      </c>
      <c r="F885">
        <f>'5a - Savings Tracker'!F927</f>
        <v>0</v>
      </c>
      <c r="G885">
        <f>'5a - Savings Tracker'!G927</f>
        <v>0</v>
      </c>
      <c r="H885">
        <f>'5a - Savings Tracker'!H927</f>
        <v>0</v>
      </c>
      <c r="I885">
        <f>'5a - Savings Tracker'!J927</f>
        <v>0</v>
      </c>
      <c r="J885">
        <f>'5a - Savings Tracker'!K927</f>
        <v>0</v>
      </c>
      <c r="K885">
        <f>'5a - Savings Tracker'!L927</f>
        <v>0</v>
      </c>
      <c r="L885">
        <f>'5a - Savings Tracker'!M927</f>
        <v>0</v>
      </c>
      <c r="M885">
        <f>'5a - Savings Tracker'!N927</f>
        <v>0</v>
      </c>
      <c r="N885">
        <f>'5a - Savings Tracker'!O927</f>
        <v>0</v>
      </c>
      <c r="O885">
        <f>'5a - Savings Tracker'!P927</f>
        <v>0</v>
      </c>
      <c r="P885">
        <f>'5a - Savings Tracker'!Q927</f>
        <v>0</v>
      </c>
      <c r="Q885">
        <f>'5a - Savings Tracker'!R927</f>
        <v>0</v>
      </c>
      <c r="R885">
        <f>'5a - Savings Tracker'!S927</f>
        <v>0</v>
      </c>
      <c r="S885">
        <f>'5a - Savings Tracker'!T927</f>
        <v>0</v>
      </c>
      <c r="T885">
        <f>'5a - Savings Tracker'!U927</f>
        <v>0</v>
      </c>
      <c r="U885">
        <f>'5a - Savings Tracker'!V927</f>
        <v>0</v>
      </c>
      <c r="V885">
        <f>'5a - Savings Tracker'!W927</f>
        <v>0</v>
      </c>
      <c r="W885">
        <f>'5a - Savings Tracker'!X927</f>
        <v>0</v>
      </c>
      <c r="X885">
        <f>'5a - Savings Tracker'!Y927</f>
        <v>0</v>
      </c>
      <c r="Y885">
        <f>'5a - Savings Tracker'!Z927</f>
        <v>0</v>
      </c>
      <c r="Z885">
        <f>'5a - Savings Tracker'!AA927</f>
        <v>0</v>
      </c>
      <c r="AA885">
        <f>'5a - Savings Tracker'!AB927</f>
        <v>0</v>
      </c>
      <c r="AB885">
        <f>'5a - Savings Tracker'!AC927</f>
        <v>0</v>
      </c>
      <c r="AC885">
        <f>'5a - Savings Tracker'!AD927</f>
        <v>0</v>
      </c>
      <c r="AD885" t="str">
        <f>'5a - Savings Tracker'!AE927</f>
        <v/>
      </c>
      <c r="AE885" t="str">
        <f>'5a - Savings Tracker'!AF927</f>
        <v/>
      </c>
      <c r="AF885" t="str">
        <f>'5a - Savings Tracker'!AG927</f>
        <v/>
      </c>
      <c r="AG885" t="str">
        <f>'5a - Savings Tracker'!AH927</f>
        <v/>
      </c>
      <c r="AH885" t="str">
        <f>'5a - Savings Tracker'!AI927</f>
        <v/>
      </c>
      <c r="AI885" t="str">
        <f>'5a - Savings Tracker'!AJ927</f>
        <v/>
      </c>
      <c r="AJ885" t="str">
        <f>'5a - Savings Tracker'!AK927</f>
        <v/>
      </c>
      <c r="AK885" t="str">
        <f>'5a - Savings Tracker'!AL927</f>
        <v/>
      </c>
    </row>
    <row r="886" spans="1:37">
      <c r="A886">
        <f>'5a - Savings Tracker'!A928</f>
        <v>885</v>
      </c>
      <c r="B886" t="str">
        <f>'5a - Savings Tracker'!B928</f>
        <v>Swansea Bay UHB</v>
      </c>
      <c r="C886">
        <f>'5a - Savings Tracker'!C928</f>
        <v>0</v>
      </c>
      <c r="D886">
        <f>'5a - Savings Tracker'!D928</f>
        <v>0</v>
      </c>
      <c r="E886">
        <f>'5a - Savings Tracker'!E928</f>
        <v>0</v>
      </c>
      <c r="F886">
        <f>'5a - Savings Tracker'!F928</f>
        <v>0</v>
      </c>
      <c r="G886">
        <f>'5a - Savings Tracker'!G928</f>
        <v>0</v>
      </c>
      <c r="H886">
        <f>'5a - Savings Tracker'!H928</f>
        <v>0</v>
      </c>
      <c r="I886">
        <f>'5a - Savings Tracker'!J928</f>
        <v>0</v>
      </c>
      <c r="J886">
        <f>'5a - Savings Tracker'!K928</f>
        <v>0</v>
      </c>
      <c r="K886">
        <f>'5a - Savings Tracker'!L928</f>
        <v>0</v>
      </c>
      <c r="L886">
        <f>'5a - Savings Tracker'!M928</f>
        <v>0</v>
      </c>
      <c r="M886">
        <f>'5a - Savings Tracker'!N928</f>
        <v>0</v>
      </c>
      <c r="N886">
        <f>'5a - Savings Tracker'!O928</f>
        <v>0</v>
      </c>
      <c r="O886">
        <f>'5a - Savings Tracker'!P928</f>
        <v>0</v>
      </c>
      <c r="P886">
        <f>'5a - Savings Tracker'!Q928</f>
        <v>0</v>
      </c>
      <c r="Q886">
        <f>'5a - Savings Tracker'!R928</f>
        <v>0</v>
      </c>
      <c r="R886">
        <f>'5a - Savings Tracker'!S928</f>
        <v>0</v>
      </c>
      <c r="S886">
        <f>'5a - Savings Tracker'!T928</f>
        <v>0</v>
      </c>
      <c r="T886">
        <f>'5a - Savings Tracker'!U928</f>
        <v>0</v>
      </c>
      <c r="U886">
        <f>'5a - Savings Tracker'!V928</f>
        <v>0</v>
      </c>
      <c r="V886">
        <f>'5a - Savings Tracker'!W928</f>
        <v>0</v>
      </c>
      <c r="W886">
        <f>'5a - Savings Tracker'!X928</f>
        <v>0</v>
      </c>
      <c r="X886">
        <f>'5a - Savings Tracker'!Y928</f>
        <v>0</v>
      </c>
      <c r="Y886">
        <f>'5a - Savings Tracker'!Z928</f>
        <v>0</v>
      </c>
      <c r="Z886">
        <f>'5a - Savings Tracker'!AA928</f>
        <v>0</v>
      </c>
      <c r="AA886">
        <f>'5a - Savings Tracker'!AB928</f>
        <v>0</v>
      </c>
      <c r="AB886">
        <f>'5a - Savings Tracker'!AC928</f>
        <v>0</v>
      </c>
      <c r="AC886">
        <f>'5a - Savings Tracker'!AD928</f>
        <v>0</v>
      </c>
      <c r="AD886" t="str">
        <f>'5a - Savings Tracker'!AE928</f>
        <v/>
      </c>
      <c r="AE886" t="str">
        <f>'5a - Savings Tracker'!AF928</f>
        <v/>
      </c>
      <c r="AF886" t="str">
        <f>'5a - Savings Tracker'!AG928</f>
        <v/>
      </c>
      <c r="AG886" t="str">
        <f>'5a - Savings Tracker'!AH928</f>
        <v/>
      </c>
      <c r="AH886" t="str">
        <f>'5a - Savings Tracker'!AI928</f>
        <v/>
      </c>
      <c r="AI886" t="str">
        <f>'5a - Savings Tracker'!AJ928</f>
        <v/>
      </c>
      <c r="AJ886" t="str">
        <f>'5a - Savings Tracker'!AK928</f>
        <v/>
      </c>
      <c r="AK886" t="str">
        <f>'5a - Savings Tracker'!AL928</f>
        <v/>
      </c>
    </row>
    <row r="887" spans="1:37">
      <c r="A887">
        <f>'5a - Savings Tracker'!A929</f>
        <v>886</v>
      </c>
      <c r="B887" t="str">
        <f>'5a - Savings Tracker'!B929</f>
        <v>Swansea Bay UHB</v>
      </c>
      <c r="C887">
        <f>'5a - Savings Tracker'!C929</f>
        <v>0</v>
      </c>
      <c r="D887">
        <f>'5a - Savings Tracker'!D929</f>
        <v>0</v>
      </c>
      <c r="E887">
        <f>'5a - Savings Tracker'!E929</f>
        <v>0</v>
      </c>
      <c r="F887">
        <f>'5a - Savings Tracker'!F929</f>
        <v>0</v>
      </c>
      <c r="G887">
        <f>'5a - Savings Tracker'!G929</f>
        <v>0</v>
      </c>
      <c r="H887">
        <f>'5a - Savings Tracker'!H929</f>
        <v>0</v>
      </c>
      <c r="I887">
        <f>'5a - Savings Tracker'!J929</f>
        <v>0</v>
      </c>
      <c r="J887">
        <f>'5a - Savings Tracker'!K929</f>
        <v>0</v>
      </c>
      <c r="K887">
        <f>'5a - Savings Tracker'!L929</f>
        <v>0</v>
      </c>
      <c r="L887">
        <f>'5a - Savings Tracker'!M929</f>
        <v>0</v>
      </c>
      <c r="M887">
        <f>'5a - Savings Tracker'!N929</f>
        <v>0</v>
      </c>
      <c r="N887">
        <f>'5a - Savings Tracker'!O929</f>
        <v>0</v>
      </c>
      <c r="O887">
        <f>'5a - Savings Tracker'!P929</f>
        <v>0</v>
      </c>
      <c r="P887">
        <f>'5a - Savings Tracker'!Q929</f>
        <v>0</v>
      </c>
      <c r="Q887">
        <f>'5a - Savings Tracker'!R929</f>
        <v>0</v>
      </c>
      <c r="R887">
        <f>'5a - Savings Tracker'!S929</f>
        <v>0</v>
      </c>
      <c r="S887">
        <f>'5a - Savings Tracker'!T929</f>
        <v>0</v>
      </c>
      <c r="T887">
        <f>'5a - Savings Tracker'!U929</f>
        <v>0</v>
      </c>
      <c r="U887">
        <f>'5a - Savings Tracker'!V929</f>
        <v>0</v>
      </c>
      <c r="V887">
        <f>'5a - Savings Tracker'!W929</f>
        <v>0</v>
      </c>
      <c r="W887">
        <f>'5a - Savings Tracker'!X929</f>
        <v>0</v>
      </c>
      <c r="X887">
        <f>'5a - Savings Tracker'!Y929</f>
        <v>0</v>
      </c>
      <c r="Y887">
        <f>'5a - Savings Tracker'!Z929</f>
        <v>0</v>
      </c>
      <c r="Z887">
        <f>'5a - Savings Tracker'!AA929</f>
        <v>0</v>
      </c>
      <c r="AA887">
        <f>'5a - Savings Tracker'!AB929</f>
        <v>0</v>
      </c>
      <c r="AB887">
        <f>'5a - Savings Tracker'!AC929</f>
        <v>0</v>
      </c>
      <c r="AC887">
        <f>'5a - Savings Tracker'!AD929</f>
        <v>0</v>
      </c>
      <c r="AD887" t="str">
        <f>'5a - Savings Tracker'!AE929</f>
        <v/>
      </c>
      <c r="AE887" t="str">
        <f>'5a - Savings Tracker'!AF929</f>
        <v/>
      </c>
      <c r="AF887" t="str">
        <f>'5a - Savings Tracker'!AG929</f>
        <v/>
      </c>
      <c r="AG887" t="str">
        <f>'5a - Savings Tracker'!AH929</f>
        <v/>
      </c>
      <c r="AH887" t="str">
        <f>'5a - Savings Tracker'!AI929</f>
        <v/>
      </c>
      <c r="AI887" t="str">
        <f>'5a - Savings Tracker'!AJ929</f>
        <v/>
      </c>
      <c r="AJ887" t="str">
        <f>'5a - Savings Tracker'!AK929</f>
        <v/>
      </c>
      <c r="AK887" t="str">
        <f>'5a - Savings Tracker'!AL929</f>
        <v/>
      </c>
    </row>
    <row r="888" spans="1:37">
      <c r="A888">
        <f>'5a - Savings Tracker'!A930</f>
        <v>887</v>
      </c>
      <c r="B888" t="str">
        <f>'5a - Savings Tracker'!B930</f>
        <v>Swansea Bay UHB</v>
      </c>
      <c r="C888">
        <f>'5a - Savings Tracker'!C930</f>
        <v>0</v>
      </c>
      <c r="D888">
        <f>'5a - Savings Tracker'!D930</f>
        <v>0</v>
      </c>
      <c r="E888">
        <f>'5a - Savings Tracker'!E930</f>
        <v>0</v>
      </c>
      <c r="F888">
        <f>'5a - Savings Tracker'!F930</f>
        <v>0</v>
      </c>
      <c r="G888">
        <f>'5a - Savings Tracker'!G930</f>
        <v>0</v>
      </c>
      <c r="H888">
        <f>'5a - Savings Tracker'!H930</f>
        <v>0</v>
      </c>
      <c r="I888">
        <f>'5a - Savings Tracker'!J930</f>
        <v>0</v>
      </c>
      <c r="J888">
        <f>'5a - Savings Tracker'!K930</f>
        <v>0</v>
      </c>
      <c r="K888">
        <f>'5a - Savings Tracker'!L930</f>
        <v>0</v>
      </c>
      <c r="L888">
        <f>'5a - Savings Tracker'!M930</f>
        <v>0</v>
      </c>
      <c r="M888">
        <f>'5a - Savings Tracker'!N930</f>
        <v>0</v>
      </c>
      <c r="N888">
        <f>'5a - Savings Tracker'!O930</f>
        <v>0</v>
      </c>
      <c r="O888">
        <f>'5a - Savings Tracker'!P930</f>
        <v>0</v>
      </c>
      <c r="P888">
        <f>'5a - Savings Tracker'!Q930</f>
        <v>0</v>
      </c>
      <c r="Q888">
        <f>'5a - Savings Tracker'!R930</f>
        <v>0</v>
      </c>
      <c r="R888">
        <f>'5a - Savings Tracker'!S930</f>
        <v>0</v>
      </c>
      <c r="S888">
        <f>'5a - Savings Tracker'!T930</f>
        <v>0</v>
      </c>
      <c r="T888">
        <f>'5a - Savings Tracker'!U930</f>
        <v>0</v>
      </c>
      <c r="U888">
        <f>'5a - Savings Tracker'!V930</f>
        <v>0</v>
      </c>
      <c r="V888">
        <f>'5a - Savings Tracker'!W930</f>
        <v>0</v>
      </c>
      <c r="W888">
        <f>'5a - Savings Tracker'!X930</f>
        <v>0</v>
      </c>
      <c r="X888">
        <f>'5a - Savings Tracker'!Y930</f>
        <v>0</v>
      </c>
      <c r="Y888">
        <f>'5a - Savings Tracker'!Z930</f>
        <v>0</v>
      </c>
      <c r="Z888">
        <f>'5a - Savings Tracker'!AA930</f>
        <v>0</v>
      </c>
      <c r="AA888">
        <f>'5a - Savings Tracker'!AB930</f>
        <v>0</v>
      </c>
      <c r="AB888">
        <f>'5a - Savings Tracker'!AC930</f>
        <v>0</v>
      </c>
      <c r="AC888">
        <f>'5a - Savings Tracker'!AD930</f>
        <v>0</v>
      </c>
      <c r="AD888" t="str">
        <f>'5a - Savings Tracker'!AE930</f>
        <v/>
      </c>
      <c r="AE888" t="str">
        <f>'5a - Savings Tracker'!AF930</f>
        <v/>
      </c>
      <c r="AF888" t="str">
        <f>'5a - Savings Tracker'!AG930</f>
        <v/>
      </c>
      <c r="AG888" t="str">
        <f>'5a - Savings Tracker'!AH930</f>
        <v/>
      </c>
      <c r="AH888" t="str">
        <f>'5a - Savings Tracker'!AI930</f>
        <v/>
      </c>
      <c r="AI888" t="str">
        <f>'5a - Savings Tracker'!AJ930</f>
        <v/>
      </c>
      <c r="AJ888" t="str">
        <f>'5a - Savings Tracker'!AK930</f>
        <v/>
      </c>
      <c r="AK888" t="str">
        <f>'5a - Savings Tracker'!AL930</f>
        <v/>
      </c>
    </row>
    <row r="889" spans="1:37">
      <c r="A889">
        <f>'5a - Savings Tracker'!A931</f>
        <v>888</v>
      </c>
      <c r="B889" t="str">
        <f>'5a - Savings Tracker'!B931</f>
        <v>Swansea Bay UHB</v>
      </c>
      <c r="C889">
        <f>'5a - Savings Tracker'!C931</f>
        <v>0</v>
      </c>
      <c r="D889">
        <f>'5a - Savings Tracker'!D931</f>
        <v>0</v>
      </c>
      <c r="E889">
        <f>'5a - Savings Tracker'!E931</f>
        <v>0</v>
      </c>
      <c r="F889">
        <f>'5a - Savings Tracker'!F931</f>
        <v>0</v>
      </c>
      <c r="G889">
        <f>'5a - Savings Tracker'!G931</f>
        <v>0</v>
      </c>
      <c r="H889">
        <f>'5a - Savings Tracker'!H931</f>
        <v>0</v>
      </c>
      <c r="I889">
        <f>'5a - Savings Tracker'!J931</f>
        <v>0</v>
      </c>
      <c r="J889">
        <f>'5a - Savings Tracker'!K931</f>
        <v>0</v>
      </c>
      <c r="K889">
        <f>'5a - Savings Tracker'!L931</f>
        <v>0</v>
      </c>
      <c r="L889">
        <f>'5a - Savings Tracker'!M931</f>
        <v>0</v>
      </c>
      <c r="M889">
        <f>'5a - Savings Tracker'!N931</f>
        <v>0</v>
      </c>
      <c r="N889">
        <f>'5a - Savings Tracker'!O931</f>
        <v>0</v>
      </c>
      <c r="O889">
        <f>'5a - Savings Tracker'!P931</f>
        <v>0</v>
      </c>
      <c r="P889">
        <f>'5a - Savings Tracker'!Q931</f>
        <v>0</v>
      </c>
      <c r="Q889">
        <f>'5a - Savings Tracker'!R931</f>
        <v>0</v>
      </c>
      <c r="R889">
        <f>'5a - Savings Tracker'!S931</f>
        <v>0</v>
      </c>
      <c r="S889">
        <f>'5a - Savings Tracker'!T931</f>
        <v>0</v>
      </c>
      <c r="T889">
        <f>'5a - Savings Tracker'!U931</f>
        <v>0</v>
      </c>
      <c r="U889">
        <f>'5a - Savings Tracker'!V931</f>
        <v>0</v>
      </c>
      <c r="V889">
        <f>'5a - Savings Tracker'!W931</f>
        <v>0</v>
      </c>
      <c r="W889">
        <f>'5a - Savings Tracker'!X931</f>
        <v>0</v>
      </c>
      <c r="X889">
        <f>'5a - Savings Tracker'!Y931</f>
        <v>0</v>
      </c>
      <c r="Y889">
        <f>'5a - Savings Tracker'!Z931</f>
        <v>0</v>
      </c>
      <c r="Z889">
        <f>'5a - Savings Tracker'!AA931</f>
        <v>0</v>
      </c>
      <c r="AA889">
        <f>'5a - Savings Tracker'!AB931</f>
        <v>0</v>
      </c>
      <c r="AB889">
        <f>'5a - Savings Tracker'!AC931</f>
        <v>0</v>
      </c>
      <c r="AC889">
        <f>'5a - Savings Tracker'!AD931</f>
        <v>0</v>
      </c>
      <c r="AD889" t="str">
        <f>'5a - Savings Tracker'!AE931</f>
        <v/>
      </c>
      <c r="AE889" t="str">
        <f>'5a - Savings Tracker'!AF931</f>
        <v/>
      </c>
      <c r="AF889" t="str">
        <f>'5a - Savings Tracker'!AG931</f>
        <v/>
      </c>
      <c r="AG889" t="str">
        <f>'5a - Savings Tracker'!AH931</f>
        <v/>
      </c>
      <c r="AH889" t="str">
        <f>'5a - Savings Tracker'!AI931</f>
        <v/>
      </c>
      <c r="AI889" t="str">
        <f>'5a - Savings Tracker'!AJ931</f>
        <v/>
      </c>
      <c r="AJ889" t="str">
        <f>'5a - Savings Tracker'!AK931</f>
        <v/>
      </c>
      <c r="AK889" t="str">
        <f>'5a - Savings Tracker'!AL931</f>
        <v/>
      </c>
    </row>
    <row r="890" spans="1:37">
      <c r="A890">
        <f>'5a - Savings Tracker'!A932</f>
        <v>889</v>
      </c>
      <c r="B890" t="str">
        <f>'5a - Savings Tracker'!B932</f>
        <v>Swansea Bay UHB</v>
      </c>
      <c r="C890">
        <f>'5a - Savings Tracker'!C932</f>
        <v>0</v>
      </c>
      <c r="D890">
        <f>'5a - Savings Tracker'!D932</f>
        <v>0</v>
      </c>
      <c r="E890">
        <f>'5a - Savings Tracker'!E932</f>
        <v>0</v>
      </c>
      <c r="F890">
        <f>'5a - Savings Tracker'!F932</f>
        <v>0</v>
      </c>
      <c r="G890">
        <f>'5a - Savings Tracker'!G932</f>
        <v>0</v>
      </c>
      <c r="H890">
        <f>'5a - Savings Tracker'!H932</f>
        <v>0</v>
      </c>
      <c r="I890">
        <f>'5a - Savings Tracker'!J932</f>
        <v>0</v>
      </c>
      <c r="J890">
        <f>'5a - Savings Tracker'!K932</f>
        <v>0</v>
      </c>
      <c r="K890">
        <f>'5a - Savings Tracker'!L932</f>
        <v>0</v>
      </c>
      <c r="L890">
        <f>'5a - Savings Tracker'!M932</f>
        <v>0</v>
      </c>
      <c r="M890">
        <f>'5a - Savings Tracker'!N932</f>
        <v>0</v>
      </c>
      <c r="N890">
        <f>'5a - Savings Tracker'!O932</f>
        <v>0</v>
      </c>
      <c r="O890">
        <f>'5a - Savings Tracker'!P932</f>
        <v>0</v>
      </c>
      <c r="P890">
        <f>'5a - Savings Tracker'!Q932</f>
        <v>0</v>
      </c>
      <c r="Q890">
        <f>'5a - Savings Tracker'!R932</f>
        <v>0</v>
      </c>
      <c r="R890">
        <f>'5a - Savings Tracker'!S932</f>
        <v>0</v>
      </c>
      <c r="S890">
        <f>'5a - Savings Tracker'!T932</f>
        <v>0</v>
      </c>
      <c r="T890">
        <f>'5a - Savings Tracker'!U932</f>
        <v>0</v>
      </c>
      <c r="U890">
        <f>'5a - Savings Tracker'!V932</f>
        <v>0</v>
      </c>
      <c r="V890">
        <f>'5a - Savings Tracker'!W932</f>
        <v>0</v>
      </c>
      <c r="W890">
        <f>'5a - Savings Tracker'!X932</f>
        <v>0</v>
      </c>
      <c r="X890">
        <f>'5a - Savings Tracker'!Y932</f>
        <v>0</v>
      </c>
      <c r="Y890">
        <f>'5a - Savings Tracker'!Z932</f>
        <v>0</v>
      </c>
      <c r="Z890">
        <f>'5a - Savings Tracker'!AA932</f>
        <v>0</v>
      </c>
      <c r="AA890">
        <f>'5a - Savings Tracker'!AB932</f>
        <v>0</v>
      </c>
      <c r="AB890">
        <f>'5a - Savings Tracker'!AC932</f>
        <v>0</v>
      </c>
      <c r="AC890">
        <f>'5a - Savings Tracker'!AD932</f>
        <v>0</v>
      </c>
      <c r="AD890" t="str">
        <f>'5a - Savings Tracker'!AE932</f>
        <v/>
      </c>
      <c r="AE890" t="str">
        <f>'5a - Savings Tracker'!AF932</f>
        <v/>
      </c>
      <c r="AF890" t="str">
        <f>'5a - Savings Tracker'!AG932</f>
        <v/>
      </c>
      <c r="AG890" t="str">
        <f>'5a - Savings Tracker'!AH932</f>
        <v/>
      </c>
      <c r="AH890" t="str">
        <f>'5a - Savings Tracker'!AI932</f>
        <v/>
      </c>
      <c r="AI890" t="str">
        <f>'5a - Savings Tracker'!AJ932</f>
        <v/>
      </c>
      <c r="AJ890" t="str">
        <f>'5a - Savings Tracker'!AK932</f>
        <v/>
      </c>
      <c r="AK890" t="str">
        <f>'5a - Savings Tracker'!AL932</f>
        <v/>
      </c>
    </row>
    <row r="891" spans="1:37">
      <c r="A891">
        <f>'5a - Savings Tracker'!A933</f>
        <v>890</v>
      </c>
      <c r="B891" t="str">
        <f>'5a - Savings Tracker'!B933</f>
        <v>Swansea Bay UHB</v>
      </c>
      <c r="C891">
        <f>'5a - Savings Tracker'!C933</f>
        <v>0</v>
      </c>
      <c r="D891">
        <f>'5a - Savings Tracker'!D933</f>
        <v>0</v>
      </c>
      <c r="E891">
        <f>'5a - Savings Tracker'!E933</f>
        <v>0</v>
      </c>
      <c r="F891">
        <f>'5a - Savings Tracker'!F933</f>
        <v>0</v>
      </c>
      <c r="G891">
        <f>'5a - Savings Tracker'!G933</f>
        <v>0</v>
      </c>
      <c r="H891">
        <f>'5a - Savings Tracker'!H933</f>
        <v>0</v>
      </c>
      <c r="I891">
        <f>'5a - Savings Tracker'!J933</f>
        <v>0</v>
      </c>
      <c r="J891">
        <f>'5a - Savings Tracker'!K933</f>
        <v>0</v>
      </c>
      <c r="K891">
        <f>'5a - Savings Tracker'!L933</f>
        <v>0</v>
      </c>
      <c r="L891">
        <f>'5a - Savings Tracker'!M933</f>
        <v>0</v>
      </c>
      <c r="M891">
        <f>'5a - Savings Tracker'!N933</f>
        <v>0</v>
      </c>
      <c r="N891">
        <f>'5a - Savings Tracker'!O933</f>
        <v>0</v>
      </c>
      <c r="O891">
        <f>'5a - Savings Tracker'!P933</f>
        <v>0</v>
      </c>
      <c r="P891">
        <f>'5a - Savings Tracker'!Q933</f>
        <v>0</v>
      </c>
      <c r="Q891">
        <f>'5a - Savings Tracker'!R933</f>
        <v>0</v>
      </c>
      <c r="R891">
        <f>'5a - Savings Tracker'!S933</f>
        <v>0</v>
      </c>
      <c r="S891">
        <f>'5a - Savings Tracker'!T933</f>
        <v>0</v>
      </c>
      <c r="T891">
        <f>'5a - Savings Tracker'!U933</f>
        <v>0</v>
      </c>
      <c r="U891">
        <f>'5a - Savings Tracker'!V933</f>
        <v>0</v>
      </c>
      <c r="V891">
        <f>'5a - Savings Tracker'!W933</f>
        <v>0</v>
      </c>
      <c r="W891">
        <f>'5a - Savings Tracker'!X933</f>
        <v>0</v>
      </c>
      <c r="X891">
        <f>'5a - Savings Tracker'!Y933</f>
        <v>0</v>
      </c>
      <c r="Y891">
        <f>'5a - Savings Tracker'!Z933</f>
        <v>0</v>
      </c>
      <c r="Z891">
        <f>'5a - Savings Tracker'!AA933</f>
        <v>0</v>
      </c>
      <c r="AA891">
        <f>'5a - Savings Tracker'!AB933</f>
        <v>0</v>
      </c>
      <c r="AB891">
        <f>'5a - Savings Tracker'!AC933</f>
        <v>0</v>
      </c>
      <c r="AC891">
        <f>'5a - Savings Tracker'!AD933</f>
        <v>0</v>
      </c>
      <c r="AD891" t="str">
        <f>'5a - Savings Tracker'!AE933</f>
        <v/>
      </c>
      <c r="AE891" t="str">
        <f>'5a - Savings Tracker'!AF933</f>
        <v/>
      </c>
      <c r="AF891" t="str">
        <f>'5a - Savings Tracker'!AG933</f>
        <v/>
      </c>
      <c r="AG891" t="str">
        <f>'5a - Savings Tracker'!AH933</f>
        <v/>
      </c>
      <c r="AH891" t="str">
        <f>'5a - Savings Tracker'!AI933</f>
        <v/>
      </c>
      <c r="AI891" t="str">
        <f>'5a - Savings Tracker'!AJ933</f>
        <v/>
      </c>
      <c r="AJ891" t="str">
        <f>'5a - Savings Tracker'!AK933</f>
        <v/>
      </c>
      <c r="AK891" t="str">
        <f>'5a - Savings Tracker'!AL933</f>
        <v/>
      </c>
    </row>
    <row r="892" spans="1:37">
      <c r="A892">
        <f>'5a - Savings Tracker'!A934</f>
        <v>891</v>
      </c>
      <c r="B892" t="str">
        <f>'5a - Savings Tracker'!B934</f>
        <v>Swansea Bay UHB</v>
      </c>
      <c r="C892">
        <f>'5a - Savings Tracker'!C934</f>
        <v>0</v>
      </c>
      <c r="D892">
        <f>'5a - Savings Tracker'!D934</f>
        <v>0</v>
      </c>
      <c r="E892">
        <f>'5a - Savings Tracker'!E934</f>
        <v>0</v>
      </c>
      <c r="F892">
        <f>'5a - Savings Tracker'!F934</f>
        <v>0</v>
      </c>
      <c r="G892">
        <f>'5a - Savings Tracker'!G934</f>
        <v>0</v>
      </c>
      <c r="H892">
        <f>'5a - Savings Tracker'!H934</f>
        <v>0</v>
      </c>
      <c r="I892">
        <f>'5a - Savings Tracker'!J934</f>
        <v>0</v>
      </c>
      <c r="J892">
        <f>'5a - Savings Tracker'!K934</f>
        <v>0</v>
      </c>
      <c r="K892">
        <f>'5a - Savings Tracker'!L934</f>
        <v>0</v>
      </c>
      <c r="L892">
        <f>'5a - Savings Tracker'!M934</f>
        <v>0</v>
      </c>
      <c r="M892">
        <f>'5a - Savings Tracker'!N934</f>
        <v>0</v>
      </c>
      <c r="N892">
        <f>'5a - Savings Tracker'!O934</f>
        <v>0</v>
      </c>
      <c r="O892">
        <f>'5a - Savings Tracker'!P934</f>
        <v>0</v>
      </c>
      <c r="P892">
        <f>'5a - Savings Tracker'!Q934</f>
        <v>0</v>
      </c>
      <c r="Q892">
        <f>'5a - Savings Tracker'!R934</f>
        <v>0</v>
      </c>
      <c r="R892">
        <f>'5a - Savings Tracker'!S934</f>
        <v>0</v>
      </c>
      <c r="S892">
        <f>'5a - Savings Tracker'!T934</f>
        <v>0</v>
      </c>
      <c r="T892">
        <f>'5a - Savings Tracker'!U934</f>
        <v>0</v>
      </c>
      <c r="U892">
        <f>'5a - Savings Tracker'!V934</f>
        <v>0</v>
      </c>
      <c r="V892">
        <f>'5a - Savings Tracker'!W934</f>
        <v>0</v>
      </c>
      <c r="W892">
        <f>'5a - Savings Tracker'!X934</f>
        <v>0</v>
      </c>
      <c r="X892">
        <f>'5a - Savings Tracker'!Y934</f>
        <v>0</v>
      </c>
      <c r="Y892">
        <f>'5a - Savings Tracker'!Z934</f>
        <v>0</v>
      </c>
      <c r="Z892">
        <f>'5a - Savings Tracker'!AA934</f>
        <v>0</v>
      </c>
      <c r="AA892">
        <f>'5a - Savings Tracker'!AB934</f>
        <v>0</v>
      </c>
      <c r="AB892">
        <f>'5a - Savings Tracker'!AC934</f>
        <v>0</v>
      </c>
      <c r="AC892">
        <f>'5a - Savings Tracker'!AD934</f>
        <v>0</v>
      </c>
      <c r="AD892" t="str">
        <f>'5a - Savings Tracker'!AE934</f>
        <v/>
      </c>
      <c r="AE892" t="str">
        <f>'5a - Savings Tracker'!AF934</f>
        <v/>
      </c>
      <c r="AF892" t="str">
        <f>'5a - Savings Tracker'!AG934</f>
        <v/>
      </c>
      <c r="AG892" t="str">
        <f>'5a - Savings Tracker'!AH934</f>
        <v/>
      </c>
      <c r="AH892" t="str">
        <f>'5a - Savings Tracker'!AI934</f>
        <v/>
      </c>
      <c r="AI892" t="str">
        <f>'5a - Savings Tracker'!AJ934</f>
        <v/>
      </c>
      <c r="AJ892" t="str">
        <f>'5a - Savings Tracker'!AK934</f>
        <v/>
      </c>
      <c r="AK892" t="str">
        <f>'5a - Savings Tracker'!AL934</f>
        <v/>
      </c>
    </row>
    <row r="893" spans="1:37">
      <c r="A893">
        <f>'5a - Savings Tracker'!A935</f>
        <v>892</v>
      </c>
      <c r="B893" t="str">
        <f>'5a - Savings Tracker'!B935</f>
        <v>Swansea Bay UHB</v>
      </c>
      <c r="C893">
        <f>'5a - Savings Tracker'!C935</f>
        <v>0</v>
      </c>
      <c r="D893">
        <f>'5a - Savings Tracker'!D935</f>
        <v>0</v>
      </c>
      <c r="E893">
        <f>'5a - Savings Tracker'!E935</f>
        <v>0</v>
      </c>
      <c r="F893">
        <f>'5a - Savings Tracker'!F935</f>
        <v>0</v>
      </c>
      <c r="G893">
        <f>'5a - Savings Tracker'!G935</f>
        <v>0</v>
      </c>
      <c r="H893">
        <f>'5a - Savings Tracker'!H935</f>
        <v>0</v>
      </c>
      <c r="I893">
        <f>'5a - Savings Tracker'!J935</f>
        <v>0</v>
      </c>
      <c r="J893">
        <f>'5a - Savings Tracker'!K935</f>
        <v>0</v>
      </c>
      <c r="K893">
        <f>'5a - Savings Tracker'!L935</f>
        <v>0</v>
      </c>
      <c r="L893">
        <f>'5a - Savings Tracker'!M935</f>
        <v>0</v>
      </c>
      <c r="M893">
        <f>'5a - Savings Tracker'!N935</f>
        <v>0</v>
      </c>
      <c r="N893">
        <f>'5a - Savings Tracker'!O935</f>
        <v>0</v>
      </c>
      <c r="O893">
        <f>'5a - Savings Tracker'!P935</f>
        <v>0</v>
      </c>
      <c r="P893">
        <f>'5a - Savings Tracker'!Q935</f>
        <v>0</v>
      </c>
      <c r="Q893">
        <f>'5a - Savings Tracker'!R935</f>
        <v>0</v>
      </c>
      <c r="R893">
        <f>'5a - Savings Tracker'!S935</f>
        <v>0</v>
      </c>
      <c r="S893">
        <f>'5a - Savings Tracker'!T935</f>
        <v>0</v>
      </c>
      <c r="T893">
        <f>'5a - Savings Tracker'!U935</f>
        <v>0</v>
      </c>
      <c r="U893">
        <f>'5a - Savings Tracker'!V935</f>
        <v>0</v>
      </c>
      <c r="V893">
        <f>'5a - Savings Tracker'!W935</f>
        <v>0</v>
      </c>
      <c r="W893">
        <f>'5a - Savings Tracker'!X935</f>
        <v>0</v>
      </c>
      <c r="X893">
        <f>'5a - Savings Tracker'!Y935</f>
        <v>0</v>
      </c>
      <c r="Y893">
        <f>'5a - Savings Tracker'!Z935</f>
        <v>0</v>
      </c>
      <c r="Z893">
        <f>'5a - Savings Tracker'!AA935</f>
        <v>0</v>
      </c>
      <c r="AA893">
        <f>'5a - Savings Tracker'!AB935</f>
        <v>0</v>
      </c>
      <c r="AB893">
        <f>'5a - Savings Tracker'!AC935</f>
        <v>0</v>
      </c>
      <c r="AC893">
        <f>'5a - Savings Tracker'!AD935</f>
        <v>0</v>
      </c>
      <c r="AD893" t="str">
        <f>'5a - Savings Tracker'!AE935</f>
        <v/>
      </c>
      <c r="AE893" t="str">
        <f>'5a - Savings Tracker'!AF935</f>
        <v/>
      </c>
      <c r="AF893" t="str">
        <f>'5a - Savings Tracker'!AG935</f>
        <v/>
      </c>
      <c r="AG893" t="str">
        <f>'5a - Savings Tracker'!AH935</f>
        <v/>
      </c>
      <c r="AH893" t="str">
        <f>'5a - Savings Tracker'!AI935</f>
        <v/>
      </c>
      <c r="AI893" t="str">
        <f>'5a - Savings Tracker'!AJ935</f>
        <v/>
      </c>
      <c r="AJ893" t="str">
        <f>'5a - Savings Tracker'!AK935</f>
        <v/>
      </c>
      <c r="AK893" t="str">
        <f>'5a - Savings Tracker'!AL935</f>
        <v/>
      </c>
    </row>
    <row r="894" spans="1:37">
      <c r="A894">
        <f>'5a - Savings Tracker'!A936</f>
        <v>893</v>
      </c>
      <c r="B894" t="str">
        <f>'5a - Savings Tracker'!B936</f>
        <v>Swansea Bay UHB</v>
      </c>
      <c r="C894">
        <f>'5a - Savings Tracker'!C936</f>
        <v>0</v>
      </c>
      <c r="D894">
        <f>'5a - Savings Tracker'!D936</f>
        <v>0</v>
      </c>
      <c r="E894">
        <f>'5a - Savings Tracker'!E936</f>
        <v>0</v>
      </c>
      <c r="F894">
        <f>'5a - Savings Tracker'!F936</f>
        <v>0</v>
      </c>
      <c r="G894">
        <f>'5a - Savings Tracker'!G936</f>
        <v>0</v>
      </c>
      <c r="H894">
        <f>'5a - Savings Tracker'!H936</f>
        <v>0</v>
      </c>
      <c r="I894">
        <f>'5a - Savings Tracker'!J936</f>
        <v>0</v>
      </c>
      <c r="J894">
        <f>'5a - Savings Tracker'!K936</f>
        <v>0</v>
      </c>
      <c r="K894">
        <f>'5a - Savings Tracker'!L936</f>
        <v>0</v>
      </c>
      <c r="L894">
        <f>'5a - Savings Tracker'!M936</f>
        <v>0</v>
      </c>
      <c r="M894">
        <f>'5a - Savings Tracker'!N936</f>
        <v>0</v>
      </c>
      <c r="N894">
        <f>'5a - Savings Tracker'!O936</f>
        <v>0</v>
      </c>
      <c r="O894">
        <f>'5a - Savings Tracker'!P936</f>
        <v>0</v>
      </c>
      <c r="P894">
        <f>'5a - Savings Tracker'!Q936</f>
        <v>0</v>
      </c>
      <c r="Q894">
        <f>'5a - Savings Tracker'!R936</f>
        <v>0</v>
      </c>
      <c r="R894">
        <f>'5a - Savings Tracker'!S936</f>
        <v>0</v>
      </c>
      <c r="S894">
        <f>'5a - Savings Tracker'!T936</f>
        <v>0</v>
      </c>
      <c r="T894">
        <f>'5a - Savings Tracker'!U936</f>
        <v>0</v>
      </c>
      <c r="U894">
        <f>'5a - Savings Tracker'!V936</f>
        <v>0</v>
      </c>
      <c r="V894">
        <f>'5a - Savings Tracker'!W936</f>
        <v>0</v>
      </c>
      <c r="W894">
        <f>'5a - Savings Tracker'!X936</f>
        <v>0</v>
      </c>
      <c r="X894">
        <f>'5a - Savings Tracker'!Y936</f>
        <v>0</v>
      </c>
      <c r="Y894">
        <f>'5a - Savings Tracker'!Z936</f>
        <v>0</v>
      </c>
      <c r="Z894">
        <f>'5a - Savings Tracker'!AA936</f>
        <v>0</v>
      </c>
      <c r="AA894">
        <f>'5a - Savings Tracker'!AB936</f>
        <v>0</v>
      </c>
      <c r="AB894">
        <f>'5a - Savings Tracker'!AC936</f>
        <v>0</v>
      </c>
      <c r="AC894">
        <f>'5a - Savings Tracker'!AD936</f>
        <v>0</v>
      </c>
      <c r="AD894" t="str">
        <f>'5a - Savings Tracker'!AE936</f>
        <v/>
      </c>
      <c r="AE894" t="str">
        <f>'5a - Savings Tracker'!AF936</f>
        <v/>
      </c>
      <c r="AF894" t="str">
        <f>'5a - Savings Tracker'!AG936</f>
        <v/>
      </c>
      <c r="AG894" t="str">
        <f>'5a - Savings Tracker'!AH936</f>
        <v/>
      </c>
      <c r="AH894" t="str">
        <f>'5a - Savings Tracker'!AI936</f>
        <v/>
      </c>
      <c r="AI894" t="str">
        <f>'5a - Savings Tracker'!AJ936</f>
        <v/>
      </c>
      <c r="AJ894" t="str">
        <f>'5a - Savings Tracker'!AK936</f>
        <v/>
      </c>
      <c r="AK894" t="str">
        <f>'5a - Savings Tracker'!AL936</f>
        <v/>
      </c>
    </row>
    <row r="895" spans="1:37">
      <c r="A895">
        <f>'5a - Savings Tracker'!A937</f>
        <v>894</v>
      </c>
      <c r="B895" t="str">
        <f>'5a - Savings Tracker'!B937</f>
        <v>Swansea Bay UHB</v>
      </c>
      <c r="C895">
        <f>'5a - Savings Tracker'!C937</f>
        <v>0</v>
      </c>
      <c r="D895">
        <f>'5a - Savings Tracker'!D937</f>
        <v>0</v>
      </c>
      <c r="E895">
        <f>'5a - Savings Tracker'!E937</f>
        <v>0</v>
      </c>
      <c r="F895">
        <f>'5a - Savings Tracker'!F937</f>
        <v>0</v>
      </c>
      <c r="G895">
        <f>'5a - Savings Tracker'!G937</f>
        <v>0</v>
      </c>
      <c r="H895">
        <f>'5a - Savings Tracker'!H937</f>
        <v>0</v>
      </c>
      <c r="I895">
        <f>'5a - Savings Tracker'!J937</f>
        <v>0</v>
      </c>
      <c r="J895">
        <f>'5a - Savings Tracker'!K937</f>
        <v>0</v>
      </c>
      <c r="K895">
        <f>'5a - Savings Tracker'!L937</f>
        <v>0</v>
      </c>
      <c r="L895">
        <f>'5a - Savings Tracker'!M937</f>
        <v>0</v>
      </c>
      <c r="M895">
        <f>'5a - Savings Tracker'!N937</f>
        <v>0</v>
      </c>
      <c r="N895">
        <f>'5a - Savings Tracker'!O937</f>
        <v>0</v>
      </c>
      <c r="O895">
        <f>'5a - Savings Tracker'!P937</f>
        <v>0</v>
      </c>
      <c r="P895">
        <f>'5a - Savings Tracker'!Q937</f>
        <v>0</v>
      </c>
      <c r="Q895">
        <f>'5a - Savings Tracker'!R937</f>
        <v>0</v>
      </c>
      <c r="R895">
        <f>'5a - Savings Tracker'!S937</f>
        <v>0</v>
      </c>
      <c r="S895">
        <f>'5a - Savings Tracker'!T937</f>
        <v>0</v>
      </c>
      <c r="T895">
        <f>'5a - Savings Tracker'!U937</f>
        <v>0</v>
      </c>
      <c r="U895">
        <f>'5a - Savings Tracker'!V937</f>
        <v>0</v>
      </c>
      <c r="V895">
        <f>'5a - Savings Tracker'!W937</f>
        <v>0</v>
      </c>
      <c r="W895">
        <f>'5a - Savings Tracker'!X937</f>
        <v>0</v>
      </c>
      <c r="X895">
        <f>'5a - Savings Tracker'!Y937</f>
        <v>0</v>
      </c>
      <c r="Y895">
        <f>'5a - Savings Tracker'!Z937</f>
        <v>0</v>
      </c>
      <c r="Z895">
        <f>'5a - Savings Tracker'!AA937</f>
        <v>0</v>
      </c>
      <c r="AA895">
        <f>'5a - Savings Tracker'!AB937</f>
        <v>0</v>
      </c>
      <c r="AB895">
        <f>'5a - Savings Tracker'!AC937</f>
        <v>0</v>
      </c>
      <c r="AC895">
        <f>'5a - Savings Tracker'!AD937</f>
        <v>0</v>
      </c>
      <c r="AD895" t="str">
        <f>'5a - Savings Tracker'!AE937</f>
        <v/>
      </c>
      <c r="AE895" t="str">
        <f>'5a - Savings Tracker'!AF937</f>
        <v/>
      </c>
      <c r="AF895" t="str">
        <f>'5a - Savings Tracker'!AG937</f>
        <v/>
      </c>
      <c r="AG895" t="str">
        <f>'5a - Savings Tracker'!AH937</f>
        <v/>
      </c>
      <c r="AH895" t="str">
        <f>'5a - Savings Tracker'!AI937</f>
        <v/>
      </c>
      <c r="AI895" t="str">
        <f>'5a - Savings Tracker'!AJ937</f>
        <v/>
      </c>
      <c r="AJ895" t="str">
        <f>'5a - Savings Tracker'!AK937</f>
        <v/>
      </c>
      <c r="AK895" t="str">
        <f>'5a - Savings Tracker'!AL937</f>
        <v/>
      </c>
    </row>
    <row r="896" spans="1:37">
      <c r="A896">
        <f>'5a - Savings Tracker'!A938</f>
        <v>895</v>
      </c>
      <c r="B896" t="str">
        <f>'5a - Savings Tracker'!B938</f>
        <v>Swansea Bay UHB</v>
      </c>
      <c r="C896">
        <f>'5a - Savings Tracker'!C938</f>
        <v>0</v>
      </c>
      <c r="D896">
        <f>'5a - Savings Tracker'!D938</f>
        <v>0</v>
      </c>
      <c r="E896">
        <f>'5a - Savings Tracker'!E938</f>
        <v>0</v>
      </c>
      <c r="F896">
        <f>'5a - Savings Tracker'!F938</f>
        <v>0</v>
      </c>
      <c r="G896">
        <f>'5a - Savings Tracker'!G938</f>
        <v>0</v>
      </c>
      <c r="H896">
        <f>'5a - Savings Tracker'!H938</f>
        <v>0</v>
      </c>
      <c r="I896">
        <f>'5a - Savings Tracker'!J938</f>
        <v>0</v>
      </c>
      <c r="J896">
        <f>'5a - Savings Tracker'!K938</f>
        <v>0</v>
      </c>
      <c r="K896">
        <f>'5a - Savings Tracker'!L938</f>
        <v>0</v>
      </c>
      <c r="L896">
        <f>'5a - Savings Tracker'!M938</f>
        <v>0</v>
      </c>
      <c r="M896">
        <f>'5a - Savings Tracker'!N938</f>
        <v>0</v>
      </c>
      <c r="N896">
        <f>'5a - Savings Tracker'!O938</f>
        <v>0</v>
      </c>
      <c r="O896">
        <f>'5a - Savings Tracker'!P938</f>
        <v>0</v>
      </c>
      <c r="P896">
        <f>'5a - Savings Tracker'!Q938</f>
        <v>0</v>
      </c>
      <c r="Q896">
        <f>'5a - Savings Tracker'!R938</f>
        <v>0</v>
      </c>
      <c r="R896">
        <f>'5a - Savings Tracker'!S938</f>
        <v>0</v>
      </c>
      <c r="S896">
        <f>'5a - Savings Tracker'!T938</f>
        <v>0</v>
      </c>
      <c r="T896">
        <f>'5a - Savings Tracker'!U938</f>
        <v>0</v>
      </c>
      <c r="U896">
        <f>'5a - Savings Tracker'!V938</f>
        <v>0</v>
      </c>
      <c r="V896">
        <f>'5a - Savings Tracker'!W938</f>
        <v>0</v>
      </c>
      <c r="W896">
        <f>'5a - Savings Tracker'!X938</f>
        <v>0</v>
      </c>
      <c r="X896">
        <f>'5a - Savings Tracker'!Y938</f>
        <v>0</v>
      </c>
      <c r="Y896">
        <f>'5a - Savings Tracker'!Z938</f>
        <v>0</v>
      </c>
      <c r="Z896">
        <f>'5a - Savings Tracker'!AA938</f>
        <v>0</v>
      </c>
      <c r="AA896">
        <f>'5a - Savings Tracker'!AB938</f>
        <v>0</v>
      </c>
      <c r="AB896">
        <f>'5a - Savings Tracker'!AC938</f>
        <v>0</v>
      </c>
      <c r="AC896">
        <f>'5a - Savings Tracker'!AD938</f>
        <v>0</v>
      </c>
      <c r="AD896" t="str">
        <f>'5a - Savings Tracker'!AE938</f>
        <v/>
      </c>
      <c r="AE896" t="str">
        <f>'5a - Savings Tracker'!AF938</f>
        <v/>
      </c>
      <c r="AF896" t="str">
        <f>'5a - Savings Tracker'!AG938</f>
        <v/>
      </c>
      <c r="AG896" t="str">
        <f>'5a - Savings Tracker'!AH938</f>
        <v/>
      </c>
      <c r="AH896" t="str">
        <f>'5a - Savings Tracker'!AI938</f>
        <v/>
      </c>
      <c r="AI896" t="str">
        <f>'5a - Savings Tracker'!AJ938</f>
        <v/>
      </c>
      <c r="AJ896" t="str">
        <f>'5a - Savings Tracker'!AK938</f>
        <v/>
      </c>
      <c r="AK896" t="str">
        <f>'5a - Savings Tracker'!AL938</f>
        <v/>
      </c>
    </row>
    <row r="897" spans="1:37">
      <c r="A897">
        <f>'5a - Savings Tracker'!A939</f>
        <v>896</v>
      </c>
      <c r="B897" t="str">
        <f>'5a - Savings Tracker'!B939</f>
        <v>Swansea Bay UHB</v>
      </c>
      <c r="C897">
        <f>'5a - Savings Tracker'!C939</f>
        <v>0</v>
      </c>
      <c r="D897">
        <f>'5a - Savings Tracker'!D939</f>
        <v>0</v>
      </c>
      <c r="E897">
        <f>'5a - Savings Tracker'!E939</f>
        <v>0</v>
      </c>
      <c r="F897">
        <f>'5a - Savings Tracker'!F939</f>
        <v>0</v>
      </c>
      <c r="G897">
        <f>'5a - Savings Tracker'!G939</f>
        <v>0</v>
      </c>
      <c r="H897">
        <f>'5a - Savings Tracker'!H939</f>
        <v>0</v>
      </c>
      <c r="I897">
        <f>'5a - Savings Tracker'!J939</f>
        <v>0</v>
      </c>
      <c r="J897">
        <f>'5a - Savings Tracker'!K939</f>
        <v>0</v>
      </c>
      <c r="K897">
        <f>'5a - Savings Tracker'!L939</f>
        <v>0</v>
      </c>
      <c r="L897">
        <f>'5a - Savings Tracker'!M939</f>
        <v>0</v>
      </c>
      <c r="M897">
        <f>'5a - Savings Tracker'!N939</f>
        <v>0</v>
      </c>
      <c r="N897">
        <f>'5a - Savings Tracker'!O939</f>
        <v>0</v>
      </c>
      <c r="O897">
        <f>'5a - Savings Tracker'!P939</f>
        <v>0</v>
      </c>
      <c r="P897">
        <f>'5a - Savings Tracker'!Q939</f>
        <v>0</v>
      </c>
      <c r="Q897">
        <f>'5a - Savings Tracker'!R939</f>
        <v>0</v>
      </c>
      <c r="R897">
        <f>'5a - Savings Tracker'!S939</f>
        <v>0</v>
      </c>
      <c r="S897">
        <f>'5a - Savings Tracker'!T939</f>
        <v>0</v>
      </c>
      <c r="T897">
        <f>'5a - Savings Tracker'!U939</f>
        <v>0</v>
      </c>
      <c r="U897">
        <f>'5a - Savings Tracker'!V939</f>
        <v>0</v>
      </c>
      <c r="V897">
        <f>'5a - Savings Tracker'!W939</f>
        <v>0</v>
      </c>
      <c r="W897">
        <f>'5a - Savings Tracker'!X939</f>
        <v>0</v>
      </c>
      <c r="X897">
        <f>'5a - Savings Tracker'!Y939</f>
        <v>0</v>
      </c>
      <c r="Y897">
        <f>'5a - Savings Tracker'!Z939</f>
        <v>0</v>
      </c>
      <c r="Z897">
        <f>'5a - Savings Tracker'!AA939</f>
        <v>0</v>
      </c>
      <c r="AA897">
        <f>'5a - Savings Tracker'!AB939</f>
        <v>0</v>
      </c>
      <c r="AB897">
        <f>'5a - Savings Tracker'!AC939</f>
        <v>0</v>
      </c>
      <c r="AC897">
        <f>'5a - Savings Tracker'!AD939</f>
        <v>0</v>
      </c>
      <c r="AD897" t="str">
        <f>'5a - Savings Tracker'!AE939</f>
        <v/>
      </c>
      <c r="AE897" t="str">
        <f>'5a - Savings Tracker'!AF939</f>
        <v/>
      </c>
      <c r="AF897" t="str">
        <f>'5a - Savings Tracker'!AG939</f>
        <v/>
      </c>
      <c r="AG897" t="str">
        <f>'5a - Savings Tracker'!AH939</f>
        <v/>
      </c>
      <c r="AH897" t="str">
        <f>'5a - Savings Tracker'!AI939</f>
        <v/>
      </c>
      <c r="AI897" t="str">
        <f>'5a - Savings Tracker'!AJ939</f>
        <v/>
      </c>
      <c r="AJ897" t="str">
        <f>'5a - Savings Tracker'!AK939</f>
        <v/>
      </c>
      <c r="AK897" t="str">
        <f>'5a - Savings Tracker'!AL939</f>
        <v/>
      </c>
    </row>
    <row r="898" spans="1:37">
      <c r="A898">
        <f>'5a - Savings Tracker'!A940</f>
        <v>897</v>
      </c>
      <c r="B898" t="str">
        <f>'5a - Savings Tracker'!B940</f>
        <v>Swansea Bay UHB</v>
      </c>
      <c r="C898">
        <f>'5a - Savings Tracker'!C940</f>
        <v>0</v>
      </c>
      <c r="D898">
        <f>'5a - Savings Tracker'!D940</f>
        <v>0</v>
      </c>
      <c r="E898">
        <f>'5a - Savings Tracker'!E940</f>
        <v>0</v>
      </c>
      <c r="F898">
        <f>'5a - Savings Tracker'!F940</f>
        <v>0</v>
      </c>
      <c r="G898">
        <f>'5a - Savings Tracker'!G940</f>
        <v>0</v>
      </c>
      <c r="H898">
        <f>'5a - Savings Tracker'!H940</f>
        <v>0</v>
      </c>
      <c r="I898">
        <f>'5a - Savings Tracker'!J940</f>
        <v>0</v>
      </c>
      <c r="J898">
        <f>'5a - Savings Tracker'!K940</f>
        <v>0</v>
      </c>
      <c r="K898">
        <f>'5a - Savings Tracker'!L940</f>
        <v>0</v>
      </c>
      <c r="L898">
        <f>'5a - Savings Tracker'!M940</f>
        <v>0</v>
      </c>
      <c r="M898">
        <f>'5a - Savings Tracker'!N940</f>
        <v>0</v>
      </c>
      <c r="N898">
        <f>'5a - Savings Tracker'!O940</f>
        <v>0</v>
      </c>
      <c r="O898">
        <f>'5a - Savings Tracker'!P940</f>
        <v>0</v>
      </c>
      <c r="P898">
        <f>'5a - Savings Tracker'!Q940</f>
        <v>0</v>
      </c>
      <c r="Q898">
        <f>'5a - Savings Tracker'!R940</f>
        <v>0</v>
      </c>
      <c r="R898">
        <f>'5a - Savings Tracker'!S940</f>
        <v>0</v>
      </c>
      <c r="S898">
        <f>'5a - Savings Tracker'!T940</f>
        <v>0</v>
      </c>
      <c r="T898">
        <f>'5a - Savings Tracker'!U940</f>
        <v>0</v>
      </c>
      <c r="U898">
        <f>'5a - Savings Tracker'!V940</f>
        <v>0</v>
      </c>
      <c r="V898">
        <f>'5a - Savings Tracker'!W940</f>
        <v>0</v>
      </c>
      <c r="W898">
        <f>'5a - Savings Tracker'!X940</f>
        <v>0</v>
      </c>
      <c r="X898">
        <f>'5a - Savings Tracker'!Y940</f>
        <v>0</v>
      </c>
      <c r="Y898">
        <f>'5a - Savings Tracker'!Z940</f>
        <v>0</v>
      </c>
      <c r="Z898">
        <f>'5a - Savings Tracker'!AA940</f>
        <v>0</v>
      </c>
      <c r="AA898">
        <f>'5a - Savings Tracker'!AB940</f>
        <v>0</v>
      </c>
      <c r="AB898">
        <f>'5a - Savings Tracker'!AC940</f>
        <v>0</v>
      </c>
      <c r="AC898">
        <f>'5a - Savings Tracker'!AD940</f>
        <v>0</v>
      </c>
      <c r="AD898" t="str">
        <f>'5a - Savings Tracker'!AE940</f>
        <v/>
      </c>
      <c r="AE898" t="str">
        <f>'5a - Savings Tracker'!AF940</f>
        <v/>
      </c>
      <c r="AF898" t="str">
        <f>'5a - Savings Tracker'!AG940</f>
        <v/>
      </c>
      <c r="AG898" t="str">
        <f>'5a - Savings Tracker'!AH940</f>
        <v/>
      </c>
      <c r="AH898" t="str">
        <f>'5a - Savings Tracker'!AI940</f>
        <v/>
      </c>
      <c r="AI898" t="str">
        <f>'5a - Savings Tracker'!AJ940</f>
        <v/>
      </c>
      <c r="AJ898" t="str">
        <f>'5a - Savings Tracker'!AK940</f>
        <v/>
      </c>
      <c r="AK898" t="str">
        <f>'5a - Savings Tracker'!AL940</f>
        <v/>
      </c>
    </row>
    <row r="899" spans="1:37">
      <c r="A899">
        <f>'5a - Savings Tracker'!A941</f>
        <v>898</v>
      </c>
      <c r="B899" t="str">
        <f>'5a - Savings Tracker'!B941</f>
        <v>Swansea Bay UHB</v>
      </c>
      <c r="C899">
        <f>'5a - Savings Tracker'!C941</f>
        <v>0</v>
      </c>
      <c r="D899">
        <f>'5a - Savings Tracker'!D941</f>
        <v>0</v>
      </c>
      <c r="E899">
        <f>'5a - Savings Tracker'!E941</f>
        <v>0</v>
      </c>
      <c r="F899">
        <f>'5a - Savings Tracker'!F941</f>
        <v>0</v>
      </c>
      <c r="G899">
        <f>'5a - Savings Tracker'!G941</f>
        <v>0</v>
      </c>
      <c r="H899">
        <f>'5a - Savings Tracker'!H941</f>
        <v>0</v>
      </c>
      <c r="I899">
        <f>'5a - Savings Tracker'!J941</f>
        <v>0</v>
      </c>
      <c r="J899">
        <f>'5a - Savings Tracker'!K941</f>
        <v>0</v>
      </c>
      <c r="K899">
        <f>'5a - Savings Tracker'!L941</f>
        <v>0</v>
      </c>
      <c r="L899">
        <f>'5a - Savings Tracker'!M941</f>
        <v>0</v>
      </c>
      <c r="M899">
        <f>'5a - Savings Tracker'!N941</f>
        <v>0</v>
      </c>
      <c r="N899">
        <f>'5a - Savings Tracker'!O941</f>
        <v>0</v>
      </c>
      <c r="O899">
        <f>'5a - Savings Tracker'!P941</f>
        <v>0</v>
      </c>
      <c r="P899">
        <f>'5a - Savings Tracker'!Q941</f>
        <v>0</v>
      </c>
      <c r="Q899">
        <f>'5a - Savings Tracker'!R941</f>
        <v>0</v>
      </c>
      <c r="R899">
        <f>'5a - Savings Tracker'!S941</f>
        <v>0</v>
      </c>
      <c r="S899">
        <f>'5a - Savings Tracker'!T941</f>
        <v>0</v>
      </c>
      <c r="T899">
        <f>'5a - Savings Tracker'!U941</f>
        <v>0</v>
      </c>
      <c r="U899">
        <f>'5a - Savings Tracker'!V941</f>
        <v>0</v>
      </c>
      <c r="V899">
        <f>'5a - Savings Tracker'!W941</f>
        <v>0</v>
      </c>
      <c r="W899">
        <f>'5a - Savings Tracker'!X941</f>
        <v>0</v>
      </c>
      <c r="X899">
        <f>'5a - Savings Tracker'!Y941</f>
        <v>0</v>
      </c>
      <c r="Y899">
        <f>'5a - Savings Tracker'!Z941</f>
        <v>0</v>
      </c>
      <c r="Z899">
        <f>'5a - Savings Tracker'!AA941</f>
        <v>0</v>
      </c>
      <c r="AA899">
        <f>'5a - Savings Tracker'!AB941</f>
        <v>0</v>
      </c>
      <c r="AB899">
        <f>'5a - Savings Tracker'!AC941</f>
        <v>0</v>
      </c>
      <c r="AC899">
        <f>'5a - Savings Tracker'!AD941</f>
        <v>0</v>
      </c>
      <c r="AD899" t="str">
        <f>'5a - Savings Tracker'!AE941</f>
        <v/>
      </c>
      <c r="AE899" t="str">
        <f>'5a - Savings Tracker'!AF941</f>
        <v/>
      </c>
      <c r="AF899" t="str">
        <f>'5a - Savings Tracker'!AG941</f>
        <v/>
      </c>
      <c r="AG899" t="str">
        <f>'5a - Savings Tracker'!AH941</f>
        <v/>
      </c>
      <c r="AH899" t="str">
        <f>'5a - Savings Tracker'!AI941</f>
        <v/>
      </c>
      <c r="AI899" t="str">
        <f>'5a - Savings Tracker'!AJ941</f>
        <v/>
      </c>
      <c r="AJ899" t="str">
        <f>'5a - Savings Tracker'!AK941</f>
        <v/>
      </c>
      <c r="AK899" t="str">
        <f>'5a - Savings Tracker'!AL941</f>
        <v/>
      </c>
    </row>
    <row r="900" spans="1:37">
      <c r="A900">
        <f>'5a - Savings Tracker'!A942</f>
        <v>899</v>
      </c>
      <c r="B900" t="str">
        <f>'5a - Savings Tracker'!B942</f>
        <v>Swansea Bay UHB</v>
      </c>
      <c r="C900">
        <f>'5a - Savings Tracker'!C942</f>
        <v>0</v>
      </c>
      <c r="D900">
        <f>'5a - Savings Tracker'!D942</f>
        <v>0</v>
      </c>
      <c r="E900">
        <f>'5a - Savings Tracker'!E942</f>
        <v>0</v>
      </c>
      <c r="F900">
        <f>'5a - Savings Tracker'!F942</f>
        <v>0</v>
      </c>
      <c r="G900">
        <f>'5a - Savings Tracker'!G942</f>
        <v>0</v>
      </c>
      <c r="H900">
        <f>'5a - Savings Tracker'!H942</f>
        <v>0</v>
      </c>
      <c r="I900">
        <f>'5a - Savings Tracker'!J942</f>
        <v>0</v>
      </c>
      <c r="J900">
        <f>'5a - Savings Tracker'!K942</f>
        <v>0</v>
      </c>
      <c r="K900">
        <f>'5a - Savings Tracker'!L942</f>
        <v>0</v>
      </c>
      <c r="L900">
        <f>'5a - Savings Tracker'!M942</f>
        <v>0</v>
      </c>
      <c r="M900">
        <f>'5a - Savings Tracker'!N942</f>
        <v>0</v>
      </c>
      <c r="N900">
        <f>'5a - Savings Tracker'!O942</f>
        <v>0</v>
      </c>
      <c r="O900">
        <f>'5a - Savings Tracker'!P942</f>
        <v>0</v>
      </c>
      <c r="P900">
        <f>'5a - Savings Tracker'!Q942</f>
        <v>0</v>
      </c>
      <c r="Q900">
        <f>'5a - Savings Tracker'!R942</f>
        <v>0</v>
      </c>
      <c r="R900">
        <f>'5a - Savings Tracker'!S942</f>
        <v>0</v>
      </c>
      <c r="S900">
        <f>'5a - Savings Tracker'!T942</f>
        <v>0</v>
      </c>
      <c r="T900">
        <f>'5a - Savings Tracker'!U942</f>
        <v>0</v>
      </c>
      <c r="U900">
        <f>'5a - Savings Tracker'!V942</f>
        <v>0</v>
      </c>
      <c r="V900">
        <f>'5a - Savings Tracker'!W942</f>
        <v>0</v>
      </c>
      <c r="W900">
        <f>'5a - Savings Tracker'!X942</f>
        <v>0</v>
      </c>
      <c r="X900">
        <f>'5a - Savings Tracker'!Y942</f>
        <v>0</v>
      </c>
      <c r="Y900">
        <f>'5a - Savings Tracker'!Z942</f>
        <v>0</v>
      </c>
      <c r="Z900">
        <f>'5a - Savings Tracker'!AA942</f>
        <v>0</v>
      </c>
      <c r="AA900">
        <f>'5a - Savings Tracker'!AB942</f>
        <v>0</v>
      </c>
      <c r="AB900">
        <f>'5a - Savings Tracker'!AC942</f>
        <v>0</v>
      </c>
      <c r="AC900">
        <f>'5a - Savings Tracker'!AD942</f>
        <v>0</v>
      </c>
      <c r="AD900" t="str">
        <f>'5a - Savings Tracker'!AE942</f>
        <v/>
      </c>
      <c r="AE900" t="str">
        <f>'5a - Savings Tracker'!AF942</f>
        <v/>
      </c>
      <c r="AF900" t="str">
        <f>'5a - Savings Tracker'!AG942</f>
        <v/>
      </c>
      <c r="AG900" t="str">
        <f>'5a - Savings Tracker'!AH942</f>
        <v/>
      </c>
      <c r="AH900" t="str">
        <f>'5a - Savings Tracker'!AI942</f>
        <v/>
      </c>
      <c r="AI900" t="str">
        <f>'5a - Savings Tracker'!AJ942</f>
        <v/>
      </c>
      <c r="AJ900" t="str">
        <f>'5a - Savings Tracker'!AK942</f>
        <v/>
      </c>
      <c r="AK900" t="str">
        <f>'5a - Savings Tracker'!AL942</f>
        <v/>
      </c>
    </row>
    <row r="901" spans="1:37">
      <c r="A901">
        <f>'5a - Savings Tracker'!A943</f>
        <v>900</v>
      </c>
      <c r="B901" t="str">
        <f>'5a - Savings Tracker'!B943</f>
        <v>Swansea Bay UHB</v>
      </c>
      <c r="C901">
        <f>'5a - Savings Tracker'!C943</f>
        <v>0</v>
      </c>
      <c r="D901">
        <f>'5a - Savings Tracker'!D943</f>
        <v>0</v>
      </c>
      <c r="E901">
        <f>'5a - Savings Tracker'!E943</f>
        <v>0</v>
      </c>
      <c r="F901">
        <f>'5a - Savings Tracker'!F943</f>
        <v>0</v>
      </c>
      <c r="G901">
        <f>'5a - Savings Tracker'!G943</f>
        <v>0</v>
      </c>
      <c r="H901">
        <f>'5a - Savings Tracker'!H943</f>
        <v>0</v>
      </c>
      <c r="I901">
        <f>'5a - Savings Tracker'!J943</f>
        <v>0</v>
      </c>
      <c r="J901">
        <f>'5a - Savings Tracker'!K943</f>
        <v>0</v>
      </c>
      <c r="K901">
        <f>'5a - Savings Tracker'!L943</f>
        <v>0</v>
      </c>
      <c r="L901">
        <f>'5a - Savings Tracker'!M943</f>
        <v>0</v>
      </c>
      <c r="M901">
        <f>'5a - Savings Tracker'!N943</f>
        <v>0</v>
      </c>
      <c r="N901">
        <f>'5a - Savings Tracker'!O943</f>
        <v>0</v>
      </c>
      <c r="O901">
        <f>'5a - Savings Tracker'!P943</f>
        <v>0</v>
      </c>
      <c r="P901">
        <f>'5a - Savings Tracker'!Q943</f>
        <v>0</v>
      </c>
      <c r="Q901">
        <f>'5a - Savings Tracker'!R943</f>
        <v>0</v>
      </c>
      <c r="R901">
        <f>'5a - Savings Tracker'!S943</f>
        <v>0</v>
      </c>
      <c r="S901">
        <f>'5a - Savings Tracker'!T943</f>
        <v>0</v>
      </c>
      <c r="T901">
        <f>'5a - Savings Tracker'!U943</f>
        <v>0</v>
      </c>
      <c r="U901">
        <f>'5a - Savings Tracker'!V943</f>
        <v>0</v>
      </c>
      <c r="V901">
        <f>'5a - Savings Tracker'!W943</f>
        <v>0</v>
      </c>
      <c r="W901">
        <f>'5a - Savings Tracker'!X943</f>
        <v>0</v>
      </c>
      <c r="X901">
        <f>'5a - Savings Tracker'!Y943</f>
        <v>0</v>
      </c>
      <c r="Y901">
        <f>'5a - Savings Tracker'!Z943</f>
        <v>0</v>
      </c>
      <c r="Z901">
        <f>'5a - Savings Tracker'!AA943</f>
        <v>0</v>
      </c>
      <c r="AA901">
        <f>'5a - Savings Tracker'!AB943</f>
        <v>0</v>
      </c>
      <c r="AB901">
        <f>'5a - Savings Tracker'!AC943</f>
        <v>0</v>
      </c>
      <c r="AC901">
        <f>'5a - Savings Tracker'!AD943</f>
        <v>0</v>
      </c>
      <c r="AD901" t="str">
        <f>'5a - Savings Tracker'!AE943</f>
        <v/>
      </c>
      <c r="AE901" t="str">
        <f>'5a - Savings Tracker'!AF943</f>
        <v/>
      </c>
      <c r="AF901" t="str">
        <f>'5a - Savings Tracker'!AG943</f>
        <v/>
      </c>
      <c r="AG901" t="str">
        <f>'5a - Savings Tracker'!AH943</f>
        <v/>
      </c>
      <c r="AH901" t="str">
        <f>'5a - Savings Tracker'!AI943</f>
        <v/>
      </c>
      <c r="AI901" t="str">
        <f>'5a - Savings Tracker'!AJ943</f>
        <v/>
      </c>
      <c r="AJ901" t="str">
        <f>'5a - Savings Tracker'!AK943</f>
        <v/>
      </c>
      <c r="AK901" t="str">
        <f>'5a - Savings Tracker'!AL943</f>
        <v/>
      </c>
    </row>
    <row r="902" spans="1:37">
      <c r="A902">
        <f>'5a - Savings Tracker'!A944</f>
        <v>901</v>
      </c>
      <c r="B902" t="str">
        <f>'5a - Savings Tracker'!B944</f>
        <v>Swansea Bay UHB</v>
      </c>
      <c r="C902">
        <f>'5a - Savings Tracker'!C944</f>
        <v>0</v>
      </c>
      <c r="D902">
        <f>'5a - Savings Tracker'!D944</f>
        <v>0</v>
      </c>
      <c r="E902">
        <f>'5a - Savings Tracker'!E944</f>
        <v>0</v>
      </c>
      <c r="F902">
        <f>'5a - Savings Tracker'!F944</f>
        <v>0</v>
      </c>
      <c r="G902">
        <f>'5a - Savings Tracker'!G944</f>
        <v>0</v>
      </c>
      <c r="H902">
        <f>'5a - Savings Tracker'!H944</f>
        <v>0</v>
      </c>
      <c r="I902">
        <f>'5a - Savings Tracker'!J944</f>
        <v>0</v>
      </c>
      <c r="J902">
        <f>'5a - Savings Tracker'!K944</f>
        <v>0</v>
      </c>
      <c r="K902">
        <f>'5a - Savings Tracker'!L944</f>
        <v>0</v>
      </c>
      <c r="L902">
        <f>'5a - Savings Tracker'!M944</f>
        <v>0</v>
      </c>
      <c r="M902">
        <f>'5a - Savings Tracker'!N944</f>
        <v>0</v>
      </c>
      <c r="N902">
        <f>'5a - Savings Tracker'!O944</f>
        <v>0</v>
      </c>
      <c r="O902">
        <f>'5a - Savings Tracker'!P944</f>
        <v>0</v>
      </c>
      <c r="P902">
        <f>'5a - Savings Tracker'!Q944</f>
        <v>0</v>
      </c>
      <c r="Q902">
        <f>'5a - Savings Tracker'!R944</f>
        <v>0</v>
      </c>
      <c r="R902">
        <f>'5a - Savings Tracker'!S944</f>
        <v>0</v>
      </c>
      <c r="S902">
        <f>'5a - Savings Tracker'!T944</f>
        <v>0</v>
      </c>
      <c r="T902">
        <f>'5a - Savings Tracker'!U944</f>
        <v>0</v>
      </c>
      <c r="U902">
        <f>'5a - Savings Tracker'!V944</f>
        <v>0</v>
      </c>
      <c r="V902">
        <f>'5a - Savings Tracker'!W944</f>
        <v>0</v>
      </c>
      <c r="W902">
        <f>'5a - Savings Tracker'!X944</f>
        <v>0</v>
      </c>
      <c r="X902">
        <f>'5a - Savings Tracker'!Y944</f>
        <v>0</v>
      </c>
      <c r="Y902">
        <f>'5a - Savings Tracker'!Z944</f>
        <v>0</v>
      </c>
      <c r="Z902">
        <f>'5a - Savings Tracker'!AA944</f>
        <v>0</v>
      </c>
      <c r="AA902">
        <f>'5a - Savings Tracker'!AB944</f>
        <v>0</v>
      </c>
      <c r="AB902">
        <f>'5a - Savings Tracker'!AC944</f>
        <v>0</v>
      </c>
      <c r="AC902">
        <f>'5a - Savings Tracker'!AD944</f>
        <v>0</v>
      </c>
      <c r="AD902" t="str">
        <f>'5a - Savings Tracker'!AE944</f>
        <v/>
      </c>
      <c r="AE902" t="str">
        <f>'5a - Savings Tracker'!AF944</f>
        <v/>
      </c>
      <c r="AF902" t="str">
        <f>'5a - Savings Tracker'!AG944</f>
        <v/>
      </c>
      <c r="AG902" t="str">
        <f>'5a - Savings Tracker'!AH944</f>
        <v/>
      </c>
      <c r="AH902" t="str">
        <f>'5a - Savings Tracker'!AI944</f>
        <v/>
      </c>
      <c r="AI902" t="str">
        <f>'5a - Savings Tracker'!AJ944</f>
        <v/>
      </c>
      <c r="AJ902" t="str">
        <f>'5a - Savings Tracker'!AK944</f>
        <v/>
      </c>
      <c r="AK902" t="str">
        <f>'5a - Savings Tracker'!AL944</f>
        <v/>
      </c>
    </row>
    <row r="903" spans="1:37">
      <c r="A903">
        <f>'5a - Savings Tracker'!A945</f>
        <v>902</v>
      </c>
      <c r="B903" t="str">
        <f>'5a - Savings Tracker'!B945</f>
        <v>Swansea Bay UHB</v>
      </c>
      <c r="C903">
        <f>'5a - Savings Tracker'!C945</f>
        <v>0</v>
      </c>
      <c r="D903">
        <f>'5a - Savings Tracker'!D945</f>
        <v>0</v>
      </c>
      <c r="E903">
        <f>'5a - Savings Tracker'!E945</f>
        <v>0</v>
      </c>
      <c r="F903">
        <f>'5a - Savings Tracker'!F945</f>
        <v>0</v>
      </c>
      <c r="G903">
        <f>'5a - Savings Tracker'!G945</f>
        <v>0</v>
      </c>
      <c r="H903">
        <f>'5a - Savings Tracker'!H945</f>
        <v>0</v>
      </c>
      <c r="I903">
        <f>'5a - Savings Tracker'!J945</f>
        <v>0</v>
      </c>
      <c r="J903">
        <f>'5a - Savings Tracker'!K945</f>
        <v>0</v>
      </c>
      <c r="K903">
        <f>'5a - Savings Tracker'!L945</f>
        <v>0</v>
      </c>
      <c r="L903">
        <f>'5a - Savings Tracker'!M945</f>
        <v>0</v>
      </c>
      <c r="M903">
        <f>'5a - Savings Tracker'!N945</f>
        <v>0</v>
      </c>
      <c r="N903">
        <f>'5a - Savings Tracker'!O945</f>
        <v>0</v>
      </c>
      <c r="O903">
        <f>'5a - Savings Tracker'!P945</f>
        <v>0</v>
      </c>
      <c r="P903">
        <f>'5a - Savings Tracker'!Q945</f>
        <v>0</v>
      </c>
      <c r="Q903">
        <f>'5a - Savings Tracker'!R945</f>
        <v>0</v>
      </c>
      <c r="R903">
        <f>'5a - Savings Tracker'!S945</f>
        <v>0</v>
      </c>
      <c r="S903">
        <f>'5a - Savings Tracker'!T945</f>
        <v>0</v>
      </c>
      <c r="T903">
        <f>'5a - Savings Tracker'!U945</f>
        <v>0</v>
      </c>
      <c r="U903">
        <f>'5a - Savings Tracker'!V945</f>
        <v>0</v>
      </c>
      <c r="V903">
        <f>'5a - Savings Tracker'!W945</f>
        <v>0</v>
      </c>
      <c r="W903">
        <f>'5a - Savings Tracker'!X945</f>
        <v>0</v>
      </c>
      <c r="X903">
        <f>'5a - Savings Tracker'!Y945</f>
        <v>0</v>
      </c>
      <c r="Y903">
        <f>'5a - Savings Tracker'!Z945</f>
        <v>0</v>
      </c>
      <c r="Z903">
        <f>'5a - Savings Tracker'!AA945</f>
        <v>0</v>
      </c>
      <c r="AA903">
        <f>'5a - Savings Tracker'!AB945</f>
        <v>0</v>
      </c>
      <c r="AB903">
        <f>'5a - Savings Tracker'!AC945</f>
        <v>0</v>
      </c>
      <c r="AC903">
        <f>'5a - Savings Tracker'!AD945</f>
        <v>0</v>
      </c>
      <c r="AD903" t="str">
        <f>'5a - Savings Tracker'!AE945</f>
        <v/>
      </c>
      <c r="AE903" t="str">
        <f>'5a - Savings Tracker'!AF945</f>
        <v/>
      </c>
      <c r="AF903" t="str">
        <f>'5a - Savings Tracker'!AG945</f>
        <v/>
      </c>
      <c r="AG903" t="str">
        <f>'5a - Savings Tracker'!AH945</f>
        <v/>
      </c>
      <c r="AH903" t="str">
        <f>'5a - Savings Tracker'!AI945</f>
        <v/>
      </c>
      <c r="AI903" t="str">
        <f>'5a - Savings Tracker'!AJ945</f>
        <v/>
      </c>
      <c r="AJ903" t="str">
        <f>'5a - Savings Tracker'!AK945</f>
        <v/>
      </c>
      <c r="AK903" t="str">
        <f>'5a - Savings Tracker'!AL945</f>
        <v/>
      </c>
    </row>
    <row r="904" spans="1:37">
      <c r="A904">
        <f>'5a - Savings Tracker'!A946</f>
        <v>903</v>
      </c>
      <c r="B904" t="str">
        <f>'5a - Savings Tracker'!B946</f>
        <v>Swansea Bay UHB</v>
      </c>
      <c r="C904">
        <f>'5a - Savings Tracker'!C946</f>
        <v>0</v>
      </c>
      <c r="D904">
        <f>'5a - Savings Tracker'!D946</f>
        <v>0</v>
      </c>
      <c r="E904">
        <f>'5a - Savings Tracker'!E946</f>
        <v>0</v>
      </c>
      <c r="F904">
        <f>'5a - Savings Tracker'!F946</f>
        <v>0</v>
      </c>
      <c r="G904">
        <f>'5a - Savings Tracker'!G946</f>
        <v>0</v>
      </c>
      <c r="H904">
        <f>'5a - Savings Tracker'!H946</f>
        <v>0</v>
      </c>
      <c r="I904">
        <f>'5a - Savings Tracker'!J946</f>
        <v>0</v>
      </c>
      <c r="J904">
        <f>'5a - Savings Tracker'!K946</f>
        <v>0</v>
      </c>
      <c r="K904">
        <f>'5a - Savings Tracker'!L946</f>
        <v>0</v>
      </c>
      <c r="L904">
        <f>'5a - Savings Tracker'!M946</f>
        <v>0</v>
      </c>
      <c r="M904">
        <f>'5a - Savings Tracker'!N946</f>
        <v>0</v>
      </c>
      <c r="N904">
        <f>'5a - Savings Tracker'!O946</f>
        <v>0</v>
      </c>
      <c r="O904">
        <f>'5a - Savings Tracker'!P946</f>
        <v>0</v>
      </c>
      <c r="P904">
        <f>'5a - Savings Tracker'!Q946</f>
        <v>0</v>
      </c>
      <c r="Q904">
        <f>'5a - Savings Tracker'!R946</f>
        <v>0</v>
      </c>
      <c r="R904">
        <f>'5a - Savings Tracker'!S946</f>
        <v>0</v>
      </c>
      <c r="S904">
        <f>'5a - Savings Tracker'!T946</f>
        <v>0</v>
      </c>
      <c r="T904">
        <f>'5a - Savings Tracker'!U946</f>
        <v>0</v>
      </c>
      <c r="U904">
        <f>'5a - Savings Tracker'!V946</f>
        <v>0</v>
      </c>
      <c r="V904">
        <f>'5a - Savings Tracker'!W946</f>
        <v>0</v>
      </c>
      <c r="W904">
        <f>'5a - Savings Tracker'!X946</f>
        <v>0</v>
      </c>
      <c r="X904">
        <f>'5a - Savings Tracker'!Y946</f>
        <v>0</v>
      </c>
      <c r="Y904">
        <f>'5a - Savings Tracker'!Z946</f>
        <v>0</v>
      </c>
      <c r="Z904">
        <f>'5a - Savings Tracker'!AA946</f>
        <v>0</v>
      </c>
      <c r="AA904">
        <f>'5a - Savings Tracker'!AB946</f>
        <v>0</v>
      </c>
      <c r="AB904">
        <f>'5a - Savings Tracker'!AC946</f>
        <v>0</v>
      </c>
      <c r="AC904">
        <f>'5a - Savings Tracker'!AD946</f>
        <v>0</v>
      </c>
      <c r="AD904" t="str">
        <f>'5a - Savings Tracker'!AE946</f>
        <v/>
      </c>
      <c r="AE904" t="str">
        <f>'5a - Savings Tracker'!AF946</f>
        <v/>
      </c>
      <c r="AF904" t="str">
        <f>'5a - Savings Tracker'!AG946</f>
        <v/>
      </c>
      <c r="AG904" t="str">
        <f>'5a - Savings Tracker'!AH946</f>
        <v/>
      </c>
      <c r="AH904" t="str">
        <f>'5a - Savings Tracker'!AI946</f>
        <v/>
      </c>
      <c r="AI904" t="str">
        <f>'5a - Savings Tracker'!AJ946</f>
        <v/>
      </c>
      <c r="AJ904" t="str">
        <f>'5a - Savings Tracker'!AK946</f>
        <v/>
      </c>
      <c r="AK904" t="str">
        <f>'5a - Savings Tracker'!AL946</f>
        <v/>
      </c>
    </row>
    <row r="905" spans="1:37">
      <c r="A905">
        <f>'5a - Savings Tracker'!A947</f>
        <v>904</v>
      </c>
      <c r="B905" t="str">
        <f>'5a - Savings Tracker'!B947</f>
        <v>Swansea Bay UHB</v>
      </c>
      <c r="C905">
        <f>'5a - Savings Tracker'!C947</f>
        <v>0</v>
      </c>
      <c r="D905">
        <f>'5a - Savings Tracker'!D947</f>
        <v>0</v>
      </c>
      <c r="E905">
        <f>'5a - Savings Tracker'!E947</f>
        <v>0</v>
      </c>
      <c r="F905">
        <f>'5a - Savings Tracker'!F947</f>
        <v>0</v>
      </c>
      <c r="G905">
        <f>'5a - Savings Tracker'!G947</f>
        <v>0</v>
      </c>
      <c r="H905">
        <f>'5a - Savings Tracker'!H947</f>
        <v>0</v>
      </c>
      <c r="I905">
        <f>'5a - Savings Tracker'!J947</f>
        <v>0</v>
      </c>
      <c r="J905">
        <f>'5a - Savings Tracker'!K947</f>
        <v>0</v>
      </c>
      <c r="K905">
        <f>'5a - Savings Tracker'!L947</f>
        <v>0</v>
      </c>
      <c r="L905">
        <f>'5a - Savings Tracker'!M947</f>
        <v>0</v>
      </c>
      <c r="M905">
        <f>'5a - Savings Tracker'!N947</f>
        <v>0</v>
      </c>
      <c r="N905">
        <f>'5a - Savings Tracker'!O947</f>
        <v>0</v>
      </c>
      <c r="O905">
        <f>'5a - Savings Tracker'!P947</f>
        <v>0</v>
      </c>
      <c r="P905">
        <f>'5a - Savings Tracker'!Q947</f>
        <v>0</v>
      </c>
      <c r="Q905">
        <f>'5a - Savings Tracker'!R947</f>
        <v>0</v>
      </c>
      <c r="R905">
        <f>'5a - Savings Tracker'!S947</f>
        <v>0</v>
      </c>
      <c r="S905">
        <f>'5a - Savings Tracker'!T947</f>
        <v>0</v>
      </c>
      <c r="T905">
        <f>'5a - Savings Tracker'!U947</f>
        <v>0</v>
      </c>
      <c r="U905">
        <f>'5a - Savings Tracker'!V947</f>
        <v>0</v>
      </c>
      <c r="V905">
        <f>'5a - Savings Tracker'!W947</f>
        <v>0</v>
      </c>
      <c r="W905">
        <f>'5a - Savings Tracker'!X947</f>
        <v>0</v>
      </c>
      <c r="X905">
        <f>'5a - Savings Tracker'!Y947</f>
        <v>0</v>
      </c>
      <c r="Y905">
        <f>'5a - Savings Tracker'!Z947</f>
        <v>0</v>
      </c>
      <c r="Z905">
        <f>'5a - Savings Tracker'!AA947</f>
        <v>0</v>
      </c>
      <c r="AA905">
        <f>'5a - Savings Tracker'!AB947</f>
        <v>0</v>
      </c>
      <c r="AB905">
        <f>'5a - Savings Tracker'!AC947</f>
        <v>0</v>
      </c>
      <c r="AC905">
        <f>'5a - Savings Tracker'!AD947</f>
        <v>0</v>
      </c>
      <c r="AD905" t="str">
        <f>'5a - Savings Tracker'!AE947</f>
        <v/>
      </c>
      <c r="AE905" t="str">
        <f>'5a - Savings Tracker'!AF947</f>
        <v/>
      </c>
      <c r="AF905" t="str">
        <f>'5a - Savings Tracker'!AG947</f>
        <v/>
      </c>
      <c r="AG905" t="str">
        <f>'5a - Savings Tracker'!AH947</f>
        <v/>
      </c>
      <c r="AH905" t="str">
        <f>'5a - Savings Tracker'!AI947</f>
        <v/>
      </c>
      <c r="AI905" t="str">
        <f>'5a - Savings Tracker'!AJ947</f>
        <v/>
      </c>
      <c r="AJ905" t="str">
        <f>'5a - Savings Tracker'!AK947</f>
        <v/>
      </c>
      <c r="AK905" t="str">
        <f>'5a - Savings Tracker'!AL947</f>
        <v/>
      </c>
    </row>
    <row r="906" spans="1:37">
      <c r="A906">
        <f>'5a - Savings Tracker'!A948</f>
        <v>905</v>
      </c>
      <c r="B906" t="str">
        <f>'5a - Savings Tracker'!B948</f>
        <v>Swansea Bay UHB</v>
      </c>
      <c r="C906">
        <f>'5a - Savings Tracker'!C948</f>
        <v>0</v>
      </c>
      <c r="D906">
        <f>'5a - Savings Tracker'!D948</f>
        <v>0</v>
      </c>
      <c r="E906">
        <f>'5a - Savings Tracker'!E948</f>
        <v>0</v>
      </c>
      <c r="F906">
        <f>'5a - Savings Tracker'!F948</f>
        <v>0</v>
      </c>
      <c r="G906">
        <f>'5a - Savings Tracker'!G948</f>
        <v>0</v>
      </c>
      <c r="H906">
        <f>'5a - Savings Tracker'!H948</f>
        <v>0</v>
      </c>
      <c r="I906">
        <f>'5a - Savings Tracker'!J948</f>
        <v>0</v>
      </c>
      <c r="J906">
        <f>'5a - Savings Tracker'!K948</f>
        <v>0</v>
      </c>
      <c r="K906">
        <f>'5a - Savings Tracker'!L948</f>
        <v>0</v>
      </c>
      <c r="L906">
        <f>'5a - Savings Tracker'!M948</f>
        <v>0</v>
      </c>
      <c r="M906">
        <f>'5a - Savings Tracker'!N948</f>
        <v>0</v>
      </c>
      <c r="N906">
        <f>'5a - Savings Tracker'!O948</f>
        <v>0</v>
      </c>
      <c r="O906">
        <f>'5a - Savings Tracker'!P948</f>
        <v>0</v>
      </c>
      <c r="P906">
        <f>'5a - Savings Tracker'!Q948</f>
        <v>0</v>
      </c>
      <c r="Q906">
        <f>'5a - Savings Tracker'!R948</f>
        <v>0</v>
      </c>
      <c r="R906">
        <f>'5a - Savings Tracker'!S948</f>
        <v>0</v>
      </c>
      <c r="S906">
        <f>'5a - Savings Tracker'!T948</f>
        <v>0</v>
      </c>
      <c r="T906">
        <f>'5a - Savings Tracker'!U948</f>
        <v>0</v>
      </c>
      <c r="U906">
        <f>'5a - Savings Tracker'!V948</f>
        <v>0</v>
      </c>
      <c r="V906">
        <f>'5a - Savings Tracker'!W948</f>
        <v>0</v>
      </c>
      <c r="W906">
        <f>'5a - Savings Tracker'!X948</f>
        <v>0</v>
      </c>
      <c r="X906">
        <f>'5a - Savings Tracker'!Y948</f>
        <v>0</v>
      </c>
      <c r="Y906">
        <f>'5a - Savings Tracker'!Z948</f>
        <v>0</v>
      </c>
      <c r="Z906">
        <f>'5a - Savings Tracker'!AA948</f>
        <v>0</v>
      </c>
      <c r="AA906">
        <f>'5a - Savings Tracker'!AB948</f>
        <v>0</v>
      </c>
      <c r="AB906">
        <f>'5a - Savings Tracker'!AC948</f>
        <v>0</v>
      </c>
      <c r="AC906">
        <f>'5a - Savings Tracker'!AD948</f>
        <v>0</v>
      </c>
      <c r="AD906" t="str">
        <f>'5a - Savings Tracker'!AE948</f>
        <v/>
      </c>
      <c r="AE906" t="str">
        <f>'5a - Savings Tracker'!AF948</f>
        <v/>
      </c>
      <c r="AF906" t="str">
        <f>'5a - Savings Tracker'!AG948</f>
        <v/>
      </c>
      <c r="AG906" t="str">
        <f>'5a - Savings Tracker'!AH948</f>
        <v/>
      </c>
      <c r="AH906" t="str">
        <f>'5a - Savings Tracker'!AI948</f>
        <v/>
      </c>
      <c r="AI906" t="str">
        <f>'5a - Savings Tracker'!AJ948</f>
        <v/>
      </c>
      <c r="AJ906" t="str">
        <f>'5a - Savings Tracker'!AK948</f>
        <v/>
      </c>
      <c r="AK906" t="str">
        <f>'5a - Savings Tracker'!AL948</f>
        <v/>
      </c>
    </row>
    <row r="907" spans="1:37">
      <c r="A907">
        <f>'5a - Savings Tracker'!A949</f>
        <v>906</v>
      </c>
      <c r="B907" t="str">
        <f>'5a - Savings Tracker'!B949</f>
        <v>Swansea Bay UHB</v>
      </c>
      <c r="C907">
        <f>'5a - Savings Tracker'!C949</f>
        <v>0</v>
      </c>
      <c r="D907">
        <f>'5a - Savings Tracker'!D949</f>
        <v>0</v>
      </c>
      <c r="E907">
        <f>'5a - Savings Tracker'!E949</f>
        <v>0</v>
      </c>
      <c r="F907">
        <f>'5a - Savings Tracker'!F949</f>
        <v>0</v>
      </c>
      <c r="G907">
        <f>'5a - Savings Tracker'!G949</f>
        <v>0</v>
      </c>
      <c r="H907">
        <f>'5a - Savings Tracker'!H949</f>
        <v>0</v>
      </c>
      <c r="I907">
        <f>'5a - Savings Tracker'!J949</f>
        <v>0</v>
      </c>
      <c r="J907">
        <f>'5a - Savings Tracker'!K949</f>
        <v>0</v>
      </c>
      <c r="K907">
        <f>'5a - Savings Tracker'!L949</f>
        <v>0</v>
      </c>
      <c r="L907">
        <f>'5a - Savings Tracker'!M949</f>
        <v>0</v>
      </c>
      <c r="M907">
        <f>'5a - Savings Tracker'!N949</f>
        <v>0</v>
      </c>
      <c r="N907">
        <f>'5a - Savings Tracker'!O949</f>
        <v>0</v>
      </c>
      <c r="O907">
        <f>'5a - Savings Tracker'!P949</f>
        <v>0</v>
      </c>
      <c r="P907">
        <f>'5a - Savings Tracker'!Q949</f>
        <v>0</v>
      </c>
      <c r="Q907">
        <f>'5a - Savings Tracker'!R949</f>
        <v>0</v>
      </c>
      <c r="R907">
        <f>'5a - Savings Tracker'!S949</f>
        <v>0</v>
      </c>
      <c r="S907">
        <f>'5a - Savings Tracker'!T949</f>
        <v>0</v>
      </c>
      <c r="T907">
        <f>'5a - Savings Tracker'!U949</f>
        <v>0</v>
      </c>
      <c r="U907">
        <f>'5a - Savings Tracker'!V949</f>
        <v>0</v>
      </c>
      <c r="V907">
        <f>'5a - Savings Tracker'!W949</f>
        <v>0</v>
      </c>
      <c r="W907">
        <f>'5a - Savings Tracker'!X949</f>
        <v>0</v>
      </c>
      <c r="X907">
        <f>'5a - Savings Tracker'!Y949</f>
        <v>0</v>
      </c>
      <c r="Y907">
        <f>'5a - Savings Tracker'!Z949</f>
        <v>0</v>
      </c>
      <c r="Z907">
        <f>'5a - Savings Tracker'!AA949</f>
        <v>0</v>
      </c>
      <c r="AA907">
        <f>'5a - Savings Tracker'!AB949</f>
        <v>0</v>
      </c>
      <c r="AB907">
        <f>'5a - Savings Tracker'!AC949</f>
        <v>0</v>
      </c>
      <c r="AC907">
        <f>'5a - Savings Tracker'!AD949</f>
        <v>0</v>
      </c>
      <c r="AD907" t="str">
        <f>'5a - Savings Tracker'!AE949</f>
        <v/>
      </c>
      <c r="AE907" t="str">
        <f>'5a - Savings Tracker'!AF949</f>
        <v/>
      </c>
      <c r="AF907" t="str">
        <f>'5a - Savings Tracker'!AG949</f>
        <v/>
      </c>
      <c r="AG907" t="str">
        <f>'5a - Savings Tracker'!AH949</f>
        <v/>
      </c>
      <c r="AH907" t="str">
        <f>'5a - Savings Tracker'!AI949</f>
        <v/>
      </c>
      <c r="AI907" t="str">
        <f>'5a - Savings Tracker'!AJ949</f>
        <v/>
      </c>
      <c r="AJ907" t="str">
        <f>'5a - Savings Tracker'!AK949</f>
        <v/>
      </c>
      <c r="AK907" t="str">
        <f>'5a - Savings Tracker'!AL949</f>
        <v/>
      </c>
    </row>
    <row r="908" spans="1:37">
      <c r="A908">
        <f>'5a - Savings Tracker'!A950</f>
        <v>907</v>
      </c>
      <c r="B908" t="str">
        <f>'5a - Savings Tracker'!B950</f>
        <v>Swansea Bay UHB</v>
      </c>
      <c r="C908">
        <f>'5a - Savings Tracker'!C950</f>
        <v>0</v>
      </c>
      <c r="D908">
        <f>'5a - Savings Tracker'!D950</f>
        <v>0</v>
      </c>
      <c r="E908">
        <f>'5a - Savings Tracker'!E950</f>
        <v>0</v>
      </c>
      <c r="F908">
        <f>'5a - Savings Tracker'!F950</f>
        <v>0</v>
      </c>
      <c r="G908">
        <f>'5a - Savings Tracker'!G950</f>
        <v>0</v>
      </c>
      <c r="H908">
        <f>'5a - Savings Tracker'!H950</f>
        <v>0</v>
      </c>
      <c r="I908">
        <f>'5a - Savings Tracker'!J950</f>
        <v>0</v>
      </c>
      <c r="J908">
        <f>'5a - Savings Tracker'!K950</f>
        <v>0</v>
      </c>
      <c r="K908">
        <f>'5a - Savings Tracker'!L950</f>
        <v>0</v>
      </c>
      <c r="L908">
        <f>'5a - Savings Tracker'!M950</f>
        <v>0</v>
      </c>
      <c r="M908">
        <f>'5a - Savings Tracker'!N950</f>
        <v>0</v>
      </c>
      <c r="N908">
        <f>'5a - Savings Tracker'!O950</f>
        <v>0</v>
      </c>
      <c r="O908">
        <f>'5a - Savings Tracker'!P950</f>
        <v>0</v>
      </c>
      <c r="P908">
        <f>'5a - Savings Tracker'!Q950</f>
        <v>0</v>
      </c>
      <c r="Q908">
        <f>'5a - Savings Tracker'!R950</f>
        <v>0</v>
      </c>
      <c r="R908">
        <f>'5a - Savings Tracker'!S950</f>
        <v>0</v>
      </c>
      <c r="S908">
        <f>'5a - Savings Tracker'!T950</f>
        <v>0</v>
      </c>
      <c r="T908">
        <f>'5a - Savings Tracker'!U950</f>
        <v>0</v>
      </c>
      <c r="U908">
        <f>'5a - Savings Tracker'!V950</f>
        <v>0</v>
      </c>
      <c r="V908">
        <f>'5a - Savings Tracker'!W950</f>
        <v>0</v>
      </c>
      <c r="W908">
        <f>'5a - Savings Tracker'!X950</f>
        <v>0</v>
      </c>
      <c r="X908">
        <f>'5a - Savings Tracker'!Y950</f>
        <v>0</v>
      </c>
      <c r="Y908">
        <f>'5a - Savings Tracker'!Z950</f>
        <v>0</v>
      </c>
      <c r="Z908">
        <f>'5a - Savings Tracker'!AA950</f>
        <v>0</v>
      </c>
      <c r="AA908">
        <f>'5a - Savings Tracker'!AB950</f>
        <v>0</v>
      </c>
      <c r="AB908">
        <f>'5a - Savings Tracker'!AC950</f>
        <v>0</v>
      </c>
      <c r="AC908">
        <f>'5a - Savings Tracker'!AD950</f>
        <v>0</v>
      </c>
      <c r="AD908" t="str">
        <f>'5a - Savings Tracker'!AE950</f>
        <v/>
      </c>
      <c r="AE908" t="str">
        <f>'5a - Savings Tracker'!AF950</f>
        <v/>
      </c>
      <c r="AF908" t="str">
        <f>'5a - Savings Tracker'!AG950</f>
        <v/>
      </c>
      <c r="AG908" t="str">
        <f>'5a - Savings Tracker'!AH950</f>
        <v/>
      </c>
      <c r="AH908" t="str">
        <f>'5a - Savings Tracker'!AI950</f>
        <v/>
      </c>
      <c r="AI908" t="str">
        <f>'5a - Savings Tracker'!AJ950</f>
        <v/>
      </c>
      <c r="AJ908" t="str">
        <f>'5a - Savings Tracker'!AK950</f>
        <v/>
      </c>
      <c r="AK908" t="str">
        <f>'5a - Savings Tracker'!AL950</f>
        <v/>
      </c>
    </row>
    <row r="909" spans="1:37">
      <c r="A909">
        <f>'5a - Savings Tracker'!A951</f>
        <v>908</v>
      </c>
      <c r="B909" t="str">
        <f>'5a - Savings Tracker'!B951</f>
        <v>Swansea Bay UHB</v>
      </c>
      <c r="C909">
        <f>'5a - Savings Tracker'!C951</f>
        <v>0</v>
      </c>
      <c r="D909">
        <f>'5a - Savings Tracker'!D951</f>
        <v>0</v>
      </c>
      <c r="E909">
        <f>'5a - Savings Tracker'!E951</f>
        <v>0</v>
      </c>
      <c r="F909">
        <f>'5a - Savings Tracker'!F951</f>
        <v>0</v>
      </c>
      <c r="G909">
        <f>'5a - Savings Tracker'!G951</f>
        <v>0</v>
      </c>
      <c r="H909">
        <f>'5a - Savings Tracker'!H951</f>
        <v>0</v>
      </c>
      <c r="I909">
        <f>'5a - Savings Tracker'!J951</f>
        <v>0</v>
      </c>
      <c r="J909">
        <f>'5a - Savings Tracker'!K951</f>
        <v>0</v>
      </c>
      <c r="K909">
        <f>'5a - Savings Tracker'!L951</f>
        <v>0</v>
      </c>
      <c r="L909">
        <f>'5a - Savings Tracker'!M951</f>
        <v>0</v>
      </c>
      <c r="M909">
        <f>'5a - Savings Tracker'!N951</f>
        <v>0</v>
      </c>
      <c r="N909">
        <f>'5a - Savings Tracker'!O951</f>
        <v>0</v>
      </c>
      <c r="O909">
        <f>'5a - Savings Tracker'!P951</f>
        <v>0</v>
      </c>
      <c r="P909">
        <f>'5a - Savings Tracker'!Q951</f>
        <v>0</v>
      </c>
      <c r="Q909">
        <f>'5a - Savings Tracker'!R951</f>
        <v>0</v>
      </c>
      <c r="R909">
        <f>'5a - Savings Tracker'!S951</f>
        <v>0</v>
      </c>
      <c r="S909">
        <f>'5a - Savings Tracker'!T951</f>
        <v>0</v>
      </c>
      <c r="T909">
        <f>'5a - Savings Tracker'!U951</f>
        <v>0</v>
      </c>
      <c r="U909">
        <f>'5a - Savings Tracker'!V951</f>
        <v>0</v>
      </c>
      <c r="V909">
        <f>'5a - Savings Tracker'!W951</f>
        <v>0</v>
      </c>
      <c r="W909">
        <f>'5a - Savings Tracker'!X951</f>
        <v>0</v>
      </c>
      <c r="X909">
        <f>'5a - Savings Tracker'!Y951</f>
        <v>0</v>
      </c>
      <c r="Y909">
        <f>'5a - Savings Tracker'!Z951</f>
        <v>0</v>
      </c>
      <c r="Z909">
        <f>'5a - Savings Tracker'!AA951</f>
        <v>0</v>
      </c>
      <c r="AA909">
        <f>'5a - Savings Tracker'!AB951</f>
        <v>0</v>
      </c>
      <c r="AB909">
        <f>'5a - Savings Tracker'!AC951</f>
        <v>0</v>
      </c>
      <c r="AC909">
        <f>'5a - Savings Tracker'!AD951</f>
        <v>0</v>
      </c>
      <c r="AD909" t="str">
        <f>'5a - Savings Tracker'!AE951</f>
        <v/>
      </c>
      <c r="AE909" t="str">
        <f>'5a - Savings Tracker'!AF951</f>
        <v/>
      </c>
      <c r="AF909" t="str">
        <f>'5a - Savings Tracker'!AG951</f>
        <v/>
      </c>
      <c r="AG909" t="str">
        <f>'5a - Savings Tracker'!AH951</f>
        <v/>
      </c>
      <c r="AH909" t="str">
        <f>'5a - Savings Tracker'!AI951</f>
        <v/>
      </c>
      <c r="AI909" t="str">
        <f>'5a - Savings Tracker'!AJ951</f>
        <v/>
      </c>
      <c r="AJ909" t="str">
        <f>'5a - Savings Tracker'!AK951</f>
        <v/>
      </c>
      <c r="AK909" t="str">
        <f>'5a - Savings Tracker'!AL951</f>
        <v/>
      </c>
    </row>
    <row r="910" spans="1:37">
      <c r="A910">
        <f>'5a - Savings Tracker'!A952</f>
        <v>909</v>
      </c>
      <c r="B910" t="str">
        <f>'5a - Savings Tracker'!B952</f>
        <v>Swansea Bay UHB</v>
      </c>
      <c r="C910">
        <f>'5a - Savings Tracker'!C952</f>
        <v>0</v>
      </c>
      <c r="D910">
        <f>'5a - Savings Tracker'!D952</f>
        <v>0</v>
      </c>
      <c r="E910">
        <f>'5a - Savings Tracker'!E952</f>
        <v>0</v>
      </c>
      <c r="F910">
        <f>'5a - Savings Tracker'!F952</f>
        <v>0</v>
      </c>
      <c r="G910">
        <f>'5a - Savings Tracker'!G952</f>
        <v>0</v>
      </c>
      <c r="H910">
        <f>'5a - Savings Tracker'!H952</f>
        <v>0</v>
      </c>
      <c r="I910">
        <f>'5a - Savings Tracker'!J952</f>
        <v>0</v>
      </c>
      <c r="J910">
        <f>'5a - Savings Tracker'!K952</f>
        <v>0</v>
      </c>
      <c r="K910">
        <f>'5a - Savings Tracker'!L952</f>
        <v>0</v>
      </c>
      <c r="L910">
        <f>'5a - Savings Tracker'!M952</f>
        <v>0</v>
      </c>
      <c r="M910">
        <f>'5a - Savings Tracker'!N952</f>
        <v>0</v>
      </c>
      <c r="N910">
        <f>'5a - Savings Tracker'!O952</f>
        <v>0</v>
      </c>
      <c r="O910">
        <f>'5a - Savings Tracker'!P952</f>
        <v>0</v>
      </c>
      <c r="P910">
        <f>'5a - Savings Tracker'!Q952</f>
        <v>0</v>
      </c>
      <c r="Q910">
        <f>'5a - Savings Tracker'!R952</f>
        <v>0</v>
      </c>
      <c r="R910">
        <f>'5a - Savings Tracker'!S952</f>
        <v>0</v>
      </c>
      <c r="S910">
        <f>'5a - Savings Tracker'!T952</f>
        <v>0</v>
      </c>
      <c r="T910">
        <f>'5a - Savings Tracker'!U952</f>
        <v>0</v>
      </c>
      <c r="U910">
        <f>'5a - Savings Tracker'!V952</f>
        <v>0</v>
      </c>
      <c r="V910">
        <f>'5a - Savings Tracker'!W952</f>
        <v>0</v>
      </c>
      <c r="W910">
        <f>'5a - Savings Tracker'!X952</f>
        <v>0</v>
      </c>
      <c r="X910">
        <f>'5a - Savings Tracker'!Y952</f>
        <v>0</v>
      </c>
      <c r="Y910">
        <f>'5a - Savings Tracker'!Z952</f>
        <v>0</v>
      </c>
      <c r="Z910">
        <f>'5a - Savings Tracker'!AA952</f>
        <v>0</v>
      </c>
      <c r="AA910">
        <f>'5a - Savings Tracker'!AB952</f>
        <v>0</v>
      </c>
      <c r="AB910">
        <f>'5a - Savings Tracker'!AC952</f>
        <v>0</v>
      </c>
      <c r="AC910">
        <f>'5a - Savings Tracker'!AD952</f>
        <v>0</v>
      </c>
      <c r="AD910" t="str">
        <f>'5a - Savings Tracker'!AE952</f>
        <v/>
      </c>
      <c r="AE910" t="str">
        <f>'5a - Savings Tracker'!AF952</f>
        <v/>
      </c>
      <c r="AF910" t="str">
        <f>'5a - Savings Tracker'!AG952</f>
        <v/>
      </c>
      <c r="AG910" t="str">
        <f>'5a - Savings Tracker'!AH952</f>
        <v/>
      </c>
      <c r="AH910" t="str">
        <f>'5a - Savings Tracker'!AI952</f>
        <v/>
      </c>
      <c r="AI910" t="str">
        <f>'5a - Savings Tracker'!AJ952</f>
        <v/>
      </c>
      <c r="AJ910" t="str">
        <f>'5a - Savings Tracker'!AK952</f>
        <v/>
      </c>
      <c r="AK910" t="str">
        <f>'5a - Savings Tracker'!AL952</f>
        <v/>
      </c>
    </row>
    <row r="911" spans="1:37">
      <c r="A911">
        <f>'5a - Savings Tracker'!A953</f>
        <v>910</v>
      </c>
      <c r="B911" t="str">
        <f>'5a - Savings Tracker'!B953</f>
        <v>Swansea Bay UHB</v>
      </c>
      <c r="C911">
        <f>'5a - Savings Tracker'!C953</f>
        <v>0</v>
      </c>
      <c r="D911">
        <f>'5a - Savings Tracker'!D953</f>
        <v>0</v>
      </c>
      <c r="E911">
        <f>'5a - Savings Tracker'!E953</f>
        <v>0</v>
      </c>
      <c r="F911">
        <f>'5a - Savings Tracker'!F953</f>
        <v>0</v>
      </c>
      <c r="G911">
        <f>'5a - Savings Tracker'!G953</f>
        <v>0</v>
      </c>
      <c r="H911">
        <f>'5a - Savings Tracker'!H953</f>
        <v>0</v>
      </c>
      <c r="I911">
        <f>'5a - Savings Tracker'!J953</f>
        <v>0</v>
      </c>
      <c r="J911">
        <f>'5a - Savings Tracker'!K953</f>
        <v>0</v>
      </c>
      <c r="K911">
        <f>'5a - Savings Tracker'!L953</f>
        <v>0</v>
      </c>
      <c r="L911">
        <f>'5a - Savings Tracker'!M953</f>
        <v>0</v>
      </c>
      <c r="M911">
        <f>'5a - Savings Tracker'!N953</f>
        <v>0</v>
      </c>
      <c r="N911">
        <f>'5a - Savings Tracker'!O953</f>
        <v>0</v>
      </c>
      <c r="O911">
        <f>'5a - Savings Tracker'!P953</f>
        <v>0</v>
      </c>
      <c r="P911">
        <f>'5a - Savings Tracker'!Q953</f>
        <v>0</v>
      </c>
      <c r="Q911">
        <f>'5a - Savings Tracker'!R953</f>
        <v>0</v>
      </c>
      <c r="R911">
        <f>'5a - Savings Tracker'!S953</f>
        <v>0</v>
      </c>
      <c r="S911">
        <f>'5a - Savings Tracker'!T953</f>
        <v>0</v>
      </c>
      <c r="T911">
        <f>'5a - Savings Tracker'!U953</f>
        <v>0</v>
      </c>
      <c r="U911">
        <f>'5a - Savings Tracker'!V953</f>
        <v>0</v>
      </c>
      <c r="V911">
        <f>'5a - Savings Tracker'!W953</f>
        <v>0</v>
      </c>
      <c r="W911">
        <f>'5a - Savings Tracker'!X953</f>
        <v>0</v>
      </c>
      <c r="X911">
        <f>'5a - Savings Tracker'!Y953</f>
        <v>0</v>
      </c>
      <c r="Y911">
        <f>'5a - Savings Tracker'!Z953</f>
        <v>0</v>
      </c>
      <c r="Z911">
        <f>'5a - Savings Tracker'!AA953</f>
        <v>0</v>
      </c>
      <c r="AA911">
        <f>'5a - Savings Tracker'!AB953</f>
        <v>0</v>
      </c>
      <c r="AB911">
        <f>'5a - Savings Tracker'!AC953</f>
        <v>0</v>
      </c>
      <c r="AC911">
        <f>'5a - Savings Tracker'!AD953</f>
        <v>0</v>
      </c>
      <c r="AD911" t="str">
        <f>'5a - Savings Tracker'!AE953</f>
        <v/>
      </c>
      <c r="AE911" t="str">
        <f>'5a - Savings Tracker'!AF953</f>
        <v/>
      </c>
      <c r="AF911" t="str">
        <f>'5a - Savings Tracker'!AG953</f>
        <v/>
      </c>
      <c r="AG911" t="str">
        <f>'5a - Savings Tracker'!AH953</f>
        <v/>
      </c>
      <c r="AH911" t="str">
        <f>'5a - Savings Tracker'!AI953</f>
        <v/>
      </c>
      <c r="AI911" t="str">
        <f>'5a - Savings Tracker'!AJ953</f>
        <v/>
      </c>
      <c r="AJ911" t="str">
        <f>'5a - Savings Tracker'!AK953</f>
        <v/>
      </c>
      <c r="AK911" t="str">
        <f>'5a - Savings Tracker'!AL953</f>
        <v/>
      </c>
    </row>
    <row r="912" spans="1:37">
      <c r="A912">
        <f>'5a - Savings Tracker'!A954</f>
        <v>911</v>
      </c>
      <c r="B912" t="str">
        <f>'5a - Savings Tracker'!B954</f>
        <v>Swansea Bay UHB</v>
      </c>
      <c r="C912">
        <f>'5a - Savings Tracker'!C954</f>
        <v>0</v>
      </c>
      <c r="D912">
        <f>'5a - Savings Tracker'!D954</f>
        <v>0</v>
      </c>
      <c r="E912">
        <f>'5a - Savings Tracker'!E954</f>
        <v>0</v>
      </c>
      <c r="F912">
        <f>'5a - Savings Tracker'!F954</f>
        <v>0</v>
      </c>
      <c r="G912">
        <f>'5a - Savings Tracker'!G954</f>
        <v>0</v>
      </c>
      <c r="H912">
        <f>'5a - Savings Tracker'!H954</f>
        <v>0</v>
      </c>
      <c r="I912">
        <f>'5a - Savings Tracker'!J954</f>
        <v>0</v>
      </c>
      <c r="J912">
        <f>'5a - Savings Tracker'!K954</f>
        <v>0</v>
      </c>
      <c r="K912">
        <f>'5a - Savings Tracker'!L954</f>
        <v>0</v>
      </c>
      <c r="L912">
        <f>'5a - Savings Tracker'!M954</f>
        <v>0</v>
      </c>
      <c r="M912">
        <f>'5a - Savings Tracker'!N954</f>
        <v>0</v>
      </c>
      <c r="N912">
        <f>'5a - Savings Tracker'!O954</f>
        <v>0</v>
      </c>
      <c r="O912">
        <f>'5a - Savings Tracker'!P954</f>
        <v>0</v>
      </c>
      <c r="P912">
        <f>'5a - Savings Tracker'!Q954</f>
        <v>0</v>
      </c>
      <c r="Q912">
        <f>'5a - Savings Tracker'!R954</f>
        <v>0</v>
      </c>
      <c r="R912">
        <f>'5a - Savings Tracker'!S954</f>
        <v>0</v>
      </c>
      <c r="S912">
        <f>'5a - Savings Tracker'!T954</f>
        <v>0</v>
      </c>
      <c r="T912">
        <f>'5a - Savings Tracker'!U954</f>
        <v>0</v>
      </c>
      <c r="U912">
        <f>'5a - Savings Tracker'!V954</f>
        <v>0</v>
      </c>
      <c r="V912">
        <f>'5a - Savings Tracker'!W954</f>
        <v>0</v>
      </c>
      <c r="W912">
        <f>'5a - Savings Tracker'!X954</f>
        <v>0</v>
      </c>
      <c r="X912">
        <f>'5a - Savings Tracker'!Y954</f>
        <v>0</v>
      </c>
      <c r="Y912">
        <f>'5a - Savings Tracker'!Z954</f>
        <v>0</v>
      </c>
      <c r="Z912">
        <f>'5a - Savings Tracker'!AA954</f>
        <v>0</v>
      </c>
      <c r="AA912">
        <f>'5a - Savings Tracker'!AB954</f>
        <v>0</v>
      </c>
      <c r="AB912">
        <f>'5a - Savings Tracker'!AC954</f>
        <v>0</v>
      </c>
      <c r="AC912">
        <f>'5a - Savings Tracker'!AD954</f>
        <v>0</v>
      </c>
      <c r="AD912" t="str">
        <f>'5a - Savings Tracker'!AE954</f>
        <v/>
      </c>
      <c r="AE912" t="str">
        <f>'5a - Savings Tracker'!AF954</f>
        <v/>
      </c>
      <c r="AF912" t="str">
        <f>'5a - Savings Tracker'!AG954</f>
        <v/>
      </c>
      <c r="AG912" t="str">
        <f>'5a - Savings Tracker'!AH954</f>
        <v/>
      </c>
      <c r="AH912" t="str">
        <f>'5a - Savings Tracker'!AI954</f>
        <v/>
      </c>
      <c r="AI912" t="str">
        <f>'5a - Savings Tracker'!AJ954</f>
        <v/>
      </c>
      <c r="AJ912" t="str">
        <f>'5a - Savings Tracker'!AK954</f>
        <v/>
      </c>
      <c r="AK912" t="str">
        <f>'5a - Savings Tracker'!AL954</f>
        <v/>
      </c>
    </row>
    <row r="913" spans="1:37">
      <c r="A913">
        <f>'5a - Savings Tracker'!A955</f>
        <v>912</v>
      </c>
      <c r="B913" t="str">
        <f>'5a - Savings Tracker'!B955</f>
        <v>Swansea Bay UHB</v>
      </c>
      <c r="C913">
        <f>'5a - Savings Tracker'!C955</f>
        <v>0</v>
      </c>
      <c r="D913">
        <f>'5a - Savings Tracker'!D955</f>
        <v>0</v>
      </c>
      <c r="E913">
        <f>'5a - Savings Tracker'!E955</f>
        <v>0</v>
      </c>
      <c r="F913">
        <f>'5a - Savings Tracker'!F955</f>
        <v>0</v>
      </c>
      <c r="G913">
        <f>'5a - Savings Tracker'!G955</f>
        <v>0</v>
      </c>
      <c r="H913">
        <f>'5a - Savings Tracker'!H955</f>
        <v>0</v>
      </c>
      <c r="I913">
        <f>'5a - Savings Tracker'!J955</f>
        <v>0</v>
      </c>
      <c r="J913">
        <f>'5a - Savings Tracker'!K955</f>
        <v>0</v>
      </c>
      <c r="K913">
        <f>'5a - Savings Tracker'!L955</f>
        <v>0</v>
      </c>
      <c r="L913">
        <f>'5a - Savings Tracker'!M955</f>
        <v>0</v>
      </c>
      <c r="M913">
        <f>'5a - Savings Tracker'!N955</f>
        <v>0</v>
      </c>
      <c r="N913">
        <f>'5a - Savings Tracker'!O955</f>
        <v>0</v>
      </c>
      <c r="O913">
        <f>'5a - Savings Tracker'!P955</f>
        <v>0</v>
      </c>
      <c r="P913">
        <f>'5a - Savings Tracker'!Q955</f>
        <v>0</v>
      </c>
      <c r="Q913">
        <f>'5a - Savings Tracker'!R955</f>
        <v>0</v>
      </c>
      <c r="R913">
        <f>'5a - Savings Tracker'!S955</f>
        <v>0</v>
      </c>
      <c r="S913">
        <f>'5a - Savings Tracker'!T955</f>
        <v>0</v>
      </c>
      <c r="T913">
        <f>'5a - Savings Tracker'!U955</f>
        <v>0</v>
      </c>
      <c r="U913">
        <f>'5a - Savings Tracker'!V955</f>
        <v>0</v>
      </c>
      <c r="V913">
        <f>'5a - Savings Tracker'!W955</f>
        <v>0</v>
      </c>
      <c r="W913">
        <f>'5a - Savings Tracker'!X955</f>
        <v>0</v>
      </c>
      <c r="X913">
        <f>'5a - Savings Tracker'!Y955</f>
        <v>0</v>
      </c>
      <c r="Y913">
        <f>'5a - Savings Tracker'!Z955</f>
        <v>0</v>
      </c>
      <c r="Z913">
        <f>'5a - Savings Tracker'!AA955</f>
        <v>0</v>
      </c>
      <c r="AA913">
        <f>'5a - Savings Tracker'!AB955</f>
        <v>0</v>
      </c>
      <c r="AB913">
        <f>'5a - Savings Tracker'!AC955</f>
        <v>0</v>
      </c>
      <c r="AC913">
        <f>'5a - Savings Tracker'!AD955</f>
        <v>0</v>
      </c>
      <c r="AD913" t="str">
        <f>'5a - Savings Tracker'!AE955</f>
        <v/>
      </c>
      <c r="AE913" t="str">
        <f>'5a - Savings Tracker'!AF955</f>
        <v/>
      </c>
      <c r="AF913" t="str">
        <f>'5a - Savings Tracker'!AG955</f>
        <v/>
      </c>
      <c r="AG913" t="str">
        <f>'5a - Savings Tracker'!AH955</f>
        <v/>
      </c>
      <c r="AH913" t="str">
        <f>'5a - Savings Tracker'!AI955</f>
        <v/>
      </c>
      <c r="AI913" t="str">
        <f>'5a - Savings Tracker'!AJ955</f>
        <v/>
      </c>
      <c r="AJ913" t="str">
        <f>'5a - Savings Tracker'!AK955</f>
        <v/>
      </c>
      <c r="AK913" t="str">
        <f>'5a - Savings Tracker'!AL955</f>
        <v/>
      </c>
    </row>
    <row r="914" spans="1:37">
      <c r="A914">
        <f>'5a - Savings Tracker'!A956</f>
        <v>913</v>
      </c>
      <c r="B914" t="str">
        <f>'5a - Savings Tracker'!B956</f>
        <v>Swansea Bay UHB</v>
      </c>
      <c r="C914">
        <f>'5a - Savings Tracker'!C956</f>
        <v>0</v>
      </c>
      <c r="D914">
        <f>'5a - Savings Tracker'!D956</f>
        <v>0</v>
      </c>
      <c r="E914">
        <f>'5a - Savings Tracker'!E956</f>
        <v>0</v>
      </c>
      <c r="F914">
        <f>'5a - Savings Tracker'!F956</f>
        <v>0</v>
      </c>
      <c r="G914">
        <f>'5a - Savings Tracker'!G956</f>
        <v>0</v>
      </c>
      <c r="H914">
        <f>'5a - Savings Tracker'!H956</f>
        <v>0</v>
      </c>
      <c r="I914">
        <f>'5a - Savings Tracker'!J956</f>
        <v>0</v>
      </c>
      <c r="J914">
        <f>'5a - Savings Tracker'!K956</f>
        <v>0</v>
      </c>
      <c r="K914">
        <f>'5a - Savings Tracker'!L956</f>
        <v>0</v>
      </c>
      <c r="L914">
        <f>'5a - Savings Tracker'!M956</f>
        <v>0</v>
      </c>
      <c r="M914">
        <f>'5a - Savings Tracker'!N956</f>
        <v>0</v>
      </c>
      <c r="N914">
        <f>'5a - Savings Tracker'!O956</f>
        <v>0</v>
      </c>
      <c r="O914">
        <f>'5a - Savings Tracker'!P956</f>
        <v>0</v>
      </c>
      <c r="P914">
        <f>'5a - Savings Tracker'!Q956</f>
        <v>0</v>
      </c>
      <c r="Q914">
        <f>'5a - Savings Tracker'!R956</f>
        <v>0</v>
      </c>
      <c r="R914">
        <f>'5a - Savings Tracker'!S956</f>
        <v>0</v>
      </c>
      <c r="S914">
        <f>'5a - Savings Tracker'!T956</f>
        <v>0</v>
      </c>
      <c r="T914">
        <f>'5a - Savings Tracker'!U956</f>
        <v>0</v>
      </c>
      <c r="U914">
        <f>'5a - Savings Tracker'!V956</f>
        <v>0</v>
      </c>
      <c r="V914">
        <f>'5a - Savings Tracker'!W956</f>
        <v>0</v>
      </c>
      <c r="W914">
        <f>'5a - Savings Tracker'!X956</f>
        <v>0</v>
      </c>
      <c r="X914">
        <f>'5a - Savings Tracker'!Y956</f>
        <v>0</v>
      </c>
      <c r="Y914">
        <f>'5a - Savings Tracker'!Z956</f>
        <v>0</v>
      </c>
      <c r="Z914">
        <f>'5a - Savings Tracker'!AA956</f>
        <v>0</v>
      </c>
      <c r="AA914">
        <f>'5a - Savings Tracker'!AB956</f>
        <v>0</v>
      </c>
      <c r="AB914">
        <f>'5a - Savings Tracker'!AC956</f>
        <v>0</v>
      </c>
      <c r="AC914">
        <f>'5a - Savings Tracker'!AD956</f>
        <v>0</v>
      </c>
      <c r="AD914" t="str">
        <f>'5a - Savings Tracker'!AE956</f>
        <v/>
      </c>
      <c r="AE914" t="str">
        <f>'5a - Savings Tracker'!AF956</f>
        <v/>
      </c>
      <c r="AF914" t="str">
        <f>'5a - Savings Tracker'!AG956</f>
        <v/>
      </c>
      <c r="AG914" t="str">
        <f>'5a - Savings Tracker'!AH956</f>
        <v/>
      </c>
      <c r="AH914" t="str">
        <f>'5a - Savings Tracker'!AI956</f>
        <v/>
      </c>
      <c r="AI914" t="str">
        <f>'5a - Savings Tracker'!AJ956</f>
        <v/>
      </c>
      <c r="AJ914" t="str">
        <f>'5a - Savings Tracker'!AK956</f>
        <v/>
      </c>
      <c r="AK914" t="str">
        <f>'5a - Savings Tracker'!AL956</f>
        <v/>
      </c>
    </row>
    <row r="915" spans="1:37">
      <c r="A915">
        <f>'5a - Savings Tracker'!A957</f>
        <v>914</v>
      </c>
      <c r="B915" t="str">
        <f>'5a - Savings Tracker'!B957</f>
        <v>Swansea Bay UHB</v>
      </c>
      <c r="C915">
        <f>'5a - Savings Tracker'!C957</f>
        <v>0</v>
      </c>
      <c r="D915">
        <f>'5a - Savings Tracker'!D957</f>
        <v>0</v>
      </c>
      <c r="E915">
        <f>'5a - Savings Tracker'!E957</f>
        <v>0</v>
      </c>
      <c r="F915">
        <f>'5a - Savings Tracker'!F957</f>
        <v>0</v>
      </c>
      <c r="G915">
        <f>'5a - Savings Tracker'!G957</f>
        <v>0</v>
      </c>
      <c r="H915">
        <f>'5a - Savings Tracker'!H957</f>
        <v>0</v>
      </c>
      <c r="I915">
        <f>'5a - Savings Tracker'!J957</f>
        <v>0</v>
      </c>
      <c r="J915">
        <f>'5a - Savings Tracker'!K957</f>
        <v>0</v>
      </c>
      <c r="K915">
        <f>'5a - Savings Tracker'!L957</f>
        <v>0</v>
      </c>
      <c r="L915">
        <f>'5a - Savings Tracker'!M957</f>
        <v>0</v>
      </c>
      <c r="M915">
        <f>'5a - Savings Tracker'!N957</f>
        <v>0</v>
      </c>
      <c r="N915">
        <f>'5a - Savings Tracker'!O957</f>
        <v>0</v>
      </c>
      <c r="O915">
        <f>'5a - Savings Tracker'!P957</f>
        <v>0</v>
      </c>
      <c r="P915">
        <f>'5a - Savings Tracker'!Q957</f>
        <v>0</v>
      </c>
      <c r="Q915">
        <f>'5a - Savings Tracker'!R957</f>
        <v>0</v>
      </c>
      <c r="R915">
        <f>'5a - Savings Tracker'!S957</f>
        <v>0</v>
      </c>
      <c r="S915">
        <f>'5a - Savings Tracker'!T957</f>
        <v>0</v>
      </c>
      <c r="T915">
        <f>'5a - Savings Tracker'!U957</f>
        <v>0</v>
      </c>
      <c r="U915">
        <f>'5a - Savings Tracker'!V957</f>
        <v>0</v>
      </c>
      <c r="V915">
        <f>'5a - Savings Tracker'!W957</f>
        <v>0</v>
      </c>
      <c r="W915">
        <f>'5a - Savings Tracker'!X957</f>
        <v>0</v>
      </c>
      <c r="X915">
        <f>'5a - Savings Tracker'!Y957</f>
        <v>0</v>
      </c>
      <c r="Y915">
        <f>'5a - Savings Tracker'!Z957</f>
        <v>0</v>
      </c>
      <c r="Z915">
        <f>'5a - Savings Tracker'!AA957</f>
        <v>0</v>
      </c>
      <c r="AA915">
        <f>'5a - Savings Tracker'!AB957</f>
        <v>0</v>
      </c>
      <c r="AB915">
        <f>'5a - Savings Tracker'!AC957</f>
        <v>0</v>
      </c>
      <c r="AC915">
        <f>'5a - Savings Tracker'!AD957</f>
        <v>0</v>
      </c>
      <c r="AD915" t="str">
        <f>'5a - Savings Tracker'!AE957</f>
        <v/>
      </c>
      <c r="AE915" t="str">
        <f>'5a - Savings Tracker'!AF957</f>
        <v/>
      </c>
      <c r="AF915" t="str">
        <f>'5a - Savings Tracker'!AG957</f>
        <v/>
      </c>
      <c r="AG915" t="str">
        <f>'5a - Savings Tracker'!AH957</f>
        <v/>
      </c>
      <c r="AH915" t="str">
        <f>'5a - Savings Tracker'!AI957</f>
        <v/>
      </c>
      <c r="AI915" t="str">
        <f>'5a - Savings Tracker'!AJ957</f>
        <v/>
      </c>
      <c r="AJ915" t="str">
        <f>'5a - Savings Tracker'!AK957</f>
        <v/>
      </c>
      <c r="AK915" t="str">
        <f>'5a - Savings Tracker'!AL957</f>
        <v/>
      </c>
    </row>
    <row r="916" spans="1:37">
      <c r="A916">
        <f>'5a - Savings Tracker'!A958</f>
        <v>915</v>
      </c>
      <c r="B916" t="str">
        <f>'5a - Savings Tracker'!B958</f>
        <v>Swansea Bay UHB</v>
      </c>
      <c r="C916">
        <f>'5a - Savings Tracker'!C958</f>
        <v>0</v>
      </c>
      <c r="D916">
        <f>'5a - Savings Tracker'!D958</f>
        <v>0</v>
      </c>
      <c r="E916">
        <f>'5a - Savings Tracker'!E958</f>
        <v>0</v>
      </c>
      <c r="F916">
        <f>'5a - Savings Tracker'!F958</f>
        <v>0</v>
      </c>
      <c r="G916">
        <f>'5a - Savings Tracker'!G958</f>
        <v>0</v>
      </c>
      <c r="H916">
        <f>'5a - Savings Tracker'!H958</f>
        <v>0</v>
      </c>
      <c r="I916">
        <f>'5a - Savings Tracker'!J958</f>
        <v>0</v>
      </c>
      <c r="J916">
        <f>'5a - Savings Tracker'!K958</f>
        <v>0</v>
      </c>
      <c r="K916">
        <f>'5a - Savings Tracker'!L958</f>
        <v>0</v>
      </c>
      <c r="L916">
        <f>'5a - Savings Tracker'!M958</f>
        <v>0</v>
      </c>
      <c r="M916">
        <f>'5a - Savings Tracker'!N958</f>
        <v>0</v>
      </c>
      <c r="N916">
        <f>'5a - Savings Tracker'!O958</f>
        <v>0</v>
      </c>
      <c r="O916">
        <f>'5a - Savings Tracker'!P958</f>
        <v>0</v>
      </c>
      <c r="P916">
        <f>'5a - Savings Tracker'!Q958</f>
        <v>0</v>
      </c>
      <c r="Q916">
        <f>'5a - Savings Tracker'!R958</f>
        <v>0</v>
      </c>
      <c r="R916">
        <f>'5a - Savings Tracker'!S958</f>
        <v>0</v>
      </c>
      <c r="S916">
        <f>'5a - Savings Tracker'!T958</f>
        <v>0</v>
      </c>
      <c r="T916">
        <f>'5a - Savings Tracker'!U958</f>
        <v>0</v>
      </c>
      <c r="U916">
        <f>'5a - Savings Tracker'!V958</f>
        <v>0</v>
      </c>
      <c r="V916">
        <f>'5a - Savings Tracker'!W958</f>
        <v>0</v>
      </c>
      <c r="W916">
        <f>'5a - Savings Tracker'!X958</f>
        <v>0</v>
      </c>
      <c r="X916">
        <f>'5a - Savings Tracker'!Y958</f>
        <v>0</v>
      </c>
      <c r="Y916">
        <f>'5a - Savings Tracker'!Z958</f>
        <v>0</v>
      </c>
      <c r="Z916">
        <f>'5a - Savings Tracker'!AA958</f>
        <v>0</v>
      </c>
      <c r="AA916">
        <f>'5a - Savings Tracker'!AB958</f>
        <v>0</v>
      </c>
      <c r="AB916">
        <f>'5a - Savings Tracker'!AC958</f>
        <v>0</v>
      </c>
      <c r="AC916">
        <f>'5a - Savings Tracker'!AD958</f>
        <v>0</v>
      </c>
      <c r="AD916" t="str">
        <f>'5a - Savings Tracker'!AE958</f>
        <v/>
      </c>
      <c r="AE916" t="str">
        <f>'5a - Savings Tracker'!AF958</f>
        <v/>
      </c>
      <c r="AF916" t="str">
        <f>'5a - Savings Tracker'!AG958</f>
        <v/>
      </c>
      <c r="AG916" t="str">
        <f>'5a - Savings Tracker'!AH958</f>
        <v/>
      </c>
      <c r="AH916" t="str">
        <f>'5a - Savings Tracker'!AI958</f>
        <v/>
      </c>
      <c r="AI916" t="str">
        <f>'5a - Savings Tracker'!AJ958</f>
        <v/>
      </c>
      <c r="AJ916" t="str">
        <f>'5a - Savings Tracker'!AK958</f>
        <v/>
      </c>
      <c r="AK916" t="str">
        <f>'5a - Savings Tracker'!AL958</f>
        <v/>
      </c>
    </row>
    <row r="917" spans="1:37">
      <c r="A917">
        <f>'5a - Savings Tracker'!A959</f>
        <v>916</v>
      </c>
      <c r="B917" t="str">
        <f>'5a - Savings Tracker'!B959</f>
        <v>Swansea Bay UHB</v>
      </c>
      <c r="C917">
        <f>'5a - Savings Tracker'!C959</f>
        <v>0</v>
      </c>
      <c r="D917">
        <f>'5a - Savings Tracker'!D959</f>
        <v>0</v>
      </c>
      <c r="E917">
        <f>'5a - Savings Tracker'!E959</f>
        <v>0</v>
      </c>
      <c r="F917">
        <f>'5a - Savings Tracker'!F959</f>
        <v>0</v>
      </c>
      <c r="G917">
        <f>'5a - Savings Tracker'!G959</f>
        <v>0</v>
      </c>
      <c r="H917">
        <f>'5a - Savings Tracker'!H959</f>
        <v>0</v>
      </c>
      <c r="I917">
        <f>'5a - Savings Tracker'!J959</f>
        <v>0</v>
      </c>
      <c r="J917">
        <f>'5a - Savings Tracker'!K959</f>
        <v>0</v>
      </c>
      <c r="K917">
        <f>'5a - Savings Tracker'!L959</f>
        <v>0</v>
      </c>
      <c r="L917">
        <f>'5a - Savings Tracker'!M959</f>
        <v>0</v>
      </c>
      <c r="M917">
        <f>'5a - Savings Tracker'!N959</f>
        <v>0</v>
      </c>
      <c r="N917">
        <f>'5a - Savings Tracker'!O959</f>
        <v>0</v>
      </c>
      <c r="O917">
        <f>'5a - Savings Tracker'!P959</f>
        <v>0</v>
      </c>
      <c r="P917">
        <f>'5a - Savings Tracker'!Q959</f>
        <v>0</v>
      </c>
      <c r="Q917">
        <f>'5a - Savings Tracker'!R959</f>
        <v>0</v>
      </c>
      <c r="R917">
        <f>'5a - Savings Tracker'!S959</f>
        <v>0</v>
      </c>
      <c r="S917">
        <f>'5a - Savings Tracker'!T959</f>
        <v>0</v>
      </c>
      <c r="T917">
        <f>'5a - Savings Tracker'!U959</f>
        <v>0</v>
      </c>
      <c r="U917">
        <f>'5a - Savings Tracker'!V959</f>
        <v>0</v>
      </c>
      <c r="V917">
        <f>'5a - Savings Tracker'!W959</f>
        <v>0</v>
      </c>
      <c r="W917">
        <f>'5a - Savings Tracker'!X959</f>
        <v>0</v>
      </c>
      <c r="X917">
        <f>'5a - Savings Tracker'!Y959</f>
        <v>0</v>
      </c>
      <c r="Y917">
        <f>'5a - Savings Tracker'!Z959</f>
        <v>0</v>
      </c>
      <c r="Z917">
        <f>'5a - Savings Tracker'!AA959</f>
        <v>0</v>
      </c>
      <c r="AA917">
        <f>'5a - Savings Tracker'!AB959</f>
        <v>0</v>
      </c>
      <c r="AB917">
        <f>'5a - Savings Tracker'!AC959</f>
        <v>0</v>
      </c>
      <c r="AC917">
        <f>'5a - Savings Tracker'!AD959</f>
        <v>0</v>
      </c>
      <c r="AD917" t="str">
        <f>'5a - Savings Tracker'!AE959</f>
        <v/>
      </c>
      <c r="AE917" t="str">
        <f>'5a - Savings Tracker'!AF959</f>
        <v/>
      </c>
      <c r="AF917" t="str">
        <f>'5a - Savings Tracker'!AG959</f>
        <v/>
      </c>
      <c r="AG917" t="str">
        <f>'5a - Savings Tracker'!AH959</f>
        <v/>
      </c>
      <c r="AH917" t="str">
        <f>'5a - Savings Tracker'!AI959</f>
        <v/>
      </c>
      <c r="AI917" t="str">
        <f>'5a - Savings Tracker'!AJ959</f>
        <v/>
      </c>
      <c r="AJ917" t="str">
        <f>'5a - Savings Tracker'!AK959</f>
        <v/>
      </c>
      <c r="AK917" t="str">
        <f>'5a - Savings Tracker'!AL959</f>
        <v/>
      </c>
    </row>
    <row r="918" spans="1:37">
      <c r="A918">
        <f>'5a - Savings Tracker'!A960</f>
        <v>917</v>
      </c>
      <c r="B918" t="str">
        <f>'5a - Savings Tracker'!B960</f>
        <v>Swansea Bay UHB</v>
      </c>
      <c r="C918">
        <f>'5a - Savings Tracker'!C960</f>
        <v>0</v>
      </c>
      <c r="D918">
        <f>'5a - Savings Tracker'!D960</f>
        <v>0</v>
      </c>
      <c r="E918">
        <f>'5a - Savings Tracker'!E960</f>
        <v>0</v>
      </c>
      <c r="F918">
        <f>'5a - Savings Tracker'!F960</f>
        <v>0</v>
      </c>
      <c r="G918">
        <f>'5a - Savings Tracker'!G960</f>
        <v>0</v>
      </c>
      <c r="H918">
        <f>'5a - Savings Tracker'!H960</f>
        <v>0</v>
      </c>
      <c r="I918">
        <f>'5a - Savings Tracker'!J960</f>
        <v>0</v>
      </c>
      <c r="J918">
        <f>'5a - Savings Tracker'!K960</f>
        <v>0</v>
      </c>
      <c r="K918">
        <f>'5a - Savings Tracker'!L960</f>
        <v>0</v>
      </c>
      <c r="L918">
        <f>'5a - Savings Tracker'!M960</f>
        <v>0</v>
      </c>
      <c r="M918">
        <f>'5a - Savings Tracker'!N960</f>
        <v>0</v>
      </c>
      <c r="N918">
        <f>'5a - Savings Tracker'!O960</f>
        <v>0</v>
      </c>
      <c r="O918">
        <f>'5a - Savings Tracker'!P960</f>
        <v>0</v>
      </c>
      <c r="P918">
        <f>'5a - Savings Tracker'!Q960</f>
        <v>0</v>
      </c>
      <c r="Q918">
        <f>'5a - Savings Tracker'!R960</f>
        <v>0</v>
      </c>
      <c r="R918">
        <f>'5a - Savings Tracker'!S960</f>
        <v>0</v>
      </c>
      <c r="S918">
        <f>'5a - Savings Tracker'!T960</f>
        <v>0</v>
      </c>
      <c r="T918">
        <f>'5a - Savings Tracker'!U960</f>
        <v>0</v>
      </c>
      <c r="U918">
        <f>'5a - Savings Tracker'!V960</f>
        <v>0</v>
      </c>
      <c r="V918">
        <f>'5a - Savings Tracker'!W960</f>
        <v>0</v>
      </c>
      <c r="W918">
        <f>'5a - Savings Tracker'!X960</f>
        <v>0</v>
      </c>
      <c r="X918">
        <f>'5a - Savings Tracker'!Y960</f>
        <v>0</v>
      </c>
      <c r="Y918">
        <f>'5a - Savings Tracker'!Z960</f>
        <v>0</v>
      </c>
      <c r="Z918">
        <f>'5a - Savings Tracker'!AA960</f>
        <v>0</v>
      </c>
      <c r="AA918">
        <f>'5a - Savings Tracker'!AB960</f>
        <v>0</v>
      </c>
      <c r="AB918">
        <f>'5a - Savings Tracker'!AC960</f>
        <v>0</v>
      </c>
      <c r="AC918">
        <f>'5a - Savings Tracker'!AD960</f>
        <v>0</v>
      </c>
      <c r="AD918" t="str">
        <f>'5a - Savings Tracker'!AE960</f>
        <v/>
      </c>
      <c r="AE918" t="str">
        <f>'5a - Savings Tracker'!AF960</f>
        <v/>
      </c>
      <c r="AF918" t="str">
        <f>'5a - Savings Tracker'!AG960</f>
        <v/>
      </c>
      <c r="AG918" t="str">
        <f>'5a - Savings Tracker'!AH960</f>
        <v/>
      </c>
      <c r="AH918" t="str">
        <f>'5a - Savings Tracker'!AI960</f>
        <v/>
      </c>
      <c r="AI918" t="str">
        <f>'5a - Savings Tracker'!AJ960</f>
        <v/>
      </c>
      <c r="AJ918" t="str">
        <f>'5a - Savings Tracker'!AK960</f>
        <v/>
      </c>
      <c r="AK918" t="str">
        <f>'5a - Savings Tracker'!AL960</f>
        <v/>
      </c>
    </row>
    <row r="919" spans="1:37">
      <c r="A919">
        <f>'5a - Savings Tracker'!A961</f>
        <v>918</v>
      </c>
      <c r="B919" t="str">
        <f>'5a - Savings Tracker'!B961</f>
        <v>Swansea Bay UHB</v>
      </c>
      <c r="C919">
        <f>'5a - Savings Tracker'!C961</f>
        <v>0</v>
      </c>
      <c r="D919">
        <f>'5a - Savings Tracker'!D961</f>
        <v>0</v>
      </c>
      <c r="E919">
        <f>'5a - Savings Tracker'!E961</f>
        <v>0</v>
      </c>
      <c r="F919">
        <f>'5a - Savings Tracker'!F961</f>
        <v>0</v>
      </c>
      <c r="G919">
        <f>'5a - Savings Tracker'!G961</f>
        <v>0</v>
      </c>
      <c r="H919">
        <f>'5a - Savings Tracker'!H961</f>
        <v>0</v>
      </c>
      <c r="I919">
        <f>'5a - Savings Tracker'!J961</f>
        <v>0</v>
      </c>
      <c r="J919">
        <f>'5a - Savings Tracker'!K961</f>
        <v>0</v>
      </c>
      <c r="K919">
        <f>'5a - Savings Tracker'!L961</f>
        <v>0</v>
      </c>
      <c r="L919">
        <f>'5a - Savings Tracker'!M961</f>
        <v>0</v>
      </c>
      <c r="M919">
        <f>'5a - Savings Tracker'!N961</f>
        <v>0</v>
      </c>
      <c r="N919">
        <f>'5a - Savings Tracker'!O961</f>
        <v>0</v>
      </c>
      <c r="O919">
        <f>'5a - Savings Tracker'!P961</f>
        <v>0</v>
      </c>
      <c r="P919">
        <f>'5a - Savings Tracker'!Q961</f>
        <v>0</v>
      </c>
      <c r="Q919">
        <f>'5a - Savings Tracker'!R961</f>
        <v>0</v>
      </c>
      <c r="R919">
        <f>'5a - Savings Tracker'!S961</f>
        <v>0</v>
      </c>
      <c r="S919">
        <f>'5a - Savings Tracker'!T961</f>
        <v>0</v>
      </c>
      <c r="T919">
        <f>'5a - Savings Tracker'!U961</f>
        <v>0</v>
      </c>
      <c r="U919">
        <f>'5a - Savings Tracker'!V961</f>
        <v>0</v>
      </c>
      <c r="V919">
        <f>'5a - Savings Tracker'!W961</f>
        <v>0</v>
      </c>
      <c r="W919">
        <f>'5a - Savings Tracker'!X961</f>
        <v>0</v>
      </c>
      <c r="X919">
        <f>'5a - Savings Tracker'!Y961</f>
        <v>0</v>
      </c>
      <c r="Y919">
        <f>'5a - Savings Tracker'!Z961</f>
        <v>0</v>
      </c>
      <c r="Z919">
        <f>'5a - Savings Tracker'!AA961</f>
        <v>0</v>
      </c>
      <c r="AA919">
        <f>'5a - Savings Tracker'!AB961</f>
        <v>0</v>
      </c>
      <c r="AB919">
        <f>'5a - Savings Tracker'!AC961</f>
        <v>0</v>
      </c>
      <c r="AC919">
        <f>'5a - Savings Tracker'!AD961</f>
        <v>0</v>
      </c>
      <c r="AD919" t="str">
        <f>'5a - Savings Tracker'!AE961</f>
        <v/>
      </c>
      <c r="AE919" t="str">
        <f>'5a - Savings Tracker'!AF961</f>
        <v/>
      </c>
      <c r="AF919" t="str">
        <f>'5a - Savings Tracker'!AG961</f>
        <v/>
      </c>
      <c r="AG919" t="str">
        <f>'5a - Savings Tracker'!AH961</f>
        <v/>
      </c>
      <c r="AH919" t="str">
        <f>'5a - Savings Tracker'!AI961</f>
        <v/>
      </c>
      <c r="AI919" t="str">
        <f>'5a - Savings Tracker'!AJ961</f>
        <v/>
      </c>
      <c r="AJ919" t="str">
        <f>'5a - Savings Tracker'!AK961</f>
        <v/>
      </c>
      <c r="AK919" t="str">
        <f>'5a - Savings Tracker'!AL961</f>
        <v/>
      </c>
    </row>
    <row r="920" spans="1:37">
      <c r="A920">
        <f>'5a - Savings Tracker'!A962</f>
        <v>919</v>
      </c>
      <c r="B920" t="str">
        <f>'5a - Savings Tracker'!B962</f>
        <v>Swansea Bay UHB</v>
      </c>
      <c r="C920">
        <f>'5a - Savings Tracker'!C962</f>
        <v>0</v>
      </c>
      <c r="D920">
        <f>'5a - Savings Tracker'!D962</f>
        <v>0</v>
      </c>
      <c r="E920">
        <f>'5a - Savings Tracker'!E962</f>
        <v>0</v>
      </c>
      <c r="F920">
        <f>'5a - Savings Tracker'!F962</f>
        <v>0</v>
      </c>
      <c r="G920">
        <f>'5a - Savings Tracker'!G962</f>
        <v>0</v>
      </c>
      <c r="H920">
        <f>'5a - Savings Tracker'!H962</f>
        <v>0</v>
      </c>
      <c r="I920">
        <f>'5a - Savings Tracker'!J962</f>
        <v>0</v>
      </c>
      <c r="J920">
        <f>'5a - Savings Tracker'!K962</f>
        <v>0</v>
      </c>
      <c r="K920">
        <f>'5a - Savings Tracker'!L962</f>
        <v>0</v>
      </c>
      <c r="L920">
        <f>'5a - Savings Tracker'!M962</f>
        <v>0</v>
      </c>
      <c r="M920">
        <f>'5a - Savings Tracker'!N962</f>
        <v>0</v>
      </c>
      <c r="N920">
        <f>'5a - Savings Tracker'!O962</f>
        <v>0</v>
      </c>
      <c r="O920">
        <f>'5a - Savings Tracker'!P962</f>
        <v>0</v>
      </c>
      <c r="P920">
        <f>'5a - Savings Tracker'!Q962</f>
        <v>0</v>
      </c>
      <c r="Q920">
        <f>'5a - Savings Tracker'!R962</f>
        <v>0</v>
      </c>
      <c r="R920">
        <f>'5a - Savings Tracker'!S962</f>
        <v>0</v>
      </c>
      <c r="S920">
        <f>'5a - Savings Tracker'!T962</f>
        <v>0</v>
      </c>
      <c r="T920">
        <f>'5a - Savings Tracker'!U962</f>
        <v>0</v>
      </c>
      <c r="U920">
        <f>'5a - Savings Tracker'!V962</f>
        <v>0</v>
      </c>
      <c r="V920">
        <f>'5a - Savings Tracker'!W962</f>
        <v>0</v>
      </c>
      <c r="W920">
        <f>'5a - Savings Tracker'!X962</f>
        <v>0</v>
      </c>
      <c r="X920">
        <f>'5a - Savings Tracker'!Y962</f>
        <v>0</v>
      </c>
      <c r="Y920">
        <f>'5a - Savings Tracker'!Z962</f>
        <v>0</v>
      </c>
      <c r="Z920">
        <f>'5a - Savings Tracker'!AA962</f>
        <v>0</v>
      </c>
      <c r="AA920">
        <f>'5a - Savings Tracker'!AB962</f>
        <v>0</v>
      </c>
      <c r="AB920">
        <f>'5a - Savings Tracker'!AC962</f>
        <v>0</v>
      </c>
      <c r="AC920">
        <f>'5a - Savings Tracker'!AD962</f>
        <v>0</v>
      </c>
      <c r="AD920" t="str">
        <f>'5a - Savings Tracker'!AE962</f>
        <v/>
      </c>
      <c r="AE920" t="str">
        <f>'5a - Savings Tracker'!AF962</f>
        <v/>
      </c>
      <c r="AF920" t="str">
        <f>'5a - Savings Tracker'!AG962</f>
        <v/>
      </c>
      <c r="AG920" t="str">
        <f>'5a - Savings Tracker'!AH962</f>
        <v/>
      </c>
      <c r="AH920" t="str">
        <f>'5a - Savings Tracker'!AI962</f>
        <v/>
      </c>
      <c r="AI920" t="str">
        <f>'5a - Savings Tracker'!AJ962</f>
        <v/>
      </c>
      <c r="AJ920" t="str">
        <f>'5a - Savings Tracker'!AK962</f>
        <v/>
      </c>
      <c r="AK920" t="str">
        <f>'5a - Savings Tracker'!AL962</f>
        <v/>
      </c>
    </row>
    <row r="921" spans="1:37">
      <c r="A921">
        <f>'5a - Savings Tracker'!A963</f>
        <v>920</v>
      </c>
      <c r="B921" t="str">
        <f>'5a - Savings Tracker'!B963</f>
        <v>Swansea Bay UHB</v>
      </c>
      <c r="C921">
        <f>'5a - Savings Tracker'!C963</f>
        <v>0</v>
      </c>
      <c r="D921">
        <f>'5a - Savings Tracker'!D963</f>
        <v>0</v>
      </c>
      <c r="E921">
        <f>'5a - Savings Tracker'!E963</f>
        <v>0</v>
      </c>
      <c r="F921">
        <f>'5a - Savings Tracker'!F963</f>
        <v>0</v>
      </c>
      <c r="G921">
        <f>'5a - Savings Tracker'!G963</f>
        <v>0</v>
      </c>
      <c r="H921">
        <f>'5a - Savings Tracker'!H963</f>
        <v>0</v>
      </c>
      <c r="I921">
        <f>'5a - Savings Tracker'!J963</f>
        <v>0</v>
      </c>
      <c r="J921">
        <f>'5a - Savings Tracker'!K963</f>
        <v>0</v>
      </c>
      <c r="K921">
        <f>'5a - Savings Tracker'!L963</f>
        <v>0</v>
      </c>
      <c r="L921">
        <f>'5a - Savings Tracker'!M963</f>
        <v>0</v>
      </c>
      <c r="M921">
        <f>'5a - Savings Tracker'!N963</f>
        <v>0</v>
      </c>
      <c r="N921">
        <f>'5a - Savings Tracker'!O963</f>
        <v>0</v>
      </c>
      <c r="O921">
        <f>'5a - Savings Tracker'!P963</f>
        <v>0</v>
      </c>
      <c r="P921">
        <f>'5a - Savings Tracker'!Q963</f>
        <v>0</v>
      </c>
      <c r="Q921">
        <f>'5a - Savings Tracker'!R963</f>
        <v>0</v>
      </c>
      <c r="R921">
        <f>'5a - Savings Tracker'!S963</f>
        <v>0</v>
      </c>
      <c r="S921">
        <f>'5a - Savings Tracker'!T963</f>
        <v>0</v>
      </c>
      <c r="T921">
        <f>'5a - Savings Tracker'!U963</f>
        <v>0</v>
      </c>
      <c r="U921">
        <f>'5a - Savings Tracker'!V963</f>
        <v>0</v>
      </c>
      <c r="V921">
        <f>'5a - Savings Tracker'!W963</f>
        <v>0</v>
      </c>
      <c r="W921">
        <f>'5a - Savings Tracker'!X963</f>
        <v>0</v>
      </c>
      <c r="X921">
        <f>'5a - Savings Tracker'!Y963</f>
        <v>0</v>
      </c>
      <c r="Y921">
        <f>'5a - Savings Tracker'!Z963</f>
        <v>0</v>
      </c>
      <c r="Z921">
        <f>'5a - Savings Tracker'!AA963</f>
        <v>0</v>
      </c>
      <c r="AA921">
        <f>'5a - Savings Tracker'!AB963</f>
        <v>0</v>
      </c>
      <c r="AB921">
        <f>'5a - Savings Tracker'!AC963</f>
        <v>0</v>
      </c>
      <c r="AC921">
        <f>'5a - Savings Tracker'!AD963</f>
        <v>0</v>
      </c>
      <c r="AD921" t="str">
        <f>'5a - Savings Tracker'!AE963</f>
        <v/>
      </c>
      <c r="AE921" t="str">
        <f>'5a - Savings Tracker'!AF963</f>
        <v/>
      </c>
      <c r="AF921" t="str">
        <f>'5a - Savings Tracker'!AG963</f>
        <v/>
      </c>
      <c r="AG921" t="str">
        <f>'5a - Savings Tracker'!AH963</f>
        <v/>
      </c>
      <c r="AH921" t="str">
        <f>'5a - Savings Tracker'!AI963</f>
        <v/>
      </c>
      <c r="AI921" t="str">
        <f>'5a - Savings Tracker'!AJ963</f>
        <v/>
      </c>
      <c r="AJ921" t="str">
        <f>'5a - Savings Tracker'!AK963</f>
        <v/>
      </c>
      <c r="AK921" t="str">
        <f>'5a - Savings Tracker'!AL963</f>
        <v/>
      </c>
    </row>
    <row r="922" spans="1:37">
      <c r="A922">
        <f>'5a - Savings Tracker'!A964</f>
        <v>921</v>
      </c>
      <c r="B922" t="str">
        <f>'5a - Savings Tracker'!B964</f>
        <v>Swansea Bay UHB</v>
      </c>
      <c r="C922">
        <f>'5a - Savings Tracker'!C964</f>
        <v>0</v>
      </c>
      <c r="D922">
        <f>'5a - Savings Tracker'!D964</f>
        <v>0</v>
      </c>
      <c r="E922">
        <f>'5a - Savings Tracker'!E964</f>
        <v>0</v>
      </c>
      <c r="F922">
        <f>'5a - Savings Tracker'!F964</f>
        <v>0</v>
      </c>
      <c r="G922">
        <f>'5a - Savings Tracker'!G964</f>
        <v>0</v>
      </c>
      <c r="H922">
        <f>'5a - Savings Tracker'!H964</f>
        <v>0</v>
      </c>
      <c r="I922">
        <f>'5a - Savings Tracker'!J964</f>
        <v>0</v>
      </c>
      <c r="J922">
        <f>'5a - Savings Tracker'!K964</f>
        <v>0</v>
      </c>
      <c r="K922">
        <f>'5a - Savings Tracker'!L964</f>
        <v>0</v>
      </c>
      <c r="L922">
        <f>'5a - Savings Tracker'!M964</f>
        <v>0</v>
      </c>
      <c r="M922">
        <f>'5a - Savings Tracker'!N964</f>
        <v>0</v>
      </c>
      <c r="N922">
        <f>'5a - Savings Tracker'!O964</f>
        <v>0</v>
      </c>
      <c r="O922">
        <f>'5a - Savings Tracker'!P964</f>
        <v>0</v>
      </c>
      <c r="P922">
        <f>'5a - Savings Tracker'!Q964</f>
        <v>0</v>
      </c>
      <c r="Q922">
        <f>'5a - Savings Tracker'!R964</f>
        <v>0</v>
      </c>
      <c r="R922">
        <f>'5a - Savings Tracker'!S964</f>
        <v>0</v>
      </c>
      <c r="S922">
        <f>'5a - Savings Tracker'!T964</f>
        <v>0</v>
      </c>
      <c r="T922">
        <f>'5a - Savings Tracker'!U964</f>
        <v>0</v>
      </c>
      <c r="U922">
        <f>'5a - Savings Tracker'!V964</f>
        <v>0</v>
      </c>
      <c r="V922">
        <f>'5a - Savings Tracker'!W964</f>
        <v>0</v>
      </c>
      <c r="W922">
        <f>'5a - Savings Tracker'!X964</f>
        <v>0</v>
      </c>
      <c r="X922">
        <f>'5a - Savings Tracker'!Y964</f>
        <v>0</v>
      </c>
      <c r="Y922">
        <f>'5a - Savings Tracker'!Z964</f>
        <v>0</v>
      </c>
      <c r="Z922">
        <f>'5a - Savings Tracker'!AA964</f>
        <v>0</v>
      </c>
      <c r="AA922">
        <f>'5a - Savings Tracker'!AB964</f>
        <v>0</v>
      </c>
      <c r="AB922">
        <f>'5a - Savings Tracker'!AC964</f>
        <v>0</v>
      </c>
      <c r="AC922">
        <f>'5a - Savings Tracker'!AD964</f>
        <v>0</v>
      </c>
      <c r="AD922" t="str">
        <f>'5a - Savings Tracker'!AE964</f>
        <v/>
      </c>
      <c r="AE922" t="str">
        <f>'5a - Savings Tracker'!AF964</f>
        <v/>
      </c>
      <c r="AF922" t="str">
        <f>'5a - Savings Tracker'!AG964</f>
        <v/>
      </c>
      <c r="AG922" t="str">
        <f>'5a - Savings Tracker'!AH964</f>
        <v/>
      </c>
      <c r="AH922" t="str">
        <f>'5a - Savings Tracker'!AI964</f>
        <v/>
      </c>
      <c r="AI922" t="str">
        <f>'5a - Savings Tracker'!AJ964</f>
        <v/>
      </c>
      <c r="AJ922" t="str">
        <f>'5a - Savings Tracker'!AK964</f>
        <v/>
      </c>
      <c r="AK922" t="str">
        <f>'5a - Savings Tracker'!AL964</f>
        <v/>
      </c>
    </row>
    <row r="923" spans="1:37">
      <c r="A923">
        <f>'5a - Savings Tracker'!A965</f>
        <v>922</v>
      </c>
      <c r="B923" t="str">
        <f>'5a - Savings Tracker'!B965</f>
        <v>Swansea Bay UHB</v>
      </c>
      <c r="C923">
        <f>'5a - Savings Tracker'!C965</f>
        <v>0</v>
      </c>
      <c r="D923">
        <f>'5a - Savings Tracker'!D965</f>
        <v>0</v>
      </c>
      <c r="E923">
        <f>'5a - Savings Tracker'!E965</f>
        <v>0</v>
      </c>
      <c r="F923">
        <f>'5a - Savings Tracker'!F965</f>
        <v>0</v>
      </c>
      <c r="G923">
        <f>'5a - Savings Tracker'!G965</f>
        <v>0</v>
      </c>
      <c r="H923">
        <f>'5a - Savings Tracker'!H965</f>
        <v>0</v>
      </c>
      <c r="I923">
        <f>'5a - Savings Tracker'!J965</f>
        <v>0</v>
      </c>
      <c r="J923">
        <f>'5a - Savings Tracker'!K965</f>
        <v>0</v>
      </c>
      <c r="K923">
        <f>'5a - Savings Tracker'!L965</f>
        <v>0</v>
      </c>
      <c r="L923">
        <f>'5a - Savings Tracker'!M965</f>
        <v>0</v>
      </c>
      <c r="M923">
        <f>'5a - Savings Tracker'!N965</f>
        <v>0</v>
      </c>
      <c r="N923">
        <f>'5a - Savings Tracker'!O965</f>
        <v>0</v>
      </c>
      <c r="O923">
        <f>'5a - Savings Tracker'!P965</f>
        <v>0</v>
      </c>
      <c r="P923">
        <f>'5a - Savings Tracker'!Q965</f>
        <v>0</v>
      </c>
      <c r="Q923">
        <f>'5a - Savings Tracker'!R965</f>
        <v>0</v>
      </c>
      <c r="R923">
        <f>'5a - Savings Tracker'!S965</f>
        <v>0</v>
      </c>
      <c r="S923">
        <f>'5a - Savings Tracker'!T965</f>
        <v>0</v>
      </c>
      <c r="T923">
        <f>'5a - Savings Tracker'!U965</f>
        <v>0</v>
      </c>
      <c r="U923">
        <f>'5a - Savings Tracker'!V965</f>
        <v>0</v>
      </c>
      <c r="V923">
        <f>'5a - Savings Tracker'!W965</f>
        <v>0</v>
      </c>
      <c r="W923">
        <f>'5a - Savings Tracker'!X965</f>
        <v>0</v>
      </c>
      <c r="X923">
        <f>'5a - Savings Tracker'!Y965</f>
        <v>0</v>
      </c>
      <c r="Y923">
        <f>'5a - Savings Tracker'!Z965</f>
        <v>0</v>
      </c>
      <c r="Z923">
        <f>'5a - Savings Tracker'!AA965</f>
        <v>0</v>
      </c>
      <c r="AA923">
        <f>'5a - Savings Tracker'!AB965</f>
        <v>0</v>
      </c>
      <c r="AB923">
        <f>'5a - Savings Tracker'!AC965</f>
        <v>0</v>
      </c>
      <c r="AC923">
        <f>'5a - Savings Tracker'!AD965</f>
        <v>0</v>
      </c>
      <c r="AD923" t="str">
        <f>'5a - Savings Tracker'!AE965</f>
        <v/>
      </c>
      <c r="AE923" t="str">
        <f>'5a - Savings Tracker'!AF965</f>
        <v/>
      </c>
      <c r="AF923" t="str">
        <f>'5a - Savings Tracker'!AG965</f>
        <v/>
      </c>
      <c r="AG923" t="str">
        <f>'5a - Savings Tracker'!AH965</f>
        <v/>
      </c>
      <c r="AH923" t="str">
        <f>'5a - Savings Tracker'!AI965</f>
        <v/>
      </c>
      <c r="AI923" t="str">
        <f>'5a - Savings Tracker'!AJ965</f>
        <v/>
      </c>
      <c r="AJ923" t="str">
        <f>'5a - Savings Tracker'!AK965</f>
        <v/>
      </c>
      <c r="AK923" t="str">
        <f>'5a - Savings Tracker'!AL965</f>
        <v/>
      </c>
    </row>
    <row r="924" spans="1:37">
      <c r="A924">
        <f>'5a - Savings Tracker'!A966</f>
        <v>923</v>
      </c>
      <c r="B924" t="str">
        <f>'5a - Savings Tracker'!B966</f>
        <v>Swansea Bay UHB</v>
      </c>
      <c r="C924">
        <f>'5a - Savings Tracker'!C966</f>
        <v>0</v>
      </c>
      <c r="D924">
        <f>'5a - Savings Tracker'!D966</f>
        <v>0</v>
      </c>
      <c r="E924">
        <f>'5a - Savings Tracker'!E966</f>
        <v>0</v>
      </c>
      <c r="F924">
        <f>'5a - Savings Tracker'!F966</f>
        <v>0</v>
      </c>
      <c r="G924">
        <f>'5a - Savings Tracker'!G966</f>
        <v>0</v>
      </c>
      <c r="H924">
        <f>'5a - Savings Tracker'!H966</f>
        <v>0</v>
      </c>
      <c r="I924">
        <f>'5a - Savings Tracker'!J966</f>
        <v>0</v>
      </c>
      <c r="J924">
        <f>'5a - Savings Tracker'!K966</f>
        <v>0</v>
      </c>
      <c r="K924">
        <f>'5a - Savings Tracker'!L966</f>
        <v>0</v>
      </c>
      <c r="L924">
        <f>'5a - Savings Tracker'!M966</f>
        <v>0</v>
      </c>
      <c r="M924">
        <f>'5a - Savings Tracker'!N966</f>
        <v>0</v>
      </c>
      <c r="N924">
        <f>'5a - Savings Tracker'!O966</f>
        <v>0</v>
      </c>
      <c r="O924">
        <f>'5a - Savings Tracker'!P966</f>
        <v>0</v>
      </c>
      <c r="P924">
        <f>'5a - Savings Tracker'!Q966</f>
        <v>0</v>
      </c>
      <c r="Q924">
        <f>'5a - Savings Tracker'!R966</f>
        <v>0</v>
      </c>
      <c r="R924">
        <f>'5a - Savings Tracker'!S966</f>
        <v>0</v>
      </c>
      <c r="S924">
        <f>'5a - Savings Tracker'!T966</f>
        <v>0</v>
      </c>
      <c r="T924">
        <f>'5a - Savings Tracker'!U966</f>
        <v>0</v>
      </c>
      <c r="U924">
        <f>'5a - Savings Tracker'!V966</f>
        <v>0</v>
      </c>
      <c r="V924">
        <f>'5a - Savings Tracker'!W966</f>
        <v>0</v>
      </c>
      <c r="W924">
        <f>'5a - Savings Tracker'!X966</f>
        <v>0</v>
      </c>
      <c r="X924">
        <f>'5a - Savings Tracker'!Y966</f>
        <v>0</v>
      </c>
      <c r="Y924">
        <f>'5a - Savings Tracker'!Z966</f>
        <v>0</v>
      </c>
      <c r="Z924">
        <f>'5a - Savings Tracker'!AA966</f>
        <v>0</v>
      </c>
      <c r="AA924">
        <f>'5a - Savings Tracker'!AB966</f>
        <v>0</v>
      </c>
      <c r="AB924">
        <f>'5a - Savings Tracker'!AC966</f>
        <v>0</v>
      </c>
      <c r="AC924">
        <f>'5a - Savings Tracker'!AD966</f>
        <v>0</v>
      </c>
      <c r="AD924" t="str">
        <f>'5a - Savings Tracker'!AE966</f>
        <v/>
      </c>
      <c r="AE924" t="str">
        <f>'5a - Savings Tracker'!AF966</f>
        <v/>
      </c>
      <c r="AF924" t="str">
        <f>'5a - Savings Tracker'!AG966</f>
        <v/>
      </c>
      <c r="AG924" t="str">
        <f>'5a - Savings Tracker'!AH966</f>
        <v/>
      </c>
      <c r="AH924" t="str">
        <f>'5a - Savings Tracker'!AI966</f>
        <v/>
      </c>
      <c r="AI924" t="str">
        <f>'5a - Savings Tracker'!AJ966</f>
        <v/>
      </c>
      <c r="AJ924" t="str">
        <f>'5a - Savings Tracker'!AK966</f>
        <v/>
      </c>
      <c r="AK924" t="str">
        <f>'5a - Savings Tracker'!AL966</f>
        <v/>
      </c>
    </row>
    <row r="925" spans="1:37">
      <c r="A925">
        <f>'5a - Savings Tracker'!A967</f>
        <v>924</v>
      </c>
      <c r="B925" t="str">
        <f>'5a - Savings Tracker'!B967</f>
        <v>Swansea Bay UHB</v>
      </c>
      <c r="C925">
        <f>'5a - Savings Tracker'!C967</f>
        <v>0</v>
      </c>
      <c r="D925">
        <f>'5a - Savings Tracker'!D967</f>
        <v>0</v>
      </c>
      <c r="E925">
        <f>'5a - Savings Tracker'!E967</f>
        <v>0</v>
      </c>
      <c r="F925">
        <f>'5a - Savings Tracker'!F967</f>
        <v>0</v>
      </c>
      <c r="G925">
        <f>'5a - Savings Tracker'!G967</f>
        <v>0</v>
      </c>
      <c r="H925">
        <f>'5a - Savings Tracker'!H967</f>
        <v>0</v>
      </c>
      <c r="I925">
        <f>'5a - Savings Tracker'!J967</f>
        <v>0</v>
      </c>
      <c r="J925">
        <f>'5a - Savings Tracker'!K967</f>
        <v>0</v>
      </c>
      <c r="K925">
        <f>'5a - Savings Tracker'!L967</f>
        <v>0</v>
      </c>
      <c r="L925">
        <f>'5a - Savings Tracker'!M967</f>
        <v>0</v>
      </c>
      <c r="M925">
        <f>'5a - Savings Tracker'!N967</f>
        <v>0</v>
      </c>
      <c r="N925">
        <f>'5a - Savings Tracker'!O967</f>
        <v>0</v>
      </c>
      <c r="O925">
        <f>'5a - Savings Tracker'!P967</f>
        <v>0</v>
      </c>
      <c r="P925">
        <f>'5a - Savings Tracker'!Q967</f>
        <v>0</v>
      </c>
      <c r="Q925">
        <f>'5a - Savings Tracker'!R967</f>
        <v>0</v>
      </c>
      <c r="R925">
        <f>'5a - Savings Tracker'!S967</f>
        <v>0</v>
      </c>
      <c r="S925">
        <f>'5a - Savings Tracker'!T967</f>
        <v>0</v>
      </c>
      <c r="T925">
        <f>'5a - Savings Tracker'!U967</f>
        <v>0</v>
      </c>
      <c r="U925">
        <f>'5a - Savings Tracker'!V967</f>
        <v>0</v>
      </c>
      <c r="V925">
        <f>'5a - Savings Tracker'!W967</f>
        <v>0</v>
      </c>
      <c r="W925">
        <f>'5a - Savings Tracker'!X967</f>
        <v>0</v>
      </c>
      <c r="X925">
        <f>'5a - Savings Tracker'!Y967</f>
        <v>0</v>
      </c>
      <c r="Y925">
        <f>'5a - Savings Tracker'!Z967</f>
        <v>0</v>
      </c>
      <c r="Z925">
        <f>'5a - Savings Tracker'!AA967</f>
        <v>0</v>
      </c>
      <c r="AA925">
        <f>'5a - Savings Tracker'!AB967</f>
        <v>0</v>
      </c>
      <c r="AB925">
        <f>'5a - Savings Tracker'!AC967</f>
        <v>0</v>
      </c>
      <c r="AC925">
        <f>'5a - Savings Tracker'!AD967</f>
        <v>0</v>
      </c>
      <c r="AD925" t="str">
        <f>'5a - Savings Tracker'!AE967</f>
        <v/>
      </c>
      <c r="AE925" t="str">
        <f>'5a - Savings Tracker'!AF967</f>
        <v/>
      </c>
      <c r="AF925" t="str">
        <f>'5a - Savings Tracker'!AG967</f>
        <v/>
      </c>
      <c r="AG925" t="str">
        <f>'5a - Savings Tracker'!AH967</f>
        <v/>
      </c>
      <c r="AH925" t="str">
        <f>'5a - Savings Tracker'!AI967</f>
        <v/>
      </c>
      <c r="AI925" t="str">
        <f>'5a - Savings Tracker'!AJ967</f>
        <v/>
      </c>
      <c r="AJ925" t="str">
        <f>'5a - Savings Tracker'!AK967</f>
        <v/>
      </c>
      <c r="AK925" t="str">
        <f>'5a - Savings Tracker'!AL967</f>
        <v/>
      </c>
    </row>
    <row r="926" spans="1:37">
      <c r="A926">
        <f>'5a - Savings Tracker'!A968</f>
        <v>925</v>
      </c>
      <c r="B926" t="str">
        <f>'5a - Savings Tracker'!B968</f>
        <v>Swansea Bay UHB</v>
      </c>
      <c r="C926">
        <f>'5a - Savings Tracker'!C968</f>
        <v>0</v>
      </c>
      <c r="D926">
        <f>'5a - Savings Tracker'!D968</f>
        <v>0</v>
      </c>
      <c r="E926">
        <f>'5a - Savings Tracker'!E968</f>
        <v>0</v>
      </c>
      <c r="F926">
        <f>'5a - Savings Tracker'!F968</f>
        <v>0</v>
      </c>
      <c r="G926">
        <f>'5a - Savings Tracker'!G968</f>
        <v>0</v>
      </c>
      <c r="H926">
        <f>'5a - Savings Tracker'!H968</f>
        <v>0</v>
      </c>
      <c r="I926">
        <f>'5a - Savings Tracker'!J968</f>
        <v>0</v>
      </c>
      <c r="J926">
        <f>'5a - Savings Tracker'!K968</f>
        <v>0</v>
      </c>
      <c r="K926">
        <f>'5a - Savings Tracker'!L968</f>
        <v>0</v>
      </c>
      <c r="L926">
        <f>'5a - Savings Tracker'!M968</f>
        <v>0</v>
      </c>
      <c r="M926">
        <f>'5a - Savings Tracker'!N968</f>
        <v>0</v>
      </c>
      <c r="N926">
        <f>'5a - Savings Tracker'!O968</f>
        <v>0</v>
      </c>
      <c r="O926">
        <f>'5a - Savings Tracker'!P968</f>
        <v>0</v>
      </c>
      <c r="P926">
        <f>'5a - Savings Tracker'!Q968</f>
        <v>0</v>
      </c>
      <c r="Q926">
        <f>'5a - Savings Tracker'!R968</f>
        <v>0</v>
      </c>
      <c r="R926">
        <f>'5a - Savings Tracker'!S968</f>
        <v>0</v>
      </c>
      <c r="S926">
        <f>'5a - Savings Tracker'!T968</f>
        <v>0</v>
      </c>
      <c r="T926">
        <f>'5a - Savings Tracker'!U968</f>
        <v>0</v>
      </c>
      <c r="U926">
        <f>'5a - Savings Tracker'!V968</f>
        <v>0</v>
      </c>
      <c r="V926">
        <f>'5a - Savings Tracker'!W968</f>
        <v>0</v>
      </c>
      <c r="W926">
        <f>'5a - Savings Tracker'!X968</f>
        <v>0</v>
      </c>
      <c r="X926">
        <f>'5a - Savings Tracker'!Y968</f>
        <v>0</v>
      </c>
      <c r="Y926">
        <f>'5a - Savings Tracker'!Z968</f>
        <v>0</v>
      </c>
      <c r="Z926">
        <f>'5a - Savings Tracker'!AA968</f>
        <v>0</v>
      </c>
      <c r="AA926">
        <f>'5a - Savings Tracker'!AB968</f>
        <v>0</v>
      </c>
      <c r="AB926">
        <f>'5a - Savings Tracker'!AC968</f>
        <v>0</v>
      </c>
      <c r="AC926">
        <f>'5a - Savings Tracker'!AD968</f>
        <v>0</v>
      </c>
      <c r="AD926" t="str">
        <f>'5a - Savings Tracker'!AE968</f>
        <v/>
      </c>
      <c r="AE926" t="str">
        <f>'5a - Savings Tracker'!AF968</f>
        <v/>
      </c>
      <c r="AF926" t="str">
        <f>'5a - Savings Tracker'!AG968</f>
        <v/>
      </c>
      <c r="AG926" t="str">
        <f>'5a - Savings Tracker'!AH968</f>
        <v/>
      </c>
      <c r="AH926" t="str">
        <f>'5a - Savings Tracker'!AI968</f>
        <v/>
      </c>
      <c r="AI926" t="str">
        <f>'5a - Savings Tracker'!AJ968</f>
        <v/>
      </c>
      <c r="AJ926" t="str">
        <f>'5a - Savings Tracker'!AK968</f>
        <v/>
      </c>
      <c r="AK926" t="str">
        <f>'5a - Savings Tracker'!AL968</f>
        <v/>
      </c>
    </row>
    <row r="927" spans="1:37">
      <c r="A927">
        <f>'5a - Savings Tracker'!A969</f>
        <v>926</v>
      </c>
      <c r="B927" t="str">
        <f>'5a - Savings Tracker'!B969</f>
        <v>Swansea Bay UHB</v>
      </c>
      <c r="C927">
        <f>'5a - Savings Tracker'!C969</f>
        <v>0</v>
      </c>
      <c r="D927">
        <f>'5a - Savings Tracker'!D969</f>
        <v>0</v>
      </c>
      <c r="E927">
        <f>'5a - Savings Tracker'!E969</f>
        <v>0</v>
      </c>
      <c r="F927">
        <f>'5a - Savings Tracker'!F969</f>
        <v>0</v>
      </c>
      <c r="G927">
        <f>'5a - Savings Tracker'!G969</f>
        <v>0</v>
      </c>
      <c r="H927">
        <f>'5a - Savings Tracker'!H969</f>
        <v>0</v>
      </c>
      <c r="I927">
        <f>'5a - Savings Tracker'!J969</f>
        <v>0</v>
      </c>
      <c r="J927">
        <f>'5a - Savings Tracker'!K969</f>
        <v>0</v>
      </c>
      <c r="K927">
        <f>'5a - Savings Tracker'!L969</f>
        <v>0</v>
      </c>
      <c r="L927">
        <f>'5a - Savings Tracker'!M969</f>
        <v>0</v>
      </c>
      <c r="M927">
        <f>'5a - Savings Tracker'!N969</f>
        <v>0</v>
      </c>
      <c r="N927">
        <f>'5a - Savings Tracker'!O969</f>
        <v>0</v>
      </c>
      <c r="O927">
        <f>'5a - Savings Tracker'!P969</f>
        <v>0</v>
      </c>
      <c r="P927">
        <f>'5a - Savings Tracker'!Q969</f>
        <v>0</v>
      </c>
      <c r="Q927">
        <f>'5a - Savings Tracker'!R969</f>
        <v>0</v>
      </c>
      <c r="R927">
        <f>'5a - Savings Tracker'!S969</f>
        <v>0</v>
      </c>
      <c r="S927">
        <f>'5a - Savings Tracker'!T969</f>
        <v>0</v>
      </c>
      <c r="T927">
        <f>'5a - Savings Tracker'!U969</f>
        <v>0</v>
      </c>
      <c r="U927">
        <f>'5a - Savings Tracker'!V969</f>
        <v>0</v>
      </c>
      <c r="V927">
        <f>'5a - Savings Tracker'!W969</f>
        <v>0</v>
      </c>
      <c r="W927">
        <f>'5a - Savings Tracker'!X969</f>
        <v>0</v>
      </c>
      <c r="X927">
        <f>'5a - Savings Tracker'!Y969</f>
        <v>0</v>
      </c>
      <c r="Y927">
        <f>'5a - Savings Tracker'!Z969</f>
        <v>0</v>
      </c>
      <c r="Z927">
        <f>'5a - Savings Tracker'!AA969</f>
        <v>0</v>
      </c>
      <c r="AA927">
        <f>'5a - Savings Tracker'!AB969</f>
        <v>0</v>
      </c>
      <c r="AB927">
        <f>'5a - Savings Tracker'!AC969</f>
        <v>0</v>
      </c>
      <c r="AC927">
        <f>'5a - Savings Tracker'!AD969</f>
        <v>0</v>
      </c>
      <c r="AD927" t="str">
        <f>'5a - Savings Tracker'!AE969</f>
        <v/>
      </c>
      <c r="AE927" t="str">
        <f>'5a - Savings Tracker'!AF969</f>
        <v/>
      </c>
      <c r="AF927" t="str">
        <f>'5a - Savings Tracker'!AG969</f>
        <v/>
      </c>
      <c r="AG927" t="str">
        <f>'5a - Savings Tracker'!AH969</f>
        <v/>
      </c>
      <c r="AH927" t="str">
        <f>'5a - Savings Tracker'!AI969</f>
        <v/>
      </c>
      <c r="AI927" t="str">
        <f>'5a - Savings Tracker'!AJ969</f>
        <v/>
      </c>
      <c r="AJ927" t="str">
        <f>'5a - Savings Tracker'!AK969</f>
        <v/>
      </c>
      <c r="AK927" t="str">
        <f>'5a - Savings Tracker'!AL969</f>
        <v/>
      </c>
    </row>
    <row r="928" spans="1:37">
      <c r="A928">
        <f>'5a - Savings Tracker'!A970</f>
        <v>927</v>
      </c>
      <c r="B928" t="str">
        <f>'5a - Savings Tracker'!B970</f>
        <v>Swansea Bay UHB</v>
      </c>
      <c r="C928">
        <f>'5a - Savings Tracker'!C970</f>
        <v>0</v>
      </c>
      <c r="D928">
        <f>'5a - Savings Tracker'!D970</f>
        <v>0</v>
      </c>
      <c r="E928">
        <f>'5a - Savings Tracker'!E970</f>
        <v>0</v>
      </c>
      <c r="F928">
        <f>'5a - Savings Tracker'!F970</f>
        <v>0</v>
      </c>
      <c r="G928">
        <f>'5a - Savings Tracker'!G970</f>
        <v>0</v>
      </c>
      <c r="H928">
        <f>'5a - Savings Tracker'!H970</f>
        <v>0</v>
      </c>
      <c r="I928">
        <f>'5a - Savings Tracker'!J970</f>
        <v>0</v>
      </c>
      <c r="J928">
        <f>'5a - Savings Tracker'!K970</f>
        <v>0</v>
      </c>
      <c r="K928">
        <f>'5a - Savings Tracker'!L970</f>
        <v>0</v>
      </c>
      <c r="L928">
        <f>'5a - Savings Tracker'!M970</f>
        <v>0</v>
      </c>
      <c r="M928">
        <f>'5a - Savings Tracker'!N970</f>
        <v>0</v>
      </c>
      <c r="N928">
        <f>'5a - Savings Tracker'!O970</f>
        <v>0</v>
      </c>
      <c r="O928">
        <f>'5a - Savings Tracker'!P970</f>
        <v>0</v>
      </c>
      <c r="P928">
        <f>'5a - Savings Tracker'!Q970</f>
        <v>0</v>
      </c>
      <c r="Q928">
        <f>'5a - Savings Tracker'!R970</f>
        <v>0</v>
      </c>
      <c r="R928">
        <f>'5a - Savings Tracker'!S970</f>
        <v>0</v>
      </c>
      <c r="S928">
        <f>'5a - Savings Tracker'!T970</f>
        <v>0</v>
      </c>
      <c r="T928">
        <f>'5a - Savings Tracker'!U970</f>
        <v>0</v>
      </c>
      <c r="U928">
        <f>'5a - Savings Tracker'!V970</f>
        <v>0</v>
      </c>
      <c r="V928">
        <f>'5a - Savings Tracker'!W970</f>
        <v>0</v>
      </c>
      <c r="W928">
        <f>'5a - Savings Tracker'!X970</f>
        <v>0</v>
      </c>
      <c r="X928">
        <f>'5a - Savings Tracker'!Y970</f>
        <v>0</v>
      </c>
      <c r="Y928">
        <f>'5a - Savings Tracker'!Z970</f>
        <v>0</v>
      </c>
      <c r="Z928">
        <f>'5a - Savings Tracker'!AA970</f>
        <v>0</v>
      </c>
      <c r="AA928">
        <f>'5a - Savings Tracker'!AB970</f>
        <v>0</v>
      </c>
      <c r="AB928">
        <f>'5a - Savings Tracker'!AC970</f>
        <v>0</v>
      </c>
      <c r="AC928">
        <f>'5a - Savings Tracker'!AD970</f>
        <v>0</v>
      </c>
      <c r="AD928" t="str">
        <f>'5a - Savings Tracker'!AE970</f>
        <v/>
      </c>
      <c r="AE928" t="str">
        <f>'5a - Savings Tracker'!AF970</f>
        <v/>
      </c>
      <c r="AF928" t="str">
        <f>'5a - Savings Tracker'!AG970</f>
        <v/>
      </c>
      <c r="AG928" t="str">
        <f>'5a - Savings Tracker'!AH970</f>
        <v/>
      </c>
      <c r="AH928" t="str">
        <f>'5a - Savings Tracker'!AI970</f>
        <v/>
      </c>
      <c r="AI928" t="str">
        <f>'5a - Savings Tracker'!AJ970</f>
        <v/>
      </c>
      <c r="AJ928" t="str">
        <f>'5a - Savings Tracker'!AK970</f>
        <v/>
      </c>
      <c r="AK928" t="str">
        <f>'5a - Savings Tracker'!AL970</f>
        <v/>
      </c>
    </row>
    <row r="929" spans="1:37">
      <c r="A929">
        <f>'5a - Savings Tracker'!A971</f>
        <v>928</v>
      </c>
      <c r="B929" t="str">
        <f>'5a - Savings Tracker'!B971</f>
        <v>Swansea Bay UHB</v>
      </c>
      <c r="C929">
        <f>'5a - Savings Tracker'!C971</f>
        <v>0</v>
      </c>
      <c r="D929">
        <f>'5a - Savings Tracker'!D971</f>
        <v>0</v>
      </c>
      <c r="E929">
        <f>'5a - Savings Tracker'!E971</f>
        <v>0</v>
      </c>
      <c r="F929">
        <f>'5a - Savings Tracker'!F971</f>
        <v>0</v>
      </c>
      <c r="G929">
        <f>'5a - Savings Tracker'!G971</f>
        <v>0</v>
      </c>
      <c r="H929">
        <f>'5a - Savings Tracker'!H971</f>
        <v>0</v>
      </c>
      <c r="I929">
        <f>'5a - Savings Tracker'!J971</f>
        <v>0</v>
      </c>
      <c r="J929">
        <f>'5a - Savings Tracker'!K971</f>
        <v>0</v>
      </c>
      <c r="K929">
        <f>'5a - Savings Tracker'!L971</f>
        <v>0</v>
      </c>
      <c r="L929">
        <f>'5a - Savings Tracker'!M971</f>
        <v>0</v>
      </c>
      <c r="M929">
        <f>'5a - Savings Tracker'!N971</f>
        <v>0</v>
      </c>
      <c r="N929">
        <f>'5a - Savings Tracker'!O971</f>
        <v>0</v>
      </c>
      <c r="O929">
        <f>'5a - Savings Tracker'!P971</f>
        <v>0</v>
      </c>
      <c r="P929">
        <f>'5a - Savings Tracker'!Q971</f>
        <v>0</v>
      </c>
      <c r="Q929">
        <f>'5a - Savings Tracker'!R971</f>
        <v>0</v>
      </c>
      <c r="R929">
        <f>'5a - Savings Tracker'!S971</f>
        <v>0</v>
      </c>
      <c r="S929">
        <f>'5a - Savings Tracker'!T971</f>
        <v>0</v>
      </c>
      <c r="T929">
        <f>'5a - Savings Tracker'!U971</f>
        <v>0</v>
      </c>
      <c r="U929">
        <f>'5a - Savings Tracker'!V971</f>
        <v>0</v>
      </c>
      <c r="V929">
        <f>'5a - Savings Tracker'!W971</f>
        <v>0</v>
      </c>
      <c r="W929">
        <f>'5a - Savings Tracker'!X971</f>
        <v>0</v>
      </c>
      <c r="X929">
        <f>'5a - Savings Tracker'!Y971</f>
        <v>0</v>
      </c>
      <c r="Y929">
        <f>'5a - Savings Tracker'!Z971</f>
        <v>0</v>
      </c>
      <c r="Z929">
        <f>'5a - Savings Tracker'!AA971</f>
        <v>0</v>
      </c>
      <c r="AA929">
        <f>'5a - Savings Tracker'!AB971</f>
        <v>0</v>
      </c>
      <c r="AB929">
        <f>'5a - Savings Tracker'!AC971</f>
        <v>0</v>
      </c>
      <c r="AC929">
        <f>'5a - Savings Tracker'!AD971</f>
        <v>0</v>
      </c>
      <c r="AD929" t="str">
        <f>'5a - Savings Tracker'!AE971</f>
        <v/>
      </c>
      <c r="AE929" t="str">
        <f>'5a - Savings Tracker'!AF971</f>
        <v/>
      </c>
      <c r="AF929" t="str">
        <f>'5a - Savings Tracker'!AG971</f>
        <v/>
      </c>
      <c r="AG929" t="str">
        <f>'5a - Savings Tracker'!AH971</f>
        <v/>
      </c>
      <c r="AH929" t="str">
        <f>'5a - Savings Tracker'!AI971</f>
        <v/>
      </c>
      <c r="AI929" t="str">
        <f>'5a - Savings Tracker'!AJ971</f>
        <v/>
      </c>
      <c r="AJ929" t="str">
        <f>'5a - Savings Tracker'!AK971</f>
        <v/>
      </c>
      <c r="AK929" t="str">
        <f>'5a - Savings Tracker'!AL971</f>
        <v/>
      </c>
    </row>
    <row r="930" spans="1:37">
      <c r="A930">
        <f>'5a - Savings Tracker'!A972</f>
        <v>929</v>
      </c>
      <c r="B930" t="str">
        <f>'5a - Savings Tracker'!B972</f>
        <v>Swansea Bay UHB</v>
      </c>
      <c r="C930">
        <f>'5a - Savings Tracker'!C972</f>
        <v>0</v>
      </c>
      <c r="D930">
        <f>'5a - Savings Tracker'!D972</f>
        <v>0</v>
      </c>
      <c r="E930">
        <f>'5a - Savings Tracker'!E972</f>
        <v>0</v>
      </c>
      <c r="F930">
        <f>'5a - Savings Tracker'!F972</f>
        <v>0</v>
      </c>
      <c r="G930">
        <f>'5a - Savings Tracker'!G972</f>
        <v>0</v>
      </c>
      <c r="H930">
        <f>'5a - Savings Tracker'!H972</f>
        <v>0</v>
      </c>
      <c r="I930">
        <f>'5a - Savings Tracker'!J972</f>
        <v>0</v>
      </c>
      <c r="J930">
        <f>'5a - Savings Tracker'!K972</f>
        <v>0</v>
      </c>
      <c r="K930">
        <f>'5a - Savings Tracker'!L972</f>
        <v>0</v>
      </c>
      <c r="L930">
        <f>'5a - Savings Tracker'!M972</f>
        <v>0</v>
      </c>
      <c r="M930">
        <f>'5a - Savings Tracker'!N972</f>
        <v>0</v>
      </c>
      <c r="N930">
        <f>'5a - Savings Tracker'!O972</f>
        <v>0</v>
      </c>
      <c r="O930">
        <f>'5a - Savings Tracker'!P972</f>
        <v>0</v>
      </c>
      <c r="P930">
        <f>'5a - Savings Tracker'!Q972</f>
        <v>0</v>
      </c>
      <c r="Q930">
        <f>'5a - Savings Tracker'!R972</f>
        <v>0</v>
      </c>
      <c r="R930">
        <f>'5a - Savings Tracker'!S972</f>
        <v>0</v>
      </c>
      <c r="S930">
        <f>'5a - Savings Tracker'!T972</f>
        <v>0</v>
      </c>
      <c r="T930">
        <f>'5a - Savings Tracker'!U972</f>
        <v>0</v>
      </c>
      <c r="U930">
        <f>'5a - Savings Tracker'!V972</f>
        <v>0</v>
      </c>
      <c r="V930">
        <f>'5a - Savings Tracker'!W972</f>
        <v>0</v>
      </c>
      <c r="W930">
        <f>'5a - Savings Tracker'!X972</f>
        <v>0</v>
      </c>
      <c r="X930">
        <f>'5a - Savings Tracker'!Y972</f>
        <v>0</v>
      </c>
      <c r="Y930">
        <f>'5a - Savings Tracker'!Z972</f>
        <v>0</v>
      </c>
      <c r="Z930">
        <f>'5a - Savings Tracker'!AA972</f>
        <v>0</v>
      </c>
      <c r="AA930">
        <f>'5a - Savings Tracker'!AB972</f>
        <v>0</v>
      </c>
      <c r="AB930">
        <f>'5a - Savings Tracker'!AC972</f>
        <v>0</v>
      </c>
      <c r="AC930">
        <f>'5a - Savings Tracker'!AD972</f>
        <v>0</v>
      </c>
      <c r="AD930" t="str">
        <f>'5a - Savings Tracker'!AE972</f>
        <v/>
      </c>
      <c r="AE930" t="str">
        <f>'5a - Savings Tracker'!AF972</f>
        <v/>
      </c>
      <c r="AF930" t="str">
        <f>'5a - Savings Tracker'!AG972</f>
        <v/>
      </c>
      <c r="AG930" t="str">
        <f>'5a - Savings Tracker'!AH972</f>
        <v/>
      </c>
      <c r="AH930" t="str">
        <f>'5a - Savings Tracker'!AI972</f>
        <v/>
      </c>
      <c r="AI930" t="str">
        <f>'5a - Savings Tracker'!AJ972</f>
        <v/>
      </c>
      <c r="AJ930" t="str">
        <f>'5a - Savings Tracker'!AK972</f>
        <v/>
      </c>
      <c r="AK930" t="str">
        <f>'5a - Savings Tracker'!AL972</f>
        <v/>
      </c>
    </row>
    <row r="931" spans="1:37">
      <c r="A931">
        <f>'5a - Savings Tracker'!A973</f>
        <v>930</v>
      </c>
      <c r="B931" t="str">
        <f>'5a - Savings Tracker'!B973</f>
        <v>Swansea Bay UHB</v>
      </c>
      <c r="C931">
        <f>'5a - Savings Tracker'!C973</f>
        <v>0</v>
      </c>
      <c r="D931">
        <f>'5a - Savings Tracker'!D973</f>
        <v>0</v>
      </c>
      <c r="E931">
        <f>'5a - Savings Tracker'!E973</f>
        <v>0</v>
      </c>
      <c r="F931">
        <f>'5a - Savings Tracker'!F973</f>
        <v>0</v>
      </c>
      <c r="G931">
        <f>'5a - Savings Tracker'!G973</f>
        <v>0</v>
      </c>
      <c r="H931">
        <f>'5a - Savings Tracker'!H973</f>
        <v>0</v>
      </c>
      <c r="I931">
        <f>'5a - Savings Tracker'!J973</f>
        <v>0</v>
      </c>
      <c r="J931">
        <f>'5a - Savings Tracker'!K973</f>
        <v>0</v>
      </c>
      <c r="K931">
        <f>'5a - Savings Tracker'!L973</f>
        <v>0</v>
      </c>
      <c r="L931">
        <f>'5a - Savings Tracker'!M973</f>
        <v>0</v>
      </c>
      <c r="M931">
        <f>'5a - Savings Tracker'!N973</f>
        <v>0</v>
      </c>
      <c r="N931">
        <f>'5a - Savings Tracker'!O973</f>
        <v>0</v>
      </c>
      <c r="O931">
        <f>'5a - Savings Tracker'!P973</f>
        <v>0</v>
      </c>
      <c r="P931">
        <f>'5a - Savings Tracker'!Q973</f>
        <v>0</v>
      </c>
      <c r="Q931">
        <f>'5a - Savings Tracker'!R973</f>
        <v>0</v>
      </c>
      <c r="R931">
        <f>'5a - Savings Tracker'!S973</f>
        <v>0</v>
      </c>
      <c r="S931">
        <f>'5a - Savings Tracker'!T973</f>
        <v>0</v>
      </c>
      <c r="T931">
        <f>'5a - Savings Tracker'!U973</f>
        <v>0</v>
      </c>
      <c r="U931">
        <f>'5a - Savings Tracker'!V973</f>
        <v>0</v>
      </c>
      <c r="V931">
        <f>'5a - Savings Tracker'!W973</f>
        <v>0</v>
      </c>
      <c r="W931">
        <f>'5a - Savings Tracker'!X973</f>
        <v>0</v>
      </c>
      <c r="X931">
        <f>'5a - Savings Tracker'!Y973</f>
        <v>0</v>
      </c>
      <c r="Y931">
        <f>'5a - Savings Tracker'!Z973</f>
        <v>0</v>
      </c>
      <c r="Z931">
        <f>'5a - Savings Tracker'!AA973</f>
        <v>0</v>
      </c>
      <c r="AA931">
        <f>'5a - Savings Tracker'!AB973</f>
        <v>0</v>
      </c>
      <c r="AB931">
        <f>'5a - Savings Tracker'!AC973</f>
        <v>0</v>
      </c>
      <c r="AC931">
        <f>'5a - Savings Tracker'!AD973</f>
        <v>0</v>
      </c>
      <c r="AD931" t="str">
        <f>'5a - Savings Tracker'!AE973</f>
        <v/>
      </c>
      <c r="AE931" t="str">
        <f>'5a - Savings Tracker'!AF973</f>
        <v/>
      </c>
      <c r="AF931" t="str">
        <f>'5a - Savings Tracker'!AG973</f>
        <v/>
      </c>
      <c r="AG931" t="str">
        <f>'5a - Savings Tracker'!AH973</f>
        <v/>
      </c>
      <c r="AH931" t="str">
        <f>'5a - Savings Tracker'!AI973</f>
        <v/>
      </c>
      <c r="AI931" t="str">
        <f>'5a - Savings Tracker'!AJ973</f>
        <v/>
      </c>
      <c r="AJ931" t="str">
        <f>'5a - Savings Tracker'!AK973</f>
        <v/>
      </c>
      <c r="AK931" t="str">
        <f>'5a - Savings Tracker'!AL973</f>
        <v/>
      </c>
    </row>
    <row r="932" spans="1:37">
      <c r="A932">
        <f>'5a - Savings Tracker'!A974</f>
        <v>931</v>
      </c>
      <c r="B932" t="str">
        <f>'5a - Savings Tracker'!B974</f>
        <v>Swansea Bay UHB</v>
      </c>
      <c r="C932">
        <f>'5a - Savings Tracker'!C974</f>
        <v>0</v>
      </c>
      <c r="D932">
        <f>'5a - Savings Tracker'!D974</f>
        <v>0</v>
      </c>
      <c r="E932">
        <f>'5a - Savings Tracker'!E974</f>
        <v>0</v>
      </c>
      <c r="F932">
        <f>'5a - Savings Tracker'!F974</f>
        <v>0</v>
      </c>
      <c r="G932">
        <f>'5a - Savings Tracker'!G974</f>
        <v>0</v>
      </c>
      <c r="H932">
        <f>'5a - Savings Tracker'!H974</f>
        <v>0</v>
      </c>
      <c r="I932">
        <f>'5a - Savings Tracker'!J974</f>
        <v>0</v>
      </c>
      <c r="J932">
        <f>'5a - Savings Tracker'!K974</f>
        <v>0</v>
      </c>
      <c r="K932">
        <f>'5a - Savings Tracker'!L974</f>
        <v>0</v>
      </c>
      <c r="L932">
        <f>'5a - Savings Tracker'!M974</f>
        <v>0</v>
      </c>
      <c r="M932">
        <f>'5a - Savings Tracker'!N974</f>
        <v>0</v>
      </c>
      <c r="N932">
        <f>'5a - Savings Tracker'!O974</f>
        <v>0</v>
      </c>
      <c r="O932">
        <f>'5a - Savings Tracker'!P974</f>
        <v>0</v>
      </c>
      <c r="P932">
        <f>'5a - Savings Tracker'!Q974</f>
        <v>0</v>
      </c>
      <c r="Q932">
        <f>'5a - Savings Tracker'!R974</f>
        <v>0</v>
      </c>
      <c r="R932">
        <f>'5a - Savings Tracker'!S974</f>
        <v>0</v>
      </c>
      <c r="S932">
        <f>'5a - Savings Tracker'!T974</f>
        <v>0</v>
      </c>
      <c r="T932">
        <f>'5a - Savings Tracker'!U974</f>
        <v>0</v>
      </c>
      <c r="U932">
        <f>'5a - Savings Tracker'!V974</f>
        <v>0</v>
      </c>
      <c r="V932">
        <f>'5a - Savings Tracker'!W974</f>
        <v>0</v>
      </c>
      <c r="W932">
        <f>'5a - Savings Tracker'!X974</f>
        <v>0</v>
      </c>
      <c r="X932">
        <f>'5a - Savings Tracker'!Y974</f>
        <v>0</v>
      </c>
      <c r="Y932">
        <f>'5a - Savings Tracker'!Z974</f>
        <v>0</v>
      </c>
      <c r="Z932">
        <f>'5a - Savings Tracker'!AA974</f>
        <v>0</v>
      </c>
      <c r="AA932">
        <f>'5a - Savings Tracker'!AB974</f>
        <v>0</v>
      </c>
      <c r="AB932">
        <f>'5a - Savings Tracker'!AC974</f>
        <v>0</v>
      </c>
      <c r="AC932">
        <f>'5a - Savings Tracker'!AD974</f>
        <v>0</v>
      </c>
      <c r="AD932" t="str">
        <f>'5a - Savings Tracker'!AE974</f>
        <v/>
      </c>
      <c r="AE932" t="str">
        <f>'5a - Savings Tracker'!AF974</f>
        <v/>
      </c>
      <c r="AF932" t="str">
        <f>'5a - Savings Tracker'!AG974</f>
        <v/>
      </c>
      <c r="AG932" t="str">
        <f>'5a - Savings Tracker'!AH974</f>
        <v/>
      </c>
      <c r="AH932" t="str">
        <f>'5a - Savings Tracker'!AI974</f>
        <v/>
      </c>
      <c r="AI932" t="str">
        <f>'5a - Savings Tracker'!AJ974</f>
        <v/>
      </c>
      <c r="AJ932" t="str">
        <f>'5a - Savings Tracker'!AK974</f>
        <v/>
      </c>
      <c r="AK932" t="str">
        <f>'5a - Savings Tracker'!AL974</f>
        <v/>
      </c>
    </row>
    <row r="933" spans="1:37">
      <c r="A933">
        <f>'5a - Savings Tracker'!A975</f>
        <v>932</v>
      </c>
      <c r="B933" t="str">
        <f>'5a - Savings Tracker'!B975</f>
        <v>Swansea Bay UHB</v>
      </c>
      <c r="C933">
        <f>'5a - Savings Tracker'!C975</f>
        <v>0</v>
      </c>
      <c r="D933">
        <f>'5a - Savings Tracker'!D975</f>
        <v>0</v>
      </c>
      <c r="E933">
        <f>'5a - Savings Tracker'!E975</f>
        <v>0</v>
      </c>
      <c r="F933">
        <f>'5a - Savings Tracker'!F975</f>
        <v>0</v>
      </c>
      <c r="G933">
        <f>'5a - Savings Tracker'!G975</f>
        <v>0</v>
      </c>
      <c r="H933">
        <f>'5a - Savings Tracker'!H975</f>
        <v>0</v>
      </c>
      <c r="I933">
        <f>'5a - Savings Tracker'!J975</f>
        <v>0</v>
      </c>
      <c r="J933">
        <f>'5a - Savings Tracker'!K975</f>
        <v>0</v>
      </c>
      <c r="K933">
        <f>'5a - Savings Tracker'!L975</f>
        <v>0</v>
      </c>
      <c r="L933">
        <f>'5a - Savings Tracker'!M975</f>
        <v>0</v>
      </c>
      <c r="M933">
        <f>'5a - Savings Tracker'!N975</f>
        <v>0</v>
      </c>
      <c r="N933">
        <f>'5a - Savings Tracker'!O975</f>
        <v>0</v>
      </c>
      <c r="O933">
        <f>'5a - Savings Tracker'!P975</f>
        <v>0</v>
      </c>
      <c r="P933">
        <f>'5a - Savings Tracker'!Q975</f>
        <v>0</v>
      </c>
      <c r="Q933">
        <f>'5a - Savings Tracker'!R975</f>
        <v>0</v>
      </c>
      <c r="R933">
        <f>'5a - Savings Tracker'!S975</f>
        <v>0</v>
      </c>
      <c r="S933">
        <f>'5a - Savings Tracker'!T975</f>
        <v>0</v>
      </c>
      <c r="T933">
        <f>'5a - Savings Tracker'!U975</f>
        <v>0</v>
      </c>
      <c r="U933">
        <f>'5a - Savings Tracker'!V975</f>
        <v>0</v>
      </c>
      <c r="V933">
        <f>'5a - Savings Tracker'!W975</f>
        <v>0</v>
      </c>
      <c r="W933">
        <f>'5a - Savings Tracker'!X975</f>
        <v>0</v>
      </c>
      <c r="X933">
        <f>'5a - Savings Tracker'!Y975</f>
        <v>0</v>
      </c>
      <c r="Y933">
        <f>'5a - Savings Tracker'!Z975</f>
        <v>0</v>
      </c>
      <c r="Z933">
        <f>'5a - Savings Tracker'!AA975</f>
        <v>0</v>
      </c>
      <c r="AA933">
        <f>'5a - Savings Tracker'!AB975</f>
        <v>0</v>
      </c>
      <c r="AB933">
        <f>'5a - Savings Tracker'!AC975</f>
        <v>0</v>
      </c>
      <c r="AC933">
        <f>'5a - Savings Tracker'!AD975</f>
        <v>0</v>
      </c>
      <c r="AD933" t="str">
        <f>'5a - Savings Tracker'!AE975</f>
        <v/>
      </c>
      <c r="AE933" t="str">
        <f>'5a - Savings Tracker'!AF975</f>
        <v/>
      </c>
      <c r="AF933" t="str">
        <f>'5a - Savings Tracker'!AG975</f>
        <v/>
      </c>
      <c r="AG933" t="str">
        <f>'5a - Savings Tracker'!AH975</f>
        <v/>
      </c>
      <c r="AH933" t="str">
        <f>'5a - Savings Tracker'!AI975</f>
        <v/>
      </c>
      <c r="AI933" t="str">
        <f>'5a - Savings Tracker'!AJ975</f>
        <v/>
      </c>
      <c r="AJ933" t="str">
        <f>'5a - Savings Tracker'!AK975</f>
        <v/>
      </c>
      <c r="AK933" t="str">
        <f>'5a - Savings Tracker'!AL975</f>
        <v/>
      </c>
    </row>
    <row r="934" spans="1:37">
      <c r="A934">
        <f>'5a - Savings Tracker'!A976</f>
        <v>933</v>
      </c>
      <c r="B934" t="str">
        <f>'5a - Savings Tracker'!B976</f>
        <v>Swansea Bay UHB</v>
      </c>
      <c r="C934">
        <f>'5a - Savings Tracker'!C976</f>
        <v>0</v>
      </c>
      <c r="D934">
        <f>'5a - Savings Tracker'!D976</f>
        <v>0</v>
      </c>
      <c r="E934">
        <f>'5a - Savings Tracker'!E976</f>
        <v>0</v>
      </c>
      <c r="F934">
        <f>'5a - Savings Tracker'!F976</f>
        <v>0</v>
      </c>
      <c r="G934">
        <f>'5a - Savings Tracker'!G976</f>
        <v>0</v>
      </c>
      <c r="H934">
        <f>'5a - Savings Tracker'!H976</f>
        <v>0</v>
      </c>
      <c r="I934">
        <f>'5a - Savings Tracker'!J976</f>
        <v>0</v>
      </c>
      <c r="J934">
        <f>'5a - Savings Tracker'!K976</f>
        <v>0</v>
      </c>
      <c r="K934">
        <f>'5a - Savings Tracker'!L976</f>
        <v>0</v>
      </c>
      <c r="L934">
        <f>'5a - Savings Tracker'!M976</f>
        <v>0</v>
      </c>
      <c r="M934">
        <f>'5a - Savings Tracker'!N976</f>
        <v>0</v>
      </c>
      <c r="N934">
        <f>'5a - Savings Tracker'!O976</f>
        <v>0</v>
      </c>
      <c r="O934">
        <f>'5a - Savings Tracker'!P976</f>
        <v>0</v>
      </c>
      <c r="P934">
        <f>'5a - Savings Tracker'!Q976</f>
        <v>0</v>
      </c>
      <c r="Q934">
        <f>'5a - Savings Tracker'!R976</f>
        <v>0</v>
      </c>
      <c r="R934">
        <f>'5a - Savings Tracker'!S976</f>
        <v>0</v>
      </c>
      <c r="S934">
        <f>'5a - Savings Tracker'!T976</f>
        <v>0</v>
      </c>
      <c r="T934">
        <f>'5a - Savings Tracker'!U976</f>
        <v>0</v>
      </c>
      <c r="U934">
        <f>'5a - Savings Tracker'!V976</f>
        <v>0</v>
      </c>
      <c r="V934">
        <f>'5a - Savings Tracker'!W976</f>
        <v>0</v>
      </c>
      <c r="W934">
        <f>'5a - Savings Tracker'!X976</f>
        <v>0</v>
      </c>
      <c r="X934">
        <f>'5a - Savings Tracker'!Y976</f>
        <v>0</v>
      </c>
      <c r="Y934">
        <f>'5a - Savings Tracker'!Z976</f>
        <v>0</v>
      </c>
      <c r="Z934">
        <f>'5a - Savings Tracker'!AA976</f>
        <v>0</v>
      </c>
      <c r="AA934">
        <f>'5a - Savings Tracker'!AB976</f>
        <v>0</v>
      </c>
      <c r="AB934">
        <f>'5a - Savings Tracker'!AC976</f>
        <v>0</v>
      </c>
      <c r="AC934">
        <f>'5a - Savings Tracker'!AD976</f>
        <v>0</v>
      </c>
      <c r="AD934" t="str">
        <f>'5a - Savings Tracker'!AE976</f>
        <v/>
      </c>
      <c r="AE934" t="str">
        <f>'5a - Savings Tracker'!AF976</f>
        <v/>
      </c>
      <c r="AF934" t="str">
        <f>'5a - Savings Tracker'!AG976</f>
        <v/>
      </c>
      <c r="AG934" t="str">
        <f>'5a - Savings Tracker'!AH976</f>
        <v/>
      </c>
      <c r="AH934" t="str">
        <f>'5a - Savings Tracker'!AI976</f>
        <v/>
      </c>
      <c r="AI934" t="str">
        <f>'5a - Savings Tracker'!AJ976</f>
        <v/>
      </c>
      <c r="AJ934" t="str">
        <f>'5a - Savings Tracker'!AK976</f>
        <v/>
      </c>
      <c r="AK934" t="str">
        <f>'5a - Savings Tracker'!AL976</f>
        <v/>
      </c>
    </row>
    <row r="935" spans="1:37">
      <c r="A935">
        <f>'5a - Savings Tracker'!A977</f>
        <v>934</v>
      </c>
      <c r="B935" t="str">
        <f>'5a - Savings Tracker'!B977</f>
        <v>Swansea Bay UHB</v>
      </c>
      <c r="C935">
        <f>'5a - Savings Tracker'!C977</f>
        <v>0</v>
      </c>
      <c r="D935">
        <f>'5a - Savings Tracker'!D977</f>
        <v>0</v>
      </c>
      <c r="E935">
        <f>'5a - Savings Tracker'!E977</f>
        <v>0</v>
      </c>
      <c r="F935">
        <f>'5a - Savings Tracker'!F977</f>
        <v>0</v>
      </c>
      <c r="G935">
        <f>'5a - Savings Tracker'!G977</f>
        <v>0</v>
      </c>
      <c r="H935">
        <f>'5a - Savings Tracker'!H977</f>
        <v>0</v>
      </c>
      <c r="I935">
        <f>'5a - Savings Tracker'!J977</f>
        <v>0</v>
      </c>
      <c r="J935">
        <f>'5a - Savings Tracker'!K977</f>
        <v>0</v>
      </c>
      <c r="K935">
        <f>'5a - Savings Tracker'!L977</f>
        <v>0</v>
      </c>
      <c r="L935">
        <f>'5a - Savings Tracker'!M977</f>
        <v>0</v>
      </c>
      <c r="M935">
        <f>'5a - Savings Tracker'!N977</f>
        <v>0</v>
      </c>
      <c r="N935">
        <f>'5a - Savings Tracker'!O977</f>
        <v>0</v>
      </c>
      <c r="O935">
        <f>'5a - Savings Tracker'!P977</f>
        <v>0</v>
      </c>
      <c r="P935">
        <f>'5a - Savings Tracker'!Q977</f>
        <v>0</v>
      </c>
      <c r="Q935">
        <f>'5a - Savings Tracker'!R977</f>
        <v>0</v>
      </c>
      <c r="R935">
        <f>'5a - Savings Tracker'!S977</f>
        <v>0</v>
      </c>
      <c r="S935">
        <f>'5a - Savings Tracker'!T977</f>
        <v>0</v>
      </c>
      <c r="T935">
        <f>'5a - Savings Tracker'!U977</f>
        <v>0</v>
      </c>
      <c r="U935">
        <f>'5a - Savings Tracker'!V977</f>
        <v>0</v>
      </c>
      <c r="V935">
        <f>'5a - Savings Tracker'!W977</f>
        <v>0</v>
      </c>
      <c r="W935">
        <f>'5a - Savings Tracker'!X977</f>
        <v>0</v>
      </c>
      <c r="X935">
        <f>'5a - Savings Tracker'!Y977</f>
        <v>0</v>
      </c>
      <c r="Y935">
        <f>'5a - Savings Tracker'!Z977</f>
        <v>0</v>
      </c>
      <c r="Z935">
        <f>'5a - Savings Tracker'!AA977</f>
        <v>0</v>
      </c>
      <c r="AA935">
        <f>'5a - Savings Tracker'!AB977</f>
        <v>0</v>
      </c>
      <c r="AB935">
        <f>'5a - Savings Tracker'!AC977</f>
        <v>0</v>
      </c>
      <c r="AC935">
        <f>'5a - Savings Tracker'!AD977</f>
        <v>0</v>
      </c>
      <c r="AD935" t="str">
        <f>'5a - Savings Tracker'!AE977</f>
        <v/>
      </c>
      <c r="AE935" t="str">
        <f>'5a - Savings Tracker'!AF977</f>
        <v/>
      </c>
      <c r="AF935" t="str">
        <f>'5a - Savings Tracker'!AG977</f>
        <v/>
      </c>
      <c r="AG935" t="str">
        <f>'5a - Savings Tracker'!AH977</f>
        <v/>
      </c>
      <c r="AH935" t="str">
        <f>'5a - Savings Tracker'!AI977</f>
        <v/>
      </c>
      <c r="AI935" t="str">
        <f>'5a - Savings Tracker'!AJ977</f>
        <v/>
      </c>
      <c r="AJ935" t="str">
        <f>'5a - Savings Tracker'!AK977</f>
        <v/>
      </c>
      <c r="AK935" t="str">
        <f>'5a - Savings Tracker'!AL977</f>
        <v/>
      </c>
    </row>
    <row r="936" spans="1:37">
      <c r="A936">
        <f>'5a - Savings Tracker'!A978</f>
        <v>935</v>
      </c>
      <c r="B936" t="str">
        <f>'5a - Savings Tracker'!B978</f>
        <v>Swansea Bay UHB</v>
      </c>
      <c r="C936">
        <f>'5a - Savings Tracker'!C978</f>
        <v>0</v>
      </c>
      <c r="D936">
        <f>'5a - Savings Tracker'!D978</f>
        <v>0</v>
      </c>
      <c r="E936">
        <f>'5a - Savings Tracker'!E978</f>
        <v>0</v>
      </c>
      <c r="F936">
        <f>'5a - Savings Tracker'!F978</f>
        <v>0</v>
      </c>
      <c r="G936">
        <f>'5a - Savings Tracker'!G978</f>
        <v>0</v>
      </c>
      <c r="H936">
        <f>'5a - Savings Tracker'!H978</f>
        <v>0</v>
      </c>
      <c r="I936">
        <f>'5a - Savings Tracker'!J978</f>
        <v>0</v>
      </c>
      <c r="J936">
        <f>'5a - Savings Tracker'!K978</f>
        <v>0</v>
      </c>
      <c r="K936">
        <f>'5a - Savings Tracker'!L978</f>
        <v>0</v>
      </c>
      <c r="L936">
        <f>'5a - Savings Tracker'!M978</f>
        <v>0</v>
      </c>
      <c r="M936">
        <f>'5a - Savings Tracker'!N978</f>
        <v>0</v>
      </c>
      <c r="N936">
        <f>'5a - Savings Tracker'!O978</f>
        <v>0</v>
      </c>
      <c r="O936">
        <f>'5a - Savings Tracker'!P978</f>
        <v>0</v>
      </c>
      <c r="P936">
        <f>'5a - Savings Tracker'!Q978</f>
        <v>0</v>
      </c>
      <c r="Q936">
        <f>'5a - Savings Tracker'!R978</f>
        <v>0</v>
      </c>
      <c r="R936">
        <f>'5a - Savings Tracker'!S978</f>
        <v>0</v>
      </c>
      <c r="S936">
        <f>'5a - Savings Tracker'!T978</f>
        <v>0</v>
      </c>
      <c r="T936">
        <f>'5a - Savings Tracker'!U978</f>
        <v>0</v>
      </c>
      <c r="U936">
        <f>'5a - Savings Tracker'!V978</f>
        <v>0</v>
      </c>
      <c r="V936">
        <f>'5a - Savings Tracker'!W978</f>
        <v>0</v>
      </c>
      <c r="W936">
        <f>'5a - Savings Tracker'!X978</f>
        <v>0</v>
      </c>
      <c r="X936">
        <f>'5a - Savings Tracker'!Y978</f>
        <v>0</v>
      </c>
      <c r="Y936">
        <f>'5a - Savings Tracker'!Z978</f>
        <v>0</v>
      </c>
      <c r="Z936">
        <f>'5a - Savings Tracker'!AA978</f>
        <v>0</v>
      </c>
      <c r="AA936">
        <f>'5a - Savings Tracker'!AB978</f>
        <v>0</v>
      </c>
      <c r="AB936">
        <f>'5a - Savings Tracker'!AC978</f>
        <v>0</v>
      </c>
      <c r="AC936">
        <f>'5a - Savings Tracker'!AD978</f>
        <v>0</v>
      </c>
      <c r="AD936" t="str">
        <f>'5a - Savings Tracker'!AE978</f>
        <v/>
      </c>
      <c r="AE936" t="str">
        <f>'5a - Savings Tracker'!AF978</f>
        <v/>
      </c>
      <c r="AF936" t="str">
        <f>'5a - Savings Tracker'!AG978</f>
        <v/>
      </c>
      <c r="AG936" t="str">
        <f>'5a - Savings Tracker'!AH978</f>
        <v/>
      </c>
      <c r="AH936" t="str">
        <f>'5a - Savings Tracker'!AI978</f>
        <v/>
      </c>
      <c r="AI936" t="str">
        <f>'5a - Savings Tracker'!AJ978</f>
        <v/>
      </c>
      <c r="AJ936" t="str">
        <f>'5a - Savings Tracker'!AK978</f>
        <v/>
      </c>
      <c r="AK936" t="str">
        <f>'5a - Savings Tracker'!AL978</f>
        <v/>
      </c>
    </row>
    <row r="937" spans="1:37">
      <c r="A937">
        <f>'5a - Savings Tracker'!A979</f>
        <v>936</v>
      </c>
      <c r="B937" t="str">
        <f>'5a - Savings Tracker'!B979</f>
        <v>Swansea Bay UHB</v>
      </c>
      <c r="C937">
        <f>'5a - Savings Tracker'!C979</f>
        <v>0</v>
      </c>
      <c r="D937">
        <f>'5a - Savings Tracker'!D979</f>
        <v>0</v>
      </c>
      <c r="E937">
        <f>'5a - Savings Tracker'!E979</f>
        <v>0</v>
      </c>
      <c r="F937">
        <f>'5a - Savings Tracker'!F979</f>
        <v>0</v>
      </c>
      <c r="G937">
        <f>'5a - Savings Tracker'!G979</f>
        <v>0</v>
      </c>
      <c r="H937">
        <f>'5a - Savings Tracker'!H979</f>
        <v>0</v>
      </c>
      <c r="I937">
        <f>'5a - Savings Tracker'!J979</f>
        <v>0</v>
      </c>
      <c r="J937">
        <f>'5a - Savings Tracker'!K979</f>
        <v>0</v>
      </c>
      <c r="K937">
        <f>'5a - Savings Tracker'!L979</f>
        <v>0</v>
      </c>
      <c r="L937">
        <f>'5a - Savings Tracker'!M979</f>
        <v>0</v>
      </c>
      <c r="M937">
        <f>'5a - Savings Tracker'!N979</f>
        <v>0</v>
      </c>
      <c r="N937">
        <f>'5a - Savings Tracker'!O979</f>
        <v>0</v>
      </c>
      <c r="O937">
        <f>'5a - Savings Tracker'!P979</f>
        <v>0</v>
      </c>
      <c r="P937">
        <f>'5a - Savings Tracker'!Q979</f>
        <v>0</v>
      </c>
      <c r="Q937">
        <f>'5a - Savings Tracker'!R979</f>
        <v>0</v>
      </c>
      <c r="R937">
        <f>'5a - Savings Tracker'!S979</f>
        <v>0</v>
      </c>
      <c r="S937">
        <f>'5a - Savings Tracker'!T979</f>
        <v>0</v>
      </c>
      <c r="T937">
        <f>'5a - Savings Tracker'!U979</f>
        <v>0</v>
      </c>
      <c r="U937">
        <f>'5a - Savings Tracker'!V979</f>
        <v>0</v>
      </c>
      <c r="V937">
        <f>'5a - Savings Tracker'!W979</f>
        <v>0</v>
      </c>
      <c r="W937">
        <f>'5a - Savings Tracker'!X979</f>
        <v>0</v>
      </c>
      <c r="X937">
        <f>'5a - Savings Tracker'!Y979</f>
        <v>0</v>
      </c>
      <c r="Y937">
        <f>'5a - Savings Tracker'!Z979</f>
        <v>0</v>
      </c>
      <c r="Z937">
        <f>'5a - Savings Tracker'!AA979</f>
        <v>0</v>
      </c>
      <c r="AA937">
        <f>'5a - Savings Tracker'!AB979</f>
        <v>0</v>
      </c>
      <c r="AB937">
        <f>'5a - Savings Tracker'!AC979</f>
        <v>0</v>
      </c>
      <c r="AC937">
        <f>'5a - Savings Tracker'!AD979</f>
        <v>0</v>
      </c>
      <c r="AD937" t="str">
        <f>'5a - Savings Tracker'!AE979</f>
        <v/>
      </c>
      <c r="AE937" t="str">
        <f>'5a - Savings Tracker'!AF979</f>
        <v/>
      </c>
      <c r="AF937" t="str">
        <f>'5a - Savings Tracker'!AG979</f>
        <v/>
      </c>
      <c r="AG937" t="str">
        <f>'5a - Savings Tracker'!AH979</f>
        <v/>
      </c>
      <c r="AH937" t="str">
        <f>'5a - Savings Tracker'!AI979</f>
        <v/>
      </c>
      <c r="AI937" t="str">
        <f>'5a - Savings Tracker'!AJ979</f>
        <v/>
      </c>
      <c r="AJ937" t="str">
        <f>'5a - Savings Tracker'!AK979</f>
        <v/>
      </c>
      <c r="AK937" t="str">
        <f>'5a - Savings Tracker'!AL979</f>
        <v/>
      </c>
    </row>
    <row r="938" spans="1:37">
      <c r="A938">
        <f>'5a - Savings Tracker'!A980</f>
        <v>937</v>
      </c>
      <c r="B938" t="str">
        <f>'5a - Savings Tracker'!B980</f>
        <v>Swansea Bay UHB</v>
      </c>
      <c r="C938">
        <f>'5a - Savings Tracker'!C980</f>
        <v>0</v>
      </c>
      <c r="D938">
        <f>'5a - Savings Tracker'!D980</f>
        <v>0</v>
      </c>
      <c r="E938">
        <f>'5a - Savings Tracker'!E980</f>
        <v>0</v>
      </c>
      <c r="F938">
        <f>'5a - Savings Tracker'!F980</f>
        <v>0</v>
      </c>
      <c r="G938">
        <f>'5a - Savings Tracker'!G980</f>
        <v>0</v>
      </c>
      <c r="H938">
        <f>'5a - Savings Tracker'!H980</f>
        <v>0</v>
      </c>
      <c r="I938">
        <f>'5a - Savings Tracker'!J980</f>
        <v>0</v>
      </c>
      <c r="J938">
        <f>'5a - Savings Tracker'!K980</f>
        <v>0</v>
      </c>
      <c r="K938">
        <f>'5a - Savings Tracker'!L980</f>
        <v>0</v>
      </c>
      <c r="L938">
        <f>'5a - Savings Tracker'!M980</f>
        <v>0</v>
      </c>
      <c r="M938">
        <f>'5a - Savings Tracker'!N980</f>
        <v>0</v>
      </c>
      <c r="N938">
        <f>'5a - Savings Tracker'!O980</f>
        <v>0</v>
      </c>
      <c r="O938">
        <f>'5a - Savings Tracker'!P980</f>
        <v>0</v>
      </c>
      <c r="P938">
        <f>'5a - Savings Tracker'!Q980</f>
        <v>0</v>
      </c>
      <c r="Q938">
        <f>'5a - Savings Tracker'!R980</f>
        <v>0</v>
      </c>
      <c r="R938">
        <f>'5a - Savings Tracker'!S980</f>
        <v>0</v>
      </c>
      <c r="S938">
        <f>'5a - Savings Tracker'!T980</f>
        <v>0</v>
      </c>
      <c r="T938">
        <f>'5a - Savings Tracker'!U980</f>
        <v>0</v>
      </c>
      <c r="U938">
        <f>'5a - Savings Tracker'!V980</f>
        <v>0</v>
      </c>
      <c r="V938">
        <f>'5a - Savings Tracker'!W980</f>
        <v>0</v>
      </c>
      <c r="W938">
        <f>'5a - Savings Tracker'!X980</f>
        <v>0</v>
      </c>
      <c r="X938">
        <f>'5a - Savings Tracker'!Y980</f>
        <v>0</v>
      </c>
      <c r="Y938">
        <f>'5a - Savings Tracker'!Z980</f>
        <v>0</v>
      </c>
      <c r="Z938">
        <f>'5a - Savings Tracker'!AA980</f>
        <v>0</v>
      </c>
      <c r="AA938">
        <f>'5a - Savings Tracker'!AB980</f>
        <v>0</v>
      </c>
      <c r="AB938">
        <f>'5a - Savings Tracker'!AC980</f>
        <v>0</v>
      </c>
      <c r="AC938">
        <f>'5a - Savings Tracker'!AD980</f>
        <v>0</v>
      </c>
      <c r="AD938" t="str">
        <f>'5a - Savings Tracker'!AE980</f>
        <v/>
      </c>
      <c r="AE938" t="str">
        <f>'5a - Savings Tracker'!AF980</f>
        <v/>
      </c>
      <c r="AF938" t="str">
        <f>'5a - Savings Tracker'!AG980</f>
        <v/>
      </c>
      <c r="AG938" t="str">
        <f>'5a - Savings Tracker'!AH980</f>
        <v/>
      </c>
      <c r="AH938" t="str">
        <f>'5a - Savings Tracker'!AI980</f>
        <v/>
      </c>
      <c r="AI938" t="str">
        <f>'5a - Savings Tracker'!AJ980</f>
        <v/>
      </c>
      <c r="AJ938" t="str">
        <f>'5a - Savings Tracker'!AK980</f>
        <v/>
      </c>
      <c r="AK938" t="str">
        <f>'5a - Savings Tracker'!AL980</f>
        <v/>
      </c>
    </row>
    <row r="939" spans="1:37">
      <c r="A939">
        <f>'5a - Savings Tracker'!A981</f>
        <v>938</v>
      </c>
      <c r="B939" t="str">
        <f>'5a - Savings Tracker'!B981</f>
        <v>Swansea Bay UHB</v>
      </c>
      <c r="C939">
        <f>'5a - Savings Tracker'!C981</f>
        <v>0</v>
      </c>
      <c r="D939">
        <f>'5a - Savings Tracker'!D981</f>
        <v>0</v>
      </c>
      <c r="E939">
        <f>'5a - Savings Tracker'!E981</f>
        <v>0</v>
      </c>
      <c r="F939">
        <f>'5a - Savings Tracker'!F981</f>
        <v>0</v>
      </c>
      <c r="G939">
        <f>'5a - Savings Tracker'!G981</f>
        <v>0</v>
      </c>
      <c r="H939">
        <f>'5a - Savings Tracker'!H981</f>
        <v>0</v>
      </c>
      <c r="I939">
        <f>'5a - Savings Tracker'!J981</f>
        <v>0</v>
      </c>
      <c r="J939">
        <f>'5a - Savings Tracker'!K981</f>
        <v>0</v>
      </c>
      <c r="K939">
        <f>'5a - Savings Tracker'!L981</f>
        <v>0</v>
      </c>
      <c r="L939">
        <f>'5a - Savings Tracker'!M981</f>
        <v>0</v>
      </c>
      <c r="M939">
        <f>'5a - Savings Tracker'!N981</f>
        <v>0</v>
      </c>
      <c r="N939">
        <f>'5a - Savings Tracker'!O981</f>
        <v>0</v>
      </c>
      <c r="O939">
        <f>'5a - Savings Tracker'!P981</f>
        <v>0</v>
      </c>
      <c r="P939">
        <f>'5a - Savings Tracker'!Q981</f>
        <v>0</v>
      </c>
      <c r="Q939">
        <f>'5a - Savings Tracker'!R981</f>
        <v>0</v>
      </c>
      <c r="R939">
        <f>'5a - Savings Tracker'!S981</f>
        <v>0</v>
      </c>
      <c r="S939">
        <f>'5a - Savings Tracker'!T981</f>
        <v>0</v>
      </c>
      <c r="T939">
        <f>'5a - Savings Tracker'!U981</f>
        <v>0</v>
      </c>
      <c r="U939">
        <f>'5a - Savings Tracker'!V981</f>
        <v>0</v>
      </c>
      <c r="V939">
        <f>'5a - Savings Tracker'!W981</f>
        <v>0</v>
      </c>
      <c r="W939">
        <f>'5a - Savings Tracker'!X981</f>
        <v>0</v>
      </c>
      <c r="X939">
        <f>'5a - Savings Tracker'!Y981</f>
        <v>0</v>
      </c>
      <c r="Y939">
        <f>'5a - Savings Tracker'!Z981</f>
        <v>0</v>
      </c>
      <c r="Z939">
        <f>'5a - Savings Tracker'!AA981</f>
        <v>0</v>
      </c>
      <c r="AA939">
        <f>'5a - Savings Tracker'!AB981</f>
        <v>0</v>
      </c>
      <c r="AB939">
        <f>'5a - Savings Tracker'!AC981</f>
        <v>0</v>
      </c>
      <c r="AC939">
        <f>'5a - Savings Tracker'!AD981</f>
        <v>0</v>
      </c>
      <c r="AD939" t="str">
        <f>'5a - Savings Tracker'!AE981</f>
        <v/>
      </c>
      <c r="AE939" t="str">
        <f>'5a - Savings Tracker'!AF981</f>
        <v/>
      </c>
      <c r="AF939" t="str">
        <f>'5a - Savings Tracker'!AG981</f>
        <v/>
      </c>
      <c r="AG939" t="str">
        <f>'5a - Savings Tracker'!AH981</f>
        <v/>
      </c>
      <c r="AH939" t="str">
        <f>'5a - Savings Tracker'!AI981</f>
        <v/>
      </c>
      <c r="AI939" t="str">
        <f>'5a - Savings Tracker'!AJ981</f>
        <v/>
      </c>
      <c r="AJ939" t="str">
        <f>'5a - Savings Tracker'!AK981</f>
        <v/>
      </c>
      <c r="AK939" t="str">
        <f>'5a - Savings Tracker'!AL981</f>
        <v/>
      </c>
    </row>
    <row r="940" spans="1:37">
      <c r="A940">
        <f>'5a - Savings Tracker'!A982</f>
        <v>939</v>
      </c>
      <c r="B940" t="str">
        <f>'5a - Savings Tracker'!B982</f>
        <v>Swansea Bay UHB</v>
      </c>
      <c r="C940">
        <f>'5a - Savings Tracker'!C982</f>
        <v>0</v>
      </c>
      <c r="D940">
        <f>'5a - Savings Tracker'!D982</f>
        <v>0</v>
      </c>
      <c r="E940">
        <f>'5a - Savings Tracker'!E982</f>
        <v>0</v>
      </c>
      <c r="F940">
        <f>'5a - Savings Tracker'!F982</f>
        <v>0</v>
      </c>
      <c r="G940">
        <f>'5a - Savings Tracker'!G982</f>
        <v>0</v>
      </c>
      <c r="H940">
        <f>'5a - Savings Tracker'!H982</f>
        <v>0</v>
      </c>
      <c r="I940">
        <f>'5a - Savings Tracker'!J982</f>
        <v>0</v>
      </c>
      <c r="J940">
        <f>'5a - Savings Tracker'!K982</f>
        <v>0</v>
      </c>
      <c r="K940">
        <f>'5a - Savings Tracker'!L982</f>
        <v>0</v>
      </c>
      <c r="L940">
        <f>'5a - Savings Tracker'!M982</f>
        <v>0</v>
      </c>
      <c r="M940">
        <f>'5a - Savings Tracker'!N982</f>
        <v>0</v>
      </c>
      <c r="N940">
        <f>'5a - Savings Tracker'!O982</f>
        <v>0</v>
      </c>
      <c r="O940">
        <f>'5a - Savings Tracker'!P982</f>
        <v>0</v>
      </c>
      <c r="P940">
        <f>'5a - Savings Tracker'!Q982</f>
        <v>0</v>
      </c>
      <c r="Q940">
        <f>'5a - Savings Tracker'!R982</f>
        <v>0</v>
      </c>
      <c r="R940">
        <f>'5a - Savings Tracker'!S982</f>
        <v>0</v>
      </c>
      <c r="S940">
        <f>'5a - Savings Tracker'!T982</f>
        <v>0</v>
      </c>
      <c r="T940">
        <f>'5a - Savings Tracker'!U982</f>
        <v>0</v>
      </c>
      <c r="U940">
        <f>'5a - Savings Tracker'!V982</f>
        <v>0</v>
      </c>
      <c r="V940">
        <f>'5a - Savings Tracker'!W982</f>
        <v>0</v>
      </c>
      <c r="W940">
        <f>'5a - Savings Tracker'!X982</f>
        <v>0</v>
      </c>
      <c r="X940">
        <f>'5a - Savings Tracker'!Y982</f>
        <v>0</v>
      </c>
      <c r="Y940">
        <f>'5a - Savings Tracker'!Z982</f>
        <v>0</v>
      </c>
      <c r="Z940">
        <f>'5a - Savings Tracker'!AA982</f>
        <v>0</v>
      </c>
      <c r="AA940">
        <f>'5a - Savings Tracker'!AB982</f>
        <v>0</v>
      </c>
      <c r="AB940">
        <f>'5a - Savings Tracker'!AC982</f>
        <v>0</v>
      </c>
      <c r="AC940">
        <f>'5a - Savings Tracker'!AD982</f>
        <v>0</v>
      </c>
      <c r="AD940" t="str">
        <f>'5a - Savings Tracker'!AE982</f>
        <v/>
      </c>
      <c r="AE940" t="str">
        <f>'5a - Savings Tracker'!AF982</f>
        <v/>
      </c>
      <c r="AF940" t="str">
        <f>'5a - Savings Tracker'!AG982</f>
        <v/>
      </c>
      <c r="AG940" t="str">
        <f>'5a - Savings Tracker'!AH982</f>
        <v/>
      </c>
      <c r="AH940" t="str">
        <f>'5a - Savings Tracker'!AI982</f>
        <v/>
      </c>
      <c r="AI940" t="str">
        <f>'5a - Savings Tracker'!AJ982</f>
        <v/>
      </c>
      <c r="AJ940" t="str">
        <f>'5a - Savings Tracker'!AK982</f>
        <v/>
      </c>
      <c r="AK940" t="str">
        <f>'5a - Savings Tracker'!AL982</f>
        <v/>
      </c>
    </row>
    <row r="941" spans="1:37">
      <c r="A941">
        <f>'5a - Savings Tracker'!A983</f>
        <v>940</v>
      </c>
      <c r="B941" t="str">
        <f>'5a - Savings Tracker'!B983</f>
        <v>Swansea Bay UHB</v>
      </c>
      <c r="C941">
        <f>'5a - Savings Tracker'!C983</f>
        <v>0</v>
      </c>
      <c r="D941">
        <f>'5a - Savings Tracker'!D983</f>
        <v>0</v>
      </c>
      <c r="E941">
        <f>'5a - Savings Tracker'!E983</f>
        <v>0</v>
      </c>
      <c r="F941">
        <f>'5a - Savings Tracker'!F983</f>
        <v>0</v>
      </c>
      <c r="G941">
        <f>'5a - Savings Tracker'!G983</f>
        <v>0</v>
      </c>
      <c r="H941">
        <f>'5a - Savings Tracker'!H983</f>
        <v>0</v>
      </c>
      <c r="I941">
        <f>'5a - Savings Tracker'!J983</f>
        <v>0</v>
      </c>
      <c r="J941">
        <f>'5a - Savings Tracker'!K983</f>
        <v>0</v>
      </c>
      <c r="K941">
        <f>'5a - Savings Tracker'!L983</f>
        <v>0</v>
      </c>
      <c r="L941">
        <f>'5a - Savings Tracker'!M983</f>
        <v>0</v>
      </c>
      <c r="M941">
        <f>'5a - Savings Tracker'!N983</f>
        <v>0</v>
      </c>
      <c r="N941">
        <f>'5a - Savings Tracker'!O983</f>
        <v>0</v>
      </c>
      <c r="O941">
        <f>'5a - Savings Tracker'!P983</f>
        <v>0</v>
      </c>
      <c r="P941">
        <f>'5a - Savings Tracker'!Q983</f>
        <v>0</v>
      </c>
      <c r="Q941">
        <f>'5a - Savings Tracker'!R983</f>
        <v>0</v>
      </c>
      <c r="R941">
        <f>'5a - Savings Tracker'!S983</f>
        <v>0</v>
      </c>
      <c r="S941">
        <f>'5a - Savings Tracker'!T983</f>
        <v>0</v>
      </c>
      <c r="T941">
        <f>'5a - Savings Tracker'!U983</f>
        <v>0</v>
      </c>
      <c r="U941">
        <f>'5a - Savings Tracker'!V983</f>
        <v>0</v>
      </c>
      <c r="V941">
        <f>'5a - Savings Tracker'!W983</f>
        <v>0</v>
      </c>
      <c r="W941">
        <f>'5a - Savings Tracker'!X983</f>
        <v>0</v>
      </c>
      <c r="X941">
        <f>'5a - Savings Tracker'!Y983</f>
        <v>0</v>
      </c>
      <c r="Y941">
        <f>'5a - Savings Tracker'!Z983</f>
        <v>0</v>
      </c>
      <c r="Z941">
        <f>'5a - Savings Tracker'!AA983</f>
        <v>0</v>
      </c>
      <c r="AA941">
        <f>'5a - Savings Tracker'!AB983</f>
        <v>0</v>
      </c>
      <c r="AB941">
        <f>'5a - Savings Tracker'!AC983</f>
        <v>0</v>
      </c>
      <c r="AC941">
        <f>'5a - Savings Tracker'!AD983</f>
        <v>0</v>
      </c>
      <c r="AD941" t="str">
        <f>'5a - Savings Tracker'!AE983</f>
        <v/>
      </c>
      <c r="AE941" t="str">
        <f>'5a - Savings Tracker'!AF983</f>
        <v/>
      </c>
      <c r="AF941" t="str">
        <f>'5a - Savings Tracker'!AG983</f>
        <v/>
      </c>
      <c r="AG941" t="str">
        <f>'5a - Savings Tracker'!AH983</f>
        <v/>
      </c>
      <c r="AH941" t="str">
        <f>'5a - Savings Tracker'!AI983</f>
        <v/>
      </c>
      <c r="AI941" t="str">
        <f>'5a - Savings Tracker'!AJ983</f>
        <v/>
      </c>
      <c r="AJ941" t="str">
        <f>'5a - Savings Tracker'!AK983</f>
        <v/>
      </c>
      <c r="AK941" t="str">
        <f>'5a - Savings Tracker'!AL983</f>
        <v/>
      </c>
    </row>
    <row r="942" spans="1:37">
      <c r="A942">
        <f>'5a - Savings Tracker'!A984</f>
        <v>941</v>
      </c>
      <c r="B942" t="str">
        <f>'5a - Savings Tracker'!B984</f>
        <v>Swansea Bay UHB</v>
      </c>
      <c r="C942">
        <f>'5a - Savings Tracker'!C984</f>
        <v>0</v>
      </c>
      <c r="D942">
        <f>'5a - Savings Tracker'!D984</f>
        <v>0</v>
      </c>
      <c r="E942">
        <f>'5a - Savings Tracker'!E984</f>
        <v>0</v>
      </c>
      <c r="F942">
        <f>'5a - Savings Tracker'!F984</f>
        <v>0</v>
      </c>
      <c r="G942">
        <f>'5a - Savings Tracker'!G984</f>
        <v>0</v>
      </c>
      <c r="H942">
        <f>'5a - Savings Tracker'!H984</f>
        <v>0</v>
      </c>
      <c r="I942">
        <f>'5a - Savings Tracker'!J984</f>
        <v>0</v>
      </c>
      <c r="J942">
        <f>'5a - Savings Tracker'!K984</f>
        <v>0</v>
      </c>
      <c r="K942">
        <f>'5a - Savings Tracker'!L984</f>
        <v>0</v>
      </c>
      <c r="L942">
        <f>'5a - Savings Tracker'!M984</f>
        <v>0</v>
      </c>
      <c r="M942">
        <f>'5a - Savings Tracker'!N984</f>
        <v>0</v>
      </c>
      <c r="N942">
        <f>'5a - Savings Tracker'!O984</f>
        <v>0</v>
      </c>
      <c r="O942">
        <f>'5a - Savings Tracker'!P984</f>
        <v>0</v>
      </c>
      <c r="P942">
        <f>'5a - Savings Tracker'!Q984</f>
        <v>0</v>
      </c>
      <c r="Q942">
        <f>'5a - Savings Tracker'!R984</f>
        <v>0</v>
      </c>
      <c r="R942">
        <f>'5a - Savings Tracker'!S984</f>
        <v>0</v>
      </c>
      <c r="S942">
        <f>'5a - Savings Tracker'!T984</f>
        <v>0</v>
      </c>
      <c r="T942">
        <f>'5a - Savings Tracker'!U984</f>
        <v>0</v>
      </c>
      <c r="U942">
        <f>'5a - Savings Tracker'!V984</f>
        <v>0</v>
      </c>
      <c r="V942">
        <f>'5a - Savings Tracker'!W984</f>
        <v>0</v>
      </c>
      <c r="W942">
        <f>'5a - Savings Tracker'!X984</f>
        <v>0</v>
      </c>
      <c r="X942">
        <f>'5a - Savings Tracker'!Y984</f>
        <v>0</v>
      </c>
      <c r="Y942">
        <f>'5a - Savings Tracker'!Z984</f>
        <v>0</v>
      </c>
      <c r="Z942">
        <f>'5a - Savings Tracker'!AA984</f>
        <v>0</v>
      </c>
      <c r="AA942">
        <f>'5a - Savings Tracker'!AB984</f>
        <v>0</v>
      </c>
      <c r="AB942">
        <f>'5a - Savings Tracker'!AC984</f>
        <v>0</v>
      </c>
      <c r="AC942">
        <f>'5a - Savings Tracker'!AD984</f>
        <v>0</v>
      </c>
      <c r="AD942" t="str">
        <f>'5a - Savings Tracker'!AE984</f>
        <v/>
      </c>
      <c r="AE942" t="str">
        <f>'5a - Savings Tracker'!AF984</f>
        <v/>
      </c>
      <c r="AF942" t="str">
        <f>'5a - Savings Tracker'!AG984</f>
        <v/>
      </c>
      <c r="AG942" t="str">
        <f>'5a - Savings Tracker'!AH984</f>
        <v/>
      </c>
      <c r="AH942" t="str">
        <f>'5a - Savings Tracker'!AI984</f>
        <v/>
      </c>
      <c r="AI942" t="str">
        <f>'5a - Savings Tracker'!AJ984</f>
        <v/>
      </c>
      <c r="AJ942" t="str">
        <f>'5a - Savings Tracker'!AK984</f>
        <v/>
      </c>
      <c r="AK942" t="str">
        <f>'5a - Savings Tracker'!AL984</f>
        <v/>
      </c>
    </row>
    <row r="943" spans="1:37">
      <c r="A943">
        <f>'5a - Savings Tracker'!A985</f>
        <v>942</v>
      </c>
      <c r="B943" t="str">
        <f>'5a - Savings Tracker'!B985</f>
        <v>Swansea Bay UHB</v>
      </c>
      <c r="C943">
        <f>'5a - Savings Tracker'!C985</f>
        <v>0</v>
      </c>
      <c r="D943">
        <f>'5a - Savings Tracker'!D985</f>
        <v>0</v>
      </c>
      <c r="E943">
        <f>'5a - Savings Tracker'!E985</f>
        <v>0</v>
      </c>
      <c r="F943">
        <f>'5a - Savings Tracker'!F985</f>
        <v>0</v>
      </c>
      <c r="G943">
        <f>'5a - Savings Tracker'!G985</f>
        <v>0</v>
      </c>
      <c r="H943">
        <f>'5a - Savings Tracker'!H985</f>
        <v>0</v>
      </c>
      <c r="I943">
        <f>'5a - Savings Tracker'!J985</f>
        <v>0</v>
      </c>
      <c r="J943">
        <f>'5a - Savings Tracker'!K985</f>
        <v>0</v>
      </c>
      <c r="K943">
        <f>'5a - Savings Tracker'!L985</f>
        <v>0</v>
      </c>
      <c r="L943">
        <f>'5a - Savings Tracker'!M985</f>
        <v>0</v>
      </c>
      <c r="M943">
        <f>'5a - Savings Tracker'!N985</f>
        <v>0</v>
      </c>
      <c r="N943">
        <f>'5a - Savings Tracker'!O985</f>
        <v>0</v>
      </c>
      <c r="O943">
        <f>'5a - Savings Tracker'!P985</f>
        <v>0</v>
      </c>
      <c r="P943">
        <f>'5a - Savings Tracker'!Q985</f>
        <v>0</v>
      </c>
      <c r="Q943">
        <f>'5a - Savings Tracker'!R985</f>
        <v>0</v>
      </c>
      <c r="R943">
        <f>'5a - Savings Tracker'!S985</f>
        <v>0</v>
      </c>
      <c r="S943">
        <f>'5a - Savings Tracker'!T985</f>
        <v>0</v>
      </c>
      <c r="T943">
        <f>'5a - Savings Tracker'!U985</f>
        <v>0</v>
      </c>
      <c r="U943">
        <f>'5a - Savings Tracker'!V985</f>
        <v>0</v>
      </c>
      <c r="V943">
        <f>'5a - Savings Tracker'!W985</f>
        <v>0</v>
      </c>
      <c r="W943">
        <f>'5a - Savings Tracker'!X985</f>
        <v>0</v>
      </c>
      <c r="X943">
        <f>'5a - Savings Tracker'!Y985</f>
        <v>0</v>
      </c>
      <c r="Y943">
        <f>'5a - Savings Tracker'!Z985</f>
        <v>0</v>
      </c>
      <c r="Z943">
        <f>'5a - Savings Tracker'!AA985</f>
        <v>0</v>
      </c>
      <c r="AA943">
        <f>'5a - Savings Tracker'!AB985</f>
        <v>0</v>
      </c>
      <c r="AB943">
        <f>'5a - Savings Tracker'!AC985</f>
        <v>0</v>
      </c>
      <c r="AC943">
        <f>'5a - Savings Tracker'!AD985</f>
        <v>0</v>
      </c>
      <c r="AD943" t="str">
        <f>'5a - Savings Tracker'!AE985</f>
        <v/>
      </c>
      <c r="AE943" t="str">
        <f>'5a - Savings Tracker'!AF985</f>
        <v/>
      </c>
      <c r="AF943" t="str">
        <f>'5a - Savings Tracker'!AG985</f>
        <v/>
      </c>
      <c r="AG943" t="str">
        <f>'5a - Savings Tracker'!AH985</f>
        <v/>
      </c>
      <c r="AH943" t="str">
        <f>'5a - Savings Tracker'!AI985</f>
        <v/>
      </c>
      <c r="AI943" t="str">
        <f>'5a - Savings Tracker'!AJ985</f>
        <v/>
      </c>
      <c r="AJ943" t="str">
        <f>'5a - Savings Tracker'!AK985</f>
        <v/>
      </c>
      <c r="AK943" t="str">
        <f>'5a - Savings Tracker'!AL985</f>
        <v/>
      </c>
    </row>
    <row r="944" spans="1:37">
      <c r="A944">
        <f>'5a - Savings Tracker'!A986</f>
        <v>943</v>
      </c>
      <c r="B944" t="str">
        <f>'5a - Savings Tracker'!B986</f>
        <v>Swansea Bay UHB</v>
      </c>
      <c r="C944">
        <f>'5a - Savings Tracker'!C986</f>
        <v>0</v>
      </c>
      <c r="D944">
        <f>'5a - Savings Tracker'!D986</f>
        <v>0</v>
      </c>
      <c r="E944">
        <f>'5a - Savings Tracker'!E986</f>
        <v>0</v>
      </c>
      <c r="F944">
        <f>'5a - Savings Tracker'!F986</f>
        <v>0</v>
      </c>
      <c r="G944">
        <f>'5a - Savings Tracker'!G986</f>
        <v>0</v>
      </c>
      <c r="H944">
        <f>'5a - Savings Tracker'!H986</f>
        <v>0</v>
      </c>
      <c r="I944">
        <f>'5a - Savings Tracker'!J986</f>
        <v>0</v>
      </c>
      <c r="J944">
        <f>'5a - Savings Tracker'!K986</f>
        <v>0</v>
      </c>
      <c r="K944">
        <f>'5a - Savings Tracker'!L986</f>
        <v>0</v>
      </c>
      <c r="L944">
        <f>'5a - Savings Tracker'!M986</f>
        <v>0</v>
      </c>
      <c r="M944">
        <f>'5a - Savings Tracker'!N986</f>
        <v>0</v>
      </c>
      <c r="N944">
        <f>'5a - Savings Tracker'!O986</f>
        <v>0</v>
      </c>
      <c r="O944">
        <f>'5a - Savings Tracker'!P986</f>
        <v>0</v>
      </c>
      <c r="P944">
        <f>'5a - Savings Tracker'!Q986</f>
        <v>0</v>
      </c>
      <c r="Q944">
        <f>'5a - Savings Tracker'!R986</f>
        <v>0</v>
      </c>
      <c r="R944">
        <f>'5a - Savings Tracker'!S986</f>
        <v>0</v>
      </c>
      <c r="S944">
        <f>'5a - Savings Tracker'!T986</f>
        <v>0</v>
      </c>
      <c r="T944">
        <f>'5a - Savings Tracker'!U986</f>
        <v>0</v>
      </c>
      <c r="U944">
        <f>'5a - Savings Tracker'!V986</f>
        <v>0</v>
      </c>
      <c r="V944">
        <f>'5a - Savings Tracker'!W986</f>
        <v>0</v>
      </c>
      <c r="W944">
        <f>'5a - Savings Tracker'!X986</f>
        <v>0</v>
      </c>
      <c r="X944">
        <f>'5a - Savings Tracker'!Y986</f>
        <v>0</v>
      </c>
      <c r="Y944">
        <f>'5a - Savings Tracker'!Z986</f>
        <v>0</v>
      </c>
      <c r="Z944">
        <f>'5a - Savings Tracker'!AA986</f>
        <v>0</v>
      </c>
      <c r="AA944">
        <f>'5a - Savings Tracker'!AB986</f>
        <v>0</v>
      </c>
      <c r="AB944">
        <f>'5a - Savings Tracker'!AC986</f>
        <v>0</v>
      </c>
      <c r="AC944">
        <f>'5a - Savings Tracker'!AD986</f>
        <v>0</v>
      </c>
      <c r="AD944" t="str">
        <f>'5a - Savings Tracker'!AE986</f>
        <v/>
      </c>
      <c r="AE944" t="str">
        <f>'5a - Savings Tracker'!AF986</f>
        <v/>
      </c>
      <c r="AF944" t="str">
        <f>'5a - Savings Tracker'!AG986</f>
        <v/>
      </c>
      <c r="AG944" t="str">
        <f>'5a - Savings Tracker'!AH986</f>
        <v/>
      </c>
      <c r="AH944" t="str">
        <f>'5a - Savings Tracker'!AI986</f>
        <v/>
      </c>
      <c r="AI944" t="str">
        <f>'5a - Savings Tracker'!AJ986</f>
        <v/>
      </c>
      <c r="AJ944" t="str">
        <f>'5a - Savings Tracker'!AK986</f>
        <v/>
      </c>
      <c r="AK944" t="str">
        <f>'5a - Savings Tracker'!AL986</f>
        <v/>
      </c>
    </row>
    <row r="945" spans="1:37">
      <c r="A945">
        <f>'5a - Savings Tracker'!A987</f>
        <v>944</v>
      </c>
      <c r="B945" t="str">
        <f>'5a - Savings Tracker'!B987</f>
        <v>Swansea Bay UHB</v>
      </c>
      <c r="C945">
        <f>'5a - Savings Tracker'!C987</f>
        <v>0</v>
      </c>
      <c r="D945">
        <f>'5a - Savings Tracker'!D987</f>
        <v>0</v>
      </c>
      <c r="E945">
        <f>'5a - Savings Tracker'!E987</f>
        <v>0</v>
      </c>
      <c r="F945">
        <f>'5a - Savings Tracker'!F987</f>
        <v>0</v>
      </c>
      <c r="G945">
        <f>'5a - Savings Tracker'!G987</f>
        <v>0</v>
      </c>
      <c r="H945">
        <f>'5a - Savings Tracker'!H987</f>
        <v>0</v>
      </c>
      <c r="I945">
        <f>'5a - Savings Tracker'!J987</f>
        <v>0</v>
      </c>
      <c r="J945">
        <f>'5a - Savings Tracker'!K987</f>
        <v>0</v>
      </c>
      <c r="K945">
        <f>'5a - Savings Tracker'!L987</f>
        <v>0</v>
      </c>
      <c r="L945">
        <f>'5a - Savings Tracker'!M987</f>
        <v>0</v>
      </c>
      <c r="M945">
        <f>'5a - Savings Tracker'!N987</f>
        <v>0</v>
      </c>
      <c r="N945">
        <f>'5a - Savings Tracker'!O987</f>
        <v>0</v>
      </c>
      <c r="O945">
        <f>'5a - Savings Tracker'!P987</f>
        <v>0</v>
      </c>
      <c r="P945">
        <f>'5a - Savings Tracker'!Q987</f>
        <v>0</v>
      </c>
      <c r="Q945">
        <f>'5a - Savings Tracker'!R987</f>
        <v>0</v>
      </c>
      <c r="R945">
        <f>'5a - Savings Tracker'!S987</f>
        <v>0</v>
      </c>
      <c r="S945">
        <f>'5a - Savings Tracker'!T987</f>
        <v>0</v>
      </c>
      <c r="T945">
        <f>'5a - Savings Tracker'!U987</f>
        <v>0</v>
      </c>
      <c r="U945">
        <f>'5a - Savings Tracker'!V987</f>
        <v>0</v>
      </c>
      <c r="V945">
        <f>'5a - Savings Tracker'!W987</f>
        <v>0</v>
      </c>
      <c r="W945">
        <f>'5a - Savings Tracker'!X987</f>
        <v>0</v>
      </c>
      <c r="X945">
        <f>'5a - Savings Tracker'!Y987</f>
        <v>0</v>
      </c>
      <c r="Y945">
        <f>'5a - Savings Tracker'!Z987</f>
        <v>0</v>
      </c>
      <c r="Z945">
        <f>'5a - Savings Tracker'!AA987</f>
        <v>0</v>
      </c>
      <c r="AA945">
        <f>'5a - Savings Tracker'!AB987</f>
        <v>0</v>
      </c>
      <c r="AB945">
        <f>'5a - Savings Tracker'!AC987</f>
        <v>0</v>
      </c>
      <c r="AC945">
        <f>'5a - Savings Tracker'!AD987</f>
        <v>0</v>
      </c>
      <c r="AD945" t="str">
        <f>'5a - Savings Tracker'!AE987</f>
        <v/>
      </c>
      <c r="AE945" t="str">
        <f>'5a - Savings Tracker'!AF987</f>
        <v/>
      </c>
      <c r="AF945" t="str">
        <f>'5a - Savings Tracker'!AG987</f>
        <v/>
      </c>
      <c r="AG945" t="str">
        <f>'5a - Savings Tracker'!AH987</f>
        <v/>
      </c>
      <c r="AH945" t="str">
        <f>'5a - Savings Tracker'!AI987</f>
        <v/>
      </c>
      <c r="AI945" t="str">
        <f>'5a - Savings Tracker'!AJ987</f>
        <v/>
      </c>
      <c r="AJ945" t="str">
        <f>'5a - Savings Tracker'!AK987</f>
        <v/>
      </c>
      <c r="AK945" t="str">
        <f>'5a - Savings Tracker'!AL987</f>
        <v/>
      </c>
    </row>
    <row r="946" spans="1:37">
      <c r="A946">
        <f>'5a - Savings Tracker'!A988</f>
        <v>945</v>
      </c>
      <c r="B946" t="str">
        <f>'5a - Savings Tracker'!B988</f>
        <v>Swansea Bay UHB</v>
      </c>
      <c r="C946">
        <f>'5a - Savings Tracker'!C988</f>
        <v>0</v>
      </c>
      <c r="D946">
        <f>'5a - Savings Tracker'!D988</f>
        <v>0</v>
      </c>
      <c r="E946">
        <f>'5a - Savings Tracker'!E988</f>
        <v>0</v>
      </c>
      <c r="F946">
        <f>'5a - Savings Tracker'!F988</f>
        <v>0</v>
      </c>
      <c r="G946">
        <f>'5a - Savings Tracker'!G988</f>
        <v>0</v>
      </c>
      <c r="H946">
        <f>'5a - Savings Tracker'!H988</f>
        <v>0</v>
      </c>
      <c r="I946">
        <f>'5a - Savings Tracker'!J988</f>
        <v>0</v>
      </c>
      <c r="J946">
        <f>'5a - Savings Tracker'!K988</f>
        <v>0</v>
      </c>
      <c r="K946">
        <f>'5a - Savings Tracker'!L988</f>
        <v>0</v>
      </c>
      <c r="L946">
        <f>'5a - Savings Tracker'!M988</f>
        <v>0</v>
      </c>
      <c r="M946">
        <f>'5a - Savings Tracker'!N988</f>
        <v>0</v>
      </c>
      <c r="N946">
        <f>'5a - Savings Tracker'!O988</f>
        <v>0</v>
      </c>
      <c r="O946">
        <f>'5a - Savings Tracker'!P988</f>
        <v>0</v>
      </c>
      <c r="P946">
        <f>'5a - Savings Tracker'!Q988</f>
        <v>0</v>
      </c>
      <c r="Q946">
        <f>'5a - Savings Tracker'!R988</f>
        <v>0</v>
      </c>
      <c r="R946">
        <f>'5a - Savings Tracker'!S988</f>
        <v>0</v>
      </c>
      <c r="S946">
        <f>'5a - Savings Tracker'!T988</f>
        <v>0</v>
      </c>
      <c r="T946">
        <f>'5a - Savings Tracker'!U988</f>
        <v>0</v>
      </c>
      <c r="U946">
        <f>'5a - Savings Tracker'!V988</f>
        <v>0</v>
      </c>
      <c r="V946">
        <f>'5a - Savings Tracker'!W988</f>
        <v>0</v>
      </c>
      <c r="W946">
        <f>'5a - Savings Tracker'!X988</f>
        <v>0</v>
      </c>
      <c r="X946">
        <f>'5a - Savings Tracker'!Y988</f>
        <v>0</v>
      </c>
      <c r="Y946">
        <f>'5a - Savings Tracker'!Z988</f>
        <v>0</v>
      </c>
      <c r="Z946">
        <f>'5a - Savings Tracker'!AA988</f>
        <v>0</v>
      </c>
      <c r="AA946">
        <f>'5a - Savings Tracker'!AB988</f>
        <v>0</v>
      </c>
      <c r="AB946">
        <f>'5a - Savings Tracker'!AC988</f>
        <v>0</v>
      </c>
      <c r="AC946">
        <f>'5a - Savings Tracker'!AD988</f>
        <v>0</v>
      </c>
      <c r="AD946" t="str">
        <f>'5a - Savings Tracker'!AE988</f>
        <v/>
      </c>
      <c r="AE946" t="str">
        <f>'5a - Savings Tracker'!AF988</f>
        <v/>
      </c>
      <c r="AF946" t="str">
        <f>'5a - Savings Tracker'!AG988</f>
        <v/>
      </c>
      <c r="AG946" t="str">
        <f>'5a - Savings Tracker'!AH988</f>
        <v/>
      </c>
      <c r="AH946" t="str">
        <f>'5a - Savings Tracker'!AI988</f>
        <v/>
      </c>
      <c r="AI946" t="str">
        <f>'5a - Savings Tracker'!AJ988</f>
        <v/>
      </c>
      <c r="AJ946" t="str">
        <f>'5a - Savings Tracker'!AK988</f>
        <v/>
      </c>
      <c r="AK946" t="str">
        <f>'5a - Savings Tracker'!AL988</f>
        <v/>
      </c>
    </row>
    <row r="947" spans="1:37">
      <c r="A947">
        <f>'5a - Savings Tracker'!A989</f>
        <v>946</v>
      </c>
      <c r="B947" t="str">
        <f>'5a - Savings Tracker'!B989</f>
        <v>Swansea Bay UHB</v>
      </c>
      <c r="C947">
        <f>'5a - Savings Tracker'!C989</f>
        <v>0</v>
      </c>
      <c r="D947">
        <f>'5a - Savings Tracker'!D989</f>
        <v>0</v>
      </c>
      <c r="E947">
        <f>'5a - Savings Tracker'!E989</f>
        <v>0</v>
      </c>
      <c r="F947">
        <f>'5a - Savings Tracker'!F989</f>
        <v>0</v>
      </c>
      <c r="G947">
        <f>'5a - Savings Tracker'!G989</f>
        <v>0</v>
      </c>
      <c r="H947">
        <f>'5a - Savings Tracker'!H989</f>
        <v>0</v>
      </c>
      <c r="I947">
        <f>'5a - Savings Tracker'!J989</f>
        <v>0</v>
      </c>
      <c r="J947">
        <f>'5a - Savings Tracker'!K989</f>
        <v>0</v>
      </c>
      <c r="K947">
        <f>'5a - Savings Tracker'!L989</f>
        <v>0</v>
      </c>
      <c r="L947">
        <f>'5a - Savings Tracker'!M989</f>
        <v>0</v>
      </c>
      <c r="M947">
        <f>'5a - Savings Tracker'!N989</f>
        <v>0</v>
      </c>
      <c r="N947">
        <f>'5a - Savings Tracker'!O989</f>
        <v>0</v>
      </c>
      <c r="O947">
        <f>'5a - Savings Tracker'!P989</f>
        <v>0</v>
      </c>
      <c r="P947">
        <f>'5a - Savings Tracker'!Q989</f>
        <v>0</v>
      </c>
      <c r="Q947">
        <f>'5a - Savings Tracker'!R989</f>
        <v>0</v>
      </c>
      <c r="R947">
        <f>'5a - Savings Tracker'!S989</f>
        <v>0</v>
      </c>
      <c r="S947">
        <f>'5a - Savings Tracker'!T989</f>
        <v>0</v>
      </c>
      <c r="T947">
        <f>'5a - Savings Tracker'!U989</f>
        <v>0</v>
      </c>
      <c r="U947">
        <f>'5a - Savings Tracker'!V989</f>
        <v>0</v>
      </c>
      <c r="V947">
        <f>'5a - Savings Tracker'!W989</f>
        <v>0</v>
      </c>
      <c r="W947">
        <f>'5a - Savings Tracker'!X989</f>
        <v>0</v>
      </c>
      <c r="X947">
        <f>'5a - Savings Tracker'!Y989</f>
        <v>0</v>
      </c>
      <c r="Y947">
        <f>'5a - Savings Tracker'!Z989</f>
        <v>0</v>
      </c>
      <c r="Z947">
        <f>'5a - Savings Tracker'!AA989</f>
        <v>0</v>
      </c>
      <c r="AA947">
        <f>'5a - Savings Tracker'!AB989</f>
        <v>0</v>
      </c>
      <c r="AB947">
        <f>'5a - Savings Tracker'!AC989</f>
        <v>0</v>
      </c>
      <c r="AC947">
        <f>'5a - Savings Tracker'!AD989</f>
        <v>0</v>
      </c>
      <c r="AD947" t="str">
        <f>'5a - Savings Tracker'!AE989</f>
        <v/>
      </c>
      <c r="AE947" t="str">
        <f>'5a - Savings Tracker'!AF989</f>
        <v/>
      </c>
      <c r="AF947" t="str">
        <f>'5a - Savings Tracker'!AG989</f>
        <v/>
      </c>
      <c r="AG947" t="str">
        <f>'5a - Savings Tracker'!AH989</f>
        <v/>
      </c>
      <c r="AH947" t="str">
        <f>'5a - Savings Tracker'!AI989</f>
        <v/>
      </c>
      <c r="AI947" t="str">
        <f>'5a - Savings Tracker'!AJ989</f>
        <v/>
      </c>
      <c r="AJ947" t="str">
        <f>'5a - Savings Tracker'!AK989</f>
        <v/>
      </c>
      <c r="AK947" t="str">
        <f>'5a - Savings Tracker'!AL989</f>
        <v/>
      </c>
    </row>
    <row r="948" spans="1:37">
      <c r="A948">
        <f>'5a - Savings Tracker'!A990</f>
        <v>947</v>
      </c>
      <c r="B948" t="str">
        <f>'5a - Savings Tracker'!B990</f>
        <v>Swansea Bay UHB</v>
      </c>
      <c r="C948">
        <f>'5a - Savings Tracker'!C990</f>
        <v>0</v>
      </c>
      <c r="D948">
        <f>'5a - Savings Tracker'!D990</f>
        <v>0</v>
      </c>
      <c r="E948">
        <f>'5a - Savings Tracker'!E990</f>
        <v>0</v>
      </c>
      <c r="F948">
        <f>'5a - Savings Tracker'!F990</f>
        <v>0</v>
      </c>
      <c r="G948">
        <f>'5a - Savings Tracker'!G990</f>
        <v>0</v>
      </c>
      <c r="H948">
        <f>'5a - Savings Tracker'!H990</f>
        <v>0</v>
      </c>
      <c r="I948">
        <f>'5a - Savings Tracker'!J990</f>
        <v>0</v>
      </c>
      <c r="J948">
        <f>'5a - Savings Tracker'!K990</f>
        <v>0</v>
      </c>
      <c r="K948">
        <f>'5a - Savings Tracker'!L990</f>
        <v>0</v>
      </c>
      <c r="L948">
        <f>'5a - Savings Tracker'!M990</f>
        <v>0</v>
      </c>
      <c r="M948">
        <f>'5a - Savings Tracker'!N990</f>
        <v>0</v>
      </c>
      <c r="N948">
        <f>'5a - Savings Tracker'!O990</f>
        <v>0</v>
      </c>
      <c r="O948">
        <f>'5a - Savings Tracker'!P990</f>
        <v>0</v>
      </c>
      <c r="P948">
        <f>'5a - Savings Tracker'!Q990</f>
        <v>0</v>
      </c>
      <c r="Q948">
        <f>'5a - Savings Tracker'!R990</f>
        <v>0</v>
      </c>
      <c r="R948">
        <f>'5a - Savings Tracker'!S990</f>
        <v>0</v>
      </c>
      <c r="S948">
        <f>'5a - Savings Tracker'!T990</f>
        <v>0</v>
      </c>
      <c r="T948">
        <f>'5a - Savings Tracker'!U990</f>
        <v>0</v>
      </c>
      <c r="U948">
        <f>'5a - Savings Tracker'!V990</f>
        <v>0</v>
      </c>
      <c r="V948">
        <f>'5a - Savings Tracker'!W990</f>
        <v>0</v>
      </c>
      <c r="W948">
        <f>'5a - Savings Tracker'!X990</f>
        <v>0</v>
      </c>
      <c r="X948">
        <f>'5a - Savings Tracker'!Y990</f>
        <v>0</v>
      </c>
      <c r="Y948">
        <f>'5a - Savings Tracker'!Z990</f>
        <v>0</v>
      </c>
      <c r="Z948">
        <f>'5a - Savings Tracker'!AA990</f>
        <v>0</v>
      </c>
      <c r="AA948">
        <f>'5a - Savings Tracker'!AB990</f>
        <v>0</v>
      </c>
      <c r="AB948">
        <f>'5a - Savings Tracker'!AC990</f>
        <v>0</v>
      </c>
      <c r="AC948">
        <f>'5a - Savings Tracker'!AD990</f>
        <v>0</v>
      </c>
      <c r="AD948" t="str">
        <f>'5a - Savings Tracker'!AE990</f>
        <v/>
      </c>
      <c r="AE948" t="str">
        <f>'5a - Savings Tracker'!AF990</f>
        <v/>
      </c>
      <c r="AF948" t="str">
        <f>'5a - Savings Tracker'!AG990</f>
        <v/>
      </c>
      <c r="AG948" t="str">
        <f>'5a - Savings Tracker'!AH990</f>
        <v/>
      </c>
      <c r="AH948" t="str">
        <f>'5a - Savings Tracker'!AI990</f>
        <v/>
      </c>
      <c r="AI948" t="str">
        <f>'5a - Savings Tracker'!AJ990</f>
        <v/>
      </c>
      <c r="AJ948" t="str">
        <f>'5a - Savings Tracker'!AK990</f>
        <v/>
      </c>
      <c r="AK948" t="str">
        <f>'5a - Savings Tracker'!AL990</f>
        <v/>
      </c>
    </row>
    <row r="949" spans="1:37">
      <c r="A949">
        <f>'5a - Savings Tracker'!A991</f>
        <v>948</v>
      </c>
      <c r="B949" t="str">
        <f>'5a - Savings Tracker'!B991</f>
        <v>Swansea Bay UHB</v>
      </c>
      <c r="C949">
        <f>'5a - Savings Tracker'!C991</f>
        <v>0</v>
      </c>
      <c r="D949">
        <f>'5a - Savings Tracker'!D991</f>
        <v>0</v>
      </c>
      <c r="E949">
        <f>'5a - Savings Tracker'!E991</f>
        <v>0</v>
      </c>
      <c r="F949">
        <f>'5a - Savings Tracker'!F991</f>
        <v>0</v>
      </c>
      <c r="G949">
        <f>'5a - Savings Tracker'!G991</f>
        <v>0</v>
      </c>
      <c r="H949">
        <f>'5a - Savings Tracker'!H991</f>
        <v>0</v>
      </c>
      <c r="I949">
        <f>'5a - Savings Tracker'!J991</f>
        <v>0</v>
      </c>
      <c r="J949">
        <f>'5a - Savings Tracker'!K991</f>
        <v>0</v>
      </c>
      <c r="K949">
        <f>'5a - Savings Tracker'!L991</f>
        <v>0</v>
      </c>
      <c r="L949">
        <f>'5a - Savings Tracker'!M991</f>
        <v>0</v>
      </c>
      <c r="M949">
        <f>'5a - Savings Tracker'!N991</f>
        <v>0</v>
      </c>
      <c r="N949">
        <f>'5a - Savings Tracker'!O991</f>
        <v>0</v>
      </c>
      <c r="O949">
        <f>'5a - Savings Tracker'!P991</f>
        <v>0</v>
      </c>
      <c r="P949">
        <f>'5a - Savings Tracker'!Q991</f>
        <v>0</v>
      </c>
      <c r="Q949">
        <f>'5a - Savings Tracker'!R991</f>
        <v>0</v>
      </c>
      <c r="R949">
        <f>'5a - Savings Tracker'!S991</f>
        <v>0</v>
      </c>
      <c r="S949">
        <f>'5a - Savings Tracker'!T991</f>
        <v>0</v>
      </c>
      <c r="T949">
        <f>'5a - Savings Tracker'!U991</f>
        <v>0</v>
      </c>
      <c r="U949">
        <f>'5a - Savings Tracker'!V991</f>
        <v>0</v>
      </c>
      <c r="V949">
        <f>'5a - Savings Tracker'!W991</f>
        <v>0</v>
      </c>
      <c r="W949">
        <f>'5a - Savings Tracker'!X991</f>
        <v>0</v>
      </c>
      <c r="X949">
        <f>'5a - Savings Tracker'!Y991</f>
        <v>0</v>
      </c>
      <c r="Y949">
        <f>'5a - Savings Tracker'!Z991</f>
        <v>0</v>
      </c>
      <c r="Z949">
        <f>'5a - Savings Tracker'!AA991</f>
        <v>0</v>
      </c>
      <c r="AA949">
        <f>'5a - Savings Tracker'!AB991</f>
        <v>0</v>
      </c>
      <c r="AB949">
        <f>'5a - Savings Tracker'!AC991</f>
        <v>0</v>
      </c>
      <c r="AC949">
        <f>'5a - Savings Tracker'!AD991</f>
        <v>0</v>
      </c>
      <c r="AD949" t="str">
        <f>'5a - Savings Tracker'!AE991</f>
        <v/>
      </c>
      <c r="AE949" t="str">
        <f>'5a - Savings Tracker'!AF991</f>
        <v/>
      </c>
      <c r="AF949" t="str">
        <f>'5a - Savings Tracker'!AG991</f>
        <v/>
      </c>
      <c r="AG949" t="str">
        <f>'5a - Savings Tracker'!AH991</f>
        <v/>
      </c>
      <c r="AH949" t="str">
        <f>'5a - Savings Tracker'!AI991</f>
        <v/>
      </c>
      <c r="AI949" t="str">
        <f>'5a - Savings Tracker'!AJ991</f>
        <v/>
      </c>
      <c r="AJ949" t="str">
        <f>'5a - Savings Tracker'!AK991</f>
        <v/>
      </c>
      <c r="AK949" t="str">
        <f>'5a - Savings Tracker'!AL991</f>
        <v/>
      </c>
    </row>
    <row r="950" spans="1:37">
      <c r="A950">
        <f>'5a - Savings Tracker'!A992</f>
        <v>949</v>
      </c>
      <c r="B950" t="str">
        <f>'5a - Savings Tracker'!B992</f>
        <v>Swansea Bay UHB</v>
      </c>
      <c r="C950">
        <f>'5a - Savings Tracker'!C992</f>
        <v>0</v>
      </c>
      <c r="D950">
        <f>'5a - Savings Tracker'!D992</f>
        <v>0</v>
      </c>
      <c r="E950">
        <f>'5a - Savings Tracker'!E992</f>
        <v>0</v>
      </c>
      <c r="F950">
        <f>'5a - Savings Tracker'!F992</f>
        <v>0</v>
      </c>
      <c r="G950">
        <f>'5a - Savings Tracker'!G992</f>
        <v>0</v>
      </c>
      <c r="H950">
        <f>'5a - Savings Tracker'!H992</f>
        <v>0</v>
      </c>
      <c r="I950">
        <f>'5a - Savings Tracker'!J992</f>
        <v>0</v>
      </c>
      <c r="J950">
        <f>'5a - Savings Tracker'!K992</f>
        <v>0</v>
      </c>
      <c r="K950">
        <f>'5a - Savings Tracker'!L992</f>
        <v>0</v>
      </c>
      <c r="L950">
        <f>'5a - Savings Tracker'!M992</f>
        <v>0</v>
      </c>
      <c r="M950">
        <f>'5a - Savings Tracker'!N992</f>
        <v>0</v>
      </c>
      <c r="N950">
        <f>'5a - Savings Tracker'!O992</f>
        <v>0</v>
      </c>
      <c r="O950">
        <f>'5a - Savings Tracker'!P992</f>
        <v>0</v>
      </c>
      <c r="P950">
        <f>'5a - Savings Tracker'!Q992</f>
        <v>0</v>
      </c>
      <c r="Q950">
        <f>'5a - Savings Tracker'!R992</f>
        <v>0</v>
      </c>
      <c r="R950">
        <f>'5a - Savings Tracker'!S992</f>
        <v>0</v>
      </c>
      <c r="S950">
        <f>'5a - Savings Tracker'!T992</f>
        <v>0</v>
      </c>
      <c r="T950">
        <f>'5a - Savings Tracker'!U992</f>
        <v>0</v>
      </c>
      <c r="U950">
        <f>'5a - Savings Tracker'!V992</f>
        <v>0</v>
      </c>
      <c r="V950">
        <f>'5a - Savings Tracker'!W992</f>
        <v>0</v>
      </c>
      <c r="W950">
        <f>'5a - Savings Tracker'!X992</f>
        <v>0</v>
      </c>
      <c r="X950">
        <f>'5a - Savings Tracker'!Y992</f>
        <v>0</v>
      </c>
      <c r="Y950">
        <f>'5a - Savings Tracker'!Z992</f>
        <v>0</v>
      </c>
      <c r="Z950">
        <f>'5a - Savings Tracker'!AA992</f>
        <v>0</v>
      </c>
      <c r="AA950">
        <f>'5a - Savings Tracker'!AB992</f>
        <v>0</v>
      </c>
      <c r="AB950">
        <f>'5a - Savings Tracker'!AC992</f>
        <v>0</v>
      </c>
      <c r="AC950">
        <f>'5a - Savings Tracker'!AD992</f>
        <v>0</v>
      </c>
      <c r="AD950" t="str">
        <f>'5a - Savings Tracker'!AE992</f>
        <v/>
      </c>
      <c r="AE950" t="str">
        <f>'5a - Savings Tracker'!AF992</f>
        <v/>
      </c>
      <c r="AF950" t="str">
        <f>'5a - Savings Tracker'!AG992</f>
        <v/>
      </c>
      <c r="AG950" t="str">
        <f>'5a - Savings Tracker'!AH992</f>
        <v/>
      </c>
      <c r="AH950" t="str">
        <f>'5a - Savings Tracker'!AI992</f>
        <v/>
      </c>
      <c r="AI950" t="str">
        <f>'5a - Savings Tracker'!AJ992</f>
        <v/>
      </c>
      <c r="AJ950" t="str">
        <f>'5a - Savings Tracker'!AK992</f>
        <v/>
      </c>
      <c r="AK950" t="str">
        <f>'5a - Savings Tracker'!AL992</f>
        <v/>
      </c>
    </row>
    <row r="951" spans="1:37">
      <c r="A951">
        <f>'5a - Savings Tracker'!A993</f>
        <v>950</v>
      </c>
      <c r="B951" t="str">
        <f>'5a - Savings Tracker'!B993</f>
        <v>Swansea Bay UHB</v>
      </c>
      <c r="C951">
        <f>'5a - Savings Tracker'!C993</f>
        <v>0</v>
      </c>
      <c r="D951">
        <f>'5a - Savings Tracker'!D993</f>
        <v>0</v>
      </c>
      <c r="E951">
        <f>'5a - Savings Tracker'!E993</f>
        <v>0</v>
      </c>
      <c r="F951">
        <f>'5a - Savings Tracker'!F993</f>
        <v>0</v>
      </c>
      <c r="G951">
        <f>'5a - Savings Tracker'!G993</f>
        <v>0</v>
      </c>
      <c r="H951">
        <f>'5a - Savings Tracker'!H993</f>
        <v>0</v>
      </c>
      <c r="I951">
        <f>'5a - Savings Tracker'!J993</f>
        <v>0</v>
      </c>
      <c r="J951">
        <f>'5a - Savings Tracker'!K993</f>
        <v>0</v>
      </c>
      <c r="K951">
        <f>'5a - Savings Tracker'!L993</f>
        <v>0</v>
      </c>
      <c r="L951">
        <f>'5a - Savings Tracker'!M993</f>
        <v>0</v>
      </c>
      <c r="M951">
        <f>'5a - Savings Tracker'!N993</f>
        <v>0</v>
      </c>
      <c r="N951">
        <f>'5a - Savings Tracker'!O993</f>
        <v>0</v>
      </c>
      <c r="O951">
        <f>'5a - Savings Tracker'!P993</f>
        <v>0</v>
      </c>
      <c r="P951">
        <f>'5a - Savings Tracker'!Q993</f>
        <v>0</v>
      </c>
      <c r="Q951">
        <f>'5a - Savings Tracker'!R993</f>
        <v>0</v>
      </c>
      <c r="R951">
        <f>'5a - Savings Tracker'!S993</f>
        <v>0</v>
      </c>
      <c r="S951">
        <f>'5a - Savings Tracker'!T993</f>
        <v>0</v>
      </c>
      <c r="T951">
        <f>'5a - Savings Tracker'!U993</f>
        <v>0</v>
      </c>
      <c r="U951">
        <f>'5a - Savings Tracker'!V993</f>
        <v>0</v>
      </c>
      <c r="V951">
        <f>'5a - Savings Tracker'!W993</f>
        <v>0</v>
      </c>
      <c r="W951">
        <f>'5a - Savings Tracker'!X993</f>
        <v>0</v>
      </c>
      <c r="X951">
        <f>'5a - Savings Tracker'!Y993</f>
        <v>0</v>
      </c>
      <c r="Y951">
        <f>'5a - Savings Tracker'!Z993</f>
        <v>0</v>
      </c>
      <c r="Z951">
        <f>'5a - Savings Tracker'!AA993</f>
        <v>0</v>
      </c>
      <c r="AA951">
        <f>'5a - Savings Tracker'!AB993</f>
        <v>0</v>
      </c>
      <c r="AB951">
        <f>'5a - Savings Tracker'!AC993</f>
        <v>0</v>
      </c>
      <c r="AC951">
        <f>'5a - Savings Tracker'!AD993</f>
        <v>0</v>
      </c>
      <c r="AD951" t="str">
        <f>'5a - Savings Tracker'!AE993</f>
        <v/>
      </c>
      <c r="AE951" t="str">
        <f>'5a - Savings Tracker'!AF993</f>
        <v/>
      </c>
      <c r="AF951" t="str">
        <f>'5a - Savings Tracker'!AG993</f>
        <v/>
      </c>
      <c r="AG951" t="str">
        <f>'5a - Savings Tracker'!AH993</f>
        <v/>
      </c>
      <c r="AH951" t="str">
        <f>'5a - Savings Tracker'!AI993</f>
        <v/>
      </c>
      <c r="AI951" t="str">
        <f>'5a - Savings Tracker'!AJ993</f>
        <v/>
      </c>
      <c r="AJ951" t="str">
        <f>'5a - Savings Tracker'!AK993</f>
        <v/>
      </c>
      <c r="AK951" t="str">
        <f>'5a - Savings Tracker'!AL993</f>
        <v/>
      </c>
    </row>
    <row r="952" spans="1:37">
      <c r="A952">
        <f>'5a - Savings Tracker'!A994</f>
        <v>951</v>
      </c>
      <c r="B952" t="str">
        <f>'5a - Savings Tracker'!B994</f>
        <v>Swansea Bay UHB</v>
      </c>
      <c r="C952">
        <f>'5a - Savings Tracker'!C994</f>
        <v>0</v>
      </c>
      <c r="D952">
        <f>'5a - Savings Tracker'!D994</f>
        <v>0</v>
      </c>
      <c r="E952">
        <f>'5a - Savings Tracker'!E994</f>
        <v>0</v>
      </c>
      <c r="F952">
        <f>'5a - Savings Tracker'!F994</f>
        <v>0</v>
      </c>
      <c r="G952">
        <f>'5a - Savings Tracker'!G994</f>
        <v>0</v>
      </c>
      <c r="H952">
        <f>'5a - Savings Tracker'!H994</f>
        <v>0</v>
      </c>
      <c r="I952">
        <f>'5a - Savings Tracker'!J994</f>
        <v>0</v>
      </c>
      <c r="J952">
        <f>'5a - Savings Tracker'!K994</f>
        <v>0</v>
      </c>
      <c r="K952">
        <f>'5a - Savings Tracker'!L994</f>
        <v>0</v>
      </c>
      <c r="L952">
        <f>'5a - Savings Tracker'!M994</f>
        <v>0</v>
      </c>
      <c r="M952">
        <f>'5a - Savings Tracker'!N994</f>
        <v>0</v>
      </c>
      <c r="N952">
        <f>'5a - Savings Tracker'!O994</f>
        <v>0</v>
      </c>
      <c r="O952">
        <f>'5a - Savings Tracker'!P994</f>
        <v>0</v>
      </c>
      <c r="P952">
        <f>'5a - Savings Tracker'!Q994</f>
        <v>0</v>
      </c>
      <c r="Q952">
        <f>'5a - Savings Tracker'!R994</f>
        <v>0</v>
      </c>
      <c r="R952">
        <f>'5a - Savings Tracker'!S994</f>
        <v>0</v>
      </c>
      <c r="S952">
        <f>'5a - Savings Tracker'!T994</f>
        <v>0</v>
      </c>
      <c r="T952">
        <f>'5a - Savings Tracker'!U994</f>
        <v>0</v>
      </c>
      <c r="U952">
        <f>'5a - Savings Tracker'!V994</f>
        <v>0</v>
      </c>
      <c r="V952">
        <f>'5a - Savings Tracker'!W994</f>
        <v>0</v>
      </c>
      <c r="W952">
        <f>'5a - Savings Tracker'!X994</f>
        <v>0</v>
      </c>
      <c r="X952">
        <f>'5a - Savings Tracker'!Y994</f>
        <v>0</v>
      </c>
      <c r="Y952">
        <f>'5a - Savings Tracker'!Z994</f>
        <v>0</v>
      </c>
      <c r="Z952">
        <f>'5a - Savings Tracker'!AA994</f>
        <v>0</v>
      </c>
      <c r="AA952">
        <f>'5a - Savings Tracker'!AB994</f>
        <v>0</v>
      </c>
      <c r="AB952">
        <f>'5a - Savings Tracker'!AC994</f>
        <v>0</v>
      </c>
      <c r="AC952">
        <f>'5a - Savings Tracker'!AD994</f>
        <v>0</v>
      </c>
      <c r="AD952" t="str">
        <f>'5a - Savings Tracker'!AE994</f>
        <v/>
      </c>
      <c r="AE952" t="str">
        <f>'5a - Savings Tracker'!AF994</f>
        <v/>
      </c>
      <c r="AF952" t="str">
        <f>'5a - Savings Tracker'!AG994</f>
        <v/>
      </c>
      <c r="AG952" t="str">
        <f>'5a - Savings Tracker'!AH994</f>
        <v/>
      </c>
      <c r="AH952" t="str">
        <f>'5a - Savings Tracker'!AI994</f>
        <v/>
      </c>
      <c r="AI952" t="str">
        <f>'5a - Savings Tracker'!AJ994</f>
        <v/>
      </c>
      <c r="AJ952" t="str">
        <f>'5a - Savings Tracker'!AK994</f>
        <v/>
      </c>
      <c r="AK952" t="str">
        <f>'5a - Savings Tracker'!AL994</f>
        <v/>
      </c>
    </row>
    <row r="953" spans="1:37">
      <c r="A953">
        <f>'5a - Savings Tracker'!A995</f>
        <v>952</v>
      </c>
      <c r="B953" t="str">
        <f>'5a - Savings Tracker'!B995</f>
        <v>Swansea Bay UHB</v>
      </c>
      <c r="C953">
        <f>'5a - Savings Tracker'!C995</f>
        <v>0</v>
      </c>
      <c r="D953">
        <f>'5a - Savings Tracker'!D995</f>
        <v>0</v>
      </c>
      <c r="E953">
        <f>'5a - Savings Tracker'!E995</f>
        <v>0</v>
      </c>
      <c r="F953">
        <f>'5a - Savings Tracker'!F995</f>
        <v>0</v>
      </c>
      <c r="G953">
        <f>'5a - Savings Tracker'!G995</f>
        <v>0</v>
      </c>
      <c r="H953">
        <f>'5a - Savings Tracker'!H995</f>
        <v>0</v>
      </c>
      <c r="I953">
        <f>'5a - Savings Tracker'!J995</f>
        <v>0</v>
      </c>
      <c r="J953">
        <f>'5a - Savings Tracker'!K995</f>
        <v>0</v>
      </c>
      <c r="K953">
        <f>'5a - Savings Tracker'!L995</f>
        <v>0</v>
      </c>
      <c r="L953">
        <f>'5a - Savings Tracker'!M995</f>
        <v>0</v>
      </c>
      <c r="M953">
        <f>'5a - Savings Tracker'!N995</f>
        <v>0</v>
      </c>
      <c r="N953">
        <f>'5a - Savings Tracker'!O995</f>
        <v>0</v>
      </c>
      <c r="O953">
        <f>'5a - Savings Tracker'!P995</f>
        <v>0</v>
      </c>
      <c r="P953">
        <f>'5a - Savings Tracker'!Q995</f>
        <v>0</v>
      </c>
      <c r="Q953">
        <f>'5a - Savings Tracker'!R995</f>
        <v>0</v>
      </c>
      <c r="R953">
        <f>'5a - Savings Tracker'!S995</f>
        <v>0</v>
      </c>
      <c r="S953">
        <f>'5a - Savings Tracker'!T995</f>
        <v>0</v>
      </c>
      <c r="T953">
        <f>'5a - Savings Tracker'!U995</f>
        <v>0</v>
      </c>
      <c r="U953">
        <f>'5a - Savings Tracker'!V995</f>
        <v>0</v>
      </c>
      <c r="V953">
        <f>'5a - Savings Tracker'!W995</f>
        <v>0</v>
      </c>
      <c r="W953">
        <f>'5a - Savings Tracker'!X995</f>
        <v>0</v>
      </c>
      <c r="X953">
        <f>'5a - Savings Tracker'!Y995</f>
        <v>0</v>
      </c>
      <c r="Y953">
        <f>'5a - Savings Tracker'!Z995</f>
        <v>0</v>
      </c>
      <c r="Z953">
        <f>'5a - Savings Tracker'!AA995</f>
        <v>0</v>
      </c>
      <c r="AA953">
        <f>'5a - Savings Tracker'!AB995</f>
        <v>0</v>
      </c>
      <c r="AB953">
        <f>'5a - Savings Tracker'!AC995</f>
        <v>0</v>
      </c>
      <c r="AC953">
        <f>'5a - Savings Tracker'!AD995</f>
        <v>0</v>
      </c>
      <c r="AD953" t="str">
        <f>'5a - Savings Tracker'!AE995</f>
        <v/>
      </c>
      <c r="AE953" t="str">
        <f>'5a - Savings Tracker'!AF995</f>
        <v/>
      </c>
      <c r="AF953" t="str">
        <f>'5a - Savings Tracker'!AG995</f>
        <v/>
      </c>
      <c r="AG953" t="str">
        <f>'5a - Savings Tracker'!AH995</f>
        <v/>
      </c>
      <c r="AH953" t="str">
        <f>'5a - Savings Tracker'!AI995</f>
        <v/>
      </c>
      <c r="AI953" t="str">
        <f>'5a - Savings Tracker'!AJ995</f>
        <v/>
      </c>
      <c r="AJ953" t="str">
        <f>'5a - Savings Tracker'!AK995</f>
        <v/>
      </c>
      <c r="AK953" t="str">
        <f>'5a - Savings Tracker'!AL995</f>
        <v/>
      </c>
    </row>
    <row r="954" spans="1:37">
      <c r="A954">
        <f>'5a - Savings Tracker'!A996</f>
        <v>953</v>
      </c>
      <c r="B954" t="str">
        <f>'5a - Savings Tracker'!B996</f>
        <v>Swansea Bay UHB</v>
      </c>
      <c r="C954">
        <f>'5a - Savings Tracker'!C996</f>
        <v>0</v>
      </c>
      <c r="D954">
        <f>'5a - Savings Tracker'!D996</f>
        <v>0</v>
      </c>
      <c r="E954">
        <f>'5a - Savings Tracker'!E996</f>
        <v>0</v>
      </c>
      <c r="F954">
        <f>'5a - Savings Tracker'!F996</f>
        <v>0</v>
      </c>
      <c r="G954">
        <f>'5a - Savings Tracker'!G996</f>
        <v>0</v>
      </c>
      <c r="H954">
        <f>'5a - Savings Tracker'!H996</f>
        <v>0</v>
      </c>
      <c r="I954">
        <f>'5a - Savings Tracker'!J996</f>
        <v>0</v>
      </c>
      <c r="J954">
        <f>'5a - Savings Tracker'!K996</f>
        <v>0</v>
      </c>
      <c r="K954">
        <f>'5a - Savings Tracker'!L996</f>
        <v>0</v>
      </c>
      <c r="L954">
        <f>'5a - Savings Tracker'!M996</f>
        <v>0</v>
      </c>
      <c r="M954">
        <f>'5a - Savings Tracker'!N996</f>
        <v>0</v>
      </c>
      <c r="N954">
        <f>'5a - Savings Tracker'!O996</f>
        <v>0</v>
      </c>
      <c r="O954">
        <f>'5a - Savings Tracker'!P996</f>
        <v>0</v>
      </c>
      <c r="P954">
        <f>'5a - Savings Tracker'!Q996</f>
        <v>0</v>
      </c>
      <c r="Q954">
        <f>'5a - Savings Tracker'!R996</f>
        <v>0</v>
      </c>
      <c r="R954">
        <f>'5a - Savings Tracker'!S996</f>
        <v>0</v>
      </c>
      <c r="S954">
        <f>'5a - Savings Tracker'!T996</f>
        <v>0</v>
      </c>
      <c r="T954">
        <f>'5a - Savings Tracker'!U996</f>
        <v>0</v>
      </c>
      <c r="U954">
        <f>'5a - Savings Tracker'!V996</f>
        <v>0</v>
      </c>
      <c r="V954">
        <f>'5a - Savings Tracker'!W996</f>
        <v>0</v>
      </c>
      <c r="W954">
        <f>'5a - Savings Tracker'!X996</f>
        <v>0</v>
      </c>
      <c r="X954">
        <f>'5a - Savings Tracker'!Y996</f>
        <v>0</v>
      </c>
      <c r="Y954">
        <f>'5a - Savings Tracker'!Z996</f>
        <v>0</v>
      </c>
      <c r="Z954">
        <f>'5a - Savings Tracker'!AA996</f>
        <v>0</v>
      </c>
      <c r="AA954">
        <f>'5a - Savings Tracker'!AB996</f>
        <v>0</v>
      </c>
      <c r="AB954">
        <f>'5a - Savings Tracker'!AC996</f>
        <v>0</v>
      </c>
      <c r="AC954">
        <f>'5a - Savings Tracker'!AD996</f>
        <v>0</v>
      </c>
      <c r="AD954" t="str">
        <f>'5a - Savings Tracker'!AE996</f>
        <v/>
      </c>
      <c r="AE954" t="str">
        <f>'5a - Savings Tracker'!AF996</f>
        <v/>
      </c>
      <c r="AF954" t="str">
        <f>'5a - Savings Tracker'!AG996</f>
        <v/>
      </c>
      <c r="AG954" t="str">
        <f>'5a - Savings Tracker'!AH996</f>
        <v/>
      </c>
      <c r="AH954" t="str">
        <f>'5a - Savings Tracker'!AI996</f>
        <v/>
      </c>
      <c r="AI954" t="str">
        <f>'5a - Savings Tracker'!AJ996</f>
        <v/>
      </c>
      <c r="AJ954" t="str">
        <f>'5a - Savings Tracker'!AK996</f>
        <v/>
      </c>
      <c r="AK954" t="str">
        <f>'5a - Savings Tracker'!AL996</f>
        <v/>
      </c>
    </row>
    <row r="955" spans="1:37">
      <c r="A955">
        <f>'5a - Savings Tracker'!A997</f>
        <v>954</v>
      </c>
      <c r="B955" t="str">
        <f>'5a - Savings Tracker'!B997</f>
        <v>Swansea Bay UHB</v>
      </c>
      <c r="C955">
        <f>'5a - Savings Tracker'!C997</f>
        <v>0</v>
      </c>
      <c r="D955">
        <f>'5a - Savings Tracker'!D997</f>
        <v>0</v>
      </c>
      <c r="E955">
        <f>'5a - Savings Tracker'!E997</f>
        <v>0</v>
      </c>
      <c r="F955">
        <f>'5a - Savings Tracker'!F997</f>
        <v>0</v>
      </c>
      <c r="G955">
        <f>'5a - Savings Tracker'!G997</f>
        <v>0</v>
      </c>
      <c r="H955">
        <f>'5a - Savings Tracker'!H997</f>
        <v>0</v>
      </c>
      <c r="I955">
        <f>'5a - Savings Tracker'!J997</f>
        <v>0</v>
      </c>
      <c r="J955">
        <f>'5a - Savings Tracker'!K997</f>
        <v>0</v>
      </c>
      <c r="K955">
        <f>'5a - Savings Tracker'!L997</f>
        <v>0</v>
      </c>
      <c r="L955">
        <f>'5a - Savings Tracker'!M997</f>
        <v>0</v>
      </c>
      <c r="M955">
        <f>'5a - Savings Tracker'!N997</f>
        <v>0</v>
      </c>
      <c r="N955">
        <f>'5a - Savings Tracker'!O997</f>
        <v>0</v>
      </c>
      <c r="O955">
        <f>'5a - Savings Tracker'!P997</f>
        <v>0</v>
      </c>
      <c r="P955">
        <f>'5a - Savings Tracker'!Q997</f>
        <v>0</v>
      </c>
      <c r="Q955">
        <f>'5a - Savings Tracker'!R997</f>
        <v>0</v>
      </c>
      <c r="R955">
        <f>'5a - Savings Tracker'!S997</f>
        <v>0</v>
      </c>
      <c r="S955">
        <f>'5a - Savings Tracker'!T997</f>
        <v>0</v>
      </c>
      <c r="T955">
        <f>'5a - Savings Tracker'!U997</f>
        <v>0</v>
      </c>
      <c r="U955">
        <f>'5a - Savings Tracker'!V997</f>
        <v>0</v>
      </c>
      <c r="V955">
        <f>'5a - Savings Tracker'!W997</f>
        <v>0</v>
      </c>
      <c r="W955">
        <f>'5a - Savings Tracker'!X997</f>
        <v>0</v>
      </c>
      <c r="X955">
        <f>'5a - Savings Tracker'!Y997</f>
        <v>0</v>
      </c>
      <c r="Y955">
        <f>'5a - Savings Tracker'!Z997</f>
        <v>0</v>
      </c>
      <c r="Z955">
        <f>'5a - Savings Tracker'!AA997</f>
        <v>0</v>
      </c>
      <c r="AA955">
        <f>'5a - Savings Tracker'!AB997</f>
        <v>0</v>
      </c>
      <c r="AB955">
        <f>'5a - Savings Tracker'!AC997</f>
        <v>0</v>
      </c>
      <c r="AC955">
        <f>'5a - Savings Tracker'!AD997</f>
        <v>0</v>
      </c>
      <c r="AD955" t="str">
        <f>'5a - Savings Tracker'!AE997</f>
        <v/>
      </c>
      <c r="AE955" t="str">
        <f>'5a - Savings Tracker'!AF997</f>
        <v/>
      </c>
      <c r="AF955" t="str">
        <f>'5a - Savings Tracker'!AG997</f>
        <v/>
      </c>
      <c r="AG955" t="str">
        <f>'5a - Savings Tracker'!AH997</f>
        <v/>
      </c>
      <c r="AH955" t="str">
        <f>'5a - Savings Tracker'!AI997</f>
        <v/>
      </c>
      <c r="AI955" t="str">
        <f>'5a - Savings Tracker'!AJ997</f>
        <v/>
      </c>
      <c r="AJ955" t="str">
        <f>'5a - Savings Tracker'!AK997</f>
        <v/>
      </c>
      <c r="AK955" t="str">
        <f>'5a - Savings Tracker'!AL997</f>
        <v/>
      </c>
    </row>
    <row r="956" spans="1:37">
      <c r="A956">
        <f>'5a - Savings Tracker'!A998</f>
        <v>955</v>
      </c>
      <c r="B956" t="str">
        <f>'5a - Savings Tracker'!B998</f>
        <v>Swansea Bay UHB</v>
      </c>
      <c r="C956">
        <f>'5a - Savings Tracker'!C998</f>
        <v>0</v>
      </c>
      <c r="D956">
        <f>'5a - Savings Tracker'!D998</f>
        <v>0</v>
      </c>
      <c r="E956">
        <f>'5a - Savings Tracker'!E998</f>
        <v>0</v>
      </c>
      <c r="F956">
        <f>'5a - Savings Tracker'!F998</f>
        <v>0</v>
      </c>
      <c r="G956">
        <f>'5a - Savings Tracker'!G998</f>
        <v>0</v>
      </c>
      <c r="H956">
        <f>'5a - Savings Tracker'!H998</f>
        <v>0</v>
      </c>
      <c r="I956">
        <f>'5a - Savings Tracker'!J998</f>
        <v>0</v>
      </c>
      <c r="J956">
        <f>'5a - Savings Tracker'!K998</f>
        <v>0</v>
      </c>
      <c r="K956">
        <f>'5a - Savings Tracker'!L998</f>
        <v>0</v>
      </c>
      <c r="L956">
        <f>'5a - Savings Tracker'!M998</f>
        <v>0</v>
      </c>
      <c r="M956">
        <f>'5a - Savings Tracker'!N998</f>
        <v>0</v>
      </c>
      <c r="N956">
        <f>'5a - Savings Tracker'!O998</f>
        <v>0</v>
      </c>
      <c r="O956">
        <f>'5a - Savings Tracker'!P998</f>
        <v>0</v>
      </c>
      <c r="P956">
        <f>'5a - Savings Tracker'!Q998</f>
        <v>0</v>
      </c>
      <c r="Q956">
        <f>'5a - Savings Tracker'!R998</f>
        <v>0</v>
      </c>
      <c r="R956">
        <f>'5a - Savings Tracker'!S998</f>
        <v>0</v>
      </c>
      <c r="S956">
        <f>'5a - Savings Tracker'!T998</f>
        <v>0</v>
      </c>
      <c r="T956">
        <f>'5a - Savings Tracker'!U998</f>
        <v>0</v>
      </c>
      <c r="U956">
        <f>'5a - Savings Tracker'!V998</f>
        <v>0</v>
      </c>
      <c r="V956">
        <f>'5a - Savings Tracker'!W998</f>
        <v>0</v>
      </c>
      <c r="W956">
        <f>'5a - Savings Tracker'!X998</f>
        <v>0</v>
      </c>
      <c r="X956">
        <f>'5a - Savings Tracker'!Y998</f>
        <v>0</v>
      </c>
      <c r="Y956">
        <f>'5a - Savings Tracker'!Z998</f>
        <v>0</v>
      </c>
      <c r="Z956">
        <f>'5a - Savings Tracker'!AA998</f>
        <v>0</v>
      </c>
      <c r="AA956">
        <f>'5a - Savings Tracker'!AB998</f>
        <v>0</v>
      </c>
      <c r="AB956">
        <f>'5a - Savings Tracker'!AC998</f>
        <v>0</v>
      </c>
      <c r="AC956">
        <f>'5a - Savings Tracker'!AD998</f>
        <v>0</v>
      </c>
      <c r="AD956" t="str">
        <f>'5a - Savings Tracker'!AE998</f>
        <v/>
      </c>
      <c r="AE956" t="str">
        <f>'5a - Savings Tracker'!AF998</f>
        <v/>
      </c>
      <c r="AF956" t="str">
        <f>'5a - Savings Tracker'!AG998</f>
        <v/>
      </c>
      <c r="AG956" t="str">
        <f>'5a - Savings Tracker'!AH998</f>
        <v/>
      </c>
      <c r="AH956" t="str">
        <f>'5a - Savings Tracker'!AI998</f>
        <v/>
      </c>
      <c r="AI956" t="str">
        <f>'5a - Savings Tracker'!AJ998</f>
        <v/>
      </c>
      <c r="AJ956" t="str">
        <f>'5a - Savings Tracker'!AK998</f>
        <v/>
      </c>
      <c r="AK956" t="str">
        <f>'5a - Savings Tracker'!AL998</f>
        <v/>
      </c>
    </row>
    <row r="957" spans="1:37">
      <c r="A957">
        <f>'5a - Savings Tracker'!A999</f>
        <v>956</v>
      </c>
      <c r="B957" t="str">
        <f>'5a - Savings Tracker'!B999</f>
        <v>Swansea Bay UHB</v>
      </c>
      <c r="C957">
        <f>'5a - Savings Tracker'!C999</f>
        <v>0</v>
      </c>
      <c r="D957">
        <f>'5a - Savings Tracker'!D999</f>
        <v>0</v>
      </c>
      <c r="E957">
        <f>'5a - Savings Tracker'!E999</f>
        <v>0</v>
      </c>
      <c r="F957">
        <f>'5a - Savings Tracker'!F999</f>
        <v>0</v>
      </c>
      <c r="G957">
        <f>'5a - Savings Tracker'!G999</f>
        <v>0</v>
      </c>
      <c r="H957">
        <f>'5a - Savings Tracker'!H999</f>
        <v>0</v>
      </c>
      <c r="I957">
        <f>'5a - Savings Tracker'!J999</f>
        <v>0</v>
      </c>
      <c r="J957">
        <f>'5a - Savings Tracker'!K999</f>
        <v>0</v>
      </c>
      <c r="K957">
        <f>'5a - Savings Tracker'!L999</f>
        <v>0</v>
      </c>
      <c r="L957">
        <f>'5a - Savings Tracker'!M999</f>
        <v>0</v>
      </c>
      <c r="M957">
        <f>'5a - Savings Tracker'!N999</f>
        <v>0</v>
      </c>
      <c r="N957">
        <f>'5a - Savings Tracker'!O999</f>
        <v>0</v>
      </c>
      <c r="O957">
        <f>'5a - Savings Tracker'!P999</f>
        <v>0</v>
      </c>
      <c r="P957">
        <f>'5a - Savings Tracker'!Q999</f>
        <v>0</v>
      </c>
      <c r="Q957">
        <f>'5a - Savings Tracker'!R999</f>
        <v>0</v>
      </c>
      <c r="R957">
        <f>'5a - Savings Tracker'!S999</f>
        <v>0</v>
      </c>
      <c r="S957">
        <f>'5a - Savings Tracker'!T999</f>
        <v>0</v>
      </c>
      <c r="T957">
        <f>'5a - Savings Tracker'!U999</f>
        <v>0</v>
      </c>
      <c r="U957">
        <f>'5a - Savings Tracker'!V999</f>
        <v>0</v>
      </c>
      <c r="V957">
        <f>'5a - Savings Tracker'!W999</f>
        <v>0</v>
      </c>
      <c r="W957">
        <f>'5a - Savings Tracker'!X999</f>
        <v>0</v>
      </c>
      <c r="X957">
        <f>'5a - Savings Tracker'!Y999</f>
        <v>0</v>
      </c>
      <c r="Y957">
        <f>'5a - Savings Tracker'!Z999</f>
        <v>0</v>
      </c>
      <c r="Z957">
        <f>'5a - Savings Tracker'!AA999</f>
        <v>0</v>
      </c>
      <c r="AA957">
        <f>'5a - Savings Tracker'!AB999</f>
        <v>0</v>
      </c>
      <c r="AB957">
        <f>'5a - Savings Tracker'!AC999</f>
        <v>0</v>
      </c>
      <c r="AC957">
        <f>'5a - Savings Tracker'!AD999</f>
        <v>0</v>
      </c>
      <c r="AD957" t="str">
        <f>'5a - Savings Tracker'!AE999</f>
        <v/>
      </c>
      <c r="AE957" t="str">
        <f>'5a - Savings Tracker'!AF999</f>
        <v/>
      </c>
      <c r="AF957" t="str">
        <f>'5a - Savings Tracker'!AG999</f>
        <v/>
      </c>
      <c r="AG957" t="str">
        <f>'5a - Savings Tracker'!AH999</f>
        <v/>
      </c>
      <c r="AH957" t="str">
        <f>'5a - Savings Tracker'!AI999</f>
        <v/>
      </c>
      <c r="AI957" t="str">
        <f>'5a - Savings Tracker'!AJ999</f>
        <v/>
      </c>
      <c r="AJ957" t="str">
        <f>'5a - Savings Tracker'!AK999</f>
        <v/>
      </c>
      <c r="AK957" t="str">
        <f>'5a - Savings Tracker'!AL999</f>
        <v/>
      </c>
    </row>
    <row r="958" spans="1:37">
      <c r="A958">
        <f>'5a - Savings Tracker'!A1000</f>
        <v>957</v>
      </c>
      <c r="B958" t="str">
        <f>'5a - Savings Tracker'!B1000</f>
        <v>Swansea Bay UHB</v>
      </c>
      <c r="C958">
        <f>'5a - Savings Tracker'!C1000</f>
        <v>0</v>
      </c>
      <c r="D958">
        <f>'5a - Savings Tracker'!D1000</f>
        <v>0</v>
      </c>
      <c r="E958">
        <f>'5a - Savings Tracker'!E1000</f>
        <v>0</v>
      </c>
      <c r="F958">
        <f>'5a - Savings Tracker'!F1000</f>
        <v>0</v>
      </c>
      <c r="G958">
        <f>'5a - Savings Tracker'!G1000</f>
        <v>0</v>
      </c>
      <c r="H958">
        <f>'5a - Savings Tracker'!H1000</f>
        <v>0</v>
      </c>
      <c r="I958">
        <f>'5a - Savings Tracker'!J1000</f>
        <v>0</v>
      </c>
      <c r="J958">
        <f>'5a - Savings Tracker'!K1000</f>
        <v>0</v>
      </c>
      <c r="K958">
        <f>'5a - Savings Tracker'!L1000</f>
        <v>0</v>
      </c>
      <c r="L958">
        <f>'5a - Savings Tracker'!M1000</f>
        <v>0</v>
      </c>
      <c r="M958">
        <f>'5a - Savings Tracker'!N1000</f>
        <v>0</v>
      </c>
      <c r="N958">
        <f>'5a - Savings Tracker'!O1000</f>
        <v>0</v>
      </c>
      <c r="O958">
        <f>'5a - Savings Tracker'!P1000</f>
        <v>0</v>
      </c>
      <c r="P958">
        <f>'5a - Savings Tracker'!Q1000</f>
        <v>0</v>
      </c>
      <c r="Q958">
        <f>'5a - Savings Tracker'!R1000</f>
        <v>0</v>
      </c>
      <c r="R958">
        <f>'5a - Savings Tracker'!S1000</f>
        <v>0</v>
      </c>
      <c r="S958">
        <f>'5a - Savings Tracker'!T1000</f>
        <v>0</v>
      </c>
      <c r="T958">
        <f>'5a - Savings Tracker'!U1000</f>
        <v>0</v>
      </c>
      <c r="U958">
        <f>'5a - Savings Tracker'!V1000</f>
        <v>0</v>
      </c>
      <c r="V958">
        <f>'5a - Savings Tracker'!W1000</f>
        <v>0</v>
      </c>
      <c r="W958">
        <f>'5a - Savings Tracker'!X1000</f>
        <v>0</v>
      </c>
      <c r="X958">
        <f>'5a - Savings Tracker'!Y1000</f>
        <v>0</v>
      </c>
      <c r="Y958">
        <f>'5a - Savings Tracker'!Z1000</f>
        <v>0</v>
      </c>
      <c r="Z958">
        <f>'5a - Savings Tracker'!AA1000</f>
        <v>0</v>
      </c>
      <c r="AA958">
        <f>'5a - Savings Tracker'!AB1000</f>
        <v>0</v>
      </c>
      <c r="AB958">
        <f>'5a - Savings Tracker'!AC1000</f>
        <v>0</v>
      </c>
      <c r="AC958">
        <f>'5a - Savings Tracker'!AD1000</f>
        <v>0</v>
      </c>
      <c r="AD958" t="str">
        <f>'5a - Savings Tracker'!AE1000</f>
        <v/>
      </c>
      <c r="AE958" t="str">
        <f>'5a - Savings Tracker'!AF1000</f>
        <v/>
      </c>
      <c r="AF958" t="str">
        <f>'5a - Savings Tracker'!AG1000</f>
        <v/>
      </c>
      <c r="AG958" t="str">
        <f>'5a - Savings Tracker'!AH1000</f>
        <v/>
      </c>
      <c r="AH958" t="str">
        <f>'5a - Savings Tracker'!AI1000</f>
        <v/>
      </c>
      <c r="AI958" t="str">
        <f>'5a - Savings Tracker'!AJ1000</f>
        <v/>
      </c>
      <c r="AJ958" t="str">
        <f>'5a - Savings Tracker'!AK1000</f>
        <v/>
      </c>
      <c r="AK958" t="str">
        <f>'5a - Savings Tracker'!AL1000</f>
        <v/>
      </c>
    </row>
    <row r="959" spans="1:37">
      <c r="A959">
        <f>'5a - Savings Tracker'!A1001</f>
        <v>958</v>
      </c>
      <c r="B959" t="str">
        <f>'5a - Savings Tracker'!B1001</f>
        <v>Swansea Bay UHB</v>
      </c>
      <c r="C959">
        <f>'5a - Savings Tracker'!C1001</f>
        <v>0</v>
      </c>
      <c r="D959">
        <f>'5a - Savings Tracker'!D1001</f>
        <v>0</v>
      </c>
      <c r="E959">
        <f>'5a - Savings Tracker'!E1001</f>
        <v>0</v>
      </c>
      <c r="F959">
        <f>'5a - Savings Tracker'!F1001</f>
        <v>0</v>
      </c>
      <c r="G959">
        <f>'5a - Savings Tracker'!G1001</f>
        <v>0</v>
      </c>
      <c r="H959">
        <f>'5a - Savings Tracker'!H1001</f>
        <v>0</v>
      </c>
      <c r="I959">
        <f>'5a - Savings Tracker'!J1001</f>
        <v>0</v>
      </c>
      <c r="J959">
        <f>'5a - Savings Tracker'!K1001</f>
        <v>0</v>
      </c>
      <c r="K959">
        <f>'5a - Savings Tracker'!L1001</f>
        <v>0</v>
      </c>
      <c r="L959">
        <f>'5a - Savings Tracker'!M1001</f>
        <v>0</v>
      </c>
      <c r="M959">
        <f>'5a - Savings Tracker'!N1001</f>
        <v>0</v>
      </c>
      <c r="N959">
        <f>'5a - Savings Tracker'!O1001</f>
        <v>0</v>
      </c>
      <c r="O959">
        <f>'5a - Savings Tracker'!P1001</f>
        <v>0</v>
      </c>
      <c r="P959">
        <f>'5a - Savings Tracker'!Q1001</f>
        <v>0</v>
      </c>
      <c r="Q959">
        <f>'5a - Savings Tracker'!R1001</f>
        <v>0</v>
      </c>
      <c r="R959">
        <f>'5a - Savings Tracker'!S1001</f>
        <v>0</v>
      </c>
      <c r="S959">
        <f>'5a - Savings Tracker'!T1001</f>
        <v>0</v>
      </c>
      <c r="T959">
        <f>'5a - Savings Tracker'!U1001</f>
        <v>0</v>
      </c>
      <c r="U959">
        <f>'5a - Savings Tracker'!V1001</f>
        <v>0</v>
      </c>
      <c r="V959">
        <f>'5a - Savings Tracker'!W1001</f>
        <v>0</v>
      </c>
      <c r="W959">
        <f>'5a - Savings Tracker'!X1001</f>
        <v>0</v>
      </c>
      <c r="X959">
        <f>'5a - Savings Tracker'!Y1001</f>
        <v>0</v>
      </c>
      <c r="Y959">
        <f>'5a - Savings Tracker'!Z1001</f>
        <v>0</v>
      </c>
      <c r="Z959">
        <f>'5a - Savings Tracker'!AA1001</f>
        <v>0</v>
      </c>
      <c r="AA959">
        <f>'5a - Savings Tracker'!AB1001</f>
        <v>0</v>
      </c>
      <c r="AB959">
        <f>'5a - Savings Tracker'!AC1001</f>
        <v>0</v>
      </c>
      <c r="AC959">
        <f>'5a - Savings Tracker'!AD1001</f>
        <v>0</v>
      </c>
      <c r="AD959" t="str">
        <f>'5a - Savings Tracker'!AE1001</f>
        <v/>
      </c>
      <c r="AE959" t="str">
        <f>'5a - Savings Tracker'!AF1001</f>
        <v/>
      </c>
      <c r="AF959" t="str">
        <f>'5a - Savings Tracker'!AG1001</f>
        <v/>
      </c>
      <c r="AG959" t="str">
        <f>'5a - Savings Tracker'!AH1001</f>
        <v/>
      </c>
      <c r="AH959" t="str">
        <f>'5a - Savings Tracker'!AI1001</f>
        <v/>
      </c>
      <c r="AI959" t="str">
        <f>'5a - Savings Tracker'!AJ1001</f>
        <v/>
      </c>
      <c r="AJ959" t="str">
        <f>'5a - Savings Tracker'!AK1001</f>
        <v/>
      </c>
      <c r="AK959" t="str">
        <f>'5a - Savings Tracker'!AL1001</f>
        <v/>
      </c>
    </row>
    <row r="960" spans="1:37">
      <c r="A960">
        <f>'5a - Savings Tracker'!A1002</f>
        <v>959</v>
      </c>
      <c r="B960" t="str">
        <f>'5a - Savings Tracker'!B1002</f>
        <v>Swansea Bay UHB</v>
      </c>
      <c r="C960">
        <f>'5a - Savings Tracker'!C1002</f>
        <v>0</v>
      </c>
      <c r="D960">
        <f>'5a - Savings Tracker'!D1002</f>
        <v>0</v>
      </c>
      <c r="E960">
        <f>'5a - Savings Tracker'!E1002</f>
        <v>0</v>
      </c>
      <c r="F960">
        <f>'5a - Savings Tracker'!F1002</f>
        <v>0</v>
      </c>
      <c r="G960">
        <f>'5a - Savings Tracker'!G1002</f>
        <v>0</v>
      </c>
      <c r="H960">
        <f>'5a - Savings Tracker'!H1002</f>
        <v>0</v>
      </c>
      <c r="I960">
        <f>'5a - Savings Tracker'!J1002</f>
        <v>0</v>
      </c>
      <c r="J960">
        <f>'5a - Savings Tracker'!K1002</f>
        <v>0</v>
      </c>
      <c r="K960">
        <f>'5a - Savings Tracker'!L1002</f>
        <v>0</v>
      </c>
      <c r="L960">
        <f>'5a - Savings Tracker'!M1002</f>
        <v>0</v>
      </c>
      <c r="M960">
        <f>'5a - Savings Tracker'!N1002</f>
        <v>0</v>
      </c>
      <c r="N960">
        <f>'5a - Savings Tracker'!O1002</f>
        <v>0</v>
      </c>
      <c r="O960">
        <f>'5a - Savings Tracker'!P1002</f>
        <v>0</v>
      </c>
      <c r="P960">
        <f>'5a - Savings Tracker'!Q1002</f>
        <v>0</v>
      </c>
      <c r="Q960">
        <f>'5a - Savings Tracker'!R1002</f>
        <v>0</v>
      </c>
      <c r="R960">
        <f>'5a - Savings Tracker'!S1002</f>
        <v>0</v>
      </c>
      <c r="S960">
        <f>'5a - Savings Tracker'!T1002</f>
        <v>0</v>
      </c>
      <c r="T960">
        <f>'5a - Savings Tracker'!U1002</f>
        <v>0</v>
      </c>
      <c r="U960">
        <f>'5a - Savings Tracker'!V1002</f>
        <v>0</v>
      </c>
      <c r="V960">
        <f>'5a - Savings Tracker'!W1002</f>
        <v>0</v>
      </c>
      <c r="W960">
        <f>'5a - Savings Tracker'!X1002</f>
        <v>0</v>
      </c>
      <c r="X960">
        <f>'5a - Savings Tracker'!Y1002</f>
        <v>0</v>
      </c>
      <c r="Y960">
        <f>'5a - Savings Tracker'!Z1002</f>
        <v>0</v>
      </c>
      <c r="Z960">
        <f>'5a - Savings Tracker'!AA1002</f>
        <v>0</v>
      </c>
      <c r="AA960">
        <f>'5a - Savings Tracker'!AB1002</f>
        <v>0</v>
      </c>
      <c r="AB960">
        <f>'5a - Savings Tracker'!AC1002</f>
        <v>0</v>
      </c>
      <c r="AC960">
        <f>'5a - Savings Tracker'!AD1002</f>
        <v>0</v>
      </c>
      <c r="AD960" t="str">
        <f>'5a - Savings Tracker'!AE1002</f>
        <v/>
      </c>
      <c r="AE960" t="str">
        <f>'5a - Savings Tracker'!AF1002</f>
        <v/>
      </c>
      <c r="AF960" t="str">
        <f>'5a - Savings Tracker'!AG1002</f>
        <v/>
      </c>
      <c r="AG960" t="str">
        <f>'5a - Savings Tracker'!AH1002</f>
        <v/>
      </c>
      <c r="AH960" t="str">
        <f>'5a - Savings Tracker'!AI1002</f>
        <v/>
      </c>
      <c r="AI960" t="str">
        <f>'5a - Savings Tracker'!AJ1002</f>
        <v/>
      </c>
      <c r="AJ960" t="str">
        <f>'5a - Savings Tracker'!AK1002</f>
        <v/>
      </c>
      <c r="AK960" t="str">
        <f>'5a - Savings Tracker'!AL1002</f>
        <v/>
      </c>
    </row>
    <row r="961" spans="1:37">
      <c r="A961">
        <f>'5a - Savings Tracker'!A1003</f>
        <v>960</v>
      </c>
      <c r="B961" t="str">
        <f>'5a - Savings Tracker'!B1003</f>
        <v>Swansea Bay UHB</v>
      </c>
      <c r="C961">
        <f>'5a - Savings Tracker'!C1003</f>
        <v>0</v>
      </c>
      <c r="D961">
        <f>'5a - Savings Tracker'!D1003</f>
        <v>0</v>
      </c>
      <c r="E961">
        <f>'5a - Savings Tracker'!E1003</f>
        <v>0</v>
      </c>
      <c r="F961">
        <f>'5a - Savings Tracker'!F1003</f>
        <v>0</v>
      </c>
      <c r="G961">
        <f>'5a - Savings Tracker'!G1003</f>
        <v>0</v>
      </c>
      <c r="H961">
        <f>'5a - Savings Tracker'!H1003</f>
        <v>0</v>
      </c>
      <c r="I961">
        <f>'5a - Savings Tracker'!J1003</f>
        <v>0</v>
      </c>
      <c r="J961">
        <f>'5a - Savings Tracker'!K1003</f>
        <v>0</v>
      </c>
      <c r="K961">
        <f>'5a - Savings Tracker'!L1003</f>
        <v>0</v>
      </c>
      <c r="L961">
        <f>'5a - Savings Tracker'!M1003</f>
        <v>0</v>
      </c>
      <c r="M961">
        <f>'5a - Savings Tracker'!N1003</f>
        <v>0</v>
      </c>
      <c r="N961">
        <f>'5a - Savings Tracker'!O1003</f>
        <v>0</v>
      </c>
      <c r="O961">
        <f>'5a - Savings Tracker'!P1003</f>
        <v>0</v>
      </c>
      <c r="P961">
        <f>'5a - Savings Tracker'!Q1003</f>
        <v>0</v>
      </c>
      <c r="Q961">
        <f>'5a - Savings Tracker'!R1003</f>
        <v>0</v>
      </c>
      <c r="R961">
        <f>'5a - Savings Tracker'!S1003</f>
        <v>0</v>
      </c>
      <c r="S961">
        <f>'5a - Savings Tracker'!T1003</f>
        <v>0</v>
      </c>
      <c r="T961">
        <f>'5a - Savings Tracker'!U1003</f>
        <v>0</v>
      </c>
      <c r="U961">
        <f>'5a - Savings Tracker'!V1003</f>
        <v>0</v>
      </c>
      <c r="V961">
        <f>'5a - Savings Tracker'!W1003</f>
        <v>0</v>
      </c>
      <c r="W961">
        <f>'5a - Savings Tracker'!X1003</f>
        <v>0</v>
      </c>
      <c r="X961">
        <f>'5a - Savings Tracker'!Y1003</f>
        <v>0</v>
      </c>
      <c r="Y961">
        <f>'5a - Savings Tracker'!Z1003</f>
        <v>0</v>
      </c>
      <c r="Z961">
        <f>'5a - Savings Tracker'!AA1003</f>
        <v>0</v>
      </c>
      <c r="AA961">
        <f>'5a - Savings Tracker'!AB1003</f>
        <v>0</v>
      </c>
      <c r="AB961">
        <f>'5a - Savings Tracker'!AC1003</f>
        <v>0</v>
      </c>
      <c r="AC961">
        <f>'5a - Savings Tracker'!AD1003</f>
        <v>0</v>
      </c>
      <c r="AD961" t="str">
        <f>'5a - Savings Tracker'!AE1003</f>
        <v/>
      </c>
      <c r="AE961" t="str">
        <f>'5a - Savings Tracker'!AF1003</f>
        <v/>
      </c>
      <c r="AF961" t="str">
        <f>'5a - Savings Tracker'!AG1003</f>
        <v/>
      </c>
      <c r="AG961" t="str">
        <f>'5a - Savings Tracker'!AH1003</f>
        <v/>
      </c>
      <c r="AH961" t="str">
        <f>'5a - Savings Tracker'!AI1003</f>
        <v/>
      </c>
      <c r="AI961" t="str">
        <f>'5a - Savings Tracker'!AJ1003</f>
        <v/>
      </c>
      <c r="AJ961" t="str">
        <f>'5a - Savings Tracker'!AK1003</f>
        <v/>
      </c>
      <c r="AK961" t="str">
        <f>'5a - Savings Tracker'!AL1003</f>
        <v/>
      </c>
    </row>
    <row r="962" spans="1:37">
      <c r="A962">
        <f>'5a - Savings Tracker'!A1004</f>
        <v>961</v>
      </c>
      <c r="B962" t="str">
        <f>'5a - Savings Tracker'!B1004</f>
        <v>Swansea Bay UHB</v>
      </c>
      <c r="C962">
        <f>'5a - Savings Tracker'!C1004</f>
        <v>0</v>
      </c>
      <c r="D962">
        <f>'5a - Savings Tracker'!D1004</f>
        <v>0</v>
      </c>
      <c r="E962">
        <f>'5a - Savings Tracker'!E1004</f>
        <v>0</v>
      </c>
      <c r="F962">
        <f>'5a - Savings Tracker'!F1004</f>
        <v>0</v>
      </c>
      <c r="G962">
        <f>'5a - Savings Tracker'!G1004</f>
        <v>0</v>
      </c>
      <c r="H962">
        <f>'5a - Savings Tracker'!H1004</f>
        <v>0</v>
      </c>
      <c r="I962">
        <f>'5a - Savings Tracker'!J1004</f>
        <v>0</v>
      </c>
      <c r="J962">
        <f>'5a - Savings Tracker'!K1004</f>
        <v>0</v>
      </c>
      <c r="K962">
        <f>'5a - Savings Tracker'!L1004</f>
        <v>0</v>
      </c>
      <c r="L962">
        <f>'5a - Savings Tracker'!M1004</f>
        <v>0</v>
      </c>
      <c r="M962">
        <f>'5a - Savings Tracker'!N1004</f>
        <v>0</v>
      </c>
      <c r="N962">
        <f>'5a - Savings Tracker'!O1004</f>
        <v>0</v>
      </c>
      <c r="O962">
        <f>'5a - Savings Tracker'!P1004</f>
        <v>0</v>
      </c>
      <c r="P962">
        <f>'5a - Savings Tracker'!Q1004</f>
        <v>0</v>
      </c>
      <c r="Q962">
        <f>'5a - Savings Tracker'!R1004</f>
        <v>0</v>
      </c>
      <c r="R962">
        <f>'5a - Savings Tracker'!S1004</f>
        <v>0</v>
      </c>
      <c r="S962">
        <f>'5a - Savings Tracker'!T1004</f>
        <v>0</v>
      </c>
      <c r="T962">
        <f>'5a - Savings Tracker'!U1004</f>
        <v>0</v>
      </c>
      <c r="U962">
        <f>'5a - Savings Tracker'!V1004</f>
        <v>0</v>
      </c>
      <c r="V962">
        <f>'5a - Savings Tracker'!W1004</f>
        <v>0</v>
      </c>
      <c r="W962">
        <f>'5a - Savings Tracker'!X1004</f>
        <v>0</v>
      </c>
      <c r="X962">
        <f>'5a - Savings Tracker'!Y1004</f>
        <v>0</v>
      </c>
      <c r="Y962">
        <f>'5a - Savings Tracker'!Z1004</f>
        <v>0</v>
      </c>
      <c r="Z962">
        <f>'5a - Savings Tracker'!AA1004</f>
        <v>0</v>
      </c>
      <c r="AA962">
        <f>'5a - Savings Tracker'!AB1004</f>
        <v>0</v>
      </c>
      <c r="AB962">
        <f>'5a - Savings Tracker'!AC1004</f>
        <v>0</v>
      </c>
      <c r="AC962">
        <f>'5a - Savings Tracker'!AD1004</f>
        <v>0</v>
      </c>
      <c r="AD962" t="str">
        <f>'5a - Savings Tracker'!AE1004</f>
        <v/>
      </c>
      <c r="AE962" t="str">
        <f>'5a - Savings Tracker'!AF1004</f>
        <v/>
      </c>
      <c r="AF962" t="str">
        <f>'5a - Savings Tracker'!AG1004</f>
        <v/>
      </c>
      <c r="AG962" t="str">
        <f>'5a - Savings Tracker'!AH1004</f>
        <v/>
      </c>
      <c r="AH962" t="str">
        <f>'5a - Savings Tracker'!AI1004</f>
        <v/>
      </c>
      <c r="AI962" t="str">
        <f>'5a - Savings Tracker'!AJ1004</f>
        <v/>
      </c>
      <c r="AJ962" t="str">
        <f>'5a - Savings Tracker'!AK1004</f>
        <v/>
      </c>
      <c r="AK962" t="str">
        <f>'5a - Savings Tracker'!AL1004</f>
        <v/>
      </c>
    </row>
    <row r="963" spans="1:37">
      <c r="A963">
        <f>'5a - Savings Tracker'!A1005</f>
        <v>962</v>
      </c>
      <c r="B963" t="str">
        <f>'5a - Savings Tracker'!B1005</f>
        <v>Swansea Bay UHB</v>
      </c>
      <c r="C963">
        <f>'5a - Savings Tracker'!C1005</f>
        <v>0</v>
      </c>
      <c r="D963">
        <f>'5a - Savings Tracker'!D1005</f>
        <v>0</v>
      </c>
      <c r="E963">
        <f>'5a - Savings Tracker'!E1005</f>
        <v>0</v>
      </c>
      <c r="F963">
        <f>'5a - Savings Tracker'!F1005</f>
        <v>0</v>
      </c>
      <c r="G963">
        <f>'5a - Savings Tracker'!G1005</f>
        <v>0</v>
      </c>
      <c r="H963">
        <f>'5a - Savings Tracker'!H1005</f>
        <v>0</v>
      </c>
      <c r="I963">
        <f>'5a - Savings Tracker'!J1005</f>
        <v>0</v>
      </c>
      <c r="J963">
        <f>'5a - Savings Tracker'!K1005</f>
        <v>0</v>
      </c>
      <c r="K963">
        <f>'5a - Savings Tracker'!L1005</f>
        <v>0</v>
      </c>
      <c r="L963">
        <f>'5a - Savings Tracker'!M1005</f>
        <v>0</v>
      </c>
      <c r="M963">
        <f>'5a - Savings Tracker'!N1005</f>
        <v>0</v>
      </c>
      <c r="N963">
        <f>'5a - Savings Tracker'!O1005</f>
        <v>0</v>
      </c>
      <c r="O963">
        <f>'5a - Savings Tracker'!P1005</f>
        <v>0</v>
      </c>
      <c r="P963">
        <f>'5a - Savings Tracker'!Q1005</f>
        <v>0</v>
      </c>
      <c r="Q963">
        <f>'5a - Savings Tracker'!R1005</f>
        <v>0</v>
      </c>
      <c r="R963">
        <f>'5a - Savings Tracker'!S1005</f>
        <v>0</v>
      </c>
      <c r="S963">
        <f>'5a - Savings Tracker'!T1005</f>
        <v>0</v>
      </c>
      <c r="T963">
        <f>'5a - Savings Tracker'!U1005</f>
        <v>0</v>
      </c>
      <c r="U963">
        <f>'5a - Savings Tracker'!V1005</f>
        <v>0</v>
      </c>
      <c r="V963">
        <f>'5a - Savings Tracker'!W1005</f>
        <v>0</v>
      </c>
      <c r="W963">
        <f>'5a - Savings Tracker'!X1005</f>
        <v>0</v>
      </c>
      <c r="X963">
        <f>'5a - Savings Tracker'!Y1005</f>
        <v>0</v>
      </c>
      <c r="Y963">
        <f>'5a - Savings Tracker'!Z1005</f>
        <v>0</v>
      </c>
      <c r="Z963">
        <f>'5a - Savings Tracker'!AA1005</f>
        <v>0</v>
      </c>
      <c r="AA963">
        <f>'5a - Savings Tracker'!AB1005</f>
        <v>0</v>
      </c>
      <c r="AB963">
        <f>'5a - Savings Tracker'!AC1005</f>
        <v>0</v>
      </c>
      <c r="AC963">
        <f>'5a - Savings Tracker'!AD1005</f>
        <v>0</v>
      </c>
      <c r="AD963" t="str">
        <f>'5a - Savings Tracker'!AE1005</f>
        <v/>
      </c>
      <c r="AE963" t="str">
        <f>'5a - Savings Tracker'!AF1005</f>
        <v/>
      </c>
      <c r="AF963" t="str">
        <f>'5a - Savings Tracker'!AG1005</f>
        <v/>
      </c>
      <c r="AG963" t="str">
        <f>'5a - Savings Tracker'!AH1005</f>
        <v/>
      </c>
      <c r="AH963" t="str">
        <f>'5a - Savings Tracker'!AI1005</f>
        <v/>
      </c>
      <c r="AI963" t="str">
        <f>'5a - Savings Tracker'!AJ1005</f>
        <v/>
      </c>
      <c r="AJ963" t="str">
        <f>'5a - Savings Tracker'!AK1005</f>
        <v/>
      </c>
      <c r="AK963" t="str">
        <f>'5a - Savings Tracker'!AL1005</f>
        <v/>
      </c>
    </row>
    <row r="964" spans="1:37">
      <c r="A964">
        <f>'5a - Savings Tracker'!A1006</f>
        <v>963</v>
      </c>
      <c r="B964" t="str">
        <f>'5a - Savings Tracker'!B1006</f>
        <v>Swansea Bay UHB</v>
      </c>
      <c r="C964">
        <f>'5a - Savings Tracker'!C1006</f>
        <v>0</v>
      </c>
      <c r="D964">
        <f>'5a - Savings Tracker'!D1006</f>
        <v>0</v>
      </c>
      <c r="E964">
        <f>'5a - Savings Tracker'!E1006</f>
        <v>0</v>
      </c>
      <c r="F964">
        <f>'5a - Savings Tracker'!F1006</f>
        <v>0</v>
      </c>
      <c r="G964">
        <f>'5a - Savings Tracker'!G1006</f>
        <v>0</v>
      </c>
      <c r="H964">
        <f>'5a - Savings Tracker'!H1006</f>
        <v>0</v>
      </c>
      <c r="I964">
        <f>'5a - Savings Tracker'!J1006</f>
        <v>0</v>
      </c>
      <c r="J964">
        <f>'5a - Savings Tracker'!K1006</f>
        <v>0</v>
      </c>
      <c r="K964">
        <f>'5a - Savings Tracker'!L1006</f>
        <v>0</v>
      </c>
      <c r="L964">
        <f>'5a - Savings Tracker'!M1006</f>
        <v>0</v>
      </c>
      <c r="M964">
        <f>'5a - Savings Tracker'!N1006</f>
        <v>0</v>
      </c>
      <c r="N964">
        <f>'5a - Savings Tracker'!O1006</f>
        <v>0</v>
      </c>
      <c r="O964">
        <f>'5a - Savings Tracker'!P1006</f>
        <v>0</v>
      </c>
      <c r="P964">
        <f>'5a - Savings Tracker'!Q1006</f>
        <v>0</v>
      </c>
      <c r="Q964">
        <f>'5a - Savings Tracker'!R1006</f>
        <v>0</v>
      </c>
      <c r="R964">
        <f>'5a - Savings Tracker'!S1006</f>
        <v>0</v>
      </c>
      <c r="S964">
        <f>'5a - Savings Tracker'!T1006</f>
        <v>0</v>
      </c>
      <c r="T964">
        <f>'5a - Savings Tracker'!U1006</f>
        <v>0</v>
      </c>
      <c r="U964">
        <f>'5a - Savings Tracker'!V1006</f>
        <v>0</v>
      </c>
      <c r="V964">
        <f>'5a - Savings Tracker'!W1006</f>
        <v>0</v>
      </c>
      <c r="W964">
        <f>'5a - Savings Tracker'!X1006</f>
        <v>0</v>
      </c>
      <c r="X964">
        <f>'5a - Savings Tracker'!Y1006</f>
        <v>0</v>
      </c>
      <c r="Y964">
        <f>'5a - Savings Tracker'!Z1006</f>
        <v>0</v>
      </c>
      <c r="Z964">
        <f>'5a - Savings Tracker'!AA1006</f>
        <v>0</v>
      </c>
      <c r="AA964">
        <f>'5a - Savings Tracker'!AB1006</f>
        <v>0</v>
      </c>
      <c r="AB964">
        <f>'5a - Savings Tracker'!AC1006</f>
        <v>0</v>
      </c>
      <c r="AC964">
        <f>'5a - Savings Tracker'!AD1006</f>
        <v>0</v>
      </c>
      <c r="AD964" t="str">
        <f>'5a - Savings Tracker'!AE1006</f>
        <v/>
      </c>
      <c r="AE964" t="str">
        <f>'5a - Savings Tracker'!AF1006</f>
        <v/>
      </c>
      <c r="AF964" t="str">
        <f>'5a - Savings Tracker'!AG1006</f>
        <v/>
      </c>
      <c r="AG964" t="str">
        <f>'5a - Savings Tracker'!AH1006</f>
        <v/>
      </c>
      <c r="AH964" t="str">
        <f>'5a - Savings Tracker'!AI1006</f>
        <v/>
      </c>
      <c r="AI964" t="str">
        <f>'5a - Savings Tracker'!AJ1006</f>
        <v/>
      </c>
      <c r="AJ964" t="str">
        <f>'5a - Savings Tracker'!AK1006</f>
        <v/>
      </c>
      <c r="AK964" t="str">
        <f>'5a - Savings Tracker'!AL1006</f>
        <v/>
      </c>
    </row>
    <row r="965" spans="1:37">
      <c r="A965">
        <f>'5a - Savings Tracker'!A1007</f>
        <v>964</v>
      </c>
      <c r="B965" t="str">
        <f>'5a - Savings Tracker'!B1007</f>
        <v>Swansea Bay UHB</v>
      </c>
      <c r="C965">
        <f>'5a - Savings Tracker'!C1007</f>
        <v>0</v>
      </c>
      <c r="D965">
        <f>'5a - Savings Tracker'!D1007</f>
        <v>0</v>
      </c>
      <c r="E965">
        <f>'5a - Savings Tracker'!E1007</f>
        <v>0</v>
      </c>
      <c r="F965">
        <f>'5a - Savings Tracker'!F1007</f>
        <v>0</v>
      </c>
      <c r="G965">
        <f>'5a - Savings Tracker'!G1007</f>
        <v>0</v>
      </c>
      <c r="H965">
        <f>'5a - Savings Tracker'!H1007</f>
        <v>0</v>
      </c>
      <c r="I965">
        <f>'5a - Savings Tracker'!J1007</f>
        <v>0</v>
      </c>
      <c r="J965">
        <f>'5a - Savings Tracker'!K1007</f>
        <v>0</v>
      </c>
      <c r="K965">
        <f>'5a - Savings Tracker'!L1007</f>
        <v>0</v>
      </c>
      <c r="L965">
        <f>'5a - Savings Tracker'!M1007</f>
        <v>0</v>
      </c>
      <c r="M965">
        <f>'5a - Savings Tracker'!N1007</f>
        <v>0</v>
      </c>
      <c r="N965">
        <f>'5a - Savings Tracker'!O1007</f>
        <v>0</v>
      </c>
      <c r="O965">
        <f>'5a - Savings Tracker'!P1007</f>
        <v>0</v>
      </c>
      <c r="P965">
        <f>'5a - Savings Tracker'!Q1007</f>
        <v>0</v>
      </c>
      <c r="Q965">
        <f>'5a - Savings Tracker'!R1007</f>
        <v>0</v>
      </c>
      <c r="R965">
        <f>'5a - Savings Tracker'!S1007</f>
        <v>0</v>
      </c>
      <c r="S965">
        <f>'5a - Savings Tracker'!T1007</f>
        <v>0</v>
      </c>
      <c r="T965">
        <f>'5a - Savings Tracker'!U1007</f>
        <v>0</v>
      </c>
      <c r="U965">
        <f>'5a - Savings Tracker'!V1007</f>
        <v>0</v>
      </c>
      <c r="V965">
        <f>'5a - Savings Tracker'!W1007</f>
        <v>0</v>
      </c>
      <c r="W965">
        <f>'5a - Savings Tracker'!X1007</f>
        <v>0</v>
      </c>
      <c r="X965">
        <f>'5a - Savings Tracker'!Y1007</f>
        <v>0</v>
      </c>
      <c r="Y965">
        <f>'5a - Savings Tracker'!Z1007</f>
        <v>0</v>
      </c>
      <c r="Z965">
        <f>'5a - Savings Tracker'!AA1007</f>
        <v>0</v>
      </c>
      <c r="AA965">
        <f>'5a - Savings Tracker'!AB1007</f>
        <v>0</v>
      </c>
      <c r="AB965">
        <f>'5a - Savings Tracker'!AC1007</f>
        <v>0</v>
      </c>
      <c r="AC965">
        <f>'5a - Savings Tracker'!AD1007</f>
        <v>0</v>
      </c>
      <c r="AD965" t="str">
        <f>'5a - Savings Tracker'!AE1007</f>
        <v/>
      </c>
      <c r="AE965" t="str">
        <f>'5a - Savings Tracker'!AF1007</f>
        <v/>
      </c>
      <c r="AF965" t="str">
        <f>'5a - Savings Tracker'!AG1007</f>
        <v/>
      </c>
      <c r="AG965" t="str">
        <f>'5a - Savings Tracker'!AH1007</f>
        <v/>
      </c>
      <c r="AH965" t="str">
        <f>'5a - Savings Tracker'!AI1007</f>
        <v/>
      </c>
      <c r="AI965" t="str">
        <f>'5a - Savings Tracker'!AJ1007</f>
        <v/>
      </c>
      <c r="AJ965" t="str">
        <f>'5a - Savings Tracker'!AK1007</f>
        <v/>
      </c>
      <c r="AK965" t="str">
        <f>'5a - Savings Tracker'!AL1007</f>
        <v/>
      </c>
    </row>
    <row r="966" spans="1:37">
      <c r="A966">
        <f>'5a - Savings Tracker'!A1008</f>
        <v>965</v>
      </c>
      <c r="B966" t="str">
        <f>'5a - Savings Tracker'!B1008</f>
        <v>Swansea Bay UHB</v>
      </c>
      <c r="C966">
        <f>'5a - Savings Tracker'!C1008</f>
        <v>0</v>
      </c>
      <c r="D966">
        <f>'5a - Savings Tracker'!D1008</f>
        <v>0</v>
      </c>
      <c r="E966">
        <f>'5a - Savings Tracker'!E1008</f>
        <v>0</v>
      </c>
      <c r="F966">
        <f>'5a - Savings Tracker'!F1008</f>
        <v>0</v>
      </c>
      <c r="G966">
        <f>'5a - Savings Tracker'!G1008</f>
        <v>0</v>
      </c>
      <c r="H966">
        <f>'5a - Savings Tracker'!H1008</f>
        <v>0</v>
      </c>
      <c r="I966">
        <f>'5a - Savings Tracker'!J1008</f>
        <v>0</v>
      </c>
      <c r="J966">
        <f>'5a - Savings Tracker'!K1008</f>
        <v>0</v>
      </c>
      <c r="K966">
        <f>'5a - Savings Tracker'!L1008</f>
        <v>0</v>
      </c>
      <c r="L966">
        <f>'5a - Savings Tracker'!M1008</f>
        <v>0</v>
      </c>
      <c r="M966">
        <f>'5a - Savings Tracker'!N1008</f>
        <v>0</v>
      </c>
      <c r="N966">
        <f>'5a - Savings Tracker'!O1008</f>
        <v>0</v>
      </c>
      <c r="O966">
        <f>'5a - Savings Tracker'!P1008</f>
        <v>0</v>
      </c>
      <c r="P966">
        <f>'5a - Savings Tracker'!Q1008</f>
        <v>0</v>
      </c>
      <c r="Q966">
        <f>'5a - Savings Tracker'!R1008</f>
        <v>0</v>
      </c>
      <c r="R966">
        <f>'5a - Savings Tracker'!S1008</f>
        <v>0</v>
      </c>
      <c r="S966">
        <f>'5a - Savings Tracker'!T1008</f>
        <v>0</v>
      </c>
      <c r="T966">
        <f>'5a - Savings Tracker'!U1008</f>
        <v>0</v>
      </c>
      <c r="U966">
        <f>'5a - Savings Tracker'!V1008</f>
        <v>0</v>
      </c>
      <c r="V966">
        <f>'5a - Savings Tracker'!W1008</f>
        <v>0</v>
      </c>
      <c r="W966">
        <f>'5a - Savings Tracker'!X1008</f>
        <v>0</v>
      </c>
      <c r="X966">
        <f>'5a - Savings Tracker'!Y1008</f>
        <v>0</v>
      </c>
      <c r="Y966">
        <f>'5a - Savings Tracker'!Z1008</f>
        <v>0</v>
      </c>
      <c r="Z966">
        <f>'5a - Savings Tracker'!AA1008</f>
        <v>0</v>
      </c>
      <c r="AA966">
        <f>'5a - Savings Tracker'!AB1008</f>
        <v>0</v>
      </c>
      <c r="AB966">
        <f>'5a - Savings Tracker'!AC1008</f>
        <v>0</v>
      </c>
      <c r="AC966">
        <f>'5a - Savings Tracker'!AD1008</f>
        <v>0</v>
      </c>
      <c r="AD966" t="str">
        <f>'5a - Savings Tracker'!AE1008</f>
        <v/>
      </c>
      <c r="AE966" t="str">
        <f>'5a - Savings Tracker'!AF1008</f>
        <v/>
      </c>
      <c r="AF966" t="str">
        <f>'5a - Savings Tracker'!AG1008</f>
        <v/>
      </c>
      <c r="AG966" t="str">
        <f>'5a - Savings Tracker'!AH1008</f>
        <v/>
      </c>
      <c r="AH966" t="str">
        <f>'5a - Savings Tracker'!AI1008</f>
        <v/>
      </c>
      <c r="AI966" t="str">
        <f>'5a - Savings Tracker'!AJ1008</f>
        <v/>
      </c>
      <c r="AJ966" t="str">
        <f>'5a - Savings Tracker'!AK1008</f>
        <v/>
      </c>
      <c r="AK966" t="str">
        <f>'5a - Savings Tracker'!AL1008</f>
        <v/>
      </c>
    </row>
    <row r="967" spans="1:37">
      <c r="A967">
        <f>'5a - Savings Tracker'!A1009</f>
        <v>966</v>
      </c>
      <c r="B967" t="str">
        <f>'5a - Savings Tracker'!B1009</f>
        <v>Swansea Bay UHB</v>
      </c>
      <c r="C967">
        <f>'5a - Savings Tracker'!C1009</f>
        <v>0</v>
      </c>
      <c r="D967">
        <f>'5a - Savings Tracker'!D1009</f>
        <v>0</v>
      </c>
      <c r="E967">
        <f>'5a - Savings Tracker'!E1009</f>
        <v>0</v>
      </c>
      <c r="F967">
        <f>'5a - Savings Tracker'!F1009</f>
        <v>0</v>
      </c>
      <c r="G967">
        <f>'5a - Savings Tracker'!G1009</f>
        <v>0</v>
      </c>
      <c r="H967">
        <f>'5a - Savings Tracker'!H1009</f>
        <v>0</v>
      </c>
      <c r="I967">
        <f>'5a - Savings Tracker'!J1009</f>
        <v>0</v>
      </c>
      <c r="J967">
        <f>'5a - Savings Tracker'!K1009</f>
        <v>0</v>
      </c>
      <c r="K967">
        <f>'5a - Savings Tracker'!L1009</f>
        <v>0</v>
      </c>
      <c r="L967">
        <f>'5a - Savings Tracker'!M1009</f>
        <v>0</v>
      </c>
      <c r="M967">
        <f>'5a - Savings Tracker'!N1009</f>
        <v>0</v>
      </c>
      <c r="N967">
        <f>'5a - Savings Tracker'!O1009</f>
        <v>0</v>
      </c>
      <c r="O967">
        <f>'5a - Savings Tracker'!P1009</f>
        <v>0</v>
      </c>
      <c r="P967">
        <f>'5a - Savings Tracker'!Q1009</f>
        <v>0</v>
      </c>
      <c r="Q967">
        <f>'5a - Savings Tracker'!R1009</f>
        <v>0</v>
      </c>
      <c r="R967">
        <f>'5a - Savings Tracker'!S1009</f>
        <v>0</v>
      </c>
      <c r="S967">
        <f>'5a - Savings Tracker'!T1009</f>
        <v>0</v>
      </c>
      <c r="T967">
        <f>'5a - Savings Tracker'!U1009</f>
        <v>0</v>
      </c>
      <c r="U967">
        <f>'5a - Savings Tracker'!V1009</f>
        <v>0</v>
      </c>
      <c r="V967">
        <f>'5a - Savings Tracker'!W1009</f>
        <v>0</v>
      </c>
      <c r="W967">
        <f>'5a - Savings Tracker'!X1009</f>
        <v>0</v>
      </c>
      <c r="X967">
        <f>'5a - Savings Tracker'!Y1009</f>
        <v>0</v>
      </c>
      <c r="Y967">
        <f>'5a - Savings Tracker'!Z1009</f>
        <v>0</v>
      </c>
      <c r="Z967">
        <f>'5a - Savings Tracker'!AA1009</f>
        <v>0</v>
      </c>
      <c r="AA967">
        <f>'5a - Savings Tracker'!AB1009</f>
        <v>0</v>
      </c>
      <c r="AB967">
        <f>'5a - Savings Tracker'!AC1009</f>
        <v>0</v>
      </c>
      <c r="AC967">
        <f>'5a - Savings Tracker'!AD1009</f>
        <v>0</v>
      </c>
      <c r="AD967" t="str">
        <f>'5a - Savings Tracker'!AE1009</f>
        <v/>
      </c>
      <c r="AE967" t="str">
        <f>'5a - Savings Tracker'!AF1009</f>
        <v/>
      </c>
      <c r="AF967" t="str">
        <f>'5a - Savings Tracker'!AG1009</f>
        <v/>
      </c>
      <c r="AG967" t="str">
        <f>'5a - Savings Tracker'!AH1009</f>
        <v/>
      </c>
      <c r="AH967" t="str">
        <f>'5a - Savings Tracker'!AI1009</f>
        <v/>
      </c>
      <c r="AI967" t="str">
        <f>'5a - Savings Tracker'!AJ1009</f>
        <v/>
      </c>
      <c r="AJ967" t="str">
        <f>'5a - Savings Tracker'!AK1009</f>
        <v/>
      </c>
      <c r="AK967" t="str">
        <f>'5a - Savings Tracker'!AL1009</f>
        <v/>
      </c>
    </row>
    <row r="968" spans="1:37">
      <c r="A968">
        <f>'5a - Savings Tracker'!A1010</f>
        <v>967</v>
      </c>
      <c r="B968" t="str">
        <f>'5a - Savings Tracker'!B1010</f>
        <v>Swansea Bay UHB</v>
      </c>
      <c r="C968">
        <f>'5a - Savings Tracker'!C1010</f>
        <v>0</v>
      </c>
      <c r="D968">
        <f>'5a - Savings Tracker'!D1010</f>
        <v>0</v>
      </c>
      <c r="E968">
        <f>'5a - Savings Tracker'!E1010</f>
        <v>0</v>
      </c>
      <c r="F968">
        <f>'5a - Savings Tracker'!F1010</f>
        <v>0</v>
      </c>
      <c r="G968">
        <f>'5a - Savings Tracker'!G1010</f>
        <v>0</v>
      </c>
      <c r="H968">
        <f>'5a - Savings Tracker'!H1010</f>
        <v>0</v>
      </c>
      <c r="I968">
        <f>'5a - Savings Tracker'!J1010</f>
        <v>0</v>
      </c>
      <c r="J968">
        <f>'5a - Savings Tracker'!K1010</f>
        <v>0</v>
      </c>
      <c r="K968">
        <f>'5a - Savings Tracker'!L1010</f>
        <v>0</v>
      </c>
      <c r="L968">
        <f>'5a - Savings Tracker'!M1010</f>
        <v>0</v>
      </c>
      <c r="M968">
        <f>'5a - Savings Tracker'!N1010</f>
        <v>0</v>
      </c>
      <c r="N968">
        <f>'5a - Savings Tracker'!O1010</f>
        <v>0</v>
      </c>
      <c r="O968">
        <f>'5a - Savings Tracker'!P1010</f>
        <v>0</v>
      </c>
      <c r="P968">
        <f>'5a - Savings Tracker'!Q1010</f>
        <v>0</v>
      </c>
      <c r="Q968">
        <f>'5a - Savings Tracker'!R1010</f>
        <v>0</v>
      </c>
      <c r="R968">
        <f>'5a - Savings Tracker'!S1010</f>
        <v>0</v>
      </c>
      <c r="S968">
        <f>'5a - Savings Tracker'!T1010</f>
        <v>0</v>
      </c>
      <c r="T968">
        <f>'5a - Savings Tracker'!U1010</f>
        <v>0</v>
      </c>
      <c r="U968">
        <f>'5a - Savings Tracker'!V1010</f>
        <v>0</v>
      </c>
      <c r="V968">
        <f>'5a - Savings Tracker'!W1010</f>
        <v>0</v>
      </c>
      <c r="W968">
        <f>'5a - Savings Tracker'!X1010</f>
        <v>0</v>
      </c>
      <c r="X968">
        <f>'5a - Savings Tracker'!Y1010</f>
        <v>0</v>
      </c>
      <c r="Y968">
        <f>'5a - Savings Tracker'!Z1010</f>
        <v>0</v>
      </c>
      <c r="Z968">
        <f>'5a - Savings Tracker'!AA1010</f>
        <v>0</v>
      </c>
      <c r="AA968">
        <f>'5a - Savings Tracker'!AB1010</f>
        <v>0</v>
      </c>
      <c r="AB968">
        <f>'5a - Savings Tracker'!AC1010</f>
        <v>0</v>
      </c>
      <c r="AC968">
        <f>'5a - Savings Tracker'!AD1010</f>
        <v>0</v>
      </c>
      <c r="AD968" t="str">
        <f>'5a - Savings Tracker'!AE1010</f>
        <v/>
      </c>
      <c r="AE968" t="str">
        <f>'5a - Savings Tracker'!AF1010</f>
        <v/>
      </c>
      <c r="AF968" t="str">
        <f>'5a - Savings Tracker'!AG1010</f>
        <v/>
      </c>
      <c r="AG968" t="str">
        <f>'5a - Savings Tracker'!AH1010</f>
        <v/>
      </c>
      <c r="AH968" t="str">
        <f>'5a - Savings Tracker'!AI1010</f>
        <v/>
      </c>
      <c r="AI968" t="str">
        <f>'5a - Savings Tracker'!AJ1010</f>
        <v/>
      </c>
      <c r="AJ968" t="str">
        <f>'5a - Savings Tracker'!AK1010</f>
        <v/>
      </c>
      <c r="AK968" t="str">
        <f>'5a - Savings Tracker'!AL1010</f>
        <v/>
      </c>
    </row>
    <row r="969" spans="1:37">
      <c r="A969">
        <f>'5a - Savings Tracker'!A1011</f>
        <v>968</v>
      </c>
      <c r="B969" t="str">
        <f>'5a - Savings Tracker'!B1011</f>
        <v>Swansea Bay UHB</v>
      </c>
      <c r="C969">
        <f>'5a - Savings Tracker'!C1011</f>
        <v>0</v>
      </c>
      <c r="D969">
        <f>'5a - Savings Tracker'!D1011</f>
        <v>0</v>
      </c>
      <c r="E969">
        <f>'5a - Savings Tracker'!E1011</f>
        <v>0</v>
      </c>
      <c r="F969">
        <f>'5a - Savings Tracker'!F1011</f>
        <v>0</v>
      </c>
      <c r="G969">
        <f>'5a - Savings Tracker'!G1011</f>
        <v>0</v>
      </c>
      <c r="H969">
        <f>'5a - Savings Tracker'!H1011</f>
        <v>0</v>
      </c>
      <c r="I969">
        <f>'5a - Savings Tracker'!J1011</f>
        <v>0</v>
      </c>
      <c r="J969">
        <f>'5a - Savings Tracker'!K1011</f>
        <v>0</v>
      </c>
      <c r="K969">
        <f>'5a - Savings Tracker'!L1011</f>
        <v>0</v>
      </c>
      <c r="L969">
        <f>'5a - Savings Tracker'!M1011</f>
        <v>0</v>
      </c>
      <c r="M969">
        <f>'5a - Savings Tracker'!N1011</f>
        <v>0</v>
      </c>
      <c r="N969">
        <f>'5a - Savings Tracker'!O1011</f>
        <v>0</v>
      </c>
      <c r="O969">
        <f>'5a - Savings Tracker'!P1011</f>
        <v>0</v>
      </c>
      <c r="P969">
        <f>'5a - Savings Tracker'!Q1011</f>
        <v>0</v>
      </c>
      <c r="Q969">
        <f>'5a - Savings Tracker'!R1011</f>
        <v>0</v>
      </c>
      <c r="R969">
        <f>'5a - Savings Tracker'!S1011</f>
        <v>0</v>
      </c>
      <c r="S969">
        <f>'5a - Savings Tracker'!T1011</f>
        <v>0</v>
      </c>
      <c r="T969">
        <f>'5a - Savings Tracker'!U1011</f>
        <v>0</v>
      </c>
      <c r="U969">
        <f>'5a - Savings Tracker'!V1011</f>
        <v>0</v>
      </c>
      <c r="V969">
        <f>'5a - Savings Tracker'!W1011</f>
        <v>0</v>
      </c>
      <c r="W969">
        <f>'5a - Savings Tracker'!X1011</f>
        <v>0</v>
      </c>
      <c r="X969">
        <f>'5a - Savings Tracker'!Y1011</f>
        <v>0</v>
      </c>
      <c r="Y969">
        <f>'5a - Savings Tracker'!Z1011</f>
        <v>0</v>
      </c>
      <c r="Z969">
        <f>'5a - Savings Tracker'!AA1011</f>
        <v>0</v>
      </c>
      <c r="AA969">
        <f>'5a - Savings Tracker'!AB1011</f>
        <v>0</v>
      </c>
      <c r="AB969">
        <f>'5a - Savings Tracker'!AC1011</f>
        <v>0</v>
      </c>
      <c r="AC969">
        <f>'5a - Savings Tracker'!AD1011</f>
        <v>0</v>
      </c>
      <c r="AD969" t="str">
        <f>'5a - Savings Tracker'!AE1011</f>
        <v/>
      </c>
      <c r="AE969" t="str">
        <f>'5a - Savings Tracker'!AF1011</f>
        <v/>
      </c>
      <c r="AF969" t="str">
        <f>'5a - Savings Tracker'!AG1011</f>
        <v/>
      </c>
      <c r="AG969" t="str">
        <f>'5a - Savings Tracker'!AH1011</f>
        <v/>
      </c>
      <c r="AH969" t="str">
        <f>'5a - Savings Tracker'!AI1011</f>
        <v/>
      </c>
      <c r="AI969" t="str">
        <f>'5a - Savings Tracker'!AJ1011</f>
        <v/>
      </c>
      <c r="AJ969" t="str">
        <f>'5a - Savings Tracker'!AK1011</f>
        <v/>
      </c>
      <c r="AK969" t="str">
        <f>'5a - Savings Tracker'!AL1011</f>
        <v/>
      </c>
    </row>
    <row r="970" spans="1:37">
      <c r="A970">
        <f>'5a - Savings Tracker'!A1012</f>
        <v>969</v>
      </c>
      <c r="B970" t="str">
        <f>'5a - Savings Tracker'!B1012</f>
        <v>Swansea Bay UHB</v>
      </c>
      <c r="C970">
        <f>'5a - Savings Tracker'!C1012</f>
        <v>0</v>
      </c>
      <c r="D970">
        <f>'5a - Savings Tracker'!D1012</f>
        <v>0</v>
      </c>
      <c r="E970">
        <f>'5a - Savings Tracker'!E1012</f>
        <v>0</v>
      </c>
      <c r="F970">
        <f>'5a - Savings Tracker'!F1012</f>
        <v>0</v>
      </c>
      <c r="G970">
        <f>'5a - Savings Tracker'!G1012</f>
        <v>0</v>
      </c>
      <c r="H970">
        <f>'5a - Savings Tracker'!H1012</f>
        <v>0</v>
      </c>
      <c r="I970">
        <f>'5a - Savings Tracker'!J1012</f>
        <v>0</v>
      </c>
      <c r="J970">
        <f>'5a - Savings Tracker'!K1012</f>
        <v>0</v>
      </c>
      <c r="K970">
        <f>'5a - Savings Tracker'!L1012</f>
        <v>0</v>
      </c>
      <c r="L970">
        <f>'5a - Savings Tracker'!M1012</f>
        <v>0</v>
      </c>
      <c r="M970">
        <f>'5a - Savings Tracker'!N1012</f>
        <v>0</v>
      </c>
      <c r="N970">
        <f>'5a - Savings Tracker'!O1012</f>
        <v>0</v>
      </c>
      <c r="O970">
        <f>'5a - Savings Tracker'!P1012</f>
        <v>0</v>
      </c>
      <c r="P970">
        <f>'5a - Savings Tracker'!Q1012</f>
        <v>0</v>
      </c>
      <c r="Q970">
        <f>'5a - Savings Tracker'!R1012</f>
        <v>0</v>
      </c>
      <c r="R970">
        <f>'5a - Savings Tracker'!S1012</f>
        <v>0</v>
      </c>
      <c r="S970">
        <f>'5a - Savings Tracker'!T1012</f>
        <v>0</v>
      </c>
      <c r="T970">
        <f>'5a - Savings Tracker'!U1012</f>
        <v>0</v>
      </c>
      <c r="U970">
        <f>'5a - Savings Tracker'!V1012</f>
        <v>0</v>
      </c>
      <c r="V970">
        <f>'5a - Savings Tracker'!W1012</f>
        <v>0</v>
      </c>
      <c r="W970">
        <f>'5a - Savings Tracker'!X1012</f>
        <v>0</v>
      </c>
      <c r="X970">
        <f>'5a - Savings Tracker'!Y1012</f>
        <v>0</v>
      </c>
      <c r="Y970">
        <f>'5a - Savings Tracker'!Z1012</f>
        <v>0</v>
      </c>
      <c r="Z970">
        <f>'5a - Savings Tracker'!AA1012</f>
        <v>0</v>
      </c>
      <c r="AA970">
        <f>'5a - Savings Tracker'!AB1012</f>
        <v>0</v>
      </c>
      <c r="AB970">
        <f>'5a - Savings Tracker'!AC1012</f>
        <v>0</v>
      </c>
      <c r="AC970">
        <f>'5a - Savings Tracker'!AD1012</f>
        <v>0</v>
      </c>
      <c r="AD970" t="str">
        <f>'5a - Savings Tracker'!AE1012</f>
        <v/>
      </c>
      <c r="AE970" t="str">
        <f>'5a - Savings Tracker'!AF1012</f>
        <v/>
      </c>
      <c r="AF970" t="str">
        <f>'5a - Savings Tracker'!AG1012</f>
        <v/>
      </c>
      <c r="AG970" t="str">
        <f>'5a - Savings Tracker'!AH1012</f>
        <v/>
      </c>
      <c r="AH970" t="str">
        <f>'5a - Savings Tracker'!AI1012</f>
        <v/>
      </c>
      <c r="AI970" t="str">
        <f>'5a - Savings Tracker'!AJ1012</f>
        <v/>
      </c>
      <c r="AJ970" t="str">
        <f>'5a - Savings Tracker'!AK1012</f>
        <v/>
      </c>
      <c r="AK970" t="str">
        <f>'5a - Savings Tracker'!AL1012</f>
        <v/>
      </c>
    </row>
    <row r="971" spans="1:37">
      <c r="A971">
        <f>'5a - Savings Tracker'!A1013</f>
        <v>970</v>
      </c>
      <c r="B971" t="str">
        <f>'5a - Savings Tracker'!B1013</f>
        <v>Swansea Bay UHB</v>
      </c>
      <c r="C971">
        <f>'5a - Savings Tracker'!C1013</f>
        <v>0</v>
      </c>
      <c r="D971">
        <f>'5a - Savings Tracker'!D1013</f>
        <v>0</v>
      </c>
      <c r="E971">
        <f>'5a - Savings Tracker'!E1013</f>
        <v>0</v>
      </c>
      <c r="F971">
        <f>'5a - Savings Tracker'!F1013</f>
        <v>0</v>
      </c>
      <c r="G971">
        <f>'5a - Savings Tracker'!G1013</f>
        <v>0</v>
      </c>
      <c r="H971">
        <f>'5a - Savings Tracker'!H1013</f>
        <v>0</v>
      </c>
      <c r="I971">
        <f>'5a - Savings Tracker'!J1013</f>
        <v>0</v>
      </c>
      <c r="J971">
        <f>'5a - Savings Tracker'!K1013</f>
        <v>0</v>
      </c>
      <c r="K971">
        <f>'5a - Savings Tracker'!L1013</f>
        <v>0</v>
      </c>
      <c r="L971">
        <f>'5a - Savings Tracker'!M1013</f>
        <v>0</v>
      </c>
      <c r="M971">
        <f>'5a - Savings Tracker'!N1013</f>
        <v>0</v>
      </c>
      <c r="N971">
        <f>'5a - Savings Tracker'!O1013</f>
        <v>0</v>
      </c>
      <c r="O971">
        <f>'5a - Savings Tracker'!P1013</f>
        <v>0</v>
      </c>
      <c r="P971">
        <f>'5a - Savings Tracker'!Q1013</f>
        <v>0</v>
      </c>
      <c r="Q971">
        <f>'5a - Savings Tracker'!R1013</f>
        <v>0</v>
      </c>
      <c r="R971">
        <f>'5a - Savings Tracker'!S1013</f>
        <v>0</v>
      </c>
      <c r="S971">
        <f>'5a - Savings Tracker'!T1013</f>
        <v>0</v>
      </c>
      <c r="T971">
        <f>'5a - Savings Tracker'!U1013</f>
        <v>0</v>
      </c>
      <c r="U971">
        <f>'5a - Savings Tracker'!V1013</f>
        <v>0</v>
      </c>
      <c r="V971">
        <f>'5a - Savings Tracker'!W1013</f>
        <v>0</v>
      </c>
      <c r="W971">
        <f>'5a - Savings Tracker'!X1013</f>
        <v>0</v>
      </c>
      <c r="X971">
        <f>'5a - Savings Tracker'!Y1013</f>
        <v>0</v>
      </c>
      <c r="Y971">
        <f>'5a - Savings Tracker'!Z1013</f>
        <v>0</v>
      </c>
      <c r="Z971">
        <f>'5a - Savings Tracker'!AA1013</f>
        <v>0</v>
      </c>
      <c r="AA971">
        <f>'5a - Savings Tracker'!AB1013</f>
        <v>0</v>
      </c>
      <c r="AB971">
        <f>'5a - Savings Tracker'!AC1013</f>
        <v>0</v>
      </c>
      <c r="AC971">
        <f>'5a - Savings Tracker'!AD1013</f>
        <v>0</v>
      </c>
      <c r="AD971" t="str">
        <f>'5a - Savings Tracker'!AE1013</f>
        <v/>
      </c>
      <c r="AE971" t="str">
        <f>'5a - Savings Tracker'!AF1013</f>
        <v/>
      </c>
      <c r="AF971" t="str">
        <f>'5a - Savings Tracker'!AG1013</f>
        <v/>
      </c>
      <c r="AG971" t="str">
        <f>'5a - Savings Tracker'!AH1013</f>
        <v/>
      </c>
      <c r="AH971" t="str">
        <f>'5a - Savings Tracker'!AI1013</f>
        <v/>
      </c>
      <c r="AI971" t="str">
        <f>'5a - Savings Tracker'!AJ1013</f>
        <v/>
      </c>
      <c r="AJ971" t="str">
        <f>'5a - Savings Tracker'!AK1013</f>
        <v/>
      </c>
      <c r="AK971" t="str">
        <f>'5a - Savings Tracker'!AL1013</f>
        <v/>
      </c>
    </row>
    <row r="972" spans="1:37">
      <c r="A972">
        <f>'5a - Savings Tracker'!A1014</f>
        <v>971</v>
      </c>
      <c r="B972" t="str">
        <f>'5a - Savings Tracker'!B1014</f>
        <v>Swansea Bay UHB</v>
      </c>
      <c r="C972">
        <f>'5a - Savings Tracker'!C1014</f>
        <v>0</v>
      </c>
      <c r="D972">
        <f>'5a - Savings Tracker'!D1014</f>
        <v>0</v>
      </c>
      <c r="E972">
        <f>'5a - Savings Tracker'!E1014</f>
        <v>0</v>
      </c>
      <c r="F972">
        <f>'5a - Savings Tracker'!F1014</f>
        <v>0</v>
      </c>
      <c r="G972">
        <f>'5a - Savings Tracker'!G1014</f>
        <v>0</v>
      </c>
      <c r="H972">
        <f>'5a - Savings Tracker'!H1014</f>
        <v>0</v>
      </c>
      <c r="I972">
        <f>'5a - Savings Tracker'!J1014</f>
        <v>0</v>
      </c>
      <c r="J972">
        <f>'5a - Savings Tracker'!K1014</f>
        <v>0</v>
      </c>
      <c r="K972">
        <f>'5a - Savings Tracker'!L1014</f>
        <v>0</v>
      </c>
      <c r="L972">
        <f>'5a - Savings Tracker'!M1014</f>
        <v>0</v>
      </c>
      <c r="M972">
        <f>'5a - Savings Tracker'!N1014</f>
        <v>0</v>
      </c>
      <c r="N972">
        <f>'5a - Savings Tracker'!O1014</f>
        <v>0</v>
      </c>
      <c r="O972">
        <f>'5a - Savings Tracker'!P1014</f>
        <v>0</v>
      </c>
      <c r="P972">
        <f>'5a - Savings Tracker'!Q1014</f>
        <v>0</v>
      </c>
      <c r="Q972">
        <f>'5a - Savings Tracker'!R1014</f>
        <v>0</v>
      </c>
      <c r="R972">
        <f>'5a - Savings Tracker'!S1014</f>
        <v>0</v>
      </c>
      <c r="S972">
        <f>'5a - Savings Tracker'!T1014</f>
        <v>0</v>
      </c>
      <c r="T972">
        <f>'5a - Savings Tracker'!U1014</f>
        <v>0</v>
      </c>
      <c r="U972">
        <f>'5a - Savings Tracker'!V1014</f>
        <v>0</v>
      </c>
      <c r="V972">
        <f>'5a - Savings Tracker'!W1014</f>
        <v>0</v>
      </c>
      <c r="W972">
        <f>'5a - Savings Tracker'!X1014</f>
        <v>0</v>
      </c>
      <c r="X972">
        <f>'5a - Savings Tracker'!Y1014</f>
        <v>0</v>
      </c>
      <c r="Y972">
        <f>'5a - Savings Tracker'!Z1014</f>
        <v>0</v>
      </c>
      <c r="Z972">
        <f>'5a - Savings Tracker'!AA1014</f>
        <v>0</v>
      </c>
      <c r="AA972">
        <f>'5a - Savings Tracker'!AB1014</f>
        <v>0</v>
      </c>
      <c r="AB972">
        <f>'5a - Savings Tracker'!AC1014</f>
        <v>0</v>
      </c>
      <c r="AC972">
        <f>'5a - Savings Tracker'!AD1014</f>
        <v>0</v>
      </c>
      <c r="AD972" t="str">
        <f>'5a - Savings Tracker'!AE1014</f>
        <v/>
      </c>
      <c r="AE972" t="str">
        <f>'5a - Savings Tracker'!AF1014</f>
        <v/>
      </c>
      <c r="AF972" t="str">
        <f>'5a - Savings Tracker'!AG1014</f>
        <v/>
      </c>
      <c r="AG972" t="str">
        <f>'5a - Savings Tracker'!AH1014</f>
        <v/>
      </c>
      <c r="AH972" t="str">
        <f>'5a - Savings Tracker'!AI1014</f>
        <v/>
      </c>
      <c r="AI972" t="str">
        <f>'5a - Savings Tracker'!AJ1014</f>
        <v/>
      </c>
      <c r="AJ972" t="str">
        <f>'5a - Savings Tracker'!AK1014</f>
        <v/>
      </c>
      <c r="AK972" t="str">
        <f>'5a - Savings Tracker'!AL1014</f>
        <v/>
      </c>
    </row>
    <row r="973" spans="1:37">
      <c r="A973">
        <f>'5a - Savings Tracker'!A1015</f>
        <v>972</v>
      </c>
      <c r="B973" t="str">
        <f>'5a - Savings Tracker'!B1015</f>
        <v>Swansea Bay UHB</v>
      </c>
      <c r="C973">
        <f>'5a - Savings Tracker'!C1015</f>
        <v>0</v>
      </c>
      <c r="D973">
        <f>'5a - Savings Tracker'!D1015</f>
        <v>0</v>
      </c>
      <c r="E973">
        <f>'5a - Savings Tracker'!E1015</f>
        <v>0</v>
      </c>
      <c r="F973">
        <f>'5a - Savings Tracker'!F1015</f>
        <v>0</v>
      </c>
      <c r="G973">
        <f>'5a - Savings Tracker'!G1015</f>
        <v>0</v>
      </c>
      <c r="H973">
        <f>'5a - Savings Tracker'!H1015</f>
        <v>0</v>
      </c>
      <c r="I973">
        <f>'5a - Savings Tracker'!J1015</f>
        <v>0</v>
      </c>
      <c r="J973">
        <f>'5a - Savings Tracker'!K1015</f>
        <v>0</v>
      </c>
      <c r="K973">
        <f>'5a - Savings Tracker'!L1015</f>
        <v>0</v>
      </c>
      <c r="L973">
        <f>'5a - Savings Tracker'!M1015</f>
        <v>0</v>
      </c>
      <c r="M973">
        <f>'5a - Savings Tracker'!N1015</f>
        <v>0</v>
      </c>
      <c r="N973">
        <f>'5a - Savings Tracker'!O1015</f>
        <v>0</v>
      </c>
      <c r="O973">
        <f>'5a - Savings Tracker'!P1015</f>
        <v>0</v>
      </c>
      <c r="P973">
        <f>'5a - Savings Tracker'!Q1015</f>
        <v>0</v>
      </c>
      <c r="Q973">
        <f>'5a - Savings Tracker'!R1015</f>
        <v>0</v>
      </c>
      <c r="R973">
        <f>'5a - Savings Tracker'!S1015</f>
        <v>0</v>
      </c>
      <c r="S973">
        <f>'5a - Savings Tracker'!T1015</f>
        <v>0</v>
      </c>
      <c r="T973">
        <f>'5a - Savings Tracker'!U1015</f>
        <v>0</v>
      </c>
      <c r="U973">
        <f>'5a - Savings Tracker'!V1015</f>
        <v>0</v>
      </c>
      <c r="V973">
        <f>'5a - Savings Tracker'!W1015</f>
        <v>0</v>
      </c>
      <c r="W973">
        <f>'5a - Savings Tracker'!X1015</f>
        <v>0</v>
      </c>
      <c r="X973">
        <f>'5a - Savings Tracker'!Y1015</f>
        <v>0</v>
      </c>
      <c r="Y973">
        <f>'5a - Savings Tracker'!Z1015</f>
        <v>0</v>
      </c>
      <c r="Z973">
        <f>'5a - Savings Tracker'!AA1015</f>
        <v>0</v>
      </c>
      <c r="AA973">
        <f>'5a - Savings Tracker'!AB1015</f>
        <v>0</v>
      </c>
      <c r="AB973">
        <f>'5a - Savings Tracker'!AC1015</f>
        <v>0</v>
      </c>
      <c r="AC973">
        <f>'5a - Savings Tracker'!AD1015</f>
        <v>0</v>
      </c>
      <c r="AD973" t="str">
        <f>'5a - Savings Tracker'!AE1015</f>
        <v/>
      </c>
      <c r="AE973" t="str">
        <f>'5a - Savings Tracker'!AF1015</f>
        <v/>
      </c>
      <c r="AF973" t="str">
        <f>'5a - Savings Tracker'!AG1015</f>
        <v/>
      </c>
      <c r="AG973" t="str">
        <f>'5a - Savings Tracker'!AH1015</f>
        <v/>
      </c>
      <c r="AH973" t="str">
        <f>'5a - Savings Tracker'!AI1015</f>
        <v/>
      </c>
      <c r="AI973" t="str">
        <f>'5a - Savings Tracker'!AJ1015</f>
        <v/>
      </c>
      <c r="AJ973" t="str">
        <f>'5a - Savings Tracker'!AK1015</f>
        <v/>
      </c>
      <c r="AK973" t="str">
        <f>'5a - Savings Tracker'!AL1015</f>
        <v/>
      </c>
    </row>
    <row r="974" spans="1:37">
      <c r="A974">
        <f>'5a - Savings Tracker'!A1016</f>
        <v>973</v>
      </c>
      <c r="B974" t="str">
        <f>'5a - Savings Tracker'!B1016</f>
        <v>Swansea Bay UHB</v>
      </c>
      <c r="C974">
        <f>'5a - Savings Tracker'!C1016</f>
        <v>0</v>
      </c>
      <c r="D974">
        <f>'5a - Savings Tracker'!D1016</f>
        <v>0</v>
      </c>
      <c r="E974">
        <f>'5a - Savings Tracker'!E1016</f>
        <v>0</v>
      </c>
      <c r="F974">
        <f>'5a - Savings Tracker'!F1016</f>
        <v>0</v>
      </c>
      <c r="G974">
        <f>'5a - Savings Tracker'!G1016</f>
        <v>0</v>
      </c>
      <c r="H974">
        <f>'5a - Savings Tracker'!H1016</f>
        <v>0</v>
      </c>
      <c r="I974">
        <f>'5a - Savings Tracker'!J1016</f>
        <v>0</v>
      </c>
      <c r="J974">
        <f>'5a - Savings Tracker'!K1016</f>
        <v>0</v>
      </c>
      <c r="K974">
        <f>'5a - Savings Tracker'!L1016</f>
        <v>0</v>
      </c>
      <c r="L974">
        <f>'5a - Savings Tracker'!M1016</f>
        <v>0</v>
      </c>
      <c r="M974">
        <f>'5a - Savings Tracker'!N1016</f>
        <v>0</v>
      </c>
      <c r="N974">
        <f>'5a - Savings Tracker'!O1016</f>
        <v>0</v>
      </c>
      <c r="O974">
        <f>'5a - Savings Tracker'!P1016</f>
        <v>0</v>
      </c>
      <c r="P974">
        <f>'5a - Savings Tracker'!Q1016</f>
        <v>0</v>
      </c>
      <c r="Q974">
        <f>'5a - Savings Tracker'!R1016</f>
        <v>0</v>
      </c>
      <c r="R974">
        <f>'5a - Savings Tracker'!S1016</f>
        <v>0</v>
      </c>
      <c r="S974">
        <f>'5a - Savings Tracker'!T1016</f>
        <v>0</v>
      </c>
      <c r="T974">
        <f>'5a - Savings Tracker'!U1016</f>
        <v>0</v>
      </c>
      <c r="U974">
        <f>'5a - Savings Tracker'!V1016</f>
        <v>0</v>
      </c>
      <c r="V974">
        <f>'5a - Savings Tracker'!W1016</f>
        <v>0</v>
      </c>
      <c r="W974">
        <f>'5a - Savings Tracker'!X1016</f>
        <v>0</v>
      </c>
      <c r="X974">
        <f>'5a - Savings Tracker'!Y1016</f>
        <v>0</v>
      </c>
      <c r="Y974">
        <f>'5a - Savings Tracker'!Z1016</f>
        <v>0</v>
      </c>
      <c r="Z974">
        <f>'5a - Savings Tracker'!AA1016</f>
        <v>0</v>
      </c>
      <c r="AA974">
        <f>'5a - Savings Tracker'!AB1016</f>
        <v>0</v>
      </c>
      <c r="AB974">
        <f>'5a - Savings Tracker'!AC1016</f>
        <v>0</v>
      </c>
      <c r="AC974">
        <f>'5a - Savings Tracker'!AD1016</f>
        <v>0</v>
      </c>
      <c r="AD974" t="str">
        <f>'5a - Savings Tracker'!AE1016</f>
        <v/>
      </c>
      <c r="AE974" t="str">
        <f>'5a - Savings Tracker'!AF1016</f>
        <v/>
      </c>
      <c r="AF974" t="str">
        <f>'5a - Savings Tracker'!AG1016</f>
        <v/>
      </c>
      <c r="AG974" t="str">
        <f>'5a - Savings Tracker'!AH1016</f>
        <v/>
      </c>
      <c r="AH974" t="str">
        <f>'5a - Savings Tracker'!AI1016</f>
        <v/>
      </c>
      <c r="AI974" t="str">
        <f>'5a - Savings Tracker'!AJ1016</f>
        <v/>
      </c>
      <c r="AJ974" t="str">
        <f>'5a - Savings Tracker'!AK1016</f>
        <v/>
      </c>
      <c r="AK974" t="str">
        <f>'5a - Savings Tracker'!AL1016</f>
        <v/>
      </c>
    </row>
    <row r="975" spans="1:37">
      <c r="A975">
        <f>'5a - Savings Tracker'!A1017</f>
        <v>974</v>
      </c>
      <c r="B975" t="str">
        <f>'5a - Savings Tracker'!B1017</f>
        <v>Swansea Bay UHB</v>
      </c>
      <c r="C975">
        <f>'5a - Savings Tracker'!C1017</f>
        <v>0</v>
      </c>
      <c r="D975">
        <f>'5a - Savings Tracker'!D1017</f>
        <v>0</v>
      </c>
      <c r="E975">
        <f>'5a - Savings Tracker'!E1017</f>
        <v>0</v>
      </c>
      <c r="F975">
        <f>'5a - Savings Tracker'!F1017</f>
        <v>0</v>
      </c>
      <c r="G975">
        <f>'5a - Savings Tracker'!G1017</f>
        <v>0</v>
      </c>
      <c r="H975">
        <f>'5a - Savings Tracker'!H1017</f>
        <v>0</v>
      </c>
      <c r="I975">
        <f>'5a - Savings Tracker'!J1017</f>
        <v>0</v>
      </c>
      <c r="J975">
        <f>'5a - Savings Tracker'!K1017</f>
        <v>0</v>
      </c>
      <c r="K975">
        <f>'5a - Savings Tracker'!L1017</f>
        <v>0</v>
      </c>
      <c r="L975">
        <f>'5a - Savings Tracker'!M1017</f>
        <v>0</v>
      </c>
      <c r="M975">
        <f>'5a - Savings Tracker'!N1017</f>
        <v>0</v>
      </c>
      <c r="N975">
        <f>'5a - Savings Tracker'!O1017</f>
        <v>0</v>
      </c>
      <c r="O975">
        <f>'5a - Savings Tracker'!P1017</f>
        <v>0</v>
      </c>
      <c r="P975">
        <f>'5a - Savings Tracker'!Q1017</f>
        <v>0</v>
      </c>
      <c r="Q975">
        <f>'5a - Savings Tracker'!R1017</f>
        <v>0</v>
      </c>
      <c r="R975">
        <f>'5a - Savings Tracker'!S1017</f>
        <v>0</v>
      </c>
      <c r="S975">
        <f>'5a - Savings Tracker'!T1017</f>
        <v>0</v>
      </c>
      <c r="T975">
        <f>'5a - Savings Tracker'!U1017</f>
        <v>0</v>
      </c>
      <c r="U975">
        <f>'5a - Savings Tracker'!V1017</f>
        <v>0</v>
      </c>
      <c r="V975">
        <f>'5a - Savings Tracker'!W1017</f>
        <v>0</v>
      </c>
      <c r="W975">
        <f>'5a - Savings Tracker'!X1017</f>
        <v>0</v>
      </c>
      <c r="X975">
        <f>'5a - Savings Tracker'!Y1017</f>
        <v>0</v>
      </c>
      <c r="Y975">
        <f>'5a - Savings Tracker'!Z1017</f>
        <v>0</v>
      </c>
      <c r="Z975">
        <f>'5a - Savings Tracker'!AA1017</f>
        <v>0</v>
      </c>
      <c r="AA975">
        <f>'5a - Savings Tracker'!AB1017</f>
        <v>0</v>
      </c>
      <c r="AB975">
        <f>'5a - Savings Tracker'!AC1017</f>
        <v>0</v>
      </c>
      <c r="AC975">
        <f>'5a - Savings Tracker'!AD1017</f>
        <v>0</v>
      </c>
      <c r="AD975" t="str">
        <f>'5a - Savings Tracker'!AE1017</f>
        <v/>
      </c>
      <c r="AE975" t="str">
        <f>'5a - Savings Tracker'!AF1017</f>
        <v/>
      </c>
      <c r="AF975" t="str">
        <f>'5a - Savings Tracker'!AG1017</f>
        <v/>
      </c>
      <c r="AG975" t="str">
        <f>'5a - Savings Tracker'!AH1017</f>
        <v/>
      </c>
      <c r="AH975" t="str">
        <f>'5a - Savings Tracker'!AI1017</f>
        <v/>
      </c>
      <c r="AI975" t="str">
        <f>'5a - Savings Tracker'!AJ1017</f>
        <v/>
      </c>
      <c r="AJ975" t="str">
        <f>'5a - Savings Tracker'!AK1017</f>
        <v/>
      </c>
      <c r="AK975" t="str">
        <f>'5a - Savings Tracker'!AL1017</f>
        <v/>
      </c>
    </row>
    <row r="976" spans="1:37">
      <c r="A976">
        <f>'5a - Savings Tracker'!A1018</f>
        <v>975</v>
      </c>
      <c r="B976" t="str">
        <f>'5a - Savings Tracker'!B1018</f>
        <v>Swansea Bay UHB</v>
      </c>
      <c r="C976">
        <f>'5a - Savings Tracker'!C1018</f>
        <v>0</v>
      </c>
      <c r="D976">
        <f>'5a - Savings Tracker'!D1018</f>
        <v>0</v>
      </c>
      <c r="E976">
        <f>'5a - Savings Tracker'!E1018</f>
        <v>0</v>
      </c>
      <c r="F976">
        <f>'5a - Savings Tracker'!F1018</f>
        <v>0</v>
      </c>
      <c r="G976">
        <f>'5a - Savings Tracker'!G1018</f>
        <v>0</v>
      </c>
      <c r="H976">
        <f>'5a - Savings Tracker'!H1018</f>
        <v>0</v>
      </c>
      <c r="I976">
        <f>'5a - Savings Tracker'!J1018</f>
        <v>0</v>
      </c>
      <c r="J976">
        <f>'5a - Savings Tracker'!K1018</f>
        <v>0</v>
      </c>
      <c r="K976">
        <f>'5a - Savings Tracker'!L1018</f>
        <v>0</v>
      </c>
      <c r="L976">
        <f>'5a - Savings Tracker'!M1018</f>
        <v>0</v>
      </c>
      <c r="M976">
        <f>'5a - Savings Tracker'!N1018</f>
        <v>0</v>
      </c>
      <c r="N976">
        <f>'5a - Savings Tracker'!O1018</f>
        <v>0</v>
      </c>
      <c r="O976">
        <f>'5a - Savings Tracker'!P1018</f>
        <v>0</v>
      </c>
      <c r="P976">
        <f>'5a - Savings Tracker'!Q1018</f>
        <v>0</v>
      </c>
      <c r="Q976">
        <f>'5a - Savings Tracker'!R1018</f>
        <v>0</v>
      </c>
      <c r="R976">
        <f>'5a - Savings Tracker'!S1018</f>
        <v>0</v>
      </c>
      <c r="S976">
        <f>'5a - Savings Tracker'!T1018</f>
        <v>0</v>
      </c>
      <c r="T976">
        <f>'5a - Savings Tracker'!U1018</f>
        <v>0</v>
      </c>
      <c r="U976">
        <f>'5a - Savings Tracker'!V1018</f>
        <v>0</v>
      </c>
      <c r="V976">
        <f>'5a - Savings Tracker'!W1018</f>
        <v>0</v>
      </c>
      <c r="W976">
        <f>'5a - Savings Tracker'!X1018</f>
        <v>0</v>
      </c>
      <c r="X976">
        <f>'5a - Savings Tracker'!Y1018</f>
        <v>0</v>
      </c>
      <c r="Y976">
        <f>'5a - Savings Tracker'!Z1018</f>
        <v>0</v>
      </c>
      <c r="Z976">
        <f>'5a - Savings Tracker'!AA1018</f>
        <v>0</v>
      </c>
      <c r="AA976">
        <f>'5a - Savings Tracker'!AB1018</f>
        <v>0</v>
      </c>
      <c r="AB976">
        <f>'5a - Savings Tracker'!AC1018</f>
        <v>0</v>
      </c>
      <c r="AC976">
        <f>'5a - Savings Tracker'!AD1018</f>
        <v>0</v>
      </c>
      <c r="AD976" t="str">
        <f>'5a - Savings Tracker'!AE1018</f>
        <v/>
      </c>
      <c r="AE976" t="str">
        <f>'5a - Savings Tracker'!AF1018</f>
        <v/>
      </c>
      <c r="AF976" t="str">
        <f>'5a - Savings Tracker'!AG1018</f>
        <v/>
      </c>
      <c r="AG976" t="str">
        <f>'5a - Savings Tracker'!AH1018</f>
        <v/>
      </c>
      <c r="AH976" t="str">
        <f>'5a - Savings Tracker'!AI1018</f>
        <v/>
      </c>
      <c r="AI976" t="str">
        <f>'5a - Savings Tracker'!AJ1018</f>
        <v/>
      </c>
      <c r="AJ976" t="str">
        <f>'5a - Savings Tracker'!AK1018</f>
        <v/>
      </c>
      <c r="AK976" t="str">
        <f>'5a - Savings Tracker'!AL1018</f>
        <v/>
      </c>
    </row>
    <row r="977" spans="1:37">
      <c r="A977">
        <f>'5a - Savings Tracker'!A1019</f>
        <v>976</v>
      </c>
      <c r="B977" t="str">
        <f>'5a - Savings Tracker'!B1019</f>
        <v>Swansea Bay UHB</v>
      </c>
      <c r="C977">
        <f>'5a - Savings Tracker'!C1019</f>
        <v>0</v>
      </c>
      <c r="D977">
        <f>'5a - Savings Tracker'!D1019</f>
        <v>0</v>
      </c>
      <c r="E977">
        <f>'5a - Savings Tracker'!E1019</f>
        <v>0</v>
      </c>
      <c r="F977">
        <f>'5a - Savings Tracker'!F1019</f>
        <v>0</v>
      </c>
      <c r="G977">
        <f>'5a - Savings Tracker'!G1019</f>
        <v>0</v>
      </c>
      <c r="H977">
        <f>'5a - Savings Tracker'!H1019</f>
        <v>0</v>
      </c>
      <c r="I977">
        <f>'5a - Savings Tracker'!J1019</f>
        <v>0</v>
      </c>
      <c r="J977">
        <f>'5a - Savings Tracker'!K1019</f>
        <v>0</v>
      </c>
      <c r="K977">
        <f>'5a - Savings Tracker'!L1019</f>
        <v>0</v>
      </c>
      <c r="L977">
        <f>'5a - Savings Tracker'!M1019</f>
        <v>0</v>
      </c>
      <c r="M977">
        <f>'5a - Savings Tracker'!N1019</f>
        <v>0</v>
      </c>
      <c r="N977">
        <f>'5a - Savings Tracker'!O1019</f>
        <v>0</v>
      </c>
      <c r="O977">
        <f>'5a - Savings Tracker'!P1019</f>
        <v>0</v>
      </c>
      <c r="P977">
        <f>'5a - Savings Tracker'!Q1019</f>
        <v>0</v>
      </c>
      <c r="Q977">
        <f>'5a - Savings Tracker'!R1019</f>
        <v>0</v>
      </c>
      <c r="R977">
        <f>'5a - Savings Tracker'!S1019</f>
        <v>0</v>
      </c>
      <c r="S977">
        <f>'5a - Savings Tracker'!T1019</f>
        <v>0</v>
      </c>
      <c r="T977">
        <f>'5a - Savings Tracker'!U1019</f>
        <v>0</v>
      </c>
      <c r="U977">
        <f>'5a - Savings Tracker'!V1019</f>
        <v>0</v>
      </c>
      <c r="V977">
        <f>'5a - Savings Tracker'!W1019</f>
        <v>0</v>
      </c>
      <c r="W977">
        <f>'5a - Savings Tracker'!X1019</f>
        <v>0</v>
      </c>
      <c r="X977">
        <f>'5a - Savings Tracker'!Y1019</f>
        <v>0</v>
      </c>
      <c r="Y977">
        <f>'5a - Savings Tracker'!Z1019</f>
        <v>0</v>
      </c>
      <c r="Z977">
        <f>'5a - Savings Tracker'!AA1019</f>
        <v>0</v>
      </c>
      <c r="AA977">
        <f>'5a - Savings Tracker'!AB1019</f>
        <v>0</v>
      </c>
      <c r="AB977">
        <f>'5a - Savings Tracker'!AC1019</f>
        <v>0</v>
      </c>
      <c r="AC977">
        <f>'5a - Savings Tracker'!AD1019</f>
        <v>0</v>
      </c>
      <c r="AD977" t="str">
        <f>'5a - Savings Tracker'!AE1019</f>
        <v/>
      </c>
      <c r="AE977" t="str">
        <f>'5a - Savings Tracker'!AF1019</f>
        <v/>
      </c>
      <c r="AF977" t="str">
        <f>'5a - Savings Tracker'!AG1019</f>
        <v/>
      </c>
      <c r="AG977" t="str">
        <f>'5a - Savings Tracker'!AH1019</f>
        <v/>
      </c>
      <c r="AH977" t="str">
        <f>'5a - Savings Tracker'!AI1019</f>
        <v/>
      </c>
      <c r="AI977" t="str">
        <f>'5a - Savings Tracker'!AJ1019</f>
        <v/>
      </c>
      <c r="AJ977" t="str">
        <f>'5a - Savings Tracker'!AK1019</f>
        <v/>
      </c>
      <c r="AK977" t="str">
        <f>'5a - Savings Tracker'!AL1019</f>
        <v/>
      </c>
    </row>
    <row r="978" spans="1:37">
      <c r="A978">
        <f>'5a - Savings Tracker'!A1020</f>
        <v>977</v>
      </c>
      <c r="B978" t="str">
        <f>'5a - Savings Tracker'!B1020</f>
        <v>Swansea Bay UHB</v>
      </c>
      <c r="C978">
        <f>'5a - Savings Tracker'!C1020</f>
        <v>0</v>
      </c>
      <c r="D978">
        <f>'5a - Savings Tracker'!D1020</f>
        <v>0</v>
      </c>
      <c r="E978">
        <f>'5a - Savings Tracker'!E1020</f>
        <v>0</v>
      </c>
      <c r="F978">
        <f>'5a - Savings Tracker'!F1020</f>
        <v>0</v>
      </c>
      <c r="G978">
        <f>'5a - Savings Tracker'!G1020</f>
        <v>0</v>
      </c>
      <c r="H978">
        <f>'5a - Savings Tracker'!H1020</f>
        <v>0</v>
      </c>
      <c r="I978">
        <f>'5a - Savings Tracker'!J1020</f>
        <v>0</v>
      </c>
      <c r="J978">
        <f>'5a - Savings Tracker'!K1020</f>
        <v>0</v>
      </c>
      <c r="K978">
        <f>'5a - Savings Tracker'!L1020</f>
        <v>0</v>
      </c>
      <c r="L978">
        <f>'5a - Savings Tracker'!M1020</f>
        <v>0</v>
      </c>
      <c r="M978">
        <f>'5a - Savings Tracker'!N1020</f>
        <v>0</v>
      </c>
      <c r="N978">
        <f>'5a - Savings Tracker'!O1020</f>
        <v>0</v>
      </c>
      <c r="O978">
        <f>'5a - Savings Tracker'!P1020</f>
        <v>0</v>
      </c>
      <c r="P978">
        <f>'5a - Savings Tracker'!Q1020</f>
        <v>0</v>
      </c>
      <c r="Q978">
        <f>'5a - Savings Tracker'!R1020</f>
        <v>0</v>
      </c>
      <c r="R978">
        <f>'5a - Savings Tracker'!S1020</f>
        <v>0</v>
      </c>
      <c r="S978">
        <f>'5a - Savings Tracker'!T1020</f>
        <v>0</v>
      </c>
      <c r="T978">
        <f>'5a - Savings Tracker'!U1020</f>
        <v>0</v>
      </c>
      <c r="U978">
        <f>'5a - Savings Tracker'!V1020</f>
        <v>0</v>
      </c>
      <c r="V978">
        <f>'5a - Savings Tracker'!W1020</f>
        <v>0</v>
      </c>
      <c r="W978">
        <f>'5a - Savings Tracker'!X1020</f>
        <v>0</v>
      </c>
      <c r="X978">
        <f>'5a - Savings Tracker'!Y1020</f>
        <v>0</v>
      </c>
      <c r="Y978">
        <f>'5a - Savings Tracker'!Z1020</f>
        <v>0</v>
      </c>
      <c r="Z978">
        <f>'5a - Savings Tracker'!AA1020</f>
        <v>0</v>
      </c>
      <c r="AA978">
        <f>'5a - Savings Tracker'!AB1020</f>
        <v>0</v>
      </c>
      <c r="AB978">
        <f>'5a - Savings Tracker'!AC1020</f>
        <v>0</v>
      </c>
      <c r="AC978">
        <f>'5a - Savings Tracker'!AD1020</f>
        <v>0</v>
      </c>
      <c r="AD978" t="str">
        <f>'5a - Savings Tracker'!AE1020</f>
        <v/>
      </c>
      <c r="AE978" t="str">
        <f>'5a - Savings Tracker'!AF1020</f>
        <v/>
      </c>
      <c r="AF978" t="str">
        <f>'5a - Savings Tracker'!AG1020</f>
        <v/>
      </c>
      <c r="AG978" t="str">
        <f>'5a - Savings Tracker'!AH1020</f>
        <v/>
      </c>
      <c r="AH978" t="str">
        <f>'5a - Savings Tracker'!AI1020</f>
        <v/>
      </c>
      <c r="AI978" t="str">
        <f>'5a - Savings Tracker'!AJ1020</f>
        <v/>
      </c>
      <c r="AJ978" t="str">
        <f>'5a - Savings Tracker'!AK1020</f>
        <v/>
      </c>
      <c r="AK978" t="str">
        <f>'5a - Savings Tracker'!AL1020</f>
        <v/>
      </c>
    </row>
    <row r="979" spans="1:37">
      <c r="A979">
        <f>'5a - Savings Tracker'!A1021</f>
        <v>978</v>
      </c>
      <c r="B979" t="str">
        <f>'5a - Savings Tracker'!B1021</f>
        <v>Swansea Bay UHB</v>
      </c>
      <c r="C979">
        <f>'5a - Savings Tracker'!C1021</f>
        <v>0</v>
      </c>
      <c r="D979">
        <f>'5a - Savings Tracker'!D1021</f>
        <v>0</v>
      </c>
      <c r="E979">
        <f>'5a - Savings Tracker'!E1021</f>
        <v>0</v>
      </c>
      <c r="F979">
        <f>'5a - Savings Tracker'!F1021</f>
        <v>0</v>
      </c>
      <c r="G979">
        <f>'5a - Savings Tracker'!G1021</f>
        <v>0</v>
      </c>
      <c r="H979">
        <f>'5a - Savings Tracker'!H1021</f>
        <v>0</v>
      </c>
      <c r="I979">
        <f>'5a - Savings Tracker'!J1021</f>
        <v>0</v>
      </c>
      <c r="J979">
        <f>'5a - Savings Tracker'!K1021</f>
        <v>0</v>
      </c>
      <c r="K979">
        <f>'5a - Savings Tracker'!L1021</f>
        <v>0</v>
      </c>
      <c r="L979">
        <f>'5a - Savings Tracker'!M1021</f>
        <v>0</v>
      </c>
      <c r="M979">
        <f>'5a - Savings Tracker'!N1021</f>
        <v>0</v>
      </c>
      <c r="N979">
        <f>'5a - Savings Tracker'!O1021</f>
        <v>0</v>
      </c>
      <c r="O979">
        <f>'5a - Savings Tracker'!P1021</f>
        <v>0</v>
      </c>
      <c r="P979">
        <f>'5a - Savings Tracker'!Q1021</f>
        <v>0</v>
      </c>
      <c r="Q979">
        <f>'5a - Savings Tracker'!R1021</f>
        <v>0</v>
      </c>
      <c r="R979">
        <f>'5a - Savings Tracker'!S1021</f>
        <v>0</v>
      </c>
      <c r="S979">
        <f>'5a - Savings Tracker'!T1021</f>
        <v>0</v>
      </c>
      <c r="T979">
        <f>'5a - Savings Tracker'!U1021</f>
        <v>0</v>
      </c>
      <c r="U979">
        <f>'5a - Savings Tracker'!V1021</f>
        <v>0</v>
      </c>
      <c r="V979">
        <f>'5a - Savings Tracker'!W1021</f>
        <v>0</v>
      </c>
      <c r="W979">
        <f>'5a - Savings Tracker'!X1021</f>
        <v>0</v>
      </c>
      <c r="X979">
        <f>'5a - Savings Tracker'!Y1021</f>
        <v>0</v>
      </c>
      <c r="Y979">
        <f>'5a - Savings Tracker'!Z1021</f>
        <v>0</v>
      </c>
      <c r="Z979">
        <f>'5a - Savings Tracker'!AA1021</f>
        <v>0</v>
      </c>
      <c r="AA979">
        <f>'5a - Savings Tracker'!AB1021</f>
        <v>0</v>
      </c>
      <c r="AB979">
        <f>'5a - Savings Tracker'!AC1021</f>
        <v>0</v>
      </c>
      <c r="AC979">
        <f>'5a - Savings Tracker'!AD1021</f>
        <v>0</v>
      </c>
      <c r="AD979" t="str">
        <f>'5a - Savings Tracker'!AE1021</f>
        <v/>
      </c>
      <c r="AE979" t="str">
        <f>'5a - Savings Tracker'!AF1021</f>
        <v/>
      </c>
      <c r="AF979" t="str">
        <f>'5a - Savings Tracker'!AG1021</f>
        <v/>
      </c>
      <c r="AG979" t="str">
        <f>'5a - Savings Tracker'!AH1021</f>
        <v/>
      </c>
      <c r="AH979" t="str">
        <f>'5a - Savings Tracker'!AI1021</f>
        <v/>
      </c>
      <c r="AI979" t="str">
        <f>'5a - Savings Tracker'!AJ1021</f>
        <v/>
      </c>
      <c r="AJ979" t="str">
        <f>'5a - Savings Tracker'!AK1021</f>
        <v/>
      </c>
      <c r="AK979" t="str">
        <f>'5a - Savings Tracker'!AL1021</f>
        <v/>
      </c>
    </row>
    <row r="980" spans="1:37">
      <c r="A980">
        <f>'5a - Savings Tracker'!A1022</f>
        <v>979</v>
      </c>
      <c r="B980" t="str">
        <f>'5a - Savings Tracker'!B1022</f>
        <v>Swansea Bay UHB</v>
      </c>
      <c r="C980">
        <f>'5a - Savings Tracker'!C1022</f>
        <v>0</v>
      </c>
      <c r="D980">
        <f>'5a - Savings Tracker'!D1022</f>
        <v>0</v>
      </c>
      <c r="E980">
        <f>'5a - Savings Tracker'!E1022</f>
        <v>0</v>
      </c>
      <c r="F980">
        <f>'5a - Savings Tracker'!F1022</f>
        <v>0</v>
      </c>
      <c r="G980">
        <f>'5a - Savings Tracker'!G1022</f>
        <v>0</v>
      </c>
      <c r="H980">
        <f>'5a - Savings Tracker'!H1022</f>
        <v>0</v>
      </c>
      <c r="I980">
        <f>'5a - Savings Tracker'!J1022</f>
        <v>0</v>
      </c>
      <c r="J980">
        <f>'5a - Savings Tracker'!K1022</f>
        <v>0</v>
      </c>
      <c r="K980">
        <f>'5a - Savings Tracker'!L1022</f>
        <v>0</v>
      </c>
      <c r="L980">
        <f>'5a - Savings Tracker'!M1022</f>
        <v>0</v>
      </c>
      <c r="M980">
        <f>'5a - Savings Tracker'!N1022</f>
        <v>0</v>
      </c>
      <c r="N980">
        <f>'5a - Savings Tracker'!O1022</f>
        <v>0</v>
      </c>
      <c r="O980">
        <f>'5a - Savings Tracker'!P1022</f>
        <v>0</v>
      </c>
      <c r="P980">
        <f>'5a - Savings Tracker'!Q1022</f>
        <v>0</v>
      </c>
      <c r="Q980">
        <f>'5a - Savings Tracker'!R1022</f>
        <v>0</v>
      </c>
      <c r="R980">
        <f>'5a - Savings Tracker'!S1022</f>
        <v>0</v>
      </c>
      <c r="S980">
        <f>'5a - Savings Tracker'!T1022</f>
        <v>0</v>
      </c>
      <c r="T980">
        <f>'5a - Savings Tracker'!U1022</f>
        <v>0</v>
      </c>
      <c r="U980">
        <f>'5a - Savings Tracker'!V1022</f>
        <v>0</v>
      </c>
      <c r="V980">
        <f>'5a - Savings Tracker'!W1022</f>
        <v>0</v>
      </c>
      <c r="W980">
        <f>'5a - Savings Tracker'!X1022</f>
        <v>0</v>
      </c>
      <c r="X980">
        <f>'5a - Savings Tracker'!Y1022</f>
        <v>0</v>
      </c>
      <c r="Y980">
        <f>'5a - Savings Tracker'!Z1022</f>
        <v>0</v>
      </c>
      <c r="Z980">
        <f>'5a - Savings Tracker'!AA1022</f>
        <v>0</v>
      </c>
      <c r="AA980">
        <f>'5a - Savings Tracker'!AB1022</f>
        <v>0</v>
      </c>
      <c r="AB980">
        <f>'5a - Savings Tracker'!AC1022</f>
        <v>0</v>
      </c>
      <c r="AC980">
        <f>'5a - Savings Tracker'!AD1022</f>
        <v>0</v>
      </c>
      <c r="AD980" t="str">
        <f>'5a - Savings Tracker'!AE1022</f>
        <v/>
      </c>
      <c r="AE980" t="str">
        <f>'5a - Savings Tracker'!AF1022</f>
        <v/>
      </c>
      <c r="AF980" t="str">
        <f>'5a - Savings Tracker'!AG1022</f>
        <v/>
      </c>
      <c r="AG980" t="str">
        <f>'5a - Savings Tracker'!AH1022</f>
        <v/>
      </c>
      <c r="AH980" t="str">
        <f>'5a - Savings Tracker'!AI1022</f>
        <v/>
      </c>
      <c r="AI980" t="str">
        <f>'5a - Savings Tracker'!AJ1022</f>
        <v/>
      </c>
      <c r="AJ980" t="str">
        <f>'5a - Savings Tracker'!AK1022</f>
        <v/>
      </c>
      <c r="AK980" t="str">
        <f>'5a - Savings Tracker'!AL1022</f>
        <v/>
      </c>
    </row>
    <row r="981" spans="1:37">
      <c r="A981">
        <f>'5a - Savings Tracker'!A1023</f>
        <v>980</v>
      </c>
      <c r="B981" t="str">
        <f>'5a - Savings Tracker'!B1023</f>
        <v>Swansea Bay UHB</v>
      </c>
      <c r="C981">
        <f>'5a - Savings Tracker'!C1023</f>
        <v>0</v>
      </c>
      <c r="D981">
        <f>'5a - Savings Tracker'!D1023</f>
        <v>0</v>
      </c>
      <c r="E981">
        <f>'5a - Savings Tracker'!E1023</f>
        <v>0</v>
      </c>
      <c r="F981">
        <f>'5a - Savings Tracker'!F1023</f>
        <v>0</v>
      </c>
      <c r="G981">
        <f>'5a - Savings Tracker'!G1023</f>
        <v>0</v>
      </c>
      <c r="H981">
        <f>'5a - Savings Tracker'!H1023</f>
        <v>0</v>
      </c>
      <c r="I981">
        <f>'5a - Savings Tracker'!J1023</f>
        <v>0</v>
      </c>
      <c r="J981">
        <f>'5a - Savings Tracker'!K1023</f>
        <v>0</v>
      </c>
      <c r="K981">
        <f>'5a - Savings Tracker'!L1023</f>
        <v>0</v>
      </c>
      <c r="L981">
        <f>'5a - Savings Tracker'!M1023</f>
        <v>0</v>
      </c>
      <c r="M981">
        <f>'5a - Savings Tracker'!N1023</f>
        <v>0</v>
      </c>
      <c r="N981">
        <f>'5a - Savings Tracker'!O1023</f>
        <v>0</v>
      </c>
      <c r="O981">
        <f>'5a - Savings Tracker'!P1023</f>
        <v>0</v>
      </c>
      <c r="P981">
        <f>'5a - Savings Tracker'!Q1023</f>
        <v>0</v>
      </c>
      <c r="Q981">
        <f>'5a - Savings Tracker'!R1023</f>
        <v>0</v>
      </c>
      <c r="R981">
        <f>'5a - Savings Tracker'!S1023</f>
        <v>0</v>
      </c>
      <c r="S981">
        <f>'5a - Savings Tracker'!T1023</f>
        <v>0</v>
      </c>
      <c r="T981">
        <f>'5a - Savings Tracker'!U1023</f>
        <v>0</v>
      </c>
      <c r="U981">
        <f>'5a - Savings Tracker'!V1023</f>
        <v>0</v>
      </c>
      <c r="V981">
        <f>'5a - Savings Tracker'!W1023</f>
        <v>0</v>
      </c>
      <c r="W981">
        <f>'5a - Savings Tracker'!X1023</f>
        <v>0</v>
      </c>
      <c r="X981">
        <f>'5a - Savings Tracker'!Y1023</f>
        <v>0</v>
      </c>
      <c r="Y981">
        <f>'5a - Savings Tracker'!Z1023</f>
        <v>0</v>
      </c>
      <c r="Z981">
        <f>'5a - Savings Tracker'!AA1023</f>
        <v>0</v>
      </c>
      <c r="AA981">
        <f>'5a - Savings Tracker'!AB1023</f>
        <v>0</v>
      </c>
      <c r="AB981">
        <f>'5a - Savings Tracker'!AC1023</f>
        <v>0</v>
      </c>
      <c r="AC981">
        <f>'5a - Savings Tracker'!AD1023</f>
        <v>0</v>
      </c>
      <c r="AD981" t="str">
        <f>'5a - Savings Tracker'!AE1023</f>
        <v/>
      </c>
      <c r="AE981" t="str">
        <f>'5a - Savings Tracker'!AF1023</f>
        <v/>
      </c>
      <c r="AF981" t="str">
        <f>'5a - Savings Tracker'!AG1023</f>
        <v/>
      </c>
      <c r="AG981" t="str">
        <f>'5a - Savings Tracker'!AH1023</f>
        <v/>
      </c>
      <c r="AH981" t="str">
        <f>'5a - Savings Tracker'!AI1023</f>
        <v/>
      </c>
      <c r="AI981" t="str">
        <f>'5a - Savings Tracker'!AJ1023</f>
        <v/>
      </c>
      <c r="AJ981" t="str">
        <f>'5a - Savings Tracker'!AK1023</f>
        <v/>
      </c>
      <c r="AK981" t="str">
        <f>'5a - Savings Tracker'!AL1023</f>
        <v/>
      </c>
    </row>
    <row r="982" spans="1:37">
      <c r="A982">
        <f>'5a - Savings Tracker'!A1024</f>
        <v>981</v>
      </c>
      <c r="B982" t="str">
        <f>'5a - Savings Tracker'!B1024</f>
        <v>Swansea Bay UHB</v>
      </c>
      <c r="C982">
        <f>'5a - Savings Tracker'!C1024</f>
        <v>0</v>
      </c>
      <c r="D982">
        <f>'5a - Savings Tracker'!D1024</f>
        <v>0</v>
      </c>
      <c r="E982">
        <f>'5a - Savings Tracker'!E1024</f>
        <v>0</v>
      </c>
      <c r="F982">
        <f>'5a - Savings Tracker'!F1024</f>
        <v>0</v>
      </c>
      <c r="G982">
        <f>'5a - Savings Tracker'!G1024</f>
        <v>0</v>
      </c>
      <c r="H982">
        <f>'5a - Savings Tracker'!H1024</f>
        <v>0</v>
      </c>
      <c r="I982">
        <f>'5a - Savings Tracker'!J1024</f>
        <v>0</v>
      </c>
      <c r="J982">
        <f>'5a - Savings Tracker'!K1024</f>
        <v>0</v>
      </c>
      <c r="K982">
        <f>'5a - Savings Tracker'!L1024</f>
        <v>0</v>
      </c>
      <c r="L982">
        <f>'5a - Savings Tracker'!M1024</f>
        <v>0</v>
      </c>
      <c r="M982">
        <f>'5a - Savings Tracker'!N1024</f>
        <v>0</v>
      </c>
      <c r="N982">
        <f>'5a - Savings Tracker'!O1024</f>
        <v>0</v>
      </c>
      <c r="O982">
        <f>'5a - Savings Tracker'!P1024</f>
        <v>0</v>
      </c>
      <c r="P982">
        <f>'5a - Savings Tracker'!Q1024</f>
        <v>0</v>
      </c>
      <c r="Q982">
        <f>'5a - Savings Tracker'!R1024</f>
        <v>0</v>
      </c>
      <c r="R982">
        <f>'5a - Savings Tracker'!S1024</f>
        <v>0</v>
      </c>
      <c r="S982">
        <f>'5a - Savings Tracker'!T1024</f>
        <v>0</v>
      </c>
      <c r="T982">
        <f>'5a - Savings Tracker'!U1024</f>
        <v>0</v>
      </c>
      <c r="U982">
        <f>'5a - Savings Tracker'!V1024</f>
        <v>0</v>
      </c>
      <c r="V982">
        <f>'5a - Savings Tracker'!W1024</f>
        <v>0</v>
      </c>
      <c r="W982">
        <f>'5a - Savings Tracker'!X1024</f>
        <v>0</v>
      </c>
      <c r="X982">
        <f>'5a - Savings Tracker'!Y1024</f>
        <v>0</v>
      </c>
      <c r="Y982">
        <f>'5a - Savings Tracker'!Z1024</f>
        <v>0</v>
      </c>
      <c r="Z982">
        <f>'5a - Savings Tracker'!AA1024</f>
        <v>0</v>
      </c>
      <c r="AA982">
        <f>'5a - Savings Tracker'!AB1024</f>
        <v>0</v>
      </c>
      <c r="AB982">
        <f>'5a - Savings Tracker'!AC1024</f>
        <v>0</v>
      </c>
      <c r="AC982">
        <f>'5a - Savings Tracker'!AD1024</f>
        <v>0</v>
      </c>
      <c r="AD982" t="str">
        <f>'5a - Savings Tracker'!AE1024</f>
        <v/>
      </c>
      <c r="AE982" t="str">
        <f>'5a - Savings Tracker'!AF1024</f>
        <v/>
      </c>
      <c r="AF982" t="str">
        <f>'5a - Savings Tracker'!AG1024</f>
        <v/>
      </c>
      <c r="AG982" t="str">
        <f>'5a - Savings Tracker'!AH1024</f>
        <v/>
      </c>
      <c r="AH982" t="str">
        <f>'5a - Savings Tracker'!AI1024</f>
        <v/>
      </c>
      <c r="AI982" t="str">
        <f>'5a - Savings Tracker'!AJ1024</f>
        <v/>
      </c>
      <c r="AJ982" t="str">
        <f>'5a - Savings Tracker'!AK1024</f>
        <v/>
      </c>
      <c r="AK982" t="str">
        <f>'5a - Savings Tracker'!AL1024</f>
        <v/>
      </c>
    </row>
    <row r="983" spans="1:37">
      <c r="A983">
        <f>'5a - Savings Tracker'!A1025</f>
        <v>982</v>
      </c>
      <c r="B983" t="str">
        <f>'5a - Savings Tracker'!B1025</f>
        <v>Swansea Bay UHB</v>
      </c>
      <c r="C983">
        <f>'5a - Savings Tracker'!C1025</f>
        <v>0</v>
      </c>
      <c r="D983">
        <f>'5a - Savings Tracker'!D1025</f>
        <v>0</v>
      </c>
      <c r="E983">
        <f>'5a - Savings Tracker'!E1025</f>
        <v>0</v>
      </c>
      <c r="F983">
        <f>'5a - Savings Tracker'!F1025</f>
        <v>0</v>
      </c>
      <c r="G983">
        <f>'5a - Savings Tracker'!G1025</f>
        <v>0</v>
      </c>
      <c r="H983">
        <f>'5a - Savings Tracker'!H1025</f>
        <v>0</v>
      </c>
      <c r="I983">
        <f>'5a - Savings Tracker'!J1025</f>
        <v>0</v>
      </c>
      <c r="J983">
        <f>'5a - Savings Tracker'!K1025</f>
        <v>0</v>
      </c>
      <c r="K983">
        <f>'5a - Savings Tracker'!L1025</f>
        <v>0</v>
      </c>
      <c r="L983">
        <f>'5a - Savings Tracker'!M1025</f>
        <v>0</v>
      </c>
      <c r="M983">
        <f>'5a - Savings Tracker'!N1025</f>
        <v>0</v>
      </c>
      <c r="N983">
        <f>'5a - Savings Tracker'!O1025</f>
        <v>0</v>
      </c>
      <c r="O983">
        <f>'5a - Savings Tracker'!P1025</f>
        <v>0</v>
      </c>
      <c r="P983">
        <f>'5a - Savings Tracker'!Q1025</f>
        <v>0</v>
      </c>
      <c r="Q983">
        <f>'5a - Savings Tracker'!R1025</f>
        <v>0</v>
      </c>
      <c r="R983">
        <f>'5a - Savings Tracker'!S1025</f>
        <v>0</v>
      </c>
      <c r="S983">
        <f>'5a - Savings Tracker'!T1025</f>
        <v>0</v>
      </c>
      <c r="T983">
        <f>'5a - Savings Tracker'!U1025</f>
        <v>0</v>
      </c>
      <c r="U983">
        <f>'5a - Savings Tracker'!V1025</f>
        <v>0</v>
      </c>
      <c r="V983">
        <f>'5a - Savings Tracker'!W1025</f>
        <v>0</v>
      </c>
      <c r="W983">
        <f>'5a - Savings Tracker'!X1025</f>
        <v>0</v>
      </c>
      <c r="X983">
        <f>'5a - Savings Tracker'!Y1025</f>
        <v>0</v>
      </c>
      <c r="Y983">
        <f>'5a - Savings Tracker'!Z1025</f>
        <v>0</v>
      </c>
      <c r="Z983">
        <f>'5a - Savings Tracker'!AA1025</f>
        <v>0</v>
      </c>
      <c r="AA983">
        <f>'5a - Savings Tracker'!AB1025</f>
        <v>0</v>
      </c>
      <c r="AB983">
        <f>'5a - Savings Tracker'!AC1025</f>
        <v>0</v>
      </c>
      <c r="AC983">
        <f>'5a - Savings Tracker'!AD1025</f>
        <v>0</v>
      </c>
      <c r="AD983" t="str">
        <f>'5a - Savings Tracker'!AE1025</f>
        <v/>
      </c>
      <c r="AE983" t="str">
        <f>'5a - Savings Tracker'!AF1025</f>
        <v/>
      </c>
      <c r="AF983" t="str">
        <f>'5a - Savings Tracker'!AG1025</f>
        <v/>
      </c>
      <c r="AG983" t="str">
        <f>'5a - Savings Tracker'!AH1025</f>
        <v/>
      </c>
      <c r="AH983" t="str">
        <f>'5a - Savings Tracker'!AI1025</f>
        <v/>
      </c>
      <c r="AI983" t="str">
        <f>'5a - Savings Tracker'!AJ1025</f>
        <v/>
      </c>
      <c r="AJ983" t="str">
        <f>'5a - Savings Tracker'!AK1025</f>
        <v/>
      </c>
      <c r="AK983" t="str">
        <f>'5a - Savings Tracker'!AL1025</f>
        <v/>
      </c>
    </row>
    <row r="984" spans="1:37">
      <c r="A984">
        <f>'5a - Savings Tracker'!A1026</f>
        <v>983</v>
      </c>
      <c r="B984" t="str">
        <f>'5a - Savings Tracker'!B1026</f>
        <v>Swansea Bay UHB</v>
      </c>
      <c r="C984">
        <f>'5a - Savings Tracker'!C1026</f>
        <v>0</v>
      </c>
      <c r="D984">
        <f>'5a - Savings Tracker'!D1026</f>
        <v>0</v>
      </c>
      <c r="E984">
        <f>'5a - Savings Tracker'!E1026</f>
        <v>0</v>
      </c>
      <c r="F984">
        <f>'5a - Savings Tracker'!F1026</f>
        <v>0</v>
      </c>
      <c r="G984">
        <f>'5a - Savings Tracker'!G1026</f>
        <v>0</v>
      </c>
      <c r="H984">
        <f>'5a - Savings Tracker'!H1026</f>
        <v>0</v>
      </c>
      <c r="I984">
        <f>'5a - Savings Tracker'!J1026</f>
        <v>0</v>
      </c>
      <c r="J984">
        <f>'5a - Savings Tracker'!K1026</f>
        <v>0</v>
      </c>
      <c r="K984">
        <f>'5a - Savings Tracker'!L1026</f>
        <v>0</v>
      </c>
      <c r="L984">
        <f>'5a - Savings Tracker'!M1026</f>
        <v>0</v>
      </c>
      <c r="M984">
        <f>'5a - Savings Tracker'!N1026</f>
        <v>0</v>
      </c>
      <c r="N984">
        <f>'5a - Savings Tracker'!O1026</f>
        <v>0</v>
      </c>
      <c r="O984">
        <f>'5a - Savings Tracker'!P1026</f>
        <v>0</v>
      </c>
      <c r="P984">
        <f>'5a - Savings Tracker'!Q1026</f>
        <v>0</v>
      </c>
      <c r="Q984">
        <f>'5a - Savings Tracker'!R1026</f>
        <v>0</v>
      </c>
      <c r="R984">
        <f>'5a - Savings Tracker'!S1026</f>
        <v>0</v>
      </c>
      <c r="S984">
        <f>'5a - Savings Tracker'!T1026</f>
        <v>0</v>
      </c>
      <c r="T984">
        <f>'5a - Savings Tracker'!U1026</f>
        <v>0</v>
      </c>
      <c r="U984">
        <f>'5a - Savings Tracker'!V1026</f>
        <v>0</v>
      </c>
      <c r="V984">
        <f>'5a - Savings Tracker'!W1026</f>
        <v>0</v>
      </c>
      <c r="W984">
        <f>'5a - Savings Tracker'!X1026</f>
        <v>0</v>
      </c>
      <c r="X984">
        <f>'5a - Savings Tracker'!Y1026</f>
        <v>0</v>
      </c>
      <c r="Y984">
        <f>'5a - Savings Tracker'!Z1026</f>
        <v>0</v>
      </c>
      <c r="Z984">
        <f>'5a - Savings Tracker'!AA1026</f>
        <v>0</v>
      </c>
      <c r="AA984">
        <f>'5a - Savings Tracker'!AB1026</f>
        <v>0</v>
      </c>
      <c r="AB984">
        <f>'5a - Savings Tracker'!AC1026</f>
        <v>0</v>
      </c>
      <c r="AC984">
        <f>'5a - Savings Tracker'!AD1026</f>
        <v>0</v>
      </c>
      <c r="AD984" t="str">
        <f>'5a - Savings Tracker'!AE1026</f>
        <v/>
      </c>
      <c r="AE984" t="str">
        <f>'5a - Savings Tracker'!AF1026</f>
        <v/>
      </c>
      <c r="AF984" t="str">
        <f>'5a - Savings Tracker'!AG1026</f>
        <v/>
      </c>
      <c r="AG984" t="str">
        <f>'5a - Savings Tracker'!AH1026</f>
        <v/>
      </c>
      <c r="AH984" t="str">
        <f>'5a - Savings Tracker'!AI1026</f>
        <v/>
      </c>
      <c r="AI984" t="str">
        <f>'5a - Savings Tracker'!AJ1026</f>
        <v/>
      </c>
      <c r="AJ984" t="str">
        <f>'5a - Savings Tracker'!AK1026</f>
        <v/>
      </c>
      <c r="AK984" t="str">
        <f>'5a - Savings Tracker'!AL1026</f>
        <v/>
      </c>
    </row>
    <row r="985" spans="1:37">
      <c r="A985">
        <f>'5a - Savings Tracker'!A1027</f>
        <v>984</v>
      </c>
      <c r="B985" t="str">
        <f>'5a - Savings Tracker'!B1027</f>
        <v>Swansea Bay UHB</v>
      </c>
      <c r="C985">
        <f>'5a - Savings Tracker'!C1027</f>
        <v>0</v>
      </c>
      <c r="D985">
        <f>'5a - Savings Tracker'!D1027</f>
        <v>0</v>
      </c>
      <c r="E985">
        <f>'5a - Savings Tracker'!E1027</f>
        <v>0</v>
      </c>
      <c r="F985">
        <f>'5a - Savings Tracker'!F1027</f>
        <v>0</v>
      </c>
      <c r="G985">
        <f>'5a - Savings Tracker'!G1027</f>
        <v>0</v>
      </c>
      <c r="H985">
        <f>'5a - Savings Tracker'!H1027</f>
        <v>0</v>
      </c>
      <c r="I985">
        <f>'5a - Savings Tracker'!J1027</f>
        <v>0</v>
      </c>
      <c r="J985">
        <f>'5a - Savings Tracker'!K1027</f>
        <v>0</v>
      </c>
      <c r="K985">
        <f>'5a - Savings Tracker'!L1027</f>
        <v>0</v>
      </c>
      <c r="L985">
        <f>'5a - Savings Tracker'!M1027</f>
        <v>0</v>
      </c>
      <c r="M985">
        <f>'5a - Savings Tracker'!N1027</f>
        <v>0</v>
      </c>
      <c r="N985">
        <f>'5a - Savings Tracker'!O1027</f>
        <v>0</v>
      </c>
      <c r="O985">
        <f>'5a - Savings Tracker'!P1027</f>
        <v>0</v>
      </c>
      <c r="P985">
        <f>'5a - Savings Tracker'!Q1027</f>
        <v>0</v>
      </c>
      <c r="Q985">
        <f>'5a - Savings Tracker'!R1027</f>
        <v>0</v>
      </c>
      <c r="R985">
        <f>'5a - Savings Tracker'!S1027</f>
        <v>0</v>
      </c>
      <c r="S985">
        <f>'5a - Savings Tracker'!T1027</f>
        <v>0</v>
      </c>
      <c r="T985">
        <f>'5a - Savings Tracker'!U1027</f>
        <v>0</v>
      </c>
      <c r="U985">
        <f>'5a - Savings Tracker'!V1027</f>
        <v>0</v>
      </c>
      <c r="V985">
        <f>'5a - Savings Tracker'!W1027</f>
        <v>0</v>
      </c>
      <c r="W985">
        <f>'5a - Savings Tracker'!X1027</f>
        <v>0</v>
      </c>
      <c r="X985">
        <f>'5a - Savings Tracker'!Y1027</f>
        <v>0</v>
      </c>
      <c r="Y985">
        <f>'5a - Savings Tracker'!Z1027</f>
        <v>0</v>
      </c>
      <c r="Z985">
        <f>'5a - Savings Tracker'!AA1027</f>
        <v>0</v>
      </c>
      <c r="AA985">
        <f>'5a - Savings Tracker'!AB1027</f>
        <v>0</v>
      </c>
      <c r="AB985">
        <f>'5a - Savings Tracker'!AC1027</f>
        <v>0</v>
      </c>
      <c r="AC985">
        <f>'5a - Savings Tracker'!AD1027</f>
        <v>0</v>
      </c>
      <c r="AD985" t="str">
        <f>'5a - Savings Tracker'!AE1027</f>
        <v/>
      </c>
      <c r="AE985" t="str">
        <f>'5a - Savings Tracker'!AF1027</f>
        <v/>
      </c>
      <c r="AF985" t="str">
        <f>'5a - Savings Tracker'!AG1027</f>
        <v/>
      </c>
      <c r="AG985" t="str">
        <f>'5a - Savings Tracker'!AH1027</f>
        <v/>
      </c>
      <c r="AH985" t="str">
        <f>'5a - Savings Tracker'!AI1027</f>
        <v/>
      </c>
      <c r="AI985" t="str">
        <f>'5a - Savings Tracker'!AJ1027</f>
        <v/>
      </c>
      <c r="AJ985" t="str">
        <f>'5a - Savings Tracker'!AK1027</f>
        <v/>
      </c>
      <c r="AK985" t="str">
        <f>'5a - Savings Tracker'!AL1027</f>
        <v/>
      </c>
    </row>
    <row r="986" spans="1:37">
      <c r="A986">
        <f>'5a - Savings Tracker'!A1028</f>
        <v>985</v>
      </c>
      <c r="B986" t="str">
        <f>'5a - Savings Tracker'!B1028</f>
        <v>Swansea Bay UHB</v>
      </c>
      <c r="C986">
        <f>'5a - Savings Tracker'!C1028</f>
        <v>0</v>
      </c>
      <c r="D986">
        <f>'5a - Savings Tracker'!D1028</f>
        <v>0</v>
      </c>
      <c r="E986">
        <f>'5a - Savings Tracker'!E1028</f>
        <v>0</v>
      </c>
      <c r="F986">
        <f>'5a - Savings Tracker'!F1028</f>
        <v>0</v>
      </c>
      <c r="G986">
        <f>'5a - Savings Tracker'!G1028</f>
        <v>0</v>
      </c>
      <c r="H986">
        <f>'5a - Savings Tracker'!H1028</f>
        <v>0</v>
      </c>
      <c r="I986">
        <f>'5a - Savings Tracker'!J1028</f>
        <v>0</v>
      </c>
      <c r="J986">
        <f>'5a - Savings Tracker'!K1028</f>
        <v>0</v>
      </c>
      <c r="K986">
        <f>'5a - Savings Tracker'!L1028</f>
        <v>0</v>
      </c>
      <c r="L986">
        <f>'5a - Savings Tracker'!M1028</f>
        <v>0</v>
      </c>
      <c r="M986">
        <f>'5a - Savings Tracker'!N1028</f>
        <v>0</v>
      </c>
      <c r="N986">
        <f>'5a - Savings Tracker'!O1028</f>
        <v>0</v>
      </c>
      <c r="O986">
        <f>'5a - Savings Tracker'!P1028</f>
        <v>0</v>
      </c>
      <c r="P986">
        <f>'5a - Savings Tracker'!Q1028</f>
        <v>0</v>
      </c>
      <c r="Q986">
        <f>'5a - Savings Tracker'!R1028</f>
        <v>0</v>
      </c>
      <c r="R986">
        <f>'5a - Savings Tracker'!S1028</f>
        <v>0</v>
      </c>
      <c r="S986">
        <f>'5a - Savings Tracker'!T1028</f>
        <v>0</v>
      </c>
      <c r="T986">
        <f>'5a - Savings Tracker'!U1028</f>
        <v>0</v>
      </c>
      <c r="U986">
        <f>'5a - Savings Tracker'!V1028</f>
        <v>0</v>
      </c>
      <c r="V986">
        <f>'5a - Savings Tracker'!W1028</f>
        <v>0</v>
      </c>
      <c r="W986">
        <f>'5a - Savings Tracker'!X1028</f>
        <v>0</v>
      </c>
      <c r="X986">
        <f>'5a - Savings Tracker'!Y1028</f>
        <v>0</v>
      </c>
      <c r="Y986">
        <f>'5a - Savings Tracker'!Z1028</f>
        <v>0</v>
      </c>
      <c r="Z986">
        <f>'5a - Savings Tracker'!AA1028</f>
        <v>0</v>
      </c>
      <c r="AA986">
        <f>'5a - Savings Tracker'!AB1028</f>
        <v>0</v>
      </c>
      <c r="AB986">
        <f>'5a - Savings Tracker'!AC1028</f>
        <v>0</v>
      </c>
      <c r="AC986">
        <f>'5a - Savings Tracker'!AD1028</f>
        <v>0</v>
      </c>
      <c r="AD986" t="str">
        <f>'5a - Savings Tracker'!AE1028</f>
        <v/>
      </c>
      <c r="AE986" t="str">
        <f>'5a - Savings Tracker'!AF1028</f>
        <v/>
      </c>
      <c r="AF986" t="str">
        <f>'5a - Savings Tracker'!AG1028</f>
        <v/>
      </c>
      <c r="AG986" t="str">
        <f>'5a - Savings Tracker'!AH1028</f>
        <v/>
      </c>
      <c r="AH986" t="str">
        <f>'5a - Savings Tracker'!AI1028</f>
        <v/>
      </c>
      <c r="AI986" t="str">
        <f>'5a - Savings Tracker'!AJ1028</f>
        <v/>
      </c>
      <c r="AJ986" t="str">
        <f>'5a - Savings Tracker'!AK1028</f>
        <v/>
      </c>
      <c r="AK986" t="str">
        <f>'5a - Savings Tracker'!AL1028</f>
        <v/>
      </c>
    </row>
    <row r="987" spans="1:37">
      <c r="A987">
        <f>'5a - Savings Tracker'!A1029</f>
        <v>986</v>
      </c>
      <c r="B987" t="str">
        <f>'5a - Savings Tracker'!B1029</f>
        <v>Swansea Bay UHB</v>
      </c>
      <c r="C987">
        <f>'5a - Savings Tracker'!C1029</f>
        <v>0</v>
      </c>
      <c r="D987">
        <f>'5a - Savings Tracker'!D1029</f>
        <v>0</v>
      </c>
      <c r="E987">
        <f>'5a - Savings Tracker'!E1029</f>
        <v>0</v>
      </c>
      <c r="F987">
        <f>'5a - Savings Tracker'!F1029</f>
        <v>0</v>
      </c>
      <c r="G987">
        <f>'5a - Savings Tracker'!G1029</f>
        <v>0</v>
      </c>
      <c r="H987">
        <f>'5a - Savings Tracker'!H1029</f>
        <v>0</v>
      </c>
      <c r="I987">
        <f>'5a - Savings Tracker'!J1029</f>
        <v>0</v>
      </c>
      <c r="J987">
        <f>'5a - Savings Tracker'!K1029</f>
        <v>0</v>
      </c>
      <c r="K987">
        <f>'5a - Savings Tracker'!L1029</f>
        <v>0</v>
      </c>
      <c r="L987">
        <f>'5a - Savings Tracker'!M1029</f>
        <v>0</v>
      </c>
      <c r="M987">
        <f>'5a - Savings Tracker'!N1029</f>
        <v>0</v>
      </c>
      <c r="N987">
        <f>'5a - Savings Tracker'!O1029</f>
        <v>0</v>
      </c>
      <c r="O987">
        <f>'5a - Savings Tracker'!P1029</f>
        <v>0</v>
      </c>
      <c r="P987">
        <f>'5a - Savings Tracker'!Q1029</f>
        <v>0</v>
      </c>
      <c r="Q987">
        <f>'5a - Savings Tracker'!R1029</f>
        <v>0</v>
      </c>
      <c r="R987">
        <f>'5a - Savings Tracker'!S1029</f>
        <v>0</v>
      </c>
      <c r="S987">
        <f>'5a - Savings Tracker'!T1029</f>
        <v>0</v>
      </c>
      <c r="T987">
        <f>'5a - Savings Tracker'!U1029</f>
        <v>0</v>
      </c>
      <c r="U987">
        <f>'5a - Savings Tracker'!V1029</f>
        <v>0</v>
      </c>
      <c r="V987">
        <f>'5a - Savings Tracker'!W1029</f>
        <v>0</v>
      </c>
      <c r="W987">
        <f>'5a - Savings Tracker'!X1029</f>
        <v>0</v>
      </c>
      <c r="X987">
        <f>'5a - Savings Tracker'!Y1029</f>
        <v>0</v>
      </c>
      <c r="Y987">
        <f>'5a - Savings Tracker'!Z1029</f>
        <v>0</v>
      </c>
      <c r="Z987">
        <f>'5a - Savings Tracker'!AA1029</f>
        <v>0</v>
      </c>
      <c r="AA987">
        <f>'5a - Savings Tracker'!AB1029</f>
        <v>0</v>
      </c>
      <c r="AB987">
        <f>'5a - Savings Tracker'!AC1029</f>
        <v>0</v>
      </c>
      <c r="AC987">
        <f>'5a - Savings Tracker'!AD1029</f>
        <v>0</v>
      </c>
      <c r="AD987" t="str">
        <f>'5a - Savings Tracker'!AE1029</f>
        <v/>
      </c>
      <c r="AE987" t="str">
        <f>'5a - Savings Tracker'!AF1029</f>
        <v/>
      </c>
      <c r="AF987" t="str">
        <f>'5a - Savings Tracker'!AG1029</f>
        <v/>
      </c>
      <c r="AG987" t="str">
        <f>'5a - Savings Tracker'!AH1029</f>
        <v/>
      </c>
      <c r="AH987" t="str">
        <f>'5a - Savings Tracker'!AI1029</f>
        <v/>
      </c>
      <c r="AI987" t="str">
        <f>'5a - Savings Tracker'!AJ1029</f>
        <v/>
      </c>
      <c r="AJ987" t="str">
        <f>'5a - Savings Tracker'!AK1029</f>
        <v/>
      </c>
      <c r="AK987" t="str">
        <f>'5a - Savings Tracker'!AL1029</f>
        <v/>
      </c>
    </row>
    <row r="988" spans="1:37">
      <c r="A988">
        <f>'5a - Savings Tracker'!A1030</f>
        <v>987</v>
      </c>
      <c r="B988" t="str">
        <f>'5a - Savings Tracker'!B1030</f>
        <v>Swansea Bay UHB</v>
      </c>
      <c r="C988">
        <f>'5a - Savings Tracker'!C1030</f>
        <v>0</v>
      </c>
      <c r="D988">
        <f>'5a - Savings Tracker'!D1030</f>
        <v>0</v>
      </c>
      <c r="E988">
        <f>'5a - Savings Tracker'!E1030</f>
        <v>0</v>
      </c>
      <c r="F988">
        <f>'5a - Savings Tracker'!F1030</f>
        <v>0</v>
      </c>
      <c r="G988">
        <f>'5a - Savings Tracker'!G1030</f>
        <v>0</v>
      </c>
      <c r="H988">
        <f>'5a - Savings Tracker'!H1030</f>
        <v>0</v>
      </c>
      <c r="I988">
        <f>'5a - Savings Tracker'!J1030</f>
        <v>0</v>
      </c>
      <c r="J988">
        <f>'5a - Savings Tracker'!K1030</f>
        <v>0</v>
      </c>
      <c r="K988">
        <f>'5a - Savings Tracker'!L1030</f>
        <v>0</v>
      </c>
      <c r="L988">
        <f>'5a - Savings Tracker'!M1030</f>
        <v>0</v>
      </c>
      <c r="M988">
        <f>'5a - Savings Tracker'!N1030</f>
        <v>0</v>
      </c>
      <c r="N988">
        <f>'5a - Savings Tracker'!O1030</f>
        <v>0</v>
      </c>
      <c r="O988">
        <f>'5a - Savings Tracker'!P1030</f>
        <v>0</v>
      </c>
      <c r="P988">
        <f>'5a - Savings Tracker'!Q1030</f>
        <v>0</v>
      </c>
      <c r="Q988">
        <f>'5a - Savings Tracker'!R1030</f>
        <v>0</v>
      </c>
      <c r="R988">
        <f>'5a - Savings Tracker'!S1030</f>
        <v>0</v>
      </c>
      <c r="S988">
        <f>'5a - Savings Tracker'!T1030</f>
        <v>0</v>
      </c>
      <c r="T988">
        <f>'5a - Savings Tracker'!U1030</f>
        <v>0</v>
      </c>
      <c r="U988">
        <f>'5a - Savings Tracker'!V1030</f>
        <v>0</v>
      </c>
      <c r="V988">
        <f>'5a - Savings Tracker'!W1030</f>
        <v>0</v>
      </c>
      <c r="W988">
        <f>'5a - Savings Tracker'!X1030</f>
        <v>0</v>
      </c>
      <c r="X988">
        <f>'5a - Savings Tracker'!Y1030</f>
        <v>0</v>
      </c>
      <c r="Y988">
        <f>'5a - Savings Tracker'!Z1030</f>
        <v>0</v>
      </c>
      <c r="Z988">
        <f>'5a - Savings Tracker'!AA1030</f>
        <v>0</v>
      </c>
      <c r="AA988">
        <f>'5a - Savings Tracker'!AB1030</f>
        <v>0</v>
      </c>
      <c r="AB988">
        <f>'5a - Savings Tracker'!AC1030</f>
        <v>0</v>
      </c>
      <c r="AC988">
        <f>'5a - Savings Tracker'!AD1030</f>
        <v>0</v>
      </c>
      <c r="AD988" t="str">
        <f>'5a - Savings Tracker'!AE1030</f>
        <v/>
      </c>
      <c r="AE988" t="str">
        <f>'5a - Savings Tracker'!AF1030</f>
        <v/>
      </c>
      <c r="AF988" t="str">
        <f>'5a - Savings Tracker'!AG1030</f>
        <v/>
      </c>
      <c r="AG988" t="str">
        <f>'5a - Savings Tracker'!AH1030</f>
        <v/>
      </c>
      <c r="AH988" t="str">
        <f>'5a - Savings Tracker'!AI1030</f>
        <v/>
      </c>
      <c r="AI988" t="str">
        <f>'5a - Savings Tracker'!AJ1030</f>
        <v/>
      </c>
      <c r="AJ988" t="str">
        <f>'5a - Savings Tracker'!AK1030</f>
        <v/>
      </c>
      <c r="AK988" t="str">
        <f>'5a - Savings Tracker'!AL1030</f>
        <v/>
      </c>
    </row>
    <row r="989" spans="1:37">
      <c r="A989">
        <f>'5a - Savings Tracker'!A1031</f>
        <v>988</v>
      </c>
      <c r="B989" t="str">
        <f>'5a - Savings Tracker'!B1031</f>
        <v>Swansea Bay UHB</v>
      </c>
      <c r="C989">
        <f>'5a - Savings Tracker'!C1031</f>
        <v>0</v>
      </c>
      <c r="D989">
        <f>'5a - Savings Tracker'!D1031</f>
        <v>0</v>
      </c>
      <c r="E989">
        <f>'5a - Savings Tracker'!E1031</f>
        <v>0</v>
      </c>
      <c r="F989">
        <f>'5a - Savings Tracker'!F1031</f>
        <v>0</v>
      </c>
      <c r="G989">
        <f>'5a - Savings Tracker'!G1031</f>
        <v>0</v>
      </c>
      <c r="H989">
        <f>'5a - Savings Tracker'!H1031</f>
        <v>0</v>
      </c>
      <c r="I989">
        <f>'5a - Savings Tracker'!J1031</f>
        <v>0</v>
      </c>
      <c r="J989">
        <f>'5a - Savings Tracker'!K1031</f>
        <v>0</v>
      </c>
      <c r="K989">
        <f>'5a - Savings Tracker'!L1031</f>
        <v>0</v>
      </c>
      <c r="L989">
        <f>'5a - Savings Tracker'!M1031</f>
        <v>0</v>
      </c>
      <c r="M989">
        <f>'5a - Savings Tracker'!N1031</f>
        <v>0</v>
      </c>
      <c r="N989">
        <f>'5a - Savings Tracker'!O1031</f>
        <v>0</v>
      </c>
      <c r="O989">
        <f>'5a - Savings Tracker'!P1031</f>
        <v>0</v>
      </c>
      <c r="P989">
        <f>'5a - Savings Tracker'!Q1031</f>
        <v>0</v>
      </c>
      <c r="Q989">
        <f>'5a - Savings Tracker'!R1031</f>
        <v>0</v>
      </c>
      <c r="R989">
        <f>'5a - Savings Tracker'!S1031</f>
        <v>0</v>
      </c>
      <c r="S989">
        <f>'5a - Savings Tracker'!T1031</f>
        <v>0</v>
      </c>
      <c r="T989">
        <f>'5a - Savings Tracker'!U1031</f>
        <v>0</v>
      </c>
      <c r="U989">
        <f>'5a - Savings Tracker'!V1031</f>
        <v>0</v>
      </c>
      <c r="V989">
        <f>'5a - Savings Tracker'!W1031</f>
        <v>0</v>
      </c>
      <c r="W989">
        <f>'5a - Savings Tracker'!X1031</f>
        <v>0</v>
      </c>
      <c r="X989">
        <f>'5a - Savings Tracker'!Y1031</f>
        <v>0</v>
      </c>
      <c r="Y989">
        <f>'5a - Savings Tracker'!Z1031</f>
        <v>0</v>
      </c>
      <c r="Z989">
        <f>'5a - Savings Tracker'!AA1031</f>
        <v>0</v>
      </c>
      <c r="AA989">
        <f>'5a - Savings Tracker'!AB1031</f>
        <v>0</v>
      </c>
      <c r="AB989">
        <f>'5a - Savings Tracker'!AC1031</f>
        <v>0</v>
      </c>
      <c r="AC989">
        <f>'5a - Savings Tracker'!AD1031</f>
        <v>0</v>
      </c>
      <c r="AD989" t="str">
        <f>'5a - Savings Tracker'!AE1031</f>
        <v/>
      </c>
      <c r="AE989" t="str">
        <f>'5a - Savings Tracker'!AF1031</f>
        <v/>
      </c>
      <c r="AF989" t="str">
        <f>'5a - Savings Tracker'!AG1031</f>
        <v/>
      </c>
      <c r="AG989" t="str">
        <f>'5a - Savings Tracker'!AH1031</f>
        <v/>
      </c>
      <c r="AH989" t="str">
        <f>'5a - Savings Tracker'!AI1031</f>
        <v/>
      </c>
      <c r="AI989" t="str">
        <f>'5a - Savings Tracker'!AJ1031</f>
        <v/>
      </c>
      <c r="AJ989" t="str">
        <f>'5a - Savings Tracker'!AK1031</f>
        <v/>
      </c>
      <c r="AK989" t="str">
        <f>'5a - Savings Tracker'!AL1031</f>
        <v/>
      </c>
    </row>
    <row r="990" spans="1:37">
      <c r="A990">
        <f>'5a - Savings Tracker'!A1032</f>
        <v>989</v>
      </c>
      <c r="B990" t="str">
        <f>'5a - Savings Tracker'!B1032</f>
        <v>Swansea Bay UHB</v>
      </c>
      <c r="C990">
        <f>'5a - Savings Tracker'!C1032</f>
        <v>0</v>
      </c>
      <c r="D990">
        <f>'5a - Savings Tracker'!D1032</f>
        <v>0</v>
      </c>
      <c r="E990">
        <f>'5a - Savings Tracker'!E1032</f>
        <v>0</v>
      </c>
      <c r="F990">
        <f>'5a - Savings Tracker'!F1032</f>
        <v>0</v>
      </c>
      <c r="G990">
        <f>'5a - Savings Tracker'!G1032</f>
        <v>0</v>
      </c>
      <c r="H990">
        <f>'5a - Savings Tracker'!H1032</f>
        <v>0</v>
      </c>
      <c r="I990">
        <f>'5a - Savings Tracker'!J1032</f>
        <v>0</v>
      </c>
      <c r="J990">
        <f>'5a - Savings Tracker'!K1032</f>
        <v>0</v>
      </c>
      <c r="K990">
        <f>'5a - Savings Tracker'!L1032</f>
        <v>0</v>
      </c>
      <c r="L990">
        <f>'5a - Savings Tracker'!M1032</f>
        <v>0</v>
      </c>
      <c r="M990">
        <f>'5a - Savings Tracker'!N1032</f>
        <v>0</v>
      </c>
      <c r="N990">
        <f>'5a - Savings Tracker'!O1032</f>
        <v>0</v>
      </c>
      <c r="O990">
        <f>'5a - Savings Tracker'!P1032</f>
        <v>0</v>
      </c>
      <c r="P990">
        <f>'5a - Savings Tracker'!Q1032</f>
        <v>0</v>
      </c>
      <c r="Q990">
        <f>'5a - Savings Tracker'!R1032</f>
        <v>0</v>
      </c>
      <c r="R990">
        <f>'5a - Savings Tracker'!S1032</f>
        <v>0</v>
      </c>
      <c r="S990">
        <f>'5a - Savings Tracker'!T1032</f>
        <v>0</v>
      </c>
      <c r="T990">
        <f>'5a - Savings Tracker'!U1032</f>
        <v>0</v>
      </c>
      <c r="U990">
        <f>'5a - Savings Tracker'!V1032</f>
        <v>0</v>
      </c>
      <c r="V990">
        <f>'5a - Savings Tracker'!W1032</f>
        <v>0</v>
      </c>
      <c r="W990">
        <f>'5a - Savings Tracker'!X1032</f>
        <v>0</v>
      </c>
      <c r="X990">
        <f>'5a - Savings Tracker'!Y1032</f>
        <v>0</v>
      </c>
      <c r="Y990">
        <f>'5a - Savings Tracker'!Z1032</f>
        <v>0</v>
      </c>
      <c r="Z990">
        <f>'5a - Savings Tracker'!AA1032</f>
        <v>0</v>
      </c>
      <c r="AA990">
        <f>'5a - Savings Tracker'!AB1032</f>
        <v>0</v>
      </c>
      <c r="AB990">
        <f>'5a - Savings Tracker'!AC1032</f>
        <v>0</v>
      </c>
      <c r="AC990">
        <f>'5a - Savings Tracker'!AD1032</f>
        <v>0</v>
      </c>
      <c r="AD990" t="str">
        <f>'5a - Savings Tracker'!AE1032</f>
        <v/>
      </c>
      <c r="AE990" t="str">
        <f>'5a - Savings Tracker'!AF1032</f>
        <v/>
      </c>
      <c r="AF990" t="str">
        <f>'5a - Savings Tracker'!AG1032</f>
        <v/>
      </c>
      <c r="AG990" t="str">
        <f>'5a - Savings Tracker'!AH1032</f>
        <v/>
      </c>
      <c r="AH990" t="str">
        <f>'5a - Savings Tracker'!AI1032</f>
        <v/>
      </c>
      <c r="AI990" t="str">
        <f>'5a - Savings Tracker'!AJ1032</f>
        <v/>
      </c>
      <c r="AJ990" t="str">
        <f>'5a - Savings Tracker'!AK1032</f>
        <v/>
      </c>
      <c r="AK990" t="str">
        <f>'5a - Savings Tracker'!AL1032</f>
        <v/>
      </c>
    </row>
    <row r="991" spans="1:37">
      <c r="A991">
        <f>'5a - Savings Tracker'!A1033</f>
        <v>990</v>
      </c>
      <c r="B991" t="str">
        <f>'5a - Savings Tracker'!B1033</f>
        <v>Swansea Bay UHB</v>
      </c>
      <c r="C991">
        <f>'5a - Savings Tracker'!C1033</f>
        <v>0</v>
      </c>
      <c r="D991">
        <f>'5a - Savings Tracker'!D1033</f>
        <v>0</v>
      </c>
      <c r="E991">
        <f>'5a - Savings Tracker'!E1033</f>
        <v>0</v>
      </c>
      <c r="F991">
        <f>'5a - Savings Tracker'!F1033</f>
        <v>0</v>
      </c>
      <c r="G991">
        <f>'5a - Savings Tracker'!G1033</f>
        <v>0</v>
      </c>
      <c r="H991">
        <f>'5a - Savings Tracker'!H1033</f>
        <v>0</v>
      </c>
      <c r="I991">
        <f>'5a - Savings Tracker'!J1033</f>
        <v>0</v>
      </c>
      <c r="J991">
        <f>'5a - Savings Tracker'!K1033</f>
        <v>0</v>
      </c>
      <c r="K991">
        <f>'5a - Savings Tracker'!L1033</f>
        <v>0</v>
      </c>
      <c r="L991">
        <f>'5a - Savings Tracker'!M1033</f>
        <v>0</v>
      </c>
      <c r="M991">
        <f>'5a - Savings Tracker'!N1033</f>
        <v>0</v>
      </c>
      <c r="N991">
        <f>'5a - Savings Tracker'!O1033</f>
        <v>0</v>
      </c>
      <c r="O991">
        <f>'5a - Savings Tracker'!P1033</f>
        <v>0</v>
      </c>
      <c r="P991">
        <f>'5a - Savings Tracker'!Q1033</f>
        <v>0</v>
      </c>
      <c r="Q991">
        <f>'5a - Savings Tracker'!R1033</f>
        <v>0</v>
      </c>
      <c r="R991">
        <f>'5a - Savings Tracker'!S1033</f>
        <v>0</v>
      </c>
      <c r="S991">
        <f>'5a - Savings Tracker'!T1033</f>
        <v>0</v>
      </c>
      <c r="T991">
        <f>'5a - Savings Tracker'!U1033</f>
        <v>0</v>
      </c>
      <c r="U991">
        <f>'5a - Savings Tracker'!V1033</f>
        <v>0</v>
      </c>
      <c r="V991">
        <f>'5a - Savings Tracker'!W1033</f>
        <v>0</v>
      </c>
      <c r="W991">
        <f>'5a - Savings Tracker'!X1033</f>
        <v>0</v>
      </c>
      <c r="X991">
        <f>'5a - Savings Tracker'!Y1033</f>
        <v>0</v>
      </c>
      <c r="Y991">
        <f>'5a - Savings Tracker'!Z1033</f>
        <v>0</v>
      </c>
      <c r="Z991">
        <f>'5a - Savings Tracker'!AA1033</f>
        <v>0</v>
      </c>
      <c r="AA991">
        <f>'5a - Savings Tracker'!AB1033</f>
        <v>0</v>
      </c>
      <c r="AB991">
        <f>'5a - Savings Tracker'!AC1033</f>
        <v>0</v>
      </c>
      <c r="AC991">
        <f>'5a - Savings Tracker'!AD1033</f>
        <v>0</v>
      </c>
      <c r="AD991" t="str">
        <f>'5a - Savings Tracker'!AE1033</f>
        <v/>
      </c>
      <c r="AE991" t="str">
        <f>'5a - Savings Tracker'!AF1033</f>
        <v/>
      </c>
      <c r="AF991" t="str">
        <f>'5a - Savings Tracker'!AG1033</f>
        <v/>
      </c>
      <c r="AG991" t="str">
        <f>'5a - Savings Tracker'!AH1033</f>
        <v/>
      </c>
      <c r="AH991" t="str">
        <f>'5a - Savings Tracker'!AI1033</f>
        <v/>
      </c>
      <c r="AI991" t="str">
        <f>'5a - Savings Tracker'!AJ1033</f>
        <v/>
      </c>
      <c r="AJ991" t="str">
        <f>'5a - Savings Tracker'!AK1033</f>
        <v/>
      </c>
      <c r="AK991" t="str">
        <f>'5a - Savings Tracker'!AL1033</f>
        <v/>
      </c>
    </row>
    <row r="992" spans="1:37">
      <c r="A992">
        <f>'5a - Savings Tracker'!A1034</f>
        <v>991</v>
      </c>
      <c r="B992" t="str">
        <f>'5a - Savings Tracker'!B1034</f>
        <v>Swansea Bay UHB</v>
      </c>
      <c r="C992">
        <f>'5a - Savings Tracker'!C1034</f>
        <v>0</v>
      </c>
      <c r="D992">
        <f>'5a - Savings Tracker'!D1034</f>
        <v>0</v>
      </c>
      <c r="E992">
        <f>'5a - Savings Tracker'!E1034</f>
        <v>0</v>
      </c>
      <c r="F992">
        <f>'5a - Savings Tracker'!F1034</f>
        <v>0</v>
      </c>
      <c r="G992">
        <f>'5a - Savings Tracker'!G1034</f>
        <v>0</v>
      </c>
      <c r="H992">
        <f>'5a - Savings Tracker'!H1034</f>
        <v>0</v>
      </c>
      <c r="I992">
        <f>'5a - Savings Tracker'!J1034</f>
        <v>0</v>
      </c>
      <c r="J992">
        <f>'5a - Savings Tracker'!K1034</f>
        <v>0</v>
      </c>
      <c r="K992">
        <f>'5a - Savings Tracker'!L1034</f>
        <v>0</v>
      </c>
      <c r="L992">
        <f>'5a - Savings Tracker'!M1034</f>
        <v>0</v>
      </c>
      <c r="M992">
        <f>'5a - Savings Tracker'!N1034</f>
        <v>0</v>
      </c>
      <c r="N992">
        <f>'5a - Savings Tracker'!O1034</f>
        <v>0</v>
      </c>
      <c r="O992">
        <f>'5a - Savings Tracker'!P1034</f>
        <v>0</v>
      </c>
      <c r="P992">
        <f>'5a - Savings Tracker'!Q1034</f>
        <v>0</v>
      </c>
      <c r="Q992">
        <f>'5a - Savings Tracker'!R1034</f>
        <v>0</v>
      </c>
      <c r="R992">
        <f>'5a - Savings Tracker'!S1034</f>
        <v>0</v>
      </c>
      <c r="S992">
        <f>'5a - Savings Tracker'!T1034</f>
        <v>0</v>
      </c>
      <c r="T992">
        <f>'5a - Savings Tracker'!U1034</f>
        <v>0</v>
      </c>
      <c r="U992">
        <f>'5a - Savings Tracker'!V1034</f>
        <v>0</v>
      </c>
      <c r="V992">
        <f>'5a - Savings Tracker'!W1034</f>
        <v>0</v>
      </c>
      <c r="W992">
        <f>'5a - Savings Tracker'!X1034</f>
        <v>0</v>
      </c>
      <c r="X992">
        <f>'5a - Savings Tracker'!Y1034</f>
        <v>0</v>
      </c>
      <c r="Y992">
        <f>'5a - Savings Tracker'!Z1034</f>
        <v>0</v>
      </c>
      <c r="Z992">
        <f>'5a - Savings Tracker'!AA1034</f>
        <v>0</v>
      </c>
      <c r="AA992">
        <f>'5a - Savings Tracker'!AB1034</f>
        <v>0</v>
      </c>
      <c r="AB992">
        <f>'5a - Savings Tracker'!AC1034</f>
        <v>0</v>
      </c>
      <c r="AC992">
        <f>'5a - Savings Tracker'!AD1034</f>
        <v>0</v>
      </c>
      <c r="AD992" t="str">
        <f>'5a - Savings Tracker'!AE1034</f>
        <v/>
      </c>
      <c r="AE992" t="str">
        <f>'5a - Savings Tracker'!AF1034</f>
        <v/>
      </c>
      <c r="AF992" t="str">
        <f>'5a - Savings Tracker'!AG1034</f>
        <v/>
      </c>
      <c r="AG992" t="str">
        <f>'5a - Savings Tracker'!AH1034</f>
        <v/>
      </c>
      <c r="AH992" t="str">
        <f>'5a - Savings Tracker'!AI1034</f>
        <v/>
      </c>
      <c r="AI992" t="str">
        <f>'5a - Savings Tracker'!AJ1034</f>
        <v/>
      </c>
      <c r="AJ992" t="str">
        <f>'5a - Savings Tracker'!AK1034</f>
        <v/>
      </c>
      <c r="AK992" t="str">
        <f>'5a - Savings Tracker'!AL1034</f>
        <v/>
      </c>
    </row>
    <row r="993" spans="1:37">
      <c r="A993">
        <f>'5a - Savings Tracker'!A1035</f>
        <v>992</v>
      </c>
      <c r="B993" t="str">
        <f>'5a - Savings Tracker'!B1035</f>
        <v>Swansea Bay UHB</v>
      </c>
      <c r="C993">
        <f>'5a - Savings Tracker'!C1035</f>
        <v>0</v>
      </c>
      <c r="D993">
        <f>'5a - Savings Tracker'!D1035</f>
        <v>0</v>
      </c>
      <c r="E993">
        <f>'5a - Savings Tracker'!E1035</f>
        <v>0</v>
      </c>
      <c r="F993">
        <f>'5a - Savings Tracker'!F1035</f>
        <v>0</v>
      </c>
      <c r="G993">
        <f>'5a - Savings Tracker'!G1035</f>
        <v>0</v>
      </c>
      <c r="H993">
        <f>'5a - Savings Tracker'!H1035</f>
        <v>0</v>
      </c>
      <c r="I993">
        <f>'5a - Savings Tracker'!J1035</f>
        <v>0</v>
      </c>
      <c r="J993">
        <f>'5a - Savings Tracker'!K1035</f>
        <v>0</v>
      </c>
      <c r="K993">
        <f>'5a - Savings Tracker'!L1035</f>
        <v>0</v>
      </c>
      <c r="L993">
        <f>'5a - Savings Tracker'!M1035</f>
        <v>0</v>
      </c>
      <c r="M993">
        <f>'5a - Savings Tracker'!N1035</f>
        <v>0</v>
      </c>
      <c r="N993">
        <f>'5a - Savings Tracker'!O1035</f>
        <v>0</v>
      </c>
      <c r="O993">
        <f>'5a - Savings Tracker'!P1035</f>
        <v>0</v>
      </c>
      <c r="P993">
        <f>'5a - Savings Tracker'!Q1035</f>
        <v>0</v>
      </c>
      <c r="Q993">
        <f>'5a - Savings Tracker'!R1035</f>
        <v>0</v>
      </c>
      <c r="R993">
        <f>'5a - Savings Tracker'!S1035</f>
        <v>0</v>
      </c>
      <c r="S993">
        <f>'5a - Savings Tracker'!T1035</f>
        <v>0</v>
      </c>
      <c r="T993">
        <f>'5a - Savings Tracker'!U1035</f>
        <v>0</v>
      </c>
      <c r="U993">
        <f>'5a - Savings Tracker'!V1035</f>
        <v>0</v>
      </c>
      <c r="V993">
        <f>'5a - Savings Tracker'!W1035</f>
        <v>0</v>
      </c>
      <c r="W993">
        <f>'5a - Savings Tracker'!X1035</f>
        <v>0</v>
      </c>
      <c r="X993">
        <f>'5a - Savings Tracker'!Y1035</f>
        <v>0</v>
      </c>
      <c r="Y993">
        <f>'5a - Savings Tracker'!Z1035</f>
        <v>0</v>
      </c>
      <c r="Z993">
        <f>'5a - Savings Tracker'!AA1035</f>
        <v>0</v>
      </c>
      <c r="AA993">
        <f>'5a - Savings Tracker'!AB1035</f>
        <v>0</v>
      </c>
      <c r="AB993">
        <f>'5a - Savings Tracker'!AC1035</f>
        <v>0</v>
      </c>
      <c r="AC993">
        <f>'5a - Savings Tracker'!AD1035</f>
        <v>0</v>
      </c>
      <c r="AD993" t="str">
        <f>'5a - Savings Tracker'!AE1035</f>
        <v/>
      </c>
      <c r="AE993" t="str">
        <f>'5a - Savings Tracker'!AF1035</f>
        <v/>
      </c>
      <c r="AF993" t="str">
        <f>'5a - Savings Tracker'!AG1035</f>
        <v/>
      </c>
      <c r="AG993" t="str">
        <f>'5a - Savings Tracker'!AH1035</f>
        <v/>
      </c>
      <c r="AH993" t="str">
        <f>'5a - Savings Tracker'!AI1035</f>
        <v/>
      </c>
      <c r="AI993" t="str">
        <f>'5a - Savings Tracker'!AJ1035</f>
        <v/>
      </c>
      <c r="AJ993" t="str">
        <f>'5a - Savings Tracker'!AK1035</f>
        <v/>
      </c>
      <c r="AK993" t="str">
        <f>'5a - Savings Tracker'!AL1035</f>
        <v/>
      </c>
    </row>
    <row r="994" spans="1:37">
      <c r="A994">
        <f>'5a - Savings Tracker'!A1036</f>
        <v>993</v>
      </c>
      <c r="B994" t="str">
        <f>'5a - Savings Tracker'!B1036</f>
        <v>Swansea Bay UHB</v>
      </c>
      <c r="C994">
        <f>'5a - Savings Tracker'!C1036</f>
        <v>0</v>
      </c>
      <c r="D994">
        <f>'5a - Savings Tracker'!D1036</f>
        <v>0</v>
      </c>
      <c r="E994">
        <f>'5a - Savings Tracker'!E1036</f>
        <v>0</v>
      </c>
      <c r="F994">
        <f>'5a - Savings Tracker'!F1036</f>
        <v>0</v>
      </c>
      <c r="G994">
        <f>'5a - Savings Tracker'!G1036</f>
        <v>0</v>
      </c>
      <c r="H994">
        <f>'5a - Savings Tracker'!H1036</f>
        <v>0</v>
      </c>
      <c r="I994">
        <f>'5a - Savings Tracker'!J1036</f>
        <v>0</v>
      </c>
      <c r="J994">
        <f>'5a - Savings Tracker'!K1036</f>
        <v>0</v>
      </c>
      <c r="K994">
        <f>'5a - Savings Tracker'!L1036</f>
        <v>0</v>
      </c>
      <c r="L994">
        <f>'5a - Savings Tracker'!M1036</f>
        <v>0</v>
      </c>
      <c r="M994">
        <f>'5a - Savings Tracker'!N1036</f>
        <v>0</v>
      </c>
      <c r="N994">
        <f>'5a - Savings Tracker'!O1036</f>
        <v>0</v>
      </c>
      <c r="O994">
        <f>'5a - Savings Tracker'!P1036</f>
        <v>0</v>
      </c>
      <c r="P994">
        <f>'5a - Savings Tracker'!Q1036</f>
        <v>0</v>
      </c>
      <c r="Q994">
        <f>'5a - Savings Tracker'!R1036</f>
        <v>0</v>
      </c>
      <c r="R994">
        <f>'5a - Savings Tracker'!S1036</f>
        <v>0</v>
      </c>
      <c r="S994">
        <f>'5a - Savings Tracker'!T1036</f>
        <v>0</v>
      </c>
      <c r="T994">
        <f>'5a - Savings Tracker'!U1036</f>
        <v>0</v>
      </c>
      <c r="U994">
        <f>'5a - Savings Tracker'!V1036</f>
        <v>0</v>
      </c>
      <c r="V994">
        <f>'5a - Savings Tracker'!W1036</f>
        <v>0</v>
      </c>
      <c r="W994">
        <f>'5a - Savings Tracker'!X1036</f>
        <v>0</v>
      </c>
      <c r="X994">
        <f>'5a - Savings Tracker'!Y1036</f>
        <v>0</v>
      </c>
      <c r="Y994">
        <f>'5a - Savings Tracker'!Z1036</f>
        <v>0</v>
      </c>
      <c r="Z994">
        <f>'5a - Savings Tracker'!AA1036</f>
        <v>0</v>
      </c>
      <c r="AA994">
        <f>'5a - Savings Tracker'!AB1036</f>
        <v>0</v>
      </c>
      <c r="AB994">
        <f>'5a - Savings Tracker'!AC1036</f>
        <v>0</v>
      </c>
      <c r="AC994">
        <f>'5a - Savings Tracker'!AD1036</f>
        <v>0</v>
      </c>
      <c r="AD994" t="str">
        <f>'5a - Savings Tracker'!AE1036</f>
        <v/>
      </c>
      <c r="AE994" t="str">
        <f>'5a - Savings Tracker'!AF1036</f>
        <v/>
      </c>
      <c r="AF994" t="str">
        <f>'5a - Savings Tracker'!AG1036</f>
        <v/>
      </c>
      <c r="AG994" t="str">
        <f>'5a - Savings Tracker'!AH1036</f>
        <v/>
      </c>
      <c r="AH994" t="str">
        <f>'5a - Savings Tracker'!AI1036</f>
        <v/>
      </c>
      <c r="AI994" t="str">
        <f>'5a - Savings Tracker'!AJ1036</f>
        <v/>
      </c>
      <c r="AJ994" t="str">
        <f>'5a - Savings Tracker'!AK1036</f>
        <v/>
      </c>
      <c r="AK994" t="str">
        <f>'5a - Savings Tracker'!AL1036</f>
        <v/>
      </c>
    </row>
    <row r="995" spans="1:37">
      <c r="A995">
        <f>'5a - Savings Tracker'!A1037</f>
        <v>994</v>
      </c>
      <c r="B995" t="str">
        <f>'5a - Savings Tracker'!B1037</f>
        <v>Swansea Bay UHB</v>
      </c>
      <c r="C995">
        <f>'5a - Savings Tracker'!C1037</f>
        <v>0</v>
      </c>
      <c r="D995">
        <f>'5a - Savings Tracker'!D1037</f>
        <v>0</v>
      </c>
      <c r="E995">
        <f>'5a - Savings Tracker'!E1037</f>
        <v>0</v>
      </c>
      <c r="F995">
        <f>'5a - Savings Tracker'!F1037</f>
        <v>0</v>
      </c>
      <c r="G995">
        <f>'5a - Savings Tracker'!G1037</f>
        <v>0</v>
      </c>
      <c r="H995">
        <f>'5a - Savings Tracker'!H1037</f>
        <v>0</v>
      </c>
      <c r="I995">
        <f>'5a - Savings Tracker'!J1037</f>
        <v>0</v>
      </c>
      <c r="J995">
        <f>'5a - Savings Tracker'!K1037</f>
        <v>0</v>
      </c>
      <c r="K995">
        <f>'5a - Savings Tracker'!L1037</f>
        <v>0</v>
      </c>
      <c r="L995">
        <f>'5a - Savings Tracker'!M1037</f>
        <v>0</v>
      </c>
      <c r="M995">
        <f>'5a - Savings Tracker'!N1037</f>
        <v>0</v>
      </c>
      <c r="N995">
        <f>'5a - Savings Tracker'!O1037</f>
        <v>0</v>
      </c>
      <c r="O995">
        <f>'5a - Savings Tracker'!P1037</f>
        <v>0</v>
      </c>
      <c r="P995">
        <f>'5a - Savings Tracker'!Q1037</f>
        <v>0</v>
      </c>
      <c r="Q995">
        <f>'5a - Savings Tracker'!R1037</f>
        <v>0</v>
      </c>
      <c r="R995">
        <f>'5a - Savings Tracker'!S1037</f>
        <v>0</v>
      </c>
      <c r="S995">
        <f>'5a - Savings Tracker'!T1037</f>
        <v>0</v>
      </c>
      <c r="T995">
        <f>'5a - Savings Tracker'!U1037</f>
        <v>0</v>
      </c>
      <c r="U995">
        <f>'5a - Savings Tracker'!V1037</f>
        <v>0</v>
      </c>
      <c r="V995">
        <f>'5a - Savings Tracker'!W1037</f>
        <v>0</v>
      </c>
      <c r="W995">
        <f>'5a - Savings Tracker'!X1037</f>
        <v>0</v>
      </c>
      <c r="X995">
        <f>'5a - Savings Tracker'!Y1037</f>
        <v>0</v>
      </c>
      <c r="Y995">
        <f>'5a - Savings Tracker'!Z1037</f>
        <v>0</v>
      </c>
      <c r="Z995">
        <f>'5a - Savings Tracker'!AA1037</f>
        <v>0</v>
      </c>
      <c r="AA995">
        <f>'5a - Savings Tracker'!AB1037</f>
        <v>0</v>
      </c>
      <c r="AB995">
        <f>'5a - Savings Tracker'!AC1037</f>
        <v>0</v>
      </c>
      <c r="AC995">
        <f>'5a - Savings Tracker'!AD1037</f>
        <v>0</v>
      </c>
      <c r="AD995" t="str">
        <f>'5a - Savings Tracker'!AE1037</f>
        <v/>
      </c>
      <c r="AE995" t="str">
        <f>'5a - Savings Tracker'!AF1037</f>
        <v/>
      </c>
      <c r="AF995" t="str">
        <f>'5a - Savings Tracker'!AG1037</f>
        <v/>
      </c>
      <c r="AG995" t="str">
        <f>'5a - Savings Tracker'!AH1037</f>
        <v/>
      </c>
      <c r="AH995" t="str">
        <f>'5a - Savings Tracker'!AI1037</f>
        <v/>
      </c>
      <c r="AI995" t="str">
        <f>'5a - Savings Tracker'!AJ1037</f>
        <v/>
      </c>
      <c r="AJ995" t="str">
        <f>'5a - Savings Tracker'!AK1037</f>
        <v/>
      </c>
      <c r="AK995" t="str">
        <f>'5a - Savings Tracker'!AL1037</f>
        <v/>
      </c>
    </row>
    <row r="996" spans="1:37">
      <c r="A996">
        <f>'5a - Savings Tracker'!A1038</f>
        <v>995</v>
      </c>
      <c r="B996" t="str">
        <f>'5a - Savings Tracker'!B1038</f>
        <v>Swansea Bay UHB</v>
      </c>
      <c r="C996">
        <f>'5a - Savings Tracker'!C1038</f>
        <v>0</v>
      </c>
      <c r="D996">
        <f>'5a - Savings Tracker'!D1038</f>
        <v>0</v>
      </c>
      <c r="E996">
        <f>'5a - Savings Tracker'!E1038</f>
        <v>0</v>
      </c>
      <c r="F996">
        <f>'5a - Savings Tracker'!F1038</f>
        <v>0</v>
      </c>
      <c r="G996">
        <f>'5a - Savings Tracker'!G1038</f>
        <v>0</v>
      </c>
      <c r="H996">
        <f>'5a - Savings Tracker'!H1038</f>
        <v>0</v>
      </c>
      <c r="I996">
        <f>'5a - Savings Tracker'!J1038</f>
        <v>0</v>
      </c>
      <c r="J996">
        <f>'5a - Savings Tracker'!K1038</f>
        <v>0</v>
      </c>
      <c r="K996">
        <f>'5a - Savings Tracker'!L1038</f>
        <v>0</v>
      </c>
      <c r="L996">
        <f>'5a - Savings Tracker'!M1038</f>
        <v>0</v>
      </c>
      <c r="M996">
        <f>'5a - Savings Tracker'!N1038</f>
        <v>0</v>
      </c>
      <c r="N996">
        <f>'5a - Savings Tracker'!O1038</f>
        <v>0</v>
      </c>
      <c r="O996">
        <f>'5a - Savings Tracker'!P1038</f>
        <v>0</v>
      </c>
      <c r="P996">
        <f>'5a - Savings Tracker'!Q1038</f>
        <v>0</v>
      </c>
      <c r="Q996">
        <f>'5a - Savings Tracker'!R1038</f>
        <v>0</v>
      </c>
      <c r="R996">
        <f>'5a - Savings Tracker'!S1038</f>
        <v>0</v>
      </c>
      <c r="S996">
        <f>'5a - Savings Tracker'!T1038</f>
        <v>0</v>
      </c>
      <c r="T996">
        <f>'5a - Savings Tracker'!U1038</f>
        <v>0</v>
      </c>
      <c r="U996">
        <f>'5a - Savings Tracker'!V1038</f>
        <v>0</v>
      </c>
      <c r="V996">
        <f>'5a - Savings Tracker'!W1038</f>
        <v>0</v>
      </c>
      <c r="W996">
        <f>'5a - Savings Tracker'!X1038</f>
        <v>0</v>
      </c>
      <c r="X996">
        <f>'5a - Savings Tracker'!Y1038</f>
        <v>0</v>
      </c>
      <c r="Y996">
        <f>'5a - Savings Tracker'!Z1038</f>
        <v>0</v>
      </c>
      <c r="Z996">
        <f>'5a - Savings Tracker'!AA1038</f>
        <v>0</v>
      </c>
      <c r="AA996">
        <f>'5a - Savings Tracker'!AB1038</f>
        <v>0</v>
      </c>
      <c r="AB996">
        <f>'5a - Savings Tracker'!AC1038</f>
        <v>0</v>
      </c>
      <c r="AC996">
        <f>'5a - Savings Tracker'!AD1038</f>
        <v>0</v>
      </c>
      <c r="AD996" t="str">
        <f>'5a - Savings Tracker'!AE1038</f>
        <v/>
      </c>
      <c r="AE996" t="str">
        <f>'5a - Savings Tracker'!AF1038</f>
        <v/>
      </c>
      <c r="AF996" t="str">
        <f>'5a - Savings Tracker'!AG1038</f>
        <v/>
      </c>
      <c r="AG996" t="str">
        <f>'5a - Savings Tracker'!AH1038</f>
        <v/>
      </c>
      <c r="AH996" t="str">
        <f>'5a - Savings Tracker'!AI1038</f>
        <v/>
      </c>
      <c r="AI996" t="str">
        <f>'5a - Savings Tracker'!AJ1038</f>
        <v/>
      </c>
      <c r="AJ996" t="str">
        <f>'5a - Savings Tracker'!AK1038</f>
        <v/>
      </c>
      <c r="AK996" t="str">
        <f>'5a - Savings Tracker'!AL1038</f>
        <v/>
      </c>
    </row>
    <row r="997" spans="1:37">
      <c r="A997">
        <f>'5a - Savings Tracker'!A1039</f>
        <v>996</v>
      </c>
      <c r="B997" t="str">
        <f>'5a - Savings Tracker'!B1039</f>
        <v>Swansea Bay UHB</v>
      </c>
      <c r="C997">
        <f>'5a - Savings Tracker'!C1039</f>
        <v>0</v>
      </c>
      <c r="D997">
        <f>'5a - Savings Tracker'!D1039</f>
        <v>0</v>
      </c>
      <c r="E997">
        <f>'5a - Savings Tracker'!E1039</f>
        <v>0</v>
      </c>
      <c r="F997">
        <f>'5a - Savings Tracker'!F1039</f>
        <v>0</v>
      </c>
      <c r="G997">
        <f>'5a - Savings Tracker'!G1039</f>
        <v>0</v>
      </c>
      <c r="H997">
        <f>'5a - Savings Tracker'!H1039</f>
        <v>0</v>
      </c>
      <c r="I997">
        <f>'5a - Savings Tracker'!J1039</f>
        <v>0</v>
      </c>
      <c r="J997">
        <f>'5a - Savings Tracker'!K1039</f>
        <v>0</v>
      </c>
      <c r="K997">
        <f>'5a - Savings Tracker'!L1039</f>
        <v>0</v>
      </c>
      <c r="L997">
        <f>'5a - Savings Tracker'!M1039</f>
        <v>0</v>
      </c>
      <c r="M997">
        <f>'5a - Savings Tracker'!N1039</f>
        <v>0</v>
      </c>
      <c r="N997">
        <f>'5a - Savings Tracker'!O1039</f>
        <v>0</v>
      </c>
      <c r="O997">
        <f>'5a - Savings Tracker'!P1039</f>
        <v>0</v>
      </c>
      <c r="P997">
        <f>'5a - Savings Tracker'!Q1039</f>
        <v>0</v>
      </c>
      <c r="Q997">
        <f>'5a - Savings Tracker'!R1039</f>
        <v>0</v>
      </c>
      <c r="R997">
        <f>'5a - Savings Tracker'!S1039</f>
        <v>0</v>
      </c>
      <c r="S997">
        <f>'5a - Savings Tracker'!T1039</f>
        <v>0</v>
      </c>
      <c r="T997">
        <f>'5a - Savings Tracker'!U1039</f>
        <v>0</v>
      </c>
      <c r="U997">
        <f>'5a - Savings Tracker'!V1039</f>
        <v>0</v>
      </c>
      <c r="V997">
        <f>'5a - Savings Tracker'!W1039</f>
        <v>0</v>
      </c>
      <c r="W997">
        <f>'5a - Savings Tracker'!X1039</f>
        <v>0</v>
      </c>
      <c r="X997">
        <f>'5a - Savings Tracker'!Y1039</f>
        <v>0</v>
      </c>
      <c r="Y997">
        <f>'5a - Savings Tracker'!Z1039</f>
        <v>0</v>
      </c>
      <c r="Z997">
        <f>'5a - Savings Tracker'!AA1039</f>
        <v>0</v>
      </c>
      <c r="AA997">
        <f>'5a - Savings Tracker'!AB1039</f>
        <v>0</v>
      </c>
      <c r="AB997">
        <f>'5a - Savings Tracker'!AC1039</f>
        <v>0</v>
      </c>
      <c r="AC997">
        <f>'5a - Savings Tracker'!AD1039</f>
        <v>0</v>
      </c>
      <c r="AD997" t="str">
        <f>'5a - Savings Tracker'!AE1039</f>
        <v/>
      </c>
      <c r="AE997" t="str">
        <f>'5a - Savings Tracker'!AF1039</f>
        <v/>
      </c>
      <c r="AF997" t="str">
        <f>'5a - Savings Tracker'!AG1039</f>
        <v/>
      </c>
      <c r="AG997" t="str">
        <f>'5a - Savings Tracker'!AH1039</f>
        <v/>
      </c>
      <c r="AH997" t="str">
        <f>'5a - Savings Tracker'!AI1039</f>
        <v/>
      </c>
      <c r="AI997" t="str">
        <f>'5a - Savings Tracker'!AJ1039</f>
        <v/>
      </c>
      <c r="AJ997" t="str">
        <f>'5a - Savings Tracker'!AK1039</f>
        <v/>
      </c>
      <c r="AK997" t="str">
        <f>'5a - Savings Tracker'!AL1039</f>
        <v/>
      </c>
    </row>
    <row r="998" spans="1:37">
      <c r="A998">
        <f>'5a - Savings Tracker'!A1040</f>
        <v>997</v>
      </c>
      <c r="B998" t="str">
        <f>'5a - Savings Tracker'!B1040</f>
        <v>Swansea Bay UHB</v>
      </c>
      <c r="C998">
        <f>'5a - Savings Tracker'!C1040</f>
        <v>0</v>
      </c>
      <c r="D998">
        <f>'5a - Savings Tracker'!D1040</f>
        <v>0</v>
      </c>
      <c r="E998">
        <f>'5a - Savings Tracker'!E1040</f>
        <v>0</v>
      </c>
      <c r="F998">
        <f>'5a - Savings Tracker'!F1040</f>
        <v>0</v>
      </c>
      <c r="G998">
        <f>'5a - Savings Tracker'!G1040</f>
        <v>0</v>
      </c>
      <c r="H998">
        <f>'5a - Savings Tracker'!H1040</f>
        <v>0</v>
      </c>
      <c r="I998">
        <f>'5a - Savings Tracker'!J1040</f>
        <v>0</v>
      </c>
      <c r="J998">
        <f>'5a - Savings Tracker'!K1040</f>
        <v>0</v>
      </c>
      <c r="K998">
        <f>'5a - Savings Tracker'!L1040</f>
        <v>0</v>
      </c>
      <c r="L998">
        <f>'5a - Savings Tracker'!M1040</f>
        <v>0</v>
      </c>
      <c r="M998">
        <f>'5a - Savings Tracker'!N1040</f>
        <v>0</v>
      </c>
      <c r="N998">
        <f>'5a - Savings Tracker'!O1040</f>
        <v>0</v>
      </c>
      <c r="O998">
        <f>'5a - Savings Tracker'!P1040</f>
        <v>0</v>
      </c>
      <c r="P998">
        <f>'5a - Savings Tracker'!Q1040</f>
        <v>0</v>
      </c>
      <c r="Q998">
        <f>'5a - Savings Tracker'!R1040</f>
        <v>0</v>
      </c>
      <c r="R998">
        <f>'5a - Savings Tracker'!S1040</f>
        <v>0</v>
      </c>
      <c r="S998">
        <f>'5a - Savings Tracker'!T1040</f>
        <v>0</v>
      </c>
      <c r="T998">
        <f>'5a - Savings Tracker'!U1040</f>
        <v>0</v>
      </c>
      <c r="U998">
        <f>'5a - Savings Tracker'!V1040</f>
        <v>0</v>
      </c>
      <c r="V998">
        <f>'5a - Savings Tracker'!W1040</f>
        <v>0</v>
      </c>
      <c r="W998">
        <f>'5a - Savings Tracker'!X1040</f>
        <v>0</v>
      </c>
      <c r="X998">
        <f>'5a - Savings Tracker'!Y1040</f>
        <v>0</v>
      </c>
      <c r="Y998">
        <f>'5a - Savings Tracker'!Z1040</f>
        <v>0</v>
      </c>
      <c r="Z998">
        <f>'5a - Savings Tracker'!AA1040</f>
        <v>0</v>
      </c>
      <c r="AA998">
        <f>'5a - Savings Tracker'!AB1040</f>
        <v>0</v>
      </c>
      <c r="AB998">
        <f>'5a - Savings Tracker'!AC1040</f>
        <v>0</v>
      </c>
      <c r="AC998">
        <f>'5a - Savings Tracker'!AD1040</f>
        <v>0</v>
      </c>
      <c r="AD998" t="str">
        <f>'5a - Savings Tracker'!AE1040</f>
        <v/>
      </c>
      <c r="AE998" t="str">
        <f>'5a - Savings Tracker'!AF1040</f>
        <v/>
      </c>
      <c r="AF998" t="str">
        <f>'5a - Savings Tracker'!AG1040</f>
        <v/>
      </c>
      <c r="AG998" t="str">
        <f>'5a - Savings Tracker'!AH1040</f>
        <v/>
      </c>
      <c r="AH998" t="str">
        <f>'5a - Savings Tracker'!AI1040</f>
        <v/>
      </c>
      <c r="AI998" t="str">
        <f>'5a - Savings Tracker'!AJ1040</f>
        <v/>
      </c>
      <c r="AJ998" t="str">
        <f>'5a - Savings Tracker'!AK1040</f>
        <v/>
      </c>
      <c r="AK998" t="str">
        <f>'5a - Savings Tracker'!AL1040</f>
        <v/>
      </c>
    </row>
    <row r="999" spans="1:37">
      <c r="A999">
        <f>'5a - Savings Tracker'!A1041</f>
        <v>998</v>
      </c>
      <c r="B999" t="str">
        <f>'5a - Savings Tracker'!B1041</f>
        <v>Swansea Bay UHB</v>
      </c>
      <c r="C999">
        <f>'5a - Savings Tracker'!C1041</f>
        <v>0</v>
      </c>
      <c r="D999">
        <f>'5a - Savings Tracker'!D1041</f>
        <v>0</v>
      </c>
      <c r="E999">
        <f>'5a - Savings Tracker'!E1041</f>
        <v>0</v>
      </c>
      <c r="F999">
        <f>'5a - Savings Tracker'!F1041</f>
        <v>0</v>
      </c>
      <c r="G999">
        <f>'5a - Savings Tracker'!G1041</f>
        <v>0</v>
      </c>
      <c r="H999">
        <f>'5a - Savings Tracker'!H1041</f>
        <v>0</v>
      </c>
      <c r="I999">
        <f>'5a - Savings Tracker'!J1041</f>
        <v>0</v>
      </c>
      <c r="J999">
        <f>'5a - Savings Tracker'!K1041</f>
        <v>0</v>
      </c>
      <c r="K999">
        <f>'5a - Savings Tracker'!L1041</f>
        <v>0</v>
      </c>
      <c r="L999">
        <f>'5a - Savings Tracker'!M1041</f>
        <v>0</v>
      </c>
      <c r="M999">
        <f>'5a - Savings Tracker'!N1041</f>
        <v>0</v>
      </c>
      <c r="N999">
        <f>'5a - Savings Tracker'!O1041</f>
        <v>0</v>
      </c>
      <c r="O999">
        <f>'5a - Savings Tracker'!P1041</f>
        <v>0</v>
      </c>
      <c r="P999">
        <f>'5a - Savings Tracker'!Q1041</f>
        <v>0</v>
      </c>
      <c r="Q999">
        <f>'5a - Savings Tracker'!R1041</f>
        <v>0</v>
      </c>
      <c r="R999">
        <f>'5a - Savings Tracker'!S1041</f>
        <v>0</v>
      </c>
      <c r="S999">
        <f>'5a - Savings Tracker'!T1041</f>
        <v>0</v>
      </c>
      <c r="T999">
        <f>'5a - Savings Tracker'!U1041</f>
        <v>0</v>
      </c>
      <c r="U999">
        <f>'5a - Savings Tracker'!V1041</f>
        <v>0</v>
      </c>
      <c r="V999">
        <f>'5a - Savings Tracker'!W1041</f>
        <v>0</v>
      </c>
      <c r="W999">
        <f>'5a - Savings Tracker'!X1041</f>
        <v>0</v>
      </c>
      <c r="X999">
        <f>'5a - Savings Tracker'!Y1041</f>
        <v>0</v>
      </c>
      <c r="Y999">
        <f>'5a - Savings Tracker'!Z1041</f>
        <v>0</v>
      </c>
      <c r="Z999">
        <f>'5a - Savings Tracker'!AA1041</f>
        <v>0</v>
      </c>
      <c r="AA999">
        <f>'5a - Savings Tracker'!AB1041</f>
        <v>0</v>
      </c>
      <c r="AB999">
        <f>'5a - Savings Tracker'!AC1041</f>
        <v>0</v>
      </c>
      <c r="AC999">
        <f>'5a - Savings Tracker'!AD1041</f>
        <v>0</v>
      </c>
      <c r="AD999" t="str">
        <f>'5a - Savings Tracker'!AE1041</f>
        <v/>
      </c>
      <c r="AE999" t="str">
        <f>'5a - Savings Tracker'!AF1041</f>
        <v/>
      </c>
      <c r="AF999" t="str">
        <f>'5a - Savings Tracker'!AG1041</f>
        <v/>
      </c>
      <c r="AG999" t="str">
        <f>'5a - Savings Tracker'!AH1041</f>
        <v/>
      </c>
      <c r="AH999" t="str">
        <f>'5a - Savings Tracker'!AI1041</f>
        <v/>
      </c>
      <c r="AI999" t="str">
        <f>'5a - Savings Tracker'!AJ1041</f>
        <v/>
      </c>
      <c r="AJ999" t="str">
        <f>'5a - Savings Tracker'!AK1041</f>
        <v/>
      </c>
      <c r="AK999" t="str">
        <f>'5a - Savings Tracker'!AL1041</f>
        <v/>
      </c>
    </row>
    <row r="1000" spans="1:37">
      <c r="A1000">
        <f>'5a - Savings Tracker'!A1042</f>
        <v>999</v>
      </c>
      <c r="B1000" t="str">
        <f>'5a - Savings Tracker'!B1042</f>
        <v>Swansea Bay UHB</v>
      </c>
      <c r="C1000">
        <f>'5a - Savings Tracker'!C1042</f>
        <v>0</v>
      </c>
      <c r="D1000">
        <f>'5a - Savings Tracker'!D1042</f>
        <v>0</v>
      </c>
      <c r="E1000">
        <f>'5a - Savings Tracker'!E1042</f>
        <v>0</v>
      </c>
      <c r="F1000">
        <f>'5a - Savings Tracker'!F1042</f>
        <v>0</v>
      </c>
      <c r="G1000">
        <f>'5a - Savings Tracker'!G1042</f>
        <v>0</v>
      </c>
      <c r="H1000">
        <f>'5a - Savings Tracker'!H1042</f>
        <v>0</v>
      </c>
      <c r="I1000">
        <f>'5a - Savings Tracker'!J1042</f>
        <v>0</v>
      </c>
      <c r="J1000">
        <f>'5a - Savings Tracker'!K1042</f>
        <v>0</v>
      </c>
      <c r="K1000">
        <f>'5a - Savings Tracker'!L1042</f>
        <v>0</v>
      </c>
      <c r="L1000">
        <f>'5a - Savings Tracker'!M1042</f>
        <v>0</v>
      </c>
      <c r="M1000">
        <f>'5a - Savings Tracker'!N1042</f>
        <v>0</v>
      </c>
      <c r="N1000">
        <f>'5a - Savings Tracker'!O1042</f>
        <v>0</v>
      </c>
      <c r="O1000">
        <f>'5a - Savings Tracker'!P1042</f>
        <v>0</v>
      </c>
      <c r="P1000">
        <f>'5a - Savings Tracker'!Q1042</f>
        <v>0</v>
      </c>
      <c r="Q1000">
        <f>'5a - Savings Tracker'!R1042</f>
        <v>0</v>
      </c>
      <c r="R1000">
        <f>'5a - Savings Tracker'!S1042</f>
        <v>0</v>
      </c>
      <c r="S1000">
        <f>'5a - Savings Tracker'!T1042</f>
        <v>0</v>
      </c>
      <c r="T1000">
        <f>'5a - Savings Tracker'!U1042</f>
        <v>0</v>
      </c>
      <c r="U1000">
        <f>'5a - Savings Tracker'!V1042</f>
        <v>0</v>
      </c>
      <c r="V1000">
        <f>'5a - Savings Tracker'!W1042</f>
        <v>0</v>
      </c>
      <c r="W1000">
        <f>'5a - Savings Tracker'!X1042</f>
        <v>0</v>
      </c>
      <c r="X1000">
        <f>'5a - Savings Tracker'!Y1042</f>
        <v>0</v>
      </c>
      <c r="Y1000">
        <f>'5a - Savings Tracker'!Z1042</f>
        <v>0</v>
      </c>
      <c r="Z1000">
        <f>'5a - Savings Tracker'!AA1042</f>
        <v>0</v>
      </c>
      <c r="AA1000">
        <f>'5a - Savings Tracker'!AB1042</f>
        <v>0</v>
      </c>
      <c r="AB1000">
        <f>'5a - Savings Tracker'!AC1042</f>
        <v>0</v>
      </c>
      <c r="AC1000">
        <f>'5a - Savings Tracker'!AD1042</f>
        <v>0</v>
      </c>
      <c r="AD1000" t="str">
        <f>'5a - Savings Tracker'!AE1042</f>
        <v/>
      </c>
      <c r="AE1000" t="str">
        <f>'5a - Savings Tracker'!AF1042</f>
        <v/>
      </c>
      <c r="AF1000" t="str">
        <f>'5a - Savings Tracker'!AG1042</f>
        <v/>
      </c>
      <c r="AG1000" t="str">
        <f>'5a - Savings Tracker'!AH1042</f>
        <v/>
      </c>
      <c r="AH1000" t="str">
        <f>'5a - Savings Tracker'!AI1042</f>
        <v/>
      </c>
      <c r="AI1000" t="str">
        <f>'5a - Savings Tracker'!AJ1042</f>
        <v/>
      </c>
      <c r="AJ1000" t="str">
        <f>'5a - Savings Tracker'!AK1042</f>
        <v/>
      </c>
      <c r="AK1000" t="str">
        <f>'5a - Savings Tracker'!AL1042</f>
        <v/>
      </c>
    </row>
    <row r="1001" spans="1:37">
      <c r="A1001">
        <f>'5a - Savings Tracker'!A1043</f>
        <v>1000</v>
      </c>
      <c r="B1001" t="str">
        <f>'5a - Savings Tracker'!B1043</f>
        <v>Swansea Bay UHB</v>
      </c>
      <c r="C1001">
        <f>'5a - Savings Tracker'!C1043</f>
        <v>0</v>
      </c>
      <c r="D1001">
        <f>'5a - Savings Tracker'!D1043</f>
        <v>0</v>
      </c>
      <c r="E1001">
        <f>'5a - Savings Tracker'!E1043</f>
        <v>0</v>
      </c>
      <c r="F1001">
        <f>'5a - Savings Tracker'!F1043</f>
        <v>0</v>
      </c>
      <c r="G1001">
        <f>'5a - Savings Tracker'!G1043</f>
        <v>0</v>
      </c>
      <c r="H1001">
        <f>'5a - Savings Tracker'!H1043</f>
        <v>0</v>
      </c>
      <c r="I1001">
        <f>'5a - Savings Tracker'!J1043</f>
        <v>0</v>
      </c>
      <c r="J1001">
        <f>'5a - Savings Tracker'!K1043</f>
        <v>0</v>
      </c>
      <c r="K1001">
        <f>'5a - Savings Tracker'!L1043</f>
        <v>0</v>
      </c>
      <c r="L1001">
        <f>'5a - Savings Tracker'!M1043</f>
        <v>0</v>
      </c>
      <c r="M1001">
        <f>'5a - Savings Tracker'!N1043</f>
        <v>0</v>
      </c>
      <c r="N1001">
        <f>'5a - Savings Tracker'!O1043</f>
        <v>0</v>
      </c>
      <c r="O1001">
        <f>'5a - Savings Tracker'!P1043</f>
        <v>0</v>
      </c>
      <c r="P1001">
        <f>'5a - Savings Tracker'!Q1043</f>
        <v>0</v>
      </c>
      <c r="Q1001">
        <f>'5a - Savings Tracker'!R1043</f>
        <v>0</v>
      </c>
      <c r="R1001">
        <f>'5a - Savings Tracker'!S1043</f>
        <v>0</v>
      </c>
      <c r="S1001">
        <f>'5a - Savings Tracker'!T1043</f>
        <v>0</v>
      </c>
      <c r="T1001">
        <f>'5a - Savings Tracker'!U1043</f>
        <v>0</v>
      </c>
      <c r="U1001">
        <f>'5a - Savings Tracker'!V1043</f>
        <v>0</v>
      </c>
      <c r="V1001">
        <f>'5a - Savings Tracker'!W1043</f>
        <v>0</v>
      </c>
      <c r="W1001">
        <f>'5a - Savings Tracker'!X1043</f>
        <v>0</v>
      </c>
      <c r="X1001">
        <f>'5a - Savings Tracker'!Y1043</f>
        <v>0</v>
      </c>
      <c r="Y1001">
        <f>'5a - Savings Tracker'!Z1043</f>
        <v>0</v>
      </c>
      <c r="Z1001">
        <f>'5a - Savings Tracker'!AA1043</f>
        <v>0</v>
      </c>
      <c r="AA1001">
        <f>'5a - Savings Tracker'!AB1043</f>
        <v>0</v>
      </c>
      <c r="AB1001">
        <f>'5a - Savings Tracker'!AC1043</f>
        <v>0</v>
      </c>
      <c r="AC1001">
        <f>'5a - Savings Tracker'!AD1043</f>
        <v>0</v>
      </c>
      <c r="AD1001" t="str">
        <f>'5a - Savings Tracker'!AE1043</f>
        <v/>
      </c>
      <c r="AE1001" t="str">
        <f>'5a - Savings Tracker'!AF1043</f>
        <v/>
      </c>
      <c r="AF1001" t="str">
        <f>'5a - Savings Tracker'!AG1043</f>
        <v/>
      </c>
      <c r="AG1001" t="str">
        <f>'5a - Savings Tracker'!AH1043</f>
        <v/>
      </c>
      <c r="AH1001" t="str">
        <f>'5a - Savings Tracker'!AI1043</f>
        <v/>
      </c>
      <c r="AI1001" t="str">
        <f>'5a - Savings Tracker'!AJ1043</f>
        <v/>
      </c>
      <c r="AJ1001" t="str">
        <f>'5a - Savings Tracker'!AK1043</f>
        <v/>
      </c>
      <c r="AK1001" t="str">
        <f>'5a - Savings Tracker'!AL1043</f>
        <v/>
      </c>
    </row>
    <row r="1002" spans="1:37">
      <c r="A1002">
        <f>'5a - Savings Tracker'!A1044</f>
        <v>1001</v>
      </c>
      <c r="B1002" t="str">
        <f>'5a - Savings Tracker'!B1044</f>
        <v>Swansea Bay UHB</v>
      </c>
      <c r="C1002">
        <f>'5a - Savings Tracker'!C1044</f>
        <v>0</v>
      </c>
      <c r="D1002">
        <f>'5a - Savings Tracker'!D1044</f>
        <v>0</v>
      </c>
      <c r="E1002">
        <f>'5a - Savings Tracker'!E1044</f>
        <v>0</v>
      </c>
      <c r="F1002">
        <f>'5a - Savings Tracker'!F1044</f>
        <v>0</v>
      </c>
      <c r="G1002">
        <f>'5a - Savings Tracker'!G1044</f>
        <v>0</v>
      </c>
      <c r="H1002">
        <f>'5a - Savings Tracker'!H1044</f>
        <v>0</v>
      </c>
      <c r="I1002">
        <f>'5a - Savings Tracker'!J1044</f>
        <v>0</v>
      </c>
      <c r="J1002">
        <f>'5a - Savings Tracker'!K1044</f>
        <v>0</v>
      </c>
      <c r="K1002">
        <f>'5a - Savings Tracker'!L1044</f>
        <v>0</v>
      </c>
      <c r="L1002">
        <f>'5a - Savings Tracker'!M1044</f>
        <v>0</v>
      </c>
      <c r="M1002">
        <f>'5a - Savings Tracker'!N1044</f>
        <v>0</v>
      </c>
      <c r="N1002">
        <f>'5a - Savings Tracker'!O1044</f>
        <v>0</v>
      </c>
      <c r="O1002">
        <f>'5a - Savings Tracker'!P1044</f>
        <v>0</v>
      </c>
      <c r="P1002">
        <f>'5a - Savings Tracker'!Q1044</f>
        <v>0</v>
      </c>
      <c r="Q1002">
        <f>'5a - Savings Tracker'!R1044</f>
        <v>0</v>
      </c>
      <c r="R1002">
        <f>'5a - Savings Tracker'!S1044</f>
        <v>0</v>
      </c>
      <c r="S1002">
        <f>'5a - Savings Tracker'!T1044</f>
        <v>0</v>
      </c>
      <c r="T1002">
        <f>'5a - Savings Tracker'!U1044</f>
        <v>0</v>
      </c>
      <c r="U1002">
        <f>'5a - Savings Tracker'!V1044</f>
        <v>0</v>
      </c>
      <c r="V1002">
        <f>'5a - Savings Tracker'!W1044</f>
        <v>0</v>
      </c>
      <c r="W1002">
        <f>'5a - Savings Tracker'!X1044</f>
        <v>0</v>
      </c>
      <c r="X1002">
        <f>'5a - Savings Tracker'!Y1044</f>
        <v>0</v>
      </c>
      <c r="Y1002">
        <f>'5a - Savings Tracker'!Z1044</f>
        <v>0</v>
      </c>
      <c r="Z1002">
        <f>'5a - Savings Tracker'!AA1044</f>
        <v>0</v>
      </c>
      <c r="AA1002">
        <f>'5a - Savings Tracker'!AB1044</f>
        <v>0</v>
      </c>
      <c r="AB1002">
        <f>'5a - Savings Tracker'!AC1044</f>
        <v>0</v>
      </c>
      <c r="AC1002">
        <f>'5a - Savings Tracker'!AD1044</f>
        <v>0</v>
      </c>
      <c r="AD1002" t="str">
        <f>'5a - Savings Tracker'!AE1044</f>
        <v/>
      </c>
      <c r="AE1002" t="str">
        <f>'5a - Savings Tracker'!AF1044</f>
        <v/>
      </c>
      <c r="AF1002" t="str">
        <f>'5a - Savings Tracker'!AG1044</f>
        <v/>
      </c>
      <c r="AG1002" t="str">
        <f>'5a - Savings Tracker'!AH1044</f>
        <v/>
      </c>
      <c r="AH1002" t="str">
        <f>'5a - Savings Tracker'!AI1044</f>
        <v/>
      </c>
      <c r="AI1002" t="str">
        <f>'5a - Savings Tracker'!AJ1044</f>
        <v/>
      </c>
      <c r="AJ1002" t="str">
        <f>'5a - Savings Tracker'!AK1044</f>
        <v/>
      </c>
      <c r="AK1002" t="str">
        <f>'5a - Savings Tracker'!AL1044</f>
        <v/>
      </c>
    </row>
    <row r="1003" spans="1:37">
      <c r="A1003">
        <f>'5a - Savings Tracker'!A1045</f>
        <v>1002</v>
      </c>
      <c r="B1003" t="str">
        <f>'5a - Savings Tracker'!B1045</f>
        <v>Swansea Bay UHB</v>
      </c>
      <c r="C1003">
        <f>'5a - Savings Tracker'!C1045</f>
        <v>0</v>
      </c>
      <c r="D1003">
        <f>'5a - Savings Tracker'!D1045</f>
        <v>0</v>
      </c>
      <c r="E1003">
        <f>'5a - Savings Tracker'!E1045</f>
        <v>0</v>
      </c>
      <c r="F1003">
        <f>'5a - Savings Tracker'!F1045</f>
        <v>0</v>
      </c>
      <c r="G1003">
        <f>'5a - Savings Tracker'!G1045</f>
        <v>0</v>
      </c>
      <c r="H1003">
        <f>'5a - Savings Tracker'!H1045</f>
        <v>0</v>
      </c>
      <c r="I1003">
        <f>'5a - Savings Tracker'!J1045</f>
        <v>0</v>
      </c>
      <c r="J1003">
        <f>'5a - Savings Tracker'!K1045</f>
        <v>0</v>
      </c>
      <c r="K1003">
        <f>'5a - Savings Tracker'!L1045</f>
        <v>0</v>
      </c>
      <c r="L1003">
        <f>'5a - Savings Tracker'!M1045</f>
        <v>0</v>
      </c>
      <c r="M1003">
        <f>'5a - Savings Tracker'!N1045</f>
        <v>0</v>
      </c>
      <c r="N1003">
        <f>'5a - Savings Tracker'!O1045</f>
        <v>0</v>
      </c>
      <c r="O1003">
        <f>'5a - Savings Tracker'!P1045</f>
        <v>0</v>
      </c>
      <c r="P1003">
        <f>'5a - Savings Tracker'!Q1045</f>
        <v>0</v>
      </c>
      <c r="Q1003">
        <f>'5a - Savings Tracker'!R1045</f>
        <v>0</v>
      </c>
      <c r="R1003">
        <f>'5a - Savings Tracker'!S1045</f>
        <v>0</v>
      </c>
      <c r="S1003">
        <f>'5a - Savings Tracker'!T1045</f>
        <v>0</v>
      </c>
      <c r="T1003">
        <f>'5a - Savings Tracker'!U1045</f>
        <v>0</v>
      </c>
      <c r="U1003">
        <f>'5a - Savings Tracker'!V1045</f>
        <v>0</v>
      </c>
      <c r="V1003">
        <f>'5a - Savings Tracker'!W1045</f>
        <v>0</v>
      </c>
      <c r="W1003">
        <f>'5a - Savings Tracker'!X1045</f>
        <v>0</v>
      </c>
      <c r="X1003">
        <f>'5a - Savings Tracker'!Y1045</f>
        <v>0</v>
      </c>
      <c r="Y1003">
        <f>'5a - Savings Tracker'!Z1045</f>
        <v>0</v>
      </c>
      <c r="Z1003">
        <f>'5a - Savings Tracker'!AA1045</f>
        <v>0</v>
      </c>
      <c r="AA1003">
        <f>'5a - Savings Tracker'!AB1045</f>
        <v>0</v>
      </c>
      <c r="AB1003">
        <f>'5a - Savings Tracker'!AC1045</f>
        <v>0</v>
      </c>
      <c r="AC1003">
        <f>'5a - Savings Tracker'!AD1045</f>
        <v>0</v>
      </c>
      <c r="AD1003" t="str">
        <f>'5a - Savings Tracker'!AE1045</f>
        <v/>
      </c>
      <c r="AE1003" t="str">
        <f>'5a - Savings Tracker'!AF1045</f>
        <v/>
      </c>
      <c r="AF1003" t="str">
        <f>'5a - Savings Tracker'!AG1045</f>
        <v/>
      </c>
      <c r="AG1003" t="str">
        <f>'5a - Savings Tracker'!AH1045</f>
        <v/>
      </c>
      <c r="AH1003" t="str">
        <f>'5a - Savings Tracker'!AI1045</f>
        <v/>
      </c>
      <c r="AI1003" t="str">
        <f>'5a - Savings Tracker'!AJ1045</f>
        <v/>
      </c>
      <c r="AJ1003" t="str">
        <f>'5a - Savings Tracker'!AK1045</f>
        <v/>
      </c>
      <c r="AK1003" t="str">
        <f>'5a - Savings Tracker'!AL1045</f>
        <v/>
      </c>
    </row>
    <row r="1004" spans="1:37">
      <c r="A1004">
        <f>'5a - Savings Tracker'!A1046</f>
        <v>1003</v>
      </c>
      <c r="B1004" t="str">
        <f>'5a - Savings Tracker'!B1046</f>
        <v>Swansea Bay UHB</v>
      </c>
      <c r="C1004">
        <f>'5a - Savings Tracker'!C1046</f>
        <v>0</v>
      </c>
      <c r="D1004">
        <f>'5a - Savings Tracker'!D1046</f>
        <v>0</v>
      </c>
      <c r="E1004">
        <f>'5a - Savings Tracker'!E1046</f>
        <v>0</v>
      </c>
      <c r="F1004">
        <f>'5a - Savings Tracker'!F1046</f>
        <v>0</v>
      </c>
      <c r="G1004">
        <f>'5a - Savings Tracker'!G1046</f>
        <v>0</v>
      </c>
      <c r="H1004">
        <f>'5a - Savings Tracker'!H1046</f>
        <v>0</v>
      </c>
      <c r="I1004">
        <f>'5a - Savings Tracker'!J1046</f>
        <v>0</v>
      </c>
      <c r="J1004">
        <f>'5a - Savings Tracker'!K1046</f>
        <v>0</v>
      </c>
      <c r="K1004">
        <f>'5a - Savings Tracker'!L1046</f>
        <v>0</v>
      </c>
      <c r="L1004">
        <f>'5a - Savings Tracker'!M1046</f>
        <v>0</v>
      </c>
      <c r="M1004">
        <f>'5a - Savings Tracker'!N1046</f>
        <v>0</v>
      </c>
      <c r="N1004">
        <f>'5a - Savings Tracker'!O1046</f>
        <v>0</v>
      </c>
      <c r="O1004">
        <f>'5a - Savings Tracker'!P1046</f>
        <v>0</v>
      </c>
      <c r="P1004">
        <f>'5a - Savings Tracker'!Q1046</f>
        <v>0</v>
      </c>
      <c r="Q1004">
        <f>'5a - Savings Tracker'!R1046</f>
        <v>0</v>
      </c>
      <c r="R1004">
        <f>'5a - Savings Tracker'!S1046</f>
        <v>0</v>
      </c>
      <c r="S1004">
        <f>'5a - Savings Tracker'!T1046</f>
        <v>0</v>
      </c>
      <c r="T1004">
        <f>'5a - Savings Tracker'!U1046</f>
        <v>0</v>
      </c>
      <c r="U1004">
        <f>'5a - Savings Tracker'!V1046</f>
        <v>0</v>
      </c>
      <c r="V1004">
        <f>'5a - Savings Tracker'!W1046</f>
        <v>0</v>
      </c>
      <c r="W1004">
        <f>'5a - Savings Tracker'!X1046</f>
        <v>0</v>
      </c>
      <c r="X1004">
        <f>'5a - Savings Tracker'!Y1046</f>
        <v>0</v>
      </c>
      <c r="Y1004">
        <f>'5a - Savings Tracker'!Z1046</f>
        <v>0</v>
      </c>
      <c r="Z1004">
        <f>'5a - Savings Tracker'!AA1046</f>
        <v>0</v>
      </c>
      <c r="AA1004">
        <f>'5a - Savings Tracker'!AB1046</f>
        <v>0</v>
      </c>
      <c r="AB1004">
        <f>'5a - Savings Tracker'!AC1046</f>
        <v>0</v>
      </c>
      <c r="AC1004">
        <f>'5a - Savings Tracker'!AD1046</f>
        <v>0</v>
      </c>
      <c r="AD1004" t="str">
        <f>'5a - Savings Tracker'!AE1046</f>
        <v/>
      </c>
      <c r="AE1004" t="str">
        <f>'5a - Savings Tracker'!AF1046</f>
        <v/>
      </c>
      <c r="AF1004" t="str">
        <f>'5a - Savings Tracker'!AG1046</f>
        <v/>
      </c>
      <c r="AG1004" t="str">
        <f>'5a - Savings Tracker'!AH1046</f>
        <v/>
      </c>
      <c r="AH1004" t="str">
        <f>'5a - Savings Tracker'!AI1046</f>
        <v/>
      </c>
      <c r="AI1004" t="str">
        <f>'5a - Savings Tracker'!AJ1046</f>
        <v/>
      </c>
      <c r="AJ1004" t="str">
        <f>'5a - Savings Tracker'!AK1046</f>
        <v/>
      </c>
      <c r="AK1004" t="str">
        <f>'5a - Savings Tracker'!AL1046</f>
        <v/>
      </c>
    </row>
    <row r="1005" spans="1:37">
      <c r="A1005">
        <f>'5a - Savings Tracker'!A1047</f>
        <v>1004</v>
      </c>
      <c r="B1005" t="str">
        <f>'5a - Savings Tracker'!B1047</f>
        <v>Swansea Bay UHB</v>
      </c>
      <c r="C1005">
        <f>'5a - Savings Tracker'!C1047</f>
        <v>0</v>
      </c>
      <c r="D1005">
        <f>'5a - Savings Tracker'!D1047</f>
        <v>0</v>
      </c>
      <c r="E1005">
        <f>'5a - Savings Tracker'!E1047</f>
        <v>0</v>
      </c>
      <c r="F1005">
        <f>'5a - Savings Tracker'!F1047</f>
        <v>0</v>
      </c>
      <c r="G1005">
        <f>'5a - Savings Tracker'!G1047</f>
        <v>0</v>
      </c>
      <c r="H1005">
        <f>'5a - Savings Tracker'!H1047</f>
        <v>0</v>
      </c>
      <c r="I1005">
        <f>'5a - Savings Tracker'!J1047</f>
        <v>0</v>
      </c>
      <c r="J1005">
        <f>'5a - Savings Tracker'!K1047</f>
        <v>0</v>
      </c>
      <c r="K1005">
        <f>'5a - Savings Tracker'!L1047</f>
        <v>0</v>
      </c>
      <c r="L1005">
        <f>'5a - Savings Tracker'!M1047</f>
        <v>0</v>
      </c>
      <c r="M1005">
        <f>'5a - Savings Tracker'!N1047</f>
        <v>0</v>
      </c>
      <c r="N1005">
        <f>'5a - Savings Tracker'!O1047</f>
        <v>0</v>
      </c>
      <c r="O1005">
        <f>'5a - Savings Tracker'!P1047</f>
        <v>0</v>
      </c>
      <c r="P1005">
        <f>'5a - Savings Tracker'!Q1047</f>
        <v>0</v>
      </c>
      <c r="Q1005">
        <f>'5a - Savings Tracker'!R1047</f>
        <v>0</v>
      </c>
      <c r="R1005">
        <f>'5a - Savings Tracker'!S1047</f>
        <v>0</v>
      </c>
      <c r="S1005">
        <f>'5a - Savings Tracker'!T1047</f>
        <v>0</v>
      </c>
      <c r="T1005">
        <f>'5a - Savings Tracker'!U1047</f>
        <v>0</v>
      </c>
      <c r="U1005">
        <f>'5a - Savings Tracker'!V1047</f>
        <v>0</v>
      </c>
      <c r="V1005">
        <f>'5a - Savings Tracker'!W1047</f>
        <v>0</v>
      </c>
      <c r="W1005">
        <f>'5a - Savings Tracker'!X1047</f>
        <v>0</v>
      </c>
      <c r="X1005">
        <f>'5a - Savings Tracker'!Y1047</f>
        <v>0</v>
      </c>
      <c r="Y1005">
        <f>'5a - Savings Tracker'!Z1047</f>
        <v>0</v>
      </c>
      <c r="Z1005">
        <f>'5a - Savings Tracker'!AA1047</f>
        <v>0</v>
      </c>
      <c r="AA1005">
        <f>'5a - Savings Tracker'!AB1047</f>
        <v>0</v>
      </c>
      <c r="AB1005">
        <f>'5a - Savings Tracker'!AC1047</f>
        <v>0</v>
      </c>
      <c r="AC1005">
        <f>'5a - Savings Tracker'!AD1047</f>
        <v>0</v>
      </c>
      <c r="AD1005" t="str">
        <f>'5a - Savings Tracker'!AE1047</f>
        <v/>
      </c>
      <c r="AE1005" t="str">
        <f>'5a - Savings Tracker'!AF1047</f>
        <v/>
      </c>
      <c r="AF1005" t="str">
        <f>'5a - Savings Tracker'!AG1047</f>
        <v/>
      </c>
      <c r="AG1005" t="str">
        <f>'5a - Savings Tracker'!AH1047</f>
        <v/>
      </c>
      <c r="AH1005" t="str">
        <f>'5a - Savings Tracker'!AI1047</f>
        <v/>
      </c>
      <c r="AI1005" t="str">
        <f>'5a - Savings Tracker'!AJ1047</f>
        <v/>
      </c>
      <c r="AJ1005" t="str">
        <f>'5a - Savings Tracker'!AK1047</f>
        <v/>
      </c>
      <c r="AK1005" t="str">
        <f>'5a - Savings Tracker'!AL1047</f>
        <v/>
      </c>
    </row>
    <row r="1006" spans="1:37">
      <c r="A1006">
        <f>'5a - Savings Tracker'!A1048</f>
        <v>1005</v>
      </c>
      <c r="B1006" t="str">
        <f>'5a - Savings Tracker'!B1048</f>
        <v>Swansea Bay UHB</v>
      </c>
      <c r="C1006">
        <f>'5a - Savings Tracker'!C1048</f>
        <v>0</v>
      </c>
      <c r="D1006">
        <f>'5a - Savings Tracker'!D1048</f>
        <v>0</v>
      </c>
      <c r="E1006">
        <f>'5a - Savings Tracker'!E1048</f>
        <v>0</v>
      </c>
      <c r="F1006">
        <f>'5a - Savings Tracker'!F1048</f>
        <v>0</v>
      </c>
      <c r="G1006">
        <f>'5a - Savings Tracker'!G1048</f>
        <v>0</v>
      </c>
      <c r="H1006">
        <f>'5a - Savings Tracker'!H1048</f>
        <v>0</v>
      </c>
      <c r="I1006">
        <f>'5a - Savings Tracker'!J1048</f>
        <v>0</v>
      </c>
      <c r="J1006">
        <f>'5a - Savings Tracker'!K1048</f>
        <v>0</v>
      </c>
      <c r="K1006">
        <f>'5a - Savings Tracker'!L1048</f>
        <v>0</v>
      </c>
      <c r="L1006">
        <f>'5a - Savings Tracker'!M1048</f>
        <v>0</v>
      </c>
      <c r="M1006">
        <f>'5a - Savings Tracker'!N1048</f>
        <v>0</v>
      </c>
      <c r="N1006">
        <f>'5a - Savings Tracker'!O1048</f>
        <v>0</v>
      </c>
      <c r="O1006">
        <f>'5a - Savings Tracker'!P1048</f>
        <v>0</v>
      </c>
      <c r="P1006">
        <f>'5a - Savings Tracker'!Q1048</f>
        <v>0</v>
      </c>
      <c r="Q1006">
        <f>'5a - Savings Tracker'!R1048</f>
        <v>0</v>
      </c>
      <c r="R1006">
        <f>'5a - Savings Tracker'!S1048</f>
        <v>0</v>
      </c>
      <c r="S1006">
        <f>'5a - Savings Tracker'!T1048</f>
        <v>0</v>
      </c>
      <c r="T1006">
        <f>'5a - Savings Tracker'!U1048</f>
        <v>0</v>
      </c>
      <c r="U1006">
        <f>'5a - Savings Tracker'!V1048</f>
        <v>0</v>
      </c>
      <c r="V1006">
        <f>'5a - Savings Tracker'!W1048</f>
        <v>0</v>
      </c>
      <c r="W1006">
        <f>'5a - Savings Tracker'!X1048</f>
        <v>0</v>
      </c>
      <c r="X1006">
        <f>'5a - Savings Tracker'!Y1048</f>
        <v>0</v>
      </c>
      <c r="Y1006">
        <f>'5a - Savings Tracker'!Z1048</f>
        <v>0</v>
      </c>
      <c r="Z1006">
        <f>'5a - Savings Tracker'!AA1048</f>
        <v>0</v>
      </c>
      <c r="AA1006">
        <f>'5a - Savings Tracker'!AB1048</f>
        <v>0</v>
      </c>
      <c r="AB1006">
        <f>'5a - Savings Tracker'!AC1048</f>
        <v>0</v>
      </c>
      <c r="AC1006">
        <f>'5a - Savings Tracker'!AD1048</f>
        <v>0</v>
      </c>
      <c r="AD1006" t="str">
        <f>'5a - Savings Tracker'!AE1048</f>
        <v/>
      </c>
      <c r="AE1006" t="str">
        <f>'5a - Savings Tracker'!AF1048</f>
        <v/>
      </c>
      <c r="AF1006" t="str">
        <f>'5a - Savings Tracker'!AG1048</f>
        <v/>
      </c>
      <c r="AG1006" t="str">
        <f>'5a - Savings Tracker'!AH1048</f>
        <v/>
      </c>
      <c r="AH1006" t="str">
        <f>'5a - Savings Tracker'!AI1048</f>
        <v/>
      </c>
      <c r="AI1006" t="str">
        <f>'5a - Savings Tracker'!AJ1048</f>
        <v/>
      </c>
      <c r="AJ1006" t="str">
        <f>'5a - Savings Tracker'!AK1048</f>
        <v/>
      </c>
      <c r="AK1006" t="str">
        <f>'5a - Savings Tracker'!AL1048</f>
        <v/>
      </c>
    </row>
    <row r="1007" spans="1:37">
      <c r="A1007">
        <f>'5a - Savings Tracker'!A1049</f>
        <v>1006</v>
      </c>
      <c r="B1007" t="str">
        <f>'5a - Savings Tracker'!B1049</f>
        <v>Swansea Bay UHB</v>
      </c>
      <c r="C1007">
        <f>'5a - Savings Tracker'!C1049</f>
        <v>0</v>
      </c>
      <c r="D1007">
        <f>'5a - Savings Tracker'!D1049</f>
        <v>0</v>
      </c>
      <c r="E1007">
        <f>'5a - Savings Tracker'!E1049</f>
        <v>0</v>
      </c>
      <c r="F1007">
        <f>'5a - Savings Tracker'!F1049</f>
        <v>0</v>
      </c>
      <c r="G1007">
        <f>'5a - Savings Tracker'!G1049</f>
        <v>0</v>
      </c>
      <c r="H1007">
        <f>'5a - Savings Tracker'!H1049</f>
        <v>0</v>
      </c>
      <c r="I1007">
        <f>'5a - Savings Tracker'!J1049</f>
        <v>0</v>
      </c>
      <c r="J1007">
        <f>'5a - Savings Tracker'!K1049</f>
        <v>0</v>
      </c>
      <c r="K1007">
        <f>'5a - Savings Tracker'!L1049</f>
        <v>0</v>
      </c>
      <c r="L1007">
        <f>'5a - Savings Tracker'!M1049</f>
        <v>0</v>
      </c>
      <c r="M1007">
        <f>'5a - Savings Tracker'!N1049</f>
        <v>0</v>
      </c>
      <c r="N1007">
        <f>'5a - Savings Tracker'!O1049</f>
        <v>0</v>
      </c>
      <c r="O1007">
        <f>'5a - Savings Tracker'!P1049</f>
        <v>0</v>
      </c>
      <c r="P1007">
        <f>'5a - Savings Tracker'!Q1049</f>
        <v>0</v>
      </c>
      <c r="Q1007">
        <f>'5a - Savings Tracker'!R1049</f>
        <v>0</v>
      </c>
      <c r="R1007">
        <f>'5a - Savings Tracker'!S1049</f>
        <v>0</v>
      </c>
      <c r="S1007">
        <f>'5a - Savings Tracker'!T1049</f>
        <v>0</v>
      </c>
      <c r="T1007">
        <f>'5a - Savings Tracker'!U1049</f>
        <v>0</v>
      </c>
      <c r="U1007">
        <f>'5a - Savings Tracker'!V1049</f>
        <v>0</v>
      </c>
      <c r="V1007">
        <f>'5a - Savings Tracker'!W1049</f>
        <v>0</v>
      </c>
      <c r="W1007">
        <f>'5a - Savings Tracker'!X1049</f>
        <v>0</v>
      </c>
      <c r="X1007">
        <f>'5a - Savings Tracker'!Y1049</f>
        <v>0</v>
      </c>
      <c r="Y1007">
        <f>'5a - Savings Tracker'!Z1049</f>
        <v>0</v>
      </c>
      <c r="Z1007">
        <f>'5a - Savings Tracker'!AA1049</f>
        <v>0</v>
      </c>
      <c r="AA1007">
        <f>'5a - Savings Tracker'!AB1049</f>
        <v>0</v>
      </c>
      <c r="AB1007">
        <f>'5a - Savings Tracker'!AC1049</f>
        <v>0</v>
      </c>
      <c r="AC1007">
        <f>'5a - Savings Tracker'!AD1049</f>
        <v>0</v>
      </c>
      <c r="AD1007" t="str">
        <f>'5a - Savings Tracker'!AE1049</f>
        <v/>
      </c>
      <c r="AE1007" t="str">
        <f>'5a - Savings Tracker'!AF1049</f>
        <v/>
      </c>
      <c r="AF1007" t="str">
        <f>'5a - Savings Tracker'!AG1049</f>
        <v/>
      </c>
      <c r="AG1007" t="str">
        <f>'5a - Savings Tracker'!AH1049</f>
        <v/>
      </c>
      <c r="AH1007" t="str">
        <f>'5a - Savings Tracker'!AI1049</f>
        <v/>
      </c>
      <c r="AI1007" t="str">
        <f>'5a - Savings Tracker'!AJ1049</f>
        <v/>
      </c>
      <c r="AJ1007" t="str">
        <f>'5a - Savings Tracker'!AK1049</f>
        <v/>
      </c>
      <c r="AK1007" t="str">
        <f>'5a - Savings Tracker'!AL1049</f>
        <v/>
      </c>
    </row>
    <row r="1008" spans="1:37">
      <c r="A1008">
        <f>'5a - Savings Tracker'!A1050</f>
        <v>1007</v>
      </c>
      <c r="B1008" t="str">
        <f>'5a - Savings Tracker'!B1050</f>
        <v>Swansea Bay UHB</v>
      </c>
      <c r="C1008">
        <f>'5a - Savings Tracker'!C1050</f>
        <v>0</v>
      </c>
      <c r="D1008">
        <f>'5a - Savings Tracker'!D1050</f>
        <v>0</v>
      </c>
      <c r="E1008">
        <f>'5a - Savings Tracker'!E1050</f>
        <v>0</v>
      </c>
      <c r="F1008">
        <f>'5a - Savings Tracker'!F1050</f>
        <v>0</v>
      </c>
      <c r="G1008">
        <f>'5a - Savings Tracker'!G1050</f>
        <v>0</v>
      </c>
      <c r="H1008">
        <f>'5a - Savings Tracker'!H1050</f>
        <v>0</v>
      </c>
      <c r="I1008">
        <f>'5a - Savings Tracker'!J1050</f>
        <v>0</v>
      </c>
      <c r="J1008">
        <f>'5a - Savings Tracker'!K1050</f>
        <v>0</v>
      </c>
      <c r="K1008">
        <f>'5a - Savings Tracker'!L1050</f>
        <v>0</v>
      </c>
      <c r="L1008">
        <f>'5a - Savings Tracker'!M1050</f>
        <v>0</v>
      </c>
      <c r="M1008">
        <f>'5a - Savings Tracker'!N1050</f>
        <v>0</v>
      </c>
      <c r="N1008">
        <f>'5a - Savings Tracker'!O1050</f>
        <v>0</v>
      </c>
      <c r="O1008">
        <f>'5a - Savings Tracker'!P1050</f>
        <v>0</v>
      </c>
      <c r="P1008">
        <f>'5a - Savings Tracker'!Q1050</f>
        <v>0</v>
      </c>
      <c r="Q1008">
        <f>'5a - Savings Tracker'!R1050</f>
        <v>0</v>
      </c>
      <c r="R1008">
        <f>'5a - Savings Tracker'!S1050</f>
        <v>0</v>
      </c>
      <c r="S1008">
        <f>'5a - Savings Tracker'!T1050</f>
        <v>0</v>
      </c>
      <c r="T1008">
        <f>'5a - Savings Tracker'!U1050</f>
        <v>0</v>
      </c>
      <c r="U1008">
        <f>'5a - Savings Tracker'!V1050</f>
        <v>0</v>
      </c>
      <c r="V1008">
        <f>'5a - Savings Tracker'!W1050</f>
        <v>0</v>
      </c>
      <c r="W1008">
        <f>'5a - Savings Tracker'!X1050</f>
        <v>0</v>
      </c>
      <c r="X1008">
        <f>'5a - Savings Tracker'!Y1050</f>
        <v>0</v>
      </c>
      <c r="Y1008">
        <f>'5a - Savings Tracker'!Z1050</f>
        <v>0</v>
      </c>
      <c r="Z1008">
        <f>'5a - Savings Tracker'!AA1050</f>
        <v>0</v>
      </c>
      <c r="AA1008">
        <f>'5a - Savings Tracker'!AB1050</f>
        <v>0</v>
      </c>
      <c r="AB1008">
        <f>'5a - Savings Tracker'!AC1050</f>
        <v>0</v>
      </c>
      <c r="AC1008">
        <f>'5a - Savings Tracker'!AD1050</f>
        <v>0</v>
      </c>
      <c r="AD1008" t="str">
        <f>'5a - Savings Tracker'!AE1050</f>
        <v/>
      </c>
      <c r="AE1008" t="str">
        <f>'5a - Savings Tracker'!AF1050</f>
        <v/>
      </c>
      <c r="AF1008" t="str">
        <f>'5a - Savings Tracker'!AG1050</f>
        <v/>
      </c>
      <c r="AG1008" t="str">
        <f>'5a - Savings Tracker'!AH1050</f>
        <v/>
      </c>
      <c r="AH1008" t="str">
        <f>'5a - Savings Tracker'!AI1050</f>
        <v/>
      </c>
      <c r="AI1008" t="str">
        <f>'5a - Savings Tracker'!AJ1050</f>
        <v/>
      </c>
      <c r="AJ1008" t="str">
        <f>'5a - Savings Tracker'!AK1050</f>
        <v/>
      </c>
      <c r="AK1008" t="str">
        <f>'5a - Savings Tracker'!AL1050</f>
        <v/>
      </c>
    </row>
    <row r="1009" spans="1:37">
      <c r="A1009">
        <f>'5a - Savings Tracker'!A1051</f>
        <v>1008</v>
      </c>
      <c r="B1009" t="str">
        <f>'5a - Savings Tracker'!B1051</f>
        <v>Swansea Bay UHB</v>
      </c>
      <c r="C1009">
        <f>'5a - Savings Tracker'!C1051</f>
        <v>0</v>
      </c>
      <c r="D1009">
        <f>'5a - Savings Tracker'!D1051</f>
        <v>0</v>
      </c>
      <c r="E1009">
        <f>'5a - Savings Tracker'!E1051</f>
        <v>0</v>
      </c>
      <c r="F1009">
        <f>'5a - Savings Tracker'!F1051</f>
        <v>0</v>
      </c>
      <c r="G1009">
        <f>'5a - Savings Tracker'!G1051</f>
        <v>0</v>
      </c>
      <c r="H1009">
        <f>'5a - Savings Tracker'!H1051</f>
        <v>0</v>
      </c>
      <c r="I1009">
        <f>'5a - Savings Tracker'!J1051</f>
        <v>0</v>
      </c>
      <c r="J1009">
        <f>'5a - Savings Tracker'!K1051</f>
        <v>0</v>
      </c>
      <c r="K1009">
        <f>'5a - Savings Tracker'!L1051</f>
        <v>0</v>
      </c>
      <c r="L1009">
        <f>'5a - Savings Tracker'!M1051</f>
        <v>0</v>
      </c>
      <c r="M1009">
        <f>'5a - Savings Tracker'!N1051</f>
        <v>0</v>
      </c>
      <c r="N1009">
        <f>'5a - Savings Tracker'!O1051</f>
        <v>0</v>
      </c>
      <c r="O1009">
        <f>'5a - Savings Tracker'!P1051</f>
        <v>0</v>
      </c>
      <c r="P1009">
        <f>'5a - Savings Tracker'!Q1051</f>
        <v>0</v>
      </c>
      <c r="Q1009">
        <f>'5a - Savings Tracker'!R1051</f>
        <v>0</v>
      </c>
      <c r="R1009">
        <f>'5a - Savings Tracker'!S1051</f>
        <v>0</v>
      </c>
      <c r="S1009">
        <f>'5a - Savings Tracker'!T1051</f>
        <v>0</v>
      </c>
      <c r="T1009">
        <f>'5a - Savings Tracker'!U1051</f>
        <v>0</v>
      </c>
      <c r="U1009">
        <f>'5a - Savings Tracker'!V1051</f>
        <v>0</v>
      </c>
      <c r="V1009">
        <f>'5a - Savings Tracker'!W1051</f>
        <v>0</v>
      </c>
      <c r="W1009">
        <f>'5a - Savings Tracker'!X1051</f>
        <v>0</v>
      </c>
      <c r="X1009">
        <f>'5a - Savings Tracker'!Y1051</f>
        <v>0</v>
      </c>
      <c r="Y1009">
        <f>'5a - Savings Tracker'!Z1051</f>
        <v>0</v>
      </c>
      <c r="Z1009">
        <f>'5a - Savings Tracker'!AA1051</f>
        <v>0</v>
      </c>
      <c r="AA1009">
        <f>'5a - Savings Tracker'!AB1051</f>
        <v>0</v>
      </c>
      <c r="AB1009">
        <f>'5a - Savings Tracker'!AC1051</f>
        <v>0</v>
      </c>
      <c r="AC1009">
        <f>'5a - Savings Tracker'!AD1051</f>
        <v>0</v>
      </c>
      <c r="AD1009" t="str">
        <f>'5a - Savings Tracker'!AE1051</f>
        <v/>
      </c>
      <c r="AE1009" t="str">
        <f>'5a - Savings Tracker'!AF1051</f>
        <v/>
      </c>
      <c r="AF1009" t="str">
        <f>'5a - Savings Tracker'!AG1051</f>
        <v/>
      </c>
      <c r="AG1009" t="str">
        <f>'5a - Savings Tracker'!AH1051</f>
        <v/>
      </c>
      <c r="AH1009" t="str">
        <f>'5a - Savings Tracker'!AI1051</f>
        <v/>
      </c>
      <c r="AI1009" t="str">
        <f>'5a - Savings Tracker'!AJ1051</f>
        <v/>
      </c>
      <c r="AJ1009" t="str">
        <f>'5a - Savings Tracker'!AK1051</f>
        <v/>
      </c>
      <c r="AK1009" t="str">
        <f>'5a - Savings Tracker'!AL1051</f>
        <v/>
      </c>
    </row>
    <row r="1010" spans="1:37">
      <c r="A1010">
        <f>'5a - Savings Tracker'!A1052</f>
        <v>1009</v>
      </c>
      <c r="B1010" t="str">
        <f>'5a - Savings Tracker'!B1052</f>
        <v>Swansea Bay UHB</v>
      </c>
      <c r="C1010">
        <f>'5a - Savings Tracker'!C1052</f>
        <v>0</v>
      </c>
      <c r="D1010">
        <f>'5a - Savings Tracker'!D1052</f>
        <v>0</v>
      </c>
      <c r="E1010">
        <f>'5a - Savings Tracker'!E1052</f>
        <v>0</v>
      </c>
      <c r="F1010">
        <f>'5a - Savings Tracker'!F1052</f>
        <v>0</v>
      </c>
      <c r="G1010">
        <f>'5a - Savings Tracker'!G1052</f>
        <v>0</v>
      </c>
      <c r="H1010">
        <f>'5a - Savings Tracker'!H1052</f>
        <v>0</v>
      </c>
      <c r="I1010">
        <f>'5a - Savings Tracker'!J1052</f>
        <v>0</v>
      </c>
      <c r="J1010">
        <f>'5a - Savings Tracker'!K1052</f>
        <v>0</v>
      </c>
      <c r="K1010">
        <f>'5a - Savings Tracker'!L1052</f>
        <v>0</v>
      </c>
      <c r="L1010">
        <f>'5a - Savings Tracker'!M1052</f>
        <v>0</v>
      </c>
      <c r="M1010">
        <f>'5a - Savings Tracker'!N1052</f>
        <v>0</v>
      </c>
      <c r="N1010">
        <f>'5a - Savings Tracker'!O1052</f>
        <v>0</v>
      </c>
      <c r="O1010">
        <f>'5a - Savings Tracker'!P1052</f>
        <v>0</v>
      </c>
      <c r="P1010">
        <f>'5a - Savings Tracker'!Q1052</f>
        <v>0</v>
      </c>
      <c r="Q1010">
        <f>'5a - Savings Tracker'!R1052</f>
        <v>0</v>
      </c>
      <c r="R1010">
        <f>'5a - Savings Tracker'!S1052</f>
        <v>0</v>
      </c>
      <c r="S1010">
        <f>'5a - Savings Tracker'!T1052</f>
        <v>0</v>
      </c>
      <c r="T1010">
        <f>'5a - Savings Tracker'!U1052</f>
        <v>0</v>
      </c>
      <c r="U1010">
        <f>'5a - Savings Tracker'!V1052</f>
        <v>0</v>
      </c>
      <c r="V1010">
        <f>'5a - Savings Tracker'!W1052</f>
        <v>0</v>
      </c>
      <c r="W1010">
        <f>'5a - Savings Tracker'!X1052</f>
        <v>0</v>
      </c>
      <c r="X1010">
        <f>'5a - Savings Tracker'!Y1052</f>
        <v>0</v>
      </c>
      <c r="Y1010">
        <f>'5a - Savings Tracker'!Z1052</f>
        <v>0</v>
      </c>
      <c r="Z1010">
        <f>'5a - Savings Tracker'!AA1052</f>
        <v>0</v>
      </c>
      <c r="AA1010">
        <f>'5a - Savings Tracker'!AB1052</f>
        <v>0</v>
      </c>
      <c r="AB1010">
        <f>'5a - Savings Tracker'!AC1052</f>
        <v>0</v>
      </c>
      <c r="AC1010">
        <f>'5a - Savings Tracker'!AD1052</f>
        <v>0</v>
      </c>
      <c r="AD1010" t="str">
        <f>'5a - Savings Tracker'!AE1052</f>
        <v/>
      </c>
      <c r="AE1010" t="str">
        <f>'5a - Savings Tracker'!AF1052</f>
        <v/>
      </c>
      <c r="AF1010" t="str">
        <f>'5a - Savings Tracker'!AG1052</f>
        <v/>
      </c>
      <c r="AG1010" t="str">
        <f>'5a - Savings Tracker'!AH1052</f>
        <v/>
      </c>
      <c r="AH1010" t="str">
        <f>'5a - Savings Tracker'!AI1052</f>
        <v/>
      </c>
      <c r="AI1010" t="str">
        <f>'5a - Savings Tracker'!AJ1052</f>
        <v/>
      </c>
      <c r="AJ1010" t="str">
        <f>'5a - Savings Tracker'!AK1052</f>
        <v/>
      </c>
      <c r="AK1010" t="str">
        <f>'5a - Savings Tracker'!AL1052</f>
        <v/>
      </c>
    </row>
    <row r="1011" spans="1:37">
      <c r="A1011">
        <f>'5a - Savings Tracker'!A1053</f>
        <v>1010</v>
      </c>
      <c r="B1011" t="str">
        <f>'5a - Savings Tracker'!B1053</f>
        <v>Swansea Bay UHB</v>
      </c>
      <c r="C1011">
        <f>'5a - Savings Tracker'!C1053</f>
        <v>0</v>
      </c>
      <c r="D1011">
        <f>'5a - Savings Tracker'!D1053</f>
        <v>0</v>
      </c>
      <c r="E1011">
        <f>'5a - Savings Tracker'!E1053</f>
        <v>0</v>
      </c>
      <c r="F1011">
        <f>'5a - Savings Tracker'!F1053</f>
        <v>0</v>
      </c>
      <c r="G1011">
        <f>'5a - Savings Tracker'!G1053</f>
        <v>0</v>
      </c>
      <c r="H1011">
        <f>'5a - Savings Tracker'!H1053</f>
        <v>0</v>
      </c>
      <c r="I1011">
        <f>'5a - Savings Tracker'!J1053</f>
        <v>0</v>
      </c>
      <c r="J1011">
        <f>'5a - Savings Tracker'!K1053</f>
        <v>0</v>
      </c>
      <c r="K1011">
        <f>'5a - Savings Tracker'!L1053</f>
        <v>0</v>
      </c>
      <c r="L1011">
        <f>'5a - Savings Tracker'!M1053</f>
        <v>0</v>
      </c>
      <c r="M1011">
        <f>'5a - Savings Tracker'!N1053</f>
        <v>0</v>
      </c>
      <c r="N1011">
        <f>'5a - Savings Tracker'!O1053</f>
        <v>0</v>
      </c>
      <c r="O1011">
        <f>'5a - Savings Tracker'!P1053</f>
        <v>0</v>
      </c>
      <c r="P1011">
        <f>'5a - Savings Tracker'!Q1053</f>
        <v>0</v>
      </c>
      <c r="Q1011">
        <f>'5a - Savings Tracker'!R1053</f>
        <v>0</v>
      </c>
      <c r="R1011">
        <f>'5a - Savings Tracker'!S1053</f>
        <v>0</v>
      </c>
      <c r="S1011">
        <f>'5a - Savings Tracker'!T1053</f>
        <v>0</v>
      </c>
      <c r="T1011">
        <f>'5a - Savings Tracker'!U1053</f>
        <v>0</v>
      </c>
      <c r="U1011">
        <f>'5a - Savings Tracker'!V1053</f>
        <v>0</v>
      </c>
      <c r="V1011">
        <f>'5a - Savings Tracker'!W1053</f>
        <v>0</v>
      </c>
      <c r="W1011">
        <f>'5a - Savings Tracker'!X1053</f>
        <v>0</v>
      </c>
      <c r="X1011">
        <f>'5a - Savings Tracker'!Y1053</f>
        <v>0</v>
      </c>
      <c r="Y1011">
        <f>'5a - Savings Tracker'!Z1053</f>
        <v>0</v>
      </c>
      <c r="Z1011">
        <f>'5a - Savings Tracker'!AA1053</f>
        <v>0</v>
      </c>
      <c r="AA1011">
        <f>'5a - Savings Tracker'!AB1053</f>
        <v>0</v>
      </c>
      <c r="AB1011">
        <f>'5a - Savings Tracker'!AC1053</f>
        <v>0</v>
      </c>
      <c r="AC1011">
        <f>'5a - Savings Tracker'!AD1053</f>
        <v>0</v>
      </c>
      <c r="AD1011" t="str">
        <f>'5a - Savings Tracker'!AE1053</f>
        <v/>
      </c>
      <c r="AE1011" t="str">
        <f>'5a - Savings Tracker'!AF1053</f>
        <v/>
      </c>
      <c r="AF1011" t="str">
        <f>'5a - Savings Tracker'!AG1053</f>
        <v/>
      </c>
      <c r="AG1011" t="str">
        <f>'5a - Savings Tracker'!AH1053</f>
        <v/>
      </c>
      <c r="AH1011" t="str">
        <f>'5a - Savings Tracker'!AI1053</f>
        <v/>
      </c>
      <c r="AI1011" t="str">
        <f>'5a - Savings Tracker'!AJ1053</f>
        <v/>
      </c>
      <c r="AJ1011" t="str">
        <f>'5a - Savings Tracker'!AK1053</f>
        <v/>
      </c>
      <c r="AK1011" t="str">
        <f>'5a - Savings Tracker'!AL1053</f>
        <v/>
      </c>
    </row>
    <row r="1012" spans="1:37">
      <c r="A1012">
        <f>'5a - Savings Tracker'!A1054</f>
        <v>1011</v>
      </c>
      <c r="B1012" t="str">
        <f>'5a - Savings Tracker'!B1054</f>
        <v>Swansea Bay UHB</v>
      </c>
      <c r="C1012">
        <f>'5a - Savings Tracker'!C1054</f>
        <v>0</v>
      </c>
      <c r="D1012">
        <f>'5a - Savings Tracker'!D1054</f>
        <v>0</v>
      </c>
      <c r="E1012">
        <f>'5a - Savings Tracker'!E1054</f>
        <v>0</v>
      </c>
      <c r="F1012">
        <f>'5a - Savings Tracker'!F1054</f>
        <v>0</v>
      </c>
      <c r="G1012">
        <f>'5a - Savings Tracker'!G1054</f>
        <v>0</v>
      </c>
      <c r="H1012">
        <f>'5a - Savings Tracker'!H1054</f>
        <v>0</v>
      </c>
      <c r="I1012">
        <f>'5a - Savings Tracker'!J1054</f>
        <v>0</v>
      </c>
      <c r="J1012">
        <f>'5a - Savings Tracker'!K1054</f>
        <v>0</v>
      </c>
      <c r="K1012">
        <f>'5a - Savings Tracker'!L1054</f>
        <v>0</v>
      </c>
      <c r="L1012">
        <f>'5a - Savings Tracker'!M1054</f>
        <v>0</v>
      </c>
      <c r="M1012">
        <f>'5a - Savings Tracker'!N1054</f>
        <v>0</v>
      </c>
      <c r="N1012">
        <f>'5a - Savings Tracker'!O1054</f>
        <v>0</v>
      </c>
      <c r="O1012">
        <f>'5a - Savings Tracker'!P1054</f>
        <v>0</v>
      </c>
      <c r="P1012">
        <f>'5a - Savings Tracker'!Q1054</f>
        <v>0</v>
      </c>
      <c r="Q1012">
        <f>'5a - Savings Tracker'!R1054</f>
        <v>0</v>
      </c>
      <c r="R1012">
        <f>'5a - Savings Tracker'!S1054</f>
        <v>0</v>
      </c>
      <c r="S1012">
        <f>'5a - Savings Tracker'!T1054</f>
        <v>0</v>
      </c>
      <c r="T1012">
        <f>'5a - Savings Tracker'!U1054</f>
        <v>0</v>
      </c>
      <c r="U1012">
        <f>'5a - Savings Tracker'!V1054</f>
        <v>0</v>
      </c>
      <c r="V1012">
        <f>'5a - Savings Tracker'!W1054</f>
        <v>0</v>
      </c>
      <c r="W1012">
        <f>'5a - Savings Tracker'!X1054</f>
        <v>0</v>
      </c>
      <c r="X1012">
        <f>'5a - Savings Tracker'!Y1054</f>
        <v>0</v>
      </c>
      <c r="Y1012">
        <f>'5a - Savings Tracker'!Z1054</f>
        <v>0</v>
      </c>
      <c r="Z1012">
        <f>'5a - Savings Tracker'!AA1054</f>
        <v>0</v>
      </c>
      <c r="AA1012">
        <f>'5a - Savings Tracker'!AB1054</f>
        <v>0</v>
      </c>
      <c r="AB1012">
        <f>'5a - Savings Tracker'!AC1054</f>
        <v>0</v>
      </c>
      <c r="AC1012">
        <f>'5a - Savings Tracker'!AD1054</f>
        <v>0</v>
      </c>
      <c r="AD1012" t="str">
        <f>'5a - Savings Tracker'!AE1054</f>
        <v/>
      </c>
      <c r="AE1012" t="str">
        <f>'5a - Savings Tracker'!AF1054</f>
        <v/>
      </c>
      <c r="AF1012" t="str">
        <f>'5a - Savings Tracker'!AG1054</f>
        <v/>
      </c>
      <c r="AG1012" t="str">
        <f>'5a - Savings Tracker'!AH1054</f>
        <v/>
      </c>
      <c r="AH1012" t="str">
        <f>'5a - Savings Tracker'!AI1054</f>
        <v/>
      </c>
      <c r="AI1012" t="str">
        <f>'5a - Savings Tracker'!AJ1054</f>
        <v/>
      </c>
      <c r="AJ1012" t="str">
        <f>'5a - Savings Tracker'!AK1054</f>
        <v/>
      </c>
      <c r="AK1012" t="str">
        <f>'5a - Savings Tracker'!AL1054</f>
        <v/>
      </c>
    </row>
    <row r="1013" spans="1:37">
      <c r="A1013">
        <f>'5a - Savings Tracker'!A1055</f>
        <v>1012</v>
      </c>
      <c r="B1013" t="str">
        <f>'5a - Savings Tracker'!B1055</f>
        <v>Swansea Bay UHB</v>
      </c>
      <c r="C1013">
        <f>'5a - Savings Tracker'!C1055</f>
        <v>0</v>
      </c>
      <c r="D1013">
        <f>'5a - Savings Tracker'!D1055</f>
        <v>0</v>
      </c>
      <c r="E1013">
        <f>'5a - Savings Tracker'!E1055</f>
        <v>0</v>
      </c>
      <c r="F1013">
        <f>'5a - Savings Tracker'!F1055</f>
        <v>0</v>
      </c>
      <c r="G1013">
        <f>'5a - Savings Tracker'!G1055</f>
        <v>0</v>
      </c>
      <c r="H1013">
        <f>'5a - Savings Tracker'!H1055</f>
        <v>0</v>
      </c>
      <c r="I1013">
        <f>'5a - Savings Tracker'!J1055</f>
        <v>0</v>
      </c>
      <c r="J1013">
        <f>'5a - Savings Tracker'!K1055</f>
        <v>0</v>
      </c>
      <c r="K1013">
        <f>'5a - Savings Tracker'!L1055</f>
        <v>0</v>
      </c>
      <c r="L1013">
        <f>'5a - Savings Tracker'!M1055</f>
        <v>0</v>
      </c>
      <c r="M1013">
        <f>'5a - Savings Tracker'!N1055</f>
        <v>0</v>
      </c>
      <c r="N1013">
        <f>'5a - Savings Tracker'!O1055</f>
        <v>0</v>
      </c>
      <c r="O1013">
        <f>'5a - Savings Tracker'!P1055</f>
        <v>0</v>
      </c>
      <c r="P1013">
        <f>'5a - Savings Tracker'!Q1055</f>
        <v>0</v>
      </c>
      <c r="Q1013">
        <f>'5a - Savings Tracker'!R1055</f>
        <v>0</v>
      </c>
      <c r="R1013">
        <f>'5a - Savings Tracker'!S1055</f>
        <v>0</v>
      </c>
      <c r="S1013">
        <f>'5a - Savings Tracker'!T1055</f>
        <v>0</v>
      </c>
      <c r="T1013">
        <f>'5a - Savings Tracker'!U1055</f>
        <v>0</v>
      </c>
      <c r="U1013">
        <f>'5a - Savings Tracker'!V1055</f>
        <v>0</v>
      </c>
      <c r="V1013">
        <f>'5a - Savings Tracker'!W1055</f>
        <v>0</v>
      </c>
      <c r="W1013">
        <f>'5a - Savings Tracker'!X1055</f>
        <v>0</v>
      </c>
      <c r="X1013">
        <f>'5a - Savings Tracker'!Y1055</f>
        <v>0</v>
      </c>
      <c r="Y1013">
        <f>'5a - Savings Tracker'!Z1055</f>
        <v>0</v>
      </c>
      <c r="Z1013">
        <f>'5a - Savings Tracker'!AA1055</f>
        <v>0</v>
      </c>
      <c r="AA1013">
        <f>'5a - Savings Tracker'!AB1055</f>
        <v>0</v>
      </c>
      <c r="AB1013">
        <f>'5a - Savings Tracker'!AC1055</f>
        <v>0</v>
      </c>
      <c r="AC1013">
        <f>'5a - Savings Tracker'!AD1055</f>
        <v>0</v>
      </c>
      <c r="AD1013" t="str">
        <f>'5a - Savings Tracker'!AE1055</f>
        <v/>
      </c>
      <c r="AE1013" t="str">
        <f>'5a - Savings Tracker'!AF1055</f>
        <v/>
      </c>
      <c r="AF1013" t="str">
        <f>'5a - Savings Tracker'!AG1055</f>
        <v/>
      </c>
      <c r="AG1013" t="str">
        <f>'5a - Savings Tracker'!AH1055</f>
        <v/>
      </c>
      <c r="AH1013" t="str">
        <f>'5a - Savings Tracker'!AI1055</f>
        <v/>
      </c>
      <c r="AI1013" t="str">
        <f>'5a - Savings Tracker'!AJ1055</f>
        <v/>
      </c>
      <c r="AJ1013" t="str">
        <f>'5a - Savings Tracker'!AK1055</f>
        <v/>
      </c>
      <c r="AK1013" t="str">
        <f>'5a - Savings Tracker'!AL1055</f>
        <v/>
      </c>
    </row>
    <row r="1014" spans="1:37">
      <c r="A1014">
        <f>'5a - Savings Tracker'!A1056</f>
        <v>1013</v>
      </c>
      <c r="B1014" t="str">
        <f>'5a - Savings Tracker'!B1056</f>
        <v>Swansea Bay UHB</v>
      </c>
      <c r="C1014">
        <f>'5a - Savings Tracker'!C1056</f>
        <v>0</v>
      </c>
      <c r="D1014">
        <f>'5a - Savings Tracker'!D1056</f>
        <v>0</v>
      </c>
      <c r="E1014">
        <f>'5a - Savings Tracker'!E1056</f>
        <v>0</v>
      </c>
      <c r="F1014">
        <f>'5a - Savings Tracker'!F1056</f>
        <v>0</v>
      </c>
      <c r="G1014">
        <f>'5a - Savings Tracker'!G1056</f>
        <v>0</v>
      </c>
      <c r="H1014">
        <f>'5a - Savings Tracker'!H1056</f>
        <v>0</v>
      </c>
      <c r="I1014">
        <f>'5a - Savings Tracker'!J1056</f>
        <v>0</v>
      </c>
      <c r="J1014">
        <f>'5a - Savings Tracker'!K1056</f>
        <v>0</v>
      </c>
      <c r="K1014">
        <f>'5a - Savings Tracker'!L1056</f>
        <v>0</v>
      </c>
      <c r="L1014">
        <f>'5a - Savings Tracker'!M1056</f>
        <v>0</v>
      </c>
      <c r="M1014">
        <f>'5a - Savings Tracker'!N1056</f>
        <v>0</v>
      </c>
      <c r="N1014">
        <f>'5a - Savings Tracker'!O1056</f>
        <v>0</v>
      </c>
      <c r="O1014">
        <f>'5a - Savings Tracker'!P1056</f>
        <v>0</v>
      </c>
      <c r="P1014">
        <f>'5a - Savings Tracker'!Q1056</f>
        <v>0</v>
      </c>
      <c r="Q1014">
        <f>'5a - Savings Tracker'!R1056</f>
        <v>0</v>
      </c>
      <c r="R1014">
        <f>'5a - Savings Tracker'!S1056</f>
        <v>0</v>
      </c>
      <c r="S1014">
        <f>'5a - Savings Tracker'!T1056</f>
        <v>0</v>
      </c>
      <c r="T1014">
        <f>'5a - Savings Tracker'!U1056</f>
        <v>0</v>
      </c>
      <c r="U1014">
        <f>'5a - Savings Tracker'!V1056</f>
        <v>0</v>
      </c>
      <c r="V1014">
        <f>'5a - Savings Tracker'!W1056</f>
        <v>0</v>
      </c>
      <c r="W1014">
        <f>'5a - Savings Tracker'!X1056</f>
        <v>0</v>
      </c>
      <c r="X1014">
        <f>'5a - Savings Tracker'!Y1056</f>
        <v>0</v>
      </c>
      <c r="Y1014">
        <f>'5a - Savings Tracker'!Z1056</f>
        <v>0</v>
      </c>
      <c r="Z1014">
        <f>'5a - Savings Tracker'!AA1056</f>
        <v>0</v>
      </c>
      <c r="AA1014">
        <f>'5a - Savings Tracker'!AB1056</f>
        <v>0</v>
      </c>
      <c r="AB1014">
        <f>'5a - Savings Tracker'!AC1056</f>
        <v>0</v>
      </c>
      <c r="AC1014">
        <f>'5a - Savings Tracker'!AD1056</f>
        <v>0</v>
      </c>
      <c r="AD1014" t="str">
        <f>'5a - Savings Tracker'!AE1056</f>
        <v/>
      </c>
      <c r="AE1014" t="str">
        <f>'5a - Savings Tracker'!AF1056</f>
        <v/>
      </c>
      <c r="AF1014" t="str">
        <f>'5a - Savings Tracker'!AG1056</f>
        <v/>
      </c>
      <c r="AG1014" t="str">
        <f>'5a - Savings Tracker'!AH1056</f>
        <v/>
      </c>
      <c r="AH1014" t="str">
        <f>'5a - Savings Tracker'!AI1056</f>
        <v/>
      </c>
      <c r="AI1014" t="str">
        <f>'5a - Savings Tracker'!AJ1056</f>
        <v/>
      </c>
      <c r="AJ1014" t="str">
        <f>'5a - Savings Tracker'!AK1056</f>
        <v/>
      </c>
      <c r="AK1014" t="str">
        <f>'5a - Savings Tracker'!AL1056</f>
        <v/>
      </c>
    </row>
    <row r="1015" spans="1:37">
      <c r="A1015">
        <f>'5a - Savings Tracker'!A1057</f>
        <v>1014</v>
      </c>
      <c r="B1015" t="str">
        <f>'5a - Savings Tracker'!B1057</f>
        <v>Swansea Bay UHB</v>
      </c>
      <c r="C1015">
        <f>'5a - Savings Tracker'!C1057</f>
        <v>0</v>
      </c>
      <c r="D1015">
        <f>'5a - Savings Tracker'!D1057</f>
        <v>0</v>
      </c>
      <c r="E1015">
        <f>'5a - Savings Tracker'!E1057</f>
        <v>0</v>
      </c>
      <c r="F1015">
        <f>'5a - Savings Tracker'!F1057</f>
        <v>0</v>
      </c>
      <c r="G1015">
        <f>'5a - Savings Tracker'!G1057</f>
        <v>0</v>
      </c>
      <c r="H1015">
        <f>'5a - Savings Tracker'!H1057</f>
        <v>0</v>
      </c>
      <c r="I1015">
        <f>'5a - Savings Tracker'!J1057</f>
        <v>0</v>
      </c>
      <c r="J1015">
        <f>'5a - Savings Tracker'!K1057</f>
        <v>0</v>
      </c>
      <c r="K1015">
        <f>'5a - Savings Tracker'!L1057</f>
        <v>0</v>
      </c>
      <c r="L1015">
        <f>'5a - Savings Tracker'!M1057</f>
        <v>0</v>
      </c>
      <c r="M1015">
        <f>'5a - Savings Tracker'!N1057</f>
        <v>0</v>
      </c>
      <c r="N1015">
        <f>'5a - Savings Tracker'!O1057</f>
        <v>0</v>
      </c>
      <c r="O1015">
        <f>'5a - Savings Tracker'!P1057</f>
        <v>0</v>
      </c>
      <c r="P1015">
        <f>'5a - Savings Tracker'!Q1057</f>
        <v>0</v>
      </c>
      <c r="Q1015">
        <f>'5a - Savings Tracker'!R1057</f>
        <v>0</v>
      </c>
      <c r="R1015">
        <f>'5a - Savings Tracker'!S1057</f>
        <v>0</v>
      </c>
      <c r="S1015">
        <f>'5a - Savings Tracker'!T1057</f>
        <v>0</v>
      </c>
      <c r="T1015">
        <f>'5a - Savings Tracker'!U1057</f>
        <v>0</v>
      </c>
      <c r="U1015">
        <f>'5a - Savings Tracker'!V1057</f>
        <v>0</v>
      </c>
      <c r="V1015">
        <f>'5a - Savings Tracker'!W1057</f>
        <v>0</v>
      </c>
      <c r="W1015">
        <f>'5a - Savings Tracker'!X1057</f>
        <v>0</v>
      </c>
      <c r="X1015">
        <f>'5a - Savings Tracker'!Y1057</f>
        <v>0</v>
      </c>
      <c r="Y1015">
        <f>'5a - Savings Tracker'!Z1057</f>
        <v>0</v>
      </c>
      <c r="Z1015">
        <f>'5a - Savings Tracker'!AA1057</f>
        <v>0</v>
      </c>
      <c r="AA1015">
        <f>'5a - Savings Tracker'!AB1057</f>
        <v>0</v>
      </c>
      <c r="AB1015">
        <f>'5a - Savings Tracker'!AC1057</f>
        <v>0</v>
      </c>
      <c r="AC1015">
        <f>'5a - Savings Tracker'!AD1057</f>
        <v>0</v>
      </c>
      <c r="AD1015" t="str">
        <f>'5a - Savings Tracker'!AE1057</f>
        <v/>
      </c>
      <c r="AE1015" t="str">
        <f>'5a - Savings Tracker'!AF1057</f>
        <v/>
      </c>
      <c r="AF1015" t="str">
        <f>'5a - Savings Tracker'!AG1057</f>
        <v/>
      </c>
      <c r="AG1015" t="str">
        <f>'5a - Savings Tracker'!AH1057</f>
        <v/>
      </c>
      <c r="AH1015" t="str">
        <f>'5a - Savings Tracker'!AI1057</f>
        <v/>
      </c>
      <c r="AI1015" t="str">
        <f>'5a - Savings Tracker'!AJ1057</f>
        <v/>
      </c>
      <c r="AJ1015" t="str">
        <f>'5a - Savings Tracker'!AK1057</f>
        <v/>
      </c>
      <c r="AK1015" t="str">
        <f>'5a - Savings Tracker'!AL1057</f>
        <v/>
      </c>
    </row>
    <row r="1016" spans="1:37">
      <c r="A1016">
        <f>'5a - Savings Tracker'!A1058</f>
        <v>1015</v>
      </c>
      <c r="B1016" t="str">
        <f>'5a - Savings Tracker'!B1058</f>
        <v>Swansea Bay UHB</v>
      </c>
      <c r="C1016">
        <f>'5a - Savings Tracker'!C1058</f>
        <v>0</v>
      </c>
      <c r="D1016">
        <f>'5a - Savings Tracker'!D1058</f>
        <v>0</v>
      </c>
      <c r="E1016">
        <f>'5a - Savings Tracker'!E1058</f>
        <v>0</v>
      </c>
      <c r="F1016">
        <f>'5a - Savings Tracker'!F1058</f>
        <v>0</v>
      </c>
      <c r="G1016">
        <f>'5a - Savings Tracker'!G1058</f>
        <v>0</v>
      </c>
      <c r="H1016">
        <f>'5a - Savings Tracker'!H1058</f>
        <v>0</v>
      </c>
      <c r="I1016">
        <f>'5a - Savings Tracker'!J1058</f>
        <v>0</v>
      </c>
      <c r="J1016">
        <f>'5a - Savings Tracker'!K1058</f>
        <v>0</v>
      </c>
      <c r="K1016">
        <f>'5a - Savings Tracker'!L1058</f>
        <v>0</v>
      </c>
      <c r="L1016">
        <f>'5a - Savings Tracker'!M1058</f>
        <v>0</v>
      </c>
      <c r="M1016">
        <f>'5a - Savings Tracker'!N1058</f>
        <v>0</v>
      </c>
      <c r="N1016">
        <f>'5a - Savings Tracker'!O1058</f>
        <v>0</v>
      </c>
      <c r="O1016">
        <f>'5a - Savings Tracker'!P1058</f>
        <v>0</v>
      </c>
      <c r="P1016">
        <f>'5a - Savings Tracker'!Q1058</f>
        <v>0</v>
      </c>
      <c r="Q1016">
        <f>'5a - Savings Tracker'!R1058</f>
        <v>0</v>
      </c>
      <c r="R1016">
        <f>'5a - Savings Tracker'!S1058</f>
        <v>0</v>
      </c>
      <c r="S1016">
        <f>'5a - Savings Tracker'!T1058</f>
        <v>0</v>
      </c>
      <c r="T1016">
        <f>'5a - Savings Tracker'!U1058</f>
        <v>0</v>
      </c>
      <c r="U1016">
        <f>'5a - Savings Tracker'!V1058</f>
        <v>0</v>
      </c>
      <c r="V1016">
        <f>'5a - Savings Tracker'!W1058</f>
        <v>0</v>
      </c>
      <c r="W1016">
        <f>'5a - Savings Tracker'!X1058</f>
        <v>0</v>
      </c>
      <c r="X1016">
        <f>'5a - Savings Tracker'!Y1058</f>
        <v>0</v>
      </c>
      <c r="Y1016">
        <f>'5a - Savings Tracker'!Z1058</f>
        <v>0</v>
      </c>
      <c r="Z1016">
        <f>'5a - Savings Tracker'!AA1058</f>
        <v>0</v>
      </c>
      <c r="AA1016">
        <f>'5a - Savings Tracker'!AB1058</f>
        <v>0</v>
      </c>
      <c r="AB1016">
        <f>'5a - Savings Tracker'!AC1058</f>
        <v>0</v>
      </c>
      <c r="AC1016">
        <f>'5a - Savings Tracker'!AD1058</f>
        <v>0</v>
      </c>
      <c r="AD1016" t="str">
        <f>'5a - Savings Tracker'!AE1058</f>
        <v/>
      </c>
      <c r="AE1016" t="str">
        <f>'5a - Savings Tracker'!AF1058</f>
        <v/>
      </c>
      <c r="AF1016" t="str">
        <f>'5a - Savings Tracker'!AG1058</f>
        <v/>
      </c>
      <c r="AG1016" t="str">
        <f>'5a - Savings Tracker'!AH1058</f>
        <v/>
      </c>
      <c r="AH1016" t="str">
        <f>'5a - Savings Tracker'!AI1058</f>
        <v/>
      </c>
      <c r="AI1016" t="str">
        <f>'5a - Savings Tracker'!AJ1058</f>
        <v/>
      </c>
      <c r="AJ1016" t="str">
        <f>'5a - Savings Tracker'!AK1058</f>
        <v/>
      </c>
      <c r="AK1016" t="str">
        <f>'5a - Savings Tracker'!AL1058</f>
        <v/>
      </c>
    </row>
    <row r="1017" spans="1:37">
      <c r="A1017">
        <f>'5a - Savings Tracker'!A1059</f>
        <v>1016</v>
      </c>
      <c r="B1017" t="str">
        <f>'5a - Savings Tracker'!B1059</f>
        <v>Swansea Bay UHB</v>
      </c>
      <c r="C1017">
        <f>'5a - Savings Tracker'!C1059</f>
        <v>0</v>
      </c>
      <c r="D1017">
        <f>'5a - Savings Tracker'!D1059</f>
        <v>0</v>
      </c>
      <c r="E1017">
        <f>'5a - Savings Tracker'!E1059</f>
        <v>0</v>
      </c>
      <c r="F1017">
        <f>'5a - Savings Tracker'!F1059</f>
        <v>0</v>
      </c>
      <c r="G1017">
        <f>'5a - Savings Tracker'!G1059</f>
        <v>0</v>
      </c>
      <c r="H1017">
        <f>'5a - Savings Tracker'!H1059</f>
        <v>0</v>
      </c>
      <c r="I1017">
        <f>'5a - Savings Tracker'!J1059</f>
        <v>0</v>
      </c>
      <c r="J1017">
        <f>'5a - Savings Tracker'!K1059</f>
        <v>0</v>
      </c>
      <c r="K1017">
        <f>'5a - Savings Tracker'!L1059</f>
        <v>0</v>
      </c>
      <c r="L1017">
        <f>'5a - Savings Tracker'!M1059</f>
        <v>0</v>
      </c>
      <c r="M1017">
        <f>'5a - Savings Tracker'!N1059</f>
        <v>0</v>
      </c>
      <c r="N1017">
        <f>'5a - Savings Tracker'!O1059</f>
        <v>0</v>
      </c>
      <c r="O1017">
        <f>'5a - Savings Tracker'!P1059</f>
        <v>0</v>
      </c>
      <c r="P1017">
        <f>'5a - Savings Tracker'!Q1059</f>
        <v>0</v>
      </c>
      <c r="Q1017">
        <f>'5a - Savings Tracker'!R1059</f>
        <v>0</v>
      </c>
      <c r="R1017">
        <f>'5a - Savings Tracker'!S1059</f>
        <v>0</v>
      </c>
      <c r="S1017">
        <f>'5a - Savings Tracker'!T1059</f>
        <v>0</v>
      </c>
      <c r="T1017">
        <f>'5a - Savings Tracker'!U1059</f>
        <v>0</v>
      </c>
      <c r="U1017">
        <f>'5a - Savings Tracker'!V1059</f>
        <v>0</v>
      </c>
      <c r="V1017">
        <f>'5a - Savings Tracker'!W1059</f>
        <v>0</v>
      </c>
      <c r="W1017">
        <f>'5a - Savings Tracker'!X1059</f>
        <v>0</v>
      </c>
      <c r="X1017">
        <f>'5a - Savings Tracker'!Y1059</f>
        <v>0</v>
      </c>
      <c r="Y1017">
        <f>'5a - Savings Tracker'!Z1059</f>
        <v>0</v>
      </c>
      <c r="Z1017">
        <f>'5a - Savings Tracker'!AA1059</f>
        <v>0</v>
      </c>
      <c r="AA1017">
        <f>'5a - Savings Tracker'!AB1059</f>
        <v>0</v>
      </c>
      <c r="AB1017">
        <f>'5a - Savings Tracker'!AC1059</f>
        <v>0</v>
      </c>
      <c r="AC1017">
        <f>'5a - Savings Tracker'!AD1059</f>
        <v>0</v>
      </c>
      <c r="AD1017" t="str">
        <f>'5a - Savings Tracker'!AE1059</f>
        <v/>
      </c>
      <c r="AE1017" t="str">
        <f>'5a - Savings Tracker'!AF1059</f>
        <v/>
      </c>
      <c r="AF1017" t="str">
        <f>'5a - Savings Tracker'!AG1059</f>
        <v/>
      </c>
      <c r="AG1017" t="str">
        <f>'5a - Savings Tracker'!AH1059</f>
        <v/>
      </c>
      <c r="AH1017" t="str">
        <f>'5a - Savings Tracker'!AI1059</f>
        <v/>
      </c>
      <c r="AI1017" t="str">
        <f>'5a - Savings Tracker'!AJ1059</f>
        <v/>
      </c>
      <c r="AJ1017" t="str">
        <f>'5a - Savings Tracker'!AK1059</f>
        <v/>
      </c>
      <c r="AK1017" t="str">
        <f>'5a - Savings Tracker'!AL1059</f>
        <v/>
      </c>
    </row>
    <row r="1018" spans="1:37">
      <c r="A1018">
        <f>'5a - Savings Tracker'!A1060</f>
        <v>1017</v>
      </c>
      <c r="B1018" t="str">
        <f>'5a - Savings Tracker'!B1060</f>
        <v>Swansea Bay UHB</v>
      </c>
      <c r="C1018">
        <f>'5a - Savings Tracker'!C1060</f>
        <v>0</v>
      </c>
      <c r="D1018">
        <f>'5a - Savings Tracker'!D1060</f>
        <v>0</v>
      </c>
      <c r="E1018">
        <f>'5a - Savings Tracker'!E1060</f>
        <v>0</v>
      </c>
      <c r="F1018">
        <f>'5a - Savings Tracker'!F1060</f>
        <v>0</v>
      </c>
      <c r="G1018">
        <f>'5a - Savings Tracker'!G1060</f>
        <v>0</v>
      </c>
      <c r="H1018">
        <f>'5a - Savings Tracker'!H1060</f>
        <v>0</v>
      </c>
      <c r="I1018">
        <f>'5a - Savings Tracker'!J1060</f>
        <v>0</v>
      </c>
      <c r="J1018">
        <f>'5a - Savings Tracker'!K1060</f>
        <v>0</v>
      </c>
      <c r="K1018">
        <f>'5a - Savings Tracker'!L1060</f>
        <v>0</v>
      </c>
      <c r="L1018">
        <f>'5a - Savings Tracker'!M1060</f>
        <v>0</v>
      </c>
      <c r="M1018">
        <f>'5a - Savings Tracker'!N1060</f>
        <v>0</v>
      </c>
      <c r="N1018">
        <f>'5a - Savings Tracker'!O1060</f>
        <v>0</v>
      </c>
      <c r="O1018">
        <f>'5a - Savings Tracker'!P1060</f>
        <v>0</v>
      </c>
      <c r="P1018">
        <f>'5a - Savings Tracker'!Q1060</f>
        <v>0</v>
      </c>
      <c r="Q1018">
        <f>'5a - Savings Tracker'!R1060</f>
        <v>0</v>
      </c>
      <c r="R1018">
        <f>'5a - Savings Tracker'!S1060</f>
        <v>0</v>
      </c>
      <c r="S1018">
        <f>'5a - Savings Tracker'!T1060</f>
        <v>0</v>
      </c>
      <c r="T1018">
        <f>'5a - Savings Tracker'!U1060</f>
        <v>0</v>
      </c>
      <c r="U1018">
        <f>'5a - Savings Tracker'!V1060</f>
        <v>0</v>
      </c>
      <c r="V1018">
        <f>'5a - Savings Tracker'!W1060</f>
        <v>0</v>
      </c>
      <c r="W1018">
        <f>'5a - Savings Tracker'!X1060</f>
        <v>0</v>
      </c>
      <c r="X1018">
        <f>'5a - Savings Tracker'!Y1060</f>
        <v>0</v>
      </c>
      <c r="Y1018">
        <f>'5a - Savings Tracker'!Z1060</f>
        <v>0</v>
      </c>
      <c r="Z1018">
        <f>'5a - Savings Tracker'!AA1060</f>
        <v>0</v>
      </c>
      <c r="AA1018">
        <f>'5a - Savings Tracker'!AB1060</f>
        <v>0</v>
      </c>
      <c r="AB1018">
        <f>'5a - Savings Tracker'!AC1060</f>
        <v>0</v>
      </c>
      <c r="AC1018">
        <f>'5a - Savings Tracker'!AD1060</f>
        <v>0</v>
      </c>
      <c r="AD1018" t="str">
        <f>'5a - Savings Tracker'!AE1060</f>
        <v/>
      </c>
      <c r="AE1018" t="str">
        <f>'5a - Savings Tracker'!AF1060</f>
        <v/>
      </c>
      <c r="AF1018" t="str">
        <f>'5a - Savings Tracker'!AG1060</f>
        <v/>
      </c>
      <c r="AG1018" t="str">
        <f>'5a - Savings Tracker'!AH1060</f>
        <v/>
      </c>
      <c r="AH1018" t="str">
        <f>'5a - Savings Tracker'!AI1060</f>
        <v/>
      </c>
      <c r="AI1018" t="str">
        <f>'5a - Savings Tracker'!AJ1060</f>
        <v/>
      </c>
      <c r="AJ1018" t="str">
        <f>'5a - Savings Tracker'!AK1060</f>
        <v/>
      </c>
      <c r="AK1018" t="str">
        <f>'5a - Savings Tracker'!AL1060</f>
        <v/>
      </c>
    </row>
    <row r="1019" spans="1:37">
      <c r="A1019">
        <f>'5a - Savings Tracker'!A1061</f>
        <v>1018</v>
      </c>
      <c r="B1019" t="str">
        <f>'5a - Savings Tracker'!B1061</f>
        <v>Swansea Bay UHB</v>
      </c>
      <c r="C1019">
        <f>'5a - Savings Tracker'!C1061</f>
        <v>0</v>
      </c>
      <c r="D1019">
        <f>'5a - Savings Tracker'!D1061</f>
        <v>0</v>
      </c>
      <c r="E1019">
        <f>'5a - Savings Tracker'!E1061</f>
        <v>0</v>
      </c>
      <c r="F1019">
        <f>'5a - Savings Tracker'!F1061</f>
        <v>0</v>
      </c>
      <c r="G1019">
        <f>'5a - Savings Tracker'!G1061</f>
        <v>0</v>
      </c>
      <c r="H1019">
        <f>'5a - Savings Tracker'!H1061</f>
        <v>0</v>
      </c>
      <c r="I1019">
        <f>'5a - Savings Tracker'!J1061</f>
        <v>0</v>
      </c>
      <c r="J1019">
        <f>'5a - Savings Tracker'!K1061</f>
        <v>0</v>
      </c>
      <c r="K1019">
        <f>'5a - Savings Tracker'!L1061</f>
        <v>0</v>
      </c>
      <c r="L1019">
        <f>'5a - Savings Tracker'!M1061</f>
        <v>0</v>
      </c>
      <c r="M1019">
        <f>'5a - Savings Tracker'!N1061</f>
        <v>0</v>
      </c>
      <c r="N1019">
        <f>'5a - Savings Tracker'!O1061</f>
        <v>0</v>
      </c>
      <c r="O1019">
        <f>'5a - Savings Tracker'!P1061</f>
        <v>0</v>
      </c>
      <c r="P1019">
        <f>'5a - Savings Tracker'!Q1061</f>
        <v>0</v>
      </c>
      <c r="Q1019">
        <f>'5a - Savings Tracker'!R1061</f>
        <v>0</v>
      </c>
      <c r="R1019">
        <f>'5a - Savings Tracker'!S1061</f>
        <v>0</v>
      </c>
      <c r="S1019">
        <f>'5a - Savings Tracker'!T1061</f>
        <v>0</v>
      </c>
      <c r="T1019">
        <f>'5a - Savings Tracker'!U1061</f>
        <v>0</v>
      </c>
      <c r="U1019">
        <f>'5a - Savings Tracker'!V1061</f>
        <v>0</v>
      </c>
      <c r="V1019">
        <f>'5a - Savings Tracker'!W1061</f>
        <v>0</v>
      </c>
      <c r="W1019">
        <f>'5a - Savings Tracker'!X1061</f>
        <v>0</v>
      </c>
      <c r="X1019">
        <f>'5a - Savings Tracker'!Y1061</f>
        <v>0</v>
      </c>
      <c r="Y1019">
        <f>'5a - Savings Tracker'!Z1061</f>
        <v>0</v>
      </c>
      <c r="Z1019">
        <f>'5a - Savings Tracker'!AA1061</f>
        <v>0</v>
      </c>
      <c r="AA1019">
        <f>'5a - Savings Tracker'!AB1061</f>
        <v>0</v>
      </c>
      <c r="AB1019">
        <f>'5a - Savings Tracker'!AC1061</f>
        <v>0</v>
      </c>
      <c r="AC1019">
        <f>'5a - Savings Tracker'!AD1061</f>
        <v>0</v>
      </c>
      <c r="AD1019" t="str">
        <f>'5a - Savings Tracker'!AE1061</f>
        <v/>
      </c>
      <c r="AE1019" t="str">
        <f>'5a - Savings Tracker'!AF1061</f>
        <v/>
      </c>
      <c r="AF1019" t="str">
        <f>'5a - Savings Tracker'!AG1061</f>
        <v/>
      </c>
      <c r="AG1019" t="str">
        <f>'5a - Savings Tracker'!AH1061</f>
        <v/>
      </c>
      <c r="AH1019" t="str">
        <f>'5a - Savings Tracker'!AI1061</f>
        <v/>
      </c>
      <c r="AI1019" t="str">
        <f>'5a - Savings Tracker'!AJ1061</f>
        <v/>
      </c>
      <c r="AJ1019" t="str">
        <f>'5a - Savings Tracker'!AK1061</f>
        <v/>
      </c>
      <c r="AK1019" t="str">
        <f>'5a - Savings Tracker'!AL1061</f>
        <v/>
      </c>
    </row>
    <row r="1020" spans="1:37">
      <c r="A1020">
        <f>'5a - Savings Tracker'!A1062</f>
        <v>1019</v>
      </c>
      <c r="B1020" t="str">
        <f>'5a - Savings Tracker'!B1062</f>
        <v>Swansea Bay UHB</v>
      </c>
      <c r="C1020">
        <f>'5a - Savings Tracker'!C1062</f>
        <v>0</v>
      </c>
      <c r="D1020">
        <f>'5a - Savings Tracker'!D1062</f>
        <v>0</v>
      </c>
      <c r="E1020">
        <f>'5a - Savings Tracker'!E1062</f>
        <v>0</v>
      </c>
      <c r="F1020">
        <f>'5a - Savings Tracker'!F1062</f>
        <v>0</v>
      </c>
      <c r="G1020">
        <f>'5a - Savings Tracker'!G1062</f>
        <v>0</v>
      </c>
      <c r="H1020">
        <f>'5a - Savings Tracker'!H1062</f>
        <v>0</v>
      </c>
      <c r="I1020">
        <f>'5a - Savings Tracker'!J1062</f>
        <v>0</v>
      </c>
      <c r="J1020">
        <f>'5a - Savings Tracker'!K1062</f>
        <v>0</v>
      </c>
      <c r="K1020">
        <f>'5a - Savings Tracker'!L1062</f>
        <v>0</v>
      </c>
      <c r="L1020">
        <f>'5a - Savings Tracker'!M1062</f>
        <v>0</v>
      </c>
      <c r="M1020">
        <f>'5a - Savings Tracker'!N1062</f>
        <v>0</v>
      </c>
      <c r="N1020">
        <f>'5a - Savings Tracker'!O1062</f>
        <v>0</v>
      </c>
      <c r="O1020">
        <f>'5a - Savings Tracker'!P1062</f>
        <v>0</v>
      </c>
      <c r="P1020">
        <f>'5a - Savings Tracker'!Q1062</f>
        <v>0</v>
      </c>
      <c r="Q1020">
        <f>'5a - Savings Tracker'!R1062</f>
        <v>0</v>
      </c>
      <c r="R1020">
        <f>'5a - Savings Tracker'!S1062</f>
        <v>0</v>
      </c>
      <c r="S1020">
        <f>'5a - Savings Tracker'!T1062</f>
        <v>0</v>
      </c>
      <c r="T1020">
        <f>'5a - Savings Tracker'!U1062</f>
        <v>0</v>
      </c>
      <c r="U1020">
        <f>'5a - Savings Tracker'!V1062</f>
        <v>0</v>
      </c>
      <c r="V1020">
        <f>'5a - Savings Tracker'!W1062</f>
        <v>0</v>
      </c>
      <c r="W1020">
        <f>'5a - Savings Tracker'!X1062</f>
        <v>0</v>
      </c>
      <c r="X1020">
        <f>'5a - Savings Tracker'!Y1062</f>
        <v>0</v>
      </c>
      <c r="Y1020">
        <f>'5a - Savings Tracker'!Z1062</f>
        <v>0</v>
      </c>
      <c r="Z1020">
        <f>'5a - Savings Tracker'!AA1062</f>
        <v>0</v>
      </c>
      <c r="AA1020">
        <f>'5a - Savings Tracker'!AB1062</f>
        <v>0</v>
      </c>
      <c r="AB1020">
        <f>'5a - Savings Tracker'!AC1062</f>
        <v>0</v>
      </c>
      <c r="AC1020">
        <f>'5a - Savings Tracker'!AD1062</f>
        <v>0</v>
      </c>
      <c r="AD1020" t="str">
        <f>'5a - Savings Tracker'!AE1062</f>
        <v/>
      </c>
      <c r="AE1020" t="str">
        <f>'5a - Savings Tracker'!AF1062</f>
        <v/>
      </c>
      <c r="AF1020" t="str">
        <f>'5a - Savings Tracker'!AG1062</f>
        <v/>
      </c>
      <c r="AG1020" t="str">
        <f>'5a - Savings Tracker'!AH1062</f>
        <v/>
      </c>
      <c r="AH1020" t="str">
        <f>'5a - Savings Tracker'!AI1062</f>
        <v/>
      </c>
      <c r="AI1020" t="str">
        <f>'5a - Savings Tracker'!AJ1062</f>
        <v/>
      </c>
      <c r="AJ1020" t="str">
        <f>'5a - Savings Tracker'!AK1062</f>
        <v/>
      </c>
      <c r="AK1020" t="str">
        <f>'5a - Savings Tracker'!AL1062</f>
        <v/>
      </c>
    </row>
    <row r="1021" spans="1:37">
      <c r="A1021">
        <f>'5a - Savings Tracker'!A1063</f>
        <v>1020</v>
      </c>
      <c r="B1021" t="str">
        <f>'5a - Savings Tracker'!B1063</f>
        <v>Swansea Bay UHB</v>
      </c>
      <c r="C1021">
        <f>'5a - Savings Tracker'!C1063</f>
        <v>0</v>
      </c>
      <c r="D1021">
        <f>'5a - Savings Tracker'!D1063</f>
        <v>0</v>
      </c>
      <c r="E1021">
        <f>'5a - Savings Tracker'!E1063</f>
        <v>0</v>
      </c>
      <c r="F1021">
        <f>'5a - Savings Tracker'!F1063</f>
        <v>0</v>
      </c>
      <c r="G1021">
        <f>'5a - Savings Tracker'!G1063</f>
        <v>0</v>
      </c>
      <c r="H1021">
        <f>'5a - Savings Tracker'!H1063</f>
        <v>0</v>
      </c>
      <c r="I1021">
        <f>'5a - Savings Tracker'!J1063</f>
        <v>0</v>
      </c>
      <c r="J1021">
        <f>'5a - Savings Tracker'!K1063</f>
        <v>0</v>
      </c>
      <c r="K1021">
        <f>'5a - Savings Tracker'!L1063</f>
        <v>0</v>
      </c>
      <c r="L1021">
        <f>'5a - Savings Tracker'!M1063</f>
        <v>0</v>
      </c>
      <c r="M1021">
        <f>'5a - Savings Tracker'!N1063</f>
        <v>0</v>
      </c>
      <c r="N1021">
        <f>'5a - Savings Tracker'!O1063</f>
        <v>0</v>
      </c>
      <c r="O1021">
        <f>'5a - Savings Tracker'!P1063</f>
        <v>0</v>
      </c>
      <c r="P1021">
        <f>'5a - Savings Tracker'!Q1063</f>
        <v>0</v>
      </c>
      <c r="Q1021">
        <f>'5a - Savings Tracker'!R1063</f>
        <v>0</v>
      </c>
      <c r="R1021">
        <f>'5a - Savings Tracker'!S1063</f>
        <v>0</v>
      </c>
      <c r="S1021">
        <f>'5a - Savings Tracker'!T1063</f>
        <v>0</v>
      </c>
      <c r="T1021">
        <f>'5a - Savings Tracker'!U1063</f>
        <v>0</v>
      </c>
      <c r="U1021">
        <f>'5a - Savings Tracker'!V1063</f>
        <v>0</v>
      </c>
      <c r="V1021">
        <f>'5a - Savings Tracker'!W1063</f>
        <v>0</v>
      </c>
      <c r="W1021">
        <f>'5a - Savings Tracker'!X1063</f>
        <v>0</v>
      </c>
      <c r="X1021">
        <f>'5a - Savings Tracker'!Y1063</f>
        <v>0</v>
      </c>
      <c r="Y1021">
        <f>'5a - Savings Tracker'!Z1063</f>
        <v>0</v>
      </c>
      <c r="Z1021">
        <f>'5a - Savings Tracker'!AA1063</f>
        <v>0</v>
      </c>
      <c r="AA1021">
        <f>'5a - Savings Tracker'!AB1063</f>
        <v>0</v>
      </c>
      <c r="AB1021">
        <f>'5a - Savings Tracker'!AC1063</f>
        <v>0</v>
      </c>
      <c r="AC1021">
        <f>'5a - Savings Tracker'!AD1063</f>
        <v>0</v>
      </c>
      <c r="AD1021" t="str">
        <f>'5a - Savings Tracker'!AE1063</f>
        <v/>
      </c>
      <c r="AE1021" t="str">
        <f>'5a - Savings Tracker'!AF1063</f>
        <v/>
      </c>
      <c r="AF1021" t="str">
        <f>'5a - Savings Tracker'!AG1063</f>
        <v/>
      </c>
      <c r="AG1021" t="str">
        <f>'5a - Savings Tracker'!AH1063</f>
        <v/>
      </c>
      <c r="AH1021" t="str">
        <f>'5a - Savings Tracker'!AI1063</f>
        <v/>
      </c>
      <c r="AI1021" t="str">
        <f>'5a - Savings Tracker'!AJ1063</f>
        <v/>
      </c>
      <c r="AJ1021" t="str">
        <f>'5a - Savings Tracker'!AK1063</f>
        <v/>
      </c>
      <c r="AK1021" t="str">
        <f>'5a - Savings Tracker'!AL1063</f>
        <v/>
      </c>
    </row>
    <row r="1022" spans="1:37">
      <c r="A1022">
        <f>'5a - Savings Tracker'!A1064</f>
        <v>1021</v>
      </c>
      <c r="B1022" t="str">
        <f>'5a - Savings Tracker'!B1064</f>
        <v>Swansea Bay UHB</v>
      </c>
      <c r="C1022">
        <f>'5a - Savings Tracker'!C1064</f>
        <v>0</v>
      </c>
      <c r="D1022">
        <f>'5a - Savings Tracker'!D1064</f>
        <v>0</v>
      </c>
      <c r="E1022">
        <f>'5a - Savings Tracker'!E1064</f>
        <v>0</v>
      </c>
      <c r="F1022">
        <f>'5a - Savings Tracker'!F1064</f>
        <v>0</v>
      </c>
      <c r="G1022">
        <f>'5a - Savings Tracker'!G1064</f>
        <v>0</v>
      </c>
      <c r="H1022">
        <f>'5a - Savings Tracker'!H1064</f>
        <v>0</v>
      </c>
      <c r="I1022">
        <f>'5a - Savings Tracker'!J1064</f>
        <v>0</v>
      </c>
      <c r="J1022">
        <f>'5a - Savings Tracker'!K1064</f>
        <v>0</v>
      </c>
      <c r="K1022">
        <f>'5a - Savings Tracker'!L1064</f>
        <v>0</v>
      </c>
      <c r="L1022">
        <f>'5a - Savings Tracker'!M1064</f>
        <v>0</v>
      </c>
      <c r="M1022">
        <f>'5a - Savings Tracker'!N1064</f>
        <v>0</v>
      </c>
      <c r="N1022">
        <f>'5a - Savings Tracker'!O1064</f>
        <v>0</v>
      </c>
      <c r="O1022">
        <f>'5a - Savings Tracker'!P1064</f>
        <v>0</v>
      </c>
      <c r="P1022">
        <f>'5a - Savings Tracker'!Q1064</f>
        <v>0</v>
      </c>
      <c r="Q1022">
        <f>'5a - Savings Tracker'!R1064</f>
        <v>0</v>
      </c>
      <c r="R1022">
        <f>'5a - Savings Tracker'!S1064</f>
        <v>0</v>
      </c>
      <c r="S1022">
        <f>'5a - Savings Tracker'!T1064</f>
        <v>0</v>
      </c>
      <c r="T1022">
        <f>'5a - Savings Tracker'!U1064</f>
        <v>0</v>
      </c>
      <c r="U1022">
        <f>'5a - Savings Tracker'!V1064</f>
        <v>0</v>
      </c>
      <c r="V1022">
        <f>'5a - Savings Tracker'!W1064</f>
        <v>0</v>
      </c>
      <c r="W1022">
        <f>'5a - Savings Tracker'!X1064</f>
        <v>0</v>
      </c>
      <c r="X1022">
        <f>'5a - Savings Tracker'!Y1064</f>
        <v>0</v>
      </c>
      <c r="Y1022">
        <f>'5a - Savings Tracker'!Z1064</f>
        <v>0</v>
      </c>
      <c r="Z1022">
        <f>'5a - Savings Tracker'!AA1064</f>
        <v>0</v>
      </c>
      <c r="AA1022">
        <f>'5a - Savings Tracker'!AB1064</f>
        <v>0</v>
      </c>
      <c r="AB1022">
        <f>'5a - Savings Tracker'!AC1064</f>
        <v>0</v>
      </c>
      <c r="AC1022">
        <f>'5a - Savings Tracker'!AD1064</f>
        <v>0</v>
      </c>
      <c r="AD1022" t="str">
        <f>'5a - Savings Tracker'!AE1064</f>
        <v/>
      </c>
      <c r="AE1022" t="str">
        <f>'5a - Savings Tracker'!AF1064</f>
        <v/>
      </c>
      <c r="AF1022" t="str">
        <f>'5a - Savings Tracker'!AG1064</f>
        <v/>
      </c>
      <c r="AG1022" t="str">
        <f>'5a - Savings Tracker'!AH1064</f>
        <v/>
      </c>
      <c r="AH1022" t="str">
        <f>'5a - Savings Tracker'!AI1064</f>
        <v/>
      </c>
      <c r="AI1022" t="str">
        <f>'5a - Savings Tracker'!AJ1064</f>
        <v/>
      </c>
      <c r="AJ1022" t="str">
        <f>'5a - Savings Tracker'!AK1064</f>
        <v/>
      </c>
      <c r="AK1022" t="str">
        <f>'5a - Savings Tracker'!AL1064</f>
        <v/>
      </c>
    </row>
    <row r="1023" spans="1:37">
      <c r="A1023">
        <f>'5a - Savings Tracker'!A1065</f>
        <v>1022</v>
      </c>
      <c r="B1023" t="str">
        <f>'5a - Savings Tracker'!B1065</f>
        <v>Swansea Bay UHB</v>
      </c>
      <c r="C1023">
        <f>'5a - Savings Tracker'!C1065</f>
        <v>0</v>
      </c>
      <c r="D1023">
        <f>'5a - Savings Tracker'!D1065</f>
        <v>0</v>
      </c>
      <c r="E1023">
        <f>'5a - Savings Tracker'!E1065</f>
        <v>0</v>
      </c>
      <c r="F1023">
        <f>'5a - Savings Tracker'!F1065</f>
        <v>0</v>
      </c>
      <c r="G1023">
        <f>'5a - Savings Tracker'!G1065</f>
        <v>0</v>
      </c>
      <c r="H1023">
        <f>'5a - Savings Tracker'!H1065</f>
        <v>0</v>
      </c>
      <c r="I1023">
        <f>'5a - Savings Tracker'!J1065</f>
        <v>0</v>
      </c>
      <c r="J1023">
        <f>'5a - Savings Tracker'!K1065</f>
        <v>0</v>
      </c>
      <c r="K1023">
        <f>'5a - Savings Tracker'!L1065</f>
        <v>0</v>
      </c>
      <c r="L1023">
        <f>'5a - Savings Tracker'!M1065</f>
        <v>0</v>
      </c>
      <c r="M1023">
        <f>'5a - Savings Tracker'!N1065</f>
        <v>0</v>
      </c>
      <c r="N1023">
        <f>'5a - Savings Tracker'!O1065</f>
        <v>0</v>
      </c>
      <c r="O1023">
        <f>'5a - Savings Tracker'!P1065</f>
        <v>0</v>
      </c>
      <c r="P1023">
        <f>'5a - Savings Tracker'!Q1065</f>
        <v>0</v>
      </c>
      <c r="Q1023">
        <f>'5a - Savings Tracker'!R1065</f>
        <v>0</v>
      </c>
      <c r="R1023">
        <f>'5a - Savings Tracker'!S1065</f>
        <v>0</v>
      </c>
      <c r="S1023">
        <f>'5a - Savings Tracker'!T1065</f>
        <v>0</v>
      </c>
      <c r="T1023">
        <f>'5a - Savings Tracker'!U1065</f>
        <v>0</v>
      </c>
      <c r="U1023">
        <f>'5a - Savings Tracker'!V1065</f>
        <v>0</v>
      </c>
      <c r="V1023">
        <f>'5a - Savings Tracker'!W1065</f>
        <v>0</v>
      </c>
      <c r="W1023">
        <f>'5a - Savings Tracker'!X1065</f>
        <v>0</v>
      </c>
      <c r="X1023">
        <f>'5a - Savings Tracker'!Y1065</f>
        <v>0</v>
      </c>
      <c r="Y1023">
        <f>'5a - Savings Tracker'!Z1065</f>
        <v>0</v>
      </c>
      <c r="Z1023">
        <f>'5a - Savings Tracker'!AA1065</f>
        <v>0</v>
      </c>
      <c r="AA1023">
        <f>'5a - Savings Tracker'!AB1065</f>
        <v>0</v>
      </c>
      <c r="AB1023">
        <f>'5a - Savings Tracker'!AC1065</f>
        <v>0</v>
      </c>
      <c r="AC1023">
        <f>'5a - Savings Tracker'!AD1065</f>
        <v>0</v>
      </c>
      <c r="AD1023" t="str">
        <f>'5a - Savings Tracker'!AE1065</f>
        <v/>
      </c>
      <c r="AE1023" t="str">
        <f>'5a - Savings Tracker'!AF1065</f>
        <v/>
      </c>
      <c r="AF1023" t="str">
        <f>'5a - Savings Tracker'!AG1065</f>
        <v/>
      </c>
      <c r="AG1023" t="str">
        <f>'5a - Savings Tracker'!AH1065</f>
        <v/>
      </c>
      <c r="AH1023" t="str">
        <f>'5a - Savings Tracker'!AI1065</f>
        <v/>
      </c>
      <c r="AI1023" t="str">
        <f>'5a - Savings Tracker'!AJ1065</f>
        <v/>
      </c>
      <c r="AJ1023" t="str">
        <f>'5a - Savings Tracker'!AK1065</f>
        <v/>
      </c>
      <c r="AK1023" t="str">
        <f>'5a - Savings Tracker'!AL1065</f>
        <v/>
      </c>
    </row>
    <row r="1024" spans="1:37">
      <c r="A1024">
        <f>'5a - Savings Tracker'!A1066</f>
        <v>1023</v>
      </c>
      <c r="B1024" t="str">
        <f>'5a - Savings Tracker'!B1066</f>
        <v>Swansea Bay UHB</v>
      </c>
      <c r="C1024">
        <f>'5a - Savings Tracker'!C1066</f>
        <v>0</v>
      </c>
      <c r="D1024">
        <f>'5a - Savings Tracker'!D1066</f>
        <v>0</v>
      </c>
      <c r="E1024">
        <f>'5a - Savings Tracker'!E1066</f>
        <v>0</v>
      </c>
      <c r="F1024">
        <f>'5a - Savings Tracker'!F1066</f>
        <v>0</v>
      </c>
      <c r="G1024">
        <f>'5a - Savings Tracker'!G1066</f>
        <v>0</v>
      </c>
      <c r="H1024">
        <f>'5a - Savings Tracker'!H1066</f>
        <v>0</v>
      </c>
      <c r="I1024">
        <f>'5a - Savings Tracker'!J1066</f>
        <v>0</v>
      </c>
      <c r="J1024">
        <f>'5a - Savings Tracker'!K1066</f>
        <v>0</v>
      </c>
      <c r="K1024">
        <f>'5a - Savings Tracker'!L1066</f>
        <v>0</v>
      </c>
      <c r="L1024">
        <f>'5a - Savings Tracker'!M1066</f>
        <v>0</v>
      </c>
      <c r="M1024">
        <f>'5a - Savings Tracker'!N1066</f>
        <v>0</v>
      </c>
      <c r="N1024">
        <f>'5a - Savings Tracker'!O1066</f>
        <v>0</v>
      </c>
      <c r="O1024">
        <f>'5a - Savings Tracker'!P1066</f>
        <v>0</v>
      </c>
      <c r="P1024">
        <f>'5a - Savings Tracker'!Q1066</f>
        <v>0</v>
      </c>
      <c r="Q1024">
        <f>'5a - Savings Tracker'!R1066</f>
        <v>0</v>
      </c>
      <c r="R1024">
        <f>'5a - Savings Tracker'!S1066</f>
        <v>0</v>
      </c>
      <c r="S1024">
        <f>'5a - Savings Tracker'!T1066</f>
        <v>0</v>
      </c>
      <c r="T1024">
        <f>'5a - Savings Tracker'!U1066</f>
        <v>0</v>
      </c>
      <c r="U1024">
        <f>'5a - Savings Tracker'!V1066</f>
        <v>0</v>
      </c>
      <c r="V1024">
        <f>'5a - Savings Tracker'!W1066</f>
        <v>0</v>
      </c>
      <c r="W1024">
        <f>'5a - Savings Tracker'!X1066</f>
        <v>0</v>
      </c>
      <c r="X1024">
        <f>'5a - Savings Tracker'!Y1066</f>
        <v>0</v>
      </c>
      <c r="Y1024">
        <f>'5a - Savings Tracker'!Z1066</f>
        <v>0</v>
      </c>
      <c r="Z1024">
        <f>'5a - Savings Tracker'!AA1066</f>
        <v>0</v>
      </c>
      <c r="AA1024">
        <f>'5a - Savings Tracker'!AB1066</f>
        <v>0</v>
      </c>
      <c r="AB1024">
        <f>'5a - Savings Tracker'!AC1066</f>
        <v>0</v>
      </c>
      <c r="AC1024">
        <f>'5a - Savings Tracker'!AD1066</f>
        <v>0</v>
      </c>
      <c r="AD1024" t="str">
        <f>'5a - Savings Tracker'!AE1066</f>
        <v/>
      </c>
      <c r="AE1024" t="str">
        <f>'5a - Savings Tracker'!AF1066</f>
        <v/>
      </c>
      <c r="AF1024" t="str">
        <f>'5a - Savings Tracker'!AG1066</f>
        <v/>
      </c>
      <c r="AG1024" t="str">
        <f>'5a - Savings Tracker'!AH1066</f>
        <v/>
      </c>
      <c r="AH1024" t="str">
        <f>'5a - Savings Tracker'!AI1066</f>
        <v/>
      </c>
      <c r="AI1024" t="str">
        <f>'5a - Savings Tracker'!AJ1066</f>
        <v/>
      </c>
      <c r="AJ1024" t="str">
        <f>'5a - Savings Tracker'!AK1066</f>
        <v/>
      </c>
      <c r="AK1024" t="str">
        <f>'5a - Savings Tracker'!AL1066</f>
        <v/>
      </c>
    </row>
    <row r="1025" spans="1:37">
      <c r="A1025">
        <f>'5a - Savings Tracker'!A1067</f>
        <v>1024</v>
      </c>
      <c r="B1025" t="str">
        <f>'5a - Savings Tracker'!B1067</f>
        <v>Swansea Bay UHB</v>
      </c>
      <c r="C1025">
        <f>'5a - Savings Tracker'!C1067</f>
        <v>0</v>
      </c>
      <c r="D1025">
        <f>'5a - Savings Tracker'!D1067</f>
        <v>0</v>
      </c>
      <c r="E1025">
        <f>'5a - Savings Tracker'!E1067</f>
        <v>0</v>
      </c>
      <c r="F1025">
        <f>'5a - Savings Tracker'!F1067</f>
        <v>0</v>
      </c>
      <c r="G1025">
        <f>'5a - Savings Tracker'!G1067</f>
        <v>0</v>
      </c>
      <c r="H1025">
        <f>'5a - Savings Tracker'!H1067</f>
        <v>0</v>
      </c>
      <c r="I1025">
        <f>'5a - Savings Tracker'!J1067</f>
        <v>0</v>
      </c>
      <c r="J1025">
        <f>'5a - Savings Tracker'!K1067</f>
        <v>0</v>
      </c>
      <c r="K1025">
        <f>'5a - Savings Tracker'!L1067</f>
        <v>0</v>
      </c>
      <c r="L1025">
        <f>'5a - Savings Tracker'!M1067</f>
        <v>0</v>
      </c>
      <c r="M1025">
        <f>'5a - Savings Tracker'!N1067</f>
        <v>0</v>
      </c>
      <c r="N1025">
        <f>'5a - Savings Tracker'!O1067</f>
        <v>0</v>
      </c>
      <c r="O1025">
        <f>'5a - Savings Tracker'!P1067</f>
        <v>0</v>
      </c>
      <c r="P1025">
        <f>'5a - Savings Tracker'!Q1067</f>
        <v>0</v>
      </c>
      <c r="Q1025">
        <f>'5a - Savings Tracker'!R1067</f>
        <v>0</v>
      </c>
      <c r="R1025">
        <f>'5a - Savings Tracker'!S1067</f>
        <v>0</v>
      </c>
      <c r="S1025">
        <f>'5a - Savings Tracker'!T1067</f>
        <v>0</v>
      </c>
      <c r="T1025">
        <f>'5a - Savings Tracker'!U1067</f>
        <v>0</v>
      </c>
      <c r="U1025">
        <f>'5a - Savings Tracker'!V1067</f>
        <v>0</v>
      </c>
      <c r="V1025">
        <f>'5a - Savings Tracker'!W1067</f>
        <v>0</v>
      </c>
      <c r="W1025">
        <f>'5a - Savings Tracker'!X1067</f>
        <v>0</v>
      </c>
      <c r="X1025">
        <f>'5a - Savings Tracker'!Y1067</f>
        <v>0</v>
      </c>
      <c r="Y1025">
        <f>'5a - Savings Tracker'!Z1067</f>
        <v>0</v>
      </c>
      <c r="Z1025">
        <f>'5a - Savings Tracker'!AA1067</f>
        <v>0</v>
      </c>
      <c r="AA1025">
        <f>'5a - Savings Tracker'!AB1067</f>
        <v>0</v>
      </c>
      <c r="AB1025">
        <f>'5a - Savings Tracker'!AC1067</f>
        <v>0</v>
      </c>
      <c r="AC1025">
        <f>'5a - Savings Tracker'!AD1067</f>
        <v>0</v>
      </c>
      <c r="AD1025" t="str">
        <f>'5a - Savings Tracker'!AE1067</f>
        <v/>
      </c>
      <c r="AE1025" t="str">
        <f>'5a - Savings Tracker'!AF1067</f>
        <v/>
      </c>
      <c r="AF1025" t="str">
        <f>'5a - Savings Tracker'!AG1067</f>
        <v/>
      </c>
      <c r="AG1025" t="str">
        <f>'5a - Savings Tracker'!AH1067</f>
        <v/>
      </c>
      <c r="AH1025" t="str">
        <f>'5a - Savings Tracker'!AI1067</f>
        <v/>
      </c>
      <c r="AI1025" t="str">
        <f>'5a - Savings Tracker'!AJ1067</f>
        <v/>
      </c>
      <c r="AJ1025" t="str">
        <f>'5a - Savings Tracker'!AK1067</f>
        <v/>
      </c>
      <c r="AK1025" t="str">
        <f>'5a - Savings Tracker'!AL1067</f>
        <v/>
      </c>
    </row>
    <row r="1026" spans="1:37">
      <c r="A1026">
        <f>'5a - Savings Tracker'!A1068</f>
        <v>1025</v>
      </c>
      <c r="B1026" t="str">
        <f>'5a - Savings Tracker'!B1068</f>
        <v>Swansea Bay UHB</v>
      </c>
      <c r="C1026">
        <f>'5a - Savings Tracker'!C1068</f>
        <v>0</v>
      </c>
      <c r="D1026">
        <f>'5a - Savings Tracker'!D1068</f>
        <v>0</v>
      </c>
      <c r="E1026">
        <f>'5a - Savings Tracker'!E1068</f>
        <v>0</v>
      </c>
      <c r="F1026">
        <f>'5a - Savings Tracker'!F1068</f>
        <v>0</v>
      </c>
      <c r="G1026">
        <f>'5a - Savings Tracker'!G1068</f>
        <v>0</v>
      </c>
      <c r="H1026">
        <f>'5a - Savings Tracker'!H1068</f>
        <v>0</v>
      </c>
      <c r="I1026">
        <f>'5a - Savings Tracker'!J1068</f>
        <v>0</v>
      </c>
      <c r="J1026">
        <f>'5a - Savings Tracker'!K1068</f>
        <v>0</v>
      </c>
      <c r="K1026">
        <f>'5a - Savings Tracker'!L1068</f>
        <v>0</v>
      </c>
      <c r="L1026">
        <f>'5a - Savings Tracker'!M1068</f>
        <v>0</v>
      </c>
      <c r="M1026">
        <f>'5a - Savings Tracker'!N1068</f>
        <v>0</v>
      </c>
      <c r="N1026">
        <f>'5a - Savings Tracker'!O1068</f>
        <v>0</v>
      </c>
      <c r="O1026">
        <f>'5a - Savings Tracker'!P1068</f>
        <v>0</v>
      </c>
      <c r="P1026">
        <f>'5a - Savings Tracker'!Q1068</f>
        <v>0</v>
      </c>
      <c r="Q1026">
        <f>'5a - Savings Tracker'!R1068</f>
        <v>0</v>
      </c>
      <c r="R1026">
        <f>'5a - Savings Tracker'!S1068</f>
        <v>0</v>
      </c>
      <c r="S1026">
        <f>'5a - Savings Tracker'!T1068</f>
        <v>0</v>
      </c>
      <c r="T1026">
        <f>'5a - Savings Tracker'!U1068</f>
        <v>0</v>
      </c>
      <c r="U1026">
        <f>'5a - Savings Tracker'!V1068</f>
        <v>0</v>
      </c>
      <c r="V1026">
        <f>'5a - Savings Tracker'!W1068</f>
        <v>0</v>
      </c>
      <c r="W1026">
        <f>'5a - Savings Tracker'!X1068</f>
        <v>0</v>
      </c>
      <c r="X1026">
        <f>'5a - Savings Tracker'!Y1068</f>
        <v>0</v>
      </c>
      <c r="Y1026">
        <f>'5a - Savings Tracker'!Z1068</f>
        <v>0</v>
      </c>
      <c r="Z1026">
        <f>'5a - Savings Tracker'!AA1068</f>
        <v>0</v>
      </c>
      <c r="AA1026">
        <f>'5a - Savings Tracker'!AB1068</f>
        <v>0</v>
      </c>
      <c r="AB1026">
        <f>'5a - Savings Tracker'!AC1068</f>
        <v>0</v>
      </c>
      <c r="AC1026">
        <f>'5a - Savings Tracker'!AD1068</f>
        <v>0</v>
      </c>
      <c r="AD1026" t="str">
        <f>'5a - Savings Tracker'!AE1068</f>
        <v/>
      </c>
      <c r="AE1026" t="str">
        <f>'5a - Savings Tracker'!AF1068</f>
        <v/>
      </c>
      <c r="AF1026" t="str">
        <f>'5a - Savings Tracker'!AG1068</f>
        <v/>
      </c>
      <c r="AG1026" t="str">
        <f>'5a - Savings Tracker'!AH1068</f>
        <v/>
      </c>
      <c r="AH1026" t="str">
        <f>'5a - Savings Tracker'!AI1068</f>
        <v/>
      </c>
      <c r="AI1026" t="str">
        <f>'5a - Savings Tracker'!AJ1068</f>
        <v/>
      </c>
      <c r="AJ1026" t="str">
        <f>'5a - Savings Tracker'!AK1068</f>
        <v/>
      </c>
      <c r="AK1026" t="str">
        <f>'5a - Savings Tracker'!AL1068</f>
        <v/>
      </c>
    </row>
    <row r="1027" spans="1:37">
      <c r="A1027">
        <f>'5a - Savings Tracker'!A1069</f>
        <v>1026</v>
      </c>
      <c r="B1027" t="str">
        <f>'5a - Savings Tracker'!B1069</f>
        <v>Swansea Bay UHB</v>
      </c>
      <c r="C1027">
        <f>'5a - Savings Tracker'!C1069</f>
        <v>0</v>
      </c>
      <c r="D1027">
        <f>'5a - Savings Tracker'!D1069</f>
        <v>0</v>
      </c>
      <c r="E1027">
        <f>'5a - Savings Tracker'!E1069</f>
        <v>0</v>
      </c>
      <c r="F1027">
        <f>'5a - Savings Tracker'!F1069</f>
        <v>0</v>
      </c>
      <c r="G1027">
        <f>'5a - Savings Tracker'!G1069</f>
        <v>0</v>
      </c>
      <c r="H1027">
        <f>'5a - Savings Tracker'!H1069</f>
        <v>0</v>
      </c>
      <c r="I1027">
        <f>'5a - Savings Tracker'!J1069</f>
        <v>0</v>
      </c>
      <c r="J1027">
        <f>'5a - Savings Tracker'!K1069</f>
        <v>0</v>
      </c>
      <c r="K1027">
        <f>'5a - Savings Tracker'!L1069</f>
        <v>0</v>
      </c>
      <c r="L1027">
        <f>'5a - Savings Tracker'!M1069</f>
        <v>0</v>
      </c>
      <c r="M1027">
        <f>'5a - Savings Tracker'!N1069</f>
        <v>0</v>
      </c>
      <c r="N1027">
        <f>'5a - Savings Tracker'!O1069</f>
        <v>0</v>
      </c>
      <c r="O1027">
        <f>'5a - Savings Tracker'!P1069</f>
        <v>0</v>
      </c>
      <c r="P1027">
        <f>'5a - Savings Tracker'!Q1069</f>
        <v>0</v>
      </c>
      <c r="Q1027">
        <f>'5a - Savings Tracker'!R1069</f>
        <v>0</v>
      </c>
      <c r="R1027">
        <f>'5a - Savings Tracker'!S1069</f>
        <v>0</v>
      </c>
      <c r="S1027">
        <f>'5a - Savings Tracker'!T1069</f>
        <v>0</v>
      </c>
      <c r="T1027">
        <f>'5a - Savings Tracker'!U1069</f>
        <v>0</v>
      </c>
      <c r="U1027">
        <f>'5a - Savings Tracker'!V1069</f>
        <v>0</v>
      </c>
      <c r="V1027">
        <f>'5a - Savings Tracker'!W1069</f>
        <v>0</v>
      </c>
      <c r="W1027">
        <f>'5a - Savings Tracker'!X1069</f>
        <v>0</v>
      </c>
      <c r="X1027">
        <f>'5a - Savings Tracker'!Y1069</f>
        <v>0</v>
      </c>
      <c r="Y1027">
        <f>'5a - Savings Tracker'!Z1069</f>
        <v>0</v>
      </c>
      <c r="Z1027">
        <f>'5a - Savings Tracker'!AA1069</f>
        <v>0</v>
      </c>
      <c r="AA1027">
        <f>'5a - Savings Tracker'!AB1069</f>
        <v>0</v>
      </c>
      <c r="AB1027">
        <f>'5a - Savings Tracker'!AC1069</f>
        <v>0</v>
      </c>
      <c r="AC1027">
        <f>'5a - Savings Tracker'!AD1069</f>
        <v>0</v>
      </c>
      <c r="AD1027" t="str">
        <f>'5a - Savings Tracker'!AE1069</f>
        <v/>
      </c>
      <c r="AE1027" t="str">
        <f>'5a - Savings Tracker'!AF1069</f>
        <v/>
      </c>
      <c r="AF1027" t="str">
        <f>'5a - Savings Tracker'!AG1069</f>
        <v/>
      </c>
      <c r="AG1027" t="str">
        <f>'5a - Savings Tracker'!AH1069</f>
        <v/>
      </c>
      <c r="AH1027" t="str">
        <f>'5a - Savings Tracker'!AI1069</f>
        <v/>
      </c>
      <c r="AI1027" t="str">
        <f>'5a - Savings Tracker'!AJ1069</f>
        <v/>
      </c>
      <c r="AJ1027" t="str">
        <f>'5a - Savings Tracker'!AK1069</f>
        <v/>
      </c>
      <c r="AK1027" t="str">
        <f>'5a - Savings Tracker'!AL1069</f>
        <v/>
      </c>
    </row>
    <row r="1028" spans="1:37">
      <c r="A1028">
        <f>'5a - Savings Tracker'!A1070</f>
        <v>1027</v>
      </c>
      <c r="B1028" t="str">
        <f>'5a - Savings Tracker'!B1070</f>
        <v>Swansea Bay UHB</v>
      </c>
      <c r="C1028">
        <f>'5a - Savings Tracker'!C1070</f>
        <v>0</v>
      </c>
      <c r="D1028">
        <f>'5a - Savings Tracker'!D1070</f>
        <v>0</v>
      </c>
      <c r="E1028">
        <f>'5a - Savings Tracker'!E1070</f>
        <v>0</v>
      </c>
      <c r="F1028">
        <f>'5a - Savings Tracker'!F1070</f>
        <v>0</v>
      </c>
      <c r="G1028">
        <f>'5a - Savings Tracker'!G1070</f>
        <v>0</v>
      </c>
      <c r="H1028">
        <f>'5a - Savings Tracker'!H1070</f>
        <v>0</v>
      </c>
      <c r="I1028">
        <f>'5a - Savings Tracker'!J1070</f>
        <v>0</v>
      </c>
      <c r="J1028">
        <f>'5a - Savings Tracker'!K1070</f>
        <v>0</v>
      </c>
      <c r="K1028">
        <f>'5a - Savings Tracker'!L1070</f>
        <v>0</v>
      </c>
      <c r="L1028">
        <f>'5a - Savings Tracker'!M1070</f>
        <v>0</v>
      </c>
      <c r="M1028">
        <f>'5a - Savings Tracker'!N1070</f>
        <v>0</v>
      </c>
      <c r="N1028">
        <f>'5a - Savings Tracker'!O1070</f>
        <v>0</v>
      </c>
      <c r="O1028">
        <f>'5a - Savings Tracker'!P1070</f>
        <v>0</v>
      </c>
      <c r="P1028">
        <f>'5a - Savings Tracker'!Q1070</f>
        <v>0</v>
      </c>
      <c r="Q1028">
        <f>'5a - Savings Tracker'!R1070</f>
        <v>0</v>
      </c>
      <c r="R1028">
        <f>'5a - Savings Tracker'!S1070</f>
        <v>0</v>
      </c>
      <c r="S1028">
        <f>'5a - Savings Tracker'!T1070</f>
        <v>0</v>
      </c>
      <c r="T1028">
        <f>'5a - Savings Tracker'!U1070</f>
        <v>0</v>
      </c>
      <c r="U1028">
        <f>'5a - Savings Tracker'!V1070</f>
        <v>0</v>
      </c>
      <c r="V1028">
        <f>'5a - Savings Tracker'!W1070</f>
        <v>0</v>
      </c>
      <c r="W1028">
        <f>'5a - Savings Tracker'!X1070</f>
        <v>0</v>
      </c>
      <c r="X1028">
        <f>'5a - Savings Tracker'!Y1070</f>
        <v>0</v>
      </c>
      <c r="Y1028">
        <f>'5a - Savings Tracker'!Z1070</f>
        <v>0</v>
      </c>
      <c r="Z1028">
        <f>'5a - Savings Tracker'!AA1070</f>
        <v>0</v>
      </c>
      <c r="AA1028">
        <f>'5a - Savings Tracker'!AB1070</f>
        <v>0</v>
      </c>
      <c r="AB1028">
        <f>'5a - Savings Tracker'!AC1070</f>
        <v>0</v>
      </c>
      <c r="AC1028">
        <f>'5a - Savings Tracker'!AD1070</f>
        <v>0</v>
      </c>
      <c r="AD1028" t="str">
        <f>'5a - Savings Tracker'!AE1070</f>
        <v/>
      </c>
      <c r="AE1028" t="str">
        <f>'5a - Savings Tracker'!AF1070</f>
        <v/>
      </c>
      <c r="AF1028" t="str">
        <f>'5a - Savings Tracker'!AG1070</f>
        <v/>
      </c>
      <c r="AG1028" t="str">
        <f>'5a - Savings Tracker'!AH1070</f>
        <v/>
      </c>
      <c r="AH1028" t="str">
        <f>'5a - Savings Tracker'!AI1070</f>
        <v/>
      </c>
      <c r="AI1028" t="str">
        <f>'5a - Savings Tracker'!AJ1070</f>
        <v/>
      </c>
      <c r="AJ1028" t="str">
        <f>'5a - Savings Tracker'!AK1070</f>
        <v/>
      </c>
      <c r="AK1028" t="str">
        <f>'5a - Savings Tracker'!AL1070</f>
        <v/>
      </c>
    </row>
    <row r="1029" spans="1:37">
      <c r="A1029">
        <f>'5a - Savings Tracker'!A1071</f>
        <v>1028</v>
      </c>
      <c r="B1029" t="str">
        <f>'5a - Savings Tracker'!B1071</f>
        <v>Swansea Bay UHB</v>
      </c>
      <c r="C1029">
        <f>'5a - Savings Tracker'!C1071</f>
        <v>0</v>
      </c>
      <c r="D1029">
        <f>'5a - Savings Tracker'!D1071</f>
        <v>0</v>
      </c>
      <c r="E1029">
        <f>'5a - Savings Tracker'!E1071</f>
        <v>0</v>
      </c>
      <c r="F1029">
        <f>'5a - Savings Tracker'!F1071</f>
        <v>0</v>
      </c>
      <c r="G1029">
        <f>'5a - Savings Tracker'!G1071</f>
        <v>0</v>
      </c>
      <c r="H1029">
        <f>'5a - Savings Tracker'!H1071</f>
        <v>0</v>
      </c>
      <c r="I1029">
        <f>'5a - Savings Tracker'!J1071</f>
        <v>0</v>
      </c>
      <c r="J1029">
        <f>'5a - Savings Tracker'!K1071</f>
        <v>0</v>
      </c>
      <c r="K1029">
        <f>'5a - Savings Tracker'!L1071</f>
        <v>0</v>
      </c>
      <c r="L1029">
        <f>'5a - Savings Tracker'!M1071</f>
        <v>0</v>
      </c>
      <c r="M1029">
        <f>'5a - Savings Tracker'!N1071</f>
        <v>0</v>
      </c>
      <c r="N1029">
        <f>'5a - Savings Tracker'!O1071</f>
        <v>0</v>
      </c>
      <c r="O1029">
        <f>'5a - Savings Tracker'!P1071</f>
        <v>0</v>
      </c>
      <c r="P1029">
        <f>'5a - Savings Tracker'!Q1071</f>
        <v>0</v>
      </c>
      <c r="Q1029">
        <f>'5a - Savings Tracker'!R1071</f>
        <v>0</v>
      </c>
      <c r="R1029">
        <f>'5a - Savings Tracker'!S1071</f>
        <v>0</v>
      </c>
      <c r="S1029">
        <f>'5a - Savings Tracker'!T1071</f>
        <v>0</v>
      </c>
      <c r="T1029">
        <f>'5a - Savings Tracker'!U1071</f>
        <v>0</v>
      </c>
      <c r="U1029">
        <f>'5a - Savings Tracker'!V1071</f>
        <v>0</v>
      </c>
      <c r="V1029">
        <f>'5a - Savings Tracker'!W1071</f>
        <v>0</v>
      </c>
      <c r="W1029">
        <f>'5a - Savings Tracker'!X1071</f>
        <v>0</v>
      </c>
      <c r="X1029">
        <f>'5a - Savings Tracker'!Y1071</f>
        <v>0</v>
      </c>
      <c r="Y1029">
        <f>'5a - Savings Tracker'!Z1071</f>
        <v>0</v>
      </c>
      <c r="Z1029">
        <f>'5a - Savings Tracker'!AA1071</f>
        <v>0</v>
      </c>
      <c r="AA1029">
        <f>'5a - Savings Tracker'!AB1071</f>
        <v>0</v>
      </c>
      <c r="AB1029">
        <f>'5a - Savings Tracker'!AC1071</f>
        <v>0</v>
      </c>
      <c r="AC1029">
        <f>'5a - Savings Tracker'!AD1071</f>
        <v>0</v>
      </c>
      <c r="AD1029" t="str">
        <f>'5a - Savings Tracker'!AE1071</f>
        <v/>
      </c>
      <c r="AE1029" t="str">
        <f>'5a - Savings Tracker'!AF1071</f>
        <v/>
      </c>
      <c r="AF1029" t="str">
        <f>'5a - Savings Tracker'!AG1071</f>
        <v/>
      </c>
      <c r="AG1029" t="str">
        <f>'5a - Savings Tracker'!AH1071</f>
        <v/>
      </c>
      <c r="AH1029" t="str">
        <f>'5a - Savings Tracker'!AI1071</f>
        <v/>
      </c>
      <c r="AI1029" t="str">
        <f>'5a - Savings Tracker'!AJ1071</f>
        <v/>
      </c>
      <c r="AJ1029" t="str">
        <f>'5a - Savings Tracker'!AK1071</f>
        <v/>
      </c>
      <c r="AK1029" t="str">
        <f>'5a - Savings Tracker'!AL1071</f>
        <v/>
      </c>
    </row>
    <row r="1030" spans="1:37">
      <c r="A1030">
        <f>'5a - Savings Tracker'!A1072</f>
        <v>1029</v>
      </c>
      <c r="B1030" t="str">
        <f>'5a - Savings Tracker'!B1072</f>
        <v>Swansea Bay UHB</v>
      </c>
      <c r="C1030">
        <f>'5a - Savings Tracker'!C1072</f>
        <v>0</v>
      </c>
      <c r="D1030">
        <f>'5a - Savings Tracker'!D1072</f>
        <v>0</v>
      </c>
      <c r="E1030">
        <f>'5a - Savings Tracker'!E1072</f>
        <v>0</v>
      </c>
      <c r="F1030">
        <f>'5a - Savings Tracker'!F1072</f>
        <v>0</v>
      </c>
      <c r="G1030">
        <f>'5a - Savings Tracker'!G1072</f>
        <v>0</v>
      </c>
      <c r="H1030">
        <f>'5a - Savings Tracker'!H1072</f>
        <v>0</v>
      </c>
      <c r="I1030">
        <f>'5a - Savings Tracker'!J1072</f>
        <v>0</v>
      </c>
      <c r="J1030">
        <f>'5a - Savings Tracker'!K1072</f>
        <v>0</v>
      </c>
      <c r="K1030">
        <f>'5a - Savings Tracker'!L1072</f>
        <v>0</v>
      </c>
      <c r="L1030">
        <f>'5a - Savings Tracker'!M1072</f>
        <v>0</v>
      </c>
      <c r="M1030">
        <f>'5a - Savings Tracker'!N1072</f>
        <v>0</v>
      </c>
      <c r="N1030">
        <f>'5a - Savings Tracker'!O1072</f>
        <v>0</v>
      </c>
      <c r="O1030">
        <f>'5a - Savings Tracker'!P1072</f>
        <v>0</v>
      </c>
      <c r="P1030">
        <f>'5a - Savings Tracker'!Q1072</f>
        <v>0</v>
      </c>
      <c r="Q1030">
        <f>'5a - Savings Tracker'!R1072</f>
        <v>0</v>
      </c>
      <c r="R1030">
        <f>'5a - Savings Tracker'!S1072</f>
        <v>0</v>
      </c>
      <c r="S1030">
        <f>'5a - Savings Tracker'!T1072</f>
        <v>0</v>
      </c>
      <c r="T1030">
        <f>'5a - Savings Tracker'!U1072</f>
        <v>0</v>
      </c>
      <c r="U1030">
        <f>'5a - Savings Tracker'!V1072</f>
        <v>0</v>
      </c>
      <c r="V1030">
        <f>'5a - Savings Tracker'!W1072</f>
        <v>0</v>
      </c>
      <c r="W1030">
        <f>'5a - Savings Tracker'!X1072</f>
        <v>0</v>
      </c>
      <c r="X1030">
        <f>'5a - Savings Tracker'!Y1072</f>
        <v>0</v>
      </c>
      <c r="Y1030">
        <f>'5a - Savings Tracker'!Z1072</f>
        <v>0</v>
      </c>
      <c r="Z1030">
        <f>'5a - Savings Tracker'!AA1072</f>
        <v>0</v>
      </c>
      <c r="AA1030">
        <f>'5a - Savings Tracker'!AB1072</f>
        <v>0</v>
      </c>
      <c r="AB1030">
        <f>'5a - Savings Tracker'!AC1072</f>
        <v>0</v>
      </c>
      <c r="AC1030">
        <f>'5a - Savings Tracker'!AD1072</f>
        <v>0</v>
      </c>
      <c r="AD1030" t="str">
        <f>'5a - Savings Tracker'!AE1072</f>
        <v/>
      </c>
      <c r="AE1030" t="str">
        <f>'5a - Savings Tracker'!AF1072</f>
        <v/>
      </c>
      <c r="AF1030" t="str">
        <f>'5a - Savings Tracker'!AG1072</f>
        <v/>
      </c>
      <c r="AG1030" t="str">
        <f>'5a - Savings Tracker'!AH1072</f>
        <v/>
      </c>
      <c r="AH1030" t="str">
        <f>'5a - Savings Tracker'!AI1072</f>
        <v/>
      </c>
      <c r="AI1030" t="str">
        <f>'5a - Savings Tracker'!AJ1072</f>
        <v/>
      </c>
      <c r="AJ1030" t="str">
        <f>'5a - Savings Tracker'!AK1072</f>
        <v/>
      </c>
      <c r="AK1030" t="str">
        <f>'5a - Savings Tracker'!AL1072</f>
        <v/>
      </c>
    </row>
    <row r="1031" spans="1:37">
      <c r="A1031">
        <f>'5a - Savings Tracker'!A1073</f>
        <v>1030</v>
      </c>
      <c r="B1031" t="str">
        <f>'5a - Savings Tracker'!B1073</f>
        <v>Swansea Bay UHB</v>
      </c>
      <c r="C1031">
        <f>'5a - Savings Tracker'!C1073</f>
        <v>0</v>
      </c>
      <c r="D1031">
        <f>'5a - Savings Tracker'!D1073</f>
        <v>0</v>
      </c>
      <c r="E1031">
        <f>'5a - Savings Tracker'!E1073</f>
        <v>0</v>
      </c>
      <c r="F1031">
        <f>'5a - Savings Tracker'!F1073</f>
        <v>0</v>
      </c>
      <c r="G1031">
        <f>'5a - Savings Tracker'!G1073</f>
        <v>0</v>
      </c>
      <c r="H1031">
        <f>'5a - Savings Tracker'!H1073</f>
        <v>0</v>
      </c>
      <c r="I1031">
        <f>'5a - Savings Tracker'!J1073</f>
        <v>0</v>
      </c>
      <c r="J1031">
        <f>'5a - Savings Tracker'!K1073</f>
        <v>0</v>
      </c>
      <c r="K1031">
        <f>'5a - Savings Tracker'!L1073</f>
        <v>0</v>
      </c>
      <c r="L1031">
        <f>'5a - Savings Tracker'!M1073</f>
        <v>0</v>
      </c>
      <c r="M1031">
        <f>'5a - Savings Tracker'!N1073</f>
        <v>0</v>
      </c>
      <c r="N1031">
        <f>'5a - Savings Tracker'!O1073</f>
        <v>0</v>
      </c>
      <c r="O1031">
        <f>'5a - Savings Tracker'!P1073</f>
        <v>0</v>
      </c>
      <c r="P1031">
        <f>'5a - Savings Tracker'!Q1073</f>
        <v>0</v>
      </c>
      <c r="Q1031">
        <f>'5a - Savings Tracker'!R1073</f>
        <v>0</v>
      </c>
      <c r="R1031">
        <f>'5a - Savings Tracker'!S1073</f>
        <v>0</v>
      </c>
      <c r="S1031">
        <f>'5a - Savings Tracker'!T1073</f>
        <v>0</v>
      </c>
      <c r="T1031">
        <f>'5a - Savings Tracker'!U1073</f>
        <v>0</v>
      </c>
      <c r="U1031">
        <f>'5a - Savings Tracker'!V1073</f>
        <v>0</v>
      </c>
      <c r="V1031">
        <f>'5a - Savings Tracker'!W1073</f>
        <v>0</v>
      </c>
      <c r="W1031">
        <f>'5a - Savings Tracker'!X1073</f>
        <v>0</v>
      </c>
      <c r="X1031">
        <f>'5a - Savings Tracker'!Y1073</f>
        <v>0</v>
      </c>
      <c r="Y1031">
        <f>'5a - Savings Tracker'!Z1073</f>
        <v>0</v>
      </c>
      <c r="Z1031">
        <f>'5a - Savings Tracker'!AA1073</f>
        <v>0</v>
      </c>
      <c r="AA1031">
        <f>'5a - Savings Tracker'!AB1073</f>
        <v>0</v>
      </c>
      <c r="AB1031">
        <f>'5a - Savings Tracker'!AC1073</f>
        <v>0</v>
      </c>
      <c r="AC1031">
        <f>'5a - Savings Tracker'!AD1073</f>
        <v>0</v>
      </c>
      <c r="AD1031" t="str">
        <f>'5a - Savings Tracker'!AE1073</f>
        <v/>
      </c>
      <c r="AE1031" t="str">
        <f>'5a - Savings Tracker'!AF1073</f>
        <v/>
      </c>
      <c r="AF1031" t="str">
        <f>'5a - Savings Tracker'!AG1073</f>
        <v/>
      </c>
      <c r="AG1031" t="str">
        <f>'5a - Savings Tracker'!AH1073</f>
        <v/>
      </c>
      <c r="AH1031" t="str">
        <f>'5a - Savings Tracker'!AI1073</f>
        <v/>
      </c>
      <c r="AI1031" t="str">
        <f>'5a - Savings Tracker'!AJ1073</f>
        <v/>
      </c>
      <c r="AJ1031" t="str">
        <f>'5a - Savings Tracker'!AK1073</f>
        <v/>
      </c>
      <c r="AK1031" t="str">
        <f>'5a - Savings Tracker'!AL1073</f>
        <v/>
      </c>
    </row>
    <row r="1032" spans="1:37">
      <c r="A1032">
        <f>'5a - Savings Tracker'!A1074</f>
        <v>1031</v>
      </c>
      <c r="B1032" t="str">
        <f>'5a - Savings Tracker'!B1074</f>
        <v>Swansea Bay UHB</v>
      </c>
      <c r="C1032">
        <f>'5a - Savings Tracker'!C1074</f>
        <v>0</v>
      </c>
      <c r="D1032">
        <f>'5a - Savings Tracker'!D1074</f>
        <v>0</v>
      </c>
      <c r="E1032">
        <f>'5a - Savings Tracker'!E1074</f>
        <v>0</v>
      </c>
      <c r="F1032">
        <f>'5a - Savings Tracker'!F1074</f>
        <v>0</v>
      </c>
      <c r="G1032">
        <f>'5a - Savings Tracker'!G1074</f>
        <v>0</v>
      </c>
      <c r="H1032">
        <f>'5a - Savings Tracker'!H1074</f>
        <v>0</v>
      </c>
      <c r="I1032">
        <f>'5a - Savings Tracker'!J1074</f>
        <v>0</v>
      </c>
      <c r="J1032">
        <f>'5a - Savings Tracker'!K1074</f>
        <v>0</v>
      </c>
      <c r="K1032">
        <f>'5a - Savings Tracker'!L1074</f>
        <v>0</v>
      </c>
      <c r="L1032">
        <f>'5a - Savings Tracker'!M1074</f>
        <v>0</v>
      </c>
      <c r="M1032">
        <f>'5a - Savings Tracker'!N1074</f>
        <v>0</v>
      </c>
      <c r="N1032">
        <f>'5a - Savings Tracker'!O1074</f>
        <v>0</v>
      </c>
      <c r="O1032">
        <f>'5a - Savings Tracker'!P1074</f>
        <v>0</v>
      </c>
      <c r="P1032">
        <f>'5a - Savings Tracker'!Q1074</f>
        <v>0</v>
      </c>
      <c r="Q1032">
        <f>'5a - Savings Tracker'!R1074</f>
        <v>0</v>
      </c>
      <c r="R1032">
        <f>'5a - Savings Tracker'!S1074</f>
        <v>0</v>
      </c>
      <c r="S1032">
        <f>'5a - Savings Tracker'!T1074</f>
        <v>0</v>
      </c>
      <c r="T1032">
        <f>'5a - Savings Tracker'!U1074</f>
        <v>0</v>
      </c>
      <c r="U1032">
        <f>'5a - Savings Tracker'!V1074</f>
        <v>0</v>
      </c>
      <c r="V1032">
        <f>'5a - Savings Tracker'!W1074</f>
        <v>0</v>
      </c>
      <c r="W1032">
        <f>'5a - Savings Tracker'!X1074</f>
        <v>0</v>
      </c>
      <c r="X1032">
        <f>'5a - Savings Tracker'!Y1074</f>
        <v>0</v>
      </c>
      <c r="Y1032">
        <f>'5a - Savings Tracker'!Z1074</f>
        <v>0</v>
      </c>
      <c r="Z1032">
        <f>'5a - Savings Tracker'!AA1074</f>
        <v>0</v>
      </c>
      <c r="AA1032">
        <f>'5a - Savings Tracker'!AB1074</f>
        <v>0</v>
      </c>
      <c r="AB1032">
        <f>'5a - Savings Tracker'!AC1074</f>
        <v>0</v>
      </c>
      <c r="AC1032">
        <f>'5a - Savings Tracker'!AD1074</f>
        <v>0</v>
      </c>
      <c r="AD1032" t="str">
        <f>'5a - Savings Tracker'!AE1074</f>
        <v/>
      </c>
      <c r="AE1032" t="str">
        <f>'5a - Savings Tracker'!AF1074</f>
        <v/>
      </c>
      <c r="AF1032" t="str">
        <f>'5a - Savings Tracker'!AG1074</f>
        <v/>
      </c>
      <c r="AG1032" t="str">
        <f>'5a - Savings Tracker'!AH1074</f>
        <v/>
      </c>
      <c r="AH1032" t="str">
        <f>'5a - Savings Tracker'!AI1074</f>
        <v/>
      </c>
      <c r="AI1032" t="str">
        <f>'5a - Savings Tracker'!AJ1074</f>
        <v/>
      </c>
      <c r="AJ1032" t="str">
        <f>'5a - Savings Tracker'!AK1074</f>
        <v/>
      </c>
      <c r="AK1032" t="str">
        <f>'5a - Savings Tracker'!AL1074</f>
        <v/>
      </c>
    </row>
    <row r="1033" spans="1:37">
      <c r="A1033">
        <f>'5a - Savings Tracker'!A1075</f>
        <v>1032</v>
      </c>
      <c r="B1033" t="str">
        <f>'5a - Savings Tracker'!B1075</f>
        <v>Swansea Bay UHB</v>
      </c>
      <c r="C1033">
        <f>'5a - Savings Tracker'!C1075</f>
        <v>0</v>
      </c>
      <c r="D1033">
        <f>'5a - Savings Tracker'!D1075</f>
        <v>0</v>
      </c>
      <c r="E1033">
        <f>'5a - Savings Tracker'!E1075</f>
        <v>0</v>
      </c>
      <c r="F1033">
        <f>'5a - Savings Tracker'!F1075</f>
        <v>0</v>
      </c>
      <c r="G1033">
        <f>'5a - Savings Tracker'!G1075</f>
        <v>0</v>
      </c>
      <c r="H1033">
        <f>'5a - Savings Tracker'!H1075</f>
        <v>0</v>
      </c>
      <c r="I1033">
        <f>'5a - Savings Tracker'!J1075</f>
        <v>0</v>
      </c>
      <c r="J1033">
        <f>'5a - Savings Tracker'!K1075</f>
        <v>0</v>
      </c>
      <c r="K1033">
        <f>'5a - Savings Tracker'!L1075</f>
        <v>0</v>
      </c>
      <c r="L1033">
        <f>'5a - Savings Tracker'!M1075</f>
        <v>0</v>
      </c>
      <c r="M1033">
        <f>'5a - Savings Tracker'!N1075</f>
        <v>0</v>
      </c>
      <c r="N1033">
        <f>'5a - Savings Tracker'!O1075</f>
        <v>0</v>
      </c>
      <c r="O1033">
        <f>'5a - Savings Tracker'!P1075</f>
        <v>0</v>
      </c>
      <c r="P1033">
        <f>'5a - Savings Tracker'!Q1075</f>
        <v>0</v>
      </c>
      <c r="Q1033">
        <f>'5a - Savings Tracker'!R1075</f>
        <v>0</v>
      </c>
      <c r="R1033">
        <f>'5a - Savings Tracker'!S1075</f>
        <v>0</v>
      </c>
      <c r="S1033">
        <f>'5a - Savings Tracker'!T1075</f>
        <v>0</v>
      </c>
      <c r="T1033">
        <f>'5a - Savings Tracker'!U1075</f>
        <v>0</v>
      </c>
      <c r="U1033">
        <f>'5a - Savings Tracker'!V1075</f>
        <v>0</v>
      </c>
      <c r="V1033">
        <f>'5a - Savings Tracker'!W1075</f>
        <v>0</v>
      </c>
      <c r="W1033">
        <f>'5a - Savings Tracker'!X1075</f>
        <v>0</v>
      </c>
      <c r="X1033">
        <f>'5a - Savings Tracker'!Y1075</f>
        <v>0</v>
      </c>
      <c r="Y1033">
        <f>'5a - Savings Tracker'!Z1075</f>
        <v>0</v>
      </c>
      <c r="Z1033">
        <f>'5a - Savings Tracker'!AA1075</f>
        <v>0</v>
      </c>
      <c r="AA1033">
        <f>'5a - Savings Tracker'!AB1075</f>
        <v>0</v>
      </c>
      <c r="AB1033">
        <f>'5a - Savings Tracker'!AC1075</f>
        <v>0</v>
      </c>
      <c r="AC1033">
        <f>'5a - Savings Tracker'!AD1075</f>
        <v>0</v>
      </c>
      <c r="AD1033" t="str">
        <f>'5a - Savings Tracker'!AE1075</f>
        <v/>
      </c>
      <c r="AE1033" t="str">
        <f>'5a - Savings Tracker'!AF1075</f>
        <v/>
      </c>
      <c r="AF1033" t="str">
        <f>'5a - Savings Tracker'!AG1075</f>
        <v/>
      </c>
      <c r="AG1033" t="str">
        <f>'5a - Savings Tracker'!AH1075</f>
        <v/>
      </c>
      <c r="AH1033" t="str">
        <f>'5a - Savings Tracker'!AI1075</f>
        <v/>
      </c>
      <c r="AI1033" t="str">
        <f>'5a - Savings Tracker'!AJ1075</f>
        <v/>
      </c>
      <c r="AJ1033" t="str">
        <f>'5a - Savings Tracker'!AK1075</f>
        <v/>
      </c>
      <c r="AK1033" t="str">
        <f>'5a - Savings Tracker'!AL1075</f>
        <v/>
      </c>
    </row>
    <row r="1034" spans="1:37">
      <c r="A1034">
        <f>'5a - Savings Tracker'!A1076</f>
        <v>1033</v>
      </c>
      <c r="B1034" t="str">
        <f>'5a - Savings Tracker'!B1076</f>
        <v>Swansea Bay UHB</v>
      </c>
      <c r="C1034">
        <f>'5a - Savings Tracker'!C1076</f>
        <v>0</v>
      </c>
      <c r="D1034">
        <f>'5a - Savings Tracker'!D1076</f>
        <v>0</v>
      </c>
      <c r="E1034">
        <f>'5a - Savings Tracker'!E1076</f>
        <v>0</v>
      </c>
      <c r="F1034">
        <f>'5a - Savings Tracker'!F1076</f>
        <v>0</v>
      </c>
      <c r="G1034">
        <f>'5a - Savings Tracker'!G1076</f>
        <v>0</v>
      </c>
      <c r="H1034">
        <f>'5a - Savings Tracker'!H1076</f>
        <v>0</v>
      </c>
      <c r="I1034">
        <f>'5a - Savings Tracker'!J1076</f>
        <v>0</v>
      </c>
      <c r="J1034">
        <f>'5a - Savings Tracker'!K1076</f>
        <v>0</v>
      </c>
      <c r="K1034">
        <f>'5a - Savings Tracker'!L1076</f>
        <v>0</v>
      </c>
      <c r="L1034">
        <f>'5a - Savings Tracker'!M1076</f>
        <v>0</v>
      </c>
      <c r="M1034">
        <f>'5a - Savings Tracker'!N1076</f>
        <v>0</v>
      </c>
      <c r="N1034">
        <f>'5a - Savings Tracker'!O1076</f>
        <v>0</v>
      </c>
      <c r="O1034">
        <f>'5a - Savings Tracker'!P1076</f>
        <v>0</v>
      </c>
      <c r="P1034">
        <f>'5a - Savings Tracker'!Q1076</f>
        <v>0</v>
      </c>
      <c r="Q1034">
        <f>'5a - Savings Tracker'!R1076</f>
        <v>0</v>
      </c>
      <c r="R1034">
        <f>'5a - Savings Tracker'!S1076</f>
        <v>0</v>
      </c>
      <c r="S1034">
        <f>'5a - Savings Tracker'!T1076</f>
        <v>0</v>
      </c>
      <c r="T1034">
        <f>'5a - Savings Tracker'!U1076</f>
        <v>0</v>
      </c>
      <c r="U1034">
        <f>'5a - Savings Tracker'!V1076</f>
        <v>0</v>
      </c>
      <c r="V1034">
        <f>'5a - Savings Tracker'!W1076</f>
        <v>0</v>
      </c>
      <c r="W1034">
        <f>'5a - Savings Tracker'!X1076</f>
        <v>0</v>
      </c>
      <c r="X1034">
        <f>'5a - Savings Tracker'!Y1076</f>
        <v>0</v>
      </c>
      <c r="Y1034">
        <f>'5a - Savings Tracker'!Z1076</f>
        <v>0</v>
      </c>
      <c r="Z1034">
        <f>'5a - Savings Tracker'!AA1076</f>
        <v>0</v>
      </c>
      <c r="AA1034">
        <f>'5a - Savings Tracker'!AB1076</f>
        <v>0</v>
      </c>
      <c r="AB1034">
        <f>'5a - Savings Tracker'!AC1076</f>
        <v>0</v>
      </c>
      <c r="AC1034">
        <f>'5a - Savings Tracker'!AD1076</f>
        <v>0</v>
      </c>
      <c r="AD1034" t="str">
        <f>'5a - Savings Tracker'!AE1076</f>
        <v/>
      </c>
      <c r="AE1034" t="str">
        <f>'5a - Savings Tracker'!AF1076</f>
        <v/>
      </c>
      <c r="AF1034" t="str">
        <f>'5a - Savings Tracker'!AG1076</f>
        <v/>
      </c>
      <c r="AG1034" t="str">
        <f>'5a - Savings Tracker'!AH1076</f>
        <v/>
      </c>
      <c r="AH1034" t="str">
        <f>'5a - Savings Tracker'!AI1076</f>
        <v/>
      </c>
      <c r="AI1034" t="str">
        <f>'5a - Savings Tracker'!AJ1076</f>
        <v/>
      </c>
      <c r="AJ1034" t="str">
        <f>'5a - Savings Tracker'!AK1076</f>
        <v/>
      </c>
      <c r="AK1034" t="str">
        <f>'5a - Savings Tracker'!AL1076</f>
        <v/>
      </c>
    </row>
    <row r="1035" spans="1:37">
      <c r="A1035">
        <f>'5a - Savings Tracker'!A1077</f>
        <v>1034</v>
      </c>
      <c r="B1035" t="str">
        <f>'5a - Savings Tracker'!B1077</f>
        <v>Swansea Bay UHB</v>
      </c>
      <c r="C1035">
        <f>'5a - Savings Tracker'!C1077</f>
        <v>0</v>
      </c>
      <c r="D1035">
        <f>'5a - Savings Tracker'!D1077</f>
        <v>0</v>
      </c>
      <c r="E1035">
        <f>'5a - Savings Tracker'!E1077</f>
        <v>0</v>
      </c>
      <c r="F1035">
        <f>'5a - Savings Tracker'!F1077</f>
        <v>0</v>
      </c>
      <c r="G1035">
        <f>'5a - Savings Tracker'!G1077</f>
        <v>0</v>
      </c>
      <c r="H1035">
        <f>'5a - Savings Tracker'!H1077</f>
        <v>0</v>
      </c>
      <c r="I1035">
        <f>'5a - Savings Tracker'!J1077</f>
        <v>0</v>
      </c>
      <c r="J1035">
        <f>'5a - Savings Tracker'!K1077</f>
        <v>0</v>
      </c>
      <c r="K1035">
        <f>'5a - Savings Tracker'!L1077</f>
        <v>0</v>
      </c>
      <c r="L1035">
        <f>'5a - Savings Tracker'!M1077</f>
        <v>0</v>
      </c>
      <c r="M1035">
        <f>'5a - Savings Tracker'!N1077</f>
        <v>0</v>
      </c>
      <c r="N1035">
        <f>'5a - Savings Tracker'!O1077</f>
        <v>0</v>
      </c>
      <c r="O1035">
        <f>'5a - Savings Tracker'!P1077</f>
        <v>0</v>
      </c>
      <c r="P1035">
        <f>'5a - Savings Tracker'!Q1077</f>
        <v>0</v>
      </c>
      <c r="Q1035">
        <f>'5a - Savings Tracker'!R1077</f>
        <v>0</v>
      </c>
      <c r="R1035">
        <f>'5a - Savings Tracker'!S1077</f>
        <v>0</v>
      </c>
      <c r="S1035">
        <f>'5a - Savings Tracker'!T1077</f>
        <v>0</v>
      </c>
      <c r="T1035">
        <f>'5a - Savings Tracker'!U1077</f>
        <v>0</v>
      </c>
      <c r="U1035">
        <f>'5a - Savings Tracker'!V1077</f>
        <v>0</v>
      </c>
      <c r="V1035">
        <f>'5a - Savings Tracker'!W1077</f>
        <v>0</v>
      </c>
      <c r="W1035">
        <f>'5a - Savings Tracker'!X1077</f>
        <v>0</v>
      </c>
      <c r="X1035">
        <f>'5a - Savings Tracker'!Y1077</f>
        <v>0</v>
      </c>
      <c r="Y1035">
        <f>'5a - Savings Tracker'!Z1077</f>
        <v>0</v>
      </c>
      <c r="Z1035">
        <f>'5a - Savings Tracker'!AA1077</f>
        <v>0</v>
      </c>
      <c r="AA1035">
        <f>'5a - Savings Tracker'!AB1077</f>
        <v>0</v>
      </c>
      <c r="AB1035">
        <f>'5a - Savings Tracker'!AC1077</f>
        <v>0</v>
      </c>
      <c r="AC1035">
        <f>'5a - Savings Tracker'!AD1077</f>
        <v>0</v>
      </c>
      <c r="AD1035" t="str">
        <f>'5a - Savings Tracker'!AE1077</f>
        <v/>
      </c>
      <c r="AE1035" t="str">
        <f>'5a - Savings Tracker'!AF1077</f>
        <v/>
      </c>
      <c r="AF1035" t="str">
        <f>'5a - Savings Tracker'!AG1077</f>
        <v/>
      </c>
      <c r="AG1035" t="str">
        <f>'5a - Savings Tracker'!AH1077</f>
        <v/>
      </c>
      <c r="AH1035" t="str">
        <f>'5a - Savings Tracker'!AI1077</f>
        <v/>
      </c>
      <c r="AI1035" t="str">
        <f>'5a - Savings Tracker'!AJ1077</f>
        <v/>
      </c>
      <c r="AJ1035" t="str">
        <f>'5a - Savings Tracker'!AK1077</f>
        <v/>
      </c>
      <c r="AK1035" t="str">
        <f>'5a - Savings Tracker'!AL1077</f>
        <v/>
      </c>
    </row>
    <row r="1036" spans="1:37">
      <c r="A1036">
        <f>'5a - Savings Tracker'!A1078</f>
        <v>1035</v>
      </c>
      <c r="B1036" t="str">
        <f>'5a - Savings Tracker'!B1078</f>
        <v>Swansea Bay UHB</v>
      </c>
      <c r="C1036">
        <f>'5a - Savings Tracker'!C1078</f>
        <v>0</v>
      </c>
      <c r="D1036">
        <f>'5a - Savings Tracker'!D1078</f>
        <v>0</v>
      </c>
      <c r="E1036">
        <f>'5a - Savings Tracker'!E1078</f>
        <v>0</v>
      </c>
      <c r="F1036">
        <f>'5a - Savings Tracker'!F1078</f>
        <v>0</v>
      </c>
      <c r="G1036">
        <f>'5a - Savings Tracker'!G1078</f>
        <v>0</v>
      </c>
      <c r="H1036">
        <f>'5a - Savings Tracker'!H1078</f>
        <v>0</v>
      </c>
      <c r="I1036">
        <f>'5a - Savings Tracker'!J1078</f>
        <v>0</v>
      </c>
      <c r="J1036">
        <f>'5a - Savings Tracker'!K1078</f>
        <v>0</v>
      </c>
      <c r="K1036">
        <f>'5a - Savings Tracker'!L1078</f>
        <v>0</v>
      </c>
      <c r="L1036">
        <f>'5a - Savings Tracker'!M1078</f>
        <v>0</v>
      </c>
      <c r="M1036">
        <f>'5a - Savings Tracker'!N1078</f>
        <v>0</v>
      </c>
      <c r="N1036">
        <f>'5a - Savings Tracker'!O1078</f>
        <v>0</v>
      </c>
      <c r="O1036">
        <f>'5a - Savings Tracker'!P1078</f>
        <v>0</v>
      </c>
      <c r="P1036">
        <f>'5a - Savings Tracker'!Q1078</f>
        <v>0</v>
      </c>
      <c r="Q1036">
        <f>'5a - Savings Tracker'!R1078</f>
        <v>0</v>
      </c>
      <c r="R1036">
        <f>'5a - Savings Tracker'!S1078</f>
        <v>0</v>
      </c>
      <c r="S1036">
        <f>'5a - Savings Tracker'!T1078</f>
        <v>0</v>
      </c>
      <c r="T1036">
        <f>'5a - Savings Tracker'!U1078</f>
        <v>0</v>
      </c>
      <c r="U1036">
        <f>'5a - Savings Tracker'!V1078</f>
        <v>0</v>
      </c>
      <c r="V1036">
        <f>'5a - Savings Tracker'!W1078</f>
        <v>0</v>
      </c>
      <c r="W1036">
        <f>'5a - Savings Tracker'!X1078</f>
        <v>0</v>
      </c>
      <c r="X1036">
        <f>'5a - Savings Tracker'!Y1078</f>
        <v>0</v>
      </c>
      <c r="Y1036">
        <f>'5a - Savings Tracker'!Z1078</f>
        <v>0</v>
      </c>
      <c r="Z1036">
        <f>'5a - Savings Tracker'!AA1078</f>
        <v>0</v>
      </c>
      <c r="AA1036">
        <f>'5a - Savings Tracker'!AB1078</f>
        <v>0</v>
      </c>
      <c r="AB1036">
        <f>'5a - Savings Tracker'!AC1078</f>
        <v>0</v>
      </c>
      <c r="AC1036">
        <f>'5a - Savings Tracker'!AD1078</f>
        <v>0</v>
      </c>
      <c r="AD1036" t="str">
        <f>'5a - Savings Tracker'!AE1078</f>
        <v/>
      </c>
      <c r="AE1036" t="str">
        <f>'5a - Savings Tracker'!AF1078</f>
        <v/>
      </c>
      <c r="AF1036" t="str">
        <f>'5a - Savings Tracker'!AG1078</f>
        <v/>
      </c>
      <c r="AG1036" t="str">
        <f>'5a - Savings Tracker'!AH1078</f>
        <v/>
      </c>
      <c r="AH1036" t="str">
        <f>'5a - Savings Tracker'!AI1078</f>
        <v/>
      </c>
      <c r="AI1036" t="str">
        <f>'5a - Savings Tracker'!AJ1078</f>
        <v/>
      </c>
      <c r="AJ1036" t="str">
        <f>'5a - Savings Tracker'!AK1078</f>
        <v/>
      </c>
      <c r="AK1036" t="str">
        <f>'5a - Savings Tracker'!AL1078</f>
        <v/>
      </c>
    </row>
    <row r="1037" spans="1:37">
      <c r="A1037">
        <f>'5a - Savings Tracker'!A1079</f>
        <v>1036</v>
      </c>
      <c r="B1037" t="str">
        <f>'5a - Savings Tracker'!B1079</f>
        <v>Swansea Bay UHB</v>
      </c>
      <c r="C1037">
        <f>'5a - Savings Tracker'!C1079</f>
        <v>0</v>
      </c>
      <c r="D1037">
        <f>'5a - Savings Tracker'!D1079</f>
        <v>0</v>
      </c>
      <c r="E1037">
        <f>'5a - Savings Tracker'!E1079</f>
        <v>0</v>
      </c>
      <c r="F1037">
        <f>'5a - Savings Tracker'!F1079</f>
        <v>0</v>
      </c>
      <c r="G1037">
        <f>'5a - Savings Tracker'!G1079</f>
        <v>0</v>
      </c>
      <c r="H1037">
        <f>'5a - Savings Tracker'!H1079</f>
        <v>0</v>
      </c>
      <c r="I1037">
        <f>'5a - Savings Tracker'!J1079</f>
        <v>0</v>
      </c>
      <c r="J1037">
        <f>'5a - Savings Tracker'!K1079</f>
        <v>0</v>
      </c>
      <c r="K1037">
        <f>'5a - Savings Tracker'!L1079</f>
        <v>0</v>
      </c>
      <c r="L1037">
        <f>'5a - Savings Tracker'!M1079</f>
        <v>0</v>
      </c>
      <c r="M1037">
        <f>'5a - Savings Tracker'!N1079</f>
        <v>0</v>
      </c>
      <c r="N1037">
        <f>'5a - Savings Tracker'!O1079</f>
        <v>0</v>
      </c>
      <c r="O1037">
        <f>'5a - Savings Tracker'!P1079</f>
        <v>0</v>
      </c>
      <c r="P1037">
        <f>'5a - Savings Tracker'!Q1079</f>
        <v>0</v>
      </c>
      <c r="Q1037">
        <f>'5a - Savings Tracker'!R1079</f>
        <v>0</v>
      </c>
      <c r="R1037">
        <f>'5a - Savings Tracker'!S1079</f>
        <v>0</v>
      </c>
      <c r="S1037">
        <f>'5a - Savings Tracker'!T1079</f>
        <v>0</v>
      </c>
      <c r="T1037">
        <f>'5a - Savings Tracker'!U1079</f>
        <v>0</v>
      </c>
      <c r="U1037">
        <f>'5a - Savings Tracker'!V1079</f>
        <v>0</v>
      </c>
      <c r="V1037">
        <f>'5a - Savings Tracker'!W1079</f>
        <v>0</v>
      </c>
      <c r="W1037">
        <f>'5a - Savings Tracker'!X1079</f>
        <v>0</v>
      </c>
      <c r="X1037">
        <f>'5a - Savings Tracker'!Y1079</f>
        <v>0</v>
      </c>
      <c r="Y1037">
        <f>'5a - Savings Tracker'!Z1079</f>
        <v>0</v>
      </c>
      <c r="Z1037">
        <f>'5a - Savings Tracker'!AA1079</f>
        <v>0</v>
      </c>
      <c r="AA1037">
        <f>'5a - Savings Tracker'!AB1079</f>
        <v>0</v>
      </c>
      <c r="AB1037">
        <f>'5a - Savings Tracker'!AC1079</f>
        <v>0</v>
      </c>
      <c r="AC1037">
        <f>'5a - Savings Tracker'!AD1079</f>
        <v>0</v>
      </c>
      <c r="AD1037" t="str">
        <f>'5a - Savings Tracker'!AE1079</f>
        <v/>
      </c>
      <c r="AE1037" t="str">
        <f>'5a - Savings Tracker'!AF1079</f>
        <v/>
      </c>
      <c r="AF1037" t="str">
        <f>'5a - Savings Tracker'!AG1079</f>
        <v/>
      </c>
      <c r="AG1037" t="str">
        <f>'5a - Savings Tracker'!AH1079</f>
        <v/>
      </c>
      <c r="AH1037" t="str">
        <f>'5a - Savings Tracker'!AI1079</f>
        <v/>
      </c>
      <c r="AI1037" t="str">
        <f>'5a - Savings Tracker'!AJ1079</f>
        <v/>
      </c>
      <c r="AJ1037" t="str">
        <f>'5a - Savings Tracker'!AK1079</f>
        <v/>
      </c>
      <c r="AK1037" t="str">
        <f>'5a - Savings Tracker'!AL1079</f>
        <v/>
      </c>
    </row>
    <row r="1038" spans="1:37">
      <c r="A1038">
        <f>'5a - Savings Tracker'!A1080</f>
        <v>1037</v>
      </c>
      <c r="B1038" t="str">
        <f>'5a - Savings Tracker'!B1080</f>
        <v>Swansea Bay UHB</v>
      </c>
      <c r="C1038">
        <f>'5a - Savings Tracker'!C1080</f>
        <v>0</v>
      </c>
      <c r="D1038">
        <f>'5a - Savings Tracker'!D1080</f>
        <v>0</v>
      </c>
      <c r="E1038">
        <f>'5a - Savings Tracker'!E1080</f>
        <v>0</v>
      </c>
      <c r="F1038">
        <f>'5a - Savings Tracker'!F1080</f>
        <v>0</v>
      </c>
      <c r="G1038">
        <f>'5a - Savings Tracker'!G1080</f>
        <v>0</v>
      </c>
      <c r="H1038">
        <f>'5a - Savings Tracker'!H1080</f>
        <v>0</v>
      </c>
      <c r="I1038">
        <f>'5a - Savings Tracker'!J1080</f>
        <v>0</v>
      </c>
      <c r="J1038">
        <f>'5a - Savings Tracker'!K1080</f>
        <v>0</v>
      </c>
      <c r="K1038">
        <f>'5a - Savings Tracker'!L1080</f>
        <v>0</v>
      </c>
      <c r="L1038">
        <f>'5a - Savings Tracker'!M1080</f>
        <v>0</v>
      </c>
      <c r="M1038">
        <f>'5a - Savings Tracker'!N1080</f>
        <v>0</v>
      </c>
      <c r="N1038">
        <f>'5a - Savings Tracker'!O1080</f>
        <v>0</v>
      </c>
      <c r="O1038">
        <f>'5a - Savings Tracker'!P1080</f>
        <v>0</v>
      </c>
      <c r="P1038">
        <f>'5a - Savings Tracker'!Q1080</f>
        <v>0</v>
      </c>
      <c r="Q1038">
        <f>'5a - Savings Tracker'!R1080</f>
        <v>0</v>
      </c>
      <c r="R1038">
        <f>'5a - Savings Tracker'!S1080</f>
        <v>0</v>
      </c>
      <c r="S1038">
        <f>'5a - Savings Tracker'!T1080</f>
        <v>0</v>
      </c>
      <c r="T1038">
        <f>'5a - Savings Tracker'!U1080</f>
        <v>0</v>
      </c>
      <c r="U1038">
        <f>'5a - Savings Tracker'!V1080</f>
        <v>0</v>
      </c>
      <c r="V1038">
        <f>'5a - Savings Tracker'!W1080</f>
        <v>0</v>
      </c>
      <c r="W1038">
        <f>'5a - Savings Tracker'!X1080</f>
        <v>0</v>
      </c>
      <c r="X1038">
        <f>'5a - Savings Tracker'!Y1080</f>
        <v>0</v>
      </c>
      <c r="Y1038">
        <f>'5a - Savings Tracker'!Z1080</f>
        <v>0</v>
      </c>
      <c r="Z1038">
        <f>'5a - Savings Tracker'!AA1080</f>
        <v>0</v>
      </c>
      <c r="AA1038">
        <f>'5a - Savings Tracker'!AB1080</f>
        <v>0</v>
      </c>
      <c r="AB1038">
        <f>'5a - Savings Tracker'!AC1080</f>
        <v>0</v>
      </c>
      <c r="AC1038">
        <f>'5a - Savings Tracker'!AD1080</f>
        <v>0</v>
      </c>
      <c r="AD1038" t="str">
        <f>'5a - Savings Tracker'!AE1080</f>
        <v/>
      </c>
      <c r="AE1038" t="str">
        <f>'5a - Savings Tracker'!AF1080</f>
        <v/>
      </c>
      <c r="AF1038" t="str">
        <f>'5a - Savings Tracker'!AG1080</f>
        <v/>
      </c>
      <c r="AG1038" t="str">
        <f>'5a - Savings Tracker'!AH1080</f>
        <v/>
      </c>
      <c r="AH1038" t="str">
        <f>'5a - Savings Tracker'!AI1080</f>
        <v/>
      </c>
      <c r="AI1038" t="str">
        <f>'5a - Savings Tracker'!AJ1080</f>
        <v/>
      </c>
      <c r="AJ1038" t="str">
        <f>'5a - Savings Tracker'!AK1080</f>
        <v/>
      </c>
      <c r="AK1038" t="str">
        <f>'5a - Savings Tracker'!AL1080</f>
        <v/>
      </c>
    </row>
    <row r="1039" spans="1:37">
      <c r="A1039">
        <f>'5a - Savings Tracker'!A1081</f>
        <v>1038</v>
      </c>
      <c r="B1039" t="str">
        <f>'5a - Savings Tracker'!B1081</f>
        <v>Swansea Bay UHB</v>
      </c>
      <c r="C1039">
        <f>'5a - Savings Tracker'!C1081</f>
        <v>0</v>
      </c>
      <c r="D1039">
        <f>'5a - Savings Tracker'!D1081</f>
        <v>0</v>
      </c>
      <c r="E1039">
        <f>'5a - Savings Tracker'!E1081</f>
        <v>0</v>
      </c>
      <c r="F1039">
        <f>'5a - Savings Tracker'!F1081</f>
        <v>0</v>
      </c>
      <c r="G1039">
        <f>'5a - Savings Tracker'!G1081</f>
        <v>0</v>
      </c>
      <c r="H1039">
        <f>'5a - Savings Tracker'!H1081</f>
        <v>0</v>
      </c>
      <c r="I1039">
        <f>'5a - Savings Tracker'!J1081</f>
        <v>0</v>
      </c>
      <c r="J1039">
        <f>'5a - Savings Tracker'!K1081</f>
        <v>0</v>
      </c>
      <c r="K1039">
        <f>'5a - Savings Tracker'!L1081</f>
        <v>0</v>
      </c>
      <c r="L1039">
        <f>'5a - Savings Tracker'!M1081</f>
        <v>0</v>
      </c>
      <c r="M1039">
        <f>'5a - Savings Tracker'!N1081</f>
        <v>0</v>
      </c>
      <c r="N1039">
        <f>'5a - Savings Tracker'!O1081</f>
        <v>0</v>
      </c>
      <c r="O1039">
        <f>'5a - Savings Tracker'!P1081</f>
        <v>0</v>
      </c>
      <c r="P1039">
        <f>'5a - Savings Tracker'!Q1081</f>
        <v>0</v>
      </c>
      <c r="Q1039">
        <f>'5a - Savings Tracker'!R1081</f>
        <v>0</v>
      </c>
      <c r="R1039">
        <f>'5a - Savings Tracker'!S1081</f>
        <v>0</v>
      </c>
      <c r="S1039">
        <f>'5a - Savings Tracker'!T1081</f>
        <v>0</v>
      </c>
      <c r="T1039">
        <f>'5a - Savings Tracker'!U1081</f>
        <v>0</v>
      </c>
      <c r="U1039">
        <f>'5a - Savings Tracker'!V1081</f>
        <v>0</v>
      </c>
      <c r="V1039">
        <f>'5a - Savings Tracker'!W1081</f>
        <v>0</v>
      </c>
      <c r="W1039">
        <f>'5a - Savings Tracker'!X1081</f>
        <v>0</v>
      </c>
      <c r="X1039">
        <f>'5a - Savings Tracker'!Y1081</f>
        <v>0</v>
      </c>
      <c r="Y1039">
        <f>'5a - Savings Tracker'!Z1081</f>
        <v>0</v>
      </c>
      <c r="Z1039">
        <f>'5a - Savings Tracker'!AA1081</f>
        <v>0</v>
      </c>
      <c r="AA1039">
        <f>'5a - Savings Tracker'!AB1081</f>
        <v>0</v>
      </c>
      <c r="AB1039">
        <f>'5a - Savings Tracker'!AC1081</f>
        <v>0</v>
      </c>
      <c r="AC1039">
        <f>'5a - Savings Tracker'!AD1081</f>
        <v>0</v>
      </c>
      <c r="AD1039" t="str">
        <f>'5a - Savings Tracker'!AE1081</f>
        <v/>
      </c>
      <c r="AE1039" t="str">
        <f>'5a - Savings Tracker'!AF1081</f>
        <v/>
      </c>
      <c r="AF1039" t="str">
        <f>'5a - Savings Tracker'!AG1081</f>
        <v/>
      </c>
      <c r="AG1039" t="str">
        <f>'5a - Savings Tracker'!AH1081</f>
        <v/>
      </c>
      <c r="AH1039" t="str">
        <f>'5a - Savings Tracker'!AI1081</f>
        <v/>
      </c>
      <c r="AI1039" t="str">
        <f>'5a - Savings Tracker'!AJ1081</f>
        <v/>
      </c>
      <c r="AJ1039" t="str">
        <f>'5a - Savings Tracker'!AK1081</f>
        <v/>
      </c>
      <c r="AK1039" t="str">
        <f>'5a - Savings Tracker'!AL1081</f>
        <v/>
      </c>
    </row>
    <row r="1040" spans="1:37">
      <c r="A1040">
        <f>'5a - Savings Tracker'!A1082</f>
        <v>1039</v>
      </c>
      <c r="B1040" t="str">
        <f>'5a - Savings Tracker'!B1082</f>
        <v>Swansea Bay UHB</v>
      </c>
      <c r="C1040">
        <f>'5a - Savings Tracker'!C1082</f>
        <v>0</v>
      </c>
      <c r="D1040">
        <f>'5a - Savings Tracker'!D1082</f>
        <v>0</v>
      </c>
      <c r="E1040">
        <f>'5a - Savings Tracker'!E1082</f>
        <v>0</v>
      </c>
      <c r="F1040">
        <f>'5a - Savings Tracker'!F1082</f>
        <v>0</v>
      </c>
      <c r="G1040">
        <f>'5a - Savings Tracker'!G1082</f>
        <v>0</v>
      </c>
      <c r="H1040">
        <f>'5a - Savings Tracker'!H1082</f>
        <v>0</v>
      </c>
      <c r="I1040">
        <f>'5a - Savings Tracker'!J1082</f>
        <v>0</v>
      </c>
      <c r="J1040">
        <f>'5a - Savings Tracker'!K1082</f>
        <v>0</v>
      </c>
      <c r="K1040">
        <f>'5a - Savings Tracker'!L1082</f>
        <v>0</v>
      </c>
      <c r="L1040">
        <f>'5a - Savings Tracker'!M1082</f>
        <v>0</v>
      </c>
      <c r="M1040">
        <f>'5a - Savings Tracker'!N1082</f>
        <v>0</v>
      </c>
      <c r="N1040">
        <f>'5a - Savings Tracker'!O1082</f>
        <v>0</v>
      </c>
      <c r="O1040">
        <f>'5a - Savings Tracker'!P1082</f>
        <v>0</v>
      </c>
      <c r="P1040">
        <f>'5a - Savings Tracker'!Q1082</f>
        <v>0</v>
      </c>
      <c r="Q1040">
        <f>'5a - Savings Tracker'!R1082</f>
        <v>0</v>
      </c>
      <c r="R1040">
        <f>'5a - Savings Tracker'!S1082</f>
        <v>0</v>
      </c>
      <c r="S1040">
        <f>'5a - Savings Tracker'!T1082</f>
        <v>0</v>
      </c>
      <c r="T1040">
        <f>'5a - Savings Tracker'!U1082</f>
        <v>0</v>
      </c>
      <c r="U1040">
        <f>'5a - Savings Tracker'!V1082</f>
        <v>0</v>
      </c>
      <c r="V1040">
        <f>'5a - Savings Tracker'!W1082</f>
        <v>0</v>
      </c>
      <c r="W1040">
        <f>'5a - Savings Tracker'!X1082</f>
        <v>0</v>
      </c>
      <c r="X1040">
        <f>'5a - Savings Tracker'!Y1082</f>
        <v>0</v>
      </c>
      <c r="Y1040">
        <f>'5a - Savings Tracker'!Z1082</f>
        <v>0</v>
      </c>
      <c r="Z1040">
        <f>'5a - Savings Tracker'!AA1082</f>
        <v>0</v>
      </c>
      <c r="AA1040">
        <f>'5a - Savings Tracker'!AB1082</f>
        <v>0</v>
      </c>
      <c r="AB1040">
        <f>'5a - Savings Tracker'!AC1082</f>
        <v>0</v>
      </c>
      <c r="AC1040">
        <f>'5a - Savings Tracker'!AD1082</f>
        <v>0</v>
      </c>
      <c r="AD1040" t="str">
        <f>'5a - Savings Tracker'!AE1082</f>
        <v/>
      </c>
      <c r="AE1040" t="str">
        <f>'5a - Savings Tracker'!AF1082</f>
        <v/>
      </c>
      <c r="AF1040" t="str">
        <f>'5a - Savings Tracker'!AG1082</f>
        <v/>
      </c>
      <c r="AG1040" t="str">
        <f>'5a - Savings Tracker'!AH1082</f>
        <v/>
      </c>
      <c r="AH1040" t="str">
        <f>'5a - Savings Tracker'!AI1082</f>
        <v/>
      </c>
      <c r="AI1040" t="str">
        <f>'5a - Savings Tracker'!AJ1082</f>
        <v/>
      </c>
      <c r="AJ1040" t="str">
        <f>'5a - Savings Tracker'!AK1082</f>
        <v/>
      </c>
      <c r="AK1040" t="str">
        <f>'5a - Savings Tracker'!AL1082</f>
        <v/>
      </c>
    </row>
    <row r="1041" spans="1:37">
      <c r="A1041">
        <f>'5a - Savings Tracker'!A1083</f>
        <v>1040</v>
      </c>
      <c r="B1041" t="str">
        <f>'5a - Savings Tracker'!B1083</f>
        <v>Swansea Bay UHB</v>
      </c>
      <c r="C1041">
        <f>'5a - Savings Tracker'!C1083</f>
        <v>0</v>
      </c>
      <c r="D1041">
        <f>'5a - Savings Tracker'!D1083</f>
        <v>0</v>
      </c>
      <c r="E1041">
        <f>'5a - Savings Tracker'!E1083</f>
        <v>0</v>
      </c>
      <c r="F1041">
        <f>'5a - Savings Tracker'!F1083</f>
        <v>0</v>
      </c>
      <c r="G1041">
        <f>'5a - Savings Tracker'!G1083</f>
        <v>0</v>
      </c>
      <c r="H1041">
        <f>'5a - Savings Tracker'!H1083</f>
        <v>0</v>
      </c>
      <c r="I1041">
        <f>'5a - Savings Tracker'!J1083</f>
        <v>0</v>
      </c>
      <c r="J1041">
        <f>'5a - Savings Tracker'!K1083</f>
        <v>0</v>
      </c>
      <c r="K1041">
        <f>'5a - Savings Tracker'!L1083</f>
        <v>0</v>
      </c>
      <c r="L1041">
        <f>'5a - Savings Tracker'!M1083</f>
        <v>0</v>
      </c>
      <c r="M1041">
        <f>'5a - Savings Tracker'!N1083</f>
        <v>0</v>
      </c>
      <c r="N1041">
        <f>'5a - Savings Tracker'!O1083</f>
        <v>0</v>
      </c>
      <c r="O1041">
        <f>'5a - Savings Tracker'!P1083</f>
        <v>0</v>
      </c>
      <c r="P1041">
        <f>'5a - Savings Tracker'!Q1083</f>
        <v>0</v>
      </c>
      <c r="Q1041">
        <f>'5a - Savings Tracker'!R1083</f>
        <v>0</v>
      </c>
      <c r="R1041">
        <f>'5a - Savings Tracker'!S1083</f>
        <v>0</v>
      </c>
      <c r="S1041">
        <f>'5a - Savings Tracker'!T1083</f>
        <v>0</v>
      </c>
      <c r="T1041">
        <f>'5a - Savings Tracker'!U1083</f>
        <v>0</v>
      </c>
      <c r="U1041">
        <f>'5a - Savings Tracker'!V1083</f>
        <v>0</v>
      </c>
      <c r="V1041">
        <f>'5a - Savings Tracker'!W1083</f>
        <v>0</v>
      </c>
      <c r="W1041">
        <f>'5a - Savings Tracker'!X1083</f>
        <v>0</v>
      </c>
      <c r="X1041">
        <f>'5a - Savings Tracker'!Y1083</f>
        <v>0</v>
      </c>
      <c r="Y1041">
        <f>'5a - Savings Tracker'!Z1083</f>
        <v>0</v>
      </c>
      <c r="Z1041">
        <f>'5a - Savings Tracker'!AA1083</f>
        <v>0</v>
      </c>
      <c r="AA1041">
        <f>'5a - Savings Tracker'!AB1083</f>
        <v>0</v>
      </c>
      <c r="AB1041">
        <f>'5a - Savings Tracker'!AC1083</f>
        <v>0</v>
      </c>
      <c r="AC1041">
        <f>'5a - Savings Tracker'!AD1083</f>
        <v>0</v>
      </c>
      <c r="AD1041" t="str">
        <f>'5a - Savings Tracker'!AE1083</f>
        <v/>
      </c>
      <c r="AE1041" t="str">
        <f>'5a - Savings Tracker'!AF1083</f>
        <v/>
      </c>
      <c r="AF1041" t="str">
        <f>'5a - Savings Tracker'!AG1083</f>
        <v/>
      </c>
      <c r="AG1041" t="str">
        <f>'5a - Savings Tracker'!AH1083</f>
        <v/>
      </c>
      <c r="AH1041" t="str">
        <f>'5a - Savings Tracker'!AI1083</f>
        <v/>
      </c>
      <c r="AI1041" t="str">
        <f>'5a - Savings Tracker'!AJ1083</f>
        <v/>
      </c>
      <c r="AJ1041" t="str">
        <f>'5a - Savings Tracker'!AK1083</f>
        <v/>
      </c>
      <c r="AK1041" t="str">
        <f>'5a - Savings Tracker'!AL1083</f>
        <v/>
      </c>
    </row>
    <row r="1042" spans="1:37">
      <c r="A1042">
        <f>'5a - Savings Tracker'!A1084</f>
        <v>1041</v>
      </c>
      <c r="B1042" t="str">
        <f>'5a - Savings Tracker'!B1084</f>
        <v>Swansea Bay UHB</v>
      </c>
      <c r="C1042">
        <f>'5a - Savings Tracker'!C1084</f>
        <v>0</v>
      </c>
      <c r="D1042">
        <f>'5a - Savings Tracker'!D1084</f>
        <v>0</v>
      </c>
      <c r="E1042">
        <f>'5a - Savings Tracker'!E1084</f>
        <v>0</v>
      </c>
      <c r="F1042">
        <f>'5a - Savings Tracker'!F1084</f>
        <v>0</v>
      </c>
      <c r="G1042">
        <f>'5a - Savings Tracker'!G1084</f>
        <v>0</v>
      </c>
      <c r="H1042">
        <f>'5a - Savings Tracker'!H1084</f>
        <v>0</v>
      </c>
      <c r="I1042">
        <f>'5a - Savings Tracker'!J1084</f>
        <v>0</v>
      </c>
      <c r="J1042">
        <f>'5a - Savings Tracker'!K1084</f>
        <v>0</v>
      </c>
      <c r="K1042">
        <f>'5a - Savings Tracker'!L1084</f>
        <v>0</v>
      </c>
      <c r="L1042">
        <f>'5a - Savings Tracker'!M1084</f>
        <v>0</v>
      </c>
      <c r="M1042">
        <f>'5a - Savings Tracker'!N1084</f>
        <v>0</v>
      </c>
      <c r="N1042">
        <f>'5a - Savings Tracker'!O1084</f>
        <v>0</v>
      </c>
      <c r="O1042">
        <f>'5a - Savings Tracker'!P1084</f>
        <v>0</v>
      </c>
      <c r="P1042">
        <f>'5a - Savings Tracker'!Q1084</f>
        <v>0</v>
      </c>
      <c r="Q1042">
        <f>'5a - Savings Tracker'!R1084</f>
        <v>0</v>
      </c>
      <c r="R1042">
        <f>'5a - Savings Tracker'!S1084</f>
        <v>0</v>
      </c>
      <c r="S1042">
        <f>'5a - Savings Tracker'!T1084</f>
        <v>0</v>
      </c>
      <c r="T1042">
        <f>'5a - Savings Tracker'!U1084</f>
        <v>0</v>
      </c>
      <c r="U1042">
        <f>'5a - Savings Tracker'!V1084</f>
        <v>0</v>
      </c>
      <c r="V1042">
        <f>'5a - Savings Tracker'!W1084</f>
        <v>0</v>
      </c>
      <c r="W1042">
        <f>'5a - Savings Tracker'!X1084</f>
        <v>0</v>
      </c>
      <c r="X1042">
        <f>'5a - Savings Tracker'!Y1084</f>
        <v>0</v>
      </c>
      <c r="Y1042">
        <f>'5a - Savings Tracker'!Z1084</f>
        <v>0</v>
      </c>
      <c r="Z1042">
        <f>'5a - Savings Tracker'!AA1084</f>
        <v>0</v>
      </c>
      <c r="AA1042">
        <f>'5a - Savings Tracker'!AB1084</f>
        <v>0</v>
      </c>
      <c r="AB1042">
        <f>'5a - Savings Tracker'!AC1084</f>
        <v>0</v>
      </c>
      <c r="AC1042">
        <f>'5a - Savings Tracker'!AD1084</f>
        <v>0</v>
      </c>
      <c r="AD1042" t="str">
        <f>'5a - Savings Tracker'!AE1084</f>
        <v/>
      </c>
      <c r="AE1042" t="str">
        <f>'5a - Savings Tracker'!AF1084</f>
        <v/>
      </c>
      <c r="AF1042" t="str">
        <f>'5a - Savings Tracker'!AG1084</f>
        <v/>
      </c>
      <c r="AG1042" t="str">
        <f>'5a - Savings Tracker'!AH1084</f>
        <v/>
      </c>
      <c r="AH1042" t="str">
        <f>'5a - Savings Tracker'!AI1084</f>
        <v/>
      </c>
      <c r="AI1042" t="str">
        <f>'5a - Savings Tracker'!AJ1084</f>
        <v/>
      </c>
      <c r="AJ1042" t="str">
        <f>'5a - Savings Tracker'!AK1084</f>
        <v/>
      </c>
      <c r="AK1042" t="str">
        <f>'5a - Savings Tracker'!AL1084</f>
        <v/>
      </c>
    </row>
    <row r="1043" spans="1:37">
      <c r="A1043">
        <f>'5a - Savings Tracker'!A1085</f>
        <v>1042</v>
      </c>
      <c r="B1043" t="str">
        <f>'5a - Savings Tracker'!B1085</f>
        <v>Swansea Bay UHB</v>
      </c>
      <c r="C1043">
        <f>'5a - Savings Tracker'!C1085</f>
        <v>0</v>
      </c>
      <c r="D1043">
        <f>'5a - Savings Tracker'!D1085</f>
        <v>0</v>
      </c>
      <c r="E1043">
        <f>'5a - Savings Tracker'!E1085</f>
        <v>0</v>
      </c>
      <c r="F1043">
        <f>'5a - Savings Tracker'!F1085</f>
        <v>0</v>
      </c>
      <c r="G1043">
        <f>'5a - Savings Tracker'!G1085</f>
        <v>0</v>
      </c>
      <c r="H1043">
        <f>'5a - Savings Tracker'!H1085</f>
        <v>0</v>
      </c>
      <c r="I1043">
        <f>'5a - Savings Tracker'!J1085</f>
        <v>0</v>
      </c>
      <c r="J1043">
        <f>'5a - Savings Tracker'!K1085</f>
        <v>0</v>
      </c>
      <c r="K1043">
        <f>'5a - Savings Tracker'!L1085</f>
        <v>0</v>
      </c>
      <c r="L1043">
        <f>'5a - Savings Tracker'!M1085</f>
        <v>0</v>
      </c>
      <c r="M1043">
        <f>'5a - Savings Tracker'!N1085</f>
        <v>0</v>
      </c>
      <c r="N1043">
        <f>'5a - Savings Tracker'!O1085</f>
        <v>0</v>
      </c>
      <c r="O1043">
        <f>'5a - Savings Tracker'!P1085</f>
        <v>0</v>
      </c>
      <c r="P1043">
        <f>'5a - Savings Tracker'!Q1085</f>
        <v>0</v>
      </c>
      <c r="Q1043">
        <f>'5a - Savings Tracker'!R1085</f>
        <v>0</v>
      </c>
      <c r="R1043">
        <f>'5a - Savings Tracker'!S1085</f>
        <v>0</v>
      </c>
      <c r="S1043">
        <f>'5a - Savings Tracker'!T1085</f>
        <v>0</v>
      </c>
      <c r="T1043">
        <f>'5a - Savings Tracker'!U1085</f>
        <v>0</v>
      </c>
      <c r="U1043">
        <f>'5a - Savings Tracker'!V1085</f>
        <v>0</v>
      </c>
      <c r="V1043">
        <f>'5a - Savings Tracker'!W1085</f>
        <v>0</v>
      </c>
      <c r="W1043">
        <f>'5a - Savings Tracker'!X1085</f>
        <v>0</v>
      </c>
      <c r="X1043">
        <f>'5a - Savings Tracker'!Y1085</f>
        <v>0</v>
      </c>
      <c r="Y1043">
        <f>'5a - Savings Tracker'!Z1085</f>
        <v>0</v>
      </c>
      <c r="Z1043">
        <f>'5a - Savings Tracker'!AA1085</f>
        <v>0</v>
      </c>
      <c r="AA1043">
        <f>'5a - Savings Tracker'!AB1085</f>
        <v>0</v>
      </c>
      <c r="AB1043">
        <f>'5a - Savings Tracker'!AC1085</f>
        <v>0</v>
      </c>
      <c r="AC1043">
        <f>'5a - Savings Tracker'!AD1085</f>
        <v>0</v>
      </c>
      <c r="AD1043" t="str">
        <f>'5a - Savings Tracker'!AE1085</f>
        <v/>
      </c>
      <c r="AE1043" t="str">
        <f>'5a - Savings Tracker'!AF1085</f>
        <v/>
      </c>
      <c r="AF1043" t="str">
        <f>'5a - Savings Tracker'!AG1085</f>
        <v/>
      </c>
      <c r="AG1043" t="str">
        <f>'5a - Savings Tracker'!AH1085</f>
        <v/>
      </c>
      <c r="AH1043" t="str">
        <f>'5a - Savings Tracker'!AI1085</f>
        <v/>
      </c>
      <c r="AI1043" t="str">
        <f>'5a - Savings Tracker'!AJ1085</f>
        <v/>
      </c>
      <c r="AJ1043" t="str">
        <f>'5a - Savings Tracker'!AK1085</f>
        <v/>
      </c>
      <c r="AK1043" t="str">
        <f>'5a - Savings Tracker'!AL1085</f>
        <v/>
      </c>
    </row>
    <row r="1044" spans="1:37">
      <c r="A1044">
        <f>'5a - Savings Tracker'!A1086</f>
        <v>1043</v>
      </c>
      <c r="B1044" t="str">
        <f>'5a - Savings Tracker'!B1086</f>
        <v>Swansea Bay UHB</v>
      </c>
      <c r="C1044">
        <f>'5a - Savings Tracker'!C1086</f>
        <v>0</v>
      </c>
      <c r="D1044">
        <f>'5a - Savings Tracker'!D1086</f>
        <v>0</v>
      </c>
      <c r="E1044">
        <f>'5a - Savings Tracker'!E1086</f>
        <v>0</v>
      </c>
      <c r="F1044">
        <f>'5a - Savings Tracker'!F1086</f>
        <v>0</v>
      </c>
      <c r="G1044">
        <f>'5a - Savings Tracker'!G1086</f>
        <v>0</v>
      </c>
      <c r="H1044">
        <f>'5a - Savings Tracker'!H1086</f>
        <v>0</v>
      </c>
      <c r="I1044">
        <f>'5a - Savings Tracker'!J1086</f>
        <v>0</v>
      </c>
      <c r="J1044">
        <f>'5a - Savings Tracker'!K1086</f>
        <v>0</v>
      </c>
      <c r="K1044">
        <f>'5a - Savings Tracker'!L1086</f>
        <v>0</v>
      </c>
      <c r="L1044">
        <f>'5a - Savings Tracker'!M1086</f>
        <v>0</v>
      </c>
      <c r="M1044">
        <f>'5a - Savings Tracker'!N1086</f>
        <v>0</v>
      </c>
      <c r="N1044">
        <f>'5a - Savings Tracker'!O1086</f>
        <v>0</v>
      </c>
      <c r="O1044">
        <f>'5a - Savings Tracker'!P1086</f>
        <v>0</v>
      </c>
      <c r="P1044">
        <f>'5a - Savings Tracker'!Q1086</f>
        <v>0</v>
      </c>
      <c r="Q1044">
        <f>'5a - Savings Tracker'!R1086</f>
        <v>0</v>
      </c>
      <c r="R1044">
        <f>'5a - Savings Tracker'!S1086</f>
        <v>0</v>
      </c>
      <c r="S1044">
        <f>'5a - Savings Tracker'!T1086</f>
        <v>0</v>
      </c>
      <c r="T1044">
        <f>'5a - Savings Tracker'!U1086</f>
        <v>0</v>
      </c>
      <c r="U1044">
        <f>'5a - Savings Tracker'!V1086</f>
        <v>0</v>
      </c>
      <c r="V1044">
        <f>'5a - Savings Tracker'!W1086</f>
        <v>0</v>
      </c>
      <c r="W1044">
        <f>'5a - Savings Tracker'!X1086</f>
        <v>0</v>
      </c>
      <c r="X1044">
        <f>'5a - Savings Tracker'!Y1086</f>
        <v>0</v>
      </c>
      <c r="Y1044">
        <f>'5a - Savings Tracker'!Z1086</f>
        <v>0</v>
      </c>
      <c r="Z1044">
        <f>'5a - Savings Tracker'!AA1086</f>
        <v>0</v>
      </c>
      <c r="AA1044">
        <f>'5a - Savings Tracker'!AB1086</f>
        <v>0</v>
      </c>
      <c r="AB1044">
        <f>'5a - Savings Tracker'!AC1086</f>
        <v>0</v>
      </c>
      <c r="AC1044">
        <f>'5a - Savings Tracker'!AD1086</f>
        <v>0</v>
      </c>
      <c r="AD1044" t="str">
        <f>'5a - Savings Tracker'!AE1086</f>
        <v/>
      </c>
      <c r="AE1044" t="str">
        <f>'5a - Savings Tracker'!AF1086</f>
        <v/>
      </c>
      <c r="AF1044" t="str">
        <f>'5a - Savings Tracker'!AG1086</f>
        <v/>
      </c>
      <c r="AG1044" t="str">
        <f>'5a - Savings Tracker'!AH1086</f>
        <v/>
      </c>
      <c r="AH1044" t="str">
        <f>'5a - Savings Tracker'!AI1086</f>
        <v/>
      </c>
      <c r="AI1044" t="str">
        <f>'5a - Savings Tracker'!AJ1086</f>
        <v/>
      </c>
      <c r="AJ1044" t="str">
        <f>'5a - Savings Tracker'!AK1086</f>
        <v/>
      </c>
      <c r="AK1044" t="str">
        <f>'5a - Savings Tracker'!AL1086</f>
        <v/>
      </c>
    </row>
    <row r="1045" spans="1:37">
      <c r="A1045">
        <f>'5a - Savings Tracker'!A1087</f>
        <v>1044</v>
      </c>
      <c r="B1045" t="str">
        <f>'5a - Savings Tracker'!B1087</f>
        <v>Swansea Bay UHB</v>
      </c>
      <c r="C1045">
        <f>'5a - Savings Tracker'!C1087</f>
        <v>0</v>
      </c>
      <c r="D1045">
        <f>'5a - Savings Tracker'!D1087</f>
        <v>0</v>
      </c>
      <c r="E1045">
        <f>'5a - Savings Tracker'!E1087</f>
        <v>0</v>
      </c>
      <c r="F1045">
        <f>'5a - Savings Tracker'!F1087</f>
        <v>0</v>
      </c>
      <c r="G1045">
        <f>'5a - Savings Tracker'!G1087</f>
        <v>0</v>
      </c>
      <c r="H1045">
        <f>'5a - Savings Tracker'!H1087</f>
        <v>0</v>
      </c>
      <c r="I1045">
        <f>'5a - Savings Tracker'!J1087</f>
        <v>0</v>
      </c>
      <c r="J1045">
        <f>'5a - Savings Tracker'!K1087</f>
        <v>0</v>
      </c>
      <c r="K1045">
        <f>'5a - Savings Tracker'!L1087</f>
        <v>0</v>
      </c>
      <c r="L1045">
        <f>'5a - Savings Tracker'!M1087</f>
        <v>0</v>
      </c>
      <c r="M1045">
        <f>'5a - Savings Tracker'!N1087</f>
        <v>0</v>
      </c>
      <c r="N1045">
        <f>'5a - Savings Tracker'!O1087</f>
        <v>0</v>
      </c>
      <c r="O1045">
        <f>'5a - Savings Tracker'!P1087</f>
        <v>0</v>
      </c>
      <c r="P1045">
        <f>'5a - Savings Tracker'!Q1087</f>
        <v>0</v>
      </c>
      <c r="Q1045">
        <f>'5a - Savings Tracker'!R1087</f>
        <v>0</v>
      </c>
      <c r="R1045">
        <f>'5a - Savings Tracker'!S1087</f>
        <v>0</v>
      </c>
      <c r="S1045">
        <f>'5a - Savings Tracker'!T1087</f>
        <v>0</v>
      </c>
      <c r="T1045">
        <f>'5a - Savings Tracker'!U1087</f>
        <v>0</v>
      </c>
      <c r="U1045">
        <f>'5a - Savings Tracker'!V1087</f>
        <v>0</v>
      </c>
      <c r="V1045">
        <f>'5a - Savings Tracker'!W1087</f>
        <v>0</v>
      </c>
      <c r="W1045">
        <f>'5a - Savings Tracker'!X1087</f>
        <v>0</v>
      </c>
      <c r="X1045">
        <f>'5a - Savings Tracker'!Y1087</f>
        <v>0</v>
      </c>
      <c r="Y1045">
        <f>'5a - Savings Tracker'!Z1087</f>
        <v>0</v>
      </c>
      <c r="Z1045">
        <f>'5a - Savings Tracker'!AA1087</f>
        <v>0</v>
      </c>
      <c r="AA1045">
        <f>'5a - Savings Tracker'!AB1087</f>
        <v>0</v>
      </c>
      <c r="AB1045">
        <f>'5a - Savings Tracker'!AC1087</f>
        <v>0</v>
      </c>
      <c r="AC1045">
        <f>'5a - Savings Tracker'!AD1087</f>
        <v>0</v>
      </c>
      <c r="AD1045" t="str">
        <f>'5a - Savings Tracker'!AE1087</f>
        <v/>
      </c>
      <c r="AE1045" t="str">
        <f>'5a - Savings Tracker'!AF1087</f>
        <v/>
      </c>
      <c r="AF1045" t="str">
        <f>'5a - Savings Tracker'!AG1087</f>
        <v/>
      </c>
      <c r="AG1045" t="str">
        <f>'5a - Savings Tracker'!AH1087</f>
        <v/>
      </c>
      <c r="AH1045" t="str">
        <f>'5a - Savings Tracker'!AI1087</f>
        <v/>
      </c>
      <c r="AI1045" t="str">
        <f>'5a - Savings Tracker'!AJ1087</f>
        <v/>
      </c>
      <c r="AJ1045" t="str">
        <f>'5a - Savings Tracker'!AK1087</f>
        <v/>
      </c>
      <c r="AK1045" t="str">
        <f>'5a - Savings Tracker'!AL1087</f>
        <v/>
      </c>
    </row>
    <row r="1046" spans="1:37">
      <c r="A1046">
        <f>'5a - Savings Tracker'!A1088</f>
        <v>1045</v>
      </c>
      <c r="B1046" t="str">
        <f>'5a - Savings Tracker'!B1088</f>
        <v>Swansea Bay UHB</v>
      </c>
      <c r="C1046">
        <f>'5a - Savings Tracker'!C1088</f>
        <v>0</v>
      </c>
      <c r="D1046">
        <f>'5a - Savings Tracker'!D1088</f>
        <v>0</v>
      </c>
      <c r="E1046">
        <f>'5a - Savings Tracker'!E1088</f>
        <v>0</v>
      </c>
      <c r="F1046">
        <f>'5a - Savings Tracker'!F1088</f>
        <v>0</v>
      </c>
      <c r="G1046">
        <f>'5a - Savings Tracker'!G1088</f>
        <v>0</v>
      </c>
      <c r="H1046">
        <f>'5a - Savings Tracker'!H1088</f>
        <v>0</v>
      </c>
      <c r="I1046">
        <f>'5a - Savings Tracker'!J1088</f>
        <v>0</v>
      </c>
      <c r="J1046">
        <f>'5a - Savings Tracker'!K1088</f>
        <v>0</v>
      </c>
      <c r="K1046">
        <f>'5a - Savings Tracker'!L1088</f>
        <v>0</v>
      </c>
      <c r="L1046">
        <f>'5a - Savings Tracker'!M1088</f>
        <v>0</v>
      </c>
      <c r="M1046">
        <f>'5a - Savings Tracker'!N1088</f>
        <v>0</v>
      </c>
      <c r="N1046">
        <f>'5a - Savings Tracker'!O1088</f>
        <v>0</v>
      </c>
      <c r="O1046">
        <f>'5a - Savings Tracker'!P1088</f>
        <v>0</v>
      </c>
      <c r="P1046">
        <f>'5a - Savings Tracker'!Q1088</f>
        <v>0</v>
      </c>
      <c r="Q1046">
        <f>'5a - Savings Tracker'!R1088</f>
        <v>0</v>
      </c>
      <c r="R1046">
        <f>'5a - Savings Tracker'!S1088</f>
        <v>0</v>
      </c>
      <c r="S1046">
        <f>'5a - Savings Tracker'!T1088</f>
        <v>0</v>
      </c>
      <c r="T1046">
        <f>'5a - Savings Tracker'!U1088</f>
        <v>0</v>
      </c>
      <c r="U1046">
        <f>'5a - Savings Tracker'!V1088</f>
        <v>0</v>
      </c>
      <c r="V1046">
        <f>'5a - Savings Tracker'!W1088</f>
        <v>0</v>
      </c>
      <c r="W1046">
        <f>'5a - Savings Tracker'!X1088</f>
        <v>0</v>
      </c>
      <c r="X1046">
        <f>'5a - Savings Tracker'!Y1088</f>
        <v>0</v>
      </c>
      <c r="Y1046">
        <f>'5a - Savings Tracker'!Z1088</f>
        <v>0</v>
      </c>
      <c r="Z1046">
        <f>'5a - Savings Tracker'!AA1088</f>
        <v>0</v>
      </c>
      <c r="AA1046">
        <f>'5a - Savings Tracker'!AB1088</f>
        <v>0</v>
      </c>
      <c r="AB1046">
        <f>'5a - Savings Tracker'!AC1088</f>
        <v>0</v>
      </c>
      <c r="AC1046">
        <f>'5a - Savings Tracker'!AD1088</f>
        <v>0</v>
      </c>
      <c r="AD1046" t="str">
        <f>'5a - Savings Tracker'!AE1088</f>
        <v/>
      </c>
      <c r="AE1046" t="str">
        <f>'5a - Savings Tracker'!AF1088</f>
        <v/>
      </c>
      <c r="AF1046" t="str">
        <f>'5a - Savings Tracker'!AG1088</f>
        <v/>
      </c>
      <c r="AG1046" t="str">
        <f>'5a - Savings Tracker'!AH1088</f>
        <v/>
      </c>
      <c r="AH1046" t="str">
        <f>'5a - Savings Tracker'!AI1088</f>
        <v/>
      </c>
      <c r="AI1046" t="str">
        <f>'5a - Savings Tracker'!AJ1088</f>
        <v/>
      </c>
      <c r="AJ1046" t="str">
        <f>'5a - Savings Tracker'!AK1088</f>
        <v/>
      </c>
      <c r="AK1046" t="str">
        <f>'5a - Savings Tracker'!AL1088</f>
        <v/>
      </c>
    </row>
    <row r="1047" spans="1:37">
      <c r="A1047">
        <f>'5a - Savings Tracker'!A1089</f>
        <v>1046</v>
      </c>
      <c r="B1047" t="str">
        <f>'5a - Savings Tracker'!B1089</f>
        <v>Swansea Bay UHB</v>
      </c>
      <c r="C1047">
        <f>'5a - Savings Tracker'!C1089</f>
        <v>0</v>
      </c>
      <c r="D1047">
        <f>'5a - Savings Tracker'!D1089</f>
        <v>0</v>
      </c>
      <c r="E1047">
        <f>'5a - Savings Tracker'!E1089</f>
        <v>0</v>
      </c>
      <c r="F1047">
        <f>'5a - Savings Tracker'!F1089</f>
        <v>0</v>
      </c>
      <c r="G1047">
        <f>'5a - Savings Tracker'!G1089</f>
        <v>0</v>
      </c>
      <c r="H1047">
        <f>'5a - Savings Tracker'!H1089</f>
        <v>0</v>
      </c>
      <c r="I1047">
        <f>'5a - Savings Tracker'!J1089</f>
        <v>0</v>
      </c>
      <c r="J1047">
        <f>'5a - Savings Tracker'!K1089</f>
        <v>0</v>
      </c>
      <c r="K1047">
        <f>'5a - Savings Tracker'!L1089</f>
        <v>0</v>
      </c>
      <c r="L1047">
        <f>'5a - Savings Tracker'!M1089</f>
        <v>0</v>
      </c>
      <c r="M1047">
        <f>'5a - Savings Tracker'!N1089</f>
        <v>0</v>
      </c>
      <c r="N1047">
        <f>'5a - Savings Tracker'!O1089</f>
        <v>0</v>
      </c>
      <c r="O1047">
        <f>'5a - Savings Tracker'!P1089</f>
        <v>0</v>
      </c>
      <c r="P1047">
        <f>'5a - Savings Tracker'!Q1089</f>
        <v>0</v>
      </c>
      <c r="Q1047">
        <f>'5a - Savings Tracker'!R1089</f>
        <v>0</v>
      </c>
      <c r="R1047">
        <f>'5a - Savings Tracker'!S1089</f>
        <v>0</v>
      </c>
      <c r="S1047">
        <f>'5a - Savings Tracker'!T1089</f>
        <v>0</v>
      </c>
      <c r="T1047">
        <f>'5a - Savings Tracker'!U1089</f>
        <v>0</v>
      </c>
      <c r="U1047">
        <f>'5a - Savings Tracker'!V1089</f>
        <v>0</v>
      </c>
      <c r="V1047">
        <f>'5a - Savings Tracker'!W1089</f>
        <v>0</v>
      </c>
      <c r="W1047">
        <f>'5a - Savings Tracker'!X1089</f>
        <v>0</v>
      </c>
      <c r="X1047">
        <f>'5a - Savings Tracker'!Y1089</f>
        <v>0</v>
      </c>
      <c r="Y1047">
        <f>'5a - Savings Tracker'!Z1089</f>
        <v>0</v>
      </c>
      <c r="Z1047">
        <f>'5a - Savings Tracker'!AA1089</f>
        <v>0</v>
      </c>
      <c r="AA1047">
        <f>'5a - Savings Tracker'!AB1089</f>
        <v>0</v>
      </c>
      <c r="AB1047">
        <f>'5a - Savings Tracker'!AC1089</f>
        <v>0</v>
      </c>
      <c r="AC1047">
        <f>'5a - Savings Tracker'!AD1089</f>
        <v>0</v>
      </c>
      <c r="AD1047" t="str">
        <f>'5a - Savings Tracker'!AE1089</f>
        <v/>
      </c>
      <c r="AE1047" t="str">
        <f>'5a - Savings Tracker'!AF1089</f>
        <v/>
      </c>
      <c r="AF1047" t="str">
        <f>'5a - Savings Tracker'!AG1089</f>
        <v/>
      </c>
      <c r="AG1047" t="str">
        <f>'5a - Savings Tracker'!AH1089</f>
        <v/>
      </c>
      <c r="AH1047" t="str">
        <f>'5a - Savings Tracker'!AI1089</f>
        <v/>
      </c>
      <c r="AI1047" t="str">
        <f>'5a - Savings Tracker'!AJ1089</f>
        <v/>
      </c>
      <c r="AJ1047" t="str">
        <f>'5a - Savings Tracker'!AK1089</f>
        <v/>
      </c>
      <c r="AK1047" t="str">
        <f>'5a - Savings Tracker'!AL1089</f>
        <v/>
      </c>
    </row>
    <row r="1048" spans="1:37">
      <c r="A1048">
        <f>'5a - Savings Tracker'!A1090</f>
        <v>1047</v>
      </c>
      <c r="B1048" t="str">
        <f>'5a - Savings Tracker'!B1090</f>
        <v>Swansea Bay UHB</v>
      </c>
      <c r="C1048">
        <f>'5a - Savings Tracker'!C1090</f>
        <v>0</v>
      </c>
      <c r="D1048">
        <f>'5a - Savings Tracker'!D1090</f>
        <v>0</v>
      </c>
      <c r="E1048">
        <f>'5a - Savings Tracker'!E1090</f>
        <v>0</v>
      </c>
      <c r="F1048">
        <f>'5a - Savings Tracker'!F1090</f>
        <v>0</v>
      </c>
      <c r="G1048">
        <f>'5a - Savings Tracker'!G1090</f>
        <v>0</v>
      </c>
      <c r="H1048">
        <f>'5a - Savings Tracker'!H1090</f>
        <v>0</v>
      </c>
      <c r="I1048">
        <f>'5a - Savings Tracker'!J1090</f>
        <v>0</v>
      </c>
      <c r="J1048">
        <f>'5a - Savings Tracker'!K1090</f>
        <v>0</v>
      </c>
      <c r="K1048">
        <f>'5a - Savings Tracker'!L1090</f>
        <v>0</v>
      </c>
      <c r="L1048">
        <f>'5a - Savings Tracker'!M1090</f>
        <v>0</v>
      </c>
      <c r="M1048">
        <f>'5a - Savings Tracker'!N1090</f>
        <v>0</v>
      </c>
      <c r="N1048">
        <f>'5a - Savings Tracker'!O1090</f>
        <v>0</v>
      </c>
      <c r="O1048">
        <f>'5a - Savings Tracker'!P1090</f>
        <v>0</v>
      </c>
      <c r="P1048">
        <f>'5a - Savings Tracker'!Q1090</f>
        <v>0</v>
      </c>
      <c r="Q1048">
        <f>'5a - Savings Tracker'!R1090</f>
        <v>0</v>
      </c>
      <c r="R1048">
        <f>'5a - Savings Tracker'!S1090</f>
        <v>0</v>
      </c>
      <c r="S1048">
        <f>'5a - Savings Tracker'!T1090</f>
        <v>0</v>
      </c>
      <c r="T1048">
        <f>'5a - Savings Tracker'!U1090</f>
        <v>0</v>
      </c>
      <c r="U1048">
        <f>'5a - Savings Tracker'!V1090</f>
        <v>0</v>
      </c>
      <c r="V1048">
        <f>'5a - Savings Tracker'!W1090</f>
        <v>0</v>
      </c>
      <c r="W1048">
        <f>'5a - Savings Tracker'!X1090</f>
        <v>0</v>
      </c>
      <c r="X1048">
        <f>'5a - Savings Tracker'!Y1090</f>
        <v>0</v>
      </c>
      <c r="Y1048">
        <f>'5a - Savings Tracker'!Z1090</f>
        <v>0</v>
      </c>
      <c r="Z1048">
        <f>'5a - Savings Tracker'!AA1090</f>
        <v>0</v>
      </c>
      <c r="AA1048">
        <f>'5a - Savings Tracker'!AB1090</f>
        <v>0</v>
      </c>
      <c r="AB1048">
        <f>'5a - Savings Tracker'!AC1090</f>
        <v>0</v>
      </c>
      <c r="AC1048">
        <f>'5a - Savings Tracker'!AD1090</f>
        <v>0</v>
      </c>
      <c r="AD1048" t="str">
        <f>'5a - Savings Tracker'!AE1090</f>
        <v/>
      </c>
      <c r="AE1048" t="str">
        <f>'5a - Savings Tracker'!AF1090</f>
        <v/>
      </c>
      <c r="AF1048" t="str">
        <f>'5a - Savings Tracker'!AG1090</f>
        <v/>
      </c>
      <c r="AG1048" t="str">
        <f>'5a - Savings Tracker'!AH1090</f>
        <v/>
      </c>
      <c r="AH1048" t="str">
        <f>'5a - Savings Tracker'!AI1090</f>
        <v/>
      </c>
      <c r="AI1048" t="str">
        <f>'5a - Savings Tracker'!AJ1090</f>
        <v/>
      </c>
      <c r="AJ1048" t="str">
        <f>'5a - Savings Tracker'!AK1090</f>
        <v/>
      </c>
      <c r="AK1048" t="str">
        <f>'5a - Savings Tracker'!AL1090</f>
        <v/>
      </c>
    </row>
    <row r="1049" spans="1:37">
      <c r="A1049">
        <f>'5a - Savings Tracker'!A1091</f>
        <v>1048</v>
      </c>
      <c r="B1049" t="str">
        <f>'5a - Savings Tracker'!B1091</f>
        <v>Swansea Bay UHB</v>
      </c>
      <c r="C1049">
        <f>'5a - Savings Tracker'!C1091</f>
        <v>0</v>
      </c>
      <c r="D1049">
        <f>'5a - Savings Tracker'!D1091</f>
        <v>0</v>
      </c>
      <c r="E1049">
        <f>'5a - Savings Tracker'!E1091</f>
        <v>0</v>
      </c>
      <c r="F1049">
        <f>'5a - Savings Tracker'!F1091</f>
        <v>0</v>
      </c>
      <c r="G1049">
        <f>'5a - Savings Tracker'!G1091</f>
        <v>0</v>
      </c>
      <c r="H1049">
        <f>'5a - Savings Tracker'!H1091</f>
        <v>0</v>
      </c>
      <c r="I1049">
        <f>'5a - Savings Tracker'!J1091</f>
        <v>0</v>
      </c>
      <c r="J1049">
        <f>'5a - Savings Tracker'!K1091</f>
        <v>0</v>
      </c>
      <c r="K1049">
        <f>'5a - Savings Tracker'!L1091</f>
        <v>0</v>
      </c>
      <c r="L1049">
        <f>'5a - Savings Tracker'!M1091</f>
        <v>0</v>
      </c>
      <c r="M1049">
        <f>'5a - Savings Tracker'!N1091</f>
        <v>0</v>
      </c>
      <c r="N1049">
        <f>'5a - Savings Tracker'!O1091</f>
        <v>0</v>
      </c>
      <c r="O1049">
        <f>'5a - Savings Tracker'!P1091</f>
        <v>0</v>
      </c>
      <c r="P1049">
        <f>'5a - Savings Tracker'!Q1091</f>
        <v>0</v>
      </c>
      <c r="Q1049">
        <f>'5a - Savings Tracker'!R1091</f>
        <v>0</v>
      </c>
      <c r="R1049">
        <f>'5a - Savings Tracker'!S1091</f>
        <v>0</v>
      </c>
      <c r="S1049">
        <f>'5a - Savings Tracker'!T1091</f>
        <v>0</v>
      </c>
      <c r="T1049">
        <f>'5a - Savings Tracker'!U1091</f>
        <v>0</v>
      </c>
      <c r="U1049">
        <f>'5a - Savings Tracker'!V1091</f>
        <v>0</v>
      </c>
      <c r="V1049">
        <f>'5a - Savings Tracker'!W1091</f>
        <v>0</v>
      </c>
      <c r="W1049">
        <f>'5a - Savings Tracker'!X1091</f>
        <v>0</v>
      </c>
      <c r="X1049">
        <f>'5a - Savings Tracker'!Y1091</f>
        <v>0</v>
      </c>
      <c r="Y1049">
        <f>'5a - Savings Tracker'!Z1091</f>
        <v>0</v>
      </c>
      <c r="Z1049">
        <f>'5a - Savings Tracker'!AA1091</f>
        <v>0</v>
      </c>
      <c r="AA1049">
        <f>'5a - Savings Tracker'!AB1091</f>
        <v>0</v>
      </c>
      <c r="AB1049">
        <f>'5a - Savings Tracker'!AC1091</f>
        <v>0</v>
      </c>
      <c r="AC1049">
        <f>'5a - Savings Tracker'!AD1091</f>
        <v>0</v>
      </c>
      <c r="AD1049" t="str">
        <f>'5a - Savings Tracker'!AE1091</f>
        <v/>
      </c>
      <c r="AE1049" t="str">
        <f>'5a - Savings Tracker'!AF1091</f>
        <v/>
      </c>
      <c r="AF1049" t="str">
        <f>'5a - Savings Tracker'!AG1091</f>
        <v/>
      </c>
      <c r="AG1049" t="str">
        <f>'5a - Savings Tracker'!AH1091</f>
        <v/>
      </c>
      <c r="AH1049" t="str">
        <f>'5a - Savings Tracker'!AI1091</f>
        <v/>
      </c>
      <c r="AI1049" t="str">
        <f>'5a - Savings Tracker'!AJ1091</f>
        <v/>
      </c>
      <c r="AJ1049" t="str">
        <f>'5a - Savings Tracker'!AK1091</f>
        <v/>
      </c>
      <c r="AK1049" t="str">
        <f>'5a - Savings Tracker'!AL1091</f>
        <v/>
      </c>
    </row>
    <row r="1050" spans="1:37">
      <c r="A1050">
        <f>'5a - Savings Tracker'!A1092</f>
        <v>1049</v>
      </c>
      <c r="B1050" t="str">
        <f>'5a - Savings Tracker'!B1092</f>
        <v>Swansea Bay UHB</v>
      </c>
      <c r="C1050">
        <f>'5a - Savings Tracker'!C1092</f>
        <v>0</v>
      </c>
      <c r="D1050">
        <f>'5a - Savings Tracker'!D1092</f>
        <v>0</v>
      </c>
      <c r="E1050">
        <f>'5a - Savings Tracker'!E1092</f>
        <v>0</v>
      </c>
      <c r="F1050">
        <f>'5a - Savings Tracker'!F1092</f>
        <v>0</v>
      </c>
      <c r="G1050">
        <f>'5a - Savings Tracker'!G1092</f>
        <v>0</v>
      </c>
      <c r="H1050">
        <f>'5a - Savings Tracker'!H1092</f>
        <v>0</v>
      </c>
      <c r="I1050">
        <f>'5a - Savings Tracker'!J1092</f>
        <v>0</v>
      </c>
      <c r="J1050">
        <f>'5a - Savings Tracker'!K1092</f>
        <v>0</v>
      </c>
      <c r="K1050">
        <f>'5a - Savings Tracker'!L1092</f>
        <v>0</v>
      </c>
      <c r="L1050">
        <f>'5a - Savings Tracker'!M1092</f>
        <v>0</v>
      </c>
      <c r="M1050">
        <f>'5a - Savings Tracker'!N1092</f>
        <v>0</v>
      </c>
      <c r="N1050">
        <f>'5a - Savings Tracker'!O1092</f>
        <v>0</v>
      </c>
      <c r="O1050">
        <f>'5a - Savings Tracker'!P1092</f>
        <v>0</v>
      </c>
      <c r="P1050">
        <f>'5a - Savings Tracker'!Q1092</f>
        <v>0</v>
      </c>
      <c r="Q1050">
        <f>'5a - Savings Tracker'!R1092</f>
        <v>0</v>
      </c>
      <c r="R1050">
        <f>'5a - Savings Tracker'!S1092</f>
        <v>0</v>
      </c>
      <c r="S1050">
        <f>'5a - Savings Tracker'!T1092</f>
        <v>0</v>
      </c>
      <c r="T1050">
        <f>'5a - Savings Tracker'!U1092</f>
        <v>0</v>
      </c>
      <c r="U1050">
        <f>'5a - Savings Tracker'!V1092</f>
        <v>0</v>
      </c>
      <c r="V1050">
        <f>'5a - Savings Tracker'!W1092</f>
        <v>0</v>
      </c>
      <c r="W1050">
        <f>'5a - Savings Tracker'!X1092</f>
        <v>0</v>
      </c>
      <c r="X1050">
        <f>'5a - Savings Tracker'!Y1092</f>
        <v>0</v>
      </c>
      <c r="Y1050">
        <f>'5a - Savings Tracker'!Z1092</f>
        <v>0</v>
      </c>
      <c r="Z1050">
        <f>'5a - Savings Tracker'!AA1092</f>
        <v>0</v>
      </c>
      <c r="AA1050">
        <f>'5a - Savings Tracker'!AB1092</f>
        <v>0</v>
      </c>
      <c r="AB1050">
        <f>'5a - Savings Tracker'!AC1092</f>
        <v>0</v>
      </c>
      <c r="AC1050">
        <f>'5a - Savings Tracker'!AD1092</f>
        <v>0</v>
      </c>
      <c r="AD1050" t="str">
        <f>'5a - Savings Tracker'!AE1092</f>
        <v/>
      </c>
      <c r="AE1050" t="str">
        <f>'5a - Savings Tracker'!AF1092</f>
        <v/>
      </c>
      <c r="AF1050" t="str">
        <f>'5a - Savings Tracker'!AG1092</f>
        <v/>
      </c>
      <c r="AG1050" t="str">
        <f>'5a - Savings Tracker'!AH1092</f>
        <v/>
      </c>
      <c r="AH1050" t="str">
        <f>'5a - Savings Tracker'!AI1092</f>
        <v/>
      </c>
      <c r="AI1050" t="str">
        <f>'5a - Savings Tracker'!AJ1092</f>
        <v/>
      </c>
      <c r="AJ1050" t="str">
        <f>'5a - Savings Tracker'!AK1092</f>
        <v/>
      </c>
      <c r="AK1050" t="str">
        <f>'5a - Savings Tracker'!AL1092</f>
        <v/>
      </c>
    </row>
    <row r="1051" spans="1:37">
      <c r="A1051">
        <f>'5a - Savings Tracker'!A1093</f>
        <v>1050</v>
      </c>
      <c r="B1051" t="str">
        <f>'5a - Savings Tracker'!B1093</f>
        <v>Swansea Bay UHB</v>
      </c>
      <c r="C1051">
        <f>'5a - Savings Tracker'!C1093</f>
        <v>0</v>
      </c>
      <c r="D1051">
        <f>'5a - Savings Tracker'!D1093</f>
        <v>0</v>
      </c>
      <c r="E1051">
        <f>'5a - Savings Tracker'!E1093</f>
        <v>0</v>
      </c>
      <c r="F1051">
        <f>'5a - Savings Tracker'!F1093</f>
        <v>0</v>
      </c>
      <c r="G1051">
        <f>'5a - Savings Tracker'!G1093</f>
        <v>0</v>
      </c>
      <c r="H1051">
        <f>'5a - Savings Tracker'!H1093</f>
        <v>0</v>
      </c>
      <c r="I1051">
        <f>'5a - Savings Tracker'!J1093</f>
        <v>0</v>
      </c>
      <c r="J1051">
        <f>'5a - Savings Tracker'!K1093</f>
        <v>0</v>
      </c>
      <c r="K1051">
        <f>'5a - Savings Tracker'!L1093</f>
        <v>0</v>
      </c>
      <c r="L1051">
        <f>'5a - Savings Tracker'!M1093</f>
        <v>0</v>
      </c>
      <c r="M1051">
        <f>'5a - Savings Tracker'!N1093</f>
        <v>0</v>
      </c>
      <c r="N1051">
        <f>'5a - Savings Tracker'!O1093</f>
        <v>0</v>
      </c>
      <c r="O1051">
        <f>'5a - Savings Tracker'!P1093</f>
        <v>0</v>
      </c>
      <c r="P1051">
        <f>'5a - Savings Tracker'!Q1093</f>
        <v>0</v>
      </c>
      <c r="Q1051">
        <f>'5a - Savings Tracker'!R1093</f>
        <v>0</v>
      </c>
      <c r="R1051">
        <f>'5a - Savings Tracker'!S1093</f>
        <v>0</v>
      </c>
      <c r="S1051">
        <f>'5a - Savings Tracker'!T1093</f>
        <v>0</v>
      </c>
      <c r="T1051">
        <f>'5a - Savings Tracker'!U1093</f>
        <v>0</v>
      </c>
      <c r="U1051">
        <f>'5a - Savings Tracker'!V1093</f>
        <v>0</v>
      </c>
      <c r="V1051">
        <f>'5a - Savings Tracker'!W1093</f>
        <v>0</v>
      </c>
      <c r="W1051">
        <f>'5a - Savings Tracker'!X1093</f>
        <v>0</v>
      </c>
      <c r="X1051">
        <f>'5a - Savings Tracker'!Y1093</f>
        <v>0</v>
      </c>
      <c r="Y1051">
        <f>'5a - Savings Tracker'!Z1093</f>
        <v>0</v>
      </c>
      <c r="Z1051">
        <f>'5a - Savings Tracker'!AA1093</f>
        <v>0</v>
      </c>
      <c r="AA1051">
        <f>'5a - Savings Tracker'!AB1093</f>
        <v>0</v>
      </c>
      <c r="AB1051">
        <f>'5a - Savings Tracker'!AC1093</f>
        <v>0</v>
      </c>
      <c r="AC1051">
        <f>'5a - Savings Tracker'!AD1093</f>
        <v>0</v>
      </c>
      <c r="AD1051" t="str">
        <f>'5a - Savings Tracker'!AE1093</f>
        <v/>
      </c>
      <c r="AE1051" t="str">
        <f>'5a - Savings Tracker'!AF1093</f>
        <v/>
      </c>
      <c r="AF1051" t="str">
        <f>'5a - Savings Tracker'!AG1093</f>
        <v/>
      </c>
      <c r="AG1051" t="str">
        <f>'5a - Savings Tracker'!AH1093</f>
        <v/>
      </c>
      <c r="AH1051" t="str">
        <f>'5a - Savings Tracker'!AI1093</f>
        <v/>
      </c>
      <c r="AI1051" t="str">
        <f>'5a - Savings Tracker'!AJ1093</f>
        <v/>
      </c>
      <c r="AJ1051" t="str">
        <f>'5a - Savings Tracker'!AK1093</f>
        <v/>
      </c>
      <c r="AK1051" t="str">
        <f>'5a - Savings Tracker'!AL1093</f>
        <v/>
      </c>
    </row>
    <row r="1052" spans="1:37">
      <c r="A1052">
        <f>'5a - Savings Tracker'!A1094</f>
        <v>1051</v>
      </c>
      <c r="B1052" t="str">
        <f>'5a - Savings Tracker'!B1094</f>
        <v>Swansea Bay UHB</v>
      </c>
      <c r="C1052">
        <f>'5a - Savings Tracker'!C1094</f>
        <v>0</v>
      </c>
      <c r="D1052">
        <f>'5a - Savings Tracker'!D1094</f>
        <v>0</v>
      </c>
      <c r="E1052">
        <f>'5a - Savings Tracker'!E1094</f>
        <v>0</v>
      </c>
      <c r="F1052">
        <f>'5a - Savings Tracker'!F1094</f>
        <v>0</v>
      </c>
      <c r="G1052">
        <f>'5a - Savings Tracker'!G1094</f>
        <v>0</v>
      </c>
      <c r="H1052">
        <f>'5a - Savings Tracker'!H1094</f>
        <v>0</v>
      </c>
      <c r="I1052">
        <f>'5a - Savings Tracker'!J1094</f>
        <v>0</v>
      </c>
      <c r="J1052">
        <f>'5a - Savings Tracker'!K1094</f>
        <v>0</v>
      </c>
      <c r="K1052">
        <f>'5a - Savings Tracker'!L1094</f>
        <v>0</v>
      </c>
      <c r="L1052">
        <f>'5a - Savings Tracker'!M1094</f>
        <v>0</v>
      </c>
      <c r="M1052">
        <f>'5a - Savings Tracker'!N1094</f>
        <v>0</v>
      </c>
      <c r="N1052">
        <f>'5a - Savings Tracker'!O1094</f>
        <v>0</v>
      </c>
      <c r="O1052">
        <f>'5a - Savings Tracker'!P1094</f>
        <v>0</v>
      </c>
      <c r="P1052">
        <f>'5a - Savings Tracker'!Q1094</f>
        <v>0</v>
      </c>
      <c r="Q1052">
        <f>'5a - Savings Tracker'!R1094</f>
        <v>0</v>
      </c>
      <c r="R1052">
        <f>'5a - Savings Tracker'!S1094</f>
        <v>0</v>
      </c>
      <c r="S1052">
        <f>'5a - Savings Tracker'!T1094</f>
        <v>0</v>
      </c>
      <c r="T1052">
        <f>'5a - Savings Tracker'!U1094</f>
        <v>0</v>
      </c>
      <c r="U1052">
        <f>'5a - Savings Tracker'!V1094</f>
        <v>0</v>
      </c>
      <c r="V1052">
        <f>'5a - Savings Tracker'!W1094</f>
        <v>0</v>
      </c>
      <c r="W1052">
        <f>'5a - Savings Tracker'!X1094</f>
        <v>0</v>
      </c>
      <c r="X1052">
        <f>'5a - Savings Tracker'!Y1094</f>
        <v>0</v>
      </c>
      <c r="Y1052">
        <f>'5a - Savings Tracker'!Z1094</f>
        <v>0</v>
      </c>
      <c r="Z1052">
        <f>'5a - Savings Tracker'!AA1094</f>
        <v>0</v>
      </c>
      <c r="AA1052">
        <f>'5a - Savings Tracker'!AB1094</f>
        <v>0</v>
      </c>
      <c r="AB1052">
        <f>'5a - Savings Tracker'!AC1094</f>
        <v>0</v>
      </c>
      <c r="AC1052">
        <f>'5a - Savings Tracker'!AD1094</f>
        <v>0</v>
      </c>
      <c r="AD1052" t="str">
        <f>'5a - Savings Tracker'!AE1094</f>
        <v/>
      </c>
      <c r="AE1052" t="str">
        <f>'5a - Savings Tracker'!AF1094</f>
        <v/>
      </c>
      <c r="AF1052" t="str">
        <f>'5a - Savings Tracker'!AG1094</f>
        <v/>
      </c>
      <c r="AG1052" t="str">
        <f>'5a - Savings Tracker'!AH1094</f>
        <v/>
      </c>
      <c r="AH1052" t="str">
        <f>'5a - Savings Tracker'!AI1094</f>
        <v/>
      </c>
      <c r="AI1052" t="str">
        <f>'5a - Savings Tracker'!AJ1094</f>
        <v/>
      </c>
      <c r="AJ1052" t="str">
        <f>'5a - Savings Tracker'!AK1094</f>
        <v/>
      </c>
      <c r="AK1052" t="str">
        <f>'5a - Savings Tracker'!AL1094</f>
        <v/>
      </c>
    </row>
    <row r="1053" spans="1:37">
      <c r="A1053">
        <f>'5a - Savings Tracker'!A1095</f>
        <v>1052</v>
      </c>
      <c r="B1053" t="str">
        <f>'5a - Savings Tracker'!B1095</f>
        <v>Swansea Bay UHB</v>
      </c>
      <c r="C1053">
        <f>'5a - Savings Tracker'!C1095</f>
        <v>0</v>
      </c>
      <c r="D1053">
        <f>'5a - Savings Tracker'!D1095</f>
        <v>0</v>
      </c>
      <c r="E1053">
        <f>'5a - Savings Tracker'!E1095</f>
        <v>0</v>
      </c>
      <c r="F1053">
        <f>'5a - Savings Tracker'!F1095</f>
        <v>0</v>
      </c>
      <c r="G1053">
        <f>'5a - Savings Tracker'!G1095</f>
        <v>0</v>
      </c>
      <c r="H1053">
        <f>'5a - Savings Tracker'!H1095</f>
        <v>0</v>
      </c>
      <c r="I1053">
        <f>'5a - Savings Tracker'!J1095</f>
        <v>0</v>
      </c>
      <c r="J1053">
        <f>'5a - Savings Tracker'!K1095</f>
        <v>0</v>
      </c>
      <c r="K1053">
        <f>'5a - Savings Tracker'!L1095</f>
        <v>0</v>
      </c>
      <c r="L1053">
        <f>'5a - Savings Tracker'!M1095</f>
        <v>0</v>
      </c>
      <c r="M1053">
        <f>'5a - Savings Tracker'!N1095</f>
        <v>0</v>
      </c>
      <c r="N1053">
        <f>'5a - Savings Tracker'!O1095</f>
        <v>0</v>
      </c>
      <c r="O1053">
        <f>'5a - Savings Tracker'!P1095</f>
        <v>0</v>
      </c>
      <c r="P1053">
        <f>'5a - Savings Tracker'!Q1095</f>
        <v>0</v>
      </c>
      <c r="Q1053">
        <f>'5a - Savings Tracker'!R1095</f>
        <v>0</v>
      </c>
      <c r="R1053">
        <f>'5a - Savings Tracker'!S1095</f>
        <v>0</v>
      </c>
      <c r="S1053">
        <f>'5a - Savings Tracker'!T1095</f>
        <v>0</v>
      </c>
      <c r="T1053">
        <f>'5a - Savings Tracker'!U1095</f>
        <v>0</v>
      </c>
      <c r="U1053">
        <f>'5a - Savings Tracker'!V1095</f>
        <v>0</v>
      </c>
      <c r="V1053">
        <f>'5a - Savings Tracker'!W1095</f>
        <v>0</v>
      </c>
      <c r="W1053">
        <f>'5a - Savings Tracker'!X1095</f>
        <v>0</v>
      </c>
      <c r="X1053">
        <f>'5a - Savings Tracker'!Y1095</f>
        <v>0</v>
      </c>
      <c r="Y1053">
        <f>'5a - Savings Tracker'!Z1095</f>
        <v>0</v>
      </c>
      <c r="Z1053">
        <f>'5a - Savings Tracker'!AA1095</f>
        <v>0</v>
      </c>
      <c r="AA1053">
        <f>'5a - Savings Tracker'!AB1095</f>
        <v>0</v>
      </c>
      <c r="AB1053">
        <f>'5a - Savings Tracker'!AC1095</f>
        <v>0</v>
      </c>
      <c r="AC1053">
        <f>'5a - Savings Tracker'!AD1095</f>
        <v>0</v>
      </c>
      <c r="AD1053" t="str">
        <f>'5a - Savings Tracker'!AE1095</f>
        <v/>
      </c>
      <c r="AE1053" t="str">
        <f>'5a - Savings Tracker'!AF1095</f>
        <v/>
      </c>
      <c r="AF1053" t="str">
        <f>'5a - Savings Tracker'!AG1095</f>
        <v/>
      </c>
      <c r="AG1053" t="str">
        <f>'5a - Savings Tracker'!AH1095</f>
        <v/>
      </c>
      <c r="AH1053" t="str">
        <f>'5a - Savings Tracker'!AI1095</f>
        <v/>
      </c>
      <c r="AI1053" t="str">
        <f>'5a - Savings Tracker'!AJ1095</f>
        <v/>
      </c>
      <c r="AJ1053" t="str">
        <f>'5a - Savings Tracker'!AK1095</f>
        <v/>
      </c>
      <c r="AK1053" t="str">
        <f>'5a - Savings Tracker'!AL1095</f>
        <v/>
      </c>
    </row>
    <row r="1054" spans="1:37">
      <c r="A1054">
        <f>'5a - Savings Tracker'!A1096</f>
        <v>1053</v>
      </c>
      <c r="B1054" t="str">
        <f>'5a - Savings Tracker'!B1096</f>
        <v>Swansea Bay UHB</v>
      </c>
      <c r="C1054">
        <f>'5a - Savings Tracker'!C1096</f>
        <v>0</v>
      </c>
      <c r="D1054">
        <f>'5a - Savings Tracker'!D1096</f>
        <v>0</v>
      </c>
      <c r="E1054">
        <f>'5a - Savings Tracker'!E1096</f>
        <v>0</v>
      </c>
      <c r="F1054">
        <f>'5a - Savings Tracker'!F1096</f>
        <v>0</v>
      </c>
      <c r="G1054">
        <f>'5a - Savings Tracker'!G1096</f>
        <v>0</v>
      </c>
      <c r="H1054">
        <f>'5a - Savings Tracker'!H1096</f>
        <v>0</v>
      </c>
      <c r="I1054">
        <f>'5a - Savings Tracker'!J1096</f>
        <v>0</v>
      </c>
      <c r="J1054">
        <f>'5a - Savings Tracker'!K1096</f>
        <v>0</v>
      </c>
      <c r="K1054">
        <f>'5a - Savings Tracker'!L1096</f>
        <v>0</v>
      </c>
      <c r="L1054">
        <f>'5a - Savings Tracker'!M1096</f>
        <v>0</v>
      </c>
      <c r="M1054">
        <f>'5a - Savings Tracker'!N1096</f>
        <v>0</v>
      </c>
      <c r="N1054">
        <f>'5a - Savings Tracker'!O1096</f>
        <v>0</v>
      </c>
      <c r="O1054">
        <f>'5a - Savings Tracker'!P1096</f>
        <v>0</v>
      </c>
      <c r="P1054">
        <f>'5a - Savings Tracker'!Q1096</f>
        <v>0</v>
      </c>
      <c r="Q1054">
        <f>'5a - Savings Tracker'!R1096</f>
        <v>0</v>
      </c>
      <c r="R1054">
        <f>'5a - Savings Tracker'!S1096</f>
        <v>0</v>
      </c>
      <c r="S1054">
        <f>'5a - Savings Tracker'!T1096</f>
        <v>0</v>
      </c>
      <c r="T1054">
        <f>'5a - Savings Tracker'!U1096</f>
        <v>0</v>
      </c>
      <c r="U1054">
        <f>'5a - Savings Tracker'!V1096</f>
        <v>0</v>
      </c>
      <c r="V1054">
        <f>'5a - Savings Tracker'!W1096</f>
        <v>0</v>
      </c>
      <c r="W1054">
        <f>'5a - Savings Tracker'!X1096</f>
        <v>0</v>
      </c>
      <c r="X1054">
        <f>'5a - Savings Tracker'!Y1096</f>
        <v>0</v>
      </c>
      <c r="Y1054">
        <f>'5a - Savings Tracker'!Z1096</f>
        <v>0</v>
      </c>
      <c r="Z1054">
        <f>'5a - Savings Tracker'!AA1096</f>
        <v>0</v>
      </c>
      <c r="AA1054">
        <f>'5a - Savings Tracker'!AB1096</f>
        <v>0</v>
      </c>
      <c r="AB1054">
        <f>'5a - Savings Tracker'!AC1096</f>
        <v>0</v>
      </c>
      <c r="AC1054">
        <f>'5a - Savings Tracker'!AD1096</f>
        <v>0</v>
      </c>
      <c r="AD1054" t="str">
        <f>'5a - Savings Tracker'!AE1096</f>
        <v/>
      </c>
      <c r="AE1054" t="str">
        <f>'5a - Savings Tracker'!AF1096</f>
        <v/>
      </c>
      <c r="AF1054" t="str">
        <f>'5a - Savings Tracker'!AG1096</f>
        <v/>
      </c>
      <c r="AG1054" t="str">
        <f>'5a - Savings Tracker'!AH1096</f>
        <v/>
      </c>
      <c r="AH1054" t="str">
        <f>'5a - Savings Tracker'!AI1096</f>
        <v/>
      </c>
      <c r="AI1054" t="str">
        <f>'5a - Savings Tracker'!AJ1096</f>
        <v/>
      </c>
      <c r="AJ1054" t="str">
        <f>'5a - Savings Tracker'!AK1096</f>
        <v/>
      </c>
      <c r="AK1054" t="str">
        <f>'5a - Savings Tracker'!AL1096</f>
        <v/>
      </c>
    </row>
    <row r="1055" spans="1:37">
      <c r="A1055">
        <f>'5a - Savings Tracker'!A1097</f>
        <v>1054</v>
      </c>
      <c r="B1055" t="str">
        <f>'5a - Savings Tracker'!B1097</f>
        <v>Swansea Bay UHB</v>
      </c>
      <c r="C1055">
        <f>'5a - Savings Tracker'!C1097</f>
        <v>0</v>
      </c>
      <c r="D1055">
        <f>'5a - Savings Tracker'!D1097</f>
        <v>0</v>
      </c>
      <c r="E1055">
        <f>'5a - Savings Tracker'!E1097</f>
        <v>0</v>
      </c>
      <c r="F1055">
        <f>'5a - Savings Tracker'!F1097</f>
        <v>0</v>
      </c>
      <c r="G1055">
        <f>'5a - Savings Tracker'!G1097</f>
        <v>0</v>
      </c>
      <c r="H1055">
        <f>'5a - Savings Tracker'!H1097</f>
        <v>0</v>
      </c>
      <c r="I1055">
        <f>'5a - Savings Tracker'!J1097</f>
        <v>0</v>
      </c>
      <c r="J1055">
        <f>'5a - Savings Tracker'!K1097</f>
        <v>0</v>
      </c>
      <c r="K1055">
        <f>'5a - Savings Tracker'!L1097</f>
        <v>0</v>
      </c>
      <c r="L1055">
        <f>'5a - Savings Tracker'!M1097</f>
        <v>0</v>
      </c>
      <c r="M1055">
        <f>'5a - Savings Tracker'!N1097</f>
        <v>0</v>
      </c>
      <c r="N1055">
        <f>'5a - Savings Tracker'!O1097</f>
        <v>0</v>
      </c>
      <c r="O1055">
        <f>'5a - Savings Tracker'!P1097</f>
        <v>0</v>
      </c>
      <c r="P1055">
        <f>'5a - Savings Tracker'!Q1097</f>
        <v>0</v>
      </c>
      <c r="Q1055">
        <f>'5a - Savings Tracker'!R1097</f>
        <v>0</v>
      </c>
      <c r="R1055">
        <f>'5a - Savings Tracker'!S1097</f>
        <v>0</v>
      </c>
      <c r="S1055">
        <f>'5a - Savings Tracker'!T1097</f>
        <v>0</v>
      </c>
      <c r="T1055">
        <f>'5a - Savings Tracker'!U1097</f>
        <v>0</v>
      </c>
      <c r="U1055">
        <f>'5a - Savings Tracker'!V1097</f>
        <v>0</v>
      </c>
      <c r="V1055">
        <f>'5a - Savings Tracker'!W1097</f>
        <v>0</v>
      </c>
      <c r="W1055">
        <f>'5a - Savings Tracker'!X1097</f>
        <v>0</v>
      </c>
      <c r="X1055">
        <f>'5a - Savings Tracker'!Y1097</f>
        <v>0</v>
      </c>
      <c r="Y1055">
        <f>'5a - Savings Tracker'!Z1097</f>
        <v>0</v>
      </c>
      <c r="Z1055">
        <f>'5a - Savings Tracker'!AA1097</f>
        <v>0</v>
      </c>
      <c r="AA1055">
        <f>'5a - Savings Tracker'!AB1097</f>
        <v>0</v>
      </c>
      <c r="AB1055">
        <f>'5a - Savings Tracker'!AC1097</f>
        <v>0</v>
      </c>
      <c r="AC1055">
        <f>'5a - Savings Tracker'!AD1097</f>
        <v>0</v>
      </c>
      <c r="AD1055" t="str">
        <f>'5a - Savings Tracker'!AE1097</f>
        <v/>
      </c>
      <c r="AE1055" t="str">
        <f>'5a - Savings Tracker'!AF1097</f>
        <v/>
      </c>
      <c r="AF1055" t="str">
        <f>'5a - Savings Tracker'!AG1097</f>
        <v/>
      </c>
      <c r="AG1055" t="str">
        <f>'5a - Savings Tracker'!AH1097</f>
        <v/>
      </c>
      <c r="AH1055" t="str">
        <f>'5a - Savings Tracker'!AI1097</f>
        <v/>
      </c>
      <c r="AI1055" t="str">
        <f>'5a - Savings Tracker'!AJ1097</f>
        <v/>
      </c>
      <c r="AJ1055" t="str">
        <f>'5a - Savings Tracker'!AK1097</f>
        <v/>
      </c>
      <c r="AK1055" t="str">
        <f>'5a - Savings Tracker'!AL1097</f>
        <v/>
      </c>
    </row>
    <row r="1056" spans="1:37">
      <c r="A1056">
        <f>'5a - Savings Tracker'!A1098</f>
        <v>1055</v>
      </c>
      <c r="B1056" t="str">
        <f>'5a - Savings Tracker'!B1098</f>
        <v>Swansea Bay UHB</v>
      </c>
      <c r="C1056">
        <f>'5a - Savings Tracker'!C1098</f>
        <v>0</v>
      </c>
      <c r="D1056">
        <f>'5a - Savings Tracker'!D1098</f>
        <v>0</v>
      </c>
      <c r="E1056">
        <f>'5a - Savings Tracker'!E1098</f>
        <v>0</v>
      </c>
      <c r="F1056">
        <f>'5a - Savings Tracker'!F1098</f>
        <v>0</v>
      </c>
      <c r="G1056">
        <f>'5a - Savings Tracker'!G1098</f>
        <v>0</v>
      </c>
      <c r="H1056">
        <f>'5a - Savings Tracker'!H1098</f>
        <v>0</v>
      </c>
      <c r="I1056">
        <f>'5a - Savings Tracker'!J1098</f>
        <v>0</v>
      </c>
      <c r="J1056">
        <f>'5a - Savings Tracker'!K1098</f>
        <v>0</v>
      </c>
      <c r="K1056">
        <f>'5a - Savings Tracker'!L1098</f>
        <v>0</v>
      </c>
      <c r="L1056">
        <f>'5a - Savings Tracker'!M1098</f>
        <v>0</v>
      </c>
      <c r="M1056">
        <f>'5a - Savings Tracker'!N1098</f>
        <v>0</v>
      </c>
      <c r="N1056">
        <f>'5a - Savings Tracker'!O1098</f>
        <v>0</v>
      </c>
      <c r="O1056">
        <f>'5a - Savings Tracker'!P1098</f>
        <v>0</v>
      </c>
      <c r="P1056">
        <f>'5a - Savings Tracker'!Q1098</f>
        <v>0</v>
      </c>
      <c r="Q1056">
        <f>'5a - Savings Tracker'!R1098</f>
        <v>0</v>
      </c>
      <c r="R1056">
        <f>'5a - Savings Tracker'!S1098</f>
        <v>0</v>
      </c>
      <c r="S1056">
        <f>'5a - Savings Tracker'!T1098</f>
        <v>0</v>
      </c>
      <c r="T1056">
        <f>'5a - Savings Tracker'!U1098</f>
        <v>0</v>
      </c>
      <c r="U1056">
        <f>'5a - Savings Tracker'!V1098</f>
        <v>0</v>
      </c>
      <c r="V1056">
        <f>'5a - Savings Tracker'!W1098</f>
        <v>0</v>
      </c>
      <c r="W1056">
        <f>'5a - Savings Tracker'!X1098</f>
        <v>0</v>
      </c>
      <c r="X1056">
        <f>'5a - Savings Tracker'!Y1098</f>
        <v>0</v>
      </c>
      <c r="Y1056">
        <f>'5a - Savings Tracker'!Z1098</f>
        <v>0</v>
      </c>
      <c r="Z1056">
        <f>'5a - Savings Tracker'!AA1098</f>
        <v>0</v>
      </c>
      <c r="AA1056">
        <f>'5a - Savings Tracker'!AB1098</f>
        <v>0</v>
      </c>
      <c r="AB1056">
        <f>'5a - Savings Tracker'!AC1098</f>
        <v>0</v>
      </c>
      <c r="AC1056">
        <f>'5a - Savings Tracker'!AD1098</f>
        <v>0</v>
      </c>
      <c r="AD1056" t="str">
        <f>'5a - Savings Tracker'!AE1098</f>
        <v/>
      </c>
      <c r="AE1056" t="str">
        <f>'5a - Savings Tracker'!AF1098</f>
        <v/>
      </c>
      <c r="AF1056" t="str">
        <f>'5a - Savings Tracker'!AG1098</f>
        <v/>
      </c>
      <c r="AG1056" t="str">
        <f>'5a - Savings Tracker'!AH1098</f>
        <v/>
      </c>
      <c r="AH1056" t="str">
        <f>'5a - Savings Tracker'!AI1098</f>
        <v/>
      </c>
      <c r="AI1056" t="str">
        <f>'5a - Savings Tracker'!AJ1098</f>
        <v/>
      </c>
      <c r="AJ1056" t="str">
        <f>'5a - Savings Tracker'!AK1098</f>
        <v/>
      </c>
      <c r="AK1056" t="str">
        <f>'5a - Savings Tracker'!AL1098</f>
        <v/>
      </c>
    </row>
    <row r="1057" spans="1:37">
      <c r="A1057">
        <f>'5a - Savings Tracker'!A1099</f>
        <v>1056</v>
      </c>
      <c r="B1057" t="str">
        <f>'5a - Savings Tracker'!B1099</f>
        <v>Swansea Bay UHB</v>
      </c>
      <c r="C1057">
        <f>'5a - Savings Tracker'!C1099</f>
        <v>0</v>
      </c>
      <c r="D1057">
        <f>'5a - Savings Tracker'!D1099</f>
        <v>0</v>
      </c>
      <c r="E1057">
        <f>'5a - Savings Tracker'!E1099</f>
        <v>0</v>
      </c>
      <c r="F1057">
        <f>'5a - Savings Tracker'!F1099</f>
        <v>0</v>
      </c>
      <c r="G1057">
        <f>'5a - Savings Tracker'!G1099</f>
        <v>0</v>
      </c>
      <c r="H1057">
        <f>'5a - Savings Tracker'!H1099</f>
        <v>0</v>
      </c>
      <c r="I1057">
        <f>'5a - Savings Tracker'!J1099</f>
        <v>0</v>
      </c>
      <c r="J1057">
        <f>'5a - Savings Tracker'!K1099</f>
        <v>0</v>
      </c>
      <c r="K1057">
        <f>'5a - Savings Tracker'!L1099</f>
        <v>0</v>
      </c>
      <c r="L1057">
        <f>'5a - Savings Tracker'!M1099</f>
        <v>0</v>
      </c>
      <c r="M1057">
        <f>'5a - Savings Tracker'!N1099</f>
        <v>0</v>
      </c>
      <c r="N1057">
        <f>'5a - Savings Tracker'!O1099</f>
        <v>0</v>
      </c>
      <c r="O1057">
        <f>'5a - Savings Tracker'!P1099</f>
        <v>0</v>
      </c>
      <c r="P1057">
        <f>'5a - Savings Tracker'!Q1099</f>
        <v>0</v>
      </c>
      <c r="Q1057">
        <f>'5a - Savings Tracker'!R1099</f>
        <v>0</v>
      </c>
      <c r="R1057">
        <f>'5a - Savings Tracker'!S1099</f>
        <v>0</v>
      </c>
      <c r="S1057">
        <f>'5a - Savings Tracker'!T1099</f>
        <v>0</v>
      </c>
      <c r="T1057">
        <f>'5a - Savings Tracker'!U1099</f>
        <v>0</v>
      </c>
      <c r="U1057">
        <f>'5a - Savings Tracker'!V1099</f>
        <v>0</v>
      </c>
      <c r="V1057">
        <f>'5a - Savings Tracker'!W1099</f>
        <v>0</v>
      </c>
      <c r="W1057">
        <f>'5a - Savings Tracker'!X1099</f>
        <v>0</v>
      </c>
      <c r="X1057">
        <f>'5a - Savings Tracker'!Y1099</f>
        <v>0</v>
      </c>
      <c r="Y1057">
        <f>'5a - Savings Tracker'!Z1099</f>
        <v>0</v>
      </c>
      <c r="Z1057">
        <f>'5a - Savings Tracker'!AA1099</f>
        <v>0</v>
      </c>
      <c r="AA1057">
        <f>'5a - Savings Tracker'!AB1099</f>
        <v>0</v>
      </c>
      <c r="AB1057">
        <f>'5a - Savings Tracker'!AC1099</f>
        <v>0</v>
      </c>
      <c r="AC1057">
        <f>'5a - Savings Tracker'!AD1099</f>
        <v>0</v>
      </c>
      <c r="AD1057" t="str">
        <f>'5a - Savings Tracker'!AE1099</f>
        <v/>
      </c>
      <c r="AE1057" t="str">
        <f>'5a - Savings Tracker'!AF1099</f>
        <v/>
      </c>
      <c r="AF1057" t="str">
        <f>'5a - Savings Tracker'!AG1099</f>
        <v/>
      </c>
      <c r="AG1057" t="str">
        <f>'5a - Savings Tracker'!AH1099</f>
        <v/>
      </c>
      <c r="AH1057" t="str">
        <f>'5a - Savings Tracker'!AI1099</f>
        <v/>
      </c>
      <c r="AI1057" t="str">
        <f>'5a - Savings Tracker'!AJ1099</f>
        <v/>
      </c>
      <c r="AJ1057" t="str">
        <f>'5a - Savings Tracker'!AK1099</f>
        <v/>
      </c>
      <c r="AK1057" t="str">
        <f>'5a - Savings Tracker'!AL1099</f>
        <v/>
      </c>
    </row>
    <row r="1058" spans="1:37">
      <c r="A1058">
        <f>'5a - Savings Tracker'!A1100</f>
        <v>1057</v>
      </c>
      <c r="B1058" t="str">
        <f>'5a - Savings Tracker'!B1100</f>
        <v>Swansea Bay UHB</v>
      </c>
      <c r="C1058">
        <f>'5a - Savings Tracker'!C1100</f>
        <v>0</v>
      </c>
      <c r="D1058">
        <f>'5a - Savings Tracker'!D1100</f>
        <v>0</v>
      </c>
      <c r="E1058">
        <f>'5a - Savings Tracker'!E1100</f>
        <v>0</v>
      </c>
      <c r="F1058">
        <f>'5a - Savings Tracker'!F1100</f>
        <v>0</v>
      </c>
      <c r="G1058">
        <f>'5a - Savings Tracker'!G1100</f>
        <v>0</v>
      </c>
      <c r="H1058">
        <f>'5a - Savings Tracker'!H1100</f>
        <v>0</v>
      </c>
      <c r="I1058">
        <f>'5a - Savings Tracker'!J1100</f>
        <v>0</v>
      </c>
      <c r="J1058">
        <f>'5a - Savings Tracker'!K1100</f>
        <v>0</v>
      </c>
      <c r="K1058">
        <f>'5a - Savings Tracker'!L1100</f>
        <v>0</v>
      </c>
      <c r="L1058">
        <f>'5a - Savings Tracker'!M1100</f>
        <v>0</v>
      </c>
      <c r="M1058">
        <f>'5a - Savings Tracker'!N1100</f>
        <v>0</v>
      </c>
      <c r="N1058">
        <f>'5a - Savings Tracker'!O1100</f>
        <v>0</v>
      </c>
      <c r="O1058">
        <f>'5a - Savings Tracker'!P1100</f>
        <v>0</v>
      </c>
      <c r="P1058">
        <f>'5a - Savings Tracker'!Q1100</f>
        <v>0</v>
      </c>
      <c r="Q1058">
        <f>'5a - Savings Tracker'!R1100</f>
        <v>0</v>
      </c>
      <c r="R1058">
        <f>'5a - Savings Tracker'!S1100</f>
        <v>0</v>
      </c>
      <c r="S1058">
        <f>'5a - Savings Tracker'!T1100</f>
        <v>0</v>
      </c>
      <c r="T1058">
        <f>'5a - Savings Tracker'!U1100</f>
        <v>0</v>
      </c>
      <c r="U1058">
        <f>'5a - Savings Tracker'!V1100</f>
        <v>0</v>
      </c>
      <c r="V1058">
        <f>'5a - Savings Tracker'!W1100</f>
        <v>0</v>
      </c>
      <c r="W1058">
        <f>'5a - Savings Tracker'!X1100</f>
        <v>0</v>
      </c>
      <c r="X1058">
        <f>'5a - Savings Tracker'!Y1100</f>
        <v>0</v>
      </c>
      <c r="Y1058">
        <f>'5a - Savings Tracker'!Z1100</f>
        <v>0</v>
      </c>
      <c r="Z1058">
        <f>'5a - Savings Tracker'!AA1100</f>
        <v>0</v>
      </c>
      <c r="AA1058">
        <f>'5a - Savings Tracker'!AB1100</f>
        <v>0</v>
      </c>
      <c r="AB1058">
        <f>'5a - Savings Tracker'!AC1100</f>
        <v>0</v>
      </c>
      <c r="AC1058">
        <f>'5a - Savings Tracker'!AD1100</f>
        <v>0</v>
      </c>
      <c r="AD1058" t="str">
        <f>'5a - Savings Tracker'!AE1100</f>
        <v/>
      </c>
      <c r="AE1058" t="str">
        <f>'5a - Savings Tracker'!AF1100</f>
        <v/>
      </c>
      <c r="AF1058" t="str">
        <f>'5a - Savings Tracker'!AG1100</f>
        <v/>
      </c>
      <c r="AG1058" t="str">
        <f>'5a - Savings Tracker'!AH1100</f>
        <v/>
      </c>
      <c r="AH1058" t="str">
        <f>'5a - Savings Tracker'!AI1100</f>
        <v/>
      </c>
      <c r="AI1058" t="str">
        <f>'5a - Savings Tracker'!AJ1100</f>
        <v/>
      </c>
      <c r="AJ1058" t="str">
        <f>'5a - Savings Tracker'!AK1100</f>
        <v/>
      </c>
      <c r="AK1058" t="str">
        <f>'5a - Savings Tracker'!AL1100</f>
        <v/>
      </c>
    </row>
    <row r="1059" spans="1:37">
      <c r="A1059">
        <f>'5a - Savings Tracker'!A1101</f>
        <v>1058</v>
      </c>
      <c r="B1059" t="str">
        <f>'5a - Savings Tracker'!B1101</f>
        <v>Swansea Bay UHB</v>
      </c>
      <c r="C1059">
        <f>'5a - Savings Tracker'!C1101</f>
        <v>0</v>
      </c>
      <c r="D1059">
        <f>'5a - Savings Tracker'!D1101</f>
        <v>0</v>
      </c>
      <c r="E1059">
        <f>'5a - Savings Tracker'!E1101</f>
        <v>0</v>
      </c>
      <c r="F1059">
        <f>'5a - Savings Tracker'!F1101</f>
        <v>0</v>
      </c>
      <c r="G1059">
        <f>'5a - Savings Tracker'!G1101</f>
        <v>0</v>
      </c>
      <c r="H1059">
        <f>'5a - Savings Tracker'!H1101</f>
        <v>0</v>
      </c>
      <c r="I1059">
        <f>'5a - Savings Tracker'!J1101</f>
        <v>0</v>
      </c>
      <c r="J1059">
        <f>'5a - Savings Tracker'!K1101</f>
        <v>0</v>
      </c>
      <c r="K1059">
        <f>'5a - Savings Tracker'!L1101</f>
        <v>0</v>
      </c>
      <c r="L1059">
        <f>'5a - Savings Tracker'!M1101</f>
        <v>0</v>
      </c>
      <c r="M1059">
        <f>'5a - Savings Tracker'!N1101</f>
        <v>0</v>
      </c>
      <c r="N1059">
        <f>'5a - Savings Tracker'!O1101</f>
        <v>0</v>
      </c>
      <c r="O1059">
        <f>'5a - Savings Tracker'!P1101</f>
        <v>0</v>
      </c>
      <c r="P1059">
        <f>'5a - Savings Tracker'!Q1101</f>
        <v>0</v>
      </c>
      <c r="Q1059">
        <f>'5a - Savings Tracker'!R1101</f>
        <v>0</v>
      </c>
      <c r="R1059">
        <f>'5a - Savings Tracker'!S1101</f>
        <v>0</v>
      </c>
      <c r="S1059">
        <f>'5a - Savings Tracker'!T1101</f>
        <v>0</v>
      </c>
      <c r="T1059">
        <f>'5a - Savings Tracker'!U1101</f>
        <v>0</v>
      </c>
      <c r="U1059">
        <f>'5a - Savings Tracker'!V1101</f>
        <v>0</v>
      </c>
      <c r="V1059">
        <f>'5a - Savings Tracker'!W1101</f>
        <v>0</v>
      </c>
      <c r="W1059">
        <f>'5a - Savings Tracker'!X1101</f>
        <v>0</v>
      </c>
      <c r="X1059">
        <f>'5a - Savings Tracker'!Y1101</f>
        <v>0</v>
      </c>
      <c r="Y1059">
        <f>'5a - Savings Tracker'!Z1101</f>
        <v>0</v>
      </c>
      <c r="Z1059">
        <f>'5a - Savings Tracker'!AA1101</f>
        <v>0</v>
      </c>
      <c r="AA1059">
        <f>'5a - Savings Tracker'!AB1101</f>
        <v>0</v>
      </c>
      <c r="AB1059">
        <f>'5a - Savings Tracker'!AC1101</f>
        <v>0</v>
      </c>
      <c r="AC1059">
        <f>'5a - Savings Tracker'!AD1101</f>
        <v>0</v>
      </c>
      <c r="AD1059" t="str">
        <f>'5a - Savings Tracker'!AE1101</f>
        <v/>
      </c>
      <c r="AE1059" t="str">
        <f>'5a - Savings Tracker'!AF1101</f>
        <v/>
      </c>
      <c r="AF1059" t="str">
        <f>'5a - Savings Tracker'!AG1101</f>
        <v/>
      </c>
      <c r="AG1059" t="str">
        <f>'5a - Savings Tracker'!AH1101</f>
        <v/>
      </c>
      <c r="AH1059" t="str">
        <f>'5a - Savings Tracker'!AI1101</f>
        <v/>
      </c>
      <c r="AI1059" t="str">
        <f>'5a - Savings Tracker'!AJ1101</f>
        <v/>
      </c>
      <c r="AJ1059" t="str">
        <f>'5a - Savings Tracker'!AK1101</f>
        <v/>
      </c>
      <c r="AK1059" t="str">
        <f>'5a - Savings Tracker'!AL1101</f>
        <v/>
      </c>
    </row>
    <row r="1060" spans="1:37">
      <c r="A1060">
        <f>'5a - Savings Tracker'!A1102</f>
        <v>1059</v>
      </c>
      <c r="B1060" t="str">
        <f>'5a - Savings Tracker'!B1102</f>
        <v>Swansea Bay UHB</v>
      </c>
      <c r="C1060">
        <f>'5a - Savings Tracker'!C1102</f>
        <v>0</v>
      </c>
      <c r="D1060">
        <f>'5a - Savings Tracker'!D1102</f>
        <v>0</v>
      </c>
      <c r="E1060">
        <f>'5a - Savings Tracker'!E1102</f>
        <v>0</v>
      </c>
      <c r="F1060">
        <f>'5a - Savings Tracker'!F1102</f>
        <v>0</v>
      </c>
      <c r="G1060">
        <f>'5a - Savings Tracker'!G1102</f>
        <v>0</v>
      </c>
      <c r="H1060">
        <f>'5a - Savings Tracker'!H1102</f>
        <v>0</v>
      </c>
      <c r="I1060">
        <f>'5a - Savings Tracker'!J1102</f>
        <v>0</v>
      </c>
      <c r="J1060">
        <f>'5a - Savings Tracker'!K1102</f>
        <v>0</v>
      </c>
      <c r="K1060">
        <f>'5a - Savings Tracker'!L1102</f>
        <v>0</v>
      </c>
      <c r="L1060">
        <f>'5a - Savings Tracker'!M1102</f>
        <v>0</v>
      </c>
      <c r="M1060">
        <f>'5a - Savings Tracker'!N1102</f>
        <v>0</v>
      </c>
      <c r="N1060">
        <f>'5a - Savings Tracker'!O1102</f>
        <v>0</v>
      </c>
      <c r="O1060">
        <f>'5a - Savings Tracker'!P1102</f>
        <v>0</v>
      </c>
      <c r="P1060">
        <f>'5a - Savings Tracker'!Q1102</f>
        <v>0</v>
      </c>
      <c r="Q1060">
        <f>'5a - Savings Tracker'!R1102</f>
        <v>0</v>
      </c>
      <c r="R1060">
        <f>'5a - Savings Tracker'!S1102</f>
        <v>0</v>
      </c>
      <c r="S1060">
        <f>'5a - Savings Tracker'!T1102</f>
        <v>0</v>
      </c>
      <c r="T1060">
        <f>'5a - Savings Tracker'!U1102</f>
        <v>0</v>
      </c>
      <c r="U1060">
        <f>'5a - Savings Tracker'!V1102</f>
        <v>0</v>
      </c>
      <c r="V1060">
        <f>'5a - Savings Tracker'!W1102</f>
        <v>0</v>
      </c>
      <c r="W1060">
        <f>'5a - Savings Tracker'!X1102</f>
        <v>0</v>
      </c>
      <c r="X1060">
        <f>'5a - Savings Tracker'!Y1102</f>
        <v>0</v>
      </c>
      <c r="Y1060">
        <f>'5a - Savings Tracker'!Z1102</f>
        <v>0</v>
      </c>
      <c r="Z1060">
        <f>'5a - Savings Tracker'!AA1102</f>
        <v>0</v>
      </c>
      <c r="AA1060">
        <f>'5a - Savings Tracker'!AB1102</f>
        <v>0</v>
      </c>
      <c r="AB1060">
        <f>'5a - Savings Tracker'!AC1102</f>
        <v>0</v>
      </c>
      <c r="AC1060">
        <f>'5a - Savings Tracker'!AD1102</f>
        <v>0</v>
      </c>
      <c r="AD1060" t="str">
        <f>'5a - Savings Tracker'!AE1102</f>
        <v/>
      </c>
      <c r="AE1060" t="str">
        <f>'5a - Savings Tracker'!AF1102</f>
        <v/>
      </c>
      <c r="AF1060" t="str">
        <f>'5a - Savings Tracker'!AG1102</f>
        <v/>
      </c>
      <c r="AG1060" t="str">
        <f>'5a - Savings Tracker'!AH1102</f>
        <v/>
      </c>
      <c r="AH1060" t="str">
        <f>'5a - Savings Tracker'!AI1102</f>
        <v/>
      </c>
      <c r="AI1060" t="str">
        <f>'5a - Savings Tracker'!AJ1102</f>
        <v/>
      </c>
      <c r="AJ1060" t="str">
        <f>'5a - Savings Tracker'!AK1102</f>
        <v/>
      </c>
      <c r="AK1060" t="str">
        <f>'5a - Savings Tracker'!AL1102</f>
        <v/>
      </c>
    </row>
    <row r="1061" spans="1:37">
      <c r="A1061">
        <f>'5a - Savings Tracker'!A1103</f>
        <v>1060</v>
      </c>
      <c r="B1061" t="str">
        <f>'5a - Savings Tracker'!B1103</f>
        <v>Swansea Bay UHB</v>
      </c>
      <c r="C1061">
        <f>'5a - Savings Tracker'!C1103</f>
        <v>0</v>
      </c>
      <c r="D1061">
        <f>'5a - Savings Tracker'!D1103</f>
        <v>0</v>
      </c>
      <c r="E1061">
        <f>'5a - Savings Tracker'!E1103</f>
        <v>0</v>
      </c>
      <c r="F1061">
        <f>'5a - Savings Tracker'!F1103</f>
        <v>0</v>
      </c>
      <c r="G1061">
        <f>'5a - Savings Tracker'!G1103</f>
        <v>0</v>
      </c>
      <c r="H1061">
        <f>'5a - Savings Tracker'!H1103</f>
        <v>0</v>
      </c>
      <c r="I1061">
        <f>'5a - Savings Tracker'!J1103</f>
        <v>0</v>
      </c>
      <c r="J1061">
        <f>'5a - Savings Tracker'!K1103</f>
        <v>0</v>
      </c>
      <c r="K1061">
        <f>'5a - Savings Tracker'!L1103</f>
        <v>0</v>
      </c>
      <c r="L1061">
        <f>'5a - Savings Tracker'!M1103</f>
        <v>0</v>
      </c>
      <c r="M1061">
        <f>'5a - Savings Tracker'!N1103</f>
        <v>0</v>
      </c>
      <c r="N1061">
        <f>'5a - Savings Tracker'!O1103</f>
        <v>0</v>
      </c>
      <c r="O1061">
        <f>'5a - Savings Tracker'!P1103</f>
        <v>0</v>
      </c>
      <c r="P1061">
        <f>'5a - Savings Tracker'!Q1103</f>
        <v>0</v>
      </c>
      <c r="Q1061">
        <f>'5a - Savings Tracker'!R1103</f>
        <v>0</v>
      </c>
      <c r="R1061">
        <f>'5a - Savings Tracker'!S1103</f>
        <v>0</v>
      </c>
      <c r="S1061">
        <f>'5a - Savings Tracker'!T1103</f>
        <v>0</v>
      </c>
      <c r="T1061">
        <f>'5a - Savings Tracker'!U1103</f>
        <v>0</v>
      </c>
      <c r="U1061">
        <f>'5a - Savings Tracker'!V1103</f>
        <v>0</v>
      </c>
      <c r="V1061">
        <f>'5a - Savings Tracker'!W1103</f>
        <v>0</v>
      </c>
      <c r="W1061">
        <f>'5a - Savings Tracker'!X1103</f>
        <v>0</v>
      </c>
      <c r="X1061">
        <f>'5a - Savings Tracker'!Y1103</f>
        <v>0</v>
      </c>
      <c r="Y1061">
        <f>'5a - Savings Tracker'!Z1103</f>
        <v>0</v>
      </c>
      <c r="Z1061">
        <f>'5a - Savings Tracker'!AA1103</f>
        <v>0</v>
      </c>
      <c r="AA1061">
        <f>'5a - Savings Tracker'!AB1103</f>
        <v>0</v>
      </c>
      <c r="AB1061">
        <f>'5a - Savings Tracker'!AC1103</f>
        <v>0</v>
      </c>
      <c r="AC1061">
        <f>'5a - Savings Tracker'!AD1103</f>
        <v>0</v>
      </c>
      <c r="AD1061" t="str">
        <f>'5a - Savings Tracker'!AE1103</f>
        <v/>
      </c>
      <c r="AE1061" t="str">
        <f>'5a - Savings Tracker'!AF1103</f>
        <v/>
      </c>
      <c r="AF1061" t="str">
        <f>'5a - Savings Tracker'!AG1103</f>
        <v/>
      </c>
      <c r="AG1061" t="str">
        <f>'5a - Savings Tracker'!AH1103</f>
        <v/>
      </c>
      <c r="AH1061" t="str">
        <f>'5a - Savings Tracker'!AI1103</f>
        <v/>
      </c>
      <c r="AI1061" t="str">
        <f>'5a - Savings Tracker'!AJ1103</f>
        <v/>
      </c>
      <c r="AJ1061" t="str">
        <f>'5a - Savings Tracker'!AK1103</f>
        <v/>
      </c>
      <c r="AK1061" t="str">
        <f>'5a - Savings Tracker'!AL1103</f>
        <v/>
      </c>
    </row>
    <row r="1062" spans="1:37">
      <c r="A1062">
        <f>'5a - Savings Tracker'!A1104</f>
        <v>1061</v>
      </c>
      <c r="B1062" t="str">
        <f>'5a - Savings Tracker'!B1104</f>
        <v>Swansea Bay UHB</v>
      </c>
      <c r="C1062">
        <f>'5a - Savings Tracker'!C1104</f>
        <v>0</v>
      </c>
      <c r="D1062">
        <f>'5a - Savings Tracker'!D1104</f>
        <v>0</v>
      </c>
      <c r="E1062">
        <f>'5a - Savings Tracker'!E1104</f>
        <v>0</v>
      </c>
      <c r="F1062">
        <f>'5a - Savings Tracker'!F1104</f>
        <v>0</v>
      </c>
      <c r="G1062">
        <f>'5a - Savings Tracker'!G1104</f>
        <v>0</v>
      </c>
      <c r="H1062">
        <f>'5a - Savings Tracker'!H1104</f>
        <v>0</v>
      </c>
      <c r="I1062">
        <f>'5a - Savings Tracker'!J1104</f>
        <v>0</v>
      </c>
      <c r="J1062">
        <f>'5a - Savings Tracker'!K1104</f>
        <v>0</v>
      </c>
      <c r="K1062">
        <f>'5a - Savings Tracker'!L1104</f>
        <v>0</v>
      </c>
      <c r="L1062">
        <f>'5a - Savings Tracker'!M1104</f>
        <v>0</v>
      </c>
      <c r="M1062">
        <f>'5a - Savings Tracker'!N1104</f>
        <v>0</v>
      </c>
      <c r="N1062">
        <f>'5a - Savings Tracker'!O1104</f>
        <v>0</v>
      </c>
      <c r="O1062">
        <f>'5a - Savings Tracker'!P1104</f>
        <v>0</v>
      </c>
      <c r="P1062">
        <f>'5a - Savings Tracker'!Q1104</f>
        <v>0</v>
      </c>
      <c r="Q1062">
        <f>'5a - Savings Tracker'!R1104</f>
        <v>0</v>
      </c>
      <c r="R1062">
        <f>'5a - Savings Tracker'!S1104</f>
        <v>0</v>
      </c>
      <c r="S1062">
        <f>'5a - Savings Tracker'!T1104</f>
        <v>0</v>
      </c>
      <c r="T1062">
        <f>'5a - Savings Tracker'!U1104</f>
        <v>0</v>
      </c>
      <c r="U1062">
        <f>'5a - Savings Tracker'!V1104</f>
        <v>0</v>
      </c>
      <c r="V1062">
        <f>'5a - Savings Tracker'!W1104</f>
        <v>0</v>
      </c>
      <c r="W1062">
        <f>'5a - Savings Tracker'!X1104</f>
        <v>0</v>
      </c>
      <c r="X1062">
        <f>'5a - Savings Tracker'!Y1104</f>
        <v>0</v>
      </c>
      <c r="Y1062">
        <f>'5a - Savings Tracker'!Z1104</f>
        <v>0</v>
      </c>
      <c r="Z1062">
        <f>'5a - Savings Tracker'!AA1104</f>
        <v>0</v>
      </c>
      <c r="AA1062">
        <f>'5a - Savings Tracker'!AB1104</f>
        <v>0</v>
      </c>
      <c r="AB1062">
        <f>'5a - Savings Tracker'!AC1104</f>
        <v>0</v>
      </c>
      <c r="AC1062">
        <f>'5a - Savings Tracker'!AD1104</f>
        <v>0</v>
      </c>
      <c r="AD1062" t="str">
        <f>'5a - Savings Tracker'!AE1104</f>
        <v/>
      </c>
      <c r="AE1062" t="str">
        <f>'5a - Savings Tracker'!AF1104</f>
        <v/>
      </c>
      <c r="AF1062" t="str">
        <f>'5a - Savings Tracker'!AG1104</f>
        <v/>
      </c>
      <c r="AG1062" t="str">
        <f>'5a - Savings Tracker'!AH1104</f>
        <v/>
      </c>
      <c r="AH1062" t="str">
        <f>'5a - Savings Tracker'!AI1104</f>
        <v/>
      </c>
      <c r="AI1062" t="str">
        <f>'5a - Savings Tracker'!AJ1104</f>
        <v/>
      </c>
      <c r="AJ1062" t="str">
        <f>'5a - Savings Tracker'!AK1104</f>
        <v/>
      </c>
      <c r="AK1062" t="str">
        <f>'5a - Savings Tracker'!AL1104</f>
        <v/>
      </c>
    </row>
    <row r="1063" spans="1:37">
      <c r="A1063">
        <f>'5a - Savings Tracker'!A1105</f>
        <v>1062</v>
      </c>
      <c r="B1063" t="str">
        <f>'5a - Savings Tracker'!B1105</f>
        <v>Swansea Bay UHB</v>
      </c>
      <c r="C1063">
        <f>'5a - Savings Tracker'!C1105</f>
        <v>0</v>
      </c>
      <c r="D1063">
        <f>'5a - Savings Tracker'!D1105</f>
        <v>0</v>
      </c>
      <c r="E1063">
        <f>'5a - Savings Tracker'!E1105</f>
        <v>0</v>
      </c>
      <c r="F1063">
        <f>'5a - Savings Tracker'!F1105</f>
        <v>0</v>
      </c>
      <c r="G1063">
        <f>'5a - Savings Tracker'!G1105</f>
        <v>0</v>
      </c>
      <c r="H1063">
        <f>'5a - Savings Tracker'!H1105</f>
        <v>0</v>
      </c>
      <c r="I1063">
        <f>'5a - Savings Tracker'!J1105</f>
        <v>0</v>
      </c>
      <c r="J1063">
        <f>'5a - Savings Tracker'!K1105</f>
        <v>0</v>
      </c>
      <c r="K1063">
        <f>'5a - Savings Tracker'!L1105</f>
        <v>0</v>
      </c>
      <c r="L1063">
        <f>'5a - Savings Tracker'!M1105</f>
        <v>0</v>
      </c>
      <c r="M1063">
        <f>'5a - Savings Tracker'!N1105</f>
        <v>0</v>
      </c>
      <c r="N1063">
        <f>'5a - Savings Tracker'!O1105</f>
        <v>0</v>
      </c>
      <c r="O1063">
        <f>'5a - Savings Tracker'!P1105</f>
        <v>0</v>
      </c>
      <c r="P1063">
        <f>'5a - Savings Tracker'!Q1105</f>
        <v>0</v>
      </c>
      <c r="Q1063">
        <f>'5a - Savings Tracker'!R1105</f>
        <v>0</v>
      </c>
      <c r="R1063">
        <f>'5a - Savings Tracker'!S1105</f>
        <v>0</v>
      </c>
      <c r="S1063">
        <f>'5a - Savings Tracker'!T1105</f>
        <v>0</v>
      </c>
      <c r="T1063">
        <f>'5a - Savings Tracker'!U1105</f>
        <v>0</v>
      </c>
      <c r="U1063">
        <f>'5a - Savings Tracker'!V1105</f>
        <v>0</v>
      </c>
      <c r="V1063">
        <f>'5a - Savings Tracker'!W1105</f>
        <v>0</v>
      </c>
      <c r="W1063">
        <f>'5a - Savings Tracker'!X1105</f>
        <v>0</v>
      </c>
      <c r="X1063">
        <f>'5a - Savings Tracker'!Y1105</f>
        <v>0</v>
      </c>
      <c r="Y1063">
        <f>'5a - Savings Tracker'!Z1105</f>
        <v>0</v>
      </c>
      <c r="Z1063">
        <f>'5a - Savings Tracker'!AA1105</f>
        <v>0</v>
      </c>
      <c r="AA1063">
        <f>'5a - Savings Tracker'!AB1105</f>
        <v>0</v>
      </c>
      <c r="AB1063">
        <f>'5a - Savings Tracker'!AC1105</f>
        <v>0</v>
      </c>
      <c r="AC1063">
        <f>'5a - Savings Tracker'!AD1105</f>
        <v>0</v>
      </c>
      <c r="AD1063" t="str">
        <f>'5a - Savings Tracker'!AE1105</f>
        <v/>
      </c>
      <c r="AE1063" t="str">
        <f>'5a - Savings Tracker'!AF1105</f>
        <v/>
      </c>
      <c r="AF1063" t="str">
        <f>'5a - Savings Tracker'!AG1105</f>
        <v/>
      </c>
      <c r="AG1063" t="str">
        <f>'5a - Savings Tracker'!AH1105</f>
        <v/>
      </c>
      <c r="AH1063" t="str">
        <f>'5a - Savings Tracker'!AI1105</f>
        <v/>
      </c>
      <c r="AI1063" t="str">
        <f>'5a - Savings Tracker'!AJ1105</f>
        <v/>
      </c>
      <c r="AJ1063" t="str">
        <f>'5a - Savings Tracker'!AK1105</f>
        <v/>
      </c>
      <c r="AK1063" t="str">
        <f>'5a - Savings Tracker'!AL1105</f>
        <v/>
      </c>
    </row>
    <row r="1064" spans="1:37">
      <c r="A1064">
        <f>'5a - Savings Tracker'!A1106</f>
        <v>1063</v>
      </c>
      <c r="B1064" t="str">
        <f>'5a - Savings Tracker'!B1106</f>
        <v>Swansea Bay UHB</v>
      </c>
      <c r="C1064">
        <f>'5a - Savings Tracker'!C1106</f>
        <v>0</v>
      </c>
      <c r="D1064">
        <f>'5a - Savings Tracker'!D1106</f>
        <v>0</v>
      </c>
      <c r="E1064">
        <f>'5a - Savings Tracker'!E1106</f>
        <v>0</v>
      </c>
      <c r="F1064">
        <f>'5a - Savings Tracker'!F1106</f>
        <v>0</v>
      </c>
      <c r="G1064">
        <f>'5a - Savings Tracker'!G1106</f>
        <v>0</v>
      </c>
      <c r="H1064">
        <f>'5a - Savings Tracker'!H1106</f>
        <v>0</v>
      </c>
      <c r="I1064">
        <f>'5a - Savings Tracker'!J1106</f>
        <v>0</v>
      </c>
      <c r="J1064">
        <f>'5a - Savings Tracker'!K1106</f>
        <v>0</v>
      </c>
      <c r="K1064">
        <f>'5a - Savings Tracker'!L1106</f>
        <v>0</v>
      </c>
      <c r="L1064">
        <f>'5a - Savings Tracker'!M1106</f>
        <v>0</v>
      </c>
      <c r="M1064">
        <f>'5a - Savings Tracker'!N1106</f>
        <v>0</v>
      </c>
      <c r="N1064">
        <f>'5a - Savings Tracker'!O1106</f>
        <v>0</v>
      </c>
      <c r="O1064">
        <f>'5a - Savings Tracker'!P1106</f>
        <v>0</v>
      </c>
      <c r="P1064">
        <f>'5a - Savings Tracker'!Q1106</f>
        <v>0</v>
      </c>
      <c r="Q1064">
        <f>'5a - Savings Tracker'!R1106</f>
        <v>0</v>
      </c>
      <c r="R1064">
        <f>'5a - Savings Tracker'!S1106</f>
        <v>0</v>
      </c>
      <c r="S1064">
        <f>'5a - Savings Tracker'!T1106</f>
        <v>0</v>
      </c>
      <c r="T1064">
        <f>'5a - Savings Tracker'!U1106</f>
        <v>0</v>
      </c>
      <c r="U1064">
        <f>'5a - Savings Tracker'!V1106</f>
        <v>0</v>
      </c>
      <c r="V1064">
        <f>'5a - Savings Tracker'!W1106</f>
        <v>0</v>
      </c>
      <c r="W1064">
        <f>'5a - Savings Tracker'!X1106</f>
        <v>0</v>
      </c>
      <c r="X1064">
        <f>'5a - Savings Tracker'!Y1106</f>
        <v>0</v>
      </c>
      <c r="Y1064">
        <f>'5a - Savings Tracker'!Z1106</f>
        <v>0</v>
      </c>
      <c r="Z1064">
        <f>'5a - Savings Tracker'!AA1106</f>
        <v>0</v>
      </c>
      <c r="AA1064">
        <f>'5a - Savings Tracker'!AB1106</f>
        <v>0</v>
      </c>
      <c r="AB1064">
        <f>'5a - Savings Tracker'!AC1106</f>
        <v>0</v>
      </c>
      <c r="AC1064">
        <f>'5a - Savings Tracker'!AD1106</f>
        <v>0</v>
      </c>
      <c r="AD1064" t="str">
        <f>'5a - Savings Tracker'!AE1106</f>
        <v/>
      </c>
      <c r="AE1064" t="str">
        <f>'5a - Savings Tracker'!AF1106</f>
        <v/>
      </c>
      <c r="AF1064" t="str">
        <f>'5a - Savings Tracker'!AG1106</f>
        <v/>
      </c>
      <c r="AG1064" t="str">
        <f>'5a - Savings Tracker'!AH1106</f>
        <v/>
      </c>
      <c r="AH1064" t="str">
        <f>'5a - Savings Tracker'!AI1106</f>
        <v/>
      </c>
      <c r="AI1064" t="str">
        <f>'5a - Savings Tracker'!AJ1106</f>
        <v/>
      </c>
      <c r="AJ1064" t="str">
        <f>'5a - Savings Tracker'!AK1106</f>
        <v/>
      </c>
      <c r="AK1064" t="str">
        <f>'5a - Savings Tracker'!AL1106</f>
        <v/>
      </c>
    </row>
    <row r="1065" spans="1:37">
      <c r="A1065">
        <f>'5a - Savings Tracker'!A1107</f>
        <v>1064</v>
      </c>
      <c r="B1065" t="str">
        <f>'5a - Savings Tracker'!B1107</f>
        <v>Swansea Bay UHB</v>
      </c>
      <c r="C1065">
        <f>'5a - Savings Tracker'!C1107</f>
        <v>0</v>
      </c>
      <c r="D1065">
        <f>'5a - Savings Tracker'!D1107</f>
        <v>0</v>
      </c>
      <c r="E1065">
        <f>'5a - Savings Tracker'!E1107</f>
        <v>0</v>
      </c>
      <c r="F1065">
        <f>'5a - Savings Tracker'!F1107</f>
        <v>0</v>
      </c>
      <c r="G1065">
        <f>'5a - Savings Tracker'!G1107</f>
        <v>0</v>
      </c>
      <c r="H1065">
        <f>'5a - Savings Tracker'!H1107</f>
        <v>0</v>
      </c>
      <c r="I1065">
        <f>'5a - Savings Tracker'!J1107</f>
        <v>0</v>
      </c>
      <c r="J1065">
        <f>'5a - Savings Tracker'!K1107</f>
        <v>0</v>
      </c>
      <c r="K1065">
        <f>'5a - Savings Tracker'!L1107</f>
        <v>0</v>
      </c>
      <c r="L1065">
        <f>'5a - Savings Tracker'!M1107</f>
        <v>0</v>
      </c>
      <c r="M1065">
        <f>'5a - Savings Tracker'!N1107</f>
        <v>0</v>
      </c>
      <c r="N1065">
        <f>'5a - Savings Tracker'!O1107</f>
        <v>0</v>
      </c>
      <c r="O1065">
        <f>'5a - Savings Tracker'!P1107</f>
        <v>0</v>
      </c>
      <c r="P1065">
        <f>'5a - Savings Tracker'!Q1107</f>
        <v>0</v>
      </c>
      <c r="Q1065">
        <f>'5a - Savings Tracker'!R1107</f>
        <v>0</v>
      </c>
      <c r="R1065">
        <f>'5a - Savings Tracker'!S1107</f>
        <v>0</v>
      </c>
      <c r="S1065">
        <f>'5a - Savings Tracker'!T1107</f>
        <v>0</v>
      </c>
      <c r="T1065">
        <f>'5a - Savings Tracker'!U1107</f>
        <v>0</v>
      </c>
      <c r="U1065">
        <f>'5a - Savings Tracker'!V1107</f>
        <v>0</v>
      </c>
      <c r="V1065">
        <f>'5a - Savings Tracker'!W1107</f>
        <v>0</v>
      </c>
      <c r="W1065">
        <f>'5a - Savings Tracker'!X1107</f>
        <v>0</v>
      </c>
      <c r="X1065">
        <f>'5a - Savings Tracker'!Y1107</f>
        <v>0</v>
      </c>
      <c r="Y1065">
        <f>'5a - Savings Tracker'!Z1107</f>
        <v>0</v>
      </c>
      <c r="Z1065">
        <f>'5a - Savings Tracker'!AA1107</f>
        <v>0</v>
      </c>
      <c r="AA1065">
        <f>'5a - Savings Tracker'!AB1107</f>
        <v>0</v>
      </c>
      <c r="AB1065">
        <f>'5a - Savings Tracker'!AC1107</f>
        <v>0</v>
      </c>
      <c r="AC1065">
        <f>'5a - Savings Tracker'!AD1107</f>
        <v>0</v>
      </c>
      <c r="AD1065" t="str">
        <f>'5a - Savings Tracker'!AE1107</f>
        <v/>
      </c>
      <c r="AE1065" t="str">
        <f>'5a - Savings Tracker'!AF1107</f>
        <v/>
      </c>
      <c r="AF1065" t="str">
        <f>'5a - Savings Tracker'!AG1107</f>
        <v/>
      </c>
      <c r="AG1065" t="str">
        <f>'5a - Savings Tracker'!AH1107</f>
        <v/>
      </c>
      <c r="AH1065" t="str">
        <f>'5a - Savings Tracker'!AI1107</f>
        <v/>
      </c>
      <c r="AI1065" t="str">
        <f>'5a - Savings Tracker'!AJ1107</f>
        <v/>
      </c>
      <c r="AJ1065" t="str">
        <f>'5a - Savings Tracker'!AK1107</f>
        <v/>
      </c>
      <c r="AK1065" t="str">
        <f>'5a - Savings Tracker'!AL1107</f>
        <v/>
      </c>
    </row>
    <row r="1066" spans="1:37">
      <c r="A1066">
        <f>'5a - Savings Tracker'!A1108</f>
        <v>1065</v>
      </c>
      <c r="B1066" t="str">
        <f>'5a - Savings Tracker'!B1108</f>
        <v>Swansea Bay UHB</v>
      </c>
      <c r="C1066">
        <f>'5a - Savings Tracker'!C1108</f>
        <v>0</v>
      </c>
      <c r="D1066">
        <f>'5a - Savings Tracker'!D1108</f>
        <v>0</v>
      </c>
      <c r="E1066">
        <f>'5a - Savings Tracker'!E1108</f>
        <v>0</v>
      </c>
      <c r="F1066">
        <f>'5a - Savings Tracker'!F1108</f>
        <v>0</v>
      </c>
      <c r="G1066">
        <f>'5a - Savings Tracker'!G1108</f>
        <v>0</v>
      </c>
      <c r="H1066">
        <f>'5a - Savings Tracker'!H1108</f>
        <v>0</v>
      </c>
      <c r="I1066">
        <f>'5a - Savings Tracker'!J1108</f>
        <v>0</v>
      </c>
      <c r="J1066">
        <f>'5a - Savings Tracker'!K1108</f>
        <v>0</v>
      </c>
      <c r="K1066">
        <f>'5a - Savings Tracker'!L1108</f>
        <v>0</v>
      </c>
      <c r="L1066">
        <f>'5a - Savings Tracker'!M1108</f>
        <v>0</v>
      </c>
      <c r="M1066">
        <f>'5a - Savings Tracker'!N1108</f>
        <v>0</v>
      </c>
      <c r="N1066">
        <f>'5a - Savings Tracker'!O1108</f>
        <v>0</v>
      </c>
      <c r="O1066">
        <f>'5a - Savings Tracker'!P1108</f>
        <v>0</v>
      </c>
      <c r="P1066">
        <f>'5a - Savings Tracker'!Q1108</f>
        <v>0</v>
      </c>
      <c r="Q1066">
        <f>'5a - Savings Tracker'!R1108</f>
        <v>0</v>
      </c>
      <c r="R1066">
        <f>'5a - Savings Tracker'!S1108</f>
        <v>0</v>
      </c>
      <c r="S1066">
        <f>'5a - Savings Tracker'!T1108</f>
        <v>0</v>
      </c>
      <c r="T1066">
        <f>'5a - Savings Tracker'!U1108</f>
        <v>0</v>
      </c>
      <c r="U1066">
        <f>'5a - Savings Tracker'!V1108</f>
        <v>0</v>
      </c>
      <c r="V1066">
        <f>'5a - Savings Tracker'!W1108</f>
        <v>0</v>
      </c>
      <c r="W1066">
        <f>'5a - Savings Tracker'!X1108</f>
        <v>0</v>
      </c>
      <c r="X1066">
        <f>'5a - Savings Tracker'!Y1108</f>
        <v>0</v>
      </c>
      <c r="Y1066">
        <f>'5a - Savings Tracker'!Z1108</f>
        <v>0</v>
      </c>
      <c r="Z1066">
        <f>'5a - Savings Tracker'!AA1108</f>
        <v>0</v>
      </c>
      <c r="AA1066">
        <f>'5a - Savings Tracker'!AB1108</f>
        <v>0</v>
      </c>
      <c r="AB1066">
        <f>'5a - Savings Tracker'!AC1108</f>
        <v>0</v>
      </c>
      <c r="AC1066">
        <f>'5a - Savings Tracker'!AD1108</f>
        <v>0</v>
      </c>
      <c r="AD1066" t="str">
        <f>'5a - Savings Tracker'!AE1108</f>
        <v/>
      </c>
      <c r="AE1066" t="str">
        <f>'5a - Savings Tracker'!AF1108</f>
        <v/>
      </c>
      <c r="AF1066" t="str">
        <f>'5a - Savings Tracker'!AG1108</f>
        <v/>
      </c>
      <c r="AG1066" t="str">
        <f>'5a - Savings Tracker'!AH1108</f>
        <v/>
      </c>
      <c r="AH1066" t="str">
        <f>'5a - Savings Tracker'!AI1108</f>
        <v/>
      </c>
      <c r="AI1066" t="str">
        <f>'5a - Savings Tracker'!AJ1108</f>
        <v/>
      </c>
      <c r="AJ1066" t="str">
        <f>'5a - Savings Tracker'!AK1108</f>
        <v/>
      </c>
      <c r="AK1066" t="str">
        <f>'5a - Savings Tracker'!AL1108</f>
        <v/>
      </c>
    </row>
    <row r="1067" spans="1:37">
      <c r="A1067">
        <f>'5a - Savings Tracker'!A1109</f>
        <v>1066</v>
      </c>
      <c r="B1067" t="str">
        <f>'5a - Savings Tracker'!B1109</f>
        <v>Swansea Bay UHB</v>
      </c>
      <c r="C1067">
        <f>'5a - Savings Tracker'!C1109</f>
        <v>0</v>
      </c>
      <c r="D1067">
        <f>'5a - Savings Tracker'!D1109</f>
        <v>0</v>
      </c>
      <c r="E1067">
        <f>'5a - Savings Tracker'!E1109</f>
        <v>0</v>
      </c>
      <c r="F1067">
        <f>'5a - Savings Tracker'!F1109</f>
        <v>0</v>
      </c>
      <c r="G1067">
        <f>'5a - Savings Tracker'!G1109</f>
        <v>0</v>
      </c>
      <c r="H1067">
        <f>'5a - Savings Tracker'!H1109</f>
        <v>0</v>
      </c>
      <c r="I1067">
        <f>'5a - Savings Tracker'!J1109</f>
        <v>0</v>
      </c>
      <c r="J1067">
        <f>'5a - Savings Tracker'!K1109</f>
        <v>0</v>
      </c>
      <c r="K1067">
        <f>'5a - Savings Tracker'!L1109</f>
        <v>0</v>
      </c>
      <c r="L1067">
        <f>'5a - Savings Tracker'!M1109</f>
        <v>0</v>
      </c>
      <c r="M1067">
        <f>'5a - Savings Tracker'!N1109</f>
        <v>0</v>
      </c>
      <c r="N1067">
        <f>'5a - Savings Tracker'!O1109</f>
        <v>0</v>
      </c>
      <c r="O1067">
        <f>'5a - Savings Tracker'!P1109</f>
        <v>0</v>
      </c>
      <c r="P1067">
        <f>'5a - Savings Tracker'!Q1109</f>
        <v>0</v>
      </c>
      <c r="Q1067">
        <f>'5a - Savings Tracker'!R1109</f>
        <v>0</v>
      </c>
      <c r="R1067">
        <f>'5a - Savings Tracker'!S1109</f>
        <v>0</v>
      </c>
      <c r="S1067">
        <f>'5a - Savings Tracker'!T1109</f>
        <v>0</v>
      </c>
      <c r="T1067">
        <f>'5a - Savings Tracker'!U1109</f>
        <v>0</v>
      </c>
      <c r="U1067">
        <f>'5a - Savings Tracker'!V1109</f>
        <v>0</v>
      </c>
      <c r="V1067">
        <f>'5a - Savings Tracker'!W1109</f>
        <v>0</v>
      </c>
      <c r="W1067">
        <f>'5a - Savings Tracker'!X1109</f>
        <v>0</v>
      </c>
      <c r="X1067">
        <f>'5a - Savings Tracker'!Y1109</f>
        <v>0</v>
      </c>
      <c r="Y1067">
        <f>'5a - Savings Tracker'!Z1109</f>
        <v>0</v>
      </c>
      <c r="Z1067">
        <f>'5a - Savings Tracker'!AA1109</f>
        <v>0</v>
      </c>
      <c r="AA1067">
        <f>'5a - Savings Tracker'!AB1109</f>
        <v>0</v>
      </c>
      <c r="AB1067">
        <f>'5a - Savings Tracker'!AC1109</f>
        <v>0</v>
      </c>
      <c r="AC1067">
        <f>'5a - Savings Tracker'!AD1109</f>
        <v>0</v>
      </c>
      <c r="AD1067" t="str">
        <f>'5a - Savings Tracker'!AE1109</f>
        <v/>
      </c>
      <c r="AE1067" t="str">
        <f>'5a - Savings Tracker'!AF1109</f>
        <v/>
      </c>
      <c r="AF1067" t="str">
        <f>'5a - Savings Tracker'!AG1109</f>
        <v/>
      </c>
      <c r="AG1067" t="str">
        <f>'5a - Savings Tracker'!AH1109</f>
        <v/>
      </c>
      <c r="AH1067" t="str">
        <f>'5a - Savings Tracker'!AI1109</f>
        <v/>
      </c>
      <c r="AI1067" t="str">
        <f>'5a - Savings Tracker'!AJ1109</f>
        <v/>
      </c>
      <c r="AJ1067" t="str">
        <f>'5a - Savings Tracker'!AK1109</f>
        <v/>
      </c>
      <c r="AK1067" t="str">
        <f>'5a - Savings Tracker'!AL1109</f>
        <v/>
      </c>
    </row>
    <row r="1068" spans="1:37">
      <c r="A1068">
        <f>'5a - Savings Tracker'!A1110</f>
        <v>1067</v>
      </c>
      <c r="B1068" t="str">
        <f>'5a - Savings Tracker'!B1110</f>
        <v>Swansea Bay UHB</v>
      </c>
      <c r="C1068">
        <f>'5a - Savings Tracker'!C1110</f>
        <v>0</v>
      </c>
      <c r="D1068">
        <f>'5a - Savings Tracker'!D1110</f>
        <v>0</v>
      </c>
      <c r="E1068">
        <f>'5a - Savings Tracker'!E1110</f>
        <v>0</v>
      </c>
      <c r="F1068">
        <f>'5a - Savings Tracker'!F1110</f>
        <v>0</v>
      </c>
      <c r="G1068">
        <f>'5a - Savings Tracker'!G1110</f>
        <v>0</v>
      </c>
      <c r="H1068">
        <f>'5a - Savings Tracker'!H1110</f>
        <v>0</v>
      </c>
      <c r="I1068">
        <f>'5a - Savings Tracker'!J1110</f>
        <v>0</v>
      </c>
      <c r="J1068">
        <f>'5a - Savings Tracker'!K1110</f>
        <v>0</v>
      </c>
      <c r="K1068">
        <f>'5a - Savings Tracker'!L1110</f>
        <v>0</v>
      </c>
      <c r="L1068">
        <f>'5a - Savings Tracker'!M1110</f>
        <v>0</v>
      </c>
      <c r="M1068">
        <f>'5a - Savings Tracker'!N1110</f>
        <v>0</v>
      </c>
      <c r="N1068">
        <f>'5a - Savings Tracker'!O1110</f>
        <v>0</v>
      </c>
      <c r="O1068">
        <f>'5a - Savings Tracker'!P1110</f>
        <v>0</v>
      </c>
      <c r="P1068">
        <f>'5a - Savings Tracker'!Q1110</f>
        <v>0</v>
      </c>
      <c r="Q1068">
        <f>'5a - Savings Tracker'!R1110</f>
        <v>0</v>
      </c>
      <c r="R1068">
        <f>'5a - Savings Tracker'!S1110</f>
        <v>0</v>
      </c>
      <c r="S1068">
        <f>'5a - Savings Tracker'!T1110</f>
        <v>0</v>
      </c>
      <c r="T1068">
        <f>'5a - Savings Tracker'!U1110</f>
        <v>0</v>
      </c>
      <c r="U1068">
        <f>'5a - Savings Tracker'!V1110</f>
        <v>0</v>
      </c>
      <c r="V1068">
        <f>'5a - Savings Tracker'!W1110</f>
        <v>0</v>
      </c>
      <c r="W1068">
        <f>'5a - Savings Tracker'!X1110</f>
        <v>0</v>
      </c>
      <c r="X1068">
        <f>'5a - Savings Tracker'!Y1110</f>
        <v>0</v>
      </c>
      <c r="Y1068">
        <f>'5a - Savings Tracker'!Z1110</f>
        <v>0</v>
      </c>
      <c r="Z1068">
        <f>'5a - Savings Tracker'!AA1110</f>
        <v>0</v>
      </c>
      <c r="AA1068">
        <f>'5a - Savings Tracker'!AB1110</f>
        <v>0</v>
      </c>
      <c r="AB1068">
        <f>'5a - Savings Tracker'!AC1110</f>
        <v>0</v>
      </c>
      <c r="AC1068">
        <f>'5a - Savings Tracker'!AD1110</f>
        <v>0</v>
      </c>
      <c r="AD1068" t="str">
        <f>'5a - Savings Tracker'!AE1110</f>
        <v/>
      </c>
      <c r="AE1068" t="str">
        <f>'5a - Savings Tracker'!AF1110</f>
        <v/>
      </c>
      <c r="AF1068" t="str">
        <f>'5a - Savings Tracker'!AG1110</f>
        <v/>
      </c>
      <c r="AG1068" t="str">
        <f>'5a - Savings Tracker'!AH1110</f>
        <v/>
      </c>
      <c r="AH1068" t="str">
        <f>'5a - Savings Tracker'!AI1110</f>
        <v/>
      </c>
      <c r="AI1068" t="str">
        <f>'5a - Savings Tracker'!AJ1110</f>
        <v/>
      </c>
      <c r="AJ1068" t="str">
        <f>'5a - Savings Tracker'!AK1110</f>
        <v/>
      </c>
      <c r="AK1068" t="str">
        <f>'5a - Savings Tracker'!AL1110</f>
        <v/>
      </c>
    </row>
    <row r="1069" spans="1:37">
      <c r="A1069">
        <f>'5a - Savings Tracker'!A1111</f>
        <v>1068</v>
      </c>
      <c r="B1069" t="str">
        <f>'5a - Savings Tracker'!B1111</f>
        <v>Swansea Bay UHB</v>
      </c>
      <c r="C1069">
        <f>'5a - Savings Tracker'!C1111</f>
        <v>0</v>
      </c>
      <c r="D1069">
        <f>'5a - Savings Tracker'!D1111</f>
        <v>0</v>
      </c>
      <c r="E1069">
        <f>'5a - Savings Tracker'!E1111</f>
        <v>0</v>
      </c>
      <c r="F1069">
        <f>'5a - Savings Tracker'!F1111</f>
        <v>0</v>
      </c>
      <c r="G1069">
        <f>'5a - Savings Tracker'!G1111</f>
        <v>0</v>
      </c>
      <c r="H1069">
        <f>'5a - Savings Tracker'!H1111</f>
        <v>0</v>
      </c>
      <c r="I1069">
        <f>'5a - Savings Tracker'!J1111</f>
        <v>0</v>
      </c>
      <c r="J1069">
        <f>'5a - Savings Tracker'!K1111</f>
        <v>0</v>
      </c>
      <c r="K1069">
        <f>'5a - Savings Tracker'!L1111</f>
        <v>0</v>
      </c>
      <c r="L1069">
        <f>'5a - Savings Tracker'!M1111</f>
        <v>0</v>
      </c>
      <c r="M1069">
        <f>'5a - Savings Tracker'!N1111</f>
        <v>0</v>
      </c>
      <c r="N1069">
        <f>'5a - Savings Tracker'!O1111</f>
        <v>0</v>
      </c>
      <c r="O1069">
        <f>'5a - Savings Tracker'!P1111</f>
        <v>0</v>
      </c>
      <c r="P1069">
        <f>'5a - Savings Tracker'!Q1111</f>
        <v>0</v>
      </c>
      <c r="Q1069">
        <f>'5a - Savings Tracker'!R1111</f>
        <v>0</v>
      </c>
      <c r="R1069">
        <f>'5a - Savings Tracker'!S1111</f>
        <v>0</v>
      </c>
      <c r="S1069">
        <f>'5a - Savings Tracker'!T1111</f>
        <v>0</v>
      </c>
      <c r="T1069">
        <f>'5a - Savings Tracker'!U1111</f>
        <v>0</v>
      </c>
      <c r="U1069">
        <f>'5a - Savings Tracker'!V1111</f>
        <v>0</v>
      </c>
      <c r="V1069">
        <f>'5a - Savings Tracker'!W1111</f>
        <v>0</v>
      </c>
      <c r="W1069">
        <f>'5a - Savings Tracker'!X1111</f>
        <v>0</v>
      </c>
      <c r="X1069">
        <f>'5a - Savings Tracker'!Y1111</f>
        <v>0</v>
      </c>
      <c r="Y1069">
        <f>'5a - Savings Tracker'!Z1111</f>
        <v>0</v>
      </c>
      <c r="Z1069">
        <f>'5a - Savings Tracker'!AA1111</f>
        <v>0</v>
      </c>
      <c r="AA1069">
        <f>'5a - Savings Tracker'!AB1111</f>
        <v>0</v>
      </c>
      <c r="AB1069">
        <f>'5a - Savings Tracker'!AC1111</f>
        <v>0</v>
      </c>
      <c r="AC1069">
        <f>'5a - Savings Tracker'!AD1111</f>
        <v>0</v>
      </c>
      <c r="AD1069" t="str">
        <f>'5a - Savings Tracker'!AE1111</f>
        <v/>
      </c>
      <c r="AE1069" t="str">
        <f>'5a - Savings Tracker'!AF1111</f>
        <v/>
      </c>
      <c r="AF1069" t="str">
        <f>'5a - Savings Tracker'!AG1111</f>
        <v/>
      </c>
      <c r="AG1069" t="str">
        <f>'5a - Savings Tracker'!AH1111</f>
        <v/>
      </c>
      <c r="AH1069" t="str">
        <f>'5a - Savings Tracker'!AI1111</f>
        <v/>
      </c>
      <c r="AI1069" t="str">
        <f>'5a - Savings Tracker'!AJ1111</f>
        <v/>
      </c>
      <c r="AJ1069" t="str">
        <f>'5a - Savings Tracker'!AK1111</f>
        <v/>
      </c>
      <c r="AK1069" t="str">
        <f>'5a - Savings Tracker'!AL1111</f>
        <v/>
      </c>
    </row>
    <row r="1070" spans="1:37">
      <c r="A1070">
        <f>'5a - Savings Tracker'!A1112</f>
        <v>1069</v>
      </c>
      <c r="B1070" t="str">
        <f>'5a - Savings Tracker'!B1112</f>
        <v>Swansea Bay UHB</v>
      </c>
      <c r="C1070">
        <f>'5a - Savings Tracker'!C1112</f>
        <v>0</v>
      </c>
      <c r="D1070">
        <f>'5a - Savings Tracker'!D1112</f>
        <v>0</v>
      </c>
      <c r="E1070">
        <f>'5a - Savings Tracker'!E1112</f>
        <v>0</v>
      </c>
      <c r="F1070">
        <f>'5a - Savings Tracker'!F1112</f>
        <v>0</v>
      </c>
      <c r="G1070">
        <f>'5a - Savings Tracker'!G1112</f>
        <v>0</v>
      </c>
      <c r="H1070">
        <f>'5a - Savings Tracker'!H1112</f>
        <v>0</v>
      </c>
      <c r="I1070">
        <f>'5a - Savings Tracker'!J1112</f>
        <v>0</v>
      </c>
      <c r="J1070">
        <f>'5a - Savings Tracker'!K1112</f>
        <v>0</v>
      </c>
      <c r="K1070">
        <f>'5a - Savings Tracker'!L1112</f>
        <v>0</v>
      </c>
      <c r="L1070">
        <f>'5a - Savings Tracker'!M1112</f>
        <v>0</v>
      </c>
      <c r="M1070">
        <f>'5a - Savings Tracker'!N1112</f>
        <v>0</v>
      </c>
      <c r="N1070">
        <f>'5a - Savings Tracker'!O1112</f>
        <v>0</v>
      </c>
      <c r="O1070">
        <f>'5a - Savings Tracker'!P1112</f>
        <v>0</v>
      </c>
      <c r="P1070">
        <f>'5a - Savings Tracker'!Q1112</f>
        <v>0</v>
      </c>
      <c r="Q1070">
        <f>'5a - Savings Tracker'!R1112</f>
        <v>0</v>
      </c>
      <c r="R1070">
        <f>'5a - Savings Tracker'!S1112</f>
        <v>0</v>
      </c>
      <c r="S1070">
        <f>'5a - Savings Tracker'!T1112</f>
        <v>0</v>
      </c>
      <c r="T1070">
        <f>'5a - Savings Tracker'!U1112</f>
        <v>0</v>
      </c>
      <c r="U1070">
        <f>'5a - Savings Tracker'!V1112</f>
        <v>0</v>
      </c>
      <c r="V1070">
        <f>'5a - Savings Tracker'!W1112</f>
        <v>0</v>
      </c>
      <c r="W1070">
        <f>'5a - Savings Tracker'!X1112</f>
        <v>0</v>
      </c>
      <c r="X1070">
        <f>'5a - Savings Tracker'!Y1112</f>
        <v>0</v>
      </c>
      <c r="Y1070">
        <f>'5a - Savings Tracker'!Z1112</f>
        <v>0</v>
      </c>
      <c r="Z1070">
        <f>'5a - Savings Tracker'!AA1112</f>
        <v>0</v>
      </c>
      <c r="AA1070">
        <f>'5a - Savings Tracker'!AB1112</f>
        <v>0</v>
      </c>
      <c r="AB1070">
        <f>'5a - Savings Tracker'!AC1112</f>
        <v>0</v>
      </c>
      <c r="AC1070">
        <f>'5a - Savings Tracker'!AD1112</f>
        <v>0</v>
      </c>
      <c r="AD1070" t="str">
        <f>'5a - Savings Tracker'!AE1112</f>
        <v/>
      </c>
      <c r="AE1070" t="str">
        <f>'5a - Savings Tracker'!AF1112</f>
        <v/>
      </c>
      <c r="AF1070" t="str">
        <f>'5a - Savings Tracker'!AG1112</f>
        <v/>
      </c>
      <c r="AG1070" t="str">
        <f>'5a - Savings Tracker'!AH1112</f>
        <v/>
      </c>
      <c r="AH1070" t="str">
        <f>'5a - Savings Tracker'!AI1112</f>
        <v/>
      </c>
      <c r="AI1070" t="str">
        <f>'5a - Savings Tracker'!AJ1112</f>
        <v/>
      </c>
      <c r="AJ1070" t="str">
        <f>'5a - Savings Tracker'!AK1112</f>
        <v/>
      </c>
      <c r="AK1070" t="str">
        <f>'5a - Savings Tracker'!AL1112</f>
        <v/>
      </c>
    </row>
    <row r="1071" spans="1:37">
      <c r="A1071">
        <f>'5a - Savings Tracker'!A1113</f>
        <v>1070</v>
      </c>
      <c r="B1071" t="str">
        <f>'5a - Savings Tracker'!B1113</f>
        <v>Swansea Bay UHB</v>
      </c>
      <c r="C1071">
        <f>'5a - Savings Tracker'!C1113</f>
        <v>0</v>
      </c>
      <c r="D1071">
        <f>'5a - Savings Tracker'!D1113</f>
        <v>0</v>
      </c>
      <c r="E1071">
        <f>'5a - Savings Tracker'!E1113</f>
        <v>0</v>
      </c>
      <c r="F1071">
        <f>'5a - Savings Tracker'!F1113</f>
        <v>0</v>
      </c>
      <c r="G1071">
        <f>'5a - Savings Tracker'!G1113</f>
        <v>0</v>
      </c>
      <c r="H1071">
        <f>'5a - Savings Tracker'!H1113</f>
        <v>0</v>
      </c>
      <c r="I1071">
        <f>'5a - Savings Tracker'!J1113</f>
        <v>0</v>
      </c>
      <c r="J1071">
        <f>'5a - Savings Tracker'!K1113</f>
        <v>0</v>
      </c>
      <c r="K1071">
        <f>'5a - Savings Tracker'!L1113</f>
        <v>0</v>
      </c>
      <c r="L1071">
        <f>'5a - Savings Tracker'!M1113</f>
        <v>0</v>
      </c>
      <c r="M1071">
        <f>'5a - Savings Tracker'!N1113</f>
        <v>0</v>
      </c>
      <c r="N1071">
        <f>'5a - Savings Tracker'!O1113</f>
        <v>0</v>
      </c>
      <c r="O1071">
        <f>'5a - Savings Tracker'!P1113</f>
        <v>0</v>
      </c>
      <c r="P1071">
        <f>'5a - Savings Tracker'!Q1113</f>
        <v>0</v>
      </c>
      <c r="Q1071">
        <f>'5a - Savings Tracker'!R1113</f>
        <v>0</v>
      </c>
      <c r="R1071">
        <f>'5a - Savings Tracker'!S1113</f>
        <v>0</v>
      </c>
      <c r="S1071">
        <f>'5a - Savings Tracker'!T1113</f>
        <v>0</v>
      </c>
      <c r="T1071">
        <f>'5a - Savings Tracker'!U1113</f>
        <v>0</v>
      </c>
      <c r="U1071">
        <f>'5a - Savings Tracker'!V1113</f>
        <v>0</v>
      </c>
      <c r="V1071">
        <f>'5a - Savings Tracker'!W1113</f>
        <v>0</v>
      </c>
      <c r="W1071">
        <f>'5a - Savings Tracker'!X1113</f>
        <v>0</v>
      </c>
      <c r="X1071">
        <f>'5a - Savings Tracker'!Y1113</f>
        <v>0</v>
      </c>
      <c r="Y1071">
        <f>'5a - Savings Tracker'!Z1113</f>
        <v>0</v>
      </c>
      <c r="Z1071">
        <f>'5a - Savings Tracker'!AA1113</f>
        <v>0</v>
      </c>
      <c r="AA1071">
        <f>'5a - Savings Tracker'!AB1113</f>
        <v>0</v>
      </c>
      <c r="AB1071">
        <f>'5a - Savings Tracker'!AC1113</f>
        <v>0</v>
      </c>
      <c r="AC1071">
        <f>'5a - Savings Tracker'!AD1113</f>
        <v>0</v>
      </c>
      <c r="AD1071" t="str">
        <f>'5a - Savings Tracker'!AE1113</f>
        <v/>
      </c>
      <c r="AE1071" t="str">
        <f>'5a - Savings Tracker'!AF1113</f>
        <v/>
      </c>
      <c r="AF1071" t="str">
        <f>'5a - Savings Tracker'!AG1113</f>
        <v/>
      </c>
      <c r="AG1071" t="str">
        <f>'5a - Savings Tracker'!AH1113</f>
        <v/>
      </c>
      <c r="AH1071" t="str">
        <f>'5a - Savings Tracker'!AI1113</f>
        <v/>
      </c>
      <c r="AI1071" t="str">
        <f>'5a - Savings Tracker'!AJ1113</f>
        <v/>
      </c>
      <c r="AJ1071" t="str">
        <f>'5a - Savings Tracker'!AK1113</f>
        <v/>
      </c>
      <c r="AK1071" t="str">
        <f>'5a - Savings Tracker'!AL1113</f>
        <v/>
      </c>
    </row>
    <row r="1072" spans="1:37">
      <c r="A1072">
        <f>'5a - Savings Tracker'!A1114</f>
        <v>1071</v>
      </c>
      <c r="B1072" t="str">
        <f>'5a - Savings Tracker'!B1114</f>
        <v>Swansea Bay UHB</v>
      </c>
      <c r="C1072">
        <f>'5a - Savings Tracker'!C1114</f>
        <v>0</v>
      </c>
      <c r="D1072">
        <f>'5a - Savings Tracker'!D1114</f>
        <v>0</v>
      </c>
      <c r="E1072">
        <f>'5a - Savings Tracker'!E1114</f>
        <v>0</v>
      </c>
      <c r="F1072">
        <f>'5a - Savings Tracker'!F1114</f>
        <v>0</v>
      </c>
      <c r="G1072">
        <f>'5a - Savings Tracker'!G1114</f>
        <v>0</v>
      </c>
      <c r="H1072">
        <f>'5a - Savings Tracker'!H1114</f>
        <v>0</v>
      </c>
      <c r="I1072">
        <f>'5a - Savings Tracker'!J1114</f>
        <v>0</v>
      </c>
      <c r="J1072">
        <f>'5a - Savings Tracker'!K1114</f>
        <v>0</v>
      </c>
      <c r="K1072">
        <f>'5a - Savings Tracker'!L1114</f>
        <v>0</v>
      </c>
      <c r="L1072">
        <f>'5a - Savings Tracker'!M1114</f>
        <v>0</v>
      </c>
      <c r="M1072">
        <f>'5a - Savings Tracker'!N1114</f>
        <v>0</v>
      </c>
      <c r="N1072">
        <f>'5a - Savings Tracker'!O1114</f>
        <v>0</v>
      </c>
      <c r="O1072">
        <f>'5a - Savings Tracker'!P1114</f>
        <v>0</v>
      </c>
      <c r="P1072">
        <f>'5a - Savings Tracker'!Q1114</f>
        <v>0</v>
      </c>
      <c r="Q1072">
        <f>'5a - Savings Tracker'!R1114</f>
        <v>0</v>
      </c>
      <c r="R1072">
        <f>'5a - Savings Tracker'!S1114</f>
        <v>0</v>
      </c>
      <c r="S1072">
        <f>'5a - Savings Tracker'!T1114</f>
        <v>0</v>
      </c>
      <c r="T1072">
        <f>'5a - Savings Tracker'!U1114</f>
        <v>0</v>
      </c>
      <c r="U1072">
        <f>'5a - Savings Tracker'!V1114</f>
        <v>0</v>
      </c>
      <c r="V1072">
        <f>'5a - Savings Tracker'!W1114</f>
        <v>0</v>
      </c>
      <c r="W1072">
        <f>'5a - Savings Tracker'!X1114</f>
        <v>0</v>
      </c>
      <c r="X1072">
        <f>'5a - Savings Tracker'!Y1114</f>
        <v>0</v>
      </c>
      <c r="Y1072">
        <f>'5a - Savings Tracker'!Z1114</f>
        <v>0</v>
      </c>
      <c r="Z1072">
        <f>'5a - Savings Tracker'!AA1114</f>
        <v>0</v>
      </c>
      <c r="AA1072">
        <f>'5a - Savings Tracker'!AB1114</f>
        <v>0</v>
      </c>
      <c r="AB1072">
        <f>'5a - Savings Tracker'!AC1114</f>
        <v>0</v>
      </c>
      <c r="AC1072">
        <f>'5a - Savings Tracker'!AD1114</f>
        <v>0</v>
      </c>
      <c r="AD1072" t="str">
        <f>'5a - Savings Tracker'!AE1114</f>
        <v/>
      </c>
      <c r="AE1072" t="str">
        <f>'5a - Savings Tracker'!AF1114</f>
        <v/>
      </c>
      <c r="AF1072" t="str">
        <f>'5a - Savings Tracker'!AG1114</f>
        <v/>
      </c>
      <c r="AG1072" t="str">
        <f>'5a - Savings Tracker'!AH1114</f>
        <v/>
      </c>
      <c r="AH1072" t="str">
        <f>'5a - Savings Tracker'!AI1114</f>
        <v/>
      </c>
      <c r="AI1072" t="str">
        <f>'5a - Savings Tracker'!AJ1114</f>
        <v/>
      </c>
      <c r="AJ1072" t="str">
        <f>'5a - Savings Tracker'!AK1114</f>
        <v/>
      </c>
      <c r="AK1072" t="str">
        <f>'5a - Savings Tracker'!AL1114</f>
        <v/>
      </c>
    </row>
    <row r="1073" spans="1:37">
      <c r="A1073">
        <f>'5a - Savings Tracker'!A1115</f>
        <v>1072</v>
      </c>
      <c r="B1073" t="str">
        <f>'5a - Savings Tracker'!B1115</f>
        <v>Swansea Bay UHB</v>
      </c>
      <c r="C1073">
        <f>'5a - Savings Tracker'!C1115</f>
        <v>0</v>
      </c>
      <c r="D1073">
        <f>'5a - Savings Tracker'!D1115</f>
        <v>0</v>
      </c>
      <c r="E1073">
        <f>'5a - Savings Tracker'!E1115</f>
        <v>0</v>
      </c>
      <c r="F1073">
        <f>'5a - Savings Tracker'!F1115</f>
        <v>0</v>
      </c>
      <c r="G1073">
        <f>'5a - Savings Tracker'!G1115</f>
        <v>0</v>
      </c>
      <c r="H1073">
        <f>'5a - Savings Tracker'!H1115</f>
        <v>0</v>
      </c>
      <c r="I1073">
        <f>'5a - Savings Tracker'!J1115</f>
        <v>0</v>
      </c>
      <c r="J1073">
        <f>'5a - Savings Tracker'!K1115</f>
        <v>0</v>
      </c>
      <c r="K1073">
        <f>'5a - Savings Tracker'!L1115</f>
        <v>0</v>
      </c>
      <c r="L1073">
        <f>'5a - Savings Tracker'!M1115</f>
        <v>0</v>
      </c>
      <c r="M1073">
        <f>'5a - Savings Tracker'!N1115</f>
        <v>0</v>
      </c>
      <c r="N1073">
        <f>'5a - Savings Tracker'!O1115</f>
        <v>0</v>
      </c>
      <c r="O1073">
        <f>'5a - Savings Tracker'!P1115</f>
        <v>0</v>
      </c>
      <c r="P1073">
        <f>'5a - Savings Tracker'!Q1115</f>
        <v>0</v>
      </c>
      <c r="Q1073">
        <f>'5a - Savings Tracker'!R1115</f>
        <v>0</v>
      </c>
      <c r="R1073">
        <f>'5a - Savings Tracker'!S1115</f>
        <v>0</v>
      </c>
      <c r="S1073">
        <f>'5a - Savings Tracker'!T1115</f>
        <v>0</v>
      </c>
      <c r="T1073">
        <f>'5a - Savings Tracker'!U1115</f>
        <v>0</v>
      </c>
      <c r="U1073">
        <f>'5a - Savings Tracker'!V1115</f>
        <v>0</v>
      </c>
      <c r="V1073">
        <f>'5a - Savings Tracker'!W1115</f>
        <v>0</v>
      </c>
      <c r="W1073">
        <f>'5a - Savings Tracker'!X1115</f>
        <v>0</v>
      </c>
      <c r="X1073">
        <f>'5a - Savings Tracker'!Y1115</f>
        <v>0</v>
      </c>
      <c r="Y1073">
        <f>'5a - Savings Tracker'!Z1115</f>
        <v>0</v>
      </c>
      <c r="Z1073">
        <f>'5a - Savings Tracker'!AA1115</f>
        <v>0</v>
      </c>
      <c r="AA1073">
        <f>'5a - Savings Tracker'!AB1115</f>
        <v>0</v>
      </c>
      <c r="AB1073">
        <f>'5a - Savings Tracker'!AC1115</f>
        <v>0</v>
      </c>
      <c r="AC1073">
        <f>'5a - Savings Tracker'!AD1115</f>
        <v>0</v>
      </c>
      <c r="AD1073" t="str">
        <f>'5a - Savings Tracker'!AE1115</f>
        <v/>
      </c>
      <c r="AE1073" t="str">
        <f>'5a - Savings Tracker'!AF1115</f>
        <v/>
      </c>
      <c r="AF1073" t="str">
        <f>'5a - Savings Tracker'!AG1115</f>
        <v/>
      </c>
      <c r="AG1073" t="str">
        <f>'5a - Savings Tracker'!AH1115</f>
        <v/>
      </c>
      <c r="AH1073" t="str">
        <f>'5a - Savings Tracker'!AI1115</f>
        <v/>
      </c>
      <c r="AI1073" t="str">
        <f>'5a - Savings Tracker'!AJ1115</f>
        <v/>
      </c>
      <c r="AJ1073" t="str">
        <f>'5a - Savings Tracker'!AK1115</f>
        <v/>
      </c>
      <c r="AK1073" t="str">
        <f>'5a - Savings Tracker'!AL1115</f>
        <v/>
      </c>
    </row>
    <row r="1074" spans="1:37">
      <c r="A1074">
        <f>'5a - Savings Tracker'!A1116</f>
        <v>1073</v>
      </c>
      <c r="B1074" t="str">
        <f>'5a - Savings Tracker'!B1116</f>
        <v>Swansea Bay UHB</v>
      </c>
      <c r="C1074">
        <f>'5a - Savings Tracker'!C1116</f>
        <v>0</v>
      </c>
      <c r="D1074">
        <f>'5a - Savings Tracker'!D1116</f>
        <v>0</v>
      </c>
      <c r="E1074">
        <f>'5a - Savings Tracker'!E1116</f>
        <v>0</v>
      </c>
      <c r="F1074">
        <f>'5a - Savings Tracker'!F1116</f>
        <v>0</v>
      </c>
      <c r="G1074">
        <f>'5a - Savings Tracker'!G1116</f>
        <v>0</v>
      </c>
      <c r="H1074">
        <f>'5a - Savings Tracker'!H1116</f>
        <v>0</v>
      </c>
      <c r="I1074">
        <f>'5a - Savings Tracker'!J1116</f>
        <v>0</v>
      </c>
      <c r="J1074">
        <f>'5a - Savings Tracker'!K1116</f>
        <v>0</v>
      </c>
      <c r="K1074">
        <f>'5a - Savings Tracker'!L1116</f>
        <v>0</v>
      </c>
      <c r="L1074">
        <f>'5a - Savings Tracker'!M1116</f>
        <v>0</v>
      </c>
      <c r="M1074">
        <f>'5a - Savings Tracker'!N1116</f>
        <v>0</v>
      </c>
      <c r="N1074">
        <f>'5a - Savings Tracker'!O1116</f>
        <v>0</v>
      </c>
      <c r="O1074">
        <f>'5a - Savings Tracker'!P1116</f>
        <v>0</v>
      </c>
      <c r="P1074">
        <f>'5a - Savings Tracker'!Q1116</f>
        <v>0</v>
      </c>
      <c r="Q1074">
        <f>'5a - Savings Tracker'!R1116</f>
        <v>0</v>
      </c>
      <c r="R1074">
        <f>'5a - Savings Tracker'!S1116</f>
        <v>0</v>
      </c>
      <c r="S1074">
        <f>'5a - Savings Tracker'!T1116</f>
        <v>0</v>
      </c>
      <c r="T1074">
        <f>'5a - Savings Tracker'!U1116</f>
        <v>0</v>
      </c>
      <c r="U1074">
        <f>'5a - Savings Tracker'!V1116</f>
        <v>0</v>
      </c>
      <c r="V1074">
        <f>'5a - Savings Tracker'!W1116</f>
        <v>0</v>
      </c>
      <c r="W1074">
        <f>'5a - Savings Tracker'!X1116</f>
        <v>0</v>
      </c>
      <c r="X1074">
        <f>'5a - Savings Tracker'!Y1116</f>
        <v>0</v>
      </c>
      <c r="Y1074">
        <f>'5a - Savings Tracker'!Z1116</f>
        <v>0</v>
      </c>
      <c r="Z1074">
        <f>'5a - Savings Tracker'!AA1116</f>
        <v>0</v>
      </c>
      <c r="AA1074">
        <f>'5a - Savings Tracker'!AB1116</f>
        <v>0</v>
      </c>
      <c r="AB1074">
        <f>'5a - Savings Tracker'!AC1116</f>
        <v>0</v>
      </c>
      <c r="AC1074">
        <f>'5a - Savings Tracker'!AD1116</f>
        <v>0</v>
      </c>
      <c r="AD1074" t="str">
        <f>'5a - Savings Tracker'!AE1116</f>
        <v/>
      </c>
      <c r="AE1074" t="str">
        <f>'5a - Savings Tracker'!AF1116</f>
        <v/>
      </c>
      <c r="AF1074" t="str">
        <f>'5a - Savings Tracker'!AG1116</f>
        <v/>
      </c>
      <c r="AG1074" t="str">
        <f>'5a - Savings Tracker'!AH1116</f>
        <v/>
      </c>
      <c r="AH1074" t="str">
        <f>'5a - Savings Tracker'!AI1116</f>
        <v/>
      </c>
      <c r="AI1074" t="str">
        <f>'5a - Savings Tracker'!AJ1116</f>
        <v/>
      </c>
      <c r="AJ1074" t="str">
        <f>'5a - Savings Tracker'!AK1116</f>
        <v/>
      </c>
      <c r="AK1074" t="str">
        <f>'5a - Savings Tracker'!AL1116</f>
        <v/>
      </c>
    </row>
    <row r="1075" spans="1:37">
      <c r="A1075">
        <f>'5a - Savings Tracker'!A1117</f>
        <v>1074</v>
      </c>
      <c r="B1075" t="str">
        <f>'5a - Savings Tracker'!B1117</f>
        <v>Swansea Bay UHB</v>
      </c>
      <c r="C1075">
        <f>'5a - Savings Tracker'!C1117</f>
        <v>0</v>
      </c>
      <c r="D1075">
        <f>'5a - Savings Tracker'!D1117</f>
        <v>0</v>
      </c>
      <c r="E1075">
        <f>'5a - Savings Tracker'!E1117</f>
        <v>0</v>
      </c>
      <c r="F1075">
        <f>'5a - Savings Tracker'!F1117</f>
        <v>0</v>
      </c>
      <c r="G1075">
        <f>'5a - Savings Tracker'!G1117</f>
        <v>0</v>
      </c>
      <c r="H1075">
        <f>'5a - Savings Tracker'!H1117</f>
        <v>0</v>
      </c>
      <c r="I1075">
        <f>'5a - Savings Tracker'!J1117</f>
        <v>0</v>
      </c>
      <c r="J1075">
        <f>'5a - Savings Tracker'!K1117</f>
        <v>0</v>
      </c>
      <c r="K1075">
        <f>'5a - Savings Tracker'!L1117</f>
        <v>0</v>
      </c>
      <c r="L1075">
        <f>'5a - Savings Tracker'!M1117</f>
        <v>0</v>
      </c>
      <c r="M1075">
        <f>'5a - Savings Tracker'!N1117</f>
        <v>0</v>
      </c>
      <c r="N1075">
        <f>'5a - Savings Tracker'!O1117</f>
        <v>0</v>
      </c>
      <c r="O1075">
        <f>'5a - Savings Tracker'!P1117</f>
        <v>0</v>
      </c>
      <c r="P1075">
        <f>'5a - Savings Tracker'!Q1117</f>
        <v>0</v>
      </c>
      <c r="Q1075">
        <f>'5a - Savings Tracker'!R1117</f>
        <v>0</v>
      </c>
      <c r="R1075">
        <f>'5a - Savings Tracker'!S1117</f>
        <v>0</v>
      </c>
      <c r="S1075">
        <f>'5a - Savings Tracker'!T1117</f>
        <v>0</v>
      </c>
      <c r="T1075">
        <f>'5a - Savings Tracker'!U1117</f>
        <v>0</v>
      </c>
      <c r="U1075">
        <f>'5a - Savings Tracker'!V1117</f>
        <v>0</v>
      </c>
      <c r="V1075">
        <f>'5a - Savings Tracker'!W1117</f>
        <v>0</v>
      </c>
      <c r="W1075">
        <f>'5a - Savings Tracker'!X1117</f>
        <v>0</v>
      </c>
      <c r="X1075">
        <f>'5a - Savings Tracker'!Y1117</f>
        <v>0</v>
      </c>
      <c r="Y1075">
        <f>'5a - Savings Tracker'!Z1117</f>
        <v>0</v>
      </c>
      <c r="Z1075">
        <f>'5a - Savings Tracker'!AA1117</f>
        <v>0</v>
      </c>
      <c r="AA1075">
        <f>'5a - Savings Tracker'!AB1117</f>
        <v>0</v>
      </c>
      <c r="AB1075">
        <f>'5a - Savings Tracker'!AC1117</f>
        <v>0</v>
      </c>
      <c r="AC1075">
        <f>'5a - Savings Tracker'!AD1117</f>
        <v>0</v>
      </c>
      <c r="AD1075" t="str">
        <f>'5a - Savings Tracker'!AE1117</f>
        <v/>
      </c>
      <c r="AE1075" t="str">
        <f>'5a - Savings Tracker'!AF1117</f>
        <v/>
      </c>
      <c r="AF1075" t="str">
        <f>'5a - Savings Tracker'!AG1117</f>
        <v/>
      </c>
      <c r="AG1075" t="str">
        <f>'5a - Savings Tracker'!AH1117</f>
        <v/>
      </c>
      <c r="AH1075" t="str">
        <f>'5a - Savings Tracker'!AI1117</f>
        <v/>
      </c>
      <c r="AI1075" t="str">
        <f>'5a - Savings Tracker'!AJ1117</f>
        <v/>
      </c>
      <c r="AJ1075" t="str">
        <f>'5a - Savings Tracker'!AK1117</f>
        <v/>
      </c>
      <c r="AK1075" t="str">
        <f>'5a - Savings Tracker'!AL1117</f>
        <v/>
      </c>
    </row>
    <row r="1076" spans="1:37">
      <c r="A1076">
        <f>'5a - Savings Tracker'!A1118</f>
        <v>1075</v>
      </c>
      <c r="B1076" t="str">
        <f>'5a - Savings Tracker'!B1118</f>
        <v>Swansea Bay UHB</v>
      </c>
      <c r="C1076">
        <f>'5a - Savings Tracker'!C1118</f>
        <v>0</v>
      </c>
      <c r="D1076">
        <f>'5a - Savings Tracker'!D1118</f>
        <v>0</v>
      </c>
      <c r="E1076">
        <f>'5a - Savings Tracker'!E1118</f>
        <v>0</v>
      </c>
      <c r="F1076">
        <f>'5a - Savings Tracker'!F1118</f>
        <v>0</v>
      </c>
      <c r="G1076">
        <f>'5a - Savings Tracker'!G1118</f>
        <v>0</v>
      </c>
      <c r="H1076">
        <f>'5a - Savings Tracker'!H1118</f>
        <v>0</v>
      </c>
      <c r="I1076">
        <f>'5a - Savings Tracker'!J1118</f>
        <v>0</v>
      </c>
      <c r="J1076">
        <f>'5a - Savings Tracker'!K1118</f>
        <v>0</v>
      </c>
      <c r="K1076">
        <f>'5a - Savings Tracker'!L1118</f>
        <v>0</v>
      </c>
      <c r="L1076">
        <f>'5a - Savings Tracker'!M1118</f>
        <v>0</v>
      </c>
      <c r="M1076">
        <f>'5a - Savings Tracker'!N1118</f>
        <v>0</v>
      </c>
      <c r="N1076">
        <f>'5a - Savings Tracker'!O1118</f>
        <v>0</v>
      </c>
      <c r="O1076">
        <f>'5a - Savings Tracker'!P1118</f>
        <v>0</v>
      </c>
      <c r="P1076">
        <f>'5a - Savings Tracker'!Q1118</f>
        <v>0</v>
      </c>
      <c r="Q1076">
        <f>'5a - Savings Tracker'!R1118</f>
        <v>0</v>
      </c>
      <c r="R1076">
        <f>'5a - Savings Tracker'!S1118</f>
        <v>0</v>
      </c>
      <c r="S1076">
        <f>'5a - Savings Tracker'!T1118</f>
        <v>0</v>
      </c>
      <c r="T1076">
        <f>'5a - Savings Tracker'!U1118</f>
        <v>0</v>
      </c>
      <c r="U1076">
        <f>'5a - Savings Tracker'!V1118</f>
        <v>0</v>
      </c>
      <c r="V1076">
        <f>'5a - Savings Tracker'!W1118</f>
        <v>0</v>
      </c>
      <c r="W1076">
        <f>'5a - Savings Tracker'!X1118</f>
        <v>0</v>
      </c>
      <c r="X1076">
        <f>'5a - Savings Tracker'!Y1118</f>
        <v>0</v>
      </c>
      <c r="Y1076">
        <f>'5a - Savings Tracker'!Z1118</f>
        <v>0</v>
      </c>
      <c r="Z1076">
        <f>'5a - Savings Tracker'!AA1118</f>
        <v>0</v>
      </c>
      <c r="AA1076">
        <f>'5a - Savings Tracker'!AB1118</f>
        <v>0</v>
      </c>
      <c r="AB1076">
        <f>'5a - Savings Tracker'!AC1118</f>
        <v>0</v>
      </c>
      <c r="AC1076">
        <f>'5a - Savings Tracker'!AD1118</f>
        <v>0</v>
      </c>
      <c r="AD1076" t="str">
        <f>'5a - Savings Tracker'!AE1118</f>
        <v/>
      </c>
      <c r="AE1076" t="str">
        <f>'5a - Savings Tracker'!AF1118</f>
        <v/>
      </c>
      <c r="AF1076" t="str">
        <f>'5a - Savings Tracker'!AG1118</f>
        <v/>
      </c>
      <c r="AG1076" t="str">
        <f>'5a - Savings Tracker'!AH1118</f>
        <v/>
      </c>
      <c r="AH1076" t="str">
        <f>'5a - Savings Tracker'!AI1118</f>
        <v/>
      </c>
      <c r="AI1076" t="str">
        <f>'5a - Savings Tracker'!AJ1118</f>
        <v/>
      </c>
      <c r="AJ1076" t="str">
        <f>'5a - Savings Tracker'!AK1118</f>
        <v/>
      </c>
      <c r="AK1076" t="str">
        <f>'5a - Savings Tracker'!AL1118</f>
        <v/>
      </c>
    </row>
    <row r="1077" spans="1:37">
      <c r="A1077">
        <f>'5a - Savings Tracker'!A1119</f>
        <v>1076</v>
      </c>
      <c r="B1077" t="str">
        <f>'5a - Savings Tracker'!B1119</f>
        <v>Swansea Bay UHB</v>
      </c>
      <c r="C1077">
        <f>'5a - Savings Tracker'!C1119</f>
        <v>0</v>
      </c>
      <c r="D1077">
        <f>'5a - Savings Tracker'!D1119</f>
        <v>0</v>
      </c>
      <c r="E1077">
        <f>'5a - Savings Tracker'!E1119</f>
        <v>0</v>
      </c>
      <c r="F1077">
        <f>'5a - Savings Tracker'!F1119</f>
        <v>0</v>
      </c>
      <c r="G1077">
        <f>'5a - Savings Tracker'!G1119</f>
        <v>0</v>
      </c>
      <c r="H1077">
        <f>'5a - Savings Tracker'!H1119</f>
        <v>0</v>
      </c>
      <c r="I1077">
        <f>'5a - Savings Tracker'!J1119</f>
        <v>0</v>
      </c>
      <c r="J1077">
        <f>'5a - Savings Tracker'!K1119</f>
        <v>0</v>
      </c>
      <c r="K1077">
        <f>'5a - Savings Tracker'!L1119</f>
        <v>0</v>
      </c>
      <c r="L1077">
        <f>'5a - Savings Tracker'!M1119</f>
        <v>0</v>
      </c>
      <c r="M1077">
        <f>'5a - Savings Tracker'!N1119</f>
        <v>0</v>
      </c>
      <c r="N1077">
        <f>'5a - Savings Tracker'!O1119</f>
        <v>0</v>
      </c>
      <c r="O1077">
        <f>'5a - Savings Tracker'!P1119</f>
        <v>0</v>
      </c>
      <c r="P1077">
        <f>'5a - Savings Tracker'!Q1119</f>
        <v>0</v>
      </c>
      <c r="Q1077">
        <f>'5a - Savings Tracker'!R1119</f>
        <v>0</v>
      </c>
      <c r="R1077">
        <f>'5a - Savings Tracker'!S1119</f>
        <v>0</v>
      </c>
      <c r="S1077">
        <f>'5a - Savings Tracker'!T1119</f>
        <v>0</v>
      </c>
      <c r="T1077">
        <f>'5a - Savings Tracker'!U1119</f>
        <v>0</v>
      </c>
      <c r="U1077">
        <f>'5a - Savings Tracker'!V1119</f>
        <v>0</v>
      </c>
      <c r="V1077">
        <f>'5a - Savings Tracker'!W1119</f>
        <v>0</v>
      </c>
      <c r="W1077">
        <f>'5a - Savings Tracker'!X1119</f>
        <v>0</v>
      </c>
      <c r="X1077">
        <f>'5a - Savings Tracker'!Y1119</f>
        <v>0</v>
      </c>
      <c r="Y1077">
        <f>'5a - Savings Tracker'!Z1119</f>
        <v>0</v>
      </c>
      <c r="Z1077">
        <f>'5a - Savings Tracker'!AA1119</f>
        <v>0</v>
      </c>
      <c r="AA1077">
        <f>'5a - Savings Tracker'!AB1119</f>
        <v>0</v>
      </c>
      <c r="AB1077">
        <f>'5a - Savings Tracker'!AC1119</f>
        <v>0</v>
      </c>
      <c r="AC1077">
        <f>'5a - Savings Tracker'!AD1119</f>
        <v>0</v>
      </c>
      <c r="AD1077" t="str">
        <f>'5a - Savings Tracker'!AE1119</f>
        <v/>
      </c>
      <c r="AE1077" t="str">
        <f>'5a - Savings Tracker'!AF1119</f>
        <v/>
      </c>
      <c r="AF1077" t="str">
        <f>'5a - Savings Tracker'!AG1119</f>
        <v/>
      </c>
      <c r="AG1077" t="str">
        <f>'5a - Savings Tracker'!AH1119</f>
        <v/>
      </c>
      <c r="AH1077" t="str">
        <f>'5a - Savings Tracker'!AI1119</f>
        <v/>
      </c>
      <c r="AI1077" t="str">
        <f>'5a - Savings Tracker'!AJ1119</f>
        <v/>
      </c>
      <c r="AJ1077" t="str">
        <f>'5a - Savings Tracker'!AK1119</f>
        <v/>
      </c>
      <c r="AK1077" t="str">
        <f>'5a - Savings Tracker'!AL1119</f>
        <v/>
      </c>
    </row>
    <row r="1078" spans="1:37">
      <c r="A1078">
        <f>'5a - Savings Tracker'!A1120</f>
        <v>1077</v>
      </c>
      <c r="B1078" t="str">
        <f>'5a - Savings Tracker'!B1120</f>
        <v>Swansea Bay UHB</v>
      </c>
      <c r="C1078">
        <f>'5a - Savings Tracker'!C1120</f>
        <v>0</v>
      </c>
      <c r="D1078">
        <f>'5a - Savings Tracker'!D1120</f>
        <v>0</v>
      </c>
      <c r="E1078">
        <f>'5a - Savings Tracker'!E1120</f>
        <v>0</v>
      </c>
      <c r="F1078">
        <f>'5a - Savings Tracker'!F1120</f>
        <v>0</v>
      </c>
      <c r="G1078">
        <f>'5a - Savings Tracker'!G1120</f>
        <v>0</v>
      </c>
      <c r="H1078">
        <f>'5a - Savings Tracker'!H1120</f>
        <v>0</v>
      </c>
      <c r="I1078">
        <f>'5a - Savings Tracker'!J1120</f>
        <v>0</v>
      </c>
      <c r="J1078">
        <f>'5a - Savings Tracker'!K1120</f>
        <v>0</v>
      </c>
      <c r="K1078">
        <f>'5a - Savings Tracker'!L1120</f>
        <v>0</v>
      </c>
      <c r="L1078">
        <f>'5a - Savings Tracker'!M1120</f>
        <v>0</v>
      </c>
      <c r="M1078">
        <f>'5a - Savings Tracker'!N1120</f>
        <v>0</v>
      </c>
      <c r="N1078">
        <f>'5a - Savings Tracker'!O1120</f>
        <v>0</v>
      </c>
      <c r="O1078">
        <f>'5a - Savings Tracker'!P1120</f>
        <v>0</v>
      </c>
      <c r="P1078">
        <f>'5a - Savings Tracker'!Q1120</f>
        <v>0</v>
      </c>
      <c r="Q1078">
        <f>'5a - Savings Tracker'!R1120</f>
        <v>0</v>
      </c>
      <c r="R1078">
        <f>'5a - Savings Tracker'!S1120</f>
        <v>0</v>
      </c>
      <c r="S1078">
        <f>'5a - Savings Tracker'!T1120</f>
        <v>0</v>
      </c>
      <c r="T1078">
        <f>'5a - Savings Tracker'!U1120</f>
        <v>0</v>
      </c>
      <c r="U1078">
        <f>'5a - Savings Tracker'!V1120</f>
        <v>0</v>
      </c>
      <c r="V1078">
        <f>'5a - Savings Tracker'!W1120</f>
        <v>0</v>
      </c>
      <c r="W1078">
        <f>'5a - Savings Tracker'!X1120</f>
        <v>0</v>
      </c>
      <c r="X1078">
        <f>'5a - Savings Tracker'!Y1120</f>
        <v>0</v>
      </c>
      <c r="Y1078">
        <f>'5a - Savings Tracker'!Z1120</f>
        <v>0</v>
      </c>
      <c r="Z1078">
        <f>'5a - Savings Tracker'!AA1120</f>
        <v>0</v>
      </c>
      <c r="AA1078">
        <f>'5a - Savings Tracker'!AB1120</f>
        <v>0</v>
      </c>
      <c r="AB1078">
        <f>'5a - Savings Tracker'!AC1120</f>
        <v>0</v>
      </c>
      <c r="AC1078">
        <f>'5a - Savings Tracker'!AD1120</f>
        <v>0</v>
      </c>
      <c r="AD1078" t="str">
        <f>'5a - Savings Tracker'!AE1120</f>
        <v/>
      </c>
      <c r="AE1078" t="str">
        <f>'5a - Savings Tracker'!AF1120</f>
        <v/>
      </c>
      <c r="AF1078" t="str">
        <f>'5a - Savings Tracker'!AG1120</f>
        <v/>
      </c>
      <c r="AG1078" t="str">
        <f>'5a - Savings Tracker'!AH1120</f>
        <v/>
      </c>
      <c r="AH1078" t="str">
        <f>'5a - Savings Tracker'!AI1120</f>
        <v/>
      </c>
      <c r="AI1078" t="str">
        <f>'5a - Savings Tracker'!AJ1120</f>
        <v/>
      </c>
      <c r="AJ1078" t="str">
        <f>'5a - Savings Tracker'!AK1120</f>
        <v/>
      </c>
      <c r="AK1078" t="str">
        <f>'5a - Savings Tracker'!AL1120</f>
        <v/>
      </c>
    </row>
    <row r="1079" spans="1:37">
      <c r="A1079">
        <f>'5a - Savings Tracker'!A1121</f>
        <v>1078</v>
      </c>
      <c r="B1079" t="str">
        <f>'5a - Savings Tracker'!B1121</f>
        <v>Swansea Bay UHB</v>
      </c>
      <c r="C1079">
        <f>'5a - Savings Tracker'!C1121</f>
        <v>0</v>
      </c>
      <c r="D1079">
        <f>'5a - Savings Tracker'!D1121</f>
        <v>0</v>
      </c>
      <c r="E1079">
        <f>'5a - Savings Tracker'!E1121</f>
        <v>0</v>
      </c>
      <c r="F1079">
        <f>'5a - Savings Tracker'!F1121</f>
        <v>0</v>
      </c>
      <c r="G1079">
        <f>'5a - Savings Tracker'!G1121</f>
        <v>0</v>
      </c>
      <c r="H1079">
        <f>'5a - Savings Tracker'!H1121</f>
        <v>0</v>
      </c>
      <c r="I1079">
        <f>'5a - Savings Tracker'!J1121</f>
        <v>0</v>
      </c>
      <c r="J1079">
        <f>'5a - Savings Tracker'!K1121</f>
        <v>0</v>
      </c>
      <c r="K1079">
        <f>'5a - Savings Tracker'!L1121</f>
        <v>0</v>
      </c>
      <c r="L1079">
        <f>'5a - Savings Tracker'!M1121</f>
        <v>0</v>
      </c>
      <c r="M1079">
        <f>'5a - Savings Tracker'!N1121</f>
        <v>0</v>
      </c>
      <c r="N1079">
        <f>'5a - Savings Tracker'!O1121</f>
        <v>0</v>
      </c>
      <c r="O1079">
        <f>'5a - Savings Tracker'!P1121</f>
        <v>0</v>
      </c>
      <c r="P1079">
        <f>'5a - Savings Tracker'!Q1121</f>
        <v>0</v>
      </c>
      <c r="Q1079">
        <f>'5a - Savings Tracker'!R1121</f>
        <v>0</v>
      </c>
      <c r="R1079">
        <f>'5a - Savings Tracker'!S1121</f>
        <v>0</v>
      </c>
      <c r="S1079">
        <f>'5a - Savings Tracker'!T1121</f>
        <v>0</v>
      </c>
      <c r="T1079">
        <f>'5a - Savings Tracker'!U1121</f>
        <v>0</v>
      </c>
      <c r="U1079">
        <f>'5a - Savings Tracker'!V1121</f>
        <v>0</v>
      </c>
      <c r="V1079">
        <f>'5a - Savings Tracker'!W1121</f>
        <v>0</v>
      </c>
      <c r="W1079">
        <f>'5a - Savings Tracker'!X1121</f>
        <v>0</v>
      </c>
      <c r="X1079">
        <f>'5a - Savings Tracker'!Y1121</f>
        <v>0</v>
      </c>
      <c r="Y1079">
        <f>'5a - Savings Tracker'!Z1121</f>
        <v>0</v>
      </c>
      <c r="Z1079">
        <f>'5a - Savings Tracker'!AA1121</f>
        <v>0</v>
      </c>
      <c r="AA1079">
        <f>'5a - Savings Tracker'!AB1121</f>
        <v>0</v>
      </c>
      <c r="AB1079">
        <f>'5a - Savings Tracker'!AC1121</f>
        <v>0</v>
      </c>
      <c r="AC1079">
        <f>'5a - Savings Tracker'!AD1121</f>
        <v>0</v>
      </c>
      <c r="AD1079" t="str">
        <f>'5a - Savings Tracker'!AE1121</f>
        <v/>
      </c>
      <c r="AE1079" t="str">
        <f>'5a - Savings Tracker'!AF1121</f>
        <v/>
      </c>
      <c r="AF1079" t="str">
        <f>'5a - Savings Tracker'!AG1121</f>
        <v/>
      </c>
      <c r="AG1079" t="str">
        <f>'5a - Savings Tracker'!AH1121</f>
        <v/>
      </c>
      <c r="AH1079" t="str">
        <f>'5a - Savings Tracker'!AI1121</f>
        <v/>
      </c>
      <c r="AI1079" t="str">
        <f>'5a - Savings Tracker'!AJ1121</f>
        <v/>
      </c>
      <c r="AJ1079" t="str">
        <f>'5a - Savings Tracker'!AK1121</f>
        <v/>
      </c>
      <c r="AK1079" t="str">
        <f>'5a - Savings Tracker'!AL1121</f>
        <v/>
      </c>
    </row>
    <row r="1080" spans="1:37">
      <c r="A1080">
        <f>'5a - Savings Tracker'!A1122</f>
        <v>1079</v>
      </c>
      <c r="B1080" t="str">
        <f>'5a - Savings Tracker'!B1122</f>
        <v>Swansea Bay UHB</v>
      </c>
      <c r="C1080">
        <f>'5a - Savings Tracker'!C1122</f>
        <v>0</v>
      </c>
      <c r="D1080">
        <f>'5a - Savings Tracker'!D1122</f>
        <v>0</v>
      </c>
      <c r="E1080">
        <f>'5a - Savings Tracker'!E1122</f>
        <v>0</v>
      </c>
      <c r="F1080">
        <f>'5a - Savings Tracker'!F1122</f>
        <v>0</v>
      </c>
      <c r="G1080">
        <f>'5a - Savings Tracker'!G1122</f>
        <v>0</v>
      </c>
      <c r="H1080">
        <f>'5a - Savings Tracker'!H1122</f>
        <v>0</v>
      </c>
      <c r="I1080">
        <f>'5a - Savings Tracker'!J1122</f>
        <v>0</v>
      </c>
      <c r="J1080">
        <f>'5a - Savings Tracker'!K1122</f>
        <v>0</v>
      </c>
      <c r="K1080">
        <f>'5a - Savings Tracker'!L1122</f>
        <v>0</v>
      </c>
      <c r="L1080">
        <f>'5a - Savings Tracker'!M1122</f>
        <v>0</v>
      </c>
      <c r="M1080">
        <f>'5a - Savings Tracker'!N1122</f>
        <v>0</v>
      </c>
      <c r="N1080">
        <f>'5a - Savings Tracker'!O1122</f>
        <v>0</v>
      </c>
      <c r="O1080">
        <f>'5a - Savings Tracker'!P1122</f>
        <v>0</v>
      </c>
      <c r="P1080">
        <f>'5a - Savings Tracker'!Q1122</f>
        <v>0</v>
      </c>
      <c r="Q1080">
        <f>'5a - Savings Tracker'!R1122</f>
        <v>0</v>
      </c>
      <c r="R1080">
        <f>'5a - Savings Tracker'!S1122</f>
        <v>0</v>
      </c>
      <c r="S1080">
        <f>'5a - Savings Tracker'!T1122</f>
        <v>0</v>
      </c>
      <c r="T1080">
        <f>'5a - Savings Tracker'!U1122</f>
        <v>0</v>
      </c>
      <c r="U1080">
        <f>'5a - Savings Tracker'!V1122</f>
        <v>0</v>
      </c>
      <c r="V1080">
        <f>'5a - Savings Tracker'!W1122</f>
        <v>0</v>
      </c>
      <c r="W1080">
        <f>'5a - Savings Tracker'!X1122</f>
        <v>0</v>
      </c>
      <c r="X1080">
        <f>'5a - Savings Tracker'!Y1122</f>
        <v>0</v>
      </c>
      <c r="Y1080">
        <f>'5a - Savings Tracker'!Z1122</f>
        <v>0</v>
      </c>
      <c r="Z1080">
        <f>'5a - Savings Tracker'!AA1122</f>
        <v>0</v>
      </c>
      <c r="AA1080">
        <f>'5a - Savings Tracker'!AB1122</f>
        <v>0</v>
      </c>
      <c r="AB1080">
        <f>'5a - Savings Tracker'!AC1122</f>
        <v>0</v>
      </c>
      <c r="AC1080">
        <f>'5a - Savings Tracker'!AD1122</f>
        <v>0</v>
      </c>
      <c r="AD1080" t="str">
        <f>'5a - Savings Tracker'!AE1122</f>
        <v/>
      </c>
      <c r="AE1080" t="str">
        <f>'5a - Savings Tracker'!AF1122</f>
        <v/>
      </c>
      <c r="AF1080" t="str">
        <f>'5a - Savings Tracker'!AG1122</f>
        <v/>
      </c>
      <c r="AG1080" t="str">
        <f>'5a - Savings Tracker'!AH1122</f>
        <v/>
      </c>
      <c r="AH1080" t="str">
        <f>'5a - Savings Tracker'!AI1122</f>
        <v/>
      </c>
      <c r="AI1080" t="str">
        <f>'5a - Savings Tracker'!AJ1122</f>
        <v/>
      </c>
      <c r="AJ1080" t="str">
        <f>'5a - Savings Tracker'!AK1122</f>
        <v/>
      </c>
      <c r="AK1080" t="str">
        <f>'5a - Savings Tracker'!AL1122</f>
        <v/>
      </c>
    </row>
    <row r="1081" spans="1:37">
      <c r="A1081">
        <f>'5a - Savings Tracker'!A1123</f>
        <v>1080</v>
      </c>
      <c r="B1081" t="str">
        <f>'5a - Savings Tracker'!B1123</f>
        <v>Swansea Bay UHB</v>
      </c>
      <c r="C1081">
        <f>'5a - Savings Tracker'!C1123</f>
        <v>0</v>
      </c>
      <c r="D1081">
        <f>'5a - Savings Tracker'!D1123</f>
        <v>0</v>
      </c>
      <c r="E1081">
        <f>'5a - Savings Tracker'!E1123</f>
        <v>0</v>
      </c>
      <c r="F1081">
        <f>'5a - Savings Tracker'!F1123</f>
        <v>0</v>
      </c>
      <c r="G1081">
        <f>'5a - Savings Tracker'!G1123</f>
        <v>0</v>
      </c>
      <c r="H1081">
        <f>'5a - Savings Tracker'!H1123</f>
        <v>0</v>
      </c>
      <c r="I1081">
        <f>'5a - Savings Tracker'!J1123</f>
        <v>0</v>
      </c>
      <c r="J1081">
        <f>'5a - Savings Tracker'!K1123</f>
        <v>0</v>
      </c>
      <c r="K1081">
        <f>'5a - Savings Tracker'!L1123</f>
        <v>0</v>
      </c>
      <c r="L1081">
        <f>'5a - Savings Tracker'!M1123</f>
        <v>0</v>
      </c>
      <c r="M1081">
        <f>'5a - Savings Tracker'!N1123</f>
        <v>0</v>
      </c>
      <c r="N1081">
        <f>'5a - Savings Tracker'!O1123</f>
        <v>0</v>
      </c>
      <c r="O1081">
        <f>'5a - Savings Tracker'!P1123</f>
        <v>0</v>
      </c>
      <c r="P1081">
        <f>'5a - Savings Tracker'!Q1123</f>
        <v>0</v>
      </c>
      <c r="Q1081">
        <f>'5a - Savings Tracker'!R1123</f>
        <v>0</v>
      </c>
      <c r="R1081">
        <f>'5a - Savings Tracker'!S1123</f>
        <v>0</v>
      </c>
      <c r="S1081">
        <f>'5a - Savings Tracker'!T1123</f>
        <v>0</v>
      </c>
      <c r="T1081">
        <f>'5a - Savings Tracker'!U1123</f>
        <v>0</v>
      </c>
      <c r="U1081">
        <f>'5a - Savings Tracker'!V1123</f>
        <v>0</v>
      </c>
      <c r="V1081">
        <f>'5a - Savings Tracker'!W1123</f>
        <v>0</v>
      </c>
      <c r="W1081">
        <f>'5a - Savings Tracker'!X1123</f>
        <v>0</v>
      </c>
      <c r="X1081">
        <f>'5a - Savings Tracker'!Y1123</f>
        <v>0</v>
      </c>
      <c r="Y1081">
        <f>'5a - Savings Tracker'!Z1123</f>
        <v>0</v>
      </c>
      <c r="Z1081">
        <f>'5a - Savings Tracker'!AA1123</f>
        <v>0</v>
      </c>
      <c r="AA1081">
        <f>'5a - Savings Tracker'!AB1123</f>
        <v>0</v>
      </c>
      <c r="AB1081">
        <f>'5a - Savings Tracker'!AC1123</f>
        <v>0</v>
      </c>
      <c r="AC1081">
        <f>'5a - Savings Tracker'!AD1123</f>
        <v>0</v>
      </c>
      <c r="AD1081" t="str">
        <f>'5a - Savings Tracker'!AE1123</f>
        <v/>
      </c>
      <c r="AE1081" t="str">
        <f>'5a - Savings Tracker'!AF1123</f>
        <v/>
      </c>
      <c r="AF1081" t="str">
        <f>'5a - Savings Tracker'!AG1123</f>
        <v/>
      </c>
      <c r="AG1081" t="str">
        <f>'5a - Savings Tracker'!AH1123</f>
        <v/>
      </c>
      <c r="AH1081" t="str">
        <f>'5a - Savings Tracker'!AI1123</f>
        <v/>
      </c>
      <c r="AI1081" t="str">
        <f>'5a - Savings Tracker'!AJ1123</f>
        <v/>
      </c>
      <c r="AJ1081" t="str">
        <f>'5a - Savings Tracker'!AK1123</f>
        <v/>
      </c>
      <c r="AK1081" t="str">
        <f>'5a - Savings Tracker'!AL1123</f>
        <v/>
      </c>
    </row>
    <row r="1082" spans="1:37">
      <c r="A1082">
        <f>'5a - Savings Tracker'!A1124</f>
        <v>1081</v>
      </c>
      <c r="B1082" t="str">
        <f>'5a - Savings Tracker'!B1124</f>
        <v>Swansea Bay UHB</v>
      </c>
      <c r="C1082">
        <f>'5a - Savings Tracker'!C1124</f>
        <v>0</v>
      </c>
      <c r="D1082">
        <f>'5a - Savings Tracker'!D1124</f>
        <v>0</v>
      </c>
      <c r="E1082">
        <f>'5a - Savings Tracker'!E1124</f>
        <v>0</v>
      </c>
      <c r="F1082">
        <f>'5a - Savings Tracker'!F1124</f>
        <v>0</v>
      </c>
      <c r="G1082">
        <f>'5a - Savings Tracker'!G1124</f>
        <v>0</v>
      </c>
      <c r="H1082">
        <f>'5a - Savings Tracker'!H1124</f>
        <v>0</v>
      </c>
      <c r="I1082">
        <f>'5a - Savings Tracker'!J1124</f>
        <v>0</v>
      </c>
      <c r="J1082">
        <f>'5a - Savings Tracker'!K1124</f>
        <v>0</v>
      </c>
      <c r="K1082">
        <f>'5a - Savings Tracker'!L1124</f>
        <v>0</v>
      </c>
      <c r="L1082">
        <f>'5a - Savings Tracker'!M1124</f>
        <v>0</v>
      </c>
      <c r="M1082">
        <f>'5a - Savings Tracker'!N1124</f>
        <v>0</v>
      </c>
      <c r="N1082">
        <f>'5a - Savings Tracker'!O1124</f>
        <v>0</v>
      </c>
      <c r="O1082">
        <f>'5a - Savings Tracker'!P1124</f>
        <v>0</v>
      </c>
      <c r="P1082">
        <f>'5a - Savings Tracker'!Q1124</f>
        <v>0</v>
      </c>
      <c r="Q1082">
        <f>'5a - Savings Tracker'!R1124</f>
        <v>0</v>
      </c>
      <c r="R1082">
        <f>'5a - Savings Tracker'!S1124</f>
        <v>0</v>
      </c>
      <c r="S1082">
        <f>'5a - Savings Tracker'!T1124</f>
        <v>0</v>
      </c>
      <c r="T1082">
        <f>'5a - Savings Tracker'!U1124</f>
        <v>0</v>
      </c>
      <c r="U1082">
        <f>'5a - Savings Tracker'!V1124</f>
        <v>0</v>
      </c>
      <c r="V1082">
        <f>'5a - Savings Tracker'!W1124</f>
        <v>0</v>
      </c>
      <c r="W1082">
        <f>'5a - Savings Tracker'!X1124</f>
        <v>0</v>
      </c>
      <c r="X1082">
        <f>'5a - Savings Tracker'!Y1124</f>
        <v>0</v>
      </c>
      <c r="Y1082">
        <f>'5a - Savings Tracker'!Z1124</f>
        <v>0</v>
      </c>
      <c r="Z1082">
        <f>'5a - Savings Tracker'!AA1124</f>
        <v>0</v>
      </c>
      <c r="AA1082">
        <f>'5a - Savings Tracker'!AB1124</f>
        <v>0</v>
      </c>
      <c r="AB1082">
        <f>'5a - Savings Tracker'!AC1124</f>
        <v>0</v>
      </c>
      <c r="AC1082">
        <f>'5a - Savings Tracker'!AD1124</f>
        <v>0</v>
      </c>
      <c r="AD1082" t="str">
        <f>'5a - Savings Tracker'!AE1124</f>
        <v/>
      </c>
      <c r="AE1082" t="str">
        <f>'5a - Savings Tracker'!AF1124</f>
        <v/>
      </c>
      <c r="AF1082" t="str">
        <f>'5a - Savings Tracker'!AG1124</f>
        <v/>
      </c>
      <c r="AG1082" t="str">
        <f>'5a - Savings Tracker'!AH1124</f>
        <v/>
      </c>
      <c r="AH1082" t="str">
        <f>'5a - Savings Tracker'!AI1124</f>
        <v/>
      </c>
      <c r="AI1082" t="str">
        <f>'5a - Savings Tracker'!AJ1124</f>
        <v/>
      </c>
      <c r="AJ1082" t="str">
        <f>'5a - Savings Tracker'!AK1124</f>
        <v/>
      </c>
      <c r="AK1082" t="str">
        <f>'5a - Savings Tracker'!AL1124</f>
        <v/>
      </c>
    </row>
    <row r="1083" spans="1:37">
      <c r="A1083">
        <f>'5a - Savings Tracker'!A1125</f>
        <v>1082</v>
      </c>
      <c r="B1083" t="str">
        <f>'5a - Savings Tracker'!B1125</f>
        <v>Swansea Bay UHB</v>
      </c>
      <c r="C1083">
        <f>'5a - Savings Tracker'!C1125</f>
        <v>0</v>
      </c>
      <c r="D1083">
        <f>'5a - Savings Tracker'!D1125</f>
        <v>0</v>
      </c>
      <c r="E1083">
        <f>'5a - Savings Tracker'!E1125</f>
        <v>0</v>
      </c>
      <c r="F1083">
        <f>'5a - Savings Tracker'!F1125</f>
        <v>0</v>
      </c>
      <c r="G1083">
        <f>'5a - Savings Tracker'!G1125</f>
        <v>0</v>
      </c>
      <c r="H1083">
        <f>'5a - Savings Tracker'!H1125</f>
        <v>0</v>
      </c>
      <c r="I1083">
        <f>'5a - Savings Tracker'!J1125</f>
        <v>0</v>
      </c>
      <c r="J1083">
        <f>'5a - Savings Tracker'!K1125</f>
        <v>0</v>
      </c>
      <c r="K1083">
        <f>'5a - Savings Tracker'!L1125</f>
        <v>0</v>
      </c>
      <c r="L1083">
        <f>'5a - Savings Tracker'!M1125</f>
        <v>0</v>
      </c>
      <c r="M1083">
        <f>'5a - Savings Tracker'!N1125</f>
        <v>0</v>
      </c>
      <c r="N1083">
        <f>'5a - Savings Tracker'!O1125</f>
        <v>0</v>
      </c>
      <c r="O1083">
        <f>'5a - Savings Tracker'!P1125</f>
        <v>0</v>
      </c>
      <c r="P1083">
        <f>'5a - Savings Tracker'!Q1125</f>
        <v>0</v>
      </c>
      <c r="Q1083">
        <f>'5a - Savings Tracker'!R1125</f>
        <v>0</v>
      </c>
      <c r="R1083">
        <f>'5a - Savings Tracker'!S1125</f>
        <v>0</v>
      </c>
      <c r="S1083">
        <f>'5a - Savings Tracker'!T1125</f>
        <v>0</v>
      </c>
      <c r="T1083">
        <f>'5a - Savings Tracker'!U1125</f>
        <v>0</v>
      </c>
      <c r="U1083">
        <f>'5a - Savings Tracker'!V1125</f>
        <v>0</v>
      </c>
      <c r="V1083">
        <f>'5a - Savings Tracker'!W1125</f>
        <v>0</v>
      </c>
      <c r="W1083">
        <f>'5a - Savings Tracker'!X1125</f>
        <v>0</v>
      </c>
      <c r="X1083">
        <f>'5a - Savings Tracker'!Y1125</f>
        <v>0</v>
      </c>
      <c r="Y1083">
        <f>'5a - Savings Tracker'!Z1125</f>
        <v>0</v>
      </c>
      <c r="Z1083">
        <f>'5a - Savings Tracker'!AA1125</f>
        <v>0</v>
      </c>
      <c r="AA1083">
        <f>'5a - Savings Tracker'!AB1125</f>
        <v>0</v>
      </c>
      <c r="AB1083">
        <f>'5a - Savings Tracker'!AC1125</f>
        <v>0</v>
      </c>
      <c r="AC1083">
        <f>'5a - Savings Tracker'!AD1125</f>
        <v>0</v>
      </c>
      <c r="AD1083" t="str">
        <f>'5a - Savings Tracker'!AE1125</f>
        <v/>
      </c>
      <c r="AE1083" t="str">
        <f>'5a - Savings Tracker'!AF1125</f>
        <v/>
      </c>
      <c r="AF1083" t="str">
        <f>'5a - Savings Tracker'!AG1125</f>
        <v/>
      </c>
      <c r="AG1083" t="str">
        <f>'5a - Savings Tracker'!AH1125</f>
        <v/>
      </c>
      <c r="AH1083" t="str">
        <f>'5a - Savings Tracker'!AI1125</f>
        <v/>
      </c>
      <c r="AI1083" t="str">
        <f>'5a - Savings Tracker'!AJ1125</f>
        <v/>
      </c>
      <c r="AJ1083" t="str">
        <f>'5a - Savings Tracker'!AK1125</f>
        <v/>
      </c>
      <c r="AK1083" t="str">
        <f>'5a - Savings Tracker'!AL1125</f>
        <v/>
      </c>
    </row>
    <row r="1084" spans="1:37">
      <c r="A1084">
        <f>'5a - Savings Tracker'!A1126</f>
        <v>1083</v>
      </c>
      <c r="B1084" t="str">
        <f>'5a - Savings Tracker'!B1126</f>
        <v>Swansea Bay UHB</v>
      </c>
      <c r="C1084">
        <f>'5a - Savings Tracker'!C1126</f>
        <v>0</v>
      </c>
      <c r="D1084">
        <f>'5a - Savings Tracker'!D1126</f>
        <v>0</v>
      </c>
      <c r="E1084">
        <f>'5a - Savings Tracker'!E1126</f>
        <v>0</v>
      </c>
      <c r="F1084">
        <f>'5a - Savings Tracker'!F1126</f>
        <v>0</v>
      </c>
      <c r="G1084">
        <f>'5a - Savings Tracker'!G1126</f>
        <v>0</v>
      </c>
      <c r="H1084">
        <f>'5a - Savings Tracker'!H1126</f>
        <v>0</v>
      </c>
      <c r="I1084">
        <f>'5a - Savings Tracker'!J1126</f>
        <v>0</v>
      </c>
      <c r="J1084">
        <f>'5a - Savings Tracker'!K1126</f>
        <v>0</v>
      </c>
      <c r="K1084">
        <f>'5a - Savings Tracker'!L1126</f>
        <v>0</v>
      </c>
      <c r="L1084">
        <f>'5a - Savings Tracker'!M1126</f>
        <v>0</v>
      </c>
      <c r="M1084">
        <f>'5a - Savings Tracker'!N1126</f>
        <v>0</v>
      </c>
      <c r="N1084">
        <f>'5a - Savings Tracker'!O1126</f>
        <v>0</v>
      </c>
      <c r="O1084">
        <f>'5a - Savings Tracker'!P1126</f>
        <v>0</v>
      </c>
      <c r="P1084">
        <f>'5a - Savings Tracker'!Q1126</f>
        <v>0</v>
      </c>
      <c r="Q1084">
        <f>'5a - Savings Tracker'!R1126</f>
        <v>0</v>
      </c>
      <c r="R1084">
        <f>'5a - Savings Tracker'!S1126</f>
        <v>0</v>
      </c>
      <c r="S1084">
        <f>'5a - Savings Tracker'!T1126</f>
        <v>0</v>
      </c>
      <c r="T1084">
        <f>'5a - Savings Tracker'!U1126</f>
        <v>0</v>
      </c>
      <c r="U1084">
        <f>'5a - Savings Tracker'!V1126</f>
        <v>0</v>
      </c>
      <c r="V1084">
        <f>'5a - Savings Tracker'!W1126</f>
        <v>0</v>
      </c>
      <c r="W1084">
        <f>'5a - Savings Tracker'!X1126</f>
        <v>0</v>
      </c>
      <c r="X1084">
        <f>'5a - Savings Tracker'!Y1126</f>
        <v>0</v>
      </c>
      <c r="Y1084">
        <f>'5a - Savings Tracker'!Z1126</f>
        <v>0</v>
      </c>
      <c r="Z1084">
        <f>'5a - Savings Tracker'!AA1126</f>
        <v>0</v>
      </c>
      <c r="AA1084">
        <f>'5a - Savings Tracker'!AB1126</f>
        <v>0</v>
      </c>
      <c r="AB1084">
        <f>'5a - Savings Tracker'!AC1126</f>
        <v>0</v>
      </c>
      <c r="AC1084">
        <f>'5a - Savings Tracker'!AD1126</f>
        <v>0</v>
      </c>
      <c r="AD1084" t="str">
        <f>'5a - Savings Tracker'!AE1126</f>
        <v/>
      </c>
      <c r="AE1084" t="str">
        <f>'5a - Savings Tracker'!AF1126</f>
        <v/>
      </c>
      <c r="AF1084" t="str">
        <f>'5a - Savings Tracker'!AG1126</f>
        <v/>
      </c>
      <c r="AG1084" t="str">
        <f>'5a - Savings Tracker'!AH1126</f>
        <v/>
      </c>
      <c r="AH1084" t="str">
        <f>'5a - Savings Tracker'!AI1126</f>
        <v/>
      </c>
      <c r="AI1084" t="str">
        <f>'5a - Savings Tracker'!AJ1126</f>
        <v/>
      </c>
      <c r="AJ1084" t="str">
        <f>'5a - Savings Tracker'!AK1126</f>
        <v/>
      </c>
      <c r="AK1084" t="str">
        <f>'5a - Savings Tracker'!AL1126</f>
        <v/>
      </c>
    </row>
    <row r="1085" spans="1:37">
      <c r="A1085">
        <f>'5a - Savings Tracker'!A1127</f>
        <v>1084</v>
      </c>
      <c r="B1085" t="str">
        <f>'5a - Savings Tracker'!B1127</f>
        <v>Swansea Bay UHB</v>
      </c>
      <c r="C1085">
        <f>'5a - Savings Tracker'!C1127</f>
        <v>0</v>
      </c>
      <c r="D1085">
        <f>'5a - Savings Tracker'!D1127</f>
        <v>0</v>
      </c>
      <c r="E1085">
        <f>'5a - Savings Tracker'!E1127</f>
        <v>0</v>
      </c>
      <c r="F1085">
        <f>'5a - Savings Tracker'!F1127</f>
        <v>0</v>
      </c>
      <c r="G1085">
        <f>'5a - Savings Tracker'!G1127</f>
        <v>0</v>
      </c>
      <c r="H1085">
        <f>'5a - Savings Tracker'!H1127</f>
        <v>0</v>
      </c>
      <c r="I1085">
        <f>'5a - Savings Tracker'!J1127</f>
        <v>0</v>
      </c>
      <c r="J1085">
        <f>'5a - Savings Tracker'!K1127</f>
        <v>0</v>
      </c>
      <c r="K1085">
        <f>'5a - Savings Tracker'!L1127</f>
        <v>0</v>
      </c>
      <c r="L1085">
        <f>'5a - Savings Tracker'!M1127</f>
        <v>0</v>
      </c>
      <c r="M1085">
        <f>'5a - Savings Tracker'!N1127</f>
        <v>0</v>
      </c>
      <c r="N1085">
        <f>'5a - Savings Tracker'!O1127</f>
        <v>0</v>
      </c>
      <c r="O1085">
        <f>'5a - Savings Tracker'!P1127</f>
        <v>0</v>
      </c>
      <c r="P1085">
        <f>'5a - Savings Tracker'!Q1127</f>
        <v>0</v>
      </c>
      <c r="Q1085">
        <f>'5a - Savings Tracker'!R1127</f>
        <v>0</v>
      </c>
      <c r="R1085">
        <f>'5a - Savings Tracker'!S1127</f>
        <v>0</v>
      </c>
      <c r="S1085">
        <f>'5a - Savings Tracker'!T1127</f>
        <v>0</v>
      </c>
      <c r="T1085">
        <f>'5a - Savings Tracker'!U1127</f>
        <v>0</v>
      </c>
      <c r="U1085">
        <f>'5a - Savings Tracker'!V1127</f>
        <v>0</v>
      </c>
      <c r="V1085">
        <f>'5a - Savings Tracker'!W1127</f>
        <v>0</v>
      </c>
      <c r="W1085">
        <f>'5a - Savings Tracker'!X1127</f>
        <v>0</v>
      </c>
      <c r="X1085">
        <f>'5a - Savings Tracker'!Y1127</f>
        <v>0</v>
      </c>
      <c r="Y1085">
        <f>'5a - Savings Tracker'!Z1127</f>
        <v>0</v>
      </c>
      <c r="Z1085">
        <f>'5a - Savings Tracker'!AA1127</f>
        <v>0</v>
      </c>
      <c r="AA1085">
        <f>'5a - Savings Tracker'!AB1127</f>
        <v>0</v>
      </c>
      <c r="AB1085">
        <f>'5a - Savings Tracker'!AC1127</f>
        <v>0</v>
      </c>
      <c r="AC1085">
        <f>'5a - Savings Tracker'!AD1127</f>
        <v>0</v>
      </c>
      <c r="AD1085" t="str">
        <f>'5a - Savings Tracker'!AE1127</f>
        <v/>
      </c>
      <c r="AE1085" t="str">
        <f>'5a - Savings Tracker'!AF1127</f>
        <v/>
      </c>
      <c r="AF1085" t="str">
        <f>'5a - Savings Tracker'!AG1127</f>
        <v/>
      </c>
      <c r="AG1085" t="str">
        <f>'5a - Savings Tracker'!AH1127</f>
        <v/>
      </c>
      <c r="AH1085" t="str">
        <f>'5a - Savings Tracker'!AI1127</f>
        <v/>
      </c>
      <c r="AI1085" t="str">
        <f>'5a - Savings Tracker'!AJ1127</f>
        <v/>
      </c>
      <c r="AJ1085" t="str">
        <f>'5a - Savings Tracker'!AK1127</f>
        <v/>
      </c>
      <c r="AK1085" t="str">
        <f>'5a - Savings Tracker'!AL1127</f>
        <v/>
      </c>
    </row>
    <row r="1086" spans="1:37">
      <c r="A1086">
        <f>'5a - Savings Tracker'!A1128</f>
        <v>1085</v>
      </c>
      <c r="B1086" t="str">
        <f>'5a - Savings Tracker'!B1128</f>
        <v>Swansea Bay UHB</v>
      </c>
      <c r="C1086">
        <f>'5a - Savings Tracker'!C1128</f>
        <v>0</v>
      </c>
      <c r="D1086">
        <f>'5a - Savings Tracker'!D1128</f>
        <v>0</v>
      </c>
      <c r="E1086">
        <f>'5a - Savings Tracker'!E1128</f>
        <v>0</v>
      </c>
      <c r="F1086">
        <f>'5a - Savings Tracker'!F1128</f>
        <v>0</v>
      </c>
      <c r="G1086">
        <f>'5a - Savings Tracker'!G1128</f>
        <v>0</v>
      </c>
      <c r="H1086">
        <f>'5a - Savings Tracker'!H1128</f>
        <v>0</v>
      </c>
      <c r="I1086">
        <f>'5a - Savings Tracker'!J1128</f>
        <v>0</v>
      </c>
      <c r="J1086">
        <f>'5a - Savings Tracker'!K1128</f>
        <v>0</v>
      </c>
      <c r="K1086">
        <f>'5a - Savings Tracker'!L1128</f>
        <v>0</v>
      </c>
      <c r="L1086">
        <f>'5a - Savings Tracker'!M1128</f>
        <v>0</v>
      </c>
      <c r="M1086">
        <f>'5a - Savings Tracker'!N1128</f>
        <v>0</v>
      </c>
      <c r="N1086">
        <f>'5a - Savings Tracker'!O1128</f>
        <v>0</v>
      </c>
      <c r="O1086">
        <f>'5a - Savings Tracker'!P1128</f>
        <v>0</v>
      </c>
      <c r="P1086">
        <f>'5a - Savings Tracker'!Q1128</f>
        <v>0</v>
      </c>
      <c r="Q1086">
        <f>'5a - Savings Tracker'!R1128</f>
        <v>0</v>
      </c>
      <c r="R1086">
        <f>'5a - Savings Tracker'!S1128</f>
        <v>0</v>
      </c>
      <c r="S1086">
        <f>'5a - Savings Tracker'!T1128</f>
        <v>0</v>
      </c>
      <c r="T1086">
        <f>'5a - Savings Tracker'!U1128</f>
        <v>0</v>
      </c>
      <c r="U1086">
        <f>'5a - Savings Tracker'!V1128</f>
        <v>0</v>
      </c>
      <c r="V1086">
        <f>'5a - Savings Tracker'!W1128</f>
        <v>0</v>
      </c>
      <c r="W1086">
        <f>'5a - Savings Tracker'!X1128</f>
        <v>0</v>
      </c>
      <c r="X1086">
        <f>'5a - Savings Tracker'!Y1128</f>
        <v>0</v>
      </c>
      <c r="Y1086">
        <f>'5a - Savings Tracker'!Z1128</f>
        <v>0</v>
      </c>
      <c r="Z1086">
        <f>'5a - Savings Tracker'!AA1128</f>
        <v>0</v>
      </c>
      <c r="AA1086">
        <f>'5a - Savings Tracker'!AB1128</f>
        <v>0</v>
      </c>
      <c r="AB1086">
        <f>'5a - Savings Tracker'!AC1128</f>
        <v>0</v>
      </c>
      <c r="AC1086">
        <f>'5a - Savings Tracker'!AD1128</f>
        <v>0</v>
      </c>
      <c r="AD1086" t="str">
        <f>'5a - Savings Tracker'!AE1128</f>
        <v/>
      </c>
      <c r="AE1086" t="str">
        <f>'5a - Savings Tracker'!AF1128</f>
        <v/>
      </c>
      <c r="AF1086" t="str">
        <f>'5a - Savings Tracker'!AG1128</f>
        <v/>
      </c>
      <c r="AG1086" t="str">
        <f>'5a - Savings Tracker'!AH1128</f>
        <v/>
      </c>
      <c r="AH1086" t="str">
        <f>'5a - Savings Tracker'!AI1128</f>
        <v/>
      </c>
      <c r="AI1086" t="str">
        <f>'5a - Savings Tracker'!AJ1128</f>
        <v/>
      </c>
      <c r="AJ1086" t="str">
        <f>'5a - Savings Tracker'!AK1128</f>
        <v/>
      </c>
      <c r="AK1086" t="str">
        <f>'5a - Savings Tracker'!AL1128</f>
        <v/>
      </c>
    </row>
    <row r="1087" spans="1:37">
      <c r="A1087">
        <f>'5a - Savings Tracker'!A1129</f>
        <v>1086</v>
      </c>
      <c r="B1087" t="str">
        <f>'5a - Savings Tracker'!B1129</f>
        <v>Swansea Bay UHB</v>
      </c>
      <c r="C1087">
        <f>'5a - Savings Tracker'!C1129</f>
        <v>0</v>
      </c>
      <c r="D1087">
        <f>'5a - Savings Tracker'!D1129</f>
        <v>0</v>
      </c>
      <c r="E1087">
        <f>'5a - Savings Tracker'!E1129</f>
        <v>0</v>
      </c>
      <c r="F1087">
        <f>'5a - Savings Tracker'!F1129</f>
        <v>0</v>
      </c>
      <c r="G1087">
        <f>'5a - Savings Tracker'!G1129</f>
        <v>0</v>
      </c>
      <c r="H1087">
        <f>'5a - Savings Tracker'!H1129</f>
        <v>0</v>
      </c>
      <c r="I1087">
        <f>'5a - Savings Tracker'!J1129</f>
        <v>0</v>
      </c>
      <c r="J1087">
        <f>'5a - Savings Tracker'!K1129</f>
        <v>0</v>
      </c>
      <c r="K1087">
        <f>'5a - Savings Tracker'!L1129</f>
        <v>0</v>
      </c>
      <c r="L1087">
        <f>'5a - Savings Tracker'!M1129</f>
        <v>0</v>
      </c>
      <c r="M1087">
        <f>'5a - Savings Tracker'!N1129</f>
        <v>0</v>
      </c>
      <c r="N1087">
        <f>'5a - Savings Tracker'!O1129</f>
        <v>0</v>
      </c>
      <c r="O1087">
        <f>'5a - Savings Tracker'!P1129</f>
        <v>0</v>
      </c>
      <c r="P1087">
        <f>'5a - Savings Tracker'!Q1129</f>
        <v>0</v>
      </c>
      <c r="Q1087">
        <f>'5a - Savings Tracker'!R1129</f>
        <v>0</v>
      </c>
      <c r="R1087">
        <f>'5a - Savings Tracker'!S1129</f>
        <v>0</v>
      </c>
      <c r="S1087">
        <f>'5a - Savings Tracker'!T1129</f>
        <v>0</v>
      </c>
      <c r="T1087">
        <f>'5a - Savings Tracker'!U1129</f>
        <v>0</v>
      </c>
      <c r="U1087">
        <f>'5a - Savings Tracker'!V1129</f>
        <v>0</v>
      </c>
      <c r="V1087">
        <f>'5a - Savings Tracker'!W1129</f>
        <v>0</v>
      </c>
      <c r="W1087">
        <f>'5a - Savings Tracker'!X1129</f>
        <v>0</v>
      </c>
      <c r="X1087">
        <f>'5a - Savings Tracker'!Y1129</f>
        <v>0</v>
      </c>
      <c r="Y1087">
        <f>'5a - Savings Tracker'!Z1129</f>
        <v>0</v>
      </c>
      <c r="Z1087">
        <f>'5a - Savings Tracker'!AA1129</f>
        <v>0</v>
      </c>
      <c r="AA1087">
        <f>'5a - Savings Tracker'!AB1129</f>
        <v>0</v>
      </c>
      <c r="AB1087">
        <f>'5a - Savings Tracker'!AC1129</f>
        <v>0</v>
      </c>
      <c r="AC1087">
        <f>'5a - Savings Tracker'!AD1129</f>
        <v>0</v>
      </c>
      <c r="AD1087" t="str">
        <f>'5a - Savings Tracker'!AE1129</f>
        <v/>
      </c>
      <c r="AE1087" t="str">
        <f>'5a - Savings Tracker'!AF1129</f>
        <v/>
      </c>
      <c r="AF1087" t="str">
        <f>'5a - Savings Tracker'!AG1129</f>
        <v/>
      </c>
      <c r="AG1087" t="str">
        <f>'5a - Savings Tracker'!AH1129</f>
        <v/>
      </c>
      <c r="AH1087" t="str">
        <f>'5a - Savings Tracker'!AI1129</f>
        <v/>
      </c>
      <c r="AI1087" t="str">
        <f>'5a - Savings Tracker'!AJ1129</f>
        <v/>
      </c>
      <c r="AJ1087" t="str">
        <f>'5a - Savings Tracker'!AK1129</f>
        <v/>
      </c>
      <c r="AK1087" t="str">
        <f>'5a - Savings Tracker'!AL1129</f>
        <v/>
      </c>
    </row>
    <row r="1088" spans="1:37">
      <c r="A1088">
        <f>'5a - Savings Tracker'!A1130</f>
        <v>1087</v>
      </c>
      <c r="B1088" t="str">
        <f>'5a - Savings Tracker'!B1130</f>
        <v>Swansea Bay UHB</v>
      </c>
      <c r="C1088">
        <f>'5a - Savings Tracker'!C1130</f>
        <v>0</v>
      </c>
      <c r="D1088">
        <f>'5a - Savings Tracker'!D1130</f>
        <v>0</v>
      </c>
      <c r="E1088">
        <f>'5a - Savings Tracker'!E1130</f>
        <v>0</v>
      </c>
      <c r="F1088">
        <f>'5a - Savings Tracker'!F1130</f>
        <v>0</v>
      </c>
      <c r="G1088">
        <f>'5a - Savings Tracker'!G1130</f>
        <v>0</v>
      </c>
      <c r="H1088">
        <f>'5a - Savings Tracker'!H1130</f>
        <v>0</v>
      </c>
      <c r="I1088">
        <f>'5a - Savings Tracker'!J1130</f>
        <v>0</v>
      </c>
      <c r="J1088">
        <f>'5a - Savings Tracker'!K1130</f>
        <v>0</v>
      </c>
      <c r="K1088">
        <f>'5a - Savings Tracker'!L1130</f>
        <v>0</v>
      </c>
      <c r="L1088">
        <f>'5a - Savings Tracker'!M1130</f>
        <v>0</v>
      </c>
      <c r="M1088">
        <f>'5a - Savings Tracker'!N1130</f>
        <v>0</v>
      </c>
      <c r="N1088">
        <f>'5a - Savings Tracker'!O1130</f>
        <v>0</v>
      </c>
      <c r="O1088">
        <f>'5a - Savings Tracker'!P1130</f>
        <v>0</v>
      </c>
      <c r="P1088">
        <f>'5a - Savings Tracker'!Q1130</f>
        <v>0</v>
      </c>
      <c r="Q1088">
        <f>'5a - Savings Tracker'!R1130</f>
        <v>0</v>
      </c>
      <c r="R1088">
        <f>'5a - Savings Tracker'!S1130</f>
        <v>0</v>
      </c>
      <c r="S1088">
        <f>'5a - Savings Tracker'!T1130</f>
        <v>0</v>
      </c>
      <c r="T1088">
        <f>'5a - Savings Tracker'!U1130</f>
        <v>0</v>
      </c>
      <c r="U1088">
        <f>'5a - Savings Tracker'!V1130</f>
        <v>0</v>
      </c>
      <c r="V1088">
        <f>'5a - Savings Tracker'!W1130</f>
        <v>0</v>
      </c>
      <c r="W1088">
        <f>'5a - Savings Tracker'!X1130</f>
        <v>0</v>
      </c>
      <c r="X1088">
        <f>'5a - Savings Tracker'!Y1130</f>
        <v>0</v>
      </c>
      <c r="Y1088">
        <f>'5a - Savings Tracker'!Z1130</f>
        <v>0</v>
      </c>
      <c r="Z1088">
        <f>'5a - Savings Tracker'!AA1130</f>
        <v>0</v>
      </c>
      <c r="AA1088">
        <f>'5a - Savings Tracker'!AB1130</f>
        <v>0</v>
      </c>
      <c r="AB1088">
        <f>'5a - Savings Tracker'!AC1130</f>
        <v>0</v>
      </c>
      <c r="AC1088">
        <f>'5a - Savings Tracker'!AD1130</f>
        <v>0</v>
      </c>
      <c r="AD1088" t="str">
        <f>'5a - Savings Tracker'!AE1130</f>
        <v/>
      </c>
      <c r="AE1088" t="str">
        <f>'5a - Savings Tracker'!AF1130</f>
        <v/>
      </c>
      <c r="AF1088" t="str">
        <f>'5a - Savings Tracker'!AG1130</f>
        <v/>
      </c>
      <c r="AG1088" t="str">
        <f>'5a - Savings Tracker'!AH1130</f>
        <v/>
      </c>
      <c r="AH1088" t="str">
        <f>'5a - Savings Tracker'!AI1130</f>
        <v/>
      </c>
      <c r="AI1088" t="str">
        <f>'5a - Savings Tracker'!AJ1130</f>
        <v/>
      </c>
      <c r="AJ1088" t="str">
        <f>'5a - Savings Tracker'!AK1130</f>
        <v/>
      </c>
      <c r="AK1088" t="str">
        <f>'5a - Savings Tracker'!AL1130</f>
        <v/>
      </c>
    </row>
    <row r="1089" spans="1:37">
      <c r="A1089">
        <f>'5a - Savings Tracker'!A1131</f>
        <v>1088</v>
      </c>
      <c r="B1089" t="str">
        <f>'5a - Savings Tracker'!B1131</f>
        <v>Swansea Bay UHB</v>
      </c>
      <c r="C1089">
        <f>'5a - Savings Tracker'!C1131</f>
        <v>0</v>
      </c>
      <c r="D1089">
        <f>'5a - Savings Tracker'!D1131</f>
        <v>0</v>
      </c>
      <c r="E1089">
        <f>'5a - Savings Tracker'!E1131</f>
        <v>0</v>
      </c>
      <c r="F1089">
        <f>'5a - Savings Tracker'!F1131</f>
        <v>0</v>
      </c>
      <c r="G1089">
        <f>'5a - Savings Tracker'!G1131</f>
        <v>0</v>
      </c>
      <c r="H1089">
        <f>'5a - Savings Tracker'!H1131</f>
        <v>0</v>
      </c>
      <c r="I1089">
        <f>'5a - Savings Tracker'!J1131</f>
        <v>0</v>
      </c>
      <c r="J1089">
        <f>'5a - Savings Tracker'!K1131</f>
        <v>0</v>
      </c>
      <c r="K1089">
        <f>'5a - Savings Tracker'!L1131</f>
        <v>0</v>
      </c>
      <c r="L1089">
        <f>'5a - Savings Tracker'!M1131</f>
        <v>0</v>
      </c>
      <c r="M1089">
        <f>'5a - Savings Tracker'!N1131</f>
        <v>0</v>
      </c>
      <c r="N1089">
        <f>'5a - Savings Tracker'!O1131</f>
        <v>0</v>
      </c>
      <c r="O1089">
        <f>'5a - Savings Tracker'!P1131</f>
        <v>0</v>
      </c>
      <c r="P1089">
        <f>'5a - Savings Tracker'!Q1131</f>
        <v>0</v>
      </c>
      <c r="Q1089">
        <f>'5a - Savings Tracker'!R1131</f>
        <v>0</v>
      </c>
      <c r="R1089">
        <f>'5a - Savings Tracker'!S1131</f>
        <v>0</v>
      </c>
      <c r="S1089">
        <f>'5a - Savings Tracker'!T1131</f>
        <v>0</v>
      </c>
      <c r="T1089">
        <f>'5a - Savings Tracker'!U1131</f>
        <v>0</v>
      </c>
      <c r="U1089">
        <f>'5a - Savings Tracker'!V1131</f>
        <v>0</v>
      </c>
      <c r="V1089">
        <f>'5a - Savings Tracker'!W1131</f>
        <v>0</v>
      </c>
      <c r="W1089">
        <f>'5a - Savings Tracker'!X1131</f>
        <v>0</v>
      </c>
      <c r="X1089">
        <f>'5a - Savings Tracker'!Y1131</f>
        <v>0</v>
      </c>
      <c r="Y1089">
        <f>'5a - Savings Tracker'!Z1131</f>
        <v>0</v>
      </c>
      <c r="Z1089">
        <f>'5a - Savings Tracker'!AA1131</f>
        <v>0</v>
      </c>
      <c r="AA1089">
        <f>'5a - Savings Tracker'!AB1131</f>
        <v>0</v>
      </c>
      <c r="AB1089">
        <f>'5a - Savings Tracker'!AC1131</f>
        <v>0</v>
      </c>
      <c r="AC1089">
        <f>'5a - Savings Tracker'!AD1131</f>
        <v>0</v>
      </c>
      <c r="AD1089" t="str">
        <f>'5a - Savings Tracker'!AE1131</f>
        <v/>
      </c>
      <c r="AE1089" t="str">
        <f>'5a - Savings Tracker'!AF1131</f>
        <v/>
      </c>
      <c r="AF1089" t="str">
        <f>'5a - Savings Tracker'!AG1131</f>
        <v/>
      </c>
      <c r="AG1089" t="str">
        <f>'5a - Savings Tracker'!AH1131</f>
        <v/>
      </c>
      <c r="AH1089" t="str">
        <f>'5a - Savings Tracker'!AI1131</f>
        <v/>
      </c>
      <c r="AI1089" t="str">
        <f>'5a - Savings Tracker'!AJ1131</f>
        <v/>
      </c>
      <c r="AJ1089" t="str">
        <f>'5a - Savings Tracker'!AK1131</f>
        <v/>
      </c>
      <c r="AK1089" t="str">
        <f>'5a - Savings Tracker'!AL1131</f>
        <v/>
      </c>
    </row>
    <row r="1090" spans="1:37">
      <c r="A1090">
        <f>'5a - Savings Tracker'!A1132</f>
        <v>1089</v>
      </c>
      <c r="B1090" t="str">
        <f>'5a - Savings Tracker'!B1132</f>
        <v>Swansea Bay UHB</v>
      </c>
      <c r="C1090">
        <f>'5a - Savings Tracker'!C1132</f>
        <v>0</v>
      </c>
      <c r="D1090">
        <f>'5a - Savings Tracker'!D1132</f>
        <v>0</v>
      </c>
      <c r="E1090">
        <f>'5a - Savings Tracker'!E1132</f>
        <v>0</v>
      </c>
      <c r="F1090">
        <f>'5a - Savings Tracker'!F1132</f>
        <v>0</v>
      </c>
      <c r="G1090">
        <f>'5a - Savings Tracker'!G1132</f>
        <v>0</v>
      </c>
      <c r="H1090">
        <f>'5a - Savings Tracker'!H1132</f>
        <v>0</v>
      </c>
      <c r="I1090">
        <f>'5a - Savings Tracker'!J1132</f>
        <v>0</v>
      </c>
      <c r="J1090">
        <f>'5a - Savings Tracker'!K1132</f>
        <v>0</v>
      </c>
      <c r="K1090">
        <f>'5a - Savings Tracker'!L1132</f>
        <v>0</v>
      </c>
      <c r="L1090">
        <f>'5a - Savings Tracker'!M1132</f>
        <v>0</v>
      </c>
      <c r="M1090">
        <f>'5a - Savings Tracker'!N1132</f>
        <v>0</v>
      </c>
      <c r="N1090">
        <f>'5a - Savings Tracker'!O1132</f>
        <v>0</v>
      </c>
      <c r="O1090">
        <f>'5a - Savings Tracker'!P1132</f>
        <v>0</v>
      </c>
      <c r="P1090">
        <f>'5a - Savings Tracker'!Q1132</f>
        <v>0</v>
      </c>
      <c r="Q1090">
        <f>'5a - Savings Tracker'!R1132</f>
        <v>0</v>
      </c>
      <c r="R1090">
        <f>'5a - Savings Tracker'!S1132</f>
        <v>0</v>
      </c>
      <c r="S1090">
        <f>'5a - Savings Tracker'!T1132</f>
        <v>0</v>
      </c>
      <c r="T1090">
        <f>'5a - Savings Tracker'!U1132</f>
        <v>0</v>
      </c>
      <c r="U1090">
        <f>'5a - Savings Tracker'!V1132</f>
        <v>0</v>
      </c>
      <c r="V1090">
        <f>'5a - Savings Tracker'!W1132</f>
        <v>0</v>
      </c>
      <c r="W1090">
        <f>'5a - Savings Tracker'!X1132</f>
        <v>0</v>
      </c>
      <c r="X1090">
        <f>'5a - Savings Tracker'!Y1132</f>
        <v>0</v>
      </c>
      <c r="Y1090">
        <f>'5a - Savings Tracker'!Z1132</f>
        <v>0</v>
      </c>
      <c r="Z1090">
        <f>'5a - Savings Tracker'!AA1132</f>
        <v>0</v>
      </c>
      <c r="AA1090">
        <f>'5a - Savings Tracker'!AB1132</f>
        <v>0</v>
      </c>
      <c r="AB1090">
        <f>'5a - Savings Tracker'!AC1132</f>
        <v>0</v>
      </c>
      <c r="AC1090">
        <f>'5a - Savings Tracker'!AD1132</f>
        <v>0</v>
      </c>
      <c r="AD1090" t="str">
        <f>'5a - Savings Tracker'!AE1132</f>
        <v/>
      </c>
      <c r="AE1090" t="str">
        <f>'5a - Savings Tracker'!AF1132</f>
        <v/>
      </c>
      <c r="AF1090" t="str">
        <f>'5a - Savings Tracker'!AG1132</f>
        <v/>
      </c>
      <c r="AG1090" t="str">
        <f>'5a - Savings Tracker'!AH1132</f>
        <v/>
      </c>
      <c r="AH1090" t="str">
        <f>'5a - Savings Tracker'!AI1132</f>
        <v/>
      </c>
      <c r="AI1090" t="str">
        <f>'5a - Savings Tracker'!AJ1132</f>
        <v/>
      </c>
      <c r="AJ1090" t="str">
        <f>'5a - Savings Tracker'!AK1132</f>
        <v/>
      </c>
      <c r="AK1090" t="str">
        <f>'5a - Savings Tracker'!AL1132</f>
        <v/>
      </c>
    </row>
    <row r="1091" spans="1:37">
      <c r="A1091">
        <f>'5a - Savings Tracker'!A1133</f>
        <v>1090</v>
      </c>
      <c r="B1091" t="str">
        <f>'5a - Savings Tracker'!B1133</f>
        <v>Swansea Bay UHB</v>
      </c>
      <c r="C1091">
        <f>'5a - Savings Tracker'!C1133</f>
        <v>0</v>
      </c>
      <c r="D1091">
        <f>'5a - Savings Tracker'!D1133</f>
        <v>0</v>
      </c>
      <c r="E1091">
        <f>'5a - Savings Tracker'!E1133</f>
        <v>0</v>
      </c>
      <c r="F1091">
        <f>'5a - Savings Tracker'!F1133</f>
        <v>0</v>
      </c>
      <c r="G1091">
        <f>'5a - Savings Tracker'!G1133</f>
        <v>0</v>
      </c>
      <c r="H1091">
        <f>'5a - Savings Tracker'!H1133</f>
        <v>0</v>
      </c>
      <c r="I1091">
        <f>'5a - Savings Tracker'!J1133</f>
        <v>0</v>
      </c>
      <c r="J1091">
        <f>'5a - Savings Tracker'!K1133</f>
        <v>0</v>
      </c>
      <c r="K1091">
        <f>'5a - Savings Tracker'!L1133</f>
        <v>0</v>
      </c>
      <c r="L1091">
        <f>'5a - Savings Tracker'!M1133</f>
        <v>0</v>
      </c>
      <c r="M1091">
        <f>'5a - Savings Tracker'!N1133</f>
        <v>0</v>
      </c>
      <c r="N1091">
        <f>'5a - Savings Tracker'!O1133</f>
        <v>0</v>
      </c>
      <c r="O1091">
        <f>'5a - Savings Tracker'!P1133</f>
        <v>0</v>
      </c>
      <c r="P1091">
        <f>'5a - Savings Tracker'!Q1133</f>
        <v>0</v>
      </c>
      <c r="Q1091">
        <f>'5a - Savings Tracker'!R1133</f>
        <v>0</v>
      </c>
      <c r="R1091">
        <f>'5a - Savings Tracker'!S1133</f>
        <v>0</v>
      </c>
      <c r="S1091">
        <f>'5a - Savings Tracker'!T1133</f>
        <v>0</v>
      </c>
      <c r="T1091">
        <f>'5a - Savings Tracker'!U1133</f>
        <v>0</v>
      </c>
      <c r="U1091">
        <f>'5a - Savings Tracker'!V1133</f>
        <v>0</v>
      </c>
      <c r="V1091">
        <f>'5a - Savings Tracker'!W1133</f>
        <v>0</v>
      </c>
      <c r="W1091">
        <f>'5a - Savings Tracker'!X1133</f>
        <v>0</v>
      </c>
      <c r="X1091">
        <f>'5a - Savings Tracker'!Y1133</f>
        <v>0</v>
      </c>
      <c r="Y1091">
        <f>'5a - Savings Tracker'!Z1133</f>
        <v>0</v>
      </c>
      <c r="Z1091">
        <f>'5a - Savings Tracker'!AA1133</f>
        <v>0</v>
      </c>
      <c r="AA1091">
        <f>'5a - Savings Tracker'!AB1133</f>
        <v>0</v>
      </c>
      <c r="AB1091">
        <f>'5a - Savings Tracker'!AC1133</f>
        <v>0</v>
      </c>
      <c r="AC1091">
        <f>'5a - Savings Tracker'!AD1133</f>
        <v>0</v>
      </c>
      <c r="AD1091" t="str">
        <f>'5a - Savings Tracker'!AE1133</f>
        <v/>
      </c>
      <c r="AE1091" t="str">
        <f>'5a - Savings Tracker'!AF1133</f>
        <v/>
      </c>
      <c r="AF1091" t="str">
        <f>'5a - Savings Tracker'!AG1133</f>
        <v/>
      </c>
      <c r="AG1091" t="str">
        <f>'5a - Savings Tracker'!AH1133</f>
        <v/>
      </c>
      <c r="AH1091" t="str">
        <f>'5a - Savings Tracker'!AI1133</f>
        <v/>
      </c>
      <c r="AI1091" t="str">
        <f>'5a - Savings Tracker'!AJ1133</f>
        <v/>
      </c>
      <c r="AJ1091" t="str">
        <f>'5a - Savings Tracker'!AK1133</f>
        <v/>
      </c>
      <c r="AK1091" t="str">
        <f>'5a - Savings Tracker'!AL1133</f>
        <v/>
      </c>
    </row>
    <row r="1092" spans="1:37">
      <c r="A1092">
        <f>'5a - Savings Tracker'!A1134</f>
        <v>1091</v>
      </c>
      <c r="B1092" t="str">
        <f>'5a - Savings Tracker'!B1134</f>
        <v>Swansea Bay UHB</v>
      </c>
      <c r="C1092">
        <f>'5a - Savings Tracker'!C1134</f>
        <v>0</v>
      </c>
      <c r="D1092">
        <f>'5a - Savings Tracker'!D1134</f>
        <v>0</v>
      </c>
      <c r="E1092">
        <f>'5a - Savings Tracker'!E1134</f>
        <v>0</v>
      </c>
      <c r="F1092">
        <f>'5a - Savings Tracker'!F1134</f>
        <v>0</v>
      </c>
      <c r="G1092">
        <f>'5a - Savings Tracker'!G1134</f>
        <v>0</v>
      </c>
      <c r="H1092">
        <f>'5a - Savings Tracker'!H1134</f>
        <v>0</v>
      </c>
      <c r="I1092">
        <f>'5a - Savings Tracker'!J1134</f>
        <v>0</v>
      </c>
      <c r="J1092">
        <f>'5a - Savings Tracker'!K1134</f>
        <v>0</v>
      </c>
      <c r="K1092">
        <f>'5a - Savings Tracker'!L1134</f>
        <v>0</v>
      </c>
      <c r="L1092">
        <f>'5a - Savings Tracker'!M1134</f>
        <v>0</v>
      </c>
      <c r="M1092">
        <f>'5a - Savings Tracker'!N1134</f>
        <v>0</v>
      </c>
      <c r="N1092">
        <f>'5a - Savings Tracker'!O1134</f>
        <v>0</v>
      </c>
      <c r="O1092">
        <f>'5a - Savings Tracker'!P1134</f>
        <v>0</v>
      </c>
      <c r="P1092">
        <f>'5a - Savings Tracker'!Q1134</f>
        <v>0</v>
      </c>
      <c r="Q1092">
        <f>'5a - Savings Tracker'!R1134</f>
        <v>0</v>
      </c>
      <c r="R1092">
        <f>'5a - Savings Tracker'!S1134</f>
        <v>0</v>
      </c>
      <c r="S1092">
        <f>'5a - Savings Tracker'!T1134</f>
        <v>0</v>
      </c>
      <c r="T1092">
        <f>'5a - Savings Tracker'!U1134</f>
        <v>0</v>
      </c>
      <c r="U1092">
        <f>'5a - Savings Tracker'!V1134</f>
        <v>0</v>
      </c>
      <c r="V1092">
        <f>'5a - Savings Tracker'!W1134</f>
        <v>0</v>
      </c>
      <c r="W1092">
        <f>'5a - Savings Tracker'!X1134</f>
        <v>0</v>
      </c>
      <c r="X1092">
        <f>'5a - Savings Tracker'!Y1134</f>
        <v>0</v>
      </c>
      <c r="Y1092">
        <f>'5a - Savings Tracker'!Z1134</f>
        <v>0</v>
      </c>
      <c r="Z1092">
        <f>'5a - Savings Tracker'!AA1134</f>
        <v>0</v>
      </c>
      <c r="AA1092">
        <f>'5a - Savings Tracker'!AB1134</f>
        <v>0</v>
      </c>
      <c r="AB1092">
        <f>'5a - Savings Tracker'!AC1134</f>
        <v>0</v>
      </c>
      <c r="AC1092">
        <f>'5a - Savings Tracker'!AD1134</f>
        <v>0</v>
      </c>
      <c r="AD1092" t="str">
        <f>'5a - Savings Tracker'!AE1134</f>
        <v/>
      </c>
      <c r="AE1092" t="str">
        <f>'5a - Savings Tracker'!AF1134</f>
        <v/>
      </c>
      <c r="AF1092" t="str">
        <f>'5a - Savings Tracker'!AG1134</f>
        <v/>
      </c>
      <c r="AG1092" t="str">
        <f>'5a - Savings Tracker'!AH1134</f>
        <v/>
      </c>
      <c r="AH1092" t="str">
        <f>'5a - Savings Tracker'!AI1134</f>
        <v/>
      </c>
      <c r="AI1092" t="str">
        <f>'5a - Savings Tracker'!AJ1134</f>
        <v/>
      </c>
      <c r="AJ1092" t="str">
        <f>'5a - Savings Tracker'!AK1134</f>
        <v/>
      </c>
      <c r="AK1092" t="str">
        <f>'5a - Savings Tracker'!AL1134</f>
        <v/>
      </c>
    </row>
    <row r="1093" spans="1:37">
      <c r="A1093">
        <f>'5a - Savings Tracker'!A1135</f>
        <v>1092</v>
      </c>
      <c r="B1093" t="str">
        <f>'5a - Savings Tracker'!B1135</f>
        <v>Swansea Bay UHB</v>
      </c>
      <c r="C1093">
        <f>'5a - Savings Tracker'!C1135</f>
        <v>0</v>
      </c>
      <c r="D1093">
        <f>'5a - Savings Tracker'!D1135</f>
        <v>0</v>
      </c>
      <c r="E1093">
        <f>'5a - Savings Tracker'!E1135</f>
        <v>0</v>
      </c>
      <c r="F1093">
        <f>'5a - Savings Tracker'!F1135</f>
        <v>0</v>
      </c>
      <c r="G1093">
        <f>'5a - Savings Tracker'!G1135</f>
        <v>0</v>
      </c>
      <c r="H1093">
        <f>'5a - Savings Tracker'!H1135</f>
        <v>0</v>
      </c>
      <c r="I1093">
        <f>'5a - Savings Tracker'!J1135</f>
        <v>0</v>
      </c>
      <c r="J1093">
        <f>'5a - Savings Tracker'!K1135</f>
        <v>0</v>
      </c>
      <c r="K1093">
        <f>'5a - Savings Tracker'!L1135</f>
        <v>0</v>
      </c>
      <c r="L1093">
        <f>'5a - Savings Tracker'!M1135</f>
        <v>0</v>
      </c>
      <c r="M1093">
        <f>'5a - Savings Tracker'!N1135</f>
        <v>0</v>
      </c>
      <c r="N1093">
        <f>'5a - Savings Tracker'!O1135</f>
        <v>0</v>
      </c>
      <c r="O1093">
        <f>'5a - Savings Tracker'!P1135</f>
        <v>0</v>
      </c>
      <c r="P1093">
        <f>'5a - Savings Tracker'!Q1135</f>
        <v>0</v>
      </c>
      <c r="Q1093">
        <f>'5a - Savings Tracker'!R1135</f>
        <v>0</v>
      </c>
      <c r="R1093">
        <f>'5a - Savings Tracker'!S1135</f>
        <v>0</v>
      </c>
      <c r="S1093">
        <f>'5a - Savings Tracker'!T1135</f>
        <v>0</v>
      </c>
      <c r="T1093">
        <f>'5a - Savings Tracker'!U1135</f>
        <v>0</v>
      </c>
      <c r="U1093">
        <f>'5a - Savings Tracker'!V1135</f>
        <v>0</v>
      </c>
      <c r="V1093">
        <f>'5a - Savings Tracker'!W1135</f>
        <v>0</v>
      </c>
      <c r="W1093">
        <f>'5a - Savings Tracker'!X1135</f>
        <v>0</v>
      </c>
      <c r="X1093">
        <f>'5a - Savings Tracker'!Y1135</f>
        <v>0</v>
      </c>
      <c r="Y1093">
        <f>'5a - Savings Tracker'!Z1135</f>
        <v>0</v>
      </c>
      <c r="Z1093">
        <f>'5a - Savings Tracker'!AA1135</f>
        <v>0</v>
      </c>
      <c r="AA1093">
        <f>'5a - Savings Tracker'!AB1135</f>
        <v>0</v>
      </c>
      <c r="AB1093">
        <f>'5a - Savings Tracker'!AC1135</f>
        <v>0</v>
      </c>
      <c r="AC1093">
        <f>'5a - Savings Tracker'!AD1135</f>
        <v>0</v>
      </c>
      <c r="AD1093" t="str">
        <f>'5a - Savings Tracker'!AE1135</f>
        <v/>
      </c>
      <c r="AE1093" t="str">
        <f>'5a - Savings Tracker'!AF1135</f>
        <v/>
      </c>
      <c r="AF1093" t="str">
        <f>'5a - Savings Tracker'!AG1135</f>
        <v/>
      </c>
      <c r="AG1093" t="str">
        <f>'5a - Savings Tracker'!AH1135</f>
        <v/>
      </c>
      <c r="AH1093" t="str">
        <f>'5a - Savings Tracker'!AI1135</f>
        <v/>
      </c>
      <c r="AI1093" t="str">
        <f>'5a - Savings Tracker'!AJ1135</f>
        <v/>
      </c>
      <c r="AJ1093" t="str">
        <f>'5a - Savings Tracker'!AK1135</f>
        <v/>
      </c>
      <c r="AK1093" t="str">
        <f>'5a - Savings Tracker'!AL1135</f>
        <v/>
      </c>
    </row>
    <row r="1094" spans="1:37">
      <c r="A1094">
        <f>'5a - Savings Tracker'!A1136</f>
        <v>1093</v>
      </c>
      <c r="B1094" t="str">
        <f>'5a - Savings Tracker'!B1136</f>
        <v>Swansea Bay UHB</v>
      </c>
      <c r="C1094">
        <f>'5a - Savings Tracker'!C1136</f>
        <v>0</v>
      </c>
      <c r="D1094">
        <f>'5a - Savings Tracker'!D1136</f>
        <v>0</v>
      </c>
      <c r="E1094">
        <f>'5a - Savings Tracker'!E1136</f>
        <v>0</v>
      </c>
      <c r="F1094">
        <f>'5a - Savings Tracker'!F1136</f>
        <v>0</v>
      </c>
      <c r="G1094">
        <f>'5a - Savings Tracker'!G1136</f>
        <v>0</v>
      </c>
      <c r="H1094">
        <f>'5a - Savings Tracker'!H1136</f>
        <v>0</v>
      </c>
      <c r="I1094">
        <f>'5a - Savings Tracker'!J1136</f>
        <v>0</v>
      </c>
      <c r="J1094">
        <f>'5a - Savings Tracker'!K1136</f>
        <v>0</v>
      </c>
      <c r="K1094">
        <f>'5a - Savings Tracker'!L1136</f>
        <v>0</v>
      </c>
      <c r="L1094">
        <f>'5a - Savings Tracker'!M1136</f>
        <v>0</v>
      </c>
      <c r="M1094">
        <f>'5a - Savings Tracker'!N1136</f>
        <v>0</v>
      </c>
      <c r="N1094">
        <f>'5a - Savings Tracker'!O1136</f>
        <v>0</v>
      </c>
      <c r="O1094">
        <f>'5a - Savings Tracker'!P1136</f>
        <v>0</v>
      </c>
      <c r="P1094">
        <f>'5a - Savings Tracker'!Q1136</f>
        <v>0</v>
      </c>
      <c r="Q1094">
        <f>'5a - Savings Tracker'!R1136</f>
        <v>0</v>
      </c>
      <c r="R1094">
        <f>'5a - Savings Tracker'!S1136</f>
        <v>0</v>
      </c>
      <c r="S1094">
        <f>'5a - Savings Tracker'!T1136</f>
        <v>0</v>
      </c>
      <c r="T1094">
        <f>'5a - Savings Tracker'!U1136</f>
        <v>0</v>
      </c>
      <c r="U1094">
        <f>'5a - Savings Tracker'!V1136</f>
        <v>0</v>
      </c>
      <c r="V1094">
        <f>'5a - Savings Tracker'!W1136</f>
        <v>0</v>
      </c>
      <c r="W1094">
        <f>'5a - Savings Tracker'!X1136</f>
        <v>0</v>
      </c>
      <c r="X1094">
        <f>'5a - Savings Tracker'!Y1136</f>
        <v>0</v>
      </c>
      <c r="Y1094">
        <f>'5a - Savings Tracker'!Z1136</f>
        <v>0</v>
      </c>
      <c r="Z1094">
        <f>'5a - Savings Tracker'!AA1136</f>
        <v>0</v>
      </c>
      <c r="AA1094">
        <f>'5a - Savings Tracker'!AB1136</f>
        <v>0</v>
      </c>
      <c r="AB1094">
        <f>'5a - Savings Tracker'!AC1136</f>
        <v>0</v>
      </c>
      <c r="AC1094">
        <f>'5a - Savings Tracker'!AD1136</f>
        <v>0</v>
      </c>
      <c r="AD1094" t="str">
        <f>'5a - Savings Tracker'!AE1136</f>
        <v/>
      </c>
      <c r="AE1094" t="str">
        <f>'5a - Savings Tracker'!AF1136</f>
        <v/>
      </c>
      <c r="AF1094" t="str">
        <f>'5a - Savings Tracker'!AG1136</f>
        <v/>
      </c>
      <c r="AG1094" t="str">
        <f>'5a - Savings Tracker'!AH1136</f>
        <v/>
      </c>
      <c r="AH1094" t="str">
        <f>'5a - Savings Tracker'!AI1136</f>
        <v/>
      </c>
      <c r="AI1094" t="str">
        <f>'5a - Savings Tracker'!AJ1136</f>
        <v/>
      </c>
      <c r="AJ1094" t="str">
        <f>'5a - Savings Tracker'!AK1136</f>
        <v/>
      </c>
      <c r="AK1094" t="str">
        <f>'5a - Savings Tracker'!AL1136</f>
        <v/>
      </c>
    </row>
    <row r="1095" spans="1:37">
      <c r="A1095">
        <f>'5a - Savings Tracker'!A1137</f>
        <v>1094</v>
      </c>
      <c r="B1095" t="str">
        <f>'5a - Savings Tracker'!B1137</f>
        <v>Swansea Bay UHB</v>
      </c>
      <c r="C1095">
        <f>'5a - Savings Tracker'!C1137</f>
        <v>0</v>
      </c>
      <c r="D1095">
        <f>'5a - Savings Tracker'!D1137</f>
        <v>0</v>
      </c>
      <c r="E1095">
        <f>'5a - Savings Tracker'!E1137</f>
        <v>0</v>
      </c>
      <c r="F1095">
        <f>'5a - Savings Tracker'!F1137</f>
        <v>0</v>
      </c>
      <c r="G1095">
        <f>'5a - Savings Tracker'!G1137</f>
        <v>0</v>
      </c>
      <c r="H1095">
        <f>'5a - Savings Tracker'!H1137</f>
        <v>0</v>
      </c>
      <c r="I1095">
        <f>'5a - Savings Tracker'!J1137</f>
        <v>0</v>
      </c>
      <c r="J1095">
        <f>'5a - Savings Tracker'!K1137</f>
        <v>0</v>
      </c>
      <c r="K1095">
        <f>'5a - Savings Tracker'!L1137</f>
        <v>0</v>
      </c>
      <c r="L1095">
        <f>'5a - Savings Tracker'!M1137</f>
        <v>0</v>
      </c>
      <c r="M1095">
        <f>'5a - Savings Tracker'!N1137</f>
        <v>0</v>
      </c>
      <c r="N1095">
        <f>'5a - Savings Tracker'!O1137</f>
        <v>0</v>
      </c>
      <c r="O1095">
        <f>'5a - Savings Tracker'!P1137</f>
        <v>0</v>
      </c>
      <c r="P1095">
        <f>'5a - Savings Tracker'!Q1137</f>
        <v>0</v>
      </c>
      <c r="Q1095">
        <f>'5a - Savings Tracker'!R1137</f>
        <v>0</v>
      </c>
      <c r="R1095">
        <f>'5a - Savings Tracker'!S1137</f>
        <v>0</v>
      </c>
      <c r="S1095">
        <f>'5a - Savings Tracker'!T1137</f>
        <v>0</v>
      </c>
      <c r="T1095">
        <f>'5a - Savings Tracker'!U1137</f>
        <v>0</v>
      </c>
      <c r="U1095">
        <f>'5a - Savings Tracker'!V1137</f>
        <v>0</v>
      </c>
      <c r="V1095">
        <f>'5a - Savings Tracker'!W1137</f>
        <v>0</v>
      </c>
      <c r="W1095">
        <f>'5a - Savings Tracker'!X1137</f>
        <v>0</v>
      </c>
      <c r="X1095">
        <f>'5a - Savings Tracker'!Y1137</f>
        <v>0</v>
      </c>
      <c r="Y1095">
        <f>'5a - Savings Tracker'!Z1137</f>
        <v>0</v>
      </c>
      <c r="Z1095">
        <f>'5a - Savings Tracker'!AA1137</f>
        <v>0</v>
      </c>
      <c r="AA1095">
        <f>'5a - Savings Tracker'!AB1137</f>
        <v>0</v>
      </c>
      <c r="AB1095">
        <f>'5a - Savings Tracker'!AC1137</f>
        <v>0</v>
      </c>
      <c r="AC1095">
        <f>'5a - Savings Tracker'!AD1137</f>
        <v>0</v>
      </c>
      <c r="AD1095" t="str">
        <f>'5a - Savings Tracker'!AE1137</f>
        <v/>
      </c>
      <c r="AE1095" t="str">
        <f>'5a - Savings Tracker'!AF1137</f>
        <v/>
      </c>
      <c r="AF1095" t="str">
        <f>'5a - Savings Tracker'!AG1137</f>
        <v/>
      </c>
      <c r="AG1095" t="str">
        <f>'5a - Savings Tracker'!AH1137</f>
        <v/>
      </c>
      <c r="AH1095" t="str">
        <f>'5a - Savings Tracker'!AI1137</f>
        <v/>
      </c>
      <c r="AI1095" t="str">
        <f>'5a - Savings Tracker'!AJ1137</f>
        <v/>
      </c>
      <c r="AJ1095" t="str">
        <f>'5a - Savings Tracker'!AK1137</f>
        <v/>
      </c>
      <c r="AK1095" t="str">
        <f>'5a - Savings Tracker'!AL1137</f>
        <v/>
      </c>
    </row>
    <row r="1096" spans="1:37">
      <c r="A1096">
        <f>'5a - Savings Tracker'!A1138</f>
        <v>1095</v>
      </c>
      <c r="B1096" t="str">
        <f>'5a - Savings Tracker'!B1138</f>
        <v>Swansea Bay UHB</v>
      </c>
      <c r="C1096">
        <f>'5a - Savings Tracker'!C1138</f>
        <v>0</v>
      </c>
      <c r="D1096">
        <f>'5a - Savings Tracker'!D1138</f>
        <v>0</v>
      </c>
      <c r="E1096">
        <f>'5a - Savings Tracker'!E1138</f>
        <v>0</v>
      </c>
      <c r="F1096">
        <f>'5a - Savings Tracker'!F1138</f>
        <v>0</v>
      </c>
      <c r="G1096">
        <f>'5a - Savings Tracker'!G1138</f>
        <v>0</v>
      </c>
      <c r="H1096">
        <f>'5a - Savings Tracker'!H1138</f>
        <v>0</v>
      </c>
      <c r="I1096">
        <f>'5a - Savings Tracker'!J1138</f>
        <v>0</v>
      </c>
      <c r="J1096">
        <f>'5a - Savings Tracker'!K1138</f>
        <v>0</v>
      </c>
      <c r="K1096">
        <f>'5a - Savings Tracker'!L1138</f>
        <v>0</v>
      </c>
      <c r="L1096">
        <f>'5a - Savings Tracker'!M1138</f>
        <v>0</v>
      </c>
      <c r="M1096">
        <f>'5a - Savings Tracker'!N1138</f>
        <v>0</v>
      </c>
      <c r="N1096">
        <f>'5a - Savings Tracker'!O1138</f>
        <v>0</v>
      </c>
      <c r="O1096">
        <f>'5a - Savings Tracker'!P1138</f>
        <v>0</v>
      </c>
      <c r="P1096">
        <f>'5a - Savings Tracker'!Q1138</f>
        <v>0</v>
      </c>
      <c r="Q1096">
        <f>'5a - Savings Tracker'!R1138</f>
        <v>0</v>
      </c>
      <c r="R1096">
        <f>'5a - Savings Tracker'!S1138</f>
        <v>0</v>
      </c>
      <c r="S1096">
        <f>'5a - Savings Tracker'!T1138</f>
        <v>0</v>
      </c>
      <c r="T1096">
        <f>'5a - Savings Tracker'!U1138</f>
        <v>0</v>
      </c>
      <c r="U1096">
        <f>'5a - Savings Tracker'!V1138</f>
        <v>0</v>
      </c>
      <c r="V1096">
        <f>'5a - Savings Tracker'!W1138</f>
        <v>0</v>
      </c>
      <c r="W1096">
        <f>'5a - Savings Tracker'!X1138</f>
        <v>0</v>
      </c>
      <c r="X1096">
        <f>'5a - Savings Tracker'!Y1138</f>
        <v>0</v>
      </c>
      <c r="Y1096">
        <f>'5a - Savings Tracker'!Z1138</f>
        <v>0</v>
      </c>
      <c r="Z1096">
        <f>'5a - Savings Tracker'!AA1138</f>
        <v>0</v>
      </c>
      <c r="AA1096">
        <f>'5a - Savings Tracker'!AB1138</f>
        <v>0</v>
      </c>
      <c r="AB1096">
        <f>'5a - Savings Tracker'!AC1138</f>
        <v>0</v>
      </c>
      <c r="AC1096">
        <f>'5a - Savings Tracker'!AD1138</f>
        <v>0</v>
      </c>
      <c r="AD1096" t="str">
        <f>'5a - Savings Tracker'!AE1138</f>
        <v/>
      </c>
      <c r="AE1096" t="str">
        <f>'5a - Savings Tracker'!AF1138</f>
        <v/>
      </c>
      <c r="AF1096" t="str">
        <f>'5a - Savings Tracker'!AG1138</f>
        <v/>
      </c>
      <c r="AG1096" t="str">
        <f>'5a - Savings Tracker'!AH1138</f>
        <v/>
      </c>
      <c r="AH1096" t="str">
        <f>'5a - Savings Tracker'!AI1138</f>
        <v/>
      </c>
      <c r="AI1096" t="str">
        <f>'5a - Savings Tracker'!AJ1138</f>
        <v/>
      </c>
      <c r="AJ1096" t="str">
        <f>'5a - Savings Tracker'!AK1138</f>
        <v/>
      </c>
      <c r="AK1096" t="str">
        <f>'5a - Savings Tracker'!AL1138</f>
        <v/>
      </c>
    </row>
    <row r="1097" spans="1:37">
      <c r="A1097">
        <f>'5a - Savings Tracker'!A1139</f>
        <v>1096</v>
      </c>
      <c r="B1097" t="str">
        <f>'5a - Savings Tracker'!B1139</f>
        <v>Swansea Bay UHB</v>
      </c>
      <c r="C1097">
        <f>'5a - Savings Tracker'!C1139</f>
        <v>0</v>
      </c>
      <c r="D1097">
        <f>'5a - Savings Tracker'!D1139</f>
        <v>0</v>
      </c>
      <c r="E1097">
        <f>'5a - Savings Tracker'!E1139</f>
        <v>0</v>
      </c>
      <c r="F1097">
        <f>'5a - Savings Tracker'!F1139</f>
        <v>0</v>
      </c>
      <c r="G1097">
        <f>'5a - Savings Tracker'!G1139</f>
        <v>0</v>
      </c>
      <c r="H1097">
        <f>'5a - Savings Tracker'!H1139</f>
        <v>0</v>
      </c>
      <c r="I1097">
        <f>'5a - Savings Tracker'!J1139</f>
        <v>0</v>
      </c>
      <c r="J1097">
        <f>'5a - Savings Tracker'!K1139</f>
        <v>0</v>
      </c>
      <c r="K1097">
        <f>'5a - Savings Tracker'!L1139</f>
        <v>0</v>
      </c>
      <c r="L1097">
        <f>'5a - Savings Tracker'!M1139</f>
        <v>0</v>
      </c>
      <c r="M1097">
        <f>'5a - Savings Tracker'!N1139</f>
        <v>0</v>
      </c>
      <c r="N1097">
        <f>'5a - Savings Tracker'!O1139</f>
        <v>0</v>
      </c>
      <c r="O1097">
        <f>'5a - Savings Tracker'!P1139</f>
        <v>0</v>
      </c>
      <c r="P1097">
        <f>'5a - Savings Tracker'!Q1139</f>
        <v>0</v>
      </c>
      <c r="Q1097">
        <f>'5a - Savings Tracker'!R1139</f>
        <v>0</v>
      </c>
      <c r="R1097">
        <f>'5a - Savings Tracker'!S1139</f>
        <v>0</v>
      </c>
      <c r="S1097">
        <f>'5a - Savings Tracker'!T1139</f>
        <v>0</v>
      </c>
      <c r="T1097">
        <f>'5a - Savings Tracker'!U1139</f>
        <v>0</v>
      </c>
      <c r="U1097">
        <f>'5a - Savings Tracker'!V1139</f>
        <v>0</v>
      </c>
      <c r="V1097">
        <f>'5a - Savings Tracker'!W1139</f>
        <v>0</v>
      </c>
      <c r="W1097">
        <f>'5a - Savings Tracker'!X1139</f>
        <v>0</v>
      </c>
      <c r="X1097">
        <f>'5a - Savings Tracker'!Y1139</f>
        <v>0</v>
      </c>
      <c r="Y1097">
        <f>'5a - Savings Tracker'!Z1139</f>
        <v>0</v>
      </c>
      <c r="Z1097">
        <f>'5a - Savings Tracker'!AA1139</f>
        <v>0</v>
      </c>
      <c r="AA1097">
        <f>'5a - Savings Tracker'!AB1139</f>
        <v>0</v>
      </c>
      <c r="AB1097">
        <f>'5a - Savings Tracker'!AC1139</f>
        <v>0</v>
      </c>
      <c r="AC1097">
        <f>'5a - Savings Tracker'!AD1139</f>
        <v>0</v>
      </c>
      <c r="AD1097" t="str">
        <f>'5a - Savings Tracker'!AE1139</f>
        <v/>
      </c>
      <c r="AE1097" t="str">
        <f>'5a - Savings Tracker'!AF1139</f>
        <v/>
      </c>
      <c r="AF1097" t="str">
        <f>'5a - Savings Tracker'!AG1139</f>
        <v/>
      </c>
      <c r="AG1097" t="str">
        <f>'5a - Savings Tracker'!AH1139</f>
        <v/>
      </c>
      <c r="AH1097" t="str">
        <f>'5a - Savings Tracker'!AI1139</f>
        <v/>
      </c>
      <c r="AI1097" t="str">
        <f>'5a - Savings Tracker'!AJ1139</f>
        <v/>
      </c>
      <c r="AJ1097" t="str">
        <f>'5a - Savings Tracker'!AK1139</f>
        <v/>
      </c>
      <c r="AK1097" t="str">
        <f>'5a - Savings Tracker'!AL1139</f>
        <v/>
      </c>
    </row>
    <row r="1098" spans="1:37">
      <c r="A1098">
        <f>'5a - Savings Tracker'!A1140</f>
        <v>1097</v>
      </c>
      <c r="B1098" t="str">
        <f>'5a - Savings Tracker'!B1140</f>
        <v>Swansea Bay UHB</v>
      </c>
      <c r="C1098">
        <f>'5a - Savings Tracker'!C1140</f>
        <v>0</v>
      </c>
      <c r="D1098">
        <f>'5a - Savings Tracker'!D1140</f>
        <v>0</v>
      </c>
      <c r="E1098">
        <f>'5a - Savings Tracker'!E1140</f>
        <v>0</v>
      </c>
      <c r="F1098">
        <f>'5a - Savings Tracker'!F1140</f>
        <v>0</v>
      </c>
      <c r="G1098">
        <f>'5a - Savings Tracker'!G1140</f>
        <v>0</v>
      </c>
      <c r="H1098">
        <f>'5a - Savings Tracker'!H1140</f>
        <v>0</v>
      </c>
      <c r="I1098">
        <f>'5a - Savings Tracker'!J1140</f>
        <v>0</v>
      </c>
      <c r="J1098">
        <f>'5a - Savings Tracker'!K1140</f>
        <v>0</v>
      </c>
      <c r="K1098">
        <f>'5a - Savings Tracker'!L1140</f>
        <v>0</v>
      </c>
      <c r="L1098">
        <f>'5a - Savings Tracker'!M1140</f>
        <v>0</v>
      </c>
      <c r="M1098">
        <f>'5a - Savings Tracker'!N1140</f>
        <v>0</v>
      </c>
      <c r="N1098">
        <f>'5a - Savings Tracker'!O1140</f>
        <v>0</v>
      </c>
      <c r="O1098">
        <f>'5a - Savings Tracker'!P1140</f>
        <v>0</v>
      </c>
      <c r="P1098">
        <f>'5a - Savings Tracker'!Q1140</f>
        <v>0</v>
      </c>
      <c r="Q1098">
        <f>'5a - Savings Tracker'!R1140</f>
        <v>0</v>
      </c>
      <c r="R1098">
        <f>'5a - Savings Tracker'!S1140</f>
        <v>0</v>
      </c>
      <c r="S1098">
        <f>'5a - Savings Tracker'!T1140</f>
        <v>0</v>
      </c>
      <c r="T1098">
        <f>'5a - Savings Tracker'!U1140</f>
        <v>0</v>
      </c>
      <c r="U1098">
        <f>'5a - Savings Tracker'!V1140</f>
        <v>0</v>
      </c>
      <c r="V1098">
        <f>'5a - Savings Tracker'!W1140</f>
        <v>0</v>
      </c>
      <c r="W1098">
        <f>'5a - Savings Tracker'!X1140</f>
        <v>0</v>
      </c>
      <c r="X1098">
        <f>'5a - Savings Tracker'!Y1140</f>
        <v>0</v>
      </c>
      <c r="Y1098">
        <f>'5a - Savings Tracker'!Z1140</f>
        <v>0</v>
      </c>
      <c r="Z1098">
        <f>'5a - Savings Tracker'!AA1140</f>
        <v>0</v>
      </c>
      <c r="AA1098">
        <f>'5a - Savings Tracker'!AB1140</f>
        <v>0</v>
      </c>
      <c r="AB1098">
        <f>'5a - Savings Tracker'!AC1140</f>
        <v>0</v>
      </c>
      <c r="AC1098">
        <f>'5a - Savings Tracker'!AD1140</f>
        <v>0</v>
      </c>
      <c r="AD1098" t="str">
        <f>'5a - Savings Tracker'!AE1140</f>
        <v/>
      </c>
      <c r="AE1098" t="str">
        <f>'5a - Savings Tracker'!AF1140</f>
        <v/>
      </c>
      <c r="AF1098" t="str">
        <f>'5a - Savings Tracker'!AG1140</f>
        <v/>
      </c>
      <c r="AG1098" t="str">
        <f>'5a - Savings Tracker'!AH1140</f>
        <v/>
      </c>
      <c r="AH1098" t="str">
        <f>'5a - Savings Tracker'!AI1140</f>
        <v/>
      </c>
      <c r="AI1098" t="str">
        <f>'5a - Savings Tracker'!AJ1140</f>
        <v/>
      </c>
      <c r="AJ1098" t="str">
        <f>'5a - Savings Tracker'!AK1140</f>
        <v/>
      </c>
      <c r="AK1098" t="str">
        <f>'5a - Savings Tracker'!AL1140</f>
        <v/>
      </c>
    </row>
    <row r="1099" spans="1:37">
      <c r="A1099">
        <f>'5a - Savings Tracker'!A1141</f>
        <v>1098</v>
      </c>
      <c r="B1099" t="str">
        <f>'5a - Savings Tracker'!B1141</f>
        <v>Swansea Bay UHB</v>
      </c>
      <c r="C1099">
        <f>'5a - Savings Tracker'!C1141</f>
        <v>0</v>
      </c>
      <c r="D1099">
        <f>'5a - Savings Tracker'!D1141</f>
        <v>0</v>
      </c>
      <c r="E1099">
        <f>'5a - Savings Tracker'!E1141</f>
        <v>0</v>
      </c>
      <c r="F1099">
        <f>'5a - Savings Tracker'!F1141</f>
        <v>0</v>
      </c>
      <c r="G1099">
        <f>'5a - Savings Tracker'!G1141</f>
        <v>0</v>
      </c>
      <c r="H1099">
        <f>'5a - Savings Tracker'!H1141</f>
        <v>0</v>
      </c>
      <c r="I1099">
        <f>'5a - Savings Tracker'!J1141</f>
        <v>0</v>
      </c>
      <c r="J1099">
        <f>'5a - Savings Tracker'!K1141</f>
        <v>0</v>
      </c>
      <c r="K1099">
        <f>'5a - Savings Tracker'!L1141</f>
        <v>0</v>
      </c>
      <c r="L1099">
        <f>'5a - Savings Tracker'!M1141</f>
        <v>0</v>
      </c>
      <c r="M1099">
        <f>'5a - Savings Tracker'!N1141</f>
        <v>0</v>
      </c>
      <c r="N1099">
        <f>'5a - Savings Tracker'!O1141</f>
        <v>0</v>
      </c>
      <c r="O1099">
        <f>'5a - Savings Tracker'!P1141</f>
        <v>0</v>
      </c>
      <c r="P1099">
        <f>'5a - Savings Tracker'!Q1141</f>
        <v>0</v>
      </c>
      <c r="Q1099">
        <f>'5a - Savings Tracker'!R1141</f>
        <v>0</v>
      </c>
      <c r="R1099">
        <f>'5a - Savings Tracker'!S1141</f>
        <v>0</v>
      </c>
      <c r="S1099">
        <f>'5a - Savings Tracker'!T1141</f>
        <v>0</v>
      </c>
      <c r="T1099">
        <f>'5a - Savings Tracker'!U1141</f>
        <v>0</v>
      </c>
      <c r="U1099">
        <f>'5a - Savings Tracker'!V1141</f>
        <v>0</v>
      </c>
      <c r="V1099">
        <f>'5a - Savings Tracker'!W1141</f>
        <v>0</v>
      </c>
      <c r="W1099">
        <f>'5a - Savings Tracker'!X1141</f>
        <v>0</v>
      </c>
      <c r="X1099">
        <f>'5a - Savings Tracker'!Y1141</f>
        <v>0</v>
      </c>
      <c r="Y1099">
        <f>'5a - Savings Tracker'!Z1141</f>
        <v>0</v>
      </c>
      <c r="Z1099">
        <f>'5a - Savings Tracker'!AA1141</f>
        <v>0</v>
      </c>
      <c r="AA1099">
        <f>'5a - Savings Tracker'!AB1141</f>
        <v>0</v>
      </c>
      <c r="AB1099">
        <f>'5a - Savings Tracker'!AC1141</f>
        <v>0</v>
      </c>
      <c r="AC1099">
        <f>'5a - Savings Tracker'!AD1141</f>
        <v>0</v>
      </c>
      <c r="AD1099" t="str">
        <f>'5a - Savings Tracker'!AE1141</f>
        <v/>
      </c>
      <c r="AE1099" t="str">
        <f>'5a - Savings Tracker'!AF1141</f>
        <v/>
      </c>
      <c r="AF1099" t="str">
        <f>'5a - Savings Tracker'!AG1141</f>
        <v/>
      </c>
      <c r="AG1099" t="str">
        <f>'5a - Savings Tracker'!AH1141</f>
        <v/>
      </c>
      <c r="AH1099" t="str">
        <f>'5a - Savings Tracker'!AI1141</f>
        <v/>
      </c>
      <c r="AI1099" t="str">
        <f>'5a - Savings Tracker'!AJ1141</f>
        <v/>
      </c>
      <c r="AJ1099" t="str">
        <f>'5a - Savings Tracker'!AK1141</f>
        <v/>
      </c>
      <c r="AK1099" t="str">
        <f>'5a - Savings Tracker'!AL1141</f>
        <v/>
      </c>
    </row>
    <row r="1100" spans="1:37">
      <c r="A1100">
        <f>'5a - Savings Tracker'!A1142</f>
        <v>1099</v>
      </c>
      <c r="B1100" t="str">
        <f>'5a - Savings Tracker'!B1142</f>
        <v>Swansea Bay UHB</v>
      </c>
      <c r="C1100">
        <f>'5a - Savings Tracker'!C1142</f>
        <v>0</v>
      </c>
      <c r="D1100">
        <f>'5a - Savings Tracker'!D1142</f>
        <v>0</v>
      </c>
      <c r="E1100">
        <f>'5a - Savings Tracker'!E1142</f>
        <v>0</v>
      </c>
      <c r="F1100">
        <f>'5a - Savings Tracker'!F1142</f>
        <v>0</v>
      </c>
      <c r="G1100">
        <f>'5a - Savings Tracker'!G1142</f>
        <v>0</v>
      </c>
      <c r="H1100">
        <f>'5a - Savings Tracker'!H1142</f>
        <v>0</v>
      </c>
      <c r="I1100">
        <f>'5a - Savings Tracker'!J1142</f>
        <v>0</v>
      </c>
      <c r="J1100">
        <f>'5a - Savings Tracker'!K1142</f>
        <v>0</v>
      </c>
      <c r="K1100">
        <f>'5a - Savings Tracker'!L1142</f>
        <v>0</v>
      </c>
      <c r="L1100">
        <f>'5a - Savings Tracker'!M1142</f>
        <v>0</v>
      </c>
      <c r="M1100">
        <f>'5a - Savings Tracker'!N1142</f>
        <v>0</v>
      </c>
      <c r="N1100">
        <f>'5a - Savings Tracker'!O1142</f>
        <v>0</v>
      </c>
      <c r="O1100">
        <f>'5a - Savings Tracker'!P1142</f>
        <v>0</v>
      </c>
      <c r="P1100">
        <f>'5a - Savings Tracker'!Q1142</f>
        <v>0</v>
      </c>
      <c r="Q1100">
        <f>'5a - Savings Tracker'!R1142</f>
        <v>0</v>
      </c>
      <c r="R1100">
        <f>'5a - Savings Tracker'!S1142</f>
        <v>0</v>
      </c>
      <c r="S1100">
        <f>'5a - Savings Tracker'!T1142</f>
        <v>0</v>
      </c>
      <c r="T1100">
        <f>'5a - Savings Tracker'!U1142</f>
        <v>0</v>
      </c>
      <c r="U1100">
        <f>'5a - Savings Tracker'!V1142</f>
        <v>0</v>
      </c>
      <c r="V1100">
        <f>'5a - Savings Tracker'!W1142</f>
        <v>0</v>
      </c>
      <c r="W1100">
        <f>'5a - Savings Tracker'!X1142</f>
        <v>0</v>
      </c>
      <c r="X1100">
        <f>'5a - Savings Tracker'!Y1142</f>
        <v>0</v>
      </c>
      <c r="Y1100">
        <f>'5a - Savings Tracker'!Z1142</f>
        <v>0</v>
      </c>
      <c r="Z1100">
        <f>'5a - Savings Tracker'!AA1142</f>
        <v>0</v>
      </c>
      <c r="AA1100">
        <f>'5a - Savings Tracker'!AB1142</f>
        <v>0</v>
      </c>
      <c r="AB1100">
        <f>'5a - Savings Tracker'!AC1142</f>
        <v>0</v>
      </c>
      <c r="AC1100">
        <f>'5a - Savings Tracker'!AD1142</f>
        <v>0</v>
      </c>
      <c r="AD1100" t="str">
        <f>'5a - Savings Tracker'!AE1142</f>
        <v/>
      </c>
      <c r="AE1100" t="str">
        <f>'5a - Savings Tracker'!AF1142</f>
        <v/>
      </c>
      <c r="AF1100" t="str">
        <f>'5a - Savings Tracker'!AG1142</f>
        <v/>
      </c>
      <c r="AG1100" t="str">
        <f>'5a - Savings Tracker'!AH1142</f>
        <v/>
      </c>
      <c r="AH1100" t="str">
        <f>'5a - Savings Tracker'!AI1142</f>
        <v/>
      </c>
      <c r="AI1100" t="str">
        <f>'5a - Savings Tracker'!AJ1142</f>
        <v/>
      </c>
      <c r="AJ1100" t="str">
        <f>'5a - Savings Tracker'!AK1142</f>
        <v/>
      </c>
      <c r="AK1100" t="str">
        <f>'5a - Savings Tracker'!AL1142</f>
        <v/>
      </c>
    </row>
    <row r="1101" spans="1:37">
      <c r="A1101">
        <f>'5a - Savings Tracker'!A1143</f>
        <v>1100</v>
      </c>
      <c r="B1101" t="str">
        <f>'5a - Savings Tracker'!B1143</f>
        <v>Swansea Bay UHB</v>
      </c>
      <c r="C1101">
        <f>'5a - Savings Tracker'!C1143</f>
        <v>0</v>
      </c>
      <c r="D1101">
        <f>'5a - Savings Tracker'!D1143</f>
        <v>0</v>
      </c>
      <c r="E1101">
        <f>'5a - Savings Tracker'!E1143</f>
        <v>0</v>
      </c>
      <c r="F1101">
        <f>'5a - Savings Tracker'!F1143</f>
        <v>0</v>
      </c>
      <c r="G1101">
        <f>'5a - Savings Tracker'!G1143</f>
        <v>0</v>
      </c>
      <c r="H1101">
        <f>'5a - Savings Tracker'!H1143</f>
        <v>0</v>
      </c>
      <c r="I1101">
        <f>'5a - Savings Tracker'!J1143</f>
        <v>0</v>
      </c>
      <c r="J1101">
        <f>'5a - Savings Tracker'!K1143</f>
        <v>0</v>
      </c>
      <c r="K1101">
        <f>'5a - Savings Tracker'!L1143</f>
        <v>0</v>
      </c>
      <c r="L1101">
        <f>'5a - Savings Tracker'!M1143</f>
        <v>0</v>
      </c>
      <c r="M1101">
        <f>'5a - Savings Tracker'!N1143</f>
        <v>0</v>
      </c>
      <c r="N1101">
        <f>'5a - Savings Tracker'!O1143</f>
        <v>0</v>
      </c>
      <c r="O1101">
        <f>'5a - Savings Tracker'!P1143</f>
        <v>0</v>
      </c>
      <c r="P1101">
        <f>'5a - Savings Tracker'!Q1143</f>
        <v>0</v>
      </c>
      <c r="Q1101">
        <f>'5a - Savings Tracker'!R1143</f>
        <v>0</v>
      </c>
      <c r="R1101">
        <f>'5a - Savings Tracker'!S1143</f>
        <v>0</v>
      </c>
      <c r="S1101">
        <f>'5a - Savings Tracker'!T1143</f>
        <v>0</v>
      </c>
      <c r="T1101">
        <f>'5a - Savings Tracker'!U1143</f>
        <v>0</v>
      </c>
      <c r="U1101">
        <f>'5a - Savings Tracker'!V1143</f>
        <v>0</v>
      </c>
      <c r="V1101">
        <f>'5a - Savings Tracker'!W1143</f>
        <v>0</v>
      </c>
      <c r="W1101">
        <f>'5a - Savings Tracker'!X1143</f>
        <v>0</v>
      </c>
      <c r="X1101">
        <f>'5a - Savings Tracker'!Y1143</f>
        <v>0</v>
      </c>
      <c r="Y1101">
        <f>'5a - Savings Tracker'!Z1143</f>
        <v>0</v>
      </c>
      <c r="Z1101">
        <f>'5a - Savings Tracker'!AA1143</f>
        <v>0</v>
      </c>
      <c r="AA1101">
        <f>'5a - Savings Tracker'!AB1143</f>
        <v>0</v>
      </c>
      <c r="AB1101">
        <f>'5a - Savings Tracker'!AC1143</f>
        <v>0</v>
      </c>
      <c r="AC1101">
        <f>'5a - Savings Tracker'!AD1143</f>
        <v>0</v>
      </c>
      <c r="AD1101" t="str">
        <f>'5a - Savings Tracker'!AE1143</f>
        <v/>
      </c>
      <c r="AE1101" t="str">
        <f>'5a - Savings Tracker'!AF1143</f>
        <v/>
      </c>
      <c r="AF1101" t="str">
        <f>'5a - Savings Tracker'!AG1143</f>
        <v/>
      </c>
      <c r="AG1101" t="str">
        <f>'5a - Savings Tracker'!AH1143</f>
        <v/>
      </c>
      <c r="AH1101" t="str">
        <f>'5a - Savings Tracker'!AI1143</f>
        <v/>
      </c>
      <c r="AI1101" t="str">
        <f>'5a - Savings Tracker'!AJ1143</f>
        <v/>
      </c>
      <c r="AJ1101" t="str">
        <f>'5a - Savings Tracker'!AK1143</f>
        <v/>
      </c>
      <c r="AK1101" t="str">
        <f>'5a - Savings Tracker'!AL1143</f>
        <v/>
      </c>
    </row>
    <row r="1102" spans="1:37">
      <c r="A1102">
        <f>'5a - Savings Tracker'!A1144</f>
        <v>1101</v>
      </c>
      <c r="B1102" t="str">
        <f>'5a - Savings Tracker'!B1144</f>
        <v>Swansea Bay UHB</v>
      </c>
      <c r="C1102">
        <f>'5a - Savings Tracker'!C1144</f>
        <v>0</v>
      </c>
      <c r="D1102">
        <f>'5a - Savings Tracker'!D1144</f>
        <v>0</v>
      </c>
      <c r="E1102">
        <f>'5a - Savings Tracker'!E1144</f>
        <v>0</v>
      </c>
      <c r="F1102">
        <f>'5a - Savings Tracker'!F1144</f>
        <v>0</v>
      </c>
      <c r="G1102">
        <f>'5a - Savings Tracker'!G1144</f>
        <v>0</v>
      </c>
      <c r="H1102">
        <f>'5a - Savings Tracker'!H1144</f>
        <v>0</v>
      </c>
      <c r="I1102">
        <f>'5a - Savings Tracker'!J1144</f>
        <v>0</v>
      </c>
      <c r="J1102">
        <f>'5a - Savings Tracker'!K1144</f>
        <v>0</v>
      </c>
      <c r="K1102">
        <f>'5a - Savings Tracker'!L1144</f>
        <v>0</v>
      </c>
      <c r="L1102">
        <f>'5a - Savings Tracker'!M1144</f>
        <v>0</v>
      </c>
      <c r="M1102">
        <f>'5a - Savings Tracker'!N1144</f>
        <v>0</v>
      </c>
      <c r="N1102">
        <f>'5a - Savings Tracker'!O1144</f>
        <v>0</v>
      </c>
      <c r="O1102">
        <f>'5a - Savings Tracker'!P1144</f>
        <v>0</v>
      </c>
      <c r="P1102">
        <f>'5a - Savings Tracker'!Q1144</f>
        <v>0</v>
      </c>
      <c r="Q1102">
        <f>'5a - Savings Tracker'!R1144</f>
        <v>0</v>
      </c>
      <c r="R1102">
        <f>'5a - Savings Tracker'!S1144</f>
        <v>0</v>
      </c>
      <c r="S1102">
        <f>'5a - Savings Tracker'!T1144</f>
        <v>0</v>
      </c>
      <c r="T1102">
        <f>'5a - Savings Tracker'!U1144</f>
        <v>0</v>
      </c>
      <c r="U1102">
        <f>'5a - Savings Tracker'!V1144</f>
        <v>0</v>
      </c>
      <c r="V1102">
        <f>'5a - Savings Tracker'!W1144</f>
        <v>0</v>
      </c>
      <c r="W1102">
        <f>'5a - Savings Tracker'!X1144</f>
        <v>0</v>
      </c>
      <c r="X1102">
        <f>'5a - Savings Tracker'!Y1144</f>
        <v>0</v>
      </c>
      <c r="Y1102">
        <f>'5a - Savings Tracker'!Z1144</f>
        <v>0</v>
      </c>
      <c r="Z1102">
        <f>'5a - Savings Tracker'!AA1144</f>
        <v>0</v>
      </c>
      <c r="AA1102">
        <f>'5a - Savings Tracker'!AB1144</f>
        <v>0</v>
      </c>
      <c r="AB1102">
        <f>'5a - Savings Tracker'!AC1144</f>
        <v>0</v>
      </c>
      <c r="AC1102">
        <f>'5a - Savings Tracker'!AD1144</f>
        <v>0</v>
      </c>
      <c r="AD1102" t="str">
        <f>'5a - Savings Tracker'!AE1144</f>
        <v/>
      </c>
      <c r="AE1102" t="str">
        <f>'5a - Savings Tracker'!AF1144</f>
        <v/>
      </c>
      <c r="AF1102" t="str">
        <f>'5a - Savings Tracker'!AG1144</f>
        <v/>
      </c>
      <c r="AG1102" t="str">
        <f>'5a - Savings Tracker'!AH1144</f>
        <v/>
      </c>
      <c r="AH1102" t="str">
        <f>'5a - Savings Tracker'!AI1144</f>
        <v/>
      </c>
      <c r="AI1102" t="str">
        <f>'5a - Savings Tracker'!AJ1144</f>
        <v/>
      </c>
      <c r="AJ1102" t="str">
        <f>'5a - Savings Tracker'!AK1144</f>
        <v/>
      </c>
      <c r="AK1102" t="str">
        <f>'5a - Savings Tracker'!AL1144</f>
        <v/>
      </c>
    </row>
    <row r="1103" spans="1:37">
      <c r="A1103">
        <f>'5a - Savings Tracker'!A1145</f>
        <v>1102</v>
      </c>
      <c r="B1103" t="str">
        <f>'5a - Savings Tracker'!B1145</f>
        <v>Swansea Bay UHB</v>
      </c>
      <c r="C1103">
        <f>'5a - Savings Tracker'!C1145</f>
        <v>0</v>
      </c>
      <c r="D1103">
        <f>'5a - Savings Tracker'!D1145</f>
        <v>0</v>
      </c>
      <c r="E1103">
        <f>'5a - Savings Tracker'!E1145</f>
        <v>0</v>
      </c>
      <c r="F1103">
        <f>'5a - Savings Tracker'!F1145</f>
        <v>0</v>
      </c>
      <c r="G1103">
        <f>'5a - Savings Tracker'!G1145</f>
        <v>0</v>
      </c>
      <c r="H1103">
        <f>'5a - Savings Tracker'!H1145</f>
        <v>0</v>
      </c>
      <c r="I1103">
        <f>'5a - Savings Tracker'!J1145</f>
        <v>0</v>
      </c>
      <c r="J1103">
        <f>'5a - Savings Tracker'!K1145</f>
        <v>0</v>
      </c>
      <c r="K1103">
        <f>'5a - Savings Tracker'!L1145</f>
        <v>0</v>
      </c>
      <c r="L1103">
        <f>'5a - Savings Tracker'!M1145</f>
        <v>0</v>
      </c>
      <c r="M1103">
        <f>'5a - Savings Tracker'!N1145</f>
        <v>0</v>
      </c>
      <c r="N1103">
        <f>'5a - Savings Tracker'!O1145</f>
        <v>0</v>
      </c>
      <c r="O1103">
        <f>'5a - Savings Tracker'!P1145</f>
        <v>0</v>
      </c>
      <c r="P1103">
        <f>'5a - Savings Tracker'!Q1145</f>
        <v>0</v>
      </c>
      <c r="Q1103">
        <f>'5a - Savings Tracker'!R1145</f>
        <v>0</v>
      </c>
      <c r="R1103">
        <f>'5a - Savings Tracker'!S1145</f>
        <v>0</v>
      </c>
      <c r="S1103">
        <f>'5a - Savings Tracker'!T1145</f>
        <v>0</v>
      </c>
      <c r="T1103">
        <f>'5a - Savings Tracker'!U1145</f>
        <v>0</v>
      </c>
      <c r="U1103">
        <f>'5a - Savings Tracker'!V1145</f>
        <v>0</v>
      </c>
      <c r="V1103">
        <f>'5a - Savings Tracker'!W1145</f>
        <v>0</v>
      </c>
      <c r="W1103">
        <f>'5a - Savings Tracker'!X1145</f>
        <v>0</v>
      </c>
      <c r="X1103">
        <f>'5a - Savings Tracker'!Y1145</f>
        <v>0</v>
      </c>
      <c r="Y1103">
        <f>'5a - Savings Tracker'!Z1145</f>
        <v>0</v>
      </c>
      <c r="Z1103">
        <f>'5a - Savings Tracker'!AA1145</f>
        <v>0</v>
      </c>
      <c r="AA1103">
        <f>'5a - Savings Tracker'!AB1145</f>
        <v>0</v>
      </c>
      <c r="AB1103">
        <f>'5a - Savings Tracker'!AC1145</f>
        <v>0</v>
      </c>
      <c r="AC1103">
        <f>'5a - Savings Tracker'!AD1145</f>
        <v>0</v>
      </c>
      <c r="AD1103" t="str">
        <f>'5a - Savings Tracker'!AE1145</f>
        <v/>
      </c>
      <c r="AE1103" t="str">
        <f>'5a - Savings Tracker'!AF1145</f>
        <v/>
      </c>
      <c r="AF1103" t="str">
        <f>'5a - Savings Tracker'!AG1145</f>
        <v/>
      </c>
      <c r="AG1103" t="str">
        <f>'5a - Savings Tracker'!AH1145</f>
        <v/>
      </c>
      <c r="AH1103" t="str">
        <f>'5a - Savings Tracker'!AI1145</f>
        <v/>
      </c>
      <c r="AI1103" t="str">
        <f>'5a - Savings Tracker'!AJ1145</f>
        <v/>
      </c>
      <c r="AJ1103" t="str">
        <f>'5a - Savings Tracker'!AK1145</f>
        <v/>
      </c>
      <c r="AK1103" t="str">
        <f>'5a - Savings Tracker'!AL1145</f>
        <v/>
      </c>
    </row>
    <row r="1104" spans="1:37">
      <c r="A1104">
        <f>'5a - Savings Tracker'!A1146</f>
        <v>1103</v>
      </c>
      <c r="B1104" t="str">
        <f>'5a - Savings Tracker'!B1146</f>
        <v>Swansea Bay UHB</v>
      </c>
      <c r="C1104">
        <f>'5a - Savings Tracker'!C1146</f>
        <v>0</v>
      </c>
      <c r="D1104">
        <f>'5a - Savings Tracker'!D1146</f>
        <v>0</v>
      </c>
      <c r="E1104">
        <f>'5a - Savings Tracker'!E1146</f>
        <v>0</v>
      </c>
      <c r="F1104">
        <f>'5a - Savings Tracker'!F1146</f>
        <v>0</v>
      </c>
      <c r="G1104">
        <f>'5a - Savings Tracker'!G1146</f>
        <v>0</v>
      </c>
      <c r="H1104">
        <f>'5a - Savings Tracker'!H1146</f>
        <v>0</v>
      </c>
      <c r="I1104">
        <f>'5a - Savings Tracker'!J1146</f>
        <v>0</v>
      </c>
      <c r="J1104">
        <f>'5a - Savings Tracker'!K1146</f>
        <v>0</v>
      </c>
      <c r="K1104">
        <f>'5a - Savings Tracker'!L1146</f>
        <v>0</v>
      </c>
      <c r="L1104">
        <f>'5a - Savings Tracker'!M1146</f>
        <v>0</v>
      </c>
      <c r="M1104">
        <f>'5a - Savings Tracker'!N1146</f>
        <v>0</v>
      </c>
      <c r="N1104">
        <f>'5a - Savings Tracker'!O1146</f>
        <v>0</v>
      </c>
      <c r="O1104">
        <f>'5a - Savings Tracker'!P1146</f>
        <v>0</v>
      </c>
      <c r="P1104">
        <f>'5a - Savings Tracker'!Q1146</f>
        <v>0</v>
      </c>
      <c r="Q1104">
        <f>'5a - Savings Tracker'!R1146</f>
        <v>0</v>
      </c>
      <c r="R1104">
        <f>'5a - Savings Tracker'!S1146</f>
        <v>0</v>
      </c>
      <c r="S1104">
        <f>'5a - Savings Tracker'!T1146</f>
        <v>0</v>
      </c>
      <c r="T1104">
        <f>'5a - Savings Tracker'!U1146</f>
        <v>0</v>
      </c>
      <c r="U1104">
        <f>'5a - Savings Tracker'!V1146</f>
        <v>0</v>
      </c>
      <c r="V1104">
        <f>'5a - Savings Tracker'!W1146</f>
        <v>0</v>
      </c>
      <c r="W1104">
        <f>'5a - Savings Tracker'!X1146</f>
        <v>0</v>
      </c>
      <c r="X1104">
        <f>'5a - Savings Tracker'!Y1146</f>
        <v>0</v>
      </c>
      <c r="Y1104">
        <f>'5a - Savings Tracker'!Z1146</f>
        <v>0</v>
      </c>
      <c r="Z1104">
        <f>'5a - Savings Tracker'!AA1146</f>
        <v>0</v>
      </c>
      <c r="AA1104">
        <f>'5a - Savings Tracker'!AB1146</f>
        <v>0</v>
      </c>
      <c r="AB1104">
        <f>'5a - Savings Tracker'!AC1146</f>
        <v>0</v>
      </c>
      <c r="AC1104">
        <f>'5a - Savings Tracker'!AD1146</f>
        <v>0</v>
      </c>
      <c r="AD1104" t="str">
        <f>'5a - Savings Tracker'!AE1146</f>
        <v/>
      </c>
      <c r="AE1104" t="str">
        <f>'5a - Savings Tracker'!AF1146</f>
        <v/>
      </c>
      <c r="AF1104" t="str">
        <f>'5a - Savings Tracker'!AG1146</f>
        <v/>
      </c>
      <c r="AG1104" t="str">
        <f>'5a - Savings Tracker'!AH1146</f>
        <v/>
      </c>
      <c r="AH1104" t="str">
        <f>'5a - Savings Tracker'!AI1146</f>
        <v/>
      </c>
      <c r="AI1104" t="str">
        <f>'5a - Savings Tracker'!AJ1146</f>
        <v/>
      </c>
      <c r="AJ1104" t="str">
        <f>'5a - Savings Tracker'!AK1146</f>
        <v/>
      </c>
      <c r="AK1104" t="str">
        <f>'5a - Savings Tracker'!AL1146</f>
        <v/>
      </c>
    </row>
    <row r="1105" spans="1:37">
      <c r="A1105">
        <f>'5a - Savings Tracker'!A1147</f>
        <v>1104</v>
      </c>
      <c r="B1105" t="str">
        <f>'5a - Savings Tracker'!B1147</f>
        <v>Swansea Bay UHB</v>
      </c>
      <c r="C1105">
        <f>'5a - Savings Tracker'!C1147</f>
        <v>0</v>
      </c>
      <c r="D1105">
        <f>'5a - Savings Tracker'!D1147</f>
        <v>0</v>
      </c>
      <c r="E1105">
        <f>'5a - Savings Tracker'!E1147</f>
        <v>0</v>
      </c>
      <c r="F1105">
        <f>'5a - Savings Tracker'!F1147</f>
        <v>0</v>
      </c>
      <c r="G1105">
        <f>'5a - Savings Tracker'!G1147</f>
        <v>0</v>
      </c>
      <c r="H1105">
        <f>'5a - Savings Tracker'!H1147</f>
        <v>0</v>
      </c>
      <c r="I1105">
        <f>'5a - Savings Tracker'!J1147</f>
        <v>0</v>
      </c>
      <c r="J1105">
        <f>'5a - Savings Tracker'!K1147</f>
        <v>0</v>
      </c>
      <c r="K1105">
        <f>'5a - Savings Tracker'!L1147</f>
        <v>0</v>
      </c>
      <c r="L1105">
        <f>'5a - Savings Tracker'!M1147</f>
        <v>0</v>
      </c>
      <c r="M1105">
        <f>'5a - Savings Tracker'!N1147</f>
        <v>0</v>
      </c>
      <c r="N1105">
        <f>'5a - Savings Tracker'!O1147</f>
        <v>0</v>
      </c>
      <c r="O1105">
        <f>'5a - Savings Tracker'!P1147</f>
        <v>0</v>
      </c>
      <c r="P1105">
        <f>'5a - Savings Tracker'!Q1147</f>
        <v>0</v>
      </c>
      <c r="Q1105">
        <f>'5a - Savings Tracker'!R1147</f>
        <v>0</v>
      </c>
      <c r="R1105">
        <f>'5a - Savings Tracker'!S1147</f>
        <v>0</v>
      </c>
      <c r="S1105">
        <f>'5a - Savings Tracker'!T1147</f>
        <v>0</v>
      </c>
      <c r="T1105">
        <f>'5a - Savings Tracker'!U1147</f>
        <v>0</v>
      </c>
      <c r="U1105">
        <f>'5a - Savings Tracker'!V1147</f>
        <v>0</v>
      </c>
      <c r="V1105">
        <f>'5a - Savings Tracker'!W1147</f>
        <v>0</v>
      </c>
      <c r="W1105">
        <f>'5a - Savings Tracker'!X1147</f>
        <v>0</v>
      </c>
      <c r="X1105">
        <f>'5a - Savings Tracker'!Y1147</f>
        <v>0</v>
      </c>
      <c r="Y1105">
        <f>'5a - Savings Tracker'!Z1147</f>
        <v>0</v>
      </c>
      <c r="Z1105">
        <f>'5a - Savings Tracker'!AA1147</f>
        <v>0</v>
      </c>
      <c r="AA1105">
        <f>'5a - Savings Tracker'!AB1147</f>
        <v>0</v>
      </c>
      <c r="AB1105">
        <f>'5a - Savings Tracker'!AC1147</f>
        <v>0</v>
      </c>
      <c r="AC1105">
        <f>'5a - Savings Tracker'!AD1147</f>
        <v>0</v>
      </c>
      <c r="AD1105" t="str">
        <f>'5a - Savings Tracker'!AE1147</f>
        <v/>
      </c>
      <c r="AE1105" t="str">
        <f>'5a - Savings Tracker'!AF1147</f>
        <v/>
      </c>
      <c r="AF1105" t="str">
        <f>'5a - Savings Tracker'!AG1147</f>
        <v/>
      </c>
      <c r="AG1105" t="str">
        <f>'5a - Savings Tracker'!AH1147</f>
        <v/>
      </c>
      <c r="AH1105" t="str">
        <f>'5a - Savings Tracker'!AI1147</f>
        <v/>
      </c>
      <c r="AI1105" t="str">
        <f>'5a - Savings Tracker'!AJ1147</f>
        <v/>
      </c>
      <c r="AJ1105" t="str">
        <f>'5a - Savings Tracker'!AK1147</f>
        <v/>
      </c>
      <c r="AK1105" t="str">
        <f>'5a - Savings Tracker'!AL1147</f>
        <v/>
      </c>
    </row>
    <row r="1106" spans="1:37">
      <c r="A1106">
        <f>'5a - Savings Tracker'!A1148</f>
        <v>1105</v>
      </c>
      <c r="B1106" t="str">
        <f>'5a - Savings Tracker'!B1148</f>
        <v>Swansea Bay UHB</v>
      </c>
      <c r="C1106">
        <f>'5a - Savings Tracker'!C1148</f>
        <v>0</v>
      </c>
      <c r="D1106">
        <f>'5a - Savings Tracker'!D1148</f>
        <v>0</v>
      </c>
      <c r="E1106">
        <f>'5a - Savings Tracker'!E1148</f>
        <v>0</v>
      </c>
      <c r="F1106">
        <f>'5a - Savings Tracker'!F1148</f>
        <v>0</v>
      </c>
      <c r="G1106">
        <f>'5a - Savings Tracker'!G1148</f>
        <v>0</v>
      </c>
      <c r="H1106">
        <f>'5a - Savings Tracker'!H1148</f>
        <v>0</v>
      </c>
      <c r="I1106">
        <f>'5a - Savings Tracker'!J1148</f>
        <v>0</v>
      </c>
      <c r="J1106">
        <f>'5a - Savings Tracker'!K1148</f>
        <v>0</v>
      </c>
      <c r="K1106">
        <f>'5a - Savings Tracker'!L1148</f>
        <v>0</v>
      </c>
      <c r="L1106">
        <f>'5a - Savings Tracker'!M1148</f>
        <v>0</v>
      </c>
      <c r="M1106">
        <f>'5a - Savings Tracker'!N1148</f>
        <v>0</v>
      </c>
      <c r="N1106">
        <f>'5a - Savings Tracker'!O1148</f>
        <v>0</v>
      </c>
      <c r="O1106">
        <f>'5a - Savings Tracker'!P1148</f>
        <v>0</v>
      </c>
      <c r="P1106">
        <f>'5a - Savings Tracker'!Q1148</f>
        <v>0</v>
      </c>
      <c r="Q1106">
        <f>'5a - Savings Tracker'!R1148</f>
        <v>0</v>
      </c>
      <c r="R1106">
        <f>'5a - Savings Tracker'!S1148</f>
        <v>0</v>
      </c>
      <c r="S1106">
        <f>'5a - Savings Tracker'!T1148</f>
        <v>0</v>
      </c>
      <c r="T1106">
        <f>'5a - Savings Tracker'!U1148</f>
        <v>0</v>
      </c>
      <c r="U1106">
        <f>'5a - Savings Tracker'!V1148</f>
        <v>0</v>
      </c>
      <c r="V1106">
        <f>'5a - Savings Tracker'!W1148</f>
        <v>0</v>
      </c>
      <c r="W1106">
        <f>'5a - Savings Tracker'!X1148</f>
        <v>0</v>
      </c>
      <c r="X1106">
        <f>'5a - Savings Tracker'!Y1148</f>
        <v>0</v>
      </c>
      <c r="Y1106">
        <f>'5a - Savings Tracker'!Z1148</f>
        <v>0</v>
      </c>
      <c r="Z1106">
        <f>'5a - Savings Tracker'!AA1148</f>
        <v>0</v>
      </c>
      <c r="AA1106">
        <f>'5a - Savings Tracker'!AB1148</f>
        <v>0</v>
      </c>
      <c r="AB1106">
        <f>'5a - Savings Tracker'!AC1148</f>
        <v>0</v>
      </c>
      <c r="AC1106">
        <f>'5a - Savings Tracker'!AD1148</f>
        <v>0</v>
      </c>
      <c r="AD1106" t="str">
        <f>'5a - Savings Tracker'!AE1148</f>
        <v/>
      </c>
      <c r="AE1106" t="str">
        <f>'5a - Savings Tracker'!AF1148</f>
        <v/>
      </c>
      <c r="AF1106" t="str">
        <f>'5a - Savings Tracker'!AG1148</f>
        <v/>
      </c>
      <c r="AG1106" t="str">
        <f>'5a - Savings Tracker'!AH1148</f>
        <v/>
      </c>
      <c r="AH1106" t="str">
        <f>'5a - Savings Tracker'!AI1148</f>
        <v/>
      </c>
      <c r="AI1106" t="str">
        <f>'5a - Savings Tracker'!AJ1148</f>
        <v/>
      </c>
      <c r="AJ1106" t="str">
        <f>'5a - Savings Tracker'!AK1148</f>
        <v/>
      </c>
      <c r="AK1106" t="str">
        <f>'5a - Savings Tracker'!AL1148</f>
        <v/>
      </c>
    </row>
    <row r="1107" spans="1:37">
      <c r="A1107">
        <f>'5a - Savings Tracker'!A1149</f>
        <v>1106</v>
      </c>
      <c r="B1107" t="str">
        <f>'5a - Savings Tracker'!B1149</f>
        <v>Swansea Bay UHB</v>
      </c>
      <c r="C1107">
        <f>'5a - Savings Tracker'!C1149</f>
        <v>0</v>
      </c>
      <c r="D1107">
        <f>'5a - Savings Tracker'!D1149</f>
        <v>0</v>
      </c>
      <c r="E1107">
        <f>'5a - Savings Tracker'!E1149</f>
        <v>0</v>
      </c>
      <c r="F1107">
        <f>'5a - Savings Tracker'!F1149</f>
        <v>0</v>
      </c>
      <c r="G1107">
        <f>'5a - Savings Tracker'!G1149</f>
        <v>0</v>
      </c>
      <c r="H1107">
        <f>'5a - Savings Tracker'!H1149</f>
        <v>0</v>
      </c>
      <c r="I1107">
        <f>'5a - Savings Tracker'!J1149</f>
        <v>0</v>
      </c>
      <c r="J1107">
        <f>'5a - Savings Tracker'!K1149</f>
        <v>0</v>
      </c>
      <c r="K1107">
        <f>'5a - Savings Tracker'!L1149</f>
        <v>0</v>
      </c>
      <c r="L1107">
        <f>'5a - Savings Tracker'!M1149</f>
        <v>0</v>
      </c>
      <c r="M1107">
        <f>'5a - Savings Tracker'!N1149</f>
        <v>0</v>
      </c>
      <c r="N1107">
        <f>'5a - Savings Tracker'!O1149</f>
        <v>0</v>
      </c>
      <c r="O1107">
        <f>'5a - Savings Tracker'!P1149</f>
        <v>0</v>
      </c>
      <c r="P1107">
        <f>'5a - Savings Tracker'!Q1149</f>
        <v>0</v>
      </c>
      <c r="Q1107">
        <f>'5a - Savings Tracker'!R1149</f>
        <v>0</v>
      </c>
      <c r="R1107">
        <f>'5a - Savings Tracker'!S1149</f>
        <v>0</v>
      </c>
      <c r="S1107">
        <f>'5a - Savings Tracker'!T1149</f>
        <v>0</v>
      </c>
      <c r="T1107">
        <f>'5a - Savings Tracker'!U1149</f>
        <v>0</v>
      </c>
      <c r="U1107">
        <f>'5a - Savings Tracker'!V1149</f>
        <v>0</v>
      </c>
      <c r="V1107">
        <f>'5a - Savings Tracker'!W1149</f>
        <v>0</v>
      </c>
      <c r="W1107">
        <f>'5a - Savings Tracker'!X1149</f>
        <v>0</v>
      </c>
      <c r="X1107">
        <f>'5a - Savings Tracker'!Y1149</f>
        <v>0</v>
      </c>
      <c r="Y1107">
        <f>'5a - Savings Tracker'!Z1149</f>
        <v>0</v>
      </c>
      <c r="Z1107">
        <f>'5a - Savings Tracker'!AA1149</f>
        <v>0</v>
      </c>
      <c r="AA1107">
        <f>'5a - Savings Tracker'!AB1149</f>
        <v>0</v>
      </c>
      <c r="AB1107">
        <f>'5a - Savings Tracker'!AC1149</f>
        <v>0</v>
      </c>
      <c r="AC1107">
        <f>'5a - Savings Tracker'!AD1149</f>
        <v>0</v>
      </c>
      <c r="AD1107" t="str">
        <f>'5a - Savings Tracker'!AE1149</f>
        <v/>
      </c>
      <c r="AE1107" t="str">
        <f>'5a - Savings Tracker'!AF1149</f>
        <v/>
      </c>
      <c r="AF1107" t="str">
        <f>'5a - Savings Tracker'!AG1149</f>
        <v/>
      </c>
      <c r="AG1107" t="str">
        <f>'5a - Savings Tracker'!AH1149</f>
        <v/>
      </c>
      <c r="AH1107" t="str">
        <f>'5a - Savings Tracker'!AI1149</f>
        <v/>
      </c>
      <c r="AI1107" t="str">
        <f>'5a - Savings Tracker'!AJ1149</f>
        <v/>
      </c>
      <c r="AJ1107" t="str">
        <f>'5a - Savings Tracker'!AK1149</f>
        <v/>
      </c>
      <c r="AK1107" t="str">
        <f>'5a - Savings Tracker'!AL1149</f>
        <v/>
      </c>
    </row>
    <row r="1108" spans="1:37">
      <c r="A1108">
        <f>'5a - Savings Tracker'!A1150</f>
        <v>1107</v>
      </c>
      <c r="B1108" t="str">
        <f>'5a - Savings Tracker'!B1150</f>
        <v>Swansea Bay UHB</v>
      </c>
      <c r="C1108">
        <f>'5a - Savings Tracker'!C1150</f>
        <v>0</v>
      </c>
      <c r="D1108">
        <f>'5a - Savings Tracker'!D1150</f>
        <v>0</v>
      </c>
      <c r="E1108">
        <f>'5a - Savings Tracker'!E1150</f>
        <v>0</v>
      </c>
      <c r="F1108">
        <f>'5a - Savings Tracker'!F1150</f>
        <v>0</v>
      </c>
      <c r="G1108">
        <f>'5a - Savings Tracker'!G1150</f>
        <v>0</v>
      </c>
      <c r="H1108">
        <f>'5a - Savings Tracker'!H1150</f>
        <v>0</v>
      </c>
      <c r="I1108">
        <f>'5a - Savings Tracker'!J1150</f>
        <v>0</v>
      </c>
      <c r="J1108">
        <f>'5a - Savings Tracker'!K1150</f>
        <v>0</v>
      </c>
      <c r="K1108">
        <f>'5a - Savings Tracker'!L1150</f>
        <v>0</v>
      </c>
      <c r="L1108">
        <f>'5a - Savings Tracker'!M1150</f>
        <v>0</v>
      </c>
      <c r="M1108">
        <f>'5a - Savings Tracker'!N1150</f>
        <v>0</v>
      </c>
      <c r="N1108">
        <f>'5a - Savings Tracker'!O1150</f>
        <v>0</v>
      </c>
      <c r="O1108">
        <f>'5a - Savings Tracker'!P1150</f>
        <v>0</v>
      </c>
      <c r="P1108">
        <f>'5a - Savings Tracker'!Q1150</f>
        <v>0</v>
      </c>
      <c r="Q1108">
        <f>'5a - Savings Tracker'!R1150</f>
        <v>0</v>
      </c>
      <c r="R1108">
        <f>'5a - Savings Tracker'!S1150</f>
        <v>0</v>
      </c>
      <c r="S1108">
        <f>'5a - Savings Tracker'!T1150</f>
        <v>0</v>
      </c>
      <c r="T1108">
        <f>'5a - Savings Tracker'!U1150</f>
        <v>0</v>
      </c>
      <c r="U1108">
        <f>'5a - Savings Tracker'!V1150</f>
        <v>0</v>
      </c>
      <c r="V1108">
        <f>'5a - Savings Tracker'!W1150</f>
        <v>0</v>
      </c>
      <c r="W1108">
        <f>'5a - Savings Tracker'!X1150</f>
        <v>0</v>
      </c>
      <c r="X1108">
        <f>'5a - Savings Tracker'!Y1150</f>
        <v>0</v>
      </c>
      <c r="Y1108">
        <f>'5a - Savings Tracker'!Z1150</f>
        <v>0</v>
      </c>
      <c r="Z1108">
        <f>'5a - Savings Tracker'!AA1150</f>
        <v>0</v>
      </c>
      <c r="AA1108">
        <f>'5a - Savings Tracker'!AB1150</f>
        <v>0</v>
      </c>
      <c r="AB1108">
        <f>'5a - Savings Tracker'!AC1150</f>
        <v>0</v>
      </c>
      <c r="AC1108">
        <f>'5a - Savings Tracker'!AD1150</f>
        <v>0</v>
      </c>
      <c r="AD1108" t="str">
        <f>'5a - Savings Tracker'!AE1150</f>
        <v/>
      </c>
      <c r="AE1108" t="str">
        <f>'5a - Savings Tracker'!AF1150</f>
        <v/>
      </c>
      <c r="AF1108" t="str">
        <f>'5a - Savings Tracker'!AG1150</f>
        <v/>
      </c>
      <c r="AG1108" t="str">
        <f>'5a - Savings Tracker'!AH1150</f>
        <v/>
      </c>
      <c r="AH1108" t="str">
        <f>'5a - Savings Tracker'!AI1150</f>
        <v/>
      </c>
      <c r="AI1108" t="str">
        <f>'5a - Savings Tracker'!AJ1150</f>
        <v/>
      </c>
      <c r="AJ1108" t="str">
        <f>'5a - Savings Tracker'!AK1150</f>
        <v/>
      </c>
      <c r="AK1108" t="str">
        <f>'5a - Savings Tracker'!AL1150</f>
        <v/>
      </c>
    </row>
    <row r="1109" spans="1:37">
      <c r="A1109">
        <f>'5a - Savings Tracker'!A1151</f>
        <v>1108</v>
      </c>
      <c r="B1109" t="str">
        <f>'5a - Savings Tracker'!B1151</f>
        <v>Swansea Bay UHB</v>
      </c>
      <c r="C1109">
        <f>'5a - Savings Tracker'!C1151</f>
        <v>0</v>
      </c>
      <c r="D1109">
        <f>'5a - Savings Tracker'!D1151</f>
        <v>0</v>
      </c>
      <c r="E1109">
        <f>'5a - Savings Tracker'!E1151</f>
        <v>0</v>
      </c>
      <c r="F1109">
        <f>'5a - Savings Tracker'!F1151</f>
        <v>0</v>
      </c>
      <c r="G1109">
        <f>'5a - Savings Tracker'!G1151</f>
        <v>0</v>
      </c>
      <c r="H1109">
        <f>'5a - Savings Tracker'!H1151</f>
        <v>0</v>
      </c>
      <c r="I1109">
        <f>'5a - Savings Tracker'!J1151</f>
        <v>0</v>
      </c>
      <c r="J1109">
        <f>'5a - Savings Tracker'!K1151</f>
        <v>0</v>
      </c>
      <c r="K1109">
        <f>'5a - Savings Tracker'!L1151</f>
        <v>0</v>
      </c>
      <c r="L1109">
        <f>'5a - Savings Tracker'!M1151</f>
        <v>0</v>
      </c>
      <c r="M1109">
        <f>'5a - Savings Tracker'!N1151</f>
        <v>0</v>
      </c>
      <c r="N1109">
        <f>'5a - Savings Tracker'!O1151</f>
        <v>0</v>
      </c>
      <c r="O1109">
        <f>'5a - Savings Tracker'!P1151</f>
        <v>0</v>
      </c>
      <c r="P1109">
        <f>'5a - Savings Tracker'!Q1151</f>
        <v>0</v>
      </c>
      <c r="Q1109">
        <f>'5a - Savings Tracker'!R1151</f>
        <v>0</v>
      </c>
      <c r="R1109">
        <f>'5a - Savings Tracker'!S1151</f>
        <v>0</v>
      </c>
      <c r="S1109">
        <f>'5a - Savings Tracker'!T1151</f>
        <v>0</v>
      </c>
      <c r="T1109">
        <f>'5a - Savings Tracker'!U1151</f>
        <v>0</v>
      </c>
      <c r="U1109">
        <f>'5a - Savings Tracker'!V1151</f>
        <v>0</v>
      </c>
      <c r="V1109">
        <f>'5a - Savings Tracker'!W1151</f>
        <v>0</v>
      </c>
      <c r="W1109">
        <f>'5a - Savings Tracker'!X1151</f>
        <v>0</v>
      </c>
      <c r="X1109">
        <f>'5a - Savings Tracker'!Y1151</f>
        <v>0</v>
      </c>
      <c r="Y1109">
        <f>'5a - Savings Tracker'!Z1151</f>
        <v>0</v>
      </c>
      <c r="Z1109">
        <f>'5a - Savings Tracker'!AA1151</f>
        <v>0</v>
      </c>
      <c r="AA1109">
        <f>'5a - Savings Tracker'!AB1151</f>
        <v>0</v>
      </c>
      <c r="AB1109">
        <f>'5a - Savings Tracker'!AC1151</f>
        <v>0</v>
      </c>
      <c r="AC1109">
        <f>'5a - Savings Tracker'!AD1151</f>
        <v>0</v>
      </c>
      <c r="AD1109" t="str">
        <f>'5a - Savings Tracker'!AE1151</f>
        <v/>
      </c>
      <c r="AE1109" t="str">
        <f>'5a - Savings Tracker'!AF1151</f>
        <v/>
      </c>
      <c r="AF1109" t="str">
        <f>'5a - Savings Tracker'!AG1151</f>
        <v/>
      </c>
      <c r="AG1109" t="str">
        <f>'5a - Savings Tracker'!AH1151</f>
        <v/>
      </c>
      <c r="AH1109" t="str">
        <f>'5a - Savings Tracker'!AI1151</f>
        <v/>
      </c>
      <c r="AI1109" t="str">
        <f>'5a - Savings Tracker'!AJ1151</f>
        <v/>
      </c>
      <c r="AJ1109" t="str">
        <f>'5a - Savings Tracker'!AK1151</f>
        <v/>
      </c>
      <c r="AK1109" t="str">
        <f>'5a - Savings Tracker'!AL1151</f>
        <v/>
      </c>
    </row>
    <row r="1110" spans="1:37">
      <c r="A1110">
        <f>'5a - Savings Tracker'!A1152</f>
        <v>1109</v>
      </c>
      <c r="B1110" t="str">
        <f>'5a - Savings Tracker'!B1152</f>
        <v>Swansea Bay UHB</v>
      </c>
      <c r="C1110">
        <f>'5a - Savings Tracker'!C1152</f>
        <v>0</v>
      </c>
      <c r="D1110">
        <f>'5a - Savings Tracker'!D1152</f>
        <v>0</v>
      </c>
      <c r="E1110">
        <f>'5a - Savings Tracker'!E1152</f>
        <v>0</v>
      </c>
      <c r="F1110">
        <f>'5a - Savings Tracker'!F1152</f>
        <v>0</v>
      </c>
      <c r="G1110">
        <f>'5a - Savings Tracker'!G1152</f>
        <v>0</v>
      </c>
      <c r="H1110">
        <f>'5a - Savings Tracker'!H1152</f>
        <v>0</v>
      </c>
      <c r="I1110">
        <f>'5a - Savings Tracker'!J1152</f>
        <v>0</v>
      </c>
      <c r="J1110">
        <f>'5a - Savings Tracker'!K1152</f>
        <v>0</v>
      </c>
      <c r="K1110">
        <f>'5a - Savings Tracker'!L1152</f>
        <v>0</v>
      </c>
      <c r="L1110">
        <f>'5a - Savings Tracker'!M1152</f>
        <v>0</v>
      </c>
      <c r="M1110">
        <f>'5a - Savings Tracker'!N1152</f>
        <v>0</v>
      </c>
      <c r="N1110">
        <f>'5a - Savings Tracker'!O1152</f>
        <v>0</v>
      </c>
      <c r="O1110">
        <f>'5a - Savings Tracker'!P1152</f>
        <v>0</v>
      </c>
      <c r="P1110">
        <f>'5a - Savings Tracker'!Q1152</f>
        <v>0</v>
      </c>
      <c r="Q1110">
        <f>'5a - Savings Tracker'!R1152</f>
        <v>0</v>
      </c>
      <c r="R1110">
        <f>'5a - Savings Tracker'!S1152</f>
        <v>0</v>
      </c>
      <c r="S1110">
        <f>'5a - Savings Tracker'!T1152</f>
        <v>0</v>
      </c>
      <c r="T1110">
        <f>'5a - Savings Tracker'!U1152</f>
        <v>0</v>
      </c>
      <c r="U1110">
        <f>'5a - Savings Tracker'!V1152</f>
        <v>0</v>
      </c>
      <c r="V1110">
        <f>'5a - Savings Tracker'!W1152</f>
        <v>0</v>
      </c>
      <c r="W1110">
        <f>'5a - Savings Tracker'!X1152</f>
        <v>0</v>
      </c>
      <c r="X1110">
        <f>'5a - Savings Tracker'!Y1152</f>
        <v>0</v>
      </c>
      <c r="Y1110">
        <f>'5a - Savings Tracker'!Z1152</f>
        <v>0</v>
      </c>
      <c r="Z1110">
        <f>'5a - Savings Tracker'!AA1152</f>
        <v>0</v>
      </c>
      <c r="AA1110">
        <f>'5a - Savings Tracker'!AB1152</f>
        <v>0</v>
      </c>
      <c r="AB1110">
        <f>'5a - Savings Tracker'!AC1152</f>
        <v>0</v>
      </c>
      <c r="AC1110">
        <f>'5a - Savings Tracker'!AD1152</f>
        <v>0</v>
      </c>
      <c r="AD1110" t="str">
        <f>'5a - Savings Tracker'!AE1152</f>
        <v/>
      </c>
      <c r="AE1110" t="str">
        <f>'5a - Savings Tracker'!AF1152</f>
        <v/>
      </c>
      <c r="AF1110" t="str">
        <f>'5a - Savings Tracker'!AG1152</f>
        <v/>
      </c>
      <c r="AG1110" t="str">
        <f>'5a - Savings Tracker'!AH1152</f>
        <v/>
      </c>
      <c r="AH1110" t="str">
        <f>'5a - Savings Tracker'!AI1152</f>
        <v/>
      </c>
      <c r="AI1110" t="str">
        <f>'5a - Savings Tracker'!AJ1152</f>
        <v/>
      </c>
      <c r="AJ1110" t="str">
        <f>'5a - Savings Tracker'!AK1152</f>
        <v/>
      </c>
      <c r="AK1110" t="str">
        <f>'5a - Savings Tracker'!AL1152</f>
        <v/>
      </c>
    </row>
    <row r="1111" spans="1:37">
      <c r="A1111">
        <f>'5a - Savings Tracker'!A1153</f>
        <v>1110</v>
      </c>
      <c r="B1111" t="str">
        <f>'5a - Savings Tracker'!B1153</f>
        <v>Swansea Bay UHB</v>
      </c>
      <c r="C1111">
        <f>'5a - Savings Tracker'!C1153</f>
        <v>0</v>
      </c>
      <c r="D1111">
        <f>'5a - Savings Tracker'!D1153</f>
        <v>0</v>
      </c>
      <c r="E1111">
        <f>'5a - Savings Tracker'!E1153</f>
        <v>0</v>
      </c>
      <c r="F1111">
        <f>'5a - Savings Tracker'!F1153</f>
        <v>0</v>
      </c>
      <c r="G1111">
        <f>'5a - Savings Tracker'!G1153</f>
        <v>0</v>
      </c>
      <c r="H1111">
        <f>'5a - Savings Tracker'!H1153</f>
        <v>0</v>
      </c>
      <c r="I1111">
        <f>'5a - Savings Tracker'!J1153</f>
        <v>0</v>
      </c>
      <c r="J1111">
        <f>'5a - Savings Tracker'!K1153</f>
        <v>0</v>
      </c>
      <c r="K1111">
        <f>'5a - Savings Tracker'!L1153</f>
        <v>0</v>
      </c>
      <c r="L1111">
        <f>'5a - Savings Tracker'!M1153</f>
        <v>0</v>
      </c>
      <c r="M1111">
        <f>'5a - Savings Tracker'!N1153</f>
        <v>0</v>
      </c>
      <c r="N1111">
        <f>'5a - Savings Tracker'!O1153</f>
        <v>0</v>
      </c>
      <c r="O1111">
        <f>'5a - Savings Tracker'!P1153</f>
        <v>0</v>
      </c>
      <c r="P1111">
        <f>'5a - Savings Tracker'!Q1153</f>
        <v>0</v>
      </c>
      <c r="Q1111">
        <f>'5a - Savings Tracker'!R1153</f>
        <v>0</v>
      </c>
      <c r="R1111">
        <f>'5a - Savings Tracker'!S1153</f>
        <v>0</v>
      </c>
      <c r="S1111">
        <f>'5a - Savings Tracker'!T1153</f>
        <v>0</v>
      </c>
      <c r="T1111">
        <f>'5a - Savings Tracker'!U1153</f>
        <v>0</v>
      </c>
      <c r="U1111">
        <f>'5a - Savings Tracker'!V1153</f>
        <v>0</v>
      </c>
      <c r="V1111">
        <f>'5a - Savings Tracker'!W1153</f>
        <v>0</v>
      </c>
      <c r="W1111">
        <f>'5a - Savings Tracker'!X1153</f>
        <v>0</v>
      </c>
      <c r="X1111">
        <f>'5a - Savings Tracker'!Y1153</f>
        <v>0</v>
      </c>
      <c r="Y1111">
        <f>'5a - Savings Tracker'!Z1153</f>
        <v>0</v>
      </c>
      <c r="Z1111">
        <f>'5a - Savings Tracker'!AA1153</f>
        <v>0</v>
      </c>
      <c r="AA1111">
        <f>'5a - Savings Tracker'!AB1153</f>
        <v>0</v>
      </c>
      <c r="AB1111">
        <f>'5a - Savings Tracker'!AC1153</f>
        <v>0</v>
      </c>
      <c r="AC1111">
        <f>'5a - Savings Tracker'!AD1153</f>
        <v>0</v>
      </c>
      <c r="AD1111" t="str">
        <f>'5a - Savings Tracker'!AE1153</f>
        <v/>
      </c>
      <c r="AE1111" t="str">
        <f>'5a - Savings Tracker'!AF1153</f>
        <v/>
      </c>
      <c r="AF1111" t="str">
        <f>'5a - Savings Tracker'!AG1153</f>
        <v/>
      </c>
      <c r="AG1111" t="str">
        <f>'5a - Savings Tracker'!AH1153</f>
        <v/>
      </c>
      <c r="AH1111" t="str">
        <f>'5a - Savings Tracker'!AI1153</f>
        <v/>
      </c>
      <c r="AI1111" t="str">
        <f>'5a - Savings Tracker'!AJ1153</f>
        <v/>
      </c>
      <c r="AJ1111" t="str">
        <f>'5a - Savings Tracker'!AK1153</f>
        <v/>
      </c>
      <c r="AK1111" t="str">
        <f>'5a - Savings Tracker'!AL1153</f>
        <v/>
      </c>
    </row>
    <row r="1112" spans="1:37">
      <c r="A1112">
        <f>'5a - Savings Tracker'!A1154</f>
        <v>1111</v>
      </c>
      <c r="B1112" t="str">
        <f>'5a - Savings Tracker'!B1154</f>
        <v>Swansea Bay UHB</v>
      </c>
      <c r="C1112">
        <f>'5a - Savings Tracker'!C1154</f>
        <v>0</v>
      </c>
      <c r="D1112">
        <f>'5a - Savings Tracker'!D1154</f>
        <v>0</v>
      </c>
      <c r="E1112">
        <f>'5a - Savings Tracker'!E1154</f>
        <v>0</v>
      </c>
      <c r="F1112">
        <f>'5a - Savings Tracker'!F1154</f>
        <v>0</v>
      </c>
      <c r="G1112">
        <f>'5a - Savings Tracker'!G1154</f>
        <v>0</v>
      </c>
      <c r="H1112">
        <f>'5a - Savings Tracker'!H1154</f>
        <v>0</v>
      </c>
      <c r="I1112">
        <f>'5a - Savings Tracker'!J1154</f>
        <v>0</v>
      </c>
      <c r="J1112">
        <f>'5a - Savings Tracker'!K1154</f>
        <v>0</v>
      </c>
      <c r="K1112">
        <f>'5a - Savings Tracker'!L1154</f>
        <v>0</v>
      </c>
      <c r="L1112">
        <f>'5a - Savings Tracker'!M1154</f>
        <v>0</v>
      </c>
      <c r="M1112">
        <f>'5a - Savings Tracker'!N1154</f>
        <v>0</v>
      </c>
      <c r="N1112">
        <f>'5a - Savings Tracker'!O1154</f>
        <v>0</v>
      </c>
      <c r="O1112">
        <f>'5a - Savings Tracker'!P1154</f>
        <v>0</v>
      </c>
      <c r="P1112">
        <f>'5a - Savings Tracker'!Q1154</f>
        <v>0</v>
      </c>
      <c r="Q1112">
        <f>'5a - Savings Tracker'!R1154</f>
        <v>0</v>
      </c>
      <c r="R1112">
        <f>'5a - Savings Tracker'!S1154</f>
        <v>0</v>
      </c>
      <c r="S1112">
        <f>'5a - Savings Tracker'!T1154</f>
        <v>0</v>
      </c>
      <c r="T1112">
        <f>'5a - Savings Tracker'!U1154</f>
        <v>0</v>
      </c>
      <c r="U1112">
        <f>'5a - Savings Tracker'!V1154</f>
        <v>0</v>
      </c>
      <c r="V1112">
        <f>'5a - Savings Tracker'!W1154</f>
        <v>0</v>
      </c>
      <c r="W1112">
        <f>'5a - Savings Tracker'!X1154</f>
        <v>0</v>
      </c>
      <c r="X1112">
        <f>'5a - Savings Tracker'!Y1154</f>
        <v>0</v>
      </c>
      <c r="Y1112">
        <f>'5a - Savings Tracker'!Z1154</f>
        <v>0</v>
      </c>
      <c r="Z1112">
        <f>'5a - Savings Tracker'!AA1154</f>
        <v>0</v>
      </c>
      <c r="AA1112">
        <f>'5a - Savings Tracker'!AB1154</f>
        <v>0</v>
      </c>
      <c r="AB1112">
        <f>'5a - Savings Tracker'!AC1154</f>
        <v>0</v>
      </c>
      <c r="AC1112">
        <f>'5a - Savings Tracker'!AD1154</f>
        <v>0</v>
      </c>
      <c r="AD1112" t="str">
        <f>'5a - Savings Tracker'!AE1154</f>
        <v/>
      </c>
      <c r="AE1112" t="str">
        <f>'5a - Savings Tracker'!AF1154</f>
        <v/>
      </c>
      <c r="AF1112" t="str">
        <f>'5a - Savings Tracker'!AG1154</f>
        <v/>
      </c>
      <c r="AG1112" t="str">
        <f>'5a - Savings Tracker'!AH1154</f>
        <v/>
      </c>
      <c r="AH1112" t="str">
        <f>'5a - Savings Tracker'!AI1154</f>
        <v/>
      </c>
      <c r="AI1112" t="str">
        <f>'5a - Savings Tracker'!AJ1154</f>
        <v/>
      </c>
      <c r="AJ1112" t="str">
        <f>'5a - Savings Tracker'!AK1154</f>
        <v/>
      </c>
      <c r="AK1112" t="str">
        <f>'5a - Savings Tracker'!AL1154</f>
        <v/>
      </c>
    </row>
    <row r="1113" spans="1:37">
      <c r="A1113">
        <f>'5a - Savings Tracker'!A1155</f>
        <v>1112</v>
      </c>
      <c r="B1113" t="str">
        <f>'5a - Savings Tracker'!B1155</f>
        <v>Swansea Bay UHB</v>
      </c>
      <c r="C1113">
        <f>'5a - Savings Tracker'!C1155</f>
        <v>0</v>
      </c>
      <c r="D1113">
        <f>'5a - Savings Tracker'!D1155</f>
        <v>0</v>
      </c>
      <c r="E1113">
        <f>'5a - Savings Tracker'!E1155</f>
        <v>0</v>
      </c>
      <c r="F1113">
        <f>'5a - Savings Tracker'!F1155</f>
        <v>0</v>
      </c>
      <c r="G1113">
        <f>'5a - Savings Tracker'!G1155</f>
        <v>0</v>
      </c>
      <c r="H1113">
        <f>'5a - Savings Tracker'!H1155</f>
        <v>0</v>
      </c>
      <c r="I1113">
        <f>'5a - Savings Tracker'!J1155</f>
        <v>0</v>
      </c>
      <c r="J1113">
        <f>'5a - Savings Tracker'!K1155</f>
        <v>0</v>
      </c>
      <c r="K1113">
        <f>'5a - Savings Tracker'!L1155</f>
        <v>0</v>
      </c>
      <c r="L1113">
        <f>'5a - Savings Tracker'!M1155</f>
        <v>0</v>
      </c>
      <c r="M1113">
        <f>'5a - Savings Tracker'!N1155</f>
        <v>0</v>
      </c>
      <c r="N1113">
        <f>'5a - Savings Tracker'!O1155</f>
        <v>0</v>
      </c>
      <c r="O1113">
        <f>'5a - Savings Tracker'!P1155</f>
        <v>0</v>
      </c>
      <c r="P1113">
        <f>'5a - Savings Tracker'!Q1155</f>
        <v>0</v>
      </c>
      <c r="Q1113">
        <f>'5a - Savings Tracker'!R1155</f>
        <v>0</v>
      </c>
      <c r="R1113">
        <f>'5a - Savings Tracker'!S1155</f>
        <v>0</v>
      </c>
      <c r="S1113">
        <f>'5a - Savings Tracker'!T1155</f>
        <v>0</v>
      </c>
      <c r="T1113">
        <f>'5a - Savings Tracker'!U1155</f>
        <v>0</v>
      </c>
      <c r="U1113">
        <f>'5a - Savings Tracker'!V1155</f>
        <v>0</v>
      </c>
      <c r="V1113">
        <f>'5a - Savings Tracker'!W1155</f>
        <v>0</v>
      </c>
      <c r="W1113">
        <f>'5a - Savings Tracker'!X1155</f>
        <v>0</v>
      </c>
      <c r="X1113">
        <f>'5a - Savings Tracker'!Y1155</f>
        <v>0</v>
      </c>
      <c r="Y1113">
        <f>'5a - Savings Tracker'!Z1155</f>
        <v>0</v>
      </c>
      <c r="Z1113">
        <f>'5a - Savings Tracker'!AA1155</f>
        <v>0</v>
      </c>
      <c r="AA1113">
        <f>'5a - Savings Tracker'!AB1155</f>
        <v>0</v>
      </c>
      <c r="AB1113">
        <f>'5a - Savings Tracker'!AC1155</f>
        <v>0</v>
      </c>
      <c r="AC1113">
        <f>'5a - Savings Tracker'!AD1155</f>
        <v>0</v>
      </c>
      <c r="AD1113" t="str">
        <f>'5a - Savings Tracker'!AE1155</f>
        <v/>
      </c>
      <c r="AE1113" t="str">
        <f>'5a - Savings Tracker'!AF1155</f>
        <v/>
      </c>
      <c r="AF1113" t="str">
        <f>'5a - Savings Tracker'!AG1155</f>
        <v/>
      </c>
      <c r="AG1113" t="str">
        <f>'5a - Savings Tracker'!AH1155</f>
        <v/>
      </c>
      <c r="AH1113" t="str">
        <f>'5a - Savings Tracker'!AI1155</f>
        <v/>
      </c>
      <c r="AI1113" t="str">
        <f>'5a - Savings Tracker'!AJ1155</f>
        <v/>
      </c>
      <c r="AJ1113" t="str">
        <f>'5a - Savings Tracker'!AK1155</f>
        <v/>
      </c>
      <c r="AK1113" t="str">
        <f>'5a - Savings Tracker'!AL1155</f>
        <v/>
      </c>
    </row>
    <row r="1114" spans="1:37">
      <c r="A1114">
        <f>'5a - Savings Tracker'!A1156</f>
        <v>1113</v>
      </c>
      <c r="B1114" t="str">
        <f>'5a - Savings Tracker'!B1156</f>
        <v>Swansea Bay UHB</v>
      </c>
      <c r="C1114">
        <f>'5a - Savings Tracker'!C1156</f>
        <v>0</v>
      </c>
      <c r="D1114">
        <f>'5a - Savings Tracker'!D1156</f>
        <v>0</v>
      </c>
      <c r="E1114">
        <f>'5a - Savings Tracker'!E1156</f>
        <v>0</v>
      </c>
      <c r="F1114">
        <f>'5a - Savings Tracker'!F1156</f>
        <v>0</v>
      </c>
      <c r="G1114">
        <f>'5a - Savings Tracker'!G1156</f>
        <v>0</v>
      </c>
      <c r="H1114">
        <f>'5a - Savings Tracker'!H1156</f>
        <v>0</v>
      </c>
      <c r="I1114">
        <f>'5a - Savings Tracker'!J1156</f>
        <v>0</v>
      </c>
      <c r="J1114">
        <f>'5a - Savings Tracker'!K1156</f>
        <v>0</v>
      </c>
      <c r="K1114">
        <f>'5a - Savings Tracker'!L1156</f>
        <v>0</v>
      </c>
      <c r="L1114">
        <f>'5a - Savings Tracker'!M1156</f>
        <v>0</v>
      </c>
      <c r="M1114">
        <f>'5a - Savings Tracker'!N1156</f>
        <v>0</v>
      </c>
      <c r="N1114">
        <f>'5a - Savings Tracker'!O1156</f>
        <v>0</v>
      </c>
      <c r="O1114">
        <f>'5a - Savings Tracker'!P1156</f>
        <v>0</v>
      </c>
      <c r="P1114">
        <f>'5a - Savings Tracker'!Q1156</f>
        <v>0</v>
      </c>
      <c r="Q1114">
        <f>'5a - Savings Tracker'!R1156</f>
        <v>0</v>
      </c>
      <c r="R1114">
        <f>'5a - Savings Tracker'!S1156</f>
        <v>0</v>
      </c>
      <c r="S1114">
        <f>'5a - Savings Tracker'!T1156</f>
        <v>0</v>
      </c>
      <c r="T1114">
        <f>'5a - Savings Tracker'!U1156</f>
        <v>0</v>
      </c>
      <c r="U1114">
        <f>'5a - Savings Tracker'!V1156</f>
        <v>0</v>
      </c>
      <c r="V1114">
        <f>'5a - Savings Tracker'!W1156</f>
        <v>0</v>
      </c>
      <c r="W1114">
        <f>'5a - Savings Tracker'!X1156</f>
        <v>0</v>
      </c>
      <c r="X1114">
        <f>'5a - Savings Tracker'!Y1156</f>
        <v>0</v>
      </c>
      <c r="Y1114">
        <f>'5a - Savings Tracker'!Z1156</f>
        <v>0</v>
      </c>
      <c r="Z1114">
        <f>'5a - Savings Tracker'!AA1156</f>
        <v>0</v>
      </c>
      <c r="AA1114">
        <f>'5a - Savings Tracker'!AB1156</f>
        <v>0</v>
      </c>
      <c r="AB1114">
        <f>'5a - Savings Tracker'!AC1156</f>
        <v>0</v>
      </c>
      <c r="AC1114">
        <f>'5a - Savings Tracker'!AD1156</f>
        <v>0</v>
      </c>
      <c r="AD1114" t="str">
        <f>'5a - Savings Tracker'!AE1156</f>
        <v/>
      </c>
      <c r="AE1114" t="str">
        <f>'5a - Savings Tracker'!AF1156</f>
        <v/>
      </c>
      <c r="AF1114" t="str">
        <f>'5a - Savings Tracker'!AG1156</f>
        <v/>
      </c>
      <c r="AG1114" t="str">
        <f>'5a - Savings Tracker'!AH1156</f>
        <v/>
      </c>
      <c r="AH1114" t="str">
        <f>'5a - Savings Tracker'!AI1156</f>
        <v/>
      </c>
      <c r="AI1114" t="str">
        <f>'5a - Savings Tracker'!AJ1156</f>
        <v/>
      </c>
      <c r="AJ1114" t="str">
        <f>'5a - Savings Tracker'!AK1156</f>
        <v/>
      </c>
      <c r="AK1114" t="str">
        <f>'5a - Savings Tracker'!AL1156</f>
        <v/>
      </c>
    </row>
    <row r="1115" spans="1:37">
      <c r="A1115">
        <f>'5a - Savings Tracker'!A1157</f>
        <v>1114</v>
      </c>
      <c r="B1115" t="str">
        <f>'5a - Savings Tracker'!B1157</f>
        <v>Swansea Bay UHB</v>
      </c>
      <c r="C1115">
        <f>'5a - Savings Tracker'!C1157</f>
        <v>0</v>
      </c>
      <c r="D1115">
        <f>'5a - Savings Tracker'!D1157</f>
        <v>0</v>
      </c>
      <c r="E1115">
        <f>'5a - Savings Tracker'!E1157</f>
        <v>0</v>
      </c>
      <c r="F1115">
        <f>'5a - Savings Tracker'!F1157</f>
        <v>0</v>
      </c>
      <c r="G1115">
        <f>'5a - Savings Tracker'!G1157</f>
        <v>0</v>
      </c>
      <c r="H1115">
        <f>'5a - Savings Tracker'!H1157</f>
        <v>0</v>
      </c>
      <c r="I1115">
        <f>'5a - Savings Tracker'!J1157</f>
        <v>0</v>
      </c>
      <c r="J1115">
        <f>'5a - Savings Tracker'!K1157</f>
        <v>0</v>
      </c>
      <c r="K1115">
        <f>'5a - Savings Tracker'!L1157</f>
        <v>0</v>
      </c>
      <c r="L1115">
        <f>'5a - Savings Tracker'!M1157</f>
        <v>0</v>
      </c>
      <c r="M1115">
        <f>'5a - Savings Tracker'!N1157</f>
        <v>0</v>
      </c>
      <c r="N1115">
        <f>'5a - Savings Tracker'!O1157</f>
        <v>0</v>
      </c>
      <c r="O1115">
        <f>'5a - Savings Tracker'!P1157</f>
        <v>0</v>
      </c>
      <c r="P1115">
        <f>'5a - Savings Tracker'!Q1157</f>
        <v>0</v>
      </c>
      <c r="Q1115">
        <f>'5a - Savings Tracker'!R1157</f>
        <v>0</v>
      </c>
      <c r="R1115">
        <f>'5a - Savings Tracker'!S1157</f>
        <v>0</v>
      </c>
      <c r="S1115">
        <f>'5a - Savings Tracker'!T1157</f>
        <v>0</v>
      </c>
      <c r="T1115">
        <f>'5a - Savings Tracker'!U1157</f>
        <v>0</v>
      </c>
      <c r="U1115">
        <f>'5a - Savings Tracker'!V1157</f>
        <v>0</v>
      </c>
      <c r="V1115">
        <f>'5a - Savings Tracker'!W1157</f>
        <v>0</v>
      </c>
      <c r="W1115">
        <f>'5a - Savings Tracker'!X1157</f>
        <v>0</v>
      </c>
      <c r="X1115">
        <f>'5a - Savings Tracker'!Y1157</f>
        <v>0</v>
      </c>
      <c r="Y1115">
        <f>'5a - Savings Tracker'!Z1157</f>
        <v>0</v>
      </c>
      <c r="Z1115">
        <f>'5a - Savings Tracker'!AA1157</f>
        <v>0</v>
      </c>
      <c r="AA1115">
        <f>'5a - Savings Tracker'!AB1157</f>
        <v>0</v>
      </c>
      <c r="AB1115">
        <f>'5a - Savings Tracker'!AC1157</f>
        <v>0</v>
      </c>
      <c r="AC1115">
        <f>'5a - Savings Tracker'!AD1157</f>
        <v>0</v>
      </c>
      <c r="AD1115" t="str">
        <f>'5a - Savings Tracker'!AE1157</f>
        <v/>
      </c>
      <c r="AE1115" t="str">
        <f>'5a - Savings Tracker'!AF1157</f>
        <v/>
      </c>
      <c r="AF1115" t="str">
        <f>'5a - Savings Tracker'!AG1157</f>
        <v/>
      </c>
      <c r="AG1115" t="str">
        <f>'5a - Savings Tracker'!AH1157</f>
        <v/>
      </c>
      <c r="AH1115" t="str">
        <f>'5a - Savings Tracker'!AI1157</f>
        <v/>
      </c>
      <c r="AI1115" t="str">
        <f>'5a - Savings Tracker'!AJ1157</f>
        <v/>
      </c>
      <c r="AJ1115" t="str">
        <f>'5a - Savings Tracker'!AK1157</f>
        <v/>
      </c>
      <c r="AK1115" t="str">
        <f>'5a - Savings Tracker'!AL1157</f>
        <v/>
      </c>
    </row>
    <row r="1116" spans="1:37">
      <c r="A1116">
        <f>'5a - Savings Tracker'!A1158</f>
        <v>1115</v>
      </c>
      <c r="B1116" t="str">
        <f>'5a - Savings Tracker'!B1158</f>
        <v>Swansea Bay UHB</v>
      </c>
      <c r="C1116">
        <f>'5a - Savings Tracker'!C1158</f>
        <v>0</v>
      </c>
      <c r="D1116">
        <f>'5a - Savings Tracker'!D1158</f>
        <v>0</v>
      </c>
      <c r="E1116">
        <f>'5a - Savings Tracker'!E1158</f>
        <v>0</v>
      </c>
      <c r="F1116">
        <f>'5a - Savings Tracker'!F1158</f>
        <v>0</v>
      </c>
      <c r="G1116">
        <f>'5a - Savings Tracker'!G1158</f>
        <v>0</v>
      </c>
      <c r="H1116">
        <f>'5a - Savings Tracker'!H1158</f>
        <v>0</v>
      </c>
      <c r="I1116">
        <f>'5a - Savings Tracker'!J1158</f>
        <v>0</v>
      </c>
      <c r="J1116">
        <f>'5a - Savings Tracker'!K1158</f>
        <v>0</v>
      </c>
      <c r="K1116">
        <f>'5a - Savings Tracker'!L1158</f>
        <v>0</v>
      </c>
      <c r="L1116">
        <f>'5a - Savings Tracker'!M1158</f>
        <v>0</v>
      </c>
      <c r="M1116">
        <f>'5a - Savings Tracker'!N1158</f>
        <v>0</v>
      </c>
      <c r="N1116">
        <f>'5a - Savings Tracker'!O1158</f>
        <v>0</v>
      </c>
      <c r="O1116">
        <f>'5a - Savings Tracker'!P1158</f>
        <v>0</v>
      </c>
      <c r="P1116">
        <f>'5a - Savings Tracker'!Q1158</f>
        <v>0</v>
      </c>
      <c r="Q1116">
        <f>'5a - Savings Tracker'!R1158</f>
        <v>0</v>
      </c>
      <c r="R1116">
        <f>'5a - Savings Tracker'!S1158</f>
        <v>0</v>
      </c>
      <c r="S1116">
        <f>'5a - Savings Tracker'!T1158</f>
        <v>0</v>
      </c>
      <c r="T1116">
        <f>'5a - Savings Tracker'!U1158</f>
        <v>0</v>
      </c>
      <c r="U1116">
        <f>'5a - Savings Tracker'!V1158</f>
        <v>0</v>
      </c>
      <c r="V1116">
        <f>'5a - Savings Tracker'!W1158</f>
        <v>0</v>
      </c>
      <c r="W1116">
        <f>'5a - Savings Tracker'!X1158</f>
        <v>0</v>
      </c>
      <c r="X1116">
        <f>'5a - Savings Tracker'!Y1158</f>
        <v>0</v>
      </c>
      <c r="Y1116">
        <f>'5a - Savings Tracker'!Z1158</f>
        <v>0</v>
      </c>
      <c r="Z1116">
        <f>'5a - Savings Tracker'!AA1158</f>
        <v>0</v>
      </c>
      <c r="AA1116">
        <f>'5a - Savings Tracker'!AB1158</f>
        <v>0</v>
      </c>
      <c r="AB1116">
        <f>'5a - Savings Tracker'!AC1158</f>
        <v>0</v>
      </c>
      <c r="AC1116">
        <f>'5a - Savings Tracker'!AD1158</f>
        <v>0</v>
      </c>
      <c r="AD1116" t="str">
        <f>'5a - Savings Tracker'!AE1158</f>
        <v/>
      </c>
      <c r="AE1116" t="str">
        <f>'5a - Savings Tracker'!AF1158</f>
        <v/>
      </c>
      <c r="AF1116" t="str">
        <f>'5a - Savings Tracker'!AG1158</f>
        <v/>
      </c>
      <c r="AG1116" t="str">
        <f>'5a - Savings Tracker'!AH1158</f>
        <v/>
      </c>
      <c r="AH1116" t="str">
        <f>'5a - Savings Tracker'!AI1158</f>
        <v/>
      </c>
      <c r="AI1116" t="str">
        <f>'5a - Savings Tracker'!AJ1158</f>
        <v/>
      </c>
      <c r="AJ1116" t="str">
        <f>'5a - Savings Tracker'!AK1158</f>
        <v/>
      </c>
      <c r="AK1116" t="str">
        <f>'5a - Savings Tracker'!AL1158</f>
        <v/>
      </c>
    </row>
    <row r="1117" spans="1:37">
      <c r="A1117">
        <f>'5a - Savings Tracker'!A1159</f>
        <v>1116</v>
      </c>
      <c r="B1117" t="str">
        <f>'5a - Savings Tracker'!B1159</f>
        <v>Swansea Bay UHB</v>
      </c>
      <c r="C1117">
        <f>'5a - Savings Tracker'!C1159</f>
        <v>0</v>
      </c>
      <c r="D1117">
        <f>'5a - Savings Tracker'!D1159</f>
        <v>0</v>
      </c>
      <c r="E1117">
        <f>'5a - Savings Tracker'!E1159</f>
        <v>0</v>
      </c>
      <c r="F1117">
        <f>'5a - Savings Tracker'!F1159</f>
        <v>0</v>
      </c>
      <c r="G1117">
        <f>'5a - Savings Tracker'!G1159</f>
        <v>0</v>
      </c>
      <c r="H1117">
        <f>'5a - Savings Tracker'!H1159</f>
        <v>0</v>
      </c>
      <c r="I1117">
        <f>'5a - Savings Tracker'!J1159</f>
        <v>0</v>
      </c>
      <c r="J1117">
        <f>'5a - Savings Tracker'!K1159</f>
        <v>0</v>
      </c>
      <c r="K1117">
        <f>'5a - Savings Tracker'!L1159</f>
        <v>0</v>
      </c>
      <c r="L1117">
        <f>'5a - Savings Tracker'!M1159</f>
        <v>0</v>
      </c>
      <c r="M1117">
        <f>'5a - Savings Tracker'!N1159</f>
        <v>0</v>
      </c>
      <c r="N1117">
        <f>'5a - Savings Tracker'!O1159</f>
        <v>0</v>
      </c>
      <c r="O1117">
        <f>'5a - Savings Tracker'!P1159</f>
        <v>0</v>
      </c>
      <c r="P1117">
        <f>'5a - Savings Tracker'!Q1159</f>
        <v>0</v>
      </c>
      <c r="Q1117">
        <f>'5a - Savings Tracker'!R1159</f>
        <v>0</v>
      </c>
      <c r="R1117">
        <f>'5a - Savings Tracker'!S1159</f>
        <v>0</v>
      </c>
      <c r="S1117">
        <f>'5a - Savings Tracker'!T1159</f>
        <v>0</v>
      </c>
      <c r="T1117">
        <f>'5a - Savings Tracker'!U1159</f>
        <v>0</v>
      </c>
      <c r="U1117">
        <f>'5a - Savings Tracker'!V1159</f>
        <v>0</v>
      </c>
      <c r="V1117">
        <f>'5a - Savings Tracker'!W1159</f>
        <v>0</v>
      </c>
      <c r="W1117">
        <f>'5a - Savings Tracker'!X1159</f>
        <v>0</v>
      </c>
      <c r="X1117">
        <f>'5a - Savings Tracker'!Y1159</f>
        <v>0</v>
      </c>
      <c r="Y1117">
        <f>'5a - Savings Tracker'!Z1159</f>
        <v>0</v>
      </c>
      <c r="Z1117">
        <f>'5a - Savings Tracker'!AA1159</f>
        <v>0</v>
      </c>
      <c r="AA1117">
        <f>'5a - Savings Tracker'!AB1159</f>
        <v>0</v>
      </c>
      <c r="AB1117">
        <f>'5a - Savings Tracker'!AC1159</f>
        <v>0</v>
      </c>
      <c r="AC1117">
        <f>'5a - Savings Tracker'!AD1159</f>
        <v>0</v>
      </c>
      <c r="AD1117" t="str">
        <f>'5a - Savings Tracker'!AE1159</f>
        <v/>
      </c>
      <c r="AE1117" t="str">
        <f>'5a - Savings Tracker'!AF1159</f>
        <v/>
      </c>
      <c r="AF1117" t="str">
        <f>'5a - Savings Tracker'!AG1159</f>
        <v/>
      </c>
      <c r="AG1117" t="str">
        <f>'5a - Savings Tracker'!AH1159</f>
        <v/>
      </c>
      <c r="AH1117" t="str">
        <f>'5a - Savings Tracker'!AI1159</f>
        <v/>
      </c>
      <c r="AI1117" t="str">
        <f>'5a - Savings Tracker'!AJ1159</f>
        <v/>
      </c>
      <c r="AJ1117" t="str">
        <f>'5a - Savings Tracker'!AK1159</f>
        <v/>
      </c>
      <c r="AK1117" t="str">
        <f>'5a - Savings Tracker'!AL1159</f>
        <v/>
      </c>
    </row>
    <row r="1118" spans="1:37">
      <c r="A1118">
        <f>'5a - Savings Tracker'!A1160</f>
        <v>1117</v>
      </c>
      <c r="B1118" t="str">
        <f>'5a - Savings Tracker'!B1160</f>
        <v>Swansea Bay UHB</v>
      </c>
      <c r="C1118">
        <f>'5a - Savings Tracker'!C1160</f>
        <v>0</v>
      </c>
      <c r="D1118">
        <f>'5a - Savings Tracker'!D1160</f>
        <v>0</v>
      </c>
      <c r="E1118">
        <f>'5a - Savings Tracker'!E1160</f>
        <v>0</v>
      </c>
      <c r="F1118">
        <f>'5a - Savings Tracker'!F1160</f>
        <v>0</v>
      </c>
      <c r="G1118">
        <f>'5a - Savings Tracker'!G1160</f>
        <v>0</v>
      </c>
      <c r="H1118">
        <f>'5a - Savings Tracker'!H1160</f>
        <v>0</v>
      </c>
      <c r="I1118">
        <f>'5a - Savings Tracker'!J1160</f>
        <v>0</v>
      </c>
      <c r="J1118">
        <f>'5a - Savings Tracker'!K1160</f>
        <v>0</v>
      </c>
      <c r="K1118">
        <f>'5a - Savings Tracker'!L1160</f>
        <v>0</v>
      </c>
      <c r="L1118">
        <f>'5a - Savings Tracker'!M1160</f>
        <v>0</v>
      </c>
      <c r="M1118">
        <f>'5a - Savings Tracker'!N1160</f>
        <v>0</v>
      </c>
      <c r="N1118">
        <f>'5a - Savings Tracker'!O1160</f>
        <v>0</v>
      </c>
      <c r="O1118">
        <f>'5a - Savings Tracker'!P1160</f>
        <v>0</v>
      </c>
      <c r="P1118">
        <f>'5a - Savings Tracker'!Q1160</f>
        <v>0</v>
      </c>
      <c r="Q1118">
        <f>'5a - Savings Tracker'!R1160</f>
        <v>0</v>
      </c>
      <c r="R1118">
        <f>'5a - Savings Tracker'!S1160</f>
        <v>0</v>
      </c>
      <c r="S1118">
        <f>'5a - Savings Tracker'!T1160</f>
        <v>0</v>
      </c>
      <c r="T1118">
        <f>'5a - Savings Tracker'!U1160</f>
        <v>0</v>
      </c>
      <c r="U1118">
        <f>'5a - Savings Tracker'!V1160</f>
        <v>0</v>
      </c>
      <c r="V1118">
        <f>'5a - Savings Tracker'!W1160</f>
        <v>0</v>
      </c>
      <c r="W1118">
        <f>'5a - Savings Tracker'!X1160</f>
        <v>0</v>
      </c>
      <c r="X1118">
        <f>'5a - Savings Tracker'!Y1160</f>
        <v>0</v>
      </c>
      <c r="Y1118">
        <f>'5a - Savings Tracker'!Z1160</f>
        <v>0</v>
      </c>
      <c r="Z1118">
        <f>'5a - Savings Tracker'!AA1160</f>
        <v>0</v>
      </c>
      <c r="AA1118">
        <f>'5a - Savings Tracker'!AB1160</f>
        <v>0</v>
      </c>
      <c r="AB1118">
        <f>'5a - Savings Tracker'!AC1160</f>
        <v>0</v>
      </c>
      <c r="AC1118">
        <f>'5a - Savings Tracker'!AD1160</f>
        <v>0</v>
      </c>
      <c r="AD1118" t="str">
        <f>'5a - Savings Tracker'!AE1160</f>
        <v/>
      </c>
      <c r="AE1118" t="str">
        <f>'5a - Savings Tracker'!AF1160</f>
        <v/>
      </c>
      <c r="AF1118" t="str">
        <f>'5a - Savings Tracker'!AG1160</f>
        <v/>
      </c>
      <c r="AG1118" t="str">
        <f>'5a - Savings Tracker'!AH1160</f>
        <v/>
      </c>
      <c r="AH1118" t="str">
        <f>'5a - Savings Tracker'!AI1160</f>
        <v/>
      </c>
      <c r="AI1118" t="str">
        <f>'5a - Savings Tracker'!AJ1160</f>
        <v/>
      </c>
      <c r="AJ1118" t="str">
        <f>'5a - Savings Tracker'!AK1160</f>
        <v/>
      </c>
      <c r="AK1118" t="str">
        <f>'5a - Savings Tracker'!AL1160</f>
        <v/>
      </c>
    </row>
    <row r="1119" spans="1:37">
      <c r="A1119">
        <f>'5a - Savings Tracker'!A1161</f>
        <v>1118</v>
      </c>
      <c r="B1119" t="str">
        <f>'5a - Savings Tracker'!B1161</f>
        <v>Swansea Bay UHB</v>
      </c>
      <c r="C1119">
        <f>'5a - Savings Tracker'!C1161</f>
        <v>0</v>
      </c>
      <c r="D1119">
        <f>'5a - Savings Tracker'!D1161</f>
        <v>0</v>
      </c>
      <c r="E1119">
        <f>'5a - Savings Tracker'!E1161</f>
        <v>0</v>
      </c>
      <c r="F1119">
        <f>'5a - Savings Tracker'!F1161</f>
        <v>0</v>
      </c>
      <c r="G1119">
        <f>'5a - Savings Tracker'!G1161</f>
        <v>0</v>
      </c>
      <c r="H1119">
        <f>'5a - Savings Tracker'!H1161</f>
        <v>0</v>
      </c>
      <c r="I1119">
        <f>'5a - Savings Tracker'!J1161</f>
        <v>0</v>
      </c>
      <c r="J1119">
        <f>'5a - Savings Tracker'!K1161</f>
        <v>0</v>
      </c>
      <c r="K1119">
        <f>'5a - Savings Tracker'!L1161</f>
        <v>0</v>
      </c>
      <c r="L1119">
        <f>'5a - Savings Tracker'!M1161</f>
        <v>0</v>
      </c>
      <c r="M1119">
        <f>'5a - Savings Tracker'!N1161</f>
        <v>0</v>
      </c>
      <c r="N1119">
        <f>'5a - Savings Tracker'!O1161</f>
        <v>0</v>
      </c>
      <c r="O1119">
        <f>'5a - Savings Tracker'!P1161</f>
        <v>0</v>
      </c>
      <c r="P1119">
        <f>'5a - Savings Tracker'!Q1161</f>
        <v>0</v>
      </c>
      <c r="Q1119">
        <f>'5a - Savings Tracker'!R1161</f>
        <v>0</v>
      </c>
      <c r="R1119">
        <f>'5a - Savings Tracker'!S1161</f>
        <v>0</v>
      </c>
      <c r="S1119">
        <f>'5a - Savings Tracker'!T1161</f>
        <v>0</v>
      </c>
      <c r="T1119">
        <f>'5a - Savings Tracker'!U1161</f>
        <v>0</v>
      </c>
      <c r="U1119">
        <f>'5a - Savings Tracker'!V1161</f>
        <v>0</v>
      </c>
      <c r="V1119">
        <f>'5a - Savings Tracker'!W1161</f>
        <v>0</v>
      </c>
      <c r="W1119">
        <f>'5a - Savings Tracker'!X1161</f>
        <v>0</v>
      </c>
      <c r="X1119">
        <f>'5a - Savings Tracker'!Y1161</f>
        <v>0</v>
      </c>
      <c r="Y1119">
        <f>'5a - Savings Tracker'!Z1161</f>
        <v>0</v>
      </c>
      <c r="Z1119">
        <f>'5a - Savings Tracker'!AA1161</f>
        <v>0</v>
      </c>
      <c r="AA1119">
        <f>'5a - Savings Tracker'!AB1161</f>
        <v>0</v>
      </c>
      <c r="AB1119">
        <f>'5a - Savings Tracker'!AC1161</f>
        <v>0</v>
      </c>
      <c r="AC1119">
        <f>'5a - Savings Tracker'!AD1161</f>
        <v>0</v>
      </c>
      <c r="AD1119" t="str">
        <f>'5a - Savings Tracker'!AE1161</f>
        <v/>
      </c>
      <c r="AE1119" t="str">
        <f>'5a - Savings Tracker'!AF1161</f>
        <v/>
      </c>
      <c r="AF1119" t="str">
        <f>'5a - Savings Tracker'!AG1161</f>
        <v/>
      </c>
      <c r="AG1119" t="str">
        <f>'5a - Savings Tracker'!AH1161</f>
        <v/>
      </c>
      <c r="AH1119" t="str">
        <f>'5a - Savings Tracker'!AI1161</f>
        <v/>
      </c>
      <c r="AI1119" t="str">
        <f>'5a - Savings Tracker'!AJ1161</f>
        <v/>
      </c>
      <c r="AJ1119" t="str">
        <f>'5a - Savings Tracker'!AK1161</f>
        <v/>
      </c>
      <c r="AK1119" t="str">
        <f>'5a - Savings Tracker'!AL1161</f>
        <v/>
      </c>
    </row>
    <row r="1120" spans="1:37">
      <c r="A1120">
        <f>'5a - Savings Tracker'!A1162</f>
        <v>1119</v>
      </c>
      <c r="B1120" t="str">
        <f>'5a - Savings Tracker'!B1162</f>
        <v>Swansea Bay UHB</v>
      </c>
      <c r="C1120">
        <f>'5a - Savings Tracker'!C1162</f>
        <v>0</v>
      </c>
      <c r="D1120">
        <f>'5a - Savings Tracker'!D1162</f>
        <v>0</v>
      </c>
      <c r="E1120">
        <f>'5a - Savings Tracker'!E1162</f>
        <v>0</v>
      </c>
      <c r="F1120">
        <f>'5a - Savings Tracker'!F1162</f>
        <v>0</v>
      </c>
      <c r="G1120">
        <f>'5a - Savings Tracker'!G1162</f>
        <v>0</v>
      </c>
      <c r="H1120">
        <f>'5a - Savings Tracker'!H1162</f>
        <v>0</v>
      </c>
      <c r="I1120">
        <f>'5a - Savings Tracker'!J1162</f>
        <v>0</v>
      </c>
      <c r="J1120">
        <f>'5a - Savings Tracker'!K1162</f>
        <v>0</v>
      </c>
      <c r="K1120">
        <f>'5a - Savings Tracker'!L1162</f>
        <v>0</v>
      </c>
      <c r="L1120">
        <f>'5a - Savings Tracker'!M1162</f>
        <v>0</v>
      </c>
      <c r="M1120">
        <f>'5a - Savings Tracker'!N1162</f>
        <v>0</v>
      </c>
      <c r="N1120">
        <f>'5a - Savings Tracker'!O1162</f>
        <v>0</v>
      </c>
      <c r="O1120">
        <f>'5a - Savings Tracker'!P1162</f>
        <v>0</v>
      </c>
      <c r="P1120">
        <f>'5a - Savings Tracker'!Q1162</f>
        <v>0</v>
      </c>
      <c r="Q1120">
        <f>'5a - Savings Tracker'!R1162</f>
        <v>0</v>
      </c>
      <c r="R1120">
        <f>'5a - Savings Tracker'!S1162</f>
        <v>0</v>
      </c>
      <c r="S1120">
        <f>'5a - Savings Tracker'!T1162</f>
        <v>0</v>
      </c>
      <c r="T1120">
        <f>'5a - Savings Tracker'!U1162</f>
        <v>0</v>
      </c>
      <c r="U1120">
        <f>'5a - Savings Tracker'!V1162</f>
        <v>0</v>
      </c>
      <c r="V1120">
        <f>'5a - Savings Tracker'!W1162</f>
        <v>0</v>
      </c>
      <c r="W1120">
        <f>'5a - Savings Tracker'!X1162</f>
        <v>0</v>
      </c>
      <c r="X1120">
        <f>'5a - Savings Tracker'!Y1162</f>
        <v>0</v>
      </c>
      <c r="Y1120">
        <f>'5a - Savings Tracker'!Z1162</f>
        <v>0</v>
      </c>
      <c r="Z1120">
        <f>'5a - Savings Tracker'!AA1162</f>
        <v>0</v>
      </c>
      <c r="AA1120">
        <f>'5a - Savings Tracker'!AB1162</f>
        <v>0</v>
      </c>
      <c r="AB1120">
        <f>'5a - Savings Tracker'!AC1162</f>
        <v>0</v>
      </c>
      <c r="AC1120">
        <f>'5a - Savings Tracker'!AD1162</f>
        <v>0</v>
      </c>
      <c r="AD1120" t="str">
        <f>'5a - Savings Tracker'!AE1162</f>
        <v/>
      </c>
      <c r="AE1120" t="str">
        <f>'5a - Savings Tracker'!AF1162</f>
        <v/>
      </c>
      <c r="AF1120" t="str">
        <f>'5a - Savings Tracker'!AG1162</f>
        <v/>
      </c>
      <c r="AG1120" t="str">
        <f>'5a - Savings Tracker'!AH1162</f>
        <v/>
      </c>
      <c r="AH1120" t="str">
        <f>'5a - Savings Tracker'!AI1162</f>
        <v/>
      </c>
      <c r="AI1120" t="str">
        <f>'5a - Savings Tracker'!AJ1162</f>
        <v/>
      </c>
      <c r="AJ1120" t="str">
        <f>'5a - Savings Tracker'!AK1162</f>
        <v/>
      </c>
      <c r="AK1120" t="str">
        <f>'5a - Savings Tracker'!AL1162</f>
        <v/>
      </c>
    </row>
    <row r="1121" spans="1:37">
      <c r="A1121">
        <f>'5a - Savings Tracker'!A1163</f>
        <v>1120</v>
      </c>
      <c r="B1121" t="str">
        <f>'5a - Savings Tracker'!B1163</f>
        <v>Swansea Bay UHB</v>
      </c>
      <c r="C1121">
        <f>'5a - Savings Tracker'!C1163</f>
        <v>0</v>
      </c>
      <c r="D1121">
        <f>'5a - Savings Tracker'!D1163</f>
        <v>0</v>
      </c>
      <c r="E1121">
        <f>'5a - Savings Tracker'!E1163</f>
        <v>0</v>
      </c>
      <c r="F1121">
        <f>'5a - Savings Tracker'!F1163</f>
        <v>0</v>
      </c>
      <c r="G1121">
        <f>'5a - Savings Tracker'!G1163</f>
        <v>0</v>
      </c>
      <c r="H1121">
        <f>'5a - Savings Tracker'!H1163</f>
        <v>0</v>
      </c>
      <c r="I1121">
        <f>'5a - Savings Tracker'!J1163</f>
        <v>0</v>
      </c>
      <c r="J1121">
        <f>'5a - Savings Tracker'!K1163</f>
        <v>0</v>
      </c>
      <c r="K1121">
        <f>'5a - Savings Tracker'!L1163</f>
        <v>0</v>
      </c>
      <c r="L1121">
        <f>'5a - Savings Tracker'!M1163</f>
        <v>0</v>
      </c>
      <c r="M1121">
        <f>'5a - Savings Tracker'!N1163</f>
        <v>0</v>
      </c>
      <c r="N1121">
        <f>'5a - Savings Tracker'!O1163</f>
        <v>0</v>
      </c>
      <c r="O1121">
        <f>'5a - Savings Tracker'!P1163</f>
        <v>0</v>
      </c>
      <c r="P1121">
        <f>'5a - Savings Tracker'!Q1163</f>
        <v>0</v>
      </c>
      <c r="Q1121">
        <f>'5a - Savings Tracker'!R1163</f>
        <v>0</v>
      </c>
      <c r="R1121">
        <f>'5a - Savings Tracker'!S1163</f>
        <v>0</v>
      </c>
      <c r="S1121">
        <f>'5a - Savings Tracker'!T1163</f>
        <v>0</v>
      </c>
      <c r="T1121">
        <f>'5a - Savings Tracker'!U1163</f>
        <v>0</v>
      </c>
      <c r="U1121">
        <f>'5a - Savings Tracker'!V1163</f>
        <v>0</v>
      </c>
      <c r="V1121">
        <f>'5a - Savings Tracker'!W1163</f>
        <v>0</v>
      </c>
      <c r="W1121">
        <f>'5a - Savings Tracker'!X1163</f>
        <v>0</v>
      </c>
      <c r="X1121">
        <f>'5a - Savings Tracker'!Y1163</f>
        <v>0</v>
      </c>
      <c r="Y1121">
        <f>'5a - Savings Tracker'!Z1163</f>
        <v>0</v>
      </c>
      <c r="Z1121">
        <f>'5a - Savings Tracker'!AA1163</f>
        <v>0</v>
      </c>
      <c r="AA1121">
        <f>'5a - Savings Tracker'!AB1163</f>
        <v>0</v>
      </c>
      <c r="AB1121">
        <f>'5a - Savings Tracker'!AC1163</f>
        <v>0</v>
      </c>
      <c r="AC1121">
        <f>'5a - Savings Tracker'!AD1163</f>
        <v>0</v>
      </c>
      <c r="AD1121" t="str">
        <f>'5a - Savings Tracker'!AE1163</f>
        <v/>
      </c>
      <c r="AE1121" t="str">
        <f>'5a - Savings Tracker'!AF1163</f>
        <v/>
      </c>
      <c r="AF1121" t="str">
        <f>'5a - Savings Tracker'!AG1163</f>
        <v/>
      </c>
      <c r="AG1121" t="str">
        <f>'5a - Savings Tracker'!AH1163</f>
        <v/>
      </c>
      <c r="AH1121" t="str">
        <f>'5a - Savings Tracker'!AI1163</f>
        <v/>
      </c>
      <c r="AI1121" t="str">
        <f>'5a - Savings Tracker'!AJ1163</f>
        <v/>
      </c>
      <c r="AJ1121" t="str">
        <f>'5a - Savings Tracker'!AK1163</f>
        <v/>
      </c>
      <c r="AK1121" t="str">
        <f>'5a - Savings Tracker'!AL1163</f>
        <v/>
      </c>
    </row>
    <row r="1122" spans="1:37">
      <c r="A1122">
        <f>'5a - Savings Tracker'!A1164</f>
        <v>1121</v>
      </c>
      <c r="B1122" t="str">
        <f>'5a - Savings Tracker'!B1164</f>
        <v>Swansea Bay UHB</v>
      </c>
      <c r="C1122">
        <f>'5a - Savings Tracker'!C1164</f>
        <v>0</v>
      </c>
      <c r="D1122">
        <f>'5a - Savings Tracker'!D1164</f>
        <v>0</v>
      </c>
      <c r="E1122">
        <f>'5a - Savings Tracker'!E1164</f>
        <v>0</v>
      </c>
      <c r="F1122">
        <f>'5a - Savings Tracker'!F1164</f>
        <v>0</v>
      </c>
      <c r="G1122">
        <f>'5a - Savings Tracker'!G1164</f>
        <v>0</v>
      </c>
      <c r="H1122">
        <f>'5a - Savings Tracker'!H1164</f>
        <v>0</v>
      </c>
      <c r="I1122">
        <f>'5a - Savings Tracker'!J1164</f>
        <v>0</v>
      </c>
      <c r="J1122">
        <f>'5a - Savings Tracker'!K1164</f>
        <v>0</v>
      </c>
      <c r="K1122">
        <f>'5a - Savings Tracker'!L1164</f>
        <v>0</v>
      </c>
      <c r="L1122">
        <f>'5a - Savings Tracker'!M1164</f>
        <v>0</v>
      </c>
      <c r="M1122">
        <f>'5a - Savings Tracker'!N1164</f>
        <v>0</v>
      </c>
      <c r="N1122">
        <f>'5a - Savings Tracker'!O1164</f>
        <v>0</v>
      </c>
      <c r="O1122">
        <f>'5a - Savings Tracker'!P1164</f>
        <v>0</v>
      </c>
      <c r="P1122">
        <f>'5a - Savings Tracker'!Q1164</f>
        <v>0</v>
      </c>
      <c r="Q1122">
        <f>'5a - Savings Tracker'!R1164</f>
        <v>0</v>
      </c>
      <c r="R1122">
        <f>'5a - Savings Tracker'!S1164</f>
        <v>0</v>
      </c>
      <c r="S1122">
        <f>'5a - Savings Tracker'!T1164</f>
        <v>0</v>
      </c>
      <c r="T1122">
        <f>'5a - Savings Tracker'!U1164</f>
        <v>0</v>
      </c>
      <c r="U1122">
        <f>'5a - Savings Tracker'!V1164</f>
        <v>0</v>
      </c>
      <c r="V1122">
        <f>'5a - Savings Tracker'!W1164</f>
        <v>0</v>
      </c>
      <c r="W1122">
        <f>'5a - Savings Tracker'!X1164</f>
        <v>0</v>
      </c>
      <c r="X1122">
        <f>'5a - Savings Tracker'!Y1164</f>
        <v>0</v>
      </c>
      <c r="Y1122">
        <f>'5a - Savings Tracker'!Z1164</f>
        <v>0</v>
      </c>
      <c r="Z1122">
        <f>'5a - Savings Tracker'!AA1164</f>
        <v>0</v>
      </c>
      <c r="AA1122">
        <f>'5a - Savings Tracker'!AB1164</f>
        <v>0</v>
      </c>
      <c r="AB1122">
        <f>'5a - Savings Tracker'!AC1164</f>
        <v>0</v>
      </c>
      <c r="AC1122">
        <f>'5a - Savings Tracker'!AD1164</f>
        <v>0</v>
      </c>
      <c r="AD1122" t="str">
        <f>'5a - Savings Tracker'!AE1164</f>
        <v/>
      </c>
      <c r="AE1122" t="str">
        <f>'5a - Savings Tracker'!AF1164</f>
        <v/>
      </c>
      <c r="AF1122" t="str">
        <f>'5a - Savings Tracker'!AG1164</f>
        <v/>
      </c>
      <c r="AG1122" t="str">
        <f>'5a - Savings Tracker'!AH1164</f>
        <v/>
      </c>
      <c r="AH1122" t="str">
        <f>'5a - Savings Tracker'!AI1164</f>
        <v/>
      </c>
      <c r="AI1122" t="str">
        <f>'5a - Savings Tracker'!AJ1164</f>
        <v/>
      </c>
      <c r="AJ1122" t="str">
        <f>'5a - Savings Tracker'!AK1164</f>
        <v/>
      </c>
      <c r="AK1122" t="str">
        <f>'5a - Savings Tracker'!AL1164</f>
        <v/>
      </c>
    </row>
    <row r="1123" spans="1:37">
      <c r="A1123">
        <f>'5a - Savings Tracker'!A1165</f>
        <v>1122</v>
      </c>
      <c r="B1123" t="str">
        <f>'5a - Savings Tracker'!B1165</f>
        <v>Swansea Bay UHB</v>
      </c>
      <c r="C1123">
        <f>'5a - Savings Tracker'!C1165</f>
        <v>0</v>
      </c>
      <c r="D1123">
        <f>'5a - Savings Tracker'!D1165</f>
        <v>0</v>
      </c>
      <c r="E1123">
        <f>'5a - Savings Tracker'!E1165</f>
        <v>0</v>
      </c>
      <c r="F1123">
        <f>'5a - Savings Tracker'!F1165</f>
        <v>0</v>
      </c>
      <c r="G1123">
        <f>'5a - Savings Tracker'!G1165</f>
        <v>0</v>
      </c>
      <c r="H1123">
        <f>'5a - Savings Tracker'!H1165</f>
        <v>0</v>
      </c>
      <c r="I1123">
        <f>'5a - Savings Tracker'!J1165</f>
        <v>0</v>
      </c>
      <c r="J1123">
        <f>'5a - Savings Tracker'!K1165</f>
        <v>0</v>
      </c>
      <c r="K1123">
        <f>'5a - Savings Tracker'!L1165</f>
        <v>0</v>
      </c>
      <c r="L1123">
        <f>'5a - Savings Tracker'!M1165</f>
        <v>0</v>
      </c>
      <c r="M1123">
        <f>'5a - Savings Tracker'!N1165</f>
        <v>0</v>
      </c>
      <c r="N1123">
        <f>'5a - Savings Tracker'!O1165</f>
        <v>0</v>
      </c>
      <c r="O1123">
        <f>'5a - Savings Tracker'!P1165</f>
        <v>0</v>
      </c>
      <c r="P1123">
        <f>'5a - Savings Tracker'!Q1165</f>
        <v>0</v>
      </c>
      <c r="Q1123">
        <f>'5a - Savings Tracker'!R1165</f>
        <v>0</v>
      </c>
      <c r="R1123">
        <f>'5a - Savings Tracker'!S1165</f>
        <v>0</v>
      </c>
      <c r="S1123">
        <f>'5a - Savings Tracker'!T1165</f>
        <v>0</v>
      </c>
      <c r="T1123">
        <f>'5a - Savings Tracker'!U1165</f>
        <v>0</v>
      </c>
      <c r="U1123">
        <f>'5a - Savings Tracker'!V1165</f>
        <v>0</v>
      </c>
      <c r="V1123">
        <f>'5a - Savings Tracker'!W1165</f>
        <v>0</v>
      </c>
      <c r="W1123">
        <f>'5a - Savings Tracker'!X1165</f>
        <v>0</v>
      </c>
      <c r="X1123">
        <f>'5a - Savings Tracker'!Y1165</f>
        <v>0</v>
      </c>
      <c r="Y1123">
        <f>'5a - Savings Tracker'!Z1165</f>
        <v>0</v>
      </c>
      <c r="Z1123">
        <f>'5a - Savings Tracker'!AA1165</f>
        <v>0</v>
      </c>
      <c r="AA1123">
        <f>'5a - Savings Tracker'!AB1165</f>
        <v>0</v>
      </c>
      <c r="AB1123">
        <f>'5a - Savings Tracker'!AC1165</f>
        <v>0</v>
      </c>
      <c r="AC1123">
        <f>'5a - Savings Tracker'!AD1165</f>
        <v>0</v>
      </c>
      <c r="AD1123" t="str">
        <f>'5a - Savings Tracker'!AE1165</f>
        <v/>
      </c>
      <c r="AE1123" t="str">
        <f>'5a - Savings Tracker'!AF1165</f>
        <v/>
      </c>
      <c r="AF1123" t="str">
        <f>'5a - Savings Tracker'!AG1165</f>
        <v/>
      </c>
      <c r="AG1123" t="str">
        <f>'5a - Savings Tracker'!AH1165</f>
        <v/>
      </c>
      <c r="AH1123" t="str">
        <f>'5a - Savings Tracker'!AI1165</f>
        <v/>
      </c>
      <c r="AI1123" t="str">
        <f>'5a - Savings Tracker'!AJ1165</f>
        <v/>
      </c>
      <c r="AJ1123" t="str">
        <f>'5a - Savings Tracker'!AK1165</f>
        <v/>
      </c>
      <c r="AK1123" t="str">
        <f>'5a - Savings Tracker'!AL1165</f>
        <v/>
      </c>
    </row>
    <row r="1124" spans="1:37">
      <c r="A1124">
        <f>'5a - Savings Tracker'!A1166</f>
        <v>1123</v>
      </c>
      <c r="B1124" t="str">
        <f>'5a - Savings Tracker'!B1166</f>
        <v>Swansea Bay UHB</v>
      </c>
      <c r="C1124">
        <f>'5a - Savings Tracker'!C1166</f>
        <v>0</v>
      </c>
      <c r="D1124">
        <f>'5a - Savings Tracker'!D1166</f>
        <v>0</v>
      </c>
      <c r="E1124">
        <f>'5a - Savings Tracker'!E1166</f>
        <v>0</v>
      </c>
      <c r="F1124">
        <f>'5a - Savings Tracker'!F1166</f>
        <v>0</v>
      </c>
      <c r="G1124">
        <f>'5a - Savings Tracker'!G1166</f>
        <v>0</v>
      </c>
      <c r="H1124">
        <f>'5a - Savings Tracker'!H1166</f>
        <v>0</v>
      </c>
      <c r="I1124">
        <f>'5a - Savings Tracker'!J1166</f>
        <v>0</v>
      </c>
      <c r="J1124">
        <f>'5a - Savings Tracker'!K1166</f>
        <v>0</v>
      </c>
      <c r="K1124">
        <f>'5a - Savings Tracker'!L1166</f>
        <v>0</v>
      </c>
      <c r="L1124">
        <f>'5a - Savings Tracker'!M1166</f>
        <v>0</v>
      </c>
      <c r="M1124">
        <f>'5a - Savings Tracker'!N1166</f>
        <v>0</v>
      </c>
      <c r="N1124">
        <f>'5a - Savings Tracker'!O1166</f>
        <v>0</v>
      </c>
      <c r="O1124">
        <f>'5a - Savings Tracker'!P1166</f>
        <v>0</v>
      </c>
      <c r="P1124">
        <f>'5a - Savings Tracker'!Q1166</f>
        <v>0</v>
      </c>
      <c r="Q1124">
        <f>'5a - Savings Tracker'!R1166</f>
        <v>0</v>
      </c>
      <c r="R1124">
        <f>'5a - Savings Tracker'!S1166</f>
        <v>0</v>
      </c>
      <c r="S1124">
        <f>'5a - Savings Tracker'!T1166</f>
        <v>0</v>
      </c>
      <c r="T1124">
        <f>'5a - Savings Tracker'!U1166</f>
        <v>0</v>
      </c>
      <c r="U1124">
        <f>'5a - Savings Tracker'!V1166</f>
        <v>0</v>
      </c>
      <c r="V1124">
        <f>'5a - Savings Tracker'!W1166</f>
        <v>0</v>
      </c>
      <c r="W1124">
        <f>'5a - Savings Tracker'!X1166</f>
        <v>0</v>
      </c>
      <c r="X1124">
        <f>'5a - Savings Tracker'!Y1166</f>
        <v>0</v>
      </c>
      <c r="Y1124">
        <f>'5a - Savings Tracker'!Z1166</f>
        <v>0</v>
      </c>
      <c r="Z1124">
        <f>'5a - Savings Tracker'!AA1166</f>
        <v>0</v>
      </c>
      <c r="AA1124">
        <f>'5a - Savings Tracker'!AB1166</f>
        <v>0</v>
      </c>
      <c r="AB1124">
        <f>'5a - Savings Tracker'!AC1166</f>
        <v>0</v>
      </c>
      <c r="AC1124">
        <f>'5a - Savings Tracker'!AD1166</f>
        <v>0</v>
      </c>
      <c r="AD1124" t="str">
        <f>'5a - Savings Tracker'!AE1166</f>
        <v/>
      </c>
      <c r="AE1124" t="str">
        <f>'5a - Savings Tracker'!AF1166</f>
        <v/>
      </c>
      <c r="AF1124" t="str">
        <f>'5a - Savings Tracker'!AG1166</f>
        <v/>
      </c>
      <c r="AG1124" t="str">
        <f>'5a - Savings Tracker'!AH1166</f>
        <v/>
      </c>
      <c r="AH1124" t="str">
        <f>'5a - Savings Tracker'!AI1166</f>
        <v/>
      </c>
      <c r="AI1124" t="str">
        <f>'5a - Savings Tracker'!AJ1166</f>
        <v/>
      </c>
      <c r="AJ1124" t="str">
        <f>'5a - Savings Tracker'!AK1166</f>
        <v/>
      </c>
      <c r="AK1124" t="str">
        <f>'5a - Savings Tracker'!AL1166</f>
        <v/>
      </c>
    </row>
    <row r="1125" spans="1:37">
      <c r="A1125">
        <f>'5a - Savings Tracker'!A1167</f>
        <v>1124</v>
      </c>
      <c r="B1125" t="str">
        <f>'5a - Savings Tracker'!B1167</f>
        <v>Swansea Bay UHB</v>
      </c>
      <c r="C1125">
        <f>'5a - Savings Tracker'!C1167</f>
        <v>0</v>
      </c>
      <c r="D1125">
        <f>'5a - Savings Tracker'!D1167</f>
        <v>0</v>
      </c>
      <c r="E1125">
        <f>'5a - Savings Tracker'!E1167</f>
        <v>0</v>
      </c>
      <c r="F1125">
        <f>'5a - Savings Tracker'!F1167</f>
        <v>0</v>
      </c>
      <c r="G1125">
        <f>'5a - Savings Tracker'!G1167</f>
        <v>0</v>
      </c>
      <c r="H1125">
        <f>'5a - Savings Tracker'!H1167</f>
        <v>0</v>
      </c>
      <c r="I1125">
        <f>'5a - Savings Tracker'!J1167</f>
        <v>0</v>
      </c>
      <c r="J1125">
        <f>'5a - Savings Tracker'!K1167</f>
        <v>0</v>
      </c>
      <c r="K1125">
        <f>'5a - Savings Tracker'!L1167</f>
        <v>0</v>
      </c>
      <c r="L1125">
        <f>'5a - Savings Tracker'!M1167</f>
        <v>0</v>
      </c>
      <c r="M1125">
        <f>'5a - Savings Tracker'!N1167</f>
        <v>0</v>
      </c>
      <c r="N1125">
        <f>'5a - Savings Tracker'!O1167</f>
        <v>0</v>
      </c>
      <c r="O1125">
        <f>'5a - Savings Tracker'!P1167</f>
        <v>0</v>
      </c>
      <c r="P1125">
        <f>'5a - Savings Tracker'!Q1167</f>
        <v>0</v>
      </c>
      <c r="Q1125">
        <f>'5a - Savings Tracker'!R1167</f>
        <v>0</v>
      </c>
      <c r="R1125">
        <f>'5a - Savings Tracker'!S1167</f>
        <v>0</v>
      </c>
      <c r="S1125">
        <f>'5a - Savings Tracker'!T1167</f>
        <v>0</v>
      </c>
      <c r="T1125">
        <f>'5a - Savings Tracker'!U1167</f>
        <v>0</v>
      </c>
      <c r="U1125">
        <f>'5a - Savings Tracker'!V1167</f>
        <v>0</v>
      </c>
      <c r="V1125">
        <f>'5a - Savings Tracker'!W1167</f>
        <v>0</v>
      </c>
      <c r="W1125">
        <f>'5a - Savings Tracker'!X1167</f>
        <v>0</v>
      </c>
      <c r="X1125">
        <f>'5a - Savings Tracker'!Y1167</f>
        <v>0</v>
      </c>
      <c r="Y1125">
        <f>'5a - Savings Tracker'!Z1167</f>
        <v>0</v>
      </c>
      <c r="Z1125">
        <f>'5a - Savings Tracker'!AA1167</f>
        <v>0</v>
      </c>
      <c r="AA1125">
        <f>'5a - Savings Tracker'!AB1167</f>
        <v>0</v>
      </c>
      <c r="AB1125">
        <f>'5a - Savings Tracker'!AC1167</f>
        <v>0</v>
      </c>
      <c r="AC1125">
        <f>'5a - Savings Tracker'!AD1167</f>
        <v>0</v>
      </c>
      <c r="AD1125" t="str">
        <f>'5a - Savings Tracker'!AE1167</f>
        <v/>
      </c>
      <c r="AE1125" t="str">
        <f>'5a - Savings Tracker'!AF1167</f>
        <v/>
      </c>
      <c r="AF1125" t="str">
        <f>'5a - Savings Tracker'!AG1167</f>
        <v/>
      </c>
      <c r="AG1125" t="str">
        <f>'5a - Savings Tracker'!AH1167</f>
        <v/>
      </c>
      <c r="AH1125" t="str">
        <f>'5a - Savings Tracker'!AI1167</f>
        <v/>
      </c>
      <c r="AI1125" t="str">
        <f>'5a - Savings Tracker'!AJ1167</f>
        <v/>
      </c>
      <c r="AJ1125" t="str">
        <f>'5a - Savings Tracker'!AK1167</f>
        <v/>
      </c>
      <c r="AK1125" t="str">
        <f>'5a - Savings Tracker'!AL1167</f>
        <v/>
      </c>
    </row>
    <row r="1126" spans="1:37">
      <c r="A1126">
        <f>'5a - Savings Tracker'!A1168</f>
        <v>1125</v>
      </c>
      <c r="B1126" t="str">
        <f>'5a - Savings Tracker'!B1168</f>
        <v>Swansea Bay UHB</v>
      </c>
      <c r="C1126">
        <f>'5a - Savings Tracker'!C1168</f>
        <v>0</v>
      </c>
      <c r="D1126">
        <f>'5a - Savings Tracker'!D1168</f>
        <v>0</v>
      </c>
      <c r="E1126">
        <f>'5a - Savings Tracker'!E1168</f>
        <v>0</v>
      </c>
      <c r="F1126">
        <f>'5a - Savings Tracker'!F1168</f>
        <v>0</v>
      </c>
      <c r="G1126">
        <f>'5a - Savings Tracker'!G1168</f>
        <v>0</v>
      </c>
      <c r="H1126">
        <f>'5a - Savings Tracker'!H1168</f>
        <v>0</v>
      </c>
      <c r="I1126">
        <f>'5a - Savings Tracker'!J1168</f>
        <v>0</v>
      </c>
      <c r="J1126">
        <f>'5a - Savings Tracker'!K1168</f>
        <v>0</v>
      </c>
      <c r="K1126">
        <f>'5a - Savings Tracker'!L1168</f>
        <v>0</v>
      </c>
      <c r="L1126">
        <f>'5a - Savings Tracker'!M1168</f>
        <v>0</v>
      </c>
      <c r="M1126">
        <f>'5a - Savings Tracker'!N1168</f>
        <v>0</v>
      </c>
      <c r="N1126">
        <f>'5a - Savings Tracker'!O1168</f>
        <v>0</v>
      </c>
      <c r="O1126">
        <f>'5a - Savings Tracker'!P1168</f>
        <v>0</v>
      </c>
      <c r="P1126">
        <f>'5a - Savings Tracker'!Q1168</f>
        <v>0</v>
      </c>
      <c r="Q1126">
        <f>'5a - Savings Tracker'!R1168</f>
        <v>0</v>
      </c>
      <c r="R1126">
        <f>'5a - Savings Tracker'!S1168</f>
        <v>0</v>
      </c>
      <c r="S1126">
        <f>'5a - Savings Tracker'!T1168</f>
        <v>0</v>
      </c>
      <c r="T1126">
        <f>'5a - Savings Tracker'!U1168</f>
        <v>0</v>
      </c>
      <c r="U1126">
        <f>'5a - Savings Tracker'!V1168</f>
        <v>0</v>
      </c>
      <c r="V1126">
        <f>'5a - Savings Tracker'!W1168</f>
        <v>0</v>
      </c>
      <c r="W1126">
        <f>'5a - Savings Tracker'!X1168</f>
        <v>0</v>
      </c>
      <c r="X1126">
        <f>'5a - Savings Tracker'!Y1168</f>
        <v>0</v>
      </c>
      <c r="Y1126">
        <f>'5a - Savings Tracker'!Z1168</f>
        <v>0</v>
      </c>
      <c r="Z1126">
        <f>'5a - Savings Tracker'!AA1168</f>
        <v>0</v>
      </c>
      <c r="AA1126">
        <f>'5a - Savings Tracker'!AB1168</f>
        <v>0</v>
      </c>
      <c r="AB1126">
        <f>'5a - Savings Tracker'!AC1168</f>
        <v>0</v>
      </c>
      <c r="AC1126">
        <f>'5a - Savings Tracker'!AD1168</f>
        <v>0</v>
      </c>
      <c r="AD1126" t="str">
        <f>'5a - Savings Tracker'!AE1168</f>
        <v/>
      </c>
      <c r="AE1126" t="str">
        <f>'5a - Savings Tracker'!AF1168</f>
        <v/>
      </c>
      <c r="AF1126" t="str">
        <f>'5a - Savings Tracker'!AG1168</f>
        <v/>
      </c>
      <c r="AG1126" t="str">
        <f>'5a - Savings Tracker'!AH1168</f>
        <v/>
      </c>
      <c r="AH1126" t="str">
        <f>'5a - Savings Tracker'!AI1168</f>
        <v/>
      </c>
      <c r="AI1126" t="str">
        <f>'5a - Savings Tracker'!AJ1168</f>
        <v/>
      </c>
      <c r="AJ1126" t="str">
        <f>'5a - Savings Tracker'!AK1168</f>
        <v/>
      </c>
      <c r="AK1126" t="str">
        <f>'5a - Savings Tracker'!AL1168</f>
        <v/>
      </c>
    </row>
    <row r="1127" spans="1:37">
      <c r="A1127">
        <f>'5a - Savings Tracker'!A1169</f>
        <v>1126</v>
      </c>
      <c r="B1127" t="str">
        <f>'5a - Savings Tracker'!B1169</f>
        <v>Swansea Bay UHB</v>
      </c>
      <c r="C1127">
        <f>'5a - Savings Tracker'!C1169</f>
        <v>0</v>
      </c>
      <c r="D1127">
        <f>'5a - Savings Tracker'!D1169</f>
        <v>0</v>
      </c>
      <c r="E1127">
        <f>'5a - Savings Tracker'!E1169</f>
        <v>0</v>
      </c>
      <c r="F1127">
        <f>'5a - Savings Tracker'!F1169</f>
        <v>0</v>
      </c>
      <c r="G1127">
        <f>'5a - Savings Tracker'!G1169</f>
        <v>0</v>
      </c>
      <c r="H1127">
        <f>'5a - Savings Tracker'!H1169</f>
        <v>0</v>
      </c>
      <c r="I1127">
        <f>'5a - Savings Tracker'!J1169</f>
        <v>0</v>
      </c>
      <c r="J1127">
        <f>'5a - Savings Tracker'!K1169</f>
        <v>0</v>
      </c>
      <c r="K1127">
        <f>'5a - Savings Tracker'!L1169</f>
        <v>0</v>
      </c>
      <c r="L1127">
        <f>'5a - Savings Tracker'!M1169</f>
        <v>0</v>
      </c>
      <c r="M1127">
        <f>'5a - Savings Tracker'!N1169</f>
        <v>0</v>
      </c>
      <c r="N1127">
        <f>'5a - Savings Tracker'!O1169</f>
        <v>0</v>
      </c>
      <c r="O1127">
        <f>'5a - Savings Tracker'!P1169</f>
        <v>0</v>
      </c>
      <c r="P1127">
        <f>'5a - Savings Tracker'!Q1169</f>
        <v>0</v>
      </c>
      <c r="Q1127">
        <f>'5a - Savings Tracker'!R1169</f>
        <v>0</v>
      </c>
      <c r="R1127">
        <f>'5a - Savings Tracker'!S1169</f>
        <v>0</v>
      </c>
      <c r="S1127">
        <f>'5a - Savings Tracker'!T1169</f>
        <v>0</v>
      </c>
      <c r="T1127">
        <f>'5a - Savings Tracker'!U1169</f>
        <v>0</v>
      </c>
      <c r="U1127">
        <f>'5a - Savings Tracker'!V1169</f>
        <v>0</v>
      </c>
      <c r="V1127">
        <f>'5a - Savings Tracker'!W1169</f>
        <v>0</v>
      </c>
      <c r="W1127">
        <f>'5a - Savings Tracker'!X1169</f>
        <v>0</v>
      </c>
      <c r="X1127">
        <f>'5a - Savings Tracker'!Y1169</f>
        <v>0</v>
      </c>
      <c r="Y1127">
        <f>'5a - Savings Tracker'!Z1169</f>
        <v>0</v>
      </c>
      <c r="Z1127">
        <f>'5a - Savings Tracker'!AA1169</f>
        <v>0</v>
      </c>
      <c r="AA1127">
        <f>'5a - Savings Tracker'!AB1169</f>
        <v>0</v>
      </c>
      <c r="AB1127">
        <f>'5a - Savings Tracker'!AC1169</f>
        <v>0</v>
      </c>
      <c r="AC1127">
        <f>'5a - Savings Tracker'!AD1169</f>
        <v>0</v>
      </c>
      <c r="AD1127" t="str">
        <f>'5a - Savings Tracker'!AE1169</f>
        <v/>
      </c>
      <c r="AE1127" t="str">
        <f>'5a - Savings Tracker'!AF1169</f>
        <v/>
      </c>
      <c r="AF1127" t="str">
        <f>'5a - Savings Tracker'!AG1169</f>
        <v/>
      </c>
      <c r="AG1127" t="str">
        <f>'5a - Savings Tracker'!AH1169</f>
        <v/>
      </c>
      <c r="AH1127" t="str">
        <f>'5a - Savings Tracker'!AI1169</f>
        <v/>
      </c>
      <c r="AI1127" t="str">
        <f>'5a - Savings Tracker'!AJ1169</f>
        <v/>
      </c>
      <c r="AJ1127" t="str">
        <f>'5a - Savings Tracker'!AK1169</f>
        <v/>
      </c>
      <c r="AK1127" t="str">
        <f>'5a - Savings Tracker'!AL1169</f>
        <v/>
      </c>
    </row>
    <row r="1128" spans="1:37">
      <c r="A1128">
        <f>'5a - Savings Tracker'!A1170</f>
        <v>1127</v>
      </c>
      <c r="B1128" t="str">
        <f>'5a - Savings Tracker'!B1170</f>
        <v>Swansea Bay UHB</v>
      </c>
      <c r="C1128">
        <f>'5a - Savings Tracker'!C1170</f>
        <v>0</v>
      </c>
      <c r="D1128">
        <f>'5a - Savings Tracker'!D1170</f>
        <v>0</v>
      </c>
      <c r="E1128">
        <f>'5a - Savings Tracker'!E1170</f>
        <v>0</v>
      </c>
      <c r="F1128">
        <f>'5a - Savings Tracker'!F1170</f>
        <v>0</v>
      </c>
      <c r="G1128">
        <f>'5a - Savings Tracker'!G1170</f>
        <v>0</v>
      </c>
      <c r="H1128">
        <f>'5a - Savings Tracker'!H1170</f>
        <v>0</v>
      </c>
      <c r="I1128">
        <f>'5a - Savings Tracker'!J1170</f>
        <v>0</v>
      </c>
      <c r="J1128">
        <f>'5a - Savings Tracker'!K1170</f>
        <v>0</v>
      </c>
      <c r="K1128">
        <f>'5a - Savings Tracker'!L1170</f>
        <v>0</v>
      </c>
      <c r="L1128">
        <f>'5a - Savings Tracker'!M1170</f>
        <v>0</v>
      </c>
      <c r="M1128">
        <f>'5a - Savings Tracker'!N1170</f>
        <v>0</v>
      </c>
      <c r="N1128">
        <f>'5a - Savings Tracker'!O1170</f>
        <v>0</v>
      </c>
      <c r="O1128">
        <f>'5a - Savings Tracker'!P1170</f>
        <v>0</v>
      </c>
      <c r="P1128">
        <f>'5a - Savings Tracker'!Q1170</f>
        <v>0</v>
      </c>
      <c r="Q1128">
        <f>'5a - Savings Tracker'!R1170</f>
        <v>0</v>
      </c>
      <c r="R1128">
        <f>'5a - Savings Tracker'!S1170</f>
        <v>0</v>
      </c>
      <c r="S1128">
        <f>'5a - Savings Tracker'!T1170</f>
        <v>0</v>
      </c>
      <c r="T1128">
        <f>'5a - Savings Tracker'!U1170</f>
        <v>0</v>
      </c>
      <c r="U1128">
        <f>'5a - Savings Tracker'!V1170</f>
        <v>0</v>
      </c>
      <c r="V1128">
        <f>'5a - Savings Tracker'!W1170</f>
        <v>0</v>
      </c>
      <c r="W1128">
        <f>'5a - Savings Tracker'!X1170</f>
        <v>0</v>
      </c>
      <c r="X1128">
        <f>'5a - Savings Tracker'!Y1170</f>
        <v>0</v>
      </c>
      <c r="Y1128">
        <f>'5a - Savings Tracker'!Z1170</f>
        <v>0</v>
      </c>
      <c r="Z1128">
        <f>'5a - Savings Tracker'!AA1170</f>
        <v>0</v>
      </c>
      <c r="AA1128">
        <f>'5a - Savings Tracker'!AB1170</f>
        <v>0</v>
      </c>
      <c r="AB1128">
        <f>'5a - Savings Tracker'!AC1170</f>
        <v>0</v>
      </c>
      <c r="AC1128">
        <f>'5a - Savings Tracker'!AD1170</f>
        <v>0</v>
      </c>
      <c r="AD1128" t="str">
        <f>'5a - Savings Tracker'!AE1170</f>
        <v/>
      </c>
      <c r="AE1128" t="str">
        <f>'5a - Savings Tracker'!AF1170</f>
        <v/>
      </c>
      <c r="AF1128" t="str">
        <f>'5a - Savings Tracker'!AG1170</f>
        <v/>
      </c>
      <c r="AG1128" t="str">
        <f>'5a - Savings Tracker'!AH1170</f>
        <v/>
      </c>
      <c r="AH1128" t="str">
        <f>'5a - Savings Tracker'!AI1170</f>
        <v/>
      </c>
      <c r="AI1128" t="str">
        <f>'5a - Savings Tracker'!AJ1170</f>
        <v/>
      </c>
      <c r="AJ1128" t="str">
        <f>'5a - Savings Tracker'!AK1170</f>
        <v/>
      </c>
      <c r="AK1128" t="str">
        <f>'5a - Savings Tracker'!AL1170</f>
        <v/>
      </c>
    </row>
    <row r="1129" spans="1:37">
      <c r="A1129">
        <f>'5a - Savings Tracker'!A1171</f>
        <v>1128</v>
      </c>
      <c r="B1129" t="str">
        <f>'5a - Savings Tracker'!B1171</f>
        <v>Swansea Bay UHB</v>
      </c>
      <c r="C1129">
        <f>'5a - Savings Tracker'!C1171</f>
        <v>0</v>
      </c>
      <c r="D1129">
        <f>'5a - Savings Tracker'!D1171</f>
        <v>0</v>
      </c>
      <c r="E1129">
        <f>'5a - Savings Tracker'!E1171</f>
        <v>0</v>
      </c>
      <c r="F1129">
        <f>'5a - Savings Tracker'!F1171</f>
        <v>0</v>
      </c>
      <c r="G1129">
        <f>'5a - Savings Tracker'!G1171</f>
        <v>0</v>
      </c>
      <c r="H1129">
        <f>'5a - Savings Tracker'!H1171</f>
        <v>0</v>
      </c>
      <c r="I1129">
        <f>'5a - Savings Tracker'!J1171</f>
        <v>0</v>
      </c>
      <c r="J1129">
        <f>'5a - Savings Tracker'!K1171</f>
        <v>0</v>
      </c>
      <c r="K1129">
        <f>'5a - Savings Tracker'!L1171</f>
        <v>0</v>
      </c>
      <c r="L1129">
        <f>'5a - Savings Tracker'!M1171</f>
        <v>0</v>
      </c>
      <c r="M1129">
        <f>'5a - Savings Tracker'!N1171</f>
        <v>0</v>
      </c>
      <c r="N1129">
        <f>'5a - Savings Tracker'!O1171</f>
        <v>0</v>
      </c>
      <c r="O1129">
        <f>'5a - Savings Tracker'!P1171</f>
        <v>0</v>
      </c>
      <c r="P1129">
        <f>'5a - Savings Tracker'!Q1171</f>
        <v>0</v>
      </c>
      <c r="Q1129">
        <f>'5a - Savings Tracker'!R1171</f>
        <v>0</v>
      </c>
      <c r="R1129">
        <f>'5a - Savings Tracker'!S1171</f>
        <v>0</v>
      </c>
      <c r="S1129">
        <f>'5a - Savings Tracker'!T1171</f>
        <v>0</v>
      </c>
      <c r="T1129">
        <f>'5a - Savings Tracker'!U1171</f>
        <v>0</v>
      </c>
      <c r="U1129">
        <f>'5a - Savings Tracker'!V1171</f>
        <v>0</v>
      </c>
      <c r="V1129">
        <f>'5a - Savings Tracker'!W1171</f>
        <v>0</v>
      </c>
      <c r="W1129">
        <f>'5a - Savings Tracker'!X1171</f>
        <v>0</v>
      </c>
      <c r="X1129">
        <f>'5a - Savings Tracker'!Y1171</f>
        <v>0</v>
      </c>
      <c r="Y1129">
        <f>'5a - Savings Tracker'!Z1171</f>
        <v>0</v>
      </c>
      <c r="Z1129">
        <f>'5a - Savings Tracker'!AA1171</f>
        <v>0</v>
      </c>
      <c r="AA1129">
        <f>'5a - Savings Tracker'!AB1171</f>
        <v>0</v>
      </c>
      <c r="AB1129">
        <f>'5a - Savings Tracker'!AC1171</f>
        <v>0</v>
      </c>
      <c r="AC1129">
        <f>'5a - Savings Tracker'!AD1171</f>
        <v>0</v>
      </c>
      <c r="AD1129" t="str">
        <f>'5a - Savings Tracker'!AE1171</f>
        <v/>
      </c>
      <c r="AE1129" t="str">
        <f>'5a - Savings Tracker'!AF1171</f>
        <v/>
      </c>
      <c r="AF1129" t="str">
        <f>'5a - Savings Tracker'!AG1171</f>
        <v/>
      </c>
      <c r="AG1129" t="str">
        <f>'5a - Savings Tracker'!AH1171</f>
        <v/>
      </c>
      <c r="AH1129" t="str">
        <f>'5a - Savings Tracker'!AI1171</f>
        <v/>
      </c>
      <c r="AI1129" t="str">
        <f>'5a - Savings Tracker'!AJ1171</f>
        <v/>
      </c>
      <c r="AJ1129" t="str">
        <f>'5a - Savings Tracker'!AK1171</f>
        <v/>
      </c>
      <c r="AK1129" t="str">
        <f>'5a - Savings Tracker'!AL1171</f>
        <v/>
      </c>
    </row>
    <row r="1130" spans="1:37">
      <c r="A1130">
        <f>'5a - Savings Tracker'!A1172</f>
        <v>1129</v>
      </c>
      <c r="B1130" t="str">
        <f>'5a - Savings Tracker'!B1172</f>
        <v>Swansea Bay UHB</v>
      </c>
      <c r="C1130">
        <f>'5a - Savings Tracker'!C1172</f>
        <v>0</v>
      </c>
      <c r="D1130">
        <f>'5a - Savings Tracker'!D1172</f>
        <v>0</v>
      </c>
      <c r="E1130">
        <f>'5a - Savings Tracker'!E1172</f>
        <v>0</v>
      </c>
      <c r="F1130">
        <f>'5a - Savings Tracker'!F1172</f>
        <v>0</v>
      </c>
      <c r="G1130">
        <f>'5a - Savings Tracker'!G1172</f>
        <v>0</v>
      </c>
      <c r="H1130">
        <f>'5a - Savings Tracker'!H1172</f>
        <v>0</v>
      </c>
      <c r="I1130">
        <f>'5a - Savings Tracker'!J1172</f>
        <v>0</v>
      </c>
      <c r="J1130">
        <f>'5a - Savings Tracker'!K1172</f>
        <v>0</v>
      </c>
      <c r="K1130">
        <f>'5a - Savings Tracker'!L1172</f>
        <v>0</v>
      </c>
      <c r="L1130">
        <f>'5a - Savings Tracker'!M1172</f>
        <v>0</v>
      </c>
      <c r="M1130">
        <f>'5a - Savings Tracker'!N1172</f>
        <v>0</v>
      </c>
      <c r="N1130">
        <f>'5a - Savings Tracker'!O1172</f>
        <v>0</v>
      </c>
      <c r="O1130">
        <f>'5a - Savings Tracker'!P1172</f>
        <v>0</v>
      </c>
      <c r="P1130">
        <f>'5a - Savings Tracker'!Q1172</f>
        <v>0</v>
      </c>
      <c r="Q1130">
        <f>'5a - Savings Tracker'!R1172</f>
        <v>0</v>
      </c>
      <c r="R1130">
        <f>'5a - Savings Tracker'!S1172</f>
        <v>0</v>
      </c>
      <c r="S1130">
        <f>'5a - Savings Tracker'!T1172</f>
        <v>0</v>
      </c>
      <c r="T1130">
        <f>'5a - Savings Tracker'!U1172</f>
        <v>0</v>
      </c>
      <c r="U1130">
        <f>'5a - Savings Tracker'!V1172</f>
        <v>0</v>
      </c>
      <c r="V1130">
        <f>'5a - Savings Tracker'!W1172</f>
        <v>0</v>
      </c>
      <c r="W1130">
        <f>'5a - Savings Tracker'!X1172</f>
        <v>0</v>
      </c>
      <c r="X1130">
        <f>'5a - Savings Tracker'!Y1172</f>
        <v>0</v>
      </c>
      <c r="Y1130">
        <f>'5a - Savings Tracker'!Z1172</f>
        <v>0</v>
      </c>
      <c r="Z1130">
        <f>'5a - Savings Tracker'!AA1172</f>
        <v>0</v>
      </c>
      <c r="AA1130">
        <f>'5a - Savings Tracker'!AB1172</f>
        <v>0</v>
      </c>
      <c r="AB1130">
        <f>'5a - Savings Tracker'!AC1172</f>
        <v>0</v>
      </c>
      <c r="AC1130">
        <f>'5a - Savings Tracker'!AD1172</f>
        <v>0</v>
      </c>
      <c r="AD1130" t="str">
        <f>'5a - Savings Tracker'!AE1172</f>
        <v/>
      </c>
      <c r="AE1130" t="str">
        <f>'5a - Savings Tracker'!AF1172</f>
        <v/>
      </c>
      <c r="AF1130" t="str">
        <f>'5a - Savings Tracker'!AG1172</f>
        <v/>
      </c>
      <c r="AG1130" t="str">
        <f>'5a - Savings Tracker'!AH1172</f>
        <v/>
      </c>
      <c r="AH1130" t="str">
        <f>'5a - Savings Tracker'!AI1172</f>
        <v/>
      </c>
      <c r="AI1130" t="str">
        <f>'5a - Savings Tracker'!AJ1172</f>
        <v/>
      </c>
      <c r="AJ1130" t="str">
        <f>'5a - Savings Tracker'!AK1172</f>
        <v/>
      </c>
      <c r="AK1130" t="str">
        <f>'5a - Savings Tracker'!AL1172</f>
        <v/>
      </c>
    </row>
    <row r="1131" spans="1:37">
      <c r="A1131">
        <f>'5a - Savings Tracker'!A1173</f>
        <v>1130</v>
      </c>
      <c r="B1131" t="str">
        <f>'5a - Savings Tracker'!B1173</f>
        <v>Swansea Bay UHB</v>
      </c>
      <c r="C1131">
        <f>'5a - Savings Tracker'!C1173</f>
        <v>0</v>
      </c>
      <c r="D1131">
        <f>'5a - Savings Tracker'!D1173</f>
        <v>0</v>
      </c>
      <c r="E1131">
        <f>'5a - Savings Tracker'!E1173</f>
        <v>0</v>
      </c>
      <c r="F1131">
        <f>'5a - Savings Tracker'!F1173</f>
        <v>0</v>
      </c>
      <c r="G1131">
        <f>'5a - Savings Tracker'!G1173</f>
        <v>0</v>
      </c>
      <c r="H1131">
        <f>'5a - Savings Tracker'!H1173</f>
        <v>0</v>
      </c>
      <c r="I1131">
        <f>'5a - Savings Tracker'!J1173</f>
        <v>0</v>
      </c>
      <c r="J1131">
        <f>'5a - Savings Tracker'!K1173</f>
        <v>0</v>
      </c>
      <c r="K1131">
        <f>'5a - Savings Tracker'!L1173</f>
        <v>0</v>
      </c>
      <c r="L1131">
        <f>'5a - Savings Tracker'!M1173</f>
        <v>0</v>
      </c>
      <c r="M1131">
        <f>'5a - Savings Tracker'!N1173</f>
        <v>0</v>
      </c>
      <c r="N1131">
        <f>'5a - Savings Tracker'!O1173</f>
        <v>0</v>
      </c>
      <c r="O1131">
        <f>'5a - Savings Tracker'!P1173</f>
        <v>0</v>
      </c>
      <c r="P1131">
        <f>'5a - Savings Tracker'!Q1173</f>
        <v>0</v>
      </c>
      <c r="Q1131">
        <f>'5a - Savings Tracker'!R1173</f>
        <v>0</v>
      </c>
      <c r="R1131">
        <f>'5a - Savings Tracker'!S1173</f>
        <v>0</v>
      </c>
      <c r="S1131">
        <f>'5a - Savings Tracker'!T1173</f>
        <v>0</v>
      </c>
      <c r="T1131">
        <f>'5a - Savings Tracker'!U1173</f>
        <v>0</v>
      </c>
      <c r="U1131">
        <f>'5a - Savings Tracker'!V1173</f>
        <v>0</v>
      </c>
      <c r="V1131">
        <f>'5a - Savings Tracker'!W1173</f>
        <v>0</v>
      </c>
      <c r="W1131">
        <f>'5a - Savings Tracker'!X1173</f>
        <v>0</v>
      </c>
      <c r="X1131">
        <f>'5a - Savings Tracker'!Y1173</f>
        <v>0</v>
      </c>
      <c r="Y1131">
        <f>'5a - Savings Tracker'!Z1173</f>
        <v>0</v>
      </c>
      <c r="Z1131">
        <f>'5a - Savings Tracker'!AA1173</f>
        <v>0</v>
      </c>
      <c r="AA1131">
        <f>'5a - Savings Tracker'!AB1173</f>
        <v>0</v>
      </c>
      <c r="AB1131">
        <f>'5a - Savings Tracker'!AC1173</f>
        <v>0</v>
      </c>
      <c r="AC1131">
        <f>'5a - Savings Tracker'!AD1173</f>
        <v>0</v>
      </c>
      <c r="AD1131" t="str">
        <f>'5a - Savings Tracker'!AE1173</f>
        <v/>
      </c>
      <c r="AE1131" t="str">
        <f>'5a - Savings Tracker'!AF1173</f>
        <v/>
      </c>
      <c r="AF1131" t="str">
        <f>'5a - Savings Tracker'!AG1173</f>
        <v/>
      </c>
      <c r="AG1131" t="str">
        <f>'5a - Savings Tracker'!AH1173</f>
        <v/>
      </c>
      <c r="AH1131" t="str">
        <f>'5a - Savings Tracker'!AI1173</f>
        <v/>
      </c>
      <c r="AI1131" t="str">
        <f>'5a - Savings Tracker'!AJ1173</f>
        <v/>
      </c>
      <c r="AJ1131" t="str">
        <f>'5a - Savings Tracker'!AK1173</f>
        <v/>
      </c>
      <c r="AK1131" t="str">
        <f>'5a - Savings Tracker'!AL1173</f>
        <v/>
      </c>
    </row>
    <row r="1132" spans="1:37">
      <c r="A1132">
        <f>'5a - Savings Tracker'!A1174</f>
        <v>1131</v>
      </c>
      <c r="B1132" t="str">
        <f>'5a - Savings Tracker'!B1174</f>
        <v>Swansea Bay UHB</v>
      </c>
      <c r="C1132">
        <f>'5a - Savings Tracker'!C1174</f>
        <v>0</v>
      </c>
      <c r="D1132">
        <f>'5a - Savings Tracker'!D1174</f>
        <v>0</v>
      </c>
      <c r="E1132">
        <f>'5a - Savings Tracker'!E1174</f>
        <v>0</v>
      </c>
      <c r="F1132">
        <f>'5a - Savings Tracker'!F1174</f>
        <v>0</v>
      </c>
      <c r="G1132">
        <f>'5a - Savings Tracker'!G1174</f>
        <v>0</v>
      </c>
      <c r="H1132">
        <f>'5a - Savings Tracker'!H1174</f>
        <v>0</v>
      </c>
      <c r="I1132">
        <f>'5a - Savings Tracker'!J1174</f>
        <v>0</v>
      </c>
      <c r="J1132">
        <f>'5a - Savings Tracker'!K1174</f>
        <v>0</v>
      </c>
      <c r="K1132">
        <f>'5a - Savings Tracker'!L1174</f>
        <v>0</v>
      </c>
      <c r="L1132">
        <f>'5a - Savings Tracker'!M1174</f>
        <v>0</v>
      </c>
      <c r="M1132">
        <f>'5a - Savings Tracker'!N1174</f>
        <v>0</v>
      </c>
      <c r="N1132">
        <f>'5a - Savings Tracker'!O1174</f>
        <v>0</v>
      </c>
      <c r="O1132">
        <f>'5a - Savings Tracker'!P1174</f>
        <v>0</v>
      </c>
      <c r="P1132">
        <f>'5a - Savings Tracker'!Q1174</f>
        <v>0</v>
      </c>
      <c r="Q1132">
        <f>'5a - Savings Tracker'!R1174</f>
        <v>0</v>
      </c>
      <c r="R1132">
        <f>'5a - Savings Tracker'!S1174</f>
        <v>0</v>
      </c>
      <c r="S1132">
        <f>'5a - Savings Tracker'!T1174</f>
        <v>0</v>
      </c>
      <c r="T1132">
        <f>'5a - Savings Tracker'!U1174</f>
        <v>0</v>
      </c>
      <c r="U1132">
        <f>'5a - Savings Tracker'!V1174</f>
        <v>0</v>
      </c>
      <c r="V1132">
        <f>'5a - Savings Tracker'!W1174</f>
        <v>0</v>
      </c>
      <c r="W1132">
        <f>'5a - Savings Tracker'!X1174</f>
        <v>0</v>
      </c>
      <c r="X1132">
        <f>'5a - Savings Tracker'!Y1174</f>
        <v>0</v>
      </c>
      <c r="Y1132">
        <f>'5a - Savings Tracker'!Z1174</f>
        <v>0</v>
      </c>
      <c r="Z1132">
        <f>'5a - Savings Tracker'!AA1174</f>
        <v>0</v>
      </c>
      <c r="AA1132">
        <f>'5a - Savings Tracker'!AB1174</f>
        <v>0</v>
      </c>
      <c r="AB1132">
        <f>'5a - Savings Tracker'!AC1174</f>
        <v>0</v>
      </c>
      <c r="AC1132">
        <f>'5a - Savings Tracker'!AD1174</f>
        <v>0</v>
      </c>
      <c r="AD1132" t="str">
        <f>'5a - Savings Tracker'!AE1174</f>
        <v/>
      </c>
      <c r="AE1132" t="str">
        <f>'5a - Savings Tracker'!AF1174</f>
        <v/>
      </c>
      <c r="AF1132" t="str">
        <f>'5a - Savings Tracker'!AG1174</f>
        <v/>
      </c>
      <c r="AG1132" t="str">
        <f>'5a - Savings Tracker'!AH1174</f>
        <v/>
      </c>
      <c r="AH1132" t="str">
        <f>'5a - Savings Tracker'!AI1174</f>
        <v/>
      </c>
      <c r="AI1132" t="str">
        <f>'5a - Savings Tracker'!AJ1174</f>
        <v/>
      </c>
      <c r="AJ1132" t="str">
        <f>'5a - Savings Tracker'!AK1174</f>
        <v/>
      </c>
      <c r="AK1132" t="str">
        <f>'5a - Savings Tracker'!AL1174</f>
        <v/>
      </c>
    </row>
    <row r="1133" spans="1:37">
      <c r="A1133">
        <f>'5a - Savings Tracker'!A1175</f>
        <v>1132</v>
      </c>
      <c r="B1133" t="str">
        <f>'5a - Savings Tracker'!B1175</f>
        <v>Swansea Bay UHB</v>
      </c>
      <c r="C1133">
        <f>'5a - Savings Tracker'!C1175</f>
        <v>0</v>
      </c>
      <c r="D1133">
        <f>'5a - Savings Tracker'!D1175</f>
        <v>0</v>
      </c>
      <c r="E1133">
        <f>'5a - Savings Tracker'!E1175</f>
        <v>0</v>
      </c>
      <c r="F1133">
        <f>'5a - Savings Tracker'!F1175</f>
        <v>0</v>
      </c>
      <c r="G1133">
        <f>'5a - Savings Tracker'!G1175</f>
        <v>0</v>
      </c>
      <c r="H1133">
        <f>'5a - Savings Tracker'!H1175</f>
        <v>0</v>
      </c>
      <c r="I1133">
        <f>'5a - Savings Tracker'!J1175</f>
        <v>0</v>
      </c>
      <c r="J1133">
        <f>'5a - Savings Tracker'!K1175</f>
        <v>0</v>
      </c>
      <c r="K1133">
        <f>'5a - Savings Tracker'!L1175</f>
        <v>0</v>
      </c>
      <c r="L1133">
        <f>'5a - Savings Tracker'!M1175</f>
        <v>0</v>
      </c>
      <c r="M1133">
        <f>'5a - Savings Tracker'!N1175</f>
        <v>0</v>
      </c>
      <c r="N1133">
        <f>'5a - Savings Tracker'!O1175</f>
        <v>0</v>
      </c>
      <c r="O1133">
        <f>'5a - Savings Tracker'!P1175</f>
        <v>0</v>
      </c>
      <c r="P1133">
        <f>'5a - Savings Tracker'!Q1175</f>
        <v>0</v>
      </c>
      <c r="Q1133">
        <f>'5a - Savings Tracker'!R1175</f>
        <v>0</v>
      </c>
      <c r="R1133">
        <f>'5a - Savings Tracker'!S1175</f>
        <v>0</v>
      </c>
      <c r="S1133">
        <f>'5a - Savings Tracker'!T1175</f>
        <v>0</v>
      </c>
      <c r="T1133">
        <f>'5a - Savings Tracker'!U1175</f>
        <v>0</v>
      </c>
      <c r="U1133">
        <f>'5a - Savings Tracker'!V1175</f>
        <v>0</v>
      </c>
      <c r="V1133">
        <f>'5a - Savings Tracker'!W1175</f>
        <v>0</v>
      </c>
      <c r="W1133">
        <f>'5a - Savings Tracker'!X1175</f>
        <v>0</v>
      </c>
      <c r="X1133">
        <f>'5a - Savings Tracker'!Y1175</f>
        <v>0</v>
      </c>
      <c r="Y1133">
        <f>'5a - Savings Tracker'!Z1175</f>
        <v>0</v>
      </c>
      <c r="Z1133">
        <f>'5a - Savings Tracker'!AA1175</f>
        <v>0</v>
      </c>
      <c r="AA1133">
        <f>'5a - Savings Tracker'!AB1175</f>
        <v>0</v>
      </c>
      <c r="AB1133">
        <f>'5a - Savings Tracker'!AC1175</f>
        <v>0</v>
      </c>
      <c r="AC1133">
        <f>'5a - Savings Tracker'!AD1175</f>
        <v>0</v>
      </c>
      <c r="AD1133" t="str">
        <f>'5a - Savings Tracker'!AE1175</f>
        <v/>
      </c>
      <c r="AE1133" t="str">
        <f>'5a - Savings Tracker'!AF1175</f>
        <v/>
      </c>
      <c r="AF1133" t="str">
        <f>'5a - Savings Tracker'!AG1175</f>
        <v/>
      </c>
      <c r="AG1133" t="str">
        <f>'5a - Savings Tracker'!AH1175</f>
        <v/>
      </c>
      <c r="AH1133" t="str">
        <f>'5a - Savings Tracker'!AI1175</f>
        <v/>
      </c>
      <c r="AI1133" t="str">
        <f>'5a - Savings Tracker'!AJ1175</f>
        <v/>
      </c>
      <c r="AJ1133" t="str">
        <f>'5a - Savings Tracker'!AK1175</f>
        <v/>
      </c>
      <c r="AK1133" t="str">
        <f>'5a - Savings Tracker'!AL1175</f>
        <v/>
      </c>
    </row>
    <row r="1134" spans="1:37">
      <c r="A1134">
        <f>'5a - Savings Tracker'!A1176</f>
        <v>1133</v>
      </c>
      <c r="B1134" t="str">
        <f>'5a - Savings Tracker'!B1176</f>
        <v>Swansea Bay UHB</v>
      </c>
      <c r="C1134">
        <f>'5a - Savings Tracker'!C1176</f>
        <v>0</v>
      </c>
      <c r="D1134">
        <f>'5a - Savings Tracker'!D1176</f>
        <v>0</v>
      </c>
      <c r="E1134">
        <f>'5a - Savings Tracker'!E1176</f>
        <v>0</v>
      </c>
      <c r="F1134">
        <f>'5a - Savings Tracker'!F1176</f>
        <v>0</v>
      </c>
      <c r="G1134">
        <f>'5a - Savings Tracker'!G1176</f>
        <v>0</v>
      </c>
      <c r="H1134">
        <f>'5a - Savings Tracker'!H1176</f>
        <v>0</v>
      </c>
      <c r="I1134">
        <f>'5a - Savings Tracker'!J1176</f>
        <v>0</v>
      </c>
      <c r="J1134">
        <f>'5a - Savings Tracker'!K1176</f>
        <v>0</v>
      </c>
      <c r="K1134">
        <f>'5a - Savings Tracker'!L1176</f>
        <v>0</v>
      </c>
      <c r="L1134">
        <f>'5a - Savings Tracker'!M1176</f>
        <v>0</v>
      </c>
      <c r="M1134">
        <f>'5a - Savings Tracker'!N1176</f>
        <v>0</v>
      </c>
      <c r="N1134">
        <f>'5a - Savings Tracker'!O1176</f>
        <v>0</v>
      </c>
      <c r="O1134">
        <f>'5a - Savings Tracker'!P1176</f>
        <v>0</v>
      </c>
      <c r="P1134">
        <f>'5a - Savings Tracker'!Q1176</f>
        <v>0</v>
      </c>
      <c r="Q1134">
        <f>'5a - Savings Tracker'!R1176</f>
        <v>0</v>
      </c>
      <c r="R1134">
        <f>'5a - Savings Tracker'!S1176</f>
        <v>0</v>
      </c>
      <c r="S1134">
        <f>'5a - Savings Tracker'!T1176</f>
        <v>0</v>
      </c>
      <c r="T1134">
        <f>'5a - Savings Tracker'!U1176</f>
        <v>0</v>
      </c>
      <c r="U1134">
        <f>'5a - Savings Tracker'!V1176</f>
        <v>0</v>
      </c>
      <c r="V1134">
        <f>'5a - Savings Tracker'!W1176</f>
        <v>0</v>
      </c>
      <c r="W1134">
        <f>'5a - Savings Tracker'!X1176</f>
        <v>0</v>
      </c>
      <c r="X1134">
        <f>'5a - Savings Tracker'!Y1176</f>
        <v>0</v>
      </c>
      <c r="Y1134">
        <f>'5a - Savings Tracker'!Z1176</f>
        <v>0</v>
      </c>
      <c r="Z1134">
        <f>'5a - Savings Tracker'!AA1176</f>
        <v>0</v>
      </c>
      <c r="AA1134">
        <f>'5a - Savings Tracker'!AB1176</f>
        <v>0</v>
      </c>
      <c r="AB1134">
        <f>'5a - Savings Tracker'!AC1176</f>
        <v>0</v>
      </c>
      <c r="AC1134">
        <f>'5a - Savings Tracker'!AD1176</f>
        <v>0</v>
      </c>
      <c r="AD1134" t="str">
        <f>'5a - Savings Tracker'!AE1176</f>
        <v/>
      </c>
      <c r="AE1134" t="str">
        <f>'5a - Savings Tracker'!AF1176</f>
        <v/>
      </c>
      <c r="AF1134" t="str">
        <f>'5a - Savings Tracker'!AG1176</f>
        <v/>
      </c>
      <c r="AG1134" t="str">
        <f>'5a - Savings Tracker'!AH1176</f>
        <v/>
      </c>
      <c r="AH1134" t="str">
        <f>'5a - Savings Tracker'!AI1176</f>
        <v/>
      </c>
      <c r="AI1134" t="str">
        <f>'5a - Savings Tracker'!AJ1176</f>
        <v/>
      </c>
      <c r="AJ1134" t="str">
        <f>'5a - Savings Tracker'!AK1176</f>
        <v/>
      </c>
      <c r="AK1134" t="str">
        <f>'5a - Savings Tracker'!AL1176</f>
        <v/>
      </c>
    </row>
    <row r="1135" spans="1:37">
      <c r="A1135">
        <f>'5a - Savings Tracker'!A1177</f>
        <v>1134</v>
      </c>
      <c r="B1135" t="str">
        <f>'5a - Savings Tracker'!B1177</f>
        <v>Swansea Bay UHB</v>
      </c>
      <c r="C1135">
        <f>'5a - Savings Tracker'!C1177</f>
        <v>0</v>
      </c>
      <c r="D1135">
        <f>'5a - Savings Tracker'!D1177</f>
        <v>0</v>
      </c>
      <c r="E1135">
        <f>'5a - Savings Tracker'!E1177</f>
        <v>0</v>
      </c>
      <c r="F1135">
        <f>'5a - Savings Tracker'!F1177</f>
        <v>0</v>
      </c>
      <c r="G1135">
        <f>'5a - Savings Tracker'!G1177</f>
        <v>0</v>
      </c>
      <c r="H1135">
        <f>'5a - Savings Tracker'!H1177</f>
        <v>0</v>
      </c>
      <c r="I1135">
        <f>'5a - Savings Tracker'!J1177</f>
        <v>0</v>
      </c>
      <c r="J1135">
        <f>'5a - Savings Tracker'!K1177</f>
        <v>0</v>
      </c>
      <c r="K1135">
        <f>'5a - Savings Tracker'!L1177</f>
        <v>0</v>
      </c>
      <c r="L1135">
        <f>'5a - Savings Tracker'!M1177</f>
        <v>0</v>
      </c>
      <c r="M1135">
        <f>'5a - Savings Tracker'!N1177</f>
        <v>0</v>
      </c>
      <c r="N1135">
        <f>'5a - Savings Tracker'!O1177</f>
        <v>0</v>
      </c>
      <c r="O1135">
        <f>'5a - Savings Tracker'!P1177</f>
        <v>0</v>
      </c>
      <c r="P1135">
        <f>'5a - Savings Tracker'!Q1177</f>
        <v>0</v>
      </c>
      <c r="Q1135">
        <f>'5a - Savings Tracker'!R1177</f>
        <v>0</v>
      </c>
      <c r="R1135">
        <f>'5a - Savings Tracker'!S1177</f>
        <v>0</v>
      </c>
      <c r="S1135">
        <f>'5a - Savings Tracker'!T1177</f>
        <v>0</v>
      </c>
      <c r="T1135">
        <f>'5a - Savings Tracker'!U1177</f>
        <v>0</v>
      </c>
      <c r="U1135">
        <f>'5a - Savings Tracker'!V1177</f>
        <v>0</v>
      </c>
      <c r="V1135">
        <f>'5a - Savings Tracker'!W1177</f>
        <v>0</v>
      </c>
      <c r="W1135">
        <f>'5a - Savings Tracker'!X1177</f>
        <v>0</v>
      </c>
      <c r="X1135">
        <f>'5a - Savings Tracker'!Y1177</f>
        <v>0</v>
      </c>
      <c r="Y1135">
        <f>'5a - Savings Tracker'!Z1177</f>
        <v>0</v>
      </c>
      <c r="Z1135">
        <f>'5a - Savings Tracker'!AA1177</f>
        <v>0</v>
      </c>
      <c r="AA1135">
        <f>'5a - Savings Tracker'!AB1177</f>
        <v>0</v>
      </c>
      <c r="AB1135">
        <f>'5a - Savings Tracker'!AC1177</f>
        <v>0</v>
      </c>
      <c r="AC1135">
        <f>'5a - Savings Tracker'!AD1177</f>
        <v>0</v>
      </c>
      <c r="AD1135" t="str">
        <f>'5a - Savings Tracker'!AE1177</f>
        <v/>
      </c>
      <c r="AE1135" t="str">
        <f>'5a - Savings Tracker'!AF1177</f>
        <v/>
      </c>
      <c r="AF1135" t="str">
        <f>'5a - Savings Tracker'!AG1177</f>
        <v/>
      </c>
      <c r="AG1135" t="str">
        <f>'5a - Savings Tracker'!AH1177</f>
        <v/>
      </c>
      <c r="AH1135" t="str">
        <f>'5a - Savings Tracker'!AI1177</f>
        <v/>
      </c>
      <c r="AI1135" t="str">
        <f>'5a - Savings Tracker'!AJ1177</f>
        <v/>
      </c>
      <c r="AJ1135" t="str">
        <f>'5a - Savings Tracker'!AK1177</f>
        <v/>
      </c>
      <c r="AK1135" t="str">
        <f>'5a - Savings Tracker'!AL1177</f>
        <v/>
      </c>
    </row>
    <row r="1136" spans="1:37">
      <c r="A1136">
        <f>'5a - Savings Tracker'!A1178</f>
        <v>1135</v>
      </c>
      <c r="B1136" t="str">
        <f>'5a - Savings Tracker'!B1178</f>
        <v>Swansea Bay UHB</v>
      </c>
      <c r="C1136">
        <f>'5a - Savings Tracker'!C1178</f>
        <v>0</v>
      </c>
      <c r="D1136">
        <f>'5a - Savings Tracker'!D1178</f>
        <v>0</v>
      </c>
      <c r="E1136">
        <f>'5a - Savings Tracker'!E1178</f>
        <v>0</v>
      </c>
      <c r="F1136">
        <f>'5a - Savings Tracker'!F1178</f>
        <v>0</v>
      </c>
      <c r="G1136">
        <f>'5a - Savings Tracker'!G1178</f>
        <v>0</v>
      </c>
      <c r="H1136">
        <f>'5a - Savings Tracker'!H1178</f>
        <v>0</v>
      </c>
      <c r="I1136">
        <f>'5a - Savings Tracker'!J1178</f>
        <v>0</v>
      </c>
      <c r="J1136">
        <f>'5a - Savings Tracker'!K1178</f>
        <v>0</v>
      </c>
      <c r="K1136">
        <f>'5a - Savings Tracker'!L1178</f>
        <v>0</v>
      </c>
      <c r="L1136">
        <f>'5a - Savings Tracker'!M1178</f>
        <v>0</v>
      </c>
      <c r="M1136">
        <f>'5a - Savings Tracker'!N1178</f>
        <v>0</v>
      </c>
      <c r="N1136">
        <f>'5a - Savings Tracker'!O1178</f>
        <v>0</v>
      </c>
      <c r="O1136">
        <f>'5a - Savings Tracker'!P1178</f>
        <v>0</v>
      </c>
      <c r="P1136">
        <f>'5a - Savings Tracker'!Q1178</f>
        <v>0</v>
      </c>
      <c r="Q1136">
        <f>'5a - Savings Tracker'!R1178</f>
        <v>0</v>
      </c>
      <c r="R1136">
        <f>'5a - Savings Tracker'!S1178</f>
        <v>0</v>
      </c>
      <c r="S1136">
        <f>'5a - Savings Tracker'!T1178</f>
        <v>0</v>
      </c>
      <c r="T1136">
        <f>'5a - Savings Tracker'!U1178</f>
        <v>0</v>
      </c>
      <c r="U1136">
        <f>'5a - Savings Tracker'!V1178</f>
        <v>0</v>
      </c>
      <c r="V1136">
        <f>'5a - Savings Tracker'!W1178</f>
        <v>0</v>
      </c>
      <c r="W1136">
        <f>'5a - Savings Tracker'!X1178</f>
        <v>0</v>
      </c>
      <c r="X1136">
        <f>'5a - Savings Tracker'!Y1178</f>
        <v>0</v>
      </c>
      <c r="Y1136">
        <f>'5a - Savings Tracker'!Z1178</f>
        <v>0</v>
      </c>
      <c r="Z1136">
        <f>'5a - Savings Tracker'!AA1178</f>
        <v>0</v>
      </c>
      <c r="AA1136">
        <f>'5a - Savings Tracker'!AB1178</f>
        <v>0</v>
      </c>
      <c r="AB1136">
        <f>'5a - Savings Tracker'!AC1178</f>
        <v>0</v>
      </c>
      <c r="AC1136">
        <f>'5a - Savings Tracker'!AD1178</f>
        <v>0</v>
      </c>
      <c r="AD1136" t="str">
        <f>'5a - Savings Tracker'!AE1178</f>
        <v/>
      </c>
      <c r="AE1136" t="str">
        <f>'5a - Savings Tracker'!AF1178</f>
        <v/>
      </c>
      <c r="AF1136" t="str">
        <f>'5a - Savings Tracker'!AG1178</f>
        <v/>
      </c>
      <c r="AG1136" t="str">
        <f>'5a - Savings Tracker'!AH1178</f>
        <v/>
      </c>
      <c r="AH1136" t="str">
        <f>'5a - Savings Tracker'!AI1178</f>
        <v/>
      </c>
      <c r="AI1136" t="str">
        <f>'5a - Savings Tracker'!AJ1178</f>
        <v/>
      </c>
      <c r="AJ1136" t="str">
        <f>'5a - Savings Tracker'!AK1178</f>
        <v/>
      </c>
      <c r="AK1136" t="str">
        <f>'5a - Savings Tracker'!AL1178</f>
        <v/>
      </c>
    </row>
    <row r="1137" spans="1:37">
      <c r="A1137">
        <f>'5a - Savings Tracker'!A1179</f>
        <v>1136</v>
      </c>
      <c r="B1137" t="str">
        <f>'5a - Savings Tracker'!B1179</f>
        <v>Swansea Bay UHB</v>
      </c>
      <c r="C1137">
        <f>'5a - Savings Tracker'!C1179</f>
        <v>0</v>
      </c>
      <c r="D1137">
        <f>'5a - Savings Tracker'!D1179</f>
        <v>0</v>
      </c>
      <c r="E1137">
        <f>'5a - Savings Tracker'!E1179</f>
        <v>0</v>
      </c>
      <c r="F1137">
        <f>'5a - Savings Tracker'!F1179</f>
        <v>0</v>
      </c>
      <c r="G1137">
        <f>'5a - Savings Tracker'!G1179</f>
        <v>0</v>
      </c>
      <c r="H1137">
        <f>'5a - Savings Tracker'!H1179</f>
        <v>0</v>
      </c>
      <c r="I1137">
        <f>'5a - Savings Tracker'!J1179</f>
        <v>0</v>
      </c>
      <c r="J1137">
        <f>'5a - Savings Tracker'!K1179</f>
        <v>0</v>
      </c>
      <c r="K1137">
        <f>'5a - Savings Tracker'!L1179</f>
        <v>0</v>
      </c>
      <c r="L1137">
        <f>'5a - Savings Tracker'!M1179</f>
        <v>0</v>
      </c>
      <c r="M1137">
        <f>'5a - Savings Tracker'!N1179</f>
        <v>0</v>
      </c>
      <c r="N1137">
        <f>'5a - Savings Tracker'!O1179</f>
        <v>0</v>
      </c>
      <c r="O1137">
        <f>'5a - Savings Tracker'!P1179</f>
        <v>0</v>
      </c>
      <c r="P1137">
        <f>'5a - Savings Tracker'!Q1179</f>
        <v>0</v>
      </c>
      <c r="Q1137">
        <f>'5a - Savings Tracker'!R1179</f>
        <v>0</v>
      </c>
      <c r="R1137">
        <f>'5a - Savings Tracker'!S1179</f>
        <v>0</v>
      </c>
      <c r="S1137">
        <f>'5a - Savings Tracker'!T1179</f>
        <v>0</v>
      </c>
      <c r="T1137">
        <f>'5a - Savings Tracker'!U1179</f>
        <v>0</v>
      </c>
      <c r="U1137">
        <f>'5a - Savings Tracker'!V1179</f>
        <v>0</v>
      </c>
      <c r="V1137">
        <f>'5a - Savings Tracker'!W1179</f>
        <v>0</v>
      </c>
      <c r="W1137">
        <f>'5a - Savings Tracker'!X1179</f>
        <v>0</v>
      </c>
      <c r="X1137">
        <f>'5a - Savings Tracker'!Y1179</f>
        <v>0</v>
      </c>
      <c r="Y1137">
        <f>'5a - Savings Tracker'!Z1179</f>
        <v>0</v>
      </c>
      <c r="Z1137">
        <f>'5a - Savings Tracker'!AA1179</f>
        <v>0</v>
      </c>
      <c r="AA1137">
        <f>'5a - Savings Tracker'!AB1179</f>
        <v>0</v>
      </c>
      <c r="AB1137">
        <f>'5a - Savings Tracker'!AC1179</f>
        <v>0</v>
      </c>
      <c r="AC1137">
        <f>'5a - Savings Tracker'!AD1179</f>
        <v>0</v>
      </c>
      <c r="AD1137" t="str">
        <f>'5a - Savings Tracker'!AE1179</f>
        <v/>
      </c>
      <c r="AE1137" t="str">
        <f>'5a - Savings Tracker'!AF1179</f>
        <v/>
      </c>
      <c r="AF1137" t="str">
        <f>'5a - Savings Tracker'!AG1179</f>
        <v/>
      </c>
      <c r="AG1137" t="str">
        <f>'5a - Savings Tracker'!AH1179</f>
        <v/>
      </c>
      <c r="AH1137" t="str">
        <f>'5a - Savings Tracker'!AI1179</f>
        <v/>
      </c>
      <c r="AI1137" t="str">
        <f>'5a - Savings Tracker'!AJ1179</f>
        <v/>
      </c>
      <c r="AJ1137" t="str">
        <f>'5a - Savings Tracker'!AK1179</f>
        <v/>
      </c>
      <c r="AK1137" t="str">
        <f>'5a - Savings Tracker'!AL1179</f>
        <v/>
      </c>
    </row>
    <row r="1138" spans="1:37">
      <c r="A1138">
        <f>'5a - Savings Tracker'!A1180</f>
        <v>1137</v>
      </c>
      <c r="B1138" t="str">
        <f>'5a - Savings Tracker'!B1180</f>
        <v>Swansea Bay UHB</v>
      </c>
      <c r="C1138">
        <f>'5a - Savings Tracker'!C1180</f>
        <v>0</v>
      </c>
      <c r="D1138">
        <f>'5a - Savings Tracker'!D1180</f>
        <v>0</v>
      </c>
      <c r="E1138">
        <f>'5a - Savings Tracker'!E1180</f>
        <v>0</v>
      </c>
      <c r="F1138">
        <f>'5a - Savings Tracker'!F1180</f>
        <v>0</v>
      </c>
      <c r="G1138">
        <f>'5a - Savings Tracker'!G1180</f>
        <v>0</v>
      </c>
      <c r="H1138">
        <f>'5a - Savings Tracker'!H1180</f>
        <v>0</v>
      </c>
      <c r="I1138">
        <f>'5a - Savings Tracker'!J1180</f>
        <v>0</v>
      </c>
      <c r="J1138">
        <f>'5a - Savings Tracker'!K1180</f>
        <v>0</v>
      </c>
      <c r="K1138">
        <f>'5a - Savings Tracker'!L1180</f>
        <v>0</v>
      </c>
      <c r="L1138">
        <f>'5a - Savings Tracker'!M1180</f>
        <v>0</v>
      </c>
      <c r="M1138">
        <f>'5a - Savings Tracker'!N1180</f>
        <v>0</v>
      </c>
      <c r="N1138">
        <f>'5a - Savings Tracker'!O1180</f>
        <v>0</v>
      </c>
      <c r="O1138">
        <f>'5a - Savings Tracker'!P1180</f>
        <v>0</v>
      </c>
      <c r="P1138">
        <f>'5a - Savings Tracker'!Q1180</f>
        <v>0</v>
      </c>
      <c r="Q1138">
        <f>'5a - Savings Tracker'!R1180</f>
        <v>0</v>
      </c>
      <c r="R1138">
        <f>'5a - Savings Tracker'!S1180</f>
        <v>0</v>
      </c>
      <c r="S1138">
        <f>'5a - Savings Tracker'!T1180</f>
        <v>0</v>
      </c>
      <c r="T1138">
        <f>'5a - Savings Tracker'!U1180</f>
        <v>0</v>
      </c>
      <c r="U1138">
        <f>'5a - Savings Tracker'!V1180</f>
        <v>0</v>
      </c>
      <c r="V1138">
        <f>'5a - Savings Tracker'!W1180</f>
        <v>0</v>
      </c>
      <c r="W1138">
        <f>'5a - Savings Tracker'!X1180</f>
        <v>0</v>
      </c>
      <c r="X1138">
        <f>'5a - Savings Tracker'!Y1180</f>
        <v>0</v>
      </c>
      <c r="Y1138">
        <f>'5a - Savings Tracker'!Z1180</f>
        <v>0</v>
      </c>
      <c r="Z1138">
        <f>'5a - Savings Tracker'!AA1180</f>
        <v>0</v>
      </c>
      <c r="AA1138">
        <f>'5a - Savings Tracker'!AB1180</f>
        <v>0</v>
      </c>
      <c r="AB1138">
        <f>'5a - Savings Tracker'!AC1180</f>
        <v>0</v>
      </c>
      <c r="AC1138">
        <f>'5a - Savings Tracker'!AD1180</f>
        <v>0</v>
      </c>
      <c r="AD1138" t="str">
        <f>'5a - Savings Tracker'!AE1180</f>
        <v/>
      </c>
      <c r="AE1138" t="str">
        <f>'5a - Savings Tracker'!AF1180</f>
        <v/>
      </c>
      <c r="AF1138" t="str">
        <f>'5a - Savings Tracker'!AG1180</f>
        <v/>
      </c>
      <c r="AG1138" t="str">
        <f>'5a - Savings Tracker'!AH1180</f>
        <v/>
      </c>
      <c r="AH1138" t="str">
        <f>'5a - Savings Tracker'!AI1180</f>
        <v/>
      </c>
      <c r="AI1138" t="str">
        <f>'5a - Savings Tracker'!AJ1180</f>
        <v/>
      </c>
      <c r="AJ1138" t="str">
        <f>'5a - Savings Tracker'!AK1180</f>
        <v/>
      </c>
      <c r="AK1138" t="str">
        <f>'5a - Savings Tracker'!AL1180</f>
        <v/>
      </c>
    </row>
    <row r="1139" spans="1:37">
      <c r="A1139">
        <f>'5a - Savings Tracker'!A1181</f>
        <v>1138</v>
      </c>
      <c r="B1139" t="str">
        <f>'5a - Savings Tracker'!B1181</f>
        <v>Swansea Bay UHB</v>
      </c>
      <c r="C1139">
        <f>'5a - Savings Tracker'!C1181</f>
        <v>0</v>
      </c>
      <c r="D1139">
        <f>'5a - Savings Tracker'!D1181</f>
        <v>0</v>
      </c>
      <c r="E1139">
        <f>'5a - Savings Tracker'!E1181</f>
        <v>0</v>
      </c>
      <c r="F1139">
        <f>'5a - Savings Tracker'!F1181</f>
        <v>0</v>
      </c>
      <c r="G1139">
        <f>'5a - Savings Tracker'!G1181</f>
        <v>0</v>
      </c>
      <c r="H1139">
        <f>'5a - Savings Tracker'!H1181</f>
        <v>0</v>
      </c>
      <c r="I1139">
        <f>'5a - Savings Tracker'!J1181</f>
        <v>0</v>
      </c>
      <c r="J1139">
        <f>'5a - Savings Tracker'!K1181</f>
        <v>0</v>
      </c>
      <c r="K1139">
        <f>'5a - Savings Tracker'!L1181</f>
        <v>0</v>
      </c>
      <c r="L1139">
        <f>'5a - Savings Tracker'!M1181</f>
        <v>0</v>
      </c>
      <c r="M1139">
        <f>'5a - Savings Tracker'!N1181</f>
        <v>0</v>
      </c>
      <c r="N1139">
        <f>'5a - Savings Tracker'!O1181</f>
        <v>0</v>
      </c>
      <c r="O1139">
        <f>'5a - Savings Tracker'!P1181</f>
        <v>0</v>
      </c>
      <c r="P1139">
        <f>'5a - Savings Tracker'!Q1181</f>
        <v>0</v>
      </c>
      <c r="Q1139">
        <f>'5a - Savings Tracker'!R1181</f>
        <v>0</v>
      </c>
      <c r="R1139">
        <f>'5a - Savings Tracker'!S1181</f>
        <v>0</v>
      </c>
      <c r="S1139">
        <f>'5a - Savings Tracker'!T1181</f>
        <v>0</v>
      </c>
      <c r="T1139">
        <f>'5a - Savings Tracker'!U1181</f>
        <v>0</v>
      </c>
      <c r="U1139">
        <f>'5a - Savings Tracker'!V1181</f>
        <v>0</v>
      </c>
      <c r="V1139">
        <f>'5a - Savings Tracker'!W1181</f>
        <v>0</v>
      </c>
      <c r="W1139">
        <f>'5a - Savings Tracker'!X1181</f>
        <v>0</v>
      </c>
      <c r="X1139">
        <f>'5a - Savings Tracker'!Y1181</f>
        <v>0</v>
      </c>
      <c r="Y1139">
        <f>'5a - Savings Tracker'!Z1181</f>
        <v>0</v>
      </c>
      <c r="Z1139">
        <f>'5a - Savings Tracker'!AA1181</f>
        <v>0</v>
      </c>
      <c r="AA1139">
        <f>'5a - Savings Tracker'!AB1181</f>
        <v>0</v>
      </c>
      <c r="AB1139">
        <f>'5a - Savings Tracker'!AC1181</f>
        <v>0</v>
      </c>
      <c r="AC1139">
        <f>'5a - Savings Tracker'!AD1181</f>
        <v>0</v>
      </c>
      <c r="AD1139" t="str">
        <f>'5a - Savings Tracker'!AE1181</f>
        <v/>
      </c>
      <c r="AE1139" t="str">
        <f>'5a - Savings Tracker'!AF1181</f>
        <v/>
      </c>
      <c r="AF1139" t="str">
        <f>'5a - Savings Tracker'!AG1181</f>
        <v/>
      </c>
      <c r="AG1139" t="str">
        <f>'5a - Savings Tracker'!AH1181</f>
        <v/>
      </c>
      <c r="AH1139" t="str">
        <f>'5a - Savings Tracker'!AI1181</f>
        <v/>
      </c>
      <c r="AI1139" t="str">
        <f>'5a - Savings Tracker'!AJ1181</f>
        <v/>
      </c>
      <c r="AJ1139" t="str">
        <f>'5a - Savings Tracker'!AK1181</f>
        <v/>
      </c>
      <c r="AK1139" t="str">
        <f>'5a - Savings Tracker'!AL1181</f>
        <v/>
      </c>
    </row>
    <row r="1140" spans="1:37">
      <c r="A1140">
        <f>'5a - Savings Tracker'!A1182</f>
        <v>1139</v>
      </c>
      <c r="B1140" t="str">
        <f>'5a - Savings Tracker'!B1182</f>
        <v>Swansea Bay UHB</v>
      </c>
      <c r="C1140">
        <f>'5a - Savings Tracker'!C1182</f>
        <v>0</v>
      </c>
      <c r="D1140">
        <f>'5a - Savings Tracker'!D1182</f>
        <v>0</v>
      </c>
      <c r="E1140">
        <f>'5a - Savings Tracker'!E1182</f>
        <v>0</v>
      </c>
      <c r="F1140">
        <f>'5a - Savings Tracker'!F1182</f>
        <v>0</v>
      </c>
      <c r="G1140">
        <f>'5a - Savings Tracker'!G1182</f>
        <v>0</v>
      </c>
      <c r="H1140">
        <f>'5a - Savings Tracker'!H1182</f>
        <v>0</v>
      </c>
      <c r="I1140">
        <f>'5a - Savings Tracker'!J1182</f>
        <v>0</v>
      </c>
      <c r="J1140">
        <f>'5a - Savings Tracker'!K1182</f>
        <v>0</v>
      </c>
      <c r="K1140">
        <f>'5a - Savings Tracker'!L1182</f>
        <v>0</v>
      </c>
      <c r="L1140">
        <f>'5a - Savings Tracker'!M1182</f>
        <v>0</v>
      </c>
      <c r="M1140">
        <f>'5a - Savings Tracker'!N1182</f>
        <v>0</v>
      </c>
      <c r="N1140">
        <f>'5a - Savings Tracker'!O1182</f>
        <v>0</v>
      </c>
      <c r="O1140">
        <f>'5a - Savings Tracker'!P1182</f>
        <v>0</v>
      </c>
      <c r="P1140">
        <f>'5a - Savings Tracker'!Q1182</f>
        <v>0</v>
      </c>
      <c r="Q1140">
        <f>'5a - Savings Tracker'!R1182</f>
        <v>0</v>
      </c>
      <c r="R1140">
        <f>'5a - Savings Tracker'!S1182</f>
        <v>0</v>
      </c>
      <c r="S1140">
        <f>'5a - Savings Tracker'!T1182</f>
        <v>0</v>
      </c>
      <c r="T1140">
        <f>'5a - Savings Tracker'!U1182</f>
        <v>0</v>
      </c>
      <c r="U1140">
        <f>'5a - Savings Tracker'!V1182</f>
        <v>0</v>
      </c>
      <c r="V1140">
        <f>'5a - Savings Tracker'!W1182</f>
        <v>0</v>
      </c>
      <c r="W1140">
        <f>'5a - Savings Tracker'!X1182</f>
        <v>0</v>
      </c>
      <c r="X1140">
        <f>'5a - Savings Tracker'!Y1182</f>
        <v>0</v>
      </c>
      <c r="Y1140">
        <f>'5a - Savings Tracker'!Z1182</f>
        <v>0</v>
      </c>
      <c r="Z1140">
        <f>'5a - Savings Tracker'!AA1182</f>
        <v>0</v>
      </c>
      <c r="AA1140">
        <f>'5a - Savings Tracker'!AB1182</f>
        <v>0</v>
      </c>
      <c r="AB1140">
        <f>'5a - Savings Tracker'!AC1182</f>
        <v>0</v>
      </c>
      <c r="AC1140">
        <f>'5a - Savings Tracker'!AD1182</f>
        <v>0</v>
      </c>
      <c r="AD1140" t="str">
        <f>'5a - Savings Tracker'!AE1182</f>
        <v/>
      </c>
      <c r="AE1140" t="str">
        <f>'5a - Savings Tracker'!AF1182</f>
        <v/>
      </c>
      <c r="AF1140" t="str">
        <f>'5a - Savings Tracker'!AG1182</f>
        <v/>
      </c>
      <c r="AG1140" t="str">
        <f>'5a - Savings Tracker'!AH1182</f>
        <v/>
      </c>
      <c r="AH1140" t="str">
        <f>'5a - Savings Tracker'!AI1182</f>
        <v/>
      </c>
      <c r="AI1140" t="str">
        <f>'5a - Savings Tracker'!AJ1182</f>
        <v/>
      </c>
      <c r="AJ1140" t="str">
        <f>'5a - Savings Tracker'!AK1182</f>
        <v/>
      </c>
      <c r="AK1140" t="str">
        <f>'5a - Savings Tracker'!AL1182</f>
        <v/>
      </c>
    </row>
    <row r="1141" spans="1:37">
      <c r="A1141">
        <f>'5a - Savings Tracker'!A1183</f>
        <v>1140</v>
      </c>
      <c r="B1141" t="str">
        <f>'5a - Savings Tracker'!B1183</f>
        <v>Swansea Bay UHB</v>
      </c>
      <c r="C1141">
        <f>'5a - Savings Tracker'!C1183</f>
        <v>0</v>
      </c>
      <c r="D1141">
        <f>'5a - Savings Tracker'!D1183</f>
        <v>0</v>
      </c>
      <c r="E1141">
        <f>'5a - Savings Tracker'!E1183</f>
        <v>0</v>
      </c>
      <c r="F1141">
        <f>'5a - Savings Tracker'!F1183</f>
        <v>0</v>
      </c>
      <c r="G1141">
        <f>'5a - Savings Tracker'!G1183</f>
        <v>0</v>
      </c>
      <c r="H1141">
        <f>'5a - Savings Tracker'!H1183</f>
        <v>0</v>
      </c>
      <c r="I1141">
        <f>'5a - Savings Tracker'!J1183</f>
        <v>0</v>
      </c>
      <c r="J1141">
        <f>'5a - Savings Tracker'!K1183</f>
        <v>0</v>
      </c>
      <c r="K1141">
        <f>'5a - Savings Tracker'!L1183</f>
        <v>0</v>
      </c>
      <c r="L1141">
        <f>'5a - Savings Tracker'!M1183</f>
        <v>0</v>
      </c>
      <c r="M1141">
        <f>'5a - Savings Tracker'!N1183</f>
        <v>0</v>
      </c>
      <c r="N1141">
        <f>'5a - Savings Tracker'!O1183</f>
        <v>0</v>
      </c>
      <c r="O1141">
        <f>'5a - Savings Tracker'!P1183</f>
        <v>0</v>
      </c>
      <c r="P1141">
        <f>'5a - Savings Tracker'!Q1183</f>
        <v>0</v>
      </c>
      <c r="Q1141">
        <f>'5a - Savings Tracker'!R1183</f>
        <v>0</v>
      </c>
      <c r="R1141">
        <f>'5a - Savings Tracker'!S1183</f>
        <v>0</v>
      </c>
      <c r="S1141">
        <f>'5a - Savings Tracker'!T1183</f>
        <v>0</v>
      </c>
      <c r="T1141">
        <f>'5a - Savings Tracker'!U1183</f>
        <v>0</v>
      </c>
      <c r="U1141">
        <f>'5a - Savings Tracker'!V1183</f>
        <v>0</v>
      </c>
      <c r="V1141">
        <f>'5a - Savings Tracker'!W1183</f>
        <v>0</v>
      </c>
      <c r="W1141">
        <f>'5a - Savings Tracker'!X1183</f>
        <v>0</v>
      </c>
      <c r="X1141">
        <f>'5a - Savings Tracker'!Y1183</f>
        <v>0</v>
      </c>
      <c r="Y1141">
        <f>'5a - Savings Tracker'!Z1183</f>
        <v>0</v>
      </c>
      <c r="Z1141">
        <f>'5a - Savings Tracker'!AA1183</f>
        <v>0</v>
      </c>
      <c r="AA1141">
        <f>'5a - Savings Tracker'!AB1183</f>
        <v>0</v>
      </c>
      <c r="AB1141">
        <f>'5a - Savings Tracker'!AC1183</f>
        <v>0</v>
      </c>
      <c r="AC1141">
        <f>'5a - Savings Tracker'!AD1183</f>
        <v>0</v>
      </c>
      <c r="AD1141" t="str">
        <f>'5a - Savings Tracker'!AE1183</f>
        <v/>
      </c>
      <c r="AE1141" t="str">
        <f>'5a - Savings Tracker'!AF1183</f>
        <v/>
      </c>
      <c r="AF1141" t="str">
        <f>'5a - Savings Tracker'!AG1183</f>
        <v/>
      </c>
      <c r="AG1141" t="str">
        <f>'5a - Savings Tracker'!AH1183</f>
        <v/>
      </c>
      <c r="AH1141" t="str">
        <f>'5a - Savings Tracker'!AI1183</f>
        <v/>
      </c>
      <c r="AI1141" t="str">
        <f>'5a - Savings Tracker'!AJ1183</f>
        <v/>
      </c>
      <c r="AJ1141" t="str">
        <f>'5a - Savings Tracker'!AK1183</f>
        <v/>
      </c>
      <c r="AK1141" t="str">
        <f>'5a - Savings Tracker'!AL1183</f>
        <v/>
      </c>
    </row>
    <row r="1142" spans="1:37">
      <c r="A1142">
        <f>'5a - Savings Tracker'!A1184</f>
        <v>1141</v>
      </c>
      <c r="B1142" t="str">
        <f>'5a - Savings Tracker'!B1184</f>
        <v>Swansea Bay UHB</v>
      </c>
      <c r="C1142">
        <f>'5a - Savings Tracker'!C1184</f>
        <v>0</v>
      </c>
      <c r="D1142">
        <f>'5a - Savings Tracker'!D1184</f>
        <v>0</v>
      </c>
      <c r="E1142">
        <f>'5a - Savings Tracker'!E1184</f>
        <v>0</v>
      </c>
      <c r="F1142">
        <f>'5a - Savings Tracker'!F1184</f>
        <v>0</v>
      </c>
      <c r="G1142">
        <f>'5a - Savings Tracker'!G1184</f>
        <v>0</v>
      </c>
      <c r="H1142">
        <f>'5a - Savings Tracker'!H1184</f>
        <v>0</v>
      </c>
      <c r="I1142">
        <f>'5a - Savings Tracker'!J1184</f>
        <v>0</v>
      </c>
      <c r="J1142">
        <f>'5a - Savings Tracker'!K1184</f>
        <v>0</v>
      </c>
      <c r="K1142">
        <f>'5a - Savings Tracker'!L1184</f>
        <v>0</v>
      </c>
      <c r="L1142">
        <f>'5a - Savings Tracker'!M1184</f>
        <v>0</v>
      </c>
      <c r="M1142">
        <f>'5a - Savings Tracker'!N1184</f>
        <v>0</v>
      </c>
      <c r="N1142">
        <f>'5a - Savings Tracker'!O1184</f>
        <v>0</v>
      </c>
      <c r="O1142">
        <f>'5a - Savings Tracker'!P1184</f>
        <v>0</v>
      </c>
      <c r="P1142">
        <f>'5a - Savings Tracker'!Q1184</f>
        <v>0</v>
      </c>
      <c r="Q1142">
        <f>'5a - Savings Tracker'!R1184</f>
        <v>0</v>
      </c>
      <c r="R1142">
        <f>'5a - Savings Tracker'!S1184</f>
        <v>0</v>
      </c>
      <c r="S1142">
        <f>'5a - Savings Tracker'!T1184</f>
        <v>0</v>
      </c>
      <c r="T1142">
        <f>'5a - Savings Tracker'!U1184</f>
        <v>0</v>
      </c>
      <c r="U1142">
        <f>'5a - Savings Tracker'!V1184</f>
        <v>0</v>
      </c>
      <c r="V1142">
        <f>'5a - Savings Tracker'!W1184</f>
        <v>0</v>
      </c>
      <c r="W1142">
        <f>'5a - Savings Tracker'!X1184</f>
        <v>0</v>
      </c>
      <c r="X1142">
        <f>'5a - Savings Tracker'!Y1184</f>
        <v>0</v>
      </c>
      <c r="Y1142">
        <f>'5a - Savings Tracker'!Z1184</f>
        <v>0</v>
      </c>
      <c r="Z1142">
        <f>'5a - Savings Tracker'!AA1184</f>
        <v>0</v>
      </c>
      <c r="AA1142">
        <f>'5a - Savings Tracker'!AB1184</f>
        <v>0</v>
      </c>
      <c r="AB1142">
        <f>'5a - Savings Tracker'!AC1184</f>
        <v>0</v>
      </c>
      <c r="AC1142">
        <f>'5a - Savings Tracker'!AD1184</f>
        <v>0</v>
      </c>
      <c r="AD1142" t="str">
        <f>'5a - Savings Tracker'!AE1184</f>
        <v/>
      </c>
      <c r="AE1142" t="str">
        <f>'5a - Savings Tracker'!AF1184</f>
        <v/>
      </c>
      <c r="AF1142" t="str">
        <f>'5a - Savings Tracker'!AG1184</f>
        <v/>
      </c>
      <c r="AG1142" t="str">
        <f>'5a - Savings Tracker'!AH1184</f>
        <v/>
      </c>
      <c r="AH1142" t="str">
        <f>'5a - Savings Tracker'!AI1184</f>
        <v/>
      </c>
      <c r="AI1142" t="str">
        <f>'5a - Savings Tracker'!AJ1184</f>
        <v/>
      </c>
      <c r="AJ1142" t="str">
        <f>'5a - Savings Tracker'!AK1184</f>
        <v/>
      </c>
      <c r="AK1142" t="str">
        <f>'5a - Savings Tracker'!AL1184</f>
        <v/>
      </c>
    </row>
    <row r="1143" spans="1:37">
      <c r="A1143">
        <f>'5a - Savings Tracker'!A1185</f>
        <v>1142</v>
      </c>
      <c r="B1143" t="str">
        <f>'5a - Savings Tracker'!B1185</f>
        <v>Swansea Bay UHB</v>
      </c>
      <c r="C1143">
        <f>'5a - Savings Tracker'!C1185</f>
        <v>0</v>
      </c>
      <c r="D1143">
        <f>'5a - Savings Tracker'!D1185</f>
        <v>0</v>
      </c>
      <c r="E1143">
        <f>'5a - Savings Tracker'!E1185</f>
        <v>0</v>
      </c>
      <c r="F1143">
        <f>'5a - Savings Tracker'!F1185</f>
        <v>0</v>
      </c>
      <c r="G1143">
        <f>'5a - Savings Tracker'!G1185</f>
        <v>0</v>
      </c>
      <c r="H1143">
        <f>'5a - Savings Tracker'!H1185</f>
        <v>0</v>
      </c>
      <c r="I1143">
        <f>'5a - Savings Tracker'!J1185</f>
        <v>0</v>
      </c>
      <c r="J1143">
        <f>'5a - Savings Tracker'!K1185</f>
        <v>0</v>
      </c>
      <c r="K1143">
        <f>'5a - Savings Tracker'!L1185</f>
        <v>0</v>
      </c>
      <c r="L1143">
        <f>'5a - Savings Tracker'!M1185</f>
        <v>0</v>
      </c>
      <c r="M1143">
        <f>'5a - Savings Tracker'!N1185</f>
        <v>0</v>
      </c>
      <c r="N1143">
        <f>'5a - Savings Tracker'!O1185</f>
        <v>0</v>
      </c>
      <c r="O1143">
        <f>'5a - Savings Tracker'!P1185</f>
        <v>0</v>
      </c>
      <c r="P1143">
        <f>'5a - Savings Tracker'!Q1185</f>
        <v>0</v>
      </c>
      <c r="Q1143">
        <f>'5a - Savings Tracker'!R1185</f>
        <v>0</v>
      </c>
      <c r="R1143">
        <f>'5a - Savings Tracker'!S1185</f>
        <v>0</v>
      </c>
      <c r="S1143">
        <f>'5a - Savings Tracker'!T1185</f>
        <v>0</v>
      </c>
      <c r="T1143">
        <f>'5a - Savings Tracker'!U1185</f>
        <v>0</v>
      </c>
      <c r="U1143">
        <f>'5a - Savings Tracker'!V1185</f>
        <v>0</v>
      </c>
      <c r="V1143">
        <f>'5a - Savings Tracker'!W1185</f>
        <v>0</v>
      </c>
      <c r="W1143">
        <f>'5a - Savings Tracker'!X1185</f>
        <v>0</v>
      </c>
      <c r="X1143">
        <f>'5a - Savings Tracker'!Y1185</f>
        <v>0</v>
      </c>
      <c r="Y1143">
        <f>'5a - Savings Tracker'!Z1185</f>
        <v>0</v>
      </c>
      <c r="Z1143">
        <f>'5a - Savings Tracker'!AA1185</f>
        <v>0</v>
      </c>
      <c r="AA1143">
        <f>'5a - Savings Tracker'!AB1185</f>
        <v>0</v>
      </c>
      <c r="AB1143">
        <f>'5a - Savings Tracker'!AC1185</f>
        <v>0</v>
      </c>
      <c r="AC1143">
        <f>'5a - Savings Tracker'!AD1185</f>
        <v>0</v>
      </c>
      <c r="AD1143" t="str">
        <f>'5a - Savings Tracker'!AE1185</f>
        <v/>
      </c>
      <c r="AE1143" t="str">
        <f>'5a - Savings Tracker'!AF1185</f>
        <v/>
      </c>
      <c r="AF1143" t="str">
        <f>'5a - Savings Tracker'!AG1185</f>
        <v/>
      </c>
      <c r="AG1143" t="str">
        <f>'5a - Savings Tracker'!AH1185</f>
        <v/>
      </c>
      <c r="AH1143" t="str">
        <f>'5a - Savings Tracker'!AI1185</f>
        <v/>
      </c>
      <c r="AI1143" t="str">
        <f>'5a - Savings Tracker'!AJ1185</f>
        <v/>
      </c>
      <c r="AJ1143" t="str">
        <f>'5a - Savings Tracker'!AK1185</f>
        <v/>
      </c>
      <c r="AK1143" t="str">
        <f>'5a - Savings Tracker'!AL1185</f>
        <v/>
      </c>
    </row>
    <row r="1144" spans="1:37">
      <c r="A1144">
        <f>'5a - Savings Tracker'!A1186</f>
        <v>1143</v>
      </c>
      <c r="B1144" t="str">
        <f>'5a - Savings Tracker'!B1186</f>
        <v>Swansea Bay UHB</v>
      </c>
      <c r="C1144">
        <f>'5a - Savings Tracker'!C1186</f>
        <v>0</v>
      </c>
      <c r="D1144">
        <f>'5a - Savings Tracker'!D1186</f>
        <v>0</v>
      </c>
      <c r="E1144">
        <f>'5a - Savings Tracker'!E1186</f>
        <v>0</v>
      </c>
      <c r="F1144">
        <f>'5a - Savings Tracker'!F1186</f>
        <v>0</v>
      </c>
      <c r="G1144">
        <f>'5a - Savings Tracker'!G1186</f>
        <v>0</v>
      </c>
      <c r="H1144">
        <f>'5a - Savings Tracker'!H1186</f>
        <v>0</v>
      </c>
      <c r="I1144">
        <f>'5a - Savings Tracker'!J1186</f>
        <v>0</v>
      </c>
      <c r="J1144">
        <f>'5a - Savings Tracker'!K1186</f>
        <v>0</v>
      </c>
      <c r="K1144">
        <f>'5a - Savings Tracker'!L1186</f>
        <v>0</v>
      </c>
      <c r="L1144">
        <f>'5a - Savings Tracker'!M1186</f>
        <v>0</v>
      </c>
      <c r="M1144">
        <f>'5a - Savings Tracker'!N1186</f>
        <v>0</v>
      </c>
      <c r="N1144">
        <f>'5a - Savings Tracker'!O1186</f>
        <v>0</v>
      </c>
      <c r="O1144">
        <f>'5a - Savings Tracker'!P1186</f>
        <v>0</v>
      </c>
      <c r="P1144">
        <f>'5a - Savings Tracker'!Q1186</f>
        <v>0</v>
      </c>
      <c r="Q1144">
        <f>'5a - Savings Tracker'!R1186</f>
        <v>0</v>
      </c>
      <c r="R1144">
        <f>'5a - Savings Tracker'!S1186</f>
        <v>0</v>
      </c>
      <c r="S1144">
        <f>'5a - Savings Tracker'!T1186</f>
        <v>0</v>
      </c>
      <c r="T1144">
        <f>'5a - Savings Tracker'!U1186</f>
        <v>0</v>
      </c>
      <c r="U1144">
        <f>'5a - Savings Tracker'!V1186</f>
        <v>0</v>
      </c>
      <c r="V1144">
        <f>'5a - Savings Tracker'!W1186</f>
        <v>0</v>
      </c>
      <c r="W1144">
        <f>'5a - Savings Tracker'!X1186</f>
        <v>0</v>
      </c>
      <c r="X1144">
        <f>'5a - Savings Tracker'!Y1186</f>
        <v>0</v>
      </c>
      <c r="Y1144">
        <f>'5a - Savings Tracker'!Z1186</f>
        <v>0</v>
      </c>
      <c r="Z1144">
        <f>'5a - Savings Tracker'!AA1186</f>
        <v>0</v>
      </c>
      <c r="AA1144">
        <f>'5a - Savings Tracker'!AB1186</f>
        <v>0</v>
      </c>
      <c r="AB1144">
        <f>'5a - Savings Tracker'!AC1186</f>
        <v>0</v>
      </c>
      <c r="AC1144">
        <f>'5a - Savings Tracker'!AD1186</f>
        <v>0</v>
      </c>
      <c r="AD1144" t="str">
        <f>'5a - Savings Tracker'!AE1186</f>
        <v/>
      </c>
      <c r="AE1144" t="str">
        <f>'5a - Savings Tracker'!AF1186</f>
        <v/>
      </c>
      <c r="AF1144" t="str">
        <f>'5a - Savings Tracker'!AG1186</f>
        <v/>
      </c>
      <c r="AG1144" t="str">
        <f>'5a - Savings Tracker'!AH1186</f>
        <v/>
      </c>
      <c r="AH1144" t="str">
        <f>'5a - Savings Tracker'!AI1186</f>
        <v/>
      </c>
      <c r="AI1144" t="str">
        <f>'5a - Savings Tracker'!AJ1186</f>
        <v/>
      </c>
      <c r="AJ1144" t="str">
        <f>'5a - Savings Tracker'!AK1186</f>
        <v/>
      </c>
      <c r="AK1144" t="str">
        <f>'5a - Savings Tracker'!AL1186</f>
        <v/>
      </c>
    </row>
    <row r="1145" spans="1:37">
      <c r="A1145">
        <f>'5a - Savings Tracker'!A1187</f>
        <v>1144</v>
      </c>
      <c r="B1145" t="str">
        <f>'5a - Savings Tracker'!B1187</f>
        <v>Swansea Bay UHB</v>
      </c>
      <c r="C1145">
        <f>'5a - Savings Tracker'!C1187</f>
        <v>0</v>
      </c>
      <c r="D1145">
        <f>'5a - Savings Tracker'!D1187</f>
        <v>0</v>
      </c>
      <c r="E1145">
        <f>'5a - Savings Tracker'!E1187</f>
        <v>0</v>
      </c>
      <c r="F1145">
        <f>'5a - Savings Tracker'!F1187</f>
        <v>0</v>
      </c>
      <c r="G1145">
        <f>'5a - Savings Tracker'!G1187</f>
        <v>0</v>
      </c>
      <c r="H1145">
        <f>'5a - Savings Tracker'!H1187</f>
        <v>0</v>
      </c>
      <c r="I1145">
        <f>'5a - Savings Tracker'!J1187</f>
        <v>0</v>
      </c>
      <c r="J1145">
        <f>'5a - Savings Tracker'!K1187</f>
        <v>0</v>
      </c>
      <c r="K1145">
        <f>'5a - Savings Tracker'!L1187</f>
        <v>0</v>
      </c>
      <c r="L1145">
        <f>'5a - Savings Tracker'!M1187</f>
        <v>0</v>
      </c>
      <c r="M1145">
        <f>'5a - Savings Tracker'!N1187</f>
        <v>0</v>
      </c>
      <c r="N1145">
        <f>'5a - Savings Tracker'!O1187</f>
        <v>0</v>
      </c>
      <c r="O1145">
        <f>'5a - Savings Tracker'!P1187</f>
        <v>0</v>
      </c>
      <c r="P1145">
        <f>'5a - Savings Tracker'!Q1187</f>
        <v>0</v>
      </c>
      <c r="Q1145">
        <f>'5a - Savings Tracker'!R1187</f>
        <v>0</v>
      </c>
      <c r="R1145">
        <f>'5a - Savings Tracker'!S1187</f>
        <v>0</v>
      </c>
      <c r="S1145">
        <f>'5a - Savings Tracker'!T1187</f>
        <v>0</v>
      </c>
      <c r="T1145">
        <f>'5a - Savings Tracker'!U1187</f>
        <v>0</v>
      </c>
      <c r="U1145">
        <f>'5a - Savings Tracker'!V1187</f>
        <v>0</v>
      </c>
      <c r="V1145">
        <f>'5a - Savings Tracker'!W1187</f>
        <v>0</v>
      </c>
      <c r="W1145">
        <f>'5a - Savings Tracker'!X1187</f>
        <v>0</v>
      </c>
      <c r="X1145">
        <f>'5a - Savings Tracker'!Y1187</f>
        <v>0</v>
      </c>
      <c r="Y1145">
        <f>'5a - Savings Tracker'!Z1187</f>
        <v>0</v>
      </c>
      <c r="Z1145">
        <f>'5a - Savings Tracker'!AA1187</f>
        <v>0</v>
      </c>
      <c r="AA1145">
        <f>'5a - Savings Tracker'!AB1187</f>
        <v>0</v>
      </c>
      <c r="AB1145">
        <f>'5a - Savings Tracker'!AC1187</f>
        <v>0</v>
      </c>
      <c r="AC1145">
        <f>'5a - Savings Tracker'!AD1187</f>
        <v>0</v>
      </c>
      <c r="AD1145" t="str">
        <f>'5a - Savings Tracker'!AE1187</f>
        <v/>
      </c>
      <c r="AE1145" t="str">
        <f>'5a - Savings Tracker'!AF1187</f>
        <v/>
      </c>
      <c r="AF1145" t="str">
        <f>'5a - Savings Tracker'!AG1187</f>
        <v/>
      </c>
      <c r="AG1145" t="str">
        <f>'5a - Savings Tracker'!AH1187</f>
        <v/>
      </c>
      <c r="AH1145" t="str">
        <f>'5a - Savings Tracker'!AI1187</f>
        <v/>
      </c>
      <c r="AI1145" t="str">
        <f>'5a - Savings Tracker'!AJ1187</f>
        <v/>
      </c>
      <c r="AJ1145" t="str">
        <f>'5a - Savings Tracker'!AK1187</f>
        <v/>
      </c>
      <c r="AK1145" t="str">
        <f>'5a - Savings Tracker'!AL1187</f>
        <v/>
      </c>
    </row>
    <row r="1146" spans="1:37">
      <c r="A1146">
        <f>'5a - Savings Tracker'!A1188</f>
        <v>1145</v>
      </c>
      <c r="B1146" t="str">
        <f>'5a - Savings Tracker'!B1188</f>
        <v>Swansea Bay UHB</v>
      </c>
      <c r="C1146">
        <f>'5a - Savings Tracker'!C1188</f>
        <v>0</v>
      </c>
      <c r="D1146">
        <f>'5a - Savings Tracker'!D1188</f>
        <v>0</v>
      </c>
      <c r="E1146">
        <f>'5a - Savings Tracker'!E1188</f>
        <v>0</v>
      </c>
      <c r="F1146">
        <f>'5a - Savings Tracker'!F1188</f>
        <v>0</v>
      </c>
      <c r="G1146">
        <f>'5a - Savings Tracker'!G1188</f>
        <v>0</v>
      </c>
      <c r="H1146">
        <f>'5a - Savings Tracker'!H1188</f>
        <v>0</v>
      </c>
      <c r="I1146">
        <f>'5a - Savings Tracker'!J1188</f>
        <v>0</v>
      </c>
      <c r="J1146">
        <f>'5a - Savings Tracker'!K1188</f>
        <v>0</v>
      </c>
      <c r="K1146">
        <f>'5a - Savings Tracker'!L1188</f>
        <v>0</v>
      </c>
      <c r="L1146">
        <f>'5a - Savings Tracker'!M1188</f>
        <v>0</v>
      </c>
      <c r="M1146">
        <f>'5a - Savings Tracker'!N1188</f>
        <v>0</v>
      </c>
      <c r="N1146">
        <f>'5a - Savings Tracker'!O1188</f>
        <v>0</v>
      </c>
      <c r="O1146">
        <f>'5a - Savings Tracker'!P1188</f>
        <v>0</v>
      </c>
      <c r="P1146">
        <f>'5a - Savings Tracker'!Q1188</f>
        <v>0</v>
      </c>
      <c r="Q1146">
        <f>'5a - Savings Tracker'!R1188</f>
        <v>0</v>
      </c>
      <c r="R1146">
        <f>'5a - Savings Tracker'!S1188</f>
        <v>0</v>
      </c>
      <c r="S1146">
        <f>'5a - Savings Tracker'!T1188</f>
        <v>0</v>
      </c>
      <c r="T1146">
        <f>'5a - Savings Tracker'!U1188</f>
        <v>0</v>
      </c>
      <c r="U1146">
        <f>'5a - Savings Tracker'!V1188</f>
        <v>0</v>
      </c>
      <c r="V1146">
        <f>'5a - Savings Tracker'!W1188</f>
        <v>0</v>
      </c>
      <c r="W1146">
        <f>'5a - Savings Tracker'!X1188</f>
        <v>0</v>
      </c>
      <c r="X1146">
        <f>'5a - Savings Tracker'!Y1188</f>
        <v>0</v>
      </c>
      <c r="Y1146">
        <f>'5a - Savings Tracker'!Z1188</f>
        <v>0</v>
      </c>
      <c r="Z1146">
        <f>'5a - Savings Tracker'!AA1188</f>
        <v>0</v>
      </c>
      <c r="AA1146">
        <f>'5a - Savings Tracker'!AB1188</f>
        <v>0</v>
      </c>
      <c r="AB1146">
        <f>'5a - Savings Tracker'!AC1188</f>
        <v>0</v>
      </c>
      <c r="AC1146">
        <f>'5a - Savings Tracker'!AD1188</f>
        <v>0</v>
      </c>
      <c r="AD1146" t="str">
        <f>'5a - Savings Tracker'!AE1188</f>
        <v/>
      </c>
      <c r="AE1146" t="str">
        <f>'5a - Savings Tracker'!AF1188</f>
        <v/>
      </c>
      <c r="AF1146" t="str">
        <f>'5a - Savings Tracker'!AG1188</f>
        <v/>
      </c>
      <c r="AG1146" t="str">
        <f>'5a - Savings Tracker'!AH1188</f>
        <v/>
      </c>
      <c r="AH1146" t="str">
        <f>'5a - Savings Tracker'!AI1188</f>
        <v/>
      </c>
      <c r="AI1146" t="str">
        <f>'5a - Savings Tracker'!AJ1188</f>
        <v/>
      </c>
      <c r="AJ1146" t="str">
        <f>'5a - Savings Tracker'!AK1188</f>
        <v/>
      </c>
      <c r="AK1146" t="str">
        <f>'5a - Savings Tracker'!AL1188</f>
        <v/>
      </c>
    </row>
    <row r="1147" spans="1:37">
      <c r="A1147">
        <f>'5a - Savings Tracker'!A1189</f>
        <v>1146</v>
      </c>
      <c r="B1147" t="str">
        <f>'5a - Savings Tracker'!B1189</f>
        <v>Swansea Bay UHB</v>
      </c>
      <c r="C1147">
        <f>'5a - Savings Tracker'!C1189</f>
        <v>0</v>
      </c>
      <c r="D1147">
        <f>'5a - Savings Tracker'!D1189</f>
        <v>0</v>
      </c>
      <c r="E1147">
        <f>'5a - Savings Tracker'!E1189</f>
        <v>0</v>
      </c>
      <c r="F1147">
        <f>'5a - Savings Tracker'!F1189</f>
        <v>0</v>
      </c>
      <c r="G1147">
        <f>'5a - Savings Tracker'!G1189</f>
        <v>0</v>
      </c>
      <c r="H1147">
        <f>'5a - Savings Tracker'!H1189</f>
        <v>0</v>
      </c>
      <c r="I1147">
        <f>'5a - Savings Tracker'!J1189</f>
        <v>0</v>
      </c>
      <c r="J1147">
        <f>'5a - Savings Tracker'!K1189</f>
        <v>0</v>
      </c>
      <c r="K1147">
        <f>'5a - Savings Tracker'!L1189</f>
        <v>0</v>
      </c>
      <c r="L1147">
        <f>'5a - Savings Tracker'!M1189</f>
        <v>0</v>
      </c>
      <c r="M1147">
        <f>'5a - Savings Tracker'!N1189</f>
        <v>0</v>
      </c>
      <c r="N1147">
        <f>'5a - Savings Tracker'!O1189</f>
        <v>0</v>
      </c>
      <c r="O1147">
        <f>'5a - Savings Tracker'!P1189</f>
        <v>0</v>
      </c>
      <c r="P1147">
        <f>'5a - Savings Tracker'!Q1189</f>
        <v>0</v>
      </c>
      <c r="Q1147">
        <f>'5a - Savings Tracker'!R1189</f>
        <v>0</v>
      </c>
      <c r="R1147">
        <f>'5a - Savings Tracker'!S1189</f>
        <v>0</v>
      </c>
      <c r="S1147">
        <f>'5a - Savings Tracker'!T1189</f>
        <v>0</v>
      </c>
      <c r="T1147">
        <f>'5a - Savings Tracker'!U1189</f>
        <v>0</v>
      </c>
      <c r="U1147">
        <f>'5a - Savings Tracker'!V1189</f>
        <v>0</v>
      </c>
      <c r="V1147">
        <f>'5a - Savings Tracker'!W1189</f>
        <v>0</v>
      </c>
      <c r="W1147">
        <f>'5a - Savings Tracker'!X1189</f>
        <v>0</v>
      </c>
      <c r="X1147">
        <f>'5a - Savings Tracker'!Y1189</f>
        <v>0</v>
      </c>
      <c r="Y1147">
        <f>'5a - Savings Tracker'!Z1189</f>
        <v>0</v>
      </c>
      <c r="Z1147">
        <f>'5a - Savings Tracker'!AA1189</f>
        <v>0</v>
      </c>
      <c r="AA1147">
        <f>'5a - Savings Tracker'!AB1189</f>
        <v>0</v>
      </c>
      <c r="AB1147">
        <f>'5a - Savings Tracker'!AC1189</f>
        <v>0</v>
      </c>
      <c r="AC1147">
        <f>'5a - Savings Tracker'!AD1189</f>
        <v>0</v>
      </c>
      <c r="AD1147" t="str">
        <f>'5a - Savings Tracker'!AE1189</f>
        <v/>
      </c>
      <c r="AE1147" t="str">
        <f>'5a - Savings Tracker'!AF1189</f>
        <v/>
      </c>
      <c r="AF1147" t="str">
        <f>'5a - Savings Tracker'!AG1189</f>
        <v/>
      </c>
      <c r="AG1147" t="str">
        <f>'5a - Savings Tracker'!AH1189</f>
        <v/>
      </c>
      <c r="AH1147" t="str">
        <f>'5a - Savings Tracker'!AI1189</f>
        <v/>
      </c>
      <c r="AI1147" t="str">
        <f>'5a - Savings Tracker'!AJ1189</f>
        <v/>
      </c>
      <c r="AJ1147" t="str">
        <f>'5a - Savings Tracker'!AK1189</f>
        <v/>
      </c>
      <c r="AK1147" t="str">
        <f>'5a - Savings Tracker'!AL1189</f>
        <v/>
      </c>
    </row>
    <row r="1148" spans="1:37">
      <c r="A1148">
        <f>'5a - Savings Tracker'!A1190</f>
        <v>1147</v>
      </c>
      <c r="B1148" t="str">
        <f>'5a - Savings Tracker'!B1190</f>
        <v>Swansea Bay UHB</v>
      </c>
      <c r="C1148">
        <f>'5a - Savings Tracker'!C1190</f>
        <v>0</v>
      </c>
      <c r="D1148">
        <f>'5a - Savings Tracker'!D1190</f>
        <v>0</v>
      </c>
      <c r="E1148">
        <f>'5a - Savings Tracker'!E1190</f>
        <v>0</v>
      </c>
      <c r="F1148">
        <f>'5a - Savings Tracker'!F1190</f>
        <v>0</v>
      </c>
      <c r="G1148">
        <f>'5a - Savings Tracker'!G1190</f>
        <v>0</v>
      </c>
      <c r="H1148">
        <f>'5a - Savings Tracker'!H1190</f>
        <v>0</v>
      </c>
      <c r="I1148">
        <f>'5a - Savings Tracker'!J1190</f>
        <v>0</v>
      </c>
      <c r="J1148">
        <f>'5a - Savings Tracker'!K1190</f>
        <v>0</v>
      </c>
      <c r="K1148">
        <f>'5a - Savings Tracker'!L1190</f>
        <v>0</v>
      </c>
      <c r="L1148">
        <f>'5a - Savings Tracker'!M1190</f>
        <v>0</v>
      </c>
      <c r="M1148">
        <f>'5a - Savings Tracker'!N1190</f>
        <v>0</v>
      </c>
      <c r="N1148">
        <f>'5a - Savings Tracker'!O1190</f>
        <v>0</v>
      </c>
      <c r="O1148">
        <f>'5a - Savings Tracker'!P1190</f>
        <v>0</v>
      </c>
      <c r="P1148">
        <f>'5a - Savings Tracker'!Q1190</f>
        <v>0</v>
      </c>
      <c r="Q1148">
        <f>'5a - Savings Tracker'!R1190</f>
        <v>0</v>
      </c>
      <c r="R1148">
        <f>'5a - Savings Tracker'!S1190</f>
        <v>0</v>
      </c>
      <c r="S1148">
        <f>'5a - Savings Tracker'!T1190</f>
        <v>0</v>
      </c>
      <c r="T1148">
        <f>'5a - Savings Tracker'!U1190</f>
        <v>0</v>
      </c>
      <c r="U1148">
        <f>'5a - Savings Tracker'!V1190</f>
        <v>0</v>
      </c>
      <c r="V1148">
        <f>'5a - Savings Tracker'!W1190</f>
        <v>0</v>
      </c>
      <c r="W1148">
        <f>'5a - Savings Tracker'!X1190</f>
        <v>0</v>
      </c>
      <c r="X1148">
        <f>'5a - Savings Tracker'!Y1190</f>
        <v>0</v>
      </c>
      <c r="Y1148">
        <f>'5a - Savings Tracker'!Z1190</f>
        <v>0</v>
      </c>
      <c r="Z1148">
        <f>'5a - Savings Tracker'!AA1190</f>
        <v>0</v>
      </c>
      <c r="AA1148">
        <f>'5a - Savings Tracker'!AB1190</f>
        <v>0</v>
      </c>
      <c r="AB1148">
        <f>'5a - Savings Tracker'!AC1190</f>
        <v>0</v>
      </c>
      <c r="AC1148">
        <f>'5a - Savings Tracker'!AD1190</f>
        <v>0</v>
      </c>
      <c r="AD1148" t="str">
        <f>'5a - Savings Tracker'!AE1190</f>
        <v/>
      </c>
      <c r="AE1148" t="str">
        <f>'5a - Savings Tracker'!AF1190</f>
        <v/>
      </c>
      <c r="AF1148" t="str">
        <f>'5a - Savings Tracker'!AG1190</f>
        <v/>
      </c>
      <c r="AG1148" t="str">
        <f>'5a - Savings Tracker'!AH1190</f>
        <v/>
      </c>
      <c r="AH1148" t="str">
        <f>'5a - Savings Tracker'!AI1190</f>
        <v/>
      </c>
      <c r="AI1148" t="str">
        <f>'5a - Savings Tracker'!AJ1190</f>
        <v/>
      </c>
      <c r="AJ1148" t="str">
        <f>'5a - Savings Tracker'!AK1190</f>
        <v/>
      </c>
      <c r="AK1148" t="str">
        <f>'5a - Savings Tracker'!AL1190</f>
        <v/>
      </c>
    </row>
    <row r="1149" spans="1:37">
      <c r="A1149">
        <f>'5a - Savings Tracker'!A1191</f>
        <v>1148</v>
      </c>
      <c r="B1149" t="str">
        <f>'5a - Savings Tracker'!B1191</f>
        <v>Swansea Bay UHB</v>
      </c>
      <c r="C1149">
        <f>'5a - Savings Tracker'!C1191</f>
        <v>0</v>
      </c>
      <c r="D1149">
        <f>'5a - Savings Tracker'!D1191</f>
        <v>0</v>
      </c>
      <c r="E1149">
        <f>'5a - Savings Tracker'!E1191</f>
        <v>0</v>
      </c>
      <c r="F1149">
        <f>'5a - Savings Tracker'!F1191</f>
        <v>0</v>
      </c>
      <c r="G1149">
        <f>'5a - Savings Tracker'!G1191</f>
        <v>0</v>
      </c>
      <c r="H1149">
        <f>'5a - Savings Tracker'!H1191</f>
        <v>0</v>
      </c>
      <c r="I1149">
        <f>'5a - Savings Tracker'!J1191</f>
        <v>0</v>
      </c>
      <c r="J1149">
        <f>'5a - Savings Tracker'!K1191</f>
        <v>0</v>
      </c>
      <c r="K1149">
        <f>'5a - Savings Tracker'!L1191</f>
        <v>0</v>
      </c>
      <c r="L1149">
        <f>'5a - Savings Tracker'!M1191</f>
        <v>0</v>
      </c>
      <c r="M1149">
        <f>'5a - Savings Tracker'!N1191</f>
        <v>0</v>
      </c>
      <c r="N1149">
        <f>'5a - Savings Tracker'!O1191</f>
        <v>0</v>
      </c>
      <c r="O1149">
        <f>'5a - Savings Tracker'!P1191</f>
        <v>0</v>
      </c>
      <c r="P1149">
        <f>'5a - Savings Tracker'!Q1191</f>
        <v>0</v>
      </c>
      <c r="Q1149">
        <f>'5a - Savings Tracker'!R1191</f>
        <v>0</v>
      </c>
      <c r="R1149">
        <f>'5a - Savings Tracker'!S1191</f>
        <v>0</v>
      </c>
      <c r="S1149">
        <f>'5a - Savings Tracker'!T1191</f>
        <v>0</v>
      </c>
      <c r="T1149">
        <f>'5a - Savings Tracker'!U1191</f>
        <v>0</v>
      </c>
      <c r="U1149">
        <f>'5a - Savings Tracker'!V1191</f>
        <v>0</v>
      </c>
      <c r="V1149">
        <f>'5a - Savings Tracker'!W1191</f>
        <v>0</v>
      </c>
      <c r="W1149">
        <f>'5a - Savings Tracker'!X1191</f>
        <v>0</v>
      </c>
      <c r="X1149">
        <f>'5a - Savings Tracker'!Y1191</f>
        <v>0</v>
      </c>
      <c r="Y1149">
        <f>'5a - Savings Tracker'!Z1191</f>
        <v>0</v>
      </c>
      <c r="Z1149">
        <f>'5a - Savings Tracker'!AA1191</f>
        <v>0</v>
      </c>
      <c r="AA1149">
        <f>'5a - Savings Tracker'!AB1191</f>
        <v>0</v>
      </c>
      <c r="AB1149">
        <f>'5a - Savings Tracker'!AC1191</f>
        <v>0</v>
      </c>
      <c r="AC1149">
        <f>'5a - Savings Tracker'!AD1191</f>
        <v>0</v>
      </c>
      <c r="AD1149" t="str">
        <f>'5a - Savings Tracker'!AE1191</f>
        <v/>
      </c>
      <c r="AE1149" t="str">
        <f>'5a - Savings Tracker'!AF1191</f>
        <v/>
      </c>
      <c r="AF1149" t="str">
        <f>'5a - Savings Tracker'!AG1191</f>
        <v/>
      </c>
      <c r="AG1149" t="str">
        <f>'5a - Savings Tracker'!AH1191</f>
        <v/>
      </c>
      <c r="AH1149" t="str">
        <f>'5a - Savings Tracker'!AI1191</f>
        <v/>
      </c>
      <c r="AI1149" t="str">
        <f>'5a - Savings Tracker'!AJ1191</f>
        <v/>
      </c>
      <c r="AJ1149" t="str">
        <f>'5a - Savings Tracker'!AK1191</f>
        <v/>
      </c>
      <c r="AK1149" t="str">
        <f>'5a - Savings Tracker'!AL1191</f>
        <v/>
      </c>
    </row>
    <row r="1150" spans="1:37">
      <c r="A1150">
        <f>'5a - Savings Tracker'!A1192</f>
        <v>1149</v>
      </c>
      <c r="B1150" t="str">
        <f>'5a - Savings Tracker'!B1192</f>
        <v>Swansea Bay UHB</v>
      </c>
      <c r="C1150">
        <f>'5a - Savings Tracker'!C1192</f>
        <v>0</v>
      </c>
      <c r="D1150">
        <f>'5a - Savings Tracker'!D1192</f>
        <v>0</v>
      </c>
      <c r="E1150">
        <f>'5a - Savings Tracker'!E1192</f>
        <v>0</v>
      </c>
      <c r="F1150">
        <f>'5a - Savings Tracker'!F1192</f>
        <v>0</v>
      </c>
      <c r="G1150">
        <f>'5a - Savings Tracker'!G1192</f>
        <v>0</v>
      </c>
      <c r="H1150">
        <f>'5a - Savings Tracker'!H1192</f>
        <v>0</v>
      </c>
      <c r="I1150">
        <f>'5a - Savings Tracker'!J1192</f>
        <v>0</v>
      </c>
      <c r="J1150">
        <f>'5a - Savings Tracker'!K1192</f>
        <v>0</v>
      </c>
      <c r="K1150">
        <f>'5a - Savings Tracker'!L1192</f>
        <v>0</v>
      </c>
      <c r="L1150">
        <f>'5a - Savings Tracker'!M1192</f>
        <v>0</v>
      </c>
      <c r="M1150">
        <f>'5a - Savings Tracker'!N1192</f>
        <v>0</v>
      </c>
      <c r="N1150">
        <f>'5a - Savings Tracker'!O1192</f>
        <v>0</v>
      </c>
      <c r="O1150">
        <f>'5a - Savings Tracker'!P1192</f>
        <v>0</v>
      </c>
      <c r="P1150">
        <f>'5a - Savings Tracker'!Q1192</f>
        <v>0</v>
      </c>
      <c r="Q1150">
        <f>'5a - Savings Tracker'!R1192</f>
        <v>0</v>
      </c>
      <c r="R1150">
        <f>'5a - Savings Tracker'!S1192</f>
        <v>0</v>
      </c>
      <c r="S1150">
        <f>'5a - Savings Tracker'!T1192</f>
        <v>0</v>
      </c>
      <c r="T1150">
        <f>'5a - Savings Tracker'!U1192</f>
        <v>0</v>
      </c>
      <c r="U1150">
        <f>'5a - Savings Tracker'!V1192</f>
        <v>0</v>
      </c>
      <c r="V1150">
        <f>'5a - Savings Tracker'!W1192</f>
        <v>0</v>
      </c>
      <c r="W1150">
        <f>'5a - Savings Tracker'!X1192</f>
        <v>0</v>
      </c>
      <c r="X1150">
        <f>'5a - Savings Tracker'!Y1192</f>
        <v>0</v>
      </c>
      <c r="Y1150">
        <f>'5a - Savings Tracker'!Z1192</f>
        <v>0</v>
      </c>
      <c r="Z1150">
        <f>'5a - Savings Tracker'!AA1192</f>
        <v>0</v>
      </c>
      <c r="AA1150">
        <f>'5a - Savings Tracker'!AB1192</f>
        <v>0</v>
      </c>
      <c r="AB1150">
        <f>'5a - Savings Tracker'!AC1192</f>
        <v>0</v>
      </c>
      <c r="AC1150">
        <f>'5a - Savings Tracker'!AD1192</f>
        <v>0</v>
      </c>
      <c r="AD1150" t="str">
        <f>'5a - Savings Tracker'!AE1192</f>
        <v/>
      </c>
      <c r="AE1150" t="str">
        <f>'5a - Savings Tracker'!AF1192</f>
        <v/>
      </c>
      <c r="AF1150" t="str">
        <f>'5a - Savings Tracker'!AG1192</f>
        <v/>
      </c>
      <c r="AG1150" t="str">
        <f>'5a - Savings Tracker'!AH1192</f>
        <v/>
      </c>
      <c r="AH1150" t="str">
        <f>'5a - Savings Tracker'!AI1192</f>
        <v/>
      </c>
      <c r="AI1150" t="str">
        <f>'5a - Savings Tracker'!AJ1192</f>
        <v/>
      </c>
      <c r="AJ1150" t="str">
        <f>'5a - Savings Tracker'!AK1192</f>
        <v/>
      </c>
      <c r="AK1150" t="str">
        <f>'5a - Savings Tracker'!AL1192</f>
        <v/>
      </c>
    </row>
    <row r="1151" spans="1:37">
      <c r="A1151">
        <f>'5a - Savings Tracker'!A1193</f>
        <v>1150</v>
      </c>
      <c r="B1151" t="str">
        <f>'5a - Savings Tracker'!B1193</f>
        <v>Swansea Bay UHB</v>
      </c>
      <c r="C1151">
        <f>'5a - Savings Tracker'!C1193</f>
        <v>0</v>
      </c>
      <c r="D1151">
        <f>'5a - Savings Tracker'!D1193</f>
        <v>0</v>
      </c>
      <c r="E1151">
        <f>'5a - Savings Tracker'!E1193</f>
        <v>0</v>
      </c>
      <c r="F1151">
        <f>'5a - Savings Tracker'!F1193</f>
        <v>0</v>
      </c>
      <c r="G1151">
        <f>'5a - Savings Tracker'!G1193</f>
        <v>0</v>
      </c>
      <c r="H1151">
        <f>'5a - Savings Tracker'!H1193</f>
        <v>0</v>
      </c>
      <c r="I1151">
        <f>'5a - Savings Tracker'!J1193</f>
        <v>0</v>
      </c>
      <c r="J1151">
        <f>'5a - Savings Tracker'!K1193</f>
        <v>0</v>
      </c>
      <c r="K1151">
        <f>'5a - Savings Tracker'!L1193</f>
        <v>0</v>
      </c>
      <c r="L1151">
        <f>'5a - Savings Tracker'!M1193</f>
        <v>0</v>
      </c>
      <c r="M1151">
        <f>'5a - Savings Tracker'!N1193</f>
        <v>0</v>
      </c>
      <c r="N1151">
        <f>'5a - Savings Tracker'!O1193</f>
        <v>0</v>
      </c>
      <c r="O1151">
        <f>'5a - Savings Tracker'!P1193</f>
        <v>0</v>
      </c>
      <c r="P1151">
        <f>'5a - Savings Tracker'!Q1193</f>
        <v>0</v>
      </c>
      <c r="Q1151">
        <f>'5a - Savings Tracker'!R1193</f>
        <v>0</v>
      </c>
      <c r="R1151">
        <f>'5a - Savings Tracker'!S1193</f>
        <v>0</v>
      </c>
      <c r="S1151">
        <f>'5a - Savings Tracker'!T1193</f>
        <v>0</v>
      </c>
      <c r="T1151">
        <f>'5a - Savings Tracker'!U1193</f>
        <v>0</v>
      </c>
      <c r="U1151">
        <f>'5a - Savings Tracker'!V1193</f>
        <v>0</v>
      </c>
      <c r="V1151">
        <f>'5a - Savings Tracker'!W1193</f>
        <v>0</v>
      </c>
      <c r="W1151">
        <f>'5a - Savings Tracker'!X1193</f>
        <v>0</v>
      </c>
      <c r="X1151">
        <f>'5a - Savings Tracker'!Y1193</f>
        <v>0</v>
      </c>
      <c r="Y1151">
        <f>'5a - Savings Tracker'!Z1193</f>
        <v>0</v>
      </c>
      <c r="Z1151">
        <f>'5a - Savings Tracker'!AA1193</f>
        <v>0</v>
      </c>
      <c r="AA1151">
        <f>'5a - Savings Tracker'!AB1193</f>
        <v>0</v>
      </c>
      <c r="AB1151">
        <f>'5a - Savings Tracker'!AC1193</f>
        <v>0</v>
      </c>
      <c r="AC1151">
        <f>'5a - Savings Tracker'!AD1193</f>
        <v>0</v>
      </c>
      <c r="AD1151" t="str">
        <f>'5a - Savings Tracker'!AE1193</f>
        <v/>
      </c>
      <c r="AE1151" t="str">
        <f>'5a - Savings Tracker'!AF1193</f>
        <v/>
      </c>
      <c r="AF1151" t="str">
        <f>'5a - Savings Tracker'!AG1193</f>
        <v/>
      </c>
      <c r="AG1151" t="str">
        <f>'5a - Savings Tracker'!AH1193</f>
        <v/>
      </c>
      <c r="AH1151" t="str">
        <f>'5a - Savings Tracker'!AI1193</f>
        <v/>
      </c>
      <c r="AI1151" t="str">
        <f>'5a - Savings Tracker'!AJ1193</f>
        <v/>
      </c>
      <c r="AJ1151" t="str">
        <f>'5a - Savings Tracker'!AK1193</f>
        <v/>
      </c>
      <c r="AK1151" t="str">
        <f>'5a - Savings Tracker'!AL1193</f>
        <v/>
      </c>
    </row>
    <row r="1152" spans="1:37">
      <c r="A1152">
        <f>'5a - Savings Tracker'!A1194</f>
        <v>1151</v>
      </c>
      <c r="B1152" t="str">
        <f>'5a - Savings Tracker'!B1194</f>
        <v>Swansea Bay UHB</v>
      </c>
      <c r="C1152">
        <f>'5a - Savings Tracker'!C1194</f>
        <v>0</v>
      </c>
      <c r="D1152">
        <f>'5a - Savings Tracker'!D1194</f>
        <v>0</v>
      </c>
      <c r="E1152">
        <f>'5a - Savings Tracker'!E1194</f>
        <v>0</v>
      </c>
      <c r="F1152">
        <f>'5a - Savings Tracker'!F1194</f>
        <v>0</v>
      </c>
      <c r="G1152">
        <f>'5a - Savings Tracker'!G1194</f>
        <v>0</v>
      </c>
      <c r="H1152">
        <f>'5a - Savings Tracker'!H1194</f>
        <v>0</v>
      </c>
      <c r="I1152">
        <f>'5a - Savings Tracker'!J1194</f>
        <v>0</v>
      </c>
      <c r="J1152">
        <f>'5a - Savings Tracker'!K1194</f>
        <v>0</v>
      </c>
      <c r="K1152">
        <f>'5a - Savings Tracker'!L1194</f>
        <v>0</v>
      </c>
      <c r="L1152">
        <f>'5a - Savings Tracker'!M1194</f>
        <v>0</v>
      </c>
      <c r="M1152">
        <f>'5a - Savings Tracker'!N1194</f>
        <v>0</v>
      </c>
      <c r="N1152">
        <f>'5a - Savings Tracker'!O1194</f>
        <v>0</v>
      </c>
      <c r="O1152">
        <f>'5a - Savings Tracker'!P1194</f>
        <v>0</v>
      </c>
      <c r="P1152">
        <f>'5a - Savings Tracker'!Q1194</f>
        <v>0</v>
      </c>
      <c r="Q1152">
        <f>'5a - Savings Tracker'!R1194</f>
        <v>0</v>
      </c>
      <c r="R1152">
        <f>'5a - Savings Tracker'!S1194</f>
        <v>0</v>
      </c>
      <c r="S1152">
        <f>'5a - Savings Tracker'!T1194</f>
        <v>0</v>
      </c>
      <c r="T1152">
        <f>'5a - Savings Tracker'!U1194</f>
        <v>0</v>
      </c>
      <c r="U1152">
        <f>'5a - Savings Tracker'!V1194</f>
        <v>0</v>
      </c>
      <c r="V1152">
        <f>'5a - Savings Tracker'!W1194</f>
        <v>0</v>
      </c>
      <c r="W1152">
        <f>'5a - Savings Tracker'!X1194</f>
        <v>0</v>
      </c>
      <c r="X1152">
        <f>'5a - Savings Tracker'!Y1194</f>
        <v>0</v>
      </c>
      <c r="Y1152">
        <f>'5a - Savings Tracker'!Z1194</f>
        <v>0</v>
      </c>
      <c r="Z1152">
        <f>'5a - Savings Tracker'!AA1194</f>
        <v>0</v>
      </c>
      <c r="AA1152">
        <f>'5a - Savings Tracker'!AB1194</f>
        <v>0</v>
      </c>
      <c r="AB1152">
        <f>'5a - Savings Tracker'!AC1194</f>
        <v>0</v>
      </c>
      <c r="AC1152">
        <f>'5a - Savings Tracker'!AD1194</f>
        <v>0</v>
      </c>
      <c r="AD1152" t="str">
        <f>'5a - Savings Tracker'!AE1194</f>
        <v/>
      </c>
      <c r="AE1152" t="str">
        <f>'5a - Savings Tracker'!AF1194</f>
        <v/>
      </c>
      <c r="AF1152" t="str">
        <f>'5a - Savings Tracker'!AG1194</f>
        <v/>
      </c>
      <c r="AG1152" t="str">
        <f>'5a - Savings Tracker'!AH1194</f>
        <v/>
      </c>
      <c r="AH1152" t="str">
        <f>'5a - Savings Tracker'!AI1194</f>
        <v/>
      </c>
      <c r="AI1152" t="str">
        <f>'5a - Savings Tracker'!AJ1194</f>
        <v/>
      </c>
      <c r="AJ1152" t="str">
        <f>'5a - Savings Tracker'!AK1194</f>
        <v/>
      </c>
      <c r="AK1152" t="str">
        <f>'5a - Savings Tracker'!AL1194</f>
        <v/>
      </c>
    </row>
    <row r="1153" spans="1:37">
      <c r="A1153">
        <f>'5a - Savings Tracker'!A1195</f>
        <v>1152</v>
      </c>
      <c r="B1153" t="str">
        <f>'5a - Savings Tracker'!B1195</f>
        <v>Swansea Bay UHB</v>
      </c>
      <c r="C1153">
        <f>'5a - Savings Tracker'!C1195</f>
        <v>0</v>
      </c>
      <c r="D1153">
        <f>'5a - Savings Tracker'!D1195</f>
        <v>0</v>
      </c>
      <c r="E1153">
        <f>'5a - Savings Tracker'!E1195</f>
        <v>0</v>
      </c>
      <c r="F1153">
        <f>'5a - Savings Tracker'!F1195</f>
        <v>0</v>
      </c>
      <c r="G1153">
        <f>'5a - Savings Tracker'!G1195</f>
        <v>0</v>
      </c>
      <c r="H1153">
        <f>'5a - Savings Tracker'!H1195</f>
        <v>0</v>
      </c>
      <c r="I1153">
        <f>'5a - Savings Tracker'!J1195</f>
        <v>0</v>
      </c>
      <c r="J1153">
        <f>'5a - Savings Tracker'!K1195</f>
        <v>0</v>
      </c>
      <c r="K1153">
        <f>'5a - Savings Tracker'!L1195</f>
        <v>0</v>
      </c>
      <c r="L1153">
        <f>'5a - Savings Tracker'!M1195</f>
        <v>0</v>
      </c>
      <c r="M1153">
        <f>'5a - Savings Tracker'!N1195</f>
        <v>0</v>
      </c>
      <c r="N1153">
        <f>'5a - Savings Tracker'!O1195</f>
        <v>0</v>
      </c>
      <c r="O1153">
        <f>'5a - Savings Tracker'!P1195</f>
        <v>0</v>
      </c>
      <c r="P1153">
        <f>'5a - Savings Tracker'!Q1195</f>
        <v>0</v>
      </c>
      <c r="Q1153">
        <f>'5a - Savings Tracker'!R1195</f>
        <v>0</v>
      </c>
      <c r="R1153">
        <f>'5a - Savings Tracker'!S1195</f>
        <v>0</v>
      </c>
      <c r="S1153">
        <f>'5a - Savings Tracker'!T1195</f>
        <v>0</v>
      </c>
      <c r="T1153">
        <f>'5a - Savings Tracker'!U1195</f>
        <v>0</v>
      </c>
      <c r="U1153">
        <f>'5a - Savings Tracker'!V1195</f>
        <v>0</v>
      </c>
      <c r="V1153">
        <f>'5a - Savings Tracker'!W1195</f>
        <v>0</v>
      </c>
      <c r="W1153">
        <f>'5a - Savings Tracker'!X1195</f>
        <v>0</v>
      </c>
      <c r="X1153">
        <f>'5a - Savings Tracker'!Y1195</f>
        <v>0</v>
      </c>
      <c r="Y1153">
        <f>'5a - Savings Tracker'!Z1195</f>
        <v>0</v>
      </c>
      <c r="Z1153">
        <f>'5a - Savings Tracker'!AA1195</f>
        <v>0</v>
      </c>
      <c r="AA1153">
        <f>'5a - Savings Tracker'!AB1195</f>
        <v>0</v>
      </c>
      <c r="AB1153">
        <f>'5a - Savings Tracker'!AC1195</f>
        <v>0</v>
      </c>
      <c r="AC1153">
        <f>'5a - Savings Tracker'!AD1195</f>
        <v>0</v>
      </c>
      <c r="AD1153" t="str">
        <f>'5a - Savings Tracker'!AE1195</f>
        <v/>
      </c>
      <c r="AE1153" t="str">
        <f>'5a - Savings Tracker'!AF1195</f>
        <v/>
      </c>
      <c r="AF1153" t="str">
        <f>'5a - Savings Tracker'!AG1195</f>
        <v/>
      </c>
      <c r="AG1153" t="str">
        <f>'5a - Savings Tracker'!AH1195</f>
        <v/>
      </c>
      <c r="AH1153" t="str">
        <f>'5a - Savings Tracker'!AI1195</f>
        <v/>
      </c>
      <c r="AI1153" t="str">
        <f>'5a - Savings Tracker'!AJ1195</f>
        <v/>
      </c>
      <c r="AJ1153" t="str">
        <f>'5a - Savings Tracker'!AK1195</f>
        <v/>
      </c>
      <c r="AK1153" t="str">
        <f>'5a - Savings Tracker'!AL1195</f>
        <v/>
      </c>
    </row>
    <row r="1154" spans="1:37">
      <c r="A1154">
        <f>'5a - Savings Tracker'!A1196</f>
        <v>1153</v>
      </c>
      <c r="B1154" t="str">
        <f>'5a - Savings Tracker'!B1196</f>
        <v>Swansea Bay UHB</v>
      </c>
      <c r="C1154">
        <f>'5a - Savings Tracker'!C1196</f>
        <v>0</v>
      </c>
      <c r="D1154">
        <f>'5a - Savings Tracker'!D1196</f>
        <v>0</v>
      </c>
      <c r="E1154">
        <f>'5a - Savings Tracker'!E1196</f>
        <v>0</v>
      </c>
      <c r="F1154">
        <f>'5a - Savings Tracker'!F1196</f>
        <v>0</v>
      </c>
      <c r="G1154">
        <f>'5a - Savings Tracker'!G1196</f>
        <v>0</v>
      </c>
      <c r="H1154">
        <f>'5a - Savings Tracker'!H1196</f>
        <v>0</v>
      </c>
      <c r="I1154">
        <f>'5a - Savings Tracker'!J1196</f>
        <v>0</v>
      </c>
      <c r="J1154">
        <f>'5a - Savings Tracker'!K1196</f>
        <v>0</v>
      </c>
      <c r="K1154">
        <f>'5a - Savings Tracker'!L1196</f>
        <v>0</v>
      </c>
      <c r="L1154">
        <f>'5a - Savings Tracker'!M1196</f>
        <v>0</v>
      </c>
      <c r="M1154">
        <f>'5a - Savings Tracker'!N1196</f>
        <v>0</v>
      </c>
      <c r="N1154">
        <f>'5a - Savings Tracker'!O1196</f>
        <v>0</v>
      </c>
      <c r="O1154">
        <f>'5a - Savings Tracker'!P1196</f>
        <v>0</v>
      </c>
      <c r="P1154">
        <f>'5a - Savings Tracker'!Q1196</f>
        <v>0</v>
      </c>
      <c r="Q1154">
        <f>'5a - Savings Tracker'!R1196</f>
        <v>0</v>
      </c>
      <c r="R1154">
        <f>'5a - Savings Tracker'!S1196</f>
        <v>0</v>
      </c>
      <c r="S1154">
        <f>'5a - Savings Tracker'!T1196</f>
        <v>0</v>
      </c>
      <c r="T1154">
        <f>'5a - Savings Tracker'!U1196</f>
        <v>0</v>
      </c>
      <c r="U1154">
        <f>'5a - Savings Tracker'!V1196</f>
        <v>0</v>
      </c>
      <c r="V1154">
        <f>'5a - Savings Tracker'!W1196</f>
        <v>0</v>
      </c>
      <c r="W1154">
        <f>'5a - Savings Tracker'!X1196</f>
        <v>0</v>
      </c>
      <c r="X1154">
        <f>'5a - Savings Tracker'!Y1196</f>
        <v>0</v>
      </c>
      <c r="Y1154">
        <f>'5a - Savings Tracker'!Z1196</f>
        <v>0</v>
      </c>
      <c r="Z1154">
        <f>'5a - Savings Tracker'!AA1196</f>
        <v>0</v>
      </c>
      <c r="AA1154">
        <f>'5a - Savings Tracker'!AB1196</f>
        <v>0</v>
      </c>
      <c r="AB1154">
        <f>'5a - Savings Tracker'!AC1196</f>
        <v>0</v>
      </c>
      <c r="AC1154">
        <f>'5a - Savings Tracker'!AD1196</f>
        <v>0</v>
      </c>
      <c r="AD1154" t="str">
        <f>'5a - Savings Tracker'!AE1196</f>
        <v/>
      </c>
      <c r="AE1154" t="str">
        <f>'5a - Savings Tracker'!AF1196</f>
        <v/>
      </c>
      <c r="AF1154" t="str">
        <f>'5a - Savings Tracker'!AG1196</f>
        <v/>
      </c>
      <c r="AG1154" t="str">
        <f>'5a - Savings Tracker'!AH1196</f>
        <v/>
      </c>
      <c r="AH1154" t="str">
        <f>'5a - Savings Tracker'!AI1196</f>
        <v/>
      </c>
      <c r="AI1154" t="str">
        <f>'5a - Savings Tracker'!AJ1196</f>
        <v/>
      </c>
      <c r="AJ1154" t="str">
        <f>'5a - Savings Tracker'!AK1196</f>
        <v/>
      </c>
      <c r="AK1154" t="str">
        <f>'5a - Savings Tracker'!AL1196</f>
        <v/>
      </c>
    </row>
    <row r="1155" spans="1:37">
      <c r="A1155">
        <f>'5a - Savings Tracker'!A1197</f>
        <v>1154</v>
      </c>
      <c r="B1155" t="str">
        <f>'5a - Savings Tracker'!B1197</f>
        <v>Swansea Bay UHB</v>
      </c>
      <c r="C1155">
        <f>'5a - Savings Tracker'!C1197</f>
        <v>0</v>
      </c>
      <c r="D1155">
        <f>'5a - Savings Tracker'!D1197</f>
        <v>0</v>
      </c>
      <c r="E1155">
        <f>'5a - Savings Tracker'!E1197</f>
        <v>0</v>
      </c>
      <c r="F1155">
        <f>'5a - Savings Tracker'!F1197</f>
        <v>0</v>
      </c>
      <c r="G1155">
        <f>'5a - Savings Tracker'!G1197</f>
        <v>0</v>
      </c>
      <c r="H1155">
        <f>'5a - Savings Tracker'!H1197</f>
        <v>0</v>
      </c>
      <c r="I1155">
        <f>'5a - Savings Tracker'!J1197</f>
        <v>0</v>
      </c>
      <c r="J1155">
        <f>'5a - Savings Tracker'!K1197</f>
        <v>0</v>
      </c>
      <c r="K1155">
        <f>'5a - Savings Tracker'!L1197</f>
        <v>0</v>
      </c>
      <c r="L1155">
        <f>'5a - Savings Tracker'!M1197</f>
        <v>0</v>
      </c>
      <c r="M1155">
        <f>'5a - Savings Tracker'!N1197</f>
        <v>0</v>
      </c>
      <c r="N1155">
        <f>'5a - Savings Tracker'!O1197</f>
        <v>0</v>
      </c>
      <c r="O1155">
        <f>'5a - Savings Tracker'!P1197</f>
        <v>0</v>
      </c>
      <c r="P1155">
        <f>'5a - Savings Tracker'!Q1197</f>
        <v>0</v>
      </c>
      <c r="Q1155">
        <f>'5a - Savings Tracker'!R1197</f>
        <v>0</v>
      </c>
      <c r="R1155">
        <f>'5a - Savings Tracker'!S1197</f>
        <v>0</v>
      </c>
      <c r="S1155">
        <f>'5a - Savings Tracker'!T1197</f>
        <v>0</v>
      </c>
      <c r="T1155">
        <f>'5a - Savings Tracker'!U1197</f>
        <v>0</v>
      </c>
      <c r="U1155">
        <f>'5a - Savings Tracker'!V1197</f>
        <v>0</v>
      </c>
      <c r="V1155">
        <f>'5a - Savings Tracker'!W1197</f>
        <v>0</v>
      </c>
      <c r="W1155">
        <f>'5a - Savings Tracker'!X1197</f>
        <v>0</v>
      </c>
      <c r="X1155">
        <f>'5a - Savings Tracker'!Y1197</f>
        <v>0</v>
      </c>
      <c r="Y1155">
        <f>'5a - Savings Tracker'!Z1197</f>
        <v>0</v>
      </c>
      <c r="Z1155">
        <f>'5a - Savings Tracker'!AA1197</f>
        <v>0</v>
      </c>
      <c r="AA1155">
        <f>'5a - Savings Tracker'!AB1197</f>
        <v>0</v>
      </c>
      <c r="AB1155">
        <f>'5a - Savings Tracker'!AC1197</f>
        <v>0</v>
      </c>
      <c r="AC1155">
        <f>'5a - Savings Tracker'!AD1197</f>
        <v>0</v>
      </c>
      <c r="AD1155" t="str">
        <f>'5a - Savings Tracker'!AE1197</f>
        <v/>
      </c>
      <c r="AE1155" t="str">
        <f>'5a - Savings Tracker'!AF1197</f>
        <v/>
      </c>
      <c r="AF1155" t="str">
        <f>'5a - Savings Tracker'!AG1197</f>
        <v/>
      </c>
      <c r="AG1155" t="str">
        <f>'5a - Savings Tracker'!AH1197</f>
        <v/>
      </c>
      <c r="AH1155" t="str">
        <f>'5a - Savings Tracker'!AI1197</f>
        <v/>
      </c>
      <c r="AI1155" t="str">
        <f>'5a - Savings Tracker'!AJ1197</f>
        <v/>
      </c>
      <c r="AJ1155" t="str">
        <f>'5a - Savings Tracker'!AK1197</f>
        <v/>
      </c>
      <c r="AK1155" t="str">
        <f>'5a - Savings Tracker'!AL1197</f>
        <v/>
      </c>
    </row>
    <row r="1156" spans="1:37">
      <c r="A1156">
        <f>'5a - Savings Tracker'!A1198</f>
        <v>1155</v>
      </c>
      <c r="B1156" t="str">
        <f>'5a - Savings Tracker'!B1198</f>
        <v>Swansea Bay UHB</v>
      </c>
      <c r="C1156">
        <f>'5a - Savings Tracker'!C1198</f>
        <v>0</v>
      </c>
      <c r="D1156">
        <f>'5a - Savings Tracker'!D1198</f>
        <v>0</v>
      </c>
      <c r="E1156">
        <f>'5a - Savings Tracker'!E1198</f>
        <v>0</v>
      </c>
      <c r="F1156">
        <f>'5a - Savings Tracker'!F1198</f>
        <v>0</v>
      </c>
      <c r="G1156">
        <f>'5a - Savings Tracker'!G1198</f>
        <v>0</v>
      </c>
      <c r="H1156">
        <f>'5a - Savings Tracker'!H1198</f>
        <v>0</v>
      </c>
      <c r="I1156">
        <f>'5a - Savings Tracker'!J1198</f>
        <v>0</v>
      </c>
      <c r="J1156">
        <f>'5a - Savings Tracker'!K1198</f>
        <v>0</v>
      </c>
      <c r="K1156">
        <f>'5a - Savings Tracker'!L1198</f>
        <v>0</v>
      </c>
      <c r="L1156">
        <f>'5a - Savings Tracker'!M1198</f>
        <v>0</v>
      </c>
      <c r="M1156">
        <f>'5a - Savings Tracker'!N1198</f>
        <v>0</v>
      </c>
      <c r="N1156">
        <f>'5a - Savings Tracker'!O1198</f>
        <v>0</v>
      </c>
      <c r="O1156">
        <f>'5a - Savings Tracker'!P1198</f>
        <v>0</v>
      </c>
      <c r="P1156">
        <f>'5a - Savings Tracker'!Q1198</f>
        <v>0</v>
      </c>
      <c r="Q1156">
        <f>'5a - Savings Tracker'!R1198</f>
        <v>0</v>
      </c>
      <c r="R1156">
        <f>'5a - Savings Tracker'!S1198</f>
        <v>0</v>
      </c>
      <c r="S1156">
        <f>'5a - Savings Tracker'!T1198</f>
        <v>0</v>
      </c>
      <c r="T1156">
        <f>'5a - Savings Tracker'!U1198</f>
        <v>0</v>
      </c>
      <c r="U1156">
        <f>'5a - Savings Tracker'!V1198</f>
        <v>0</v>
      </c>
      <c r="V1156">
        <f>'5a - Savings Tracker'!W1198</f>
        <v>0</v>
      </c>
      <c r="W1156">
        <f>'5a - Savings Tracker'!X1198</f>
        <v>0</v>
      </c>
      <c r="X1156">
        <f>'5a - Savings Tracker'!Y1198</f>
        <v>0</v>
      </c>
      <c r="Y1156">
        <f>'5a - Savings Tracker'!Z1198</f>
        <v>0</v>
      </c>
      <c r="Z1156">
        <f>'5a - Savings Tracker'!AA1198</f>
        <v>0</v>
      </c>
      <c r="AA1156">
        <f>'5a - Savings Tracker'!AB1198</f>
        <v>0</v>
      </c>
      <c r="AB1156">
        <f>'5a - Savings Tracker'!AC1198</f>
        <v>0</v>
      </c>
      <c r="AC1156">
        <f>'5a - Savings Tracker'!AD1198</f>
        <v>0</v>
      </c>
      <c r="AD1156" t="str">
        <f>'5a - Savings Tracker'!AE1198</f>
        <v/>
      </c>
      <c r="AE1156" t="str">
        <f>'5a - Savings Tracker'!AF1198</f>
        <v/>
      </c>
      <c r="AF1156" t="str">
        <f>'5a - Savings Tracker'!AG1198</f>
        <v/>
      </c>
      <c r="AG1156" t="str">
        <f>'5a - Savings Tracker'!AH1198</f>
        <v/>
      </c>
      <c r="AH1156" t="str">
        <f>'5a - Savings Tracker'!AI1198</f>
        <v/>
      </c>
      <c r="AI1156" t="str">
        <f>'5a - Savings Tracker'!AJ1198</f>
        <v/>
      </c>
      <c r="AJ1156" t="str">
        <f>'5a - Savings Tracker'!AK1198</f>
        <v/>
      </c>
      <c r="AK1156" t="str">
        <f>'5a - Savings Tracker'!AL1198</f>
        <v/>
      </c>
    </row>
    <row r="1157" spans="1:37">
      <c r="A1157">
        <f>'5a - Savings Tracker'!A1199</f>
        <v>1156</v>
      </c>
      <c r="B1157" t="str">
        <f>'5a - Savings Tracker'!B1199</f>
        <v>Swansea Bay UHB</v>
      </c>
      <c r="C1157">
        <f>'5a - Savings Tracker'!C1199</f>
        <v>0</v>
      </c>
      <c r="D1157">
        <f>'5a - Savings Tracker'!D1199</f>
        <v>0</v>
      </c>
      <c r="E1157">
        <f>'5a - Savings Tracker'!E1199</f>
        <v>0</v>
      </c>
      <c r="F1157">
        <f>'5a - Savings Tracker'!F1199</f>
        <v>0</v>
      </c>
      <c r="G1157">
        <f>'5a - Savings Tracker'!G1199</f>
        <v>0</v>
      </c>
      <c r="H1157">
        <f>'5a - Savings Tracker'!H1199</f>
        <v>0</v>
      </c>
      <c r="I1157">
        <f>'5a - Savings Tracker'!J1199</f>
        <v>0</v>
      </c>
      <c r="J1157">
        <f>'5a - Savings Tracker'!K1199</f>
        <v>0</v>
      </c>
      <c r="K1157">
        <f>'5a - Savings Tracker'!L1199</f>
        <v>0</v>
      </c>
      <c r="L1157">
        <f>'5a - Savings Tracker'!M1199</f>
        <v>0</v>
      </c>
      <c r="M1157">
        <f>'5a - Savings Tracker'!N1199</f>
        <v>0</v>
      </c>
      <c r="N1157">
        <f>'5a - Savings Tracker'!O1199</f>
        <v>0</v>
      </c>
      <c r="O1157">
        <f>'5a - Savings Tracker'!P1199</f>
        <v>0</v>
      </c>
      <c r="P1157">
        <f>'5a - Savings Tracker'!Q1199</f>
        <v>0</v>
      </c>
      <c r="Q1157">
        <f>'5a - Savings Tracker'!R1199</f>
        <v>0</v>
      </c>
      <c r="R1157">
        <f>'5a - Savings Tracker'!S1199</f>
        <v>0</v>
      </c>
      <c r="S1157">
        <f>'5a - Savings Tracker'!T1199</f>
        <v>0</v>
      </c>
      <c r="T1157">
        <f>'5a - Savings Tracker'!U1199</f>
        <v>0</v>
      </c>
      <c r="U1157">
        <f>'5a - Savings Tracker'!V1199</f>
        <v>0</v>
      </c>
      <c r="V1157">
        <f>'5a - Savings Tracker'!W1199</f>
        <v>0</v>
      </c>
      <c r="W1157">
        <f>'5a - Savings Tracker'!X1199</f>
        <v>0</v>
      </c>
      <c r="X1157">
        <f>'5a - Savings Tracker'!Y1199</f>
        <v>0</v>
      </c>
      <c r="Y1157">
        <f>'5a - Savings Tracker'!Z1199</f>
        <v>0</v>
      </c>
      <c r="Z1157">
        <f>'5a - Savings Tracker'!AA1199</f>
        <v>0</v>
      </c>
      <c r="AA1157">
        <f>'5a - Savings Tracker'!AB1199</f>
        <v>0</v>
      </c>
      <c r="AB1157">
        <f>'5a - Savings Tracker'!AC1199</f>
        <v>0</v>
      </c>
      <c r="AC1157">
        <f>'5a - Savings Tracker'!AD1199</f>
        <v>0</v>
      </c>
      <c r="AD1157" t="str">
        <f>'5a - Savings Tracker'!AE1199</f>
        <v/>
      </c>
      <c r="AE1157" t="str">
        <f>'5a - Savings Tracker'!AF1199</f>
        <v/>
      </c>
      <c r="AF1157" t="str">
        <f>'5a - Savings Tracker'!AG1199</f>
        <v/>
      </c>
      <c r="AG1157" t="str">
        <f>'5a - Savings Tracker'!AH1199</f>
        <v/>
      </c>
      <c r="AH1157" t="str">
        <f>'5a - Savings Tracker'!AI1199</f>
        <v/>
      </c>
      <c r="AI1157" t="str">
        <f>'5a - Savings Tracker'!AJ1199</f>
        <v/>
      </c>
      <c r="AJ1157" t="str">
        <f>'5a - Savings Tracker'!AK1199</f>
        <v/>
      </c>
      <c r="AK1157" t="str">
        <f>'5a - Savings Tracker'!AL1199</f>
        <v/>
      </c>
    </row>
    <row r="1158" spans="1:37">
      <c r="A1158">
        <f>'5a - Savings Tracker'!A1200</f>
        <v>1157</v>
      </c>
      <c r="B1158" t="str">
        <f>'5a - Savings Tracker'!B1200</f>
        <v>Swansea Bay UHB</v>
      </c>
      <c r="C1158">
        <f>'5a - Savings Tracker'!C1200</f>
        <v>0</v>
      </c>
      <c r="D1158">
        <f>'5a - Savings Tracker'!D1200</f>
        <v>0</v>
      </c>
      <c r="E1158">
        <f>'5a - Savings Tracker'!E1200</f>
        <v>0</v>
      </c>
      <c r="F1158">
        <f>'5a - Savings Tracker'!F1200</f>
        <v>0</v>
      </c>
      <c r="G1158">
        <f>'5a - Savings Tracker'!G1200</f>
        <v>0</v>
      </c>
      <c r="H1158">
        <f>'5a - Savings Tracker'!H1200</f>
        <v>0</v>
      </c>
      <c r="I1158">
        <f>'5a - Savings Tracker'!J1200</f>
        <v>0</v>
      </c>
      <c r="J1158">
        <f>'5a - Savings Tracker'!K1200</f>
        <v>0</v>
      </c>
      <c r="K1158">
        <f>'5a - Savings Tracker'!L1200</f>
        <v>0</v>
      </c>
      <c r="L1158">
        <f>'5a - Savings Tracker'!M1200</f>
        <v>0</v>
      </c>
      <c r="M1158">
        <f>'5a - Savings Tracker'!N1200</f>
        <v>0</v>
      </c>
      <c r="N1158">
        <f>'5a - Savings Tracker'!O1200</f>
        <v>0</v>
      </c>
      <c r="O1158">
        <f>'5a - Savings Tracker'!P1200</f>
        <v>0</v>
      </c>
      <c r="P1158">
        <f>'5a - Savings Tracker'!Q1200</f>
        <v>0</v>
      </c>
      <c r="Q1158">
        <f>'5a - Savings Tracker'!R1200</f>
        <v>0</v>
      </c>
      <c r="R1158">
        <f>'5a - Savings Tracker'!S1200</f>
        <v>0</v>
      </c>
      <c r="S1158">
        <f>'5a - Savings Tracker'!T1200</f>
        <v>0</v>
      </c>
      <c r="T1158">
        <f>'5a - Savings Tracker'!U1200</f>
        <v>0</v>
      </c>
      <c r="U1158">
        <f>'5a - Savings Tracker'!V1200</f>
        <v>0</v>
      </c>
      <c r="V1158">
        <f>'5a - Savings Tracker'!W1200</f>
        <v>0</v>
      </c>
      <c r="W1158">
        <f>'5a - Savings Tracker'!X1200</f>
        <v>0</v>
      </c>
      <c r="X1158">
        <f>'5a - Savings Tracker'!Y1200</f>
        <v>0</v>
      </c>
      <c r="Y1158">
        <f>'5a - Savings Tracker'!Z1200</f>
        <v>0</v>
      </c>
      <c r="Z1158">
        <f>'5a - Savings Tracker'!AA1200</f>
        <v>0</v>
      </c>
      <c r="AA1158">
        <f>'5a - Savings Tracker'!AB1200</f>
        <v>0</v>
      </c>
      <c r="AB1158">
        <f>'5a - Savings Tracker'!AC1200</f>
        <v>0</v>
      </c>
      <c r="AC1158">
        <f>'5a - Savings Tracker'!AD1200</f>
        <v>0</v>
      </c>
      <c r="AD1158" t="str">
        <f>'5a - Savings Tracker'!AE1200</f>
        <v/>
      </c>
      <c r="AE1158" t="str">
        <f>'5a - Savings Tracker'!AF1200</f>
        <v/>
      </c>
      <c r="AF1158" t="str">
        <f>'5a - Savings Tracker'!AG1200</f>
        <v/>
      </c>
      <c r="AG1158" t="str">
        <f>'5a - Savings Tracker'!AH1200</f>
        <v/>
      </c>
      <c r="AH1158" t="str">
        <f>'5a - Savings Tracker'!AI1200</f>
        <v/>
      </c>
      <c r="AI1158" t="str">
        <f>'5a - Savings Tracker'!AJ1200</f>
        <v/>
      </c>
      <c r="AJ1158" t="str">
        <f>'5a - Savings Tracker'!AK1200</f>
        <v/>
      </c>
      <c r="AK1158" t="str">
        <f>'5a - Savings Tracker'!AL1200</f>
        <v/>
      </c>
    </row>
    <row r="1159" spans="1:37">
      <c r="A1159">
        <f>'5a - Savings Tracker'!A1201</f>
        <v>1158</v>
      </c>
      <c r="B1159" t="str">
        <f>'5a - Savings Tracker'!B1201</f>
        <v>Swansea Bay UHB</v>
      </c>
      <c r="C1159">
        <f>'5a - Savings Tracker'!C1201</f>
        <v>0</v>
      </c>
      <c r="D1159">
        <f>'5a - Savings Tracker'!D1201</f>
        <v>0</v>
      </c>
      <c r="E1159">
        <f>'5a - Savings Tracker'!E1201</f>
        <v>0</v>
      </c>
      <c r="F1159">
        <f>'5a - Savings Tracker'!F1201</f>
        <v>0</v>
      </c>
      <c r="G1159">
        <f>'5a - Savings Tracker'!G1201</f>
        <v>0</v>
      </c>
      <c r="H1159">
        <f>'5a - Savings Tracker'!H1201</f>
        <v>0</v>
      </c>
      <c r="I1159">
        <f>'5a - Savings Tracker'!J1201</f>
        <v>0</v>
      </c>
      <c r="J1159">
        <f>'5a - Savings Tracker'!K1201</f>
        <v>0</v>
      </c>
      <c r="K1159">
        <f>'5a - Savings Tracker'!L1201</f>
        <v>0</v>
      </c>
      <c r="L1159">
        <f>'5a - Savings Tracker'!M1201</f>
        <v>0</v>
      </c>
      <c r="M1159">
        <f>'5a - Savings Tracker'!N1201</f>
        <v>0</v>
      </c>
      <c r="N1159">
        <f>'5a - Savings Tracker'!O1201</f>
        <v>0</v>
      </c>
      <c r="O1159">
        <f>'5a - Savings Tracker'!P1201</f>
        <v>0</v>
      </c>
      <c r="P1159">
        <f>'5a - Savings Tracker'!Q1201</f>
        <v>0</v>
      </c>
      <c r="Q1159">
        <f>'5a - Savings Tracker'!R1201</f>
        <v>0</v>
      </c>
      <c r="R1159">
        <f>'5a - Savings Tracker'!S1201</f>
        <v>0</v>
      </c>
      <c r="S1159">
        <f>'5a - Savings Tracker'!T1201</f>
        <v>0</v>
      </c>
      <c r="T1159">
        <f>'5a - Savings Tracker'!U1201</f>
        <v>0</v>
      </c>
      <c r="U1159">
        <f>'5a - Savings Tracker'!V1201</f>
        <v>0</v>
      </c>
      <c r="V1159">
        <f>'5a - Savings Tracker'!W1201</f>
        <v>0</v>
      </c>
      <c r="W1159">
        <f>'5a - Savings Tracker'!X1201</f>
        <v>0</v>
      </c>
      <c r="X1159">
        <f>'5a - Savings Tracker'!Y1201</f>
        <v>0</v>
      </c>
      <c r="Y1159">
        <f>'5a - Savings Tracker'!Z1201</f>
        <v>0</v>
      </c>
      <c r="Z1159">
        <f>'5a - Savings Tracker'!AA1201</f>
        <v>0</v>
      </c>
      <c r="AA1159">
        <f>'5a - Savings Tracker'!AB1201</f>
        <v>0</v>
      </c>
      <c r="AB1159">
        <f>'5a - Savings Tracker'!AC1201</f>
        <v>0</v>
      </c>
      <c r="AC1159">
        <f>'5a - Savings Tracker'!AD1201</f>
        <v>0</v>
      </c>
      <c r="AD1159" t="str">
        <f>'5a - Savings Tracker'!AE1201</f>
        <v/>
      </c>
      <c r="AE1159" t="str">
        <f>'5a - Savings Tracker'!AF1201</f>
        <v/>
      </c>
      <c r="AF1159" t="str">
        <f>'5a - Savings Tracker'!AG1201</f>
        <v/>
      </c>
      <c r="AG1159" t="str">
        <f>'5a - Savings Tracker'!AH1201</f>
        <v/>
      </c>
      <c r="AH1159" t="str">
        <f>'5a - Savings Tracker'!AI1201</f>
        <v/>
      </c>
      <c r="AI1159" t="str">
        <f>'5a - Savings Tracker'!AJ1201</f>
        <v/>
      </c>
      <c r="AJ1159" t="str">
        <f>'5a - Savings Tracker'!AK1201</f>
        <v/>
      </c>
      <c r="AK1159" t="str">
        <f>'5a - Savings Tracker'!AL1201</f>
        <v/>
      </c>
    </row>
    <row r="1160" spans="1:37">
      <c r="A1160">
        <f>'5a - Savings Tracker'!A1202</f>
        <v>1159</v>
      </c>
      <c r="B1160" t="str">
        <f>'5a - Savings Tracker'!B1202</f>
        <v>Swansea Bay UHB</v>
      </c>
      <c r="C1160">
        <f>'5a - Savings Tracker'!C1202</f>
        <v>0</v>
      </c>
      <c r="D1160">
        <f>'5a - Savings Tracker'!D1202</f>
        <v>0</v>
      </c>
      <c r="E1160">
        <f>'5a - Savings Tracker'!E1202</f>
        <v>0</v>
      </c>
      <c r="F1160">
        <f>'5a - Savings Tracker'!F1202</f>
        <v>0</v>
      </c>
      <c r="G1160">
        <f>'5a - Savings Tracker'!G1202</f>
        <v>0</v>
      </c>
      <c r="H1160">
        <f>'5a - Savings Tracker'!H1202</f>
        <v>0</v>
      </c>
      <c r="I1160">
        <f>'5a - Savings Tracker'!J1202</f>
        <v>0</v>
      </c>
      <c r="J1160">
        <f>'5a - Savings Tracker'!K1202</f>
        <v>0</v>
      </c>
      <c r="K1160">
        <f>'5a - Savings Tracker'!L1202</f>
        <v>0</v>
      </c>
      <c r="L1160">
        <f>'5a - Savings Tracker'!M1202</f>
        <v>0</v>
      </c>
      <c r="M1160">
        <f>'5a - Savings Tracker'!N1202</f>
        <v>0</v>
      </c>
      <c r="N1160">
        <f>'5a - Savings Tracker'!O1202</f>
        <v>0</v>
      </c>
      <c r="O1160">
        <f>'5a - Savings Tracker'!P1202</f>
        <v>0</v>
      </c>
      <c r="P1160">
        <f>'5a - Savings Tracker'!Q1202</f>
        <v>0</v>
      </c>
      <c r="Q1160">
        <f>'5a - Savings Tracker'!R1202</f>
        <v>0</v>
      </c>
      <c r="R1160">
        <f>'5a - Savings Tracker'!S1202</f>
        <v>0</v>
      </c>
      <c r="S1160">
        <f>'5a - Savings Tracker'!T1202</f>
        <v>0</v>
      </c>
      <c r="T1160">
        <f>'5a - Savings Tracker'!U1202</f>
        <v>0</v>
      </c>
      <c r="U1160">
        <f>'5a - Savings Tracker'!V1202</f>
        <v>0</v>
      </c>
      <c r="V1160">
        <f>'5a - Savings Tracker'!W1202</f>
        <v>0</v>
      </c>
      <c r="W1160">
        <f>'5a - Savings Tracker'!X1202</f>
        <v>0</v>
      </c>
      <c r="X1160">
        <f>'5a - Savings Tracker'!Y1202</f>
        <v>0</v>
      </c>
      <c r="Y1160">
        <f>'5a - Savings Tracker'!Z1202</f>
        <v>0</v>
      </c>
      <c r="Z1160">
        <f>'5a - Savings Tracker'!AA1202</f>
        <v>0</v>
      </c>
      <c r="AA1160">
        <f>'5a - Savings Tracker'!AB1202</f>
        <v>0</v>
      </c>
      <c r="AB1160">
        <f>'5a - Savings Tracker'!AC1202</f>
        <v>0</v>
      </c>
      <c r="AC1160">
        <f>'5a - Savings Tracker'!AD1202</f>
        <v>0</v>
      </c>
      <c r="AD1160" t="str">
        <f>'5a - Savings Tracker'!AE1202</f>
        <v/>
      </c>
      <c r="AE1160" t="str">
        <f>'5a - Savings Tracker'!AF1202</f>
        <v/>
      </c>
      <c r="AF1160" t="str">
        <f>'5a - Savings Tracker'!AG1202</f>
        <v/>
      </c>
      <c r="AG1160" t="str">
        <f>'5a - Savings Tracker'!AH1202</f>
        <v/>
      </c>
      <c r="AH1160" t="str">
        <f>'5a - Savings Tracker'!AI1202</f>
        <v/>
      </c>
      <c r="AI1160" t="str">
        <f>'5a - Savings Tracker'!AJ1202</f>
        <v/>
      </c>
      <c r="AJ1160" t="str">
        <f>'5a - Savings Tracker'!AK1202</f>
        <v/>
      </c>
      <c r="AK1160" t="str">
        <f>'5a - Savings Tracker'!AL1202</f>
        <v/>
      </c>
    </row>
    <row r="1161" spans="1:37">
      <c r="A1161">
        <f>'5a - Savings Tracker'!A1203</f>
        <v>1160</v>
      </c>
      <c r="B1161" t="str">
        <f>'5a - Savings Tracker'!B1203</f>
        <v>Swansea Bay UHB</v>
      </c>
      <c r="C1161">
        <f>'5a - Savings Tracker'!C1203</f>
        <v>0</v>
      </c>
      <c r="D1161">
        <f>'5a - Savings Tracker'!D1203</f>
        <v>0</v>
      </c>
      <c r="E1161">
        <f>'5a - Savings Tracker'!E1203</f>
        <v>0</v>
      </c>
      <c r="F1161">
        <f>'5a - Savings Tracker'!F1203</f>
        <v>0</v>
      </c>
      <c r="G1161">
        <f>'5a - Savings Tracker'!G1203</f>
        <v>0</v>
      </c>
      <c r="H1161">
        <f>'5a - Savings Tracker'!H1203</f>
        <v>0</v>
      </c>
      <c r="I1161">
        <f>'5a - Savings Tracker'!J1203</f>
        <v>0</v>
      </c>
      <c r="J1161">
        <f>'5a - Savings Tracker'!K1203</f>
        <v>0</v>
      </c>
      <c r="K1161">
        <f>'5a - Savings Tracker'!L1203</f>
        <v>0</v>
      </c>
      <c r="L1161">
        <f>'5a - Savings Tracker'!M1203</f>
        <v>0</v>
      </c>
      <c r="M1161">
        <f>'5a - Savings Tracker'!N1203</f>
        <v>0</v>
      </c>
      <c r="N1161">
        <f>'5a - Savings Tracker'!O1203</f>
        <v>0</v>
      </c>
      <c r="O1161">
        <f>'5a - Savings Tracker'!P1203</f>
        <v>0</v>
      </c>
      <c r="P1161">
        <f>'5a - Savings Tracker'!Q1203</f>
        <v>0</v>
      </c>
      <c r="Q1161">
        <f>'5a - Savings Tracker'!R1203</f>
        <v>0</v>
      </c>
      <c r="R1161">
        <f>'5a - Savings Tracker'!S1203</f>
        <v>0</v>
      </c>
      <c r="S1161">
        <f>'5a - Savings Tracker'!T1203</f>
        <v>0</v>
      </c>
      <c r="T1161">
        <f>'5a - Savings Tracker'!U1203</f>
        <v>0</v>
      </c>
      <c r="U1161">
        <f>'5a - Savings Tracker'!V1203</f>
        <v>0</v>
      </c>
      <c r="V1161">
        <f>'5a - Savings Tracker'!W1203</f>
        <v>0</v>
      </c>
      <c r="W1161">
        <f>'5a - Savings Tracker'!X1203</f>
        <v>0</v>
      </c>
      <c r="X1161">
        <f>'5a - Savings Tracker'!Y1203</f>
        <v>0</v>
      </c>
      <c r="Y1161">
        <f>'5a - Savings Tracker'!Z1203</f>
        <v>0</v>
      </c>
      <c r="Z1161">
        <f>'5a - Savings Tracker'!AA1203</f>
        <v>0</v>
      </c>
      <c r="AA1161">
        <f>'5a - Savings Tracker'!AB1203</f>
        <v>0</v>
      </c>
      <c r="AB1161">
        <f>'5a - Savings Tracker'!AC1203</f>
        <v>0</v>
      </c>
      <c r="AC1161">
        <f>'5a - Savings Tracker'!AD1203</f>
        <v>0</v>
      </c>
      <c r="AD1161" t="str">
        <f>'5a - Savings Tracker'!AE1203</f>
        <v/>
      </c>
      <c r="AE1161" t="str">
        <f>'5a - Savings Tracker'!AF1203</f>
        <v/>
      </c>
      <c r="AF1161" t="str">
        <f>'5a - Savings Tracker'!AG1203</f>
        <v/>
      </c>
      <c r="AG1161" t="str">
        <f>'5a - Savings Tracker'!AH1203</f>
        <v/>
      </c>
      <c r="AH1161" t="str">
        <f>'5a - Savings Tracker'!AI1203</f>
        <v/>
      </c>
      <c r="AI1161" t="str">
        <f>'5a - Savings Tracker'!AJ1203</f>
        <v/>
      </c>
      <c r="AJ1161" t="str">
        <f>'5a - Savings Tracker'!AK1203</f>
        <v/>
      </c>
      <c r="AK1161" t="str">
        <f>'5a - Savings Tracker'!AL1203</f>
        <v/>
      </c>
    </row>
    <row r="1162" spans="1:37">
      <c r="A1162">
        <f>'5a - Savings Tracker'!A1204</f>
        <v>1161</v>
      </c>
      <c r="B1162" t="str">
        <f>'5a - Savings Tracker'!B1204</f>
        <v>Swansea Bay UHB</v>
      </c>
      <c r="C1162">
        <f>'5a - Savings Tracker'!C1204</f>
        <v>0</v>
      </c>
      <c r="D1162">
        <f>'5a - Savings Tracker'!D1204</f>
        <v>0</v>
      </c>
      <c r="E1162">
        <f>'5a - Savings Tracker'!E1204</f>
        <v>0</v>
      </c>
      <c r="F1162">
        <f>'5a - Savings Tracker'!F1204</f>
        <v>0</v>
      </c>
      <c r="G1162">
        <f>'5a - Savings Tracker'!G1204</f>
        <v>0</v>
      </c>
      <c r="H1162">
        <f>'5a - Savings Tracker'!H1204</f>
        <v>0</v>
      </c>
      <c r="I1162">
        <f>'5a - Savings Tracker'!J1204</f>
        <v>0</v>
      </c>
      <c r="J1162">
        <f>'5a - Savings Tracker'!K1204</f>
        <v>0</v>
      </c>
      <c r="K1162">
        <f>'5a - Savings Tracker'!L1204</f>
        <v>0</v>
      </c>
      <c r="L1162">
        <f>'5a - Savings Tracker'!M1204</f>
        <v>0</v>
      </c>
      <c r="M1162">
        <f>'5a - Savings Tracker'!N1204</f>
        <v>0</v>
      </c>
      <c r="N1162">
        <f>'5a - Savings Tracker'!O1204</f>
        <v>0</v>
      </c>
      <c r="O1162">
        <f>'5a - Savings Tracker'!P1204</f>
        <v>0</v>
      </c>
      <c r="P1162">
        <f>'5a - Savings Tracker'!Q1204</f>
        <v>0</v>
      </c>
      <c r="Q1162">
        <f>'5a - Savings Tracker'!R1204</f>
        <v>0</v>
      </c>
      <c r="R1162">
        <f>'5a - Savings Tracker'!S1204</f>
        <v>0</v>
      </c>
      <c r="S1162">
        <f>'5a - Savings Tracker'!T1204</f>
        <v>0</v>
      </c>
      <c r="T1162">
        <f>'5a - Savings Tracker'!U1204</f>
        <v>0</v>
      </c>
      <c r="U1162">
        <f>'5a - Savings Tracker'!V1204</f>
        <v>0</v>
      </c>
      <c r="V1162">
        <f>'5a - Savings Tracker'!W1204</f>
        <v>0</v>
      </c>
      <c r="W1162">
        <f>'5a - Savings Tracker'!X1204</f>
        <v>0</v>
      </c>
      <c r="X1162">
        <f>'5a - Savings Tracker'!Y1204</f>
        <v>0</v>
      </c>
      <c r="Y1162">
        <f>'5a - Savings Tracker'!Z1204</f>
        <v>0</v>
      </c>
      <c r="Z1162">
        <f>'5a - Savings Tracker'!AA1204</f>
        <v>0</v>
      </c>
      <c r="AA1162">
        <f>'5a - Savings Tracker'!AB1204</f>
        <v>0</v>
      </c>
      <c r="AB1162">
        <f>'5a - Savings Tracker'!AC1204</f>
        <v>0</v>
      </c>
      <c r="AC1162">
        <f>'5a - Savings Tracker'!AD1204</f>
        <v>0</v>
      </c>
      <c r="AD1162" t="str">
        <f>'5a - Savings Tracker'!AE1204</f>
        <v/>
      </c>
      <c r="AE1162" t="str">
        <f>'5a - Savings Tracker'!AF1204</f>
        <v/>
      </c>
      <c r="AF1162" t="str">
        <f>'5a - Savings Tracker'!AG1204</f>
        <v/>
      </c>
      <c r="AG1162" t="str">
        <f>'5a - Savings Tracker'!AH1204</f>
        <v/>
      </c>
      <c r="AH1162" t="str">
        <f>'5a - Savings Tracker'!AI1204</f>
        <v/>
      </c>
      <c r="AI1162" t="str">
        <f>'5a - Savings Tracker'!AJ1204</f>
        <v/>
      </c>
      <c r="AJ1162" t="str">
        <f>'5a - Savings Tracker'!AK1204</f>
        <v/>
      </c>
      <c r="AK1162" t="str">
        <f>'5a - Savings Tracker'!AL1204</f>
        <v/>
      </c>
    </row>
    <row r="1163" spans="1:37">
      <c r="A1163">
        <f>'5a - Savings Tracker'!A1205</f>
        <v>1162</v>
      </c>
      <c r="B1163" t="str">
        <f>'5a - Savings Tracker'!B1205</f>
        <v>Swansea Bay UHB</v>
      </c>
      <c r="C1163">
        <f>'5a - Savings Tracker'!C1205</f>
        <v>0</v>
      </c>
      <c r="D1163">
        <f>'5a - Savings Tracker'!D1205</f>
        <v>0</v>
      </c>
      <c r="E1163">
        <f>'5a - Savings Tracker'!E1205</f>
        <v>0</v>
      </c>
      <c r="F1163">
        <f>'5a - Savings Tracker'!F1205</f>
        <v>0</v>
      </c>
      <c r="G1163">
        <f>'5a - Savings Tracker'!G1205</f>
        <v>0</v>
      </c>
      <c r="H1163">
        <f>'5a - Savings Tracker'!H1205</f>
        <v>0</v>
      </c>
      <c r="I1163">
        <f>'5a - Savings Tracker'!J1205</f>
        <v>0</v>
      </c>
      <c r="J1163">
        <f>'5a - Savings Tracker'!K1205</f>
        <v>0</v>
      </c>
      <c r="K1163">
        <f>'5a - Savings Tracker'!L1205</f>
        <v>0</v>
      </c>
      <c r="L1163">
        <f>'5a - Savings Tracker'!M1205</f>
        <v>0</v>
      </c>
      <c r="M1163">
        <f>'5a - Savings Tracker'!N1205</f>
        <v>0</v>
      </c>
      <c r="N1163">
        <f>'5a - Savings Tracker'!O1205</f>
        <v>0</v>
      </c>
      <c r="O1163">
        <f>'5a - Savings Tracker'!P1205</f>
        <v>0</v>
      </c>
      <c r="P1163">
        <f>'5a - Savings Tracker'!Q1205</f>
        <v>0</v>
      </c>
      <c r="Q1163">
        <f>'5a - Savings Tracker'!R1205</f>
        <v>0</v>
      </c>
      <c r="R1163">
        <f>'5a - Savings Tracker'!S1205</f>
        <v>0</v>
      </c>
      <c r="S1163">
        <f>'5a - Savings Tracker'!T1205</f>
        <v>0</v>
      </c>
      <c r="T1163">
        <f>'5a - Savings Tracker'!U1205</f>
        <v>0</v>
      </c>
      <c r="U1163">
        <f>'5a - Savings Tracker'!V1205</f>
        <v>0</v>
      </c>
      <c r="V1163">
        <f>'5a - Savings Tracker'!W1205</f>
        <v>0</v>
      </c>
      <c r="W1163">
        <f>'5a - Savings Tracker'!X1205</f>
        <v>0</v>
      </c>
      <c r="X1163">
        <f>'5a - Savings Tracker'!Y1205</f>
        <v>0</v>
      </c>
      <c r="Y1163">
        <f>'5a - Savings Tracker'!Z1205</f>
        <v>0</v>
      </c>
      <c r="Z1163">
        <f>'5a - Savings Tracker'!AA1205</f>
        <v>0</v>
      </c>
      <c r="AA1163">
        <f>'5a - Savings Tracker'!AB1205</f>
        <v>0</v>
      </c>
      <c r="AB1163">
        <f>'5a - Savings Tracker'!AC1205</f>
        <v>0</v>
      </c>
      <c r="AC1163">
        <f>'5a - Savings Tracker'!AD1205</f>
        <v>0</v>
      </c>
      <c r="AD1163" t="str">
        <f>'5a - Savings Tracker'!AE1205</f>
        <v/>
      </c>
      <c r="AE1163" t="str">
        <f>'5a - Savings Tracker'!AF1205</f>
        <v/>
      </c>
      <c r="AF1163" t="str">
        <f>'5a - Savings Tracker'!AG1205</f>
        <v/>
      </c>
      <c r="AG1163" t="str">
        <f>'5a - Savings Tracker'!AH1205</f>
        <v/>
      </c>
      <c r="AH1163" t="str">
        <f>'5a - Savings Tracker'!AI1205</f>
        <v/>
      </c>
      <c r="AI1163" t="str">
        <f>'5a - Savings Tracker'!AJ1205</f>
        <v/>
      </c>
      <c r="AJ1163" t="str">
        <f>'5a - Savings Tracker'!AK1205</f>
        <v/>
      </c>
      <c r="AK1163" t="str">
        <f>'5a - Savings Tracker'!AL1205</f>
        <v/>
      </c>
    </row>
    <row r="1164" spans="1:37">
      <c r="A1164">
        <f>'5a - Savings Tracker'!A1206</f>
        <v>1163</v>
      </c>
      <c r="B1164" t="str">
        <f>'5a - Savings Tracker'!B1206</f>
        <v>Swansea Bay UHB</v>
      </c>
      <c r="C1164">
        <f>'5a - Savings Tracker'!C1206</f>
        <v>0</v>
      </c>
      <c r="D1164">
        <f>'5a - Savings Tracker'!D1206</f>
        <v>0</v>
      </c>
      <c r="E1164">
        <f>'5a - Savings Tracker'!E1206</f>
        <v>0</v>
      </c>
      <c r="F1164">
        <f>'5a - Savings Tracker'!F1206</f>
        <v>0</v>
      </c>
      <c r="G1164">
        <f>'5a - Savings Tracker'!G1206</f>
        <v>0</v>
      </c>
      <c r="H1164">
        <f>'5a - Savings Tracker'!H1206</f>
        <v>0</v>
      </c>
      <c r="I1164">
        <f>'5a - Savings Tracker'!J1206</f>
        <v>0</v>
      </c>
      <c r="J1164">
        <f>'5a - Savings Tracker'!K1206</f>
        <v>0</v>
      </c>
      <c r="K1164">
        <f>'5a - Savings Tracker'!L1206</f>
        <v>0</v>
      </c>
      <c r="L1164">
        <f>'5a - Savings Tracker'!M1206</f>
        <v>0</v>
      </c>
      <c r="M1164">
        <f>'5a - Savings Tracker'!N1206</f>
        <v>0</v>
      </c>
      <c r="N1164">
        <f>'5a - Savings Tracker'!O1206</f>
        <v>0</v>
      </c>
      <c r="O1164">
        <f>'5a - Savings Tracker'!P1206</f>
        <v>0</v>
      </c>
      <c r="P1164">
        <f>'5a - Savings Tracker'!Q1206</f>
        <v>0</v>
      </c>
      <c r="Q1164">
        <f>'5a - Savings Tracker'!R1206</f>
        <v>0</v>
      </c>
      <c r="R1164">
        <f>'5a - Savings Tracker'!S1206</f>
        <v>0</v>
      </c>
      <c r="S1164">
        <f>'5a - Savings Tracker'!T1206</f>
        <v>0</v>
      </c>
      <c r="T1164">
        <f>'5a - Savings Tracker'!U1206</f>
        <v>0</v>
      </c>
      <c r="U1164">
        <f>'5a - Savings Tracker'!V1206</f>
        <v>0</v>
      </c>
      <c r="V1164">
        <f>'5a - Savings Tracker'!W1206</f>
        <v>0</v>
      </c>
      <c r="W1164">
        <f>'5a - Savings Tracker'!X1206</f>
        <v>0</v>
      </c>
      <c r="X1164">
        <f>'5a - Savings Tracker'!Y1206</f>
        <v>0</v>
      </c>
      <c r="Y1164">
        <f>'5a - Savings Tracker'!Z1206</f>
        <v>0</v>
      </c>
      <c r="Z1164">
        <f>'5a - Savings Tracker'!AA1206</f>
        <v>0</v>
      </c>
      <c r="AA1164">
        <f>'5a - Savings Tracker'!AB1206</f>
        <v>0</v>
      </c>
      <c r="AB1164">
        <f>'5a - Savings Tracker'!AC1206</f>
        <v>0</v>
      </c>
      <c r="AC1164">
        <f>'5a - Savings Tracker'!AD1206</f>
        <v>0</v>
      </c>
      <c r="AD1164" t="str">
        <f>'5a - Savings Tracker'!AE1206</f>
        <v/>
      </c>
      <c r="AE1164" t="str">
        <f>'5a - Savings Tracker'!AF1206</f>
        <v/>
      </c>
      <c r="AF1164" t="str">
        <f>'5a - Savings Tracker'!AG1206</f>
        <v/>
      </c>
      <c r="AG1164" t="str">
        <f>'5a - Savings Tracker'!AH1206</f>
        <v/>
      </c>
      <c r="AH1164" t="str">
        <f>'5a - Savings Tracker'!AI1206</f>
        <v/>
      </c>
      <c r="AI1164" t="str">
        <f>'5a - Savings Tracker'!AJ1206</f>
        <v/>
      </c>
      <c r="AJ1164" t="str">
        <f>'5a - Savings Tracker'!AK1206</f>
        <v/>
      </c>
      <c r="AK1164" t="str">
        <f>'5a - Savings Tracker'!AL1206</f>
        <v/>
      </c>
    </row>
    <row r="1165" spans="1:37">
      <c r="A1165">
        <f>'5a - Savings Tracker'!A1207</f>
        <v>1164</v>
      </c>
      <c r="B1165" t="str">
        <f>'5a - Savings Tracker'!B1207</f>
        <v>Swansea Bay UHB</v>
      </c>
      <c r="C1165">
        <f>'5a - Savings Tracker'!C1207</f>
        <v>0</v>
      </c>
      <c r="D1165">
        <f>'5a - Savings Tracker'!D1207</f>
        <v>0</v>
      </c>
      <c r="E1165">
        <f>'5a - Savings Tracker'!E1207</f>
        <v>0</v>
      </c>
      <c r="F1165">
        <f>'5a - Savings Tracker'!F1207</f>
        <v>0</v>
      </c>
      <c r="G1165">
        <f>'5a - Savings Tracker'!G1207</f>
        <v>0</v>
      </c>
      <c r="H1165">
        <f>'5a - Savings Tracker'!H1207</f>
        <v>0</v>
      </c>
      <c r="I1165">
        <f>'5a - Savings Tracker'!J1207</f>
        <v>0</v>
      </c>
      <c r="J1165">
        <f>'5a - Savings Tracker'!K1207</f>
        <v>0</v>
      </c>
      <c r="K1165">
        <f>'5a - Savings Tracker'!L1207</f>
        <v>0</v>
      </c>
      <c r="L1165">
        <f>'5a - Savings Tracker'!M1207</f>
        <v>0</v>
      </c>
      <c r="M1165">
        <f>'5a - Savings Tracker'!N1207</f>
        <v>0</v>
      </c>
      <c r="N1165">
        <f>'5a - Savings Tracker'!O1207</f>
        <v>0</v>
      </c>
      <c r="O1165">
        <f>'5a - Savings Tracker'!P1207</f>
        <v>0</v>
      </c>
      <c r="P1165">
        <f>'5a - Savings Tracker'!Q1207</f>
        <v>0</v>
      </c>
      <c r="Q1165">
        <f>'5a - Savings Tracker'!R1207</f>
        <v>0</v>
      </c>
      <c r="R1165">
        <f>'5a - Savings Tracker'!S1207</f>
        <v>0</v>
      </c>
      <c r="S1165">
        <f>'5a - Savings Tracker'!T1207</f>
        <v>0</v>
      </c>
      <c r="T1165">
        <f>'5a - Savings Tracker'!U1207</f>
        <v>0</v>
      </c>
      <c r="U1165">
        <f>'5a - Savings Tracker'!V1207</f>
        <v>0</v>
      </c>
      <c r="V1165">
        <f>'5a - Savings Tracker'!W1207</f>
        <v>0</v>
      </c>
      <c r="W1165">
        <f>'5a - Savings Tracker'!X1207</f>
        <v>0</v>
      </c>
      <c r="X1165">
        <f>'5a - Savings Tracker'!Y1207</f>
        <v>0</v>
      </c>
      <c r="Y1165">
        <f>'5a - Savings Tracker'!Z1207</f>
        <v>0</v>
      </c>
      <c r="Z1165">
        <f>'5a - Savings Tracker'!AA1207</f>
        <v>0</v>
      </c>
      <c r="AA1165">
        <f>'5a - Savings Tracker'!AB1207</f>
        <v>0</v>
      </c>
      <c r="AB1165">
        <f>'5a - Savings Tracker'!AC1207</f>
        <v>0</v>
      </c>
      <c r="AC1165">
        <f>'5a - Savings Tracker'!AD1207</f>
        <v>0</v>
      </c>
      <c r="AD1165" t="str">
        <f>'5a - Savings Tracker'!AE1207</f>
        <v/>
      </c>
      <c r="AE1165" t="str">
        <f>'5a - Savings Tracker'!AF1207</f>
        <v/>
      </c>
      <c r="AF1165" t="str">
        <f>'5a - Savings Tracker'!AG1207</f>
        <v/>
      </c>
      <c r="AG1165" t="str">
        <f>'5a - Savings Tracker'!AH1207</f>
        <v/>
      </c>
      <c r="AH1165" t="str">
        <f>'5a - Savings Tracker'!AI1207</f>
        <v/>
      </c>
      <c r="AI1165" t="str">
        <f>'5a - Savings Tracker'!AJ1207</f>
        <v/>
      </c>
      <c r="AJ1165" t="str">
        <f>'5a - Savings Tracker'!AK1207</f>
        <v/>
      </c>
      <c r="AK1165" t="str">
        <f>'5a - Savings Tracker'!AL1207</f>
        <v/>
      </c>
    </row>
    <row r="1166" spans="1:37">
      <c r="A1166">
        <f>'5a - Savings Tracker'!A1208</f>
        <v>1165</v>
      </c>
      <c r="B1166" t="str">
        <f>'5a - Savings Tracker'!B1208</f>
        <v>Swansea Bay UHB</v>
      </c>
      <c r="C1166">
        <f>'5a - Savings Tracker'!C1208</f>
        <v>0</v>
      </c>
      <c r="D1166">
        <f>'5a - Savings Tracker'!D1208</f>
        <v>0</v>
      </c>
      <c r="E1166">
        <f>'5a - Savings Tracker'!E1208</f>
        <v>0</v>
      </c>
      <c r="F1166">
        <f>'5a - Savings Tracker'!F1208</f>
        <v>0</v>
      </c>
      <c r="G1166">
        <f>'5a - Savings Tracker'!G1208</f>
        <v>0</v>
      </c>
      <c r="H1166">
        <f>'5a - Savings Tracker'!H1208</f>
        <v>0</v>
      </c>
      <c r="I1166">
        <f>'5a - Savings Tracker'!J1208</f>
        <v>0</v>
      </c>
      <c r="J1166">
        <f>'5a - Savings Tracker'!K1208</f>
        <v>0</v>
      </c>
      <c r="K1166">
        <f>'5a - Savings Tracker'!L1208</f>
        <v>0</v>
      </c>
      <c r="L1166">
        <f>'5a - Savings Tracker'!M1208</f>
        <v>0</v>
      </c>
      <c r="M1166">
        <f>'5a - Savings Tracker'!N1208</f>
        <v>0</v>
      </c>
      <c r="N1166">
        <f>'5a - Savings Tracker'!O1208</f>
        <v>0</v>
      </c>
      <c r="O1166">
        <f>'5a - Savings Tracker'!P1208</f>
        <v>0</v>
      </c>
      <c r="P1166">
        <f>'5a - Savings Tracker'!Q1208</f>
        <v>0</v>
      </c>
      <c r="Q1166">
        <f>'5a - Savings Tracker'!R1208</f>
        <v>0</v>
      </c>
      <c r="R1166">
        <f>'5a - Savings Tracker'!S1208</f>
        <v>0</v>
      </c>
      <c r="S1166">
        <f>'5a - Savings Tracker'!T1208</f>
        <v>0</v>
      </c>
      <c r="T1166">
        <f>'5a - Savings Tracker'!U1208</f>
        <v>0</v>
      </c>
      <c r="U1166">
        <f>'5a - Savings Tracker'!V1208</f>
        <v>0</v>
      </c>
      <c r="V1166">
        <f>'5a - Savings Tracker'!W1208</f>
        <v>0</v>
      </c>
      <c r="W1166">
        <f>'5a - Savings Tracker'!X1208</f>
        <v>0</v>
      </c>
      <c r="X1166">
        <f>'5a - Savings Tracker'!Y1208</f>
        <v>0</v>
      </c>
      <c r="Y1166">
        <f>'5a - Savings Tracker'!Z1208</f>
        <v>0</v>
      </c>
      <c r="Z1166">
        <f>'5a - Savings Tracker'!AA1208</f>
        <v>0</v>
      </c>
      <c r="AA1166">
        <f>'5a - Savings Tracker'!AB1208</f>
        <v>0</v>
      </c>
      <c r="AB1166">
        <f>'5a - Savings Tracker'!AC1208</f>
        <v>0</v>
      </c>
      <c r="AC1166">
        <f>'5a - Savings Tracker'!AD1208</f>
        <v>0</v>
      </c>
      <c r="AD1166" t="str">
        <f>'5a - Savings Tracker'!AE1208</f>
        <v/>
      </c>
      <c r="AE1166" t="str">
        <f>'5a - Savings Tracker'!AF1208</f>
        <v/>
      </c>
      <c r="AF1166" t="str">
        <f>'5a - Savings Tracker'!AG1208</f>
        <v/>
      </c>
      <c r="AG1166" t="str">
        <f>'5a - Savings Tracker'!AH1208</f>
        <v/>
      </c>
      <c r="AH1166" t="str">
        <f>'5a - Savings Tracker'!AI1208</f>
        <v/>
      </c>
      <c r="AI1166" t="str">
        <f>'5a - Savings Tracker'!AJ1208</f>
        <v/>
      </c>
      <c r="AJ1166" t="str">
        <f>'5a - Savings Tracker'!AK1208</f>
        <v/>
      </c>
      <c r="AK1166" t="str">
        <f>'5a - Savings Tracker'!AL1208</f>
        <v/>
      </c>
    </row>
    <row r="1167" spans="1:37">
      <c r="A1167">
        <f>'5a - Savings Tracker'!A1209</f>
        <v>1166</v>
      </c>
      <c r="B1167" t="str">
        <f>'5a - Savings Tracker'!B1209</f>
        <v>Swansea Bay UHB</v>
      </c>
      <c r="C1167">
        <f>'5a - Savings Tracker'!C1209</f>
        <v>0</v>
      </c>
      <c r="D1167">
        <f>'5a - Savings Tracker'!D1209</f>
        <v>0</v>
      </c>
      <c r="E1167">
        <f>'5a - Savings Tracker'!E1209</f>
        <v>0</v>
      </c>
      <c r="F1167">
        <f>'5a - Savings Tracker'!F1209</f>
        <v>0</v>
      </c>
      <c r="G1167">
        <f>'5a - Savings Tracker'!G1209</f>
        <v>0</v>
      </c>
      <c r="H1167">
        <f>'5a - Savings Tracker'!H1209</f>
        <v>0</v>
      </c>
      <c r="I1167">
        <f>'5a - Savings Tracker'!J1209</f>
        <v>0</v>
      </c>
      <c r="J1167">
        <f>'5a - Savings Tracker'!K1209</f>
        <v>0</v>
      </c>
      <c r="K1167">
        <f>'5a - Savings Tracker'!L1209</f>
        <v>0</v>
      </c>
      <c r="L1167">
        <f>'5a - Savings Tracker'!M1209</f>
        <v>0</v>
      </c>
      <c r="M1167">
        <f>'5a - Savings Tracker'!N1209</f>
        <v>0</v>
      </c>
      <c r="N1167">
        <f>'5a - Savings Tracker'!O1209</f>
        <v>0</v>
      </c>
      <c r="O1167">
        <f>'5a - Savings Tracker'!P1209</f>
        <v>0</v>
      </c>
      <c r="P1167">
        <f>'5a - Savings Tracker'!Q1209</f>
        <v>0</v>
      </c>
      <c r="Q1167">
        <f>'5a - Savings Tracker'!R1209</f>
        <v>0</v>
      </c>
      <c r="R1167">
        <f>'5a - Savings Tracker'!S1209</f>
        <v>0</v>
      </c>
      <c r="S1167">
        <f>'5a - Savings Tracker'!T1209</f>
        <v>0</v>
      </c>
      <c r="T1167">
        <f>'5a - Savings Tracker'!U1209</f>
        <v>0</v>
      </c>
      <c r="U1167">
        <f>'5a - Savings Tracker'!V1209</f>
        <v>0</v>
      </c>
      <c r="V1167">
        <f>'5a - Savings Tracker'!W1209</f>
        <v>0</v>
      </c>
      <c r="W1167">
        <f>'5a - Savings Tracker'!X1209</f>
        <v>0</v>
      </c>
      <c r="X1167">
        <f>'5a - Savings Tracker'!Y1209</f>
        <v>0</v>
      </c>
      <c r="Y1167">
        <f>'5a - Savings Tracker'!Z1209</f>
        <v>0</v>
      </c>
      <c r="Z1167">
        <f>'5a - Savings Tracker'!AA1209</f>
        <v>0</v>
      </c>
      <c r="AA1167">
        <f>'5a - Savings Tracker'!AB1209</f>
        <v>0</v>
      </c>
      <c r="AB1167">
        <f>'5a - Savings Tracker'!AC1209</f>
        <v>0</v>
      </c>
      <c r="AC1167">
        <f>'5a - Savings Tracker'!AD1209</f>
        <v>0</v>
      </c>
      <c r="AD1167" t="str">
        <f>'5a - Savings Tracker'!AE1209</f>
        <v/>
      </c>
      <c r="AE1167" t="str">
        <f>'5a - Savings Tracker'!AF1209</f>
        <v/>
      </c>
      <c r="AF1167" t="str">
        <f>'5a - Savings Tracker'!AG1209</f>
        <v/>
      </c>
      <c r="AG1167" t="str">
        <f>'5a - Savings Tracker'!AH1209</f>
        <v/>
      </c>
      <c r="AH1167" t="str">
        <f>'5a - Savings Tracker'!AI1209</f>
        <v/>
      </c>
      <c r="AI1167" t="str">
        <f>'5a - Savings Tracker'!AJ1209</f>
        <v/>
      </c>
      <c r="AJ1167" t="str">
        <f>'5a - Savings Tracker'!AK1209</f>
        <v/>
      </c>
      <c r="AK1167" t="str">
        <f>'5a - Savings Tracker'!AL1209</f>
        <v/>
      </c>
    </row>
    <row r="1168" spans="1:37">
      <c r="A1168">
        <f>'5a - Savings Tracker'!A1210</f>
        <v>1167</v>
      </c>
      <c r="B1168" t="str">
        <f>'5a - Savings Tracker'!B1210</f>
        <v>Swansea Bay UHB</v>
      </c>
      <c r="C1168">
        <f>'5a - Savings Tracker'!C1210</f>
        <v>0</v>
      </c>
      <c r="D1168">
        <f>'5a - Savings Tracker'!D1210</f>
        <v>0</v>
      </c>
      <c r="E1168">
        <f>'5a - Savings Tracker'!E1210</f>
        <v>0</v>
      </c>
      <c r="F1168">
        <f>'5a - Savings Tracker'!F1210</f>
        <v>0</v>
      </c>
      <c r="G1168">
        <f>'5a - Savings Tracker'!G1210</f>
        <v>0</v>
      </c>
      <c r="H1168">
        <f>'5a - Savings Tracker'!H1210</f>
        <v>0</v>
      </c>
      <c r="I1168">
        <f>'5a - Savings Tracker'!J1210</f>
        <v>0</v>
      </c>
      <c r="J1168">
        <f>'5a - Savings Tracker'!K1210</f>
        <v>0</v>
      </c>
      <c r="K1168">
        <f>'5a - Savings Tracker'!L1210</f>
        <v>0</v>
      </c>
      <c r="L1168">
        <f>'5a - Savings Tracker'!M1210</f>
        <v>0</v>
      </c>
      <c r="M1168">
        <f>'5a - Savings Tracker'!N1210</f>
        <v>0</v>
      </c>
      <c r="N1168">
        <f>'5a - Savings Tracker'!O1210</f>
        <v>0</v>
      </c>
      <c r="O1168">
        <f>'5a - Savings Tracker'!P1210</f>
        <v>0</v>
      </c>
      <c r="P1168">
        <f>'5a - Savings Tracker'!Q1210</f>
        <v>0</v>
      </c>
      <c r="Q1168">
        <f>'5a - Savings Tracker'!R1210</f>
        <v>0</v>
      </c>
      <c r="R1168">
        <f>'5a - Savings Tracker'!S1210</f>
        <v>0</v>
      </c>
      <c r="S1168">
        <f>'5a - Savings Tracker'!T1210</f>
        <v>0</v>
      </c>
      <c r="T1168">
        <f>'5a - Savings Tracker'!U1210</f>
        <v>0</v>
      </c>
      <c r="U1168">
        <f>'5a - Savings Tracker'!V1210</f>
        <v>0</v>
      </c>
      <c r="V1168">
        <f>'5a - Savings Tracker'!W1210</f>
        <v>0</v>
      </c>
      <c r="W1168">
        <f>'5a - Savings Tracker'!X1210</f>
        <v>0</v>
      </c>
      <c r="X1168">
        <f>'5a - Savings Tracker'!Y1210</f>
        <v>0</v>
      </c>
      <c r="Y1168">
        <f>'5a - Savings Tracker'!Z1210</f>
        <v>0</v>
      </c>
      <c r="Z1168">
        <f>'5a - Savings Tracker'!AA1210</f>
        <v>0</v>
      </c>
      <c r="AA1168">
        <f>'5a - Savings Tracker'!AB1210</f>
        <v>0</v>
      </c>
      <c r="AB1168">
        <f>'5a - Savings Tracker'!AC1210</f>
        <v>0</v>
      </c>
      <c r="AC1168">
        <f>'5a - Savings Tracker'!AD1210</f>
        <v>0</v>
      </c>
      <c r="AD1168" t="str">
        <f>'5a - Savings Tracker'!AE1210</f>
        <v/>
      </c>
      <c r="AE1168" t="str">
        <f>'5a - Savings Tracker'!AF1210</f>
        <v/>
      </c>
      <c r="AF1168" t="str">
        <f>'5a - Savings Tracker'!AG1210</f>
        <v/>
      </c>
      <c r="AG1168" t="str">
        <f>'5a - Savings Tracker'!AH1210</f>
        <v/>
      </c>
      <c r="AH1168" t="str">
        <f>'5a - Savings Tracker'!AI1210</f>
        <v/>
      </c>
      <c r="AI1168" t="str">
        <f>'5a - Savings Tracker'!AJ1210</f>
        <v/>
      </c>
      <c r="AJ1168" t="str">
        <f>'5a - Savings Tracker'!AK1210</f>
        <v/>
      </c>
      <c r="AK1168" t="str">
        <f>'5a - Savings Tracker'!AL1210</f>
        <v/>
      </c>
    </row>
    <row r="1169" spans="1:37">
      <c r="A1169">
        <f>'5a - Savings Tracker'!A1211</f>
        <v>1168</v>
      </c>
      <c r="B1169" t="str">
        <f>'5a - Savings Tracker'!B1211</f>
        <v>Swansea Bay UHB</v>
      </c>
      <c r="C1169">
        <f>'5a - Savings Tracker'!C1211</f>
        <v>0</v>
      </c>
      <c r="D1169">
        <f>'5a - Savings Tracker'!D1211</f>
        <v>0</v>
      </c>
      <c r="E1169">
        <f>'5a - Savings Tracker'!E1211</f>
        <v>0</v>
      </c>
      <c r="F1169">
        <f>'5a - Savings Tracker'!F1211</f>
        <v>0</v>
      </c>
      <c r="G1169">
        <f>'5a - Savings Tracker'!G1211</f>
        <v>0</v>
      </c>
      <c r="H1169">
        <f>'5a - Savings Tracker'!H1211</f>
        <v>0</v>
      </c>
      <c r="I1169">
        <f>'5a - Savings Tracker'!J1211</f>
        <v>0</v>
      </c>
      <c r="J1169">
        <f>'5a - Savings Tracker'!K1211</f>
        <v>0</v>
      </c>
      <c r="K1169">
        <f>'5a - Savings Tracker'!L1211</f>
        <v>0</v>
      </c>
      <c r="L1169">
        <f>'5a - Savings Tracker'!M1211</f>
        <v>0</v>
      </c>
      <c r="M1169">
        <f>'5a - Savings Tracker'!N1211</f>
        <v>0</v>
      </c>
      <c r="N1169">
        <f>'5a - Savings Tracker'!O1211</f>
        <v>0</v>
      </c>
      <c r="O1169">
        <f>'5a - Savings Tracker'!P1211</f>
        <v>0</v>
      </c>
      <c r="P1169">
        <f>'5a - Savings Tracker'!Q1211</f>
        <v>0</v>
      </c>
      <c r="Q1169">
        <f>'5a - Savings Tracker'!R1211</f>
        <v>0</v>
      </c>
      <c r="R1169">
        <f>'5a - Savings Tracker'!S1211</f>
        <v>0</v>
      </c>
      <c r="S1169">
        <f>'5a - Savings Tracker'!T1211</f>
        <v>0</v>
      </c>
      <c r="T1169">
        <f>'5a - Savings Tracker'!U1211</f>
        <v>0</v>
      </c>
      <c r="U1169">
        <f>'5a - Savings Tracker'!V1211</f>
        <v>0</v>
      </c>
      <c r="V1169">
        <f>'5a - Savings Tracker'!W1211</f>
        <v>0</v>
      </c>
      <c r="W1169">
        <f>'5a - Savings Tracker'!X1211</f>
        <v>0</v>
      </c>
      <c r="X1169">
        <f>'5a - Savings Tracker'!Y1211</f>
        <v>0</v>
      </c>
      <c r="Y1169">
        <f>'5a - Savings Tracker'!Z1211</f>
        <v>0</v>
      </c>
      <c r="Z1169">
        <f>'5a - Savings Tracker'!AA1211</f>
        <v>0</v>
      </c>
      <c r="AA1169">
        <f>'5a - Savings Tracker'!AB1211</f>
        <v>0</v>
      </c>
      <c r="AB1169">
        <f>'5a - Savings Tracker'!AC1211</f>
        <v>0</v>
      </c>
      <c r="AC1169">
        <f>'5a - Savings Tracker'!AD1211</f>
        <v>0</v>
      </c>
      <c r="AD1169" t="str">
        <f>'5a - Savings Tracker'!AE1211</f>
        <v/>
      </c>
      <c r="AE1169" t="str">
        <f>'5a - Savings Tracker'!AF1211</f>
        <v/>
      </c>
      <c r="AF1169" t="str">
        <f>'5a - Savings Tracker'!AG1211</f>
        <v/>
      </c>
      <c r="AG1169" t="str">
        <f>'5a - Savings Tracker'!AH1211</f>
        <v/>
      </c>
      <c r="AH1169" t="str">
        <f>'5a - Savings Tracker'!AI1211</f>
        <v/>
      </c>
      <c r="AI1169" t="str">
        <f>'5a - Savings Tracker'!AJ1211</f>
        <v/>
      </c>
      <c r="AJ1169" t="str">
        <f>'5a - Savings Tracker'!AK1211</f>
        <v/>
      </c>
      <c r="AK1169" t="str">
        <f>'5a - Savings Tracker'!AL1211</f>
        <v/>
      </c>
    </row>
    <row r="1170" spans="1:37">
      <c r="A1170">
        <f>'5a - Savings Tracker'!A1212</f>
        <v>1169</v>
      </c>
      <c r="B1170" t="str">
        <f>'5a - Savings Tracker'!B1212</f>
        <v>Swansea Bay UHB</v>
      </c>
      <c r="C1170">
        <f>'5a - Savings Tracker'!C1212</f>
        <v>0</v>
      </c>
      <c r="D1170">
        <f>'5a - Savings Tracker'!D1212</f>
        <v>0</v>
      </c>
      <c r="E1170">
        <f>'5a - Savings Tracker'!E1212</f>
        <v>0</v>
      </c>
      <c r="F1170">
        <f>'5a - Savings Tracker'!F1212</f>
        <v>0</v>
      </c>
      <c r="G1170">
        <f>'5a - Savings Tracker'!G1212</f>
        <v>0</v>
      </c>
      <c r="H1170">
        <f>'5a - Savings Tracker'!H1212</f>
        <v>0</v>
      </c>
      <c r="I1170">
        <f>'5a - Savings Tracker'!J1212</f>
        <v>0</v>
      </c>
      <c r="J1170">
        <f>'5a - Savings Tracker'!K1212</f>
        <v>0</v>
      </c>
      <c r="K1170">
        <f>'5a - Savings Tracker'!L1212</f>
        <v>0</v>
      </c>
      <c r="L1170">
        <f>'5a - Savings Tracker'!M1212</f>
        <v>0</v>
      </c>
      <c r="M1170">
        <f>'5a - Savings Tracker'!N1212</f>
        <v>0</v>
      </c>
      <c r="N1170">
        <f>'5a - Savings Tracker'!O1212</f>
        <v>0</v>
      </c>
      <c r="O1170">
        <f>'5a - Savings Tracker'!P1212</f>
        <v>0</v>
      </c>
      <c r="P1170">
        <f>'5a - Savings Tracker'!Q1212</f>
        <v>0</v>
      </c>
      <c r="Q1170">
        <f>'5a - Savings Tracker'!R1212</f>
        <v>0</v>
      </c>
      <c r="R1170">
        <f>'5a - Savings Tracker'!S1212</f>
        <v>0</v>
      </c>
      <c r="S1170">
        <f>'5a - Savings Tracker'!T1212</f>
        <v>0</v>
      </c>
      <c r="T1170">
        <f>'5a - Savings Tracker'!U1212</f>
        <v>0</v>
      </c>
      <c r="U1170">
        <f>'5a - Savings Tracker'!V1212</f>
        <v>0</v>
      </c>
      <c r="V1170">
        <f>'5a - Savings Tracker'!W1212</f>
        <v>0</v>
      </c>
      <c r="W1170">
        <f>'5a - Savings Tracker'!X1212</f>
        <v>0</v>
      </c>
      <c r="X1170">
        <f>'5a - Savings Tracker'!Y1212</f>
        <v>0</v>
      </c>
      <c r="Y1170">
        <f>'5a - Savings Tracker'!Z1212</f>
        <v>0</v>
      </c>
      <c r="Z1170">
        <f>'5a - Savings Tracker'!AA1212</f>
        <v>0</v>
      </c>
      <c r="AA1170">
        <f>'5a - Savings Tracker'!AB1212</f>
        <v>0</v>
      </c>
      <c r="AB1170">
        <f>'5a - Savings Tracker'!AC1212</f>
        <v>0</v>
      </c>
      <c r="AC1170">
        <f>'5a - Savings Tracker'!AD1212</f>
        <v>0</v>
      </c>
      <c r="AD1170" t="str">
        <f>'5a - Savings Tracker'!AE1212</f>
        <v/>
      </c>
      <c r="AE1170" t="str">
        <f>'5a - Savings Tracker'!AF1212</f>
        <v/>
      </c>
      <c r="AF1170" t="str">
        <f>'5a - Savings Tracker'!AG1212</f>
        <v/>
      </c>
      <c r="AG1170" t="str">
        <f>'5a - Savings Tracker'!AH1212</f>
        <v/>
      </c>
      <c r="AH1170" t="str">
        <f>'5a - Savings Tracker'!AI1212</f>
        <v/>
      </c>
      <c r="AI1170" t="str">
        <f>'5a - Savings Tracker'!AJ1212</f>
        <v/>
      </c>
      <c r="AJ1170" t="str">
        <f>'5a - Savings Tracker'!AK1212</f>
        <v/>
      </c>
      <c r="AK1170" t="str">
        <f>'5a - Savings Tracker'!AL1212</f>
        <v/>
      </c>
    </row>
    <row r="1171" spans="1:37">
      <c r="A1171">
        <f>'5a - Savings Tracker'!A1213</f>
        <v>1170</v>
      </c>
      <c r="B1171" t="str">
        <f>'5a - Savings Tracker'!B1213</f>
        <v>Swansea Bay UHB</v>
      </c>
      <c r="C1171">
        <f>'5a - Savings Tracker'!C1213</f>
        <v>0</v>
      </c>
      <c r="D1171">
        <f>'5a - Savings Tracker'!D1213</f>
        <v>0</v>
      </c>
      <c r="E1171">
        <f>'5a - Savings Tracker'!E1213</f>
        <v>0</v>
      </c>
      <c r="F1171">
        <f>'5a - Savings Tracker'!F1213</f>
        <v>0</v>
      </c>
      <c r="G1171">
        <f>'5a - Savings Tracker'!G1213</f>
        <v>0</v>
      </c>
      <c r="H1171">
        <f>'5a - Savings Tracker'!H1213</f>
        <v>0</v>
      </c>
      <c r="I1171">
        <f>'5a - Savings Tracker'!J1213</f>
        <v>0</v>
      </c>
      <c r="J1171">
        <f>'5a - Savings Tracker'!K1213</f>
        <v>0</v>
      </c>
      <c r="K1171">
        <f>'5a - Savings Tracker'!L1213</f>
        <v>0</v>
      </c>
      <c r="L1171">
        <f>'5a - Savings Tracker'!M1213</f>
        <v>0</v>
      </c>
      <c r="M1171">
        <f>'5a - Savings Tracker'!N1213</f>
        <v>0</v>
      </c>
      <c r="N1171">
        <f>'5a - Savings Tracker'!O1213</f>
        <v>0</v>
      </c>
      <c r="O1171">
        <f>'5a - Savings Tracker'!P1213</f>
        <v>0</v>
      </c>
      <c r="P1171">
        <f>'5a - Savings Tracker'!Q1213</f>
        <v>0</v>
      </c>
      <c r="Q1171">
        <f>'5a - Savings Tracker'!R1213</f>
        <v>0</v>
      </c>
      <c r="R1171">
        <f>'5a - Savings Tracker'!S1213</f>
        <v>0</v>
      </c>
      <c r="S1171">
        <f>'5a - Savings Tracker'!T1213</f>
        <v>0</v>
      </c>
      <c r="T1171">
        <f>'5a - Savings Tracker'!U1213</f>
        <v>0</v>
      </c>
      <c r="U1171">
        <f>'5a - Savings Tracker'!V1213</f>
        <v>0</v>
      </c>
      <c r="V1171">
        <f>'5a - Savings Tracker'!W1213</f>
        <v>0</v>
      </c>
      <c r="W1171">
        <f>'5a - Savings Tracker'!X1213</f>
        <v>0</v>
      </c>
      <c r="X1171">
        <f>'5a - Savings Tracker'!Y1213</f>
        <v>0</v>
      </c>
      <c r="Y1171">
        <f>'5a - Savings Tracker'!Z1213</f>
        <v>0</v>
      </c>
      <c r="Z1171">
        <f>'5a - Savings Tracker'!AA1213</f>
        <v>0</v>
      </c>
      <c r="AA1171">
        <f>'5a - Savings Tracker'!AB1213</f>
        <v>0</v>
      </c>
      <c r="AB1171">
        <f>'5a - Savings Tracker'!AC1213</f>
        <v>0</v>
      </c>
      <c r="AC1171">
        <f>'5a - Savings Tracker'!AD1213</f>
        <v>0</v>
      </c>
      <c r="AD1171" t="str">
        <f>'5a - Savings Tracker'!AE1213</f>
        <v/>
      </c>
      <c r="AE1171" t="str">
        <f>'5a - Savings Tracker'!AF1213</f>
        <v/>
      </c>
      <c r="AF1171" t="str">
        <f>'5a - Savings Tracker'!AG1213</f>
        <v/>
      </c>
      <c r="AG1171" t="str">
        <f>'5a - Savings Tracker'!AH1213</f>
        <v/>
      </c>
      <c r="AH1171" t="str">
        <f>'5a - Savings Tracker'!AI1213</f>
        <v/>
      </c>
      <c r="AI1171" t="str">
        <f>'5a - Savings Tracker'!AJ1213</f>
        <v/>
      </c>
      <c r="AJ1171" t="str">
        <f>'5a - Savings Tracker'!AK1213</f>
        <v/>
      </c>
      <c r="AK1171" t="str">
        <f>'5a - Savings Tracker'!AL1213</f>
        <v/>
      </c>
    </row>
    <row r="1172" spans="1:37">
      <c r="A1172">
        <f>'5a - Savings Tracker'!A1214</f>
        <v>1171</v>
      </c>
      <c r="B1172" t="str">
        <f>'5a - Savings Tracker'!B1214</f>
        <v>Swansea Bay UHB</v>
      </c>
      <c r="C1172">
        <f>'5a - Savings Tracker'!C1214</f>
        <v>0</v>
      </c>
      <c r="D1172">
        <f>'5a - Savings Tracker'!D1214</f>
        <v>0</v>
      </c>
      <c r="E1172">
        <f>'5a - Savings Tracker'!E1214</f>
        <v>0</v>
      </c>
      <c r="F1172">
        <f>'5a - Savings Tracker'!F1214</f>
        <v>0</v>
      </c>
      <c r="G1172">
        <f>'5a - Savings Tracker'!G1214</f>
        <v>0</v>
      </c>
      <c r="H1172">
        <f>'5a - Savings Tracker'!H1214</f>
        <v>0</v>
      </c>
      <c r="I1172">
        <f>'5a - Savings Tracker'!J1214</f>
        <v>0</v>
      </c>
      <c r="J1172">
        <f>'5a - Savings Tracker'!K1214</f>
        <v>0</v>
      </c>
      <c r="K1172">
        <f>'5a - Savings Tracker'!L1214</f>
        <v>0</v>
      </c>
      <c r="L1172">
        <f>'5a - Savings Tracker'!M1214</f>
        <v>0</v>
      </c>
      <c r="M1172">
        <f>'5a - Savings Tracker'!N1214</f>
        <v>0</v>
      </c>
      <c r="N1172">
        <f>'5a - Savings Tracker'!O1214</f>
        <v>0</v>
      </c>
      <c r="O1172">
        <f>'5a - Savings Tracker'!P1214</f>
        <v>0</v>
      </c>
      <c r="P1172">
        <f>'5a - Savings Tracker'!Q1214</f>
        <v>0</v>
      </c>
      <c r="Q1172">
        <f>'5a - Savings Tracker'!R1214</f>
        <v>0</v>
      </c>
      <c r="R1172">
        <f>'5a - Savings Tracker'!S1214</f>
        <v>0</v>
      </c>
      <c r="S1172">
        <f>'5a - Savings Tracker'!T1214</f>
        <v>0</v>
      </c>
      <c r="T1172">
        <f>'5a - Savings Tracker'!U1214</f>
        <v>0</v>
      </c>
      <c r="U1172">
        <f>'5a - Savings Tracker'!V1214</f>
        <v>0</v>
      </c>
      <c r="V1172">
        <f>'5a - Savings Tracker'!W1214</f>
        <v>0</v>
      </c>
      <c r="W1172">
        <f>'5a - Savings Tracker'!X1214</f>
        <v>0</v>
      </c>
      <c r="X1172">
        <f>'5a - Savings Tracker'!Y1214</f>
        <v>0</v>
      </c>
      <c r="Y1172">
        <f>'5a - Savings Tracker'!Z1214</f>
        <v>0</v>
      </c>
      <c r="Z1172">
        <f>'5a - Savings Tracker'!AA1214</f>
        <v>0</v>
      </c>
      <c r="AA1172">
        <f>'5a - Savings Tracker'!AB1214</f>
        <v>0</v>
      </c>
      <c r="AB1172">
        <f>'5a - Savings Tracker'!AC1214</f>
        <v>0</v>
      </c>
      <c r="AC1172">
        <f>'5a - Savings Tracker'!AD1214</f>
        <v>0</v>
      </c>
      <c r="AD1172" t="str">
        <f>'5a - Savings Tracker'!AE1214</f>
        <v/>
      </c>
      <c r="AE1172" t="str">
        <f>'5a - Savings Tracker'!AF1214</f>
        <v/>
      </c>
      <c r="AF1172" t="str">
        <f>'5a - Savings Tracker'!AG1214</f>
        <v/>
      </c>
      <c r="AG1172" t="str">
        <f>'5a - Savings Tracker'!AH1214</f>
        <v/>
      </c>
      <c r="AH1172" t="str">
        <f>'5a - Savings Tracker'!AI1214</f>
        <v/>
      </c>
      <c r="AI1172" t="str">
        <f>'5a - Savings Tracker'!AJ1214</f>
        <v/>
      </c>
      <c r="AJ1172" t="str">
        <f>'5a - Savings Tracker'!AK1214</f>
        <v/>
      </c>
      <c r="AK1172" t="str">
        <f>'5a - Savings Tracker'!AL1214</f>
        <v/>
      </c>
    </row>
    <row r="1173" spans="1:37">
      <c r="A1173">
        <f>'5a - Savings Tracker'!A1215</f>
        <v>1172</v>
      </c>
      <c r="B1173" t="str">
        <f>'5a - Savings Tracker'!B1215</f>
        <v>Swansea Bay UHB</v>
      </c>
      <c r="C1173">
        <f>'5a - Savings Tracker'!C1215</f>
        <v>0</v>
      </c>
      <c r="D1173">
        <f>'5a - Savings Tracker'!D1215</f>
        <v>0</v>
      </c>
      <c r="E1173">
        <f>'5a - Savings Tracker'!E1215</f>
        <v>0</v>
      </c>
      <c r="F1173">
        <f>'5a - Savings Tracker'!F1215</f>
        <v>0</v>
      </c>
      <c r="G1173">
        <f>'5a - Savings Tracker'!G1215</f>
        <v>0</v>
      </c>
      <c r="H1173">
        <f>'5a - Savings Tracker'!H1215</f>
        <v>0</v>
      </c>
      <c r="I1173">
        <f>'5a - Savings Tracker'!J1215</f>
        <v>0</v>
      </c>
      <c r="J1173">
        <f>'5a - Savings Tracker'!K1215</f>
        <v>0</v>
      </c>
      <c r="K1173">
        <f>'5a - Savings Tracker'!L1215</f>
        <v>0</v>
      </c>
      <c r="L1173">
        <f>'5a - Savings Tracker'!M1215</f>
        <v>0</v>
      </c>
      <c r="M1173">
        <f>'5a - Savings Tracker'!N1215</f>
        <v>0</v>
      </c>
      <c r="N1173">
        <f>'5a - Savings Tracker'!O1215</f>
        <v>0</v>
      </c>
      <c r="O1173">
        <f>'5a - Savings Tracker'!P1215</f>
        <v>0</v>
      </c>
      <c r="P1173">
        <f>'5a - Savings Tracker'!Q1215</f>
        <v>0</v>
      </c>
      <c r="Q1173">
        <f>'5a - Savings Tracker'!R1215</f>
        <v>0</v>
      </c>
      <c r="R1173">
        <f>'5a - Savings Tracker'!S1215</f>
        <v>0</v>
      </c>
      <c r="S1173">
        <f>'5a - Savings Tracker'!T1215</f>
        <v>0</v>
      </c>
      <c r="T1173">
        <f>'5a - Savings Tracker'!U1215</f>
        <v>0</v>
      </c>
      <c r="U1173">
        <f>'5a - Savings Tracker'!V1215</f>
        <v>0</v>
      </c>
      <c r="V1173">
        <f>'5a - Savings Tracker'!W1215</f>
        <v>0</v>
      </c>
      <c r="W1173">
        <f>'5a - Savings Tracker'!X1215</f>
        <v>0</v>
      </c>
      <c r="X1173">
        <f>'5a - Savings Tracker'!Y1215</f>
        <v>0</v>
      </c>
      <c r="Y1173">
        <f>'5a - Savings Tracker'!Z1215</f>
        <v>0</v>
      </c>
      <c r="Z1173">
        <f>'5a - Savings Tracker'!AA1215</f>
        <v>0</v>
      </c>
      <c r="AA1173">
        <f>'5a - Savings Tracker'!AB1215</f>
        <v>0</v>
      </c>
      <c r="AB1173">
        <f>'5a - Savings Tracker'!AC1215</f>
        <v>0</v>
      </c>
      <c r="AC1173">
        <f>'5a - Savings Tracker'!AD1215</f>
        <v>0</v>
      </c>
      <c r="AD1173" t="str">
        <f>'5a - Savings Tracker'!AE1215</f>
        <v/>
      </c>
      <c r="AE1173" t="str">
        <f>'5a - Savings Tracker'!AF1215</f>
        <v/>
      </c>
      <c r="AF1173" t="str">
        <f>'5a - Savings Tracker'!AG1215</f>
        <v/>
      </c>
      <c r="AG1173" t="str">
        <f>'5a - Savings Tracker'!AH1215</f>
        <v/>
      </c>
      <c r="AH1173" t="str">
        <f>'5a - Savings Tracker'!AI1215</f>
        <v/>
      </c>
      <c r="AI1173" t="str">
        <f>'5a - Savings Tracker'!AJ1215</f>
        <v/>
      </c>
      <c r="AJ1173" t="str">
        <f>'5a - Savings Tracker'!AK1215</f>
        <v/>
      </c>
      <c r="AK1173" t="str">
        <f>'5a - Savings Tracker'!AL1215</f>
        <v/>
      </c>
    </row>
    <row r="1174" spans="1:37">
      <c r="A1174">
        <f>'5a - Savings Tracker'!A1216</f>
        <v>1173</v>
      </c>
      <c r="B1174" t="str">
        <f>'5a - Savings Tracker'!B1216</f>
        <v>Swansea Bay UHB</v>
      </c>
      <c r="C1174">
        <f>'5a - Savings Tracker'!C1216</f>
        <v>0</v>
      </c>
      <c r="D1174">
        <f>'5a - Savings Tracker'!D1216</f>
        <v>0</v>
      </c>
      <c r="E1174">
        <f>'5a - Savings Tracker'!E1216</f>
        <v>0</v>
      </c>
      <c r="F1174">
        <f>'5a - Savings Tracker'!F1216</f>
        <v>0</v>
      </c>
      <c r="G1174">
        <f>'5a - Savings Tracker'!G1216</f>
        <v>0</v>
      </c>
      <c r="H1174">
        <f>'5a - Savings Tracker'!H1216</f>
        <v>0</v>
      </c>
      <c r="I1174">
        <f>'5a - Savings Tracker'!J1216</f>
        <v>0</v>
      </c>
      <c r="J1174">
        <f>'5a - Savings Tracker'!K1216</f>
        <v>0</v>
      </c>
      <c r="K1174">
        <f>'5a - Savings Tracker'!L1216</f>
        <v>0</v>
      </c>
      <c r="L1174">
        <f>'5a - Savings Tracker'!M1216</f>
        <v>0</v>
      </c>
      <c r="M1174">
        <f>'5a - Savings Tracker'!N1216</f>
        <v>0</v>
      </c>
      <c r="N1174">
        <f>'5a - Savings Tracker'!O1216</f>
        <v>0</v>
      </c>
      <c r="O1174">
        <f>'5a - Savings Tracker'!P1216</f>
        <v>0</v>
      </c>
      <c r="P1174">
        <f>'5a - Savings Tracker'!Q1216</f>
        <v>0</v>
      </c>
      <c r="Q1174">
        <f>'5a - Savings Tracker'!R1216</f>
        <v>0</v>
      </c>
      <c r="R1174">
        <f>'5a - Savings Tracker'!S1216</f>
        <v>0</v>
      </c>
      <c r="S1174">
        <f>'5a - Savings Tracker'!T1216</f>
        <v>0</v>
      </c>
      <c r="T1174">
        <f>'5a - Savings Tracker'!U1216</f>
        <v>0</v>
      </c>
      <c r="U1174">
        <f>'5a - Savings Tracker'!V1216</f>
        <v>0</v>
      </c>
      <c r="V1174">
        <f>'5a - Savings Tracker'!W1216</f>
        <v>0</v>
      </c>
      <c r="W1174">
        <f>'5a - Savings Tracker'!X1216</f>
        <v>0</v>
      </c>
      <c r="X1174">
        <f>'5a - Savings Tracker'!Y1216</f>
        <v>0</v>
      </c>
      <c r="Y1174">
        <f>'5a - Savings Tracker'!Z1216</f>
        <v>0</v>
      </c>
      <c r="Z1174">
        <f>'5a - Savings Tracker'!AA1216</f>
        <v>0</v>
      </c>
      <c r="AA1174">
        <f>'5a - Savings Tracker'!AB1216</f>
        <v>0</v>
      </c>
      <c r="AB1174">
        <f>'5a - Savings Tracker'!AC1216</f>
        <v>0</v>
      </c>
      <c r="AC1174">
        <f>'5a - Savings Tracker'!AD1216</f>
        <v>0</v>
      </c>
      <c r="AD1174" t="str">
        <f>'5a - Savings Tracker'!AE1216</f>
        <v/>
      </c>
      <c r="AE1174" t="str">
        <f>'5a - Savings Tracker'!AF1216</f>
        <v/>
      </c>
      <c r="AF1174" t="str">
        <f>'5a - Savings Tracker'!AG1216</f>
        <v/>
      </c>
      <c r="AG1174" t="str">
        <f>'5a - Savings Tracker'!AH1216</f>
        <v/>
      </c>
      <c r="AH1174" t="str">
        <f>'5a - Savings Tracker'!AI1216</f>
        <v/>
      </c>
      <c r="AI1174" t="str">
        <f>'5a - Savings Tracker'!AJ1216</f>
        <v/>
      </c>
      <c r="AJ1174" t="str">
        <f>'5a - Savings Tracker'!AK1216</f>
        <v/>
      </c>
      <c r="AK1174" t="str">
        <f>'5a - Savings Tracker'!AL1216</f>
        <v/>
      </c>
    </row>
    <row r="1175" spans="1:37">
      <c r="A1175">
        <f>'5a - Savings Tracker'!A1217</f>
        <v>1174</v>
      </c>
      <c r="B1175" t="str">
        <f>'5a - Savings Tracker'!B1217</f>
        <v>Swansea Bay UHB</v>
      </c>
      <c r="C1175">
        <f>'5a - Savings Tracker'!C1217</f>
        <v>0</v>
      </c>
      <c r="D1175">
        <f>'5a - Savings Tracker'!D1217</f>
        <v>0</v>
      </c>
      <c r="E1175">
        <f>'5a - Savings Tracker'!E1217</f>
        <v>0</v>
      </c>
      <c r="F1175">
        <f>'5a - Savings Tracker'!F1217</f>
        <v>0</v>
      </c>
      <c r="G1175">
        <f>'5a - Savings Tracker'!G1217</f>
        <v>0</v>
      </c>
      <c r="H1175">
        <f>'5a - Savings Tracker'!H1217</f>
        <v>0</v>
      </c>
      <c r="I1175">
        <f>'5a - Savings Tracker'!J1217</f>
        <v>0</v>
      </c>
      <c r="J1175">
        <f>'5a - Savings Tracker'!K1217</f>
        <v>0</v>
      </c>
      <c r="K1175">
        <f>'5a - Savings Tracker'!L1217</f>
        <v>0</v>
      </c>
      <c r="L1175">
        <f>'5a - Savings Tracker'!M1217</f>
        <v>0</v>
      </c>
      <c r="M1175">
        <f>'5a - Savings Tracker'!N1217</f>
        <v>0</v>
      </c>
      <c r="N1175">
        <f>'5a - Savings Tracker'!O1217</f>
        <v>0</v>
      </c>
      <c r="O1175">
        <f>'5a - Savings Tracker'!P1217</f>
        <v>0</v>
      </c>
      <c r="P1175">
        <f>'5a - Savings Tracker'!Q1217</f>
        <v>0</v>
      </c>
      <c r="Q1175">
        <f>'5a - Savings Tracker'!R1217</f>
        <v>0</v>
      </c>
      <c r="R1175">
        <f>'5a - Savings Tracker'!S1217</f>
        <v>0</v>
      </c>
      <c r="S1175">
        <f>'5a - Savings Tracker'!T1217</f>
        <v>0</v>
      </c>
      <c r="T1175">
        <f>'5a - Savings Tracker'!U1217</f>
        <v>0</v>
      </c>
      <c r="U1175">
        <f>'5a - Savings Tracker'!V1217</f>
        <v>0</v>
      </c>
      <c r="V1175">
        <f>'5a - Savings Tracker'!W1217</f>
        <v>0</v>
      </c>
      <c r="W1175">
        <f>'5a - Savings Tracker'!X1217</f>
        <v>0</v>
      </c>
      <c r="X1175">
        <f>'5a - Savings Tracker'!Y1217</f>
        <v>0</v>
      </c>
      <c r="Y1175">
        <f>'5a - Savings Tracker'!Z1217</f>
        <v>0</v>
      </c>
      <c r="Z1175">
        <f>'5a - Savings Tracker'!AA1217</f>
        <v>0</v>
      </c>
      <c r="AA1175">
        <f>'5a - Savings Tracker'!AB1217</f>
        <v>0</v>
      </c>
      <c r="AB1175">
        <f>'5a - Savings Tracker'!AC1217</f>
        <v>0</v>
      </c>
      <c r="AC1175">
        <f>'5a - Savings Tracker'!AD1217</f>
        <v>0</v>
      </c>
      <c r="AD1175" t="str">
        <f>'5a - Savings Tracker'!AE1217</f>
        <v/>
      </c>
      <c r="AE1175" t="str">
        <f>'5a - Savings Tracker'!AF1217</f>
        <v/>
      </c>
      <c r="AF1175" t="str">
        <f>'5a - Savings Tracker'!AG1217</f>
        <v/>
      </c>
      <c r="AG1175" t="str">
        <f>'5a - Savings Tracker'!AH1217</f>
        <v/>
      </c>
      <c r="AH1175" t="str">
        <f>'5a - Savings Tracker'!AI1217</f>
        <v/>
      </c>
      <c r="AI1175" t="str">
        <f>'5a - Savings Tracker'!AJ1217</f>
        <v/>
      </c>
      <c r="AJ1175" t="str">
        <f>'5a - Savings Tracker'!AK1217</f>
        <v/>
      </c>
      <c r="AK1175" t="str">
        <f>'5a - Savings Tracker'!AL1217</f>
        <v/>
      </c>
    </row>
    <row r="1176" spans="1:37">
      <c r="A1176">
        <f>'5a - Savings Tracker'!A1218</f>
        <v>1175</v>
      </c>
      <c r="B1176" t="str">
        <f>'5a - Savings Tracker'!B1218</f>
        <v>Swansea Bay UHB</v>
      </c>
      <c r="C1176">
        <f>'5a - Savings Tracker'!C1218</f>
        <v>0</v>
      </c>
      <c r="D1176">
        <f>'5a - Savings Tracker'!D1218</f>
        <v>0</v>
      </c>
      <c r="E1176">
        <f>'5a - Savings Tracker'!E1218</f>
        <v>0</v>
      </c>
      <c r="F1176">
        <f>'5a - Savings Tracker'!F1218</f>
        <v>0</v>
      </c>
      <c r="G1176">
        <f>'5a - Savings Tracker'!G1218</f>
        <v>0</v>
      </c>
      <c r="H1176">
        <f>'5a - Savings Tracker'!H1218</f>
        <v>0</v>
      </c>
      <c r="I1176">
        <f>'5a - Savings Tracker'!J1218</f>
        <v>0</v>
      </c>
      <c r="J1176">
        <f>'5a - Savings Tracker'!K1218</f>
        <v>0</v>
      </c>
      <c r="K1176">
        <f>'5a - Savings Tracker'!L1218</f>
        <v>0</v>
      </c>
      <c r="L1176">
        <f>'5a - Savings Tracker'!M1218</f>
        <v>0</v>
      </c>
      <c r="M1176">
        <f>'5a - Savings Tracker'!N1218</f>
        <v>0</v>
      </c>
      <c r="N1176">
        <f>'5a - Savings Tracker'!O1218</f>
        <v>0</v>
      </c>
      <c r="O1176">
        <f>'5a - Savings Tracker'!P1218</f>
        <v>0</v>
      </c>
      <c r="P1176">
        <f>'5a - Savings Tracker'!Q1218</f>
        <v>0</v>
      </c>
      <c r="Q1176">
        <f>'5a - Savings Tracker'!R1218</f>
        <v>0</v>
      </c>
      <c r="R1176">
        <f>'5a - Savings Tracker'!S1218</f>
        <v>0</v>
      </c>
      <c r="S1176">
        <f>'5a - Savings Tracker'!T1218</f>
        <v>0</v>
      </c>
      <c r="T1176">
        <f>'5a - Savings Tracker'!U1218</f>
        <v>0</v>
      </c>
      <c r="U1176">
        <f>'5a - Savings Tracker'!V1218</f>
        <v>0</v>
      </c>
      <c r="V1176">
        <f>'5a - Savings Tracker'!W1218</f>
        <v>0</v>
      </c>
      <c r="W1176">
        <f>'5a - Savings Tracker'!X1218</f>
        <v>0</v>
      </c>
      <c r="X1176">
        <f>'5a - Savings Tracker'!Y1218</f>
        <v>0</v>
      </c>
      <c r="Y1176">
        <f>'5a - Savings Tracker'!Z1218</f>
        <v>0</v>
      </c>
      <c r="Z1176">
        <f>'5a - Savings Tracker'!AA1218</f>
        <v>0</v>
      </c>
      <c r="AA1176">
        <f>'5a - Savings Tracker'!AB1218</f>
        <v>0</v>
      </c>
      <c r="AB1176">
        <f>'5a - Savings Tracker'!AC1218</f>
        <v>0</v>
      </c>
      <c r="AC1176">
        <f>'5a - Savings Tracker'!AD1218</f>
        <v>0</v>
      </c>
      <c r="AD1176" t="str">
        <f>'5a - Savings Tracker'!AE1218</f>
        <v/>
      </c>
      <c r="AE1176" t="str">
        <f>'5a - Savings Tracker'!AF1218</f>
        <v/>
      </c>
      <c r="AF1176" t="str">
        <f>'5a - Savings Tracker'!AG1218</f>
        <v/>
      </c>
      <c r="AG1176" t="str">
        <f>'5a - Savings Tracker'!AH1218</f>
        <v/>
      </c>
      <c r="AH1176" t="str">
        <f>'5a - Savings Tracker'!AI1218</f>
        <v/>
      </c>
      <c r="AI1176" t="str">
        <f>'5a - Savings Tracker'!AJ1218</f>
        <v/>
      </c>
      <c r="AJ1176" t="str">
        <f>'5a - Savings Tracker'!AK1218</f>
        <v/>
      </c>
      <c r="AK1176" t="str">
        <f>'5a - Savings Tracker'!AL1218</f>
        <v/>
      </c>
    </row>
    <row r="1177" spans="1:37">
      <c r="A1177">
        <f>'5a - Savings Tracker'!A1219</f>
        <v>1176</v>
      </c>
      <c r="B1177" t="str">
        <f>'5a - Savings Tracker'!B1219</f>
        <v>Swansea Bay UHB</v>
      </c>
      <c r="C1177">
        <f>'5a - Savings Tracker'!C1219</f>
        <v>0</v>
      </c>
      <c r="D1177">
        <f>'5a - Savings Tracker'!D1219</f>
        <v>0</v>
      </c>
      <c r="E1177">
        <f>'5a - Savings Tracker'!E1219</f>
        <v>0</v>
      </c>
      <c r="F1177">
        <f>'5a - Savings Tracker'!F1219</f>
        <v>0</v>
      </c>
      <c r="G1177">
        <f>'5a - Savings Tracker'!G1219</f>
        <v>0</v>
      </c>
      <c r="H1177">
        <f>'5a - Savings Tracker'!H1219</f>
        <v>0</v>
      </c>
      <c r="I1177">
        <f>'5a - Savings Tracker'!J1219</f>
        <v>0</v>
      </c>
      <c r="J1177">
        <f>'5a - Savings Tracker'!K1219</f>
        <v>0</v>
      </c>
      <c r="K1177">
        <f>'5a - Savings Tracker'!L1219</f>
        <v>0</v>
      </c>
      <c r="L1177">
        <f>'5a - Savings Tracker'!M1219</f>
        <v>0</v>
      </c>
      <c r="M1177">
        <f>'5a - Savings Tracker'!N1219</f>
        <v>0</v>
      </c>
      <c r="N1177">
        <f>'5a - Savings Tracker'!O1219</f>
        <v>0</v>
      </c>
      <c r="O1177">
        <f>'5a - Savings Tracker'!P1219</f>
        <v>0</v>
      </c>
      <c r="P1177">
        <f>'5a - Savings Tracker'!Q1219</f>
        <v>0</v>
      </c>
      <c r="Q1177">
        <f>'5a - Savings Tracker'!R1219</f>
        <v>0</v>
      </c>
      <c r="R1177">
        <f>'5a - Savings Tracker'!S1219</f>
        <v>0</v>
      </c>
      <c r="S1177">
        <f>'5a - Savings Tracker'!T1219</f>
        <v>0</v>
      </c>
      <c r="T1177">
        <f>'5a - Savings Tracker'!U1219</f>
        <v>0</v>
      </c>
      <c r="U1177">
        <f>'5a - Savings Tracker'!V1219</f>
        <v>0</v>
      </c>
      <c r="V1177">
        <f>'5a - Savings Tracker'!W1219</f>
        <v>0</v>
      </c>
      <c r="W1177">
        <f>'5a - Savings Tracker'!X1219</f>
        <v>0</v>
      </c>
      <c r="X1177">
        <f>'5a - Savings Tracker'!Y1219</f>
        <v>0</v>
      </c>
      <c r="Y1177">
        <f>'5a - Savings Tracker'!Z1219</f>
        <v>0</v>
      </c>
      <c r="Z1177">
        <f>'5a - Savings Tracker'!AA1219</f>
        <v>0</v>
      </c>
      <c r="AA1177">
        <f>'5a - Savings Tracker'!AB1219</f>
        <v>0</v>
      </c>
      <c r="AB1177">
        <f>'5a - Savings Tracker'!AC1219</f>
        <v>0</v>
      </c>
      <c r="AC1177">
        <f>'5a - Savings Tracker'!AD1219</f>
        <v>0</v>
      </c>
      <c r="AD1177" t="str">
        <f>'5a - Savings Tracker'!AE1219</f>
        <v/>
      </c>
      <c r="AE1177" t="str">
        <f>'5a - Savings Tracker'!AF1219</f>
        <v/>
      </c>
      <c r="AF1177" t="str">
        <f>'5a - Savings Tracker'!AG1219</f>
        <v/>
      </c>
      <c r="AG1177" t="str">
        <f>'5a - Savings Tracker'!AH1219</f>
        <v/>
      </c>
      <c r="AH1177" t="str">
        <f>'5a - Savings Tracker'!AI1219</f>
        <v/>
      </c>
      <c r="AI1177" t="str">
        <f>'5a - Savings Tracker'!AJ1219</f>
        <v/>
      </c>
      <c r="AJ1177" t="str">
        <f>'5a - Savings Tracker'!AK1219</f>
        <v/>
      </c>
      <c r="AK1177" t="str">
        <f>'5a - Savings Tracker'!AL1219</f>
        <v/>
      </c>
    </row>
    <row r="1178" spans="1:37">
      <c r="A1178">
        <f>'5a - Savings Tracker'!A1220</f>
        <v>1177</v>
      </c>
      <c r="B1178" t="str">
        <f>'5a - Savings Tracker'!B1220</f>
        <v>Swansea Bay UHB</v>
      </c>
      <c r="C1178">
        <f>'5a - Savings Tracker'!C1220</f>
        <v>0</v>
      </c>
      <c r="D1178">
        <f>'5a - Savings Tracker'!D1220</f>
        <v>0</v>
      </c>
      <c r="E1178">
        <f>'5a - Savings Tracker'!E1220</f>
        <v>0</v>
      </c>
      <c r="F1178">
        <f>'5a - Savings Tracker'!F1220</f>
        <v>0</v>
      </c>
      <c r="G1178">
        <f>'5a - Savings Tracker'!G1220</f>
        <v>0</v>
      </c>
      <c r="H1178">
        <f>'5a - Savings Tracker'!H1220</f>
        <v>0</v>
      </c>
      <c r="I1178">
        <f>'5a - Savings Tracker'!J1220</f>
        <v>0</v>
      </c>
      <c r="J1178">
        <f>'5a - Savings Tracker'!K1220</f>
        <v>0</v>
      </c>
      <c r="K1178">
        <f>'5a - Savings Tracker'!L1220</f>
        <v>0</v>
      </c>
      <c r="L1178">
        <f>'5a - Savings Tracker'!M1220</f>
        <v>0</v>
      </c>
      <c r="M1178">
        <f>'5a - Savings Tracker'!N1220</f>
        <v>0</v>
      </c>
      <c r="N1178">
        <f>'5a - Savings Tracker'!O1220</f>
        <v>0</v>
      </c>
      <c r="O1178">
        <f>'5a - Savings Tracker'!P1220</f>
        <v>0</v>
      </c>
      <c r="P1178">
        <f>'5a - Savings Tracker'!Q1220</f>
        <v>0</v>
      </c>
      <c r="Q1178">
        <f>'5a - Savings Tracker'!R1220</f>
        <v>0</v>
      </c>
      <c r="R1178">
        <f>'5a - Savings Tracker'!S1220</f>
        <v>0</v>
      </c>
      <c r="S1178">
        <f>'5a - Savings Tracker'!T1220</f>
        <v>0</v>
      </c>
      <c r="T1178">
        <f>'5a - Savings Tracker'!U1220</f>
        <v>0</v>
      </c>
      <c r="U1178">
        <f>'5a - Savings Tracker'!V1220</f>
        <v>0</v>
      </c>
      <c r="V1178">
        <f>'5a - Savings Tracker'!W1220</f>
        <v>0</v>
      </c>
      <c r="W1178">
        <f>'5a - Savings Tracker'!X1220</f>
        <v>0</v>
      </c>
      <c r="X1178">
        <f>'5a - Savings Tracker'!Y1220</f>
        <v>0</v>
      </c>
      <c r="Y1178">
        <f>'5a - Savings Tracker'!Z1220</f>
        <v>0</v>
      </c>
      <c r="Z1178">
        <f>'5a - Savings Tracker'!AA1220</f>
        <v>0</v>
      </c>
      <c r="AA1178">
        <f>'5a - Savings Tracker'!AB1220</f>
        <v>0</v>
      </c>
      <c r="AB1178">
        <f>'5a - Savings Tracker'!AC1220</f>
        <v>0</v>
      </c>
      <c r="AC1178">
        <f>'5a - Savings Tracker'!AD1220</f>
        <v>0</v>
      </c>
      <c r="AD1178" t="str">
        <f>'5a - Savings Tracker'!AE1220</f>
        <v/>
      </c>
      <c r="AE1178" t="str">
        <f>'5a - Savings Tracker'!AF1220</f>
        <v/>
      </c>
      <c r="AF1178" t="str">
        <f>'5a - Savings Tracker'!AG1220</f>
        <v/>
      </c>
      <c r="AG1178" t="str">
        <f>'5a - Savings Tracker'!AH1220</f>
        <v/>
      </c>
      <c r="AH1178" t="str">
        <f>'5a - Savings Tracker'!AI1220</f>
        <v/>
      </c>
      <c r="AI1178" t="str">
        <f>'5a - Savings Tracker'!AJ1220</f>
        <v/>
      </c>
      <c r="AJ1178" t="str">
        <f>'5a - Savings Tracker'!AK1220</f>
        <v/>
      </c>
      <c r="AK1178" t="str">
        <f>'5a - Savings Tracker'!AL1220</f>
        <v/>
      </c>
    </row>
    <row r="1179" spans="1:37">
      <c r="A1179">
        <f>'5a - Savings Tracker'!A1221</f>
        <v>1178</v>
      </c>
      <c r="B1179" t="str">
        <f>'5a - Savings Tracker'!B1221</f>
        <v>Swansea Bay UHB</v>
      </c>
      <c r="C1179">
        <f>'5a - Savings Tracker'!C1221</f>
        <v>0</v>
      </c>
      <c r="D1179">
        <f>'5a - Savings Tracker'!D1221</f>
        <v>0</v>
      </c>
      <c r="E1179">
        <f>'5a - Savings Tracker'!E1221</f>
        <v>0</v>
      </c>
      <c r="F1179">
        <f>'5a - Savings Tracker'!F1221</f>
        <v>0</v>
      </c>
      <c r="G1179">
        <f>'5a - Savings Tracker'!G1221</f>
        <v>0</v>
      </c>
      <c r="H1179">
        <f>'5a - Savings Tracker'!H1221</f>
        <v>0</v>
      </c>
      <c r="I1179">
        <f>'5a - Savings Tracker'!J1221</f>
        <v>0</v>
      </c>
      <c r="J1179">
        <f>'5a - Savings Tracker'!K1221</f>
        <v>0</v>
      </c>
      <c r="K1179">
        <f>'5a - Savings Tracker'!L1221</f>
        <v>0</v>
      </c>
      <c r="L1179">
        <f>'5a - Savings Tracker'!M1221</f>
        <v>0</v>
      </c>
      <c r="M1179">
        <f>'5a - Savings Tracker'!N1221</f>
        <v>0</v>
      </c>
      <c r="N1179">
        <f>'5a - Savings Tracker'!O1221</f>
        <v>0</v>
      </c>
      <c r="O1179">
        <f>'5a - Savings Tracker'!P1221</f>
        <v>0</v>
      </c>
      <c r="P1179">
        <f>'5a - Savings Tracker'!Q1221</f>
        <v>0</v>
      </c>
      <c r="Q1179">
        <f>'5a - Savings Tracker'!R1221</f>
        <v>0</v>
      </c>
      <c r="R1179">
        <f>'5a - Savings Tracker'!S1221</f>
        <v>0</v>
      </c>
      <c r="S1179">
        <f>'5a - Savings Tracker'!T1221</f>
        <v>0</v>
      </c>
      <c r="T1179">
        <f>'5a - Savings Tracker'!U1221</f>
        <v>0</v>
      </c>
      <c r="U1179">
        <f>'5a - Savings Tracker'!V1221</f>
        <v>0</v>
      </c>
      <c r="V1179">
        <f>'5a - Savings Tracker'!W1221</f>
        <v>0</v>
      </c>
      <c r="W1179">
        <f>'5a - Savings Tracker'!X1221</f>
        <v>0</v>
      </c>
      <c r="X1179">
        <f>'5a - Savings Tracker'!Y1221</f>
        <v>0</v>
      </c>
      <c r="Y1179">
        <f>'5a - Savings Tracker'!Z1221</f>
        <v>0</v>
      </c>
      <c r="Z1179">
        <f>'5a - Savings Tracker'!AA1221</f>
        <v>0</v>
      </c>
      <c r="AA1179">
        <f>'5a - Savings Tracker'!AB1221</f>
        <v>0</v>
      </c>
      <c r="AB1179">
        <f>'5a - Savings Tracker'!AC1221</f>
        <v>0</v>
      </c>
      <c r="AC1179">
        <f>'5a - Savings Tracker'!AD1221</f>
        <v>0</v>
      </c>
      <c r="AD1179" t="str">
        <f>'5a - Savings Tracker'!AE1221</f>
        <v/>
      </c>
      <c r="AE1179" t="str">
        <f>'5a - Savings Tracker'!AF1221</f>
        <v/>
      </c>
      <c r="AF1179" t="str">
        <f>'5a - Savings Tracker'!AG1221</f>
        <v/>
      </c>
      <c r="AG1179" t="str">
        <f>'5a - Savings Tracker'!AH1221</f>
        <v/>
      </c>
      <c r="AH1179" t="str">
        <f>'5a - Savings Tracker'!AI1221</f>
        <v/>
      </c>
      <c r="AI1179" t="str">
        <f>'5a - Savings Tracker'!AJ1221</f>
        <v/>
      </c>
      <c r="AJ1179" t="str">
        <f>'5a - Savings Tracker'!AK1221</f>
        <v/>
      </c>
      <c r="AK1179" t="str">
        <f>'5a - Savings Tracker'!AL1221</f>
        <v/>
      </c>
    </row>
    <row r="1180" spans="1:37">
      <c r="A1180">
        <f>'5a - Savings Tracker'!A1222</f>
        <v>1179</v>
      </c>
      <c r="B1180" t="str">
        <f>'5a - Savings Tracker'!B1222</f>
        <v>Swansea Bay UHB</v>
      </c>
      <c r="C1180">
        <f>'5a - Savings Tracker'!C1222</f>
        <v>0</v>
      </c>
      <c r="D1180">
        <f>'5a - Savings Tracker'!D1222</f>
        <v>0</v>
      </c>
      <c r="E1180">
        <f>'5a - Savings Tracker'!E1222</f>
        <v>0</v>
      </c>
      <c r="F1180">
        <f>'5a - Savings Tracker'!F1222</f>
        <v>0</v>
      </c>
      <c r="G1180">
        <f>'5a - Savings Tracker'!G1222</f>
        <v>0</v>
      </c>
      <c r="H1180">
        <f>'5a - Savings Tracker'!H1222</f>
        <v>0</v>
      </c>
      <c r="I1180">
        <f>'5a - Savings Tracker'!J1222</f>
        <v>0</v>
      </c>
      <c r="J1180">
        <f>'5a - Savings Tracker'!K1222</f>
        <v>0</v>
      </c>
      <c r="K1180">
        <f>'5a - Savings Tracker'!L1222</f>
        <v>0</v>
      </c>
      <c r="L1180">
        <f>'5a - Savings Tracker'!M1222</f>
        <v>0</v>
      </c>
      <c r="M1180">
        <f>'5a - Savings Tracker'!N1222</f>
        <v>0</v>
      </c>
      <c r="N1180">
        <f>'5a - Savings Tracker'!O1222</f>
        <v>0</v>
      </c>
      <c r="O1180">
        <f>'5a - Savings Tracker'!P1222</f>
        <v>0</v>
      </c>
      <c r="P1180">
        <f>'5a - Savings Tracker'!Q1222</f>
        <v>0</v>
      </c>
      <c r="Q1180">
        <f>'5a - Savings Tracker'!R1222</f>
        <v>0</v>
      </c>
      <c r="R1180">
        <f>'5a - Savings Tracker'!S1222</f>
        <v>0</v>
      </c>
      <c r="S1180">
        <f>'5a - Savings Tracker'!T1222</f>
        <v>0</v>
      </c>
      <c r="T1180">
        <f>'5a - Savings Tracker'!U1222</f>
        <v>0</v>
      </c>
      <c r="U1180">
        <f>'5a - Savings Tracker'!V1222</f>
        <v>0</v>
      </c>
      <c r="V1180">
        <f>'5a - Savings Tracker'!W1222</f>
        <v>0</v>
      </c>
      <c r="W1180">
        <f>'5a - Savings Tracker'!X1222</f>
        <v>0</v>
      </c>
      <c r="X1180">
        <f>'5a - Savings Tracker'!Y1222</f>
        <v>0</v>
      </c>
      <c r="Y1180">
        <f>'5a - Savings Tracker'!Z1222</f>
        <v>0</v>
      </c>
      <c r="Z1180">
        <f>'5a - Savings Tracker'!AA1222</f>
        <v>0</v>
      </c>
      <c r="AA1180">
        <f>'5a - Savings Tracker'!AB1222</f>
        <v>0</v>
      </c>
      <c r="AB1180">
        <f>'5a - Savings Tracker'!AC1222</f>
        <v>0</v>
      </c>
      <c r="AC1180">
        <f>'5a - Savings Tracker'!AD1222</f>
        <v>0</v>
      </c>
      <c r="AD1180" t="str">
        <f>'5a - Savings Tracker'!AE1222</f>
        <v/>
      </c>
      <c r="AE1180" t="str">
        <f>'5a - Savings Tracker'!AF1222</f>
        <v/>
      </c>
      <c r="AF1180" t="str">
        <f>'5a - Savings Tracker'!AG1222</f>
        <v/>
      </c>
      <c r="AG1180" t="str">
        <f>'5a - Savings Tracker'!AH1222</f>
        <v/>
      </c>
      <c r="AH1180" t="str">
        <f>'5a - Savings Tracker'!AI1222</f>
        <v/>
      </c>
      <c r="AI1180" t="str">
        <f>'5a - Savings Tracker'!AJ1222</f>
        <v/>
      </c>
      <c r="AJ1180" t="str">
        <f>'5a - Savings Tracker'!AK1222</f>
        <v/>
      </c>
      <c r="AK1180" t="str">
        <f>'5a - Savings Tracker'!AL1222</f>
        <v/>
      </c>
    </row>
    <row r="1181" spans="1:37">
      <c r="A1181">
        <f>'5a - Savings Tracker'!A1223</f>
        <v>1180</v>
      </c>
      <c r="B1181" t="str">
        <f>'5a - Savings Tracker'!B1223</f>
        <v>Swansea Bay UHB</v>
      </c>
      <c r="C1181">
        <f>'5a - Savings Tracker'!C1223</f>
        <v>0</v>
      </c>
      <c r="D1181">
        <f>'5a - Savings Tracker'!D1223</f>
        <v>0</v>
      </c>
      <c r="E1181">
        <f>'5a - Savings Tracker'!E1223</f>
        <v>0</v>
      </c>
      <c r="F1181">
        <f>'5a - Savings Tracker'!F1223</f>
        <v>0</v>
      </c>
      <c r="G1181">
        <f>'5a - Savings Tracker'!G1223</f>
        <v>0</v>
      </c>
      <c r="H1181">
        <f>'5a - Savings Tracker'!H1223</f>
        <v>0</v>
      </c>
      <c r="I1181">
        <f>'5a - Savings Tracker'!J1223</f>
        <v>0</v>
      </c>
      <c r="J1181">
        <f>'5a - Savings Tracker'!K1223</f>
        <v>0</v>
      </c>
      <c r="K1181">
        <f>'5a - Savings Tracker'!L1223</f>
        <v>0</v>
      </c>
      <c r="L1181">
        <f>'5a - Savings Tracker'!M1223</f>
        <v>0</v>
      </c>
      <c r="M1181">
        <f>'5a - Savings Tracker'!N1223</f>
        <v>0</v>
      </c>
      <c r="N1181">
        <f>'5a - Savings Tracker'!O1223</f>
        <v>0</v>
      </c>
      <c r="O1181">
        <f>'5a - Savings Tracker'!P1223</f>
        <v>0</v>
      </c>
      <c r="P1181">
        <f>'5a - Savings Tracker'!Q1223</f>
        <v>0</v>
      </c>
      <c r="Q1181">
        <f>'5a - Savings Tracker'!R1223</f>
        <v>0</v>
      </c>
      <c r="R1181">
        <f>'5a - Savings Tracker'!S1223</f>
        <v>0</v>
      </c>
      <c r="S1181">
        <f>'5a - Savings Tracker'!T1223</f>
        <v>0</v>
      </c>
      <c r="T1181">
        <f>'5a - Savings Tracker'!U1223</f>
        <v>0</v>
      </c>
      <c r="U1181">
        <f>'5a - Savings Tracker'!V1223</f>
        <v>0</v>
      </c>
      <c r="V1181">
        <f>'5a - Savings Tracker'!W1223</f>
        <v>0</v>
      </c>
      <c r="W1181">
        <f>'5a - Savings Tracker'!X1223</f>
        <v>0</v>
      </c>
      <c r="X1181">
        <f>'5a - Savings Tracker'!Y1223</f>
        <v>0</v>
      </c>
      <c r="Y1181">
        <f>'5a - Savings Tracker'!Z1223</f>
        <v>0</v>
      </c>
      <c r="Z1181">
        <f>'5a - Savings Tracker'!AA1223</f>
        <v>0</v>
      </c>
      <c r="AA1181">
        <f>'5a - Savings Tracker'!AB1223</f>
        <v>0</v>
      </c>
      <c r="AB1181">
        <f>'5a - Savings Tracker'!AC1223</f>
        <v>0</v>
      </c>
      <c r="AC1181">
        <f>'5a - Savings Tracker'!AD1223</f>
        <v>0</v>
      </c>
      <c r="AD1181" t="str">
        <f>'5a - Savings Tracker'!AE1223</f>
        <v/>
      </c>
      <c r="AE1181" t="str">
        <f>'5a - Savings Tracker'!AF1223</f>
        <v/>
      </c>
      <c r="AF1181" t="str">
        <f>'5a - Savings Tracker'!AG1223</f>
        <v/>
      </c>
      <c r="AG1181" t="str">
        <f>'5a - Savings Tracker'!AH1223</f>
        <v/>
      </c>
      <c r="AH1181" t="str">
        <f>'5a - Savings Tracker'!AI1223</f>
        <v/>
      </c>
      <c r="AI1181" t="str">
        <f>'5a - Savings Tracker'!AJ1223</f>
        <v/>
      </c>
      <c r="AJ1181" t="str">
        <f>'5a - Savings Tracker'!AK1223</f>
        <v/>
      </c>
      <c r="AK1181" t="str">
        <f>'5a - Savings Tracker'!AL1223</f>
        <v/>
      </c>
    </row>
    <row r="1182" spans="1:37">
      <c r="A1182">
        <f>'5a - Savings Tracker'!A1224</f>
        <v>1181</v>
      </c>
      <c r="B1182" t="str">
        <f>'5a - Savings Tracker'!B1224</f>
        <v>Swansea Bay UHB</v>
      </c>
      <c r="C1182">
        <f>'5a - Savings Tracker'!C1224</f>
        <v>0</v>
      </c>
      <c r="D1182">
        <f>'5a - Savings Tracker'!D1224</f>
        <v>0</v>
      </c>
      <c r="E1182">
        <f>'5a - Savings Tracker'!E1224</f>
        <v>0</v>
      </c>
      <c r="F1182">
        <f>'5a - Savings Tracker'!F1224</f>
        <v>0</v>
      </c>
      <c r="G1182">
        <f>'5a - Savings Tracker'!G1224</f>
        <v>0</v>
      </c>
      <c r="H1182">
        <f>'5a - Savings Tracker'!H1224</f>
        <v>0</v>
      </c>
      <c r="I1182">
        <f>'5a - Savings Tracker'!J1224</f>
        <v>0</v>
      </c>
      <c r="J1182">
        <f>'5a - Savings Tracker'!K1224</f>
        <v>0</v>
      </c>
      <c r="K1182">
        <f>'5a - Savings Tracker'!L1224</f>
        <v>0</v>
      </c>
      <c r="L1182">
        <f>'5a - Savings Tracker'!M1224</f>
        <v>0</v>
      </c>
      <c r="M1182">
        <f>'5a - Savings Tracker'!N1224</f>
        <v>0</v>
      </c>
      <c r="N1182">
        <f>'5a - Savings Tracker'!O1224</f>
        <v>0</v>
      </c>
      <c r="O1182">
        <f>'5a - Savings Tracker'!P1224</f>
        <v>0</v>
      </c>
      <c r="P1182">
        <f>'5a - Savings Tracker'!Q1224</f>
        <v>0</v>
      </c>
      <c r="Q1182">
        <f>'5a - Savings Tracker'!R1224</f>
        <v>0</v>
      </c>
      <c r="R1182">
        <f>'5a - Savings Tracker'!S1224</f>
        <v>0</v>
      </c>
      <c r="S1182">
        <f>'5a - Savings Tracker'!T1224</f>
        <v>0</v>
      </c>
      <c r="T1182">
        <f>'5a - Savings Tracker'!U1224</f>
        <v>0</v>
      </c>
      <c r="U1182">
        <f>'5a - Savings Tracker'!V1224</f>
        <v>0</v>
      </c>
      <c r="V1182">
        <f>'5a - Savings Tracker'!W1224</f>
        <v>0</v>
      </c>
      <c r="W1182">
        <f>'5a - Savings Tracker'!X1224</f>
        <v>0</v>
      </c>
      <c r="X1182">
        <f>'5a - Savings Tracker'!Y1224</f>
        <v>0</v>
      </c>
      <c r="Y1182">
        <f>'5a - Savings Tracker'!Z1224</f>
        <v>0</v>
      </c>
      <c r="Z1182">
        <f>'5a - Savings Tracker'!AA1224</f>
        <v>0</v>
      </c>
      <c r="AA1182">
        <f>'5a - Savings Tracker'!AB1224</f>
        <v>0</v>
      </c>
      <c r="AB1182">
        <f>'5a - Savings Tracker'!AC1224</f>
        <v>0</v>
      </c>
      <c r="AC1182">
        <f>'5a - Savings Tracker'!AD1224</f>
        <v>0</v>
      </c>
      <c r="AD1182" t="str">
        <f>'5a - Savings Tracker'!AE1224</f>
        <v/>
      </c>
      <c r="AE1182" t="str">
        <f>'5a - Savings Tracker'!AF1224</f>
        <v/>
      </c>
      <c r="AF1182" t="str">
        <f>'5a - Savings Tracker'!AG1224</f>
        <v/>
      </c>
      <c r="AG1182" t="str">
        <f>'5a - Savings Tracker'!AH1224</f>
        <v/>
      </c>
      <c r="AH1182" t="str">
        <f>'5a - Savings Tracker'!AI1224</f>
        <v/>
      </c>
      <c r="AI1182" t="str">
        <f>'5a - Savings Tracker'!AJ1224</f>
        <v/>
      </c>
      <c r="AJ1182" t="str">
        <f>'5a - Savings Tracker'!AK1224</f>
        <v/>
      </c>
      <c r="AK1182" t="str">
        <f>'5a - Savings Tracker'!AL1224</f>
        <v/>
      </c>
    </row>
    <row r="1183" spans="1:37">
      <c r="A1183">
        <f>'5a - Savings Tracker'!A1225</f>
        <v>1182</v>
      </c>
      <c r="B1183" t="str">
        <f>'5a - Savings Tracker'!B1225</f>
        <v>Swansea Bay UHB</v>
      </c>
      <c r="C1183">
        <f>'5a - Savings Tracker'!C1225</f>
        <v>0</v>
      </c>
      <c r="D1183">
        <f>'5a - Savings Tracker'!D1225</f>
        <v>0</v>
      </c>
      <c r="E1183">
        <f>'5a - Savings Tracker'!E1225</f>
        <v>0</v>
      </c>
      <c r="F1183">
        <f>'5a - Savings Tracker'!F1225</f>
        <v>0</v>
      </c>
      <c r="G1183">
        <f>'5a - Savings Tracker'!G1225</f>
        <v>0</v>
      </c>
      <c r="H1183">
        <f>'5a - Savings Tracker'!H1225</f>
        <v>0</v>
      </c>
      <c r="I1183">
        <f>'5a - Savings Tracker'!J1225</f>
        <v>0</v>
      </c>
      <c r="J1183">
        <f>'5a - Savings Tracker'!K1225</f>
        <v>0</v>
      </c>
      <c r="K1183">
        <f>'5a - Savings Tracker'!L1225</f>
        <v>0</v>
      </c>
      <c r="L1183">
        <f>'5a - Savings Tracker'!M1225</f>
        <v>0</v>
      </c>
      <c r="M1183">
        <f>'5a - Savings Tracker'!N1225</f>
        <v>0</v>
      </c>
      <c r="N1183">
        <f>'5a - Savings Tracker'!O1225</f>
        <v>0</v>
      </c>
      <c r="O1183">
        <f>'5a - Savings Tracker'!P1225</f>
        <v>0</v>
      </c>
      <c r="P1183">
        <f>'5a - Savings Tracker'!Q1225</f>
        <v>0</v>
      </c>
      <c r="Q1183">
        <f>'5a - Savings Tracker'!R1225</f>
        <v>0</v>
      </c>
      <c r="R1183">
        <f>'5a - Savings Tracker'!S1225</f>
        <v>0</v>
      </c>
      <c r="S1183">
        <f>'5a - Savings Tracker'!T1225</f>
        <v>0</v>
      </c>
      <c r="T1183">
        <f>'5a - Savings Tracker'!U1225</f>
        <v>0</v>
      </c>
      <c r="U1183">
        <f>'5a - Savings Tracker'!V1225</f>
        <v>0</v>
      </c>
      <c r="V1183">
        <f>'5a - Savings Tracker'!W1225</f>
        <v>0</v>
      </c>
      <c r="W1183">
        <f>'5a - Savings Tracker'!X1225</f>
        <v>0</v>
      </c>
      <c r="X1183">
        <f>'5a - Savings Tracker'!Y1225</f>
        <v>0</v>
      </c>
      <c r="Y1183">
        <f>'5a - Savings Tracker'!Z1225</f>
        <v>0</v>
      </c>
      <c r="Z1183">
        <f>'5a - Savings Tracker'!AA1225</f>
        <v>0</v>
      </c>
      <c r="AA1183">
        <f>'5a - Savings Tracker'!AB1225</f>
        <v>0</v>
      </c>
      <c r="AB1183">
        <f>'5a - Savings Tracker'!AC1225</f>
        <v>0</v>
      </c>
      <c r="AC1183">
        <f>'5a - Savings Tracker'!AD1225</f>
        <v>0</v>
      </c>
      <c r="AD1183" t="str">
        <f>'5a - Savings Tracker'!AE1225</f>
        <v/>
      </c>
      <c r="AE1183" t="str">
        <f>'5a - Savings Tracker'!AF1225</f>
        <v/>
      </c>
      <c r="AF1183" t="str">
        <f>'5a - Savings Tracker'!AG1225</f>
        <v/>
      </c>
      <c r="AG1183" t="str">
        <f>'5a - Savings Tracker'!AH1225</f>
        <v/>
      </c>
      <c r="AH1183" t="str">
        <f>'5a - Savings Tracker'!AI1225</f>
        <v/>
      </c>
      <c r="AI1183" t="str">
        <f>'5a - Savings Tracker'!AJ1225</f>
        <v/>
      </c>
      <c r="AJ1183" t="str">
        <f>'5a - Savings Tracker'!AK1225</f>
        <v/>
      </c>
      <c r="AK1183" t="str">
        <f>'5a - Savings Tracker'!AL1225</f>
        <v/>
      </c>
    </row>
    <row r="1184" spans="1:37">
      <c r="A1184">
        <f>'5a - Savings Tracker'!A1226</f>
        <v>1183</v>
      </c>
      <c r="B1184" t="str">
        <f>'5a - Savings Tracker'!B1226</f>
        <v>Swansea Bay UHB</v>
      </c>
      <c r="C1184">
        <f>'5a - Savings Tracker'!C1226</f>
        <v>0</v>
      </c>
      <c r="D1184">
        <f>'5a - Savings Tracker'!D1226</f>
        <v>0</v>
      </c>
      <c r="E1184">
        <f>'5a - Savings Tracker'!E1226</f>
        <v>0</v>
      </c>
      <c r="F1184">
        <f>'5a - Savings Tracker'!F1226</f>
        <v>0</v>
      </c>
      <c r="G1184">
        <f>'5a - Savings Tracker'!G1226</f>
        <v>0</v>
      </c>
      <c r="H1184">
        <f>'5a - Savings Tracker'!H1226</f>
        <v>0</v>
      </c>
      <c r="I1184">
        <f>'5a - Savings Tracker'!J1226</f>
        <v>0</v>
      </c>
      <c r="J1184">
        <f>'5a - Savings Tracker'!K1226</f>
        <v>0</v>
      </c>
      <c r="K1184">
        <f>'5a - Savings Tracker'!L1226</f>
        <v>0</v>
      </c>
      <c r="L1184">
        <f>'5a - Savings Tracker'!M1226</f>
        <v>0</v>
      </c>
      <c r="M1184">
        <f>'5a - Savings Tracker'!N1226</f>
        <v>0</v>
      </c>
      <c r="N1184">
        <f>'5a - Savings Tracker'!O1226</f>
        <v>0</v>
      </c>
      <c r="O1184">
        <f>'5a - Savings Tracker'!P1226</f>
        <v>0</v>
      </c>
      <c r="P1184">
        <f>'5a - Savings Tracker'!Q1226</f>
        <v>0</v>
      </c>
      <c r="Q1184">
        <f>'5a - Savings Tracker'!R1226</f>
        <v>0</v>
      </c>
      <c r="R1184">
        <f>'5a - Savings Tracker'!S1226</f>
        <v>0</v>
      </c>
      <c r="S1184">
        <f>'5a - Savings Tracker'!T1226</f>
        <v>0</v>
      </c>
      <c r="T1184">
        <f>'5a - Savings Tracker'!U1226</f>
        <v>0</v>
      </c>
      <c r="U1184">
        <f>'5a - Savings Tracker'!V1226</f>
        <v>0</v>
      </c>
      <c r="V1184">
        <f>'5a - Savings Tracker'!W1226</f>
        <v>0</v>
      </c>
      <c r="W1184">
        <f>'5a - Savings Tracker'!X1226</f>
        <v>0</v>
      </c>
      <c r="X1184">
        <f>'5a - Savings Tracker'!Y1226</f>
        <v>0</v>
      </c>
      <c r="Y1184">
        <f>'5a - Savings Tracker'!Z1226</f>
        <v>0</v>
      </c>
      <c r="Z1184">
        <f>'5a - Savings Tracker'!AA1226</f>
        <v>0</v>
      </c>
      <c r="AA1184">
        <f>'5a - Savings Tracker'!AB1226</f>
        <v>0</v>
      </c>
      <c r="AB1184">
        <f>'5a - Savings Tracker'!AC1226</f>
        <v>0</v>
      </c>
      <c r="AC1184">
        <f>'5a - Savings Tracker'!AD1226</f>
        <v>0</v>
      </c>
      <c r="AD1184" t="str">
        <f>'5a - Savings Tracker'!AE1226</f>
        <v/>
      </c>
      <c r="AE1184" t="str">
        <f>'5a - Savings Tracker'!AF1226</f>
        <v/>
      </c>
      <c r="AF1184" t="str">
        <f>'5a - Savings Tracker'!AG1226</f>
        <v/>
      </c>
      <c r="AG1184" t="str">
        <f>'5a - Savings Tracker'!AH1226</f>
        <v/>
      </c>
      <c r="AH1184" t="str">
        <f>'5a - Savings Tracker'!AI1226</f>
        <v/>
      </c>
      <c r="AI1184" t="str">
        <f>'5a - Savings Tracker'!AJ1226</f>
        <v/>
      </c>
      <c r="AJ1184" t="str">
        <f>'5a - Savings Tracker'!AK1226</f>
        <v/>
      </c>
      <c r="AK1184" t="str">
        <f>'5a - Savings Tracker'!AL1226</f>
        <v/>
      </c>
    </row>
    <row r="1185" spans="1:37">
      <c r="A1185">
        <f>'5a - Savings Tracker'!A1227</f>
        <v>1184</v>
      </c>
      <c r="B1185" t="str">
        <f>'5a - Savings Tracker'!B1227</f>
        <v>Swansea Bay UHB</v>
      </c>
      <c r="C1185">
        <f>'5a - Savings Tracker'!C1227</f>
        <v>0</v>
      </c>
      <c r="D1185">
        <f>'5a - Savings Tracker'!D1227</f>
        <v>0</v>
      </c>
      <c r="E1185">
        <f>'5a - Savings Tracker'!E1227</f>
        <v>0</v>
      </c>
      <c r="F1185">
        <f>'5a - Savings Tracker'!F1227</f>
        <v>0</v>
      </c>
      <c r="G1185">
        <f>'5a - Savings Tracker'!G1227</f>
        <v>0</v>
      </c>
      <c r="H1185">
        <f>'5a - Savings Tracker'!H1227</f>
        <v>0</v>
      </c>
      <c r="I1185">
        <f>'5a - Savings Tracker'!J1227</f>
        <v>0</v>
      </c>
      <c r="J1185">
        <f>'5a - Savings Tracker'!K1227</f>
        <v>0</v>
      </c>
      <c r="K1185">
        <f>'5a - Savings Tracker'!L1227</f>
        <v>0</v>
      </c>
      <c r="L1185">
        <f>'5a - Savings Tracker'!M1227</f>
        <v>0</v>
      </c>
      <c r="M1185">
        <f>'5a - Savings Tracker'!N1227</f>
        <v>0</v>
      </c>
      <c r="N1185">
        <f>'5a - Savings Tracker'!O1227</f>
        <v>0</v>
      </c>
      <c r="O1185">
        <f>'5a - Savings Tracker'!P1227</f>
        <v>0</v>
      </c>
      <c r="P1185">
        <f>'5a - Savings Tracker'!Q1227</f>
        <v>0</v>
      </c>
      <c r="Q1185">
        <f>'5a - Savings Tracker'!R1227</f>
        <v>0</v>
      </c>
      <c r="R1185">
        <f>'5a - Savings Tracker'!S1227</f>
        <v>0</v>
      </c>
      <c r="S1185">
        <f>'5a - Savings Tracker'!T1227</f>
        <v>0</v>
      </c>
      <c r="T1185">
        <f>'5a - Savings Tracker'!U1227</f>
        <v>0</v>
      </c>
      <c r="U1185">
        <f>'5a - Savings Tracker'!V1227</f>
        <v>0</v>
      </c>
      <c r="V1185">
        <f>'5a - Savings Tracker'!W1227</f>
        <v>0</v>
      </c>
      <c r="W1185">
        <f>'5a - Savings Tracker'!X1227</f>
        <v>0</v>
      </c>
      <c r="X1185">
        <f>'5a - Savings Tracker'!Y1227</f>
        <v>0</v>
      </c>
      <c r="Y1185">
        <f>'5a - Savings Tracker'!Z1227</f>
        <v>0</v>
      </c>
      <c r="Z1185">
        <f>'5a - Savings Tracker'!AA1227</f>
        <v>0</v>
      </c>
      <c r="AA1185">
        <f>'5a - Savings Tracker'!AB1227</f>
        <v>0</v>
      </c>
      <c r="AB1185">
        <f>'5a - Savings Tracker'!AC1227</f>
        <v>0</v>
      </c>
      <c r="AC1185">
        <f>'5a - Savings Tracker'!AD1227</f>
        <v>0</v>
      </c>
      <c r="AD1185" t="str">
        <f>'5a - Savings Tracker'!AE1227</f>
        <v/>
      </c>
      <c r="AE1185" t="str">
        <f>'5a - Savings Tracker'!AF1227</f>
        <v/>
      </c>
      <c r="AF1185" t="str">
        <f>'5a - Savings Tracker'!AG1227</f>
        <v/>
      </c>
      <c r="AG1185" t="str">
        <f>'5a - Savings Tracker'!AH1227</f>
        <v/>
      </c>
      <c r="AH1185" t="str">
        <f>'5a - Savings Tracker'!AI1227</f>
        <v/>
      </c>
      <c r="AI1185" t="str">
        <f>'5a - Savings Tracker'!AJ1227</f>
        <v/>
      </c>
      <c r="AJ1185" t="str">
        <f>'5a - Savings Tracker'!AK1227</f>
        <v/>
      </c>
      <c r="AK1185" t="str">
        <f>'5a - Savings Tracker'!AL1227</f>
        <v/>
      </c>
    </row>
    <row r="1186" spans="1:37">
      <c r="A1186">
        <f>'5a - Savings Tracker'!A1228</f>
        <v>1185</v>
      </c>
      <c r="B1186" t="str">
        <f>'5a - Savings Tracker'!B1228</f>
        <v>Swansea Bay UHB</v>
      </c>
      <c r="C1186">
        <f>'5a - Savings Tracker'!C1228</f>
        <v>0</v>
      </c>
      <c r="D1186">
        <f>'5a - Savings Tracker'!D1228</f>
        <v>0</v>
      </c>
      <c r="E1186">
        <f>'5a - Savings Tracker'!E1228</f>
        <v>0</v>
      </c>
      <c r="F1186">
        <f>'5a - Savings Tracker'!F1228</f>
        <v>0</v>
      </c>
      <c r="G1186">
        <f>'5a - Savings Tracker'!G1228</f>
        <v>0</v>
      </c>
      <c r="H1186">
        <f>'5a - Savings Tracker'!H1228</f>
        <v>0</v>
      </c>
      <c r="I1186">
        <f>'5a - Savings Tracker'!J1228</f>
        <v>0</v>
      </c>
      <c r="J1186">
        <f>'5a - Savings Tracker'!K1228</f>
        <v>0</v>
      </c>
      <c r="K1186">
        <f>'5a - Savings Tracker'!L1228</f>
        <v>0</v>
      </c>
      <c r="L1186">
        <f>'5a - Savings Tracker'!M1228</f>
        <v>0</v>
      </c>
      <c r="M1186">
        <f>'5a - Savings Tracker'!N1228</f>
        <v>0</v>
      </c>
      <c r="N1186">
        <f>'5a - Savings Tracker'!O1228</f>
        <v>0</v>
      </c>
      <c r="O1186">
        <f>'5a - Savings Tracker'!P1228</f>
        <v>0</v>
      </c>
      <c r="P1186">
        <f>'5a - Savings Tracker'!Q1228</f>
        <v>0</v>
      </c>
      <c r="Q1186">
        <f>'5a - Savings Tracker'!R1228</f>
        <v>0</v>
      </c>
      <c r="R1186">
        <f>'5a - Savings Tracker'!S1228</f>
        <v>0</v>
      </c>
      <c r="S1186">
        <f>'5a - Savings Tracker'!T1228</f>
        <v>0</v>
      </c>
      <c r="T1186">
        <f>'5a - Savings Tracker'!U1228</f>
        <v>0</v>
      </c>
      <c r="U1186">
        <f>'5a - Savings Tracker'!V1228</f>
        <v>0</v>
      </c>
      <c r="V1186">
        <f>'5a - Savings Tracker'!W1228</f>
        <v>0</v>
      </c>
      <c r="W1186">
        <f>'5a - Savings Tracker'!X1228</f>
        <v>0</v>
      </c>
      <c r="X1186">
        <f>'5a - Savings Tracker'!Y1228</f>
        <v>0</v>
      </c>
      <c r="Y1186">
        <f>'5a - Savings Tracker'!Z1228</f>
        <v>0</v>
      </c>
      <c r="Z1186">
        <f>'5a - Savings Tracker'!AA1228</f>
        <v>0</v>
      </c>
      <c r="AA1186">
        <f>'5a - Savings Tracker'!AB1228</f>
        <v>0</v>
      </c>
      <c r="AB1186">
        <f>'5a - Savings Tracker'!AC1228</f>
        <v>0</v>
      </c>
      <c r="AC1186">
        <f>'5a - Savings Tracker'!AD1228</f>
        <v>0</v>
      </c>
      <c r="AD1186" t="str">
        <f>'5a - Savings Tracker'!AE1228</f>
        <v/>
      </c>
      <c r="AE1186" t="str">
        <f>'5a - Savings Tracker'!AF1228</f>
        <v/>
      </c>
      <c r="AF1186" t="str">
        <f>'5a - Savings Tracker'!AG1228</f>
        <v/>
      </c>
      <c r="AG1186" t="str">
        <f>'5a - Savings Tracker'!AH1228</f>
        <v/>
      </c>
      <c r="AH1186" t="str">
        <f>'5a - Savings Tracker'!AI1228</f>
        <v/>
      </c>
      <c r="AI1186" t="str">
        <f>'5a - Savings Tracker'!AJ1228</f>
        <v/>
      </c>
      <c r="AJ1186" t="str">
        <f>'5a - Savings Tracker'!AK1228</f>
        <v/>
      </c>
      <c r="AK1186" t="str">
        <f>'5a - Savings Tracker'!AL1228</f>
        <v/>
      </c>
    </row>
    <row r="1187" spans="1:37">
      <c r="A1187">
        <f>'5a - Savings Tracker'!A1229</f>
        <v>1186</v>
      </c>
      <c r="B1187" t="str">
        <f>'5a - Savings Tracker'!B1229</f>
        <v>Swansea Bay UHB</v>
      </c>
      <c r="C1187">
        <f>'5a - Savings Tracker'!C1229</f>
        <v>0</v>
      </c>
      <c r="D1187">
        <f>'5a - Savings Tracker'!D1229</f>
        <v>0</v>
      </c>
      <c r="E1187">
        <f>'5a - Savings Tracker'!E1229</f>
        <v>0</v>
      </c>
      <c r="F1187">
        <f>'5a - Savings Tracker'!F1229</f>
        <v>0</v>
      </c>
      <c r="G1187">
        <f>'5a - Savings Tracker'!G1229</f>
        <v>0</v>
      </c>
      <c r="H1187">
        <f>'5a - Savings Tracker'!H1229</f>
        <v>0</v>
      </c>
      <c r="I1187">
        <f>'5a - Savings Tracker'!J1229</f>
        <v>0</v>
      </c>
      <c r="J1187">
        <f>'5a - Savings Tracker'!K1229</f>
        <v>0</v>
      </c>
      <c r="K1187">
        <f>'5a - Savings Tracker'!L1229</f>
        <v>0</v>
      </c>
      <c r="L1187">
        <f>'5a - Savings Tracker'!M1229</f>
        <v>0</v>
      </c>
      <c r="M1187">
        <f>'5a - Savings Tracker'!N1229</f>
        <v>0</v>
      </c>
      <c r="N1187">
        <f>'5a - Savings Tracker'!O1229</f>
        <v>0</v>
      </c>
      <c r="O1187">
        <f>'5a - Savings Tracker'!P1229</f>
        <v>0</v>
      </c>
      <c r="P1187">
        <f>'5a - Savings Tracker'!Q1229</f>
        <v>0</v>
      </c>
      <c r="Q1187">
        <f>'5a - Savings Tracker'!R1229</f>
        <v>0</v>
      </c>
      <c r="R1187">
        <f>'5a - Savings Tracker'!S1229</f>
        <v>0</v>
      </c>
      <c r="S1187">
        <f>'5a - Savings Tracker'!T1229</f>
        <v>0</v>
      </c>
      <c r="T1187">
        <f>'5a - Savings Tracker'!U1229</f>
        <v>0</v>
      </c>
      <c r="U1187">
        <f>'5a - Savings Tracker'!V1229</f>
        <v>0</v>
      </c>
      <c r="V1187">
        <f>'5a - Savings Tracker'!W1229</f>
        <v>0</v>
      </c>
      <c r="W1187">
        <f>'5a - Savings Tracker'!X1229</f>
        <v>0</v>
      </c>
      <c r="X1187">
        <f>'5a - Savings Tracker'!Y1229</f>
        <v>0</v>
      </c>
      <c r="Y1187">
        <f>'5a - Savings Tracker'!Z1229</f>
        <v>0</v>
      </c>
      <c r="Z1187">
        <f>'5a - Savings Tracker'!AA1229</f>
        <v>0</v>
      </c>
      <c r="AA1187">
        <f>'5a - Savings Tracker'!AB1229</f>
        <v>0</v>
      </c>
      <c r="AB1187">
        <f>'5a - Savings Tracker'!AC1229</f>
        <v>0</v>
      </c>
      <c r="AC1187">
        <f>'5a - Savings Tracker'!AD1229</f>
        <v>0</v>
      </c>
      <c r="AD1187" t="str">
        <f>'5a - Savings Tracker'!AE1229</f>
        <v/>
      </c>
      <c r="AE1187" t="str">
        <f>'5a - Savings Tracker'!AF1229</f>
        <v/>
      </c>
      <c r="AF1187" t="str">
        <f>'5a - Savings Tracker'!AG1229</f>
        <v/>
      </c>
      <c r="AG1187" t="str">
        <f>'5a - Savings Tracker'!AH1229</f>
        <v/>
      </c>
      <c r="AH1187" t="str">
        <f>'5a - Savings Tracker'!AI1229</f>
        <v/>
      </c>
      <c r="AI1187" t="str">
        <f>'5a - Savings Tracker'!AJ1229</f>
        <v/>
      </c>
      <c r="AJ1187" t="str">
        <f>'5a - Savings Tracker'!AK1229</f>
        <v/>
      </c>
      <c r="AK1187" t="str">
        <f>'5a - Savings Tracker'!AL1229</f>
        <v/>
      </c>
    </row>
    <row r="1188" spans="1:37">
      <c r="A1188">
        <f>'5a - Savings Tracker'!A1230</f>
        <v>1187</v>
      </c>
      <c r="B1188" t="str">
        <f>'5a - Savings Tracker'!B1230</f>
        <v>Swansea Bay UHB</v>
      </c>
      <c r="C1188">
        <f>'5a - Savings Tracker'!C1230</f>
        <v>0</v>
      </c>
      <c r="D1188">
        <f>'5a - Savings Tracker'!D1230</f>
        <v>0</v>
      </c>
      <c r="E1188">
        <f>'5a - Savings Tracker'!E1230</f>
        <v>0</v>
      </c>
      <c r="F1188">
        <f>'5a - Savings Tracker'!F1230</f>
        <v>0</v>
      </c>
      <c r="G1188">
        <f>'5a - Savings Tracker'!G1230</f>
        <v>0</v>
      </c>
      <c r="H1188">
        <f>'5a - Savings Tracker'!H1230</f>
        <v>0</v>
      </c>
      <c r="I1188">
        <f>'5a - Savings Tracker'!J1230</f>
        <v>0</v>
      </c>
      <c r="J1188">
        <f>'5a - Savings Tracker'!K1230</f>
        <v>0</v>
      </c>
      <c r="K1188">
        <f>'5a - Savings Tracker'!L1230</f>
        <v>0</v>
      </c>
      <c r="L1188">
        <f>'5a - Savings Tracker'!M1230</f>
        <v>0</v>
      </c>
      <c r="M1188">
        <f>'5a - Savings Tracker'!N1230</f>
        <v>0</v>
      </c>
      <c r="N1188">
        <f>'5a - Savings Tracker'!O1230</f>
        <v>0</v>
      </c>
      <c r="O1188">
        <f>'5a - Savings Tracker'!P1230</f>
        <v>0</v>
      </c>
      <c r="P1188">
        <f>'5a - Savings Tracker'!Q1230</f>
        <v>0</v>
      </c>
      <c r="Q1188">
        <f>'5a - Savings Tracker'!R1230</f>
        <v>0</v>
      </c>
      <c r="R1188">
        <f>'5a - Savings Tracker'!S1230</f>
        <v>0</v>
      </c>
      <c r="S1188">
        <f>'5a - Savings Tracker'!T1230</f>
        <v>0</v>
      </c>
      <c r="T1188">
        <f>'5a - Savings Tracker'!U1230</f>
        <v>0</v>
      </c>
      <c r="U1188">
        <f>'5a - Savings Tracker'!V1230</f>
        <v>0</v>
      </c>
      <c r="V1188">
        <f>'5a - Savings Tracker'!W1230</f>
        <v>0</v>
      </c>
      <c r="W1188">
        <f>'5a - Savings Tracker'!X1230</f>
        <v>0</v>
      </c>
      <c r="X1188">
        <f>'5a - Savings Tracker'!Y1230</f>
        <v>0</v>
      </c>
      <c r="Y1188">
        <f>'5a - Savings Tracker'!Z1230</f>
        <v>0</v>
      </c>
      <c r="Z1188">
        <f>'5a - Savings Tracker'!AA1230</f>
        <v>0</v>
      </c>
      <c r="AA1188">
        <f>'5a - Savings Tracker'!AB1230</f>
        <v>0</v>
      </c>
      <c r="AB1188">
        <f>'5a - Savings Tracker'!AC1230</f>
        <v>0</v>
      </c>
      <c r="AC1188">
        <f>'5a - Savings Tracker'!AD1230</f>
        <v>0</v>
      </c>
      <c r="AD1188" t="str">
        <f>'5a - Savings Tracker'!AE1230</f>
        <v/>
      </c>
      <c r="AE1188" t="str">
        <f>'5a - Savings Tracker'!AF1230</f>
        <v/>
      </c>
      <c r="AF1188" t="str">
        <f>'5a - Savings Tracker'!AG1230</f>
        <v/>
      </c>
      <c r="AG1188" t="str">
        <f>'5a - Savings Tracker'!AH1230</f>
        <v/>
      </c>
      <c r="AH1188" t="str">
        <f>'5a - Savings Tracker'!AI1230</f>
        <v/>
      </c>
      <c r="AI1188" t="str">
        <f>'5a - Savings Tracker'!AJ1230</f>
        <v/>
      </c>
      <c r="AJ1188" t="str">
        <f>'5a - Savings Tracker'!AK1230</f>
        <v/>
      </c>
      <c r="AK1188" t="str">
        <f>'5a - Savings Tracker'!AL1230</f>
        <v/>
      </c>
    </row>
    <row r="1189" spans="1:37">
      <c r="A1189">
        <f>'5a - Savings Tracker'!A1231</f>
        <v>1188</v>
      </c>
      <c r="B1189" t="str">
        <f>'5a - Savings Tracker'!B1231</f>
        <v>Swansea Bay UHB</v>
      </c>
      <c r="C1189">
        <f>'5a - Savings Tracker'!C1231</f>
        <v>0</v>
      </c>
      <c r="D1189">
        <f>'5a - Savings Tracker'!D1231</f>
        <v>0</v>
      </c>
      <c r="E1189">
        <f>'5a - Savings Tracker'!E1231</f>
        <v>0</v>
      </c>
      <c r="F1189">
        <f>'5a - Savings Tracker'!F1231</f>
        <v>0</v>
      </c>
      <c r="G1189">
        <f>'5a - Savings Tracker'!G1231</f>
        <v>0</v>
      </c>
      <c r="H1189">
        <f>'5a - Savings Tracker'!H1231</f>
        <v>0</v>
      </c>
      <c r="I1189">
        <f>'5a - Savings Tracker'!J1231</f>
        <v>0</v>
      </c>
      <c r="J1189">
        <f>'5a - Savings Tracker'!K1231</f>
        <v>0</v>
      </c>
      <c r="K1189">
        <f>'5a - Savings Tracker'!L1231</f>
        <v>0</v>
      </c>
      <c r="L1189">
        <f>'5a - Savings Tracker'!M1231</f>
        <v>0</v>
      </c>
      <c r="M1189">
        <f>'5a - Savings Tracker'!N1231</f>
        <v>0</v>
      </c>
      <c r="N1189">
        <f>'5a - Savings Tracker'!O1231</f>
        <v>0</v>
      </c>
      <c r="O1189">
        <f>'5a - Savings Tracker'!P1231</f>
        <v>0</v>
      </c>
      <c r="P1189">
        <f>'5a - Savings Tracker'!Q1231</f>
        <v>0</v>
      </c>
      <c r="Q1189">
        <f>'5a - Savings Tracker'!R1231</f>
        <v>0</v>
      </c>
      <c r="R1189">
        <f>'5a - Savings Tracker'!S1231</f>
        <v>0</v>
      </c>
      <c r="S1189">
        <f>'5a - Savings Tracker'!T1231</f>
        <v>0</v>
      </c>
      <c r="T1189">
        <f>'5a - Savings Tracker'!U1231</f>
        <v>0</v>
      </c>
      <c r="U1189">
        <f>'5a - Savings Tracker'!V1231</f>
        <v>0</v>
      </c>
      <c r="V1189">
        <f>'5a - Savings Tracker'!W1231</f>
        <v>0</v>
      </c>
      <c r="W1189">
        <f>'5a - Savings Tracker'!X1231</f>
        <v>0</v>
      </c>
      <c r="X1189">
        <f>'5a - Savings Tracker'!Y1231</f>
        <v>0</v>
      </c>
      <c r="Y1189">
        <f>'5a - Savings Tracker'!Z1231</f>
        <v>0</v>
      </c>
      <c r="Z1189">
        <f>'5a - Savings Tracker'!AA1231</f>
        <v>0</v>
      </c>
      <c r="AA1189">
        <f>'5a - Savings Tracker'!AB1231</f>
        <v>0</v>
      </c>
      <c r="AB1189">
        <f>'5a - Savings Tracker'!AC1231</f>
        <v>0</v>
      </c>
      <c r="AC1189">
        <f>'5a - Savings Tracker'!AD1231</f>
        <v>0</v>
      </c>
      <c r="AD1189" t="str">
        <f>'5a - Savings Tracker'!AE1231</f>
        <v/>
      </c>
      <c r="AE1189" t="str">
        <f>'5a - Savings Tracker'!AF1231</f>
        <v/>
      </c>
      <c r="AF1189" t="str">
        <f>'5a - Savings Tracker'!AG1231</f>
        <v/>
      </c>
      <c r="AG1189" t="str">
        <f>'5a - Savings Tracker'!AH1231</f>
        <v/>
      </c>
      <c r="AH1189" t="str">
        <f>'5a - Savings Tracker'!AI1231</f>
        <v/>
      </c>
      <c r="AI1189" t="str">
        <f>'5a - Savings Tracker'!AJ1231</f>
        <v/>
      </c>
      <c r="AJ1189" t="str">
        <f>'5a - Savings Tracker'!AK1231</f>
        <v/>
      </c>
      <c r="AK1189" t="str">
        <f>'5a - Savings Tracker'!AL1231</f>
        <v/>
      </c>
    </row>
    <row r="1190" spans="1:37">
      <c r="A1190">
        <f>'5a - Savings Tracker'!A1232</f>
        <v>1189</v>
      </c>
      <c r="B1190" t="str">
        <f>'5a - Savings Tracker'!B1232</f>
        <v>Swansea Bay UHB</v>
      </c>
      <c r="C1190">
        <f>'5a - Savings Tracker'!C1232</f>
        <v>0</v>
      </c>
      <c r="D1190">
        <f>'5a - Savings Tracker'!D1232</f>
        <v>0</v>
      </c>
      <c r="E1190">
        <f>'5a - Savings Tracker'!E1232</f>
        <v>0</v>
      </c>
      <c r="F1190">
        <f>'5a - Savings Tracker'!F1232</f>
        <v>0</v>
      </c>
      <c r="G1190">
        <f>'5a - Savings Tracker'!G1232</f>
        <v>0</v>
      </c>
      <c r="H1190">
        <f>'5a - Savings Tracker'!H1232</f>
        <v>0</v>
      </c>
      <c r="I1190">
        <f>'5a - Savings Tracker'!J1232</f>
        <v>0</v>
      </c>
      <c r="J1190">
        <f>'5a - Savings Tracker'!K1232</f>
        <v>0</v>
      </c>
      <c r="K1190">
        <f>'5a - Savings Tracker'!L1232</f>
        <v>0</v>
      </c>
      <c r="L1190">
        <f>'5a - Savings Tracker'!M1232</f>
        <v>0</v>
      </c>
      <c r="M1190">
        <f>'5a - Savings Tracker'!N1232</f>
        <v>0</v>
      </c>
      <c r="N1190">
        <f>'5a - Savings Tracker'!O1232</f>
        <v>0</v>
      </c>
      <c r="O1190">
        <f>'5a - Savings Tracker'!P1232</f>
        <v>0</v>
      </c>
      <c r="P1190">
        <f>'5a - Savings Tracker'!Q1232</f>
        <v>0</v>
      </c>
      <c r="Q1190">
        <f>'5a - Savings Tracker'!R1232</f>
        <v>0</v>
      </c>
      <c r="R1190">
        <f>'5a - Savings Tracker'!S1232</f>
        <v>0</v>
      </c>
      <c r="S1190">
        <f>'5a - Savings Tracker'!T1232</f>
        <v>0</v>
      </c>
      <c r="T1190">
        <f>'5a - Savings Tracker'!U1232</f>
        <v>0</v>
      </c>
      <c r="U1190">
        <f>'5a - Savings Tracker'!V1232</f>
        <v>0</v>
      </c>
      <c r="V1190">
        <f>'5a - Savings Tracker'!W1232</f>
        <v>0</v>
      </c>
      <c r="W1190">
        <f>'5a - Savings Tracker'!X1232</f>
        <v>0</v>
      </c>
      <c r="X1190">
        <f>'5a - Savings Tracker'!Y1232</f>
        <v>0</v>
      </c>
      <c r="Y1190">
        <f>'5a - Savings Tracker'!Z1232</f>
        <v>0</v>
      </c>
      <c r="Z1190">
        <f>'5a - Savings Tracker'!AA1232</f>
        <v>0</v>
      </c>
      <c r="AA1190">
        <f>'5a - Savings Tracker'!AB1232</f>
        <v>0</v>
      </c>
      <c r="AB1190">
        <f>'5a - Savings Tracker'!AC1232</f>
        <v>0</v>
      </c>
      <c r="AC1190">
        <f>'5a - Savings Tracker'!AD1232</f>
        <v>0</v>
      </c>
      <c r="AD1190" t="str">
        <f>'5a - Savings Tracker'!AE1232</f>
        <v/>
      </c>
      <c r="AE1190" t="str">
        <f>'5a - Savings Tracker'!AF1232</f>
        <v/>
      </c>
      <c r="AF1190" t="str">
        <f>'5a - Savings Tracker'!AG1232</f>
        <v/>
      </c>
      <c r="AG1190" t="str">
        <f>'5a - Savings Tracker'!AH1232</f>
        <v/>
      </c>
      <c r="AH1190" t="str">
        <f>'5a - Savings Tracker'!AI1232</f>
        <v/>
      </c>
      <c r="AI1190" t="str">
        <f>'5a - Savings Tracker'!AJ1232</f>
        <v/>
      </c>
      <c r="AJ1190" t="str">
        <f>'5a - Savings Tracker'!AK1232</f>
        <v/>
      </c>
      <c r="AK1190" t="str">
        <f>'5a - Savings Tracker'!AL1232</f>
        <v/>
      </c>
    </row>
    <row r="1191" spans="1:37">
      <c r="A1191">
        <f>'5a - Savings Tracker'!A1233</f>
        <v>1190</v>
      </c>
      <c r="B1191" t="str">
        <f>'5a - Savings Tracker'!B1233</f>
        <v>Swansea Bay UHB</v>
      </c>
      <c r="C1191">
        <f>'5a - Savings Tracker'!C1233</f>
        <v>0</v>
      </c>
      <c r="D1191">
        <f>'5a - Savings Tracker'!D1233</f>
        <v>0</v>
      </c>
      <c r="E1191">
        <f>'5a - Savings Tracker'!E1233</f>
        <v>0</v>
      </c>
      <c r="F1191">
        <f>'5a - Savings Tracker'!F1233</f>
        <v>0</v>
      </c>
      <c r="G1191">
        <f>'5a - Savings Tracker'!G1233</f>
        <v>0</v>
      </c>
      <c r="H1191">
        <f>'5a - Savings Tracker'!H1233</f>
        <v>0</v>
      </c>
      <c r="I1191">
        <f>'5a - Savings Tracker'!J1233</f>
        <v>0</v>
      </c>
      <c r="J1191">
        <f>'5a - Savings Tracker'!K1233</f>
        <v>0</v>
      </c>
      <c r="K1191">
        <f>'5a - Savings Tracker'!L1233</f>
        <v>0</v>
      </c>
      <c r="L1191">
        <f>'5a - Savings Tracker'!M1233</f>
        <v>0</v>
      </c>
      <c r="M1191">
        <f>'5a - Savings Tracker'!N1233</f>
        <v>0</v>
      </c>
      <c r="N1191">
        <f>'5a - Savings Tracker'!O1233</f>
        <v>0</v>
      </c>
      <c r="O1191">
        <f>'5a - Savings Tracker'!P1233</f>
        <v>0</v>
      </c>
      <c r="P1191">
        <f>'5a - Savings Tracker'!Q1233</f>
        <v>0</v>
      </c>
      <c r="Q1191">
        <f>'5a - Savings Tracker'!R1233</f>
        <v>0</v>
      </c>
      <c r="R1191">
        <f>'5a - Savings Tracker'!S1233</f>
        <v>0</v>
      </c>
      <c r="S1191">
        <f>'5a - Savings Tracker'!T1233</f>
        <v>0</v>
      </c>
      <c r="T1191">
        <f>'5a - Savings Tracker'!U1233</f>
        <v>0</v>
      </c>
      <c r="U1191">
        <f>'5a - Savings Tracker'!V1233</f>
        <v>0</v>
      </c>
      <c r="V1191">
        <f>'5a - Savings Tracker'!W1233</f>
        <v>0</v>
      </c>
      <c r="W1191">
        <f>'5a - Savings Tracker'!X1233</f>
        <v>0</v>
      </c>
      <c r="X1191">
        <f>'5a - Savings Tracker'!Y1233</f>
        <v>0</v>
      </c>
      <c r="Y1191">
        <f>'5a - Savings Tracker'!Z1233</f>
        <v>0</v>
      </c>
      <c r="Z1191">
        <f>'5a - Savings Tracker'!AA1233</f>
        <v>0</v>
      </c>
      <c r="AA1191">
        <f>'5a - Savings Tracker'!AB1233</f>
        <v>0</v>
      </c>
      <c r="AB1191">
        <f>'5a - Savings Tracker'!AC1233</f>
        <v>0</v>
      </c>
      <c r="AC1191">
        <f>'5a - Savings Tracker'!AD1233</f>
        <v>0</v>
      </c>
      <c r="AD1191" t="str">
        <f>'5a - Savings Tracker'!AE1233</f>
        <v/>
      </c>
      <c r="AE1191" t="str">
        <f>'5a - Savings Tracker'!AF1233</f>
        <v/>
      </c>
      <c r="AF1191" t="str">
        <f>'5a - Savings Tracker'!AG1233</f>
        <v/>
      </c>
      <c r="AG1191" t="str">
        <f>'5a - Savings Tracker'!AH1233</f>
        <v/>
      </c>
      <c r="AH1191" t="str">
        <f>'5a - Savings Tracker'!AI1233</f>
        <v/>
      </c>
      <c r="AI1191" t="str">
        <f>'5a - Savings Tracker'!AJ1233</f>
        <v/>
      </c>
      <c r="AJ1191" t="str">
        <f>'5a - Savings Tracker'!AK1233</f>
        <v/>
      </c>
      <c r="AK1191" t="str">
        <f>'5a - Savings Tracker'!AL1233</f>
        <v/>
      </c>
    </row>
    <row r="1192" spans="1:37">
      <c r="A1192">
        <f>'5a - Savings Tracker'!A1234</f>
        <v>1191</v>
      </c>
      <c r="B1192" t="str">
        <f>'5a - Savings Tracker'!B1234</f>
        <v>Swansea Bay UHB</v>
      </c>
      <c r="C1192">
        <f>'5a - Savings Tracker'!C1234</f>
        <v>0</v>
      </c>
      <c r="D1192">
        <f>'5a - Savings Tracker'!D1234</f>
        <v>0</v>
      </c>
      <c r="E1192">
        <f>'5a - Savings Tracker'!E1234</f>
        <v>0</v>
      </c>
      <c r="F1192">
        <f>'5a - Savings Tracker'!F1234</f>
        <v>0</v>
      </c>
      <c r="G1192">
        <f>'5a - Savings Tracker'!G1234</f>
        <v>0</v>
      </c>
      <c r="H1192">
        <f>'5a - Savings Tracker'!H1234</f>
        <v>0</v>
      </c>
      <c r="I1192">
        <f>'5a - Savings Tracker'!J1234</f>
        <v>0</v>
      </c>
      <c r="J1192">
        <f>'5a - Savings Tracker'!K1234</f>
        <v>0</v>
      </c>
      <c r="K1192">
        <f>'5a - Savings Tracker'!L1234</f>
        <v>0</v>
      </c>
      <c r="L1192">
        <f>'5a - Savings Tracker'!M1234</f>
        <v>0</v>
      </c>
      <c r="M1192">
        <f>'5a - Savings Tracker'!N1234</f>
        <v>0</v>
      </c>
      <c r="N1192">
        <f>'5a - Savings Tracker'!O1234</f>
        <v>0</v>
      </c>
      <c r="O1192">
        <f>'5a - Savings Tracker'!P1234</f>
        <v>0</v>
      </c>
      <c r="P1192">
        <f>'5a - Savings Tracker'!Q1234</f>
        <v>0</v>
      </c>
      <c r="Q1192">
        <f>'5a - Savings Tracker'!R1234</f>
        <v>0</v>
      </c>
      <c r="R1192">
        <f>'5a - Savings Tracker'!S1234</f>
        <v>0</v>
      </c>
      <c r="S1192">
        <f>'5a - Savings Tracker'!T1234</f>
        <v>0</v>
      </c>
      <c r="T1192">
        <f>'5a - Savings Tracker'!U1234</f>
        <v>0</v>
      </c>
      <c r="U1192">
        <f>'5a - Savings Tracker'!V1234</f>
        <v>0</v>
      </c>
      <c r="V1192">
        <f>'5a - Savings Tracker'!W1234</f>
        <v>0</v>
      </c>
      <c r="W1192">
        <f>'5a - Savings Tracker'!X1234</f>
        <v>0</v>
      </c>
      <c r="X1192">
        <f>'5a - Savings Tracker'!Y1234</f>
        <v>0</v>
      </c>
      <c r="Y1192">
        <f>'5a - Savings Tracker'!Z1234</f>
        <v>0</v>
      </c>
      <c r="Z1192">
        <f>'5a - Savings Tracker'!AA1234</f>
        <v>0</v>
      </c>
      <c r="AA1192">
        <f>'5a - Savings Tracker'!AB1234</f>
        <v>0</v>
      </c>
      <c r="AB1192">
        <f>'5a - Savings Tracker'!AC1234</f>
        <v>0</v>
      </c>
      <c r="AC1192">
        <f>'5a - Savings Tracker'!AD1234</f>
        <v>0</v>
      </c>
      <c r="AD1192" t="str">
        <f>'5a - Savings Tracker'!AE1234</f>
        <v/>
      </c>
      <c r="AE1192" t="str">
        <f>'5a - Savings Tracker'!AF1234</f>
        <v/>
      </c>
      <c r="AF1192" t="str">
        <f>'5a - Savings Tracker'!AG1234</f>
        <v/>
      </c>
      <c r="AG1192" t="str">
        <f>'5a - Savings Tracker'!AH1234</f>
        <v/>
      </c>
      <c r="AH1192" t="str">
        <f>'5a - Savings Tracker'!AI1234</f>
        <v/>
      </c>
      <c r="AI1192" t="str">
        <f>'5a - Savings Tracker'!AJ1234</f>
        <v/>
      </c>
      <c r="AJ1192" t="str">
        <f>'5a - Savings Tracker'!AK1234</f>
        <v/>
      </c>
      <c r="AK1192" t="str">
        <f>'5a - Savings Tracker'!AL1234</f>
        <v/>
      </c>
    </row>
    <row r="1193" spans="1:37">
      <c r="A1193">
        <f>'5a - Savings Tracker'!A1235</f>
        <v>1192</v>
      </c>
      <c r="B1193" t="str">
        <f>'5a - Savings Tracker'!B1235</f>
        <v>Swansea Bay UHB</v>
      </c>
      <c r="C1193">
        <f>'5a - Savings Tracker'!C1235</f>
        <v>0</v>
      </c>
      <c r="D1193">
        <f>'5a - Savings Tracker'!D1235</f>
        <v>0</v>
      </c>
      <c r="E1193">
        <f>'5a - Savings Tracker'!E1235</f>
        <v>0</v>
      </c>
      <c r="F1193">
        <f>'5a - Savings Tracker'!F1235</f>
        <v>0</v>
      </c>
      <c r="G1193">
        <f>'5a - Savings Tracker'!G1235</f>
        <v>0</v>
      </c>
      <c r="H1193">
        <f>'5a - Savings Tracker'!H1235</f>
        <v>0</v>
      </c>
      <c r="I1193">
        <f>'5a - Savings Tracker'!J1235</f>
        <v>0</v>
      </c>
      <c r="J1193">
        <f>'5a - Savings Tracker'!K1235</f>
        <v>0</v>
      </c>
      <c r="K1193">
        <f>'5a - Savings Tracker'!L1235</f>
        <v>0</v>
      </c>
      <c r="L1193">
        <f>'5a - Savings Tracker'!M1235</f>
        <v>0</v>
      </c>
      <c r="M1193">
        <f>'5a - Savings Tracker'!N1235</f>
        <v>0</v>
      </c>
      <c r="N1193">
        <f>'5a - Savings Tracker'!O1235</f>
        <v>0</v>
      </c>
      <c r="O1193">
        <f>'5a - Savings Tracker'!P1235</f>
        <v>0</v>
      </c>
      <c r="P1193">
        <f>'5a - Savings Tracker'!Q1235</f>
        <v>0</v>
      </c>
      <c r="Q1193">
        <f>'5a - Savings Tracker'!R1235</f>
        <v>0</v>
      </c>
      <c r="R1193">
        <f>'5a - Savings Tracker'!S1235</f>
        <v>0</v>
      </c>
      <c r="S1193">
        <f>'5a - Savings Tracker'!T1235</f>
        <v>0</v>
      </c>
      <c r="T1193">
        <f>'5a - Savings Tracker'!U1235</f>
        <v>0</v>
      </c>
      <c r="U1193">
        <f>'5a - Savings Tracker'!V1235</f>
        <v>0</v>
      </c>
      <c r="V1193">
        <f>'5a - Savings Tracker'!W1235</f>
        <v>0</v>
      </c>
      <c r="W1193">
        <f>'5a - Savings Tracker'!X1235</f>
        <v>0</v>
      </c>
      <c r="X1193">
        <f>'5a - Savings Tracker'!Y1235</f>
        <v>0</v>
      </c>
      <c r="Y1193">
        <f>'5a - Savings Tracker'!Z1235</f>
        <v>0</v>
      </c>
      <c r="Z1193">
        <f>'5a - Savings Tracker'!AA1235</f>
        <v>0</v>
      </c>
      <c r="AA1193">
        <f>'5a - Savings Tracker'!AB1235</f>
        <v>0</v>
      </c>
      <c r="AB1193">
        <f>'5a - Savings Tracker'!AC1235</f>
        <v>0</v>
      </c>
      <c r="AC1193">
        <f>'5a - Savings Tracker'!AD1235</f>
        <v>0</v>
      </c>
      <c r="AD1193" t="str">
        <f>'5a - Savings Tracker'!AE1235</f>
        <v/>
      </c>
      <c r="AE1193" t="str">
        <f>'5a - Savings Tracker'!AF1235</f>
        <v/>
      </c>
      <c r="AF1193" t="str">
        <f>'5a - Savings Tracker'!AG1235</f>
        <v/>
      </c>
      <c r="AG1193" t="str">
        <f>'5a - Savings Tracker'!AH1235</f>
        <v/>
      </c>
      <c r="AH1193" t="str">
        <f>'5a - Savings Tracker'!AI1235</f>
        <v/>
      </c>
      <c r="AI1193" t="str">
        <f>'5a - Savings Tracker'!AJ1235</f>
        <v/>
      </c>
      <c r="AJ1193" t="str">
        <f>'5a - Savings Tracker'!AK1235</f>
        <v/>
      </c>
      <c r="AK1193" t="str">
        <f>'5a - Savings Tracker'!AL1235</f>
        <v/>
      </c>
    </row>
    <row r="1194" spans="1:37">
      <c r="A1194">
        <f>'5a - Savings Tracker'!A1236</f>
        <v>1193</v>
      </c>
      <c r="B1194" t="str">
        <f>'5a - Savings Tracker'!B1236</f>
        <v>Swansea Bay UHB</v>
      </c>
      <c r="C1194">
        <f>'5a - Savings Tracker'!C1236</f>
        <v>0</v>
      </c>
      <c r="D1194">
        <f>'5a - Savings Tracker'!D1236</f>
        <v>0</v>
      </c>
      <c r="E1194">
        <f>'5a - Savings Tracker'!E1236</f>
        <v>0</v>
      </c>
      <c r="F1194">
        <f>'5a - Savings Tracker'!F1236</f>
        <v>0</v>
      </c>
      <c r="G1194">
        <f>'5a - Savings Tracker'!G1236</f>
        <v>0</v>
      </c>
      <c r="H1194">
        <f>'5a - Savings Tracker'!H1236</f>
        <v>0</v>
      </c>
      <c r="I1194">
        <f>'5a - Savings Tracker'!J1236</f>
        <v>0</v>
      </c>
      <c r="J1194">
        <f>'5a - Savings Tracker'!K1236</f>
        <v>0</v>
      </c>
      <c r="K1194">
        <f>'5a - Savings Tracker'!L1236</f>
        <v>0</v>
      </c>
      <c r="L1194">
        <f>'5a - Savings Tracker'!M1236</f>
        <v>0</v>
      </c>
      <c r="M1194">
        <f>'5a - Savings Tracker'!N1236</f>
        <v>0</v>
      </c>
      <c r="N1194">
        <f>'5a - Savings Tracker'!O1236</f>
        <v>0</v>
      </c>
      <c r="O1194">
        <f>'5a - Savings Tracker'!P1236</f>
        <v>0</v>
      </c>
      <c r="P1194">
        <f>'5a - Savings Tracker'!Q1236</f>
        <v>0</v>
      </c>
      <c r="Q1194">
        <f>'5a - Savings Tracker'!R1236</f>
        <v>0</v>
      </c>
      <c r="R1194">
        <f>'5a - Savings Tracker'!S1236</f>
        <v>0</v>
      </c>
      <c r="S1194">
        <f>'5a - Savings Tracker'!T1236</f>
        <v>0</v>
      </c>
      <c r="T1194">
        <f>'5a - Savings Tracker'!U1236</f>
        <v>0</v>
      </c>
      <c r="U1194">
        <f>'5a - Savings Tracker'!V1236</f>
        <v>0</v>
      </c>
      <c r="V1194">
        <f>'5a - Savings Tracker'!W1236</f>
        <v>0</v>
      </c>
      <c r="W1194">
        <f>'5a - Savings Tracker'!X1236</f>
        <v>0</v>
      </c>
      <c r="X1194">
        <f>'5a - Savings Tracker'!Y1236</f>
        <v>0</v>
      </c>
      <c r="Y1194">
        <f>'5a - Savings Tracker'!Z1236</f>
        <v>0</v>
      </c>
      <c r="Z1194">
        <f>'5a - Savings Tracker'!AA1236</f>
        <v>0</v>
      </c>
      <c r="AA1194">
        <f>'5a - Savings Tracker'!AB1236</f>
        <v>0</v>
      </c>
      <c r="AB1194">
        <f>'5a - Savings Tracker'!AC1236</f>
        <v>0</v>
      </c>
      <c r="AC1194">
        <f>'5a - Savings Tracker'!AD1236</f>
        <v>0</v>
      </c>
      <c r="AD1194" t="str">
        <f>'5a - Savings Tracker'!AE1236</f>
        <v/>
      </c>
      <c r="AE1194" t="str">
        <f>'5a - Savings Tracker'!AF1236</f>
        <v/>
      </c>
      <c r="AF1194" t="str">
        <f>'5a - Savings Tracker'!AG1236</f>
        <v/>
      </c>
      <c r="AG1194" t="str">
        <f>'5a - Savings Tracker'!AH1236</f>
        <v/>
      </c>
      <c r="AH1194" t="str">
        <f>'5a - Savings Tracker'!AI1236</f>
        <v/>
      </c>
      <c r="AI1194" t="str">
        <f>'5a - Savings Tracker'!AJ1236</f>
        <v/>
      </c>
      <c r="AJ1194" t="str">
        <f>'5a - Savings Tracker'!AK1236</f>
        <v/>
      </c>
      <c r="AK1194" t="str">
        <f>'5a - Savings Tracker'!AL1236</f>
        <v/>
      </c>
    </row>
    <row r="1195" spans="1:37">
      <c r="A1195">
        <f>'5a - Savings Tracker'!A1237</f>
        <v>1194</v>
      </c>
      <c r="B1195" t="str">
        <f>'5a - Savings Tracker'!B1237</f>
        <v>Swansea Bay UHB</v>
      </c>
      <c r="C1195">
        <f>'5a - Savings Tracker'!C1237</f>
        <v>0</v>
      </c>
      <c r="D1195">
        <f>'5a - Savings Tracker'!D1237</f>
        <v>0</v>
      </c>
      <c r="E1195">
        <f>'5a - Savings Tracker'!E1237</f>
        <v>0</v>
      </c>
      <c r="F1195">
        <f>'5a - Savings Tracker'!F1237</f>
        <v>0</v>
      </c>
      <c r="G1195">
        <f>'5a - Savings Tracker'!G1237</f>
        <v>0</v>
      </c>
      <c r="H1195">
        <f>'5a - Savings Tracker'!H1237</f>
        <v>0</v>
      </c>
      <c r="I1195">
        <f>'5a - Savings Tracker'!J1237</f>
        <v>0</v>
      </c>
      <c r="J1195">
        <f>'5a - Savings Tracker'!K1237</f>
        <v>0</v>
      </c>
      <c r="K1195">
        <f>'5a - Savings Tracker'!L1237</f>
        <v>0</v>
      </c>
      <c r="L1195">
        <f>'5a - Savings Tracker'!M1237</f>
        <v>0</v>
      </c>
      <c r="M1195">
        <f>'5a - Savings Tracker'!N1237</f>
        <v>0</v>
      </c>
      <c r="N1195">
        <f>'5a - Savings Tracker'!O1237</f>
        <v>0</v>
      </c>
      <c r="O1195">
        <f>'5a - Savings Tracker'!P1237</f>
        <v>0</v>
      </c>
      <c r="P1195">
        <f>'5a - Savings Tracker'!Q1237</f>
        <v>0</v>
      </c>
      <c r="Q1195">
        <f>'5a - Savings Tracker'!R1237</f>
        <v>0</v>
      </c>
      <c r="R1195">
        <f>'5a - Savings Tracker'!S1237</f>
        <v>0</v>
      </c>
      <c r="S1195">
        <f>'5a - Savings Tracker'!T1237</f>
        <v>0</v>
      </c>
      <c r="T1195">
        <f>'5a - Savings Tracker'!U1237</f>
        <v>0</v>
      </c>
      <c r="U1195">
        <f>'5a - Savings Tracker'!V1237</f>
        <v>0</v>
      </c>
      <c r="V1195">
        <f>'5a - Savings Tracker'!W1237</f>
        <v>0</v>
      </c>
      <c r="W1195">
        <f>'5a - Savings Tracker'!X1237</f>
        <v>0</v>
      </c>
      <c r="X1195">
        <f>'5a - Savings Tracker'!Y1237</f>
        <v>0</v>
      </c>
      <c r="Y1195">
        <f>'5a - Savings Tracker'!Z1237</f>
        <v>0</v>
      </c>
      <c r="Z1195">
        <f>'5a - Savings Tracker'!AA1237</f>
        <v>0</v>
      </c>
      <c r="AA1195">
        <f>'5a - Savings Tracker'!AB1237</f>
        <v>0</v>
      </c>
      <c r="AB1195">
        <f>'5a - Savings Tracker'!AC1237</f>
        <v>0</v>
      </c>
      <c r="AC1195">
        <f>'5a - Savings Tracker'!AD1237</f>
        <v>0</v>
      </c>
      <c r="AD1195" t="str">
        <f>'5a - Savings Tracker'!AE1237</f>
        <v/>
      </c>
      <c r="AE1195" t="str">
        <f>'5a - Savings Tracker'!AF1237</f>
        <v/>
      </c>
      <c r="AF1195" t="str">
        <f>'5a - Savings Tracker'!AG1237</f>
        <v/>
      </c>
      <c r="AG1195" t="str">
        <f>'5a - Savings Tracker'!AH1237</f>
        <v/>
      </c>
      <c r="AH1195" t="str">
        <f>'5a - Savings Tracker'!AI1237</f>
        <v/>
      </c>
      <c r="AI1195" t="str">
        <f>'5a - Savings Tracker'!AJ1237</f>
        <v/>
      </c>
      <c r="AJ1195" t="str">
        <f>'5a - Savings Tracker'!AK1237</f>
        <v/>
      </c>
      <c r="AK1195" t="str">
        <f>'5a - Savings Tracker'!AL1237</f>
        <v/>
      </c>
    </row>
    <row r="1196" spans="1:37">
      <c r="A1196">
        <f>'5a - Savings Tracker'!A1238</f>
        <v>1195</v>
      </c>
      <c r="B1196" t="str">
        <f>'5a - Savings Tracker'!B1238</f>
        <v>Swansea Bay UHB</v>
      </c>
      <c r="C1196">
        <f>'5a - Savings Tracker'!C1238</f>
        <v>0</v>
      </c>
      <c r="D1196">
        <f>'5a - Savings Tracker'!D1238</f>
        <v>0</v>
      </c>
      <c r="E1196">
        <f>'5a - Savings Tracker'!E1238</f>
        <v>0</v>
      </c>
      <c r="F1196">
        <f>'5a - Savings Tracker'!F1238</f>
        <v>0</v>
      </c>
      <c r="G1196">
        <f>'5a - Savings Tracker'!G1238</f>
        <v>0</v>
      </c>
      <c r="H1196">
        <f>'5a - Savings Tracker'!H1238</f>
        <v>0</v>
      </c>
      <c r="I1196">
        <f>'5a - Savings Tracker'!J1238</f>
        <v>0</v>
      </c>
      <c r="J1196">
        <f>'5a - Savings Tracker'!K1238</f>
        <v>0</v>
      </c>
      <c r="K1196">
        <f>'5a - Savings Tracker'!L1238</f>
        <v>0</v>
      </c>
      <c r="L1196">
        <f>'5a - Savings Tracker'!M1238</f>
        <v>0</v>
      </c>
      <c r="M1196">
        <f>'5a - Savings Tracker'!N1238</f>
        <v>0</v>
      </c>
      <c r="N1196">
        <f>'5a - Savings Tracker'!O1238</f>
        <v>0</v>
      </c>
      <c r="O1196">
        <f>'5a - Savings Tracker'!P1238</f>
        <v>0</v>
      </c>
      <c r="P1196">
        <f>'5a - Savings Tracker'!Q1238</f>
        <v>0</v>
      </c>
      <c r="Q1196">
        <f>'5a - Savings Tracker'!R1238</f>
        <v>0</v>
      </c>
      <c r="R1196">
        <f>'5a - Savings Tracker'!S1238</f>
        <v>0</v>
      </c>
      <c r="S1196">
        <f>'5a - Savings Tracker'!T1238</f>
        <v>0</v>
      </c>
      <c r="T1196">
        <f>'5a - Savings Tracker'!U1238</f>
        <v>0</v>
      </c>
      <c r="U1196">
        <f>'5a - Savings Tracker'!V1238</f>
        <v>0</v>
      </c>
      <c r="V1196">
        <f>'5a - Savings Tracker'!W1238</f>
        <v>0</v>
      </c>
      <c r="W1196">
        <f>'5a - Savings Tracker'!X1238</f>
        <v>0</v>
      </c>
      <c r="X1196">
        <f>'5a - Savings Tracker'!Y1238</f>
        <v>0</v>
      </c>
      <c r="Y1196">
        <f>'5a - Savings Tracker'!Z1238</f>
        <v>0</v>
      </c>
      <c r="Z1196">
        <f>'5a - Savings Tracker'!AA1238</f>
        <v>0</v>
      </c>
      <c r="AA1196">
        <f>'5a - Savings Tracker'!AB1238</f>
        <v>0</v>
      </c>
      <c r="AB1196">
        <f>'5a - Savings Tracker'!AC1238</f>
        <v>0</v>
      </c>
      <c r="AC1196">
        <f>'5a - Savings Tracker'!AD1238</f>
        <v>0</v>
      </c>
      <c r="AD1196" t="str">
        <f>'5a - Savings Tracker'!AE1238</f>
        <v/>
      </c>
      <c r="AE1196" t="str">
        <f>'5a - Savings Tracker'!AF1238</f>
        <v/>
      </c>
      <c r="AF1196" t="str">
        <f>'5a - Savings Tracker'!AG1238</f>
        <v/>
      </c>
      <c r="AG1196" t="str">
        <f>'5a - Savings Tracker'!AH1238</f>
        <v/>
      </c>
      <c r="AH1196" t="str">
        <f>'5a - Savings Tracker'!AI1238</f>
        <v/>
      </c>
      <c r="AI1196" t="str">
        <f>'5a - Savings Tracker'!AJ1238</f>
        <v/>
      </c>
      <c r="AJ1196" t="str">
        <f>'5a - Savings Tracker'!AK1238</f>
        <v/>
      </c>
      <c r="AK1196" t="str">
        <f>'5a - Savings Tracker'!AL1238</f>
        <v/>
      </c>
    </row>
    <row r="1197" spans="1:37">
      <c r="A1197">
        <f>'5a - Savings Tracker'!A1239</f>
        <v>1196</v>
      </c>
      <c r="B1197" t="str">
        <f>'5a - Savings Tracker'!B1239</f>
        <v>Swansea Bay UHB</v>
      </c>
      <c r="C1197">
        <f>'5a - Savings Tracker'!C1239</f>
        <v>0</v>
      </c>
      <c r="D1197">
        <f>'5a - Savings Tracker'!D1239</f>
        <v>0</v>
      </c>
      <c r="E1197">
        <f>'5a - Savings Tracker'!E1239</f>
        <v>0</v>
      </c>
      <c r="F1197">
        <f>'5a - Savings Tracker'!F1239</f>
        <v>0</v>
      </c>
      <c r="G1197">
        <f>'5a - Savings Tracker'!G1239</f>
        <v>0</v>
      </c>
      <c r="H1197">
        <f>'5a - Savings Tracker'!H1239</f>
        <v>0</v>
      </c>
      <c r="I1197">
        <f>'5a - Savings Tracker'!J1239</f>
        <v>0</v>
      </c>
      <c r="J1197">
        <f>'5a - Savings Tracker'!K1239</f>
        <v>0</v>
      </c>
      <c r="K1197">
        <f>'5a - Savings Tracker'!L1239</f>
        <v>0</v>
      </c>
      <c r="L1197">
        <f>'5a - Savings Tracker'!M1239</f>
        <v>0</v>
      </c>
      <c r="M1197">
        <f>'5a - Savings Tracker'!N1239</f>
        <v>0</v>
      </c>
      <c r="N1197">
        <f>'5a - Savings Tracker'!O1239</f>
        <v>0</v>
      </c>
      <c r="O1197">
        <f>'5a - Savings Tracker'!P1239</f>
        <v>0</v>
      </c>
      <c r="P1197">
        <f>'5a - Savings Tracker'!Q1239</f>
        <v>0</v>
      </c>
      <c r="Q1197">
        <f>'5a - Savings Tracker'!R1239</f>
        <v>0</v>
      </c>
      <c r="R1197">
        <f>'5a - Savings Tracker'!S1239</f>
        <v>0</v>
      </c>
      <c r="S1197">
        <f>'5a - Savings Tracker'!T1239</f>
        <v>0</v>
      </c>
      <c r="T1197">
        <f>'5a - Savings Tracker'!U1239</f>
        <v>0</v>
      </c>
      <c r="U1197">
        <f>'5a - Savings Tracker'!V1239</f>
        <v>0</v>
      </c>
      <c r="V1197">
        <f>'5a - Savings Tracker'!W1239</f>
        <v>0</v>
      </c>
      <c r="W1197">
        <f>'5a - Savings Tracker'!X1239</f>
        <v>0</v>
      </c>
      <c r="X1197">
        <f>'5a - Savings Tracker'!Y1239</f>
        <v>0</v>
      </c>
      <c r="Y1197">
        <f>'5a - Savings Tracker'!Z1239</f>
        <v>0</v>
      </c>
      <c r="Z1197">
        <f>'5a - Savings Tracker'!AA1239</f>
        <v>0</v>
      </c>
      <c r="AA1197">
        <f>'5a - Savings Tracker'!AB1239</f>
        <v>0</v>
      </c>
      <c r="AB1197">
        <f>'5a - Savings Tracker'!AC1239</f>
        <v>0</v>
      </c>
      <c r="AC1197">
        <f>'5a - Savings Tracker'!AD1239</f>
        <v>0</v>
      </c>
      <c r="AD1197" t="str">
        <f>'5a - Savings Tracker'!AE1239</f>
        <v/>
      </c>
      <c r="AE1197" t="str">
        <f>'5a - Savings Tracker'!AF1239</f>
        <v/>
      </c>
      <c r="AF1197" t="str">
        <f>'5a - Savings Tracker'!AG1239</f>
        <v/>
      </c>
      <c r="AG1197" t="str">
        <f>'5a - Savings Tracker'!AH1239</f>
        <v/>
      </c>
      <c r="AH1197" t="str">
        <f>'5a - Savings Tracker'!AI1239</f>
        <v/>
      </c>
      <c r="AI1197" t="str">
        <f>'5a - Savings Tracker'!AJ1239</f>
        <v/>
      </c>
      <c r="AJ1197" t="str">
        <f>'5a - Savings Tracker'!AK1239</f>
        <v/>
      </c>
      <c r="AK1197" t="str">
        <f>'5a - Savings Tracker'!AL1239</f>
        <v/>
      </c>
    </row>
    <row r="1198" spans="1:37">
      <c r="A1198">
        <f>'5a - Savings Tracker'!A1240</f>
        <v>1197</v>
      </c>
      <c r="B1198" t="str">
        <f>'5a - Savings Tracker'!B1240</f>
        <v>Swansea Bay UHB</v>
      </c>
      <c r="C1198">
        <f>'5a - Savings Tracker'!C1240</f>
        <v>0</v>
      </c>
      <c r="D1198">
        <f>'5a - Savings Tracker'!D1240</f>
        <v>0</v>
      </c>
      <c r="E1198">
        <f>'5a - Savings Tracker'!E1240</f>
        <v>0</v>
      </c>
      <c r="F1198">
        <f>'5a - Savings Tracker'!F1240</f>
        <v>0</v>
      </c>
      <c r="G1198">
        <f>'5a - Savings Tracker'!G1240</f>
        <v>0</v>
      </c>
      <c r="H1198">
        <f>'5a - Savings Tracker'!H1240</f>
        <v>0</v>
      </c>
      <c r="I1198">
        <f>'5a - Savings Tracker'!J1240</f>
        <v>0</v>
      </c>
      <c r="J1198">
        <f>'5a - Savings Tracker'!K1240</f>
        <v>0</v>
      </c>
      <c r="K1198">
        <f>'5a - Savings Tracker'!L1240</f>
        <v>0</v>
      </c>
      <c r="L1198">
        <f>'5a - Savings Tracker'!M1240</f>
        <v>0</v>
      </c>
      <c r="M1198">
        <f>'5a - Savings Tracker'!N1240</f>
        <v>0</v>
      </c>
      <c r="N1198">
        <f>'5a - Savings Tracker'!O1240</f>
        <v>0</v>
      </c>
      <c r="O1198">
        <f>'5a - Savings Tracker'!P1240</f>
        <v>0</v>
      </c>
      <c r="P1198">
        <f>'5a - Savings Tracker'!Q1240</f>
        <v>0</v>
      </c>
      <c r="Q1198">
        <f>'5a - Savings Tracker'!R1240</f>
        <v>0</v>
      </c>
      <c r="R1198">
        <f>'5a - Savings Tracker'!S1240</f>
        <v>0</v>
      </c>
      <c r="S1198">
        <f>'5a - Savings Tracker'!T1240</f>
        <v>0</v>
      </c>
      <c r="T1198">
        <f>'5a - Savings Tracker'!U1240</f>
        <v>0</v>
      </c>
      <c r="U1198">
        <f>'5a - Savings Tracker'!V1240</f>
        <v>0</v>
      </c>
      <c r="V1198">
        <f>'5a - Savings Tracker'!W1240</f>
        <v>0</v>
      </c>
      <c r="W1198">
        <f>'5a - Savings Tracker'!X1240</f>
        <v>0</v>
      </c>
      <c r="X1198">
        <f>'5a - Savings Tracker'!Y1240</f>
        <v>0</v>
      </c>
      <c r="Y1198">
        <f>'5a - Savings Tracker'!Z1240</f>
        <v>0</v>
      </c>
      <c r="Z1198">
        <f>'5a - Savings Tracker'!AA1240</f>
        <v>0</v>
      </c>
      <c r="AA1198">
        <f>'5a - Savings Tracker'!AB1240</f>
        <v>0</v>
      </c>
      <c r="AB1198">
        <f>'5a - Savings Tracker'!AC1240</f>
        <v>0</v>
      </c>
      <c r="AC1198">
        <f>'5a - Savings Tracker'!AD1240</f>
        <v>0</v>
      </c>
      <c r="AD1198" t="str">
        <f>'5a - Savings Tracker'!AE1240</f>
        <v/>
      </c>
      <c r="AE1198" t="str">
        <f>'5a - Savings Tracker'!AF1240</f>
        <v/>
      </c>
      <c r="AF1198" t="str">
        <f>'5a - Savings Tracker'!AG1240</f>
        <v/>
      </c>
      <c r="AG1198" t="str">
        <f>'5a - Savings Tracker'!AH1240</f>
        <v/>
      </c>
      <c r="AH1198" t="str">
        <f>'5a - Savings Tracker'!AI1240</f>
        <v/>
      </c>
      <c r="AI1198" t="str">
        <f>'5a - Savings Tracker'!AJ1240</f>
        <v/>
      </c>
      <c r="AJ1198" t="str">
        <f>'5a - Savings Tracker'!AK1240</f>
        <v/>
      </c>
      <c r="AK1198" t="str">
        <f>'5a - Savings Tracker'!AL1240</f>
        <v/>
      </c>
    </row>
    <row r="1199" spans="1:37">
      <c r="A1199">
        <f>'5a - Savings Tracker'!A1241</f>
        <v>1198</v>
      </c>
      <c r="B1199" t="str">
        <f>'5a - Savings Tracker'!B1241</f>
        <v>Swansea Bay UHB</v>
      </c>
      <c r="C1199">
        <f>'5a - Savings Tracker'!C1241</f>
        <v>0</v>
      </c>
      <c r="D1199">
        <f>'5a - Savings Tracker'!D1241</f>
        <v>0</v>
      </c>
      <c r="E1199">
        <f>'5a - Savings Tracker'!E1241</f>
        <v>0</v>
      </c>
      <c r="F1199">
        <f>'5a - Savings Tracker'!F1241</f>
        <v>0</v>
      </c>
      <c r="G1199">
        <f>'5a - Savings Tracker'!G1241</f>
        <v>0</v>
      </c>
      <c r="H1199">
        <f>'5a - Savings Tracker'!H1241</f>
        <v>0</v>
      </c>
      <c r="I1199">
        <f>'5a - Savings Tracker'!J1241</f>
        <v>0</v>
      </c>
      <c r="J1199">
        <f>'5a - Savings Tracker'!K1241</f>
        <v>0</v>
      </c>
      <c r="K1199">
        <f>'5a - Savings Tracker'!L1241</f>
        <v>0</v>
      </c>
      <c r="L1199">
        <f>'5a - Savings Tracker'!M1241</f>
        <v>0</v>
      </c>
      <c r="M1199">
        <f>'5a - Savings Tracker'!N1241</f>
        <v>0</v>
      </c>
      <c r="N1199">
        <f>'5a - Savings Tracker'!O1241</f>
        <v>0</v>
      </c>
      <c r="O1199">
        <f>'5a - Savings Tracker'!P1241</f>
        <v>0</v>
      </c>
      <c r="P1199">
        <f>'5a - Savings Tracker'!Q1241</f>
        <v>0</v>
      </c>
      <c r="Q1199">
        <f>'5a - Savings Tracker'!R1241</f>
        <v>0</v>
      </c>
      <c r="R1199">
        <f>'5a - Savings Tracker'!S1241</f>
        <v>0</v>
      </c>
      <c r="S1199">
        <f>'5a - Savings Tracker'!T1241</f>
        <v>0</v>
      </c>
      <c r="T1199">
        <f>'5a - Savings Tracker'!U1241</f>
        <v>0</v>
      </c>
      <c r="U1199">
        <f>'5a - Savings Tracker'!V1241</f>
        <v>0</v>
      </c>
      <c r="V1199">
        <f>'5a - Savings Tracker'!W1241</f>
        <v>0</v>
      </c>
      <c r="W1199">
        <f>'5a - Savings Tracker'!X1241</f>
        <v>0</v>
      </c>
      <c r="X1199">
        <f>'5a - Savings Tracker'!Y1241</f>
        <v>0</v>
      </c>
      <c r="Y1199">
        <f>'5a - Savings Tracker'!Z1241</f>
        <v>0</v>
      </c>
      <c r="Z1199">
        <f>'5a - Savings Tracker'!AA1241</f>
        <v>0</v>
      </c>
      <c r="AA1199">
        <f>'5a - Savings Tracker'!AB1241</f>
        <v>0</v>
      </c>
      <c r="AB1199">
        <f>'5a - Savings Tracker'!AC1241</f>
        <v>0</v>
      </c>
      <c r="AC1199">
        <f>'5a - Savings Tracker'!AD1241</f>
        <v>0</v>
      </c>
      <c r="AD1199" t="str">
        <f>'5a - Savings Tracker'!AE1241</f>
        <v/>
      </c>
      <c r="AE1199" t="str">
        <f>'5a - Savings Tracker'!AF1241</f>
        <v/>
      </c>
      <c r="AF1199" t="str">
        <f>'5a - Savings Tracker'!AG1241</f>
        <v/>
      </c>
      <c r="AG1199" t="str">
        <f>'5a - Savings Tracker'!AH1241</f>
        <v/>
      </c>
      <c r="AH1199" t="str">
        <f>'5a - Savings Tracker'!AI1241</f>
        <v/>
      </c>
      <c r="AI1199" t="str">
        <f>'5a - Savings Tracker'!AJ1241</f>
        <v/>
      </c>
      <c r="AJ1199" t="str">
        <f>'5a - Savings Tracker'!AK1241</f>
        <v/>
      </c>
      <c r="AK1199" t="str">
        <f>'5a - Savings Tracker'!AL1241</f>
        <v/>
      </c>
    </row>
    <row r="1200" spans="1:37">
      <c r="A1200">
        <f>'5a - Savings Tracker'!A1242</f>
        <v>1199</v>
      </c>
      <c r="B1200" t="str">
        <f>'5a - Savings Tracker'!B1242</f>
        <v>Swansea Bay UHB</v>
      </c>
      <c r="C1200">
        <f>'5a - Savings Tracker'!C1242</f>
        <v>0</v>
      </c>
      <c r="D1200">
        <f>'5a - Savings Tracker'!D1242</f>
        <v>0</v>
      </c>
      <c r="E1200">
        <f>'5a - Savings Tracker'!E1242</f>
        <v>0</v>
      </c>
      <c r="F1200">
        <f>'5a - Savings Tracker'!F1242</f>
        <v>0</v>
      </c>
      <c r="G1200">
        <f>'5a - Savings Tracker'!G1242</f>
        <v>0</v>
      </c>
      <c r="H1200">
        <f>'5a - Savings Tracker'!H1242</f>
        <v>0</v>
      </c>
      <c r="I1200">
        <f>'5a - Savings Tracker'!J1242</f>
        <v>0</v>
      </c>
      <c r="J1200">
        <f>'5a - Savings Tracker'!K1242</f>
        <v>0</v>
      </c>
      <c r="K1200">
        <f>'5a - Savings Tracker'!L1242</f>
        <v>0</v>
      </c>
      <c r="L1200">
        <f>'5a - Savings Tracker'!M1242</f>
        <v>0</v>
      </c>
      <c r="M1200">
        <f>'5a - Savings Tracker'!N1242</f>
        <v>0</v>
      </c>
      <c r="N1200">
        <f>'5a - Savings Tracker'!O1242</f>
        <v>0</v>
      </c>
      <c r="O1200">
        <f>'5a - Savings Tracker'!P1242</f>
        <v>0</v>
      </c>
      <c r="P1200">
        <f>'5a - Savings Tracker'!Q1242</f>
        <v>0</v>
      </c>
      <c r="Q1200">
        <f>'5a - Savings Tracker'!R1242</f>
        <v>0</v>
      </c>
      <c r="R1200">
        <f>'5a - Savings Tracker'!S1242</f>
        <v>0</v>
      </c>
      <c r="S1200">
        <f>'5a - Savings Tracker'!T1242</f>
        <v>0</v>
      </c>
      <c r="T1200">
        <f>'5a - Savings Tracker'!U1242</f>
        <v>0</v>
      </c>
      <c r="U1200">
        <f>'5a - Savings Tracker'!V1242</f>
        <v>0</v>
      </c>
      <c r="V1200">
        <f>'5a - Savings Tracker'!W1242</f>
        <v>0</v>
      </c>
      <c r="W1200">
        <f>'5a - Savings Tracker'!X1242</f>
        <v>0</v>
      </c>
      <c r="X1200">
        <f>'5a - Savings Tracker'!Y1242</f>
        <v>0</v>
      </c>
      <c r="Y1200">
        <f>'5a - Savings Tracker'!Z1242</f>
        <v>0</v>
      </c>
      <c r="Z1200">
        <f>'5a - Savings Tracker'!AA1242</f>
        <v>0</v>
      </c>
      <c r="AA1200">
        <f>'5a - Savings Tracker'!AB1242</f>
        <v>0</v>
      </c>
      <c r="AB1200">
        <f>'5a - Savings Tracker'!AC1242</f>
        <v>0</v>
      </c>
      <c r="AC1200">
        <f>'5a - Savings Tracker'!AD1242</f>
        <v>0</v>
      </c>
      <c r="AD1200" t="str">
        <f>'5a - Savings Tracker'!AE1242</f>
        <v/>
      </c>
      <c r="AE1200" t="str">
        <f>'5a - Savings Tracker'!AF1242</f>
        <v/>
      </c>
      <c r="AF1200" t="str">
        <f>'5a - Savings Tracker'!AG1242</f>
        <v/>
      </c>
      <c r="AG1200" t="str">
        <f>'5a - Savings Tracker'!AH1242</f>
        <v/>
      </c>
      <c r="AH1200" t="str">
        <f>'5a - Savings Tracker'!AI1242</f>
        <v/>
      </c>
      <c r="AI1200" t="str">
        <f>'5a - Savings Tracker'!AJ1242</f>
        <v/>
      </c>
      <c r="AJ1200" t="str">
        <f>'5a - Savings Tracker'!AK1242</f>
        <v/>
      </c>
      <c r="AK1200" t="str">
        <f>'5a - Savings Tracker'!AL1242</f>
        <v/>
      </c>
    </row>
    <row r="1201" spans="1:37">
      <c r="A1201">
        <f>'5a - Savings Tracker'!A1243</f>
        <v>1200</v>
      </c>
      <c r="B1201" t="str">
        <f>'5a - Savings Tracker'!B1243</f>
        <v>Swansea Bay UHB</v>
      </c>
      <c r="C1201">
        <f>'5a - Savings Tracker'!C1243</f>
        <v>0</v>
      </c>
      <c r="D1201">
        <f>'5a - Savings Tracker'!D1243</f>
        <v>0</v>
      </c>
      <c r="E1201">
        <f>'5a - Savings Tracker'!E1243</f>
        <v>0</v>
      </c>
      <c r="F1201">
        <f>'5a - Savings Tracker'!F1243</f>
        <v>0</v>
      </c>
      <c r="G1201">
        <f>'5a - Savings Tracker'!G1243</f>
        <v>0</v>
      </c>
      <c r="H1201">
        <f>'5a - Savings Tracker'!H1243</f>
        <v>0</v>
      </c>
      <c r="I1201">
        <f>'5a - Savings Tracker'!J1243</f>
        <v>0</v>
      </c>
      <c r="J1201">
        <f>'5a - Savings Tracker'!K1243</f>
        <v>0</v>
      </c>
      <c r="K1201">
        <f>'5a - Savings Tracker'!L1243</f>
        <v>0</v>
      </c>
      <c r="L1201">
        <f>'5a - Savings Tracker'!M1243</f>
        <v>0</v>
      </c>
      <c r="M1201">
        <f>'5a - Savings Tracker'!N1243</f>
        <v>0</v>
      </c>
      <c r="N1201">
        <f>'5a - Savings Tracker'!O1243</f>
        <v>0</v>
      </c>
      <c r="O1201">
        <f>'5a - Savings Tracker'!P1243</f>
        <v>0</v>
      </c>
      <c r="P1201">
        <f>'5a - Savings Tracker'!Q1243</f>
        <v>0</v>
      </c>
      <c r="Q1201">
        <f>'5a - Savings Tracker'!R1243</f>
        <v>0</v>
      </c>
      <c r="R1201">
        <f>'5a - Savings Tracker'!S1243</f>
        <v>0</v>
      </c>
      <c r="S1201">
        <f>'5a - Savings Tracker'!T1243</f>
        <v>0</v>
      </c>
      <c r="T1201">
        <f>'5a - Savings Tracker'!U1243</f>
        <v>0</v>
      </c>
      <c r="U1201">
        <f>'5a - Savings Tracker'!V1243</f>
        <v>0</v>
      </c>
      <c r="V1201">
        <f>'5a - Savings Tracker'!W1243</f>
        <v>0</v>
      </c>
      <c r="W1201">
        <f>'5a - Savings Tracker'!X1243</f>
        <v>0</v>
      </c>
      <c r="X1201">
        <f>'5a - Savings Tracker'!Y1243</f>
        <v>0</v>
      </c>
      <c r="Y1201">
        <f>'5a - Savings Tracker'!Z1243</f>
        <v>0</v>
      </c>
      <c r="Z1201">
        <f>'5a - Savings Tracker'!AA1243</f>
        <v>0</v>
      </c>
      <c r="AA1201">
        <f>'5a - Savings Tracker'!AB1243</f>
        <v>0</v>
      </c>
      <c r="AB1201">
        <f>'5a - Savings Tracker'!AC1243</f>
        <v>0</v>
      </c>
      <c r="AC1201">
        <f>'5a - Savings Tracker'!AD1243</f>
        <v>0</v>
      </c>
      <c r="AD1201" t="str">
        <f>'5a - Savings Tracker'!AE1243</f>
        <v/>
      </c>
      <c r="AE1201" t="str">
        <f>'5a - Savings Tracker'!AF1243</f>
        <v/>
      </c>
      <c r="AF1201" t="str">
        <f>'5a - Savings Tracker'!AG1243</f>
        <v/>
      </c>
      <c r="AG1201" t="str">
        <f>'5a - Savings Tracker'!AH1243</f>
        <v/>
      </c>
      <c r="AH1201" t="str">
        <f>'5a - Savings Tracker'!AI1243</f>
        <v/>
      </c>
      <c r="AI1201" t="str">
        <f>'5a - Savings Tracker'!AJ1243</f>
        <v/>
      </c>
      <c r="AJ1201" t="str">
        <f>'5a - Savings Tracker'!AK1243</f>
        <v/>
      </c>
      <c r="AK1201" t="str">
        <f>'5a - Savings Tracker'!AL1243</f>
        <v/>
      </c>
    </row>
    <row r="1202" spans="1:37">
      <c r="A1202">
        <f>'5a - Savings Tracker'!A1244</f>
        <v>1201</v>
      </c>
      <c r="B1202" t="str">
        <f>'5a - Savings Tracker'!B1244</f>
        <v>Swansea Bay UHB</v>
      </c>
      <c r="C1202">
        <f>'5a - Savings Tracker'!C1244</f>
        <v>0</v>
      </c>
      <c r="D1202">
        <f>'5a - Savings Tracker'!D1244</f>
        <v>0</v>
      </c>
      <c r="E1202">
        <f>'5a - Savings Tracker'!E1244</f>
        <v>0</v>
      </c>
      <c r="F1202">
        <f>'5a - Savings Tracker'!F1244</f>
        <v>0</v>
      </c>
      <c r="G1202">
        <f>'5a - Savings Tracker'!G1244</f>
        <v>0</v>
      </c>
      <c r="H1202">
        <f>'5a - Savings Tracker'!H1244</f>
        <v>0</v>
      </c>
      <c r="I1202">
        <f>'5a - Savings Tracker'!J1244</f>
        <v>0</v>
      </c>
      <c r="J1202">
        <f>'5a - Savings Tracker'!K1244</f>
        <v>0</v>
      </c>
      <c r="K1202">
        <f>'5a - Savings Tracker'!L1244</f>
        <v>0</v>
      </c>
      <c r="L1202">
        <f>'5a - Savings Tracker'!M1244</f>
        <v>0</v>
      </c>
      <c r="M1202">
        <f>'5a - Savings Tracker'!N1244</f>
        <v>0</v>
      </c>
      <c r="N1202">
        <f>'5a - Savings Tracker'!O1244</f>
        <v>0</v>
      </c>
      <c r="O1202">
        <f>'5a - Savings Tracker'!P1244</f>
        <v>0</v>
      </c>
      <c r="P1202">
        <f>'5a - Savings Tracker'!Q1244</f>
        <v>0</v>
      </c>
      <c r="Q1202">
        <f>'5a - Savings Tracker'!R1244</f>
        <v>0</v>
      </c>
      <c r="R1202">
        <f>'5a - Savings Tracker'!S1244</f>
        <v>0</v>
      </c>
      <c r="S1202">
        <f>'5a - Savings Tracker'!T1244</f>
        <v>0</v>
      </c>
      <c r="T1202">
        <f>'5a - Savings Tracker'!U1244</f>
        <v>0</v>
      </c>
      <c r="U1202">
        <f>'5a - Savings Tracker'!V1244</f>
        <v>0</v>
      </c>
      <c r="V1202">
        <f>'5a - Savings Tracker'!W1244</f>
        <v>0</v>
      </c>
      <c r="W1202">
        <f>'5a - Savings Tracker'!X1244</f>
        <v>0</v>
      </c>
      <c r="X1202">
        <f>'5a - Savings Tracker'!Y1244</f>
        <v>0</v>
      </c>
      <c r="Y1202">
        <f>'5a - Savings Tracker'!Z1244</f>
        <v>0</v>
      </c>
      <c r="Z1202">
        <f>'5a - Savings Tracker'!AA1244</f>
        <v>0</v>
      </c>
      <c r="AA1202">
        <f>'5a - Savings Tracker'!AB1244</f>
        <v>0</v>
      </c>
      <c r="AB1202">
        <f>'5a - Savings Tracker'!AC1244</f>
        <v>0</v>
      </c>
      <c r="AC1202">
        <f>'5a - Savings Tracker'!AD1244</f>
        <v>0</v>
      </c>
      <c r="AD1202" t="str">
        <f>'5a - Savings Tracker'!AE1244</f>
        <v/>
      </c>
      <c r="AE1202" t="str">
        <f>'5a - Savings Tracker'!AF1244</f>
        <v/>
      </c>
      <c r="AF1202" t="str">
        <f>'5a - Savings Tracker'!AG1244</f>
        <v/>
      </c>
      <c r="AG1202" t="str">
        <f>'5a - Savings Tracker'!AH1244</f>
        <v/>
      </c>
      <c r="AH1202" t="str">
        <f>'5a - Savings Tracker'!AI1244</f>
        <v/>
      </c>
      <c r="AI1202" t="str">
        <f>'5a - Savings Tracker'!AJ1244</f>
        <v/>
      </c>
      <c r="AJ1202" t="str">
        <f>'5a - Savings Tracker'!AK1244</f>
        <v/>
      </c>
      <c r="AK1202" t="str">
        <f>'5a - Savings Tracker'!AL1244</f>
        <v/>
      </c>
    </row>
    <row r="1203" spans="1:37">
      <c r="A1203">
        <f>'5a - Savings Tracker'!A1245</f>
        <v>1202</v>
      </c>
      <c r="B1203" t="str">
        <f>'5a - Savings Tracker'!B1245</f>
        <v>Swansea Bay UHB</v>
      </c>
      <c r="C1203">
        <f>'5a - Savings Tracker'!C1245</f>
        <v>0</v>
      </c>
      <c r="D1203">
        <f>'5a - Savings Tracker'!D1245</f>
        <v>0</v>
      </c>
      <c r="E1203">
        <f>'5a - Savings Tracker'!E1245</f>
        <v>0</v>
      </c>
      <c r="F1203">
        <f>'5a - Savings Tracker'!F1245</f>
        <v>0</v>
      </c>
      <c r="G1203">
        <f>'5a - Savings Tracker'!G1245</f>
        <v>0</v>
      </c>
      <c r="H1203">
        <f>'5a - Savings Tracker'!H1245</f>
        <v>0</v>
      </c>
      <c r="I1203">
        <f>'5a - Savings Tracker'!J1245</f>
        <v>0</v>
      </c>
      <c r="J1203">
        <f>'5a - Savings Tracker'!K1245</f>
        <v>0</v>
      </c>
      <c r="K1203">
        <f>'5a - Savings Tracker'!L1245</f>
        <v>0</v>
      </c>
      <c r="L1203">
        <f>'5a - Savings Tracker'!M1245</f>
        <v>0</v>
      </c>
      <c r="M1203">
        <f>'5a - Savings Tracker'!N1245</f>
        <v>0</v>
      </c>
      <c r="N1203">
        <f>'5a - Savings Tracker'!O1245</f>
        <v>0</v>
      </c>
      <c r="O1203">
        <f>'5a - Savings Tracker'!P1245</f>
        <v>0</v>
      </c>
      <c r="P1203">
        <f>'5a - Savings Tracker'!Q1245</f>
        <v>0</v>
      </c>
      <c r="Q1203">
        <f>'5a - Savings Tracker'!R1245</f>
        <v>0</v>
      </c>
      <c r="R1203">
        <f>'5a - Savings Tracker'!S1245</f>
        <v>0</v>
      </c>
      <c r="S1203">
        <f>'5a - Savings Tracker'!T1245</f>
        <v>0</v>
      </c>
      <c r="T1203">
        <f>'5a - Savings Tracker'!U1245</f>
        <v>0</v>
      </c>
      <c r="U1203">
        <f>'5a - Savings Tracker'!V1245</f>
        <v>0</v>
      </c>
      <c r="V1203">
        <f>'5a - Savings Tracker'!W1245</f>
        <v>0</v>
      </c>
      <c r="W1203">
        <f>'5a - Savings Tracker'!X1245</f>
        <v>0</v>
      </c>
      <c r="X1203">
        <f>'5a - Savings Tracker'!Y1245</f>
        <v>0</v>
      </c>
      <c r="Y1203">
        <f>'5a - Savings Tracker'!Z1245</f>
        <v>0</v>
      </c>
      <c r="Z1203">
        <f>'5a - Savings Tracker'!AA1245</f>
        <v>0</v>
      </c>
      <c r="AA1203">
        <f>'5a - Savings Tracker'!AB1245</f>
        <v>0</v>
      </c>
      <c r="AB1203">
        <f>'5a - Savings Tracker'!AC1245</f>
        <v>0</v>
      </c>
      <c r="AC1203">
        <f>'5a - Savings Tracker'!AD1245</f>
        <v>0</v>
      </c>
      <c r="AD1203" t="str">
        <f>'5a - Savings Tracker'!AE1245</f>
        <v/>
      </c>
      <c r="AE1203" t="str">
        <f>'5a - Savings Tracker'!AF1245</f>
        <v/>
      </c>
      <c r="AF1203" t="str">
        <f>'5a - Savings Tracker'!AG1245</f>
        <v/>
      </c>
      <c r="AG1203" t="str">
        <f>'5a - Savings Tracker'!AH1245</f>
        <v/>
      </c>
      <c r="AH1203" t="str">
        <f>'5a - Savings Tracker'!AI1245</f>
        <v/>
      </c>
      <c r="AI1203" t="str">
        <f>'5a - Savings Tracker'!AJ1245</f>
        <v/>
      </c>
      <c r="AJ1203" t="str">
        <f>'5a - Savings Tracker'!AK1245</f>
        <v/>
      </c>
      <c r="AK1203" t="str">
        <f>'5a - Savings Tracker'!AL1245</f>
        <v/>
      </c>
    </row>
    <row r="1204" spans="1:37">
      <c r="A1204">
        <f>'5a - Savings Tracker'!A1246</f>
        <v>1203</v>
      </c>
      <c r="B1204" t="str">
        <f>'5a - Savings Tracker'!B1246</f>
        <v>Swansea Bay UHB</v>
      </c>
      <c r="C1204">
        <f>'5a - Savings Tracker'!C1246</f>
        <v>0</v>
      </c>
      <c r="D1204">
        <f>'5a - Savings Tracker'!D1246</f>
        <v>0</v>
      </c>
      <c r="E1204">
        <f>'5a - Savings Tracker'!E1246</f>
        <v>0</v>
      </c>
      <c r="F1204">
        <f>'5a - Savings Tracker'!F1246</f>
        <v>0</v>
      </c>
      <c r="G1204">
        <f>'5a - Savings Tracker'!G1246</f>
        <v>0</v>
      </c>
      <c r="H1204">
        <f>'5a - Savings Tracker'!H1246</f>
        <v>0</v>
      </c>
      <c r="I1204">
        <f>'5a - Savings Tracker'!J1246</f>
        <v>0</v>
      </c>
      <c r="J1204">
        <f>'5a - Savings Tracker'!K1246</f>
        <v>0</v>
      </c>
      <c r="K1204">
        <f>'5a - Savings Tracker'!L1246</f>
        <v>0</v>
      </c>
      <c r="L1204">
        <f>'5a - Savings Tracker'!M1246</f>
        <v>0</v>
      </c>
      <c r="M1204">
        <f>'5a - Savings Tracker'!N1246</f>
        <v>0</v>
      </c>
      <c r="N1204">
        <f>'5a - Savings Tracker'!O1246</f>
        <v>0</v>
      </c>
      <c r="O1204">
        <f>'5a - Savings Tracker'!P1246</f>
        <v>0</v>
      </c>
      <c r="P1204">
        <f>'5a - Savings Tracker'!Q1246</f>
        <v>0</v>
      </c>
      <c r="Q1204">
        <f>'5a - Savings Tracker'!R1246</f>
        <v>0</v>
      </c>
      <c r="R1204">
        <f>'5a - Savings Tracker'!S1246</f>
        <v>0</v>
      </c>
      <c r="S1204">
        <f>'5a - Savings Tracker'!T1246</f>
        <v>0</v>
      </c>
      <c r="T1204">
        <f>'5a - Savings Tracker'!U1246</f>
        <v>0</v>
      </c>
      <c r="U1204">
        <f>'5a - Savings Tracker'!V1246</f>
        <v>0</v>
      </c>
      <c r="V1204">
        <f>'5a - Savings Tracker'!W1246</f>
        <v>0</v>
      </c>
      <c r="W1204">
        <f>'5a - Savings Tracker'!X1246</f>
        <v>0</v>
      </c>
      <c r="X1204">
        <f>'5a - Savings Tracker'!Y1246</f>
        <v>0</v>
      </c>
      <c r="Y1204">
        <f>'5a - Savings Tracker'!Z1246</f>
        <v>0</v>
      </c>
      <c r="Z1204">
        <f>'5a - Savings Tracker'!AA1246</f>
        <v>0</v>
      </c>
      <c r="AA1204">
        <f>'5a - Savings Tracker'!AB1246</f>
        <v>0</v>
      </c>
      <c r="AB1204">
        <f>'5a - Savings Tracker'!AC1246</f>
        <v>0</v>
      </c>
      <c r="AC1204">
        <f>'5a - Savings Tracker'!AD1246</f>
        <v>0</v>
      </c>
      <c r="AD1204" t="str">
        <f>'5a - Savings Tracker'!AE1246</f>
        <v/>
      </c>
      <c r="AE1204" t="str">
        <f>'5a - Savings Tracker'!AF1246</f>
        <v/>
      </c>
      <c r="AF1204" t="str">
        <f>'5a - Savings Tracker'!AG1246</f>
        <v/>
      </c>
      <c r="AG1204" t="str">
        <f>'5a - Savings Tracker'!AH1246</f>
        <v/>
      </c>
      <c r="AH1204" t="str">
        <f>'5a - Savings Tracker'!AI1246</f>
        <v/>
      </c>
      <c r="AI1204" t="str">
        <f>'5a - Savings Tracker'!AJ1246</f>
        <v/>
      </c>
      <c r="AJ1204" t="str">
        <f>'5a - Savings Tracker'!AK1246</f>
        <v/>
      </c>
      <c r="AK1204" t="str">
        <f>'5a - Savings Tracker'!AL1246</f>
        <v/>
      </c>
    </row>
    <row r="1205" spans="1:37">
      <c r="A1205">
        <f>'5a - Savings Tracker'!A1247</f>
        <v>1204</v>
      </c>
      <c r="B1205" t="str">
        <f>'5a - Savings Tracker'!B1247</f>
        <v>Swansea Bay UHB</v>
      </c>
      <c r="C1205">
        <f>'5a - Savings Tracker'!C1247</f>
        <v>0</v>
      </c>
      <c r="D1205">
        <f>'5a - Savings Tracker'!D1247</f>
        <v>0</v>
      </c>
      <c r="E1205">
        <f>'5a - Savings Tracker'!E1247</f>
        <v>0</v>
      </c>
      <c r="F1205">
        <f>'5a - Savings Tracker'!F1247</f>
        <v>0</v>
      </c>
      <c r="G1205">
        <f>'5a - Savings Tracker'!G1247</f>
        <v>0</v>
      </c>
      <c r="H1205">
        <f>'5a - Savings Tracker'!H1247</f>
        <v>0</v>
      </c>
      <c r="I1205">
        <f>'5a - Savings Tracker'!J1247</f>
        <v>0</v>
      </c>
      <c r="J1205">
        <f>'5a - Savings Tracker'!K1247</f>
        <v>0</v>
      </c>
      <c r="K1205">
        <f>'5a - Savings Tracker'!L1247</f>
        <v>0</v>
      </c>
      <c r="L1205">
        <f>'5a - Savings Tracker'!M1247</f>
        <v>0</v>
      </c>
      <c r="M1205">
        <f>'5a - Savings Tracker'!N1247</f>
        <v>0</v>
      </c>
      <c r="N1205">
        <f>'5a - Savings Tracker'!O1247</f>
        <v>0</v>
      </c>
      <c r="O1205">
        <f>'5a - Savings Tracker'!P1247</f>
        <v>0</v>
      </c>
      <c r="P1205">
        <f>'5a - Savings Tracker'!Q1247</f>
        <v>0</v>
      </c>
      <c r="Q1205">
        <f>'5a - Savings Tracker'!R1247</f>
        <v>0</v>
      </c>
      <c r="R1205">
        <f>'5a - Savings Tracker'!S1247</f>
        <v>0</v>
      </c>
      <c r="S1205">
        <f>'5a - Savings Tracker'!T1247</f>
        <v>0</v>
      </c>
      <c r="T1205">
        <f>'5a - Savings Tracker'!U1247</f>
        <v>0</v>
      </c>
      <c r="U1205">
        <f>'5a - Savings Tracker'!V1247</f>
        <v>0</v>
      </c>
      <c r="V1205">
        <f>'5a - Savings Tracker'!W1247</f>
        <v>0</v>
      </c>
      <c r="W1205">
        <f>'5a - Savings Tracker'!X1247</f>
        <v>0</v>
      </c>
      <c r="X1205">
        <f>'5a - Savings Tracker'!Y1247</f>
        <v>0</v>
      </c>
      <c r="Y1205">
        <f>'5a - Savings Tracker'!Z1247</f>
        <v>0</v>
      </c>
      <c r="Z1205">
        <f>'5a - Savings Tracker'!AA1247</f>
        <v>0</v>
      </c>
      <c r="AA1205">
        <f>'5a - Savings Tracker'!AB1247</f>
        <v>0</v>
      </c>
      <c r="AB1205">
        <f>'5a - Savings Tracker'!AC1247</f>
        <v>0</v>
      </c>
      <c r="AC1205">
        <f>'5a - Savings Tracker'!AD1247</f>
        <v>0</v>
      </c>
      <c r="AD1205" t="str">
        <f>'5a - Savings Tracker'!AE1247</f>
        <v/>
      </c>
      <c r="AE1205" t="str">
        <f>'5a - Savings Tracker'!AF1247</f>
        <v/>
      </c>
      <c r="AF1205" t="str">
        <f>'5a - Savings Tracker'!AG1247</f>
        <v/>
      </c>
      <c r="AG1205" t="str">
        <f>'5a - Savings Tracker'!AH1247</f>
        <v/>
      </c>
      <c r="AH1205" t="str">
        <f>'5a - Savings Tracker'!AI1247</f>
        <v/>
      </c>
      <c r="AI1205" t="str">
        <f>'5a - Savings Tracker'!AJ1247</f>
        <v/>
      </c>
      <c r="AJ1205" t="str">
        <f>'5a - Savings Tracker'!AK1247</f>
        <v/>
      </c>
      <c r="AK1205" t="str">
        <f>'5a - Savings Tracker'!AL1247</f>
        <v/>
      </c>
    </row>
    <row r="1206" spans="1:37">
      <c r="A1206">
        <f>'5a - Savings Tracker'!A1248</f>
        <v>1205</v>
      </c>
      <c r="B1206" t="str">
        <f>'5a - Savings Tracker'!B1248</f>
        <v>Swansea Bay UHB</v>
      </c>
      <c r="C1206">
        <f>'5a - Savings Tracker'!C1248</f>
        <v>0</v>
      </c>
      <c r="D1206">
        <f>'5a - Savings Tracker'!D1248</f>
        <v>0</v>
      </c>
      <c r="E1206">
        <f>'5a - Savings Tracker'!E1248</f>
        <v>0</v>
      </c>
      <c r="F1206">
        <f>'5a - Savings Tracker'!F1248</f>
        <v>0</v>
      </c>
      <c r="G1206">
        <f>'5a - Savings Tracker'!G1248</f>
        <v>0</v>
      </c>
      <c r="H1206">
        <f>'5a - Savings Tracker'!H1248</f>
        <v>0</v>
      </c>
      <c r="I1206">
        <f>'5a - Savings Tracker'!J1248</f>
        <v>0</v>
      </c>
      <c r="J1206">
        <f>'5a - Savings Tracker'!K1248</f>
        <v>0</v>
      </c>
      <c r="K1206">
        <f>'5a - Savings Tracker'!L1248</f>
        <v>0</v>
      </c>
      <c r="L1206">
        <f>'5a - Savings Tracker'!M1248</f>
        <v>0</v>
      </c>
      <c r="M1206">
        <f>'5a - Savings Tracker'!N1248</f>
        <v>0</v>
      </c>
      <c r="N1206">
        <f>'5a - Savings Tracker'!O1248</f>
        <v>0</v>
      </c>
      <c r="O1206">
        <f>'5a - Savings Tracker'!P1248</f>
        <v>0</v>
      </c>
      <c r="P1206">
        <f>'5a - Savings Tracker'!Q1248</f>
        <v>0</v>
      </c>
      <c r="Q1206">
        <f>'5a - Savings Tracker'!R1248</f>
        <v>0</v>
      </c>
      <c r="R1206">
        <f>'5a - Savings Tracker'!S1248</f>
        <v>0</v>
      </c>
      <c r="S1206">
        <f>'5a - Savings Tracker'!T1248</f>
        <v>0</v>
      </c>
      <c r="T1206">
        <f>'5a - Savings Tracker'!U1248</f>
        <v>0</v>
      </c>
      <c r="U1206">
        <f>'5a - Savings Tracker'!V1248</f>
        <v>0</v>
      </c>
      <c r="V1206">
        <f>'5a - Savings Tracker'!W1248</f>
        <v>0</v>
      </c>
      <c r="W1206">
        <f>'5a - Savings Tracker'!X1248</f>
        <v>0</v>
      </c>
      <c r="X1206">
        <f>'5a - Savings Tracker'!Y1248</f>
        <v>0</v>
      </c>
      <c r="Y1206">
        <f>'5a - Savings Tracker'!Z1248</f>
        <v>0</v>
      </c>
      <c r="Z1206">
        <f>'5a - Savings Tracker'!AA1248</f>
        <v>0</v>
      </c>
      <c r="AA1206">
        <f>'5a - Savings Tracker'!AB1248</f>
        <v>0</v>
      </c>
      <c r="AB1206">
        <f>'5a - Savings Tracker'!AC1248</f>
        <v>0</v>
      </c>
      <c r="AC1206">
        <f>'5a - Savings Tracker'!AD1248</f>
        <v>0</v>
      </c>
      <c r="AD1206" t="str">
        <f>'5a - Savings Tracker'!AE1248</f>
        <v/>
      </c>
      <c r="AE1206" t="str">
        <f>'5a - Savings Tracker'!AF1248</f>
        <v/>
      </c>
      <c r="AF1206" t="str">
        <f>'5a - Savings Tracker'!AG1248</f>
        <v/>
      </c>
      <c r="AG1206" t="str">
        <f>'5a - Savings Tracker'!AH1248</f>
        <v/>
      </c>
      <c r="AH1206" t="str">
        <f>'5a - Savings Tracker'!AI1248</f>
        <v/>
      </c>
      <c r="AI1206" t="str">
        <f>'5a - Savings Tracker'!AJ1248</f>
        <v/>
      </c>
      <c r="AJ1206" t="str">
        <f>'5a - Savings Tracker'!AK1248</f>
        <v/>
      </c>
      <c r="AK1206" t="str">
        <f>'5a - Savings Tracker'!AL1248</f>
        <v/>
      </c>
    </row>
    <row r="1207" spans="1:37">
      <c r="A1207">
        <f>'5a - Savings Tracker'!A1249</f>
        <v>1206</v>
      </c>
      <c r="B1207" t="str">
        <f>'5a - Savings Tracker'!B1249</f>
        <v>Swansea Bay UHB</v>
      </c>
      <c r="C1207">
        <f>'5a - Savings Tracker'!C1249</f>
        <v>0</v>
      </c>
      <c r="D1207">
        <f>'5a - Savings Tracker'!D1249</f>
        <v>0</v>
      </c>
      <c r="E1207">
        <f>'5a - Savings Tracker'!E1249</f>
        <v>0</v>
      </c>
      <c r="F1207">
        <f>'5a - Savings Tracker'!F1249</f>
        <v>0</v>
      </c>
      <c r="G1207">
        <f>'5a - Savings Tracker'!G1249</f>
        <v>0</v>
      </c>
      <c r="H1207">
        <f>'5a - Savings Tracker'!H1249</f>
        <v>0</v>
      </c>
      <c r="I1207">
        <f>'5a - Savings Tracker'!J1249</f>
        <v>0</v>
      </c>
      <c r="J1207">
        <f>'5a - Savings Tracker'!K1249</f>
        <v>0</v>
      </c>
      <c r="K1207">
        <f>'5a - Savings Tracker'!L1249</f>
        <v>0</v>
      </c>
      <c r="L1207">
        <f>'5a - Savings Tracker'!M1249</f>
        <v>0</v>
      </c>
      <c r="M1207">
        <f>'5a - Savings Tracker'!N1249</f>
        <v>0</v>
      </c>
      <c r="N1207">
        <f>'5a - Savings Tracker'!O1249</f>
        <v>0</v>
      </c>
      <c r="O1207">
        <f>'5a - Savings Tracker'!P1249</f>
        <v>0</v>
      </c>
      <c r="P1207">
        <f>'5a - Savings Tracker'!Q1249</f>
        <v>0</v>
      </c>
      <c r="Q1207">
        <f>'5a - Savings Tracker'!R1249</f>
        <v>0</v>
      </c>
      <c r="R1207">
        <f>'5a - Savings Tracker'!S1249</f>
        <v>0</v>
      </c>
      <c r="S1207">
        <f>'5a - Savings Tracker'!T1249</f>
        <v>0</v>
      </c>
      <c r="T1207">
        <f>'5a - Savings Tracker'!U1249</f>
        <v>0</v>
      </c>
      <c r="U1207">
        <f>'5a - Savings Tracker'!V1249</f>
        <v>0</v>
      </c>
      <c r="V1207">
        <f>'5a - Savings Tracker'!W1249</f>
        <v>0</v>
      </c>
      <c r="W1207">
        <f>'5a - Savings Tracker'!X1249</f>
        <v>0</v>
      </c>
      <c r="X1207">
        <f>'5a - Savings Tracker'!Y1249</f>
        <v>0</v>
      </c>
      <c r="Y1207">
        <f>'5a - Savings Tracker'!Z1249</f>
        <v>0</v>
      </c>
      <c r="Z1207">
        <f>'5a - Savings Tracker'!AA1249</f>
        <v>0</v>
      </c>
      <c r="AA1207">
        <f>'5a - Savings Tracker'!AB1249</f>
        <v>0</v>
      </c>
      <c r="AB1207">
        <f>'5a - Savings Tracker'!AC1249</f>
        <v>0</v>
      </c>
      <c r="AC1207">
        <f>'5a - Savings Tracker'!AD1249</f>
        <v>0</v>
      </c>
      <c r="AD1207" t="str">
        <f>'5a - Savings Tracker'!AE1249</f>
        <v/>
      </c>
      <c r="AE1207" t="str">
        <f>'5a - Savings Tracker'!AF1249</f>
        <v/>
      </c>
      <c r="AF1207" t="str">
        <f>'5a - Savings Tracker'!AG1249</f>
        <v/>
      </c>
      <c r="AG1207" t="str">
        <f>'5a - Savings Tracker'!AH1249</f>
        <v/>
      </c>
      <c r="AH1207" t="str">
        <f>'5a - Savings Tracker'!AI1249</f>
        <v/>
      </c>
      <c r="AI1207" t="str">
        <f>'5a - Savings Tracker'!AJ1249</f>
        <v/>
      </c>
      <c r="AJ1207" t="str">
        <f>'5a - Savings Tracker'!AK1249</f>
        <v/>
      </c>
      <c r="AK1207" t="str">
        <f>'5a - Savings Tracker'!AL1249</f>
        <v/>
      </c>
    </row>
    <row r="1208" spans="1:37">
      <c r="A1208">
        <f>'5a - Savings Tracker'!A1250</f>
        <v>1207</v>
      </c>
      <c r="B1208" t="str">
        <f>'5a - Savings Tracker'!B1250</f>
        <v>Swansea Bay UHB</v>
      </c>
      <c r="C1208">
        <f>'5a - Savings Tracker'!C1250</f>
        <v>0</v>
      </c>
      <c r="D1208">
        <f>'5a - Savings Tracker'!D1250</f>
        <v>0</v>
      </c>
      <c r="E1208">
        <f>'5a - Savings Tracker'!E1250</f>
        <v>0</v>
      </c>
      <c r="F1208">
        <f>'5a - Savings Tracker'!F1250</f>
        <v>0</v>
      </c>
      <c r="G1208">
        <f>'5a - Savings Tracker'!G1250</f>
        <v>0</v>
      </c>
      <c r="H1208">
        <f>'5a - Savings Tracker'!H1250</f>
        <v>0</v>
      </c>
      <c r="I1208">
        <f>'5a - Savings Tracker'!J1250</f>
        <v>0</v>
      </c>
      <c r="J1208">
        <f>'5a - Savings Tracker'!K1250</f>
        <v>0</v>
      </c>
      <c r="K1208">
        <f>'5a - Savings Tracker'!L1250</f>
        <v>0</v>
      </c>
      <c r="L1208">
        <f>'5a - Savings Tracker'!M1250</f>
        <v>0</v>
      </c>
      <c r="M1208">
        <f>'5a - Savings Tracker'!N1250</f>
        <v>0</v>
      </c>
      <c r="N1208">
        <f>'5a - Savings Tracker'!O1250</f>
        <v>0</v>
      </c>
      <c r="O1208">
        <f>'5a - Savings Tracker'!P1250</f>
        <v>0</v>
      </c>
      <c r="P1208">
        <f>'5a - Savings Tracker'!Q1250</f>
        <v>0</v>
      </c>
      <c r="Q1208">
        <f>'5a - Savings Tracker'!R1250</f>
        <v>0</v>
      </c>
      <c r="R1208">
        <f>'5a - Savings Tracker'!S1250</f>
        <v>0</v>
      </c>
      <c r="S1208">
        <f>'5a - Savings Tracker'!T1250</f>
        <v>0</v>
      </c>
      <c r="T1208">
        <f>'5a - Savings Tracker'!U1250</f>
        <v>0</v>
      </c>
      <c r="U1208">
        <f>'5a - Savings Tracker'!V1250</f>
        <v>0</v>
      </c>
      <c r="V1208">
        <f>'5a - Savings Tracker'!W1250</f>
        <v>0</v>
      </c>
      <c r="W1208">
        <f>'5a - Savings Tracker'!X1250</f>
        <v>0</v>
      </c>
      <c r="X1208">
        <f>'5a - Savings Tracker'!Y1250</f>
        <v>0</v>
      </c>
      <c r="Y1208">
        <f>'5a - Savings Tracker'!Z1250</f>
        <v>0</v>
      </c>
      <c r="Z1208">
        <f>'5a - Savings Tracker'!AA1250</f>
        <v>0</v>
      </c>
      <c r="AA1208">
        <f>'5a - Savings Tracker'!AB1250</f>
        <v>0</v>
      </c>
      <c r="AB1208">
        <f>'5a - Savings Tracker'!AC1250</f>
        <v>0</v>
      </c>
      <c r="AC1208">
        <f>'5a - Savings Tracker'!AD1250</f>
        <v>0</v>
      </c>
      <c r="AD1208" t="str">
        <f>'5a - Savings Tracker'!AE1250</f>
        <v/>
      </c>
      <c r="AE1208" t="str">
        <f>'5a - Savings Tracker'!AF1250</f>
        <v/>
      </c>
      <c r="AF1208" t="str">
        <f>'5a - Savings Tracker'!AG1250</f>
        <v/>
      </c>
      <c r="AG1208" t="str">
        <f>'5a - Savings Tracker'!AH1250</f>
        <v/>
      </c>
      <c r="AH1208" t="str">
        <f>'5a - Savings Tracker'!AI1250</f>
        <v/>
      </c>
      <c r="AI1208" t="str">
        <f>'5a - Savings Tracker'!AJ1250</f>
        <v/>
      </c>
      <c r="AJ1208" t="str">
        <f>'5a - Savings Tracker'!AK1250</f>
        <v/>
      </c>
      <c r="AK1208" t="str">
        <f>'5a - Savings Tracker'!AL1250</f>
        <v/>
      </c>
    </row>
    <row r="1209" spans="1:37">
      <c r="A1209">
        <f>'5a - Savings Tracker'!A1251</f>
        <v>1208</v>
      </c>
      <c r="B1209" t="str">
        <f>'5a - Savings Tracker'!B1251</f>
        <v>Swansea Bay UHB</v>
      </c>
      <c r="C1209">
        <f>'5a - Savings Tracker'!C1251</f>
        <v>0</v>
      </c>
      <c r="D1209">
        <f>'5a - Savings Tracker'!D1251</f>
        <v>0</v>
      </c>
      <c r="E1209">
        <f>'5a - Savings Tracker'!E1251</f>
        <v>0</v>
      </c>
      <c r="F1209">
        <f>'5a - Savings Tracker'!F1251</f>
        <v>0</v>
      </c>
      <c r="G1209">
        <f>'5a - Savings Tracker'!G1251</f>
        <v>0</v>
      </c>
      <c r="H1209">
        <f>'5a - Savings Tracker'!H1251</f>
        <v>0</v>
      </c>
      <c r="I1209">
        <f>'5a - Savings Tracker'!J1251</f>
        <v>0</v>
      </c>
      <c r="J1209">
        <f>'5a - Savings Tracker'!K1251</f>
        <v>0</v>
      </c>
      <c r="K1209">
        <f>'5a - Savings Tracker'!L1251</f>
        <v>0</v>
      </c>
      <c r="L1209">
        <f>'5a - Savings Tracker'!M1251</f>
        <v>0</v>
      </c>
      <c r="M1209">
        <f>'5a - Savings Tracker'!N1251</f>
        <v>0</v>
      </c>
      <c r="N1209">
        <f>'5a - Savings Tracker'!O1251</f>
        <v>0</v>
      </c>
      <c r="O1209">
        <f>'5a - Savings Tracker'!P1251</f>
        <v>0</v>
      </c>
      <c r="P1209">
        <f>'5a - Savings Tracker'!Q1251</f>
        <v>0</v>
      </c>
      <c r="Q1209">
        <f>'5a - Savings Tracker'!R1251</f>
        <v>0</v>
      </c>
      <c r="R1209">
        <f>'5a - Savings Tracker'!S1251</f>
        <v>0</v>
      </c>
      <c r="S1209">
        <f>'5a - Savings Tracker'!T1251</f>
        <v>0</v>
      </c>
      <c r="T1209">
        <f>'5a - Savings Tracker'!U1251</f>
        <v>0</v>
      </c>
      <c r="U1209">
        <f>'5a - Savings Tracker'!V1251</f>
        <v>0</v>
      </c>
      <c r="V1209">
        <f>'5a - Savings Tracker'!W1251</f>
        <v>0</v>
      </c>
      <c r="W1209">
        <f>'5a - Savings Tracker'!X1251</f>
        <v>0</v>
      </c>
      <c r="X1209">
        <f>'5a - Savings Tracker'!Y1251</f>
        <v>0</v>
      </c>
      <c r="Y1209">
        <f>'5a - Savings Tracker'!Z1251</f>
        <v>0</v>
      </c>
      <c r="Z1209">
        <f>'5a - Savings Tracker'!AA1251</f>
        <v>0</v>
      </c>
      <c r="AA1209">
        <f>'5a - Savings Tracker'!AB1251</f>
        <v>0</v>
      </c>
      <c r="AB1209">
        <f>'5a - Savings Tracker'!AC1251</f>
        <v>0</v>
      </c>
      <c r="AC1209">
        <f>'5a - Savings Tracker'!AD1251</f>
        <v>0</v>
      </c>
      <c r="AD1209" t="str">
        <f>'5a - Savings Tracker'!AE1251</f>
        <v/>
      </c>
      <c r="AE1209" t="str">
        <f>'5a - Savings Tracker'!AF1251</f>
        <v/>
      </c>
      <c r="AF1209" t="str">
        <f>'5a - Savings Tracker'!AG1251</f>
        <v/>
      </c>
      <c r="AG1209" t="str">
        <f>'5a - Savings Tracker'!AH1251</f>
        <v/>
      </c>
      <c r="AH1209" t="str">
        <f>'5a - Savings Tracker'!AI1251</f>
        <v/>
      </c>
      <c r="AI1209" t="str">
        <f>'5a - Savings Tracker'!AJ1251</f>
        <v/>
      </c>
      <c r="AJ1209" t="str">
        <f>'5a - Savings Tracker'!AK1251</f>
        <v/>
      </c>
      <c r="AK1209" t="str">
        <f>'5a - Savings Tracker'!AL1251</f>
        <v/>
      </c>
    </row>
    <row r="1210" spans="1:37">
      <c r="A1210">
        <f>'5a - Savings Tracker'!A1252</f>
        <v>1209</v>
      </c>
      <c r="B1210" t="str">
        <f>'5a - Savings Tracker'!B1252</f>
        <v>Swansea Bay UHB</v>
      </c>
      <c r="C1210">
        <f>'5a - Savings Tracker'!C1252</f>
        <v>0</v>
      </c>
      <c r="D1210">
        <f>'5a - Savings Tracker'!D1252</f>
        <v>0</v>
      </c>
      <c r="E1210">
        <f>'5a - Savings Tracker'!E1252</f>
        <v>0</v>
      </c>
      <c r="F1210">
        <f>'5a - Savings Tracker'!F1252</f>
        <v>0</v>
      </c>
      <c r="G1210">
        <f>'5a - Savings Tracker'!G1252</f>
        <v>0</v>
      </c>
      <c r="H1210">
        <f>'5a - Savings Tracker'!H1252</f>
        <v>0</v>
      </c>
      <c r="I1210">
        <f>'5a - Savings Tracker'!J1252</f>
        <v>0</v>
      </c>
      <c r="J1210">
        <f>'5a - Savings Tracker'!K1252</f>
        <v>0</v>
      </c>
      <c r="K1210">
        <f>'5a - Savings Tracker'!L1252</f>
        <v>0</v>
      </c>
      <c r="L1210">
        <f>'5a - Savings Tracker'!M1252</f>
        <v>0</v>
      </c>
      <c r="M1210">
        <f>'5a - Savings Tracker'!N1252</f>
        <v>0</v>
      </c>
      <c r="N1210">
        <f>'5a - Savings Tracker'!O1252</f>
        <v>0</v>
      </c>
      <c r="O1210">
        <f>'5a - Savings Tracker'!P1252</f>
        <v>0</v>
      </c>
      <c r="P1210">
        <f>'5a - Savings Tracker'!Q1252</f>
        <v>0</v>
      </c>
      <c r="Q1210">
        <f>'5a - Savings Tracker'!R1252</f>
        <v>0</v>
      </c>
      <c r="R1210">
        <f>'5a - Savings Tracker'!S1252</f>
        <v>0</v>
      </c>
      <c r="S1210">
        <f>'5a - Savings Tracker'!T1252</f>
        <v>0</v>
      </c>
      <c r="T1210">
        <f>'5a - Savings Tracker'!U1252</f>
        <v>0</v>
      </c>
      <c r="U1210">
        <f>'5a - Savings Tracker'!V1252</f>
        <v>0</v>
      </c>
      <c r="V1210">
        <f>'5a - Savings Tracker'!W1252</f>
        <v>0</v>
      </c>
      <c r="W1210">
        <f>'5a - Savings Tracker'!X1252</f>
        <v>0</v>
      </c>
      <c r="X1210">
        <f>'5a - Savings Tracker'!Y1252</f>
        <v>0</v>
      </c>
      <c r="Y1210">
        <f>'5a - Savings Tracker'!Z1252</f>
        <v>0</v>
      </c>
      <c r="Z1210">
        <f>'5a - Savings Tracker'!AA1252</f>
        <v>0</v>
      </c>
      <c r="AA1210">
        <f>'5a - Savings Tracker'!AB1252</f>
        <v>0</v>
      </c>
      <c r="AB1210">
        <f>'5a - Savings Tracker'!AC1252</f>
        <v>0</v>
      </c>
      <c r="AC1210">
        <f>'5a - Savings Tracker'!AD1252</f>
        <v>0</v>
      </c>
      <c r="AD1210" t="str">
        <f>'5a - Savings Tracker'!AE1252</f>
        <v/>
      </c>
      <c r="AE1210" t="str">
        <f>'5a - Savings Tracker'!AF1252</f>
        <v/>
      </c>
      <c r="AF1210" t="str">
        <f>'5a - Savings Tracker'!AG1252</f>
        <v/>
      </c>
      <c r="AG1210" t="str">
        <f>'5a - Savings Tracker'!AH1252</f>
        <v/>
      </c>
      <c r="AH1210" t="str">
        <f>'5a - Savings Tracker'!AI1252</f>
        <v/>
      </c>
      <c r="AI1210" t="str">
        <f>'5a - Savings Tracker'!AJ1252</f>
        <v/>
      </c>
      <c r="AJ1210" t="str">
        <f>'5a - Savings Tracker'!AK1252</f>
        <v/>
      </c>
      <c r="AK1210" t="str">
        <f>'5a - Savings Tracker'!AL1252</f>
        <v/>
      </c>
    </row>
    <row r="1211" spans="1:37">
      <c r="A1211">
        <f>'5a - Savings Tracker'!A1253</f>
        <v>1210</v>
      </c>
      <c r="B1211" t="str">
        <f>'5a - Savings Tracker'!B1253</f>
        <v>Swansea Bay UHB</v>
      </c>
      <c r="C1211">
        <f>'5a - Savings Tracker'!C1253</f>
        <v>0</v>
      </c>
      <c r="D1211">
        <f>'5a - Savings Tracker'!D1253</f>
        <v>0</v>
      </c>
      <c r="E1211">
        <f>'5a - Savings Tracker'!E1253</f>
        <v>0</v>
      </c>
      <c r="F1211">
        <f>'5a - Savings Tracker'!F1253</f>
        <v>0</v>
      </c>
      <c r="G1211">
        <f>'5a - Savings Tracker'!G1253</f>
        <v>0</v>
      </c>
      <c r="H1211">
        <f>'5a - Savings Tracker'!H1253</f>
        <v>0</v>
      </c>
      <c r="I1211">
        <f>'5a - Savings Tracker'!J1253</f>
        <v>0</v>
      </c>
      <c r="J1211">
        <f>'5a - Savings Tracker'!K1253</f>
        <v>0</v>
      </c>
      <c r="K1211">
        <f>'5a - Savings Tracker'!L1253</f>
        <v>0</v>
      </c>
      <c r="L1211">
        <f>'5a - Savings Tracker'!M1253</f>
        <v>0</v>
      </c>
      <c r="M1211">
        <f>'5a - Savings Tracker'!N1253</f>
        <v>0</v>
      </c>
      <c r="N1211">
        <f>'5a - Savings Tracker'!O1253</f>
        <v>0</v>
      </c>
      <c r="O1211">
        <f>'5a - Savings Tracker'!P1253</f>
        <v>0</v>
      </c>
      <c r="P1211">
        <f>'5a - Savings Tracker'!Q1253</f>
        <v>0</v>
      </c>
      <c r="Q1211">
        <f>'5a - Savings Tracker'!R1253</f>
        <v>0</v>
      </c>
      <c r="R1211">
        <f>'5a - Savings Tracker'!S1253</f>
        <v>0</v>
      </c>
      <c r="S1211">
        <f>'5a - Savings Tracker'!T1253</f>
        <v>0</v>
      </c>
      <c r="T1211">
        <f>'5a - Savings Tracker'!U1253</f>
        <v>0</v>
      </c>
      <c r="U1211">
        <f>'5a - Savings Tracker'!V1253</f>
        <v>0</v>
      </c>
      <c r="V1211">
        <f>'5a - Savings Tracker'!W1253</f>
        <v>0</v>
      </c>
      <c r="W1211">
        <f>'5a - Savings Tracker'!X1253</f>
        <v>0</v>
      </c>
      <c r="X1211">
        <f>'5a - Savings Tracker'!Y1253</f>
        <v>0</v>
      </c>
      <c r="Y1211">
        <f>'5a - Savings Tracker'!Z1253</f>
        <v>0</v>
      </c>
      <c r="Z1211">
        <f>'5a - Savings Tracker'!AA1253</f>
        <v>0</v>
      </c>
      <c r="AA1211">
        <f>'5a - Savings Tracker'!AB1253</f>
        <v>0</v>
      </c>
      <c r="AB1211">
        <f>'5a - Savings Tracker'!AC1253</f>
        <v>0</v>
      </c>
      <c r="AC1211">
        <f>'5a - Savings Tracker'!AD1253</f>
        <v>0</v>
      </c>
      <c r="AD1211" t="str">
        <f>'5a - Savings Tracker'!AE1253</f>
        <v/>
      </c>
      <c r="AE1211" t="str">
        <f>'5a - Savings Tracker'!AF1253</f>
        <v/>
      </c>
      <c r="AF1211" t="str">
        <f>'5a - Savings Tracker'!AG1253</f>
        <v/>
      </c>
      <c r="AG1211" t="str">
        <f>'5a - Savings Tracker'!AH1253</f>
        <v/>
      </c>
      <c r="AH1211" t="str">
        <f>'5a - Savings Tracker'!AI1253</f>
        <v/>
      </c>
      <c r="AI1211" t="str">
        <f>'5a - Savings Tracker'!AJ1253</f>
        <v/>
      </c>
      <c r="AJ1211" t="str">
        <f>'5a - Savings Tracker'!AK1253</f>
        <v/>
      </c>
      <c r="AK1211" t="str">
        <f>'5a - Savings Tracker'!AL1253</f>
        <v/>
      </c>
    </row>
    <row r="1212" spans="1:37">
      <c r="A1212">
        <f>'5a - Savings Tracker'!A1254</f>
        <v>1211</v>
      </c>
      <c r="B1212" t="str">
        <f>'5a - Savings Tracker'!B1254</f>
        <v>Swansea Bay UHB</v>
      </c>
      <c r="C1212">
        <f>'5a - Savings Tracker'!C1254</f>
        <v>0</v>
      </c>
      <c r="D1212">
        <f>'5a - Savings Tracker'!D1254</f>
        <v>0</v>
      </c>
      <c r="E1212">
        <f>'5a - Savings Tracker'!E1254</f>
        <v>0</v>
      </c>
      <c r="F1212">
        <f>'5a - Savings Tracker'!F1254</f>
        <v>0</v>
      </c>
      <c r="G1212">
        <f>'5a - Savings Tracker'!G1254</f>
        <v>0</v>
      </c>
      <c r="H1212">
        <f>'5a - Savings Tracker'!H1254</f>
        <v>0</v>
      </c>
      <c r="I1212">
        <f>'5a - Savings Tracker'!J1254</f>
        <v>0</v>
      </c>
      <c r="J1212">
        <f>'5a - Savings Tracker'!K1254</f>
        <v>0</v>
      </c>
      <c r="K1212">
        <f>'5a - Savings Tracker'!L1254</f>
        <v>0</v>
      </c>
      <c r="L1212">
        <f>'5a - Savings Tracker'!M1254</f>
        <v>0</v>
      </c>
      <c r="M1212">
        <f>'5a - Savings Tracker'!N1254</f>
        <v>0</v>
      </c>
      <c r="N1212">
        <f>'5a - Savings Tracker'!O1254</f>
        <v>0</v>
      </c>
      <c r="O1212">
        <f>'5a - Savings Tracker'!P1254</f>
        <v>0</v>
      </c>
      <c r="P1212">
        <f>'5a - Savings Tracker'!Q1254</f>
        <v>0</v>
      </c>
      <c r="Q1212">
        <f>'5a - Savings Tracker'!R1254</f>
        <v>0</v>
      </c>
      <c r="R1212">
        <f>'5a - Savings Tracker'!S1254</f>
        <v>0</v>
      </c>
      <c r="S1212">
        <f>'5a - Savings Tracker'!T1254</f>
        <v>0</v>
      </c>
      <c r="T1212">
        <f>'5a - Savings Tracker'!U1254</f>
        <v>0</v>
      </c>
      <c r="U1212">
        <f>'5a - Savings Tracker'!V1254</f>
        <v>0</v>
      </c>
      <c r="V1212">
        <f>'5a - Savings Tracker'!W1254</f>
        <v>0</v>
      </c>
      <c r="W1212">
        <f>'5a - Savings Tracker'!X1254</f>
        <v>0</v>
      </c>
      <c r="X1212">
        <f>'5a - Savings Tracker'!Y1254</f>
        <v>0</v>
      </c>
      <c r="Y1212">
        <f>'5a - Savings Tracker'!Z1254</f>
        <v>0</v>
      </c>
      <c r="Z1212">
        <f>'5a - Savings Tracker'!AA1254</f>
        <v>0</v>
      </c>
      <c r="AA1212">
        <f>'5a - Savings Tracker'!AB1254</f>
        <v>0</v>
      </c>
      <c r="AB1212">
        <f>'5a - Savings Tracker'!AC1254</f>
        <v>0</v>
      </c>
      <c r="AC1212">
        <f>'5a - Savings Tracker'!AD1254</f>
        <v>0</v>
      </c>
      <c r="AD1212" t="str">
        <f>'5a - Savings Tracker'!AE1254</f>
        <v/>
      </c>
      <c r="AE1212" t="str">
        <f>'5a - Savings Tracker'!AF1254</f>
        <v/>
      </c>
      <c r="AF1212" t="str">
        <f>'5a - Savings Tracker'!AG1254</f>
        <v/>
      </c>
      <c r="AG1212" t="str">
        <f>'5a - Savings Tracker'!AH1254</f>
        <v/>
      </c>
      <c r="AH1212" t="str">
        <f>'5a - Savings Tracker'!AI1254</f>
        <v/>
      </c>
      <c r="AI1212" t="str">
        <f>'5a - Savings Tracker'!AJ1254</f>
        <v/>
      </c>
      <c r="AJ1212" t="str">
        <f>'5a - Savings Tracker'!AK1254</f>
        <v/>
      </c>
      <c r="AK1212" t="str">
        <f>'5a - Savings Tracker'!AL1254</f>
        <v/>
      </c>
    </row>
    <row r="1213" spans="1:37">
      <c r="A1213">
        <f>'5a - Savings Tracker'!A1255</f>
        <v>1212</v>
      </c>
      <c r="B1213" t="str">
        <f>'5a - Savings Tracker'!B1255</f>
        <v>Swansea Bay UHB</v>
      </c>
      <c r="C1213">
        <f>'5a - Savings Tracker'!C1255</f>
        <v>0</v>
      </c>
      <c r="D1213">
        <f>'5a - Savings Tracker'!D1255</f>
        <v>0</v>
      </c>
      <c r="E1213">
        <f>'5a - Savings Tracker'!E1255</f>
        <v>0</v>
      </c>
      <c r="F1213">
        <f>'5a - Savings Tracker'!F1255</f>
        <v>0</v>
      </c>
      <c r="G1213">
        <f>'5a - Savings Tracker'!G1255</f>
        <v>0</v>
      </c>
      <c r="H1213">
        <f>'5a - Savings Tracker'!H1255</f>
        <v>0</v>
      </c>
      <c r="I1213">
        <f>'5a - Savings Tracker'!J1255</f>
        <v>0</v>
      </c>
      <c r="J1213">
        <f>'5a - Savings Tracker'!K1255</f>
        <v>0</v>
      </c>
      <c r="K1213">
        <f>'5a - Savings Tracker'!L1255</f>
        <v>0</v>
      </c>
      <c r="L1213">
        <f>'5a - Savings Tracker'!M1255</f>
        <v>0</v>
      </c>
      <c r="M1213">
        <f>'5a - Savings Tracker'!N1255</f>
        <v>0</v>
      </c>
      <c r="N1213">
        <f>'5a - Savings Tracker'!O1255</f>
        <v>0</v>
      </c>
      <c r="O1213">
        <f>'5a - Savings Tracker'!P1255</f>
        <v>0</v>
      </c>
      <c r="P1213">
        <f>'5a - Savings Tracker'!Q1255</f>
        <v>0</v>
      </c>
      <c r="Q1213">
        <f>'5a - Savings Tracker'!R1255</f>
        <v>0</v>
      </c>
      <c r="R1213">
        <f>'5a - Savings Tracker'!S1255</f>
        <v>0</v>
      </c>
      <c r="S1213">
        <f>'5a - Savings Tracker'!T1255</f>
        <v>0</v>
      </c>
      <c r="T1213">
        <f>'5a - Savings Tracker'!U1255</f>
        <v>0</v>
      </c>
      <c r="U1213">
        <f>'5a - Savings Tracker'!V1255</f>
        <v>0</v>
      </c>
      <c r="V1213">
        <f>'5a - Savings Tracker'!W1255</f>
        <v>0</v>
      </c>
      <c r="W1213">
        <f>'5a - Savings Tracker'!X1255</f>
        <v>0</v>
      </c>
      <c r="X1213">
        <f>'5a - Savings Tracker'!Y1255</f>
        <v>0</v>
      </c>
      <c r="Y1213">
        <f>'5a - Savings Tracker'!Z1255</f>
        <v>0</v>
      </c>
      <c r="Z1213">
        <f>'5a - Savings Tracker'!AA1255</f>
        <v>0</v>
      </c>
      <c r="AA1213">
        <f>'5a - Savings Tracker'!AB1255</f>
        <v>0</v>
      </c>
      <c r="AB1213">
        <f>'5a - Savings Tracker'!AC1255</f>
        <v>0</v>
      </c>
      <c r="AC1213">
        <f>'5a - Savings Tracker'!AD1255</f>
        <v>0</v>
      </c>
      <c r="AD1213" t="str">
        <f>'5a - Savings Tracker'!AE1255</f>
        <v/>
      </c>
      <c r="AE1213" t="str">
        <f>'5a - Savings Tracker'!AF1255</f>
        <v/>
      </c>
      <c r="AF1213" t="str">
        <f>'5a - Savings Tracker'!AG1255</f>
        <v/>
      </c>
      <c r="AG1213" t="str">
        <f>'5a - Savings Tracker'!AH1255</f>
        <v/>
      </c>
      <c r="AH1213" t="str">
        <f>'5a - Savings Tracker'!AI1255</f>
        <v/>
      </c>
      <c r="AI1213" t="str">
        <f>'5a - Savings Tracker'!AJ1255</f>
        <v/>
      </c>
      <c r="AJ1213" t="str">
        <f>'5a - Savings Tracker'!AK1255</f>
        <v/>
      </c>
      <c r="AK1213" t="str">
        <f>'5a - Savings Tracker'!AL1255</f>
        <v/>
      </c>
    </row>
    <row r="1214" spans="1:37">
      <c r="A1214">
        <f>'5a - Savings Tracker'!A1256</f>
        <v>1213</v>
      </c>
      <c r="B1214" t="str">
        <f>'5a - Savings Tracker'!B1256</f>
        <v>Swansea Bay UHB</v>
      </c>
      <c r="C1214">
        <f>'5a - Savings Tracker'!C1256</f>
        <v>0</v>
      </c>
      <c r="D1214">
        <f>'5a - Savings Tracker'!D1256</f>
        <v>0</v>
      </c>
      <c r="E1214">
        <f>'5a - Savings Tracker'!E1256</f>
        <v>0</v>
      </c>
      <c r="F1214">
        <f>'5a - Savings Tracker'!F1256</f>
        <v>0</v>
      </c>
      <c r="G1214">
        <f>'5a - Savings Tracker'!G1256</f>
        <v>0</v>
      </c>
      <c r="H1214">
        <f>'5a - Savings Tracker'!H1256</f>
        <v>0</v>
      </c>
      <c r="I1214">
        <f>'5a - Savings Tracker'!J1256</f>
        <v>0</v>
      </c>
      <c r="J1214">
        <f>'5a - Savings Tracker'!K1256</f>
        <v>0</v>
      </c>
      <c r="K1214">
        <f>'5a - Savings Tracker'!L1256</f>
        <v>0</v>
      </c>
      <c r="L1214">
        <f>'5a - Savings Tracker'!M1256</f>
        <v>0</v>
      </c>
      <c r="M1214">
        <f>'5a - Savings Tracker'!N1256</f>
        <v>0</v>
      </c>
      <c r="N1214">
        <f>'5a - Savings Tracker'!O1256</f>
        <v>0</v>
      </c>
      <c r="O1214">
        <f>'5a - Savings Tracker'!P1256</f>
        <v>0</v>
      </c>
      <c r="P1214">
        <f>'5a - Savings Tracker'!Q1256</f>
        <v>0</v>
      </c>
      <c r="Q1214">
        <f>'5a - Savings Tracker'!R1256</f>
        <v>0</v>
      </c>
      <c r="R1214">
        <f>'5a - Savings Tracker'!S1256</f>
        <v>0</v>
      </c>
      <c r="S1214">
        <f>'5a - Savings Tracker'!T1256</f>
        <v>0</v>
      </c>
      <c r="T1214">
        <f>'5a - Savings Tracker'!U1256</f>
        <v>0</v>
      </c>
      <c r="U1214">
        <f>'5a - Savings Tracker'!V1256</f>
        <v>0</v>
      </c>
      <c r="V1214">
        <f>'5a - Savings Tracker'!W1256</f>
        <v>0</v>
      </c>
      <c r="W1214">
        <f>'5a - Savings Tracker'!X1256</f>
        <v>0</v>
      </c>
      <c r="X1214">
        <f>'5a - Savings Tracker'!Y1256</f>
        <v>0</v>
      </c>
      <c r="Y1214">
        <f>'5a - Savings Tracker'!Z1256</f>
        <v>0</v>
      </c>
      <c r="Z1214">
        <f>'5a - Savings Tracker'!AA1256</f>
        <v>0</v>
      </c>
      <c r="AA1214">
        <f>'5a - Savings Tracker'!AB1256</f>
        <v>0</v>
      </c>
      <c r="AB1214">
        <f>'5a - Savings Tracker'!AC1256</f>
        <v>0</v>
      </c>
      <c r="AC1214">
        <f>'5a - Savings Tracker'!AD1256</f>
        <v>0</v>
      </c>
      <c r="AD1214" t="str">
        <f>'5a - Savings Tracker'!AE1256</f>
        <v/>
      </c>
      <c r="AE1214" t="str">
        <f>'5a - Savings Tracker'!AF1256</f>
        <v/>
      </c>
      <c r="AF1214" t="str">
        <f>'5a - Savings Tracker'!AG1256</f>
        <v/>
      </c>
      <c r="AG1214" t="str">
        <f>'5a - Savings Tracker'!AH1256</f>
        <v/>
      </c>
      <c r="AH1214" t="str">
        <f>'5a - Savings Tracker'!AI1256</f>
        <v/>
      </c>
      <c r="AI1214" t="str">
        <f>'5a - Savings Tracker'!AJ1256</f>
        <v/>
      </c>
      <c r="AJ1214" t="str">
        <f>'5a - Savings Tracker'!AK1256</f>
        <v/>
      </c>
      <c r="AK1214" t="str">
        <f>'5a - Savings Tracker'!AL1256</f>
        <v/>
      </c>
    </row>
    <row r="1215" spans="1:37">
      <c r="A1215">
        <f>'5a - Savings Tracker'!A1257</f>
        <v>1214</v>
      </c>
      <c r="B1215" t="str">
        <f>'5a - Savings Tracker'!B1257</f>
        <v>Swansea Bay UHB</v>
      </c>
      <c r="C1215">
        <f>'5a - Savings Tracker'!C1257</f>
        <v>0</v>
      </c>
      <c r="D1215">
        <f>'5a - Savings Tracker'!D1257</f>
        <v>0</v>
      </c>
      <c r="E1215">
        <f>'5a - Savings Tracker'!E1257</f>
        <v>0</v>
      </c>
      <c r="F1215">
        <f>'5a - Savings Tracker'!F1257</f>
        <v>0</v>
      </c>
      <c r="G1215">
        <f>'5a - Savings Tracker'!G1257</f>
        <v>0</v>
      </c>
      <c r="H1215">
        <f>'5a - Savings Tracker'!H1257</f>
        <v>0</v>
      </c>
      <c r="I1215">
        <f>'5a - Savings Tracker'!J1257</f>
        <v>0</v>
      </c>
      <c r="J1215">
        <f>'5a - Savings Tracker'!K1257</f>
        <v>0</v>
      </c>
      <c r="K1215">
        <f>'5a - Savings Tracker'!L1257</f>
        <v>0</v>
      </c>
      <c r="L1215">
        <f>'5a - Savings Tracker'!M1257</f>
        <v>0</v>
      </c>
      <c r="M1215">
        <f>'5a - Savings Tracker'!N1257</f>
        <v>0</v>
      </c>
      <c r="N1215">
        <f>'5a - Savings Tracker'!O1257</f>
        <v>0</v>
      </c>
      <c r="O1215">
        <f>'5a - Savings Tracker'!P1257</f>
        <v>0</v>
      </c>
      <c r="P1215">
        <f>'5a - Savings Tracker'!Q1257</f>
        <v>0</v>
      </c>
      <c r="Q1215">
        <f>'5a - Savings Tracker'!R1257</f>
        <v>0</v>
      </c>
      <c r="R1215">
        <f>'5a - Savings Tracker'!S1257</f>
        <v>0</v>
      </c>
      <c r="S1215">
        <f>'5a - Savings Tracker'!T1257</f>
        <v>0</v>
      </c>
      <c r="T1215">
        <f>'5a - Savings Tracker'!U1257</f>
        <v>0</v>
      </c>
      <c r="U1215">
        <f>'5a - Savings Tracker'!V1257</f>
        <v>0</v>
      </c>
      <c r="V1215">
        <f>'5a - Savings Tracker'!W1257</f>
        <v>0</v>
      </c>
      <c r="W1215">
        <f>'5a - Savings Tracker'!X1257</f>
        <v>0</v>
      </c>
      <c r="X1215">
        <f>'5a - Savings Tracker'!Y1257</f>
        <v>0</v>
      </c>
      <c r="Y1215">
        <f>'5a - Savings Tracker'!Z1257</f>
        <v>0</v>
      </c>
      <c r="Z1215">
        <f>'5a - Savings Tracker'!AA1257</f>
        <v>0</v>
      </c>
      <c r="AA1215">
        <f>'5a - Savings Tracker'!AB1257</f>
        <v>0</v>
      </c>
      <c r="AB1215">
        <f>'5a - Savings Tracker'!AC1257</f>
        <v>0</v>
      </c>
      <c r="AC1215">
        <f>'5a - Savings Tracker'!AD1257</f>
        <v>0</v>
      </c>
      <c r="AD1215" t="str">
        <f>'5a - Savings Tracker'!AE1257</f>
        <v/>
      </c>
      <c r="AE1215" t="str">
        <f>'5a - Savings Tracker'!AF1257</f>
        <v/>
      </c>
      <c r="AF1215" t="str">
        <f>'5a - Savings Tracker'!AG1257</f>
        <v/>
      </c>
      <c r="AG1215" t="str">
        <f>'5a - Savings Tracker'!AH1257</f>
        <v/>
      </c>
      <c r="AH1215" t="str">
        <f>'5a - Savings Tracker'!AI1257</f>
        <v/>
      </c>
      <c r="AI1215" t="str">
        <f>'5a - Savings Tracker'!AJ1257</f>
        <v/>
      </c>
      <c r="AJ1215" t="str">
        <f>'5a - Savings Tracker'!AK1257</f>
        <v/>
      </c>
      <c r="AK1215" t="str">
        <f>'5a - Savings Tracker'!AL1257</f>
        <v/>
      </c>
    </row>
    <row r="1216" spans="1:37">
      <c r="A1216">
        <f>'5a - Savings Tracker'!A1258</f>
        <v>1215</v>
      </c>
      <c r="B1216" t="str">
        <f>'5a - Savings Tracker'!B1258</f>
        <v>Swansea Bay UHB</v>
      </c>
      <c r="C1216">
        <f>'5a - Savings Tracker'!C1258</f>
        <v>0</v>
      </c>
      <c r="D1216">
        <f>'5a - Savings Tracker'!D1258</f>
        <v>0</v>
      </c>
      <c r="E1216">
        <f>'5a - Savings Tracker'!E1258</f>
        <v>0</v>
      </c>
      <c r="F1216">
        <f>'5a - Savings Tracker'!F1258</f>
        <v>0</v>
      </c>
      <c r="G1216">
        <f>'5a - Savings Tracker'!G1258</f>
        <v>0</v>
      </c>
      <c r="H1216">
        <f>'5a - Savings Tracker'!H1258</f>
        <v>0</v>
      </c>
      <c r="I1216">
        <f>'5a - Savings Tracker'!J1258</f>
        <v>0</v>
      </c>
      <c r="J1216">
        <f>'5a - Savings Tracker'!K1258</f>
        <v>0</v>
      </c>
      <c r="K1216">
        <f>'5a - Savings Tracker'!L1258</f>
        <v>0</v>
      </c>
      <c r="L1216">
        <f>'5a - Savings Tracker'!M1258</f>
        <v>0</v>
      </c>
      <c r="M1216">
        <f>'5a - Savings Tracker'!N1258</f>
        <v>0</v>
      </c>
      <c r="N1216">
        <f>'5a - Savings Tracker'!O1258</f>
        <v>0</v>
      </c>
      <c r="O1216">
        <f>'5a - Savings Tracker'!P1258</f>
        <v>0</v>
      </c>
      <c r="P1216">
        <f>'5a - Savings Tracker'!Q1258</f>
        <v>0</v>
      </c>
      <c r="Q1216">
        <f>'5a - Savings Tracker'!R1258</f>
        <v>0</v>
      </c>
      <c r="R1216">
        <f>'5a - Savings Tracker'!S1258</f>
        <v>0</v>
      </c>
      <c r="S1216">
        <f>'5a - Savings Tracker'!T1258</f>
        <v>0</v>
      </c>
      <c r="T1216">
        <f>'5a - Savings Tracker'!U1258</f>
        <v>0</v>
      </c>
      <c r="U1216">
        <f>'5a - Savings Tracker'!V1258</f>
        <v>0</v>
      </c>
      <c r="V1216">
        <f>'5a - Savings Tracker'!W1258</f>
        <v>0</v>
      </c>
      <c r="W1216">
        <f>'5a - Savings Tracker'!X1258</f>
        <v>0</v>
      </c>
      <c r="X1216">
        <f>'5a - Savings Tracker'!Y1258</f>
        <v>0</v>
      </c>
      <c r="Y1216">
        <f>'5a - Savings Tracker'!Z1258</f>
        <v>0</v>
      </c>
      <c r="Z1216">
        <f>'5a - Savings Tracker'!AA1258</f>
        <v>0</v>
      </c>
      <c r="AA1216">
        <f>'5a - Savings Tracker'!AB1258</f>
        <v>0</v>
      </c>
      <c r="AB1216">
        <f>'5a - Savings Tracker'!AC1258</f>
        <v>0</v>
      </c>
      <c r="AC1216">
        <f>'5a - Savings Tracker'!AD1258</f>
        <v>0</v>
      </c>
      <c r="AD1216" t="str">
        <f>'5a - Savings Tracker'!AE1258</f>
        <v/>
      </c>
      <c r="AE1216" t="str">
        <f>'5a - Savings Tracker'!AF1258</f>
        <v/>
      </c>
      <c r="AF1216" t="str">
        <f>'5a - Savings Tracker'!AG1258</f>
        <v/>
      </c>
      <c r="AG1216" t="str">
        <f>'5a - Savings Tracker'!AH1258</f>
        <v/>
      </c>
      <c r="AH1216" t="str">
        <f>'5a - Savings Tracker'!AI1258</f>
        <v/>
      </c>
      <c r="AI1216" t="str">
        <f>'5a - Savings Tracker'!AJ1258</f>
        <v/>
      </c>
      <c r="AJ1216" t="str">
        <f>'5a - Savings Tracker'!AK1258</f>
        <v/>
      </c>
      <c r="AK1216" t="str">
        <f>'5a - Savings Tracker'!AL1258</f>
        <v/>
      </c>
    </row>
    <row r="1217" spans="1:37">
      <c r="A1217">
        <f>'5a - Savings Tracker'!A1259</f>
        <v>1216</v>
      </c>
      <c r="B1217" t="str">
        <f>'5a - Savings Tracker'!B1259</f>
        <v>Swansea Bay UHB</v>
      </c>
      <c r="C1217">
        <f>'5a - Savings Tracker'!C1259</f>
        <v>0</v>
      </c>
      <c r="D1217">
        <f>'5a - Savings Tracker'!D1259</f>
        <v>0</v>
      </c>
      <c r="E1217">
        <f>'5a - Savings Tracker'!E1259</f>
        <v>0</v>
      </c>
      <c r="F1217">
        <f>'5a - Savings Tracker'!F1259</f>
        <v>0</v>
      </c>
      <c r="G1217">
        <f>'5a - Savings Tracker'!G1259</f>
        <v>0</v>
      </c>
      <c r="H1217">
        <f>'5a - Savings Tracker'!H1259</f>
        <v>0</v>
      </c>
      <c r="I1217">
        <f>'5a - Savings Tracker'!J1259</f>
        <v>0</v>
      </c>
      <c r="J1217">
        <f>'5a - Savings Tracker'!K1259</f>
        <v>0</v>
      </c>
      <c r="K1217">
        <f>'5a - Savings Tracker'!L1259</f>
        <v>0</v>
      </c>
      <c r="L1217">
        <f>'5a - Savings Tracker'!M1259</f>
        <v>0</v>
      </c>
      <c r="M1217">
        <f>'5a - Savings Tracker'!N1259</f>
        <v>0</v>
      </c>
      <c r="N1217">
        <f>'5a - Savings Tracker'!O1259</f>
        <v>0</v>
      </c>
      <c r="O1217">
        <f>'5a - Savings Tracker'!P1259</f>
        <v>0</v>
      </c>
      <c r="P1217">
        <f>'5a - Savings Tracker'!Q1259</f>
        <v>0</v>
      </c>
      <c r="Q1217">
        <f>'5a - Savings Tracker'!R1259</f>
        <v>0</v>
      </c>
      <c r="R1217">
        <f>'5a - Savings Tracker'!S1259</f>
        <v>0</v>
      </c>
      <c r="S1217">
        <f>'5a - Savings Tracker'!T1259</f>
        <v>0</v>
      </c>
      <c r="T1217">
        <f>'5a - Savings Tracker'!U1259</f>
        <v>0</v>
      </c>
      <c r="U1217">
        <f>'5a - Savings Tracker'!V1259</f>
        <v>0</v>
      </c>
      <c r="V1217">
        <f>'5a - Savings Tracker'!W1259</f>
        <v>0</v>
      </c>
      <c r="W1217">
        <f>'5a - Savings Tracker'!X1259</f>
        <v>0</v>
      </c>
      <c r="X1217">
        <f>'5a - Savings Tracker'!Y1259</f>
        <v>0</v>
      </c>
      <c r="Y1217">
        <f>'5a - Savings Tracker'!Z1259</f>
        <v>0</v>
      </c>
      <c r="Z1217">
        <f>'5a - Savings Tracker'!AA1259</f>
        <v>0</v>
      </c>
      <c r="AA1217">
        <f>'5a - Savings Tracker'!AB1259</f>
        <v>0</v>
      </c>
      <c r="AB1217">
        <f>'5a - Savings Tracker'!AC1259</f>
        <v>0</v>
      </c>
      <c r="AC1217">
        <f>'5a - Savings Tracker'!AD1259</f>
        <v>0</v>
      </c>
      <c r="AD1217" t="str">
        <f>'5a - Savings Tracker'!AE1259</f>
        <v/>
      </c>
      <c r="AE1217" t="str">
        <f>'5a - Savings Tracker'!AF1259</f>
        <v/>
      </c>
      <c r="AF1217" t="str">
        <f>'5a - Savings Tracker'!AG1259</f>
        <v/>
      </c>
      <c r="AG1217" t="str">
        <f>'5a - Savings Tracker'!AH1259</f>
        <v/>
      </c>
      <c r="AH1217" t="str">
        <f>'5a - Savings Tracker'!AI1259</f>
        <v/>
      </c>
      <c r="AI1217" t="str">
        <f>'5a - Savings Tracker'!AJ1259</f>
        <v/>
      </c>
      <c r="AJ1217" t="str">
        <f>'5a - Savings Tracker'!AK1259</f>
        <v/>
      </c>
      <c r="AK1217" t="str">
        <f>'5a - Savings Tracker'!AL1259</f>
        <v/>
      </c>
    </row>
    <row r="1218" spans="1:37">
      <c r="A1218">
        <f>'5a - Savings Tracker'!A1260</f>
        <v>1217</v>
      </c>
      <c r="B1218" t="str">
        <f>'5a - Savings Tracker'!B1260</f>
        <v>Swansea Bay UHB</v>
      </c>
      <c r="C1218">
        <f>'5a - Savings Tracker'!C1260</f>
        <v>0</v>
      </c>
      <c r="D1218">
        <f>'5a - Savings Tracker'!D1260</f>
        <v>0</v>
      </c>
      <c r="E1218">
        <f>'5a - Savings Tracker'!E1260</f>
        <v>0</v>
      </c>
      <c r="F1218">
        <f>'5a - Savings Tracker'!F1260</f>
        <v>0</v>
      </c>
      <c r="G1218">
        <f>'5a - Savings Tracker'!G1260</f>
        <v>0</v>
      </c>
      <c r="H1218">
        <f>'5a - Savings Tracker'!H1260</f>
        <v>0</v>
      </c>
      <c r="I1218">
        <f>'5a - Savings Tracker'!J1260</f>
        <v>0</v>
      </c>
      <c r="J1218">
        <f>'5a - Savings Tracker'!K1260</f>
        <v>0</v>
      </c>
      <c r="K1218">
        <f>'5a - Savings Tracker'!L1260</f>
        <v>0</v>
      </c>
      <c r="L1218">
        <f>'5a - Savings Tracker'!M1260</f>
        <v>0</v>
      </c>
      <c r="M1218">
        <f>'5a - Savings Tracker'!N1260</f>
        <v>0</v>
      </c>
      <c r="N1218">
        <f>'5a - Savings Tracker'!O1260</f>
        <v>0</v>
      </c>
      <c r="O1218">
        <f>'5a - Savings Tracker'!P1260</f>
        <v>0</v>
      </c>
      <c r="P1218">
        <f>'5a - Savings Tracker'!Q1260</f>
        <v>0</v>
      </c>
      <c r="Q1218">
        <f>'5a - Savings Tracker'!R1260</f>
        <v>0</v>
      </c>
      <c r="R1218">
        <f>'5a - Savings Tracker'!S1260</f>
        <v>0</v>
      </c>
      <c r="S1218">
        <f>'5a - Savings Tracker'!T1260</f>
        <v>0</v>
      </c>
      <c r="T1218">
        <f>'5a - Savings Tracker'!U1260</f>
        <v>0</v>
      </c>
      <c r="U1218">
        <f>'5a - Savings Tracker'!V1260</f>
        <v>0</v>
      </c>
      <c r="V1218">
        <f>'5a - Savings Tracker'!W1260</f>
        <v>0</v>
      </c>
      <c r="W1218">
        <f>'5a - Savings Tracker'!X1260</f>
        <v>0</v>
      </c>
      <c r="X1218">
        <f>'5a - Savings Tracker'!Y1260</f>
        <v>0</v>
      </c>
      <c r="Y1218">
        <f>'5a - Savings Tracker'!Z1260</f>
        <v>0</v>
      </c>
      <c r="Z1218">
        <f>'5a - Savings Tracker'!AA1260</f>
        <v>0</v>
      </c>
      <c r="AA1218">
        <f>'5a - Savings Tracker'!AB1260</f>
        <v>0</v>
      </c>
      <c r="AB1218">
        <f>'5a - Savings Tracker'!AC1260</f>
        <v>0</v>
      </c>
      <c r="AC1218">
        <f>'5a - Savings Tracker'!AD1260</f>
        <v>0</v>
      </c>
      <c r="AD1218" t="str">
        <f>'5a - Savings Tracker'!AE1260</f>
        <v/>
      </c>
      <c r="AE1218" t="str">
        <f>'5a - Savings Tracker'!AF1260</f>
        <v/>
      </c>
      <c r="AF1218" t="str">
        <f>'5a - Savings Tracker'!AG1260</f>
        <v/>
      </c>
      <c r="AG1218" t="str">
        <f>'5a - Savings Tracker'!AH1260</f>
        <v/>
      </c>
      <c r="AH1218" t="str">
        <f>'5a - Savings Tracker'!AI1260</f>
        <v/>
      </c>
      <c r="AI1218" t="str">
        <f>'5a - Savings Tracker'!AJ1260</f>
        <v/>
      </c>
      <c r="AJ1218" t="str">
        <f>'5a - Savings Tracker'!AK1260</f>
        <v/>
      </c>
      <c r="AK1218" t="str">
        <f>'5a - Savings Tracker'!AL1260</f>
        <v/>
      </c>
    </row>
    <row r="1219" spans="1:37">
      <c r="A1219">
        <f>'5a - Savings Tracker'!A1261</f>
        <v>1218</v>
      </c>
      <c r="B1219" t="str">
        <f>'5a - Savings Tracker'!B1261</f>
        <v>Swansea Bay UHB</v>
      </c>
      <c r="C1219">
        <f>'5a - Savings Tracker'!C1261</f>
        <v>0</v>
      </c>
      <c r="D1219">
        <f>'5a - Savings Tracker'!D1261</f>
        <v>0</v>
      </c>
      <c r="E1219">
        <f>'5a - Savings Tracker'!E1261</f>
        <v>0</v>
      </c>
      <c r="F1219">
        <f>'5a - Savings Tracker'!F1261</f>
        <v>0</v>
      </c>
      <c r="G1219">
        <f>'5a - Savings Tracker'!G1261</f>
        <v>0</v>
      </c>
      <c r="H1219">
        <f>'5a - Savings Tracker'!H1261</f>
        <v>0</v>
      </c>
      <c r="I1219">
        <f>'5a - Savings Tracker'!J1261</f>
        <v>0</v>
      </c>
      <c r="J1219">
        <f>'5a - Savings Tracker'!K1261</f>
        <v>0</v>
      </c>
      <c r="K1219">
        <f>'5a - Savings Tracker'!L1261</f>
        <v>0</v>
      </c>
      <c r="L1219">
        <f>'5a - Savings Tracker'!M1261</f>
        <v>0</v>
      </c>
      <c r="M1219">
        <f>'5a - Savings Tracker'!N1261</f>
        <v>0</v>
      </c>
      <c r="N1219">
        <f>'5a - Savings Tracker'!O1261</f>
        <v>0</v>
      </c>
      <c r="O1219">
        <f>'5a - Savings Tracker'!P1261</f>
        <v>0</v>
      </c>
      <c r="P1219">
        <f>'5a - Savings Tracker'!Q1261</f>
        <v>0</v>
      </c>
      <c r="Q1219">
        <f>'5a - Savings Tracker'!R1261</f>
        <v>0</v>
      </c>
      <c r="R1219">
        <f>'5a - Savings Tracker'!S1261</f>
        <v>0</v>
      </c>
      <c r="S1219">
        <f>'5a - Savings Tracker'!T1261</f>
        <v>0</v>
      </c>
      <c r="T1219">
        <f>'5a - Savings Tracker'!U1261</f>
        <v>0</v>
      </c>
      <c r="U1219">
        <f>'5a - Savings Tracker'!V1261</f>
        <v>0</v>
      </c>
      <c r="V1219">
        <f>'5a - Savings Tracker'!W1261</f>
        <v>0</v>
      </c>
      <c r="W1219">
        <f>'5a - Savings Tracker'!X1261</f>
        <v>0</v>
      </c>
      <c r="X1219">
        <f>'5a - Savings Tracker'!Y1261</f>
        <v>0</v>
      </c>
      <c r="Y1219">
        <f>'5a - Savings Tracker'!Z1261</f>
        <v>0</v>
      </c>
      <c r="Z1219">
        <f>'5a - Savings Tracker'!AA1261</f>
        <v>0</v>
      </c>
      <c r="AA1219">
        <f>'5a - Savings Tracker'!AB1261</f>
        <v>0</v>
      </c>
      <c r="AB1219">
        <f>'5a - Savings Tracker'!AC1261</f>
        <v>0</v>
      </c>
      <c r="AC1219">
        <f>'5a - Savings Tracker'!AD1261</f>
        <v>0</v>
      </c>
      <c r="AD1219" t="str">
        <f>'5a - Savings Tracker'!AE1261</f>
        <v/>
      </c>
      <c r="AE1219" t="str">
        <f>'5a - Savings Tracker'!AF1261</f>
        <v/>
      </c>
      <c r="AF1219" t="str">
        <f>'5a - Savings Tracker'!AG1261</f>
        <v/>
      </c>
      <c r="AG1219" t="str">
        <f>'5a - Savings Tracker'!AH1261</f>
        <v/>
      </c>
      <c r="AH1219" t="str">
        <f>'5a - Savings Tracker'!AI1261</f>
        <v/>
      </c>
      <c r="AI1219" t="str">
        <f>'5a - Savings Tracker'!AJ1261</f>
        <v/>
      </c>
      <c r="AJ1219" t="str">
        <f>'5a - Savings Tracker'!AK1261</f>
        <v/>
      </c>
      <c r="AK1219" t="str">
        <f>'5a - Savings Tracker'!AL1261</f>
        <v/>
      </c>
    </row>
    <row r="1220" spans="1:37">
      <c r="A1220">
        <f>'5a - Savings Tracker'!A1262</f>
        <v>1219</v>
      </c>
      <c r="B1220" t="str">
        <f>'5a - Savings Tracker'!B1262</f>
        <v>Swansea Bay UHB</v>
      </c>
      <c r="C1220">
        <f>'5a - Savings Tracker'!C1262</f>
        <v>0</v>
      </c>
      <c r="D1220">
        <f>'5a - Savings Tracker'!D1262</f>
        <v>0</v>
      </c>
      <c r="E1220">
        <f>'5a - Savings Tracker'!E1262</f>
        <v>0</v>
      </c>
      <c r="F1220">
        <f>'5a - Savings Tracker'!F1262</f>
        <v>0</v>
      </c>
      <c r="G1220">
        <f>'5a - Savings Tracker'!G1262</f>
        <v>0</v>
      </c>
      <c r="H1220">
        <f>'5a - Savings Tracker'!H1262</f>
        <v>0</v>
      </c>
      <c r="I1220">
        <f>'5a - Savings Tracker'!J1262</f>
        <v>0</v>
      </c>
      <c r="J1220">
        <f>'5a - Savings Tracker'!K1262</f>
        <v>0</v>
      </c>
      <c r="K1220">
        <f>'5a - Savings Tracker'!L1262</f>
        <v>0</v>
      </c>
      <c r="L1220">
        <f>'5a - Savings Tracker'!M1262</f>
        <v>0</v>
      </c>
      <c r="M1220">
        <f>'5a - Savings Tracker'!N1262</f>
        <v>0</v>
      </c>
      <c r="N1220">
        <f>'5a - Savings Tracker'!O1262</f>
        <v>0</v>
      </c>
      <c r="O1220">
        <f>'5a - Savings Tracker'!P1262</f>
        <v>0</v>
      </c>
      <c r="P1220">
        <f>'5a - Savings Tracker'!Q1262</f>
        <v>0</v>
      </c>
      <c r="Q1220">
        <f>'5a - Savings Tracker'!R1262</f>
        <v>0</v>
      </c>
      <c r="R1220">
        <f>'5a - Savings Tracker'!S1262</f>
        <v>0</v>
      </c>
      <c r="S1220">
        <f>'5a - Savings Tracker'!T1262</f>
        <v>0</v>
      </c>
      <c r="T1220">
        <f>'5a - Savings Tracker'!U1262</f>
        <v>0</v>
      </c>
      <c r="U1220">
        <f>'5a - Savings Tracker'!V1262</f>
        <v>0</v>
      </c>
      <c r="V1220">
        <f>'5a - Savings Tracker'!W1262</f>
        <v>0</v>
      </c>
      <c r="W1220">
        <f>'5a - Savings Tracker'!X1262</f>
        <v>0</v>
      </c>
      <c r="X1220">
        <f>'5a - Savings Tracker'!Y1262</f>
        <v>0</v>
      </c>
      <c r="Y1220">
        <f>'5a - Savings Tracker'!Z1262</f>
        <v>0</v>
      </c>
      <c r="Z1220">
        <f>'5a - Savings Tracker'!AA1262</f>
        <v>0</v>
      </c>
      <c r="AA1220">
        <f>'5a - Savings Tracker'!AB1262</f>
        <v>0</v>
      </c>
      <c r="AB1220">
        <f>'5a - Savings Tracker'!AC1262</f>
        <v>0</v>
      </c>
      <c r="AC1220">
        <f>'5a - Savings Tracker'!AD1262</f>
        <v>0</v>
      </c>
      <c r="AD1220" t="str">
        <f>'5a - Savings Tracker'!AE1262</f>
        <v/>
      </c>
      <c r="AE1220" t="str">
        <f>'5a - Savings Tracker'!AF1262</f>
        <v/>
      </c>
      <c r="AF1220" t="str">
        <f>'5a - Savings Tracker'!AG1262</f>
        <v/>
      </c>
      <c r="AG1220" t="str">
        <f>'5a - Savings Tracker'!AH1262</f>
        <v/>
      </c>
      <c r="AH1220" t="str">
        <f>'5a - Savings Tracker'!AI1262</f>
        <v/>
      </c>
      <c r="AI1220" t="str">
        <f>'5a - Savings Tracker'!AJ1262</f>
        <v/>
      </c>
      <c r="AJ1220" t="str">
        <f>'5a - Savings Tracker'!AK1262</f>
        <v/>
      </c>
      <c r="AK1220" t="str">
        <f>'5a - Savings Tracker'!AL1262</f>
        <v/>
      </c>
    </row>
    <row r="1221" spans="1:37">
      <c r="A1221">
        <f>'5a - Savings Tracker'!A1263</f>
        <v>1220</v>
      </c>
      <c r="B1221" t="str">
        <f>'5a - Savings Tracker'!B1263</f>
        <v>Swansea Bay UHB</v>
      </c>
      <c r="C1221">
        <f>'5a - Savings Tracker'!C1263</f>
        <v>0</v>
      </c>
      <c r="D1221">
        <f>'5a - Savings Tracker'!D1263</f>
        <v>0</v>
      </c>
      <c r="E1221">
        <f>'5a - Savings Tracker'!E1263</f>
        <v>0</v>
      </c>
      <c r="F1221">
        <f>'5a - Savings Tracker'!F1263</f>
        <v>0</v>
      </c>
      <c r="G1221">
        <f>'5a - Savings Tracker'!G1263</f>
        <v>0</v>
      </c>
      <c r="H1221">
        <f>'5a - Savings Tracker'!H1263</f>
        <v>0</v>
      </c>
      <c r="I1221">
        <f>'5a - Savings Tracker'!J1263</f>
        <v>0</v>
      </c>
      <c r="J1221">
        <f>'5a - Savings Tracker'!K1263</f>
        <v>0</v>
      </c>
      <c r="K1221">
        <f>'5a - Savings Tracker'!L1263</f>
        <v>0</v>
      </c>
      <c r="L1221">
        <f>'5a - Savings Tracker'!M1263</f>
        <v>0</v>
      </c>
      <c r="M1221">
        <f>'5a - Savings Tracker'!N1263</f>
        <v>0</v>
      </c>
      <c r="N1221">
        <f>'5a - Savings Tracker'!O1263</f>
        <v>0</v>
      </c>
      <c r="O1221">
        <f>'5a - Savings Tracker'!P1263</f>
        <v>0</v>
      </c>
      <c r="P1221">
        <f>'5a - Savings Tracker'!Q1263</f>
        <v>0</v>
      </c>
      <c r="Q1221">
        <f>'5a - Savings Tracker'!R1263</f>
        <v>0</v>
      </c>
      <c r="R1221">
        <f>'5a - Savings Tracker'!S1263</f>
        <v>0</v>
      </c>
      <c r="S1221">
        <f>'5a - Savings Tracker'!T1263</f>
        <v>0</v>
      </c>
      <c r="T1221">
        <f>'5a - Savings Tracker'!U1263</f>
        <v>0</v>
      </c>
      <c r="U1221">
        <f>'5a - Savings Tracker'!V1263</f>
        <v>0</v>
      </c>
      <c r="V1221">
        <f>'5a - Savings Tracker'!W1263</f>
        <v>0</v>
      </c>
      <c r="W1221">
        <f>'5a - Savings Tracker'!X1263</f>
        <v>0</v>
      </c>
      <c r="X1221">
        <f>'5a - Savings Tracker'!Y1263</f>
        <v>0</v>
      </c>
      <c r="Y1221">
        <f>'5a - Savings Tracker'!Z1263</f>
        <v>0</v>
      </c>
      <c r="Z1221">
        <f>'5a - Savings Tracker'!AA1263</f>
        <v>0</v>
      </c>
      <c r="AA1221">
        <f>'5a - Savings Tracker'!AB1263</f>
        <v>0</v>
      </c>
      <c r="AB1221">
        <f>'5a - Savings Tracker'!AC1263</f>
        <v>0</v>
      </c>
      <c r="AC1221">
        <f>'5a - Savings Tracker'!AD1263</f>
        <v>0</v>
      </c>
      <c r="AD1221" t="str">
        <f>'5a - Savings Tracker'!AE1263</f>
        <v/>
      </c>
      <c r="AE1221" t="str">
        <f>'5a - Savings Tracker'!AF1263</f>
        <v/>
      </c>
      <c r="AF1221" t="str">
        <f>'5a - Savings Tracker'!AG1263</f>
        <v/>
      </c>
      <c r="AG1221" t="str">
        <f>'5a - Savings Tracker'!AH1263</f>
        <v/>
      </c>
      <c r="AH1221" t="str">
        <f>'5a - Savings Tracker'!AI1263</f>
        <v/>
      </c>
      <c r="AI1221" t="str">
        <f>'5a - Savings Tracker'!AJ1263</f>
        <v/>
      </c>
      <c r="AJ1221" t="str">
        <f>'5a - Savings Tracker'!AK1263</f>
        <v/>
      </c>
      <c r="AK1221" t="str">
        <f>'5a - Savings Tracker'!AL1263</f>
        <v/>
      </c>
    </row>
    <row r="1222" spans="1:37">
      <c r="A1222">
        <f>'5a - Savings Tracker'!A1264</f>
        <v>1221</v>
      </c>
      <c r="B1222" t="str">
        <f>'5a - Savings Tracker'!B1264</f>
        <v>Swansea Bay UHB</v>
      </c>
      <c r="C1222">
        <f>'5a - Savings Tracker'!C1264</f>
        <v>0</v>
      </c>
      <c r="D1222">
        <f>'5a - Savings Tracker'!D1264</f>
        <v>0</v>
      </c>
      <c r="E1222">
        <f>'5a - Savings Tracker'!E1264</f>
        <v>0</v>
      </c>
      <c r="F1222">
        <f>'5a - Savings Tracker'!F1264</f>
        <v>0</v>
      </c>
      <c r="G1222">
        <f>'5a - Savings Tracker'!G1264</f>
        <v>0</v>
      </c>
      <c r="H1222">
        <f>'5a - Savings Tracker'!H1264</f>
        <v>0</v>
      </c>
      <c r="I1222">
        <f>'5a - Savings Tracker'!J1264</f>
        <v>0</v>
      </c>
      <c r="J1222">
        <f>'5a - Savings Tracker'!K1264</f>
        <v>0</v>
      </c>
      <c r="K1222">
        <f>'5a - Savings Tracker'!L1264</f>
        <v>0</v>
      </c>
      <c r="L1222">
        <f>'5a - Savings Tracker'!M1264</f>
        <v>0</v>
      </c>
      <c r="M1222">
        <f>'5a - Savings Tracker'!N1264</f>
        <v>0</v>
      </c>
      <c r="N1222">
        <f>'5a - Savings Tracker'!O1264</f>
        <v>0</v>
      </c>
      <c r="O1222">
        <f>'5a - Savings Tracker'!P1264</f>
        <v>0</v>
      </c>
      <c r="P1222">
        <f>'5a - Savings Tracker'!Q1264</f>
        <v>0</v>
      </c>
      <c r="Q1222">
        <f>'5a - Savings Tracker'!R1264</f>
        <v>0</v>
      </c>
      <c r="R1222">
        <f>'5a - Savings Tracker'!S1264</f>
        <v>0</v>
      </c>
      <c r="S1222">
        <f>'5a - Savings Tracker'!T1264</f>
        <v>0</v>
      </c>
      <c r="T1222">
        <f>'5a - Savings Tracker'!U1264</f>
        <v>0</v>
      </c>
      <c r="U1222">
        <f>'5a - Savings Tracker'!V1264</f>
        <v>0</v>
      </c>
      <c r="V1222">
        <f>'5a - Savings Tracker'!W1264</f>
        <v>0</v>
      </c>
      <c r="W1222">
        <f>'5a - Savings Tracker'!X1264</f>
        <v>0</v>
      </c>
      <c r="X1222">
        <f>'5a - Savings Tracker'!Y1264</f>
        <v>0</v>
      </c>
      <c r="Y1222">
        <f>'5a - Savings Tracker'!Z1264</f>
        <v>0</v>
      </c>
      <c r="Z1222">
        <f>'5a - Savings Tracker'!AA1264</f>
        <v>0</v>
      </c>
      <c r="AA1222">
        <f>'5a - Savings Tracker'!AB1264</f>
        <v>0</v>
      </c>
      <c r="AB1222">
        <f>'5a - Savings Tracker'!AC1264</f>
        <v>0</v>
      </c>
      <c r="AC1222">
        <f>'5a - Savings Tracker'!AD1264</f>
        <v>0</v>
      </c>
      <c r="AD1222" t="str">
        <f>'5a - Savings Tracker'!AE1264</f>
        <v/>
      </c>
      <c r="AE1222" t="str">
        <f>'5a - Savings Tracker'!AF1264</f>
        <v/>
      </c>
      <c r="AF1222" t="str">
        <f>'5a - Savings Tracker'!AG1264</f>
        <v/>
      </c>
      <c r="AG1222" t="str">
        <f>'5a - Savings Tracker'!AH1264</f>
        <v/>
      </c>
      <c r="AH1222" t="str">
        <f>'5a - Savings Tracker'!AI1264</f>
        <v/>
      </c>
      <c r="AI1222" t="str">
        <f>'5a - Savings Tracker'!AJ1264</f>
        <v/>
      </c>
      <c r="AJ1222" t="str">
        <f>'5a - Savings Tracker'!AK1264</f>
        <v/>
      </c>
      <c r="AK1222" t="str">
        <f>'5a - Savings Tracker'!AL1264</f>
        <v/>
      </c>
    </row>
    <row r="1223" spans="1:37">
      <c r="A1223">
        <f>'5a - Savings Tracker'!A1265</f>
        <v>1222</v>
      </c>
      <c r="B1223" t="str">
        <f>'5a - Savings Tracker'!B1265</f>
        <v>Swansea Bay UHB</v>
      </c>
      <c r="C1223">
        <f>'5a - Savings Tracker'!C1265</f>
        <v>0</v>
      </c>
      <c r="D1223">
        <f>'5a - Savings Tracker'!D1265</f>
        <v>0</v>
      </c>
      <c r="E1223">
        <f>'5a - Savings Tracker'!E1265</f>
        <v>0</v>
      </c>
      <c r="F1223">
        <f>'5a - Savings Tracker'!F1265</f>
        <v>0</v>
      </c>
      <c r="G1223">
        <f>'5a - Savings Tracker'!G1265</f>
        <v>0</v>
      </c>
      <c r="H1223">
        <f>'5a - Savings Tracker'!H1265</f>
        <v>0</v>
      </c>
      <c r="I1223">
        <f>'5a - Savings Tracker'!J1265</f>
        <v>0</v>
      </c>
      <c r="J1223">
        <f>'5a - Savings Tracker'!K1265</f>
        <v>0</v>
      </c>
      <c r="K1223">
        <f>'5a - Savings Tracker'!L1265</f>
        <v>0</v>
      </c>
      <c r="L1223">
        <f>'5a - Savings Tracker'!M1265</f>
        <v>0</v>
      </c>
      <c r="M1223">
        <f>'5a - Savings Tracker'!N1265</f>
        <v>0</v>
      </c>
      <c r="N1223">
        <f>'5a - Savings Tracker'!O1265</f>
        <v>0</v>
      </c>
      <c r="O1223">
        <f>'5a - Savings Tracker'!P1265</f>
        <v>0</v>
      </c>
      <c r="P1223">
        <f>'5a - Savings Tracker'!Q1265</f>
        <v>0</v>
      </c>
      <c r="Q1223">
        <f>'5a - Savings Tracker'!R1265</f>
        <v>0</v>
      </c>
      <c r="R1223">
        <f>'5a - Savings Tracker'!S1265</f>
        <v>0</v>
      </c>
      <c r="S1223">
        <f>'5a - Savings Tracker'!T1265</f>
        <v>0</v>
      </c>
      <c r="T1223">
        <f>'5a - Savings Tracker'!U1265</f>
        <v>0</v>
      </c>
      <c r="U1223">
        <f>'5a - Savings Tracker'!V1265</f>
        <v>0</v>
      </c>
      <c r="V1223">
        <f>'5a - Savings Tracker'!W1265</f>
        <v>0</v>
      </c>
      <c r="W1223">
        <f>'5a - Savings Tracker'!X1265</f>
        <v>0</v>
      </c>
      <c r="X1223">
        <f>'5a - Savings Tracker'!Y1265</f>
        <v>0</v>
      </c>
      <c r="Y1223">
        <f>'5a - Savings Tracker'!Z1265</f>
        <v>0</v>
      </c>
      <c r="Z1223">
        <f>'5a - Savings Tracker'!AA1265</f>
        <v>0</v>
      </c>
      <c r="AA1223">
        <f>'5a - Savings Tracker'!AB1265</f>
        <v>0</v>
      </c>
      <c r="AB1223">
        <f>'5a - Savings Tracker'!AC1265</f>
        <v>0</v>
      </c>
      <c r="AC1223">
        <f>'5a - Savings Tracker'!AD1265</f>
        <v>0</v>
      </c>
      <c r="AD1223" t="str">
        <f>'5a - Savings Tracker'!AE1265</f>
        <v/>
      </c>
      <c r="AE1223" t="str">
        <f>'5a - Savings Tracker'!AF1265</f>
        <v/>
      </c>
      <c r="AF1223" t="str">
        <f>'5a - Savings Tracker'!AG1265</f>
        <v/>
      </c>
      <c r="AG1223" t="str">
        <f>'5a - Savings Tracker'!AH1265</f>
        <v/>
      </c>
      <c r="AH1223" t="str">
        <f>'5a - Savings Tracker'!AI1265</f>
        <v/>
      </c>
      <c r="AI1223" t="str">
        <f>'5a - Savings Tracker'!AJ1265</f>
        <v/>
      </c>
      <c r="AJ1223" t="str">
        <f>'5a - Savings Tracker'!AK1265</f>
        <v/>
      </c>
      <c r="AK1223" t="str">
        <f>'5a - Savings Tracker'!AL1265</f>
        <v/>
      </c>
    </row>
    <row r="1224" spans="1:37">
      <c r="A1224">
        <f>'5a - Savings Tracker'!A1266</f>
        <v>1223</v>
      </c>
      <c r="B1224" t="str">
        <f>'5a - Savings Tracker'!B1266</f>
        <v>Swansea Bay UHB</v>
      </c>
      <c r="C1224">
        <f>'5a - Savings Tracker'!C1266</f>
        <v>0</v>
      </c>
      <c r="D1224">
        <f>'5a - Savings Tracker'!D1266</f>
        <v>0</v>
      </c>
      <c r="E1224">
        <f>'5a - Savings Tracker'!E1266</f>
        <v>0</v>
      </c>
      <c r="F1224">
        <f>'5a - Savings Tracker'!F1266</f>
        <v>0</v>
      </c>
      <c r="G1224">
        <f>'5a - Savings Tracker'!G1266</f>
        <v>0</v>
      </c>
      <c r="H1224">
        <f>'5a - Savings Tracker'!H1266</f>
        <v>0</v>
      </c>
      <c r="I1224">
        <f>'5a - Savings Tracker'!J1266</f>
        <v>0</v>
      </c>
      <c r="J1224">
        <f>'5a - Savings Tracker'!K1266</f>
        <v>0</v>
      </c>
      <c r="K1224">
        <f>'5a - Savings Tracker'!L1266</f>
        <v>0</v>
      </c>
      <c r="L1224">
        <f>'5a - Savings Tracker'!M1266</f>
        <v>0</v>
      </c>
      <c r="M1224">
        <f>'5a - Savings Tracker'!N1266</f>
        <v>0</v>
      </c>
      <c r="N1224">
        <f>'5a - Savings Tracker'!O1266</f>
        <v>0</v>
      </c>
      <c r="O1224">
        <f>'5a - Savings Tracker'!P1266</f>
        <v>0</v>
      </c>
      <c r="P1224">
        <f>'5a - Savings Tracker'!Q1266</f>
        <v>0</v>
      </c>
      <c r="Q1224">
        <f>'5a - Savings Tracker'!R1266</f>
        <v>0</v>
      </c>
      <c r="R1224">
        <f>'5a - Savings Tracker'!S1266</f>
        <v>0</v>
      </c>
      <c r="S1224">
        <f>'5a - Savings Tracker'!T1266</f>
        <v>0</v>
      </c>
      <c r="T1224">
        <f>'5a - Savings Tracker'!U1266</f>
        <v>0</v>
      </c>
      <c r="U1224">
        <f>'5a - Savings Tracker'!V1266</f>
        <v>0</v>
      </c>
      <c r="V1224">
        <f>'5a - Savings Tracker'!W1266</f>
        <v>0</v>
      </c>
      <c r="W1224">
        <f>'5a - Savings Tracker'!X1266</f>
        <v>0</v>
      </c>
      <c r="X1224">
        <f>'5a - Savings Tracker'!Y1266</f>
        <v>0</v>
      </c>
      <c r="Y1224">
        <f>'5a - Savings Tracker'!Z1266</f>
        <v>0</v>
      </c>
      <c r="Z1224">
        <f>'5a - Savings Tracker'!AA1266</f>
        <v>0</v>
      </c>
      <c r="AA1224">
        <f>'5a - Savings Tracker'!AB1266</f>
        <v>0</v>
      </c>
      <c r="AB1224">
        <f>'5a - Savings Tracker'!AC1266</f>
        <v>0</v>
      </c>
      <c r="AC1224">
        <f>'5a - Savings Tracker'!AD1266</f>
        <v>0</v>
      </c>
      <c r="AD1224" t="str">
        <f>'5a - Savings Tracker'!AE1266</f>
        <v/>
      </c>
      <c r="AE1224" t="str">
        <f>'5a - Savings Tracker'!AF1266</f>
        <v/>
      </c>
      <c r="AF1224" t="str">
        <f>'5a - Savings Tracker'!AG1266</f>
        <v/>
      </c>
      <c r="AG1224" t="str">
        <f>'5a - Savings Tracker'!AH1266</f>
        <v/>
      </c>
      <c r="AH1224" t="str">
        <f>'5a - Savings Tracker'!AI1266</f>
        <v/>
      </c>
      <c r="AI1224" t="str">
        <f>'5a - Savings Tracker'!AJ1266</f>
        <v/>
      </c>
      <c r="AJ1224" t="str">
        <f>'5a - Savings Tracker'!AK1266</f>
        <v/>
      </c>
      <c r="AK1224" t="str">
        <f>'5a - Savings Tracker'!AL1266</f>
        <v/>
      </c>
    </row>
    <row r="1225" spans="1:37">
      <c r="A1225">
        <f>'5a - Savings Tracker'!A1267</f>
        <v>1224</v>
      </c>
      <c r="B1225" t="str">
        <f>'5a - Savings Tracker'!B1267</f>
        <v>Swansea Bay UHB</v>
      </c>
      <c r="C1225">
        <f>'5a - Savings Tracker'!C1267</f>
        <v>0</v>
      </c>
      <c r="D1225">
        <f>'5a - Savings Tracker'!D1267</f>
        <v>0</v>
      </c>
      <c r="E1225">
        <f>'5a - Savings Tracker'!E1267</f>
        <v>0</v>
      </c>
      <c r="F1225">
        <f>'5a - Savings Tracker'!F1267</f>
        <v>0</v>
      </c>
      <c r="G1225">
        <f>'5a - Savings Tracker'!G1267</f>
        <v>0</v>
      </c>
      <c r="H1225">
        <f>'5a - Savings Tracker'!H1267</f>
        <v>0</v>
      </c>
      <c r="I1225">
        <f>'5a - Savings Tracker'!J1267</f>
        <v>0</v>
      </c>
      <c r="J1225">
        <f>'5a - Savings Tracker'!K1267</f>
        <v>0</v>
      </c>
      <c r="K1225">
        <f>'5a - Savings Tracker'!L1267</f>
        <v>0</v>
      </c>
      <c r="L1225">
        <f>'5a - Savings Tracker'!M1267</f>
        <v>0</v>
      </c>
      <c r="M1225">
        <f>'5a - Savings Tracker'!N1267</f>
        <v>0</v>
      </c>
      <c r="N1225">
        <f>'5a - Savings Tracker'!O1267</f>
        <v>0</v>
      </c>
      <c r="O1225">
        <f>'5a - Savings Tracker'!P1267</f>
        <v>0</v>
      </c>
      <c r="P1225">
        <f>'5a - Savings Tracker'!Q1267</f>
        <v>0</v>
      </c>
      <c r="Q1225">
        <f>'5a - Savings Tracker'!R1267</f>
        <v>0</v>
      </c>
      <c r="R1225">
        <f>'5a - Savings Tracker'!S1267</f>
        <v>0</v>
      </c>
      <c r="S1225">
        <f>'5a - Savings Tracker'!T1267</f>
        <v>0</v>
      </c>
      <c r="T1225">
        <f>'5a - Savings Tracker'!U1267</f>
        <v>0</v>
      </c>
      <c r="U1225">
        <f>'5a - Savings Tracker'!V1267</f>
        <v>0</v>
      </c>
      <c r="V1225">
        <f>'5a - Savings Tracker'!W1267</f>
        <v>0</v>
      </c>
      <c r="W1225">
        <f>'5a - Savings Tracker'!X1267</f>
        <v>0</v>
      </c>
      <c r="X1225">
        <f>'5a - Savings Tracker'!Y1267</f>
        <v>0</v>
      </c>
      <c r="Y1225">
        <f>'5a - Savings Tracker'!Z1267</f>
        <v>0</v>
      </c>
      <c r="Z1225">
        <f>'5a - Savings Tracker'!AA1267</f>
        <v>0</v>
      </c>
      <c r="AA1225">
        <f>'5a - Savings Tracker'!AB1267</f>
        <v>0</v>
      </c>
      <c r="AB1225">
        <f>'5a - Savings Tracker'!AC1267</f>
        <v>0</v>
      </c>
      <c r="AC1225">
        <f>'5a - Savings Tracker'!AD1267</f>
        <v>0</v>
      </c>
      <c r="AD1225" t="str">
        <f>'5a - Savings Tracker'!AE1267</f>
        <v/>
      </c>
      <c r="AE1225" t="str">
        <f>'5a - Savings Tracker'!AF1267</f>
        <v/>
      </c>
      <c r="AF1225" t="str">
        <f>'5a - Savings Tracker'!AG1267</f>
        <v/>
      </c>
      <c r="AG1225" t="str">
        <f>'5a - Savings Tracker'!AH1267</f>
        <v/>
      </c>
      <c r="AH1225" t="str">
        <f>'5a - Savings Tracker'!AI1267</f>
        <v/>
      </c>
      <c r="AI1225" t="str">
        <f>'5a - Savings Tracker'!AJ1267</f>
        <v/>
      </c>
      <c r="AJ1225" t="str">
        <f>'5a - Savings Tracker'!AK1267</f>
        <v/>
      </c>
      <c r="AK1225" t="str">
        <f>'5a - Savings Tracker'!AL1267</f>
        <v/>
      </c>
    </row>
    <row r="1226" spans="1:37">
      <c r="A1226">
        <f>'5a - Savings Tracker'!A1268</f>
        <v>1225</v>
      </c>
      <c r="B1226" t="str">
        <f>'5a - Savings Tracker'!B1268</f>
        <v>Swansea Bay UHB</v>
      </c>
      <c r="C1226">
        <f>'5a - Savings Tracker'!C1268</f>
        <v>0</v>
      </c>
      <c r="D1226">
        <f>'5a - Savings Tracker'!D1268</f>
        <v>0</v>
      </c>
      <c r="E1226">
        <f>'5a - Savings Tracker'!E1268</f>
        <v>0</v>
      </c>
      <c r="F1226">
        <f>'5a - Savings Tracker'!F1268</f>
        <v>0</v>
      </c>
      <c r="G1226">
        <f>'5a - Savings Tracker'!G1268</f>
        <v>0</v>
      </c>
      <c r="H1226">
        <f>'5a - Savings Tracker'!H1268</f>
        <v>0</v>
      </c>
      <c r="I1226">
        <f>'5a - Savings Tracker'!J1268</f>
        <v>0</v>
      </c>
      <c r="J1226">
        <f>'5a - Savings Tracker'!K1268</f>
        <v>0</v>
      </c>
      <c r="K1226">
        <f>'5a - Savings Tracker'!L1268</f>
        <v>0</v>
      </c>
      <c r="L1226">
        <f>'5a - Savings Tracker'!M1268</f>
        <v>0</v>
      </c>
      <c r="M1226">
        <f>'5a - Savings Tracker'!N1268</f>
        <v>0</v>
      </c>
      <c r="N1226">
        <f>'5a - Savings Tracker'!O1268</f>
        <v>0</v>
      </c>
      <c r="O1226">
        <f>'5a - Savings Tracker'!P1268</f>
        <v>0</v>
      </c>
      <c r="P1226">
        <f>'5a - Savings Tracker'!Q1268</f>
        <v>0</v>
      </c>
      <c r="Q1226">
        <f>'5a - Savings Tracker'!R1268</f>
        <v>0</v>
      </c>
      <c r="R1226">
        <f>'5a - Savings Tracker'!S1268</f>
        <v>0</v>
      </c>
      <c r="S1226">
        <f>'5a - Savings Tracker'!T1268</f>
        <v>0</v>
      </c>
      <c r="T1226">
        <f>'5a - Savings Tracker'!U1268</f>
        <v>0</v>
      </c>
      <c r="U1226">
        <f>'5a - Savings Tracker'!V1268</f>
        <v>0</v>
      </c>
      <c r="V1226">
        <f>'5a - Savings Tracker'!W1268</f>
        <v>0</v>
      </c>
      <c r="W1226">
        <f>'5a - Savings Tracker'!X1268</f>
        <v>0</v>
      </c>
      <c r="X1226">
        <f>'5a - Savings Tracker'!Y1268</f>
        <v>0</v>
      </c>
      <c r="Y1226">
        <f>'5a - Savings Tracker'!Z1268</f>
        <v>0</v>
      </c>
      <c r="Z1226">
        <f>'5a - Savings Tracker'!AA1268</f>
        <v>0</v>
      </c>
      <c r="AA1226">
        <f>'5a - Savings Tracker'!AB1268</f>
        <v>0</v>
      </c>
      <c r="AB1226">
        <f>'5a - Savings Tracker'!AC1268</f>
        <v>0</v>
      </c>
      <c r="AC1226">
        <f>'5a - Savings Tracker'!AD1268</f>
        <v>0</v>
      </c>
      <c r="AD1226" t="str">
        <f>'5a - Savings Tracker'!AE1268</f>
        <v/>
      </c>
      <c r="AE1226" t="str">
        <f>'5a - Savings Tracker'!AF1268</f>
        <v/>
      </c>
      <c r="AF1226" t="str">
        <f>'5a - Savings Tracker'!AG1268</f>
        <v/>
      </c>
      <c r="AG1226" t="str">
        <f>'5a - Savings Tracker'!AH1268</f>
        <v/>
      </c>
      <c r="AH1226" t="str">
        <f>'5a - Savings Tracker'!AI1268</f>
        <v/>
      </c>
      <c r="AI1226" t="str">
        <f>'5a - Savings Tracker'!AJ1268</f>
        <v/>
      </c>
      <c r="AJ1226" t="str">
        <f>'5a - Savings Tracker'!AK1268</f>
        <v/>
      </c>
      <c r="AK1226" t="str">
        <f>'5a - Savings Tracker'!AL1268</f>
        <v/>
      </c>
    </row>
    <row r="1227" spans="1:37">
      <c r="A1227">
        <f>'5a - Savings Tracker'!A1269</f>
        <v>1226</v>
      </c>
      <c r="B1227" t="str">
        <f>'5a - Savings Tracker'!B1269</f>
        <v>Swansea Bay UHB</v>
      </c>
      <c r="C1227">
        <f>'5a - Savings Tracker'!C1269</f>
        <v>0</v>
      </c>
      <c r="D1227">
        <f>'5a - Savings Tracker'!D1269</f>
        <v>0</v>
      </c>
      <c r="E1227">
        <f>'5a - Savings Tracker'!E1269</f>
        <v>0</v>
      </c>
      <c r="F1227">
        <f>'5a - Savings Tracker'!F1269</f>
        <v>0</v>
      </c>
      <c r="G1227">
        <f>'5a - Savings Tracker'!G1269</f>
        <v>0</v>
      </c>
      <c r="H1227">
        <f>'5a - Savings Tracker'!H1269</f>
        <v>0</v>
      </c>
      <c r="I1227">
        <f>'5a - Savings Tracker'!J1269</f>
        <v>0</v>
      </c>
      <c r="J1227">
        <f>'5a - Savings Tracker'!K1269</f>
        <v>0</v>
      </c>
      <c r="K1227">
        <f>'5a - Savings Tracker'!L1269</f>
        <v>0</v>
      </c>
      <c r="L1227">
        <f>'5a - Savings Tracker'!M1269</f>
        <v>0</v>
      </c>
      <c r="M1227">
        <f>'5a - Savings Tracker'!N1269</f>
        <v>0</v>
      </c>
      <c r="N1227">
        <f>'5a - Savings Tracker'!O1269</f>
        <v>0</v>
      </c>
      <c r="O1227">
        <f>'5a - Savings Tracker'!P1269</f>
        <v>0</v>
      </c>
      <c r="P1227">
        <f>'5a - Savings Tracker'!Q1269</f>
        <v>0</v>
      </c>
      <c r="Q1227">
        <f>'5a - Savings Tracker'!R1269</f>
        <v>0</v>
      </c>
      <c r="R1227">
        <f>'5a - Savings Tracker'!S1269</f>
        <v>0</v>
      </c>
      <c r="S1227">
        <f>'5a - Savings Tracker'!T1269</f>
        <v>0</v>
      </c>
      <c r="T1227">
        <f>'5a - Savings Tracker'!U1269</f>
        <v>0</v>
      </c>
      <c r="U1227">
        <f>'5a - Savings Tracker'!V1269</f>
        <v>0</v>
      </c>
      <c r="V1227">
        <f>'5a - Savings Tracker'!W1269</f>
        <v>0</v>
      </c>
      <c r="W1227">
        <f>'5a - Savings Tracker'!X1269</f>
        <v>0</v>
      </c>
      <c r="X1227">
        <f>'5a - Savings Tracker'!Y1269</f>
        <v>0</v>
      </c>
      <c r="Y1227">
        <f>'5a - Savings Tracker'!Z1269</f>
        <v>0</v>
      </c>
      <c r="Z1227">
        <f>'5a - Savings Tracker'!AA1269</f>
        <v>0</v>
      </c>
      <c r="AA1227">
        <f>'5a - Savings Tracker'!AB1269</f>
        <v>0</v>
      </c>
      <c r="AB1227">
        <f>'5a - Savings Tracker'!AC1269</f>
        <v>0</v>
      </c>
      <c r="AC1227">
        <f>'5a - Savings Tracker'!AD1269</f>
        <v>0</v>
      </c>
      <c r="AD1227" t="str">
        <f>'5a - Savings Tracker'!AE1269</f>
        <v/>
      </c>
      <c r="AE1227" t="str">
        <f>'5a - Savings Tracker'!AF1269</f>
        <v/>
      </c>
      <c r="AF1227" t="str">
        <f>'5a - Savings Tracker'!AG1269</f>
        <v/>
      </c>
      <c r="AG1227" t="str">
        <f>'5a - Savings Tracker'!AH1269</f>
        <v/>
      </c>
      <c r="AH1227" t="str">
        <f>'5a - Savings Tracker'!AI1269</f>
        <v/>
      </c>
      <c r="AI1227" t="str">
        <f>'5a - Savings Tracker'!AJ1269</f>
        <v/>
      </c>
      <c r="AJ1227" t="str">
        <f>'5a - Savings Tracker'!AK1269</f>
        <v/>
      </c>
      <c r="AK1227" t="str">
        <f>'5a - Savings Tracker'!AL1269</f>
        <v/>
      </c>
    </row>
    <row r="1228" spans="1:37">
      <c r="A1228">
        <f>'5a - Savings Tracker'!A1270</f>
        <v>1227</v>
      </c>
      <c r="B1228" t="str">
        <f>'5a - Savings Tracker'!B1270</f>
        <v>Swansea Bay UHB</v>
      </c>
      <c r="C1228">
        <f>'5a - Savings Tracker'!C1270</f>
        <v>0</v>
      </c>
      <c r="D1228">
        <f>'5a - Savings Tracker'!D1270</f>
        <v>0</v>
      </c>
      <c r="E1228">
        <f>'5a - Savings Tracker'!E1270</f>
        <v>0</v>
      </c>
      <c r="F1228">
        <f>'5a - Savings Tracker'!F1270</f>
        <v>0</v>
      </c>
      <c r="G1228">
        <f>'5a - Savings Tracker'!G1270</f>
        <v>0</v>
      </c>
      <c r="H1228">
        <f>'5a - Savings Tracker'!H1270</f>
        <v>0</v>
      </c>
      <c r="I1228">
        <f>'5a - Savings Tracker'!J1270</f>
        <v>0</v>
      </c>
      <c r="J1228">
        <f>'5a - Savings Tracker'!K1270</f>
        <v>0</v>
      </c>
      <c r="K1228">
        <f>'5a - Savings Tracker'!L1270</f>
        <v>0</v>
      </c>
      <c r="L1228">
        <f>'5a - Savings Tracker'!M1270</f>
        <v>0</v>
      </c>
      <c r="M1228">
        <f>'5a - Savings Tracker'!N1270</f>
        <v>0</v>
      </c>
      <c r="N1228">
        <f>'5a - Savings Tracker'!O1270</f>
        <v>0</v>
      </c>
      <c r="O1228">
        <f>'5a - Savings Tracker'!P1270</f>
        <v>0</v>
      </c>
      <c r="P1228">
        <f>'5a - Savings Tracker'!Q1270</f>
        <v>0</v>
      </c>
      <c r="Q1228">
        <f>'5a - Savings Tracker'!R1270</f>
        <v>0</v>
      </c>
      <c r="R1228">
        <f>'5a - Savings Tracker'!S1270</f>
        <v>0</v>
      </c>
      <c r="S1228">
        <f>'5a - Savings Tracker'!T1270</f>
        <v>0</v>
      </c>
      <c r="T1228">
        <f>'5a - Savings Tracker'!U1270</f>
        <v>0</v>
      </c>
      <c r="U1228">
        <f>'5a - Savings Tracker'!V1270</f>
        <v>0</v>
      </c>
      <c r="V1228">
        <f>'5a - Savings Tracker'!W1270</f>
        <v>0</v>
      </c>
      <c r="W1228">
        <f>'5a - Savings Tracker'!X1270</f>
        <v>0</v>
      </c>
      <c r="X1228">
        <f>'5a - Savings Tracker'!Y1270</f>
        <v>0</v>
      </c>
      <c r="Y1228">
        <f>'5a - Savings Tracker'!Z1270</f>
        <v>0</v>
      </c>
      <c r="Z1228">
        <f>'5a - Savings Tracker'!AA1270</f>
        <v>0</v>
      </c>
      <c r="AA1228">
        <f>'5a - Savings Tracker'!AB1270</f>
        <v>0</v>
      </c>
      <c r="AB1228">
        <f>'5a - Savings Tracker'!AC1270</f>
        <v>0</v>
      </c>
      <c r="AC1228">
        <f>'5a - Savings Tracker'!AD1270</f>
        <v>0</v>
      </c>
      <c r="AD1228" t="str">
        <f>'5a - Savings Tracker'!AE1270</f>
        <v/>
      </c>
      <c r="AE1228" t="str">
        <f>'5a - Savings Tracker'!AF1270</f>
        <v/>
      </c>
      <c r="AF1228" t="str">
        <f>'5a - Savings Tracker'!AG1270</f>
        <v/>
      </c>
      <c r="AG1228" t="str">
        <f>'5a - Savings Tracker'!AH1270</f>
        <v/>
      </c>
      <c r="AH1228" t="str">
        <f>'5a - Savings Tracker'!AI1270</f>
        <v/>
      </c>
      <c r="AI1228" t="str">
        <f>'5a - Savings Tracker'!AJ1270</f>
        <v/>
      </c>
      <c r="AJ1228" t="str">
        <f>'5a - Savings Tracker'!AK1270</f>
        <v/>
      </c>
      <c r="AK1228" t="str">
        <f>'5a - Savings Tracker'!AL1270</f>
        <v/>
      </c>
    </row>
    <row r="1229" spans="1:37">
      <c r="A1229">
        <f>'5a - Savings Tracker'!A1271</f>
        <v>1228</v>
      </c>
      <c r="B1229" t="str">
        <f>'5a - Savings Tracker'!B1271</f>
        <v>Swansea Bay UHB</v>
      </c>
      <c r="C1229">
        <f>'5a - Savings Tracker'!C1271</f>
        <v>0</v>
      </c>
      <c r="D1229">
        <f>'5a - Savings Tracker'!D1271</f>
        <v>0</v>
      </c>
      <c r="E1229">
        <f>'5a - Savings Tracker'!E1271</f>
        <v>0</v>
      </c>
      <c r="F1229">
        <f>'5a - Savings Tracker'!F1271</f>
        <v>0</v>
      </c>
      <c r="G1229">
        <f>'5a - Savings Tracker'!G1271</f>
        <v>0</v>
      </c>
      <c r="H1229">
        <f>'5a - Savings Tracker'!H1271</f>
        <v>0</v>
      </c>
      <c r="I1229">
        <f>'5a - Savings Tracker'!J1271</f>
        <v>0</v>
      </c>
      <c r="J1229">
        <f>'5a - Savings Tracker'!K1271</f>
        <v>0</v>
      </c>
      <c r="K1229">
        <f>'5a - Savings Tracker'!L1271</f>
        <v>0</v>
      </c>
      <c r="L1229">
        <f>'5a - Savings Tracker'!M1271</f>
        <v>0</v>
      </c>
      <c r="M1229">
        <f>'5a - Savings Tracker'!N1271</f>
        <v>0</v>
      </c>
      <c r="N1229">
        <f>'5a - Savings Tracker'!O1271</f>
        <v>0</v>
      </c>
      <c r="O1229">
        <f>'5a - Savings Tracker'!P1271</f>
        <v>0</v>
      </c>
      <c r="P1229">
        <f>'5a - Savings Tracker'!Q1271</f>
        <v>0</v>
      </c>
      <c r="Q1229">
        <f>'5a - Savings Tracker'!R1271</f>
        <v>0</v>
      </c>
      <c r="R1229">
        <f>'5a - Savings Tracker'!S1271</f>
        <v>0</v>
      </c>
      <c r="S1229">
        <f>'5a - Savings Tracker'!T1271</f>
        <v>0</v>
      </c>
      <c r="T1229">
        <f>'5a - Savings Tracker'!U1271</f>
        <v>0</v>
      </c>
      <c r="U1229">
        <f>'5a - Savings Tracker'!V1271</f>
        <v>0</v>
      </c>
      <c r="V1229">
        <f>'5a - Savings Tracker'!W1271</f>
        <v>0</v>
      </c>
      <c r="W1229">
        <f>'5a - Savings Tracker'!X1271</f>
        <v>0</v>
      </c>
      <c r="X1229">
        <f>'5a - Savings Tracker'!Y1271</f>
        <v>0</v>
      </c>
      <c r="Y1229">
        <f>'5a - Savings Tracker'!Z1271</f>
        <v>0</v>
      </c>
      <c r="Z1229">
        <f>'5a - Savings Tracker'!AA1271</f>
        <v>0</v>
      </c>
      <c r="AA1229">
        <f>'5a - Savings Tracker'!AB1271</f>
        <v>0</v>
      </c>
      <c r="AB1229">
        <f>'5a - Savings Tracker'!AC1271</f>
        <v>0</v>
      </c>
      <c r="AC1229">
        <f>'5a - Savings Tracker'!AD1271</f>
        <v>0</v>
      </c>
      <c r="AD1229" t="str">
        <f>'5a - Savings Tracker'!AE1271</f>
        <v/>
      </c>
      <c r="AE1229" t="str">
        <f>'5a - Savings Tracker'!AF1271</f>
        <v/>
      </c>
      <c r="AF1229" t="str">
        <f>'5a - Savings Tracker'!AG1271</f>
        <v/>
      </c>
      <c r="AG1229" t="str">
        <f>'5a - Savings Tracker'!AH1271</f>
        <v/>
      </c>
      <c r="AH1229" t="str">
        <f>'5a - Savings Tracker'!AI1271</f>
        <v/>
      </c>
      <c r="AI1229" t="str">
        <f>'5a - Savings Tracker'!AJ1271</f>
        <v/>
      </c>
      <c r="AJ1229" t="str">
        <f>'5a - Savings Tracker'!AK1271</f>
        <v/>
      </c>
      <c r="AK1229" t="str">
        <f>'5a - Savings Tracker'!AL1271</f>
        <v/>
      </c>
    </row>
    <row r="1230" spans="1:37">
      <c r="A1230">
        <f>'5a - Savings Tracker'!A1272</f>
        <v>1229</v>
      </c>
      <c r="B1230" t="str">
        <f>'5a - Savings Tracker'!B1272</f>
        <v>Swansea Bay UHB</v>
      </c>
      <c r="C1230">
        <f>'5a - Savings Tracker'!C1272</f>
        <v>0</v>
      </c>
      <c r="D1230">
        <f>'5a - Savings Tracker'!D1272</f>
        <v>0</v>
      </c>
      <c r="E1230">
        <f>'5a - Savings Tracker'!E1272</f>
        <v>0</v>
      </c>
      <c r="F1230">
        <f>'5a - Savings Tracker'!F1272</f>
        <v>0</v>
      </c>
      <c r="G1230">
        <f>'5a - Savings Tracker'!G1272</f>
        <v>0</v>
      </c>
      <c r="H1230">
        <f>'5a - Savings Tracker'!H1272</f>
        <v>0</v>
      </c>
      <c r="I1230">
        <f>'5a - Savings Tracker'!J1272</f>
        <v>0</v>
      </c>
      <c r="J1230">
        <f>'5a - Savings Tracker'!K1272</f>
        <v>0</v>
      </c>
      <c r="K1230">
        <f>'5a - Savings Tracker'!L1272</f>
        <v>0</v>
      </c>
      <c r="L1230">
        <f>'5a - Savings Tracker'!M1272</f>
        <v>0</v>
      </c>
      <c r="M1230">
        <f>'5a - Savings Tracker'!N1272</f>
        <v>0</v>
      </c>
      <c r="N1230">
        <f>'5a - Savings Tracker'!O1272</f>
        <v>0</v>
      </c>
      <c r="O1230">
        <f>'5a - Savings Tracker'!P1272</f>
        <v>0</v>
      </c>
      <c r="P1230">
        <f>'5a - Savings Tracker'!Q1272</f>
        <v>0</v>
      </c>
      <c r="Q1230">
        <f>'5a - Savings Tracker'!R1272</f>
        <v>0</v>
      </c>
      <c r="R1230">
        <f>'5a - Savings Tracker'!S1272</f>
        <v>0</v>
      </c>
      <c r="S1230">
        <f>'5a - Savings Tracker'!T1272</f>
        <v>0</v>
      </c>
      <c r="T1230">
        <f>'5a - Savings Tracker'!U1272</f>
        <v>0</v>
      </c>
      <c r="U1230">
        <f>'5a - Savings Tracker'!V1272</f>
        <v>0</v>
      </c>
      <c r="V1230">
        <f>'5a - Savings Tracker'!W1272</f>
        <v>0</v>
      </c>
      <c r="W1230">
        <f>'5a - Savings Tracker'!X1272</f>
        <v>0</v>
      </c>
      <c r="X1230">
        <f>'5a - Savings Tracker'!Y1272</f>
        <v>0</v>
      </c>
      <c r="Y1230">
        <f>'5a - Savings Tracker'!Z1272</f>
        <v>0</v>
      </c>
      <c r="Z1230">
        <f>'5a - Savings Tracker'!AA1272</f>
        <v>0</v>
      </c>
      <c r="AA1230">
        <f>'5a - Savings Tracker'!AB1272</f>
        <v>0</v>
      </c>
      <c r="AB1230">
        <f>'5a - Savings Tracker'!AC1272</f>
        <v>0</v>
      </c>
      <c r="AC1230">
        <f>'5a - Savings Tracker'!AD1272</f>
        <v>0</v>
      </c>
      <c r="AD1230" t="str">
        <f>'5a - Savings Tracker'!AE1272</f>
        <v/>
      </c>
      <c r="AE1230" t="str">
        <f>'5a - Savings Tracker'!AF1272</f>
        <v/>
      </c>
      <c r="AF1230" t="str">
        <f>'5a - Savings Tracker'!AG1272</f>
        <v/>
      </c>
      <c r="AG1230" t="str">
        <f>'5a - Savings Tracker'!AH1272</f>
        <v/>
      </c>
      <c r="AH1230" t="str">
        <f>'5a - Savings Tracker'!AI1272</f>
        <v/>
      </c>
      <c r="AI1230" t="str">
        <f>'5a - Savings Tracker'!AJ1272</f>
        <v/>
      </c>
      <c r="AJ1230" t="str">
        <f>'5a - Savings Tracker'!AK1272</f>
        <v/>
      </c>
      <c r="AK1230" t="str">
        <f>'5a - Savings Tracker'!AL1272</f>
        <v/>
      </c>
    </row>
    <row r="1231" spans="1:37">
      <c r="A1231">
        <f>'5a - Savings Tracker'!A1273</f>
        <v>1230</v>
      </c>
      <c r="B1231" t="str">
        <f>'5a - Savings Tracker'!B1273</f>
        <v>Swansea Bay UHB</v>
      </c>
      <c r="C1231">
        <f>'5a - Savings Tracker'!C1273</f>
        <v>0</v>
      </c>
      <c r="D1231">
        <f>'5a - Savings Tracker'!D1273</f>
        <v>0</v>
      </c>
      <c r="E1231">
        <f>'5a - Savings Tracker'!E1273</f>
        <v>0</v>
      </c>
      <c r="F1231">
        <f>'5a - Savings Tracker'!F1273</f>
        <v>0</v>
      </c>
      <c r="G1231">
        <f>'5a - Savings Tracker'!G1273</f>
        <v>0</v>
      </c>
      <c r="H1231">
        <f>'5a - Savings Tracker'!H1273</f>
        <v>0</v>
      </c>
      <c r="I1231">
        <f>'5a - Savings Tracker'!J1273</f>
        <v>0</v>
      </c>
      <c r="J1231">
        <f>'5a - Savings Tracker'!K1273</f>
        <v>0</v>
      </c>
      <c r="K1231">
        <f>'5a - Savings Tracker'!L1273</f>
        <v>0</v>
      </c>
      <c r="L1231">
        <f>'5a - Savings Tracker'!M1273</f>
        <v>0</v>
      </c>
      <c r="M1231">
        <f>'5a - Savings Tracker'!N1273</f>
        <v>0</v>
      </c>
      <c r="N1231">
        <f>'5a - Savings Tracker'!O1273</f>
        <v>0</v>
      </c>
      <c r="O1231">
        <f>'5a - Savings Tracker'!P1273</f>
        <v>0</v>
      </c>
      <c r="P1231">
        <f>'5a - Savings Tracker'!Q1273</f>
        <v>0</v>
      </c>
      <c r="Q1231">
        <f>'5a - Savings Tracker'!R1273</f>
        <v>0</v>
      </c>
      <c r="R1231">
        <f>'5a - Savings Tracker'!S1273</f>
        <v>0</v>
      </c>
      <c r="S1231">
        <f>'5a - Savings Tracker'!T1273</f>
        <v>0</v>
      </c>
      <c r="T1231">
        <f>'5a - Savings Tracker'!U1273</f>
        <v>0</v>
      </c>
      <c r="U1231">
        <f>'5a - Savings Tracker'!V1273</f>
        <v>0</v>
      </c>
      <c r="V1231">
        <f>'5a - Savings Tracker'!W1273</f>
        <v>0</v>
      </c>
      <c r="W1231">
        <f>'5a - Savings Tracker'!X1273</f>
        <v>0</v>
      </c>
      <c r="X1231">
        <f>'5a - Savings Tracker'!Y1273</f>
        <v>0</v>
      </c>
      <c r="Y1231">
        <f>'5a - Savings Tracker'!Z1273</f>
        <v>0</v>
      </c>
      <c r="Z1231">
        <f>'5a - Savings Tracker'!AA1273</f>
        <v>0</v>
      </c>
      <c r="AA1231">
        <f>'5a - Savings Tracker'!AB1273</f>
        <v>0</v>
      </c>
      <c r="AB1231">
        <f>'5a - Savings Tracker'!AC1273</f>
        <v>0</v>
      </c>
      <c r="AC1231">
        <f>'5a - Savings Tracker'!AD1273</f>
        <v>0</v>
      </c>
      <c r="AD1231" t="str">
        <f>'5a - Savings Tracker'!AE1273</f>
        <v/>
      </c>
      <c r="AE1231" t="str">
        <f>'5a - Savings Tracker'!AF1273</f>
        <v/>
      </c>
      <c r="AF1231" t="str">
        <f>'5a - Savings Tracker'!AG1273</f>
        <v/>
      </c>
      <c r="AG1231" t="str">
        <f>'5a - Savings Tracker'!AH1273</f>
        <v/>
      </c>
      <c r="AH1231" t="str">
        <f>'5a - Savings Tracker'!AI1273</f>
        <v/>
      </c>
      <c r="AI1231" t="str">
        <f>'5a - Savings Tracker'!AJ1273</f>
        <v/>
      </c>
      <c r="AJ1231" t="str">
        <f>'5a - Savings Tracker'!AK1273</f>
        <v/>
      </c>
      <c r="AK1231" t="str">
        <f>'5a - Savings Tracker'!AL1273</f>
        <v/>
      </c>
    </row>
    <row r="1232" spans="1:37">
      <c r="A1232">
        <f>'5a - Savings Tracker'!A1274</f>
        <v>1231</v>
      </c>
      <c r="B1232" t="str">
        <f>'5a - Savings Tracker'!B1274</f>
        <v>Swansea Bay UHB</v>
      </c>
      <c r="C1232">
        <f>'5a - Savings Tracker'!C1274</f>
        <v>0</v>
      </c>
      <c r="D1232">
        <f>'5a - Savings Tracker'!D1274</f>
        <v>0</v>
      </c>
      <c r="E1232">
        <f>'5a - Savings Tracker'!E1274</f>
        <v>0</v>
      </c>
      <c r="F1232">
        <f>'5a - Savings Tracker'!F1274</f>
        <v>0</v>
      </c>
      <c r="G1232">
        <f>'5a - Savings Tracker'!G1274</f>
        <v>0</v>
      </c>
      <c r="H1232">
        <f>'5a - Savings Tracker'!H1274</f>
        <v>0</v>
      </c>
      <c r="I1232">
        <f>'5a - Savings Tracker'!J1274</f>
        <v>0</v>
      </c>
      <c r="J1232">
        <f>'5a - Savings Tracker'!K1274</f>
        <v>0</v>
      </c>
      <c r="K1232">
        <f>'5a - Savings Tracker'!L1274</f>
        <v>0</v>
      </c>
      <c r="L1232">
        <f>'5a - Savings Tracker'!M1274</f>
        <v>0</v>
      </c>
      <c r="M1232">
        <f>'5a - Savings Tracker'!N1274</f>
        <v>0</v>
      </c>
      <c r="N1232">
        <f>'5a - Savings Tracker'!O1274</f>
        <v>0</v>
      </c>
      <c r="O1232">
        <f>'5a - Savings Tracker'!P1274</f>
        <v>0</v>
      </c>
      <c r="P1232">
        <f>'5a - Savings Tracker'!Q1274</f>
        <v>0</v>
      </c>
      <c r="Q1232">
        <f>'5a - Savings Tracker'!R1274</f>
        <v>0</v>
      </c>
      <c r="R1232">
        <f>'5a - Savings Tracker'!S1274</f>
        <v>0</v>
      </c>
      <c r="S1232">
        <f>'5a - Savings Tracker'!T1274</f>
        <v>0</v>
      </c>
      <c r="T1232">
        <f>'5a - Savings Tracker'!U1274</f>
        <v>0</v>
      </c>
      <c r="U1232">
        <f>'5a - Savings Tracker'!V1274</f>
        <v>0</v>
      </c>
      <c r="V1232">
        <f>'5a - Savings Tracker'!W1274</f>
        <v>0</v>
      </c>
      <c r="W1232">
        <f>'5a - Savings Tracker'!X1274</f>
        <v>0</v>
      </c>
      <c r="X1232">
        <f>'5a - Savings Tracker'!Y1274</f>
        <v>0</v>
      </c>
      <c r="Y1232">
        <f>'5a - Savings Tracker'!Z1274</f>
        <v>0</v>
      </c>
      <c r="Z1232">
        <f>'5a - Savings Tracker'!AA1274</f>
        <v>0</v>
      </c>
      <c r="AA1232">
        <f>'5a - Savings Tracker'!AB1274</f>
        <v>0</v>
      </c>
      <c r="AB1232">
        <f>'5a - Savings Tracker'!AC1274</f>
        <v>0</v>
      </c>
      <c r="AC1232">
        <f>'5a - Savings Tracker'!AD1274</f>
        <v>0</v>
      </c>
      <c r="AD1232" t="str">
        <f>'5a - Savings Tracker'!AE1274</f>
        <v/>
      </c>
      <c r="AE1232" t="str">
        <f>'5a - Savings Tracker'!AF1274</f>
        <v/>
      </c>
      <c r="AF1232" t="str">
        <f>'5a - Savings Tracker'!AG1274</f>
        <v/>
      </c>
      <c r="AG1232" t="str">
        <f>'5a - Savings Tracker'!AH1274</f>
        <v/>
      </c>
      <c r="AH1232" t="str">
        <f>'5a - Savings Tracker'!AI1274</f>
        <v/>
      </c>
      <c r="AI1232" t="str">
        <f>'5a - Savings Tracker'!AJ1274</f>
        <v/>
      </c>
      <c r="AJ1232" t="str">
        <f>'5a - Savings Tracker'!AK1274</f>
        <v/>
      </c>
      <c r="AK1232" t="str">
        <f>'5a - Savings Tracker'!AL1274</f>
        <v/>
      </c>
    </row>
    <row r="1233" spans="1:37">
      <c r="A1233">
        <f>'5a - Savings Tracker'!A1275</f>
        <v>1232</v>
      </c>
      <c r="B1233" t="str">
        <f>'5a - Savings Tracker'!B1275</f>
        <v>Swansea Bay UHB</v>
      </c>
      <c r="C1233">
        <f>'5a - Savings Tracker'!C1275</f>
        <v>0</v>
      </c>
      <c r="D1233">
        <f>'5a - Savings Tracker'!D1275</f>
        <v>0</v>
      </c>
      <c r="E1233">
        <f>'5a - Savings Tracker'!E1275</f>
        <v>0</v>
      </c>
      <c r="F1233">
        <f>'5a - Savings Tracker'!F1275</f>
        <v>0</v>
      </c>
      <c r="G1233">
        <f>'5a - Savings Tracker'!G1275</f>
        <v>0</v>
      </c>
      <c r="H1233">
        <f>'5a - Savings Tracker'!H1275</f>
        <v>0</v>
      </c>
      <c r="I1233">
        <f>'5a - Savings Tracker'!J1275</f>
        <v>0</v>
      </c>
      <c r="J1233">
        <f>'5a - Savings Tracker'!K1275</f>
        <v>0</v>
      </c>
      <c r="K1233">
        <f>'5a - Savings Tracker'!L1275</f>
        <v>0</v>
      </c>
      <c r="L1233">
        <f>'5a - Savings Tracker'!M1275</f>
        <v>0</v>
      </c>
      <c r="M1233">
        <f>'5a - Savings Tracker'!N1275</f>
        <v>0</v>
      </c>
      <c r="N1233">
        <f>'5a - Savings Tracker'!O1275</f>
        <v>0</v>
      </c>
      <c r="O1233">
        <f>'5a - Savings Tracker'!P1275</f>
        <v>0</v>
      </c>
      <c r="P1233">
        <f>'5a - Savings Tracker'!Q1275</f>
        <v>0</v>
      </c>
      <c r="Q1233">
        <f>'5a - Savings Tracker'!R1275</f>
        <v>0</v>
      </c>
      <c r="R1233">
        <f>'5a - Savings Tracker'!S1275</f>
        <v>0</v>
      </c>
      <c r="S1233">
        <f>'5a - Savings Tracker'!T1275</f>
        <v>0</v>
      </c>
      <c r="T1233">
        <f>'5a - Savings Tracker'!U1275</f>
        <v>0</v>
      </c>
      <c r="U1233">
        <f>'5a - Savings Tracker'!V1275</f>
        <v>0</v>
      </c>
      <c r="V1233">
        <f>'5a - Savings Tracker'!W1275</f>
        <v>0</v>
      </c>
      <c r="W1233">
        <f>'5a - Savings Tracker'!X1275</f>
        <v>0</v>
      </c>
      <c r="X1233">
        <f>'5a - Savings Tracker'!Y1275</f>
        <v>0</v>
      </c>
      <c r="Y1233">
        <f>'5a - Savings Tracker'!Z1275</f>
        <v>0</v>
      </c>
      <c r="Z1233">
        <f>'5a - Savings Tracker'!AA1275</f>
        <v>0</v>
      </c>
      <c r="AA1233">
        <f>'5a - Savings Tracker'!AB1275</f>
        <v>0</v>
      </c>
      <c r="AB1233">
        <f>'5a - Savings Tracker'!AC1275</f>
        <v>0</v>
      </c>
      <c r="AC1233">
        <f>'5a - Savings Tracker'!AD1275</f>
        <v>0</v>
      </c>
      <c r="AD1233" t="str">
        <f>'5a - Savings Tracker'!AE1275</f>
        <v/>
      </c>
      <c r="AE1233" t="str">
        <f>'5a - Savings Tracker'!AF1275</f>
        <v/>
      </c>
      <c r="AF1233" t="str">
        <f>'5a - Savings Tracker'!AG1275</f>
        <v/>
      </c>
      <c r="AG1233" t="str">
        <f>'5a - Savings Tracker'!AH1275</f>
        <v/>
      </c>
      <c r="AH1233" t="str">
        <f>'5a - Savings Tracker'!AI1275</f>
        <v/>
      </c>
      <c r="AI1233" t="str">
        <f>'5a - Savings Tracker'!AJ1275</f>
        <v/>
      </c>
      <c r="AJ1233" t="str">
        <f>'5a - Savings Tracker'!AK1275</f>
        <v/>
      </c>
      <c r="AK1233" t="str">
        <f>'5a - Savings Tracker'!AL1275</f>
        <v/>
      </c>
    </row>
    <row r="1234" spans="1:37">
      <c r="A1234">
        <f>'5a - Savings Tracker'!A1276</f>
        <v>1233</v>
      </c>
      <c r="B1234" t="str">
        <f>'5a - Savings Tracker'!B1276</f>
        <v>Swansea Bay UHB</v>
      </c>
      <c r="C1234">
        <f>'5a - Savings Tracker'!C1276</f>
        <v>0</v>
      </c>
      <c r="D1234">
        <f>'5a - Savings Tracker'!D1276</f>
        <v>0</v>
      </c>
      <c r="E1234">
        <f>'5a - Savings Tracker'!E1276</f>
        <v>0</v>
      </c>
      <c r="F1234">
        <f>'5a - Savings Tracker'!F1276</f>
        <v>0</v>
      </c>
      <c r="G1234">
        <f>'5a - Savings Tracker'!G1276</f>
        <v>0</v>
      </c>
      <c r="H1234">
        <f>'5a - Savings Tracker'!H1276</f>
        <v>0</v>
      </c>
      <c r="I1234">
        <f>'5a - Savings Tracker'!J1276</f>
        <v>0</v>
      </c>
      <c r="J1234">
        <f>'5a - Savings Tracker'!K1276</f>
        <v>0</v>
      </c>
      <c r="K1234">
        <f>'5a - Savings Tracker'!L1276</f>
        <v>0</v>
      </c>
      <c r="L1234">
        <f>'5a - Savings Tracker'!M1276</f>
        <v>0</v>
      </c>
      <c r="M1234">
        <f>'5a - Savings Tracker'!N1276</f>
        <v>0</v>
      </c>
      <c r="N1234">
        <f>'5a - Savings Tracker'!O1276</f>
        <v>0</v>
      </c>
      <c r="O1234">
        <f>'5a - Savings Tracker'!P1276</f>
        <v>0</v>
      </c>
      <c r="P1234">
        <f>'5a - Savings Tracker'!Q1276</f>
        <v>0</v>
      </c>
      <c r="Q1234">
        <f>'5a - Savings Tracker'!R1276</f>
        <v>0</v>
      </c>
      <c r="R1234">
        <f>'5a - Savings Tracker'!S1276</f>
        <v>0</v>
      </c>
      <c r="S1234">
        <f>'5a - Savings Tracker'!T1276</f>
        <v>0</v>
      </c>
      <c r="T1234">
        <f>'5a - Savings Tracker'!U1276</f>
        <v>0</v>
      </c>
      <c r="U1234">
        <f>'5a - Savings Tracker'!V1276</f>
        <v>0</v>
      </c>
      <c r="V1234">
        <f>'5a - Savings Tracker'!W1276</f>
        <v>0</v>
      </c>
      <c r="W1234">
        <f>'5a - Savings Tracker'!X1276</f>
        <v>0</v>
      </c>
      <c r="X1234">
        <f>'5a - Savings Tracker'!Y1276</f>
        <v>0</v>
      </c>
      <c r="Y1234">
        <f>'5a - Savings Tracker'!Z1276</f>
        <v>0</v>
      </c>
      <c r="Z1234">
        <f>'5a - Savings Tracker'!AA1276</f>
        <v>0</v>
      </c>
      <c r="AA1234">
        <f>'5a - Savings Tracker'!AB1276</f>
        <v>0</v>
      </c>
      <c r="AB1234">
        <f>'5a - Savings Tracker'!AC1276</f>
        <v>0</v>
      </c>
      <c r="AC1234">
        <f>'5a - Savings Tracker'!AD1276</f>
        <v>0</v>
      </c>
      <c r="AD1234" t="str">
        <f>'5a - Savings Tracker'!AE1276</f>
        <v/>
      </c>
      <c r="AE1234" t="str">
        <f>'5a - Savings Tracker'!AF1276</f>
        <v/>
      </c>
      <c r="AF1234" t="str">
        <f>'5a - Savings Tracker'!AG1276</f>
        <v/>
      </c>
      <c r="AG1234" t="str">
        <f>'5a - Savings Tracker'!AH1276</f>
        <v/>
      </c>
      <c r="AH1234" t="str">
        <f>'5a - Savings Tracker'!AI1276</f>
        <v/>
      </c>
      <c r="AI1234" t="str">
        <f>'5a - Savings Tracker'!AJ1276</f>
        <v/>
      </c>
      <c r="AJ1234" t="str">
        <f>'5a - Savings Tracker'!AK1276</f>
        <v/>
      </c>
      <c r="AK1234" t="str">
        <f>'5a - Savings Tracker'!AL1276</f>
        <v/>
      </c>
    </row>
    <row r="1235" spans="1:37">
      <c r="A1235">
        <f>'5a - Savings Tracker'!A1277</f>
        <v>1234</v>
      </c>
      <c r="B1235" t="str">
        <f>'5a - Savings Tracker'!B1277</f>
        <v>Swansea Bay UHB</v>
      </c>
      <c r="C1235">
        <f>'5a - Savings Tracker'!C1277</f>
        <v>0</v>
      </c>
      <c r="D1235">
        <f>'5a - Savings Tracker'!D1277</f>
        <v>0</v>
      </c>
      <c r="E1235">
        <f>'5a - Savings Tracker'!E1277</f>
        <v>0</v>
      </c>
      <c r="F1235">
        <f>'5a - Savings Tracker'!F1277</f>
        <v>0</v>
      </c>
      <c r="G1235">
        <f>'5a - Savings Tracker'!G1277</f>
        <v>0</v>
      </c>
      <c r="H1235">
        <f>'5a - Savings Tracker'!H1277</f>
        <v>0</v>
      </c>
      <c r="I1235">
        <f>'5a - Savings Tracker'!J1277</f>
        <v>0</v>
      </c>
      <c r="J1235">
        <f>'5a - Savings Tracker'!K1277</f>
        <v>0</v>
      </c>
      <c r="K1235">
        <f>'5a - Savings Tracker'!L1277</f>
        <v>0</v>
      </c>
      <c r="L1235">
        <f>'5a - Savings Tracker'!M1277</f>
        <v>0</v>
      </c>
      <c r="M1235">
        <f>'5a - Savings Tracker'!N1277</f>
        <v>0</v>
      </c>
      <c r="N1235">
        <f>'5a - Savings Tracker'!O1277</f>
        <v>0</v>
      </c>
      <c r="O1235">
        <f>'5a - Savings Tracker'!P1277</f>
        <v>0</v>
      </c>
      <c r="P1235">
        <f>'5a - Savings Tracker'!Q1277</f>
        <v>0</v>
      </c>
      <c r="Q1235">
        <f>'5a - Savings Tracker'!R1277</f>
        <v>0</v>
      </c>
      <c r="R1235">
        <f>'5a - Savings Tracker'!S1277</f>
        <v>0</v>
      </c>
      <c r="S1235">
        <f>'5a - Savings Tracker'!T1277</f>
        <v>0</v>
      </c>
      <c r="T1235">
        <f>'5a - Savings Tracker'!U1277</f>
        <v>0</v>
      </c>
      <c r="U1235">
        <f>'5a - Savings Tracker'!V1277</f>
        <v>0</v>
      </c>
      <c r="V1235">
        <f>'5a - Savings Tracker'!W1277</f>
        <v>0</v>
      </c>
      <c r="W1235">
        <f>'5a - Savings Tracker'!X1277</f>
        <v>0</v>
      </c>
      <c r="X1235">
        <f>'5a - Savings Tracker'!Y1277</f>
        <v>0</v>
      </c>
      <c r="Y1235">
        <f>'5a - Savings Tracker'!Z1277</f>
        <v>0</v>
      </c>
      <c r="Z1235">
        <f>'5a - Savings Tracker'!AA1277</f>
        <v>0</v>
      </c>
      <c r="AA1235">
        <f>'5a - Savings Tracker'!AB1277</f>
        <v>0</v>
      </c>
      <c r="AB1235">
        <f>'5a - Savings Tracker'!AC1277</f>
        <v>0</v>
      </c>
      <c r="AC1235">
        <f>'5a - Savings Tracker'!AD1277</f>
        <v>0</v>
      </c>
      <c r="AD1235" t="str">
        <f>'5a - Savings Tracker'!AE1277</f>
        <v/>
      </c>
      <c r="AE1235" t="str">
        <f>'5a - Savings Tracker'!AF1277</f>
        <v/>
      </c>
      <c r="AF1235" t="str">
        <f>'5a - Savings Tracker'!AG1277</f>
        <v/>
      </c>
      <c r="AG1235" t="str">
        <f>'5a - Savings Tracker'!AH1277</f>
        <v/>
      </c>
      <c r="AH1235" t="str">
        <f>'5a - Savings Tracker'!AI1277</f>
        <v/>
      </c>
      <c r="AI1235" t="str">
        <f>'5a - Savings Tracker'!AJ1277</f>
        <v/>
      </c>
      <c r="AJ1235" t="str">
        <f>'5a - Savings Tracker'!AK1277</f>
        <v/>
      </c>
      <c r="AK1235" t="str">
        <f>'5a - Savings Tracker'!AL1277</f>
        <v/>
      </c>
    </row>
    <row r="1236" spans="1:37">
      <c r="A1236">
        <f>'5a - Savings Tracker'!A1278</f>
        <v>1235</v>
      </c>
      <c r="B1236" t="str">
        <f>'5a - Savings Tracker'!B1278</f>
        <v>Swansea Bay UHB</v>
      </c>
      <c r="C1236">
        <f>'5a - Savings Tracker'!C1278</f>
        <v>0</v>
      </c>
      <c r="D1236">
        <f>'5a - Savings Tracker'!D1278</f>
        <v>0</v>
      </c>
      <c r="E1236">
        <f>'5a - Savings Tracker'!E1278</f>
        <v>0</v>
      </c>
      <c r="F1236">
        <f>'5a - Savings Tracker'!F1278</f>
        <v>0</v>
      </c>
      <c r="G1236">
        <f>'5a - Savings Tracker'!G1278</f>
        <v>0</v>
      </c>
      <c r="H1236">
        <f>'5a - Savings Tracker'!H1278</f>
        <v>0</v>
      </c>
      <c r="I1236">
        <f>'5a - Savings Tracker'!J1278</f>
        <v>0</v>
      </c>
      <c r="J1236">
        <f>'5a - Savings Tracker'!K1278</f>
        <v>0</v>
      </c>
      <c r="K1236">
        <f>'5a - Savings Tracker'!L1278</f>
        <v>0</v>
      </c>
      <c r="L1236">
        <f>'5a - Savings Tracker'!M1278</f>
        <v>0</v>
      </c>
      <c r="M1236">
        <f>'5a - Savings Tracker'!N1278</f>
        <v>0</v>
      </c>
      <c r="N1236">
        <f>'5a - Savings Tracker'!O1278</f>
        <v>0</v>
      </c>
      <c r="O1236">
        <f>'5a - Savings Tracker'!P1278</f>
        <v>0</v>
      </c>
      <c r="P1236">
        <f>'5a - Savings Tracker'!Q1278</f>
        <v>0</v>
      </c>
      <c r="Q1236">
        <f>'5a - Savings Tracker'!R1278</f>
        <v>0</v>
      </c>
      <c r="R1236">
        <f>'5a - Savings Tracker'!S1278</f>
        <v>0</v>
      </c>
      <c r="S1236">
        <f>'5a - Savings Tracker'!T1278</f>
        <v>0</v>
      </c>
      <c r="T1236">
        <f>'5a - Savings Tracker'!U1278</f>
        <v>0</v>
      </c>
      <c r="U1236">
        <f>'5a - Savings Tracker'!V1278</f>
        <v>0</v>
      </c>
      <c r="V1236">
        <f>'5a - Savings Tracker'!W1278</f>
        <v>0</v>
      </c>
      <c r="W1236">
        <f>'5a - Savings Tracker'!X1278</f>
        <v>0</v>
      </c>
      <c r="X1236">
        <f>'5a - Savings Tracker'!Y1278</f>
        <v>0</v>
      </c>
      <c r="Y1236">
        <f>'5a - Savings Tracker'!Z1278</f>
        <v>0</v>
      </c>
      <c r="Z1236">
        <f>'5a - Savings Tracker'!AA1278</f>
        <v>0</v>
      </c>
      <c r="AA1236">
        <f>'5a - Savings Tracker'!AB1278</f>
        <v>0</v>
      </c>
      <c r="AB1236">
        <f>'5a - Savings Tracker'!AC1278</f>
        <v>0</v>
      </c>
      <c r="AC1236">
        <f>'5a - Savings Tracker'!AD1278</f>
        <v>0</v>
      </c>
      <c r="AD1236" t="str">
        <f>'5a - Savings Tracker'!AE1278</f>
        <v/>
      </c>
      <c r="AE1236" t="str">
        <f>'5a - Savings Tracker'!AF1278</f>
        <v/>
      </c>
      <c r="AF1236" t="str">
        <f>'5a - Savings Tracker'!AG1278</f>
        <v/>
      </c>
      <c r="AG1236" t="str">
        <f>'5a - Savings Tracker'!AH1278</f>
        <v/>
      </c>
      <c r="AH1236" t="str">
        <f>'5a - Savings Tracker'!AI1278</f>
        <v/>
      </c>
      <c r="AI1236" t="str">
        <f>'5a - Savings Tracker'!AJ1278</f>
        <v/>
      </c>
      <c r="AJ1236" t="str">
        <f>'5a - Savings Tracker'!AK1278</f>
        <v/>
      </c>
      <c r="AK1236" t="str">
        <f>'5a - Savings Tracker'!AL1278</f>
        <v/>
      </c>
    </row>
    <row r="1237" spans="1:37">
      <c r="A1237">
        <f>'5a - Savings Tracker'!A1279</f>
        <v>1236</v>
      </c>
      <c r="B1237" t="str">
        <f>'5a - Savings Tracker'!B1279</f>
        <v>Swansea Bay UHB</v>
      </c>
      <c r="C1237">
        <f>'5a - Savings Tracker'!C1279</f>
        <v>0</v>
      </c>
      <c r="D1237">
        <f>'5a - Savings Tracker'!D1279</f>
        <v>0</v>
      </c>
      <c r="E1237">
        <f>'5a - Savings Tracker'!E1279</f>
        <v>0</v>
      </c>
      <c r="F1237">
        <f>'5a - Savings Tracker'!F1279</f>
        <v>0</v>
      </c>
      <c r="G1237">
        <f>'5a - Savings Tracker'!G1279</f>
        <v>0</v>
      </c>
      <c r="H1237">
        <f>'5a - Savings Tracker'!H1279</f>
        <v>0</v>
      </c>
      <c r="I1237">
        <f>'5a - Savings Tracker'!J1279</f>
        <v>0</v>
      </c>
      <c r="J1237">
        <f>'5a - Savings Tracker'!K1279</f>
        <v>0</v>
      </c>
      <c r="K1237">
        <f>'5a - Savings Tracker'!L1279</f>
        <v>0</v>
      </c>
      <c r="L1237">
        <f>'5a - Savings Tracker'!M1279</f>
        <v>0</v>
      </c>
      <c r="M1237">
        <f>'5a - Savings Tracker'!N1279</f>
        <v>0</v>
      </c>
      <c r="N1237">
        <f>'5a - Savings Tracker'!O1279</f>
        <v>0</v>
      </c>
      <c r="O1237">
        <f>'5a - Savings Tracker'!P1279</f>
        <v>0</v>
      </c>
      <c r="P1237">
        <f>'5a - Savings Tracker'!Q1279</f>
        <v>0</v>
      </c>
      <c r="Q1237">
        <f>'5a - Savings Tracker'!R1279</f>
        <v>0</v>
      </c>
      <c r="R1237">
        <f>'5a - Savings Tracker'!S1279</f>
        <v>0</v>
      </c>
      <c r="S1237">
        <f>'5a - Savings Tracker'!T1279</f>
        <v>0</v>
      </c>
      <c r="T1237">
        <f>'5a - Savings Tracker'!U1279</f>
        <v>0</v>
      </c>
      <c r="U1237">
        <f>'5a - Savings Tracker'!V1279</f>
        <v>0</v>
      </c>
      <c r="V1237">
        <f>'5a - Savings Tracker'!W1279</f>
        <v>0</v>
      </c>
      <c r="W1237">
        <f>'5a - Savings Tracker'!X1279</f>
        <v>0</v>
      </c>
      <c r="X1237">
        <f>'5a - Savings Tracker'!Y1279</f>
        <v>0</v>
      </c>
      <c r="Y1237">
        <f>'5a - Savings Tracker'!Z1279</f>
        <v>0</v>
      </c>
      <c r="Z1237">
        <f>'5a - Savings Tracker'!AA1279</f>
        <v>0</v>
      </c>
      <c r="AA1237">
        <f>'5a - Savings Tracker'!AB1279</f>
        <v>0</v>
      </c>
      <c r="AB1237">
        <f>'5a - Savings Tracker'!AC1279</f>
        <v>0</v>
      </c>
      <c r="AC1237">
        <f>'5a - Savings Tracker'!AD1279</f>
        <v>0</v>
      </c>
      <c r="AD1237" t="str">
        <f>'5a - Savings Tracker'!AE1279</f>
        <v/>
      </c>
      <c r="AE1237" t="str">
        <f>'5a - Savings Tracker'!AF1279</f>
        <v/>
      </c>
      <c r="AF1237" t="str">
        <f>'5a - Savings Tracker'!AG1279</f>
        <v/>
      </c>
      <c r="AG1237" t="str">
        <f>'5a - Savings Tracker'!AH1279</f>
        <v/>
      </c>
      <c r="AH1237" t="str">
        <f>'5a - Savings Tracker'!AI1279</f>
        <v/>
      </c>
      <c r="AI1237" t="str">
        <f>'5a - Savings Tracker'!AJ1279</f>
        <v/>
      </c>
      <c r="AJ1237" t="str">
        <f>'5a - Savings Tracker'!AK1279</f>
        <v/>
      </c>
      <c r="AK1237" t="str">
        <f>'5a - Savings Tracker'!AL1279</f>
        <v/>
      </c>
    </row>
    <row r="1238" spans="1:37">
      <c r="A1238">
        <f>'5a - Savings Tracker'!A1280</f>
        <v>1237</v>
      </c>
      <c r="B1238" t="str">
        <f>'5a - Savings Tracker'!B1280</f>
        <v>Swansea Bay UHB</v>
      </c>
      <c r="C1238">
        <f>'5a - Savings Tracker'!C1280</f>
        <v>0</v>
      </c>
      <c r="D1238">
        <f>'5a - Savings Tracker'!D1280</f>
        <v>0</v>
      </c>
      <c r="E1238">
        <f>'5a - Savings Tracker'!E1280</f>
        <v>0</v>
      </c>
      <c r="F1238">
        <f>'5a - Savings Tracker'!F1280</f>
        <v>0</v>
      </c>
      <c r="G1238">
        <f>'5a - Savings Tracker'!G1280</f>
        <v>0</v>
      </c>
      <c r="H1238">
        <f>'5a - Savings Tracker'!H1280</f>
        <v>0</v>
      </c>
      <c r="I1238">
        <f>'5a - Savings Tracker'!J1280</f>
        <v>0</v>
      </c>
      <c r="J1238">
        <f>'5a - Savings Tracker'!K1280</f>
        <v>0</v>
      </c>
      <c r="K1238">
        <f>'5a - Savings Tracker'!L1280</f>
        <v>0</v>
      </c>
      <c r="L1238">
        <f>'5a - Savings Tracker'!M1280</f>
        <v>0</v>
      </c>
      <c r="M1238">
        <f>'5a - Savings Tracker'!N1280</f>
        <v>0</v>
      </c>
      <c r="N1238">
        <f>'5a - Savings Tracker'!O1280</f>
        <v>0</v>
      </c>
      <c r="O1238">
        <f>'5a - Savings Tracker'!P1280</f>
        <v>0</v>
      </c>
      <c r="P1238">
        <f>'5a - Savings Tracker'!Q1280</f>
        <v>0</v>
      </c>
      <c r="Q1238">
        <f>'5a - Savings Tracker'!R1280</f>
        <v>0</v>
      </c>
      <c r="R1238">
        <f>'5a - Savings Tracker'!S1280</f>
        <v>0</v>
      </c>
      <c r="S1238">
        <f>'5a - Savings Tracker'!T1280</f>
        <v>0</v>
      </c>
      <c r="T1238">
        <f>'5a - Savings Tracker'!U1280</f>
        <v>0</v>
      </c>
      <c r="U1238">
        <f>'5a - Savings Tracker'!V1280</f>
        <v>0</v>
      </c>
      <c r="V1238">
        <f>'5a - Savings Tracker'!W1280</f>
        <v>0</v>
      </c>
      <c r="W1238">
        <f>'5a - Savings Tracker'!X1280</f>
        <v>0</v>
      </c>
      <c r="X1238">
        <f>'5a - Savings Tracker'!Y1280</f>
        <v>0</v>
      </c>
      <c r="Y1238">
        <f>'5a - Savings Tracker'!Z1280</f>
        <v>0</v>
      </c>
      <c r="Z1238">
        <f>'5a - Savings Tracker'!AA1280</f>
        <v>0</v>
      </c>
      <c r="AA1238">
        <f>'5a - Savings Tracker'!AB1280</f>
        <v>0</v>
      </c>
      <c r="AB1238">
        <f>'5a - Savings Tracker'!AC1280</f>
        <v>0</v>
      </c>
      <c r="AC1238">
        <f>'5a - Savings Tracker'!AD1280</f>
        <v>0</v>
      </c>
      <c r="AD1238" t="str">
        <f>'5a - Savings Tracker'!AE1280</f>
        <v/>
      </c>
      <c r="AE1238" t="str">
        <f>'5a - Savings Tracker'!AF1280</f>
        <v/>
      </c>
      <c r="AF1238" t="str">
        <f>'5a - Savings Tracker'!AG1280</f>
        <v/>
      </c>
      <c r="AG1238" t="str">
        <f>'5a - Savings Tracker'!AH1280</f>
        <v/>
      </c>
      <c r="AH1238" t="str">
        <f>'5a - Savings Tracker'!AI1280</f>
        <v/>
      </c>
      <c r="AI1238" t="str">
        <f>'5a - Savings Tracker'!AJ1280</f>
        <v/>
      </c>
      <c r="AJ1238" t="str">
        <f>'5a - Savings Tracker'!AK1280</f>
        <v/>
      </c>
      <c r="AK1238" t="str">
        <f>'5a - Savings Tracker'!AL1280</f>
        <v/>
      </c>
    </row>
    <row r="1239" spans="1:37">
      <c r="A1239">
        <f>'5a - Savings Tracker'!A1281</f>
        <v>1238</v>
      </c>
      <c r="B1239" t="str">
        <f>'5a - Savings Tracker'!B1281</f>
        <v>Swansea Bay UHB</v>
      </c>
      <c r="C1239">
        <f>'5a - Savings Tracker'!C1281</f>
        <v>0</v>
      </c>
      <c r="D1239">
        <f>'5a - Savings Tracker'!D1281</f>
        <v>0</v>
      </c>
      <c r="E1239">
        <f>'5a - Savings Tracker'!E1281</f>
        <v>0</v>
      </c>
      <c r="F1239">
        <f>'5a - Savings Tracker'!F1281</f>
        <v>0</v>
      </c>
      <c r="G1239">
        <f>'5a - Savings Tracker'!G1281</f>
        <v>0</v>
      </c>
      <c r="H1239">
        <f>'5a - Savings Tracker'!H1281</f>
        <v>0</v>
      </c>
      <c r="I1239">
        <f>'5a - Savings Tracker'!J1281</f>
        <v>0</v>
      </c>
      <c r="J1239">
        <f>'5a - Savings Tracker'!K1281</f>
        <v>0</v>
      </c>
      <c r="K1239">
        <f>'5a - Savings Tracker'!L1281</f>
        <v>0</v>
      </c>
      <c r="L1239">
        <f>'5a - Savings Tracker'!M1281</f>
        <v>0</v>
      </c>
      <c r="M1239">
        <f>'5a - Savings Tracker'!N1281</f>
        <v>0</v>
      </c>
      <c r="N1239">
        <f>'5a - Savings Tracker'!O1281</f>
        <v>0</v>
      </c>
      <c r="O1239">
        <f>'5a - Savings Tracker'!P1281</f>
        <v>0</v>
      </c>
      <c r="P1239">
        <f>'5a - Savings Tracker'!Q1281</f>
        <v>0</v>
      </c>
      <c r="Q1239">
        <f>'5a - Savings Tracker'!R1281</f>
        <v>0</v>
      </c>
      <c r="R1239">
        <f>'5a - Savings Tracker'!S1281</f>
        <v>0</v>
      </c>
      <c r="S1239">
        <f>'5a - Savings Tracker'!T1281</f>
        <v>0</v>
      </c>
      <c r="T1239">
        <f>'5a - Savings Tracker'!U1281</f>
        <v>0</v>
      </c>
      <c r="U1239">
        <f>'5a - Savings Tracker'!V1281</f>
        <v>0</v>
      </c>
      <c r="V1239">
        <f>'5a - Savings Tracker'!W1281</f>
        <v>0</v>
      </c>
      <c r="W1239">
        <f>'5a - Savings Tracker'!X1281</f>
        <v>0</v>
      </c>
      <c r="X1239">
        <f>'5a - Savings Tracker'!Y1281</f>
        <v>0</v>
      </c>
      <c r="Y1239">
        <f>'5a - Savings Tracker'!Z1281</f>
        <v>0</v>
      </c>
      <c r="Z1239">
        <f>'5a - Savings Tracker'!AA1281</f>
        <v>0</v>
      </c>
      <c r="AA1239">
        <f>'5a - Savings Tracker'!AB1281</f>
        <v>0</v>
      </c>
      <c r="AB1239">
        <f>'5a - Savings Tracker'!AC1281</f>
        <v>0</v>
      </c>
      <c r="AC1239">
        <f>'5a - Savings Tracker'!AD1281</f>
        <v>0</v>
      </c>
      <c r="AD1239" t="str">
        <f>'5a - Savings Tracker'!AE1281</f>
        <v/>
      </c>
      <c r="AE1239" t="str">
        <f>'5a - Savings Tracker'!AF1281</f>
        <v/>
      </c>
      <c r="AF1239" t="str">
        <f>'5a - Savings Tracker'!AG1281</f>
        <v/>
      </c>
      <c r="AG1239" t="str">
        <f>'5a - Savings Tracker'!AH1281</f>
        <v/>
      </c>
      <c r="AH1239" t="str">
        <f>'5a - Savings Tracker'!AI1281</f>
        <v/>
      </c>
      <c r="AI1239" t="str">
        <f>'5a - Savings Tracker'!AJ1281</f>
        <v/>
      </c>
      <c r="AJ1239" t="str">
        <f>'5a - Savings Tracker'!AK1281</f>
        <v/>
      </c>
      <c r="AK1239" t="str">
        <f>'5a - Savings Tracker'!AL1281</f>
        <v/>
      </c>
    </row>
    <row r="1240" spans="1:37">
      <c r="A1240">
        <f>'5a - Savings Tracker'!A1282</f>
        <v>1239</v>
      </c>
      <c r="B1240" t="str">
        <f>'5a - Savings Tracker'!B1282</f>
        <v>Swansea Bay UHB</v>
      </c>
      <c r="C1240">
        <f>'5a - Savings Tracker'!C1282</f>
        <v>0</v>
      </c>
      <c r="D1240">
        <f>'5a - Savings Tracker'!D1282</f>
        <v>0</v>
      </c>
      <c r="E1240">
        <f>'5a - Savings Tracker'!E1282</f>
        <v>0</v>
      </c>
      <c r="F1240">
        <f>'5a - Savings Tracker'!F1282</f>
        <v>0</v>
      </c>
      <c r="G1240">
        <f>'5a - Savings Tracker'!G1282</f>
        <v>0</v>
      </c>
      <c r="H1240">
        <f>'5a - Savings Tracker'!H1282</f>
        <v>0</v>
      </c>
      <c r="I1240">
        <f>'5a - Savings Tracker'!J1282</f>
        <v>0</v>
      </c>
      <c r="J1240">
        <f>'5a - Savings Tracker'!K1282</f>
        <v>0</v>
      </c>
      <c r="K1240">
        <f>'5a - Savings Tracker'!L1282</f>
        <v>0</v>
      </c>
      <c r="L1240">
        <f>'5a - Savings Tracker'!M1282</f>
        <v>0</v>
      </c>
      <c r="M1240">
        <f>'5a - Savings Tracker'!N1282</f>
        <v>0</v>
      </c>
      <c r="N1240">
        <f>'5a - Savings Tracker'!O1282</f>
        <v>0</v>
      </c>
      <c r="O1240">
        <f>'5a - Savings Tracker'!P1282</f>
        <v>0</v>
      </c>
      <c r="P1240">
        <f>'5a - Savings Tracker'!Q1282</f>
        <v>0</v>
      </c>
      <c r="Q1240">
        <f>'5a - Savings Tracker'!R1282</f>
        <v>0</v>
      </c>
      <c r="R1240">
        <f>'5a - Savings Tracker'!S1282</f>
        <v>0</v>
      </c>
      <c r="S1240">
        <f>'5a - Savings Tracker'!T1282</f>
        <v>0</v>
      </c>
      <c r="T1240">
        <f>'5a - Savings Tracker'!U1282</f>
        <v>0</v>
      </c>
      <c r="U1240">
        <f>'5a - Savings Tracker'!V1282</f>
        <v>0</v>
      </c>
      <c r="V1240">
        <f>'5a - Savings Tracker'!W1282</f>
        <v>0</v>
      </c>
      <c r="W1240">
        <f>'5a - Savings Tracker'!X1282</f>
        <v>0</v>
      </c>
      <c r="X1240">
        <f>'5a - Savings Tracker'!Y1282</f>
        <v>0</v>
      </c>
      <c r="Y1240">
        <f>'5a - Savings Tracker'!Z1282</f>
        <v>0</v>
      </c>
      <c r="Z1240">
        <f>'5a - Savings Tracker'!AA1282</f>
        <v>0</v>
      </c>
      <c r="AA1240">
        <f>'5a - Savings Tracker'!AB1282</f>
        <v>0</v>
      </c>
      <c r="AB1240">
        <f>'5a - Savings Tracker'!AC1282</f>
        <v>0</v>
      </c>
      <c r="AC1240">
        <f>'5a - Savings Tracker'!AD1282</f>
        <v>0</v>
      </c>
      <c r="AD1240" t="str">
        <f>'5a - Savings Tracker'!AE1282</f>
        <v/>
      </c>
      <c r="AE1240" t="str">
        <f>'5a - Savings Tracker'!AF1282</f>
        <v/>
      </c>
      <c r="AF1240" t="str">
        <f>'5a - Savings Tracker'!AG1282</f>
        <v/>
      </c>
      <c r="AG1240" t="str">
        <f>'5a - Savings Tracker'!AH1282</f>
        <v/>
      </c>
      <c r="AH1240" t="str">
        <f>'5a - Savings Tracker'!AI1282</f>
        <v/>
      </c>
      <c r="AI1240" t="str">
        <f>'5a - Savings Tracker'!AJ1282</f>
        <v/>
      </c>
      <c r="AJ1240" t="str">
        <f>'5a - Savings Tracker'!AK1282</f>
        <v/>
      </c>
      <c r="AK1240" t="str">
        <f>'5a - Savings Tracker'!AL1282</f>
        <v/>
      </c>
    </row>
    <row r="1241" spans="1:37">
      <c r="A1241">
        <f>'5a - Savings Tracker'!A1283</f>
        <v>1240</v>
      </c>
      <c r="B1241" t="str">
        <f>'5a - Savings Tracker'!B1283</f>
        <v>Swansea Bay UHB</v>
      </c>
      <c r="C1241">
        <f>'5a - Savings Tracker'!C1283</f>
        <v>0</v>
      </c>
      <c r="D1241">
        <f>'5a - Savings Tracker'!D1283</f>
        <v>0</v>
      </c>
      <c r="E1241">
        <f>'5a - Savings Tracker'!E1283</f>
        <v>0</v>
      </c>
      <c r="F1241">
        <f>'5a - Savings Tracker'!F1283</f>
        <v>0</v>
      </c>
      <c r="G1241">
        <f>'5a - Savings Tracker'!G1283</f>
        <v>0</v>
      </c>
      <c r="H1241">
        <f>'5a - Savings Tracker'!H1283</f>
        <v>0</v>
      </c>
      <c r="I1241">
        <f>'5a - Savings Tracker'!J1283</f>
        <v>0</v>
      </c>
      <c r="J1241">
        <f>'5a - Savings Tracker'!K1283</f>
        <v>0</v>
      </c>
      <c r="K1241">
        <f>'5a - Savings Tracker'!L1283</f>
        <v>0</v>
      </c>
      <c r="L1241">
        <f>'5a - Savings Tracker'!M1283</f>
        <v>0</v>
      </c>
      <c r="M1241">
        <f>'5a - Savings Tracker'!N1283</f>
        <v>0</v>
      </c>
      <c r="N1241">
        <f>'5a - Savings Tracker'!O1283</f>
        <v>0</v>
      </c>
      <c r="O1241">
        <f>'5a - Savings Tracker'!P1283</f>
        <v>0</v>
      </c>
      <c r="P1241">
        <f>'5a - Savings Tracker'!Q1283</f>
        <v>0</v>
      </c>
      <c r="Q1241">
        <f>'5a - Savings Tracker'!R1283</f>
        <v>0</v>
      </c>
      <c r="R1241">
        <f>'5a - Savings Tracker'!S1283</f>
        <v>0</v>
      </c>
      <c r="S1241">
        <f>'5a - Savings Tracker'!T1283</f>
        <v>0</v>
      </c>
      <c r="T1241">
        <f>'5a - Savings Tracker'!U1283</f>
        <v>0</v>
      </c>
      <c r="U1241">
        <f>'5a - Savings Tracker'!V1283</f>
        <v>0</v>
      </c>
      <c r="V1241">
        <f>'5a - Savings Tracker'!W1283</f>
        <v>0</v>
      </c>
      <c r="W1241">
        <f>'5a - Savings Tracker'!X1283</f>
        <v>0</v>
      </c>
      <c r="X1241">
        <f>'5a - Savings Tracker'!Y1283</f>
        <v>0</v>
      </c>
      <c r="Y1241">
        <f>'5a - Savings Tracker'!Z1283</f>
        <v>0</v>
      </c>
      <c r="Z1241">
        <f>'5a - Savings Tracker'!AA1283</f>
        <v>0</v>
      </c>
      <c r="AA1241">
        <f>'5a - Savings Tracker'!AB1283</f>
        <v>0</v>
      </c>
      <c r="AB1241">
        <f>'5a - Savings Tracker'!AC1283</f>
        <v>0</v>
      </c>
      <c r="AC1241">
        <f>'5a - Savings Tracker'!AD1283</f>
        <v>0</v>
      </c>
      <c r="AD1241" t="str">
        <f>'5a - Savings Tracker'!AE1283</f>
        <v/>
      </c>
      <c r="AE1241" t="str">
        <f>'5a - Savings Tracker'!AF1283</f>
        <v/>
      </c>
      <c r="AF1241" t="str">
        <f>'5a - Savings Tracker'!AG1283</f>
        <v/>
      </c>
      <c r="AG1241" t="str">
        <f>'5a - Savings Tracker'!AH1283</f>
        <v/>
      </c>
      <c r="AH1241" t="str">
        <f>'5a - Savings Tracker'!AI1283</f>
        <v/>
      </c>
      <c r="AI1241" t="str">
        <f>'5a - Savings Tracker'!AJ1283</f>
        <v/>
      </c>
      <c r="AJ1241" t="str">
        <f>'5a - Savings Tracker'!AK1283</f>
        <v/>
      </c>
      <c r="AK1241" t="str">
        <f>'5a - Savings Tracker'!AL1283</f>
        <v/>
      </c>
    </row>
    <row r="1242" spans="1:37">
      <c r="A1242">
        <f>'5a - Savings Tracker'!A1284</f>
        <v>1241</v>
      </c>
      <c r="B1242" t="str">
        <f>'5a - Savings Tracker'!B1284</f>
        <v>Swansea Bay UHB</v>
      </c>
      <c r="C1242">
        <f>'5a - Savings Tracker'!C1284</f>
        <v>0</v>
      </c>
      <c r="D1242">
        <f>'5a - Savings Tracker'!D1284</f>
        <v>0</v>
      </c>
      <c r="E1242">
        <f>'5a - Savings Tracker'!E1284</f>
        <v>0</v>
      </c>
      <c r="F1242">
        <f>'5a - Savings Tracker'!F1284</f>
        <v>0</v>
      </c>
      <c r="G1242">
        <f>'5a - Savings Tracker'!G1284</f>
        <v>0</v>
      </c>
      <c r="H1242">
        <f>'5a - Savings Tracker'!H1284</f>
        <v>0</v>
      </c>
      <c r="I1242">
        <f>'5a - Savings Tracker'!J1284</f>
        <v>0</v>
      </c>
      <c r="J1242">
        <f>'5a - Savings Tracker'!K1284</f>
        <v>0</v>
      </c>
      <c r="K1242">
        <f>'5a - Savings Tracker'!L1284</f>
        <v>0</v>
      </c>
      <c r="L1242">
        <f>'5a - Savings Tracker'!M1284</f>
        <v>0</v>
      </c>
      <c r="M1242">
        <f>'5a - Savings Tracker'!N1284</f>
        <v>0</v>
      </c>
      <c r="N1242">
        <f>'5a - Savings Tracker'!O1284</f>
        <v>0</v>
      </c>
      <c r="O1242">
        <f>'5a - Savings Tracker'!P1284</f>
        <v>0</v>
      </c>
      <c r="P1242">
        <f>'5a - Savings Tracker'!Q1284</f>
        <v>0</v>
      </c>
      <c r="Q1242">
        <f>'5a - Savings Tracker'!R1284</f>
        <v>0</v>
      </c>
      <c r="R1242">
        <f>'5a - Savings Tracker'!S1284</f>
        <v>0</v>
      </c>
      <c r="S1242">
        <f>'5a - Savings Tracker'!T1284</f>
        <v>0</v>
      </c>
      <c r="T1242">
        <f>'5a - Savings Tracker'!U1284</f>
        <v>0</v>
      </c>
      <c r="U1242">
        <f>'5a - Savings Tracker'!V1284</f>
        <v>0</v>
      </c>
      <c r="V1242">
        <f>'5a - Savings Tracker'!W1284</f>
        <v>0</v>
      </c>
      <c r="W1242">
        <f>'5a - Savings Tracker'!X1284</f>
        <v>0</v>
      </c>
      <c r="X1242">
        <f>'5a - Savings Tracker'!Y1284</f>
        <v>0</v>
      </c>
      <c r="Y1242">
        <f>'5a - Savings Tracker'!Z1284</f>
        <v>0</v>
      </c>
      <c r="Z1242">
        <f>'5a - Savings Tracker'!AA1284</f>
        <v>0</v>
      </c>
      <c r="AA1242">
        <f>'5a - Savings Tracker'!AB1284</f>
        <v>0</v>
      </c>
      <c r="AB1242">
        <f>'5a - Savings Tracker'!AC1284</f>
        <v>0</v>
      </c>
      <c r="AC1242">
        <f>'5a - Savings Tracker'!AD1284</f>
        <v>0</v>
      </c>
      <c r="AD1242" t="str">
        <f>'5a - Savings Tracker'!AE1284</f>
        <v/>
      </c>
      <c r="AE1242" t="str">
        <f>'5a - Savings Tracker'!AF1284</f>
        <v/>
      </c>
      <c r="AF1242" t="str">
        <f>'5a - Savings Tracker'!AG1284</f>
        <v/>
      </c>
      <c r="AG1242" t="str">
        <f>'5a - Savings Tracker'!AH1284</f>
        <v/>
      </c>
      <c r="AH1242" t="str">
        <f>'5a - Savings Tracker'!AI1284</f>
        <v/>
      </c>
      <c r="AI1242" t="str">
        <f>'5a - Savings Tracker'!AJ1284</f>
        <v/>
      </c>
      <c r="AJ1242" t="str">
        <f>'5a - Savings Tracker'!AK1284</f>
        <v/>
      </c>
      <c r="AK1242" t="str">
        <f>'5a - Savings Tracker'!AL1284</f>
        <v/>
      </c>
    </row>
    <row r="1243" spans="1:37">
      <c r="A1243">
        <f>'5a - Savings Tracker'!A1285</f>
        <v>1242</v>
      </c>
      <c r="B1243" t="str">
        <f>'5a - Savings Tracker'!B1285</f>
        <v>Swansea Bay UHB</v>
      </c>
      <c r="C1243">
        <f>'5a - Savings Tracker'!C1285</f>
        <v>0</v>
      </c>
      <c r="D1243">
        <f>'5a - Savings Tracker'!D1285</f>
        <v>0</v>
      </c>
      <c r="E1243">
        <f>'5a - Savings Tracker'!E1285</f>
        <v>0</v>
      </c>
      <c r="F1243">
        <f>'5a - Savings Tracker'!F1285</f>
        <v>0</v>
      </c>
      <c r="G1243">
        <f>'5a - Savings Tracker'!G1285</f>
        <v>0</v>
      </c>
      <c r="H1243">
        <f>'5a - Savings Tracker'!H1285</f>
        <v>0</v>
      </c>
      <c r="I1243">
        <f>'5a - Savings Tracker'!J1285</f>
        <v>0</v>
      </c>
      <c r="J1243">
        <f>'5a - Savings Tracker'!K1285</f>
        <v>0</v>
      </c>
      <c r="K1243">
        <f>'5a - Savings Tracker'!L1285</f>
        <v>0</v>
      </c>
      <c r="L1243">
        <f>'5a - Savings Tracker'!M1285</f>
        <v>0</v>
      </c>
      <c r="M1243">
        <f>'5a - Savings Tracker'!N1285</f>
        <v>0</v>
      </c>
      <c r="N1243">
        <f>'5a - Savings Tracker'!O1285</f>
        <v>0</v>
      </c>
      <c r="O1243">
        <f>'5a - Savings Tracker'!P1285</f>
        <v>0</v>
      </c>
      <c r="P1243">
        <f>'5a - Savings Tracker'!Q1285</f>
        <v>0</v>
      </c>
      <c r="Q1243">
        <f>'5a - Savings Tracker'!R1285</f>
        <v>0</v>
      </c>
      <c r="R1243">
        <f>'5a - Savings Tracker'!S1285</f>
        <v>0</v>
      </c>
      <c r="S1243">
        <f>'5a - Savings Tracker'!T1285</f>
        <v>0</v>
      </c>
      <c r="T1243">
        <f>'5a - Savings Tracker'!U1285</f>
        <v>0</v>
      </c>
      <c r="U1243">
        <f>'5a - Savings Tracker'!V1285</f>
        <v>0</v>
      </c>
      <c r="V1243">
        <f>'5a - Savings Tracker'!W1285</f>
        <v>0</v>
      </c>
      <c r="W1243">
        <f>'5a - Savings Tracker'!X1285</f>
        <v>0</v>
      </c>
      <c r="X1243">
        <f>'5a - Savings Tracker'!Y1285</f>
        <v>0</v>
      </c>
      <c r="Y1243">
        <f>'5a - Savings Tracker'!Z1285</f>
        <v>0</v>
      </c>
      <c r="Z1243">
        <f>'5a - Savings Tracker'!AA1285</f>
        <v>0</v>
      </c>
      <c r="AA1243">
        <f>'5a - Savings Tracker'!AB1285</f>
        <v>0</v>
      </c>
      <c r="AB1243">
        <f>'5a - Savings Tracker'!AC1285</f>
        <v>0</v>
      </c>
      <c r="AC1243">
        <f>'5a - Savings Tracker'!AD1285</f>
        <v>0</v>
      </c>
      <c r="AD1243" t="str">
        <f>'5a - Savings Tracker'!AE1285</f>
        <v/>
      </c>
      <c r="AE1243" t="str">
        <f>'5a - Savings Tracker'!AF1285</f>
        <v/>
      </c>
      <c r="AF1243" t="str">
        <f>'5a - Savings Tracker'!AG1285</f>
        <v/>
      </c>
      <c r="AG1243" t="str">
        <f>'5a - Savings Tracker'!AH1285</f>
        <v/>
      </c>
      <c r="AH1243" t="str">
        <f>'5a - Savings Tracker'!AI1285</f>
        <v/>
      </c>
      <c r="AI1243" t="str">
        <f>'5a - Savings Tracker'!AJ1285</f>
        <v/>
      </c>
      <c r="AJ1243" t="str">
        <f>'5a - Savings Tracker'!AK1285</f>
        <v/>
      </c>
      <c r="AK1243" t="str">
        <f>'5a - Savings Tracker'!AL1285</f>
        <v/>
      </c>
    </row>
    <row r="1244" spans="1:37">
      <c r="A1244">
        <f>'5a - Savings Tracker'!A1286</f>
        <v>1243</v>
      </c>
      <c r="B1244" t="str">
        <f>'5a - Savings Tracker'!B1286</f>
        <v>Swansea Bay UHB</v>
      </c>
      <c r="C1244">
        <f>'5a - Savings Tracker'!C1286</f>
        <v>0</v>
      </c>
      <c r="D1244">
        <f>'5a - Savings Tracker'!D1286</f>
        <v>0</v>
      </c>
      <c r="E1244">
        <f>'5a - Savings Tracker'!E1286</f>
        <v>0</v>
      </c>
      <c r="F1244">
        <f>'5a - Savings Tracker'!F1286</f>
        <v>0</v>
      </c>
      <c r="G1244">
        <f>'5a - Savings Tracker'!G1286</f>
        <v>0</v>
      </c>
      <c r="H1244">
        <f>'5a - Savings Tracker'!H1286</f>
        <v>0</v>
      </c>
      <c r="I1244">
        <f>'5a - Savings Tracker'!J1286</f>
        <v>0</v>
      </c>
      <c r="J1244">
        <f>'5a - Savings Tracker'!K1286</f>
        <v>0</v>
      </c>
      <c r="K1244">
        <f>'5a - Savings Tracker'!L1286</f>
        <v>0</v>
      </c>
      <c r="L1244">
        <f>'5a - Savings Tracker'!M1286</f>
        <v>0</v>
      </c>
      <c r="M1244">
        <f>'5a - Savings Tracker'!N1286</f>
        <v>0</v>
      </c>
      <c r="N1244">
        <f>'5a - Savings Tracker'!O1286</f>
        <v>0</v>
      </c>
      <c r="O1244">
        <f>'5a - Savings Tracker'!P1286</f>
        <v>0</v>
      </c>
      <c r="P1244">
        <f>'5a - Savings Tracker'!Q1286</f>
        <v>0</v>
      </c>
      <c r="Q1244">
        <f>'5a - Savings Tracker'!R1286</f>
        <v>0</v>
      </c>
      <c r="R1244">
        <f>'5a - Savings Tracker'!S1286</f>
        <v>0</v>
      </c>
      <c r="S1244">
        <f>'5a - Savings Tracker'!T1286</f>
        <v>0</v>
      </c>
      <c r="T1244">
        <f>'5a - Savings Tracker'!U1286</f>
        <v>0</v>
      </c>
      <c r="U1244">
        <f>'5a - Savings Tracker'!V1286</f>
        <v>0</v>
      </c>
      <c r="V1244">
        <f>'5a - Savings Tracker'!W1286</f>
        <v>0</v>
      </c>
      <c r="W1244">
        <f>'5a - Savings Tracker'!X1286</f>
        <v>0</v>
      </c>
      <c r="X1244">
        <f>'5a - Savings Tracker'!Y1286</f>
        <v>0</v>
      </c>
      <c r="Y1244">
        <f>'5a - Savings Tracker'!Z1286</f>
        <v>0</v>
      </c>
      <c r="Z1244">
        <f>'5a - Savings Tracker'!AA1286</f>
        <v>0</v>
      </c>
      <c r="AA1244">
        <f>'5a - Savings Tracker'!AB1286</f>
        <v>0</v>
      </c>
      <c r="AB1244">
        <f>'5a - Savings Tracker'!AC1286</f>
        <v>0</v>
      </c>
      <c r="AC1244">
        <f>'5a - Savings Tracker'!AD1286</f>
        <v>0</v>
      </c>
      <c r="AD1244" t="str">
        <f>'5a - Savings Tracker'!AE1286</f>
        <v/>
      </c>
      <c r="AE1244" t="str">
        <f>'5a - Savings Tracker'!AF1286</f>
        <v/>
      </c>
      <c r="AF1244" t="str">
        <f>'5a - Savings Tracker'!AG1286</f>
        <v/>
      </c>
      <c r="AG1244" t="str">
        <f>'5a - Savings Tracker'!AH1286</f>
        <v/>
      </c>
      <c r="AH1244" t="str">
        <f>'5a - Savings Tracker'!AI1286</f>
        <v/>
      </c>
      <c r="AI1244" t="str">
        <f>'5a - Savings Tracker'!AJ1286</f>
        <v/>
      </c>
      <c r="AJ1244" t="str">
        <f>'5a - Savings Tracker'!AK1286</f>
        <v/>
      </c>
      <c r="AK1244" t="str">
        <f>'5a - Savings Tracker'!AL1286</f>
        <v/>
      </c>
    </row>
    <row r="1245" spans="1:37">
      <c r="A1245">
        <f>'5a - Savings Tracker'!A1287</f>
        <v>1244</v>
      </c>
      <c r="B1245" t="str">
        <f>'5a - Savings Tracker'!B1287</f>
        <v>Swansea Bay UHB</v>
      </c>
      <c r="C1245">
        <f>'5a - Savings Tracker'!C1287</f>
        <v>0</v>
      </c>
      <c r="D1245">
        <f>'5a - Savings Tracker'!D1287</f>
        <v>0</v>
      </c>
      <c r="E1245">
        <f>'5a - Savings Tracker'!E1287</f>
        <v>0</v>
      </c>
      <c r="F1245">
        <f>'5a - Savings Tracker'!F1287</f>
        <v>0</v>
      </c>
      <c r="G1245">
        <f>'5a - Savings Tracker'!G1287</f>
        <v>0</v>
      </c>
      <c r="H1245">
        <f>'5a - Savings Tracker'!H1287</f>
        <v>0</v>
      </c>
      <c r="I1245">
        <f>'5a - Savings Tracker'!J1287</f>
        <v>0</v>
      </c>
      <c r="J1245">
        <f>'5a - Savings Tracker'!K1287</f>
        <v>0</v>
      </c>
      <c r="K1245">
        <f>'5a - Savings Tracker'!L1287</f>
        <v>0</v>
      </c>
      <c r="L1245">
        <f>'5a - Savings Tracker'!M1287</f>
        <v>0</v>
      </c>
      <c r="M1245">
        <f>'5a - Savings Tracker'!N1287</f>
        <v>0</v>
      </c>
      <c r="N1245">
        <f>'5a - Savings Tracker'!O1287</f>
        <v>0</v>
      </c>
      <c r="O1245">
        <f>'5a - Savings Tracker'!P1287</f>
        <v>0</v>
      </c>
      <c r="P1245">
        <f>'5a - Savings Tracker'!Q1287</f>
        <v>0</v>
      </c>
      <c r="Q1245">
        <f>'5a - Savings Tracker'!R1287</f>
        <v>0</v>
      </c>
      <c r="R1245">
        <f>'5a - Savings Tracker'!S1287</f>
        <v>0</v>
      </c>
      <c r="S1245">
        <f>'5a - Savings Tracker'!T1287</f>
        <v>0</v>
      </c>
      <c r="T1245">
        <f>'5a - Savings Tracker'!U1287</f>
        <v>0</v>
      </c>
      <c r="U1245">
        <f>'5a - Savings Tracker'!V1287</f>
        <v>0</v>
      </c>
      <c r="V1245">
        <f>'5a - Savings Tracker'!W1287</f>
        <v>0</v>
      </c>
      <c r="W1245">
        <f>'5a - Savings Tracker'!X1287</f>
        <v>0</v>
      </c>
      <c r="X1245">
        <f>'5a - Savings Tracker'!Y1287</f>
        <v>0</v>
      </c>
      <c r="Y1245">
        <f>'5a - Savings Tracker'!Z1287</f>
        <v>0</v>
      </c>
      <c r="Z1245">
        <f>'5a - Savings Tracker'!AA1287</f>
        <v>0</v>
      </c>
      <c r="AA1245">
        <f>'5a - Savings Tracker'!AB1287</f>
        <v>0</v>
      </c>
      <c r="AB1245">
        <f>'5a - Savings Tracker'!AC1287</f>
        <v>0</v>
      </c>
      <c r="AC1245">
        <f>'5a - Savings Tracker'!AD1287</f>
        <v>0</v>
      </c>
      <c r="AD1245" t="str">
        <f>'5a - Savings Tracker'!AE1287</f>
        <v/>
      </c>
      <c r="AE1245" t="str">
        <f>'5a - Savings Tracker'!AF1287</f>
        <v/>
      </c>
      <c r="AF1245" t="str">
        <f>'5a - Savings Tracker'!AG1287</f>
        <v/>
      </c>
      <c r="AG1245" t="str">
        <f>'5a - Savings Tracker'!AH1287</f>
        <v/>
      </c>
      <c r="AH1245" t="str">
        <f>'5a - Savings Tracker'!AI1287</f>
        <v/>
      </c>
      <c r="AI1245" t="str">
        <f>'5a - Savings Tracker'!AJ1287</f>
        <v/>
      </c>
      <c r="AJ1245" t="str">
        <f>'5a - Savings Tracker'!AK1287</f>
        <v/>
      </c>
      <c r="AK1245" t="str">
        <f>'5a - Savings Tracker'!AL1287</f>
        <v/>
      </c>
    </row>
    <row r="1246" spans="1:37">
      <c r="A1246">
        <f>'5a - Savings Tracker'!A1288</f>
        <v>1245</v>
      </c>
      <c r="B1246" t="str">
        <f>'5a - Savings Tracker'!B1288</f>
        <v>Swansea Bay UHB</v>
      </c>
      <c r="C1246">
        <f>'5a - Savings Tracker'!C1288</f>
        <v>0</v>
      </c>
      <c r="D1246">
        <f>'5a - Savings Tracker'!D1288</f>
        <v>0</v>
      </c>
      <c r="E1246">
        <f>'5a - Savings Tracker'!E1288</f>
        <v>0</v>
      </c>
      <c r="F1246">
        <f>'5a - Savings Tracker'!F1288</f>
        <v>0</v>
      </c>
      <c r="G1246">
        <f>'5a - Savings Tracker'!G1288</f>
        <v>0</v>
      </c>
      <c r="H1246">
        <f>'5a - Savings Tracker'!H1288</f>
        <v>0</v>
      </c>
      <c r="I1246">
        <f>'5a - Savings Tracker'!J1288</f>
        <v>0</v>
      </c>
      <c r="J1246">
        <f>'5a - Savings Tracker'!K1288</f>
        <v>0</v>
      </c>
      <c r="K1246">
        <f>'5a - Savings Tracker'!L1288</f>
        <v>0</v>
      </c>
      <c r="L1246">
        <f>'5a - Savings Tracker'!M1288</f>
        <v>0</v>
      </c>
      <c r="M1246">
        <f>'5a - Savings Tracker'!N1288</f>
        <v>0</v>
      </c>
      <c r="N1246">
        <f>'5a - Savings Tracker'!O1288</f>
        <v>0</v>
      </c>
      <c r="O1246">
        <f>'5a - Savings Tracker'!P1288</f>
        <v>0</v>
      </c>
      <c r="P1246">
        <f>'5a - Savings Tracker'!Q1288</f>
        <v>0</v>
      </c>
      <c r="Q1246">
        <f>'5a - Savings Tracker'!R1288</f>
        <v>0</v>
      </c>
      <c r="R1246">
        <f>'5a - Savings Tracker'!S1288</f>
        <v>0</v>
      </c>
      <c r="S1246">
        <f>'5a - Savings Tracker'!T1288</f>
        <v>0</v>
      </c>
      <c r="T1246">
        <f>'5a - Savings Tracker'!U1288</f>
        <v>0</v>
      </c>
      <c r="U1246">
        <f>'5a - Savings Tracker'!V1288</f>
        <v>0</v>
      </c>
      <c r="V1246">
        <f>'5a - Savings Tracker'!W1288</f>
        <v>0</v>
      </c>
      <c r="W1246">
        <f>'5a - Savings Tracker'!X1288</f>
        <v>0</v>
      </c>
      <c r="X1246">
        <f>'5a - Savings Tracker'!Y1288</f>
        <v>0</v>
      </c>
      <c r="Y1246">
        <f>'5a - Savings Tracker'!Z1288</f>
        <v>0</v>
      </c>
      <c r="Z1246">
        <f>'5a - Savings Tracker'!AA1288</f>
        <v>0</v>
      </c>
      <c r="AA1246">
        <f>'5a - Savings Tracker'!AB1288</f>
        <v>0</v>
      </c>
      <c r="AB1246">
        <f>'5a - Savings Tracker'!AC1288</f>
        <v>0</v>
      </c>
      <c r="AC1246">
        <f>'5a - Savings Tracker'!AD1288</f>
        <v>0</v>
      </c>
      <c r="AD1246" t="str">
        <f>'5a - Savings Tracker'!AE1288</f>
        <v/>
      </c>
      <c r="AE1246" t="str">
        <f>'5a - Savings Tracker'!AF1288</f>
        <v/>
      </c>
      <c r="AF1246" t="str">
        <f>'5a - Savings Tracker'!AG1288</f>
        <v/>
      </c>
      <c r="AG1246" t="str">
        <f>'5a - Savings Tracker'!AH1288</f>
        <v/>
      </c>
      <c r="AH1246" t="str">
        <f>'5a - Savings Tracker'!AI1288</f>
        <v/>
      </c>
      <c r="AI1246" t="str">
        <f>'5a - Savings Tracker'!AJ1288</f>
        <v/>
      </c>
      <c r="AJ1246" t="str">
        <f>'5a - Savings Tracker'!AK1288</f>
        <v/>
      </c>
      <c r="AK1246" t="str">
        <f>'5a - Savings Tracker'!AL1288</f>
        <v/>
      </c>
    </row>
    <row r="1247" spans="1:37">
      <c r="A1247">
        <f>'5a - Savings Tracker'!A1289</f>
        <v>1246</v>
      </c>
      <c r="B1247" t="str">
        <f>'5a - Savings Tracker'!B1289</f>
        <v>Swansea Bay UHB</v>
      </c>
      <c r="C1247">
        <f>'5a - Savings Tracker'!C1289</f>
        <v>0</v>
      </c>
      <c r="D1247">
        <f>'5a - Savings Tracker'!D1289</f>
        <v>0</v>
      </c>
      <c r="E1247">
        <f>'5a - Savings Tracker'!E1289</f>
        <v>0</v>
      </c>
      <c r="F1247">
        <f>'5a - Savings Tracker'!F1289</f>
        <v>0</v>
      </c>
      <c r="G1247">
        <f>'5a - Savings Tracker'!G1289</f>
        <v>0</v>
      </c>
      <c r="H1247">
        <f>'5a - Savings Tracker'!H1289</f>
        <v>0</v>
      </c>
      <c r="I1247">
        <f>'5a - Savings Tracker'!J1289</f>
        <v>0</v>
      </c>
      <c r="J1247">
        <f>'5a - Savings Tracker'!K1289</f>
        <v>0</v>
      </c>
      <c r="K1247">
        <f>'5a - Savings Tracker'!L1289</f>
        <v>0</v>
      </c>
      <c r="L1247">
        <f>'5a - Savings Tracker'!M1289</f>
        <v>0</v>
      </c>
      <c r="M1247">
        <f>'5a - Savings Tracker'!N1289</f>
        <v>0</v>
      </c>
      <c r="N1247">
        <f>'5a - Savings Tracker'!O1289</f>
        <v>0</v>
      </c>
      <c r="O1247">
        <f>'5a - Savings Tracker'!P1289</f>
        <v>0</v>
      </c>
      <c r="P1247">
        <f>'5a - Savings Tracker'!Q1289</f>
        <v>0</v>
      </c>
      <c r="Q1247">
        <f>'5a - Savings Tracker'!R1289</f>
        <v>0</v>
      </c>
      <c r="R1247">
        <f>'5a - Savings Tracker'!S1289</f>
        <v>0</v>
      </c>
      <c r="S1247">
        <f>'5a - Savings Tracker'!T1289</f>
        <v>0</v>
      </c>
      <c r="T1247">
        <f>'5a - Savings Tracker'!U1289</f>
        <v>0</v>
      </c>
      <c r="U1247">
        <f>'5a - Savings Tracker'!V1289</f>
        <v>0</v>
      </c>
      <c r="V1247">
        <f>'5a - Savings Tracker'!W1289</f>
        <v>0</v>
      </c>
      <c r="W1247">
        <f>'5a - Savings Tracker'!X1289</f>
        <v>0</v>
      </c>
      <c r="X1247">
        <f>'5a - Savings Tracker'!Y1289</f>
        <v>0</v>
      </c>
      <c r="Y1247">
        <f>'5a - Savings Tracker'!Z1289</f>
        <v>0</v>
      </c>
      <c r="Z1247">
        <f>'5a - Savings Tracker'!AA1289</f>
        <v>0</v>
      </c>
      <c r="AA1247">
        <f>'5a - Savings Tracker'!AB1289</f>
        <v>0</v>
      </c>
      <c r="AB1247">
        <f>'5a - Savings Tracker'!AC1289</f>
        <v>0</v>
      </c>
      <c r="AC1247">
        <f>'5a - Savings Tracker'!AD1289</f>
        <v>0</v>
      </c>
      <c r="AD1247" t="str">
        <f>'5a - Savings Tracker'!AE1289</f>
        <v/>
      </c>
      <c r="AE1247" t="str">
        <f>'5a - Savings Tracker'!AF1289</f>
        <v/>
      </c>
      <c r="AF1247" t="str">
        <f>'5a - Savings Tracker'!AG1289</f>
        <v/>
      </c>
      <c r="AG1247" t="str">
        <f>'5a - Savings Tracker'!AH1289</f>
        <v/>
      </c>
      <c r="AH1247" t="str">
        <f>'5a - Savings Tracker'!AI1289</f>
        <v/>
      </c>
      <c r="AI1247" t="str">
        <f>'5a - Savings Tracker'!AJ1289</f>
        <v/>
      </c>
      <c r="AJ1247" t="str">
        <f>'5a - Savings Tracker'!AK1289</f>
        <v/>
      </c>
      <c r="AK1247" t="str">
        <f>'5a - Savings Tracker'!AL1289</f>
        <v/>
      </c>
    </row>
    <row r="1248" spans="1:37">
      <c r="A1248">
        <f>'5a - Savings Tracker'!A1290</f>
        <v>1247</v>
      </c>
      <c r="B1248" t="str">
        <f>'5a - Savings Tracker'!B1290</f>
        <v>Swansea Bay UHB</v>
      </c>
      <c r="C1248">
        <f>'5a - Savings Tracker'!C1290</f>
        <v>0</v>
      </c>
      <c r="D1248">
        <f>'5a - Savings Tracker'!D1290</f>
        <v>0</v>
      </c>
      <c r="E1248">
        <f>'5a - Savings Tracker'!E1290</f>
        <v>0</v>
      </c>
      <c r="F1248">
        <f>'5a - Savings Tracker'!F1290</f>
        <v>0</v>
      </c>
      <c r="G1248">
        <f>'5a - Savings Tracker'!G1290</f>
        <v>0</v>
      </c>
      <c r="H1248">
        <f>'5a - Savings Tracker'!H1290</f>
        <v>0</v>
      </c>
      <c r="I1248">
        <f>'5a - Savings Tracker'!J1290</f>
        <v>0</v>
      </c>
      <c r="J1248">
        <f>'5a - Savings Tracker'!K1290</f>
        <v>0</v>
      </c>
      <c r="K1248">
        <f>'5a - Savings Tracker'!L1290</f>
        <v>0</v>
      </c>
      <c r="L1248">
        <f>'5a - Savings Tracker'!M1290</f>
        <v>0</v>
      </c>
      <c r="M1248">
        <f>'5a - Savings Tracker'!N1290</f>
        <v>0</v>
      </c>
      <c r="N1248">
        <f>'5a - Savings Tracker'!O1290</f>
        <v>0</v>
      </c>
      <c r="O1248">
        <f>'5a - Savings Tracker'!P1290</f>
        <v>0</v>
      </c>
      <c r="P1248">
        <f>'5a - Savings Tracker'!Q1290</f>
        <v>0</v>
      </c>
      <c r="Q1248">
        <f>'5a - Savings Tracker'!R1290</f>
        <v>0</v>
      </c>
      <c r="R1248">
        <f>'5a - Savings Tracker'!S1290</f>
        <v>0</v>
      </c>
      <c r="S1248">
        <f>'5a - Savings Tracker'!T1290</f>
        <v>0</v>
      </c>
      <c r="T1248">
        <f>'5a - Savings Tracker'!U1290</f>
        <v>0</v>
      </c>
      <c r="U1248">
        <f>'5a - Savings Tracker'!V1290</f>
        <v>0</v>
      </c>
      <c r="V1248">
        <f>'5a - Savings Tracker'!W1290</f>
        <v>0</v>
      </c>
      <c r="W1248">
        <f>'5a - Savings Tracker'!X1290</f>
        <v>0</v>
      </c>
      <c r="X1248">
        <f>'5a - Savings Tracker'!Y1290</f>
        <v>0</v>
      </c>
      <c r="Y1248">
        <f>'5a - Savings Tracker'!Z1290</f>
        <v>0</v>
      </c>
      <c r="Z1248">
        <f>'5a - Savings Tracker'!AA1290</f>
        <v>0</v>
      </c>
      <c r="AA1248">
        <f>'5a - Savings Tracker'!AB1290</f>
        <v>0</v>
      </c>
      <c r="AB1248">
        <f>'5a - Savings Tracker'!AC1290</f>
        <v>0</v>
      </c>
      <c r="AC1248">
        <f>'5a - Savings Tracker'!AD1290</f>
        <v>0</v>
      </c>
      <c r="AD1248" t="str">
        <f>'5a - Savings Tracker'!AE1290</f>
        <v/>
      </c>
      <c r="AE1248" t="str">
        <f>'5a - Savings Tracker'!AF1290</f>
        <v/>
      </c>
      <c r="AF1248" t="str">
        <f>'5a - Savings Tracker'!AG1290</f>
        <v/>
      </c>
      <c r="AG1248" t="str">
        <f>'5a - Savings Tracker'!AH1290</f>
        <v/>
      </c>
      <c r="AH1248" t="str">
        <f>'5a - Savings Tracker'!AI1290</f>
        <v/>
      </c>
      <c r="AI1248" t="str">
        <f>'5a - Savings Tracker'!AJ1290</f>
        <v/>
      </c>
      <c r="AJ1248" t="str">
        <f>'5a - Savings Tracker'!AK1290</f>
        <v/>
      </c>
      <c r="AK1248" t="str">
        <f>'5a - Savings Tracker'!AL1290</f>
        <v/>
      </c>
    </row>
    <row r="1249" spans="1:37">
      <c r="A1249">
        <f>'5a - Savings Tracker'!A1291</f>
        <v>1248</v>
      </c>
      <c r="B1249" t="str">
        <f>'5a - Savings Tracker'!B1291</f>
        <v>Swansea Bay UHB</v>
      </c>
      <c r="C1249">
        <f>'5a - Savings Tracker'!C1291</f>
        <v>0</v>
      </c>
      <c r="D1249">
        <f>'5a - Savings Tracker'!D1291</f>
        <v>0</v>
      </c>
      <c r="E1249">
        <f>'5a - Savings Tracker'!E1291</f>
        <v>0</v>
      </c>
      <c r="F1249">
        <f>'5a - Savings Tracker'!F1291</f>
        <v>0</v>
      </c>
      <c r="G1249">
        <f>'5a - Savings Tracker'!G1291</f>
        <v>0</v>
      </c>
      <c r="H1249">
        <f>'5a - Savings Tracker'!H1291</f>
        <v>0</v>
      </c>
      <c r="I1249">
        <f>'5a - Savings Tracker'!J1291</f>
        <v>0</v>
      </c>
      <c r="J1249">
        <f>'5a - Savings Tracker'!K1291</f>
        <v>0</v>
      </c>
      <c r="K1249">
        <f>'5a - Savings Tracker'!L1291</f>
        <v>0</v>
      </c>
      <c r="L1249">
        <f>'5a - Savings Tracker'!M1291</f>
        <v>0</v>
      </c>
      <c r="M1249">
        <f>'5a - Savings Tracker'!N1291</f>
        <v>0</v>
      </c>
      <c r="N1249">
        <f>'5a - Savings Tracker'!O1291</f>
        <v>0</v>
      </c>
      <c r="O1249">
        <f>'5a - Savings Tracker'!P1291</f>
        <v>0</v>
      </c>
      <c r="P1249">
        <f>'5a - Savings Tracker'!Q1291</f>
        <v>0</v>
      </c>
      <c r="Q1249">
        <f>'5a - Savings Tracker'!R1291</f>
        <v>0</v>
      </c>
      <c r="R1249">
        <f>'5a - Savings Tracker'!S1291</f>
        <v>0</v>
      </c>
      <c r="S1249">
        <f>'5a - Savings Tracker'!T1291</f>
        <v>0</v>
      </c>
      <c r="T1249">
        <f>'5a - Savings Tracker'!U1291</f>
        <v>0</v>
      </c>
      <c r="U1249">
        <f>'5a - Savings Tracker'!V1291</f>
        <v>0</v>
      </c>
      <c r="V1249">
        <f>'5a - Savings Tracker'!W1291</f>
        <v>0</v>
      </c>
      <c r="W1249">
        <f>'5a - Savings Tracker'!X1291</f>
        <v>0</v>
      </c>
      <c r="X1249">
        <f>'5a - Savings Tracker'!Y1291</f>
        <v>0</v>
      </c>
      <c r="Y1249">
        <f>'5a - Savings Tracker'!Z1291</f>
        <v>0</v>
      </c>
      <c r="Z1249">
        <f>'5a - Savings Tracker'!AA1291</f>
        <v>0</v>
      </c>
      <c r="AA1249">
        <f>'5a - Savings Tracker'!AB1291</f>
        <v>0</v>
      </c>
      <c r="AB1249">
        <f>'5a - Savings Tracker'!AC1291</f>
        <v>0</v>
      </c>
      <c r="AC1249">
        <f>'5a - Savings Tracker'!AD1291</f>
        <v>0</v>
      </c>
      <c r="AD1249" t="str">
        <f>'5a - Savings Tracker'!AE1291</f>
        <v/>
      </c>
      <c r="AE1249" t="str">
        <f>'5a - Savings Tracker'!AF1291</f>
        <v/>
      </c>
      <c r="AF1249" t="str">
        <f>'5a - Savings Tracker'!AG1291</f>
        <v/>
      </c>
      <c r="AG1249" t="str">
        <f>'5a - Savings Tracker'!AH1291</f>
        <v/>
      </c>
      <c r="AH1249" t="str">
        <f>'5a - Savings Tracker'!AI1291</f>
        <v/>
      </c>
      <c r="AI1249" t="str">
        <f>'5a - Savings Tracker'!AJ1291</f>
        <v/>
      </c>
      <c r="AJ1249" t="str">
        <f>'5a - Savings Tracker'!AK1291</f>
        <v/>
      </c>
      <c r="AK1249" t="str">
        <f>'5a - Savings Tracker'!AL1291</f>
        <v/>
      </c>
    </row>
    <row r="1250" spans="1:37">
      <c r="A1250">
        <f>'5a - Savings Tracker'!A1292</f>
        <v>1249</v>
      </c>
      <c r="B1250" t="str">
        <f>'5a - Savings Tracker'!B1292</f>
        <v>Swansea Bay UHB</v>
      </c>
      <c r="C1250">
        <f>'5a - Savings Tracker'!C1292</f>
        <v>0</v>
      </c>
      <c r="D1250">
        <f>'5a - Savings Tracker'!D1292</f>
        <v>0</v>
      </c>
      <c r="E1250">
        <f>'5a - Savings Tracker'!E1292</f>
        <v>0</v>
      </c>
      <c r="F1250">
        <f>'5a - Savings Tracker'!F1292</f>
        <v>0</v>
      </c>
      <c r="G1250">
        <f>'5a - Savings Tracker'!G1292</f>
        <v>0</v>
      </c>
      <c r="H1250">
        <f>'5a - Savings Tracker'!H1292</f>
        <v>0</v>
      </c>
      <c r="I1250">
        <f>'5a - Savings Tracker'!J1292</f>
        <v>0</v>
      </c>
      <c r="J1250">
        <f>'5a - Savings Tracker'!K1292</f>
        <v>0</v>
      </c>
      <c r="K1250">
        <f>'5a - Savings Tracker'!L1292</f>
        <v>0</v>
      </c>
      <c r="L1250">
        <f>'5a - Savings Tracker'!M1292</f>
        <v>0</v>
      </c>
      <c r="M1250">
        <f>'5a - Savings Tracker'!N1292</f>
        <v>0</v>
      </c>
      <c r="N1250">
        <f>'5a - Savings Tracker'!O1292</f>
        <v>0</v>
      </c>
      <c r="O1250">
        <f>'5a - Savings Tracker'!P1292</f>
        <v>0</v>
      </c>
      <c r="P1250">
        <f>'5a - Savings Tracker'!Q1292</f>
        <v>0</v>
      </c>
      <c r="Q1250">
        <f>'5a - Savings Tracker'!R1292</f>
        <v>0</v>
      </c>
      <c r="R1250">
        <f>'5a - Savings Tracker'!S1292</f>
        <v>0</v>
      </c>
      <c r="S1250">
        <f>'5a - Savings Tracker'!T1292</f>
        <v>0</v>
      </c>
      <c r="T1250">
        <f>'5a - Savings Tracker'!U1292</f>
        <v>0</v>
      </c>
      <c r="U1250">
        <f>'5a - Savings Tracker'!V1292</f>
        <v>0</v>
      </c>
      <c r="V1250">
        <f>'5a - Savings Tracker'!W1292</f>
        <v>0</v>
      </c>
      <c r="W1250">
        <f>'5a - Savings Tracker'!X1292</f>
        <v>0</v>
      </c>
      <c r="X1250">
        <f>'5a - Savings Tracker'!Y1292</f>
        <v>0</v>
      </c>
      <c r="Y1250">
        <f>'5a - Savings Tracker'!Z1292</f>
        <v>0</v>
      </c>
      <c r="Z1250">
        <f>'5a - Savings Tracker'!AA1292</f>
        <v>0</v>
      </c>
      <c r="AA1250">
        <f>'5a - Savings Tracker'!AB1292</f>
        <v>0</v>
      </c>
      <c r="AB1250">
        <f>'5a - Savings Tracker'!AC1292</f>
        <v>0</v>
      </c>
      <c r="AC1250">
        <f>'5a - Savings Tracker'!AD1292</f>
        <v>0</v>
      </c>
      <c r="AD1250" t="str">
        <f>'5a - Savings Tracker'!AE1292</f>
        <v/>
      </c>
      <c r="AE1250" t="str">
        <f>'5a - Savings Tracker'!AF1292</f>
        <v/>
      </c>
      <c r="AF1250" t="str">
        <f>'5a - Savings Tracker'!AG1292</f>
        <v/>
      </c>
      <c r="AG1250" t="str">
        <f>'5a - Savings Tracker'!AH1292</f>
        <v/>
      </c>
      <c r="AH1250" t="str">
        <f>'5a - Savings Tracker'!AI1292</f>
        <v/>
      </c>
      <c r="AI1250" t="str">
        <f>'5a - Savings Tracker'!AJ1292</f>
        <v/>
      </c>
      <c r="AJ1250" t="str">
        <f>'5a - Savings Tracker'!AK1292</f>
        <v/>
      </c>
      <c r="AK1250" t="str">
        <f>'5a - Savings Tracker'!AL1292</f>
        <v/>
      </c>
    </row>
    <row r="1251" spans="1:37">
      <c r="A1251">
        <f>'5a - Savings Tracker'!A1293</f>
        <v>1250</v>
      </c>
      <c r="B1251" t="str">
        <f>'5a - Savings Tracker'!B1293</f>
        <v>Swansea Bay UHB</v>
      </c>
      <c r="C1251">
        <f>'5a - Savings Tracker'!C1293</f>
        <v>0</v>
      </c>
      <c r="D1251">
        <f>'5a - Savings Tracker'!D1293</f>
        <v>0</v>
      </c>
      <c r="E1251">
        <f>'5a - Savings Tracker'!E1293</f>
        <v>0</v>
      </c>
      <c r="F1251">
        <f>'5a - Savings Tracker'!F1293</f>
        <v>0</v>
      </c>
      <c r="G1251">
        <f>'5a - Savings Tracker'!G1293</f>
        <v>0</v>
      </c>
      <c r="H1251">
        <f>'5a - Savings Tracker'!H1293</f>
        <v>0</v>
      </c>
      <c r="I1251">
        <f>'5a - Savings Tracker'!J1293</f>
        <v>0</v>
      </c>
      <c r="J1251">
        <f>'5a - Savings Tracker'!K1293</f>
        <v>0</v>
      </c>
      <c r="K1251">
        <f>'5a - Savings Tracker'!L1293</f>
        <v>0</v>
      </c>
      <c r="L1251">
        <f>'5a - Savings Tracker'!M1293</f>
        <v>0</v>
      </c>
      <c r="M1251">
        <f>'5a - Savings Tracker'!N1293</f>
        <v>0</v>
      </c>
      <c r="N1251">
        <f>'5a - Savings Tracker'!O1293</f>
        <v>0</v>
      </c>
      <c r="O1251">
        <f>'5a - Savings Tracker'!P1293</f>
        <v>0</v>
      </c>
      <c r="P1251">
        <f>'5a - Savings Tracker'!Q1293</f>
        <v>0</v>
      </c>
      <c r="Q1251">
        <f>'5a - Savings Tracker'!R1293</f>
        <v>0</v>
      </c>
      <c r="R1251">
        <f>'5a - Savings Tracker'!S1293</f>
        <v>0</v>
      </c>
      <c r="S1251">
        <f>'5a - Savings Tracker'!T1293</f>
        <v>0</v>
      </c>
      <c r="T1251">
        <f>'5a - Savings Tracker'!U1293</f>
        <v>0</v>
      </c>
      <c r="U1251">
        <f>'5a - Savings Tracker'!V1293</f>
        <v>0</v>
      </c>
      <c r="V1251">
        <f>'5a - Savings Tracker'!W1293</f>
        <v>0</v>
      </c>
      <c r="W1251">
        <f>'5a - Savings Tracker'!X1293</f>
        <v>0</v>
      </c>
      <c r="X1251">
        <f>'5a - Savings Tracker'!Y1293</f>
        <v>0</v>
      </c>
      <c r="Y1251">
        <f>'5a - Savings Tracker'!Z1293</f>
        <v>0</v>
      </c>
      <c r="Z1251">
        <f>'5a - Savings Tracker'!AA1293</f>
        <v>0</v>
      </c>
      <c r="AA1251">
        <f>'5a - Savings Tracker'!AB1293</f>
        <v>0</v>
      </c>
      <c r="AB1251">
        <f>'5a - Savings Tracker'!AC1293</f>
        <v>0</v>
      </c>
      <c r="AC1251">
        <f>'5a - Savings Tracker'!AD1293</f>
        <v>0</v>
      </c>
      <c r="AD1251" t="str">
        <f>'5a - Savings Tracker'!AE1293</f>
        <v/>
      </c>
      <c r="AE1251" t="str">
        <f>'5a - Savings Tracker'!AF1293</f>
        <v/>
      </c>
      <c r="AF1251" t="str">
        <f>'5a - Savings Tracker'!AG1293</f>
        <v/>
      </c>
      <c r="AG1251" t="str">
        <f>'5a - Savings Tracker'!AH1293</f>
        <v/>
      </c>
      <c r="AH1251" t="str">
        <f>'5a - Savings Tracker'!AI1293</f>
        <v/>
      </c>
      <c r="AI1251" t="str">
        <f>'5a - Savings Tracker'!AJ1293</f>
        <v/>
      </c>
      <c r="AJ1251" t="str">
        <f>'5a - Savings Tracker'!AK1293</f>
        <v/>
      </c>
      <c r="AK1251" t="str">
        <f>'5a - Savings Tracker'!AL1293</f>
        <v/>
      </c>
    </row>
    <row r="1252" spans="1:37">
      <c r="A1252">
        <f>'5a - Savings Tracker'!A1294</f>
        <v>1251</v>
      </c>
      <c r="B1252" t="str">
        <f>'5a - Savings Tracker'!B1294</f>
        <v>Swansea Bay UHB</v>
      </c>
      <c r="C1252">
        <f>'5a - Savings Tracker'!C1294</f>
        <v>0</v>
      </c>
      <c r="D1252">
        <f>'5a - Savings Tracker'!D1294</f>
        <v>0</v>
      </c>
      <c r="E1252">
        <f>'5a - Savings Tracker'!E1294</f>
        <v>0</v>
      </c>
      <c r="F1252">
        <f>'5a - Savings Tracker'!F1294</f>
        <v>0</v>
      </c>
      <c r="G1252">
        <f>'5a - Savings Tracker'!G1294</f>
        <v>0</v>
      </c>
      <c r="H1252">
        <f>'5a - Savings Tracker'!H1294</f>
        <v>0</v>
      </c>
      <c r="I1252">
        <f>'5a - Savings Tracker'!J1294</f>
        <v>0</v>
      </c>
      <c r="J1252">
        <f>'5a - Savings Tracker'!K1294</f>
        <v>0</v>
      </c>
      <c r="K1252">
        <f>'5a - Savings Tracker'!L1294</f>
        <v>0</v>
      </c>
      <c r="L1252">
        <f>'5a - Savings Tracker'!M1294</f>
        <v>0</v>
      </c>
      <c r="M1252">
        <f>'5a - Savings Tracker'!N1294</f>
        <v>0</v>
      </c>
      <c r="N1252">
        <f>'5a - Savings Tracker'!O1294</f>
        <v>0</v>
      </c>
      <c r="O1252">
        <f>'5a - Savings Tracker'!P1294</f>
        <v>0</v>
      </c>
      <c r="P1252">
        <f>'5a - Savings Tracker'!Q1294</f>
        <v>0</v>
      </c>
      <c r="Q1252">
        <f>'5a - Savings Tracker'!R1294</f>
        <v>0</v>
      </c>
      <c r="R1252">
        <f>'5a - Savings Tracker'!S1294</f>
        <v>0</v>
      </c>
      <c r="S1252">
        <f>'5a - Savings Tracker'!T1294</f>
        <v>0</v>
      </c>
      <c r="T1252">
        <f>'5a - Savings Tracker'!U1294</f>
        <v>0</v>
      </c>
      <c r="U1252">
        <f>'5a - Savings Tracker'!V1294</f>
        <v>0</v>
      </c>
      <c r="V1252">
        <f>'5a - Savings Tracker'!W1294</f>
        <v>0</v>
      </c>
      <c r="W1252">
        <f>'5a - Savings Tracker'!X1294</f>
        <v>0</v>
      </c>
      <c r="X1252">
        <f>'5a - Savings Tracker'!Y1294</f>
        <v>0</v>
      </c>
      <c r="Y1252">
        <f>'5a - Savings Tracker'!Z1294</f>
        <v>0</v>
      </c>
      <c r="Z1252">
        <f>'5a - Savings Tracker'!AA1294</f>
        <v>0</v>
      </c>
      <c r="AA1252">
        <f>'5a - Savings Tracker'!AB1294</f>
        <v>0</v>
      </c>
      <c r="AB1252">
        <f>'5a - Savings Tracker'!AC1294</f>
        <v>0</v>
      </c>
      <c r="AC1252">
        <f>'5a - Savings Tracker'!AD1294</f>
        <v>0</v>
      </c>
      <c r="AD1252" t="str">
        <f>'5a - Savings Tracker'!AE1294</f>
        <v/>
      </c>
      <c r="AE1252" t="str">
        <f>'5a - Savings Tracker'!AF1294</f>
        <v/>
      </c>
      <c r="AF1252" t="str">
        <f>'5a - Savings Tracker'!AG1294</f>
        <v/>
      </c>
      <c r="AG1252" t="str">
        <f>'5a - Savings Tracker'!AH1294</f>
        <v/>
      </c>
      <c r="AH1252" t="str">
        <f>'5a - Savings Tracker'!AI1294</f>
        <v/>
      </c>
      <c r="AI1252" t="str">
        <f>'5a - Savings Tracker'!AJ1294</f>
        <v/>
      </c>
      <c r="AJ1252" t="str">
        <f>'5a - Savings Tracker'!AK1294</f>
        <v/>
      </c>
      <c r="AK1252" t="str">
        <f>'5a - Savings Tracker'!AL1294</f>
        <v/>
      </c>
    </row>
    <row r="1253" spans="1:37">
      <c r="A1253">
        <f>'5a - Savings Tracker'!A1295</f>
        <v>1252</v>
      </c>
      <c r="B1253" t="str">
        <f>'5a - Savings Tracker'!B1295</f>
        <v>Swansea Bay UHB</v>
      </c>
      <c r="C1253">
        <f>'5a - Savings Tracker'!C1295</f>
        <v>0</v>
      </c>
      <c r="D1253">
        <f>'5a - Savings Tracker'!D1295</f>
        <v>0</v>
      </c>
      <c r="E1253">
        <f>'5a - Savings Tracker'!E1295</f>
        <v>0</v>
      </c>
      <c r="F1253">
        <f>'5a - Savings Tracker'!F1295</f>
        <v>0</v>
      </c>
      <c r="G1253">
        <f>'5a - Savings Tracker'!G1295</f>
        <v>0</v>
      </c>
      <c r="H1253">
        <f>'5a - Savings Tracker'!H1295</f>
        <v>0</v>
      </c>
      <c r="I1253">
        <f>'5a - Savings Tracker'!J1295</f>
        <v>0</v>
      </c>
      <c r="J1253">
        <f>'5a - Savings Tracker'!K1295</f>
        <v>0</v>
      </c>
      <c r="K1253">
        <f>'5a - Savings Tracker'!L1295</f>
        <v>0</v>
      </c>
      <c r="L1253">
        <f>'5a - Savings Tracker'!M1295</f>
        <v>0</v>
      </c>
      <c r="M1253">
        <f>'5a - Savings Tracker'!N1295</f>
        <v>0</v>
      </c>
      <c r="N1253">
        <f>'5a - Savings Tracker'!O1295</f>
        <v>0</v>
      </c>
      <c r="O1253">
        <f>'5a - Savings Tracker'!P1295</f>
        <v>0</v>
      </c>
      <c r="P1253">
        <f>'5a - Savings Tracker'!Q1295</f>
        <v>0</v>
      </c>
      <c r="Q1253">
        <f>'5a - Savings Tracker'!R1295</f>
        <v>0</v>
      </c>
      <c r="R1253">
        <f>'5a - Savings Tracker'!S1295</f>
        <v>0</v>
      </c>
      <c r="S1253">
        <f>'5a - Savings Tracker'!T1295</f>
        <v>0</v>
      </c>
      <c r="T1253">
        <f>'5a - Savings Tracker'!U1295</f>
        <v>0</v>
      </c>
      <c r="U1253">
        <f>'5a - Savings Tracker'!V1295</f>
        <v>0</v>
      </c>
      <c r="V1253">
        <f>'5a - Savings Tracker'!W1295</f>
        <v>0</v>
      </c>
      <c r="W1253">
        <f>'5a - Savings Tracker'!X1295</f>
        <v>0</v>
      </c>
      <c r="X1253">
        <f>'5a - Savings Tracker'!Y1295</f>
        <v>0</v>
      </c>
      <c r="Y1253">
        <f>'5a - Savings Tracker'!Z1295</f>
        <v>0</v>
      </c>
      <c r="Z1253">
        <f>'5a - Savings Tracker'!AA1295</f>
        <v>0</v>
      </c>
      <c r="AA1253">
        <f>'5a - Savings Tracker'!AB1295</f>
        <v>0</v>
      </c>
      <c r="AB1253">
        <f>'5a - Savings Tracker'!AC1295</f>
        <v>0</v>
      </c>
      <c r="AC1253">
        <f>'5a - Savings Tracker'!AD1295</f>
        <v>0</v>
      </c>
      <c r="AD1253" t="str">
        <f>'5a - Savings Tracker'!AE1295</f>
        <v/>
      </c>
      <c r="AE1253" t="str">
        <f>'5a - Savings Tracker'!AF1295</f>
        <v/>
      </c>
      <c r="AF1253" t="str">
        <f>'5a - Savings Tracker'!AG1295</f>
        <v/>
      </c>
      <c r="AG1253" t="str">
        <f>'5a - Savings Tracker'!AH1295</f>
        <v/>
      </c>
      <c r="AH1253" t="str">
        <f>'5a - Savings Tracker'!AI1295</f>
        <v/>
      </c>
      <c r="AI1253" t="str">
        <f>'5a - Savings Tracker'!AJ1295</f>
        <v/>
      </c>
      <c r="AJ1253" t="str">
        <f>'5a - Savings Tracker'!AK1295</f>
        <v/>
      </c>
      <c r="AK1253" t="str">
        <f>'5a - Savings Tracker'!AL1295</f>
        <v/>
      </c>
    </row>
    <row r="1254" spans="1:37">
      <c r="A1254">
        <f>'5a - Savings Tracker'!A1296</f>
        <v>1253</v>
      </c>
      <c r="B1254" t="str">
        <f>'5a - Savings Tracker'!B1296</f>
        <v>Swansea Bay UHB</v>
      </c>
      <c r="C1254">
        <f>'5a - Savings Tracker'!C1296</f>
        <v>0</v>
      </c>
      <c r="D1254">
        <f>'5a - Savings Tracker'!D1296</f>
        <v>0</v>
      </c>
      <c r="E1254">
        <f>'5a - Savings Tracker'!E1296</f>
        <v>0</v>
      </c>
      <c r="F1254">
        <f>'5a - Savings Tracker'!F1296</f>
        <v>0</v>
      </c>
      <c r="G1254">
        <f>'5a - Savings Tracker'!G1296</f>
        <v>0</v>
      </c>
      <c r="H1254">
        <f>'5a - Savings Tracker'!H1296</f>
        <v>0</v>
      </c>
      <c r="I1254">
        <f>'5a - Savings Tracker'!J1296</f>
        <v>0</v>
      </c>
      <c r="J1254">
        <f>'5a - Savings Tracker'!K1296</f>
        <v>0</v>
      </c>
      <c r="K1254">
        <f>'5a - Savings Tracker'!L1296</f>
        <v>0</v>
      </c>
      <c r="L1254">
        <f>'5a - Savings Tracker'!M1296</f>
        <v>0</v>
      </c>
      <c r="M1254">
        <f>'5a - Savings Tracker'!N1296</f>
        <v>0</v>
      </c>
      <c r="N1254">
        <f>'5a - Savings Tracker'!O1296</f>
        <v>0</v>
      </c>
      <c r="O1254">
        <f>'5a - Savings Tracker'!P1296</f>
        <v>0</v>
      </c>
      <c r="P1254">
        <f>'5a - Savings Tracker'!Q1296</f>
        <v>0</v>
      </c>
      <c r="Q1254">
        <f>'5a - Savings Tracker'!R1296</f>
        <v>0</v>
      </c>
      <c r="R1254">
        <f>'5a - Savings Tracker'!S1296</f>
        <v>0</v>
      </c>
      <c r="S1254">
        <f>'5a - Savings Tracker'!T1296</f>
        <v>0</v>
      </c>
      <c r="T1254">
        <f>'5a - Savings Tracker'!U1296</f>
        <v>0</v>
      </c>
      <c r="U1254">
        <f>'5a - Savings Tracker'!V1296</f>
        <v>0</v>
      </c>
      <c r="V1254">
        <f>'5a - Savings Tracker'!W1296</f>
        <v>0</v>
      </c>
      <c r="W1254">
        <f>'5a - Savings Tracker'!X1296</f>
        <v>0</v>
      </c>
      <c r="X1254">
        <f>'5a - Savings Tracker'!Y1296</f>
        <v>0</v>
      </c>
      <c r="Y1254">
        <f>'5a - Savings Tracker'!Z1296</f>
        <v>0</v>
      </c>
      <c r="Z1254">
        <f>'5a - Savings Tracker'!AA1296</f>
        <v>0</v>
      </c>
      <c r="AA1254">
        <f>'5a - Savings Tracker'!AB1296</f>
        <v>0</v>
      </c>
      <c r="AB1254">
        <f>'5a - Savings Tracker'!AC1296</f>
        <v>0</v>
      </c>
      <c r="AC1254">
        <f>'5a - Savings Tracker'!AD1296</f>
        <v>0</v>
      </c>
      <c r="AD1254" t="str">
        <f>'5a - Savings Tracker'!AE1296</f>
        <v/>
      </c>
      <c r="AE1254" t="str">
        <f>'5a - Savings Tracker'!AF1296</f>
        <v/>
      </c>
      <c r="AF1254" t="str">
        <f>'5a - Savings Tracker'!AG1296</f>
        <v/>
      </c>
      <c r="AG1254" t="str">
        <f>'5a - Savings Tracker'!AH1296</f>
        <v/>
      </c>
      <c r="AH1254" t="str">
        <f>'5a - Savings Tracker'!AI1296</f>
        <v/>
      </c>
      <c r="AI1254" t="str">
        <f>'5a - Savings Tracker'!AJ1296</f>
        <v/>
      </c>
      <c r="AJ1254" t="str">
        <f>'5a - Savings Tracker'!AK1296</f>
        <v/>
      </c>
      <c r="AK1254" t="str">
        <f>'5a - Savings Tracker'!AL1296</f>
        <v/>
      </c>
    </row>
    <row r="1255" spans="1:37">
      <c r="A1255">
        <f>'5a - Savings Tracker'!A1297</f>
        <v>1254</v>
      </c>
      <c r="B1255" t="str">
        <f>'5a - Savings Tracker'!B1297</f>
        <v>Swansea Bay UHB</v>
      </c>
      <c r="C1255">
        <f>'5a - Savings Tracker'!C1297</f>
        <v>0</v>
      </c>
      <c r="D1255">
        <f>'5a - Savings Tracker'!D1297</f>
        <v>0</v>
      </c>
      <c r="E1255">
        <f>'5a - Savings Tracker'!E1297</f>
        <v>0</v>
      </c>
      <c r="F1255">
        <f>'5a - Savings Tracker'!F1297</f>
        <v>0</v>
      </c>
      <c r="G1255">
        <f>'5a - Savings Tracker'!G1297</f>
        <v>0</v>
      </c>
      <c r="H1255">
        <f>'5a - Savings Tracker'!H1297</f>
        <v>0</v>
      </c>
      <c r="I1255">
        <f>'5a - Savings Tracker'!J1297</f>
        <v>0</v>
      </c>
      <c r="J1255">
        <f>'5a - Savings Tracker'!K1297</f>
        <v>0</v>
      </c>
      <c r="K1255">
        <f>'5a - Savings Tracker'!L1297</f>
        <v>0</v>
      </c>
      <c r="L1255">
        <f>'5a - Savings Tracker'!M1297</f>
        <v>0</v>
      </c>
      <c r="M1255">
        <f>'5a - Savings Tracker'!N1297</f>
        <v>0</v>
      </c>
      <c r="N1255">
        <f>'5a - Savings Tracker'!O1297</f>
        <v>0</v>
      </c>
      <c r="O1255">
        <f>'5a - Savings Tracker'!P1297</f>
        <v>0</v>
      </c>
      <c r="P1255">
        <f>'5a - Savings Tracker'!Q1297</f>
        <v>0</v>
      </c>
      <c r="Q1255">
        <f>'5a - Savings Tracker'!R1297</f>
        <v>0</v>
      </c>
      <c r="R1255">
        <f>'5a - Savings Tracker'!S1297</f>
        <v>0</v>
      </c>
      <c r="S1255">
        <f>'5a - Savings Tracker'!T1297</f>
        <v>0</v>
      </c>
      <c r="T1255">
        <f>'5a - Savings Tracker'!U1297</f>
        <v>0</v>
      </c>
      <c r="U1255">
        <f>'5a - Savings Tracker'!V1297</f>
        <v>0</v>
      </c>
      <c r="V1255">
        <f>'5a - Savings Tracker'!W1297</f>
        <v>0</v>
      </c>
      <c r="W1255">
        <f>'5a - Savings Tracker'!X1297</f>
        <v>0</v>
      </c>
      <c r="X1255">
        <f>'5a - Savings Tracker'!Y1297</f>
        <v>0</v>
      </c>
      <c r="Y1255">
        <f>'5a - Savings Tracker'!Z1297</f>
        <v>0</v>
      </c>
      <c r="Z1255">
        <f>'5a - Savings Tracker'!AA1297</f>
        <v>0</v>
      </c>
      <c r="AA1255">
        <f>'5a - Savings Tracker'!AB1297</f>
        <v>0</v>
      </c>
      <c r="AB1255">
        <f>'5a - Savings Tracker'!AC1297</f>
        <v>0</v>
      </c>
      <c r="AC1255">
        <f>'5a - Savings Tracker'!AD1297</f>
        <v>0</v>
      </c>
      <c r="AD1255" t="str">
        <f>'5a - Savings Tracker'!AE1297</f>
        <v/>
      </c>
      <c r="AE1255" t="str">
        <f>'5a - Savings Tracker'!AF1297</f>
        <v/>
      </c>
      <c r="AF1255" t="str">
        <f>'5a - Savings Tracker'!AG1297</f>
        <v/>
      </c>
      <c r="AG1255" t="str">
        <f>'5a - Savings Tracker'!AH1297</f>
        <v/>
      </c>
      <c r="AH1255" t="str">
        <f>'5a - Savings Tracker'!AI1297</f>
        <v/>
      </c>
      <c r="AI1255" t="str">
        <f>'5a - Savings Tracker'!AJ1297</f>
        <v/>
      </c>
      <c r="AJ1255" t="str">
        <f>'5a - Savings Tracker'!AK1297</f>
        <v/>
      </c>
      <c r="AK1255" t="str">
        <f>'5a - Savings Tracker'!AL1297</f>
        <v/>
      </c>
    </row>
    <row r="1256" spans="1:37">
      <c r="A1256">
        <f>'5a - Savings Tracker'!A1298</f>
        <v>1255</v>
      </c>
      <c r="B1256" t="str">
        <f>'5a - Savings Tracker'!B1298</f>
        <v>Swansea Bay UHB</v>
      </c>
      <c r="C1256">
        <f>'5a - Savings Tracker'!C1298</f>
        <v>0</v>
      </c>
      <c r="D1256">
        <f>'5a - Savings Tracker'!D1298</f>
        <v>0</v>
      </c>
      <c r="E1256">
        <f>'5a - Savings Tracker'!E1298</f>
        <v>0</v>
      </c>
      <c r="F1256">
        <f>'5a - Savings Tracker'!F1298</f>
        <v>0</v>
      </c>
      <c r="G1256">
        <f>'5a - Savings Tracker'!G1298</f>
        <v>0</v>
      </c>
      <c r="H1256">
        <f>'5a - Savings Tracker'!H1298</f>
        <v>0</v>
      </c>
      <c r="I1256">
        <f>'5a - Savings Tracker'!J1298</f>
        <v>0</v>
      </c>
      <c r="J1256">
        <f>'5a - Savings Tracker'!K1298</f>
        <v>0</v>
      </c>
      <c r="K1256">
        <f>'5a - Savings Tracker'!L1298</f>
        <v>0</v>
      </c>
      <c r="L1256">
        <f>'5a - Savings Tracker'!M1298</f>
        <v>0</v>
      </c>
      <c r="M1256">
        <f>'5a - Savings Tracker'!N1298</f>
        <v>0</v>
      </c>
      <c r="N1256">
        <f>'5a - Savings Tracker'!O1298</f>
        <v>0</v>
      </c>
      <c r="O1256">
        <f>'5a - Savings Tracker'!P1298</f>
        <v>0</v>
      </c>
      <c r="P1256">
        <f>'5a - Savings Tracker'!Q1298</f>
        <v>0</v>
      </c>
      <c r="Q1256">
        <f>'5a - Savings Tracker'!R1298</f>
        <v>0</v>
      </c>
      <c r="R1256">
        <f>'5a - Savings Tracker'!S1298</f>
        <v>0</v>
      </c>
      <c r="S1256">
        <f>'5a - Savings Tracker'!T1298</f>
        <v>0</v>
      </c>
      <c r="T1256">
        <f>'5a - Savings Tracker'!U1298</f>
        <v>0</v>
      </c>
      <c r="U1256">
        <f>'5a - Savings Tracker'!V1298</f>
        <v>0</v>
      </c>
      <c r="V1256">
        <f>'5a - Savings Tracker'!W1298</f>
        <v>0</v>
      </c>
      <c r="W1256">
        <f>'5a - Savings Tracker'!X1298</f>
        <v>0</v>
      </c>
      <c r="X1256">
        <f>'5a - Savings Tracker'!Y1298</f>
        <v>0</v>
      </c>
      <c r="Y1256">
        <f>'5a - Savings Tracker'!Z1298</f>
        <v>0</v>
      </c>
      <c r="Z1256">
        <f>'5a - Savings Tracker'!AA1298</f>
        <v>0</v>
      </c>
      <c r="AA1256">
        <f>'5a - Savings Tracker'!AB1298</f>
        <v>0</v>
      </c>
      <c r="AB1256">
        <f>'5a - Savings Tracker'!AC1298</f>
        <v>0</v>
      </c>
      <c r="AC1256">
        <f>'5a - Savings Tracker'!AD1298</f>
        <v>0</v>
      </c>
      <c r="AD1256" t="str">
        <f>'5a - Savings Tracker'!AE1298</f>
        <v/>
      </c>
      <c r="AE1256" t="str">
        <f>'5a - Savings Tracker'!AF1298</f>
        <v/>
      </c>
      <c r="AF1256" t="str">
        <f>'5a - Savings Tracker'!AG1298</f>
        <v/>
      </c>
      <c r="AG1256" t="str">
        <f>'5a - Savings Tracker'!AH1298</f>
        <v/>
      </c>
      <c r="AH1256" t="str">
        <f>'5a - Savings Tracker'!AI1298</f>
        <v/>
      </c>
      <c r="AI1256" t="str">
        <f>'5a - Savings Tracker'!AJ1298</f>
        <v/>
      </c>
      <c r="AJ1256" t="str">
        <f>'5a - Savings Tracker'!AK1298</f>
        <v/>
      </c>
      <c r="AK1256" t="str">
        <f>'5a - Savings Tracker'!AL1298</f>
        <v/>
      </c>
    </row>
    <row r="1257" spans="1:37">
      <c r="A1257">
        <f>'5a - Savings Tracker'!A1299</f>
        <v>1256</v>
      </c>
      <c r="B1257" t="str">
        <f>'5a - Savings Tracker'!B1299</f>
        <v>Swansea Bay UHB</v>
      </c>
      <c r="C1257">
        <f>'5a - Savings Tracker'!C1299</f>
        <v>0</v>
      </c>
      <c r="D1257">
        <f>'5a - Savings Tracker'!D1299</f>
        <v>0</v>
      </c>
      <c r="E1257">
        <f>'5a - Savings Tracker'!E1299</f>
        <v>0</v>
      </c>
      <c r="F1257">
        <f>'5a - Savings Tracker'!F1299</f>
        <v>0</v>
      </c>
      <c r="G1257">
        <f>'5a - Savings Tracker'!G1299</f>
        <v>0</v>
      </c>
      <c r="H1257">
        <f>'5a - Savings Tracker'!H1299</f>
        <v>0</v>
      </c>
      <c r="I1257">
        <f>'5a - Savings Tracker'!J1299</f>
        <v>0</v>
      </c>
      <c r="J1257">
        <f>'5a - Savings Tracker'!K1299</f>
        <v>0</v>
      </c>
      <c r="K1257">
        <f>'5a - Savings Tracker'!L1299</f>
        <v>0</v>
      </c>
      <c r="L1257">
        <f>'5a - Savings Tracker'!M1299</f>
        <v>0</v>
      </c>
      <c r="M1257">
        <f>'5a - Savings Tracker'!N1299</f>
        <v>0</v>
      </c>
      <c r="N1257">
        <f>'5a - Savings Tracker'!O1299</f>
        <v>0</v>
      </c>
      <c r="O1257">
        <f>'5a - Savings Tracker'!P1299</f>
        <v>0</v>
      </c>
      <c r="P1257">
        <f>'5a - Savings Tracker'!Q1299</f>
        <v>0</v>
      </c>
      <c r="Q1257">
        <f>'5a - Savings Tracker'!R1299</f>
        <v>0</v>
      </c>
      <c r="R1257">
        <f>'5a - Savings Tracker'!S1299</f>
        <v>0</v>
      </c>
      <c r="S1257">
        <f>'5a - Savings Tracker'!T1299</f>
        <v>0</v>
      </c>
      <c r="T1257">
        <f>'5a - Savings Tracker'!U1299</f>
        <v>0</v>
      </c>
      <c r="U1257">
        <f>'5a - Savings Tracker'!V1299</f>
        <v>0</v>
      </c>
      <c r="V1257">
        <f>'5a - Savings Tracker'!W1299</f>
        <v>0</v>
      </c>
      <c r="W1257">
        <f>'5a - Savings Tracker'!X1299</f>
        <v>0</v>
      </c>
      <c r="X1257">
        <f>'5a - Savings Tracker'!Y1299</f>
        <v>0</v>
      </c>
      <c r="Y1257">
        <f>'5a - Savings Tracker'!Z1299</f>
        <v>0</v>
      </c>
      <c r="Z1257">
        <f>'5a - Savings Tracker'!AA1299</f>
        <v>0</v>
      </c>
      <c r="AA1257">
        <f>'5a - Savings Tracker'!AB1299</f>
        <v>0</v>
      </c>
      <c r="AB1257">
        <f>'5a - Savings Tracker'!AC1299</f>
        <v>0</v>
      </c>
      <c r="AC1257">
        <f>'5a - Savings Tracker'!AD1299</f>
        <v>0</v>
      </c>
      <c r="AD1257" t="str">
        <f>'5a - Savings Tracker'!AE1299</f>
        <v/>
      </c>
      <c r="AE1257" t="str">
        <f>'5a - Savings Tracker'!AF1299</f>
        <v/>
      </c>
      <c r="AF1257" t="str">
        <f>'5a - Savings Tracker'!AG1299</f>
        <v/>
      </c>
      <c r="AG1257" t="str">
        <f>'5a - Savings Tracker'!AH1299</f>
        <v/>
      </c>
      <c r="AH1257" t="str">
        <f>'5a - Savings Tracker'!AI1299</f>
        <v/>
      </c>
      <c r="AI1257" t="str">
        <f>'5a - Savings Tracker'!AJ1299</f>
        <v/>
      </c>
      <c r="AJ1257" t="str">
        <f>'5a - Savings Tracker'!AK1299</f>
        <v/>
      </c>
      <c r="AK1257" t="str">
        <f>'5a - Savings Tracker'!AL1299</f>
        <v/>
      </c>
    </row>
    <row r="1258" spans="1:37">
      <c r="A1258">
        <f>'5a - Savings Tracker'!A1300</f>
        <v>1257</v>
      </c>
      <c r="B1258" t="str">
        <f>'5a - Savings Tracker'!B1300</f>
        <v>Swansea Bay UHB</v>
      </c>
      <c r="C1258">
        <f>'5a - Savings Tracker'!C1300</f>
        <v>0</v>
      </c>
      <c r="D1258">
        <f>'5a - Savings Tracker'!D1300</f>
        <v>0</v>
      </c>
      <c r="E1258">
        <f>'5a - Savings Tracker'!E1300</f>
        <v>0</v>
      </c>
      <c r="F1258">
        <f>'5a - Savings Tracker'!F1300</f>
        <v>0</v>
      </c>
      <c r="G1258">
        <f>'5a - Savings Tracker'!G1300</f>
        <v>0</v>
      </c>
      <c r="H1258">
        <f>'5a - Savings Tracker'!H1300</f>
        <v>0</v>
      </c>
      <c r="I1258">
        <f>'5a - Savings Tracker'!J1300</f>
        <v>0</v>
      </c>
      <c r="J1258">
        <f>'5a - Savings Tracker'!K1300</f>
        <v>0</v>
      </c>
      <c r="K1258">
        <f>'5a - Savings Tracker'!L1300</f>
        <v>0</v>
      </c>
      <c r="L1258">
        <f>'5a - Savings Tracker'!M1300</f>
        <v>0</v>
      </c>
      <c r="M1258">
        <f>'5a - Savings Tracker'!N1300</f>
        <v>0</v>
      </c>
      <c r="N1258">
        <f>'5a - Savings Tracker'!O1300</f>
        <v>0</v>
      </c>
      <c r="O1258">
        <f>'5a - Savings Tracker'!P1300</f>
        <v>0</v>
      </c>
      <c r="P1258">
        <f>'5a - Savings Tracker'!Q1300</f>
        <v>0</v>
      </c>
      <c r="Q1258">
        <f>'5a - Savings Tracker'!R1300</f>
        <v>0</v>
      </c>
      <c r="R1258">
        <f>'5a - Savings Tracker'!S1300</f>
        <v>0</v>
      </c>
      <c r="S1258">
        <f>'5a - Savings Tracker'!T1300</f>
        <v>0</v>
      </c>
      <c r="T1258">
        <f>'5a - Savings Tracker'!U1300</f>
        <v>0</v>
      </c>
      <c r="U1258">
        <f>'5a - Savings Tracker'!V1300</f>
        <v>0</v>
      </c>
      <c r="V1258">
        <f>'5a - Savings Tracker'!W1300</f>
        <v>0</v>
      </c>
      <c r="W1258">
        <f>'5a - Savings Tracker'!X1300</f>
        <v>0</v>
      </c>
      <c r="X1258">
        <f>'5a - Savings Tracker'!Y1300</f>
        <v>0</v>
      </c>
      <c r="Y1258">
        <f>'5a - Savings Tracker'!Z1300</f>
        <v>0</v>
      </c>
      <c r="Z1258">
        <f>'5a - Savings Tracker'!AA1300</f>
        <v>0</v>
      </c>
      <c r="AA1258">
        <f>'5a - Savings Tracker'!AB1300</f>
        <v>0</v>
      </c>
      <c r="AB1258">
        <f>'5a - Savings Tracker'!AC1300</f>
        <v>0</v>
      </c>
      <c r="AC1258">
        <f>'5a - Savings Tracker'!AD1300</f>
        <v>0</v>
      </c>
      <c r="AD1258" t="str">
        <f>'5a - Savings Tracker'!AE1300</f>
        <v/>
      </c>
      <c r="AE1258" t="str">
        <f>'5a - Savings Tracker'!AF1300</f>
        <v/>
      </c>
      <c r="AF1258" t="str">
        <f>'5a - Savings Tracker'!AG1300</f>
        <v/>
      </c>
      <c r="AG1258" t="str">
        <f>'5a - Savings Tracker'!AH1300</f>
        <v/>
      </c>
      <c r="AH1258" t="str">
        <f>'5a - Savings Tracker'!AI1300</f>
        <v/>
      </c>
      <c r="AI1258" t="str">
        <f>'5a - Savings Tracker'!AJ1300</f>
        <v/>
      </c>
      <c r="AJ1258" t="str">
        <f>'5a - Savings Tracker'!AK1300</f>
        <v/>
      </c>
      <c r="AK1258" t="str">
        <f>'5a - Savings Tracker'!AL1300</f>
        <v/>
      </c>
    </row>
    <row r="1259" spans="1:37">
      <c r="A1259">
        <f>'5a - Savings Tracker'!A1301</f>
        <v>1258</v>
      </c>
      <c r="B1259" t="str">
        <f>'5a - Savings Tracker'!B1301</f>
        <v>Swansea Bay UHB</v>
      </c>
      <c r="C1259">
        <f>'5a - Savings Tracker'!C1301</f>
        <v>0</v>
      </c>
      <c r="D1259">
        <f>'5a - Savings Tracker'!D1301</f>
        <v>0</v>
      </c>
      <c r="E1259">
        <f>'5a - Savings Tracker'!E1301</f>
        <v>0</v>
      </c>
      <c r="F1259">
        <f>'5a - Savings Tracker'!F1301</f>
        <v>0</v>
      </c>
      <c r="G1259">
        <f>'5a - Savings Tracker'!G1301</f>
        <v>0</v>
      </c>
      <c r="H1259">
        <f>'5a - Savings Tracker'!H1301</f>
        <v>0</v>
      </c>
      <c r="I1259">
        <f>'5a - Savings Tracker'!J1301</f>
        <v>0</v>
      </c>
      <c r="J1259">
        <f>'5a - Savings Tracker'!K1301</f>
        <v>0</v>
      </c>
      <c r="K1259">
        <f>'5a - Savings Tracker'!L1301</f>
        <v>0</v>
      </c>
      <c r="L1259">
        <f>'5a - Savings Tracker'!M1301</f>
        <v>0</v>
      </c>
      <c r="M1259">
        <f>'5a - Savings Tracker'!N1301</f>
        <v>0</v>
      </c>
      <c r="N1259">
        <f>'5a - Savings Tracker'!O1301</f>
        <v>0</v>
      </c>
      <c r="O1259">
        <f>'5a - Savings Tracker'!P1301</f>
        <v>0</v>
      </c>
      <c r="P1259">
        <f>'5a - Savings Tracker'!Q1301</f>
        <v>0</v>
      </c>
      <c r="Q1259">
        <f>'5a - Savings Tracker'!R1301</f>
        <v>0</v>
      </c>
      <c r="R1259">
        <f>'5a - Savings Tracker'!S1301</f>
        <v>0</v>
      </c>
      <c r="S1259">
        <f>'5a - Savings Tracker'!T1301</f>
        <v>0</v>
      </c>
      <c r="T1259">
        <f>'5a - Savings Tracker'!U1301</f>
        <v>0</v>
      </c>
      <c r="U1259">
        <f>'5a - Savings Tracker'!V1301</f>
        <v>0</v>
      </c>
      <c r="V1259">
        <f>'5a - Savings Tracker'!W1301</f>
        <v>0</v>
      </c>
      <c r="W1259">
        <f>'5a - Savings Tracker'!X1301</f>
        <v>0</v>
      </c>
      <c r="X1259">
        <f>'5a - Savings Tracker'!Y1301</f>
        <v>0</v>
      </c>
      <c r="Y1259">
        <f>'5a - Savings Tracker'!Z1301</f>
        <v>0</v>
      </c>
      <c r="Z1259">
        <f>'5a - Savings Tracker'!AA1301</f>
        <v>0</v>
      </c>
      <c r="AA1259">
        <f>'5a - Savings Tracker'!AB1301</f>
        <v>0</v>
      </c>
      <c r="AB1259">
        <f>'5a - Savings Tracker'!AC1301</f>
        <v>0</v>
      </c>
      <c r="AC1259">
        <f>'5a - Savings Tracker'!AD1301</f>
        <v>0</v>
      </c>
      <c r="AD1259" t="str">
        <f>'5a - Savings Tracker'!AE1301</f>
        <v/>
      </c>
      <c r="AE1259" t="str">
        <f>'5a - Savings Tracker'!AF1301</f>
        <v/>
      </c>
      <c r="AF1259" t="str">
        <f>'5a - Savings Tracker'!AG1301</f>
        <v/>
      </c>
      <c r="AG1259" t="str">
        <f>'5a - Savings Tracker'!AH1301</f>
        <v/>
      </c>
      <c r="AH1259" t="str">
        <f>'5a - Savings Tracker'!AI1301</f>
        <v/>
      </c>
      <c r="AI1259" t="str">
        <f>'5a - Savings Tracker'!AJ1301</f>
        <v/>
      </c>
      <c r="AJ1259" t="str">
        <f>'5a - Savings Tracker'!AK1301</f>
        <v/>
      </c>
      <c r="AK1259" t="str">
        <f>'5a - Savings Tracker'!AL1301</f>
        <v/>
      </c>
    </row>
    <row r="1260" spans="1:37">
      <c r="A1260">
        <f>'5a - Savings Tracker'!A1302</f>
        <v>1259</v>
      </c>
      <c r="B1260" t="str">
        <f>'5a - Savings Tracker'!B1302</f>
        <v>Swansea Bay UHB</v>
      </c>
      <c r="C1260">
        <f>'5a - Savings Tracker'!C1302</f>
        <v>0</v>
      </c>
      <c r="D1260">
        <f>'5a - Savings Tracker'!D1302</f>
        <v>0</v>
      </c>
      <c r="E1260">
        <f>'5a - Savings Tracker'!E1302</f>
        <v>0</v>
      </c>
      <c r="F1260">
        <f>'5a - Savings Tracker'!F1302</f>
        <v>0</v>
      </c>
      <c r="G1260">
        <f>'5a - Savings Tracker'!G1302</f>
        <v>0</v>
      </c>
      <c r="H1260">
        <f>'5a - Savings Tracker'!H1302</f>
        <v>0</v>
      </c>
      <c r="I1260">
        <f>'5a - Savings Tracker'!J1302</f>
        <v>0</v>
      </c>
      <c r="J1260">
        <f>'5a - Savings Tracker'!K1302</f>
        <v>0</v>
      </c>
      <c r="K1260">
        <f>'5a - Savings Tracker'!L1302</f>
        <v>0</v>
      </c>
      <c r="L1260">
        <f>'5a - Savings Tracker'!M1302</f>
        <v>0</v>
      </c>
      <c r="M1260">
        <f>'5a - Savings Tracker'!N1302</f>
        <v>0</v>
      </c>
      <c r="N1260">
        <f>'5a - Savings Tracker'!O1302</f>
        <v>0</v>
      </c>
      <c r="O1260">
        <f>'5a - Savings Tracker'!P1302</f>
        <v>0</v>
      </c>
      <c r="P1260">
        <f>'5a - Savings Tracker'!Q1302</f>
        <v>0</v>
      </c>
      <c r="Q1260">
        <f>'5a - Savings Tracker'!R1302</f>
        <v>0</v>
      </c>
      <c r="R1260">
        <f>'5a - Savings Tracker'!S1302</f>
        <v>0</v>
      </c>
      <c r="S1260">
        <f>'5a - Savings Tracker'!T1302</f>
        <v>0</v>
      </c>
      <c r="T1260">
        <f>'5a - Savings Tracker'!U1302</f>
        <v>0</v>
      </c>
      <c r="U1260">
        <f>'5a - Savings Tracker'!V1302</f>
        <v>0</v>
      </c>
      <c r="V1260">
        <f>'5a - Savings Tracker'!W1302</f>
        <v>0</v>
      </c>
      <c r="W1260">
        <f>'5a - Savings Tracker'!X1302</f>
        <v>0</v>
      </c>
      <c r="X1260">
        <f>'5a - Savings Tracker'!Y1302</f>
        <v>0</v>
      </c>
      <c r="Y1260">
        <f>'5a - Savings Tracker'!Z1302</f>
        <v>0</v>
      </c>
      <c r="Z1260">
        <f>'5a - Savings Tracker'!AA1302</f>
        <v>0</v>
      </c>
      <c r="AA1260">
        <f>'5a - Savings Tracker'!AB1302</f>
        <v>0</v>
      </c>
      <c r="AB1260">
        <f>'5a - Savings Tracker'!AC1302</f>
        <v>0</v>
      </c>
      <c r="AC1260">
        <f>'5a - Savings Tracker'!AD1302</f>
        <v>0</v>
      </c>
      <c r="AD1260" t="str">
        <f>'5a - Savings Tracker'!AE1302</f>
        <v/>
      </c>
      <c r="AE1260" t="str">
        <f>'5a - Savings Tracker'!AF1302</f>
        <v/>
      </c>
      <c r="AF1260" t="str">
        <f>'5a - Savings Tracker'!AG1302</f>
        <v/>
      </c>
      <c r="AG1260" t="str">
        <f>'5a - Savings Tracker'!AH1302</f>
        <v/>
      </c>
      <c r="AH1260" t="str">
        <f>'5a - Savings Tracker'!AI1302</f>
        <v/>
      </c>
      <c r="AI1260" t="str">
        <f>'5a - Savings Tracker'!AJ1302</f>
        <v/>
      </c>
      <c r="AJ1260" t="str">
        <f>'5a - Savings Tracker'!AK1302</f>
        <v/>
      </c>
      <c r="AK1260" t="str">
        <f>'5a - Savings Tracker'!AL1302</f>
        <v/>
      </c>
    </row>
    <row r="1261" spans="1:37">
      <c r="A1261">
        <f>'5a - Savings Tracker'!A1303</f>
        <v>1260</v>
      </c>
      <c r="B1261" t="str">
        <f>'5a - Savings Tracker'!B1303</f>
        <v>Swansea Bay UHB</v>
      </c>
      <c r="C1261">
        <f>'5a - Savings Tracker'!C1303</f>
        <v>0</v>
      </c>
      <c r="D1261">
        <f>'5a - Savings Tracker'!D1303</f>
        <v>0</v>
      </c>
      <c r="E1261">
        <f>'5a - Savings Tracker'!E1303</f>
        <v>0</v>
      </c>
      <c r="F1261">
        <f>'5a - Savings Tracker'!F1303</f>
        <v>0</v>
      </c>
      <c r="G1261">
        <f>'5a - Savings Tracker'!G1303</f>
        <v>0</v>
      </c>
      <c r="H1261">
        <f>'5a - Savings Tracker'!H1303</f>
        <v>0</v>
      </c>
      <c r="I1261">
        <f>'5a - Savings Tracker'!J1303</f>
        <v>0</v>
      </c>
      <c r="J1261">
        <f>'5a - Savings Tracker'!K1303</f>
        <v>0</v>
      </c>
      <c r="K1261">
        <f>'5a - Savings Tracker'!L1303</f>
        <v>0</v>
      </c>
      <c r="L1261">
        <f>'5a - Savings Tracker'!M1303</f>
        <v>0</v>
      </c>
      <c r="M1261">
        <f>'5a - Savings Tracker'!N1303</f>
        <v>0</v>
      </c>
      <c r="N1261">
        <f>'5a - Savings Tracker'!O1303</f>
        <v>0</v>
      </c>
      <c r="O1261">
        <f>'5a - Savings Tracker'!P1303</f>
        <v>0</v>
      </c>
      <c r="P1261">
        <f>'5a - Savings Tracker'!Q1303</f>
        <v>0</v>
      </c>
      <c r="Q1261">
        <f>'5a - Savings Tracker'!R1303</f>
        <v>0</v>
      </c>
      <c r="R1261">
        <f>'5a - Savings Tracker'!S1303</f>
        <v>0</v>
      </c>
      <c r="S1261">
        <f>'5a - Savings Tracker'!T1303</f>
        <v>0</v>
      </c>
      <c r="T1261">
        <f>'5a - Savings Tracker'!U1303</f>
        <v>0</v>
      </c>
      <c r="U1261">
        <f>'5a - Savings Tracker'!V1303</f>
        <v>0</v>
      </c>
      <c r="V1261">
        <f>'5a - Savings Tracker'!W1303</f>
        <v>0</v>
      </c>
      <c r="W1261">
        <f>'5a - Savings Tracker'!X1303</f>
        <v>0</v>
      </c>
      <c r="X1261">
        <f>'5a - Savings Tracker'!Y1303</f>
        <v>0</v>
      </c>
      <c r="Y1261">
        <f>'5a - Savings Tracker'!Z1303</f>
        <v>0</v>
      </c>
      <c r="Z1261">
        <f>'5a - Savings Tracker'!AA1303</f>
        <v>0</v>
      </c>
      <c r="AA1261">
        <f>'5a - Savings Tracker'!AB1303</f>
        <v>0</v>
      </c>
      <c r="AB1261">
        <f>'5a - Savings Tracker'!AC1303</f>
        <v>0</v>
      </c>
      <c r="AC1261">
        <f>'5a - Savings Tracker'!AD1303</f>
        <v>0</v>
      </c>
      <c r="AD1261" t="str">
        <f>'5a - Savings Tracker'!AE1303</f>
        <v/>
      </c>
      <c r="AE1261" t="str">
        <f>'5a - Savings Tracker'!AF1303</f>
        <v/>
      </c>
      <c r="AF1261" t="str">
        <f>'5a - Savings Tracker'!AG1303</f>
        <v/>
      </c>
      <c r="AG1261" t="str">
        <f>'5a - Savings Tracker'!AH1303</f>
        <v/>
      </c>
      <c r="AH1261" t="str">
        <f>'5a - Savings Tracker'!AI1303</f>
        <v/>
      </c>
      <c r="AI1261" t="str">
        <f>'5a - Savings Tracker'!AJ1303</f>
        <v/>
      </c>
      <c r="AJ1261" t="str">
        <f>'5a - Savings Tracker'!AK1303</f>
        <v/>
      </c>
      <c r="AK1261" t="str">
        <f>'5a - Savings Tracker'!AL1303</f>
        <v/>
      </c>
    </row>
    <row r="1262" spans="1:37">
      <c r="A1262">
        <f>'5a - Savings Tracker'!A1304</f>
        <v>1261</v>
      </c>
      <c r="B1262" t="str">
        <f>'5a - Savings Tracker'!B1304</f>
        <v>Swansea Bay UHB</v>
      </c>
      <c r="C1262">
        <f>'5a - Savings Tracker'!C1304</f>
        <v>0</v>
      </c>
      <c r="D1262">
        <f>'5a - Savings Tracker'!D1304</f>
        <v>0</v>
      </c>
      <c r="E1262">
        <f>'5a - Savings Tracker'!E1304</f>
        <v>0</v>
      </c>
      <c r="F1262">
        <f>'5a - Savings Tracker'!F1304</f>
        <v>0</v>
      </c>
      <c r="G1262">
        <f>'5a - Savings Tracker'!G1304</f>
        <v>0</v>
      </c>
      <c r="H1262">
        <f>'5a - Savings Tracker'!H1304</f>
        <v>0</v>
      </c>
      <c r="I1262">
        <f>'5a - Savings Tracker'!J1304</f>
        <v>0</v>
      </c>
      <c r="J1262">
        <f>'5a - Savings Tracker'!K1304</f>
        <v>0</v>
      </c>
      <c r="K1262">
        <f>'5a - Savings Tracker'!L1304</f>
        <v>0</v>
      </c>
      <c r="L1262">
        <f>'5a - Savings Tracker'!M1304</f>
        <v>0</v>
      </c>
      <c r="M1262">
        <f>'5a - Savings Tracker'!N1304</f>
        <v>0</v>
      </c>
      <c r="N1262">
        <f>'5a - Savings Tracker'!O1304</f>
        <v>0</v>
      </c>
      <c r="O1262">
        <f>'5a - Savings Tracker'!P1304</f>
        <v>0</v>
      </c>
      <c r="P1262">
        <f>'5a - Savings Tracker'!Q1304</f>
        <v>0</v>
      </c>
      <c r="Q1262">
        <f>'5a - Savings Tracker'!R1304</f>
        <v>0</v>
      </c>
      <c r="R1262">
        <f>'5a - Savings Tracker'!S1304</f>
        <v>0</v>
      </c>
      <c r="S1262">
        <f>'5a - Savings Tracker'!T1304</f>
        <v>0</v>
      </c>
      <c r="T1262">
        <f>'5a - Savings Tracker'!U1304</f>
        <v>0</v>
      </c>
      <c r="U1262">
        <f>'5a - Savings Tracker'!V1304</f>
        <v>0</v>
      </c>
      <c r="V1262">
        <f>'5a - Savings Tracker'!W1304</f>
        <v>0</v>
      </c>
      <c r="W1262">
        <f>'5a - Savings Tracker'!X1304</f>
        <v>0</v>
      </c>
      <c r="X1262">
        <f>'5a - Savings Tracker'!Y1304</f>
        <v>0</v>
      </c>
      <c r="Y1262">
        <f>'5a - Savings Tracker'!Z1304</f>
        <v>0</v>
      </c>
      <c r="Z1262">
        <f>'5a - Savings Tracker'!AA1304</f>
        <v>0</v>
      </c>
      <c r="AA1262">
        <f>'5a - Savings Tracker'!AB1304</f>
        <v>0</v>
      </c>
      <c r="AB1262">
        <f>'5a - Savings Tracker'!AC1304</f>
        <v>0</v>
      </c>
      <c r="AC1262">
        <f>'5a - Savings Tracker'!AD1304</f>
        <v>0</v>
      </c>
      <c r="AD1262" t="str">
        <f>'5a - Savings Tracker'!AE1304</f>
        <v/>
      </c>
      <c r="AE1262" t="str">
        <f>'5a - Savings Tracker'!AF1304</f>
        <v/>
      </c>
      <c r="AF1262" t="str">
        <f>'5a - Savings Tracker'!AG1304</f>
        <v/>
      </c>
      <c r="AG1262" t="str">
        <f>'5a - Savings Tracker'!AH1304</f>
        <v/>
      </c>
      <c r="AH1262" t="str">
        <f>'5a - Savings Tracker'!AI1304</f>
        <v/>
      </c>
      <c r="AI1262" t="str">
        <f>'5a - Savings Tracker'!AJ1304</f>
        <v/>
      </c>
      <c r="AJ1262" t="str">
        <f>'5a - Savings Tracker'!AK1304</f>
        <v/>
      </c>
      <c r="AK1262" t="str">
        <f>'5a - Savings Tracker'!AL1304</f>
        <v/>
      </c>
    </row>
    <row r="1263" spans="1:37">
      <c r="A1263">
        <f>'5a - Savings Tracker'!A1305</f>
        <v>1262</v>
      </c>
      <c r="B1263" t="str">
        <f>'5a - Savings Tracker'!B1305</f>
        <v>Swansea Bay UHB</v>
      </c>
      <c r="C1263">
        <f>'5a - Savings Tracker'!C1305</f>
        <v>0</v>
      </c>
      <c r="D1263">
        <f>'5a - Savings Tracker'!D1305</f>
        <v>0</v>
      </c>
      <c r="E1263">
        <f>'5a - Savings Tracker'!E1305</f>
        <v>0</v>
      </c>
      <c r="F1263">
        <f>'5a - Savings Tracker'!F1305</f>
        <v>0</v>
      </c>
      <c r="G1263">
        <f>'5a - Savings Tracker'!G1305</f>
        <v>0</v>
      </c>
      <c r="H1263">
        <f>'5a - Savings Tracker'!H1305</f>
        <v>0</v>
      </c>
      <c r="I1263">
        <f>'5a - Savings Tracker'!J1305</f>
        <v>0</v>
      </c>
      <c r="J1263">
        <f>'5a - Savings Tracker'!K1305</f>
        <v>0</v>
      </c>
      <c r="K1263">
        <f>'5a - Savings Tracker'!L1305</f>
        <v>0</v>
      </c>
      <c r="L1263">
        <f>'5a - Savings Tracker'!M1305</f>
        <v>0</v>
      </c>
      <c r="M1263">
        <f>'5a - Savings Tracker'!N1305</f>
        <v>0</v>
      </c>
      <c r="N1263">
        <f>'5a - Savings Tracker'!O1305</f>
        <v>0</v>
      </c>
      <c r="O1263">
        <f>'5a - Savings Tracker'!P1305</f>
        <v>0</v>
      </c>
      <c r="P1263">
        <f>'5a - Savings Tracker'!Q1305</f>
        <v>0</v>
      </c>
      <c r="Q1263">
        <f>'5a - Savings Tracker'!R1305</f>
        <v>0</v>
      </c>
      <c r="R1263">
        <f>'5a - Savings Tracker'!S1305</f>
        <v>0</v>
      </c>
      <c r="S1263">
        <f>'5a - Savings Tracker'!T1305</f>
        <v>0</v>
      </c>
      <c r="T1263">
        <f>'5a - Savings Tracker'!U1305</f>
        <v>0</v>
      </c>
      <c r="U1263">
        <f>'5a - Savings Tracker'!V1305</f>
        <v>0</v>
      </c>
      <c r="V1263">
        <f>'5a - Savings Tracker'!W1305</f>
        <v>0</v>
      </c>
      <c r="W1263">
        <f>'5a - Savings Tracker'!X1305</f>
        <v>0</v>
      </c>
      <c r="X1263">
        <f>'5a - Savings Tracker'!Y1305</f>
        <v>0</v>
      </c>
      <c r="Y1263">
        <f>'5a - Savings Tracker'!Z1305</f>
        <v>0</v>
      </c>
      <c r="Z1263">
        <f>'5a - Savings Tracker'!AA1305</f>
        <v>0</v>
      </c>
      <c r="AA1263">
        <f>'5a - Savings Tracker'!AB1305</f>
        <v>0</v>
      </c>
      <c r="AB1263">
        <f>'5a - Savings Tracker'!AC1305</f>
        <v>0</v>
      </c>
      <c r="AC1263">
        <f>'5a - Savings Tracker'!AD1305</f>
        <v>0</v>
      </c>
      <c r="AD1263" t="str">
        <f>'5a - Savings Tracker'!AE1305</f>
        <v/>
      </c>
      <c r="AE1263" t="str">
        <f>'5a - Savings Tracker'!AF1305</f>
        <v/>
      </c>
      <c r="AF1263" t="str">
        <f>'5a - Savings Tracker'!AG1305</f>
        <v/>
      </c>
      <c r="AG1263" t="str">
        <f>'5a - Savings Tracker'!AH1305</f>
        <v/>
      </c>
      <c r="AH1263" t="str">
        <f>'5a - Savings Tracker'!AI1305</f>
        <v/>
      </c>
      <c r="AI1263" t="str">
        <f>'5a - Savings Tracker'!AJ1305</f>
        <v/>
      </c>
      <c r="AJ1263" t="str">
        <f>'5a - Savings Tracker'!AK1305</f>
        <v/>
      </c>
      <c r="AK1263" t="str">
        <f>'5a - Savings Tracker'!AL1305</f>
        <v/>
      </c>
    </row>
    <row r="1264" spans="1:37">
      <c r="A1264">
        <f>'5a - Savings Tracker'!A1306</f>
        <v>1263</v>
      </c>
      <c r="B1264" t="str">
        <f>'5a - Savings Tracker'!B1306</f>
        <v>Swansea Bay UHB</v>
      </c>
      <c r="C1264">
        <f>'5a - Savings Tracker'!C1306</f>
        <v>0</v>
      </c>
      <c r="D1264">
        <f>'5a - Savings Tracker'!D1306</f>
        <v>0</v>
      </c>
      <c r="E1264">
        <f>'5a - Savings Tracker'!E1306</f>
        <v>0</v>
      </c>
      <c r="F1264">
        <f>'5a - Savings Tracker'!F1306</f>
        <v>0</v>
      </c>
      <c r="G1264">
        <f>'5a - Savings Tracker'!G1306</f>
        <v>0</v>
      </c>
      <c r="H1264">
        <f>'5a - Savings Tracker'!H1306</f>
        <v>0</v>
      </c>
      <c r="I1264">
        <f>'5a - Savings Tracker'!J1306</f>
        <v>0</v>
      </c>
      <c r="J1264">
        <f>'5a - Savings Tracker'!K1306</f>
        <v>0</v>
      </c>
      <c r="K1264">
        <f>'5a - Savings Tracker'!L1306</f>
        <v>0</v>
      </c>
      <c r="L1264">
        <f>'5a - Savings Tracker'!M1306</f>
        <v>0</v>
      </c>
      <c r="M1264">
        <f>'5a - Savings Tracker'!N1306</f>
        <v>0</v>
      </c>
      <c r="N1264">
        <f>'5a - Savings Tracker'!O1306</f>
        <v>0</v>
      </c>
      <c r="O1264">
        <f>'5a - Savings Tracker'!P1306</f>
        <v>0</v>
      </c>
      <c r="P1264">
        <f>'5a - Savings Tracker'!Q1306</f>
        <v>0</v>
      </c>
      <c r="Q1264">
        <f>'5a - Savings Tracker'!R1306</f>
        <v>0</v>
      </c>
      <c r="R1264">
        <f>'5a - Savings Tracker'!S1306</f>
        <v>0</v>
      </c>
      <c r="S1264">
        <f>'5a - Savings Tracker'!T1306</f>
        <v>0</v>
      </c>
      <c r="T1264">
        <f>'5a - Savings Tracker'!U1306</f>
        <v>0</v>
      </c>
      <c r="U1264">
        <f>'5a - Savings Tracker'!V1306</f>
        <v>0</v>
      </c>
      <c r="V1264">
        <f>'5a - Savings Tracker'!W1306</f>
        <v>0</v>
      </c>
      <c r="W1264">
        <f>'5a - Savings Tracker'!X1306</f>
        <v>0</v>
      </c>
      <c r="X1264">
        <f>'5a - Savings Tracker'!Y1306</f>
        <v>0</v>
      </c>
      <c r="Y1264">
        <f>'5a - Savings Tracker'!Z1306</f>
        <v>0</v>
      </c>
      <c r="Z1264">
        <f>'5a - Savings Tracker'!AA1306</f>
        <v>0</v>
      </c>
      <c r="AA1264">
        <f>'5a - Savings Tracker'!AB1306</f>
        <v>0</v>
      </c>
      <c r="AB1264">
        <f>'5a - Savings Tracker'!AC1306</f>
        <v>0</v>
      </c>
      <c r="AC1264">
        <f>'5a - Savings Tracker'!AD1306</f>
        <v>0</v>
      </c>
      <c r="AD1264" t="str">
        <f>'5a - Savings Tracker'!AE1306</f>
        <v/>
      </c>
      <c r="AE1264" t="str">
        <f>'5a - Savings Tracker'!AF1306</f>
        <v/>
      </c>
      <c r="AF1264" t="str">
        <f>'5a - Savings Tracker'!AG1306</f>
        <v/>
      </c>
      <c r="AG1264" t="str">
        <f>'5a - Savings Tracker'!AH1306</f>
        <v/>
      </c>
      <c r="AH1264" t="str">
        <f>'5a - Savings Tracker'!AI1306</f>
        <v/>
      </c>
      <c r="AI1264" t="str">
        <f>'5a - Savings Tracker'!AJ1306</f>
        <v/>
      </c>
      <c r="AJ1264" t="str">
        <f>'5a - Savings Tracker'!AK1306</f>
        <v/>
      </c>
      <c r="AK1264" t="str">
        <f>'5a - Savings Tracker'!AL1306</f>
        <v/>
      </c>
    </row>
    <row r="1265" spans="1:37">
      <c r="A1265">
        <f>'5a - Savings Tracker'!A1307</f>
        <v>1264</v>
      </c>
      <c r="B1265" t="str">
        <f>'5a - Savings Tracker'!B1307</f>
        <v>Swansea Bay UHB</v>
      </c>
      <c r="C1265">
        <f>'5a - Savings Tracker'!C1307</f>
        <v>0</v>
      </c>
      <c r="D1265">
        <f>'5a - Savings Tracker'!D1307</f>
        <v>0</v>
      </c>
      <c r="E1265">
        <f>'5a - Savings Tracker'!E1307</f>
        <v>0</v>
      </c>
      <c r="F1265">
        <f>'5a - Savings Tracker'!F1307</f>
        <v>0</v>
      </c>
      <c r="G1265">
        <f>'5a - Savings Tracker'!G1307</f>
        <v>0</v>
      </c>
      <c r="H1265">
        <f>'5a - Savings Tracker'!H1307</f>
        <v>0</v>
      </c>
      <c r="I1265">
        <f>'5a - Savings Tracker'!J1307</f>
        <v>0</v>
      </c>
      <c r="J1265">
        <f>'5a - Savings Tracker'!K1307</f>
        <v>0</v>
      </c>
      <c r="K1265">
        <f>'5a - Savings Tracker'!L1307</f>
        <v>0</v>
      </c>
      <c r="L1265">
        <f>'5a - Savings Tracker'!M1307</f>
        <v>0</v>
      </c>
      <c r="M1265">
        <f>'5a - Savings Tracker'!N1307</f>
        <v>0</v>
      </c>
      <c r="N1265">
        <f>'5a - Savings Tracker'!O1307</f>
        <v>0</v>
      </c>
      <c r="O1265">
        <f>'5a - Savings Tracker'!P1307</f>
        <v>0</v>
      </c>
      <c r="P1265">
        <f>'5a - Savings Tracker'!Q1307</f>
        <v>0</v>
      </c>
      <c r="Q1265">
        <f>'5a - Savings Tracker'!R1307</f>
        <v>0</v>
      </c>
      <c r="R1265">
        <f>'5a - Savings Tracker'!S1307</f>
        <v>0</v>
      </c>
      <c r="S1265">
        <f>'5a - Savings Tracker'!T1307</f>
        <v>0</v>
      </c>
      <c r="T1265">
        <f>'5a - Savings Tracker'!U1307</f>
        <v>0</v>
      </c>
      <c r="U1265">
        <f>'5a - Savings Tracker'!V1307</f>
        <v>0</v>
      </c>
      <c r="V1265">
        <f>'5a - Savings Tracker'!W1307</f>
        <v>0</v>
      </c>
      <c r="W1265">
        <f>'5a - Savings Tracker'!X1307</f>
        <v>0</v>
      </c>
      <c r="X1265">
        <f>'5a - Savings Tracker'!Y1307</f>
        <v>0</v>
      </c>
      <c r="Y1265">
        <f>'5a - Savings Tracker'!Z1307</f>
        <v>0</v>
      </c>
      <c r="Z1265">
        <f>'5a - Savings Tracker'!AA1307</f>
        <v>0</v>
      </c>
      <c r="AA1265">
        <f>'5a - Savings Tracker'!AB1307</f>
        <v>0</v>
      </c>
      <c r="AB1265">
        <f>'5a - Savings Tracker'!AC1307</f>
        <v>0</v>
      </c>
      <c r="AC1265">
        <f>'5a - Savings Tracker'!AD1307</f>
        <v>0</v>
      </c>
      <c r="AD1265" t="str">
        <f>'5a - Savings Tracker'!AE1307</f>
        <v/>
      </c>
      <c r="AE1265" t="str">
        <f>'5a - Savings Tracker'!AF1307</f>
        <v/>
      </c>
      <c r="AF1265" t="str">
        <f>'5a - Savings Tracker'!AG1307</f>
        <v/>
      </c>
      <c r="AG1265" t="str">
        <f>'5a - Savings Tracker'!AH1307</f>
        <v/>
      </c>
      <c r="AH1265" t="str">
        <f>'5a - Savings Tracker'!AI1307</f>
        <v/>
      </c>
      <c r="AI1265" t="str">
        <f>'5a - Savings Tracker'!AJ1307</f>
        <v/>
      </c>
      <c r="AJ1265" t="str">
        <f>'5a - Savings Tracker'!AK1307</f>
        <v/>
      </c>
      <c r="AK1265" t="str">
        <f>'5a - Savings Tracker'!AL1307</f>
        <v/>
      </c>
    </row>
    <row r="1266" spans="1:37">
      <c r="A1266">
        <f>'5a - Savings Tracker'!A1308</f>
        <v>1265</v>
      </c>
      <c r="B1266" t="str">
        <f>'5a - Savings Tracker'!B1308</f>
        <v>Swansea Bay UHB</v>
      </c>
      <c r="C1266">
        <f>'5a - Savings Tracker'!C1308</f>
        <v>0</v>
      </c>
      <c r="D1266">
        <f>'5a - Savings Tracker'!D1308</f>
        <v>0</v>
      </c>
      <c r="E1266">
        <f>'5a - Savings Tracker'!E1308</f>
        <v>0</v>
      </c>
      <c r="F1266">
        <f>'5a - Savings Tracker'!F1308</f>
        <v>0</v>
      </c>
      <c r="G1266">
        <f>'5a - Savings Tracker'!G1308</f>
        <v>0</v>
      </c>
      <c r="H1266">
        <f>'5a - Savings Tracker'!H1308</f>
        <v>0</v>
      </c>
      <c r="I1266">
        <f>'5a - Savings Tracker'!J1308</f>
        <v>0</v>
      </c>
      <c r="J1266">
        <f>'5a - Savings Tracker'!K1308</f>
        <v>0</v>
      </c>
      <c r="K1266">
        <f>'5a - Savings Tracker'!L1308</f>
        <v>0</v>
      </c>
      <c r="L1266">
        <f>'5a - Savings Tracker'!M1308</f>
        <v>0</v>
      </c>
      <c r="M1266">
        <f>'5a - Savings Tracker'!N1308</f>
        <v>0</v>
      </c>
      <c r="N1266">
        <f>'5a - Savings Tracker'!O1308</f>
        <v>0</v>
      </c>
      <c r="O1266">
        <f>'5a - Savings Tracker'!P1308</f>
        <v>0</v>
      </c>
      <c r="P1266">
        <f>'5a - Savings Tracker'!Q1308</f>
        <v>0</v>
      </c>
      <c r="Q1266">
        <f>'5a - Savings Tracker'!R1308</f>
        <v>0</v>
      </c>
      <c r="R1266">
        <f>'5a - Savings Tracker'!S1308</f>
        <v>0</v>
      </c>
      <c r="S1266">
        <f>'5a - Savings Tracker'!T1308</f>
        <v>0</v>
      </c>
      <c r="T1266">
        <f>'5a - Savings Tracker'!U1308</f>
        <v>0</v>
      </c>
      <c r="U1266">
        <f>'5a - Savings Tracker'!V1308</f>
        <v>0</v>
      </c>
      <c r="V1266">
        <f>'5a - Savings Tracker'!W1308</f>
        <v>0</v>
      </c>
      <c r="W1266">
        <f>'5a - Savings Tracker'!X1308</f>
        <v>0</v>
      </c>
      <c r="X1266">
        <f>'5a - Savings Tracker'!Y1308</f>
        <v>0</v>
      </c>
      <c r="Y1266">
        <f>'5a - Savings Tracker'!Z1308</f>
        <v>0</v>
      </c>
      <c r="Z1266">
        <f>'5a - Savings Tracker'!AA1308</f>
        <v>0</v>
      </c>
      <c r="AA1266">
        <f>'5a - Savings Tracker'!AB1308</f>
        <v>0</v>
      </c>
      <c r="AB1266">
        <f>'5a - Savings Tracker'!AC1308</f>
        <v>0</v>
      </c>
      <c r="AC1266">
        <f>'5a - Savings Tracker'!AD1308</f>
        <v>0</v>
      </c>
      <c r="AD1266" t="str">
        <f>'5a - Savings Tracker'!AE1308</f>
        <v/>
      </c>
      <c r="AE1266" t="str">
        <f>'5a - Savings Tracker'!AF1308</f>
        <v/>
      </c>
      <c r="AF1266" t="str">
        <f>'5a - Savings Tracker'!AG1308</f>
        <v/>
      </c>
      <c r="AG1266" t="str">
        <f>'5a - Savings Tracker'!AH1308</f>
        <v/>
      </c>
      <c r="AH1266" t="str">
        <f>'5a - Savings Tracker'!AI1308</f>
        <v/>
      </c>
      <c r="AI1266" t="str">
        <f>'5a - Savings Tracker'!AJ1308</f>
        <v/>
      </c>
      <c r="AJ1266" t="str">
        <f>'5a - Savings Tracker'!AK1308</f>
        <v/>
      </c>
      <c r="AK1266" t="str">
        <f>'5a - Savings Tracker'!AL1308</f>
        <v/>
      </c>
    </row>
    <row r="1267" spans="1:37">
      <c r="A1267">
        <f>'5a - Savings Tracker'!A1309</f>
        <v>1266</v>
      </c>
      <c r="B1267" t="str">
        <f>'5a - Savings Tracker'!B1309</f>
        <v>Swansea Bay UHB</v>
      </c>
      <c r="C1267">
        <f>'5a - Savings Tracker'!C1309</f>
        <v>0</v>
      </c>
      <c r="D1267">
        <f>'5a - Savings Tracker'!D1309</f>
        <v>0</v>
      </c>
      <c r="E1267">
        <f>'5a - Savings Tracker'!E1309</f>
        <v>0</v>
      </c>
      <c r="F1267">
        <f>'5a - Savings Tracker'!F1309</f>
        <v>0</v>
      </c>
      <c r="G1267">
        <f>'5a - Savings Tracker'!G1309</f>
        <v>0</v>
      </c>
      <c r="H1267">
        <f>'5a - Savings Tracker'!H1309</f>
        <v>0</v>
      </c>
      <c r="I1267">
        <f>'5a - Savings Tracker'!J1309</f>
        <v>0</v>
      </c>
      <c r="J1267">
        <f>'5a - Savings Tracker'!K1309</f>
        <v>0</v>
      </c>
      <c r="K1267">
        <f>'5a - Savings Tracker'!L1309</f>
        <v>0</v>
      </c>
      <c r="L1267">
        <f>'5a - Savings Tracker'!M1309</f>
        <v>0</v>
      </c>
      <c r="M1267">
        <f>'5a - Savings Tracker'!N1309</f>
        <v>0</v>
      </c>
      <c r="N1267">
        <f>'5a - Savings Tracker'!O1309</f>
        <v>0</v>
      </c>
      <c r="O1267">
        <f>'5a - Savings Tracker'!P1309</f>
        <v>0</v>
      </c>
      <c r="P1267">
        <f>'5a - Savings Tracker'!Q1309</f>
        <v>0</v>
      </c>
      <c r="Q1267">
        <f>'5a - Savings Tracker'!R1309</f>
        <v>0</v>
      </c>
      <c r="R1267">
        <f>'5a - Savings Tracker'!S1309</f>
        <v>0</v>
      </c>
      <c r="S1267">
        <f>'5a - Savings Tracker'!T1309</f>
        <v>0</v>
      </c>
      <c r="T1267">
        <f>'5a - Savings Tracker'!U1309</f>
        <v>0</v>
      </c>
      <c r="U1267">
        <f>'5a - Savings Tracker'!V1309</f>
        <v>0</v>
      </c>
      <c r="V1267">
        <f>'5a - Savings Tracker'!W1309</f>
        <v>0</v>
      </c>
      <c r="W1267">
        <f>'5a - Savings Tracker'!X1309</f>
        <v>0</v>
      </c>
      <c r="X1267">
        <f>'5a - Savings Tracker'!Y1309</f>
        <v>0</v>
      </c>
      <c r="Y1267">
        <f>'5a - Savings Tracker'!Z1309</f>
        <v>0</v>
      </c>
      <c r="Z1267">
        <f>'5a - Savings Tracker'!AA1309</f>
        <v>0</v>
      </c>
      <c r="AA1267">
        <f>'5a - Savings Tracker'!AB1309</f>
        <v>0</v>
      </c>
      <c r="AB1267">
        <f>'5a - Savings Tracker'!AC1309</f>
        <v>0</v>
      </c>
      <c r="AC1267">
        <f>'5a - Savings Tracker'!AD1309</f>
        <v>0</v>
      </c>
      <c r="AD1267" t="str">
        <f>'5a - Savings Tracker'!AE1309</f>
        <v/>
      </c>
      <c r="AE1267" t="str">
        <f>'5a - Savings Tracker'!AF1309</f>
        <v/>
      </c>
      <c r="AF1267" t="str">
        <f>'5a - Savings Tracker'!AG1309</f>
        <v/>
      </c>
      <c r="AG1267" t="str">
        <f>'5a - Savings Tracker'!AH1309</f>
        <v/>
      </c>
      <c r="AH1267" t="str">
        <f>'5a - Savings Tracker'!AI1309</f>
        <v/>
      </c>
      <c r="AI1267" t="str">
        <f>'5a - Savings Tracker'!AJ1309</f>
        <v/>
      </c>
      <c r="AJ1267" t="str">
        <f>'5a - Savings Tracker'!AK1309</f>
        <v/>
      </c>
      <c r="AK1267" t="str">
        <f>'5a - Savings Tracker'!AL1309</f>
        <v/>
      </c>
    </row>
    <row r="1268" spans="1:37">
      <c r="A1268">
        <f>'5a - Savings Tracker'!A1310</f>
        <v>1267</v>
      </c>
      <c r="B1268" t="str">
        <f>'5a - Savings Tracker'!B1310</f>
        <v>Swansea Bay UHB</v>
      </c>
      <c r="C1268">
        <f>'5a - Savings Tracker'!C1310</f>
        <v>0</v>
      </c>
      <c r="D1268">
        <f>'5a - Savings Tracker'!D1310</f>
        <v>0</v>
      </c>
      <c r="E1268">
        <f>'5a - Savings Tracker'!E1310</f>
        <v>0</v>
      </c>
      <c r="F1268">
        <f>'5a - Savings Tracker'!F1310</f>
        <v>0</v>
      </c>
      <c r="G1268">
        <f>'5a - Savings Tracker'!G1310</f>
        <v>0</v>
      </c>
      <c r="H1268">
        <f>'5a - Savings Tracker'!H1310</f>
        <v>0</v>
      </c>
      <c r="I1268">
        <f>'5a - Savings Tracker'!J1310</f>
        <v>0</v>
      </c>
      <c r="J1268">
        <f>'5a - Savings Tracker'!K1310</f>
        <v>0</v>
      </c>
      <c r="K1268">
        <f>'5a - Savings Tracker'!L1310</f>
        <v>0</v>
      </c>
      <c r="L1268">
        <f>'5a - Savings Tracker'!M1310</f>
        <v>0</v>
      </c>
      <c r="M1268">
        <f>'5a - Savings Tracker'!N1310</f>
        <v>0</v>
      </c>
      <c r="N1268">
        <f>'5a - Savings Tracker'!O1310</f>
        <v>0</v>
      </c>
      <c r="O1268">
        <f>'5a - Savings Tracker'!P1310</f>
        <v>0</v>
      </c>
      <c r="P1268">
        <f>'5a - Savings Tracker'!Q1310</f>
        <v>0</v>
      </c>
      <c r="Q1268">
        <f>'5a - Savings Tracker'!R1310</f>
        <v>0</v>
      </c>
      <c r="R1268">
        <f>'5a - Savings Tracker'!S1310</f>
        <v>0</v>
      </c>
      <c r="S1268">
        <f>'5a - Savings Tracker'!T1310</f>
        <v>0</v>
      </c>
      <c r="T1268">
        <f>'5a - Savings Tracker'!U1310</f>
        <v>0</v>
      </c>
      <c r="U1268">
        <f>'5a - Savings Tracker'!V1310</f>
        <v>0</v>
      </c>
      <c r="V1268">
        <f>'5a - Savings Tracker'!W1310</f>
        <v>0</v>
      </c>
      <c r="W1268">
        <f>'5a - Savings Tracker'!X1310</f>
        <v>0</v>
      </c>
      <c r="X1268">
        <f>'5a - Savings Tracker'!Y1310</f>
        <v>0</v>
      </c>
      <c r="Y1268">
        <f>'5a - Savings Tracker'!Z1310</f>
        <v>0</v>
      </c>
      <c r="Z1268">
        <f>'5a - Savings Tracker'!AA1310</f>
        <v>0</v>
      </c>
      <c r="AA1268">
        <f>'5a - Savings Tracker'!AB1310</f>
        <v>0</v>
      </c>
      <c r="AB1268">
        <f>'5a - Savings Tracker'!AC1310</f>
        <v>0</v>
      </c>
      <c r="AC1268">
        <f>'5a - Savings Tracker'!AD1310</f>
        <v>0</v>
      </c>
      <c r="AD1268" t="str">
        <f>'5a - Savings Tracker'!AE1310</f>
        <v/>
      </c>
      <c r="AE1268" t="str">
        <f>'5a - Savings Tracker'!AF1310</f>
        <v/>
      </c>
      <c r="AF1268" t="str">
        <f>'5a - Savings Tracker'!AG1310</f>
        <v/>
      </c>
      <c r="AG1268" t="str">
        <f>'5a - Savings Tracker'!AH1310</f>
        <v/>
      </c>
      <c r="AH1268" t="str">
        <f>'5a - Savings Tracker'!AI1310</f>
        <v/>
      </c>
      <c r="AI1268" t="str">
        <f>'5a - Savings Tracker'!AJ1310</f>
        <v/>
      </c>
      <c r="AJ1268" t="str">
        <f>'5a - Savings Tracker'!AK1310</f>
        <v/>
      </c>
      <c r="AK1268" t="str">
        <f>'5a - Savings Tracker'!AL1310</f>
        <v/>
      </c>
    </row>
    <row r="1269" spans="1:37">
      <c r="A1269">
        <f>'5a - Savings Tracker'!A1311</f>
        <v>1268</v>
      </c>
      <c r="B1269" t="str">
        <f>'5a - Savings Tracker'!B1311</f>
        <v>Swansea Bay UHB</v>
      </c>
      <c r="C1269">
        <f>'5a - Savings Tracker'!C1311</f>
        <v>0</v>
      </c>
      <c r="D1269">
        <f>'5a - Savings Tracker'!D1311</f>
        <v>0</v>
      </c>
      <c r="E1269">
        <f>'5a - Savings Tracker'!E1311</f>
        <v>0</v>
      </c>
      <c r="F1269">
        <f>'5a - Savings Tracker'!F1311</f>
        <v>0</v>
      </c>
      <c r="G1269">
        <f>'5a - Savings Tracker'!G1311</f>
        <v>0</v>
      </c>
      <c r="H1269">
        <f>'5a - Savings Tracker'!H1311</f>
        <v>0</v>
      </c>
      <c r="I1269">
        <f>'5a - Savings Tracker'!J1311</f>
        <v>0</v>
      </c>
      <c r="J1269">
        <f>'5a - Savings Tracker'!K1311</f>
        <v>0</v>
      </c>
      <c r="K1269">
        <f>'5a - Savings Tracker'!L1311</f>
        <v>0</v>
      </c>
      <c r="L1269">
        <f>'5a - Savings Tracker'!M1311</f>
        <v>0</v>
      </c>
      <c r="M1269">
        <f>'5a - Savings Tracker'!N1311</f>
        <v>0</v>
      </c>
      <c r="N1269">
        <f>'5a - Savings Tracker'!O1311</f>
        <v>0</v>
      </c>
      <c r="O1269">
        <f>'5a - Savings Tracker'!P1311</f>
        <v>0</v>
      </c>
      <c r="P1269">
        <f>'5a - Savings Tracker'!Q1311</f>
        <v>0</v>
      </c>
      <c r="Q1269">
        <f>'5a - Savings Tracker'!R1311</f>
        <v>0</v>
      </c>
      <c r="R1269">
        <f>'5a - Savings Tracker'!S1311</f>
        <v>0</v>
      </c>
      <c r="S1269">
        <f>'5a - Savings Tracker'!T1311</f>
        <v>0</v>
      </c>
      <c r="T1269">
        <f>'5a - Savings Tracker'!U1311</f>
        <v>0</v>
      </c>
      <c r="U1269">
        <f>'5a - Savings Tracker'!V1311</f>
        <v>0</v>
      </c>
      <c r="V1269">
        <f>'5a - Savings Tracker'!W1311</f>
        <v>0</v>
      </c>
      <c r="W1269">
        <f>'5a - Savings Tracker'!X1311</f>
        <v>0</v>
      </c>
      <c r="X1269">
        <f>'5a - Savings Tracker'!Y1311</f>
        <v>0</v>
      </c>
      <c r="Y1269">
        <f>'5a - Savings Tracker'!Z1311</f>
        <v>0</v>
      </c>
      <c r="Z1269">
        <f>'5a - Savings Tracker'!AA1311</f>
        <v>0</v>
      </c>
      <c r="AA1269">
        <f>'5a - Savings Tracker'!AB1311</f>
        <v>0</v>
      </c>
      <c r="AB1269">
        <f>'5a - Savings Tracker'!AC1311</f>
        <v>0</v>
      </c>
      <c r="AC1269">
        <f>'5a - Savings Tracker'!AD1311</f>
        <v>0</v>
      </c>
      <c r="AD1269" t="str">
        <f>'5a - Savings Tracker'!AE1311</f>
        <v/>
      </c>
      <c r="AE1269" t="str">
        <f>'5a - Savings Tracker'!AF1311</f>
        <v/>
      </c>
      <c r="AF1269" t="str">
        <f>'5a - Savings Tracker'!AG1311</f>
        <v/>
      </c>
      <c r="AG1269" t="str">
        <f>'5a - Savings Tracker'!AH1311</f>
        <v/>
      </c>
      <c r="AH1269" t="str">
        <f>'5a - Savings Tracker'!AI1311</f>
        <v/>
      </c>
      <c r="AI1269" t="str">
        <f>'5a - Savings Tracker'!AJ1311</f>
        <v/>
      </c>
      <c r="AJ1269" t="str">
        <f>'5a - Savings Tracker'!AK1311</f>
        <v/>
      </c>
      <c r="AK1269" t="str">
        <f>'5a - Savings Tracker'!AL1311</f>
        <v/>
      </c>
    </row>
    <row r="1270" spans="1:37">
      <c r="A1270">
        <f>'5a - Savings Tracker'!A1312</f>
        <v>1269</v>
      </c>
      <c r="B1270" t="str">
        <f>'5a - Savings Tracker'!B1312</f>
        <v>Swansea Bay UHB</v>
      </c>
      <c r="C1270">
        <f>'5a - Savings Tracker'!C1312</f>
        <v>0</v>
      </c>
      <c r="D1270">
        <f>'5a - Savings Tracker'!D1312</f>
        <v>0</v>
      </c>
      <c r="E1270">
        <f>'5a - Savings Tracker'!E1312</f>
        <v>0</v>
      </c>
      <c r="F1270">
        <f>'5a - Savings Tracker'!F1312</f>
        <v>0</v>
      </c>
      <c r="G1270">
        <f>'5a - Savings Tracker'!G1312</f>
        <v>0</v>
      </c>
      <c r="H1270">
        <f>'5a - Savings Tracker'!H1312</f>
        <v>0</v>
      </c>
      <c r="I1270">
        <f>'5a - Savings Tracker'!J1312</f>
        <v>0</v>
      </c>
      <c r="J1270">
        <f>'5a - Savings Tracker'!K1312</f>
        <v>0</v>
      </c>
      <c r="K1270">
        <f>'5a - Savings Tracker'!L1312</f>
        <v>0</v>
      </c>
      <c r="L1270">
        <f>'5a - Savings Tracker'!M1312</f>
        <v>0</v>
      </c>
      <c r="M1270">
        <f>'5a - Savings Tracker'!N1312</f>
        <v>0</v>
      </c>
      <c r="N1270">
        <f>'5a - Savings Tracker'!O1312</f>
        <v>0</v>
      </c>
      <c r="O1270">
        <f>'5a - Savings Tracker'!P1312</f>
        <v>0</v>
      </c>
      <c r="P1270">
        <f>'5a - Savings Tracker'!Q1312</f>
        <v>0</v>
      </c>
      <c r="Q1270">
        <f>'5a - Savings Tracker'!R1312</f>
        <v>0</v>
      </c>
      <c r="R1270">
        <f>'5a - Savings Tracker'!S1312</f>
        <v>0</v>
      </c>
      <c r="S1270">
        <f>'5a - Savings Tracker'!T1312</f>
        <v>0</v>
      </c>
      <c r="T1270">
        <f>'5a - Savings Tracker'!U1312</f>
        <v>0</v>
      </c>
      <c r="U1270">
        <f>'5a - Savings Tracker'!V1312</f>
        <v>0</v>
      </c>
      <c r="V1270">
        <f>'5a - Savings Tracker'!W1312</f>
        <v>0</v>
      </c>
      <c r="W1270">
        <f>'5a - Savings Tracker'!X1312</f>
        <v>0</v>
      </c>
      <c r="X1270">
        <f>'5a - Savings Tracker'!Y1312</f>
        <v>0</v>
      </c>
      <c r="Y1270">
        <f>'5a - Savings Tracker'!Z1312</f>
        <v>0</v>
      </c>
      <c r="Z1270">
        <f>'5a - Savings Tracker'!AA1312</f>
        <v>0</v>
      </c>
      <c r="AA1270">
        <f>'5a - Savings Tracker'!AB1312</f>
        <v>0</v>
      </c>
      <c r="AB1270">
        <f>'5a - Savings Tracker'!AC1312</f>
        <v>0</v>
      </c>
      <c r="AC1270">
        <f>'5a - Savings Tracker'!AD1312</f>
        <v>0</v>
      </c>
      <c r="AD1270" t="str">
        <f>'5a - Savings Tracker'!AE1312</f>
        <v/>
      </c>
      <c r="AE1270" t="str">
        <f>'5a - Savings Tracker'!AF1312</f>
        <v/>
      </c>
      <c r="AF1270" t="str">
        <f>'5a - Savings Tracker'!AG1312</f>
        <v/>
      </c>
      <c r="AG1270" t="str">
        <f>'5a - Savings Tracker'!AH1312</f>
        <v/>
      </c>
      <c r="AH1270" t="str">
        <f>'5a - Savings Tracker'!AI1312</f>
        <v/>
      </c>
      <c r="AI1270" t="str">
        <f>'5a - Savings Tracker'!AJ1312</f>
        <v/>
      </c>
      <c r="AJ1270" t="str">
        <f>'5a - Savings Tracker'!AK1312</f>
        <v/>
      </c>
      <c r="AK1270" t="str">
        <f>'5a - Savings Tracker'!AL1312</f>
        <v/>
      </c>
    </row>
    <row r="1271" spans="1:37">
      <c r="A1271">
        <f>'5a - Savings Tracker'!A1313</f>
        <v>1270</v>
      </c>
      <c r="B1271" t="str">
        <f>'5a - Savings Tracker'!B1313</f>
        <v>Swansea Bay UHB</v>
      </c>
      <c r="C1271">
        <f>'5a - Savings Tracker'!C1313</f>
        <v>0</v>
      </c>
      <c r="D1271">
        <f>'5a - Savings Tracker'!D1313</f>
        <v>0</v>
      </c>
      <c r="E1271">
        <f>'5a - Savings Tracker'!E1313</f>
        <v>0</v>
      </c>
      <c r="F1271">
        <f>'5a - Savings Tracker'!F1313</f>
        <v>0</v>
      </c>
      <c r="G1271">
        <f>'5a - Savings Tracker'!G1313</f>
        <v>0</v>
      </c>
      <c r="H1271">
        <f>'5a - Savings Tracker'!H1313</f>
        <v>0</v>
      </c>
      <c r="I1271">
        <f>'5a - Savings Tracker'!J1313</f>
        <v>0</v>
      </c>
      <c r="J1271">
        <f>'5a - Savings Tracker'!K1313</f>
        <v>0</v>
      </c>
      <c r="K1271">
        <f>'5a - Savings Tracker'!L1313</f>
        <v>0</v>
      </c>
      <c r="L1271">
        <f>'5a - Savings Tracker'!M1313</f>
        <v>0</v>
      </c>
      <c r="M1271">
        <f>'5a - Savings Tracker'!N1313</f>
        <v>0</v>
      </c>
      <c r="N1271">
        <f>'5a - Savings Tracker'!O1313</f>
        <v>0</v>
      </c>
      <c r="O1271">
        <f>'5a - Savings Tracker'!P1313</f>
        <v>0</v>
      </c>
      <c r="P1271">
        <f>'5a - Savings Tracker'!Q1313</f>
        <v>0</v>
      </c>
      <c r="Q1271">
        <f>'5a - Savings Tracker'!R1313</f>
        <v>0</v>
      </c>
      <c r="R1271">
        <f>'5a - Savings Tracker'!S1313</f>
        <v>0</v>
      </c>
      <c r="S1271">
        <f>'5a - Savings Tracker'!T1313</f>
        <v>0</v>
      </c>
      <c r="T1271">
        <f>'5a - Savings Tracker'!U1313</f>
        <v>0</v>
      </c>
      <c r="U1271">
        <f>'5a - Savings Tracker'!V1313</f>
        <v>0</v>
      </c>
      <c r="V1271">
        <f>'5a - Savings Tracker'!W1313</f>
        <v>0</v>
      </c>
      <c r="W1271">
        <f>'5a - Savings Tracker'!X1313</f>
        <v>0</v>
      </c>
      <c r="X1271">
        <f>'5a - Savings Tracker'!Y1313</f>
        <v>0</v>
      </c>
      <c r="Y1271">
        <f>'5a - Savings Tracker'!Z1313</f>
        <v>0</v>
      </c>
      <c r="Z1271">
        <f>'5a - Savings Tracker'!AA1313</f>
        <v>0</v>
      </c>
      <c r="AA1271">
        <f>'5a - Savings Tracker'!AB1313</f>
        <v>0</v>
      </c>
      <c r="AB1271">
        <f>'5a - Savings Tracker'!AC1313</f>
        <v>0</v>
      </c>
      <c r="AC1271">
        <f>'5a - Savings Tracker'!AD1313</f>
        <v>0</v>
      </c>
      <c r="AD1271" t="str">
        <f>'5a - Savings Tracker'!AE1313</f>
        <v/>
      </c>
      <c r="AE1271" t="str">
        <f>'5a - Savings Tracker'!AF1313</f>
        <v/>
      </c>
      <c r="AF1271" t="str">
        <f>'5a - Savings Tracker'!AG1313</f>
        <v/>
      </c>
      <c r="AG1271" t="str">
        <f>'5a - Savings Tracker'!AH1313</f>
        <v/>
      </c>
      <c r="AH1271" t="str">
        <f>'5a - Savings Tracker'!AI1313</f>
        <v/>
      </c>
      <c r="AI1271" t="str">
        <f>'5a - Savings Tracker'!AJ1313</f>
        <v/>
      </c>
      <c r="AJ1271" t="str">
        <f>'5a - Savings Tracker'!AK1313</f>
        <v/>
      </c>
      <c r="AK1271" t="str">
        <f>'5a - Savings Tracker'!AL1313</f>
        <v/>
      </c>
    </row>
    <row r="1272" spans="1:37">
      <c r="A1272">
        <f>'5a - Savings Tracker'!A1314</f>
        <v>1271</v>
      </c>
      <c r="B1272" t="str">
        <f>'5a - Savings Tracker'!B1314</f>
        <v>Swansea Bay UHB</v>
      </c>
      <c r="C1272">
        <f>'5a - Savings Tracker'!C1314</f>
        <v>0</v>
      </c>
      <c r="D1272">
        <f>'5a - Savings Tracker'!D1314</f>
        <v>0</v>
      </c>
      <c r="E1272">
        <f>'5a - Savings Tracker'!E1314</f>
        <v>0</v>
      </c>
      <c r="F1272">
        <f>'5a - Savings Tracker'!F1314</f>
        <v>0</v>
      </c>
      <c r="G1272">
        <f>'5a - Savings Tracker'!G1314</f>
        <v>0</v>
      </c>
      <c r="H1272">
        <f>'5a - Savings Tracker'!H1314</f>
        <v>0</v>
      </c>
      <c r="I1272">
        <f>'5a - Savings Tracker'!J1314</f>
        <v>0</v>
      </c>
      <c r="J1272">
        <f>'5a - Savings Tracker'!K1314</f>
        <v>0</v>
      </c>
      <c r="K1272">
        <f>'5a - Savings Tracker'!L1314</f>
        <v>0</v>
      </c>
      <c r="L1272">
        <f>'5a - Savings Tracker'!M1314</f>
        <v>0</v>
      </c>
      <c r="M1272">
        <f>'5a - Savings Tracker'!N1314</f>
        <v>0</v>
      </c>
      <c r="N1272">
        <f>'5a - Savings Tracker'!O1314</f>
        <v>0</v>
      </c>
      <c r="O1272">
        <f>'5a - Savings Tracker'!P1314</f>
        <v>0</v>
      </c>
      <c r="P1272">
        <f>'5a - Savings Tracker'!Q1314</f>
        <v>0</v>
      </c>
      <c r="Q1272">
        <f>'5a - Savings Tracker'!R1314</f>
        <v>0</v>
      </c>
      <c r="R1272">
        <f>'5a - Savings Tracker'!S1314</f>
        <v>0</v>
      </c>
      <c r="S1272">
        <f>'5a - Savings Tracker'!T1314</f>
        <v>0</v>
      </c>
      <c r="T1272">
        <f>'5a - Savings Tracker'!U1314</f>
        <v>0</v>
      </c>
      <c r="U1272">
        <f>'5a - Savings Tracker'!V1314</f>
        <v>0</v>
      </c>
      <c r="V1272">
        <f>'5a - Savings Tracker'!W1314</f>
        <v>0</v>
      </c>
      <c r="W1272">
        <f>'5a - Savings Tracker'!X1314</f>
        <v>0</v>
      </c>
      <c r="X1272">
        <f>'5a - Savings Tracker'!Y1314</f>
        <v>0</v>
      </c>
      <c r="Y1272">
        <f>'5a - Savings Tracker'!Z1314</f>
        <v>0</v>
      </c>
      <c r="Z1272">
        <f>'5a - Savings Tracker'!AA1314</f>
        <v>0</v>
      </c>
      <c r="AA1272">
        <f>'5a - Savings Tracker'!AB1314</f>
        <v>0</v>
      </c>
      <c r="AB1272">
        <f>'5a - Savings Tracker'!AC1314</f>
        <v>0</v>
      </c>
      <c r="AC1272">
        <f>'5a - Savings Tracker'!AD1314</f>
        <v>0</v>
      </c>
      <c r="AD1272" t="str">
        <f>'5a - Savings Tracker'!AE1314</f>
        <v/>
      </c>
      <c r="AE1272" t="str">
        <f>'5a - Savings Tracker'!AF1314</f>
        <v/>
      </c>
      <c r="AF1272" t="str">
        <f>'5a - Savings Tracker'!AG1314</f>
        <v/>
      </c>
      <c r="AG1272" t="str">
        <f>'5a - Savings Tracker'!AH1314</f>
        <v/>
      </c>
      <c r="AH1272" t="str">
        <f>'5a - Savings Tracker'!AI1314</f>
        <v/>
      </c>
      <c r="AI1272" t="str">
        <f>'5a - Savings Tracker'!AJ1314</f>
        <v/>
      </c>
      <c r="AJ1272" t="str">
        <f>'5a - Savings Tracker'!AK1314</f>
        <v/>
      </c>
      <c r="AK1272" t="str">
        <f>'5a - Savings Tracker'!AL1314</f>
        <v/>
      </c>
    </row>
    <row r="1273" spans="1:37">
      <c r="A1273">
        <f>'5a - Savings Tracker'!A1315</f>
        <v>1272</v>
      </c>
      <c r="B1273" t="str">
        <f>'5a - Savings Tracker'!B1315</f>
        <v>Swansea Bay UHB</v>
      </c>
      <c r="C1273">
        <f>'5a - Savings Tracker'!C1315</f>
        <v>0</v>
      </c>
      <c r="D1273">
        <f>'5a - Savings Tracker'!D1315</f>
        <v>0</v>
      </c>
      <c r="E1273">
        <f>'5a - Savings Tracker'!E1315</f>
        <v>0</v>
      </c>
      <c r="F1273">
        <f>'5a - Savings Tracker'!F1315</f>
        <v>0</v>
      </c>
      <c r="G1273">
        <f>'5a - Savings Tracker'!G1315</f>
        <v>0</v>
      </c>
      <c r="H1273">
        <f>'5a - Savings Tracker'!H1315</f>
        <v>0</v>
      </c>
      <c r="I1273">
        <f>'5a - Savings Tracker'!J1315</f>
        <v>0</v>
      </c>
      <c r="J1273">
        <f>'5a - Savings Tracker'!K1315</f>
        <v>0</v>
      </c>
      <c r="K1273">
        <f>'5a - Savings Tracker'!L1315</f>
        <v>0</v>
      </c>
      <c r="L1273">
        <f>'5a - Savings Tracker'!M1315</f>
        <v>0</v>
      </c>
      <c r="M1273">
        <f>'5a - Savings Tracker'!N1315</f>
        <v>0</v>
      </c>
      <c r="N1273">
        <f>'5a - Savings Tracker'!O1315</f>
        <v>0</v>
      </c>
      <c r="O1273">
        <f>'5a - Savings Tracker'!P1315</f>
        <v>0</v>
      </c>
      <c r="P1273">
        <f>'5a - Savings Tracker'!Q1315</f>
        <v>0</v>
      </c>
      <c r="Q1273">
        <f>'5a - Savings Tracker'!R1315</f>
        <v>0</v>
      </c>
      <c r="R1273">
        <f>'5a - Savings Tracker'!S1315</f>
        <v>0</v>
      </c>
      <c r="S1273">
        <f>'5a - Savings Tracker'!T1315</f>
        <v>0</v>
      </c>
      <c r="T1273">
        <f>'5a - Savings Tracker'!U1315</f>
        <v>0</v>
      </c>
      <c r="U1273">
        <f>'5a - Savings Tracker'!V1315</f>
        <v>0</v>
      </c>
      <c r="V1273">
        <f>'5a - Savings Tracker'!W1315</f>
        <v>0</v>
      </c>
      <c r="W1273">
        <f>'5a - Savings Tracker'!X1315</f>
        <v>0</v>
      </c>
      <c r="X1273">
        <f>'5a - Savings Tracker'!Y1315</f>
        <v>0</v>
      </c>
      <c r="Y1273">
        <f>'5a - Savings Tracker'!Z1315</f>
        <v>0</v>
      </c>
      <c r="Z1273">
        <f>'5a - Savings Tracker'!AA1315</f>
        <v>0</v>
      </c>
      <c r="AA1273">
        <f>'5a - Savings Tracker'!AB1315</f>
        <v>0</v>
      </c>
      <c r="AB1273">
        <f>'5a - Savings Tracker'!AC1315</f>
        <v>0</v>
      </c>
      <c r="AC1273">
        <f>'5a - Savings Tracker'!AD1315</f>
        <v>0</v>
      </c>
      <c r="AD1273" t="str">
        <f>'5a - Savings Tracker'!AE1315</f>
        <v/>
      </c>
      <c r="AE1273" t="str">
        <f>'5a - Savings Tracker'!AF1315</f>
        <v/>
      </c>
      <c r="AF1273" t="str">
        <f>'5a - Savings Tracker'!AG1315</f>
        <v/>
      </c>
      <c r="AG1273" t="str">
        <f>'5a - Savings Tracker'!AH1315</f>
        <v/>
      </c>
      <c r="AH1273" t="str">
        <f>'5a - Savings Tracker'!AI1315</f>
        <v/>
      </c>
      <c r="AI1273" t="str">
        <f>'5a - Savings Tracker'!AJ1315</f>
        <v/>
      </c>
      <c r="AJ1273" t="str">
        <f>'5a - Savings Tracker'!AK1315</f>
        <v/>
      </c>
      <c r="AK1273" t="str">
        <f>'5a - Savings Tracker'!AL1315</f>
        <v/>
      </c>
    </row>
    <row r="1274" spans="1:37">
      <c r="A1274">
        <f>'5a - Savings Tracker'!A1316</f>
        <v>1273</v>
      </c>
      <c r="B1274" t="str">
        <f>'5a - Savings Tracker'!B1316</f>
        <v>Swansea Bay UHB</v>
      </c>
      <c r="C1274">
        <f>'5a - Savings Tracker'!C1316</f>
        <v>0</v>
      </c>
      <c r="D1274">
        <f>'5a - Savings Tracker'!D1316</f>
        <v>0</v>
      </c>
      <c r="E1274">
        <f>'5a - Savings Tracker'!E1316</f>
        <v>0</v>
      </c>
      <c r="F1274">
        <f>'5a - Savings Tracker'!F1316</f>
        <v>0</v>
      </c>
      <c r="G1274">
        <f>'5a - Savings Tracker'!G1316</f>
        <v>0</v>
      </c>
      <c r="H1274">
        <f>'5a - Savings Tracker'!H1316</f>
        <v>0</v>
      </c>
      <c r="I1274">
        <f>'5a - Savings Tracker'!J1316</f>
        <v>0</v>
      </c>
      <c r="J1274">
        <f>'5a - Savings Tracker'!K1316</f>
        <v>0</v>
      </c>
      <c r="K1274">
        <f>'5a - Savings Tracker'!L1316</f>
        <v>0</v>
      </c>
      <c r="L1274">
        <f>'5a - Savings Tracker'!M1316</f>
        <v>0</v>
      </c>
      <c r="M1274">
        <f>'5a - Savings Tracker'!N1316</f>
        <v>0</v>
      </c>
      <c r="N1274">
        <f>'5a - Savings Tracker'!O1316</f>
        <v>0</v>
      </c>
      <c r="O1274">
        <f>'5a - Savings Tracker'!P1316</f>
        <v>0</v>
      </c>
      <c r="P1274">
        <f>'5a - Savings Tracker'!Q1316</f>
        <v>0</v>
      </c>
      <c r="Q1274">
        <f>'5a - Savings Tracker'!R1316</f>
        <v>0</v>
      </c>
      <c r="R1274">
        <f>'5a - Savings Tracker'!S1316</f>
        <v>0</v>
      </c>
      <c r="S1274">
        <f>'5a - Savings Tracker'!T1316</f>
        <v>0</v>
      </c>
      <c r="T1274">
        <f>'5a - Savings Tracker'!U1316</f>
        <v>0</v>
      </c>
      <c r="U1274">
        <f>'5a - Savings Tracker'!V1316</f>
        <v>0</v>
      </c>
      <c r="V1274">
        <f>'5a - Savings Tracker'!W1316</f>
        <v>0</v>
      </c>
      <c r="W1274">
        <f>'5a - Savings Tracker'!X1316</f>
        <v>0</v>
      </c>
      <c r="X1274">
        <f>'5a - Savings Tracker'!Y1316</f>
        <v>0</v>
      </c>
      <c r="Y1274">
        <f>'5a - Savings Tracker'!Z1316</f>
        <v>0</v>
      </c>
      <c r="Z1274">
        <f>'5a - Savings Tracker'!AA1316</f>
        <v>0</v>
      </c>
      <c r="AA1274">
        <f>'5a - Savings Tracker'!AB1316</f>
        <v>0</v>
      </c>
      <c r="AB1274">
        <f>'5a - Savings Tracker'!AC1316</f>
        <v>0</v>
      </c>
      <c r="AC1274">
        <f>'5a - Savings Tracker'!AD1316</f>
        <v>0</v>
      </c>
      <c r="AD1274" t="str">
        <f>'5a - Savings Tracker'!AE1316</f>
        <v/>
      </c>
      <c r="AE1274" t="str">
        <f>'5a - Savings Tracker'!AF1316</f>
        <v/>
      </c>
      <c r="AF1274" t="str">
        <f>'5a - Savings Tracker'!AG1316</f>
        <v/>
      </c>
      <c r="AG1274" t="str">
        <f>'5a - Savings Tracker'!AH1316</f>
        <v/>
      </c>
      <c r="AH1274" t="str">
        <f>'5a - Savings Tracker'!AI1316</f>
        <v/>
      </c>
      <c r="AI1274" t="str">
        <f>'5a - Savings Tracker'!AJ1316</f>
        <v/>
      </c>
      <c r="AJ1274" t="str">
        <f>'5a - Savings Tracker'!AK1316</f>
        <v/>
      </c>
      <c r="AK1274" t="str">
        <f>'5a - Savings Tracker'!AL1316</f>
        <v/>
      </c>
    </row>
    <row r="1275" spans="1:37">
      <c r="A1275">
        <f>'5a - Savings Tracker'!A1317</f>
        <v>1274</v>
      </c>
      <c r="B1275" t="str">
        <f>'5a - Savings Tracker'!B1317</f>
        <v>Swansea Bay UHB</v>
      </c>
      <c r="C1275">
        <f>'5a - Savings Tracker'!C1317</f>
        <v>0</v>
      </c>
      <c r="D1275">
        <f>'5a - Savings Tracker'!D1317</f>
        <v>0</v>
      </c>
      <c r="E1275">
        <f>'5a - Savings Tracker'!E1317</f>
        <v>0</v>
      </c>
      <c r="F1275">
        <f>'5a - Savings Tracker'!F1317</f>
        <v>0</v>
      </c>
      <c r="G1275">
        <f>'5a - Savings Tracker'!G1317</f>
        <v>0</v>
      </c>
      <c r="H1275">
        <f>'5a - Savings Tracker'!H1317</f>
        <v>0</v>
      </c>
      <c r="I1275">
        <f>'5a - Savings Tracker'!J1317</f>
        <v>0</v>
      </c>
      <c r="J1275">
        <f>'5a - Savings Tracker'!K1317</f>
        <v>0</v>
      </c>
      <c r="K1275">
        <f>'5a - Savings Tracker'!L1317</f>
        <v>0</v>
      </c>
      <c r="L1275">
        <f>'5a - Savings Tracker'!M1317</f>
        <v>0</v>
      </c>
      <c r="M1275">
        <f>'5a - Savings Tracker'!N1317</f>
        <v>0</v>
      </c>
      <c r="N1275">
        <f>'5a - Savings Tracker'!O1317</f>
        <v>0</v>
      </c>
      <c r="O1275">
        <f>'5a - Savings Tracker'!P1317</f>
        <v>0</v>
      </c>
      <c r="P1275">
        <f>'5a - Savings Tracker'!Q1317</f>
        <v>0</v>
      </c>
      <c r="Q1275">
        <f>'5a - Savings Tracker'!R1317</f>
        <v>0</v>
      </c>
      <c r="R1275">
        <f>'5a - Savings Tracker'!S1317</f>
        <v>0</v>
      </c>
      <c r="S1275">
        <f>'5a - Savings Tracker'!T1317</f>
        <v>0</v>
      </c>
      <c r="T1275">
        <f>'5a - Savings Tracker'!U1317</f>
        <v>0</v>
      </c>
      <c r="U1275">
        <f>'5a - Savings Tracker'!V1317</f>
        <v>0</v>
      </c>
      <c r="V1275">
        <f>'5a - Savings Tracker'!W1317</f>
        <v>0</v>
      </c>
      <c r="W1275">
        <f>'5a - Savings Tracker'!X1317</f>
        <v>0</v>
      </c>
      <c r="X1275">
        <f>'5a - Savings Tracker'!Y1317</f>
        <v>0</v>
      </c>
      <c r="Y1275">
        <f>'5a - Savings Tracker'!Z1317</f>
        <v>0</v>
      </c>
      <c r="Z1275">
        <f>'5a - Savings Tracker'!AA1317</f>
        <v>0</v>
      </c>
      <c r="AA1275">
        <f>'5a - Savings Tracker'!AB1317</f>
        <v>0</v>
      </c>
      <c r="AB1275">
        <f>'5a - Savings Tracker'!AC1317</f>
        <v>0</v>
      </c>
      <c r="AC1275">
        <f>'5a - Savings Tracker'!AD1317</f>
        <v>0</v>
      </c>
      <c r="AD1275" t="str">
        <f>'5a - Savings Tracker'!AE1317</f>
        <v/>
      </c>
      <c r="AE1275" t="str">
        <f>'5a - Savings Tracker'!AF1317</f>
        <v/>
      </c>
      <c r="AF1275" t="str">
        <f>'5a - Savings Tracker'!AG1317</f>
        <v/>
      </c>
      <c r="AG1275" t="str">
        <f>'5a - Savings Tracker'!AH1317</f>
        <v/>
      </c>
      <c r="AH1275" t="str">
        <f>'5a - Savings Tracker'!AI1317</f>
        <v/>
      </c>
      <c r="AI1275" t="str">
        <f>'5a - Savings Tracker'!AJ1317</f>
        <v/>
      </c>
      <c r="AJ1275" t="str">
        <f>'5a - Savings Tracker'!AK1317</f>
        <v/>
      </c>
      <c r="AK1275" t="str">
        <f>'5a - Savings Tracker'!AL1317</f>
        <v/>
      </c>
    </row>
    <row r="1276" spans="1:37">
      <c r="A1276">
        <f>'5a - Savings Tracker'!A1318</f>
        <v>1275</v>
      </c>
      <c r="B1276" t="str">
        <f>'5a - Savings Tracker'!B1318</f>
        <v>Swansea Bay UHB</v>
      </c>
      <c r="C1276">
        <f>'5a - Savings Tracker'!C1318</f>
        <v>0</v>
      </c>
      <c r="D1276">
        <f>'5a - Savings Tracker'!D1318</f>
        <v>0</v>
      </c>
      <c r="E1276">
        <f>'5a - Savings Tracker'!E1318</f>
        <v>0</v>
      </c>
      <c r="F1276">
        <f>'5a - Savings Tracker'!F1318</f>
        <v>0</v>
      </c>
      <c r="G1276">
        <f>'5a - Savings Tracker'!G1318</f>
        <v>0</v>
      </c>
      <c r="H1276">
        <f>'5a - Savings Tracker'!H1318</f>
        <v>0</v>
      </c>
      <c r="I1276">
        <f>'5a - Savings Tracker'!J1318</f>
        <v>0</v>
      </c>
      <c r="J1276">
        <f>'5a - Savings Tracker'!K1318</f>
        <v>0</v>
      </c>
      <c r="K1276">
        <f>'5a - Savings Tracker'!L1318</f>
        <v>0</v>
      </c>
      <c r="L1276">
        <f>'5a - Savings Tracker'!M1318</f>
        <v>0</v>
      </c>
      <c r="M1276">
        <f>'5a - Savings Tracker'!N1318</f>
        <v>0</v>
      </c>
      <c r="N1276">
        <f>'5a - Savings Tracker'!O1318</f>
        <v>0</v>
      </c>
      <c r="O1276">
        <f>'5a - Savings Tracker'!P1318</f>
        <v>0</v>
      </c>
      <c r="P1276">
        <f>'5a - Savings Tracker'!Q1318</f>
        <v>0</v>
      </c>
      <c r="Q1276">
        <f>'5a - Savings Tracker'!R1318</f>
        <v>0</v>
      </c>
      <c r="R1276">
        <f>'5a - Savings Tracker'!S1318</f>
        <v>0</v>
      </c>
      <c r="S1276">
        <f>'5a - Savings Tracker'!T1318</f>
        <v>0</v>
      </c>
      <c r="T1276">
        <f>'5a - Savings Tracker'!U1318</f>
        <v>0</v>
      </c>
      <c r="U1276">
        <f>'5a - Savings Tracker'!V1318</f>
        <v>0</v>
      </c>
      <c r="V1276">
        <f>'5a - Savings Tracker'!W1318</f>
        <v>0</v>
      </c>
      <c r="W1276">
        <f>'5a - Savings Tracker'!X1318</f>
        <v>0</v>
      </c>
      <c r="X1276">
        <f>'5a - Savings Tracker'!Y1318</f>
        <v>0</v>
      </c>
      <c r="Y1276">
        <f>'5a - Savings Tracker'!Z1318</f>
        <v>0</v>
      </c>
      <c r="Z1276">
        <f>'5a - Savings Tracker'!AA1318</f>
        <v>0</v>
      </c>
      <c r="AA1276">
        <f>'5a - Savings Tracker'!AB1318</f>
        <v>0</v>
      </c>
      <c r="AB1276">
        <f>'5a - Savings Tracker'!AC1318</f>
        <v>0</v>
      </c>
      <c r="AC1276">
        <f>'5a - Savings Tracker'!AD1318</f>
        <v>0</v>
      </c>
      <c r="AD1276" t="str">
        <f>'5a - Savings Tracker'!AE1318</f>
        <v/>
      </c>
      <c r="AE1276" t="str">
        <f>'5a - Savings Tracker'!AF1318</f>
        <v/>
      </c>
      <c r="AF1276" t="str">
        <f>'5a - Savings Tracker'!AG1318</f>
        <v/>
      </c>
      <c r="AG1276" t="str">
        <f>'5a - Savings Tracker'!AH1318</f>
        <v/>
      </c>
      <c r="AH1276" t="str">
        <f>'5a - Savings Tracker'!AI1318</f>
        <v/>
      </c>
      <c r="AI1276" t="str">
        <f>'5a - Savings Tracker'!AJ1318</f>
        <v/>
      </c>
      <c r="AJ1276" t="str">
        <f>'5a - Savings Tracker'!AK1318</f>
        <v/>
      </c>
      <c r="AK1276" t="str">
        <f>'5a - Savings Tracker'!AL1318</f>
        <v/>
      </c>
    </row>
    <row r="1277" spans="1:37">
      <c r="A1277">
        <f>'5a - Savings Tracker'!A1319</f>
        <v>1276</v>
      </c>
      <c r="B1277" t="str">
        <f>'5a - Savings Tracker'!B1319</f>
        <v>Swansea Bay UHB</v>
      </c>
      <c r="C1277">
        <f>'5a - Savings Tracker'!C1319</f>
        <v>0</v>
      </c>
      <c r="D1277">
        <f>'5a - Savings Tracker'!D1319</f>
        <v>0</v>
      </c>
      <c r="E1277">
        <f>'5a - Savings Tracker'!E1319</f>
        <v>0</v>
      </c>
      <c r="F1277">
        <f>'5a - Savings Tracker'!F1319</f>
        <v>0</v>
      </c>
      <c r="G1277">
        <f>'5a - Savings Tracker'!G1319</f>
        <v>0</v>
      </c>
      <c r="H1277">
        <f>'5a - Savings Tracker'!H1319</f>
        <v>0</v>
      </c>
      <c r="I1277">
        <f>'5a - Savings Tracker'!J1319</f>
        <v>0</v>
      </c>
      <c r="J1277">
        <f>'5a - Savings Tracker'!K1319</f>
        <v>0</v>
      </c>
      <c r="K1277">
        <f>'5a - Savings Tracker'!L1319</f>
        <v>0</v>
      </c>
      <c r="L1277">
        <f>'5a - Savings Tracker'!M1319</f>
        <v>0</v>
      </c>
      <c r="M1277">
        <f>'5a - Savings Tracker'!N1319</f>
        <v>0</v>
      </c>
      <c r="N1277">
        <f>'5a - Savings Tracker'!O1319</f>
        <v>0</v>
      </c>
      <c r="O1277">
        <f>'5a - Savings Tracker'!P1319</f>
        <v>0</v>
      </c>
      <c r="P1277">
        <f>'5a - Savings Tracker'!Q1319</f>
        <v>0</v>
      </c>
      <c r="Q1277">
        <f>'5a - Savings Tracker'!R1319</f>
        <v>0</v>
      </c>
      <c r="R1277">
        <f>'5a - Savings Tracker'!S1319</f>
        <v>0</v>
      </c>
      <c r="S1277">
        <f>'5a - Savings Tracker'!T1319</f>
        <v>0</v>
      </c>
      <c r="T1277">
        <f>'5a - Savings Tracker'!U1319</f>
        <v>0</v>
      </c>
      <c r="U1277">
        <f>'5a - Savings Tracker'!V1319</f>
        <v>0</v>
      </c>
      <c r="V1277">
        <f>'5a - Savings Tracker'!W1319</f>
        <v>0</v>
      </c>
      <c r="W1277">
        <f>'5a - Savings Tracker'!X1319</f>
        <v>0</v>
      </c>
      <c r="X1277">
        <f>'5a - Savings Tracker'!Y1319</f>
        <v>0</v>
      </c>
      <c r="Y1277">
        <f>'5a - Savings Tracker'!Z1319</f>
        <v>0</v>
      </c>
      <c r="Z1277">
        <f>'5a - Savings Tracker'!AA1319</f>
        <v>0</v>
      </c>
      <c r="AA1277">
        <f>'5a - Savings Tracker'!AB1319</f>
        <v>0</v>
      </c>
      <c r="AB1277">
        <f>'5a - Savings Tracker'!AC1319</f>
        <v>0</v>
      </c>
      <c r="AC1277">
        <f>'5a - Savings Tracker'!AD1319</f>
        <v>0</v>
      </c>
      <c r="AD1277" t="str">
        <f>'5a - Savings Tracker'!AE1319</f>
        <v/>
      </c>
      <c r="AE1277" t="str">
        <f>'5a - Savings Tracker'!AF1319</f>
        <v/>
      </c>
      <c r="AF1277" t="str">
        <f>'5a - Savings Tracker'!AG1319</f>
        <v/>
      </c>
      <c r="AG1277" t="str">
        <f>'5a - Savings Tracker'!AH1319</f>
        <v/>
      </c>
      <c r="AH1277" t="str">
        <f>'5a - Savings Tracker'!AI1319</f>
        <v/>
      </c>
      <c r="AI1277" t="str">
        <f>'5a - Savings Tracker'!AJ1319</f>
        <v/>
      </c>
      <c r="AJ1277" t="str">
        <f>'5a - Savings Tracker'!AK1319</f>
        <v/>
      </c>
      <c r="AK1277" t="str">
        <f>'5a - Savings Tracker'!AL1319</f>
        <v/>
      </c>
    </row>
    <row r="1278" spans="1:37">
      <c r="A1278">
        <f>'5a - Savings Tracker'!A1320</f>
        <v>1277</v>
      </c>
      <c r="B1278" t="str">
        <f>'5a - Savings Tracker'!B1320</f>
        <v>Swansea Bay UHB</v>
      </c>
      <c r="C1278">
        <f>'5a - Savings Tracker'!C1320</f>
        <v>0</v>
      </c>
      <c r="D1278">
        <f>'5a - Savings Tracker'!D1320</f>
        <v>0</v>
      </c>
      <c r="E1278">
        <f>'5a - Savings Tracker'!E1320</f>
        <v>0</v>
      </c>
      <c r="F1278">
        <f>'5a - Savings Tracker'!F1320</f>
        <v>0</v>
      </c>
      <c r="G1278">
        <f>'5a - Savings Tracker'!G1320</f>
        <v>0</v>
      </c>
      <c r="H1278">
        <f>'5a - Savings Tracker'!H1320</f>
        <v>0</v>
      </c>
      <c r="I1278">
        <f>'5a - Savings Tracker'!J1320</f>
        <v>0</v>
      </c>
      <c r="J1278">
        <f>'5a - Savings Tracker'!K1320</f>
        <v>0</v>
      </c>
      <c r="K1278">
        <f>'5a - Savings Tracker'!L1320</f>
        <v>0</v>
      </c>
      <c r="L1278">
        <f>'5a - Savings Tracker'!M1320</f>
        <v>0</v>
      </c>
      <c r="M1278">
        <f>'5a - Savings Tracker'!N1320</f>
        <v>0</v>
      </c>
      <c r="N1278">
        <f>'5a - Savings Tracker'!O1320</f>
        <v>0</v>
      </c>
      <c r="O1278">
        <f>'5a - Savings Tracker'!P1320</f>
        <v>0</v>
      </c>
      <c r="P1278">
        <f>'5a - Savings Tracker'!Q1320</f>
        <v>0</v>
      </c>
      <c r="Q1278">
        <f>'5a - Savings Tracker'!R1320</f>
        <v>0</v>
      </c>
      <c r="R1278">
        <f>'5a - Savings Tracker'!S1320</f>
        <v>0</v>
      </c>
      <c r="S1278">
        <f>'5a - Savings Tracker'!T1320</f>
        <v>0</v>
      </c>
      <c r="T1278">
        <f>'5a - Savings Tracker'!U1320</f>
        <v>0</v>
      </c>
      <c r="U1278">
        <f>'5a - Savings Tracker'!V1320</f>
        <v>0</v>
      </c>
      <c r="V1278">
        <f>'5a - Savings Tracker'!W1320</f>
        <v>0</v>
      </c>
      <c r="W1278">
        <f>'5a - Savings Tracker'!X1320</f>
        <v>0</v>
      </c>
      <c r="X1278">
        <f>'5a - Savings Tracker'!Y1320</f>
        <v>0</v>
      </c>
      <c r="Y1278">
        <f>'5a - Savings Tracker'!Z1320</f>
        <v>0</v>
      </c>
      <c r="Z1278">
        <f>'5a - Savings Tracker'!AA1320</f>
        <v>0</v>
      </c>
      <c r="AA1278">
        <f>'5a - Savings Tracker'!AB1320</f>
        <v>0</v>
      </c>
      <c r="AB1278">
        <f>'5a - Savings Tracker'!AC1320</f>
        <v>0</v>
      </c>
      <c r="AC1278">
        <f>'5a - Savings Tracker'!AD1320</f>
        <v>0</v>
      </c>
      <c r="AD1278" t="str">
        <f>'5a - Savings Tracker'!AE1320</f>
        <v/>
      </c>
      <c r="AE1278" t="str">
        <f>'5a - Savings Tracker'!AF1320</f>
        <v/>
      </c>
      <c r="AF1278" t="str">
        <f>'5a - Savings Tracker'!AG1320</f>
        <v/>
      </c>
      <c r="AG1278" t="str">
        <f>'5a - Savings Tracker'!AH1320</f>
        <v/>
      </c>
      <c r="AH1278" t="str">
        <f>'5a - Savings Tracker'!AI1320</f>
        <v/>
      </c>
      <c r="AI1278" t="str">
        <f>'5a - Savings Tracker'!AJ1320</f>
        <v/>
      </c>
      <c r="AJ1278" t="str">
        <f>'5a - Savings Tracker'!AK1320</f>
        <v/>
      </c>
      <c r="AK1278" t="str">
        <f>'5a - Savings Tracker'!AL1320</f>
        <v/>
      </c>
    </row>
    <row r="1279" spans="1:37">
      <c r="A1279">
        <f>'5a - Savings Tracker'!A1321</f>
        <v>1278</v>
      </c>
      <c r="B1279" t="str">
        <f>'5a - Savings Tracker'!B1321</f>
        <v>Swansea Bay UHB</v>
      </c>
      <c r="C1279">
        <f>'5a - Savings Tracker'!C1321</f>
        <v>0</v>
      </c>
      <c r="D1279">
        <f>'5a - Savings Tracker'!D1321</f>
        <v>0</v>
      </c>
      <c r="E1279">
        <f>'5a - Savings Tracker'!E1321</f>
        <v>0</v>
      </c>
      <c r="F1279">
        <f>'5a - Savings Tracker'!F1321</f>
        <v>0</v>
      </c>
      <c r="G1279">
        <f>'5a - Savings Tracker'!G1321</f>
        <v>0</v>
      </c>
      <c r="H1279">
        <f>'5a - Savings Tracker'!H1321</f>
        <v>0</v>
      </c>
      <c r="I1279">
        <f>'5a - Savings Tracker'!J1321</f>
        <v>0</v>
      </c>
      <c r="J1279">
        <f>'5a - Savings Tracker'!K1321</f>
        <v>0</v>
      </c>
      <c r="K1279">
        <f>'5a - Savings Tracker'!L1321</f>
        <v>0</v>
      </c>
      <c r="L1279">
        <f>'5a - Savings Tracker'!M1321</f>
        <v>0</v>
      </c>
      <c r="M1279">
        <f>'5a - Savings Tracker'!N1321</f>
        <v>0</v>
      </c>
      <c r="N1279">
        <f>'5a - Savings Tracker'!O1321</f>
        <v>0</v>
      </c>
      <c r="O1279">
        <f>'5a - Savings Tracker'!P1321</f>
        <v>0</v>
      </c>
      <c r="P1279">
        <f>'5a - Savings Tracker'!Q1321</f>
        <v>0</v>
      </c>
      <c r="Q1279">
        <f>'5a - Savings Tracker'!R1321</f>
        <v>0</v>
      </c>
      <c r="R1279">
        <f>'5a - Savings Tracker'!S1321</f>
        <v>0</v>
      </c>
      <c r="S1279">
        <f>'5a - Savings Tracker'!T1321</f>
        <v>0</v>
      </c>
      <c r="T1279">
        <f>'5a - Savings Tracker'!U1321</f>
        <v>0</v>
      </c>
      <c r="U1279">
        <f>'5a - Savings Tracker'!V1321</f>
        <v>0</v>
      </c>
      <c r="V1279">
        <f>'5a - Savings Tracker'!W1321</f>
        <v>0</v>
      </c>
      <c r="W1279">
        <f>'5a - Savings Tracker'!X1321</f>
        <v>0</v>
      </c>
      <c r="X1279">
        <f>'5a - Savings Tracker'!Y1321</f>
        <v>0</v>
      </c>
      <c r="Y1279">
        <f>'5a - Savings Tracker'!Z1321</f>
        <v>0</v>
      </c>
      <c r="Z1279">
        <f>'5a - Savings Tracker'!AA1321</f>
        <v>0</v>
      </c>
      <c r="AA1279">
        <f>'5a - Savings Tracker'!AB1321</f>
        <v>0</v>
      </c>
      <c r="AB1279">
        <f>'5a - Savings Tracker'!AC1321</f>
        <v>0</v>
      </c>
      <c r="AC1279">
        <f>'5a - Savings Tracker'!AD1321</f>
        <v>0</v>
      </c>
      <c r="AD1279" t="str">
        <f>'5a - Savings Tracker'!AE1321</f>
        <v/>
      </c>
      <c r="AE1279" t="str">
        <f>'5a - Savings Tracker'!AF1321</f>
        <v/>
      </c>
      <c r="AF1279" t="str">
        <f>'5a - Savings Tracker'!AG1321</f>
        <v/>
      </c>
      <c r="AG1279" t="str">
        <f>'5a - Savings Tracker'!AH1321</f>
        <v/>
      </c>
      <c r="AH1279" t="str">
        <f>'5a - Savings Tracker'!AI1321</f>
        <v/>
      </c>
      <c r="AI1279" t="str">
        <f>'5a - Savings Tracker'!AJ1321</f>
        <v/>
      </c>
      <c r="AJ1279" t="str">
        <f>'5a - Savings Tracker'!AK1321</f>
        <v/>
      </c>
      <c r="AK1279" t="str">
        <f>'5a - Savings Tracker'!AL1321</f>
        <v/>
      </c>
    </row>
    <row r="1280" spans="1:37">
      <c r="A1280">
        <f>'5a - Savings Tracker'!A1322</f>
        <v>1279</v>
      </c>
      <c r="B1280" t="str">
        <f>'5a - Savings Tracker'!B1322</f>
        <v>Swansea Bay UHB</v>
      </c>
      <c r="C1280">
        <f>'5a - Savings Tracker'!C1322</f>
        <v>0</v>
      </c>
      <c r="D1280">
        <f>'5a - Savings Tracker'!D1322</f>
        <v>0</v>
      </c>
      <c r="E1280">
        <f>'5a - Savings Tracker'!E1322</f>
        <v>0</v>
      </c>
      <c r="F1280">
        <f>'5a - Savings Tracker'!F1322</f>
        <v>0</v>
      </c>
      <c r="G1280">
        <f>'5a - Savings Tracker'!G1322</f>
        <v>0</v>
      </c>
      <c r="H1280">
        <f>'5a - Savings Tracker'!H1322</f>
        <v>0</v>
      </c>
      <c r="I1280">
        <f>'5a - Savings Tracker'!J1322</f>
        <v>0</v>
      </c>
      <c r="J1280">
        <f>'5a - Savings Tracker'!K1322</f>
        <v>0</v>
      </c>
      <c r="K1280">
        <f>'5a - Savings Tracker'!L1322</f>
        <v>0</v>
      </c>
      <c r="L1280">
        <f>'5a - Savings Tracker'!M1322</f>
        <v>0</v>
      </c>
      <c r="M1280">
        <f>'5a - Savings Tracker'!N1322</f>
        <v>0</v>
      </c>
      <c r="N1280">
        <f>'5a - Savings Tracker'!O1322</f>
        <v>0</v>
      </c>
      <c r="O1280">
        <f>'5a - Savings Tracker'!P1322</f>
        <v>0</v>
      </c>
      <c r="P1280">
        <f>'5a - Savings Tracker'!Q1322</f>
        <v>0</v>
      </c>
      <c r="Q1280">
        <f>'5a - Savings Tracker'!R1322</f>
        <v>0</v>
      </c>
      <c r="R1280">
        <f>'5a - Savings Tracker'!S1322</f>
        <v>0</v>
      </c>
      <c r="S1280">
        <f>'5a - Savings Tracker'!T1322</f>
        <v>0</v>
      </c>
      <c r="T1280">
        <f>'5a - Savings Tracker'!U1322</f>
        <v>0</v>
      </c>
      <c r="U1280">
        <f>'5a - Savings Tracker'!V1322</f>
        <v>0</v>
      </c>
      <c r="V1280">
        <f>'5a - Savings Tracker'!W1322</f>
        <v>0</v>
      </c>
      <c r="W1280">
        <f>'5a - Savings Tracker'!X1322</f>
        <v>0</v>
      </c>
      <c r="X1280">
        <f>'5a - Savings Tracker'!Y1322</f>
        <v>0</v>
      </c>
      <c r="Y1280">
        <f>'5a - Savings Tracker'!Z1322</f>
        <v>0</v>
      </c>
      <c r="Z1280">
        <f>'5a - Savings Tracker'!AA1322</f>
        <v>0</v>
      </c>
      <c r="AA1280">
        <f>'5a - Savings Tracker'!AB1322</f>
        <v>0</v>
      </c>
      <c r="AB1280">
        <f>'5a - Savings Tracker'!AC1322</f>
        <v>0</v>
      </c>
      <c r="AC1280">
        <f>'5a - Savings Tracker'!AD1322</f>
        <v>0</v>
      </c>
      <c r="AD1280" t="str">
        <f>'5a - Savings Tracker'!AE1322</f>
        <v/>
      </c>
      <c r="AE1280" t="str">
        <f>'5a - Savings Tracker'!AF1322</f>
        <v/>
      </c>
      <c r="AF1280" t="str">
        <f>'5a - Savings Tracker'!AG1322</f>
        <v/>
      </c>
      <c r="AG1280" t="str">
        <f>'5a - Savings Tracker'!AH1322</f>
        <v/>
      </c>
      <c r="AH1280" t="str">
        <f>'5a - Savings Tracker'!AI1322</f>
        <v/>
      </c>
      <c r="AI1280" t="str">
        <f>'5a - Savings Tracker'!AJ1322</f>
        <v/>
      </c>
      <c r="AJ1280" t="str">
        <f>'5a - Savings Tracker'!AK1322</f>
        <v/>
      </c>
      <c r="AK1280" t="str">
        <f>'5a - Savings Tracker'!AL1322</f>
        <v/>
      </c>
    </row>
    <row r="1281" spans="1:37">
      <c r="A1281">
        <f>'5a - Savings Tracker'!A1323</f>
        <v>1280</v>
      </c>
      <c r="B1281" t="str">
        <f>'5a - Savings Tracker'!B1323</f>
        <v>Swansea Bay UHB</v>
      </c>
      <c r="C1281">
        <f>'5a - Savings Tracker'!C1323</f>
        <v>0</v>
      </c>
      <c r="D1281">
        <f>'5a - Savings Tracker'!D1323</f>
        <v>0</v>
      </c>
      <c r="E1281">
        <f>'5a - Savings Tracker'!E1323</f>
        <v>0</v>
      </c>
      <c r="F1281">
        <f>'5a - Savings Tracker'!F1323</f>
        <v>0</v>
      </c>
      <c r="G1281">
        <f>'5a - Savings Tracker'!G1323</f>
        <v>0</v>
      </c>
      <c r="H1281">
        <f>'5a - Savings Tracker'!H1323</f>
        <v>0</v>
      </c>
      <c r="I1281">
        <f>'5a - Savings Tracker'!J1323</f>
        <v>0</v>
      </c>
      <c r="J1281">
        <f>'5a - Savings Tracker'!K1323</f>
        <v>0</v>
      </c>
      <c r="K1281">
        <f>'5a - Savings Tracker'!L1323</f>
        <v>0</v>
      </c>
      <c r="L1281">
        <f>'5a - Savings Tracker'!M1323</f>
        <v>0</v>
      </c>
      <c r="M1281">
        <f>'5a - Savings Tracker'!N1323</f>
        <v>0</v>
      </c>
      <c r="N1281">
        <f>'5a - Savings Tracker'!O1323</f>
        <v>0</v>
      </c>
      <c r="O1281">
        <f>'5a - Savings Tracker'!P1323</f>
        <v>0</v>
      </c>
      <c r="P1281">
        <f>'5a - Savings Tracker'!Q1323</f>
        <v>0</v>
      </c>
      <c r="Q1281">
        <f>'5a - Savings Tracker'!R1323</f>
        <v>0</v>
      </c>
      <c r="R1281">
        <f>'5a - Savings Tracker'!S1323</f>
        <v>0</v>
      </c>
      <c r="S1281">
        <f>'5a - Savings Tracker'!T1323</f>
        <v>0</v>
      </c>
      <c r="T1281">
        <f>'5a - Savings Tracker'!U1323</f>
        <v>0</v>
      </c>
      <c r="U1281">
        <f>'5a - Savings Tracker'!V1323</f>
        <v>0</v>
      </c>
      <c r="V1281">
        <f>'5a - Savings Tracker'!W1323</f>
        <v>0</v>
      </c>
      <c r="W1281">
        <f>'5a - Savings Tracker'!X1323</f>
        <v>0</v>
      </c>
      <c r="X1281">
        <f>'5a - Savings Tracker'!Y1323</f>
        <v>0</v>
      </c>
      <c r="Y1281">
        <f>'5a - Savings Tracker'!Z1323</f>
        <v>0</v>
      </c>
      <c r="Z1281">
        <f>'5a - Savings Tracker'!AA1323</f>
        <v>0</v>
      </c>
      <c r="AA1281">
        <f>'5a - Savings Tracker'!AB1323</f>
        <v>0</v>
      </c>
      <c r="AB1281">
        <f>'5a - Savings Tracker'!AC1323</f>
        <v>0</v>
      </c>
      <c r="AC1281">
        <f>'5a - Savings Tracker'!AD1323</f>
        <v>0</v>
      </c>
      <c r="AD1281" t="str">
        <f>'5a - Savings Tracker'!AE1323</f>
        <v/>
      </c>
      <c r="AE1281" t="str">
        <f>'5a - Savings Tracker'!AF1323</f>
        <v/>
      </c>
      <c r="AF1281" t="str">
        <f>'5a - Savings Tracker'!AG1323</f>
        <v/>
      </c>
      <c r="AG1281" t="str">
        <f>'5a - Savings Tracker'!AH1323</f>
        <v/>
      </c>
      <c r="AH1281" t="str">
        <f>'5a - Savings Tracker'!AI1323</f>
        <v/>
      </c>
      <c r="AI1281" t="str">
        <f>'5a - Savings Tracker'!AJ1323</f>
        <v/>
      </c>
      <c r="AJ1281" t="str">
        <f>'5a - Savings Tracker'!AK1323</f>
        <v/>
      </c>
      <c r="AK1281" t="str">
        <f>'5a - Savings Tracker'!AL1323</f>
        <v/>
      </c>
    </row>
    <row r="1282" spans="1:37">
      <c r="A1282">
        <f>'5a - Savings Tracker'!A1324</f>
        <v>1281</v>
      </c>
      <c r="B1282" t="str">
        <f>'5a - Savings Tracker'!B1324</f>
        <v>Swansea Bay UHB</v>
      </c>
      <c r="C1282">
        <f>'5a - Savings Tracker'!C1324</f>
        <v>0</v>
      </c>
      <c r="D1282">
        <f>'5a - Savings Tracker'!D1324</f>
        <v>0</v>
      </c>
      <c r="E1282">
        <f>'5a - Savings Tracker'!E1324</f>
        <v>0</v>
      </c>
      <c r="F1282">
        <f>'5a - Savings Tracker'!F1324</f>
        <v>0</v>
      </c>
      <c r="G1282">
        <f>'5a - Savings Tracker'!G1324</f>
        <v>0</v>
      </c>
      <c r="H1282">
        <f>'5a - Savings Tracker'!H1324</f>
        <v>0</v>
      </c>
      <c r="I1282">
        <f>'5a - Savings Tracker'!J1324</f>
        <v>0</v>
      </c>
      <c r="J1282">
        <f>'5a - Savings Tracker'!K1324</f>
        <v>0</v>
      </c>
      <c r="K1282">
        <f>'5a - Savings Tracker'!L1324</f>
        <v>0</v>
      </c>
      <c r="L1282">
        <f>'5a - Savings Tracker'!M1324</f>
        <v>0</v>
      </c>
      <c r="M1282">
        <f>'5a - Savings Tracker'!N1324</f>
        <v>0</v>
      </c>
      <c r="N1282">
        <f>'5a - Savings Tracker'!O1324</f>
        <v>0</v>
      </c>
      <c r="O1282">
        <f>'5a - Savings Tracker'!P1324</f>
        <v>0</v>
      </c>
      <c r="P1282">
        <f>'5a - Savings Tracker'!Q1324</f>
        <v>0</v>
      </c>
      <c r="Q1282">
        <f>'5a - Savings Tracker'!R1324</f>
        <v>0</v>
      </c>
      <c r="R1282">
        <f>'5a - Savings Tracker'!S1324</f>
        <v>0</v>
      </c>
      <c r="S1282">
        <f>'5a - Savings Tracker'!T1324</f>
        <v>0</v>
      </c>
      <c r="T1282">
        <f>'5a - Savings Tracker'!U1324</f>
        <v>0</v>
      </c>
      <c r="U1282">
        <f>'5a - Savings Tracker'!V1324</f>
        <v>0</v>
      </c>
      <c r="V1282">
        <f>'5a - Savings Tracker'!W1324</f>
        <v>0</v>
      </c>
      <c r="W1282">
        <f>'5a - Savings Tracker'!X1324</f>
        <v>0</v>
      </c>
      <c r="X1282">
        <f>'5a - Savings Tracker'!Y1324</f>
        <v>0</v>
      </c>
      <c r="Y1282">
        <f>'5a - Savings Tracker'!Z1324</f>
        <v>0</v>
      </c>
      <c r="Z1282">
        <f>'5a - Savings Tracker'!AA1324</f>
        <v>0</v>
      </c>
      <c r="AA1282">
        <f>'5a - Savings Tracker'!AB1324</f>
        <v>0</v>
      </c>
      <c r="AB1282">
        <f>'5a - Savings Tracker'!AC1324</f>
        <v>0</v>
      </c>
      <c r="AC1282">
        <f>'5a - Savings Tracker'!AD1324</f>
        <v>0</v>
      </c>
      <c r="AD1282" t="str">
        <f>'5a - Savings Tracker'!AE1324</f>
        <v/>
      </c>
      <c r="AE1282" t="str">
        <f>'5a - Savings Tracker'!AF1324</f>
        <v/>
      </c>
      <c r="AF1282" t="str">
        <f>'5a - Savings Tracker'!AG1324</f>
        <v/>
      </c>
      <c r="AG1282" t="str">
        <f>'5a - Savings Tracker'!AH1324</f>
        <v/>
      </c>
      <c r="AH1282" t="str">
        <f>'5a - Savings Tracker'!AI1324</f>
        <v/>
      </c>
      <c r="AI1282" t="str">
        <f>'5a - Savings Tracker'!AJ1324</f>
        <v/>
      </c>
      <c r="AJ1282" t="str">
        <f>'5a - Savings Tracker'!AK1324</f>
        <v/>
      </c>
      <c r="AK1282" t="str">
        <f>'5a - Savings Tracker'!AL1324</f>
        <v/>
      </c>
    </row>
    <row r="1283" spans="1:37">
      <c r="A1283">
        <f>'5a - Savings Tracker'!A1325</f>
        <v>1282</v>
      </c>
      <c r="B1283" t="str">
        <f>'5a - Savings Tracker'!B1325</f>
        <v>Swansea Bay UHB</v>
      </c>
      <c r="C1283">
        <f>'5a - Savings Tracker'!C1325</f>
        <v>0</v>
      </c>
      <c r="D1283">
        <f>'5a - Savings Tracker'!D1325</f>
        <v>0</v>
      </c>
      <c r="E1283">
        <f>'5a - Savings Tracker'!E1325</f>
        <v>0</v>
      </c>
      <c r="F1283">
        <f>'5a - Savings Tracker'!F1325</f>
        <v>0</v>
      </c>
      <c r="G1283">
        <f>'5a - Savings Tracker'!G1325</f>
        <v>0</v>
      </c>
      <c r="H1283">
        <f>'5a - Savings Tracker'!H1325</f>
        <v>0</v>
      </c>
      <c r="I1283">
        <f>'5a - Savings Tracker'!J1325</f>
        <v>0</v>
      </c>
      <c r="J1283">
        <f>'5a - Savings Tracker'!K1325</f>
        <v>0</v>
      </c>
      <c r="K1283">
        <f>'5a - Savings Tracker'!L1325</f>
        <v>0</v>
      </c>
      <c r="L1283">
        <f>'5a - Savings Tracker'!M1325</f>
        <v>0</v>
      </c>
      <c r="M1283">
        <f>'5a - Savings Tracker'!N1325</f>
        <v>0</v>
      </c>
      <c r="N1283">
        <f>'5a - Savings Tracker'!O1325</f>
        <v>0</v>
      </c>
      <c r="O1283">
        <f>'5a - Savings Tracker'!P1325</f>
        <v>0</v>
      </c>
      <c r="P1283">
        <f>'5a - Savings Tracker'!Q1325</f>
        <v>0</v>
      </c>
      <c r="Q1283">
        <f>'5a - Savings Tracker'!R1325</f>
        <v>0</v>
      </c>
      <c r="R1283">
        <f>'5a - Savings Tracker'!S1325</f>
        <v>0</v>
      </c>
      <c r="S1283">
        <f>'5a - Savings Tracker'!T1325</f>
        <v>0</v>
      </c>
      <c r="T1283">
        <f>'5a - Savings Tracker'!U1325</f>
        <v>0</v>
      </c>
      <c r="U1283">
        <f>'5a - Savings Tracker'!V1325</f>
        <v>0</v>
      </c>
      <c r="V1283">
        <f>'5a - Savings Tracker'!W1325</f>
        <v>0</v>
      </c>
      <c r="W1283">
        <f>'5a - Savings Tracker'!X1325</f>
        <v>0</v>
      </c>
      <c r="X1283">
        <f>'5a - Savings Tracker'!Y1325</f>
        <v>0</v>
      </c>
      <c r="Y1283">
        <f>'5a - Savings Tracker'!Z1325</f>
        <v>0</v>
      </c>
      <c r="Z1283">
        <f>'5a - Savings Tracker'!AA1325</f>
        <v>0</v>
      </c>
      <c r="AA1283">
        <f>'5a - Savings Tracker'!AB1325</f>
        <v>0</v>
      </c>
      <c r="AB1283">
        <f>'5a - Savings Tracker'!AC1325</f>
        <v>0</v>
      </c>
      <c r="AC1283">
        <f>'5a - Savings Tracker'!AD1325</f>
        <v>0</v>
      </c>
      <c r="AD1283" t="str">
        <f>'5a - Savings Tracker'!AE1325</f>
        <v/>
      </c>
      <c r="AE1283" t="str">
        <f>'5a - Savings Tracker'!AF1325</f>
        <v/>
      </c>
      <c r="AF1283" t="str">
        <f>'5a - Savings Tracker'!AG1325</f>
        <v/>
      </c>
      <c r="AG1283" t="str">
        <f>'5a - Savings Tracker'!AH1325</f>
        <v/>
      </c>
      <c r="AH1283" t="str">
        <f>'5a - Savings Tracker'!AI1325</f>
        <v/>
      </c>
      <c r="AI1283" t="str">
        <f>'5a - Savings Tracker'!AJ1325</f>
        <v/>
      </c>
      <c r="AJ1283" t="str">
        <f>'5a - Savings Tracker'!AK1325</f>
        <v/>
      </c>
      <c r="AK1283" t="str">
        <f>'5a - Savings Tracker'!AL1325</f>
        <v/>
      </c>
    </row>
    <row r="1284" spans="1:37">
      <c r="A1284">
        <f>'5a - Savings Tracker'!A1326</f>
        <v>1283</v>
      </c>
      <c r="B1284" t="str">
        <f>'5a - Savings Tracker'!B1326</f>
        <v>Swansea Bay UHB</v>
      </c>
      <c r="C1284">
        <f>'5a - Savings Tracker'!C1326</f>
        <v>0</v>
      </c>
      <c r="D1284">
        <f>'5a - Savings Tracker'!D1326</f>
        <v>0</v>
      </c>
      <c r="E1284">
        <f>'5a - Savings Tracker'!E1326</f>
        <v>0</v>
      </c>
      <c r="F1284">
        <f>'5a - Savings Tracker'!F1326</f>
        <v>0</v>
      </c>
      <c r="G1284">
        <f>'5a - Savings Tracker'!G1326</f>
        <v>0</v>
      </c>
      <c r="H1284">
        <f>'5a - Savings Tracker'!H1326</f>
        <v>0</v>
      </c>
      <c r="I1284">
        <f>'5a - Savings Tracker'!J1326</f>
        <v>0</v>
      </c>
      <c r="J1284">
        <f>'5a - Savings Tracker'!K1326</f>
        <v>0</v>
      </c>
      <c r="K1284">
        <f>'5a - Savings Tracker'!L1326</f>
        <v>0</v>
      </c>
      <c r="L1284">
        <f>'5a - Savings Tracker'!M1326</f>
        <v>0</v>
      </c>
      <c r="M1284">
        <f>'5a - Savings Tracker'!N1326</f>
        <v>0</v>
      </c>
      <c r="N1284">
        <f>'5a - Savings Tracker'!O1326</f>
        <v>0</v>
      </c>
      <c r="O1284">
        <f>'5a - Savings Tracker'!P1326</f>
        <v>0</v>
      </c>
      <c r="P1284">
        <f>'5a - Savings Tracker'!Q1326</f>
        <v>0</v>
      </c>
      <c r="Q1284">
        <f>'5a - Savings Tracker'!R1326</f>
        <v>0</v>
      </c>
      <c r="R1284">
        <f>'5a - Savings Tracker'!S1326</f>
        <v>0</v>
      </c>
      <c r="S1284">
        <f>'5a - Savings Tracker'!T1326</f>
        <v>0</v>
      </c>
      <c r="T1284">
        <f>'5a - Savings Tracker'!U1326</f>
        <v>0</v>
      </c>
      <c r="U1284">
        <f>'5a - Savings Tracker'!V1326</f>
        <v>0</v>
      </c>
      <c r="V1284">
        <f>'5a - Savings Tracker'!W1326</f>
        <v>0</v>
      </c>
      <c r="W1284">
        <f>'5a - Savings Tracker'!X1326</f>
        <v>0</v>
      </c>
      <c r="X1284">
        <f>'5a - Savings Tracker'!Y1326</f>
        <v>0</v>
      </c>
      <c r="Y1284">
        <f>'5a - Savings Tracker'!Z1326</f>
        <v>0</v>
      </c>
      <c r="Z1284">
        <f>'5a - Savings Tracker'!AA1326</f>
        <v>0</v>
      </c>
      <c r="AA1284">
        <f>'5a - Savings Tracker'!AB1326</f>
        <v>0</v>
      </c>
      <c r="AB1284">
        <f>'5a - Savings Tracker'!AC1326</f>
        <v>0</v>
      </c>
      <c r="AC1284">
        <f>'5a - Savings Tracker'!AD1326</f>
        <v>0</v>
      </c>
      <c r="AD1284" t="str">
        <f>'5a - Savings Tracker'!AE1326</f>
        <v/>
      </c>
      <c r="AE1284" t="str">
        <f>'5a - Savings Tracker'!AF1326</f>
        <v/>
      </c>
      <c r="AF1284" t="str">
        <f>'5a - Savings Tracker'!AG1326</f>
        <v/>
      </c>
      <c r="AG1284" t="str">
        <f>'5a - Savings Tracker'!AH1326</f>
        <v/>
      </c>
      <c r="AH1284" t="str">
        <f>'5a - Savings Tracker'!AI1326</f>
        <v/>
      </c>
      <c r="AI1284" t="str">
        <f>'5a - Savings Tracker'!AJ1326</f>
        <v/>
      </c>
      <c r="AJ1284" t="str">
        <f>'5a - Savings Tracker'!AK1326</f>
        <v/>
      </c>
      <c r="AK1284" t="str">
        <f>'5a - Savings Tracker'!AL1326</f>
        <v/>
      </c>
    </row>
    <row r="1285" spans="1:37">
      <c r="A1285">
        <f>'5a - Savings Tracker'!A1327</f>
        <v>1284</v>
      </c>
      <c r="B1285" t="str">
        <f>'5a - Savings Tracker'!B1327</f>
        <v>Swansea Bay UHB</v>
      </c>
      <c r="C1285">
        <f>'5a - Savings Tracker'!C1327</f>
        <v>0</v>
      </c>
      <c r="D1285">
        <f>'5a - Savings Tracker'!D1327</f>
        <v>0</v>
      </c>
      <c r="E1285">
        <f>'5a - Savings Tracker'!E1327</f>
        <v>0</v>
      </c>
      <c r="F1285">
        <f>'5a - Savings Tracker'!F1327</f>
        <v>0</v>
      </c>
      <c r="G1285">
        <f>'5a - Savings Tracker'!G1327</f>
        <v>0</v>
      </c>
      <c r="H1285">
        <f>'5a - Savings Tracker'!H1327</f>
        <v>0</v>
      </c>
      <c r="I1285">
        <f>'5a - Savings Tracker'!J1327</f>
        <v>0</v>
      </c>
      <c r="J1285">
        <f>'5a - Savings Tracker'!K1327</f>
        <v>0</v>
      </c>
      <c r="K1285">
        <f>'5a - Savings Tracker'!L1327</f>
        <v>0</v>
      </c>
      <c r="L1285">
        <f>'5a - Savings Tracker'!M1327</f>
        <v>0</v>
      </c>
      <c r="M1285">
        <f>'5a - Savings Tracker'!N1327</f>
        <v>0</v>
      </c>
      <c r="N1285">
        <f>'5a - Savings Tracker'!O1327</f>
        <v>0</v>
      </c>
      <c r="O1285">
        <f>'5a - Savings Tracker'!P1327</f>
        <v>0</v>
      </c>
      <c r="P1285">
        <f>'5a - Savings Tracker'!Q1327</f>
        <v>0</v>
      </c>
      <c r="Q1285">
        <f>'5a - Savings Tracker'!R1327</f>
        <v>0</v>
      </c>
      <c r="R1285">
        <f>'5a - Savings Tracker'!S1327</f>
        <v>0</v>
      </c>
      <c r="S1285">
        <f>'5a - Savings Tracker'!T1327</f>
        <v>0</v>
      </c>
      <c r="T1285">
        <f>'5a - Savings Tracker'!U1327</f>
        <v>0</v>
      </c>
      <c r="U1285">
        <f>'5a - Savings Tracker'!V1327</f>
        <v>0</v>
      </c>
      <c r="V1285">
        <f>'5a - Savings Tracker'!W1327</f>
        <v>0</v>
      </c>
      <c r="W1285">
        <f>'5a - Savings Tracker'!X1327</f>
        <v>0</v>
      </c>
      <c r="X1285">
        <f>'5a - Savings Tracker'!Y1327</f>
        <v>0</v>
      </c>
      <c r="Y1285">
        <f>'5a - Savings Tracker'!Z1327</f>
        <v>0</v>
      </c>
      <c r="Z1285">
        <f>'5a - Savings Tracker'!AA1327</f>
        <v>0</v>
      </c>
      <c r="AA1285">
        <f>'5a - Savings Tracker'!AB1327</f>
        <v>0</v>
      </c>
      <c r="AB1285">
        <f>'5a - Savings Tracker'!AC1327</f>
        <v>0</v>
      </c>
      <c r="AC1285">
        <f>'5a - Savings Tracker'!AD1327</f>
        <v>0</v>
      </c>
      <c r="AD1285" t="str">
        <f>'5a - Savings Tracker'!AE1327</f>
        <v/>
      </c>
      <c r="AE1285" t="str">
        <f>'5a - Savings Tracker'!AF1327</f>
        <v/>
      </c>
      <c r="AF1285" t="str">
        <f>'5a - Savings Tracker'!AG1327</f>
        <v/>
      </c>
      <c r="AG1285" t="str">
        <f>'5a - Savings Tracker'!AH1327</f>
        <v/>
      </c>
      <c r="AH1285" t="str">
        <f>'5a - Savings Tracker'!AI1327</f>
        <v/>
      </c>
      <c r="AI1285" t="str">
        <f>'5a - Savings Tracker'!AJ1327</f>
        <v/>
      </c>
      <c r="AJ1285" t="str">
        <f>'5a - Savings Tracker'!AK1327</f>
        <v/>
      </c>
      <c r="AK1285" t="str">
        <f>'5a - Savings Tracker'!AL1327</f>
        <v/>
      </c>
    </row>
    <row r="1286" spans="1:37">
      <c r="A1286">
        <f>'5a - Savings Tracker'!A1328</f>
        <v>1285</v>
      </c>
      <c r="B1286" t="str">
        <f>'5a - Savings Tracker'!B1328</f>
        <v>Swansea Bay UHB</v>
      </c>
      <c r="C1286">
        <f>'5a - Savings Tracker'!C1328</f>
        <v>0</v>
      </c>
      <c r="D1286">
        <f>'5a - Savings Tracker'!D1328</f>
        <v>0</v>
      </c>
      <c r="E1286">
        <f>'5a - Savings Tracker'!E1328</f>
        <v>0</v>
      </c>
      <c r="F1286">
        <f>'5a - Savings Tracker'!F1328</f>
        <v>0</v>
      </c>
      <c r="G1286">
        <f>'5a - Savings Tracker'!G1328</f>
        <v>0</v>
      </c>
      <c r="H1286">
        <f>'5a - Savings Tracker'!H1328</f>
        <v>0</v>
      </c>
      <c r="I1286">
        <f>'5a - Savings Tracker'!J1328</f>
        <v>0</v>
      </c>
      <c r="J1286">
        <f>'5a - Savings Tracker'!K1328</f>
        <v>0</v>
      </c>
      <c r="K1286">
        <f>'5a - Savings Tracker'!L1328</f>
        <v>0</v>
      </c>
      <c r="L1286">
        <f>'5a - Savings Tracker'!M1328</f>
        <v>0</v>
      </c>
      <c r="M1286">
        <f>'5a - Savings Tracker'!N1328</f>
        <v>0</v>
      </c>
      <c r="N1286">
        <f>'5a - Savings Tracker'!O1328</f>
        <v>0</v>
      </c>
      <c r="O1286">
        <f>'5a - Savings Tracker'!P1328</f>
        <v>0</v>
      </c>
      <c r="P1286">
        <f>'5a - Savings Tracker'!Q1328</f>
        <v>0</v>
      </c>
      <c r="Q1286">
        <f>'5a - Savings Tracker'!R1328</f>
        <v>0</v>
      </c>
      <c r="R1286">
        <f>'5a - Savings Tracker'!S1328</f>
        <v>0</v>
      </c>
      <c r="S1286">
        <f>'5a - Savings Tracker'!T1328</f>
        <v>0</v>
      </c>
      <c r="T1286">
        <f>'5a - Savings Tracker'!U1328</f>
        <v>0</v>
      </c>
      <c r="U1286">
        <f>'5a - Savings Tracker'!V1328</f>
        <v>0</v>
      </c>
      <c r="V1286">
        <f>'5a - Savings Tracker'!W1328</f>
        <v>0</v>
      </c>
      <c r="W1286">
        <f>'5a - Savings Tracker'!X1328</f>
        <v>0</v>
      </c>
      <c r="X1286">
        <f>'5a - Savings Tracker'!Y1328</f>
        <v>0</v>
      </c>
      <c r="Y1286">
        <f>'5a - Savings Tracker'!Z1328</f>
        <v>0</v>
      </c>
      <c r="Z1286">
        <f>'5a - Savings Tracker'!AA1328</f>
        <v>0</v>
      </c>
      <c r="AA1286">
        <f>'5a - Savings Tracker'!AB1328</f>
        <v>0</v>
      </c>
      <c r="AB1286">
        <f>'5a - Savings Tracker'!AC1328</f>
        <v>0</v>
      </c>
      <c r="AC1286">
        <f>'5a - Savings Tracker'!AD1328</f>
        <v>0</v>
      </c>
      <c r="AD1286" t="str">
        <f>'5a - Savings Tracker'!AE1328</f>
        <v/>
      </c>
      <c r="AE1286" t="str">
        <f>'5a - Savings Tracker'!AF1328</f>
        <v/>
      </c>
      <c r="AF1286" t="str">
        <f>'5a - Savings Tracker'!AG1328</f>
        <v/>
      </c>
      <c r="AG1286" t="str">
        <f>'5a - Savings Tracker'!AH1328</f>
        <v/>
      </c>
      <c r="AH1286" t="str">
        <f>'5a - Savings Tracker'!AI1328</f>
        <v/>
      </c>
      <c r="AI1286" t="str">
        <f>'5a - Savings Tracker'!AJ1328</f>
        <v/>
      </c>
      <c r="AJ1286" t="str">
        <f>'5a - Savings Tracker'!AK1328</f>
        <v/>
      </c>
      <c r="AK1286" t="str">
        <f>'5a - Savings Tracker'!AL1328</f>
        <v/>
      </c>
    </row>
    <row r="1287" spans="1:37">
      <c r="A1287">
        <f>'5a - Savings Tracker'!A1329</f>
        <v>1286</v>
      </c>
      <c r="B1287" t="str">
        <f>'5a - Savings Tracker'!B1329</f>
        <v>Swansea Bay UHB</v>
      </c>
      <c r="C1287">
        <f>'5a - Savings Tracker'!C1329</f>
        <v>0</v>
      </c>
      <c r="D1287">
        <f>'5a - Savings Tracker'!D1329</f>
        <v>0</v>
      </c>
      <c r="E1287">
        <f>'5a - Savings Tracker'!E1329</f>
        <v>0</v>
      </c>
      <c r="F1287">
        <f>'5a - Savings Tracker'!F1329</f>
        <v>0</v>
      </c>
      <c r="G1287">
        <f>'5a - Savings Tracker'!G1329</f>
        <v>0</v>
      </c>
      <c r="H1287">
        <f>'5a - Savings Tracker'!H1329</f>
        <v>0</v>
      </c>
      <c r="I1287">
        <f>'5a - Savings Tracker'!J1329</f>
        <v>0</v>
      </c>
      <c r="J1287">
        <f>'5a - Savings Tracker'!K1329</f>
        <v>0</v>
      </c>
      <c r="K1287">
        <f>'5a - Savings Tracker'!L1329</f>
        <v>0</v>
      </c>
      <c r="L1287">
        <f>'5a - Savings Tracker'!M1329</f>
        <v>0</v>
      </c>
      <c r="M1287">
        <f>'5a - Savings Tracker'!N1329</f>
        <v>0</v>
      </c>
      <c r="N1287">
        <f>'5a - Savings Tracker'!O1329</f>
        <v>0</v>
      </c>
      <c r="O1287">
        <f>'5a - Savings Tracker'!P1329</f>
        <v>0</v>
      </c>
      <c r="P1287">
        <f>'5a - Savings Tracker'!Q1329</f>
        <v>0</v>
      </c>
      <c r="Q1287">
        <f>'5a - Savings Tracker'!R1329</f>
        <v>0</v>
      </c>
      <c r="R1287">
        <f>'5a - Savings Tracker'!S1329</f>
        <v>0</v>
      </c>
      <c r="S1287">
        <f>'5a - Savings Tracker'!T1329</f>
        <v>0</v>
      </c>
      <c r="T1287">
        <f>'5a - Savings Tracker'!U1329</f>
        <v>0</v>
      </c>
      <c r="U1287">
        <f>'5a - Savings Tracker'!V1329</f>
        <v>0</v>
      </c>
      <c r="V1287">
        <f>'5a - Savings Tracker'!W1329</f>
        <v>0</v>
      </c>
      <c r="W1287">
        <f>'5a - Savings Tracker'!X1329</f>
        <v>0</v>
      </c>
      <c r="X1287">
        <f>'5a - Savings Tracker'!Y1329</f>
        <v>0</v>
      </c>
      <c r="Y1287">
        <f>'5a - Savings Tracker'!Z1329</f>
        <v>0</v>
      </c>
      <c r="Z1287">
        <f>'5a - Savings Tracker'!AA1329</f>
        <v>0</v>
      </c>
      <c r="AA1287">
        <f>'5a - Savings Tracker'!AB1329</f>
        <v>0</v>
      </c>
      <c r="AB1287">
        <f>'5a - Savings Tracker'!AC1329</f>
        <v>0</v>
      </c>
      <c r="AC1287">
        <f>'5a - Savings Tracker'!AD1329</f>
        <v>0</v>
      </c>
      <c r="AD1287" t="str">
        <f>'5a - Savings Tracker'!AE1329</f>
        <v/>
      </c>
      <c r="AE1287" t="str">
        <f>'5a - Savings Tracker'!AF1329</f>
        <v/>
      </c>
      <c r="AF1287" t="str">
        <f>'5a - Savings Tracker'!AG1329</f>
        <v/>
      </c>
      <c r="AG1287" t="str">
        <f>'5a - Savings Tracker'!AH1329</f>
        <v/>
      </c>
      <c r="AH1287" t="str">
        <f>'5a - Savings Tracker'!AI1329</f>
        <v/>
      </c>
      <c r="AI1287" t="str">
        <f>'5a - Savings Tracker'!AJ1329</f>
        <v/>
      </c>
      <c r="AJ1287" t="str">
        <f>'5a - Savings Tracker'!AK1329</f>
        <v/>
      </c>
      <c r="AK1287" t="str">
        <f>'5a - Savings Tracker'!AL1329</f>
        <v/>
      </c>
    </row>
    <row r="1288" spans="1:37">
      <c r="A1288">
        <f>'5a - Savings Tracker'!A1330</f>
        <v>1287</v>
      </c>
      <c r="B1288" t="str">
        <f>'5a - Savings Tracker'!B1330</f>
        <v>Swansea Bay UHB</v>
      </c>
      <c r="C1288">
        <f>'5a - Savings Tracker'!C1330</f>
        <v>0</v>
      </c>
      <c r="D1288">
        <f>'5a - Savings Tracker'!D1330</f>
        <v>0</v>
      </c>
      <c r="E1288">
        <f>'5a - Savings Tracker'!E1330</f>
        <v>0</v>
      </c>
      <c r="F1288">
        <f>'5a - Savings Tracker'!F1330</f>
        <v>0</v>
      </c>
      <c r="G1288">
        <f>'5a - Savings Tracker'!G1330</f>
        <v>0</v>
      </c>
      <c r="H1288">
        <f>'5a - Savings Tracker'!H1330</f>
        <v>0</v>
      </c>
      <c r="I1288">
        <f>'5a - Savings Tracker'!J1330</f>
        <v>0</v>
      </c>
      <c r="J1288">
        <f>'5a - Savings Tracker'!K1330</f>
        <v>0</v>
      </c>
      <c r="K1288">
        <f>'5a - Savings Tracker'!L1330</f>
        <v>0</v>
      </c>
      <c r="L1288">
        <f>'5a - Savings Tracker'!M1330</f>
        <v>0</v>
      </c>
      <c r="M1288">
        <f>'5a - Savings Tracker'!N1330</f>
        <v>0</v>
      </c>
      <c r="N1288">
        <f>'5a - Savings Tracker'!O1330</f>
        <v>0</v>
      </c>
      <c r="O1288">
        <f>'5a - Savings Tracker'!P1330</f>
        <v>0</v>
      </c>
      <c r="P1288">
        <f>'5a - Savings Tracker'!Q1330</f>
        <v>0</v>
      </c>
      <c r="Q1288">
        <f>'5a - Savings Tracker'!R1330</f>
        <v>0</v>
      </c>
      <c r="R1288">
        <f>'5a - Savings Tracker'!S1330</f>
        <v>0</v>
      </c>
      <c r="S1288">
        <f>'5a - Savings Tracker'!T1330</f>
        <v>0</v>
      </c>
      <c r="T1288">
        <f>'5a - Savings Tracker'!U1330</f>
        <v>0</v>
      </c>
      <c r="U1288">
        <f>'5a - Savings Tracker'!V1330</f>
        <v>0</v>
      </c>
      <c r="V1288">
        <f>'5a - Savings Tracker'!W1330</f>
        <v>0</v>
      </c>
      <c r="W1288">
        <f>'5a - Savings Tracker'!X1330</f>
        <v>0</v>
      </c>
      <c r="X1288">
        <f>'5a - Savings Tracker'!Y1330</f>
        <v>0</v>
      </c>
      <c r="Y1288">
        <f>'5a - Savings Tracker'!Z1330</f>
        <v>0</v>
      </c>
      <c r="Z1288">
        <f>'5a - Savings Tracker'!AA1330</f>
        <v>0</v>
      </c>
      <c r="AA1288">
        <f>'5a - Savings Tracker'!AB1330</f>
        <v>0</v>
      </c>
      <c r="AB1288">
        <f>'5a - Savings Tracker'!AC1330</f>
        <v>0</v>
      </c>
      <c r="AC1288">
        <f>'5a - Savings Tracker'!AD1330</f>
        <v>0</v>
      </c>
      <c r="AD1288" t="str">
        <f>'5a - Savings Tracker'!AE1330</f>
        <v/>
      </c>
      <c r="AE1288" t="str">
        <f>'5a - Savings Tracker'!AF1330</f>
        <v/>
      </c>
      <c r="AF1288" t="str">
        <f>'5a - Savings Tracker'!AG1330</f>
        <v/>
      </c>
      <c r="AG1288" t="str">
        <f>'5a - Savings Tracker'!AH1330</f>
        <v/>
      </c>
      <c r="AH1288" t="str">
        <f>'5a - Savings Tracker'!AI1330</f>
        <v/>
      </c>
      <c r="AI1288" t="str">
        <f>'5a - Savings Tracker'!AJ1330</f>
        <v/>
      </c>
      <c r="AJ1288" t="str">
        <f>'5a - Savings Tracker'!AK1330</f>
        <v/>
      </c>
      <c r="AK1288" t="str">
        <f>'5a - Savings Tracker'!AL1330</f>
        <v/>
      </c>
    </row>
    <row r="1289" spans="1:37">
      <c r="A1289">
        <f>'5a - Savings Tracker'!A1331</f>
        <v>1288</v>
      </c>
      <c r="B1289" t="str">
        <f>'5a - Savings Tracker'!B1331</f>
        <v>Swansea Bay UHB</v>
      </c>
      <c r="C1289">
        <f>'5a - Savings Tracker'!C1331</f>
        <v>0</v>
      </c>
      <c r="D1289">
        <f>'5a - Savings Tracker'!D1331</f>
        <v>0</v>
      </c>
      <c r="E1289">
        <f>'5a - Savings Tracker'!E1331</f>
        <v>0</v>
      </c>
      <c r="F1289">
        <f>'5a - Savings Tracker'!F1331</f>
        <v>0</v>
      </c>
      <c r="G1289">
        <f>'5a - Savings Tracker'!G1331</f>
        <v>0</v>
      </c>
      <c r="H1289">
        <f>'5a - Savings Tracker'!H1331</f>
        <v>0</v>
      </c>
      <c r="I1289">
        <f>'5a - Savings Tracker'!J1331</f>
        <v>0</v>
      </c>
      <c r="J1289">
        <f>'5a - Savings Tracker'!K1331</f>
        <v>0</v>
      </c>
      <c r="K1289">
        <f>'5a - Savings Tracker'!L1331</f>
        <v>0</v>
      </c>
      <c r="L1289">
        <f>'5a - Savings Tracker'!M1331</f>
        <v>0</v>
      </c>
      <c r="M1289">
        <f>'5a - Savings Tracker'!N1331</f>
        <v>0</v>
      </c>
      <c r="N1289">
        <f>'5a - Savings Tracker'!O1331</f>
        <v>0</v>
      </c>
      <c r="O1289">
        <f>'5a - Savings Tracker'!P1331</f>
        <v>0</v>
      </c>
      <c r="P1289">
        <f>'5a - Savings Tracker'!Q1331</f>
        <v>0</v>
      </c>
      <c r="Q1289">
        <f>'5a - Savings Tracker'!R1331</f>
        <v>0</v>
      </c>
      <c r="R1289">
        <f>'5a - Savings Tracker'!S1331</f>
        <v>0</v>
      </c>
      <c r="S1289">
        <f>'5a - Savings Tracker'!T1331</f>
        <v>0</v>
      </c>
      <c r="T1289">
        <f>'5a - Savings Tracker'!U1331</f>
        <v>0</v>
      </c>
      <c r="U1289">
        <f>'5a - Savings Tracker'!V1331</f>
        <v>0</v>
      </c>
      <c r="V1289">
        <f>'5a - Savings Tracker'!W1331</f>
        <v>0</v>
      </c>
      <c r="W1289">
        <f>'5a - Savings Tracker'!X1331</f>
        <v>0</v>
      </c>
      <c r="X1289">
        <f>'5a - Savings Tracker'!Y1331</f>
        <v>0</v>
      </c>
      <c r="Y1289">
        <f>'5a - Savings Tracker'!Z1331</f>
        <v>0</v>
      </c>
      <c r="Z1289">
        <f>'5a - Savings Tracker'!AA1331</f>
        <v>0</v>
      </c>
      <c r="AA1289">
        <f>'5a - Savings Tracker'!AB1331</f>
        <v>0</v>
      </c>
      <c r="AB1289">
        <f>'5a - Savings Tracker'!AC1331</f>
        <v>0</v>
      </c>
      <c r="AC1289">
        <f>'5a - Savings Tracker'!AD1331</f>
        <v>0</v>
      </c>
      <c r="AD1289" t="str">
        <f>'5a - Savings Tracker'!AE1331</f>
        <v/>
      </c>
      <c r="AE1289" t="str">
        <f>'5a - Savings Tracker'!AF1331</f>
        <v/>
      </c>
      <c r="AF1289" t="str">
        <f>'5a - Savings Tracker'!AG1331</f>
        <v/>
      </c>
      <c r="AG1289" t="str">
        <f>'5a - Savings Tracker'!AH1331</f>
        <v/>
      </c>
      <c r="AH1289" t="str">
        <f>'5a - Savings Tracker'!AI1331</f>
        <v/>
      </c>
      <c r="AI1289" t="str">
        <f>'5a - Savings Tracker'!AJ1331</f>
        <v/>
      </c>
      <c r="AJ1289" t="str">
        <f>'5a - Savings Tracker'!AK1331</f>
        <v/>
      </c>
      <c r="AK1289" t="str">
        <f>'5a - Savings Tracker'!AL1331</f>
        <v/>
      </c>
    </row>
    <row r="1290" spans="1:37">
      <c r="A1290">
        <f>'5a - Savings Tracker'!A1332</f>
        <v>1289</v>
      </c>
      <c r="B1290" t="str">
        <f>'5a - Savings Tracker'!B1332</f>
        <v>Swansea Bay UHB</v>
      </c>
      <c r="C1290">
        <f>'5a - Savings Tracker'!C1332</f>
        <v>0</v>
      </c>
      <c r="D1290">
        <f>'5a - Savings Tracker'!D1332</f>
        <v>0</v>
      </c>
      <c r="E1290">
        <f>'5a - Savings Tracker'!E1332</f>
        <v>0</v>
      </c>
      <c r="F1290">
        <f>'5a - Savings Tracker'!F1332</f>
        <v>0</v>
      </c>
      <c r="G1290">
        <f>'5a - Savings Tracker'!G1332</f>
        <v>0</v>
      </c>
      <c r="H1290">
        <f>'5a - Savings Tracker'!H1332</f>
        <v>0</v>
      </c>
      <c r="I1290">
        <f>'5a - Savings Tracker'!J1332</f>
        <v>0</v>
      </c>
      <c r="J1290">
        <f>'5a - Savings Tracker'!K1332</f>
        <v>0</v>
      </c>
      <c r="K1290">
        <f>'5a - Savings Tracker'!L1332</f>
        <v>0</v>
      </c>
      <c r="L1290">
        <f>'5a - Savings Tracker'!M1332</f>
        <v>0</v>
      </c>
      <c r="M1290">
        <f>'5a - Savings Tracker'!N1332</f>
        <v>0</v>
      </c>
      <c r="N1290">
        <f>'5a - Savings Tracker'!O1332</f>
        <v>0</v>
      </c>
      <c r="O1290">
        <f>'5a - Savings Tracker'!P1332</f>
        <v>0</v>
      </c>
      <c r="P1290">
        <f>'5a - Savings Tracker'!Q1332</f>
        <v>0</v>
      </c>
      <c r="Q1290">
        <f>'5a - Savings Tracker'!R1332</f>
        <v>0</v>
      </c>
      <c r="R1290">
        <f>'5a - Savings Tracker'!S1332</f>
        <v>0</v>
      </c>
      <c r="S1290">
        <f>'5a - Savings Tracker'!T1332</f>
        <v>0</v>
      </c>
      <c r="T1290">
        <f>'5a - Savings Tracker'!U1332</f>
        <v>0</v>
      </c>
      <c r="U1290">
        <f>'5a - Savings Tracker'!V1332</f>
        <v>0</v>
      </c>
      <c r="V1290">
        <f>'5a - Savings Tracker'!W1332</f>
        <v>0</v>
      </c>
      <c r="W1290">
        <f>'5a - Savings Tracker'!X1332</f>
        <v>0</v>
      </c>
      <c r="X1290">
        <f>'5a - Savings Tracker'!Y1332</f>
        <v>0</v>
      </c>
      <c r="Y1290">
        <f>'5a - Savings Tracker'!Z1332</f>
        <v>0</v>
      </c>
      <c r="Z1290">
        <f>'5a - Savings Tracker'!AA1332</f>
        <v>0</v>
      </c>
      <c r="AA1290">
        <f>'5a - Savings Tracker'!AB1332</f>
        <v>0</v>
      </c>
      <c r="AB1290">
        <f>'5a - Savings Tracker'!AC1332</f>
        <v>0</v>
      </c>
      <c r="AC1290">
        <f>'5a - Savings Tracker'!AD1332</f>
        <v>0</v>
      </c>
      <c r="AD1290" t="str">
        <f>'5a - Savings Tracker'!AE1332</f>
        <v/>
      </c>
      <c r="AE1290" t="str">
        <f>'5a - Savings Tracker'!AF1332</f>
        <v/>
      </c>
      <c r="AF1290" t="str">
        <f>'5a - Savings Tracker'!AG1332</f>
        <v/>
      </c>
      <c r="AG1290" t="str">
        <f>'5a - Savings Tracker'!AH1332</f>
        <v/>
      </c>
      <c r="AH1290" t="str">
        <f>'5a - Savings Tracker'!AI1332</f>
        <v/>
      </c>
      <c r="AI1290" t="str">
        <f>'5a - Savings Tracker'!AJ1332</f>
        <v/>
      </c>
      <c r="AJ1290" t="str">
        <f>'5a - Savings Tracker'!AK1332</f>
        <v/>
      </c>
      <c r="AK1290" t="str">
        <f>'5a - Savings Tracker'!AL1332</f>
        <v/>
      </c>
    </row>
    <row r="1291" spans="1:37">
      <c r="A1291">
        <f>'5a - Savings Tracker'!A1333</f>
        <v>1290</v>
      </c>
      <c r="B1291" t="str">
        <f>'5a - Savings Tracker'!B1333</f>
        <v>Swansea Bay UHB</v>
      </c>
      <c r="C1291">
        <f>'5a - Savings Tracker'!C1333</f>
        <v>0</v>
      </c>
      <c r="D1291">
        <f>'5a - Savings Tracker'!D1333</f>
        <v>0</v>
      </c>
      <c r="E1291">
        <f>'5a - Savings Tracker'!E1333</f>
        <v>0</v>
      </c>
      <c r="F1291">
        <f>'5a - Savings Tracker'!F1333</f>
        <v>0</v>
      </c>
      <c r="G1291">
        <f>'5a - Savings Tracker'!G1333</f>
        <v>0</v>
      </c>
      <c r="H1291">
        <f>'5a - Savings Tracker'!H1333</f>
        <v>0</v>
      </c>
      <c r="I1291">
        <f>'5a - Savings Tracker'!J1333</f>
        <v>0</v>
      </c>
      <c r="J1291">
        <f>'5a - Savings Tracker'!K1333</f>
        <v>0</v>
      </c>
      <c r="K1291">
        <f>'5a - Savings Tracker'!L1333</f>
        <v>0</v>
      </c>
      <c r="L1291">
        <f>'5a - Savings Tracker'!M1333</f>
        <v>0</v>
      </c>
      <c r="M1291">
        <f>'5a - Savings Tracker'!N1333</f>
        <v>0</v>
      </c>
      <c r="N1291">
        <f>'5a - Savings Tracker'!O1333</f>
        <v>0</v>
      </c>
      <c r="O1291">
        <f>'5a - Savings Tracker'!P1333</f>
        <v>0</v>
      </c>
      <c r="P1291">
        <f>'5a - Savings Tracker'!Q1333</f>
        <v>0</v>
      </c>
      <c r="Q1291">
        <f>'5a - Savings Tracker'!R1333</f>
        <v>0</v>
      </c>
      <c r="R1291">
        <f>'5a - Savings Tracker'!S1333</f>
        <v>0</v>
      </c>
      <c r="S1291">
        <f>'5a - Savings Tracker'!T1333</f>
        <v>0</v>
      </c>
      <c r="T1291">
        <f>'5a - Savings Tracker'!U1333</f>
        <v>0</v>
      </c>
      <c r="U1291">
        <f>'5a - Savings Tracker'!V1333</f>
        <v>0</v>
      </c>
      <c r="V1291">
        <f>'5a - Savings Tracker'!W1333</f>
        <v>0</v>
      </c>
      <c r="W1291">
        <f>'5a - Savings Tracker'!X1333</f>
        <v>0</v>
      </c>
      <c r="X1291">
        <f>'5a - Savings Tracker'!Y1333</f>
        <v>0</v>
      </c>
      <c r="Y1291">
        <f>'5a - Savings Tracker'!Z1333</f>
        <v>0</v>
      </c>
      <c r="Z1291">
        <f>'5a - Savings Tracker'!AA1333</f>
        <v>0</v>
      </c>
      <c r="AA1291">
        <f>'5a - Savings Tracker'!AB1333</f>
        <v>0</v>
      </c>
      <c r="AB1291">
        <f>'5a - Savings Tracker'!AC1333</f>
        <v>0</v>
      </c>
      <c r="AC1291">
        <f>'5a - Savings Tracker'!AD1333</f>
        <v>0</v>
      </c>
      <c r="AD1291" t="str">
        <f>'5a - Savings Tracker'!AE1333</f>
        <v/>
      </c>
      <c r="AE1291" t="str">
        <f>'5a - Savings Tracker'!AF1333</f>
        <v/>
      </c>
      <c r="AF1291" t="str">
        <f>'5a - Savings Tracker'!AG1333</f>
        <v/>
      </c>
      <c r="AG1291" t="str">
        <f>'5a - Savings Tracker'!AH1333</f>
        <v/>
      </c>
      <c r="AH1291" t="str">
        <f>'5a - Savings Tracker'!AI1333</f>
        <v/>
      </c>
      <c r="AI1291" t="str">
        <f>'5a - Savings Tracker'!AJ1333</f>
        <v/>
      </c>
      <c r="AJ1291" t="str">
        <f>'5a - Savings Tracker'!AK1333</f>
        <v/>
      </c>
      <c r="AK1291" t="str">
        <f>'5a - Savings Tracker'!AL1333</f>
        <v/>
      </c>
    </row>
    <row r="1292" spans="1:37">
      <c r="A1292">
        <f>'5a - Savings Tracker'!A1334</f>
        <v>1291</v>
      </c>
      <c r="B1292" t="str">
        <f>'5a - Savings Tracker'!B1334</f>
        <v>Swansea Bay UHB</v>
      </c>
      <c r="C1292">
        <f>'5a - Savings Tracker'!C1334</f>
        <v>0</v>
      </c>
      <c r="D1292">
        <f>'5a - Savings Tracker'!D1334</f>
        <v>0</v>
      </c>
      <c r="E1292">
        <f>'5a - Savings Tracker'!E1334</f>
        <v>0</v>
      </c>
      <c r="F1292">
        <f>'5a - Savings Tracker'!F1334</f>
        <v>0</v>
      </c>
      <c r="G1292">
        <f>'5a - Savings Tracker'!G1334</f>
        <v>0</v>
      </c>
      <c r="H1292">
        <f>'5a - Savings Tracker'!H1334</f>
        <v>0</v>
      </c>
      <c r="I1292">
        <f>'5a - Savings Tracker'!J1334</f>
        <v>0</v>
      </c>
      <c r="J1292">
        <f>'5a - Savings Tracker'!K1334</f>
        <v>0</v>
      </c>
      <c r="K1292">
        <f>'5a - Savings Tracker'!L1334</f>
        <v>0</v>
      </c>
      <c r="L1292">
        <f>'5a - Savings Tracker'!M1334</f>
        <v>0</v>
      </c>
      <c r="M1292">
        <f>'5a - Savings Tracker'!N1334</f>
        <v>0</v>
      </c>
      <c r="N1292">
        <f>'5a - Savings Tracker'!O1334</f>
        <v>0</v>
      </c>
      <c r="O1292">
        <f>'5a - Savings Tracker'!P1334</f>
        <v>0</v>
      </c>
      <c r="P1292">
        <f>'5a - Savings Tracker'!Q1334</f>
        <v>0</v>
      </c>
      <c r="Q1292">
        <f>'5a - Savings Tracker'!R1334</f>
        <v>0</v>
      </c>
      <c r="R1292">
        <f>'5a - Savings Tracker'!S1334</f>
        <v>0</v>
      </c>
      <c r="S1292">
        <f>'5a - Savings Tracker'!T1334</f>
        <v>0</v>
      </c>
      <c r="T1292">
        <f>'5a - Savings Tracker'!U1334</f>
        <v>0</v>
      </c>
      <c r="U1292">
        <f>'5a - Savings Tracker'!V1334</f>
        <v>0</v>
      </c>
      <c r="V1292">
        <f>'5a - Savings Tracker'!W1334</f>
        <v>0</v>
      </c>
      <c r="W1292">
        <f>'5a - Savings Tracker'!X1334</f>
        <v>0</v>
      </c>
      <c r="X1292">
        <f>'5a - Savings Tracker'!Y1334</f>
        <v>0</v>
      </c>
      <c r="Y1292">
        <f>'5a - Savings Tracker'!Z1334</f>
        <v>0</v>
      </c>
      <c r="Z1292">
        <f>'5a - Savings Tracker'!AA1334</f>
        <v>0</v>
      </c>
      <c r="AA1292">
        <f>'5a - Savings Tracker'!AB1334</f>
        <v>0</v>
      </c>
      <c r="AB1292">
        <f>'5a - Savings Tracker'!AC1334</f>
        <v>0</v>
      </c>
      <c r="AC1292">
        <f>'5a - Savings Tracker'!AD1334</f>
        <v>0</v>
      </c>
      <c r="AD1292" t="str">
        <f>'5a - Savings Tracker'!AE1334</f>
        <v/>
      </c>
      <c r="AE1292" t="str">
        <f>'5a - Savings Tracker'!AF1334</f>
        <v/>
      </c>
      <c r="AF1292" t="str">
        <f>'5a - Savings Tracker'!AG1334</f>
        <v/>
      </c>
      <c r="AG1292" t="str">
        <f>'5a - Savings Tracker'!AH1334</f>
        <v/>
      </c>
      <c r="AH1292" t="str">
        <f>'5a - Savings Tracker'!AI1334</f>
        <v/>
      </c>
      <c r="AI1292" t="str">
        <f>'5a - Savings Tracker'!AJ1334</f>
        <v/>
      </c>
      <c r="AJ1292" t="str">
        <f>'5a - Savings Tracker'!AK1334</f>
        <v/>
      </c>
      <c r="AK1292" t="str">
        <f>'5a - Savings Tracker'!AL1334</f>
        <v/>
      </c>
    </row>
    <row r="1293" spans="1:37">
      <c r="A1293">
        <f>'5a - Savings Tracker'!A1335</f>
        <v>1292</v>
      </c>
      <c r="B1293" t="str">
        <f>'5a - Savings Tracker'!B1335</f>
        <v>Swansea Bay UHB</v>
      </c>
      <c r="C1293">
        <f>'5a - Savings Tracker'!C1335</f>
        <v>0</v>
      </c>
      <c r="D1293">
        <f>'5a - Savings Tracker'!D1335</f>
        <v>0</v>
      </c>
      <c r="E1293">
        <f>'5a - Savings Tracker'!E1335</f>
        <v>0</v>
      </c>
      <c r="F1293">
        <f>'5a - Savings Tracker'!F1335</f>
        <v>0</v>
      </c>
      <c r="G1293">
        <f>'5a - Savings Tracker'!G1335</f>
        <v>0</v>
      </c>
      <c r="H1293">
        <f>'5a - Savings Tracker'!H1335</f>
        <v>0</v>
      </c>
      <c r="I1293">
        <f>'5a - Savings Tracker'!J1335</f>
        <v>0</v>
      </c>
      <c r="J1293">
        <f>'5a - Savings Tracker'!K1335</f>
        <v>0</v>
      </c>
      <c r="K1293">
        <f>'5a - Savings Tracker'!L1335</f>
        <v>0</v>
      </c>
      <c r="L1293">
        <f>'5a - Savings Tracker'!M1335</f>
        <v>0</v>
      </c>
      <c r="M1293">
        <f>'5a - Savings Tracker'!N1335</f>
        <v>0</v>
      </c>
      <c r="N1293">
        <f>'5a - Savings Tracker'!O1335</f>
        <v>0</v>
      </c>
      <c r="O1293">
        <f>'5a - Savings Tracker'!P1335</f>
        <v>0</v>
      </c>
      <c r="P1293">
        <f>'5a - Savings Tracker'!Q1335</f>
        <v>0</v>
      </c>
      <c r="Q1293">
        <f>'5a - Savings Tracker'!R1335</f>
        <v>0</v>
      </c>
      <c r="R1293">
        <f>'5a - Savings Tracker'!S1335</f>
        <v>0</v>
      </c>
      <c r="S1293">
        <f>'5a - Savings Tracker'!T1335</f>
        <v>0</v>
      </c>
      <c r="T1293">
        <f>'5a - Savings Tracker'!U1335</f>
        <v>0</v>
      </c>
      <c r="U1293">
        <f>'5a - Savings Tracker'!V1335</f>
        <v>0</v>
      </c>
      <c r="V1293">
        <f>'5a - Savings Tracker'!W1335</f>
        <v>0</v>
      </c>
      <c r="W1293">
        <f>'5a - Savings Tracker'!X1335</f>
        <v>0</v>
      </c>
      <c r="X1293">
        <f>'5a - Savings Tracker'!Y1335</f>
        <v>0</v>
      </c>
      <c r="Y1293">
        <f>'5a - Savings Tracker'!Z1335</f>
        <v>0</v>
      </c>
      <c r="Z1293">
        <f>'5a - Savings Tracker'!AA1335</f>
        <v>0</v>
      </c>
      <c r="AA1293">
        <f>'5a - Savings Tracker'!AB1335</f>
        <v>0</v>
      </c>
      <c r="AB1293">
        <f>'5a - Savings Tracker'!AC1335</f>
        <v>0</v>
      </c>
      <c r="AC1293">
        <f>'5a - Savings Tracker'!AD1335</f>
        <v>0</v>
      </c>
      <c r="AD1293" t="str">
        <f>'5a - Savings Tracker'!AE1335</f>
        <v/>
      </c>
      <c r="AE1293" t="str">
        <f>'5a - Savings Tracker'!AF1335</f>
        <v/>
      </c>
      <c r="AF1293" t="str">
        <f>'5a - Savings Tracker'!AG1335</f>
        <v/>
      </c>
      <c r="AG1293" t="str">
        <f>'5a - Savings Tracker'!AH1335</f>
        <v/>
      </c>
      <c r="AH1293" t="str">
        <f>'5a - Savings Tracker'!AI1335</f>
        <v/>
      </c>
      <c r="AI1293" t="str">
        <f>'5a - Savings Tracker'!AJ1335</f>
        <v/>
      </c>
      <c r="AJ1293" t="str">
        <f>'5a - Savings Tracker'!AK1335</f>
        <v/>
      </c>
      <c r="AK1293" t="str">
        <f>'5a - Savings Tracker'!AL1335</f>
        <v/>
      </c>
    </row>
    <row r="1294" spans="1:37">
      <c r="A1294">
        <f>'5a - Savings Tracker'!A1336</f>
        <v>1293</v>
      </c>
      <c r="B1294" t="str">
        <f>'5a - Savings Tracker'!B1336</f>
        <v>Swansea Bay UHB</v>
      </c>
      <c r="C1294">
        <f>'5a - Savings Tracker'!C1336</f>
        <v>0</v>
      </c>
      <c r="D1294">
        <f>'5a - Savings Tracker'!D1336</f>
        <v>0</v>
      </c>
      <c r="E1294">
        <f>'5a - Savings Tracker'!E1336</f>
        <v>0</v>
      </c>
      <c r="F1294">
        <f>'5a - Savings Tracker'!F1336</f>
        <v>0</v>
      </c>
      <c r="G1294">
        <f>'5a - Savings Tracker'!G1336</f>
        <v>0</v>
      </c>
      <c r="H1294">
        <f>'5a - Savings Tracker'!H1336</f>
        <v>0</v>
      </c>
      <c r="I1294">
        <f>'5a - Savings Tracker'!J1336</f>
        <v>0</v>
      </c>
      <c r="J1294">
        <f>'5a - Savings Tracker'!K1336</f>
        <v>0</v>
      </c>
      <c r="K1294">
        <f>'5a - Savings Tracker'!L1336</f>
        <v>0</v>
      </c>
      <c r="L1294">
        <f>'5a - Savings Tracker'!M1336</f>
        <v>0</v>
      </c>
      <c r="M1294">
        <f>'5a - Savings Tracker'!N1336</f>
        <v>0</v>
      </c>
      <c r="N1294">
        <f>'5a - Savings Tracker'!O1336</f>
        <v>0</v>
      </c>
      <c r="O1294">
        <f>'5a - Savings Tracker'!P1336</f>
        <v>0</v>
      </c>
      <c r="P1294">
        <f>'5a - Savings Tracker'!Q1336</f>
        <v>0</v>
      </c>
      <c r="Q1294">
        <f>'5a - Savings Tracker'!R1336</f>
        <v>0</v>
      </c>
      <c r="R1294">
        <f>'5a - Savings Tracker'!S1336</f>
        <v>0</v>
      </c>
      <c r="S1294">
        <f>'5a - Savings Tracker'!T1336</f>
        <v>0</v>
      </c>
      <c r="T1294">
        <f>'5a - Savings Tracker'!U1336</f>
        <v>0</v>
      </c>
      <c r="U1294">
        <f>'5a - Savings Tracker'!V1336</f>
        <v>0</v>
      </c>
      <c r="V1294">
        <f>'5a - Savings Tracker'!W1336</f>
        <v>0</v>
      </c>
      <c r="W1294">
        <f>'5a - Savings Tracker'!X1336</f>
        <v>0</v>
      </c>
      <c r="X1294">
        <f>'5a - Savings Tracker'!Y1336</f>
        <v>0</v>
      </c>
      <c r="Y1294">
        <f>'5a - Savings Tracker'!Z1336</f>
        <v>0</v>
      </c>
      <c r="Z1294">
        <f>'5a - Savings Tracker'!AA1336</f>
        <v>0</v>
      </c>
      <c r="AA1294">
        <f>'5a - Savings Tracker'!AB1336</f>
        <v>0</v>
      </c>
      <c r="AB1294">
        <f>'5a - Savings Tracker'!AC1336</f>
        <v>0</v>
      </c>
      <c r="AC1294">
        <f>'5a - Savings Tracker'!AD1336</f>
        <v>0</v>
      </c>
      <c r="AD1294" t="str">
        <f>'5a - Savings Tracker'!AE1336</f>
        <v/>
      </c>
      <c r="AE1294" t="str">
        <f>'5a - Savings Tracker'!AF1336</f>
        <v/>
      </c>
      <c r="AF1294" t="str">
        <f>'5a - Savings Tracker'!AG1336</f>
        <v/>
      </c>
      <c r="AG1294" t="str">
        <f>'5a - Savings Tracker'!AH1336</f>
        <v/>
      </c>
      <c r="AH1294" t="str">
        <f>'5a - Savings Tracker'!AI1336</f>
        <v/>
      </c>
      <c r="AI1294" t="str">
        <f>'5a - Savings Tracker'!AJ1336</f>
        <v/>
      </c>
      <c r="AJ1294" t="str">
        <f>'5a - Savings Tracker'!AK1336</f>
        <v/>
      </c>
      <c r="AK1294" t="str">
        <f>'5a - Savings Tracker'!AL1336</f>
        <v/>
      </c>
    </row>
    <row r="1295" spans="1:37">
      <c r="A1295">
        <f>'5a - Savings Tracker'!A1337</f>
        <v>1294</v>
      </c>
      <c r="B1295" t="str">
        <f>'5a - Savings Tracker'!B1337</f>
        <v>Swansea Bay UHB</v>
      </c>
      <c r="C1295">
        <f>'5a - Savings Tracker'!C1337</f>
        <v>0</v>
      </c>
      <c r="D1295">
        <f>'5a - Savings Tracker'!D1337</f>
        <v>0</v>
      </c>
      <c r="E1295">
        <f>'5a - Savings Tracker'!E1337</f>
        <v>0</v>
      </c>
      <c r="F1295">
        <f>'5a - Savings Tracker'!F1337</f>
        <v>0</v>
      </c>
      <c r="G1295">
        <f>'5a - Savings Tracker'!G1337</f>
        <v>0</v>
      </c>
      <c r="H1295">
        <f>'5a - Savings Tracker'!H1337</f>
        <v>0</v>
      </c>
      <c r="I1295">
        <f>'5a - Savings Tracker'!J1337</f>
        <v>0</v>
      </c>
      <c r="J1295">
        <f>'5a - Savings Tracker'!K1337</f>
        <v>0</v>
      </c>
      <c r="K1295">
        <f>'5a - Savings Tracker'!L1337</f>
        <v>0</v>
      </c>
      <c r="L1295">
        <f>'5a - Savings Tracker'!M1337</f>
        <v>0</v>
      </c>
      <c r="M1295">
        <f>'5a - Savings Tracker'!N1337</f>
        <v>0</v>
      </c>
      <c r="N1295">
        <f>'5a - Savings Tracker'!O1337</f>
        <v>0</v>
      </c>
      <c r="O1295">
        <f>'5a - Savings Tracker'!P1337</f>
        <v>0</v>
      </c>
      <c r="P1295">
        <f>'5a - Savings Tracker'!Q1337</f>
        <v>0</v>
      </c>
      <c r="Q1295">
        <f>'5a - Savings Tracker'!R1337</f>
        <v>0</v>
      </c>
      <c r="R1295">
        <f>'5a - Savings Tracker'!S1337</f>
        <v>0</v>
      </c>
      <c r="S1295">
        <f>'5a - Savings Tracker'!T1337</f>
        <v>0</v>
      </c>
      <c r="T1295">
        <f>'5a - Savings Tracker'!U1337</f>
        <v>0</v>
      </c>
      <c r="U1295">
        <f>'5a - Savings Tracker'!V1337</f>
        <v>0</v>
      </c>
      <c r="V1295">
        <f>'5a - Savings Tracker'!W1337</f>
        <v>0</v>
      </c>
      <c r="W1295">
        <f>'5a - Savings Tracker'!X1337</f>
        <v>0</v>
      </c>
      <c r="X1295">
        <f>'5a - Savings Tracker'!Y1337</f>
        <v>0</v>
      </c>
      <c r="Y1295">
        <f>'5a - Savings Tracker'!Z1337</f>
        <v>0</v>
      </c>
      <c r="Z1295">
        <f>'5a - Savings Tracker'!AA1337</f>
        <v>0</v>
      </c>
      <c r="AA1295">
        <f>'5a - Savings Tracker'!AB1337</f>
        <v>0</v>
      </c>
      <c r="AB1295">
        <f>'5a - Savings Tracker'!AC1337</f>
        <v>0</v>
      </c>
      <c r="AC1295">
        <f>'5a - Savings Tracker'!AD1337</f>
        <v>0</v>
      </c>
      <c r="AD1295" t="str">
        <f>'5a - Savings Tracker'!AE1337</f>
        <v/>
      </c>
      <c r="AE1295" t="str">
        <f>'5a - Savings Tracker'!AF1337</f>
        <v/>
      </c>
      <c r="AF1295" t="str">
        <f>'5a - Savings Tracker'!AG1337</f>
        <v/>
      </c>
      <c r="AG1295" t="str">
        <f>'5a - Savings Tracker'!AH1337</f>
        <v/>
      </c>
      <c r="AH1295" t="str">
        <f>'5a - Savings Tracker'!AI1337</f>
        <v/>
      </c>
      <c r="AI1295" t="str">
        <f>'5a - Savings Tracker'!AJ1337</f>
        <v/>
      </c>
      <c r="AJ1295" t="str">
        <f>'5a - Savings Tracker'!AK1337</f>
        <v/>
      </c>
      <c r="AK1295" t="str">
        <f>'5a - Savings Tracker'!AL1337</f>
        <v/>
      </c>
    </row>
    <row r="1296" spans="1:37">
      <c r="A1296">
        <f>'5a - Savings Tracker'!A1338</f>
        <v>1295</v>
      </c>
      <c r="B1296" t="str">
        <f>'5a - Savings Tracker'!B1338</f>
        <v>Swansea Bay UHB</v>
      </c>
      <c r="C1296">
        <f>'5a - Savings Tracker'!C1338</f>
        <v>0</v>
      </c>
      <c r="D1296">
        <f>'5a - Savings Tracker'!D1338</f>
        <v>0</v>
      </c>
      <c r="E1296">
        <f>'5a - Savings Tracker'!E1338</f>
        <v>0</v>
      </c>
      <c r="F1296">
        <f>'5a - Savings Tracker'!F1338</f>
        <v>0</v>
      </c>
      <c r="G1296">
        <f>'5a - Savings Tracker'!G1338</f>
        <v>0</v>
      </c>
      <c r="H1296">
        <f>'5a - Savings Tracker'!H1338</f>
        <v>0</v>
      </c>
      <c r="I1296">
        <f>'5a - Savings Tracker'!J1338</f>
        <v>0</v>
      </c>
      <c r="J1296">
        <f>'5a - Savings Tracker'!K1338</f>
        <v>0</v>
      </c>
      <c r="K1296">
        <f>'5a - Savings Tracker'!L1338</f>
        <v>0</v>
      </c>
      <c r="L1296">
        <f>'5a - Savings Tracker'!M1338</f>
        <v>0</v>
      </c>
      <c r="M1296">
        <f>'5a - Savings Tracker'!N1338</f>
        <v>0</v>
      </c>
      <c r="N1296">
        <f>'5a - Savings Tracker'!O1338</f>
        <v>0</v>
      </c>
      <c r="O1296">
        <f>'5a - Savings Tracker'!P1338</f>
        <v>0</v>
      </c>
      <c r="P1296">
        <f>'5a - Savings Tracker'!Q1338</f>
        <v>0</v>
      </c>
      <c r="Q1296">
        <f>'5a - Savings Tracker'!R1338</f>
        <v>0</v>
      </c>
      <c r="R1296">
        <f>'5a - Savings Tracker'!S1338</f>
        <v>0</v>
      </c>
      <c r="S1296">
        <f>'5a - Savings Tracker'!T1338</f>
        <v>0</v>
      </c>
      <c r="T1296">
        <f>'5a - Savings Tracker'!U1338</f>
        <v>0</v>
      </c>
      <c r="U1296">
        <f>'5a - Savings Tracker'!V1338</f>
        <v>0</v>
      </c>
      <c r="V1296">
        <f>'5a - Savings Tracker'!W1338</f>
        <v>0</v>
      </c>
      <c r="W1296">
        <f>'5a - Savings Tracker'!X1338</f>
        <v>0</v>
      </c>
      <c r="X1296">
        <f>'5a - Savings Tracker'!Y1338</f>
        <v>0</v>
      </c>
      <c r="Y1296">
        <f>'5a - Savings Tracker'!Z1338</f>
        <v>0</v>
      </c>
      <c r="Z1296">
        <f>'5a - Savings Tracker'!AA1338</f>
        <v>0</v>
      </c>
      <c r="AA1296">
        <f>'5a - Savings Tracker'!AB1338</f>
        <v>0</v>
      </c>
      <c r="AB1296">
        <f>'5a - Savings Tracker'!AC1338</f>
        <v>0</v>
      </c>
      <c r="AC1296">
        <f>'5a - Savings Tracker'!AD1338</f>
        <v>0</v>
      </c>
      <c r="AD1296" t="str">
        <f>'5a - Savings Tracker'!AE1338</f>
        <v/>
      </c>
      <c r="AE1296" t="str">
        <f>'5a - Savings Tracker'!AF1338</f>
        <v/>
      </c>
      <c r="AF1296" t="str">
        <f>'5a - Savings Tracker'!AG1338</f>
        <v/>
      </c>
      <c r="AG1296" t="str">
        <f>'5a - Savings Tracker'!AH1338</f>
        <v/>
      </c>
      <c r="AH1296" t="str">
        <f>'5a - Savings Tracker'!AI1338</f>
        <v/>
      </c>
      <c r="AI1296" t="str">
        <f>'5a - Savings Tracker'!AJ1338</f>
        <v/>
      </c>
      <c r="AJ1296" t="str">
        <f>'5a - Savings Tracker'!AK1338</f>
        <v/>
      </c>
      <c r="AK1296" t="str">
        <f>'5a - Savings Tracker'!AL1338</f>
        <v/>
      </c>
    </row>
    <row r="1297" spans="1:37">
      <c r="A1297">
        <f>'5a - Savings Tracker'!A1339</f>
        <v>1296</v>
      </c>
      <c r="B1297" t="str">
        <f>'5a - Savings Tracker'!B1339</f>
        <v>Swansea Bay UHB</v>
      </c>
      <c r="C1297">
        <f>'5a - Savings Tracker'!C1339</f>
        <v>0</v>
      </c>
      <c r="D1297">
        <f>'5a - Savings Tracker'!D1339</f>
        <v>0</v>
      </c>
      <c r="E1297">
        <f>'5a - Savings Tracker'!E1339</f>
        <v>0</v>
      </c>
      <c r="F1297">
        <f>'5a - Savings Tracker'!F1339</f>
        <v>0</v>
      </c>
      <c r="G1297">
        <f>'5a - Savings Tracker'!G1339</f>
        <v>0</v>
      </c>
      <c r="H1297">
        <f>'5a - Savings Tracker'!H1339</f>
        <v>0</v>
      </c>
      <c r="I1297">
        <f>'5a - Savings Tracker'!J1339</f>
        <v>0</v>
      </c>
      <c r="J1297">
        <f>'5a - Savings Tracker'!K1339</f>
        <v>0</v>
      </c>
      <c r="K1297">
        <f>'5a - Savings Tracker'!L1339</f>
        <v>0</v>
      </c>
      <c r="L1297">
        <f>'5a - Savings Tracker'!M1339</f>
        <v>0</v>
      </c>
      <c r="M1297">
        <f>'5a - Savings Tracker'!N1339</f>
        <v>0</v>
      </c>
      <c r="N1297">
        <f>'5a - Savings Tracker'!O1339</f>
        <v>0</v>
      </c>
      <c r="O1297">
        <f>'5a - Savings Tracker'!P1339</f>
        <v>0</v>
      </c>
      <c r="P1297">
        <f>'5a - Savings Tracker'!Q1339</f>
        <v>0</v>
      </c>
      <c r="Q1297">
        <f>'5a - Savings Tracker'!R1339</f>
        <v>0</v>
      </c>
      <c r="R1297">
        <f>'5a - Savings Tracker'!S1339</f>
        <v>0</v>
      </c>
      <c r="S1297">
        <f>'5a - Savings Tracker'!T1339</f>
        <v>0</v>
      </c>
      <c r="T1297">
        <f>'5a - Savings Tracker'!U1339</f>
        <v>0</v>
      </c>
      <c r="U1297">
        <f>'5a - Savings Tracker'!V1339</f>
        <v>0</v>
      </c>
      <c r="V1297">
        <f>'5a - Savings Tracker'!W1339</f>
        <v>0</v>
      </c>
      <c r="W1297">
        <f>'5a - Savings Tracker'!X1339</f>
        <v>0</v>
      </c>
      <c r="X1297">
        <f>'5a - Savings Tracker'!Y1339</f>
        <v>0</v>
      </c>
      <c r="Y1297">
        <f>'5a - Savings Tracker'!Z1339</f>
        <v>0</v>
      </c>
      <c r="Z1297">
        <f>'5a - Savings Tracker'!AA1339</f>
        <v>0</v>
      </c>
      <c r="AA1297">
        <f>'5a - Savings Tracker'!AB1339</f>
        <v>0</v>
      </c>
      <c r="AB1297">
        <f>'5a - Savings Tracker'!AC1339</f>
        <v>0</v>
      </c>
      <c r="AC1297">
        <f>'5a - Savings Tracker'!AD1339</f>
        <v>0</v>
      </c>
      <c r="AD1297" t="str">
        <f>'5a - Savings Tracker'!AE1339</f>
        <v/>
      </c>
      <c r="AE1297" t="str">
        <f>'5a - Savings Tracker'!AF1339</f>
        <v/>
      </c>
      <c r="AF1297" t="str">
        <f>'5a - Savings Tracker'!AG1339</f>
        <v/>
      </c>
      <c r="AG1297" t="str">
        <f>'5a - Savings Tracker'!AH1339</f>
        <v/>
      </c>
      <c r="AH1297" t="str">
        <f>'5a - Savings Tracker'!AI1339</f>
        <v/>
      </c>
      <c r="AI1297" t="str">
        <f>'5a - Savings Tracker'!AJ1339</f>
        <v/>
      </c>
      <c r="AJ1297" t="str">
        <f>'5a - Savings Tracker'!AK1339</f>
        <v/>
      </c>
      <c r="AK1297" t="str">
        <f>'5a - Savings Tracker'!AL1339</f>
        <v/>
      </c>
    </row>
    <row r="1298" spans="1:37">
      <c r="A1298">
        <f>'5a - Savings Tracker'!A1340</f>
        <v>1297</v>
      </c>
      <c r="B1298" t="str">
        <f>'5a - Savings Tracker'!B1340</f>
        <v>Swansea Bay UHB</v>
      </c>
      <c r="C1298">
        <f>'5a - Savings Tracker'!C1340</f>
        <v>0</v>
      </c>
      <c r="D1298">
        <f>'5a - Savings Tracker'!D1340</f>
        <v>0</v>
      </c>
      <c r="E1298">
        <f>'5a - Savings Tracker'!E1340</f>
        <v>0</v>
      </c>
      <c r="F1298">
        <f>'5a - Savings Tracker'!F1340</f>
        <v>0</v>
      </c>
      <c r="G1298">
        <f>'5a - Savings Tracker'!G1340</f>
        <v>0</v>
      </c>
      <c r="H1298">
        <f>'5a - Savings Tracker'!H1340</f>
        <v>0</v>
      </c>
      <c r="I1298">
        <f>'5a - Savings Tracker'!J1340</f>
        <v>0</v>
      </c>
      <c r="J1298">
        <f>'5a - Savings Tracker'!K1340</f>
        <v>0</v>
      </c>
      <c r="K1298">
        <f>'5a - Savings Tracker'!L1340</f>
        <v>0</v>
      </c>
      <c r="L1298">
        <f>'5a - Savings Tracker'!M1340</f>
        <v>0</v>
      </c>
      <c r="M1298">
        <f>'5a - Savings Tracker'!N1340</f>
        <v>0</v>
      </c>
      <c r="N1298">
        <f>'5a - Savings Tracker'!O1340</f>
        <v>0</v>
      </c>
      <c r="O1298">
        <f>'5a - Savings Tracker'!P1340</f>
        <v>0</v>
      </c>
      <c r="P1298">
        <f>'5a - Savings Tracker'!Q1340</f>
        <v>0</v>
      </c>
      <c r="Q1298">
        <f>'5a - Savings Tracker'!R1340</f>
        <v>0</v>
      </c>
      <c r="R1298">
        <f>'5a - Savings Tracker'!S1340</f>
        <v>0</v>
      </c>
      <c r="S1298">
        <f>'5a - Savings Tracker'!T1340</f>
        <v>0</v>
      </c>
      <c r="T1298">
        <f>'5a - Savings Tracker'!U1340</f>
        <v>0</v>
      </c>
      <c r="U1298">
        <f>'5a - Savings Tracker'!V1340</f>
        <v>0</v>
      </c>
      <c r="V1298">
        <f>'5a - Savings Tracker'!W1340</f>
        <v>0</v>
      </c>
      <c r="W1298">
        <f>'5a - Savings Tracker'!X1340</f>
        <v>0</v>
      </c>
      <c r="X1298">
        <f>'5a - Savings Tracker'!Y1340</f>
        <v>0</v>
      </c>
      <c r="Y1298">
        <f>'5a - Savings Tracker'!Z1340</f>
        <v>0</v>
      </c>
      <c r="Z1298">
        <f>'5a - Savings Tracker'!AA1340</f>
        <v>0</v>
      </c>
      <c r="AA1298">
        <f>'5a - Savings Tracker'!AB1340</f>
        <v>0</v>
      </c>
      <c r="AB1298">
        <f>'5a - Savings Tracker'!AC1340</f>
        <v>0</v>
      </c>
      <c r="AC1298">
        <f>'5a - Savings Tracker'!AD1340</f>
        <v>0</v>
      </c>
      <c r="AD1298" t="str">
        <f>'5a - Savings Tracker'!AE1340</f>
        <v/>
      </c>
      <c r="AE1298" t="str">
        <f>'5a - Savings Tracker'!AF1340</f>
        <v/>
      </c>
      <c r="AF1298" t="str">
        <f>'5a - Savings Tracker'!AG1340</f>
        <v/>
      </c>
      <c r="AG1298" t="str">
        <f>'5a - Savings Tracker'!AH1340</f>
        <v/>
      </c>
      <c r="AH1298" t="str">
        <f>'5a - Savings Tracker'!AI1340</f>
        <v/>
      </c>
      <c r="AI1298" t="str">
        <f>'5a - Savings Tracker'!AJ1340</f>
        <v/>
      </c>
      <c r="AJ1298" t="str">
        <f>'5a - Savings Tracker'!AK1340</f>
        <v/>
      </c>
      <c r="AK1298" t="str">
        <f>'5a - Savings Tracker'!AL1340</f>
        <v/>
      </c>
    </row>
    <row r="1299" spans="1:37">
      <c r="A1299">
        <f>'5a - Savings Tracker'!A1341</f>
        <v>1298</v>
      </c>
      <c r="B1299" t="str">
        <f>'5a - Savings Tracker'!B1341</f>
        <v>Swansea Bay UHB</v>
      </c>
      <c r="C1299">
        <f>'5a - Savings Tracker'!C1341</f>
        <v>0</v>
      </c>
      <c r="D1299">
        <f>'5a - Savings Tracker'!D1341</f>
        <v>0</v>
      </c>
      <c r="E1299">
        <f>'5a - Savings Tracker'!E1341</f>
        <v>0</v>
      </c>
      <c r="F1299">
        <f>'5a - Savings Tracker'!F1341</f>
        <v>0</v>
      </c>
      <c r="G1299">
        <f>'5a - Savings Tracker'!G1341</f>
        <v>0</v>
      </c>
      <c r="H1299">
        <f>'5a - Savings Tracker'!H1341</f>
        <v>0</v>
      </c>
      <c r="I1299">
        <f>'5a - Savings Tracker'!J1341</f>
        <v>0</v>
      </c>
      <c r="J1299">
        <f>'5a - Savings Tracker'!K1341</f>
        <v>0</v>
      </c>
      <c r="K1299">
        <f>'5a - Savings Tracker'!L1341</f>
        <v>0</v>
      </c>
      <c r="L1299">
        <f>'5a - Savings Tracker'!M1341</f>
        <v>0</v>
      </c>
      <c r="M1299">
        <f>'5a - Savings Tracker'!N1341</f>
        <v>0</v>
      </c>
      <c r="N1299">
        <f>'5a - Savings Tracker'!O1341</f>
        <v>0</v>
      </c>
      <c r="O1299">
        <f>'5a - Savings Tracker'!P1341</f>
        <v>0</v>
      </c>
      <c r="P1299">
        <f>'5a - Savings Tracker'!Q1341</f>
        <v>0</v>
      </c>
      <c r="Q1299">
        <f>'5a - Savings Tracker'!R1341</f>
        <v>0</v>
      </c>
      <c r="R1299">
        <f>'5a - Savings Tracker'!S1341</f>
        <v>0</v>
      </c>
      <c r="S1299">
        <f>'5a - Savings Tracker'!T1341</f>
        <v>0</v>
      </c>
      <c r="T1299">
        <f>'5a - Savings Tracker'!U1341</f>
        <v>0</v>
      </c>
      <c r="U1299">
        <f>'5a - Savings Tracker'!V1341</f>
        <v>0</v>
      </c>
      <c r="V1299">
        <f>'5a - Savings Tracker'!W1341</f>
        <v>0</v>
      </c>
      <c r="W1299">
        <f>'5a - Savings Tracker'!X1341</f>
        <v>0</v>
      </c>
      <c r="X1299">
        <f>'5a - Savings Tracker'!Y1341</f>
        <v>0</v>
      </c>
      <c r="Y1299">
        <f>'5a - Savings Tracker'!Z1341</f>
        <v>0</v>
      </c>
      <c r="Z1299">
        <f>'5a - Savings Tracker'!AA1341</f>
        <v>0</v>
      </c>
      <c r="AA1299">
        <f>'5a - Savings Tracker'!AB1341</f>
        <v>0</v>
      </c>
      <c r="AB1299">
        <f>'5a - Savings Tracker'!AC1341</f>
        <v>0</v>
      </c>
      <c r="AC1299">
        <f>'5a - Savings Tracker'!AD1341</f>
        <v>0</v>
      </c>
      <c r="AD1299" t="str">
        <f>'5a - Savings Tracker'!AE1341</f>
        <v/>
      </c>
      <c r="AE1299" t="str">
        <f>'5a - Savings Tracker'!AF1341</f>
        <v/>
      </c>
      <c r="AF1299" t="str">
        <f>'5a - Savings Tracker'!AG1341</f>
        <v/>
      </c>
      <c r="AG1299" t="str">
        <f>'5a - Savings Tracker'!AH1341</f>
        <v/>
      </c>
      <c r="AH1299" t="str">
        <f>'5a - Savings Tracker'!AI1341</f>
        <v/>
      </c>
      <c r="AI1299" t="str">
        <f>'5a - Savings Tracker'!AJ1341</f>
        <v/>
      </c>
      <c r="AJ1299" t="str">
        <f>'5a - Savings Tracker'!AK1341</f>
        <v/>
      </c>
      <c r="AK1299" t="str">
        <f>'5a - Savings Tracker'!AL1341</f>
        <v/>
      </c>
    </row>
    <row r="1300" spans="1:37">
      <c r="A1300">
        <f>'5a - Savings Tracker'!A1342</f>
        <v>1299</v>
      </c>
      <c r="B1300" t="str">
        <f>'5a - Savings Tracker'!B1342</f>
        <v>Swansea Bay UHB</v>
      </c>
      <c r="C1300">
        <f>'5a - Savings Tracker'!C1342</f>
        <v>0</v>
      </c>
      <c r="D1300">
        <f>'5a - Savings Tracker'!D1342</f>
        <v>0</v>
      </c>
      <c r="E1300">
        <f>'5a - Savings Tracker'!E1342</f>
        <v>0</v>
      </c>
      <c r="F1300">
        <f>'5a - Savings Tracker'!F1342</f>
        <v>0</v>
      </c>
      <c r="G1300">
        <f>'5a - Savings Tracker'!G1342</f>
        <v>0</v>
      </c>
      <c r="H1300">
        <f>'5a - Savings Tracker'!H1342</f>
        <v>0</v>
      </c>
      <c r="I1300">
        <f>'5a - Savings Tracker'!J1342</f>
        <v>0</v>
      </c>
      <c r="J1300">
        <f>'5a - Savings Tracker'!K1342</f>
        <v>0</v>
      </c>
      <c r="K1300">
        <f>'5a - Savings Tracker'!L1342</f>
        <v>0</v>
      </c>
      <c r="L1300">
        <f>'5a - Savings Tracker'!M1342</f>
        <v>0</v>
      </c>
      <c r="M1300">
        <f>'5a - Savings Tracker'!N1342</f>
        <v>0</v>
      </c>
      <c r="N1300">
        <f>'5a - Savings Tracker'!O1342</f>
        <v>0</v>
      </c>
      <c r="O1300">
        <f>'5a - Savings Tracker'!P1342</f>
        <v>0</v>
      </c>
      <c r="P1300">
        <f>'5a - Savings Tracker'!Q1342</f>
        <v>0</v>
      </c>
      <c r="Q1300">
        <f>'5a - Savings Tracker'!R1342</f>
        <v>0</v>
      </c>
      <c r="R1300">
        <f>'5a - Savings Tracker'!S1342</f>
        <v>0</v>
      </c>
      <c r="S1300">
        <f>'5a - Savings Tracker'!T1342</f>
        <v>0</v>
      </c>
      <c r="T1300">
        <f>'5a - Savings Tracker'!U1342</f>
        <v>0</v>
      </c>
      <c r="U1300">
        <f>'5a - Savings Tracker'!V1342</f>
        <v>0</v>
      </c>
      <c r="V1300">
        <f>'5a - Savings Tracker'!W1342</f>
        <v>0</v>
      </c>
      <c r="W1300">
        <f>'5a - Savings Tracker'!X1342</f>
        <v>0</v>
      </c>
      <c r="X1300">
        <f>'5a - Savings Tracker'!Y1342</f>
        <v>0</v>
      </c>
      <c r="Y1300">
        <f>'5a - Savings Tracker'!Z1342</f>
        <v>0</v>
      </c>
      <c r="Z1300">
        <f>'5a - Savings Tracker'!AA1342</f>
        <v>0</v>
      </c>
      <c r="AA1300">
        <f>'5a - Savings Tracker'!AB1342</f>
        <v>0</v>
      </c>
      <c r="AB1300">
        <f>'5a - Savings Tracker'!AC1342</f>
        <v>0</v>
      </c>
      <c r="AC1300">
        <f>'5a - Savings Tracker'!AD1342</f>
        <v>0</v>
      </c>
      <c r="AD1300" t="str">
        <f>'5a - Savings Tracker'!AE1342</f>
        <v/>
      </c>
      <c r="AE1300" t="str">
        <f>'5a - Savings Tracker'!AF1342</f>
        <v/>
      </c>
      <c r="AF1300" t="str">
        <f>'5a - Savings Tracker'!AG1342</f>
        <v/>
      </c>
      <c r="AG1300" t="str">
        <f>'5a - Savings Tracker'!AH1342</f>
        <v/>
      </c>
      <c r="AH1300" t="str">
        <f>'5a - Savings Tracker'!AI1342</f>
        <v/>
      </c>
      <c r="AI1300" t="str">
        <f>'5a - Savings Tracker'!AJ1342</f>
        <v/>
      </c>
      <c r="AJ1300" t="str">
        <f>'5a - Savings Tracker'!AK1342</f>
        <v/>
      </c>
      <c r="AK1300" t="str">
        <f>'5a - Savings Tracker'!AL1342</f>
        <v/>
      </c>
    </row>
    <row r="1301" spans="1:37">
      <c r="A1301">
        <f>'5a - Savings Tracker'!A1343</f>
        <v>1300</v>
      </c>
      <c r="B1301" t="str">
        <f>'5a - Savings Tracker'!B1343</f>
        <v>Swansea Bay UHB</v>
      </c>
      <c r="C1301">
        <f>'5a - Savings Tracker'!C1343</f>
        <v>0</v>
      </c>
      <c r="D1301">
        <f>'5a - Savings Tracker'!D1343</f>
        <v>0</v>
      </c>
      <c r="E1301">
        <f>'5a - Savings Tracker'!E1343</f>
        <v>0</v>
      </c>
      <c r="F1301">
        <f>'5a - Savings Tracker'!F1343</f>
        <v>0</v>
      </c>
      <c r="G1301">
        <f>'5a - Savings Tracker'!G1343</f>
        <v>0</v>
      </c>
      <c r="H1301">
        <f>'5a - Savings Tracker'!H1343</f>
        <v>0</v>
      </c>
      <c r="I1301">
        <f>'5a - Savings Tracker'!J1343</f>
        <v>0</v>
      </c>
      <c r="J1301">
        <f>'5a - Savings Tracker'!K1343</f>
        <v>0</v>
      </c>
      <c r="K1301">
        <f>'5a - Savings Tracker'!L1343</f>
        <v>0</v>
      </c>
      <c r="L1301">
        <f>'5a - Savings Tracker'!M1343</f>
        <v>0</v>
      </c>
      <c r="M1301">
        <f>'5a - Savings Tracker'!N1343</f>
        <v>0</v>
      </c>
      <c r="N1301">
        <f>'5a - Savings Tracker'!O1343</f>
        <v>0</v>
      </c>
      <c r="O1301">
        <f>'5a - Savings Tracker'!P1343</f>
        <v>0</v>
      </c>
      <c r="P1301">
        <f>'5a - Savings Tracker'!Q1343</f>
        <v>0</v>
      </c>
      <c r="Q1301">
        <f>'5a - Savings Tracker'!R1343</f>
        <v>0</v>
      </c>
      <c r="R1301">
        <f>'5a - Savings Tracker'!S1343</f>
        <v>0</v>
      </c>
      <c r="S1301">
        <f>'5a - Savings Tracker'!T1343</f>
        <v>0</v>
      </c>
      <c r="T1301">
        <f>'5a - Savings Tracker'!U1343</f>
        <v>0</v>
      </c>
      <c r="U1301">
        <f>'5a - Savings Tracker'!V1343</f>
        <v>0</v>
      </c>
      <c r="V1301">
        <f>'5a - Savings Tracker'!W1343</f>
        <v>0</v>
      </c>
      <c r="W1301">
        <f>'5a - Savings Tracker'!X1343</f>
        <v>0</v>
      </c>
      <c r="X1301">
        <f>'5a - Savings Tracker'!Y1343</f>
        <v>0</v>
      </c>
      <c r="Y1301">
        <f>'5a - Savings Tracker'!Z1343</f>
        <v>0</v>
      </c>
      <c r="Z1301">
        <f>'5a - Savings Tracker'!AA1343</f>
        <v>0</v>
      </c>
      <c r="AA1301">
        <f>'5a - Savings Tracker'!AB1343</f>
        <v>0</v>
      </c>
      <c r="AB1301">
        <f>'5a - Savings Tracker'!AC1343</f>
        <v>0</v>
      </c>
      <c r="AC1301">
        <f>'5a - Savings Tracker'!AD1343</f>
        <v>0</v>
      </c>
      <c r="AD1301" t="str">
        <f>'5a - Savings Tracker'!AE1343</f>
        <v/>
      </c>
      <c r="AE1301" t="str">
        <f>'5a - Savings Tracker'!AF1343</f>
        <v/>
      </c>
      <c r="AF1301" t="str">
        <f>'5a - Savings Tracker'!AG1343</f>
        <v/>
      </c>
      <c r="AG1301" t="str">
        <f>'5a - Savings Tracker'!AH1343</f>
        <v/>
      </c>
      <c r="AH1301" t="str">
        <f>'5a - Savings Tracker'!AI1343</f>
        <v/>
      </c>
      <c r="AI1301" t="str">
        <f>'5a - Savings Tracker'!AJ1343</f>
        <v/>
      </c>
      <c r="AJ1301" t="str">
        <f>'5a - Savings Tracker'!AK1343</f>
        <v/>
      </c>
      <c r="AK1301" t="str">
        <f>'5a - Savings Tracker'!AL1343</f>
        <v/>
      </c>
    </row>
    <row r="1302" spans="1:37">
      <c r="A1302">
        <f>'5a - Savings Tracker'!A1344</f>
        <v>1301</v>
      </c>
      <c r="B1302" t="str">
        <f>'5a - Savings Tracker'!B1344</f>
        <v>Swansea Bay UHB</v>
      </c>
      <c r="C1302">
        <f>'5a - Savings Tracker'!C1344</f>
        <v>0</v>
      </c>
      <c r="D1302">
        <f>'5a - Savings Tracker'!D1344</f>
        <v>0</v>
      </c>
      <c r="E1302">
        <f>'5a - Savings Tracker'!E1344</f>
        <v>0</v>
      </c>
      <c r="F1302">
        <f>'5a - Savings Tracker'!F1344</f>
        <v>0</v>
      </c>
      <c r="G1302">
        <f>'5a - Savings Tracker'!G1344</f>
        <v>0</v>
      </c>
      <c r="H1302">
        <f>'5a - Savings Tracker'!H1344</f>
        <v>0</v>
      </c>
      <c r="I1302">
        <f>'5a - Savings Tracker'!J1344</f>
        <v>0</v>
      </c>
      <c r="J1302">
        <f>'5a - Savings Tracker'!K1344</f>
        <v>0</v>
      </c>
      <c r="K1302">
        <f>'5a - Savings Tracker'!L1344</f>
        <v>0</v>
      </c>
      <c r="L1302">
        <f>'5a - Savings Tracker'!M1344</f>
        <v>0</v>
      </c>
      <c r="M1302">
        <f>'5a - Savings Tracker'!N1344</f>
        <v>0</v>
      </c>
      <c r="N1302">
        <f>'5a - Savings Tracker'!O1344</f>
        <v>0</v>
      </c>
      <c r="O1302">
        <f>'5a - Savings Tracker'!P1344</f>
        <v>0</v>
      </c>
      <c r="P1302">
        <f>'5a - Savings Tracker'!Q1344</f>
        <v>0</v>
      </c>
      <c r="Q1302">
        <f>'5a - Savings Tracker'!R1344</f>
        <v>0</v>
      </c>
      <c r="R1302">
        <f>'5a - Savings Tracker'!S1344</f>
        <v>0</v>
      </c>
      <c r="S1302">
        <f>'5a - Savings Tracker'!T1344</f>
        <v>0</v>
      </c>
      <c r="T1302">
        <f>'5a - Savings Tracker'!U1344</f>
        <v>0</v>
      </c>
      <c r="U1302">
        <f>'5a - Savings Tracker'!V1344</f>
        <v>0</v>
      </c>
      <c r="V1302">
        <f>'5a - Savings Tracker'!W1344</f>
        <v>0</v>
      </c>
      <c r="W1302">
        <f>'5a - Savings Tracker'!X1344</f>
        <v>0</v>
      </c>
      <c r="X1302">
        <f>'5a - Savings Tracker'!Y1344</f>
        <v>0</v>
      </c>
      <c r="Y1302">
        <f>'5a - Savings Tracker'!Z1344</f>
        <v>0</v>
      </c>
      <c r="Z1302">
        <f>'5a - Savings Tracker'!AA1344</f>
        <v>0</v>
      </c>
      <c r="AA1302">
        <f>'5a - Savings Tracker'!AB1344</f>
        <v>0</v>
      </c>
      <c r="AB1302">
        <f>'5a - Savings Tracker'!AC1344</f>
        <v>0</v>
      </c>
      <c r="AC1302">
        <f>'5a - Savings Tracker'!AD1344</f>
        <v>0</v>
      </c>
      <c r="AD1302" t="str">
        <f>'5a - Savings Tracker'!AE1344</f>
        <v/>
      </c>
      <c r="AE1302" t="str">
        <f>'5a - Savings Tracker'!AF1344</f>
        <v/>
      </c>
      <c r="AF1302" t="str">
        <f>'5a - Savings Tracker'!AG1344</f>
        <v/>
      </c>
      <c r="AG1302" t="str">
        <f>'5a - Savings Tracker'!AH1344</f>
        <v/>
      </c>
      <c r="AH1302" t="str">
        <f>'5a - Savings Tracker'!AI1344</f>
        <v/>
      </c>
      <c r="AI1302" t="str">
        <f>'5a - Savings Tracker'!AJ1344</f>
        <v/>
      </c>
      <c r="AJ1302" t="str">
        <f>'5a - Savings Tracker'!AK1344</f>
        <v/>
      </c>
      <c r="AK1302" t="str">
        <f>'5a - Savings Tracker'!AL1344</f>
        <v/>
      </c>
    </row>
    <row r="1303" spans="1:37">
      <c r="A1303">
        <f>'5a - Savings Tracker'!A1345</f>
        <v>1302</v>
      </c>
      <c r="B1303" t="str">
        <f>'5a - Savings Tracker'!B1345</f>
        <v>Swansea Bay UHB</v>
      </c>
      <c r="C1303">
        <f>'5a - Savings Tracker'!C1345</f>
        <v>0</v>
      </c>
      <c r="D1303">
        <f>'5a - Savings Tracker'!D1345</f>
        <v>0</v>
      </c>
      <c r="E1303">
        <f>'5a - Savings Tracker'!E1345</f>
        <v>0</v>
      </c>
      <c r="F1303">
        <f>'5a - Savings Tracker'!F1345</f>
        <v>0</v>
      </c>
      <c r="G1303">
        <f>'5a - Savings Tracker'!G1345</f>
        <v>0</v>
      </c>
      <c r="H1303">
        <f>'5a - Savings Tracker'!H1345</f>
        <v>0</v>
      </c>
      <c r="I1303">
        <f>'5a - Savings Tracker'!J1345</f>
        <v>0</v>
      </c>
      <c r="J1303">
        <f>'5a - Savings Tracker'!K1345</f>
        <v>0</v>
      </c>
      <c r="K1303">
        <f>'5a - Savings Tracker'!L1345</f>
        <v>0</v>
      </c>
      <c r="L1303">
        <f>'5a - Savings Tracker'!M1345</f>
        <v>0</v>
      </c>
      <c r="M1303">
        <f>'5a - Savings Tracker'!N1345</f>
        <v>0</v>
      </c>
      <c r="N1303">
        <f>'5a - Savings Tracker'!O1345</f>
        <v>0</v>
      </c>
      <c r="O1303">
        <f>'5a - Savings Tracker'!P1345</f>
        <v>0</v>
      </c>
      <c r="P1303">
        <f>'5a - Savings Tracker'!Q1345</f>
        <v>0</v>
      </c>
      <c r="Q1303">
        <f>'5a - Savings Tracker'!R1345</f>
        <v>0</v>
      </c>
      <c r="R1303">
        <f>'5a - Savings Tracker'!S1345</f>
        <v>0</v>
      </c>
      <c r="S1303">
        <f>'5a - Savings Tracker'!T1345</f>
        <v>0</v>
      </c>
      <c r="T1303">
        <f>'5a - Savings Tracker'!U1345</f>
        <v>0</v>
      </c>
      <c r="U1303">
        <f>'5a - Savings Tracker'!V1345</f>
        <v>0</v>
      </c>
      <c r="V1303">
        <f>'5a - Savings Tracker'!W1345</f>
        <v>0</v>
      </c>
      <c r="W1303">
        <f>'5a - Savings Tracker'!X1345</f>
        <v>0</v>
      </c>
      <c r="X1303">
        <f>'5a - Savings Tracker'!Y1345</f>
        <v>0</v>
      </c>
      <c r="Y1303">
        <f>'5a - Savings Tracker'!Z1345</f>
        <v>0</v>
      </c>
      <c r="Z1303">
        <f>'5a - Savings Tracker'!AA1345</f>
        <v>0</v>
      </c>
      <c r="AA1303">
        <f>'5a - Savings Tracker'!AB1345</f>
        <v>0</v>
      </c>
      <c r="AB1303">
        <f>'5a - Savings Tracker'!AC1345</f>
        <v>0</v>
      </c>
      <c r="AC1303">
        <f>'5a - Savings Tracker'!AD1345</f>
        <v>0</v>
      </c>
      <c r="AD1303" t="str">
        <f>'5a - Savings Tracker'!AE1345</f>
        <v/>
      </c>
      <c r="AE1303" t="str">
        <f>'5a - Savings Tracker'!AF1345</f>
        <v/>
      </c>
      <c r="AF1303" t="str">
        <f>'5a - Savings Tracker'!AG1345</f>
        <v/>
      </c>
      <c r="AG1303" t="str">
        <f>'5a - Savings Tracker'!AH1345</f>
        <v/>
      </c>
      <c r="AH1303" t="str">
        <f>'5a - Savings Tracker'!AI1345</f>
        <v/>
      </c>
      <c r="AI1303" t="str">
        <f>'5a - Savings Tracker'!AJ1345</f>
        <v/>
      </c>
      <c r="AJ1303" t="str">
        <f>'5a - Savings Tracker'!AK1345</f>
        <v/>
      </c>
      <c r="AK1303" t="str">
        <f>'5a - Savings Tracker'!AL1345</f>
        <v/>
      </c>
    </row>
    <row r="1304" spans="1:37">
      <c r="A1304">
        <f>'5a - Savings Tracker'!A1346</f>
        <v>1303</v>
      </c>
      <c r="B1304" t="str">
        <f>'5a - Savings Tracker'!B1346</f>
        <v>Swansea Bay UHB</v>
      </c>
      <c r="C1304">
        <f>'5a - Savings Tracker'!C1346</f>
        <v>0</v>
      </c>
      <c r="D1304">
        <f>'5a - Savings Tracker'!D1346</f>
        <v>0</v>
      </c>
      <c r="E1304">
        <f>'5a - Savings Tracker'!E1346</f>
        <v>0</v>
      </c>
      <c r="F1304">
        <f>'5a - Savings Tracker'!F1346</f>
        <v>0</v>
      </c>
      <c r="G1304">
        <f>'5a - Savings Tracker'!G1346</f>
        <v>0</v>
      </c>
      <c r="H1304">
        <f>'5a - Savings Tracker'!H1346</f>
        <v>0</v>
      </c>
      <c r="I1304">
        <f>'5a - Savings Tracker'!J1346</f>
        <v>0</v>
      </c>
      <c r="J1304">
        <f>'5a - Savings Tracker'!K1346</f>
        <v>0</v>
      </c>
      <c r="K1304">
        <f>'5a - Savings Tracker'!L1346</f>
        <v>0</v>
      </c>
      <c r="L1304">
        <f>'5a - Savings Tracker'!M1346</f>
        <v>0</v>
      </c>
      <c r="M1304">
        <f>'5a - Savings Tracker'!N1346</f>
        <v>0</v>
      </c>
      <c r="N1304">
        <f>'5a - Savings Tracker'!O1346</f>
        <v>0</v>
      </c>
      <c r="O1304">
        <f>'5a - Savings Tracker'!P1346</f>
        <v>0</v>
      </c>
      <c r="P1304">
        <f>'5a - Savings Tracker'!Q1346</f>
        <v>0</v>
      </c>
      <c r="Q1304">
        <f>'5a - Savings Tracker'!R1346</f>
        <v>0</v>
      </c>
      <c r="R1304">
        <f>'5a - Savings Tracker'!S1346</f>
        <v>0</v>
      </c>
      <c r="S1304">
        <f>'5a - Savings Tracker'!T1346</f>
        <v>0</v>
      </c>
      <c r="T1304">
        <f>'5a - Savings Tracker'!U1346</f>
        <v>0</v>
      </c>
      <c r="U1304">
        <f>'5a - Savings Tracker'!V1346</f>
        <v>0</v>
      </c>
      <c r="V1304">
        <f>'5a - Savings Tracker'!W1346</f>
        <v>0</v>
      </c>
      <c r="W1304">
        <f>'5a - Savings Tracker'!X1346</f>
        <v>0</v>
      </c>
      <c r="X1304">
        <f>'5a - Savings Tracker'!Y1346</f>
        <v>0</v>
      </c>
      <c r="Y1304">
        <f>'5a - Savings Tracker'!Z1346</f>
        <v>0</v>
      </c>
      <c r="Z1304">
        <f>'5a - Savings Tracker'!AA1346</f>
        <v>0</v>
      </c>
      <c r="AA1304">
        <f>'5a - Savings Tracker'!AB1346</f>
        <v>0</v>
      </c>
      <c r="AB1304">
        <f>'5a - Savings Tracker'!AC1346</f>
        <v>0</v>
      </c>
      <c r="AC1304">
        <f>'5a - Savings Tracker'!AD1346</f>
        <v>0</v>
      </c>
      <c r="AD1304" t="str">
        <f>'5a - Savings Tracker'!AE1346</f>
        <v/>
      </c>
      <c r="AE1304" t="str">
        <f>'5a - Savings Tracker'!AF1346</f>
        <v/>
      </c>
      <c r="AF1304" t="str">
        <f>'5a - Savings Tracker'!AG1346</f>
        <v/>
      </c>
      <c r="AG1304" t="str">
        <f>'5a - Savings Tracker'!AH1346</f>
        <v/>
      </c>
      <c r="AH1304" t="str">
        <f>'5a - Savings Tracker'!AI1346</f>
        <v/>
      </c>
      <c r="AI1304" t="str">
        <f>'5a - Savings Tracker'!AJ1346</f>
        <v/>
      </c>
      <c r="AJ1304" t="str">
        <f>'5a - Savings Tracker'!AK1346</f>
        <v/>
      </c>
      <c r="AK1304" t="str">
        <f>'5a - Savings Tracker'!AL1346</f>
        <v/>
      </c>
    </row>
    <row r="1305" spans="1:37">
      <c r="A1305">
        <f>'5a - Savings Tracker'!A1347</f>
        <v>1304</v>
      </c>
      <c r="B1305" t="str">
        <f>'5a - Savings Tracker'!B1347</f>
        <v>Swansea Bay UHB</v>
      </c>
      <c r="C1305">
        <f>'5a - Savings Tracker'!C1347</f>
        <v>0</v>
      </c>
      <c r="D1305">
        <f>'5a - Savings Tracker'!D1347</f>
        <v>0</v>
      </c>
      <c r="E1305">
        <f>'5a - Savings Tracker'!E1347</f>
        <v>0</v>
      </c>
      <c r="F1305">
        <f>'5a - Savings Tracker'!F1347</f>
        <v>0</v>
      </c>
      <c r="G1305">
        <f>'5a - Savings Tracker'!G1347</f>
        <v>0</v>
      </c>
      <c r="H1305">
        <f>'5a - Savings Tracker'!H1347</f>
        <v>0</v>
      </c>
      <c r="I1305">
        <f>'5a - Savings Tracker'!J1347</f>
        <v>0</v>
      </c>
      <c r="J1305">
        <f>'5a - Savings Tracker'!K1347</f>
        <v>0</v>
      </c>
      <c r="K1305">
        <f>'5a - Savings Tracker'!L1347</f>
        <v>0</v>
      </c>
      <c r="L1305">
        <f>'5a - Savings Tracker'!M1347</f>
        <v>0</v>
      </c>
      <c r="M1305">
        <f>'5a - Savings Tracker'!N1347</f>
        <v>0</v>
      </c>
      <c r="N1305">
        <f>'5a - Savings Tracker'!O1347</f>
        <v>0</v>
      </c>
      <c r="O1305">
        <f>'5a - Savings Tracker'!P1347</f>
        <v>0</v>
      </c>
      <c r="P1305">
        <f>'5a - Savings Tracker'!Q1347</f>
        <v>0</v>
      </c>
      <c r="Q1305">
        <f>'5a - Savings Tracker'!R1347</f>
        <v>0</v>
      </c>
      <c r="R1305">
        <f>'5a - Savings Tracker'!S1347</f>
        <v>0</v>
      </c>
      <c r="S1305">
        <f>'5a - Savings Tracker'!T1347</f>
        <v>0</v>
      </c>
      <c r="T1305">
        <f>'5a - Savings Tracker'!U1347</f>
        <v>0</v>
      </c>
      <c r="U1305">
        <f>'5a - Savings Tracker'!V1347</f>
        <v>0</v>
      </c>
      <c r="V1305">
        <f>'5a - Savings Tracker'!W1347</f>
        <v>0</v>
      </c>
      <c r="W1305">
        <f>'5a - Savings Tracker'!X1347</f>
        <v>0</v>
      </c>
      <c r="X1305">
        <f>'5a - Savings Tracker'!Y1347</f>
        <v>0</v>
      </c>
      <c r="Y1305">
        <f>'5a - Savings Tracker'!Z1347</f>
        <v>0</v>
      </c>
      <c r="Z1305">
        <f>'5a - Savings Tracker'!AA1347</f>
        <v>0</v>
      </c>
      <c r="AA1305">
        <f>'5a - Savings Tracker'!AB1347</f>
        <v>0</v>
      </c>
      <c r="AB1305">
        <f>'5a - Savings Tracker'!AC1347</f>
        <v>0</v>
      </c>
      <c r="AC1305">
        <f>'5a - Savings Tracker'!AD1347</f>
        <v>0</v>
      </c>
      <c r="AD1305" t="str">
        <f>'5a - Savings Tracker'!AE1347</f>
        <v/>
      </c>
      <c r="AE1305" t="str">
        <f>'5a - Savings Tracker'!AF1347</f>
        <v/>
      </c>
      <c r="AF1305" t="str">
        <f>'5a - Savings Tracker'!AG1347</f>
        <v/>
      </c>
      <c r="AG1305" t="str">
        <f>'5a - Savings Tracker'!AH1347</f>
        <v/>
      </c>
      <c r="AH1305" t="str">
        <f>'5a - Savings Tracker'!AI1347</f>
        <v/>
      </c>
      <c r="AI1305" t="str">
        <f>'5a - Savings Tracker'!AJ1347</f>
        <v/>
      </c>
      <c r="AJ1305" t="str">
        <f>'5a - Savings Tracker'!AK1347</f>
        <v/>
      </c>
      <c r="AK1305" t="str">
        <f>'5a - Savings Tracker'!AL1347</f>
        <v/>
      </c>
    </row>
    <row r="1306" spans="1:37">
      <c r="A1306">
        <f>'5a - Savings Tracker'!A1348</f>
        <v>1305</v>
      </c>
      <c r="B1306" t="str">
        <f>'5a - Savings Tracker'!B1348</f>
        <v>Swansea Bay UHB</v>
      </c>
      <c r="C1306">
        <f>'5a - Savings Tracker'!C1348</f>
        <v>0</v>
      </c>
      <c r="D1306">
        <f>'5a - Savings Tracker'!D1348</f>
        <v>0</v>
      </c>
      <c r="E1306">
        <f>'5a - Savings Tracker'!E1348</f>
        <v>0</v>
      </c>
      <c r="F1306">
        <f>'5a - Savings Tracker'!F1348</f>
        <v>0</v>
      </c>
      <c r="G1306">
        <f>'5a - Savings Tracker'!G1348</f>
        <v>0</v>
      </c>
      <c r="H1306">
        <f>'5a - Savings Tracker'!H1348</f>
        <v>0</v>
      </c>
      <c r="I1306">
        <f>'5a - Savings Tracker'!J1348</f>
        <v>0</v>
      </c>
      <c r="J1306">
        <f>'5a - Savings Tracker'!K1348</f>
        <v>0</v>
      </c>
      <c r="K1306">
        <f>'5a - Savings Tracker'!L1348</f>
        <v>0</v>
      </c>
      <c r="L1306">
        <f>'5a - Savings Tracker'!M1348</f>
        <v>0</v>
      </c>
      <c r="M1306">
        <f>'5a - Savings Tracker'!N1348</f>
        <v>0</v>
      </c>
      <c r="N1306">
        <f>'5a - Savings Tracker'!O1348</f>
        <v>0</v>
      </c>
      <c r="O1306">
        <f>'5a - Savings Tracker'!P1348</f>
        <v>0</v>
      </c>
      <c r="P1306">
        <f>'5a - Savings Tracker'!Q1348</f>
        <v>0</v>
      </c>
      <c r="Q1306">
        <f>'5a - Savings Tracker'!R1348</f>
        <v>0</v>
      </c>
      <c r="R1306">
        <f>'5a - Savings Tracker'!S1348</f>
        <v>0</v>
      </c>
      <c r="S1306">
        <f>'5a - Savings Tracker'!T1348</f>
        <v>0</v>
      </c>
      <c r="T1306">
        <f>'5a - Savings Tracker'!U1348</f>
        <v>0</v>
      </c>
      <c r="U1306">
        <f>'5a - Savings Tracker'!V1348</f>
        <v>0</v>
      </c>
      <c r="V1306">
        <f>'5a - Savings Tracker'!W1348</f>
        <v>0</v>
      </c>
      <c r="W1306">
        <f>'5a - Savings Tracker'!X1348</f>
        <v>0</v>
      </c>
      <c r="X1306">
        <f>'5a - Savings Tracker'!Y1348</f>
        <v>0</v>
      </c>
      <c r="Y1306">
        <f>'5a - Savings Tracker'!Z1348</f>
        <v>0</v>
      </c>
      <c r="Z1306">
        <f>'5a - Savings Tracker'!AA1348</f>
        <v>0</v>
      </c>
      <c r="AA1306">
        <f>'5a - Savings Tracker'!AB1348</f>
        <v>0</v>
      </c>
      <c r="AB1306">
        <f>'5a - Savings Tracker'!AC1348</f>
        <v>0</v>
      </c>
      <c r="AC1306">
        <f>'5a - Savings Tracker'!AD1348</f>
        <v>0</v>
      </c>
      <c r="AD1306" t="str">
        <f>'5a - Savings Tracker'!AE1348</f>
        <v/>
      </c>
      <c r="AE1306" t="str">
        <f>'5a - Savings Tracker'!AF1348</f>
        <v/>
      </c>
      <c r="AF1306" t="str">
        <f>'5a - Savings Tracker'!AG1348</f>
        <v/>
      </c>
      <c r="AG1306" t="str">
        <f>'5a - Savings Tracker'!AH1348</f>
        <v/>
      </c>
      <c r="AH1306" t="str">
        <f>'5a - Savings Tracker'!AI1348</f>
        <v/>
      </c>
      <c r="AI1306" t="str">
        <f>'5a - Savings Tracker'!AJ1348</f>
        <v/>
      </c>
      <c r="AJ1306" t="str">
        <f>'5a - Savings Tracker'!AK1348</f>
        <v/>
      </c>
      <c r="AK1306" t="str">
        <f>'5a - Savings Tracker'!AL1348</f>
        <v/>
      </c>
    </row>
    <row r="1307" spans="1:37">
      <c r="A1307">
        <f>'5a - Savings Tracker'!A1349</f>
        <v>1306</v>
      </c>
      <c r="B1307" t="str">
        <f>'5a - Savings Tracker'!B1349</f>
        <v>Swansea Bay UHB</v>
      </c>
      <c r="C1307">
        <f>'5a - Savings Tracker'!C1349</f>
        <v>0</v>
      </c>
      <c r="D1307">
        <f>'5a - Savings Tracker'!D1349</f>
        <v>0</v>
      </c>
      <c r="E1307">
        <f>'5a - Savings Tracker'!E1349</f>
        <v>0</v>
      </c>
      <c r="F1307">
        <f>'5a - Savings Tracker'!F1349</f>
        <v>0</v>
      </c>
      <c r="G1307">
        <f>'5a - Savings Tracker'!G1349</f>
        <v>0</v>
      </c>
      <c r="H1307">
        <f>'5a - Savings Tracker'!H1349</f>
        <v>0</v>
      </c>
      <c r="I1307">
        <f>'5a - Savings Tracker'!J1349</f>
        <v>0</v>
      </c>
      <c r="J1307">
        <f>'5a - Savings Tracker'!K1349</f>
        <v>0</v>
      </c>
      <c r="K1307">
        <f>'5a - Savings Tracker'!L1349</f>
        <v>0</v>
      </c>
      <c r="L1307">
        <f>'5a - Savings Tracker'!M1349</f>
        <v>0</v>
      </c>
      <c r="M1307">
        <f>'5a - Savings Tracker'!N1349</f>
        <v>0</v>
      </c>
      <c r="N1307">
        <f>'5a - Savings Tracker'!O1349</f>
        <v>0</v>
      </c>
      <c r="O1307">
        <f>'5a - Savings Tracker'!P1349</f>
        <v>0</v>
      </c>
      <c r="P1307">
        <f>'5a - Savings Tracker'!Q1349</f>
        <v>0</v>
      </c>
      <c r="Q1307">
        <f>'5a - Savings Tracker'!R1349</f>
        <v>0</v>
      </c>
      <c r="R1307">
        <f>'5a - Savings Tracker'!S1349</f>
        <v>0</v>
      </c>
      <c r="S1307">
        <f>'5a - Savings Tracker'!T1349</f>
        <v>0</v>
      </c>
      <c r="T1307">
        <f>'5a - Savings Tracker'!U1349</f>
        <v>0</v>
      </c>
      <c r="U1307">
        <f>'5a - Savings Tracker'!V1349</f>
        <v>0</v>
      </c>
      <c r="V1307">
        <f>'5a - Savings Tracker'!W1349</f>
        <v>0</v>
      </c>
      <c r="W1307">
        <f>'5a - Savings Tracker'!X1349</f>
        <v>0</v>
      </c>
      <c r="X1307">
        <f>'5a - Savings Tracker'!Y1349</f>
        <v>0</v>
      </c>
      <c r="Y1307">
        <f>'5a - Savings Tracker'!Z1349</f>
        <v>0</v>
      </c>
      <c r="Z1307">
        <f>'5a - Savings Tracker'!AA1349</f>
        <v>0</v>
      </c>
      <c r="AA1307">
        <f>'5a - Savings Tracker'!AB1349</f>
        <v>0</v>
      </c>
      <c r="AB1307">
        <f>'5a - Savings Tracker'!AC1349</f>
        <v>0</v>
      </c>
      <c r="AC1307">
        <f>'5a - Savings Tracker'!AD1349</f>
        <v>0</v>
      </c>
      <c r="AD1307" t="str">
        <f>'5a - Savings Tracker'!AE1349</f>
        <v/>
      </c>
      <c r="AE1307" t="str">
        <f>'5a - Savings Tracker'!AF1349</f>
        <v/>
      </c>
      <c r="AF1307" t="str">
        <f>'5a - Savings Tracker'!AG1349</f>
        <v/>
      </c>
      <c r="AG1307" t="str">
        <f>'5a - Savings Tracker'!AH1349</f>
        <v/>
      </c>
      <c r="AH1307" t="str">
        <f>'5a - Savings Tracker'!AI1349</f>
        <v/>
      </c>
      <c r="AI1307" t="str">
        <f>'5a - Savings Tracker'!AJ1349</f>
        <v/>
      </c>
      <c r="AJ1307" t="str">
        <f>'5a - Savings Tracker'!AK1349</f>
        <v/>
      </c>
      <c r="AK1307" t="str">
        <f>'5a - Savings Tracker'!AL1349</f>
        <v/>
      </c>
    </row>
    <row r="1308" spans="1:37">
      <c r="A1308">
        <f>'5a - Savings Tracker'!A1350</f>
        <v>1307</v>
      </c>
      <c r="B1308" t="str">
        <f>'5a - Savings Tracker'!B1350</f>
        <v>Swansea Bay UHB</v>
      </c>
      <c r="C1308">
        <f>'5a - Savings Tracker'!C1350</f>
        <v>0</v>
      </c>
      <c r="D1308">
        <f>'5a - Savings Tracker'!D1350</f>
        <v>0</v>
      </c>
      <c r="E1308">
        <f>'5a - Savings Tracker'!E1350</f>
        <v>0</v>
      </c>
      <c r="F1308">
        <f>'5a - Savings Tracker'!F1350</f>
        <v>0</v>
      </c>
      <c r="G1308">
        <f>'5a - Savings Tracker'!G1350</f>
        <v>0</v>
      </c>
      <c r="H1308">
        <f>'5a - Savings Tracker'!H1350</f>
        <v>0</v>
      </c>
      <c r="I1308">
        <f>'5a - Savings Tracker'!J1350</f>
        <v>0</v>
      </c>
      <c r="J1308">
        <f>'5a - Savings Tracker'!K1350</f>
        <v>0</v>
      </c>
      <c r="K1308">
        <f>'5a - Savings Tracker'!L1350</f>
        <v>0</v>
      </c>
      <c r="L1308">
        <f>'5a - Savings Tracker'!M1350</f>
        <v>0</v>
      </c>
      <c r="M1308">
        <f>'5a - Savings Tracker'!N1350</f>
        <v>0</v>
      </c>
      <c r="N1308">
        <f>'5a - Savings Tracker'!O1350</f>
        <v>0</v>
      </c>
      <c r="O1308">
        <f>'5a - Savings Tracker'!P1350</f>
        <v>0</v>
      </c>
      <c r="P1308">
        <f>'5a - Savings Tracker'!Q1350</f>
        <v>0</v>
      </c>
      <c r="Q1308">
        <f>'5a - Savings Tracker'!R1350</f>
        <v>0</v>
      </c>
      <c r="R1308">
        <f>'5a - Savings Tracker'!S1350</f>
        <v>0</v>
      </c>
      <c r="S1308">
        <f>'5a - Savings Tracker'!T1350</f>
        <v>0</v>
      </c>
      <c r="T1308">
        <f>'5a - Savings Tracker'!U1350</f>
        <v>0</v>
      </c>
      <c r="U1308">
        <f>'5a - Savings Tracker'!V1350</f>
        <v>0</v>
      </c>
      <c r="V1308">
        <f>'5a - Savings Tracker'!W1350</f>
        <v>0</v>
      </c>
      <c r="W1308">
        <f>'5a - Savings Tracker'!X1350</f>
        <v>0</v>
      </c>
      <c r="X1308">
        <f>'5a - Savings Tracker'!Y1350</f>
        <v>0</v>
      </c>
      <c r="Y1308">
        <f>'5a - Savings Tracker'!Z1350</f>
        <v>0</v>
      </c>
      <c r="Z1308">
        <f>'5a - Savings Tracker'!AA1350</f>
        <v>0</v>
      </c>
      <c r="AA1308">
        <f>'5a - Savings Tracker'!AB1350</f>
        <v>0</v>
      </c>
      <c r="AB1308">
        <f>'5a - Savings Tracker'!AC1350</f>
        <v>0</v>
      </c>
      <c r="AC1308">
        <f>'5a - Savings Tracker'!AD1350</f>
        <v>0</v>
      </c>
      <c r="AD1308" t="str">
        <f>'5a - Savings Tracker'!AE1350</f>
        <v/>
      </c>
      <c r="AE1308" t="str">
        <f>'5a - Savings Tracker'!AF1350</f>
        <v/>
      </c>
      <c r="AF1308" t="str">
        <f>'5a - Savings Tracker'!AG1350</f>
        <v/>
      </c>
      <c r="AG1308" t="str">
        <f>'5a - Savings Tracker'!AH1350</f>
        <v/>
      </c>
      <c r="AH1308" t="str">
        <f>'5a - Savings Tracker'!AI1350</f>
        <v/>
      </c>
      <c r="AI1308" t="str">
        <f>'5a - Savings Tracker'!AJ1350</f>
        <v/>
      </c>
      <c r="AJ1308" t="str">
        <f>'5a - Savings Tracker'!AK1350</f>
        <v/>
      </c>
      <c r="AK1308" t="str">
        <f>'5a - Savings Tracker'!AL1350</f>
        <v/>
      </c>
    </row>
    <row r="1309" spans="1:37">
      <c r="A1309">
        <f>'5a - Savings Tracker'!A1351</f>
        <v>1308</v>
      </c>
      <c r="B1309" t="str">
        <f>'5a - Savings Tracker'!B1351</f>
        <v>Swansea Bay UHB</v>
      </c>
      <c r="C1309">
        <f>'5a - Savings Tracker'!C1351</f>
        <v>0</v>
      </c>
      <c r="D1309">
        <f>'5a - Savings Tracker'!D1351</f>
        <v>0</v>
      </c>
      <c r="E1309">
        <f>'5a - Savings Tracker'!E1351</f>
        <v>0</v>
      </c>
      <c r="F1309">
        <f>'5a - Savings Tracker'!F1351</f>
        <v>0</v>
      </c>
      <c r="G1309">
        <f>'5a - Savings Tracker'!G1351</f>
        <v>0</v>
      </c>
      <c r="H1309">
        <f>'5a - Savings Tracker'!H1351</f>
        <v>0</v>
      </c>
      <c r="I1309">
        <f>'5a - Savings Tracker'!J1351</f>
        <v>0</v>
      </c>
      <c r="J1309">
        <f>'5a - Savings Tracker'!K1351</f>
        <v>0</v>
      </c>
      <c r="K1309">
        <f>'5a - Savings Tracker'!L1351</f>
        <v>0</v>
      </c>
      <c r="L1309">
        <f>'5a - Savings Tracker'!M1351</f>
        <v>0</v>
      </c>
      <c r="M1309">
        <f>'5a - Savings Tracker'!N1351</f>
        <v>0</v>
      </c>
      <c r="N1309">
        <f>'5a - Savings Tracker'!O1351</f>
        <v>0</v>
      </c>
      <c r="O1309">
        <f>'5a - Savings Tracker'!P1351</f>
        <v>0</v>
      </c>
      <c r="P1309">
        <f>'5a - Savings Tracker'!Q1351</f>
        <v>0</v>
      </c>
      <c r="Q1309">
        <f>'5a - Savings Tracker'!R1351</f>
        <v>0</v>
      </c>
      <c r="R1309">
        <f>'5a - Savings Tracker'!S1351</f>
        <v>0</v>
      </c>
      <c r="S1309">
        <f>'5a - Savings Tracker'!T1351</f>
        <v>0</v>
      </c>
      <c r="T1309">
        <f>'5a - Savings Tracker'!U1351</f>
        <v>0</v>
      </c>
      <c r="U1309">
        <f>'5a - Savings Tracker'!V1351</f>
        <v>0</v>
      </c>
      <c r="V1309">
        <f>'5a - Savings Tracker'!W1351</f>
        <v>0</v>
      </c>
      <c r="W1309">
        <f>'5a - Savings Tracker'!X1351</f>
        <v>0</v>
      </c>
      <c r="X1309">
        <f>'5a - Savings Tracker'!Y1351</f>
        <v>0</v>
      </c>
      <c r="Y1309">
        <f>'5a - Savings Tracker'!Z1351</f>
        <v>0</v>
      </c>
      <c r="Z1309">
        <f>'5a - Savings Tracker'!AA1351</f>
        <v>0</v>
      </c>
      <c r="AA1309">
        <f>'5a - Savings Tracker'!AB1351</f>
        <v>0</v>
      </c>
      <c r="AB1309">
        <f>'5a - Savings Tracker'!AC1351</f>
        <v>0</v>
      </c>
      <c r="AC1309">
        <f>'5a - Savings Tracker'!AD1351</f>
        <v>0</v>
      </c>
      <c r="AD1309" t="str">
        <f>'5a - Savings Tracker'!AE1351</f>
        <v/>
      </c>
      <c r="AE1309" t="str">
        <f>'5a - Savings Tracker'!AF1351</f>
        <v/>
      </c>
      <c r="AF1309" t="str">
        <f>'5a - Savings Tracker'!AG1351</f>
        <v/>
      </c>
      <c r="AG1309" t="str">
        <f>'5a - Savings Tracker'!AH1351</f>
        <v/>
      </c>
      <c r="AH1309" t="str">
        <f>'5a - Savings Tracker'!AI1351</f>
        <v/>
      </c>
      <c r="AI1309" t="str">
        <f>'5a - Savings Tracker'!AJ1351</f>
        <v/>
      </c>
      <c r="AJ1309" t="str">
        <f>'5a - Savings Tracker'!AK1351</f>
        <v/>
      </c>
      <c r="AK1309" t="str">
        <f>'5a - Savings Tracker'!AL1351</f>
        <v/>
      </c>
    </row>
    <row r="1310" spans="1:37">
      <c r="A1310">
        <f>'5a - Savings Tracker'!A1352</f>
        <v>1309</v>
      </c>
      <c r="B1310" t="str">
        <f>'5a - Savings Tracker'!B1352</f>
        <v>Swansea Bay UHB</v>
      </c>
      <c r="C1310">
        <f>'5a - Savings Tracker'!C1352</f>
        <v>0</v>
      </c>
      <c r="D1310">
        <f>'5a - Savings Tracker'!D1352</f>
        <v>0</v>
      </c>
      <c r="E1310">
        <f>'5a - Savings Tracker'!E1352</f>
        <v>0</v>
      </c>
      <c r="F1310">
        <f>'5a - Savings Tracker'!F1352</f>
        <v>0</v>
      </c>
      <c r="G1310">
        <f>'5a - Savings Tracker'!G1352</f>
        <v>0</v>
      </c>
      <c r="H1310">
        <f>'5a - Savings Tracker'!H1352</f>
        <v>0</v>
      </c>
      <c r="I1310">
        <f>'5a - Savings Tracker'!J1352</f>
        <v>0</v>
      </c>
      <c r="J1310">
        <f>'5a - Savings Tracker'!K1352</f>
        <v>0</v>
      </c>
      <c r="K1310">
        <f>'5a - Savings Tracker'!L1352</f>
        <v>0</v>
      </c>
      <c r="L1310">
        <f>'5a - Savings Tracker'!M1352</f>
        <v>0</v>
      </c>
      <c r="M1310">
        <f>'5a - Savings Tracker'!N1352</f>
        <v>0</v>
      </c>
      <c r="N1310">
        <f>'5a - Savings Tracker'!O1352</f>
        <v>0</v>
      </c>
      <c r="O1310">
        <f>'5a - Savings Tracker'!P1352</f>
        <v>0</v>
      </c>
      <c r="P1310">
        <f>'5a - Savings Tracker'!Q1352</f>
        <v>0</v>
      </c>
      <c r="Q1310">
        <f>'5a - Savings Tracker'!R1352</f>
        <v>0</v>
      </c>
      <c r="R1310">
        <f>'5a - Savings Tracker'!S1352</f>
        <v>0</v>
      </c>
      <c r="S1310">
        <f>'5a - Savings Tracker'!T1352</f>
        <v>0</v>
      </c>
      <c r="T1310">
        <f>'5a - Savings Tracker'!U1352</f>
        <v>0</v>
      </c>
      <c r="U1310">
        <f>'5a - Savings Tracker'!V1352</f>
        <v>0</v>
      </c>
      <c r="V1310">
        <f>'5a - Savings Tracker'!W1352</f>
        <v>0</v>
      </c>
      <c r="W1310">
        <f>'5a - Savings Tracker'!X1352</f>
        <v>0</v>
      </c>
      <c r="X1310">
        <f>'5a - Savings Tracker'!Y1352</f>
        <v>0</v>
      </c>
      <c r="Y1310">
        <f>'5a - Savings Tracker'!Z1352</f>
        <v>0</v>
      </c>
      <c r="Z1310">
        <f>'5a - Savings Tracker'!AA1352</f>
        <v>0</v>
      </c>
      <c r="AA1310">
        <f>'5a - Savings Tracker'!AB1352</f>
        <v>0</v>
      </c>
      <c r="AB1310">
        <f>'5a - Savings Tracker'!AC1352</f>
        <v>0</v>
      </c>
      <c r="AC1310">
        <f>'5a - Savings Tracker'!AD1352</f>
        <v>0</v>
      </c>
      <c r="AD1310" t="str">
        <f>'5a - Savings Tracker'!AE1352</f>
        <v/>
      </c>
      <c r="AE1310" t="str">
        <f>'5a - Savings Tracker'!AF1352</f>
        <v/>
      </c>
      <c r="AF1310" t="str">
        <f>'5a - Savings Tracker'!AG1352</f>
        <v/>
      </c>
      <c r="AG1310" t="str">
        <f>'5a - Savings Tracker'!AH1352</f>
        <v/>
      </c>
      <c r="AH1310" t="str">
        <f>'5a - Savings Tracker'!AI1352</f>
        <v/>
      </c>
      <c r="AI1310" t="str">
        <f>'5a - Savings Tracker'!AJ1352</f>
        <v/>
      </c>
      <c r="AJ1310" t="str">
        <f>'5a - Savings Tracker'!AK1352</f>
        <v/>
      </c>
      <c r="AK1310" t="str">
        <f>'5a - Savings Tracker'!AL1352</f>
        <v/>
      </c>
    </row>
    <row r="1311" spans="1:37">
      <c r="A1311">
        <f>'5a - Savings Tracker'!A1353</f>
        <v>1310</v>
      </c>
      <c r="B1311" t="str">
        <f>'5a - Savings Tracker'!B1353</f>
        <v>Swansea Bay UHB</v>
      </c>
      <c r="C1311">
        <f>'5a - Savings Tracker'!C1353</f>
        <v>0</v>
      </c>
      <c r="D1311">
        <f>'5a - Savings Tracker'!D1353</f>
        <v>0</v>
      </c>
      <c r="E1311">
        <f>'5a - Savings Tracker'!E1353</f>
        <v>0</v>
      </c>
      <c r="F1311">
        <f>'5a - Savings Tracker'!F1353</f>
        <v>0</v>
      </c>
      <c r="G1311">
        <f>'5a - Savings Tracker'!G1353</f>
        <v>0</v>
      </c>
      <c r="H1311">
        <f>'5a - Savings Tracker'!H1353</f>
        <v>0</v>
      </c>
      <c r="I1311">
        <f>'5a - Savings Tracker'!J1353</f>
        <v>0</v>
      </c>
      <c r="J1311">
        <f>'5a - Savings Tracker'!K1353</f>
        <v>0</v>
      </c>
      <c r="K1311">
        <f>'5a - Savings Tracker'!L1353</f>
        <v>0</v>
      </c>
      <c r="L1311">
        <f>'5a - Savings Tracker'!M1353</f>
        <v>0</v>
      </c>
      <c r="M1311">
        <f>'5a - Savings Tracker'!N1353</f>
        <v>0</v>
      </c>
      <c r="N1311">
        <f>'5a - Savings Tracker'!O1353</f>
        <v>0</v>
      </c>
      <c r="O1311">
        <f>'5a - Savings Tracker'!P1353</f>
        <v>0</v>
      </c>
      <c r="P1311">
        <f>'5a - Savings Tracker'!Q1353</f>
        <v>0</v>
      </c>
      <c r="Q1311">
        <f>'5a - Savings Tracker'!R1353</f>
        <v>0</v>
      </c>
      <c r="R1311">
        <f>'5a - Savings Tracker'!S1353</f>
        <v>0</v>
      </c>
      <c r="S1311">
        <f>'5a - Savings Tracker'!T1353</f>
        <v>0</v>
      </c>
      <c r="T1311">
        <f>'5a - Savings Tracker'!U1353</f>
        <v>0</v>
      </c>
      <c r="U1311">
        <f>'5a - Savings Tracker'!V1353</f>
        <v>0</v>
      </c>
      <c r="V1311">
        <f>'5a - Savings Tracker'!W1353</f>
        <v>0</v>
      </c>
      <c r="W1311">
        <f>'5a - Savings Tracker'!X1353</f>
        <v>0</v>
      </c>
      <c r="X1311">
        <f>'5a - Savings Tracker'!Y1353</f>
        <v>0</v>
      </c>
      <c r="Y1311">
        <f>'5a - Savings Tracker'!Z1353</f>
        <v>0</v>
      </c>
      <c r="Z1311">
        <f>'5a - Savings Tracker'!AA1353</f>
        <v>0</v>
      </c>
      <c r="AA1311">
        <f>'5a - Savings Tracker'!AB1353</f>
        <v>0</v>
      </c>
      <c r="AB1311">
        <f>'5a - Savings Tracker'!AC1353</f>
        <v>0</v>
      </c>
      <c r="AC1311">
        <f>'5a - Savings Tracker'!AD1353</f>
        <v>0</v>
      </c>
      <c r="AD1311" t="str">
        <f>'5a - Savings Tracker'!AE1353</f>
        <v/>
      </c>
      <c r="AE1311" t="str">
        <f>'5a - Savings Tracker'!AF1353</f>
        <v/>
      </c>
      <c r="AF1311" t="str">
        <f>'5a - Savings Tracker'!AG1353</f>
        <v/>
      </c>
      <c r="AG1311" t="str">
        <f>'5a - Savings Tracker'!AH1353</f>
        <v/>
      </c>
      <c r="AH1311" t="str">
        <f>'5a - Savings Tracker'!AI1353</f>
        <v/>
      </c>
      <c r="AI1311" t="str">
        <f>'5a - Savings Tracker'!AJ1353</f>
        <v/>
      </c>
      <c r="AJ1311" t="str">
        <f>'5a - Savings Tracker'!AK1353</f>
        <v/>
      </c>
      <c r="AK1311" t="str">
        <f>'5a - Savings Tracker'!AL1353</f>
        <v/>
      </c>
    </row>
    <row r="1312" spans="1:37">
      <c r="A1312">
        <f>'5a - Savings Tracker'!A1354</f>
        <v>1311</v>
      </c>
      <c r="B1312" t="str">
        <f>'5a - Savings Tracker'!B1354</f>
        <v>Swansea Bay UHB</v>
      </c>
      <c r="C1312">
        <f>'5a - Savings Tracker'!C1354</f>
        <v>0</v>
      </c>
      <c r="D1312">
        <f>'5a - Savings Tracker'!D1354</f>
        <v>0</v>
      </c>
      <c r="E1312">
        <f>'5a - Savings Tracker'!E1354</f>
        <v>0</v>
      </c>
      <c r="F1312">
        <f>'5a - Savings Tracker'!F1354</f>
        <v>0</v>
      </c>
      <c r="G1312">
        <f>'5a - Savings Tracker'!G1354</f>
        <v>0</v>
      </c>
      <c r="H1312">
        <f>'5a - Savings Tracker'!H1354</f>
        <v>0</v>
      </c>
      <c r="I1312">
        <f>'5a - Savings Tracker'!J1354</f>
        <v>0</v>
      </c>
      <c r="J1312">
        <f>'5a - Savings Tracker'!K1354</f>
        <v>0</v>
      </c>
      <c r="K1312">
        <f>'5a - Savings Tracker'!L1354</f>
        <v>0</v>
      </c>
      <c r="L1312">
        <f>'5a - Savings Tracker'!M1354</f>
        <v>0</v>
      </c>
      <c r="M1312">
        <f>'5a - Savings Tracker'!N1354</f>
        <v>0</v>
      </c>
      <c r="N1312">
        <f>'5a - Savings Tracker'!O1354</f>
        <v>0</v>
      </c>
      <c r="O1312">
        <f>'5a - Savings Tracker'!P1354</f>
        <v>0</v>
      </c>
      <c r="P1312">
        <f>'5a - Savings Tracker'!Q1354</f>
        <v>0</v>
      </c>
      <c r="Q1312">
        <f>'5a - Savings Tracker'!R1354</f>
        <v>0</v>
      </c>
      <c r="R1312">
        <f>'5a - Savings Tracker'!S1354</f>
        <v>0</v>
      </c>
      <c r="S1312">
        <f>'5a - Savings Tracker'!T1354</f>
        <v>0</v>
      </c>
      <c r="T1312">
        <f>'5a - Savings Tracker'!U1354</f>
        <v>0</v>
      </c>
      <c r="U1312">
        <f>'5a - Savings Tracker'!V1354</f>
        <v>0</v>
      </c>
      <c r="V1312">
        <f>'5a - Savings Tracker'!W1354</f>
        <v>0</v>
      </c>
      <c r="W1312">
        <f>'5a - Savings Tracker'!X1354</f>
        <v>0</v>
      </c>
      <c r="X1312">
        <f>'5a - Savings Tracker'!Y1354</f>
        <v>0</v>
      </c>
      <c r="Y1312">
        <f>'5a - Savings Tracker'!Z1354</f>
        <v>0</v>
      </c>
      <c r="Z1312">
        <f>'5a - Savings Tracker'!AA1354</f>
        <v>0</v>
      </c>
      <c r="AA1312">
        <f>'5a - Savings Tracker'!AB1354</f>
        <v>0</v>
      </c>
      <c r="AB1312">
        <f>'5a - Savings Tracker'!AC1354</f>
        <v>0</v>
      </c>
      <c r="AC1312">
        <f>'5a - Savings Tracker'!AD1354</f>
        <v>0</v>
      </c>
      <c r="AD1312" t="str">
        <f>'5a - Savings Tracker'!AE1354</f>
        <v/>
      </c>
      <c r="AE1312" t="str">
        <f>'5a - Savings Tracker'!AF1354</f>
        <v/>
      </c>
      <c r="AF1312" t="str">
        <f>'5a - Savings Tracker'!AG1354</f>
        <v/>
      </c>
      <c r="AG1312" t="str">
        <f>'5a - Savings Tracker'!AH1354</f>
        <v/>
      </c>
      <c r="AH1312" t="str">
        <f>'5a - Savings Tracker'!AI1354</f>
        <v/>
      </c>
      <c r="AI1312" t="str">
        <f>'5a - Savings Tracker'!AJ1354</f>
        <v/>
      </c>
      <c r="AJ1312" t="str">
        <f>'5a - Savings Tracker'!AK1354</f>
        <v/>
      </c>
      <c r="AK1312" t="str">
        <f>'5a - Savings Tracker'!AL1354</f>
        <v/>
      </c>
    </row>
    <row r="1313" spans="1:37">
      <c r="A1313">
        <f>'5a - Savings Tracker'!A1355</f>
        <v>1312</v>
      </c>
      <c r="B1313" t="str">
        <f>'5a - Savings Tracker'!B1355</f>
        <v>Swansea Bay UHB</v>
      </c>
      <c r="C1313">
        <f>'5a - Savings Tracker'!C1355</f>
        <v>0</v>
      </c>
      <c r="D1313">
        <f>'5a - Savings Tracker'!D1355</f>
        <v>0</v>
      </c>
      <c r="E1313">
        <f>'5a - Savings Tracker'!E1355</f>
        <v>0</v>
      </c>
      <c r="F1313">
        <f>'5a - Savings Tracker'!F1355</f>
        <v>0</v>
      </c>
      <c r="G1313">
        <f>'5a - Savings Tracker'!G1355</f>
        <v>0</v>
      </c>
      <c r="H1313">
        <f>'5a - Savings Tracker'!H1355</f>
        <v>0</v>
      </c>
      <c r="I1313">
        <f>'5a - Savings Tracker'!J1355</f>
        <v>0</v>
      </c>
      <c r="J1313">
        <f>'5a - Savings Tracker'!K1355</f>
        <v>0</v>
      </c>
      <c r="K1313">
        <f>'5a - Savings Tracker'!L1355</f>
        <v>0</v>
      </c>
      <c r="L1313">
        <f>'5a - Savings Tracker'!M1355</f>
        <v>0</v>
      </c>
      <c r="M1313">
        <f>'5a - Savings Tracker'!N1355</f>
        <v>0</v>
      </c>
      <c r="N1313">
        <f>'5a - Savings Tracker'!O1355</f>
        <v>0</v>
      </c>
      <c r="O1313">
        <f>'5a - Savings Tracker'!P1355</f>
        <v>0</v>
      </c>
      <c r="P1313">
        <f>'5a - Savings Tracker'!Q1355</f>
        <v>0</v>
      </c>
      <c r="Q1313">
        <f>'5a - Savings Tracker'!R1355</f>
        <v>0</v>
      </c>
      <c r="R1313">
        <f>'5a - Savings Tracker'!S1355</f>
        <v>0</v>
      </c>
      <c r="S1313">
        <f>'5a - Savings Tracker'!T1355</f>
        <v>0</v>
      </c>
      <c r="T1313">
        <f>'5a - Savings Tracker'!U1355</f>
        <v>0</v>
      </c>
      <c r="U1313">
        <f>'5a - Savings Tracker'!V1355</f>
        <v>0</v>
      </c>
      <c r="V1313">
        <f>'5a - Savings Tracker'!W1355</f>
        <v>0</v>
      </c>
      <c r="W1313">
        <f>'5a - Savings Tracker'!X1355</f>
        <v>0</v>
      </c>
      <c r="X1313">
        <f>'5a - Savings Tracker'!Y1355</f>
        <v>0</v>
      </c>
      <c r="Y1313">
        <f>'5a - Savings Tracker'!Z1355</f>
        <v>0</v>
      </c>
      <c r="Z1313">
        <f>'5a - Savings Tracker'!AA1355</f>
        <v>0</v>
      </c>
      <c r="AA1313">
        <f>'5a - Savings Tracker'!AB1355</f>
        <v>0</v>
      </c>
      <c r="AB1313">
        <f>'5a - Savings Tracker'!AC1355</f>
        <v>0</v>
      </c>
      <c r="AC1313">
        <f>'5a - Savings Tracker'!AD1355</f>
        <v>0</v>
      </c>
      <c r="AD1313" t="str">
        <f>'5a - Savings Tracker'!AE1355</f>
        <v/>
      </c>
      <c r="AE1313" t="str">
        <f>'5a - Savings Tracker'!AF1355</f>
        <v/>
      </c>
      <c r="AF1313" t="str">
        <f>'5a - Savings Tracker'!AG1355</f>
        <v/>
      </c>
      <c r="AG1313" t="str">
        <f>'5a - Savings Tracker'!AH1355</f>
        <v/>
      </c>
      <c r="AH1313" t="str">
        <f>'5a - Savings Tracker'!AI1355</f>
        <v/>
      </c>
      <c r="AI1313" t="str">
        <f>'5a - Savings Tracker'!AJ1355</f>
        <v/>
      </c>
      <c r="AJ1313" t="str">
        <f>'5a - Savings Tracker'!AK1355</f>
        <v/>
      </c>
      <c r="AK1313" t="str">
        <f>'5a - Savings Tracker'!AL1355</f>
        <v/>
      </c>
    </row>
    <row r="1314" spans="1:37">
      <c r="A1314">
        <f>'5a - Savings Tracker'!A1356</f>
        <v>1313</v>
      </c>
      <c r="B1314" t="str">
        <f>'5a - Savings Tracker'!B1356</f>
        <v>Swansea Bay UHB</v>
      </c>
      <c r="C1314">
        <f>'5a - Savings Tracker'!C1356</f>
        <v>0</v>
      </c>
      <c r="D1314">
        <f>'5a - Savings Tracker'!D1356</f>
        <v>0</v>
      </c>
      <c r="E1314">
        <f>'5a - Savings Tracker'!E1356</f>
        <v>0</v>
      </c>
      <c r="F1314">
        <f>'5a - Savings Tracker'!F1356</f>
        <v>0</v>
      </c>
      <c r="G1314">
        <f>'5a - Savings Tracker'!G1356</f>
        <v>0</v>
      </c>
      <c r="H1314">
        <f>'5a - Savings Tracker'!H1356</f>
        <v>0</v>
      </c>
      <c r="I1314">
        <f>'5a - Savings Tracker'!J1356</f>
        <v>0</v>
      </c>
      <c r="J1314">
        <f>'5a - Savings Tracker'!K1356</f>
        <v>0</v>
      </c>
      <c r="K1314">
        <f>'5a - Savings Tracker'!L1356</f>
        <v>0</v>
      </c>
      <c r="L1314">
        <f>'5a - Savings Tracker'!M1356</f>
        <v>0</v>
      </c>
      <c r="M1314">
        <f>'5a - Savings Tracker'!N1356</f>
        <v>0</v>
      </c>
      <c r="N1314">
        <f>'5a - Savings Tracker'!O1356</f>
        <v>0</v>
      </c>
      <c r="O1314">
        <f>'5a - Savings Tracker'!P1356</f>
        <v>0</v>
      </c>
      <c r="P1314">
        <f>'5a - Savings Tracker'!Q1356</f>
        <v>0</v>
      </c>
      <c r="Q1314">
        <f>'5a - Savings Tracker'!R1356</f>
        <v>0</v>
      </c>
      <c r="R1314">
        <f>'5a - Savings Tracker'!S1356</f>
        <v>0</v>
      </c>
      <c r="S1314">
        <f>'5a - Savings Tracker'!T1356</f>
        <v>0</v>
      </c>
      <c r="T1314">
        <f>'5a - Savings Tracker'!U1356</f>
        <v>0</v>
      </c>
      <c r="U1314">
        <f>'5a - Savings Tracker'!V1356</f>
        <v>0</v>
      </c>
      <c r="V1314">
        <f>'5a - Savings Tracker'!W1356</f>
        <v>0</v>
      </c>
      <c r="W1314">
        <f>'5a - Savings Tracker'!X1356</f>
        <v>0</v>
      </c>
      <c r="X1314">
        <f>'5a - Savings Tracker'!Y1356</f>
        <v>0</v>
      </c>
      <c r="Y1314">
        <f>'5a - Savings Tracker'!Z1356</f>
        <v>0</v>
      </c>
      <c r="Z1314">
        <f>'5a - Savings Tracker'!AA1356</f>
        <v>0</v>
      </c>
      <c r="AA1314">
        <f>'5a - Savings Tracker'!AB1356</f>
        <v>0</v>
      </c>
      <c r="AB1314">
        <f>'5a - Savings Tracker'!AC1356</f>
        <v>0</v>
      </c>
      <c r="AC1314">
        <f>'5a - Savings Tracker'!AD1356</f>
        <v>0</v>
      </c>
      <c r="AD1314" t="str">
        <f>'5a - Savings Tracker'!AE1356</f>
        <v/>
      </c>
      <c r="AE1314" t="str">
        <f>'5a - Savings Tracker'!AF1356</f>
        <v/>
      </c>
      <c r="AF1314" t="str">
        <f>'5a - Savings Tracker'!AG1356</f>
        <v/>
      </c>
      <c r="AG1314" t="str">
        <f>'5a - Savings Tracker'!AH1356</f>
        <v/>
      </c>
      <c r="AH1314" t="str">
        <f>'5a - Savings Tracker'!AI1356</f>
        <v/>
      </c>
      <c r="AI1314" t="str">
        <f>'5a - Savings Tracker'!AJ1356</f>
        <v/>
      </c>
      <c r="AJ1314" t="str">
        <f>'5a - Savings Tracker'!AK1356</f>
        <v/>
      </c>
      <c r="AK1314" t="str">
        <f>'5a - Savings Tracker'!AL1356</f>
        <v/>
      </c>
    </row>
    <row r="1315" spans="1:37">
      <c r="A1315">
        <f>'5a - Savings Tracker'!A1357</f>
        <v>1314</v>
      </c>
      <c r="B1315" t="str">
        <f>'5a - Savings Tracker'!B1357</f>
        <v>Swansea Bay UHB</v>
      </c>
      <c r="C1315">
        <f>'5a - Savings Tracker'!C1357</f>
        <v>0</v>
      </c>
      <c r="D1315">
        <f>'5a - Savings Tracker'!D1357</f>
        <v>0</v>
      </c>
      <c r="E1315">
        <f>'5a - Savings Tracker'!E1357</f>
        <v>0</v>
      </c>
      <c r="F1315">
        <f>'5a - Savings Tracker'!F1357</f>
        <v>0</v>
      </c>
      <c r="G1315">
        <f>'5a - Savings Tracker'!G1357</f>
        <v>0</v>
      </c>
      <c r="H1315">
        <f>'5a - Savings Tracker'!H1357</f>
        <v>0</v>
      </c>
      <c r="I1315">
        <f>'5a - Savings Tracker'!J1357</f>
        <v>0</v>
      </c>
      <c r="J1315">
        <f>'5a - Savings Tracker'!K1357</f>
        <v>0</v>
      </c>
      <c r="K1315">
        <f>'5a - Savings Tracker'!L1357</f>
        <v>0</v>
      </c>
      <c r="L1315">
        <f>'5a - Savings Tracker'!M1357</f>
        <v>0</v>
      </c>
      <c r="M1315">
        <f>'5a - Savings Tracker'!N1357</f>
        <v>0</v>
      </c>
      <c r="N1315">
        <f>'5a - Savings Tracker'!O1357</f>
        <v>0</v>
      </c>
      <c r="O1315">
        <f>'5a - Savings Tracker'!P1357</f>
        <v>0</v>
      </c>
      <c r="P1315">
        <f>'5a - Savings Tracker'!Q1357</f>
        <v>0</v>
      </c>
      <c r="Q1315">
        <f>'5a - Savings Tracker'!R1357</f>
        <v>0</v>
      </c>
      <c r="R1315">
        <f>'5a - Savings Tracker'!S1357</f>
        <v>0</v>
      </c>
      <c r="S1315">
        <f>'5a - Savings Tracker'!T1357</f>
        <v>0</v>
      </c>
      <c r="T1315">
        <f>'5a - Savings Tracker'!U1357</f>
        <v>0</v>
      </c>
      <c r="U1315">
        <f>'5a - Savings Tracker'!V1357</f>
        <v>0</v>
      </c>
      <c r="V1315">
        <f>'5a - Savings Tracker'!W1357</f>
        <v>0</v>
      </c>
      <c r="W1315">
        <f>'5a - Savings Tracker'!X1357</f>
        <v>0</v>
      </c>
      <c r="X1315">
        <f>'5a - Savings Tracker'!Y1357</f>
        <v>0</v>
      </c>
      <c r="Y1315">
        <f>'5a - Savings Tracker'!Z1357</f>
        <v>0</v>
      </c>
      <c r="Z1315">
        <f>'5a - Savings Tracker'!AA1357</f>
        <v>0</v>
      </c>
      <c r="AA1315">
        <f>'5a - Savings Tracker'!AB1357</f>
        <v>0</v>
      </c>
      <c r="AB1315">
        <f>'5a - Savings Tracker'!AC1357</f>
        <v>0</v>
      </c>
      <c r="AC1315">
        <f>'5a - Savings Tracker'!AD1357</f>
        <v>0</v>
      </c>
      <c r="AD1315" t="str">
        <f>'5a - Savings Tracker'!AE1357</f>
        <v/>
      </c>
      <c r="AE1315" t="str">
        <f>'5a - Savings Tracker'!AF1357</f>
        <v/>
      </c>
      <c r="AF1315" t="str">
        <f>'5a - Savings Tracker'!AG1357</f>
        <v/>
      </c>
      <c r="AG1315" t="str">
        <f>'5a - Savings Tracker'!AH1357</f>
        <v/>
      </c>
      <c r="AH1315" t="str">
        <f>'5a - Savings Tracker'!AI1357</f>
        <v/>
      </c>
      <c r="AI1315" t="str">
        <f>'5a - Savings Tracker'!AJ1357</f>
        <v/>
      </c>
      <c r="AJ1315" t="str">
        <f>'5a - Savings Tracker'!AK1357</f>
        <v/>
      </c>
      <c r="AK1315" t="str">
        <f>'5a - Savings Tracker'!AL1357</f>
        <v/>
      </c>
    </row>
    <row r="1316" spans="1:37">
      <c r="A1316">
        <f>'5a - Savings Tracker'!A1358</f>
        <v>1315</v>
      </c>
      <c r="B1316" t="str">
        <f>'5a - Savings Tracker'!B1358</f>
        <v>Swansea Bay UHB</v>
      </c>
      <c r="C1316">
        <f>'5a - Savings Tracker'!C1358</f>
        <v>0</v>
      </c>
      <c r="D1316">
        <f>'5a - Savings Tracker'!D1358</f>
        <v>0</v>
      </c>
      <c r="E1316">
        <f>'5a - Savings Tracker'!E1358</f>
        <v>0</v>
      </c>
      <c r="F1316">
        <f>'5a - Savings Tracker'!F1358</f>
        <v>0</v>
      </c>
      <c r="G1316">
        <f>'5a - Savings Tracker'!G1358</f>
        <v>0</v>
      </c>
      <c r="H1316">
        <f>'5a - Savings Tracker'!H1358</f>
        <v>0</v>
      </c>
      <c r="I1316">
        <f>'5a - Savings Tracker'!J1358</f>
        <v>0</v>
      </c>
      <c r="J1316">
        <f>'5a - Savings Tracker'!K1358</f>
        <v>0</v>
      </c>
      <c r="K1316">
        <f>'5a - Savings Tracker'!L1358</f>
        <v>0</v>
      </c>
      <c r="L1316">
        <f>'5a - Savings Tracker'!M1358</f>
        <v>0</v>
      </c>
      <c r="M1316">
        <f>'5a - Savings Tracker'!N1358</f>
        <v>0</v>
      </c>
      <c r="N1316">
        <f>'5a - Savings Tracker'!O1358</f>
        <v>0</v>
      </c>
      <c r="O1316">
        <f>'5a - Savings Tracker'!P1358</f>
        <v>0</v>
      </c>
      <c r="P1316">
        <f>'5a - Savings Tracker'!Q1358</f>
        <v>0</v>
      </c>
      <c r="Q1316">
        <f>'5a - Savings Tracker'!R1358</f>
        <v>0</v>
      </c>
      <c r="R1316">
        <f>'5a - Savings Tracker'!S1358</f>
        <v>0</v>
      </c>
      <c r="S1316">
        <f>'5a - Savings Tracker'!T1358</f>
        <v>0</v>
      </c>
      <c r="T1316">
        <f>'5a - Savings Tracker'!U1358</f>
        <v>0</v>
      </c>
      <c r="U1316">
        <f>'5a - Savings Tracker'!V1358</f>
        <v>0</v>
      </c>
      <c r="V1316">
        <f>'5a - Savings Tracker'!W1358</f>
        <v>0</v>
      </c>
      <c r="W1316">
        <f>'5a - Savings Tracker'!X1358</f>
        <v>0</v>
      </c>
      <c r="X1316">
        <f>'5a - Savings Tracker'!Y1358</f>
        <v>0</v>
      </c>
      <c r="Y1316">
        <f>'5a - Savings Tracker'!Z1358</f>
        <v>0</v>
      </c>
      <c r="Z1316">
        <f>'5a - Savings Tracker'!AA1358</f>
        <v>0</v>
      </c>
      <c r="AA1316">
        <f>'5a - Savings Tracker'!AB1358</f>
        <v>0</v>
      </c>
      <c r="AB1316">
        <f>'5a - Savings Tracker'!AC1358</f>
        <v>0</v>
      </c>
      <c r="AC1316">
        <f>'5a - Savings Tracker'!AD1358</f>
        <v>0</v>
      </c>
      <c r="AD1316" t="str">
        <f>'5a - Savings Tracker'!AE1358</f>
        <v/>
      </c>
      <c r="AE1316" t="str">
        <f>'5a - Savings Tracker'!AF1358</f>
        <v/>
      </c>
      <c r="AF1316" t="str">
        <f>'5a - Savings Tracker'!AG1358</f>
        <v/>
      </c>
      <c r="AG1316" t="str">
        <f>'5a - Savings Tracker'!AH1358</f>
        <v/>
      </c>
      <c r="AH1316" t="str">
        <f>'5a - Savings Tracker'!AI1358</f>
        <v/>
      </c>
      <c r="AI1316" t="str">
        <f>'5a - Savings Tracker'!AJ1358</f>
        <v/>
      </c>
      <c r="AJ1316" t="str">
        <f>'5a - Savings Tracker'!AK1358</f>
        <v/>
      </c>
      <c r="AK1316" t="str">
        <f>'5a - Savings Tracker'!AL1358</f>
        <v/>
      </c>
    </row>
    <row r="1317" spans="1:37">
      <c r="A1317">
        <f>'5a - Savings Tracker'!A1359</f>
        <v>1316</v>
      </c>
      <c r="B1317" t="str">
        <f>'5a - Savings Tracker'!B1359</f>
        <v>Swansea Bay UHB</v>
      </c>
      <c r="C1317">
        <f>'5a - Savings Tracker'!C1359</f>
        <v>0</v>
      </c>
      <c r="D1317">
        <f>'5a - Savings Tracker'!D1359</f>
        <v>0</v>
      </c>
      <c r="E1317">
        <f>'5a - Savings Tracker'!E1359</f>
        <v>0</v>
      </c>
      <c r="F1317">
        <f>'5a - Savings Tracker'!F1359</f>
        <v>0</v>
      </c>
      <c r="G1317">
        <f>'5a - Savings Tracker'!G1359</f>
        <v>0</v>
      </c>
      <c r="H1317">
        <f>'5a - Savings Tracker'!H1359</f>
        <v>0</v>
      </c>
      <c r="I1317">
        <f>'5a - Savings Tracker'!J1359</f>
        <v>0</v>
      </c>
      <c r="J1317">
        <f>'5a - Savings Tracker'!K1359</f>
        <v>0</v>
      </c>
      <c r="K1317">
        <f>'5a - Savings Tracker'!L1359</f>
        <v>0</v>
      </c>
      <c r="L1317">
        <f>'5a - Savings Tracker'!M1359</f>
        <v>0</v>
      </c>
      <c r="M1317">
        <f>'5a - Savings Tracker'!N1359</f>
        <v>0</v>
      </c>
      <c r="N1317">
        <f>'5a - Savings Tracker'!O1359</f>
        <v>0</v>
      </c>
      <c r="O1317">
        <f>'5a - Savings Tracker'!P1359</f>
        <v>0</v>
      </c>
      <c r="P1317">
        <f>'5a - Savings Tracker'!Q1359</f>
        <v>0</v>
      </c>
      <c r="Q1317">
        <f>'5a - Savings Tracker'!R1359</f>
        <v>0</v>
      </c>
      <c r="R1317">
        <f>'5a - Savings Tracker'!S1359</f>
        <v>0</v>
      </c>
      <c r="S1317">
        <f>'5a - Savings Tracker'!T1359</f>
        <v>0</v>
      </c>
      <c r="T1317">
        <f>'5a - Savings Tracker'!U1359</f>
        <v>0</v>
      </c>
      <c r="U1317">
        <f>'5a - Savings Tracker'!V1359</f>
        <v>0</v>
      </c>
      <c r="V1317">
        <f>'5a - Savings Tracker'!W1359</f>
        <v>0</v>
      </c>
      <c r="W1317">
        <f>'5a - Savings Tracker'!X1359</f>
        <v>0</v>
      </c>
      <c r="X1317">
        <f>'5a - Savings Tracker'!Y1359</f>
        <v>0</v>
      </c>
      <c r="Y1317">
        <f>'5a - Savings Tracker'!Z1359</f>
        <v>0</v>
      </c>
      <c r="Z1317">
        <f>'5a - Savings Tracker'!AA1359</f>
        <v>0</v>
      </c>
      <c r="AA1317">
        <f>'5a - Savings Tracker'!AB1359</f>
        <v>0</v>
      </c>
      <c r="AB1317">
        <f>'5a - Savings Tracker'!AC1359</f>
        <v>0</v>
      </c>
      <c r="AC1317">
        <f>'5a - Savings Tracker'!AD1359</f>
        <v>0</v>
      </c>
      <c r="AD1317" t="str">
        <f>'5a - Savings Tracker'!AE1359</f>
        <v/>
      </c>
      <c r="AE1317" t="str">
        <f>'5a - Savings Tracker'!AF1359</f>
        <v/>
      </c>
      <c r="AF1317" t="str">
        <f>'5a - Savings Tracker'!AG1359</f>
        <v/>
      </c>
      <c r="AG1317" t="str">
        <f>'5a - Savings Tracker'!AH1359</f>
        <v/>
      </c>
      <c r="AH1317" t="str">
        <f>'5a - Savings Tracker'!AI1359</f>
        <v/>
      </c>
      <c r="AI1317" t="str">
        <f>'5a - Savings Tracker'!AJ1359</f>
        <v/>
      </c>
      <c r="AJ1317" t="str">
        <f>'5a - Savings Tracker'!AK1359</f>
        <v/>
      </c>
      <c r="AK1317" t="str">
        <f>'5a - Savings Tracker'!AL1359</f>
        <v/>
      </c>
    </row>
    <row r="1318" spans="1:37">
      <c r="A1318">
        <f>'5a - Savings Tracker'!A1360</f>
        <v>1317</v>
      </c>
      <c r="B1318" t="str">
        <f>'5a - Savings Tracker'!B1360</f>
        <v>Swansea Bay UHB</v>
      </c>
      <c r="C1318">
        <f>'5a - Savings Tracker'!C1360</f>
        <v>0</v>
      </c>
      <c r="D1318">
        <f>'5a - Savings Tracker'!D1360</f>
        <v>0</v>
      </c>
      <c r="E1318">
        <f>'5a - Savings Tracker'!E1360</f>
        <v>0</v>
      </c>
      <c r="F1318">
        <f>'5a - Savings Tracker'!F1360</f>
        <v>0</v>
      </c>
      <c r="G1318">
        <f>'5a - Savings Tracker'!G1360</f>
        <v>0</v>
      </c>
      <c r="H1318">
        <f>'5a - Savings Tracker'!H1360</f>
        <v>0</v>
      </c>
      <c r="I1318">
        <f>'5a - Savings Tracker'!J1360</f>
        <v>0</v>
      </c>
      <c r="J1318">
        <f>'5a - Savings Tracker'!K1360</f>
        <v>0</v>
      </c>
      <c r="K1318">
        <f>'5a - Savings Tracker'!L1360</f>
        <v>0</v>
      </c>
      <c r="L1318">
        <f>'5a - Savings Tracker'!M1360</f>
        <v>0</v>
      </c>
      <c r="M1318">
        <f>'5a - Savings Tracker'!N1360</f>
        <v>0</v>
      </c>
      <c r="N1318">
        <f>'5a - Savings Tracker'!O1360</f>
        <v>0</v>
      </c>
      <c r="O1318">
        <f>'5a - Savings Tracker'!P1360</f>
        <v>0</v>
      </c>
      <c r="P1318">
        <f>'5a - Savings Tracker'!Q1360</f>
        <v>0</v>
      </c>
      <c r="Q1318">
        <f>'5a - Savings Tracker'!R1360</f>
        <v>0</v>
      </c>
      <c r="R1318">
        <f>'5a - Savings Tracker'!S1360</f>
        <v>0</v>
      </c>
      <c r="S1318">
        <f>'5a - Savings Tracker'!T1360</f>
        <v>0</v>
      </c>
      <c r="T1318">
        <f>'5a - Savings Tracker'!U1360</f>
        <v>0</v>
      </c>
      <c r="U1318">
        <f>'5a - Savings Tracker'!V1360</f>
        <v>0</v>
      </c>
      <c r="V1318">
        <f>'5a - Savings Tracker'!W1360</f>
        <v>0</v>
      </c>
      <c r="W1318">
        <f>'5a - Savings Tracker'!X1360</f>
        <v>0</v>
      </c>
      <c r="X1318">
        <f>'5a - Savings Tracker'!Y1360</f>
        <v>0</v>
      </c>
      <c r="Y1318">
        <f>'5a - Savings Tracker'!Z1360</f>
        <v>0</v>
      </c>
      <c r="Z1318">
        <f>'5a - Savings Tracker'!AA1360</f>
        <v>0</v>
      </c>
      <c r="AA1318">
        <f>'5a - Savings Tracker'!AB1360</f>
        <v>0</v>
      </c>
      <c r="AB1318">
        <f>'5a - Savings Tracker'!AC1360</f>
        <v>0</v>
      </c>
      <c r="AC1318">
        <f>'5a - Savings Tracker'!AD1360</f>
        <v>0</v>
      </c>
      <c r="AD1318" t="str">
        <f>'5a - Savings Tracker'!AE1360</f>
        <v/>
      </c>
      <c r="AE1318" t="str">
        <f>'5a - Savings Tracker'!AF1360</f>
        <v/>
      </c>
      <c r="AF1318" t="str">
        <f>'5a - Savings Tracker'!AG1360</f>
        <v/>
      </c>
      <c r="AG1318" t="str">
        <f>'5a - Savings Tracker'!AH1360</f>
        <v/>
      </c>
      <c r="AH1318" t="str">
        <f>'5a - Savings Tracker'!AI1360</f>
        <v/>
      </c>
      <c r="AI1318" t="str">
        <f>'5a - Savings Tracker'!AJ1360</f>
        <v/>
      </c>
      <c r="AJ1318" t="str">
        <f>'5a - Savings Tracker'!AK1360</f>
        <v/>
      </c>
      <c r="AK1318" t="str">
        <f>'5a - Savings Tracker'!AL1360</f>
        <v/>
      </c>
    </row>
    <row r="1319" spans="1:37">
      <c r="A1319">
        <f>'5a - Savings Tracker'!A1361</f>
        <v>1318</v>
      </c>
      <c r="B1319" t="str">
        <f>'5a - Savings Tracker'!B1361</f>
        <v>Swansea Bay UHB</v>
      </c>
      <c r="C1319">
        <f>'5a - Savings Tracker'!C1361</f>
        <v>0</v>
      </c>
      <c r="D1319">
        <f>'5a - Savings Tracker'!D1361</f>
        <v>0</v>
      </c>
      <c r="E1319">
        <f>'5a - Savings Tracker'!E1361</f>
        <v>0</v>
      </c>
      <c r="F1319">
        <f>'5a - Savings Tracker'!F1361</f>
        <v>0</v>
      </c>
      <c r="G1319">
        <f>'5a - Savings Tracker'!G1361</f>
        <v>0</v>
      </c>
      <c r="H1319">
        <f>'5a - Savings Tracker'!H1361</f>
        <v>0</v>
      </c>
      <c r="I1319">
        <f>'5a - Savings Tracker'!J1361</f>
        <v>0</v>
      </c>
      <c r="J1319">
        <f>'5a - Savings Tracker'!K1361</f>
        <v>0</v>
      </c>
      <c r="K1319">
        <f>'5a - Savings Tracker'!L1361</f>
        <v>0</v>
      </c>
      <c r="L1319">
        <f>'5a - Savings Tracker'!M1361</f>
        <v>0</v>
      </c>
      <c r="M1319">
        <f>'5a - Savings Tracker'!N1361</f>
        <v>0</v>
      </c>
      <c r="N1319">
        <f>'5a - Savings Tracker'!O1361</f>
        <v>0</v>
      </c>
      <c r="O1319">
        <f>'5a - Savings Tracker'!P1361</f>
        <v>0</v>
      </c>
      <c r="P1319">
        <f>'5a - Savings Tracker'!Q1361</f>
        <v>0</v>
      </c>
      <c r="Q1319">
        <f>'5a - Savings Tracker'!R1361</f>
        <v>0</v>
      </c>
      <c r="R1319">
        <f>'5a - Savings Tracker'!S1361</f>
        <v>0</v>
      </c>
      <c r="S1319">
        <f>'5a - Savings Tracker'!T1361</f>
        <v>0</v>
      </c>
      <c r="T1319">
        <f>'5a - Savings Tracker'!U1361</f>
        <v>0</v>
      </c>
      <c r="U1319">
        <f>'5a - Savings Tracker'!V1361</f>
        <v>0</v>
      </c>
      <c r="V1319">
        <f>'5a - Savings Tracker'!W1361</f>
        <v>0</v>
      </c>
      <c r="W1319">
        <f>'5a - Savings Tracker'!X1361</f>
        <v>0</v>
      </c>
      <c r="X1319">
        <f>'5a - Savings Tracker'!Y1361</f>
        <v>0</v>
      </c>
      <c r="Y1319">
        <f>'5a - Savings Tracker'!Z1361</f>
        <v>0</v>
      </c>
      <c r="Z1319">
        <f>'5a - Savings Tracker'!AA1361</f>
        <v>0</v>
      </c>
      <c r="AA1319">
        <f>'5a - Savings Tracker'!AB1361</f>
        <v>0</v>
      </c>
      <c r="AB1319">
        <f>'5a - Savings Tracker'!AC1361</f>
        <v>0</v>
      </c>
      <c r="AC1319">
        <f>'5a - Savings Tracker'!AD1361</f>
        <v>0</v>
      </c>
      <c r="AD1319" t="str">
        <f>'5a - Savings Tracker'!AE1361</f>
        <v/>
      </c>
      <c r="AE1319" t="str">
        <f>'5a - Savings Tracker'!AF1361</f>
        <v/>
      </c>
      <c r="AF1319" t="str">
        <f>'5a - Savings Tracker'!AG1361</f>
        <v/>
      </c>
      <c r="AG1319" t="str">
        <f>'5a - Savings Tracker'!AH1361</f>
        <v/>
      </c>
      <c r="AH1319" t="str">
        <f>'5a - Savings Tracker'!AI1361</f>
        <v/>
      </c>
      <c r="AI1319" t="str">
        <f>'5a - Savings Tracker'!AJ1361</f>
        <v/>
      </c>
      <c r="AJ1319" t="str">
        <f>'5a - Savings Tracker'!AK1361</f>
        <v/>
      </c>
      <c r="AK1319" t="str">
        <f>'5a - Savings Tracker'!AL1361</f>
        <v/>
      </c>
    </row>
    <row r="1320" spans="1:37">
      <c r="A1320">
        <f>'5a - Savings Tracker'!A1362</f>
        <v>1319</v>
      </c>
      <c r="B1320" t="str">
        <f>'5a - Savings Tracker'!B1362</f>
        <v>Swansea Bay UHB</v>
      </c>
      <c r="C1320">
        <f>'5a - Savings Tracker'!C1362</f>
        <v>0</v>
      </c>
      <c r="D1320">
        <f>'5a - Savings Tracker'!D1362</f>
        <v>0</v>
      </c>
      <c r="E1320">
        <f>'5a - Savings Tracker'!E1362</f>
        <v>0</v>
      </c>
      <c r="F1320">
        <f>'5a - Savings Tracker'!F1362</f>
        <v>0</v>
      </c>
      <c r="G1320">
        <f>'5a - Savings Tracker'!G1362</f>
        <v>0</v>
      </c>
      <c r="H1320">
        <f>'5a - Savings Tracker'!H1362</f>
        <v>0</v>
      </c>
      <c r="I1320">
        <f>'5a - Savings Tracker'!J1362</f>
        <v>0</v>
      </c>
      <c r="J1320">
        <f>'5a - Savings Tracker'!K1362</f>
        <v>0</v>
      </c>
      <c r="K1320">
        <f>'5a - Savings Tracker'!L1362</f>
        <v>0</v>
      </c>
      <c r="L1320">
        <f>'5a - Savings Tracker'!M1362</f>
        <v>0</v>
      </c>
      <c r="M1320">
        <f>'5a - Savings Tracker'!N1362</f>
        <v>0</v>
      </c>
      <c r="N1320">
        <f>'5a - Savings Tracker'!O1362</f>
        <v>0</v>
      </c>
      <c r="O1320">
        <f>'5a - Savings Tracker'!P1362</f>
        <v>0</v>
      </c>
      <c r="P1320">
        <f>'5a - Savings Tracker'!Q1362</f>
        <v>0</v>
      </c>
      <c r="Q1320">
        <f>'5a - Savings Tracker'!R1362</f>
        <v>0</v>
      </c>
      <c r="R1320">
        <f>'5a - Savings Tracker'!S1362</f>
        <v>0</v>
      </c>
      <c r="S1320">
        <f>'5a - Savings Tracker'!T1362</f>
        <v>0</v>
      </c>
      <c r="T1320">
        <f>'5a - Savings Tracker'!U1362</f>
        <v>0</v>
      </c>
      <c r="U1320">
        <f>'5a - Savings Tracker'!V1362</f>
        <v>0</v>
      </c>
      <c r="V1320">
        <f>'5a - Savings Tracker'!W1362</f>
        <v>0</v>
      </c>
      <c r="W1320">
        <f>'5a - Savings Tracker'!X1362</f>
        <v>0</v>
      </c>
      <c r="X1320">
        <f>'5a - Savings Tracker'!Y1362</f>
        <v>0</v>
      </c>
      <c r="Y1320">
        <f>'5a - Savings Tracker'!Z1362</f>
        <v>0</v>
      </c>
      <c r="Z1320">
        <f>'5a - Savings Tracker'!AA1362</f>
        <v>0</v>
      </c>
      <c r="AA1320">
        <f>'5a - Savings Tracker'!AB1362</f>
        <v>0</v>
      </c>
      <c r="AB1320">
        <f>'5a - Savings Tracker'!AC1362</f>
        <v>0</v>
      </c>
      <c r="AC1320">
        <f>'5a - Savings Tracker'!AD1362</f>
        <v>0</v>
      </c>
      <c r="AD1320" t="str">
        <f>'5a - Savings Tracker'!AE1362</f>
        <v/>
      </c>
      <c r="AE1320" t="str">
        <f>'5a - Savings Tracker'!AF1362</f>
        <v/>
      </c>
      <c r="AF1320" t="str">
        <f>'5a - Savings Tracker'!AG1362</f>
        <v/>
      </c>
      <c r="AG1320" t="str">
        <f>'5a - Savings Tracker'!AH1362</f>
        <v/>
      </c>
      <c r="AH1320" t="str">
        <f>'5a - Savings Tracker'!AI1362</f>
        <v/>
      </c>
      <c r="AI1320" t="str">
        <f>'5a - Savings Tracker'!AJ1362</f>
        <v/>
      </c>
      <c r="AJ1320" t="str">
        <f>'5a - Savings Tracker'!AK1362</f>
        <v/>
      </c>
      <c r="AK1320" t="str">
        <f>'5a - Savings Tracker'!AL1362</f>
        <v/>
      </c>
    </row>
    <row r="1321" spans="1:37">
      <c r="A1321">
        <f>'5a - Savings Tracker'!A1363</f>
        <v>1320</v>
      </c>
      <c r="B1321" t="str">
        <f>'5a - Savings Tracker'!B1363</f>
        <v>Swansea Bay UHB</v>
      </c>
      <c r="C1321">
        <f>'5a - Savings Tracker'!C1363</f>
        <v>0</v>
      </c>
      <c r="D1321">
        <f>'5a - Savings Tracker'!D1363</f>
        <v>0</v>
      </c>
      <c r="E1321">
        <f>'5a - Savings Tracker'!E1363</f>
        <v>0</v>
      </c>
      <c r="F1321">
        <f>'5a - Savings Tracker'!F1363</f>
        <v>0</v>
      </c>
      <c r="G1321">
        <f>'5a - Savings Tracker'!G1363</f>
        <v>0</v>
      </c>
      <c r="H1321">
        <f>'5a - Savings Tracker'!H1363</f>
        <v>0</v>
      </c>
      <c r="I1321">
        <f>'5a - Savings Tracker'!J1363</f>
        <v>0</v>
      </c>
      <c r="J1321">
        <f>'5a - Savings Tracker'!K1363</f>
        <v>0</v>
      </c>
      <c r="K1321">
        <f>'5a - Savings Tracker'!L1363</f>
        <v>0</v>
      </c>
      <c r="L1321">
        <f>'5a - Savings Tracker'!M1363</f>
        <v>0</v>
      </c>
      <c r="M1321">
        <f>'5a - Savings Tracker'!N1363</f>
        <v>0</v>
      </c>
      <c r="N1321">
        <f>'5a - Savings Tracker'!O1363</f>
        <v>0</v>
      </c>
      <c r="O1321">
        <f>'5a - Savings Tracker'!P1363</f>
        <v>0</v>
      </c>
      <c r="P1321">
        <f>'5a - Savings Tracker'!Q1363</f>
        <v>0</v>
      </c>
      <c r="Q1321">
        <f>'5a - Savings Tracker'!R1363</f>
        <v>0</v>
      </c>
      <c r="R1321">
        <f>'5a - Savings Tracker'!S1363</f>
        <v>0</v>
      </c>
      <c r="S1321">
        <f>'5a - Savings Tracker'!T1363</f>
        <v>0</v>
      </c>
      <c r="T1321">
        <f>'5a - Savings Tracker'!U1363</f>
        <v>0</v>
      </c>
      <c r="U1321">
        <f>'5a - Savings Tracker'!V1363</f>
        <v>0</v>
      </c>
      <c r="V1321">
        <f>'5a - Savings Tracker'!W1363</f>
        <v>0</v>
      </c>
      <c r="W1321">
        <f>'5a - Savings Tracker'!X1363</f>
        <v>0</v>
      </c>
      <c r="X1321">
        <f>'5a - Savings Tracker'!Y1363</f>
        <v>0</v>
      </c>
      <c r="Y1321">
        <f>'5a - Savings Tracker'!Z1363</f>
        <v>0</v>
      </c>
      <c r="Z1321">
        <f>'5a - Savings Tracker'!AA1363</f>
        <v>0</v>
      </c>
      <c r="AA1321">
        <f>'5a - Savings Tracker'!AB1363</f>
        <v>0</v>
      </c>
      <c r="AB1321">
        <f>'5a - Savings Tracker'!AC1363</f>
        <v>0</v>
      </c>
      <c r="AC1321">
        <f>'5a - Savings Tracker'!AD1363</f>
        <v>0</v>
      </c>
      <c r="AD1321" t="str">
        <f>'5a - Savings Tracker'!AE1363</f>
        <v/>
      </c>
      <c r="AE1321" t="str">
        <f>'5a - Savings Tracker'!AF1363</f>
        <v/>
      </c>
      <c r="AF1321" t="str">
        <f>'5a - Savings Tracker'!AG1363</f>
        <v/>
      </c>
      <c r="AG1321" t="str">
        <f>'5a - Savings Tracker'!AH1363</f>
        <v/>
      </c>
      <c r="AH1321" t="str">
        <f>'5a - Savings Tracker'!AI1363</f>
        <v/>
      </c>
      <c r="AI1321" t="str">
        <f>'5a - Savings Tracker'!AJ1363</f>
        <v/>
      </c>
      <c r="AJ1321" t="str">
        <f>'5a - Savings Tracker'!AK1363</f>
        <v/>
      </c>
      <c r="AK1321" t="str">
        <f>'5a - Savings Tracker'!AL1363</f>
        <v/>
      </c>
    </row>
    <row r="1322" spans="1:37">
      <c r="A1322">
        <f>'5a - Savings Tracker'!A1364</f>
        <v>1321</v>
      </c>
      <c r="B1322" t="str">
        <f>'5a - Savings Tracker'!B1364</f>
        <v>Swansea Bay UHB</v>
      </c>
      <c r="C1322">
        <f>'5a - Savings Tracker'!C1364</f>
        <v>0</v>
      </c>
      <c r="D1322">
        <f>'5a - Savings Tracker'!D1364</f>
        <v>0</v>
      </c>
      <c r="E1322">
        <f>'5a - Savings Tracker'!E1364</f>
        <v>0</v>
      </c>
      <c r="F1322">
        <f>'5a - Savings Tracker'!F1364</f>
        <v>0</v>
      </c>
      <c r="G1322">
        <f>'5a - Savings Tracker'!G1364</f>
        <v>0</v>
      </c>
      <c r="H1322">
        <f>'5a - Savings Tracker'!H1364</f>
        <v>0</v>
      </c>
      <c r="I1322">
        <f>'5a - Savings Tracker'!J1364</f>
        <v>0</v>
      </c>
      <c r="J1322">
        <f>'5a - Savings Tracker'!K1364</f>
        <v>0</v>
      </c>
      <c r="K1322">
        <f>'5a - Savings Tracker'!L1364</f>
        <v>0</v>
      </c>
      <c r="L1322">
        <f>'5a - Savings Tracker'!M1364</f>
        <v>0</v>
      </c>
      <c r="M1322">
        <f>'5a - Savings Tracker'!N1364</f>
        <v>0</v>
      </c>
      <c r="N1322">
        <f>'5a - Savings Tracker'!O1364</f>
        <v>0</v>
      </c>
      <c r="O1322">
        <f>'5a - Savings Tracker'!P1364</f>
        <v>0</v>
      </c>
      <c r="P1322">
        <f>'5a - Savings Tracker'!Q1364</f>
        <v>0</v>
      </c>
      <c r="Q1322">
        <f>'5a - Savings Tracker'!R1364</f>
        <v>0</v>
      </c>
      <c r="R1322">
        <f>'5a - Savings Tracker'!S1364</f>
        <v>0</v>
      </c>
      <c r="S1322">
        <f>'5a - Savings Tracker'!T1364</f>
        <v>0</v>
      </c>
      <c r="T1322">
        <f>'5a - Savings Tracker'!U1364</f>
        <v>0</v>
      </c>
      <c r="U1322">
        <f>'5a - Savings Tracker'!V1364</f>
        <v>0</v>
      </c>
      <c r="V1322">
        <f>'5a - Savings Tracker'!W1364</f>
        <v>0</v>
      </c>
      <c r="W1322">
        <f>'5a - Savings Tracker'!X1364</f>
        <v>0</v>
      </c>
      <c r="X1322">
        <f>'5a - Savings Tracker'!Y1364</f>
        <v>0</v>
      </c>
      <c r="Y1322">
        <f>'5a - Savings Tracker'!Z1364</f>
        <v>0</v>
      </c>
      <c r="Z1322">
        <f>'5a - Savings Tracker'!AA1364</f>
        <v>0</v>
      </c>
      <c r="AA1322">
        <f>'5a - Savings Tracker'!AB1364</f>
        <v>0</v>
      </c>
      <c r="AB1322">
        <f>'5a - Savings Tracker'!AC1364</f>
        <v>0</v>
      </c>
      <c r="AC1322">
        <f>'5a - Savings Tracker'!AD1364</f>
        <v>0</v>
      </c>
      <c r="AD1322" t="str">
        <f>'5a - Savings Tracker'!AE1364</f>
        <v/>
      </c>
      <c r="AE1322" t="str">
        <f>'5a - Savings Tracker'!AF1364</f>
        <v/>
      </c>
      <c r="AF1322" t="str">
        <f>'5a - Savings Tracker'!AG1364</f>
        <v/>
      </c>
      <c r="AG1322" t="str">
        <f>'5a - Savings Tracker'!AH1364</f>
        <v/>
      </c>
      <c r="AH1322" t="str">
        <f>'5a - Savings Tracker'!AI1364</f>
        <v/>
      </c>
      <c r="AI1322" t="str">
        <f>'5a - Savings Tracker'!AJ1364</f>
        <v/>
      </c>
      <c r="AJ1322" t="str">
        <f>'5a - Savings Tracker'!AK1364</f>
        <v/>
      </c>
      <c r="AK1322" t="str">
        <f>'5a - Savings Tracker'!AL1364</f>
        <v/>
      </c>
    </row>
    <row r="1323" spans="1:37">
      <c r="A1323">
        <f>'5a - Savings Tracker'!A1365</f>
        <v>1322</v>
      </c>
      <c r="B1323" t="str">
        <f>'5a - Savings Tracker'!B1365</f>
        <v>Swansea Bay UHB</v>
      </c>
      <c r="C1323">
        <f>'5a - Savings Tracker'!C1365</f>
        <v>0</v>
      </c>
      <c r="D1323">
        <f>'5a - Savings Tracker'!D1365</f>
        <v>0</v>
      </c>
      <c r="E1323">
        <f>'5a - Savings Tracker'!E1365</f>
        <v>0</v>
      </c>
      <c r="F1323">
        <f>'5a - Savings Tracker'!F1365</f>
        <v>0</v>
      </c>
      <c r="G1323">
        <f>'5a - Savings Tracker'!G1365</f>
        <v>0</v>
      </c>
      <c r="H1323">
        <f>'5a - Savings Tracker'!H1365</f>
        <v>0</v>
      </c>
      <c r="I1323">
        <f>'5a - Savings Tracker'!J1365</f>
        <v>0</v>
      </c>
      <c r="J1323">
        <f>'5a - Savings Tracker'!K1365</f>
        <v>0</v>
      </c>
      <c r="K1323">
        <f>'5a - Savings Tracker'!L1365</f>
        <v>0</v>
      </c>
      <c r="L1323">
        <f>'5a - Savings Tracker'!M1365</f>
        <v>0</v>
      </c>
      <c r="M1323">
        <f>'5a - Savings Tracker'!N1365</f>
        <v>0</v>
      </c>
      <c r="N1323">
        <f>'5a - Savings Tracker'!O1365</f>
        <v>0</v>
      </c>
      <c r="O1323">
        <f>'5a - Savings Tracker'!P1365</f>
        <v>0</v>
      </c>
      <c r="P1323">
        <f>'5a - Savings Tracker'!Q1365</f>
        <v>0</v>
      </c>
      <c r="Q1323">
        <f>'5a - Savings Tracker'!R1365</f>
        <v>0</v>
      </c>
      <c r="R1323">
        <f>'5a - Savings Tracker'!S1365</f>
        <v>0</v>
      </c>
      <c r="S1323">
        <f>'5a - Savings Tracker'!T1365</f>
        <v>0</v>
      </c>
      <c r="T1323">
        <f>'5a - Savings Tracker'!U1365</f>
        <v>0</v>
      </c>
      <c r="U1323">
        <f>'5a - Savings Tracker'!V1365</f>
        <v>0</v>
      </c>
      <c r="V1323">
        <f>'5a - Savings Tracker'!W1365</f>
        <v>0</v>
      </c>
      <c r="W1323">
        <f>'5a - Savings Tracker'!X1365</f>
        <v>0</v>
      </c>
      <c r="X1323">
        <f>'5a - Savings Tracker'!Y1365</f>
        <v>0</v>
      </c>
      <c r="Y1323">
        <f>'5a - Savings Tracker'!Z1365</f>
        <v>0</v>
      </c>
      <c r="Z1323">
        <f>'5a - Savings Tracker'!AA1365</f>
        <v>0</v>
      </c>
      <c r="AA1323">
        <f>'5a - Savings Tracker'!AB1365</f>
        <v>0</v>
      </c>
      <c r="AB1323">
        <f>'5a - Savings Tracker'!AC1365</f>
        <v>0</v>
      </c>
      <c r="AC1323">
        <f>'5a - Savings Tracker'!AD1365</f>
        <v>0</v>
      </c>
      <c r="AD1323" t="str">
        <f>'5a - Savings Tracker'!AE1365</f>
        <v/>
      </c>
      <c r="AE1323" t="str">
        <f>'5a - Savings Tracker'!AF1365</f>
        <v/>
      </c>
      <c r="AF1323" t="str">
        <f>'5a - Savings Tracker'!AG1365</f>
        <v/>
      </c>
      <c r="AG1323" t="str">
        <f>'5a - Savings Tracker'!AH1365</f>
        <v/>
      </c>
      <c r="AH1323" t="str">
        <f>'5a - Savings Tracker'!AI1365</f>
        <v/>
      </c>
      <c r="AI1323" t="str">
        <f>'5a - Savings Tracker'!AJ1365</f>
        <v/>
      </c>
      <c r="AJ1323" t="str">
        <f>'5a - Savings Tracker'!AK1365</f>
        <v/>
      </c>
      <c r="AK1323" t="str">
        <f>'5a - Savings Tracker'!AL1365</f>
        <v/>
      </c>
    </row>
    <row r="1324" spans="1:37">
      <c r="A1324">
        <f>'5a - Savings Tracker'!A1366</f>
        <v>1323</v>
      </c>
      <c r="B1324" t="str">
        <f>'5a - Savings Tracker'!B1366</f>
        <v>Swansea Bay UHB</v>
      </c>
      <c r="C1324">
        <f>'5a - Savings Tracker'!C1366</f>
        <v>0</v>
      </c>
      <c r="D1324">
        <f>'5a - Savings Tracker'!D1366</f>
        <v>0</v>
      </c>
      <c r="E1324">
        <f>'5a - Savings Tracker'!E1366</f>
        <v>0</v>
      </c>
      <c r="F1324">
        <f>'5a - Savings Tracker'!F1366</f>
        <v>0</v>
      </c>
      <c r="G1324">
        <f>'5a - Savings Tracker'!G1366</f>
        <v>0</v>
      </c>
      <c r="H1324">
        <f>'5a - Savings Tracker'!H1366</f>
        <v>0</v>
      </c>
      <c r="I1324">
        <f>'5a - Savings Tracker'!J1366</f>
        <v>0</v>
      </c>
      <c r="J1324">
        <f>'5a - Savings Tracker'!K1366</f>
        <v>0</v>
      </c>
      <c r="K1324">
        <f>'5a - Savings Tracker'!L1366</f>
        <v>0</v>
      </c>
      <c r="L1324">
        <f>'5a - Savings Tracker'!M1366</f>
        <v>0</v>
      </c>
      <c r="M1324">
        <f>'5a - Savings Tracker'!N1366</f>
        <v>0</v>
      </c>
      <c r="N1324">
        <f>'5a - Savings Tracker'!O1366</f>
        <v>0</v>
      </c>
      <c r="O1324">
        <f>'5a - Savings Tracker'!P1366</f>
        <v>0</v>
      </c>
      <c r="P1324">
        <f>'5a - Savings Tracker'!Q1366</f>
        <v>0</v>
      </c>
      <c r="Q1324">
        <f>'5a - Savings Tracker'!R1366</f>
        <v>0</v>
      </c>
      <c r="R1324">
        <f>'5a - Savings Tracker'!S1366</f>
        <v>0</v>
      </c>
      <c r="S1324">
        <f>'5a - Savings Tracker'!T1366</f>
        <v>0</v>
      </c>
      <c r="T1324">
        <f>'5a - Savings Tracker'!U1366</f>
        <v>0</v>
      </c>
      <c r="U1324">
        <f>'5a - Savings Tracker'!V1366</f>
        <v>0</v>
      </c>
      <c r="V1324">
        <f>'5a - Savings Tracker'!W1366</f>
        <v>0</v>
      </c>
      <c r="W1324">
        <f>'5a - Savings Tracker'!X1366</f>
        <v>0</v>
      </c>
      <c r="X1324">
        <f>'5a - Savings Tracker'!Y1366</f>
        <v>0</v>
      </c>
      <c r="Y1324">
        <f>'5a - Savings Tracker'!Z1366</f>
        <v>0</v>
      </c>
      <c r="Z1324">
        <f>'5a - Savings Tracker'!AA1366</f>
        <v>0</v>
      </c>
      <c r="AA1324">
        <f>'5a - Savings Tracker'!AB1366</f>
        <v>0</v>
      </c>
      <c r="AB1324">
        <f>'5a - Savings Tracker'!AC1366</f>
        <v>0</v>
      </c>
      <c r="AC1324">
        <f>'5a - Savings Tracker'!AD1366</f>
        <v>0</v>
      </c>
      <c r="AD1324" t="str">
        <f>'5a - Savings Tracker'!AE1366</f>
        <v/>
      </c>
      <c r="AE1324" t="str">
        <f>'5a - Savings Tracker'!AF1366</f>
        <v/>
      </c>
      <c r="AF1324" t="str">
        <f>'5a - Savings Tracker'!AG1366</f>
        <v/>
      </c>
      <c r="AG1324" t="str">
        <f>'5a - Savings Tracker'!AH1366</f>
        <v/>
      </c>
      <c r="AH1324" t="str">
        <f>'5a - Savings Tracker'!AI1366</f>
        <v/>
      </c>
      <c r="AI1324" t="str">
        <f>'5a - Savings Tracker'!AJ1366</f>
        <v/>
      </c>
      <c r="AJ1324" t="str">
        <f>'5a - Savings Tracker'!AK1366</f>
        <v/>
      </c>
      <c r="AK1324" t="str">
        <f>'5a - Savings Tracker'!AL1366</f>
        <v/>
      </c>
    </row>
    <row r="1325" spans="1:37">
      <c r="A1325">
        <f>'5a - Savings Tracker'!A1367</f>
        <v>1324</v>
      </c>
      <c r="B1325" t="str">
        <f>'5a - Savings Tracker'!B1367</f>
        <v>Swansea Bay UHB</v>
      </c>
      <c r="C1325">
        <f>'5a - Savings Tracker'!C1367</f>
        <v>0</v>
      </c>
      <c r="D1325">
        <f>'5a - Savings Tracker'!D1367</f>
        <v>0</v>
      </c>
      <c r="E1325">
        <f>'5a - Savings Tracker'!E1367</f>
        <v>0</v>
      </c>
      <c r="F1325">
        <f>'5a - Savings Tracker'!F1367</f>
        <v>0</v>
      </c>
      <c r="G1325">
        <f>'5a - Savings Tracker'!G1367</f>
        <v>0</v>
      </c>
      <c r="H1325">
        <f>'5a - Savings Tracker'!H1367</f>
        <v>0</v>
      </c>
      <c r="I1325">
        <f>'5a - Savings Tracker'!J1367</f>
        <v>0</v>
      </c>
      <c r="J1325">
        <f>'5a - Savings Tracker'!K1367</f>
        <v>0</v>
      </c>
      <c r="K1325">
        <f>'5a - Savings Tracker'!L1367</f>
        <v>0</v>
      </c>
      <c r="L1325">
        <f>'5a - Savings Tracker'!M1367</f>
        <v>0</v>
      </c>
      <c r="M1325">
        <f>'5a - Savings Tracker'!N1367</f>
        <v>0</v>
      </c>
      <c r="N1325">
        <f>'5a - Savings Tracker'!O1367</f>
        <v>0</v>
      </c>
      <c r="O1325">
        <f>'5a - Savings Tracker'!P1367</f>
        <v>0</v>
      </c>
      <c r="P1325">
        <f>'5a - Savings Tracker'!Q1367</f>
        <v>0</v>
      </c>
      <c r="Q1325">
        <f>'5a - Savings Tracker'!R1367</f>
        <v>0</v>
      </c>
      <c r="R1325">
        <f>'5a - Savings Tracker'!S1367</f>
        <v>0</v>
      </c>
      <c r="S1325">
        <f>'5a - Savings Tracker'!T1367</f>
        <v>0</v>
      </c>
      <c r="T1325">
        <f>'5a - Savings Tracker'!U1367</f>
        <v>0</v>
      </c>
      <c r="U1325">
        <f>'5a - Savings Tracker'!V1367</f>
        <v>0</v>
      </c>
      <c r="V1325">
        <f>'5a - Savings Tracker'!W1367</f>
        <v>0</v>
      </c>
      <c r="W1325">
        <f>'5a - Savings Tracker'!X1367</f>
        <v>0</v>
      </c>
      <c r="X1325">
        <f>'5a - Savings Tracker'!Y1367</f>
        <v>0</v>
      </c>
      <c r="Y1325">
        <f>'5a - Savings Tracker'!Z1367</f>
        <v>0</v>
      </c>
      <c r="Z1325">
        <f>'5a - Savings Tracker'!AA1367</f>
        <v>0</v>
      </c>
      <c r="AA1325">
        <f>'5a - Savings Tracker'!AB1367</f>
        <v>0</v>
      </c>
      <c r="AB1325">
        <f>'5a - Savings Tracker'!AC1367</f>
        <v>0</v>
      </c>
      <c r="AC1325">
        <f>'5a - Savings Tracker'!AD1367</f>
        <v>0</v>
      </c>
      <c r="AD1325" t="str">
        <f>'5a - Savings Tracker'!AE1367</f>
        <v/>
      </c>
      <c r="AE1325" t="str">
        <f>'5a - Savings Tracker'!AF1367</f>
        <v/>
      </c>
      <c r="AF1325" t="str">
        <f>'5a - Savings Tracker'!AG1367</f>
        <v/>
      </c>
      <c r="AG1325" t="str">
        <f>'5a - Savings Tracker'!AH1367</f>
        <v/>
      </c>
      <c r="AH1325" t="str">
        <f>'5a - Savings Tracker'!AI1367</f>
        <v/>
      </c>
      <c r="AI1325" t="str">
        <f>'5a - Savings Tracker'!AJ1367</f>
        <v/>
      </c>
      <c r="AJ1325" t="str">
        <f>'5a - Savings Tracker'!AK1367</f>
        <v/>
      </c>
      <c r="AK1325" t="str">
        <f>'5a - Savings Tracker'!AL1367</f>
        <v/>
      </c>
    </row>
    <row r="1326" spans="1:37">
      <c r="A1326">
        <f>'5a - Savings Tracker'!A1368</f>
        <v>1325</v>
      </c>
      <c r="B1326" t="str">
        <f>'5a - Savings Tracker'!B1368</f>
        <v>Swansea Bay UHB</v>
      </c>
      <c r="C1326">
        <f>'5a - Savings Tracker'!C1368</f>
        <v>0</v>
      </c>
      <c r="D1326">
        <f>'5a - Savings Tracker'!D1368</f>
        <v>0</v>
      </c>
      <c r="E1326">
        <f>'5a - Savings Tracker'!E1368</f>
        <v>0</v>
      </c>
      <c r="F1326">
        <f>'5a - Savings Tracker'!F1368</f>
        <v>0</v>
      </c>
      <c r="G1326">
        <f>'5a - Savings Tracker'!G1368</f>
        <v>0</v>
      </c>
      <c r="H1326">
        <f>'5a - Savings Tracker'!H1368</f>
        <v>0</v>
      </c>
      <c r="I1326">
        <f>'5a - Savings Tracker'!J1368</f>
        <v>0</v>
      </c>
      <c r="J1326">
        <f>'5a - Savings Tracker'!K1368</f>
        <v>0</v>
      </c>
      <c r="K1326">
        <f>'5a - Savings Tracker'!L1368</f>
        <v>0</v>
      </c>
      <c r="L1326">
        <f>'5a - Savings Tracker'!M1368</f>
        <v>0</v>
      </c>
      <c r="M1326">
        <f>'5a - Savings Tracker'!N1368</f>
        <v>0</v>
      </c>
      <c r="N1326">
        <f>'5a - Savings Tracker'!O1368</f>
        <v>0</v>
      </c>
      <c r="O1326">
        <f>'5a - Savings Tracker'!P1368</f>
        <v>0</v>
      </c>
      <c r="P1326">
        <f>'5a - Savings Tracker'!Q1368</f>
        <v>0</v>
      </c>
      <c r="Q1326">
        <f>'5a - Savings Tracker'!R1368</f>
        <v>0</v>
      </c>
      <c r="R1326">
        <f>'5a - Savings Tracker'!S1368</f>
        <v>0</v>
      </c>
      <c r="S1326">
        <f>'5a - Savings Tracker'!T1368</f>
        <v>0</v>
      </c>
      <c r="T1326">
        <f>'5a - Savings Tracker'!U1368</f>
        <v>0</v>
      </c>
      <c r="U1326">
        <f>'5a - Savings Tracker'!V1368</f>
        <v>0</v>
      </c>
      <c r="V1326">
        <f>'5a - Savings Tracker'!W1368</f>
        <v>0</v>
      </c>
      <c r="W1326">
        <f>'5a - Savings Tracker'!X1368</f>
        <v>0</v>
      </c>
      <c r="X1326">
        <f>'5a - Savings Tracker'!Y1368</f>
        <v>0</v>
      </c>
      <c r="Y1326">
        <f>'5a - Savings Tracker'!Z1368</f>
        <v>0</v>
      </c>
      <c r="Z1326">
        <f>'5a - Savings Tracker'!AA1368</f>
        <v>0</v>
      </c>
      <c r="AA1326">
        <f>'5a - Savings Tracker'!AB1368</f>
        <v>0</v>
      </c>
      <c r="AB1326">
        <f>'5a - Savings Tracker'!AC1368</f>
        <v>0</v>
      </c>
      <c r="AC1326">
        <f>'5a - Savings Tracker'!AD1368</f>
        <v>0</v>
      </c>
      <c r="AD1326" t="str">
        <f>'5a - Savings Tracker'!AE1368</f>
        <v/>
      </c>
      <c r="AE1326" t="str">
        <f>'5a - Savings Tracker'!AF1368</f>
        <v/>
      </c>
      <c r="AF1326" t="str">
        <f>'5a - Savings Tracker'!AG1368</f>
        <v/>
      </c>
      <c r="AG1326" t="str">
        <f>'5a - Savings Tracker'!AH1368</f>
        <v/>
      </c>
      <c r="AH1326" t="str">
        <f>'5a - Savings Tracker'!AI1368</f>
        <v/>
      </c>
      <c r="AI1326" t="str">
        <f>'5a - Savings Tracker'!AJ1368</f>
        <v/>
      </c>
      <c r="AJ1326" t="str">
        <f>'5a - Savings Tracker'!AK1368</f>
        <v/>
      </c>
      <c r="AK1326" t="str">
        <f>'5a - Savings Tracker'!AL1368</f>
        <v/>
      </c>
    </row>
    <row r="1327" spans="1:37">
      <c r="A1327">
        <f>'5a - Savings Tracker'!A1369</f>
        <v>1326</v>
      </c>
      <c r="B1327" t="str">
        <f>'5a - Savings Tracker'!B1369</f>
        <v>Swansea Bay UHB</v>
      </c>
      <c r="C1327">
        <f>'5a - Savings Tracker'!C1369</f>
        <v>0</v>
      </c>
      <c r="D1327">
        <f>'5a - Savings Tracker'!D1369</f>
        <v>0</v>
      </c>
      <c r="E1327">
        <f>'5a - Savings Tracker'!E1369</f>
        <v>0</v>
      </c>
      <c r="F1327">
        <f>'5a - Savings Tracker'!F1369</f>
        <v>0</v>
      </c>
      <c r="G1327">
        <f>'5a - Savings Tracker'!G1369</f>
        <v>0</v>
      </c>
      <c r="H1327">
        <f>'5a - Savings Tracker'!H1369</f>
        <v>0</v>
      </c>
      <c r="I1327">
        <f>'5a - Savings Tracker'!J1369</f>
        <v>0</v>
      </c>
      <c r="J1327">
        <f>'5a - Savings Tracker'!K1369</f>
        <v>0</v>
      </c>
      <c r="K1327">
        <f>'5a - Savings Tracker'!L1369</f>
        <v>0</v>
      </c>
      <c r="L1327">
        <f>'5a - Savings Tracker'!M1369</f>
        <v>0</v>
      </c>
      <c r="M1327">
        <f>'5a - Savings Tracker'!N1369</f>
        <v>0</v>
      </c>
      <c r="N1327">
        <f>'5a - Savings Tracker'!O1369</f>
        <v>0</v>
      </c>
      <c r="O1327">
        <f>'5a - Savings Tracker'!P1369</f>
        <v>0</v>
      </c>
      <c r="P1327">
        <f>'5a - Savings Tracker'!Q1369</f>
        <v>0</v>
      </c>
      <c r="Q1327">
        <f>'5a - Savings Tracker'!R1369</f>
        <v>0</v>
      </c>
      <c r="R1327">
        <f>'5a - Savings Tracker'!S1369</f>
        <v>0</v>
      </c>
      <c r="S1327">
        <f>'5a - Savings Tracker'!T1369</f>
        <v>0</v>
      </c>
      <c r="T1327">
        <f>'5a - Savings Tracker'!U1369</f>
        <v>0</v>
      </c>
      <c r="U1327">
        <f>'5a - Savings Tracker'!V1369</f>
        <v>0</v>
      </c>
      <c r="V1327">
        <f>'5a - Savings Tracker'!W1369</f>
        <v>0</v>
      </c>
      <c r="W1327">
        <f>'5a - Savings Tracker'!X1369</f>
        <v>0</v>
      </c>
      <c r="X1327">
        <f>'5a - Savings Tracker'!Y1369</f>
        <v>0</v>
      </c>
      <c r="Y1327">
        <f>'5a - Savings Tracker'!Z1369</f>
        <v>0</v>
      </c>
      <c r="Z1327">
        <f>'5a - Savings Tracker'!AA1369</f>
        <v>0</v>
      </c>
      <c r="AA1327">
        <f>'5a - Savings Tracker'!AB1369</f>
        <v>0</v>
      </c>
      <c r="AB1327">
        <f>'5a - Savings Tracker'!AC1369</f>
        <v>0</v>
      </c>
      <c r="AC1327">
        <f>'5a - Savings Tracker'!AD1369</f>
        <v>0</v>
      </c>
      <c r="AD1327" t="str">
        <f>'5a - Savings Tracker'!AE1369</f>
        <v/>
      </c>
      <c r="AE1327" t="str">
        <f>'5a - Savings Tracker'!AF1369</f>
        <v/>
      </c>
      <c r="AF1327" t="str">
        <f>'5a - Savings Tracker'!AG1369</f>
        <v/>
      </c>
      <c r="AG1327" t="str">
        <f>'5a - Savings Tracker'!AH1369</f>
        <v/>
      </c>
      <c r="AH1327" t="str">
        <f>'5a - Savings Tracker'!AI1369</f>
        <v/>
      </c>
      <c r="AI1327" t="str">
        <f>'5a - Savings Tracker'!AJ1369</f>
        <v/>
      </c>
      <c r="AJ1327" t="str">
        <f>'5a - Savings Tracker'!AK1369</f>
        <v/>
      </c>
      <c r="AK1327" t="str">
        <f>'5a - Savings Tracker'!AL1369</f>
        <v/>
      </c>
    </row>
    <row r="1328" spans="1:37">
      <c r="A1328">
        <f>'5a - Savings Tracker'!A1370</f>
        <v>1327</v>
      </c>
      <c r="B1328" t="str">
        <f>'5a - Savings Tracker'!B1370</f>
        <v>Swansea Bay UHB</v>
      </c>
      <c r="C1328">
        <f>'5a - Savings Tracker'!C1370</f>
        <v>0</v>
      </c>
      <c r="D1328">
        <f>'5a - Savings Tracker'!D1370</f>
        <v>0</v>
      </c>
      <c r="E1328">
        <f>'5a - Savings Tracker'!E1370</f>
        <v>0</v>
      </c>
      <c r="F1328">
        <f>'5a - Savings Tracker'!F1370</f>
        <v>0</v>
      </c>
      <c r="G1328">
        <f>'5a - Savings Tracker'!G1370</f>
        <v>0</v>
      </c>
      <c r="H1328">
        <f>'5a - Savings Tracker'!H1370</f>
        <v>0</v>
      </c>
      <c r="I1328">
        <f>'5a - Savings Tracker'!J1370</f>
        <v>0</v>
      </c>
      <c r="J1328">
        <f>'5a - Savings Tracker'!K1370</f>
        <v>0</v>
      </c>
      <c r="K1328">
        <f>'5a - Savings Tracker'!L1370</f>
        <v>0</v>
      </c>
      <c r="L1328">
        <f>'5a - Savings Tracker'!M1370</f>
        <v>0</v>
      </c>
      <c r="M1328">
        <f>'5a - Savings Tracker'!N1370</f>
        <v>0</v>
      </c>
      <c r="N1328">
        <f>'5a - Savings Tracker'!O1370</f>
        <v>0</v>
      </c>
      <c r="O1328">
        <f>'5a - Savings Tracker'!P1370</f>
        <v>0</v>
      </c>
      <c r="P1328">
        <f>'5a - Savings Tracker'!Q1370</f>
        <v>0</v>
      </c>
      <c r="Q1328">
        <f>'5a - Savings Tracker'!R1370</f>
        <v>0</v>
      </c>
      <c r="R1328">
        <f>'5a - Savings Tracker'!S1370</f>
        <v>0</v>
      </c>
      <c r="S1328">
        <f>'5a - Savings Tracker'!T1370</f>
        <v>0</v>
      </c>
      <c r="T1328">
        <f>'5a - Savings Tracker'!U1370</f>
        <v>0</v>
      </c>
      <c r="U1328">
        <f>'5a - Savings Tracker'!V1370</f>
        <v>0</v>
      </c>
      <c r="V1328">
        <f>'5a - Savings Tracker'!W1370</f>
        <v>0</v>
      </c>
      <c r="W1328">
        <f>'5a - Savings Tracker'!X1370</f>
        <v>0</v>
      </c>
      <c r="X1328">
        <f>'5a - Savings Tracker'!Y1370</f>
        <v>0</v>
      </c>
      <c r="Y1328">
        <f>'5a - Savings Tracker'!Z1370</f>
        <v>0</v>
      </c>
      <c r="Z1328">
        <f>'5a - Savings Tracker'!AA1370</f>
        <v>0</v>
      </c>
      <c r="AA1328">
        <f>'5a - Savings Tracker'!AB1370</f>
        <v>0</v>
      </c>
      <c r="AB1328">
        <f>'5a - Savings Tracker'!AC1370</f>
        <v>0</v>
      </c>
      <c r="AC1328">
        <f>'5a - Savings Tracker'!AD1370</f>
        <v>0</v>
      </c>
      <c r="AD1328" t="str">
        <f>'5a - Savings Tracker'!AE1370</f>
        <v/>
      </c>
      <c r="AE1328" t="str">
        <f>'5a - Savings Tracker'!AF1370</f>
        <v/>
      </c>
      <c r="AF1328" t="str">
        <f>'5a - Savings Tracker'!AG1370</f>
        <v/>
      </c>
      <c r="AG1328" t="str">
        <f>'5a - Savings Tracker'!AH1370</f>
        <v/>
      </c>
      <c r="AH1328" t="str">
        <f>'5a - Savings Tracker'!AI1370</f>
        <v/>
      </c>
      <c r="AI1328" t="str">
        <f>'5a - Savings Tracker'!AJ1370</f>
        <v/>
      </c>
      <c r="AJ1328" t="str">
        <f>'5a - Savings Tracker'!AK1370</f>
        <v/>
      </c>
      <c r="AK1328" t="str">
        <f>'5a - Savings Tracker'!AL1370</f>
        <v/>
      </c>
    </row>
    <row r="1329" spans="1:37">
      <c r="A1329">
        <f>'5a - Savings Tracker'!A1371</f>
        <v>1328</v>
      </c>
      <c r="B1329" t="str">
        <f>'5a - Savings Tracker'!B1371</f>
        <v>Swansea Bay UHB</v>
      </c>
      <c r="C1329">
        <f>'5a - Savings Tracker'!C1371</f>
        <v>0</v>
      </c>
      <c r="D1329">
        <f>'5a - Savings Tracker'!D1371</f>
        <v>0</v>
      </c>
      <c r="E1329">
        <f>'5a - Savings Tracker'!E1371</f>
        <v>0</v>
      </c>
      <c r="F1329">
        <f>'5a - Savings Tracker'!F1371</f>
        <v>0</v>
      </c>
      <c r="G1329">
        <f>'5a - Savings Tracker'!G1371</f>
        <v>0</v>
      </c>
      <c r="H1329">
        <f>'5a - Savings Tracker'!H1371</f>
        <v>0</v>
      </c>
      <c r="I1329">
        <f>'5a - Savings Tracker'!J1371</f>
        <v>0</v>
      </c>
      <c r="J1329">
        <f>'5a - Savings Tracker'!K1371</f>
        <v>0</v>
      </c>
      <c r="K1329">
        <f>'5a - Savings Tracker'!L1371</f>
        <v>0</v>
      </c>
      <c r="L1329">
        <f>'5a - Savings Tracker'!M1371</f>
        <v>0</v>
      </c>
      <c r="M1329">
        <f>'5a - Savings Tracker'!N1371</f>
        <v>0</v>
      </c>
      <c r="N1329">
        <f>'5a - Savings Tracker'!O1371</f>
        <v>0</v>
      </c>
      <c r="O1329">
        <f>'5a - Savings Tracker'!P1371</f>
        <v>0</v>
      </c>
      <c r="P1329">
        <f>'5a - Savings Tracker'!Q1371</f>
        <v>0</v>
      </c>
      <c r="Q1329">
        <f>'5a - Savings Tracker'!R1371</f>
        <v>0</v>
      </c>
      <c r="R1329">
        <f>'5a - Savings Tracker'!S1371</f>
        <v>0</v>
      </c>
      <c r="S1329">
        <f>'5a - Savings Tracker'!T1371</f>
        <v>0</v>
      </c>
      <c r="T1329">
        <f>'5a - Savings Tracker'!U1371</f>
        <v>0</v>
      </c>
      <c r="U1329">
        <f>'5a - Savings Tracker'!V1371</f>
        <v>0</v>
      </c>
      <c r="V1329">
        <f>'5a - Savings Tracker'!W1371</f>
        <v>0</v>
      </c>
      <c r="W1329">
        <f>'5a - Savings Tracker'!X1371</f>
        <v>0</v>
      </c>
      <c r="X1329">
        <f>'5a - Savings Tracker'!Y1371</f>
        <v>0</v>
      </c>
      <c r="Y1329">
        <f>'5a - Savings Tracker'!Z1371</f>
        <v>0</v>
      </c>
      <c r="Z1329">
        <f>'5a - Savings Tracker'!AA1371</f>
        <v>0</v>
      </c>
      <c r="AA1329">
        <f>'5a - Savings Tracker'!AB1371</f>
        <v>0</v>
      </c>
      <c r="AB1329">
        <f>'5a - Savings Tracker'!AC1371</f>
        <v>0</v>
      </c>
      <c r="AC1329">
        <f>'5a - Savings Tracker'!AD1371</f>
        <v>0</v>
      </c>
      <c r="AD1329" t="str">
        <f>'5a - Savings Tracker'!AE1371</f>
        <v/>
      </c>
      <c r="AE1329" t="str">
        <f>'5a - Savings Tracker'!AF1371</f>
        <v/>
      </c>
      <c r="AF1329" t="str">
        <f>'5a - Savings Tracker'!AG1371</f>
        <v/>
      </c>
      <c r="AG1329" t="str">
        <f>'5a - Savings Tracker'!AH1371</f>
        <v/>
      </c>
      <c r="AH1329" t="str">
        <f>'5a - Savings Tracker'!AI1371</f>
        <v/>
      </c>
      <c r="AI1329" t="str">
        <f>'5a - Savings Tracker'!AJ1371</f>
        <v/>
      </c>
      <c r="AJ1329" t="str">
        <f>'5a - Savings Tracker'!AK1371</f>
        <v/>
      </c>
      <c r="AK1329" t="str">
        <f>'5a - Savings Tracker'!AL1371</f>
        <v/>
      </c>
    </row>
    <row r="1330" spans="1:37">
      <c r="A1330">
        <f>'5a - Savings Tracker'!A1372</f>
        <v>1329</v>
      </c>
      <c r="B1330" t="str">
        <f>'5a - Savings Tracker'!B1372</f>
        <v>Swansea Bay UHB</v>
      </c>
      <c r="C1330">
        <f>'5a - Savings Tracker'!C1372</f>
        <v>0</v>
      </c>
      <c r="D1330">
        <f>'5a - Savings Tracker'!D1372</f>
        <v>0</v>
      </c>
      <c r="E1330">
        <f>'5a - Savings Tracker'!E1372</f>
        <v>0</v>
      </c>
      <c r="F1330">
        <f>'5a - Savings Tracker'!F1372</f>
        <v>0</v>
      </c>
      <c r="G1330">
        <f>'5a - Savings Tracker'!G1372</f>
        <v>0</v>
      </c>
      <c r="H1330">
        <f>'5a - Savings Tracker'!H1372</f>
        <v>0</v>
      </c>
      <c r="I1330">
        <f>'5a - Savings Tracker'!J1372</f>
        <v>0</v>
      </c>
      <c r="J1330">
        <f>'5a - Savings Tracker'!K1372</f>
        <v>0</v>
      </c>
      <c r="K1330">
        <f>'5a - Savings Tracker'!L1372</f>
        <v>0</v>
      </c>
      <c r="L1330">
        <f>'5a - Savings Tracker'!M1372</f>
        <v>0</v>
      </c>
      <c r="M1330">
        <f>'5a - Savings Tracker'!N1372</f>
        <v>0</v>
      </c>
      <c r="N1330">
        <f>'5a - Savings Tracker'!O1372</f>
        <v>0</v>
      </c>
      <c r="O1330">
        <f>'5a - Savings Tracker'!P1372</f>
        <v>0</v>
      </c>
      <c r="P1330">
        <f>'5a - Savings Tracker'!Q1372</f>
        <v>0</v>
      </c>
      <c r="Q1330">
        <f>'5a - Savings Tracker'!R1372</f>
        <v>0</v>
      </c>
      <c r="R1330">
        <f>'5a - Savings Tracker'!S1372</f>
        <v>0</v>
      </c>
      <c r="S1330">
        <f>'5a - Savings Tracker'!T1372</f>
        <v>0</v>
      </c>
      <c r="T1330">
        <f>'5a - Savings Tracker'!U1372</f>
        <v>0</v>
      </c>
      <c r="U1330">
        <f>'5a - Savings Tracker'!V1372</f>
        <v>0</v>
      </c>
      <c r="V1330">
        <f>'5a - Savings Tracker'!W1372</f>
        <v>0</v>
      </c>
      <c r="W1330">
        <f>'5a - Savings Tracker'!X1372</f>
        <v>0</v>
      </c>
      <c r="X1330">
        <f>'5a - Savings Tracker'!Y1372</f>
        <v>0</v>
      </c>
      <c r="Y1330">
        <f>'5a - Savings Tracker'!Z1372</f>
        <v>0</v>
      </c>
      <c r="Z1330">
        <f>'5a - Savings Tracker'!AA1372</f>
        <v>0</v>
      </c>
      <c r="AA1330">
        <f>'5a - Savings Tracker'!AB1372</f>
        <v>0</v>
      </c>
      <c r="AB1330">
        <f>'5a - Savings Tracker'!AC1372</f>
        <v>0</v>
      </c>
      <c r="AC1330">
        <f>'5a - Savings Tracker'!AD1372</f>
        <v>0</v>
      </c>
      <c r="AD1330" t="str">
        <f>'5a - Savings Tracker'!AE1372</f>
        <v/>
      </c>
      <c r="AE1330" t="str">
        <f>'5a - Savings Tracker'!AF1372</f>
        <v/>
      </c>
      <c r="AF1330" t="str">
        <f>'5a - Savings Tracker'!AG1372</f>
        <v/>
      </c>
      <c r="AG1330" t="str">
        <f>'5a - Savings Tracker'!AH1372</f>
        <v/>
      </c>
      <c r="AH1330" t="str">
        <f>'5a - Savings Tracker'!AI1372</f>
        <v/>
      </c>
      <c r="AI1330" t="str">
        <f>'5a - Savings Tracker'!AJ1372</f>
        <v/>
      </c>
      <c r="AJ1330" t="str">
        <f>'5a - Savings Tracker'!AK1372</f>
        <v/>
      </c>
      <c r="AK1330" t="str">
        <f>'5a - Savings Tracker'!AL1372</f>
        <v/>
      </c>
    </row>
    <row r="1331" spans="1:37">
      <c r="A1331">
        <f>'5a - Savings Tracker'!A1373</f>
        <v>1330</v>
      </c>
      <c r="B1331" t="str">
        <f>'5a - Savings Tracker'!B1373</f>
        <v>Swansea Bay UHB</v>
      </c>
      <c r="C1331">
        <f>'5a - Savings Tracker'!C1373</f>
        <v>0</v>
      </c>
      <c r="D1331">
        <f>'5a - Savings Tracker'!D1373</f>
        <v>0</v>
      </c>
      <c r="E1331">
        <f>'5a - Savings Tracker'!E1373</f>
        <v>0</v>
      </c>
      <c r="F1331">
        <f>'5a - Savings Tracker'!F1373</f>
        <v>0</v>
      </c>
      <c r="G1331">
        <f>'5a - Savings Tracker'!G1373</f>
        <v>0</v>
      </c>
      <c r="H1331">
        <f>'5a - Savings Tracker'!H1373</f>
        <v>0</v>
      </c>
      <c r="I1331">
        <f>'5a - Savings Tracker'!J1373</f>
        <v>0</v>
      </c>
      <c r="J1331">
        <f>'5a - Savings Tracker'!K1373</f>
        <v>0</v>
      </c>
      <c r="K1331">
        <f>'5a - Savings Tracker'!L1373</f>
        <v>0</v>
      </c>
      <c r="L1331">
        <f>'5a - Savings Tracker'!M1373</f>
        <v>0</v>
      </c>
      <c r="M1331">
        <f>'5a - Savings Tracker'!N1373</f>
        <v>0</v>
      </c>
      <c r="N1331">
        <f>'5a - Savings Tracker'!O1373</f>
        <v>0</v>
      </c>
      <c r="O1331">
        <f>'5a - Savings Tracker'!P1373</f>
        <v>0</v>
      </c>
      <c r="P1331">
        <f>'5a - Savings Tracker'!Q1373</f>
        <v>0</v>
      </c>
      <c r="Q1331">
        <f>'5a - Savings Tracker'!R1373</f>
        <v>0</v>
      </c>
      <c r="R1331">
        <f>'5a - Savings Tracker'!S1373</f>
        <v>0</v>
      </c>
      <c r="S1331">
        <f>'5a - Savings Tracker'!T1373</f>
        <v>0</v>
      </c>
      <c r="T1331">
        <f>'5a - Savings Tracker'!U1373</f>
        <v>0</v>
      </c>
      <c r="U1331">
        <f>'5a - Savings Tracker'!V1373</f>
        <v>0</v>
      </c>
      <c r="V1331">
        <f>'5a - Savings Tracker'!W1373</f>
        <v>0</v>
      </c>
      <c r="W1331">
        <f>'5a - Savings Tracker'!X1373</f>
        <v>0</v>
      </c>
      <c r="X1331">
        <f>'5a - Savings Tracker'!Y1373</f>
        <v>0</v>
      </c>
      <c r="Y1331">
        <f>'5a - Savings Tracker'!Z1373</f>
        <v>0</v>
      </c>
      <c r="Z1331">
        <f>'5a - Savings Tracker'!AA1373</f>
        <v>0</v>
      </c>
      <c r="AA1331">
        <f>'5a - Savings Tracker'!AB1373</f>
        <v>0</v>
      </c>
      <c r="AB1331">
        <f>'5a - Savings Tracker'!AC1373</f>
        <v>0</v>
      </c>
      <c r="AC1331">
        <f>'5a - Savings Tracker'!AD1373</f>
        <v>0</v>
      </c>
      <c r="AD1331" t="str">
        <f>'5a - Savings Tracker'!AE1373</f>
        <v/>
      </c>
      <c r="AE1331" t="str">
        <f>'5a - Savings Tracker'!AF1373</f>
        <v/>
      </c>
      <c r="AF1331" t="str">
        <f>'5a - Savings Tracker'!AG1373</f>
        <v/>
      </c>
      <c r="AG1331" t="str">
        <f>'5a - Savings Tracker'!AH1373</f>
        <v/>
      </c>
      <c r="AH1331" t="str">
        <f>'5a - Savings Tracker'!AI1373</f>
        <v/>
      </c>
      <c r="AI1331" t="str">
        <f>'5a - Savings Tracker'!AJ1373</f>
        <v/>
      </c>
      <c r="AJ1331" t="str">
        <f>'5a - Savings Tracker'!AK1373</f>
        <v/>
      </c>
      <c r="AK1331" t="str">
        <f>'5a - Savings Tracker'!AL1373</f>
        <v/>
      </c>
    </row>
    <row r="1332" spans="1:37">
      <c r="A1332">
        <f>'5a - Savings Tracker'!A1374</f>
        <v>1331</v>
      </c>
      <c r="B1332" t="str">
        <f>'5a - Savings Tracker'!B1374</f>
        <v>Swansea Bay UHB</v>
      </c>
      <c r="C1332">
        <f>'5a - Savings Tracker'!C1374</f>
        <v>0</v>
      </c>
      <c r="D1332">
        <f>'5a - Savings Tracker'!D1374</f>
        <v>0</v>
      </c>
      <c r="E1332">
        <f>'5a - Savings Tracker'!E1374</f>
        <v>0</v>
      </c>
      <c r="F1332">
        <f>'5a - Savings Tracker'!F1374</f>
        <v>0</v>
      </c>
      <c r="G1332">
        <f>'5a - Savings Tracker'!G1374</f>
        <v>0</v>
      </c>
      <c r="H1332">
        <f>'5a - Savings Tracker'!H1374</f>
        <v>0</v>
      </c>
      <c r="I1332">
        <f>'5a - Savings Tracker'!J1374</f>
        <v>0</v>
      </c>
      <c r="J1332">
        <f>'5a - Savings Tracker'!K1374</f>
        <v>0</v>
      </c>
      <c r="K1332">
        <f>'5a - Savings Tracker'!L1374</f>
        <v>0</v>
      </c>
      <c r="L1332">
        <f>'5a - Savings Tracker'!M1374</f>
        <v>0</v>
      </c>
      <c r="M1332">
        <f>'5a - Savings Tracker'!N1374</f>
        <v>0</v>
      </c>
      <c r="N1332">
        <f>'5a - Savings Tracker'!O1374</f>
        <v>0</v>
      </c>
      <c r="O1332">
        <f>'5a - Savings Tracker'!P1374</f>
        <v>0</v>
      </c>
      <c r="P1332">
        <f>'5a - Savings Tracker'!Q1374</f>
        <v>0</v>
      </c>
      <c r="Q1332">
        <f>'5a - Savings Tracker'!R1374</f>
        <v>0</v>
      </c>
      <c r="R1332">
        <f>'5a - Savings Tracker'!S1374</f>
        <v>0</v>
      </c>
      <c r="S1332">
        <f>'5a - Savings Tracker'!T1374</f>
        <v>0</v>
      </c>
      <c r="T1332">
        <f>'5a - Savings Tracker'!U1374</f>
        <v>0</v>
      </c>
      <c r="U1332">
        <f>'5a - Savings Tracker'!V1374</f>
        <v>0</v>
      </c>
      <c r="V1332">
        <f>'5a - Savings Tracker'!W1374</f>
        <v>0</v>
      </c>
      <c r="W1332">
        <f>'5a - Savings Tracker'!X1374</f>
        <v>0</v>
      </c>
      <c r="X1332">
        <f>'5a - Savings Tracker'!Y1374</f>
        <v>0</v>
      </c>
      <c r="Y1332">
        <f>'5a - Savings Tracker'!Z1374</f>
        <v>0</v>
      </c>
      <c r="Z1332">
        <f>'5a - Savings Tracker'!AA1374</f>
        <v>0</v>
      </c>
      <c r="AA1332">
        <f>'5a - Savings Tracker'!AB1374</f>
        <v>0</v>
      </c>
      <c r="AB1332">
        <f>'5a - Savings Tracker'!AC1374</f>
        <v>0</v>
      </c>
      <c r="AC1332">
        <f>'5a - Savings Tracker'!AD1374</f>
        <v>0</v>
      </c>
      <c r="AD1332" t="str">
        <f>'5a - Savings Tracker'!AE1374</f>
        <v/>
      </c>
      <c r="AE1332" t="str">
        <f>'5a - Savings Tracker'!AF1374</f>
        <v/>
      </c>
      <c r="AF1332" t="str">
        <f>'5a - Savings Tracker'!AG1374</f>
        <v/>
      </c>
      <c r="AG1332" t="str">
        <f>'5a - Savings Tracker'!AH1374</f>
        <v/>
      </c>
      <c r="AH1332" t="str">
        <f>'5a - Savings Tracker'!AI1374</f>
        <v/>
      </c>
      <c r="AI1332" t="str">
        <f>'5a - Savings Tracker'!AJ1374</f>
        <v/>
      </c>
      <c r="AJ1332" t="str">
        <f>'5a - Savings Tracker'!AK1374</f>
        <v/>
      </c>
      <c r="AK1332" t="str">
        <f>'5a - Savings Tracker'!AL1374</f>
        <v/>
      </c>
    </row>
    <row r="1333" spans="1:37">
      <c r="A1333">
        <f>'5a - Savings Tracker'!A1375</f>
        <v>1332</v>
      </c>
      <c r="B1333" t="str">
        <f>'5a - Savings Tracker'!B1375</f>
        <v>Swansea Bay UHB</v>
      </c>
      <c r="C1333">
        <f>'5a - Savings Tracker'!C1375</f>
        <v>0</v>
      </c>
      <c r="D1333">
        <f>'5a - Savings Tracker'!D1375</f>
        <v>0</v>
      </c>
      <c r="E1333">
        <f>'5a - Savings Tracker'!E1375</f>
        <v>0</v>
      </c>
      <c r="F1333">
        <f>'5a - Savings Tracker'!F1375</f>
        <v>0</v>
      </c>
      <c r="G1333">
        <f>'5a - Savings Tracker'!G1375</f>
        <v>0</v>
      </c>
      <c r="H1333">
        <f>'5a - Savings Tracker'!H1375</f>
        <v>0</v>
      </c>
      <c r="I1333">
        <f>'5a - Savings Tracker'!J1375</f>
        <v>0</v>
      </c>
      <c r="J1333">
        <f>'5a - Savings Tracker'!K1375</f>
        <v>0</v>
      </c>
      <c r="K1333">
        <f>'5a - Savings Tracker'!L1375</f>
        <v>0</v>
      </c>
      <c r="L1333">
        <f>'5a - Savings Tracker'!M1375</f>
        <v>0</v>
      </c>
      <c r="M1333">
        <f>'5a - Savings Tracker'!N1375</f>
        <v>0</v>
      </c>
      <c r="N1333">
        <f>'5a - Savings Tracker'!O1375</f>
        <v>0</v>
      </c>
      <c r="O1333">
        <f>'5a - Savings Tracker'!P1375</f>
        <v>0</v>
      </c>
      <c r="P1333">
        <f>'5a - Savings Tracker'!Q1375</f>
        <v>0</v>
      </c>
      <c r="Q1333">
        <f>'5a - Savings Tracker'!R1375</f>
        <v>0</v>
      </c>
      <c r="R1333">
        <f>'5a - Savings Tracker'!S1375</f>
        <v>0</v>
      </c>
      <c r="S1333">
        <f>'5a - Savings Tracker'!T1375</f>
        <v>0</v>
      </c>
      <c r="T1333">
        <f>'5a - Savings Tracker'!U1375</f>
        <v>0</v>
      </c>
      <c r="U1333">
        <f>'5a - Savings Tracker'!V1375</f>
        <v>0</v>
      </c>
      <c r="V1333">
        <f>'5a - Savings Tracker'!W1375</f>
        <v>0</v>
      </c>
      <c r="W1333">
        <f>'5a - Savings Tracker'!X1375</f>
        <v>0</v>
      </c>
      <c r="X1333">
        <f>'5a - Savings Tracker'!Y1375</f>
        <v>0</v>
      </c>
      <c r="Y1333">
        <f>'5a - Savings Tracker'!Z1375</f>
        <v>0</v>
      </c>
      <c r="Z1333">
        <f>'5a - Savings Tracker'!AA1375</f>
        <v>0</v>
      </c>
      <c r="AA1333">
        <f>'5a - Savings Tracker'!AB1375</f>
        <v>0</v>
      </c>
      <c r="AB1333">
        <f>'5a - Savings Tracker'!AC1375</f>
        <v>0</v>
      </c>
      <c r="AC1333">
        <f>'5a - Savings Tracker'!AD1375</f>
        <v>0</v>
      </c>
      <c r="AD1333" t="str">
        <f>'5a - Savings Tracker'!AE1375</f>
        <v/>
      </c>
      <c r="AE1333" t="str">
        <f>'5a - Savings Tracker'!AF1375</f>
        <v/>
      </c>
      <c r="AF1333" t="str">
        <f>'5a - Savings Tracker'!AG1375</f>
        <v/>
      </c>
      <c r="AG1333" t="str">
        <f>'5a - Savings Tracker'!AH1375</f>
        <v/>
      </c>
      <c r="AH1333" t="str">
        <f>'5a - Savings Tracker'!AI1375</f>
        <v/>
      </c>
      <c r="AI1333" t="str">
        <f>'5a - Savings Tracker'!AJ1375</f>
        <v/>
      </c>
      <c r="AJ1333" t="str">
        <f>'5a - Savings Tracker'!AK1375</f>
        <v/>
      </c>
      <c r="AK1333" t="str">
        <f>'5a - Savings Tracker'!AL1375</f>
        <v/>
      </c>
    </row>
    <row r="1334" spans="1:37">
      <c r="A1334">
        <f>'5a - Savings Tracker'!A1376</f>
        <v>1333</v>
      </c>
      <c r="B1334" t="str">
        <f>'5a - Savings Tracker'!B1376</f>
        <v>Swansea Bay UHB</v>
      </c>
      <c r="C1334">
        <f>'5a - Savings Tracker'!C1376</f>
        <v>0</v>
      </c>
      <c r="D1334">
        <f>'5a - Savings Tracker'!D1376</f>
        <v>0</v>
      </c>
      <c r="E1334">
        <f>'5a - Savings Tracker'!E1376</f>
        <v>0</v>
      </c>
      <c r="F1334">
        <f>'5a - Savings Tracker'!F1376</f>
        <v>0</v>
      </c>
      <c r="G1334">
        <f>'5a - Savings Tracker'!G1376</f>
        <v>0</v>
      </c>
      <c r="H1334">
        <f>'5a - Savings Tracker'!H1376</f>
        <v>0</v>
      </c>
      <c r="I1334">
        <f>'5a - Savings Tracker'!J1376</f>
        <v>0</v>
      </c>
      <c r="J1334">
        <f>'5a - Savings Tracker'!K1376</f>
        <v>0</v>
      </c>
      <c r="K1334">
        <f>'5a - Savings Tracker'!L1376</f>
        <v>0</v>
      </c>
      <c r="L1334">
        <f>'5a - Savings Tracker'!M1376</f>
        <v>0</v>
      </c>
      <c r="M1334">
        <f>'5a - Savings Tracker'!N1376</f>
        <v>0</v>
      </c>
      <c r="N1334">
        <f>'5a - Savings Tracker'!O1376</f>
        <v>0</v>
      </c>
      <c r="O1334">
        <f>'5a - Savings Tracker'!P1376</f>
        <v>0</v>
      </c>
      <c r="P1334">
        <f>'5a - Savings Tracker'!Q1376</f>
        <v>0</v>
      </c>
      <c r="Q1334">
        <f>'5a - Savings Tracker'!R1376</f>
        <v>0</v>
      </c>
      <c r="R1334">
        <f>'5a - Savings Tracker'!S1376</f>
        <v>0</v>
      </c>
      <c r="S1334">
        <f>'5a - Savings Tracker'!T1376</f>
        <v>0</v>
      </c>
      <c r="T1334">
        <f>'5a - Savings Tracker'!U1376</f>
        <v>0</v>
      </c>
      <c r="U1334">
        <f>'5a - Savings Tracker'!V1376</f>
        <v>0</v>
      </c>
      <c r="V1334">
        <f>'5a - Savings Tracker'!W1376</f>
        <v>0</v>
      </c>
      <c r="W1334">
        <f>'5a - Savings Tracker'!X1376</f>
        <v>0</v>
      </c>
      <c r="X1334">
        <f>'5a - Savings Tracker'!Y1376</f>
        <v>0</v>
      </c>
      <c r="Y1334">
        <f>'5a - Savings Tracker'!Z1376</f>
        <v>0</v>
      </c>
      <c r="Z1334">
        <f>'5a - Savings Tracker'!AA1376</f>
        <v>0</v>
      </c>
      <c r="AA1334">
        <f>'5a - Savings Tracker'!AB1376</f>
        <v>0</v>
      </c>
      <c r="AB1334">
        <f>'5a - Savings Tracker'!AC1376</f>
        <v>0</v>
      </c>
      <c r="AC1334">
        <f>'5a - Savings Tracker'!AD1376</f>
        <v>0</v>
      </c>
      <c r="AD1334" t="str">
        <f>'5a - Savings Tracker'!AE1376</f>
        <v/>
      </c>
      <c r="AE1334" t="str">
        <f>'5a - Savings Tracker'!AF1376</f>
        <v/>
      </c>
      <c r="AF1334" t="str">
        <f>'5a - Savings Tracker'!AG1376</f>
        <v/>
      </c>
      <c r="AG1334" t="str">
        <f>'5a - Savings Tracker'!AH1376</f>
        <v/>
      </c>
      <c r="AH1334" t="str">
        <f>'5a - Savings Tracker'!AI1376</f>
        <v/>
      </c>
      <c r="AI1334" t="str">
        <f>'5a - Savings Tracker'!AJ1376</f>
        <v/>
      </c>
      <c r="AJ1334" t="str">
        <f>'5a - Savings Tracker'!AK1376</f>
        <v/>
      </c>
      <c r="AK1334" t="str">
        <f>'5a - Savings Tracker'!AL1376</f>
        <v/>
      </c>
    </row>
    <row r="1335" spans="1:37">
      <c r="A1335">
        <f>'5a - Savings Tracker'!A1377</f>
        <v>1334</v>
      </c>
      <c r="B1335" t="str">
        <f>'5a - Savings Tracker'!B1377</f>
        <v>Swansea Bay UHB</v>
      </c>
      <c r="C1335">
        <f>'5a - Savings Tracker'!C1377</f>
        <v>0</v>
      </c>
      <c r="D1335">
        <f>'5a - Savings Tracker'!D1377</f>
        <v>0</v>
      </c>
      <c r="E1335">
        <f>'5a - Savings Tracker'!E1377</f>
        <v>0</v>
      </c>
      <c r="F1335">
        <f>'5a - Savings Tracker'!F1377</f>
        <v>0</v>
      </c>
      <c r="G1335">
        <f>'5a - Savings Tracker'!G1377</f>
        <v>0</v>
      </c>
      <c r="H1335">
        <f>'5a - Savings Tracker'!H1377</f>
        <v>0</v>
      </c>
      <c r="I1335">
        <f>'5a - Savings Tracker'!J1377</f>
        <v>0</v>
      </c>
      <c r="J1335">
        <f>'5a - Savings Tracker'!K1377</f>
        <v>0</v>
      </c>
      <c r="K1335">
        <f>'5a - Savings Tracker'!L1377</f>
        <v>0</v>
      </c>
      <c r="L1335">
        <f>'5a - Savings Tracker'!M1377</f>
        <v>0</v>
      </c>
      <c r="M1335">
        <f>'5a - Savings Tracker'!N1377</f>
        <v>0</v>
      </c>
      <c r="N1335">
        <f>'5a - Savings Tracker'!O1377</f>
        <v>0</v>
      </c>
      <c r="O1335">
        <f>'5a - Savings Tracker'!P1377</f>
        <v>0</v>
      </c>
      <c r="P1335">
        <f>'5a - Savings Tracker'!Q1377</f>
        <v>0</v>
      </c>
      <c r="Q1335">
        <f>'5a - Savings Tracker'!R1377</f>
        <v>0</v>
      </c>
      <c r="R1335">
        <f>'5a - Savings Tracker'!S1377</f>
        <v>0</v>
      </c>
      <c r="S1335">
        <f>'5a - Savings Tracker'!T1377</f>
        <v>0</v>
      </c>
      <c r="T1335">
        <f>'5a - Savings Tracker'!U1377</f>
        <v>0</v>
      </c>
      <c r="U1335">
        <f>'5a - Savings Tracker'!V1377</f>
        <v>0</v>
      </c>
      <c r="V1335">
        <f>'5a - Savings Tracker'!W1377</f>
        <v>0</v>
      </c>
      <c r="W1335">
        <f>'5a - Savings Tracker'!X1377</f>
        <v>0</v>
      </c>
      <c r="X1335">
        <f>'5a - Savings Tracker'!Y1377</f>
        <v>0</v>
      </c>
      <c r="Y1335">
        <f>'5a - Savings Tracker'!Z1377</f>
        <v>0</v>
      </c>
      <c r="Z1335">
        <f>'5a - Savings Tracker'!AA1377</f>
        <v>0</v>
      </c>
      <c r="AA1335">
        <f>'5a - Savings Tracker'!AB1377</f>
        <v>0</v>
      </c>
      <c r="AB1335">
        <f>'5a - Savings Tracker'!AC1377</f>
        <v>0</v>
      </c>
      <c r="AC1335">
        <f>'5a - Savings Tracker'!AD1377</f>
        <v>0</v>
      </c>
      <c r="AD1335" t="str">
        <f>'5a - Savings Tracker'!AE1377</f>
        <v/>
      </c>
      <c r="AE1335" t="str">
        <f>'5a - Savings Tracker'!AF1377</f>
        <v/>
      </c>
      <c r="AF1335" t="str">
        <f>'5a - Savings Tracker'!AG1377</f>
        <v/>
      </c>
      <c r="AG1335" t="str">
        <f>'5a - Savings Tracker'!AH1377</f>
        <v/>
      </c>
      <c r="AH1335" t="str">
        <f>'5a - Savings Tracker'!AI1377</f>
        <v/>
      </c>
      <c r="AI1335" t="str">
        <f>'5a - Savings Tracker'!AJ1377</f>
        <v/>
      </c>
      <c r="AJ1335" t="str">
        <f>'5a - Savings Tracker'!AK1377</f>
        <v/>
      </c>
      <c r="AK1335" t="str">
        <f>'5a - Savings Tracker'!AL1377</f>
        <v/>
      </c>
    </row>
    <row r="1336" spans="1:37">
      <c r="A1336">
        <f>'5a - Savings Tracker'!A1378</f>
        <v>1335</v>
      </c>
      <c r="B1336" t="str">
        <f>'5a - Savings Tracker'!B1378</f>
        <v>Swansea Bay UHB</v>
      </c>
      <c r="C1336">
        <f>'5a - Savings Tracker'!C1378</f>
        <v>0</v>
      </c>
      <c r="D1336">
        <f>'5a - Savings Tracker'!D1378</f>
        <v>0</v>
      </c>
      <c r="E1336">
        <f>'5a - Savings Tracker'!E1378</f>
        <v>0</v>
      </c>
      <c r="F1336">
        <f>'5a - Savings Tracker'!F1378</f>
        <v>0</v>
      </c>
      <c r="G1336">
        <f>'5a - Savings Tracker'!G1378</f>
        <v>0</v>
      </c>
      <c r="H1336">
        <f>'5a - Savings Tracker'!H1378</f>
        <v>0</v>
      </c>
      <c r="I1336">
        <f>'5a - Savings Tracker'!J1378</f>
        <v>0</v>
      </c>
      <c r="J1336">
        <f>'5a - Savings Tracker'!K1378</f>
        <v>0</v>
      </c>
      <c r="K1336">
        <f>'5a - Savings Tracker'!L1378</f>
        <v>0</v>
      </c>
      <c r="L1336">
        <f>'5a - Savings Tracker'!M1378</f>
        <v>0</v>
      </c>
      <c r="M1336">
        <f>'5a - Savings Tracker'!N1378</f>
        <v>0</v>
      </c>
      <c r="N1336">
        <f>'5a - Savings Tracker'!O1378</f>
        <v>0</v>
      </c>
      <c r="O1336">
        <f>'5a - Savings Tracker'!P1378</f>
        <v>0</v>
      </c>
      <c r="P1336">
        <f>'5a - Savings Tracker'!Q1378</f>
        <v>0</v>
      </c>
      <c r="Q1336">
        <f>'5a - Savings Tracker'!R1378</f>
        <v>0</v>
      </c>
      <c r="R1336">
        <f>'5a - Savings Tracker'!S1378</f>
        <v>0</v>
      </c>
      <c r="S1336">
        <f>'5a - Savings Tracker'!T1378</f>
        <v>0</v>
      </c>
      <c r="T1336">
        <f>'5a - Savings Tracker'!U1378</f>
        <v>0</v>
      </c>
      <c r="U1336">
        <f>'5a - Savings Tracker'!V1378</f>
        <v>0</v>
      </c>
      <c r="V1336">
        <f>'5a - Savings Tracker'!W1378</f>
        <v>0</v>
      </c>
      <c r="W1336">
        <f>'5a - Savings Tracker'!X1378</f>
        <v>0</v>
      </c>
      <c r="X1336">
        <f>'5a - Savings Tracker'!Y1378</f>
        <v>0</v>
      </c>
      <c r="Y1336">
        <f>'5a - Savings Tracker'!Z1378</f>
        <v>0</v>
      </c>
      <c r="Z1336">
        <f>'5a - Savings Tracker'!AA1378</f>
        <v>0</v>
      </c>
      <c r="AA1336">
        <f>'5a - Savings Tracker'!AB1378</f>
        <v>0</v>
      </c>
      <c r="AB1336">
        <f>'5a - Savings Tracker'!AC1378</f>
        <v>0</v>
      </c>
      <c r="AC1336">
        <f>'5a - Savings Tracker'!AD1378</f>
        <v>0</v>
      </c>
      <c r="AD1336" t="str">
        <f>'5a - Savings Tracker'!AE1378</f>
        <v/>
      </c>
      <c r="AE1336" t="str">
        <f>'5a - Savings Tracker'!AF1378</f>
        <v/>
      </c>
      <c r="AF1336" t="str">
        <f>'5a - Savings Tracker'!AG1378</f>
        <v/>
      </c>
      <c r="AG1336" t="str">
        <f>'5a - Savings Tracker'!AH1378</f>
        <v/>
      </c>
      <c r="AH1336" t="str">
        <f>'5a - Savings Tracker'!AI1378</f>
        <v/>
      </c>
      <c r="AI1336" t="str">
        <f>'5a - Savings Tracker'!AJ1378</f>
        <v/>
      </c>
      <c r="AJ1336" t="str">
        <f>'5a - Savings Tracker'!AK1378</f>
        <v/>
      </c>
      <c r="AK1336" t="str">
        <f>'5a - Savings Tracker'!AL1378</f>
        <v/>
      </c>
    </row>
    <row r="1337" spans="1:37">
      <c r="A1337">
        <f>'5a - Savings Tracker'!A1379</f>
        <v>1336</v>
      </c>
      <c r="B1337" t="str">
        <f>'5a - Savings Tracker'!B1379</f>
        <v>Swansea Bay UHB</v>
      </c>
      <c r="C1337">
        <f>'5a - Savings Tracker'!C1379</f>
        <v>0</v>
      </c>
      <c r="D1337">
        <f>'5a - Savings Tracker'!D1379</f>
        <v>0</v>
      </c>
      <c r="E1337">
        <f>'5a - Savings Tracker'!E1379</f>
        <v>0</v>
      </c>
      <c r="F1337">
        <f>'5a - Savings Tracker'!F1379</f>
        <v>0</v>
      </c>
      <c r="G1337">
        <f>'5a - Savings Tracker'!G1379</f>
        <v>0</v>
      </c>
      <c r="H1337">
        <f>'5a - Savings Tracker'!H1379</f>
        <v>0</v>
      </c>
      <c r="I1337">
        <f>'5a - Savings Tracker'!J1379</f>
        <v>0</v>
      </c>
      <c r="J1337">
        <f>'5a - Savings Tracker'!K1379</f>
        <v>0</v>
      </c>
      <c r="K1337">
        <f>'5a - Savings Tracker'!L1379</f>
        <v>0</v>
      </c>
      <c r="L1337">
        <f>'5a - Savings Tracker'!M1379</f>
        <v>0</v>
      </c>
      <c r="M1337">
        <f>'5a - Savings Tracker'!N1379</f>
        <v>0</v>
      </c>
      <c r="N1337">
        <f>'5a - Savings Tracker'!O1379</f>
        <v>0</v>
      </c>
      <c r="O1337">
        <f>'5a - Savings Tracker'!P1379</f>
        <v>0</v>
      </c>
      <c r="P1337">
        <f>'5a - Savings Tracker'!Q1379</f>
        <v>0</v>
      </c>
      <c r="Q1337">
        <f>'5a - Savings Tracker'!R1379</f>
        <v>0</v>
      </c>
      <c r="R1337">
        <f>'5a - Savings Tracker'!S1379</f>
        <v>0</v>
      </c>
      <c r="S1337">
        <f>'5a - Savings Tracker'!T1379</f>
        <v>0</v>
      </c>
      <c r="T1337">
        <f>'5a - Savings Tracker'!U1379</f>
        <v>0</v>
      </c>
      <c r="U1337">
        <f>'5a - Savings Tracker'!V1379</f>
        <v>0</v>
      </c>
      <c r="V1337">
        <f>'5a - Savings Tracker'!W1379</f>
        <v>0</v>
      </c>
      <c r="W1337">
        <f>'5a - Savings Tracker'!X1379</f>
        <v>0</v>
      </c>
      <c r="X1337">
        <f>'5a - Savings Tracker'!Y1379</f>
        <v>0</v>
      </c>
      <c r="Y1337">
        <f>'5a - Savings Tracker'!Z1379</f>
        <v>0</v>
      </c>
      <c r="Z1337">
        <f>'5a - Savings Tracker'!AA1379</f>
        <v>0</v>
      </c>
      <c r="AA1337">
        <f>'5a - Savings Tracker'!AB1379</f>
        <v>0</v>
      </c>
      <c r="AB1337">
        <f>'5a - Savings Tracker'!AC1379</f>
        <v>0</v>
      </c>
      <c r="AC1337">
        <f>'5a - Savings Tracker'!AD1379</f>
        <v>0</v>
      </c>
      <c r="AD1337" t="str">
        <f>'5a - Savings Tracker'!AE1379</f>
        <v/>
      </c>
      <c r="AE1337" t="str">
        <f>'5a - Savings Tracker'!AF1379</f>
        <v/>
      </c>
      <c r="AF1337" t="str">
        <f>'5a - Savings Tracker'!AG1379</f>
        <v/>
      </c>
      <c r="AG1337" t="str">
        <f>'5a - Savings Tracker'!AH1379</f>
        <v/>
      </c>
      <c r="AH1337" t="str">
        <f>'5a - Savings Tracker'!AI1379</f>
        <v/>
      </c>
      <c r="AI1337" t="str">
        <f>'5a - Savings Tracker'!AJ1379</f>
        <v/>
      </c>
      <c r="AJ1337" t="str">
        <f>'5a - Savings Tracker'!AK1379</f>
        <v/>
      </c>
      <c r="AK1337" t="str">
        <f>'5a - Savings Tracker'!AL1379</f>
        <v/>
      </c>
    </row>
    <row r="1338" spans="1:37">
      <c r="A1338">
        <f>'5a - Savings Tracker'!A1380</f>
        <v>1337</v>
      </c>
      <c r="B1338" t="str">
        <f>'5a - Savings Tracker'!B1380</f>
        <v>Swansea Bay UHB</v>
      </c>
      <c r="C1338">
        <f>'5a - Savings Tracker'!C1380</f>
        <v>0</v>
      </c>
      <c r="D1338">
        <f>'5a - Savings Tracker'!D1380</f>
        <v>0</v>
      </c>
      <c r="E1338">
        <f>'5a - Savings Tracker'!E1380</f>
        <v>0</v>
      </c>
      <c r="F1338">
        <f>'5a - Savings Tracker'!F1380</f>
        <v>0</v>
      </c>
      <c r="G1338">
        <f>'5a - Savings Tracker'!G1380</f>
        <v>0</v>
      </c>
      <c r="H1338">
        <f>'5a - Savings Tracker'!H1380</f>
        <v>0</v>
      </c>
      <c r="I1338">
        <f>'5a - Savings Tracker'!J1380</f>
        <v>0</v>
      </c>
      <c r="J1338">
        <f>'5a - Savings Tracker'!K1380</f>
        <v>0</v>
      </c>
      <c r="K1338">
        <f>'5a - Savings Tracker'!L1380</f>
        <v>0</v>
      </c>
      <c r="L1338">
        <f>'5a - Savings Tracker'!M1380</f>
        <v>0</v>
      </c>
      <c r="M1338">
        <f>'5a - Savings Tracker'!N1380</f>
        <v>0</v>
      </c>
      <c r="N1338">
        <f>'5a - Savings Tracker'!O1380</f>
        <v>0</v>
      </c>
      <c r="O1338">
        <f>'5a - Savings Tracker'!P1380</f>
        <v>0</v>
      </c>
      <c r="P1338">
        <f>'5a - Savings Tracker'!Q1380</f>
        <v>0</v>
      </c>
      <c r="Q1338">
        <f>'5a - Savings Tracker'!R1380</f>
        <v>0</v>
      </c>
      <c r="R1338">
        <f>'5a - Savings Tracker'!S1380</f>
        <v>0</v>
      </c>
      <c r="S1338">
        <f>'5a - Savings Tracker'!T1380</f>
        <v>0</v>
      </c>
      <c r="T1338">
        <f>'5a - Savings Tracker'!U1380</f>
        <v>0</v>
      </c>
      <c r="U1338">
        <f>'5a - Savings Tracker'!V1380</f>
        <v>0</v>
      </c>
      <c r="V1338">
        <f>'5a - Savings Tracker'!W1380</f>
        <v>0</v>
      </c>
      <c r="W1338">
        <f>'5a - Savings Tracker'!X1380</f>
        <v>0</v>
      </c>
      <c r="X1338">
        <f>'5a - Savings Tracker'!Y1380</f>
        <v>0</v>
      </c>
      <c r="Y1338">
        <f>'5a - Savings Tracker'!Z1380</f>
        <v>0</v>
      </c>
      <c r="Z1338">
        <f>'5a - Savings Tracker'!AA1380</f>
        <v>0</v>
      </c>
      <c r="AA1338">
        <f>'5a - Savings Tracker'!AB1380</f>
        <v>0</v>
      </c>
      <c r="AB1338">
        <f>'5a - Savings Tracker'!AC1380</f>
        <v>0</v>
      </c>
      <c r="AC1338">
        <f>'5a - Savings Tracker'!AD1380</f>
        <v>0</v>
      </c>
      <c r="AD1338" t="str">
        <f>'5a - Savings Tracker'!AE1380</f>
        <v/>
      </c>
      <c r="AE1338" t="str">
        <f>'5a - Savings Tracker'!AF1380</f>
        <v/>
      </c>
      <c r="AF1338" t="str">
        <f>'5a - Savings Tracker'!AG1380</f>
        <v/>
      </c>
      <c r="AG1338" t="str">
        <f>'5a - Savings Tracker'!AH1380</f>
        <v/>
      </c>
      <c r="AH1338" t="str">
        <f>'5a - Savings Tracker'!AI1380</f>
        <v/>
      </c>
      <c r="AI1338" t="str">
        <f>'5a - Savings Tracker'!AJ1380</f>
        <v/>
      </c>
      <c r="AJ1338" t="str">
        <f>'5a - Savings Tracker'!AK1380</f>
        <v/>
      </c>
      <c r="AK1338" t="str">
        <f>'5a - Savings Tracker'!AL1380</f>
        <v/>
      </c>
    </row>
    <row r="1339" spans="1:37">
      <c r="A1339">
        <f>'5a - Savings Tracker'!A1381</f>
        <v>1338</v>
      </c>
      <c r="B1339" t="str">
        <f>'5a - Savings Tracker'!B1381</f>
        <v>Swansea Bay UHB</v>
      </c>
      <c r="C1339">
        <f>'5a - Savings Tracker'!C1381</f>
        <v>0</v>
      </c>
      <c r="D1339">
        <f>'5a - Savings Tracker'!D1381</f>
        <v>0</v>
      </c>
      <c r="E1339">
        <f>'5a - Savings Tracker'!E1381</f>
        <v>0</v>
      </c>
      <c r="F1339">
        <f>'5a - Savings Tracker'!F1381</f>
        <v>0</v>
      </c>
      <c r="G1339">
        <f>'5a - Savings Tracker'!G1381</f>
        <v>0</v>
      </c>
      <c r="H1339">
        <f>'5a - Savings Tracker'!H1381</f>
        <v>0</v>
      </c>
      <c r="I1339">
        <f>'5a - Savings Tracker'!J1381</f>
        <v>0</v>
      </c>
      <c r="J1339">
        <f>'5a - Savings Tracker'!K1381</f>
        <v>0</v>
      </c>
      <c r="K1339">
        <f>'5a - Savings Tracker'!L1381</f>
        <v>0</v>
      </c>
      <c r="L1339">
        <f>'5a - Savings Tracker'!M1381</f>
        <v>0</v>
      </c>
      <c r="M1339">
        <f>'5a - Savings Tracker'!N1381</f>
        <v>0</v>
      </c>
      <c r="N1339">
        <f>'5a - Savings Tracker'!O1381</f>
        <v>0</v>
      </c>
      <c r="O1339">
        <f>'5a - Savings Tracker'!P1381</f>
        <v>0</v>
      </c>
      <c r="P1339">
        <f>'5a - Savings Tracker'!Q1381</f>
        <v>0</v>
      </c>
      <c r="Q1339">
        <f>'5a - Savings Tracker'!R1381</f>
        <v>0</v>
      </c>
      <c r="R1339">
        <f>'5a - Savings Tracker'!S1381</f>
        <v>0</v>
      </c>
      <c r="S1339">
        <f>'5a - Savings Tracker'!T1381</f>
        <v>0</v>
      </c>
      <c r="T1339">
        <f>'5a - Savings Tracker'!U1381</f>
        <v>0</v>
      </c>
      <c r="U1339">
        <f>'5a - Savings Tracker'!V1381</f>
        <v>0</v>
      </c>
      <c r="V1339">
        <f>'5a - Savings Tracker'!W1381</f>
        <v>0</v>
      </c>
      <c r="W1339">
        <f>'5a - Savings Tracker'!X1381</f>
        <v>0</v>
      </c>
      <c r="X1339">
        <f>'5a - Savings Tracker'!Y1381</f>
        <v>0</v>
      </c>
      <c r="Y1339">
        <f>'5a - Savings Tracker'!Z1381</f>
        <v>0</v>
      </c>
      <c r="Z1339">
        <f>'5a - Savings Tracker'!AA1381</f>
        <v>0</v>
      </c>
      <c r="AA1339">
        <f>'5a - Savings Tracker'!AB1381</f>
        <v>0</v>
      </c>
      <c r="AB1339">
        <f>'5a - Savings Tracker'!AC1381</f>
        <v>0</v>
      </c>
      <c r="AC1339">
        <f>'5a - Savings Tracker'!AD1381</f>
        <v>0</v>
      </c>
      <c r="AD1339" t="str">
        <f>'5a - Savings Tracker'!AE1381</f>
        <v/>
      </c>
      <c r="AE1339" t="str">
        <f>'5a - Savings Tracker'!AF1381</f>
        <v/>
      </c>
      <c r="AF1339" t="str">
        <f>'5a - Savings Tracker'!AG1381</f>
        <v/>
      </c>
      <c r="AG1339" t="str">
        <f>'5a - Savings Tracker'!AH1381</f>
        <v/>
      </c>
      <c r="AH1339" t="str">
        <f>'5a - Savings Tracker'!AI1381</f>
        <v/>
      </c>
      <c r="AI1339" t="str">
        <f>'5a - Savings Tracker'!AJ1381</f>
        <v/>
      </c>
      <c r="AJ1339" t="str">
        <f>'5a - Savings Tracker'!AK1381</f>
        <v/>
      </c>
      <c r="AK1339" t="str">
        <f>'5a - Savings Tracker'!AL1381</f>
        <v/>
      </c>
    </row>
    <row r="1340" spans="1:37">
      <c r="A1340">
        <f>'5a - Savings Tracker'!A1382</f>
        <v>1339</v>
      </c>
      <c r="B1340" t="str">
        <f>'5a - Savings Tracker'!B1382</f>
        <v>Swansea Bay UHB</v>
      </c>
      <c r="C1340">
        <f>'5a - Savings Tracker'!C1382</f>
        <v>0</v>
      </c>
      <c r="D1340">
        <f>'5a - Savings Tracker'!D1382</f>
        <v>0</v>
      </c>
      <c r="E1340">
        <f>'5a - Savings Tracker'!E1382</f>
        <v>0</v>
      </c>
      <c r="F1340">
        <f>'5a - Savings Tracker'!F1382</f>
        <v>0</v>
      </c>
      <c r="G1340">
        <f>'5a - Savings Tracker'!G1382</f>
        <v>0</v>
      </c>
      <c r="H1340">
        <f>'5a - Savings Tracker'!H1382</f>
        <v>0</v>
      </c>
      <c r="I1340">
        <f>'5a - Savings Tracker'!J1382</f>
        <v>0</v>
      </c>
      <c r="J1340">
        <f>'5a - Savings Tracker'!K1382</f>
        <v>0</v>
      </c>
      <c r="K1340">
        <f>'5a - Savings Tracker'!L1382</f>
        <v>0</v>
      </c>
      <c r="L1340">
        <f>'5a - Savings Tracker'!M1382</f>
        <v>0</v>
      </c>
      <c r="M1340">
        <f>'5a - Savings Tracker'!N1382</f>
        <v>0</v>
      </c>
      <c r="N1340">
        <f>'5a - Savings Tracker'!O1382</f>
        <v>0</v>
      </c>
      <c r="O1340">
        <f>'5a - Savings Tracker'!P1382</f>
        <v>0</v>
      </c>
      <c r="P1340">
        <f>'5a - Savings Tracker'!Q1382</f>
        <v>0</v>
      </c>
      <c r="Q1340">
        <f>'5a - Savings Tracker'!R1382</f>
        <v>0</v>
      </c>
      <c r="R1340">
        <f>'5a - Savings Tracker'!S1382</f>
        <v>0</v>
      </c>
      <c r="S1340">
        <f>'5a - Savings Tracker'!T1382</f>
        <v>0</v>
      </c>
      <c r="T1340">
        <f>'5a - Savings Tracker'!U1382</f>
        <v>0</v>
      </c>
      <c r="U1340">
        <f>'5a - Savings Tracker'!V1382</f>
        <v>0</v>
      </c>
      <c r="V1340">
        <f>'5a - Savings Tracker'!W1382</f>
        <v>0</v>
      </c>
      <c r="W1340">
        <f>'5a - Savings Tracker'!X1382</f>
        <v>0</v>
      </c>
      <c r="X1340">
        <f>'5a - Savings Tracker'!Y1382</f>
        <v>0</v>
      </c>
      <c r="Y1340">
        <f>'5a - Savings Tracker'!Z1382</f>
        <v>0</v>
      </c>
      <c r="Z1340">
        <f>'5a - Savings Tracker'!AA1382</f>
        <v>0</v>
      </c>
      <c r="AA1340">
        <f>'5a - Savings Tracker'!AB1382</f>
        <v>0</v>
      </c>
      <c r="AB1340">
        <f>'5a - Savings Tracker'!AC1382</f>
        <v>0</v>
      </c>
      <c r="AC1340">
        <f>'5a - Savings Tracker'!AD1382</f>
        <v>0</v>
      </c>
      <c r="AD1340" t="str">
        <f>'5a - Savings Tracker'!AE1382</f>
        <v/>
      </c>
      <c r="AE1340" t="str">
        <f>'5a - Savings Tracker'!AF1382</f>
        <v/>
      </c>
      <c r="AF1340" t="str">
        <f>'5a - Savings Tracker'!AG1382</f>
        <v/>
      </c>
      <c r="AG1340" t="str">
        <f>'5a - Savings Tracker'!AH1382</f>
        <v/>
      </c>
      <c r="AH1340" t="str">
        <f>'5a - Savings Tracker'!AI1382</f>
        <v/>
      </c>
      <c r="AI1340" t="str">
        <f>'5a - Savings Tracker'!AJ1382</f>
        <v/>
      </c>
      <c r="AJ1340" t="str">
        <f>'5a - Savings Tracker'!AK1382</f>
        <v/>
      </c>
      <c r="AK1340" t="str">
        <f>'5a - Savings Tracker'!AL1382</f>
        <v/>
      </c>
    </row>
    <row r="1341" spans="1:37">
      <c r="A1341">
        <f>'5a - Savings Tracker'!A1383</f>
        <v>1340</v>
      </c>
      <c r="B1341" t="str">
        <f>'5a - Savings Tracker'!B1383</f>
        <v>Swansea Bay UHB</v>
      </c>
      <c r="C1341">
        <f>'5a - Savings Tracker'!C1383</f>
        <v>0</v>
      </c>
      <c r="D1341">
        <f>'5a - Savings Tracker'!D1383</f>
        <v>0</v>
      </c>
      <c r="E1341">
        <f>'5a - Savings Tracker'!E1383</f>
        <v>0</v>
      </c>
      <c r="F1341">
        <f>'5a - Savings Tracker'!F1383</f>
        <v>0</v>
      </c>
      <c r="G1341">
        <f>'5a - Savings Tracker'!G1383</f>
        <v>0</v>
      </c>
      <c r="H1341">
        <f>'5a - Savings Tracker'!H1383</f>
        <v>0</v>
      </c>
      <c r="I1341">
        <f>'5a - Savings Tracker'!J1383</f>
        <v>0</v>
      </c>
      <c r="J1341">
        <f>'5a - Savings Tracker'!K1383</f>
        <v>0</v>
      </c>
      <c r="K1341">
        <f>'5a - Savings Tracker'!L1383</f>
        <v>0</v>
      </c>
      <c r="L1341">
        <f>'5a - Savings Tracker'!M1383</f>
        <v>0</v>
      </c>
      <c r="M1341">
        <f>'5a - Savings Tracker'!N1383</f>
        <v>0</v>
      </c>
      <c r="N1341">
        <f>'5a - Savings Tracker'!O1383</f>
        <v>0</v>
      </c>
      <c r="O1341">
        <f>'5a - Savings Tracker'!P1383</f>
        <v>0</v>
      </c>
      <c r="P1341">
        <f>'5a - Savings Tracker'!Q1383</f>
        <v>0</v>
      </c>
      <c r="Q1341">
        <f>'5a - Savings Tracker'!R1383</f>
        <v>0</v>
      </c>
      <c r="R1341">
        <f>'5a - Savings Tracker'!S1383</f>
        <v>0</v>
      </c>
      <c r="S1341">
        <f>'5a - Savings Tracker'!T1383</f>
        <v>0</v>
      </c>
      <c r="T1341">
        <f>'5a - Savings Tracker'!U1383</f>
        <v>0</v>
      </c>
      <c r="U1341">
        <f>'5a - Savings Tracker'!V1383</f>
        <v>0</v>
      </c>
      <c r="V1341">
        <f>'5a - Savings Tracker'!W1383</f>
        <v>0</v>
      </c>
      <c r="W1341">
        <f>'5a - Savings Tracker'!X1383</f>
        <v>0</v>
      </c>
      <c r="X1341">
        <f>'5a - Savings Tracker'!Y1383</f>
        <v>0</v>
      </c>
      <c r="Y1341">
        <f>'5a - Savings Tracker'!Z1383</f>
        <v>0</v>
      </c>
      <c r="Z1341">
        <f>'5a - Savings Tracker'!AA1383</f>
        <v>0</v>
      </c>
      <c r="AA1341">
        <f>'5a - Savings Tracker'!AB1383</f>
        <v>0</v>
      </c>
      <c r="AB1341">
        <f>'5a - Savings Tracker'!AC1383</f>
        <v>0</v>
      </c>
      <c r="AC1341">
        <f>'5a - Savings Tracker'!AD1383</f>
        <v>0</v>
      </c>
      <c r="AD1341" t="str">
        <f>'5a - Savings Tracker'!AE1383</f>
        <v/>
      </c>
      <c r="AE1341" t="str">
        <f>'5a - Savings Tracker'!AF1383</f>
        <v/>
      </c>
      <c r="AF1341" t="str">
        <f>'5a - Savings Tracker'!AG1383</f>
        <v/>
      </c>
      <c r="AG1341" t="str">
        <f>'5a - Savings Tracker'!AH1383</f>
        <v/>
      </c>
      <c r="AH1341" t="str">
        <f>'5a - Savings Tracker'!AI1383</f>
        <v/>
      </c>
      <c r="AI1341" t="str">
        <f>'5a - Savings Tracker'!AJ1383</f>
        <v/>
      </c>
      <c r="AJ1341" t="str">
        <f>'5a - Savings Tracker'!AK1383</f>
        <v/>
      </c>
      <c r="AK1341" t="str">
        <f>'5a - Savings Tracker'!AL1383</f>
        <v/>
      </c>
    </row>
    <row r="1342" spans="1:37">
      <c r="A1342">
        <f>'5a - Savings Tracker'!A1384</f>
        <v>1341</v>
      </c>
      <c r="B1342" t="str">
        <f>'5a - Savings Tracker'!B1384</f>
        <v>Swansea Bay UHB</v>
      </c>
      <c r="C1342">
        <f>'5a - Savings Tracker'!C1384</f>
        <v>0</v>
      </c>
      <c r="D1342">
        <f>'5a - Savings Tracker'!D1384</f>
        <v>0</v>
      </c>
      <c r="E1342">
        <f>'5a - Savings Tracker'!E1384</f>
        <v>0</v>
      </c>
      <c r="F1342">
        <f>'5a - Savings Tracker'!F1384</f>
        <v>0</v>
      </c>
      <c r="G1342">
        <f>'5a - Savings Tracker'!G1384</f>
        <v>0</v>
      </c>
      <c r="H1342">
        <f>'5a - Savings Tracker'!H1384</f>
        <v>0</v>
      </c>
      <c r="I1342">
        <f>'5a - Savings Tracker'!J1384</f>
        <v>0</v>
      </c>
      <c r="J1342">
        <f>'5a - Savings Tracker'!K1384</f>
        <v>0</v>
      </c>
      <c r="K1342">
        <f>'5a - Savings Tracker'!L1384</f>
        <v>0</v>
      </c>
      <c r="L1342">
        <f>'5a - Savings Tracker'!M1384</f>
        <v>0</v>
      </c>
      <c r="M1342">
        <f>'5a - Savings Tracker'!N1384</f>
        <v>0</v>
      </c>
      <c r="N1342">
        <f>'5a - Savings Tracker'!O1384</f>
        <v>0</v>
      </c>
      <c r="O1342">
        <f>'5a - Savings Tracker'!P1384</f>
        <v>0</v>
      </c>
      <c r="P1342">
        <f>'5a - Savings Tracker'!Q1384</f>
        <v>0</v>
      </c>
      <c r="Q1342">
        <f>'5a - Savings Tracker'!R1384</f>
        <v>0</v>
      </c>
      <c r="R1342">
        <f>'5a - Savings Tracker'!S1384</f>
        <v>0</v>
      </c>
      <c r="S1342">
        <f>'5a - Savings Tracker'!T1384</f>
        <v>0</v>
      </c>
      <c r="T1342">
        <f>'5a - Savings Tracker'!U1384</f>
        <v>0</v>
      </c>
      <c r="U1342">
        <f>'5a - Savings Tracker'!V1384</f>
        <v>0</v>
      </c>
      <c r="V1342">
        <f>'5a - Savings Tracker'!W1384</f>
        <v>0</v>
      </c>
      <c r="W1342">
        <f>'5a - Savings Tracker'!X1384</f>
        <v>0</v>
      </c>
      <c r="X1342">
        <f>'5a - Savings Tracker'!Y1384</f>
        <v>0</v>
      </c>
      <c r="Y1342">
        <f>'5a - Savings Tracker'!Z1384</f>
        <v>0</v>
      </c>
      <c r="Z1342">
        <f>'5a - Savings Tracker'!AA1384</f>
        <v>0</v>
      </c>
      <c r="AA1342">
        <f>'5a - Savings Tracker'!AB1384</f>
        <v>0</v>
      </c>
      <c r="AB1342">
        <f>'5a - Savings Tracker'!AC1384</f>
        <v>0</v>
      </c>
      <c r="AC1342">
        <f>'5a - Savings Tracker'!AD1384</f>
        <v>0</v>
      </c>
      <c r="AD1342" t="str">
        <f>'5a - Savings Tracker'!AE1384</f>
        <v/>
      </c>
      <c r="AE1342" t="str">
        <f>'5a - Savings Tracker'!AF1384</f>
        <v/>
      </c>
      <c r="AF1342" t="str">
        <f>'5a - Savings Tracker'!AG1384</f>
        <v/>
      </c>
      <c r="AG1342" t="str">
        <f>'5a - Savings Tracker'!AH1384</f>
        <v/>
      </c>
      <c r="AH1342" t="str">
        <f>'5a - Savings Tracker'!AI1384</f>
        <v/>
      </c>
      <c r="AI1342" t="str">
        <f>'5a - Savings Tracker'!AJ1384</f>
        <v/>
      </c>
      <c r="AJ1342" t="str">
        <f>'5a - Savings Tracker'!AK1384</f>
        <v/>
      </c>
      <c r="AK1342" t="str">
        <f>'5a - Savings Tracker'!AL1384</f>
        <v/>
      </c>
    </row>
    <row r="1343" spans="1:37">
      <c r="A1343">
        <f>'5a - Savings Tracker'!A1385</f>
        <v>1342</v>
      </c>
      <c r="B1343" t="str">
        <f>'5a - Savings Tracker'!B1385</f>
        <v>Swansea Bay UHB</v>
      </c>
      <c r="C1343">
        <f>'5a - Savings Tracker'!C1385</f>
        <v>0</v>
      </c>
      <c r="D1343">
        <f>'5a - Savings Tracker'!D1385</f>
        <v>0</v>
      </c>
      <c r="E1343">
        <f>'5a - Savings Tracker'!E1385</f>
        <v>0</v>
      </c>
      <c r="F1343">
        <f>'5a - Savings Tracker'!F1385</f>
        <v>0</v>
      </c>
      <c r="G1343">
        <f>'5a - Savings Tracker'!G1385</f>
        <v>0</v>
      </c>
      <c r="H1343">
        <f>'5a - Savings Tracker'!H1385</f>
        <v>0</v>
      </c>
      <c r="I1343">
        <f>'5a - Savings Tracker'!J1385</f>
        <v>0</v>
      </c>
      <c r="J1343">
        <f>'5a - Savings Tracker'!K1385</f>
        <v>0</v>
      </c>
      <c r="K1343">
        <f>'5a - Savings Tracker'!L1385</f>
        <v>0</v>
      </c>
      <c r="L1343">
        <f>'5a - Savings Tracker'!M1385</f>
        <v>0</v>
      </c>
      <c r="M1343">
        <f>'5a - Savings Tracker'!N1385</f>
        <v>0</v>
      </c>
      <c r="N1343">
        <f>'5a - Savings Tracker'!O1385</f>
        <v>0</v>
      </c>
      <c r="O1343">
        <f>'5a - Savings Tracker'!P1385</f>
        <v>0</v>
      </c>
      <c r="P1343">
        <f>'5a - Savings Tracker'!Q1385</f>
        <v>0</v>
      </c>
      <c r="Q1343">
        <f>'5a - Savings Tracker'!R1385</f>
        <v>0</v>
      </c>
      <c r="R1343">
        <f>'5a - Savings Tracker'!S1385</f>
        <v>0</v>
      </c>
      <c r="S1343">
        <f>'5a - Savings Tracker'!T1385</f>
        <v>0</v>
      </c>
      <c r="T1343">
        <f>'5a - Savings Tracker'!U1385</f>
        <v>0</v>
      </c>
      <c r="U1343">
        <f>'5a - Savings Tracker'!V1385</f>
        <v>0</v>
      </c>
      <c r="V1343">
        <f>'5a - Savings Tracker'!W1385</f>
        <v>0</v>
      </c>
      <c r="W1343">
        <f>'5a - Savings Tracker'!X1385</f>
        <v>0</v>
      </c>
      <c r="X1343">
        <f>'5a - Savings Tracker'!Y1385</f>
        <v>0</v>
      </c>
      <c r="Y1343">
        <f>'5a - Savings Tracker'!Z1385</f>
        <v>0</v>
      </c>
      <c r="Z1343">
        <f>'5a - Savings Tracker'!AA1385</f>
        <v>0</v>
      </c>
      <c r="AA1343">
        <f>'5a - Savings Tracker'!AB1385</f>
        <v>0</v>
      </c>
      <c r="AB1343">
        <f>'5a - Savings Tracker'!AC1385</f>
        <v>0</v>
      </c>
      <c r="AC1343">
        <f>'5a - Savings Tracker'!AD1385</f>
        <v>0</v>
      </c>
      <c r="AD1343" t="str">
        <f>'5a - Savings Tracker'!AE1385</f>
        <v/>
      </c>
      <c r="AE1343" t="str">
        <f>'5a - Savings Tracker'!AF1385</f>
        <v/>
      </c>
      <c r="AF1343" t="str">
        <f>'5a - Savings Tracker'!AG1385</f>
        <v/>
      </c>
      <c r="AG1343" t="str">
        <f>'5a - Savings Tracker'!AH1385</f>
        <v/>
      </c>
      <c r="AH1343" t="str">
        <f>'5a - Savings Tracker'!AI1385</f>
        <v/>
      </c>
      <c r="AI1343" t="str">
        <f>'5a - Savings Tracker'!AJ1385</f>
        <v/>
      </c>
      <c r="AJ1343" t="str">
        <f>'5a - Savings Tracker'!AK1385</f>
        <v/>
      </c>
      <c r="AK1343" t="str">
        <f>'5a - Savings Tracker'!AL1385</f>
        <v/>
      </c>
    </row>
    <row r="1344" spans="1:37">
      <c r="A1344">
        <f>'5a - Savings Tracker'!A1386</f>
        <v>1343</v>
      </c>
      <c r="B1344" t="str">
        <f>'5a - Savings Tracker'!B1386</f>
        <v>Swansea Bay UHB</v>
      </c>
      <c r="C1344">
        <f>'5a - Savings Tracker'!C1386</f>
        <v>0</v>
      </c>
      <c r="D1344">
        <f>'5a - Savings Tracker'!D1386</f>
        <v>0</v>
      </c>
      <c r="E1344">
        <f>'5a - Savings Tracker'!E1386</f>
        <v>0</v>
      </c>
      <c r="F1344">
        <f>'5a - Savings Tracker'!F1386</f>
        <v>0</v>
      </c>
      <c r="G1344">
        <f>'5a - Savings Tracker'!G1386</f>
        <v>0</v>
      </c>
      <c r="H1344">
        <f>'5a - Savings Tracker'!H1386</f>
        <v>0</v>
      </c>
      <c r="I1344">
        <f>'5a - Savings Tracker'!J1386</f>
        <v>0</v>
      </c>
      <c r="J1344">
        <f>'5a - Savings Tracker'!K1386</f>
        <v>0</v>
      </c>
      <c r="K1344">
        <f>'5a - Savings Tracker'!L1386</f>
        <v>0</v>
      </c>
      <c r="L1344">
        <f>'5a - Savings Tracker'!M1386</f>
        <v>0</v>
      </c>
      <c r="M1344">
        <f>'5a - Savings Tracker'!N1386</f>
        <v>0</v>
      </c>
      <c r="N1344">
        <f>'5a - Savings Tracker'!O1386</f>
        <v>0</v>
      </c>
      <c r="O1344">
        <f>'5a - Savings Tracker'!P1386</f>
        <v>0</v>
      </c>
      <c r="P1344">
        <f>'5a - Savings Tracker'!Q1386</f>
        <v>0</v>
      </c>
      <c r="Q1344">
        <f>'5a - Savings Tracker'!R1386</f>
        <v>0</v>
      </c>
      <c r="R1344">
        <f>'5a - Savings Tracker'!S1386</f>
        <v>0</v>
      </c>
      <c r="S1344">
        <f>'5a - Savings Tracker'!T1386</f>
        <v>0</v>
      </c>
      <c r="T1344">
        <f>'5a - Savings Tracker'!U1386</f>
        <v>0</v>
      </c>
      <c r="U1344">
        <f>'5a - Savings Tracker'!V1386</f>
        <v>0</v>
      </c>
      <c r="V1344">
        <f>'5a - Savings Tracker'!W1386</f>
        <v>0</v>
      </c>
      <c r="W1344">
        <f>'5a - Savings Tracker'!X1386</f>
        <v>0</v>
      </c>
      <c r="X1344">
        <f>'5a - Savings Tracker'!Y1386</f>
        <v>0</v>
      </c>
      <c r="Y1344">
        <f>'5a - Savings Tracker'!Z1386</f>
        <v>0</v>
      </c>
      <c r="Z1344">
        <f>'5a - Savings Tracker'!AA1386</f>
        <v>0</v>
      </c>
      <c r="AA1344">
        <f>'5a - Savings Tracker'!AB1386</f>
        <v>0</v>
      </c>
      <c r="AB1344">
        <f>'5a - Savings Tracker'!AC1386</f>
        <v>0</v>
      </c>
      <c r="AC1344">
        <f>'5a - Savings Tracker'!AD1386</f>
        <v>0</v>
      </c>
      <c r="AD1344" t="str">
        <f>'5a - Savings Tracker'!AE1386</f>
        <v/>
      </c>
      <c r="AE1344" t="str">
        <f>'5a - Savings Tracker'!AF1386</f>
        <v/>
      </c>
      <c r="AF1344" t="str">
        <f>'5a - Savings Tracker'!AG1386</f>
        <v/>
      </c>
      <c r="AG1344" t="str">
        <f>'5a - Savings Tracker'!AH1386</f>
        <v/>
      </c>
      <c r="AH1344" t="str">
        <f>'5a - Savings Tracker'!AI1386</f>
        <v/>
      </c>
      <c r="AI1344" t="str">
        <f>'5a - Savings Tracker'!AJ1386</f>
        <v/>
      </c>
      <c r="AJ1344" t="str">
        <f>'5a - Savings Tracker'!AK1386</f>
        <v/>
      </c>
      <c r="AK1344" t="str">
        <f>'5a - Savings Tracker'!AL1386</f>
        <v/>
      </c>
    </row>
    <row r="1345" spans="1:37">
      <c r="A1345">
        <f>'5a - Savings Tracker'!A1387</f>
        <v>1344</v>
      </c>
      <c r="B1345" t="str">
        <f>'5a - Savings Tracker'!B1387</f>
        <v>Swansea Bay UHB</v>
      </c>
      <c r="C1345">
        <f>'5a - Savings Tracker'!C1387</f>
        <v>0</v>
      </c>
      <c r="D1345">
        <f>'5a - Savings Tracker'!D1387</f>
        <v>0</v>
      </c>
      <c r="E1345">
        <f>'5a - Savings Tracker'!E1387</f>
        <v>0</v>
      </c>
      <c r="F1345">
        <f>'5a - Savings Tracker'!F1387</f>
        <v>0</v>
      </c>
      <c r="G1345">
        <f>'5a - Savings Tracker'!G1387</f>
        <v>0</v>
      </c>
      <c r="H1345">
        <f>'5a - Savings Tracker'!H1387</f>
        <v>0</v>
      </c>
      <c r="I1345">
        <f>'5a - Savings Tracker'!J1387</f>
        <v>0</v>
      </c>
      <c r="J1345">
        <f>'5a - Savings Tracker'!K1387</f>
        <v>0</v>
      </c>
      <c r="K1345">
        <f>'5a - Savings Tracker'!L1387</f>
        <v>0</v>
      </c>
      <c r="L1345">
        <f>'5a - Savings Tracker'!M1387</f>
        <v>0</v>
      </c>
      <c r="M1345">
        <f>'5a - Savings Tracker'!N1387</f>
        <v>0</v>
      </c>
      <c r="N1345">
        <f>'5a - Savings Tracker'!O1387</f>
        <v>0</v>
      </c>
      <c r="O1345">
        <f>'5a - Savings Tracker'!P1387</f>
        <v>0</v>
      </c>
      <c r="P1345">
        <f>'5a - Savings Tracker'!Q1387</f>
        <v>0</v>
      </c>
      <c r="Q1345">
        <f>'5a - Savings Tracker'!R1387</f>
        <v>0</v>
      </c>
      <c r="R1345">
        <f>'5a - Savings Tracker'!S1387</f>
        <v>0</v>
      </c>
      <c r="S1345">
        <f>'5a - Savings Tracker'!T1387</f>
        <v>0</v>
      </c>
      <c r="T1345">
        <f>'5a - Savings Tracker'!U1387</f>
        <v>0</v>
      </c>
      <c r="U1345">
        <f>'5a - Savings Tracker'!V1387</f>
        <v>0</v>
      </c>
      <c r="V1345">
        <f>'5a - Savings Tracker'!W1387</f>
        <v>0</v>
      </c>
      <c r="W1345">
        <f>'5a - Savings Tracker'!X1387</f>
        <v>0</v>
      </c>
      <c r="X1345">
        <f>'5a - Savings Tracker'!Y1387</f>
        <v>0</v>
      </c>
      <c r="Y1345">
        <f>'5a - Savings Tracker'!Z1387</f>
        <v>0</v>
      </c>
      <c r="Z1345">
        <f>'5a - Savings Tracker'!AA1387</f>
        <v>0</v>
      </c>
      <c r="AA1345">
        <f>'5a - Savings Tracker'!AB1387</f>
        <v>0</v>
      </c>
      <c r="AB1345">
        <f>'5a - Savings Tracker'!AC1387</f>
        <v>0</v>
      </c>
      <c r="AC1345">
        <f>'5a - Savings Tracker'!AD1387</f>
        <v>0</v>
      </c>
      <c r="AD1345" t="str">
        <f>'5a - Savings Tracker'!AE1387</f>
        <v/>
      </c>
      <c r="AE1345" t="str">
        <f>'5a - Savings Tracker'!AF1387</f>
        <v/>
      </c>
      <c r="AF1345" t="str">
        <f>'5a - Savings Tracker'!AG1387</f>
        <v/>
      </c>
      <c r="AG1345" t="str">
        <f>'5a - Savings Tracker'!AH1387</f>
        <v/>
      </c>
      <c r="AH1345" t="str">
        <f>'5a - Savings Tracker'!AI1387</f>
        <v/>
      </c>
      <c r="AI1345" t="str">
        <f>'5a - Savings Tracker'!AJ1387</f>
        <v/>
      </c>
      <c r="AJ1345" t="str">
        <f>'5a - Savings Tracker'!AK1387</f>
        <v/>
      </c>
      <c r="AK1345" t="str">
        <f>'5a - Savings Tracker'!AL1387</f>
        <v/>
      </c>
    </row>
    <row r="1346" spans="1:37">
      <c r="A1346">
        <f>'5a - Savings Tracker'!A1388</f>
        <v>1345</v>
      </c>
      <c r="B1346" t="str">
        <f>'5a - Savings Tracker'!B1388</f>
        <v>Swansea Bay UHB</v>
      </c>
      <c r="C1346">
        <f>'5a - Savings Tracker'!C1388</f>
        <v>0</v>
      </c>
      <c r="D1346">
        <f>'5a - Savings Tracker'!D1388</f>
        <v>0</v>
      </c>
      <c r="E1346">
        <f>'5a - Savings Tracker'!E1388</f>
        <v>0</v>
      </c>
      <c r="F1346">
        <f>'5a - Savings Tracker'!F1388</f>
        <v>0</v>
      </c>
      <c r="G1346">
        <f>'5a - Savings Tracker'!G1388</f>
        <v>0</v>
      </c>
      <c r="H1346">
        <f>'5a - Savings Tracker'!H1388</f>
        <v>0</v>
      </c>
      <c r="I1346">
        <f>'5a - Savings Tracker'!J1388</f>
        <v>0</v>
      </c>
      <c r="J1346">
        <f>'5a - Savings Tracker'!K1388</f>
        <v>0</v>
      </c>
      <c r="K1346">
        <f>'5a - Savings Tracker'!L1388</f>
        <v>0</v>
      </c>
      <c r="L1346">
        <f>'5a - Savings Tracker'!M1388</f>
        <v>0</v>
      </c>
      <c r="M1346">
        <f>'5a - Savings Tracker'!N1388</f>
        <v>0</v>
      </c>
      <c r="N1346">
        <f>'5a - Savings Tracker'!O1388</f>
        <v>0</v>
      </c>
      <c r="O1346">
        <f>'5a - Savings Tracker'!P1388</f>
        <v>0</v>
      </c>
      <c r="P1346">
        <f>'5a - Savings Tracker'!Q1388</f>
        <v>0</v>
      </c>
      <c r="Q1346">
        <f>'5a - Savings Tracker'!R1388</f>
        <v>0</v>
      </c>
      <c r="R1346">
        <f>'5a - Savings Tracker'!S1388</f>
        <v>0</v>
      </c>
      <c r="S1346">
        <f>'5a - Savings Tracker'!T1388</f>
        <v>0</v>
      </c>
      <c r="T1346">
        <f>'5a - Savings Tracker'!U1388</f>
        <v>0</v>
      </c>
      <c r="U1346">
        <f>'5a - Savings Tracker'!V1388</f>
        <v>0</v>
      </c>
      <c r="V1346">
        <f>'5a - Savings Tracker'!W1388</f>
        <v>0</v>
      </c>
      <c r="W1346">
        <f>'5a - Savings Tracker'!X1388</f>
        <v>0</v>
      </c>
      <c r="X1346">
        <f>'5a - Savings Tracker'!Y1388</f>
        <v>0</v>
      </c>
      <c r="Y1346">
        <f>'5a - Savings Tracker'!Z1388</f>
        <v>0</v>
      </c>
      <c r="Z1346">
        <f>'5a - Savings Tracker'!AA1388</f>
        <v>0</v>
      </c>
      <c r="AA1346">
        <f>'5a - Savings Tracker'!AB1388</f>
        <v>0</v>
      </c>
      <c r="AB1346">
        <f>'5a - Savings Tracker'!AC1388</f>
        <v>0</v>
      </c>
      <c r="AC1346">
        <f>'5a - Savings Tracker'!AD1388</f>
        <v>0</v>
      </c>
      <c r="AD1346" t="str">
        <f>'5a - Savings Tracker'!AE1388</f>
        <v/>
      </c>
      <c r="AE1346" t="str">
        <f>'5a - Savings Tracker'!AF1388</f>
        <v/>
      </c>
      <c r="AF1346" t="str">
        <f>'5a - Savings Tracker'!AG1388</f>
        <v/>
      </c>
      <c r="AG1346" t="str">
        <f>'5a - Savings Tracker'!AH1388</f>
        <v/>
      </c>
      <c r="AH1346" t="str">
        <f>'5a - Savings Tracker'!AI1388</f>
        <v/>
      </c>
      <c r="AI1346" t="str">
        <f>'5a - Savings Tracker'!AJ1388</f>
        <v/>
      </c>
      <c r="AJ1346" t="str">
        <f>'5a - Savings Tracker'!AK1388</f>
        <v/>
      </c>
      <c r="AK1346" t="str">
        <f>'5a - Savings Tracker'!AL1388</f>
        <v/>
      </c>
    </row>
    <row r="1347" spans="1:37">
      <c r="A1347">
        <f>'5a - Savings Tracker'!A1389</f>
        <v>1346</v>
      </c>
      <c r="B1347" t="str">
        <f>'5a - Savings Tracker'!B1389</f>
        <v>Swansea Bay UHB</v>
      </c>
      <c r="C1347">
        <f>'5a - Savings Tracker'!C1389</f>
        <v>0</v>
      </c>
      <c r="D1347">
        <f>'5a - Savings Tracker'!D1389</f>
        <v>0</v>
      </c>
      <c r="E1347">
        <f>'5a - Savings Tracker'!E1389</f>
        <v>0</v>
      </c>
      <c r="F1347">
        <f>'5a - Savings Tracker'!F1389</f>
        <v>0</v>
      </c>
      <c r="G1347">
        <f>'5a - Savings Tracker'!G1389</f>
        <v>0</v>
      </c>
      <c r="H1347">
        <f>'5a - Savings Tracker'!H1389</f>
        <v>0</v>
      </c>
      <c r="I1347">
        <f>'5a - Savings Tracker'!J1389</f>
        <v>0</v>
      </c>
      <c r="J1347">
        <f>'5a - Savings Tracker'!K1389</f>
        <v>0</v>
      </c>
      <c r="K1347">
        <f>'5a - Savings Tracker'!L1389</f>
        <v>0</v>
      </c>
      <c r="L1347">
        <f>'5a - Savings Tracker'!M1389</f>
        <v>0</v>
      </c>
      <c r="M1347">
        <f>'5a - Savings Tracker'!N1389</f>
        <v>0</v>
      </c>
      <c r="N1347">
        <f>'5a - Savings Tracker'!O1389</f>
        <v>0</v>
      </c>
      <c r="O1347">
        <f>'5a - Savings Tracker'!P1389</f>
        <v>0</v>
      </c>
      <c r="P1347">
        <f>'5a - Savings Tracker'!Q1389</f>
        <v>0</v>
      </c>
      <c r="Q1347">
        <f>'5a - Savings Tracker'!R1389</f>
        <v>0</v>
      </c>
      <c r="R1347">
        <f>'5a - Savings Tracker'!S1389</f>
        <v>0</v>
      </c>
      <c r="S1347">
        <f>'5a - Savings Tracker'!T1389</f>
        <v>0</v>
      </c>
      <c r="T1347">
        <f>'5a - Savings Tracker'!U1389</f>
        <v>0</v>
      </c>
      <c r="U1347">
        <f>'5a - Savings Tracker'!V1389</f>
        <v>0</v>
      </c>
      <c r="V1347">
        <f>'5a - Savings Tracker'!W1389</f>
        <v>0</v>
      </c>
      <c r="W1347">
        <f>'5a - Savings Tracker'!X1389</f>
        <v>0</v>
      </c>
      <c r="X1347">
        <f>'5a - Savings Tracker'!Y1389</f>
        <v>0</v>
      </c>
      <c r="Y1347">
        <f>'5a - Savings Tracker'!Z1389</f>
        <v>0</v>
      </c>
      <c r="Z1347">
        <f>'5a - Savings Tracker'!AA1389</f>
        <v>0</v>
      </c>
      <c r="AA1347">
        <f>'5a - Savings Tracker'!AB1389</f>
        <v>0</v>
      </c>
      <c r="AB1347">
        <f>'5a - Savings Tracker'!AC1389</f>
        <v>0</v>
      </c>
      <c r="AC1347">
        <f>'5a - Savings Tracker'!AD1389</f>
        <v>0</v>
      </c>
      <c r="AD1347" t="str">
        <f>'5a - Savings Tracker'!AE1389</f>
        <v/>
      </c>
      <c r="AE1347" t="str">
        <f>'5a - Savings Tracker'!AF1389</f>
        <v/>
      </c>
      <c r="AF1347" t="str">
        <f>'5a - Savings Tracker'!AG1389</f>
        <v/>
      </c>
      <c r="AG1347" t="str">
        <f>'5a - Savings Tracker'!AH1389</f>
        <v/>
      </c>
      <c r="AH1347" t="str">
        <f>'5a - Savings Tracker'!AI1389</f>
        <v/>
      </c>
      <c r="AI1347" t="str">
        <f>'5a - Savings Tracker'!AJ1389</f>
        <v/>
      </c>
      <c r="AJ1347" t="str">
        <f>'5a - Savings Tracker'!AK1389</f>
        <v/>
      </c>
      <c r="AK1347" t="str">
        <f>'5a - Savings Tracker'!AL1389</f>
        <v/>
      </c>
    </row>
    <row r="1348" spans="1:37">
      <c r="A1348">
        <f>'5a - Savings Tracker'!A1390</f>
        <v>1347</v>
      </c>
      <c r="B1348" t="str">
        <f>'5a - Savings Tracker'!B1390</f>
        <v>Swansea Bay UHB</v>
      </c>
      <c r="C1348">
        <f>'5a - Savings Tracker'!C1390</f>
        <v>0</v>
      </c>
      <c r="D1348">
        <f>'5a - Savings Tracker'!D1390</f>
        <v>0</v>
      </c>
      <c r="E1348">
        <f>'5a - Savings Tracker'!E1390</f>
        <v>0</v>
      </c>
      <c r="F1348">
        <f>'5a - Savings Tracker'!F1390</f>
        <v>0</v>
      </c>
      <c r="G1348">
        <f>'5a - Savings Tracker'!G1390</f>
        <v>0</v>
      </c>
      <c r="H1348">
        <f>'5a - Savings Tracker'!H1390</f>
        <v>0</v>
      </c>
      <c r="I1348">
        <f>'5a - Savings Tracker'!J1390</f>
        <v>0</v>
      </c>
      <c r="J1348">
        <f>'5a - Savings Tracker'!K1390</f>
        <v>0</v>
      </c>
      <c r="K1348">
        <f>'5a - Savings Tracker'!L1390</f>
        <v>0</v>
      </c>
      <c r="L1348">
        <f>'5a - Savings Tracker'!M1390</f>
        <v>0</v>
      </c>
      <c r="M1348">
        <f>'5a - Savings Tracker'!N1390</f>
        <v>0</v>
      </c>
      <c r="N1348">
        <f>'5a - Savings Tracker'!O1390</f>
        <v>0</v>
      </c>
      <c r="O1348">
        <f>'5a - Savings Tracker'!P1390</f>
        <v>0</v>
      </c>
      <c r="P1348">
        <f>'5a - Savings Tracker'!Q1390</f>
        <v>0</v>
      </c>
      <c r="Q1348">
        <f>'5a - Savings Tracker'!R1390</f>
        <v>0</v>
      </c>
      <c r="R1348">
        <f>'5a - Savings Tracker'!S1390</f>
        <v>0</v>
      </c>
      <c r="S1348">
        <f>'5a - Savings Tracker'!T1390</f>
        <v>0</v>
      </c>
      <c r="T1348">
        <f>'5a - Savings Tracker'!U1390</f>
        <v>0</v>
      </c>
      <c r="U1348">
        <f>'5a - Savings Tracker'!V1390</f>
        <v>0</v>
      </c>
      <c r="V1348">
        <f>'5a - Savings Tracker'!W1390</f>
        <v>0</v>
      </c>
      <c r="W1348">
        <f>'5a - Savings Tracker'!X1390</f>
        <v>0</v>
      </c>
      <c r="X1348">
        <f>'5a - Savings Tracker'!Y1390</f>
        <v>0</v>
      </c>
      <c r="Y1348">
        <f>'5a - Savings Tracker'!Z1390</f>
        <v>0</v>
      </c>
      <c r="Z1348">
        <f>'5a - Savings Tracker'!AA1390</f>
        <v>0</v>
      </c>
      <c r="AA1348">
        <f>'5a - Savings Tracker'!AB1390</f>
        <v>0</v>
      </c>
      <c r="AB1348">
        <f>'5a - Savings Tracker'!AC1390</f>
        <v>0</v>
      </c>
      <c r="AC1348">
        <f>'5a - Savings Tracker'!AD1390</f>
        <v>0</v>
      </c>
      <c r="AD1348" t="str">
        <f>'5a - Savings Tracker'!AE1390</f>
        <v/>
      </c>
      <c r="AE1348" t="str">
        <f>'5a - Savings Tracker'!AF1390</f>
        <v/>
      </c>
      <c r="AF1348" t="str">
        <f>'5a - Savings Tracker'!AG1390</f>
        <v/>
      </c>
      <c r="AG1348" t="str">
        <f>'5a - Savings Tracker'!AH1390</f>
        <v/>
      </c>
      <c r="AH1348" t="str">
        <f>'5a - Savings Tracker'!AI1390</f>
        <v/>
      </c>
      <c r="AI1348" t="str">
        <f>'5a - Savings Tracker'!AJ1390</f>
        <v/>
      </c>
      <c r="AJ1348" t="str">
        <f>'5a - Savings Tracker'!AK1390</f>
        <v/>
      </c>
      <c r="AK1348" t="str">
        <f>'5a - Savings Tracker'!AL1390</f>
        <v/>
      </c>
    </row>
    <row r="1349" spans="1:37">
      <c r="A1349">
        <f>'5a - Savings Tracker'!A1391</f>
        <v>1348</v>
      </c>
      <c r="B1349" t="str">
        <f>'5a - Savings Tracker'!B1391</f>
        <v>Swansea Bay UHB</v>
      </c>
      <c r="C1349">
        <f>'5a - Savings Tracker'!C1391</f>
        <v>0</v>
      </c>
      <c r="D1349">
        <f>'5a - Savings Tracker'!D1391</f>
        <v>0</v>
      </c>
      <c r="E1349">
        <f>'5a - Savings Tracker'!E1391</f>
        <v>0</v>
      </c>
      <c r="F1349">
        <f>'5a - Savings Tracker'!F1391</f>
        <v>0</v>
      </c>
      <c r="G1349">
        <f>'5a - Savings Tracker'!G1391</f>
        <v>0</v>
      </c>
      <c r="H1349">
        <f>'5a - Savings Tracker'!H1391</f>
        <v>0</v>
      </c>
      <c r="I1349">
        <f>'5a - Savings Tracker'!J1391</f>
        <v>0</v>
      </c>
      <c r="J1349">
        <f>'5a - Savings Tracker'!K1391</f>
        <v>0</v>
      </c>
      <c r="K1349">
        <f>'5a - Savings Tracker'!L1391</f>
        <v>0</v>
      </c>
      <c r="L1349">
        <f>'5a - Savings Tracker'!M1391</f>
        <v>0</v>
      </c>
      <c r="M1349">
        <f>'5a - Savings Tracker'!N1391</f>
        <v>0</v>
      </c>
      <c r="N1349">
        <f>'5a - Savings Tracker'!O1391</f>
        <v>0</v>
      </c>
      <c r="O1349">
        <f>'5a - Savings Tracker'!P1391</f>
        <v>0</v>
      </c>
      <c r="P1349">
        <f>'5a - Savings Tracker'!Q1391</f>
        <v>0</v>
      </c>
      <c r="Q1349">
        <f>'5a - Savings Tracker'!R1391</f>
        <v>0</v>
      </c>
      <c r="R1349">
        <f>'5a - Savings Tracker'!S1391</f>
        <v>0</v>
      </c>
      <c r="S1349">
        <f>'5a - Savings Tracker'!T1391</f>
        <v>0</v>
      </c>
      <c r="T1349">
        <f>'5a - Savings Tracker'!U1391</f>
        <v>0</v>
      </c>
      <c r="U1349">
        <f>'5a - Savings Tracker'!V1391</f>
        <v>0</v>
      </c>
      <c r="V1349">
        <f>'5a - Savings Tracker'!W1391</f>
        <v>0</v>
      </c>
      <c r="W1349">
        <f>'5a - Savings Tracker'!X1391</f>
        <v>0</v>
      </c>
      <c r="X1349">
        <f>'5a - Savings Tracker'!Y1391</f>
        <v>0</v>
      </c>
      <c r="Y1349">
        <f>'5a - Savings Tracker'!Z1391</f>
        <v>0</v>
      </c>
      <c r="Z1349">
        <f>'5a - Savings Tracker'!AA1391</f>
        <v>0</v>
      </c>
      <c r="AA1349">
        <f>'5a - Savings Tracker'!AB1391</f>
        <v>0</v>
      </c>
      <c r="AB1349">
        <f>'5a - Savings Tracker'!AC1391</f>
        <v>0</v>
      </c>
      <c r="AC1349">
        <f>'5a - Savings Tracker'!AD1391</f>
        <v>0</v>
      </c>
      <c r="AD1349" t="str">
        <f>'5a - Savings Tracker'!AE1391</f>
        <v/>
      </c>
      <c r="AE1349" t="str">
        <f>'5a - Savings Tracker'!AF1391</f>
        <v/>
      </c>
      <c r="AF1349" t="str">
        <f>'5a - Savings Tracker'!AG1391</f>
        <v/>
      </c>
      <c r="AG1349" t="str">
        <f>'5a - Savings Tracker'!AH1391</f>
        <v/>
      </c>
      <c r="AH1349" t="str">
        <f>'5a - Savings Tracker'!AI1391</f>
        <v/>
      </c>
      <c r="AI1349" t="str">
        <f>'5a - Savings Tracker'!AJ1391</f>
        <v/>
      </c>
      <c r="AJ1349" t="str">
        <f>'5a - Savings Tracker'!AK1391</f>
        <v/>
      </c>
      <c r="AK1349" t="str">
        <f>'5a - Savings Tracker'!AL1391</f>
        <v/>
      </c>
    </row>
    <row r="1350" spans="1:37">
      <c r="A1350">
        <f>'5a - Savings Tracker'!A1392</f>
        <v>1349</v>
      </c>
      <c r="B1350" t="str">
        <f>'5a - Savings Tracker'!B1392</f>
        <v>Swansea Bay UHB</v>
      </c>
      <c r="C1350">
        <f>'5a - Savings Tracker'!C1392</f>
        <v>0</v>
      </c>
      <c r="D1350">
        <f>'5a - Savings Tracker'!D1392</f>
        <v>0</v>
      </c>
      <c r="E1350">
        <f>'5a - Savings Tracker'!E1392</f>
        <v>0</v>
      </c>
      <c r="F1350">
        <f>'5a - Savings Tracker'!F1392</f>
        <v>0</v>
      </c>
      <c r="G1350">
        <f>'5a - Savings Tracker'!G1392</f>
        <v>0</v>
      </c>
      <c r="H1350">
        <f>'5a - Savings Tracker'!H1392</f>
        <v>0</v>
      </c>
      <c r="I1350">
        <f>'5a - Savings Tracker'!J1392</f>
        <v>0</v>
      </c>
      <c r="J1350">
        <f>'5a - Savings Tracker'!K1392</f>
        <v>0</v>
      </c>
      <c r="K1350">
        <f>'5a - Savings Tracker'!L1392</f>
        <v>0</v>
      </c>
      <c r="L1350">
        <f>'5a - Savings Tracker'!M1392</f>
        <v>0</v>
      </c>
      <c r="M1350">
        <f>'5a - Savings Tracker'!N1392</f>
        <v>0</v>
      </c>
      <c r="N1350">
        <f>'5a - Savings Tracker'!O1392</f>
        <v>0</v>
      </c>
      <c r="O1350">
        <f>'5a - Savings Tracker'!P1392</f>
        <v>0</v>
      </c>
      <c r="P1350">
        <f>'5a - Savings Tracker'!Q1392</f>
        <v>0</v>
      </c>
      <c r="Q1350">
        <f>'5a - Savings Tracker'!R1392</f>
        <v>0</v>
      </c>
      <c r="R1350">
        <f>'5a - Savings Tracker'!S1392</f>
        <v>0</v>
      </c>
      <c r="S1350">
        <f>'5a - Savings Tracker'!T1392</f>
        <v>0</v>
      </c>
      <c r="T1350">
        <f>'5a - Savings Tracker'!U1392</f>
        <v>0</v>
      </c>
      <c r="U1350">
        <f>'5a - Savings Tracker'!V1392</f>
        <v>0</v>
      </c>
      <c r="V1350">
        <f>'5a - Savings Tracker'!W1392</f>
        <v>0</v>
      </c>
      <c r="W1350">
        <f>'5a - Savings Tracker'!X1392</f>
        <v>0</v>
      </c>
      <c r="X1350">
        <f>'5a - Savings Tracker'!Y1392</f>
        <v>0</v>
      </c>
      <c r="Y1350">
        <f>'5a - Savings Tracker'!Z1392</f>
        <v>0</v>
      </c>
      <c r="Z1350">
        <f>'5a - Savings Tracker'!AA1392</f>
        <v>0</v>
      </c>
      <c r="AA1350">
        <f>'5a - Savings Tracker'!AB1392</f>
        <v>0</v>
      </c>
      <c r="AB1350">
        <f>'5a - Savings Tracker'!AC1392</f>
        <v>0</v>
      </c>
      <c r="AC1350">
        <f>'5a - Savings Tracker'!AD1392</f>
        <v>0</v>
      </c>
      <c r="AD1350" t="str">
        <f>'5a - Savings Tracker'!AE1392</f>
        <v/>
      </c>
      <c r="AE1350" t="str">
        <f>'5a - Savings Tracker'!AF1392</f>
        <v/>
      </c>
      <c r="AF1350" t="str">
        <f>'5a - Savings Tracker'!AG1392</f>
        <v/>
      </c>
      <c r="AG1350" t="str">
        <f>'5a - Savings Tracker'!AH1392</f>
        <v/>
      </c>
      <c r="AH1350" t="str">
        <f>'5a - Savings Tracker'!AI1392</f>
        <v/>
      </c>
      <c r="AI1350" t="str">
        <f>'5a - Savings Tracker'!AJ1392</f>
        <v/>
      </c>
      <c r="AJ1350" t="str">
        <f>'5a - Savings Tracker'!AK1392</f>
        <v/>
      </c>
      <c r="AK1350" t="str">
        <f>'5a - Savings Tracker'!AL1392</f>
        <v/>
      </c>
    </row>
    <row r="1351" spans="1:37">
      <c r="A1351">
        <f>'5a - Savings Tracker'!A1393</f>
        <v>1350</v>
      </c>
      <c r="B1351" t="str">
        <f>'5a - Savings Tracker'!B1393</f>
        <v>Swansea Bay UHB</v>
      </c>
      <c r="C1351">
        <f>'5a - Savings Tracker'!C1393</f>
        <v>0</v>
      </c>
      <c r="D1351">
        <f>'5a - Savings Tracker'!D1393</f>
        <v>0</v>
      </c>
      <c r="E1351">
        <f>'5a - Savings Tracker'!E1393</f>
        <v>0</v>
      </c>
      <c r="F1351">
        <f>'5a - Savings Tracker'!F1393</f>
        <v>0</v>
      </c>
      <c r="G1351">
        <f>'5a - Savings Tracker'!G1393</f>
        <v>0</v>
      </c>
      <c r="H1351">
        <f>'5a - Savings Tracker'!H1393</f>
        <v>0</v>
      </c>
      <c r="I1351">
        <f>'5a - Savings Tracker'!J1393</f>
        <v>0</v>
      </c>
      <c r="J1351">
        <f>'5a - Savings Tracker'!K1393</f>
        <v>0</v>
      </c>
      <c r="K1351">
        <f>'5a - Savings Tracker'!L1393</f>
        <v>0</v>
      </c>
      <c r="L1351">
        <f>'5a - Savings Tracker'!M1393</f>
        <v>0</v>
      </c>
      <c r="M1351">
        <f>'5a - Savings Tracker'!N1393</f>
        <v>0</v>
      </c>
      <c r="N1351">
        <f>'5a - Savings Tracker'!O1393</f>
        <v>0</v>
      </c>
      <c r="O1351">
        <f>'5a - Savings Tracker'!P1393</f>
        <v>0</v>
      </c>
      <c r="P1351">
        <f>'5a - Savings Tracker'!Q1393</f>
        <v>0</v>
      </c>
      <c r="Q1351">
        <f>'5a - Savings Tracker'!R1393</f>
        <v>0</v>
      </c>
      <c r="R1351">
        <f>'5a - Savings Tracker'!S1393</f>
        <v>0</v>
      </c>
      <c r="S1351">
        <f>'5a - Savings Tracker'!T1393</f>
        <v>0</v>
      </c>
      <c r="T1351">
        <f>'5a - Savings Tracker'!U1393</f>
        <v>0</v>
      </c>
      <c r="U1351">
        <f>'5a - Savings Tracker'!V1393</f>
        <v>0</v>
      </c>
      <c r="V1351">
        <f>'5a - Savings Tracker'!W1393</f>
        <v>0</v>
      </c>
      <c r="W1351">
        <f>'5a - Savings Tracker'!X1393</f>
        <v>0</v>
      </c>
      <c r="X1351">
        <f>'5a - Savings Tracker'!Y1393</f>
        <v>0</v>
      </c>
      <c r="Y1351">
        <f>'5a - Savings Tracker'!Z1393</f>
        <v>0</v>
      </c>
      <c r="Z1351">
        <f>'5a - Savings Tracker'!AA1393</f>
        <v>0</v>
      </c>
      <c r="AA1351">
        <f>'5a - Savings Tracker'!AB1393</f>
        <v>0</v>
      </c>
      <c r="AB1351">
        <f>'5a - Savings Tracker'!AC1393</f>
        <v>0</v>
      </c>
      <c r="AC1351">
        <f>'5a - Savings Tracker'!AD1393</f>
        <v>0</v>
      </c>
      <c r="AD1351" t="str">
        <f>'5a - Savings Tracker'!AE1393</f>
        <v/>
      </c>
      <c r="AE1351" t="str">
        <f>'5a - Savings Tracker'!AF1393</f>
        <v/>
      </c>
      <c r="AF1351" t="str">
        <f>'5a - Savings Tracker'!AG1393</f>
        <v/>
      </c>
      <c r="AG1351" t="str">
        <f>'5a - Savings Tracker'!AH1393</f>
        <v/>
      </c>
      <c r="AH1351" t="str">
        <f>'5a - Savings Tracker'!AI1393</f>
        <v/>
      </c>
      <c r="AI1351" t="str">
        <f>'5a - Savings Tracker'!AJ1393</f>
        <v/>
      </c>
      <c r="AJ1351" t="str">
        <f>'5a - Savings Tracker'!AK1393</f>
        <v/>
      </c>
      <c r="AK1351" t="str">
        <f>'5a - Savings Tracker'!AL1393</f>
        <v/>
      </c>
    </row>
    <row r="1352" spans="1:37">
      <c r="A1352">
        <f>'5a - Savings Tracker'!A1394</f>
        <v>1351</v>
      </c>
      <c r="B1352" t="str">
        <f>'5a - Savings Tracker'!B1394</f>
        <v>Swansea Bay UHB</v>
      </c>
      <c r="C1352">
        <f>'5a - Savings Tracker'!C1394</f>
        <v>0</v>
      </c>
      <c r="D1352">
        <f>'5a - Savings Tracker'!D1394</f>
        <v>0</v>
      </c>
      <c r="E1352">
        <f>'5a - Savings Tracker'!E1394</f>
        <v>0</v>
      </c>
      <c r="F1352">
        <f>'5a - Savings Tracker'!F1394</f>
        <v>0</v>
      </c>
      <c r="G1352">
        <f>'5a - Savings Tracker'!G1394</f>
        <v>0</v>
      </c>
      <c r="H1352">
        <f>'5a - Savings Tracker'!H1394</f>
        <v>0</v>
      </c>
      <c r="I1352">
        <f>'5a - Savings Tracker'!J1394</f>
        <v>0</v>
      </c>
      <c r="J1352">
        <f>'5a - Savings Tracker'!K1394</f>
        <v>0</v>
      </c>
      <c r="K1352">
        <f>'5a - Savings Tracker'!L1394</f>
        <v>0</v>
      </c>
      <c r="L1352">
        <f>'5a - Savings Tracker'!M1394</f>
        <v>0</v>
      </c>
      <c r="M1352">
        <f>'5a - Savings Tracker'!N1394</f>
        <v>0</v>
      </c>
      <c r="N1352">
        <f>'5a - Savings Tracker'!O1394</f>
        <v>0</v>
      </c>
      <c r="O1352">
        <f>'5a - Savings Tracker'!P1394</f>
        <v>0</v>
      </c>
      <c r="P1352">
        <f>'5a - Savings Tracker'!Q1394</f>
        <v>0</v>
      </c>
      <c r="Q1352">
        <f>'5a - Savings Tracker'!R1394</f>
        <v>0</v>
      </c>
      <c r="R1352">
        <f>'5a - Savings Tracker'!S1394</f>
        <v>0</v>
      </c>
      <c r="S1352">
        <f>'5a - Savings Tracker'!T1394</f>
        <v>0</v>
      </c>
      <c r="T1352">
        <f>'5a - Savings Tracker'!U1394</f>
        <v>0</v>
      </c>
      <c r="U1352">
        <f>'5a - Savings Tracker'!V1394</f>
        <v>0</v>
      </c>
      <c r="V1352">
        <f>'5a - Savings Tracker'!W1394</f>
        <v>0</v>
      </c>
      <c r="W1352">
        <f>'5a - Savings Tracker'!X1394</f>
        <v>0</v>
      </c>
      <c r="X1352">
        <f>'5a - Savings Tracker'!Y1394</f>
        <v>0</v>
      </c>
      <c r="Y1352">
        <f>'5a - Savings Tracker'!Z1394</f>
        <v>0</v>
      </c>
      <c r="Z1352">
        <f>'5a - Savings Tracker'!AA1394</f>
        <v>0</v>
      </c>
      <c r="AA1352">
        <f>'5a - Savings Tracker'!AB1394</f>
        <v>0</v>
      </c>
      <c r="AB1352">
        <f>'5a - Savings Tracker'!AC1394</f>
        <v>0</v>
      </c>
      <c r="AC1352">
        <f>'5a - Savings Tracker'!AD1394</f>
        <v>0</v>
      </c>
      <c r="AD1352" t="str">
        <f>'5a - Savings Tracker'!AE1394</f>
        <v/>
      </c>
      <c r="AE1352" t="str">
        <f>'5a - Savings Tracker'!AF1394</f>
        <v/>
      </c>
      <c r="AF1352" t="str">
        <f>'5a - Savings Tracker'!AG1394</f>
        <v/>
      </c>
      <c r="AG1352" t="str">
        <f>'5a - Savings Tracker'!AH1394</f>
        <v/>
      </c>
      <c r="AH1352" t="str">
        <f>'5a - Savings Tracker'!AI1394</f>
        <v/>
      </c>
      <c r="AI1352" t="str">
        <f>'5a - Savings Tracker'!AJ1394</f>
        <v/>
      </c>
      <c r="AJ1352" t="str">
        <f>'5a - Savings Tracker'!AK1394</f>
        <v/>
      </c>
      <c r="AK1352" t="str">
        <f>'5a - Savings Tracker'!AL1394</f>
        <v/>
      </c>
    </row>
    <row r="1353" spans="1:37">
      <c r="A1353">
        <f>'5a - Savings Tracker'!A1395</f>
        <v>1352</v>
      </c>
      <c r="B1353" t="str">
        <f>'5a - Savings Tracker'!B1395</f>
        <v>Swansea Bay UHB</v>
      </c>
      <c r="C1353">
        <f>'5a - Savings Tracker'!C1395</f>
        <v>0</v>
      </c>
      <c r="D1353">
        <f>'5a - Savings Tracker'!D1395</f>
        <v>0</v>
      </c>
      <c r="E1353">
        <f>'5a - Savings Tracker'!E1395</f>
        <v>0</v>
      </c>
      <c r="F1353">
        <f>'5a - Savings Tracker'!F1395</f>
        <v>0</v>
      </c>
      <c r="G1353">
        <f>'5a - Savings Tracker'!G1395</f>
        <v>0</v>
      </c>
      <c r="H1353">
        <f>'5a - Savings Tracker'!H1395</f>
        <v>0</v>
      </c>
      <c r="I1353">
        <f>'5a - Savings Tracker'!J1395</f>
        <v>0</v>
      </c>
      <c r="J1353">
        <f>'5a - Savings Tracker'!K1395</f>
        <v>0</v>
      </c>
      <c r="K1353">
        <f>'5a - Savings Tracker'!L1395</f>
        <v>0</v>
      </c>
      <c r="L1353">
        <f>'5a - Savings Tracker'!M1395</f>
        <v>0</v>
      </c>
      <c r="M1353">
        <f>'5a - Savings Tracker'!N1395</f>
        <v>0</v>
      </c>
      <c r="N1353">
        <f>'5a - Savings Tracker'!O1395</f>
        <v>0</v>
      </c>
      <c r="O1353">
        <f>'5a - Savings Tracker'!P1395</f>
        <v>0</v>
      </c>
      <c r="P1353">
        <f>'5a - Savings Tracker'!Q1395</f>
        <v>0</v>
      </c>
      <c r="Q1353">
        <f>'5a - Savings Tracker'!R1395</f>
        <v>0</v>
      </c>
      <c r="R1353">
        <f>'5a - Savings Tracker'!S1395</f>
        <v>0</v>
      </c>
      <c r="S1353">
        <f>'5a - Savings Tracker'!T1395</f>
        <v>0</v>
      </c>
      <c r="T1353">
        <f>'5a - Savings Tracker'!U1395</f>
        <v>0</v>
      </c>
      <c r="U1353">
        <f>'5a - Savings Tracker'!V1395</f>
        <v>0</v>
      </c>
      <c r="V1353">
        <f>'5a - Savings Tracker'!W1395</f>
        <v>0</v>
      </c>
      <c r="W1353">
        <f>'5a - Savings Tracker'!X1395</f>
        <v>0</v>
      </c>
      <c r="X1353">
        <f>'5a - Savings Tracker'!Y1395</f>
        <v>0</v>
      </c>
      <c r="Y1353">
        <f>'5a - Savings Tracker'!Z1395</f>
        <v>0</v>
      </c>
      <c r="Z1353">
        <f>'5a - Savings Tracker'!AA1395</f>
        <v>0</v>
      </c>
      <c r="AA1353">
        <f>'5a - Savings Tracker'!AB1395</f>
        <v>0</v>
      </c>
      <c r="AB1353">
        <f>'5a - Savings Tracker'!AC1395</f>
        <v>0</v>
      </c>
      <c r="AC1353">
        <f>'5a - Savings Tracker'!AD1395</f>
        <v>0</v>
      </c>
      <c r="AD1353" t="str">
        <f>'5a - Savings Tracker'!AE1395</f>
        <v/>
      </c>
      <c r="AE1353" t="str">
        <f>'5a - Savings Tracker'!AF1395</f>
        <v/>
      </c>
      <c r="AF1353" t="str">
        <f>'5a - Savings Tracker'!AG1395</f>
        <v/>
      </c>
      <c r="AG1353" t="str">
        <f>'5a - Savings Tracker'!AH1395</f>
        <v/>
      </c>
      <c r="AH1353" t="str">
        <f>'5a - Savings Tracker'!AI1395</f>
        <v/>
      </c>
      <c r="AI1353" t="str">
        <f>'5a - Savings Tracker'!AJ1395</f>
        <v/>
      </c>
      <c r="AJ1353" t="str">
        <f>'5a - Savings Tracker'!AK1395</f>
        <v/>
      </c>
      <c r="AK1353" t="str">
        <f>'5a - Savings Tracker'!AL1395</f>
        <v/>
      </c>
    </row>
    <row r="1354" spans="1:37">
      <c r="A1354">
        <f>'5a - Savings Tracker'!A1396</f>
        <v>1353</v>
      </c>
      <c r="B1354" t="str">
        <f>'5a - Savings Tracker'!B1396</f>
        <v>Swansea Bay UHB</v>
      </c>
      <c r="C1354">
        <f>'5a - Savings Tracker'!C1396</f>
        <v>0</v>
      </c>
      <c r="D1354">
        <f>'5a - Savings Tracker'!D1396</f>
        <v>0</v>
      </c>
      <c r="E1354">
        <f>'5a - Savings Tracker'!E1396</f>
        <v>0</v>
      </c>
      <c r="F1354">
        <f>'5a - Savings Tracker'!F1396</f>
        <v>0</v>
      </c>
      <c r="G1354">
        <f>'5a - Savings Tracker'!G1396</f>
        <v>0</v>
      </c>
      <c r="H1354">
        <f>'5a - Savings Tracker'!H1396</f>
        <v>0</v>
      </c>
      <c r="I1354">
        <f>'5a - Savings Tracker'!J1396</f>
        <v>0</v>
      </c>
      <c r="J1354">
        <f>'5a - Savings Tracker'!K1396</f>
        <v>0</v>
      </c>
      <c r="K1354">
        <f>'5a - Savings Tracker'!L1396</f>
        <v>0</v>
      </c>
      <c r="L1354">
        <f>'5a - Savings Tracker'!M1396</f>
        <v>0</v>
      </c>
      <c r="M1354">
        <f>'5a - Savings Tracker'!N1396</f>
        <v>0</v>
      </c>
      <c r="N1354">
        <f>'5a - Savings Tracker'!O1396</f>
        <v>0</v>
      </c>
      <c r="O1354">
        <f>'5a - Savings Tracker'!P1396</f>
        <v>0</v>
      </c>
      <c r="P1354">
        <f>'5a - Savings Tracker'!Q1396</f>
        <v>0</v>
      </c>
      <c r="Q1354">
        <f>'5a - Savings Tracker'!R1396</f>
        <v>0</v>
      </c>
      <c r="R1354">
        <f>'5a - Savings Tracker'!S1396</f>
        <v>0</v>
      </c>
      <c r="S1354">
        <f>'5a - Savings Tracker'!T1396</f>
        <v>0</v>
      </c>
      <c r="T1354">
        <f>'5a - Savings Tracker'!U1396</f>
        <v>0</v>
      </c>
      <c r="U1354">
        <f>'5a - Savings Tracker'!V1396</f>
        <v>0</v>
      </c>
      <c r="V1354">
        <f>'5a - Savings Tracker'!W1396</f>
        <v>0</v>
      </c>
      <c r="W1354">
        <f>'5a - Savings Tracker'!X1396</f>
        <v>0</v>
      </c>
      <c r="X1354">
        <f>'5a - Savings Tracker'!Y1396</f>
        <v>0</v>
      </c>
      <c r="Y1354">
        <f>'5a - Savings Tracker'!Z1396</f>
        <v>0</v>
      </c>
      <c r="Z1354">
        <f>'5a - Savings Tracker'!AA1396</f>
        <v>0</v>
      </c>
      <c r="AA1354">
        <f>'5a - Savings Tracker'!AB1396</f>
        <v>0</v>
      </c>
      <c r="AB1354">
        <f>'5a - Savings Tracker'!AC1396</f>
        <v>0</v>
      </c>
      <c r="AC1354">
        <f>'5a - Savings Tracker'!AD1396</f>
        <v>0</v>
      </c>
      <c r="AD1354" t="str">
        <f>'5a - Savings Tracker'!AE1396</f>
        <v/>
      </c>
      <c r="AE1354" t="str">
        <f>'5a - Savings Tracker'!AF1396</f>
        <v/>
      </c>
      <c r="AF1354" t="str">
        <f>'5a - Savings Tracker'!AG1396</f>
        <v/>
      </c>
      <c r="AG1354" t="str">
        <f>'5a - Savings Tracker'!AH1396</f>
        <v/>
      </c>
      <c r="AH1354" t="str">
        <f>'5a - Savings Tracker'!AI1396</f>
        <v/>
      </c>
      <c r="AI1354" t="str">
        <f>'5a - Savings Tracker'!AJ1396</f>
        <v/>
      </c>
      <c r="AJ1354" t="str">
        <f>'5a - Savings Tracker'!AK1396</f>
        <v/>
      </c>
      <c r="AK1354" t="str">
        <f>'5a - Savings Tracker'!AL1396</f>
        <v/>
      </c>
    </row>
    <row r="1355" spans="1:37">
      <c r="A1355">
        <f>'5a - Savings Tracker'!A1397</f>
        <v>1354</v>
      </c>
      <c r="B1355" t="str">
        <f>'5a - Savings Tracker'!B1397</f>
        <v>Swansea Bay UHB</v>
      </c>
      <c r="C1355">
        <f>'5a - Savings Tracker'!C1397</f>
        <v>0</v>
      </c>
      <c r="D1355">
        <f>'5a - Savings Tracker'!D1397</f>
        <v>0</v>
      </c>
      <c r="E1355">
        <f>'5a - Savings Tracker'!E1397</f>
        <v>0</v>
      </c>
      <c r="F1355">
        <f>'5a - Savings Tracker'!F1397</f>
        <v>0</v>
      </c>
      <c r="G1355">
        <f>'5a - Savings Tracker'!G1397</f>
        <v>0</v>
      </c>
      <c r="H1355">
        <f>'5a - Savings Tracker'!H1397</f>
        <v>0</v>
      </c>
      <c r="I1355">
        <f>'5a - Savings Tracker'!J1397</f>
        <v>0</v>
      </c>
      <c r="J1355">
        <f>'5a - Savings Tracker'!K1397</f>
        <v>0</v>
      </c>
      <c r="K1355">
        <f>'5a - Savings Tracker'!L1397</f>
        <v>0</v>
      </c>
      <c r="L1355">
        <f>'5a - Savings Tracker'!M1397</f>
        <v>0</v>
      </c>
      <c r="M1355">
        <f>'5a - Savings Tracker'!N1397</f>
        <v>0</v>
      </c>
      <c r="N1355">
        <f>'5a - Savings Tracker'!O1397</f>
        <v>0</v>
      </c>
      <c r="O1355">
        <f>'5a - Savings Tracker'!P1397</f>
        <v>0</v>
      </c>
      <c r="P1355">
        <f>'5a - Savings Tracker'!Q1397</f>
        <v>0</v>
      </c>
      <c r="Q1355">
        <f>'5a - Savings Tracker'!R1397</f>
        <v>0</v>
      </c>
      <c r="R1355">
        <f>'5a - Savings Tracker'!S1397</f>
        <v>0</v>
      </c>
      <c r="S1355">
        <f>'5a - Savings Tracker'!T1397</f>
        <v>0</v>
      </c>
      <c r="T1355">
        <f>'5a - Savings Tracker'!U1397</f>
        <v>0</v>
      </c>
      <c r="U1355">
        <f>'5a - Savings Tracker'!V1397</f>
        <v>0</v>
      </c>
      <c r="V1355">
        <f>'5a - Savings Tracker'!W1397</f>
        <v>0</v>
      </c>
      <c r="W1355">
        <f>'5a - Savings Tracker'!X1397</f>
        <v>0</v>
      </c>
      <c r="X1355">
        <f>'5a - Savings Tracker'!Y1397</f>
        <v>0</v>
      </c>
      <c r="Y1355">
        <f>'5a - Savings Tracker'!Z1397</f>
        <v>0</v>
      </c>
      <c r="Z1355">
        <f>'5a - Savings Tracker'!AA1397</f>
        <v>0</v>
      </c>
      <c r="AA1355">
        <f>'5a - Savings Tracker'!AB1397</f>
        <v>0</v>
      </c>
      <c r="AB1355">
        <f>'5a - Savings Tracker'!AC1397</f>
        <v>0</v>
      </c>
      <c r="AC1355">
        <f>'5a - Savings Tracker'!AD1397</f>
        <v>0</v>
      </c>
      <c r="AD1355" t="str">
        <f>'5a - Savings Tracker'!AE1397</f>
        <v/>
      </c>
      <c r="AE1355" t="str">
        <f>'5a - Savings Tracker'!AF1397</f>
        <v/>
      </c>
      <c r="AF1355" t="str">
        <f>'5a - Savings Tracker'!AG1397</f>
        <v/>
      </c>
      <c r="AG1355" t="str">
        <f>'5a - Savings Tracker'!AH1397</f>
        <v/>
      </c>
      <c r="AH1355" t="str">
        <f>'5a - Savings Tracker'!AI1397</f>
        <v/>
      </c>
      <c r="AI1355" t="str">
        <f>'5a - Savings Tracker'!AJ1397</f>
        <v/>
      </c>
      <c r="AJ1355" t="str">
        <f>'5a - Savings Tracker'!AK1397</f>
        <v/>
      </c>
      <c r="AK1355" t="str">
        <f>'5a - Savings Tracker'!AL1397</f>
        <v/>
      </c>
    </row>
    <row r="1356" spans="1:37">
      <c r="A1356">
        <f>'5a - Savings Tracker'!A1398</f>
        <v>1355</v>
      </c>
      <c r="B1356" t="str">
        <f>'5a - Savings Tracker'!B1398</f>
        <v>Swansea Bay UHB</v>
      </c>
      <c r="C1356">
        <f>'5a - Savings Tracker'!C1398</f>
        <v>0</v>
      </c>
      <c r="D1356">
        <f>'5a - Savings Tracker'!D1398</f>
        <v>0</v>
      </c>
      <c r="E1356">
        <f>'5a - Savings Tracker'!E1398</f>
        <v>0</v>
      </c>
      <c r="F1356">
        <f>'5a - Savings Tracker'!F1398</f>
        <v>0</v>
      </c>
      <c r="G1356">
        <f>'5a - Savings Tracker'!G1398</f>
        <v>0</v>
      </c>
      <c r="H1356">
        <f>'5a - Savings Tracker'!H1398</f>
        <v>0</v>
      </c>
      <c r="I1356">
        <f>'5a - Savings Tracker'!J1398</f>
        <v>0</v>
      </c>
      <c r="J1356">
        <f>'5a - Savings Tracker'!K1398</f>
        <v>0</v>
      </c>
      <c r="K1356">
        <f>'5a - Savings Tracker'!L1398</f>
        <v>0</v>
      </c>
      <c r="L1356">
        <f>'5a - Savings Tracker'!M1398</f>
        <v>0</v>
      </c>
      <c r="M1356">
        <f>'5a - Savings Tracker'!N1398</f>
        <v>0</v>
      </c>
      <c r="N1356">
        <f>'5a - Savings Tracker'!O1398</f>
        <v>0</v>
      </c>
      <c r="O1356">
        <f>'5a - Savings Tracker'!P1398</f>
        <v>0</v>
      </c>
      <c r="P1356">
        <f>'5a - Savings Tracker'!Q1398</f>
        <v>0</v>
      </c>
      <c r="Q1356">
        <f>'5a - Savings Tracker'!R1398</f>
        <v>0</v>
      </c>
      <c r="R1356">
        <f>'5a - Savings Tracker'!S1398</f>
        <v>0</v>
      </c>
      <c r="S1356">
        <f>'5a - Savings Tracker'!T1398</f>
        <v>0</v>
      </c>
      <c r="T1356">
        <f>'5a - Savings Tracker'!U1398</f>
        <v>0</v>
      </c>
      <c r="U1356">
        <f>'5a - Savings Tracker'!V1398</f>
        <v>0</v>
      </c>
      <c r="V1356">
        <f>'5a - Savings Tracker'!W1398</f>
        <v>0</v>
      </c>
      <c r="W1356">
        <f>'5a - Savings Tracker'!X1398</f>
        <v>0</v>
      </c>
      <c r="X1356">
        <f>'5a - Savings Tracker'!Y1398</f>
        <v>0</v>
      </c>
      <c r="Y1356">
        <f>'5a - Savings Tracker'!Z1398</f>
        <v>0</v>
      </c>
      <c r="Z1356">
        <f>'5a - Savings Tracker'!AA1398</f>
        <v>0</v>
      </c>
      <c r="AA1356">
        <f>'5a - Savings Tracker'!AB1398</f>
        <v>0</v>
      </c>
      <c r="AB1356">
        <f>'5a - Savings Tracker'!AC1398</f>
        <v>0</v>
      </c>
      <c r="AC1356">
        <f>'5a - Savings Tracker'!AD1398</f>
        <v>0</v>
      </c>
      <c r="AD1356" t="str">
        <f>'5a - Savings Tracker'!AE1398</f>
        <v/>
      </c>
      <c r="AE1356" t="str">
        <f>'5a - Savings Tracker'!AF1398</f>
        <v/>
      </c>
      <c r="AF1356" t="str">
        <f>'5a - Savings Tracker'!AG1398</f>
        <v/>
      </c>
      <c r="AG1356" t="str">
        <f>'5a - Savings Tracker'!AH1398</f>
        <v/>
      </c>
      <c r="AH1356" t="str">
        <f>'5a - Savings Tracker'!AI1398</f>
        <v/>
      </c>
      <c r="AI1356" t="str">
        <f>'5a - Savings Tracker'!AJ1398</f>
        <v/>
      </c>
      <c r="AJ1356" t="str">
        <f>'5a - Savings Tracker'!AK1398</f>
        <v/>
      </c>
      <c r="AK1356" t="str">
        <f>'5a - Savings Tracker'!AL1398</f>
        <v/>
      </c>
    </row>
    <row r="1357" spans="1:37">
      <c r="A1357">
        <f>'5a - Savings Tracker'!A1399</f>
        <v>1356</v>
      </c>
      <c r="B1357" t="str">
        <f>'5a - Savings Tracker'!B1399</f>
        <v>Swansea Bay UHB</v>
      </c>
      <c r="C1357">
        <f>'5a - Savings Tracker'!C1399</f>
        <v>0</v>
      </c>
      <c r="D1357">
        <f>'5a - Savings Tracker'!D1399</f>
        <v>0</v>
      </c>
      <c r="E1357">
        <f>'5a - Savings Tracker'!E1399</f>
        <v>0</v>
      </c>
      <c r="F1357">
        <f>'5a - Savings Tracker'!F1399</f>
        <v>0</v>
      </c>
      <c r="G1357">
        <f>'5a - Savings Tracker'!G1399</f>
        <v>0</v>
      </c>
      <c r="H1357">
        <f>'5a - Savings Tracker'!H1399</f>
        <v>0</v>
      </c>
      <c r="I1357">
        <f>'5a - Savings Tracker'!J1399</f>
        <v>0</v>
      </c>
      <c r="J1357">
        <f>'5a - Savings Tracker'!K1399</f>
        <v>0</v>
      </c>
      <c r="K1357">
        <f>'5a - Savings Tracker'!L1399</f>
        <v>0</v>
      </c>
      <c r="L1357">
        <f>'5a - Savings Tracker'!M1399</f>
        <v>0</v>
      </c>
      <c r="M1357">
        <f>'5a - Savings Tracker'!N1399</f>
        <v>0</v>
      </c>
      <c r="N1357">
        <f>'5a - Savings Tracker'!O1399</f>
        <v>0</v>
      </c>
      <c r="O1357">
        <f>'5a - Savings Tracker'!P1399</f>
        <v>0</v>
      </c>
      <c r="P1357">
        <f>'5a - Savings Tracker'!Q1399</f>
        <v>0</v>
      </c>
      <c r="Q1357">
        <f>'5a - Savings Tracker'!R1399</f>
        <v>0</v>
      </c>
      <c r="R1357">
        <f>'5a - Savings Tracker'!S1399</f>
        <v>0</v>
      </c>
      <c r="S1357">
        <f>'5a - Savings Tracker'!T1399</f>
        <v>0</v>
      </c>
      <c r="T1357">
        <f>'5a - Savings Tracker'!U1399</f>
        <v>0</v>
      </c>
      <c r="U1357">
        <f>'5a - Savings Tracker'!V1399</f>
        <v>0</v>
      </c>
      <c r="V1357">
        <f>'5a - Savings Tracker'!W1399</f>
        <v>0</v>
      </c>
      <c r="W1357">
        <f>'5a - Savings Tracker'!X1399</f>
        <v>0</v>
      </c>
      <c r="X1357">
        <f>'5a - Savings Tracker'!Y1399</f>
        <v>0</v>
      </c>
      <c r="Y1357">
        <f>'5a - Savings Tracker'!Z1399</f>
        <v>0</v>
      </c>
      <c r="Z1357">
        <f>'5a - Savings Tracker'!AA1399</f>
        <v>0</v>
      </c>
      <c r="AA1357">
        <f>'5a - Savings Tracker'!AB1399</f>
        <v>0</v>
      </c>
      <c r="AB1357">
        <f>'5a - Savings Tracker'!AC1399</f>
        <v>0</v>
      </c>
      <c r="AC1357">
        <f>'5a - Savings Tracker'!AD1399</f>
        <v>0</v>
      </c>
      <c r="AD1357" t="str">
        <f>'5a - Savings Tracker'!AE1399</f>
        <v/>
      </c>
      <c r="AE1357" t="str">
        <f>'5a - Savings Tracker'!AF1399</f>
        <v/>
      </c>
      <c r="AF1357" t="str">
        <f>'5a - Savings Tracker'!AG1399</f>
        <v/>
      </c>
      <c r="AG1357" t="str">
        <f>'5a - Savings Tracker'!AH1399</f>
        <v/>
      </c>
      <c r="AH1357" t="str">
        <f>'5a - Savings Tracker'!AI1399</f>
        <v/>
      </c>
      <c r="AI1357" t="str">
        <f>'5a - Savings Tracker'!AJ1399</f>
        <v/>
      </c>
      <c r="AJ1357" t="str">
        <f>'5a - Savings Tracker'!AK1399</f>
        <v/>
      </c>
      <c r="AK1357" t="str">
        <f>'5a - Savings Tracker'!AL1399</f>
        <v/>
      </c>
    </row>
    <row r="1358" spans="1:37">
      <c r="A1358">
        <f>'5a - Savings Tracker'!A1400</f>
        <v>1357</v>
      </c>
      <c r="B1358" t="str">
        <f>'5a - Savings Tracker'!B1400</f>
        <v>Swansea Bay UHB</v>
      </c>
      <c r="C1358">
        <f>'5a - Savings Tracker'!C1400</f>
        <v>0</v>
      </c>
      <c r="D1358">
        <f>'5a - Savings Tracker'!D1400</f>
        <v>0</v>
      </c>
      <c r="E1358">
        <f>'5a - Savings Tracker'!E1400</f>
        <v>0</v>
      </c>
      <c r="F1358">
        <f>'5a - Savings Tracker'!F1400</f>
        <v>0</v>
      </c>
      <c r="G1358">
        <f>'5a - Savings Tracker'!G1400</f>
        <v>0</v>
      </c>
      <c r="H1358">
        <f>'5a - Savings Tracker'!H1400</f>
        <v>0</v>
      </c>
      <c r="I1358">
        <f>'5a - Savings Tracker'!J1400</f>
        <v>0</v>
      </c>
      <c r="J1358">
        <f>'5a - Savings Tracker'!K1400</f>
        <v>0</v>
      </c>
      <c r="K1358">
        <f>'5a - Savings Tracker'!L1400</f>
        <v>0</v>
      </c>
      <c r="L1358">
        <f>'5a - Savings Tracker'!M1400</f>
        <v>0</v>
      </c>
      <c r="M1358">
        <f>'5a - Savings Tracker'!N1400</f>
        <v>0</v>
      </c>
      <c r="N1358">
        <f>'5a - Savings Tracker'!O1400</f>
        <v>0</v>
      </c>
      <c r="O1358">
        <f>'5a - Savings Tracker'!P1400</f>
        <v>0</v>
      </c>
      <c r="P1358">
        <f>'5a - Savings Tracker'!Q1400</f>
        <v>0</v>
      </c>
      <c r="Q1358">
        <f>'5a - Savings Tracker'!R1400</f>
        <v>0</v>
      </c>
      <c r="R1358">
        <f>'5a - Savings Tracker'!S1400</f>
        <v>0</v>
      </c>
      <c r="S1358">
        <f>'5a - Savings Tracker'!T1400</f>
        <v>0</v>
      </c>
      <c r="T1358">
        <f>'5a - Savings Tracker'!U1400</f>
        <v>0</v>
      </c>
      <c r="U1358">
        <f>'5a - Savings Tracker'!V1400</f>
        <v>0</v>
      </c>
      <c r="V1358">
        <f>'5a - Savings Tracker'!W1400</f>
        <v>0</v>
      </c>
      <c r="W1358">
        <f>'5a - Savings Tracker'!X1400</f>
        <v>0</v>
      </c>
      <c r="X1358">
        <f>'5a - Savings Tracker'!Y1400</f>
        <v>0</v>
      </c>
      <c r="Y1358">
        <f>'5a - Savings Tracker'!Z1400</f>
        <v>0</v>
      </c>
      <c r="Z1358">
        <f>'5a - Savings Tracker'!AA1400</f>
        <v>0</v>
      </c>
      <c r="AA1358">
        <f>'5a - Savings Tracker'!AB1400</f>
        <v>0</v>
      </c>
      <c r="AB1358">
        <f>'5a - Savings Tracker'!AC1400</f>
        <v>0</v>
      </c>
      <c r="AC1358">
        <f>'5a - Savings Tracker'!AD1400</f>
        <v>0</v>
      </c>
      <c r="AD1358" t="str">
        <f>'5a - Savings Tracker'!AE1400</f>
        <v/>
      </c>
      <c r="AE1358" t="str">
        <f>'5a - Savings Tracker'!AF1400</f>
        <v/>
      </c>
      <c r="AF1358" t="str">
        <f>'5a - Savings Tracker'!AG1400</f>
        <v/>
      </c>
      <c r="AG1358" t="str">
        <f>'5a - Savings Tracker'!AH1400</f>
        <v/>
      </c>
      <c r="AH1358" t="str">
        <f>'5a - Savings Tracker'!AI1400</f>
        <v/>
      </c>
      <c r="AI1358" t="str">
        <f>'5a - Savings Tracker'!AJ1400</f>
        <v/>
      </c>
      <c r="AJ1358" t="str">
        <f>'5a - Savings Tracker'!AK1400</f>
        <v/>
      </c>
      <c r="AK1358" t="str">
        <f>'5a - Savings Tracker'!AL1400</f>
        <v/>
      </c>
    </row>
    <row r="1359" spans="1:37">
      <c r="A1359">
        <f>'5a - Savings Tracker'!A1401</f>
        <v>1358</v>
      </c>
      <c r="B1359" t="str">
        <f>'5a - Savings Tracker'!B1401</f>
        <v>Swansea Bay UHB</v>
      </c>
      <c r="C1359">
        <f>'5a - Savings Tracker'!C1401</f>
        <v>0</v>
      </c>
      <c r="D1359">
        <f>'5a - Savings Tracker'!D1401</f>
        <v>0</v>
      </c>
      <c r="E1359">
        <f>'5a - Savings Tracker'!E1401</f>
        <v>0</v>
      </c>
      <c r="F1359">
        <f>'5a - Savings Tracker'!F1401</f>
        <v>0</v>
      </c>
      <c r="G1359">
        <f>'5a - Savings Tracker'!G1401</f>
        <v>0</v>
      </c>
      <c r="H1359">
        <f>'5a - Savings Tracker'!H1401</f>
        <v>0</v>
      </c>
      <c r="I1359">
        <f>'5a - Savings Tracker'!J1401</f>
        <v>0</v>
      </c>
      <c r="J1359">
        <f>'5a - Savings Tracker'!K1401</f>
        <v>0</v>
      </c>
      <c r="K1359">
        <f>'5a - Savings Tracker'!L1401</f>
        <v>0</v>
      </c>
      <c r="L1359">
        <f>'5a - Savings Tracker'!M1401</f>
        <v>0</v>
      </c>
      <c r="M1359">
        <f>'5a - Savings Tracker'!N1401</f>
        <v>0</v>
      </c>
      <c r="N1359">
        <f>'5a - Savings Tracker'!O1401</f>
        <v>0</v>
      </c>
      <c r="O1359">
        <f>'5a - Savings Tracker'!P1401</f>
        <v>0</v>
      </c>
      <c r="P1359">
        <f>'5a - Savings Tracker'!Q1401</f>
        <v>0</v>
      </c>
      <c r="Q1359">
        <f>'5a - Savings Tracker'!R1401</f>
        <v>0</v>
      </c>
      <c r="R1359">
        <f>'5a - Savings Tracker'!S1401</f>
        <v>0</v>
      </c>
      <c r="S1359">
        <f>'5a - Savings Tracker'!T1401</f>
        <v>0</v>
      </c>
      <c r="T1359">
        <f>'5a - Savings Tracker'!U1401</f>
        <v>0</v>
      </c>
      <c r="U1359">
        <f>'5a - Savings Tracker'!V1401</f>
        <v>0</v>
      </c>
      <c r="V1359">
        <f>'5a - Savings Tracker'!W1401</f>
        <v>0</v>
      </c>
      <c r="W1359">
        <f>'5a - Savings Tracker'!X1401</f>
        <v>0</v>
      </c>
      <c r="X1359">
        <f>'5a - Savings Tracker'!Y1401</f>
        <v>0</v>
      </c>
      <c r="Y1359">
        <f>'5a - Savings Tracker'!Z1401</f>
        <v>0</v>
      </c>
      <c r="Z1359">
        <f>'5a - Savings Tracker'!AA1401</f>
        <v>0</v>
      </c>
      <c r="AA1359">
        <f>'5a - Savings Tracker'!AB1401</f>
        <v>0</v>
      </c>
      <c r="AB1359">
        <f>'5a - Savings Tracker'!AC1401</f>
        <v>0</v>
      </c>
      <c r="AC1359">
        <f>'5a - Savings Tracker'!AD1401</f>
        <v>0</v>
      </c>
      <c r="AD1359" t="str">
        <f>'5a - Savings Tracker'!AE1401</f>
        <v/>
      </c>
      <c r="AE1359" t="str">
        <f>'5a - Savings Tracker'!AF1401</f>
        <v/>
      </c>
      <c r="AF1359" t="str">
        <f>'5a - Savings Tracker'!AG1401</f>
        <v/>
      </c>
      <c r="AG1359" t="str">
        <f>'5a - Savings Tracker'!AH1401</f>
        <v/>
      </c>
      <c r="AH1359" t="str">
        <f>'5a - Savings Tracker'!AI1401</f>
        <v/>
      </c>
      <c r="AI1359" t="str">
        <f>'5a - Savings Tracker'!AJ1401</f>
        <v/>
      </c>
      <c r="AJ1359" t="str">
        <f>'5a - Savings Tracker'!AK1401</f>
        <v/>
      </c>
      <c r="AK1359" t="str">
        <f>'5a - Savings Tracker'!AL1401</f>
        <v/>
      </c>
    </row>
    <row r="1360" spans="1:37">
      <c r="A1360">
        <f>'5a - Savings Tracker'!A1402</f>
        <v>1359</v>
      </c>
      <c r="B1360" t="str">
        <f>'5a - Savings Tracker'!B1402</f>
        <v>Swansea Bay UHB</v>
      </c>
      <c r="C1360">
        <f>'5a - Savings Tracker'!C1402</f>
        <v>0</v>
      </c>
      <c r="D1360">
        <f>'5a - Savings Tracker'!D1402</f>
        <v>0</v>
      </c>
      <c r="E1360">
        <f>'5a - Savings Tracker'!E1402</f>
        <v>0</v>
      </c>
      <c r="F1360">
        <f>'5a - Savings Tracker'!F1402</f>
        <v>0</v>
      </c>
      <c r="G1360">
        <f>'5a - Savings Tracker'!G1402</f>
        <v>0</v>
      </c>
      <c r="H1360">
        <f>'5a - Savings Tracker'!H1402</f>
        <v>0</v>
      </c>
      <c r="I1360">
        <f>'5a - Savings Tracker'!J1402</f>
        <v>0</v>
      </c>
      <c r="J1360">
        <f>'5a - Savings Tracker'!K1402</f>
        <v>0</v>
      </c>
      <c r="K1360">
        <f>'5a - Savings Tracker'!L1402</f>
        <v>0</v>
      </c>
      <c r="L1360">
        <f>'5a - Savings Tracker'!M1402</f>
        <v>0</v>
      </c>
      <c r="M1360">
        <f>'5a - Savings Tracker'!N1402</f>
        <v>0</v>
      </c>
      <c r="N1360">
        <f>'5a - Savings Tracker'!O1402</f>
        <v>0</v>
      </c>
      <c r="O1360">
        <f>'5a - Savings Tracker'!P1402</f>
        <v>0</v>
      </c>
      <c r="P1360">
        <f>'5a - Savings Tracker'!Q1402</f>
        <v>0</v>
      </c>
      <c r="Q1360">
        <f>'5a - Savings Tracker'!R1402</f>
        <v>0</v>
      </c>
      <c r="R1360">
        <f>'5a - Savings Tracker'!S1402</f>
        <v>0</v>
      </c>
      <c r="S1360">
        <f>'5a - Savings Tracker'!T1402</f>
        <v>0</v>
      </c>
      <c r="T1360">
        <f>'5a - Savings Tracker'!U1402</f>
        <v>0</v>
      </c>
      <c r="U1360">
        <f>'5a - Savings Tracker'!V1402</f>
        <v>0</v>
      </c>
      <c r="V1360">
        <f>'5a - Savings Tracker'!W1402</f>
        <v>0</v>
      </c>
      <c r="W1360">
        <f>'5a - Savings Tracker'!X1402</f>
        <v>0</v>
      </c>
      <c r="X1360">
        <f>'5a - Savings Tracker'!Y1402</f>
        <v>0</v>
      </c>
      <c r="Y1360">
        <f>'5a - Savings Tracker'!Z1402</f>
        <v>0</v>
      </c>
      <c r="Z1360">
        <f>'5a - Savings Tracker'!AA1402</f>
        <v>0</v>
      </c>
      <c r="AA1360">
        <f>'5a - Savings Tracker'!AB1402</f>
        <v>0</v>
      </c>
      <c r="AB1360">
        <f>'5a - Savings Tracker'!AC1402</f>
        <v>0</v>
      </c>
      <c r="AC1360">
        <f>'5a - Savings Tracker'!AD1402</f>
        <v>0</v>
      </c>
      <c r="AD1360" t="str">
        <f>'5a - Savings Tracker'!AE1402</f>
        <v/>
      </c>
      <c r="AE1360" t="str">
        <f>'5a - Savings Tracker'!AF1402</f>
        <v/>
      </c>
      <c r="AF1360" t="str">
        <f>'5a - Savings Tracker'!AG1402</f>
        <v/>
      </c>
      <c r="AG1360" t="str">
        <f>'5a - Savings Tracker'!AH1402</f>
        <v/>
      </c>
      <c r="AH1360" t="str">
        <f>'5a - Savings Tracker'!AI1402</f>
        <v/>
      </c>
      <c r="AI1360" t="str">
        <f>'5a - Savings Tracker'!AJ1402</f>
        <v/>
      </c>
      <c r="AJ1360" t="str">
        <f>'5a - Savings Tracker'!AK1402</f>
        <v/>
      </c>
      <c r="AK1360" t="str">
        <f>'5a - Savings Tracker'!AL1402</f>
        <v/>
      </c>
    </row>
    <row r="1361" spans="1:37">
      <c r="A1361">
        <f>'5a - Savings Tracker'!A1403</f>
        <v>1360</v>
      </c>
      <c r="B1361" t="str">
        <f>'5a - Savings Tracker'!B1403</f>
        <v>Swansea Bay UHB</v>
      </c>
      <c r="C1361">
        <f>'5a - Savings Tracker'!C1403</f>
        <v>0</v>
      </c>
      <c r="D1361">
        <f>'5a - Savings Tracker'!D1403</f>
        <v>0</v>
      </c>
      <c r="E1361">
        <f>'5a - Savings Tracker'!E1403</f>
        <v>0</v>
      </c>
      <c r="F1361">
        <f>'5a - Savings Tracker'!F1403</f>
        <v>0</v>
      </c>
      <c r="G1361">
        <f>'5a - Savings Tracker'!G1403</f>
        <v>0</v>
      </c>
      <c r="H1361">
        <f>'5a - Savings Tracker'!H1403</f>
        <v>0</v>
      </c>
      <c r="I1361">
        <f>'5a - Savings Tracker'!J1403</f>
        <v>0</v>
      </c>
      <c r="J1361">
        <f>'5a - Savings Tracker'!K1403</f>
        <v>0</v>
      </c>
      <c r="K1361">
        <f>'5a - Savings Tracker'!L1403</f>
        <v>0</v>
      </c>
      <c r="L1361">
        <f>'5a - Savings Tracker'!M1403</f>
        <v>0</v>
      </c>
      <c r="M1361">
        <f>'5a - Savings Tracker'!N1403</f>
        <v>0</v>
      </c>
      <c r="N1361">
        <f>'5a - Savings Tracker'!O1403</f>
        <v>0</v>
      </c>
      <c r="O1361">
        <f>'5a - Savings Tracker'!P1403</f>
        <v>0</v>
      </c>
      <c r="P1361">
        <f>'5a - Savings Tracker'!Q1403</f>
        <v>0</v>
      </c>
      <c r="Q1361">
        <f>'5a - Savings Tracker'!R1403</f>
        <v>0</v>
      </c>
      <c r="R1361">
        <f>'5a - Savings Tracker'!S1403</f>
        <v>0</v>
      </c>
      <c r="S1361">
        <f>'5a - Savings Tracker'!T1403</f>
        <v>0</v>
      </c>
      <c r="T1361">
        <f>'5a - Savings Tracker'!U1403</f>
        <v>0</v>
      </c>
      <c r="U1361">
        <f>'5a - Savings Tracker'!V1403</f>
        <v>0</v>
      </c>
      <c r="V1361">
        <f>'5a - Savings Tracker'!W1403</f>
        <v>0</v>
      </c>
      <c r="W1361">
        <f>'5a - Savings Tracker'!X1403</f>
        <v>0</v>
      </c>
      <c r="X1361">
        <f>'5a - Savings Tracker'!Y1403</f>
        <v>0</v>
      </c>
      <c r="Y1361">
        <f>'5a - Savings Tracker'!Z1403</f>
        <v>0</v>
      </c>
      <c r="Z1361">
        <f>'5a - Savings Tracker'!AA1403</f>
        <v>0</v>
      </c>
      <c r="AA1361">
        <f>'5a - Savings Tracker'!AB1403</f>
        <v>0</v>
      </c>
      <c r="AB1361">
        <f>'5a - Savings Tracker'!AC1403</f>
        <v>0</v>
      </c>
      <c r="AC1361">
        <f>'5a - Savings Tracker'!AD1403</f>
        <v>0</v>
      </c>
      <c r="AD1361" t="str">
        <f>'5a - Savings Tracker'!AE1403</f>
        <v/>
      </c>
      <c r="AE1361" t="str">
        <f>'5a - Savings Tracker'!AF1403</f>
        <v/>
      </c>
      <c r="AF1361" t="str">
        <f>'5a - Savings Tracker'!AG1403</f>
        <v/>
      </c>
      <c r="AG1361" t="str">
        <f>'5a - Savings Tracker'!AH1403</f>
        <v/>
      </c>
      <c r="AH1361" t="str">
        <f>'5a - Savings Tracker'!AI1403</f>
        <v/>
      </c>
      <c r="AI1361" t="str">
        <f>'5a - Savings Tracker'!AJ1403</f>
        <v/>
      </c>
      <c r="AJ1361" t="str">
        <f>'5a - Savings Tracker'!AK1403</f>
        <v/>
      </c>
      <c r="AK1361" t="str">
        <f>'5a - Savings Tracker'!AL1403</f>
        <v/>
      </c>
    </row>
    <row r="1362" spans="1:37">
      <c r="A1362">
        <f>'5a - Savings Tracker'!A1404</f>
        <v>1361</v>
      </c>
      <c r="B1362" t="str">
        <f>'5a - Savings Tracker'!B1404</f>
        <v>Swansea Bay UHB</v>
      </c>
      <c r="C1362">
        <f>'5a - Savings Tracker'!C1404</f>
        <v>0</v>
      </c>
      <c r="D1362">
        <f>'5a - Savings Tracker'!D1404</f>
        <v>0</v>
      </c>
      <c r="E1362">
        <f>'5a - Savings Tracker'!E1404</f>
        <v>0</v>
      </c>
      <c r="F1362">
        <f>'5a - Savings Tracker'!F1404</f>
        <v>0</v>
      </c>
      <c r="G1362">
        <f>'5a - Savings Tracker'!G1404</f>
        <v>0</v>
      </c>
      <c r="H1362">
        <f>'5a - Savings Tracker'!H1404</f>
        <v>0</v>
      </c>
      <c r="I1362">
        <f>'5a - Savings Tracker'!J1404</f>
        <v>0</v>
      </c>
      <c r="J1362">
        <f>'5a - Savings Tracker'!K1404</f>
        <v>0</v>
      </c>
      <c r="K1362">
        <f>'5a - Savings Tracker'!L1404</f>
        <v>0</v>
      </c>
      <c r="L1362">
        <f>'5a - Savings Tracker'!M1404</f>
        <v>0</v>
      </c>
      <c r="M1362">
        <f>'5a - Savings Tracker'!N1404</f>
        <v>0</v>
      </c>
      <c r="N1362">
        <f>'5a - Savings Tracker'!O1404</f>
        <v>0</v>
      </c>
      <c r="O1362">
        <f>'5a - Savings Tracker'!P1404</f>
        <v>0</v>
      </c>
      <c r="P1362">
        <f>'5a - Savings Tracker'!Q1404</f>
        <v>0</v>
      </c>
      <c r="Q1362">
        <f>'5a - Savings Tracker'!R1404</f>
        <v>0</v>
      </c>
      <c r="R1362">
        <f>'5a - Savings Tracker'!S1404</f>
        <v>0</v>
      </c>
      <c r="S1362">
        <f>'5a - Savings Tracker'!T1404</f>
        <v>0</v>
      </c>
      <c r="T1362">
        <f>'5a - Savings Tracker'!U1404</f>
        <v>0</v>
      </c>
      <c r="U1362">
        <f>'5a - Savings Tracker'!V1404</f>
        <v>0</v>
      </c>
      <c r="V1362">
        <f>'5a - Savings Tracker'!W1404</f>
        <v>0</v>
      </c>
      <c r="W1362">
        <f>'5a - Savings Tracker'!X1404</f>
        <v>0</v>
      </c>
      <c r="X1362">
        <f>'5a - Savings Tracker'!Y1404</f>
        <v>0</v>
      </c>
      <c r="Y1362">
        <f>'5a - Savings Tracker'!Z1404</f>
        <v>0</v>
      </c>
      <c r="Z1362">
        <f>'5a - Savings Tracker'!AA1404</f>
        <v>0</v>
      </c>
      <c r="AA1362">
        <f>'5a - Savings Tracker'!AB1404</f>
        <v>0</v>
      </c>
      <c r="AB1362">
        <f>'5a - Savings Tracker'!AC1404</f>
        <v>0</v>
      </c>
      <c r="AC1362">
        <f>'5a - Savings Tracker'!AD1404</f>
        <v>0</v>
      </c>
      <c r="AD1362" t="str">
        <f>'5a - Savings Tracker'!AE1404</f>
        <v/>
      </c>
      <c r="AE1362" t="str">
        <f>'5a - Savings Tracker'!AF1404</f>
        <v/>
      </c>
      <c r="AF1362" t="str">
        <f>'5a - Savings Tracker'!AG1404</f>
        <v/>
      </c>
      <c r="AG1362" t="str">
        <f>'5a - Savings Tracker'!AH1404</f>
        <v/>
      </c>
      <c r="AH1362" t="str">
        <f>'5a - Savings Tracker'!AI1404</f>
        <v/>
      </c>
      <c r="AI1362" t="str">
        <f>'5a - Savings Tracker'!AJ1404</f>
        <v/>
      </c>
      <c r="AJ1362" t="str">
        <f>'5a - Savings Tracker'!AK1404</f>
        <v/>
      </c>
      <c r="AK1362" t="str">
        <f>'5a - Savings Tracker'!AL1404</f>
        <v/>
      </c>
    </row>
    <row r="1363" spans="1:37">
      <c r="A1363">
        <f>'5a - Savings Tracker'!A1405</f>
        <v>1362</v>
      </c>
      <c r="B1363" t="str">
        <f>'5a - Savings Tracker'!B1405</f>
        <v>Swansea Bay UHB</v>
      </c>
      <c r="C1363">
        <f>'5a - Savings Tracker'!C1405</f>
        <v>0</v>
      </c>
      <c r="D1363">
        <f>'5a - Savings Tracker'!D1405</f>
        <v>0</v>
      </c>
      <c r="E1363">
        <f>'5a - Savings Tracker'!E1405</f>
        <v>0</v>
      </c>
      <c r="F1363">
        <f>'5a - Savings Tracker'!F1405</f>
        <v>0</v>
      </c>
      <c r="G1363">
        <f>'5a - Savings Tracker'!G1405</f>
        <v>0</v>
      </c>
      <c r="H1363">
        <f>'5a - Savings Tracker'!H1405</f>
        <v>0</v>
      </c>
      <c r="I1363">
        <f>'5a - Savings Tracker'!J1405</f>
        <v>0</v>
      </c>
      <c r="J1363">
        <f>'5a - Savings Tracker'!K1405</f>
        <v>0</v>
      </c>
      <c r="K1363">
        <f>'5a - Savings Tracker'!L1405</f>
        <v>0</v>
      </c>
      <c r="L1363">
        <f>'5a - Savings Tracker'!M1405</f>
        <v>0</v>
      </c>
      <c r="M1363">
        <f>'5a - Savings Tracker'!N1405</f>
        <v>0</v>
      </c>
      <c r="N1363">
        <f>'5a - Savings Tracker'!O1405</f>
        <v>0</v>
      </c>
      <c r="O1363">
        <f>'5a - Savings Tracker'!P1405</f>
        <v>0</v>
      </c>
      <c r="P1363">
        <f>'5a - Savings Tracker'!Q1405</f>
        <v>0</v>
      </c>
      <c r="Q1363">
        <f>'5a - Savings Tracker'!R1405</f>
        <v>0</v>
      </c>
      <c r="R1363">
        <f>'5a - Savings Tracker'!S1405</f>
        <v>0</v>
      </c>
      <c r="S1363">
        <f>'5a - Savings Tracker'!T1405</f>
        <v>0</v>
      </c>
      <c r="T1363">
        <f>'5a - Savings Tracker'!U1405</f>
        <v>0</v>
      </c>
      <c r="U1363">
        <f>'5a - Savings Tracker'!V1405</f>
        <v>0</v>
      </c>
      <c r="V1363">
        <f>'5a - Savings Tracker'!W1405</f>
        <v>0</v>
      </c>
      <c r="W1363">
        <f>'5a - Savings Tracker'!X1405</f>
        <v>0</v>
      </c>
      <c r="X1363">
        <f>'5a - Savings Tracker'!Y1405</f>
        <v>0</v>
      </c>
      <c r="Y1363">
        <f>'5a - Savings Tracker'!Z1405</f>
        <v>0</v>
      </c>
      <c r="Z1363">
        <f>'5a - Savings Tracker'!AA1405</f>
        <v>0</v>
      </c>
      <c r="AA1363">
        <f>'5a - Savings Tracker'!AB1405</f>
        <v>0</v>
      </c>
      <c r="AB1363">
        <f>'5a - Savings Tracker'!AC1405</f>
        <v>0</v>
      </c>
      <c r="AC1363">
        <f>'5a - Savings Tracker'!AD1405</f>
        <v>0</v>
      </c>
      <c r="AD1363" t="str">
        <f>'5a - Savings Tracker'!AE1405</f>
        <v/>
      </c>
      <c r="AE1363" t="str">
        <f>'5a - Savings Tracker'!AF1405</f>
        <v/>
      </c>
      <c r="AF1363" t="str">
        <f>'5a - Savings Tracker'!AG1405</f>
        <v/>
      </c>
      <c r="AG1363" t="str">
        <f>'5a - Savings Tracker'!AH1405</f>
        <v/>
      </c>
      <c r="AH1363" t="str">
        <f>'5a - Savings Tracker'!AI1405</f>
        <v/>
      </c>
      <c r="AI1363" t="str">
        <f>'5a - Savings Tracker'!AJ1405</f>
        <v/>
      </c>
      <c r="AJ1363" t="str">
        <f>'5a - Savings Tracker'!AK1405</f>
        <v/>
      </c>
      <c r="AK1363" t="str">
        <f>'5a - Savings Tracker'!AL1405</f>
        <v/>
      </c>
    </row>
    <row r="1364" spans="1:37">
      <c r="A1364">
        <f>'5a - Savings Tracker'!A1406</f>
        <v>1363</v>
      </c>
      <c r="B1364" t="str">
        <f>'5a - Savings Tracker'!B1406</f>
        <v>Swansea Bay UHB</v>
      </c>
      <c r="C1364">
        <f>'5a - Savings Tracker'!C1406</f>
        <v>0</v>
      </c>
      <c r="D1364">
        <f>'5a - Savings Tracker'!D1406</f>
        <v>0</v>
      </c>
      <c r="E1364">
        <f>'5a - Savings Tracker'!E1406</f>
        <v>0</v>
      </c>
      <c r="F1364">
        <f>'5a - Savings Tracker'!F1406</f>
        <v>0</v>
      </c>
      <c r="G1364">
        <f>'5a - Savings Tracker'!G1406</f>
        <v>0</v>
      </c>
      <c r="H1364">
        <f>'5a - Savings Tracker'!H1406</f>
        <v>0</v>
      </c>
      <c r="I1364">
        <f>'5a - Savings Tracker'!J1406</f>
        <v>0</v>
      </c>
      <c r="J1364">
        <f>'5a - Savings Tracker'!K1406</f>
        <v>0</v>
      </c>
      <c r="K1364">
        <f>'5a - Savings Tracker'!L1406</f>
        <v>0</v>
      </c>
      <c r="L1364">
        <f>'5a - Savings Tracker'!M1406</f>
        <v>0</v>
      </c>
      <c r="M1364">
        <f>'5a - Savings Tracker'!N1406</f>
        <v>0</v>
      </c>
      <c r="N1364">
        <f>'5a - Savings Tracker'!O1406</f>
        <v>0</v>
      </c>
      <c r="O1364">
        <f>'5a - Savings Tracker'!P1406</f>
        <v>0</v>
      </c>
      <c r="P1364">
        <f>'5a - Savings Tracker'!Q1406</f>
        <v>0</v>
      </c>
      <c r="Q1364">
        <f>'5a - Savings Tracker'!R1406</f>
        <v>0</v>
      </c>
      <c r="R1364">
        <f>'5a - Savings Tracker'!S1406</f>
        <v>0</v>
      </c>
      <c r="S1364">
        <f>'5a - Savings Tracker'!T1406</f>
        <v>0</v>
      </c>
      <c r="T1364">
        <f>'5a - Savings Tracker'!U1406</f>
        <v>0</v>
      </c>
      <c r="U1364">
        <f>'5a - Savings Tracker'!V1406</f>
        <v>0</v>
      </c>
      <c r="V1364">
        <f>'5a - Savings Tracker'!W1406</f>
        <v>0</v>
      </c>
      <c r="W1364">
        <f>'5a - Savings Tracker'!X1406</f>
        <v>0</v>
      </c>
      <c r="X1364">
        <f>'5a - Savings Tracker'!Y1406</f>
        <v>0</v>
      </c>
      <c r="Y1364">
        <f>'5a - Savings Tracker'!Z1406</f>
        <v>0</v>
      </c>
      <c r="Z1364">
        <f>'5a - Savings Tracker'!AA1406</f>
        <v>0</v>
      </c>
      <c r="AA1364">
        <f>'5a - Savings Tracker'!AB1406</f>
        <v>0</v>
      </c>
      <c r="AB1364">
        <f>'5a - Savings Tracker'!AC1406</f>
        <v>0</v>
      </c>
      <c r="AC1364">
        <f>'5a - Savings Tracker'!AD1406</f>
        <v>0</v>
      </c>
      <c r="AD1364" t="str">
        <f>'5a - Savings Tracker'!AE1406</f>
        <v/>
      </c>
      <c r="AE1364" t="str">
        <f>'5a - Savings Tracker'!AF1406</f>
        <v/>
      </c>
      <c r="AF1364" t="str">
        <f>'5a - Savings Tracker'!AG1406</f>
        <v/>
      </c>
      <c r="AG1364" t="str">
        <f>'5a - Savings Tracker'!AH1406</f>
        <v/>
      </c>
      <c r="AH1364" t="str">
        <f>'5a - Savings Tracker'!AI1406</f>
        <v/>
      </c>
      <c r="AI1364" t="str">
        <f>'5a - Savings Tracker'!AJ1406</f>
        <v/>
      </c>
      <c r="AJ1364" t="str">
        <f>'5a - Savings Tracker'!AK1406</f>
        <v/>
      </c>
      <c r="AK1364" t="str">
        <f>'5a - Savings Tracker'!AL1406</f>
        <v/>
      </c>
    </row>
    <row r="1365" spans="1:37">
      <c r="A1365">
        <f>'5a - Savings Tracker'!A1407</f>
        <v>1364</v>
      </c>
      <c r="B1365" t="str">
        <f>'5a - Savings Tracker'!B1407</f>
        <v>Swansea Bay UHB</v>
      </c>
      <c r="C1365">
        <f>'5a - Savings Tracker'!C1407</f>
        <v>0</v>
      </c>
      <c r="D1365">
        <f>'5a - Savings Tracker'!D1407</f>
        <v>0</v>
      </c>
      <c r="E1365">
        <f>'5a - Savings Tracker'!E1407</f>
        <v>0</v>
      </c>
      <c r="F1365">
        <f>'5a - Savings Tracker'!F1407</f>
        <v>0</v>
      </c>
      <c r="G1365">
        <f>'5a - Savings Tracker'!G1407</f>
        <v>0</v>
      </c>
      <c r="H1365">
        <f>'5a - Savings Tracker'!H1407</f>
        <v>0</v>
      </c>
      <c r="I1365">
        <f>'5a - Savings Tracker'!J1407</f>
        <v>0</v>
      </c>
      <c r="J1365">
        <f>'5a - Savings Tracker'!K1407</f>
        <v>0</v>
      </c>
      <c r="K1365">
        <f>'5a - Savings Tracker'!L1407</f>
        <v>0</v>
      </c>
      <c r="L1365">
        <f>'5a - Savings Tracker'!M1407</f>
        <v>0</v>
      </c>
      <c r="M1365">
        <f>'5a - Savings Tracker'!N1407</f>
        <v>0</v>
      </c>
      <c r="N1365">
        <f>'5a - Savings Tracker'!O1407</f>
        <v>0</v>
      </c>
      <c r="O1365">
        <f>'5a - Savings Tracker'!P1407</f>
        <v>0</v>
      </c>
      <c r="P1365">
        <f>'5a - Savings Tracker'!Q1407</f>
        <v>0</v>
      </c>
      <c r="Q1365">
        <f>'5a - Savings Tracker'!R1407</f>
        <v>0</v>
      </c>
      <c r="R1365">
        <f>'5a - Savings Tracker'!S1407</f>
        <v>0</v>
      </c>
      <c r="S1365">
        <f>'5a - Savings Tracker'!T1407</f>
        <v>0</v>
      </c>
      <c r="T1365">
        <f>'5a - Savings Tracker'!U1407</f>
        <v>0</v>
      </c>
      <c r="U1365">
        <f>'5a - Savings Tracker'!V1407</f>
        <v>0</v>
      </c>
      <c r="V1365">
        <f>'5a - Savings Tracker'!W1407</f>
        <v>0</v>
      </c>
      <c r="W1365">
        <f>'5a - Savings Tracker'!X1407</f>
        <v>0</v>
      </c>
      <c r="X1365">
        <f>'5a - Savings Tracker'!Y1407</f>
        <v>0</v>
      </c>
      <c r="Y1365">
        <f>'5a - Savings Tracker'!Z1407</f>
        <v>0</v>
      </c>
      <c r="Z1365">
        <f>'5a - Savings Tracker'!AA1407</f>
        <v>0</v>
      </c>
      <c r="AA1365">
        <f>'5a - Savings Tracker'!AB1407</f>
        <v>0</v>
      </c>
      <c r="AB1365">
        <f>'5a - Savings Tracker'!AC1407</f>
        <v>0</v>
      </c>
      <c r="AC1365">
        <f>'5a - Savings Tracker'!AD1407</f>
        <v>0</v>
      </c>
      <c r="AD1365" t="str">
        <f>'5a - Savings Tracker'!AE1407</f>
        <v/>
      </c>
      <c r="AE1365" t="str">
        <f>'5a - Savings Tracker'!AF1407</f>
        <v/>
      </c>
      <c r="AF1365" t="str">
        <f>'5a - Savings Tracker'!AG1407</f>
        <v/>
      </c>
      <c r="AG1365" t="str">
        <f>'5a - Savings Tracker'!AH1407</f>
        <v/>
      </c>
      <c r="AH1365" t="str">
        <f>'5a - Savings Tracker'!AI1407</f>
        <v/>
      </c>
      <c r="AI1365" t="str">
        <f>'5a - Savings Tracker'!AJ1407</f>
        <v/>
      </c>
      <c r="AJ1365" t="str">
        <f>'5a - Savings Tracker'!AK1407</f>
        <v/>
      </c>
      <c r="AK1365" t="str">
        <f>'5a - Savings Tracker'!AL1407</f>
        <v/>
      </c>
    </row>
    <row r="1366" spans="1:37">
      <c r="A1366">
        <f>'5a - Savings Tracker'!A1408</f>
        <v>1365</v>
      </c>
      <c r="B1366" t="str">
        <f>'5a - Savings Tracker'!B1408</f>
        <v>Swansea Bay UHB</v>
      </c>
      <c r="C1366">
        <f>'5a - Savings Tracker'!C1408</f>
        <v>0</v>
      </c>
      <c r="D1366">
        <f>'5a - Savings Tracker'!D1408</f>
        <v>0</v>
      </c>
      <c r="E1366">
        <f>'5a - Savings Tracker'!E1408</f>
        <v>0</v>
      </c>
      <c r="F1366">
        <f>'5a - Savings Tracker'!F1408</f>
        <v>0</v>
      </c>
      <c r="G1366">
        <f>'5a - Savings Tracker'!G1408</f>
        <v>0</v>
      </c>
      <c r="H1366">
        <f>'5a - Savings Tracker'!H1408</f>
        <v>0</v>
      </c>
      <c r="I1366">
        <f>'5a - Savings Tracker'!J1408</f>
        <v>0</v>
      </c>
      <c r="J1366">
        <f>'5a - Savings Tracker'!K1408</f>
        <v>0</v>
      </c>
      <c r="K1366">
        <f>'5a - Savings Tracker'!L1408</f>
        <v>0</v>
      </c>
      <c r="L1366">
        <f>'5a - Savings Tracker'!M1408</f>
        <v>0</v>
      </c>
      <c r="M1366">
        <f>'5a - Savings Tracker'!N1408</f>
        <v>0</v>
      </c>
      <c r="N1366">
        <f>'5a - Savings Tracker'!O1408</f>
        <v>0</v>
      </c>
      <c r="O1366">
        <f>'5a - Savings Tracker'!P1408</f>
        <v>0</v>
      </c>
      <c r="P1366">
        <f>'5a - Savings Tracker'!Q1408</f>
        <v>0</v>
      </c>
      <c r="Q1366">
        <f>'5a - Savings Tracker'!R1408</f>
        <v>0</v>
      </c>
      <c r="R1366">
        <f>'5a - Savings Tracker'!S1408</f>
        <v>0</v>
      </c>
      <c r="S1366">
        <f>'5a - Savings Tracker'!T1408</f>
        <v>0</v>
      </c>
      <c r="T1366">
        <f>'5a - Savings Tracker'!U1408</f>
        <v>0</v>
      </c>
      <c r="U1366">
        <f>'5a - Savings Tracker'!V1408</f>
        <v>0</v>
      </c>
      <c r="V1366">
        <f>'5a - Savings Tracker'!W1408</f>
        <v>0</v>
      </c>
      <c r="W1366">
        <f>'5a - Savings Tracker'!X1408</f>
        <v>0</v>
      </c>
      <c r="X1366">
        <f>'5a - Savings Tracker'!Y1408</f>
        <v>0</v>
      </c>
      <c r="Y1366">
        <f>'5a - Savings Tracker'!Z1408</f>
        <v>0</v>
      </c>
      <c r="Z1366">
        <f>'5a - Savings Tracker'!AA1408</f>
        <v>0</v>
      </c>
      <c r="AA1366">
        <f>'5a - Savings Tracker'!AB1408</f>
        <v>0</v>
      </c>
      <c r="AB1366">
        <f>'5a - Savings Tracker'!AC1408</f>
        <v>0</v>
      </c>
      <c r="AC1366">
        <f>'5a - Savings Tracker'!AD1408</f>
        <v>0</v>
      </c>
      <c r="AD1366" t="str">
        <f>'5a - Savings Tracker'!AE1408</f>
        <v/>
      </c>
      <c r="AE1366" t="str">
        <f>'5a - Savings Tracker'!AF1408</f>
        <v/>
      </c>
      <c r="AF1366" t="str">
        <f>'5a - Savings Tracker'!AG1408</f>
        <v/>
      </c>
      <c r="AG1366" t="str">
        <f>'5a - Savings Tracker'!AH1408</f>
        <v/>
      </c>
      <c r="AH1366" t="str">
        <f>'5a - Savings Tracker'!AI1408</f>
        <v/>
      </c>
      <c r="AI1366" t="str">
        <f>'5a - Savings Tracker'!AJ1408</f>
        <v/>
      </c>
      <c r="AJ1366" t="str">
        <f>'5a - Savings Tracker'!AK1408</f>
        <v/>
      </c>
      <c r="AK1366" t="str">
        <f>'5a - Savings Tracker'!AL1408</f>
        <v/>
      </c>
    </row>
    <row r="1367" spans="1:37">
      <c r="A1367">
        <f>'5a - Savings Tracker'!A1409</f>
        <v>1366</v>
      </c>
      <c r="B1367" t="str">
        <f>'5a - Savings Tracker'!B1409</f>
        <v>Swansea Bay UHB</v>
      </c>
      <c r="C1367">
        <f>'5a - Savings Tracker'!C1409</f>
        <v>0</v>
      </c>
      <c r="D1367">
        <f>'5a - Savings Tracker'!D1409</f>
        <v>0</v>
      </c>
      <c r="E1367">
        <f>'5a - Savings Tracker'!E1409</f>
        <v>0</v>
      </c>
      <c r="F1367">
        <f>'5a - Savings Tracker'!F1409</f>
        <v>0</v>
      </c>
      <c r="G1367">
        <f>'5a - Savings Tracker'!G1409</f>
        <v>0</v>
      </c>
      <c r="H1367">
        <f>'5a - Savings Tracker'!H1409</f>
        <v>0</v>
      </c>
      <c r="I1367">
        <f>'5a - Savings Tracker'!J1409</f>
        <v>0</v>
      </c>
      <c r="J1367">
        <f>'5a - Savings Tracker'!K1409</f>
        <v>0</v>
      </c>
      <c r="K1367">
        <f>'5a - Savings Tracker'!L1409</f>
        <v>0</v>
      </c>
      <c r="L1367">
        <f>'5a - Savings Tracker'!M1409</f>
        <v>0</v>
      </c>
      <c r="M1367">
        <f>'5a - Savings Tracker'!N1409</f>
        <v>0</v>
      </c>
      <c r="N1367">
        <f>'5a - Savings Tracker'!O1409</f>
        <v>0</v>
      </c>
      <c r="O1367">
        <f>'5a - Savings Tracker'!P1409</f>
        <v>0</v>
      </c>
      <c r="P1367">
        <f>'5a - Savings Tracker'!Q1409</f>
        <v>0</v>
      </c>
      <c r="Q1367">
        <f>'5a - Savings Tracker'!R1409</f>
        <v>0</v>
      </c>
      <c r="R1367">
        <f>'5a - Savings Tracker'!S1409</f>
        <v>0</v>
      </c>
      <c r="S1367">
        <f>'5a - Savings Tracker'!T1409</f>
        <v>0</v>
      </c>
      <c r="T1367">
        <f>'5a - Savings Tracker'!U1409</f>
        <v>0</v>
      </c>
      <c r="U1367">
        <f>'5a - Savings Tracker'!V1409</f>
        <v>0</v>
      </c>
      <c r="V1367">
        <f>'5a - Savings Tracker'!W1409</f>
        <v>0</v>
      </c>
      <c r="W1367">
        <f>'5a - Savings Tracker'!X1409</f>
        <v>0</v>
      </c>
      <c r="X1367">
        <f>'5a - Savings Tracker'!Y1409</f>
        <v>0</v>
      </c>
      <c r="Y1367">
        <f>'5a - Savings Tracker'!Z1409</f>
        <v>0</v>
      </c>
      <c r="Z1367">
        <f>'5a - Savings Tracker'!AA1409</f>
        <v>0</v>
      </c>
      <c r="AA1367">
        <f>'5a - Savings Tracker'!AB1409</f>
        <v>0</v>
      </c>
      <c r="AB1367">
        <f>'5a - Savings Tracker'!AC1409</f>
        <v>0</v>
      </c>
      <c r="AC1367">
        <f>'5a - Savings Tracker'!AD1409</f>
        <v>0</v>
      </c>
      <c r="AD1367" t="str">
        <f>'5a - Savings Tracker'!AE1409</f>
        <v/>
      </c>
      <c r="AE1367" t="str">
        <f>'5a - Savings Tracker'!AF1409</f>
        <v/>
      </c>
      <c r="AF1367" t="str">
        <f>'5a - Savings Tracker'!AG1409</f>
        <v/>
      </c>
      <c r="AG1367" t="str">
        <f>'5a - Savings Tracker'!AH1409</f>
        <v/>
      </c>
      <c r="AH1367" t="str">
        <f>'5a - Savings Tracker'!AI1409</f>
        <v/>
      </c>
      <c r="AI1367" t="str">
        <f>'5a - Savings Tracker'!AJ1409</f>
        <v/>
      </c>
      <c r="AJ1367" t="str">
        <f>'5a - Savings Tracker'!AK1409</f>
        <v/>
      </c>
      <c r="AK1367" t="str">
        <f>'5a - Savings Tracker'!AL1409</f>
        <v/>
      </c>
    </row>
    <row r="1368" spans="1:37">
      <c r="A1368">
        <f>'5a - Savings Tracker'!A1410</f>
        <v>1367</v>
      </c>
      <c r="B1368" t="str">
        <f>'5a - Savings Tracker'!B1410</f>
        <v>Swansea Bay UHB</v>
      </c>
      <c r="C1368">
        <f>'5a - Savings Tracker'!C1410</f>
        <v>0</v>
      </c>
      <c r="D1368">
        <f>'5a - Savings Tracker'!D1410</f>
        <v>0</v>
      </c>
      <c r="E1368">
        <f>'5a - Savings Tracker'!E1410</f>
        <v>0</v>
      </c>
      <c r="F1368">
        <f>'5a - Savings Tracker'!F1410</f>
        <v>0</v>
      </c>
      <c r="G1368">
        <f>'5a - Savings Tracker'!G1410</f>
        <v>0</v>
      </c>
      <c r="H1368">
        <f>'5a - Savings Tracker'!H1410</f>
        <v>0</v>
      </c>
      <c r="I1368">
        <f>'5a - Savings Tracker'!J1410</f>
        <v>0</v>
      </c>
      <c r="J1368">
        <f>'5a - Savings Tracker'!K1410</f>
        <v>0</v>
      </c>
      <c r="K1368">
        <f>'5a - Savings Tracker'!L1410</f>
        <v>0</v>
      </c>
      <c r="L1368">
        <f>'5a - Savings Tracker'!M1410</f>
        <v>0</v>
      </c>
      <c r="M1368">
        <f>'5a - Savings Tracker'!N1410</f>
        <v>0</v>
      </c>
      <c r="N1368">
        <f>'5a - Savings Tracker'!O1410</f>
        <v>0</v>
      </c>
      <c r="O1368">
        <f>'5a - Savings Tracker'!P1410</f>
        <v>0</v>
      </c>
      <c r="P1368">
        <f>'5a - Savings Tracker'!Q1410</f>
        <v>0</v>
      </c>
      <c r="Q1368">
        <f>'5a - Savings Tracker'!R1410</f>
        <v>0</v>
      </c>
      <c r="R1368">
        <f>'5a - Savings Tracker'!S1410</f>
        <v>0</v>
      </c>
      <c r="S1368">
        <f>'5a - Savings Tracker'!T1410</f>
        <v>0</v>
      </c>
      <c r="T1368">
        <f>'5a - Savings Tracker'!U1410</f>
        <v>0</v>
      </c>
      <c r="U1368">
        <f>'5a - Savings Tracker'!V1410</f>
        <v>0</v>
      </c>
      <c r="V1368">
        <f>'5a - Savings Tracker'!W1410</f>
        <v>0</v>
      </c>
      <c r="W1368">
        <f>'5a - Savings Tracker'!X1410</f>
        <v>0</v>
      </c>
      <c r="X1368">
        <f>'5a - Savings Tracker'!Y1410</f>
        <v>0</v>
      </c>
      <c r="Y1368">
        <f>'5a - Savings Tracker'!Z1410</f>
        <v>0</v>
      </c>
      <c r="Z1368">
        <f>'5a - Savings Tracker'!AA1410</f>
        <v>0</v>
      </c>
      <c r="AA1368">
        <f>'5a - Savings Tracker'!AB1410</f>
        <v>0</v>
      </c>
      <c r="AB1368">
        <f>'5a - Savings Tracker'!AC1410</f>
        <v>0</v>
      </c>
      <c r="AC1368">
        <f>'5a - Savings Tracker'!AD1410</f>
        <v>0</v>
      </c>
      <c r="AD1368" t="str">
        <f>'5a - Savings Tracker'!AE1410</f>
        <v/>
      </c>
      <c r="AE1368" t="str">
        <f>'5a - Savings Tracker'!AF1410</f>
        <v/>
      </c>
      <c r="AF1368" t="str">
        <f>'5a - Savings Tracker'!AG1410</f>
        <v/>
      </c>
      <c r="AG1368" t="str">
        <f>'5a - Savings Tracker'!AH1410</f>
        <v/>
      </c>
      <c r="AH1368" t="str">
        <f>'5a - Savings Tracker'!AI1410</f>
        <v/>
      </c>
      <c r="AI1368" t="str">
        <f>'5a - Savings Tracker'!AJ1410</f>
        <v/>
      </c>
      <c r="AJ1368" t="str">
        <f>'5a - Savings Tracker'!AK1410</f>
        <v/>
      </c>
      <c r="AK1368" t="str">
        <f>'5a - Savings Tracker'!AL1410</f>
        <v/>
      </c>
    </row>
    <row r="1369" spans="1:37">
      <c r="A1369">
        <f>'5a - Savings Tracker'!A1411</f>
        <v>1368</v>
      </c>
      <c r="B1369" t="str">
        <f>'5a - Savings Tracker'!B1411</f>
        <v>Swansea Bay UHB</v>
      </c>
      <c r="C1369">
        <f>'5a - Savings Tracker'!C1411</f>
        <v>0</v>
      </c>
      <c r="D1369">
        <f>'5a - Savings Tracker'!D1411</f>
        <v>0</v>
      </c>
      <c r="E1369">
        <f>'5a - Savings Tracker'!E1411</f>
        <v>0</v>
      </c>
      <c r="F1369">
        <f>'5a - Savings Tracker'!F1411</f>
        <v>0</v>
      </c>
      <c r="G1369">
        <f>'5a - Savings Tracker'!G1411</f>
        <v>0</v>
      </c>
      <c r="H1369">
        <f>'5a - Savings Tracker'!H1411</f>
        <v>0</v>
      </c>
      <c r="I1369">
        <f>'5a - Savings Tracker'!J1411</f>
        <v>0</v>
      </c>
      <c r="J1369">
        <f>'5a - Savings Tracker'!K1411</f>
        <v>0</v>
      </c>
      <c r="K1369">
        <f>'5a - Savings Tracker'!L1411</f>
        <v>0</v>
      </c>
      <c r="L1369">
        <f>'5a - Savings Tracker'!M1411</f>
        <v>0</v>
      </c>
      <c r="M1369">
        <f>'5a - Savings Tracker'!N1411</f>
        <v>0</v>
      </c>
      <c r="N1369">
        <f>'5a - Savings Tracker'!O1411</f>
        <v>0</v>
      </c>
      <c r="O1369">
        <f>'5a - Savings Tracker'!P1411</f>
        <v>0</v>
      </c>
      <c r="P1369">
        <f>'5a - Savings Tracker'!Q1411</f>
        <v>0</v>
      </c>
      <c r="Q1369">
        <f>'5a - Savings Tracker'!R1411</f>
        <v>0</v>
      </c>
      <c r="R1369">
        <f>'5a - Savings Tracker'!S1411</f>
        <v>0</v>
      </c>
      <c r="S1369">
        <f>'5a - Savings Tracker'!T1411</f>
        <v>0</v>
      </c>
      <c r="T1369">
        <f>'5a - Savings Tracker'!U1411</f>
        <v>0</v>
      </c>
      <c r="U1369">
        <f>'5a - Savings Tracker'!V1411</f>
        <v>0</v>
      </c>
      <c r="V1369">
        <f>'5a - Savings Tracker'!W1411</f>
        <v>0</v>
      </c>
      <c r="W1369">
        <f>'5a - Savings Tracker'!X1411</f>
        <v>0</v>
      </c>
      <c r="X1369">
        <f>'5a - Savings Tracker'!Y1411</f>
        <v>0</v>
      </c>
      <c r="Y1369">
        <f>'5a - Savings Tracker'!Z1411</f>
        <v>0</v>
      </c>
      <c r="Z1369">
        <f>'5a - Savings Tracker'!AA1411</f>
        <v>0</v>
      </c>
      <c r="AA1369">
        <f>'5a - Savings Tracker'!AB1411</f>
        <v>0</v>
      </c>
      <c r="AB1369">
        <f>'5a - Savings Tracker'!AC1411</f>
        <v>0</v>
      </c>
      <c r="AC1369">
        <f>'5a - Savings Tracker'!AD1411</f>
        <v>0</v>
      </c>
      <c r="AD1369" t="str">
        <f>'5a - Savings Tracker'!AE1411</f>
        <v/>
      </c>
      <c r="AE1369" t="str">
        <f>'5a - Savings Tracker'!AF1411</f>
        <v/>
      </c>
      <c r="AF1369" t="str">
        <f>'5a - Savings Tracker'!AG1411</f>
        <v/>
      </c>
      <c r="AG1369" t="str">
        <f>'5a - Savings Tracker'!AH1411</f>
        <v/>
      </c>
      <c r="AH1369" t="str">
        <f>'5a - Savings Tracker'!AI1411</f>
        <v/>
      </c>
      <c r="AI1369" t="str">
        <f>'5a - Savings Tracker'!AJ1411</f>
        <v/>
      </c>
      <c r="AJ1369" t="str">
        <f>'5a - Savings Tracker'!AK1411</f>
        <v/>
      </c>
      <c r="AK1369" t="str">
        <f>'5a - Savings Tracker'!AL1411</f>
        <v/>
      </c>
    </row>
    <row r="1370" spans="1:37">
      <c r="A1370">
        <f>'5a - Savings Tracker'!A1412</f>
        <v>1369</v>
      </c>
      <c r="B1370" t="str">
        <f>'5a - Savings Tracker'!B1412</f>
        <v>Swansea Bay UHB</v>
      </c>
      <c r="C1370">
        <f>'5a - Savings Tracker'!C1412</f>
        <v>0</v>
      </c>
      <c r="D1370">
        <f>'5a - Savings Tracker'!D1412</f>
        <v>0</v>
      </c>
      <c r="E1370">
        <f>'5a - Savings Tracker'!E1412</f>
        <v>0</v>
      </c>
      <c r="F1370">
        <f>'5a - Savings Tracker'!F1412</f>
        <v>0</v>
      </c>
      <c r="G1370">
        <f>'5a - Savings Tracker'!G1412</f>
        <v>0</v>
      </c>
      <c r="H1370">
        <f>'5a - Savings Tracker'!H1412</f>
        <v>0</v>
      </c>
      <c r="I1370">
        <f>'5a - Savings Tracker'!J1412</f>
        <v>0</v>
      </c>
      <c r="J1370">
        <f>'5a - Savings Tracker'!K1412</f>
        <v>0</v>
      </c>
      <c r="K1370">
        <f>'5a - Savings Tracker'!L1412</f>
        <v>0</v>
      </c>
      <c r="L1370">
        <f>'5a - Savings Tracker'!M1412</f>
        <v>0</v>
      </c>
      <c r="M1370">
        <f>'5a - Savings Tracker'!N1412</f>
        <v>0</v>
      </c>
      <c r="N1370">
        <f>'5a - Savings Tracker'!O1412</f>
        <v>0</v>
      </c>
      <c r="O1370">
        <f>'5a - Savings Tracker'!P1412</f>
        <v>0</v>
      </c>
      <c r="P1370">
        <f>'5a - Savings Tracker'!Q1412</f>
        <v>0</v>
      </c>
      <c r="Q1370">
        <f>'5a - Savings Tracker'!R1412</f>
        <v>0</v>
      </c>
      <c r="R1370">
        <f>'5a - Savings Tracker'!S1412</f>
        <v>0</v>
      </c>
      <c r="S1370">
        <f>'5a - Savings Tracker'!T1412</f>
        <v>0</v>
      </c>
      <c r="T1370">
        <f>'5a - Savings Tracker'!U1412</f>
        <v>0</v>
      </c>
      <c r="U1370">
        <f>'5a - Savings Tracker'!V1412</f>
        <v>0</v>
      </c>
      <c r="V1370">
        <f>'5a - Savings Tracker'!W1412</f>
        <v>0</v>
      </c>
      <c r="W1370">
        <f>'5a - Savings Tracker'!X1412</f>
        <v>0</v>
      </c>
      <c r="X1370">
        <f>'5a - Savings Tracker'!Y1412</f>
        <v>0</v>
      </c>
      <c r="Y1370">
        <f>'5a - Savings Tracker'!Z1412</f>
        <v>0</v>
      </c>
      <c r="Z1370">
        <f>'5a - Savings Tracker'!AA1412</f>
        <v>0</v>
      </c>
      <c r="AA1370">
        <f>'5a - Savings Tracker'!AB1412</f>
        <v>0</v>
      </c>
      <c r="AB1370">
        <f>'5a - Savings Tracker'!AC1412</f>
        <v>0</v>
      </c>
      <c r="AC1370">
        <f>'5a - Savings Tracker'!AD1412</f>
        <v>0</v>
      </c>
      <c r="AD1370" t="str">
        <f>'5a - Savings Tracker'!AE1412</f>
        <v/>
      </c>
      <c r="AE1370" t="str">
        <f>'5a - Savings Tracker'!AF1412</f>
        <v/>
      </c>
      <c r="AF1370" t="str">
        <f>'5a - Savings Tracker'!AG1412</f>
        <v/>
      </c>
      <c r="AG1370" t="str">
        <f>'5a - Savings Tracker'!AH1412</f>
        <v/>
      </c>
      <c r="AH1370" t="str">
        <f>'5a - Savings Tracker'!AI1412</f>
        <v/>
      </c>
      <c r="AI1370" t="str">
        <f>'5a - Savings Tracker'!AJ1412</f>
        <v/>
      </c>
      <c r="AJ1370" t="str">
        <f>'5a - Savings Tracker'!AK1412</f>
        <v/>
      </c>
      <c r="AK1370" t="str">
        <f>'5a - Savings Tracker'!AL1412</f>
        <v/>
      </c>
    </row>
    <row r="1371" spans="1:37">
      <c r="A1371">
        <f>'5a - Savings Tracker'!A1413</f>
        <v>1370</v>
      </c>
      <c r="B1371" t="str">
        <f>'5a - Savings Tracker'!B1413</f>
        <v>Swansea Bay UHB</v>
      </c>
      <c r="C1371">
        <f>'5a - Savings Tracker'!C1413</f>
        <v>0</v>
      </c>
      <c r="D1371">
        <f>'5a - Savings Tracker'!D1413</f>
        <v>0</v>
      </c>
      <c r="E1371">
        <f>'5a - Savings Tracker'!E1413</f>
        <v>0</v>
      </c>
      <c r="F1371">
        <f>'5a - Savings Tracker'!F1413</f>
        <v>0</v>
      </c>
      <c r="G1371">
        <f>'5a - Savings Tracker'!G1413</f>
        <v>0</v>
      </c>
      <c r="H1371">
        <f>'5a - Savings Tracker'!H1413</f>
        <v>0</v>
      </c>
      <c r="I1371">
        <f>'5a - Savings Tracker'!J1413</f>
        <v>0</v>
      </c>
      <c r="J1371">
        <f>'5a - Savings Tracker'!K1413</f>
        <v>0</v>
      </c>
      <c r="K1371">
        <f>'5a - Savings Tracker'!L1413</f>
        <v>0</v>
      </c>
      <c r="L1371">
        <f>'5a - Savings Tracker'!M1413</f>
        <v>0</v>
      </c>
      <c r="M1371">
        <f>'5a - Savings Tracker'!N1413</f>
        <v>0</v>
      </c>
      <c r="N1371">
        <f>'5a - Savings Tracker'!O1413</f>
        <v>0</v>
      </c>
      <c r="O1371">
        <f>'5a - Savings Tracker'!P1413</f>
        <v>0</v>
      </c>
      <c r="P1371">
        <f>'5a - Savings Tracker'!Q1413</f>
        <v>0</v>
      </c>
      <c r="Q1371">
        <f>'5a - Savings Tracker'!R1413</f>
        <v>0</v>
      </c>
      <c r="R1371">
        <f>'5a - Savings Tracker'!S1413</f>
        <v>0</v>
      </c>
      <c r="S1371">
        <f>'5a - Savings Tracker'!T1413</f>
        <v>0</v>
      </c>
      <c r="T1371">
        <f>'5a - Savings Tracker'!U1413</f>
        <v>0</v>
      </c>
      <c r="U1371">
        <f>'5a - Savings Tracker'!V1413</f>
        <v>0</v>
      </c>
      <c r="V1371">
        <f>'5a - Savings Tracker'!W1413</f>
        <v>0</v>
      </c>
      <c r="W1371">
        <f>'5a - Savings Tracker'!X1413</f>
        <v>0</v>
      </c>
      <c r="X1371">
        <f>'5a - Savings Tracker'!Y1413</f>
        <v>0</v>
      </c>
      <c r="Y1371">
        <f>'5a - Savings Tracker'!Z1413</f>
        <v>0</v>
      </c>
      <c r="Z1371">
        <f>'5a - Savings Tracker'!AA1413</f>
        <v>0</v>
      </c>
      <c r="AA1371">
        <f>'5a - Savings Tracker'!AB1413</f>
        <v>0</v>
      </c>
      <c r="AB1371">
        <f>'5a - Savings Tracker'!AC1413</f>
        <v>0</v>
      </c>
      <c r="AC1371">
        <f>'5a - Savings Tracker'!AD1413</f>
        <v>0</v>
      </c>
      <c r="AD1371" t="str">
        <f>'5a - Savings Tracker'!AE1413</f>
        <v/>
      </c>
      <c r="AE1371" t="str">
        <f>'5a - Savings Tracker'!AF1413</f>
        <v/>
      </c>
      <c r="AF1371" t="str">
        <f>'5a - Savings Tracker'!AG1413</f>
        <v/>
      </c>
      <c r="AG1371" t="str">
        <f>'5a - Savings Tracker'!AH1413</f>
        <v/>
      </c>
      <c r="AH1371" t="str">
        <f>'5a - Savings Tracker'!AI1413</f>
        <v/>
      </c>
      <c r="AI1371" t="str">
        <f>'5a - Savings Tracker'!AJ1413</f>
        <v/>
      </c>
      <c r="AJ1371" t="str">
        <f>'5a - Savings Tracker'!AK1413</f>
        <v/>
      </c>
      <c r="AK1371" t="str">
        <f>'5a - Savings Tracker'!AL1413</f>
        <v/>
      </c>
    </row>
    <row r="1372" spans="1:37">
      <c r="A1372">
        <f>'5a - Savings Tracker'!A1414</f>
        <v>1371</v>
      </c>
      <c r="B1372" t="str">
        <f>'5a - Savings Tracker'!B1414</f>
        <v>Swansea Bay UHB</v>
      </c>
      <c r="C1372">
        <f>'5a - Savings Tracker'!C1414</f>
        <v>0</v>
      </c>
      <c r="D1372">
        <f>'5a - Savings Tracker'!D1414</f>
        <v>0</v>
      </c>
      <c r="E1372">
        <f>'5a - Savings Tracker'!E1414</f>
        <v>0</v>
      </c>
      <c r="F1372">
        <f>'5a - Savings Tracker'!F1414</f>
        <v>0</v>
      </c>
      <c r="G1372">
        <f>'5a - Savings Tracker'!G1414</f>
        <v>0</v>
      </c>
      <c r="H1372">
        <f>'5a - Savings Tracker'!H1414</f>
        <v>0</v>
      </c>
      <c r="I1372">
        <f>'5a - Savings Tracker'!J1414</f>
        <v>0</v>
      </c>
      <c r="J1372">
        <f>'5a - Savings Tracker'!K1414</f>
        <v>0</v>
      </c>
      <c r="K1372">
        <f>'5a - Savings Tracker'!L1414</f>
        <v>0</v>
      </c>
      <c r="L1372">
        <f>'5a - Savings Tracker'!M1414</f>
        <v>0</v>
      </c>
      <c r="M1372">
        <f>'5a - Savings Tracker'!N1414</f>
        <v>0</v>
      </c>
      <c r="N1372">
        <f>'5a - Savings Tracker'!O1414</f>
        <v>0</v>
      </c>
      <c r="O1372">
        <f>'5a - Savings Tracker'!P1414</f>
        <v>0</v>
      </c>
      <c r="P1372">
        <f>'5a - Savings Tracker'!Q1414</f>
        <v>0</v>
      </c>
      <c r="Q1372">
        <f>'5a - Savings Tracker'!R1414</f>
        <v>0</v>
      </c>
      <c r="R1372">
        <f>'5a - Savings Tracker'!S1414</f>
        <v>0</v>
      </c>
      <c r="S1372">
        <f>'5a - Savings Tracker'!T1414</f>
        <v>0</v>
      </c>
      <c r="T1372">
        <f>'5a - Savings Tracker'!U1414</f>
        <v>0</v>
      </c>
      <c r="U1372">
        <f>'5a - Savings Tracker'!V1414</f>
        <v>0</v>
      </c>
      <c r="V1372">
        <f>'5a - Savings Tracker'!W1414</f>
        <v>0</v>
      </c>
      <c r="W1372">
        <f>'5a - Savings Tracker'!X1414</f>
        <v>0</v>
      </c>
      <c r="X1372">
        <f>'5a - Savings Tracker'!Y1414</f>
        <v>0</v>
      </c>
      <c r="Y1372">
        <f>'5a - Savings Tracker'!Z1414</f>
        <v>0</v>
      </c>
      <c r="Z1372">
        <f>'5a - Savings Tracker'!AA1414</f>
        <v>0</v>
      </c>
      <c r="AA1372">
        <f>'5a - Savings Tracker'!AB1414</f>
        <v>0</v>
      </c>
      <c r="AB1372">
        <f>'5a - Savings Tracker'!AC1414</f>
        <v>0</v>
      </c>
      <c r="AC1372">
        <f>'5a - Savings Tracker'!AD1414</f>
        <v>0</v>
      </c>
      <c r="AD1372" t="str">
        <f>'5a - Savings Tracker'!AE1414</f>
        <v/>
      </c>
      <c r="AE1372" t="str">
        <f>'5a - Savings Tracker'!AF1414</f>
        <v/>
      </c>
      <c r="AF1372" t="str">
        <f>'5a - Savings Tracker'!AG1414</f>
        <v/>
      </c>
      <c r="AG1372" t="str">
        <f>'5a - Savings Tracker'!AH1414</f>
        <v/>
      </c>
      <c r="AH1372" t="str">
        <f>'5a - Savings Tracker'!AI1414</f>
        <v/>
      </c>
      <c r="AI1372" t="str">
        <f>'5a - Savings Tracker'!AJ1414</f>
        <v/>
      </c>
      <c r="AJ1372" t="str">
        <f>'5a - Savings Tracker'!AK1414</f>
        <v/>
      </c>
      <c r="AK1372" t="str">
        <f>'5a - Savings Tracker'!AL1414</f>
        <v/>
      </c>
    </row>
    <row r="1373" spans="1:37">
      <c r="A1373">
        <f>'5a - Savings Tracker'!A1415</f>
        <v>1372</v>
      </c>
      <c r="B1373" t="str">
        <f>'5a - Savings Tracker'!B1415</f>
        <v>Swansea Bay UHB</v>
      </c>
      <c r="C1373">
        <f>'5a - Savings Tracker'!C1415</f>
        <v>0</v>
      </c>
      <c r="D1373">
        <f>'5a - Savings Tracker'!D1415</f>
        <v>0</v>
      </c>
      <c r="E1373">
        <f>'5a - Savings Tracker'!E1415</f>
        <v>0</v>
      </c>
      <c r="F1373">
        <f>'5a - Savings Tracker'!F1415</f>
        <v>0</v>
      </c>
      <c r="G1373">
        <f>'5a - Savings Tracker'!G1415</f>
        <v>0</v>
      </c>
      <c r="H1373">
        <f>'5a - Savings Tracker'!H1415</f>
        <v>0</v>
      </c>
      <c r="I1373">
        <f>'5a - Savings Tracker'!J1415</f>
        <v>0</v>
      </c>
      <c r="J1373">
        <f>'5a - Savings Tracker'!K1415</f>
        <v>0</v>
      </c>
      <c r="K1373">
        <f>'5a - Savings Tracker'!L1415</f>
        <v>0</v>
      </c>
      <c r="L1373">
        <f>'5a - Savings Tracker'!M1415</f>
        <v>0</v>
      </c>
      <c r="M1373">
        <f>'5a - Savings Tracker'!N1415</f>
        <v>0</v>
      </c>
      <c r="N1373">
        <f>'5a - Savings Tracker'!O1415</f>
        <v>0</v>
      </c>
      <c r="O1373">
        <f>'5a - Savings Tracker'!P1415</f>
        <v>0</v>
      </c>
      <c r="P1373">
        <f>'5a - Savings Tracker'!Q1415</f>
        <v>0</v>
      </c>
      <c r="Q1373">
        <f>'5a - Savings Tracker'!R1415</f>
        <v>0</v>
      </c>
      <c r="R1373">
        <f>'5a - Savings Tracker'!S1415</f>
        <v>0</v>
      </c>
      <c r="S1373">
        <f>'5a - Savings Tracker'!T1415</f>
        <v>0</v>
      </c>
      <c r="T1373">
        <f>'5a - Savings Tracker'!U1415</f>
        <v>0</v>
      </c>
      <c r="U1373">
        <f>'5a - Savings Tracker'!V1415</f>
        <v>0</v>
      </c>
      <c r="V1373">
        <f>'5a - Savings Tracker'!W1415</f>
        <v>0</v>
      </c>
      <c r="W1373">
        <f>'5a - Savings Tracker'!X1415</f>
        <v>0</v>
      </c>
      <c r="X1373">
        <f>'5a - Savings Tracker'!Y1415</f>
        <v>0</v>
      </c>
      <c r="Y1373">
        <f>'5a - Savings Tracker'!Z1415</f>
        <v>0</v>
      </c>
      <c r="Z1373">
        <f>'5a - Savings Tracker'!AA1415</f>
        <v>0</v>
      </c>
      <c r="AA1373">
        <f>'5a - Savings Tracker'!AB1415</f>
        <v>0</v>
      </c>
      <c r="AB1373">
        <f>'5a - Savings Tracker'!AC1415</f>
        <v>0</v>
      </c>
      <c r="AC1373">
        <f>'5a - Savings Tracker'!AD1415</f>
        <v>0</v>
      </c>
      <c r="AD1373" t="str">
        <f>'5a - Savings Tracker'!AE1415</f>
        <v/>
      </c>
      <c r="AE1373" t="str">
        <f>'5a - Savings Tracker'!AF1415</f>
        <v/>
      </c>
      <c r="AF1373" t="str">
        <f>'5a - Savings Tracker'!AG1415</f>
        <v/>
      </c>
      <c r="AG1373" t="str">
        <f>'5a - Savings Tracker'!AH1415</f>
        <v/>
      </c>
      <c r="AH1373" t="str">
        <f>'5a - Savings Tracker'!AI1415</f>
        <v/>
      </c>
      <c r="AI1373" t="str">
        <f>'5a - Savings Tracker'!AJ1415</f>
        <v/>
      </c>
      <c r="AJ1373" t="str">
        <f>'5a - Savings Tracker'!AK1415</f>
        <v/>
      </c>
      <c r="AK1373" t="str">
        <f>'5a - Savings Tracker'!AL1415</f>
        <v/>
      </c>
    </row>
    <row r="1374" spans="1:37">
      <c r="A1374">
        <f>'5a - Savings Tracker'!A1416</f>
        <v>1373</v>
      </c>
      <c r="B1374" t="str">
        <f>'5a - Savings Tracker'!B1416</f>
        <v>Swansea Bay UHB</v>
      </c>
      <c r="C1374">
        <f>'5a - Savings Tracker'!C1416</f>
        <v>0</v>
      </c>
      <c r="D1374">
        <f>'5a - Savings Tracker'!D1416</f>
        <v>0</v>
      </c>
      <c r="E1374">
        <f>'5a - Savings Tracker'!E1416</f>
        <v>0</v>
      </c>
      <c r="F1374">
        <f>'5a - Savings Tracker'!F1416</f>
        <v>0</v>
      </c>
      <c r="G1374">
        <f>'5a - Savings Tracker'!G1416</f>
        <v>0</v>
      </c>
      <c r="H1374">
        <f>'5a - Savings Tracker'!H1416</f>
        <v>0</v>
      </c>
      <c r="I1374">
        <f>'5a - Savings Tracker'!J1416</f>
        <v>0</v>
      </c>
      <c r="J1374">
        <f>'5a - Savings Tracker'!K1416</f>
        <v>0</v>
      </c>
      <c r="K1374">
        <f>'5a - Savings Tracker'!L1416</f>
        <v>0</v>
      </c>
      <c r="L1374">
        <f>'5a - Savings Tracker'!M1416</f>
        <v>0</v>
      </c>
      <c r="M1374">
        <f>'5a - Savings Tracker'!N1416</f>
        <v>0</v>
      </c>
      <c r="N1374">
        <f>'5a - Savings Tracker'!O1416</f>
        <v>0</v>
      </c>
      <c r="O1374">
        <f>'5a - Savings Tracker'!P1416</f>
        <v>0</v>
      </c>
      <c r="P1374">
        <f>'5a - Savings Tracker'!Q1416</f>
        <v>0</v>
      </c>
      <c r="Q1374">
        <f>'5a - Savings Tracker'!R1416</f>
        <v>0</v>
      </c>
      <c r="R1374">
        <f>'5a - Savings Tracker'!S1416</f>
        <v>0</v>
      </c>
      <c r="S1374">
        <f>'5a - Savings Tracker'!T1416</f>
        <v>0</v>
      </c>
      <c r="T1374">
        <f>'5a - Savings Tracker'!U1416</f>
        <v>0</v>
      </c>
      <c r="U1374">
        <f>'5a - Savings Tracker'!V1416</f>
        <v>0</v>
      </c>
      <c r="V1374">
        <f>'5a - Savings Tracker'!W1416</f>
        <v>0</v>
      </c>
      <c r="W1374">
        <f>'5a - Savings Tracker'!X1416</f>
        <v>0</v>
      </c>
      <c r="X1374">
        <f>'5a - Savings Tracker'!Y1416</f>
        <v>0</v>
      </c>
      <c r="Y1374">
        <f>'5a - Savings Tracker'!Z1416</f>
        <v>0</v>
      </c>
      <c r="Z1374">
        <f>'5a - Savings Tracker'!AA1416</f>
        <v>0</v>
      </c>
      <c r="AA1374">
        <f>'5a - Savings Tracker'!AB1416</f>
        <v>0</v>
      </c>
      <c r="AB1374">
        <f>'5a - Savings Tracker'!AC1416</f>
        <v>0</v>
      </c>
      <c r="AC1374">
        <f>'5a - Savings Tracker'!AD1416</f>
        <v>0</v>
      </c>
      <c r="AD1374" t="str">
        <f>'5a - Savings Tracker'!AE1416</f>
        <v/>
      </c>
      <c r="AE1374" t="str">
        <f>'5a - Savings Tracker'!AF1416</f>
        <v/>
      </c>
      <c r="AF1374" t="str">
        <f>'5a - Savings Tracker'!AG1416</f>
        <v/>
      </c>
      <c r="AG1374" t="str">
        <f>'5a - Savings Tracker'!AH1416</f>
        <v/>
      </c>
      <c r="AH1374" t="str">
        <f>'5a - Savings Tracker'!AI1416</f>
        <v/>
      </c>
      <c r="AI1374" t="str">
        <f>'5a - Savings Tracker'!AJ1416</f>
        <v/>
      </c>
      <c r="AJ1374" t="str">
        <f>'5a - Savings Tracker'!AK1416</f>
        <v/>
      </c>
      <c r="AK1374" t="str">
        <f>'5a - Savings Tracker'!AL1416</f>
        <v/>
      </c>
    </row>
    <row r="1375" spans="1:37">
      <c r="A1375">
        <f>'5a - Savings Tracker'!A1417</f>
        <v>1374</v>
      </c>
      <c r="B1375" t="str">
        <f>'5a - Savings Tracker'!B1417</f>
        <v>Swansea Bay UHB</v>
      </c>
      <c r="C1375">
        <f>'5a - Savings Tracker'!C1417</f>
        <v>0</v>
      </c>
      <c r="D1375">
        <f>'5a - Savings Tracker'!D1417</f>
        <v>0</v>
      </c>
      <c r="E1375">
        <f>'5a - Savings Tracker'!E1417</f>
        <v>0</v>
      </c>
      <c r="F1375">
        <f>'5a - Savings Tracker'!F1417</f>
        <v>0</v>
      </c>
      <c r="G1375">
        <f>'5a - Savings Tracker'!G1417</f>
        <v>0</v>
      </c>
      <c r="H1375">
        <f>'5a - Savings Tracker'!H1417</f>
        <v>0</v>
      </c>
      <c r="I1375">
        <f>'5a - Savings Tracker'!J1417</f>
        <v>0</v>
      </c>
      <c r="J1375">
        <f>'5a - Savings Tracker'!K1417</f>
        <v>0</v>
      </c>
      <c r="K1375">
        <f>'5a - Savings Tracker'!L1417</f>
        <v>0</v>
      </c>
      <c r="L1375">
        <f>'5a - Savings Tracker'!M1417</f>
        <v>0</v>
      </c>
      <c r="M1375">
        <f>'5a - Savings Tracker'!N1417</f>
        <v>0</v>
      </c>
      <c r="N1375">
        <f>'5a - Savings Tracker'!O1417</f>
        <v>0</v>
      </c>
      <c r="O1375">
        <f>'5a - Savings Tracker'!P1417</f>
        <v>0</v>
      </c>
      <c r="P1375">
        <f>'5a - Savings Tracker'!Q1417</f>
        <v>0</v>
      </c>
      <c r="Q1375">
        <f>'5a - Savings Tracker'!R1417</f>
        <v>0</v>
      </c>
      <c r="R1375">
        <f>'5a - Savings Tracker'!S1417</f>
        <v>0</v>
      </c>
      <c r="S1375">
        <f>'5a - Savings Tracker'!T1417</f>
        <v>0</v>
      </c>
      <c r="T1375">
        <f>'5a - Savings Tracker'!U1417</f>
        <v>0</v>
      </c>
      <c r="U1375">
        <f>'5a - Savings Tracker'!V1417</f>
        <v>0</v>
      </c>
      <c r="V1375">
        <f>'5a - Savings Tracker'!W1417</f>
        <v>0</v>
      </c>
      <c r="W1375">
        <f>'5a - Savings Tracker'!X1417</f>
        <v>0</v>
      </c>
      <c r="X1375">
        <f>'5a - Savings Tracker'!Y1417</f>
        <v>0</v>
      </c>
      <c r="Y1375">
        <f>'5a - Savings Tracker'!Z1417</f>
        <v>0</v>
      </c>
      <c r="Z1375">
        <f>'5a - Savings Tracker'!AA1417</f>
        <v>0</v>
      </c>
      <c r="AA1375">
        <f>'5a - Savings Tracker'!AB1417</f>
        <v>0</v>
      </c>
      <c r="AB1375">
        <f>'5a - Savings Tracker'!AC1417</f>
        <v>0</v>
      </c>
      <c r="AC1375">
        <f>'5a - Savings Tracker'!AD1417</f>
        <v>0</v>
      </c>
      <c r="AD1375" t="str">
        <f>'5a - Savings Tracker'!AE1417</f>
        <v/>
      </c>
      <c r="AE1375" t="str">
        <f>'5a - Savings Tracker'!AF1417</f>
        <v/>
      </c>
      <c r="AF1375" t="str">
        <f>'5a - Savings Tracker'!AG1417</f>
        <v/>
      </c>
      <c r="AG1375" t="str">
        <f>'5a - Savings Tracker'!AH1417</f>
        <v/>
      </c>
      <c r="AH1375" t="str">
        <f>'5a - Savings Tracker'!AI1417</f>
        <v/>
      </c>
      <c r="AI1375" t="str">
        <f>'5a - Savings Tracker'!AJ1417</f>
        <v/>
      </c>
      <c r="AJ1375" t="str">
        <f>'5a - Savings Tracker'!AK1417</f>
        <v/>
      </c>
      <c r="AK1375" t="str">
        <f>'5a - Savings Tracker'!AL1417</f>
        <v/>
      </c>
    </row>
    <row r="1376" spans="1:37">
      <c r="A1376">
        <f>'5a - Savings Tracker'!A1418</f>
        <v>1375</v>
      </c>
      <c r="B1376" t="str">
        <f>'5a - Savings Tracker'!B1418</f>
        <v>Swansea Bay UHB</v>
      </c>
      <c r="C1376">
        <f>'5a - Savings Tracker'!C1418</f>
        <v>0</v>
      </c>
      <c r="D1376">
        <f>'5a - Savings Tracker'!D1418</f>
        <v>0</v>
      </c>
      <c r="E1376">
        <f>'5a - Savings Tracker'!E1418</f>
        <v>0</v>
      </c>
      <c r="F1376">
        <f>'5a - Savings Tracker'!F1418</f>
        <v>0</v>
      </c>
      <c r="G1376">
        <f>'5a - Savings Tracker'!G1418</f>
        <v>0</v>
      </c>
      <c r="H1376">
        <f>'5a - Savings Tracker'!H1418</f>
        <v>0</v>
      </c>
      <c r="I1376">
        <f>'5a - Savings Tracker'!J1418</f>
        <v>0</v>
      </c>
      <c r="J1376">
        <f>'5a - Savings Tracker'!K1418</f>
        <v>0</v>
      </c>
      <c r="K1376">
        <f>'5a - Savings Tracker'!L1418</f>
        <v>0</v>
      </c>
      <c r="L1376">
        <f>'5a - Savings Tracker'!M1418</f>
        <v>0</v>
      </c>
      <c r="M1376">
        <f>'5a - Savings Tracker'!N1418</f>
        <v>0</v>
      </c>
      <c r="N1376">
        <f>'5a - Savings Tracker'!O1418</f>
        <v>0</v>
      </c>
      <c r="O1376">
        <f>'5a - Savings Tracker'!P1418</f>
        <v>0</v>
      </c>
      <c r="P1376">
        <f>'5a - Savings Tracker'!Q1418</f>
        <v>0</v>
      </c>
      <c r="Q1376">
        <f>'5a - Savings Tracker'!R1418</f>
        <v>0</v>
      </c>
      <c r="R1376">
        <f>'5a - Savings Tracker'!S1418</f>
        <v>0</v>
      </c>
      <c r="S1376">
        <f>'5a - Savings Tracker'!T1418</f>
        <v>0</v>
      </c>
      <c r="T1376">
        <f>'5a - Savings Tracker'!U1418</f>
        <v>0</v>
      </c>
      <c r="U1376">
        <f>'5a - Savings Tracker'!V1418</f>
        <v>0</v>
      </c>
      <c r="V1376">
        <f>'5a - Savings Tracker'!W1418</f>
        <v>0</v>
      </c>
      <c r="W1376">
        <f>'5a - Savings Tracker'!X1418</f>
        <v>0</v>
      </c>
      <c r="X1376">
        <f>'5a - Savings Tracker'!Y1418</f>
        <v>0</v>
      </c>
      <c r="Y1376">
        <f>'5a - Savings Tracker'!Z1418</f>
        <v>0</v>
      </c>
      <c r="Z1376">
        <f>'5a - Savings Tracker'!AA1418</f>
        <v>0</v>
      </c>
      <c r="AA1376">
        <f>'5a - Savings Tracker'!AB1418</f>
        <v>0</v>
      </c>
      <c r="AB1376">
        <f>'5a - Savings Tracker'!AC1418</f>
        <v>0</v>
      </c>
      <c r="AC1376">
        <f>'5a - Savings Tracker'!AD1418</f>
        <v>0</v>
      </c>
      <c r="AD1376" t="str">
        <f>'5a - Savings Tracker'!AE1418</f>
        <v/>
      </c>
      <c r="AE1376" t="str">
        <f>'5a - Savings Tracker'!AF1418</f>
        <v/>
      </c>
      <c r="AF1376" t="str">
        <f>'5a - Savings Tracker'!AG1418</f>
        <v/>
      </c>
      <c r="AG1376" t="str">
        <f>'5a - Savings Tracker'!AH1418</f>
        <v/>
      </c>
      <c r="AH1376" t="str">
        <f>'5a - Savings Tracker'!AI1418</f>
        <v/>
      </c>
      <c r="AI1376" t="str">
        <f>'5a - Savings Tracker'!AJ1418</f>
        <v/>
      </c>
      <c r="AJ1376" t="str">
        <f>'5a - Savings Tracker'!AK1418</f>
        <v/>
      </c>
      <c r="AK1376" t="str">
        <f>'5a - Savings Tracker'!AL1418</f>
        <v/>
      </c>
    </row>
    <row r="1377" spans="1:37">
      <c r="A1377">
        <f>'5a - Savings Tracker'!A1419</f>
        <v>1376</v>
      </c>
      <c r="B1377" t="str">
        <f>'5a - Savings Tracker'!B1419</f>
        <v>Swansea Bay UHB</v>
      </c>
      <c r="C1377">
        <f>'5a - Savings Tracker'!C1419</f>
        <v>0</v>
      </c>
      <c r="D1377">
        <f>'5a - Savings Tracker'!D1419</f>
        <v>0</v>
      </c>
      <c r="E1377">
        <f>'5a - Savings Tracker'!E1419</f>
        <v>0</v>
      </c>
      <c r="F1377">
        <f>'5a - Savings Tracker'!F1419</f>
        <v>0</v>
      </c>
      <c r="G1377">
        <f>'5a - Savings Tracker'!G1419</f>
        <v>0</v>
      </c>
      <c r="H1377">
        <f>'5a - Savings Tracker'!H1419</f>
        <v>0</v>
      </c>
      <c r="I1377">
        <f>'5a - Savings Tracker'!J1419</f>
        <v>0</v>
      </c>
      <c r="J1377">
        <f>'5a - Savings Tracker'!K1419</f>
        <v>0</v>
      </c>
      <c r="K1377">
        <f>'5a - Savings Tracker'!L1419</f>
        <v>0</v>
      </c>
      <c r="L1377">
        <f>'5a - Savings Tracker'!M1419</f>
        <v>0</v>
      </c>
      <c r="M1377">
        <f>'5a - Savings Tracker'!N1419</f>
        <v>0</v>
      </c>
      <c r="N1377">
        <f>'5a - Savings Tracker'!O1419</f>
        <v>0</v>
      </c>
      <c r="O1377">
        <f>'5a - Savings Tracker'!P1419</f>
        <v>0</v>
      </c>
      <c r="P1377">
        <f>'5a - Savings Tracker'!Q1419</f>
        <v>0</v>
      </c>
      <c r="Q1377">
        <f>'5a - Savings Tracker'!R1419</f>
        <v>0</v>
      </c>
      <c r="R1377">
        <f>'5a - Savings Tracker'!S1419</f>
        <v>0</v>
      </c>
      <c r="S1377">
        <f>'5a - Savings Tracker'!T1419</f>
        <v>0</v>
      </c>
      <c r="T1377">
        <f>'5a - Savings Tracker'!U1419</f>
        <v>0</v>
      </c>
      <c r="U1377">
        <f>'5a - Savings Tracker'!V1419</f>
        <v>0</v>
      </c>
      <c r="V1377">
        <f>'5a - Savings Tracker'!W1419</f>
        <v>0</v>
      </c>
      <c r="W1377">
        <f>'5a - Savings Tracker'!X1419</f>
        <v>0</v>
      </c>
      <c r="X1377">
        <f>'5a - Savings Tracker'!Y1419</f>
        <v>0</v>
      </c>
      <c r="Y1377">
        <f>'5a - Savings Tracker'!Z1419</f>
        <v>0</v>
      </c>
      <c r="Z1377">
        <f>'5a - Savings Tracker'!AA1419</f>
        <v>0</v>
      </c>
      <c r="AA1377">
        <f>'5a - Savings Tracker'!AB1419</f>
        <v>0</v>
      </c>
      <c r="AB1377">
        <f>'5a - Savings Tracker'!AC1419</f>
        <v>0</v>
      </c>
      <c r="AC1377">
        <f>'5a - Savings Tracker'!AD1419</f>
        <v>0</v>
      </c>
      <c r="AD1377" t="str">
        <f>'5a - Savings Tracker'!AE1419</f>
        <v/>
      </c>
      <c r="AE1377" t="str">
        <f>'5a - Savings Tracker'!AF1419</f>
        <v/>
      </c>
      <c r="AF1377" t="str">
        <f>'5a - Savings Tracker'!AG1419</f>
        <v/>
      </c>
      <c r="AG1377" t="str">
        <f>'5a - Savings Tracker'!AH1419</f>
        <v/>
      </c>
      <c r="AH1377" t="str">
        <f>'5a - Savings Tracker'!AI1419</f>
        <v/>
      </c>
      <c r="AI1377" t="str">
        <f>'5a - Savings Tracker'!AJ1419</f>
        <v/>
      </c>
      <c r="AJ1377" t="str">
        <f>'5a - Savings Tracker'!AK1419</f>
        <v/>
      </c>
      <c r="AK1377" t="str">
        <f>'5a - Savings Tracker'!AL1419</f>
        <v/>
      </c>
    </row>
    <row r="1378" spans="1:37">
      <c r="A1378">
        <f>'5a - Savings Tracker'!A1420</f>
        <v>1377</v>
      </c>
      <c r="B1378" t="str">
        <f>'5a - Savings Tracker'!B1420</f>
        <v>Swansea Bay UHB</v>
      </c>
      <c r="C1378">
        <f>'5a - Savings Tracker'!C1420</f>
        <v>0</v>
      </c>
      <c r="D1378">
        <f>'5a - Savings Tracker'!D1420</f>
        <v>0</v>
      </c>
      <c r="E1378">
        <f>'5a - Savings Tracker'!E1420</f>
        <v>0</v>
      </c>
      <c r="F1378">
        <f>'5a - Savings Tracker'!F1420</f>
        <v>0</v>
      </c>
      <c r="G1378">
        <f>'5a - Savings Tracker'!G1420</f>
        <v>0</v>
      </c>
      <c r="H1378">
        <f>'5a - Savings Tracker'!H1420</f>
        <v>0</v>
      </c>
      <c r="I1378">
        <f>'5a - Savings Tracker'!J1420</f>
        <v>0</v>
      </c>
      <c r="J1378">
        <f>'5a - Savings Tracker'!K1420</f>
        <v>0</v>
      </c>
      <c r="K1378">
        <f>'5a - Savings Tracker'!L1420</f>
        <v>0</v>
      </c>
      <c r="L1378">
        <f>'5a - Savings Tracker'!M1420</f>
        <v>0</v>
      </c>
      <c r="M1378">
        <f>'5a - Savings Tracker'!N1420</f>
        <v>0</v>
      </c>
      <c r="N1378">
        <f>'5a - Savings Tracker'!O1420</f>
        <v>0</v>
      </c>
      <c r="O1378">
        <f>'5a - Savings Tracker'!P1420</f>
        <v>0</v>
      </c>
      <c r="P1378">
        <f>'5a - Savings Tracker'!Q1420</f>
        <v>0</v>
      </c>
      <c r="Q1378">
        <f>'5a - Savings Tracker'!R1420</f>
        <v>0</v>
      </c>
      <c r="R1378">
        <f>'5a - Savings Tracker'!S1420</f>
        <v>0</v>
      </c>
      <c r="S1378">
        <f>'5a - Savings Tracker'!T1420</f>
        <v>0</v>
      </c>
      <c r="T1378">
        <f>'5a - Savings Tracker'!U1420</f>
        <v>0</v>
      </c>
      <c r="U1378">
        <f>'5a - Savings Tracker'!V1420</f>
        <v>0</v>
      </c>
      <c r="V1378">
        <f>'5a - Savings Tracker'!W1420</f>
        <v>0</v>
      </c>
      <c r="W1378">
        <f>'5a - Savings Tracker'!X1420</f>
        <v>0</v>
      </c>
      <c r="X1378">
        <f>'5a - Savings Tracker'!Y1420</f>
        <v>0</v>
      </c>
      <c r="Y1378">
        <f>'5a - Savings Tracker'!Z1420</f>
        <v>0</v>
      </c>
      <c r="Z1378">
        <f>'5a - Savings Tracker'!AA1420</f>
        <v>0</v>
      </c>
      <c r="AA1378">
        <f>'5a - Savings Tracker'!AB1420</f>
        <v>0</v>
      </c>
      <c r="AB1378">
        <f>'5a - Savings Tracker'!AC1420</f>
        <v>0</v>
      </c>
      <c r="AC1378">
        <f>'5a - Savings Tracker'!AD1420</f>
        <v>0</v>
      </c>
      <c r="AD1378" t="str">
        <f>'5a - Savings Tracker'!AE1420</f>
        <v/>
      </c>
      <c r="AE1378" t="str">
        <f>'5a - Savings Tracker'!AF1420</f>
        <v/>
      </c>
      <c r="AF1378" t="str">
        <f>'5a - Savings Tracker'!AG1420</f>
        <v/>
      </c>
      <c r="AG1378" t="str">
        <f>'5a - Savings Tracker'!AH1420</f>
        <v/>
      </c>
      <c r="AH1378" t="str">
        <f>'5a - Savings Tracker'!AI1420</f>
        <v/>
      </c>
      <c r="AI1378" t="str">
        <f>'5a - Savings Tracker'!AJ1420</f>
        <v/>
      </c>
      <c r="AJ1378" t="str">
        <f>'5a - Savings Tracker'!AK1420</f>
        <v/>
      </c>
      <c r="AK1378" t="str">
        <f>'5a - Savings Tracker'!AL1420</f>
        <v/>
      </c>
    </row>
    <row r="1379" spans="1:37">
      <c r="A1379">
        <f>'5a - Savings Tracker'!A1421</f>
        <v>1378</v>
      </c>
      <c r="B1379" t="str">
        <f>'5a - Savings Tracker'!B1421</f>
        <v>Swansea Bay UHB</v>
      </c>
      <c r="C1379">
        <f>'5a - Savings Tracker'!C1421</f>
        <v>0</v>
      </c>
      <c r="D1379">
        <f>'5a - Savings Tracker'!D1421</f>
        <v>0</v>
      </c>
      <c r="E1379">
        <f>'5a - Savings Tracker'!E1421</f>
        <v>0</v>
      </c>
      <c r="F1379">
        <f>'5a - Savings Tracker'!F1421</f>
        <v>0</v>
      </c>
      <c r="G1379">
        <f>'5a - Savings Tracker'!G1421</f>
        <v>0</v>
      </c>
      <c r="H1379">
        <f>'5a - Savings Tracker'!H1421</f>
        <v>0</v>
      </c>
      <c r="I1379">
        <f>'5a - Savings Tracker'!J1421</f>
        <v>0</v>
      </c>
      <c r="J1379">
        <f>'5a - Savings Tracker'!K1421</f>
        <v>0</v>
      </c>
      <c r="K1379">
        <f>'5a - Savings Tracker'!L1421</f>
        <v>0</v>
      </c>
      <c r="L1379">
        <f>'5a - Savings Tracker'!M1421</f>
        <v>0</v>
      </c>
      <c r="M1379">
        <f>'5a - Savings Tracker'!N1421</f>
        <v>0</v>
      </c>
      <c r="N1379">
        <f>'5a - Savings Tracker'!O1421</f>
        <v>0</v>
      </c>
      <c r="O1379">
        <f>'5a - Savings Tracker'!P1421</f>
        <v>0</v>
      </c>
      <c r="P1379">
        <f>'5a - Savings Tracker'!Q1421</f>
        <v>0</v>
      </c>
      <c r="Q1379">
        <f>'5a - Savings Tracker'!R1421</f>
        <v>0</v>
      </c>
      <c r="R1379">
        <f>'5a - Savings Tracker'!S1421</f>
        <v>0</v>
      </c>
      <c r="S1379">
        <f>'5a - Savings Tracker'!T1421</f>
        <v>0</v>
      </c>
      <c r="T1379">
        <f>'5a - Savings Tracker'!U1421</f>
        <v>0</v>
      </c>
      <c r="U1379">
        <f>'5a - Savings Tracker'!V1421</f>
        <v>0</v>
      </c>
      <c r="V1379">
        <f>'5a - Savings Tracker'!W1421</f>
        <v>0</v>
      </c>
      <c r="W1379">
        <f>'5a - Savings Tracker'!X1421</f>
        <v>0</v>
      </c>
      <c r="X1379">
        <f>'5a - Savings Tracker'!Y1421</f>
        <v>0</v>
      </c>
      <c r="Y1379">
        <f>'5a - Savings Tracker'!Z1421</f>
        <v>0</v>
      </c>
      <c r="Z1379">
        <f>'5a - Savings Tracker'!AA1421</f>
        <v>0</v>
      </c>
      <c r="AA1379">
        <f>'5a - Savings Tracker'!AB1421</f>
        <v>0</v>
      </c>
      <c r="AB1379">
        <f>'5a - Savings Tracker'!AC1421</f>
        <v>0</v>
      </c>
      <c r="AC1379">
        <f>'5a - Savings Tracker'!AD1421</f>
        <v>0</v>
      </c>
      <c r="AD1379" t="str">
        <f>'5a - Savings Tracker'!AE1421</f>
        <v/>
      </c>
      <c r="AE1379" t="str">
        <f>'5a - Savings Tracker'!AF1421</f>
        <v/>
      </c>
      <c r="AF1379" t="str">
        <f>'5a - Savings Tracker'!AG1421</f>
        <v/>
      </c>
      <c r="AG1379" t="str">
        <f>'5a - Savings Tracker'!AH1421</f>
        <v/>
      </c>
      <c r="AH1379" t="str">
        <f>'5a - Savings Tracker'!AI1421</f>
        <v/>
      </c>
      <c r="AI1379" t="str">
        <f>'5a - Savings Tracker'!AJ1421</f>
        <v/>
      </c>
      <c r="AJ1379" t="str">
        <f>'5a - Savings Tracker'!AK1421</f>
        <v/>
      </c>
      <c r="AK1379" t="str">
        <f>'5a - Savings Tracker'!AL1421</f>
        <v/>
      </c>
    </row>
    <row r="1380" spans="1:37">
      <c r="A1380">
        <f>'5a - Savings Tracker'!A1422</f>
        <v>1379</v>
      </c>
      <c r="B1380" t="str">
        <f>'5a - Savings Tracker'!B1422</f>
        <v>Swansea Bay UHB</v>
      </c>
      <c r="C1380">
        <f>'5a - Savings Tracker'!C1422</f>
        <v>0</v>
      </c>
      <c r="D1380">
        <f>'5a - Savings Tracker'!D1422</f>
        <v>0</v>
      </c>
      <c r="E1380">
        <f>'5a - Savings Tracker'!E1422</f>
        <v>0</v>
      </c>
      <c r="F1380">
        <f>'5a - Savings Tracker'!F1422</f>
        <v>0</v>
      </c>
      <c r="G1380">
        <f>'5a - Savings Tracker'!G1422</f>
        <v>0</v>
      </c>
      <c r="H1380">
        <f>'5a - Savings Tracker'!H1422</f>
        <v>0</v>
      </c>
      <c r="I1380">
        <f>'5a - Savings Tracker'!J1422</f>
        <v>0</v>
      </c>
      <c r="J1380">
        <f>'5a - Savings Tracker'!K1422</f>
        <v>0</v>
      </c>
      <c r="K1380">
        <f>'5a - Savings Tracker'!L1422</f>
        <v>0</v>
      </c>
      <c r="L1380">
        <f>'5a - Savings Tracker'!M1422</f>
        <v>0</v>
      </c>
      <c r="M1380">
        <f>'5a - Savings Tracker'!N1422</f>
        <v>0</v>
      </c>
      <c r="N1380">
        <f>'5a - Savings Tracker'!O1422</f>
        <v>0</v>
      </c>
      <c r="O1380">
        <f>'5a - Savings Tracker'!P1422</f>
        <v>0</v>
      </c>
      <c r="P1380">
        <f>'5a - Savings Tracker'!Q1422</f>
        <v>0</v>
      </c>
      <c r="Q1380">
        <f>'5a - Savings Tracker'!R1422</f>
        <v>0</v>
      </c>
      <c r="R1380">
        <f>'5a - Savings Tracker'!S1422</f>
        <v>0</v>
      </c>
      <c r="S1380">
        <f>'5a - Savings Tracker'!T1422</f>
        <v>0</v>
      </c>
      <c r="T1380">
        <f>'5a - Savings Tracker'!U1422</f>
        <v>0</v>
      </c>
      <c r="U1380">
        <f>'5a - Savings Tracker'!V1422</f>
        <v>0</v>
      </c>
      <c r="V1380">
        <f>'5a - Savings Tracker'!W1422</f>
        <v>0</v>
      </c>
      <c r="W1380">
        <f>'5a - Savings Tracker'!X1422</f>
        <v>0</v>
      </c>
      <c r="X1380">
        <f>'5a - Savings Tracker'!Y1422</f>
        <v>0</v>
      </c>
      <c r="Y1380">
        <f>'5a - Savings Tracker'!Z1422</f>
        <v>0</v>
      </c>
      <c r="Z1380">
        <f>'5a - Savings Tracker'!AA1422</f>
        <v>0</v>
      </c>
      <c r="AA1380">
        <f>'5a - Savings Tracker'!AB1422</f>
        <v>0</v>
      </c>
      <c r="AB1380">
        <f>'5a - Savings Tracker'!AC1422</f>
        <v>0</v>
      </c>
      <c r="AC1380">
        <f>'5a - Savings Tracker'!AD1422</f>
        <v>0</v>
      </c>
      <c r="AD1380" t="str">
        <f>'5a - Savings Tracker'!AE1422</f>
        <v/>
      </c>
      <c r="AE1380" t="str">
        <f>'5a - Savings Tracker'!AF1422</f>
        <v/>
      </c>
      <c r="AF1380" t="str">
        <f>'5a - Savings Tracker'!AG1422</f>
        <v/>
      </c>
      <c r="AG1380" t="str">
        <f>'5a - Savings Tracker'!AH1422</f>
        <v/>
      </c>
      <c r="AH1380" t="str">
        <f>'5a - Savings Tracker'!AI1422</f>
        <v/>
      </c>
      <c r="AI1380" t="str">
        <f>'5a - Savings Tracker'!AJ1422</f>
        <v/>
      </c>
      <c r="AJ1380" t="str">
        <f>'5a - Savings Tracker'!AK1422</f>
        <v/>
      </c>
      <c r="AK1380" t="str">
        <f>'5a - Savings Tracker'!AL1422</f>
        <v/>
      </c>
    </row>
    <row r="1381" spans="1:37">
      <c r="A1381">
        <f>'5a - Savings Tracker'!A1423</f>
        <v>1380</v>
      </c>
      <c r="B1381" t="str">
        <f>'5a - Savings Tracker'!B1423</f>
        <v>Swansea Bay UHB</v>
      </c>
      <c r="C1381">
        <f>'5a - Savings Tracker'!C1423</f>
        <v>0</v>
      </c>
      <c r="D1381">
        <f>'5a - Savings Tracker'!D1423</f>
        <v>0</v>
      </c>
      <c r="E1381">
        <f>'5a - Savings Tracker'!E1423</f>
        <v>0</v>
      </c>
      <c r="F1381">
        <f>'5a - Savings Tracker'!F1423</f>
        <v>0</v>
      </c>
      <c r="G1381">
        <f>'5a - Savings Tracker'!G1423</f>
        <v>0</v>
      </c>
      <c r="H1381">
        <f>'5a - Savings Tracker'!H1423</f>
        <v>0</v>
      </c>
      <c r="I1381">
        <f>'5a - Savings Tracker'!J1423</f>
        <v>0</v>
      </c>
      <c r="J1381">
        <f>'5a - Savings Tracker'!K1423</f>
        <v>0</v>
      </c>
      <c r="K1381">
        <f>'5a - Savings Tracker'!L1423</f>
        <v>0</v>
      </c>
      <c r="L1381">
        <f>'5a - Savings Tracker'!M1423</f>
        <v>0</v>
      </c>
      <c r="M1381">
        <f>'5a - Savings Tracker'!N1423</f>
        <v>0</v>
      </c>
      <c r="N1381">
        <f>'5a - Savings Tracker'!O1423</f>
        <v>0</v>
      </c>
      <c r="O1381">
        <f>'5a - Savings Tracker'!P1423</f>
        <v>0</v>
      </c>
      <c r="P1381">
        <f>'5a - Savings Tracker'!Q1423</f>
        <v>0</v>
      </c>
      <c r="Q1381">
        <f>'5a - Savings Tracker'!R1423</f>
        <v>0</v>
      </c>
      <c r="R1381">
        <f>'5a - Savings Tracker'!S1423</f>
        <v>0</v>
      </c>
      <c r="S1381">
        <f>'5a - Savings Tracker'!T1423</f>
        <v>0</v>
      </c>
      <c r="T1381">
        <f>'5a - Savings Tracker'!U1423</f>
        <v>0</v>
      </c>
      <c r="U1381">
        <f>'5a - Savings Tracker'!V1423</f>
        <v>0</v>
      </c>
      <c r="V1381">
        <f>'5a - Savings Tracker'!W1423</f>
        <v>0</v>
      </c>
      <c r="W1381">
        <f>'5a - Savings Tracker'!X1423</f>
        <v>0</v>
      </c>
      <c r="X1381">
        <f>'5a - Savings Tracker'!Y1423</f>
        <v>0</v>
      </c>
      <c r="Y1381">
        <f>'5a - Savings Tracker'!Z1423</f>
        <v>0</v>
      </c>
      <c r="Z1381">
        <f>'5a - Savings Tracker'!AA1423</f>
        <v>0</v>
      </c>
      <c r="AA1381">
        <f>'5a - Savings Tracker'!AB1423</f>
        <v>0</v>
      </c>
      <c r="AB1381">
        <f>'5a - Savings Tracker'!AC1423</f>
        <v>0</v>
      </c>
      <c r="AC1381">
        <f>'5a - Savings Tracker'!AD1423</f>
        <v>0</v>
      </c>
      <c r="AD1381" t="str">
        <f>'5a - Savings Tracker'!AE1423</f>
        <v/>
      </c>
      <c r="AE1381" t="str">
        <f>'5a - Savings Tracker'!AF1423</f>
        <v/>
      </c>
      <c r="AF1381" t="str">
        <f>'5a - Savings Tracker'!AG1423</f>
        <v/>
      </c>
      <c r="AG1381" t="str">
        <f>'5a - Savings Tracker'!AH1423</f>
        <v/>
      </c>
      <c r="AH1381" t="str">
        <f>'5a - Savings Tracker'!AI1423</f>
        <v/>
      </c>
      <c r="AI1381" t="str">
        <f>'5a - Savings Tracker'!AJ1423</f>
        <v/>
      </c>
      <c r="AJ1381" t="str">
        <f>'5a - Savings Tracker'!AK1423</f>
        <v/>
      </c>
      <c r="AK1381" t="str">
        <f>'5a - Savings Tracker'!AL1423</f>
        <v/>
      </c>
    </row>
    <row r="1382" spans="1:37">
      <c r="A1382">
        <f>'5a - Savings Tracker'!A1424</f>
        <v>1381</v>
      </c>
      <c r="B1382" t="str">
        <f>'5a - Savings Tracker'!B1424</f>
        <v>Swansea Bay UHB</v>
      </c>
      <c r="C1382">
        <f>'5a - Savings Tracker'!C1424</f>
        <v>0</v>
      </c>
      <c r="D1382">
        <f>'5a - Savings Tracker'!D1424</f>
        <v>0</v>
      </c>
      <c r="E1382">
        <f>'5a - Savings Tracker'!E1424</f>
        <v>0</v>
      </c>
      <c r="F1382">
        <f>'5a - Savings Tracker'!F1424</f>
        <v>0</v>
      </c>
      <c r="G1382">
        <f>'5a - Savings Tracker'!G1424</f>
        <v>0</v>
      </c>
      <c r="H1382">
        <f>'5a - Savings Tracker'!H1424</f>
        <v>0</v>
      </c>
      <c r="I1382">
        <f>'5a - Savings Tracker'!J1424</f>
        <v>0</v>
      </c>
      <c r="J1382">
        <f>'5a - Savings Tracker'!K1424</f>
        <v>0</v>
      </c>
      <c r="K1382">
        <f>'5a - Savings Tracker'!L1424</f>
        <v>0</v>
      </c>
      <c r="L1382">
        <f>'5a - Savings Tracker'!M1424</f>
        <v>0</v>
      </c>
      <c r="M1382">
        <f>'5a - Savings Tracker'!N1424</f>
        <v>0</v>
      </c>
      <c r="N1382">
        <f>'5a - Savings Tracker'!O1424</f>
        <v>0</v>
      </c>
      <c r="O1382">
        <f>'5a - Savings Tracker'!P1424</f>
        <v>0</v>
      </c>
      <c r="P1382">
        <f>'5a - Savings Tracker'!Q1424</f>
        <v>0</v>
      </c>
      <c r="Q1382">
        <f>'5a - Savings Tracker'!R1424</f>
        <v>0</v>
      </c>
      <c r="R1382">
        <f>'5a - Savings Tracker'!S1424</f>
        <v>0</v>
      </c>
      <c r="S1382">
        <f>'5a - Savings Tracker'!T1424</f>
        <v>0</v>
      </c>
      <c r="T1382">
        <f>'5a - Savings Tracker'!U1424</f>
        <v>0</v>
      </c>
      <c r="U1382">
        <f>'5a - Savings Tracker'!V1424</f>
        <v>0</v>
      </c>
      <c r="V1382">
        <f>'5a - Savings Tracker'!W1424</f>
        <v>0</v>
      </c>
      <c r="W1382">
        <f>'5a - Savings Tracker'!X1424</f>
        <v>0</v>
      </c>
      <c r="X1382">
        <f>'5a - Savings Tracker'!Y1424</f>
        <v>0</v>
      </c>
      <c r="Y1382">
        <f>'5a - Savings Tracker'!Z1424</f>
        <v>0</v>
      </c>
      <c r="Z1382">
        <f>'5a - Savings Tracker'!AA1424</f>
        <v>0</v>
      </c>
      <c r="AA1382">
        <f>'5a - Savings Tracker'!AB1424</f>
        <v>0</v>
      </c>
      <c r="AB1382">
        <f>'5a - Savings Tracker'!AC1424</f>
        <v>0</v>
      </c>
      <c r="AC1382">
        <f>'5a - Savings Tracker'!AD1424</f>
        <v>0</v>
      </c>
      <c r="AD1382" t="str">
        <f>'5a - Savings Tracker'!AE1424</f>
        <v/>
      </c>
      <c r="AE1382" t="str">
        <f>'5a - Savings Tracker'!AF1424</f>
        <v/>
      </c>
      <c r="AF1382" t="str">
        <f>'5a - Savings Tracker'!AG1424</f>
        <v/>
      </c>
      <c r="AG1382" t="str">
        <f>'5a - Savings Tracker'!AH1424</f>
        <v/>
      </c>
      <c r="AH1382" t="str">
        <f>'5a - Savings Tracker'!AI1424</f>
        <v/>
      </c>
      <c r="AI1382" t="str">
        <f>'5a - Savings Tracker'!AJ1424</f>
        <v/>
      </c>
      <c r="AJ1382" t="str">
        <f>'5a - Savings Tracker'!AK1424</f>
        <v/>
      </c>
      <c r="AK1382" t="str">
        <f>'5a - Savings Tracker'!AL1424</f>
        <v/>
      </c>
    </row>
    <row r="1383" spans="1:37">
      <c r="A1383">
        <f>'5a - Savings Tracker'!A1425</f>
        <v>1382</v>
      </c>
      <c r="B1383" t="str">
        <f>'5a - Savings Tracker'!B1425</f>
        <v>Swansea Bay UHB</v>
      </c>
      <c r="C1383">
        <f>'5a - Savings Tracker'!C1425</f>
        <v>0</v>
      </c>
      <c r="D1383">
        <f>'5a - Savings Tracker'!D1425</f>
        <v>0</v>
      </c>
      <c r="E1383">
        <f>'5a - Savings Tracker'!E1425</f>
        <v>0</v>
      </c>
      <c r="F1383">
        <f>'5a - Savings Tracker'!F1425</f>
        <v>0</v>
      </c>
      <c r="G1383">
        <f>'5a - Savings Tracker'!G1425</f>
        <v>0</v>
      </c>
      <c r="H1383">
        <f>'5a - Savings Tracker'!H1425</f>
        <v>0</v>
      </c>
      <c r="I1383">
        <f>'5a - Savings Tracker'!J1425</f>
        <v>0</v>
      </c>
      <c r="J1383">
        <f>'5a - Savings Tracker'!K1425</f>
        <v>0</v>
      </c>
      <c r="K1383">
        <f>'5a - Savings Tracker'!L1425</f>
        <v>0</v>
      </c>
      <c r="L1383">
        <f>'5a - Savings Tracker'!M1425</f>
        <v>0</v>
      </c>
      <c r="M1383">
        <f>'5a - Savings Tracker'!N1425</f>
        <v>0</v>
      </c>
      <c r="N1383">
        <f>'5a - Savings Tracker'!O1425</f>
        <v>0</v>
      </c>
      <c r="O1383">
        <f>'5a - Savings Tracker'!P1425</f>
        <v>0</v>
      </c>
      <c r="P1383">
        <f>'5a - Savings Tracker'!Q1425</f>
        <v>0</v>
      </c>
      <c r="Q1383">
        <f>'5a - Savings Tracker'!R1425</f>
        <v>0</v>
      </c>
      <c r="R1383">
        <f>'5a - Savings Tracker'!S1425</f>
        <v>0</v>
      </c>
      <c r="S1383">
        <f>'5a - Savings Tracker'!T1425</f>
        <v>0</v>
      </c>
      <c r="T1383">
        <f>'5a - Savings Tracker'!U1425</f>
        <v>0</v>
      </c>
      <c r="U1383">
        <f>'5a - Savings Tracker'!V1425</f>
        <v>0</v>
      </c>
      <c r="V1383">
        <f>'5a - Savings Tracker'!W1425</f>
        <v>0</v>
      </c>
      <c r="W1383">
        <f>'5a - Savings Tracker'!X1425</f>
        <v>0</v>
      </c>
      <c r="X1383">
        <f>'5a - Savings Tracker'!Y1425</f>
        <v>0</v>
      </c>
      <c r="Y1383">
        <f>'5a - Savings Tracker'!Z1425</f>
        <v>0</v>
      </c>
      <c r="Z1383">
        <f>'5a - Savings Tracker'!AA1425</f>
        <v>0</v>
      </c>
      <c r="AA1383">
        <f>'5a - Savings Tracker'!AB1425</f>
        <v>0</v>
      </c>
      <c r="AB1383">
        <f>'5a - Savings Tracker'!AC1425</f>
        <v>0</v>
      </c>
      <c r="AC1383">
        <f>'5a - Savings Tracker'!AD1425</f>
        <v>0</v>
      </c>
      <c r="AD1383" t="str">
        <f>'5a - Savings Tracker'!AE1425</f>
        <v/>
      </c>
      <c r="AE1383" t="str">
        <f>'5a - Savings Tracker'!AF1425</f>
        <v/>
      </c>
      <c r="AF1383" t="str">
        <f>'5a - Savings Tracker'!AG1425</f>
        <v/>
      </c>
      <c r="AG1383" t="str">
        <f>'5a - Savings Tracker'!AH1425</f>
        <v/>
      </c>
      <c r="AH1383" t="str">
        <f>'5a - Savings Tracker'!AI1425</f>
        <v/>
      </c>
      <c r="AI1383" t="str">
        <f>'5a - Savings Tracker'!AJ1425</f>
        <v/>
      </c>
      <c r="AJ1383" t="str">
        <f>'5a - Savings Tracker'!AK1425</f>
        <v/>
      </c>
      <c r="AK1383" t="str">
        <f>'5a - Savings Tracker'!AL1425</f>
        <v/>
      </c>
    </row>
    <row r="1384" spans="1:37">
      <c r="A1384">
        <f>'5a - Savings Tracker'!A1426</f>
        <v>1383</v>
      </c>
      <c r="B1384" t="str">
        <f>'5a - Savings Tracker'!B1426</f>
        <v>Swansea Bay UHB</v>
      </c>
      <c r="C1384">
        <f>'5a - Savings Tracker'!C1426</f>
        <v>0</v>
      </c>
      <c r="D1384">
        <f>'5a - Savings Tracker'!D1426</f>
        <v>0</v>
      </c>
      <c r="E1384">
        <f>'5a - Savings Tracker'!E1426</f>
        <v>0</v>
      </c>
      <c r="F1384">
        <f>'5a - Savings Tracker'!F1426</f>
        <v>0</v>
      </c>
      <c r="G1384">
        <f>'5a - Savings Tracker'!G1426</f>
        <v>0</v>
      </c>
      <c r="H1384">
        <f>'5a - Savings Tracker'!H1426</f>
        <v>0</v>
      </c>
      <c r="I1384">
        <f>'5a - Savings Tracker'!J1426</f>
        <v>0</v>
      </c>
      <c r="J1384">
        <f>'5a - Savings Tracker'!K1426</f>
        <v>0</v>
      </c>
      <c r="K1384">
        <f>'5a - Savings Tracker'!L1426</f>
        <v>0</v>
      </c>
      <c r="L1384">
        <f>'5a - Savings Tracker'!M1426</f>
        <v>0</v>
      </c>
      <c r="M1384">
        <f>'5a - Savings Tracker'!N1426</f>
        <v>0</v>
      </c>
      <c r="N1384">
        <f>'5a - Savings Tracker'!O1426</f>
        <v>0</v>
      </c>
      <c r="O1384">
        <f>'5a - Savings Tracker'!P1426</f>
        <v>0</v>
      </c>
      <c r="P1384">
        <f>'5a - Savings Tracker'!Q1426</f>
        <v>0</v>
      </c>
      <c r="Q1384">
        <f>'5a - Savings Tracker'!R1426</f>
        <v>0</v>
      </c>
      <c r="R1384">
        <f>'5a - Savings Tracker'!S1426</f>
        <v>0</v>
      </c>
      <c r="S1384">
        <f>'5a - Savings Tracker'!T1426</f>
        <v>0</v>
      </c>
      <c r="T1384">
        <f>'5a - Savings Tracker'!U1426</f>
        <v>0</v>
      </c>
      <c r="U1384">
        <f>'5a - Savings Tracker'!V1426</f>
        <v>0</v>
      </c>
      <c r="V1384">
        <f>'5a - Savings Tracker'!W1426</f>
        <v>0</v>
      </c>
      <c r="W1384">
        <f>'5a - Savings Tracker'!X1426</f>
        <v>0</v>
      </c>
      <c r="X1384">
        <f>'5a - Savings Tracker'!Y1426</f>
        <v>0</v>
      </c>
      <c r="Y1384">
        <f>'5a - Savings Tracker'!Z1426</f>
        <v>0</v>
      </c>
      <c r="Z1384">
        <f>'5a - Savings Tracker'!AA1426</f>
        <v>0</v>
      </c>
      <c r="AA1384">
        <f>'5a - Savings Tracker'!AB1426</f>
        <v>0</v>
      </c>
      <c r="AB1384">
        <f>'5a - Savings Tracker'!AC1426</f>
        <v>0</v>
      </c>
      <c r="AC1384">
        <f>'5a - Savings Tracker'!AD1426</f>
        <v>0</v>
      </c>
      <c r="AD1384" t="str">
        <f>'5a - Savings Tracker'!AE1426</f>
        <v/>
      </c>
      <c r="AE1384" t="str">
        <f>'5a - Savings Tracker'!AF1426</f>
        <v/>
      </c>
      <c r="AF1384" t="str">
        <f>'5a - Savings Tracker'!AG1426</f>
        <v/>
      </c>
      <c r="AG1384" t="str">
        <f>'5a - Savings Tracker'!AH1426</f>
        <v/>
      </c>
      <c r="AH1384" t="str">
        <f>'5a - Savings Tracker'!AI1426</f>
        <v/>
      </c>
      <c r="AI1384" t="str">
        <f>'5a - Savings Tracker'!AJ1426</f>
        <v/>
      </c>
      <c r="AJ1384" t="str">
        <f>'5a - Savings Tracker'!AK1426</f>
        <v/>
      </c>
      <c r="AK1384" t="str">
        <f>'5a - Savings Tracker'!AL1426</f>
        <v/>
      </c>
    </row>
    <row r="1385" spans="1:37">
      <c r="A1385">
        <f>'5a - Savings Tracker'!A1427</f>
        <v>1384</v>
      </c>
      <c r="B1385" t="str">
        <f>'5a - Savings Tracker'!B1427</f>
        <v>Swansea Bay UHB</v>
      </c>
      <c r="C1385">
        <f>'5a - Savings Tracker'!C1427</f>
        <v>0</v>
      </c>
      <c r="D1385">
        <f>'5a - Savings Tracker'!D1427</f>
        <v>0</v>
      </c>
      <c r="E1385">
        <f>'5a - Savings Tracker'!E1427</f>
        <v>0</v>
      </c>
      <c r="F1385">
        <f>'5a - Savings Tracker'!F1427</f>
        <v>0</v>
      </c>
      <c r="G1385">
        <f>'5a - Savings Tracker'!G1427</f>
        <v>0</v>
      </c>
      <c r="H1385">
        <f>'5a - Savings Tracker'!H1427</f>
        <v>0</v>
      </c>
      <c r="I1385">
        <f>'5a - Savings Tracker'!J1427</f>
        <v>0</v>
      </c>
      <c r="J1385">
        <f>'5a - Savings Tracker'!K1427</f>
        <v>0</v>
      </c>
      <c r="K1385">
        <f>'5a - Savings Tracker'!L1427</f>
        <v>0</v>
      </c>
      <c r="L1385">
        <f>'5a - Savings Tracker'!M1427</f>
        <v>0</v>
      </c>
      <c r="M1385">
        <f>'5a - Savings Tracker'!N1427</f>
        <v>0</v>
      </c>
      <c r="N1385">
        <f>'5a - Savings Tracker'!O1427</f>
        <v>0</v>
      </c>
      <c r="O1385">
        <f>'5a - Savings Tracker'!P1427</f>
        <v>0</v>
      </c>
      <c r="P1385">
        <f>'5a - Savings Tracker'!Q1427</f>
        <v>0</v>
      </c>
      <c r="Q1385">
        <f>'5a - Savings Tracker'!R1427</f>
        <v>0</v>
      </c>
      <c r="R1385">
        <f>'5a - Savings Tracker'!S1427</f>
        <v>0</v>
      </c>
      <c r="S1385">
        <f>'5a - Savings Tracker'!T1427</f>
        <v>0</v>
      </c>
      <c r="T1385">
        <f>'5a - Savings Tracker'!U1427</f>
        <v>0</v>
      </c>
      <c r="U1385">
        <f>'5a - Savings Tracker'!V1427</f>
        <v>0</v>
      </c>
      <c r="V1385">
        <f>'5a - Savings Tracker'!W1427</f>
        <v>0</v>
      </c>
      <c r="W1385">
        <f>'5a - Savings Tracker'!X1427</f>
        <v>0</v>
      </c>
      <c r="X1385">
        <f>'5a - Savings Tracker'!Y1427</f>
        <v>0</v>
      </c>
      <c r="Y1385">
        <f>'5a - Savings Tracker'!Z1427</f>
        <v>0</v>
      </c>
      <c r="Z1385">
        <f>'5a - Savings Tracker'!AA1427</f>
        <v>0</v>
      </c>
      <c r="AA1385">
        <f>'5a - Savings Tracker'!AB1427</f>
        <v>0</v>
      </c>
      <c r="AB1385">
        <f>'5a - Savings Tracker'!AC1427</f>
        <v>0</v>
      </c>
      <c r="AC1385">
        <f>'5a - Savings Tracker'!AD1427</f>
        <v>0</v>
      </c>
      <c r="AD1385" t="str">
        <f>'5a - Savings Tracker'!AE1427</f>
        <v/>
      </c>
      <c r="AE1385" t="str">
        <f>'5a - Savings Tracker'!AF1427</f>
        <v/>
      </c>
      <c r="AF1385" t="str">
        <f>'5a - Savings Tracker'!AG1427</f>
        <v/>
      </c>
      <c r="AG1385" t="str">
        <f>'5a - Savings Tracker'!AH1427</f>
        <v/>
      </c>
      <c r="AH1385" t="str">
        <f>'5a - Savings Tracker'!AI1427</f>
        <v/>
      </c>
      <c r="AI1385" t="str">
        <f>'5a - Savings Tracker'!AJ1427</f>
        <v/>
      </c>
      <c r="AJ1385" t="str">
        <f>'5a - Savings Tracker'!AK1427</f>
        <v/>
      </c>
      <c r="AK1385" t="str">
        <f>'5a - Savings Tracker'!AL1427</f>
        <v/>
      </c>
    </row>
    <row r="1386" spans="1:37">
      <c r="A1386">
        <f>'5a - Savings Tracker'!A1428</f>
        <v>1385</v>
      </c>
      <c r="B1386" t="str">
        <f>'5a - Savings Tracker'!B1428</f>
        <v>Swansea Bay UHB</v>
      </c>
      <c r="C1386">
        <f>'5a - Savings Tracker'!C1428</f>
        <v>0</v>
      </c>
      <c r="D1386">
        <f>'5a - Savings Tracker'!D1428</f>
        <v>0</v>
      </c>
      <c r="E1386">
        <f>'5a - Savings Tracker'!E1428</f>
        <v>0</v>
      </c>
      <c r="F1386">
        <f>'5a - Savings Tracker'!F1428</f>
        <v>0</v>
      </c>
      <c r="G1386">
        <f>'5a - Savings Tracker'!G1428</f>
        <v>0</v>
      </c>
      <c r="H1386">
        <f>'5a - Savings Tracker'!H1428</f>
        <v>0</v>
      </c>
      <c r="I1386">
        <f>'5a - Savings Tracker'!J1428</f>
        <v>0</v>
      </c>
      <c r="J1386">
        <f>'5a - Savings Tracker'!K1428</f>
        <v>0</v>
      </c>
      <c r="K1386">
        <f>'5a - Savings Tracker'!L1428</f>
        <v>0</v>
      </c>
      <c r="L1386">
        <f>'5a - Savings Tracker'!M1428</f>
        <v>0</v>
      </c>
      <c r="M1386">
        <f>'5a - Savings Tracker'!N1428</f>
        <v>0</v>
      </c>
      <c r="N1386">
        <f>'5a - Savings Tracker'!O1428</f>
        <v>0</v>
      </c>
      <c r="O1386">
        <f>'5a - Savings Tracker'!P1428</f>
        <v>0</v>
      </c>
      <c r="P1386">
        <f>'5a - Savings Tracker'!Q1428</f>
        <v>0</v>
      </c>
      <c r="Q1386">
        <f>'5a - Savings Tracker'!R1428</f>
        <v>0</v>
      </c>
      <c r="R1386">
        <f>'5a - Savings Tracker'!S1428</f>
        <v>0</v>
      </c>
      <c r="S1386">
        <f>'5a - Savings Tracker'!T1428</f>
        <v>0</v>
      </c>
      <c r="T1386">
        <f>'5a - Savings Tracker'!U1428</f>
        <v>0</v>
      </c>
      <c r="U1386">
        <f>'5a - Savings Tracker'!V1428</f>
        <v>0</v>
      </c>
      <c r="V1386">
        <f>'5a - Savings Tracker'!W1428</f>
        <v>0</v>
      </c>
      <c r="W1386">
        <f>'5a - Savings Tracker'!X1428</f>
        <v>0</v>
      </c>
      <c r="X1386">
        <f>'5a - Savings Tracker'!Y1428</f>
        <v>0</v>
      </c>
      <c r="Y1386">
        <f>'5a - Savings Tracker'!Z1428</f>
        <v>0</v>
      </c>
      <c r="Z1386">
        <f>'5a - Savings Tracker'!AA1428</f>
        <v>0</v>
      </c>
      <c r="AA1386">
        <f>'5a - Savings Tracker'!AB1428</f>
        <v>0</v>
      </c>
      <c r="AB1386">
        <f>'5a - Savings Tracker'!AC1428</f>
        <v>0</v>
      </c>
      <c r="AC1386">
        <f>'5a - Savings Tracker'!AD1428</f>
        <v>0</v>
      </c>
      <c r="AD1386" t="str">
        <f>'5a - Savings Tracker'!AE1428</f>
        <v/>
      </c>
      <c r="AE1386" t="str">
        <f>'5a - Savings Tracker'!AF1428</f>
        <v/>
      </c>
      <c r="AF1386" t="str">
        <f>'5a - Savings Tracker'!AG1428</f>
        <v/>
      </c>
      <c r="AG1386" t="str">
        <f>'5a - Savings Tracker'!AH1428</f>
        <v/>
      </c>
      <c r="AH1386" t="str">
        <f>'5a - Savings Tracker'!AI1428</f>
        <v/>
      </c>
      <c r="AI1386" t="str">
        <f>'5a - Savings Tracker'!AJ1428</f>
        <v/>
      </c>
      <c r="AJ1386" t="str">
        <f>'5a - Savings Tracker'!AK1428</f>
        <v/>
      </c>
      <c r="AK1386" t="str">
        <f>'5a - Savings Tracker'!AL1428</f>
        <v/>
      </c>
    </row>
    <row r="1387" spans="1:37">
      <c r="A1387">
        <f>'5a - Savings Tracker'!A1429</f>
        <v>1386</v>
      </c>
      <c r="B1387" t="str">
        <f>'5a - Savings Tracker'!B1429</f>
        <v>Swansea Bay UHB</v>
      </c>
      <c r="C1387">
        <f>'5a - Savings Tracker'!C1429</f>
        <v>0</v>
      </c>
      <c r="D1387">
        <f>'5a - Savings Tracker'!D1429</f>
        <v>0</v>
      </c>
      <c r="E1387">
        <f>'5a - Savings Tracker'!E1429</f>
        <v>0</v>
      </c>
      <c r="F1387">
        <f>'5a - Savings Tracker'!F1429</f>
        <v>0</v>
      </c>
      <c r="G1387">
        <f>'5a - Savings Tracker'!G1429</f>
        <v>0</v>
      </c>
      <c r="H1387">
        <f>'5a - Savings Tracker'!H1429</f>
        <v>0</v>
      </c>
      <c r="I1387">
        <f>'5a - Savings Tracker'!J1429</f>
        <v>0</v>
      </c>
      <c r="J1387">
        <f>'5a - Savings Tracker'!K1429</f>
        <v>0</v>
      </c>
      <c r="K1387">
        <f>'5a - Savings Tracker'!L1429</f>
        <v>0</v>
      </c>
      <c r="L1387">
        <f>'5a - Savings Tracker'!M1429</f>
        <v>0</v>
      </c>
      <c r="M1387">
        <f>'5a - Savings Tracker'!N1429</f>
        <v>0</v>
      </c>
      <c r="N1387">
        <f>'5a - Savings Tracker'!O1429</f>
        <v>0</v>
      </c>
      <c r="O1387">
        <f>'5a - Savings Tracker'!P1429</f>
        <v>0</v>
      </c>
      <c r="P1387">
        <f>'5a - Savings Tracker'!Q1429</f>
        <v>0</v>
      </c>
      <c r="Q1387">
        <f>'5a - Savings Tracker'!R1429</f>
        <v>0</v>
      </c>
      <c r="R1387">
        <f>'5a - Savings Tracker'!S1429</f>
        <v>0</v>
      </c>
      <c r="S1387">
        <f>'5a - Savings Tracker'!T1429</f>
        <v>0</v>
      </c>
      <c r="T1387">
        <f>'5a - Savings Tracker'!U1429</f>
        <v>0</v>
      </c>
      <c r="U1387">
        <f>'5a - Savings Tracker'!V1429</f>
        <v>0</v>
      </c>
      <c r="V1387">
        <f>'5a - Savings Tracker'!W1429</f>
        <v>0</v>
      </c>
      <c r="W1387">
        <f>'5a - Savings Tracker'!X1429</f>
        <v>0</v>
      </c>
      <c r="X1387">
        <f>'5a - Savings Tracker'!Y1429</f>
        <v>0</v>
      </c>
      <c r="Y1387">
        <f>'5a - Savings Tracker'!Z1429</f>
        <v>0</v>
      </c>
      <c r="Z1387">
        <f>'5a - Savings Tracker'!AA1429</f>
        <v>0</v>
      </c>
      <c r="AA1387">
        <f>'5a - Savings Tracker'!AB1429</f>
        <v>0</v>
      </c>
      <c r="AB1387">
        <f>'5a - Savings Tracker'!AC1429</f>
        <v>0</v>
      </c>
      <c r="AC1387">
        <f>'5a - Savings Tracker'!AD1429</f>
        <v>0</v>
      </c>
      <c r="AD1387" t="str">
        <f>'5a - Savings Tracker'!AE1429</f>
        <v/>
      </c>
      <c r="AE1387" t="str">
        <f>'5a - Savings Tracker'!AF1429</f>
        <v/>
      </c>
      <c r="AF1387" t="str">
        <f>'5a - Savings Tracker'!AG1429</f>
        <v/>
      </c>
      <c r="AG1387" t="str">
        <f>'5a - Savings Tracker'!AH1429</f>
        <v/>
      </c>
      <c r="AH1387" t="str">
        <f>'5a - Savings Tracker'!AI1429</f>
        <v/>
      </c>
      <c r="AI1387" t="str">
        <f>'5a - Savings Tracker'!AJ1429</f>
        <v/>
      </c>
      <c r="AJ1387" t="str">
        <f>'5a - Savings Tracker'!AK1429</f>
        <v/>
      </c>
      <c r="AK1387" t="str">
        <f>'5a - Savings Tracker'!AL1429</f>
        <v/>
      </c>
    </row>
    <row r="1388" spans="1:37">
      <c r="A1388">
        <f>'5a - Savings Tracker'!A1430</f>
        <v>1387</v>
      </c>
      <c r="B1388" t="str">
        <f>'5a - Savings Tracker'!B1430</f>
        <v>Swansea Bay UHB</v>
      </c>
      <c r="C1388">
        <f>'5a - Savings Tracker'!C1430</f>
        <v>0</v>
      </c>
      <c r="D1388">
        <f>'5a - Savings Tracker'!D1430</f>
        <v>0</v>
      </c>
      <c r="E1388">
        <f>'5a - Savings Tracker'!E1430</f>
        <v>0</v>
      </c>
      <c r="F1388">
        <f>'5a - Savings Tracker'!F1430</f>
        <v>0</v>
      </c>
      <c r="G1388">
        <f>'5a - Savings Tracker'!G1430</f>
        <v>0</v>
      </c>
      <c r="H1388">
        <f>'5a - Savings Tracker'!H1430</f>
        <v>0</v>
      </c>
      <c r="I1388">
        <f>'5a - Savings Tracker'!J1430</f>
        <v>0</v>
      </c>
      <c r="J1388">
        <f>'5a - Savings Tracker'!K1430</f>
        <v>0</v>
      </c>
      <c r="K1388">
        <f>'5a - Savings Tracker'!L1430</f>
        <v>0</v>
      </c>
      <c r="L1388">
        <f>'5a - Savings Tracker'!M1430</f>
        <v>0</v>
      </c>
      <c r="M1388">
        <f>'5a - Savings Tracker'!N1430</f>
        <v>0</v>
      </c>
      <c r="N1388">
        <f>'5a - Savings Tracker'!O1430</f>
        <v>0</v>
      </c>
      <c r="O1388">
        <f>'5a - Savings Tracker'!P1430</f>
        <v>0</v>
      </c>
      <c r="P1388">
        <f>'5a - Savings Tracker'!Q1430</f>
        <v>0</v>
      </c>
      <c r="Q1388">
        <f>'5a - Savings Tracker'!R1430</f>
        <v>0</v>
      </c>
      <c r="R1388">
        <f>'5a - Savings Tracker'!S1430</f>
        <v>0</v>
      </c>
      <c r="S1388">
        <f>'5a - Savings Tracker'!T1430</f>
        <v>0</v>
      </c>
      <c r="T1388">
        <f>'5a - Savings Tracker'!U1430</f>
        <v>0</v>
      </c>
      <c r="U1388">
        <f>'5a - Savings Tracker'!V1430</f>
        <v>0</v>
      </c>
      <c r="V1388">
        <f>'5a - Savings Tracker'!W1430</f>
        <v>0</v>
      </c>
      <c r="W1388">
        <f>'5a - Savings Tracker'!X1430</f>
        <v>0</v>
      </c>
      <c r="X1388">
        <f>'5a - Savings Tracker'!Y1430</f>
        <v>0</v>
      </c>
      <c r="Y1388">
        <f>'5a - Savings Tracker'!Z1430</f>
        <v>0</v>
      </c>
      <c r="Z1388">
        <f>'5a - Savings Tracker'!AA1430</f>
        <v>0</v>
      </c>
      <c r="AA1388">
        <f>'5a - Savings Tracker'!AB1430</f>
        <v>0</v>
      </c>
      <c r="AB1388">
        <f>'5a - Savings Tracker'!AC1430</f>
        <v>0</v>
      </c>
      <c r="AC1388">
        <f>'5a - Savings Tracker'!AD1430</f>
        <v>0</v>
      </c>
      <c r="AD1388" t="str">
        <f>'5a - Savings Tracker'!AE1430</f>
        <v/>
      </c>
      <c r="AE1388" t="str">
        <f>'5a - Savings Tracker'!AF1430</f>
        <v/>
      </c>
      <c r="AF1388" t="str">
        <f>'5a - Savings Tracker'!AG1430</f>
        <v/>
      </c>
      <c r="AG1388" t="str">
        <f>'5a - Savings Tracker'!AH1430</f>
        <v/>
      </c>
      <c r="AH1388" t="str">
        <f>'5a - Savings Tracker'!AI1430</f>
        <v/>
      </c>
      <c r="AI1388" t="str">
        <f>'5a - Savings Tracker'!AJ1430</f>
        <v/>
      </c>
      <c r="AJ1388" t="str">
        <f>'5a - Savings Tracker'!AK1430</f>
        <v/>
      </c>
      <c r="AK1388" t="str">
        <f>'5a - Savings Tracker'!AL1430</f>
        <v/>
      </c>
    </row>
    <row r="1389" spans="1:37">
      <c r="A1389">
        <f>'5a - Savings Tracker'!A1431</f>
        <v>1388</v>
      </c>
      <c r="B1389" t="str">
        <f>'5a - Savings Tracker'!B1431</f>
        <v>Swansea Bay UHB</v>
      </c>
      <c r="C1389">
        <f>'5a - Savings Tracker'!C1431</f>
        <v>0</v>
      </c>
      <c r="D1389">
        <f>'5a - Savings Tracker'!D1431</f>
        <v>0</v>
      </c>
      <c r="E1389">
        <f>'5a - Savings Tracker'!E1431</f>
        <v>0</v>
      </c>
      <c r="F1389">
        <f>'5a - Savings Tracker'!F1431</f>
        <v>0</v>
      </c>
      <c r="G1389">
        <f>'5a - Savings Tracker'!G1431</f>
        <v>0</v>
      </c>
      <c r="H1389">
        <f>'5a - Savings Tracker'!H1431</f>
        <v>0</v>
      </c>
      <c r="I1389">
        <f>'5a - Savings Tracker'!J1431</f>
        <v>0</v>
      </c>
      <c r="J1389">
        <f>'5a - Savings Tracker'!K1431</f>
        <v>0</v>
      </c>
      <c r="K1389">
        <f>'5a - Savings Tracker'!L1431</f>
        <v>0</v>
      </c>
      <c r="L1389">
        <f>'5a - Savings Tracker'!M1431</f>
        <v>0</v>
      </c>
      <c r="M1389">
        <f>'5a - Savings Tracker'!N1431</f>
        <v>0</v>
      </c>
      <c r="N1389">
        <f>'5a - Savings Tracker'!O1431</f>
        <v>0</v>
      </c>
      <c r="O1389">
        <f>'5a - Savings Tracker'!P1431</f>
        <v>0</v>
      </c>
      <c r="P1389">
        <f>'5a - Savings Tracker'!Q1431</f>
        <v>0</v>
      </c>
      <c r="Q1389">
        <f>'5a - Savings Tracker'!R1431</f>
        <v>0</v>
      </c>
      <c r="R1389">
        <f>'5a - Savings Tracker'!S1431</f>
        <v>0</v>
      </c>
      <c r="S1389">
        <f>'5a - Savings Tracker'!T1431</f>
        <v>0</v>
      </c>
      <c r="T1389">
        <f>'5a - Savings Tracker'!U1431</f>
        <v>0</v>
      </c>
      <c r="U1389">
        <f>'5a - Savings Tracker'!V1431</f>
        <v>0</v>
      </c>
      <c r="V1389">
        <f>'5a - Savings Tracker'!W1431</f>
        <v>0</v>
      </c>
      <c r="W1389">
        <f>'5a - Savings Tracker'!X1431</f>
        <v>0</v>
      </c>
      <c r="X1389">
        <f>'5a - Savings Tracker'!Y1431</f>
        <v>0</v>
      </c>
      <c r="Y1389">
        <f>'5a - Savings Tracker'!Z1431</f>
        <v>0</v>
      </c>
      <c r="Z1389">
        <f>'5a - Savings Tracker'!AA1431</f>
        <v>0</v>
      </c>
      <c r="AA1389">
        <f>'5a - Savings Tracker'!AB1431</f>
        <v>0</v>
      </c>
      <c r="AB1389">
        <f>'5a - Savings Tracker'!AC1431</f>
        <v>0</v>
      </c>
      <c r="AC1389">
        <f>'5a - Savings Tracker'!AD1431</f>
        <v>0</v>
      </c>
      <c r="AD1389" t="str">
        <f>'5a - Savings Tracker'!AE1431</f>
        <v/>
      </c>
      <c r="AE1389" t="str">
        <f>'5a - Savings Tracker'!AF1431</f>
        <v/>
      </c>
      <c r="AF1389" t="str">
        <f>'5a - Savings Tracker'!AG1431</f>
        <v/>
      </c>
      <c r="AG1389" t="str">
        <f>'5a - Savings Tracker'!AH1431</f>
        <v/>
      </c>
      <c r="AH1389" t="str">
        <f>'5a - Savings Tracker'!AI1431</f>
        <v/>
      </c>
      <c r="AI1389" t="str">
        <f>'5a - Savings Tracker'!AJ1431</f>
        <v/>
      </c>
      <c r="AJ1389" t="str">
        <f>'5a - Savings Tracker'!AK1431</f>
        <v/>
      </c>
      <c r="AK1389" t="str">
        <f>'5a - Savings Tracker'!AL1431</f>
        <v/>
      </c>
    </row>
    <row r="1390" spans="1:37">
      <c r="A1390">
        <f>'5a - Savings Tracker'!A1432</f>
        <v>1389</v>
      </c>
      <c r="B1390" t="str">
        <f>'5a - Savings Tracker'!B1432</f>
        <v>Swansea Bay UHB</v>
      </c>
      <c r="C1390">
        <f>'5a - Savings Tracker'!C1432</f>
        <v>0</v>
      </c>
      <c r="D1390">
        <f>'5a - Savings Tracker'!D1432</f>
        <v>0</v>
      </c>
      <c r="E1390">
        <f>'5a - Savings Tracker'!E1432</f>
        <v>0</v>
      </c>
      <c r="F1390">
        <f>'5a - Savings Tracker'!F1432</f>
        <v>0</v>
      </c>
      <c r="G1390">
        <f>'5a - Savings Tracker'!G1432</f>
        <v>0</v>
      </c>
      <c r="H1390">
        <f>'5a - Savings Tracker'!H1432</f>
        <v>0</v>
      </c>
      <c r="I1390">
        <f>'5a - Savings Tracker'!J1432</f>
        <v>0</v>
      </c>
      <c r="J1390">
        <f>'5a - Savings Tracker'!K1432</f>
        <v>0</v>
      </c>
      <c r="K1390">
        <f>'5a - Savings Tracker'!L1432</f>
        <v>0</v>
      </c>
      <c r="L1390">
        <f>'5a - Savings Tracker'!M1432</f>
        <v>0</v>
      </c>
      <c r="M1390">
        <f>'5a - Savings Tracker'!N1432</f>
        <v>0</v>
      </c>
      <c r="N1390">
        <f>'5a - Savings Tracker'!O1432</f>
        <v>0</v>
      </c>
      <c r="O1390">
        <f>'5a - Savings Tracker'!P1432</f>
        <v>0</v>
      </c>
      <c r="P1390">
        <f>'5a - Savings Tracker'!Q1432</f>
        <v>0</v>
      </c>
      <c r="Q1390">
        <f>'5a - Savings Tracker'!R1432</f>
        <v>0</v>
      </c>
      <c r="R1390">
        <f>'5a - Savings Tracker'!S1432</f>
        <v>0</v>
      </c>
      <c r="S1390">
        <f>'5a - Savings Tracker'!T1432</f>
        <v>0</v>
      </c>
      <c r="T1390">
        <f>'5a - Savings Tracker'!U1432</f>
        <v>0</v>
      </c>
      <c r="U1390">
        <f>'5a - Savings Tracker'!V1432</f>
        <v>0</v>
      </c>
      <c r="V1390">
        <f>'5a - Savings Tracker'!W1432</f>
        <v>0</v>
      </c>
      <c r="W1390">
        <f>'5a - Savings Tracker'!X1432</f>
        <v>0</v>
      </c>
      <c r="X1390">
        <f>'5a - Savings Tracker'!Y1432</f>
        <v>0</v>
      </c>
      <c r="Y1390">
        <f>'5a - Savings Tracker'!Z1432</f>
        <v>0</v>
      </c>
      <c r="Z1390">
        <f>'5a - Savings Tracker'!AA1432</f>
        <v>0</v>
      </c>
      <c r="AA1390">
        <f>'5a - Savings Tracker'!AB1432</f>
        <v>0</v>
      </c>
      <c r="AB1390">
        <f>'5a - Savings Tracker'!AC1432</f>
        <v>0</v>
      </c>
      <c r="AC1390">
        <f>'5a - Savings Tracker'!AD1432</f>
        <v>0</v>
      </c>
      <c r="AD1390" t="str">
        <f>'5a - Savings Tracker'!AE1432</f>
        <v/>
      </c>
      <c r="AE1390" t="str">
        <f>'5a - Savings Tracker'!AF1432</f>
        <v/>
      </c>
      <c r="AF1390" t="str">
        <f>'5a - Savings Tracker'!AG1432</f>
        <v/>
      </c>
      <c r="AG1390" t="str">
        <f>'5a - Savings Tracker'!AH1432</f>
        <v/>
      </c>
      <c r="AH1390" t="str">
        <f>'5a - Savings Tracker'!AI1432</f>
        <v/>
      </c>
      <c r="AI1390" t="str">
        <f>'5a - Savings Tracker'!AJ1432</f>
        <v/>
      </c>
      <c r="AJ1390" t="str">
        <f>'5a - Savings Tracker'!AK1432</f>
        <v/>
      </c>
      <c r="AK1390" t="str">
        <f>'5a - Savings Tracker'!AL1432</f>
        <v/>
      </c>
    </row>
    <row r="1391" spans="1:37">
      <c r="A1391">
        <f>'5a - Savings Tracker'!A1433</f>
        <v>1390</v>
      </c>
      <c r="B1391" t="str">
        <f>'5a - Savings Tracker'!B1433</f>
        <v>Swansea Bay UHB</v>
      </c>
      <c r="C1391">
        <f>'5a - Savings Tracker'!C1433</f>
        <v>0</v>
      </c>
      <c r="D1391">
        <f>'5a - Savings Tracker'!D1433</f>
        <v>0</v>
      </c>
      <c r="E1391">
        <f>'5a - Savings Tracker'!E1433</f>
        <v>0</v>
      </c>
      <c r="F1391">
        <f>'5a - Savings Tracker'!F1433</f>
        <v>0</v>
      </c>
      <c r="G1391">
        <f>'5a - Savings Tracker'!G1433</f>
        <v>0</v>
      </c>
      <c r="H1391">
        <f>'5a - Savings Tracker'!H1433</f>
        <v>0</v>
      </c>
      <c r="I1391">
        <f>'5a - Savings Tracker'!J1433</f>
        <v>0</v>
      </c>
      <c r="J1391">
        <f>'5a - Savings Tracker'!K1433</f>
        <v>0</v>
      </c>
      <c r="K1391">
        <f>'5a - Savings Tracker'!L1433</f>
        <v>0</v>
      </c>
      <c r="L1391">
        <f>'5a - Savings Tracker'!M1433</f>
        <v>0</v>
      </c>
      <c r="M1391">
        <f>'5a - Savings Tracker'!N1433</f>
        <v>0</v>
      </c>
      <c r="N1391">
        <f>'5a - Savings Tracker'!O1433</f>
        <v>0</v>
      </c>
      <c r="O1391">
        <f>'5a - Savings Tracker'!P1433</f>
        <v>0</v>
      </c>
      <c r="P1391">
        <f>'5a - Savings Tracker'!Q1433</f>
        <v>0</v>
      </c>
      <c r="Q1391">
        <f>'5a - Savings Tracker'!R1433</f>
        <v>0</v>
      </c>
      <c r="R1391">
        <f>'5a - Savings Tracker'!S1433</f>
        <v>0</v>
      </c>
      <c r="S1391">
        <f>'5a - Savings Tracker'!T1433</f>
        <v>0</v>
      </c>
      <c r="T1391">
        <f>'5a - Savings Tracker'!U1433</f>
        <v>0</v>
      </c>
      <c r="U1391">
        <f>'5a - Savings Tracker'!V1433</f>
        <v>0</v>
      </c>
      <c r="V1391">
        <f>'5a - Savings Tracker'!W1433</f>
        <v>0</v>
      </c>
      <c r="W1391">
        <f>'5a - Savings Tracker'!X1433</f>
        <v>0</v>
      </c>
      <c r="X1391">
        <f>'5a - Savings Tracker'!Y1433</f>
        <v>0</v>
      </c>
      <c r="Y1391">
        <f>'5a - Savings Tracker'!Z1433</f>
        <v>0</v>
      </c>
      <c r="Z1391">
        <f>'5a - Savings Tracker'!AA1433</f>
        <v>0</v>
      </c>
      <c r="AA1391">
        <f>'5a - Savings Tracker'!AB1433</f>
        <v>0</v>
      </c>
      <c r="AB1391">
        <f>'5a - Savings Tracker'!AC1433</f>
        <v>0</v>
      </c>
      <c r="AC1391">
        <f>'5a - Savings Tracker'!AD1433</f>
        <v>0</v>
      </c>
      <c r="AD1391" t="str">
        <f>'5a - Savings Tracker'!AE1433</f>
        <v/>
      </c>
      <c r="AE1391" t="str">
        <f>'5a - Savings Tracker'!AF1433</f>
        <v/>
      </c>
      <c r="AF1391" t="str">
        <f>'5a - Savings Tracker'!AG1433</f>
        <v/>
      </c>
      <c r="AG1391" t="str">
        <f>'5a - Savings Tracker'!AH1433</f>
        <v/>
      </c>
      <c r="AH1391" t="str">
        <f>'5a - Savings Tracker'!AI1433</f>
        <v/>
      </c>
      <c r="AI1391" t="str">
        <f>'5a - Savings Tracker'!AJ1433</f>
        <v/>
      </c>
      <c r="AJ1391" t="str">
        <f>'5a - Savings Tracker'!AK1433</f>
        <v/>
      </c>
      <c r="AK1391" t="str">
        <f>'5a - Savings Tracker'!AL1433</f>
        <v/>
      </c>
    </row>
    <row r="1392" spans="1:37">
      <c r="A1392">
        <f>'5a - Savings Tracker'!A1434</f>
        <v>1391</v>
      </c>
      <c r="B1392" t="str">
        <f>'5a - Savings Tracker'!B1434</f>
        <v>Swansea Bay UHB</v>
      </c>
      <c r="C1392">
        <f>'5a - Savings Tracker'!C1434</f>
        <v>0</v>
      </c>
      <c r="D1392">
        <f>'5a - Savings Tracker'!D1434</f>
        <v>0</v>
      </c>
      <c r="E1392">
        <f>'5a - Savings Tracker'!E1434</f>
        <v>0</v>
      </c>
      <c r="F1392">
        <f>'5a - Savings Tracker'!F1434</f>
        <v>0</v>
      </c>
      <c r="G1392">
        <f>'5a - Savings Tracker'!G1434</f>
        <v>0</v>
      </c>
      <c r="H1392">
        <f>'5a - Savings Tracker'!H1434</f>
        <v>0</v>
      </c>
      <c r="I1392">
        <f>'5a - Savings Tracker'!J1434</f>
        <v>0</v>
      </c>
      <c r="J1392">
        <f>'5a - Savings Tracker'!K1434</f>
        <v>0</v>
      </c>
      <c r="K1392">
        <f>'5a - Savings Tracker'!L1434</f>
        <v>0</v>
      </c>
      <c r="L1392">
        <f>'5a - Savings Tracker'!M1434</f>
        <v>0</v>
      </c>
      <c r="M1392">
        <f>'5a - Savings Tracker'!N1434</f>
        <v>0</v>
      </c>
      <c r="N1392">
        <f>'5a - Savings Tracker'!O1434</f>
        <v>0</v>
      </c>
      <c r="O1392">
        <f>'5a - Savings Tracker'!P1434</f>
        <v>0</v>
      </c>
      <c r="P1392">
        <f>'5a - Savings Tracker'!Q1434</f>
        <v>0</v>
      </c>
      <c r="Q1392">
        <f>'5a - Savings Tracker'!R1434</f>
        <v>0</v>
      </c>
      <c r="R1392">
        <f>'5a - Savings Tracker'!S1434</f>
        <v>0</v>
      </c>
      <c r="S1392">
        <f>'5a - Savings Tracker'!T1434</f>
        <v>0</v>
      </c>
      <c r="T1392">
        <f>'5a - Savings Tracker'!U1434</f>
        <v>0</v>
      </c>
      <c r="U1392">
        <f>'5a - Savings Tracker'!V1434</f>
        <v>0</v>
      </c>
      <c r="V1392">
        <f>'5a - Savings Tracker'!W1434</f>
        <v>0</v>
      </c>
      <c r="W1392">
        <f>'5a - Savings Tracker'!X1434</f>
        <v>0</v>
      </c>
      <c r="X1392">
        <f>'5a - Savings Tracker'!Y1434</f>
        <v>0</v>
      </c>
      <c r="Y1392">
        <f>'5a - Savings Tracker'!Z1434</f>
        <v>0</v>
      </c>
      <c r="Z1392">
        <f>'5a - Savings Tracker'!AA1434</f>
        <v>0</v>
      </c>
      <c r="AA1392">
        <f>'5a - Savings Tracker'!AB1434</f>
        <v>0</v>
      </c>
      <c r="AB1392">
        <f>'5a - Savings Tracker'!AC1434</f>
        <v>0</v>
      </c>
      <c r="AC1392">
        <f>'5a - Savings Tracker'!AD1434</f>
        <v>0</v>
      </c>
      <c r="AD1392" t="str">
        <f>'5a - Savings Tracker'!AE1434</f>
        <v/>
      </c>
      <c r="AE1392" t="str">
        <f>'5a - Savings Tracker'!AF1434</f>
        <v/>
      </c>
      <c r="AF1392" t="str">
        <f>'5a - Savings Tracker'!AG1434</f>
        <v/>
      </c>
      <c r="AG1392" t="str">
        <f>'5a - Savings Tracker'!AH1434</f>
        <v/>
      </c>
      <c r="AH1392" t="str">
        <f>'5a - Savings Tracker'!AI1434</f>
        <v/>
      </c>
      <c r="AI1392" t="str">
        <f>'5a - Savings Tracker'!AJ1434</f>
        <v/>
      </c>
      <c r="AJ1392" t="str">
        <f>'5a - Savings Tracker'!AK1434</f>
        <v/>
      </c>
      <c r="AK1392" t="str">
        <f>'5a - Savings Tracker'!AL1434</f>
        <v/>
      </c>
    </row>
    <row r="1393" spans="1:37">
      <c r="A1393">
        <f>'5a - Savings Tracker'!A1435</f>
        <v>1392</v>
      </c>
      <c r="B1393" t="str">
        <f>'5a - Savings Tracker'!B1435</f>
        <v>Swansea Bay UHB</v>
      </c>
      <c r="C1393">
        <f>'5a - Savings Tracker'!C1435</f>
        <v>0</v>
      </c>
      <c r="D1393">
        <f>'5a - Savings Tracker'!D1435</f>
        <v>0</v>
      </c>
      <c r="E1393">
        <f>'5a - Savings Tracker'!E1435</f>
        <v>0</v>
      </c>
      <c r="F1393">
        <f>'5a - Savings Tracker'!F1435</f>
        <v>0</v>
      </c>
      <c r="G1393">
        <f>'5a - Savings Tracker'!G1435</f>
        <v>0</v>
      </c>
      <c r="H1393">
        <f>'5a - Savings Tracker'!H1435</f>
        <v>0</v>
      </c>
      <c r="I1393">
        <f>'5a - Savings Tracker'!J1435</f>
        <v>0</v>
      </c>
      <c r="J1393">
        <f>'5a - Savings Tracker'!K1435</f>
        <v>0</v>
      </c>
      <c r="K1393">
        <f>'5a - Savings Tracker'!L1435</f>
        <v>0</v>
      </c>
      <c r="L1393">
        <f>'5a - Savings Tracker'!M1435</f>
        <v>0</v>
      </c>
      <c r="M1393">
        <f>'5a - Savings Tracker'!N1435</f>
        <v>0</v>
      </c>
      <c r="N1393">
        <f>'5a - Savings Tracker'!O1435</f>
        <v>0</v>
      </c>
      <c r="O1393">
        <f>'5a - Savings Tracker'!P1435</f>
        <v>0</v>
      </c>
      <c r="P1393">
        <f>'5a - Savings Tracker'!Q1435</f>
        <v>0</v>
      </c>
      <c r="Q1393">
        <f>'5a - Savings Tracker'!R1435</f>
        <v>0</v>
      </c>
      <c r="R1393">
        <f>'5a - Savings Tracker'!S1435</f>
        <v>0</v>
      </c>
      <c r="S1393">
        <f>'5a - Savings Tracker'!T1435</f>
        <v>0</v>
      </c>
      <c r="T1393">
        <f>'5a - Savings Tracker'!U1435</f>
        <v>0</v>
      </c>
      <c r="U1393">
        <f>'5a - Savings Tracker'!V1435</f>
        <v>0</v>
      </c>
      <c r="V1393">
        <f>'5a - Savings Tracker'!W1435</f>
        <v>0</v>
      </c>
      <c r="W1393">
        <f>'5a - Savings Tracker'!X1435</f>
        <v>0</v>
      </c>
      <c r="X1393">
        <f>'5a - Savings Tracker'!Y1435</f>
        <v>0</v>
      </c>
      <c r="Y1393">
        <f>'5a - Savings Tracker'!Z1435</f>
        <v>0</v>
      </c>
      <c r="Z1393">
        <f>'5a - Savings Tracker'!AA1435</f>
        <v>0</v>
      </c>
      <c r="AA1393">
        <f>'5a - Savings Tracker'!AB1435</f>
        <v>0</v>
      </c>
      <c r="AB1393">
        <f>'5a - Savings Tracker'!AC1435</f>
        <v>0</v>
      </c>
      <c r="AC1393">
        <f>'5a - Savings Tracker'!AD1435</f>
        <v>0</v>
      </c>
      <c r="AD1393" t="str">
        <f>'5a - Savings Tracker'!AE1435</f>
        <v/>
      </c>
      <c r="AE1393" t="str">
        <f>'5a - Savings Tracker'!AF1435</f>
        <v/>
      </c>
      <c r="AF1393" t="str">
        <f>'5a - Savings Tracker'!AG1435</f>
        <v/>
      </c>
      <c r="AG1393" t="str">
        <f>'5a - Savings Tracker'!AH1435</f>
        <v/>
      </c>
      <c r="AH1393" t="str">
        <f>'5a - Savings Tracker'!AI1435</f>
        <v/>
      </c>
      <c r="AI1393" t="str">
        <f>'5a - Savings Tracker'!AJ1435</f>
        <v/>
      </c>
      <c r="AJ1393" t="str">
        <f>'5a - Savings Tracker'!AK1435</f>
        <v/>
      </c>
      <c r="AK1393" t="str">
        <f>'5a - Savings Tracker'!AL1435</f>
        <v/>
      </c>
    </row>
    <row r="1394" spans="1:37">
      <c r="A1394">
        <f>'5a - Savings Tracker'!A1436</f>
        <v>1393</v>
      </c>
      <c r="B1394" t="str">
        <f>'5a - Savings Tracker'!B1436</f>
        <v>Swansea Bay UHB</v>
      </c>
      <c r="C1394">
        <f>'5a - Savings Tracker'!C1436</f>
        <v>0</v>
      </c>
      <c r="D1394">
        <f>'5a - Savings Tracker'!D1436</f>
        <v>0</v>
      </c>
      <c r="E1394">
        <f>'5a - Savings Tracker'!E1436</f>
        <v>0</v>
      </c>
      <c r="F1394">
        <f>'5a - Savings Tracker'!F1436</f>
        <v>0</v>
      </c>
      <c r="G1394">
        <f>'5a - Savings Tracker'!G1436</f>
        <v>0</v>
      </c>
      <c r="H1394">
        <f>'5a - Savings Tracker'!H1436</f>
        <v>0</v>
      </c>
      <c r="I1394">
        <f>'5a - Savings Tracker'!J1436</f>
        <v>0</v>
      </c>
      <c r="J1394">
        <f>'5a - Savings Tracker'!K1436</f>
        <v>0</v>
      </c>
      <c r="K1394">
        <f>'5a - Savings Tracker'!L1436</f>
        <v>0</v>
      </c>
      <c r="L1394">
        <f>'5a - Savings Tracker'!M1436</f>
        <v>0</v>
      </c>
      <c r="M1394">
        <f>'5a - Savings Tracker'!N1436</f>
        <v>0</v>
      </c>
      <c r="N1394">
        <f>'5a - Savings Tracker'!O1436</f>
        <v>0</v>
      </c>
      <c r="O1394">
        <f>'5a - Savings Tracker'!P1436</f>
        <v>0</v>
      </c>
      <c r="P1394">
        <f>'5a - Savings Tracker'!Q1436</f>
        <v>0</v>
      </c>
      <c r="Q1394">
        <f>'5a - Savings Tracker'!R1436</f>
        <v>0</v>
      </c>
      <c r="R1394">
        <f>'5a - Savings Tracker'!S1436</f>
        <v>0</v>
      </c>
      <c r="S1394">
        <f>'5a - Savings Tracker'!T1436</f>
        <v>0</v>
      </c>
      <c r="T1394">
        <f>'5a - Savings Tracker'!U1436</f>
        <v>0</v>
      </c>
      <c r="U1394">
        <f>'5a - Savings Tracker'!V1436</f>
        <v>0</v>
      </c>
      <c r="V1394">
        <f>'5a - Savings Tracker'!W1436</f>
        <v>0</v>
      </c>
      <c r="W1394">
        <f>'5a - Savings Tracker'!X1436</f>
        <v>0</v>
      </c>
      <c r="X1394">
        <f>'5a - Savings Tracker'!Y1436</f>
        <v>0</v>
      </c>
      <c r="Y1394">
        <f>'5a - Savings Tracker'!Z1436</f>
        <v>0</v>
      </c>
      <c r="Z1394">
        <f>'5a - Savings Tracker'!AA1436</f>
        <v>0</v>
      </c>
      <c r="AA1394">
        <f>'5a - Savings Tracker'!AB1436</f>
        <v>0</v>
      </c>
      <c r="AB1394">
        <f>'5a - Savings Tracker'!AC1436</f>
        <v>0</v>
      </c>
      <c r="AC1394">
        <f>'5a - Savings Tracker'!AD1436</f>
        <v>0</v>
      </c>
      <c r="AD1394" t="str">
        <f>'5a - Savings Tracker'!AE1436</f>
        <v/>
      </c>
      <c r="AE1394" t="str">
        <f>'5a - Savings Tracker'!AF1436</f>
        <v/>
      </c>
      <c r="AF1394" t="str">
        <f>'5a - Savings Tracker'!AG1436</f>
        <v/>
      </c>
      <c r="AG1394" t="str">
        <f>'5a - Savings Tracker'!AH1436</f>
        <v/>
      </c>
      <c r="AH1394" t="str">
        <f>'5a - Savings Tracker'!AI1436</f>
        <v/>
      </c>
      <c r="AI1394" t="str">
        <f>'5a - Savings Tracker'!AJ1436</f>
        <v/>
      </c>
      <c r="AJ1394" t="str">
        <f>'5a - Savings Tracker'!AK1436</f>
        <v/>
      </c>
      <c r="AK1394" t="str">
        <f>'5a - Savings Tracker'!AL1436</f>
        <v/>
      </c>
    </row>
    <row r="1395" spans="1:37">
      <c r="A1395">
        <f>'5a - Savings Tracker'!A1437</f>
        <v>1394</v>
      </c>
      <c r="B1395" t="str">
        <f>'5a - Savings Tracker'!B1437</f>
        <v>Swansea Bay UHB</v>
      </c>
      <c r="C1395">
        <f>'5a - Savings Tracker'!C1437</f>
        <v>0</v>
      </c>
      <c r="D1395">
        <f>'5a - Savings Tracker'!D1437</f>
        <v>0</v>
      </c>
      <c r="E1395">
        <f>'5a - Savings Tracker'!E1437</f>
        <v>0</v>
      </c>
      <c r="F1395">
        <f>'5a - Savings Tracker'!F1437</f>
        <v>0</v>
      </c>
      <c r="G1395">
        <f>'5a - Savings Tracker'!G1437</f>
        <v>0</v>
      </c>
      <c r="H1395">
        <f>'5a - Savings Tracker'!H1437</f>
        <v>0</v>
      </c>
      <c r="I1395">
        <f>'5a - Savings Tracker'!J1437</f>
        <v>0</v>
      </c>
      <c r="J1395">
        <f>'5a - Savings Tracker'!K1437</f>
        <v>0</v>
      </c>
      <c r="K1395">
        <f>'5a - Savings Tracker'!L1437</f>
        <v>0</v>
      </c>
      <c r="L1395">
        <f>'5a - Savings Tracker'!M1437</f>
        <v>0</v>
      </c>
      <c r="M1395">
        <f>'5a - Savings Tracker'!N1437</f>
        <v>0</v>
      </c>
      <c r="N1395">
        <f>'5a - Savings Tracker'!O1437</f>
        <v>0</v>
      </c>
      <c r="O1395">
        <f>'5a - Savings Tracker'!P1437</f>
        <v>0</v>
      </c>
      <c r="P1395">
        <f>'5a - Savings Tracker'!Q1437</f>
        <v>0</v>
      </c>
      <c r="Q1395">
        <f>'5a - Savings Tracker'!R1437</f>
        <v>0</v>
      </c>
      <c r="R1395">
        <f>'5a - Savings Tracker'!S1437</f>
        <v>0</v>
      </c>
      <c r="S1395">
        <f>'5a - Savings Tracker'!T1437</f>
        <v>0</v>
      </c>
      <c r="T1395">
        <f>'5a - Savings Tracker'!U1437</f>
        <v>0</v>
      </c>
      <c r="U1395">
        <f>'5a - Savings Tracker'!V1437</f>
        <v>0</v>
      </c>
      <c r="V1395">
        <f>'5a - Savings Tracker'!W1437</f>
        <v>0</v>
      </c>
      <c r="W1395">
        <f>'5a - Savings Tracker'!X1437</f>
        <v>0</v>
      </c>
      <c r="X1395">
        <f>'5a - Savings Tracker'!Y1437</f>
        <v>0</v>
      </c>
      <c r="Y1395">
        <f>'5a - Savings Tracker'!Z1437</f>
        <v>0</v>
      </c>
      <c r="Z1395">
        <f>'5a - Savings Tracker'!AA1437</f>
        <v>0</v>
      </c>
      <c r="AA1395">
        <f>'5a - Savings Tracker'!AB1437</f>
        <v>0</v>
      </c>
      <c r="AB1395">
        <f>'5a - Savings Tracker'!AC1437</f>
        <v>0</v>
      </c>
      <c r="AC1395">
        <f>'5a - Savings Tracker'!AD1437</f>
        <v>0</v>
      </c>
      <c r="AD1395" t="str">
        <f>'5a - Savings Tracker'!AE1437</f>
        <v/>
      </c>
      <c r="AE1395" t="str">
        <f>'5a - Savings Tracker'!AF1437</f>
        <v/>
      </c>
      <c r="AF1395" t="str">
        <f>'5a - Savings Tracker'!AG1437</f>
        <v/>
      </c>
      <c r="AG1395" t="str">
        <f>'5a - Savings Tracker'!AH1437</f>
        <v/>
      </c>
      <c r="AH1395" t="str">
        <f>'5a - Savings Tracker'!AI1437</f>
        <v/>
      </c>
      <c r="AI1395" t="str">
        <f>'5a - Savings Tracker'!AJ1437</f>
        <v/>
      </c>
      <c r="AJ1395" t="str">
        <f>'5a - Savings Tracker'!AK1437</f>
        <v/>
      </c>
      <c r="AK1395" t="str">
        <f>'5a - Savings Tracker'!AL1437</f>
        <v/>
      </c>
    </row>
    <row r="1396" spans="1:37">
      <c r="A1396">
        <f>'5a - Savings Tracker'!A1438</f>
        <v>1395</v>
      </c>
      <c r="B1396" t="str">
        <f>'5a - Savings Tracker'!B1438</f>
        <v>Swansea Bay UHB</v>
      </c>
      <c r="C1396">
        <f>'5a - Savings Tracker'!C1438</f>
        <v>0</v>
      </c>
      <c r="D1396">
        <f>'5a - Savings Tracker'!D1438</f>
        <v>0</v>
      </c>
      <c r="E1396">
        <f>'5a - Savings Tracker'!E1438</f>
        <v>0</v>
      </c>
      <c r="F1396">
        <f>'5a - Savings Tracker'!F1438</f>
        <v>0</v>
      </c>
      <c r="G1396">
        <f>'5a - Savings Tracker'!G1438</f>
        <v>0</v>
      </c>
      <c r="H1396">
        <f>'5a - Savings Tracker'!H1438</f>
        <v>0</v>
      </c>
      <c r="I1396">
        <f>'5a - Savings Tracker'!J1438</f>
        <v>0</v>
      </c>
      <c r="J1396">
        <f>'5a - Savings Tracker'!K1438</f>
        <v>0</v>
      </c>
      <c r="K1396">
        <f>'5a - Savings Tracker'!L1438</f>
        <v>0</v>
      </c>
      <c r="L1396">
        <f>'5a - Savings Tracker'!M1438</f>
        <v>0</v>
      </c>
      <c r="M1396">
        <f>'5a - Savings Tracker'!N1438</f>
        <v>0</v>
      </c>
      <c r="N1396">
        <f>'5a - Savings Tracker'!O1438</f>
        <v>0</v>
      </c>
      <c r="O1396">
        <f>'5a - Savings Tracker'!P1438</f>
        <v>0</v>
      </c>
      <c r="P1396">
        <f>'5a - Savings Tracker'!Q1438</f>
        <v>0</v>
      </c>
      <c r="Q1396">
        <f>'5a - Savings Tracker'!R1438</f>
        <v>0</v>
      </c>
      <c r="R1396">
        <f>'5a - Savings Tracker'!S1438</f>
        <v>0</v>
      </c>
      <c r="S1396">
        <f>'5a - Savings Tracker'!T1438</f>
        <v>0</v>
      </c>
      <c r="T1396">
        <f>'5a - Savings Tracker'!U1438</f>
        <v>0</v>
      </c>
      <c r="U1396">
        <f>'5a - Savings Tracker'!V1438</f>
        <v>0</v>
      </c>
      <c r="V1396">
        <f>'5a - Savings Tracker'!W1438</f>
        <v>0</v>
      </c>
      <c r="W1396">
        <f>'5a - Savings Tracker'!X1438</f>
        <v>0</v>
      </c>
      <c r="X1396">
        <f>'5a - Savings Tracker'!Y1438</f>
        <v>0</v>
      </c>
      <c r="Y1396">
        <f>'5a - Savings Tracker'!Z1438</f>
        <v>0</v>
      </c>
      <c r="Z1396">
        <f>'5a - Savings Tracker'!AA1438</f>
        <v>0</v>
      </c>
      <c r="AA1396">
        <f>'5a - Savings Tracker'!AB1438</f>
        <v>0</v>
      </c>
      <c r="AB1396">
        <f>'5a - Savings Tracker'!AC1438</f>
        <v>0</v>
      </c>
      <c r="AC1396">
        <f>'5a - Savings Tracker'!AD1438</f>
        <v>0</v>
      </c>
      <c r="AD1396" t="str">
        <f>'5a - Savings Tracker'!AE1438</f>
        <v/>
      </c>
      <c r="AE1396" t="str">
        <f>'5a - Savings Tracker'!AF1438</f>
        <v/>
      </c>
      <c r="AF1396" t="str">
        <f>'5a - Savings Tracker'!AG1438</f>
        <v/>
      </c>
      <c r="AG1396" t="str">
        <f>'5a - Savings Tracker'!AH1438</f>
        <v/>
      </c>
      <c r="AH1396" t="str">
        <f>'5a - Savings Tracker'!AI1438</f>
        <v/>
      </c>
      <c r="AI1396" t="str">
        <f>'5a - Savings Tracker'!AJ1438</f>
        <v/>
      </c>
      <c r="AJ1396" t="str">
        <f>'5a - Savings Tracker'!AK1438</f>
        <v/>
      </c>
      <c r="AK1396" t="str">
        <f>'5a - Savings Tracker'!AL1438</f>
        <v/>
      </c>
    </row>
    <row r="1397" spans="1:37">
      <c r="A1397">
        <f>'5a - Savings Tracker'!A1439</f>
        <v>1396</v>
      </c>
      <c r="B1397" t="str">
        <f>'5a - Savings Tracker'!B1439</f>
        <v>Swansea Bay UHB</v>
      </c>
      <c r="C1397">
        <f>'5a - Savings Tracker'!C1439</f>
        <v>0</v>
      </c>
      <c r="D1397">
        <f>'5a - Savings Tracker'!D1439</f>
        <v>0</v>
      </c>
      <c r="E1397">
        <f>'5a - Savings Tracker'!E1439</f>
        <v>0</v>
      </c>
      <c r="F1397">
        <f>'5a - Savings Tracker'!F1439</f>
        <v>0</v>
      </c>
      <c r="G1397">
        <f>'5a - Savings Tracker'!G1439</f>
        <v>0</v>
      </c>
      <c r="H1397">
        <f>'5a - Savings Tracker'!H1439</f>
        <v>0</v>
      </c>
      <c r="I1397">
        <f>'5a - Savings Tracker'!J1439</f>
        <v>0</v>
      </c>
      <c r="J1397">
        <f>'5a - Savings Tracker'!K1439</f>
        <v>0</v>
      </c>
      <c r="K1397">
        <f>'5a - Savings Tracker'!L1439</f>
        <v>0</v>
      </c>
      <c r="L1397">
        <f>'5a - Savings Tracker'!M1439</f>
        <v>0</v>
      </c>
      <c r="M1397">
        <f>'5a - Savings Tracker'!N1439</f>
        <v>0</v>
      </c>
      <c r="N1397">
        <f>'5a - Savings Tracker'!O1439</f>
        <v>0</v>
      </c>
      <c r="O1397">
        <f>'5a - Savings Tracker'!P1439</f>
        <v>0</v>
      </c>
      <c r="P1397">
        <f>'5a - Savings Tracker'!Q1439</f>
        <v>0</v>
      </c>
      <c r="Q1397">
        <f>'5a - Savings Tracker'!R1439</f>
        <v>0</v>
      </c>
      <c r="R1397">
        <f>'5a - Savings Tracker'!S1439</f>
        <v>0</v>
      </c>
      <c r="S1397">
        <f>'5a - Savings Tracker'!T1439</f>
        <v>0</v>
      </c>
      <c r="T1397">
        <f>'5a - Savings Tracker'!U1439</f>
        <v>0</v>
      </c>
      <c r="U1397">
        <f>'5a - Savings Tracker'!V1439</f>
        <v>0</v>
      </c>
      <c r="V1397">
        <f>'5a - Savings Tracker'!W1439</f>
        <v>0</v>
      </c>
      <c r="W1397">
        <f>'5a - Savings Tracker'!X1439</f>
        <v>0</v>
      </c>
      <c r="X1397">
        <f>'5a - Savings Tracker'!Y1439</f>
        <v>0</v>
      </c>
      <c r="Y1397">
        <f>'5a - Savings Tracker'!Z1439</f>
        <v>0</v>
      </c>
      <c r="Z1397">
        <f>'5a - Savings Tracker'!AA1439</f>
        <v>0</v>
      </c>
      <c r="AA1397">
        <f>'5a - Savings Tracker'!AB1439</f>
        <v>0</v>
      </c>
      <c r="AB1397">
        <f>'5a - Savings Tracker'!AC1439</f>
        <v>0</v>
      </c>
      <c r="AC1397">
        <f>'5a - Savings Tracker'!AD1439</f>
        <v>0</v>
      </c>
      <c r="AD1397" t="str">
        <f>'5a - Savings Tracker'!AE1439</f>
        <v/>
      </c>
      <c r="AE1397" t="str">
        <f>'5a - Savings Tracker'!AF1439</f>
        <v/>
      </c>
      <c r="AF1397" t="str">
        <f>'5a - Savings Tracker'!AG1439</f>
        <v/>
      </c>
      <c r="AG1397" t="str">
        <f>'5a - Savings Tracker'!AH1439</f>
        <v/>
      </c>
      <c r="AH1397" t="str">
        <f>'5a - Savings Tracker'!AI1439</f>
        <v/>
      </c>
      <c r="AI1397" t="str">
        <f>'5a - Savings Tracker'!AJ1439</f>
        <v/>
      </c>
      <c r="AJ1397" t="str">
        <f>'5a - Savings Tracker'!AK1439</f>
        <v/>
      </c>
      <c r="AK1397" t="str">
        <f>'5a - Savings Tracker'!AL1439</f>
        <v/>
      </c>
    </row>
    <row r="1398" spans="1:37">
      <c r="A1398">
        <f>'5a - Savings Tracker'!A1440</f>
        <v>1397</v>
      </c>
      <c r="B1398" t="str">
        <f>'5a - Savings Tracker'!B1440</f>
        <v>Swansea Bay UHB</v>
      </c>
      <c r="C1398">
        <f>'5a - Savings Tracker'!C1440</f>
        <v>0</v>
      </c>
      <c r="D1398">
        <f>'5a - Savings Tracker'!D1440</f>
        <v>0</v>
      </c>
      <c r="E1398">
        <f>'5a - Savings Tracker'!E1440</f>
        <v>0</v>
      </c>
      <c r="F1398">
        <f>'5a - Savings Tracker'!F1440</f>
        <v>0</v>
      </c>
      <c r="G1398">
        <f>'5a - Savings Tracker'!G1440</f>
        <v>0</v>
      </c>
      <c r="H1398">
        <f>'5a - Savings Tracker'!H1440</f>
        <v>0</v>
      </c>
      <c r="I1398">
        <f>'5a - Savings Tracker'!J1440</f>
        <v>0</v>
      </c>
      <c r="J1398">
        <f>'5a - Savings Tracker'!K1440</f>
        <v>0</v>
      </c>
      <c r="K1398">
        <f>'5a - Savings Tracker'!L1440</f>
        <v>0</v>
      </c>
      <c r="L1398">
        <f>'5a - Savings Tracker'!M1440</f>
        <v>0</v>
      </c>
      <c r="M1398">
        <f>'5a - Savings Tracker'!N1440</f>
        <v>0</v>
      </c>
      <c r="N1398">
        <f>'5a - Savings Tracker'!O1440</f>
        <v>0</v>
      </c>
      <c r="O1398">
        <f>'5a - Savings Tracker'!P1440</f>
        <v>0</v>
      </c>
      <c r="P1398">
        <f>'5a - Savings Tracker'!Q1440</f>
        <v>0</v>
      </c>
      <c r="Q1398">
        <f>'5a - Savings Tracker'!R1440</f>
        <v>0</v>
      </c>
      <c r="R1398">
        <f>'5a - Savings Tracker'!S1440</f>
        <v>0</v>
      </c>
      <c r="S1398">
        <f>'5a - Savings Tracker'!T1440</f>
        <v>0</v>
      </c>
      <c r="T1398">
        <f>'5a - Savings Tracker'!U1440</f>
        <v>0</v>
      </c>
      <c r="U1398">
        <f>'5a - Savings Tracker'!V1440</f>
        <v>0</v>
      </c>
      <c r="V1398">
        <f>'5a - Savings Tracker'!W1440</f>
        <v>0</v>
      </c>
      <c r="W1398">
        <f>'5a - Savings Tracker'!X1440</f>
        <v>0</v>
      </c>
      <c r="X1398">
        <f>'5a - Savings Tracker'!Y1440</f>
        <v>0</v>
      </c>
      <c r="Y1398">
        <f>'5a - Savings Tracker'!Z1440</f>
        <v>0</v>
      </c>
      <c r="Z1398">
        <f>'5a - Savings Tracker'!AA1440</f>
        <v>0</v>
      </c>
      <c r="AA1398">
        <f>'5a - Savings Tracker'!AB1440</f>
        <v>0</v>
      </c>
      <c r="AB1398">
        <f>'5a - Savings Tracker'!AC1440</f>
        <v>0</v>
      </c>
      <c r="AC1398">
        <f>'5a - Savings Tracker'!AD1440</f>
        <v>0</v>
      </c>
      <c r="AD1398" t="str">
        <f>'5a - Savings Tracker'!AE1440</f>
        <v/>
      </c>
      <c r="AE1398" t="str">
        <f>'5a - Savings Tracker'!AF1440</f>
        <v/>
      </c>
      <c r="AF1398" t="str">
        <f>'5a - Savings Tracker'!AG1440</f>
        <v/>
      </c>
      <c r="AG1398" t="str">
        <f>'5a - Savings Tracker'!AH1440</f>
        <v/>
      </c>
      <c r="AH1398" t="str">
        <f>'5a - Savings Tracker'!AI1440</f>
        <v/>
      </c>
      <c r="AI1398" t="str">
        <f>'5a - Savings Tracker'!AJ1440</f>
        <v/>
      </c>
      <c r="AJ1398" t="str">
        <f>'5a - Savings Tracker'!AK1440</f>
        <v/>
      </c>
      <c r="AK1398" t="str">
        <f>'5a - Savings Tracker'!AL1440</f>
        <v/>
      </c>
    </row>
    <row r="1399" spans="1:37">
      <c r="A1399">
        <f>'5a - Savings Tracker'!A1441</f>
        <v>1398</v>
      </c>
      <c r="B1399" t="str">
        <f>'5a - Savings Tracker'!B1441</f>
        <v>Swansea Bay UHB</v>
      </c>
      <c r="C1399">
        <f>'5a - Savings Tracker'!C1441</f>
        <v>0</v>
      </c>
      <c r="D1399">
        <f>'5a - Savings Tracker'!D1441</f>
        <v>0</v>
      </c>
      <c r="E1399">
        <f>'5a - Savings Tracker'!E1441</f>
        <v>0</v>
      </c>
      <c r="F1399">
        <f>'5a - Savings Tracker'!F1441</f>
        <v>0</v>
      </c>
      <c r="G1399">
        <f>'5a - Savings Tracker'!G1441</f>
        <v>0</v>
      </c>
      <c r="H1399">
        <f>'5a - Savings Tracker'!H1441</f>
        <v>0</v>
      </c>
      <c r="I1399">
        <f>'5a - Savings Tracker'!J1441</f>
        <v>0</v>
      </c>
      <c r="J1399">
        <f>'5a - Savings Tracker'!K1441</f>
        <v>0</v>
      </c>
      <c r="K1399">
        <f>'5a - Savings Tracker'!L1441</f>
        <v>0</v>
      </c>
      <c r="L1399">
        <f>'5a - Savings Tracker'!M1441</f>
        <v>0</v>
      </c>
      <c r="M1399">
        <f>'5a - Savings Tracker'!N1441</f>
        <v>0</v>
      </c>
      <c r="N1399">
        <f>'5a - Savings Tracker'!O1441</f>
        <v>0</v>
      </c>
      <c r="O1399">
        <f>'5a - Savings Tracker'!P1441</f>
        <v>0</v>
      </c>
      <c r="P1399">
        <f>'5a - Savings Tracker'!Q1441</f>
        <v>0</v>
      </c>
      <c r="Q1399">
        <f>'5a - Savings Tracker'!R1441</f>
        <v>0</v>
      </c>
      <c r="R1399">
        <f>'5a - Savings Tracker'!S1441</f>
        <v>0</v>
      </c>
      <c r="S1399">
        <f>'5a - Savings Tracker'!T1441</f>
        <v>0</v>
      </c>
      <c r="T1399">
        <f>'5a - Savings Tracker'!U1441</f>
        <v>0</v>
      </c>
      <c r="U1399">
        <f>'5a - Savings Tracker'!V1441</f>
        <v>0</v>
      </c>
      <c r="V1399">
        <f>'5a - Savings Tracker'!W1441</f>
        <v>0</v>
      </c>
      <c r="W1399">
        <f>'5a - Savings Tracker'!X1441</f>
        <v>0</v>
      </c>
      <c r="X1399">
        <f>'5a - Savings Tracker'!Y1441</f>
        <v>0</v>
      </c>
      <c r="Y1399">
        <f>'5a - Savings Tracker'!Z1441</f>
        <v>0</v>
      </c>
      <c r="Z1399">
        <f>'5a - Savings Tracker'!AA1441</f>
        <v>0</v>
      </c>
      <c r="AA1399">
        <f>'5a - Savings Tracker'!AB1441</f>
        <v>0</v>
      </c>
      <c r="AB1399">
        <f>'5a - Savings Tracker'!AC1441</f>
        <v>0</v>
      </c>
      <c r="AC1399">
        <f>'5a - Savings Tracker'!AD1441</f>
        <v>0</v>
      </c>
      <c r="AD1399" t="str">
        <f>'5a - Savings Tracker'!AE1441</f>
        <v/>
      </c>
      <c r="AE1399" t="str">
        <f>'5a - Savings Tracker'!AF1441</f>
        <v/>
      </c>
      <c r="AF1399" t="str">
        <f>'5a - Savings Tracker'!AG1441</f>
        <v/>
      </c>
      <c r="AG1399" t="str">
        <f>'5a - Savings Tracker'!AH1441</f>
        <v/>
      </c>
      <c r="AH1399" t="str">
        <f>'5a - Savings Tracker'!AI1441</f>
        <v/>
      </c>
      <c r="AI1399" t="str">
        <f>'5a - Savings Tracker'!AJ1441</f>
        <v/>
      </c>
      <c r="AJ1399" t="str">
        <f>'5a - Savings Tracker'!AK1441</f>
        <v/>
      </c>
      <c r="AK1399" t="str">
        <f>'5a - Savings Tracker'!AL1441</f>
        <v/>
      </c>
    </row>
    <row r="1400" spans="1:37">
      <c r="A1400">
        <f>'5a - Savings Tracker'!A1442</f>
        <v>1399</v>
      </c>
      <c r="B1400" t="str">
        <f>'5a - Savings Tracker'!B1442</f>
        <v>Swansea Bay UHB</v>
      </c>
      <c r="C1400">
        <f>'5a - Savings Tracker'!C1442</f>
        <v>0</v>
      </c>
      <c r="D1400">
        <f>'5a - Savings Tracker'!D1442</f>
        <v>0</v>
      </c>
      <c r="E1400">
        <f>'5a - Savings Tracker'!E1442</f>
        <v>0</v>
      </c>
      <c r="F1400">
        <f>'5a - Savings Tracker'!F1442</f>
        <v>0</v>
      </c>
      <c r="G1400">
        <f>'5a - Savings Tracker'!G1442</f>
        <v>0</v>
      </c>
      <c r="H1400">
        <f>'5a - Savings Tracker'!H1442</f>
        <v>0</v>
      </c>
      <c r="I1400">
        <f>'5a - Savings Tracker'!J1442</f>
        <v>0</v>
      </c>
      <c r="J1400">
        <f>'5a - Savings Tracker'!K1442</f>
        <v>0</v>
      </c>
      <c r="K1400">
        <f>'5a - Savings Tracker'!L1442</f>
        <v>0</v>
      </c>
      <c r="L1400">
        <f>'5a - Savings Tracker'!M1442</f>
        <v>0</v>
      </c>
      <c r="M1400">
        <f>'5a - Savings Tracker'!N1442</f>
        <v>0</v>
      </c>
      <c r="N1400">
        <f>'5a - Savings Tracker'!O1442</f>
        <v>0</v>
      </c>
      <c r="O1400">
        <f>'5a - Savings Tracker'!P1442</f>
        <v>0</v>
      </c>
      <c r="P1400">
        <f>'5a - Savings Tracker'!Q1442</f>
        <v>0</v>
      </c>
      <c r="Q1400">
        <f>'5a - Savings Tracker'!R1442</f>
        <v>0</v>
      </c>
      <c r="R1400">
        <f>'5a - Savings Tracker'!S1442</f>
        <v>0</v>
      </c>
      <c r="S1400">
        <f>'5a - Savings Tracker'!T1442</f>
        <v>0</v>
      </c>
      <c r="T1400">
        <f>'5a - Savings Tracker'!U1442</f>
        <v>0</v>
      </c>
      <c r="U1400">
        <f>'5a - Savings Tracker'!V1442</f>
        <v>0</v>
      </c>
      <c r="V1400">
        <f>'5a - Savings Tracker'!W1442</f>
        <v>0</v>
      </c>
      <c r="W1400">
        <f>'5a - Savings Tracker'!X1442</f>
        <v>0</v>
      </c>
      <c r="X1400">
        <f>'5a - Savings Tracker'!Y1442</f>
        <v>0</v>
      </c>
      <c r="Y1400">
        <f>'5a - Savings Tracker'!Z1442</f>
        <v>0</v>
      </c>
      <c r="Z1400">
        <f>'5a - Savings Tracker'!AA1442</f>
        <v>0</v>
      </c>
      <c r="AA1400">
        <f>'5a - Savings Tracker'!AB1442</f>
        <v>0</v>
      </c>
      <c r="AB1400">
        <f>'5a - Savings Tracker'!AC1442</f>
        <v>0</v>
      </c>
      <c r="AC1400">
        <f>'5a - Savings Tracker'!AD1442</f>
        <v>0</v>
      </c>
      <c r="AD1400" t="str">
        <f>'5a - Savings Tracker'!AE1442</f>
        <v/>
      </c>
      <c r="AE1400" t="str">
        <f>'5a - Savings Tracker'!AF1442</f>
        <v/>
      </c>
      <c r="AF1400" t="str">
        <f>'5a - Savings Tracker'!AG1442</f>
        <v/>
      </c>
      <c r="AG1400" t="str">
        <f>'5a - Savings Tracker'!AH1442</f>
        <v/>
      </c>
      <c r="AH1400" t="str">
        <f>'5a - Savings Tracker'!AI1442</f>
        <v/>
      </c>
      <c r="AI1400" t="str">
        <f>'5a - Savings Tracker'!AJ1442</f>
        <v/>
      </c>
      <c r="AJ1400" t="str">
        <f>'5a - Savings Tracker'!AK1442</f>
        <v/>
      </c>
      <c r="AK1400" t="str">
        <f>'5a - Savings Tracker'!AL1442</f>
        <v/>
      </c>
    </row>
    <row r="1401" spans="1:37">
      <c r="A1401">
        <f>'5a - Savings Tracker'!A1443</f>
        <v>1400</v>
      </c>
      <c r="B1401" t="str">
        <f>'5a - Savings Tracker'!B1443</f>
        <v>Swansea Bay UHB</v>
      </c>
      <c r="C1401">
        <f>'5a - Savings Tracker'!C1443</f>
        <v>0</v>
      </c>
      <c r="D1401">
        <f>'5a - Savings Tracker'!D1443</f>
        <v>0</v>
      </c>
      <c r="E1401">
        <f>'5a - Savings Tracker'!E1443</f>
        <v>0</v>
      </c>
      <c r="F1401">
        <f>'5a - Savings Tracker'!F1443</f>
        <v>0</v>
      </c>
      <c r="G1401">
        <f>'5a - Savings Tracker'!G1443</f>
        <v>0</v>
      </c>
      <c r="H1401">
        <f>'5a - Savings Tracker'!H1443</f>
        <v>0</v>
      </c>
      <c r="I1401">
        <f>'5a - Savings Tracker'!J1443</f>
        <v>0</v>
      </c>
      <c r="J1401">
        <f>'5a - Savings Tracker'!K1443</f>
        <v>0</v>
      </c>
      <c r="K1401">
        <f>'5a - Savings Tracker'!L1443</f>
        <v>0</v>
      </c>
      <c r="L1401">
        <f>'5a - Savings Tracker'!M1443</f>
        <v>0</v>
      </c>
      <c r="M1401">
        <f>'5a - Savings Tracker'!N1443</f>
        <v>0</v>
      </c>
      <c r="N1401">
        <f>'5a - Savings Tracker'!O1443</f>
        <v>0</v>
      </c>
      <c r="O1401">
        <f>'5a - Savings Tracker'!P1443</f>
        <v>0</v>
      </c>
      <c r="P1401">
        <f>'5a - Savings Tracker'!Q1443</f>
        <v>0</v>
      </c>
      <c r="Q1401">
        <f>'5a - Savings Tracker'!R1443</f>
        <v>0</v>
      </c>
      <c r="R1401">
        <f>'5a - Savings Tracker'!S1443</f>
        <v>0</v>
      </c>
      <c r="S1401">
        <f>'5a - Savings Tracker'!T1443</f>
        <v>0</v>
      </c>
      <c r="T1401">
        <f>'5a - Savings Tracker'!U1443</f>
        <v>0</v>
      </c>
      <c r="U1401">
        <f>'5a - Savings Tracker'!V1443</f>
        <v>0</v>
      </c>
      <c r="V1401">
        <f>'5a - Savings Tracker'!W1443</f>
        <v>0</v>
      </c>
      <c r="W1401">
        <f>'5a - Savings Tracker'!X1443</f>
        <v>0</v>
      </c>
      <c r="X1401">
        <f>'5a - Savings Tracker'!Y1443</f>
        <v>0</v>
      </c>
      <c r="Y1401">
        <f>'5a - Savings Tracker'!Z1443</f>
        <v>0</v>
      </c>
      <c r="Z1401">
        <f>'5a - Savings Tracker'!AA1443</f>
        <v>0</v>
      </c>
      <c r="AA1401">
        <f>'5a - Savings Tracker'!AB1443</f>
        <v>0</v>
      </c>
      <c r="AB1401">
        <f>'5a - Savings Tracker'!AC1443</f>
        <v>0</v>
      </c>
      <c r="AC1401">
        <f>'5a - Savings Tracker'!AD1443</f>
        <v>0</v>
      </c>
      <c r="AD1401" t="str">
        <f>'5a - Savings Tracker'!AE1443</f>
        <v/>
      </c>
      <c r="AE1401" t="str">
        <f>'5a - Savings Tracker'!AF1443</f>
        <v/>
      </c>
      <c r="AF1401" t="str">
        <f>'5a - Savings Tracker'!AG1443</f>
        <v/>
      </c>
      <c r="AG1401" t="str">
        <f>'5a - Savings Tracker'!AH1443</f>
        <v/>
      </c>
      <c r="AH1401" t="str">
        <f>'5a - Savings Tracker'!AI1443</f>
        <v/>
      </c>
      <c r="AI1401" t="str">
        <f>'5a - Savings Tracker'!AJ1443</f>
        <v/>
      </c>
      <c r="AJ1401" t="str">
        <f>'5a - Savings Tracker'!AK1443</f>
        <v/>
      </c>
      <c r="AK1401" t="str">
        <f>'5a - Savings Tracker'!AL1443</f>
        <v/>
      </c>
    </row>
    <row r="1402" spans="1:37">
      <c r="A1402">
        <f>'5a - Savings Tracker'!A1444</f>
        <v>1401</v>
      </c>
      <c r="B1402" t="str">
        <f>'5a - Savings Tracker'!B1444</f>
        <v>Swansea Bay UHB</v>
      </c>
      <c r="C1402">
        <f>'5a - Savings Tracker'!C1444</f>
        <v>0</v>
      </c>
      <c r="D1402">
        <f>'5a - Savings Tracker'!D1444</f>
        <v>0</v>
      </c>
      <c r="E1402">
        <f>'5a - Savings Tracker'!E1444</f>
        <v>0</v>
      </c>
      <c r="F1402">
        <f>'5a - Savings Tracker'!F1444</f>
        <v>0</v>
      </c>
      <c r="G1402">
        <f>'5a - Savings Tracker'!G1444</f>
        <v>0</v>
      </c>
      <c r="H1402">
        <f>'5a - Savings Tracker'!H1444</f>
        <v>0</v>
      </c>
      <c r="I1402">
        <f>'5a - Savings Tracker'!J1444</f>
        <v>0</v>
      </c>
      <c r="J1402">
        <f>'5a - Savings Tracker'!K1444</f>
        <v>0</v>
      </c>
      <c r="K1402">
        <f>'5a - Savings Tracker'!L1444</f>
        <v>0</v>
      </c>
      <c r="L1402">
        <f>'5a - Savings Tracker'!M1444</f>
        <v>0</v>
      </c>
      <c r="M1402">
        <f>'5a - Savings Tracker'!N1444</f>
        <v>0</v>
      </c>
      <c r="N1402">
        <f>'5a - Savings Tracker'!O1444</f>
        <v>0</v>
      </c>
      <c r="O1402">
        <f>'5a - Savings Tracker'!P1444</f>
        <v>0</v>
      </c>
      <c r="P1402">
        <f>'5a - Savings Tracker'!Q1444</f>
        <v>0</v>
      </c>
      <c r="Q1402">
        <f>'5a - Savings Tracker'!R1444</f>
        <v>0</v>
      </c>
      <c r="R1402">
        <f>'5a - Savings Tracker'!S1444</f>
        <v>0</v>
      </c>
      <c r="S1402">
        <f>'5a - Savings Tracker'!T1444</f>
        <v>0</v>
      </c>
      <c r="T1402">
        <f>'5a - Savings Tracker'!U1444</f>
        <v>0</v>
      </c>
      <c r="U1402">
        <f>'5a - Savings Tracker'!V1444</f>
        <v>0</v>
      </c>
      <c r="V1402">
        <f>'5a - Savings Tracker'!W1444</f>
        <v>0</v>
      </c>
      <c r="W1402">
        <f>'5a - Savings Tracker'!X1444</f>
        <v>0</v>
      </c>
      <c r="X1402">
        <f>'5a - Savings Tracker'!Y1444</f>
        <v>0</v>
      </c>
      <c r="Y1402">
        <f>'5a - Savings Tracker'!Z1444</f>
        <v>0</v>
      </c>
      <c r="Z1402">
        <f>'5a - Savings Tracker'!AA1444</f>
        <v>0</v>
      </c>
      <c r="AA1402">
        <f>'5a - Savings Tracker'!AB1444</f>
        <v>0</v>
      </c>
      <c r="AB1402">
        <f>'5a - Savings Tracker'!AC1444</f>
        <v>0</v>
      </c>
      <c r="AC1402">
        <f>'5a - Savings Tracker'!AD1444</f>
        <v>0</v>
      </c>
      <c r="AD1402" t="str">
        <f>'5a - Savings Tracker'!AE1444</f>
        <v/>
      </c>
      <c r="AE1402" t="str">
        <f>'5a - Savings Tracker'!AF1444</f>
        <v/>
      </c>
      <c r="AF1402" t="str">
        <f>'5a - Savings Tracker'!AG1444</f>
        <v/>
      </c>
      <c r="AG1402" t="str">
        <f>'5a - Savings Tracker'!AH1444</f>
        <v/>
      </c>
      <c r="AH1402" t="str">
        <f>'5a - Savings Tracker'!AI1444</f>
        <v/>
      </c>
      <c r="AI1402" t="str">
        <f>'5a - Savings Tracker'!AJ1444</f>
        <v/>
      </c>
      <c r="AJ1402" t="str">
        <f>'5a - Savings Tracker'!AK1444</f>
        <v/>
      </c>
      <c r="AK1402" t="str">
        <f>'5a - Savings Tracker'!AL1444</f>
        <v/>
      </c>
    </row>
    <row r="1403" spans="1:37">
      <c r="A1403">
        <f>'5a - Savings Tracker'!A1445</f>
        <v>1402</v>
      </c>
      <c r="B1403" t="str">
        <f>'5a - Savings Tracker'!B1445</f>
        <v>Swansea Bay UHB</v>
      </c>
      <c r="C1403">
        <f>'5a - Savings Tracker'!C1445</f>
        <v>0</v>
      </c>
      <c r="D1403">
        <f>'5a - Savings Tracker'!D1445</f>
        <v>0</v>
      </c>
      <c r="E1403">
        <f>'5a - Savings Tracker'!E1445</f>
        <v>0</v>
      </c>
      <c r="F1403">
        <f>'5a - Savings Tracker'!F1445</f>
        <v>0</v>
      </c>
      <c r="G1403">
        <f>'5a - Savings Tracker'!G1445</f>
        <v>0</v>
      </c>
      <c r="H1403">
        <f>'5a - Savings Tracker'!H1445</f>
        <v>0</v>
      </c>
      <c r="I1403">
        <f>'5a - Savings Tracker'!J1445</f>
        <v>0</v>
      </c>
      <c r="J1403">
        <f>'5a - Savings Tracker'!K1445</f>
        <v>0</v>
      </c>
      <c r="K1403">
        <f>'5a - Savings Tracker'!L1445</f>
        <v>0</v>
      </c>
      <c r="L1403">
        <f>'5a - Savings Tracker'!M1445</f>
        <v>0</v>
      </c>
      <c r="M1403">
        <f>'5a - Savings Tracker'!N1445</f>
        <v>0</v>
      </c>
      <c r="N1403">
        <f>'5a - Savings Tracker'!O1445</f>
        <v>0</v>
      </c>
      <c r="O1403">
        <f>'5a - Savings Tracker'!P1445</f>
        <v>0</v>
      </c>
      <c r="P1403">
        <f>'5a - Savings Tracker'!Q1445</f>
        <v>0</v>
      </c>
      <c r="Q1403">
        <f>'5a - Savings Tracker'!R1445</f>
        <v>0</v>
      </c>
      <c r="R1403">
        <f>'5a - Savings Tracker'!S1445</f>
        <v>0</v>
      </c>
      <c r="S1403">
        <f>'5a - Savings Tracker'!T1445</f>
        <v>0</v>
      </c>
      <c r="T1403">
        <f>'5a - Savings Tracker'!U1445</f>
        <v>0</v>
      </c>
      <c r="U1403">
        <f>'5a - Savings Tracker'!V1445</f>
        <v>0</v>
      </c>
      <c r="V1403">
        <f>'5a - Savings Tracker'!W1445</f>
        <v>0</v>
      </c>
      <c r="W1403">
        <f>'5a - Savings Tracker'!X1445</f>
        <v>0</v>
      </c>
      <c r="X1403">
        <f>'5a - Savings Tracker'!Y1445</f>
        <v>0</v>
      </c>
      <c r="Y1403">
        <f>'5a - Savings Tracker'!Z1445</f>
        <v>0</v>
      </c>
      <c r="Z1403">
        <f>'5a - Savings Tracker'!AA1445</f>
        <v>0</v>
      </c>
      <c r="AA1403">
        <f>'5a - Savings Tracker'!AB1445</f>
        <v>0</v>
      </c>
      <c r="AB1403">
        <f>'5a - Savings Tracker'!AC1445</f>
        <v>0</v>
      </c>
      <c r="AC1403">
        <f>'5a - Savings Tracker'!AD1445</f>
        <v>0</v>
      </c>
      <c r="AD1403" t="str">
        <f>'5a - Savings Tracker'!AE1445</f>
        <v/>
      </c>
      <c r="AE1403" t="str">
        <f>'5a - Savings Tracker'!AF1445</f>
        <v/>
      </c>
      <c r="AF1403" t="str">
        <f>'5a - Savings Tracker'!AG1445</f>
        <v/>
      </c>
      <c r="AG1403" t="str">
        <f>'5a - Savings Tracker'!AH1445</f>
        <v/>
      </c>
      <c r="AH1403" t="str">
        <f>'5a - Savings Tracker'!AI1445</f>
        <v/>
      </c>
      <c r="AI1403" t="str">
        <f>'5a - Savings Tracker'!AJ1445</f>
        <v/>
      </c>
      <c r="AJ1403" t="str">
        <f>'5a - Savings Tracker'!AK1445</f>
        <v/>
      </c>
      <c r="AK1403" t="str">
        <f>'5a - Savings Tracker'!AL1445</f>
        <v/>
      </c>
    </row>
    <row r="1404" spans="1:37">
      <c r="A1404">
        <f>'5a - Savings Tracker'!A1446</f>
        <v>1403</v>
      </c>
      <c r="B1404" t="str">
        <f>'5a - Savings Tracker'!B1446</f>
        <v>Swansea Bay UHB</v>
      </c>
      <c r="C1404">
        <f>'5a - Savings Tracker'!C1446</f>
        <v>0</v>
      </c>
      <c r="D1404">
        <f>'5a - Savings Tracker'!D1446</f>
        <v>0</v>
      </c>
      <c r="E1404">
        <f>'5a - Savings Tracker'!E1446</f>
        <v>0</v>
      </c>
      <c r="F1404">
        <f>'5a - Savings Tracker'!F1446</f>
        <v>0</v>
      </c>
      <c r="G1404">
        <f>'5a - Savings Tracker'!G1446</f>
        <v>0</v>
      </c>
      <c r="H1404">
        <f>'5a - Savings Tracker'!H1446</f>
        <v>0</v>
      </c>
      <c r="I1404">
        <f>'5a - Savings Tracker'!J1446</f>
        <v>0</v>
      </c>
      <c r="J1404">
        <f>'5a - Savings Tracker'!K1446</f>
        <v>0</v>
      </c>
      <c r="K1404">
        <f>'5a - Savings Tracker'!L1446</f>
        <v>0</v>
      </c>
      <c r="L1404">
        <f>'5a - Savings Tracker'!M1446</f>
        <v>0</v>
      </c>
      <c r="M1404">
        <f>'5a - Savings Tracker'!N1446</f>
        <v>0</v>
      </c>
      <c r="N1404">
        <f>'5a - Savings Tracker'!O1446</f>
        <v>0</v>
      </c>
      <c r="O1404">
        <f>'5a - Savings Tracker'!P1446</f>
        <v>0</v>
      </c>
      <c r="P1404">
        <f>'5a - Savings Tracker'!Q1446</f>
        <v>0</v>
      </c>
      <c r="Q1404">
        <f>'5a - Savings Tracker'!R1446</f>
        <v>0</v>
      </c>
      <c r="R1404">
        <f>'5a - Savings Tracker'!S1446</f>
        <v>0</v>
      </c>
      <c r="S1404">
        <f>'5a - Savings Tracker'!T1446</f>
        <v>0</v>
      </c>
      <c r="T1404">
        <f>'5a - Savings Tracker'!U1446</f>
        <v>0</v>
      </c>
      <c r="U1404">
        <f>'5a - Savings Tracker'!V1446</f>
        <v>0</v>
      </c>
      <c r="V1404">
        <f>'5a - Savings Tracker'!W1446</f>
        <v>0</v>
      </c>
      <c r="W1404">
        <f>'5a - Savings Tracker'!X1446</f>
        <v>0</v>
      </c>
      <c r="X1404">
        <f>'5a - Savings Tracker'!Y1446</f>
        <v>0</v>
      </c>
      <c r="Y1404">
        <f>'5a - Savings Tracker'!Z1446</f>
        <v>0</v>
      </c>
      <c r="Z1404">
        <f>'5a - Savings Tracker'!AA1446</f>
        <v>0</v>
      </c>
      <c r="AA1404">
        <f>'5a - Savings Tracker'!AB1446</f>
        <v>0</v>
      </c>
      <c r="AB1404">
        <f>'5a - Savings Tracker'!AC1446</f>
        <v>0</v>
      </c>
      <c r="AC1404">
        <f>'5a - Savings Tracker'!AD1446</f>
        <v>0</v>
      </c>
      <c r="AD1404" t="str">
        <f>'5a - Savings Tracker'!AE1446</f>
        <v/>
      </c>
      <c r="AE1404" t="str">
        <f>'5a - Savings Tracker'!AF1446</f>
        <v/>
      </c>
      <c r="AF1404" t="str">
        <f>'5a - Savings Tracker'!AG1446</f>
        <v/>
      </c>
      <c r="AG1404" t="str">
        <f>'5a - Savings Tracker'!AH1446</f>
        <v/>
      </c>
      <c r="AH1404" t="str">
        <f>'5a - Savings Tracker'!AI1446</f>
        <v/>
      </c>
      <c r="AI1404" t="str">
        <f>'5a - Savings Tracker'!AJ1446</f>
        <v/>
      </c>
      <c r="AJ1404" t="str">
        <f>'5a - Savings Tracker'!AK1446</f>
        <v/>
      </c>
      <c r="AK1404" t="str">
        <f>'5a - Savings Tracker'!AL1446</f>
        <v/>
      </c>
    </row>
    <row r="1405" spans="1:37">
      <c r="A1405">
        <f>'5a - Savings Tracker'!A1447</f>
        <v>1404</v>
      </c>
      <c r="B1405" t="str">
        <f>'5a - Savings Tracker'!B1447</f>
        <v>Swansea Bay UHB</v>
      </c>
      <c r="C1405">
        <f>'5a - Savings Tracker'!C1447</f>
        <v>0</v>
      </c>
      <c r="D1405">
        <f>'5a - Savings Tracker'!D1447</f>
        <v>0</v>
      </c>
      <c r="E1405">
        <f>'5a - Savings Tracker'!E1447</f>
        <v>0</v>
      </c>
      <c r="F1405">
        <f>'5a - Savings Tracker'!F1447</f>
        <v>0</v>
      </c>
      <c r="G1405">
        <f>'5a - Savings Tracker'!G1447</f>
        <v>0</v>
      </c>
      <c r="H1405">
        <f>'5a - Savings Tracker'!H1447</f>
        <v>0</v>
      </c>
      <c r="I1405">
        <f>'5a - Savings Tracker'!J1447</f>
        <v>0</v>
      </c>
      <c r="J1405">
        <f>'5a - Savings Tracker'!K1447</f>
        <v>0</v>
      </c>
      <c r="K1405">
        <f>'5a - Savings Tracker'!L1447</f>
        <v>0</v>
      </c>
      <c r="L1405">
        <f>'5a - Savings Tracker'!M1447</f>
        <v>0</v>
      </c>
      <c r="M1405">
        <f>'5a - Savings Tracker'!N1447</f>
        <v>0</v>
      </c>
      <c r="N1405">
        <f>'5a - Savings Tracker'!O1447</f>
        <v>0</v>
      </c>
      <c r="O1405">
        <f>'5a - Savings Tracker'!P1447</f>
        <v>0</v>
      </c>
      <c r="P1405">
        <f>'5a - Savings Tracker'!Q1447</f>
        <v>0</v>
      </c>
      <c r="Q1405">
        <f>'5a - Savings Tracker'!R1447</f>
        <v>0</v>
      </c>
      <c r="R1405">
        <f>'5a - Savings Tracker'!S1447</f>
        <v>0</v>
      </c>
      <c r="S1405">
        <f>'5a - Savings Tracker'!T1447</f>
        <v>0</v>
      </c>
      <c r="T1405">
        <f>'5a - Savings Tracker'!U1447</f>
        <v>0</v>
      </c>
      <c r="U1405">
        <f>'5a - Savings Tracker'!V1447</f>
        <v>0</v>
      </c>
      <c r="V1405">
        <f>'5a - Savings Tracker'!W1447</f>
        <v>0</v>
      </c>
      <c r="W1405">
        <f>'5a - Savings Tracker'!X1447</f>
        <v>0</v>
      </c>
      <c r="X1405">
        <f>'5a - Savings Tracker'!Y1447</f>
        <v>0</v>
      </c>
      <c r="Y1405">
        <f>'5a - Savings Tracker'!Z1447</f>
        <v>0</v>
      </c>
      <c r="Z1405">
        <f>'5a - Savings Tracker'!AA1447</f>
        <v>0</v>
      </c>
      <c r="AA1405">
        <f>'5a - Savings Tracker'!AB1447</f>
        <v>0</v>
      </c>
      <c r="AB1405">
        <f>'5a - Savings Tracker'!AC1447</f>
        <v>0</v>
      </c>
      <c r="AC1405">
        <f>'5a - Savings Tracker'!AD1447</f>
        <v>0</v>
      </c>
      <c r="AD1405" t="str">
        <f>'5a - Savings Tracker'!AE1447</f>
        <v/>
      </c>
      <c r="AE1405" t="str">
        <f>'5a - Savings Tracker'!AF1447</f>
        <v/>
      </c>
      <c r="AF1405" t="str">
        <f>'5a - Savings Tracker'!AG1447</f>
        <v/>
      </c>
      <c r="AG1405" t="str">
        <f>'5a - Savings Tracker'!AH1447</f>
        <v/>
      </c>
      <c r="AH1405" t="str">
        <f>'5a - Savings Tracker'!AI1447</f>
        <v/>
      </c>
      <c r="AI1405" t="str">
        <f>'5a - Savings Tracker'!AJ1447</f>
        <v/>
      </c>
      <c r="AJ1405" t="str">
        <f>'5a - Savings Tracker'!AK1447</f>
        <v/>
      </c>
      <c r="AK1405" t="str">
        <f>'5a - Savings Tracker'!AL1447</f>
        <v/>
      </c>
    </row>
    <row r="1406" spans="1:37">
      <c r="A1406">
        <f>'5a - Savings Tracker'!A1448</f>
        <v>1405</v>
      </c>
      <c r="B1406" t="str">
        <f>'5a - Savings Tracker'!B1448</f>
        <v>Swansea Bay UHB</v>
      </c>
      <c r="C1406">
        <f>'5a - Savings Tracker'!C1448</f>
        <v>0</v>
      </c>
      <c r="D1406">
        <f>'5a - Savings Tracker'!D1448</f>
        <v>0</v>
      </c>
      <c r="E1406">
        <f>'5a - Savings Tracker'!E1448</f>
        <v>0</v>
      </c>
      <c r="F1406">
        <f>'5a - Savings Tracker'!F1448</f>
        <v>0</v>
      </c>
      <c r="G1406">
        <f>'5a - Savings Tracker'!G1448</f>
        <v>0</v>
      </c>
      <c r="H1406">
        <f>'5a - Savings Tracker'!H1448</f>
        <v>0</v>
      </c>
      <c r="I1406">
        <f>'5a - Savings Tracker'!J1448</f>
        <v>0</v>
      </c>
      <c r="J1406">
        <f>'5a - Savings Tracker'!K1448</f>
        <v>0</v>
      </c>
      <c r="K1406">
        <f>'5a - Savings Tracker'!L1448</f>
        <v>0</v>
      </c>
      <c r="L1406">
        <f>'5a - Savings Tracker'!M1448</f>
        <v>0</v>
      </c>
      <c r="M1406">
        <f>'5a - Savings Tracker'!N1448</f>
        <v>0</v>
      </c>
      <c r="N1406">
        <f>'5a - Savings Tracker'!O1448</f>
        <v>0</v>
      </c>
      <c r="O1406">
        <f>'5a - Savings Tracker'!P1448</f>
        <v>0</v>
      </c>
      <c r="P1406">
        <f>'5a - Savings Tracker'!Q1448</f>
        <v>0</v>
      </c>
      <c r="Q1406">
        <f>'5a - Savings Tracker'!R1448</f>
        <v>0</v>
      </c>
      <c r="R1406">
        <f>'5a - Savings Tracker'!S1448</f>
        <v>0</v>
      </c>
      <c r="S1406">
        <f>'5a - Savings Tracker'!T1448</f>
        <v>0</v>
      </c>
      <c r="T1406">
        <f>'5a - Savings Tracker'!U1448</f>
        <v>0</v>
      </c>
      <c r="U1406">
        <f>'5a - Savings Tracker'!V1448</f>
        <v>0</v>
      </c>
      <c r="V1406">
        <f>'5a - Savings Tracker'!W1448</f>
        <v>0</v>
      </c>
      <c r="W1406">
        <f>'5a - Savings Tracker'!X1448</f>
        <v>0</v>
      </c>
      <c r="X1406">
        <f>'5a - Savings Tracker'!Y1448</f>
        <v>0</v>
      </c>
      <c r="Y1406">
        <f>'5a - Savings Tracker'!Z1448</f>
        <v>0</v>
      </c>
      <c r="Z1406">
        <f>'5a - Savings Tracker'!AA1448</f>
        <v>0</v>
      </c>
      <c r="AA1406">
        <f>'5a - Savings Tracker'!AB1448</f>
        <v>0</v>
      </c>
      <c r="AB1406">
        <f>'5a - Savings Tracker'!AC1448</f>
        <v>0</v>
      </c>
      <c r="AC1406">
        <f>'5a - Savings Tracker'!AD1448</f>
        <v>0</v>
      </c>
      <c r="AD1406" t="str">
        <f>'5a - Savings Tracker'!AE1448</f>
        <v/>
      </c>
      <c r="AE1406" t="str">
        <f>'5a - Savings Tracker'!AF1448</f>
        <v/>
      </c>
      <c r="AF1406" t="str">
        <f>'5a - Savings Tracker'!AG1448</f>
        <v/>
      </c>
      <c r="AG1406" t="str">
        <f>'5a - Savings Tracker'!AH1448</f>
        <v/>
      </c>
      <c r="AH1406" t="str">
        <f>'5a - Savings Tracker'!AI1448</f>
        <v/>
      </c>
      <c r="AI1406" t="str">
        <f>'5a - Savings Tracker'!AJ1448</f>
        <v/>
      </c>
      <c r="AJ1406" t="str">
        <f>'5a - Savings Tracker'!AK1448</f>
        <v/>
      </c>
      <c r="AK1406" t="str">
        <f>'5a - Savings Tracker'!AL1448</f>
        <v/>
      </c>
    </row>
    <row r="1407" spans="1:37">
      <c r="A1407">
        <f>'5a - Savings Tracker'!A1449</f>
        <v>1406</v>
      </c>
      <c r="B1407" t="str">
        <f>'5a - Savings Tracker'!B1449</f>
        <v>Swansea Bay UHB</v>
      </c>
      <c r="C1407">
        <f>'5a - Savings Tracker'!C1449</f>
        <v>0</v>
      </c>
      <c r="D1407">
        <f>'5a - Savings Tracker'!D1449</f>
        <v>0</v>
      </c>
      <c r="E1407">
        <f>'5a - Savings Tracker'!E1449</f>
        <v>0</v>
      </c>
      <c r="F1407">
        <f>'5a - Savings Tracker'!F1449</f>
        <v>0</v>
      </c>
      <c r="G1407">
        <f>'5a - Savings Tracker'!G1449</f>
        <v>0</v>
      </c>
      <c r="H1407">
        <f>'5a - Savings Tracker'!H1449</f>
        <v>0</v>
      </c>
      <c r="I1407">
        <f>'5a - Savings Tracker'!J1449</f>
        <v>0</v>
      </c>
      <c r="J1407">
        <f>'5a - Savings Tracker'!K1449</f>
        <v>0</v>
      </c>
      <c r="K1407">
        <f>'5a - Savings Tracker'!L1449</f>
        <v>0</v>
      </c>
      <c r="L1407">
        <f>'5a - Savings Tracker'!M1449</f>
        <v>0</v>
      </c>
      <c r="M1407">
        <f>'5a - Savings Tracker'!N1449</f>
        <v>0</v>
      </c>
      <c r="N1407">
        <f>'5a - Savings Tracker'!O1449</f>
        <v>0</v>
      </c>
      <c r="O1407">
        <f>'5a - Savings Tracker'!P1449</f>
        <v>0</v>
      </c>
      <c r="P1407">
        <f>'5a - Savings Tracker'!Q1449</f>
        <v>0</v>
      </c>
      <c r="Q1407">
        <f>'5a - Savings Tracker'!R1449</f>
        <v>0</v>
      </c>
      <c r="R1407">
        <f>'5a - Savings Tracker'!S1449</f>
        <v>0</v>
      </c>
      <c r="S1407">
        <f>'5a - Savings Tracker'!T1449</f>
        <v>0</v>
      </c>
      <c r="T1407">
        <f>'5a - Savings Tracker'!U1449</f>
        <v>0</v>
      </c>
      <c r="U1407">
        <f>'5a - Savings Tracker'!V1449</f>
        <v>0</v>
      </c>
      <c r="V1407">
        <f>'5a - Savings Tracker'!W1449</f>
        <v>0</v>
      </c>
      <c r="W1407">
        <f>'5a - Savings Tracker'!X1449</f>
        <v>0</v>
      </c>
      <c r="X1407">
        <f>'5a - Savings Tracker'!Y1449</f>
        <v>0</v>
      </c>
      <c r="Y1407">
        <f>'5a - Savings Tracker'!Z1449</f>
        <v>0</v>
      </c>
      <c r="Z1407">
        <f>'5a - Savings Tracker'!AA1449</f>
        <v>0</v>
      </c>
      <c r="AA1407">
        <f>'5a - Savings Tracker'!AB1449</f>
        <v>0</v>
      </c>
      <c r="AB1407">
        <f>'5a - Savings Tracker'!AC1449</f>
        <v>0</v>
      </c>
      <c r="AC1407">
        <f>'5a - Savings Tracker'!AD1449</f>
        <v>0</v>
      </c>
      <c r="AD1407" t="str">
        <f>'5a - Savings Tracker'!AE1449</f>
        <v/>
      </c>
      <c r="AE1407" t="str">
        <f>'5a - Savings Tracker'!AF1449</f>
        <v/>
      </c>
      <c r="AF1407" t="str">
        <f>'5a - Savings Tracker'!AG1449</f>
        <v/>
      </c>
      <c r="AG1407" t="str">
        <f>'5a - Savings Tracker'!AH1449</f>
        <v/>
      </c>
      <c r="AH1407" t="str">
        <f>'5a - Savings Tracker'!AI1449</f>
        <v/>
      </c>
      <c r="AI1407" t="str">
        <f>'5a - Savings Tracker'!AJ1449</f>
        <v/>
      </c>
      <c r="AJ1407" t="str">
        <f>'5a - Savings Tracker'!AK1449</f>
        <v/>
      </c>
      <c r="AK1407" t="str">
        <f>'5a - Savings Tracker'!AL1449</f>
        <v/>
      </c>
    </row>
    <row r="1408" spans="1:37">
      <c r="A1408">
        <f>'5a - Savings Tracker'!A1450</f>
        <v>1407</v>
      </c>
      <c r="B1408" t="str">
        <f>'5a - Savings Tracker'!B1450</f>
        <v>Swansea Bay UHB</v>
      </c>
      <c r="C1408">
        <f>'5a - Savings Tracker'!C1450</f>
        <v>0</v>
      </c>
      <c r="D1408">
        <f>'5a - Savings Tracker'!D1450</f>
        <v>0</v>
      </c>
      <c r="E1408">
        <f>'5a - Savings Tracker'!E1450</f>
        <v>0</v>
      </c>
      <c r="F1408">
        <f>'5a - Savings Tracker'!F1450</f>
        <v>0</v>
      </c>
      <c r="G1408">
        <f>'5a - Savings Tracker'!G1450</f>
        <v>0</v>
      </c>
      <c r="H1408">
        <f>'5a - Savings Tracker'!H1450</f>
        <v>0</v>
      </c>
      <c r="I1408">
        <f>'5a - Savings Tracker'!J1450</f>
        <v>0</v>
      </c>
      <c r="J1408">
        <f>'5a - Savings Tracker'!K1450</f>
        <v>0</v>
      </c>
      <c r="K1408">
        <f>'5a - Savings Tracker'!L1450</f>
        <v>0</v>
      </c>
      <c r="L1408">
        <f>'5a - Savings Tracker'!M1450</f>
        <v>0</v>
      </c>
      <c r="M1408">
        <f>'5a - Savings Tracker'!N1450</f>
        <v>0</v>
      </c>
      <c r="N1408">
        <f>'5a - Savings Tracker'!O1450</f>
        <v>0</v>
      </c>
      <c r="O1408">
        <f>'5a - Savings Tracker'!P1450</f>
        <v>0</v>
      </c>
      <c r="P1408">
        <f>'5a - Savings Tracker'!Q1450</f>
        <v>0</v>
      </c>
      <c r="Q1408">
        <f>'5a - Savings Tracker'!R1450</f>
        <v>0</v>
      </c>
      <c r="R1408">
        <f>'5a - Savings Tracker'!S1450</f>
        <v>0</v>
      </c>
      <c r="S1408">
        <f>'5a - Savings Tracker'!T1450</f>
        <v>0</v>
      </c>
      <c r="T1408">
        <f>'5a - Savings Tracker'!U1450</f>
        <v>0</v>
      </c>
      <c r="U1408">
        <f>'5a - Savings Tracker'!V1450</f>
        <v>0</v>
      </c>
      <c r="V1408">
        <f>'5a - Savings Tracker'!W1450</f>
        <v>0</v>
      </c>
      <c r="W1408">
        <f>'5a - Savings Tracker'!X1450</f>
        <v>0</v>
      </c>
      <c r="X1408">
        <f>'5a - Savings Tracker'!Y1450</f>
        <v>0</v>
      </c>
      <c r="Y1408">
        <f>'5a - Savings Tracker'!Z1450</f>
        <v>0</v>
      </c>
      <c r="Z1408">
        <f>'5a - Savings Tracker'!AA1450</f>
        <v>0</v>
      </c>
      <c r="AA1408">
        <f>'5a - Savings Tracker'!AB1450</f>
        <v>0</v>
      </c>
      <c r="AB1408">
        <f>'5a - Savings Tracker'!AC1450</f>
        <v>0</v>
      </c>
      <c r="AC1408">
        <f>'5a - Savings Tracker'!AD1450</f>
        <v>0</v>
      </c>
      <c r="AD1408" t="str">
        <f>'5a - Savings Tracker'!AE1450</f>
        <v/>
      </c>
      <c r="AE1408" t="str">
        <f>'5a - Savings Tracker'!AF1450</f>
        <v/>
      </c>
      <c r="AF1408" t="str">
        <f>'5a - Savings Tracker'!AG1450</f>
        <v/>
      </c>
      <c r="AG1408" t="str">
        <f>'5a - Savings Tracker'!AH1450</f>
        <v/>
      </c>
      <c r="AH1408" t="str">
        <f>'5a - Savings Tracker'!AI1450</f>
        <v/>
      </c>
      <c r="AI1408" t="str">
        <f>'5a - Savings Tracker'!AJ1450</f>
        <v/>
      </c>
      <c r="AJ1408" t="str">
        <f>'5a - Savings Tracker'!AK1450</f>
        <v/>
      </c>
      <c r="AK1408" t="str">
        <f>'5a - Savings Tracker'!AL1450</f>
        <v/>
      </c>
    </row>
    <row r="1409" spans="1:37">
      <c r="A1409">
        <f>'5a - Savings Tracker'!A1451</f>
        <v>1408</v>
      </c>
      <c r="B1409" t="str">
        <f>'5a - Savings Tracker'!B1451</f>
        <v>Swansea Bay UHB</v>
      </c>
      <c r="C1409">
        <f>'5a - Savings Tracker'!C1451</f>
        <v>0</v>
      </c>
      <c r="D1409">
        <f>'5a - Savings Tracker'!D1451</f>
        <v>0</v>
      </c>
      <c r="E1409">
        <f>'5a - Savings Tracker'!E1451</f>
        <v>0</v>
      </c>
      <c r="F1409">
        <f>'5a - Savings Tracker'!F1451</f>
        <v>0</v>
      </c>
      <c r="G1409">
        <f>'5a - Savings Tracker'!G1451</f>
        <v>0</v>
      </c>
      <c r="H1409">
        <f>'5a - Savings Tracker'!H1451</f>
        <v>0</v>
      </c>
      <c r="I1409">
        <f>'5a - Savings Tracker'!J1451</f>
        <v>0</v>
      </c>
      <c r="J1409">
        <f>'5a - Savings Tracker'!K1451</f>
        <v>0</v>
      </c>
      <c r="K1409">
        <f>'5a - Savings Tracker'!L1451</f>
        <v>0</v>
      </c>
      <c r="L1409">
        <f>'5a - Savings Tracker'!M1451</f>
        <v>0</v>
      </c>
      <c r="M1409">
        <f>'5a - Savings Tracker'!N1451</f>
        <v>0</v>
      </c>
      <c r="N1409">
        <f>'5a - Savings Tracker'!O1451</f>
        <v>0</v>
      </c>
      <c r="O1409">
        <f>'5a - Savings Tracker'!P1451</f>
        <v>0</v>
      </c>
      <c r="P1409">
        <f>'5a - Savings Tracker'!Q1451</f>
        <v>0</v>
      </c>
      <c r="Q1409">
        <f>'5a - Savings Tracker'!R1451</f>
        <v>0</v>
      </c>
      <c r="R1409">
        <f>'5a - Savings Tracker'!S1451</f>
        <v>0</v>
      </c>
      <c r="S1409">
        <f>'5a - Savings Tracker'!T1451</f>
        <v>0</v>
      </c>
      <c r="T1409">
        <f>'5a - Savings Tracker'!U1451</f>
        <v>0</v>
      </c>
      <c r="U1409">
        <f>'5a - Savings Tracker'!V1451</f>
        <v>0</v>
      </c>
      <c r="V1409">
        <f>'5a - Savings Tracker'!W1451</f>
        <v>0</v>
      </c>
      <c r="W1409">
        <f>'5a - Savings Tracker'!X1451</f>
        <v>0</v>
      </c>
      <c r="X1409">
        <f>'5a - Savings Tracker'!Y1451</f>
        <v>0</v>
      </c>
      <c r="Y1409">
        <f>'5a - Savings Tracker'!Z1451</f>
        <v>0</v>
      </c>
      <c r="Z1409">
        <f>'5a - Savings Tracker'!AA1451</f>
        <v>0</v>
      </c>
      <c r="AA1409">
        <f>'5a - Savings Tracker'!AB1451</f>
        <v>0</v>
      </c>
      <c r="AB1409">
        <f>'5a - Savings Tracker'!AC1451</f>
        <v>0</v>
      </c>
      <c r="AC1409">
        <f>'5a - Savings Tracker'!AD1451</f>
        <v>0</v>
      </c>
      <c r="AD1409" t="str">
        <f>'5a - Savings Tracker'!AE1451</f>
        <v/>
      </c>
      <c r="AE1409" t="str">
        <f>'5a - Savings Tracker'!AF1451</f>
        <v/>
      </c>
      <c r="AF1409" t="str">
        <f>'5a - Savings Tracker'!AG1451</f>
        <v/>
      </c>
      <c r="AG1409" t="str">
        <f>'5a - Savings Tracker'!AH1451</f>
        <v/>
      </c>
      <c r="AH1409" t="str">
        <f>'5a - Savings Tracker'!AI1451</f>
        <v/>
      </c>
      <c r="AI1409" t="str">
        <f>'5a - Savings Tracker'!AJ1451</f>
        <v/>
      </c>
      <c r="AJ1409" t="str">
        <f>'5a - Savings Tracker'!AK1451</f>
        <v/>
      </c>
      <c r="AK1409" t="str">
        <f>'5a - Savings Tracker'!AL1451</f>
        <v/>
      </c>
    </row>
    <row r="1410" spans="1:37">
      <c r="A1410">
        <f>'5a - Savings Tracker'!A1452</f>
        <v>1409</v>
      </c>
      <c r="B1410" t="str">
        <f>'5a - Savings Tracker'!B1452</f>
        <v>Swansea Bay UHB</v>
      </c>
      <c r="C1410">
        <f>'5a - Savings Tracker'!C1452</f>
        <v>0</v>
      </c>
      <c r="D1410">
        <f>'5a - Savings Tracker'!D1452</f>
        <v>0</v>
      </c>
      <c r="E1410">
        <f>'5a - Savings Tracker'!E1452</f>
        <v>0</v>
      </c>
      <c r="F1410">
        <f>'5a - Savings Tracker'!F1452</f>
        <v>0</v>
      </c>
      <c r="G1410">
        <f>'5a - Savings Tracker'!G1452</f>
        <v>0</v>
      </c>
      <c r="H1410">
        <f>'5a - Savings Tracker'!H1452</f>
        <v>0</v>
      </c>
      <c r="I1410">
        <f>'5a - Savings Tracker'!J1452</f>
        <v>0</v>
      </c>
      <c r="J1410">
        <f>'5a - Savings Tracker'!K1452</f>
        <v>0</v>
      </c>
      <c r="K1410">
        <f>'5a - Savings Tracker'!L1452</f>
        <v>0</v>
      </c>
      <c r="L1410">
        <f>'5a - Savings Tracker'!M1452</f>
        <v>0</v>
      </c>
      <c r="M1410">
        <f>'5a - Savings Tracker'!N1452</f>
        <v>0</v>
      </c>
      <c r="N1410">
        <f>'5a - Savings Tracker'!O1452</f>
        <v>0</v>
      </c>
      <c r="O1410">
        <f>'5a - Savings Tracker'!P1452</f>
        <v>0</v>
      </c>
      <c r="P1410">
        <f>'5a - Savings Tracker'!Q1452</f>
        <v>0</v>
      </c>
      <c r="Q1410">
        <f>'5a - Savings Tracker'!R1452</f>
        <v>0</v>
      </c>
      <c r="R1410">
        <f>'5a - Savings Tracker'!S1452</f>
        <v>0</v>
      </c>
      <c r="S1410">
        <f>'5a - Savings Tracker'!T1452</f>
        <v>0</v>
      </c>
      <c r="T1410">
        <f>'5a - Savings Tracker'!U1452</f>
        <v>0</v>
      </c>
      <c r="U1410">
        <f>'5a - Savings Tracker'!V1452</f>
        <v>0</v>
      </c>
      <c r="V1410">
        <f>'5a - Savings Tracker'!W1452</f>
        <v>0</v>
      </c>
      <c r="W1410">
        <f>'5a - Savings Tracker'!X1452</f>
        <v>0</v>
      </c>
      <c r="X1410">
        <f>'5a - Savings Tracker'!Y1452</f>
        <v>0</v>
      </c>
      <c r="Y1410">
        <f>'5a - Savings Tracker'!Z1452</f>
        <v>0</v>
      </c>
      <c r="Z1410">
        <f>'5a - Savings Tracker'!AA1452</f>
        <v>0</v>
      </c>
      <c r="AA1410">
        <f>'5a - Savings Tracker'!AB1452</f>
        <v>0</v>
      </c>
      <c r="AB1410">
        <f>'5a - Savings Tracker'!AC1452</f>
        <v>0</v>
      </c>
      <c r="AC1410">
        <f>'5a - Savings Tracker'!AD1452</f>
        <v>0</v>
      </c>
      <c r="AD1410" t="str">
        <f>'5a - Savings Tracker'!AE1452</f>
        <v/>
      </c>
      <c r="AE1410" t="str">
        <f>'5a - Savings Tracker'!AF1452</f>
        <v/>
      </c>
      <c r="AF1410" t="str">
        <f>'5a - Savings Tracker'!AG1452</f>
        <v/>
      </c>
      <c r="AG1410" t="str">
        <f>'5a - Savings Tracker'!AH1452</f>
        <v/>
      </c>
      <c r="AH1410" t="str">
        <f>'5a - Savings Tracker'!AI1452</f>
        <v/>
      </c>
      <c r="AI1410" t="str">
        <f>'5a - Savings Tracker'!AJ1452</f>
        <v/>
      </c>
      <c r="AJ1410" t="str">
        <f>'5a - Savings Tracker'!AK1452</f>
        <v/>
      </c>
      <c r="AK1410" t="str">
        <f>'5a - Savings Tracker'!AL1452</f>
        <v/>
      </c>
    </row>
    <row r="1411" spans="1:37">
      <c r="A1411">
        <f>'5a - Savings Tracker'!A1453</f>
        <v>1410</v>
      </c>
      <c r="B1411" t="str">
        <f>'5a - Savings Tracker'!B1453</f>
        <v>Swansea Bay UHB</v>
      </c>
      <c r="C1411">
        <f>'5a - Savings Tracker'!C1453</f>
        <v>0</v>
      </c>
      <c r="D1411">
        <f>'5a - Savings Tracker'!D1453</f>
        <v>0</v>
      </c>
      <c r="E1411">
        <f>'5a - Savings Tracker'!E1453</f>
        <v>0</v>
      </c>
      <c r="F1411">
        <f>'5a - Savings Tracker'!F1453</f>
        <v>0</v>
      </c>
      <c r="G1411">
        <f>'5a - Savings Tracker'!G1453</f>
        <v>0</v>
      </c>
      <c r="H1411">
        <f>'5a - Savings Tracker'!H1453</f>
        <v>0</v>
      </c>
      <c r="I1411">
        <f>'5a - Savings Tracker'!J1453</f>
        <v>0</v>
      </c>
      <c r="J1411">
        <f>'5a - Savings Tracker'!K1453</f>
        <v>0</v>
      </c>
      <c r="K1411">
        <f>'5a - Savings Tracker'!L1453</f>
        <v>0</v>
      </c>
      <c r="L1411">
        <f>'5a - Savings Tracker'!M1453</f>
        <v>0</v>
      </c>
      <c r="M1411">
        <f>'5a - Savings Tracker'!N1453</f>
        <v>0</v>
      </c>
      <c r="N1411">
        <f>'5a - Savings Tracker'!O1453</f>
        <v>0</v>
      </c>
      <c r="O1411">
        <f>'5a - Savings Tracker'!P1453</f>
        <v>0</v>
      </c>
      <c r="P1411">
        <f>'5a - Savings Tracker'!Q1453</f>
        <v>0</v>
      </c>
      <c r="Q1411">
        <f>'5a - Savings Tracker'!R1453</f>
        <v>0</v>
      </c>
      <c r="R1411">
        <f>'5a - Savings Tracker'!S1453</f>
        <v>0</v>
      </c>
      <c r="S1411">
        <f>'5a - Savings Tracker'!T1453</f>
        <v>0</v>
      </c>
      <c r="T1411">
        <f>'5a - Savings Tracker'!U1453</f>
        <v>0</v>
      </c>
      <c r="U1411">
        <f>'5a - Savings Tracker'!V1453</f>
        <v>0</v>
      </c>
      <c r="V1411">
        <f>'5a - Savings Tracker'!W1453</f>
        <v>0</v>
      </c>
      <c r="W1411">
        <f>'5a - Savings Tracker'!X1453</f>
        <v>0</v>
      </c>
      <c r="X1411">
        <f>'5a - Savings Tracker'!Y1453</f>
        <v>0</v>
      </c>
      <c r="Y1411">
        <f>'5a - Savings Tracker'!Z1453</f>
        <v>0</v>
      </c>
      <c r="Z1411">
        <f>'5a - Savings Tracker'!AA1453</f>
        <v>0</v>
      </c>
      <c r="AA1411">
        <f>'5a - Savings Tracker'!AB1453</f>
        <v>0</v>
      </c>
      <c r="AB1411">
        <f>'5a - Savings Tracker'!AC1453</f>
        <v>0</v>
      </c>
      <c r="AC1411">
        <f>'5a - Savings Tracker'!AD1453</f>
        <v>0</v>
      </c>
      <c r="AD1411" t="str">
        <f>'5a - Savings Tracker'!AE1453</f>
        <v/>
      </c>
      <c r="AE1411" t="str">
        <f>'5a - Savings Tracker'!AF1453</f>
        <v/>
      </c>
      <c r="AF1411" t="str">
        <f>'5a - Savings Tracker'!AG1453</f>
        <v/>
      </c>
      <c r="AG1411" t="str">
        <f>'5a - Savings Tracker'!AH1453</f>
        <v/>
      </c>
      <c r="AH1411" t="str">
        <f>'5a - Savings Tracker'!AI1453</f>
        <v/>
      </c>
      <c r="AI1411" t="str">
        <f>'5a - Savings Tracker'!AJ1453</f>
        <v/>
      </c>
      <c r="AJ1411" t="str">
        <f>'5a - Savings Tracker'!AK1453</f>
        <v/>
      </c>
      <c r="AK1411" t="str">
        <f>'5a - Savings Tracker'!AL1453</f>
        <v/>
      </c>
    </row>
    <row r="1412" spans="1:37">
      <c r="A1412">
        <f>'5a - Savings Tracker'!A1454</f>
        <v>1411</v>
      </c>
      <c r="B1412" t="str">
        <f>'5a - Savings Tracker'!B1454</f>
        <v>Swansea Bay UHB</v>
      </c>
      <c r="C1412">
        <f>'5a - Savings Tracker'!C1454</f>
        <v>0</v>
      </c>
      <c r="D1412">
        <f>'5a - Savings Tracker'!D1454</f>
        <v>0</v>
      </c>
      <c r="E1412">
        <f>'5a - Savings Tracker'!E1454</f>
        <v>0</v>
      </c>
      <c r="F1412">
        <f>'5a - Savings Tracker'!F1454</f>
        <v>0</v>
      </c>
      <c r="G1412">
        <f>'5a - Savings Tracker'!G1454</f>
        <v>0</v>
      </c>
      <c r="H1412">
        <f>'5a - Savings Tracker'!H1454</f>
        <v>0</v>
      </c>
      <c r="I1412">
        <f>'5a - Savings Tracker'!J1454</f>
        <v>0</v>
      </c>
      <c r="J1412">
        <f>'5a - Savings Tracker'!K1454</f>
        <v>0</v>
      </c>
      <c r="K1412">
        <f>'5a - Savings Tracker'!L1454</f>
        <v>0</v>
      </c>
      <c r="L1412">
        <f>'5a - Savings Tracker'!M1454</f>
        <v>0</v>
      </c>
      <c r="M1412">
        <f>'5a - Savings Tracker'!N1454</f>
        <v>0</v>
      </c>
      <c r="N1412">
        <f>'5a - Savings Tracker'!O1454</f>
        <v>0</v>
      </c>
      <c r="O1412">
        <f>'5a - Savings Tracker'!P1454</f>
        <v>0</v>
      </c>
      <c r="P1412">
        <f>'5a - Savings Tracker'!Q1454</f>
        <v>0</v>
      </c>
      <c r="Q1412">
        <f>'5a - Savings Tracker'!R1454</f>
        <v>0</v>
      </c>
      <c r="R1412">
        <f>'5a - Savings Tracker'!S1454</f>
        <v>0</v>
      </c>
      <c r="S1412">
        <f>'5a - Savings Tracker'!T1454</f>
        <v>0</v>
      </c>
      <c r="T1412">
        <f>'5a - Savings Tracker'!U1454</f>
        <v>0</v>
      </c>
      <c r="U1412">
        <f>'5a - Savings Tracker'!V1454</f>
        <v>0</v>
      </c>
      <c r="V1412">
        <f>'5a - Savings Tracker'!W1454</f>
        <v>0</v>
      </c>
      <c r="W1412">
        <f>'5a - Savings Tracker'!X1454</f>
        <v>0</v>
      </c>
      <c r="X1412">
        <f>'5a - Savings Tracker'!Y1454</f>
        <v>0</v>
      </c>
      <c r="Y1412">
        <f>'5a - Savings Tracker'!Z1454</f>
        <v>0</v>
      </c>
      <c r="Z1412">
        <f>'5a - Savings Tracker'!AA1454</f>
        <v>0</v>
      </c>
      <c r="AA1412">
        <f>'5a - Savings Tracker'!AB1454</f>
        <v>0</v>
      </c>
      <c r="AB1412">
        <f>'5a - Savings Tracker'!AC1454</f>
        <v>0</v>
      </c>
      <c r="AC1412">
        <f>'5a - Savings Tracker'!AD1454</f>
        <v>0</v>
      </c>
      <c r="AD1412" t="str">
        <f>'5a - Savings Tracker'!AE1454</f>
        <v/>
      </c>
      <c r="AE1412" t="str">
        <f>'5a - Savings Tracker'!AF1454</f>
        <v/>
      </c>
      <c r="AF1412" t="str">
        <f>'5a - Savings Tracker'!AG1454</f>
        <v/>
      </c>
      <c r="AG1412" t="str">
        <f>'5a - Savings Tracker'!AH1454</f>
        <v/>
      </c>
      <c r="AH1412" t="str">
        <f>'5a - Savings Tracker'!AI1454</f>
        <v/>
      </c>
      <c r="AI1412" t="str">
        <f>'5a - Savings Tracker'!AJ1454</f>
        <v/>
      </c>
      <c r="AJ1412" t="str">
        <f>'5a - Savings Tracker'!AK1454</f>
        <v/>
      </c>
      <c r="AK1412" t="str">
        <f>'5a - Savings Tracker'!AL1454</f>
        <v/>
      </c>
    </row>
    <row r="1413" spans="1:37">
      <c r="A1413">
        <f>'5a - Savings Tracker'!A1455</f>
        <v>1412</v>
      </c>
      <c r="B1413" t="str">
        <f>'5a - Savings Tracker'!B1455</f>
        <v>Swansea Bay UHB</v>
      </c>
      <c r="C1413">
        <f>'5a - Savings Tracker'!C1455</f>
        <v>0</v>
      </c>
      <c r="D1413">
        <f>'5a - Savings Tracker'!D1455</f>
        <v>0</v>
      </c>
      <c r="E1413">
        <f>'5a - Savings Tracker'!E1455</f>
        <v>0</v>
      </c>
      <c r="F1413">
        <f>'5a - Savings Tracker'!F1455</f>
        <v>0</v>
      </c>
      <c r="G1413">
        <f>'5a - Savings Tracker'!G1455</f>
        <v>0</v>
      </c>
      <c r="H1413">
        <f>'5a - Savings Tracker'!H1455</f>
        <v>0</v>
      </c>
      <c r="I1413">
        <f>'5a - Savings Tracker'!J1455</f>
        <v>0</v>
      </c>
      <c r="J1413">
        <f>'5a - Savings Tracker'!K1455</f>
        <v>0</v>
      </c>
      <c r="K1413">
        <f>'5a - Savings Tracker'!L1455</f>
        <v>0</v>
      </c>
      <c r="L1413">
        <f>'5a - Savings Tracker'!M1455</f>
        <v>0</v>
      </c>
      <c r="M1413">
        <f>'5a - Savings Tracker'!N1455</f>
        <v>0</v>
      </c>
      <c r="N1413">
        <f>'5a - Savings Tracker'!O1455</f>
        <v>0</v>
      </c>
      <c r="O1413">
        <f>'5a - Savings Tracker'!P1455</f>
        <v>0</v>
      </c>
      <c r="P1413">
        <f>'5a - Savings Tracker'!Q1455</f>
        <v>0</v>
      </c>
      <c r="Q1413">
        <f>'5a - Savings Tracker'!R1455</f>
        <v>0</v>
      </c>
      <c r="R1413">
        <f>'5a - Savings Tracker'!S1455</f>
        <v>0</v>
      </c>
      <c r="S1413">
        <f>'5a - Savings Tracker'!T1455</f>
        <v>0</v>
      </c>
      <c r="T1413">
        <f>'5a - Savings Tracker'!U1455</f>
        <v>0</v>
      </c>
      <c r="U1413">
        <f>'5a - Savings Tracker'!V1455</f>
        <v>0</v>
      </c>
      <c r="V1413">
        <f>'5a - Savings Tracker'!W1455</f>
        <v>0</v>
      </c>
      <c r="W1413">
        <f>'5a - Savings Tracker'!X1455</f>
        <v>0</v>
      </c>
      <c r="X1413">
        <f>'5a - Savings Tracker'!Y1455</f>
        <v>0</v>
      </c>
      <c r="Y1413">
        <f>'5a - Savings Tracker'!Z1455</f>
        <v>0</v>
      </c>
      <c r="Z1413">
        <f>'5a - Savings Tracker'!AA1455</f>
        <v>0</v>
      </c>
      <c r="AA1413">
        <f>'5a - Savings Tracker'!AB1455</f>
        <v>0</v>
      </c>
      <c r="AB1413">
        <f>'5a - Savings Tracker'!AC1455</f>
        <v>0</v>
      </c>
      <c r="AC1413">
        <f>'5a - Savings Tracker'!AD1455</f>
        <v>0</v>
      </c>
      <c r="AD1413" t="str">
        <f>'5a - Savings Tracker'!AE1455</f>
        <v/>
      </c>
      <c r="AE1413" t="str">
        <f>'5a - Savings Tracker'!AF1455</f>
        <v/>
      </c>
      <c r="AF1413" t="str">
        <f>'5a - Savings Tracker'!AG1455</f>
        <v/>
      </c>
      <c r="AG1413" t="str">
        <f>'5a - Savings Tracker'!AH1455</f>
        <v/>
      </c>
      <c r="AH1413" t="str">
        <f>'5a - Savings Tracker'!AI1455</f>
        <v/>
      </c>
      <c r="AI1413" t="str">
        <f>'5a - Savings Tracker'!AJ1455</f>
        <v/>
      </c>
      <c r="AJ1413" t="str">
        <f>'5a - Savings Tracker'!AK1455</f>
        <v/>
      </c>
      <c r="AK1413" t="str">
        <f>'5a - Savings Tracker'!AL1455</f>
        <v/>
      </c>
    </row>
    <row r="1414" spans="1:37">
      <c r="A1414">
        <f>'5a - Savings Tracker'!A1456</f>
        <v>1413</v>
      </c>
      <c r="B1414" t="str">
        <f>'5a - Savings Tracker'!B1456</f>
        <v>Swansea Bay UHB</v>
      </c>
      <c r="C1414">
        <f>'5a - Savings Tracker'!C1456</f>
        <v>0</v>
      </c>
      <c r="D1414">
        <f>'5a - Savings Tracker'!D1456</f>
        <v>0</v>
      </c>
      <c r="E1414">
        <f>'5a - Savings Tracker'!E1456</f>
        <v>0</v>
      </c>
      <c r="F1414">
        <f>'5a - Savings Tracker'!F1456</f>
        <v>0</v>
      </c>
      <c r="G1414">
        <f>'5a - Savings Tracker'!G1456</f>
        <v>0</v>
      </c>
      <c r="H1414">
        <f>'5a - Savings Tracker'!H1456</f>
        <v>0</v>
      </c>
      <c r="I1414">
        <f>'5a - Savings Tracker'!J1456</f>
        <v>0</v>
      </c>
      <c r="J1414">
        <f>'5a - Savings Tracker'!K1456</f>
        <v>0</v>
      </c>
      <c r="K1414">
        <f>'5a - Savings Tracker'!L1456</f>
        <v>0</v>
      </c>
      <c r="L1414">
        <f>'5a - Savings Tracker'!M1456</f>
        <v>0</v>
      </c>
      <c r="M1414">
        <f>'5a - Savings Tracker'!N1456</f>
        <v>0</v>
      </c>
      <c r="N1414">
        <f>'5a - Savings Tracker'!O1456</f>
        <v>0</v>
      </c>
      <c r="O1414">
        <f>'5a - Savings Tracker'!P1456</f>
        <v>0</v>
      </c>
      <c r="P1414">
        <f>'5a - Savings Tracker'!Q1456</f>
        <v>0</v>
      </c>
      <c r="Q1414">
        <f>'5a - Savings Tracker'!R1456</f>
        <v>0</v>
      </c>
      <c r="R1414">
        <f>'5a - Savings Tracker'!S1456</f>
        <v>0</v>
      </c>
      <c r="S1414">
        <f>'5a - Savings Tracker'!T1456</f>
        <v>0</v>
      </c>
      <c r="T1414">
        <f>'5a - Savings Tracker'!U1456</f>
        <v>0</v>
      </c>
      <c r="U1414">
        <f>'5a - Savings Tracker'!V1456</f>
        <v>0</v>
      </c>
      <c r="V1414">
        <f>'5a - Savings Tracker'!W1456</f>
        <v>0</v>
      </c>
      <c r="W1414">
        <f>'5a - Savings Tracker'!X1456</f>
        <v>0</v>
      </c>
      <c r="X1414">
        <f>'5a - Savings Tracker'!Y1456</f>
        <v>0</v>
      </c>
      <c r="Y1414">
        <f>'5a - Savings Tracker'!Z1456</f>
        <v>0</v>
      </c>
      <c r="Z1414">
        <f>'5a - Savings Tracker'!AA1456</f>
        <v>0</v>
      </c>
      <c r="AA1414">
        <f>'5a - Savings Tracker'!AB1456</f>
        <v>0</v>
      </c>
      <c r="AB1414">
        <f>'5a - Savings Tracker'!AC1456</f>
        <v>0</v>
      </c>
      <c r="AC1414">
        <f>'5a - Savings Tracker'!AD1456</f>
        <v>0</v>
      </c>
      <c r="AD1414" t="str">
        <f>'5a - Savings Tracker'!AE1456</f>
        <v/>
      </c>
      <c r="AE1414" t="str">
        <f>'5a - Savings Tracker'!AF1456</f>
        <v/>
      </c>
      <c r="AF1414" t="str">
        <f>'5a - Savings Tracker'!AG1456</f>
        <v/>
      </c>
      <c r="AG1414" t="str">
        <f>'5a - Savings Tracker'!AH1456</f>
        <v/>
      </c>
      <c r="AH1414" t="str">
        <f>'5a - Savings Tracker'!AI1456</f>
        <v/>
      </c>
      <c r="AI1414" t="str">
        <f>'5a - Savings Tracker'!AJ1456</f>
        <v/>
      </c>
      <c r="AJ1414" t="str">
        <f>'5a - Savings Tracker'!AK1456</f>
        <v/>
      </c>
      <c r="AK1414" t="str">
        <f>'5a - Savings Tracker'!AL1456</f>
        <v/>
      </c>
    </row>
    <row r="1415" spans="1:37">
      <c r="A1415">
        <f>'5a - Savings Tracker'!A1457</f>
        <v>1414</v>
      </c>
      <c r="B1415" t="str">
        <f>'5a - Savings Tracker'!B1457</f>
        <v>Swansea Bay UHB</v>
      </c>
      <c r="C1415">
        <f>'5a - Savings Tracker'!C1457</f>
        <v>0</v>
      </c>
      <c r="D1415">
        <f>'5a - Savings Tracker'!D1457</f>
        <v>0</v>
      </c>
      <c r="E1415">
        <f>'5a - Savings Tracker'!E1457</f>
        <v>0</v>
      </c>
      <c r="F1415">
        <f>'5a - Savings Tracker'!F1457</f>
        <v>0</v>
      </c>
      <c r="G1415">
        <f>'5a - Savings Tracker'!G1457</f>
        <v>0</v>
      </c>
      <c r="H1415">
        <f>'5a - Savings Tracker'!H1457</f>
        <v>0</v>
      </c>
      <c r="I1415">
        <f>'5a - Savings Tracker'!J1457</f>
        <v>0</v>
      </c>
      <c r="J1415">
        <f>'5a - Savings Tracker'!K1457</f>
        <v>0</v>
      </c>
      <c r="K1415">
        <f>'5a - Savings Tracker'!L1457</f>
        <v>0</v>
      </c>
      <c r="L1415">
        <f>'5a - Savings Tracker'!M1457</f>
        <v>0</v>
      </c>
      <c r="M1415">
        <f>'5a - Savings Tracker'!N1457</f>
        <v>0</v>
      </c>
      <c r="N1415">
        <f>'5a - Savings Tracker'!O1457</f>
        <v>0</v>
      </c>
      <c r="O1415">
        <f>'5a - Savings Tracker'!P1457</f>
        <v>0</v>
      </c>
      <c r="P1415">
        <f>'5a - Savings Tracker'!Q1457</f>
        <v>0</v>
      </c>
      <c r="Q1415">
        <f>'5a - Savings Tracker'!R1457</f>
        <v>0</v>
      </c>
      <c r="R1415">
        <f>'5a - Savings Tracker'!S1457</f>
        <v>0</v>
      </c>
      <c r="S1415">
        <f>'5a - Savings Tracker'!T1457</f>
        <v>0</v>
      </c>
      <c r="T1415">
        <f>'5a - Savings Tracker'!U1457</f>
        <v>0</v>
      </c>
      <c r="U1415">
        <f>'5a - Savings Tracker'!V1457</f>
        <v>0</v>
      </c>
      <c r="V1415">
        <f>'5a - Savings Tracker'!W1457</f>
        <v>0</v>
      </c>
      <c r="W1415">
        <f>'5a - Savings Tracker'!X1457</f>
        <v>0</v>
      </c>
      <c r="X1415">
        <f>'5a - Savings Tracker'!Y1457</f>
        <v>0</v>
      </c>
      <c r="Y1415">
        <f>'5a - Savings Tracker'!Z1457</f>
        <v>0</v>
      </c>
      <c r="Z1415">
        <f>'5a - Savings Tracker'!AA1457</f>
        <v>0</v>
      </c>
      <c r="AA1415">
        <f>'5a - Savings Tracker'!AB1457</f>
        <v>0</v>
      </c>
      <c r="AB1415">
        <f>'5a - Savings Tracker'!AC1457</f>
        <v>0</v>
      </c>
      <c r="AC1415">
        <f>'5a - Savings Tracker'!AD1457</f>
        <v>0</v>
      </c>
      <c r="AD1415" t="str">
        <f>'5a - Savings Tracker'!AE1457</f>
        <v/>
      </c>
      <c r="AE1415" t="str">
        <f>'5a - Savings Tracker'!AF1457</f>
        <v/>
      </c>
      <c r="AF1415" t="str">
        <f>'5a - Savings Tracker'!AG1457</f>
        <v/>
      </c>
      <c r="AG1415" t="str">
        <f>'5a - Savings Tracker'!AH1457</f>
        <v/>
      </c>
      <c r="AH1415" t="str">
        <f>'5a - Savings Tracker'!AI1457</f>
        <v/>
      </c>
      <c r="AI1415" t="str">
        <f>'5a - Savings Tracker'!AJ1457</f>
        <v/>
      </c>
      <c r="AJ1415" t="str">
        <f>'5a - Savings Tracker'!AK1457</f>
        <v/>
      </c>
      <c r="AK1415" t="str">
        <f>'5a - Savings Tracker'!AL1457</f>
        <v/>
      </c>
    </row>
    <row r="1416" spans="1:37">
      <c r="A1416">
        <f>'5a - Savings Tracker'!A1458</f>
        <v>1415</v>
      </c>
      <c r="B1416" t="str">
        <f>'5a - Savings Tracker'!B1458</f>
        <v>Swansea Bay UHB</v>
      </c>
      <c r="C1416">
        <f>'5a - Savings Tracker'!C1458</f>
        <v>0</v>
      </c>
      <c r="D1416">
        <f>'5a - Savings Tracker'!D1458</f>
        <v>0</v>
      </c>
      <c r="E1416">
        <f>'5a - Savings Tracker'!E1458</f>
        <v>0</v>
      </c>
      <c r="F1416">
        <f>'5a - Savings Tracker'!F1458</f>
        <v>0</v>
      </c>
      <c r="G1416">
        <f>'5a - Savings Tracker'!G1458</f>
        <v>0</v>
      </c>
      <c r="H1416">
        <f>'5a - Savings Tracker'!H1458</f>
        <v>0</v>
      </c>
      <c r="I1416">
        <f>'5a - Savings Tracker'!J1458</f>
        <v>0</v>
      </c>
      <c r="J1416">
        <f>'5a - Savings Tracker'!K1458</f>
        <v>0</v>
      </c>
      <c r="K1416">
        <f>'5a - Savings Tracker'!L1458</f>
        <v>0</v>
      </c>
      <c r="L1416">
        <f>'5a - Savings Tracker'!M1458</f>
        <v>0</v>
      </c>
      <c r="M1416">
        <f>'5a - Savings Tracker'!N1458</f>
        <v>0</v>
      </c>
      <c r="N1416">
        <f>'5a - Savings Tracker'!O1458</f>
        <v>0</v>
      </c>
      <c r="O1416">
        <f>'5a - Savings Tracker'!P1458</f>
        <v>0</v>
      </c>
      <c r="P1416">
        <f>'5a - Savings Tracker'!Q1458</f>
        <v>0</v>
      </c>
      <c r="Q1416">
        <f>'5a - Savings Tracker'!R1458</f>
        <v>0</v>
      </c>
      <c r="R1416">
        <f>'5a - Savings Tracker'!S1458</f>
        <v>0</v>
      </c>
      <c r="S1416">
        <f>'5a - Savings Tracker'!T1458</f>
        <v>0</v>
      </c>
      <c r="T1416">
        <f>'5a - Savings Tracker'!U1458</f>
        <v>0</v>
      </c>
      <c r="U1416">
        <f>'5a - Savings Tracker'!V1458</f>
        <v>0</v>
      </c>
      <c r="V1416">
        <f>'5a - Savings Tracker'!W1458</f>
        <v>0</v>
      </c>
      <c r="W1416">
        <f>'5a - Savings Tracker'!X1458</f>
        <v>0</v>
      </c>
      <c r="X1416">
        <f>'5a - Savings Tracker'!Y1458</f>
        <v>0</v>
      </c>
      <c r="Y1416">
        <f>'5a - Savings Tracker'!Z1458</f>
        <v>0</v>
      </c>
      <c r="Z1416">
        <f>'5a - Savings Tracker'!AA1458</f>
        <v>0</v>
      </c>
      <c r="AA1416">
        <f>'5a - Savings Tracker'!AB1458</f>
        <v>0</v>
      </c>
      <c r="AB1416">
        <f>'5a - Savings Tracker'!AC1458</f>
        <v>0</v>
      </c>
      <c r="AC1416">
        <f>'5a - Savings Tracker'!AD1458</f>
        <v>0</v>
      </c>
      <c r="AD1416" t="str">
        <f>'5a - Savings Tracker'!AE1458</f>
        <v/>
      </c>
      <c r="AE1416" t="str">
        <f>'5a - Savings Tracker'!AF1458</f>
        <v/>
      </c>
      <c r="AF1416" t="str">
        <f>'5a - Savings Tracker'!AG1458</f>
        <v/>
      </c>
      <c r="AG1416" t="str">
        <f>'5a - Savings Tracker'!AH1458</f>
        <v/>
      </c>
      <c r="AH1416" t="str">
        <f>'5a - Savings Tracker'!AI1458</f>
        <v/>
      </c>
      <c r="AI1416" t="str">
        <f>'5a - Savings Tracker'!AJ1458</f>
        <v/>
      </c>
      <c r="AJ1416" t="str">
        <f>'5a - Savings Tracker'!AK1458</f>
        <v/>
      </c>
      <c r="AK1416" t="str">
        <f>'5a - Savings Tracker'!AL1458</f>
        <v/>
      </c>
    </row>
    <row r="1417" spans="1:37">
      <c r="A1417">
        <f>'5a - Savings Tracker'!A1459</f>
        <v>1416</v>
      </c>
      <c r="B1417" t="str">
        <f>'5a - Savings Tracker'!B1459</f>
        <v>Swansea Bay UHB</v>
      </c>
      <c r="C1417">
        <f>'5a - Savings Tracker'!C1459</f>
        <v>0</v>
      </c>
      <c r="D1417">
        <f>'5a - Savings Tracker'!D1459</f>
        <v>0</v>
      </c>
      <c r="E1417">
        <f>'5a - Savings Tracker'!E1459</f>
        <v>0</v>
      </c>
      <c r="F1417">
        <f>'5a - Savings Tracker'!F1459</f>
        <v>0</v>
      </c>
      <c r="G1417">
        <f>'5a - Savings Tracker'!G1459</f>
        <v>0</v>
      </c>
      <c r="H1417">
        <f>'5a - Savings Tracker'!H1459</f>
        <v>0</v>
      </c>
      <c r="I1417">
        <f>'5a - Savings Tracker'!J1459</f>
        <v>0</v>
      </c>
      <c r="J1417">
        <f>'5a - Savings Tracker'!K1459</f>
        <v>0</v>
      </c>
      <c r="K1417">
        <f>'5a - Savings Tracker'!L1459</f>
        <v>0</v>
      </c>
      <c r="L1417">
        <f>'5a - Savings Tracker'!M1459</f>
        <v>0</v>
      </c>
      <c r="M1417">
        <f>'5a - Savings Tracker'!N1459</f>
        <v>0</v>
      </c>
      <c r="N1417">
        <f>'5a - Savings Tracker'!O1459</f>
        <v>0</v>
      </c>
      <c r="O1417">
        <f>'5a - Savings Tracker'!P1459</f>
        <v>0</v>
      </c>
      <c r="P1417">
        <f>'5a - Savings Tracker'!Q1459</f>
        <v>0</v>
      </c>
      <c r="Q1417">
        <f>'5a - Savings Tracker'!R1459</f>
        <v>0</v>
      </c>
      <c r="R1417">
        <f>'5a - Savings Tracker'!S1459</f>
        <v>0</v>
      </c>
      <c r="S1417">
        <f>'5a - Savings Tracker'!T1459</f>
        <v>0</v>
      </c>
      <c r="T1417">
        <f>'5a - Savings Tracker'!U1459</f>
        <v>0</v>
      </c>
      <c r="U1417">
        <f>'5a - Savings Tracker'!V1459</f>
        <v>0</v>
      </c>
      <c r="V1417">
        <f>'5a - Savings Tracker'!W1459</f>
        <v>0</v>
      </c>
      <c r="W1417">
        <f>'5a - Savings Tracker'!X1459</f>
        <v>0</v>
      </c>
      <c r="X1417">
        <f>'5a - Savings Tracker'!Y1459</f>
        <v>0</v>
      </c>
      <c r="Y1417">
        <f>'5a - Savings Tracker'!Z1459</f>
        <v>0</v>
      </c>
      <c r="Z1417">
        <f>'5a - Savings Tracker'!AA1459</f>
        <v>0</v>
      </c>
      <c r="AA1417">
        <f>'5a - Savings Tracker'!AB1459</f>
        <v>0</v>
      </c>
      <c r="AB1417">
        <f>'5a - Savings Tracker'!AC1459</f>
        <v>0</v>
      </c>
      <c r="AC1417">
        <f>'5a - Savings Tracker'!AD1459</f>
        <v>0</v>
      </c>
      <c r="AD1417" t="str">
        <f>'5a - Savings Tracker'!AE1459</f>
        <v/>
      </c>
      <c r="AE1417" t="str">
        <f>'5a - Savings Tracker'!AF1459</f>
        <v/>
      </c>
      <c r="AF1417" t="str">
        <f>'5a - Savings Tracker'!AG1459</f>
        <v/>
      </c>
      <c r="AG1417" t="str">
        <f>'5a - Savings Tracker'!AH1459</f>
        <v/>
      </c>
      <c r="AH1417" t="str">
        <f>'5a - Savings Tracker'!AI1459</f>
        <v/>
      </c>
      <c r="AI1417" t="str">
        <f>'5a - Savings Tracker'!AJ1459</f>
        <v/>
      </c>
      <c r="AJ1417" t="str">
        <f>'5a - Savings Tracker'!AK1459</f>
        <v/>
      </c>
      <c r="AK1417" t="str">
        <f>'5a - Savings Tracker'!AL1459</f>
        <v/>
      </c>
    </row>
    <row r="1418" spans="1:37">
      <c r="A1418">
        <f>'5a - Savings Tracker'!A1460</f>
        <v>1417</v>
      </c>
      <c r="B1418" t="str">
        <f>'5a - Savings Tracker'!B1460</f>
        <v>Swansea Bay UHB</v>
      </c>
      <c r="C1418">
        <f>'5a - Savings Tracker'!C1460</f>
        <v>0</v>
      </c>
      <c r="D1418">
        <f>'5a - Savings Tracker'!D1460</f>
        <v>0</v>
      </c>
      <c r="E1418">
        <f>'5a - Savings Tracker'!E1460</f>
        <v>0</v>
      </c>
      <c r="F1418">
        <f>'5a - Savings Tracker'!F1460</f>
        <v>0</v>
      </c>
      <c r="G1418">
        <f>'5a - Savings Tracker'!G1460</f>
        <v>0</v>
      </c>
      <c r="H1418">
        <f>'5a - Savings Tracker'!H1460</f>
        <v>0</v>
      </c>
      <c r="I1418">
        <f>'5a - Savings Tracker'!J1460</f>
        <v>0</v>
      </c>
      <c r="J1418">
        <f>'5a - Savings Tracker'!K1460</f>
        <v>0</v>
      </c>
      <c r="K1418">
        <f>'5a - Savings Tracker'!L1460</f>
        <v>0</v>
      </c>
      <c r="L1418">
        <f>'5a - Savings Tracker'!M1460</f>
        <v>0</v>
      </c>
      <c r="M1418">
        <f>'5a - Savings Tracker'!N1460</f>
        <v>0</v>
      </c>
      <c r="N1418">
        <f>'5a - Savings Tracker'!O1460</f>
        <v>0</v>
      </c>
      <c r="O1418">
        <f>'5a - Savings Tracker'!P1460</f>
        <v>0</v>
      </c>
      <c r="P1418">
        <f>'5a - Savings Tracker'!Q1460</f>
        <v>0</v>
      </c>
      <c r="Q1418">
        <f>'5a - Savings Tracker'!R1460</f>
        <v>0</v>
      </c>
      <c r="R1418">
        <f>'5a - Savings Tracker'!S1460</f>
        <v>0</v>
      </c>
      <c r="S1418">
        <f>'5a - Savings Tracker'!T1460</f>
        <v>0</v>
      </c>
      <c r="T1418">
        <f>'5a - Savings Tracker'!U1460</f>
        <v>0</v>
      </c>
      <c r="U1418">
        <f>'5a - Savings Tracker'!V1460</f>
        <v>0</v>
      </c>
      <c r="V1418">
        <f>'5a - Savings Tracker'!W1460</f>
        <v>0</v>
      </c>
      <c r="W1418">
        <f>'5a - Savings Tracker'!X1460</f>
        <v>0</v>
      </c>
      <c r="X1418">
        <f>'5a - Savings Tracker'!Y1460</f>
        <v>0</v>
      </c>
      <c r="Y1418">
        <f>'5a - Savings Tracker'!Z1460</f>
        <v>0</v>
      </c>
      <c r="Z1418">
        <f>'5a - Savings Tracker'!AA1460</f>
        <v>0</v>
      </c>
      <c r="AA1418">
        <f>'5a - Savings Tracker'!AB1460</f>
        <v>0</v>
      </c>
      <c r="AB1418">
        <f>'5a - Savings Tracker'!AC1460</f>
        <v>0</v>
      </c>
      <c r="AC1418">
        <f>'5a - Savings Tracker'!AD1460</f>
        <v>0</v>
      </c>
      <c r="AD1418" t="str">
        <f>'5a - Savings Tracker'!AE1460</f>
        <v/>
      </c>
      <c r="AE1418" t="str">
        <f>'5a - Savings Tracker'!AF1460</f>
        <v/>
      </c>
      <c r="AF1418" t="str">
        <f>'5a - Savings Tracker'!AG1460</f>
        <v/>
      </c>
      <c r="AG1418" t="str">
        <f>'5a - Savings Tracker'!AH1460</f>
        <v/>
      </c>
      <c r="AH1418" t="str">
        <f>'5a - Savings Tracker'!AI1460</f>
        <v/>
      </c>
      <c r="AI1418" t="str">
        <f>'5a - Savings Tracker'!AJ1460</f>
        <v/>
      </c>
      <c r="AJ1418" t="str">
        <f>'5a - Savings Tracker'!AK1460</f>
        <v/>
      </c>
      <c r="AK1418" t="str">
        <f>'5a - Savings Tracker'!AL1460</f>
        <v/>
      </c>
    </row>
    <row r="1419" spans="1:37">
      <c r="A1419">
        <f>'5a - Savings Tracker'!A1461</f>
        <v>1418</v>
      </c>
      <c r="B1419" t="str">
        <f>'5a - Savings Tracker'!B1461</f>
        <v>Swansea Bay UHB</v>
      </c>
      <c r="C1419">
        <f>'5a - Savings Tracker'!C1461</f>
        <v>0</v>
      </c>
      <c r="D1419">
        <f>'5a - Savings Tracker'!D1461</f>
        <v>0</v>
      </c>
      <c r="E1419">
        <f>'5a - Savings Tracker'!E1461</f>
        <v>0</v>
      </c>
      <c r="F1419">
        <f>'5a - Savings Tracker'!F1461</f>
        <v>0</v>
      </c>
      <c r="G1419">
        <f>'5a - Savings Tracker'!G1461</f>
        <v>0</v>
      </c>
      <c r="H1419">
        <f>'5a - Savings Tracker'!H1461</f>
        <v>0</v>
      </c>
      <c r="I1419">
        <f>'5a - Savings Tracker'!J1461</f>
        <v>0</v>
      </c>
      <c r="J1419">
        <f>'5a - Savings Tracker'!K1461</f>
        <v>0</v>
      </c>
      <c r="K1419">
        <f>'5a - Savings Tracker'!L1461</f>
        <v>0</v>
      </c>
      <c r="L1419">
        <f>'5a - Savings Tracker'!M1461</f>
        <v>0</v>
      </c>
      <c r="M1419">
        <f>'5a - Savings Tracker'!N1461</f>
        <v>0</v>
      </c>
      <c r="N1419">
        <f>'5a - Savings Tracker'!O1461</f>
        <v>0</v>
      </c>
      <c r="O1419">
        <f>'5a - Savings Tracker'!P1461</f>
        <v>0</v>
      </c>
      <c r="P1419">
        <f>'5a - Savings Tracker'!Q1461</f>
        <v>0</v>
      </c>
      <c r="Q1419">
        <f>'5a - Savings Tracker'!R1461</f>
        <v>0</v>
      </c>
      <c r="R1419">
        <f>'5a - Savings Tracker'!S1461</f>
        <v>0</v>
      </c>
      <c r="S1419">
        <f>'5a - Savings Tracker'!T1461</f>
        <v>0</v>
      </c>
      <c r="T1419">
        <f>'5a - Savings Tracker'!U1461</f>
        <v>0</v>
      </c>
      <c r="U1419">
        <f>'5a - Savings Tracker'!V1461</f>
        <v>0</v>
      </c>
      <c r="V1419">
        <f>'5a - Savings Tracker'!W1461</f>
        <v>0</v>
      </c>
      <c r="W1419">
        <f>'5a - Savings Tracker'!X1461</f>
        <v>0</v>
      </c>
      <c r="X1419">
        <f>'5a - Savings Tracker'!Y1461</f>
        <v>0</v>
      </c>
      <c r="Y1419">
        <f>'5a - Savings Tracker'!Z1461</f>
        <v>0</v>
      </c>
      <c r="Z1419">
        <f>'5a - Savings Tracker'!AA1461</f>
        <v>0</v>
      </c>
      <c r="AA1419">
        <f>'5a - Savings Tracker'!AB1461</f>
        <v>0</v>
      </c>
      <c r="AB1419">
        <f>'5a - Savings Tracker'!AC1461</f>
        <v>0</v>
      </c>
      <c r="AC1419">
        <f>'5a - Savings Tracker'!AD1461</f>
        <v>0</v>
      </c>
      <c r="AD1419" t="str">
        <f>'5a - Savings Tracker'!AE1461</f>
        <v/>
      </c>
      <c r="AE1419" t="str">
        <f>'5a - Savings Tracker'!AF1461</f>
        <v/>
      </c>
      <c r="AF1419" t="str">
        <f>'5a - Savings Tracker'!AG1461</f>
        <v/>
      </c>
      <c r="AG1419" t="str">
        <f>'5a - Savings Tracker'!AH1461</f>
        <v/>
      </c>
      <c r="AH1419" t="str">
        <f>'5a - Savings Tracker'!AI1461</f>
        <v/>
      </c>
      <c r="AI1419" t="str">
        <f>'5a - Savings Tracker'!AJ1461</f>
        <v/>
      </c>
      <c r="AJ1419" t="str">
        <f>'5a - Savings Tracker'!AK1461</f>
        <v/>
      </c>
      <c r="AK1419" t="str">
        <f>'5a - Savings Tracker'!AL1461</f>
        <v/>
      </c>
    </row>
    <row r="1420" spans="1:37">
      <c r="A1420">
        <f>'5a - Savings Tracker'!A1462</f>
        <v>1419</v>
      </c>
      <c r="B1420" t="str">
        <f>'5a - Savings Tracker'!B1462</f>
        <v>Swansea Bay UHB</v>
      </c>
      <c r="C1420">
        <f>'5a - Savings Tracker'!C1462</f>
        <v>0</v>
      </c>
      <c r="D1420">
        <f>'5a - Savings Tracker'!D1462</f>
        <v>0</v>
      </c>
      <c r="E1420">
        <f>'5a - Savings Tracker'!E1462</f>
        <v>0</v>
      </c>
      <c r="F1420">
        <f>'5a - Savings Tracker'!F1462</f>
        <v>0</v>
      </c>
      <c r="G1420">
        <f>'5a - Savings Tracker'!G1462</f>
        <v>0</v>
      </c>
      <c r="H1420">
        <f>'5a - Savings Tracker'!H1462</f>
        <v>0</v>
      </c>
      <c r="I1420">
        <f>'5a - Savings Tracker'!J1462</f>
        <v>0</v>
      </c>
      <c r="J1420">
        <f>'5a - Savings Tracker'!K1462</f>
        <v>0</v>
      </c>
      <c r="K1420">
        <f>'5a - Savings Tracker'!L1462</f>
        <v>0</v>
      </c>
      <c r="L1420">
        <f>'5a - Savings Tracker'!M1462</f>
        <v>0</v>
      </c>
      <c r="M1420">
        <f>'5a - Savings Tracker'!N1462</f>
        <v>0</v>
      </c>
      <c r="N1420">
        <f>'5a - Savings Tracker'!O1462</f>
        <v>0</v>
      </c>
      <c r="O1420">
        <f>'5a - Savings Tracker'!P1462</f>
        <v>0</v>
      </c>
      <c r="P1420">
        <f>'5a - Savings Tracker'!Q1462</f>
        <v>0</v>
      </c>
      <c r="Q1420">
        <f>'5a - Savings Tracker'!R1462</f>
        <v>0</v>
      </c>
      <c r="R1420">
        <f>'5a - Savings Tracker'!S1462</f>
        <v>0</v>
      </c>
      <c r="S1420">
        <f>'5a - Savings Tracker'!T1462</f>
        <v>0</v>
      </c>
      <c r="T1420">
        <f>'5a - Savings Tracker'!U1462</f>
        <v>0</v>
      </c>
      <c r="U1420">
        <f>'5a - Savings Tracker'!V1462</f>
        <v>0</v>
      </c>
      <c r="V1420">
        <f>'5a - Savings Tracker'!W1462</f>
        <v>0</v>
      </c>
      <c r="W1420">
        <f>'5a - Savings Tracker'!X1462</f>
        <v>0</v>
      </c>
      <c r="X1420">
        <f>'5a - Savings Tracker'!Y1462</f>
        <v>0</v>
      </c>
      <c r="Y1420">
        <f>'5a - Savings Tracker'!Z1462</f>
        <v>0</v>
      </c>
      <c r="Z1420">
        <f>'5a - Savings Tracker'!AA1462</f>
        <v>0</v>
      </c>
      <c r="AA1420">
        <f>'5a - Savings Tracker'!AB1462</f>
        <v>0</v>
      </c>
      <c r="AB1420">
        <f>'5a - Savings Tracker'!AC1462</f>
        <v>0</v>
      </c>
      <c r="AC1420">
        <f>'5a - Savings Tracker'!AD1462</f>
        <v>0</v>
      </c>
      <c r="AD1420" t="str">
        <f>'5a - Savings Tracker'!AE1462</f>
        <v/>
      </c>
      <c r="AE1420" t="str">
        <f>'5a - Savings Tracker'!AF1462</f>
        <v/>
      </c>
      <c r="AF1420" t="str">
        <f>'5a - Savings Tracker'!AG1462</f>
        <v/>
      </c>
      <c r="AG1420" t="str">
        <f>'5a - Savings Tracker'!AH1462</f>
        <v/>
      </c>
      <c r="AH1420" t="str">
        <f>'5a - Savings Tracker'!AI1462</f>
        <v/>
      </c>
      <c r="AI1420" t="str">
        <f>'5a - Savings Tracker'!AJ1462</f>
        <v/>
      </c>
      <c r="AJ1420" t="str">
        <f>'5a - Savings Tracker'!AK1462</f>
        <v/>
      </c>
      <c r="AK1420" t="str">
        <f>'5a - Savings Tracker'!AL1462</f>
        <v/>
      </c>
    </row>
    <row r="1421" spans="1:37">
      <c r="A1421">
        <f>'5a - Savings Tracker'!A1463</f>
        <v>1420</v>
      </c>
      <c r="B1421" t="str">
        <f>'5a - Savings Tracker'!B1463</f>
        <v>Swansea Bay UHB</v>
      </c>
      <c r="C1421">
        <f>'5a - Savings Tracker'!C1463</f>
        <v>0</v>
      </c>
      <c r="D1421">
        <f>'5a - Savings Tracker'!D1463</f>
        <v>0</v>
      </c>
      <c r="E1421">
        <f>'5a - Savings Tracker'!E1463</f>
        <v>0</v>
      </c>
      <c r="F1421">
        <f>'5a - Savings Tracker'!F1463</f>
        <v>0</v>
      </c>
      <c r="G1421">
        <f>'5a - Savings Tracker'!G1463</f>
        <v>0</v>
      </c>
      <c r="H1421">
        <f>'5a - Savings Tracker'!H1463</f>
        <v>0</v>
      </c>
      <c r="I1421">
        <f>'5a - Savings Tracker'!J1463</f>
        <v>0</v>
      </c>
      <c r="J1421">
        <f>'5a - Savings Tracker'!K1463</f>
        <v>0</v>
      </c>
      <c r="K1421">
        <f>'5a - Savings Tracker'!L1463</f>
        <v>0</v>
      </c>
      <c r="L1421">
        <f>'5a - Savings Tracker'!M1463</f>
        <v>0</v>
      </c>
      <c r="M1421">
        <f>'5a - Savings Tracker'!N1463</f>
        <v>0</v>
      </c>
      <c r="N1421">
        <f>'5a - Savings Tracker'!O1463</f>
        <v>0</v>
      </c>
      <c r="O1421">
        <f>'5a - Savings Tracker'!P1463</f>
        <v>0</v>
      </c>
      <c r="P1421">
        <f>'5a - Savings Tracker'!Q1463</f>
        <v>0</v>
      </c>
      <c r="Q1421">
        <f>'5a - Savings Tracker'!R1463</f>
        <v>0</v>
      </c>
      <c r="R1421">
        <f>'5a - Savings Tracker'!S1463</f>
        <v>0</v>
      </c>
      <c r="S1421">
        <f>'5a - Savings Tracker'!T1463</f>
        <v>0</v>
      </c>
      <c r="T1421">
        <f>'5a - Savings Tracker'!U1463</f>
        <v>0</v>
      </c>
      <c r="U1421">
        <f>'5a - Savings Tracker'!V1463</f>
        <v>0</v>
      </c>
      <c r="V1421">
        <f>'5a - Savings Tracker'!W1463</f>
        <v>0</v>
      </c>
      <c r="W1421">
        <f>'5a - Savings Tracker'!X1463</f>
        <v>0</v>
      </c>
      <c r="X1421">
        <f>'5a - Savings Tracker'!Y1463</f>
        <v>0</v>
      </c>
      <c r="Y1421">
        <f>'5a - Savings Tracker'!Z1463</f>
        <v>0</v>
      </c>
      <c r="Z1421">
        <f>'5a - Savings Tracker'!AA1463</f>
        <v>0</v>
      </c>
      <c r="AA1421">
        <f>'5a - Savings Tracker'!AB1463</f>
        <v>0</v>
      </c>
      <c r="AB1421">
        <f>'5a - Savings Tracker'!AC1463</f>
        <v>0</v>
      </c>
      <c r="AC1421">
        <f>'5a - Savings Tracker'!AD1463</f>
        <v>0</v>
      </c>
      <c r="AD1421" t="str">
        <f>'5a - Savings Tracker'!AE1463</f>
        <v/>
      </c>
      <c r="AE1421" t="str">
        <f>'5a - Savings Tracker'!AF1463</f>
        <v/>
      </c>
      <c r="AF1421" t="str">
        <f>'5a - Savings Tracker'!AG1463</f>
        <v/>
      </c>
      <c r="AG1421" t="str">
        <f>'5a - Savings Tracker'!AH1463</f>
        <v/>
      </c>
      <c r="AH1421" t="str">
        <f>'5a - Savings Tracker'!AI1463</f>
        <v/>
      </c>
      <c r="AI1421" t="str">
        <f>'5a - Savings Tracker'!AJ1463</f>
        <v/>
      </c>
      <c r="AJ1421" t="str">
        <f>'5a - Savings Tracker'!AK1463</f>
        <v/>
      </c>
      <c r="AK1421" t="str">
        <f>'5a - Savings Tracker'!AL1463</f>
        <v/>
      </c>
    </row>
    <row r="1422" spans="1:37">
      <c r="A1422">
        <f>'5a - Savings Tracker'!A1464</f>
        <v>1421</v>
      </c>
      <c r="B1422" t="str">
        <f>'5a - Savings Tracker'!B1464</f>
        <v>Swansea Bay UHB</v>
      </c>
      <c r="C1422">
        <f>'5a - Savings Tracker'!C1464</f>
        <v>0</v>
      </c>
      <c r="D1422">
        <f>'5a - Savings Tracker'!D1464</f>
        <v>0</v>
      </c>
      <c r="E1422">
        <f>'5a - Savings Tracker'!E1464</f>
        <v>0</v>
      </c>
      <c r="F1422">
        <f>'5a - Savings Tracker'!F1464</f>
        <v>0</v>
      </c>
      <c r="G1422">
        <f>'5a - Savings Tracker'!G1464</f>
        <v>0</v>
      </c>
      <c r="H1422">
        <f>'5a - Savings Tracker'!H1464</f>
        <v>0</v>
      </c>
      <c r="I1422">
        <f>'5a - Savings Tracker'!J1464</f>
        <v>0</v>
      </c>
      <c r="J1422">
        <f>'5a - Savings Tracker'!K1464</f>
        <v>0</v>
      </c>
      <c r="K1422">
        <f>'5a - Savings Tracker'!L1464</f>
        <v>0</v>
      </c>
      <c r="L1422">
        <f>'5a - Savings Tracker'!M1464</f>
        <v>0</v>
      </c>
      <c r="M1422">
        <f>'5a - Savings Tracker'!N1464</f>
        <v>0</v>
      </c>
      <c r="N1422">
        <f>'5a - Savings Tracker'!O1464</f>
        <v>0</v>
      </c>
      <c r="O1422">
        <f>'5a - Savings Tracker'!P1464</f>
        <v>0</v>
      </c>
      <c r="P1422">
        <f>'5a - Savings Tracker'!Q1464</f>
        <v>0</v>
      </c>
      <c r="Q1422">
        <f>'5a - Savings Tracker'!R1464</f>
        <v>0</v>
      </c>
      <c r="R1422">
        <f>'5a - Savings Tracker'!S1464</f>
        <v>0</v>
      </c>
      <c r="S1422">
        <f>'5a - Savings Tracker'!T1464</f>
        <v>0</v>
      </c>
      <c r="T1422">
        <f>'5a - Savings Tracker'!U1464</f>
        <v>0</v>
      </c>
      <c r="U1422">
        <f>'5a - Savings Tracker'!V1464</f>
        <v>0</v>
      </c>
      <c r="V1422">
        <f>'5a - Savings Tracker'!W1464</f>
        <v>0</v>
      </c>
      <c r="W1422">
        <f>'5a - Savings Tracker'!X1464</f>
        <v>0</v>
      </c>
      <c r="X1422">
        <f>'5a - Savings Tracker'!Y1464</f>
        <v>0</v>
      </c>
      <c r="Y1422">
        <f>'5a - Savings Tracker'!Z1464</f>
        <v>0</v>
      </c>
      <c r="Z1422">
        <f>'5a - Savings Tracker'!AA1464</f>
        <v>0</v>
      </c>
      <c r="AA1422">
        <f>'5a - Savings Tracker'!AB1464</f>
        <v>0</v>
      </c>
      <c r="AB1422">
        <f>'5a - Savings Tracker'!AC1464</f>
        <v>0</v>
      </c>
      <c r="AC1422">
        <f>'5a - Savings Tracker'!AD1464</f>
        <v>0</v>
      </c>
      <c r="AD1422" t="str">
        <f>'5a - Savings Tracker'!AE1464</f>
        <v/>
      </c>
      <c r="AE1422" t="str">
        <f>'5a - Savings Tracker'!AF1464</f>
        <v/>
      </c>
      <c r="AF1422" t="str">
        <f>'5a - Savings Tracker'!AG1464</f>
        <v/>
      </c>
      <c r="AG1422" t="str">
        <f>'5a - Savings Tracker'!AH1464</f>
        <v/>
      </c>
      <c r="AH1422" t="str">
        <f>'5a - Savings Tracker'!AI1464</f>
        <v/>
      </c>
      <c r="AI1422" t="str">
        <f>'5a - Savings Tracker'!AJ1464</f>
        <v/>
      </c>
      <c r="AJ1422" t="str">
        <f>'5a - Savings Tracker'!AK1464</f>
        <v/>
      </c>
      <c r="AK1422" t="str">
        <f>'5a - Savings Tracker'!AL1464</f>
        <v/>
      </c>
    </row>
    <row r="1423" spans="1:37">
      <c r="A1423">
        <f>'5a - Savings Tracker'!A1465</f>
        <v>1422</v>
      </c>
      <c r="B1423" t="str">
        <f>'5a - Savings Tracker'!B1465</f>
        <v>Swansea Bay UHB</v>
      </c>
      <c r="C1423">
        <f>'5a - Savings Tracker'!C1465</f>
        <v>0</v>
      </c>
      <c r="D1423">
        <f>'5a - Savings Tracker'!D1465</f>
        <v>0</v>
      </c>
      <c r="E1423">
        <f>'5a - Savings Tracker'!E1465</f>
        <v>0</v>
      </c>
      <c r="F1423">
        <f>'5a - Savings Tracker'!F1465</f>
        <v>0</v>
      </c>
      <c r="G1423">
        <f>'5a - Savings Tracker'!G1465</f>
        <v>0</v>
      </c>
      <c r="H1423">
        <f>'5a - Savings Tracker'!H1465</f>
        <v>0</v>
      </c>
      <c r="I1423">
        <f>'5a - Savings Tracker'!J1465</f>
        <v>0</v>
      </c>
      <c r="J1423">
        <f>'5a - Savings Tracker'!K1465</f>
        <v>0</v>
      </c>
      <c r="K1423">
        <f>'5a - Savings Tracker'!L1465</f>
        <v>0</v>
      </c>
      <c r="L1423">
        <f>'5a - Savings Tracker'!M1465</f>
        <v>0</v>
      </c>
      <c r="M1423">
        <f>'5a - Savings Tracker'!N1465</f>
        <v>0</v>
      </c>
      <c r="N1423">
        <f>'5a - Savings Tracker'!O1465</f>
        <v>0</v>
      </c>
      <c r="O1423">
        <f>'5a - Savings Tracker'!P1465</f>
        <v>0</v>
      </c>
      <c r="P1423">
        <f>'5a - Savings Tracker'!Q1465</f>
        <v>0</v>
      </c>
      <c r="Q1423">
        <f>'5a - Savings Tracker'!R1465</f>
        <v>0</v>
      </c>
      <c r="R1423">
        <f>'5a - Savings Tracker'!S1465</f>
        <v>0</v>
      </c>
      <c r="S1423">
        <f>'5a - Savings Tracker'!T1465</f>
        <v>0</v>
      </c>
      <c r="T1423">
        <f>'5a - Savings Tracker'!U1465</f>
        <v>0</v>
      </c>
      <c r="U1423">
        <f>'5a - Savings Tracker'!V1465</f>
        <v>0</v>
      </c>
      <c r="V1423">
        <f>'5a - Savings Tracker'!W1465</f>
        <v>0</v>
      </c>
      <c r="W1423">
        <f>'5a - Savings Tracker'!X1465</f>
        <v>0</v>
      </c>
      <c r="X1423">
        <f>'5a - Savings Tracker'!Y1465</f>
        <v>0</v>
      </c>
      <c r="Y1423">
        <f>'5a - Savings Tracker'!Z1465</f>
        <v>0</v>
      </c>
      <c r="Z1423">
        <f>'5a - Savings Tracker'!AA1465</f>
        <v>0</v>
      </c>
      <c r="AA1423">
        <f>'5a - Savings Tracker'!AB1465</f>
        <v>0</v>
      </c>
      <c r="AB1423">
        <f>'5a - Savings Tracker'!AC1465</f>
        <v>0</v>
      </c>
      <c r="AC1423">
        <f>'5a - Savings Tracker'!AD1465</f>
        <v>0</v>
      </c>
      <c r="AD1423" t="str">
        <f>'5a - Savings Tracker'!AE1465</f>
        <v/>
      </c>
      <c r="AE1423" t="str">
        <f>'5a - Savings Tracker'!AF1465</f>
        <v/>
      </c>
      <c r="AF1423" t="str">
        <f>'5a - Savings Tracker'!AG1465</f>
        <v/>
      </c>
      <c r="AG1423" t="str">
        <f>'5a - Savings Tracker'!AH1465</f>
        <v/>
      </c>
      <c r="AH1423" t="str">
        <f>'5a - Savings Tracker'!AI1465</f>
        <v/>
      </c>
      <c r="AI1423" t="str">
        <f>'5a - Savings Tracker'!AJ1465</f>
        <v/>
      </c>
      <c r="AJ1423" t="str">
        <f>'5a - Savings Tracker'!AK1465</f>
        <v/>
      </c>
      <c r="AK1423" t="str">
        <f>'5a - Savings Tracker'!AL1465</f>
        <v/>
      </c>
    </row>
    <row r="1424" spans="1:37">
      <c r="A1424">
        <f>'5a - Savings Tracker'!A1466</f>
        <v>1423</v>
      </c>
      <c r="B1424" t="str">
        <f>'5a - Savings Tracker'!B1466</f>
        <v>Swansea Bay UHB</v>
      </c>
      <c r="C1424">
        <f>'5a - Savings Tracker'!C1466</f>
        <v>0</v>
      </c>
      <c r="D1424">
        <f>'5a - Savings Tracker'!D1466</f>
        <v>0</v>
      </c>
      <c r="E1424">
        <f>'5a - Savings Tracker'!E1466</f>
        <v>0</v>
      </c>
      <c r="F1424">
        <f>'5a - Savings Tracker'!F1466</f>
        <v>0</v>
      </c>
      <c r="G1424">
        <f>'5a - Savings Tracker'!G1466</f>
        <v>0</v>
      </c>
      <c r="H1424">
        <f>'5a - Savings Tracker'!H1466</f>
        <v>0</v>
      </c>
      <c r="I1424">
        <f>'5a - Savings Tracker'!J1466</f>
        <v>0</v>
      </c>
      <c r="J1424">
        <f>'5a - Savings Tracker'!K1466</f>
        <v>0</v>
      </c>
      <c r="K1424">
        <f>'5a - Savings Tracker'!L1466</f>
        <v>0</v>
      </c>
      <c r="L1424">
        <f>'5a - Savings Tracker'!M1466</f>
        <v>0</v>
      </c>
      <c r="M1424">
        <f>'5a - Savings Tracker'!N1466</f>
        <v>0</v>
      </c>
      <c r="N1424">
        <f>'5a - Savings Tracker'!O1466</f>
        <v>0</v>
      </c>
      <c r="O1424">
        <f>'5a - Savings Tracker'!P1466</f>
        <v>0</v>
      </c>
      <c r="P1424">
        <f>'5a - Savings Tracker'!Q1466</f>
        <v>0</v>
      </c>
      <c r="Q1424">
        <f>'5a - Savings Tracker'!R1466</f>
        <v>0</v>
      </c>
      <c r="R1424">
        <f>'5a - Savings Tracker'!S1466</f>
        <v>0</v>
      </c>
      <c r="S1424">
        <f>'5a - Savings Tracker'!T1466</f>
        <v>0</v>
      </c>
      <c r="T1424">
        <f>'5a - Savings Tracker'!U1466</f>
        <v>0</v>
      </c>
      <c r="U1424">
        <f>'5a - Savings Tracker'!V1466</f>
        <v>0</v>
      </c>
      <c r="V1424">
        <f>'5a - Savings Tracker'!W1466</f>
        <v>0</v>
      </c>
      <c r="W1424">
        <f>'5a - Savings Tracker'!X1466</f>
        <v>0</v>
      </c>
      <c r="X1424">
        <f>'5a - Savings Tracker'!Y1466</f>
        <v>0</v>
      </c>
      <c r="Y1424">
        <f>'5a - Savings Tracker'!Z1466</f>
        <v>0</v>
      </c>
      <c r="Z1424">
        <f>'5a - Savings Tracker'!AA1466</f>
        <v>0</v>
      </c>
      <c r="AA1424">
        <f>'5a - Savings Tracker'!AB1466</f>
        <v>0</v>
      </c>
      <c r="AB1424">
        <f>'5a - Savings Tracker'!AC1466</f>
        <v>0</v>
      </c>
      <c r="AC1424">
        <f>'5a - Savings Tracker'!AD1466</f>
        <v>0</v>
      </c>
      <c r="AD1424" t="str">
        <f>'5a - Savings Tracker'!AE1466</f>
        <v/>
      </c>
      <c r="AE1424" t="str">
        <f>'5a - Savings Tracker'!AF1466</f>
        <v/>
      </c>
      <c r="AF1424" t="str">
        <f>'5a - Savings Tracker'!AG1466</f>
        <v/>
      </c>
      <c r="AG1424" t="str">
        <f>'5a - Savings Tracker'!AH1466</f>
        <v/>
      </c>
      <c r="AH1424" t="str">
        <f>'5a - Savings Tracker'!AI1466</f>
        <v/>
      </c>
      <c r="AI1424" t="str">
        <f>'5a - Savings Tracker'!AJ1466</f>
        <v/>
      </c>
      <c r="AJ1424" t="str">
        <f>'5a - Savings Tracker'!AK1466</f>
        <v/>
      </c>
      <c r="AK1424" t="str">
        <f>'5a - Savings Tracker'!AL1466</f>
        <v/>
      </c>
    </row>
    <row r="1425" spans="1:37">
      <c r="A1425">
        <f>'5a - Savings Tracker'!A1467</f>
        <v>1424</v>
      </c>
      <c r="B1425" t="str">
        <f>'5a - Savings Tracker'!B1467</f>
        <v>Swansea Bay UHB</v>
      </c>
      <c r="C1425">
        <f>'5a - Savings Tracker'!C1467</f>
        <v>0</v>
      </c>
      <c r="D1425">
        <f>'5a - Savings Tracker'!D1467</f>
        <v>0</v>
      </c>
      <c r="E1425">
        <f>'5a - Savings Tracker'!E1467</f>
        <v>0</v>
      </c>
      <c r="F1425">
        <f>'5a - Savings Tracker'!F1467</f>
        <v>0</v>
      </c>
      <c r="G1425">
        <f>'5a - Savings Tracker'!G1467</f>
        <v>0</v>
      </c>
      <c r="H1425">
        <f>'5a - Savings Tracker'!H1467</f>
        <v>0</v>
      </c>
      <c r="I1425">
        <f>'5a - Savings Tracker'!J1467</f>
        <v>0</v>
      </c>
      <c r="J1425">
        <f>'5a - Savings Tracker'!K1467</f>
        <v>0</v>
      </c>
      <c r="K1425">
        <f>'5a - Savings Tracker'!L1467</f>
        <v>0</v>
      </c>
      <c r="L1425">
        <f>'5a - Savings Tracker'!M1467</f>
        <v>0</v>
      </c>
      <c r="M1425">
        <f>'5a - Savings Tracker'!N1467</f>
        <v>0</v>
      </c>
      <c r="N1425">
        <f>'5a - Savings Tracker'!O1467</f>
        <v>0</v>
      </c>
      <c r="O1425">
        <f>'5a - Savings Tracker'!P1467</f>
        <v>0</v>
      </c>
      <c r="P1425">
        <f>'5a - Savings Tracker'!Q1467</f>
        <v>0</v>
      </c>
      <c r="Q1425">
        <f>'5a - Savings Tracker'!R1467</f>
        <v>0</v>
      </c>
      <c r="R1425">
        <f>'5a - Savings Tracker'!S1467</f>
        <v>0</v>
      </c>
      <c r="S1425">
        <f>'5a - Savings Tracker'!T1467</f>
        <v>0</v>
      </c>
      <c r="T1425">
        <f>'5a - Savings Tracker'!U1467</f>
        <v>0</v>
      </c>
      <c r="U1425">
        <f>'5a - Savings Tracker'!V1467</f>
        <v>0</v>
      </c>
      <c r="V1425">
        <f>'5a - Savings Tracker'!W1467</f>
        <v>0</v>
      </c>
      <c r="W1425">
        <f>'5a - Savings Tracker'!X1467</f>
        <v>0</v>
      </c>
      <c r="X1425">
        <f>'5a - Savings Tracker'!Y1467</f>
        <v>0</v>
      </c>
      <c r="Y1425">
        <f>'5a - Savings Tracker'!Z1467</f>
        <v>0</v>
      </c>
      <c r="Z1425">
        <f>'5a - Savings Tracker'!AA1467</f>
        <v>0</v>
      </c>
      <c r="AA1425">
        <f>'5a - Savings Tracker'!AB1467</f>
        <v>0</v>
      </c>
      <c r="AB1425">
        <f>'5a - Savings Tracker'!AC1467</f>
        <v>0</v>
      </c>
      <c r="AC1425">
        <f>'5a - Savings Tracker'!AD1467</f>
        <v>0</v>
      </c>
      <c r="AD1425" t="str">
        <f>'5a - Savings Tracker'!AE1467</f>
        <v/>
      </c>
      <c r="AE1425" t="str">
        <f>'5a - Savings Tracker'!AF1467</f>
        <v/>
      </c>
      <c r="AF1425" t="str">
        <f>'5a - Savings Tracker'!AG1467</f>
        <v/>
      </c>
      <c r="AG1425" t="str">
        <f>'5a - Savings Tracker'!AH1467</f>
        <v/>
      </c>
      <c r="AH1425" t="str">
        <f>'5a - Savings Tracker'!AI1467</f>
        <v/>
      </c>
      <c r="AI1425" t="str">
        <f>'5a - Savings Tracker'!AJ1467</f>
        <v/>
      </c>
      <c r="AJ1425" t="str">
        <f>'5a - Savings Tracker'!AK1467</f>
        <v/>
      </c>
      <c r="AK1425" t="str">
        <f>'5a - Savings Tracker'!AL1467</f>
        <v/>
      </c>
    </row>
    <row r="1426" spans="1:37">
      <c r="A1426">
        <f>'5a - Savings Tracker'!A1468</f>
        <v>1425</v>
      </c>
      <c r="B1426" t="str">
        <f>'5a - Savings Tracker'!B1468</f>
        <v>Swansea Bay UHB</v>
      </c>
      <c r="C1426">
        <f>'5a - Savings Tracker'!C1468</f>
        <v>0</v>
      </c>
      <c r="D1426">
        <f>'5a - Savings Tracker'!D1468</f>
        <v>0</v>
      </c>
      <c r="E1426">
        <f>'5a - Savings Tracker'!E1468</f>
        <v>0</v>
      </c>
      <c r="F1426">
        <f>'5a - Savings Tracker'!F1468</f>
        <v>0</v>
      </c>
      <c r="G1426">
        <f>'5a - Savings Tracker'!G1468</f>
        <v>0</v>
      </c>
      <c r="H1426">
        <f>'5a - Savings Tracker'!H1468</f>
        <v>0</v>
      </c>
      <c r="I1426">
        <f>'5a - Savings Tracker'!J1468</f>
        <v>0</v>
      </c>
      <c r="J1426">
        <f>'5a - Savings Tracker'!K1468</f>
        <v>0</v>
      </c>
      <c r="K1426">
        <f>'5a - Savings Tracker'!L1468</f>
        <v>0</v>
      </c>
      <c r="L1426">
        <f>'5a - Savings Tracker'!M1468</f>
        <v>0</v>
      </c>
      <c r="M1426">
        <f>'5a - Savings Tracker'!N1468</f>
        <v>0</v>
      </c>
      <c r="N1426">
        <f>'5a - Savings Tracker'!O1468</f>
        <v>0</v>
      </c>
      <c r="O1426">
        <f>'5a - Savings Tracker'!P1468</f>
        <v>0</v>
      </c>
      <c r="P1426">
        <f>'5a - Savings Tracker'!Q1468</f>
        <v>0</v>
      </c>
      <c r="Q1426">
        <f>'5a - Savings Tracker'!R1468</f>
        <v>0</v>
      </c>
      <c r="R1426">
        <f>'5a - Savings Tracker'!S1468</f>
        <v>0</v>
      </c>
      <c r="S1426">
        <f>'5a - Savings Tracker'!T1468</f>
        <v>0</v>
      </c>
      <c r="T1426">
        <f>'5a - Savings Tracker'!U1468</f>
        <v>0</v>
      </c>
      <c r="U1426">
        <f>'5a - Savings Tracker'!V1468</f>
        <v>0</v>
      </c>
      <c r="V1426">
        <f>'5a - Savings Tracker'!W1468</f>
        <v>0</v>
      </c>
      <c r="W1426">
        <f>'5a - Savings Tracker'!X1468</f>
        <v>0</v>
      </c>
      <c r="X1426">
        <f>'5a - Savings Tracker'!Y1468</f>
        <v>0</v>
      </c>
      <c r="Y1426">
        <f>'5a - Savings Tracker'!Z1468</f>
        <v>0</v>
      </c>
      <c r="Z1426">
        <f>'5a - Savings Tracker'!AA1468</f>
        <v>0</v>
      </c>
      <c r="AA1426">
        <f>'5a - Savings Tracker'!AB1468</f>
        <v>0</v>
      </c>
      <c r="AB1426">
        <f>'5a - Savings Tracker'!AC1468</f>
        <v>0</v>
      </c>
      <c r="AC1426">
        <f>'5a - Savings Tracker'!AD1468</f>
        <v>0</v>
      </c>
      <c r="AD1426" t="str">
        <f>'5a - Savings Tracker'!AE1468</f>
        <v/>
      </c>
      <c r="AE1426" t="str">
        <f>'5a - Savings Tracker'!AF1468</f>
        <v/>
      </c>
      <c r="AF1426" t="str">
        <f>'5a - Savings Tracker'!AG1468</f>
        <v/>
      </c>
      <c r="AG1426" t="str">
        <f>'5a - Savings Tracker'!AH1468</f>
        <v/>
      </c>
      <c r="AH1426" t="str">
        <f>'5a - Savings Tracker'!AI1468</f>
        <v/>
      </c>
      <c r="AI1426" t="str">
        <f>'5a - Savings Tracker'!AJ1468</f>
        <v/>
      </c>
      <c r="AJ1426" t="str">
        <f>'5a - Savings Tracker'!AK1468</f>
        <v/>
      </c>
      <c r="AK1426" t="str">
        <f>'5a - Savings Tracker'!AL1468</f>
        <v/>
      </c>
    </row>
    <row r="1427" spans="1:37">
      <c r="A1427">
        <f>'5a - Savings Tracker'!A1469</f>
        <v>1426</v>
      </c>
      <c r="B1427" t="str">
        <f>'5a - Savings Tracker'!B1469</f>
        <v>Swansea Bay UHB</v>
      </c>
      <c r="C1427">
        <f>'5a - Savings Tracker'!C1469</f>
        <v>0</v>
      </c>
      <c r="D1427">
        <f>'5a - Savings Tracker'!D1469</f>
        <v>0</v>
      </c>
      <c r="E1427">
        <f>'5a - Savings Tracker'!E1469</f>
        <v>0</v>
      </c>
      <c r="F1427">
        <f>'5a - Savings Tracker'!F1469</f>
        <v>0</v>
      </c>
      <c r="G1427">
        <f>'5a - Savings Tracker'!G1469</f>
        <v>0</v>
      </c>
      <c r="H1427">
        <f>'5a - Savings Tracker'!H1469</f>
        <v>0</v>
      </c>
      <c r="I1427">
        <f>'5a - Savings Tracker'!J1469</f>
        <v>0</v>
      </c>
      <c r="J1427">
        <f>'5a - Savings Tracker'!K1469</f>
        <v>0</v>
      </c>
      <c r="K1427">
        <f>'5a - Savings Tracker'!L1469</f>
        <v>0</v>
      </c>
      <c r="L1427">
        <f>'5a - Savings Tracker'!M1469</f>
        <v>0</v>
      </c>
      <c r="M1427">
        <f>'5a - Savings Tracker'!N1469</f>
        <v>0</v>
      </c>
      <c r="N1427">
        <f>'5a - Savings Tracker'!O1469</f>
        <v>0</v>
      </c>
      <c r="O1427">
        <f>'5a - Savings Tracker'!P1469</f>
        <v>0</v>
      </c>
      <c r="P1427">
        <f>'5a - Savings Tracker'!Q1469</f>
        <v>0</v>
      </c>
      <c r="Q1427">
        <f>'5a - Savings Tracker'!R1469</f>
        <v>0</v>
      </c>
      <c r="R1427">
        <f>'5a - Savings Tracker'!S1469</f>
        <v>0</v>
      </c>
      <c r="S1427">
        <f>'5a - Savings Tracker'!T1469</f>
        <v>0</v>
      </c>
      <c r="T1427">
        <f>'5a - Savings Tracker'!U1469</f>
        <v>0</v>
      </c>
      <c r="U1427">
        <f>'5a - Savings Tracker'!V1469</f>
        <v>0</v>
      </c>
      <c r="V1427">
        <f>'5a - Savings Tracker'!W1469</f>
        <v>0</v>
      </c>
      <c r="W1427">
        <f>'5a - Savings Tracker'!X1469</f>
        <v>0</v>
      </c>
      <c r="X1427">
        <f>'5a - Savings Tracker'!Y1469</f>
        <v>0</v>
      </c>
      <c r="Y1427">
        <f>'5a - Savings Tracker'!Z1469</f>
        <v>0</v>
      </c>
      <c r="Z1427">
        <f>'5a - Savings Tracker'!AA1469</f>
        <v>0</v>
      </c>
      <c r="AA1427">
        <f>'5a - Savings Tracker'!AB1469</f>
        <v>0</v>
      </c>
      <c r="AB1427">
        <f>'5a - Savings Tracker'!AC1469</f>
        <v>0</v>
      </c>
      <c r="AC1427">
        <f>'5a - Savings Tracker'!AD1469</f>
        <v>0</v>
      </c>
      <c r="AD1427" t="str">
        <f>'5a - Savings Tracker'!AE1469</f>
        <v/>
      </c>
      <c r="AE1427" t="str">
        <f>'5a - Savings Tracker'!AF1469</f>
        <v/>
      </c>
      <c r="AF1427" t="str">
        <f>'5a - Savings Tracker'!AG1469</f>
        <v/>
      </c>
      <c r="AG1427" t="str">
        <f>'5a - Savings Tracker'!AH1469</f>
        <v/>
      </c>
      <c r="AH1427" t="str">
        <f>'5a - Savings Tracker'!AI1469</f>
        <v/>
      </c>
      <c r="AI1427" t="str">
        <f>'5a - Savings Tracker'!AJ1469</f>
        <v/>
      </c>
      <c r="AJ1427" t="str">
        <f>'5a - Savings Tracker'!AK1469</f>
        <v/>
      </c>
      <c r="AK1427" t="str">
        <f>'5a - Savings Tracker'!AL1469</f>
        <v/>
      </c>
    </row>
    <row r="1428" spans="1:37">
      <c r="A1428">
        <f>'5a - Savings Tracker'!A1470</f>
        <v>1427</v>
      </c>
      <c r="B1428" t="str">
        <f>'5a - Savings Tracker'!B1470</f>
        <v>Swansea Bay UHB</v>
      </c>
      <c r="C1428">
        <f>'5a - Savings Tracker'!C1470</f>
        <v>0</v>
      </c>
      <c r="D1428">
        <f>'5a - Savings Tracker'!D1470</f>
        <v>0</v>
      </c>
      <c r="E1428">
        <f>'5a - Savings Tracker'!E1470</f>
        <v>0</v>
      </c>
      <c r="F1428">
        <f>'5a - Savings Tracker'!F1470</f>
        <v>0</v>
      </c>
      <c r="G1428">
        <f>'5a - Savings Tracker'!G1470</f>
        <v>0</v>
      </c>
      <c r="H1428">
        <f>'5a - Savings Tracker'!H1470</f>
        <v>0</v>
      </c>
      <c r="I1428">
        <f>'5a - Savings Tracker'!J1470</f>
        <v>0</v>
      </c>
      <c r="J1428">
        <f>'5a - Savings Tracker'!K1470</f>
        <v>0</v>
      </c>
      <c r="K1428">
        <f>'5a - Savings Tracker'!L1470</f>
        <v>0</v>
      </c>
      <c r="L1428">
        <f>'5a - Savings Tracker'!M1470</f>
        <v>0</v>
      </c>
      <c r="M1428">
        <f>'5a - Savings Tracker'!N1470</f>
        <v>0</v>
      </c>
      <c r="N1428">
        <f>'5a - Savings Tracker'!O1470</f>
        <v>0</v>
      </c>
      <c r="O1428">
        <f>'5a - Savings Tracker'!P1470</f>
        <v>0</v>
      </c>
      <c r="P1428">
        <f>'5a - Savings Tracker'!Q1470</f>
        <v>0</v>
      </c>
      <c r="Q1428">
        <f>'5a - Savings Tracker'!R1470</f>
        <v>0</v>
      </c>
      <c r="R1428">
        <f>'5a - Savings Tracker'!S1470</f>
        <v>0</v>
      </c>
      <c r="S1428">
        <f>'5a - Savings Tracker'!T1470</f>
        <v>0</v>
      </c>
      <c r="T1428">
        <f>'5a - Savings Tracker'!U1470</f>
        <v>0</v>
      </c>
      <c r="U1428">
        <f>'5a - Savings Tracker'!V1470</f>
        <v>0</v>
      </c>
      <c r="V1428">
        <f>'5a - Savings Tracker'!W1470</f>
        <v>0</v>
      </c>
      <c r="W1428">
        <f>'5a - Savings Tracker'!X1470</f>
        <v>0</v>
      </c>
      <c r="X1428">
        <f>'5a - Savings Tracker'!Y1470</f>
        <v>0</v>
      </c>
      <c r="Y1428">
        <f>'5a - Savings Tracker'!Z1470</f>
        <v>0</v>
      </c>
      <c r="Z1428">
        <f>'5a - Savings Tracker'!AA1470</f>
        <v>0</v>
      </c>
      <c r="AA1428">
        <f>'5a - Savings Tracker'!AB1470</f>
        <v>0</v>
      </c>
      <c r="AB1428">
        <f>'5a - Savings Tracker'!AC1470</f>
        <v>0</v>
      </c>
      <c r="AC1428">
        <f>'5a - Savings Tracker'!AD1470</f>
        <v>0</v>
      </c>
      <c r="AD1428" t="str">
        <f>'5a - Savings Tracker'!AE1470</f>
        <v/>
      </c>
      <c r="AE1428" t="str">
        <f>'5a - Savings Tracker'!AF1470</f>
        <v/>
      </c>
      <c r="AF1428" t="str">
        <f>'5a - Savings Tracker'!AG1470</f>
        <v/>
      </c>
      <c r="AG1428" t="str">
        <f>'5a - Savings Tracker'!AH1470</f>
        <v/>
      </c>
      <c r="AH1428" t="str">
        <f>'5a - Savings Tracker'!AI1470</f>
        <v/>
      </c>
      <c r="AI1428" t="str">
        <f>'5a - Savings Tracker'!AJ1470</f>
        <v/>
      </c>
      <c r="AJ1428" t="str">
        <f>'5a - Savings Tracker'!AK1470</f>
        <v/>
      </c>
      <c r="AK1428" t="str">
        <f>'5a - Savings Tracker'!AL1470</f>
        <v/>
      </c>
    </row>
    <row r="1429" spans="1:37">
      <c r="A1429">
        <f>'5a - Savings Tracker'!A1471</f>
        <v>1428</v>
      </c>
      <c r="B1429" t="str">
        <f>'5a - Savings Tracker'!B1471</f>
        <v>Swansea Bay UHB</v>
      </c>
      <c r="C1429">
        <f>'5a - Savings Tracker'!C1471</f>
        <v>0</v>
      </c>
      <c r="D1429">
        <f>'5a - Savings Tracker'!D1471</f>
        <v>0</v>
      </c>
      <c r="E1429">
        <f>'5a - Savings Tracker'!E1471</f>
        <v>0</v>
      </c>
      <c r="F1429">
        <f>'5a - Savings Tracker'!F1471</f>
        <v>0</v>
      </c>
      <c r="G1429">
        <f>'5a - Savings Tracker'!G1471</f>
        <v>0</v>
      </c>
      <c r="H1429">
        <f>'5a - Savings Tracker'!H1471</f>
        <v>0</v>
      </c>
      <c r="I1429">
        <f>'5a - Savings Tracker'!J1471</f>
        <v>0</v>
      </c>
      <c r="J1429">
        <f>'5a - Savings Tracker'!K1471</f>
        <v>0</v>
      </c>
      <c r="K1429">
        <f>'5a - Savings Tracker'!L1471</f>
        <v>0</v>
      </c>
      <c r="L1429">
        <f>'5a - Savings Tracker'!M1471</f>
        <v>0</v>
      </c>
      <c r="M1429">
        <f>'5a - Savings Tracker'!N1471</f>
        <v>0</v>
      </c>
      <c r="N1429">
        <f>'5a - Savings Tracker'!O1471</f>
        <v>0</v>
      </c>
      <c r="O1429">
        <f>'5a - Savings Tracker'!P1471</f>
        <v>0</v>
      </c>
      <c r="P1429">
        <f>'5a - Savings Tracker'!Q1471</f>
        <v>0</v>
      </c>
      <c r="Q1429">
        <f>'5a - Savings Tracker'!R1471</f>
        <v>0</v>
      </c>
      <c r="R1429">
        <f>'5a - Savings Tracker'!S1471</f>
        <v>0</v>
      </c>
      <c r="S1429">
        <f>'5a - Savings Tracker'!T1471</f>
        <v>0</v>
      </c>
      <c r="T1429">
        <f>'5a - Savings Tracker'!U1471</f>
        <v>0</v>
      </c>
      <c r="U1429">
        <f>'5a - Savings Tracker'!V1471</f>
        <v>0</v>
      </c>
      <c r="V1429">
        <f>'5a - Savings Tracker'!W1471</f>
        <v>0</v>
      </c>
      <c r="W1429">
        <f>'5a - Savings Tracker'!X1471</f>
        <v>0</v>
      </c>
      <c r="X1429">
        <f>'5a - Savings Tracker'!Y1471</f>
        <v>0</v>
      </c>
      <c r="Y1429">
        <f>'5a - Savings Tracker'!Z1471</f>
        <v>0</v>
      </c>
      <c r="Z1429">
        <f>'5a - Savings Tracker'!AA1471</f>
        <v>0</v>
      </c>
      <c r="AA1429">
        <f>'5a - Savings Tracker'!AB1471</f>
        <v>0</v>
      </c>
      <c r="AB1429">
        <f>'5a - Savings Tracker'!AC1471</f>
        <v>0</v>
      </c>
      <c r="AC1429">
        <f>'5a - Savings Tracker'!AD1471</f>
        <v>0</v>
      </c>
      <c r="AD1429" t="str">
        <f>'5a - Savings Tracker'!AE1471</f>
        <v/>
      </c>
      <c r="AE1429" t="str">
        <f>'5a - Savings Tracker'!AF1471</f>
        <v/>
      </c>
      <c r="AF1429" t="str">
        <f>'5a - Savings Tracker'!AG1471</f>
        <v/>
      </c>
      <c r="AG1429" t="str">
        <f>'5a - Savings Tracker'!AH1471</f>
        <v/>
      </c>
      <c r="AH1429" t="str">
        <f>'5a - Savings Tracker'!AI1471</f>
        <v/>
      </c>
      <c r="AI1429" t="str">
        <f>'5a - Savings Tracker'!AJ1471</f>
        <v/>
      </c>
      <c r="AJ1429" t="str">
        <f>'5a - Savings Tracker'!AK1471</f>
        <v/>
      </c>
      <c r="AK1429" t="str">
        <f>'5a - Savings Tracker'!AL1471</f>
        <v/>
      </c>
    </row>
    <row r="1430" spans="1:37">
      <c r="A1430">
        <f>'5a - Savings Tracker'!A1472</f>
        <v>1429</v>
      </c>
      <c r="B1430" t="str">
        <f>'5a - Savings Tracker'!B1472</f>
        <v>Swansea Bay UHB</v>
      </c>
      <c r="C1430">
        <f>'5a - Savings Tracker'!C1472</f>
        <v>0</v>
      </c>
      <c r="D1430">
        <f>'5a - Savings Tracker'!D1472</f>
        <v>0</v>
      </c>
      <c r="E1430">
        <f>'5a - Savings Tracker'!E1472</f>
        <v>0</v>
      </c>
      <c r="F1430">
        <f>'5a - Savings Tracker'!F1472</f>
        <v>0</v>
      </c>
      <c r="G1430">
        <f>'5a - Savings Tracker'!G1472</f>
        <v>0</v>
      </c>
      <c r="H1430">
        <f>'5a - Savings Tracker'!H1472</f>
        <v>0</v>
      </c>
      <c r="I1430">
        <f>'5a - Savings Tracker'!J1472</f>
        <v>0</v>
      </c>
      <c r="J1430">
        <f>'5a - Savings Tracker'!K1472</f>
        <v>0</v>
      </c>
      <c r="K1430">
        <f>'5a - Savings Tracker'!L1472</f>
        <v>0</v>
      </c>
      <c r="L1430">
        <f>'5a - Savings Tracker'!M1472</f>
        <v>0</v>
      </c>
      <c r="M1430">
        <f>'5a - Savings Tracker'!N1472</f>
        <v>0</v>
      </c>
      <c r="N1430">
        <f>'5a - Savings Tracker'!O1472</f>
        <v>0</v>
      </c>
      <c r="O1430">
        <f>'5a - Savings Tracker'!P1472</f>
        <v>0</v>
      </c>
      <c r="P1430">
        <f>'5a - Savings Tracker'!Q1472</f>
        <v>0</v>
      </c>
      <c r="Q1430">
        <f>'5a - Savings Tracker'!R1472</f>
        <v>0</v>
      </c>
      <c r="R1430">
        <f>'5a - Savings Tracker'!S1472</f>
        <v>0</v>
      </c>
      <c r="S1430">
        <f>'5a - Savings Tracker'!T1472</f>
        <v>0</v>
      </c>
      <c r="T1430">
        <f>'5a - Savings Tracker'!U1472</f>
        <v>0</v>
      </c>
      <c r="U1430">
        <f>'5a - Savings Tracker'!V1472</f>
        <v>0</v>
      </c>
      <c r="V1430">
        <f>'5a - Savings Tracker'!W1472</f>
        <v>0</v>
      </c>
      <c r="W1430">
        <f>'5a - Savings Tracker'!X1472</f>
        <v>0</v>
      </c>
      <c r="X1430">
        <f>'5a - Savings Tracker'!Y1472</f>
        <v>0</v>
      </c>
      <c r="Y1430">
        <f>'5a - Savings Tracker'!Z1472</f>
        <v>0</v>
      </c>
      <c r="Z1430">
        <f>'5a - Savings Tracker'!AA1472</f>
        <v>0</v>
      </c>
      <c r="AA1430">
        <f>'5a - Savings Tracker'!AB1472</f>
        <v>0</v>
      </c>
      <c r="AB1430">
        <f>'5a - Savings Tracker'!AC1472</f>
        <v>0</v>
      </c>
      <c r="AC1430">
        <f>'5a - Savings Tracker'!AD1472</f>
        <v>0</v>
      </c>
      <c r="AD1430" t="str">
        <f>'5a - Savings Tracker'!AE1472</f>
        <v/>
      </c>
      <c r="AE1430" t="str">
        <f>'5a - Savings Tracker'!AF1472</f>
        <v/>
      </c>
      <c r="AF1430" t="str">
        <f>'5a - Savings Tracker'!AG1472</f>
        <v/>
      </c>
      <c r="AG1430" t="str">
        <f>'5a - Savings Tracker'!AH1472</f>
        <v/>
      </c>
      <c r="AH1430" t="str">
        <f>'5a - Savings Tracker'!AI1472</f>
        <v/>
      </c>
      <c r="AI1430" t="str">
        <f>'5a - Savings Tracker'!AJ1472</f>
        <v/>
      </c>
      <c r="AJ1430" t="str">
        <f>'5a - Savings Tracker'!AK1472</f>
        <v/>
      </c>
      <c r="AK1430" t="str">
        <f>'5a - Savings Tracker'!AL1472</f>
        <v/>
      </c>
    </row>
    <row r="1431" spans="1:37">
      <c r="A1431">
        <f>'5a - Savings Tracker'!A1473</f>
        <v>1430</v>
      </c>
      <c r="B1431" t="str">
        <f>'5a - Savings Tracker'!B1473</f>
        <v>Swansea Bay UHB</v>
      </c>
      <c r="C1431">
        <f>'5a - Savings Tracker'!C1473</f>
        <v>0</v>
      </c>
      <c r="D1431">
        <f>'5a - Savings Tracker'!D1473</f>
        <v>0</v>
      </c>
      <c r="E1431">
        <f>'5a - Savings Tracker'!E1473</f>
        <v>0</v>
      </c>
      <c r="F1431">
        <f>'5a - Savings Tracker'!F1473</f>
        <v>0</v>
      </c>
      <c r="G1431">
        <f>'5a - Savings Tracker'!G1473</f>
        <v>0</v>
      </c>
      <c r="H1431">
        <f>'5a - Savings Tracker'!H1473</f>
        <v>0</v>
      </c>
      <c r="I1431">
        <f>'5a - Savings Tracker'!J1473</f>
        <v>0</v>
      </c>
      <c r="J1431">
        <f>'5a - Savings Tracker'!K1473</f>
        <v>0</v>
      </c>
      <c r="K1431">
        <f>'5a - Savings Tracker'!L1473</f>
        <v>0</v>
      </c>
      <c r="L1431">
        <f>'5a - Savings Tracker'!M1473</f>
        <v>0</v>
      </c>
      <c r="M1431">
        <f>'5a - Savings Tracker'!N1473</f>
        <v>0</v>
      </c>
      <c r="N1431">
        <f>'5a - Savings Tracker'!O1473</f>
        <v>0</v>
      </c>
      <c r="O1431">
        <f>'5a - Savings Tracker'!P1473</f>
        <v>0</v>
      </c>
      <c r="P1431">
        <f>'5a - Savings Tracker'!Q1473</f>
        <v>0</v>
      </c>
      <c r="Q1431">
        <f>'5a - Savings Tracker'!R1473</f>
        <v>0</v>
      </c>
      <c r="R1431">
        <f>'5a - Savings Tracker'!S1473</f>
        <v>0</v>
      </c>
      <c r="S1431">
        <f>'5a - Savings Tracker'!T1473</f>
        <v>0</v>
      </c>
      <c r="T1431">
        <f>'5a - Savings Tracker'!U1473</f>
        <v>0</v>
      </c>
      <c r="U1431">
        <f>'5a - Savings Tracker'!V1473</f>
        <v>0</v>
      </c>
      <c r="V1431">
        <f>'5a - Savings Tracker'!W1473</f>
        <v>0</v>
      </c>
      <c r="W1431">
        <f>'5a - Savings Tracker'!X1473</f>
        <v>0</v>
      </c>
      <c r="X1431">
        <f>'5a - Savings Tracker'!Y1473</f>
        <v>0</v>
      </c>
      <c r="Y1431">
        <f>'5a - Savings Tracker'!Z1473</f>
        <v>0</v>
      </c>
      <c r="Z1431">
        <f>'5a - Savings Tracker'!AA1473</f>
        <v>0</v>
      </c>
      <c r="AA1431">
        <f>'5a - Savings Tracker'!AB1473</f>
        <v>0</v>
      </c>
      <c r="AB1431">
        <f>'5a - Savings Tracker'!AC1473</f>
        <v>0</v>
      </c>
      <c r="AC1431">
        <f>'5a - Savings Tracker'!AD1473</f>
        <v>0</v>
      </c>
      <c r="AD1431" t="str">
        <f>'5a - Savings Tracker'!AE1473</f>
        <v/>
      </c>
      <c r="AE1431" t="str">
        <f>'5a - Savings Tracker'!AF1473</f>
        <v/>
      </c>
      <c r="AF1431" t="str">
        <f>'5a - Savings Tracker'!AG1473</f>
        <v/>
      </c>
      <c r="AG1431" t="str">
        <f>'5a - Savings Tracker'!AH1473</f>
        <v/>
      </c>
      <c r="AH1431" t="str">
        <f>'5a - Savings Tracker'!AI1473</f>
        <v/>
      </c>
      <c r="AI1431" t="str">
        <f>'5a - Savings Tracker'!AJ1473</f>
        <v/>
      </c>
      <c r="AJ1431" t="str">
        <f>'5a - Savings Tracker'!AK1473</f>
        <v/>
      </c>
      <c r="AK1431" t="str">
        <f>'5a - Savings Tracker'!AL1473</f>
        <v/>
      </c>
    </row>
    <row r="1432" spans="1:37">
      <c r="A1432">
        <f>'5a - Savings Tracker'!A1474</f>
        <v>1431</v>
      </c>
      <c r="B1432" t="str">
        <f>'5a - Savings Tracker'!B1474</f>
        <v>Swansea Bay UHB</v>
      </c>
      <c r="C1432">
        <f>'5a - Savings Tracker'!C1474</f>
        <v>0</v>
      </c>
      <c r="D1432">
        <f>'5a - Savings Tracker'!D1474</f>
        <v>0</v>
      </c>
      <c r="E1432">
        <f>'5a - Savings Tracker'!E1474</f>
        <v>0</v>
      </c>
      <c r="F1432">
        <f>'5a - Savings Tracker'!F1474</f>
        <v>0</v>
      </c>
      <c r="G1432">
        <f>'5a - Savings Tracker'!G1474</f>
        <v>0</v>
      </c>
      <c r="H1432">
        <f>'5a - Savings Tracker'!H1474</f>
        <v>0</v>
      </c>
      <c r="I1432">
        <f>'5a - Savings Tracker'!J1474</f>
        <v>0</v>
      </c>
      <c r="J1432">
        <f>'5a - Savings Tracker'!K1474</f>
        <v>0</v>
      </c>
      <c r="K1432">
        <f>'5a - Savings Tracker'!L1474</f>
        <v>0</v>
      </c>
      <c r="L1432">
        <f>'5a - Savings Tracker'!M1474</f>
        <v>0</v>
      </c>
      <c r="M1432">
        <f>'5a - Savings Tracker'!N1474</f>
        <v>0</v>
      </c>
      <c r="N1432">
        <f>'5a - Savings Tracker'!O1474</f>
        <v>0</v>
      </c>
      <c r="O1432">
        <f>'5a - Savings Tracker'!P1474</f>
        <v>0</v>
      </c>
      <c r="P1432">
        <f>'5a - Savings Tracker'!Q1474</f>
        <v>0</v>
      </c>
      <c r="Q1432">
        <f>'5a - Savings Tracker'!R1474</f>
        <v>0</v>
      </c>
      <c r="R1432">
        <f>'5a - Savings Tracker'!S1474</f>
        <v>0</v>
      </c>
      <c r="S1432">
        <f>'5a - Savings Tracker'!T1474</f>
        <v>0</v>
      </c>
      <c r="T1432">
        <f>'5a - Savings Tracker'!U1474</f>
        <v>0</v>
      </c>
      <c r="U1432">
        <f>'5a - Savings Tracker'!V1474</f>
        <v>0</v>
      </c>
      <c r="V1432">
        <f>'5a - Savings Tracker'!W1474</f>
        <v>0</v>
      </c>
      <c r="W1432">
        <f>'5a - Savings Tracker'!X1474</f>
        <v>0</v>
      </c>
      <c r="X1432">
        <f>'5a - Savings Tracker'!Y1474</f>
        <v>0</v>
      </c>
      <c r="Y1432">
        <f>'5a - Savings Tracker'!Z1474</f>
        <v>0</v>
      </c>
      <c r="Z1432">
        <f>'5a - Savings Tracker'!AA1474</f>
        <v>0</v>
      </c>
      <c r="AA1432">
        <f>'5a - Savings Tracker'!AB1474</f>
        <v>0</v>
      </c>
      <c r="AB1432">
        <f>'5a - Savings Tracker'!AC1474</f>
        <v>0</v>
      </c>
      <c r="AC1432">
        <f>'5a - Savings Tracker'!AD1474</f>
        <v>0</v>
      </c>
      <c r="AD1432" t="str">
        <f>'5a - Savings Tracker'!AE1474</f>
        <v/>
      </c>
      <c r="AE1432" t="str">
        <f>'5a - Savings Tracker'!AF1474</f>
        <v/>
      </c>
      <c r="AF1432" t="str">
        <f>'5a - Savings Tracker'!AG1474</f>
        <v/>
      </c>
      <c r="AG1432" t="str">
        <f>'5a - Savings Tracker'!AH1474</f>
        <v/>
      </c>
      <c r="AH1432" t="str">
        <f>'5a - Savings Tracker'!AI1474</f>
        <v/>
      </c>
      <c r="AI1432" t="str">
        <f>'5a - Savings Tracker'!AJ1474</f>
        <v/>
      </c>
      <c r="AJ1432" t="str">
        <f>'5a - Savings Tracker'!AK1474</f>
        <v/>
      </c>
      <c r="AK1432" t="str">
        <f>'5a - Savings Tracker'!AL1474</f>
        <v/>
      </c>
    </row>
    <row r="1433" spans="1:37">
      <c r="A1433">
        <f>'5a - Savings Tracker'!A1475</f>
        <v>1432</v>
      </c>
      <c r="B1433" t="str">
        <f>'5a - Savings Tracker'!B1475</f>
        <v>Swansea Bay UHB</v>
      </c>
      <c r="C1433">
        <f>'5a - Savings Tracker'!C1475</f>
        <v>0</v>
      </c>
      <c r="D1433">
        <f>'5a - Savings Tracker'!D1475</f>
        <v>0</v>
      </c>
      <c r="E1433">
        <f>'5a - Savings Tracker'!E1475</f>
        <v>0</v>
      </c>
      <c r="F1433">
        <f>'5a - Savings Tracker'!F1475</f>
        <v>0</v>
      </c>
      <c r="G1433">
        <f>'5a - Savings Tracker'!G1475</f>
        <v>0</v>
      </c>
      <c r="H1433">
        <f>'5a - Savings Tracker'!H1475</f>
        <v>0</v>
      </c>
      <c r="I1433">
        <f>'5a - Savings Tracker'!J1475</f>
        <v>0</v>
      </c>
      <c r="J1433">
        <f>'5a - Savings Tracker'!K1475</f>
        <v>0</v>
      </c>
      <c r="K1433">
        <f>'5a - Savings Tracker'!L1475</f>
        <v>0</v>
      </c>
      <c r="L1433">
        <f>'5a - Savings Tracker'!M1475</f>
        <v>0</v>
      </c>
      <c r="M1433">
        <f>'5a - Savings Tracker'!N1475</f>
        <v>0</v>
      </c>
      <c r="N1433">
        <f>'5a - Savings Tracker'!O1475</f>
        <v>0</v>
      </c>
      <c r="O1433">
        <f>'5a - Savings Tracker'!P1475</f>
        <v>0</v>
      </c>
      <c r="P1433">
        <f>'5a - Savings Tracker'!Q1475</f>
        <v>0</v>
      </c>
      <c r="Q1433">
        <f>'5a - Savings Tracker'!R1475</f>
        <v>0</v>
      </c>
      <c r="R1433">
        <f>'5a - Savings Tracker'!S1475</f>
        <v>0</v>
      </c>
      <c r="S1433">
        <f>'5a - Savings Tracker'!T1475</f>
        <v>0</v>
      </c>
      <c r="T1433">
        <f>'5a - Savings Tracker'!U1475</f>
        <v>0</v>
      </c>
      <c r="U1433">
        <f>'5a - Savings Tracker'!V1475</f>
        <v>0</v>
      </c>
      <c r="V1433">
        <f>'5a - Savings Tracker'!W1475</f>
        <v>0</v>
      </c>
      <c r="W1433">
        <f>'5a - Savings Tracker'!X1475</f>
        <v>0</v>
      </c>
      <c r="X1433">
        <f>'5a - Savings Tracker'!Y1475</f>
        <v>0</v>
      </c>
      <c r="Y1433">
        <f>'5a - Savings Tracker'!Z1475</f>
        <v>0</v>
      </c>
      <c r="Z1433">
        <f>'5a - Savings Tracker'!AA1475</f>
        <v>0</v>
      </c>
      <c r="AA1433">
        <f>'5a - Savings Tracker'!AB1475</f>
        <v>0</v>
      </c>
      <c r="AB1433">
        <f>'5a - Savings Tracker'!AC1475</f>
        <v>0</v>
      </c>
      <c r="AC1433">
        <f>'5a - Savings Tracker'!AD1475</f>
        <v>0</v>
      </c>
      <c r="AD1433" t="str">
        <f>'5a - Savings Tracker'!AE1475</f>
        <v/>
      </c>
      <c r="AE1433" t="str">
        <f>'5a - Savings Tracker'!AF1475</f>
        <v/>
      </c>
      <c r="AF1433" t="str">
        <f>'5a - Savings Tracker'!AG1475</f>
        <v/>
      </c>
      <c r="AG1433" t="str">
        <f>'5a - Savings Tracker'!AH1475</f>
        <v/>
      </c>
      <c r="AH1433" t="str">
        <f>'5a - Savings Tracker'!AI1475</f>
        <v/>
      </c>
      <c r="AI1433" t="str">
        <f>'5a - Savings Tracker'!AJ1475</f>
        <v/>
      </c>
      <c r="AJ1433" t="str">
        <f>'5a - Savings Tracker'!AK1475</f>
        <v/>
      </c>
      <c r="AK1433" t="str">
        <f>'5a - Savings Tracker'!AL1475</f>
        <v/>
      </c>
    </row>
    <row r="1434" spans="1:37">
      <c r="A1434">
        <f>'5a - Savings Tracker'!A1476</f>
        <v>1433</v>
      </c>
      <c r="B1434" t="str">
        <f>'5a - Savings Tracker'!B1476</f>
        <v>Swansea Bay UHB</v>
      </c>
      <c r="C1434">
        <f>'5a - Savings Tracker'!C1476</f>
        <v>0</v>
      </c>
      <c r="D1434">
        <f>'5a - Savings Tracker'!D1476</f>
        <v>0</v>
      </c>
      <c r="E1434">
        <f>'5a - Savings Tracker'!E1476</f>
        <v>0</v>
      </c>
      <c r="F1434">
        <f>'5a - Savings Tracker'!F1476</f>
        <v>0</v>
      </c>
      <c r="G1434">
        <f>'5a - Savings Tracker'!G1476</f>
        <v>0</v>
      </c>
      <c r="H1434">
        <f>'5a - Savings Tracker'!H1476</f>
        <v>0</v>
      </c>
      <c r="I1434">
        <f>'5a - Savings Tracker'!J1476</f>
        <v>0</v>
      </c>
      <c r="J1434">
        <f>'5a - Savings Tracker'!K1476</f>
        <v>0</v>
      </c>
      <c r="K1434">
        <f>'5a - Savings Tracker'!L1476</f>
        <v>0</v>
      </c>
      <c r="L1434">
        <f>'5a - Savings Tracker'!M1476</f>
        <v>0</v>
      </c>
      <c r="M1434">
        <f>'5a - Savings Tracker'!N1476</f>
        <v>0</v>
      </c>
      <c r="N1434">
        <f>'5a - Savings Tracker'!O1476</f>
        <v>0</v>
      </c>
      <c r="O1434">
        <f>'5a - Savings Tracker'!P1476</f>
        <v>0</v>
      </c>
      <c r="P1434">
        <f>'5a - Savings Tracker'!Q1476</f>
        <v>0</v>
      </c>
      <c r="Q1434">
        <f>'5a - Savings Tracker'!R1476</f>
        <v>0</v>
      </c>
      <c r="R1434">
        <f>'5a - Savings Tracker'!S1476</f>
        <v>0</v>
      </c>
      <c r="S1434">
        <f>'5a - Savings Tracker'!T1476</f>
        <v>0</v>
      </c>
      <c r="T1434">
        <f>'5a - Savings Tracker'!U1476</f>
        <v>0</v>
      </c>
      <c r="U1434">
        <f>'5a - Savings Tracker'!V1476</f>
        <v>0</v>
      </c>
      <c r="V1434">
        <f>'5a - Savings Tracker'!W1476</f>
        <v>0</v>
      </c>
      <c r="W1434">
        <f>'5a - Savings Tracker'!X1476</f>
        <v>0</v>
      </c>
      <c r="X1434">
        <f>'5a - Savings Tracker'!Y1476</f>
        <v>0</v>
      </c>
      <c r="Y1434">
        <f>'5a - Savings Tracker'!Z1476</f>
        <v>0</v>
      </c>
      <c r="Z1434">
        <f>'5a - Savings Tracker'!AA1476</f>
        <v>0</v>
      </c>
      <c r="AA1434">
        <f>'5a - Savings Tracker'!AB1476</f>
        <v>0</v>
      </c>
      <c r="AB1434">
        <f>'5a - Savings Tracker'!AC1476</f>
        <v>0</v>
      </c>
      <c r="AC1434">
        <f>'5a - Savings Tracker'!AD1476</f>
        <v>0</v>
      </c>
      <c r="AD1434" t="str">
        <f>'5a - Savings Tracker'!AE1476</f>
        <v/>
      </c>
      <c r="AE1434" t="str">
        <f>'5a - Savings Tracker'!AF1476</f>
        <v/>
      </c>
      <c r="AF1434" t="str">
        <f>'5a - Savings Tracker'!AG1476</f>
        <v/>
      </c>
      <c r="AG1434" t="str">
        <f>'5a - Savings Tracker'!AH1476</f>
        <v/>
      </c>
      <c r="AH1434" t="str">
        <f>'5a - Savings Tracker'!AI1476</f>
        <v/>
      </c>
      <c r="AI1434" t="str">
        <f>'5a - Savings Tracker'!AJ1476</f>
        <v/>
      </c>
      <c r="AJ1434" t="str">
        <f>'5a - Savings Tracker'!AK1476</f>
        <v/>
      </c>
      <c r="AK1434" t="str">
        <f>'5a - Savings Tracker'!AL1476</f>
        <v/>
      </c>
    </row>
    <row r="1435" spans="1:37">
      <c r="A1435">
        <f>'5a - Savings Tracker'!A1477</f>
        <v>1434</v>
      </c>
      <c r="B1435" t="str">
        <f>'5a - Savings Tracker'!B1477</f>
        <v>Swansea Bay UHB</v>
      </c>
      <c r="C1435">
        <f>'5a - Savings Tracker'!C1477</f>
        <v>0</v>
      </c>
      <c r="D1435">
        <f>'5a - Savings Tracker'!D1477</f>
        <v>0</v>
      </c>
      <c r="E1435">
        <f>'5a - Savings Tracker'!E1477</f>
        <v>0</v>
      </c>
      <c r="F1435">
        <f>'5a - Savings Tracker'!F1477</f>
        <v>0</v>
      </c>
      <c r="G1435">
        <f>'5a - Savings Tracker'!G1477</f>
        <v>0</v>
      </c>
      <c r="H1435">
        <f>'5a - Savings Tracker'!H1477</f>
        <v>0</v>
      </c>
      <c r="I1435">
        <f>'5a - Savings Tracker'!J1477</f>
        <v>0</v>
      </c>
      <c r="J1435">
        <f>'5a - Savings Tracker'!K1477</f>
        <v>0</v>
      </c>
      <c r="K1435">
        <f>'5a - Savings Tracker'!L1477</f>
        <v>0</v>
      </c>
      <c r="L1435">
        <f>'5a - Savings Tracker'!M1477</f>
        <v>0</v>
      </c>
      <c r="M1435">
        <f>'5a - Savings Tracker'!N1477</f>
        <v>0</v>
      </c>
      <c r="N1435">
        <f>'5a - Savings Tracker'!O1477</f>
        <v>0</v>
      </c>
      <c r="O1435">
        <f>'5a - Savings Tracker'!P1477</f>
        <v>0</v>
      </c>
      <c r="P1435">
        <f>'5a - Savings Tracker'!Q1477</f>
        <v>0</v>
      </c>
      <c r="Q1435">
        <f>'5a - Savings Tracker'!R1477</f>
        <v>0</v>
      </c>
      <c r="R1435">
        <f>'5a - Savings Tracker'!S1477</f>
        <v>0</v>
      </c>
      <c r="S1435">
        <f>'5a - Savings Tracker'!T1477</f>
        <v>0</v>
      </c>
      <c r="T1435">
        <f>'5a - Savings Tracker'!U1477</f>
        <v>0</v>
      </c>
      <c r="U1435">
        <f>'5a - Savings Tracker'!V1477</f>
        <v>0</v>
      </c>
      <c r="V1435">
        <f>'5a - Savings Tracker'!W1477</f>
        <v>0</v>
      </c>
      <c r="W1435">
        <f>'5a - Savings Tracker'!X1477</f>
        <v>0</v>
      </c>
      <c r="X1435">
        <f>'5a - Savings Tracker'!Y1477</f>
        <v>0</v>
      </c>
      <c r="Y1435">
        <f>'5a - Savings Tracker'!Z1477</f>
        <v>0</v>
      </c>
      <c r="Z1435">
        <f>'5a - Savings Tracker'!AA1477</f>
        <v>0</v>
      </c>
      <c r="AA1435">
        <f>'5a - Savings Tracker'!AB1477</f>
        <v>0</v>
      </c>
      <c r="AB1435">
        <f>'5a - Savings Tracker'!AC1477</f>
        <v>0</v>
      </c>
      <c r="AC1435">
        <f>'5a - Savings Tracker'!AD1477</f>
        <v>0</v>
      </c>
      <c r="AD1435" t="str">
        <f>'5a - Savings Tracker'!AE1477</f>
        <v/>
      </c>
      <c r="AE1435" t="str">
        <f>'5a - Savings Tracker'!AF1477</f>
        <v/>
      </c>
      <c r="AF1435" t="str">
        <f>'5a - Savings Tracker'!AG1477</f>
        <v/>
      </c>
      <c r="AG1435" t="str">
        <f>'5a - Savings Tracker'!AH1477</f>
        <v/>
      </c>
      <c r="AH1435" t="str">
        <f>'5a - Savings Tracker'!AI1477</f>
        <v/>
      </c>
      <c r="AI1435" t="str">
        <f>'5a - Savings Tracker'!AJ1477</f>
        <v/>
      </c>
      <c r="AJ1435" t="str">
        <f>'5a - Savings Tracker'!AK1477</f>
        <v/>
      </c>
      <c r="AK1435" t="str">
        <f>'5a - Savings Tracker'!AL1477</f>
        <v/>
      </c>
    </row>
    <row r="1436" spans="1:37">
      <c r="A1436">
        <f>'5a - Savings Tracker'!A1478</f>
        <v>1435</v>
      </c>
      <c r="B1436" t="str">
        <f>'5a - Savings Tracker'!B1478</f>
        <v>Swansea Bay UHB</v>
      </c>
      <c r="C1436">
        <f>'5a - Savings Tracker'!C1478</f>
        <v>0</v>
      </c>
      <c r="D1436">
        <f>'5a - Savings Tracker'!D1478</f>
        <v>0</v>
      </c>
      <c r="E1436">
        <f>'5a - Savings Tracker'!E1478</f>
        <v>0</v>
      </c>
      <c r="F1436">
        <f>'5a - Savings Tracker'!F1478</f>
        <v>0</v>
      </c>
      <c r="G1436">
        <f>'5a - Savings Tracker'!G1478</f>
        <v>0</v>
      </c>
      <c r="H1436">
        <f>'5a - Savings Tracker'!H1478</f>
        <v>0</v>
      </c>
      <c r="I1436">
        <f>'5a - Savings Tracker'!J1478</f>
        <v>0</v>
      </c>
      <c r="J1436">
        <f>'5a - Savings Tracker'!K1478</f>
        <v>0</v>
      </c>
      <c r="K1436">
        <f>'5a - Savings Tracker'!L1478</f>
        <v>0</v>
      </c>
      <c r="L1436">
        <f>'5a - Savings Tracker'!M1478</f>
        <v>0</v>
      </c>
      <c r="M1436">
        <f>'5a - Savings Tracker'!N1478</f>
        <v>0</v>
      </c>
      <c r="N1436">
        <f>'5a - Savings Tracker'!O1478</f>
        <v>0</v>
      </c>
      <c r="O1436">
        <f>'5a - Savings Tracker'!P1478</f>
        <v>0</v>
      </c>
      <c r="P1436">
        <f>'5a - Savings Tracker'!Q1478</f>
        <v>0</v>
      </c>
      <c r="Q1436">
        <f>'5a - Savings Tracker'!R1478</f>
        <v>0</v>
      </c>
      <c r="R1436">
        <f>'5a - Savings Tracker'!S1478</f>
        <v>0</v>
      </c>
      <c r="S1436">
        <f>'5a - Savings Tracker'!T1478</f>
        <v>0</v>
      </c>
      <c r="T1436">
        <f>'5a - Savings Tracker'!U1478</f>
        <v>0</v>
      </c>
      <c r="U1436">
        <f>'5a - Savings Tracker'!V1478</f>
        <v>0</v>
      </c>
      <c r="V1436">
        <f>'5a - Savings Tracker'!W1478</f>
        <v>0</v>
      </c>
      <c r="W1436">
        <f>'5a - Savings Tracker'!X1478</f>
        <v>0</v>
      </c>
      <c r="X1436">
        <f>'5a - Savings Tracker'!Y1478</f>
        <v>0</v>
      </c>
      <c r="Y1436">
        <f>'5a - Savings Tracker'!Z1478</f>
        <v>0</v>
      </c>
      <c r="Z1436">
        <f>'5a - Savings Tracker'!AA1478</f>
        <v>0</v>
      </c>
      <c r="AA1436">
        <f>'5a - Savings Tracker'!AB1478</f>
        <v>0</v>
      </c>
      <c r="AB1436">
        <f>'5a - Savings Tracker'!AC1478</f>
        <v>0</v>
      </c>
      <c r="AC1436">
        <f>'5a - Savings Tracker'!AD1478</f>
        <v>0</v>
      </c>
      <c r="AD1436" t="str">
        <f>'5a - Savings Tracker'!AE1478</f>
        <v/>
      </c>
      <c r="AE1436" t="str">
        <f>'5a - Savings Tracker'!AF1478</f>
        <v/>
      </c>
      <c r="AF1436" t="str">
        <f>'5a - Savings Tracker'!AG1478</f>
        <v/>
      </c>
      <c r="AG1436" t="str">
        <f>'5a - Savings Tracker'!AH1478</f>
        <v/>
      </c>
      <c r="AH1436" t="str">
        <f>'5a - Savings Tracker'!AI1478</f>
        <v/>
      </c>
      <c r="AI1436" t="str">
        <f>'5a - Savings Tracker'!AJ1478</f>
        <v/>
      </c>
      <c r="AJ1436" t="str">
        <f>'5a - Savings Tracker'!AK1478</f>
        <v/>
      </c>
      <c r="AK1436" t="str">
        <f>'5a - Savings Tracker'!AL1478</f>
        <v/>
      </c>
    </row>
    <row r="1437" spans="1:37">
      <c r="A1437">
        <f>'5a - Savings Tracker'!A1479</f>
        <v>1436</v>
      </c>
      <c r="B1437" t="str">
        <f>'5a - Savings Tracker'!B1479</f>
        <v>Swansea Bay UHB</v>
      </c>
      <c r="C1437">
        <f>'5a - Savings Tracker'!C1479</f>
        <v>0</v>
      </c>
      <c r="D1437">
        <f>'5a - Savings Tracker'!D1479</f>
        <v>0</v>
      </c>
      <c r="E1437">
        <f>'5a - Savings Tracker'!E1479</f>
        <v>0</v>
      </c>
      <c r="F1437">
        <f>'5a - Savings Tracker'!F1479</f>
        <v>0</v>
      </c>
      <c r="G1437">
        <f>'5a - Savings Tracker'!G1479</f>
        <v>0</v>
      </c>
      <c r="H1437">
        <f>'5a - Savings Tracker'!H1479</f>
        <v>0</v>
      </c>
      <c r="I1437">
        <f>'5a - Savings Tracker'!J1479</f>
        <v>0</v>
      </c>
      <c r="J1437">
        <f>'5a - Savings Tracker'!K1479</f>
        <v>0</v>
      </c>
      <c r="K1437">
        <f>'5a - Savings Tracker'!L1479</f>
        <v>0</v>
      </c>
      <c r="L1437">
        <f>'5a - Savings Tracker'!M1479</f>
        <v>0</v>
      </c>
      <c r="M1437">
        <f>'5a - Savings Tracker'!N1479</f>
        <v>0</v>
      </c>
      <c r="N1437">
        <f>'5a - Savings Tracker'!O1479</f>
        <v>0</v>
      </c>
      <c r="O1437">
        <f>'5a - Savings Tracker'!P1479</f>
        <v>0</v>
      </c>
      <c r="P1437">
        <f>'5a - Savings Tracker'!Q1479</f>
        <v>0</v>
      </c>
      <c r="Q1437">
        <f>'5a - Savings Tracker'!R1479</f>
        <v>0</v>
      </c>
      <c r="R1437">
        <f>'5a - Savings Tracker'!S1479</f>
        <v>0</v>
      </c>
      <c r="S1437">
        <f>'5a - Savings Tracker'!T1479</f>
        <v>0</v>
      </c>
      <c r="T1437">
        <f>'5a - Savings Tracker'!U1479</f>
        <v>0</v>
      </c>
      <c r="U1437">
        <f>'5a - Savings Tracker'!V1479</f>
        <v>0</v>
      </c>
      <c r="V1437">
        <f>'5a - Savings Tracker'!W1479</f>
        <v>0</v>
      </c>
      <c r="W1437">
        <f>'5a - Savings Tracker'!X1479</f>
        <v>0</v>
      </c>
      <c r="X1437">
        <f>'5a - Savings Tracker'!Y1479</f>
        <v>0</v>
      </c>
      <c r="Y1437">
        <f>'5a - Savings Tracker'!Z1479</f>
        <v>0</v>
      </c>
      <c r="Z1437">
        <f>'5a - Savings Tracker'!AA1479</f>
        <v>0</v>
      </c>
      <c r="AA1437">
        <f>'5a - Savings Tracker'!AB1479</f>
        <v>0</v>
      </c>
      <c r="AB1437">
        <f>'5a - Savings Tracker'!AC1479</f>
        <v>0</v>
      </c>
      <c r="AC1437">
        <f>'5a - Savings Tracker'!AD1479</f>
        <v>0</v>
      </c>
      <c r="AD1437" t="str">
        <f>'5a - Savings Tracker'!AE1479</f>
        <v/>
      </c>
      <c r="AE1437" t="str">
        <f>'5a - Savings Tracker'!AF1479</f>
        <v/>
      </c>
      <c r="AF1437" t="str">
        <f>'5a - Savings Tracker'!AG1479</f>
        <v/>
      </c>
      <c r="AG1437" t="str">
        <f>'5a - Savings Tracker'!AH1479</f>
        <v/>
      </c>
      <c r="AH1437" t="str">
        <f>'5a - Savings Tracker'!AI1479</f>
        <v/>
      </c>
      <c r="AI1437" t="str">
        <f>'5a - Savings Tracker'!AJ1479</f>
        <v/>
      </c>
      <c r="AJ1437" t="str">
        <f>'5a - Savings Tracker'!AK1479</f>
        <v/>
      </c>
      <c r="AK1437" t="str">
        <f>'5a - Savings Tracker'!AL1479</f>
        <v/>
      </c>
    </row>
    <row r="1438" spans="1:37">
      <c r="A1438">
        <f>'5a - Savings Tracker'!A1480</f>
        <v>1437</v>
      </c>
      <c r="B1438" t="str">
        <f>'5a - Savings Tracker'!B1480</f>
        <v>Swansea Bay UHB</v>
      </c>
      <c r="C1438">
        <f>'5a - Savings Tracker'!C1480</f>
        <v>0</v>
      </c>
      <c r="D1438">
        <f>'5a - Savings Tracker'!D1480</f>
        <v>0</v>
      </c>
      <c r="E1438">
        <f>'5a - Savings Tracker'!E1480</f>
        <v>0</v>
      </c>
      <c r="F1438">
        <f>'5a - Savings Tracker'!F1480</f>
        <v>0</v>
      </c>
      <c r="G1438">
        <f>'5a - Savings Tracker'!G1480</f>
        <v>0</v>
      </c>
      <c r="H1438">
        <f>'5a - Savings Tracker'!H1480</f>
        <v>0</v>
      </c>
      <c r="I1438">
        <f>'5a - Savings Tracker'!J1480</f>
        <v>0</v>
      </c>
      <c r="J1438">
        <f>'5a - Savings Tracker'!K1480</f>
        <v>0</v>
      </c>
      <c r="K1438">
        <f>'5a - Savings Tracker'!L1480</f>
        <v>0</v>
      </c>
      <c r="L1438">
        <f>'5a - Savings Tracker'!M1480</f>
        <v>0</v>
      </c>
      <c r="M1438">
        <f>'5a - Savings Tracker'!N1480</f>
        <v>0</v>
      </c>
      <c r="N1438">
        <f>'5a - Savings Tracker'!O1480</f>
        <v>0</v>
      </c>
      <c r="O1438">
        <f>'5a - Savings Tracker'!P1480</f>
        <v>0</v>
      </c>
      <c r="P1438">
        <f>'5a - Savings Tracker'!Q1480</f>
        <v>0</v>
      </c>
      <c r="Q1438">
        <f>'5a - Savings Tracker'!R1480</f>
        <v>0</v>
      </c>
      <c r="R1438">
        <f>'5a - Savings Tracker'!S1480</f>
        <v>0</v>
      </c>
      <c r="S1438">
        <f>'5a - Savings Tracker'!T1480</f>
        <v>0</v>
      </c>
      <c r="T1438">
        <f>'5a - Savings Tracker'!U1480</f>
        <v>0</v>
      </c>
      <c r="U1438">
        <f>'5a - Savings Tracker'!V1480</f>
        <v>0</v>
      </c>
      <c r="V1438">
        <f>'5a - Savings Tracker'!W1480</f>
        <v>0</v>
      </c>
      <c r="W1438">
        <f>'5a - Savings Tracker'!X1480</f>
        <v>0</v>
      </c>
      <c r="X1438">
        <f>'5a - Savings Tracker'!Y1480</f>
        <v>0</v>
      </c>
      <c r="Y1438">
        <f>'5a - Savings Tracker'!Z1480</f>
        <v>0</v>
      </c>
      <c r="Z1438">
        <f>'5a - Savings Tracker'!AA1480</f>
        <v>0</v>
      </c>
      <c r="AA1438">
        <f>'5a - Savings Tracker'!AB1480</f>
        <v>0</v>
      </c>
      <c r="AB1438">
        <f>'5a - Savings Tracker'!AC1480</f>
        <v>0</v>
      </c>
      <c r="AC1438">
        <f>'5a - Savings Tracker'!AD1480</f>
        <v>0</v>
      </c>
      <c r="AD1438" t="str">
        <f>'5a - Savings Tracker'!AE1480</f>
        <v/>
      </c>
      <c r="AE1438" t="str">
        <f>'5a - Savings Tracker'!AF1480</f>
        <v/>
      </c>
      <c r="AF1438" t="str">
        <f>'5a - Savings Tracker'!AG1480</f>
        <v/>
      </c>
      <c r="AG1438" t="str">
        <f>'5a - Savings Tracker'!AH1480</f>
        <v/>
      </c>
      <c r="AH1438" t="str">
        <f>'5a - Savings Tracker'!AI1480</f>
        <v/>
      </c>
      <c r="AI1438" t="str">
        <f>'5a - Savings Tracker'!AJ1480</f>
        <v/>
      </c>
      <c r="AJ1438" t="str">
        <f>'5a - Savings Tracker'!AK1480</f>
        <v/>
      </c>
      <c r="AK1438" t="str">
        <f>'5a - Savings Tracker'!AL1480</f>
        <v/>
      </c>
    </row>
    <row r="1439" spans="1:37">
      <c r="A1439">
        <f>'5a - Savings Tracker'!A1481</f>
        <v>1438</v>
      </c>
      <c r="B1439" t="str">
        <f>'5a - Savings Tracker'!B1481</f>
        <v>Swansea Bay UHB</v>
      </c>
      <c r="C1439">
        <f>'5a - Savings Tracker'!C1481</f>
        <v>0</v>
      </c>
      <c r="D1439">
        <f>'5a - Savings Tracker'!D1481</f>
        <v>0</v>
      </c>
      <c r="E1439">
        <f>'5a - Savings Tracker'!E1481</f>
        <v>0</v>
      </c>
      <c r="F1439">
        <f>'5a - Savings Tracker'!F1481</f>
        <v>0</v>
      </c>
      <c r="G1439">
        <f>'5a - Savings Tracker'!G1481</f>
        <v>0</v>
      </c>
      <c r="H1439">
        <f>'5a - Savings Tracker'!H1481</f>
        <v>0</v>
      </c>
      <c r="I1439">
        <f>'5a - Savings Tracker'!J1481</f>
        <v>0</v>
      </c>
      <c r="J1439">
        <f>'5a - Savings Tracker'!K1481</f>
        <v>0</v>
      </c>
      <c r="K1439">
        <f>'5a - Savings Tracker'!L1481</f>
        <v>0</v>
      </c>
      <c r="L1439">
        <f>'5a - Savings Tracker'!M1481</f>
        <v>0</v>
      </c>
      <c r="M1439">
        <f>'5a - Savings Tracker'!N1481</f>
        <v>0</v>
      </c>
      <c r="N1439">
        <f>'5a - Savings Tracker'!O1481</f>
        <v>0</v>
      </c>
      <c r="O1439">
        <f>'5a - Savings Tracker'!P1481</f>
        <v>0</v>
      </c>
      <c r="P1439">
        <f>'5a - Savings Tracker'!Q1481</f>
        <v>0</v>
      </c>
      <c r="Q1439">
        <f>'5a - Savings Tracker'!R1481</f>
        <v>0</v>
      </c>
      <c r="R1439">
        <f>'5a - Savings Tracker'!S1481</f>
        <v>0</v>
      </c>
      <c r="S1439">
        <f>'5a - Savings Tracker'!T1481</f>
        <v>0</v>
      </c>
      <c r="T1439">
        <f>'5a - Savings Tracker'!U1481</f>
        <v>0</v>
      </c>
      <c r="U1439">
        <f>'5a - Savings Tracker'!V1481</f>
        <v>0</v>
      </c>
      <c r="V1439">
        <f>'5a - Savings Tracker'!W1481</f>
        <v>0</v>
      </c>
      <c r="W1439">
        <f>'5a - Savings Tracker'!X1481</f>
        <v>0</v>
      </c>
      <c r="X1439">
        <f>'5a - Savings Tracker'!Y1481</f>
        <v>0</v>
      </c>
      <c r="Y1439">
        <f>'5a - Savings Tracker'!Z1481</f>
        <v>0</v>
      </c>
      <c r="Z1439">
        <f>'5a - Savings Tracker'!AA1481</f>
        <v>0</v>
      </c>
      <c r="AA1439">
        <f>'5a - Savings Tracker'!AB1481</f>
        <v>0</v>
      </c>
      <c r="AB1439">
        <f>'5a - Savings Tracker'!AC1481</f>
        <v>0</v>
      </c>
      <c r="AC1439">
        <f>'5a - Savings Tracker'!AD1481</f>
        <v>0</v>
      </c>
      <c r="AD1439" t="str">
        <f>'5a - Savings Tracker'!AE1481</f>
        <v/>
      </c>
      <c r="AE1439" t="str">
        <f>'5a - Savings Tracker'!AF1481</f>
        <v/>
      </c>
      <c r="AF1439" t="str">
        <f>'5a - Savings Tracker'!AG1481</f>
        <v/>
      </c>
      <c r="AG1439" t="str">
        <f>'5a - Savings Tracker'!AH1481</f>
        <v/>
      </c>
      <c r="AH1439" t="str">
        <f>'5a - Savings Tracker'!AI1481</f>
        <v/>
      </c>
      <c r="AI1439" t="str">
        <f>'5a - Savings Tracker'!AJ1481</f>
        <v/>
      </c>
      <c r="AJ1439" t="str">
        <f>'5a - Savings Tracker'!AK1481</f>
        <v/>
      </c>
      <c r="AK1439" t="str">
        <f>'5a - Savings Tracker'!AL1481</f>
        <v/>
      </c>
    </row>
    <row r="1440" spans="1:37">
      <c r="A1440">
        <f>'5a - Savings Tracker'!A1482</f>
        <v>1439</v>
      </c>
      <c r="B1440" t="str">
        <f>'5a - Savings Tracker'!B1482</f>
        <v>Swansea Bay UHB</v>
      </c>
      <c r="C1440">
        <f>'5a - Savings Tracker'!C1482</f>
        <v>0</v>
      </c>
      <c r="D1440">
        <f>'5a - Savings Tracker'!D1482</f>
        <v>0</v>
      </c>
      <c r="E1440">
        <f>'5a - Savings Tracker'!E1482</f>
        <v>0</v>
      </c>
      <c r="F1440">
        <f>'5a - Savings Tracker'!F1482</f>
        <v>0</v>
      </c>
      <c r="G1440">
        <f>'5a - Savings Tracker'!G1482</f>
        <v>0</v>
      </c>
      <c r="H1440">
        <f>'5a - Savings Tracker'!H1482</f>
        <v>0</v>
      </c>
      <c r="I1440">
        <f>'5a - Savings Tracker'!J1482</f>
        <v>0</v>
      </c>
      <c r="J1440">
        <f>'5a - Savings Tracker'!K1482</f>
        <v>0</v>
      </c>
      <c r="K1440">
        <f>'5a - Savings Tracker'!L1482</f>
        <v>0</v>
      </c>
      <c r="L1440">
        <f>'5a - Savings Tracker'!M1482</f>
        <v>0</v>
      </c>
      <c r="M1440">
        <f>'5a - Savings Tracker'!N1482</f>
        <v>0</v>
      </c>
      <c r="N1440">
        <f>'5a - Savings Tracker'!O1482</f>
        <v>0</v>
      </c>
      <c r="O1440">
        <f>'5a - Savings Tracker'!P1482</f>
        <v>0</v>
      </c>
      <c r="P1440">
        <f>'5a - Savings Tracker'!Q1482</f>
        <v>0</v>
      </c>
      <c r="Q1440">
        <f>'5a - Savings Tracker'!R1482</f>
        <v>0</v>
      </c>
      <c r="R1440">
        <f>'5a - Savings Tracker'!S1482</f>
        <v>0</v>
      </c>
      <c r="S1440">
        <f>'5a - Savings Tracker'!T1482</f>
        <v>0</v>
      </c>
      <c r="T1440">
        <f>'5a - Savings Tracker'!U1482</f>
        <v>0</v>
      </c>
      <c r="U1440">
        <f>'5a - Savings Tracker'!V1482</f>
        <v>0</v>
      </c>
      <c r="V1440">
        <f>'5a - Savings Tracker'!W1482</f>
        <v>0</v>
      </c>
      <c r="W1440">
        <f>'5a - Savings Tracker'!X1482</f>
        <v>0</v>
      </c>
      <c r="X1440">
        <f>'5a - Savings Tracker'!Y1482</f>
        <v>0</v>
      </c>
      <c r="Y1440">
        <f>'5a - Savings Tracker'!Z1482</f>
        <v>0</v>
      </c>
      <c r="Z1440">
        <f>'5a - Savings Tracker'!AA1482</f>
        <v>0</v>
      </c>
      <c r="AA1440">
        <f>'5a - Savings Tracker'!AB1482</f>
        <v>0</v>
      </c>
      <c r="AB1440">
        <f>'5a - Savings Tracker'!AC1482</f>
        <v>0</v>
      </c>
      <c r="AC1440">
        <f>'5a - Savings Tracker'!AD1482</f>
        <v>0</v>
      </c>
      <c r="AD1440" t="str">
        <f>'5a - Savings Tracker'!AE1482</f>
        <v/>
      </c>
      <c r="AE1440" t="str">
        <f>'5a - Savings Tracker'!AF1482</f>
        <v/>
      </c>
      <c r="AF1440" t="str">
        <f>'5a - Savings Tracker'!AG1482</f>
        <v/>
      </c>
      <c r="AG1440" t="str">
        <f>'5a - Savings Tracker'!AH1482</f>
        <v/>
      </c>
      <c r="AH1440" t="str">
        <f>'5a - Savings Tracker'!AI1482</f>
        <v/>
      </c>
      <c r="AI1440" t="str">
        <f>'5a - Savings Tracker'!AJ1482</f>
        <v/>
      </c>
      <c r="AJ1440" t="str">
        <f>'5a - Savings Tracker'!AK1482</f>
        <v/>
      </c>
      <c r="AK1440" t="str">
        <f>'5a - Savings Tracker'!AL1482</f>
        <v/>
      </c>
    </row>
    <row r="1441" spans="1:37">
      <c r="A1441">
        <f>'5a - Savings Tracker'!A1483</f>
        <v>1440</v>
      </c>
      <c r="B1441" t="str">
        <f>'5a - Savings Tracker'!B1483</f>
        <v>Swansea Bay UHB</v>
      </c>
      <c r="C1441">
        <f>'5a - Savings Tracker'!C1483</f>
        <v>0</v>
      </c>
      <c r="D1441">
        <f>'5a - Savings Tracker'!D1483</f>
        <v>0</v>
      </c>
      <c r="E1441">
        <f>'5a - Savings Tracker'!E1483</f>
        <v>0</v>
      </c>
      <c r="F1441">
        <f>'5a - Savings Tracker'!F1483</f>
        <v>0</v>
      </c>
      <c r="G1441">
        <f>'5a - Savings Tracker'!G1483</f>
        <v>0</v>
      </c>
      <c r="H1441">
        <f>'5a - Savings Tracker'!H1483</f>
        <v>0</v>
      </c>
      <c r="I1441">
        <f>'5a - Savings Tracker'!J1483</f>
        <v>0</v>
      </c>
      <c r="J1441">
        <f>'5a - Savings Tracker'!K1483</f>
        <v>0</v>
      </c>
      <c r="K1441">
        <f>'5a - Savings Tracker'!L1483</f>
        <v>0</v>
      </c>
      <c r="L1441">
        <f>'5a - Savings Tracker'!M1483</f>
        <v>0</v>
      </c>
      <c r="M1441">
        <f>'5a - Savings Tracker'!N1483</f>
        <v>0</v>
      </c>
      <c r="N1441">
        <f>'5a - Savings Tracker'!O1483</f>
        <v>0</v>
      </c>
      <c r="O1441">
        <f>'5a - Savings Tracker'!P1483</f>
        <v>0</v>
      </c>
      <c r="P1441">
        <f>'5a - Savings Tracker'!Q1483</f>
        <v>0</v>
      </c>
      <c r="Q1441">
        <f>'5a - Savings Tracker'!R1483</f>
        <v>0</v>
      </c>
      <c r="R1441">
        <f>'5a - Savings Tracker'!S1483</f>
        <v>0</v>
      </c>
      <c r="S1441">
        <f>'5a - Savings Tracker'!T1483</f>
        <v>0</v>
      </c>
      <c r="T1441">
        <f>'5a - Savings Tracker'!U1483</f>
        <v>0</v>
      </c>
      <c r="U1441">
        <f>'5a - Savings Tracker'!V1483</f>
        <v>0</v>
      </c>
      <c r="V1441">
        <f>'5a - Savings Tracker'!W1483</f>
        <v>0</v>
      </c>
      <c r="W1441">
        <f>'5a - Savings Tracker'!X1483</f>
        <v>0</v>
      </c>
      <c r="X1441">
        <f>'5a - Savings Tracker'!Y1483</f>
        <v>0</v>
      </c>
      <c r="Y1441">
        <f>'5a - Savings Tracker'!Z1483</f>
        <v>0</v>
      </c>
      <c r="Z1441">
        <f>'5a - Savings Tracker'!AA1483</f>
        <v>0</v>
      </c>
      <c r="AA1441">
        <f>'5a - Savings Tracker'!AB1483</f>
        <v>0</v>
      </c>
      <c r="AB1441">
        <f>'5a - Savings Tracker'!AC1483</f>
        <v>0</v>
      </c>
      <c r="AC1441">
        <f>'5a - Savings Tracker'!AD1483</f>
        <v>0</v>
      </c>
      <c r="AD1441" t="str">
        <f>'5a - Savings Tracker'!AE1483</f>
        <v/>
      </c>
      <c r="AE1441" t="str">
        <f>'5a - Savings Tracker'!AF1483</f>
        <v/>
      </c>
      <c r="AF1441" t="str">
        <f>'5a - Savings Tracker'!AG1483</f>
        <v/>
      </c>
      <c r="AG1441" t="str">
        <f>'5a - Savings Tracker'!AH1483</f>
        <v/>
      </c>
      <c r="AH1441" t="str">
        <f>'5a - Savings Tracker'!AI1483</f>
        <v/>
      </c>
      <c r="AI1441" t="str">
        <f>'5a - Savings Tracker'!AJ1483</f>
        <v/>
      </c>
      <c r="AJ1441" t="str">
        <f>'5a - Savings Tracker'!AK1483</f>
        <v/>
      </c>
      <c r="AK1441" t="str">
        <f>'5a - Savings Tracker'!AL1483</f>
        <v/>
      </c>
    </row>
    <row r="1442" spans="1:37">
      <c r="A1442">
        <f>'5a - Savings Tracker'!A1484</f>
        <v>1441</v>
      </c>
      <c r="B1442" t="str">
        <f>'5a - Savings Tracker'!B1484</f>
        <v>Swansea Bay UHB</v>
      </c>
      <c r="C1442">
        <f>'5a - Savings Tracker'!C1484</f>
        <v>0</v>
      </c>
      <c r="D1442">
        <f>'5a - Savings Tracker'!D1484</f>
        <v>0</v>
      </c>
      <c r="E1442">
        <f>'5a - Savings Tracker'!E1484</f>
        <v>0</v>
      </c>
      <c r="F1442">
        <f>'5a - Savings Tracker'!F1484</f>
        <v>0</v>
      </c>
      <c r="G1442">
        <f>'5a - Savings Tracker'!G1484</f>
        <v>0</v>
      </c>
      <c r="H1442">
        <f>'5a - Savings Tracker'!H1484</f>
        <v>0</v>
      </c>
      <c r="I1442">
        <f>'5a - Savings Tracker'!J1484</f>
        <v>0</v>
      </c>
      <c r="J1442">
        <f>'5a - Savings Tracker'!K1484</f>
        <v>0</v>
      </c>
      <c r="K1442">
        <f>'5a - Savings Tracker'!L1484</f>
        <v>0</v>
      </c>
      <c r="L1442">
        <f>'5a - Savings Tracker'!M1484</f>
        <v>0</v>
      </c>
      <c r="M1442">
        <f>'5a - Savings Tracker'!N1484</f>
        <v>0</v>
      </c>
      <c r="N1442">
        <f>'5a - Savings Tracker'!O1484</f>
        <v>0</v>
      </c>
      <c r="O1442">
        <f>'5a - Savings Tracker'!P1484</f>
        <v>0</v>
      </c>
      <c r="P1442">
        <f>'5a - Savings Tracker'!Q1484</f>
        <v>0</v>
      </c>
      <c r="Q1442">
        <f>'5a - Savings Tracker'!R1484</f>
        <v>0</v>
      </c>
      <c r="R1442">
        <f>'5a - Savings Tracker'!S1484</f>
        <v>0</v>
      </c>
      <c r="S1442">
        <f>'5a - Savings Tracker'!T1484</f>
        <v>0</v>
      </c>
      <c r="T1442">
        <f>'5a - Savings Tracker'!U1484</f>
        <v>0</v>
      </c>
      <c r="U1442">
        <f>'5a - Savings Tracker'!V1484</f>
        <v>0</v>
      </c>
      <c r="V1442">
        <f>'5a - Savings Tracker'!W1484</f>
        <v>0</v>
      </c>
      <c r="W1442">
        <f>'5a - Savings Tracker'!X1484</f>
        <v>0</v>
      </c>
      <c r="X1442">
        <f>'5a - Savings Tracker'!Y1484</f>
        <v>0</v>
      </c>
      <c r="Y1442">
        <f>'5a - Savings Tracker'!Z1484</f>
        <v>0</v>
      </c>
      <c r="Z1442">
        <f>'5a - Savings Tracker'!AA1484</f>
        <v>0</v>
      </c>
      <c r="AA1442">
        <f>'5a - Savings Tracker'!AB1484</f>
        <v>0</v>
      </c>
      <c r="AB1442">
        <f>'5a - Savings Tracker'!AC1484</f>
        <v>0</v>
      </c>
      <c r="AC1442">
        <f>'5a - Savings Tracker'!AD1484</f>
        <v>0</v>
      </c>
      <c r="AD1442" t="str">
        <f>'5a - Savings Tracker'!AE1484</f>
        <v/>
      </c>
      <c r="AE1442" t="str">
        <f>'5a - Savings Tracker'!AF1484</f>
        <v/>
      </c>
      <c r="AF1442" t="str">
        <f>'5a - Savings Tracker'!AG1484</f>
        <v/>
      </c>
      <c r="AG1442" t="str">
        <f>'5a - Savings Tracker'!AH1484</f>
        <v/>
      </c>
      <c r="AH1442" t="str">
        <f>'5a - Savings Tracker'!AI1484</f>
        <v/>
      </c>
      <c r="AI1442" t="str">
        <f>'5a - Savings Tracker'!AJ1484</f>
        <v/>
      </c>
      <c r="AJ1442" t="str">
        <f>'5a - Savings Tracker'!AK1484</f>
        <v/>
      </c>
      <c r="AK1442" t="str">
        <f>'5a - Savings Tracker'!AL1484</f>
        <v/>
      </c>
    </row>
    <row r="1443" spans="1:37">
      <c r="A1443">
        <f>'5a - Savings Tracker'!A1485</f>
        <v>1442</v>
      </c>
      <c r="B1443" t="str">
        <f>'5a - Savings Tracker'!B1485</f>
        <v>Swansea Bay UHB</v>
      </c>
      <c r="C1443">
        <f>'5a - Savings Tracker'!C1485</f>
        <v>0</v>
      </c>
      <c r="D1443">
        <f>'5a - Savings Tracker'!D1485</f>
        <v>0</v>
      </c>
      <c r="E1443">
        <f>'5a - Savings Tracker'!E1485</f>
        <v>0</v>
      </c>
      <c r="F1443">
        <f>'5a - Savings Tracker'!F1485</f>
        <v>0</v>
      </c>
      <c r="G1443">
        <f>'5a - Savings Tracker'!G1485</f>
        <v>0</v>
      </c>
      <c r="H1443">
        <f>'5a - Savings Tracker'!H1485</f>
        <v>0</v>
      </c>
      <c r="I1443">
        <f>'5a - Savings Tracker'!J1485</f>
        <v>0</v>
      </c>
      <c r="J1443">
        <f>'5a - Savings Tracker'!K1485</f>
        <v>0</v>
      </c>
      <c r="K1443">
        <f>'5a - Savings Tracker'!L1485</f>
        <v>0</v>
      </c>
      <c r="L1443">
        <f>'5a - Savings Tracker'!M1485</f>
        <v>0</v>
      </c>
      <c r="M1443">
        <f>'5a - Savings Tracker'!N1485</f>
        <v>0</v>
      </c>
      <c r="N1443">
        <f>'5a - Savings Tracker'!O1485</f>
        <v>0</v>
      </c>
      <c r="O1443">
        <f>'5a - Savings Tracker'!P1485</f>
        <v>0</v>
      </c>
      <c r="P1443">
        <f>'5a - Savings Tracker'!Q1485</f>
        <v>0</v>
      </c>
      <c r="Q1443">
        <f>'5a - Savings Tracker'!R1485</f>
        <v>0</v>
      </c>
      <c r="R1443">
        <f>'5a - Savings Tracker'!S1485</f>
        <v>0</v>
      </c>
      <c r="S1443">
        <f>'5a - Savings Tracker'!T1485</f>
        <v>0</v>
      </c>
      <c r="T1443">
        <f>'5a - Savings Tracker'!U1485</f>
        <v>0</v>
      </c>
      <c r="U1443">
        <f>'5a - Savings Tracker'!V1485</f>
        <v>0</v>
      </c>
      <c r="V1443">
        <f>'5a - Savings Tracker'!W1485</f>
        <v>0</v>
      </c>
      <c r="W1443">
        <f>'5a - Savings Tracker'!X1485</f>
        <v>0</v>
      </c>
      <c r="X1443">
        <f>'5a - Savings Tracker'!Y1485</f>
        <v>0</v>
      </c>
      <c r="Y1443">
        <f>'5a - Savings Tracker'!Z1485</f>
        <v>0</v>
      </c>
      <c r="Z1443">
        <f>'5a - Savings Tracker'!AA1485</f>
        <v>0</v>
      </c>
      <c r="AA1443">
        <f>'5a - Savings Tracker'!AB1485</f>
        <v>0</v>
      </c>
      <c r="AB1443">
        <f>'5a - Savings Tracker'!AC1485</f>
        <v>0</v>
      </c>
      <c r="AC1443">
        <f>'5a - Savings Tracker'!AD1485</f>
        <v>0</v>
      </c>
      <c r="AD1443" t="str">
        <f>'5a - Savings Tracker'!AE1485</f>
        <v/>
      </c>
      <c r="AE1443" t="str">
        <f>'5a - Savings Tracker'!AF1485</f>
        <v/>
      </c>
      <c r="AF1443" t="str">
        <f>'5a - Savings Tracker'!AG1485</f>
        <v/>
      </c>
      <c r="AG1443" t="str">
        <f>'5a - Savings Tracker'!AH1485</f>
        <v/>
      </c>
      <c r="AH1443" t="str">
        <f>'5a - Savings Tracker'!AI1485</f>
        <v/>
      </c>
      <c r="AI1443" t="str">
        <f>'5a - Savings Tracker'!AJ1485</f>
        <v/>
      </c>
      <c r="AJ1443" t="str">
        <f>'5a - Savings Tracker'!AK1485</f>
        <v/>
      </c>
      <c r="AK1443" t="str">
        <f>'5a - Savings Tracker'!AL1485</f>
        <v/>
      </c>
    </row>
    <row r="1444" spans="1:37">
      <c r="A1444">
        <f>'5a - Savings Tracker'!A1486</f>
        <v>1443</v>
      </c>
      <c r="B1444" t="str">
        <f>'5a - Savings Tracker'!B1486</f>
        <v>Swansea Bay UHB</v>
      </c>
      <c r="C1444">
        <f>'5a - Savings Tracker'!C1486</f>
        <v>0</v>
      </c>
      <c r="D1444">
        <f>'5a - Savings Tracker'!D1486</f>
        <v>0</v>
      </c>
      <c r="E1444">
        <f>'5a - Savings Tracker'!E1486</f>
        <v>0</v>
      </c>
      <c r="F1444">
        <f>'5a - Savings Tracker'!F1486</f>
        <v>0</v>
      </c>
      <c r="G1444">
        <f>'5a - Savings Tracker'!G1486</f>
        <v>0</v>
      </c>
      <c r="H1444">
        <f>'5a - Savings Tracker'!H1486</f>
        <v>0</v>
      </c>
      <c r="I1444">
        <f>'5a - Savings Tracker'!J1486</f>
        <v>0</v>
      </c>
      <c r="J1444">
        <f>'5a - Savings Tracker'!K1486</f>
        <v>0</v>
      </c>
      <c r="K1444">
        <f>'5a - Savings Tracker'!L1486</f>
        <v>0</v>
      </c>
      <c r="L1444">
        <f>'5a - Savings Tracker'!M1486</f>
        <v>0</v>
      </c>
      <c r="M1444">
        <f>'5a - Savings Tracker'!N1486</f>
        <v>0</v>
      </c>
      <c r="N1444">
        <f>'5a - Savings Tracker'!O1486</f>
        <v>0</v>
      </c>
      <c r="O1444">
        <f>'5a - Savings Tracker'!P1486</f>
        <v>0</v>
      </c>
      <c r="P1444">
        <f>'5a - Savings Tracker'!Q1486</f>
        <v>0</v>
      </c>
      <c r="Q1444">
        <f>'5a - Savings Tracker'!R1486</f>
        <v>0</v>
      </c>
      <c r="R1444">
        <f>'5a - Savings Tracker'!S1486</f>
        <v>0</v>
      </c>
      <c r="S1444">
        <f>'5a - Savings Tracker'!T1486</f>
        <v>0</v>
      </c>
      <c r="T1444">
        <f>'5a - Savings Tracker'!U1486</f>
        <v>0</v>
      </c>
      <c r="U1444">
        <f>'5a - Savings Tracker'!V1486</f>
        <v>0</v>
      </c>
      <c r="V1444">
        <f>'5a - Savings Tracker'!W1486</f>
        <v>0</v>
      </c>
      <c r="W1444">
        <f>'5a - Savings Tracker'!X1486</f>
        <v>0</v>
      </c>
      <c r="X1444">
        <f>'5a - Savings Tracker'!Y1486</f>
        <v>0</v>
      </c>
      <c r="Y1444">
        <f>'5a - Savings Tracker'!Z1486</f>
        <v>0</v>
      </c>
      <c r="Z1444">
        <f>'5a - Savings Tracker'!AA1486</f>
        <v>0</v>
      </c>
      <c r="AA1444">
        <f>'5a - Savings Tracker'!AB1486</f>
        <v>0</v>
      </c>
      <c r="AB1444">
        <f>'5a - Savings Tracker'!AC1486</f>
        <v>0</v>
      </c>
      <c r="AC1444">
        <f>'5a - Savings Tracker'!AD1486</f>
        <v>0</v>
      </c>
      <c r="AD1444" t="str">
        <f>'5a - Savings Tracker'!AE1486</f>
        <v/>
      </c>
      <c r="AE1444" t="str">
        <f>'5a - Savings Tracker'!AF1486</f>
        <v/>
      </c>
      <c r="AF1444" t="str">
        <f>'5a - Savings Tracker'!AG1486</f>
        <v/>
      </c>
      <c r="AG1444" t="str">
        <f>'5a - Savings Tracker'!AH1486</f>
        <v/>
      </c>
      <c r="AH1444" t="str">
        <f>'5a - Savings Tracker'!AI1486</f>
        <v/>
      </c>
      <c r="AI1444" t="str">
        <f>'5a - Savings Tracker'!AJ1486</f>
        <v/>
      </c>
      <c r="AJ1444" t="str">
        <f>'5a - Savings Tracker'!AK1486</f>
        <v/>
      </c>
      <c r="AK1444" t="str">
        <f>'5a - Savings Tracker'!AL1486</f>
        <v/>
      </c>
    </row>
    <row r="1445" spans="1:37">
      <c r="A1445">
        <f>'5a - Savings Tracker'!A1487</f>
        <v>1444</v>
      </c>
      <c r="B1445" t="str">
        <f>'5a - Savings Tracker'!B1487</f>
        <v>Swansea Bay UHB</v>
      </c>
      <c r="C1445">
        <f>'5a - Savings Tracker'!C1487</f>
        <v>0</v>
      </c>
      <c r="D1445">
        <f>'5a - Savings Tracker'!D1487</f>
        <v>0</v>
      </c>
      <c r="E1445">
        <f>'5a - Savings Tracker'!E1487</f>
        <v>0</v>
      </c>
      <c r="F1445">
        <f>'5a - Savings Tracker'!F1487</f>
        <v>0</v>
      </c>
      <c r="G1445">
        <f>'5a - Savings Tracker'!G1487</f>
        <v>0</v>
      </c>
      <c r="H1445">
        <f>'5a - Savings Tracker'!H1487</f>
        <v>0</v>
      </c>
      <c r="I1445">
        <f>'5a - Savings Tracker'!J1487</f>
        <v>0</v>
      </c>
      <c r="J1445">
        <f>'5a - Savings Tracker'!K1487</f>
        <v>0</v>
      </c>
      <c r="K1445">
        <f>'5a - Savings Tracker'!L1487</f>
        <v>0</v>
      </c>
      <c r="L1445">
        <f>'5a - Savings Tracker'!M1487</f>
        <v>0</v>
      </c>
      <c r="M1445">
        <f>'5a - Savings Tracker'!N1487</f>
        <v>0</v>
      </c>
      <c r="N1445">
        <f>'5a - Savings Tracker'!O1487</f>
        <v>0</v>
      </c>
      <c r="O1445">
        <f>'5a - Savings Tracker'!P1487</f>
        <v>0</v>
      </c>
      <c r="P1445">
        <f>'5a - Savings Tracker'!Q1487</f>
        <v>0</v>
      </c>
      <c r="Q1445">
        <f>'5a - Savings Tracker'!R1487</f>
        <v>0</v>
      </c>
      <c r="R1445">
        <f>'5a - Savings Tracker'!S1487</f>
        <v>0</v>
      </c>
      <c r="S1445">
        <f>'5a - Savings Tracker'!T1487</f>
        <v>0</v>
      </c>
      <c r="T1445">
        <f>'5a - Savings Tracker'!U1487</f>
        <v>0</v>
      </c>
      <c r="U1445">
        <f>'5a - Savings Tracker'!V1487</f>
        <v>0</v>
      </c>
      <c r="V1445">
        <f>'5a - Savings Tracker'!W1487</f>
        <v>0</v>
      </c>
      <c r="W1445">
        <f>'5a - Savings Tracker'!X1487</f>
        <v>0</v>
      </c>
      <c r="X1445">
        <f>'5a - Savings Tracker'!Y1487</f>
        <v>0</v>
      </c>
      <c r="Y1445">
        <f>'5a - Savings Tracker'!Z1487</f>
        <v>0</v>
      </c>
      <c r="Z1445">
        <f>'5a - Savings Tracker'!AA1487</f>
        <v>0</v>
      </c>
      <c r="AA1445">
        <f>'5a - Savings Tracker'!AB1487</f>
        <v>0</v>
      </c>
      <c r="AB1445">
        <f>'5a - Savings Tracker'!AC1487</f>
        <v>0</v>
      </c>
      <c r="AC1445">
        <f>'5a - Savings Tracker'!AD1487</f>
        <v>0</v>
      </c>
      <c r="AD1445" t="str">
        <f>'5a - Savings Tracker'!AE1487</f>
        <v/>
      </c>
      <c r="AE1445" t="str">
        <f>'5a - Savings Tracker'!AF1487</f>
        <v/>
      </c>
      <c r="AF1445" t="str">
        <f>'5a - Savings Tracker'!AG1487</f>
        <v/>
      </c>
      <c r="AG1445" t="str">
        <f>'5a - Savings Tracker'!AH1487</f>
        <v/>
      </c>
      <c r="AH1445" t="str">
        <f>'5a - Savings Tracker'!AI1487</f>
        <v/>
      </c>
      <c r="AI1445" t="str">
        <f>'5a - Savings Tracker'!AJ1487</f>
        <v/>
      </c>
      <c r="AJ1445" t="str">
        <f>'5a - Savings Tracker'!AK1487</f>
        <v/>
      </c>
      <c r="AK1445" t="str">
        <f>'5a - Savings Tracker'!AL1487</f>
        <v/>
      </c>
    </row>
    <row r="1446" spans="1:37">
      <c r="A1446">
        <f>'5a - Savings Tracker'!A1488</f>
        <v>1445</v>
      </c>
      <c r="B1446" t="str">
        <f>'5a - Savings Tracker'!B1488</f>
        <v>Swansea Bay UHB</v>
      </c>
      <c r="C1446">
        <f>'5a - Savings Tracker'!C1488</f>
        <v>0</v>
      </c>
      <c r="D1446">
        <f>'5a - Savings Tracker'!D1488</f>
        <v>0</v>
      </c>
      <c r="E1446">
        <f>'5a - Savings Tracker'!E1488</f>
        <v>0</v>
      </c>
      <c r="F1446">
        <f>'5a - Savings Tracker'!F1488</f>
        <v>0</v>
      </c>
      <c r="G1446">
        <f>'5a - Savings Tracker'!G1488</f>
        <v>0</v>
      </c>
      <c r="H1446">
        <f>'5a - Savings Tracker'!H1488</f>
        <v>0</v>
      </c>
      <c r="I1446">
        <f>'5a - Savings Tracker'!J1488</f>
        <v>0</v>
      </c>
      <c r="J1446">
        <f>'5a - Savings Tracker'!K1488</f>
        <v>0</v>
      </c>
      <c r="K1446">
        <f>'5a - Savings Tracker'!L1488</f>
        <v>0</v>
      </c>
      <c r="L1446">
        <f>'5a - Savings Tracker'!M1488</f>
        <v>0</v>
      </c>
      <c r="M1446">
        <f>'5a - Savings Tracker'!N1488</f>
        <v>0</v>
      </c>
      <c r="N1446">
        <f>'5a - Savings Tracker'!O1488</f>
        <v>0</v>
      </c>
      <c r="O1446">
        <f>'5a - Savings Tracker'!P1488</f>
        <v>0</v>
      </c>
      <c r="P1446">
        <f>'5a - Savings Tracker'!Q1488</f>
        <v>0</v>
      </c>
      <c r="Q1446">
        <f>'5a - Savings Tracker'!R1488</f>
        <v>0</v>
      </c>
      <c r="R1446">
        <f>'5a - Savings Tracker'!S1488</f>
        <v>0</v>
      </c>
      <c r="S1446">
        <f>'5a - Savings Tracker'!T1488</f>
        <v>0</v>
      </c>
      <c r="T1446">
        <f>'5a - Savings Tracker'!U1488</f>
        <v>0</v>
      </c>
      <c r="U1446">
        <f>'5a - Savings Tracker'!V1488</f>
        <v>0</v>
      </c>
      <c r="V1446">
        <f>'5a - Savings Tracker'!W1488</f>
        <v>0</v>
      </c>
      <c r="W1446">
        <f>'5a - Savings Tracker'!X1488</f>
        <v>0</v>
      </c>
      <c r="X1446">
        <f>'5a - Savings Tracker'!Y1488</f>
        <v>0</v>
      </c>
      <c r="Y1446">
        <f>'5a - Savings Tracker'!Z1488</f>
        <v>0</v>
      </c>
      <c r="Z1446">
        <f>'5a - Savings Tracker'!AA1488</f>
        <v>0</v>
      </c>
      <c r="AA1446">
        <f>'5a - Savings Tracker'!AB1488</f>
        <v>0</v>
      </c>
      <c r="AB1446">
        <f>'5a - Savings Tracker'!AC1488</f>
        <v>0</v>
      </c>
      <c r="AC1446">
        <f>'5a - Savings Tracker'!AD1488</f>
        <v>0</v>
      </c>
      <c r="AD1446" t="str">
        <f>'5a - Savings Tracker'!AE1488</f>
        <v/>
      </c>
      <c r="AE1446" t="str">
        <f>'5a - Savings Tracker'!AF1488</f>
        <v/>
      </c>
      <c r="AF1446" t="str">
        <f>'5a - Savings Tracker'!AG1488</f>
        <v/>
      </c>
      <c r="AG1446" t="str">
        <f>'5a - Savings Tracker'!AH1488</f>
        <v/>
      </c>
      <c r="AH1446" t="str">
        <f>'5a - Savings Tracker'!AI1488</f>
        <v/>
      </c>
      <c r="AI1446" t="str">
        <f>'5a - Savings Tracker'!AJ1488</f>
        <v/>
      </c>
      <c r="AJ1446" t="str">
        <f>'5a - Savings Tracker'!AK1488</f>
        <v/>
      </c>
      <c r="AK1446" t="str">
        <f>'5a - Savings Tracker'!AL1488</f>
        <v/>
      </c>
    </row>
    <row r="1447" spans="1:37">
      <c r="A1447">
        <f>'5a - Savings Tracker'!A1489</f>
        <v>1446</v>
      </c>
      <c r="B1447" t="str">
        <f>'5a - Savings Tracker'!B1489</f>
        <v>Swansea Bay UHB</v>
      </c>
      <c r="C1447">
        <f>'5a - Savings Tracker'!C1489</f>
        <v>0</v>
      </c>
      <c r="D1447">
        <f>'5a - Savings Tracker'!D1489</f>
        <v>0</v>
      </c>
      <c r="E1447">
        <f>'5a - Savings Tracker'!E1489</f>
        <v>0</v>
      </c>
      <c r="F1447">
        <f>'5a - Savings Tracker'!F1489</f>
        <v>0</v>
      </c>
      <c r="G1447">
        <f>'5a - Savings Tracker'!G1489</f>
        <v>0</v>
      </c>
      <c r="H1447">
        <f>'5a - Savings Tracker'!H1489</f>
        <v>0</v>
      </c>
      <c r="I1447">
        <f>'5a - Savings Tracker'!J1489</f>
        <v>0</v>
      </c>
      <c r="J1447">
        <f>'5a - Savings Tracker'!K1489</f>
        <v>0</v>
      </c>
      <c r="K1447">
        <f>'5a - Savings Tracker'!L1489</f>
        <v>0</v>
      </c>
      <c r="L1447">
        <f>'5a - Savings Tracker'!M1489</f>
        <v>0</v>
      </c>
      <c r="M1447">
        <f>'5a - Savings Tracker'!N1489</f>
        <v>0</v>
      </c>
      <c r="N1447">
        <f>'5a - Savings Tracker'!O1489</f>
        <v>0</v>
      </c>
      <c r="O1447">
        <f>'5a - Savings Tracker'!P1489</f>
        <v>0</v>
      </c>
      <c r="P1447">
        <f>'5a - Savings Tracker'!Q1489</f>
        <v>0</v>
      </c>
      <c r="Q1447">
        <f>'5a - Savings Tracker'!R1489</f>
        <v>0</v>
      </c>
      <c r="R1447">
        <f>'5a - Savings Tracker'!S1489</f>
        <v>0</v>
      </c>
      <c r="S1447">
        <f>'5a - Savings Tracker'!T1489</f>
        <v>0</v>
      </c>
      <c r="T1447">
        <f>'5a - Savings Tracker'!U1489</f>
        <v>0</v>
      </c>
      <c r="U1447">
        <f>'5a - Savings Tracker'!V1489</f>
        <v>0</v>
      </c>
      <c r="V1447">
        <f>'5a - Savings Tracker'!W1489</f>
        <v>0</v>
      </c>
      <c r="W1447">
        <f>'5a - Savings Tracker'!X1489</f>
        <v>0</v>
      </c>
      <c r="X1447">
        <f>'5a - Savings Tracker'!Y1489</f>
        <v>0</v>
      </c>
      <c r="Y1447">
        <f>'5a - Savings Tracker'!Z1489</f>
        <v>0</v>
      </c>
      <c r="Z1447">
        <f>'5a - Savings Tracker'!AA1489</f>
        <v>0</v>
      </c>
      <c r="AA1447">
        <f>'5a - Savings Tracker'!AB1489</f>
        <v>0</v>
      </c>
      <c r="AB1447">
        <f>'5a - Savings Tracker'!AC1489</f>
        <v>0</v>
      </c>
      <c r="AC1447">
        <f>'5a - Savings Tracker'!AD1489</f>
        <v>0</v>
      </c>
      <c r="AD1447" t="str">
        <f>'5a - Savings Tracker'!AE1489</f>
        <v/>
      </c>
      <c r="AE1447" t="str">
        <f>'5a - Savings Tracker'!AF1489</f>
        <v/>
      </c>
      <c r="AF1447" t="str">
        <f>'5a - Savings Tracker'!AG1489</f>
        <v/>
      </c>
      <c r="AG1447" t="str">
        <f>'5a - Savings Tracker'!AH1489</f>
        <v/>
      </c>
      <c r="AH1447" t="str">
        <f>'5a - Savings Tracker'!AI1489</f>
        <v/>
      </c>
      <c r="AI1447" t="str">
        <f>'5a - Savings Tracker'!AJ1489</f>
        <v/>
      </c>
      <c r="AJ1447" t="str">
        <f>'5a - Savings Tracker'!AK1489</f>
        <v/>
      </c>
      <c r="AK1447" t="str">
        <f>'5a - Savings Tracker'!AL1489</f>
        <v/>
      </c>
    </row>
    <row r="1448" spans="1:37">
      <c r="A1448">
        <f>'5a - Savings Tracker'!A1490</f>
        <v>1447</v>
      </c>
      <c r="B1448" t="str">
        <f>'5a - Savings Tracker'!B1490</f>
        <v>Swansea Bay UHB</v>
      </c>
      <c r="C1448">
        <f>'5a - Savings Tracker'!C1490</f>
        <v>0</v>
      </c>
      <c r="D1448">
        <f>'5a - Savings Tracker'!D1490</f>
        <v>0</v>
      </c>
      <c r="E1448">
        <f>'5a - Savings Tracker'!E1490</f>
        <v>0</v>
      </c>
      <c r="F1448">
        <f>'5a - Savings Tracker'!F1490</f>
        <v>0</v>
      </c>
      <c r="G1448">
        <f>'5a - Savings Tracker'!G1490</f>
        <v>0</v>
      </c>
      <c r="H1448">
        <f>'5a - Savings Tracker'!H1490</f>
        <v>0</v>
      </c>
      <c r="I1448">
        <f>'5a - Savings Tracker'!J1490</f>
        <v>0</v>
      </c>
      <c r="J1448">
        <f>'5a - Savings Tracker'!K1490</f>
        <v>0</v>
      </c>
      <c r="K1448">
        <f>'5a - Savings Tracker'!L1490</f>
        <v>0</v>
      </c>
      <c r="L1448">
        <f>'5a - Savings Tracker'!M1490</f>
        <v>0</v>
      </c>
      <c r="M1448">
        <f>'5a - Savings Tracker'!N1490</f>
        <v>0</v>
      </c>
      <c r="N1448">
        <f>'5a - Savings Tracker'!O1490</f>
        <v>0</v>
      </c>
      <c r="O1448">
        <f>'5a - Savings Tracker'!P1490</f>
        <v>0</v>
      </c>
      <c r="P1448">
        <f>'5a - Savings Tracker'!Q1490</f>
        <v>0</v>
      </c>
      <c r="Q1448">
        <f>'5a - Savings Tracker'!R1490</f>
        <v>0</v>
      </c>
      <c r="R1448">
        <f>'5a - Savings Tracker'!S1490</f>
        <v>0</v>
      </c>
      <c r="S1448">
        <f>'5a - Savings Tracker'!T1490</f>
        <v>0</v>
      </c>
      <c r="T1448">
        <f>'5a - Savings Tracker'!U1490</f>
        <v>0</v>
      </c>
      <c r="U1448">
        <f>'5a - Savings Tracker'!V1490</f>
        <v>0</v>
      </c>
      <c r="V1448">
        <f>'5a - Savings Tracker'!W1490</f>
        <v>0</v>
      </c>
      <c r="W1448">
        <f>'5a - Savings Tracker'!X1490</f>
        <v>0</v>
      </c>
      <c r="X1448">
        <f>'5a - Savings Tracker'!Y1490</f>
        <v>0</v>
      </c>
      <c r="Y1448">
        <f>'5a - Savings Tracker'!Z1490</f>
        <v>0</v>
      </c>
      <c r="Z1448">
        <f>'5a - Savings Tracker'!AA1490</f>
        <v>0</v>
      </c>
      <c r="AA1448">
        <f>'5a - Savings Tracker'!AB1490</f>
        <v>0</v>
      </c>
      <c r="AB1448">
        <f>'5a - Savings Tracker'!AC1490</f>
        <v>0</v>
      </c>
      <c r="AC1448">
        <f>'5a - Savings Tracker'!AD1490</f>
        <v>0</v>
      </c>
      <c r="AD1448" t="str">
        <f>'5a - Savings Tracker'!AE1490</f>
        <v/>
      </c>
      <c r="AE1448" t="str">
        <f>'5a - Savings Tracker'!AF1490</f>
        <v/>
      </c>
      <c r="AF1448" t="str">
        <f>'5a - Savings Tracker'!AG1490</f>
        <v/>
      </c>
      <c r="AG1448" t="str">
        <f>'5a - Savings Tracker'!AH1490</f>
        <v/>
      </c>
      <c r="AH1448" t="str">
        <f>'5a - Savings Tracker'!AI1490</f>
        <v/>
      </c>
      <c r="AI1448" t="str">
        <f>'5a - Savings Tracker'!AJ1490</f>
        <v/>
      </c>
      <c r="AJ1448" t="str">
        <f>'5a - Savings Tracker'!AK1490</f>
        <v/>
      </c>
      <c r="AK1448" t="str">
        <f>'5a - Savings Tracker'!AL1490</f>
        <v/>
      </c>
    </row>
    <row r="1449" spans="1:37">
      <c r="A1449">
        <f>'5a - Savings Tracker'!A1491</f>
        <v>1448</v>
      </c>
      <c r="B1449" t="str">
        <f>'5a - Savings Tracker'!B1491</f>
        <v>Swansea Bay UHB</v>
      </c>
      <c r="C1449">
        <f>'5a - Savings Tracker'!C1491</f>
        <v>0</v>
      </c>
      <c r="D1449">
        <f>'5a - Savings Tracker'!D1491</f>
        <v>0</v>
      </c>
      <c r="E1449">
        <f>'5a - Savings Tracker'!E1491</f>
        <v>0</v>
      </c>
      <c r="F1449">
        <f>'5a - Savings Tracker'!F1491</f>
        <v>0</v>
      </c>
      <c r="G1449">
        <f>'5a - Savings Tracker'!G1491</f>
        <v>0</v>
      </c>
      <c r="H1449">
        <f>'5a - Savings Tracker'!H1491</f>
        <v>0</v>
      </c>
      <c r="I1449">
        <f>'5a - Savings Tracker'!J1491</f>
        <v>0</v>
      </c>
      <c r="J1449">
        <f>'5a - Savings Tracker'!K1491</f>
        <v>0</v>
      </c>
      <c r="K1449">
        <f>'5a - Savings Tracker'!L1491</f>
        <v>0</v>
      </c>
      <c r="L1449">
        <f>'5a - Savings Tracker'!M1491</f>
        <v>0</v>
      </c>
      <c r="M1449">
        <f>'5a - Savings Tracker'!N1491</f>
        <v>0</v>
      </c>
      <c r="N1449">
        <f>'5a - Savings Tracker'!O1491</f>
        <v>0</v>
      </c>
      <c r="O1449">
        <f>'5a - Savings Tracker'!P1491</f>
        <v>0</v>
      </c>
      <c r="P1449">
        <f>'5a - Savings Tracker'!Q1491</f>
        <v>0</v>
      </c>
      <c r="Q1449">
        <f>'5a - Savings Tracker'!R1491</f>
        <v>0</v>
      </c>
      <c r="R1449">
        <f>'5a - Savings Tracker'!S1491</f>
        <v>0</v>
      </c>
      <c r="S1449">
        <f>'5a - Savings Tracker'!T1491</f>
        <v>0</v>
      </c>
      <c r="T1449">
        <f>'5a - Savings Tracker'!U1491</f>
        <v>0</v>
      </c>
      <c r="U1449">
        <f>'5a - Savings Tracker'!V1491</f>
        <v>0</v>
      </c>
      <c r="V1449">
        <f>'5a - Savings Tracker'!W1491</f>
        <v>0</v>
      </c>
      <c r="W1449">
        <f>'5a - Savings Tracker'!X1491</f>
        <v>0</v>
      </c>
      <c r="X1449">
        <f>'5a - Savings Tracker'!Y1491</f>
        <v>0</v>
      </c>
      <c r="Y1449">
        <f>'5a - Savings Tracker'!Z1491</f>
        <v>0</v>
      </c>
      <c r="Z1449">
        <f>'5a - Savings Tracker'!AA1491</f>
        <v>0</v>
      </c>
      <c r="AA1449">
        <f>'5a - Savings Tracker'!AB1491</f>
        <v>0</v>
      </c>
      <c r="AB1449">
        <f>'5a - Savings Tracker'!AC1491</f>
        <v>0</v>
      </c>
      <c r="AC1449">
        <f>'5a - Savings Tracker'!AD1491</f>
        <v>0</v>
      </c>
      <c r="AD1449" t="str">
        <f>'5a - Savings Tracker'!AE1491</f>
        <v/>
      </c>
      <c r="AE1449" t="str">
        <f>'5a - Savings Tracker'!AF1491</f>
        <v/>
      </c>
      <c r="AF1449" t="str">
        <f>'5a - Savings Tracker'!AG1491</f>
        <v/>
      </c>
      <c r="AG1449" t="str">
        <f>'5a - Savings Tracker'!AH1491</f>
        <v/>
      </c>
      <c r="AH1449" t="str">
        <f>'5a - Savings Tracker'!AI1491</f>
        <v/>
      </c>
      <c r="AI1449" t="str">
        <f>'5a - Savings Tracker'!AJ1491</f>
        <v/>
      </c>
      <c r="AJ1449" t="str">
        <f>'5a - Savings Tracker'!AK1491</f>
        <v/>
      </c>
      <c r="AK1449" t="str">
        <f>'5a - Savings Tracker'!AL1491</f>
        <v/>
      </c>
    </row>
    <row r="1450" spans="1:37">
      <c r="A1450">
        <f>'5a - Savings Tracker'!A1492</f>
        <v>1449</v>
      </c>
      <c r="B1450" t="str">
        <f>'5a - Savings Tracker'!B1492</f>
        <v>Swansea Bay UHB</v>
      </c>
      <c r="C1450">
        <f>'5a - Savings Tracker'!C1492</f>
        <v>0</v>
      </c>
      <c r="D1450">
        <f>'5a - Savings Tracker'!D1492</f>
        <v>0</v>
      </c>
      <c r="E1450">
        <f>'5a - Savings Tracker'!E1492</f>
        <v>0</v>
      </c>
      <c r="F1450">
        <f>'5a - Savings Tracker'!F1492</f>
        <v>0</v>
      </c>
      <c r="G1450">
        <f>'5a - Savings Tracker'!G1492</f>
        <v>0</v>
      </c>
      <c r="H1450">
        <f>'5a - Savings Tracker'!H1492</f>
        <v>0</v>
      </c>
      <c r="I1450">
        <f>'5a - Savings Tracker'!J1492</f>
        <v>0</v>
      </c>
      <c r="J1450">
        <f>'5a - Savings Tracker'!K1492</f>
        <v>0</v>
      </c>
      <c r="K1450">
        <f>'5a - Savings Tracker'!L1492</f>
        <v>0</v>
      </c>
      <c r="L1450">
        <f>'5a - Savings Tracker'!M1492</f>
        <v>0</v>
      </c>
      <c r="M1450">
        <f>'5a - Savings Tracker'!N1492</f>
        <v>0</v>
      </c>
      <c r="N1450">
        <f>'5a - Savings Tracker'!O1492</f>
        <v>0</v>
      </c>
      <c r="O1450">
        <f>'5a - Savings Tracker'!P1492</f>
        <v>0</v>
      </c>
      <c r="P1450">
        <f>'5a - Savings Tracker'!Q1492</f>
        <v>0</v>
      </c>
      <c r="Q1450">
        <f>'5a - Savings Tracker'!R1492</f>
        <v>0</v>
      </c>
      <c r="R1450">
        <f>'5a - Savings Tracker'!S1492</f>
        <v>0</v>
      </c>
      <c r="S1450">
        <f>'5a - Savings Tracker'!T1492</f>
        <v>0</v>
      </c>
      <c r="T1450">
        <f>'5a - Savings Tracker'!U1492</f>
        <v>0</v>
      </c>
      <c r="U1450">
        <f>'5a - Savings Tracker'!V1492</f>
        <v>0</v>
      </c>
      <c r="V1450">
        <f>'5a - Savings Tracker'!W1492</f>
        <v>0</v>
      </c>
      <c r="W1450">
        <f>'5a - Savings Tracker'!X1492</f>
        <v>0</v>
      </c>
      <c r="X1450">
        <f>'5a - Savings Tracker'!Y1492</f>
        <v>0</v>
      </c>
      <c r="Y1450">
        <f>'5a - Savings Tracker'!Z1492</f>
        <v>0</v>
      </c>
      <c r="Z1450">
        <f>'5a - Savings Tracker'!AA1492</f>
        <v>0</v>
      </c>
      <c r="AA1450">
        <f>'5a - Savings Tracker'!AB1492</f>
        <v>0</v>
      </c>
      <c r="AB1450">
        <f>'5a - Savings Tracker'!AC1492</f>
        <v>0</v>
      </c>
      <c r="AC1450">
        <f>'5a - Savings Tracker'!AD1492</f>
        <v>0</v>
      </c>
      <c r="AD1450" t="str">
        <f>'5a - Savings Tracker'!AE1492</f>
        <v/>
      </c>
      <c r="AE1450" t="str">
        <f>'5a - Savings Tracker'!AF1492</f>
        <v/>
      </c>
      <c r="AF1450" t="str">
        <f>'5a - Savings Tracker'!AG1492</f>
        <v/>
      </c>
      <c r="AG1450" t="str">
        <f>'5a - Savings Tracker'!AH1492</f>
        <v/>
      </c>
      <c r="AH1450" t="str">
        <f>'5a - Savings Tracker'!AI1492</f>
        <v/>
      </c>
      <c r="AI1450" t="str">
        <f>'5a - Savings Tracker'!AJ1492</f>
        <v/>
      </c>
      <c r="AJ1450" t="str">
        <f>'5a - Savings Tracker'!AK1492</f>
        <v/>
      </c>
      <c r="AK1450" t="str">
        <f>'5a - Savings Tracker'!AL1492</f>
        <v/>
      </c>
    </row>
    <row r="1451" spans="1:37">
      <c r="A1451">
        <f>'5a - Savings Tracker'!A1493</f>
        <v>1450</v>
      </c>
      <c r="B1451" t="str">
        <f>'5a - Savings Tracker'!B1493</f>
        <v>Swansea Bay UHB</v>
      </c>
      <c r="C1451">
        <f>'5a - Savings Tracker'!C1493</f>
        <v>0</v>
      </c>
      <c r="D1451">
        <f>'5a - Savings Tracker'!D1493</f>
        <v>0</v>
      </c>
      <c r="E1451">
        <f>'5a - Savings Tracker'!E1493</f>
        <v>0</v>
      </c>
      <c r="F1451">
        <f>'5a - Savings Tracker'!F1493</f>
        <v>0</v>
      </c>
      <c r="G1451">
        <f>'5a - Savings Tracker'!G1493</f>
        <v>0</v>
      </c>
      <c r="H1451">
        <f>'5a - Savings Tracker'!H1493</f>
        <v>0</v>
      </c>
      <c r="I1451">
        <f>'5a - Savings Tracker'!J1493</f>
        <v>0</v>
      </c>
      <c r="J1451">
        <f>'5a - Savings Tracker'!K1493</f>
        <v>0</v>
      </c>
      <c r="K1451">
        <f>'5a - Savings Tracker'!L1493</f>
        <v>0</v>
      </c>
      <c r="L1451">
        <f>'5a - Savings Tracker'!M1493</f>
        <v>0</v>
      </c>
      <c r="M1451">
        <f>'5a - Savings Tracker'!N1493</f>
        <v>0</v>
      </c>
      <c r="N1451">
        <f>'5a - Savings Tracker'!O1493</f>
        <v>0</v>
      </c>
      <c r="O1451">
        <f>'5a - Savings Tracker'!P1493</f>
        <v>0</v>
      </c>
      <c r="P1451">
        <f>'5a - Savings Tracker'!Q1493</f>
        <v>0</v>
      </c>
      <c r="Q1451">
        <f>'5a - Savings Tracker'!R1493</f>
        <v>0</v>
      </c>
      <c r="R1451">
        <f>'5a - Savings Tracker'!S1493</f>
        <v>0</v>
      </c>
      <c r="S1451">
        <f>'5a - Savings Tracker'!T1493</f>
        <v>0</v>
      </c>
      <c r="T1451">
        <f>'5a - Savings Tracker'!U1493</f>
        <v>0</v>
      </c>
      <c r="U1451">
        <f>'5a - Savings Tracker'!V1493</f>
        <v>0</v>
      </c>
      <c r="V1451">
        <f>'5a - Savings Tracker'!W1493</f>
        <v>0</v>
      </c>
      <c r="W1451">
        <f>'5a - Savings Tracker'!X1493</f>
        <v>0</v>
      </c>
      <c r="X1451">
        <f>'5a - Savings Tracker'!Y1493</f>
        <v>0</v>
      </c>
      <c r="Y1451">
        <f>'5a - Savings Tracker'!Z1493</f>
        <v>0</v>
      </c>
      <c r="Z1451">
        <f>'5a - Savings Tracker'!AA1493</f>
        <v>0</v>
      </c>
      <c r="AA1451">
        <f>'5a - Savings Tracker'!AB1493</f>
        <v>0</v>
      </c>
      <c r="AB1451">
        <f>'5a - Savings Tracker'!AC1493</f>
        <v>0</v>
      </c>
      <c r="AC1451">
        <f>'5a - Savings Tracker'!AD1493</f>
        <v>0</v>
      </c>
      <c r="AD1451" t="str">
        <f>'5a - Savings Tracker'!AE1493</f>
        <v/>
      </c>
      <c r="AE1451" t="str">
        <f>'5a - Savings Tracker'!AF1493</f>
        <v/>
      </c>
      <c r="AF1451" t="str">
        <f>'5a - Savings Tracker'!AG1493</f>
        <v/>
      </c>
      <c r="AG1451" t="str">
        <f>'5a - Savings Tracker'!AH1493</f>
        <v/>
      </c>
      <c r="AH1451" t="str">
        <f>'5a - Savings Tracker'!AI1493</f>
        <v/>
      </c>
      <c r="AI1451" t="str">
        <f>'5a - Savings Tracker'!AJ1493</f>
        <v/>
      </c>
      <c r="AJ1451" t="str">
        <f>'5a - Savings Tracker'!AK1493</f>
        <v/>
      </c>
      <c r="AK1451" t="str">
        <f>'5a - Savings Tracker'!AL1493</f>
        <v/>
      </c>
    </row>
    <row r="1452" spans="1:37">
      <c r="A1452">
        <f>'5a - Savings Tracker'!A1494</f>
        <v>1451</v>
      </c>
      <c r="B1452" t="str">
        <f>'5a - Savings Tracker'!B1494</f>
        <v>Swansea Bay UHB</v>
      </c>
      <c r="C1452">
        <f>'5a - Savings Tracker'!C1494</f>
        <v>0</v>
      </c>
      <c r="D1452">
        <f>'5a - Savings Tracker'!D1494</f>
        <v>0</v>
      </c>
      <c r="E1452">
        <f>'5a - Savings Tracker'!E1494</f>
        <v>0</v>
      </c>
      <c r="F1452">
        <f>'5a - Savings Tracker'!F1494</f>
        <v>0</v>
      </c>
      <c r="G1452">
        <f>'5a - Savings Tracker'!G1494</f>
        <v>0</v>
      </c>
      <c r="H1452">
        <f>'5a - Savings Tracker'!H1494</f>
        <v>0</v>
      </c>
      <c r="I1452">
        <f>'5a - Savings Tracker'!J1494</f>
        <v>0</v>
      </c>
      <c r="J1452">
        <f>'5a - Savings Tracker'!K1494</f>
        <v>0</v>
      </c>
      <c r="K1452">
        <f>'5a - Savings Tracker'!L1494</f>
        <v>0</v>
      </c>
      <c r="L1452">
        <f>'5a - Savings Tracker'!M1494</f>
        <v>0</v>
      </c>
      <c r="M1452">
        <f>'5a - Savings Tracker'!N1494</f>
        <v>0</v>
      </c>
      <c r="N1452">
        <f>'5a - Savings Tracker'!O1494</f>
        <v>0</v>
      </c>
      <c r="O1452">
        <f>'5a - Savings Tracker'!P1494</f>
        <v>0</v>
      </c>
      <c r="P1452">
        <f>'5a - Savings Tracker'!Q1494</f>
        <v>0</v>
      </c>
      <c r="Q1452">
        <f>'5a - Savings Tracker'!R1494</f>
        <v>0</v>
      </c>
      <c r="R1452">
        <f>'5a - Savings Tracker'!S1494</f>
        <v>0</v>
      </c>
      <c r="S1452">
        <f>'5a - Savings Tracker'!T1494</f>
        <v>0</v>
      </c>
      <c r="T1452">
        <f>'5a - Savings Tracker'!U1494</f>
        <v>0</v>
      </c>
      <c r="U1452">
        <f>'5a - Savings Tracker'!V1494</f>
        <v>0</v>
      </c>
      <c r="V1452">
        <f>'5a - Savings Tracker'!W1494</f>
        <v>0</v>
      </c>
      <c r="W1452">
        <f>'5a - Savings Tracker'!X1494</f>
        <v>0</v>
      </c>
      <c r="X1452">
        <f>'5a - Savings Tracker'!Y1494</f>
        <v>0</v>
      </c>
      <c r="Y1452">
        <f>'5a - Savings Tracker'!Z1494</f>
        <v>0</v>
      </c>
      <c r="Z1452">
        <f>'5a - Savings Tracker'!AA1494</f>
        <v>0</v>
      </c>
      <c r="AA1452">
        <f>'5a - Savings Tracker'!AB1494</f>
        <v>0</v>
      </c>
      <c r="AB1452">
        <f>'5a - Savings Tracker'!AC1494</f>
        <v>0</v>
      </c>
      <c r="AC1452">
        <f>'5a - Savings Tracker'!AD1494</f>
        <v>0</v>
      </c>
      <c r="AD1452" t="str">
        <f>'5a - Savings Tracker'!AE1494</f>
        <v/>
      </c>
      <c r="AE1452" t="str">
        <f>'5a - Savings Tracker'!AF1494</f>
        <v/>
      </c>
      <c r="AF1452" t="str">
        <f>'5a - Savings Tracker'!AG1494</f>
        <v/>
      </c>
      <c r="AG1452" t="str">
        <f>'5a - Savings Tracker'!AH1494</f>
        <v/>
      </c>
      <c r="AH1452" t="str">
        <f>'5a - Savings Tracker'!AI1494</f>
        <v/>
      </c>
      <c r="AI1452" t="str">
        <f>'5a - Savings Tracker'!AJ1494</f>
        <v/>
      </c>
      <c r="AJ1452" t="str">
        <f>'5a - Savings Tracker'!AK1494</f>
        <v/>
      </c>
      <c r="AK1452" t="str">
        <f>'5a - Savings Tracker'!AL1494</f>
        <v/>
      </c>
    </row>
    <row r="1453" spans="1:37">
      <c r="A1453">
        <f>'5a - Savings Tracker'!A1495</f>
        <v>1452</v>
      </c>
      <c r="B1453" t="str">
        <f>'5a - Savings Tracker'!B1495</f>
        <v>Swansea Bay UHB</v>
      </c>
      <c r="C1453">
        <f>'5a - Savings Tracker'!C1495</f>
        <v>0</v>
      </c>
      <c r="D1453">
        <f>'5a - Savings Tracker'!D1495</f>
        <v>0</v>
      </c>
      <c r="E1453">
        <f>'5a - Savings Tracker'!E1495</f>
        <v>0</v>
      </c>
      <c r="F1453">
        <f>'5a - Savings Tracker'!F1495</f>
        <v>0</v>
      </c>
      <c r="G1453">
        <f>'5a - Savings Tracker'!G1495</f>
        <v>0</v>
      </c>
      <c r="H1453">
        <f>'5a - Savings Tracker'!H1495</f>
        <v>0</v>
      </c>
      <c r="I1453">
        <f>'5a - Savings Tracker'!J1495</f>
        <v>0</v>
      </c>
      <c r="J1453">
        <f>'5a - Savings Tracker'!K1495</f>
        <v>0</v>
      </c>
      <c r="K1453">
        <f>'5a - Savings Tracker'!L1495</f>
        <v>0</v>
      </c>
      <c r="L1453">
        <f>'5a - Savings Tracker'!M1495</f>
        <v>0</v>
      </c>
      <c r="M1453">
        <f>'5a - Savings Tracker'!N1495</f>
        <v>0</v>
      </c>
      <c r="N1453">
        <f>'5a - Savings Tracker'!O1495</f>
        <v>0</v>
      </c>
      <c r="O1453">
        <f>'5a - Savings Tracker'!P1495</f>
        <v>0</v>
      </c>
      <c r="P1453">
        <f>'5a - Savings Tracker'!Q1495</f>
        <v>0</v>
      </c>
      <c r="Q1453">
        <f>'5a - Savings Tracker'!R1495</f>
        <v>0</v>
      </c>
      <c r="R1453">
        <f>'5a - Savings Tracker'!S1495</f>
        <v>0</v>
      </c>
      <c r="S1453">
        <f>'5a - Savings Tracker'!T1495</f>
        <v>0</v>
      </c>
      <c r="T1453">
        <f>'5a - Savings Tracker'!U1495</f>
        <v>0</v>
      </c>
      <c r="U1453">
        <f>'5a - Savings Tracker'!V1495</f>
        <v>0</v>
      </c>
      <c r="V1453">
        <f>'5a - Savings Tracker'!W1495</f>
        <v>0</v>
      </c>
      <c r="W1453">
        <f>'5a - Savings Tracker'!X1495</f>
        <v>0</v>
      </c>
      <c r="X1453">
        <f>'5a - Savings Tracker'!Y1495</f>
        <v>0</v>
      </c>
      <c r="Y1453">
        <f>'5a - Savings Tracker'!Z1495</f>
        <v>0</v>
      </c>
      <c r="Z1453">
        <f>'5a - Savings Tracker'!AA1495</f>
        <v>0</v>
      </c>
      <c r="AA1453">
        <f>'5a - Savings Tracker'!AB1495</f>
        <v>0</v>
      </c>
      <c r="AB1453">
        <f>'5a - Savings Tracker'!AC1495</f>
        <v>0</v>
      </c>
      <c r="AC1453">
        <f>'5a - Savings Tracker'!AD1495</f>
        <v>0</v>
      </c>
      <c r="AD1453" t="str">
        <f>'5a - Savings Tracker'!AE1495</f>
        <v/>
      </c>
      <c r="AE1453" t="str">
        <f>'5a - Savings Tracker'!AF1495</f>
        <v/>
      </c>
      <c r="AF1453" t="str">
        <f>'5a - Savings Tracker'!AG1495</f>
        <v/>
      </c>
      <c r="AG1453" t="str">
        <f>'5a - Savings Tracker'!AH1495</f>
        <v/>
      </c>
      <c r="AH1453" t="str">
        <f>'5a - Savings Tracker'!AI1495</f>
        <v/>
      </c>
      <c r="AI1453" t="str">
        <f>'5a - Savings Tracker'!AJ1495</f>
        <v/>
      </c>
      <c r="AJ1453" t="str">
        <f>'5a - Savings Tracker'!AK1495</f>
        <v/>
      </c>
      <c r="AK1453" t="str">
        <f>'5a - Savings Tracker'!AL1495</f>
        <v/>
      </c>
    </row>
    <row r="1454" spans="1:37">
      <c r="A1454">
        <f>'5a - Savings Tracker'!A1496</f>
        <v>1453</v>
      </c>
      <c r="B1454" t="str">
        <f>'5a - Savings Tracker'!B1496</f>
        <v>Swansea Bay UHB</v>
      </c>
      <c r="C1454">
        <f>'5a - Savings Tracker'!C1496</f>
        <v>0</v>
      </c>
      <c r="D1454">
        <f>'5a - Savings Tracker'!D1496</f>
        <v>0</v>
      </c>
      <c r="E1454">
        <f>'5a - Savings Tracker'!E1496</f>
        <v>0</v>
      </c>
      <c r="F1454">
        <f>'5a - Savings Tracker'!F1496</f>
        <v>0</v>
      </c>
      <c r="G1454">
        <f>'5a - Savings Tracker'!G1496</f>
        <v>0</v>
      </c>
      <c r="H1454">
        <f>'5a - Savings Tracker'!H1496</f>
        <v>0</v>
      </c>
      <c r="I1454">
        <f>'5a - Savings Tracker'!J1496</f>
        <v>0</v>
      </c>
      <c r="J1454">
        <f>'5a - Savings Tracker'!K1496</f>
        <v>0</v>
      </c>
      <c r="K1454">
        <f>'5a - Savings Tracker'!L1496</f>
        <v>0</v>
      </c>
      <c r="L1454">
        <f>'5a - Savings Tracker'!M1496</f>
        <v>0</v>
      </c>
      <c r="M1454">
        <f>'5a - Savings Tracker'!N1496</f>
        <v>0</v>
      </c>
      <c r="N1454">
        <f>'5a - Savings Tracker'!O1496</f>
        <v>0</v>
      </c>
      <c r="O1454">
        <f>'5a - Savings Tracker'!P1496</f>
        <v>0</v>
      </c>
      <c r="P1454">
        <f>'5a - Savings Tracker'!Q1496</f>
        <v>0</v>
      </c>
      <c r="Q1454">
        <f>'5a - Savings Tracker'!R1496</f>
        <v>0</v>
      </c>
      <c r="R1454">
        <f>'5a - Savings Tracker'!S1496</f>
        <v>0</v>
      </c>
      <c r="S1454">
        <f>'5a - Savings Tracker'!T1496</f>
        <v>0</v>
      </c>
      <c r="T1454">
        <f>'5a - Savings Tracker'!U1496</f>
        <v>0</v>
      </c>
      <c r="U1454">
        <f>'5a - Savings Tracker'!V1496</f>
        <v>0</v>
      </c>
      <c r="V1454">
        <f>'5a - Savings Tracker'!W1496</f>
        <v>0</v>
      </c>
      <c r="W1454">
        <f>'5a - Savings Tracker'!X1496</f>
        <v>0</v>
      </c>
      <c r="X1454">
        <f>'5a - Savings Tracker'!Y1496</f>
        <v>0</v>
      </c>
      <c r="Y1454">
        <f>'5a - Savings Tracker'!Z1496</f>
        <v>0</v>
      </c>
      <c r="Z1454">
        <f>'5a - Savings Tracker'!AA1496</f>
        <v>0</v>
      </c>
      <c r="AA1454">
        <f>'5a - Savings Tracker'!AB1496</f>
        <v>0</v>
      </c>
      <c r="AB1454">
        <f>'5a - Savings Tracker'!AC1496</f>
        <v>0</v>
      </c>
      <c r="AC1454">
        <f>'5a - Savings Tracker'!AD1496</f>
        <v>0</v>
      </c>
      <c r="AD1454" t="str">
        <f>'5a - Savings Tracker'!AE1496</f>
        <v/>
      </c>
      <c r="AE1454" t="str">
        <f>'5a - Savings Tracker'!AF1496</f>
        <v/>
      </c>
      <c r="AF1454" t="str">
        <f>'5a - Savings Tracker'!AG1496</f>
        <v/>
      </c>
      <c r="AG1454" t="str">
        <f>'5a - Savings Tracker'!AH1496</f>
        <v/>
      </c>
      <c r="AH1454" t="str">
        <f>'5a - Savings Tracker'!AI1496</f>
        <v/>
      </c>
      <c r="AI1454" t="str">
        <f>'5a - Savings Tracker'!AJ1496</f>
        <v/>
      </c>
      <c r="AJ1454" t="str">
        <f>'5a - Savings Tracker'!AK1496</f>
        <v/>
      </c>
      <c r="AK1454" t="str">
        <f>'5a - Savings Tracker'!AL1496</f>
        <v/>
      </c>
    </row>
    <row r="1455" spans="1:37">
      <c r="A1455">
        <f>'5a - Savings Tracker'!A1497</f>
        <v>1454</v>
      </c>
      <c r="B1455" t="str">
        <f>'5a - Savings Tracker'!B1497</f>
        <v>Swansea Bay UHB</v>
      </c>
      <c r="C1455">
        <f>'5a - Savings Tracker'!C1497</f>
        <v>0</v>
      </c>
      <c r="D1455">
        <f>'5a - Savings Tracker'!D1497</f>
        <v>0</v>
      </c>
      <c r="E1455">
        <f>'5a - Savings Tracker'!E1497</f>
        <v>0</v>
      </c>
      <c r="F1455">
        <f>'5a - Savings Tracker'!F1497</f>
        <v>0</v>
      </c>
      <c r="G1455">
        <f>'5a - Savings Tracker'!G1497</f>
        <v>0</v>
      </c>
      <c r="H1455">
        <f>'5a - Savings Tracker'!H1497</f>
        <v>0</v>
      </c>
      <c r="I1455">
        <f>'5a - Savings Tracker'!J1497</f>
        <v>0</v>
      </c>
      <c r="J1455">
        <f>'5a - Savings Tracker'!K1497</f>
        <v>0</v>
      </c>
      <c r="K1455">
        <f>'5a - Savings Tracker'!L1497</f>
        <v>0</v>
      </c>
      <c r="L1455">
        <f>'5a - Savings Tracker'!M1497</f>
        <v>0</v>
      </c>
      <c r="M1455">
        <f>'5a - Savings Tracker'!N1497</f>
        <v>0</v>
      </c>
      <c r="N1455">
        <f>'5a - Savings Tracker'!O1497</f>
        <v>0</v>
      </c>
      <c r="O1455">
        <f>'5a - Savings Tracker'!P1497</f>
        <v>0</v>
      </c>
      <c r="P1455">
        <f>'5a - Savings Tracker'!Q1497</f>
        <v>0</v>
      </c>
      <c r="Q1455">
        <f>'5a - Savings Tracker'!R1497</f>
        <v>0</v>
      </c>
      <c r="R1455">
        <f>'5a - Savings Tracker'!S1497</f>
        <v>0</v>
      </c>
      <c r="S1455">
        <f>'5a - Savings Tracker'!T1497</f>
        <v>0</v>
      </c>
      <c r="T1455">
        <f>'5a - Savings Tracker'!U1497</f>
        <v>0</v>
      </c>
      <c r="U1455">
        <f>'5a - Savings Tracker'!V1497</f>
        <v>0</v>
      </c>
      <c r="V1455">
        <f>'5a - Savings Tracker'!W1497</f>
        <v>0</v>
      </c>
      <c r="W1455">
        <f>'5a - Savings Tracker'!X1497</f>
        <v>0</v>
      </c>
      <c r="X1455">
        <f>'5a - Savings Tracker'!Y1497</f>
        <v>0</v>
      </c>
      <c r="Y1455">
        <f>'5a - Savings Tracker'!Z1497</f>
        <v>0</v>
      </c>
      <c r="Z1455">
        <f>'5a - Savings Tracker'!AA1497</f>
        <v>0</v>
      </c>
      <c r="AA1455">
        <f>'5a - Savings Tracker'!AB1497</f>
        <v>0</v>
      </c>
      <c r="AB1455">
        <f>'5a - Savings Tracker'!AC1497</f>
        <v>0</v>
      </c>
      <c r="AC1455">
        <f>'5a - Savings Tracker'!AD1497</f>
        <v>0</v>
      </c>
      <c r="AD1455" t="str">
        <f>'5a - Savings Tracker'!AE1497</f>
        <v/>
      </c>
      <c r="AE1455" t="str">
        <f>'5a - Savings Tracker'!AF1497</f>
        <v/>
      </c>
      <c r="AF1455" t="str">
        <f>'5a - Savings Tracker'!AG1497</f>
        <v/>
      </c>
      <c r="AG1455" t="str">
        <f>'5a - Savings Tracker'!AH1497</f>
        <v/>
      </c>
      <c r="AH1455" t="str">
        <f>'5a - Savings Tracker'!AI1497</f>
        <v/>
      </c>
      <c r="AI1455" t="str">
        <f>'5a - Savings Tracker'!AJ1497</f>
        <v/>
      </c>
      <c r="AJ1455" t="str">
        <f>'5a - Savings Tracker'!AK1497</f>
        <v/>
      </c>
      <c r="AK1455" t="str">
        <f>'5a - Savings Tracker'!AL1497</f>
        <v/>
      </c>
    </row>
    <row r="1456" spans="1:37">
      <c r="A1456">
        <f>'5a - Savings Tracker'!A1498</f>
        <v>1455</v>
      </c>
      <c r="B1456" t="str">
        <f>'5a - Savings Tracker'!B1498</f>
        <v>Swansea Bay UHB</v>
      </c>
      <c r="C1456">
        <f>'5a - Savings Tracker'!C1498</f>
        <v>0</v>
      </c>
      <c r="D1456">
        <f>'5a - Savings Tracker'!D1498</f>
        <v>0</v>
      </c>
      <c r="E1456">
        <f>'5a - Savings Tracker'!E1498</f>
        <v>0</v>
      </c>
      <c r="F1456">
        <f>'5a - Savings Tracker'!F1498</f>
        <v>0</v>
      </c>
      <c r="G1456">
        <f>'5a - Savings Tracker'!G1498</f>
        <v>0</v>
      </c>
      <c r="H1456">
        <f>'5a - Savings Tracker'!H1498</f>
        <v>0</v>
      </c>
      <c r="I1456">
        <f>'5a - Savings Tracker'!J1498</f>
        <v>0</v>
      </c>
      <c r="J1456">
        <f>'5a - Savings Tracker'!K1498</f>
        <v>0</v>
      </c>
      <c r="K1456">
        <f>'5a - Savings Tracker'!L1498</f>
        <v>0</v>
      </c>
      <c r="L1456">
        <f>'5a - Savings Tracker'!M1498</f>
        <v>0</v>
      </c>
      <c r="M1456">
        <f>'5a - Savings Tracker'!N1498</f>
        <v>0</v>
      </c>
      <c r="N1456">
        <f>'5a - Savings Tracker'!O1498</f>
        <v>0</v>
      </c>
      <c r="O1456">
        <f>'5a - Savings Tracker'!P1498</f>
        <v>0</v>
      </c>
      <c r="P1456">
        <f>'5a - Savings Tracker'!Q1498</f>
        <v>0</v>
      </c>
      <c r="Q1456">
        <f>'5a - Savings Tracker'!R1498</f>
        <v>0</v>
      </c>
      <c r="R1456">
        <f>'5a - Savings Tracker'!S1498</f>
        <v>0</v>
      </c>
      <c r="S1456">
        <f>'5a - Savings Tracker'!T1498</f>
        <v>0</v>
      </c>
      <c r="T1456">
        <f>'5a - Savings Tracker'!U1498</f>
        <v>0</v>
      </c>
      <c r="U1456">
        <f>'5a - Savings Tracker'!V1498</f>
        <v>0</v>
      </c>
      <c r="V1456">
        <f>'5a - Savings Tracker'!W1498</f>
        <v>0</v>
      </c>
      <c r="W1456">
        <f>'5a - Savings Tracker'!X1498</f>
        <v>0</v>
      </c>
      <c r="X1456">
        <f>'5a - Savings Tracker'!Y1498</f>
        <v>0</v>
      </c>
      <c r="Y1456">
        <f>'5a - Savings Tracker'!Z1498</f>
        <v>0</v>
      </c>
      <c r="Z1456">
        <f>'5a - Savings Tracker'!AA1498</f>
        <v>0</v>
      </c>
      <c r="AA1456">
        <f>'5a - Savings Tracker'!AB1498</f>
        <v>0</v>
      </c>
      <c r="AB1456">
        <f>'5a - Savings Tracker'!AC1498</f>
        <v>0</v>
      </c>
      <c r="AC1456">
        <f>'5a - Savings Tracker'!AD1498</f>
        <v>0</v>
      </c>
      <c r="AD1456" t="str">
        <f>'5a - Savings Tracker'!AE1498</f>
        <v/>
      </c>
      <c r="AE1456" t="str">
        <f>'5a - Savings Tracker'!AF1498</f>
        <v/>
      </c>
      <c r="AF1456" t="str">
        <f>'5a - Savings Tracker'!AG1498</f>
        <v/>
      </c>
      <c r="AG1456" t="str">
        <f>'5a - Savings Tracker'!AH1498</f>
        <v/>
      </c>
      <c r="AH1456" t="str">
        <f>'5a - Savings Tracker'!AI1498</f>
        <v/>
      </c>
      <c r="AI1456" t="str">
        <f>'5a - Savings Tracker'!AJ1498</f>
        <v/>
      </c>
      <c r="AJ1456" t="str">
        <f>'5a - Savings Tracker'!AK1498</f>
        <v/>
      </c>
      <c r="AK1456" t="str">
        <f>'5a - Savings Tracker'!AL1498</f>
        <v/>
      </c>
    </row>
    <row r="1457" spans="1:37">
      <c r="A1457">
        <f>'5a - Savings Tracker'!A1499</f>
        <v>1456</v>
      </c>
      <c r="B1457" t="str">
        <f>'5a - Savings Tracker'!B1499</f>
        <v>Swansea Bay UHB</v>
      </c>
      <c r="C1457">
        <f>'5a - Savings Tracker'!C1499</f>
        <v>0</v>
      </c>
      <c r="D1457">
        <f>'5a - Savings Tracker'!D1499</f>
        <v>0</v>
      </c>
      <c r="E1457">
        <f>'5a - Savings Tracker'!E1499</f>
        <v>0</v>
      </c>
      <c r="F1457">
        <f>'5a - Savings Tracker'!F1499</f>
        <v>0</v>
      </c>
      <c r="G1457">
        <f>'5a - Savings Tracker'!G1499</f>
        <v>0</v>
      </c>
      <c r="H1457">
        <f>'5a - Savings Tracker'!H1499</f>
        <v>0</v>
      </c>
      <c r="I1457">
        <f>'5a - Savings Tracker'!J1499</f>
        <v>0</v>
      </c>
      <c r="J1457">
        <f>'5a - Savings Tracker'!K1499</f>
        <v>0</v>
      </c>
      <c r="K1457">
        <f>'5a - Savings Tracker'!L1499</f>
        <v>0</v>
      </c>
      <c r="L1457">
        <f>'5a - Savings Tracker'!M1499</f>
        <v>0</v>
      </c>
      <c r="M1457">
        <f>'5a - Savings Tracker'!N1499</f>
        <v>0</v>
      </c>
      <c r="N1457">
        <f>'5a - Savings Tracker'!O1499</f>
        <v>0</v>
      </c>
      <c r="O1457">
        <f>'5a - Savings Tracker'!P1499</f>
        <v>0</v>
      </c>
      <c r="P1457">
        <f>'5a - Savings Tracker'!Q1499</f>
        <v>0</v>
      </c>
      <c r="Q1457">
        <f>'5a - Savings Tracker'!R1499</f>
        <v>0</v>
      </c>
      <c r="R1457">
        <f>'5a - Savings Tracker'!S1499</f>
        <v>0</v>
      </c>
      <c r="S1457">
        <f>'5a - Savings Tracker'!T1499</f>
        <v>0</v>
      </c>
      <c r="T1457">
        <f>'5a - Savings Tracker'!U1499</f>
        <v>0</v>
      </c>
      <c r="U1457">
        <f>'5a - Savings Tracker'!V1499</f>
        <v>0</v>
      </c>
      <c r="V1457">
        <f>'5a - Savings Tracker'!W1499</f>
        <v>0</v>
      </c>
      <c r="W1457">
        <f>'5a - Savings Tracker'!X1499</f>
        <v>0</v>
      </c>
      <c r="X1457">
        <f>'5a - Savings Tracker'!Y1499</f>
        <v>0</v>
      </c>
      <c r="Y1457">
        <f>'5a - Savings Tracker'!Z1499</f>
        <v>0</v>
      </c>
      <c r="Z1457">
        <f>'5a - Savings Tracker'!AA1499</f>
        <v>0</v>
      </c>
      <c r="AA1457">
        <f>'5a - Savings Tracker'!AB1499</f>
        <v>0</v>
      </c>
      <c r="AB1457">
        <f>'5a - Savings Tracker'!AC1499</f>
        <v>0</v>
      </c>
      <c r="AC1457">
        <f>'5a - Savings Tracker'!AD1499</f>
        <v>0</v>
      </c>
      <c r="AD1457" t="str">
        <f>'5a - Savings Tracker'!AE1499</f>
        <v/>
      </c>
      <c r="AE1457" t="str">
        <f>'5a - Savings Tracker'!AF1499</f>
        <v/>
      </c>
      <c r="AF1457" t="str">
        <f>'5a - Savings Tracker'!AG1499</f>
        <v/>
      </c>
      <c r="AG1457" t="str">
        <f>'5a - Savings Tracker'!AH1499</f>
        <v/>
      </c>
      <c r="AH1457" t="str">
        <f>'5a - Savings Tracker'!AI1499</f>
        <v/>
      </c>
      <c r="AI1457" t="str">
        <f>'5a - Savings Tracker'!AJ1499</f>
        <v/>
      </c>
      <c r="AJ1457" t="str">
        <f>'5a - Savings Tracker'!AK1499</f>
        <v/>
      </c>
      <c r="AK1457" t="str">
        <f>'5a - Savings Tracker'!AL1499</f>
        <v/>
      </c>
    </row>
    <row r="1458" spans="1:37">
      <c r="A1458">
        <f>'5a - Savings Tracker'!A1500</f>
        <v>1457</v>
      </c>
      <c r="B1458" t="str">
        <f>'5a - Savings Tracker'!B1500</f>
        <v>Swansea Bay UHB</v>
      </c>
      <c r="C1458">
        <f>'5a - Savings Tracker'!C1500</f>
        <v>0</v>
      </c>
      <c r="D1458">
        <f>'5a - Savings Tracker'!D1500</f>
        <v>0</v>
      </c>
      <c r="E1458">
        <f>'5a - Savings Tracker'!E1500</f>
        <v>0</v>
      </c>
      <c r="F1458">
        <f>'5a - Savings Tracker'!F1500</f>
        <v>0</v>
      </c>
      <c r="G1458">
        <f>'5a - Savings Tracker'!G1500</f>
        <v>0</v>
      </c>
      <c r="H1458">
        <f>'5a - Savings Tracker'!H1500</f>
        <v>0</v>
      </c>
      <c r="I1458">
        <f>'5a - Savings Tracker'!J1500</f>
        <v>0</v>
      </c>
      <c r="J1458">
        <f>'5a - Savings Tracker'!K1500</f>
        <v>0</v>
      </c>
      <c r="K1458">
        <f>'5a - Savings Tracker'!L1500</f>
        <v>0</v>
      </c>
      <c r="L1458">
        <f>'5a - Savings Tracker'!M1500</f>
        <v>0</v>
      </c>
      <c r="M1458">
        <f>'5a - Savings Tracker'!N1500</f>
        <v>0</v>
      </c>
      <c r="N1458">
        <f>'5a - Savings Tracker'!O1500</f>
        <v>0</v>
      </c>
      <c r="O1458">
        <f>'5a - Savings Tracker'!P1500</f>
        <v>0</v>
      </c>
      <c r="P1458">
        <f>'5a - Savings Tracker'!Q1500</f>
        <v>0</v>
      </c>
      <c r="Q1458">
        <f>'5a - Savings Tracker'!R1500</f>
        <v>0</v>
      </c>
      <c r="R1458">
        <f>'5a - Savings Tracker'!S1500</f>
        <v>0</v>
      </c>
      <c r="S1458">
        <f>'5a - Savings Tracker'!T1500</f>
        <v>0</v>
      </c>
      <c r="T1458">
        <f>'5a - Savings Tracker'!U1500</f>
        <v>0</v>
      </c>
      <c r="U1458">
        <f>'5a - Savings Tracker'!V1500</f>
        <v>0</v>
      </c>
      <c r="V1458">
        <f>'5a - Savings Tracker'!W1500</f>
        <v>0</v>
      </c>
      <c r="W1458">
        <f>'5a - Savings Tracker'!X1500</f>
        <v>0</v>
      </c>
      <c r="X1458">
        <f>'5a - Savings Tracker'!Y1500</f>
        <v>0</v>
      </c>
      <c r="Y1458">
        <f>'5a - Savings Tracker'!Z1500</f>
        <v>0</v>
      </c>
      <c r="Z1458">
        <f>'5a - Savings Tracker'!AA1500</f>
        <v>0</v>
      </c>
      <c r="AA1458">
        <f>'5a - Savings Tracker'!AB1500</f>
        <v>0</v>
      </c>
      <c r="AB1458">
        <f>'5a - Savings Tracker'!AC1500</f>
        <v>0</v>
      </c>
      <c r="AC1458">
        <f>'5a - Savings Tracker'!AD1500</f>
        <v>0</v>
      </c>
      <c r="AD1458" t="str">
        <f>'5a - Savings Tracker'!AE1500</f>
        <v/>
      </c>
      <c r="AE1458" t="str">
        <f>'5a - Savings Tracker'!AF1500</f>
        <v/>
      </c>
      <c r="AF1458" t="str">
        <f>'5a - Savings Tracker'!AG1500</f>
        <v/>
      </c>
      <c r="AG1458" t="str">
        <f>'5a - Savings Tracker'!AH1500</f>
        <v/>
      </c>
      <c r="AH1458" t="str">
        <f>'5a - Savings Tracker'!AI1500</f>
        <v/>
      </c>
      <c r="AI1458" t="str">
        <f>'5a - Savings Tracker'!AJ1500</f>
        <v/>
      </c>
      <c r="AJ1458" t="str">
        <f>'5a - Savings Tracker'!AK1500</f>
        <v/>
      </c>
      <c r="AK1458" t="str">
        <f>'5a - Savings Tracker'!AL1500</f>
        <v/>
      </c>
    </row>
    <row r="1459" spans="1:37">
      <c r="A1459">
        <f>'5a - Savings Tracker'!A1501</f>
        <v>1458</v>
      </c>
      <c r="B1459" t="str">
        <f>'5a - Savings Tracker'!B1501</f>
        <v>Swansea Bay UHB</v>
      </c>
      <c r="C1459">
        <f>'5a - Savings Tracker'!C1501</f>
        <v>0</v>
      </c>
      <c r="D1459">
        <f>'5a - Savings Tracker'!D1501</f>
        <v>0</v>
      </c>
      <c r="E1459">
        <f>'5a - Savings Tracker'!E1501</f>
        <v>0</v>
      </c>
      <c r="F1459">
        <f>'5a - Savings Tracker'!F1501</f>
        <v>0</v>
      </c>
      <c r="G1459">
        <f>'5a - Savings Tracker'!G1501</f>
        <v>0</v>
      </c>
      <c r="H1459">
        <f>'5a - Savings Tracker'!H1501</f>
        <v>0</v>
      </c>
      <c r="I1459">
        <f>'5a - Savings Tracker'!J1501</f>
        <v>0</v>
      </c>
      <c r="J1459">
        <f>'5a - Savings Tracker'!K1501</f>
        <v>0</v>
      </c>
      <c r="K1459">
        <f>'5a - Savings Tracker'!L1501</f>
        <v>0</v>
      </c>
      <c r="L1459">
        <f>'5a - Savings Tracker'!M1501</f>
        <v>0</v>
      </c>
      <c r="M1459">
        <f>'5a - Savings Tracker'!N1501</f>
        <v>0</v>
      </c>
      <c r="N1459">
        <f>'5a - Savings Tracker'!O1501</f>
        <v>0</v>
      </c>
      <c r="O1459">
        <f>'5a - Savings Tracker'!P1501</f>
        <v>0</v>
      </c>
      <c r="P1459">
        <f>'5a - Savings Tracker'!Q1501</f>
        <v>0</v>
      </c>
      <c r="Q1459">
        <f>'5a - Savings Tracker'!R1501</f>
        <v>0</v>
      </c>
      <c r="R1459">
        <f>'5a - Savings Tracker'!S1501</f>
        <v>0</v>
      </c>
      <c r="S1459">
        <f>'5a - Savings Tracker'!T1501</f>
        <v>0</v>
      </c>
      <c r="T1459">
        <f>'5a - Savings Tracker'!U1501</f>
        <v>0</v>
      </c>
      <c r="U1459">
        <f>'5a - Savings Tracker'!V1501</f>
        <v>0</v>
      </c>
      <c r="V1459">
        <f>'5a - Savings Tracker'!W1501</f>
        <v>0</v>
      </c>
      <c r="W1459">
        <f>'5a - Savings Tracker'!X1501</f>
        <v>0</v>
      </c>
      <c r="X1459">
        <f>'5a - Savings Tracker'!Y1501</f>
        <v>0</v>
      </c>
      <c r="Y1459">
        <f>'5a - Savings Tracker'!Z1501</f>
        <v>0</v>
      </c>
      <c r="Z1459">
        <f>'5a - Savings Tracker'!AA1501</f>
        <v>0</v>
      </c>
      <c r="AA1459">
        <f>'5a - Savings Tracker'!AB1501</f>
        <v>0</v>
      </c>
      <c r="AB1459">
        <f>'5a - Savings Tracker'!AC1501</f>
        <v>0</v>
      </c>
      <c r="AC1459">
        <f>'5a - Savings Tracker'!AD1501</f>
        <v>0</v>
      </c>
      <c r="AD1459" t="str">
        <f>'5a - Savings Tracker'!AE1501</f>
        <v/>
      </c>
      <c r="AE1459" t="str">
        <f>'5a - Savings Tracker'!AF1501</f>
        <v/>
      </c>
      <c r="AF1459" t="str">
        <f>'5a - Savings Tracker'!AG1501</f>
        <v/>
      </c>
      <c r="AG1459" t="str">
        <f>'5a - Savings Tracker'!AH1501</f>
        <v/>
      </c>
      <c r="AH1459" t="str">
        <f>'5a - Savings Tracker'!AI1501</f>
        <v/>
      </c>
      <c r="AI1459" t="str">
        <f>'5a - Savings Tracker'!AJ1501</f>
        <v/>
      </c>
      <c r="AJ1459" t="str">
        <f>'5a - Savings Tracker'!AK1501</f>
        <v/>
      </c>
      <c r="AK1459" t="str">
        <f>'5a - Savings Tracker'!AL1501</f>
        <v/>
      </c>
    </row>
    <row r="1460" spans="1:37">
      <c r="A1460">
        <f>'5a - Savings Tracker'!A1502</f>
        <v>1459</v>
      </c>
      <c r="B1460" t="str">
        <f>'5a - Savings Tracker'!B1502</f>
        <v>Swansea Bay UHB</v>
      </c>
      <c r="C1460">
        <f>'5a - Savings Tracker'!C1502</f>
        <v>0</v>
      </c>
      <c r="D1460">
        <f>'5a - Savings Tracker'!D1502</f>
        <v>0</v>
      </c>
      <c r="E1460">
        <f>'5a - Savings Tracker'!E1502</f>
        <v>0</v>
      </c>
      <c r="F1460">
        <f>'5a - Savings Tracker'!F1502</f>
        <v>0</v>
      </c>
      <c r="G1460">
        <f>'5a - Savings Tracker'!G1502</f>
        <v>0</v>
      </c>
      <c r="H1460">
        <f>'5a - Savings Tracker'!H1502</f>
        <v>0</v>
      </c>
      <c r="I1460">
        <f>'5a - Savings Tracker'!J1502</f>
        <v>0</v>
      </c>
      <c r="J1460">
        <f>'5a - Savings Tracker'!K1502</f>
        <v>0</v>
      </c>
      <c r="K1460">
        <f>'5a - Savings Tracker'!L1502</f>
        <v>0</v>
      </c>
      <c r="L1460">
        <f>'5a - Savings Tracker'!M1502</f>
        <v>0</v>
      </c>
      <c r="M1460">
        <f>'5a - Savings Tracker'!N1502</f>
        <v>0</v>
      </c>
      <c r="N1460">
        <f>'5a - Savings Tracker'!O1502</f>
        <v>0</v>
      </c>
      <c r="O1460">
        <f>'5a - Savings Tracker'!P1502</f>
        <v>0</v>
      </c>
      <c r="P1460">
        <f>'5a - Savings Tracker'!Q1502</f>
        <v>0</v>
      </c>
      <c r="Q1460">
        <f>'5a - Savings Tracker'!R1502</f>
        <v>0</v>
      </c>
      <c r="R1460">
        <f>'5a - Savings Tracker'!S1502</f>
        <v>0</v>
      </c>
      <c r="S1460">
        <f>'5a - Savings Tracker'!T1502</f>
        <v>0</v>
      </c>
      <c r="T1460">
        <f>'5a - Savings Tracker'!U1502</f>
        <v>0</v>
      </c>
      <c r="U1460">
        <f>'5a - Savings Tracker'!V1502</f>
        <v>0</v>
      </c>
      <c r="V1460">
        <f>'5a - Savings Tracker'!W1502</f>
        <v>0</v>
      </c>
      <c r="W1460">
        <f>'5a - Savings Tracker'!X1502</f>
        <v>0</v>
      </c>
      <c r="X1460">
        <f>'5a - Savings Tracker'!Y1502</f>
        <v>0</v>
      </c>
      <c r="Y1460">
        <f>'5a - Savings Tracker'!Z1502</f>
        <v>0</v>
      </c>
      <c r="Z1460">
        <f>'5a - Savings Tracker'!AA1502</f>
        <v>0</v>
      </c>
      <c r="AA1460">
        <f>'5a - Savings Tracker'!AB1502</f>
        <v>0</v>
      </c>
      <c r="AB1460">
        <f>'5a - Savings Tracker'!AC1502</f>
        <v>0</v>
      </c>
      <c r="AC1460">
        <f>'5a - Savings Tracker'!AD1502</f>
        <v>0</v>
      </c>
      <c r="AD1460" t="str">
        <f>'5a - Savings Tracker'!AE1502</f>
        <v/>
      </c>
      <c r="AE1460" t="str">
        <f>'5a - Savings Tracker'!AF1502</f>
        <v/>
      </c>
      <c r="AF1460" t="str">
        <f>'5a - Savings Tracker'!AG1502</f>
        <v/>
      </c>
      <c r="AG1460" t="str">
        <f>'5a - Savings Tracker'!AH1502</f>
        <v/>
      </c>
      <c r="AH1460" t="str">
        <f>'5a - Savings Tracker'!AI1502</f>
        <v/>
      </c>
      <c r="AI1460" t="str">
        <f>'5a - Savings Tracker'!AJ1502</f>
        <v/>
      </c>
      <c r="AJ1460" t="str">
        <f>'5a - Savings Tracker'!AK1502</f>
        <v/>
      </c>
      <c r="AK1460" t="str">
        <f>'5a - Savings Tracker'!AL1502</f>
        <v/>
      </c>
    </row>
    <row r="1461" spans="1:37">
      <c r="A1461">
        <f>'5a - Savings Tracker'!A1503</f>
        <v>1460</v>
      </c>
      <c r="B1461" t="str">
        <f>'5a - Savings Tracker'!B1503</f>
        <v>Swansea Bay UHB</v>
      </c>
      <c r="C1461">
        <f>'5a - Savings Tracker'!C1503</f>
        <v>0</v>
      </c>
      <c r="D1461">
        <f>'5a - Savings Tracker'!D1503</f>
        <v>0</v>
      </c>
      <c r="E1461">
        <f>'5a - Savings Tracker'!E1503</f>
        <v>0</v>
      </c>
      <c r="F1461">
        <f>'5a - Savings Tracker'!F1503</f>
        <v>0</v>
      </c>
      <c r="G1461">
        <f>'5a - Savings Tracker'!G1503</f>
        <v>0</v>
      </c>
      <c r="H1461">
        <f>'5a - Savings Tracker'!H1503</f>
        <v>0</v>
      </c>
      <c r="I1461">
        <f>'5a - Savings Tracker'!J1503</f>
        <v>0</v>
      </c>
      <c r="J1461">
        <f>'5a - Savings Tracker'!K1503</f>
        <v>0</v>
      </c>
      <c r="K1461">
        <f>'5a - Savings Tracker'!L1503</f>
        <v>0</v>
      </c>
      <c r="L1461">
        <f>'5a - Savings Tracker'!M1503</f>
        <v>0</v>
      </c>
      <c r="M1461">
        <f>'5a - Savings Tracker'!N1503</f>
        <v>0</v>
      </c>
      <c r="N1461">
        <f>'5a - Savings Tracker'!O1503</f>
        <v>0</v>
      </c>
      <c r="O1461">
        <f>'5a - Savings Tracker'!P1503</f>
        <v>0</v>
      </c>
      <c r="P1461">
        <f>'5a - Savings Tracker'!Q1503</f>
        <v>0</v>
      </c>
      <c r="Q1461">
        <f>'5a - Savings Tracker'!R1503</f>
        <v>0</v>
      </c>
      <c r="R1461">
        <f>'5a - Savings Tracker'!S1503</f>
        <v>0</v>
      </c>
      <c r="S1461">
        <f>'5a - Savings Tracker'!T1503</f>
        <v>0</v>
      </c>
      <c r="T1461">
        <f>'5a - Savings Tracker'!U1503</f>
        <v>0</v>
      </c>
      <c r="U1461">
        <f>'5a - Savings Tracker'!V1503</f>
        <v>0</v>
      </c>
      <c r="V1461">
        <f>'5a - Savings Tracker'!W1503</f>
        <v>0</v>
      </c>
      <c r="W1461">
        <f>'5a - Savings Tracker'!X1503</f>
        <v>0</v>
      </c>
      <c r="X1461">
        <f>'5a - Savings Tracker'!Y1503</f>
        <v>0</v>
      </c>
      <c r="Y1461">
        <f>'5a - Savings Tracker'!Z1503</f>
        <v>0</v>
      </c>
      <c r="Z1461">
        <f>'5a - Savings Tracker'!AA1503</f>
        <v>0</v>
      </c>
      <c r="AA1461">
        <f>'5a - Savings Tracker'!AB1503</f>
        <v>0</v>
      </c>
      <c r="AB1461">
        <f>'5a - Savings Tracker'!AC1503</f>
        <v>0</v>
      </c>
      <c r="AC1461">
        <f>'5a - Savings Tracker'!AD1503</f>
        <v>0</v>
      </c>
      <c r="AD1461" t="str">
        <f>'5a - Savings Tracker'!AE1503</f>
        <v/>
      </c>
      <c r="AE1461" t="str">
        <f>'5a - Savings Tracker'!AF1503</f>
        <v/>
      </c>
      <c r="AF1461" t="str">
        <f>'5a - Savings Tracker'!AG1503</f>
        <v/>
      </c>
      <c r="AG1461" t="str">
        <f>'5a - Savings Tracker'!AH1503</f>
        <v/>
      </c>
      <c r="AH1461" t="str">
        <f>'5a - Savings Tracker'!AI1503</f>
        <v/>
      </c>
      <c r="AI1461" t="str">
        <f>'5a - Savings Tracker'!AJ1503</f>
        <v/>
      </c>
      <c r="AJ1461" t="str">
        <f>'5a - Savings Tracker'!AK1503</f>
        <v/>
      </c>
      <c r="AK1461" t="str">
        <f>'5a - Savings Tracker'!AL1503</f>
        <v/>
      </c>
    </row>
    <row r="1462" spans="1:37">
      <c r="A1462">
        <f>'5a - Savings Tracker'!A1504</f>
        <v>1461</v>
      </c>
      <c r="B1462" t="str">
        <f>'5a - Savings Tracker'!B1504</f>
        <v>Swansea Bay UHB</v>
      </c>
      <c r="C1462">
        <f>'5a - Savings Tracker'!C1504</f>
        <v>0</v>
      </c>
      <c r="D1462">
        <f>'5a - Savings Tracker'!D1504</f>
        <v>0</v>
      </c>
      <c r="E1462">
        <f>'5a - Savings Tracker'!E1504</f>
        <v>0</v>
      </c>
      <c r="F1462">
        <f>'5a - Savings Tracker'!F1504</f>
        <v>0</v>
      </c>
      <c r="G1462">
        <f>'5a - Savings Tracker'!G1504</f>
        <v>0</v>
      </c>
      <c r="H1462">
        <f>'5a - Savings Tracker'!H1504</f>
        <v>0</v>
      </c>
      <c r="I1462">
        <f>'5a - Savings Tracker'!J1504</f>
        <v>0</v>
      </c>
      <c r="J1462">
        <f>'5a - Savings Tracker'!K1504</f>
        <v>0</v>
      </c>
      <c r="K1462">
        <f>'5a - Savings Tracker'!L1504</f>
        <v>0</v>
      </c>
      <c r="L1462">
        <f>'5a - Savings Tracker'!M1504</f>
        <v>0</v>
      </c>
      <c r="M1462">
        <f>'5a - Savings Tracker'!N1504</f>
        <v>0</v>
      </c>
      <c r="N1462">
        <f>'5a - Savings Tracker'!O1504</f>
        <v>0</v>
      </c>
      <c r="O1462">
        <f>'5a - Savings Tracker'!P1504</f>
        <v>0</v>
      </c>
      <c r="P1462">
        <f>'5a - Savings Tracker'!Q1504</f>
        <v>0</v>
      </c>
      <c r="Q1462">
        <f>'5a - Savings Tracker'!R1504</f>
        <v>0</v>
      </c>
      <c r="R1462">
        <f>'5a - Savings Tracker'!S1504</f>
        <v>0</v>
      </c>
      <c r="S1462">
        <f>'5a - Savings Tracker'!T1504</f>
        <v>0</v>
      </c>
      <c r="T1462">
        <f>'5a - Savings Tracker'!U1504</f>
        <v>0</v>
      </c>
      <c r="U1462">
        <f>'5a - Savings Tracker'!V1504</f>
        <v>0</v>
      </c>
      <c r="V1462">
        <f>'5a - Savings Tracker'!W1504</f>
        <v>0</v>
      </c>
      <c r="W1462">
        <f>'5a - Savings Tracker'!X1504</f>
        <v>0</v>
      </c>
      <c r="X1462">
        <f>'5a - Savings Tracker'!Y1504</f>
        <v>0</v>
      </c>
      <c r="Y1462">
        <f>'5a - Savings Tracker'!Z1504</f>
        <v>0</v>
      </c>
      <c r="Z1462">
        <f>'5a - Savings Tracker'!AA1504</f>
        <v>0</v>
      </c>
      <c r="AA1462">
        <f>'5a - Savings Tracker'!AB1504</f>
        <v>0</v>
      </c>
      <c r="AB1462">
        <f>'5a - Savings Tracker'!AC1504</f>
        <v>0</v>
      </c>
      <c r="AC1462">
        <f>'5a - Savings Tracker'!AD1504</f>
        <v>0</v>
      </c>
      <c r="AD1462" t="str">
        <f>'5a - Savings Tracker'!AE1504</f>
        <v/>
      </c>
      <c r="AE1462" t="str">
        <f>'5a - Savings Tracker'!AF1504</f>
        <v/>
      </c>
      <c r="AF1462" t="str">
        <f>'5a - Savings Tracker'!AG1504</f>
        <v/>
      </c>
      <c r="AG1462" t="str">
        <f>'5a - Savings Tracker'!AH1504</f>
        <v/>
      </c>
      <c r="AH1462" t="str">
        <f>'5a - Savings Tracker'!AI1504</f>
        <v/>
      </c>
      <c r="AI1462" t="str">
        <f>'5a - Savings Tracker'!AJ1504</f>
        <v/>
      </c>
      <c r="AJ1462" t="str">
        <f>'5a - Savings Tracker'!AK1504</f>
        <v/>
      </c>
      <c r="AK1462" t="str">
        <f>'5a - Savings Tracker'!AL1504</f>
        <v/>
      </c>
    </row>
    <row r="1463" spans="1:37">
      <c r="A1463">
        <f>'5a - Savings Tracker'!A1505</f>
        <v>1462</v>
      </c>
      <c r="B1463" t="str">
        <f>'5a - Savings Tracker'!B1505</f>
        <v>Swansea Bay UHB</v>
      </c>
      <c r="C1463">
        <f>'5a - Savings Tracker'!C1505</f>
        <v>0</v>
      </c>
      <c r="D1463">
        <f>'5a - Savings Tracker'!D1505</f>
        <v>0</v>
      </c>
      <c r="E1463">
        <f>'5a - Savings Tracker'!E1505</f>
        <v>0</v>
      </c>
      <c r="F1463">
        <f>'5a - Savings Tracker'!F1505</f>
        <v>0</v>
      </c>
      <c r="G1463">
        <f>'5a - Savings Tracker'!G1505</f>
        <v>0</v>
      </c>
      <c r="H1463">
        <f>'5a - Savings Tracker'!H1505</f>
        <v>0</v>
      </c>
      <c r="I1463">
        <f>'5a - Savings Tracker'!J1505</f>
        <v>0</v>
      </c>
      <c r="J1463">
        <f>'5a - Savings Tracker'!K1505</f>
        <v>0</v>
      </c>
      <c r="K1463">
        <f>'5a - Savings Tracker'!L1505</f>
        <v>0</v>
      </c>
      <c r="L1463">
        <f>'5a - Savings Tracker'!M1505</f>
        <v>0</v>
      </c>
      <c r="M1463">
        <f>'5a - Savings Tracker'!N1505</f>
        <v>0</v>
      </c>
      <c r="N1463">
        <f>'5a - Savings Tracker'!O1505</f>
        <v>0</v>
      </c>
      <c r="O1463">
        <f>'5a - Savings Tracker'!P1505</f>
        <v>0</v>
      </c>
      <c r="P1463">
        <f>'5a - Savings Tracker'!Q1505</f>
        <v>0</v>
      </c>
      <c r="Q1463">
        <f>'5a - Savings Tracker'!R1505</f>
        <v>0</v>
      </c>
      <c r="R1463">
        <f>'5a - Savings Tracker'!S1505</f>
        <v>0</v>
      </c>
      <c r="S1463">
        <f>'5a - Savings Tracker'!T1505</f>
        <v>0</v>
      </c>
      <c r="T1463">
        <f>'5a - Savings Tracker'!U1505</f>
        <v>0</v>
      </c>
      <c r="U1463">
        <f>'5a - Savings Tracker'!V1505</f>
        <v>0</v>
      </c>
      <c r="V1463">
        <f>'5a - Savings Tracker'!W1505</f>
        <v>0</v>
      </c>
      <c r="W1463">
        <f>'5a - Savings Tracker'!X1505</f>
        <v>0</v>
      </c>
      <c r="X1463">
        <f>'5a - Savings Tracker'!Y1505</f>
        <v>0</v>
      </c>
      <c r="Y1463">
        <f>'5a - Savings Tracker'!Z1505</f>
        <v>0</v>
      </c>
      <c r="Z1463">
        <f>'5a - Savings Tracker'!AA1505</f>
        <v>0</v>
      </c>
      <c r="AA1463">
        <f>'5a - Savings Tracker'!AB1505</f>
        <v>0</v>
      </c>
      <c r="AB1463">
        <f>'5a - Savings Tracker'!AC1505</f>
        <v>0</v>
      </c>
      <c r="AC1463">
        <f>'5a - Savings Tracker'!AD1505</f>
        <v>0</v>
      </c>
      <c r="AD1463" t="str">
        <f>'5a - Savings Tracker'!AE1505</f>
        <v/>
      </c>
      <c r="AE1463" t="str">
        <f>'5a - Savings Tracker'!AF1505</f>
        <v/>
      </c>
      <c r="AF1463" t="str">
        <f>'5a - Savings Tracker'!AG1505</f>
        <v/>
      </c>
      <c r="AG1463" t="str">
        <f>'5a - Savings Tracker'!AH1505</f>
        <v/>
      </c>
      <c r="AH1463" t="str">
        <f>'5a - Savings Tracker'!AI1505</f>
        <v/>
      </c>
      <c r="AI1463" t="str">
        <f>'5a - Savings Tracker'!AJ1505</f>
        <v/>
      </c>
      <c r="AJ1463" t="str">
        <f>'5a - Savings Tracker'!AK1505</f>
        <v/>
      </c>
      <c r="AK1463" t="str">
        <f>'5a - Savings Tracker'!AL1505</f>
        <v/>
      </c>
    </row>
    <row r="1464" spans="1:37">
      <c r="A1464">
        <f>'5a - Savings Tracker'!A1506</f>
        <v>1463</v>
      </c>
      <c r="B1464" t="str">
        <f>'5a - Savings Tracker'!B1506</f>
        <v>Swansea Bay UHB</v>
      </c>
      <c r="C1464">
        <f>'5a - Savings Tracker'!C1506</f>
        <v>0</v>
      </c>
      <c r="D1464">
        <f>'5a - Savings Tracker'!D1506</f>
        <v>0</v>
      </c>
      <c r="E1464">
        <f>'5a - Savings Tracker'!E1506</f>
        <v>0</v>
      </c>
      <c r="F1464">
        <f>'5a - Savings Tracker'!F1506</f>
        <v>0</v>
      </c>
      <c r="G1464">
        <f>'5a - Savings Tracker'!G1506</f>
        <v>0</v>
      </c>
      <c r="H1464">
        <f>'5a - Savings Tracker'!H1506</f>
        <v>0</v>
      </c>
      <c r="I1464">
        <f>'5a - Savings Tracker'!J1506</f>
        <v>0</v>
      </c>
      <c r="J1464">
        <f>'5a - Savings Tracker'!K1506</f>
        <v>0</v>
      </c>
      <c r="K1464">
        <f>'5a - Savings Tracker'!L1506</f>
        <v>0</v>
      </c>
      <c r="L1464">
        <f>'5a - Savings Tracker'!M1506</f>
        <v>0</v>
      </c>
      <c r="M1464">
        <f>'5a - Savings Tracker'!N1506</f>
        <v>0</v>
      </c>
      <c r="N1464">
        <f>'5a - Savings Tracker'!O1506</f>
        <v>0</v>
      </c>
      <c r="O1464">
        <f>'5a - Savings Tracker'!P1506</f>
        <v>0</v>
      </c>
      <c r="P1464">
        <f>'5a - Savings Tracker'!Q1506</f>
        <v>0</v>
      </c>
      <c r="Q1464">
        <f>'5a - Savings Tracker'!R1506</f>
        <v>0</v>
      </c>
      <c r="R1464">
        <f>'5a - Savings Tracker'!S1506</f>
        <v>0</v>
      </c>
      <c r="S1464">
        <f>'5a - Savings Tracker'!T1506</f>
        <v>0</v>
      </c>
      <c r="T1464">
        <f>'5a - Savings Tracker'!U1506</f>
        <v>0</v>
      </c>
      <c r="U1464">
        <f>'5a - Savings Tracker'!V1506</f>
        <v>0</v>
      </c>
      <c r="V1464">
        <f>'5a - Savings Tracker'!W1506</f>
        <v>0</v>
      </c>
      <c r="W1464">
        <f>'5a - Savings Tracker'!X1506</f>
        <v>0</v>
      </c>
      <c r="X1464">
        <f>'5a - Savings Tracker'!Y1506</f>
        <v>0</v>
      </c>
      <c r="Y1464">
        <f>'5a - Savings Tracker'!Z1506</f>
        <v>0</v>
      </c>
      <c r="Z1464">
        <f>'5a - Savings Tracker'!AA1506</f>
        <v>0</v>
      </c>
      <c r="AA1464">
        <f>'5a - Savings Tracker'!AB1506</f>
        <v>0</v>
      </c>
      <c r="AB1464">
        <f>'5a - Savings Tracker'!AC1506</f>
        <v>0</v>
      </c>
      <c r="AC1464">
        <f>'5a - Savings Tracker'!AD1506</f>
        <v>0</v>
      </c>
      <c r="AD1464" t="str">
        <f>'5a - Savings Tracker'!AE1506</f>
        <v/>
      </c>
      <c r="AE1464" t="str">
        <f>'5a - Savings Tracker'!AF1506</f>
        <v/>
      </c>
      <c r="AF1464" t="str">
        <f>'5a - Savings Tracker'!AG1506</f>
        <v/>
      </c>
      <c r="AG1464" t="str">
        <f>'5a - Savings Tracker'!AH1506</f>
        <v/>
      </c>
      <c r="AH1464" t="str">
        <f>'5a - Savings Tracker'!AI1506</f>
        <v/>
      </c>
      <c r="AI1464" t="str">
        <f>'5a - Savings Tracker'!AJ1506</f>
        <v/>
      </c>
      <c r="AJ1464" t="str">
        <f>'5a - Savings Tracker'!AK1506</f>
        <v/>
      </c>
      <c r="AK1464" t="str">
        <f>'5a - Savings Tracker'!AL1506</f>
        <v/>
      </c>
    </row>
    <row r="1465" spans="1:37">
      <c r="A1465">
        <f>'5a - Savings Tracker'!A1507</f>
        <v>1464</v>
      </c>
      <c r="B1465" t="str">
        <f>'5a - Savings Tracker'!B1507</f>
        <v>Swansea Bay UHB</v>
      </c>
      <c r="C1465">
        <f>'5a - Savings Tracker'!C1507</f>
        <v>0</v>
      </c>
      <c r="D1465">
        <f>'5a - Savings Tracker'!D1507</f>
        <v>0</v>
      </c>
      <c r="E1465">
        <f>'5a - Savings Tracker'!E1507</f>
        <v>0</v>
      </c>
      <c r="F1465">
        <f>'5a - Savings Tracker'!F1507</f>
        <v>0</v>
      </c>
      <c r="G1465">
        <f>'5a - Savings Tracker'!G1507</f>
        <v>0</v>
      </c>
      <c r="H1465">
        <f>'5a - Savings Tracker'!H1507</f>
        <v>0</v>
      </c>
      <c r="I1465">
        <f>'5a - Savings Tracker'!J1507</f>
        <v>0</v>
      </c>
      <c r="J1465">
        <f>'5a - Savings Tracker'!K1507</f>
        <v>0</v>
      </c>
      <c r="K1465">
        <f>'5a - Savings Tracker'!L1507</f>
        <v>0</v>
      </c>
      <c r="L1465">
        <f>'5a - Savings Tracker'!M1507</f>
        <v>0</v>
      </c>
      <c r="M1465">
        <f>'5a - Savings Tracker'!N1507</f>
        <v>0</v>
      </c>
      <c r="N1465">
        <f>'5a - Savings Tracker'!O1507</f>
        <v>0</v>
      </c>
      <c r="O1465">
        <f>'5a - Savings Tracker'!P1507</f>
        <v>0</v>
      </c>
      <c r="P1465">
        <f>'5a - Savings Tracker'!Q1507</f>
        <v>0</v>
      </c>
      <c r="Q1465">
        <f>'5a - Savings Tracker'!R1507</f>
        <v>0</v>
      </c>
      <c r="R1465">
        <f>'5a - Savings Tracker'!S1507</f>
        <v>0</v>
      </c>
      <c r="S1465">
        <f>'5a - Savings Tracker'!T1507</f>
        <v>0</v>
      </c>
      <c r="T1465">
        <f>'5a - Savings Tracker'!U1507</f>
        <v>0</v>
      </c>
      <c r="U1465">
        <f>'5a - Savings Tracker'!V1507</f>
        <v>0</v>
      </c>
      <c r="V1465">
        <f>'5a - Savings Tracker'!W1507</f>
        <v>0</v>
      </c>
      <c r="W1465">
        <f>'5a - Savings Tracker'!X1507</f>
        <v>0</v>
      </c>
      <c r="X1465">
        <f>'5a - Savings Tracker'!Y1507</f>
        <v>0</v>
      </c>
      <c r="Y1465">
        <f>'5a - Savings Tracker'!Z1507</f>
        <v>0</v>
      </c>
      <c r="Z1465">
        <f>'5a - Savings Tracker'!AA1507</f>
        <v>0</v>
      </c>
      <c r="AA1465">
        <f>'5a - Savings Tracker'!AB1507</f>
        <v>0</v>
      </c>
      <c r="AB1465">
        <f>'5a - Savings Tracker'!AC1507</f>
        <v>0</v>
      </c>
      <c r="AC1465">
        <f>'5a - Savings Tracker'!AD1507</f>
        <v>0</v>
      </c>
      <c r="AD1465" t="str">
        <f>'5a - Savings Tracker'!AE1507</f>
        <v/>
      </c>
      <c r="AE1465" t="str">
        <f>'5a - Savings Tracker'!AF1507</f>
        <v/>
      </c>
      <c r="AF1465" t="str">
        <f>'5a - Savings Tracker'!AG1507</f>
        <v/>
      </c>
      <c r="AG1465" t="str">
        <f>'5a - Savings Tracker'!AH1507</f>
        <v/>
      </c>
      <c r="AH1465" t="str">
        <f>'5a - Savings Tracker'!AI1507</f>
        <v/>
      </c>
      <c r="AI1465" t="str">
        <f>'5a - Savings Tracker'!AJ1507</f>
        <v/>
      </c>
      <c r="AJ1465" t="str">
        <f>'5a - Savings Tracker'!AK1507</f>
        <v/>
      </c>
      <c r="AK1465" t="str">
        <f>'5a - Savings Tracker'!AL1507</f>
        <v/>
      </c>
    </row>
    <row r="1466" spans="1:37">
      <c r="A1466">
        <f>'5a - Savings Tracker'!A1508</f>
        <v>1465</v>
      </c>
      <c r="B1466" t="str">
        <f>'5a - Savings Tracker'!B1508</f>
        <v>Swansea Bay UHB</v>
      </c>
      <c r="C1466">
        <f>'5a - Savings Tracker'!C1508</f>
        <v>0</v>
      </c>
      <c r="D1466">
        <f>'5a - Savings Tracker'!D1508</f>
        <v>0</v>
      </c>
      <c r="E1466">
        <f>'5a - Savings Tracker'!E1508</f>
        <v>0</v>
      </c>
      <c r="F1466">
        <f>'5a - Savings Tracker'!F1508</f>
        <v>0</v>
      </c>
      <c r="G1466">
        <f>'5a - Savings Tracker'!G1508</f>
        <v>0</v>
      </c>
      <c r="H1466">
        <f>'5a - Savings Tracker'!H1508</f>
        <v>0</v>
      </c>
      <c r="I1466">
        <f>'5a - Savings Tracker'!J1508</f>
        <v>0</v>
      </c>
      <c r="J1466">
        <f>'5a - Savings Tracker'!K1508</f>
        <v>0</v>
      </c>
      <c r="K1466">
        <f>'5a - Savings Tracker'!L1508</f>
        <v>0</v>
      </c>
      <c r="L1466">
        <f>'5a - Savings Tracker'!M1508</f>
        <v>0</v>
      </c>
      <c r="M1466">
        <f>'5a - Savings Tracker'!N1508</f>
        <v>0</v>
      </c>
      <c r="N1466">
        <f>'5a - Savings Tracker'!O1508</f>
        <v>0</v>
      </c>
      <c r="O1466">
        <f>'5a - Savings Tracker'!P1508</f>
        <v>0</v>
      </c>
      <c r="P1466">
        <f>'5a - Savings Tracker'!Q1508</f>
        <v>0</v>
      </c>
      <c r="Q1466">
        <f>'5a - Savings Tracker'!R1508</f>
        <v>0</v>
      </c>
      <c r="R1466">
        <f>'5a - Savings Tracker'!S1508</f>
        <v>0</v>
      </c>
      <c r="S1466">
        <f>'5a - Savings Tracker'!T1508</f>
        <v>0</v>
      </c>
      <c r="T1466">
        <f>'5a - Savings Tracker'!U1508</f>
        <v>0</v>
      </c>
      <c r="U1466">
        <f>'5a - Savings Tracker'!V1508</f>
        <v>0</v>
      </c>
      <c r="V1466">
        <f>'5a - Savings Tracker'!W1508</f>
        <v>0</v>
      </c>
      <c r="W1466">
        <f>'5a - Savings Tracker'!X1508</f>
        <v>0</v>
      </c>
      <c r="X1466">
        <f>'5a - Savings Tracker'!Y1508</f>
        <v>0</v>
      </c>
      <c r="Y1466">
        <f>'5a - Savings Tracker'!Z1508</f>
        <v>0</v>
      </c>
      <c r="Z1466">
        <f>'5a - Savings Tracker'!AA1508</f>
        <v>0</v>
      </c>
      <c r="AA1466">
        <f>'5a - Savings Tracker'!AB1508</f>
        <v>0</v>
      </c>
      <c r="AB1466">
        <f>'5a - Savings Tracker'!AC1508</f>
        <v>0</v>
      </c>
      <c r="AC1466">
        <f>'5a - Savings Tracker'!AD1508</f>
        <v>0</v>
      </c>
      <c r="AD1466" t="str">
        <f>'5a - Savings Tracker'!AE1508</f>
        <v/>
      </c>
      <c r="AE1466" t="str">
        <f>'5a - Savings Tracker'!AF1508</f>
        <v/>
      </c>
      <c r="AF1466" t="str">
        <f>'5a - Savings Tracker'!AG1508</f>
        <v/>
      </c>
      <c r="AG1466" t="str">
        <f>'5a - Savings Tracker'!AH1508</f>
        <v/>
      </c>
      <c r="AH1466" t="str">
        <f>'5a - Savings Tracker'!AI1508</f>
        <v/>
      </c>
      <c r="AI1466" t="str">
        <f>'5a - Savings Tracker'!AJ1508</f>
        <v/>
      </c>
      <c r="AJ1466" t="str">
        <f>'5a - Savings Tracker'!AK1508</f>
        <v/>
      </c>
      <c r="AK1466" t="str">
        <f>'5a - Savings Tracker'!AL1508</f>
        <v/>
      </c>
    </row>
    <row r="1467" spans="1:37">
      <c r="A1467">
        <f>'5a - Savings Tracker'!A1509</f>
        <v>1466</v>
      </c>
      <c r="B1467" t="str">
        <f>'5a - Savings Tracker'!B1509</f>
        <v>Swansea Bay UHB</v>
      </c>
      <c r="C1467">
        <f>'5a - Savings Tracker'!C1509</f>
        <v>0</v>
      </c>
      <c r="D1467">
        <f>'5a - Savings Tracker'!D1509</f>
        <v>0</v>
      </c>
      <c r="E1467">
        <f>'5a - Savings Tracker'!E1509</f>
        <v>0</v>
      </c>
      <c r="F1467">
        <f>'5a - Savings Tracker'!F1509</f>
        <v>0</v>
      </c>
      <c r="G1467">
        <f>'5a - Savings Tracker'!G1509</f>
        <v>0</v>
      </c>
      <c r="H1467">
        <f>'5a - Savings Tracker'!H1509</f>
        <v>0</v>
      </c>
      <c r="I1467">
        <f>'5a - Savings Tracker'!J1509</f>
        <v>0</v>
      </c>
      <c r="J1467">
        <f>'5a - Savings Tracker'!K1509</f>
        <v>0</v>
      </c>
      <c r="K1467">
        <f>'5a - Savings Tracker'!L1509</f>
        <v>0</v>
      </c>
      <c r="L1467">
        <f>'5a - Savings Tracker'!M1509</f>
        <v>0</v>
      </c>
      <c r="M1467">
        <f>'5a - Savings Tracker'!N1509</f>
        <v>0</v>
      </c>
      <c r="N1467">
        <f>'5a - Savings Tracker'!O1509</f>
        <v>0</v>
      </c>
      <c r="O1467">
        <f>'5a - Savings Tracker'!P1509</f>
        <v>0</v>
      </c>
      <c r="P1467">
        <f>'5a - Savings Tracker'!Q1509</f>
        <v>0</v>
      </c>
      <c r="Q1467">
        <f>'5a - Savings Tracker'!R1509</f>
        <v>0</v>
      </c>
      <c r="R1467">
        <f>'5a - Savings Tracker'!S1509</f>
        <v>0</v>
      </c>
      <c r="S1467">
        <f>'5a - Savings Tracker'!T1509</f>
        <v>0</v>
      </c>
      <c r="T1467">
        <f>'5a - Savings Tracker'!U1509</f>
        <v>0</v>
      </c>
      <c r="U1467">
        <f>'5a - Savings Tracker'!V1509</f>
        <v>0</v>
      </c>
      <c r="V1467">
        <f>'5a - Savings Tracker'!W1509</f>
        <v>0</v>
      </c>
      <c r="W1467">
        <f>'5a - Savings Tracker'!X1509</f>
        <v>0</v>
      </c>
      <c r="X1467">
        <f>'5a - Savings Tracker'!Y1509</f>
        <v>0</v>
      </c>
      <c r="Y1467">
        <f>'5a - Savings Tracker'!Z1509</f>
        <v>0</v>
      </c>
      <c r="Z1467">
        <f>'5a - Savings Tracker'!AA1509</f>
        <v>0</v>
      </c>
      <c r="AA1467">
        <f>'5a - Savings Tracker'!AB1509</f>
        <v>0</v>
      </c>
      <c r="AB1467">
        <f>'5a - Savings Tracker'!AC1509</f>
        <v>0</v>
      </c>
      <c r="AC1467">
        <f>'5a - Savings Tracker'!AD1509</f>
        <v>0</v>
      </c>
      <c r="AD1467" t="str">
        <f>'5a - Savings Tracker'!AE1509</f>
        <v/>
      </c>
      <c r="AE1467" t="str">
        <f>'5a - Savings Tracker'!AF1509</f>
        <v/>
      </c>
      <c r="AF1467" t="str">
        <f>'5a - Savings Tracker'!AG1509</f>
        <v/>
      </c>
      <c r="AG1467" t="str">
        <f>'5a - Savings Tracker'!AH1509</f>
        <v/>
      </c>
      <c r="AH1467" t="str">
        <f>'5a - Savings Tracker'!AI1509</f>
        <v/>
      </c>
      <c r="AI1467" t="str">
        <f>'5a - Savings Tracker'!AJ1509</f>
        <v/>
      </c>
      <c r="AJ1467" t="str">
        <f>'5a - Savings Tracker'!AK1509</f>
        <v/>
      </c>
      <c r="AK1467" t="str">
        <f>'5a - Savings Tracker'!AL1509</f>
        <v/>
      </c>
    </row>
    <row r="1468" spans="1:37">
      <c r="A1468">
        <f>'5a - Savings Tracker'!A1510</f>
        <v>1467</v>
      </c>
      <c r="B1468" t="str">
        <f>'5a - Savings Tracker'!B1510</f>
        <v>Swansea Bay UHB</v>
      </c>
      <c r="C1468">
        <f>'5a - Savings Tracker'!C1510</f>
        <v>0</v>
      </c>
      <c r="D1468">
        <f>'5a - Savings Tracker'!D1510</f>
        <v>0</v>
      </c>
      <c r="E1468">
        <f>'5a - Savings Tracker'!E1510</f>
        <v>0</v>
      </c>
      <c r="F1468">
        <f>'5a - Savings Tracker'!F1510</f>
        <v>0</v>
      </c>
      <c r="G1468">
        <f>'5a - Savings Tracker'!G1510</f>
        <v>0</v>
      </c>
      <c r="H1468">
        <f>'5a - Savings Tracker'!H1510</f>
        <v>0</v>
      </c>
      <c r="I1468">
        <f>'5a - Savings Tracker'!J1510</f>
        <v>0</v>
      </c>
      <c r="J1468">
        <f>'5a - Savings Tracker'!K1510</f>
        <v>0</v>
      </c>
      <c r="K1468">
        <f>'5a - Savings Tracker'!L1510</f>
        <v>0</v>
      </c>
      <c r="L1468">
        <f>'5a - Savings Tracker'!M1510</f>
        <v>0</v>
      </c>
      <c r="M1468">
        <f>'5a - Savings Tracker'!N1510</f>
        <v>0</v>
      </c>
      <c r="N1468">
        <f>'5a - Savings Tracker'!O1510</f>
        <v>0</v>
      </c>
      <c r="O1468">
        <f>'5a - Savings Tracker'!P1510</f>
        <v>0</v>
      </c>
      <c r="P1468">
        <f>'5a - Savings Tracker'!Q1510</f>
        <v>0</v>
      </c>
      <c r="Q1468">
        <f>'5a - Savings Tracker'!R1510</f>
        <v>0</v>
      </c>
      <c r="R1468">
        <f>'5a - Savings Tracker'!S1510</f>
        <v>0</v>
      </c>
      <c r="S1468">
        <f>'5a - Savings Tracker'!T1510</f>
        <v>0</v>
      </c>
      <c r="T1468">
        <f>'5a - Savings Tracker'!U1510</f>
        <v>0</v>
      </c>
      <c r="U1468">
        <f>'5a - Savings Tracker'!V1510</f>
        <v>0</v>
      </c>
      <c r="V1468">
        <f>'5a - Savings Tracker'!W1510</f>
        <v>0</v>
      </c>
      <c r="W1468">
        <f>'5a - Savings Tracker'!X1510</f>
        <v>0</v>
      </c>
      <c r="X1468">
        <f>'5a - Savings Tracker'!Y1510</f>
        <v>0</v>
      </c>
      <c r="Y1468">
        <f>'5a - Savings Tracker'!Z1510</f>
        <v>0</v>
      </c>
      <c r="Z1468">
        <f>'5a - Savings Tracker'!AA1510</f>
        <v>0</v>
      </c>
      <c r="AA1468">
        <f>'5a - Savings Tracker'!AB1510</f>
        <v>0</v>
      </c>
      <c r="AB1468">
        <f>'5a - Savings Tracker'!AC1510</f>
        <v>0</v>
      </c>
      <c r="AC1468">
        <f>'5a - Savings Tracker'!AD1510</f>
        <v>0</v>
      </c>
      <c r="AD1468" t="str">
        <f>'5a - Savings Tracker'!AE1510</f>
        <v/>
      </c>
      <c r="AE1468" t="str">
        <f>'5a - Savings Tracker'!AF1510</f>
        <v/>
      </c>
      <c r="AF1468" t="str">
        <f>'5a - Savings Tracker'!AG1510</f>
        <v/>
      </c>
      <c r="AG1468" t="str">
        <f>'5a - Savings Tracker'!AH1510</f>
        <v/>
      </c>
      <c r="AH1468" t="str">
        <f>'5a - Savings Tracker'!AI1510</f>
        <v/>
      </c>
      <c r="AI1468" t="str">
        <f>'5a - Savings Tracker'!AJ1510</f>
        <v/>
      </c>
      <c r="AJ1468" t="str">
        <f>'5a - Savings Tracker'!AK1510</f>
        <v/>
      </c>
      <c r="AK1468" t="str">
        <f>'5a - Savings Tracker'!AL1510</f>
        <v/>
      </c>
    </row>
    <row r="1469" spans="1:37">
      <c r="A1469">
        <f>'5a - Savings Tracker'!A1511</f>
        <v>1468</v>
      </c>
      <c r="B1469" t="str">
        <f>'5a - Savings Tracker'!B1511</f>
        <v>Swansea Bay UHB</v>
      </c>
      <c r="C1469">
        <f>'5a - Savings Tracker'!C1511</f>
        <v>0</v>
      </c>
      <c r="D1469">
        <f>'5a - Savings Tracker'!D1511</f>
        <v>0</v>
      </c>
      <c r="E1469">
        <f>'5a - Savings Tracker'!E1511</f>
        <v>0</v>
      </c>
      <c r="F1469">
        <f>'5a - Savings Tracker'!F1511</f>
        <v>0</v>
      </c>
      <c r="G1469">
        <f>'5a - Savings Tracker'!G1511</f>
        <v>0</v>
      </c>
      <c r="H1469">
        <f>'5a - Savings Tracker'!H1511</f>
        <v>0</v>
      </c>
      <c r="I1469">
        <f>'5a - Savings Tracker'!J1511</f>
        <v>0</v>
      </c>
      <c r="J1469">
        <f>'5a - Savings Tracker'!K1511</f>
        <v>0</v>
      </c>
      <c r="K1469">
        <f>'5a - Savings Tracker'!L1511</f>
        <v>0</v>
      </c>
      <c r="L1469">
        <f>'5a - Savings Tracker'!M1511</f>
        <v>0</v>
      </c>
      <c r="M1469">
        <f>'5a - Savings Tracker'!N1511</f>
        <v>0</v>
      </c>
      <c r="N1469">
        <f>'5a - Savings Tracker'!O1511</f>
        <v>0</v>
      </c>
      <c r="O1469">
        <f>'5a - Savings Tracker'!P1511</f>
        <v>0</v>
      </c>
      <c r="P1469">
        <f>'5a - Savings Tracker'!Q1511</f>
        <v>0</v>
      </c>
      <c r="Q1469">
        <f>'5a - Savings Tracker'!R1511</f>
        <v>0</v>
      </c>
      <c r="R1469">
        <f>'5a - Savings Tracker'!S1511</f>
        <v>0</v>
      </c>
      <c r="S1469">
        <f>'5a - Savings Tracker'!T1511</f>
        <v>0</v>
      </c>
      <c r="T1469">
        <f>'5a - Savings Tracker'!U1511</f>
        <v>0</v>
      </c>
      <c r="U1469">
        <f>'5a - Savings Tracker'!V1511</f>
        <v>0</v>
      </c>
      <c r="V1469">
        <f>'5a - Savings Tracker'!W1511</f>
        <v>0</v>
      </c>
      <c r="W1469">
        <f>'5a - Savings Tracker'!X1511</f>
        <v>0</v>
      </c>
      <c r="X1469">
        <f>'5a - Savings Tracker'!Y1511</f>
        <v>0</v>
      </c>
      <c r="Y1469">
        <f>'5a - Savings Tracker'!Z1511</f>
        <v>0</v>
      </c>
      <c r="Z1469">
        <f>'5a - Savings Tracker'!AA1511</f>
        <v>0</v>
      </c>
      <c r="AA1469">
        <f>'5a - Savings Tracker'!AB1511</f>
        <v>0</v>
      </c>
      <c r="AB1469">
        <f>'5a - Savings Tracker'!AC1511</f>
        <v>0</v>
      </c>
      <c r="AC1469">
        <f>'5a - Savings Tracker'!AD1511</f>
        <v>0</v>
      </c>
      <c r="AD1469" t="str">
        <f>'5a - Savings Tracker'!AE1511</f>
        <v/>
      </c>
      <c r="AE1469" t="str">
        <f>'5a - Savings Tracker'!AF1511</f>
        <v/>
      </c>
      <c r="AF1469" t="str">
        <f>'5a - Savings Tracker'!AG1511</f>
        <v/>
      </c>
      <c r="AG1469" t="str">
        <f>'5a - Savings Tracker'!AH1511</f>
        <v/>
      </c>
      <c r="AH1469" t="str">
        <f>'5a - Savings Tracker'!AI1511</f>
        <v/>
      </c>
      <c r="AI1469" t="str">
        <f>'5a - Savings Tracker'!AJ1511</f>
        <v/>
      </c>
      <c r="AJ1469" t="str">
        <f>'5a - Savings Tracker'!AK1511</f>
        <v/>
      </c>
      <c r="AK1469" t="str">
        <f>'5a - Savings Tracker'!AL1511</f>
        <v/>
      </c>
    </row>
    <row r="1470" spans="1:37">
      <c r="A1470">
        <f>'5a - Savings Tracker'!A1512</f>
        <v>1469</v>
      </c>
      <c r="B1470" t="str">
        <f>'5a - Savings Tracker'!B1512</f>
        <v>Swansea Bay UHB</v>
      </c>
      <c r="C1470">
        <f>'5a - Savings Tracker'!C1512</f>
        <v>0</v>
      </c>
      <c r="D1470">
        <f>'5a - Savings Tracker'!D1512</f>
        <v>0</v>
      </c>
      <c r="E1470">
        <f>'5a - Savings Tracker'!E1512</f>
        <v>0</v>
      </c>
      <c r="F1470">
        <f>'5a - Savings Tracker'!F1512</f>
        <v>0</v>
      </c>
      <c r="G1470">
        <f>'5a - Savings Tracker'!G1512</f>
        <v>0</v>
      </c>
      <c r="H1470">
        <f>'5a - Savings Tracker'!H1512</f>
        <v>0</v>
      </c>
      <c r="I1470">
        <f>'5a - Savings Tracker'!J1512</f>
        <v>0</v>
      </c>
      <c r="J1470">
        <f>'5a - Savings Tracker'!K1512</f>
        <v>0</v>
      </c>
      <c r="K1470">
        <f>'5a - Savings Tracker'!L1512</f>
        <v>0</v>
      </c>
      <c r="L1470">
        <f>'5a - Savings Tracker'!M1512</f>
        <v>0</v>
      </c>
      <c r="M1470">
        <f>'5a - Savings Tracker'!N1512</f>
        <v>0</v>
      </c>
      <c r="N1470">
        <f>'5a - Savings Tracker'!O1512</f>
        <v>0</v>
      </c>
      <c r="O1470">
        <f>'5a - Savings Tracker'!P1512</f>
        <v>0</v>
      </c>
      <c r="P1470">
        <f>'5a - Savings Tracker'!Q1512</f>
        <v>0</v>
      </c>
      <c r="Q1470">
        <f>'5a - Savings Tracker'!R1512</f>
        <v>0</v>
      </c>
      <c r="R1470">
        <f>'5a - Savings Tracker'!S1512</f>
        <v>0</v>
      </c>
      <c r="S1470">
        <f>'5a - Savings Tracker'!T1512</f>
        <v>0</v>
      </c>
      <c r="T1470">
        <f>'5a - Savings Tracker'!U1512</f>
        <v>0</v>
      </c>
      <c r="U1470">
        <f>'5a - Savings Tracker'!V1512</f>
        <v>0</v>
      </c>
      <c r="V1470">
        <f>'5a - Savings Tracker'!W1512</f>
        <v>0</v>
      </c>
      <c r="W1470">
        <f>'5a - Savings Tracker'!X1512</f>
        <v>0</v>
      </c>
      <c r="X1470">
        <f>'5a - Savings Tracker'!Y1512</f>
        <v>0</v>
      </c>
      <c r="Y1470">
        <f>'5a - Savings Tracker'!Z1512</f>
        <v>0</v>
      </c>
      <c r="Z1470">
        <f>'5a - Savings Tracker'!AA1512</f>
        <v>0</v>
      </c>
      <c r="AA1470">
        <f>'5a - Savings Tracker'!AB1512</f>
        <v>0</v>
      </c>
      <c r="AB1470">
        <f>'5a - Savings Tracker'!AC1512</f>
        <v>0</v>
      </c>
      <c r="AC1470">
        <f>'5a - Savings Tracker'!AD1512</f>
        <v>0</v>
      </c>
      <c r="AD1470" t="str">
        <f>'5a - Savings Tracker'!AE1512</f>
        <v/>
      </c>
      <c r="AE1470" t="str">
        <f>'5a - Savings Tracker'!AF1512</f>
        <v/>
      </c>
      <c r="AF1470" t="str">
        <f>'5a - Savings Tracker'!AG1512</f>
        <v/>
      </c>
      <c r="AG1470" t="str">
        <f>'5a - Savings Tracker'!AH1512</f>
        <v/>
      </c>
      <c r="AH1470" t="str">
        <f>'5a - Savings Tracker'!AI1512</f>
        <v/>
      </c>
      <c r="AI1470" t="str">
        <f>'5a - Savings Tracker'!AJ1512</f>
        <v/>
      </c>
      <c r="AJ1470" t="str">
        <f>'5a - Savings Tracker'!AK1512</f>
        <v/>
      </c>
      <c r="AK1470" t="str">
        <f>'5a - Savings Tracker'!AL1512</f>
        <v/>
      </c>
    </row>
    <row r="1471" spans="1:37">
      <c r="A1471">
        <f>'5a - Savings Tracker'!A1513</f>
        <v>1470</v>
      </c>
      <c r="B1471" t="str">
        <f>'5a - Savings Tracker'!B1513</f>
        <v>Swansea Bay UHB</v>
      </c>
      <c r="C1471">
        <f>'5a - Savings Tracker'!C1513</f>
        <v>0</v>
      </c>
      <c r="D1471">
        <f>'5a - Savings Tracker'!D1513</f>
        <v>0</v>
      </c>
      <c r="E1471">
        <f>'5a - Savings Tracker'!E1513</f>
        <v>0</v>
      </c>
      <c r="F1471">
        <f>'5a - Savings Tracker'!F1513</f>
        <v>0</v>
      </c>
      <c r="G1471">
        <f>'5a - Savings Tracker'!G1513</f>
        <v>0</v>
      </c>
      <c r="H1471">
        <f>'5a - Savings Tracker'!H1513</f>
        <v>0</v>
      </c>
      <c r="I1471">
        <f>'5a - Savings Tracker'!J1513</f>
        <v>0</v>
      </c>
      <c r="J1471">
        <f>'5a - Savings Tracker'!K1513</f>
        <v>0</v>
      </c>
      <c r="K1471">
        <f>'5a - Savings Tracker'!L1513</f>
        <v>0</v>
      </c>
      <c r="L1471">
        <f>'5a - Savings Tracker'!M1513</f>
        <v>0</v>
      </c>
      <c r="M1471">
        <f>'5a - Savings Tracker'!N1513</f>
        <v>0</v>
      </c>
      <c r="N1471">
        <f>'5a - Savings Tracker'!O1513</f>
        <v>0</v>
      </c>
      <c r="O1471">
        <f>'5a - Savings Tracker'!P1513</f>
        <v>0</v>
      </c>
      <c r="P1471">
        <f>'5a - Savings Tracker'!Q1513</f>
        <v>0</v>
      </c>
      <c r="Q1471">
        <f>'5a - Savings Tracker'!R1513</f>
        <v>0</v>
      </c>
      <c r="R1471">
        <f>'5a - Savings Tracker'!S1513</f>
        <v>0</v>
      </c>
      <c r="S1471">
        <f>'5a - Savings Tracker'!T1513</f>
        <v>0</v>
      </c>
      <c r="T1471">
        <f>'5a - Savings Tracker'!U1513</f>
        <v>0</v>
      </c>
      <c r="U1471">
        <f>'5a - Savings Tracker'!V1513</f>
        <v>0</v>
      </c>
      <c r="V1471">
        <f>'5a - Savings Tracker'!W1513</f>
        <v>0</v>
      </c>
      <c r="W1471">
        <f>'5a - Savings Tracker'!X1513</f>
        <v>0</v>
      </c>
      <c r="X1471">
        <f>'5a - Savings Tracker'!Y1513</f>
        <v>0</v>
      </c>
      <c r="Y1471">
        <f>'5a - Savings Tracker'!Z1513</f>
        <v>0</v>
      </c>
      <c r="Z1471">
        <f>'5a - Savings Tracker'!AA1513</f>
        <v>0</v>
      </c>
      <c r="AA1471">
        <f>'5a - Savings Tracker'!AB1513</f>
        <v>0</v>
      </c>
      <c r="AB1471">
        <f>'5a - Savings Tracker'!AC1513</f>
        <v>0</v>
      </c>
      <c r="AC1471">
        <f>'5a - Savings Tracker'!AD1513</f>
        <v>0</v>
      </c>
      <c r="AD1471" t="str">
        <f>'5a - Savings Tracker'!AE1513</f>
        <v/>
      </c>
      <c r="AE1471" t="str">
        <f>'5a - Savings Tracker'!AF1513</f>
        <v/>
      </c>
      <c r="AF1471" t="str">
        <f>'5a - Savings Tracker'!AG1513</f>
        <v/>
      </c>
      <c r="AG1471" t="str">
        <f>'5a - Savings Tracker'!AH1513</f>
        <v/>
      </c>
      <c r="AH1471" t="str">
        <f>'5a - Savings Tracker'!AI1513</f>
        <v/>
      </c>
      <c r="AI1471" t="str">
        <f>'5a - Savings Tracker'!AJ1513</f>
        <v/>
      </c>
      <c r="AJ1471" t="str">
        <f>'5a - Savings Tracker'!AK1513</f>
        <v/>
      </c>
      <c r="AK1471" t="str">
        <f>'5a - Savings Tracker'!AL1513</f>
        <v/>
      </c>
    </row>
    <row r="1472" spans="1:37">
      <c r="A1472">
        <f>'5a - Savings Tracker'!A1514</f>
        <v>1471</v>
      </c>
      <c r="B1472" t="str">
        <f>'5a - Savings Tracker'!B1514</f>
        <v>Swansea Bay UHB</v>
      </c>
      <c r="C1472">
        <f>'5a - Savings Tracker'!C1514</f>
        <v>0</v>
      </c>
      <c r="D1472">
        <f>'5a - Savings Tracker'!D1514</f>
        <v>0</v>
      </c>
      <c r="E1472">
        <f>'5a - Savings Tracker'!E1514</f>
        <v>0</v>
      </c>
      <c r="F1472">
        <f>'5a - Savings Tracker'!F1514</f>
        <v>0</v>
      </c>
      <c r="G1472">
        <f>'5a - Savings Tracker'!G1514</f>
        <v>0</v>
      </c>
      <c r="H1472">
        <f>'5a - Savings Tracker'!H1514</f>
        <v>0</v>
      </c>
      <c r="I1472">
        <f>'5a - Savings Tracker'!J1514</f>
        <v>0</v>
      </c>
      <c r="J1472">
        <f>'5a - Savings Tracker'!K1514</f>
        <v>0</v>
      </c>
      <c r="K1472">
        <f>'5a - Savings Tracker'!L1514</f>
        <v>0</v>
      </c>
      <c r="L1472">
        <f>'5a - Savings Tracker'!M1514</f>
        <v>0</v>
      </c>
      <c r="M1472">
        <f>'5a - Savings Tracker'!N1514</f>
        <v>0</v>
      </c>
      <c r="N1472">
        <f>'5a - Savings Tracker'!O1514</f>
        <v>0</v>
      </c>
      <c r="O1472">
        <f>'5a - Savings Tracker'!P1514</f>
        <v>0</v>
      </c>
      <c r="P1472">
        <f>'5a - Savings Tracker'!Q1514</f>
        <v>0</v>
      </c>
      <c r="Q1472">
        <f>'5a - Savings Tracker'!R1514</f>
        <v>0</v>
      </c>
      <c r="R1472">
        <f>'5a - Savings Tracker'!S1514</f>
        <v>0</v>
      </c>
      <c r="S1472">
        <f>'5a - Savings Tracker'!T1514</f>
        <v>0</v>
      </c>
      <c r="T1472">
        <f>'5a - Savings Tracker'!U1514</f>
        <v>0</v>
      </c>
      <c r="U1472">
        <f>'5a - Savings Tracker'!V1514</f>
        <v>0</v>
      </c>
      <c r="V1472">
        <f>'5a - Savings Tracker'!W1514</f>
        <v>0</v>
      </c>
      <c r="W1472">
        <f>'5a - Savings Tracker'!X1514</f>
        <v>0</v>
      </c>
      <c r="X1472">
        <f>'5a - Savings Tracker'!Y1514</f>
        <v>0</v>
      </c>
      <c r="Y1472">
        <f>'5a - Savings Tracker'!Z1514</f>
        <v>0</v>
      </c>
      <c r="Z1472">
        <f>'5a - Savings Tracker'!AA1514</f>
        <v>0</v>
      </c>
      <c r="AA1472">
        <f>'5a - Savings Tracker'!AB1514</f>
        <v>0</v>
      </c>
      <c r="AB1472">
        <f>'5a - Savings Tracker'!AC1514</f>
        <v>0</v>
      </c>
      <c r="AC1472">
        <f>'5a - Savings Tracker'!AD1514</f>
        <v>0</v>
      </c>
      <c r="AD1472" t="str">
        <f>'5a - Savings Tracker'!AE1514</f>
        <v/>
      </c>
      <c r="AE1472" t="str">
        <f>'5a - Savings Tracker'!AF1514</f>
        <v/>
      </c>
      <c r="AF1472" t="str">
        <f>'5a - Savings Tracker'!AG1514</f>
        <v/>
      </c>
      <c r="AG1472" t="str">
        <f>'5a - Savings Tracker'!AH1514</f>
        <v/>
      </c>
      <c r="AH1472" t="str">
        <f>'5a - Savings Tracker'!AI1514</f>
        <v/>
      </c>
      <c r="AI1472" t="str">
        <f>'5a - Savings Tracker'!AJ1514</f>
        <v/>
      </c>
      <c r="AJ1472" t="str">
        <f>'5a - Savings Tracker'!AK1514</f>
        <v/>
      </c>
      <c r="AK1472" t="str">
        <f>'5a - Savings Tracker'!AL1514</f>
        <v/>
      </c>
    </row>
    <row r="1473" spans="1:37">
      <c r="A1473">
        <f>'5a - Savings Tracker'!A1515</f>
        <v>1472</v>
      </c>
      <c r="B1473" t="str">
        <f>'5a - Savings Tracker'!B1515</f>
        <v>Swansea Bay UHB</v>
      </c>
      <c r="C1473">
        <f>'5a - Savings Tracker'!C1515</f>
        <v>0</v>
      </c>
      <c r="D1473">
        <f>'5a - Savings Tracker'!D1515</f>
        <v>0</v>
      </c>
      <c r="E1473">
        <f>'5a - Savings Tracker'!E1515</f>
        <v>0</v>
      </c>
      <c r="F1473">
        <f>'5a - Savings Tracker'!F1515</f>
        <v>0</v>
      </c>
      <c r="G1473">
        <f>'5a - Savings Tracker'!G1515</f>
        <v>0</v>
      </c>
      <c r="H1473">
        <f>'5a - Savings Tracker'!H1515</f>
        <v>0</v>
      </c>
      <c r="I1473">
        <f>'5a - Savings Tracker'!J1515</f>
        <v>0</v>
      </c>
      <c r="J1473">
        <f>'5a - Savings Tracker'!K1515</f>
        <v>0</v>
      </c>
      <c r="K1473">
        <f>'5a - Savings Tracker'!L1515</f>
        <v>0</v>
      </c>
      <c r="L1473">
        <f>'5a - Savings Tracker'!M1515</f>
        <v>0</v>
      </c>
      <c r="M1473">
        <f>'5a - Savings Tracker'!N1515</f>
        <v>0</v>
      </c>
      <c r="N1473">
        <f>'5a - Savings Tracker'!O1515</f>
        <v>0</v>
      </c>
      <c r="O1473">
        <f>'5a - Savings Tracker'!P1515</f>
        <v>0</v>
      </c>
      <c r="P1473">
        <f>'5a - Savings Tracker'!Q1515</f>
        <v>0</v>
      </c>
      <c r="Q1473">
        <f>'5a - Savings Tracker'!R1515</f>
        <v>0</v>
      </c>
      <c r="R1473">
        <f>'5a - Savings Tracker'!S1515</f>
        <v>0</v>
      </c>
      <c r="S1473">
        <f>'5a - Savings Tracker'!T1515</f>
        <v>0</v>
      </c>
      <c r="T1473">
        <f>'5a - Savings Tracker'!U1515</f>
        <v>0</v>
      </c>
      <c r="U1473">
        <f>'5a - Savings Tracker'!V1515</f>
        <v>0</v>
      </c>
      <c r="V1473">
        <f>'5a - Savings Tracker'!W1515</f>
        <v>0</v>
      </c>
      <c r="W1473">
        <f>'5a - Savings Tracker'!X1515</f>
        <v>0</v>
      </c>
      <c r="X1473">
        <f>'5a - Savings Tracker'!Y1515</f>
        <v>0</v>
      </c>
      <c r="Y1473">
        <f>'5a - Savings Tracker'!Z1515</f>
        <v>0</v>
      </c>
      <c r="Z1473">
        <f>'5a - Savings Tracker'!AA1515</f>
        <v>0</v>
      </c>
      <c r="AA1473">
        <f>'5a - Savings Tracker'!AB1515</f>
        <v>0</v>
      </c>
      <c r="AB1473">
        <f>'5a - Savings Tracker'!AC1515</f>
        <v>0</v>
      </c>
      <c r="AC1473">
        <f>'5a - Savings Tracker'!AD1515</f>
        <v>0</v>
      </c>
      <c r="AD1473" t="str">
        <f>'5a - Savings Tracker'!AE1515</f>
        <v/>
      </c>
      <c r="AE1473" t="str">
        <f>'5a - Savings Tracker'!AF1515</f>
        <v/>
      </c>
      <c r="AF1473" t="str">
        <f>'5a - Savings Tracker'!AG1515</f>
        <v/>
      </c>
      <c r="AG1473" t="str">
        <f>'5a - Savings Tracker'!AH1515</f>
        <v/>
      </c>
      <c r="AH1473" t="str">
        <f>'5a - Savings Tracker'!AI1515</f>
        <v/>
      </c>
      <c r="AI1473" t="str">
        <f>'5a - Savings Tracker'!AJ1515</f>
        <v/>
      </c>
      <c r="AJ1473" t="str">
        <f>'5a - Savings Tracker'!AK1515</f>
        <v/>
      </c>
      <c r="AK1473" t="str">
        <f>'5a - Savings Tracker'!AL1515</f>
        <v/>
      </c>
    </row>
    <row r="1474" spans="1:37">
      <c r="A1474">
        <f>'5a - Savings Tracker'!A1516</f>
        <v>1473</v>
      </c>
      <c r="B1474" t="str">
        <f>'5a - Savings Tracker'!B1516</f>
        <v>Swansea Bay UHB</v>
      </c>
      <c r="C1474">
        <f>'5a - Savings Tracker'!C1516</f>
        <v>0</v>
      </c>
      <c r="D1474">
        <f>'5a - Savings Tracker'!D1516</f>
        <v>0</v>
      </c>
      <c r="E1474">
        <f>'5a - Savings Tracker'!E1516</f>
        <v>0</v>
      </c>
      <c r="F1474">
        <f>'5a - Savings Tracker'!F1516</f>
        <v>0</v>
      </c>
      <c r="G1474">
        <f>'5a - Savings Tracker'!G1516</f>
        <v>0</v>
      </c>
      <c r="H1474">
        <f>'5a - Savings Tracker'!H1516</f>
        <v>0</v>
      </c>
      <c r="I1474">
        <f>'5a - Savings Tracker'!J1516</f>
        <v>0</v>
      </c>
      <c r="J1474">
        <f>'5a - Savings Tracker'!K1516</f>
        <v>0</v>
      </c>
      <c r="K1474">
        <f>'5a - Savings Tracker'!L1516</f>
        <v>0</v>
      </c>
      <c r="L1474">
        <f>'5a - Savings Tracker'!M1516</f>
        <v>0</v>
      </c>
      <c r="M1474">
        <f>'5a - Savings Tracker'!N1516</f>
        <v>0</v>
      </c>
      <c r="N1474">
        <f>'5a - Savings Tracker'!O1516</f>
        <v>0</v>
      </c>
      <c r="O1474">
        <f>'5a - Savings Tracker'!P1516</f>
        <v>0</v>
      </c>
      <c r="P1474">
        <f>'5a - Savings Tracker'!Q1516</f>
        <v>0</v>
      </c>
      <c r="Q1474">
        <f>'5a - Savings Tracker'!R1516</f>
        <v>0</v>
      </c>
      <c r="R1474">
        <f>'5a - Savings Tracker'!S1516</f>
        <v>0</v>
      </c>
      <c r="S1474">
        <f>'5a - Savings Tracker'!T1516</f>
        <v>0</v>
      </c>
      <c r="T1474">
        <f>'5a - Savings Tracker'!U1516</f>
        <v>0</v>
      </c>
      <c r="U1474">
        <f>'5a - Savings Tracker'!V1516</f>
        <v>0</v>
      </c>
      <c r="V1474">
        <f>'5a - Savings Tracker'!W1516</f>
        <v>0</v>
      </c>
      <c r="W1474">
        <f>'5a - Savings Tracker'!X1516</f>
        <v>0</v>
      </c>
      <c r="X1474">
        <f>'5a - Savings Tracker'!Y1516</f>
        <v>0</v>
      </c>
      <c r="Y1474">
        <f>'5a - Savings Tracker'!Z1516</f>
        <v>0</v>
      </c>
      <c r="Z1474">
        <f>'5a - Savings Tracker'!AA1516</f>
        <v>0</v>
      </c>
      <c r="AA1474">
        <f>'5a - Savings Tracker'!AB1516</f>
        <v>0</v>
      </c>
      <c r="AB1474">
        <f>'5a - Savings Tracker'!AC1516</f>
        <v>0</v>
      </c>
      <c r="AC1474">
        <f>'5a - Savings Tracker'!AD1516</f>
        <v>0</v>
      </c>
      <c r="AD1474" t="str">
        <f>'5a - Savings Tracker'!AE1516</f>
        <v/>
      </c>
      <c r="AE1474" t="str">
        <f>'5a - Savings Tracker'!AF1516</f>
        <v/>
      </c>
      <c r="AF1474" t="str">
        <f>'5a - Savings Tracker'!AG1516</f>
        <v/>
      </c>
      <c r="AG1474" t="str">
        <f>'5a - Savings Tracker'!AH1516</f>
        <v/>
      </c>
      <c r="AH1474" t="str">
        <f>'5a - Savings Tracker'!AI1516</f>
        <v/>
      </c>
      <c r="AI1474" t="str">
        <f>'5a - Savings Tracker'!AJ1516</f>
        <v/>
      </c>
      <c r="AJ1474" t="str">
        <f>'5a - Savings Tracker'!AK1516</f>
        <v/>
      </c>
      <c r="AK1474" t="str">
        <f>'5a - Savings Tracker'!AL1516</f>
        <v/>
      </c>
    </row>
    <row r="1475" spans="1:37">
      <c r="A1475">
        <f>'5a - Savings Tracker'!A1517</f>
        <v>1474</v>
      </c>
      <c r="B1475" t="str">
        <f>'5a - Savings Tracker'!B1517</f>
        <v>Swansea Bay UHB</v>
      </c>
      <c r="C1475">
        <f>'5a - Savings Tracker'!C1517</f>
        <v>0</v>
      </c>
      <c r="D1475">
        <f>'5a - Savings Tracker'!D1517</f>
        <v>0</v>
      </c>
      <c r="E1475">
        <f>'5a - Savings Tracker'!E1517</f>
        <v>0</v>
      </c>
      <c r="F1475">
        <f>'5a - Savings Tracker'!F1517</f>
        <v>0</v>
      </c>
      <c r="G1475">
        <f>'5a - Savings Tracker'!G1517</f>
        <v>0</v>
      </c>
      <c r="H1475">
        <f>'5a - Savings Tracker'!H1517</f>
        <v>0</v>
      </c>
      <c r="I1475">
        <f>'5a - Savings Tracker'!J1517</f>
        <v>0</v>
      </c>
      <c r="J1475">
        <f>'5a - Savings Tracker'!K1517</f>
        <v>0</v>
      </c>
      <c r="K1475">
        <f>'5a - Savings Tracker'!L1517</f>
        <v>0</v>
      </c>
      <c r="L1475">
        <f>'5a - Savings Tracker'!M1517</f>
        <v>0</v>
      </c>
      <c r="M1475">
        <f>'5a - Savings Tracker'!N1517</f>
        <v>0</v>
      </c>
      <c r="N1475">
        <f>'5a - Savings Tracker'!O1517</f>
        <v>0</v>
      </c>
      <c r="O1475">
        <f>'5a - Savings Tracker'!P1517</f>
        <v>0</v>
      </c>
      <c r="P1475">
        <f>'5a - Savings Tracker'!Q1517</f>
        <v>0</v>
      </c>
      <c r="Q1475">
        <f>'5a - Savings Tracker'!R1517</f>
        <v>0</v>
      </c>
      <c r="R1475">
        <f>'5a - Savings Tracker'!S1517</f>
        <v>0</v>
      </c>
      <c r="S1475">
        <f>'5a - Savings Tracker'!T1517</f>
        <v>0</v>
      </c>
      <c r="T1475">
        <f>'5a - Savings Tracker'!U1517</f>
        <v>0</v>
      </c>
      <c r="U1475">
        <f>'5a - Savings Tracker'!V1517</f>
        <v>0</v>
      </c>
      <c r="V1475">
        <f>'5a - Savings Tracker'!W1517</f>
        <v>0</v>
      </c>
      <c r="W1475">
        <f>'5a - Savings Tracker'!X1517</f>
        <v>0</v>
      </c>
      <c r="X1475">
        <f>'5a - Savings Tracker'!Y1517</f>
        <v>0</v>
      </c>
      <c r="Y1475">
        <f>'5a - Savings Tracker'!Z1517</f>
        <v>0</v>
      </c>
      <c r="Z1475">
        <f>'5a - Savings Tracker'!AA1517</f>
        <v>0</v>
      </c>
      <c r="AA1475">
        <f>'5a - Savings Tracker'!AB1517</f>
        <v>0</v>
      </c>
      <c r="AB1475">
        <f>'5a - Savings Tracker'!AC1517</f>
        <v>0</v>
      </c>
      <c r="AC1475">
        <f>'5a - Savings Tracker'!AD1517</f>
        <v>0</v>
      </c>
      <c r="AD1475" t="str">
        <f>'5a - Savings Tracker'!AE1517</f>
        <v/>
      </c>
      <c r="AE1475" t="str">
        <f>'5a - Savings Tracker'!AF1517</f>
        <v/>
      </c>
      <c r="AF1475" t="str">
        <f>'5a - Savings Tracker'!AG1517</f>
        <v/>
      </c>
      <c r="AG1475" t="str">
        <f>'5a - Savings Tracker'!AH1517</f>
        <v/>
      </c>
      <c r="AH1475" t="str">
        <f>'5a - Savings Tracker'!AI1517</f>
        <v/>
      </c>
      <c r="AI1475" t="str">
        <f>'5a - Savings Tracker'!AJ1517</f>
        <v/>
      </c>
      <c r="AJ1475" t="str">
        <f>'5a - Savings Tracker'!AK1517</f>
        <v/>
      </c>
      <c r="AK1475" t="str">
        <f>'5a - Savings Tracker'!AL1517</f>
        <v/>
      </c>
    </row>
    <row r="1476" spans="1:37">
      <c r="A1476">
        <f>'5a - Savings Tracker'!A1518</f>
        <v>1475</v>
      </c>
      <c r="B1476" t="str">
        <f>'5a - Savings Tracker'!B1518</f>
        <v>Swansea Bay UHB</v>
      </c>
      <c r="C1476">
        <f>'5a - Savings Tracker'!C1518</f>
        <v>0</v>
      </c>
      <c r="D1476">
        <f>'5a - Savings Tracker'!D1518</f>
        <v>0</v>
      </c>
      <c r="E1476">
        <f>'5a - Savings Tracker'!E1518</f>
        <v>0</v>
      </c>
      <c r="F1476">
        <f>'5a - Savings Tracker'!F1518</f>
        <v>0</v>
      </c>
      <c r="G1476">
        <f>'5a - Savings Tracker'!G1518</f>
        <v>0</v>
      </c>
      <c r="H1476">
        <f>'5a - Savings Tracker'!H1518</f>
        <v>0</v>
      </c>
      <c r="I1476">
        <f>'5a - Savings Tracker'!J1518</f>
        <v>0</v>
      </c>
      <c r="J1476">
        <f>'5a - Savings Tracker'!K1518</f>
        <v>0</v>
      </c>
      <c r="K1476">
        <f>'5a - Savings Tracker'!L1518</f>
        <v>0</v>
      </c>
      <c r="L1476">
        <f>'5a - Savings Tracker'!M1518</f>
        <v>0</v>
      </c>
      <c r="M1476">
        <f>'5a - Savings Tracker'!N1518</f>
        <v>0</v>
      </c>
      <c r="N1476">
        <f>'5a - Savings Tracker'!O1518</f>
        <v>0</v>
      </c>
      <c r="O1476">
        <f>'5a - Savings Tracker'!P1518</f>
        <v>0</v>
      </c>
      <c r="P1476">
        <f>'5a - Savings Tracker'!Q1518</f>
        <v>0</v>
      </c>
      <c r="Q1476">
        <f>'5a - Savings Tracker'!R1518</f>
        <v>0</v>
      </c>
      <c r="R1476">
        <f>'5a - Savings Tracker'!S1518</f>
        <v>0</v>
      </c>
      <c r="S1476">
        <f>'5a - Savings Tracker'!T1518</f>
        <v>0</v>
      </c>
      <c r="T1476">
        <f>'5a - Savings Tracker'!U1518</f>
        <v>0</v>
      </c>
      <c r="U1476">
        <f>'5a - Savings Tracker'!V1518</f>
        <v>0</v>
      </c>
      <c r="V1476">
        <f>'5a - Savings Tracker'!W1518</f>
        <v>0</v>
      </c>
      <c r="W1476">
        <f>'5a - Savings Tracker'!X1518</f>
        <v>0</v>
      </c>
      <c r="X1476">
        <f>'5a - Savings Tracker'!Y1518</f>
        <v>0</v>
      </c>
      <c r="Y1476">
        <f>'5a - Savings Tracker'!Z1518</f>
        <v>0</v>
      </c>
      <c r="Z1476">
        <f>'5a - Savings Tracker'!AA1518</f>
        <v>0</v>
      </c>
      <c r="AA1476">
        <f>'5a - Savings Tracker'!AB1518</f>
        <v>0</v>
      </c>
      <c r="AB1476">
        <f>'5a - Savings Tracker'!AC1518</f>
        <v>0</v>
      </c>
      <c r="AC1476">
        <f>'5a - Savings Tracker'!AD1518</f>
        <v>0</v>
      </c>
      <c r="AD1476" t="str">
        <f>'5a - Savings Tracker'!AE1518</f>
        <v/>
      </c>
      <c r="AE1476" t="str">
        <f>'5a - Savings Tracker'!AF1518</f>
        <v/>
      </c>
      <c r="AF1476" t="str">
        <f>'5a - Savings Tracker'!AG1518</f>
        <v/>
      </c>
      <c r="AG1476" t="str">
        <f>'5a - Savings Tracker'!AH1518</f>
        <v/>
      </c>
      <c r="AH1476" t="str">
        <f>'5a - Savings Tracker'!AI1518</f>
        <v/>
      </c>
      <c r="AI1476" t="str">
        <f>'5a - Savings Tracker'!AJ1518</f>
        <v/>
      </c>
      <c r="AJ1476" t="str">
        <f>'5a - Savings Tracker'!AK1518</f>
        <v/>
      </c>
      <c r="AK1476" t="str">
        <f>'5a - Savings Tracker'!AL1518</f>
        <v/>
      </c>
    </row>
  </sheetData>
  <customSheetViews>
    <customSheetView guid="{95B84344-25FE-4A71-9083-825DAB5E8F01}" state="hidden">
      <selection activeCell="H2" sqref="H2"/>
      <pageMargins left="0" right="0" top="0" bottom="0" header="0" footer="0"/>
      <pageSetup paperSize="9" orientation="portrait" r:id="rId1"/>
    </customSheetView>
  </customSheetView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D1058"/>
  <sheetViews>
    <sheetView workbookViewId="0">
      <pane ySplit="1" topLeftCell="A1031" activePane="bottomLeft" state="frozen"/>
      <selection pane="bottomLeft" activeCell="A1058" sqref="A1058"/>
    </sheetView>
  </sheetViews>
  <sheetFormatPr defaultColWidth="8.88671875" defaultRowHeight="15"/>
  <cols>
    <col min="3" max="3" width="21.6640625" customWidth="1"/>
    <col min="4" max="4" width="6.77734375" customWidth="1"/>
    <col min="6" max="6" width="18.77734375" customWidth="1"/>
    <col min="7" max="7" width="19.44140625" customWidth="1"/>
    <col min="8" max="19" width="5.109375" customWidth="1"/>
    <col min="20" max="20" width="8.77734375" customWidth="1"/>
    <col min="21" max="22" width="4.88671875" customWidth="1"/>
    <col min="24" max="24" width="8.77734375" customWidth="1"/>
    <col min="25" max="25" width="2.88671875" customWidth="1"/>
    <col min="27" max="28" width="11.6640625" customWidth="1"/>
    <col min="30" max="30" width="2.21875" customWidth="1"/>
  </cols>
  <sheetData>
    <row r="1" spans="1:30" ht="135">
      <c r="A1" t="s">
        <v>25</v>
      </c>
      <c r="B1" s="21" t="s">
        <v>412</v>
      </c>
      <c r="C1" s="21" t="s">
        <v>27</v>
      </c>
      <c r="D1" s="21" t="s">
        <v>474</v>
      </c>
      <c r="E1" s="21" t="s">
        <v>29</v>
      </c>
      <c r="F1" s="21" t="s">
        <v>413</v>
      </c>
      <c r="G1" s="21" t="s">
        <v>107</v>
      </c>
      <c r="H1" s="21" t="s">
        <v>31</v>
      </c>
      <c r="I1" s="21" t="s">
        <v>32</v>
      </c>
      <c r="J1" s="21" t="s">
        <v>33</v>
      </c>
      <c r="K1" s="21" t="s">
        <v>34</v>
      </c>
      <c r="L1" s="21" t="s">
        <v>35</v>
      </c>
      <c r="M1" s="21" t="s">
        <v>36</v>
      </c>
      <c r="N1" s="21" t="s">
        <v>37</v>
      </c>
      <c r="O1" s="21" t="s">
        <v>38</v>
      </c>
      <c r="P1" s="21" t="s">
        <v>39</v>
      </c>
      <c r="Q1" s="21" t="s">
        <v>40</v>
      </c>
      <c r="R1" s="21" t="s">
        <v>41</v>
      </c>
      <c r="S1" s="21" t="s">
        <v>42</v>
      </c>
      <c r="T1" s="21" t="s">
        <v>43</v>
      </c>
      <c r="U1" s="21" t="s">
        <v>902</v>
      </c>
      <c r="V1" s="21" t="s">
        <v>903</v>
      </c>
      <c r="W1" s="21" t="str">
        <f>'4 - Cost Pressures'!D7&amp;" "&amp;'4 - Cost Pressures'!D8</f>
        <v>2023/24 In Year Effect</v>
      </c>
      <c r="X1" t="s">
        <v>56</v>
      </c>
      <c r="Y1" s="21" t="s">
        <v>57</v>
      </c>
      <c r="Z1" s="21" t="str">
        <f>'4 - Cost Pressures'!E7&amp;" "&amp;'4 - Cost Pressures'!E8</f>
        <v>2023/24 FYE</v>
      </c>
      <c r="AA1" t="str">
        <f>'4 - Cost Pressures'!F7&amp;" "&amp;'4 - Cost Pressures'!F8</f>
        <v>2024/25 Recurrent</v>
      </c>
      <c r="AB1" t="str">
        <f>'4 - Cost Pressures'!F107&amp;" "&amp;'4 - Cost Pressures'!F108</f>
        <v>2024/25 Recurring</v>
      </c>
      <c r="AC1" t="str">
        <f>'4 - Cost Pressures'!G7&amp;" "&amp;'4 - Cost Pressures'!G8</f>
        <v>2025/26 Recurrent</v>
      </c>
      <c r="AD1" t="str">
        <f>'4 - Cost Pressures'!G107&amp;" "&amp;'4 - Cost Pressures'!G108</f>
        <v>2025/26 Recurring</v>
      </c>
    </row>
    <row r="2" spans="1:30" s="742" customFormat="1">
      <c r="A2" s="742" t="str">
        <f>'4 - Cost Pressures'!$B$2</f>
        <v>Swansea Bay UHB</v>
      </c>
      <c r="B2" s="743" t="s">
        <v>904</v>
      </c>
      <c r="C2" s="743" t="str">
        <f>'4 - Cost Pressures'!$B$9</f>
        <v>Inflationary Cost Pressures</v>
      </c>
      <c r="D2" s="743" t="s">
        <v>446</v>
      </c>
      <c r="E2" s="743" t="s">
        <v>414</v>
      </c>
      <c r="F2" s="743" t="str">
        <f>'4 - Cost Pressures'!B10</f>
        <v>Inflation - Energy</v>
      </c>
      <c r="G2" s="743">
        <f>'4 - Cost Pressures'!C10</f>
        <v>0</v>
      </c>
      <c r="H2" s="743"/>
      <c r="I2" s="743"/>
      <c r="J2" s="743"/>
      <c r="K2" s="743"/>
      <c r="L2" s="743"/>
      <c r="M2" s="743"/>
      <c r="N2" s="743"/>
      <c r="O2" s="743"/>
      <c r="P2" s="743"/>
      <c r="Q2" s="743"/>
      <c r="R2" s="743"/>
      <c r="S2" s="743"/>
      <c r="T2" s="743"/>
      <c r="U2" s="743"/>
      <c r="V2" s="743"/>
      <c r="W2" s="743">
        <f>'4 - Cost Pressures'!D10</f>
        <v>11800</v>
      </c>
      <c r="X2" s="743"/>
      <c r="Y2" s="743"/>
      <c r="Z2" s="743">
        <f>'4 - Cost Pressures'!E10</f>
        <v>11800</v>
      </c>
      <c r="AA2" s="743">
        <f>'4 - Cost Pressures'!F10</f>
        <v>-5300</v>
      </c>
      <c r="AB2" s="743"/>
      <c r="AC2" s="743">
        <f>'4 - Cost Pressures'!G10</f>
        <v>-5000</v>
      </c>
    </row>
    <row r="3" spans="1:30" s="742" customFormat="1">
      <c r="A3" s="742" t="str">
        <f>'4 - Cost Pressures'!$B$2</f>
        <v>Swansea Bay UHB</v>
      </c>
      <c r="B3" s="743" t="s">
        <v>904</v>
      </c>
      <c r="C3" s="743" t="str">
        <f>'4 - Cost Pressures'!$B$9</f>
        <v>Inflationary Cost Pressures</v>
      </c>
      <c r="D3" s="743" t="s">
        <v>446</v>
      </c>
      <c r="E3" s="743" t="s">
        <v>414</v>
      </c>
      <c r="F3" s="743" t="str">
        <f>'4 - Cost Pressures'!B11</f>
        <v>Inflation - Other price increases</v>
      </c>
      <c r="G3" s="743">
        <f>'4 - Cost Pressures'!C11</f>
        <v>0</v>
      </c>
      <c r="H3" s="743"/>
      <c r="I3" s="743"/>
      <c r="J3" s="743"/>
      <c r="K3" s="743"/>
      <c r="L3" s="743"/>
      <c r="M3" s="743"/>
      <c r="N3" s="743"/>
      <c r="O3" s="743"/>
      <c r="P3" s="743"/>
      <c r="Q3" s="743"/>
      <c r="R3" s="743"/>
      <c r="S3" s="743"/>
      <c r="T3" s="743"/>
      <c r="U3" s="743"/>
      <c r="V3" s="743"/>
      <c r="W3" s="743">
        <f>'4 - Cost Pressures'!D11</f>
        <v>7904.1123534999933</v>
      </c>
      <c r="X3" s="743"/>
      <c r="Y3" s="743"/>
      <c r="Z3" s="743">
        <f>'4 - Cost Pressures'!E11</f>
        <v>7904.1123534999933</v>
      </c>
      <c r="AA3" s="743">
        <f>'4 - Cost Pressures'!F11</f>
        <v>-2000</v>
      </c>
      <c r="AB3" s="743"/>
      <c r="AC3" s="743">
        <f>'4 - Cost Pressures'!G11</f>
        <v>0</v>
      </c>
    </row>
    <row r="4" spans="1:30" s="742" customFormat="1">
      <c r="A4" s="742" t="str">
        <f>'4 - Cost Pressures'!$B$2</f>
        <v>Swansea Bay UHB</v>
      </c>
      <c r="B4" s="743" t="s">
        <v>904</v>
      </c>
      <c r="C4" s="743" t="str">
        <f>'4 - Cost Pressures'!$B$9</f>
        <v>Inflationary Cost Pressures</v>
      </c>
      <c r="D4" s="743" t="s">
        <v>446</v>
      </c>
      <c r="E4" s="743" t="s">
        <v>414</v>
      </c>
      <c r="F4" s="743" t="str">
        <f>'4 - Cost Pressures'!B12</f>
        <v>CHC (ec RLW)</v>
      </c>
      <c r="G4" s="743">
        <f>'4 - Cost Pressures'!C12</f>
        <v>0</v>
      </c>
      <c r="H4" s="743"/>
      <c r="I4" s="743"/>
      <c r="J4" s="743"/>
      <c r="K4" s="743"/>
      <c r="L4" s="743"/>
      <c r="M4" s="743"/>
      <c r="N4" s="743"/>
      <c r="O4" s="743"/>
      <c r="P4" s="743"/>
      <c r="Q4" s="743"/>
      <c r="R4" s="743"/>
      <c r="S4" s="743"/>
      <c r="T4" s="743"/>
      <c r="U4" s="743"/>
      <c r="V4" s="743"/>
      <c r="W4" s="743">
        <f>'4 - Cost Pressures'!D12</f>
        <v>4596.9152124096599</v>
      </c>
      <c r="X4" s="743"/>
      <c r="Y4" s="743"/>
      <c r="Z4" s="743">
        <f>'4 - Cost Pressures'!E12</f>
        <v>4596.9152124096599</v>
      </c>
      <c r="AA4" s="743">
        <f>'4 - Cost Pressures'!F12</f>
        <v>4000</v>
      </c>
      <c r="AB4" s="743"/>
      <c r="AC4" s="743">
        <f>'4 - Cost Pressures'!G12</f>
        <v>4000</v>
      </c>
    </row>
    <row r="5" spans="1:30" s="742" customFormat="1">
      <c r="A5" s="742" t="str">
        <f>'4 - Cost Pressures'!$B$2</f>
        <v>Swansea Bay UHB</v>
      </c>
      <c r="B5" s="743" t="s">
        <v>904</v>
      </c>
      <c r="C5" s="743" t="str">
        <f>'4 - Cost Pressures'!$B$9</f>
        <v>Inflationary Cost Pressures</v>
      </c>
      <c r="D5" s="743" t="s">
        <v>446</v>
      </c>
      <c r="E5" s="743" t="s">
        <v>414</v>
      </c>
      <c r="F5" s="743" t="str">
        <f>'4 - Cost Pressures'!B13</f>
        <v>Secondary Care Drugs &amp; NICE</v>
      </c>
      <c r="G5" s="743">
        <f>'4 - Cost Pressures'!C13</f>
        <v>0</v>
      </c>
      <c r="H5" s="743"/>
      <c r="I5" s="743"/>
      <c r="J5" s="743"/>
      <c r="K5" s="743"/>
      <c r="L5" s="743"/>
      <c r="M5" s="743"/>
      <c r="N5" s="743"/>
      <c r="O5" s="743"/>
      <c r="P5" s="743"/>
      <c r="Q5" s="743"/>
      <c r="R5" s="743"/>
      <c r="S5" s="743"/>
      <c r="T5" s="743"/>
      <c r="U5" s="743"/>
      <c r="V5" s="743"/>
      <c r="W5" s="743">
        <f>'4 - Cost Pressures'!D13</f>
        <v>4010.6696699999879</v>
      </c>
      <c r="X5" s="743"/>
      <c r="Y5" s="743"/>
      <c r="Z5" s="743">
        <f>'4 - Cost Pressures'!E13</f>
        <v>4010.6696699999879</v>
      </c>
      <c r="AA5" s="743">
        <f>'4 - Cost Pressures'!F13</f>
        <v>4000</v>
      </c>
      <c r="AB5" s="743"/>
      <c r="AC5" s="743">
        <f>'4 - Cost Pressures'!G13</f>
        <v>4000</v>
      </c>
    </row>
    <row r="6" spans="1:30" s="742" customFormat="1">
      <c r="A6" s="742" t="str">
        <f>'4 - Cost Pressures'!$B$2</f>
        <v>Swansea Bay UHB</v>
      </c>
      <c r="B6" s="743" t="s">
        <v>904</v>
      </c>
      <c r="C6" s="743" t="str">
        <f>'4 - Cost Pressures'!$B$9</f>
        <v>Inflationary Cost Pressures</v>
      </c>
      <c r="D6" s="743" t="s">
        <v>446</v>
      </c>
      <c r="E6" s="743" t="s">
        <v>414</v>
      </c>
      <c r="F6" s="743" t="str">
        <f>'4 - Cost Pressures'!B14</f>
        <v>PC Prescribing</v>
      </c>
      <c r="G6" s="743">
        <f>'4 - Cost Pressures'!C14</f>
        <v>0</v>
      </c>
      <c r="H6" s="743"/>
      <c r="I6" s="743"/>
      <c r="J6" s="743"/>
      <c r="K6" s="743"/>
      <c r="L6" s="743"/>
      <c r="M6" s="743"/>
      <c r="N6" s="743"/>
      <c r="O6" s="743"/>
      <c r="P6" s="743"/>
      <c r="Q6" s="743"/>
      <c r="R6" s="743"/>
      <c r="S6" s="743"/>
      <c r="T6" s="743"/>
      <c r="U6" s="743"/>
      <c r="V6" s="743"/>
      <c r="W6" s="743">
        <f>'4 - Cost Pressures'!D14</f>
        <v>1000</v>
      </c>
      <c r="X6" s="743"/>
      <c r="Y6" s="743"/>
      <c r="Z6" s="743">
        <f>'4 - Cost Pressures'!E14</f>
        <v>1000</v>
      </c>
      <c r="AA6" s="743">
        <f>'4 - Cost Pressures'!F14</f>
        <v>1000</v>
      </c>
      <c r="AB6" s="743"/>
      <c r="AC6" s="743">
        <f>'4 - Cost Pressures'!G14</f>
        <v>1000</v>
      </c>
    </row>
    <row r="7" spans="1:30" s="742" customFormat="1">
      <c r="A7" s="742" t="str">
        <f>'4 - Cost Pressures'!$B$2</f>
        <v>Swansea Bay UHB</v>
      </c>
      <c r="B7" s="743" t="s">
        <v>904</v>
      </c>
      <c r="C7" s="743" t="str">
        <f>'4 - Cost Pressures'!$B$9</f>
        <v>Inflationary Cost Pressures</v>
      </c>
      <c r="D7" s="743" t="s">
        <v>446</v>
      </c>
      <c r="E7" s="743" t="s">
        <v>414</v>
      </c>
      <c r="F7" s="743" t="str">
        <f>'4 - Cost Pressures'!B15</f>
        <v>Inflations Linked to Commissioned Services</v>
      </c>
      <c r="G7" s="743">
        <f>'4 - Cost Pressures'!C15</f>
        <v>0</v>
      </c>
      <c r="H7" s="743"/>
      <c r="I7" s="743"/>
      <c r="J7" s="743"/>
      <c r="K7" s="743"/>
      <c r="L7" s="743"/>
      <c r="M7" s="743"/>
      <c r="N7" s="743"/>
      <c r="O7" s="743"/>
      <c r="P7" s="743"/>
      <c r="Q7" s="743"/>
      <c r="R7" s="743"/>
      <c r="S7" s="743"/>
      <c r="T7" s="743"/>
      <c r="U7" s="743"/>
      <c r="V7" s="743"/>
      <c r="W7" s="743">
        <f>'4 - Cost Pressures'!D15</f>
        <v>3605.9156400000002</v>
      </c>
      <c r="X7" s="743"/>
      <c r="Y7" s="743"/>
      <c r="Z7" s="743">
        <f>'4 - Cost Pressures'!E15</f>
        <v>3605.9156400000002</v>
      </c>
      <c r="AA7" s="743">
        <f>'4 - Cost Pressures'!F15</f>
        <v>1600</v>
      </c>
      <c r="AB7" s="743"/>
      <c r="AC7" s="743">
        <f>'4 - Cost Pressures'!G15</f>
        <v>1600</v>
      </c>
    </row>
    <row r="8" spans="1:30" s="742" customFormat="1">
      <c r="A8" s="742" t="str">
        <f>'4 - Cost Pressures'!$B$2</f>
        <v>Swansea Bay UHB</v>
      </c>
      <c r="B8" s="743" t="s">
        <v>904</v>
      </c>
      <c r="C8" s="743" t="str">
        <f>'4 - Cost Pressures'!$B$9</f>
        <v>Inflationary Cost Pressures</v>
      </c>
      <c r="D8" s="743" t="s">
        <v>446</v>
      </c>
      <c r="E8" s="743" t="s">
        <v>414</v>
      </c>
      <c r="F8" s="743">
        <f>'4 - Cost Pressures'!B16</f>
        <v>0</v>
      </c>
      <c r="G8" s="743">
        <f>'4 - Cost Pressures'!C16</f>
        <v>0</v>
      </c>
      <c r="H8" s="743"/>
      <c r="I8" s="743"/>
      <c r="J8" s="743"/>
      <c r="K8" s="743"/>
      <c r="L8" s="743"/>
      <c r="M8" s="743"/>
      <c r="N8" s="743"/>
      <c r="O8" s="743"/>
      <c r="P8" s="743"/>
      <c r="Q8" s="743"/>
      <c r="R8" s="743"/>
      <c r="S8" s="743"/>
      <c r="T8" s="743"/>
      <c r="U8" s="743"/>
      <c r="V8" s="743"/>
      <c r="W8" s="743">
        <f>'4 - Cost Pressures'!D16</f>
        <v>0</v>
      </c>
      <c r="X8" s="743"/>
      <c r="Y8" s="743"/>
      <c r="Z8" s="743">
        <f>'4 - Cost Pressures'!E16</f>
        <v>0</v>
      </c>
      <c r="AA8" s="743">
        <f>'4 - Cost Pressures'!F16</f>
        <v>0</v>
      </c>
      <c r="AB8" s="743"/>
      <c r="AC8" s="743">
        <f>'4 - Cost Pressures'!G16</f>
        <v>0</v>
      </c>
    </row>
    <row r="9" spans="1:30" s="742" customFormat="1">
      <c r="A9" s="742" t="str">
        <f>'4 - Cost Pressures'!$B$2</f>
        <v>Swansea Bay UHB</v>
      </c>
      <c r="B9" s="743" t="s">
        <v>904</v>
      </c>
      <c r="C9" s="743" t="str">
        <f>'4 - Cost Pressures'!$B$9</f>
        <v>Inflationary Cost Pressures</v>
      </c>
      <c r="D9" s="743" t="s">
        <v>446</v>
      </c>
      <c r="E9" s="743" t="s">
        <v>414</v>
      </c>
      <c r="F9" s="743">
        <f>'4 - Cost Pressures'!B17</f>
        <v>0</v>
      </c>
      <c r="G9" s="743">
        <f>'4 - Cost Pressures'!C17</f>
        <v>0</v>
      </c>
      <c r="H9" s="743"/>
      <c r="I9" s="743"/>
      <c r="J9" s="743"/>
      <c r="K9" s="743"/>
      <c r="L9" s="743"/>
      <c r="M9" s="743"/>
      <c r="N9" s="743"/>
      <c r="O9" s="743"/>
      <c r="P9" s="743"/>
      <c r="Q9" s="743"/>
      <c r="R9" s="743"/>
      <c r="S9" s="743"/>
      <c r="T9" s="743"/>
      <c r="U9" s="743"/>
      <c r="V9" s="743"/>
      <c r="W9" s="743">
        <f>'4 - Cost Pressures'!D17</f>
        <v>0</v>
      </c>
      <c r="X9" s="743"/>
      <c r="Y9" s="743"/>
      <c r="Z9" s="743">
        <f>'4 - Cost Pressures'!E17</f>
        <v>0</v>
      </c>
      <c r="AA9" s="743">
        <f>'4 - Cost Pressures'!F17</f>
        <v>0</v>
      </c>
      <c r="AB9" s="743"/>
      <c r="AC9" s="743">
        <f>'4 - Cost Pressures'!G17</f>
        <v>0</v>
      </c>
    </row>
    <row r="10" spans="1:30" s="742" customFormat="1">
      <c r="A10" s="742" t="str">
        <f>'4 - Cost Pressures'!$B$2</f>
        <v>Swansea Bay UHB</v>
      </c>
      <c r="B10" s="743" t="s">
        <v>904</v>
      </c>
      <c r="C10" s="743" t="str">
        <f>'4 - Cost Pressures'!$B$9</f>
        <v>Inflationary Cost Pressures</v>
      </c>
      <c r="D10" s="743" t="s">
        <v>446</v>
      </c>
      <c r="E10" s="743" t="s">
        <v>396</v>
      </c>
      <c r="F10" s="743" t="str">
        <f>'4 - Cost Pressures'!B18</f>
        <v>Subtotal Inflationary Cost Pressures</v>
      </c>
      <c r="G10" s="743">
        <f>'4 - Cost Pressures'!C18</f>
        <v>0</v>
      </c>
      <c r="H10" s="743"/>
      <c r="I10" s="743"/>
      <c r="J10" s="743"/>
      <c r="K10" s="743"/>
      <c r="L10" s="743"/>
      <c r="M10" s="743"/>
      <c r="N10" s="743"/>
      <c r="O10" s="743"/>
      <c r="P10" s="743"/>
      <c r="Q10" s="743"/>
      <c r="R10" s="743"/>
      <c r="S10" s="743"/>
      <c r="T10" s="743"/>
      <c r="U10" s="743"/>
      <c r="V10" s="743"/>
      <c r="W10" s="743">
        <f>'4 - Cost Pressures'!D18</f>
        <v>32917.612875909639</v>
      </c>
      <c r="X10" s="743"/>
      <c r="Y10" s="743"/>
      <c r="Z10" s="743">
        <f>'4 - Cost Pressures'!E18</f>
        <v>32917.612875909639</v>
      </c>
      <c r="AA10" s="743">
        <f>'4 - Cost Pressures'!F18</f>
        <v>3300</v>
      </c>
      <c r="AB10" s="743"/>
      <c r="AC10" s="743">
        <f>'4 - Cost Pressures'!G18</f>
        <v>5600</v>
      </c>
    </row>
    <row r="11" spans="1:30" s="742" customFormat="1">
      <c r="A11" s="742" t="str">
        <f>'4 - Cost Pressures'!$B$2</f>
        <v>Swansea Bay UHB</v>
      </c>
      <c r="B11" s="743" t="s">
        <v>904</v>
      </c>
      <c r="C11" s="743" t="str">
        <f>'4 - Cost Pressures'!$B$9</f>
        <v>Inflationary Cost Pressures</v>
      </c>
      <c r="D11" s="743" t="s">
        <v>446</v>
      </c>
      <c r="E11" s="743" t="s">
        <v>414</v>
      </c>
      <c r="F11" s="743">
        <f>'4 - Cost Pressures'!B19</f>
        <v>0</v>
      </c>
      <c r="G11" s="743">
        <f>'4 - Cost Pressures'!C19</f>
        <v>0</v>
      </c>
      <c r="H11" s="743"/>
      <c r="I11" s="743"/>
      <c r="J11" s="743"/>
      <c r="K11" s="743"/>
      <c r="L11" s="743"/>
      <c r="M11" s="743"/>
      <c r="N11" s="743"/>
      <c r="O11" s="743"/>
      <c r="P11" s="743"/>
      <c r="Q11" s="743"/>
      <c r="R11" s="743"/>
      <c r="S11" s="743"/>
      <c r="T11" s="743"/>
      <c r="U11" s="743"/>
      <c r="V11" s="743"/>
      <c r="W11" s="743">
        <f>'4 - Cost Pressures'!D19</f>
        <v>0</v>
      </c>
      <c r="X11" s="743"/>
      <c r="Y11" s="743"/>
      <c r="Z11" s="743">
        <f>'4 - Cost Pressures'!E19</f>
        <v>0</v>
      </c>
      <c r="AA11" s="743">
        <f>'4 - Cost Pressures'!F19</f>
        <v>0</v>
      </c>
      <c r="AB11" s="743"/>
      <c r="AC11" s="743">
        <f>'4 - Cost Pressures'!G19</f>
        <v>0</v>
      </c>
    </row>
    <row r="12" spans="1:30" s="742" customFormat="1">
      <c r="A12" s="742" t="str">
        <f>'4 - Cost Pressures'!$B$2</f>
        <v>Swansea Bay UHB</v>
      </c>
      <c r="B12" s="743" t="s">
        <v>904</v>
      </c>
      <c r="C12" s="743" t="str">
        <f>'4 - Cost Pressures'!$B$20</f>
        <v>Ongoing non-recurring cost pressures</v>
      </c>
      <c r="D12" s="743" t="s">
        <v>446</v>
      </c>
      <c r="E12" s="743" t="s">
        <v>414</v>
      </c>
      <c r="F12" s="743" t="str">
        <f>'4 - Cost Pressures'!B20</f>
        <v>Ongoing non-recurring cost pressures</v>
      </c>
      <c r="G12" s="743" t="str">
        <f>'4 - Cost Pressures'!C20</f>
        <v>Service Area</v>
      </c>
      <c r="H12" s="743"/>
      <c r="I12" s="743"/>
      <c r="J12" s="743"/>
      <c r="K12" s="743"/>
      <c r="L12" s="743"/>
      <c r="M12" s="743"/>
      <c r="N12" s="743"/>
      <c r="O12" s="743"/>
      <c r="P12" s="743"/>
      <c r="Q12" s="743"/>
      <c r="R12" s="743"/>
      <c r="S12" s="743"/>
      <c r="T12" s="743"/>
      <c r="U12" s="743"/>
      <c r="V12" s="743"/>
      <c r="W12" s="743" t="str">
        <f>'4 - Cost Pressures'!D20</f>
        <v>£'000</v>
      </c>
      <c r="X12" s="743"/>
      <c r="Y12" s="743"/>
      <c r="Z12" s="743" t="str">
        <f>'4 - Cost Pressures'!E20</f>
        <v>£'000</v>
      </c>
      <c r="AA12" s="743" t="str">
        <f>'4 - Cost Pressures'!F20</f>
        <v>£'000</v>
      </c>
      <c r="AB12" s="743"/>
      <c r="AC12" s="743" t="str">
        <f>'4 - Cost Pressures'!G20</f>
        <v>£'000</v>
      </c>
    </row>
    <row r="13" spans="1:30" s="742" customFormat="1">
      <c r="A13" s="742" t="str">
        <f>'4 - Cost Pressures'!$B$2</f>
        <v>Swansea Bay UHB</v>
      </c>
      <c r="B13" s="743" t="s">
        <v>904</v>
      </c>
      <c r="C13" s="743" t="str">
        <f>'4 - Cost Pressures'!$B$20</f>
        <v>Ongoing non-recurring cost pressures</v>
      </c>
      <c r="D13" s="743" t="s">
        <v>446</v>
      </c>
      <c r="E13" s="743" t="s">
        <v>414</v>
      </c>
      <c r="F13" s="743">
        <f>'4 - Cost Pressures'!B21</f>
        <v>0</v>
      </c>
      <c r="G13" s="743">
        <f>'4 - Cost Pressures'!C21</f>
        <v>0</v>
      </c>
      <c r="H13" s="743"/>
      <c r="I13" s="743"/>
      <c r="J13" s="743"/>
      <c r="K13" s="743"/>
      <c r="L13" s="743"/>
      <c r="M13" s="743"/>
      <c r="N13" s="743"/>
      <c r="O13" s="743"/>
      <c r="P13" s="743"/>
      <c r="Q13" s="743"/>
      <c r="R13" s="743"/>
      <c r="S13" s="743"/>
      <c r="T13" s="743"/>
      <c r="U13" s="744"/>
      <c r="V13" s="744"/>
      <c r="W13" s="743">
        <f>'4 - Cost Pressures'!D21</f>
        <v>0</v>
      </c>
      <c r="X13" s="743"/>
      <c r="Y13" s="743"/>
      <c r="Z13" s="743">
        <f>'4 - Cost Pressures'!E21</f>
        <v>0</v>
      </c>
      <c r="AA13" s="743">
        <f>'4 - Cost Pressures'!F21</f>
        <v>0</v>
      </c>
      <c r="AB13" s="743"/>
      <c r="AC13" s="743">
        <f>'4 - Cost Pressures'!G21</f>
        <v>0</v>
      </c>
    </row>
    <row r="14" spans="1:30" s="742" customFormat="1">
      <c r="A14" s="742" t="str">
        <f>'4 - Cost Pressures'!$B$2</f>
        <v>Swansea Bay UHB</v>
      </c>
      <c r="B14" s="743" t="s">
        <v>904</v>
      </c>
      <c r="C14" s="743" t="str">
        <f>'4 - Cost Pressures'!$B$20</f>
        <v>Ongoing non-recurring cost pressures</v>
      </c>
      <c r="D14" s="743" t="s">
        <v>446</v>
      </c>
      <c r="E14" s="743" t="s">
        <v>414</v>
      </c>
      <c r="F14" s="743">
        <f>'4 - Cost Pressures'!B22</f>
        <v>0</v>
      </c>
      <c r="G14" s="743">
        <f>'4 - Cost Pressures'!C22</f>
        <v>0</v>
      </c>
      <c r="H14" s="743"/>
      <c r="I14" s="743"/>
      <c r="J14" s="743"/>
      <c r="K14" s="743"/>
      <c r="L14" s="743"/>
      <c r="M14" s="743"/>
      <c r="N14" s="743"/>
      <c r="O14" s="743"/>
      <c r="P14" s="743"/>
      <c r="Q14" s="743"/>
      <c r="R14" s="743"/>
      <c r="S14" s="743"/>
      <c r="T14" s="743"/>
      <c r="U14" s="744"/>
      <c r="V14" s="744"/>
      <c r="W14" s="743">
        <f>'4 - Cost Pressures'!D22</f>
        <v>0</v>
      </c>
      <c r="X14" s="743"/>
      <c r="Y14" s="743"/>
      <c r="Z14" s="743">
        <f>'4 - Cost Pressures'!E22</f>
        <v>0</v>
      </c>
      <c r="AA14" s="743">
        <f>'4 - Cost Pressures'!F22</f>
        <v>0</v>
      </c>
      <c r="AB14" s="743"/>
      <c r="AC14" s="743">
        <f>'4 - Cost Pressures'!G22</f>
        <v>0</v>
      </c>
    </row>
    <row r="15" spans="1:30" s="742" customFormat="1">
      <c r="A15" s="742" t="str">
        <f>'4 - Cost Pressures'!$B$2</f>
        <v>Swansea Bay UHB</v>
      </c>
      <c r="B15" s="743" t="s">
        <v>904</v>
      </c>
      <c r="C15" s="743" t="str">
        <f>'4 - Cost Pressures'!$B$20</f>
        <v>Ongoing non-recurring cost pressures</v>
      </c>
      <c r="D15" s="743" t="s">
        <v>446</v>
      </c>
      <c r="E15" s="743" t="s">
        <v>414</v>
      </c>
      <c r="F15" s="743">
        <f>'4 - Cost Pressures'!B23</f>
        <v>0</v>
      </c>
      <c r="G15" s="743">
        <f>'4 - Cost Pressures'!C23</f>
        <v>0</v>
      </c>
      <c r="H15" s="743"/>
      <c r="I15" s="743"/>
      <c r="J15" s="743"/>
      <c r="K15" s="743"/>
      <c r="L15" s="743"/>
      <c r="M15" s="743"/>
      <c r="N15" s="743"/>
      <c r="O15" s="743"/>
      <c r="P15" s="743"/>
      <c r="Q15" s="743"/>
      <c r="R15" s="743"/>
      <c r="S15" s="743"/>
      <c r="T15" s="743"/>
      <c r="U15" s="744"/>
      <c r="V15" s="744"/>
      <c r="W15" s="743">
        <f>'4 - Cost Pressures'!D23</f>
        <v>0</v>
      </c>
      <c r="X15" s="743"/>
      <c r="Y15" s="743"/>
      <c r="Z15" s="743">
        <f>'4 - Cost Pressures'!E23</f>
        <v>0</v>
      </c>
      <c r="AA15" s="743">
        <f>'4 - Cost Pressures'!F23</f>
        <v>0</v>
      </c>
      <c r="AB15" s="743"/>
      <c r="AC15" s="743">
        <f>'4 - Cost Pressures'!G23</f>
        <v>0</v>
      </c>
    </row>
    <row r="16" spans="1:30" s="742" customFormat="1">
      <c r="A16" s="742" t="str">
        <f>'4 - Cost Pressures'!$B$2</f>
        <v>Swansea Bay UHB</v>
      </c>
      <c r="B16" s="743" t="s">
        <v>904</v>
      </c>
      <c r="C16" s="743" t="str">
        <f>'4 - Cost Pressures'!$B$20</f>
        <v>Ongoing non-recurring cost pressures</v>
      </c>
      <c r="D16" s="743" t="s">
        <v>446</v>
      </c>
      <c r="E16" s="743" t="s">
        <v>414</v>
      </c>
      <c r="F16" s="743">
        <f>'4 - Cost Pressures'!B24</f>
        <v>0</v>
      </c>
      <c r="G16" s="743">
        <f>'4 - Cost Pressures'!C24</f>
        <v>0</v>
      </c>
      <c r="H16" s="743"/>
      <c r="I16" s="743"/>
      <c r="J16" s="743"/>
      <c r="K16" s="743"/>
      <c r="L16" s="743"/>
      <c r="M16" s="743"/>
      <c r="N16" s="743"/>
      <c r="O16" s="743"/>
      <c r="P16" s="743"/>
      <c r="Q16" s="743"/>
      <c r="R16" s="743"/>
      <c r="S16" s="743"/>
      <c r="T16" s="743"/>
      <c r="U16" s="744"/>
      <c r="V16" s="744"/>
      <c r="W16" s="743">
        <f>'4 - Cost Pressures'!D24</f>
        <v>0</v>
      </c>
      <c r="X16" s="743"/>
      <c r="Y16" s="743"/>
      <c r="Z16" s="743">
        <f>'4 - Cost Pressures'!E24</f>
        <v>0</v>
      </c>
      <c r="AA16" s="743">
        <f>'4 - Cost Pressures'!F24</f>
        <v>0</v>
      </c>
      <c r="AB16" s="743"/>
      <c r="AC16" s="743">
        <f>'4 - Cost Pressures'!G24</f>
        <v>0</v>
      </c>
    </row>
    <row r="17" spans="1:29" s="742" customFormat="1">
      <c r="A17" s="742" t="str">
        <f>'4 - Cost Pressures'!$B$2</f>
        <v>Swansea Bay UHB</v>
      </c>
      <c r="B17" s="743" t="s">
        <v>904</v>
      </c>
      <c r="C17" s="743" t="str">
        <f>'4 - Cost Pressures'!$B$20</f>
        <v>Ongoing non-recurring cost pressures</v>
      </c>
      <c r="D17" s="743" t="s">
        <v>446</v>
      </c>
      <c r="E17" s="743" t="s">
        <v>414</v>
      </c>
      <c r="F17" s="743">
        <f>'4 - Cost Pressures'!B25</f>
        <v>0</v>
      </c>
      <c r="G17" s="743">
        <f>'4 - Cost Pressures'!C25</f>
        <v>0</v>
      </c>
      <c r="H17" s="743"/>
      <c r="I17" s="743"/>
      <c r="J17" s="743"/>
      <c r="K17" s="743"/>
      <c r="L17" s="743"/>
      <c r="M17" s="743"/>
      <c r="N17" s="743"/>
      <c r="O17" s="743"/>
      <c r="P17" s="743"/>
      <c r="Q17" s="743"/>
      <c r="R17" s="743"/>
      <c r="S17" s="743"/>
      <c r="T17" s="743"/>
      <c r="W17" s="743">
        <f>'4 - Cost Pressures'!D25</f>
        <v>0</v>
      </c>
      <c r="X17" s="743"/>
      <c r="Y17" s="743"/>
      <c r="Z17" s="743">
        <f>'4 - Cost Pressures'!E25</f>
        <v>0</v>
      </c>
      <c r="AA17" s="743">
        <f>'4 - Cost Pressures'!F25</f>
        <v>0</v>
      </c>
      <c r="AB17" s="743"/>
      <c r="AC17" s="743">
        <f>'4 - Cost Pressures'!G25</f>
        <v>0</v>
      </c>
    </row>
    <row r="18" spans="1:29" s="742" customFormat="1">
      <c r="A18" s="742" t="str">
        <f>'4 - Cost Pressures'!$B$2</f>
        <v>Swansea Bay UHB</v>
      </c>
      <c r="B18" s="743" t="s">
        <v>904</v>
      </c>
      <c r="C18" s="743" t="str">
        <f>'4 - Cost Pressures'!$B$20</f>
        <v>Ongoing non-recurring cost pressures</v>
      </c>
      <c r="D18" s="743" t="s">
        <v>446</v>
      </c>
      <c r="E18" s="743" t="s">
        <v>414</v>
      </c>
      <c r="F18" s="743">
        <f>'4 - Cost Pressures'!B26</f>
        <v>0</v>
      </c>
      <c r="G18" s="743">
        <f>'4 - Cost Pressures'!C26</f>
        <v>0</v>
      </c>
      <c r="H18" s="743"/>
      <c r="I18" s="743"/>
      <c r="J18" s="743"/>
      <c r="K18" s="743"/>
      <c r="L18" s="743"/>
      <c r="M18" s="743"/>
      <c r="N18" s="743"/>
      <c r="O18" s="743"/>
      <c r="P18" s="743"/>
      <c r="Q18" s="743"/>
      <c r="R18" s="743"/>
      <c r="S18" s="743"/>
      <c r="T18" s="743"/>
      <c r="W18" s="743">
        <f>'4 - Cost Pressures'!D26</f>
        <v>0</v>
      </c>
      <c r="X18" s="743"/>
      <c r="Y18" s="743"/>
      <c r="Z18" s="743">
        <f>'4 - Cost Pressures'!E26</f>
        <v>0</v>
      </c>
      <c r="AA18" s="743">
        <f>'4 - Cost Pressures'!F26</f>
        <v>0</v>
      </c>
      <c r="AB18" s="743"/>
      <c r="AC18" s="743">
        <f>'4 - Cost Pressures'!G26</f>
        <v>0</v>
      </c>
    </row>
    <row r="19" spans="1:29" s="742" customFormat="1">
      <c r="A19" s="742" t="str">
        <f>'4 - Cost Pressures'!$B$2</f>
        <v>Swansea Bay UHB</v>
      </c>
      <c r="B19" s="743" t="s">
        <v>904</v>
      </c>
      <c r="C19" s="743" t="str">
        <f>'4 - Cost Pressures'!$B$20</f>
        <v>Ongoing non-recurring cost pressures</v>
      </c>
      <c r="D19" s="743" t="s">
        <v>446</v>
      </c>
      <c r="E19" s="743" t="s">
        <v>414</v>
      </c>
      <c r="F19" s="743">
        <f>'4 - Cost Pressures'!B27</f>
        <v>0</v>
      </c>
      <c r="G19" s="743">
        <f>'4 - Cost Pressures'!C27</f>
        <v>0</v>
      </c>
      <c r="H19" s="743"/>
      <c r="I19" s="743"/>
      <c r="J19" s="743"/>
      <c r="K19" s="743"/>
      <c r="L19" s="743"/>
      <c r="M19" s="743"/>
      <c r="N19" s="743"/>
      <c r="O19" s="743"/>
      <c r="P19" s="743"/>
      <c r="Q19" s="743"/>
      <c r="R19" s="743"/>
      <c r="S19" s="743"/>
      <c r="T19" s="743"/>
      <c r="W19" s="743">
        <f>'4 - Cost Pressures'!D27</f>
        <v>0</v>
      </c>
      <c r="X19" s="743"/>
      <c r="Y19" s="743"/>
      <c r="Z19" s="743">
        <f>'4 - Cost Pressures'!E27</f>
        <v>0</v>
      </c>
      <c r="AA19" s="743">
        <f>'4 - Cost Pressures'!F27</f>
        <v>0</v>
      </c>
      <c r="AB19" s="743"/>
      <c r="AC19" s="743">
        <f>'4 - Cost Pressures'!G27</f>
        <v>0</v>
      </c>
    </row>
    <row r="20" spans="1:29" s="742" customFormat="1">
      <c r="A20" s="742" t="str">
        <f>'4 - Cost Pressures'!$B$2</f>
        <v>Swansea Bay UHB</v>
      </c>
      <c r="B20" s="743" t="s">
        <v>904</v>
      </c>
      <c r="C20" s="743" t="str">
        <f>'4 - Cost Pressures'!$B$20</f>
        <v>Ongoing non-recurring cost pressures</v>
      </c>
      <c r="D20" s="743" t="s">
        <v>446</v>
      </c>
      <c r="E20" s="743" t="s">
        <v>414</v>
      </c>
      <c r="F20" s="743">
        <f>'4 - Cost Pressures'!B28</f>
        <v>0</v>
      </c>
      <c r="G20" s="743">
        <f>'4 - Cost Pressures'!C28</f>
        <v>0</v>
      </c>
      <c r="H20" s="743"/>
      <c r="I20" s="743"/>
      <c r="J20" s="743"/>
      <c r="K20" s="743"/>
      <c r="L20" s="743"/>
      <c r="M20" s="743"/>
      <c r="N20" s="743"/>
      <c r="O20" s="743"/>
      <c r="P20" s="743"/>
      <c r="Q20" s="743"/>
      <c r="R20" s="743"/>
      <c r="S20" s="743"/>
      <c r="T20" s="743"/>
      <c r="W20" s="743">
        <f>'4 - Cost Pressures'!D28</f>
        <v>0</v>
      </c>
      <c r="X20" s="743"/>
      <c r="Y20" s="743"/>
      <c r="Z20" s="743">
        <f>'4 - Cost Pressures'!E28</f>
        <v>0</v>
      </c>
      <c r="AA20" s="743">
        <f>'4 - Cost Pressures'!F28</f>
        <v>0</v>
      </c>
      <c r="AB20" s="743"/>
      <c r="AC20" s="743">
        <f>'4 - Cost Pressures'!G28</f>
        <v>0</v>
      </c>
    </row>
    <row r="21" spans="1:29" s="742" customFormat="1">
      <c r="A21" s="742" t="str">
        <f>'4 - Cost Pressures'!$B$2</f>
        <v>Swansea Bay UHB</v>
      </c>
      <c r="B21" s="743" t="s">
        <v>904</v>
      </c>
      <c r="C21" s="743" t="str">
        <f>'4 - Cost Pressures'!$B$20</f>
        <v>Ongoing non-recurring cost pressures</v>
      </c>
      <c r="D21" s="743" t="s">
        <v>446</v>
      </c>
      <c r="E21" s="743" t="s">
        <v>414</v>
      </c>
      <c r="F21" s="743">
        <f>'4 - Cost Pressures'!B29</f>
        <v>0</v>
      </c>
      <c r="G21" s="743">
        <f>'4 - Cost Pressures'!C29</f>
        <v>0</v>
      </c>
      <c r="H21" s="743"/>
      <c r="I21" s="743"/>
      <c r="J21" s="743"/>
      <c r="K21" s="743"/>
      <c r="L21" s="743"/>
      <c r="M21" s="743"/>
      <c r="N21" s="743"/>
      <c r="O21" s="743"/>
      <c r="P21" s="743"/>
      <c r="Q21" s="743"/>
      <c r="R21" s="743"/>
      <c r="S21" s="743"/>
      <c r="T21" s="743"/>
      <c r="W21" s="743">
        <f>'4 - Cost Pressures'!D29</f>
        <v>0</v>
      </c>
      <c r="X21" s="743"/>
      <c r="Y21" s="743"/>
      <c r="Z21" s="743">
        <f>'4 - Cost Pressures'!E29</f>
        <v>0</v>
      </c>
      <c r="AA21" s="743">
        <f>'4 - Cost Pressures'!F29</f>
        <v>0</v>
      </c>
      <c r="AB21" s="743"/>
      <c r="AC21" s="743">
        <f>'4 - Cost Pressures'!G29</f>
        <v>0</v>
      </c>
    </row>
    <row r="22" spans="1:29" s="742" customFormat="1">
      <c r="A22" s="742" t="str">
        <f>'4 - Cost Pressures'!$B$2</f>
        <v>Swansea Bay UHB</v>
      </c>
      <c r="B22" s="743" t="s">
        <v>904</v>
      </c>
      <c r="C22" s="743" t="str">
        <f>'4 - Cost Pressures'!$B$20</f>
        <v>Ongoing non-recurring cost pressures</v>
      </c>
      <c r="D22" s="743" t="s">
        <v>446</v>
      </c>
      <c r="E22" s="743" t="s">
        <v>414</v>
      </c>
      <c r="F22" s="743">
        <f>'4 - Cost Pressures'!B30</f>
        <v>0</v>
      </c>
      <c r="G22" s="743">
        <f>'4 - Cost Pressures'!C30</f>
        <v>0</v>
      </c>
      <c r="H22" s="743"/>
      <c r="I22" s="743"/>
      <c r="J22" s="743"/>
      <c r="K22" s="743"/>
      <c r="L22" s="743"/>
      <c r="M22" s="743"/>
      <c r="N22" s="743"/>
      <c r="O22" s="743"/>
      <c r="P22" s="743"/>
      <c r="Q22" s="743"/>
      <c r="R22" s="743"/>
      <c r="S22" s="743"/>
      <c r="T22" s="743"/>
      <c r="W22" s="743">
        <f>'4 - Cost Pressures'!D30</f>
        <v>0</v>
      </c>
      <c r="X22" s="743"/>
      <c r="Y22" s="743"/>
      <c r="Z22" s="743">
        <f>'4 - Cost Pressures'!E30</f>
        <v>0</v>
      </c>
      <c r="AA22" s="743">
        <f>'4 - Cost Pressures'!F30</f>
        <v>0</v>
      </c>
      <c r="AB22" s="743"/>
      <c r="AC22" s="743">
        <f>'4 - Cost Pressures'!G30</f>
        <v>0</v>
      </c>
    </row>
    <row r="23" spans="1:29" s="742" customFormat="1">
      <c r="A23" s="742" t="str">
        <f>'4 - Cost Pressures'!$B$2</f>
        <v>Swansea Bay UHB</v>
      </c>
      <c r="B23" s="743" t="s">
        <v>904</v>
      </c>
      <c r="C23" s="743" t="str">
        <f>'4 - Cost Pressures'!$B$20</f>
        <v>Ongoing non-recurring cost pressures</v>
      </c>
      <c r="D23" s="743" t="s">
        <v>446</v>
      </c>
      <c r="E23" s="743" t="s">
        <v>414</v>
      </c>
      <c r="F23" s="743">
        <f>'4 - Cost Pressures'!B31</f>
        <v>0</v>
      </c>
      <c r="G23" s="743">
        <f>'4 - Cost Pressures'!C31</f>
        <v>0</v>
      </c>
      <c r="H23" s="743"/>
      <c r="I23" s="743"/>
      <c r="J23" s="743"/>
      <c r="K23" s="743"/>
      <c r="L23" s="743"/>
      <c r="M23" s="743"/>
      <c r="N23" s="743"/>
      <c r="O23" s="743"/>
      <c r="P23" s="743"/>
      <c r="Q23" s="743"/>
      <c r="R23" s="743"/>
      <c r="S23" s="743"/>
      <c r="T23" s="743"/>
      <c r="W23" s="743">
        <f>'4 - Cost Pressures'!D31</f>
        <v>0</v>
      </c>
      <c r="X23" s="743"/>
      <c r="Y23" s="743"/>
      <c r="Z23" s="743">
        <f>'4 - Cost Pressures'!E31</f>
        <v>0</v>
      </c>
      <c r="AA23" s="743">
        <f>'4 - Cost Pressures'!F31</f>
        <v>0</v>
      </c>
      <c r="AB23" s="743"/>
      <c r="AC23" s="743">
        <f>'4 - Cost Pressures'!G31</f>
        <v>0</v>
      </c>
    </row>
    <row r="24" spans="1:29" s="742" customFormat="1">
      <c r="A24" s="742" t="str">
        <f>'4 - Cost Pressures'!$B$2</f>
        <v>Swansea Bay UHB</v>
      </c>
      <c r="B24" s="743" t="s">
        <v>904</v>
      </c>
      <c r="C24" s="743" t="str">
        <f>'4 - Cost Pressures'!$B$20</f>
        <v>Ongoing non-recurring cost pressures</v>
      </c>
      <c r="D24" s="743" t="s">
        <v>446</v>
      </c>
      <c r="E24" s="743" t="s">
        <v>414</v>
      </c>
      <c r="F24" s="743">
        <f>'4 - Cost Pressures'!B32</f>
        <v>0</v>
      </c>
      <c r="G24" s="743">
        <f>'4 - Cost Pressures'!C32</f>
        <v>0</v>
      </c>
      <c r="H24" s="743"/>
      <c r="I24" s="743"/>
      <c r="J24" s="743"/>
      <c r="K24" s="743"/>
      <c r="L24" s="743"/>
      <c r="M24" s="743"/>
      <c r="N24" s="743"/>
      <c r="O24" s="743"/>
      <c r="P24" s="743"/>
      <c r="Q24" s="743"/>
      <c r="R24" s="743"/>
      <c r="S24" s="743"/>
      <c r="T24" s="743"/>
      <c r="W24" s="743">
        <f>'4 - Cost Pressures'!D32</f>
        <v>0</v>
      </c>
      <c r="X24" s="743"/>
      <c r="Y24" s="743"/>
      <c r="Z24" s="743">
        <f>'4 - Cost Pressures'!E32</f>
        <v>0</v>
      </c>
      <c r="AA24" s="743">
        <f>'4 - Cost Pressures'!F32</f>
        <v>0</v>
      </c>
      <c r="AB24" s="743"/>
      <c r="AC24" s="743">
        <f>'4 - Cost Pressures'!G32</f>
        <v>0</v>
      </c>
    </row>
    <row r="25" spans="1:29" s="742" customFormat="1">
      <c r="A25" s="742" t="str">
        <f>'4 - Cost Pressures'!$B$2</f>
        <v>Swansea Bay UHB</v>
      </c>
      <c r="B25" s="743" t="s">
        <v>904</v>
      </c>
      <c r="C25" s="743" t="str">
        <f>'4 - Cost Pressures'!$B$20</f>
        <v>Ongoing non-recurring cost pressures</v>
      </c>
      <c r="D25" s="743" t="s">
        <v>446</v>
      </c>
      <c r="E25" s="743" t="s">
        <v>414</v>
      </c>
      <c r="F25" s="743">
        <f>'4 - Cost Pressures'!B33</f>
        <v>0</v>
      </c>
      <c r="G25" s="743">
        <f>'4 - Cost Pressures'!C33</f>
        <v>0</v>
      </c>
      <c r="H25" s="743"/>
      <c r="I25" s="743"/>
      <c r="J25" s="743"/>
      <c r="K25" s="743"/>
      <c r="L25" s="743"/>
      <c r="M25" s="743"/>
      <c r="N25" s="743"/>
      <c r="O25" s="743"/>
      <c r="P25" s="743"/>
      <c r="Q25" s="743"/>
      <c r="R25" s="743"/>
      <c r="S25" s="743"/>
      <c r="T25" s="743"/>
      <c r="W25" s="743">
        <f>'4 - Cost Pressures'!D33</f>
        <v>0</v>
      </c>
      <c r="X25" s="743"/>
      <c r="Y25" s="743"/>
      <c r="Z25" s="743">
        <f>'4 - Cost Pressures'!E33</f>
        <v>0</v>
      </c>
      <c r="AA25" s="743">
        <f>'4 - Cost Pressures'!F33</f>
        <v>0</v>
      </c>
      <c r="AB25" s="743"/>
      <c r="AC25" s="743">
        <f>'4 - Cost Pressures'!G33</f>
        <v>0</v>
      </c>
    </row>
    <row r="26" spans="1:29" s="742" customFormat="1">
      <c r="A26" s="742" t="str">
        <f>'4 - Cost Pressures'!$B$2</f>
        <v>Swansea Bay UHB</v>
      </c>
      <c r="B26" s="743" t="s">
        <v>904</v>
      </c>
      <c r="C26" s="743" t="str">
        <f>'4 - Cost Pressures'!$B$20</f>
        <v>Ongoing non-recurring cost pressures</v>
      </c>
      <c r="D26" s="743" t="s">
        <v>446</v>
      </c>
      <c r="E26" s="743" t="s">
        <v>414</v>
      </c>
      <c r="F26" s="743">
        <f>'4 - Cost Pressures'!B34</f>
        <v>0</v>
      </c>
      <c r="G26" s="743">
        <f>'4 - Cost Pressures'!C34</f>
        <v>0</v>
      </c>
      <c r="H26" s="743"/>
      <c r="I26" s="743"/>
      <c r="J26" s="743"/>
      <c r="K26" s="743"/>
      <c r="L26" s="743"/>
      <c r="M26" s="743"/>
      <c r="N26" s="743"/>
      <c r="O26" s="743"/>
      <c r="P26" s="743"/>
      <c r="Q26" s="743"/>
      <c r="R26" s="743"/>
      <c r="S26" s="743"/>
      <c r="T26" s="743"/>
      <c r="W26" s="743">
        <f>'4 - Cost Pressures'!D34</f>
        <v>0</v>
      </c>
      <c r="X26" s="743"/>
      <c r="Y26" s="743"/>
      <c r="Z26" s="743">
        <f>'4 - Cost Pressures'!E34</f>
        <v>0</v>
      </c>
      <c r="AA26" s="743">
        <f>'4 - Cost Pressures'!F34</f>
        <v>0</v>
      </c>
      <c r="AB26" s="743"/>
      <c r="AC26" s="743">
        <f>'4 - Cost Pressures'!G34</f>
        <v>0</v>
      </c>
    </row>
    <row r="27" spans="1:29" s="742" customFormat="1">
      <c r="A27" s="742" t="str">
        <f>'4 - Cost Pressures'!$B$2</f>
        <v>Swansea Bay UHB</v>
      </c>
      <c r="B27" s="743" t="s">
        <v>904</v>
      </c>
      <c r="C27" s="743" t="str">
        <f>'4 - Cost Pressures'!$B$20</f>
        <v>Ongoing non-recurring cost pressures</v>
      </c>
      <c r="D27" s="743" t="s">
        <v>446</v>
      </c>
      <c r="E27" s="743" t="s">
        <v>414</v>
      </c>
      <c r="F27" s="743">
        <f>'4 - Cost Pressures'!B35</f>
        <v>0</v>
      </c>
      <c r="G27" s="743">
        <f>'4 - Cost Pressures'!C35</f>
        <v>0</v>
      </c>
      <c r="H27" s="743"/>
      <c r="I27" s="743"/>
      <c r="J27" s="743"/>
      <c r="K27" s="743"/>
      <c r="L27" s="743"/>
      <c r="M27" s="743"/>
      <c r="N27" s="743"/>
      <c r="O27" s="743"/>
      <c r="P27" s="743"/>
      <c r="Q27" s="743"/>
      <c r="R27" s="743"/>
      <c r="S27" s="743"/>
      <c r="T27" s="743"/>
      <c r="W27" s="743">
        <f>'4 - Cost Pressures'!D35</f>
        <v>0</v>
      </c>
      <c r="X27" s="743"/>
      <c r="Y27" s="743"/>
      <c r="Z27" s="743">
        <f>'4 - Cost Pressures'!E35</f>
        <v>0</v>
      </c>
      <c r="AA27" s="743">
        <f>'4 - Cost Pressures'!F35</f>
        <v>0</v>
      </c>
      <c r="AB27" s="743"/>
      <c r="AC27" s="743">
        <f>'4 - Cost Pressures'!G35</f>
        <v>0</v>
      </c>
    </row>
    <row r="28" spans="1:29" s="742" customFormat="1">
      <c r="A28" s="742" t="str">
        <f>'4 - Cost Pressures'!$B$2</f>
        <v>Swansea Bay UHB</v>
      </c>
      <c r="B28" s="743" t="s">
        <v>904</v>
      </c>
      <c r="C28" s="743" t="str">
        <f>'4 - Cost Pressures'!$B$20</f>
        <v>Ongoing non-recurring cost pressures</v>
      </c>
      <c r="D28" s="743" t="s">
        <v>446</v>
      </c>
      <c r="E28" s="743" t="s">
        <v>414</v>
      </c>
      <c r="F28" s="743">
        <f>'4 - Cost Pressures'!B36</f>
        <v>0</v>
      </c>
      <c r="G28" s="743">
        <f>'4 - Cost Pressures'!C36</f>
        <v>0</v>
      </c>
      <c r="H28" s="743"/>
      <c r="I28" s="743"/>
      <c r="J28" s="743"/>
      <c r="K28" s="743"/>
      <c r="L28" s="743"/>
      <c r="M28" s="743"/>
      <c r="N28" s="743"/>
      <c r="O28" s="743"/>
      <c r="P28" s="743"/>
      <c r="Q28" s="743"/>
      <c r="R28" s="743"/>
      <c r="S28" s="743"/>
      <c r="T28" s="743"/>
      <c r="W28" s="743">
        <f>'4 - Cost Pressures'!D36</f>
        <v>0</v>
      </c>
      <c r="X28" s="743"/>
      <c r="Y28" s="743"/>
      <c r="Z28" s="743">
        <f>'4 - Cost Pressures'!E36</f>
        <v>0</v>
      </c>
      <c r="AA28" s="743">
        <f>'4 - Cost Pressures'!F36</f>
        <v>0</v>
      </c>
      <c r="AB28" s="743"/>
      <c r="AC28" s="743">
        <f>'4 - Cost Pressures'!G36</f>
        <v>0</v>
      </c>
    </row>
    <row r="29" spans="1:29" s="742" customFormat="1">
      <c r="A29" s="742" t="str">
        <f>'4 - Cost Pressures'!$B$2</f>
        <v>Swansea Bay UHB</v>
      </c>
      <c r="B29" s="743" t="s">
        <v>904</v>
      </c>
      <c r="C29" s="743" t="str">
        <f>'4 - Cost Pressures'!$B$20</f>
        <v>Ongoing non-recurring cost pressures</v>
      </c>
      <c r="D29" s="743" t="s">
        <v>446</v>
      </c>
      <c r="E29" s="743" t="s">
        <v>414</v>
      </c>
      <c r="F29" s="743">
        <f>'4 - Cost Pressures'!B37</f>
        <v>0</v>
      </c>
      <c r="G29" s="743">
        <f>'4 - Cost Pressures'!C37</f>
        <v>0</v>
      </c>
      <c r="H29" s="743"/>
      <c r="I29" s="743"/>
      <c r="J29" s="743"/>
      <c r="K29" s="743"/>
      <c r="L29" s="743"/>
      <c r="M29" s="743"/>
      <c r="N29" s="743"/>
      <c r="O29" s="743"/>
      <c r="P29" s="743"/>
      <c r="Q29" s="743"/>
      <c r="R29" s="743"/>
      <c r="S29" s="743"/>
      <c r="T29" s="743"/>
      <c r="W29" s="743">
        <f>'4 - Cost Pressures'!D37</f>
        <v>0</v>
      </c>
      <c r="X29" s="743"/>
      <c r="Y29" s="743"/>
      <c r="Z29" s="743">
        <f>'4 - Cost Pressures'!E37</f>
        <v>0</v>
      </c>
      <c r="AA29" s="743">
        <f>'4 - Cost Pressures'!F37</f>
        <v>0</v>
      </c>
      <c r="AB29" s="743"/>
      <c r="AC29" s="743">
        <f>'4 - Cost Pressures'!G37</f>
        <v>0</v>
      </c>
    </row>
    <row r="30" spans="1:29" s="742" customFormat="1">
      <c r="A30" s="742" t="str">
        <f>'4 - Cost Pressures'!$B$2</f>
        <v>Swansea Bay UHB</v>
      </c>
      <c r="B30" s="743" t="s">
        <v>904</v>
      </c>
      <c r="C30" s="743" t="str">
        <f>'4 - Cost Pressures'!$B$20</f>
        <v>Ongoing non-recurring cost pressures</v>
      </c>
      <c r="D30" s="743" t="s">
        <v>446</v>
      </c>
      <c r="E30" s="743" t="s">
        <v>414</v>
      </c>
      <c r="F30" s="743">
        <f>'4 - Cost Pressures'!B38</f>
        <v>0</v>
      </c>
      <c r="G30" s="743">
        <f>'4 - Cost Pressures'!C38</f>
        <v>0</v>
      </c>
      <c r="H30" s="743"/>
      <c r="I30" s="743"/>
      <c r="J30" s="743"/>
      <c r="K30" s="743"/>
      <c r="L30" s="743"/>
      <c r="M30" s="743"/>
      <c r="N30" s="743"/>
      <c r="O30" s="743"/>
      <c r="P30" s="743"/>
      <c r="Q30" s="743"/>
      <c r="R30" s="743"/>
      <c r="S30" s="743"/>
      <c r="T30" s="743"/>
      <c r="W30" s="743">
        <f>'4 - Cost Pressures'!D38</f>
        <v>0</v>
      </c>
      <c r="X30" s="743"/>
      <c r="Y30" s="743"/>
      <c r="Z30" s="743">
        <f>'4 - Cost Pressures'!E38</f>
        <v>0</v>
      </c>
      <c r="AA30" s="743">
        <f>'4 - Cost Pressures'!F38</f>
        <v>0</v>
      </c>
      <c r="AB30" s="743"/>
      <c r="AC30" s="743">
        <f>'4 - Cost Pressures'!G38</f>
        <v>0</v>
      </c>
    </row>
    <row r="31" spans="1:29" s="742" customFormat="1">
      <c r="A31" s="742" t="str">
        <f>'4 - Cost Pressures'!$B$2</f>
        <v>Swansea Bay UHB</v>
      </c>
      <c r="B31" s="743" t="s">
        <v>904</v>
      </c>
      <c r="C31" s="743" t="str">
        <f>'4 - Cost Pressures'!$B$20</f>
        <v>Ongoing non-recurring cost pressures</v>
      </c>
      <c r="D31" s="743" t="s">
        <v>446</v>
      </c>
      <c r="E31" s="743" t="s">
        <v>414</v>
      </c>
      <c r="F31" s="743">
        <f>'4 - Cost Pressures'!B39</f>
        <v>0</v>
      </c>
      <c r="G31" s="743">
        <f>'4 - Cost Pressures'!C39</f>
        <v>0</v>
      </c>
      <c r="H31" s="743"/>
      <c r="I31" s="743"/>
      <c r="J31" s="743"/>
      <c r="K31" s="743"/>
      <c r="L31" s="743"/>
      <c r="M31" s="743"/>
      <c r="N31" s="743"/>
      <c r="O31" s="743"/>
      <c r="P31" s="743"/>
      <c r="Q31" s="743"/>
      <c r="R31" s="743"/>
      <c r="S31" s="743"/>
      <c r="T31" s="743"/>
      <c r="W31" s="743">
        <f>'4 - Cost Pressures'!D39</f>
        <v>0</v>
      </c>
      <c r="X31" s="743"/>
      <c r="Y31" s="743"/>
      <c r="Z31" s="743">
        <f>'4 - Cost Pressures'!E39</f>
        <v>0</v>
      </c>
      <c r="AA31" s="743">
        <f>'4 - Cost Pressures'!F39</f>
        <v>0</v>
      </c>
      <c r="AB31" s="743"/>
      <c r="AC31" s="743">
        <f>'4 - Cost Pressures'!G39</f>
        <v>0</v>
      </c>
    </row>
    <row r="32" spans="1:29" s="742" customFormat="1">
      <c r="A32" s="742" t="str">
        <f>'4 - Cost Pressures'!$B$2</f>
        <v>Swansea Bay UHB</v>
      </c>
      <c r="B32" s="743" t="s">
        <v>904</v>
      </c>
      <c r="C32" s="743" t="str">
        <f>'4 - Cost Pressures'!$B$20</f>
        <v>Ongoing non-recurring cost pressures</v>
      </c>
      <c r="D32" s="743" t="s">
        <v>446</v>
      </c>
      <c r="E32" s="743" t="s">
        <v>414</v>
      </c>
      <c r="F32" s="743">
        <f>'4 - Cost Pressures'!B40</f>
        <v>0</v>
      </c>
      <c r="G32" s="743">
        <f>'4 - Cost Pressures'!C40</f>
        <v>0</v>
      </c>
      <c r="H32" s="743"/>
      <c r="I32" s="743"/>
      <c r="J32" s="743"/>
      <c r="K32" s="743"/>
      <c r="L32" s="743"/>
      <c r="M32" s="743"/>
      <c r="N32" s="743"/>
      <c r="O32" s="743"/>
      <c r="P32" s="743"/>
      <c r="Q32" s="743"/>
      <c r="R32" s="743"/>
      <c r="S32" s="743"/>
      <c r="T32" s="743"/>
      <c r="W32" s="743">
        <f>'4 - Cost Pressures'!D40</f>
        <v>0</v>
      </c>
      <c r="X32" s="743"/>
      <c r="Y32" s="743"/>
      <c r="Z32" s="743">
        <f>'4 - Cost Pressures'!E40</f>
        <v>0</v>
      </c>
      <c r="AA32" s="743">
        <f>'4 - Cost Pressures'!F40</f>
        <v>0</v>
      </c>
      <c r="AB32" s="743"/>
      <c r="AC32" s="743">
        <f>'4 - Cost Pressures'!G40</f>
        <v>0</v>
      </c>
    </row>
    <row r="33" spans="1:29" s="742" customFormat="1">
      <c r="A33" s="742" t="str">
        <f>'4 - Cost Pressures'!$B$2</f>
        <v>Swansea Bay UHB</v>
      </c>
      <c r="B33" s="743" t="s">
        <v>904</v>
      </c>
      <c r="C33" s="743" t="str">
        <f>'4 - Cost Pressures'!$B$20</f>
        <v>Ongoing non-recurring cost pressures</v>
      </c>
      <c r="D33" s="743" t="s">
        <v>446</v>
      </c>
      <c r="E33" s="743" t="s">
        <v>414</v>
      </c>
      <c r="F33" s="743">
        <f>'4 - Cost Pressures'!B41</f>
        <v>0</v>
      </c>
      <c r="G33" s="743">
        <f>'4 - Cost Pressures'!C41</f>
        <v>0</v>
      </c>
      <c r="H33" s="743"/>
      <c r="I33" s="743"/>
      <c r="J33" s="743"/>
      <c r="K33" s="743"/>
      <c r="L33" s="743"/>
      <c r="M33" s="743"/>
      <c r="N33" s="743"/>
      <c r="O33" s="743"/>
      <c r="P33" s="743"/>
      <c r="Q33" s="743"/>
      <c r="R33" s="743"/>
      <c r="S33" s="743"/>
      <c r="T33" s="743"/>
      <c r="W33" s="743">
        <f>'4 - Cost Pressures'!D41</f>
        <v>0</v>
      </c>
      <c r="X33" s="743"/>
      <c r="Y33" s="743"/>
      <c r="Z33" s="743">
        <f>'4 - Cost Pressures'!E41</f>
        <v>0</v>
      </c>
      <c r="AA33" s="743">
        <f>'4 - Cost Pressures'!F41</f>
        <v>0</v>
      </c>
      <c r="AB33" s="743"/>
      <c r="AC33" s="743">
        <f>'4 - Cost Pressures'!G41</f>
        <v>0</v>
      </c>
    </row>
    <row r="34" spans="1:29" s="742" customFormat="1">
      <c r="A34" s="742" t="str">
        <f>'4 - Cost Pressures'!$B$2</f>
        <v>Swansea Bay UHB</v>
      </c>
      <c r="B34" s="743" t="s">
        <v>904</v>
      </c>
      <c r="C34" s="743" t="str">
        <f>'4 - Cost Pressures'!$B$20</f>
        <v>Ongoing non-recurring cost pressures</v>
      </c>
      <c r="D34" s="743" t="s">
        <v>446</v>
      </c>
      <c r="E34" s="743" t="s">
        <v>414</v>
      </c>
      <c r="F34" s="743">
        <f>'4 - Cost Pressures'!B42</f>
        <v>0</v>
      </c>
      <c r="G34" s="743">
        <f>'4 - Cost Pressures'!C42</f>
        <v>0</v>
      </c>
      <c r="H34" s="743"/>
      <c r="I34" s="743"/>
      <c r="J34" s="743"/>
      <c r="K34" s="743"/>
      <c r="L34" s="743"/>
      <c r="M34" s="743"/>
      <c r="N34" s="743"/>
      <c r="O34" s="743"/>
      <c r="P34" s="743"/>
      <c r="Q34" s="743"/>
      <c r="R34" s="743"/>
      <c r="S34" s="743"/>
      <c r="T34" s="743"/>
      <c r="W34" s="743">
        <f>'4 - Cost Pressures'!D42</f>
        <v>0</v>
      </c>
      <c r="X34" s="743"/>
      <c r="Y34" s="743"/>
      <c r="Z34" s="743">
        <f>'4 - Cost Pressures'!E42</f>
        <v>0</v>
      </c>
      <c r="AA34" s="743">
        <f>'4 - Cost Pressures'!F42</f>
        <v>0</v>
      </c>
      <c r="AB34" s="743"/>
      <c r="AC34" s="743">
        <f>'4 - Cost Pressures'!G42</f>
        <v>0</v>
      </c>
    </row>
    <row r="35" spans="1:29" s="742" customFormat="1">
      <c r="A35" s="742" t="str">
        <f>'4 - Cost Pressures'!$B$2</f>
        <v>Swansea Bay UHB</v>
      </c>
      <c r="B35" s="743" t="s">
        <v>904</v>
      </c>
      <c r="C35" s="743" t="str">
        <f>'4 - Cost Pressures'!$B$20</f>
        <v>Ongoing non-recurring cost pressures</v>
      </c>
      <c r="D35" s="743" t="s">
        <v>446</v>
      </c>
      <c r="E35" s="743" t="s">
        <v>414</v>
      </c>
      <c r="F35" s="743">
        <f>'4 - Cost Pressures'!B43</f>
        <v>0</v>
      </c>
      <c r="G35" s="743">
        <f>'4 - Cost Pressures'!C43</f>
        <v>0</v>
      </c>
      <c r="H35" s="743"/>
      <c r="I35" s="743"/>
      <c r="J35" s="743"/>
      <c r="K35" s="743"/>
      <c r="L35" s="743"/>
      <c r="M35" s="743"/>
      <c r="N35" s="743"/>
      <c r="O35" s="743"/>
      <c r="P35" s="743"/>
      <c r="Q35" s="743"/>
      <c r="R35" s="743"/>
      <c r="S35" s="743"/>
      <c r="T35" s="743"/>
      <c r="W35" s="743">
        <f>'4 - Cost Pressures'!D43</f>
        <v>0</v>
      </c>
      <c r="X35" s="743"/>
      <c r="Y35" s="743"/>
      <c r="Z35" s="743">
        <f>'4 - Cost Pressures'!E43</f>
        <v>0</v>
      </c>
      <c r="AA35" s="743">
        <f>'4 - Cost Pressures'!F43</f>
        <v>0</v>
      </c>
      <c r="AB35" s="743"/>
      <c r="AC35" s="743">
        <f>'4 - Cost Pressures'!G43</f>
        <v>0</v>
      </c>
    </row>
    <row r="36" spans="1:29" s="742" customFormat="1">
      <c r="A36" s="742" t="str">
        <f>'4 - Cost Pressures'!$B$2</f>
        <v>Swansea Bay UHB</v>
      </c>
      <c r="B36" s="743" t="s">
        <v>904</v>
      </c>
      <c r="C36" s="743" t="str">
        <f>'4 - Cost Pressures'!$B$20</f>
        <v>Ongoing non-recurring cost pressures</v>
      </c>
      <c r="D36" s="743" t="s">
        <v>446</v>
      </c>
      <c r="E36" s="743" t="s">
        <v>414</v>
      </c>
      <c r="F36" s="743">
        <f>'4 - Cost Pressures'!B44</f>
        <v>0</v>
      </c>
      <c r="G36" s="743">
        <f>'4 - Cost Pressures'!C44</f>
        <v>0</v>
      </c>
      <c r="H36" s="743"/>
      <c r="I36" s="743"/>
      <c r="J36" s="743"/>
      <c r="K36" s="743"/>
      <c r="L36" s="743"/>
      <c r="M36" s="743"/>
      <c r="N36" s="743"/>
      <c r="O36" s="743"/>
      <c r="P36" s="743"/>
      <c r="Q36" s="743"/>
      <c r="R36" s="743"/>
      <c r="S36" s="743"/>
      <c r="T36" s="743"/>
      <c r="W36" s="743">
        <f>'4 - Cost Pressures'!D44</f>
        <v>0</v>
      </c>
      <c r="X36" s="743"/>
      <c r="Y36" s="743"/>
      <c r="Z36" s="743">
        <f>'4 - Cost Pressures'!E44</f>
        <v>0</v>
      </c>
      <c r="AA36" s="743">
        <f>'4 - Cost Pressures'!F44</f>
        <v>0</v>
      </c>
      <c r="AB36" s="743"/>
      <c r="AC36" s="743">
        <f>'4 - Cost Pressures'!G44</f>
        <v>0</v>
      </c>
    </row>
    <row r="37" spans="1:29" s="742" customFormat="1">
      <c r="A37" s="742" t="str">
        <f>'4 - Cost Pressures'!$B$2</f>
        <v>Swansea Bay UHB</v>
      </c>
      <c r="B37" s="743" t="s">
        <v>904</v>
      </c>
      <c r="C37" s="743" t="str">
        <f>'4 - Cost Pressures'!$B$20</f>
        <v>Ongoing non-recurring cost pressures</v>
      </c>
      <c r="D37" s="743" t="s">
        <v>446</v>
      </c>
      <c r="E37" s="743" t="s">
        <v>414</v>
      </c>
      <c r="F37" s="743">
        <f>'4 - Cost Pressures'!B45</f>
        <v>0</v>
      </c>
      <c r="G37" s="743">
        <f>'4 - Cost Pressures'!C45</f>
        <v>0</v>
      </c>
      <c r="H37" s="743"/>
      <c r="I37" s="743"/>
      <c r="J37" s="743"/>
      <c r="K37" s="743"/>
      <c r="L37" s="743"/>
      <c r="M37" s="743"/>
      <c r="N37" s="743"/>
      <c r="O37" s="743"/>
      <c r="P37" s="743"/>
      <c r="Q37" s="743"/>
      <c r="R37" s="743"/>
      <c r="S37" s="743"/>
      <c r="T37" s="743"/>
      <c r="W37" s="743">
        <f>'4 - Cost Pressures'!D45</f>
        <v>0</v>
      </c>
      <c r="X37" s="743"/>
      <c r="Y37" s="743"/>
      <c r="Z37" s="743">
        <f>'4 - Cost Pressures'!E45</f>
        <v>0</v>
      </c>
      <c r="AA37" s="743">
        <f>'4 - Cost Pressures'!F45</f>
        <v>0</v>
      </c>
      <c r="AB37" s="743"/>
      <c r="AC37" s="743">
        <f>'4 - Cost Pressures'!G45</f>
        <v>0</v>
      </c>
    </row>
    <row r="38" spans="1:29" s="742" customFormat="1">
      <c r="A38" s="742" t="str">
        <f>'4 - Cost Pressures'!$B$2</f>
        <v>Swansea Bay UHB</v>
      </c>
      <c r="B38" s="743" t="s">
        <v>904</v>
      </c>
      <c r="C38" s="743" t="str">
        <f>'4 - Cost Pressures'!$B$20</f>
        <v>Ongoing non-recurring cost pressures</v>
      </c>
      <c r="D38" s="743" t="s">
        <v>446</v>
      </c>
      <c r="E38" s="743" t="s">
        <v>414</v>
      </c>
      <c r="F38" s="743">
        <f>'4 - Cost Pressures'!B46</f>
        <v>0</v>
      </c>
      <c r="G38" s="743">
        <f>'4 - Cost Pressures'!C46</f>
        <v>0</v>
      </c>
      <c r="H38" s="743"/>
      <c r="I38" s="743"/>
      <c r="J38" s="743"/>
      <c r="K38" s="743"/>
      <c r="L38" s="743"/>
      <c r="M38" s="743"/>
      <c r="N38" s="743"/>
      <c r="O38" s="743"/>
      <c r="P38" s="743"/>
      <c r="Q38" s="743"/>
      <c r="R38" s="743"/>
      <c r="S38" s="743"/>
      <c r="T38" s="743"/>
      <c r="W38" s="743">
        <f>'4 - Cost Pressures'!D46</f>
        <v>0</v>
      </c>
      <c r="X38" s="743"/>
      <c r="Y38" s="743"/>
      <c r="Z38" s="743">
        <f>'4 - Cost Pressures'!E46</f>
        <v>0</v>
      </c>
      <c r="AA38" s="743">
        <f>'4 - Cost Pressures'!F46</f>
        <v>0</v>
      </c>
      <c r="AB38" s="743"/>
      <c r="AC38" s="743">
        <f>'4 - Cost Pressures'!G46</f>
        <v>0</v>
      </c>
    </row>
    <row r="39" spans="1:29" s="742" customFormat="1">
      <c r="A39" s="742" t="str">
        <f>'4 - Cost Pressures'!$B$2</f>
        <v>Swansea Bay UHB</v>
      </c>
      <c r="B39" s="743" t="s">
        <v>904</v>
      </c>
      <c r="C39" s="743" t="str">
        <f>'4 - Cost Pressures'!$B$20</f>
        <v>Ongoing non-recurring cost pressures</v>
      </c>
      <c r="D39" s="743" t="s">
        <v>446</v>
      </c>
      <c r="E39" s="743" t="s">
        <v>414</v>
      </c>
      <c r="F39" s="743">
        <f>'4 - Cost Pressures'!B47</f>
        <v>0</v>
      </c>
      <c r="G39" s="743">
        <f>'4 - Cost Pressures'!C47</f>
        <v>0</v>
      </c>
      <c r="H39" s="743"/>
      <c r="I39" s="743"/>
      <c r="J39" s="743"/>
      <c r="K39" s="743"/>
      <c r="L39" s="743"/>
      <c r="M39" s="743"/>
      <c r="N39" s="743"/>
      <c r="O39" s="743"/>
      <c r="P39" s="743"/>
      <c r="Q39" s="743"/>
      <c r="R39" s="743"/>
      <c r="S39" s="743"/>
      <c r="T39" s="743"/>
      <c r="W39" s="743">
        <f>'4 - Cost Pressures'!D47</f>
        <v>0</v>
      </c>
      <c r="X39" s="743"/>
      <c r="Y39" s="743"/>
      <c r="Z39" s="743">
        <f>'4 - Cost Pressures'!E47</f>
        <v>0</v>
      </c>
      <c r="AA39" s="743">
        <f>'4 - Cost Pressures'!F47</f>
        <v>0</v>
      </c>
      <c r="AB39" s="743"/>
      <c r="AC39" s="743">
        <f>'4 - Cost Pressures'!G47</f>
        <v>0</v>
      </c>
    </row>
    <row r="40" spans="1:29" s="742" customFormat="1">
      <c r="A40" s="742" t="str">
        <f>'4 - Cost Pressures'!$B$2</f>
        <v>Swansea Bay UHB</v>
      </c>
      <c r="B40" s="743" t="s">
        <v>904</v>
      </c>
      <c r="C40" s="743" t="str">
        <f>'4 - Cost Pressures'!$B$20</f>
        <v>Ongoing non-recurring cost pressures</v>
      </c>
      <c r="D40" s="743" t="s">
        <v>446</v>
      </c>
      <c r="E40" s="743" t="s">
        <v>414</v>
      </c>
      <c r="F40" s="743">
        <f>'4 - Cost Pressures'!B48</f>
        <v>0</v>
      </c>
      <c r="G40" s="743">
        <f>'4 - Cost Pressures'!C48</f>
        <v>0</v>
      </c>
      <c r="H40" s="743"/>
      <c r="I40" s="743"/>
      <c r="J40" s="743"/>
      <c r="K40" s="743"/>
      <c r="L40" s="743"/>
      <c r="M40" s="743"/>
      <c r="N40" s="743"/>
      <c r="O40" s="743"/>
      <c r="P40" s="743"/>
      <c r="Q40" s="743"/>
      <c r="R40" s="743"/>
      <c r="S40" s="743"/>
      <c r="T40" s="743"/>
      <c r="W40" s="743">
        <f>'4 - Cost Pressures'!D48</f>
        <v>0</v>
      </c>
      <c r="X40" s="743"/>
      <c r="Y40" s="743"/>
      <c r="Z40" s="743">
        <f>'4 - Cost Pressures'!E48</f>
        <v>0</v>
      </c>
      <c r="AA40" s="743">
        <f>'4 - Cost Pressures'!F48</f>
        <v>0</v>
      </c>
      <c r="AB40" s="743"/>
      <c r="AC40" s="743">
        <f>'4 - Cost Pressures'!G48</f>
        <v>0</v>
      </c>
    </row>
    <row r="41" spans="1:29" s="742" customFormat="1">
      <c r="A41" s="742" t="str">
        <f>'4 - Cost Pressures'!$B$2</f>
        <v>Swansea Bay UHB</v>
      </c>
      <c r="B41" s="743" t="s">
        <v>904</v>
      </c>
      <c r="C41" s="743" t="str">
        <f>'4 - Cost Pressures'!$B$20</f>
        <v>Ongoing non-recurring cost pressures</v>
      </c>
      <c r="D41" s="743" t="s">
        <v>446</v>
      </c>
      <c r="E41" s="743" t="s">
        <v>396</v>
      </c>
      <c r="F41" s="743" t="str">
        <f>'4 - Cost Pressures'!B49</f>
        <v>Subtotal Ongoing non-recurrent pressures</v>
      </c>
      <c r="G41" s="743">
        <f>'4 - Cost Pressures'!C49</f>
        <v>0</v>
      </c>
      <c r="H41" s="743"/>
      <c r="I41" s="743"/>
      <c r="J41" s="743"/>
      <c r="K41" s="743"/>
      <c r="L41" s="743"/>
      <c r="M41" s="743"/>
      <c r="N41" s="743"/>
      <c r="O41" s="743"/>
      <c r="P41" s="743"/>
      <c r="Q41" s="743"/>
      <c r="R41" s="743"/>
      <c r="S41" s="743"/>
      <c r="T41" s="743"/>
      <c r="W41" s="743">
        <f>'4 - Cost Pressures'!D49</f>
        <v>0</v>
      </c>
      <c r="X41" s="743"/>
      <c r="Y41" s="743"/>
      <c r="Z41" s="743">
        <f>'4 - Cost Pressures'!E49</f>
        <v>0</v>
      </c>
      <c r="AA41" s="743">
        <f>'4 - Cost Pressures'!F49</f>
        <v>0</v>
      </c>
      <c r="AB41" s="743"/>
      <c r="AC41" s="743">
        <f>'4 - Cost Pressures'!G49</f>
        <v>0</v>
      </c>
    </row>
    <row r="42" spans="1:29" s="742" customFormat="1">
      <c r="A42" s="742" t="str">
        <f>'4 - Cost Pressures'!$B$2</f>
        <v>Swansea Bay UHB</v>
      </c>
      <c r="B42" s="743" t="s">
        <v>904</v>
      </c>
      <c r="C42" s="743" t="str">
        <f>'4 - Cost Pressures'!$B$20</f>
        <v>Ongoing non-recurring cost pressures</v>
      </c>
      <c r="D42" s="743" t="s">
        <v>446</v>
      </c>
      <c r="E42" s="743" t="s">
        <v>414</v>
      </c>
      <c r="F42" s="743">
        <f>'4 - Cost Pressures'!B50</f>
        <v>0</v>
      </c>
      <c r="G42" s="743">
        <f>'4 - Cost Pressures'!C50</f>
        <v>0</v>
      </c>
      <c r="H42" s="743"/>
      <c r="I42" s="743"/>
      <c r="J42" s="743"/>
      <c r="K42" s="743"/>
      <c r="L42" s="743"/>
      <c r="M42" s="743"/>
      <c r="N42" s="743"/>
      <c r="O42" s="743"/>
      <c r="P42" s="743"/>
      <c r="Q42" s="743"/>
      <c r="R42" s="743"/>
      <c r="S42" s="743"/>
      <c r="T42" s="743"/>
      <c r="W42" s="743">
        <f>'4 - Cost Pressures'!D50</f>
        <v>0</v>
      </c>
      <c r="X42" s="743"/>
      <c r="Y42" s="743"/>
      <c r="Z42" s="743">
        <f>'4 - Cost Pressures'!E50</f>
        <v>0</v>
      </c>
      <c r="AA42" s="743">
        <f>'4 - Cost Pressures'!F50</f>
        <v>0</v>
      </c>
      <c r="AB42" s="743"/>
      <c r="AC42" s="743">
        <f>'4 - Cost Pressures'!G50</f>
        <v>0</v>
      </c>
    </row>
    <row r="43" spans="1:29" s="742" customFormat="1">
      <c r="A43" s="742" t="str">
        <f>'4 - Cost Pressures'!$B$2</f>
        <v>Swansea Bay UHB</v>
      </c>
      <c r="B43" s="743" t="s">
        <v>904</v>
      </c>
      <c r="C43" s="743" t="str">
        <f>'4 - Cost Pressures'!$B$51</f>
        <v>Other Volume Growth / Investments (please specify):</v>
      </c>
      <c r="D43" s="743" t="s">
        <v>446</v>
      </c>
      <c r="E43" s="743" t="s">
        <v>414</v>
      </c>
      <c r="F43" s="743" t="str">
        <f>'4 - Cost Pressures'!B51</f>
        <v>Other Volume Growth / Investments (please specify):</v>
      </c>
      <c r="G43" s="743" t="str">
        <f>'4 - Cost Pressures'!C51</f>
        <v>Service Area</v>
      </c>
      <c r="H43" s="743"/>
      <c r="I43" s="743"/>
      <c r="J43" s="743"/>
      <c r="K43" s="743"/>
      <c r="L43" s="743"/>
      <c r="M43" s="743"/>
      <c r="N43" s="743"/>
      <c r="O43" s="743"/>
      <c r="P43" s="743"/>
      <c r="Q43" s="743"/>
      <c r="R43" s="743"/>
      <c r="S43" s="743"/>
      <c r="T43" s="743"/>
      <c r="W43" s="743" t="str">
        <f>'4 - Cost Pressures'!D51</f>
        <v>£'000</v>
      </c>
      <c r="X43" s="743"/>
      <c r="Y43" s="743"/>
      <c r="Z43" s="743" t="str">
        <f>'4 - Cost Pressures'!E51</f>
        <v>£'000</v>
      </c>
      <c r="AA43" s="743" t="str">
        <f>'4 - Cost Pressures'!F51</f>
        <v>£'000</v>
      </c>
      <c r="AB43" s="743"/>
      <c r="AC43" s="743" t="str">
        <f>'4 - Cost Pressures'!G51</f>
        <v>£'000</v>
      </c>
    </row>
    <row r="44" spans="1:29" s="742" customFormat="1">
      <c r="A44" s="742" t="str">
        <f>'4 - Cost Pressures'!$B$2</f>
        <v>Swansea Bay UHB</v>
      </c>
      <c r="B44" s="743" t="s">
        <v>904</v>
      </c>
      <c r="C44" s="743" t="str">
        <f>'4 - Cost Pressures'!$B$51</f>
        <v>Other Volume Growth / Investments (please specify):</v>
      </c>
      <c r="D44" s="743" t="s">
        <v>446</v>
      </c>
      <c r="E44" s="743" t="s">
        <v>414</v>
      </c>
      <c r="F44" s="743" t="str">
        <f>'4 - Cost Pressures'!B52</f>
        <v>Growth - NICE &amp; New High Cost Drugs</v>
      </c>
      <c r="G44" s="743" t="str">
        <f>'4 - Cost Pressures'!C52</f>
        <v>Scheduled Care</v>
      </c>
      <c r="H44" s="743"/>
      <c r="I44" s="743"/>
      <c r="J44" s="743"/>
      <c r="K44" s="743"/>
      <c r="L44" s="743"/>
      <c r="M44" s="743"/>
      <c r="N44" s="743"/>
      <c r="O44" s="743"/>
      <c r="P44" s="743"/>
      <c r="Q44" s="743"/>
      <c r="R44" s="743"/>
      <c r="S44" s="743"/>
      <c r="T44" s="743"/>
      <c r="W44" s="743">
        <f>'4 - Cost Pressures'!D52</f>
        <v>5200</v>
      </c>
      <c r="X44" s="743"/>
      <c r="Y44" s="743"/>
      <c r="Z44" s="743">
        <f>'4 - Cost Pressures'!E52</f>
        <v>5200</v>
      </c>
      <c r="AA44" s="743">
        <f>'4 - Cost Pressures'!F52</f>
        <v>3700</v>
      </c>
      <c r="AB44" s="743"/>
      <c r="AC44" s="743">
        <f>'4 - Cost Pressures'!G52</f>
        <v>3700</v>
      </c>
    </row>
    <row r="45" spans="1:29" s="742" customFormat="1">
      <c r="A45" s="742" t="str">
        <f>'4 - Cost Pressures'!$B$2</f>
        <v>Swansea Bay UHB</v>
      </c>
      <c r="B45" s="743" t="s">
        <v>904</v>
      </c>
      <c r="C45" s="743" t="str">
        <f>'4 - Cost Pressures'!$B$51</f>
        <v>Other Volume Growth / Investments (please specify):</v>
      </c>
      <c r="D45" s="743" t="s">
        <v>446</v>
      </c>
      <c r="E45" s="743" t="s">
        <v>414</v>
      </c>
      <c r="F45" s="743" t="str">
        <f>'4 - Cost Pressures'!B53</f>
        <v>Growth - Specialist Services</v>
      </c>
      <c r="G45" s="743" t="str">
        <f>'4 - Cost Pressures'!C53</f>
        <v>Scheduled Care</v>
      </c>
      <c r="H45" s="743"/>
      <c r="I45" s="743"/>
      <c r="J45" s="743"/>
      <c r="K45" s="743"/>
      <c r="L45" s="743"/>
      <c r="M45" s="743"/>
      <c r="N45" s="743"/>
      <c r="O45" s="743"/>
      <c r="P45" s="743"/>
      <c r="Q45" s="743"/>
      <c r="R45" s="743"/>
      <c r="S45" s="743"/>
      <c r="T45" s="743"/>
      <c r="W45" s="743">
        <f>'4 - Cost Pressures'!D53</f>
        <v>4231</v>
      </c>
      <c r="X45" s="743"/>
      <c r="Y45" s="743"/>
      <c r="Z45" s="743">
        <f>'4 - Cost Pressures'!E53</f>
        <v>4231</v>
      </c>
      <c r="AA45" s="743">
        <f>'4 - Cost Pressures'!F53</f>
        <v>2600</v>
      </c>
      <c r="AB45" s="743"/>
      <c r="AC45" s="743">
        <f>'4 - Cost Pressures'!G53</f>
        <v>2600</v>
      </c>
    </row>
    <row r="46" spans="1:29" s="742" customFormat="1">
      <c r="A46" s="742" t="str">
        <f>'4 - Cost Pressures'!$B$2</f>
        <v>Swansea Bay UHB</v>
      </c>
      <c r="B46" s="743" t="s">
        <v>904</v>
      </c>
      <c r="C46" s="743" t="str">
        <f>'4 - Cost Pressures'!$B$51</f>
        <v>Other Volume Growth / Investments (please specify):</v>
      </c>
      <c r="D46" s="743" t="s">
        <v>446</v>
      </c>
      <c r="E46" s="743" t="s">
        <v>414</v>
      </c>
      <c r="F46" s="743" t="str">
        <f>'4 - Cost Pressures'!B54</f>
        <v>CHC</v>
      </c>
      <c r="G46" s="743" t="str">
        <f>'4 - Cost Pressures'!C54</f>
        <v>Primary &amp; Community Care</v>
      </c>
      <c r="H46" s="743"/>
      <c r="I46" s="743"/>
      <c r="J46" s="743"/>
      <c r="K46" s="743"/>
      <c r="L46" s="743"/>
      <c r="M46" s="743"/>
      <c r="N46" s="743"/>
      <c r="O46" s="743"/>
      <c r="P46" s="743"/>
      <c r="Q46" s="743"/>
      <c r="R46" s="743"/>
      <c r="S46" s="743"/>
      <c r="T46" s="743"/>
      <c r="W46" s="743">
        <f>'4 - Cost Pressures'!D54</f>
        <v>2149.0847875903405</v>
      </c>
      <c r="X46" s="743"/>
      <c r="Y46" s="743"/>
      <c r="Z46" s="743">
        <f>'4 - Cost Pressures'!E54</f>
        <v>2149.0847875903405</v>
      </c>
      <c r="AA46" s="743">
        <f>'4 - Cost Pressures'!F54</f>
        <v>2700</v>
      </c>
      <c r="AB46" s="743"/>
      <c r="AC46" s="743">
        <f>'4 - Cost Pressures'!G54</f>
        <v>2700</v>
      </c>
    </row>
    <row r="47" spans="1:29" s="742" customFormat="1">
      <c r="A47" s="742" t="str">
        <f>'4 - Cost Pressures'!$B$2</f>
        <v>Swansea Bay UHB</v>
      </c>
      <c r="B47" s="743" t="s">
        <v>904</v>
      </c>
      <c r="C47" s="743" t="str">
        <f>'4 - Cost Pressures'!$B$51</f>
        <v>Other Volume Growth / Investments (please specify):</v>
      </c>
      <c r="D47" s="743" t="s">
        <v>446</v>
      </c>
      <c r="E47" s="743" t="s">
        <v>414</v>
      </c>
      <c r="F47" s="743" t="str">
        <f>'4 - Cost Pressures'!B55</f>
        <v>PC Prescribing</v>
      </c>
      <c r="G47" s="743" t="str">
        <f>'4 - Cost Pressures'!C55</f>
        <v>Primary &amp; Community Care</v>
      </c>
      <c r="H47" s="743"/>
      <c r="I47" s="743"/>
      <c r="J47" s="743"/>
      <c r="K47" s="743"/>
      <c r="L47" s="743"/>
      <c r="M47" s="743"/>
      <c r="N47" s="743"/>
      <c r="O47" s="743"/>
      <c r="P47" s="743"/>
      <c r="Q47" s="743"/>
      <c r="R47" s="743"/>
      <c r="S47" s="743"/>
      <c r="T47" s="743"/>
      <c r="W47" s="743">
        <f>'4 - Cost Pressures'!D55</f>
        <v>3206.6750000000006</v>
      </c>
      <c r="X47" s="743"/>
      <c r="Y47" s="743"/>
      <c r="Z47" s="743">
        <f>'4 - Cost Pressures'!E55</f>
        <v>3206.6750000000006</v>
      </c>
      <c r="AA47" s="743">
        <f>'4 - Cost Pressures'!F55</f>
        <v>3200</v>
      </c>
      <c r="AB47" s="743"/>
      <c r="AC47" s="743">
        <f>'4 - Cost Pressures'!G55</f>
        <v>3200</v>
      </c>
    </row>
    <row r="48" spans="1:29" s="742" customFormat="1">
      <c r="A48" s="742" t="str">
        <f>'4 - Cost Pressures'!$B$2</f>
        <v>Swansea Bay UHB</v>
      </c>
      <c r="B48" s="743" t="s">
        <v>904</v>
      </c>
      <c r="C48" s="743" t="str">
        <f>'4 - Cost Pressures'!$B$51</f>
        <v>Other Volume Growth / Investments (please specify):</v>
      </c>
      <c r="D48" s="743" t="s">
        <v>446</v>
      </c>
      <c r="E48" s="743" t="s">
        <v>414</v>
      </c>
      <c r="F48" s="743" t="str">
        <f>'4 - Cost Pressures'!B56</f>
        <v>National Costs &amp; NWSSP</v>
      </c>
      <c r="G48" s="743" t="str">
        <f>'4 - Cost Pressures'!C56</f>
        <v>Clinical Support</v>
      </c>
      <c r="H48" s="743"/>
      <c r="I48" s="743"/>
      <c r="J48" s="743"/>
      <c r="K48" s="743"/>
      <c r="L48" s="743"/>
      <c r="M48" s="743"/>
      <c r="N48" s="743"/>
      <c r="O48" s="743"/>
      <c r="P48" s="743"/>
      <c r="Q48" s="743"/>
      <c r="R48" s="743"/>
      <c r="S48" s="743"/>
      <c r="T48" s="743"/>
      <c r="W48" s="743">
        <f>'4 - Cost Pressures'!D56</f>
        <v>6401.0000000000009</v>
      </c>
      <c r="X48" s="743"/>
      <c r="Y48" s="743"/>
      <c r="Z48" s="743">
        <f>'4 - Cost Pressures'!E56</f>
        <v>6401.0000000000009</v>
      </c>
      <c r="AA48" s="743">
        <f>'4 - Cost Pressures'!F56</f>
        <v>2900</v>
      </c>
      <c r="AB48" s="743"/>
      <c r="AC48" s="743">
        <f>'4 - Cost Pressures'!G56</f>
        <v>2800</v>
      </c>
    </row>
    <row r="49" spans="1:29" s="742" customFormat="1">
      <c r="A49" s="742" t="str">
        <f>'4 - Cost Pressures'!$B$2</f>
        <v>Swansea Bay UHB</v>
      </c>
      <c r="B49" s="743" t="s">
        <v>904</v>
      </c>
      <c r="C49" s="743" t="str">
        <f>'4 - Cost Pressures'!$B$51</f>
        <v>Other Volume Growth / Investments (please specify):</v>
      </c>
      <c r="D49" s="743" t="s">
        <v>446</v>
      </c>
      <c r="E49" s="743" t="s">
        <v>414</v>
      </c>
      <c r="F49" s="743" t="str">
        <f>'4 - Cost Pressures'!B57</f>
        <v>NSA</v>
      </c>
      <c r="G49" s="743" t="str">
        <f>'4 - Cost Pressures'!C57</f>
        <v>Across Service Areas</v>
      </c>
      <c r="H49" s="743"/>
      <c r="I49" s="743"/>
      <c r="J49" s="743"/>
      <c r="K49" s="743"/>
      <c r="L49" s="743"/>
      <c r="M49" s="743"/>
      <c r="N49" s="743"/>
      <c r="O49" s="743"/>
      <c r="P49" s="743"/>
      <c r="Q49" s="743"/>
      <c r="R49" s="743"/>
      <c r="S49" s="743"/>
      <c r="T49" s="743"/>
      <c r="W49" s="743">
        <f>'4 - Cost Pressures'!D57</f>
        <v>1999.9999999999998</v>
      </c>
      <c r="X49" s="743"/>
      <c r="Y49" s="743"/>
      <c r="Z49" s="743">
        <f>'4 - Cost Pressures'!E57</f>
        <v>1999.9999999999998</v>
      </c>
      <c r="AA49" s="743">
        <f>'4 - Cost Pressures'!F57</f>
        <v>0</v>
      </c>
      <c r="AB49" s="743"/>
      <c r="AC49" s="743">
        <f>'4 - Cost Pressures'!G57</f>
        <v>0</v>
      </c>
    </row>
    <row r="50" spans="1:29" s="742" customFormat="1">
      <c r="A50" s="742" t="str">
        <f>'4 - Cost Pressures'!$B$2</f>
        <v>Swansea Bay UHB</v>
      </c>
      <c r="B50" s="743" t="s">
        <v>904</v>
      </c>
      <c r="C50" s="743" t="str">
        <f>'4 - Cost Pressures'!$B$51</f>
        <v>Other Volume Growth / Investments (please specify):</v>
      </c>
      <c r="D50" s="743" t="s">
        <v>446</v>
      </c>
      <c r="E50" s="743" t="s">
        <v>414</v>
      </c>
      <c r="F50" s="743" t="str">
        <f>'4 - Cost Pressures'!B58</f>
        <v xml:space="preserve">Growth Various </v>
      </c>
      <c r="G50" s="743" t="str">
        <f>'4 - Cost Pressures'!C58</f>
        <v>Across Service Areas</v>
      </c>
      <c r="H50" s="743"/>
      <c r="I50" s="743"/>
      <c r="J50" s="743"/>
      <c r="K50" s="743"/>
      <c r="L50" s="743"/>
      <c r="M50" s="743"/>
      <c r="N50" s="743"/>
      <c r="O50" s="743"/>
      <c r="P50" s="743"/>
      <c r="Q50" s="743"/>
      <c r="R50" s="743"/>
      <c r="S50" s="743"/>
      <c r="T50" s="743"/>
      <c r="W50" s="743">
        <f>'4 - Cost Pressures'!D58</f>
        <v>29652.000000000004</v>
      </c>
      <c r="X50" s="743"/>
      <c r="Y50" s="743"/>
      <c r="Z50" s="743">
        <f>'4 - Cost Pressures'!E58</f>
        <v>29652.000000000004</v>
      </c>
      <c r="AA50" s="743">
        <f>'4 - Cost Pressures'!F58</f>
        <v>-2200</v>
      </c>
      <c r="AB50" s="743"/>
      <c r="AC50" s="743">
        <f>'4 - Cost Pressures'!G58</f>
        <v>3500</v>
      </c>
    </row>
    <row r="51" spans="1:29" s="742" customFormat="1">
      <c r="A51" s="742" t="str">
        <f>'4 - Cost Pressures'!$B$2</f>
        <v>Swansea Bay UHB</v>
      </c>
      <c r="B51" s="743" t="s">
        <v>904</v>
      </c>
      <c r="C51" s="743" t="str">
        <f>'4 - Cost Pressures'!$B$51</f>
        <v>Other Volume Growth / Investments (please specify):</v>
      </c>
      <c r="D51" s="743" t="s">
        <v>446</v>
      </c>
      <c r="E51" s="743" t="s">
        <v>414</v>
      </c>
      <c r="F51" s="743" t="str">
        <f>'4 - Cost Pressures'!B59</f>
        <v>Disaggregation CTM SLA</v>
      </c>
      <c r="G51" s="743" t="str">
        <f>'4 - Cost Pressures'!C59</f>
        <v>Scheduled Care</v>
      </c>
      <c r="H51" s="743"/>
      <c r="I51" s="743"/>
      <c r="J51" s="743"/>
      <c r="K51" s="743"/>
      <c r="L51" s="743"/>
      <c r="M51" s="743"/>
      <c r="N51" s="743"/>
      <c r="O51" s="743"/>
      <c r="P51" s="743"/>
      <c r="Q51" s="743"/>
      <c r="R51" s="743"/>
      <c r="S51" s="743"/>
      <c r="T51" s="743"/>
      <c r="W51" s="743">
        <f>'4 - Cost Pressures'!D59</f>
        <v>3776.6716348723198</v>
      </c>
      <c r="X51" s="743"/>
      <c r="Y51" s="743"/>
      <c r="Z51" s="743">
        <f>'4 - Cost Pressures'!E59</f>
        <v>3776.6716348723198</v>
      </c>
      <c r="AA51" s="743">
        <f>'4 - Cost Pressures'!F59</f>
        <v>0</v>
      </c>
      <c r="AB51" s="743"/>
      <c r="AC51" s="743">
        <f>'4 - Cost Pressures'!G59</f>
        <v>0</v>
      </c>
    </row>
    <row r="52" spans="1:29" s="742" customFormat="1">
      <c r="A52" s="742" t="str">
        <f>'4 - Cost Pressures'!$B$2</f>
        <v>Swansea Bay UHB</v>
      </c>
      <c r="B52" s="743" t="s">
        <v>904</v>
      </c>
      <c r="C52" s="743" t="str">
        <f>'4 - Cost Pressures'!$B$51</f>
        <v>Other Volume Growth / Investments (please specify):</v>
      </c>
      <c r="D52" s="743" t="s">
        <v>446</v>
      </c>
      <c r="E52" s="743" t="s">
        <v>414</v>
      </c>
      <c r="F52" s="743">
        <f>'4 - Cost Pressures'!B60</f>
        <v>0</v>
      </c>
      <c r="G52" s="743">
        <f>'4 - Cost Pressures'!C60</f>
        <v>0</v>
      </c>
      <c r="H52" s="743"/>
      <c r="I52" s="743"/>
      <c r="J52" s="743"/>
      <c r="K52" s="743"/>
      <c r="L52" s="743"/>
      <c r="M52" s="743"/>
      <c r="N52" s="743"/>
      <c r="O52" s="743"/>
      <c r="P52" s="743"/>
      <c r="Q52" s="743"/>
      <c r="R52" s="743"/>
      <c r="S52" s="743"/>
      <c r="T52" s="743"/>
      <c r="W52" s="743">
        <f>'4 - Cost Pressures'!D60</f>
        <v>0</v>
      </c>
      <c r="X52" s="743"/>
      <c r="Y52" s="743"/>
      <c r="Z52" s="743">
        <f>'4 - Cost Pressures'!E60</f>
        <v>0</v>
      </c>
      <c r="AA52" s="743">
        <f>'4 - Cost Pressures'!F60</f>
        <v>0</v>
      </c>
      <c r="AB52" s="743"/>
      <c r="AC52" s="743">
        <f>'4 - Cost Pressures'!G60</f>
        <v>0</v>
      </c>
    </row>
    <row r="53" spans="1:29" s="742" customFormat="1">
      <c r="A53" s="742" t="str">
        <f>'4 - Cost Pressures'!$B$2</f>
        <v>Swansea Bay UHB</v>
      </c>
      <c r="B53" s="743" t="s">
        <v>904</v>
      </c>
      <c r="C53" s="743" t="str">
        <f>'4 - Cost Pressures'!$B$51</f>
        <v>Other Volume Growth / Investments (please specify):</v>
      </c>
      <c r="D53" s="743" t="s">
        <v>446</v>
      </c>
      <c r="E53" s="743" t="s">
        <v>414</v>
      </c>
      <c r="F53" s="743">
        <f>'4 - Cost Pressures'!B61</f>
        <v>0</v>
      </c>
      <c r="G53" s="743">
        <f>'4 - Cost Pressures'!C61</f>
        <v>0</v>
      </c>
      <c r="H53" s="743"/>
      <c r="I53" s="743"/>
      <c r="J53" s="743"/>
      <c r="K53" s="743"/>
      <c r="L53" s="743"/>
      <c r="M53" s="743"/>
      <c r="N53" s="743"/>
      <c r="O53" s="743"/>
      <c r="P53" s="743"/>
      <c r="Q53" s="743"/>
      <c r="R53" s="743"/>
      <c r="S53" s="743"/>
      <c r="T53" s="743"/>
      <c r="W53" s="743">
        <f>'4 - Cost Pressures'!D61</f>
        <v>0</v>
      </c>
      <c r="X53" s="743"/>
      <c r="Y53" s="743"/>
      <c r="Z53" s="743">
        <f>'4 - Cost Pressures'!E61</f>
        <v>0</v>
      </c>
      <c r="AA53" s="743">
        <f>'4 - Cost Pressures'!F61</f>
        <v>0</v>
      </c>
      <c r="AB53" s="743"/>
      <c r="AC53" s="743">
        <f>'4 - Cost Pressures'!G61</f>
        <v>0</v>
      </c>
    </row>
    <row r="54" spans="1:29" s="742" customFormat="1">
      <c r="A54" s="742" t="str">
        <f>'4 - Cost Pressures'!$B$2</f>
        <v>Swansea Bay UHB</v>
      </c>
      <c r="B54" s="743" t="s">
        <v>904</v>
      </c>
      <c r="C54" s="743" t="str">
        <f>'4 - Cost Pressures'!$B$51</f>
        <v>Other Volume Growth / Investments (please specify):</v>
      </c>
      <c r="D54" s="743" t="s">
        <v>446</v>
      </c>
      <c r="E54" s="743" t="s">
        <v>414</v>
      </c>
      <c r="F54" s="743">
        <f>'4 - Cost Pressures'!B62</f>
        <v>0</v>
      </c>
      <c r="G54" s="743">
        <f>'4 - Cost Pressures'!C62</f>
        <v>0</v>
      </c>
      <c r="H54" s="743"/>
      <c r="I54" s="743"/>
      <c r="J54" s="743"/>
      <c r="K54" s="743"/>
      <c r="L54" s="743"/>
      <c r="M54" s="743"/>
      <c r="N54" s="743"/>
      <c r="O54" s="743"/>
      <c r="P54" s="743"/>
      <c r="Q54" s="743"/>
      <c r="R54" s="743"/>
      <c r="S54" s="743"/>
      <c r="T54" s="743"/>
      <c r="W54" s="743">
        <f>'4 - Cost Pressures'!D62</f>
        <v>0</v>
      </c>
      <c r="X54" s="743"/>
      <c r="Y54" s="743"/>
      <c r="Z54" s="743">
        <f>'4 - Cost Pressures'!E62</f>
        <v>0</v>
      </c>
      <c r="AA54" s="743">
        <f>'4 - Cost Pressures'!F62</f>
        <v>0</v>
      </c>
      <c r="AB54" s="743"/>
      <c r="AC54" s="743">
        <f>'4 - Cost Pressures'!G62</f>
        <v>0</v>
      </c>
    </row>
    <row r="55" spans="1:29" s="742" customFormat="1">
      <c r="A55" s="742" t="str">
        <f>'4 - Cost Pressures'!$B$2</f>
        <v>Swansea Bay UHB</v>
      </c>
      <c r="B55" s="743" t="s">
        <v>904</v>
      </c>
      <c r="C55" s="743" t="str">
        <f>'4 - Cost Pressures'!$B$51</f>
        <v>Other Volume Growth / Investments (please specify):</v>
      </c>
      <c r="D55" s="743" t="s">
        <v>446</v>
      </c>
      <c r="E55" s="743" t="s">
        <v>414</v>
      </c>
      <c r="F55" s="743">
        <f>'4 - Cost Pressures'!B63</f>
        <v>0</v>
      </c>
      <c r="G55" s="743">
        <f>'4 - Cost Pressures'!C63</f>
        <v>0</v>
      </c>
      <c r="H55" s="743"/>
      <c r="I55" s="743"/>
      <c r="J55" s="743"/>
      <c r="K55" s="743"/>
      <c r="L55" s="743"/>
      <c r="M55" s="743"/>
      <c r="N55" s="743"/>
      <c r="O55" s="743"/>
      <c r="P55" s="743"/>
      <c r="Q55" s="743"/>
      <c r="R55" s="743"/>
      <c r="S55" s="743"/>
      <c r="T55" s="743"/>
      <c r="W55" s="743">
        <f>'4 - Cost Pressures'!D63</f>
        <v>0</v>
      </c>
      <c r="X55" s="743"/>
      <c r="Y55" s="743"/>
      <c r="Z55" s="743">
        <f>'4 - Cost Pressures'!E63</f>
        <v>0</v>
      </c>
      <c r="AA55" s="743">
        <f>'4 - Cost Pressures'!F63</f>
        <v>0</v>
      </c>
      <c r="AB55" s="743"/>
      <c r="AC55" s="743">
        <f>'4 - Cost Pressures'!G63</f>
        <v>0</v>
      </c>
    </row>
    <row r="56" spans="1:29" s="742" customFormat="1">
      <c r="A56" s="742" t="str">
        <f>'4 - Cost Pressures'!$B$2</f>
        <v>Swansea Bay UHB</v>
      </c>
      <c r="B56" s="743" t="s">
        <v>904</v>
      </c>
      <c r="C56" s="743" t="str">
        <f>'4 - Cost Pressures'!$B$51</f>
        <v>Other Volume Growth / Investments (please specify):</v>
      </c>
      <c r="D56" s="743" t="s">
        <v>446</v>
      </c>
      <c r="E56" s="743" t="s">
        <v>414</v>
      </c>
      <c r="F56" s="743">
        <f>'4 - Cost Pressures'!B64</f>
        <v>0</v>
      </c>
      <c r="G56" s="743">
        <f>'4 - Cost Pressures'!C64</f>
        <v>0</v>
      </c>
      <c r="H56" s="743"/>
      <c r="I56" s="743"/>
      <c r="J56" s="743"/>
      <c r="K56" s="743"/>
      <c r="L56" s="743"/>
      <c r="M56" s="743"/>
      <c r="N56" s="743"/>
      <c r="O56" s="743"/>
      <c r="P56" s="743"/>
      <c r="Q56" s="743"/>
      <c r="R56" s="743"/>
      <c r="S56" s="743"/>
      <c r="T56" s="743"/>
      <c r="W56" s="743">
        <f>'4 - Cost Pressures'!D64</f>
        <v>0</v>
      </c>
      <c r="X56" s="743"/>
      <c r="Y56" s="743"/>
      <c r="Z56" s="743">
        <f>'4 - Cost Pressures'!E64</f>
        <v>0</v>
      </c>
      <c r="AA56" s="743">
        <f>'4 - Cost Pressures'!F64</f>
        <v>0</v>
      </c>
      <c r="AB56" s="743"/>
      <c r="AC56" s="743">
        <f>'4 - Cost Pressures'!G64</f>
        <v>0</v>
      </c>
    </row>
    <row r="57" spans="1:29" s="742" customFormat="1">
      <c r="A57" s="742" t="str">
        <f>'4 - Cost Pressures'!$B$2</f>
        <v>Swansea Bay UHB</v>
      </c>
      <c r="B57" s="743" t="s">
        <v>904</v>
      </c>
      <c r="C57" s="743" t="str">
        <f>'4 - Cost Pressures'!$B$51</f>
        <v>Other Volume Growth / Investments (please specify):</v>
      </c>
      <c r="D57" s="743" t="s">
        <v>446</v>
      </c>
      <c r="E57" s="743" t="s">
        <v>414</v>
      </c>
      <c r="F57" s="743">
        <f>'4 - Cost Pressures'!B65</f>
        <v>0</v>
      </c>
      <c r="G57" s="743">
        <f>'4 - Cost Pressures'!C65</f>
        <v>0</v>
      </c>
      <c r="H57" s="743"/>
      <c r="I57" s="743"/>
      <c r="J57" s="743"/>
      <c r="K57" s="743"/>
      <c r="L57" s="743"/>
      <c r="M57" s="743"/>
      <c r="N57" s="743"/>
      <c r="O57" s="743"/>
      <c r="P57" s="743"/>
      <c r="Q57" s="743"/>
      <c r="R57" s="743"/>
      <c r="S57" s="743"/>
      <c r="T57" s="743"/>
      <c r="W57" s="743">
        <f>'4 - Cost Pressures'!D65</f>
        <v>0</v>
      </c>
      <c r="X57" s="743"/>
      <c r="Y57" s="743"/>
      <c r="Z57" s="743">
        <f>'4 - Cost Pressures'!E65</f>
        <v>0</v>
      </c>
      <c r="AA57" s="743">
        <f>'4 - Cost Pressures'!F65</f>
        <v>0</v>
      </c>
      <c r="AB57" s="743"/>
      <c r="AC57" s="743">
        <f>'4 - Cost Pressures'!G65</f>
        <v>0</v>
      </c>
    </row>
    <row r="58" spans="1:29" s="742" customFormat="1">
      <c r="A58" s="742" t="str">
        <f>'4 - Cost Pressures'!$B$2</f>
        <v>Swansea Bay UHB</v>
      </c>
      <c r="B58" s="743" t="s">
        <v>904</v>
      </c>
      <c r="C58" s="743" t="str">
        <f>'4 - Cost Pressures'!$B$51</f>
        <v>Other Volume Growth / Investments (please specify):</v>
      </c>
      <c r="D58" s="743" t="s">
        <v>446</v>
      </c>
      <c r="E58" s="743" t="s">
        <v>414</v>
      </c>
      <c r="F58" s="743">
        <f>'4 - Cost Pressures'!B66</f>
        <v>0</v>
      </c>
      <c r="G58" s="743">
        <f>'4 - Cost Pressures'!C66</f>
        <v>0</v>
      </c>
      <c r="H58" s="743"/>
      <c r="I58" s="743"/>
      <c r="J58" s="743"/>
      <c r="K58" s="743"/>
      <c r="L58" s="743"/>
      <c r="M58" s="743"/>
      <c r="N58" s="743"/>
      <c r="O58" s="743"/>
      <c r="P58" s="743"/>
      <c r="Q58" s="743"/>
      <c r="R58" s="743"/>
      <c r="S58" s="743"/>
      <c r="T58" s="743"/>
      <c r="W58" s="743">
        <f>'4 - Cost Pressures'!D66</f>
        <v>0</v>
      </c>
      <c r="X58" s="743"/>
      <c r="Y58" s="743"/>
      <c r="Z58" s="743">
        <f>'4 - Cost Pressures'!E66</f>
        <v>0</v>
      </c>
      <c r="AA58" s="743">
        <f>'4 - Cost Pressures'!F66</f>
        <v>0</v>
      </c>
      <c r="AB58" s="743"/>
      <c r="AC58" s="743">
        <f>'4 - Cost Pressures'!G66</f>
        <v>0</v>
      </c>
    </row>
    <row r="59" spans="1:29" s="742" customFormat="1">
      <c r="A59" s="742" t="str">
        <f>'4 - Cost Pressures'!$B$2</f>
        <v>Swansea Bay UHB</v>
      </c>
      <c r="B59" s="743" t="s">
        <v>904</v>
      </c>
      <c r="C59" s="743" t="str">
        <f>'4 - Cost Pressures'!$B$51</f>
        <v>Other Volume Growth / Investments (please specify):</v>
      </c>
      <c r="D59" s="743" t="s">
        <v>446</v>
      </c>
      <c r="E59" s="743" t="s">
        <v>414</v>
      </c>
      <c r="F59" s="743">
        <f>'4 - Cost Pressures'!B67</f>
        <v>0</v>
      </c>
      <c r="G59" s="743">
        <f>'4 - Cost Pressures'!C67</f>
        <v>0</v>
      </c>
      <c r="H59" s="743"/>
      <c r="I59" s="743"/>
      <c r="J59" s="743"/>
      <c r="K59" s="743"/>
      <c r="L59" s="743"/>
      <c r="M59" s="743"/>
      <c r="N59" s="743"/>
      <c r="O59" s="743"/>
      <c r="P59" s="743"/>
      <c r="Q59" s="743"/>
      <c r="R59" s="743"/>
      <c r="S59" s="743"/>
      <c r="T59" s="743"/>
      <c r="W59" s="743">
        <f>'4 - Cost Pressures'!D67</f>
        <v>0</v>
      </c>
      <c r="X59" s="743"/>
      <c r="Y59" s="743"/>
      <c r="Z59" s="743">
        <f>'4 - Cost Pressures'!E67</f>
        <v>0</v>
      </c>
      <c r="AA59" s="743">
        <f>'4 - Cost Pressures'!F67</f>
        <v>0</v>
      </c>
      <c r="AB59" s="743"/>
      <c r="AC59" s="743">
        <f>'4 - Cost Pressures'!G67</f>
        <v>0</v>
      </c>
    </row>
    <row r="60" spans="1:29" s="742" customFormat="1">
      <c r="A60" s="742" t="str">
        <f>'4 - Cost Pressures'!$B$2</f>
        <v>Swansea Bay UHB</v>
      </c>
      <c r="B60" s="743" t="s">
        <v>904</v>
      </c>
      <c r="C60" s="743" t="str">
        <f>'4 - Cost Pressures'!$B$51</f>
        <v>Other Volume Growth / Investments (please specify):</v>
      </c>
      <c r="D60" s="743" t="s">
        <v>446</v>
      </c>
      <c r="E60" s="743" t="s">
        <v>414</v>
      </c>
      <c r="F60" s="743">
        <f>'4 - Cost Pressures'!B68</f>
        <v>0</v>
      </c>
      <c r="G60" s="743">
        <f>'4 - Cost Pressures'!C68</f>
        <v>0</v>
      </c>
      <c r="H60" s="743"/>
      <c r="I60" s="743"/>
      <c r="J60" s="743"/>
      <c r="K60" s="743"/>
      <c r="L60" s="743"/>
      <c r="M60" s="743"/>
      <c r="N60" s="743"/>
      <c r="O60" s="743"/>
      <c r="P60" s="743"/>
      <c r="Q60" s="743"/>
      <c r="R60" s="743"/>
      <c r="S60" s="743"/>
      <c r="T60" s="743"/>
      <c r="W60" s="743">
        <f>'4 - Cost Pressures'!D68</f>
        <v>0</v>
      </c>
      <c r="X60" s="743"/>
      <c r="Y60" s="743"/>
      <c r="Z60" s="743">
        <f>'4 - Cost Pressures'!E68</f>
        <v>0</v>
      </c>
      <c r="AA60" s="743">
        <f>'4 - Cost Pressures'!F68</f>
        <v>0</v>
      </c>
      <c r="AB60" s="743"/>
      <c r="AC60" s="743">
        <f>'4 - Cost Pressures'!G68</f>
        <v>0</v>
      </c>
    </row>
    <row r="61" spans="1:29" s="742" customFormat="1">
      <c r="A61" s="742" t="str">
        <f>'4 - Cost Pressures'!$B$2</f>
        <v>Swansea Bay UHB</v>
      </c>
      <c r="B61" s="743" t="s">
        <v>904</v>
      </c>
      <c r="C61" s="743" t="str">
        <f>'4 - Cost Pressures'!$B$51</f>
        <v>Other Volume Growth / Investments (please specify):</v>
      </c>
      <c r="D61" s="743" t="s">
        <v>446</v>
      </c>
      <c r="E61" s="743" t="s">
        <v>414</v>
      </c>
      <c r="F61" s="743">
        <f>'4 - Cost Pressures'!B69</f>
        <v>0</v>
      </c>
      <c r="G61" s="743">
        <f>'4 - Cost Pressures'!C69</f>
        <v>0</v>
      </c>
      <c r="H61" s="743"/>
      <c r="I61" s="743"/>
      <c r="J61" s="743"/>
      <c r="K61" s="743"/>
      <c r="L61" s="743"/>
      <c r="M61" s="743"/>
      <c r="N61" s="743"/>
      <c r="O61" s="743"/>
      <c r="P61" s="743"/>
      <c r="Q61" s="743"/>
      <c r="R61" s="743"/>
      <c r="S61" s="743"/>
      <c r="T61" s="743"/>
      <c r="W61" s="743">
        <f>'4 - Cost Pressures'!D69</f>
        <v>0</v>
      </c>
      <c r="X61" s="743"/>
      <c r="Y61" s="743"/>
      <c r="Z61" s="743">
        <f>'4 - Cost Pressures'!E69</f>
        <v>0</v>
      </c>
      <c r="AA61" s="743">
        <f>'4 - Cost Pressures'!F69</f>
        <v>0</v>
      </c>
      <c r="AB61" s="743"/>
      <c r="AC61" s="743">
        <f>'4 - Cost Pressures'!G69</f>
        <v>0</v>
      </c>
    </row>
    <row r="62" spans="1:29" s="742" customFormat="1">
      <c r="A62" s="742" t="str">
        <f>'4 - Cost Pressures'!$B$2</f>
        <v>Swansea Bay UHB</v>
      </c>
      <c r="B62" s="743" t="s">
        <v>904</v>
      </c>
      <c r="C62" s="743" t="str">
        <f>'4 - Cost Pressures'!$B$51</f>
        <v>Other Volume Growth / Investments (please specify):</v>
      </c>
      <c r="D62" s="743" t="s">
        <v>446</v>
      </c>
      <c r="E62" s="743" t="s">
        <v>414</v>
      </c>
      <c r="F62" s="743">
        <f>'4 - Cost Pressures'!B70</f>
        <v>0</v>
      </c>
      <c r="G62" s="743">
        <f>'4 - Cost Pressures'!C70</f>
        <v>0</v>
      </c>
      <c r="H62" s="743"/>
      <c r="I62" s="743"/>
      <c r="J62" s="743"/>
      <c r="K62" s="743"/>
      <c r="L62" s="743"/>
      <c r="M62" s="743"/>
      <c r="N62" s="743"/>
      <c r="O62" s="743"/>
      <c r="P62" s="743"/>
      <c r="Q62" s="743"/>
      <c r="R62" s="743"/>
      <c r="S62" s="743"/>
      <c r="T62" s="743"/>
      <c r="W62" s="743">
        <f>'4 - Cost Pressures'!D70</f>
        <v>0</v>
      </c>
      <c r="X62" s="743"/>
      <c r="Y62" s="743"/>
      <c r="Z62" s="743">
        <f>'4 - Cost Pressures'!E70</f>
        <v>0</v>
      </c>
      <c r="AA62" s="743">
        <f>'4 - Cost Pressures'!F70</f>
        <v>0</v>
      </c>
      <c r="AB62" s="743"/>
      <c r="AC62" s="743">
        <f>'4 - Cost Pressures'!G70</f>
        <v>0</v>
      </c>
    </row>
    <row r="63" spans="1:29" s="742" customFormat="1">
      <c r="A63" s="742" t="str">
        <f>'4 - Cost Pressures'!$B$2</f>
        <v>Swansea Bay UHB</v>
      </c>
      <c r="B63" s="743" t="s">
        <v>904</v>
      </c>
      <c r="C63" s="743" t="str">
        <f>'4 - Cost Pressures'!$B$51</f>
        <v>Other Volume Growth / Investments (please specify):</v>
      </c>
      <c r="D63" s="743" t="s">
        <v>446</v>
      </c>
      <c r="E63" s="743" t="s">
        <v>414</v>
      </c>
      <c r="F63" s="743">
        <f>'4 - Cost Pressures'!B71</f>
        <v>0</v>
      </c>
      <c r="G63" s="743">
        <f>'4 - Cost Pressures'!C71</f>
        <v>0</v>
      </c>
      <c r="H63" s="743"/>
      <c r="I63" s="743"/>
      <c r="J63" s="743"/>
      <c r="K63" s="743"/>
      <c r="L63" s="743"/>
      <c r="M63" s="743"/>
      <c r="N63" s="743"/>
      <c r="O63" s="743"/>
      <c r="P63" s="743"/>
      <c r="Q63" s="743"/>
      <c r="R63" s="743"/>
      <c r="S63" s="743"/>
      <c r="T63" s="743"/>
      <c r="W63" s="743">
        <f>'4 - Cost Pressures'!D71</f>
        <v>0</v>
      </c>
      <c r="X63" s="743"/>
      <c r="Y63" s="743"/>
      <c r="Z63" s="743">
        <f>'4 - Cost Pressures'!E71</f>
        <v>0</v>
      </c>
      <c r="AA63" s="743">
        <f>'4 - Cost Pressures'!F71</f>
        <v>0</v>
      </c>
      <c r="AB63" s="743"/>
      <c r="AC63" s="743">
        <f>'4 - Cost Pressures'!G71</f>
        <v>0</v>
      </c>
    </row>
    <row r="64" spans="1:29" s="742" customFormat="1">
      <c r="A64" s="742" t="str">
        <f>'4 - Cost Pressures'!$B$2</f>
        <v>Swansea Bay UHB</v>
      </c>
      <c r="B64" s="743" t="s">
        <v>904</v>
      </c>
      <c r="C64" s="743" t="str">
        <f>'4 - Cost Pressures'!$B$51</f>
        <v>Other Volume Growth / Investments (please specify):</v>
      </c>
      <c r="D64" s="743" t="s">
        <v>446</v>
      </c>
      <c r="E64" s="743" t="s">
        <v>414</v>
      </c>
      <c r="F64" s="743">
        <f>'4 - Cost Pressures'!B72</f>
        <v>0</v>
      </c>
      <c r="G64" s="743">
        <f>'4 - Cost Pressures'!C72</f>
        <v>0</v>
      </c>
      <c r="H64" s="743"/>
      <c r="I64" s="743"/>
      <c r="J64" s="743"/>
      <c r="K64" s="743"/>
      <c r="L64" s="743"/>
      <c r="M64" s="743"/>
      <c r="N64" s="743"/>
      <c r="O64" s="743"/>
      <c r="P64" s="743"/>
      <c r="Q64" s="743"/>
      <c r="R64" s="743"/>
      <c r="S64" s="743"/>
      <c r="T64" s="743"/>
      <c r="W64" s="743">
        <f>'4 - Cost Pressures'!D72</f>
        <v>0</v>
      </c>
      <c r="X64" s="743"/>
      <c r="Y64" s="743"/>
      <c r="Z64" s="743">
        <f>'4 - Cost Pressures'!E72</f>
        <v>0</v>
      </c>
      <c r="AA64" s="743">
        <f>'4 - Cost Pressures'!F72</f>
        <v>0</v>
      </c>
      <c r="AB64" s="743"/>
      <c r="AC64" s="743">
        <f>'4 - Cost Pressures'!G72</f>
        <v>0</v>
      </c>
    </row>
    <row r="65" spans="1:29" s="742" customFormat="1">
      <c r="A65" s="742" t="str">
        <f>'4 - Cost Pressures'!$B$2</f>
        <v>Swansea Bay UHB</v>
      </c>
      <c r="B65" s="743" t="s">
        <v>904</v>
      </c>
      <c r="C65" s="743" t="str">
        <f>'4 - Cost Pressures'!$B$51</f>
        <v>Other Volume Growth / Investments (please specify):</v>
      </c>
      <c r="D65" s="743" t="s">
        <v>446</v>
      </c>
      <c r="E65" s="743" t="s">
        <v>414</v>
      </c>
      <c r="F65" s="743">
        <f>'4 - Cost Pressures'!B73</f>
        <v>0</v>
      </c>
      <c r="G65" s="743">
        <f>'4 - Cost Pressures'!C73</f>
        <v>0</v>
      </c>
      <c r="H65" s="743"/>
      <c r="I65" s="743"/>
      <c r="J65" s="743"/>
      <c r="K65" s="743"/>
      <c r="L65" s="743"/>
      <c r="M65" s="743"/>
      <c r="N65" s="743"/>
      <c r="O65" s="743"/>
      <c r="P65" s="743"/>
      <c r="Q65" s="743"/>
      <c r="R65" s="743"/>
      <c r="S65" s="743"/>
      <c r="T65" s="743"/>
      <c r="W65" s="743">
        <f>'4 - Cost Pressures'!D73</f>
        <v>0</v>
      </c>
      <c r="X65" s="743"/>
      <c r="Y65" s="743"/>
      <c r="Z65" s="743">
        <f>'4 - Cost Pressures'!E73</f>
        <v>0</v>
      </c>
      <c r="AA65" s="743">
        <f>'4 - Cost Pressures'!F73</f>
        <v>0</v>
      </c>
      <c r="AB65" s="743"/>
      <c r="AC65" s="743">
        <f>'4 - Cost Pressures'!G73</f>
        <v>0</v>
      </c>
    </row>
    <row r="66" spans="1:29" s="742" customFormat="1">
      <c r="A66" s="742" t="str">
        <f>'4 - Cost Pressures'!$B$2</f>
        <v>Swansea Bay UHB</v>
      </c>
      <c r="B66" s="743" t="s">
        <v>904</v>
      </c>
      <c r="C66" s="743" t="str">
        <f>'4 - Cost Pressures'!$B$51</f>
        <v>Other Volume Growth / Investments (please specify):</v>
      </c>
      <c r="D66" s="743" t="s">
        <v>446</v>
      </c>
      <c r="E66" s="743" t="s">
        <v>414</v>
      </c>
      <c r="F66" s="743">
        <f>'4 - Cost Pressures'!B74</f>
        <v>0</v>
      </c>
      <c r="G66" s="743">
        <f>'4 - Cost Pressures'!C74</f>
        <v>0</v>
      </c>
      <c r="H66" s="743"/>
      <c r="I66" s="743"/>
      <c r="J66" s="743"/>
      <c r="K66" s="743"/>
      <c r="L66" s="743"/>
      <c r="M66" s="743"/>
      <c r="N66" s="743"/>
      <c r="O66" s="743"/>
      <c r="P66" s="743"/>
      <c r="Q66" s="743"/>
      <c r="R66" s="743"/>
      <c r="S66" s="743"/>
      <c r="T66" s="743"/>
      <c r="W66" s="743">
        <f>'4 - Cost Pressures'!D74</f>
        <v>0</v>
      </c>
      <c r="X66" s="743"/>
      <c r="Y66" s="743"/>
      <c r="Z66" s="743">
        <f>'4 - Cost Pressures'!E74</f>
        <v>0</v>
      </c>
      <c r="AA66" s="743">
        <f>'4 - Cost Pressures'!F74</f>
        <v>0</v>
      </c>
      <c r="AB66" s="743"/>
      <c r="AC66" s="743">
        <f>'4 - Cost Pressures'!G74</f>
        <v>0</v>
      </c>
    </row>
    <row r="67" spans="1:29" s="742" customFormat="1">
      <c r="A67" s="742" t="str">
        <f>'4 - Cost Pressures'!$B$2</f>
        <v>Swansea Bay UHB</v>
      </c>
      <c r="B67" s="743" t="s">
        <v>904</v>
      </c>
      <c r="C67" s="743" t="str">
        <f>'4 - Cost Pressures'!$B$51</f>
        <v>Other Volume Growth / Investments (please specify):</v>
      </c>
      <c r="D67" s="743" t="s">
        <v>446</v>
      </c>
      <c r="E67" s="743" t="s">
        <v>414</v>
      </c>
      <c r="F67" s="743">
        <f>'4 - Cost Pressures'!B75</f>
        <v>0</v>
      </c>
      <c r="G67" s="743">
        <f>'4 - Cost Pressures'!C75</f>
        <v>0</v>
      </c>
      <c r="H67" s="743"/>
      <c r="I67" s="743"/>
      <c r="J67" s="743"/>
      <c r="K67" s="743"/>
      <c r="L67" s="743"/>
      <c r="M67" s="743"/>
      <c r="N67" s="743"/>
      <c r="O67" s="743"/>
      <c r="P67" s="743"/>
      <c r="Q67" s="743"/>
      <c r="R67" s="743"/>
      <c r="S67" s="743"/>
      <c r="T67" s="743"/>
      <c r="W67" s="743">
        <f>'4 - Cost Pressures'!D75</f>
        <v>0</v>
      </c>
      <c r="X67" s="743"/>
      <c r="Y67" s="743"/>
      <c r="Z67" s="743">
        <f>'4 - Cost Pressures'!E75</f>
        <v>0</v>
      </c>
      <c r="AA67" s="743">
        <f>'4 - Cost Pressures'!F75</f>
        <v>0</v>
      </c>
      <c r="AB67" s="743"/>
      <c r="AC67" s="743">
        <f>'4 - Cost Pressures'!G75</f>
        <v>0</v>
      </c>
    </row>
    <row r="68" spans="1:29" s="742" customFormat="1">
      <c r="A68" s="742" t="str">
        <f>'4 - Cost Pressures'!$B$2</f>
        <v>Swansea Bay UHB</v>
      </c>
      <c r="B68" s="743" t="s">
        <v>904</v>
      </c>
      <c r="C68" s="743" t="str">
        <f>'4 - Cost Pressures'!$B$51</f>
        <v>Other Volume Growth / Investments (please specify):</v>
      </c>
      <c r="D68" s="743" t="s">
        <v>446</v>
      </c>
      <c r="E68" s="743" t="s">
        <v>414</v>
      </c>
      <c r="F68" s="743">
        <f>'4 - Cost Pressures'!B76</f>
        <v>0</v>
      </c>
      <c r="G68" s="743">
        <f>'4 - Cost Pressures'!C76</f>
        <v>0</v>
      </c>
      <c r="H68" s="743"/>
      <c r="I68" s="743"/>
      <c r="J68" s="743"/>
      <c r="K68" s="743"/>
      <c r="L68" s="743"/>
      <c r="M68" s="743"/>
      <c r="N68" s="743"/>
      <c r="O68" s="743"/>
      <c r="P68" s="743"/>
      <c r="Q68" s="743"/>
      <c r="R68" s="743"/>
      <c r="S68" s="743"/>
      <c r="T68" s="743"/>
      <c r="W68" s="743">
        <f>'4 - Cost Pressures'!D76</f>
        <v>0</v>
      </c>
      <c r="X68" s="743"/>
      <c r="Y68" s="743"/>
      <c r="Z68" s="743">
        <f>'4 - Cost Pressures'!E76</f>
        <v>0</v>
      </c>
      <c r="AA68" s="743">
        <f>'4 - Cost Pressures'!F76</f>
        <v>0</v>
      </c>
      <c r="AB68" s="743"/>
      <c r="AC68" s="743">
        <f>'4 - Cost Pressures'!G76</f>
        <v>0</v>
      </c>
    </row>
    <row r="69" spans="1:29" s="742" customFormat="1">
      <c r="A69" s="742" t="str">
        <f>'4 - Cost Pressures'!$B$2</f>
        <v>Swansea Bay UHB</v>
      </c>
      <c r="B69" s="743" t="s">
        <v>904</v>
      </c>
      <c r="C69" s="743" t="str">
        <f>'4 - Cost Pressures'!$B$51</f>
        <v>Other Volume Growth / Investments (please specify):</v>
      </c>
      <c r="D69" s="743" t="s">
        <v>446</v>
      </c>
      <c r="E69" s="743" t="s">
        <v>414</v>
      </c>
      <c r="F69" s="743">
        <f>'4 - Cost Pressures'!B77</f>
        <v>0</v>
      </c>
      <c r="G69" s="743">
        <f>'4 - Cost Pressures'!C77</f>
        <v>0</v>
      </c>
      <c r="H69" s="743"/>
      <c r="I69" s="743"/>
      <c r="J69" s="743"/>
      <c r="K69" s="743"/>
      <c r="L69" s="743"/>
      <c r="M69" s="743"/>
      <c r="N69" s="743"/>
      <c r="O69" s="743"/>
      <c r="P69" s="743"/>
      <c r="Q69" s="743"/>
      <c r="R69" s="743"/>
      <c r="S69" s="743"/>
      <c r="T69" s="743"/>
      <c r="W69" s="743">
        <f>'4 - Cost Pressures'!D77</f>
        <v>0</v>
      </c>
      <c r="X69" s="743"/>
      <c r="Y69" s="743"/>
      <c r="Z69" s="743">
        <f>'4 - Cost Pressures'!E77</f>
        <v>0</v>
      </c>
      <c r="AA69" s="743">
        <f>'4 - Cost Pressures'!F77</f>
        <v>0</v>
      </c>
      <c r="AB69" s="743"/>
      <c r="AC69" s="743">
        <f>'4 - Cost Pressures'!G77</f>
        <v>0</v>
      </c>
    </row>
    <row r="70" spans="1:29" s="742" customFormat="1">
      <c r="A70" s="742" t="str">
        <f>'4 - Cost Pressures'!$B$2</f>
        <v>Swansea Bay UHB</v>
      </c>
      <c r="B70" s="743" t="s">
        <v>904</v>
      </c>
      <c r="C70" s="743" t="str">
        <f>'4 - Cost Pressures'!$B$51</f>
        <v>Other Volume Growth / Investments (please specify):</v>
      </c>
      <c r="D70" s="743" t="s">
        <v>446</v>
      </c>
      <c r="E70" s="743" t="s">
        <v>414</v>
      </c>
      <c r="F70" s="743">
        <f>'4 - Cost Pressures'!B78</f>
        <v>0</v>
      </c>
      <c r="G70" s="743">
        <f>'4 - Cost Pressures'!C78</f>
        <v>0</v>
      </c>
      <c r="H70" s="743"/>
      <c r="I70" s="743"/>
      <c r="J70" s="743"/>
      <c r="K70" s="743"/>
      <c r="L70" s="743"/>
      <c r="M70" s="743"/>
      <c r="N70" s="743"/>
      <c r="O70" s="743"/>
      <c r="P70" s="743"/>
      <c r="Q70" s="743"/>
      <c r="R70" s="743"/>
      <c r="S70" s="743"/>
      <c r="T70" s="743"/>
      <c r="W70" s="743">
        <f>'4 - Cost Pressures'!D78</f>
        <v>0</v>
      </c>
      <c r="X70" s="743"/>
      <c r="Y70" s="743"/>
      <c r="Z70" s="743">
        <f>'4 - Cost Pressures'!E78</f>
        <v>0</v>
      </c>
      <c r="AA70" s="743">
        <f>'4 - Cost Pressures'!F78</f>
        <v>0</v>
      </c>
      <c r="AB70" s="743"/>
      <c r="AC70" s="743">
        <f>'4 - Cost Pressures'!G78</f>
        <v>0</v>
      </c>
    </row>
    <row r="71" spans="1:29" s="742" customFormat="1">
      <c r="A71" s="742" t="str">
        <f>'4 - Cost Pressures'!$B$2</f>
        <v>Swansea Bay UHB</v>
      </c>
      <c r="B71" s="743" t="s">
        <v>904</v>
      </c>
      <c r="C71" s="743" t="str">
        <f>'4 - Cost Pressures'!$B$51</f>
        <v>Other Volume Growth / Investments (please specify):</v>
      </c>
      <c r="D71" s="743" t="s">
        <v>446</v>
      </c>
      <c r="E71" s="743" t="s">
        <v>414</v>
      </c>
      <c r="F71" s="743">
        <f>'4 - Cost Pressures'!B79</f>
        <v>0</v>
      </c>
      <c r="G71" s="743">
        <f>'4 - Cost Pressures'!C79</f>
        <v>0</v>
      </c>
      <c r="H71" s="743"/>
      <c r="I71" s="743"/>
      <c r="J71" s="743"/>
      <c r="K71" s="743"/>
      <c r="L71" s="743"/>
      <c r="M71" s="743"/>
      <c r="N71" s="743"/>
      <c r="O71" s="743"/>
      <c r="P71" s="743"/>
      <c r="Q71" s="743"/>
      <c r="R71" s="743"/>
      <c r="S71" s="743"/>
      <c r="T71" s="743"/>
      <c r="W71" s="743">
        <f>'4 - Cost Pressures'!D79</f>
        <v>0</v>
      </c>
      <c r="X71" s="743"/>
      <c r="Y71" s="743"/>
      <c r="Z71" s="743">
        <f>'4 - Cost Pressures'!E79</f>
        <v>0</v>
      </c>
      <c r="AA71" s="743">
        <f>'4 - Cost Pressures'!F79</f>
        <v>0</v>
      </c>
      <c r="AB71" s="743"/>
      <c r="AC71" s="743">
        <f>'4 - Cost Pressures'!G79</f>
        <v>0</v>
      </c>
    </row>
    <row r="72" spans="1:29" s="742" customFormat="1">
      <c r="A72" s="742" t="str">
        <f>'4 - Cost Pressures'!$B$2</f>
        <v>Swansea Bay UHB</v>
      </c>
      <c r="B72" s="743" t="s">
        <v>904</v>
      </c>
      <c r="C72" s="743" t="str">
        <f>'4 - Cost Pressures'!$B$51</f>
        <v>Other Volume Growth / Investments (please specify):</v>
      </c>
      <c r="D72" s="743" t="s">
        <v>446</v>
      </c>
      <c r="E72" s="743" t="s">
        <v>414</v>
      </c>
      <c r="F72" s="743">
        <f>'4 - Cost Pressures'!B80</f>
        <v>0</v>
      </c>
      <c r="G72" s="743">
        <f>'4 - Cost Pressures'!C80</f>
        <v>0</v>
      </c>
      <c r="H72" s="743"/>
      <c r="I72" s="743"/>
      <c r="J72" s="743"/>
      <c r="K72" s="743"/>
      <c r="L72" s="743"/>
      <c r="M72" s="743"/>
      <c r="N72" s="743"/>
      <c r="O72" s="743"/>
      <c r="P72" s="743"/>
      <c r="Q72" s="743"/>
      <c r="R72" s="743"/>
      <c r="S72" s="743"/>
      <c r="T72" s="743"/>
      <c r="W72" s="743">
        <f>'4 - Cost Pressures'!D80</f>
        <v>0</v>
      </c>
      <c r="X72" s="743"/>
      <c r="Y72" s="743"/>
      <c r="Z72" s="743">
        <f>'4 - Cost Pressures'!E80</f>
        <v>0</v>
      </c>
      <c r="AA72" s="743">
        <f>'4 - Cost Pressures'!F80</f>
        <v>0</v>
      </c>
      <c r="AB72" s="743"/>
      <c r="AC72" s="743">
        <f>'4 - Cost Pressures'!G80</f>
        <v>0</v>
      </c>
    </row>
    <row r="73" spans="1:29" s="742" customFormat="1">
      <c r="A73" s="742" t="str">
        <f>'4 - Cost Pressures'!$B$2</f>
        <v>Swansea Bay UHB</v>
      </c>
      <c r="B73" s="743" t="s">
        <v>904</v>
      </c>
      <c r="C73" s="743" t="str">
        <f>'4 - Cost Pressures'!$B$51</f>
        <v>Other Volume Growth / Investments (please specify):</v>
      </c>
      <c r="D73" s="743" t="s">
        <v>446</v>
      </c>
      <c r="E73" s="743" t="s">
        <v>396</v>
      </c>
      <c r="F73" s="743" t="str">
        <f>'4 - Cost Pressures'!B81</f>
        <v>Subtotal Other Volume Growth / Investments</v>
      </c>
      <c r="G73" s="743">
        <f>'4 - Cost Pressures'!C81</f>
        <v>0</v>
      </c>
      <c r="H73" s="743"/>
      <c r="I73" s="743"/>
      <c r="J73" s="743"/>
      <c r="K73" s="743"/>
      <c r="L73" s="743"/>
      <c r="M73" s="743"/>
      <c r="N73" s="743"/>
      <c r="O73" s="743"/>
      <c r="P73" s="743"/>
      <c r="Q73" s="743"/>
      <c r="R73" s="743"/>
      <c r="S73" s="743"/>
      <c r="T73" s="743"/>
      <c r="W73" s="743">
        <f>'4 - Cost Pressures'!D81</f>
        <v>56616.431422462665</v>
      </c>
      <c r="X73" s="743"/>
      <c r="Y73" s="743"/>
      <c r="Z73" s="743">
        <f>'4 - Cost Pressures'!E81</f>
        <v>56616.431422462665</v>
      </c>
      <c r="AA73" s="743">
        <f>'4 - Cost Pressures'!F81</f>
        <v>12900</v>
      </c>
      <c r="AB73" s="743"/>
      <c r="AC73" s="743">
        <f>'4 - Cost Pressures'!G81</f>
        <v>18500</v>
      </c>
    </row>
    <row r="74" spans="1:29" s="742" customFormat="1">
      <c r="A74" s="742" t="str">
        <f>'4 - Cost Pressures'!$B$2</f>
        <v>Swansea Bay UHB</v>
      </c>
      <c r="B74" s="743" t="s">
        <v>904</v>
      </c>
      <c r="C74" s="743" t="str">
        <f>'4 - Cost Pressures'!$B$51</f>
        <v>Other Volume Growth / Investments (please specify):</v>
      </c>
      <c r="D74" s="743" t="s">
        <v>446</v>
      </c>
      <c r="E74" s="743" t="s">
        <v>414</v>
      </c>
      <c r="F74" s="743">
        <f>'4 - Cost Pressures'!B82</f>
        <v>0</v>
      </c>
      <c r="G74" s="743">
        <f>'4 - Cost Pressures'!C82</f>
        <v>0</v>
      </c>
      <c r="H74" s="743"/>
      <c r="I74" s="743"/>
      <c r="J74" s="743"/>
      <c r="K74" s="743"/>
      <c r="L74" s="743"/>
      <c r="M74" s="743"/>
      <c r="N74" s="743"/>
      <c r="O74" s="743"/>
      <c r="P74" s="743"/>
      <c r="Q74" s="743"/>
      <c r="R74" s="743"/>
      <c r="S74" s="743"/>
      <c r="T74" s="743"/>
      <c r="W74" s="743">
        <f>'4 - Cost Pressures'!D82</f>
        <v>0</v>
      </c>
      <c r="X74" s="743"/>
      <c r="Y74" s="743"/>
      <c r="Z74" s="743">
        <f>'4 - Cost Pressures'!E82</f>
        <v>0</v>
      </c>
      <c r="AA74" s="743">
        <f>'4 - Cost Pressures'!F82</f>
        <v>0</v>
      </c>
      <c r="AB74" s="743"/>
      <c r="AC74" s="743">
        <f>'4 - Cost Pressures'!G82</f>
        <v>0</v>
      </c>
    </row>
    <row r="75" spans="1:29" s="742" customFormat="1">
      <c r="A75" s="742" t="str">
        <f>'4 - Cost Pressures'!$B$2</f>
        <v>Swansea Bay UHB</v>
      </c>
      <c r="B75" s="743" t="s">
        <v>904</v>
      </c>
      <c r="C75" s="743" t="str">
        <f>'4 - Cost Pressures'!$B$83</f>
        <v xml:space="preserve">Funded Cost Pressures: </v>
      </c>
      <c r="D75" s="743" t="s">
        <v>446</v>
      </c>
      <c r="E75" s="743" t="s">
        <v>414</v>
      </c>
      <c r="F75" s="743" t="str">
        <f>'4 - Cost Pressures'!B83</f>
        <v xml:space="preserve">Funded Cost Pressures: </v>
      </c>
      <c r="G75" s="743" t="str">
        <f>'4 - Cost Pressures'!C83</f>
        <v>Service Area</v>
      </c>
      <c r="H75" s="743"/>
      <c r="I75" s="743"/>
      <c r="J75" s="743"/>
      <c r="K75" s="743"/>
      <c r="L75" s="743"/>
      <c r="M75" s="743"/>
      <c r="N75" s="743"/>
      <c r="O75" s="743"/>
      <c r="P75" s="743"/>
      <c r="Q75" s="743"/>
      <c r="R75" s="743"/>
      <c r="S75" s="743"/>
      <c r="T75" s="743"/>
      <c r="W75" s="743" t="str">
        <f>'4 - Cost Pressures'!D83</f>
        <v>£'000</v>
      </c>
      <c r="X75" s="743"/>
      <c r="Y75" s="743"/>
      <c r="Z75" s="743" t="str">
        <f>'4 - Cost Pressures'!E83</f>
        <v>£'000</v>
      </c>
      <c r="AA75" s="743" t="str">
        <f>'4 - Cost Pressures'!F83</f>
        <v>£'000</v>
      </c>
      <c r="AB75" s="743"/>
      <c r="AC75" s="743" t="str">
        <f>'4 - Cost Pressures'!G83</f>
        <v>£'000</v>
      </c>
    </row>
    <row r="76" spans="1:29" s="742" customFormat="1">
      <c r="A76" s="742" t="str">
        <f>'4 - Cost Pressures'!$B$2</f>
        <v>Swansea Bay UHB</v>
      </c>
      <c r="B76" s="743" t="s">
        <v>904</v>
      </c>
      <c r="C76" s="743" t="str">
        <f>'4 - Cost Pressures'!$B$83</f>
        <v xml:space="preserve">Funded Cost Pressures: </v>
      </c>
      <c r="D76" s="743" t="s">
        <v>446</v>
      </c>
      <c r="E76" s="743" t="s">
        <v>414</v>
      </c>
      <c r="F76" s="743" t="str">
        <f>'4 - Cost Pressures'!B84</f>
        <v>Funded - Immunisation Framework</v>
      </c>
      <c r="G76" s="743" t="str">
        <f>'4 - Cost Pressures'!C84</f>
        <v>Primary &amp; Community Care</v>
      </c>
      <c r="H76" s="743"/>
      <c r="I76" s="743"/>
      <c r="J76" s="743"/>
      <c r="K76" s="743"/>
      <c r="L76" s="743"/>
      <c r="M76" s="743"/>
      <c r="N76" s="743"/>
      <c r="O76" s="743"/>
      <c r="P76" s="743"/>
      <c r="Q76" s="743"/>
      <c r="R76" s="743"/>
      <c r="S76" s="743"/>
      <c r="T76" s="743"/>
      <c r="W76" s="743">
        <f>'4 - Cost Pressures'!D84</f>
        <v>5500</v>
      </c>
      <c r="X76" s="743"/>
      <c r="Y76" s="743"/>
      <c r="Z76" s="743">
        <f>'4 - Cost Pressures'!E84</f>
        <v>5500</v>
      </c>
      <c r="AA76" s="743">
        <f>'4 - Cost Pressures'!F84</f>
        <v>0</v>
      </c>
      <c r="AB76" s="743"/>
      <c r="AC76" s="743">
        <f>'4 - Cost Pressures'!G84</f>
        <v>0</v>
      </c>
    </row>
    <row r="77" spans="1:29" s="742" customFormat="1">
      <c r="A77" s="742" t="str">
        <f>'4 - Cost Pressures'!$B$2</f>
        <v>Swansea Bay UHB</v>
      </c>
      <c r="B77" s="743" t="s">
        <v>904</v>
      </c>
      <c r="C77" s="743" t="str">
        <f>'4 - Cost Pressures'!$B$83</f>
        <v xml:space="preserve">Funded Cost Pressures: </v>
      </c>
      <c r="D77" s="743" t="s">
        <v>446</v>
      </c>
      <c r="E77" s="743" t="s">
        <v>414</v>
      </c>
      <c r="F77" s="743" t="str">
        <f>'4 - Cost Pressures'!B85</f>
        <v>Funded - Surveillance (Testing and Tracing)</v>
      </c>
      <c r="G77" s="743" t="str">
        <f>'4 - Cost Pressures'!C85</f>
        <v>Primary &amp; Community Care</v>
      </c>
      <c r="H77" s="743"/>
      <c r="I77" s="743"/>
      <c r="J77" s="743"/>
      <c r="K77" s="743"/>
      <c r="L77" s="743"/>
      <c r="M77" s="743"/>
      <c r="N77" s="743"/>
      <c r="O77" s="743"/>
      <c r="P77" s="743"/>
      <c r="Q77" s="743"/>
      <c r="R77" s="743"/>
      <c r="S77" s="743"/>
      <c r="T77" s="743"/>
      <c r="W77" s="743">
        <f>'4 - Cost Pressures'!D85</f>
        <v>3500</v>
      </c>
      <c r="X77" s="743"/>
      <c r="Y77" s="743"/>
      <c r="Z77" s="743">
        <f>'4 - Cost Pressures'!E85</f>
        <v>3500</v>
      </c>
      <c r="AA77" s="743">
        <f>'4 - Cost Pressures'!F85</f>
        <v>0</v>
      </c>
      <c r="AB77" s="743"/>
      <c r="AC77" s="743">
        <f>'4 - Cost Pressures'!G85</f>
        <v>0</v>
      </c>
    </row>
    <row r="78" spans="1:29" s="742" customFormat="1">
      <c r="A78" s="742" t="str">
        <f>'4 - Cost Pressures'!$B$2</f>
        <v>Swansea Bay UHB</v>
      </c>
      <c r="B78" s="743" t="s">
        <v>904</v>
      </c>
      <c r="C78" s="743" t="str">
        <f>'4 - Cost Pressures'!$B$83</f>
        <v xml:space="preserve">Funded Cost Pressures: </v>
      </c>
      <c r="D78" s="743" t="s">
        <v>446</v>
      </c>
      <c r="E78" s="743" t="s">
        <v>414</v>
      </c>
      <c r="F78" s="743" t="str">
        <f>'4 - Cost Pressures'!B86</f>
        <v>Funded - Real Living Wage</v>
      </c>
      <c r="G78" s="743" t="str">
        <f>'4 - Cost Pressures'!C86</f>
        <v>Primary &amp; Community Care</v>
      </c>
      <c r="H78" s="743"/>
      <c r="I78" s="743"/>
      <c r="J78" s="743"/>
      <c r="K78" s="743"/>
      <c r="L78" s="743"/>
      <c r="M78" s="743"/>
      <c r="N78" s="743"/>
      <c r="O78" s="743"/>
      <c r="P78" s="743"/>
      <c r="Q78" s="743"/>
      <c r="R78" s="743"/>
      <c r="S78" s="743"/>
      <c r="T78" s="743"/>
      <c r="W78" s="743">
        <f>'4 - Cost Pressures'!D86</f>
        <v>10482.5</v>
      </c>
      <c r="X78" s="743"/>
      <c r="Y78" s="743"/>
      <c r="Z78" s="743">
        <f>'4 - Cost Pressures'!E86</f>
        <v>10482.5</v>
      </c>
      <c r="AA78" s="743">
        <f>'4 - Cost Pressures'!F86</f>
        <v>0</v>
      </c>
      <c r="AB78" s="743"/>
      <c r="AC78" s="743">
        <f>'4 - Cost Pressures'!G86</f>
        <v>0</v>
      </c>
    </row>
    <row r="79" spans="1:29" s="742" customFormat="1">
      <c r="A79" s="742" t="str">
        <f>'4 - Cost Pressures'!$B$2</f>
        <v>Swansea Bay UHB</v>
      </c>
      <c r="B79" s="743" t="s">
        <v>904</v>
      </c>
      <c r="C79" s="743" t="str">
        <f>'4 - Cost Pressures'!$B$83</f>
        <v xml:space="preserve">Funded Cost Pressures: </v>
      </c>
      <c r="D79" s="743" t="s">
        <v>446</v>
      </c>
      <c r="E79" s="743" t="s">
        <v>414</v>
      </c>
      <c r="F79" s="743" t="str">
        <f>'4 - Cost Pressures'!B87</f>
        <v>Funded - Other ringfenced projects</v>
      </c>
      <c r="G79" s="743" t="str">
        <f>'4 - Cost Pressures'!C87</f>
        <v>Across Service Areas</v>
      </c>
      <c r="H79" s="743"/>
      <c r="I79" s="743"/>
      <c r="J79" s="743"/>
      <c r="K79" s="743"/>
      <c r="L79" s="743"/>
      <c r="M79" s="743"/>
      <c r="N79" s="743"/>
      <c r="O79" s="743"/>
      <c r="P79" s="743"/>
      <c r="Q79" s="743"/>
      <c r="R79" s="743"/>
      <c r="S79" s="743"/>
      <c r="T79" s="743"/>
      <c r="W79" s="743">
        <f>'4 - Cost Pressures'!D87</f>
        <v>100</v>
      </c>
      <c r="X79" s="743"/>
      <c r="Y79" s="743"/>
      <c r="Z79" s="743">
        <f>'4 - Cost Pressures'!E87</f>
        <v>100</v>
      </c>
      <c r="AA79" s="743">
        <f>'4 - Cost Pressures'!F87</f>
        <v>0</v>
      </c>
      <c r="AB79" s="743"/>
      <c r="AC79" s="743">
        <f>'4 - Cost Pressures'!G87</f>
        <v>0</v>
      </c>
    </row>
    <row r="80" spans="1:29" s="742" customFormat="1">
      <c r="A80" s="742" t="str">
        <f>'4 - Cost Pressures'!$B$2</f>
        <v>Swansea Bay UHB</v>
      </c>
      <c r="B80" s="743" t="s">
        <v>904</v>
      </c>
      <c r="C80" s="743" t="str">
        <f>'4 - Cost Pressures'!$B$83</f>
        <v xml:space="preserve">Funded Cost Pressures: </v>
      </c>
      <c r="D80" s="743" t="s">
        <v>446</v>
      </c>
      <c r="E80" s="743" t="s">
        <v>414</v>
      </c>
      <c r="F80" s="743" t="str">
        <f>'4 - Cost Pressures'!B88</f>
        <v>National COVID Programmes Other</v>
      </c>
      <c r="G80" s="743" t="str">
        <f>'4 - Cost Pressures'!C88</f>
        <v>Across Service Areas</v>
      </c>
      <c r="H80" s="743"/>
      <c r="I80" s="743"/>
      <c r="J80" s="743"/>
      <c r="K80" s="743"/>
      <c r="L80" s="743"/>
      <c r="M80" s="743"/>
      <c r="N80" s="743"/>
      <c r="O80" s="743"/>
      <c r="P80" s="743"/>
      <c r="Q80" s="743"/>
      <c r="R80" s="743"/>
      <c r="S80" s="743"/>
      <c r="T80" s="743"/>
      <c r="W80" s="743">
        <f>'4 - Cost Pressures'!D88</f>
        <v>2500</v>
      </c>
      <c r="X80" s="743"/>
      <c r="Y80" s="743"/>
      <c r="Z80" s="743">
        <f>'4 - Cost Pressures'!E88</f>
        <v>2500</v>
      </c>
      <c r="AA80" s="743">
        <f>'4 - Cost Pressures'!F88</f>
        <v>0</v>
      </c>
      <c r="AB80" s="743"/>
      <c r="AC80" s="743">
        <f>'4 - Cost Pressures'!G88</f>
        <v>0</v>
      </c>
    </row>
    <row r="81" spans="1:29" s="742" customFormat="1">
      <c r="A81" s="742" t="str">
        <f>'4 - Cost Pressures'!$B$2</f>
        <v>Swansea Bay UHB</v>
      </c>
      <c r="B81" s="743" t="s">
        <v>904</v>
      </c>
      <c r="C81" s="743" t="str">
        <f>'4 - Cost Pressures'!$B$83</f>
        <v xml:space="preserve">Funded Cost Pressures: </v>
      </c>
      <c r="D81" s="743" t="s">
        <v>446</v>
      </c>
      <c r="E81" s="743" t="s">
        <v>414</v>
      </c>
      <c r="F81" s="743" t="str">
        <f>'4 - Cost Pressures'!B89</f>
        <v>Planned Care Recovery Local</v>
      </c>
      <c r="G81" s="743" t="str">
        <f>'4 - Cost Pressures'!C89</f>
        <v>Scheduled Care</v>
      </c>
      <c r="H81" s="743"/>
      <c r="I81" s="743"/>
      <c r="J81" s="743"/>
      <c r="K81" s="743"/>
      <c r="L81" s="743"/>
      <c r="M81" s="743"/>
      <c r="N81" s="743"/>
      <c r="O81" s="743"/>
      <c r="P81" s="743"/>
      <c r="Q81" s="743"/>
      <c r="R81" s="743"/>
      <c r="S81" s="743"/>
      <c r="T81" s="743"/>
      <c r="W81" s="743">
        <f>'4 - Cost Pressures'!D89</f>
        <v>1300</v>
      </c>
      <c r="X81" s="743"/>
      <c r="Y81" s="743"/>
      <c r="Z81" s="743">
        <f>'4 - Cost Pressures'!E89</f>
        <v>1300</v>
      </c>
      <c r="AA81" s="743">
        <f>'4 - Cost Pressures'!F89</f>
        <v>-7700</v>
      </c>
      <c r="AB81" s="743"/>
      <c r="AC81" s="743">
        <f>'4 - Cost Pressures'!G89</f>
        <v>0</v>
      </c>
    </row>
    <row r="82" spans="1:29" s="742" customFormat="1">
      <c r="A82" s="742" t="str">
        <f>'4 - Cost Pressures'!$B$2</f>
        <v>Swansea Bay UHB</v>
      </c>
      <c r="B82" s="743" t="s">
        <v>904</v>
      </c>
      <c r="C82" s="743" t="str">
        <f>'4 - Cost Pressures'!$B$83</f>
        <v xml:space="preserve">Funded Cost Pressures: </v>
      </c>
      <c r="D82" s="743" t="s">
        <v>446</v>
      </c>
      <c r="E82" s="743" t="s">
        <v>414</v>
      </c>
      <c r="F82" s="743" t="str">
        <f>'4 - Cost Pressures'!B90</f>
        <v>Planned Care Recovery Regional</v>
      </c>
      <c r="G82" s="743" t="str">
        <f>'4 - Cost Pressures'!C90</f>
        <v>Scheduled Care</v>
      </c>
      <c r="H82" s="743"/>
      <c r="I82" s="743"/>
      <c r="J82" s="743"/>
      <c r="K82" s="743"/>
      <c r="L82" s="743"/>
      <c r="M82" s="743"/>
      <c r="N82" s="743"/>
      <c r="O82" s="743"/>
      <c r="P82" s="743"/>
      <c r="Q82" s="743"/>
      <c r="R82" s="743"/>
      <c r="S82" s="743"/>
      <c r="T82" s="743"/>
      <c r="W82" s="743">
        <f>'4 - Cost Pressures'!D90</f>
        <v>21000</v>
      </c>
      <c r="X82" s="743"/>
      <c r="Y82" s="743"/>
      <c r="Z82" s="743">
        <f>'4 - Cost Pressures'!E90</f>
        <v>21000</v>
      </c>
      <c r="AA82" s="743">
        <f>'4 - Cost Pressures'!F90</f>
        <v>0</v>
      </c>
      <c r="AB82" s="743"/>
      <c r="AC82" s="743">
        <f>'4 - Cost Pressures'!G90</f>
        <v>0</v>
      </c>
    </row>
    <row r="83" spans="1:29" s="742" customFormat="1">
      <c r="A83" s="742" t="str">
        <f>'4 - Cost Pressures'!$B$2</f>
        <v>Swansea Bay UHB</v>
      </c>
      <c r="B83" s="743" t="s">
        <v>904</v>
      </c>
      <c r="C83" s="743" t="str">
        <f>'4 - Cost Pressures'!$B$83</f>
        <v xml:space="preserve">Funded Cost Pressures: </v>
      </c>
      <c r="D83" s="743" t="s">
        <v>446</v>
      </c>
      <c r="E83" s="743" t="s">
        <v>414</v>
      </c>
      <c r="F83" s="743" t="str">
        <f>'4 - Cost Pressures'!B91</f>
        <v>2022/23 Pay Award</v>
      </c>
      <c r="G83" s="743" t="str">
        <f>'4 - Cost Pressures'!C91</f>
        <v>Across Service Areas</v>
      </c>
      <c r="H83" s="743"/>
      <c r="I83" s="743"/>
      <c r="J83" s="743"/>
      <c r="K83" s="743"/>
      <c r="L83" s="743"/>
      <c r="M83" s="743"/>
      <c r="N83" s="743"/>
      <c r="O83" s="743"/>
      <c r="P83" s="743"/>
      <c r="Q83" s="743"/>
      <c r="R83" s="743"/>
      <c r="S83" s="743"/>
      <c r="T83" s="743"/>
      <c r="W83" s="743">
        <f>'4 - Cost Pressures'!D91</f>
        <v>29077</v>
      </c>
      <c r="X83" s="743"/>
      <c r="Y83" s="743"/>
      <c r="Z83" s="743">
        <f>'4 - Cost Pressures'!E91</f>
        <v>29077</v>
      </c>
      <c r="AA83" s="743">
        <f>'4 - Cost Pressures'!F91</f>
        <v>0</v>
      </c>
      <c r="AB83" s="743"/>
      <c r="AC83" s="743">
        <f>'4 - Cost Pressures'!G91</f>
        <v>0</v>
      </c>
    </row>
    <row r="84" spans="1:29" s="742" customFormat="1">
      <c r="A84" s="742" t="str">
        <f>'4 - Cost Pressures'!$B$2</f>
        <v>Swansea Bay UHB</v>
      </c>
      <c r="B84" s="743" t="s">
        <v>904</v>
      </c>
      <c r="C84" s="743" t="str">
        <f>'4 - Cost Pressures'!$B$83</f>
        <v xml:space="preserve">Funded Cost Pressures: </v>
      </c>
      <c r="D84" s="743" t="s">
        <v>446</v>
      </c>
      <c r="E84" s="743" t="s">
        <v>414</v>
      </c>
      <c r="F84" s="743" t="str">
        <f>'4 - Cost Pressures'!B92</f>
        <v>Additional Costs linked Table A2</v>
      </c>
      <c r="G84" s="743" t="str">
        <f>'4 - Cost Pressures'!C92</f>
        <v>Across Service Areas</v>
      </c>
      <c r="H84" s="743"/>
      <c r="I84" s="743"/>
      <c r="J84" s="743"/>
      <c r="K84" s="743"/>
      <c r="L84" s="743"/>
      <c r="M84" s="743"/>
      <c r="N84" s="743"/>
      <c r="O84" s="743"/>
      <c r="P84" s="743"/>
      <c r="Q84" s="743"/>
      <c r="R84" s="743"/>
      <c r="S84" s="743"/>
      <c r="T84" s="743"/>
      <c r="W84" s="743">
        <f>'4 - Cost Pressures'!D92</f>
        <v>799.90116177700088</v>
      </c>
      <c r="X84" s="743"/>
      <c r="Y84" s="743"/>
      <c r="Z84" s="743">
        <f>'4 - Cost Pressures'!E92</f>
        <v>799.90116177700088</v>
      </c>
      <c r="AA84" s="743">
        <f>'4 - Cost Pressures'!F92</f>
        <v>0</v>
      </c>
      <c r="AB84" s="743"/>
      <c r="AC84" s="743">
        <f>'4 - Cost Pressures'!G92</f>
        <v>0</v>
      </c>
    </row>
    <row r="85" spans="1:29" s="742" customFormat="1">
      <c r="A85" s="742" t="str">
        <f>'4 - Cost Pressures'!$B$2</f>
        <v>Swansea Bay UHB</v>
      </c>
      <c r="B85" s="743" t="s">
        <v>904</v>
      </c>
      <c r="C85" s="743" t="str">
        <f>'4 - Cost Pressures'!$B$83</f>
        <v xml:space="preserve">Funded Cost Pressures: </v>
      </c>
      <c r="D85" s="743" t="s">
        <v>446</v>
      </c>
      <c r="E85" s="743" t="s">
        <v>414</v>
      </c>
      <c r="F85" s="743" t="str">
        <f>'4 - Cost Pressures'!B93</f>
        <v>Additional Costs linked Table B1</v>
      </c>
      <c r="G85" s="743" t="str">
        <f>'4 - Cost Pressures'!C93</f>
        <v>Across Service Areas</v>
      </c>
      <c r="H85" s="743"/>
      <c r="I85" s="743"/>
      <c r="J85" s="743"/>
      <c r="K85" s="743"/>
      <c r="L85" s="743"/>
      <c r="M85" s="743"/>
      <c r="N85" s="743"/>
      <c r="O85" s="743"/>
      <c r="P85" s="743"/>
      <c r="Q85" s="743"/>
      <c r="R85" s="743"/>
      <c r="S85" s="743"/>
      <c r="T85" s="743"/>
      <c r="W85" s="743">
        <f>'4 - Cost Pressures'!D93</f>
        <v>1408.4</v>
      </c>
      <c r="X85" s="743"/>
      <c r="Y85" s="743"/>
      <c r="Z85" s="743">
        <f>'4 - Cost Pressures'!E93</f>
        <v>1408.4</v>
      </c>
      <c r="AA85" s="743">
        <f>'4 - Cost Pressures'!F93</f>
        <v>0</v>
      </c>
      <c r="AB85" s="743"/>
      <c r="AC85" s="743">
        <f>'4 - Cost Pressures'!G93</f>
        <v>0</v>
      </c>
    </row>
    <row r="86" spans="1:29" s="742" customFormat="1">
      <c r="A86" s="742" t="str">
        <f>'4 - Cost Pressures'!$B$2</f>
        <v>Swansea Bay UHB</v>
      </c>
      <c r="B86" s="743" t="s">
        <v>904</v>
      </c>
      <c r="C86" s="743" t="str">
        <f>'4 - Cost Pressures'!$B$83</f>
        <v xml:space="preserve">Funded Cost Pressures: </v>
      </c>
      <c r="D86" s="743" t="s">
        <v>446</v>
      </c>
      <c r="E86" s="743" t="s">
        <v>414</v>
      </c>
      <c r="F86" s="743" t="str">
        <f>'4 - Cost Pressures'!B94</f>
        <v>Additional Costs linked Table B2</v>
      </c>
      <c r="G86" s="743" t="str">
        <f>'4 - Cost Pressures'!C94</f>
        <v>Across Service Areas</v>
      </c>
      <c r="H86" s="743"/>
      <c r="I86" s="743"/>
      <c r="J86" s="743"/>
      <c r="K86" s="743"/>
      <c r="L86" s="743"/>
      <c r="M86" s="743"/>
      <c r="N86" s="743"/>
      <c r="O86" s="743"/>
      <c r="P86" s="743"/>
      <c r="Q86" s="743"/>
      <c r="R86" s="743"/>
      <c r="S86" s="743"/>
      <c r="T86" s="743"/>
      <c r="W86" s="743">
        <f>'4 - Cost Pressures'!D94</f>
        <v>210</v>
      </c>
      <c r="X86" s="743"/>
      <c r="Y86" s="743"/>
      <c r="Z86" s="743">
        <f>'4 - Cost Pressures'!E94</f>
        <v>210</v>
      </c>
      <c r="AA86" s="743">
        <f>'4 - Cost Pressures'!F94</f>
        <v>0</v>
      </c>
      <c r="AB86" s="743"/>
      <c r="AC86" s="743">
        <f>'4 - Cost Pressures'!G94</f>
        <v>0</v>
      </c>
    </row>
    <row r="87" spans="1:29" s="742" customFormat="1">
      <c r="A87" s="742" t="str">
        <f>'4 - Cost Pressures'!$B$2</f>
        <v>Swansea Bay UHB</v>
      </c>
      <c r="B87" s="743" t="s">
        <v>904</v>
      </c>
      <c r="C87" s="743" t="str">
        <f>'4 - Cost Pressures'!$B$83</f>
        <v xml:space="preserve">Funded Cost Pressures: </v>
      </c>
      <c r="D87" s="743" t="s">
        <v>446</v>
      </c>
      <c r="E87" s="743" t="s">
        <v>414</v>
      </c>
      <c r="F87" s="743" t="str">
        <f>'4 - Cost Pressures'!B95</f>
        <v>Additional Costs linked Table 2</v>
      </c>
      <c r="G87" s="743" t="str">
        <f>'4 - Cost Pressures'!C95</f>
        <v>Across Service Areas</v>
      </c>
      <c r="H87" s="743"/>
      <c r="I87" s="743"/>
      <c r="J87" s="743"/>
      <c r="K87" s="743"/>
      <c r="L87" s="743"/>
      <c r="M87" s="743"/>
      <c r="N87" s="743"/>
      <c r="O87" s="743"/>
      <c r="P87" s="743"/>
      <c r="Q87" s="743"/>
      <c r="R87" s="743"/>
      <c r="S87" s="743"/>
      <c r="T87" s="743"/>
      <c r="W87" s="743">
        <f>'4 - Cost Pressures'!D95</f>
        <v>494.93000000000006</v>
      </c>
      <c r="X87" s="743"/>
      <c r="Y87" s="743"/>
      <c r="Z87" s="743">
        <f>'4 - Cost Pressures'!E95</f>
        <v>494.93000000000006</v>
      </c>
      <c r="AA87" s="743">
        <f>'4 - Cost Pressures'!F95</f>
        <v>0</v>
      </c>
      <c r="AB87" s="743"/>
      <c r="AC87" s="743">
        <f>'4 - Cost Pressures'!G95</f>
        <v>0</v>
      </c>
    </row>
    <row r="88" spans="1:29" s="742" customFormat="1">
      <c r="A88" s="742" t="str">
        <f>'4 - Cost Pressures'!$B$2</f>
        <v>Swansea Bay UHB</v>
      </c>
      <c r="B88" s="743" t="s">
        <v>904</v>
      </c>
      <c r="C88" s="743" t="str">
        <f>'4 - Cost Pressures'!$B$83</f>
        <v xml:space="preserve">Funded Cost Pressures: </v>
      </c>
      <c r="D88" s="743" t="s">
        <v>446</v>
      </c>
      <c r="E88" s="743" t="s">
        <v>414</v>
      </c>
      <c r="F88" s="743" t="str">
        <f>'4 - Cost Pressures'!B96</f>
        <v>Anticpated Allocations Invesments Recurrent (as per Tab 6)</v>
      </c>
      <c r="G88" s="743" t="str">
        <f>'4 - Cost Pressures'!C96</f>
        <v>Across Service Areas</v>
      </c>
      <c r="H88" s="743"/>
      <c r="I88" s="743"/>
      <c r="J88" s="743"/>
      <c r="K88" s="743"/>
      <c r="L88" s="743"/>
      <c r="M88" s="743"/>
      <c r="N88" s="743"/>
      <c r="O88" s="743"/>
      <c r="P88" s="743"/>
      <c r="Q88" s="743"/>
      <c r="R88" s="743"/>
      <c r="S88" s="743"/>
      <c r="T88" s="743"/>
      <c r="W88" s="743">
        <f>'4 - Cost Pressures'!D96</f>
        <v>12014.82661</v>
      </c>
      <c r="X88" s="743"/>
      <c r="Y88" s="743"/>
      <c r="Z88" s="743">
        <f>'4 - Cost Pressures'!E96</f>
        <v>12014.82661</v>
      </c>
      <c r="AA88" s="743">
        <f>'4 - Cost Pressures'!F96</f>
        <v>0</v>
      </c>
      <c r="AB88" s="743"/>
      <c r="AC88" s="743">
        <f>'4 - Cost Pressures'!G96</f>
        <v>0</v>
      </c>
    </row>
    <row r="89" spans="1:29" s="742" customFormat="1">
      <c r="A89" s="742" t="str">
        <f>'4 - Cost Pressures'!$B$2</f>
        <v>Swansea Bay UHB</v>
      </c>
      <c r="B89" s="743" t="s">
        <v>904</v>
      </c>
      <c r="C89" s="743" t="str">
        <f>'4 - Cost Pressures'!$B$83</f>
        <v xml:space="preserve">Funded Cost Pressures: </v>
      </c>
      <c r="D89" s="743" t="s">
        <v>446</v>
      </c>
      <c r="E89" s="743" t="s">
        <v>414</v>
      </c>
      <c r="F89" s="743" t="str">
        <f>'4 - Cost Pressures'!B97</f>
        <v>Anticpated Allocations Invesments Non Recurrent (as per Tab 6)</v>
      </c>
      <c r="G89" s="743" t="str">
        <f>'4 - Cost Pressures'!C97</f>
        <v>Across Service Areas</v>
      </c>
      <c r="H89" s="743"/>
      <c r="I89" s="743"/>
      <c r="J89" s="743"/>
      <c r="K89" s="743"/>
      <c r="L89" s="743"/>
      <c r="M89" s="743"/>
      <c r="N89" s="743"/>
      <c r="O89" s="743"/>
      <c r="P89" s="743"/>
      <c r="Q89" s="743"/>
      <c r="R89" s="743"/>
      <c r="S89" s="743"/>
      <c r="T89" s="743"/>
      <c r="W89" s="743">
        <f>'4 - Cost Pressures'!D97</f>
        <v>2080.9720000000002</v>
      </c>
      <c r="X89" s="743"/>
      <c r="Y89" s="743"/>
      <c r="Z89" s="743">
        <f>'4 - Cost Pressures'!E97</f>
        <v>2080.9720000000002</v>
      </c>
      <c r="AA89" s="743">
        <f>'4 - Cost Pressures'!F97</f>
        <v>0</v>
      </c>
      <c r="AB89" s="743"/>
      <c r="AC89" s="743">
        <f>'4 - Cost Pressures'!G97</f>
        <v>0</v>
      </c>
    </row>
    <row r="90" spans="1:29" s="742" customFormat="1">
      <c r="A90" s="742" t="str">
        <f>'4 - Cost Pressures'!$B$2</f>
        <v>Swansea Bay UHB</v>
      </c>
      <c r="B90" s="743" t="s">
        <v>904</v>
      </c>
      <c r="C90" s="743" t="str">
        <f>'4 - Cost Pressures'!$B$83</f>
        <v xml:space="preserve">Funded Cost Pressures: </v>
      </c>
      <c r="D90" s="743" t="s">
        <v>446</v>
      </c>
      <c r="E90" s="743" t="s">
        <v>414</v>
      </c>
      <c r="F90" s="743">
        <f>'4 - Cost Pressures'!B98</f>
        <v>0</v>
      </c>
      <c r="G90" s="743">
        <f>'4 - Cost Pressures'!C98</f>
        <v>0</v>
      </c>
      <c r="H90" s="743"/>
      <c r="I90" s="743"/>
      <c r="J90" s="743"/>
      <c r="K90" s="743"/>
      <c r="L90" s="743"/>
      <c r="M90" s="743"/>
      <c r="N90" s="743"/>
      <c r="O90" s="743"/>
      <c r="P90" s="743"/>
      <c r="Q90" s="743"/>
      <c r="R90" s="743"/>
      <c r="S90" s="743"/>
      <c r="T90" s="743"/>
      <c r="W90" s="743">
        <f>'4 - Cost Pressures'!D98</f>
        <v>0</v>
      </c>
      <c r="X90" s="743"/>
      <c r="Y90" s="743"/>
      <c r="Z90" s="743">
        <f>'4 - Cost Pressures'!E98</f>
        <v>0</v>
      </c>
      <c r="AA90" s="743">
        <f>'4 - Cost Pressures'!F98</f>
        <v>0</v>
      </c>
      <c r="AB90" s="743"/>
      <c r="AC90" s="743">
        <f>'4 - Cost Pressures'!G98</f>
        <v>0</v>
      </c>
    </row>
    <row r="91" spans="1:29" s="742" customFormat="1">
      <c r="A91" s="742" t="str">
        <f>'4 - Cost Pressures'!$B$2</f>
        <v>Swansea Bay UHB</v>
      </c>
      <c r="B91" s="743" t="s">
        <v>904</v>
      </c>
      <c r="C91" s="743" t="str">
        <f>'4 - Cost Pressures'!$B$83</f>
        <v xml:space="preserve">Funded Cost Pressures: </v>
      </c>
      <c r="D91" s="743" t="s">
        <v>446</v>
      </c>
      <c r="E91" s="743" t="s">
        <v>414</v>
      </c>
      <c r="F91" s="743">
        <f>'4 - Cost Pressures'!B99</f>
        <v>0</v>
      </c>
      <c r="G91" s="743">
        <f>'4 - Cost Pressures'!C99</f>
        <v>0</v>
      </c>
      <c r="H91" s="743"/>
      <c r="I91" s="743"/>
      <c r="J91" s="743"/>
      <c r="K91" s="743"/>
      <c r="L91" s="743"/>
      <c r="M91" s="743"/>
      <c r="N91" s="743"/>
      <c r="O91" s="743"/>
      <c r="P91" s="743"/>
      <c r="Q91" s="743"/>
      <c r="R91" s="743"/>
      <c r="S91" s="743"/>
      <c r="T91" s="743"/>
      <c r="W91" s="743">
        <f>'4 - Cost Pressures'!D99</f>
        <v>0</v>
      </c>
      <c r="X91" s="743"/>
      <c r="Y91" s="743"/>
      <c r="Z91" s="743">
        <f>'4 - Cost Pressures'!E99</f>
        <v>0</v>
      </c>
      <c r="AA91" s="743">
        <f>'4 - Cost Pressures'!F99</f>
        <v>0</v>
      </c>
      <c r="AB91" s="743"/>
      <c r="AC91" s="743">
        <f>'4 - Cost Pressures'!G99</f>
        <v>0</v>
      </c>
    </row>
    <row r="92" spans="1:29" s="742" customFormat="1">
      <c r="A92" s="742" t="str">
        <f>'4 - Cost Pressures'!$B$2</f>
        <v>Swansea Bay UHB</v>
      </c>
      <c r="B92" s="743" t="s">
        <v>904</v>
      </c>
      <c r="C92" s="743" t="str">
        <f>'4 - Cost Pressures'!$B$83</f>
        <v xml:space="preserve">Funded Cost Pressures: </v>
      </c>
      <c r="D92" s="743" t="s">
        <v>446</v>
      </c>
      <c r="E92" s="743" t="s">
        <v>414</v>
      </c>
      <c r="F92" s="743">
        <f>'4 - Cost Pressures'!B100</f>
        <v>0</v>
      </c>
      <c r="G92" s="743">
        <f>'4 - Cost Pressures'!C100</f>
        <v>0</v>
      </c>
      <c r="H92" s="743"/>
      <c r="I92" s="743"/>
      <c r="J92" s="743"/>
      <c r="K92" s="743"/>
      <c r="L92" s="743"/>
      <c r="M92" s="743"/>
      <c r="N92" s="743"/>
      <c r="O92" s="743"/>
      <c r="P92" s="743"/>
      <c r="Q92" s="743"/>
      <c r="R92" s="743"/>
      <c r="S92" s="743"/>
      <c r="T92" s="743"/>
      <c r="W92" s="743">
        <f>'4 - Cost Pressures'!D100</f>
        <v>0</v>
      </c>
      <c r="X92" s="743"/>
      <c r="Y92" s="743"/>
      <c r="Z92" s="743">
        <f>'4 - Cost Pressures'!E100</f>
        <v>0</v>
      </c>
      <c r="AA92" s="743">
        <f>'4 - Cost Pressures'!F100</f>
        <v>0</v>
      </c>
      <c r="AB92" s="743"/>
      <c r="AC92" s="743">
        <f>'4 - Cost Pressures'!G100</f>
        <v>0</v>
      </c>
    </row>
    <row r="93" spans="1:29" s="742" customFormat="1">
      <c r="A93" s="742" t="str">
        <f>'4 - Cost Pressures'!$B$2</f>
        <v>Swansea Bay UHB</v>
      </c>
      <c r="B93" s="743" t="s">
        <v>904</v>
      </c>
      <c r="C93" s="743" t="str">
        <f>'4 - Cost Pressures'!$B$83</f>
        <v xml:space="preserve">Funded Cost Pressures: </v>
      </c>
      <c r="D93" s="743" t="s">
        <v>446</v>
      </c>
      <c r="E93" s="743" t="s">
        <v>396</v>
      </c>
      <c r="F93" s="743" t="str">
        <f>'4 - Cost Pressures'!B101</f>
        <v>Adjustment for new funded activities</v>
      </c>
      <c r="G93" s="743">
        <f>'4 - Cost Pressures'!C101</f>
        <v>0</v>
      </c>
      <c r="H93" s="743"/>
      <c r="I93" s="743"/>
      <c r="J93" s="743"/>
      <c r="K93" s="743"/>
      <c r="L93" s="743"/>
      <c r="M93" s="743"/>
      <c r="N93" s="743"/>
      <c r="O93" s="743"/>
      <c r="P93" s="743"/>
      <c r="Q93" s="743"/>
      <c r="R93" s="743"/>
      <c r="S93" s="743"/>
      <c r="T93" s="743"/>
      <c r="W93" s="743">
        <f>'4 - Cost Pressures'!D101</f>
        <v>90468.529771776986</v>
      </c>
      <c r="X93" s="743"/>
      <c r="Y93" s="743"/>
      <c r="Z93" s="743">
        <f>'4 - Cost Pressures'!E101</f>
        <v>90468.529771776986</v>
      </c>
      <c r="AA93" s="743">
        <f>'4 - Cost Pressures'!F101</f>
        <v>-7700</v>
      </c>
      <c r="AB93" s="743"/>
      <c r="AC93" s="743">
        <f>'4 - Cost Pressures'!G101</f>
        <v>0</v>
      </c>
    </row>
    <row r="94" spans="1:29" s="742" customFormat="1">
      <c r="A94" s="742" t="str">
        <f>'4 - Cost Pressures'!$B$2</f>
        <v>Swansea Bay UHB</v>
      </c>
      <c r="B94" s="743" t="s">
        <v>904</v>
      </c>
      <c r="C94" s="743" t="str">
        <f>'4 - Cost Pressures'!$B$83</f>
        <v xml:space="preserve">Funded Cost Pressures: </v>
      </c>
      <c r="D94" s="743" t="s">
        <v>446</v>
      </c>
      <c r="E94" s="743" t="s">
        <v>414</v>
      </c>
      <c r="F94" s="743">
        <f>'4 - Cost Pressures'!B102</f>
        <v>0</v>
      </c>
      <c r="G94" s="743">
        <f>'4 - Cost Pressures'!C102</f>
        <v>0</v>
      </c>
      <c r="H94" s="743"/>
      <c r="I94" s="743"/>
      <c r="J94" s="743"/>
      <c r="K94" s="743"/>
      <c r="L94" s="743"/>
      <c r="M94" s="743"/>
      <c r="N94" s="743"/>
      <c r="O94" s="743"/>
      <c r="P94" s="743"/>
      <c r="Q94" s="743"/>
      <c r="R94" s="743"/>
      <c r="S94" s="743"/>
      <c r="T94" s="743"/>
      <c r="W94" s="743">
        <f>'4 - Cost Pressures'!D102</f>
        <v>0</v>
      </c>
      <c r="X94" s="743"/>
      <c r="Y94" s="743"/>
      <c r="Z94" s="743">
        <f>'4 - Cost Pressures'!E102</f>
        <v>0</v>
      </c>
      <c r="AA94" s="743">
        <f>'4 - Cost Pressures'!F102</f>
        <v>0</v>
      </c>
      <c r="AB94" s="743"/>
      <c r="AC94" s="743">
        <f>'4 - Cost Pressures'!G102</f>
        <v>0</v>
      </c>
    </row>
    <row r="95" spans="1:29" s="742" customFormat="1">
      <c r="A95" s="742" t="str">
        <f>'4 - Cost Pressures'!$B$2</f>
        <v>Swansea Bay UHB</v>
      </c>
      <c r="B95" s="743" t="s">
        <v>904</v>
      </c>
      <c r="C95" s="743" t="str">
        <f>'4 - Cost Pressures'!$B$103</f>
        <v>Total Cost Pressures</v>
      </c>
      <c r="D95" s="743" t="s">
        <v>446</v>
      </c>
      <c r="E95" s="743" t="s">
        <v>396</v>
      </c>
      <c r="F95" s="743" t="str">
        <f>'4 - Cost Pressures'!B103</f>
        <v>Total Cost Pressures</v>
      </c>
      <c r="G95" s="743">
        <f>'4 - Cost Pressures'!C103</f>
        <v>0</v>
      </c>
      <c r="H95" s="743"/>
      <c r="I95" s="743"/>
      <c r="J95" s="743"/>
      <c r="K95" s="743"/>
      <c r="L95" s="743"/>
      <c r="M95" s="743"/>
      <c r="N95" s="743"/>
      <c r="O95" s="743"/>
      <c r="P95" s="743"/>
      <c r="Q95" s="743"/>
      <c r="R95" s="743"/>
      <c r="S95" s="743"/>
      <c r="T95" s="743"/>
      <c r="W95" s="743">
        <f>'4 - Cost Pressures'!D103</f>
        <v>180002.57407014928</v>
      </c>
      <c r="X95" s="743"/>
      <c r="Y95" s="743"/>
      <c r="Z95" s="743">
        <f>'4 - Cost Pressures'!E103</f>
        <v>180002.57407014928</v>
      </c>
      <c r="AA95" s="743">
        <f>'4 - Cost Pressures'!F103</f>
        <v>8500</v>
      </c>
      <c r="AB95" s="743"/>
      <c r="AC95" s="743">
        <f>'4 - Cost Pressures'!G103</f>
        <v>24100</v>
      </c>
    </row>
    <row r="96" spans="1:29">
      <c r="A96" t="str">
        <f>A2</f>
        <v>Swansea Bay UHB</v>
      </c>
      <c r="B96" t="str">
        <f t="shared" ref="B96:G96" si="0">B2</f>
        <v>In Year Cost Base</v>
      </c>
      <c r="C96" t="str">
        <f t="shared" si="0"/>
        <v>Inflationary Cost Pressures</v>
      </c>
      <c r="D96" t="s">
        <v>905</v>
      </c>
      <c r="E96" t="str">
        <f t="shared" si="0"/>
        <v>FIGURE</v>
      </c>
      <c r="F96" t="str">
        <f t="shared" si="0"/>
        <v>Inflation - Energy</v>
      </c>
      <c r="G96">
        <f t="shared" si="0"/>
        <v>0</v>
      </c>
      <c r="H96" s="22"/>
      <c r="I96" s="22"/>
      <c r="J96" s="22"/>
      <c r="K96" s="22"/>
      <c r="L96" s="22"/>
      <c r="M96" s="22"/>
      <c r="N96" s="22"/>
      <c r="O96" s="22"/>
      <c r="P96" s="22"/>
      <c r="Q96" s="22"/>
      <c r="R96" s="22"/>
      <c r="S96" s="22"/>
      <c r="W96" s="22">
        <f>'4 - Cost Pressures'!I10</f>
        <v>0</v>
      </c>
      <c r="X96" s="22"/>
      <c r="Y96" s="22"/>
      <c r="Z96" s="22">
        <f>'4 - Cost Pressures'!J10</f>
        <v>0</v>
      </c>
    </row>
    <row r="97" spans="1:27">
      <c r="A97" t="str">
        <f t="shared" ref="A97:C97" si="1">A3</f>
        <v>Swansea Bay UHB</v>
      </c>
      <c r="B97" t="str">
        <f t="shared" si="1"/>
        <v>In Year Cost Base</v>
      </c>
      <c r="C97" t="str">
        <f t="shared" si="1"/>
        <v>Inflationary Cost Pressures</v>
      </c>
      <c r="D97" t="s">
        <v>905</v>
      </c>
      <c r="E97" t="str">
        <f t="shared" ref="E97:G97" si="2">E3</f>
        <v>FIGURE</v>
      </c>
      <c r="F97" t="str">
        <f t="shared" si="2"/>
        <v>Inflation - Other price increases</v>
      </c>
      <c r="G97">
        <f t="shared" si="2"/>
        <v>0</v>
      </c>
      <c r="I97" s="22"/>
      <c r="J97" s="22"/>
      <c r="K97" s="22"/>
      <c r="L97" s="22"/>
      <c r="M97" s="22"/>
      <c r="N97" s="22"/>
      <c r="O97" s="22"/>
      <c r="P97" s="22"/>
      <c r="Q97" s="22"/>
      <c r="R97" s="22"/>
      <c r="S97" s="22"/>
      <c r="T97" s="22"/>
      <c r="W97" s="22">
        <f>'4 - Cost Pressures'!I11</f>
        <v>0</v>
      </c>
      <c r="X97" s="22"/>
      <c r="Y97" s="22"/>
      <c r="Z97" s="22">
        <f>'4 - Cost Pressures'!J11</f>
        <v>0</v>
      </c>
      <c r="AA97" s="22"/>
    </row>
    <row r="98" spans="1:27">
      <c r="A98" t="str">
        <f t="shared" ref="A98:C98" si="3">A4</f>
        <v>Swansea Bay UHB</v>
      </c>
      <c r="B98" t="str">
        <f t="shared" si="3"/>
        <v>In Year Cost Base</v>
      </c>
      <c r="C98" t="str">
        <f t="shared" si="3"/>
        <v>Inflationary Cost Pressures</v>
      </c>
      <c r="D98" t="s">
        <v>905</v>
      </c>
      <c r="E98" t="str">
        <f t="shared" ref="E98:G98" si="4">E4</f>
        <v>FIGURE</v>
      </c>
      <c r="F98" t="str">
        <f t="shared" si="4"/>
        <v>CHC (ec RLW)</v>
      </c>
      <c r="G98">
        <f t="shared" si="4"/>
        <v>0</v>
      </c>
      <c r="I98" s="22"/>
      <c r="J98" s="22"/>
      <c r="K98" s="22"/>
      <c r="L98" s="22"/>
      <c r="M98" s="22"/>
      <c r="N98" s="22"/>
      <c r="O98" s="22"/>
      <c r="P98" s="22"/>
      <c r="Q98" s="22"/>
      <c r="R98" s="22"/>
      <c r="S98" s="22"/>
      <c r="T98" s="22"/>
      <c r="W98" s="22">
        <f>'4 - Cost Pressures'!I12</f>
        <v>0</v>
      </c>
      <c r="X98" s="22"/>
      <c r="Y98" s="22"/>
      <c r="Z98" s="22">
        <f>'4 - Cost Pressures'!J12</f>
        <v>0</v>
      </c>
      <c r="AA98" s="22"/>
    </row>
    <row r="99" spans="1:27">
      <c r="A99" t="str">
        <f t="shared" ref="A99:C99" si="5">A5</f>
        <v>Swansea Bay UHB</v>
      </c>
      <c r="B99" t="str">
        <f t="shared" si="5"/>
        <v>In Year Cost Base</v>
      </c>
      <c r="C99" t="str">
        <f t="shared" si="5"/>
        <v>Inflationary Cost Pressures</v>
      </c>
      <c r="D99" t="s">
        <v>905</v>
      </c>
      <c r="E99" t="str">
        <f t="shared" ref="E99:G99" si="6">E5</f>
        <v>FIGURE</v>
      </c>
      <c r="F99" t="str">
        <f t="shared" si="6"/>
        <v>Secondary Care Drugs &amp; NICE</v>
      </c>
      <c r="G99">
        <f t="shared" si="6"/>
        <v>0</v>
      </c>
      <c r="I99" s="22"/>
      <c r="J99" s="22"/>
      <c r="K99" s="22"/>
      <c r="L99" s="22"/>
      <c r="M99" s="22"/>
      <c r="N99" s="22"/>
      <c r="O99" s="22"/>
      <c r="P99" s="22"/>
      <c r="Q99" s="22"/>
      <c r="R99" s="22"/>
      <c r="S99" s="22"/>
      <c r="T99" s="22"/>
      <c r="W99" s="22">
        <f>'4 - Cost Pressures'!I13</f>
        <v>0</v>
      </c>
      <c r="X99" s="22"/>
      <c r="Y99" s="22"/>
      <c r="Z99" s="22">
        <f>'4 - Cost Pressures'!J13</f>
        <v>0</v>
      </c>
      <c r="AA99" s="22"/>
    </row>
    <row r="100" spans="1:27">
      <c r="A100" t="str">
        <f t="shared" ref="A100:C100" si="7">A6</f>
        <v>Swansea Bay UHB</v>
      </c>
      <c r="B100" t="str">
        <f t="shared" si="7"/>
        <v>In Year Cost Base</v>
      </c>
      <c r="C100" t="str">
        <f t="shared" si="7"/>
        <v>Inflationary Cost Pressures</v>
      </c>
      <c r="D100" t="s">
        <v>905</v>
      </c>
      <c r="E100" t="str">
        <f t="shared" ref="E100:G100" si="8">E6</f>
        <v>FIGURE</v>
      </c>
      <c r="F100" t="str">
        <f t="shared" si="8"/>
        <v>PC Prescribing</v>
      </c>
      <c r="G100">
        <f t="shared" si="8"/>
        <v>0</v>
      </c>
      <c r="I100" s="22"/>
      <c r="J100" s="22"/>
      <c r="K100" s="22"/>
      <c r="L100" s="22"/>
      <c r="M100" s="22"/>
      <c r="N100" s="22"/>
      <c r="O100" s="22"/>
      <c r="P100" s="22"/>
      <c r="Q100" s="22"/>
      <c r="R100" s="22"/>
      <c r="S100" s="22"/>
      <c r="T100" s="22"/>
      <c r="W100" s="22">
        <f>'4 - Cost Pressures'!I14</f>
        <v>0</v>
      </c>
      <c r="X100" s="22"/>
      <c r="Y100" s="22"/>
      <c r="Z100" s="22">
        <f>'4 - Cost Pressures'!J14</f>
        <v>0</v>
      </c>
      <c r="AA100" s="22"/>
    </row>
    <row r="101" spans="1:27">
      <c r="A101" t="str">
        <f t="shared" ref="A101:C101" si="9">A7</f>
        <v>Swansea Bay UHB</v>
      </c>
      <c r="B101" t="str">
        <f t="shared" si="9"/>
        <v>In Year Cost Base</v>
      </c>
      <c r="C101" t="str">
        <f t="shared" si="9"/>
        <v>Inflationary Cost Pressures</v>
      </c>
      <c r="D101" t="s">
        <v>905</v>
      </c>
      <c r="E101" t="str">
        <f t="shared" ref="E101:G101" si="10">E7</f>
        <v>FIGURE</v>
      </c>
      <c r="F101" t="str">
        <f t="shared" si="10"/>
        <v>Inflations Linked to Commissioned Services</v>
      </c>
      <c r="G101">
        <f t="shared" si="10"/>
        <v>0</v>
      </c>
      <c r="I101" s="22"/>
      <c r="J101" s="22"/>
      <c r="K101" s="22"/>
      <c r="L101" s="22"/>
      <c r="M101" s="22"/>
      <c r="N101" s="22"/>
      <c r="O101" s="22"/>
      <c r="P101" s="22"/>
      <c r="Q101" s="22"/>
      <c r="R101" s="22"/>
      <c r="S101" s="22"/>
      <c r="T101" s="22"/>
      <c r="W101" s="22">
        <f>'4 - Cost Pressures'!I15</f>
        <v>2704.4367300000004</v>
      </c>
      <c r="X101" s="22"/>
      <c r="Y101" s="22"/>
      <c r="Z101" s="22">
        <f>'4 - Cost Pressures'!J15</f>
        <v>2704.4367300000004</v>
      </c>
      <c r="AA101" s="22"/>
    </row>
    <row r="102" spans="1:27">
      <c r="A102" t="str">
        <f t="shared" ref="A102:C102" si="11">A8</f>
        <v>Swansea Bay UHB</v>
      </c>
      <c r="B102" t="str">
        <f t="shared" si="11"/>
        <v>In Year Cost Base</v>
      </c>
      <c r="C102" t="str">
        <f t="shared" si="11"/>
        <v>Inflationary Cost Pressures</v>
      </c>
      <c r="D102" t="s">
        <v>905</v>
      </c>
      <c r="E102" t="str">
        <f t="shared" ref="E102:G102" si="12">E8</f>
        <v>FIGURE</v>
      </c>
      <c r="F102">
        <f t="shared" si="12"/>
        <v>0</v>
      </c>
      <c r="G102">
        <f t="shared" si="12"/>
        <v>0</v>
      </c>
      <c r="I102" s="22"/>
      <c r="J102" s="22"/>
      <c r="K102" s="22"/>
      <c r="L102" s="22"/>
      <c r="M102" s="22"/>
      <c r="N102" s="22"/>
      <c r="O102" s="22"/>
      <c r="P102" s="22"/>
      <c r="Q102" s="22"/>
      <c r="R102" s="22"/>
      <c r="S102" s="22"/>
      <c r="T102" s="22"/>
      <c r="W102" s="22">
        <f>'4 - Cost Pressures'!I16</f>
        <v>0</v>
      </c>
      <c r="X102" s="22"/>
      <c r="Y102" s="22"/>
      <c r="Z102" s="22">
        <f>'4 - Cost Pressures'!J16</f>
        <v>0</v>
      </c>
      <c r="AA102" s="22"/>
    </row>
    <row r="103" spans="1:27">
      <c r="A103" t="str">
        <f t="shared" ref="A103:C103" si="13">A9</f>
        <v>Swansea Bay UHB</v>
      </c>
      <c r="B103" t="str">
        <f t="shared" si="13"/>
        <v>In Year Cost Base</v>
      </c>
      <c r="C103" t="str">
        <f t="shared" si="13"/>
        <v>Inflationary Cost Pressures</v>
      </c>
      <c r="D103" t="s">
        <v>905</v>
      </c>
      <c r="E103" t="str">
        <f t="shared" ref="E103:G103" si="14">E9</f>
        <v>FIGURE</v>
      </c>
      <c r="F103">
        <f t="shared" si="14"/>
        <v>0</v>
      </c>
      <c r="G103">
        <f t="shared" si="14"/>
        <v>0</v>
      </c>
      <c r="I103" s="22"/>
      <c r="J103" s="22"/>
      <c r="K103" s="22"/>
      <c r="L103" s="22"/>
      <c r="M103" s="22"/>
      <c r="N103" s="22"/>
      <c r="O103" s="22"/>
      <c r="P103" s="22"/>
      <c r="Q103" s="22"/>
      <c r="R103" s="22"/>
      <c r="S103" s="22"/>
      <c r="T103" s="22"/>
      <c r="W103" s="22">
        <f>'4 - Cost Pressures'!I17</f>
        <v>0</v>
      </c>
      <c r="X103" s="22"/>
      <c r="Y103" s="22"/>
      <c r="Z103" s="22">
        <f>'4 - Cost Pressures'!J17</f>
        <v>0</v>
      </c>
      <c r="AA103" s="22"/>
    </row>
    <row r="104" spans="1:27">
      <c r="A104" t="str">
        <f t="shared" ref="A104:C104" si="15">A10</f>
        <v>Swansea Bay UHB</v>
      </c>
      <c r="B104" t="str">
        <f t="shared" si="15"/>
        <v>In Year Cost Base</v>
      </c>
      <c r="C104" t="str">
        <f t="shared" si="15"/>
        <v>Inflationary Cost Pressures</v>
      </c>
      <c r="D104" t="s">
        <v>905</v>
      </c>
      <c r="E104" t="str">
        <f t="shared" ref="E104:G104" si="16">E10</f>
        <v>TOTAL</v>
      </c>
      <c r="F104" t="str">
        <f t="shared" si="16"/>
        <v>Subtotal Inflationary Cost Pressures</v>
      </c>
      <c r="G104">
        <f t="shared" si="16"/>
        <v>0</v>
      </c>
      <c r="I104" s="22"/>
      <c r="J104" s="22"/>
      <c r="K104" s="22"/>
      <c r="L104" s="22"/>
      <c r="M104" s="22"/>
      <c r="N104" s="22"/>
      <c r="O104" s="22"/>
      <c r="P104" s="22"/>
      <c r="Q104" s="22"/>
      <c r="R104" s="22"/>
      <c r="S104" s="22"/>
      <c r="T104" s="22"/>
      <c r="W104" s="22">
        <f>'4 - Cost Pressures'!I18</f>
        <v>2704.4367300000004</v>
      </c>
      <c r="X104" s="22"/>
      <c r="Y104" s="22"/>
      <c r="Z104" s="22">
        <f>'4 - Cost Pressures'!J18</f>
        <v>2704.4367300000004</v>
      </c>
      <c r="AA104" s="22"/>
    </row>
    <row r="105" spans="1:27">
      <c r="A105" t="str">
        <f t="shared" ref="A105:C105" si="17">A11</f>
        <v>Swansea Bay UHB</v>
      </c>
      <c r="B105" t="str">
        <f t="shared" si="17"/>
        <v>In Year Cost Base</v>
      </c>
      <c r="C105" t="str">
        <f t="shared" si="17"/>
        <v>Inflationary Cost Pressures</v>
      </c>
      <c r="D105" t="s">
        <v>905</v>
      </c>
      <c r="E105" t="str">
        <f t="shared" ref="E105:G105" si="18">E11</f>
        <v>FIGURE</v>
      </c>
      <c r="F105">
        <f t="shared" si="18"/>
        <v>0</v>
      </c>
      <c r="G105">
        <f t="shared" si="18"/>
        <v>0</v>
      </c>
      <c r="I105" s="22"/>
      <c r="J105" s="22"/>
      <c r="K105" s="22"/>
      <c r="L105" s="22"/>
      <c r="M105" s="22"/>
      <c r="N105" s="22"/>
      <c r="O105" s="22"/>
      <c r="P105" s="22"/>
      <c r="Q105" s="22"/>
      <c r="R105" s="22"/>
      <c r="S105" s="22"/>
      <c r="T105" s="22"/>
      <c r="W105" s="22">
        <f>'4 - Cost Pressures'!I19</f>
        <v>0</v>
      </c>
      <c r="X105" s="22"/>
      <c r="Y105" s="22"/>
      <c r="Z105" s="22">
        <f>'4 - Cost Pressures'!J19</f>
        <v>0</v>
      </c>
      <c r="AA105" s="22"/>
    </row>
    <row r="106" spans="1:27">
      <c r="A106" t="str">
        <f t="shared" ref="A106:C106" si="19">A12</f>
        <v>Swansea Bay UHB</v>
      </c>
      <c r="B106" t="str">
        <f t="shared" si="19"/>
        <v>In Year Cost Base</v>
      </c>
      <c r="C106" t="str">
        <f t="shared" si="19"/>
        <v>Ongoing non-recurring cost pressures</v>
      </c>
      <c r="D106" t="s">
        <v>905</v>
      </c>
      <c r="E106" t="str">
        <f t="shared" ref="E106:G106" si="20">E12</f>
        <v>FIGURE</v>
      </c>
      <c r="F106" t="str">
        <f t="shared" si="20"/>
        <v>Ongoing non-recurring cost pressures</v>
      </c>
      <c r="G106" t="str">
        <f t="shared" si="20"/>
        <v>Service Area</v>
      </c>
      <c r="I106" s="22"/>
      <c r="J106" s="22"/>
      <c r="K106" s="22"/>
      <c r="L106" s="22"/>
      <c r="M106" s="22"/>
      <c r="N106" s="22"/>
      <c r="O106" s="22"/>
      <c r="P106" s="22"/>
      <c r="Q106" s="22"/>
      <c r="R106" s="22"/>
      <c r="S106" s="22"/>
      <c r="T106" s="22"/>
      <c r="W106" s="22" t="str">
        <f>'4 - Cost Pressures'!I20</f>
        <v>£'000</v>
      </c>
      <c r="X106" s="22"/>
      <c r="Y106" s="22"/>
      <c r="Z106" s="22" t="str">
        <f>'4 - Cost Pressures'!J20</f>
        <v>£'000</v>
      </c>
      <c r="AA106" s="22"/>
    </row>
    <row r="107" spans="1:27">
      <c r="A107" t="str">
        <f t="shared" ref="A107:C107" si="21">A13</f>
        <v>Swansea Bay UHB</v>
      </c>
      <c r="B107" t="str">
        <f t="shared" si="21"/>
        <v>In Year Cost Base</v>
      </c>
      <c r="C107" t="str">
        <f t="shared" si="21"/>
        <v>Ongoing non-recurring cost pressures</v>
      </c>
      <c r="D107" t="s">
        <v>905</v>
      </c>
      <c r="E107" t="str">
        <f t="shared" ref="E107:G107" si="22">E13</f>
        <v>FIGURE</v>
      </c>
      <c r="F107">
        <f t="shared" si="22"/>
        <v>0</v>
      </c>
      <c r="G107">
        <f t="shared" si="22"/>
        <v>0</v>
      </c>
      <c r="I107" s="22"/>
      <c r="J107" s="22"/>
      <c r="K107" s="22"/>
      <c r="L107" s="22"/>
      <c r="M107" s="22"/>
      <c r="N107" s="22"/>
      <c r="O107" s="22"/>
      <c r="P107" s="22"/>
      <c r="Q107" s="22"/>
      <c r="R107" s="22"/>
      <c r="S107" s="22"/>
      <c r="T107" s="22"/>
      <c r="W107" s="22">
        <f>'4 - Cost Pressures'!I21</f>
        <v>0</v>
      </c>
      <c r="X107" s="22"/>
      <c r="Y107" s="22"/>
      <c r="Z107" s="22">
        <f>'4 - Cost Pressures'!J21</f>
        <v>0</v>
      </c>
      <c r="AA107" s="22"/>
    </row>
    <row r="108" spans="1:27">
      <c r="A108" t="str">
        <f t="shared" ref="A108:C108" si="23">A14</f>
        <v>Swansea Bay UHB</v>
      </c>
      <c r="B108" t="str">
        <f t="shared" si="23"/>
        <v>In Year Cost Base</v>
      </c>
      <c r="C108" t="str">
        <f t="shared" si="23"/>
        <v>Ongoing non-recurring cost pressures</v>
      </c>
      <c r="D108" t="s">
        <v>905</v>
      </c>
      <c r="E108" t="str">
        <f t="shared" ref="E108:G108" si="24">E14</f>
        <v>FIGURE</v>
      </c>
      <c r="F108">
        <f t="shared" si="24"/>
        <v>0</v>
      </c>
      <c r="G108">
        <f t="shared" si="24"/>
        <v>0</v>
      </c>
      <c r="I108" s="22"/>
      <c r="J108" s="22"/>
      <c r="K108" s="22"/>
      <c r="L108" s="22"/>
      <c r="M108" s="22"/>
      <c r="N108" s="22"/>
      <c r="O108" s="22"/>
      <c r="P108" s="22"/>
      <c r="Q108" s="22"/>
      <c r="R108" s="22"/>
      <c r="S108" s="22"/>
      <c r="T108" s="22"/>
      <c r="W108" s="22">
        <f>'4 - Cost Pressures'!I22</f>
        <v>0</v>
      </c>
      <c r="X108" s="22"/>
      <c r="Y108" s="22"/>
      <c r="Z108" s="22">
        <f>'4 - Cost Pressures'!J22</f>
        <v>0</v>
      </c>
      <c r="AA108" s="22"/>
    </row>
    <row r="109" spans="1:27">
      <c r="A109" t="str">
        <f t="shared" ref="A109:C109" si="25">A15</f>
        <v>Swansea Bay UHB</v>
      </c>
      <c r="B109" t="str">
        <f t="shared" si="25"/>
        <v>In Year Cost Base</v>
      </c>
      <c r="C109" t="str">
        <f t="shared" si="25"/>
        <v>Ongoing non-recurring cost pressures</v>
      </c>
      <c r="D109" t="s">
        <v>905</v>
      </c>
      <c r="E109" t="str">
        <f t="shared" ref="E109:G109" si="26">E15</f>
        <v>FIGURE</v>
      </c>
      <c r="F109">
        <f t="shared" si="26"/>
        <v>0</v>
      </c>
      <c r="G109">
        <f t="shared" si="26"/>
        <v>0</v>
      </c>
      <c r="I109" s="22"/>
      <c r="J109" s="22"/>
      <c r="K109" s="22"/>
      <c r="L109" s="22"/>
      <c r="M109" s="22"/>
      <c r="N109" s="22"/>
      <c r="O109" s="22"/>
      <c r="P109" s="22"/>
      <c r="Q109" s="22"/>
      <c r="R109" s="22"/>
      <c r="S109" s="22"/>
      <c r="T109" s="22"/>
      <c r="W109" s="22">
        <f>'4 - Cost Pressures'!I23</f>
        <v>0</v>
      </c>
      <c r="X109" s="22"/>
      <c r="Y109" s="22"/>
      <c r="Z109" s="22">
        <f>'4 - Cost Pressures'!J23</f>
        <v>0</v>
      </c>
      <c r="AA109" s="22"/>
    </row>
    <row r="110" spans="1:27">
      <c r="A110" t="str">
        <f t="shared" ref="A110:C110" si="27">A16</f>
        <v>Swansea Bay UHB</v>
      </c>
      <c r="B110" t="str">
        <f t="shared" si="27"/>
        <v>In Year Cost Base</v>
      </c>
      <c r="C110" t="str">
        <f t="shared" si="27"/>
        <v>Ongoing non-recurring cost pressures</v>
      </c>
      <c r="D110" t="s">
        <v>905</v>
      </c>
      <c r="E110" t="str">
        <f t="shared" ref="E110:G110" si="28">E16</f>
        <v>FIGURE</v>
      </c>
      <c r="F110">
        <f t="shared" si="28"/>
        <v>0</v>
      </c>
      <c r="G110">
        <f t="shared" si="28"/>
        <v>0</v>
      </c>
      <c r="I110" s="22"/>
      <c r="J110" s="22"/>
      <c r="K110" s="22"/>
      <c r="L110" s="22"/>
      <c r="M110" s="22"/>
      <c r="N110" s="22"/>
      <c r="O110" s="22"/>
      <c r="P110" s="22"/>
      <c r="Q110" s="22"/>
      <c r="R110" s="22"/>
      <c r="S110" s="22"/>
      <c r="T110" s="22"/>
      <c r="W110" s="22">
        <f>'4 - Cost Pressures'!I24</f>
        <v>0</v>
      </c>
      <c r="X110" s="22"/>
      <c r="Y110" s="22"/>
      <c r="Z110" s="22">
        <f>'4 - Cost Pressures'!J24</f>
        <v>0</v>
      </c>
      <c r="AA110" s="22"/>
    </row>
    <row r="111" spans="1:27">
      <c r="A111" t="str">
        <f t="shared" ref="A111:C111" si="29">A17</f>
        <v>Swansea Bay UHB</v>
      </c>
      <c r="B111" t="str">
        <f t="shared" si="29"/>
        <v>In Year Cost Base</v>
      </c>
      <c r="C111" t="str">
        <f t="shared" si="29"/>
        <v>Ongoing non-recurring cost pressures</v>
      </c>
      <c r="D111" t="s">
        <v>905</v>
      </c>
      <c r="E111" t="str">
        <f t="shared" ref="E111:G111" si="30">E17</f>
        <v>FIGURE</v>
      </c>
      <c r="F111">
        <f t="shared" si="30"/>
        <v>0</v>
      </c>
      <c r="G111">
        <f t="shared" si="30"/>
        <v>0</v>
      </c>
      <c r="I111" s="22"/>
      <c r="J111" s="22"/>
      <c r="K111" s="22"/>
      <c r="L111" s="22"/>
      <c r="M111" s="22"/>
      <c r="N111" s="22"/>
      <c r="O111" s="22"/>
      <c r="P111" s="22"/>
      <c r="Q111" s="22"/>
      <c r="R111" s="22"/>
      <c r="S111" s="22"/>
      <c r="T111" s="22"/>
      <c r="W111" s="22">
        <f>'4 - Cost Pressures'!I25</f>
        <v>0</v>
      </c>
      <c r="X111" s="22"/>
      <c r="Y111" s="22"/>
      <c r="Z111" s="22">
        <f>'4 - Cost Pressures'!J25</f>
        <v>0</v>
      </c>
      <c r="AA111" s="22"/>
    </row>
    <row r="112" spans="1:27">
      <c r="A112" t="str">
        <f t="shared" ref="A112:C112" si="31">A18</f>
        <v>Swansea Bay UHB</v>
      </c>
      <c r="B112" t="str">
        <f t="shared" si="31"/>
        <v>In Year Cost Base</v>
      </c>
      <c r="C112" t="str">
        <f t="shared" si="31"/>
        <v>Ongoing non-recurring cost pressures</v>
      </c>
      <c r="D112" t="s">
        <v>905</v>
      </c>
      <c r="E112" t="str">
        <f t="shared" ref="E112:G112" si="32">E18</f>
        <v>FIGURE</v>
      </c>
      <c r="F112">
        <f t="shared" si="32"/>
        <v>0</v>
      </c>
      <c r="G112">
        <f t="shared" si="32"/>
        <v>0</v>
      </c>
      <c r="I112" s="22"/>
      <c r="J112" s="22"/>
      <c r="K112" s="22"/>
      <c r="L112" s="22"/>
      <c r="M112" s="22"/>
      <c r="N112" s="22"/>
      <c r="O112" s="22"/>
      <c r="P112" s="22"/>
      <c r="Q112" s="22"/>
      <c r="R112" s="22"/>
      <c r="S112" s="22"/>
      <c r="T112" s="22"/>
      <c r="W112" s="22">
        <f>'4 - Cost Pressures'!I26</f>
        <v>0</v>
      </c>
      <c r="X112" s="22"/>
      <c r="Y112" s="22"/>
      <c r="Z112" s="22">
        <f>'4 - Cost Pressures'!J26</f>
        <v>0</v>
      </c>
      <c r="AA112" s="22"/>
    </row>
    <row r="113" spans="1:27">
      <c r="A113" t="str">
        <f t="shared" ref="A113:C113" si="33">A19</f>
        <v>Swansea Bay UHB</v>
      </c>
      <c r="B113" t="str">
        <f t="shared" si="33"/>
        <v>In Year Cost Base</v>
      </c>
      <c r="C113" t="str">
        <f t="shared" si="33"/>
        <v>Ongoing non-recurring cost pressures</v>
      </c>
      <c r="D113" t="s">
        <v>905</v>
      </c>
      <c r="E113" t="str">
        <f t="shared" ref="E113:G113" si="34">E19</f>
        <v>FIGURE</v>
      </c>
      <c r="F113">
        <f t="shared" si="34"/>
        <v>0</v>
      </c>
      <c r="G113">
        <f t="shared" si="34"/>
        <v>0</v>
      </c>
      <c r="I113" s="22"/>
      <c r="J113" s="22"/>
      <c r="K113" s="22"/>
      <c r="L113" s="22"/>
      <c r="M113" s="22"/>
      <c r="N113" s="22"/>
      <c r="O113" s="22"/>
      <c r="P113" s="22"/>
      <c r="Q113" s="22"/>
      <c r="R113" s="22"/>
      <c r="S113" s="22"/>
      <c r="T113" s="22"/>
      <c r="W113" s="22">
        <f>'4 - Cost Pressures'!I27</f>
        <v>0</v>
      </c>
      <c r="X113" s="22"/>
      <c r="Y113" s="22"/>
      <c r="Z113" s="22">
        <f>'4 - Cost Pressures'!J27</f>
        <v>0</v>
      </c>
      <c r="AA113" s="22"/>
    </row>
    <row r="114" spans="1:27">
      <c r="A114" t="str">
        <f t="shared" ref="A114:C114" si="35">A20</f>
        <v>Swansea Bay UHB</v>
      </c>
      <c r="B114" t="str">
        <f t="shared" si="35"/>
        <v>In Year Cost Base</v>
      </c>
      <c r="C114" t="str">
        <f t="shared" si="35"/>
        <v>Ongoing non-recurring cost pressures</v>
      </c>
      <c r="D114" t="s">
        <v>905</v>
      </c>
      <c r="E114" t="str">
        <f t="shared" ref="E114:G114" si="36">E20</f>
        <v>FIGURE</v>
      </c>
      <c r="F114">
        <f t="shared" si="36"/>
        <v>0</v>
      </c>
      <c r="G114">
        <f t="shared" si="36"/>
        <v>0</v>
      </c>
      <c r="I114" s="22"/>
      <c r="J114" s="22"/>
      <c r="K114" s="22"/>
      <c r="L114" s="22"/>
      <c r="M114" s="22"/>
      <c r="N114" s="22"/>
      <c r="O114" s="22"/>
      <c r="P114" s="22"/>
      <c r="Q114" s="22"/>
      <c r="R114" s="22"/>
      <c r="S114" s="22"/>
      <c r="T114" s="22"/>
      <c r="W114" s="22">
        <f>'4 - Cost Pressures'!I28</f>
        <v>0</v>
      </c>
      <c r="X114" s="22"/>
      <c r="Y114" s="22"/>
      <c r="Z114" s="22">
        <f>'4 - Cost Pressures'!J28</f>
        <v>0</v>
      </c>
      <c r="AA114" s="22"/>
    </row>
    <row r="115" spans="1:27">
      <c r="A115" t="str">
        <f t="shared" ref="A115:C115" si="37">A21</f>
        <v>Swansea Bay UHB</v>
      </c>
      <c r="B115" t="str">
        <f t="shared" si="37"/>
        <v>In Year Cost Base</v>
      </c>
      <c r="C115" t="str">
        <f t="shared" si="37"/>
        <v>Ongoing non-recurring cost pressures</v>
      </c>
      <c r="D115" t="s">
        <v>905</v>
      </c>
      <c r="E115" t="str">
        <f t="shared" ref="E115:G115" si="38">E21</f>
        <v>FIGURE</v>
      </c>
      <c r="F115">
        <f t="shared" si="38"/>
        <v>0</v>
      </c>
      <c r="G115">
        <f t="shared" si="38"/>
        <v>0</v>
      </c>
      <c r="I115" s="22"/>
      <c r="J115" s="22"/>
      <c r="K115" s="22"/>
      <c r="L115" s="22"/>
      <c r="M115" s="22"/>
      <c r="N115" s="22"/>
      <c r="O115" s="22"/>
      <c r="P115" s="22"/>
      <c r="Q115" s="22"/>
      <c r="R115" s="22"/>
      <c r="S115" s="22"/>
      <c r="T115" s="22"/>
      <c r="W115" s="22">
        <f>'4 - Cost Pressures'!I29</f>
        <v>0</v>
      </c>
      <c r="X115" s="22"/>
      <c r="Y115" s="22"/>
      <c r="Z115" s="22">
        <f>'4 - Cost Pressures'!J29</f>
        <v>0</v>
      </c>
      <c r="AA115" s="22"/>
    </row>
    <row r="116" spans="1:27">
      <c r="A116" t="str">
        <f t="shared" ref="A116:C116" si="39">A22</f>
        <v>Swansea Bay UHB</v>
      </c>
      <c r="B116" t="str">
        <f t="shared" si="39"/>
        <v>In Year Cost Base</v>
      </c>
      <c r="C116" t="str">
        <f t="shared" si="39"/>
        <v>Ongoing non-recurring cost pressures</v>
      </c>
      <c r="D116" t="s">
        <v>905</v>
      </c>
      <c r="E116" t="str">
        <f t="shared" ref="E116:G116" si="40">E22</f>
        <v>FIGURE</v>
      </c>
      <c r="F116">
        <f t="shared" si="40"/>
        <v>0</v>
      </c>
      <c r="G116">
        <f t="shared" si="40"/>
        <v>0</v>
      </c>
      <c r="I116" s="22"/>
      <c r="J116" s="22"/>
      <c r="K116" s="22"/>
      <c r="L116" s="22"/>
      <c r="M116" s="22"/>
      <c r="N116" s="22"/>
      <c r="O116" s="22"/>
      <c r="P116" s="22"/>
      <c r="Q116" s="22"/>
      <c r="R116" s="22"/>
      <c r="S116" s="22"/>
      <c r="T116" s="22"/>
      <c r="W116" s="22">
        <f>'4 - Cost Pressures'!I30</f>
        <v>0</v>
      </c>
      <c r="X116" s="22"/>
      <c r="Y116" s="22"/>
      <c r="Z116" s="22">
        <f>'4 - Cost Pressures'!J30</f>
        <v>0</v>
      </c>
      <c r="AA116" s="22"/>
    </row>
    <row r="117" spans="1:27">
      <c r="A117" t="str">
        <f t="shared" ref="A117:C117" si="41">A23</f>
        <v>Swansea Bay UHB</v>
      </c>
      <c r="B117" t="str">
        <f t="shared" si="41"/>
        <v>In Year Cost Base</v>
      </c>
      <c r="C117" t="str">
        <f t="shared" si="41"/>
        <v>Ongoing non-recurring cost pressures</v>
      </c>
      <c r="D117" t="s">
        <v>905</v>
      </c>
      <c r="E117" t="str">
        <f t="shared" ref="E117:G117" si="42">E23</f>
        <v>FIGURE</v>
      </c>
      <c r="F117">
        <f t="shared" si="42"/>
        <v>0</v>
      </c>
      <c r="G117">
        <f t="shared" si="42"/>
        <v>0</v>
      </c>
      <c r="I117" s="22"/>
      <c r="J117" s="22"/>
      <c r="K117" s="22"/>
      <c r="L117" s="22"/>
      <c r="M117" s="22"/>
      <c r="N117" s="22"/>
      <c r="O117" s="22"/>
      <c r="P117" s="22"/>
      <c r="Q117" s="22"/>
      <c r="R117" s="22"/>
      <c r="S117" s="22"/>
      <c r="T117" s="22"/>
      <c r="W117" s="22">
        <f>'4 - Cost Pressures'!I31</f>
        <v>0</v>
      </c>
      <c r="X117" s="22"/>
      <c r="Y117" s="22"/>
      <c r="Z117" s="22">
        <f>'4 - Cost Pressures'!J31</f>
        <v>0</v>
      </c>
      <c r="AA117" s="22"/>
    </row>
    <row r="118" spans="1:27">
      <c r="A118" t="str">
        <f t="shared" ref="A118:C118" si="43">A24</f>
        <v>Swansea Bay UHB</v>
      </c>
      <c r="B118" t="str">
        <f t="shared" si="43"/>
        <v>In Year Cost Base</v>
      </c>
      <c r="C118" t="str">
        <f t="shared" si="43"/>
        <v>Ongoing non-recurring cost pressures</v>
      </c>
      <c r="D118" t="s">
        <v>905</v>
      </c>
      <c r="E118" t="str">
        <f t="shared" ref="E118:G118" si="44">E24</f>
        <v>FIGURE</v>
      </c>
      <c r="F118">
        <f t="shared" si="44"/>
        <v>0</v>
      </c>
      <c r="G118">
        <f t="shared" si="44"/>
        <v>0</v>
      </c>
      <c r="I118" s="22"/>
      <c r="J118" s="22"/>
      <c r="K118" s="22"/>
      <c r="L118" s="22"/>
      <c r="M118" s="22"/>
      <c r="N118" s="22"/>
      <c r="O118" s="22"/>
      <c r="P118" s="22"/>
      <c r="Q118" s="22"/>
      <c r="R118" s="22"/>
      <c r="S118" s="22"/>
      <c r="T118" s="22"/>
      <c r="W118" s="22">
        <f>'4 - Cost Pressures'!I32</f>
        <v>0</v>
      </c>
      <c r="X118" s="22"/>
      <c r="Y118" s="22"/>
      <c r="Z118" s="22">
        <f>'4 - Cost Pressures'!J32</f>
        <v>0</v>
      </c>
      <c r="AA118" s="22"/>
    </row>
    <row r="119" spans="1:27">
      <c r="A119" t="str">
        <f t="shared" ref="A119:C119" si="45">A25</f>
        <v>Swansea Bay UHB</v>
      </c>
      <c r="B119" t="str">
        <f t="shared" si="45"/>
        <v>In Year Cost Base</v>
      </c>
      <c r="C119" t="str">
        <f t="shared" si="45"/>
        <v>Ongoing non-recurring cost pressures</v>
      </c>
      <c r="D119" t="s">
        <v>905</v>
      </c>
      <c r="E119" t="str">
        <f t="shared" ref="E119:G119" si="46">E25</f>
        <v>FIGURE</v>
      </c>
      <c r="F119">
        <f t="shared" si="46"/>
        <v>0</v>
      </c>
      <c r="G119">
        <f t="shared" si="46"/>
        <v>0</v>
      </c>
      <c r="I119" s="22"/>
      <c r="J119" s="22"/>
      <c r="K119" s="22"/>
      <c r="L119" s="22"/>
      <c r="M119" s="22"/>
      <c r="N119" s="22"/>
      <c r="O119" s="22"/>
      <c r="P119" s="22"/>
      <c r="Q119" s="22"/>
      <c r="R119" s="22"/>
      <c r="S119" s="22"/>
      <c r="T119" s="22"/>
      <c r="W119" s="22">
        <f>'4 - Cost Pressures'!I33</f>
        <v>0</v>
      </c>
      <c r="X119" s="22"/>
      <c r="Y119" s="22"/>
      <c r="Z119" s="22">
        <f>'4 - Cost Pressures'!J33</f>
        <v>0</v>
      </c>
      <c r="AA119" s="22"/>
    </row>
    <row r="120" spans="1:27">
      <c r="A120" t="str">
        <f t="shared" ref="A120:C120" si="47">A26</f>
        <v>Swansea Bay UHB</v>
      </c>
      <c r="B120" t="str">
        <f t="shared" si="47"/>
        <v>In Year Cost Base</v>
      </c>
      <c r="C120" t="str">
        <f t="shared" si="47"/>
        <v>Ongoing non-recurring cost pressures</v>
      </c>
      <c r="D120" t="s">
        <v>905</v>
      </c>
      <c r="E120" t="str">
        <f t="shared" ref="E120:G120" si="48">E26</f>
        <v>FIGURE</v>
      </c>
      <c r="F120">
        <f t="shared" si="48"/>
        <v>0</v>
      </c>
      <c r="G120">
        <f t="shared" si="48"/>
        <v>0</v>
      </c>
      <c r="I120" s="22"/>
      <c r="J120" s="22"/>
      <c r="K120" s="22"/>
      <c r="L120" s="22"/>
      <c r="M120" s="22"/>
      <c r="N120" s="22"/>
      <c r="O120" s="22"/>
      <c r="P120" s="22"/>
      <c r="Q120" s="22"/>
      <c r="R120" s="22"/>
      <c r="S120" s="22"/>
      <c r="T120" s="22"/>
      <c r="W120" s="22">
        <f>'4 - Cost Pressures'!I34</f>
        <v>0</v>
      </c>
      <c r="X120" s="22"/>
      <c r="Y120" s="22"/>
      <c r="Z120" s="22">
        <f>'4 - Cost Pressures'!J34</f>
        <v>0</v>
      </c>
      <c r="AA120" s="22"/>
    </row>
    <row r="121" spans="1:27">
      <c r="A121" t="str">
        <f t="shared" ref="A121:C121" si="49">A27</f>
        <v>Swansea Bay UHB</v>
      </c>
      <c r="B121" t="str">
        <f t="shared" si="49"/>
        <v>In Year Cost Base</v>
      </c>
      <c r="C121" t="str">
        <f t="shared" si="49"/>
        <v>Ongoing non-recurring cost pressures</v>
      </c>
      <c r="D121" t="s">
        <v>905</v>
      </c>
      <c r="E121" t="str">
        <f t="shared" ref="E121:G121" si="50">E27</f>
        <v>FIGURE</v>
      </c>
      <c r="F121">
        <f t="shared" si="50"/>
        <v>0</v>
      </c>
      <c r="G121">
        <f t="shared" si="50"/>
        <v>0</v>
      </c>
      <c r="I121" s="22"/>
      <c r="J121" s="22"/>
      <c r="K121" s="22"/>
      <c r="L121" s="22"/>
      <c r="M121" s="22"/>
      <c r="N121" s="22"/>
      <c r="O121" s="22"/>
      <c r="P121" s="22"/>
      <c r="Q121" s="22"/>
      <c r="R121" s="22"/>
      <c r="S121" s="22"/>
      <c r="T121" s="22"/>
      <c r="W121" s="22">
        <f>'4 - Cost Pressures'!I35</f>
        <v>0</v>
      </c>
      <c r="X121" s="22"/>
      <c r="Y121" s="22"/>
      <c r="Z121" s="22">
        <f>'4 - Cost Pressures'!J35</f>
        <v>0</v>
      </c>
      <c r="AA121" s="22"/>
    </row>
    <row r="122" spans="1:27">
      <c r="A122" t="str">
        <f t="shared" ref="A122:C122" si="51">A28</f>
        <v>Swansea Bay UHB</v>
      </c>
      <c r="B122" t="str">
        <f t="shared" si="51"/>
        <v>In Year Cost Base</v>
      </c>
      <c r="C122" t="str">
        <f t="shared" si="51"/>
        <v>Ongoing non-recurring cost pressures</v>
      </c>
      <c r="D122" t="s">
        <v>905</v>
      </c>
      <c r="E122" t="str">
        <f t="shared" ref="E122:G122" si="52">E28</f>
        <v>FIGURE</v>
      </c>
      <c r="F122">
        <f t="shared" si="52"/>
        <v>0</v>
      </c>
      <c r="G122">
        <f t="shared" si="52"/>
        <v>0</v>
      </c>
      <c r="I122" s="22"/>
      <c r="J122" s="22"/>
      <c r="K122" s="22"/>
      <c r="L122" s="22"/>
      <c r="M122" s="22"/>
      <c r="N122" s="22"/>
      <c r="O122" s="22"/>
      <c r="P122" s="22"/>
      <c r="Q122" s="22"/>
      <c r="R122" s="22"/>
      <c r="S122" s="22"/>
      <c r="T122" s="22"/>
      <c r="W122" s="22">
        <f>'4 - Cost Pressures'!I36</f>
        <v>0</v>
      </c>
      <c r="X122" s="22"/>
      <c r="Y122" s="22"/>
      <c r="Z122" s="22">
        <f>'4 - Cost Pressures'!J36</f>
        <v>0</v>
      </c>
      <c r="AA122" s="22"/>
    </row>
    <row r="123" spans="1:27">
      <c r="A123" t="str">
        <f t="shared" ref="A123:C123" si="53">A29</f>
        <v>Swansea Bay UHB</v>
      </c>
      <c r="B123" t="str">
        <f t="shared" si="53"/>
        <v>In Year Cost Base</v>
      </c>
      <c r="C123" t="str">
        <f t="shared" si="53"/>
        <v>Ongoing non-recurring cost pressures</v>
      </c>
      <c r="D123" t="s">
        <v>905</v>
      </c>
      <c r="E123" t="str">
        <f t="shared" ref="E123:G123" si="54">E29</f>
        <v>FIGURE</v>
      </c>
      <c r="F123">
        <f t="shared" si="54"/>
        <v>0</v>
      </c>
      <c r="G123">
        <f t="shared" si="54"/>
        <v>0</v>
      </c>
      <c r="I123" s="22"/>
      <c r="J123" s="22"/>
      <c r="K123" s="22"/>
      <c r="L123" s="22"/>
      <c r="M123" s="22"/>
      <c r="N123" s="22"/>
      <c r="O123" s="22"/>
      <c r="P123" s="22"/>
      <c r="Q123" s="22"/>
      <c r="R123" s="22"/>
      <c r="S123" s="22"/>
      <c r="T123" s="22"/>
      <c r="W123" s="22">
        <f>'4 - Cost Pressures'!I37</f>
        <v>0</v>
      </c>
      <c r="X123" s="22"/>
      <c r="Y123" s="22"/>
      <c r="Z123" s="22">
        <f>'4 - Cost Pressures'!J37</f>
        <v>0</v>
      </c>
      <c r="AA123" s="22"/>
    </row>
    <row r="124" spans="1:27">
      <c r="A124" t="str">
        <f t="shared" ref="A124:C124" si="55">A30</f>
        <v>Swansea Bay UHB</v>
      </c>
      <c r="B124" t="str">
        <f t="shared" si="55"/>
        <v>In Year Cost Base</v>
      </c>
      <c r="C124" t="str">
        <f t="shared" si="55"/>
        <v>Ongoing non-recurring cost pressures</v>
      </c>
      <c r="D124" t="s">
        <v>905</v>
      </c>
      <c r="E124" t="str">
        <f t="shared" ref="E124:G124" si="56">E30</f>
        <v>FIGURE</v>
      </c>
      <c r="F124">
        <f t="shared" si="56"/>
        <v>0</v>
      </c>
      <c r="G124">
        <f t="shared" si="56"/>
        <v>0</v>
      </c>
      <c r="I124" s="22"/>
      <c r="J124" s="22"/>
      <c r="K124" s="22"/>
      <c r="L124" s="22"/>
      <c r="M124" s="22"/>
      <c r="N124" s="22"/>
      <c r="O124" s="22"/>
      <c r="P124" s="22"/>
      <c r="Q124" s="22"/>
      <c r="R124" s="22"/>
      <c r="S124" s="22"/>
      <c r="T124" s="22"/>
      <c r="W124" s="22">
        <f>'4 - Cost Pressures'!I38</f>
        <v>0</v>
      </c>
      <c r="X124" s="22"/>
      <c r="Y124" s="22"/>
      <c r="Z124" s="22">
        <f>'4 - Cost Pressures'!J38</f>
        <v>0</v>
      </c>
      <c r="AA124" s="22"/>
    </row>
    <row r="125" spans="1:27">
      <c r="A125" t="str">
        <f t="shared" ref="A125:C125" si="57">A31</f>
        <v>Swansea Bay UHB</v>
      </c>
      <c r="B125" t="str">
        <f t="shared" si="57"/>
        <v>In Year Cost Base</v>
      </c>
      <c r="C125" t="str">
        <f t="shared" si="57"/>
        <v>Ongoing non-recurring cost pressures</v>
      </c>
      <c r="D125" t="s">
        <v>905</v>
      </c>
      <c r="E125" t="str">
        <f t="shared" ref="E125:G125" si="58">E31</f>
        <v>FIGURE</v>
      </c>
      <c r="F125">
        <f t="shared" si="58"/>
        <v>0</v>
      </c>
      <c r="G125">
        <f t="shared" si="58"/>
        <v>0</v>
      </c>
      <c r="I125" s="22"/>
      <c r="J125" s="22"/>
      <c r="K125" s="22"/>
      <c r="L125" s="22"/>
      <c r="M125" s="22"/>
      <c r="N125" s="22"/>
      <c r="O125" s="22"/>
      <c r="P125" s="22"/>
      <c r="Q125" s="22"/>
      <c r="R125" s="22"/>
      <c r="S125" s="22"/>
      <c r="T125" s="22"/>
      <c r="W125" s="22">
        <f>'4 - Cost Pressures'!I39</f>
        <v>0</v>
      </c>
      <c r="X125" s="22"/>
      <c r="Y125" s="22"/>
      <c r="Z125" s="22">
        <f>'4 - Cost Pressures'!J39</f>
        <v>0</v>
      </c>
      <c r="AA125" s="22"/>
    </row>
    <row r="126" spans="1:27">
      <c r="A126" t="str">
        <f t="shared" ref="A126:C126" si="59">A32</f>
        <v>Swansea Bay UHB</v>
      </c>
      <c r="B126" t="str">
        <f t="shared" si="59"/>
        <v>In Year Cost Base</v>
      </c>
      <c r="C126" t="str">
        <f t="shared" si="59"/>
        <v>Ongoing non-recurring cost pressures</v>
      </c>
      <c r="D126" t="s">
        <v>905</v>
      </c>
      <c r="E126" t="str">
        <f t="shared" ref="E126:G126" si="60">E32</f>
        <v>FIGURE</v>
      </c>
      <c r="F126">
        <f t="shared" si="60"/>
        <v>0</v>
      </c>
      <c r="G126">
        <f t="shared" si="60"/>
        <v>0</v>
      </c>
      <c r="I126" s="22"/>
      <c r="J126" s="22"/>
      <c r="K126" s="22"/>
      <c r="L126" s="22"/>
      <c r="M126" s="22"/>
      <c r="N126" s="22"/>
      <c r="O126" s="22"/>
      <c r="P126" s="22"/>
      <c r="Q126" s="22"/>
      <c r="R126" s="22"/>
      <c r="S126" s="22"/>
      <c r="T126" s="22"/>
      <c r="W126" s="22">
        <f>'4 - Cost Pressures'!I40</f>
        <v>0</v>
      </c>
      <c r="X126" s="22"/>
      <c r="Y126" s="22"/>
      <c r="Z126" s="22">
        <f>'4 - Cost Pressures'!J40</f>
        <v>0</v>
      </c>
      <c r="AA126" s="22"/>
    </row>
    <row r="127" spans="1:27">
      <c r="A127" t="str">
        <f t="shared" ref="A127:C127" si="61">A33</f>
        <v>Swansea Bay UHB</v>
      </c>
      <c r="B127" t="str">
        <f t="shared" si="61"/>
        <v>In Year Cost Base</v>
      </c>
      <c r="C127" t="str">
        <f t="shared" si="61"/>
        <v>Ongoing non-recurring cost pressures</v>
      </c>
      <c r="D127" t="s">
        <v>905</v>
      </c>
      <c r="E127" t="str">
        <f t="shared" ref="E127:G127" si="62">E33</f>
        <v>FIGURE</v>
      </c>
      <c r="F127">
        <f t="shared" si="62"/>
        <v>0</v>
      </c>
      <c r="G127">
        <f t="shared" si="62"/>
        <v>0</v>
      </c>
      <c r="I127" s="22"/>
      <c r="J127" s="22"/>
      <c r="K127" s="22"/>
      <c r="L127" s="22"/>
      <c r="M127" s="22"/>
      <c r="N127" s="22"/>
      <c r="O127" s="22"/>
      <c r="P127" s="22"/>
      <c r="Q127" s="22"/>
      <c r="R127" s="22"/>
      <c r="S127" s="22"/>
      <c r="T127" s="22"/>
      <c r="W127" s="22">
        <f>'4 - Cost Pressures'!I41</f>
        <v>0</v>
      </c>
      <c r="X127" s="22"/>
      <c r="Y127" s="22"/>
      <c r="Z127" s="22">
        <f>'4 - Cost Pressures'!J41</f>
        <v>0</v>
      </c>
      <c r="AA127" s="22"/>
    </row>
    <row r="128" spans="1:27">
      <c r="A128" t="str">
        <f t="shared" ref="A128:C128" si="63">A34</f>
        <v>Swansea Bay UHB</v>
      </c>
      <c r="B128" t="str">
        <f t="shared" si="63"/>
        <v>In Year Cost Base</v>
      </c>
      <c r="C128" t="str">
        <f t="shared" si="63"/>
        <v>Ongoing non-recurring cost pressures</v>
      </c>
      <c r="D128" t="s">
        <v>905</v>
      </c>
      <c r="E128" t="str">
        <f t="shared" ref="E128:G128" si="64">E34</f>
        <v>FIGURE</v>
      </c>
      <c r="F128">
        <f t="shared" si="64"/>
        <v>0</v>
      </c>
      <c r="G128">
        <f t="shared" si="64"/>
        <v>0</v>
      </c>
      <c r="I128" s="22"/>
      <c r="J128" s="22"/>
      <c r="K128" s="22"/>
      <c r="L128" s="22"/>
      <c r="M128" s="22"/>
      <c r="N128" s="22"/>
      <c r="O128" s="22"/>
      <c r="P128" s="22"/>
      <c r="Q128" s="22"/>
      <c r="R128" s="22"/>
      <c r="S128" s="22"/>
      <c r="T128" s="22"/>
      <c r="W128" s="22">
        <f>'4 - Cost Pressures'!I42</f>
        <v>0</v>
      </c>
      <c r="X128" s="22"/>
      <c r="Y128" s="22"/>
      <c r="Z128" s="22">
        <f>'4 - Cost Pressures'!J42</f>
        <v>0</v>
      </c>
      <c r="AA128" s="22"/>
    </row>
    <row r="129" spans="1:27">
      <c r="A129" t="str">
        <f t="shared" ref="A129:C129" si="65">A35</f>
        <v>Swansea Bay UHB</v>
      </c>
      <c r="B129" t="str">
        <f t="shared" si="65"/>
        <v>In Year Cost Base</v>
      </c>
      <c r="C129" t="str">
        <f t="shared" si="65"/>
        <v>Ongoing non-recurring cost pressures</v>
      </c>
      <c r="D129" t="s">
        <v>905</v>
      </c>
      <c r="E129" t="str">
        <f t="shared" ref="E129:G129" si="66">E35</f>
        <v>FIGURE</v>
      </c>
      <c r="F129">
        <f t="shared" si="66"/>
        <v>0</v>
      </c>
      <c r="G129">
        <f t="shared" si="66"/>
        <v>0</v>
      </c>
      <c r="I129" s="22"/>
      <c r="J129" s="22"/>
      <c r="K129" s="22"/>
      <c r="L129" s="22"/>
      <c r="M129" s="22"/>
      <c r="N129" s="22"/>
      <c r="O129" s="22"/>
      <c r="P129" s="22"/>
      <c r="Q129" s="22"/>
      <c r="R129" s="22"/>
      <c r="S129" s="22"/>
      <c r="T129" s="22"/>
      <c r="W129" s="22">
        <f>'4 - Cost Pressures'!I43</f>
        <v>0</v>
      </c>
      <c r="X129" s="22"/>
      <c r="Y129" s="22"/>
      <c r="Z129" s="22">
        <f>'4 - Cost Pressures'!J43</f>
        <v>0</v>
      </c>
      <c r="AA129" s="22"/>
    </row>
    <row r="130" spans="1:27">
      <c r="A130" t="str">
        <f t="shared" ref="A130:C130" si="67">A36</f>
        <v>Swansea Bay UHB</v>
      </c>
      <c r="B130" t="str">
        <f t="shared" si="67"/>
        <v>In Year Cost Base</v>
      </c>
      <c r="C130" t="str">
        <f t="shared" si="67"/>
        <v>Ongoing non-recurring cost pressures</v>
      </c>
      <c r="D130" t="s">
        <v>905</v>
      </c>
      <c r="E130" t="str">
        <f t="shared" ref="E130:G130" si="68">E36</f>
        <v>FIGURE</v>
      </c>
      <c r="F130">
        <f t="shared" si="68"/>
        <v>0</v>
      </c>
      <c r="G130">
        <f t="shared" si="68"/>
        <v>0</v>
      </c>
      <c r="I130" s="22"/>
      <c r="J130" s="22"/>
      <c r="K130" s="22"/>
      <c r="L130" s="22"/>
      <c r="M130" s="22"/>
      <c r="N130" s="22"/>
      <c r="O130" s="22"/>
      <c r="P130" s="22"/>
      <c r="Q130" s="22"/>
      <c r="R130" s="22"/>
      <c r="S130" s="22"/>
      <c r="T130" s="22"/>
      <c r="W130" s="22">
        <f>'4 - Cost Pressures'!I44</f>
        <v>0</v>
      </c>
      <c r="X130" s="22"/>
      <c r="Y130" s="22"/>
      <c r="Z130" s="22">
        <f>'4 - Cost Pressures'!J44</f>
        <v>0</v>
      </c>
      <c r="AA130" s="22"/>
    </row>
    <row r="131" spans="1:27">
      <c r="A131" t="str">
        <f t="shared" ref="A131:C131" si="69">A37</f>
        <v>Swansea Bay UHB</v>
      </c>
      <c r="B131" t="str">
        <f t="shared" si="69"/>
        <v>In Year Cost Base</v>
      </c>
      <c r="C131" t="str">
        <f t="shared" si="69"/>
        <v>Ongoing non-recurring cost pressures</v>
      </c>
      <c r="D131" t="s">
        <v>905</v>
      </c>
      <c r="E131" t="str">
        <f t="shared" ref="E131:G131" si="70">E37</f>
        <v>FIGURE</v>
      </c>
      <c r="F131">
        <f t="shared" si="70"/>
        <v>0</v>
      </c>
      <c r="G131">
        <f t="shared" si="70"/>
        <v>0</v>
      </c>
      <c r="I131" s="22"/>
      <c r="J131" s="22"/>
      <c r="K131" s="22"/>
      <c r="L131" s="22"/>
      <c r="M131" s="22"/>
      <c r="N131" s="22"/>
      <c r="O131" s="22"/>
      <c r="P131" s="22"/>
      <c r="Q131" s="22"/>
      <c r="R131" s="22"/>
      <c r="S131" s="22"/>
      <c r="T131" s="22"/>
      <c r="W131" s="22">
        <f>'4 - Cost Pressures'!I45</f>
        <v>0</v>
      </c>
      <c r="X131" s="22"/>
      <c r="Y131" s="22"/>
      <c r="Z131" s="22">
        <f>'4 - Cost Pressures'!J45</f>
        <v>0</v>
      </c>
      <c r="AA131" s="22"/>
    </row>
    <row r="132" spans="1:27">
      <c r="A132" t="str">
        <f t="shared" ref="A132:C132" si="71">A38</f>
        <v>Swansea Bay UHB</v>
      </c>
      <c r="B132" t="str">
        <f t="shared" si="71"/>
        <v>In Year Cost Base</v>
      </c>
      <c r="C132" t="str">
        <f t="shared" si="71"/>
        <v>Ongoing non-recurring cost pressures</v>
      </c>
      <c r="D132" t="s">
        <v>905</v>
      </c>
      <c r="E132" t="str">
        <f t="shared" ref="E132:G132" si="72">E38</f>
        <v>FIGURE</v>
      </c>
      <c r="F132">
        <f t="shared" si="72"/>
        <v>0</v>
      </c>
      <c r="G132">
        <f t="shared" si="72"/>
        <v>0</v>
      </c>
      <c r="I132" s="22"/>
      <c r="J132" s="22"/>
      <c r="K132" s="22"/>
      <c r="L132" s="22"/>
      <c r="M132" s="22"/>
      <c r="N132" s="22"/>
      <c r="O132" s="22"/>
      <c r="P132" s="22"/>
      <c r="Q132" s="22"/>
      <c r="R132" s="22"/>
      <c r="S132" s="22"/>
      <c r="T132" s="22"/>
      <c r="W132" s="22">
        <f>'4 - Cost Pressures'!I46</f>
        <v>0</v>
      </c>
      <c r="X132" s="22"/>
      <c r="Y132" s="22"/>
      <c r="Z132" s="22">
        <f>'4 - Cost Pressures'!J46</f>
        <v>0</v>
      </c>
      <c r="AA132" s="22"/>
    </row>
    <row r="133" spans="1:27">
      <c r="A133" t="str">
        <f t="shared" ref="A133:C133" si="73">A39</f>
        <v>Swansea Bay UHB</v>
      </c>
      <c r="B133" t="str">
        <f t="shared" si="73"/>
        <v>In Year Cost Base</v>
      </c>
      <c r="C133" t="str">
        <f t="shared" si="73"/>
        <v>Ongoing non-recurring cost pressures</v>
      </c>
      <c r="D133" t="s">
        <v>905</v>
      </c>
      <c r="E133" t="str">
        <f t="shared" ref="E133:G133" si="74">E39</f>
        <v>FIGURE</v>
      </c>
      <c r="F133">
        <f t="shared" si="74"/>
        <v>0</v>
      </c>
      <c r="G133">
        <f t="shared" si="74"/>
        <v>0</v>
      </c>
      <c r="I133" s="22"/>
      <c r="J133" s="22"/>
      <c r="K133" s="22"/>
      <c r="L133" s="22"/>
      <c r="M133" s="22"/>
      <c r="N133" s="22"/>
      <c r="O133" s="22"/>
      <c r="P133" s="22"/>
      <c r="Q133" s="22"/>
      <c r="R133" s="22"/>
      <c r="S133" s="22"/>
      <c r="T133" s="22"/>
      <c r="W133" s="22">
        <f>'4 - Cost Pressures'!I47</f>
        <v>0</v>
      </c>
      <c r="X133" s="22"/>
      <c r="Y133" s="22"/>
      <c r="Z133" s="22">
        <f>'4 - Cost Pressures'!J47</f>
        <v>0</v>
      </c>
      <c r="AA133" s="22"/>
    </row>
    <row r="134" spans="1:27">
      <c r="A134" t="str">
        <f t="shared" ref="A134:C134" si="75">A40</f>
        <v>Swansea Bay UHB</v>
      </c>
      <c r="B134" t="str">
        <f t="shared" si="75"/>
        <v>In Year Cost Base</v>
      </c>
      <c r="C134" t="str">
        <f t="shared" si="75"/>
        <v>Ongoing non-recurring cost pressures</v>
      </c>
      <c r="D134" t="s">
        <v>905</v>
      </c>
      <c r="E134" t="str">
        <f t="shared" ref="E134:G134" si="76">E40</f>
        <v>FIGURE</v>
      </c>
      <c r="F134">
        <f t="shared" si="76"/>
        <v>0</v>
      </c>
      <c r="G134">
        <f t="shared" si="76"/>
        <v>0</v>
      </c>
      <c r="I134" s="22"/>
      <c r="J134" s="22"/>
      <c r="K134" s="22"/>
      <c r="L134" s="22"/>
      <c r="M134" s="22"/>
      <c r="N134" s="22"/>
      <c r="O134" s="22"/>
      <c r="P134" s="22"/>
      <c r="Q134" s="22"/>
      <c r="R134" s="22"/>
      <c r="S134" s="22"/>
      <c r="T134" s="22"/>
      <c r="W134" s="22">
        <f>'4 - Cost Pressures'!I48</f>
        <v>0</v>
      </c>
      <c r="X134" s="22"/>
      <c r="Y134" s="22"/>
      <c r="Z134" s="22">
        <f>'4 - Cost Pressures'!J48</f>
        <v>0</v>
      </c>
      <c r="AA134" s="22"/>
    </row>
    <row r="135" spans="1:27">
      <c r="A135" t="str">
        <f t="shared" ref="A135:C135" si="77">A41</f>
        <v>Swansea Bay UHB</v>
      </c>
      <c r="B135" t="str">
        <f t="shared" si="77"/>
        <v>In Year Cost Base</v>
      </c>
      <c r="C135" t="str">
        <f t="shared" si="77"/>
        <v>Ongoing non-recurring cost pressures</v>
      </c>
      <c r="D135" t="s">
        <v>905</v>
      </c>
      <c r="E135" t="str">
        <f t="shared" ref="E135:G135" si="78">E41</f>
        <v>TOTAL</v>
      </c>
      <c r="F135" t="str">
        <f t="shared" si="78"/>
        <v>Subtotal Ongoing non-recurrent pressures</v>
      </c>
      <c r="G135">
        <f t="shared" si="78"/>
        <v>0</v>
      </c>
      <c r="I135" s="22"/>
      <c r="J135" s="22"/>
      <c r="K135" s="22"/>
      <c r="L135" s="22"/>
      <c r="M135" s="22"/>
      <c r="N135" s="22"/>
      <c r="O135" s="22"/>
      <c r="P135" s="22"/>
      <c r="Q135" s="22"/>
      <c r="R135" s="22"/>
      <c r="S135" s="22"/>
      <c r="T135" s="22"/>
      <c r="W135" s="22">
        <f>'4 - Cost Pressures'!I49</f>
        <v>0</v>
      </c>
      <c r="X135" s="22"/>
      <c r="Y135" s="22"/>
      <c r="Z135" s="22">
        <f>'4 - Cost Pressures'!J49</f>
        <v>0</v>
      </c>
      <c r="AA135" s="22"/>
    </row>
    <row r="136" spans="1:27">
      <c r="A136" t="str">
        <f t="shared" ref="A136:C136" si="79">A42</f>
        <v>Swansea Bay UHB</v>
      </c>
      <c r="B136" t="str">
        <f t="shared" si="79"/>
        <v>In Year Cost Base</v>
      </c>
      <c r="C136" t="str">
        <f t="shared" si="79"/>
        <v>Ongoing non-recurring cost pressures</v>
      </c>
      <c r="D136" t="s">
        <v>905</v>
      </c>
      <c r="E136" t="str">
        <f t="shared" ref="E136:G136" si="80">E42</f>
        <v>FIGURE</v>
      </c>
      <c r="F136">
        <f t="shared" si="80"/>
        <v>0</v>
      </c>
      <c r="G136">
        <f t="shared" si="80"/>
        <v>0</v>
      </c>
      <c r="I136" s="22"/>
      <c r="J136" s="22"/>
      <c r="K136" s="22"/>
      <c r="L136" s="22"/>
      <c r="M136" s="22"/>
      <c r="N136" s="22"/>
      <c r="O136" s="22"/>
      <c r="P136" s="22"/>
      <c r="Q136" s="22"/>
      <c r="R136" s="22"/>
      <c r="S136" s="22"/>
      <c r="T136" s="22"/>
      <c r="W136" s="22">
        <f>'4 - Cost Pressures'!I50</f>
        <v>0</v>
      </c>
      <c r="X136" s="22"/>
      <c r="Y136" s="22"/>
      <c r="Z136" s="22">
        <f>'4 - Cost Pressures'!J50</f>
        <v>0</v>
      </c>
      <c r="AA136" s="22"/>
    </row>
    <row r="137" spans="1:27">
      <c r="A137" t="str">
        <f t="shared" ref="A137:C137" si="81">A43</f>
        <v>Swansea Bay UHB</v>
      </c>
      <c r="B137" t="str">
        <f t="shared" si="81"/>
        <v>In Year Cost Base</v>
      </c>
      <c r="C137" t="str">
        <f t="shared" si="81"/>
        <v>Other Volume Growth / Investments (please specify):</v>
      </c>
      <c r="D137" t="s">
        <v>905</v>
      </c>
      <c r="E137" t="str">
        <f t="shared" ref="E137:G137" si="82">E43</f>
        <v>FIGURE</v>
      </c>
      <c r="F137" t="str">
        <f t="shared" si="82"/>
        <v>Other Volume Growth / Investments (please specify):</v>
      </c>
      <c r="G137" t="str">
        <f t="shared" si="82"/>
        <v>Service Area</v>
      </c>
      <c r="I137" s="22"/>
      <c r="J137" s="22"/>
      <c r="K137" s="22"/>
      <c r="L137" s="22"/>
      <c r="M137" s="22"/>
      <c r="N137" s="22"/>
      <c r="O137" s="22"/>
      <c r="P137" s="22"/>
      <c r="Q137" s="22"/>
      <c r="R137" s="22"/>
      <c r="S137" s="22"/>
      <c r="T137" s="22"/>
      <c r="W137" s="22" t="str">
        <f>'4 - Cost Pressures'!I51</f>
        <v>£'000</v>
      </c>
      <c r="X137" s="22"/>
      <c r="Y137" s="22"/>
      <c r="Z137" s="22" t="str">
        <f>'4 - Cost Pressures'!J51</f>
        <v>£'000</v>
      </c>
      <c r="AA137" s="22"/>
    </row>
    <row r="138" spans="1:27">
      <c r="A138" t="str">
        <f t="shared" ref="A138:C138" si="83">A44</f>
        <v>Swansea Bay UHB</v>
      </c>
      <c r="B138" t="str">
        <f t="shared" si="83"/>
        <v>In Year Cost Base</v>
      </c>
      <c r="C138" t="str">
        <f t="shared" si="83"/>
        <v>Other Volume Growth / Investments (please specify):</v>
      </c>
      <c r="D138" t="s">
        <v>905</v>
      </c>
      <c r="E138" t="str">
        <f t="shared" ref="E138:G138" si="84">E44</f>
        <v>FIGURE</v>
      </c>
      <c r="F138" t="str">
        <f t="shared" si="84"/>
        <v>Growth - NICE &amp; New High Cost Drugs</v>
      </c>
      <c r="G138" t="str">
        <f t="shared" si="84"/>
        <v>Scheduled Care</v>
      </c>
      <c r="I138" s="22"/>
      <c r="J138" s="22"/>
      <c r="K138" s="22"/>
      <c r="L138" s="22"/>
      <c r="M138" s="22"/>
      <c r="N138" s="22"/>
      <c r="O138" s="22"/>
      <c r="P138" s="22"/>
      <c r="Q138" s="22"/>
      <c r="R138" s="22"/>
      <c r="S138" s="22"/>
      <c r="T138" s="22"/>
      <c r="W138" s="22">
        <f>'4 - Cost Pressures'!I52</f>
        <v>0</v>
      </c>
      <c r="X138" s="22"/>
      <c r="Y138" s="22"/>
      <c r="Z138" s="22">
        <f>'4 - Cost Pressures'!J52</f>
        <v>0</v>
      </c>
      <c r="AA138" s="22"/>
    </row>
    <row r="139" spans="1:27">
      <c r="A139" t="str">
        <f t="shared" ref="A139:C139" si="85">A45</f>
        <v>Swansea Bay UHB</v>
      </c>
      <c r="B139" t="str">
        <f t="shared" si="85"/>
        <v>In Year Cost Base</v>
      </c>
      <c r="C139" t="str">
        <f t="shared" si="85"/>
        <v>Other Volume Growth / Investments (please specify):</v>
      </c>
      <c r="D139" t="s">
        <v>905</v>
      </c>
      <c r="E139" t="str">
        <f t="shared" ref="E139:G139" si="86">E45</f>
        <v>FIGURE</v>
      </c>
      <c r="F139" t="str">
        <f t="shared" si="86"/>
        <v>Growth - Specialist Services</v>
      </c>
      <c r="G139" t="str">
        <f t="shared" si="86"/>
        <v>Scheduled Care</v>
      </c>
      <c r="I139" s="22"/>
      <c r="J139" s="22"/>
      <c r="K139" s="22"/>
      <c r="L139" s="22"/>
      <c r="M139" s="22"/>
      <c r="N139" s="22"/>
      <c r="O139" s="22"/>
      <c r="P139" s="22"/>
      <c r="Q139" s="22"/>
      <c r="R139" s="22"/>
      <c r="S139" s="22"/>
      <c r="T139" s="22"/>
      <c r="W139" s="22">
        <f>'4 - Cost Pressures'!I53</f>
        <v>0</v>
      </c>
      <c r="X139" s="22"/>
      <c r="Y139" s="22"/>
      <c r="Z139" s="22">
        <f>'4 - Cost Pressures'!J53</f>
        <v>0</v>
      </c>
      <c r="AA139" s="22"/>
    </row>
    <row r="140" spans="1:27">
      <c r="A140" t="str">
        <f t="shared" ref="A140:C140" si="87">A46</f>
        <v>Swansea Bay UHB</v>
      </c>
      <c r="B140" t="str">
        <f t="shared" si="87"/>
        <v>In Year Cost Base</v>
      </c>
      <c r="C140" t="str">
        <f t="shared" si="87"/>
        <v>Other Volume Growth / Investments (please specify):</v>
      </c>
      <c r="D140" t="s">
        <v>905</v>
      </c>
      <c r="E140" t="str">
        <f t="shared" ref="E140:G140" si="88">E46</f>
        <v>FIGURE</v>
      </c>
      <c r="F140" t="str">
        <f t="shared" si="88"/>
        <v>CHC</v>
      </c>
      <c r="G140" t="str">
        <f t="shared" si="88"/>
        <v>Primary &amp; Community Care</v>
      </c>
      <c r="I140" s="22"/>
      <c r="J140" s="22"/>
      <c r="K140" s="22"/>
      <c r="L140" s="22"/>
      <c r="M140" s="22"/>
      <c r="N140" s="22"/>
      <c r="O140" s="22"/>
      <c r="P140" s="22"/>
      <c r="Q140" s="22"/>
      <c r="R140" s="22"/>
      <c r="S140" s="22"/>
      <c r="T140" s="22"/>
      <c r="W140" s="22">
        <f>'4 - Cost Pressures'!I54</f>
        <v>0</v>
      </c>
      <c r="X140" s="22"/>
      <c r="Y140" s="22"/>
      <c r="Z140" s="22">
        <f>'4 - Cost Pressures'!J54</f>
        <v>0</v>
      </c>
      <c r="AA140" s="22"/>
    </row>
    <row r="141" spans="1:27">
      <c r="A141" t="str">
        <f t="shared" ref="A141:C141" si="89">A47</f>
        <v>Swansea Bay UHB</v>
      </c>
      <c r="B141" t="str">
        <f t="shared" si="89"/>
        <v>In Year Cost Base</v>
      </c>
      <c r="C141" t="str">
        <f t="shared" si="89"/>
        <v>Other Volume Growth / Investments (please specify):</v>
      </c>
      <c r="D141" t="s">
        <v>905</v>
      </c>
      <c r="E141" t="str">
        <f t="shared" ref="E141:G141" si="90">E47</f>
        <v>FIGURE</v>
      </c>
      <c r="F141" t="str">
        <f t="shared" si="90"/>
        <v>PC Prescribing</v>
      </c>
      <c r="G141" t="str">
        <f t="shared" si="90"/>
        <v>Primary &amp; Community Care</v>
      </c>
      <c r="I141" s="22"/>
      <c r="J141" s="22"/>
      <c r="K141" s="22"/>
      <c r="L141" s="22"/>
      <c r="M141" s="22"/>
      <c r="N141" s="22"/>
      <c r="O141" s="22"/>
      <c r="P141" s="22"/>
      <c r="Q141" s="22"/>
      <c r="R141" s="22"/>
      <c r="S141" s="22"/>
      <c r="T141" s="22"/>
      <c r="W141" s="22">
        <f>'4 - Cost Pressures'!I55</f>
        <v>0</v>
      </c>
      <c r="X141" s="22"/>
      <c r="Y141" s="22"/>
      <c r="Z141" s="22">
        <f>'4 - Cost Pressures'!J55</f>
        <v>0</v>
      </c>
      <c r="AA141" s="22"/>
    </row>
    <row r="142" spans="1:27">
      <c r="A142" t="str">
        <f t="shared" ref="A142:C142" si="91">A48</f>
        <v>Swansea Bay UHB</v>
      </c>
      <c r="B142" t="str">
        <f t="shared" si="91"/>
        <v>In Year Cost Base</v>
      </c>
      <c r="C142" t="str">
        <f t="shared" si="91"/>
        <v>Other Volume Growth / Investments (please specify):</v>
      </c>
      <c r="D142" t="s">
        <v>905</v>
      </c>
      <c r="E142" t="str">
        <f t="shared" ref="E142:G142" si="92">E48</f>
        <v>FIGURE</v>
      </c>
      <c r="F142" t="str">
        <f t="shared" si="92"/>
        <v>National Costs &amp; NWSSP</v>
      </c>
      <c r="G142" t="str">
        <f t="shared" si="92"/>
        <v>Clinical Support</v>
      </c>
      <c r="I142" s="22"/>
      <c r="J142" s="22"/>
      <c r="K142" s="22"/>
      <c r="L142" s="22"/>
      <c r="M142" s="22"/>
      <c r="N142" s="22"/>
      <c r="O142" s="22"/>
      <c r="P142" s="22"/>
      <c r="Q142" s="22"/>
      <c r="R142" s="22"/>
      <c r="S142" s="22"/>
      <c r="T142" s="22"/>
      <c r="W142" s="22">
        <f>'4 - Cost Pressures'!I56</f>
        <v>0</v>
      </c>
      <c r="X142" s="22"/>
      <c r="Y142" s="22"/>
      <c r="Z142" s="22">
        <f>'4 - Cost Pressures'!J56</f>
        <v>0</v>
      </c>
      <c r="AA142" s="22"/>
    </row>
    <row r="143" spans="1:27">
      <c r="A143" t="str">
        <f t="shared" ref="A143:C143" si="93">A49</f>
        <v>Swansea Bay UHB</v>
      </c>
      <c r="B143" t="str">
        <f t="shared" si="93"/>
        <v>In Year Cost Base</v>
      </c>
      <c r="C143" t="str">
        <f t="shared" si="93"/>
        <v>Other Volume Growth / Investments (please specify):</v>
      </c>
      <c r="D143" t="s">
        <v>905</v>
      </c>
      <c r="E143" t="str">
        <f t="shared" ref="E143:G143" si="94">E49</f>
        <v>FIGURE</v>
      </c>
      <c r="F143" t="str">
        <f t="shared" si="94"/>
        <v>NSA</v>
      </c>
      <c r="G143" t="str">
        <f t="shared" si="94"/>
        <v>Across Service Areas</v>
      </c>
      <c r="I143" s="22"/>
      <c r="J143" s="22"/>
      <c r="K143" s="22"/>
      <c r="L143" s="22"/>
      <c r="M143" s="22"/>
      <c r="N143" s="22"/>
      <c r="O143" s="22"/>
      <c r="P143" s="22"/>
      <c r="Q143" s="22"/>
      <c r="R143" s="22"/>
      <c r="S143" s="22"/>
      <c r="T143" s="22"/>
      <c r="W143" s="22">
        <f>'4 - Cost Pressures'!I57</f>
        <v>1999.9999999999998</v>
      </c>
      <c r="X143" s="22"/>
      <c r="Y143" s="22"/>
      <c r="Z143" s="22">
        <f>'4 - Cost Pressures'!J57</f>
        <v>1999.9999999999998</v>
      </c>
      <c r="AA143" s="22"/>
    </row>
    <row r="144" spans="1:27">
      <c r="A144" t="str">
        <f t="shared" ref="A144:C144" si="95">A50</f>
        <v>Swansea Bay UHB</v>
      </c>
      <c r="B144" t="str">
        <f t="shared" si="95"/>
        <v>In Year Cost Base</v>
      </c>
      <c r="C144" t="str">
        <f t="shared" si="95"/>
        <v>Other Volume Growth / Investments (please specify):</v>
      </c>
      <c r="D144" t="s">
        <v>905</v>
      </c>
      <c r="E144" t="str">
        <f t="shared" ref="E144:G144" si="96">E50</f>
        <v>FIGURE</v>
      </c>
      <c r="F144" t="str">
        <f t="shared" si="96"/>
        <v xml:space="preserve">Growth Various </v>
      </c>
      <c r="G144" t="str">
        <f t="shared" si="96"/>
        <v>Across Service Areas</v>
      </c>
      <c r="I144" s="22"/>
      <c r="J144" s="22"/>
      <c r="K144" s="22"/>
      <c r="L144" s="22"/>
      <c r="M144" s="22"/>
      <c r="N144" s="22"/>
      <c r="O144" s="22"/>
      <c r="P144" s="22"/>
      <c r="Q144" s="22"/>
      <c r="R144" s="22"/>
      <c r="S144" s="22"/>
      <c r="T144" s="22"/>
      <c r="W144" s="22">
        <f>'4 - Cost Pressures'!I58</f>
        <v>13324</v>
      </c>
      <c r="X144" s="22"/>
      <c r="Y144" s="22"/>
      <c r="Z144" s="22">
        <f>'4 - Cost Pressures'!J58</f>
        <v>13324</v>
      </c>
      <c r="AA144" s="22"/>
    </row>
    <row r="145" spans="1:27">
      <c r="A145" t="str">
        <f t="shared" ref="A145:C145" si="97">A51</f>
        <v>Swansea Bay UHB</v>
      </c>
      <c r="B145" t="str">
        <f t="shared" si="97"/>
        <v>In Year Cost Base</v>
      </c>
      <c r="C145" t="str">
        <f t="shared" si="97"/>
        <v>Other Volume Growth / Investments (please specify):</v>
      </c>
      <c r="D145" t="s">
        <v>905</v>
      </c>
      <c r="E145" t="str">
        <f t="shared" ref="E145:G145" si="98">E51</f>
        <v>FIGURE</v>
      </c>
      <c r="F145" t="str">
        <f t="shared" si="98"/>
        <v>Disaggregation CTM SLA</v>
      </c>
      <c r="G145" t="str">
        <f t="shared" si="98"/>
        <v>Scheduled Care</v>
      </c>
      <c r="I145" s="22"/>
      <c r="J145" s="22"/>
      <c r="K145" s="22"/>
      <c r="L145" s="22"/>
      <c r="M145" s="22"/>
      <c r="N145" s="22"/>
      <c r="O145" s="22"/>
      <c r="P145" s="22"/>
      <c r="Q145" s="22"/>
      <c r="R145" s="22"/>
      <c r="S145" s="22"/>
      <c r="T145" s="22"/>
      <c r="W145" s="22">
        <f>'4 - Cost Pressures'!I59</f>
        <v>0</v>
      </c>
      <c r="X145" s="22"/>
      <c r="Y145" s="22"/>
      <c r="Z145" s="22">
        <f>'4 - Cost Pressures'!J59</f>
        <v>0</v>
      </c>
      <c r="AA145" s="22"/>
    </row>
    <row r="146" spans="1:27">
      <c r="A146" t="str">
        <f t="shared" ref="A146:C146" si="99">A52</f>
        <v>Swansea Bay UHB</v>
      </c>
      <c r="B146" t="str">
        <f t="shared" si="99"/>
        <v>In Year Cost Base</v>
      </c>
      <c r="C146" t="str">
        <f t="shared" si="99"/>
        <v>Other Volume Growth / Investments (please specify):</v>
      </c>
      <c r="D146" t="s">
        <v>905</v>
      </c>
      <c r="E146" t="str">
        <f t="shared" ref="E146:G146" si="100">E52</f>
        <v>FIGURE</v>
      </c>
      <c r="F146">
        <f t="shared" si="100"/>
        <v>0</v>
      </c>
      <c r="G146">
        <f t="shared" si="100"/>
        <v>0</v>
      </c>
      <c r="I146" s="22"/>
      <c r="J146" s="22"/>
      <c r="K146" s="22"/>
      <c r="L146" s="22"/>
      <c r="M146" s="22"/>
      <c r="N146" s="22"/>
      <c r="O146" s="22"/>
      <c r="P146" s="22"/>
      <c r="Q146" s="22"/>
      <c r="R146" s="22"/>
      <c r="S146" s="22"/>
      <c r="T146" s="22"/>
      <c r="W146" s="22">
        <f>'4 - Cost Pressures'!I60</f>
        <v>0</v>
      </c>
      <c r="X146" s="22"/>
      <c r="Y146" s="22"/>
      <c r="Z146" s="22">
        <f>'4 - Cost Pressures'!J60</f>
        <v>0</v>
      </c>
      <c r="AA146" s="22"/>
    </row>
    <row r="147" spans="1:27">
      <c r="A147" t="str">
        <f t="shared" ref="A147:C147" si="101">A53</f>
        <v>Swansea Bay UHB</v>
      </c>
      <c r="B147" t="str">
        <f t="shared" si="101"/>
        <v>In Year Cost Base</v>
      </c>
      <c r="C147" t="str">
        <f t="shared" si="101"/>
        <v>Other Volume Growth / Investments (please specify):</v>
      </c>
      <c r="D147" t="s">
        <v>905</v>
      </c>
      <c r="E147" t="str">
        <f t="shared" ref="E147:G147" si="102">E53</f>
        <v>FIGURE</v>
      </c>
      <c r="F147">
        <f t="shared" si="102"/>
        <v>0</v>
      </c>
      <c r="G147">
        <f t="shared" si="102"/>
        <v>0</v>
      </c>
      <c r="I147" s="22"/>
      <c r="J147" s="22"/>
      <c r="K147" s="22"/>
      <c r="L147" s="22"/>
      <c r="M147" s="22"/>
      <c r="N147" s="22"/>
      <c r="O147" s="22"/>
      <c r="P147" s="22"/>
      <c r="Q147" s="22"/>
      <c r="R147" s="22"/>
      <c r="S147" s="22"/>
      <c r="T147" s="22"/>
      <c r="W147" s="22">
        <f>'4 - Cost Pressures'!I61</f>
        <v>0</v>
      </c>
      <c r="X147" s="22"/>
      <c r="Y147" s="22"/>
      <c r="Z147" s="22">
        <f>'4 - Cost Pressures'!J61</f>
        <v>0</v>
      </c>
      <c r="AA147" s="22"/>
    </row>
    <row r="148" spans="1:27">
      <c r="A148" t="str">
        <f t="shared" ref="A148:C148" si="103">A54</f>
        <v>Swansea Bay UHB</v>
      </c>
      <c r="B148" t="str">
        <f t="shared" si="103"/>
        <v>In Year Cost Base</v>
      </c>
      <c r="C148" t="str">
        <f t="shared" si="103"/>
        <v>Other Volume Growth / Investments (please specify):</v>
      </c>
      <c r="D148" t="s">
        <v>905</v>
      </c>
      <c r="E148" t="str">
        <f t="shared" ref="E148:G148" si="104">E54</f>
        <v>FIGURE</v>
      </c>
      <c r="F148">
        <f t="shared" si="104"/>
        <v>0</v>
      </c>
      <c r="G148">
        <f t="shared" si="104"/>
        <v>0</v>
      </c>
      <c r="I148" s="22"/>
      <c r="J148" s="22"/>
      <c r="K148" s="22"/>
      <c r="L148" s="22"/>
      <c r="M148" s="22"/>
      <c r="N148" s="22"/>
      <c r="O148" s="22"/>
      <c r="P148" s="22"/>
      <c r="Q148" s="22"/>
      <c r="R148" s="22"/>
      <c r="S148" s="22"/>
      <c r="T148" s="22"/>
      <c r="W148" s="22">
        <f>'4 - Cost Pressures'!I62</f>
        <v>0</v>
      </c>
      <c r="X148" s="22"/>
      <c r="Y148" s="22"/>
      <c r="Z148" s="22">
        <f>'4 - Cost Pressures'!J62</f>
        <v>0</v>
      </c>
      <c r="AA148" s="22"/>
    </row>
    <row r="149" spans="1:27">
      <c r="A149" t="str">
        <f t="shared" ref="A149:C149" si="105">A55</f>
        <v>Swansea Bay UHB</v>
      </c>
      <c r="B149" t="str">
        <f t="shared" si="105"/>
        <v>In Year Cost Base</v>
      </c>
      <c r="C149" t="str">
        <f t="shared" si="105"/>
        <v>Other Volume Growth / Investments (please specify):</v>
      </c>
      <c r="D149" t="s">
        <v>905</v>
      </c>
      <c r="E149" t="str">
        <f t="shared" ref="E149:G149" si="106">E55</f>
        <v>FIGURE</v>
      </c>
      <c r="F149">
        <f t="shared" si="106"/>
        <v>0</v>
      </c>
      <c r="G149">
        <f t="shared" si="106"/>
        <v>0</v>
      </c>
      <c r="I149" s="22"/>
      <c r="J149" s="22"/>
      <c r="K149" s="22"/>
      <c r="L149" s="22"/>
      <c r="M149" s="22"/>
      <c r="N149" s="22"/>
      <c r="O149" s="22"/>
      <c r="P149" s="22"/>
      <c r="Q149" s="22"/>
      <c r="R149" s="22"/>
      <c r="S149" s="22"/>
      <c r="T149" s="22"/>
      <c r="W149" s="22">
        <f>'4 - Cost Pressures'!I63</f>
        <v>0</v>
      </c>
      <c r="X149" s="22"/>
      <c r="Y149" s="22"/>
      <c r="Z149" s="22">
        <f>'4 - Cost Pressures'!J63</f>
        <v>0</v>
      </c>
      <c r="AA149" s="22"/>
    </row>
    <row r="150" spans="1:27">
      <c r="A150" t="str">
        <f t="shared" ref="A150:C150" si="107">A56</f>
        <v>Swansea Bay UHB</v>
      </c>
      <c r="B150" t="str">
        <f t="shared" si="107"/>
        <v>In Year Cost Base</v>
      </c>
      <c r="C150" t="str">
        <f t="shared" si="107"/>
        <v>Other Volume Growth / Investments (please specify):</v>
      </c>
      <c r="D150" t="s">
        <v>905</v>
      </c>
      <c r="E150" t="str">
        <f t="shared" ref="E150:G150" si="108">E56</f>
        <v>FIGURE</v>
      </c>
      <c r="F150">
        <f t="shared" si="108"/>
        <v>0</v>
      </c>
      <c r="G150">
        <f t="shared" si="108"/>
        <v>0</v>
      </c>
      <c r="I150" s="22"/>
      <c r="J150" s="22"/>
      <c r="K150" s="22"/>
      <c r="L150" s="22"/>
      <c r="M150" s="22"/>
      <c r="N150" s="22"/>
      <c r="O150" s="22"/>
      <c r="P150" s="22"/>
      <c r="Q150" s="22"/>
      <c r="R150" s="22"/>
      <c r="S150" s="22"/>
      <c r="T150" s="22"/>
      <c r="W150" s="22">
        <f>'4 - Cost Pressures'!I64</f>
        <v>0</v>
      </c>
      <c r="X150" s="22"/>
      <c r="Y150" s="22"/>
      <c r="Z150" s="22">
        <f>'4 - Cost Pressures'!J64</f>
        <v>0</v>
      </c>
      <c r="AA150" s="22"/>
    </row>
    <row r="151" spans="1:27">
      <c r="A151" t="str">
        <f t="shared" ref="A151:C151" si="109">A57</f>
        <v>Swansea Bay UHB</v>
      </c>
      <c r="B151" t="str">
        <f t="shared" si="109"/>
        <v>In Year Cost Base</v>
      </c>
      <c r="C151" t="str">
        <f t="shared" si="109"/>
        <v>Other Volume Growth / Investments (please specify):</v>
      </c>
      <c r="D151" t="s">
        <v>905</v>
      </c>
      <c r="E151" t="str">
        <f t="shared" ref="E151:G151" si="110">E57</f>
        <v>FIGURE</v>
      </c>
      <c r="F151">
        <f t="shared" si="110"/>
        <v>0</v>
      </c>
      <c r="G151">
        <f t="shared" si="110"/>
        <v>0</v>
      </c>
      <c r="I151" s="22"/>
      <c r="J151" s="22"/>
      <c r="K151" s="22"/>
      <c r="L151" s="22"/>
      <c r="M151" s="22"/>
      <c r="N151" s="22"/>
      <c r="O151" s="22"/>
      <c r="P151" s="22"/>
      <c r="Q151" s="22"/>
      <c r="R151" s="22"/>
      <c r="S151" s="22"/>
      <c r="T151" s="22"/>
      <c r="W151" s="22">
        <f>'4 - Cost Pressures'!I65</f>
        <v>0</v>
      </c>
      <c r="X151" s="22"/>
      <c r="Y151" s="22"/>
      <c r="Z151" s="22">
        <f>'4 - Cost Pressures'!J65</f>
        <v>0</v>
      </c>
      <c r="AA151" s="22"/>
    </row>
    <row r="152" spans="1:27">
      <c r="A152" t="str">
        <f t="shared" ref="A152:C152" si="111">A58</f>
        <v>Swansea Bay UHB</v>
      </c>
      <c r="B152" t="str">
        <f t="shared" si="111"/>
        <v>In Year Cost Base</v>
      </c>
      <c r="C152" t="str">
        <f t="shared" si="111"/>
        <v>Other Volume Growth / Investments (please specify):</v>
      </c>
      <c r="D152" t="s">
        <v>905</v>
      </c>
      <c r="E152" t="str">
        <f t="shared" ref="E152:G152" si="112">E58</f>
        <v>FIGURE</v>
      </c>
      <c r="F152">
        <f t="shared" si="112"/>
        <v>0</v>
      </c>
      <c r="G152">
        <f t="shared" si="112"/>
        <v>0</v>
      </c>
      <c r="I152" s="22"/>
      <c r="J152" s="22"/>
      <c r="K152" s="22"/>
      <c r="L152" s="22"/>
      <c r="M152" s="22"/>
      <c r="N152" s="22"/>
      <c r="O152" s="22"/>
      <c r="P152" s="22"/>
      <c r="Q152" s="22"/>
      <c r="R152" s="22"/>
      <c r="S152" s="22"/>
      <c r="T152" s="22"/>
      <c r="W152" s="22">
        <f>'4 - Cost Pressures'!I66</f>
        <v>0</v>
      </c>
      <c r="X152" s="22"/>
      <c r="Y152" s="22"/>
      <c r="Z152" s="22">
        <f>'4 - Cost Pressures'!J66</f>
        <v>0</v>
      </c>
      <c r="AA152" s="22"/>
    </row>
    <row r="153" spans="1:27">
      <c r="A153" t="str">
        <f t="shared" ref="A153:C153" si="113">A59</f>
        <v>Swansea Bay UHB</v>
      </c>
      <c r="B153" t="str">
        <f t="shared" si="113"/>
        <v>In Year Cost Base</v>
      </c>
      <c r="C153" t="str">
        <f t="shared" si="113"/>
        <v>Other Volume Growth / Investments (please specify):</v>
      </c>
      <c r="D153" t="s">
        <v>905</v>
      </c>
      <c r="E153" t="str">
        <f t="shared" ref="E153:G153" si="114">E59</f>
        <v>FIGURE</v>
      </c>
      <c r="F153">
        <f t="shared" si="114"/>
        <v>0</v>
      </c>
      <c r="G153">
        <f t="shared" si="114"/>
        <v>0</v>
      </c>
      <c r="I153" s="22"/>
      <c r="J153" s="22"/>
      <c r="K153" s="22"/>
      <c r="L153" s="22"/>
      <c r="M153" s="22"/>
      <c r="N153" s="22"/>
      <c r="O153" s="22"/>
      <c r="P153" s="22"/>
      <c r="Q153" s="22"/>
      <c r="R153" s="22"/>
      <c r="S153" s="22"/>
      <c r="T153" s="22"/>
      <c r="W153" s="22">
        <f>'4 - Cost Pressures'!I67</f>
        <v>0</v>
      </c>
      <c r="X153" s="22"/>
      <c r="Y153" s="22"/>
      <c r="Z153" s="22">
        <f>'4 - Cost Pressures'!J67</f>
        <v>0</v>
      </c>
      <c r="AA153" s="22"/>
    </row>
    <row r="154" spans="1:27">
      <c r="A154" t="str">
        <f t="shared" ref="A154:C154" si="115">A60</f>
        <v>Swansea Bay UHB</v>
      </c>
      <c r="B154" t="str">
        <f t="shared" si="115"/>
        <v>In Year Cost Base</v>
      </c>
      <c r="C154" t="str">
        <f t="shared" si="115"/>
        <v>Other Volume Growth / Investments (please specify):</v>
      </c>
      <c r="D154" t="s">
        <v>905</v>
      </c>
      <c r="E154" t="str">
        <f t="shared" ref="E154:G154" si="116">E60</f>
        <v>FIGURE</v>
      </c>
      <c r="F154">
        <f t="shared" si="116"/>
        <v>0</v>
      </c>
      <c r="G154">
        <f t="shared" si="116"/>
        <v>0</v>
      </c>
      <c r="I154" s="22"/>
      <c r="J154" s="22"/>
      <c r="K154" s="22"/>
      <c r="L154" s="22"/>
      <c r="M154" s="22"/>
      <c r="N154" s="22"/>
      <c r="O154" s="22"/>
      <c r="P154" s="22"/>
      <c r="Q154" s="22"/>
      <c r="R154" s="22"/>
      <c r="S154" s="22"/>
      <c r="T154" s="22"/>
      <c r="W154" s="22">
        <f>'4 - Cost Pressures'!I68</f>
        <v>0</v>
      </c>
      <c r="X154" s="22"/>
      <c r="Y154" s="22"/>
      <c r="Z154" s="22">
        <f>'4 - Cost Pressures'!J68</f>
        <v>0</v>
      </c>
      <c r="AA154" s="22"/>
    </row>
    <row r="155" spans="1:27">
      <c r="A155" t="str">
        <f t="shared" ref="A155:C155" si="117">A61</f>
        <v>Swansea Bay UHB</v>
      </c>
      <c r="B155" t="str">
        <f t="shared" si="117"/>
        <v>In Year Cost Base</v>
      </c>
      <c r="C155" t="str">
        <f t="shared" si="117"/>
        <v>Other Volume Growth / Investments (please specify):</v>
      </c>
      <c r="D155" t="s">
        <v>905</v>
      </c>
      <c r="E155" t="str">
        <f t="shared" ref="E155:G155" si="118">E61</f>
        <v>FIGURE</v>
      </c>
      <c r="F155">
        <f t="shared" si="118"/>
        <v>0</v>
      </c>
      <c r="G155">
        <f t="shared" si="118"/>
        <v>0</v>
      </c>
      <c r="I155" s="22"/>
      <c r="J155" s="22"/>
      <c r="K155" s="22"/>
      <c r="L155" s="22"/>
      <c r="M155" s="22"/>
      <c r="N155" s="22"/>
      <c r="O155" s="22"/>
      <c r="P155" s="22"/>
      <c r="Q155" s="22"/>
      <c r="R155" s="22"/>
      <c r="S155" s="22"/>
      <c r="T155" s="22"/>
      <c r="W155" s="22">
        <f>'4 - Cost Pressures'!I69</f>
        <v>0</v>
      </c>
      <c r="X155" s="22"/>
      <c r="Y155" s="22"/>
      <c r="Z155" s="22">
        <f>'4 - Cost Pressures'!J69</f>
        <v>0</v>
      </c>
      <c r="AA155" s="22"/>
    </row>
    <row r="156" spans="1:27">
      <c r="A156" t="str">
        <f t="shared" ref="A156:C156" si="119">A62</f>
        <v>Swansea Bay UHB</v>
      </c>
      <c r="B156" t="str">
        <f t="shared" si="119"/>
        <v>In Year Cost Base</v>
      </c>
      <c r="C156" t="str">
        <f t="shared" si="119"/>
        <v>Other Volume Growth / Investments (please specify):</v>
      </c>
      <c r="D156" t="s">
        <v>905</v>
      </c>
      <c r="E156" t="str">
        <f t="shared" ref="E156:G156" si="120">E62</f>
        <v>FIGURE</v>
      </c>
      <c r="F156">
        <f t="shared" si="120"/>
        <v>0</v>
      </c>
      <c r="G156">
        <f t="shared" si="120"/>
        <v>0</v>
      </c>
      <c r="I156" s="22"/>
      <c r="J156" s="22"/>
      <c r="K156" s="22"/>
      <c r="L156" s="22"/>
      <c r="M156" s="22"/>
      <c r="N156" s="22"/>
      <c r="O156" s="22"/>
      <c r="P156" s="22"/>
      <c r="Q156" s="22"/>
      <c r="R156" s="22"/>
      <c r="S156" s="22"/>
      <c r="T156" s="22"/>
      <c r="W156" s="22">
        <f>'4 - Cost Pressures'!I70</f>
        <v>0</v>
      </c>
      <c r="X156" s="22"/>
      <c r="Y156" s="22"/>
      <c r="Z156" s="22">
        <f>'4 - Cost Pressures'!J70</f>
        <v>0</v>
      </c>
      <c r="AA156" s="22"/>
    </row>
    <row r="157" spans="1:27">
      <c r="A157" t="str">
        <f t="shared" ref="A157:C157" si="121">A63</f>
        <v>Swansea Bay UHB</v>
      </c>
      <c r="B157" t="str">
        <f t="shared" si="121"/>
        <v>In Year Cost Base</v>
      </c>
      <c r="C157" t="str">
        <f t="shared" si="121"/>
        <v>Other Volume Growth / Investments (please specify):</v>
      </c>
      <c r="D157" t="s">
        <v>905</v>
      </c>
      <c r="E157" t="str">
        <f t="shared" ref="E157:G157" si="122">E63</f>
        <v>FIGURE</v>
      </c>
      <c r="F157">
        <f t="shared" si="122"/>
        <v>0</v>
      </c>
      <c r="G157">
        <f t="shared" si="122"/>
        <v>0</v>
      </c>
      <c r="I157" s="22"/>
      <c r="J157" s="22"/>
      <c r="K157" s="22"/>
      <c r="L157" s="22"/>
      <c r="M157" s="22"/>
      <c r="N157" s="22"/>
      <c r="O157" s="22"/>
      <c r="P157" s="22"/>
      <c r="Q157" s="22"/>
      <c r="R157" s="22"/>
      <c r="S157" s="22"/>
      <c r="T157" s="22"/>
      <c r="W157" s="22">
        <f>'4 - Cost Pressures'!I71</f>
        <v>0</v>
      </c>
      <c r="X157" s="22"/>
      <c r="Y157" s="22"/>
      <c r="Z157" s="22">
        <f>'4 - Cost Pressures'!J71</f>
        <v>0</v>
      </c>
      <c r="AA157" s="22"/>
    </row>
    <row r="158" spans="1:27">
      <c r="A158" t="str">
        <f t="shared" ref="A158:C158" si="123">A64</f>
        <v>Swansea Bay UHB</v>
      </c>
      <c r="B158" t="str">
        <f t="shared" si="123"/>
        <v>In Year Cost Base</v>
      </c>
      <c r="C158" t="str">
        <f t="shared" si="123"/>
        <v>Other Volume Growth / Investments (please specify):</v>
      </c>
      <c r="D158" t="s">
        <v>905</v>
      </c>
      <c r="E158" t="str">
        <f t="shared" ref="E158:G158" si="124">E64</f>
        <v>FIGURE</v>
      </c>
      <c r="F158">
        <f t="shared" si="124"/>
        <v>0</v>
      </c>
      <c r="G158">
        <f t="shared" si="124"/>
        <v>0</v>
      </c>
      <c r="I158" s="22"/>
      <c r="J158" s="22"/>
      <c r="K158" s="22"/>
      <c r="L158" s="22"/>
      <c r="M158" s="22"/>
      <c r="N158" s="22"/>
      <c r="O158" s="22"/>
      <c r="P158" s="22"/>
      <c r="Q158" s="22"/>
      <c r="R158" s="22"/>
      <c r="S158" s="22"/>
      <c r="T158" s="22"/>
      <c r="W158" s="22">
        <f>'4 - Cost Pressures'!I72</f>
        <v>0</v>
      </c>
      <c r="X158" s="22"/>
      <c r="Y158" s="22"/>
      <c r="Z158" s="22">
        <f>'4 - Cost Pressures'!J72</f>
        <v>0</v>
      </c>
      <c r="AA158" s="22"/>
    </row>
    <row r="159" spans="1:27">
      <c r="A159" t="str">
        <f t="shared" ref="A159:C159" si="125">A65</f>
        <v>Swansea Bay UHB</v>
      </c>
      <c r="B159" t="str">
        <f t="shared" si="125"/>
        <v>In Year Cost Base</v>
      </c>
      <c r="C159" t="str">
        <f t="shared" si="125"/>
        <v>Other Volume Growth / Investments (please specify):</v>
      </c>
      <c r="D159" t="s">
        <v>905</v>
      </c>
      <c r="E159" t="str">
        <f t="shared" ref="E159:G159" si="126">E65</f>
        <v>FIGURE</v>
      </c>
      <c r="F159">
        <f t="shared" si="126"/>
        <v>0</v>
      </c>
      <c r="G159">
        <f t="shared" si="126"/>
        <v>0</v>
      </c>
      <c r="I159" s="22"/>
      <c r="J159" s="22"/>
      <c r="K159" s="22"/>
      <c r="L159" s="22"/>
      <c r="M159" s="22"/>
      <c r="N159" s="22"/>
      <c r="O159" s="22"/>
      <c r="P159" s="22"/>
      <c r="Q159" s="22"/>
      <c r="R159" s="22"/>
      <c r="S159" s="22"/>
      <c r="T159" s="22"/>
      <c r="W159" s="22">
        <f>'4 - Cost Pressures'!I73</f>
        <v>0</v>
      </c>
      <c r="X159" s="22"/>
      <c r="Y159" s="22"/>
      <c r="Z159" s="22">
        <f>'4 - Cost Pressures'!J73</f>
        <v>0</v>
      </c>
      <c r="AA159" s="22"/>
    </row>
    <row r="160" spans="1:27">
      <c r="A160" t="str">
        <f t="shared" ref="A160:C160" si="127">A66</f>
        <v>Swansea Bay UHB</v>
      </c>
      <c r="B160" t="str">
        <f t="shared" si="127"/>
        <v>In Year Cost Base</v>
      </c>
      <c r="C160" t="str">
        <f t="shared" si="127"/>
        <v>Other Volume Growth / Investments (please specify):</v>
      </c>
      <c r="D160" t="s">
        <v>905</v>
      </c>
      <c r="E160" t="str">
        <f t="shared" ref="E160:G160" si="128">E66</f>
        <v>FIGURE</v>
      </c>
      <c r="F160">
        <f t="shared" si="128"/>
        <v>0</v>
      </c>
      <c r="G160">
        <f t="shared" si="128"/>
        <v>0</v>
      </c>
      <c r="I160" s="22"/>
      <c r="J160" s="22"/>
      <c r="K160" s="22"/>
      <c r="L160" s="22"/>
      <c r="M160" s="22"/>
      <c r="N160" s="22"/>
      <c r="O160" s="22"/>
      <c r="P160" s="22"/>
      <c r="Q160" s="22"/>
      <c r="R160" s="22"/>
      <c r="S160" s="22"/>
      <c r="T160" s="22"/>
      <c r="W160" s="22">
        <f>'4 - Cost Pressures'!I74</f>
        <v>0</v>
      </c>
      <c r="X160" s="22"/>
      <c r="Y160" s="22"/>
      <c r="Z160" s="22">
        <f>'4 - Cost Pressures'!J74</f>
        <v>0</v>
      </c>
      <c r="AA160" s="22"/>
    </row>
    <row r="161" spans="1:27">
      <c r="A161" t="str">
        <f t="shared" ref="A161:C161" si="129">A67</f>
        <v>Swansea Bay UHB</v>
      </c>
      <c r="B161" t="str">
        <f t="shared" si="129"/>
        <v>In Year Cost Base</v>
      </c>
      <c r="C161" t="str">
        <f t="shared" si="129"/>
        <v>Other Volume Growth / Investments (please specify):</v>
      </c>
      <c r="D161" t="s">
        <v>905</v>
      </c>
      <c r="E161" t="str">
        <f t="shared" ref="E161:G161" si="130">E67</f>
        <v>FIGURE</v>
      </c>
      <c r="F161">
        <f t="shared" si="130"/>
        <v>0</v>
      </c>
      <c r="G161">
        <f t="shared" si="130"/>
        <v>0</v>
      </c>
      <c r="I161" s="22"/>
      <c r="J161" s="22"/>
      <c r="K161" s="22"/>
      <c r="L161" s="22"/>
      <c r="M161" s="22"/>
      <c r="N161" s="22"/>
      <c r="O161" s="22"/>
      <c r="P161" s="22"/>
      <c r="Q161" s="22"/>
      <c r="R161" s="22"/>
      <c r="S161" s="22"/>
      <c r="T161" s="22"/>
      <c r="W161" s="22">
        <f>'4 - Cost Pressures'!I75</f>
        <v>0</v>
      </c>
      <c r="X161" s="22"/>
      <c r="Y161" s="22"/>
      <c r="Z161" s="22">
        <f>'4 - Cost Pressures'!J75</f>
        <v>0</v>
      </c>
      <c r="AA161" s="22"/>
    </row>
    <row r="162" spans="1:27">
      <c r="A162" t="str">
        <f t="shared" ref="A162:C162" si="131">A68</f>
        <v>Swansea Bay UHB</v>
      </c>
      <c r="B162" t="str">
        <f t="shared" si="131"/>
        <v>In Year Cost Base</v>
      </c>
      <c r="C162" t="str">
        <f t="shared" si="131"/>
        <v>Other Volume Growth / Investments (please specify):</v>
      </c>
      <c r="D162" t="s">
        <v>905</v>
      </c>
      <c r="E162" t="str">
        <f t="shared" ref="E162:G162" si="132">E68</f>
        <v>FIGURE</v>
      </c>
      <c r="F162">
        <f t="shared" si="132"/>
        <v>0</v>
      </c>
      <c r="G162">
        <f t="shared" si="132"/>
        <v>0</v>
      </c>
      <c r="I162" s="22"/>
      <c r="J162" s="22"/>
      <c r="K162" s="22"/>
      <c r="L162" s="22"/>
      <c r="M162" s="22"/>
      <c r="N162" s="22"/>
      <c r="O162" s="22"/>
      <c r="P162" s="22"/>
      <c r="Q162" s="22"/>
      <c r="R162" s="22"/>
      <c r="S162" s="22"/>
      <c r="T162" s="22"/>
      <c r="W162" s="22">
        <f>'4 - Cost Pressures'!I76</f>
        <v>0</v>
      </c>
      <c r="X162" s="22"/>
      <c r="Y162" s="22"/>
      <c r="Z162" s="22">
        <f>'4 - Cost Pressures'!J76</f>
        <v>0</v>
      </c>
      <c r="AA162" s="22"/>
    </row>
    <row r="163" spans="1:27">
      <c r="A163" t="str">
        <f t="shared" ref="A163:C163" si="133">A69</f>
        <v>Swansea Bay UHB</v>
      </c>
      <c r="B163" t="str">
        <f t="shared" si="133"/>
        <v>In Year Cost Base</v>
      </c>
      <c r="C163" t="str">
        <f t="shared" si="133"/>
        <v>Other Volume Growth / Investments (please specify):</v>
      </c>
      <c r="D163" t="s">
        <v>905</v>
      </c>
      <c r="E163" t="str">
        <f t="shared" ref="E163:G163" si="134">E69</f>
        <v>FIGURE</v>
      </c>
      <c r="F163">
        <f t="shared" si="134"/>
        <v>0</v>
      </c>
      <c r="G163">
        <f t="shared" si="134"/>
        <v>0</v>
      </c>
      <c r="I163" s="22"/>
      <c r="J163" s="22"/>
      <c r="K163" s="22"/>
      <c r="L163" s="22"/>
      <c r="M163" s="22"/>
      <c r="N163" s="22"/>
      <c r="O163" s="22"/>
      <c r="P163" s="22"/>
      <c r="Q163" s="22"/>
      <c r="R163" s="22"/>
      <c r="S163" s="22"/>
      <c r="T163" s="22"/>
      <c r="W163" s="22">
        <f>'4 - Cost Pressures'!I77</f>
        <v>0</v>
      </c>
      <c r="X163" s="22"/>
      <c r="Y163" s="22"/>
      <c r="Z163" s="22">
        <f>'4 - Cost Pressures'!J77</f>
        <v>0</v>
      </c>
      <c r="AA163" s="22"/>
    </row>
    <row r="164" spans="1:27">
      <c r="A164" t="str">
        <f t="shared" ref="A164:C164" si="135">A70</f>
        <v>Swansea Bay UHB</v>
      </c>
      <c r="B164" t="str">
        <f t="shared" si="135"/>
        <v>In Year Cost Base</v>
      </c>
      <c r="C164" t="str">
        <f t="shared" si="135"/>
        <v>Other Volume Growth / Investments (please specify):</v>
      </c>
      <c r="D164" t="s">
        <v>905</v>
      </c>
      <c r="E164" t="str">
        <f t="shared" ref="E164:G164" si="136">E70</f>
        <v>FIGURE</v>
      </c>
      <c r="F164">
        <f t="shared" si="136"/>
        <v>0</v>
      </c>
      <c r="G164">
        <f t="shared" si="136"/>
        <v>0</v>
      </c>
      <c r="I164" s="22"/>
      <c r="J164" s="22"/>
      <c r="K164" s="22"/>
      <c r="L164" s="22"/>
      <c r="M164" s="22"/>
      <c r="N164" s="22"/>
      <c r="O164" s="22"/>
      <c r="P164" s="22"/>
      <c r="Q164" s="22"/>
      <c r="R164" s="22"/>
      <c r="S164" s="22"/>
      <c r="T164" s="22"/>
      <c r="W164" s="22">
        <f>'4 - Cost Pressures'!I78</f>
        <v>0</v>
      </c>
      <c r="X164" s="22"/>
      <c r="Y164" s="22"/>
      <c r="Z164" s="22">
        <f>'4 - Cost Pressures'!J78</f>
        <v>0</v>
      </c>
      <c r="AA164" s="22"/>
    </row>
    <row r="165" spans="1:27">
      <c r="A165" t="str">
        <f t="shared" ref="A165:C165" si="137">A71</f>
        <v>Swansea Bay UHB</v>
      </c>
      <c r="B165" t="str">
        <f t="shared" si="137"/>
        <v>In Year Cost Base</v>
      </c>
      <c r="C165" t="str">
        <f t="shared" si="137"/>
        <v>Other Volume Growth / Investments (please specify):</v>
      </c>
      <c r="D165" t="s">
        <v>905</v>
      </c>
      <c r="E165" t="str">
        <f t="shared" ref="E165:G165" si="138">E71</f>
        <v>FIGURE</v>
      </c>
      <c r="F165">
        <f t="shared" si="138"/>
        <v>0</v>
      </c>
      <c r="G165">
        <f t="shared" si="138"/>
        <v>0</v>
      </c>
      <c r="I165" s="22"/>
      <c r="J165" s="22"/>
      <c r="K165" s="22"/>
      <c r="L165" s="22"/>
      <c r="M165" s="22"/>
      <c r="N165" s="22"/>
      <c r="O165" s="22"/>
      <c r="P165" s="22"/>
      <c r="Q165" s="22"/>
      <c r="R165" s="22"/>
      <c r="S165" s="22"/>
      <c r="T165" s="22"/>
      <c r="W165" s="22">
        <f>'4 - Cost Pressures'!I79</f>
        <v>0</v>
      </c>
      <c r="X165" s="22"/>
      <c r="Y165" s="22"/>
      <c r="Z165" s="22">
        <f>'4 - Cost Pressures'!J79</f>
        <v>0</v>
      </c>
      <c r="AA165" s="22"/>
    </row>
    <row r="166" spans="1:27">
      <c r="A166" t="str">
        <f t="shared" ref="A166:C166" si="139">A72</f>
        <v>Swansea Bay UHB</v>
      </c>
      <c r="B166" t="str">
        <f t="shared" si="139"/>
        <v>In Year Cost Base</v>
      </c>
      <c r="C166" t="str">
        <f t="shared" si="139"/>
        <v>Other Volume Growth / Investments (please specify):</v>
      </c>
      <c r="D166" t="s">
        <v>905</v>
      </c>
      <c r="E166" t="str">
        <f t="shared" ref="E166:G166" si="140">E72</f>
        <v>FIGURE</v>
      </c>
      <c r="F166">
        <f t="shared" si="140"/>
        <v>0</v>
      </c>
      <c r="G166">
        <f t="shared" si="140"/>
        <v>0</v>
      </c>
      <c r="I166" s="22"/>
      <c r="J166" s="22"/>
      <c r="K166" s="22"/>
      <c r="L166" s="22"/>
      <c r="M166" s="22"/>
      <c r="N166" s="22"/>
      <c r="O166" s="22"/>
      <c r="P166" s="22"/>
      <c r="Q166" s="22"/>
      <c r="R166" s="22"/>
      <c r="S166" s="22"/>
      <c r="T166" s="22"/>
      <c r="W166" s="22">
        <f>'4 - Cost Pressures'!I80</f>
        <v>0</v>
      </c>
      <c r="X166" s="22"/>
      <c r="Y166" s="22"/>
      <c r="Z166" s="22">
        <f>'4 - Cost Pressures'!J80</f>
        <v>0</v>
      </c>
      <c r="AA166" s="22"/>
    </row>
    <row r="167" spans="1:27">
      <c r="A167" t="str">
        <f t="shared" ref="A167:C167" si="141">A73</f>
        <v>Swansea Bay UHB</v>
      </c>
      <c r="B167" t="str">
        <f t="shared" si="141"/>
        <v>In Year Cost Base</v>
      </c>
      <c r="C167" t="str">
        <f t="shared" si="141"/>
        <v>Other Volume Growth / Investments (please specify):</v>
      </c>
      <c r="D167" t="s">
        <v>905</v>
      </c>
      <c r="E167" t="str">
        <f t="shared" ref="E167:G167" si="142">E73</f>
        <v>TOTAL</v>
      </c>
      <c r="F167" t="str">
        <f t="shared" si="142"/>
        <v>Subtotal Other Volume Growth / Investments</v>
      </c>
      <c r="G167">
        <f t="shared" si="142"/>
        <v>0</v>
      </c>
      <c r="I167" s="22"/>
      <c r="J167" s="22"/>
      <c r="K167" s="22"/>
      <c r="L167" s="22"/>
      <c r="M167" s="22"/>
      <c r="N167" s="22"/>
      <c r="O167" s="22"/>
      <c r="P167" s="22"/>
      <c r="Q167" s="22"/>
      <c r="R167" s="22"/>
      <c r="S167" s="22"/>
      <c r="T167" s="22"/>
      <c r="W167" s="22">
        <f>'4 - Cost Pressures'!I81</f>
        <v>15324</v>
      </c>
      <c r="X167" s="22"/>
      <c r="Y167" s="22"/>
      <c r="Z167" s="22">
        <f>'4 - Cost Pressures'!J81</f>
        <v>15324</v>
      </c>
      <c r="AA167" s="22"/>
    </row>
    <row r="168" spans="1:27">
      <c r="A168" t="str">
        <f t="shared" ref="A168:C168" si="143">A74</f>
        <v>Swansea Bay UHB</v>
      </c>
      <c r="B168" t="str">
        <f t="shared" si="143"/>
        <v>In Year Cost Base</v>
      </c>
      <c r="C168" t="str">
        <f t="shared" si="143"/>
        <v>Other Volume Growth / Investments (please specify):</v>
      </c>
      <c r="D168" t="s">
        <v>905</v>
      </c>
      <c r="E168" t="str">
        <f t="shared" ref="E168:G168" si="144">E74</f>
        <v>FIGURE</v>
      </c>
      <c r="F168">
        <f t="shared" si="144"/>
        <v>0</v>
      </c>
      <c r="G168">
        <f t="shared" si="144"/>
        <v>0</v>
      </c>
      <c r="I168" s="22"/>
      <c r="J168" s="22"/>
      <c r="K168" s="22"/>
      <c r="L168" s="22"/>
      <c r="M168" s="22"/>
      <c r="N168" s="22"/>
      <c r="O168" s="22"/>
      <c r="P168" s="22"/>
      <c r="Q168" s="22"/>
      <c r="R168" s="22"/>
      <c r="S168" s="22"/>
      <c r="T168" s="22"/>
      <c r="W168" s="22">
        <f>'4 - Cost Pressures'!I82</f>
        <v>0</v>
      </c>
      <c r="X168" s="22"/>
      <c r="Y168" s="22"/>
      <c r="Z168" s="22">
        <f>'4 - Cost Pressures'!J82</f>
        <v>0</v>
      </c>
      <c r="AA168" s="22"/>
    </row>
    <row r="169" spans="1:27">
      <c r="A169" t="str">
        <f t="shared" ref="A169:C169" si="145">A75</f>
        <v>Swansea Bay UHB</v>
      </c>
      <c r="B169" t="str">
        <f t="shared" si="145"/>
        <v>In Year Cost Base</v>
      </c>
      <c r="C169" t="str">
        <f t="shared" si="145"/>
        <v xml:space="preserve">Funded Cost Pressures: </v>
      </c>
      <c r="D169" t="s">
        <v>905</v>
      </c>
      <c r="E169" t="str">
        <f t="shared" ref="E169:G169" si="146">E75</f>
        <v>FIGURE</v>
      </c>
      <c r="F169" t="str">
        <f t="shared" si="146"/>
        <v xml:space="preserve">Funded Cost Pressures: </v>
      </c>
      <c r="G169" t="str">
        <f t="shared" si="146"/>
        <v>Service Area</v>
      </c>
      <c r="I169" s="22"/>
      <c r="J169" s="22"/>
      <c r="K169" s="22"/>
      <c r="L169" s="22"/>
      <c r="M169" s="22"/>
      <c r="N169" s="22"/>
      <c r="O169" s="22"/>
      <c r="P169" s="22"/>
      <c r="Q169" s="22"/>
      <c r="R169" s="22"/>
      <c r="S169" s="22"/>
      <c r="T169" s="22"/>
      <c r="W169" s="22" t="str">
        <f>'4 - Cost Pressures'!I83</f>
        <v>£'000</v>
      </c>
      <c r="X169" s="22"/>
      <c r="Y169" s="22"/>
      <c r="Z169" s="22" t="str">
        <f>'4 - Cost Pressures'!J83</f>
        <v>£'000</v>
      </c>
      <c r="AA169" s="22"/>
    </row>
    <row r="170" spans="1:27">
      <c r="A170" t="str">
        <f t="shared" ref="A170:C170" si="147">A76</f>
        <v>Swansea Bay UHB</v>
      </c>
      <c r="B170" t="str">
        <f t="shared" si="147"/>
        <v>In Year Cost Base</v>
      </c>
      <c r="C170" t="str">
        <f t="shared" si="147"/>
        <v xml:space="preserve">Funded Cost Pressures: </v>
      </c>
      <c r="D170" t="s">
        <v>905</v>
      </c>
      <c r="E170" t="str">
        <f t="shared" ref="E170:G170" si="148">E76</f>
        <v>FIGURE</v>
      </c>
      <c r="F170" t="str">
        <f t="shared" si="148"/>
        <v>Funded - Immunisation Framework</v>
      </c>
      <c r="G170" t="str">
        <f t="shared" si="148"/>
        <v>Primary &amp; Community Care</v>
      </c>
      <c r="I170" s="22"/>
      <c r="J170" s="22"/>
      <c r="K170" s="22"/>
      <c r="L170" s="22"/>
      <c r="M170" s="22"/>
      <c r="N170" s="22"/>
      <c r="O170" s="22"/>
      <c r="P170" s="22"/>
      <c r="Q170" s="22"/>
      <c r="R170" s="22"/>
      <c r="S170" s="22"/>
      <c r="T170" s="22"/>
      <c r="W170" s="22">
        <f>'4 - Cost Pressures'!I84</f>
        <v>5500</v>
      </c>
      <c r="X170" s="22"/>
      <c r="Y170" s="22"/>
      <c r="Z170" s="22">
        <f>'4 - Cost Pressures'!J84</f>
        <v>5500</v>
      </c>
      <c r="AA170" s="22"/>
    </row>
    <row r="171" spans="1:27">
      <c r="A171" t="str">
        <f t="shared" ref="A171:C171" si="149">A77</f>
        <v>Swansea Bay UHB</v>
      </c>
      <c r="B171" t="str">
        <f t="shared" si="149"/>
        <v>In Year Cost Base</v>
      </c>
      <c r="C171" t="str">
        <f t="shared" si="149"/>
        <v xml:space="preserve">Funded Cost Pressures: </v>
      </c>
      <c r="D171" t="s">
        <v>905</v>
      </c>
      <c r="E171" t="str">
        <f t="shared" ref="E171:G171" si="150">E77</f>
        <v>FIGURE</v>
      </c>
      <c r="F171" t="str">
        <f t="shared" si="150"/>
        <v>Funded - Surveillance (Testing and Tracing)</v>
      </c>
      <c r="G171" t="str">
        <f t="shared" si="150"/>
        <v>Primary &amp; Community Care</v>
      </c>
      <c r="I171" s="22"/>
      <c r="J171" s="22"/>
      <c r="K171" s="22"/>
      <c r="L171" s="22"/>
      <c r="M171" s="22"/>
      <c r="N171" s="22"/>
      <c r="O171" s="22"/>
      <c r="P171" s="22"/>
      <c r="Q171" s="22"/>
      <c r="R171" s="22"/>
      <c r="S171" s="22"/>
      <c r="T171" s="22"/>
      <c r="W171" s="22">
        <f>'4 - Cost Pressures'!I85</f>
        <v>3500</v>
      </c>
      <c r="X171" s="22"/>
      <c r="Y171" s="22"/>
      <c r="Z171" s="22">
        <f>'4 - Cost Pressures'!J85</f>
        <v>3500</v>
      </c>
      <c r="AA171" s="22"/>
    </row>
    <row r="172" spans="1:27">
      <c r="A172" t="str">
        <f t="shared" ref="A172:C172" si="151">A78</f>
        <v>Swansea Bay UHB</v>
      </c>
      <c r="B172" t="str">
        <f t="shared" si="151"/>
        <v>In Year Cost Base</v>
      </c>
      <c r="C172" t="str">
        <f t="shared" si="151"/>
        <v xml:space="preserve">Funded Cost Pressures: </v>
      </c>
      <c r="D172" t="s">
        <v>905</v>
      </c>
      <c r="E172" t="str">
        <f t="shared" ref="E172:G172" si="152">E78</f>
        <v>FIGURE</v>
      </c>
      <c r="F172" t="str">
        <f t="shared" si="152"/>
        <v>Funded - Real Living Wage</v>
      </c>
      <c r="G172" t="str">
        <f t="shared" si="152"/>
        <v>Primary &amp; Community Care</v>
      </c>
      <c r="I172" s="22"/>
      <c r="J172" s="22"/>
      <c r="K172" s="22"/>
      <c r="L172" s="22"/>
      <c r="M172" s="22"/>
      <c r="N172" s="22"/>
      <c r="O172" s="22"/>
      <c r="P172" s="22"/>
      <c r="Q172" s="22"/>
      <c r="R172" s="22"/>
      <c r="S172" s="22"/>
      <c r="T172" s="22"/>
      <c r="W172" s="22">
        <f>'4 - Cost Pressures'!I86</f>
        <v>0</v>
      </c>
      <c r="X172" s="22"/>
      <c r="Y172" s="22"/>
      <c r="Z172" s="22">
        <f>'4 - Cost Pressures'!J86</f>
        <v>0</v>
      </c>
      <c r="AA172" s="22"/>
    </row>
    <row r="173" spans="1:27">
      <c r="A173" t="str">
        <f t="shared" ref="A173:C173" si="153">A79</f>
        <v>Swansea Bay UHB</v>
      </c>
      <c r="B173" t="str">
        <f t="shared" si="153"/>
        <v>In Year Cost Base</v>
      </c>
      <c r="C173" t="str">
        <f t="shared" si="153"/>
        <v xml:space="preserve">Funded Cost Pressures: </v>
      </c>
      <c r="D173" t="s">
        <v>905</v>
      </c>
      <c r="E173" t="str">
        <f t="shared" ref="E173:G173" si="154">E79</f>
        <v>FIGURE</v>
      </c>
      <c r="F173" t="str">
        <f t="shared" si="154"/>
        <v>Funded - Other ringfenced projects</v>
      </c>
      <c r="G173" t="str">
        <f t="shared" si="154"/>
        <v>Across Service Areas</v>
      </c>
      <c r="I173" s="22"/>
      <c r="J173" s="22"/>
      <c r="K173" s="22"/>
      <c r="L173" s="22"/>
      <c r="M173" s="22"/>
      <c r="N173" s="22"/>
      <c r="O173" s="22"/>
      <c r="P173" s="22"/>
      <c r="Q173" s="22"/>
      <c r="R173" s="22"/>
      <c r="S173" s="22"/>
      <c r="T173" s="22"/>
      <c r="W173" s="22">
        <f>'4 - Cost Pressures'!I87</f>
        <v>0</v>
      </c>
      <c r="X173" s="22"/>
      <c r="Y173" s="22"/>
      <c r="Z173" s="22">
        <f>'4 - Cost Pressures'!J87</f>
        <v>0</v>
      </c>
      <c r="AA173" s="22"/>
    </row>
    <row r="174" spans="1:27">
      <c r="A174" t="str">
        <f t="shared" ref="A174:C174" si="155">A80</f>
        <v>Swansea Bay UHB</v>
      </c>
      <c r="B174" t="str">
        <f t="shared" si="155"/>
        <v>In Year Cost Base</v>
      </c>
      <c r="C174" t="str">
        <f t="shared" si="155"/>
        <v xml:space="preserve">Funded Cost Pressures: </v>
      </c>
      <c r="D174" t="s">
        <v>905</v>
      </c>
      <c r="E174" t="str">
        <f t="shared" ref="E174:G174" si="156">E80</f>
        <v>FIGURE</v>
      </c>
      <c r="F174" t="str">
        <f t="shared" si="156"/>
        <v>National COVID Programmes Other</v>
      </c>
      <c r="G174" t="str">
        <f t="shared" si="156"/>
        <v>Across Service Areas</v>
      </c>
      <c r="I174" s="22"/>
      <c r="J174" s="22"/>
      <c r="K174" s="22"/>
      <c r="L174" s="22"/>
      <c r="M174" s="22"/>
      <c r="N174" s="22"/>
      <c r="O174" s="22"/>
      <c r="P174" s="22"/>
      <c r="Q174" s="22"/>
      <c r="R174" s="22"/>
      <c r="S174" s="22"/>
      <c r="T174" s="22"/>
      <c r="W174" s="22">
        <f>'4 - Cost Pressures'!I88</f>
        <v>1500</v>
      </c>
      <c r="X174" s="22"/>
      <c r="Y174" s="22"/>
      <c r="Z174" s="22">
        <f>'4 - Cost Pressures'!J88</f>
        <v>1500</v>
      </c>
      <c r="AA174" s="22"/>
    </row>
    <row r="175" spans="1:27">
      <c r="A175" t="str">
        <f t="shared" ref="A175:C175" si="157">A81</f>
        <v>Swansea Bay UHB</v>
      </c>
      <c r="B175" t="str">
        <f t="shared" si="157"/>
        <v>In Year Cost Base</v>
      </c>
      <c r="C175" t="str">
        <f t="shared" si="157"/>
        <v xml:space="preserve">Funded Cost Pressures: </v>
      </c>
      <c r="D175" t="s">
        <v>905</v>
      </c>
      <c r="E175" t="str">
        <f t="shared" ref="E175:G175" si="158">E81</f>
        <v>FIGURE</v>
      </c>
      <c r="F175" t="str">
        <f t="shared" si="158"/>
        <v>Planned Care Recovery Local</v>
      </c>
      <c r="G175" t="str">
        <f t="shared" si="158"/>
        <v>Scheduled Care</v>
      </c>
      <c r="I175" s="22"/>
      <c r="J175" s="22"/>
      <c r="K175" s="22"/>
      <c r="L175" s="22"/>
      <c r="M175" s="22"/>
      <c r="N175" s="22"/>
      <c r="O175" s="22"/>
      <c r="P175" s="22"/>
      <c r="Q175" s="22"/>
      <c r="R175" s="22"/>
      <c r="S175" s="22"/>
      <c r="T175" s="22"/>
      <c r="W175" s="22">
        <f>'4 - Cost Pressures'!I89</f>
        <v>1300</v>
      </c>
      <c r="X175" s="22"/>
      <c r="Y175" s="22"/>
      <c r="Z175" s="22">
        <f>'4 - Cost Pressures'!J89</f>
        <v>1300</v>
      </c>
      <c r="AA175" s="22"/>
    </row>
    <row r="176" spans="1:27">
      <c r="A176" t="str">
        <f t="shared" ref="A176:C176" si="159">A82</f>
        <v>Swansea Bay UHB</v>
      </c>
      <c r="B176" t="str">
        <f t="shared" si="159"/>
        <v>In Year Cost Base</v>
      </c>
      <c r="C176" t="str">
        <f t="shared" si="159"/>
        <v xml:space="preserve">Funded Cost Pressures: </v>
      </c>
      <c r="D176" t="s">
        <v>905</v>
      </c>
      <c r="E176" t="str">
        <f t="shared" ref="E176:G176" si="160">E82</f>
        <v>FIGURE</v>
      </c>
      <c r="F176" t="str">
        <f t="shared" si="160"/>
        <v>Planned Care Recovery Regional</v>
      </c>
      <c r="G176" t="str">
        <f t="shared" si="160"/>
        <v>Scheduled Care</v>
      </c>
      <c r="I176" s="22"/>
      <c r="J176" s="22"/>
      <c r="K176" s="22"/>
      <c r="L176" s="22"/>
      <c r="M176" s="22"/>
      <c r="N176" s="22"/>
      <c r="O176" s="22"/>
      <c r="P176" s="22"/>
      <c r="Q176" s="22"/>
      <c r="R176" s="22"/>
      <c r="S176" s="22"/>
      <c r="T176" s="22"/>
      <c r="W176" s="22">
        <f>'4 - Cost Pressures'!I90</f>
        <v>15750</v>
      </c>
      <c r="X176" s="22"/>
      <c r="Y176" s="22"/>
      <c r="Z176" s="22">
        <f>'4 - Cost Pressures'!J90</f>
        <v>15750</v>
      </c>
      <c r="AA176" s="22"/>
    </row>
    <row r="177" spans="1:27">
      <c r="A177" t="str">
        <f t="shared" ref="A177:C177" si="161">A83</f>
        <v>Swansea Bay UHB</v>
      </c>
      <c r="B177" t="str">
        <f t="shared" si="161"/>
        <v>In Year Cost Base</v>
      </c>
      <c r="C177" t="str">
        <f t="shared" si="161"/>
        <v xml:space="preserve">Funded Cost Pressures: </v>
      </c>
      <c r="D177" t="s">
        <v>905</v>
      </c>
      <c r="E177" t="str">
        <f t="shared" ref="E177:G177" si="162">E83</f>
        <v>FIGURE</v>
      </c>
      <c r="F177" t="str">
        <f t="shared" si="162"/>
        <v>2022/23 Pay Award</v>
      </c>
      <c r="G177" t="str">
        <f t="shared" si="162"/>
        <v>Across Service Areas</v>
      </c>
      <c r="I177" s="22"/>
      <c r="J177" s="22"/>
      <c r="K177" s="22"/>
      <c r="L177" s="22"/>
      <c r="M177" s="22"/>
      <c r="N177" s="22"/>
      <c r="O177" s="22"/>
      <c r="P177" s="22"/>
      <c r="Q177" s="22"/>
      <c r="R177" s="22"/>
      <c r="S177" s="22"/>
      <c r="T177" s="22"/>
      <c r="W177" s="22">
        <f>'4 - Cost Pressures'!I91</f>
        <v>29077</v>
      </c>
      <c r="X177" s="22"/>
      <c r="Y177" s="22"/>
      <c r="Z177" s="22">
        <f>'4 - Cost Pressures'!J91</f>
        <v>29077</v>
      </c>
      <c r="AA177" s="22"/>
    </row>
    <row r="178" spans="1:27">
      <c r="A178" t="str">
        <f t="shared" ref="A178:C178" si="163">A84</f>
        <v>Swansea Bay UHB</v>
      </c>
      <c r="B178" t="str">
        <f t="shared" si="163"/>
        <v>In Year Cost Base</v>
      </c>
      <c r="C178" t="str">
        <f t="shared" si="163"/>
        <v xml:space="preserve">Funded Cost Pressures: </v>
      </c>
      <c r="D178" t="s">
        <v>905</v>
      </c>
      <c r="E178" t="str">
        <f t="shared" ref="E178:G178" si="164">E84</f>
        <v>FIGURE</v>
      </c>
      <c r="F178" t="str">
        <f t="shared" si="164"/>
        <v>Additional Costs linked Table A2</v>
      </c>
      <c r="G178" t="str">
        <f t="shared" si="164"/>
        <v>Across Service Areas</v>
      </c>
      <c r="I178" s="22"/>
      <c r="J178" s="22"/>
      <c r="K178" s="22"/>
      <c r="L178" s="22"/>
      <c r="M178" s="22"/>
      <c r="N178" s="22"/>
      <c r="O178" s="22"/>
      <c r="P178" s="22"/>
      <c r="Q178" s="22"/>
      <c r="R178" s="22"/>
      <c r="S178" s="22"/>
      <c r="T178" s="22"/>
      <c r="W178" s="22">
        <f>'4 - Cost Pressures'!I92</f>
        <v>799.90116177700088</v>
      </c>
      <c r="X178" s="22"/>
      <c r="Y178" s="22"/>
      <c r="Z178" s="22">
        <f>'4 - Cost Pressures'!J92</f>
        <v>799.90116177700088</v>
      </c>
      <c r="AA178" s="22"/>
    </row>
    <row r="179" spans="1:27">
      <c r="A179" t="str">
        <f t="shared" ref="A179:C179" si="165">A85</f>
        <v>Swansea Bay UHB</v>
      </c>
      <c r="B179" t="str">
        <f t="shared" si="165"/>
        <v>In Year Cost Base</v>
      </c>
      <c r="C179" t="str">
        <f t="shared" si="165"/>
        <v xml:space="preserve">Funded Cost Pressures: </v>
      </c>
      <c r="D179" t="s">
        <v>905</v>
      </c>
      <c r="E179" t="str">
        <f t="shared" ref="E179:G179" si="166">E85</f>
        <v>FIGURE</v>
      </c>
      <c r="F179" t="str">
        <f t="shared" si="166"/>
        <v>Additional Costs linked Table B1</v>
      </c>
      <c r="G179" t="str">
        <f t="shared" si="166"/>
        <v>Across Service Areas</v>
      </c>
      <c r="I179" s="22"/>
      <c r="J179" s="22"/>
      <c r="K179" s="22"/>
      <c r="L179" s="22"/>
      <c r="M179" s="22"/>
      <c r="N179" s="22"/>
      <c r="O179" s="22"/>
      <c r="P179" s="22"/>
      <c r="Q179" s="22"/>
      <c r="R179" s="22"/>
      <c r="S179" s="22"/>
      <c r="T179" s="22"/>
      <c r="W179" s="22">
        <f>'4 - Cost Pressures'!I93</f>
        <v>1408.4</v>
      </c>
      <c r="X179" s="22"/>
      <c r="Y179" s="22"/>
      <c r="Z179" s="22">
        <f>'4 - Cost Pressures'!J93</f>
        <v>1408.4</v>
      </c>
      <c r="AA179" s="22"/>
    </row>
    <row r="180" spans="1:27">
      <c r="A180" t="str">
        <f t="shared" ref="A180:C180" si="167">A86</f>
        <v>Swansea Bay UHB</v>
      </c>
      <c r="B180" t="str">
        <f t="shared" si="167"/>
        <v>In Year Cost Base</v>
      </c>
      <c r="C180" t="str">
        <f t="shared" si="167"/>
        <v xml:space="preserve">Funded Cost Pressures: </v>
      </c>
      <c r="D180" t="s">
        <v>905</v>
      </c>
      <c r="E180" t="str">
        <f t="shared" ref="E180:G180" si="168">E86</f>
        <v>FIGURE</v>
      </c>
      <c r="F180" t="str">
        <f t="shared" si="168"/>
        <v>Additional Costs linked Table B2</v>
      </c>
      <c r="G180" t="str">
        <f t="shared" si="168"/>
        <v>Across Service Areas</v>
      </c>
      <c r="I180" s="22"/>
      <c r="J180" s="22"/>
      <c r="K180" s="22"/>
      <c r="L180" s="22"/>
      <c r="M180" s="22"/>
      <c r="N180" s="22"/>
      <c r="O180" s="22"/>
      <c r="P180" s="22"/>
      <c r="Q180" s="22"/>
      <c r="R180" s="22"/>
      <c r="S180" s="22"/>
      <c r="T180" s="22"/>
      <c r="W180" s="22">
        <f>'4 - Cost Pressures'!I94</f>
        <v>210</v>
      </c>
      <c r="X180" s="22"/>
      <c r="Y180" s="22"/>
      <c r="Z180" s="22">
        <f>'4 - Cost Pressures'!J94</f>
        <v>210</v>
      </c>
      <c r="AA180" s="22"/>
    </row>
    <row r="181" spans="1:27">
      <c r="A181" t="str">
        <f t="shared" ref="A181:C181" si="169">A87</f>
        <v>Swansea Bay UHB</v>
      </c>
      <c r="B181" t="str">
        <f t="shared" si="169"/>
        <v>In Year Cost Base</v>
      </c>
      <c r="C181" t="str">
        <f t="shared" si="169"/>
        <v xml:space="preserve">Funded Cost Pressures: </v>
      </c>
      <c r="D181" t="s">
        <v>905</v>
      </c>
      <c r="E181" t="str">
        <f t="shared" ref="E181:G181" si="170">E87</f>
        <v>FIGURE</v>
      </c>
      <c r="F181" t="str">
        <f t="shared" si="170"/>
        <v>Additional Costs linked Table 2</v>
      </c>
      <c r="G181" t="str">
        <f t="shared" si="170"/>
        <v>Across Service Areas</v>
      </c>
      <c r="I181" s="22"/>
      <c r="J181" s="22"/>
      <c r="K181" s="22"/>
      <c r="L181" s="22"/>
      <c r="M181" s="22"/>
      <c r="N181" s="22"/>
      <c r="O181" s="22"/>
      <c r="P181" s="22"/>
      <c r="Q181" s="22"/>
      <c r="R181" s="22"/>
      <c r="S181" s="22"/>
      <c r="T181" s="22"/>
      <c r="W181" s="22">
        <f>'4 - Cost Pressures'!I95</f>
        <v>494.93000000000006</v>
      </c>
      <c r="X181" s="22"/>
      <c r="Y181" s="22"/>
      <c r="Z181" s="22">
        <f>'4 - Cost Pressures'!J95</f>
        <v>494.93000000000006</v>
      </c>
      <c r="AA181" s="22"/>
    </row>
    <row r="182" spans="1:27">
      <c r="A182" t="str">
        <f t="shared" ref="A182:C182" si="171">A88</f>
        <v>Swansea Bay UHB</v>
      </c>
      <c r="B182" t="str">
        <f t="shared" si="171"/>
        <v>In Year Cost Base</v>
      </c>
      <c r="C182" t="str">
        <f t="shared" si="171"/>
        <v xml:space="preserve">Funded Cost Pressures: </v>
      </c>
      <c r="D182" t="s">
        <v>905</v>
      </c>
      <c r="E182" t="str">
        <f t="shared" ref="E182:G182" si="172">E88</f>
        <v>FIGURE</v>
      </c>
      <c r="F182" t="str">
        <f t="shared" si="172"/>
        <v>Anticpated Allocations Invesments Recurrent (as per Tab 6)</v>
      </c>
      <c r="G182" t="str">
        <f t="shared" si="172"/>
        <v>Across Service Areas</v>
      </c>
      <c r="I182" s="22"/>
      <c r="J182" s="22"/>
      <c r="K182" s="22"/>
      <c r="L182" s="22"/>
      <c r="M182" s="22"/>
      <c r="N182" s="22"/>
      <c r="O182" s="22"/>
      <c r="P182" s="22"/>
      <c r="Q182" s="22"/>
      <c r="R182" s="22"/>
      <c r="S182" s="22"/>
      <c r="T182" s="22"/>
      <c r="W182" s="22">
        <f>'4 - Cost Pressures'!I96</f>
        <v>12014.82661</v>
      </c>
      <c r="X182" s="22"/>
      <c r="Y182" s="22"/>
      <c r="Z182" s="22">
        <f>'4 - Cost Pressures'!J96</f>
        <v>12014.82661</v>
      </c>
      <c r="AA182" s="22"/>
    </row>
    <row r="183" spans="1:27">
      <c r="A183" t="str">
        <f t="shared" ref="A183:C183" si="173">A89</f>
        <v>Swansea Bay UHB</v>
      </c>
      <c r="B183" t="str">
        <f t="shared" si="173"/>
        <v>In Year Cost Base</v>
      </c>
      <c r="C183" t="str">
        <f t="shared" si="173"/>
        <v xml:space="preserve">Funded Cost Pressures: </v>
      </c>
      <c r="D183" t="s">
        <v>905</v>
      </c>
      <c r="E183" t="str">
        <f t="shared" ref="E183:G183" si="174">E89</f>
        <v>FIGURE</v>
      </c>
      <c r="F183" t="str">
        <f t="shared" si="174"/>
        <v>Anticpated Allocations Invesments Non Recurrent (as per Tab 6)</v>
      </c>
      <c r="G183" t="str">
        <f t="shared" si="174"/>
        <v>Across Service Areas</v>
      </c>
      <c r="I183" s="22"/>
      <c r="J183" s="22"/>
      <c r="K183" s="22"/>
      <c r="L183" s="22"/>
      <c r="M183" s="22"/>
      <c r="N183" s="22"/>
      <c r="O183" s="22"/>
      <c r="P183" s="22"/>
      <c r="Q183" s="22"/>
      <c r="R183" s="22"/>
      <c r="S183" s="22"/>
      <c r="T183" s="22"/>
      <c r="W183" s="22">
        <f>'4 - Cost Pressures'!I97</f>
        <v>0</v>
      </c>
      <c r="X183" s="22"/>
      <c r="Y183" s="22"/>
      <c r="Z183" s="22">
        <f>'4 - Cost Pressures'!J97</f>
        <v>0</v>
      </c>
      <c r="AA183" s="22"/>
    </row>
    <row r="184" spans="1:27">
      <c r="A184" t="str">
        <f t="shared" ref="A184:C184" si="175">A90</f>
        <v>Swansea Bay UHB</v>
      </c>
      <c r="B184" t="str">
        <f t="shared" si="175"/>
        <v>In Year Cost Base</v>
      </c>
      <c r="C184" t="str">
        <f t="shared" si="175"/>
        <v xml:space="preserve">Funded Cost Pressures: </v>
      </c>
      <c r="D184" t="s">
        <v>905</v>
      </c>
      <c r="E184" t="str">
        <f t="shared" ref="E184:G184" si="176">E90</f>
        <v>FIGURE</v>
      </c>
      <c r="F184">
        <f t="shared" si="176"/>
        <v>0</v>
      </c>
      <c r="G184">
        <f t="shared" si="176"/>
        <v>0</v>
      </c>
      <c r="I184" s="22"/>
      <c r="J184" s="22"/>
      <c r="K184" s="22"/>
      <c r="L184" s="22"/>
      <c r="M184" s="22"/>
      <c r="N184" s="22"/>
      <c r="O184" s="22"/>
      <c r="P184" s="22"/>
      <c r="Q184" s="22"/>
      <c r="R184" s="22"/>
      <c r="S184" s="22"/>
      <c r="T184" s="22"/>
      <c r="W184" s="22">
        <f>'4 - Cost Pressures'!I98</f>
        <v>0</v>
      </c>
      <c r="X184" s="22"/>
      <c r="Y184" s="22"/>
      <c r="Z184" s="22">
        <f>'4 - Cost Pressures'!J98</f>
        <v>0</v>
      </c>
      <c r="AA184" s="22"/>
    </row>
    <row r="185" spans="1:27">
      <c r="A185" t="str">
        <f t="shared" ref="A185:C185" si="177">A91</f>
        <v>Swansea Bay UHB</v>
      </c>
      <c r="B185" t="str">
        <f t="shared" si="177"/>
        <v>In Year Cost Base</v>
      </c>
      <c r="C185" t="str">
        <f t="shared" si="177"/>
        <v xml:space="preserve">Funded Cost Pressures: </v>
      </c>
      <c r="D185" t="s">
        <v>905</v>
      </c>
      <c r="E185" t="str">
        <f t="shared" ref="E185:G185" si="178">E91</f>
        <v>FIGURE</v>
      </c>
      <c r="F185">
        <f t="shared" si="178"/>
        <v>0</v>
      </c>
      <c r="G185">
        <f t="shared" si="178"/>
        <v>0</v>
      </c>
      <c r="I185" s="22"/>
      <c r="J185" s="22"/>
      <c r="K185" s="22"/>
      <c r="L185" s="22"/>
      <c r="M185" s="22"/>
      <c r="N185" s="22"/>
      <c r="O185" s="22"/>
      <c r="P185" s="22"/>
      <c r="Q185" s="22"/>
      <c r="R185" s="22"/>
      <c r="S185" s="22"/>
      <c r="T185" s="22"/>
      <c r="W185" s="22">
        <f>'4 - Cost Pressures'!I99</f>
        <v>0</v>
      </c>
      <c r="X185" s="22"/>
      <c r="Y185" s="22"/>
      <c r="Z185" s="22">
        <f>'4 - Cost Pressures'!J99</f>
        <v>0</v>
      </c>
      <c r="AA185" s="22"/>
    </row>
    <row r="186" spans="1:27">
      <c r="A186" t="str">
        <f t="shared" ref="A186:C186" si="179">A92</f>
        <v>Swansea Bay UHB</v>
      </c>
      <c r="B186" t="str">
        <f t="shared" si="179"/>
        <v>In Year Cost Base</v>
      </c>
      <c r="C186" t="str">
        <f t="shared" si="179"/>
        <v xml:space="preserve">Funded Cost Pressures: </v>
      </c>
      <c r="D186" t="s">
        <v>905</v>
      </c>
      <c r="E186" t="str">
        <f t="shared" ref="E186:G186" si="180">E92</f>
        <v>FIGURE</v>
      </c>
      <c r="F186">
        <f t="shared" si="180"/>
        <v>0</v>
      </c>
      <c r="G186">
        <f t="shared" si="180"/>
        <v>0</v>
      </c>
      <c r="I186" s="22"/>
      <c r="J186" s="22"/>
      <c r="K186" s="22"/>
      <c r="L186" s="22"/>
      <c r="M186" s="22"/>
      <c r="N186" s="22"/>
      <c r="O186" s="22"/>
      <c r="P186" s="22"/>
      <c r="Q186" s="22"/>
      <c r="R186" s="22"/>
      <c r="S186" s="22"/>
      <c r="T186" s="22"/>
      <c r="W186" s="22">
        <f>'4 - Cost Pressures'!I100</f>
        <v>0</v>
      </c>
      <c r="X186" s="22"/>
      <c r="Y186" s="22"/>
      <c r="Z186" s="22">
        <f>'4 - Cost Pressures'!J100</f>
        <v>0</v>
      </c>
      <c r="AA186" s="22"/>
    </row>
    <row r="187" spans="1:27">
      <c r="A187" t="str">
        <f t="shared" ref="A187:C187" si="181">A93</f>
        <v>Swansea Bay UHB</v>
      </c>
      <c r="B187" t="str">
        <f t="shared" si="181"/>
        <v>In Year Cost Base</v>
      </c>
      <c r="C187" t="str">
        <f t="shared" si="181"/>
        <v xml:space="preserve">Funded Cost Pressures: </v>
      </c>
      <c r="D187" t="s">
        <v>905</v>
      </c>
      <c r="E187" t="str">
        <f t="shared" ref="E187:G187" si="182">E93</f>
        <v>TOTAL</v>
      </c>
      <c r="F187" t="str">
        <f t="shared" si="182"/>
        <v>Adjustment for new funded activities</v>
      </c>
      <c r="G187">
        <f t="shared" si="182"/>
        <v>0</v>
      </c>
      <c r="I187" s="22"/>
      <c r="J187" s="22"/>
      <c r="K187" s="22"/>
      <c r="L187" s="22"/>
      <c r="M187" s="22"/>
      <c r="N187" s="22"/>
      <c r="O187" s="22"/>
      <c r="P187" s="22"/>
      <c r="Q187" s="22"/>
      <c r="R187" s="22"/>
      <c r="S187" s="22"/>
      <c r="T187" s="22"/>
      <c r="W187" s="22">
        <f>'4 - Cost Pressures'!I101</f>
        <v>71555.057771777007</v>
      </c>
      <c r="X187" s="22"/>
      <c r="Y187" s="22"/>
      <c r="Z187" s="22">
        <f>'4 - Cost Pressures'!J101</f>
        <v>71555.057771777007</v>
      </c>
      <c r="AA187" s="22"/>
    </row>
    <row r="188" spans="1:27">
      <c r="A188" t="str">
        <f t="shared" ref="A188:C188" si="183">A94</f>
        <v>Swansea Bay UHB</v>
      </c>
      <c r="B188" t="str">
        <f t="shared" si="183"/>
        <v>In Year Cost Base</v>
      </c>
      <c r="C188" t="str">
        <f t="shared" si="183"/>
        <v xml:space="preserve">Funded Cost Pressures: </v>
      </c>
      <c r="D188" t="s">
        <v>905</v>
      </c>
      <c r="E188" t="str">
        <f t="shared" ref="E188:G188" si="184">E94</f>
        <v>FIGURE</v>
      </c>
      <c r="F188">
        <f t="shared" si="184"/>
        <v>0</v>
      </c>
      <c r="G188">
        <f t="shared" si="184"/>
        <v>0</v>
      </c>
      <c r="I188" s="22"/>
      <c r="J188" s="22"/>
      <c r="K188" s="22"/>
      <c r="L188" s="22"/>
      <c r="M188" s="22"/>
      <c r="N188" s="22"/>
      <c r="O188" s="22"/>
      <c r="P188" s="22"/>
      <c r="Q188" s="22"/>
      <c r="R188" s="22"/>
      <c r="S188" s="22"/>
      <c r="T188" s="22"/>
      <c r="W188" s="22">
        <f>'4 - Cost Pressures'!I102</f>
        <v>0</v>
      </c>
      <c r="X188" s="22"/>
      <c r="Y188" s="22"/>
      <c r="Z188" s="22">
        <f>'4 - Cost Pressures'!J102</f>
        <v>0</v>
      </c>
      <c r="AA188" s="22"/>
    </row>
    <row r="189" spans="1:27">
      <c r="A189" t="str">
        <f t="shared" ref="A189:C189" si="185">A95</f>
        <v>Swansea Bay UHB</v>
      </c>
      <c r="B189" t="str">
        <f t="shared" si="185"/>
        <v>In Year Cost Base</v>
      </c>
      <c r="C189" t="str">
        <f t="shared" si="185"/>
        <v>Total Cost Pressures</v>
      </c>
      <c r="D189" t="s">
        <v>905</v>
      </c>
      <c r="E189" t="str">
        <f t="shared" ref="E189:G189" si="186">E95</f>
        <v>TOTAL</v>
      </c>
      <c r="F189" t="str">
        <f t="shared" si="186"/>
        <v>Total Cost Pressures</v>
      </c>
      <c r="G189">
        <f t="shared" si="186"/>
        <v>0</v>
      </c>
      <c r="I189" s="22"/>
      <c r="J189" s="22"/>
      <c r="K189" s="22"/>
      <c r="L189" s="22"/>
      <c r="M189" s="22"/>
      <c r="N189" s="22"/>
      <c r="O189" s="22"/>
      <c r="P189" s="22"/>
      <c r="Q189" s="22"/>
      <c r="R189" s="22"/>
      <c r="S189" s="22"/>
      <c r="T189" s="22"/>
      <c r="W189" s="22">
        <f>'4 - Cost Pressures'!I103</f>
        <v>89583.494501777008</v>
      </c>
      <c r="X189" s="22"/>
      <c r="Y189" s="22"/>
      <c r="Z189" s="22">
        <f>'4 - Cost Pressures'!J103</f>
        <v>89583.494501777008</v>
      </c>
      <c r="AA189" s="22"/>
    </row>
    <row r="190" spans="1:27">
      <c r="A190" t="str">
        <f t="shared" ref="A190:C209" si="187">A96</f>
        <v>Swansea Bay UHB</v>
      </c>
      <c r="B190" t="str">
        <f t="shared" si="187"/>
        <v>In Year Cost Base</v>
      </c>
      <c r="C190" t="str">
        <f t="shared" si="187"/>
        <v>Inflationary Cost Pressures</v>
      </c>
      <c r="D190" t="s">
        <v>906</v>
      </c>
      <c r="E190" t="str">
        <f t="shared" ref="E190:G209" si="188">E96</f>
        <v>FIGURE</v>
      </c>
      <c r="F190" t="str">
        <f t="shared" si="188"/>
        <v>Inflation - Energy</v>
      </c>
      <c r="G190">
        <f t="shared" si="188"/>
        <v>0</v>
      </c>
      <c r="W190" s="22">
        <f>'4 - Cost Pressures'!K10</f>
        <v>11800</v>
      </c>
      <c r="Z190" s="22">
        <f>'4 - Cost Pressures'!L10</f>
        <v>11800</v>
      </c>
    </row>
    <row r="191" spans="1:27">
      <c r="A191" t="str">
        <f t="shared" si="187"/>
        <v>Swansea Bay UHB</v>
      </c>
      <c r="B191" t="str">
        <f t="shared" si="187"/>
        <v>In Year Cost Base</v>
      </c>
      <c r="C191" t="str">
        <f t="shared" si="187"/>
        <v>Inflationary Cost Pressures</v>
      </c>
      <c r="D191" t="s">
        <v>906</v>
      </c>
      <c r="E191" t="str">
        <f t="shared" si="188"/>
        <v>FIGURE</v>
      </c>
      <c r="F191" t="str">
        <f t="shared" si="188"/>
        <v>Inflation - Other price increases</v>
      </c>
      <c r="G191">
        <f t="shared" si="188"/>
        <v>0</v>
      </c>
      <c r="V191" s="22"/>
      <c r="W191" s="22">
        <f>'4 - Cost Pressures'!K11</f>
        <v>7904.1123534999933</v>
      </c>
      <c r="Z191" s="22">
        <f>'4 - Cost Pressures'!L11</f>
        <v>7904.1123534999933</v>
      </c>
    </row>
    <row r="192" spans="1:27">
      <c r="A192" t="str">
        <f t="shared" si="187"/>
        <v>Swansea Bay UHB</v>
      </c>
      <c r="B192" t="str">
        <f t="shared" si="187"/>
        <v>In Year Cost Base</v>
      </c>
      <c r="C192" t="str">
        <f t="shared" si="187"/>
        <v>Inflationary Cost Pressures</v>
      </c>
      <c r="D192" t="s">
        <v>906</v>
      </c>
      <c r="E192" t="str">
        <f t="shared" si="188"/>
        <v>FIGURE</v>
      </c>
      <c r="F192" t="str">
        <f t="shared" si="188"/>
        <v>CHC (ec RLW)</v>
      </c>
      <c r="G192">
        <f t="shared" si="188"/>
        <v>0</v>
      </c>
      <c r="W192" s="22">
        <f>'4 - Cost Pressures'!K12</f>
        <v>0</v>
      </c>
      <c r="Z192" s="22">
        <f>'4 - Cost Pressures'!L12</f>
        <v>0</v>
      </c>
    </row>
    <row r="193" spans="1:26">
      <c r="A193" t="str">
        <f t="shared" si="187"/>
        <v>Swansea Bay UHB</v>
      </c>
      <c r="B193" t="str">
        <f t="shared" si="187"/>
        <v>In Year Cost Base</v>
      </c>
      <c r="C193" t="str">
        <f t="shared" si="187"/>
        <v>Inflationary Cost Pressures</v>
      </c>
      <c r="D193" t="s">
        <v>906</v>
      </c>
      <c r="E193" t="str">
        <f t="shared" si="188"/>
        <v>FIGURE</v>
      </c>
      <c r="F193" t="str">
        <f t="shared" si="188"/>
        <v>Secondary Care Drugs &amp; NICE</v>
      </c>
      <c r="G193">
        <f t="shared" si="188"/>
        <v>0</v>
      </c>
      <c r="W193" s="22">
        <f>'4 - Cost Pressures'!K13</f>
        <v>0</v>
      </c>
      <c r="Z193" s="22">
        <f>'4 - Cost Pressures'!L13</f>
        <v>0</v>
      </c>
    </row>
    <row r="194" spans="1:26">
      <c r="A194" t="str">
        <f t="shared" si="187"/>
        <v>Swansea Bay UHB</v>
      </c>
      <c r="B194" t="str">
        <f t="shared" si="187"/>
        <v>In Year Cost Base</v>
      </c>
      <c r="C194" t="str">
        <f t="shared" si="187"/>
        <v>Inflationary Cost Pressures</v>
      </c>
      <c r="D194" t="s">
        <v>906</v>
      </c>
      <c r="E194" t="str">
        <f t="shared" si="188"/>
        <v>FIGURE</v>
      </c>
      <c r="F194" t="str">
        <f t="shared" si="188"/>
        <v>PC Prescribing</v>
      </c>
      <c r="G194">
        <f t="shared" si="188"/>
        <v>0</v>
      </c>
      <c r="W194" s="22">
        <f>'4 - Cost Pressures'!K14</f>
        <v>0</v>
      </c>
      <c r="Z194" s="22">
        <f>'4 - Cost Pressures'!L14</f>
        <v>0</v>
      </c>
    </row>
    <row r="195" spans="1:26">
      <c r="A195" t="str">
        <f t="shared" si="187"/>
        <v>Swansea Bay UHB</v>
      </c>
      <c r="B195" t="str">
        <f t="shared" si="187"/>
        <v>In Year Cost Base</v>
      </c>
      <c r="C195" t="str">
        <f t="shared" si="187"/>
        <v>Inflationary Cost Pressures</v>
      </c>
      <c r="D195" t="s">
        <v>906</v>
      </c>
      <c r="E195" t="str">
        <f t="shared" si="188"/>
        <v>FIGURE</v>
      </c>
      <c r="F195" t="str">
        <f t="shared" si="188"/>
        <v>Inflations Linked to Commissioned Services</v>
      </c>
      <c r="G195">
        <f t="shared" si="188"/>
        <v>0</v>
      </c>
      <c r="W195" s="22">
        <f>'4 - Cost Pressures'!K15</f>
        <v>901.47891000000004</v>
      </c>
      <c r="Z195" s="22">
        <f>'4 - Cost Pressures'!L15</f>
        <v>901.47891000000004</v>
      </c>
    </row>
    <row r="196" spans="1:26">
      <c r="A196" t="str">
        <f t="shared" si="187"/>
        <v>Swansea Bay UHB</v>
      </c>
      <c r="B196" t="str">
        <f t="shared" si="187"/>
        <v>In Year Cost Base</v>
      </c>
      <c r="C196" t="str">
        <f t="shared" si="187"/>
        <v>Inflationary Cost Pressures</v>
      </c>
      <c r="D196" t="s">
        <v>906</v>
      </c>
      <c r="E196" t="str">
        <f t="shared" si="188"/>
        <v>FIGURE</v>
      </c>
      <c r="F196">
        <f t="shared" si="188"/>
        <v>0</v>
      </c>
      <c r="G196">
        <f t="shared" si="188"/>
        <v>0</v>
      </c>
      <c r="W196" s="22">
        <f>'4 - Cost Pressures'!K16</f>
        <v>0</v>
      </c>
      <c r="Z196" s="22">
        <f>'4 - Cost Pressures'!L16</f>
        <v>0</v>
      </c>
    </row>
    <row r="197" spans="1:26">
      <c r="A197" t="str">
        <f t="shared" si="187"/>
        <v>Swansea Bay UHB</v>
      </c>
      <c r="B197" t="str">
        <f t="shared" si="187"/>
        <v>In Year Cost Base</v>
      </c>
      <c r="C197" t="str">
        <f t="shared" si="187"/>
        <v>Inflationary Cost Pressures</v>
      </c>
      <c r="D197" t="s">
        <v>906</v>
      </c>
      <c r="E197" t="str">
        <f t="shared" si="188"/>
        <v>FIGURE</v>
      </c>
      <c r="F197">
        <f t="shared" si="188"/>
        <v>0</v>
      </c>
      <c r="G197">
        <f t="shared" si="188"/>
        <v>0</v>
      </c>
      <c r="W197" s="22">
        <f>'4 - Cost Pressures'!K17</f>
        <v>0</v>
      </c>
      <c r="Z197" s="22">
        <f>'4 - Cost Pressures'!L17</f>
        <v>0</v>
      </c>
    </row>
    <row r="198" spans="1:26">
      <c r="A198" t="str">
        <f t="shared" si="187"/>
        <v>Swansea Bay UHB</v>
      </c>
      <c r="B198" t="str">
        <f t="shared" si="187"/>
        <v>In Year Cost Base</v>
      </c>
      <c r="C198" t="str">
        <f t="shared" si="187"/>
        <v>Inflationary Cost Pressures</v>
      </c>
      <c r="D198" t="s">
        <v>906</v>
      </c>
      <c r="E198" t="str">
        <f t="shared" si="188"/>
        <v>TOTAL</v>
      </c>
      <c r="F198" t="str">
        <f t="shared" si="188"/>
        <v>Subtotal Inflationary Cost Pressures</v>
      </c>
      <c r="G198">
        <f t="shared" si="188"/>
        <v>0</v>
      </c>
      <c r="W198" s="22">
        <f>'4 - Cost Pressures'!K18</f>
        <v>20605.591263499995</v>
      </c>
      <c r="Z198" s="22">
        <f>'4 - Cost Pressures'!L18</f>
        <v>20605.591263499995</v>
      </c>
    </row>
    <row r="199" spans="1:26">
      <c r="A199" t="str">
        <f t="shared" si="187"/>
        <v>Swansea Bay UHB</v>
      </c>
      <c r="B199" t="str">
        <f t="shared" si="187"/>
        <v>In Year Cost Base</v>
      </c>
      <c r="C199" t="str">
        <f t="shared" si="187"/>
        <v>Inflationary Cost Pressures</v>
      </c>
      <c r="D199" t="s">
        <v>906</v>
      </c>
      <c r="E199" t="str">
        <f t="shared" si="188"/>
        <v>FIGURE</v>
      </c>
      <c r="F199">
        <f t="shared" si="188"/>
        <v>0</v>
      </c>
      <c r="G199">
        <f t="shared" si="188"/>
        <v>0</v>
      </c>
      <c r="W199" s="22">
        <f>'4 - Cost Pressures'!K19</f>
        <v>0</v>
      </c>
      <c r="Z199" s="22">
        <f>'4 - Cost Pressures'!L19</f>
        <v>0</v>
      </c>
    </row>
    <row r="200" spans="1:26">
      <c r="A200" t="str">
        <f t="shared" si="187"/>
        <v>Swansea Bay UHB</v>
      </c>
      <c r="B200" t="str">
        <f t="shared" si="187"/>
        <v>In Year Cost Base</v>
      </c>
      <c r="C200" t="str">
        <f t="shared" si="187"/>
        <v>Ongoing non-recurring cost pressures</v>
      </c>
      <c r="D200" t="s">
        <v>906</v>
      </c>
      <c r="E200" t="str">
        <f t="shared" si="188"/>
        <v>FIGURE</v>
      </c>
      <c r="F200" t="str">
        <f t="shared" si="188"/>
        <v>Ongoing non-recurring cost pressures</v>
      </c>
      <c r="G200" t="str">
        <f t="shared" si="188"/>
        <v>Service Area</v>
      </c>
      <c r="W200" s="22" t="str">
        <f>'4 - Cost Pressures'!K20</f>
        <v>£'000</v>
      </c>
      <c r="Z200" s="22" t="str">
        <f>'4 - Cost Pressures'!L20</f>
        <v>£'000</v>
      </c>
    </row>
    <row r="201" spans="1:26">
      <c r="A201" t="str">
        <f t="shared" si="187"/>
        <v>Swansea Bay UHB</v>
      </c>
      <c r="B201" t="str">
        <f t="shared" si="187"/>
        <v>In Year Cost Base</v>
      </c>
      <c r="C201" t="str">
        <f t="shared" si="187"/>
        <v>Ongoing non-recurring cost pressures</v>
      </c>
      <c r="D201" t="s">
        <v>906</v>
      </c>
      <c r="E201" t="str">
        <f t="shared" si="188"/>
        <v>FIGURE</v>
      </c>
      <c r="F201">
        <f t="shared" si="188"/>
        <v>0</v>
      </c>
      <c r="G201">
        <f t="shared" si="188"/>
        <v>0</v>
      </c>
      <c r="W201" s="22">
        <f>'4 - Cost Pressures'!K21</f>
        <v>0</v>
      </c>
      <c r="Z201" s="22">
        <f>'4 - Cost Pressures'!L21</f>
        <v>0</v>
      </c>
    </row>
    <row r="202" spans="1:26">
      <c r="A202" t="str">
        <f t="shared" si="187"/>
        <v>Swansea Bay UHB</v>
      </c>
      <c r="B202" t="str">
        <f t="shared" si="187"/>
        <v>In Year Cost Base</v>
      </c>
      <c r="C202" t="str">
        <f t="shared" si="187"/>
        <v>Ongoing non-recurring cost pressures</v>
      </c>
      <c r="D202" t="s">
        <v>906</v>
      </c>
      <c r="E202" t="str">
        <f t="shared" si="188"/>
        <v>FIGURE</v>
      </c>
      <c r="F202">
        <f t="shared" si="188"/>
        <v>0</v>
      </c>
      <c r="G202">
        <f t="shared" si="188"/>
        <v>0</v>
      </c>
      <c r="W202" s="22">
        <f>'4 - Cost Pressures'!K22</f>
        <v>0</v>
      </c>
      <c r="Z202" s="22">
        <f>'4 - Cost Pressures'!L22</f>
        <v>0</v>
      </c>
    </row>
    <row r="203" spans="1:26">
      <c r="A203" t="str">
        <f t="shared" si="187"/>
        <v>Swansea Bay UHB</v>
      </c>
      <c r="B203" t="str">
        <f t="shared" si="187"/>
        <v>In Year Cost Base</v>
      </c>
      <c r="C203" t="str">
        <f t="shared" si="187"/>
        <v>Ongoing non-recurring cost pressures</v>
      </c>
      <c r="D203" t="s">
        <v>906</v>
      </c>
      <c r="E203" t="str">
        <f t="shared" si="188"/>
        <v>FIGURE</v>
      </c>
      <c r="F203">
        <f t="shared" si="188"/>
        <v>0</v>
      </c>
      <c r="G203">
        <f t="shared" si="188"/>
        <v>0</v>
      </c>
      <c r="W203" s="22">
        <f>'4 - Cost Pressures'!K23</f>
        <v>0</v>
      </c>
      <c r="Z203" s="22">
        <f>'4 - Cost Pressures'!L23</f>
        <v>0</v>
      </c>
    </row>
    <row r="204" spans="1:26">
      <c r="A204" t="str">
        <f t="shared" si="187"/>
        <v>Swansea Bay UHB</v>
      </c>
      <c r="B204" t="str">
        <f t="shared" si="187"/>
        <v>In Year Cost Base</v>
      </c>
      <c r="C204" t="str">
        <f t="shared" si="187"/>
        <v>Ongoing non-recurring cost pressures</v>
      </c>
      <c r="D204" t="s">
        <v>906</v>
      </c>
      <c r="E204" t="str">
        <f t="shared" si="188"/>
        <v>FIGURE</v>
      </c>
      <c r="F204">
        <f t="shared" si="188"/>
        <v>0</v>
      </c>
      <c r="G204">
        <f t="shared" si="188"/>
        <v>0</v>
      </c>
      <c r="W204" s="22">
        <f>'4 - Cost Pressures'!K24</f>
        <v>0</v>
      </c>
      <c r="Z204" s="22">
        <f>'4 - Cost Pressures'!L24</f>
        <v>0</v>
      </c>
    </row>
    <row r="205" spans="1:26">
      <c r="A205" t="str">
        <f t="shared" si="187"/>
        <v>Swansea Bay UHB</v>
      </c>
      <c r="B205" t="str">
        <f t="shared" si="187"/>
        <v>In Year Cost Base</v>
      </c>
      <c r="C205" t="str">
        <f t="shared" si="187"/>
        <v>Ongoing non-recurring cost pressures</v>
      </c>
      <c r="D205" t="s">
        <v>906</v>
      </c>
      <c r="E205" t="str">
        <f t="shared" si="188"/>
        <v>FIGURE</v>
      </c>
      <c r="F205">
        <f t="shared" si="188"/>
        <v>0</v>
      </c>
      <c r="G205">
        <f t="shared" si="188"/>
        <v>0</v>
      </c>
      <c r="W205" s="22">
        <f>'4 - Cost Pressures'!K25</f>
        <v>0</v>
      </c>
      <c r="Z205" s="22">
        <f>'4 - Cost Pressures'!L25</f>
        <v>0</v>
      </c>
    </row>
    <row r="206" spans="1:26">
      <c r="A206" t="str">
        <f t="shared" si="187"/>
        <v>Swansea Bay UHB</v>
      </c>
      <c r="B206" t="str">
        <f t="shared" si="187"/>
        <v>In Year Cost Base</v>
      </c>
      <c r="C206" t="str">
        <f t="shared" si="187"/>
        <v>Ongoing non-recurring cost pressures</v>
      </c>
      <c r="D206" t="s">
        <v>906</v>
      </c>
      <c r="E206" t="str">
        <f t="shared" si="188"/>
        <v>FIGURE</v>
      </c>
      <c r="F206">
        <f t="shared" si="188"/>
        <v>0</v>
      </c>
      <c r="G206">
        <f t="shared" si="188"/>
        <v>0</v>
      </c>
      <c r="W206" s="22">
        <f>'4 - Cost Pressures'!K26</f>
        <v>0</v>
      </c>
      <c r="Z206" s="22">
        <f>'4 - Cost Pressures'!L26</f>
        <v>0</v>
      </c>
    </row>
    <row r="207" spans="1:26">
      <c r="A207" t="str">
        <f t="shared" si="187"/>
        <v>Swansea Bay UHB</v>
      </c>
      <c r="B207" t="str">
        <f t="shared" si="187"/>
        <v>In Year Cost Base</v>
      </c>
      <c r="C207" t="str">
        <f t="shared" si="187"/>
        <v>Ongoing non-recurring cost pressures</v>
      </c>
      <c r="D207" t="s">
        <v>906</v>
      </c>
      <c r="E207" t="str">
        <f t="shared" si="188"/>
        <v>FIGURE</v>
      </c>
      <c r="F207">
        <f t="shared" si="188"/>
        <v>0</v>
      </c>
      <c r="G207">
        <f t="shared" si="188"/>
        <v>0</v>
      </c>
      <c r="W207" s="22">
        <f>'4 - Cost Pressures'!K27</f>
        <v>0</v>
      </c>
      <c r="Z207" s="22">
        <f>'4 - Cost Pressures'!L27</f>
        <v>0</v>
      </c>
    </row>
    <row r="208" spans="1:26">
      <c r="A208" t="str">
        <f t="shared" si="187"/>
        <v>Swansea Bay UHB</v>
      </c>
      <c r="B208" t="str">
        <f t="shared" si="187"/>
        <v>In Year Cost Base</v>
      </c>
      <c r="C208" t="str">
        <f t="shared" si="187"/>
        <v>Ongoing non-recurring cost pressures</v>
      </c>
      <c r="D208" t="s">
        <v>906</v>
      </c>
      <c r="E208" t="str">
        <f t="shared" si="188"/>
        <v>FIGURE</v>
      </c>
      <c r="F208">
        <f t="shared" si="188"/>
        <v>0</v>
      </c>
      <c r="G208">
        <f t="shared" si="188"/>
        <v>0</v>
      </c>
      <c r="W208" s="22">
        <f>'4 - Cost Pressures'!K28</f>
        <v>0</v>
      </c>
      <c r="Z208" s="22">
        <f>'4 - Cost Pressures'!L28</f>
        <v>0</v>
      </c>
    </row>
    <row r="209" spans="1:26">
      <c r="A209" t="str">
        <f t="shared" si="187"/>
        <v>Swansea Bay UHB</v>
      </c>
      <c r="B209" t="str">
        <f t="shared" si="187"/>
        <v>In Year Cost Base</v>
      </c>
      <c r="C209" t="str">
        <f t="shared" si="187"/>
        <v>Ongoing non-recurring cost pressures</v>
      </c>
      <c r="D209" t="s">
        <v>906</v>
      </c>
      <c r="E209" t="str">
        <f t="shared" si="188"/>
        <v>FIGURE</v>
      </c>
      <c r="F209">
        <f t="shared" si="188"/>
        <v>0</v>
      </c>
      <c r="G209">
        <f t="shared" si="188"/>
        <v>0</v>
      </c>
      <c r="W209" s="22">
        <f>'4 - Cost Pressures'!K29</f>
        <v>0</v>
      </c>
      <c r="Z209" s="22">
        <f>'4 - Cost Pressures'!L29</f>
        <v>0</v>
      </c>
    </row>
    <row r="210" spans="1:26">
      <c r="A210" t="str">
        <f t="shared" ref="A210:C229" si="189">A116</f>
        <v>Swansea Bay UHB</v>
      </c>
      <c r="B210" t="str">
        <f t="shared" si="189"/>
        <v>In Year Cost Base</v>
      </c>
      <c r="C210" t="str">
        <f t="shared" si="189"/>
        <v>Ongoing non-recurring cost pressures</v>
      </c>
      <c r="D210" t="s">
        <v>906</v>
      </c>
      <c r="E210" t="str">
        <f t="shared" ref="E210:G229" si="190">E116</f>
        <v>FIGURE</v>
      </c>
      <c r="F210">
        <f t="shared" si="190"/>
        <v>0</v>
      </c>
      <c r="G210">
        <f t="shared" si="190"/>
        <v>0</v>
      </c>
      <c r="W210" s="22">
        <f>'4 - Cost Pressures'!K30</f>
        <v>0</v>
      </c>
      <c r="Z210" s="22">
        <f>'4 - Cost Pressures'!L30</f>
        <v>0</v>
      </c>
    </row>
    <row r="211" spans="1:26">
      <c r="A211" t="str">
        <f t="shared" si="189"/>
        <v>Swansea Bay UHB</v>
      </c>
      <c r="B211" t="str">
        <f t="shared" si="189"/>
        <v>In Year Cost Base</v>
      </c>
      <c r="C211" t="str">
        <f t="shared" si="189"/>
        <v>Ongoing non-recurring cost pressures</v>
      </c>
      <c r="D211" t="s">
        <v>906</v>
      </c>
      <c r="E211" t="str">
        <f t="shared" si="190"/>
        <v>FIGURE</v>
      </c>
      <c r="F211">
        <f t="shared" si="190"/>
        <v>0</v>
      </c>
      <c r="G211">
        <f t="shared" si="190"/>
        <v>0</v>
      </c>
      <c r="W211" s="22">
        <f>'4 - Cost Pressures'!K31</f>
        <v>0</v>
      </c>
      <c r="Z211" s="22">
        <f>'4 - Cost Pressures'!L31</f>
        <v>0</v>
      </c>
    </row>
    <row r="212" spans="1:26">
      <c r="A212" t="str">
        <f t="shared" si="189"/>
        <v>Swansea Bay UHB</v>
      </c>
      <c r="B212" t="str">
        <f t="shared" si="189"/>
        <v>In Year Cost Base</v>
      </c>
      <c r="C212" t="str">
        <f t="shared" si="189"/>
        <v>Ongoing non-recurring cost pressures</v>
      </c>
      <c r="D212" t="s">
        <v>906</v>
      </c>
      <c r="E212" t="str">
        <f t="shared" si="190"/>
        <v>FIGURE</v>
      </c>
      <c r="F212">
        <f t="shared" si="190"/>
        <v>0</v>
      </c>
      <c r="G212">
        <f t="shared" si="190"/>
        <v>0</v>
      </c>
      <c r="W212" s="22">
        <f>'4 - Cost Pressures'!K32</f>
        <v>0</v>
      </c>
      <c r="Z212" s="22">
        <f>'4 - Cost Pressures'!L32</f>
        <v>0</v>
      </c>
    </row>
    <row r="213" spans="1:26">
      <c r="A213" t="str">
        <f t="shared" si="189"/>
        <v>Swansea Bay UHB</v>
      </c>
      <c r="B213" t="str">
        <f t="shared" si="189"/>
        <v>In Year Cost Base</v>
      </c>
      <c r="C213" t="str">
        <f t="shared" si="189"/>
        <v>Ongoing non-recurring cost pressures</v>
      </c>
      <c r="D213" t="s">
        <v>906</v>
      </c>
      <c r="E213" t="str">
        <f t="shared" si="190"/>
        <v>FIGURE</v>
      </c>
      <c r="F213">
        <f t="shared" si="190"/>
        <v>0</v>
      </c>
      <c r="G213">
        <f t="shared" si="190"/>
        <v>0</v>
      </c>
      <c r="W213" s="22">
        <f>'4 - Cost Pressures'!K33</f>
        <v>0</v>
      </c>
      <c r="Z213" s="22">
        <f>'4 - Cost Pressures'!L33</f>
        <v>0</v>
      </c>
    </row>
    <row r="214" spans="1:26">
      <c r="A214" t="str">
        <f t="shared" si="189"/>
        <v>Swansea Bay UHB</v>
      </c>
      <c r="B214" t="str">
        <f t="shared" si="189"/>
        <v>In Year Cost Base</v>
      </c>
      <c r="C214" t="str">
        <f t="shared" si="189"/>
        <v>Ongoing non-recurring cost pressures</v>
      </c>
      <c r="D214" t="s">
        <v>906</v>
      </c>
      <c r="E214" t="str">
        <f t="shared" si="190"/>
        <v>FIGURE</v>
      </c>
      <c r="F214">
        <f t="shared" si="190"/>
        <v>0</v>
      </c>
      <c r="G214">
        <f t="shared" si="190"/>
        <v>0</v>
      </c>
      <c r="W214" s="22">
        <f>'4 - Cost Pressures'!K34</f>
        <v>0</v>
      </c>
      <c r="Z214" s="22">
        <f>'4 - Cost Pressures'!L34</f>
        <v>0</v>
      </c>
    </row>
    <row r="215" spans="1:26">
      <c r="A215" t="str">
        <f t="shared" si="189"/>
        <v>Swansea Bay UHB</v>
      </c>
      <c r="B215" t="str">
        <f t="shared" si="189"/>
        <v>In Year Cost Base</v>
      </c>
      <c r="C215" t="str">
        <f t="shared" si="189"/>
        <v>Ongoing non-recurring cost pressures</v>
      </c>
      <c r="D215" t="s">
        <v>906</v>
      </c>
      <c r="E215" t="str">
        <f t="shared" si="190"/>
        <v>FIGURE</v>
      </c>
      <c r="F215">
        <f t="shared" si="190"/>
        <v>0</v>
      </c>
      <c r="G215">
        <f t="shared" si="190"/>
        <v>0</v>
      </c>
      <c r="W215" s="22">
        <f>'4 - Cost Pressures'!K35</f>
        <v>0</v>
      </c>
      <c r="Z215" s="22">
        <f>'4 - Cost Pressures'!L35</f>
        <v>0</v>
      </c>
    </row>
    <row r="216" spans="1:26">
      <c r="A216" t="str">
        <f t="shared" si="189"/>
        <v>Swansea Bay UHB</v>
      </c>
      <c r="B216" t="str">
        <f t="shared" si="189"/>
        <v>In Year Cost Base</v>
      </c>
      <c r="C216" t="str">
        <f t="shared" si="189"/>
        <v>Ongoing non-recurring cost pressures</v>
      </c>
      <c r="D216" t="s">
        <v>906</v>
      </c>
      <c r="E216" t="str">
        <f t="shared" si="190"/>
        <v>FIGURE</v>
      </c>
      <c r="F216">
        <f t="shared" si="190"/>
        <v>0</v>
      </c>
      <c r="G216">
        <f t="shared" si="190"/>
        <v>0</v>
      </c>
      <c r="W216" s="22">
        <f>'4 - Cost Pressures'!K36</f>
        <v>0</v>
      </c>
      <c r="Z216" s="22">
        <f>'4 - Cost Pressures'!L36</f>
        <v>0</v>
      </c>
    </row>
    <row r="217" spans="1:26">
      <c r="A217" t="str">
        <f t="shared" si="189"/>
        <v>Swansea Bay UHB</v>
      </c>
      <c r="B217" t="str">
        <f t="shared" si="189"/>
        <v>In Year Cost Base</v>
      </c>
      <c r="C217" t="str">
        <f t="shared" si="189"/>
        <v>Ongoing non-recurring cost pressures</v>
      </c>
      <c r="D217" t="s">
        <v>906</v>
      </c>
      <c r="E217" t="str">
        <f t="shared" si="190"/>
        <v>FIGURE</v>
      </c>
      <c r="F217">
        <f t="shared" si="190"/>
        <v>0</v>
      </c>
      <c r="G217">
        <f t="shared" si="190"/>
        <v>0</v>
      </c>
      <c r="W217" s="22">
        <f>'4 - Cost Pressures'!K37</f>
        <v>0</v>
      </c>
      <c r="Z217" s="22">
        <f>'4 - Cost Pressures'!L37</f>
        <v>0</v>
      </c>
    </row>
    <row r="218" spans="1:26">
      <c r="A218" t="str">
        <f t="shared" si="189"/>
        <v>Swansea Bay UHB</v>
      </c>
      <c r="B218" t="str">
        <f t="shared" si="189"/>
        <v>In Year Cost Base</v>
      </c>
      <c r="C218" t="str">
        <f t="shared" si="189"/>
        <v>Ongoing non-recurring cost pressures</v>
      </c>
      <c r="D218" t="s">
        <v>906</v>
      </c>
      <c r="E218" t="str">
        <f t="shared" si="190"/>
        <v>FIGURE</v>
      </c>
      <c r="F218">
        <f t="shared" si="190"/>
        <v>0</v>
      </c>
      <c r="G218">
        <f t="shared" si="190"/>
        <v>0</v>
      </c>
      <c r="W218" s="22">
        <f>'4 - Cost Pressures'!K38</f>
        <v>0</v>
      </c>
      <c r="Z218" s="22">
        <f>'4 - Cost Pressures'!L38</f>
        <v>0</v>
      </c>
    </row>
    <row r="219" spans="1:26">
      <c r="A219" t="str">
        <f t="shared" si="189"/>
        <v>Swansea Bay UHB</v>
      </c>
      <c r="B219" t="str">
        <f t="shared" si="189"/>
        <v>In Year Cost Base</v>
      </c>
      <c r="C219" t="str">
        <f t="shared" si="189"/>
        <v>Ongoing non-recurring cost pressures</v>
      </c>
      <c r="D219" t="s">
        <v>906</v>
      </c>
      <c r="E219" t="str">
        <f t="shared" si="190"/>
        <v>FIGURE</v>
      </c>
      <c r="F219">
        <f t="shared" si="190"/>
        <v>0</v>
      </c>
      <c r="G219">
        <f t="shared" si="190"/>
        <v>0</v>
      </c>
      <c r="W219" s="22">
        <f>'4 - Cost Pressures'!K39</f>
        <v>0</v>
      </c>
      <c r="Z219" s="22">
        <f>'4 - Cost Pressures'!L39</f>
        <v>0</v>
      </c>
    </row>
    <row r="220" spans="1:26">
      <c r="A220" t="str">
        <f t="shared" si="189"/>
        <v>Swansea Bay UHB</v>
      </c>
      <c r="B220" t="str">
        <f t="shared" si="189"/>
        <v>In Year Cost Base</v>
      </c>
      <c r="C220" t="str">
        <f t="shared" si="189"/>
        <v>Ongoing non-recurring cost pressures</v>
      </c>
      <c r="D220" t="s">
        <v>906</v>
      </c>
      <c r="E220" t="str">
        <f t="shared" si="190"/>
        <v>FIGURE</v>
      </c>
      <c r="F220">
        <f t="shared" si="190"/>
        <v>0</v>
      </c>
      <c r="G220">
        <f t="shared" si="190"/>
        <v>0</v>
      </c>
      <c r="W220" s="22">
        <f>'4 - Cost Pressures'!K40</f>
        <v>0</v>
      </c>
      <c r="Z220" s="22">
        <f>'4 - Cost Pressures'!L40</f>
        <v>0</v>
      </c>
    </row>
    <row r="221" spans="1:26">
      <c r="A221" t="str">
        <f t="shared" si="189"/>
        <v>Swansea Bay UHB</v>
      </c>
      <c r="B221" t="str">
        <f t="shared" si="189"/>
        <v>In Year Cost Base</v>
      </c>
      <c r="C221" t="str">
        <f t="shared" si="189"/>
        <v>Ongoing non-recurring cost pressures</v>
      </c>
      <c r="D221" t="s">
        <v>906</v>
      </c>
      <c r="E221" t="str">
        <f t="shared" si="190"/>
        <v>FIGURE</v>
      </c>
      <c r="F221">
        <f t="shared" si="190"/>
        <v>0</v>
      </c>
      <c r="G221">
        <f t="shared" si="190"/>
        <v>0</v>
      </c>
      <c r="W221" s="22">
        <f>'4 - Cost Pressures'!K41</f>
        <v>0</v>
      </c>
      <c r="Z221" s="22">
        <f>'4 - Cost Pressures'!L41</f>
        <v>0</v>
      </c>
    </row>
    <row r="222" spans="1:26">
      <c r="A222" t="str">
        <f t="shared" si="189"/>
        <v>Swansea Bay UHB</v>
      </c>
      <c r="B222" t="str">
        <f t="shared" si="189"/>
        <v>In Year Cost Base</v>
      </c>
      <c r="C222" t="str">
        <f t="shared" si="189"/>
        <v>Ongoing non-recurring cost pressures</v>
      </c>
      <c r="D222" t="s">
        <v>906</v>
      </c>
      <c r="E222" t="str">
        <f t="shared" si="190"/>
        <v>FIGURE</v>
      </c>
      <c r="F222">
        <f t="shared" si="190"/>
        <v>0</v>
      </c>
      <c r="G222">
        <f t="shared" si="190"/>
        <v>0</v>
      </c>
      <c r="W222" s="22">
        <f>'4 - Cost Pressures'!K42</f>
        <v>0</v>
      </c>
      <c r="Z222" s="22">
        <f>'4 - Cost Pressures'!L42</f>
        <v>0</v>
      </c>
    </row>
    <row r="223" spans="1:26">
      <c r="A223" t="str">
        <f t="shared" si="189"/>
        <v>Swansea Bay UHB</v>
      </c>
      <c r="B223" t="str">
        <f t="shared" si="189"/>
        <v>In Year Cost Base</v>
      </c>
      <c r="C223" t="str">
        <f t="shared" si="189"/>
        <v>Ongoing non-recurring cost pressures</v>
      </c>
      <c r="D223" t="s">
        <v>906</v>
      </c>
      <c r="E223" t="str">
        <f t="shared" si="190"/>
        <v>FIGURE</v>
      </c>
      <c r="F223">
        <f t="shared" si="190"/>
        <v>0</v>
      </c>
      <c r="G223">
        <f t="shared" si="190"/>
        <v>0</v>
      </c>
      <c r="W223" s="22">
        <f>'4 - Cost Pressures'!K43</f>
        <v>0</v>
      </c>
      <c r="Z223" s="22">
        <f>'4 - Cost Pressures'!L43</f>
        <v>0</v>
      </c>
    </row>
    <row r="224" spans="1:26">
      <c r="A224" t="str">
        <f t="shared" si="189"/>
        <v>Swansea Bay UHB</v>
      </c>
      <c r="B224" t="str">
        <f t="shared" si="189"/>
        <v>In Year Cost Base</v>
      </c>
      <c r="C224" t="str">
        <f t="shared" si="189"/>
        <v>Ongoing non-recurring cost pressures</v>
      </c>
      <c r="D224" t="s">
        <v>906</v>
      </c>
      <c r="E224" t="str">
        <f t="shared" si="190"/>
        <v>FIGURE</v>
      </c>
      <c r="F224">
        <f t="shared" si="190"/>
        <v>0</v>
      </c>
      <c r="G224">
        <f t="shared" si="190"/>
        <v>0</v>
      </c>
      <c r="W224" s="22">
        <f>'4 - Cost Pressures'!K44</f>
        <v>0</v>
      </c>
      <c r="Z224" s="22">
        <f>'4 - Cost Pressures'!L44</f>
        <v>0</v>
      </c>
    </row>
    <row r="225" spans="1:26">
      <c r="A225" t="str">
        <f t="shared" si="189"/>
        <v>Swansea Bay UHB</v>
      </c>
      <c r="B225" t="str">
        <f t="shared" si="189"/>
        <v>In Year Cost Base</v>
      </c>
      <c r="C225" t="str">
        <f t="shared" si="189"/>
        <v>Ongoing non-recurring cost pressures</v>
      </c>
      <c r="D225" t="s">
        <v>906</v>
      </c>
      <c r="E225" t="str">
        <f t="shared" si="190"/>
        <v>FIGURE</v>
      </c>
      <c r="F225">
        <f t="shared" si="190"/>
        <v>0</v>
      </c>
      <c r="G225">
        <f t="shared" si="190"/>
        <v>0</v>
      </c>
      <c r="W225" s="22">
        <f>'4 - Cost Pressures'!K45</f>
        <v>0</v>
      </c>
      <c r="Z225" s="22">
        <f>'4 - Cost Pressures'!L45</f>
        <v>0</v>
      </c>
    </row>
    <row r="226" spans="1:26">
      <c r="A226" t="str">
        <f t="shared" si="189"/>
        <v>Swansea Bay UHB</v>
      </c>
      <c r="B226" t="str">
        <f t="shared" si="189"/>
        <v>In Year Cost Base</v>
      </c>
      <c r="C226" t="str">
        <f t="shared" si="189"/>
        <v>Ongoing non-recurring cost pressures</v>
      </c>
      <c r="D226" t="s">
        <v>906</v>
      </c>
      <c r="E226" t="str">
        <f t="shared" si="190"/>
        <v>FIGURE</v>
      </c>
      <c r="F226">
        <f t="shared" si="190"/>
        <v>0</v>
      </c>
      <c r="G226">
        <f t="shared" si="190"/>
        <v>0</v>
      </c>
      <c r="W226" s="22">
        <f>'4 - Cost Pressures'!K46</f>
        <v>0</v>
      </c>
      <c r="Z226" s="22">
        <f>'4 - Cost Pressures'!L46</f>
        <v>0</v>
      </c>
    </row>
    <row r="227" spans="1:26">
      <c r="A227" t="str">
        <f t="shared" si="189"/>
        <v>Swansea Bay UHB</v>
      </c>
      <c r="B227" t="str">
        <f t="shared" si="189"/>
        <v>In Year Cost Base</v>
      </c>
      <c r="C227" t="str">
        <f t="shared" si="189"/>
        <v>Ongoing non-recurring cost pressures</v>
      </c>
      <c r="D227" t="s">
        <v>906</v>
      </c>
      <c r="E227" t="str">
        <f t="shared" si="190"/>
        <v>FIGURE</v>
      </c>
      <c r="F227">
        <f t="shared" si="190"/>
        <v>0</v>
      </c>
      <c r="G227">
        <f t="shared" si="190"/>
        <v>0</v>
      </c>
      <c r="W227" s="22">
        <f>'4 - Cost Pressures'!K47</f>
        <v>0</v>
      </c>
      <c r="Z227" s="22">
        <f>'4 - Cost Pressures'!L47</f>
        <v>0</v>
      </c>
    </row>
    <row r="228" spans="1:26">
      <c r="A228" t="str">
        <f t="shared" si="189"/>
        <v>Swansea Bay UHB</v>
      </c>
      <c r="B228" t="str">
        <f t="shared" si="189"/>
        <v>In Year Cost Base</v>
      </c>
      <c r="C228" t="str">
        <f t="shared" si="189"/>
        <v>Ongoing non-recurring cost pressures</v>
      </c>
      <c r="D228" t="s">
        <v>906</v>
      </c>
      <c r="E228" t="str">
        <f t="shared" si="190"/>
        <v>FIGURE</v>
      </c>
      <c r="F228">
        <f t="shared" si="190"/>
        <v>0</v>
      </c>
      <c r="G228">
        <f t="shared" si="190"/>
        <v>0</v>
      </c>
      <c r="W228" s="22">
        <f>'4 - Cost Pressures'!K48</f>
        <v>0</v>
      </c>
      <c r="Z228" s="22">
        <f>'4 - Cost Pressures'!L48</f>
        <v>0</v>
      </c>
    </row>
    <row r="229" spans="1:26">
      <c r="A229" t="str">
        <f t="shared" si="189"/>
        <v>Swansea Bay UHB</v>
      </c>
      <c r="B229" t="str">
        <f t="shared" si="189"/>
        <v>In Year Cost Base</v>
      </c>
      <c r="C229" t="str">
        <f t="shared" si="189"/>
        <v>Ongoing non-recurring cost pressures</v>
      </c>
      <c r="D229" t="s">
        <v>906</v>
      </c>
      <c r="E229" t="str">
        <f t="shared" si="190"/>
        <v>TOTAL</v>
      </c>
      <c r="F229" t="str">
        <f t="shared" si="190"/>
        <v>Subtotal Ongoing non-recurrent pressures</v>
      </c>
      <c r="G229">
        <f t="shared" si="190"/>
        <v>0</v>
      </c>
      <c r="W229" s="22">
        <f>'4 - Cost Pressures'!K49</f>
        <v>0</v>
      </c>
      <c r="Z229" s="22">
        <f>'4 - Cost Pressures'!L49</f>
        <v>0</v>
      </c>
    </row>
    <row r="230" spans="1:26">
      <c r="A230" t="str">
        <f t="shared" ref="A230:C249" si="191">A136</f>
        <v>Swansea Bay UHB</v>
      </c>
      <c r="B230" t="str">
        <f t="shared" si="191"/>
        <v>In Year Cost Base</v>
      </c>
      <c r="C230" t="str">
        <f t="shared" si="191"/>
        <v>Ongoing non-recurring cost pressures</v>
      </c>
      <c r="D230" t="s">
        <v>906</v>
      </c>
      <c r="E230" t="str">
        <f t="shared" ref="E230:G249" si="192">E136</f>
        <v>FIGURE</v>
      </c>
      <c r="F230">
        <f t="shared" si="192"/>
        <v>0</v>
      </c>
      <c r="G230">
        <f t="shared" si="192"/>
        <v>0</v>
      </c>
      <c r="W230" s="22">
        <f>'4 - Cost Pressures'!K50</f>
        <v>0</v>
      </c>
      <c r="Z230" s="22">
        <f>'4 - Cost Pressures'!L50</f>
        <v>0</v>
      </c>
    </row>
    <row r="231" spans="1:26">
      <c r="A231" t="str">
        <f t="shared" si="191"/>
        <v>Swansea Bay UHB</v>
      </c>
      <c r="B231" t="str">
        <f t="shared" si="191"/>
        <v>In Year Cost Base</v>
      </c>
      <c r="C231" t="str">
        <f t="shared" si="191"/>
        <v>Other Volume Growth / Investments (please specify):</v>
      </c>
      <c r="D231" t="s">
        <v>906</v>
      </c>
      <c r="E231" t="str">
        <f t="shared" si="192"/>
        <v>FIGURE</v>
      </c>
      <c r="F231" t="str">
        <f t="shared" si="192"/>
        <v>Other Volume Growth / Investments (please specify):</v>
      </c>
      <c r="G231" t="str">
        <f t="shared" si="192"/>
        <v>Service Area</v>
      </c>
      <c r="W231" s="22" t="str">
        <f>'4 - Cost Pressures'!K51</f>
        <v>£'000</v>
      </c>
      <c r="Z231" s="22" t="str">
        <f>'4 - Cost Pressures'!L51</f>
        <v>£'000</v>
      </c>
    </row>
    <row r="232" spans="1:26">
      <c r="A232" t="str">
        <f t="shared" si="191"/>
        <v>Swansea Bay UHB</v>
      </c>
      <c r="B232" t="str">
        <f t="shared" si="191"/>
        <v>In Year Cost Base</v>
      </c>
      <c r="C232" t="str">
        <f t="shared" si="191"/>
        <v>Other Volume Growth / Investments (please specify):</v>
      </c>
      <c r="D232" t="s">
        <v>906</v>
      </c>
      <c r="E232" t="str">
        <f t="shared" si="192"/>
        <v>FIGURE</v>
      </c>
      <c r="F232" t="str">
        <f t="shared" si="192"/>
        <v>Growth - NICE &amp; New High Cost Drugs</v>
      </c>
      <c r="G232" t="str">
        <f t="shared" si="192"/>
        <v>Scheduled Care</v>
      </c>
      <c r="W232" s="22">
        <f>'4 - Cost Pressures'!K52</f>
        <v>0</v>
      </c>
      <c r="Z232" s="22">
        <f>'4 - Cost Pressures'!L52</f>
        <v>0</v>
      </c>
    </row>
    <row r="233" spans="1:26">
      <c r="A233" t="str">
        <f t="shared" si="191"/>
        <v>Swansea Bay UHB</v>
      </c>
      <c r="B233" t="str">
        <f t="shared" si="191"/>
        <v>In Year Cost Base</v>
      </c>
      <c r="C233" t="str">
        <f t="shared" si="191"/>
        <v>Other Volume Growth / Investments (please specify):</v>
      </c>
      <c r="D233" t="s">
        <v>906</v>
      </c>
      <c r="E233" t="str">
        <f t="shared" si="192"/>
        <v>FIGURE</v>
      </c>
      <c r="F233" t="str">
        <f t="shared" si="192"/>
        <v>Growth - Specialist Services</v>
      </c>
      <c r="G233" t="str">
        <f t="shared" si="192"/>
        <v>Scheduled Care</v>
      </c>
      <c r="W233" s="22">
        <f>'4 - Cost Pressures'!K53</f>
        <v>0</v>
      </c>
      <c r="Z233" s="22">
        <f>'4 - Cost Pressures'!L53</f>
        <v>0</v>
      </c>
    </row>
    <row r="234" spans="1:26">
      <c r="A234" t="str">
        <f t="shared" si="191"/>
        <v>Swansea Bay UHB</v>
      </c>
      <c r="B234" t="str">
        <f t="shared" si="191"/>
        <v>In Year Cost Base</v>
      </c>
      <c r="C234" t="str">
        <f t="shared" si="191"/>
        <v>Other Volume Growth / Investments (please specify):</v>
      </c>
      <c r="D234" t="s">
        <v>906</v>
      </c>
      <c r="E234" t="str">
        <f t="shared" si="192"/>
        <v>FIGURE</v>
      </c>
      <c r="F234" t="str">
        <f t="shared" si="192"/>
        <v>CHC</v>
      </c>
      <c r="G234" t="str">
        <f t="shared" si="192"/>
        <v>Primary &amp; Community Care</v>
      </c>
      <c r="W234" s="22">
        <f>'4 - Cost Pressures'!K54</f>
        <v>0</v>
      </c>
      <c r="Z234" s="22">
        <f>'4 - Cost Pressures'!L54</f>
        <v>0</v>
      </c>
    </row>
    <row r="235" spans="1:26">
      <c r="A235" t="str">
        <f t="shared" si="191"/>
        <v>Swansea Bay UHB</v>
      </c>
      <c r="B235" t="str">
        <f t="shared" si="191"/>
        <v>In Year Cost Base</v>
      </c>
      <c r="C235" t="str">
        <f t="shared" si="191"/>
        <v>Other Volume Growth / Investments (please specify):</v>
      </c>
      <c r="D235" t="s">
        <v>906</v>
      </c>
      <c r="E235" t="str">
        <f t="shared" si="192"/>
        <v>FIGURE</v>
      </c>
      <c r="F235" t="str">
        <f t="shared" si="192"/>
        <v>PC Prescribing</v>
      </c>
      <c r="G235" t="str">
        <f t="shared" si="192"/>
        <v>Primary &amp; Community Care</v>
      </c>
      <c r="W235" s="22">
        <f>'4 - Cost Pressures'!K55</f>
        <v>0</v>
      </c>
      <c r="Z235" s="22">
        <f>'4 - Cost Pressures'!L55</f>
        <v>0</v>
      </c>
    </row>
    <row r="236" spans="1:26">
      <c r="A236" t="str">
        <f t="shared" si="191"/>
        <v>Swansea Bay UHB</v>
      </c>
      <c r="B236" t="str">
        <f t="shared" si="191"/>
        <v>In Year Cost Base</v>
      </c>
      <c r="C236" t="str">
        <f t="shared" si="191"/>
        <v>Other Volume Growth / Investments (please specify):</v>
      </c>
      <c r="D236" t="s">
        <v>906</v>
      </c>
      <c r="E236" t="str">
        <f t="shared" si="192"/>
        <v>FIGURE</v>
      </c>
      <c r="F236" t="str">
        <f t="shared" si="192"/>
        <v>National Costs &amp; NWSSP</v>
      </c>
      <c r="G236" t="str">
        <f t="shared" si="192"/>
        <v>Clinical Support</v>
      </c>
      <c r="W236" s="22">
        <f>'4 - Cost Pressures'!K56</f>
        <v>6401.0000000000009</v>
      </c>
      <c r="Z236" s="22">
        <f>'4 - Cost Pressures'!L56</f>
        <v>6401.0000000000009</v>
      </c>
    </row>
    <row r="237" spans="1:26">
      <c r="A237" t="str">
        <f t="shared" si="191"/>
        <v>Swansea Bay UHB</v>
      </c>
      <c r="B237" t="str">
        <f t="shared" si="191"/>
        <v>In Year Cost Base</v>
      </c>
      <c r="C237" t="str">
        <f t="shared" si="191"/>
        <v>Other Volume Growth / Investments (please specify):</v>
      </c>
      <c r="D237" t="s">
        <v>906</v>
      </c>
      <c r="E237" t="str">
        <f t="shared" si="192"/>
        <v>FIGURE</v>
      </c>
      <c r="F237" t="str">
        <f t="shared" si="192"/>
        <v>NSA</v>
      </c>
      <c r="G237" t="str">
        <f t="shared" si="192"/>
        <v>Across Service Areas</v>
      </c>
      <c r="W237" s="22">
        <f>'4 - Cost Pressures'!K57</f>
        <v>0</v>
      </c>
      <c r="Z237" s="22">
        <f>'4 - Cost Pressures'!L57</f>
        <v>0</v>
      </c>
    </row>
    <row r="238" spans="1:26">
      <c r="A238" t="str">
        <f t="shared" si="191"/>
        <v>Swansea Bay UHB</v>
      </c>
      <c r="B238" t="str">
        <f t="shared" si="191"/>
        <v>In Year Cost Base</v>
      </c>
      <c r="C238" t="str">
        <f t="shared" si="191"/>
        <v>Other Volume Growth / Investments (please specify):</v>
      </c>
      <c r="D238" t="s">
        <v>906</v>
      </c>
      <c r="E238" t="str">
        <f t="shared" si="192"/>
        <v>FIGURE</v>
      </c>
      <c r="F238" t="str">
        <f t="shared" si="192"/>
        <v xml:space="preserve">Growth Various </v>
      </c>
      <c r="G238" t="str">
        <f t="shared" si="192"/>
        <v>Across Service Areas</v>
      </c>
      <c r="W238" s="22">
        <f>'4 - Cost Pressures'!K58</f>
        <v>5100</v>
      </c>
      <c r="Z238" s="22">
        <f>'4 - Cost Pressures'!L58</f>
        <v>5100</v>
      </c>
    </row>
    <row r="239" spans="1:26">
      <c r="A239" t="str">
        <f t="shared" si="191"/>
        <v>Swansea Bay UHB</v>
      </c>
      <c r="B239" t="str">
        <f t="shared" si="191"/>
        <v>In Year Cost Base</v>
      </c>
      <c r="C239" t="str">
        <f t="shared" si="191"/>
        <v>Other Volume Growth / Investments (please specify):</v>
      </c>
      <c r="D239" t="s">
        <v>906</v>
      </c>
      <c r="E239" t="str">
        <f t="shared" si="192"/>
        <v>FIGURE</v>
      </c>
      <c r="F239" t="str">
        <f t="shared" si="192"/>
        <v>Disaggregation CTM SLA</v>
      </c>
      <c r="G239" t="str">
        <f t="shared" si="192"/>
        <v>Scheduled Care</v>
      </c>
      <c r="W239" s="22">
        <f>'4 - Cost Pressures'!K59</f>
        <v>3776.6716348723198</v>
      </c>
      <c r="Z239" s="22">
        <f>'4 - Cost Pressures'!L59</f>
        <v>3776.6716348723198</v>
      </c>
    </row>
    <row r="240" spans="1:26">
      <c r="A240" t="str">
        <f t="shared" si="191"/>
        <v>Swansea Bay UHB</v>
      </c>
      <c r="B240" t="str">
        <f t="shared" si="191"/>
        <v>In Year Cost Base</v>
      </c>
      <c r="C240" t="str">
        <f t="shared" si="191"/>
        <v>Other Volume Growth / Investments (please specify):</v>
      </c>
      <c r="D240" t="s">
        <v>906</v>
      </c>
      <c r="E240" t="str">
        <f t="shared" si="192"/>
        <v>FIGURE</v>
      </c>
      <c r="F240">
        <f t="shared" si="192"/>
        <v>0</v>
      </c>
      <c r="G240">
        <f t="shared" si="192"/>
        <v>0</v>
      </c>
      <c r="W240" s="22">
        <f>'4 - Cost Pressures'!K60</f>
        <v>0</v>
      </c>
      <c r="Z240" s="22">
        <f>'4 - Cost Pressures'!L60</f>
        <v>0</v>
      </c>
    </row>
    <row r="241" spans="1:26">
      <c r="A241" t="str">
        <f t="shared" si="191"/>
        <v>Swansea Bay UHB</v>
      </c>
      <c r="B241" t="str">
        <f t="shared" si="191"/>
        <v>In Year Cost Base</v>
      </c>
      <c r="C241" t="str">
        <f t="shared" si="191"/>
        <v>Other Volume Growth / Investments (please specify):</v>
      </c>
      <c r="D241" t="s">
        <v>906</v>
      </c>
      <c r="E241" t="str">
        <f t="shared" si="192"/>
        <v>FIGURE</v>
      </c>
      <c r="F241">
        <f t="shared" si="192"/>
        <v>0</v>
      </c>
      <c r="G241">
        <f t="shared" si="192"/>
        <v>0</v>
      </c>
      <c r="W241" s="22">
        <f>'4 - Cost Pressures'!K61</f>
        <v>0</v>
      </c>
      <c r="Z241" s="22">
        <f>'4 - Cost Pressures'!L61</f>
        <v>0</v>
      </c>
    </row>
    <row r="242" spans="1:26">
      <c r="A242" t="str">
        <f t="shared" si="191"/>
        <v>Swansea Bay UHB</v>
      </c>
      <c r="B242" t="str">
        <f t="shared" si="191"/>
        <v>In Year Cost Base</v>
      </c>
      <c r="C242" t="str">
        <f t="shared" si="191"/>
        <v>Other Volume Growth / Investments (please specify):</v>
      </c>
      <c r="D242" t="s">
        <v>906</v>
      </c>
      <c r="E242" t="str">
        <f t="shared" si="192"/>
        <v>FIGURE</v>
      </c>
      <c r="F242">
        <f t="shared" si="192"/>
        <v>0</v>
      </c>
      <c r="G242">
        <f t="shared" si="192"/>
        <v>0</v>
      </c>
      <c r="W242" s="22">
        <f>'4 - Cost Pressures'!K62</f>
        <v>0</v>
      </c>
      <c r="Z242" s="22">
        <f>'4 - Cost Pressures'!L62</f>
        <v>0</v>
      </c>
    </row>
    <row r="243" spans="1:26">
      <c r="A243" t="str">
        <f t="shared" si="191"/>
        <v>Swansea Bay UHB</v>
      </c>
      <c r="B243" t="str">
        <f t="shared" si="191"/>
        <v>In Year Cost Base</v>
      </c>
      <c r="C243" t="str">
        <f t="shared" si="191"/>
        <v>Other Volume Growth / Investments (please specify):</v>
      </c>
      <c r="D243" t="s">
        <v>906</v>
      </c>
      <c r="E243" t="str">
        <f t="shared" si="192"/>
        <v>FIGURE</v>
      </c>
      <c r="F243">
        <f t="shared" si="192"/>
        <v>0</v>
      </c>
      <c r="G243">
        <f t="shared" si="192"/>
        <v>0</v>
      </c>
      <c r="W243" s="22">
        <f>'4 - Cost Pressures'!K63</f>
        <v>0</v>
      </c>
      <c r="Z243" s="22">
        <f>'4 - Cost Pressures'!L63</f>
        <v>0</v>
      </c>
    </row>
    <row r="244" spans="1:26">
      <c r="A244" t="str">
        <f t="shared" si="191"/>
        <v>Swansea Bay UHB</v>
      </c>
      <c r="B244" t="str">
        <f t="shared" si="191"/>
        <v>In Year Cost Base</v>
      </c>
      <c r="C244" t="str">
        <f t="shared" si="191"/>
        <v>Other Volume Growth / Investments (please specify):</v>
      </c>
      <c r="D244" t="s">
        <v>906</v>
      </c>
      <c r="E244" t="str">
        <f t="shared" si="192"/>
        <v>FIGURE</v>
      </c>
      <c r="F244">
        <f t="shared" si="192"/>
        <v>0</v>
      </c>
      <c r="G244">
        <f t="shared" si="192"/>
        <v>0</v>
      </c>
      <c r="W244" s="22">
        <f>'4 - Cost Pressures'!K64</f>
        <v>0</v>
      </c>
      <c r="Z244" s="22">
        <f>'4 - Cost Pressures'!L64</f>
        <v>0</v>
      </c>
    </row>
    <row r="245" spans="1:26">
      <c r="A245" t="str">
        <f t="shared" si="191"/>
        <v>Swansea Bay UHB</v>
      </c>
      <c r="B245" t="str">
        <f t="shared" si="191"/>
        <v>In Year Cost Base</v>
      </c>
      <c r="C245" t="str">
        <f t="shared" si="191"/>
        <v>Other Volume Growth / Investments (please specify):</v>
      </c>
      <c r="D245" t="s">
        <v>906</v>
      </c>
      <c r="E245" t="str">
        <f t="shared" si="192"/>
        <v>FIGURE</v>
      </c>
      <c r="F245">
        <f t="shared" si="192"/>
        <v>0</v>
      </c>
      <c r="G245">
        <f t="shared" si="192"/>
        <v>0</v>
      </c>
      <c r="W245" s="22">
        <f>'4 - Cost Pressures'!K65</f>
        <v>0</v>
      </c>
      <c r="Z245" s="22">
        <f>'4 - Cost Pressures'!L65</f>
        <v>0</v>
      </c>
    </row>
    <row r="246" spans="1:26">
      <c r="A246" t="str">
        <f t="shared" si="191"/>
        <v>Swansea Bay UHB</v>
      </c>
      <c r="B246" t="str">
        <f t="shared" si="191"/>
        <v>In Year Cost Base</v>
      </c>
      <c r="C246" t="str">
        <f t="shared" si="191"/>
        <v>Other Volume Growth / Investments (please specify):</v>
      </c>
      <c r="D246" t="s">
        <v>906</v>
      </c>
      <c r="E246" t="str">
        <f t="shared" si="192"/>
        <v>FIGURE</v>
      </c>
      <c r="F246">
        <f t="shared" si="192"/>
        <v>0</v>
      </c>
      <c r="G246">
        <f t="shared" si="192"/>
        <v>0</v>
      </c>
      <c r="W246" s="22">
        <f>'4 - Cost Pressures'!K66</f>
        <v>0</v>
      </c>
      <c r="Z246" s="22">
        <f>'4 - Cost Pressures'!L66</f>
        <v>0</v>
      </c>
    </row>
    <row r="247" spans="1:26">
      <c r="A247" t="str">
        <f t="shared" si="191"/>
        <v>Swansea Bay UHB</v>
      </c>
      <c r="B247" t="str">
        <f t="shared" si="191"/>
        <v>In Year Cost Base</v>
      </c>
      <c r="C247" t="str">
        <f t="shared" si="191"/>
        <v>Other Volume Growth / Investments (please specify):</v>
      </c>
      <c r="D247" t="s">
        <v>906</v>
      </c>
      <c r="E247" t="str">
        <f t="shared" si="192"/>
        <v>FIGURE</v>
      </c>
      <c r="F247">
        <f t="shared" si="192"/>
        <v>0</v>
      </c>
      <c r="G247">
        <f t="shared" si="192"/>
        <v>0</v>
      </c>
      <c r="W247" s="22">
        <f>'4 - Cost Pressures'!K67</f>
        <v>0</v>
      </c>
      <c r="Z247" s="22">
        <f>'4 - Cost Pressures'!L67</f>
        <v>0</v>
      </c>
    </row>
    <row r="248" spans="1:26">
      <c r="A248" t="str">
        <f t="shared" si="191"/>
        <v>Swansea Bay UHB</v>
      </c>
      <c r="B248" t="str">
        <f t="shared" si="191"/>
        <v>In Year Cost Base</v>
      </c>
      <c r="C248" t="str">
        <f t="shared" si="191"/>
        <v>Other Volume Growth / Investments (please specify):</v>
      </c>
      <c r="D248" t="s">
        <v>906</v>
      </c>
      <c r="E248" t="str">
        <f t="shared" si="192"/>
        <v>FIGURE</v>
      </c>
      <c r="F248">
        <f t="shared" si="192"/>
        <v>0</v>
      </c>
      <c r="G248">
        <f t="shared" si="192"/>
        <v>0</v>
      </c>
      <c r="W248" s="22">
        <f>'4 - Cost Pressures'!K68</f>
        <v>0</v>
      </c>
      <c r="Z248" s="22">
        <f>'4 - Cost Pressures'!L68</f>
        <v>0</v>
      </c>
    </row>
    <row r="249" spans="1:26">
      <c r="A249" t="str">
        <f t="shared" si="191"/>
        <v>Swansea Bay UHB</v>
      </c>
      <c r="B249" t="str">
        <f t="shared" si="191"/>
        <v>In Year Cost Base</v>
      </c>
      <c r="C249" t="str">
        <f t="shared" si="191"/>
        <v>Other Volume Growth / Investments (please specify):</v>
      </c>
      <c r="D249" t="s">
        <v>906</v>
      </c>
      <c r="E249" t="str">
        <f t="shared" si="192"/>
        <v>FIGURE</v>
      </c>
      <c r="F249">
        <f t="shared" si="192"/>
        <v>0</v>
      </c>
      <c r="G249">
        <f t="shared" si="192"/>
        <v>0</v>
      </c>
      <c r="W249" s="22">
        <f>'4 - Cost Pressures'!K69</f>
        <v>0</v>
      </c>
      <c r="Z249" s="22">
        <f>'4 - Cost Pressures'!L69</f>
        <v>0</v>
      </c>
    </row>
    <row r="250" spans="1:26">
      <c r="A250" t="str">
        <f t="shared" ref="A250:C269" si="193">A156</f>
        <v>Swansea Bay UHB</v>
      </c>
      <c r="B250" t="str">
        <f t="shared" si="193"/>
        <v>In Year Cost Base</v>
      </c>
      <c r="C250" t="str">
        <f t="shared" si="193"/>
        <v>Other Volume Growth / Investments (please specify):</v>
      </c>
      <c r="D250" t="s">
        <v>906</v>
      </c>
      <c r="E250" t="str">
        <f t="shared" ref="E250:G269" si="194">E156</f>
        <v>FIGURE</v>
      </c>
      <c r="F250">
        <f t="shared" si="194"/>
        <v>0</v>
      </c>
      <c r="G250">
        <f t="shared" si="194"/>
        <v>0</v>
      </c>
      <c r="W250" s="22">
        <f>'4 - Cost Pressures'!K70</f>
        <v>0</v>
      </c>
      <c r="Z250" s="22">
        <f>'4 - Cost Pressures'!L70</f>
        <v>0</v>
      </c>
    </row>
    <row r="251" spans="1:26">
      <c r="A251" t="str">
        <f t="shared" si="193"/>
        <v>Swansea Bay UHB</v>
      </c>
      <c r="B251" t="str">
        <f t="shared" si="193"/>
        <v>In Year Cost Base</v>
      </c>
      <c r="C251" t="str">
        <f t="shared" si="193"/>
        <v>Other Volume Growth / Investments (please specify):</v>
      </c>
      <c r="D251" t="s">
        <v>906</v>
      </c>
      <c r="E251" t="str">
        <f t="shared" si="194"/>
        <v>FIGURE</v>
      </c>
      <c r="F251">
        <f t="shared" si="194"/>
        <v>0</v>
      </c>
      <c r="G251">
        <f t="shared" si="194"/>
        <v>0</v>
      </c>
      <c r="W251" s="22">
        <f>'4 - Cost Pressures'!K71</f>
        <v>0</v>
      </c>
      <c r="Z251" s="22">
        <f>'4 - Cost Pressures'!L71</f>
        <v>0</v>
      </c>
    </row>
    <row r="252" spans="1:26">
      <c r="A252" t="str">
        <f t="shared" si="193"/>
        <v>Swansea Bay UHB</v>
      </c>
      <c r="B252" t="str">
        <f t="shared" si="193"/>
        <v>In Year Cost Base</v>
      </c>
      <c r="C252" t="str">
        <f t="shared" si="193"/>
        <v>Other Volume Growth / Investments (please specify):</v>
      </c>
      <c r="D252" t="s">
        <v>906</v>
      </c>
      <c r="E252" t="str">
        <f t="shared" si="194"/>
        <v>FIGURE</v>
      </c>
      <c r="F252">
        <f t="shared" si="194"/>
        <v>0</v>
      </c>
      <c r="G252">
        <f t="shared" si="194"/>
        <v>0</v>
      </c>
      <c r="W252" s="22">
        <f>'4 - Cost Pressures'!K72</f>
        <v>0</v>
      </c>
      <c r="Z252" s="22">
        <f>'4 - Cost Pressures'!L72</f>
        <v>0</v>
      </c>
    </row>
    <row r="253" spans="1:26">
      <c r="A253" t="str">
        <f t="shared" si="193"/>
        <v>Swansea Bay UHB</v>
      </c>
      <c r="B253" t="str">
        <f t="shared" si="193"/>
        <v>In Year Cost Base</v>
      </c>
      <c r="C253" t="str">
        <f t="shared" si="193"/>
        <v>Other Volume Growth / Investments (please specify):</v>
      </c>
      <c r="D253" t="s">
        <v>906</v>
      </c>
      <c r="E253" t="str">
        <f t="shared" si="194"/>
        <v>FIGURE</v>
      </c>
      <c r="F253">
        <f t="shared" si="194"/>
        <v>0</v>
      </c>
      <c r="G253">
        <f t="shared" si="194"/>
        <v>0</v>
      </c>
      <c r="W253" s="22">
        <f>'4 - Cost Pressures'!K73</f>
        <v>0</v>
      </c>
      <c r="Z253" s="22">
        <f>'4 - Cost Pressures'!L73</f>
        <v>0</v>
      </c>
    </row>
    <row r="254" spans="1:26">
      <c r="A254" t="str">
        <f t="shared" si="193"/>
        <v>Swansea Bay UHB</v>
      </c>
      <c r="B254" t="str">
        <f t="shared" si="193"/>
        <v>In Year Cost Base</v>
      </c>
      <c r="C254" t="str">
        <f t="shared" si="193"/>
        <v>Other Volume Growth / Investments (please specify):</v>
      </c>
      <c r="D254" t="s">
        <v>906</v>
      </c>
      <c r="E254" t="str">
        <f t="shared" si="194"/>
        <v>FIGURE</v>
      </c>
      <c r="F254">
        <f t="shared" si="194"/>
        <v>0</v>
      </c>
      <c r="G254">
        <f t="shared" si="194"/>
        <v>0</v>
      </c>
      <c r="W254" s="22">
        <f>'4 - Cost Pressures'!K74</f>
        <v>0</v>
      </c>
      <c r="Z254" s="22">
        <f>'4 - Cost Pressures'!L74</f>
        <v>0</v>
      </c>
    </row>
    <row r="255" spans="1:26">
      <c r="A255" t="str">
        <f t="shared" si="193"/>
        <v>Swansea Bay UHB</v>
      </c>
      <c r="B255" t="str">
        <f t="shared" si="193"/>
        <v>In Year Cost Base</v>
      </c>
      <c r="C255" t="str">
        <f t="shared" si="193"/>
        <v>Other Volume Growth / Investments (please specify):</v>
      </c>
      <c r="D255" t="s">
        <v>906</v>
      </c>
      <c r="E255" t="str">
        <f t="shared" si="194"/>
        <v>FIGURE</v>
      </c>
      <c r="F255">
        <f t="shared" si="194"/>
        <v>0</v>
      </c>
      <c r="G255">
        <f t="shared" si="194"/>
        <v>0</v>
      </c>
      <c r="W255" s="22">
        <f>'4 - Cost Pressures'!K75</f>
        <v>0</v>
      </c>
      <c r="Z255" s="22">
        <f>'4 - Cost Pressures'!L75</f>
        <v>0</v>
      </c>
    </row>
    <row r="256" spans="1:26">
      <c r="A256" t="str">
        <f t="shared" si="193"/>
        <v>Swansea Bay UHB</v>
      </c>
      <c r="B256" t="str">
        <f t="shared" si="193"/>
        <v>In Year Cost Base</v>
      </c>
      <c r="C256" t="str">
        <f t="shared" si="193"/>
        <v>Other Volume Growth / Investments (please specify):</v>
      </c>
      <c r="D256" t="s">
        <v>906</v>
      </c>
      <c r="E256" t="str">
        <f t="shared" si="194"/>
        <v>FIGURE</v>
      </c>
      <c r="F256">
        <f t="shared" si="194"/>
        <v>0</v>
      </c>
      <c r="G256">
        <f t="shared" si="194"/>
        <v>0</v>
      </c>
      <c r="W256" s="22">
        <f>'4 - Cost Pressures'!K76</f>
        <v>0</v>
      </c>
      <c r="Z256" s="22">
        <f>'4 - Cost Pressures'!L76</f>
        <v>0</v>
      </c>
    </row>
    <row r="257" spans="1:26">
      <c r="A257" t="str">
        <f t="shared" si="193"/>
        <v>Swansea Bay UHB</v>
      </c>
      <c r="B257" t="str">
        <f t="shared" si="193"/>
        <v>In Year Cost Base</v>
      </c>
      <c r="C257" t="str">
        <f t="shared" si="193"/>
        <v>Other Volume Growth / Investments (please specify):</v>
      </c>
      <c r="D257" t="s">
        <v>906</v>
      </c>
      <c r="E257" t="str">
        <f t="shared" si="194"/>
        <v>FIGURE</v>
      </c>
      <c r="F257">
        <f t="shared" si="194"/>
        <v>0</v>
      </c>
      <c r="G257">
        <f t="shared" si="194"/>
        <v>0</v>
      </c>
      <c r="W257" s="22">
        <f>'4 - Cost Pressures'!K77</f>
        <v>0</v>
      </c>
      <c r="Z257" s="22">
        <f>'4 - Cost Pressures'!L77</f>
        <v>0</v>
      </c>
    </row>
    <row r="258" spans="1:26">
      <c r="A258" t="str">
        <f t="shared" si="193"/>
        <v>Swansea Bay UHB</v>
      </c>
      <c r="B258" t="str">
        <f t="shared" si="193"/>
        <v>In Year Cost Base</v>
      </c>
      <c r="C258" t="str">
        <f t="shared" si="193"/>
        <v>Other Volume Growth / Investments (please specify):</v>
      </c>
      <c r="D258" t="s">
        <v>906</v>
      </c>
      <c r="E258" t="str">
        <f t="shared" si="194"/>
        <v>FIGURE</v>
      </c>
      <c r="F258">
        <f t="shared" si="194"/>
        <v>0</v>
      </c>
      <c r="G258">
        <f t="shared" si="194"/>
        <v>0</v>
      </c>
      <c r="W258" s="22">
        <f>'4 - Cost Pressures'!K78</f>
        <v>0</v>
      </c>
      <c r="Z258" s="22">
        <f>'4 - Cost Pressures'!L78</f>
        <v>0</v>
      </c>
    </row>
    <row r="259" spans="1:26">
      <c r="A259" t="str">
        <f t="shared" si="193"/>
        <v>Swansea Bay UHB</v>
      </c>
      <c r="B259" t="str">
        <f t="shared" si="193"/>
        <v>In Year Cost Base</v>
      </c>
      <c r="C259" t="str">
        <f t="shared" si="193"/>
        <v>Other Volume Growth / Investments (please specify):</v>
      </c>
      <c r="D259" t="s">
        <v>906</v>
      </c>
      <c r="E259" t="str">
        <f t="shared" si="194"/>
        <v>FIGURE</v>
      </c>
      <c r="F259">
        <f t="shared" si="194"/>
        <v>0</v>
      </c>
      <c r="G259">
        <f t="shared" si="194"/>
        <v>0</v>
      </c>
      <c r="W259" s="22">
        <f>'4 - Cost Pressures'!K79</f>
        <v>0</v>
      </c>
      <c r="Z259" s="22">
        <f>'4 - Cost Pressures'!L79</f>
        <v>0</v>
      </c>
    </row>
    <row r="260" spans="1:26">
      <c r="A260" t="str">
        <f t="shared" si="193"/>
        <v>Swansea Bay UHB</v>
      </c>
      <c r="B260" t="str">
        <f t="shared" si="193"/>
        <v>In Year Cost Base</v>
      </c>
      <c r="C260" t="str">
        <f t="shared" si="193"/>
        <v>Other Volume Growth / Investments (please specify):</v>
      </c>
      <c r="D260" t="s">
        <v>906</v>
      </c>
      <c r="E260" t="str">
        <f t="shared" si="194"/>
        <v>FIGURE</v>
      </c>
      <c r="F260">
        <f t="shared" si="194"/>
        <v>0</v>
      </c>
      <c r="G260">
        <f t="shared" si="194"/>
        <v>0</v>
      </c>
      <c r="W260" s="22">
        <f>'4 - Cost Pressures'!K80</f>
        <v>0</v>
      </c>
      <c r="Z260" s="22">
        <f>'4 - Cost Pressures'!L80</f>
        <v>0</v>
      </c>
    </row>
    <row r="261" spans="1:26">
      <c r="A261" t="str">
        <f t="shared" si="193"/>
        <v>Swansea Bay UHB</v>
      </c>
      <c r="B261" t="str">
        <f t="shared" si="193"/>
        <v>In Year Cost Base</v>
      </c>
      <c r="C261" t="str">
        <f t="shared" si="193"/>
        <v>Other Volume Growth / Investments (please specify):</v>
      </c>
      <c r="D261" t="s">
        <v>906</v>
      </c>
      <c r="E261" t="str">
        <f t="shared" si="194"/>
        <v>TOTAL</v>
      </c>
      <c r="F261" t="str">
        <f t="shared" si="194"/>
        <v>Subtotal Other Volume Growth / Investments</v>
      </c>
      <c r="G261">
        <f t="shared" si="194"/>
        <v>0</v>
      </c>
      <c r="W261" s="22">
        <f>'4 - Cost Pressures'!K81</f>
        <v>15277.67163487232</v>
      </c>
      <c r="Z261" s="22">
        <f>'4 - Cost Pressures'!L81</f>
        <v>15277.67163487232</v>
      </c>
    </row>
    <row r="262" spans="1:26">
      <c r="A262" t="str">
        <f t="shared" si="193"/>
        <v>Swansea Bay UHB</v>
      </c>
      <c r="B262" t="str">
        <f t="shared" si="193"/>
        <v>In Year Cost Base</v>
      </c>
      <c r="C262" t="str">
        <f t="shared" si="193"/>
        <v>Other Volume Growth / Investments (please specify):</v>
      </c>
      <c r="D262" t="s">
        <v>906</v>
      </c>
      <c r="E262" t="str">
        <f t="shared" si="194"/>
        <v>FIGURE</v>
      </c>
      <c r="F262">
        <f t="shared" si="194"/>
        <v>0</v>
      </c>
      <c r="G262">
        <f t="shared" si="194"/>
        <v>0</v>
      </c>
      <c r="W262" s="22">
        <f>'4 - Cost Pressures'!K82</f>
        <v>0</v>
      </c>
      <c r="Z262" s="22">
        <f>'4 - Cost Pressures'!L82</f>
        <v>0</v>
      </c>
    </row>
    <row r="263" spans="1:26">
      <c r="A263" t="str">
        <f t="shared" si="193"/>
        <v>Swansea Bay UHB</v>
      </c>
      <c r="B263" t="str">
        <f t="shared" si="193"/>
        <v>In Year Cost Base</v>
      </c>
      <c r="C263" t="str">
        <f t="shared" si="193"/>
        <v xml:space="preserve">Funded Cost Pressures: </v>
      </c>
      <c r="D263" t="s">
        <v>906</v>
      </c>
      <c r="E263" t="str">
        <f t="shared" si="194"/>
        <v>FIGURE</v>
      </c>
      <c r="F263" t="str">
        <f t="shared" si="194"/>
        <v xml:space="preserve">Funded Cost Pressures: </v>
      </c>
      <c r="G263" t="str">
        <f t="shared" si="194"/>
        <v>Service Area</v>
      </c>
      <c r="W263" s="22" t="str">
        <f>'4 - Cost Pressures'!K83</f>
        <v>£'000</v>
      </c>
      <c r="Z263" s="22" t="str">
        <f>'4 - Cost Pressures'!L83</f>
        <v>£'000</v>
      </c>
    </row>
    <row r="264" spans="1:26">
      <c r="A264" t="str">
        <f t="shared" si="193"/>
        <v>Swansea Bay UHB</v>
      </c>
      <c r="B264" t="str">
        <f t="shared" si="193"/>
        <v>In Year Cost Base</v>
      </c>
      <c r="C264" t="str">
        <f t="shared" si="193"/>
        <v xml:space="preserve">Funded Cost Pressures: </v>
      </c>
      <c r="D264" t="s">
        <v>906</v>
      </c>
      <c r="E264" t="str">
        <f t="shared" si="194"/>
        <v>FIGURE</v>
      </c>
      <c r="F264" t="str">
        <f t="shared" si="194"/>
        <v>Funded - Immunisation Framework</v>
      </c>
      <c r="G264" t="str">
        <f t="shared" si="194"/>
        <v>Primary &amp; Community Care</v>
      </c>
      <c r="W264" s="22">
        <f>'4 - Cost Pressures'!K84</f>
        <v>0</v>
      </c>
      <c r="Z264" s="22">
        <f>'4 - Cost Pressures'!L84</f>
        <v>0</v>
      </c>
    </row>
    <row r="265" spans="1:26">
      <c r="A265" t="str">
        <f t="shared" si="193"/>
        <v>Swansea Bay UHB</v>
      </c>
      <c r="B265" t="str">
        <f t="shared" si="193"/>
        <v>In Year Cost Base</v>
      </c>
      <c r="C265" t="str">
        <f t="shared" si="193"/>
        <v xml:space="preserve">Funded Cost Pressures: </v>
      </c>
      <c r="D265" t="s">
        <v>906</v>
      </c>
      <c r="E265" t="str">
        <f t="shared" si="194"/>
        <v>FIGURE</v>
      </c>
      <c r="F265" t="str">
        <f t="shared" si="194"/>
        <v>Funded - Surveillance (Testing and Tracing)</v>
      </c>
      <c r="G265" t="str">
        <f t="shared" si="194"/>
        <v>Primary &amp; Community Care</v>
      </c>
      <c r="W265" s="22">
        <f>'4 - Cost Pressures'!K85</f>
        <v>0</v>
      </c>
      <c r="Z265" s="22">
        <f>'4 - Cost Pressures'!L85</f>
        <v>0</v>
      </c>
    </row>
    <row r="266" spans="1:26">
      <c r="A266" t="str">
        <f t="shared" si="193"/>
        <v>Swansea Bay UHB</v>
      </c>
      <c r="B266" t="str">
        <f t="shared" si="193"/>
        <v>In Year Cost Base</v>
      </c>
      <c r="C266" t="str">
        <f t="shared" si="193"/>
        <v xml:space="preserve">Funded Cost Pressures: </v>
      </c>
      <c r="D266" t="s">
        <v>906</v>
      </c>
      <c r="E266" t="str">
        <f t="shared" si="194"/>
        <v>FIGURE</v>
      </c>
      <c r="F266" t="str">
        <f t="shared" si="194"/>
        <v>Funded - Real Living Wage</v>
      </c>
      <c r="G266" t="str">
        <f t="shared" si="194"/>
        <v>Primary &amp; Community Care</v>
      </c>
      <c r="W266" s="22">
        <f>'4 - Cost Pressures'!K86</f>
        <v>0</v>
      </c>
      <c r="Z266" s="22">
        <f>'4 - Cost Pressures'!L86</f>
        <v>0</v>
      </c>
    </row>
    <row r="267" spans="1:26">
      <c r="A267" t="str">
        <f t="shared" si="193"/>
        <v>Swansea Bay UHB</v>
      </c>
      <c r="B267" t="str">
        <f t="shared" si="193"/>
        <v>In Year Cost Base</v>
      </c>
      <c r="C267" t="str">
        <f t="shared" si="193"/>
        <v xml:space="preserve">Funded Cost Pressures: </v>
      </c>
      <c r="D267" t="s">
        <v>906</v>
      </c>
      <c r="E267" t="str">
        <f t="shared" si="194"/>
        <v>FIGURE</v>
      </c>
      <c r="F267" t="str">
        <f t="shared" si="194"/>
        <v>Funded - Other ringfenced projects</v>
      </c>
      <c r="G267" t="str">
        <f t="shared" si="194"/>
        <v>Across Service Areas</v>
      </c>
      <c r="W267" s="22">
        <f>'4 - Cost Pressures'!K87</f>
        <v>100</v>
      </c>
      <c r="Z267" s="22">
        <f>'4 - Cost Pressures'!L87</f>
        <v>100</v>
      </c>
    </row>
    <row r="268" spans="1:26">
      <c r="A268" t="str">
        <f t="shared" si="193"/>
        <v>Swansea Bay UHB</v>
      </c>
      <c r="B268" t="str">
        <f t="shared" si="193"/>
        <v>In Year Cost Base</v>
      </c>
      <c r="C268" t="str">
        <f t="shared" si="193"/>
        <v xml:space="preserve">Funded Cost Pressures: </v>
      </c>
      <c r="D268" t="s">
        <v>906</v>
      </c>
      <c r="E268" t="str">
        <f t="shared" si="194"/>
        <v>FIGURE</v>
      </c>
      <c r="F268" t="str">
        <f t="shared" si="194"/>
        <v>National COVID Programmes Other</v>
      </c>
      <c r="G268" t="str">
        <f t="shared" si="194"/>
        <v>Across Service Areas</v>
      </c>
      <c r="W268" s="22">
        <f>'4 - Cost Pressures'!K88</f>
        <v>1000</v>
      </c>
      <c r="Z268" s="22">
        <f>'4 - Cost Pressures'!L88</f>
        <v>1000</v>
      </c>
    </row>
    <row r="269" spans="1:26">
      <c r="A269" t="str">
        <f t="shared" si="193"/>
        <v>Swansea Bay UHB</v>
      </c>
      <c r="B269" t="str">
        <f t="shared" si="193"/>
        <v>In Year Cost Base</v>
      </c>
      <c r="C269" t="str">
        <f t="shared" si="193"/>
        <v xml:space="preserve">Funded Cost Pressures: </v>
      </c>
      <c r="D269" t="s">
        <v>906</v>
      </c>
      <c r="E269" t="str">
        <f t="shared" si="194"/>
        <v>FIGURE</v>
      </c>
      <c r="F269" t="str">
        <f t="shared" si="194"/>
        <v>Planned Care Recovery Local</v>
      </c>
      <c r="G269" t="str">
        <f t="shared" si="194"/>
        <v>Scheduled Care</v>
      </c>
      <c r="W269" s="22">
        <f>'4 - Cost Pressures'!K89</f>
        <v>0</v>
      </c>
      <c r="Z269" s="22">
        <f>'4 - Cost Pressures'!L89</f>
        <v>0</v>
      </c>
    </row>
    <row r="270" spans="1:26">
      <c r="A270" t="str">
        <f t="shared" ref="A270:C283" si="195">A176</f>
        <v>Swansea Bay UHB</v>
      </c>
      <c r="B270" t="str">
        <f t="shared" si="195"/>
        <v>In Year Cost Base</v>
      </c>
      <c r="C270" t="str">
        <f t="shared" si="195"/>
        <v xml:space="preserve">Funded Cost Pressures: </v>
      </c>
      <c r="D270" t="s">
        <v>906</v>
      </c>
      <c r="E270" t="str">
        <f t="shared" ref="E270:G283" si="196">E176</f>
        <v>FIGURE</v>
      </c>
      <c r="F270" t="str">
        <f t="shared" si="196"/>
        <v>Planned Care Recovery Regional</v>
      </c>
      <c r="G270" t="str">
        <f t="shared" si="196"/>
        <v>Scheduled Care</v>
      </c>
      <c r="W270" s="22">
        <f>'4 - Cost Pressures'!K90</f>
        <v>5250</v>
      </c>
      <c r="Z270" s="22">
        <f>'4 - Cost Pressures'!L90</f>
        <v>5250</v>
      </c>
    </row>
    <row r="271" spans="1:26">
      <c r="A271" t="str">
        <f t="shared" si="195"/>
        <v>Swansea Bay UHB</v>
      </c>
      <c r="B271" t="str">
        <f t="shared" si="195"/>
        <v>In Year Cost Base</v>
      </c>
      <c r="C271" t="str">
        <f t="shared" si="195"/>
        <v xml:space="preserve">Funded Cost Pressures: </v>
      </c>
      <c r="D271" t="s">
        <v>906</v>
      </c>
      <c r="E271" t="str">
        <f t="shared" si="196"/>
        <v>FIGURE</v>
      </c>
      <c r="F271" t="str">
        <f t="shared" si="196"/>
        <v>2022/23 Pay Award</v>
      </c>
      <c r="G271" t="str">
        <f t="shared" si="196"/>
        <v>Across Service Areas</v>
      </c>
      <c r="W271" s="22">
        <f>'4 - Cost Pressures'!K91</f>
        <v>0</v>
      </c>
      <c r="Z271" s="22">
        <f>'4 - Cost Pressures'!L91</f>
        <v>0</v>
      </c>
    </row>
    <row r="272" spans="1:26">
      <c r="A272" t="str">
        <f t="shared" si="195"/>
        <v>Swansea Bay UHB</v>
      </c>
      <c r="B272" t="str">
        <f t="shared" si="195"/>
        <v>In Year Cost Base</v>
      </c>
      <c r="C272" t="str">
        <f t="shared" si="195"/>
        <v xml:space="preserve">Funded Cost Pressures: </v>
      </c>
      <c r="D272" t="s">
        <v>906</v>
      </c>
      <c r="E272" t="str">
        <f t="shared" si="196"/>
        <v>FIGURE</v>
      </c>
      <c r="F272" t="str">
        <f t="shared" si="196"/>
        <v>Additional Costs linked Table A2</v>
      </c>
      <c r="G272" t="str">
        <f t="shared" si="196"/>
        <v>Across Service Areas</v>
      </c>
      <c r="W272" s="22">
        <f>'4 - Cost Pressures'!K92</f>
        <v>0</v>
      </c>
      <c r="Z272" s="22">
        <f>'4 - Cost Pressures'!L92</f>
        <v>0</v>
      </c>
    </row>
    <row r="273" spans="1:26">
      <c r="A273" t="str">
        <f t="shared" si="195"/>
        <v>Swansea Bay UHB</v>
      </c>
      <c r="B273" t="str">
        <f t="shared" si="195"/>
        <v>In Year Cost Base</v>
      </c>
      <c r="C273" t="str">
        <f t="shared" si="195"/>
        <v xml:space="preserve">Funded Cost Pressures: </v>
      </c>
      <c r="D273" t="s">
        <v>906</v>
      </c>
      <c r="E273" t="str">
        <f t="shared" si="196"/>
        <v>FIGURE</v>
      </c>
      <c r="F273" t="str">
        <f t="shared" si="196"/>
        <v>Additional Costs linked Table B1</v>
      </c>
      <c r="G273" t="str">
        <f t="shared" si="196"/>
        <v>Across Service Areas</v>
      </c>
      <c r="W273" s="22">
        <f>'4 - Cost Pressures'!K93</f>
        <v>0</v>
      </c>
      <c r="Z273" s="22">
        <f>'4 - Cost Pressures'!L93</f>
        <v>0</v>
      </c>
    </row>
    <row r="274" spans="1:26">
      <c r="A274" t="str">
        <f t="shared" si="195"/>
        <v>Swansea Bay UHB</v>
      </c>
      <c r="B274" t="str">
        <f t="shared" si="195"/>
        <v>In Year Cost Base</v>
      </c>
      <c r="C274" t="str">
        <f t="shared" si="195"/>
        <v xml:space="preserve">Funded Cost Pressures: </v>
      </c>
      <c r="D274" t="s">
        <v>906</v>
      </c>
      <c r="E274" t="str">
        <f t="shared" si="196"/>
        <v>FIGURE</v>
      </c>
      <c r="F274" t="str">
        <f t="shared" si="196"/>
        <v>Additional Costs linked Table B2</v>
      </c>
      <c r="G274" t="str">
        <f t="shared" si="196"/>
        <v>Across Service Areas</v>
      </c>
      <c r="W274" s="22">
        <f>'4 - Cost Pressures'!K94</f>
        <v>0</v>
      </c>
      <c r="Z274" s="22">
        <f>'4 - Cost Pressures'!L94</f>
        <v>0</v>
      </c>
    </row>
    <row r="275" spans="1:26">
      <c r="A275" t="str">
        <f t="shared" si="195"/>
        <v>Swansea Bay UHB</v>
      </c>
      <c r="B275" t="str">
        <f t="shared" si="195"/>
        <v>In Year Cost Base</v>
      </c>
      <c r="C275" t="str">
        <f t="shared" si="195"/>
        <v xml:space="preserve">Funded Cost Pressures: </v>
      </c>
      <c r="D275" t="s">
        <v>906</v>
      </c>
      <c r="E275" t="str">
        <f t="shared" si="196"/>
        <v>FIGURE</v>
      </c>
      <c r="F275" t="str">
        <f t="shared" si="196"/>
        <v>Additional Costs linked Table 2</v>
      </c>
      <c r="G275" t="str">
        <f t="shared" si="196"/>
        <v>Across Service Areas</v>
      </c>
      <c r="W275" s="22">
        <f>'4 - Cost Pressures'!K95</f>
        <v>0</v>
      </c>
      <c r="Z275" s="22">
        <f>'4 - Cost Pressures'!L95</f>
        <v>0</v>
      </c>
    </row>
    <row r="276" spans="1:26">
      <c r="A276" t="str">
        <f t="shared" si="195"/>
        <v>Swansea Bay UHB</v>
      </c>
      <c r="B276" t="str">
        <f t="shared" si="195"/>
        <v>In Year Cost Base</v>
      </c>
      <c r="C276" t="str">
        <f t="shared" si="195"/>
        <v xml:space="preserve">Funded Cost Pressures: </v>
      </c>
      <c r="D276" t="s">
        <v>906</v>
      </c>
      <c r="E276" t="str">
        <f t="shared" si="196"/>
        <v>FIGURE</v>
      </c>
      <c r="F276" t="str">
        <f t="shared" si="196"/>
        <v>Anticpated Allocations Invesments Recurrent (as per Tab 6)</v>
      </c>
      <c r="G276" t="str">
        <f t="shared" si="196"/>
        <v>Across Service Areas</v>
      </c>
      <c r="W276" s="22">
        <f>'4 - Cost Pressures'!K96</f>
        <v>0</v>
      </c>
      <c r="Z276" s="22">
        <f>'4 - Cost Pressures'!L96</f>
        <v>0</v>
      </c>
    </row>
    <row r="277" spans="1:26">
      <c r="A277" t="str">
        <f t="shared" si="195"/>
        <v>Swansea Bay UHB</v>
      </c>
      <c r="B277" t="str">
        <f t="shared" si="195"/>
        <v>In Year Cost Base</v>
      </c>
      <c r="C277" t="str">
        <f t="shared" si="195"/>
        <v xml:space="preserve">Funded Cost Pressures: </v>
      </c>
      <c r="D277" t="s">
        <v>906</v>
      </c>
      <c r="E277" t="str">
        <f t="shared" si="196"/>
        <v>FIGURE</v>
      </c>
      <c r="F277" t="str">
        <f t="shared" si="196"/>
        <v>Anticpated Allocations Invesments Non Recurrent (as per Tab 6)</v>
      </c>
      <c r="G277" t="str">
        <f t="shared" si="196"/>
        <v>Across Service Areas</v>
      </c>
      <c r="W277" s="22">
        <f>'4 - Cost Pressures'!K97</f>
        <v>2080.9720000000002</v>
      </c>
      <c r="Z277" s="22">
        <f>'4 - Cost Pressures'!L97</f>
        <v>2080.9720000000002</v>
      </c>
    </row>
    <row r="278" spans="1:26">
      <c r="A278" t="str">
        <f t="shared" si="195"/>
        <v>Swansea Bay UHB</v>
      </c>
      <c r="B278" t="str">
        <f t="shared" si="195"/>
        <v>In Year Cost Base</v>
      </c>
      <c r="C278" t="str">
        <f t="shared" si="195"/>
        <v xml:space="preserve">Funded Cost Pressures: </v>
      </c>
      <c r="D278" t="s">
        <v>906</v>
      </c>
      <c r="E278" t="str">
        <f t="shared" si="196"/>
        <v>FIGURE</v>
      </c>
      <c r="F278">
        <f t="shared" si="196"/>
        <v>0</v>
      </c>
      <c r="G278">
        <f t="shared" si="196"/>
        <v>0</v>
      </c>
      <c r="W278" s="22">
        <f>'4 - Cost Pressures'!K98</f>
        <v>0</v>
      </c>
      <c r="Z278" s="22">
        <f>'4 - Cost Pressures'!L98</f>
        <v>0</v>
      </c>
    </row>
    <row r="279" spans="1:26">
      <c r="A279" t="str">
        <f t="shared" si="195"/>
        <v>Swansea Bay UHB</v>
      </c>
      <c r="B279" t="str">
        <f t="shared" si="195"/>
        <v>In Year Cost Base</v>
      </c>
      <c r="C279" t="str">
        <f t="shared" si="195"/>
        <v xml:space="preserve">Funded Cost Pressures: </v>
      </c>
      <c r="D279" t="s">
        <v>906</v>
      </c>
      <c r="E279" t="str">
        <f t="shared" si="196"/>
        <v>FIGURE</v>
      </c>
      <c r="F279">
        <f t="shared" si="196"/>
        <v>0</v>
      </c>
      <c r="G279">
        <f t="shared" si="196"/>
        <v>0</v>
      </c>
      <c r="W279" s="22">
        <f>'4 - Cost Pressures'!K99</f>
        <v>0</v>
      </c>
      <c r="Z279" s="22">
        <f>'4 - Cost Pressures'!L99</f>
        <v>0</v>
      </c>
    </row>
    <row r="280" spans="1:26">
      <c r="A280" t="str">
        <f t="shared" si="195"/>
        <v>Swansea Bay UHB</v>
      </c>
      <c r="B280" t="str">
        <f t="shared" si="195"/>
        <v>In Year Cost Base</v>
      </c>
      <c r="C280" t="str">
        <f t="shared" si="195"/>
        <v xml:space="preserve">Funded Cost Pressures: </v>
      </c>
      <c r="D280" t="s">
        <v>906</v>
      </c>
      <c r="E280" t="str">
        <f t="shared" si="196"/>
        <v>FIGURE</v>
      </c>
      <c r="F280">
        <f t="shared" si="196"/>
        <v>0</v>
      </c>
      <c r="G280">
        <f t="shared" si="196"/>
        <v>0</v>
      </c>
      <c r="W280" s="22">
        <f>'4 - Cost Pressures'!K100</f>
        <v>0</v>
      </c>
      <c r="Z280" s="22">
        <f>'4 - Cost Pressures'!L100</f>
        <v>0</v>
      </c>
    </row>
    <row r="281" spans="1:26">
      <c r="A281" t="str">
        <f t="shared" si="195"/>
        <v>Swansea Bay UHB</v>
      </c>
      <c r="B281" t="str">
        <f t="shared" si="195"/>
        <v>In Year Cost Base</v>
      </c>
      <c r="C281" t="str">
        <f t="shared" si="195"/>
        <v xml:space="preserve">Funded Cost Pressures: </v>
      </c>
      <c r="D281" t="s">
        <v>906</v>
      </c>
      <c r="E281" t="str">
        <f t="shared" si="196"/>
        <v>TOTAL</v>
      </c>
      <c r="F281" t="str">
        <f t="shared" si="196"/>
        <v>Adjustment for new funded activities</v>
      </c>
      <c r="G281">
        <f t="shared" si="196"/>
        <v>0</v>
      </c>
      <c r="W281" s="22">
        <f>'4 - Cost Pressures'!K101</f>
        <v>8430.9719999999998</v>
      </c>
      <c r="Z281" s="22">
        <f>'4 - Cost Pressures'!L101</f>
        <v>8430.9719999999998</v>
      </c>
    </row>
    <row r="282" spans="1:26">
      <c r="A282" t="str">
        <f t="shared" si="195"/>
        <v>Swansea Bay UHB</v>
      </c>
      <c r="B282" t="str">
        <f t="shared" si="195"/>
        <v>In Year Cost Base</v>
      </c>
      <c r="C282" t="str">
        <f t="shared" si="195"/>
        <v xml:space="preserve">Funded Cost Pressures: </v>
      </c>
      <c r="D282" t="s">
        <v>906</v>
      </c>
      <c r="E282" t="str">
        <f t="shared" si="196"/>
        <v>FIGURE</v>
      </c>
      <c r="F282">
        <f t="shared" si="196"/>
        <v>0</v>
      </c>
      <c r="G282">
        <f t="shared" si="196"/>
        <v>0</v>
      </c>
      <c r="W282" s="22">
        <f>'4 - Cost Pressures'!K102</f>
        <v>0</v>
      </c>
      <c r="Z282" s="22">
        <f>'4 - Cost Pressures'!L102</f>
        <v>0</v>
      </c>
    </row>
    <row r="283" spans="1:26">
      <c r="A283" t="str">
        <f t="shared" si="195"/>
        <v>Swansea Bay UHB</v>
      </c>
      <c r="B283" t="str">
        <f t="shared" si="195"/>
        <v>In Year Cost Base</v>
      </c>
      <c r="C283" t="str">
        <f t="shared" si="195"/>
        <v>Total Cost Pressures</v>
      </c>
      <c r="D283" t="s">
        <v>906</v>
      </c>
      <c r="E283" t="str">
        <f t="shared" si="196"/>
        <v>TOTAL</v>
      </c>
      <c r="F283" t="str">
        <f t="shared" si="196"/>
        <v>Total Cost Pressures</v>
      </c>
      <c r="G283">
        <f t="shared" si="196"/>
        <v>0</v>
      </c>
      <c r="W283" s="22">
        <f>'4 - Cost Pressures'!K103</f>
        <v>44314.234898372313</v>
      </c>
      <c r="Z283" s="22">
        <f>'4 - Cost Pressures'!L103</f>
        <v>44314.234898372313</v>
      </c>
    </row>
    <row r="284" spans="1:26" s="745" customFormat="1">
      <c r="A284" s="745" t="str">
        <f t="shared" ref="A284:C284" si="197">A190</f>
        <v>Swansea Bay UHB</v>
      </c>
      <c r="B284" s="745" t="str">
        <f t="shared" si="197"/>
        <v>In Year Cost Base</v>
      </c>
      <c r="C284" t="str">
        <f t="shared" si="197"/>
        <v>Inflationary Cost Pressures</v>
      </c>
      <c r="D284" s="745" t="s">
        <v>907</v>
      </c>
      <c r="E284" s="745" t="str">
        <f t="shared" ref="E284:G284" si="198">E190</f>
        <v>FIGURE</v>
      </c>
      <c r="F284" s="745" t="str">
        <f t="shared" si="198"/>
        <v>Inflation - Energy</v>
      </c>
      <c r="G284" s="745">
        <f t="shared" si="198"/>
        <v>0</v>
      </c>
      <c r="W284" s="746">
        <f>'4 - Cost Pressures'!M10</f>
        <v>0</v>
      </c>
      <c r="Z284" s="746">
        <f>'4 - Cost Pressures'!N10</f>
        <v>0</v>
      </c>
    </row>
    <row r="285" spans="1:26" s="745" customFormat="1">
      <c r="A285" s="745" t="str">
        <f t="shared" ref="A285:C285" si="199">A191</f>
        <v>Swansea Bay UHB</v>
      </c>
      <c r="B285" s="745" t="str">
        <f t="shared" si="199"/>
        <v>In Year Cost Base</v>
      </c>
      <c r="C285" t="str">
        <f t="shared" si="199"/>
        <v>Inflationary Cost Pressures</v>
      </c>
      <c r="D285" s="745" t="s">
        <v>907</v>
      </c>
      <c r="E285" s="745" t="str">
        <f t="shared" ref="E285:G285" si="200">E191</f>
        <v>FIGURE</v>
      </c>
      <c r="F285" s="745" t="str">
        <f t="shared" si="200"/>
        <v>Inflation - Other price increases</v>
      </c>
      <c r="G285" s="745">
        <f t="shared" si="200"/>
        <v>0</v>
      </c>
      <c r="W285" s="746">
        <f>'4 - Cost Pressures'!M11</f>
        <v>0</v>
      </c>
      <c r="Z285" s="746">
        <f>'4 - Cost Pressures'!N11</f>
        <v>0</v>
      </c>
    </row>
    <row r="286" spans="1:26" s="745" customFormat="1">
      <c r="A286" s="745" t="str">
        <f t="shared" ref="A286:C286" si="201">A192</f>
        <v>Swansea Bay UHB</v>
      </c>
      <c r="B286" s="745" t="str">
        <f t="shared" si="201"/>
        <v>In Year Cost Base</v>
      </c>
      <c r="C286" t="str">
        <f t="shared" si="201"/>
        <v>Inflationary Cost Pressures</v>
      </c>
      <c r="D286" s="745" t="s">
        <v>907</v>
      </c>
      <c r="E286" s="745" t="str">
        <f t="shared" ref="E286:G286" si="202">E192</f>
        <v>FIGURE</v>
      </c>
      <c r="F286" s="745" t="str">
        <f t="shared" si="202"/>
        <v>CHC (ec RLW)</v>
      </c>
      <c r="G286" s="745">
        <f t="shared" si="202"/>
        <v>0</v>
      </c>
      <c r="W286" s="746">
        <f>'4 - Cost Pressures'!M12</f>
        <v>0</v>
      </c>
      <c r="Z286" s="746">
        <f>'4 - Cost Pressures'!N12</f>
        <v>0</v>
      </c>
    </row>
    <row r="287" spans="1:26" s="745" customFormat="1">
      <c r="A287" s="745" t="str">
        <f t="shared" ref="A287:C287" si="203">A193</f>
        <v>Swansea Bay UHB</v>
      </c>
      <c r="B287" s="745" t="str">
        <f t="shared" si="203"/>
        <v>In Year Cost Base</v>
      </c>
      <c r="C287" t="str">
        <f t="shared" si="203"/>
        <v>Inflationary Cost Pressures</v>
      </c>
      <c r="D287" s="745" t="s">
        <v>907</v>
      </c>
      <c r="E287" s="745" t="str">
        <f t="shared" ref="E287:G287" si="204">E193</f>
        <v>FIGURE</v>
      </c>
      <c r="F287" s="745" t="str">
        <f t="shared" si="204"/>
        <v>Secondary Care Drugs &amp; NICE</v>
      </c>
      <c r="G287" s="745">
        <f t="shared" si="204"/>
        <v>0</v>
      </c>
      <c r="W287" s="746">
        <f>'4 - Cost Pressures'!M13</f>
        <v>0</v>
      </c>
      <c r="Z287" s="746">
        <f>'4 - Cost Pressures'!N13</f>
        <v>0</v>
      </c>
    </row>
    <row r="288" spans="1:26" s="745" customFormat="1">
      <c r="A288" s="745" t="str">
        <f t="shared" ref="A288:C288" si="205">A194</f>
        <v>Swansea Bay UHB</v>
      </c>
      <c r="B288" s="745" t="str">
        <f t="shared" si="205"/>
        <v>In Year Cost Base</v>
      </c>
      <c r="C288" t="str">
        <f t="shared" si="205"/>
        <v>Inflationary Cost Pressures</v>
      </c>
      <c r="D288" s="745" t="s">
        <v>907</v>
      </c>
      <c r="E288" s="745" t="str">
        <f t="shared" ref="E288:G288" si="206">E194</f>
        <v>FIGURE</v>
      </c>
      <c r="F288" s="745" t="str">
        <f t="shared" si="206"/>
        <v>PC Prescribing</v>
      </c>
      <c r="G288" s="745">
        <f t="shared" si="206"/>
        <v>0</v>
      </c>
      <c r="W288" s="746">
        <f>'4 - Cost Pressures'!M14</f>
        <v>1000</v>
      </c>
      <c r="Z288" s="746">
        <f>'4 - Cost Pressures'!N14</f>
        <v>1000</v>
      </c>
    </row>
    <row r="289" spans="1:26" s="745" customFormat="1">
      <c r="A289" s="745" t="str">
        <f t="shared" ref="A289:C289" si="207">A195</f>
        <v>Swansea Bay UHB</v>
      </c>
      <c r="B289" s="745" t="str">
        <f t="shared" si="207"/>
        <v>In Year Cost Base</v>
      </c>
      <c r="C289" t="str">
        <f t="shared" si="207"/>
        <v>Inflationary Cost Pressures</v>
      </c>
      <c r="D289" s="745" t="s">
        <v>907</v>
      </c>
      <c r="E289" s="745" t="str">
        <f t="shared" ref="E289:G289" si="208">E195</f>
        <v>FIGURE</v>
      </c>
      <c r="F289" s="745" t="str">
        <f t="shared" si="208"/>
        <v>Inflations Linked to Commissioned Services</v>
      </c>
      <c r="G289" s="745">
        <f t="shared" si="208"/>
        <v>0</v>
      </c>
      <c r="W289" s="746">
        <f>'4 - Cost Pressures'!M15</f>
        <v>0</v>
      </c>
      <c r="Z289" s="746">
        <f>'4 - Cost Pressures'!N15</f>
        <v>0</v>
      </c>
    </row>
    <row r="290" spans="1:26" s="745" customFormat="1">
      <c r="A290" s="745" t="str">
        <f t="shared" ref="A290:C290" si="209">A196</f>
        <v>Swansea Bay UHB</v>
      </c>
      <c r="B290" s="745" t="str">
        <f t="shared" si="209"/>
        <v>In Year Cost Base</v>
      </c>
      <c r="C290" t="str">
        <f t="shared" si="209"/>
        <v>Inflationary Cost Pressures</v>
      </c>
      <c r="D290" s="745" t="s">
        <v>907</v>
      </c>
      <c r="E290" s="745" t="str">
        <f t="shared" ref="E290:G290" si="210">E196</f>
        <v>FIGURE</v>
      </c>
      <c r="F290" s="745">
        <f t="shared" si="210"/>
        <v>0</v>
      </c>
      <c r="G290" s="745">
        <f t="shared" si="210"/>
        <v>0</v>
      </c>
      <c r="W290" s="746">
        <f>'4 - Cost Pressures'!M16</f>
        <v>0</v>
      </c>
      <c r="Z290" s="746">
        <f>'4 - Cost Pressures'!N16</f>
        <v>0</v>
      </c>
    </row>
    <row r="291" spans="1:26" s="745" customFormat="1">
      <c r="A291" s="745" t="str">
        <f t="shared" ref="A291:C291" si="211">A197</f>
        <v>Swansea Bay UHB</v>
      </c>
      <c r="B291" s="745" t="str">
        <f t="shared" si="211"/>
        <v>In Year Cost Base</v>
      </c>
      <c r="C291" t="str">
        <f t="shared" si="211"/>
        <v>Inflationary Cost Pressures</v>
      </c>
      <c r="D291" s="745" t="s">
        <v>907</v>
      </c>
      <c r="E291" s="745" t="str">
        <f t="shared" ref="E291:G291" si="212">E197</f>
        <v>FIGURE</v>
      </c>
      <c r="F291" s="745">
        <f t="shared" si="212"/>
        <v>0</v>
      </c>
      <c r="G291" s="745">
        <f t="shared" si="212"/>
        <v>0</v>
      </c>
      <c r="W291" s="746">
        <f>'4 - Cost Pressures'!M17</f>
        <v>0</v>
      </c>
      <c r="Z291" s="746">
        <f>'4 - Cost Pressures'!N17</f>
        <v>0</v>
      </c>
    </row>
    <row r="292" spans="1:26" s="745" customFormat="1">
      <c r="A292" s="745" t="str">
        <f t="shared" ref="A292:C292" si="213">A198</f>
        <v>Swansea Bay UHB</v>
      </c>
      <c r="B292" s="745" t="str">
        <f t="shared" si="213"/>
        <v>In Year Cost Base</v>
      </c>
      <c r="C292" t="str">
        <f t="shared" si="213"/>
        <v>Inflationary Cost Pressures</v>
      </c>
      <c r="D292" s="745" t="s">
        <v>907</v>
      </c>
      <c r="E292" s="745" t="str">
        <f t="shared" ref="E292" si="214">E198</f>
        <v>TOTAL</v>
      </c>
      <c r="F292" s="745" t="str">
        <f t="shared" ref="F292:G292" si="215">F198</f>
        <v>Subtotal Inflationary Cost Pressures</v>
      </c>
      <c r="G292" s="745">
        <f t="shared" si="215"/>
        <v>0</v>
      </c>
      <c r="W292" s="746">
        <f>'4 - Cost Pressures'!M18</f>
        <v>1000</v>
      </c>
      <c r="Z292" s="746">
        <f>'4 - Cost Pressures'!N18</f>
        <v>1000</v>
      </c>
    </row>
    <row r="293" spans="1:26" s="745" customFormat="1">
      <c r="A293" s="745" t="str">
        <f t="shared" ref="A293:C293" si="216">A199</f>
        <v>Swansea Bay UHB</v>
      </c>
      <c r="B293" s="745" t="str">
        <f t="shared" si="216"/>
        <v>In Year Cost Base</v>
      </c>
      <c r="C293" t="str">
        <f t="shared" si="216"/>
        <v>Inflationary Cost Pressures</v>
      </c>
      <c r="D293" s="745" t="s">
        <v>907</v>
      </c>
      <c r="E293" s="745" t="str">
        <f t="shared" ref="E293" si="217">E199</f>
        <v>FIGURE</v>
      </c>
      <c r="F293" s="745">
        <f t="shared" ref="F293:G293" si="218">F199</f>
        <v>0</v>
      </c>
      <c r="G293" s="745">
        <f t="shared" si="218"/>
        <v>0</v>
      </c>
      <c r="W293" s="746">
        <f>'4 - Cost Pressures'!M19</f>
        <v>0</v>
      </c>
      <c r="Z293" s="746">
        <f>'4 - Cost Pressures'!N19</f>
        <v>0</v>
      </c>
    </row>
    <row r="294" spans="1:26" s="745" customFormat="1">
      <c r="A294" s="745" t="str">
        <f t="shared" ref="A294:C294" si="219">A200</f>
        <v>Swansea Bay UHB</v>
      </c>
      <c r="B294" s="745" t="str">
        <f t="shared" si="219"/>
        <v>In Year Cost Base</v>
      </c>
      <c r="C294" t="str">
        <f t="shared" si="219"/>
        <v>Ongoing non-recurring cost pressures</v>
      </c>
      <c r="D294" s="745" t="s">
        <v>907</v>
      </c>
      <c r="E294" s="745" t="str">
        <f t="shared" ref="E294" si="220">E200</f>
        <v>FIGURE</v>
      </c>
      <c r="F294" s="745" t="str">
        <f t="shared" ref="F294:G294" si="221">F200</f>
        <v>Ongoing non-recurring cost pressures</v>
      </c>
      <c r="G294" s="745" t="str">
        <f t="shared" si="221"/>
        <v>Service Area</v>
      </c>
      <c r="W294" s="746" t="str">
        <f>'4 - Cost Pressures'!M20</f>
        <v>£'000</v>
      </c>
      <c r="Z294" s="746" t="str">
        <f>'4 - Cost Pressures'!N20</f>
        <v>£'000</v>
      </c>
    </row>
    <row r="295" spans="1:26" s="745" customFormat="1">
      <c r="A295" s="745" t="str">
        <f t="shared" ref="A295:B295" si="222">A198</f>
        <v>Swansea Bay UHB</v>
      </c>
      <c r="B295" s="745" t="str">
        <f t="shared" si="222"/>
        <v>In Year Cost Base</v>
      </c>
      <c r="C295" t="str">
        <f t="shared" ref="C295" si="223">C201</f>
        <v>Ongoing non-recurring cost pressures</v>
      </c>
      <c r="D295" s="745" t="s">
        <v>907</v>
      </c>
      <c r="E295" s="745" t="str">
        <f t="shared" ref="E295" si="224">E201</f>
        <v>FIGURE</v>
      </c>
      <c r="F295" s="745">
        <f t="shared" ref="F295:G295" si="225">F201</f>
        <v>0</v>
      </c>
      <c r="G295" s="745">
        <f t="shared" si="225"/>
        <v>0</v>
      </c>
      <c r="W295" s="746">
        <f>'4 - Cost Pressures'!M21</f>
        <v>0</v>
      </c>
      <c r="Z295" s="746">
        <f>'4 - Cost Pressures'!N21</f>
        <v>0</v>
      </c>
    </row>
    <row r="296" spans="1:26" s="745" customFormat="1">
      <c r="A296" s="745" t="str">
        <f t="shared" ref="A296:B296" si="226">A199</f>
        <v>Swansea Bay UHB</v>
      </c>
      <c r="B296" s="745" t="str">
        <f t="shared" si="226"/>
        <v>In Year Cost Base</v>
      </c>
      <c r="C296" t="str">
        <f t="shared" ref="C296:C359" si="227">C202</f>
        <v>Ongoing non-recurring cost pressures</v>
      </c>
      <c r="D296" s="745" t="s">
        <v>907</v>
      </c>
      <c r="E296" s="745" t="str">
        <f t="shared" ref="E296" si="228">E202</f>
        <v>FIGURE</v>
      </c>
      <c r="F296" s="745">
        <f t="shared" ref="F296:G296" si="229">F202</f>
        <v>0</v>
      </c>
      <c r="G296" s="745">
        <f t="shared" si="229"/>
        <v>0</v>
      </c>
      <c r="W296" s="746">
        <f>'4 - Cost Pressures'!M22</f>
        <v>0</v>
      </c>
      <c r="Z296" s="746">
        <f>'4 - Cost Pressures'!N22</f>
        <v>0</v>
      </c>
    </row>
    <row r="297" spans="1:26" s="745" customFormat="1">
      <c r="A297" s="745" t="str">
        <f t="shared" ref="A297:B297" si="230">A200</f>
        <v>Swansea Bay UHB</v>
      </c>
      <c r="B297" s="745" t="str">
        <f t="shared" si="230"/>
        <v>In Year Cost Base</v>
      </c>
      <c r="C297" t="str">
        <f t="shared" si="227"/>
        <v>Ongoing non-recurring cost pressures</v>
      </c>
      <c r="D297" s="745" t="s">
        <v>907</v>
      </c>
      <c r="E297" s="745" t="str">
        <f t="shared" ref="E297" si="231">E203</f>
        <v>FIGURE</v>
      </c>
      <c r="F297" s="745">
        <f t="shared" ref="F297:G297" si="232">F203</f>
        <v>0</v>
      </c>
      <c r="G297" s="745">
        <f t="shared" si="232"/>
        <v>0</v>
      </c>
      <c r="W297" s="746">
        <f>'4 - Cost Pressures'!M23</f>
        <v>0</v>
      </c>
      <c r="Z297" s="746">
        <f>'4 - Cost Pressures'!N23</f>
        <v>0</v>
      </c>
    </row>
    <row r="298" spans="1:26" s="745" customFormat="1">
      <c r="A298" s="745" t="str">
        <f t="shared" ref="A298:B298" si="233">A201</f>
        <v>Swansea Bay UHB</v>
      </c>
      <c r="B298" s="745" t="str">
        <f t="shared" si="233"/>
        <v>In Year Cost Base</v>
      </c>
      <c r="C298" t="str">
        <f t="shared" si="227"/>
        <v>Ongoing non-recurring cost pressures</v>
      </c>
      <c r="D298" s="745" t="s">
        <v>907</v>
      </c>
      <c r="E298" s="745" t="str">
        <f t="shared" ref="E298" si="234">E204</f>
        <v>FIGURE</v>
      </c>
      <c r="F298" s="745">
        <f t="shared" ref="F298:G298" si="235">F204</f>
        <v>0</v>
      </c>
      <c r="G298" s="745">
        <f t="shared" si="235"/>
        <v>0</v>
      </c>
      <c r="W298" s="746">
        <f>'4 - Cost Pressures'!M24</f>
        <v>0</v>
      </c>
      <c r="Z298" s="746">
        <f>'4 - Cost Pressures'!N24</f>
        <v>0</v>
      </c>
    </row>
    <row r="299" spans="1:26" s="745" customFormat="1">
      <c r="A299" s="745" t="str">
        <f t="shared" ref="A299:B299" si="236">A202</f>
        <v>Swansea Bay UHB</v>
      </c>
      <c r="B299" s="745" t="str">
        <f t="shared" si="236"/>
        <v>In Year Cost Base</v>
      </c>
      <c r="C299" t="str">
        <f t="shared" si="227"/>
        <v>Ongoing non-recurring cost pressures</v>
      </c>
      <c r="D299" s="745" t="s">
        <v>907</v>
      </c>
      <c r="E299" s="745" t="str">
        <f t="shared" ref="E299" si="237">E205</f>
        <v>FIGURE</v>
      </c>
      <c r="F299" s="745">
        <f t="shared" ref="F299:G299" si="238">F205</f>
        <v>0</v>
      </c>
      <c r="G299" s="745">
        <f t="shared" si="238"/>
        <v>0</v>
      </c>
      <c r="W299" s="746">
        <f>'4 - Cost Pressures'!M25</f>
        <v>0</v>
      </c>
      <c r="Z299" s="746">
        <f>'4 - Cost Pressures'!N25</f>
        <v>0</v>
      </c>
    </row>
    <row r="300" spans="1:26" s="745" customFormat="1">
      <c r="A300" s="745" t="str">
        <f t="shared" ref="A300:B300" si="239">A203</f>
        <v>Swansea Bay UHB</v>
      </c>
      <c r="B300" s="745" t="str">
        <f t="shared" si="239"/>
        <v>In Year Cost Base</v>
      </c>
      <c r="C300" t="str">
        <f t="shared" si="227"/>
        <v>Ongoing non-recurring cost pressures</v>
      </c>
      <c r="D300" s="745" t="s">
        <v>907</v>
      </c>
      <c r="E300" s="745" t="str">
        <f t="shared" ref="E300" si="240">E206</f>
        <v>FIGURE</v>
      </c>
      <c r="F300" s="745">
        <f t="shared" ref="F300:G300" si="241">F206</f>
        <v>0</v>
      </c>
      <c r="G300" s="745">
        <f t="shared" si="241"/>
        <v>0</v>
      </c>
      <c r="W300" s="746">
        <f>'4 - Cost Pressures'!M26</f>
        <v>0</v>
      </c>
      <c r="Z300" s="746">
        <f>'4 - Cost Pressures'!N26</f>
        <v>0</v>
      </c>
    </row>
    <row r="301" spans="1:26" s="745" customFormat="1">
      <c r="A301" s="745" t="str">
        <f t="shared" ref="A301:B301" si="242">A204</f>
        <v>Swansea Bay UHB</v>
      </c>
      <c r="B301" s="745" t="str">
        <f t="shared" si="242"/>
        <v>In Year Cost Base</v>
      </c>
      <c r="C301" t="str">
        <f t="shared" si="227"/>
        <v>Ongoing non-recurring cost pressures</v>
      </c>
      <c r="D301" s="745" t="s">
        <v>907</v>
      </c>
      <c r="E301" s="745" t="str">
        <f t="shared" ref="E301" si="243">E207</f>
        <v>FIGURE</v>
      </c>
      <c r="F301" s="745">
        <f t="shared" ref="F301:G301" si="244">F207</f>
        <v>0</v>
      </c>
      <c r="G301" s="745">
        <f t="shared" si="244"/>
        <v>0</v>
      </c>
      <c r="W301" s="746">
        <f>'4 - Cost Pressures'!M27</f>
        <v>0</v>
      </c>
      <c r="Z301" s="746">
        <f>'4 - Cost Pressures'!N27</f>
        <v>0</v>
      </c>
    </row>
    <row r="302" spans="1:26" s="745" customFormat="1">
      <c r="A302" s="745" t="str">
        <f t="shared" ref="A302:B302" si="245">A205</f>
        <v>Swansea Bay UHB</v>
      </c>
      <c r="B302" s="745" t="str">
        <f t="shared" si="245"/>
        <v>In Year Cost Base</v>
      </c>
      <c r="C302" t="str">
        <f t="shared" si="227"/>
        <v>Ongoing non-recurring cost pressures</v>
      </c>
      <c r="D302" s="745" t="s">
        <v>907</v>
      </c>
      <c r="E302" s="745" t="str">
        <f t="shared" ref="E302" si="246">E208</f>
        <v>FIGURE</v>
      </c>
      <c r="F302" s="745">
        <f t="shared" ref="F302:G302" si="247">F208</f>
        <v>0</v>
      </c>
      <c r="G302" s="745">
        <f t="shared" si="247"/>
        <v>0</v>
      </c>
      <c r="W302" s="746">
        <f>'4 - Cost Pressures'!M28</f>
        <v>0</v>
      </c>
      <c r="Z302" s="746">
        <f>'4 - Cost Pressures'!N28</f>
        <v>0</v>
      </c>
    </row>
    <row r="303" spans="1:26" s="745" customFormat="1">
      <c r="A303" s="745" t="str">
        <f t="shared" ref="A303:B303" si="248">A206</f>
        <v>Swansea Bay UHB</v>
      </c>
      <c r="B303" s="745" t="str">
        <f t="shared" si="248"/>
        <v>In Year Cost Base</v>
      </c>
      <c r="C303" t="str">
        <f t="shared" si="227"/>
        <v>Ongoing non-recurring cost pressures</v>
      </c>
      <c r="D303" s="745" t="s">
        <v>907</v>
      </c>
      <c r="E303" s="745" t="str">
        <f t="shared" ref="E303" si="249">E209</f>
        <v>FIGURE</v>
      </c>
      <c r="F303" s="745">
        <f t="shared" ref="F303:G303" si="250">F209</f>
        <v>0</v>
      </c>
      <c r="G303" s="745">
        <f t="shared" si="250"/>
        <v>0</v>
      </c>
      <c r="W303" s="746">
        <f>'4 - Cost Pressures'!M29</f>
        <v>0</v>
      </c>
      <c r="Z303" s="746">
        <f>'4 - Cost Pressures'!N29</f>
        <v>0</v>
      </c>
    </row>
    <row r="304" spans="1:26" s="745" customFormat="1">
      <c r="A304" s="745" t="str">
        <f t="shared" ref="A304:B304" si="251">A207</f>
        <v>Swansea Bay UHB</v>
      </c>
      <c r="B304" s="745" t="str">
        <f t="shared" si="251"/>
        <v>In Year Cost Base</v>
      </c>
      <c r="C304" t="str">
        <f t="shared" si="227"/>
        <v>Ongoing non-recurring cost pressures</v>
      </c>
      <c r="D304" s="745" t="s">
        <v>907</v>
      </c>
      <c r="E304" s="745" t="str">
        <f t="shared" ref="E304" si="252">E210</f>
        <v>FIGURE</v>
      </c>
      <c r="F304" s="745">
        <f t="shared" ref="F304:G304" si="253">F210</f>
        <v>0</v>
      </c>
      <c r="G304" s="745">
        <f t="shared" si="253"/>
        <v>0</v>
      </c>
      <c r="W304" s="746">
        <f>'4 - Cost Pressures'!M30</f>
        <v>0</v>
      </c>
      <c r="Z304" s="746">
        <f>'4 - Cost Pressures'!N30</f>
        <v>0</v>
      </c>
    </row>
    <row r="305" spans="1:26" s="745" customFormat="1">
      <c r="A305" s="745" t="str">
        <f t="shared" ref="A305:B305" si="254">A208</f>
        <v>Swansea Bay UHB</v>
      </c>
      <c r="B305" s="745" t="str">
        <f t="shared" si="254"/>
        <v>In Year Cost Base</v>
      </c>
      <c r="C305" t="str">
        <f t="shared" si="227"/>
        <v>Ongoing non-recurring cost pressures</v>
      </c>
      <c r="D305" s="745" t="s">
        <v>907</v>
      </c>
      <c r="E305" s="745" t="str">
        <f t="shared" ref="E305" si="255">E211</f>
        <v>FIGURE</v>
      </c>
      <c r="F305" s="745">
        <f t="shared" ref="F305:G305" si="256">F211</f>
        <v>0</v>
      </c>
      <c r="G305" s="745">
        <f t="shared" si="256"/>
        <v>0</v>
      </c>
      <c r="W305" s="746">
        <f>'4 - Cost Pressures'!M31</f>
        <v>0</v>
      </c>
      <c r="Z305" s="746">
        <f>'4 - Cost Pressures'!N31</f>
        <v>0</v>
      </c>
    </row>
    <row r="306" spans="1:26" s="745" customFormat="1">
      <c r="A306" s="745" t="str">
        <f t="shared" ref="A306:B306" si="257">A209</f>
        <v>Swansea Bay UHB</v>
      </c>
      <c r="B306" s="745" t="str">
        <f t="shared" si="257"/>
        <v>In Year Cost Base</v>
      </c>
      <c r="C306" t="str">
        <f t="shared" si="227"/>
        <v>Ongoing non-recurring cost pressures</v>
      </c>
      <c r="D306" s="745" t="s">
        <v>907</v>
      </c>
      <c r="E306" s="745" t="str">
        <f t="shared" ref="E306" si="258">E212</f>
        <v>FIGURE</v>
      </c>
      <c r="F306" s="745">
        <f t="shared" ref="F306:G306" si="259">F212</f>
        <v>0</v>
      </c>
      <c r="G306" s="745">
        <f t="shared" si="259"/>
        <v>0</v>
      </c>
      <c r="W306" s="746">
        <f>'4 - Cost Pressures'!M32</f>
        <v>0</v>
      </c>
      <c r="Z306" s="746">
        <f>'4 - Cost Pressures'!N32</f>
        <v>0</v>
      </c>
    </row>
    <row r="307" spans="1:26" s="745" customFormat="1">
      <c r="A307" s="745" t="str">
        <f t="shared" ref="A307:B307" si="260">A210</f>
        <v>Swansea Bay UHB</v>
      </c>
      <c r="B307" s="745" t="str">
        <f t="shared" si="260"/>
        <v>In Year Cost Base</v>
      </c>
      <c r="C307" t="str">
        <f t="shared" si="227"/>
        <v>Ongoing non-recurring cost pressures</v>
      </c>
      <c r="D307" s="745" t="s">
        <v>907</v>
      </c>
      <c r="E307" s="745" t="str">
        <f t="shared" ref="E307" si="261">E213</f>
        <v>FIGURE</v>
      </c>
      <c r="F307" s="745">
        <f t="shared" ref="F307:G307" si="262">F213</f>
        <v>0</v>
      </c>
      <c r="G307" s="745">
        <f t="shared" si="262"/>
        <v>0</v>
      </c>
      <c r="W307" s="746">
        <f>'4 - Cost Pressures'!M33</f>
        <v>0</v>
      </c>
      <c r="Z307" s="746">
        <f>'4 - Cost Pressures'!N33</f>
        <v>0</v>
      </c>
    </row>
    <row r="308" spans="1:26" s="745" customFormat="1">
      <c r="A308" s="745" t="str">
        <f t="shared" ref="A308:B308" si="263">A211</f>
        <v>Swansea Bay UHB</v>
      </c>
      <c r="B308" s="745" t="str">
        <f t="shared" si="263"/>
        <v>In Year Cost Base</v>
      </c>
      <c r="C308" t="str">
        <f t="shared" si="227"/>
        <v>Ongoing non-recurring cost pressures</v>
      </c>
      <c r="D308" s="745" t="s">
        <v>907</v>
      </c>
      <c r="E308" s="745" t="str">
        <f t="shared" ref="E308" si="264">E214</f>
        <v>FIGURE</v>
      </c>
      <c r="F308" s="745">
        <f t="shared" ref="F308:G308" si="265">F214</f>
        <v>0</v>
      </c>
      <c r="G308" s="745">
        <f t="shared" si="265"/>
        <v>0</v>
      </c>
      <c r="W308" s="746">
        <f>'4 - Cost Pressures'!M34</f>
        <v>0</v>
      </c>
      <c r="Z308" s="746">
        <f>'4 - Cost Pressures'!N34</f>
        <v>0</v>
      </c>
    </row>
    <row r="309" spans="1:26" s="745" customFormat="1">
      <c r="A309" s="745" t="str">
        <f t="shared" ref="A309:B309" si="266">A212</f>
        <v>Swansea Bay UHB</v>
      </c>
      <c r="B309" s="745" t="str">
        <f t="shared" si="266"/>
        <v>In Year Cost Base</v>
      </c>
      <c r="C309" t="str">
        <f t="shared" si="227"/>
        <v>Ongoing non-recurring cost pressures</v>
      </c>
      <c r="D309" s="745" t="s">
        <v>907</v>
      </c>
      <c r="E309" s="745" t="str">
        <f t="shared" ref="E309" si="267">E215</f>
        <v>FIGURE</v>
      </c>
      <c r="F309" s="745">
        <f t="shared" ref="F309:G309" si="268">F215</f>
        <v>0</v>
      </c>
      <c r="G309" s="745">
        <f t="shared" si="268"/>
        <v>0</v>
      </c>
      <c r="W309" s="746">
        <f>'4 - Cost Pressures'!M35</f>
        <v>0</v>
      </c>
      <c r="Z309" s="746">
        <f>'4 - Cost Pressures'!N35</f>
        <v>0</v>
      </c>
    </row>
    <row r="310" spans="1:26" s="745" customFormat="1">
      <c r="A310" s="745" t="str">
        <f t="shared" ref="A310:B310" si="269">A213</f>
        <v>Swansea Bay UHB</v>
      </c>
      <c r="B310" s="745" t="str">
        <f t="shared" si="269"/>
        <v>In Year Cost Base</v>
      </c>
      <c r="C310" t="str">
        <f t="shared" si="227"/>
        <v>Ongoing non-recurring cost pressures</v>
      </c>
      <c r="D310" s="745" t="s">
        <v>907</v>
      </c>
      <c r="E310" s="745" t="str">
        <f t="shared" ref="E310" si="270">E216</f>
        <v>FIGURE</v>
      </c>
      <c r="F310" s="745">
        <f t="shared" ref="F310:G310" si="271">F216</f>
        <v>0</v>
      </c>
      <c r="G310" s="745">
        <f t="shared" si="271"/>
        <v>0</v>
      </c>
      <c r="W310" s="746">
        <f>'4 - Cost Pressures'!M36</f>
        <v>0</v>
      </c>
      <c r="Z310" s="746">
        <f>'4 - Cost Pressures'!N36</f>
        <v>0</v>
      </c>
    </row>
    <row r="311" spans="1:26" s="745" customFormat="1">
      <c r="A311" s="745" t="str">
        <f t="shared" ref="A311:B311" si="272">A214</f>
        <v>Swansea Bay UHB</v>
      </c>
      <c r="B311" s="745" t="str">
        <f t="shared" si="272"/>
        <v>In Year Cost Base</v>
      </c>
      <c r="C311" t="str">
        <f t="shared" si="227"/>
        <v>Ongoing non-recurring cost pressures</v>
      </c>
      <c r="D311" s="745" t="s">
        <v>907</v>
      </c>
      <c r="E311" s="745" t="str">
        <f t="shared" ref="E311" si="273">E217</f>
        <v>FIGURE</v>
      </c>
      <c r="F311" s="745">
        <f t="shared" ref="F311:G311" si="274">F217</f>
        <v>0</v>
      </c>
      <c r="G311" s="745">
        <f t="shared" si="274"/>
        <v>0</v>
      </c>
      <c r="W311" s="746">
        <f>'4 - Cost Pressures'!M37</f>
        <v>0</v>
      </c>
      <c r="Z311" s="746">
        <f>'4 - Cost Pressures'!N37</f>
        <v>0</v>
      </c>
    </row>
    <row r="312" spans="1:26" s="745" customFormat="1">
      <c r="A312" s="745" t="str">
        <f t="shared" ref="A312:B312" si="275">A215</f>
        <v>Swansea Bay UHB</v>
      </c>
      <c r="B312" s="745" t="str">
        <f t="shared" si="275"/>
        <v>In Year Cost Base</v>
      </c>
      <c r="C312" t="str">
        <f t="shared" si="227"/>
        <v>Ongoing non-recurring cost pressures</v>
      </c>
      <c r="D312" s="745" t="s">
        <v>907</v>
      </c>
      <c r="E312" s="745" t="str">
        <f t="shared" ref="E312" si="276">E218</f>
        <v>FIGURE</v>
      </c>
      <c r="F312" s="745">
        <f t="shared" ref="F312:G312" si="277">F218</f>
        <v>0</v>
      </c>
      <c r="G312" s="745">
        <f t="shared" si="277"/>
        <v>0</v>
      </c>
      <c r="W312" s="746">
        <f>'4 - Cost Pressures'!M38</f>
        <v>0</v>
      </c>
      <c r="Z312" s="746">
        <f>'4 - Cost Pressures'!N38</f>
        <v>0</v>
      </c>
    </row>
    <row r="313" spans="1:26" s="745" customFormat="1">
      <c r="A313" s="745" t="str">
        <f t="shared" ref="A313:B313" si="278">A216</f>
        <v>Swansea Bay UHB</v>
      </c>
      <c r="B313" s="745" t="str">
        <f t="shared" si="278"/>
        <v>In Year Cost Base</v>
      </c>
      <c r="C313" t="str">
        <f t="shared" si="227"/>
        <v>Ongoing non-recurring cost pressures</v>
      </c>
      <c r="D313" s="745" t="s">
        <v>907</v>
      </c>
      <c r="E313" s="745" t="str">
        <f t="shared" ref="E313" si="279">E219</f>
        <v>FIGURE</v>
      </c>
      <c r="F313" s="745">
        <f t="shared" ref="F313:G313" si="280">F219</f>
        <v>0</v>
      </c>
      <c r="G313" s="745">
        <f t="shared" si="280"/>
        <v>0</v>
      </c>
      <c r="W313" s="746">
        <f>'4 - Cost Pressures'!M39</f>
        <v>0</v>
      </c>
      <c r="Z313" s="746">
        <f>'4 - Cost Pressures'!N39</f>
        <v>0</v>
      </c>
    </row>
    <row r="314" spans="1:26" s="745" customFormat="1">
      <c r="A314" s="745" t="str">
        <f t="shared" ref="A314:B314" si="281">A217</f>
        <v>Swansea Bay UHB</v>
      </c>
      <c r="B314" s="745" t="str">
        <f t="shared" si="281"/>
        <v>In Year Cost Base</v>
      </c>
      <c r="C314" t="str">
        <f t="shared" si="227"/>
        <v>Ongoing non-recurring cost pressures</v>
      </c>
      <c r="D314" s="745" t="s">
        <v>907</v>
      </c>
      <c r="E314" s="745" t="str">
        <f t="shared" ref="E314" si="282">E220</f>
        <v>FIGURE</v>
      </c>
      <c r="F314" s="745">
        <f t="shared" ref="F314:G314" si="283">F220</f>
        <v>0</v>
      </c>
      <c r="G314" s="745">
        <f t="shared" si="283"/>
        <v>0</v>
      </c>
      <c r="W314" s="746">
        <f>'4 - Cost Pressures'!M40</f>
        <v>0</v>
      </c>
      <c r="Z314" s="746">
        <f>'4 - Cost Pressures'!N40</f>
        <v>0</v>
      </c>
    </row>
    <row r="315" spans="1:26" s="745" customFormat="1">
      <c r="A315" s="745" t="str">
        <f t="shared" ref="A315:B315" si="284">A218</f>
        <v>Swansea Bay UHB</v>
      </c>
      <c r="B315" s="745" t="str">
        <f t="shared" si="284"/>
        <v>In Year Cost Base</v>
      </c>
      <c r="C315" t="str">
        <f t="shared" si="227"/>
        <v>Ongoing non-recurring cost pressures</v>
      </c>
      <c r="D315" s="745" t="s">
        <v>907</v>
      </c>
      <c r="E315" s="745" t="str">
        <f t="shared" ref="E315" si="285">E221</f>
        <v>FIGURE</v>
      </c>
      <c r="F315" s="745">
        <f t="shared" ref="F315:G315" si="286">F221</f>
        <v>0</v>
      </c>
      <c r="G315" s="745">
        <f t="shared" si="286"/>
        <v>0</v>
      </c>
      <c r="W315" s="746">
        <f>'4 - Cost Pressures'!M41</f>
        <v>0</v>
      </c>
      <c r="Z315" s="746">
        <f>'4 - Cost Pressures'!N41</f>
        <v>0</v>
      </c>
    </row>
    <row r="316" spans="1:26" s="745" customFormat="1">
      <c r="A316" s="745" t="str">
        <f t="shared" ref="A316:B316" si="287">A219</f>
        <v>Swansea Bay UHB</v>
      </c>
      <c r="B316" s="745" t="str">
        <f t="shared" si="287"/>
        <v>In Year Cost Base</v>
      </c>
      <c r="C316" t="str">
        <f t="shared" si="227"/>
        <v>Ongoing non-recurring cost pressures</v>
      </c>
      <c r="D316" s="745" t="s">
        <v>907</v>
      </c>
      <c r="E316" s="745" t="str">
        <f t="shared" ref="E316" si="288">E222</f>
        <v>FIGURE</v>
      </c>
      <c r="F316" s="745">
        <f t="shared" ref="F316:G316" si="289">F222</f>
        <v>0</v>
      </c>
      <c r="G316" s="745">
        <f t="shared" si="289"/>
        <v>0</v>
      </c>
      <c r="W316" s="746">
        <f>'4 - Cost Pressures'!M42</f>
        <v>0</v>
      </c>
      <c r="Z316" s="746">
        <f>'4 - Cost Pressures'!N42</f>
        <v>0</v>
      </c>
    </row>
    <row r="317" spans="1:26" s="745" customFormat="1">
      <c r="A317" s="745" t="str">
        <f t="shared" ref="A317:B317" si="290">A220</f>
        <v>Swansea Bay UHB</v>
      </c>
      <c r="B317" s="745" t="str">
        <f t="shared" si="290"/>
        <v>In Year Cost Base</v>
      </c>
      <c r="C317" t="str">
        <f t="shared" si="227"/>
        <v>Ongoing non-recurring cost pressures</v>
      </c>
      <c r="D317" s="745" t="s">
        <v>907</v>
      </c>
      <c r="E317" s="745" t="str">
        <f t="shared" ref="E317" si="291">E223</f>
        <v>FIGURE</v>
      </c>
      <c r="F317" s="745">
        <f t="shared" ref="F317:G317" si="292">F223</f>
        <v>0</v>
      </c>
      <c r="G317" s="745">
        <f t="shared" si="292"/>
        <v>0</v>
      </c>
      <c r="W317" s="746">
        <f>'4 - Cost Pressures'!M43</f>
        <v>0</v>
      </c>
      <c r="Z317" s="746">
        <f>'4 - Cost Pressures'!N43</f>
        <v>0</v>
      </c>
    </row>
    <row r="318" spans="1:26" s="745" customFormat="1">
      <c r="A318" s="745" t="str">
        <f t="shared" ref="A318:B318" si="293">A221</f>
        <v>Swansea Bay UHB</v>
      </c>
      <c r="B318" s="745" t="str">
        <f t="shared" si="293"/>
        <v>In Year Cost Base</v>
      </c>
      <c r="C318" t="str">
        <f t="shared" si="227"/>
        <v>Ongoing non-recurring cost pressures</v>
      </c>
      <c r="D318" s="745" t="s">
        <v>907</v>
      </c>
      <c r="E318" s="745" t="str">
        <f t="shared" ref="E318" si="294">E224</f>
        <v>FIGURE</v>
      </c>
      <c r="F318" s="745">
        <f t="shared" ref="F318:G318" si="295">F224</f>
        <v>0</v>
      </c>
      <c r="G318" s="745">
        <f t="shared" si="295"/>
        <v>0</v>
      </c>
      <c r="W318" s="746">
        <f>'4 - Cost Pressures'!M44</f>
        <v>0</v>
      </c>
      <c r="Z318" s="746">
        <f>'4 - Cost Pressures'!N44</f>
        <v>0</v>
      </c>
    </row>
    <row r="319" spans="1:26" s="745" customFormat="1">
      <c r="A319" s="745" t="str">
        <f t="shared" ref="A319:B319" si="296">A222</f>
        <v>Swansea Bay UHB</v>
      </c>
      <c r="B319" s="745" t="str">
        <f t="shared" si="296"/>
        <v>In Year Cost Base</v>
      </c>
      <c r="C319" t="str">
        <f t="shared" si="227"/>
        <v>Ongoing non-recurring cost pressures</v>
      </c>
      <c r="D319" s="745" t="s">
        <v>907</v>
      </c>
      <c r="E319" s="745" t="str">
        <f t="shared" ref="E319" si="297">E225</f>
        <v>FIGURE</v>
      </c>
      <c r="F319" s="745">
        <f t="shared" ref="F319:G319" si="298">F225</f>
        <v>0</v>
      </c>
      <c r="G319" s="745">
        <f t="shared" si="298"/>
        <v>0</v>
      </c>
      <c r="W319" s="746">
        <f>'4 - Cost Pressures'!M45</f>
        <v>0</v>
      </c>
      <c r="Z319" s="746">
        <f>'4 - Cost Pressures'!N45</f>
        <v>0</v>
      </c>
    </row>
    <row r="320" spans="1:26" s="745" customFormat="1">
      <c r="A320" s="745" t="str">
        <f t="shared" ref="A320:B320" si="299">A223</f>
        <v>Swansea Bay UHB</v>
      </c>
      <c r="B320" s="745" t="str">
        <f t="shared" si="299"/>
        <v>In Year Cost Base</v>
      </c>
      <c r="C320" t="str">
        <f t="shared" si="227"/>
        <v>Ongoing non-recurring cost pressures</v>
      </c>
      <c r="D320" s="745" t="s">
        <v>907</v>
      </c>
      <c r="E320" s="745" t="str">
        <f t="shared" ref="E320" si="300">E226</f>
        <v>FIGURE</v>
      </c>
      <c r="F320" s="745">
        <f t="shared" ref="F320:G320" si="301">F226</f>
        <v>0</v>
      </c>
      <c r="G320" s="745">
        <f t="shared" si="301"/>
        <v>0</v>
      </c>
      <c r="W320" s="746">
        <f>'4 - Cost Pressures'!M46</f>
        <v>0</v>
      </c>
      <c r="Z320" s="746">
        <f>'4 - Cost Pressures'!N46</f>
        <v>0</v>
      </c>
    </row>
    <row r="321" spans="1:26" s="745" customFormat="1">
      <c r="A321" s="745" t="str">
        <f t="shared" ref="A321:B321" si="302">A224</f>
        <v>Swansea Bay UHB</v>
      </c>
      <c r="B321" s="745" t="str">
        <f t="shared" si="302"/>
        <v>In Year Cost Base</v>
      </c>
      <c r="C321" t="str">
        <f t="shared" si="227"/>
        <v>Ongoing non-recurring cost pressures</v>
      </c>
      <c r="D321" s="745" t="s">
        <v>907</v>
      </c>
      <c r="E321" s="745" t="str">
        <f t="shared" ref="E321" si="303">E227</f>
        <v>FIGURE</v>
      </c>
      <c r="F321" s="745">
        <f t="shared" ref="F321:G321" si="304">F227</f>
        <v>0</v>
      </c>
      <c r="G321" s="745">
        <f t="shared" si="304"/>
        <v>0</v>
      </c>
      <c r="W321" s="746">
        <f>'4 - Cost Pressures'!M47</f>
        <v>0</v>
      </c>
      <c r="Z321" s="746">
        <f>'4 - Cost Pressures'!N47</f>
        <v>0</v>
      </c>
    </row>
    <row r="322" spans="1:26" s="745" customFormat="1">
      <c r="A322" s="745" t="str">
        <f t="shared" ref="A322:B322" si="305">A225</f>
        <v>Swansea Bay UHB</v>
      </c>
      <c r="B322" s="745" t="str">
        <f t="shared" si="305"/>
        <v>In Year Cost Base</v>
      </c>
      <c r="C322" t="str">
        <f t="shared" si="227"/>
        <v>Ongoing non-recurring cost pressures</v>
      </c>
      <c r="D322" s="745" t="s">
        <v>907</v>
      </c>
      <c r="E322" s="745" t="str">
        <f t="shared" ref="E322" si="306">E228</f>
        <v>FIGURE</v>
      </c>
      <c r="F322" s="745">
        <f t="shared" ref="F322:G322" si="307">F228</f>
        <v>0</v>
      </c>
      <c r="G322" s="745">
        <f t="shared" si="307"/>
        <v>0</v>
      </c>
      <c r="W322" s="746">
        <f>'4 - Cost Pressures'!M48</f>
        <v>0</v>
      </c>
      <c r="Z322" s="746">
        <f>'4 - Cost Pressures'!N48</f>
        <v>0</v>
      </c>
    </row>
    <row r="323" spans="1:26" s="745" customFormat="1">
      <c r="A323" s="745" t="str">
        <f t="shared" ref="A323:B323" si="308">A226</f>
        <v>Swansea Bay UHB</v>
      </c>
      <c r="B323" s="745" t="str">
        <f t="shared" si="308"/>
        <v>In Year Cost Base</v>
      </c>
      <c r="C323" t="str">
        <f t="shared" si="227"/>
        <v>Ongoing non-recurring cost pressures</v>
      </c>
      <c r="D323" s="745" t="s">
        <v>907</v>
      </c>
      <c r="E323" s="745" t="str">
        <f t="shared" ref="E323" si="309">E229</f>
        <v>TOTAL</v>
      </c>
      <c r="F323" s="745" t="str">
        <f t="shared" ref="F323:G323" si="310">F229</f>
        <v>Subtotal Ongoing non-recurrent pressures</v>
      </c>
      <c r="G323" s="745">
        <f t="shared" si="310"/>
        <v>0</v>
      </c>
      <c r="W323" s="746">
        <f>'4 - Cost Pressures'!M49</f>
        <v>0</v>
      </c>
      <c r="Z323" s="746">
        <f>'4 - Cost Pressures'!N49</f>
        <v>0</v>
      </c>
    </row>
    <row r="324" spans="1:26" s="745" customFormat="1">
      <c r="A324" s="745" t="str">
        <f t="shared" ref="A324:B324" si="311">A227</f>
        <v>Swansea Bay UHB</v>
      </c>
      <c r="B324" s="745" t="str">
        <f t="shared" si="311"/>
        <v>In Year Cost Base</v>
      </c>
      <c r="C324" t="str">
        <f t="shared" si="227"/>
        <v>Ongoing non-recurring cost pressures</v>
      </c>
      <c r="D324" s="745" t="s">
        <v>907</v>
      </c>
      <c r="E324" s="745" t="str">
        <f t="shared" ref="E324" si="312">E230</f>
        <v>FIGURE</v>
      </c>
      <c r="F324" s="745">
        <f t="shared" ref="F324:G324" si="313">F230</f>
        <v>0</v>
      </c>
      <c r="G324" s="745">
        <f t="shared" si="313"/>
        <v>0</v>
      </c>
      <c r="W324" s="746">
        <f>'4 - Cost Pressures'!M50</f>
        <v>0</v>
      </c>
      <c r="Z324" s="746">
        <f>'4 - Cost Pressures'!N50</f>
        <v>0</v>
      </c>
    </row>
    <row r="325" spans="1:26" s="745" customFormat="1">
      <c r="A325" s="745" t="str">
        <f t="shared" ref="A325:B325" si="314">A228</f>
        <v>Swansea Bay UHB</v>
      </c>
      <c r="B325" s="745" t="str">
        <f t="shared" si="314"/>
        <v>In Year Cost Base</v>
      </c>
      <c r="C325" t="str">
        <f t="shared" si="227"/>
        <v>Other Volume Growth / Investments (please specify):</v>
      </c>
      <c r="D325" s="745" t="s">
        <v>907</v>
      </c>
      <c r="E325" s="745" t="str">
        <f t="shared" ref="E325" si="315">E231</f>
        <v>FIGURE</v>
      </c>
      <c r="F325" s="745" t="str">
        <f t="shared" ref="F325:G325" si="316">F231</f>
        <v>Other Volume Growth / Investments (please specify):</v>
      </c>
      <c r="G325" s="745" t="str">
        <f t="shared" si="316"/>
        <v>Service Area</v>
      </c>
      <c r="W325" s="746" t="str">
        <f>'4 - Cost Pressures'!M51</f>
        <v>£'000</v>
      </c>
      <c r="Z325" s="746" t="str">
        <f>'4 - Cost Pressures'!N51</f>
        <v>£'000</v>
      </c>
    </row>
    <row r="326" spans="1:26" s="745" customFormat="1">
      <c r="A326" s="745" t="str">
        <f t="shared" ref="A326:B326" si="317">A229</f>
        <v>Swansea Bay UHB</v>
      </c>
      <c r="B326" s="745" t="str">
        <f t="shared" si="317"/>
        <v>In Year Cost Base</v>
      </c>
      <c r="C326" t="str">
        <f t="shared" si="227"/>
        <v>Other Volume Growth / Investments (please specify):</v>
      </c>
      <c r="D326" s="745" t="s">
        <v>907</v>
      </c>
      <c r="E326" s="745" t="str">
        <f t="shared" ref="E326" si="318">E232</f>
        <v>FIGURE</v>
      </c>
      <c r="F326" s="745" t="str">
        <f t="shared" ref="F326:G326" si="319">F232</f>
        <v>Growth - NICE &amp; New High Cost Drugs</v>
      </c>
      <c r="G326" s="745" t="str">
        <f t="shared" si="319"/>
        <v>Scheduled Care</v>
      </c>
      <c r="W326" s="746">
        <f>'4 - Cost Pressures'!M52</f>
        <v>0</v>
      </c>
      <c r="Z326" s="746">
        <f>'4 - Cost Pressures'!N52</f>
        <v>0</v>
      </c>
    </row>
    <row r="327" spans="1:26" s="745" customFormat="1">
      <c r="A327" s="745" t="str">
        <f t="shared" ref="A327:B327" si="320">A230</f>
        <v>Swansea Bay UHB</v>
      </c>
      <c r="B327" s="745" t="str">
        <f t="shared" si="320"/>
        <v>In Year Cost Base</v>
      </c>
      <c r="C327" t="str">
        <f t="shared" si="227"/>
        <v>Other Volume Growth / Investments (please specify):</v>
      </c>
      <c r="D327" s="745" t="s">
        <v>907</v>
      </c>
      <c r="E327" s="745" t="str">
        <f t="shared" ref="E327" si="321">E233</f>
        <v>FIGURE</v>
      </c>
      <c r="F327" s="745" t="str">
        <f t="shared" ref="F327:G327" si="322">F233</f>
        <v>Growth - Specialist Services</v>
      </c>
      <c r="G327" s="745" t="str">
        <f t="shared" si="322"/>
        <v>Scheduled Care</v>
      </c>
      <c r="W327" s="746">
        <f>'4 - Cost Pressures'!M53</f>
        <v>0</v>
      </c>
      <c r="Z327" s="746">
        <f>'4 - Cost Pressures'!N53</f>
        <v>0</v>
      </c>
    </row>
    <row r="328" spans="1:26" s="745" customFormat="1">
      <c r="A328" s="745" t="str">
        <f t="shared" ref="A328:B328" si="323">A231</f>
        <v>Swansea Bay UHB</v>
      </c>
      <c r="B328" s="745" t="str">
        <f t="shared" si="323"/>
        <v>In Year Cost Base</v>
      </c>
      <c r="C328" t="str">
        <f t="shared" si="227"/>
        <v>Other Volume Growth / Investments (please specify):</v>
      </c>
      <c r="D328" s="745" t="s">
        <v>907</v>
      </c>
      <c r="E328" s="745" t="str">
        <f t="shared" ref="E328" si="324">E234</f>
        <v>FIGURE</v>
      </c>
      <c r="F328" s="745" t="str">
        <f t="shared" ref="F328:G328" si="325">F234</f>
        <v>CHC</v>
      </c>
      <c r="G328" s="745" t="str">
        <f t="shared" si="325"/>
        <v>Primary &amp; Community Care</v>
      </c>
      <c r="W328" s="746">
        <f>'4 - Cost Pressures'!M54</f>
        <v>0</v>
      </c>
      <c r="Z328" s="746">
        <f>'4 - Cost Pressures'!N54</f>
        <v>0</v>
      </c>
    </row>
    <row r="329" spans="1:26" s="745" customFormat="1">
      <c r="A329" s="745" t="str">
        <f t="shared" ref="A329:B329" si="326">A232</f>
        <v>Swansea Bay UHB</v>
      </c>
      <c r="B329" s="745" t="str">
        <f t="shared" si="326"/>
        <v>In Year Cost Base</v>
      </c>
      <c r="C329" t="str">
        <f t="shared" si="227"/>
        <v>Other Volume Growth / Investments (please specify):</v>
      </c>
      <c r="D329" s="745" t="s">
        <v>907</v>
      </c>
      <c r="E329" s="745" t="str">
        <f t="shared" ref="E329" si="327">E235</f>
        <v>FIGURE</v>
      </c>
      <c r="F329" s="745" t="str">
        <f t="shared" ref="F329:G329" si="328">F235</f>
        <v>PC Prescribing</v>
      </c>
      <c r="G329" s="745" t="str">
        <f t="shared" si="328"/>
        <v>Primary &amp; Community Care</v>
      </c>
      <c r="W329" s="746">
        <f>'4 - Cost Pressures'!M55</f>
        <v>3206.6750000000006</v>
      </c>
      <c r="Z329" s="746">
        <f>'4 - Cost Pressures'!N55</f>
        <v>3206.6750000000006</v>
      </c>
    </row>
    <row r="330" spans="1:26" s="745" customFormat="1">
      <c r="A330" s="745" t="str">
        <f t="shared" ref="A330:B330" si="329">A233</f>
        <v>Swansea Bay UHB</v>
      </c>
      <c r="B330" s="745" t="str">
        <f t="shared" si="329"/>
        <v>In Year Cost Base</v>
      </c>
      <c r="C330" t="str">
        <f t="shared" si="227"/>
        <v>Other Volume Growth / Investments (please specify):</v>
      </c>
      <c r="D330" s="745" t="s">
        <v>907</v>
      </c>
      <c r="E330" s="745" t="str">
        <f t="shared" ref="E330" si="330">E236</f>
        <v>FIGURE</v>
      </c>
      <c r="F330" s="745" t="str">
        <f t="shared" ref="F330:G330" si="331">F236</f>
        <v>National Costs &amp; NWSSP</v>
      </c>
      <c r="G330" s="745" t="str">
        <f t="shared" si="331"/>
        <v>Clinical Support</v>
      </c>
      <c r="W330" s="746">
        <f>'4 - Cost Pressures'!M56</f>
        <v>0</v>
      </c>
      <c r="Z330" s="746">
        <f>'4 - Cost Pressures'!N56</f>
        <v>0</v>
      </c>
    </row>
    <row r="331" spans="1:26" s="745" customFormat="1">
      <c r="A331" s="745" t="str">
        <f t="shared" ref="A331:B331" si="332">A234</f>
        <v>Swansea Bay UHB</v>
      </c>
      <c r="B331" s="745" t="str">
        <f t="shared" si="332"/>
        <v>In Year Cost Base</v>
      </c>
      <c r="C331" t="str">
        <f t="shared" si="227"/>
        <v>Other Volume Growth / Investments (please specify):</v>
      </c>
      <c r="D331" s="745" t="s">
        <v>907</v>
      </c>
      <c r="E331" s="745" t="str">
        <f t="shared" ref="E331" si="333">E237</f>
        <v>FIGURE</v>
      </c>
      <c r="F331" s="745" t="str">
        <f t="shared" ref="F331:G331" si="334">F237</f>
        <v>NSA</v>
      </c>
      <c r="G331" s="745" t="str">
        <f t="shared" si="334"/>
        <v>Across Service Areas</v>
      </c>
      <c r="W331" s="746">
        <f>'4 - Cost Pressures'!M57</f>
        <v>0</v>
      </c>
      <c r="Z331" s="746">
        <f>'4 - Cost Pressures'!N57</f>
        <v>0</v>
      </c>
    </row>
    <row r="332" spans="1:26" s="745" customFormat="1">
      <c r="A332" s="745" t="str">
        <f t="shared" ref="A332:B332" si="335">A235</f>
        <v>Swansea Bay UHB</v>
      </c>
      <c r="B332" s="745" t="str">
        <f t="shared" si="335"/>
        <v>In Year Cost Base</v>
      </c>
      <c r="C332" t="str">
        <f t="shared" si="227"/>
        <v>Other Volume Growth / Investments (please specify):</v>
      </c>
      <c r="D332" s="745" t="s">
        <v>907</v>
      </c>
      <c r="E332" s="745" t="str">
        <f t="shared" ref="E332" si="336">E238</f>
        <v>FIGURE</v>
      </c>
      <c r="F332" s="745" t="str">
        <f t="shared" ref="F332:G332" si="337">F238</f>
        <v xml:space="preserve">Growth Various </v>
      </c>
      <c r="G332" s="745" t="str">
        <f t="shared" si="337"/>
        <v>Across Service Areas</v>
      </c>
      <c r="W332" s="746">
        <f>'4 - Cost Pressures'!M58</f>
        <v>8100</v>
      </c>
      <c r="Z332" s="746">
        <f>'4 - Cost Pressures'!N58</f>
        <v>8100</v>
      </c>
    </row>
    <row r="333" spans="1:26" s="745" customFormat="1">
      <c r="A333" s="745" t="str">
        <f t="shared" ref="A333:B333" si="338">A236</f>
        <v>Swansea Bay UHB</v>
      </c>
      <c r="B333" s="745" t="str">
        <f t="shared" si="338"/>
        <v>In Year Cost Base</v>
      </c>
      <c r="C333" t="str">
        <f t="shared" si="227"/>
        <v>Other Volume Growth / Investments (please specify):</v>
      </c>
      <c r="D333" s="745" t="s">
        <v>907</v>
      </c>
      <c r="E333" s="745" t="str">
        <f t="shared" ref="E333" si="339">E239</f>
        <v>FIGURE</v>
      </c>
      <c r="F333" s="745" t="str">
        <f t="shared" ref="F333:G333" si="340">F239</f>
        <v>Disaggregation CTM SLA</v>
      </c>
      <c r="G333" s="745" t="str">
        <f t="shared" si="340"/>
        <v>Scheduled Care</v>
      </c>
      <c r="W333" s="746">
        <f>'4 - Cost Pressures'!M59</f>
        <v>0</v>
      </c>
      <c r="Z333" s="746">
        <f>'4 - Cost Pressures'!N59</f>
        <v>0</v>
      </c>
    </row>
    <row r="334" spans="1:26" s="745" customFormat="1">
      <c r="A334" s="745" t="str">
        <f t="shared" ref="A334:B334" si="341">A237</f>
        <v>Swansea Bay UHB</v>
      </c>
      <c r="B334" s="745" t="str">
        <f t="shared" si="341"/>
        <v>In Year Cost Base</v>
      </c>
      <c r="C334" t="str">
        <f t="shared" si="227"/>
        <v>Other Volume Growth / Investments (please specify):</v>
      </c>
      <c r="D334" s="745" t="s">
        <v>907</v>
      </c>
      <c r="E334" s="745" t="str">
        <f t="shared" ref="E334" si="342">E240</f>
        <v>FIGURE</v>
      </c>
      <c r="F334" s="745">
        <f t="shared" ref="F334:G334" si="343">F240</f>
        <v>0</v>
      </c>
      <c r="G334" s="745">
        <f t="shared" si="343"/>
        <v>0</v>
      </c>
      <c r="W334" s="746">
        <f>'4 - Cost Pressures'!M60</f>
        <v>0</v>
      </c>
      <c r="Z334" s="746">
        <f>'4 - Cost Pressures'!N60</f>
        <v>0</v>
      </c>
    </row>
    <row r="335" spans="1:26" s="745" customFormat="1">
      <c r="A335" s="745" t="str">
        <f t="shared" ref="A335:B335" si="344">A238</f>
        <v>Swansea Bay UHB</v>
      </c>
      <c r="B335" s="745" t="str">
        <f t="shared" si="344"/>
        <v>In Year Cost Base</v>
      </c>
      <c r="C335" t="str">
        <f t="shared" si="227"/>
        <v>Other Volume Growth / Investments (please specify):</v>
      </c>
      <c r="D335" s="745" t="s">
        <v>907</v>
      </c>
      <c r="E335" s="745" t="str">
        <f t="shared" ref="E335" si="345">E241</f>
        <v>FIGURE</v>
      </c>
      <c r="F335" s="745">
        <f t="shared" ref="F335:G335" si="346">F241</f>
        <v>0</v>
      </c>
      <c r="G335" s="745">
        <f t="shared" si="346"/>
        <v>0</v>
      </c>
      <c r="W335" s="746">
        <f>'4 - Cost Pressures'!M61</f>
        <v>0</v>
      </c>
      <c r="Z335" s="746">
        <f>'4 - Cost Pressures'!N61</f>
        <v>0</v>
      </c>
    </row>
    <row r="336" spans="1:26" s="745" customFormat="1">
      <c r="A336" s="745" t="str">
        <f t="shared" ref="A336:B336" si="347">A239</f>
        <v>Swansea Bay UHB</v>
      </c>
      <c r="B336" s="745" t="str">
        <f t="shared" si="347"/>
        <v>In Year Cost Base</v>
      </c>
      <c r="C336" t="str">
        <f t="shared" si="227"/>
        <v>Other Volume Growth / Investments (please specify):</v>
      </c>
      <c r="D336" s="745" t="s">
        <v>907</v>
      </c>
      <c r="E336" s="745" t="str">
        <f t="shared" ref="E336" si="348">E242</f>
        <v>FIGURE</v>
      </c>
      <c r="F336" s="745">
        <f t="shared" ref="F336:G336" si="349">F242</f>
        <v>0</v>
      </c>
      <c r="G336" s="745">
        <f t="shared" si="349"/>
        <v>0</v>
      </c>
      <c r="W336" s="746">
        <f>'4 - Cost Pressures'!M62</f>
        <v>0</v>
      </c>
      <c r="Z336" s="746">
        <f>'4 - Cost Pressures'!N62</f>
        <v>0</v>
      </c>
    </row>
    <row r="337" spans="1:26" s="745" customFormat="1">
      <c r="A337" s="745" t="str">
        <f t="shared" ref="A337:B337" si="350">A240</f>
        <v>Swansea Bay UHB</v>
      </c>
      <c r="B337" s="745" t="str">
        <f t="shared" si="350"/>
        <v>In Year Cost Base</v>
      </c>
      <c r="C337" t="str">
        <f t="shared" si="227"/>
        <v>Other Volume Growth / Investments (please specify):</v>
      </c>
      <c r="D337" s="745" t="s">
        <v>907</v>
      </c>
      <c r="E337" s="745" t="str">
        <f t="shared" ref="E337" si="351">E243</f>
        <v>FIGURE</v>
      </c>
      <c r="F337" s="745">
        <f t="shared" ref="F337:G337" si="352">F243</f>
        <v>0</v>
      </c>
      <c r="G337" s="745">
        <f t="shared" si="352"/>
        <v>0</v>
      </c>
      <c r="W337" s="746">
        <f>'4 - Cost Pressures'!M63</f>
        <v>0</v>
      </c>
      <c r="Z337" s="746">
        <f>'4 - Cost Pressures'!N63</f>
        <v>0</v>
      </c>
    </row>
    <row r="338" spans="1:26" s="745" customFormat="1">
      <c r="A338" s="745" t="str">
        <f t="shared" ref="A338:B338" si="353">A241</f>
        <v>Swansea Bay UHB</v>
      </c>
      <c r="B338" s="745" t="str">
        <f t="shared" si="353"/>
        <v>In Year Cost Base</v>
      </c>
      <c r="C338" t="str">
        <f t="shared" si="227"/>
        <v>Other Volume Growth / Investments (please specify):</v>
      </c>
      <c r="D338" s="745" t="s">
        <v>907</v>
      </c>
      <c r="E338" s="745" t="str">
        <f t="shared" ref="E338" si="354">E244</f>
        <v>FIGURE</v>
      </c>
      <c r="F338" s="745">
        <f t="shared" ref="F338:G338" si="355">F244</f>
        <v>0</v>
      </c>
      <c r="G338" s="745">
        <f t="shared" si="355"/>
        <v>0</v>
      </c>
      <c r="W338" s="746">
        <f>'4 - Cost Pressures'!M64</f>
        <v>0</v>
      </c>
      <c r="Z338" s="746">
        <f>'4 - Cost Pressures'!N64</f>
        <v>0</v>
      </c>
    </row>
    <row r="339" spans="1:26" s="745" customFormat="1">
      <c r="A339" s="745" t="str">
        <f t="shared" ref="A339:B339" si="356">A242</f>
        <v>Swansea Bay UHB</v>
      </c>
      <c r="B339" s="745" t="str">
        <f t="shared" si="356"/>
        <v>In Year Cost Base</v>
      </c>
      <c r="C339" t="str">
        <f t="shared" si="227"/>
        <v>Other Volume Growth / Investments (please specify):</v>
      </c>
      <c r="D339" s="745" t="s">
        <v>907</v>
      </c>
      <c r="E339" s="745" t="str">
        <f t="shared" ref="E339" si="357">E245</f>
        <v>FIGURE</v>
      </c>
      <c r="F339" s="745">
        <f t="shared" ref="F339:G339" si="358">F245</f>
        <v>0</v>
      </c>
      <c r="G339" s="745">
        <f t="shared" si="358"/>
        <v>0</v>
      </c>
      <c r="W339" s="746">
        <f>'4 - Cost Pressures'!M65</f>
        <v>0</v>
      </c>
      <c r="Z339" s="746">
        <f>'4 - Cost Pressures'!N65</f>
        <v>0</v>
      </c>
    </row>
    <row r="340" spans="1:26" s="745" customFormat="1">
      <c r="A340" s="745" t="str">
        <f t="shared" ref="A340:B340" si="359">A243</f>
        <v>Swansea Bay UHB</v>
      </c>
      <c r="B340" s="745" t="str">
        <f t="shared" si="359"/>
        <v>In Year Cost Base</v>
      </c>
      <c r="C340" t="str">
        <f t="shared" si="227"/>
        <v>Other Volume Growth / Investments (please specify):</v>
      </c>
      <c r="D340" s="745" t="s">
        <v>907</v>
      </c>
      <c r="E340" s="745" t="str">
        <f t="shared" ref="E340" si="360">E246</f>
        <v>FIGURE</v>
      </c>
      <c r="F340" s="745">
        <f t="shared" ref="F340:G340" si="361">F246</f>
        <v>0</v>
      </c>
      <c r="G340" s="745">
        <f t="shared" si="361"/>
        <v>0</v>
      </c>
      <c r="W340" s="746">
        <f>'4 - Cost Pressures'!M66</f>
        <v>0</v>
      </c>
      <c r="Z340" s="746">
        <f>'4 - Cost Pressures'!N66</f>
        <v>0</v>
      </c>
    </row>
    <row r="341" spans="1:26" s="745" customFormat="1">
      <c r="A341" s="745" t="str">
        <f t="shared" ref="A341:B341" si="362">A244</f>
        <v>Swansea Bay UHB</v>
      </c>
      <c r="B341" s="745" t="str">
        <f t="shared" si="362"/>
        <v>In Year Cost Base</v>
      </c>
      <c r="C341" t="str">
        <f t="shared" si="227"/>
        <v>Other Volume Growth / Investments (please specify):</v>
      </c>
      <c r="D341" s="745" t="s">
        <v>907</v>
      </c>
      <c r="E341" s="745" t="str">
        <f t="shared" ref="E341" si="363">E247</f>
        <v>FIGURE</v>
      </c>
      <c r="F341" s="745">
        <f t="shared" ref="F341:G341" si="364">F247</f>
        <v>0</v>
      </c>
      <c r="G341" s="745">
        <f t="shared" si="364"/>
        <v>0</v>
      </c>
      <c r="W341" s="746">
        <f>'4 - Cost Pressures'!M67</f>
        <v>0</v>
      </c>
      <c r="Z341" s="746">
        <f>'4 - Cost Pressures'!N67</f>
        <v>0</v>
      </c>
    </row>
    <row r="342" spans="1:26" s="745" customFormat="1">
      <c r="A342" s="745" t="str">
        <f t="shared" ref="A342:B342" si="365">A245</f>
        <v>Swansea Bay UHB</v>
      </c>
      <c r="B342" s="745" t="str">
        <f t="shared" si="365"/>
        <v>In Year Cost Base</v>
      </c>
      <c r="C342" t="str">
        <f t="shared" si="227"/>
        <v>Other Volume Growth / Investments (please specify):</v>
      </c>
      <c r="D342" s="745" t="s">
        <v>907</v>
      </c>
      <c r="E342" s="745" t="str">
        <f t="shared" ref="E342" si="366">E248</f>
        <v>FIGURE</v>
      </c>
      <c r="F342" s="745">
        <f t="shared" ref="F342:G342" si="367">F248</f>
        <v>0</v>
      </c>
      <c r="G342" s="745">
        <f t="shared" si="367"/>
        <v>0</v>
      </c>
      <c r="W342" s="746">
        <f>'4 - Cost Pressures'!M68</f>
        <v>0</v>
      </c>
      <c r="Z342" s="746">
        <f>'4 - Cost Pressures'!N68</f>
        <v>0</v>
      </c>
    </row>
    <row r="343" spans="1:26" s="745" customFormat="1">
      <c r="A343" s="745" t="str">
        <f t="shared" ref="A343:B343" si="368">A246</f>
        <v>Swansea Bay UHB</v>
      </c>
      <c r="B343" s="745" t="str">
        <f t="shared" si="368"/>
        <v>In Year Cost Base</v>
      </c>
      <c r="C343" t="str">
        <f t="shared" si="227"/>
        <v>Other Volume Growth / Investments (please specify):</v>
      </c>
      <c r="D343" s="745" t="s">
        <v>907</v>
      </c>
      <c r="E343" s="745" t="str">
        <f t="shared" ref="E343" si="369">E249</f>
        <v>FIGURE</v>
      </c>
      <c r="F343" s="745">
        <f t="shared" ref="F343:G343" si="370">F249</f>
        <v>0</v>
      </c>
      <c r="G343" s="745">
        <f t="shared" si="370"/>
        <v>0</v>
      </c>
      <c r="W343" s="746">
        <f>'4 - Cost Pressures'!M69</f>
        <v>0</v>
      </c>
      <c r="Z343" s="746">
        <f>'4 - Cost Pressures'!N69</f>
        <v>0</v>
      </c>
    </row>
    <row r="344" spans="1:26" s="745" customFormat="1">
      <c r="A344" s="745" t="str">
        <f t="shared" ref="A344:B344" si="371">A247</f>
        <v>Swansea Bay UHB</v>
      </c>
      <c r="B344" s="745" t="str">
        <f t="shared" si="371"/>
        <v>In Year Cost Base</v>
      </c>
      <c r="C344" t="str">
        <f t="shared" si="227"/>
        <v>Other Volume Growth / Investments (please specify):</v>
      </c>
      <c r="D344" s="745" t="s">
        <v>907</v>
      </c>
      <c r="E344" s="745" t="str">
        <f t="shared" ref="E344" si="372">E250</f>
        <v>FIGURE</v>
      </c>
      <c r="F344" s="745">
        <f t="shared" ref="F344:G344" si="373">F250</f>
        <v>0</v>
      </c>
      <c r="G344" s="745">
        <f t="shared" si="373"/>
        <v>0</v>
      </c>
      <c r="W344" s="746">
        <f>'4 - Cost Pressures'!M70</f>
        <v>0</v>
      </c>
      <c r="Z344" s="746">
        <f>'4 - Cost Pressures'!N70</f>
        <v>0</v>
      </c>
    </row>
    <row r="345" spans="1:26" s="745" customFormat="1">
      <c r="A345" s="745" t="str">
        <f t="shared" ref="A345:B345" si="374">A248</f>
        <v>Swansea Bay UHB</v>
      </c>
      <c r="B345" s="745" t="str">
        <f t="shared" si="374"/>
        <v>In Year Cost Base</v>
      </c>
      <c r="C345" t="str">
        <f t="shared" si="227"/>
        <v>Other Volume Growth / Investments (please specify):</v>
      </c>
      <c r="D345" s="745" t="s">
        <v>907</v>
      </c>
      <c r="E345" s="745" t="str">
        <f t="shared" ref="E345" si="375">E251</f>
        <v>FIGURE</v>
      </c>
      <c r="F345" s="745">
        <f t="shared" ref="F345:G345" si="376">F251</f>
        <v>0</v>
      </c>
      <c r="G345" s="745">
        <f t="shared" si="376"/>
        <v>0</v>
      </c>
      <c r="W345" s="746">
        <f>'4 - Cost Pressures'!M71</f>
        <v>0</v>
      </c>
      <c r="Z345" s="746">
        <f>'4 - Cost Pressures'!N71</f>
        <v>0</v>
      </c>
    </row>
    <row r="346" spans="1:26" s="745" customFormat="1">
      <c r="A346" s="745" t="str">
        <f t="shared" ref="A346:B346" si="377">A249</f>
        <v>Swansea Bay UHB</v>
      </c>
      <c r="B346" s="745" t="str">
        <f t="shared" si="377"/>
        <v>In Year Cost Base</v>
      </c>
      <c r="C346" t="str">
        <f t="shared" si="227"/>
        <v>Other Volume Growth / Investments (please specify):</v>
      </c>
      <c r="D346" s="745" t="s">
        <v>907</v>
      </c>
      <c r="E346" s="745" t="str">
        <f t="shared" ref="E346" si="378">E252</f>
        <v>FIGURE</v>
      </c>
      <c r="F346" s="745">
        <f t="shared" ref="F346:G346" si="379">F252</f>
        <v>0</v>
      </c>
      <c r="G346" s="745">
        <f t="shared" si="379"/>
        <v>0</v>
      </c>
      <c r="W346" s="746">
        <f>'4 - Cost Pressures'!M72</f>
        <v>0</v>
      </c>
      <c r="Z346" s="746">
        <f>'4 - Cost Pressures'!N72</f>
        <v>0</v>
      </c>
    </row>
    <row r="347" spans="1:26" s="745" customFormat="1">
      <c r="A347" s="745" t="str">
        <f t="shared" ref="A347:B347" si="380">A250</f>
        <v>Swansea Bay UHB</v>
      </c>
      <c r="B347" s="745" t="str">
        <f t="shared" si="380"/>
        <v>In Year Cost Base</v>
      </c>
      <c r="C347" t="str">
        <f t="shared" si="227"/>
        <v>Other Volume Growth / Investments (please specify):</v>
      </c>
      <c r="D347" s="745" t="s">
        <v>907</v>
      </c>
      <c r="E347" s="745" t="str">
        <f t="shared" ref="E347" si="381">E253</f>
        <v>FIGURE</v>
      </c>
      <c r="F347" s="745">
        <f t="shared" ref="F347:G347" si="382">F253</f>
        <v>0</v>
      </c>
      <c r="G347" s="745">
        <f t="shared" si="382"/>
        <v>0</v>
      </c>
      <c r="W347" s="746">
        <f>'4 - Cost Pressures'!M73</f>
        <v>0</v>
      </c>
      <c r="Z347" s="746">
        <f>'4 - Cost Pressures'!N73</f>
        <v>0</v>
      </c>
    </row>
    <row r="348" spans="1:26" s="745" customFormat="1">
      <c r="A348" s="745" t="str">
        <f t="shared" ref="A348:B348" si="383">A251</f>
        <v>Swansea Bay UHB</v>
      </c>
      <c r="B348" s="745" t="str">
        <f t="shared" si="383"/>
        <v>In Year Cost Base</v>
      </c>
      <c r="C348" t="str">
        <f t="shared" si="227"/>
        <v>Other Volume Growth / Investments (please specify):</v>
      </c>
      <c r="D348" s="745" t="s">
        <v>907</v>
      </c>
      <c r="E348" s="745" t="str">
        <f t="shared" ref="E348" si="384">E254</f>
        <v>FIGURE</v>
      </c>
      <c r="F348" s="745">
        <f t="shared" ref="F348:G348" si="385">F254</f>
        <v>0</v>
      </c>
      <c r="G348" s="745">
        <f t="shared" si="385"/>
        <v>0</v>
      </c>
      <c r="W348" s="746">
        <f>'4 - Cost Pressures'!M74</f>
        <v>0</v>
      </c>
      <c r="Z348" s="746">
        <f>'4 - Cost Pressures'!N74</f>
        <v>0</v>
      </c>
    </row>
    <row r="349" spans="1:26" s="745" customFormat="1">
      <c r="A349" s="745" t="str">
        <f t="shared" ref="A349:B349" si="386">A252</f>
        <v>Swansea Bay UHB</v>
      </c>
      <c r="B349" s="745" t="str">
        <f t="shared" si="386"/>
        <v>In Year Cost Base</v>
      </c>
      <c r="C349" t="str">
        <f t="shared" si="227"/>
        <v>Other Volume Growth / Investments (please specify):</v>
      </c>
      <c r="D349" s="745" t="s">
        <v>907</v>
      </c>
      <c r="E349" s="745" t="str">
        <f t="shared" ref="E349" si="387">E255</f>
        <v>FIGURE</v>
      </c>
      <c r="F349" s="745">
        <f t="shared" ref="F349:G349" si="388">F255</f>
        <v>0</v>
      </c>
      <c r="G349" s="745">
        <f t="shared" si="388"/>
        <v>0</v>
      </c>
      <c r="W349" s="746">
        <f>'4 - Cost Pressures'!M75</f>
        <v>0</v>
      </c>
      <c r="Z349" s="746">
        <f>'4 - Cost Pressures'!N75</f>
        <v>0</v>
      </c>
    </row>
    <row r="350" spans="1:26" s="745" customFormat="1">
      <c r="A350" s="745" t="str">
        <f t="shared" ref="A350:B350" si="389">A253</f>
        <v>Swansea Bay UHB</v>
      </c>
      <c r="B350" s="745" t="str">
        <f t="shared" si="389"/>
        <v>In Year Cost Base</v>
      </c>
      <c r="C350" t="str">
        <f t="shared" si="227"/>
        <v>Other Volume Growth / Investments (please specify):</v>
      </c>
      <c r="D350" s="745" t="s">
        <v>907</v>
      </c>
      <c r="E350" s="745" t="str">
        <f t="shared" ref="E350" si="390">E256</f>
        <v>FIGURE</v>
      </c>
      <c r="F350" s="745">
        <f t="shared" ref="F350:G350" si="391">F256</f>
        <v>0</v>
      </c>
      <c r="G350" s="745">
        <f t="shared" si="391"/>
        <v>0</v>
      </c>
      <c r="W350" s="746">
        <f>'4 - Cost Pressures'!M76</f>
        <v>0</v>
      </c>
      <c r="Z350" s="746">
        <f>'4 - Cost Pressures'!N76</f>
        <v>0</v>
      </c>
    </row>
    <row r="351" spans="1:26" s="745" customFormat="1">
      <c r="A351" s="745" t="str">
        <f t="shared" ref="A351:B351" si="392">A254</f>
        <v>Swansea Bay UHB</v>
      </c>
      <c r="B351" s="745" t="str">
        <f t="shared" si="392"/>
        <v>In Year Cost Base</v>
      </c>
      <c r="C351" t="str">
        <f t="shared" si="227"/>
        <v>Other Volume Growth / Investments (please specify):</v>
      </c>
      <c r="D351" s="745" t="s">
        <v>907</v>
      </c>
      <c r="E351" s="745" t="str">
        <f t="shared" ref="E351" si="393">E257</f>
        <v>FIGURE</v>
      </c>
      <c r="F351" s="745">
        <f t="shared" ref="F351:G351" si="394">F257</f>
        <v>0</v>
      </c>
      <c r="G351" s="745">
        <f t="shared" si="394"/>
        <v>0</v>
      </c>
      <c r="W351" s="746">
        <f>'4 - Cost Pressures'!M77</f>
        <v>0</v>
      </c>
      <c r="Z351" s="746">
        <f>'4 - Cost Pressures'!N77</f>
        <v>0</v>
      </c>
    </row>
    <row r="352" spans="1:26" s="745" customFormat="1">
      <c r="A352" s="745" t="str">
        <f t="shared" ref="A352:B352" si="395">A255</f>
        <v>Swansea Bay UHB</v>
      </c>
      <c r="B352" s="745" t="str">
        <f t="shared" si="395"/>
        <v>In Year Cost Base</v>
      </c>
      <c r="C352" t="str">
        <f t="shared" si="227"/>
        <v>Other Volume Growth / Investments (please specify):</v>
      </c>
      <c r="D352" s="745" t="s">
        <v>907</v>
      </c>
      <c r="E352" s="745" t="str">
        <f t="shared" ref="E352" si="396">E258</f>
        <v>FIGURE</v>
      </c>
      <c r="F352" s="745">
        <f t="shared" ref="F352:G352" si="397">F258</f>
        <v>0</v>
      </c>
      <c r="G352" s="745">
        <f t="shared" si="397"/>
        <v>0</v>
      </c>
      <c r="W352" s="746">
        <f>'4 - Cost Pressures'!M78</f>
        <v>0</v>
      </c>
      <c r="Z352" s="746">
        <f>'4 - Cost Pressures'!N78</f>
        <v>0</v>
      </c>
    </row>
    <row r="353" spans="1:26" s="745" customFormat="1">
      <c r="A353" s="745" t="str">
        <f t="shared" ref="A353:B353" si="398">A256</f>
        <v>Swansea Bay UHB</v>
      </c>
      <c r="B353" s="745" t="str">
        <f t="shared" si="398"/>
        <v>In Year Cost Base</v>
      </c>
      <c r="C353" t="str">
        <f t="shared" si="227"/>
        <v>Other Volume Growth / Investments (please specify):</v>
      </c>
      <c r="D353" s="745" t="s">
        <v>907</v>
      </c>
      <c r="E353" s="745" t="str">
        <f t="shared" ref="E353" si="399">E259</f>
        <v>FIGURE</v>
      </c>
      <c r="F353" s="745">
        <f t="shared" ref="F353:G353" si="400">F259</f>
        <v>0</v>
      </c>
      <c r="G353" s="745">
        <f t="shared" si="400"/>
        <v>0</v>
      </c>
      <c r="W353" s="746">
        <f>'4 - Cost Pressures'!M79</f>
        <v>0</v>
      </c>
      <c r="Z353" s="746">
        <f>'4 - Cost Pressures'!N79</f>
        <v>0</v>
      </c>
    </row>
    <row r="354" spans="1:26" s="745" customFormat="1">
      <c r="A354" s="745" t="str">
        <f t="shared" ref="A354:B354" si="401">A257</f>
        <v>Swansea Bay UHB</v>
      </c>
      <c r="B354" s="745" t="str">
        <f t="shared" si="401"/>
        <v>In Year Cost Base</v>
      </c>
      <c r="C354" t="str">
        <f t="shared" si="227"/>
        <v>Other Volume Growth / Investments (please specify):</v>
      </c>
      <c r="D354" s="745" t="s">
        <v>907</v>
      </c>
      <c r="E354" s="745" t="str">
        <f t="shared" ref="E354" si="402">E260</f>
        <v>FIGURE</v>
      </c>
      <c r="F354" s="745">
        <f t="shared" ref="F354:G354" si="403">F260</f>
        <v>0</v>
      </c>
      <c r="G354" s="745">
        <f t="shared" si="403"/>
        <v>0</v>
      </c>
      <c r="W354" s="746">
        <f>'4 - Cost Pressures'!M80</f>
        <v>0</v>
      </c>
      <c r="Z354" s="746">
        <f>'4 - Cost Pressures'!N80</f>
        <v>0</v>
      </c>
    </row>
    <row r="355" spans="1:26" s="745" customFormat="1">
      <c r="A355" s="745" t="str">
        <f t="shared" ref="A355:B355" si="404">A258</f>
        <v>Swansea Bay UHB</v>
      </c>
      <c r="B355" s="745" t="str">
        <f t="shared" si="404"/>
        <v>In Year Cost Base</v>
      </c>
      <c r="C355" t="str">
        <f t="shared" si="227"/>
        <v>Other Volume Growth / Investments (please specify):</v>
      </c>
      <c r="D355" s="745" t="s">
        <v>907</v>
      </c>
      <c r="E355" s="745" t="str">
        <f t="shared" ref="E355" si="405">E261</f>
        <v>TOTAL</v>
      </c>
      <c r="F355" s="745" t="str">
        <f t="shared" ref="F355:G355" si="406">F261</f>
        <v>Subtotal Other Volume Growth / Investments</v>
      </c>
      <c r="G355" s="745">
        <f t="shared" si="406"/>
        <v>0</v>
      </c>
      <c r="W355" s="746">
        <f>'4 - Cost Pressures'!M81</f>
        <v>11306.675000000001</v>
      </c>
      <c r="Z355" s="746">
        <f>'4 - Cost Pressures'!N81</f>
        <v>11306.675000000001</v>
      </c>
    </row>
    <row r="356" spans="1:26" s="745" customFormat="1">
      <c r="A356" s="745" t="str">
        <f t="shared" ref="A356:B356" si="407">A259</f>
        <v>Swansea Bay UHB</v>
      </c>
      <c r="B356" s="745" t="str">
        <f t="shared" si="407"/>
        <v>In Year Cost Base</v>
      </c>
      <c r="C356" t="str">
        <f t="shared" si="227"/>
        <v>Other Volume Growth / Investments (please specify):</v>
      </c>
      <c r="D356" s="745" t="s">
        <v>907</v>
      </c>
      <c r="E356" s="745" t="str">
        <f t="shared" ref="E356" si="408">E262</f>
        <v>FIGURE</v>
      </c>
      <c r="F356" s="745">
        <f t="shared" ref="F356:G356" si="409">F262</f>
        <v>0</v>
      </c>
      <c r="G356" s="745">
        <f t="shared" si="409"/>
        <v>0</v>
      </c>
      <c r="W356" s="746">
        <f>'4 - Cost Pressures'!M82</f>
        <v>0</v>
      </c>
      <c r="Z356" s="746">
        <f>'4 - Cost Pressures'!N82</f>
        <v>0</v>
      </c>
    </row>
    <row r="357" spans="1:26" s="745" customFormat="1">
      <c r="A357" s="745" t="str">
        <f t="shared" ref="A357:B357" si="410">A260</f>
        <v>Swansea Bay UHB</v>
      </c>
      <c r="B357" s="745" t="str">
        <f t="shared" si="410"/>
        <v>In Year Cost Base</v>
      </c>
      <c r="C357" t="str">
        <f t="shared" si="227"/>
        <v xml:space="preserve">Funded Cost Pressures: </v>
      </c>
      <c r="D357" s="745" t="s">
        <v>907</v>
      </c>
      <c r="E357" s="745" t="str">
        <f t="shared" ref="E357" si="411">E263</f>
        <v>FIGURE</v>
      </c>
      <c r="F357" s="745" t="str">
        <f t="shared" ref="F357:G357" si="412">F263</f>
        <v xml:space="preserve">Funded Cost Pressures: </v>
      </c>
      <c r="G357" s="745" t="str">
        <f t="shared" si="412"/>
        <v>Service Area</v>
      </c>
      <c r="W357" s="746" t="str">
        <f>'4 - Cost Pressures'!M83</f>
        <v>£'000</v>
      </c>
      <c r="Z357" s="746" t="str">
        <f>'4 - Cost Pressures'!N83</f>
        <v>£'000</v>
      </c>
    </row>
    <row r="358" spans="1:26" s="745" customFormat="1">
      <c r="A358" s="745" t="str">
        <f t="shared" ref="A358:B358" si="413">A261</f>
        <v>Swansea Bay UHB</v>
      </c>
      <c r="B358" s="745" t="str">
        <f t="shared" si="413"/>
        <v>In Year Cost Base</v>
      </c>
      <c r="C358" t="str">
        <f t="shared" si="227"/>
        <v xml:space="preserve">Funded Cost Pressures: </v>
      </c>
      <c r="D358" s="745" t="s">
        <v>907</v>
      </c>
      <c r="E358" s="745" t="str">
        <f t="shared" ref="E358" si="414">E264</f>
        <v>FIGURE</v>
      </c>
      <c r="F358" s="745" t="str">
        <f t="shared" ref="F358:G358" si="415">F264</f>
        <v>Funded - Immunisation Framework</v>
      </c>
      <c r="G358" s="745" t="str">
        <f t="shared" si="415"/>
        <v>Primary &amp; Community Care</v>
      </c>
      <c r="W358" s="746">
        <f>'4 - Cost Pressures'!M84</f>
        <v>0</v>
      </c>
      <c r="Z358" s="746">
        <f>'4 - Cost Pressures'!N84</f>
        <v>0</v>
      </c>
    </row>
    <row r="359" spans="1:26" s="745" customFormat="1">
      <c r="A359" s="745" t="str">
        <f t="shared" ref="A359:B359" si="416">A262</f>
        <v>Swansea Bay UHB</v>
      </c>
      <c r="B359" s="745" t="str">
        <f t="shared" si="416"/>
        <v>In Year Cost Base</v>
      </c>
      <c r="C359" t="str">
        <f t="shared" si="227"/>
        <v xml:space="preserve">Funded Cost Pressures: </v>
      </c>
      <c r="D359" s="745" t="s">
        <v>907</v>
      </c>
      <c r="E359" s="745" t="str">
        <f t="shared" ref="E359" si="417">E265</f>
        <v>FIGURE</v>
      </c>
      <c r="F359" s="745" t="str">
        <f t="shared" ref="F359:G359" si="418">F265</f>
        <v>Funded - Surveillance (Testing and Tracing)</v>
      </c>
      <c r="G359" s="745" t="str">
        <f t="shared" si="418"/>
        <v>Primary &amp; Community Care</v>
      </c>
      <c r="W359" s="746">
        <f>'4 - Cost Pressures'!M85</f>
        <v>0</v>
      </c>
      <c r="Z359" s="746">
        <f>'4 - Cost Pressures'!N85</f>
        <v>0</v>
      </c>
    </row>
    <row r="360" spans="1:26" s="745" customFormat="1">
      <c r="A360" s="745" t="str">
        <f t="shared" ref="A360:B360" si="419">A263</f>
        <v>Swansea Bay UHB</v>
      </c>
      <c r="B360" s="745" t="str">
        <f t="shared" si="419"/>
        <v>In Year Cost Base</v>
      </c>
      <c r="C360" t="str">
        <f t="shared" ref="C360:C423" si="420">C266</f>
        <v xml:space="preserve">Funded Cost Pressures: </v>
      </c>
      <c r="D360" s="745" t="s">
        <v>907</v>
      </c>
      <c r="E360" s="745" t="str">
        <f t="shared" ref="E360" si="421">E266</f>
        <v>FIGURE</v>
      </c>
      <c r="F360" s="745" t="str">
        <f t="shared" ref="F360:G360" si="422">F266</f>
        <v>Funded - Real Living Wage</v>
      </c>
      <c r="G360" s="745" t="str">
        <f t="shared" si="422"/>
        <v>Primary &amp; Community Care</v>
      </c>
      <c r="W360" s="746">
        <f>'4 - Cost Pressures'!M86</f>
        <v>0</v>
      </c>
      <c r="Z360" s="746">
        <f>'4 - Cost Pressures'!N86</f>
        <v>0</v>
      </c>
    </row>
    <row r="361" spans="1:26" s="745" customFormat="1">
      <c r="A361" s="745" t="str">
        <f t="shared" ref="A361:B361" si="423">A264</f>
        <v>Swansea Bay UHB</v>
      </c>
      <c r="B361" s="745" t="str">
        <f t="shared" si="423"/>
        <v>In Year Cost Base</v>
      </c>
      <c r="C361" t="str">
        <f t="shared" si="420"/>
        <v xml:space="preserve">Funded Cost Pressures: </v>
      </c>
      <c r="D361" s="745" t="s">
        <v>907</v>
      </c>
      <c r="E361" s="745" t="str">
        <f t="shared" ref="E361" si="424">E267</f>
        <v>FIGURE</v>
      </c>
      <c r="F361" s="745" t="str">
        <f t="shared" ref="F361:G361" si="425">F267</f>
        <v>Funded - Other ringfenced projects</v>
      </c>
      <c r="G361" s="745" t="str">
        <f t="shared" si="425"/>
        <v>Across Service Areas</v>
      </c>
      <c r="W361" s="746">
        <f>'4 - Cost Pressures'!M87</f>
        <v>0</v>
      </c>
      <c r="Z361" s="746">
        <f>'4 - Cost Pressures'!N87</f>
        <v>0</v>
      </c>
    </row>
    <row r="362" spans="1:26" s="745" customFormat="1">
      <c r="A362" s="745" t="str">
        <f t="shared" ref="A362:B362" si="426">A265</f>
        <v>Swansea Bay UHB</v>
      </c>
      <c r="B362" s="745" t="str">
        <f t="shared" si="426"/>
        <v>In Year Cost Base</v>
      </c>
      <c r="C362" t="str">
        <f t="shared" si="420"/>
        <v xml:space="preserve">Funded Cost Pressures: </v>
      </c>
      <c r="D362" s="745" t="s">
        <v>907</v>
      </c>
      <c r="E362" s="745" t="str">
        <f t="shared" ref="E362" si="427">E268</f>
        <v>FIGURE</v>
      </c>
      <c r="F362" s="745" t="str">
        <f t="shared" ref="F362:G362" si="428">F268</f>
        <v>National COVID Programmes Other</v>
      </c>
      <c r="G362" s="745" t="str">
        <f t="shared" si="428"/>
        <v>Across Service Areas</v>
      </c>
      <c r="W362" s="746">
        <f>'4 - Cost Pressures'!M88</f>
        <v>0</v>
      </c>
      <c r="Z362" s="746">
        <f>'4 - Cost Pressures'!N88</f>
        <v>0</v>
      </c>
    </row>
    <row r="363" spans="1:26" s="745" customFormat="1">
      <c r="A363" s="745" t="str">
        <f t="shared" ref="A363:B363" si="429">A266</f>
        <v>Swansea Bay UHB</v>
      </c>
      <c r="B363" s="745" t="str">
        <f t="shared" si="429"/>
        <v>In Year Cost Base</v>
      </c>
      <c r="C363" t="str">
        <f t="shared" si="420"/>
        <v xml:space="preserve">Funded Cost Pressures: </v>
      </c>
      <c r="D363" s="745" t="s">
        <v>907</v>
      </c>
      <c r="E363" s="745" t="str">
        <f t="shared" ref="E363" si="430">E269</f>
        <v>FIGURE</v>
      </c>
      <c r="F363" s="745" t="str">
        <f t="shared" ref="F363:G363" si="431">F269</f>
        <v>Planned Care Recovery Local</v>
      </c>
      <c r="G363" s="745" t="str">
        <f t="shared" si="431"/>
        <v>Scheduled Care</v>
      </c>
      <c r="W363" s="746">
        <f>'4 - Cost Pressures'!M89</f>
        <v>0</v>
      </c>
      <c r="Z363" s="746">
        <f>'4 - Cost Pressures'!N89</f>
        <v>0</v>
      </c>
    </row>
    <row r="364" spans="1:26" s="745" customFormat="1">
      <c r="A364" s="745" t="str">
        <f t="shared" ref="A364:B364" si="432">A267</f>
        <v>Swansea Bay UHB</v>
      </c>
      <c r="B364" s="745" t="str">
        <f t="shared" si="432"/>
        <v>In Year Cost Base</v>
      </c>
      <c r="C364" t="str">
        <f t="shared" si="420"/>
        <v xml:space="preserve">Funded Cost Pressures: </v>
      </c>
      <c r="D364" s="745" t="s">
        <v>907</v>
      </c>
      <c r="E364" s="745" t="str">
        <f t="shared" ref="E364" si="433">E270</f>
        <v>FIGURE</v>
      </c>
      <c r="F364" s="745" t="str">
        <f t="shared" ref="F364:G364" si="434">F270</f>
        <v>Planned Care Recovery Regional</v>
      </c>
      <c r="G364" s="745" t="str">
        <f t="shared" si="434"/>
        <v>Scheduled Care</v>
      </c>
      <c r="W364" s="746">
        <f>'4 - Cost Pressures'!M90</f>
        <v>0</v>
      </c>
      <c r="Z364" s="746">
        <f>'4 - Cost Pressures'!N90</f>
        <v>0</v>
      </c>
    </row>
    <row r="365" spans="1:26" s="745" customFormat="1">
      <c r="A365" s="745" t="str">
        <f t="shared" ref="A365:B365" si="435">A268</f>
        <v>Swansea Bay UHB</v>
      </c>
      <c r="B365" s="745" t="str">
        <f t="shared" si="435"/>
        <v>In Year Cost Base</v>
      </c>
      <c r="C365" t="str">
        <f t="shared" si="420"/>
        <v xml:space="preserve">Funded Cost Pressures: </v>
      </c>
      <c r="D365" s="745" t="s">
        <v>907</v>
      </c>
      <c r="E365" s="745" t="str">
        <f t="shared" ref="E365" si="436">E271</f>
        <v>FIGURE</v>
      </c>
      <c r="F365" s="745" t="str">
        <f t="shared" ref="F365:G365" si="437">F271</f>
        <v>2022/23 Pay Award</v>
      </c>
      <c r="G365" s="745" t="str">
        <f t="shared" si="437"/>
        <v>Across Service Areas</v>
      </c>
      <c r="W365" s="746">
        <f>'4 - Cost Pressures'!M91</f>
        <v>0</v>
      </c>
      <c r="Z365" s="746">
        <f>'4 - Cost Pressures'!N91</f>
        <v>0</v>
      </c>
    </row>
    <row r="366" spans="1:26" s="745" customFormat="1">
      <c r="A366" s="745" t="str">
        <f t="shared" ref="A366:B366" si="438">A269</f>
        <v>Swansea Bay UHB</v>
      </c>
      <c r="B366" s="745" t="str">
        <f t="shared" si="438"/>
        <v>In Year Cost Base</v>
      </c>
      <c r="C366" t="str">
        <f t="shared" si="420"/>
        <v xml:space="preserve">Funded Cost Pressures: </v>
      </c>
      <c r="D366" s="745" t="s">
        <v>907</v>
      </c>
      <c r="E366" s="745" t="str">
        <f t="shared" ref="E366" si="439">E272</f>
        <v>FIGURE</v>
      </c>
      <c r="F366" s="745" t="str">
        <f t="shared" ref="F366:G366" si="440">F272</f>
        <v>Additional Costs linked Table A2</v>
      </c>
      <c r="G366" s="745" t="str">
        <f t="shared" si="440"/>
        <v>Across Service Areas</v>
      </c>
      <c r="W366" s="746">
        <f>'4 - Cost Pressures'!M92</f>
        <v>0</v>
      </c>
      <c r="Z366" s="746">
        <f>'4 - Cost Pressures'!N92</f>
        <v>0</v>
      </c>
    </row>
    <row r="367" spans="1:26" s="745" customFormat="1">
      <c r="A367" s="745" t="str">
        <f t="shared" ref="A367:B367" si="441">A270</f>
        <v>Swansea Bay UHB</v>
      </c>
      <c r="B367" s="745" t="str">
        <f t="shared" si="441"/>
        <v>In Year Cost Base</v>
      </c>
      <c r="C367" t="str">
        <f t="shared" si="420"/>
        <v xml:space="preserve">Funded Cost Pressures: </v>
      </c>
      <c r="D367" s="745" t="s">
        <v>907</v>
      </c>
      <c r="E367" s="745" t="str">
        <f t="shared" ref="E367" si="442">E273</f>
        <v>FIGURE</v>
      </c>
      <c r="F367" s="745" t="str">
        <f t="shared" ref="F367:G367" si="443">F273</f>
        <v>Additional Costs linked Table B1</v>
      </c>
      <c r="G367" s="745" t="str">
        <f t="shared" si="443"/>
        <v>Across Service Areas</v>
      </c>
      <c r="W367" s="746">
        <f>'4 - Cost Pressures'!M93</f>
        <v>0</v>
      </c>
      <c r="Z367" s="746">
        <f>'4 - Cost Pressures'!N93</f>
        <v>0</v>
      </c>
    </row>
    <row r="368" spans="1:26" s="745" customFormat="1">
      <c r="A368" s="745" t="str">
        <f t="shared" ref="A368:B368" si="444">A271</f>
        <v>Swansea Bay UHB</v>
      </c>
      <c r="B368" s="745" t="str">
        <f t="shared" si="444"/>
        <v>In Year Cost Base</v>
      </c>
      <c r="C368" t="str">
        <f t="shared" si="420"/>
        <v xml:space="preserve">Funded Cost Pressures: </v>
      </c>
      <c r="D368" s="745" t="s">
        <v>907</v>
      </c>
      <c r="E368" s="745" t="str">
        <f t="shared" ref="E368" si="445">E274</f>
        <v>FIGURE</v>
      </c>
      <c r="F368" s="745" t="str">
        <f t="shared" ref="F368:G368" si="446">F274</f>
        <v>Additional Costs linked Table B2</v>
      </c>
      <c r="G368" s="745" t="str">
        <f t="shared" si="446"/>
        <v>Across Service Areas</v>
      </c>
      <c r="W368" s="746">
        <f>'4 - Cost Pressures'!M94</f>
        <v>0</v>
      </c>
      <c r="Z368" s="746">
        <f>'4 - Cost Pressures'!N94</f>
        <v>0</v>
      </c>
    </row>
    <row r="369" spans="1:26" s="745" customFormat="1">
      <c r="A369" s="745" t="str">
        <f t="shared" ref="A369:B369" si="447">A272</f>
        <v>Swansea Bay UHB</v>
      </c>
      <c r="B369" s="745" t="str">
        <f t="shared" si="447"/>
        <v>In Year Cost Base</v>
      </c>
      <c r="C369" t="str">
        <f t="shared" si="420"/>
        <v xml:space="preserve">Funded Cost Pressures: </v>
      </c>
      <c r="D369" s="745" t="s">
        <v>907</v>
      </c>
      <c r="E369" s="745" t="str">
        <f t="shared" ref="E369" si="448">E275</f>
        <v>FIGURE</v>
      </c>
      <c r="F369" s="745" t="str">
        <f t="shared" ref="F369:G369" si="449">F275</f>
        <v>Additional Costs linked Table 2</v>
      </c>
      <c r="G369" s="745" t="str">
        <f t="shared" si="449"/>
        <v>Across Service Areas</v>
      </c>
      <c r="W369" s="746">
        <f>'4 - Cost Pressures'!M95</f>
        <v>0</v>
      </c>
      <c r="Z369" s="746">
        <f>'4 - Cost Pressures'!N95</f>
        <v>0</v>
      </c>
    </row>
    <row r="370" spans="1:26" s="745" customFormat="1">
      <c r="A370" s="745" t="str">
        <f t="shared" ref="A370:B370" si="450">A273</f>
        <v>Swansea Bay UHB</v>
      </c>
      <c r="B370" s="745" t="str">
        <f t="shared" si="450"/>
        <v>In Year Cost Base</v>
      </c>
      <c r="C370" t="str">
        <f t="shared" si="420"/>
        <v xml:space="preserve">Funded Cost Pressures: </v>
      </c>
      <c r="D370" s="745" t="s">
        <v>907</v>
      </c>
      <c r="E370" s="745" t="str">
        <f t="shared" ref="E370" si="451">E276</f>
        <v>FIGURE</v>
      </c>
      <c r="F370" s="745" t="str">
        <f t="shared" ref="F370:G370" si="452">F276</f>
        <v>Anticpated Allocations Invesments Recurrent (as per Tab 6)</v>
      </c>
      <c r="G370" s="745" t="str">
        <f t="shared" si="452"/>
        <v>Across Service Areas</v>
      </c>
      <c r="W370" s="746">
        <f>'4 - Cost Pressures'!M96</f>
        <v>0</v>
      </c>
      <c r="Z370" s="746">
        <f>'4 - Cost Pressures'!N96</f>
        <v>0</v>
      </c>
    </row>
    <row r="371" spans="1:26" s="745" customFormat="1">
      <c r="A371" s="745" t="str">
        <f t="shared" ref="A371:B371" si="453">A274</f>
        <v>Swansea Bay UHB</v>
      </c>
      <c r="B371" s="745" t="str">
        <f t="shared" si="453"/>
        <v>In Year Cost Base</v>
      </c>
      <c r="C371" t="str">
        <f t="shared" si="420"/>
        <v xml:space="preserve">Funded Cost Pressures: </v>
      </c>
      <c r="D371" s="745" t="s">
        <v>907</v>
      </c>
      <c r="E371" s="745" t="str">
        <f t="shared" ref="E371" si="454">E277</f>
        <v>FIGURE</v>
      </c>
      <c r="F371" s="745" t="str">
        <f t="shared" ref="F371:G371" si="455">F277</f>
        <v>Anticpated Allocations Invesments Non Recurrent (as per Tab 6)</v>
      </c>
      <c r="G371" s="745" t="str">
        <f t="shared" si="455"/>
        <v>Across Service Areas</v>
      </c>
      <c r="W371" s="746">
        <f>'4 - Cost Pressures'!M97</f>
        <v>0</v>
      </c>
      <c r="Z371" s="746">
        <f>'4 - Cost Pressures'!N97</f>
        <v>0</v>
      </c>
    </row>
    <row r="372" spans="1:26" s="745" customFormat="1">
      <c r="A372" s="745" t="str">
        <f t="shared" ref="A372:B372" si="456">A275</f>
        <v>Swansea Bay UHB</v>
      </c>
      <c r="B372" s="745" t="str">
        <f t="shared" si="456"/>
        <v>In Year Cost Base</v>
      </c>
      <c r="C372" t="str">
        <f t="shared" si="420"/>
        <v xml:space="preserve">Funded Cost Pressures: </v>
      </c>
      <c r="D372" s="745" t="s">
        <v>907</v>
      </c>
      <c r="E372" s="745" t="str">
        <f t="shared" ref="E372" si="457">E278</f>
        <v>FIGURE</v>
      </c>
      <c r="F372" s="745">
        <f t="shared" ref="F372:G372" si="458">F278</f>
        <v>0</v>
      </c>
      <c r="G372" s="745">
        <f t="shared" si="458"/>
        <v>0</v>
      </c>
      <c r="W372" s="746">
        <f>'4 - Cost Pressures'!M98</f>
        <v>0</v>
      </c>
      <c r="Z372" s="746">
        <f>'4 - Cost Pressures'!N98</f>
        <v>0</v>
      </c>
    </row>
    <row r="373" spans="1:26" s="745" customFormat="1">
      <c r="A373" s="745" t="str">
        <f t="shared" ref="A373:B373" si="459">A276</f>
        <v>Swansea Bay UHB</v>
      </c>
      <c r="B373" s="745" t="str">
        <f t="shared" si="459"/>
        <v>In Year Cost Base</v>
      </c>
      <c r="C373" t="str">
        <f t="shared" si="420"/>
        <v xml:space="preserve">Funded Cost Pressures: </v>
      </c>
      <c r="D373" s="745" t="s">
        <v>907</v>
      </c>
      <c r="E373" s="745" t="str">
        <f t="shared" ref="E373" si="460">E279</f>
        <v>FIGURE</v>
      </c>
      <c r="F373" s="745">
        <f t="shared" ref="F373:G373" si="461">F279</f>
        <v>0</v>
      </c>
      <c r="G373" s="745">
        <f t="shared" si="461"/>
        <v>0</v>
      </c>
      <c r="W373" s="746">
        <f>'4 - Cost Pressures'!M99</f>
        <v>0</v>
      </c>
      <c r="Z373" s="746">
        <f>'4 - Cost Pressures'!N99</f>
        <v>0</v>
      </c>
    </row>
    <row r="374" spans="1:26" s="745" customFormat="1">
      <c r="A374" s="745" t="str">
        <f t="shared" ref="A374:B374" si="462">A277</f>
        <v>Swansea Bay UHB</v>
      </c>
      <c r="B374" s="745" t="str">
        <f t="shared" si="462"/>
        <v>In Year Cost Base</v>
      </c>
      <c r="C374" t="str">
        <f t="shared" si="420"/>
        <v xml:space="preserve">Funded Cost Pressures: </v>
      </c>
      <c r="D374" s="745" t="s">
        <v>907</v>
      </c>
      <c r="E374" s="745" t="str">
        <f t="shared" ref="E374" si="463">E280</f>
        <v>FIGURE</v>
      </c>
      <c r="F374" s="745">
        <f t="shared" ref="F374:G374" si="464">F280</f>
        <v>0</v>
      </c>
      <c r="G374" s="745">
        <f t="shared" si="464"/>
        <v>0</v>
      </c>
      <c r="W374" s="746">
        <f>'4 - Cost Pressures'!M100</f>
        <v>0</v>
      </c>
      <c r="Z374" s="746">
        <f>'4 - Cost Pressures'!N100</f>
        <v>0</v>
      </c>
    </row>
    <row r="375" spans="1:26" s="745" customFormat="1">
      <c r="A375" s="745" t="str">
        <f t="shared" ref="A375:B375" si="465">A278</f>
        <v>Swansea Bay UHB</v>
      </c>
      <c r="B375" s="745" t="str">
        <f t="shared" si="465"/>
        <v>In Year Cost Base</v>
      </c>
      <c r="C375" t="str">
        <f t="shared" si="420"/>
        <v xml:space="preserve">Funded Cost Pressures: </v>
      </c>
      <c r="D375" s="745" t="s">
        <v>907</v>
      </c>
      <c r="E375" s="745" t="str">
        <f t="shared" ref="E375" si="466">E281</f>
        <v>TOTAL</v>
      </c>
      <c r="F375" s="745" t="str">
        <f t="shared" ref="F375:G375" si="467">F281</f>
        <v>Adjustment for new funded activities</v>
      </c>
      <c r="G375" s="745">
        <f t="shared" si="467"/>
        <v>0</v>
      </c>
      <c r="W375" s="746">
        <f>'4 - Cost Pressures'!M101</f>
        <v>0</v>
      </c>
      <c r="Z375" s="746">
        <f>'4 - Cost Pressures'!N101</f>
        <v>0</v>
      </c>
    </row>
    <row r="376" spans="1:26" s="745" customFormat="1">
      <c r="A376" s="745" t="str">
        <f t="shared" ref="A376:B376" si="468">A279</f>
        <v>Swansea Bay UHB</v>
      </c>
      <c r="B376" s="745" t="str">
        <f t="shared" si="468"/>
        <v>In Year Cost Base</v>
      </c>
      <c r="C376" t="str">
        <f t="shared" si="420"/>
        <v xml:space="preserve">Funded Cost Pressures: </v>
      </c>
      <c r="D376" s="745" t="s">
        <v>907</v>
      </c>
      <c r="E376" s="745" t="str">
        <f t="shared" ref="E376" si="469">E282</f>
        <v>FIGURE</v>
      </c>
      <c r="F376" s="745">
        <f t="shared" ref="F376:G376" si="470">F282</f>
        <v>0</v>
      </c>
      <c r="G376" s="745">
        <f t="shared" si="470"/>
        <v>0</v>
      </c>
      <c r="W376" s="746">
        <f>'4 - Cost Pressures'!M102</f>
        <v>0</v>
      </c>
      <c r="Z376" s="746">
        <f>'4 - Cost Pressures'!N102</f>
        <v>0</v>
      </c>
    </row>
    <row r="377" spans="1:26" s="745" customFormat="1">
      <c r="A377" s="745" t="str">
        <f t="shared" ref="A377:B377" si="471">A280</f>
        <v>Swansea Bay UHB</v>
      </c>
      <c r="B377" s="745" t="str">
        <f t="shared" si="471"/>
        <v>In Year Cost Base</v>
      </c>
      <c r="C377" t="str">
        <f t="shared" si="420"/>
        <v>Total Cost Pressures</v>
      </c>
      <c r="D377" s="745" t="s">
        <v>907</v>
      </c>
      <c r="E377" s="745" t="str">
        <f t="shared" ref="E377" si="472">E283</f>
        <v>TOTAL</v>
      </c>
      <c r="F377" s="745" t="str">
        <f t="shared" ref="F377:G377" si="473">F283</f>
        <v>Total Cost Pressures</v>
      </c>
      <c r="G377" s="745">
        <f t="shared" si="473"/>
        <v>0</v>
      </c>
      <c r="W377" s="746">
        <f>'4 - Cost Pressures'!M103</f>
        <v>12306.675000000001</v>
      </c>
      <c r="Z377" s="746">
        <f>'4 - Cost Pressures'!N103</f>
        <v>12306.675000000001</v>
      </c>
    </row>
    <row r="378" spans="1:26">
      <c r="A378" t="str">
        <f t="shared" ref="A378:B382" si="474">A284</f>
        <v>Swansea Bay UHB</v>
      </c>
      <c r="B378" t="str">
        <f t="shared" si="474"/>
        <v>In Year Cost Base</v>
      </c>
      <c r="C378" t="str">
        <f t="shared" si="420"/>
        <v>Inflationary Cost Pressures</v>
      </c>
      <c r="D378" t="s">
        <v>908</v>
      </c>
      <c r="E378" t="str">
        <f>E284</f>
        <v>FIGURE</v>
      </c>
      <c r="F378" t="str">
        <f>F284</f>
        <v>Inflation - Energy</v>
      </c>
      <c r="G378">
        <f>G284</f>
        <v>0</v>
      </c>
      <c r="W378" s="22">
        <f>'4 - Cost Pressures'!O10</f>
        <v>0</v>
      </c>
      <c r="Z378" s="22">
        <f>'4 - Cost Pressures'!P10</f>
        <v>0</v>
      </c>
    </row>
    <row r="379" spans="1:26">
      <c r="A379" t="str">
        <f t="shared" si="474"/>
        <v>Swansea Bay UHB</v>
      </c>
      <c r="B379" t="str">
        <f t="shared" si="474"/>
        <v>In Year Cost Base</v>
      </c>
      <c r="C379" t="str">
        <f t="shared" si="420"/>
        <v>Inflationary Cost Pressures</v>
      </c>
      <c r="D379" t="s">
        <v>908</v>
      </c>
      <c r="E379" t="str">
        <f t="shared" ref="E379:G442" si="475">E285</f>
        <v>FIGURE</v>
      </c>
      <c r="F379" t="str">
        <f t="shared" si="475"/>
        <v>Inflation - Other price increases</v>
      </c>
      <c r="G379">
        <f t="shared" si="475"/>
        <v>0</v>
      </c>
      <c r="W379" s="22">
        <f>'4 - Cost Pressures'!O11</f>
        <v>0</v>
      </c>
      <c r="Z379" s="22">
        <f>'4 - Cost Pressures'!P11</f>
        <v>0</v>
      </c>
    </row>
    <row r="380" spans="1:26">
      <c r="A380" t="str">
        <f t="shared" si="474"/>
        <v>Swansea Bay UHB</v>
      </c>
      <c r="B380" t="str">
        <f t="shared" si="474"/>
        <v>In Year Cost Base</v>
      </c>
      <c r="C380" t="str">
        <f t="shared" si="420"/>
        <v>Inflationary Cost Pressures</v>
      </c>
      <c r="D380" t="s">
        <v>908</v>
      </c>
      <c r="E380" t="str">
        <f t="shared" si="475"/>
        <v>FIGURE</v>
      </c>
      <c r="F380" t="str">
        <f t="shared" si="475"/>
        <v>CHC (ec RLW)</v>
      </c>
      <c r="G380">
        <f t="shared" si="475"/>
        <v>0</v>
      </c>
      <c r="W380" s="22">
        <f>'4 - Cost Pressures'!O12</f>
        <v>0</v>
      </c>
      <c r="Z380" s="22">
        <f>'4 - Cost Pressures'!P12</f>
        <v>0</v>
      </c>
    </row>
    <row r="381" spans="1:26">
      <c r="A381" t="str">
        <f t="shared" si="474"/>
        <v>Swansea Bay UHB</v>
      </c>
      <c r="B381" t="str">
        <f t="shared" si="474"/>
        <v>In Year Cost Base</v>
      </c>
      <c r="C381" t="str">
        <f t="shared" si="420"/>
        <v>Inflationary Cost Pressures</v>
      </c>
      <c r="D381" t="s">
        <v>908</v>
      </c>
      <c r="E381" t="str">
        <f t="shared" si="475"/>
        <v>FIGURE</v>
      </c>
      <c r="F381" t="str">
        <f t="shared" si="475"/>
        <v>Secondary Care Drugs &amp; NICE</v>
      </c>
      <c r="G381">
        <f t="shared" si="475"/>
        <v>0</v>
      </c>
      <c r="W381" s="22">
        <f>'4 - Cost Pressures'!O13</f>
        <v>4010.6696699999879</v>
      </c>
      <c r="Z381" s="22">
        <f>'4 - Cost Pressures'!P13</f>
        <v>4010.6696699999879</v>
      </c>
    </row>
    <row r="382" spans="1:26">
      <c r="A382" t="str">
        <f t="shared" si="474"/>
        <v>Swansea Bay UHB</v>
      </c>
      <c r="B382" t="str">
        <f t="shared" si="474"/>
        <v>In Year Cost Base</v>
      </c>
      <c r="C382" t="str">
        <f t="shared" si="420"/>
        <v>Inflationary Cost Pressures</v>
      </c>
      <c r="D382" t="s">
        <v>908</v>
      </c>
      <c r="E382" t="str">
        <f t="shared" si="475"/>
        <v>FIGURE</v>
      </c>
      <c r="F382" t="str">
        <f t="shared" si="475"/>
        <v>PC Prescribing</v>
      </c>
      <c r="G382">
        <f t="shared" si="475"/>
        <v>0</v>
      </c>
      <c r="W382" s="22">
        <f>'4 - Cost Pressures'!O14</f>
        <v>0</v>
      </c>
      <c r="Z382" s="22">
        <f>'4 - Cost Pressures'!P14</f>
        <v>0</v>
      </c>
    </row>
    <row r="383" spans="1:26">
      <c r="A383" t="str">
        <f t="shared" ref="A383:B402" si="476">A295</f>
        <v>Swansea Bay UHB</v>
      </c>
      <c r="B383" t="str">
        <f t="shared" si="476"/>
        <v>In Year Cost Base</v>
      </c>
      <c r="C383" t="str">
        <f t="shared" si="420"/>
        <v>Inflationary Cost Pressures</v>
      </c>
      <c r="D383" t="s">
        <v>908</v>
      </c>
      <c r="E383" t="str">
        <f t="shared" si="475"/>
        <v>FIGURE</v>
      </c>
      <c r="F383" t="str">
        <f t="shared" si="475"/>
        <v>Inflations Linked to Commissioned Services</v>
      </c>
      <c r="G383">
        <f t="shared" si="475"/>
        <v>0</v>
      </c>
      <c r="W383" s="22">
        <f>'4 - Cost Pressures'!O15</f>
        <v>0</v>
      </c>
      <c r="Z383" s="22">
        <f>'4 - Cost Pressures'!P15</f>
        <v>0</v>
      </c>
    </row>
    <row r="384" spans="1:26">
      <c r="A384" t="str">
        <f t="shared" si="476"/>
        <v>Swansea Bay UHB</v>
      </c>
      <c r="B384" t="str">
        <f t="shared" si="476"/>
        <v>In Year Cost Base</v>
      </c>
      <c r="C384" t="str">
        <f t="shared" si="420"/>
        <v>Inflationary Cost Pressures</v>
      </c>
      <c r="D384" t="s">
        <v>908</v>
      </c>
      <c r="E384" t="str">
        <f t="shared" si="475"/>
        <v>FIGURE</v>
      </c>
      <c r="F384">
        <f t="shared" si="475"/>
        <v>0</v>
      </c>
      <c r="G384">
        <f t="shared" si="475"/>
        <v>0</v>
      </c>
      <c r="W384" s="22">
        <f>'4 - Cost Pressures'!O16</f>
        <v>0</v>
      </c>
      <c r="Z384" s="22">
        <f>'4 - Cost Pressures'!P16</f>
        <v>0</v>
      </c>
    </row>
    <row r="385" spans="1:26">
      <c r="A385" t="str">
        <f t="shared" si="476"/>
        <v>Swansea Bay UHB</v>
      </c>
      <c r="B385" t="str">
        <f t="shared" si="476"/>
        <v>In Year Cost Base</v>
      </c>
      <c r="C385" t="str">
        <f t="shared" si="420"/>
        <v>Inflationary Cost Pressures</v>
      </c>
      <c r="D385" t="s">
        <v>908</v>
      </c>
      <c r="E385" t="str">
        <f t="shared" si="475"/>
        <v>FIGURE</v>
      </c>
      <c r="F385">
        <f t="shared" si="475"/>
        <v>0</v>
      </c>
      <c r="G385">
        <f t="shared" si="475"/>
        <v>0</v>
      </c>
      <c r="W385" s="22">
        <f>'4 - Cost Pressures'!O17</f>
        <v>0</v>
      </c>
      <c r="Z385" s="22">
        <f>'4 - Cost Pressures'!P17</f>
        <v>0</v>
      </c>
    </row>
    <row r="386" spans="1:26">
      <c r="A386" t="str">
        <f t="shared" si="476"/>
        <v>Swansea Bay UHB</v>
      </c>
      <c r="B386" t="str">
        <f t="shared" si="476"/>
        <v>In Year Cost Base</v>
      </c>
      <c r="C386" t="str">
        <f t="shared" si="420"/>
        <v>Inflationary Cost Pressures</v>
      </c>
      <c r="D386" t="s">
        <v>908</v>
      </c>
      <c r="E386" t="str">
        <f t="shared" si="475"/>
        <v>TOTAL</v>
      </c>
      <c r="F386" t="str">
        <f t="shared" si="475"/>
        <v>Subtotal Inflationary Cost Pressures</v>
      </c>
      <c r="G386">
        <f t="shared" si="475"/>
        <v>0</v>
      </c>
      <c r="W386" s="22">
        <f>'4 - Cost Pressures'!O18</f>
        <v>4010.6696699999879</v>
      </c>
      <c r="Z386" s="22">
        <f>'4 - Cost Pressures'!P18</f>
        <v>4010.6696699999879</v>
      </c>
    </row>
    <row r="387" spans="1:26">
      <c r="A387" t="str">
        <f t="shared" si="476"/>
        <v>Swansea Bay UHB</v>
      </c>
      <c r="B387" t="str">
        <f t="shared" si="476"/>
        <v>In Year Cost Base</v>
      </c>
      <c r="C387" t="str">
        <f t="shared" si="420"/>
        <v>Inflationary Cost Pressures</v>
      </c>
      <c r="D387" t="s">
        <v>908</v>
      </c>
      <c r="E387" t="str">
        <f t="shared" si="475"/>
        <v>FIGURE</v>
      </c>
      <c r="F387">
        <f t="shared" si="475"/>
        <v>0</v>
      </c>
      <c r="G387">
        <f t="shared" si="475"/>
        <v>0</v>
      </c>
      <c r="W387" s="22">
        <f>'4 - Cost Pressures'!O19</f>
        <v>0</v>
      </c>
      <c r="Z387" s="22">
        <f>'4 - Cost Pressures'!P19</f>
        <v>0</v>
      </c>
    </row>
    <row r="388" spans="1:26">
      <c r="A388" t="str">
        <f t="shared" si="476"/>
        <v>Swansea Bay UHB</v>
      </c>
      <c r="B388" t="str">
        <f t="shared" si="476"/>
        <v>In Year Cost Base</v>
      </c>
      <c r="C388" t="str">
        <f t="shared" si="420"/>
        <v>Ongoing non-recurring cost pressures</v>
      </c>
      <c r="D388" t="s">
        <v>908</v>
      </c>
      <c r="E388" t="str">
        <f t="shared" si="475"/>
        <v>FIGURE</v>
      </c>
      <c r="F388" t="str">
        <f t="shared" si="475"/>
        <v>Ongoing non-recurring cost pressures</v>
      </c>
      <c r="G388" t="str">
        <f t="shared" si="475"/>
        <v>Service Area</v>
      </c>
      <c r="W388" s="22" t="str">
        <f>'4 - Cost Pressures'!O20</f>
        <v>£'000</v>
      </c>
      <c r="Z388" s="22" t="str">
        <f>'4 - Cost Pressures'!P20</f>
        <v>£'000</v>
      </c>
    </row>
    <row r="389" spans="1:26">
      <c r="A389" t="str">
        <f t="shared" si="476"/>
        <v>Swansea Bay UHB</v>
      </c>
      <c r="B389" t="str">
        <f t="shared" si="476"/>
        <v>In Year Cost Base</v>
      </c>
      <c r="C389" t="str">
        <f t="shared" si="420"/>
        <v>Ongoing non-recurring cost pressures</v>
      </c>
      <c r="D389" t="s">
        <v>908</v>
      </c>
      <c r="E389" t="str">
        <f t="shared" si="475"/>
        <v>FIGURE</v>
      </c>
      <c r="F389">
        <f t="shared" si="475"/>
        <v>0</v>
      </c>
      <c r="G389">
        <f t="shared" si="475"/>
        <v>0</v>
      </c>
      <c r="W389" s="22">
        <f>'4 - Cost Pressures'!O21</f>
        <v>0</v>
      </c>
      <c r="Z389" s="22">
        <f>'4 - Cost Pressures'!P21</f>
        <v>0</v>
      </c>
    </row>
    <row r="390" spans="1:26">
      <c r="A390" t="str">
        <f t="shared" si="476"/>
        <v>Swansea Bay UHB</v>
      </c>
      <c r="B390" t="str">
        <f t="shared" si="476"/>
        <v>In Year Cost Base</v>
      </c>
      <c r="C390" t="str">
        <f t="shared" si="420"/>
        <v>Ongoing non-recurring cost pressures</v>
      </c>
      <c r="D390" t="s">
        <v>908</v>
      </c>
      <c r="E390" t="str">
        <f t="shared" si="475"/>
        <v>FIGURE</v>
      </c>
      <c r="F390">
        <f t="shared" si="475"/>
        <v>0</v>
      </c>
      <c r="G390">
        <f t="shared" si="475"/>
        <v>0</v>
      </c>
      <c r="W390" s="22">
        <f>'4 - Cost Pressures'!O22</f>
        <v>0</v>
      </c>
      <c r="Z390" s="22">
        <f>'4 - Cost Pressures'!P22</f>
        <v>0</v>
      </c>
    </row>
    <row r="391" spans="1:26">
      <c r="A391" t="str">
        <f t="shared" si="476"/>
        <v>Swansea Bay UHB</v>
      </c>
      <c r="B391" t="str">
        <f t="shared" si="476"/>
        <v>In Year Cost Base</v>
      </c>
      <c r="C391" t="str">
        <f t="shared" si="420"/>
        <v>Ongoing non-recurring cost pressures</v>
      </c>
      <c r="D391" t="s">
        <v>908</v>
      </c>
      <c r="E391" t="str">
        <f t="shared" si="475"/>
        <v>FIGURE</v>
      </c>
      <c r="F391">
        <f t="shared" si="475"/>
        <v>0</v>
      </c>
      <c r="G391">
        <f t="shared" si="475"/>
        <v>0</v>
      </c>
      <c r="W391" s="22">
        <f>'4 - Cost Pressures'!O23</f>
        <v>0</v>
      </c>
      <c r="Z391" s="22">
        <f>'4 - Cost Pressures'!P23</f>
        <v>0</v>
      </c>
    </row>
    <row r="392" spans="1:26">
      <c r="A392" t="str">
        <f t="shared" si="476"/>
        <v>Swansea Bay UHB</v>
      </c>
      <c r="B392" t="str">
        <f t="shared" si="476"/>
        <v>In Year Cost Base</v>
      </c>
      <c r="C392" t="str">
        <f t="shared" si="420"/>
        <v>Ongoing non-recurring cost pressures</v>
      </c>
      <c r="D392" t="s">
        <v>908</v>
      </c>
      <c r="E392" t="str">
        <f t="shared" si="475"/>
        <v>FIGURE</v>
      </c>
      <c r="F392">
        <f t="shared" si="475"/>
        <v>0</v>
      </c>
      <c r="G392">
        <f t="shared" si="475"/>
        <v>0</v>
      </c>
      <c r="W392" s="22">
        <f>'4 - Cost Pressures'!O24</f>
        <v>0</v>
      </c>
      <c r="Z392" s="22">
        <f>'4 - Cost Pressures'!P24</f>
        <v>0</v>
      </c>
    </row>
    <row r="393" spans="1:26">
      <c r="A393" t="str">
        <f t="shared" si="476"/>
        <v>Swansea Bay UHB</v>
      </c>
      <c r="B393" t="str">
        <f t="shared" si="476"/>
        <v>In Year Cost Base</v>
      </c>
      <c r="C393" t="str">
        <f t="shared" si="420"/>
        <v>Ongoing non-recurring cost pressures</v>
      </c>
      <c r="D393" t="s">
        <v>908</v>
      </c>
      <c r="E393" t="str">
        <f t="shared" si="475"/>
        <v>FIGURE</v>
      </c>
      <c r="F393">
        <f t="shared" si="475"/>
        <v>0</v>
      </c>
      <c r="G393">
        <f t="shared" si="475"/>
        <v>0</v>
      </c>
      <c r="W393" s="22">
        <f>'4 - Cost Pressures'!O25</f>
        <v>0</v>
      </c>
      <c r="Z393" s="22">
        <f>'4 - Cost Pressures'!P25</f>
        <v>0</v>
      </c>
    </row>
    <row r="394" spans="1:26">
      <c r="A394" t="str">
        <f t="shared" si="476"/>
        <v>Swansea Bay UHB</v>
      </c>
      <c r="B394" t="str">
        <f t="shared" si="476"/>
        <v>In Year Cost Base</v>
      </c>
      <c r="C394" t="str">
        <f t="shared" si="420"/>
        <v>Ongoing non-recurring cost pressures</v>
      </c>
      <c r="D394" t="s">
        <v>908</v>
      </c>
      <c r="E394" t="str">
        <f t="shared" si="475"/>
        <v>FIGURE</v>
      </c>
      <c r="F394">
        <f t="shared" si="475"/>
        <v>0</v>
      </c>
      <c r="G394">
        <f t="shared" si="475"/>
        <v>0</v>
      </c>
      <c r="W394" s="22">
        <f>'4 - Cost Pressures'!O26</f>
        <v>0</v>
      </c>
      <c r="Z394" s="22">
        <f>'4 - Cost Pressures'!P26</f>
        <v>0</v>
      </c>
    </row>
    <row r="395" spans="1:26">
      <c r="A395" t="str">
        <f t="shared" si="476"/>
        <v>Swansea Bay UHB</v>
      </c>
      <c r="B395" t="str">
        <f t="shared" si="476"/>
        <v>In Year Cost Base</v>
      </c>
      <c r="C395" t="str">
        <f t="shared" si="420"/>
        <v>Ongoing non-recurring cost pressures</v>
      </c>
      <c r="D395" t="s">
        <v>908</v>
      </c>
      <c r="E395" t="str">
        <f t="shared" si="475"/>
        <v>FIGURE</v>
      </c>
      <c r="F395">
        <f t="shared" si="475"/>
        <v>0</v>
      </c>
      <c r="G395">
        <f t="shared" si="475"/>
        <v>0</v>
      </c>
      <c r="W395" s="22">
        <f>'4 - Cost Pressures'!O27</f>
        <v>0</v>
      </c>
      <c r="Z395" s="22">
        <f>'4 - Cost Pressures'!P27</f>
        <v>0</v>
      </c>
    </row>
    <row r="396" spans="1:26">
      <c r="A396" t="str">
        <f t="shared" si="476"/>
        <v>Swansea Bay UHB</v>
      </c>
      <c r="B396" t="str">
        <f t="shared" si="476"/>
        <v>In Year Cost Base</v>
      </c>
      <c r="C396" t="str">
        <f t="shared" si="420"/>
        <v>Ongoing non-recurring cost pressures</v>
      </c>
      <c r="D396" t="s">
        <v>908</v>
      </c>
      <c r="E396" t="str">
        <f t="shared" si="475"/>
        <v>FIGURE</v>
      </c>
      <c r="F396">
        <f t="shared" si="475"/>
        <v>0</v>
      </c>
      <c r="G396">
        <f t="shared" si="475"/>
        <v>0</v>
      </c>
      <c r="W396" s="22">
        <f>'4 - Cost Pressures'!O28</f>
        <v>0</v>
      </c>
      <c r="Z396" s="22">
        <f>'4 - Cost Pressures'!P28</f>
        <v>0</v>
      </c>
    </row>
    <row r="397" spans="1:26">
      <c r="A397" t="str">
        <f t="shared" si="476"/>
        <v>Swansea Bay UHB</v>
      </c>
      <c r="B397" t="str">
        <f t="shared" si="476"/>
        <v>In Year Cost Base</v>
      </c>
      <c r="C397" t="str">
        <f t="shared" si="420"/>
        <v>Ongoing non-recurring cost pressures</v>
      </c>
      <c r="D397" t="s">
        <v>908</v>
      </c>
      <c r="E397" t="str">
        <f t="shared" si="475"/>
        <v>FIGURE</v>
      </c>
      <c r="F397">
        <f t="shared" si="475"/>
        <v>0</v>
      </c>
      <c r="G397">
        <f t="shared" si="475"/>
        <v>0</v>
      </c>
      <c r="W397" s="22">
        <f>'4 - Cost Pressures'!O29</f>
        <v>0</v>
      </c>
      <c r="Z397" s="22">
        <f>'4 - Cost Pressures'!P29</f>
        <v>0</v>
      </c>
    </row>
    <row r="398" spans="1:26">
      <c r="A398" t="str">
        <f t="shared" si="476"/>
        <v>Swansea Bay UHB</v>
      </c>
      <c r="B398" t="str">
        <f t="shared" si="476"/>
        <v>In Year Cost Base</v>
      </c>
      <c r="C398" t="str">
        <f t="shared" si="420"/>
        <v>Ongoing non-recurring cost pressures</v>
      </c>
      <c r="D398" t="s">
        <v>908</v>
      </c>
      <c r="E398" t="str">
        <f t="shared" si="475"/>
        <v>FIGURE</v>
      </c>
      <c r="F398">
        <f t="shared" si="475"/>
        <v>0</v>
      </c>
      <c r="G398">
        <f t="shared" si="475"/>
        <v>0</v>
      </c>
      <c r="W398" s="22">
        <f>'4 - Cost Pressures'!O30</f>
        <v>0</v>
      </c>
      <c r="Z398" s="22">
        <f>'4 - Cost Pressures'!P30</f>
        <v>0</v>
      </c>
    </row>
    <row r="399" spans="1:26">
      <c r="A399" t="str">
        <f t="shared" si="476"/>
        <v>Swansea Bay UHB</v>
      </c>
      <c r="B399" t="str">
        <f t="shared" si="476"/>
        <v>In Year Cost Base</v>
      </c>
      <c r="C399" t="str">
        <f t="shared" si="420"/>
        <v>Ongoing non-recurring cost pressures</v>
      </c>
      <c r="D399" t="s">
        <v>908</v>
      </c>
      <c r="E399" t="str">
        <f t="shared" si="475"/>
        <v>FIGURE</v>
      </c>
      <c r="F399">
        <f t="shared" si="475"/>
        <v>0</v>
      </c>
      <c r="G399">
        <f t="shared" si="475"/>
        <v>0</v>
      </c>
      <c r="W399" s="22">
        <f>'4 - Cost Pressures'!O31</f>
        <v>0</v>
      </c>
      <c r="Z399" s="22">
        <f>'4 - Cost Pressures'!P31</f>
        <v>0</v>
      </c>
    </row>
    <row r="400" spans="1:26">
      <c r="A400" t="str">
        <f t="shared" si="476"/>
        <v>Swansea Bay UHB</v>
      </c>
      <c r="B400" t="str">
        <f t="shared" si="476"/>
        <v>In Year Cost Base</v>
      </c>
      <c r="C400" t="str">
        <f t="shared" si="420"/>
        <v>Ongoing non-recurring cost pressures</v>
      </c>
      <c r="D400" t="s">
        <v>908</v>
      </c>
      <c r="E400" t="str">
        <f t="shared" si="475"/>
        <v>FIGURE</v>
      </c>
      <c r="F400">
        <f t="shared" si="475"/>
        <v>0</v>
      </c>
      <c r="G400">
        <f t="shared" si="475"/>
        <v>0</v>
      </c>
      <c r="W400" s="22">
        <f>'4 - Cost Pressures'!O32</f>
        <v>0</v>
      </c>
      <c r="Z400" s="22">
        <f>'4 - Cost Pressures'!P32</f>
        <v>0</v>
      </c>
    </row>
    <row r="401" spans="1:26">
      <c r="A401" t="str">
        <f t="shared" si="476"/>
        <v>Swansea Bay UHB</v>
      </c>
      <c r="B401" t="str">
        <f t="shared" si="476"/>
        <v>In Year Cost Base</v>
      </c>
      <c r="C401" t="str">
        <f t="shared" si="420"/>
        <v>Ongoing non-recurring cost pressures</v>
      </c>
      <c r="D401" t="s">
        <v>908</v>
      </c>
      <c r="E401" t="str">
        <f t="shared" si="475"/>
        <v>FIGURE</v>
      </c>
      <c r="F401">
        <f t="shared" si="475"/>
        <v>0</v>
      </c>
      <c r="G401">
        <f t="shared" si="475"/>
        <v>0</v>
      </c>
      <c r="W401" s="22">
        <f>'4 - Cost Pressures'!O33</f>
        <v>0</v>
      </c>
      <c r="Z401" s="22">
        <f>'4 - Cost Pressures'!P33</f>
        <v>0</v>
      </c>
    </row>
    <row r="402" spans="1:26">
      <c r="A402" t="str">
        <f t="shared" si="476"/>
        <v>Swansea Bay UHB</v>
      </c>
      <c r="B402" t="str">
        <f t="shared" si="476"/>
        <v>In Year Cost Base</v>
      </c>
      <c r="C402" t="str">
        <f t="shared" si="420"/>
        <v>Ongoing non-recurring cost pressures</v>
      </c>
      <c r="D402" t="s">
        <v>908</v>
      </c>
      <c r="E402" t="str">
        <f t="shared" si="475"/>
        <v>FIGURE</v>
      </c>
      <c r="F402">
        <f t="shared" si="475"/>
        <v>0</v>
      </c>
      <c r="G402">
        <f t="shared" si="475"/>
        <v>0</v>
      </c>
      <c r="W402" s="22">
        <f>'4 - Cost Pressures'!O34</f>
        <v>0</v>
      </c>
      <c r="Z402" s="22">
        <f>'4 - Cost Pressures'!P34</f>
        <v>0</v>
      </c>
    </row>
    <row r="403" spans="1:26">
      <c r="A403" t="str">
        <f t="shared" ref="A403:B422" si="477">A315</f>
        <v>Swansea Bay UHB</v>
      </c>
      <c r="B403" t="str">
        <f t="shared" si="477"/>
        <v>In Year Cost Base</v>
      </c>
      <c r="C403" t="str">
        <f t="shared" si="420"/>
        <v>Ongoing non-recurring cost pressures</v>
      </c>
      <c r="D403" t="s">
        <v>908</v>
      </c>
      <c r="E403" t="str">
        <f t="shared" si="475"/>
        <v>FIGURE</v>
      </c>
      <c r="F403">
        <f t="shared" si="475"/>
        <v>0</v>
      </c>
      <c r="G403">
        <f t="shared" si="475"/>
        <v>0</v>
      </c>
      <c r="W403" s="22">
        <f>'4 - Cost Pressures'!O35</f>
        <v>0</v>
      </c>
      <c r="Z403" s="22">
        <f>'4 - Cost Pressures'!P35</f>
        <v>0</v>
      </c>
    </row>
    <row r="404" spans="1:26">
      <c r="A404" t="str">
        <f t="shared" si="477"/>
        <v>Swansea Bay UHB</v>
      </c>
      <c r="B404" t="str">
        <f t="shared" si="477"/>
        <v>In Year Cost Base</v>
      </c>
      <c r="C404" t="str">
        <f t="shared" si="420"/>
        <v>Ongoing non-recurring cost pressures</v>
      </c>
      <c r="D404" t="s">
        <v>908</v>
      </c>
      <c r="E404" t="str">
        <f t="shared" si="475"/>
        <v>FIGURE</v>
      </c>
      <c r="F404">
        <f t="shared" si="475"/>
        <v>0</v>
      </c>
      <c r="G404">
        <f t="shared" si="475"/>
        <v>0</v>
      </c>
      <c r="W404" s="22">
        <f>'4 - Cost Pressures'!O36</f>
        <v>0</v>
      </c>
      <c r="Z404" s="22">
        <f>'4 - Cost Pressures'!P36</f>
        <v>0</v>
      </c>
    </row>
    <row r="405" spans="1:26">
      <c r="A405" t="str">
        <f t="shared" si="477"/>
        <v>Swansea Bay UHB</v>
      </c>
      <c r="B405" t="str">
        <f t="shared" si="477"/>
        <v>In Year Cost Base</v>
      </c>
      <c r="C405" t="str">
        <f t="shared" si="420"/>
        <v>Ongoing non-recurring cost pressures</v>
      </c>
      <c r="D405" t="s">
        <v>908</v>
      </c>
      <c r="E405" t="str">
        <f t="shared" si="475"/>
        <v>FIGURE</v>
      </c>
      <c r="F405">
        <f t="shared" si="475"/>
        <v>0</v>
      </c>
      <c r="G405">
        <f t="shared" si="475"/>
        <v>0</v>
      </c>
      <c r="W405" s="22">
        <f>'4 - Cost Pressures'!O37</f>
        <v>0</v>
      </c>
      <c r="Z405" s="22">
        <f>'4 - Cost Pressures'!P37</f>
        <v>0</v>
      </c>
    </row>
    <row r="406" spans="1:26">
      <c r="A406" t="str">
        <f t="shared" si="477"/>
        <v>Swansea Bay UHB</v>
      </c>
      <c r="B406" t="str">
        <f t="shared" si="477"/>
        <v>In Year Cost Base</v>
      </c>
      <c r="C406" t="str">
        <f t="shared" si="420"/>
        <v>Ongoing non-recurring cost pressures</v>
      </c>
      <c r="D406" t="s">
        <v>908</v>
      </c>
      <c r="E406" t="str">
        <f t="shared" si="475"/>
        <v>FIGURE</v>
      </c>
      <c r="F406">
        <f t="shared" si="475"/>
        <v>0</v>
      </c>
      <c r="G406">
        <f t="shared" si="475"/>
        <v>0</v>
      </c>
      <c r="W406" s="22">
        <f>'4 - Cost Pressures'!O38</f>
        <v>0</v>
      </c>
      <c r="Z406" s="22">
        <f>'4 - Cost Pressures'!P38</f>
        <v>0</v>
      </c>
    </row>
    <row r="407" spans="1:26">
      <c r="A407" t="str">
        <f t="shared" si="477"/>
        <v>Swansea Bay UHB</v>
      </c>
      <c r="B407" t="str">
        <f t="shared" si="477"/>
        <v>In Year Cost Base</v>
      </c>
      <c r="C407" t="str">
        <f t="shared" si="420"/>
        <v>Ongoing non-recurring cost pressures</v>
      </c>
      <c r="D407" t="s">
        <v>908</v>
      </c>
      <c r="E407" t="str">
        <f t="shared" si="475"/>
        <v>FIGURE</v>
      </c>
      <c r="F407">
        <f t="shared" si="475"/>
        <v>0</v>
      </c>
      <c r="G407">
        <f t="shared" si="475"/>
        <v>0</v>
      </c>
      <c r="W407" s="22">
        <f>'4 - Cost Pressures'!O39</f>
        <v>0</v>
      </c>
      <c r="Z407" s="22">
        <f>'4 - Cost Pressures'!P39</f>
        <v>0</v>
      </c>
    </row>
    <row r="408" spans="1:26">
      <c r="A408" t="str">
        <f t="shared" si="477"/>
        <v>Swansea Bay UHB</v>
      </c>
      <c r="B408" t="str">
        <f t="shared" si="477"/>
        <v>In Year Cost Base</v>
      </c>
      <c r="C408" t="str">
        <f t="shared" si="420"/>
        <v>Ongoing non-recurring cost pressures</v>
      </c>
      <c r="D408" t="s">
        <v>908</v>
      </c>
      <c r="E408" t="str">
        <f t="shared" si="475"/>
        <v>FIGURE</v>
      </c>
      <c r="F408">
        <f t="shared" si="475"/>
        <v>0</v>
      </c>
      <c r="G408">
        <f t="shared" si="475"/>
        <v>0</v>
      </c>
      <c r="W408" s="22">
        <f>'4 - Cost Pressures'!O40</f>
        <v>0</v>
      </c>
      <c r="Z408" s="22">
        <f>'4 - Cost Pressures'!P40</f>
        <v>0</v>
      </c>
    </row>
    <row r="409" spans="1:26">
      <c r="A409" t="str">
        <f t="shared" si="477"/>
        <v>Swansea Bay UHB</v>
      </c>
      <c r="B409" t="str">
        <f t="shared" si="477"/>
        <v>In Year Cost Base</v>
      </c>
      <c r="C409" t="str">
        <f t="shared" si="420"/>
        <v>Ongoing non-recurring cost pressures</v>
      </c>
      <c r="D409" t="s">
        <v>908</v>
      </c>
      <c r="E409" t="str">
        <f t="shared" si="475"/>
        <v>FIGURE</v>
      </c>
      <c r="F409">
        <f t="shared" si="475"/>
        <v>0</v>
      </c>
      <c r="G409">
        <f t="shared" si="475"/>
        <v>0</v>
      </c>
      <c r="W409" s="22">
        <f>'4 - Cost Pressures'!O41</f>
        <v>0</v>
      </c>
      <c r="Z409" s="22">
        <f>'4 - Cost Pressures'!P41</f>
        <v>0</v>
      </c>
    </row>
    <row r="410" spans="1:26">
      <c r="A410" t="str">
        <f t="shared" si="477"/>
        <v>Swansea Bay UHB</v>
      </c>
      <c r="B410" t="str">
        <f t="shared" si="477"/>
        <v>In Year Cost Base</v>
      </c>
      <c r="C410" t="str">
        <f t="shared" si="420"/>
        <v>Ongoing non-recurring cost pressures</v>
      </c>
      <c r="D410" t="s">
        <v>908</v>
      </c>
      <c r="E410" t="str">
        <f t="shared" si="475"/>
        <v>FIGURE</v>
      </c>
      <c r="F410">
        <f t="shared" si="475"/>
        <v>0</v>
      </c>
      <c r="G410">
        <f t="shared" si="475"/>
        <v>0</v>
      </c>
      <c r="W410" s="22">
        <f>'4 - Cost Pressures'!O42</f>
        <v>0</v>
      </c>
      <c r="Z410" s="22">
        <f>'4 - Cost Pressures'!P42</f>
        <v>0</v>
      </c>
    </row>
    <row r="411" spans="1:26">
      <c r="A411" t="str">
        <f t="shared" si="477"/>
        <v>Swansea Bay UHB</v>
      </c>
      <c r="B411" t="str">
        <f t="shared" si="477"/>
        <v>In Year Cost Base</v>
      </c>
      <c r="C411" t="str">
        <f t="shared" si="420"/>
        <v>Ongoing non-recurring cost pressures</v>
      </c>
      <c r="D411" t="s">
        <v>908</v>
      </c>
      <c r="E411" t="str">
        <f t="shared" si="475"/>
        <v>FIGURE</v>
      </c>
      <c r="F411">
        <f t="shared" si="475"/>
        <v>0</v>
      </c>
      <c r="G411">
        <f t="shared" si="475"/>
        <v>0</v>
      </c>
      <c r="W411" s="22">
        <f>'4 - Cost Pressures'!O43</f>
        <v>0</v>
      </c>
      <c r="Z411" s="22">
        <f>'4 - Cost Pressures'!P43</f>
        <v>0</v>
      </c>
    </row>
    <row r="412" spans="1:26">
      <c r="A412" t="str">
        <f t="shared" si="477"/>
        <v>Swansea Bay UHB</v>
      </c>
      <c r="B412" t="str">
        <f t="shared" si="477"/>
        <v>In Year Cost Base</v>
      </c>
      <c r="C412" t="str">
        <f t="shared" si="420"/>
        <v>Ongoing non-recurring cost pressures</v>
      </c>
      <c r="D412" t="s">
        <v>908</v>
      </c>
      <c r="E412" t="str">
        <f t="shared" si="475"/>
        <v>FIGURE</v>
      </c>
      <c r="F412">
        <f t="shared" si="475"/>
        <v>0</v>
      </c>
      <c r="G412">
        <f t="shared" si="475"/>
        <v>0</v>
      </c>
      <c r="W412" s="22">
        <f>'4 - Cost Pressures'!O44</f>
        <v>0</v>
      </c>
      <c r="Z412" s="22">
        <f>'4 - Cost Pressures'!P44</f>
        <v>0</v>
      </c>
    </row>
    <row r="413" spans="1:26">
      <c r="A413" t="str">
        <f t="shared" si="477"/>
        <v>Swansea Bay UHB</v>
      </c>
      <c r="B413" t="str">
        <f t="shared" si="477"/>
        <v>In Year Cost Base</v>
      </c>
      <c r="C413" t="str">
        <f t="shared" si="420"/>
        <v>Ongoing non-recurring cost pressures</v>
      </c>
      <c r="D413" t="s">
        <v>908</v>
      </c>
      <c r="E413" t="str">
        <f t="shared" si="475"/>
        <v>FIGURE</v>
      </c>
      <c r="F413">
        <f t="shared" si="475"/>
        <v>0</v>
      </c>
      <c r="G413">
        <f t="shared" si="475"/>
        <v>0</v>
      </c>
      <c r="W413" s="22">
        <f>'4 - Cost Pressures'!O45</f>
        <v>0</v>
      </c>
      <c r="Z413" s="22">
        <f>'4 - Cost Pressures'!P45</f>
        <v>0</v>
      </c>
    </row>
    <row r="414" spans="1:26">
      <c r="A414" t="str">
        <f t="shared" si="477"/>
        <v>Swansea Bay UHB</v>
      </c>
      <c r="B414" t="str">
        <f t="shared" si="477"/>
        <v>In Year Cost Base</v>
      </c>
      <c r="C414" t="str">
        <f t="shared" si="420"/>
        <v>Ongoing non-recurring cost pressures</v>
      </c>
      <c r="D414" t="s">
        <v>908</v>
      </c>
      <c r="E414" t="str">
        <f t="shared" si="475"/>
        <v>FIGURE</v>
      </c>
      <c r="F414">
        <f t="shared" si="475"/>
        <v>0</v>
      </c>
      <c r="G414">
        <f t="shared" si="475"/>
        <v>0</v>
      </c>
      <c r="W414" s="22">
        <f>'4 - Cost Pressures'!O46</f>
        <v>0</v>
      </c>
      <c r="Z414" s="22">
        <f>'4 - Cost Pressures'!P46</f>
        <v>0</v>
      </c>
    </row>
    <row r="415" spans="1:26">
      <c r="A415" t="str">
        <f t="shared" si="477"/>
        <v>Swansea Bay UHB</v>
      </c>
      <c r="B415" t="str">
        <f t="shared" si="477"/>
        <v>In Year Cost Base</v>
      </c>
      <c r="C415" t="str">
        <f t="shared" si="420"/>
        <v>Ongoing non-recurring cost pressures</v>
      </c>
      <c r="D415" t="s">
        <v>908</v>
      </c>
      <c r="E415" t="str">
        <f t="shared" si="475"/>
        <v>FIGURE</v>
      </c>
      <c r="F415">
        <f t="shared" si="475"/>
        <v>0</v>
      </c>
      <c r="G415">
        <f t="shared" si="475"/>
        <v>0</v>
      </c>
      <c r="W415" s="22">
        <f>'4 - Cost Pressures'!O47</f>
        <v>0</v>
      </c>
      <c r="Z415" s="22">
        <f>'4 - Cost Pressures'!P47</f>
        <v>0</v>
      </c>
    </row>
    <row r="416" spans="1:26">
      <c r="A416" t="str">
        <f t="shared" si="477"/>
        <v>Swansea Bay UHB</v>
      </c>
      <c r="B416" t="str">
        <f t="shared" si="477"/>
        <v>In Year Cost Base</v>
      </c>
      <c r="C416" t="str">
        <f t="shared" si="420"/>
        <v>Ongoing non-recurring cost pressures</v>
      </c>
      <c r="D416" t="s">
        <v>908</v>
      </c>
      <c r="E416" t="str">
        <f t="shared" si="475"/>
        <v>FIGURE</v>
      </c>
      <c r="F416">
        <f t="shared" si="475"/>
        <v>0</v>
      </c>
      <c r="G416">
        <f t="shared" si="475"/>
        <v>0</v>
      </c>
      <c r="W416" s="22">
        <f>'4 - Cost Pressures'!O48</f>
        <v>0</v>
      </c>
      <c r="Z416" s="22">
        <f>'4 - Cost Pressures'!P48</f>
        <v>0</v>
      </c>
    </row>
    <row r="417" spans="1:26">
      <c r="A417" t="str">
        <f t="shared" si="477"/>
        <v>Swansea Bay UHB</v>
      </c>
      <c r="B417" t="str">
        <f t="shared" si="477"/>
        <v>In Year Cost Base</v>
      </c>
      <c r="C417" t="str">
        <f t="shared" si="420"/>
        <v>Ongoing non-recurring cost pressures</v>
      </c>
      <c r="D417" t="s">
        <v>908</v>
      </c>
      <c r="E417" t="str">
        <f t="shared" si="475"/>
        <v>TOTAL</v>
      </c>
      <c r="F417" t="str">
        <f t="shared" si="475"/>
        <v>Subtotal Ongoing non-recurrent pressures</v>
      </c>
      <c r="G417">
        <f t="shared" si="475"/>
        <v>0</v>
      </c>
      <c r="W417" s="22">
        <f>'4 - Cost Pressures'!O49</f>
        <v>0</v>
      </c>
      <c r="Z417" s="22">
        <f>'4 - Cost Pressures'!P49</f>
        <v>0</v>
      </c>
    </row>
    <row r="418" spans="1:26">
      <c r="A418" t="str">
        <f t="shared" si="477"/>
        <v>Swansea Bay UHB</v>
      </c>
      <c r="B418" t="str">
        <f t="shared" si="477"/>
        <v>In Year Cost Base</v>
      </c>
      <c r="C418" t="str">
        <f t="shared" si="420"/>
        <v>Ongoing non-recurring cost pressures</v>
      </c>
      <c r="D418" t="s">
        <v>908</v>
      </c>
      <c r="E418" t="str">
        <f t="shared" si="475"/>
        <v>FIGURE</v>
      </c>
      <c r="F418">
        <f t="shared" si="475"/>
        <v>0</v>
      </c>
      <c r="G418">
        <f t="shared" si="475"/>
        <v>0</v>
      </c>
      <c r="W418" s="22">
        <f>'4 - Cost Pressures'!O50</f>
        <v>0</v>
      </c>
      <c r="Z418" s="22">
        <f>'4 - Cost Pressures'!P50</f>
        <v>0</v>
      </c>
    </row>
    <row r="419" spans="1:26">
      <c r="A419" t="str">
        <f t="shared" si="477"/>
        <v>Swansea Bay UHB</v>
      </c>
      <c r="B419" t="str">
        <f t="shared" si="477"/>
        <v>In Year Cost Base</v>
      </c>
      <c r="C419" t="str">
        <f t="shared" si="420"/>
        <v>Other Volume Growth / Investments (please specify):</v>
      </c>
      <c r="D419" t="s">
        <v>908</v>
      </c>
      <c r="E419" t="str">
        <f t="shared" si="475"/>
        <v>FIGURE</v>
      </c>
      <c r="F419" t="str">
        <f t="shared" si="475"/>
        <v>Other Volume Growth / Investments (please specify):</v>
      </c>
      <c r="G419" t="str">
        <f t="shared" si="475"/>
        <v>Service Area</v>
      </c>
      <c r="W419" s="22" t="str">
        <f>'4 - Cost Pressures'!O51</f>
        <v>£'000</v>
      </c>
      <c r="Z419" s="22" t="str">
        <f>'4 - Cost Pressures'!P51</f>
        <v>£'000</v>
      </c>
    </row>
    <row r="420" spans="1:26">
      <c r="A420" t="str">
        <f t="shared" si="477"/>
        <v>Swansea Bay UHB</v>
      </c>
      <c r="B420" t="str">
        <f t="shared" si="477"/>
        <v>In Year Cost Base</v>
      </c>
      <c r="C420" t="str">
        <f t="shared" si="420"/>
        <v>Other Volume Growth / Investments (please specify):</v>
      </c>
      <c r="D420" t="s">
        <v>908</v>
      </c>
      <c r="E420" t="str">
        <f t="shared" si="475"/>
        <v>FIGURE</v>
      </c>
      <c r="F420" t="str">
        <f t="shared" si="475"/>
        <v>Growth - NICE &amp; New High Cost Drugs</v>
      </c>
      <c r="G420" t="str">
        <f t="shared" si="475"/>
        <v>Scheduled Care</v>
      </c>
      <c r="W420" s="22">
        <f>'4 - Cost Pressures'!O52</f>
        <v>5200</v>
      </c>
      <c r="Z420" s="22">
        <f>'4 - Cost Pressures'!P52</f>
        <v>5200</v>
      </c>
    </row>
    <row r="421" spans="1:26">
      <c r="A421" t="str">
        <f t="shared" si="477"/>
        <v>Swansea Bay UHB</v>
      </c>
      <c r="B421" t="str">
        <f t="shared" si="477"/>
        <v>In Year Cost Base</v>
      </c>
      <c r="C421" t="str">
        <f t="shared" si="420"/>
        <v>Other Volume Growth / Investments (please specify):</v>
      </c>
      <c r="D421" t="s">
        <v>908</v>
      </c>
      <c r="E421" t="str">
        <f t="shared" si="475"/>
        <v>FIGURE</v>
      </c>
      <c r="F421" t="str">
        <f t="shared" si="475"/>
        <v>Growth - Specialist Services</v>
      </c>
      <c r="G421" t="str">
        <f t="shared" si="475"/>
        <v>Scheduled Care</v>
      </c>
      <c r="W421" s="22">
        <f>'4 - Cost Pressures'!O53</f>
        <v>0</v>
      </c>
      <c r="Z421" s="22">
        <f>'4 - Cost Pressures'!P53</f>
        <v>0</v>
      </c>
    </row>
    <row r="422" spans="1:26">
      <c r="A422" t="str">
        <f t="shared" si="477"/>
        <v>Swansea Bay UHB</v>
      </c>
      <c r="B422" t="str">
        <f t="shared" si="477"/>
        <v>In Year Cost Base</v>
      </c>
      <c r="C422" t="str">
        <f t="shared" si="420"/>
        <v>Other Volume Growth / Investments (please specify):</v>
      </c>
      <c r="D422" t="s">
        <v>908</v>
      </c>
      <c r="E422" t="str">
        <f t="shared" si="475"/>
        <v>FIGURE</v>
      </c>
      <c r="F422" t="str">
        <f t="shared" si="475"/>
        <v>CHC</v>
      </c>
      <c r="G422" t="str">
        <f t="shared" si="475"/>
        <v>Primary &amp; Community Care</v>
      </c>
      <c r="W422" s="22">
        <f>'4 - Cost Pressures'!O54</f>
        <v>0</v>
      </c>
      <c r="Z422" s="22">
        <f>'4 - Cost Pressures'!P54</f>
        <v>0</v>
      </c>
    </row>
    <row r="423" spans="1:26">
      <c r="A423" t="str">
        <f t="shared" ref="A423:B442" si="478">A335</f>
        <v>Swansea Bay UHB</v>
      </c>
      <c r="B423" t="str">
        <f t="shared" si="478"/>
        <v>In Year Cost Base</v>
      </c>
      <c r="C423" t="str">
        <f t="shared" si="420"/>
        <v>Other Volume Growth / Investments (please specify):</v>
      </c>
      <c r="D423" t="s">
        <v>908</v>
      </c>
      <c r="E423" t="str">
        <f t="shared" si="475"/>
        <v>FIGURE</v>
      </c>
      <c r="F423" t="str">
        <f t="shared" si="475"/>
        <v>PC Prescribing</v>
      </c>
      <c r="G423" t="str">
        <f t="shared" si="475"/>
        <v>Primary &amp; Community Care</v>
      </c>
      <c r="W423" s="22">
        <f>'4 - Cost Pressures'!O55</f>
        <v>0</v>
      </c>
      <c r="Z423" s="22">
        <f>'4 - Cost Pressures'!P55</f>
        <v>0</v>
      </c>
    </row>
    <row r="424" spans="1:26">
      <c r="A424" t="str">
        <f t="shared" si="478"/>
        <v>Swansea Bay UHB</v>
      </c>
      <c r="B424" t="str">
        <f t="shared" si="478"/>
        <v>In Year Cost Base</v>
      </c>
      <c r="C424" t="str">
        <f t="shared" ref="C424:C487" si="479">C330</f>
        <v>Other Volume Growth / Investments (please specify):</v>
      </c>
      <c r="D424" t="s">
        <v>908</v>
      </c>
      <c r="E424" t="str">
        <f t="shared" si="475"/>
        <v>FIGURE</v>
      </c>
      <c r="F424" t="str">
        <f t="shared" si="475"/>
        <v>National Costs &amp; NWSSP</v>
      </c>
      <c r="G424" t="str">
        <f t="shared" si="475"/>
        <v>Clinical Support</v>
      </c>
      <c r="W424" s="22">
        <f>'4 - Cost Pressures'!O56</f>
        <v>0</v>
      </c>
      <c r="Z424" s="22">
        <f>'4 - Cost Pressures'!P56</f>
        <v>0</v>
      </c>
    </row>
    <row r="425" spans="1:26">
      <c r="A425" t="str">
        <f t="shared" si="478"/>
        <v>Swansea Bay UHB</v>
      </c>
      <c r="B425" t="str">
        <f t="shared" si="478"/>
        <v>In Year Cost Base</v>
      </c>
      <c r="C425" t="str">
        <f t="shared" si="479"/>
        <v>Other Volume Growth / Investments (please specify):</v>
      </c>
      <c r="D425" t="s">
        <v>908</v>
      </c>
      <c r="E425" t="str">
        <f t="shared" si="475"/>
        <v>FIGURE</v>
      </c>
      <c r="F425" t="str">
        <f t="shared" si="475"/>
        <v>NSA</v>
      </c>
      <c r="G425" t="str">
        <f t="shared" si="475"/>
        <v>Across Service Areas</v>
      </c>
      <c r="W425" s="22">
        <f>'4 - Cost Pressures'!O57</f>
        <v>0</v>
      </c>
      <c r="Z425" s="22">
        <f>'4 - Cost Pressures'!P57</f>
        <v>0</v>
      </c>
    </row>
    <row r="426" spans="1:26">
      <c r="A426" t="str">
        <f t="shared" si="478"/>
        <v>Swansea Bay UHB</v>
      </c>
      <c r="B426" t="str">
        <f t="shared" si="478"/>
        <v>In Year Cost Base</v>
      </c>
      <c r="C426" t="str">
        <f t="shared" si="479"/>
        <v>Other Volume Growth / Investments (please specify):</v>
      </c>
      <c r="D426" t="s">
        <v>908</v>
      </c>
      <c r="E426" t="str">
        <f t="shared" si="475"/>
        <v>FIGURE</v>
      </c>
      <c r="F426" t="str">
        <f t="shared" si="475"/>
        <v xml:space="preserve">Growth Various </v>
      </c>
      <c r="G426" t="str">
        <f t="shared" si="475"/>
        <v>Across Service Areas</v>
      </c>
      <c r="W426" s="22">
        <f>'4 - Cost Pressures'!O58</f>
        <v>0</v>
      </c>
      <c r="Z426" s="22">
        <f>'4 - Cost Pressures'!P58</f>
        <v>0</v>
      </c>
    </row>
    <row r="427" spans="1:26">
      <c r="A427" t="str">
        <f t="shared" si="478"/>
        <v>Swansea Bay UHB</v>
      </c>
      <c r="B427" t="str">
        <f t="shared" si="478"/>
        <v>In Year Cost Base</v>
      </c>
      <c r="C427" t="str">
        <f t="shared" si="479"/>
        <v>Other Volume Growth / Investments (please specify):</v>
      </c>
      <c r="D427" t="s">
        <v>908</v>
      </c>
      <c r="E427" t="str">
        <f t="shared" si="475"/>
        <v>FIGURE</v>
      </c>
      <c r="F427" t="str">
        <f t="shared" si="475"/>
        <v>Disaggregation CTM SLA</v>
      </c>
      <c r="G427" t="str">
        <f t="shared" si="475"/>
        <v>Scheduled Care</v>
      </c>
      <c r="W427" s="22">
        <f>'4 - Cost Pressures'!O59</f>
        <v>0</v>
      </c>
      <c r="Z427" s="22">
        <f>'4 - Cost Pressures'!P59</f>
        <v>0</v>
      </c>
    </row>
    <row r="428" spans="1:26">
      <c r="A428" t="str">
        <f t="shared" si="478"/>
        <v>Swansea Bay UHB</v>
      </c>
      <c r="B428" t="str">
        <f t="shared" si="478"/>
        <v>In Year Cost Base</v>
      </c>
      <c r="C428" t="str">
        <f t="shared" si="479"/>
        <v>Other Volume Growth / Investments (please specify):</v>
      </c>
      <c r="D428" t="s">
        <v>908</v>
      </c>
      <c r="E428" t="str">
        <f t="shared" si="475"/>
        <v>FIGURE</v>
      </c>
      <c r="F428">
        <f t="shared" si="475"/>
        <v>0</v>
      </c>
      <c r="G428">
        <f t="shared" si="475"/>
        <v>0</v>
      </c>
      <c r="W428" s="22">
        <f>'4 - Cost Pressures'!O60</f>
        <v>0</v>
      </c>
      <c r="Z428" s="22">
        <f>'4 - Cost Pressures'!P60</f>
        <v>0</v>
      </c>
    </row>
    <row r="429" spans="1:26">
      <c r="A429" t="str">
        <f t="shared" si="478"/>
        <v>Swansea Bay UHB</v>
      </c>
      <c r="B429" t="str">
        <f t="shared" si="478"/>
        <v>In Year Cost Base</v>
      </c>
      <c r="C429" t="str">
        <f t="shared" si="479"/>
        <v>Other Volume Growth / Investments (please specify):</v>
      </c>
      <c r="D429" t="s">
        <v>908</v>
      </c>
      <c r="E429" t="str">
        <f t="shared" si="475"/>
        <v>FIGURE</v>
      </c>
      <c r="F429">
        <f t="shared" si="475"/>
        <v>0</v>
      </c>
      <c r="G429">
        <f t="shared" si="475"/>
        <v>0</v>
      </c>
      <c r="W429" s="22">
        <f>'4 - Cost Pressures'!O61</f>
        <v>0</v>
      </c>
      <c r="Z429" s="22">
        <f>'4 - Cost Pressures'!P61</f>
        <v>0</v>
      </c>
    </row>
    <row r="430" spans="1:26">
      <c r="A430" t="str">
        <f t="shared" si="478"/>
        <v>Swansea Bay UHB</v>
      </c>
      <c r="B430" t="str">
        <f t="shared" si="478"/>
        <v>In Year Cost Base</v>
      </c>
      <c r="C430" t="str">
        <f t="shared" si="479"/>
        <v>Other Volume Growth / Investments (please specify):</v>
      </c>
      <c r="D430" t="s">
        <v>908</v>
      </c>
      <c r="E430" t="str">
        <f t="shared" si="475"/>
        <v>FIGURE</v>
      </c>
      <c r="F430">
        <f t="shared" si="475"/>
        <v>0</v>
      </c>
      <c r="G430">
        <f t="shared" si="475"/>
        <v>0</v>
      </c>
      <c r="W430" s="22">
        <f>'4 - Cost Pressures'!O62</f>
        <v>0</v>
      </c>
      <c r="Z430" s="22">
        <f>'4 - Cost Pressures'!P62</f>
        <v>0</v>
      </c>
    </row>
    <row r="431" spans="1:26">
      <c r="A431" t="str">
        <f t="shared" si="478"/>
        <v>Swansea Bay UHB</v>
      </c>
      <c r="B431" t="str">
        <f t="shared" si="478"/>
        <v>In Year Cost Base</v>
      </c>
      <c r="C431" t="str">
        <f t="shared" si="479"/>
        <v>Other Volume Growth / Investments (please specify):</v>
      </c>
      <c r="D431" t="s">
        <v>908</v>
      </c>
      <c r="E431" t="str">
        <f t="shared" si="475"/>
        <v>FIGURE</v>
      </c>
      <c r="F431">
        <f t="shared" si="475"/>
        <v>0</v>
      </c>
      <c r="G431">
        <f t="shared" si="475"/>
        <v>0</v>
      </c>
      <c r="W431" s="22">
        <f>'4 - Cost Pressures'!O63</f>
        <v>0</v>
      </c>
      <c r="Z431" s="22">
        <f>'4 - Cost Pressures'!P63</f>
        <v>0</v>
      </c>
    </row>
    <row r="432" spans="1:26">
      <c r="A432" t="str">
        <f t="shared" si="478"/>
        <v>Swansea Bay UHB</v>
      </c>
      <c r="B432" t="str">
        <f t="shared" si="478"/>
        <v>In Year Cost Base</v>
      </c>
      <c r="C432" t="str">
        <f t="shared" si="479"/>
        <v>Other Volume Growth / Investments (please specify):</v>
      </c>
      <c r="D432" t="s">
        <v>908</v>
      </c>
      <c r="E432" t="str">
        <f t="shared" si="475"/>
        <v>FIGURE</v>
      </c>
      <c r="F432">
        <f t="shared" si="475"/>
        <v>0</v>
      </c>
      <c r="G432">
        <f t="shared" si="475"/>
        <v>0</v>
      </c>
      <c r="W432" s="22">
        <f>'4 - Cost Pressures'!O64</f>
        <v>0</v>
      </c>
      <c r="Z432" s="22">
        <f>'4 - Cost Pressures'!P64</f>
        <v>0</v>
      </c>
    </row>
    <row r="433" spans="1:26">
      <c r="A433" t="str">
        <f t="shared" si="478"/>
        <v>Swansea Bay UHB</v>
      </c>
      <c r="B433" t="str">
        <f t="shared" si="478"/>
        <v>In Year Cost Base</v>
      </c>
      <c r="C433" t="str">
        <f t="shared" si="479"/>
        <v>Other Volume Growth / Investments (please specify):</v>
      </c>
      <c r="D433" t="s">
        <v>908</v>
      </c>
      <c r="E433" t="str">
        <f t="shared" si="475"/>
        <v>FIGURE</v>
      </c>
      <c r="F433">
        <f t="shared" si="475"/>
        <v>0</v>
      </c>
      <c r="G433">
        <f t="shared" si="475"/>
        <v>0</v>
      </c>
      <c r="W433" s="22">
        <f>'4 - Cost Pressures'!O65</f>
        <v>0</v>
      </c>
      <c r="Z433" s="22">
        <f>'4 - Cost Pressures'!P65</f>
        <v>0</v>
      </c>
    </row>
    <row r="434" spans="1:26">
      <c r="A434" t="str">
        <f t="shared" si="478"/>
        <v>Swansea Bay UHB</v>
      </c>
      <c r="B434" t="str">
        <f t="shared" si="478"/>
        <v>In Year Cost Base</v>
      </c>
      <c r="C434" t="str">
        <f t="shared" si="479"/>
        <v>Other Volume Growth / Investments (please specify):</v>
      </c>
      <c r="D434" t="s">
        <v>908</v>
      </c>
      <c r="E434" t="str">
        <f t="shared" si="475"/>
        <v>FIGURE</v>
      </c>
      <c r="F434">
        <f t="shared" si="475"/>
        <v>0</v>
      </c>
      <c r="G434">
        <f t="shared" si="475"/>
        <v>0</v>
      </c>
      <c r="W434" s="22">
        <f>'4 - Cost Pressures'!O66</f>
        <v>0</v>
      </c>
      <c r="Z434" s="22">
        <f>'4 - Cost Pressures'!P66</f>
        <v>0</v>
      </c>
    </row>
    <row r="435" spans="1:26">
      <c r="A435" t="str">
        <f t="shared" si="478"/>
        <v>Swansea Bay UHB</v>
      </c>
      <c r="B435" t="str">
        <f t="shared" si="478"/>
        <v>In Year Cost Base</v>
      </c>
      <c r="C435" t="str">
        <f t="shared" si="479"/>
        <v>Other Volume Growth / Investments (please specify):</v>
      </c>
      <c r="D435" t="s">
        <v>908</v>
      </c>
      <c r="E435" t="str">
        <f t="shared" si="475"/>
        <v>FIGURE</v>
      </c>
      <c r="F435">
        <f t="shared" si="475"/>
        <v>0</v>
      </c>
      <c r="G435">
        <f t="shared" si="475"/>
        <v>0</v>
      </c>
      <c r="W435" s="22">
        <f>'4 - Cost Pressures'!O67</f>
        <v>0</v>
      </c>
      <c r="Z435" s="22">
        <f>'4 - Cost Pressures'!P67</f>
        <v>0</v>
      </c>
    </row>
    <row r="436" spans="1:26">
      <c r="A436" t="str">
        <f t="shared" si="478"/>
        <v>Swansea Bay UHB</v>
      </c>
      <c r="B436" t="str">
        <f t="shared" si="478"/>
        <v>In Year Cost Base</v>
      </c>
      <c r="C436" t="str">
        <f t="shared" si="479"/>
        <v>Other Volume Growth / Investments (please specify):</v>
      </c>
      <c r="D436" t="s">
        <v>908</v>
      </c>
      <c r="E436" t="str">
        <f t="shared" si="475"/>
        <v>FIGURE</v>
      </c>
      <c r="F436">
        <f t="shared" si="475"/>
        <v>0</v>
      </c>
      <c r="G436">
        <f t="shared" si="475"/>
        <v>0</v>
      </c>
      <c r="W436" s="22">
        <f>'4 - Cost Pressures'!O68</f>
        <v>0</v>
      </c>
      <c r="Z436" s="22">
        <f>'4 - Cost Pressures'!P68</f>
        <v>0</v>
      </c>
    </row>
    <row r="437" spans="1:26">
      <c r="A437" t="str">
        <f t="shared" si="478"/>
        <v>Swansea Bay UHB</v>
      </c>
      <c r="B437" t="str">
        <f t="shared" si="478"/>
        <v>In Year Cost Base</v>
      </c>
      <c r="C437" t="str">
        <f t="shared" si="479"/>
        <v>Other Volume Growth / Investments (please specify):</v>
      </c>
      <c r="D437" t="s">
        <v>908</v>
      </c>
      <c r="E437" t="str">
        <f t="shared" si="475"/>
        <v>FIGURE</v>
      </c>
      <c r="F437">
        <f t="shared" si="475"/>
        <v>0</v>
      </c>
      <c r="G437">
        <f t="shared" si="475"/>
        <v>0</v>
      </c>
      <c r="W437" s="22">
        <f>'4 - Cost Pressures'!O69</f>
        <v>0</v>
      </c>
      <c r="Z437" s="22">
        <f>'4 - Cost Pressures'!P69</f>
        <v>0</v>
      </c>
    </row>
    <row r="438" spans="1:26">
      <c r="A438" t="str">
        <f t="shared" si="478"/>
        <v>Swansea Bay UHB</v>
      </c>
      <c r="B438" t="str">
        <f t="shared" si="478"/>
        <v>In Year Cost Base</v>
      </c>
      <c r="C438" t="str">
        <f t="shared" si="479"/>
        <v>Other Volume Growth / Investments (please specify):</v>
      </c>
      <c r="D438" t="s">
        <v>908</v>
      </c>
      <c r="E438" t="str">
        <f t="shared" si="475"/>
        <v>FIGURE</v>
      </c>
      <c r="F438">
        <f t="shared" si="475"/>
        <v>0</v>
      </c>
      <c r="G438">
        <f t="shared" si="475"/>
        <v>0</v>
      </c>
      <c r="W438" s="22">
        <f>'4 - Cost Pressures'!O70</f>
        <v>0</v>
      </c>
      <c r="Z438" s="22">
        <f>'4 - Cost Pressures'!P70</f>
        <v>0</v>
      </c>
    </row>
    <row r="439" spans="1:26">
      <c r="A439" t="str">
        <f t="shared" si="478"/>
        <v>Swansea Bay UHB</v>
      </c>
      <c r="B439" t="str">
        <f t="shared" si="478"/>
        <v>In Year Cost Base</v>
      </c>
      <c r="C439" t="str">
        <f t="shared" si="479"/>
        <v>Other Volume Growth / Investments (please specify):</v>
      </c>
      <c r="D439" t="s">
        <v>908</v>
      </c>
      <c r="E439" t="str">
        <f t="shared" si="475"/>
        <v>FIGURE</v>
      </c>
      <c r="F439">
        <f t="shared" si="475"/>
        <v>0</v>
      </c>
      <c r="G439">
        <f t="shared" si="475"/>
        <v>0</v>
      </c>
      <c r="W439" s="22">
        <f>'4 - Cost Pressures'!O71</f>
        <v>0</v>
      </c>
      <c r="Z439" s="22">
        <f>'4 - Cost Pressures'!P71</f>
        <v>0</v>
      </c>
    </row>
    <row r="440" spans="1:26">
      <c r="A440" t="str">
        <f t="shared" si="478"/>
        <v>Swansea Bay UHB</v>
      </c>
      <c r="B440" t="str">
        <f t="shared" si="478"/>
        <v>In Year Cost Base</v>
      </c>
      <c r="C440" t="str">
        <f t="shared" si="479"/>
        <v>Other Volume Growth / Investments (please specify):</v>
      </c>
      <c r="D440" t="s">
        <v>908</v>
      </c>
      <c r="E440" t="str">
        <f t="shared" si="475"/>
        <v>FIGURE</v>
      </c>
      <c r="F440">
        <f t="shared" si="475"/>
        <v>0</v>
      </c>
      <c r="G440">
        <f t="shared" si="475"/>
        <v>0</v>
      </c>
      <c r="W440" s="22">
        <f>'4 - Cost Pressures'!O72</f>
        <v>0</v>
      </c>
      <c r="Z440" s="22">
        <f>'4 - Cost Pressures'!P72</f>
        <v>0</v>
      </c>
    </row>
    <row r="441" spans="1:26">
      <c r="A441" t="str">
        <f t="shared" si="478"/>
        <v>Swansea Bay UHB</v>
      </c>
      <c r="B441" t="str">
        <f t="shared" si="478"/>
        <v>In Year Cost Base</v>
      </c>
      <c r="C441" t="str">
        <f t="shared" si="479"/>
        <v>Other Volume Growth / Investments (please specify):</v>
      </c>
      <c r="D441" t="s">
        <v>908</v>
      </c>
      <c r="E441" t="str">
        <f t="shared" si="475"/>
        <v>FIGURE</v>
      </c>
      <c r="F441">
        <f t="shared" si="475"/>
        <v>0</v>
      </c>
      <c r="G441">
        <f t="shared" si="475"/>
        <v>0</v>
      </c>
      <c r="W441" s="22">
        <f>'4 - Cost Pressures'!O73</f>
        <v>0</v>
      </c>
      <c r="Z441" s="22">
        <f>'4 - Cost Pressures'!P73</f>
        <v>0</v>
      </c>
    </row>
    <row r="442" spans="1:26">
      <c r="A442" t="str">
        <f t="shared" si="478"/>
        <v>Swansea Bay UHB</v>
      </c>
      <c r="B442" t="str">
        <f t="shared" si="478"/>
        <v>In Year Cost Base</v>
      </c>
      <c r="C442" t="str">
        <f t="shared" si="479"/>
        <v>Other Volume Growth / Investments (please specify):</v>
      </c>
      <c r="D442" t="s">
        <v>908</v>
      </c>
      <c r="E442" t="str">
        <f t="shared" si="475"/>
        <v>FIGURE</v>
      </c>
      <c r="F442">
        <f t="shared" si="475"/>
        <v>0</v>
      </c>
      <c r="G442">
        <f t="shared" si="475"/>
        <v>0</v>
      </c>
      <c r="W442" s="22">
        <f>'4 - Cost Pressures'!O74</f>
        <v>0</v>
      </c>
      <c r="Z442" s="22">
        <f>'4 - Cost Pressures'!P74</f>
        <v>0</v>
      </c>
    </row>
    <row r="443" spans="1:26">
      <c r="A443" t="str">
        <f t="shared" ref="A443:B462" si="480">A355</f>
        <v>Swansea Bay UHB</v>
      </c>
      <c r="B443" t="str">
        <f t="shared" si="480"/>
        <v>In Year Cost Base</v>
      </c>
      <c r="C443" t="str">
        <f t="shared" si="479"/>
        <v>Other Volume Growth / Investments (please specify):</v>
      </c>
      <c r="D443" t="s">
        <v>908</v>
      </c>
      <c r="E443" t="str">
        <f t="shared" ref="E443:G469" si="481">E349</f>
        <v>FIGURE</v>
      </c>
      <c r="F443">
        <f t="shared" si="481"/>
        <v>0</v>
      </c>
      <c r="G443">
        <f t="shared" si="481"/>
        <v>0</v>
      </c>
      <c r="W443" s="22">
        <f>'4 - Cost Pressures'!O75</f>
        <v>0</v>
      </c>
      <c r="Z443" s="22">
        <f>'4 - Cost Pressures'!P75</f>
        <v>0</v>
      </c>
    </row>
    <row r="444" spans="1:26">
      <c r="A444" t="str">
        <f t="shared" si="480"/>
        <v>Swansea Bay UHB</v>
      </c>
      <c r="B444" t="str">
        <f t="shared" si="480"/>
        <v>In Year Cost Base</v>
      </c>
      <c r="C444" t="str">
        <f t="shared" si="479"/>
        <v>Other Volume Growth / Investments (please specify):</v>
      </c>
      <c r="D444" t="s">
        <v>908</v>
      </c>
      <c r="E444" t="str">
        <f t="shared" si="481"/>
        <v>FIGURE</v>
      </c>
      <c r="F444">
        <f t="shared" si="481"/>
        <v>0</v>
      </c>
      <c r="G444">
        <f t="shared" si="481"/>
        <v>0</v>
      </c>
      <c r="W444" s="22">
        <f>'4 - Cost Pressures'!O76</f>
        <v>0</v>
      </c>
      <c r="Z444" s="22">
        <f>'4 - Cost Pressures'!P76</f>
        <v>0</v>
      </c>
    </row>
    <row r="445" spans="1:26">
      <c r="A445" t="str">
        <f t="shared" si="480"/>
        <v>Swansea Bay UHB</v>
      </c>
      <c r="B445" t="str">
        <f t="shared" si="480"/>
        <v>In Year Cost Base</v>
      </c>
      <c r="C445" t="str">
        <f t="shared" si="479"/>
        <v>Other Volume Growth / Investments (please specify):</v>
      </c>
      <c r="D445" t="s">
        <v>908</v>
      </c>
      <c r="E445" t="str">
        <f t="shared" si="481"/>
        <v>FIGURE</v>
      </c>
      <c r="F445">
        <f t="shared" si="481"/>
        <v>0</v>
      </c>
      <c r="G445">
        <f t="shared" si="481"/>
        <v>0</v>
      </c>
      <c r="W445" s="22">
        <f>'4 - Cost Pressures'!O77</f>
        <v>0</v>
      </c>
      <c r="Z445" s="22">
        <f>'4 - Cost Pressures'!P77</f>
        <v>0</v>
      </c>
    </row>
    <row r="446" spans="1:26">
      <c r="A446" t="str">
        <f t="shared" si="480"/>
        <v>Swansea Bay UHB</v>
      </c>
      <c r="B446" t="str">
        <f t="shared" si="480"/>
        <v>In Year Cost Base</v>
      </c>
      <c r="C446" t="str">
        <f t="shared" si="479"/>
        <v>Other Volume Growth / Investments (please specify):</v>
      </c>
      <c r="D446" t="s">
        <v>908</v>
      </c>
      <c r="E446" t="str">
        <f t="shared" si="481"/>
        <v>FIGURE</v>
      </c>
      <c r="F446">
        <f t="shared" si="481"/>
        <v>0</v>
      </c>
      <c r="G446">
        <f t="shared" si="481"/>
        <v>0</v>
      </c>
      <c r="W446" s="22">
        <f>'4 - Cost Pressures'!O78</f>
        <v>0</v>
      </c>
      <c r="Z446" s="22">
        <f>'4 - Cost Pressures'!P78</f>
        <v>0</v>
      </c>
    </row>
    <row r="447" spans="1:26">
      <c r="A447" t="str">
        <f t="shared" si="480"/>
        <v>Swansea Bay UHB</v>
      </c>
      <c r="B447" t="str">
        <f t="shared" si="480"/>
        <v>In Year Cost Base</v>
      </c>
      <c r="C447" t="str">
        <f t="shared" si="479"/>
        <v>Other Volume Growth / Investments (please specify):</v>
      </c>
      <c r="D447" t="s">
        <v>908</v>
      </c>
      <c r="E447" t="str">
        <f t="shared" si="481"/>
        <v>FIGURE</v>
      </c>
      <c r="F447">
        <f t="shared" si="481"/>
        <v>0</v>
      </c>
      <c r="G447">
        <f t="shared" si="481"/>
        <v>0</v>
      </c>
      <c r="W447" s="22">
        <f>'4 - Cost Pressures'!O79</f>
        <v>0</v>
      </c>
      <c r="Z447" s="22">
        <f>'4 - Cost Pressures'!P79</f>
        <v>0</v>
      </c>
    </row>
    <row r="448" spans="1:26">
      <c r="A448" t="str">
        <f t="shared" si="480"/>
        <v>Swansea Bay UHB</v>
      </c>
      <c r="B448" t="str">
        <f t="shared" si="480"/>
        <v>In Year Cost Base</v>
      </c>
      <c r="C448" t="str">
        <f t="shared" si="479"/>
        <v>Other Volume Growth / Investments (please specify):</v>
      </c>
      <c r="D448" t="s">
        <v>908</v>
      </c>
      <c r="E448" t="str">
        <f t="shared" si="481"/>
        <v>FIGURE</v>
      </c>
      <c r="F448">
        <f t="shared" si="481"/>
        <v>0</v>
      </c>
      <c r="G448">
        <f t="shared" si="481"/>
        <v>0</v>
      </c>
      <c r="W448" s="22">
        <f>'4 - Cost Pressures'!O80</f>
        <v>0</v>
      </c>
      <c r="Z448" s="22">
        <f>'4 - Cost Pressures'!P80</f>
        <v>0</v>
      </c>
    </row>
    <row r="449" spans="1:26">
      <c r="A449" t="str">
        <f t="shared" si="480"/>
        <v>Swansea Bay UHB</v>
      </c>
      <c r="B449" t="str">
        <f t="shared" si="480"/>
        <v>In Year Cost Base</v>
      </c>
      <c r="C449" t="str">
        <f t="shared" si="479"/>
        <v>Other Volume Growth / Investments (please specify):</v>
      </c>
      <c r="D449" t="s">
        <v>908</v>
      </c>
      <c r="E449" t="str">
        <f t="shared" si="481"/>
        <v>TOTAL</v>
      </c>
      <c r="F449" t="str">
        <f t="shared" si="481"/>
        <v>Subtotal Other Volume Growth / Investments</v>
      </c>
      <c r="G449">
        <f t="shared" si="481"/>
        <v>0</v>
      </c>
      <c r="W449" s="22">
        <f>'4 - Cost Pressures'!O81</f>
        <v>5200</v>
      </c>
      <c r="Z449" s="22">
        <f>'4 - Cost Pressures'!P81</f>
        <v>5200</v>
      </c>
    </row>
    <row r="450" spans="1:26">
      <c r="A450" t="str">
        <f t="shared" si="480"/>
        <v>Swansea Bay UHB</v>
      </c>
      <c r="B450" t="str">
        <f t="shared" si="480"/>
        <v>In Year Cost Base</v>
      </c>
      <c r="C450" t="str">
        <f t="shared" si="479"/>
        <v>Other Volume Growth / Investments (please specify):</v>
      </c>
      <c r="D450" t="s">
        <v>908</v>
      </c>
      <c r="E450" t="str">
        <f t="shared" si="481"/>
        <v>FIGURE</v>
      </c>
      <c r="F450">
        <f t="shared" si="481"/>
        <v>0</v>
      </c>
      <c r="G450">
        <f t="shared" si="481"/>
        <v>0</v>
      </c>
      <c r="W450" s="22">
        <f>'4 - Cost Pressures'!O82</f>
        <v>0</v>
      </c>
      <c r="Z450" s="22">
        <f>'4 - Cost Pressures'!P82</f>
        <v>0</v>
      </c>
    </row>
    <row r="451" spans="1:26">
      <c r="A451" t="str">
        <f t="shared" si="480"/>
        <v>Swansea Bay UHB</v>
      </c>
      <c r="B451" t="str">
        <f t="shared" si="480"/>
        <v>In Year Cost Base</v>
      </c>
      <c r="C451" t="str">
        <f t="shared" si="479"/>
        <v xml:space="preserve">Funded Cost Pressures: </v>
      </c>
      <c r="D451" t="s">
        <v>908</v>
      </c>
      <c r="E451" t="str">
        <f t="shared" si="481"/>
        <v>FIGURE</v>
      </c>
      <c r="F451" t="str">
        <f t="shared" si="481"/>
        <v xml:space="preserve">Funded Cost Pressures: </v>
      </c>
      <c r="G451" t="str">
        <f t="shared" si="481"/>
        <v>Service Area</v>
      </c>
      <c r="W451" s="22" t="str">
        <f>'4 - Cost Pressures'!O83</f>
        <v>£'000</v>
      </c>
      <c r="Z451" s="22" t="str">
        <f>'4 - Cost Pressures'!P83</f>
        <v>£'000</v>
      </c>
    </row>
    <row r="452" spans="1:26">
      <c r="A452" t="str">
        <f t="shared" si="480"/>
        <v>Swansea Bay UHB</v>
      </c>
      <c r="B452" t="str">
        <f t="shared" si="480"/>
        <v>In Year Cost Base</v>
      </c>
      <c r="C452" t="str">
        <f t="shared" si="479"/>
        <v xml:space="preserve">Funded Cost Pressures: </v>
      </c>
      <c r="D452" t="s">
        <v>908</v>
      </c>
      <c r="E452" t="str">
        <f t="shared" si="481"/>
        <v>FIGURE</v>
      </c>
      <c r="F452" t="str">
        <f t="shared" si="481"/>
        <v>Funded - Immunisation Framework</v>
      </c>
      <c r="G452" t="str">
        <f t="shared" si="481"/>
        <v>Primary &amp; Community Care</v>
      </c>
      <c r="W452" s="22">
        <f>'4 - Cost Pressures'!O84</f>
        <v>0</v>
      </c>
      <c r="Z452" s="22">
        <f>'4 - Cost Pressures'!P84</f>
        <v>0</v>
      </c>
    </row>
    <row r="453" spans="1:26">
      <c r="A453" t="str">
        <f t="shared" si="480"/>
        <v>Swansea Bay UHB</v>
      </c>
      <c r="B453" t="str">
        <f t="shared" si="480"/>
        <v>In Year Cost Base</v>
      </c>
      <c r="C453" t="str">
        <f t="shared" si="479"/>
        <v xml:space="preserve">Funded Cost Pressures: </v>
      </c>
      <c r="D453" t="s">
        <v>908</v>
      </c>
      <c r="E453" t="str">
        <f t="shared" si="481"/>
        <v>FIGURE</v>
      </c>
      <c r="F453" t="str">
        <f t="shared" si="481"/>
        <v>Funded - Surveillance (Testing and Tracing)</v>
      </c>
      <c r="G453" t="str">
        <f t="shared" si="481"/>
        <v>Primary &amp; Community Care</v>
      </c>
      <c r="W453" s="22">
        <f>'4 - Cost Pressures'!O85</f>
        <v>0</v>
      </c>
      <c r="Z453" s="22">
        <f>'4 - Cost Pressures'!P85</f>
        <v>0</v>
      </c>
    </row>
    <row r="454" spans="1:26">
      <c r="A454" t="str">
        <f t="shared" si="480"/>
        <v>Swansea Bay UHB</v>
      </c>
      <c r="B454" t="str">
        <f t="shared" si="480"/>
        <v>In Year Cost Base</v>
      </c>
      <c r="C454" t="str">
        <f t="shared" si="479"/>
        <v xml:space="preserve">Funded Cost Pressures: </v>
      </c>
      <c r="D454" t="s">
        <v>908</v>
      </c>
      <c r="E454" t="str">
        <f t="shared" si="481"/>
        <v>FIGURE</v>
      </c>
      <c r="F454" t="str">
        <f t="shared" si="481"/>
        <v>Funded - Real Living Wage</v>
      </c>
      <c r="G454" t="str">
        <f t="shared" si="481"/>
        <v>Primary &amp; Community Care</v>
      </c>
      <c r="W454" s="22">
        <f>'4 - Cost Pressures'!O86</f>
        <v>0</v>
      </c>
      <c r="Z454" s="22">
        <f>'4 - Cost Pressures'!P86</f>
        <v>0</v>
      </c>
    </row>
    <row r="455" spans="1:26">
      <c r="A455" t="str">
        <f t="shared" si="480"/>
        <v>Swansea Bay UHB</v>
      </c>
      <c r="B455" t="str">
        <f t="shared" si="480"/>
        <v>In Year Cost Base</v>
      </c>
      <c r="C455" t="str">
        <f t="shared" si="479"/>
        <v xml:space="preserve">Funded Cost Pressures: </v>
      </c>
      <c r="D455" t="s">
        <v>908</v>
      </c>
      <c r="E455" t="str">
        <f t="shared" si="481"/>
        <v>FIGURE</v>
      </c>
      <c r="F455" t="str">
        <f t="shared" si="481"/>
        <v>Funded - Other ringfenced projects</v>
      </c>
      <c r="G455" t="str">
        <f t="shared" si="481"/>
        <v>Across Service Areas</v>
      </c>
      <c r="W455" s="22">
        <f>'4 - Cost Pressures'!O87</f>
        <v>0</v>
      </c>
      <c r="Z455" s="22">
        <f>'4 - Cost Pressures'!P87</f>
        <v>0</v>
      </c>
    </row>
    <row r="456" spans="1:26">
      <c r="A456" t="str">
        <f t="shared" si="480"/>
        <v>Swansea Bay UHB</v>
      </c>
      <c r="B456" t="str">
        <f t="shared" si="480"/>
        <v>In Year Cost Base</v>
      </c>
      <c r="C456" t="str">
        <f t="shared" si="479"/>
        <v xml:space="preserve">Funded Cost Pressures: </v>
      </c>
      <c r="D456" t="s">
        <v>908</v>
      </c>
      <c r="E456" t="str">
        <f t="shared" si="481"/>
        <v>FIGURE</v>
      </c>
      <c r="F456" t="str">
        <f t="shared" si="481"/>
        <v>National COVID Programmes Other</v>
      </c>
      <c r="G456" t="str">
        <f t="shared" si="481"/>
        <v>Across Service Areas</v>
      </c>
      <c r="W456" s="22">
        <f>'4 - Cost Pressures'!O88</f>
        <v>0</v>
      </c>
      <c r="Z456" s="22">
        <f>'4 - Cost Pressures'!P88</f>
        <v>0</v>
      </c>
    </row>
    <row r="457" spans="1:26">
      <c r="A457" t="str">
        <f t="shared" si="480"/>
        <v>Swansea Bay UHB</v>
      </c>
      <c r="B457" t="str">
        <f t="shared" si="480"/>
        <v>In Year Cost Base</v>
      </c>
      <c r="C457" t="str">
        <f t="shared" si="479"/>
        <v xml:space="preserve">Funded Cost Pressures: </v>
      </c>
      <c r="D457" t="s">
        <v>908</v>
      </c>
      <c r="E457" t="str">
        <f t="shared" si="481"/>
        <v>FIGURE</v>
      </c>
      <c r="F457" t="str">
        <f t="shared" si="481"/>
        <v>Planned Care Recovery Local</v>
      </c>
      <c r="G457" t="str">
        <f t="shared" si="481"/>
        <v>Scheduled Care</v>
      </c>
      <c r="W457" s="22">
        <f>'4 - Cost Pressures'!O89</f>
        <v>0</v>
      </c>
      <c r="Z457" s="22">
        <f>'4 - Cost Pressures'!P89</f>
        <v>0</v>
      </c>
    </row>
    <row r="458" spans="1:26">
      <c r="A458" t="str">
        <f t="shared" si="480"/>
        <v>Swansea Bay UHB</v>
      </c>
      <c r="B458" t="str">
        <f t="shared" si="480"/>
        <v>In Year Cost Base</v>
      </c>
      <c r="C458" t="str">
        <f t="shared" si="479"/>
        <v xml:space="preserve">Funded Cost Pressures: </v>
      </c>
      <c r="D458" t="s">
        <v>908</v>
      </c>
      <c r="E458" t="str">
        <f t="shared" si="481"/>
        <v>FIGURE</v>
      </c>
      <c r="F458" t="str">
        <f t="shared" si="481"/>
        <v>Planned Care Recovery Regional</v>
      </c>
      <c r="G458" t="str">
        <f t="shared" si="481"/>
        <v>Scheduled Care</v>
      </c>
      <c r="W458" s="22">
        <f>'4 - Cost Pressures'!O90</f>
        <v>0</v>
      </c>
      <c r="Z458" s="22">
        <f>'4 - Cost Pressures'!P90</f>
        <v>0</v>
      </c>
    </row>
    <row r="459" spans="1:26">
      <c r="A459" t="str">
        <f t="shared" si="480"/>
        <v>Swansea Bay UHB</v>
      </c>
      <c r="B459" t="str">
        <f t="shared" si="480"/>
        <v>In Year Cost Base</v>
      </c>
      <c r="C459" t="str">
        <f t="shared" si="479"/>
        <v xml:space="preserve">Funded Cost Pressures: </v>
      </c>
      <c r="D459" t="s">
        <v>908</v>
      </c>
      <c r="E459" t="str">
        <f t="shared" si="481"/>
        <v>FIGURE</v>
      </c>
      <c r="F459" t="str">
        <f t="shared" si="481"/>
        <v>2022/23 Pay Award</v>
      </c>
      <c r="G459" t="str">
        <f t="shared" si="481"/>
        <v>Across Service Areas</v>
      </c>
      <c r="W459" s="22">
        <f>'4 - Cost Pressures'!O91</f>
        <v>0</v>
      </c>
      <c r="Z459" s="22">
        <f>'4 - Cost Pressures'!P91</f>
        <v>0</v>
      </c>
    </row>
    <row r="460" spans="1:26">
      <c r="A460" t="str">
        <f t="shared" si="480"/>
        <v>Swansea Bay UHB</v>
      </c>
      <c r="B460" t="str">
        <f t="shared" si="480"/>
        <v>In Year Cost Base</v>
      </c>
      <c r="C460" t="str">
        <f t="shared" si="479"/>
        <v xml:space="preserve">Funded Cost Pressures: </v>
      </c>
      <c r="D460" t="s">
        <v>908</v>
      </c>
      <c r="E460" t="str">
        <f t="shared" si="481"/>
        <v>FIGURE</v>
      </c>
      <c r="F460" t="str">
        <f t="shared" si="481"/>
        <v>Additional Costs linked Table A2</v>
      </c>
      <c r="G460" t="str">
        <f t="shared" si="481"/>
        <v>Across Service Areas</v>
      </c>
      <c r="W460" s="22">
        <f>'4 - Cost Pressures'!O92</f>
        <v>0</v>
      </c>
      <c r="Z460" s="22">
        <f>'4 - Cost Pressures'!P92</f>
        <v>0</v>
      </c>
    </row>
    <row r="461" spans="1:26">
      <c r="A461" t="str">
        <f t="shared" si="480"/>
        <v>Swansea Bay UHB</v>
      </c>
      <c r="B461" t="str">
        <f t="shared" si="480"/>
        <v>In Year Cost Base</v>
      </c>
      <c r="C461" t="str">
        <f t="shared" si="479"/>
        <v xml:space="preserve">Funded Cost Pressures: </v>
      </c>
      <c r="D461" t="s">
        <v>908</v>
      </c>
      <c r="E461" t="str">
        <f t="shared" si="481"/>
        <v>FIGURE</v>
      </c>
      <c r="F461" t="str">
        <f t="shared" si="481"/>
        <v>Additional Costs linked Table B1</v>
      </c>
      <c r="G461" t="str">
        <f t="shared" si="481"/>
        <v>Across Service Areas</v>
      </c>
      <c r="W461" s="22">
        <f>'4 - Cost Pressures'!O93</f>
        <v>0</v>
      </c>
      <c r="Z461" s="22">
        <f>'4 - Cost Pressures'!P93</f>
        <v>0</v>
      </c>
    </row>
    <row r="462" spans="1:26">
      <c r="A462" t="str">
        <f t="shared" si="480"/>
        <v>Swansea Bay UHB</v>
      </c>
      <c r="B462" t="str">
        <f t="shared" si="480"/>
        <v>In Year Cost Base</v>
      </c>
      <c r="C462" t="str">
        <f t="shared" si="479"/>
        <v xml:space="preserve">Funded Cost Pressures: </v>
      </c>
      <c r="D462" t="s">
        <v>908</v>
      </c>
      <c r="E462" t="str">
        <f t="shared" si="481"/>
        <v>FIGURE</v>
      </c>
      <c r="F462" t="str">
        <f t="shared" si="481"/>
        <v>Additional Costs linked Table B2</v>
      </c>
      <c r="G462" t="str">
        <f t="shared" si="481"/>
        <v>Across Service Areas</v>
      </c>
      <c r="W462" s="22">
        <f>'4 - Cost Pressures'!O94</f>
        <v>0</v>
      </c>
      <c r="Z462" s="22">
        <f>'4 - Cost Pressures'!P94</f>
        <v>0</v>
      </c>
    </row>
    <row r="463" spans="1:26">
      <c r="A463" t="str">
        <f t="shared" ref="A463:B465" si="482">A375</f>
        <v>Swansea Bay UHB</v>
      </c>
      <c r="B463" t="str">
        <f t="shared" si="482"/>
        <v>In Year Cost Base</v>
      </c>
      <c r="C463" t="str">
        <f t="shared" si="479"/>
        <v xml:space="preserve">Funded Cost Pressures: </v>
      </c>
      <c r="D463" t="s">
        <v>908</v>
      </c>
      <c r="E463" t="str">
        <f t="shared" si="481"/>
        <v>FIGURE</v>
      </c>
      <c r="F463" t="str">
        <f t="shared" si="481"/>
        <v>Additional Costs linked Table 2</v>
      </c>
      <c r="G463" t="str">
        <f t="shared" si="481"/>
        <v>Across Service Areas</v>
      </c>
      <c r="W463" s="22">
        <f>'4 - Cost Pressures'!O95</f>
        <v>0</v>
      </c>
      <c r="Z463" s="22">
        <f>'4 - Cost Pressures'!P95</f>
        <v>0</v>
      </c>
    </row>
    <row r="464" spans="1:26">
      <c r="A464" t="str">
        <f t="shared" si="482"/>
        <v>Swansea Bay UHB</v>
      </c>
      <c r="B464" t="str">
        <f t="shared" si="482"/>
        <v>In Year Cost Base</v>
      </c>
      <c r="C464" t="str">
        <f t="shared" si="479"/>
        <v xml:space="preserve">Funded Cost Pressures: </v>
      </c>
      <c r="D464" t="s">
        <v>908</v>
      </c>
      <c r="E464" t="str">
        <f t="shared" si="481"/>
        <v>FIGURE</v>
      </c>
      <c r="F464" t="str">
        <f t="shared" si="481"/>
        <v>Anticpated Allocations Invesments Recurrent (as per Tab 6)</v>
      </c>
      <c r="G464" t="str">
        <f t="shared" si="481"/>
        <v>Across Service Areas</v>
      </c>
      <c r="W464" s="22">
        <f>'4 - Cost Pressures'!O96</f>
        <v>0</v>
      </c>
      <c r="Z464" s="22">
        <f>'4 - Cost Pressures'!P96</f>
        <v>0</v>
      </c>
    </row>
    <row r="465" spans="1:26">
      <c r="A465" t="str">
        <f t="shared" si="482"/>
        <v>Swansea Bay UHB</v>
      </c>
      <c r="B465" t="str">
        <f t="shared" si="482"/>
        <v>In Year Cost Base</v>
      </c>
      <c r="C465" t="str">
        <f t="shared" si="479"/>
        <v xml:space="preserve">Funded Cost Pressures: </v>
      </c>
      <c r="D465" t="s">
        <v>908</v>
      </c>
      <c r="E465" t="str">
        <f t="shared" si="481"/>
        <v>FIGURE</v>
      </c>
      <c r="F465" t="str">
        <f t="shared" si="481"/>
        <v>Anticpated Allocations Invesments Non Recurrent (as per Tab 6)</v>
      </c>
      <c r="G465" t="str">
        <f t="shared" si="481"/>
        <v>Across Service Areas</v>
      </c>
      <c r="W465" s="22">
        <f>'4 - Cost Pressures'!O97</f>
        <v>0</v>
      </c>
      <c r="Z465" s="22">
        <f>'4 - Cost Pressures'!P97</f>
        <v>0</v>
      </c>
    </row>
    <row r="466" spans="1:26">
      <c r="A466" t="str">
        <f t="shared" ref="A466:B466" si="483">A378</f>
        <v>Swansea Bay UHB</v>
      </c>
      <c r="B466" t="str">
        <f t="shared" si="483"/>
        <v>In Year Cost Base</v>
      </c>
      <c r="C466" t="str">
        <f t="shared" si="479"/>
        <v xml:space="preserve">Funded Cost Pressures: </v>
      </c>
      <c r="D466" t="s">
        <v>908</v>
      </c>
      <c r="E466" t="str">
        <f t="shared" si="481"/>
        <v>FIGURE</v>
      </c>
      <c r="F466">
        <f t="shared" si="481"/>
        <v>0</v>
      </c>
      <c r="G466">
        <f t="shared" si="481"/>
        <v>0</v>
      </c>
      <c r="W466" s="22">
        <f>'4 - Cost Pressures'!O98</f>
        <v>0</v>
      </c>
      <c r="Z466" s="22">
        <f>'4 - Cost Pressures'!P98</f>
        <v>0</v>
      </c>
    </row>
    <row r="467" spans="1:26">
      <c r="A467" t="str">
        <f t="shared" ref="A467:B467" si="484">A379</f>
        <v>Swansea Bay UHB</v>
      </c>
      <c r="B467" t="str">
        <f t="shared" si="484"/>
        <v>In Year Cost Base</v>
      </c>
      <c r="C467" t="str">
        <f t="shared" si="479"/>
        <v xml:space="preserve">Funded Cost Pressures: </v>
      </c>
      <c r="D467" t="s">
        <v>908</v>
      </c>
      <c r="E467" t="str">
        <f t="shared" si="481"/>
        <v>FIGURE</v>
      </c>
      <c r="F467">
        <f t="shared" si="481"/>
        <v>0</v>
      </c>
      <c r="G467">
        <f t="shared" si="481"/>
        <v>0</v>
      </c>
      <c r="W467" s="22">
        <f>'4 - Cost Pressures'!O99</f>
        <v>0</v>
      </c>
      <c r="Z467" s="22">
        <f>'4 - Cost Pressures'!P99</f>
        <v>0</v>
      </c>
    </row>
    <row r="468" spans="1:26">
      <c r="A468" t="str">
        <f t="shared" ref="A468:B468" si="485">A380</f>
        <v>Swansea Bay UHB</v>
      </c>
      <c r="B468" t="str">
        <f t="shared" si="485"/>
        <v>In Year Cost Base</v>
      </c>
      <c r="C468" t="str">
        <f t="shared" si="479"/>
        <v xml:space="preserve">Funded Cost Pressures: </v>
      </c>
      <c r="D468" t="s">
        <v>908</v>
      </c>
      <c r="E468" t="str">
        <f t="shared" si="481"/>
        <v>FIGURE</v>
      </c>
      <c r="F468">
        <f t="shared" si="481"/>
        <v>0</v>
      </c>
      <c r="G468">
        <f t="shared" si="481"/>
        <v>0</v>
      </c>
      <c r="W468" s="22">
        <f>'4 - Cost Pressures'!O100</f>
        <v>0</v>
      </c>
      <c r="Z468" s="22">
        <f>'4 - Cost Pressures'!P100</f>
        <v>0</v>
      </c>
    </row>
    <row r="469" spans="1:26">
      <c r="A469" t="str">
        <f t="shared" ref="A469:B469" si="486">A381</f>
        <v>Swansea Bay UHB</v>
      </c>
      <c r="B469" t="str">
        <f t="shared" si="486"/>
        <v>In Year Cost Base</v>
      </c>
      <c r="C469" t="str">
        <f t="shared" si="479"/>
        <v xml:space="preserve">Funded Cost Pressures: </v>
      </c>
      <c r="D469" t="s">
        <v>908</v>
      </c>
      <c r="E469" t="str">
        <f t="shared" si="481"/>
        <v>TOTAL</v>
      </c>
      <c r="F469" t="str">
        <f t="shared" si="481"/>
        <v>Adjustment for new funded activities</v>
      </c>
      <c r="G469">
        <f t="shared" si="481"/>
        <v>0</v>
      </c>
      <c r="W469" s="22">
        <f>'4 - Cost Pressures'!O101</f>
        <v>0</v>
      </c>
      <c r="Z469" s="22">
        <f>'4 - Cost Pressures'!P101</f>
        <v>0</v>
      </c>
    </row>
    <row r="470" spans="1:26">
      <c r="A470" t="str">
        <f t="shared" ref="A470:B470" si="487">A382</f>
        <v>Swansea Bay UHB</v>
      </c>
      <c r="B470" t="str">
        <f t="shared" si="487"/>
        <v>In Year Cost Base</v>
      </c>
      <c r="C470" t="str">
        <f t="shared" si="479"/>
        <v xml:space="preserve">Funded Cost Pressures: </v>
      </c>
      <c r="D470" t="s">
        <v>908</v>
      </c>
      <c r="E470" t="str">
        <f t="shared" ref="E470:G470" si="488">E376</f>
        <v>FIGURE</v>
      </c>
      <c r="F470">
        <f t="shared" si="488"/>
        <v>0</v>
      </c>
      <c r="G470">
        <f t="shared" si="488"/>
        <v>0</v>
      </c>
      <c r="W470" s="22">
        <f>'4 - Cost Pressures'!O102</f>
        <v>0</v>
      </c>
      <c r="Z470" s="22">
        <f>'4 - Cost Pressures'!P102</f>
        <v>0</v>
      </c>
    </row>
    <row r="471" spans="1:26">
      <c r="A471" t="str">
        <f t="shared" ref="A471:B471" si="489">A383</f>
        <v>Swansea Bay UHB</v>
      </c>
      <c r="B471" t="str">
        <f t="shared" si="489"/>
        <v>In Year Cost Base</v>
      </c>
      <c r="C471" t="str">
        <f t="shared" si="479"/>
        <v>Total Cost Pressures</v>
      </c>
      <c r="D471" t="s">
        <v>908</v>
      </c>
      <c r="E471" t="str">
        <f t="shared" ref="E471:G471" si="490">E377</f>
        <v>TOTAL</v>
      </c>
      <c r="F471" t="str">
        <f t="shared" si="490"/>
        <v>Total Cost Pressures</v>
      </c>
      <c r="G471">
        <f t="shared" si="490"/>
        <v>0</v>
      </c>
      <c r="W471" s="22">
        <f>'4 - Cost Pressures'!O103</f>
        <v>9210.6696699999884</v>
      </c>
      <c r="Z471" s="22">
        <f>'4 - Cost Pressures'!P103</f>
        <v>9210.6696699999884</v>
      </c>
    </row>
    <row r="472" spans="1:26">
      <c r="A472" t="str">
        <f t="shared" ref="A472:B491" si="491">A378</f>
        <v>Swansea Bay UHB</v>
      </c>
      <c r="B472" t="str">
        <f t="shared" si="491"/>
        <v>In Year Cost Base</v>
      </c>
      <c r="C472" t="str">
        <f t="shared" si="479"/>
        <v>Inflationary Cost Pressures</v>
      </c>
      <c r="D472" t="s">
        <v>728</v>
      </c>
      <c r="E472" t="str">
        <f>E378</f>
        <v>FIGURE</v>
      </c>
      <c r="F472" t="str">
        <f t="shared" ref="F472:G472" si="492">F378</f>
        <v>Inflation - Energy</v>
      </c>
      <c r="G472">
        <f t="shared" si="492"/>
        <v>0</v>
      </c>
      <c r="W472" s="22">
        <f>'4 - Cost Pressures'!Q10</f>
        <v>0</v>
      </c>
      <c r="Z472" s="22">
        <f>'4 - Cost Pressures'!R10</f>
        <v>0</v>
      </c>
    </row>
    <row r="473" spans="1:26">
      <c r="A473" t="str">
        <f t="shared" si="491"/>
        <v>Swansea Bay UHB</v>
      </c>
      <c r="B473" t="str">
        <f t="shared" si="491"/>
        <v>In Year Cost Base</v>
      </c>
      <c r="C473" t="str">
        <f t="shared" si="479"/>
        <v>Inflationary Cost Pressures</v>
      </c>
      <c r="D473" t="s">
        <v>728</v>
      </c>
      <c r="E473" t="str">
        <f t="shared" ref="E473:G473" si="493">E379</f>
        <v>FIGURE</v>
      </c>
      <c r="F473" t="str">
        <f t="shared" si="493"/>
        <v>Inflation - Other price increases</v>
      </c>
      <c r="G473">
        <f t="shared" si="493"/>
        <v>0</v>
      </c>
      <c r="W473" s="22">
        <f>'4 - Cost Pressures'!Q11</f>
        <v>0</v>
      </c>
      <c r="Z473" s="22">
        <f>'4 - Cost Pressures'!R11</f>
        <v>0</v>
      </c>
    </row>
    <row r="474" spans="1:26">
      <c r="A474" t="str">
        <f t="shared" si="491"/>
        <v>Swansea Bay UHB</v>
      </c>
      <c r="B474" t="str">
        <f t="shared" si="491"/>
        <v>In Year Cost Base</v>
      </c>
      <c r="C474" t="str">
        <f t="shared" si="479"/>
        <v>Inflationary Cost Pressures</v>
      </c>
      <c r="D474" t="s">
        <v>728</v>
      </c>
      <c r="E474" t="str">
        <f t="shared" ref="E474:G474" si="494">E380</f>
        <v>FIGURE</v>
      </c>
      <c r="F474" t="str">
        <f t="shared" si="494"/>
        <v>CHC (ec RLW)</v>
      </c>
      <c r="G474">
        <f t="shared" si="494"/>
        <v>0</v>
      </c>
      <c r="W474" s="22">
        <f>'4 - Cost Pressures'!Q12</f>
        <v>4596.9152124096599</v>
      </c>
      <c r="Z474" s="22">
        <f>'4 - Cost Pressures'!R12</f>
        <v>4596.9152124096599</v>
      </c>
    </row>
    <row r="475" spans="1:26">
      <c r="A475" t="str">
        <f t="shared" si="491"/>
        <v>Swansea Bay UHB</v>
      </c>
      <c r="B475" t="str">
        <f t="shared" si="491"/>
        <v>In Year Cost Base</v>
      </c>
      <c r="C475" t="str">
        <f t="shared" si="479"/>
        <v>Inflationary Cost Pressures</v>
      </c>
      <c r="D475" t="s">
        <v>728</v>
      </c>
      <c r="E475" t="str">
        <f t="shared" ref="E475:G475" si="495">E381</f>
        <v>FIGURE</v>
      </c>
      <c r="F475" t="str">
        <f t="shared" si="495"/>
        <v>Secondary Care Drugs &amp; NICE</v>
      </c>
      <c r="G475">
        <f t="shared" si="495"/>
        <v>0</v>
      </c>
      <c r="W475" s="22">
        <f>'4 - Cost Pressures'!Q13</f>
        <v>0</v>
      </c>
      <c r="Z475" s="22">
        <f>'4 - Cost Pressures'!R13</f>
        <v>0</v>
      </c>
    </row>
    <row r="476" spans="1:26">
      <c r="A476" t="str">
        <f t="shared" si="491"/>
        <v>Swansea Bay UHB</v>
      </c>
      <c r="B476" t="str">
        <f t="shared" si="491"/>
        <v>In Year Cost Base</v>
      </c>
      <c r="C476" t="str">
        <f t="shared" si="479"/>
        <v>Inflationary Cost Pressures</v>
      </c>
      <c r="D476" t="s">
        <v>728</v>
      </c>
      <c r="E476" t="str">
        <f t="shared" ref="E476:G476" si="496">E382</f>
        <v>FIGURE</v>
      </c>
      <c r="F476" t="str">
        <f t="shared" si="496"/>
        <v>PC Prescribing</v>
      </c>
      <c r="G476">
        <f t="shared" si="496"/>
        <v>0</v>
      </c>
      <c r="W476" s="22">
        <f>'4 - Cost Pressures'!Q14</f>
        <v>0</v>
      </c>
      <c r="Z476" s="22">
        <f>'4 - Cost Pressures'!R14</f>
        <v>0</v>
      </c>
    </row>
    <row r="477" spans="1:26">
      <c r="A477" t="str">
        <f t="shared" si="491"/>
        <v>Swansea Bay UHB</v>
      </c>
      <c r="B477" t="str">
        <f t="shared" si="491"/>
        <v>In Year Cost Base</v>
      </c>
      <c r="C477" t="str">
        <f t="shared" si="479"/>
        <v>Inflationary Cost Pressures</v>
      </c>
      <c r="D477" t="s">
        <v>728</v>
      </c>
      <c r="E477" t="str">
        <f t="shared" ref="E477:G477" si="497">E383</f>
        <v>FIGURE</v>
      </c>
      <c r="F477" t="str">
        <f t="shared" si="497"/>
        <v>Inflations Linked to Commissioned Services</v>
      </c>
      <c r="G477">
        <f t="shared" si="497"/>
        <v>0</v>
      </c>
      <c r="W477" s="22">
        <f>'4 - Cost Pressures'!Q15</f>
        <v>0</v>
      </c>
      <c r="Z477" s="22">
        <f>'4 - Cost Pressures'!R15</f>
        <v>0</v>
      </c>
    </row>
    <row r="478" spans="1:26">
      <c r="A478" t="str">
        <f t="shared" si="491"/>
        <v>Swansea Bay UHB</v>
      </c>
      <c r="B478" t="str">
        <f t="shared" si="491"/>
        <v>In Year Cost Base</v>
      </c>
      <c r="C478" t="str">
        <f t="shared" si="479"/>
        <v>Inflationary Cost Pressures</v>
      </c>
      <c r="D478" t="s">
        <v>728</v>
      </c>
      <c r="E478" t="str">
        <f t="shared" ref="E478:G478" si="498">E384</f>
        <v>FIGURE</v>
      </c>
      <c r="F478">
        <f t="shared" si="498"/>
        <v>0</v>
      </c>
      <c r="G478">
        <f t="shared" si="498"/>
        <v>0</v>
      </c>
      <c r="W478" s="22">
        <f>'4 - Cost Pressures'!Q16</f>
        <v>0</v>
      </c>
      <c r="Z478" s="22">
        <f>'4 - Cost Pressures'!R16</f>
        <v>0</v>
      </c>
    </row>
    <row r="479" spans="1:26">
      <c r="A479" t="str">
        <f t="shared" si="491"/>
        <v>Swansea Bay UHB</v>
      </c>
      <c r="B479" t="str">
        <f t="shared" si="491"/>
        <v>In Year Cost Base</v>
      </c>
      <c r="C479" t="str">
        <f t="shared" si="479"/>
        <v>Inflationary Cost Pressures</v>
      </c>
      <c r="D479" t="s">
        <v>728</v>
      </c>
      <c r="E479" t="str">
        <f t="shared" ref="E479:G479" si="499">E385</f>
        <v>FIGURE</v>
      </c>
      <c r="F479">
        <f t="shared" si="499"/>
        <v>0</v>
      </c>
      <c r="G479">
        <f t="shared" si="499"/>
        <v>0</v>
      </c>
      <c r="W479" s="22">
        <f>'4 - Cost Pressures'!Q17</f>
        <v>0</v>
      </c>
      <c r="Z479" s="22">
        <f>'4 - Cost Pressures'!R17</f>
        <v>0</v>
      </c>
    </row>
    <row r="480" spans="1:26">
      <c r="A480" t="str">
        <f t="shared" si="491"/>
        <v>Swansea Bay UHB</v>
      </c>
      <c r="B480" t="str">
        <f t="shared" si="491"/>
        <v>In Year Cost Base</v>
      </c>
      <c r="C480" t="str">
        <f t="shared" si="479"/>
        <v>Inflationary Cost Pressures</v>
      </c>
      <c r="D480" t="s">
        <v>728</v>
      </c>
      <c r="E480" t="str">
        <f t="shared" ref="E480:G480" si="500">E386</f>
        <v>TOTAL</v>
      </c>
      <c r="F480" t="str">
        <f t="shared" si="500"/>
        <v>Subtotal Inflationary Cost Pressures</v>
      </c>
      <c r="G480">
        <f t="shared" si="500"/>
        <v>0</v>
      </c>
      <c r="W480" s="22">
        <f>'4 - Cost Pressures'!Q18</f>
        <v>4596.9152124096599</v>
      </c>
      <c r="Z480" s="22">
        <f>'4 - Cost Pressures'!R18</f>
        <v>4596.9152124096599</v>
      </c>
    </row>
    <row r="481" spans="1:26">
      <c r="A481" t="str">
        <f t="shared" si="491"/>
        <v>Swansea Bay UHB</v>
      </c>
      <c r="B481" t="str">
        <f t="shared" si="491"/>
        <v>In Year Cost Base</v>
      </c>
      <c r="C481" t="str">
        <f t="shared" si="479"/>
        <v>Inflationary Cost Pressures</v>
      </c>
      <c r="D481" t="s">
        <v>728</v>
      </c>
      <c r="E481" t="str">
        <f t="shared" ref="E481:G481" si="501">E387</f>
        <v>FIGURE</v>
      </c>
      <c r="F481">
        <f t="shared" si="501"/>
        <v>0</v>
      </c>
      <c r="G481">
        <f t="shared" si="501"/>
        <v>0</v>
      </c>
      <c r="W481" s="22">
        <f>'4 - Cost Pressures'!Q19</f>
        <v>0</v>
      </c>
      <c r="Z481" s="22">
        <f>'4 - Cost Pressures'!R19</f>
        <v>0</v>
      </c>
    </row>
    <row r="482" spans="1:26">
      <c r="A482" t="str">
        <f t="shared" si="491"/>
        <v>Swansea Bay UHB</v>
      </c>
      <c r="B482" t="str">
        <f t="shared" si="491"/>
        <v>In Year Cost Base</v>
      </c>
      <c r="C482" t="str">
        <f t="shared" si="479"/>
        <v>Ongoing non-recurring cost pressures</v>
      </c>
      <c r="D482" t="s">
        <v>728</v>
      </c>
      <c r="E482" t="str">
        <f t="shared" ref="E482:G482" si="502">E388</f>
        <v>FIGURE</v>
      </c>
      <c r="F482" t="str">
        <f t="shared" si="502"/>
        <v>Ongoing non-recurring cost pressures</v>
      </c>
      <c r="G482" t="str">
        <f t="shared" si="502"/>
        <v>Service Area</v>
      </c>
      <c r="W482" s="22" t="str">
        <f>'4 - Cost Pressures'!Q20</f>
        <v>£'000</v>
      </c>
      <c r="Z482" s="22" t="str">
        <f>'4 - Cost Pressures'!R20</f>
        <v>£'000</v>
      </c>
    </row>
    <row r="483" spans="1:26">
      <c r="A483" t="str">
        <f t="shared" si="491"/>
        <v>Swansea Bay UHB</v>
      </c>
      <c r="B483" t="str">
        <f t="shared" si="491"/>
        <v>In Year Cost Base</v>
      </c>
      <c r="C483" t="str">
        <f t="shared" si="479"/>
        <v>Ongoing non-recurring cost pressures</v>
      </c>
      <c r="D483" t="s">
        <v>728</v>
      </c>
      <c r="E483" t="str">
        <f t="shared" ref="E483:G483" si="503">E389</f>
        <v>FIGURE</v>
      </c>
      <c r="F483">
        <f t="shared" si="503"/>
        <v>0</v>
      </c>
      <c r="G483">
        <f t="shared" si="503"/>
        <v>0</v>
      </c>
      <c r="W483" s="22">
        <f>'4 - Cost Pressures'!Q21</f>
        <v>0</v>
      </c>
      <c r="Z483" s="22">
        <f>'4 - Cost Pressures'!R21</f>
        <v>0</v>
      </c>
    </row>
    <row r="484" spans="1:26">
      <c r="A484" t="str">
        <f t="shared" si="491"/>
        <v>Swansea Bay UHB</v>
      </c>
      <c r="B484" t="str">
        <f t="shared" si="491"/>
        <v>In Year Cost Base</v>
      </c>
      <c r="C484" t="str">
        <f t="shared" si="479"/>
        <v>Ongoing non-recurring cost pressures</v>
      </c>
      <c r="D484" t="s">
        <v>728</v>
      </c>
      <c r="E484" t="str">
        <f t="shared" ref="E484:G484" si="504">E390</f>
        <v>FIGURE</v>
      </c>
      <c r="F484">
        <f t="shared" si="504"/>
        <v>0</v>
      </c>
      <c r="G484">
        <f t="shared" si="504"/>
        <v>0</v>
      </c>
      <c r="W484" s="22">
        <f>'4 - Cost Pressures'!Q22</f>
        <v>0</v>
      </c>
      <c r="Z484" s="22">
        <f>'4 - Cost Pressures'!R22</f>
        <v>0</v>
      </c>
    </row>
    <row r="485" spans="1:26">
      <c r="A485" t="str">
        <f t="shared" si="491"/>
        <v>Swansea Bay UHB</v>
      </c>
      <c r="B485" t="str">
        <f t="shared" si="491"/>
        <v>In Year Cost Base</v>
      </c>
      <c r="C485" t="str">
        <f t="shared" si="479"/>
        <v>Ongoing non-recurring cost pressures</v>
      </c>
      <c r="D485" t="s">
        <v>728</v>
      </c>
      <c r="E485" t="str">
        <f t="shared" ref="E485:G485" si="505">E391</f>
        <v>FIGURE</v>
      </c>
      <c r="F485">
        <f t="shared" si="505"/>
        <v>0</v>
      </c>
      <c r="G485">
        <f t="shared" si="505"/>
        <v>0</v>
      </c>
      <c r="W485" s="22">
        <f>'4 - Cost Pressures'!Q23</f>
        <v>0</v>
      </c>
      <c r="Z485" s="22">
        <f>'4 - Cost Pressures'!R23</f>
        <v>0</v>
      </c>
    </row>
    <row r="486" spans="1:26">
      <c r="A486" t="str">
        <f t="shared" si="491"/>
        <v>Swansea Bay UHB</v>
      </c>
      <c r="B486" t="str">
        <f t="shared" si="491"/>
        <v>In Year Cost Base</v>
      </c>
      <c r="C486" t="str">
        <f t="shared" si="479"/>
        <v>Ongoing non-recurring cost pressures</v>
      </c>
      <c r="D486" t="s">
        <v>728</v>
      </c>
      <c r="E486" t="str">
        <f t="shared" ref="E486:G486" si="506">E392</f>
        <v>FIGURE</v>
      </c>
      <c r="F486">
        <f t="shared" si="506"/>
        <v>0</v>
      </c>
      <c r="G486">
        <f t="shared" si="506"/>
        <v>0</v>
      </c>
      <c r="W486" s="22">
        <f>'4 - Cost Pressures'!Q24</f>
        <v>0</v>
      </c>
      <c r="Z486" s="22">
        <f>'4 - Cost Pressures'!R24</f>
        <v>0</v>
      </c>
    </row>
    <row r="487" spans="1:26">
      <c r="A487" t="str">
        <f t="shared" si="491"/>
        <v>Swansea Bay UHB</v>
      </c>
      <c r="B487" t="str">
        <f t="shared" si="491"/>
        <v>In Year Cost Base</v>
      </c>
      <c r="C487" t="str">
        <f t="shared" si="479"/>
        <v>Ongoing non-recurring cost pressures</v>
      </c>
      <c r="D487" t="s">
        <v>728</v>
      </c>
      <c r="E487" t="str">
        <f t="shared" ref="E487:G487" si="507">E393</f>
        <v>FIGURE</v>
      </c>
      <c r="F487">
        <f t="shared" si="507"/>
        <v>0</v>
      </c>
      <c r="G487">
        <f t="shared" si="507"/>
        <v>0</v>
      </c>
      <c r="W487" s="22">
        <f>'4 - Cost Pressures'!Q25</f>
        <v>0</v>
      </c>
      <c r="Z487" s="22">
        <f>'4 - Cost Pressures'!R25</f>
        <v>0</v>
      </c>
    </row>
    <row r="488" spans="1:26">
      <c r="A488" t="str">
        <f t="shared" si="491"/>
        <v>Swansea Bay UHB</v>
      </c>
      <c r="B488" t="str">
        <f t="shared" si="491"/>
        <v>In Year Cost Base</v>
      </c>
      <c r="C488" t="str">
        <f t="shared" ref="C488:C551" si="508">C394</f>
        <v>Ongoing non-recurring cost pressures</v>
      </c>
      <c r="D488" t="s">
        <v>728</v>
      </c>
      <c r="E488" t="str">
        <f t="shared" ref="E488:G488" si="509">E394</f>
        <v>FIGURE</v>
      </c>
      <c r="F488">
        <f t="shared" si="509"/>
        <v>0</v>
      </c>
      <c r="G488">
        <f t="shared" si="509"/>
        <v>0</v>
      </c>
      <c r="W488" s="22">
        <f>'4 - Cost Pressures'!Q26</f>
        <v>0</v>
      </c>
      <c r="Z488" s="22">
        <f>'4 - Cost Pressures'!R26</f>
        <v>0</v>
      </c>
    </row>
    <row r="489" spans="1:26">
      <c r="A489" t="str">
        <f t="shared" si="491"/>
        <v>Swansea Bay UHB</v>
      </c>
      <c r="B489" t="str">
        <f t="shared" si="491"/>
        <v>In Year Cost Base</v>
      </c>
      <c r="C489" t="str">
        <f t="shared" si="508"/>
        <v>Ongoing non-recurring cost pressures</v>
      </c>
      <c r="D489" t="s">
        <v>728</v>
      </c>
      <c r="E489" t="str">
        <f t="shared" ref="E489:G489" si="510">E395</f>
        <v>FIGURE</v>
      </c>
      <c r="F489">
        <f t="shared" si="510"/>
        <v>0</v>
      </c>
      <c r="G489">
        <f t="shared" si="510"/>
        <v>0</v>
      </c>
      <c r="W489" s="22">
        <f>'4 - Cost Pressures'!Q27</f>
        <v>0</v>
      </c>
      <c r="Z489" s="22">
        <f>'4 - Cost Pressures'!R27</f>
        <v>0</v>
      </c>
    </row>
    <row r="490" spans="1:26">
      <c r="A490" t="str">
        <f t="shared" si="491"/>
        <v>Swansea Bay UHB</v>
      </c>
      <c r="B490" t="str">
        <f t="shared" si="491"/>
        <v>In Year Cost Base</v>
      </c>
      <c r="C490" t="str">
        <f t="shared" si="508"/>
        <v>Ongoing non-recurring cost pressures</v>
      </c>
      <c r="D490" t="s">
        <v>728</v>
      </c>
      <c r="E490" t="str">
        <f t="shared" ref="E490:G490" si="511">E396</f>
        <v>FIGURE</v>
      </c>
      <c r="F490">
        <f t="shared" si="511"/>
        <v>0</v>
      </c>
      <c r="G490">
        <f t="shared" si="511"/>
        <v>0</v>
      </c>
      <c r="W490" s="22">
        <f>'4 - Cost Pressures'!Q28</f>
        <v>0</v>
      </c>
      <c r="Z490" s="22">
        <f>'4 - Cost Pressures'!R28</f>
        <v>0</v>
      </c>
    </row>
    <row r="491" spans="1:26">
      <c r="A491" t="str">
        <f t="shared" si="491"/>
        <v>Swansea Bay UHB</v>
      </c>
      <c r="B491" t="str">
        <f t="shared" si="491"/>
        <v>In Year Cost Base</v>
      </c>
      <c r="C491" t="str">
        <f t="shared" si="508"/>
        <v>Ongoing non-recurring cost pressures</v>
      </c>
      <c r="D491" t="s">
        <v>728</v>
      </c>
      <c r="E491" t="str">
        <f t="shared" ref="E491:G491" si="512">E397</f>
        <v>FIGURE</v>
      </c>
      <c r="F491">
        <f t="shared" si="512"/>
        <v>0</v>
      </c>
      <c r="G491">
        <f t="shared" si="512"/>
        <v>0</v>
      </c>
      <c r="W491" s="22">
        <f>'4 - Cost Pressures'!Q29</f>
        <v>0</v>
      </c>
      <c r="Z491" s="22">
        <f>'4 - Cost Pressures'!R29</f>
        <v>0</v>
      </c>
    </row>
    <row r="492" spans="1:26">
      <c r="A492" t="str">
        <f t="shared" ref="A492:B511" si="513">A398</f>
        <v>Swansea Bay UHB</v>
      </c>
      <c r="B492" t="str">
        <f t="shared" si="513"/>
        <v>In Year Cost Base</v>
      </c>
      <c r="C492" t="str">
        <f t="shared" si="508"/>
        <v>Ongoing non-recurring cost pressures</v>
      </c>
      <c r="D492" t="s">
        <v>728</v>
      </c>
      <c r="E492" t="str">
        <f t="shared" ref="E492:G492" si="514">E398</f>
        <v>FIGURE</v>
      </c>
      <c r="F492">
        <f t="shared" si="514"/>
        <v>0</v>
      </c>
      <c r="G492">
        <f t="shared" si="514"/>
        <v>0</v>
      </c>
      <c r="W492" s="22">
        <f>'4 - Cost Pressures'!Q30</f>
        <v>0</v>
      </c>
      <c r="Z492" s="22">
        <f>'4 - Cost Pressures'!R30</f>
        <v>0</v>
      </c>
    </row>
    <row r="493" spans="1:26">
      <c r="A493" t="str">
        <f t="shared" si="513"/>
        <v>Swansea Bay UHB</v>
      </c>
      <c r="B493" t="str">
        <f t="shared" si="513"/>
        <v>In Year Cost Base</v>
      </c>
      <c r="C493" t="str">
        <f t="shared" si="508"/>
        <v>Ongoing non-recurring cost pressures</v>
      </c>
      <c r="D493" t="s">
        <v>728</v>
      </c>
      <c r="E493" t="str">
        <f t="shared" ref="E493:G493" si="515">E399</f>
        <v>FIGURE</v>
      </c>
      <c r="F493">
        <f t="shared" si="515"/>
        <v>0</v>
      </c>
      <c r="G493">
        <f t="shared" si="515"/>
        <v>0</v>
      </c>
      <c r="W493" s="22">
        <f>'4 - Cost Pressures'!Q31</f>
        <v>0</v>
      </c>
      <c r="Z493" s="22">
        <f>'4 - Cost Pressures'!R31</f>
        <v>0</v>
      </c>
    </row>
    <row r="494" spans="1:26">
      <c r="A494" t="str">
        <f t="shared" si="513"/>
        <v>Swansea Bay UHB</v>
      </c>
      <c r="B494" t="str">
        <f t="shared" si="513"/>
        <v>In Year Cost Base</v>
      </c>
      <c r="C494" t="str">
        <f t="shared" si="508"/>
        <v>Ongoing non-recurring cost pressures</v>
      </c>
      <c r="D494" t="s">
        <v>728</v>
      </c>
      <c r="E494" t="str">
        <f t="shared" ref="E494:G494" si="516">E400</f>
        <v>FIGURE</v>
      </c>
      <c r="F494">
        <f t="shared" si="516"/>
        <v>0</v>
      </c>
      <c r="G494">
        <f t="shared" si="516"/>
        <v>0</v>
      </c>
      <c r="W494" s="22">
        <f>'4 - Cost Pressures'!Q32</f>
        <v>0</v>
      </c>
      <c r="Z494" s="22">
        <f>'4 - Cost Pressures'!R32</f>
        <v>0</v>
      </c>
    </row>
    <row r="495" spans="1:26">
      <c r="A495" t="str">
        <f t="shared" si="513"/>
        <v>Swansea Bay UHB</v>
      </c>
      <c r="B495" t="str">
        <f t="shared" si="513"/>
        <v>In Year Cost Base</v>
      </c>
      <c r="C495" t="str">
        <f t="shared" si="508"/>
        <v>Ongoing non-recurring cost pressures</v>
      </c>
      <c r="D495" t="s">
        <v>728</v>
      </c>
      <c r="E495" t="str">
        <f t="shared" ref="E495:G495" si="517">E401</f>
        <v>FIGURE</v>
      </c>
      <c r="F495">
        <f t="shared" si="517"/>
        <v>0</v>
      </c>
      <c r="G495">
        <f t="shared" si="517"/>
        <v>0</v>
      </c>
      <c r="W495" s="22">
        <f>'4 - Cost Pressures'!Q33</f>
        <v>0</v>
      </c>
      <c r="Z495" s="22">
        <f>'4 - Cost Pressures'!R33</f>
        <v>0</v>
      </c>
    </row>
    <row r="496" spans="1:26">
      <c r="A496" t="str">
        <f t="shared" si="513"/>
        <v>Swansea Bay UHB</v>
      </c>
      <c r="B496" t="str">
        <f t="shared" si="513"/>
        <v>In Year Cost Base</v>
      </c>
      <c r="C496" t="str">
        <f t="shared" si="508"/>
        <v>Ongoing non-recurring cost pressures</v>
      </c>
      <c r="D496" t="s">
        <v>728</v>
      </c>
      <c r="E496" t="str">
        <f t="shared" ref="E496:G496" si="518">E402</f>
        <v>FIGURE</v>
      </c>
      <c r="F496">
        <f t="shared" si="518"/>
        <v>0</v>
      </c>
      <c r="G496">
        <f t="shared" si="518"/>
        <v>0</v>
      </c>
      <c r="W496" s="22">
        <f>'4 - Cost Pressures'!Q34</f>
        <v>0</v>
      </c>
      <c r="Z496" s="22">
        <f>'4 - Cost Pressures'!R34</f>
        <v>0</v>
      </c>
    </row>
    <row r="497" spans="1:26">
      <c r="A497" t="str">
        <f t="shared" si="513"/>
        <v>Swansea Bay UHB</v>
      </c>
      <c r="B497" t="str">
        <f t="shared" si="513"/>
        <v>In Year Cost Base</v>
      </c>
      <c r="C497" t="str">
        <f t="shared" si="508"/>
        <v>Ongoing non-recurring cost pressures</v>
      </c>
      <c r="D497" t="s">
        <v>728</v>
      </c>
      <c r="E497" t="str">
        <f t="shared" ref="E497:G497" si="519">E403</f>
        <v>FIGURE</v>
      </c>
      <c r="F497">
        <f t="shared" si="519"/>
        <v>0</v>
      </c>
      <c r="G497">
        <f t="shared" si="519"/>
        <v>0</v>
      </c>
      <c r="W497" s="22">
        <f>'4 - Cost Pressures'!Q35</f>
        <v>0</v>
      </c>
      <c r="Z497" s="22">
        <f>'4 - Cost Pressures'!R35</f>
        <v>0</v>
      </c>
    </row>
    <row r="498" spans="1:26">
      <c r="A498" t="str">
        <f t="shared" si="513"/>
        <v>Swansea Bay UHB</v>
      </c>
      <c r="B498" t="str">
        <f t="shared" si="513"/>
        <v>In Year Cost Base</v>
      </c>
      <c r="C498" t="str">
        <f t="shared" si="508"/>
        <v>Ongoing non-recurring cost pressures</v>
      </c>
      <c r="D498" t="s">
        <v>728</v>
      </c>
      <c r="E498" t="str">
        <f t="shared" ref="E498:G498" si="520">E404</f>
        <v>FIGURE</v>
      </c>
      <c r="F498">
        <f t="shared" si="520"/>
        <v>0</v>
      </c>
      <c r="G498">
        <f t="shared" si="520"/>
        <v>0</v>
      </c>
      <c r="W498" s="22">
        <f>'4 - Cost Pressures'!Q36</f>
        <v>0</v>
      </c>
      <c r="Z498" s="22">
        <f>'4 - Cost Pressures'!R36</f>
        <v>0</v>
      </c>
    </row>
    <row r="499" spans="1:26">
      <c r="A499" t="str">
        <f t="shared" si="513"/>
        <v>Swansea Bay UHB</v>
      </c>
      <c r="B499" t="str">
        <f t="shared" si="513"/>
        <v>In Year Cost Base</v>
      </c>
      <c r="C499" t="str">
        <f t="shared" si="508"/>
        <v>Ongoing non-recurring cost pressures</v>
      </c>
      <c r="D499" t="s">
        <v>728</v>
      </c>
      <c r="E499" t="str">
        <f t="shared" ref="E499:G499" si="521">E405</f>
        <v>FIGURE</v>
      </c>
      <c r="F499">
        <f t="shared" si="521"/>
        <v>0</v>
      </c>
      <c r="G499">
        <f t="shared" si="521"/>
        <v>0</v>
      </c>
      <c r="W499" s="22">
        <f>'4 - Cost Pressures'!Q37</f>
        <v>0</v>
      </c>
      <c r="Z499" s="22">
        <f>'4 - Cost Pressures'!R37</f>
        <v>0</v>
      </c>
    </row>
    <row r="500" spans="1:26">
      <c r="A500" t="str">
        <f t="shared" si="513"/>
        <v>Swansea Bay UHB</v>
      </c>
      <c r="B500" t="str">
        <f t="shared" si="513"/>
        <v>In Year Cost Base</v>
      </c>
      <c r="C500" t="str">
        <f t="shared" si="508"/>
        <v>Ongoing non-recurring cost pressures</v>
      </c>
      <c r="D500" t="s">
        <v>728</v>
      </c>
      <c r="E500" t="str">
        <f t="shared" ref="E500:G500" si="522">E406</f>
        <v>FIGURE</v>
      </c>
      <c r="F500">
        <f t="shared" si="522"/>
        <v>0</v>
      </c>
      <c r="G500">
        <f t="shared" si="522"/>
        <v>0</v>
      </c>
      <c r="W500" s="22">
        <f>'4 - Cost Pressures'!Q38</f>
        <v>0</v>
      </c>
      <c r="Z500" s="22">
        <f>'4 - Cost Pressures'!R38</f>
        <v>0</v>
      </c>
    </row>
    <row r="501" spans="1:26">
      <c r="A501" t="str">
        <f t="shared" si="513"/>
        <v>Swansea Bay UHB</v>
      </c>
      <c r="B501" t="str">
        <f t="shared" si="513"/>
        <v>In Year Cost Base</v>
      </c>
      <c r="C501" t="str">
        <f t="shared" si="508"/>
        <v>Ongoing non-recurring cost pressures</v>
      </c>
      <c r="D501" t="s">
        <v>728</v>
      </c>
      <c r="E501" t="str">
        <f t="shared" ref="E501:G501" si="523">E407</f>
        <v>FIGURE</v>
      </c>
      <c r="F501">
        <f t="shared" si="523"/>
        <v>0</v>
      </c>
      <c r="G501">
        <f t="shared" si="523"/>
        <v>0</v>
      </c>
      <c r="W501" s="22">
        <f>'4 - Cost Pressures'!Q39</f>
        <v>0</v>
      </c>
      <c r="Z501" s="22">
        <f>'4 - Cost Pressures'!R39</f>
        <v>0</v>
      </c>
    </row>
    <row r="502" spans="1:26">
      <c r="A502" t="str">
        <f t="shared" si="513"/>
        <v>Swansea Bay UHB</v>
      </c>
      <c r="B502" t="str">
        <f t="shared" si="513"/>
        <v>In Year Cost Base</v>
      </c>
      <c r="C502" t="str">
        <f t="shared" si="508"/>
        <v>Ongoing non-recurring cost pressures</v>
      </c>
      <c r="D502" t="s">
        <v>728</v>
      </c>
      <c r="E502" t="str">
        <f t="shared" ref="E502:G502" si="524">E408</f>
        <v>FIGURE</v>
      </c>
      <c r="F502">
        <f t="shared" si="524"/>
        <v>0</v>
      </c>
      <c r="G502">
        <f t="shared" si="524"/>
        <v>0</v>
      </c>
      <c r="W502" s="22">
        <f>'4 - Cost Pressures'!Q40</f>
        <v>0</v>
      </c>
      <c r="Z502" s="22">
        <f>'4 - Cost Pressures'!R40</f>
        <v>0</v>
      </c>
    </row>
    <row r="503" spans="1:26">
      <c r="A503" t="str">
        <f t="shared" si="513"/>
        <v>Swansea Bay UHB</v>
      </c>
      <c r="B503" t="str">
        <f t="shared" si="513"/>
        <v>In Year Cost Base</v>
      </c>
      <c r="C503" t="str">
        <f t="shared" si="508"/>
        <v>Ongoing non-recurring cost pressures</v>
      </c>
      <c r="D503" t="s">
        <v>728</v>
      </c>
      <c r="E503" t="str">
        <f t="shared" ref="E503:G503" si="525">E409</f>
        <v>FIGURE</v>
      </c>
      <c r="F503">
        <f t="shared" si="525"/>
        <v>0</v>
      </c>
      <c r="G503">
        <f t="shared" si="525"/>
        <v>0</v>
      </c>
      <c r="W503" s="22">
        <f>'4 - Cost Pressures'!Q41</f>
        <v>0</v>
      </c>
      <c r="Z503" s="22">
        <f>'4 - Cost Pressures'!R41</f>
        <v>0</v>
      </c>
    </row>
    <row r="504" spans="1:26">
      <c r="A504" t="str">
        <f t="shared" si="513"/>
        <v>Swansea Bay UHB</v>
      </c>
      <c r="B504" t="str">
        <f t="shared" si="513"/>
        <v>In Year Cost Base</v>
      </c>
      <c r="C504" t="str">
        <f t="shared" si="508"/>
        <v>Ongoing non-recurring cost pressures</v>
      </c>
      <c r="D504" t="s">
        <v>728</v>
      </c>
      <c r="E504" t="str">
        <f t="shared" ref="E504:G504" si="526">E410</f>
        <v>FIGURE</v>
      </c>
      <c r="F504">
        <f t="shared" si="526"/>
        <v>0</v>
      </c>
      <c r="G504">
        <f t="shared" si="526"/>
        <v>0</v>
      </c>
      <c r="W504" s="22">
        <f>'4 - Cost Pressures'!Q42</f>
        <v>0</v>
      </c>
      <c r="Z504" s="22">
        <f>'4 - Cost Pressures'!R42</f>
        <v>0</v>
      </c>
    </row>
    <row r="505" spans="1:26">
      <c r="A505" t="str">
        <f t="shared" si="513"/>
        <v>Swansea Bay UHB</v>
      </c>
      <c r="B505" t="str">
        <f t="shared" si="513"/>
        <v>In Year Cost Base</v>
      </c>
      <c r="C505" t="str">
        <f t="shared" si="508"/>
        <v>Ongoing non-recurring cost pressures</v>
      </c>
      <c r="D505" t="s">
        <v>728</v>
      </c>
      <c r="E505" t="str">
        <f t="shared" ref="E505:G505" si="527">E411</f>
        <v>FIGURE</v>
      </c>
      <c r="F505">
        <f t="shared" si="527"/>
        <v>0</v>
      </c>
      <c r="G505">
        <f t="shared" si="527"/>
        <v>0</v>
      </c>
      <c r="W505" s="22">
        <f>'4 - Cost Pressures'!Q43</f>
        <v>0</v>
      </c>
      <c r="Z505" s="22">
        <f>'4 - Cost Pressures'!R43</f>
        <v>0</v>
      </c>
    </row>
    <row r="506" spans="1:26">
      <c r="A506" t="str">
        <f t="shared" si="513"/>
        <v>Swansea Bay UHB</v>
      </c>
      <c r="B506" t="str">
        <f t="shared" si="513"/>
        <v>In Year Cost Base</v>
      </c>
      <c r="C506" t="str">
        <f t="shared" si="508"/>
        <v>Ongoing non-recurring cost pressures</v>
      </c>
      <c r="D506" t="s">
        <v>728</v>
      </c>
      <c r="E506" t="str">
        <f t="shared" ref="E506:G506" si="528">E412</f>
        <v>FIGURE</v>
      </c>
      <c r="F506">
        <f t="shared" si="528"/>
        <v>0</v>
      </c>
      <c r="G506">
        <f t="shared" si="528"/>
        <v>0</v>
      </c>
      <c r="W506" s="22">
        <f>'4 - Cost Pressures'!Q44</f>
        <v>0</v>
      </c>
      <c r="Z506" s="22">
        <f>'4 - Cost Pressures'!R44</f>
        <v>0</v>
      </c>
    </row>
    <row r="507" spans="1:26">
      <c r="A507" t="str">
        <f t="shared" si="513"/>
        <v>Swansea Bay UHB</v>
      </c>
      <c r="B507" t="str">
        <f t="shared" si="513"/>
        <v>In Year Cost Base</v>
      </c>
      <c r="C507" t="str">
        <f t="shared" si="508"/>
        <v>Ongoing non-recurring cost pressures</v>
      </c>
      <c r="D507" t="s">
        <v>728</v>
      </c>
      <c r="E507" t="str">
        <f t="shared" ref="E507:G507" si="529">E413</f>
        <v>FIGURE</v>
      </c>
      <c r="F507">
        <f t="shared" si="529"/>
        <v>0</v>
      </c>
      <c r="G507">
        <f t="shared" si="529"/>
        <v>0</v>
      </c>
      <c r="W507" s="22">
        <f>'4 - Cost Pressures'!Q45</f>
        <v>0</v>
      </c>
      <c r="Z507" s="22">
        <f>'4 - Cost Pressures'!R45</f>
        <v>0</v>
      </c>
    </row>
    <row r="508" spans="1:26">
      <c r="A508" t="str">
        <f t="shared" si="513"/>
        <v>Swansea Bay UHB</v>
      </c>
      <c r="B508" t="str">
        <f t="shared" si="513"/>
        <v>In Year Cost Base</v>
      </c>
      <c r="C508" t="str">
        <f t="shared" si="508"/>
        <v>Ongoing non-recurring cost pressures</v>
      </c>
      <c r="D508" t="s">
        <v>728</v>
      </c>
      <c r="E508" t="str">
        <f t="shared" ref="E508:G508" si="530">E414</f>
        <v>FIGURE</v>
      </c>
      <c r="F508">
        <f t="shared" si="530"/>
        <v>0</v>
      </c>
      <c r="G508">
        <f t="shared" si="530"/>
        <v>0</v>
      </c>
      <c r="W508" s="22">
        <f>'4 - Cost Pressures'!Q46</f>
        <v>0</v>
      </c>
      <c r="Z508" s="22">
        <f>'4 - Cost Pressures'!R46</f>
        <v>0</v>
      </c>
    </row>
    <row r="509" spans="1:26">
      <c r="A509" t="str">
        <f t="shared" si="513"/>
        <v>Swansea Bay UHB</v>
      </c>
      <c r="B509" t="str">
        <f t="shared" si="513"/>
        <v>In Year Cost Base</v>
      </c>
      <c r="C509" t="str">
        <f t="shared" si="508"/>
        <v>Ongoing non-recurring cost pressures</v>
      </c>
      <c r="D509" t="s">
        <v>728</v>
      </c>
      <c r="E509" t="str">
        <f t="shared" ref="E509:G509" si="531">E415</f>
        <v>FIGURE</v>
      </c>
      <c r="F509">
        <f t="shared" si="531"/>
        <v>0</v>
      </c>
      <c r="G509">
        <f t="shared" si="531"/>
        <v>0</v>
      </c>
      <c r="W509" s="22">
        <f>'4 - Cost Pressures'!Q47</f>
        <v>0</v>
      </c>
      <c r="Z509" s="22">
        <f>'4 - Cost Pressures'!R47</f>
        <v>0</v>
      </c>
    </row>
    <row r="510" spans="1:26">
      <c r="A510" t="str">
        <f t="shared" si="513"/>
        <v>Swansea Bay UHB</v>
      </c>
      <c r="B510" t="str">
        <f t="shared" si="513"/>
        <v>In Year Cost Base</v>
      </c>
      <c r="C510" t="str">
        <f t="shared" si="508"/>
        <v>Ongoing non-recurring cost pressures</v>
      </c>
      <c r="D510" t="s">
        <v>728</v>
      </c>
      <c r="E510" t="str">
        <f t="shared" ref="E510:G510" si="532">E416</f>
        <v>FIGURE</v>
      </c>
      <c r="F510">
        <f t="shared" si="532"/>
        <v>0</v>
      </c>
      <c r="G510">
        <f t="shared" si="532"/>
        <v>0</v>
      </c>
      <c r="W510" s="22">
        <f>'4 - Cost Pressures'!Q48</f>
        <v>0</v>
      </c>
      <c r="Z510" s="22">
        <f>'4 - Cost Pressures'!R48</f>
        <v>0</v>
      </c>
    </row>
    <row r="511" spans="1:26">
      <c r="A511" t="str">
        <f t="shared" si="513"/>
        <v>Swansea Bay UHB</v>
      </c>
      <c r="B511" t="str">
        <f t="shared" si="513"/>
        <v>In Year Cost Base</v>
      </c>
      <c r="C511" t="str">
        <f t="shared" si="508"/>
        <v>Ongoing non-recurring cost pressures</v>
      </c>
      <c r="D511" t="s">
        <v>728</v>
      </c>
      <c r="E511" t="str">
        <f t="shared" ref="E511:G511" si="533">E417</f>
        <v>TOTAL</v>
      </c>
      <c r="F511" t="str">
        <f t="shared" si="533"/>
        <v>Subtotal Ongoing non-recurrent pressures</v>
      </c>
      <c r="G511">
        <f t="shared" si="533"/>
        <v>0</v>
      </c>
      <c r="W511" s="22">
        <f>'4 - Cost Pressures'!Q49</f>
        <v>0</v>
      </c>
      <c r="Z511" s="22">
        <f>'4 - Cost Pressures'!R49</f>
        <v>0</v>
      </c>
    </row>
    <row r="512" spans="1:26">
      <c r="A512" t="str">
        <f t="shared" ref="A512:B531" si="534">A418</f>
        <v>Swansea Bay UHB</v>
      </c>
      <c r="B512" t="str">
        <f t="shared" si="534"/>
        <v>In Year Cost Base</v>
      </c>
      <c r="C512" t="str">
        <f t="shared" si="508"/>
        <v>Ongoing non-recurring cost pressures</v>
      </c>
      <c r="D512" t="s">
        <v>728</v>
      </c>
      <c r="E512" t="str">
        <f t="shared" ref="E512:G512" si="535">E418</f>
        <v>FIGURE</v>
      </c>
      <c r="F512">
        <f t="shared" si="535"/>
        <v>0</v>
      </c>
      <c r="G512">
        <f t="shared" si="535"/>
        <v>0</v>
      </c>
      <c r="W512" s="22">
        <f>'4 - Cost Pressures'!Q50</f>
        <v>0</v>
      </c>
      <c r="Z512" s="22">
        <f>'4 - Cost Pressures'!R50</f>
        <v>0</v>
      </c>
    </row>
    <row r="513" spans="1:26">
      <c r="A513" t="str">
        <f t="shared" si="534"/>
        <v>Swansea Bay UHB</v>
      </c>
      <c r="B513" t="str">
        <f t="shared" si="534"/>
        <v>In Year Cost Base</v>
      </c>
      <c r="C513" t="str">
        <f t="shared" si="508"/>
        <v>Other Volume Growth / Investments (please specify):</v>
      </c>
      <c r="D513" t="s">
        <v>728</v>
      </c>
      <c r="E513" t="str">
        <f t="shared" ref="E513:G513" si="536">E419</f>
        <v>FIGURE</v>
      </c>
      <c r="F513" t="str">
        <f t="shared" si="536"/>
        <v>Other Volume Growth / Investments (please specify):</v>
      </c>
      <c r="G513" t="str">
        <f t="shared" si="536"/>
        <v>Service Area</v>
      </c>
      <c r="W513" s="22" t="str">
        <f>'4 - Cost Pressures'!Q51</f>
        <v>£'000</v>
      </c>
      <c r="Z513" s="22" t="str">
        <f>'4 - Cost Pressures'!R51</f>
        <v>£'000</v>
      </c>
    </row>
    <row r="514" spans="1:26">
      <c r="A514" t="str">
        <f t="shared" si="534"/>
        <v>Swansea Bay UHB</v>
      </c>
      <c r="B514" t="str">
        <f t="shared" si="534"/>
        <v>In Year Cost Base</v>
      </c>
      <c r="C514" t="str">
        <f t="shared" si="508"/>
        <v>Other Volume Growth / Investments (please specify):</v>
      </c>
      <c r="D514" t="s">
        <v>728</v>
      </c>
      <c r="E514" t="str">
        <f t="shared" ref="E514:G514" si="537">E420</f>
        <v>FIGURE</v>
      </c>
      <c r="F514" t="str">
        <f t="shared" si="537"/>
        <v>Growth - NICE &amp; New High Cost Drugs</v>
      </c>
      <c r="G514" t="str">
        <f t="shared" si="537"/>
        <v>Scheduled Care</v>
      </c>
      <c r="W514" s="22">
        <f>'4 - Cost Pressures'!Q52</f>
        <v>0</v>
      </c>
      <c r="Z514" s="22">
        <f>'4 - Cost Pressures'!R52</f>
        <v>0</v>
      </c>
    </row>
    <row r="515" spans="1:26">
      <c r="A515" t="str">
        <f t="shared" si="534"/>
        <v>Swansea Bay UHB</v>
      </c>
      <c r="B515" t="str">
        <f t="shared" si="534"/>
        <v>In Year Cost Base</v>
      </c>
      <c r="C515" t="str">
        <f t="shared" si="508"/>
        <v>Other Volume Growth / Investments (please specify):</v>
      </c>
      <c r="D515" t="s">
        <v>728</v>
      </c>
      <c r="E515" t="str">
        <f t="shared" ref="E515:G515" si="538">E421</f>
        <v>FIGURE</v>
      </c>
      <c r="F515" t="str">
        <f t="shared" si="538"/>
        <v>Growth - Specialist Services</v>
      </c>
      <c r="G515" t="str">
        <f t="shared" si="538"/>
        <v>Scheduled Care</v>
      </c>
      <c r="W515" s="22">
        <f>'4 - Cost Pressures'!Q53</f>
        <v>0</v>
      </c>
      <c r="Z515" s="22">
        <f>'4 - Cost Pressures'!R53</f>
        <v>0</v>
      </c>
    </row>
    <row r="516" spans="1:26">
      <c r="A516" t="str">
        <f t="shared" si="534"/>
        <v>Swansea Bay UHB</v>
      </c>
      <c r="B516" t="str">
        <f t="shared" si="534"/>
        <v>In Year Cost Base</v>
      </c>
      <c r="C516" t="str">
        <f t="shared" si="508"/>
        <v>Other Volume Growth / Investments (please specify):</v>
      </c>
      <c r="D516" t="s">
        <v>728</v>
      </c>
      <c r="E516" t="str">
        <f t="shared" ref="E516:G516" si="539">E422</f>
        <v>FIGURE</v>
      </c>
      <c r="F516" t="str">
        <f t="shared" si="539"/>
        <v>CHC</v>
      </c>
      <c r="G516" t="str">
        <f t="shared" si="539"/>
        <v>Primary &amp; Community Care</v>
      </c>
      <c r="W516" s="22">
        <f>'4 - Cost Pressures'!Q54</f>
        <v>2149.0847875903405</v>
      </c>
      <c r="Z516" s="22">
        <f>'4 - Cost Pressures'!R54</f>
        <v>2149.0847875903405</v>
      </c>
    </row>
    <row r="517" spans="1:26">
      <c r="A517" t="str">
        <f t="shared" si="534"/>
        <v>Swansea Bay UHB</v>
      </c>
      <c r="B517" t="str">
        <f t="shared" si="534"/>
        <v>In Year Cost Base</v>
      </c>
      <c r="C517" t="str">
        <f t="shared" si="508"/>
        <v>Other Volume Growth / Investments (please specify):</v>
      </c>
      <c r="D517" t="s">
        <v>728</v>
      </c>
      <c r="E517" t="str">
        <f t="shared" ref="E517:G517" si="540">E423</f>
        <v>FIGURE</v>
      </c>
      <c r="F517" t="str">
        <f t="shared" si="540"/>
        <v>PC Prescribing</v>
      </c>
      <c r="G517" t="str">
        <f t="shared" si="540"/>
        <v>Primary &amp; Community Care</v>
      </c>
      <c r="W517" s="22">
        <f>'4 - Cost Pressures'!Q55</f>
        <v>0</v>
      </c>
      <c r="Z517" s="22">
        <f>'4 - Cost Pressures'!R55</f>
        <v>0</v>
      </c>
    </row>
    <row r="518" spans="1:26">
      <c r="A518" t="str">
        <f t="shared" si="534"/>
        <v>Swansea Bay UHB</v>
      </c>
      <c r="B518" t="str">
        <f t="shared" si="534"/>
        <v>In Year Cost Base</v>
      </c>
      <c r="C518" t="str">
        <f t="shared" si="508"/>
        <v>Other Volume Growth / Investments (please specify):</v>
      </c>
      <c r="D518" t="s">
        <v>728</v>
      </c>
      <c r="E518" t="str">
        <f t="shared" ref="E518:G518" si="541">E424</f>
        <v>FIGURE</v>
      </c>
      <c r="F518" t="str">
        <f t="shared" si="541"/>
        <v>National Costs &amp; NWSSP</v>
      </c>
      <c r="G518" t="str">
        <f t="shared" si="541"/>
        <v>Clinical Support</v>
      </c>
      <c r="W518" s="22">
        <f>'4 - Cost Pressures'!Q56</f>
        <v>0</v>
      </c>
      <c r="Z518" s="22">
        <f>'4 - Cost Pressures'!R56</f>
        <v>0</v>
      </c>
    </row>
    <row r="519" spans="1:26">
      <c r="A519" t="str">
        <f t="shared" si="534"/>
        <v>Swansea Bay UHB</v>
      </c>
      <c r="B519" t="str">
        <f t="shared" si="534"/>
        <v>In Year Cost Base</v>
      </c>
      <c r="C519" t="str">
        <f t="shared" si="508"/>
        <v>Other Volume Growth / Investments (please specify):</v>
      </c>
      <c r="D519" t="s">
        <v>728</v>
      </c>
      <c r="E519" t="str">
        <f t="shared" ref="E519:G519" si="542">E425</f>
        <v>FIGURE</v>
      </c>
      <c r="F519" t="str">
        <f t="shared" si="542"/>
        <v>NSA</v>
      </c>
      <c r="G519" t="str">
        <f t="shared" si="542"/>
        <v>Across Service Areas</v>
      </c>
      <c r="W519" s="22">
        <f>'4 - Cost Pressures'!Q57</f>
        <v>0</v>
      </c>
      <c r="Z519" s="22">
        <f>'4 - Cost Pressures'!R57</f>
        <v>0</v>
      </c>
    </row>
    <row r="520" spans="1:26">
      <c r="A520" t="str">
        <f t="shared" si="534"/>
        <v>Swansea Bay UHB</v>
      </c>
      <c r="B520" t="str">
        <f t="shared" si="534"/>
        <v>In Year Cost Base</v>
      </c>
      <c r="C520" t="str">
        <f t="shared" si="508"/>
        <v>Other Volume Growth / Investments (please specify):</v>
      </c>
      <c r="D520" t="s">
        <v>728</v>
      </c>
      <c r="E520" t="str">
        <f t="shared" ref="E520:G520" si="543">E426</f>
        <v>FIGURE</v>
      </c>
      <c r="F520" t="str">
        <f t="shared" si="543"/>
        <v xml:space="preserve">Growth Various </v>
      </c>
      <c r="G520" t="str">
        <f t="shared" si="543"/>
        <v>Across Service Areas</v>
      </c>
      <c r="W520" s="22">
        <f>'4 - Cost Pressures'!Q58</f>
        <v>3128</v>
      </c>
      <c r="Z520" s="22">
        <f>'4 - Cost Pressures'!R58</f>
        <v>3128</v>
      </c>
    </row>
    <row r="521" spans="1:26">
      <c r="A521" t="str">
        <f t="shared" si="534"/>
        <v>Swansea Bay UHB</v>
      </c>
      <c r="B521" t="str">
        <f t="shared" si="534"/>
        <v>In Year Cost Base</v>
      </c>
      <c r="C521" t="str">
        <f t="shared" si="508"/>
        <v>Other Volume Growth / Investments (please specify):</v>
      </c>
      <c r="D521" t="s">
        <v>728</v>
      </c>
      <c r="E521" t="str">
        <f t="shared" ref="E521:G521" si="544">E427</f>
        <v>FIGURE</v>
      </c>
      <c r="F521" t="str">
        <f t="shared" si="544"/>
        <v>Disaggregation CTM SLA</v>
      </c>
      <c r="G521" t="str">
        <f t="shared" si="544"/>
        <v>Scheduled Care</v>
      </c>
      <c r="W521" s="22">
        <f>'4 - Cost Pressures'!Q59</f>
        <v>0</v>
      </c>
      <c r="Z521" s="22">
        <f>'4 - Cost Pressures'!R59</f>
        <v>0</v>
      </c>
    </row>
    <row r="522" spans="1:26">
      <c r="A522" t="str">
        <f t="shared" si="534"/>
        <v>Swansea Bay UHB</v>
      </c>
      <c r="B522" t="str">
        <f t="shared" si="534"/>
        <v>In Year Cost Base</v>
      </c>
      <c r="C522" t="str">
        <f t="shared" si="508"/>
        <v>Other Volume Growth / Investments (please specify):</v>
      </c>
      <c r="D522" t="s">
        <v>728</v>
      </c>
      <c r="E522" t="str">
        <f t="shared" ref="E522:G522" si="545">E428</f>
        <v>FIGURE</v>
      </c>
      <c r="F522">
        <f t="shared" si="545"/>
        <v>0</v>
      </c>
      <c r="G522">
        <f t="shared" si="545"/>
        <v>0</v>
      </c>
      <c r="W522" s="22">
        <f>'4 - Cost Pressures'!Q60</f>
        <v>0</v>
      </c>
      <c r="Z522" s="22">
        <f>'4 - Cost Pressures'!R60</f>
        <v>0</v>
      </c>
    </row>
    <row r="523" spans="1:26">
      <c r="A523" t="str">
        <f t="shared" si="534"/>
        <v>Swansea Bay UHB</v>
      </c>
      <c r="B523" t="str">
        <f t="shared" si="534"/>
        <v>In Year Cost Base</v>
      </c>
      <c r="C523" t="str">
        <f t="shared" si="508"/>
        <v>Other Volume Growth / Investments (please specify):</v>
      </c>
      <c r="D523" t="s">
        <v>728</v>
      </c>
      <c r="E523" t="str">
        <f t="shared" ref="E523:G523" si="546">E429</f>
        <v>FIGURE</v>
      </c>
      <c r="F523">
        <f t="shared" si="546"/>
        <v>0</v>
      </c>
      <c r="G523">
        <f t="shared" si="546"/>
        <v>0</v>
      </c>
      <c r="W523" s="22">
        <f>'4 - Cost Pressures'!Q61</f>
        <v>0</v>
      </c>
      <c r="Z523" s="22">
        <f>'4 - Cost Pressures'!R61</f>
        <v>0</v>
      </c>
    </row>
    <row r="524" spans="1:26">
      <c r="A524" t="str">
        <f t="shared" si="534"/>
        <v>Swansea Bay UHB</v>
      </c>
      <c r="B524" t="str">
        <f t="shared" si="534"/>
        <v>In Year Cost Base</v>
      </c>
      <c r="C524" t="str">
        <f t="shared" si="508"/>
        <v>Other Volume Growth / Investments (please specify):</v>
      </c>
      <c r="D524" t="s">
        <v>728</v>
      </c>
      <c r="E524" t="str">
        <f t="shared" ref="E524:G524" si="547">E430</f>
        <v>FIGURE</v>
      </c>
      <c r="F524">
        <f t="shared" si="547"/>
        <v>0</v>
      </c>
      <c r="G524">
        <f t="shared" si="547"/>
        <v>0</v>
      </c>
      <c r="W524" s="22">
        <f>'4 - Cost Pressures'!Q62</f>
        <v>0</v>
      </c>
      <c r="Z524" s="22">
        <f>'4 - Cost Pressures'!R62</f>
        <v>0</v>
      </c>
    </row>
    <row r="525" spans="1:26">
      <c r="A525" t="str">
        <f t="shared" si="534"/>
        <v>Swansea Bay UHB</v>
      </c>
      <c r="B525" t="str">
        <f t="shared" si="534"/>
        <v>In Year Cost Base</v>
      </c>
      <c r="C525" t="str">
        <f t="shared" si="508"/>
        <v>Other Volume Growth / Investments (please specify):</v>
      </c>
      <c r="D525" t="s">
        <v>728</v>
      </c>
      <c r="E525" t="str">
        <f t="shared" ref="E525:G525" si="548">E431</f>
        <v>FIGURE</v>
      </c>
      <c r="F525">
        <f t="shared" si="548"/>
        <v>0</v>
      </c>
      <c r="G525">
        <f t="shared" si="548"/>
        <v>0</v>
      </c>
      <c r="W525" s="22">
        <f>'4 - Cost Pressures'!Q63</f>
        <v>0</v>
      </c>
      <c r="Z525" s="22">
        <f>'4 - Cost Pressures'!R63</f>
        <v>0</v>
      </c>
    </row>
    <row r="526" spans="1:26">
      <c r="A526" t="str">
        <f t="shared" si="534"/>
        <v>Swansea Bay UHB</v>
      </c>
      <c r="B526" t="str">
        <f t="shared" si="534"/>
        <v>In Year Cost Base</v>
      </c>
      <c r="C526" t="str">
        <f t="shared" si="508"/>
        <v>Other Volume Growth / Investments (please specify):</v>
      </c>
      <c r="D526" t="s">
        <v>728</v>
      </c>
      <c r="E526" t="str">
        <f t="shared" ref="E526:G526" si="549">E432</f>
        <v>FIGURE</v>
      </c>
      <c r="F526">
        <f t="shared" si="549"/>
        <v>0</v>
      </c>
      <c r="G526">
        <f t="shared" si="549"/>
        <v>0</v>
      </c>
      <c r="W526" s="22">
        <f>'4 - Cost Pressures'!Q64</f>
        <v>0</v>
      </c>
      <c r="Z526" s="22">
        <f>'4 - Cost Pressures'!R64</f>
        <v>0</v>
      </c>
    </row>
    <row r="527" spans="1:26">
      <c r="A527" t="str">
        <f t="shared" si="534"/>
        <v>Swansea Bay UHB</v>
      </c>
      <c r="B527" t="str">
        <f t="shared" si="534"/>
        <v>In Year Cost Base</v>
      </c>
      <c r="C527" t="str">
        <f t="shared" si="508"/>
        <v>Other Volume Growth / Investments (please specify):</v>
      </c>
      <c r="D527" t="s">
        <v>728</v>
      </c>
      <c r="E527" t="str">
        <f t="shared" ref="E527:G527" si="550">E433</f>
        <v>FIGURE</v>
      </c>
      <c r="F527">
        <f t="shared" si="550"/>
        <v>0</v>
      </c>
      <c r="G527">
        <f t="shared" si="550"/>
        <v>0</v>
      </c>
      <c r="W527" s="22">
        <f>'4 - Cost Pressures'!Q65</f>
        <v>0</v>
      </c>
      <c r="Z527" s="22">
        <f>'4 - Cost Pressures'!R65</f>
        <v>0</v>
      </c>
    </row>
    <row r="528" spans="1:26">
      <c r="A528" t="str">
        <f t="shared" si="534"/>
        <v>Swansea Bay UHB</v>
      </c>
      <c r="B528" t="str">
        <f t="shared" si="534"/>
        <v>In Year Cost Base</v>
      </c>
      <c r="C528" t="str">
        <f t="shared" si="508"/>
        <v>Other Volume Growth / Investments (please specify):</v>
      </c>
      <c r="D528" t="s">
        <v>728</v>
      </c>
      <c r="E528" t="str">
        <f t="shared" ref="E528:G528" si="551">E434</f>
        <v>FIGURE</v>
      </c>
      <c r="F528">
        <f t="shared" si="551"/>
        <v>0</v>
      </c>
      <c r="G528">
        <f t="shared" si="551"/>
        <v>0</v>
      </c>
      <c r="W528" s="22">
        <f>'4 - Cost Pressures'!Q66</f>
        <v>0</v>
      </c>
      <c r="Z528" s="22">
        <f>'4 - Cost Pressures'!R66</f>
        <v>0</v>
      </c>
    </row>
    <row r="529" spans="1:26">
      <c r="A529" t="str">
        <f t="shared" si="534"/>
        <v>Swansea Bay UHB</v>
      </c>
      <c r="B529" t="str">
        <f t="shared" si="534"/>
        <v>In Year Cost Base</v>
      </c>
      <c r="C529" t="str">
        <f t="shared" si="508"/>
        <v>Other Volume Growth / Investments (please specify):</v>
      </c>
      <c r="D529" t="s">
        <v>728</v>
      </c>
      <c r="E529" t="str">
        <f t="shared" ref="E529:G529" si="552">E435</f>
        <v>FIGURE</v>
      </c>
      <c r="F529">
        <f t="shared" si="552"/>
        <v>0</v>
      </c>
      <c r="G529">
        <f t="shared" si="552"/>
        <v>0</v>
      </c>
      <c r="W529" s="22">
        <f>'4 - Cost Pressures'!Q67</f>
        <v>0</v>
      </c>
      <c r="Z529" s="22">
        <f>'4 - Cost Pressures'!R67</f>
        <v>0</v>
      </c>
    </row>
    <row r="530" spans="1:26">
      <c r="A530" t="str">
        <f t="shared" si="534"/>
        <v>Swansea Bay UHB</v>
      </c>
      <c r="B530" t="str">
        <f t="shared" si="534"/>
        <v>In Year Cost Base</v>
      </c>
      <c r="C530" t="str">
        <f t="shared" si="508"/>
        <v>Other Volume Growth / Investments (please specify):</v>
      </c>
      <c r="D530" t="s">
        <v>728</v>
      </c>
      <c r="E530" t="str">
        <f t="shared" ref="E530:G530" si="553">E436</f>
        <v>FIGURE</v>
      </c>
      <c r="F530">
        <f t="shared" si="553"/>
        <v>0</v>
      </c>
      <c r="G530">
        <f t="shared" si="553"/>
        <v>0</v>
      </c>
      <c r="W530" s="22">
        <f>'4 - Cost Pressures'!Q68</f>
        <v>0</v>
      </c>
      <c r="Z530" s="22">
        <f>'4 - Cost Pressures'!R68</f>
        <v>0</v>
      </c>
    </row>
    <row r="531" spans="1:26">
      <c r="A531" t="str">
        <f t="shared" si="534"/>
        <v>Swansea Bay UHB</v>
      </c>
      <c r="B531" t="str">
        <f t="shared" si="534"/>
        <v>In Year Cost Base</v>
      </c>
      <c r="C531" t="str">
        <f t="shared" si="508"/>
        <v>Other Volume Growth / Investments (please specify):</v>
      </c>
      <c r="D531" t="s">
        <v>728</v>
      </c>
      <c r="E531" t="str">
        <f t="shared" ref="E531:G531" si="554">E437</f>
        <v>FIGURE</v>
      </c>
      <c r="F531">
        <f t="shared" si="554"/>
        <v>0</v>
      </c>
      <c r="G531">
        <f t="shared" si="554"/>
        <v>0</v>
      </c>
      <c r="W531" s="22">
        <f>'4 - Cost Pressures'!Q69</f>
        <v>0</v>
      </c>
      <c r="Z531" s="22">
        <f>'4 - Cost Pressures'!R69</f>
        <v>0</v>
      </c>
    </row>
    <row r="532" spans="1:26">
      <c r="A532" t="str">
        <f t="shared" ref="A532:B551" si="555">A438</f>
        <v>Swansea Bay UHB</v>
      </c>
      <c r="B532" t="str">
        <f t="shared" si="555"/>
        <v>In Year Cost Base</v>
      </c>
      <c r="C532" t="str">
        <f t="shared" si="508"/>
        <v>Other Volume Growth / Investments (please specify):</v>
      </c>
      <c r="D532" t="s">
        <v>728</v>
      </c>
      <c r="E532" t="str">
        <f t="shared" ref="E532:G532" si="556">E438</f>
        <v>FIGURE</v>
      </c>
      <c r="F532">
        <f t="shared" si="556"/>
        <v>0</v>
      </c>
      <c r="G532">
        <f t="shared" si="556"/>
        <v>0</v>
      </c>
      <c r="W532" s="22">
        <f>'4 - Cost Pressures'!Q70</f>
        <v>0</v>
      </c>
      <c r="Z532" s="22">
        <f>'4 - Cost Pressures'!R70</f>
        <v>0</v>
      </c>
    </row>
    <row r="533" spans="1:26">
      <c r="A533" t="str">
        <f t="shared" si="555"/>
        <v>Swansea Bay UHB</v>
      </c>
      <c r="B533" t="str">
        <f t="shared" si="555"/>
        <v>In Year Cost Base</v>
      </c>
      <c r="C533" t="str">
        <f t="shared" si="508"/>
        <v>Other Volume Growth / Investments (please specify):</v>
      </c>
      <c r="D533" t="s">
        <v>728</v>
      </c>
      <c r="E533" t="str">
        <f t="shared" ref="E533:G533" si="557">E439</f>
        <v>FIGURE</v>
      </c>
      <c r="F533">
        <f t="shared" si="557"/>
        <v>0</v>
      </c>
      <c r="G533">
        <f t="shared" si="557"/>
        <v>0</v>
      </c>
      <c r="W533" s="22">
        <f>'4 - Cost Pressures'!Q71</f>
        <v>0</v>
      </c>
      <c r="Z533" s="22">
        <f>'4 - Cost Pressures'!R71</f>
        <v>0</v>
      </c>
    </row>
    <row r="534" spans="1:26">
      <c r="A534" t="str">
        <f t="shared" si="555"/>
        <v>Swansea Bay UHB</v>
      </c>
      <c r="B534" t="str">
        <f t="shared" si="555"/>
        <v>In Year Cost Base</v>
      </c>
      <c r="C534" t="str">
        <f t="shared" si="508"/>
        <v>Other Volume Growth / Investments (please specify):</v>
      </c>
      <c r="D534" t="s">
        <v>728</v>
      </c>
      <c r="E534" t="str">
        <f t="shared" ref="E534:G534" si="558">E440</f>
        <v>FIGURE</v>
      </c>
      <c r="F534">
        <f t="shared" si="558"/>
        <v>0</v>
      </c>
      <c r="G534">
        <f t="shared" si="558"/>
        <v>0</v>
      </c>
      <c r="W534" s="22">
        <f>'4 - Cost Pressures'!Q72</f>
        <v>0</v>
      </c>
      <c r="Z534" s="22">
        <f>'4 - Cost Pressures'!R72</f>
        <v>0</v>
      </c>
    </row>
    <row r="535" spans="1:26">
      <c r="A535" t="str">
        <f t="shared" si="555"/>
        <v>Swansea Bay UHB</v>
      </c>
      <c r="B535" t="str">
        <f t="shared" si="555"/>
        <v>In Year Cost Base</v>
      </c>
      <c r="C535" t="str">
        <f t="shared" si="508"/>
        <v>Other Volume Growth / Investments (please specify):</v>
      </c>
      <c r="D535" t="s">
        <v>728</v>
      </c>
      <c r="E535" t="str">
        <f t="shared" ref="E535:G535" si="559">E441</f>
        <v>FIGURE</v>
      </c>
      <c r="F535">
        <f t="shared" si="559"/>
        <v>0</v>
      </c>
      <c r="G535">
        <f t="shared" si="559"/>
        <v>0</v>
      </c>
      <c r="W535" s="22">
        <f>'4 - Cost Pressures'!Q73</f>
        <v>0</v>
      </c>
      <c r="Z535" s="22">
        <f>'4 - Cost Pressures'!R73</f>
        <v>0</v>
      </c>
    </row>
    <row r="536" spans="1:26">
      <c r="A536" t="str">
        <f t="shared" si="555"/>
        <v>Swansea Bay UHB</v>
      </c>
      <c r="B536" t="str">
        <f t="shared" si="555"/>
        <v>In Year Cost Base</v>
      </c>
      <c r="C536" t="str">
        <f t="shared" si="508"/>
        <v>Other Volume Growth / Investments (please specify):</v>
      </c>
      <c r="D536" t="s">
        <v>728</v>
      </c>
      <c r="E536" t="str">
        <f t="shared" ref="E536:G536" si="560">E442</f>
        <v>FIGURE</v>
      </c>
      <c r="F536">
        <f t="shared" si="560"/>
        <v>0</v>
      </c>
      <c r="G536">
        <f t="shared" si="560"/>
        <v>0</v>
      </c>
      <c r="W536" s="22">
        <f>'4 - Cost Pressures'!Q74</f>
        <v>0</v>
      </c>
      <c r="Z536" s="22">
        <f>'4 - Cost Pressures'!R74</f>
        <v>0</v>
      </c>
    </row>
    <row r="537" spans="1:26">
      <c r="A537" t="str">
        <f t="shared" si="555"/>
        <v>Swansea Bay UHB</v>
      </c>
      <c r="B537" t="str">
        <f t="shared" si="555"/>
        <v>In Year Cost Base</v>
      </c>
      <c r="C537" t="str">
        <f t="shared" si="508"/>
        <v>Other Volume Growth / Investments (please specify):</v>
      </c>
      <c r="D537" t="s">
        <v>728</v>
      </c>
      <c r="E537" t="str">
        <f t="shared" ref="E537:G537" si="561">E443</f>
        <v>FIGURE</v>
      </c>
      <c r="F537">
        <f t="shared" si="561"/>
        <v>0</v>
      </c>
      <c r="G537">
        <f t="shared" si="561"/>
        <v>0</v>
      </c>
      <c r="W537" s="22">
        <f>'4 - Cost Pressures'!Q75</f>
        <v>0</v>
      </c>
      <c r="Z537" s="22">
        <f>'4 - Cost Pressures'!R75</f>
        <v>0</v>
      </c>
    </row>
    <row r="538" spans="1:26">
      <c r="A538" t="str">
        <f t="shared" si="555"/>
        <v>Swansea Bay UHB</v>
      </c>
      <c r="B538" t="str">
        <f t="shared" si="555"/>
        <v>In Year Cost Base</v>
      </c>
      <c r="C538" t="str">
        <f t="shared" si="508"/>
        <v>Other Volume Growth / Investments (please specify):</v>
      </c>
      <c r="D538" t="s">
        <v>728</v>
      </c>
      <c r="E538" t="str">
        <f t="shared" ref="E538:G538" si="562">E444</f>
        <v>FIGURE</v>
      </c>
      <c r="F538">
        <f t="shared" si="562"/>
        <v>0</v>
      </c>
      <c r="G538">
        <f t="shared" si="562"/>
        <v>0</v>
      </c>
      <c r="W538" s="22">
        <f>'4 - Cost Pressures'!Q76</f>
        <v>0</v>
      </c>
      <c r="Z538" s="22">
        <f>'4 - Cost Pressures'!R76</f>
        <v>0</v>
      </c>
    </row>
    <row r="539" spans="1:26">
      <c r="A539" t="str">
        <f t="shared" si="555"/>
        <v>Swansea Bay UHB</v>
      </c>
      <c r="B539" t="str">
        <f t="shared" si="555"/>
        <v>In Year Cost Base</v>
      </c>
      <c r="C539" t="str">
        <f t="shared" si="508"/>
        <v>Other Volume Growth / Investments (please specify):</v>
      </c>
      <c r="D539" t="s">
        <v>728</v>
      </c>
      <c r="E539" t="str">
        <f t="shared" ref="E539:G539" si="563">E445</f>
        <v>FIGURE</v>
      </c>
      <c r="F539">
        <f t="shared" si="563"/>
        <v>0</v>
      </c>
      <c r="G539">
        <f t="shared" si="563"/>
        <v>0</v>
      </c>
      <c r="W539" s="22">
        <f>'4 - Cost Pressures'!Q77</f>
        <v>0</v>
      </c>
      <c r="Z539" s="22">
        <f>'4 - Cost Pressures'!R77</f>
        <v>0</v>
      </c>
    </row>
    <row r="540" spans="1:26">
      <c r="A540" t="str">
        <f t="shared" si="555"/>
        <v>Swansea Bay UHB</v>
      </c>
      <c r="B540" t="str">
        <f t="shared" si="555"/>
        <v>In Year Cost Base</v>
      </c>
      <c r="C540" t="str">
        <f t="shared" si="508"/>
        <v>Other Volume Growth / Investments (please specify):</v>
      </c>
      <c r="D540" t="s">
        <v>728</v>
      </c>
      <c r="E540" t="str">
        <f t="shared" ref="E540:G540" si="564">E446</f>
        <v>FIGURE</v>
      </c>
      <c r="F540">
        <f t="shared" si="564"/>
        <v>0</v>
      </c>
      <c r="G540">
        <f t="shared" si="564"/>
        <v>0</v>
      </c>
      <c r="W540" s="22">
        <f>'4 - Cost Pressures'!Q78</f>
        <v>0</v>
      </c>
      <c r="Z540" s="22">
        <f>'4 - Cost Pressures'!R78</f>
        <v>0</v>
      </c>
    </row>
    <row r="541" spans="1:26">
      <c r="A541" t="str">
        <f t="shared" si="555"/>
        <v>Swansea Bay UHB</v>
      </c>
      <c r="B541" t="str">
        <f t="shared" si="555"/>
        <v>In Year Cost Base</v>
      </c>
      <c r="C541" t="str">
        <f t="shared" si="508"/>
        <v>Other Volume Growth / Investments (please specify):</v>
      </c>
      <c r="D541" t="s">
        <v>728</v>
      </c>
      <c r="E541" t="str">
        <f t="shared" ref="E541:G541" si="565">E447</f>
        <v>FIGURE</v>
      </c>
      <c r="F541">
        <f t="shared" si="565"/>
        <v>0</v>
      </c>
      <c r="G541">
        <f t="shared" si="565"/>
        <v>0</v>
      </c>
      <c r="W541" s="22">
        <f>'4 - Cost Pressures'!Q79</f>
        <v>0</v>
      </c>
      <c r="Z541" s="22">
        <f>'4 - Cost Pressures'!R79</f>
        <v>0</v>
      </c>
    </row>
    <row r="542" spans="1:26">
      <c r="A542" t="str">
        <f t="shared" si="555"/>
        <v>Swansea Bay UHB</v>
      </c>
      <c r="B542" t="str">
        <f t="shared" si="555"/>
        <v>In Year Cost Base</v>
      </c>
      <c r="C542" t="str">
        <f t="shared" si="508"/>
        <v>Other Volume Growth / Investments (please specify):</v>
      </c>
      <c r="D542" t="s">
        <v>728</v>
      </c>
      <c r="E542" t="str">
        <f t="shared" ref="E542:G542" si="566">E448</f>
        <v>FIGURE</v>
      </c>
      <c r="F542">
        <f t="shared" si="566"/>
        <v>0</v>
      </c>
      <c r="G542">
        <f t="shared" si="566"/>
        <v>0</v>
      </c>
      <c r="W542" s="22">
        <f>'4 - Cost Pressures'!Q80</f>
        <v>0</v>
      </c>
      <c r="Z542" s="22">
        <f>'4 - Cost Pressures'!R80</f>
        <v>0</v>
      </c>
    </row>
    <row r="543" spans="1:26">
      <c r="A543" t="str">
        <f t="shared" si="555"/>
        <v>Swansea Bay UHB</v>
      </c>
      <c r="B543" t="str">
        <f t="shared" si="555"/>
        <v>In Year Cost Base</v>
      </c>
      <c r="C543" t="str">
        <f t="shared" si="508"/>
        <v>Other Volume Growth / Investments (please specify):</v>
      </c>
      <c r="D543" t="s">
        <v>728</v>
      </c>
      <c r="E543" t="str">
        <f t="shared" ref="E543:G543" si="567">E449</f>
        <v>TOTAL</v>
      </c>
      <c r="F543" t="str">
        <f t="shared" si="567"/>
        <v>Subtotal Other Volume Growth / Investments</v>
      </c>
      <c r="G543">
        <f t="shared" si="567"/>
        <v>0</v>
      </c>
      <c r="W543" s="22">
        <f>'4 - Cost Pressures'!Q81</f>
        <v>5277.0847875903401</v>
      </c>
      <c r="Z543" s="22">
        <f>'4 - Cost Pressures'!R81</f>
        <v>5277.0847875903401</v>
      </c>
    </row>
    <row r="544" spans="1:26">
      <c r="A544" t="str">
        <f t="shared" si="555"/>
        <v>Swansea Bay UHB</v>
      </c>
      <c r="B544" t="str">
        <f t="shared" si="555"/>
        <v>In Year Cost Base</v>
      </c>
      <c r="C544" t="str">
        <f t="shared" si="508"/>
        <v>Other Volume Growth / Investments (please specify):</v>
      </c>
      <c r="D544" t="s">
        <v>728</v>
      </c>
      <c r="E544" t="str">
        <f t="shared" ref="E544:G544" si="568">E450</f>
        <v>FIGURE</v>
      </c>
      <c r="F544">
        <f t="shared" si="568"/>
        <v>0</v>
      </c>
      <c r="G544">
        <f t="shared" si="568"/>
        <v>0</v>
      </c>
      <c r="W544" s="22">
        <f>'4 - Cost Pressures'!Q82</f>
        <v>0</v>
      </c>
      <c r="Z544" s="22">
        <f>'4 - Cost Pressures'!R82</f>
        <v>0</v>
      </c>
    </row>
    <row r="545" spans="1:26">
      <c r="A545" t="str">
        <f t="shared" si="555"/>
        <v>Swansea Bay UHB</v>
      </c>
      <c r="B545" t="str">
        <f t="shared" si="555"/>
        <v>In Year Cost Base</v>
      </c>
      <c r="C545" t="str">
        <f t="shared" si="508"/>
        <v xml:space="preserve">Funded Cost Pressures: </v>
      </c>
      <c r="D545" t="s">
        <v>728</v>
      </c>
      <c r="E545" t="str">
        <f t="shared" ref="E545:G545" si="569">E451</f>
        <v>FIGURE</v>
      </c>
      <c r="F545" t="str">
        <f t="shared" si="569"/>
        <v xml:space="preserve">Funded Cost Pressures: </v>
      </c>
      <c r="G545" t="str">
        <f t="shared" si="569"/>
        <v>Service Area</v>
      </c>
      <c r="W545" s="22" t="str">
        <f>'4 - Cost Pressures'!Q83</f>
        <v>£'000</v>
      </c>
      <c r="Z545" s="22" t="str">
        <f>'4 - Cost Pressures'!R83</f>
        <v>£'000</v>
      </c>
    </row>
    <row r="546" spans="1:26">
      <c r="A546" t="str">
        <f t="shared" si="555"/>
        <v>Swansea Bay UHB</v>
      </c>
      <c r="B546" t="str">
        <f t="shared" si="555"/>
        <v>In Year Cost Base</v>
      </c>
      <c r="C546" t="str">
        <f t="shared" si="508"/>
        <v xml:space="preserve">Funded Cost Pressures: </v>
      </c>
      <c r="D546" t="s">
        <v>728</v>
      </c>
      <c r="E546" t="str">
        <f t="shared" ref="E546:G546" si="570">E452</f>
        <v>FIGURE</v>
      </c>
      <c r="F546" t="str">
        <f t="shared" si="570"/>
        <v>Funded - Immunisation Framework</v>
      </c>
      <c r="G546" t="str">
        <f t="shared" si="570"/>
        <v>Primary &amp; Community Care</v>
      </c>
      <c r="W546" s="22">
        <f>'4 - Cost Pressures'!Q84</f>
        <v>0</v>
      </c>
      <c r="Z546" s="22">
        <f>'4 - Cost Pressures'!R84</f>
        <v>0</v>
      </c>
    </row>
    <row r="547" spans="1:26">
      <c r="A547" t="str">
        <f t="shared" si="555"/>
        <v>Swansea Bay UHB</v>
      </c>
      <c r="B547" t="str">
        <f t="shared" si="555"/>
        <v>In Year Cost Base</v>
      </c>
      <c r="C547" t="str">
        <f t="shared" si="508"/>
        <v xml:space="preserve">Funded Cost Pressures: </v>
      </c>
      <c r="D547" t="s">
        <v>728</v>
      </c>
      <c r="E547" t="str">
        <f t="shared" ref="E547:G547" si="571">E453</f>
        <v>FIGURE</v>
      </c>
      <c r="F547" t="str">
        <f t="shared" si="571"/>
        <v>Funded - Surveillance (Testing and Tracing)</v>
      </c>
      <c r="G547" t="str">
        <f t="shared" si="571"/>
        <v>Primary &amp; Community Care</v>
      </c>
      <c r="W547" s="22">
        <f>'4 - Cost Pressures'!Q85</f>
        <v>0</v>
      </c>
      <c r="Z547" s="22">
        <f>'4 - Cost Pressures'!R85</f>
        <v>0</v>
      </c>
    </row>
    <row r="548" spans="1:26">
      <c r="A548" t="str">
        <f t="shared" si="555"/>
        <v>Swansea Bay UHB</v>
      </c>
      <c r="B548" t="str">
        <f t="shared" si="555"/>
        <v>In Year Cost Base</v>
      </c>
      <c r="C548" t="str">
        <f t="shared" si="508"/>
        <v xml:space="preserve">Funded Cost Pressures: </v>
      </c>
      <c r="D548" t="s">
        <v>728</v>
      </c>
      <c r="E548" t="str">
        <f t="shared" ref="E548:G548" si="572">E454</f>
        <v>FIGURE</v>
      </c>
      <c r="F548" t="str">
        <f t="shared" si="572"/>
        <v>Funded - Real Living Wage</v>
      </c>
      <c r="G548" t="str">
        <f t="shared" si="572"/>
        <v>Primary &amp; Community Care</v>
      </c>
      <c r="W548" s="22">
        <f>'4 - Cost Pressures'!Q86</f>
        <v>10482.5</v>
      </c>
      <c r="Z548" s="22">
        <f>'4 - Cost Pressures'!R86</f>
        <v>10482.5</v>
      </c>
    </row>
    <row r="549" spans="1:26">
      <c r="A549" t="str">
        <f t="shared" si="555"/>
        <v>Swansea Bay UHB</v>
      </c>
      <c r="B549" t="str">
        <f t="shared" si="555"/>
        <v>In Year Cost Base</v>
      </c>
      <c r="C549" t="str">
        <f t="shared" si="508"/>
        <v xml:space="preserve">Funded Cost Pressures: </v>
      </c>
      <c r="D549" t="s">
        <v>728</v>
      </c>
      <c r="E549" t="str">
        <f t="shared" ref="E549:G549" si="573">E455</f>
        <v>FIGURE</v>
      </c>
      <c r="F549" t="str">
        <f t="shared" si="573"/>
        <v>Funded - Other ringfenced projects</v>
      </c>
      <c r="G549" t="str">
        <f t="shared" si="573"/>
        <v>Across Service Areas</v>
      </c>
      <c r="W549" s="22">
        <f>'4 - Cost Pressures'!Q87</f>
        <v>0</v>
      </c>
      <c r="Z549" s="22">
        <f>'4 - Cost Pressures'!R87</f>
        <v>0</v>
      </c>
    </row>
    <row r="550" spans="1:26">
      <c r="A550" t="str">
        <f t="shared" si="555"/>
        <v>Swansea Bay UHB</v>
      </c>
      <c r="B550" t="str">
        <f t="shared" si="555"/>
        <v>In Year Cost Base</v>
      </c>
      <c r="C550" t="str">
        <f t="shared" si="508"/>
        <v xml:space="preserve">Funded Cost Pressures: </v>
      </c>
      <c r="D550" t="s">
        <v>728</v>
      </c>
      <c r="E550" t="str">
        <f t="shared" ref="E550:G550" si="574">E456</f>
        <v>FIGURE</v>
      </c>
      <c r="F550" t="str">
        <f t="shared" si="574"/>
        <v>National COVID Programmes Other</v>
      </c>
      <c r="G550" t="str">
        <f t="shared" si="574"/>
        <v>Across Service Areas</v>
      </c>
      <c r="W550" s="22">
        <f>'4 - Cost Pressures'!Q88</f>
        <v>0</v>
      </c>
      <c r="Z550" s="22">
        <f>'4 - Cost Pressures'!R88</f>
        <v>0</v>
      </c>
    </row>
    <row r="551" spans="1:26">
      <c r="A551" t="str">
        <f t="shared" si="555"/>
        <v>Swansea Bay UHB</v>
      </c>
      <c r="B551" t="str">
        <f t="shared" si="555"/>
        <v>In Year Cost Base</v>
      </c>
      <c r="C551" t="str">
        <f t="shared" si="508"/>
        <v xml:space="preserve">Funded Cost Pressures: </v>
      </c>
      <c r="D551" t="s">
        <v>728</v>
      </c>
      <c r="E551" t="str">
        <f t="shared" ref="E551:G551" si="575">E457</f>
        <v>FIGURE</v>
      </c>
      <c r="F551" t="str">
        <f t="shared" si="575"/>
        <v>Planned Care Recovery Local</v>
      </c>
      <c r="G551" t="str">
        <f t="shared" si="575"/>
        <v>Scheduled Care</v>
      </c>
      <c r="W551" s="22">
        <f>'4 - Cost Pressures'!Q89</f>
        <v>0</v>
      </c>
      <c r="Z551" s="22">
        <f>'4 - Cost Pressures'!R89</f>
        <v>0</v>
      </c>
    </row>
    <row r="552" spans="1:26">
      <c r="A552" t="str">
        <f t="shared" ref="A552:B562" si="576">A458</f>
        <v>Swansea Bay UHB</v>
      </c>
      <c r="B552" t="str">
        <f t="shared" si="576"/>
        <v>In Year Cost Base</v>
      </c>
      <c r="C552" t="str">
        <f t="shared" ref="C552:C615" si="577">C458</f>
        <v xml:space="preserve">Funded Cost Pressures: </v>
      </c>
      <c r="D552" t="s">
        <v>728</v>
      </c>
      <c r="E552" t="str">
        <f t="shared" ref="E552:G552" si="578">E458</f>
        <v>FIGURE</v>
      </c>
      <c r="F552" t="str">
        <f t="shared" si="578"/>
        <v>Planned Care Recovery Regional</v>
      </c>
      <c r="G552" t="str">
        <f t="shared" si="578"/>
        <v>Scheduled Care</v>
      </c>
      <c r="W552" s="22">
        <f>'4 - Cost Pressures'!Q90</f>
        <v>0</v>
      </c>
      <c r="Z552" s="22">
        <f>'4 - Cost Pressures'!R90</f>
        <v>0</v>
      </c>
    </row>
    <row r="553" spans="1:26">
      <c r="A553" t="str">
        <f t="shared" si="576"/>
        <v>Swansea Bay UHB</v>
      </c>
      <c r="B553" t="str">
        <f t="shared" si="576"/>
        <v>In Year Cost Base</v>
      </c>
      <c r="C553" t="str">
        <f t="shared" si="577"/>
        <v xml:space="preserve">Funded Cost Pressures: </v>
      </c>
      <c r="D553" t="s">
        <v>728</v>
      </c>
      <c r="E553" t="str">
        <f t="shared" ref="E553:G553" si="579">E459</f>
        <v>FIGURE</v>
      </c>
      <c r="F553" t="str">
        <f t="shared" si="579"/>
        <v>2022/23 Pay Award</v>
      </c>
      <c r="G553" t="str">
        <f t="shared" si="579"/>
        <v>Across Service Areas</v>
      </c>
      <c r="W553" s="22">
        <f>'4 - Cost Pressures'!Q91</f>
        <v>0</v>
      </c>
      <c r="Z553" s="22">
        <f>'4 - Cost Pressures'!R91</f>
        <v>0</v>
      </c>
    </row>
    <row r="554" spans="1:26">
      <c r="A554" t="str">
        <f t="shared" si="576"/>
        <v>Swansea Bay UHB</v>
      </c>
      <c r="B554" t="str">
        <f t="shared" si="576"/>
        <v>In Year Cost Base</v>
      </c>
      <c r="C554" t="str">
        <f t="shared" si="577"/>
        <v xml:space="preserve">Funded Cost Pressures: </v>
      </c>
      <c r="D554" t="s">
        <v>728</v>
      </c>
      <c r="E554" t="str">
        <f t="shared" ref="E554:G554" si="580">E460</f>
        <v>FIGURE</v>
      </c>
      <c r="F554" t="str">
        <f t="shared" si="580"/>
        <v>Additional Costs linked Table A2</v>
      </c>
      <c r="G554" t="str">
        <f t="shared" si="580"/>
        <v>Across Service Areas</v>
      </c>
      <c r="W554" s="22">
        <f>'4 - Cost Pressures'!Q92</f>
        <v>0</v>
      </c>
      <c r="Z554" s="22">
        <f>'4 - Cost Pressures'!R92</f>
        <v>0</v>
      </c>
    </row>
    <row r="555" spans="1:26">
      <c r="A555" t="str">
        <f t="shared" si="576"/>
        <v>Swansea Bay UHB</v>
      </c>
      <c r="B555" t="str">
        <f t="shared" si="576"/>
        <v>In Year Cost Base</v>
      </c>
      <c r="C555" t="str">
        <f t="shared" si="577"/>
        <v xml:space="preserve">Funded Cost Pressures: </v>
      </c>
      <c r="D555" t="s">
        <v>728</v>
      </c>
      <c r="E555" t="str">
        <f t="shared" ref="E555:G555" si="581">E461</f>
        <v>FIGURE</v>
      </c>
      <c r="F555" t="str">
        <f t="shared" si="581"/>
        <v>Additional Costs linked Table B1</v>
      </c>
      <c r="G555" t="str">
        <f t="shared" si="581"/>
        <v>Across Service Areas</v>
      </c>
      <c r="W555" s="22">
        <f>'4 - Cost Pressures'!Q93</f>
        <v>0</v>
      </c>
      <c r="Z555" s="22">
        <f>'4 - Cost Pressures'!R93</f>
        <v>0</v>
      </c>
    </row>
    <row r="556" spans="1:26">
      <c r="A556" t="str">
        <f t="shared" si="576"/>
        <v>Swansea Bay UHB</v>
      </c>
      <c r="B556" t="str">
        <f t="shared" si="576"/>
        <v>In Year Cost Base</v>
      </c>
      <c r="C556" t="str">
        <f t="shared" si="577"/>
        <v xml:space="preserve">Funded Cost Pressures: </v>
      </c>
      <c r="D556" t="s">
        <v>728</v>
      </c>
      <c r="E556" t="str">
        <f t="shared" ref="E556:G556" si="582">E462</f>
        <v>FIGURE</v>
      </c>
      <c r="F556" t="str">
        <f t="shared" si="582"/>
        <v>Additional Costs linked Table B2</v>
      </c>
      <c r="G556" t="str">
        <f t="shared" si="582"/>
        <v>Across Service Areas</v>
      </c>
      <c r="W556" s="22">
        <f>'4 - Cost Pressures'!Q94</f>
        <v>0</v>
      </c>
      <c r="Z556" s="22">
        <f>'4 - Cost Pressures'!R94</f>
        <v>0</v>
      </c>
    </row>
    <row r="557" spans="1:26">
      <c r="A557" t="str">
        <f t="shared" si="576"/>
        <v>Swansea Bay UHB</v>
      </c>
      <c r="B557" t="str">
        <f t="shared" si="576"/>
        <v>In Year Cost Base</v>
      </c>
      <c r="C557" t="str">
        <f t="shared" si="577"/>
        <v xml:space="preserve">Funded Cost Pressures: </v>
      </c>
      <c r="D557" t="s">
        <v>728</v>
      </c>
      <c r="E557" t="str">
        <f t="shared" ref="E557:G557" si="583">E463</f>
        <v>FIGURE</v>
      </c>
      <c r="F557" t="str">
        <f t="shared" si="583"/>
        <v>Additional Costs linked Table 2</v>
      </c>
      <c r="G557" t="str">
        <f t="shared" si="583"/>
        <v>Across Service Areas</v>
      </c>
      <c r="W557" s="22">
        <f>'4 - Cost Pressures'!Q95</f>
        <v>0</v>
      </c>
      <c r="Z557" s="22">
        <f>'4 - Cost Pressures'!R95</f>
        <v>0</v>
      </c>
    </row>
    <row r="558" spans="1:26">
      <c r="A558" t="str">
        <f t="shared" si="576"/>
        <v>Swansea Bay UHB</v>
      </c>
      <c r="B558" t="str">
        <f t="shared" si="576"/>
        <v>In Year Cost Base</v>
      </c>
      <c r="C558" t="str">
        <f t="shared" si="577"/>
        <v xml:space="preserve">Funded Cost Pressures: </v>
      </c>
      <c r="D558" t="s">
        <v>728</v>
      </c>
      <c r="E558" t="str">
        <f t="shared" ref="E558:G558" si="584">E464</f>
        <v>FIGURE</v>
      </c>
      <c r="F558" t="str">
        <f t="shared" si="584"/>
        <v>Anticpated Allocations Invesments Recurrent (as per Tab 6)</v>
      </c>
      <c r="G558" t="str">
        <f t="shared" si="584"/>
        <v>Across Service Areas</v>
      </c>
      <c r="W558" s="22">
        <f>'4 - Cost Pressures'!Q96</f>
        <v>0</v>
      </c>
      <c r="Z558" s="22">
        <f>'4 - Cost Pressures'!R96</f>
        <v>0</v>
      </c>
    </row>
    <row r="559" spans="1:26">
      <c r="A559" t="str">
        <f t="shared" si="576"/>
        <v>Swansea Bay UHB</v>
      </c>
      <c r="B559" t="str">
        <f t="shared" si="576"/>
        <v>In Year Cost Base</v>
      </c>
      <c r="C559" t="str">
        <f t="shared" si="577"/>
        <v xml:space="preserve">Funded Cost Pressures: </v>
      </c>
      <c r="D559" t="s">
        <v>728</v>
      </c>
      <c r="E559" t="str">
        <f t="shared" ref="E559:G559" si="585">E465</f>
        <v>FIGURE</v>
      </c>
      <c r="F559" t="str">
        <f t="shared" si="585"/>
        <v>Anticpated Allocations Invesments Non Recurrent (as per Tab 6)</v>
      </c>
      <c r="G559" t="str">
        <f t="shared" si="585"/>
        <v>Across Service Areas</v>
      </c>
      <c r="W559" s="22">
        <f>'4 - Cost Pressures'!Q97</f>
        <v>0</v>
      </c>
      <c r="Z559" s="22">
        <f>'4 - Cost Pressures'!R97</f>
        <v>0</v>
      </c>
    </row>
    <row r="560" spans="1:26">
      <c r="A560" t="str">
        <f t="shared" si="576"/>
        <v>Swansea Bay UHB</v>
      </c>
      <c r="B560" t="str">
        <f t="shared" si="576"/>
        <v>In Year Cost Base</v>
      </c>
      <c r="C560" t="str">
        <f t="shared" si="577"/>
        <v xml:space="preserve">Funded Cost Pressures: </v>
      </c>
      <c r="D560" t="s">
        <v>728</v>
      </c>
      <c r="E560" t="str">
        <f t="shared" ref="E560:G560" si="586">E466</f>
        <v>FIGURE</v>
      </c>
      <c r="F560">
        <f t="shared" si="586"/>
        <v>0</v>
      </c>
      <c r="G560">
        <f t="shared" si="586"/>
        <v>0</v>
      </c>
      <c r="W560" s="22">
        <f>'4 - Cost Pressures'!Q98</f>
        <v>0</v>
      </c>
      <c r="Z560" s="22">
        <f>'4 - Cost Pressures'!R98</f>
        <v>0</v>
      </c>
    </row>
    <row r="561" spans="1:26">
      <c r="A561" t="str">
        <f t="shared" si="576"/>
        <v>Swansea Bay UHB</v>
      </c>
      <c r="B561" t="str">
        <f t="shared" si="576"/>
        <v>In Year Cost Base</v>
      </c>
      <c r="C561" t="str">
        <f t="shared" si="577"/>
        <v xml:space="preserve">Funded Cost Pressures: </v>
      </c>
      <c r="D561" t="s">
        <v>728</v>
      </c>
      <c r="E561" t="str">
        <f t="shared" ref="E561:G561" si="587">E467</f>
        <v>FIGURE</v>
      </c>
      <c r="F561">
        <f t="shared" si="587"/>
        <v>0</v>
      </c>
      <c r="G561">
        <f t="shared" si="587"/>
        <v>0</v>
      </c>
      <c r="W561" s="22">
        <f>'4 - Cost Pressures'!Q99</f>
        <v>0</v>
      </c>
      <c r="Z561" s="22">
        <f>'4 - Cost Pressures'!R99</f>
        <v>0</v>
      </c>
    </row>
    <row r="562" spans="1:26">
      <c r="A562" t="str">
        <f t="shared" si="576"/>
        <v>Swansea Bay UHB</v>
      </c>
      <c r="B562" t="str">
        <f t="shared" si="576"/>
        <v>In Year Cost Base</v>
      </c>
      <c r="C562" t="str">
        <f t="shared" si="577"/>
        <v xml:space="preserve">Funded Cost Pressures: </v>
      </c>
      <c r="D562" t="s">
        <v>728</v>
      </c>
      <c r="E562" t="str">
        <f t="shared" ref="E562:G562" si="588">E468</f>
        <v>FIGURE</v>
      </c>
      <c r="F562">
        <f t="shared" si="588"/>
        <v>0</v>
      </c>
      <c r="G562">
        <f t="shared" si="588"/>
        <v>0</v>
      </c>
      <c r="W562" s="22">
        <f>'4 - Cost Pressures'!Q100</f>
        <v>0</v>
      </c>
      <c r="Z562" s="22">
        <f>'4 - Cost Pressures'!R100</f>
        <v>0</v>
      </c>
    </row>
    <row r="563" spans="1:26">
      <c r="A563" t="str">
        <f t="shared" ref="A563:B563" si="589">A469</f>
        <v>Swansea Bay UHB</v>
      </c>
      <c r="B563" t="str">
        <f t="shared" si="589"/>
        <v>In Year Cost Base</v>
      </c>
      <c r="C563" t="str">
        <f t="shared" si="577"/>
        <v xml:space="preserve">Funded Cost Pressures: </v>
      </c>
      <c r="D563" t="s">
        <v>728</v>
      </c>
      <c r="E563" t="str">
        <f t="shared" ref="E563:G563" si="590">E469</f>
        <v>TOTAL</v>
      </c>
      <c r="F563" t="str">
        <f t="shared" si="590"/>
        <v>Adjustment for new funded activities</v>
      </c>
      <c r="G563">
        <f t="shared" si="590"/>
        <v>0</v>
      </c>
      <c r="W563" s="22">
        <f>'4 - Cost Pressures'!Q101</f>
        <v>10482.5</v>
      </c>
      <c r="Z563" s="22">
        <f>'4 - Cost Pressures'!R101</f>
        <v>10482.5</v>
      </c>
    </row>
    <row r="564" spans="1:26">
      <c r="A564" t="str">
        <f t="shared" ref="A564:B564" si="591">A470</f>
        <v>Swansea Bay UHB</v>
      </c>
      <c r="B564" t="str">
        <f t="shared" si="591"/>
        <v>In Year Cost Base</v>
      </c>
      <c r="C564" t="str">
        <f t="shared" si="577"/>
        <v xml:space="preserve">Funded Cost Pressures: </v>
      </c>
      <c r="D564" t="s">
        <v>728</v>
      </c>
      <c r="E564" t="str">
        <f t="shared" ref="E564:G564" si="592">E470</f>
        <v>FIGURE</v>
      </c>
      <c r="F564">
        <f t="shared" si="592"/>
        <v>0</v>
      </c>
      <c r="G564">
        <f t="shared" si="592"/>
        <v>0</v>
      </c>
      <c r="W564" s="22">
        <f>'4 - Cost Pressures'!Q102</f>
        <v>0</v>
      </c>
      <c r="Z564" s="22">
        <f>'4 - Cost Pressures'!R102</f>
        <v>0</v>
      </c>
    </row>
    <row r="565" spans="1:26">
      <c r="A565" t="str">
        <f t="shared" ref="A565:B565" si="593">A471</f>
        <v>Swansea Bay UHB</v>
      </c>
      <c r="B565" t="str">
        <f t="shared" si="593"/>
        <v>In Year Cost Base</v>
      </c>
      <c r="C565" t="str">
        <f t="shared" si="577"/>
        <v>Total Cost Pressures</v>
      </c>
      <c r="D565" t="s">
        <v>728</v>
      </c>
      <c r="E565" t="str">
        <f t="shared" ref="E565:G565" si="594">E471</f>
        <v>TOTAL</v>
      </c>
      <c r="F565" t="str">
        <f t="shared" si="594"/>
        <v>Total Cost Pressures</v>
      </c>
      <c r="G565">
        <f t="shared" si="594"/>
        <v>0</v>
      </c>
      <c r="W565" s="22">
        <f>'4 - Cost Pressures'!Q103</f>
        <v>20356.5</v>
      </c>
      <c r="Z565" s="22">
        <f>'4 - Cost Pressures'!R103</f>
        <v>20356.5</v>
      </c>
    </row>
    <row r="566" spans="1:26">
      <c r="A566" t="str">
        <f t="shared" ref="A566:B585" si="595">A472</f>
        <v>Swansea Bay UHB</v>
      </c>
      <c r="B566" t="str">
        <f t="shared" si="595"/>
        <v>In Year Cost Base</v>
      </c>
      <c r="C566" t="str">
        <f t="shared" si="577"/>
        <v>Inflationary Cost Pressures</v>
      </c>
      <c r="D566" t="s">
        <v>729</v>
      </c>
      <c r="E566" t="str">
        <f>E472</f>
        <v>FIGURE</v>
      </c>
      <c r="F566" t="str">
        <f t="shared" ref="F566:G566" si="596">F472</f>
        <v>Inflation - Energy</v>
      </c>
      <c r="G566">
        <f t="shared" si="596"/>
        <v>0</v>
      </c>
      <c r="W566" s="22">
        <f>'4 - Cost Pressures'!S10</f>
        <v>0</v>
      </c>
      <c r="Z566" s="22">
        <f>'4 - Cost Pressures'!T10</f>
        <v>0</v>
      </c>
    </row>
    <row r="567" spans="1:26">
      <c r="A567" t="str">
        <f t="shared" si="595"/>
        <v>Swansea Bay UHB</v>
      </c>
      <c r="B567" t="str">
        <f t="shared" si="595"/>
        <v>In Year Cost Base</v>
      </c>
      <c r="C567" t="str">
        <f t="shared" si="577"/>
        <v>Inflationary Cost Pressures</v>
      </c>
      <c r="D567" t="s">
        <v>729</v>
      </c>
      <c r="E567" t="str">
        <f t="shared" ref="E567:G567" si="597">E473</f>
        <v>FIGURE</v>
      </c>
      <c r="F567" t="str">
        <f t="shared" si="597"/>
        <v>Inflation - Other price increases</v>
      </c>
      <c r="G567">
        <f t="shared" si="597"/>
        <v>0</v>
      </c>
      <c r="W567" s="22">
        <f>'4 - Cost Pressures'!S11</f>
        <v>0</v>
      </c>
      <c r="Z567" s="22">
        <f>'4 - Cost Pressures'!T11</f>
        <v>0</v>
      </c>
    </row>
    <row r="568" spans="1:26">
      <c r="A568" t="str">
        <f t="shared" si="595"/>
        <v>Swansea Bay UHB</v>
      </c>
      <c r="B568" t="str">
        <f t="shared" si="595"/>
        <v>In Year Cost Base</v>
      </c>
      <c r="C568" t="str">
        <f t="shared" si="577"/>
        <v>Inflationary Cost Pressures</v>
      </c>
      <c r="D568" t="s">
        <v>729</v>
      </c>
      <c r="E568" t="str">
        <f t="shared" ref="E568:G568" si="598">E474</f>
        <v>FIGURE</v>
      </c>
      <c r="F568" t="str">
        <f t="shared" si="598"/>
        <v>CHC (ec RLW)</v>
      </c>
      <c r="G568">
        <f t="shared" si="598"/>
        <v>0</v>
      </c>
      <c r="W568" s="22">
        <f>'4 - Cost Pressures'!S12</f>
        <v>0</v>
      </c>
      <c r="Z568" s="22">
        <f>'4 - Cost Pressures'!T12</f>
        <v>0</v>
      </c>
    </row>
    <row r="569" spans="1:26">
      <c r="A569" t="str">
        <f t="shared" si="595"/>
        <v>Swansea Bay UHB</v>
      </c>
      <c r="B569" t="str">
        <f t="shared" si="595"/>
        <v>In Year Cost Base</v>
      </c>
      <c r="C569" t="str">
        <f t="shared" si="577"/>
        <v>Inflationary Cost Pressures</v>
      </c>
      <c r="D569" t="s">
        <v>729</v>
      </c>
      <c r="E569" t="str">
        <f t="shared" ref="E569:G569" si="599">E475</f>
        <v>FIGURE</v>
      </c>
      <c r="F569" t="str">
        <f t="shared" si="599"/>
        <v>Secondary Care Drugs &amp; NICE</v>
      </c>
      <c r="G569">
        <f t="shared" si="599"/>
        <v>0</v>
      </c>
      <c r="W569" s="22">
        <f>'4 - Cost Pressures'!S13</f>
        <v>0</v>
      </c>
      <c r="Z569" s="22">
        <f>'4 - Cost Pressures'!T13</f>
        <v>0</v>
      </c>
    </row>
    <row r="570" spans="1:26">
      <c r="A570" t="str">
        <f t="shared" si="595"/>
        <v>Swansea Bay UHB</v>
      </c>
      <c r="B570" t="str">
        <f t="shared" si="595"/>
        <v>In Year Cost Base</v>
      </c>
      <c r="C570" t="str">
        <f t="shared" si="577"/>
        <v>Inflationary Cost Pressures</v>
      </c>
      <c r="D570" t="s">
        <v>729</v>
      </c>
      <c r="E570" t="str">
        <f t="shared" ref="E570:G570" si="600">E476</f>
        <v>FIGURE</v>
      </c>
      <c r="F570" t="str">
        <f t="shared" si="600"/>
        <v>PC Prescribing</v>
      </c>
      <c r="G570">
        <f t="shared" si="600"/>
        <v>0</v>
      </c>
      <c r="W570" s="22">
        <f>'4 - Cost Pressures'!S14</f>
        <v>0</v>
      </c>
      <c r="Z570" s="22">
        <f>'4 - Cost Pressures'!T14</f>
        <v>0</v>
      </c>
    </row>
    <row r="571" spans="1:26">
      <c r="A571" t="str">
        <f t="shared" si="595"/>
        <v>Swansea Bay UHB</v>
      </c>
      <c r="B571" t="str">
        <f t="shared" si="595"/>
        <v>In Year Cost Base</v>
      </c>
      <c r="C571" t="str">
        <f t="shared" si="577"/>
        <v>Inflationary Cost Pressures</v>
      </c>
      <c r="D571" t="s">
        <v>729</v>
      </c>
      <c r="E571" t="str">
        <f t="shared" ref="E571:G571" si="601">E477</f>
        <v>FIGURE</v>
      </c>
      <c r="F571" t="str">
        <f t="shared" si="601"/>
        <v>Inflations Linked to Commissioned Services</v>
      </c>
      <c r="G571">
        <f t="shared" si="601"/>
        <v>0</v>
      </c>
      <c r="W571" s="22">
        <f>'4 - Cost Pressures'!S15</f>
        <v>0</v>
      </c>
      <c r="Z571" s="22">
        <f>'4 - Cost Pressures'!T15</f>
        <v>0</v>
      </c>
    </row>
    <row r="572" spans="1:26">
      <c r="A572" t="str">
        <f t="shared" si="595"/>
        <v>Swansea Bay UHB</v>
      </c>
      <c r="B572" t="str">
        <f t="shared" si="595"/>
        <v>In Year Cost Base</v>
      </c>
      <c r="C572" t="str">
        <f t="shared" si="577"/>
        <v>Inflationary Cost Pressures</v>
      </c>
      <c r="D572" t="s">
        <v>729</v>
      </c>
      <c r="E572" t="str">
        <f t="shared" ref="E572:G572" si="602">E478</f>
        <v>FIGURE</v>
      </c>
      <c r="F572">
        <f t="shared" si="602"/>
        <v>0</v>
      </c>
      <c r="G572">
        <f t="shared" si="602"/>
        <v>0</v>
      </c>
      <c r="W572" s="22">
        <f>'4 - Cost Pressures'!S16</f>
        <v>0</v>
      </c>
      <c r="Z572" s="22">
        <f>'4 - Cost Pressures'!T16</f>
        <v>0</v>
      </c>
    </row>
    <row r="573" spans="1:26">
      <c r="A573" t="str">
        <f t="shared" si="595"/>
        <v>Swansea Bay UHB</v>
      </c>
      <c r="B573" t="str">
        <f t="shared" si="595"/>
        <v>In Year Cost Base</v>
      </c>
      <c r="C573" t="str">
        <f t="shared" si="577"/>
        <v>Inflationary Cost Pressures</v>
      </c>
      <c r="D573" t="s">
        <v>729</v>
      </c>
      <c r="E573" t="str">
        <f t="shared" ref="E573:G573" si="603">E479</f>
        <v>FIGURE</v>
      </c>
      <c r="F573">
        <f t="shared" si="603"/>
        <v>0</v>
      </c>
      <c r="G573">
        <f t="shared" si="603"/>
        <v>0</v>
      </c>
      <c r="W573" s="22">
        <f>'4 - Cost Pressures'!S17</f>
        <v>0</v>
      </c>
      <c r="Z573" s="22">
        <f>'4 - Cost Pressures'!T17</f>
        <v>0</v>
      </c>
    </row>
    <row r="574" spans="1:26">
      <c r="A574" t="str">
        <f t="shared" si="595"/>
        <v>Swansea Bay UHB</v>
      </c>
      <c r="B574" t="str">
        <f t="shared" si="595"/>
        <v>In Year Cost Base</v>
      </c>
      <c r="C574" t="str">
        <f t="shared" si="577"/>
        <v>Inflationary Cost Pressures</v>
      </c>
      <c r="D574" t="s">
        <v>729</v>
      </c>
      <c r="E574" t="str">
        <f t="shared" ref="E574:G574" si="604">E480</f>
        <v>TOTAL</v>
      </c>
      <c r="F574" t="str">
        <f t="shared" si="604"/>
        <v>Subtotal Inflationary Cost Pressures</v>
      </c>
      <c r="G574">
        <f t="shared" si="604"/>
        <v>0</v>
      </c>
      <c r="W574" s="22">
        <f>'4 - Cost Pressures'!S18</f>
        <v>0</v>
      </c>
      <c r="Z574" s="22">
        <f>'4 - Cost Pressures'!T18</f>
        <v>0</v>
      </c>
    </row>
    <row r="575" spans="1:26">
      <c r="A575" t="str">
        <f t="shared" si="595"/>
        <v>Swansea Bay UHB</v>
      </c>
      <c r="B575" t="str">
        <f t="shared" si="595"/>
        <v>In Year Cost Base</v>
      </c>
      <c r="C575" t="str">
        <f t="shared" si="577"/>
        <v>Inflationary Cost Pressures</v>
      </c>
      <c r="D575" t="s">
        <v>729</v>
      </c>
      <c r="E575" t="str">
        <f t="shared" ref="E575:G575" si="605">E481</f>
        <v>FIGURE</v>
      </c>
      <c r="F575">
        <f t="shared" si="605"/>
        <v>0</v>
      </c>
      <c r="G575">
        <f t="shared" si="605"/>
        <v>0</v>
      </c>
      <c r="W575" s="22">
        <f>'4 - Cost Pressures'!S19</f>
        <v>0</v>
      </c>
      <c r="Z575" s="22">
        <f>'4 - Cost Pressures'!T19</f>
        <v>0</v>
      </c>
    </row>
    <row r="576" spans="1:26">
      <c r="A576" t="str">
        <f t="shared" si="595"/>
        <v>Swansea Bay UHB</v>
      </c>
      <c r="B576" t="str">
        <f t="shared" si="595"/>
        <v>In Year Cost Base</v>
      </c>
      <c r="C576" t="str">
        <f t="shared" si="577"/>
        <v>Ongoing non-recurring cost pressures</v>
      </c>
      <c r="D576" t="s">
        <v>729</v>
      </c>
      <c r="E576" t="str">
        <f t="shared" ref="E576:G576" si="606">E482</f>
        <v>FIGURE</v>
      </c>
      <c r="F576" t="str">
        <f t="shared" si="606"/>
        <v>Ongoing non-recurring cost pressures</v>
      </c>
      <c r="G576" t="str">
        <f t="shared" si="606"/>
        <v>Service Area</v>
      </c>
      <c r="W576" s="22" t="str">
        <f>'4 - Cost Pressures'!S20</f>
        <v>£'000</v>
      </c>
      <c r="Z576" s="22" t="str">
        <f>'4 - Cost Pressures'!T20</f>
        <v>£'000</v>
      </c>
    </row>
    <row r="577" spans="1:26">
      <c r="A577" t="str">
        <f t="shared" si="595"/>
        <v>Swansea Bay UHB</v>
      </c>
      <c r="B577" t="str">
        <f t="shared" si="595"/>
        <v>In Year Cost Base</v>
      </c>
      <c r="C577" t="str">
        <f t="shared" si="577"/>
        <v>Ongoing non-recurring cost pressures</v>
      </c>
      <c r="D577" t="s">
        <v>729</v>
      </c>
      <c r="E577" t="str">
        <f t="shared" ref="E577:G577" si="607">E483</f>
        <v>FIGURE</v>
      </c>
      <c r="F577">
        <f t="shared" si="607"/>
        <v>0</v>
      </c>
      <c r="G577">
        <f t="shared" si="607"/>
        <v>0</v>
      </c>
      <c r="W577" s="22">
        <f>'4 - Cost Pressures'!S21</f>
        <v>0</v>
      </c>
      <c r="Z577" s="22">
        <f>'4 - Cost Pressures'!T21</f>
        <v>0</v>
      </c>
    </row>
    <row r="578" spans="1:26">
      <c r="A578" t="str">
        <f t="shared" si="595"/>
        <v>Swansea Bay UHB</v>
      </c>
      <c r="B578" t="str">
        <f t="shared" si="595"/>
        <v>In Year Cost Base</v>
      </c>
      <c r="C578" t="str">
        <f t="shared" si="577"/>
        <v>Ongoing non-recurring cost pressures</v>
      </c>
      <c r="D578" t="s">
        <v>729</v>
      </c>
      <c r="E578" t="str">
        <f t="shared" ref="E578:G578" si="608">E484</f>
        <v>FIGURE</v>
      </c>
      <c r="F578">
        <f t="shared" si="608"/>
        <v>0</v>
      </c>
      <c r="G578">
        <f t="shared" si="608"/>
        <v>0</v>
      </c>
      <c r="W578" s="22">
        <f>'4 - Cost Pressures'!S22</f>
        <v>0</v>
      </c>
      <c r="Z578" s="22">
        <f>'4 - Cost Pressures'!T22</f>
        <v>0</v>
      </c>
    </row>
    <row r="579" spans="1:26">
      <c r="A579" t="str">
        <f t="shared" si="595"/>
        <v>Swansea Bay UHB</v>
      </c>
      <c r="B579" t="str">
        <f t="shared" si="595"/>
        <v>In Year Cost Base</v>
      </c>
      <c r="C579" t="str">
        <f t="shared" si="577"/>
        <v>Ongoing non-recurring cost pressures</v>
      </c>
      <c r="D579" t="s">
        <v>729</v>
      </c>
      <c r="E579" t="str">
        <f t="shared" ref="E579:G579" si="609">E485</f>
        <v>FIGURE</v>
      </c>
      <c r="F579">
        <f t="shared" si="609"/>
        <v>0</v>
      </c>
      <c r="G579">
        <f t="shared" si="609"/>
        <v>0</v>
      </c>
      <c r="W579" s="22">
        <f>'4 - Cost Pressures'!S23</f>
        <v>0</v>
      </c>
      <c r="Z579" s="22">
        <f>'4 - Cost Pressures'!T23</f>
        <v>0</v>
      </c>
    </row>
    <row r="580" spans="1:26">
      <c r="A580" t="str">
        <f t="shared" si="595"/>
        <v>Swansea Bay UHB</v>
      </c>
      <c r="B580" t="str">
        <f t="shared" si="595"/>
        <v>In Year Cost Base</v>
      </c>
      <c r="C580" t="str">
        <f t="shared" si="577"/>
        <v>Ongoing non-recurring cost pressures</v>
      </c>
      <c r="D580" t="s">
        <v>729</v>
      </c>
      <c r="E580" t="str">
        <f t="shared" ref="E580:G580" si="610">E486</f>
        <v>FIGURE</v>
      </c>
      <c r="F580">
        <f t="shared" si="610"/>
        <v>0</v>
      </c>
      <c r="G580">
        <f t="shared" si="610"/>
        <v>0</v>
      </c>
      <c r="W580" s="22">
        <f>'4 - Cost Pressures'!S24</f>
        <v>0</v>
      </c>
      <c r="Z580" s="22">
        <f>'4 - Cost Pressures'!T24</f>
        <v>0</v>
      </c>
    </row>
    <row r="581" spans="1:26">
      <c r="A581" t="str">
        <f t="shared" si="595"/>
        <v>Swansea Bay UHB</v>
      </c>
      <c r="B581" t="str">
        <f t="shared" si="595"/>
        <v>In Year Cost Base</v>
      </c>
      <c r="C581" t="str">
        <f t="shared" si="577"/>
        <v>Ongoing non-recurring cost pressures</v>
      </c>
      <c r="D581" t="s">
        <v>729</v>
      </c>
      <c r="E581" t="str">
        <f t="shared" ref="E581:G581" si="611">E487</f>
        <v>FIGURE</v>
      </c>
      <c r="F581">
        <f t="shared" si="611"/>
        <v>0</v>
      </c>
      <c r="G581">
        <f t="shared" si="611"/>
        <v>0</v>
      </c>
      <c r="W581" s="22">
        <f>'4 - Cost Pressures'!S25</f>
        <v>0</v>
      </c>
      <c r="Z581" s="22">
        <f>'4 - Cost Pressures'!T25</f>
        <v>0</v>
      </c>
    </row>
    <row r="582" spans="1:26">
      <c r="A582" t="str">
        <f t="shared" si="595"/>
        <v>Swansea Bay UHB</v>
      </c>
      <c r="B582" t="str">
        <f t="shared" si="595"/>
        <v>In Year Cost Base</v>
      </c>
      <c r="C582" t="str">
        <f t="shared" si="577"/>
        <v>Ongoing non-recurring cost pressures</v>
      </c>
      <c r="D582" t="s">
        <v>729</v>
      </c>
      <c r="E582" t="str">
        <f t="shared" ref="E582:G582" si="612">E488</f>
        <v>FIGURE</v>
      </c>
      <c r="F582">
        <f t="shared" si="612"/>
        <v>0</v>
      </c>
      <c r="G582">
        <f t="shared" si="612"/>
        <v>0</v>
      </c>
      <c r="W582" s="22">
        <f>'4 - Cost Pressures'!S26</f>
        <v>0</v>
      </c>
      <c r="Z582" s="22">
        <f>'4 - Cost Pressures'!T26</f>
        <v>0</v>
      </c>
    </row>
    <row r="583" spans="1:26">
      <c r="A583" t="str">
        <f t="shared" si="595"/>
        <v>Swansea Bay UHB</v>
      </c>
      <c r="B583" t="str">
        <f t="shared" si="595"/>
        <v>In Year Cost Base</v>
      </c>
      <c r="C583" t="str">
        <f t="shared" si="577"/>
        <v>Ongoing non-recurring cost pressures</v>
      </c>
      <c r="D583" t="s">
        <v>729</v>
      </c>
      <c r="E583" t="str">
        <f t="shared" ref="E583:G583" si="613">E489</f>
        <v>FIGURE</v>
      </c>
      <c r="F583">
        <f t="shared" si="613"/>
        <v>0</v>
      </c>
      <c r="G583">
        <f t="shared" si="613"/>
        <v>0</v>
      </c>
      <c r="W583" s="22">
        <f>'4 - Cost Pressures'!S27</f>
        <v>0</v>
      </c>
      <c r="Z583" s="22">
        <f>'4 - Cost Pressures'!T27</f>
        <v>0</v>
      </c>
    </row>
    <row r="584" spans="1:26">
      <c r="A584" t="str">
        <f t="shared" si="595"/>
        <v>Swansea Bay UHB</v>
      </c>
      <c r="B584" t="str">
        <f t="shared" si="595"/>
        <v>In Year Cost Base</v>
      </c>
      <c r="C584" t="str">
        <f t="shared" si="577"/>
        <v>Ongoing non-recurring cost pressures</v>
      </c>
      <c r="D584" t="s">
        <v>729</v>
      </c>
      <c r="E584" t="str">
        <f t="shared" ref="E584:G584" si="614">E490</f>
        <v>FIGURE</v>
      </c>
      <c r="F584">
        <f t="shared" si="614"/>
        <v>0</v>
      </c>
      <c r="G584">
        <f t="shared" si="614"/>
        <v>0</v>
      </c>
      <c r="W584" s="22">
        <f>'4 - Cost Pressures'!S28</f>
        <v>0</v>
      </c>
      <c r="Z584" s="22">
        <f>'4 - Cost Pressures'!T28</f>
        <v>0</v>
      </c>
    </row>
    <row r="585" spans="1:26">
      <c r="A585" t="str">
        <f t="shared" si="595"/>
        <v>Swansea Bay UHB</v>
      </c>
      <c r="B585" t="str">
        <f t="shared" si="595"/>
        <v>In Year Cost Base</v>
      </c>
      <c r="C585" t="str">
        <f t="shared" si="577"/>
        <v>Ongoing non-recurring cost pressures</v>
      </c>
      <c r="D585" t="s">
        <v>729</v>
      </c>
      <c r="E585" t="str">
        <f t="shared" ref="E585:G585" si="615">E491</f>
        <v>FIGURE</v>
      </c>
      <c r="F585">
        <f t="shared" si="615"/>
        <v>0</v>
      </c>
      <c r="G585">
        <f t="shared" si="615"/>
        <v>0</v>
      </c>
      <c r="W585" s="22">
        <f>'4 - Cost Pressures'!S29</f>
        <v>0</v>
      </c>
      <c r="Z585" s="22">
        <f>'4 - Cost Pressures'!T29</f>
        <v>0</v>
      </c>
    </row>
    <row r="586" spans="1:26">
      <c r="A586" t="str">
        <f t="shared" ref="A586:B605" si="616">A492</f>
        <v>Swansea Bay UHB</v>
      </c>
      <c r="B586" t="str">
        <f t="shared" si="616"/>
        <v>In Year Cost Base</v>
      </c>
      <c r="C586" t="str">
        <f t="shared" si="577"/>
        <v>Ongoing non-recurring cost pressures</v>
      </c>
      <c r="D586" t="s">
        <v>729</v>
      </c>
      <c r="E586" t="str">
        <f t="shared" ref="E586:G586" si="617">E492</f>
        <v>FIGURE</v>
      </c>
      <c r="F586">
        <f t="shared" si="617"/>
        <v>0</v>
      </c>
      <c r="G586">
        <f t="shared" si="617"/>
        <v>0</v>
      </c>
      <c r="W586" s="22">
        <f>'4 - Cost Pressures'!S30</f>
        <v>0</v>
      </c>
      <c r="Z586" s="22">
        <f>'4 - Cost Pressures'!T30</f>
        <v>0</v>
      </c>
    </row>
    <row r="587" spans="1:26">
      <c r="A587" t="str">
        <f t="shared" si="616"/>
        <v>Swansea Bay UHB</v>
      </c>
      <c r="B587" t="str">
        <f t="shared" si="616"/>
        <v>In Year Cost Base</v>
      </c>
      <c r="C587" t="str">
        <f t="shared" si="577"/>
        <v>Ongoing non-recurring cost pressures</v>
      </c>
      <c r="D587" t="s">
        <v>729</v>
      </c>
      <c r="E587" t="str">
        <f t="shared" ref="E587:G587" si="618">E493</f>
        <v>FIGURE</v>
      </c>
      <c r="F587">
        <f t="shared" si="618"/>
        <v>0</v>
      </c>
      <c r="G587">
        <f t="shared" si="618"/>
        <v>0</v>
      </c>
      <c r="W587" s="22">
        <f>'4 - Cost Pressures'!S31</f>
        <v>0</v>
      </c>
      <c r="Z587" s="22">
        <f>'4 - Cost Pressures'!T31</f>
        <v>0</v>
      </c>
    </row>
    <row r="588" spans="1:26">
      <c r="A588" t="str">
        <f t="shared" si="616"/>
        <v>Swansea Bay UHB</v>
      </c>
      <c r="B588" t="str">
        <f t="shared" si="616"/>
        <v>In Year Cost Base</v>
      </c>
      <c r="C588" t="str">
        <f t="shared" si="577"/>
        <v>Ongoing non-recurring cost pressures</v>
      </c>
      <c r="D588" t="s">
        <v>729</v>
      </c>
      <c r="E588" t="str">
        <f t="shared" ref="E588:G588" si="619">E494</f>
        <v>FIGURE</v>
      </c>
      <c r="F588">
        <f t="shared" si="619"/>
        <v>0</v>
      </c>
      <c r="G588">
        <f t="shared" si="619"/>
        <v>0</v>
      </c>
      <c r="W588" s="22">
        <f>'4 - Cost Pressures'!S32</f>
        <v>0</v>
      </c>
      <c r="Z588" s="22">
        <f>'4 - Cost Pressures'!T32</f>
        <v>0</v>
      </c>
    </row>
    <row r="589" spans="1:26">
      <c r="A589" t="str">
        <f t="shared" si="616"/>
        <v>Swansea Bay UHB</v>
      </c>
      <c r="B589" t="str">
        <f t="shared" si="616"/>
        <v>In Year Cost Base</v>
      </c>
      <c r="C589" t="str">
        <f t="shared" si="577"/>
        <v>Ongoing non-recurring cost pressures</v>
      </c>
      <c r="D589" t="s">
        <v>729</v>
      </c>
      <c r="E589" t="str">
        <f t="shared" ref="E589:G589" si="620">E495</f>
        <v>FIGURE</v>
      </c>
      <c r="F589">
        <f t="shared" si="620"/>
        <v>0</v>
      </c>
      <c r="G589">
        <f t="shared" si="620"/>
        <v>0</v>
      </c>
      <c r="W589" s="22">
        <f>'4 - Cost Pressures'!S33</f>
        <v>0</v>
      </c>
      <c r="Z589" s="22">
        <f>'4 - Cost Pressures'!T33</f>
        <v>0</v>
      </c>
    </row>
    <row r="590" spans="1:26">
      <c r="A590" t="str">
        <f t="shared" si="616"/>
        <v>Swansea Bay UHB</v>
      </c>
      <c r="B590" t="str">
        <f t="shared" si="616"/>
        <v>In Year Cost Base</v>
      </c>
      <c r="C590" t="str">
        <f t="shared" si="577"/>
        <v>Ongoing non-recurring cost pressures</v>
      </c>
      <c r="D590" t="s">
        <v>729</v>
      </c>
      <c r="E590" t="str">
        <f t="shared" ref="E590:G590" si="621">E496</f>
        <v>FIGURE</v>
      </c>
      <c r="F590">
        <f t="shared" si="621"/>
        <v>0</v>
      </c>
      <c r="G590">
        <f t="shared" si="621"/>
        <v>0</v>
      </c>
      <c r="W590" s="22">
        <f>'4 - Cost Pressures'!S34</f>
        <v>0</v>
      </c>
      <c r="Z590" s="22">
        <f>'4 - Cost Pressures'!T34</f>
        <v>0</v>
      </c>
    </row>
    <row r="591" spans="1:26">
      <c r="A591" t="str">
        <f t="shared" si="616"/>
        <v>Swansea Bay UHB</v>
      </c>
      <c r="B591" t="str">
        <f t="shared" si="616"/>
        <v>In Year Cost Base</v>
      </c>
      <c r="C591" t="str">
        <f t="shared" si="577"/>
        <v>Ongoing non-recurring cost pressures</v>
      </c>
      <c r="D591" t="s">
        <v>729</v>
      </c>
      <c r="E591" t="str">
        <f t="shared" ref="E591:G591" si="622">E497</f>
        <v>FIGURE</v>
      </c>
      <c r="F591">
        <f t="shared" si="622"/>
        <v>0</v>
      </c>
      <c r="G591">
        <f t="shared" si="622"/>
        <v>0</v>
      </c>
      <c r="W591" s="22">
        <f>'4 - Cost Pressures'!S35</f>
        <v>0</v>
      </c>
      <c r="Z591" s="22">
        <f>'4 - Cost Pressures'!T35</f>
        <v>0</v>
      </c>
    </row>
    <row r="592" spans="1:26">
      <c r="A592" t="str">
        <f t="shared" si="616"/>
        <v>Swansea Bay UHB</v>
      </c>
      <c r="B592" t="str">
        <f t="shared" si="616"/>
        <v>In Year Cost Base</v>
      </c>
      <c r="C592" t="str">
        <f t="shared" si="577"/>
        <v>Ongoing non-recurring cost pressures</v>
      </c>
      <c r="D592" t="s">
        <v>729</v>
      </c>
      <c r="E592" t="str">
        <f t="shared" ref="E592:G592" si="623">E498</f>
        <v>FIGURE</v>
      </c>
      <c r="F592">
        <f t="shared" si="623"/>
        <v>0</v>
      </c>
      <c r="G592">
        <f t="shared" si="623"/>
        <v>0</v>
      </c>
      <c r="W592" s="22">
        <f>'4 - Cost Pressures'!S36</f>
        <v>0</v>
      </c>
      <c r="Z592" s="22">
        <f>'4 - Cost Pressures'!T36</f>
        <v>0</v>
      </c>
    </row>
    <row r="593" spans="1:26">
      <c r="A593" t="str">
        <f t="shared" si="616"/>
        <v>Swansea Bay UHB</v>
      </c>
      <c r="B593" t="str">
        <f t="shared" si="616"/>
        <v>In Year Cost Base</v>
      </c>
      <c r="C593" t="str">
        <f t="shared" si="577"/>
        <v>Ongoing non-recurring cost pressures</v>
      </c>
      <c r="D593" t="s">
        <v>729</v>
      </c>
      <c r="E593" t="str">
        <f t="shared" ref="E593:G593" si="624">E499</f>
        <v>FIGURE</v>
      </c>
      <c r="F593">
        <f t="shared" si="624"/>
        <v>0</v>
      </c>
      <c r="G593">
        <f t="shared" si="624"/>
        <v>0</v>
      </c>
      <c r="W593" s="22">
        <f>'4 - Cost Pressures'!S37</f>
        <v>0</v>
      </c>
      <c r="Z593" s="22">
        <f>'4 - Cost Pressures'!T37</f>
        <v>0</v>
      </c>
    </row>
    <row r="594" spans="1:26">
      <c r="A594" t="str">
        <f t="shared" si="616"/>
        <v>Swansea Bay UHB</v>
      </c>
      <c r="B594" t="str">
        <f t="shared" si="616"/>
        <v>In Year Cost Base</v>
      </c>
      <c r="C594" t="str">
        <f t="shared" si="577"/>
        <v>Ongoing non-recurring cost pressures</v>
      </c>
      <c r="D594" t="s">
        <v>729</v>
      </c>
      <c r="E594" t="str">
        <f t="shared" ref="E594:G594" si="625">E500</f>
        <v>FIGURE</v>
      </c>
      <c r="F594">
        <f t="shared" si="625"/>
        <v>0</v>
      </c>
      <c r="G594">
        <f t="shared" si="625"/>
        <v>0</v>
      </c>
      <c r="W594" s="22">
        <f>'4 - Cost Pressures'!S38</f>
        <v>0</v>
      </c>
      <c r="Z594" s="22">
        <f>'4 - Cost Pressures'!T38</f>
        <v>0</v>
      </c>
    </row>
    <row r="595" spans="1:26">
      <c r="A595" t="str">
        <f t="shared" si="616"/>
        <v>Swansea Bay UHB</v>
      </c>
      <c r="B595" t="str">
        <f t="shared" si="616"/>
        <v>In Year Cost Base</v>
      </c>
      <c r="C595" t="str">
        <f t="shared" si="577"/>
        <v>Ongoing non-recurring cost pressures</v>
      </c>
      <c r="D595" t="s">
        <v>729</v>
      </c>
      <c r="E595" t="str">
        <f t="shared" ref="E595:G595" si="626">E501</f>
        <v>FIGURE</v>
      </c>
      <c r="F595">
        <f t="shared" si="626"/>
        <v>0</v>
      </c>
      <c r="G595">
        <f t="shared" si="626"/>
        <v>0</v>
      </c>
      <c r="W595" s="22">
        <f>'4 - Cost Pressures'!S39</f>
        <v>0</v>
      </c>
      <c r="Z595" s="22">
        <f>'4 - Cost Pressures'!T39</f>
        <v>0</v>
      </c>
    </row>
    <row r="596" spans="1:26">
      <c r="A596" t="str">
        <f t="shared" si="616"/>
        <v>Swansea Bay UHB</v>
      </c>
      <c r="B596" t="str">
        <f t="shared" si="616"/>
        <v>In Year Cost Base</v>
      </c>
      <c r="C596" t="str">
        <f t="shared" si="577"/>
        <v>Ongoing non-recurring cost pressures</v>
      </c>
      <c r="D596" t="s">
        <v>729</v>
      </c>
      <c r="E596" t="str">
        <f t="shared" ref="E596:G596" si="627">E502</f>
        <v>FIGURE</v>
      </c>
      <c r="F596">
        <f t="shared" si="627"/>
        <v>0</v>
      </c>
      <c r="G596">
        <f t="shared" si="627"/>
        <v>0</v>
      </c>
      <c r="W596" s="22">
        <f>'4 - Cost Pressures'!S40</f>
        <v>0</v>
      </c>
      <c r="Z596" s="22">
        <f>'4 - Cost Pressures'!T40</f>
        <v>0</v>
      </c>
    </row>
    <row r="597" spans="1:26">
      <c r="A597" t="str">
        <f t="shared" si="616"/>
        <v>Swansea Bay UHB</v>
      </c>
      <c r="B597" t="str">
        <f t="shared" si="616"/>
        <v>In Year Cost Base</v>
      </c>
      <c r="C597" t="str">
        <f t="shared" si="577"/>
        <v>Ongoing non-recurring cost pressures</v>
      </c>
      <c r="D597" t="s">
        <v>729</v>
      </c>
      <c r="E597" t="str">
        <f t="shared" ref="E597:G597" si="628">E503</f>
        <v>FIGURE</v>
      </c>
      <c r="F597">
        <f t="shared" si="628"/>
        <v>0</v>
      </c>
      <c r="G597">
        <f t="shared" si="628"/>
        <v>0</v>
      </c>
      <c r="W597" s="22">
        <f>'4 - Cost Pressures'!S41</f>
        <v>0</v>
      </c>
      <c r="Z597" s="22">
        <f>'4 - Cost Pressures'!T41</f>
        <v>0</v>
      </c>
    </row>
    <row r="598" spans="1:26">
      <c r="A598" t="str">
        <f t="shared" si="616"/>
        <v>Swansea Bay UHB</v>
      </c>
      <c r="B598" t="str">
        <f t="shared" si="616"/>
        <v>In Year Cost Base</v>
      </c>
      <c r="C598" t="str">
        <f t="shared" si="577"/>
        <v>Ongoing non-recurring cost pressures</v>
      </c>
      <c r="D598" t="s">
        <v>729</v>
      </c>
      <c r="E598" t="str">
        <f t="shared" ref="E598:G598" si="629">E504</f>
        <v>FIGURE</v>
      </c>
      <c r="F598">
        <f t="shared" si="629"/>
        <v>0</v>
      </c>
      <c r="G598">
        <f t="shared" si="629"/>
        <v>0</v>
      </c>
      <c r="W598" s="22">
        <f>'4 - Cost Pressures'!S42</f>
        <v>0</v>
      </c>
      <c r="Z598" s="22">
        <f>'4 - Cost Pressures'!T42</f>
        <v>0</v>
      </c>
    </row>
    <row r="599" spans="1:26">
      <c r="A599" t="str">
        <f t="shared" si="616"/>
        <v>Swansea Bay UHB</v>
      </c>
      <c r="B599" t="str">
        <f t="shared" si="616"/>
        <v>In Year Cost Base</v>
      </c>
      <c r="C599" t="str">
        <f t="shared" si="577"/>
        <v>Ongoing non-recurring cost pressures</v>
      </c>
      <c r="D599" t="s">
        <v>729</v>
      </c>
      <c r="E599" t="str">
        <f t="shared" ref="E599:G599" si="630">E505</f>
        <v>FIGURE</v>
      </c>
      <c r="F599">
        <f t="shared" si="630"/>
        <v>0</v>
      </c>
      <c r="G599">
        <f t="shared" si="630"/>
        <v>0</v>
      </c>
      <c r="W599" s="22">
        <f>'4 - Cost Pressures'!S43</f>
        <v>0</v>
      </c>
      <c r="Z599" s="22">
        <f>'4 - Cost Pressures'!T43</f>
        <v>0</v>
      </c>
    </row>
    <row r="600" spans="1:26">
      <c r="A600" t="str">
        <f t="shared" si="616"/>
        <v>Swansea Bay UHB</v>
      </c>
      <c r="B600" t="str">
        <f t="shared" si="616"/>
        <v>In Year Cost Base</v>
      </c>
      <c r="C600" t="str">
        <f t="shared" si="577"/>
        <v>Ongoing non-recurring cost pressures</v>
      </c>
      <c r="D600" t="s">
        <v>729</v>
      </c>
      <c r="E600" t="str">
        <f t="shared" ref="E600:G600" si="631">E506</f>
        <v>FIGURE</v>
      </c>
      <c r="F600">
        <f t="shared" si="631"/>
        <v>0</v>
      </c>
      <c r="G600">
        <f t="shared" si="631"/>
        <v>0</v>
      </c>
      <c r="W600" s="22">
        <f>'4 - Cost Pressures'!S44</f>
        <v>0</v>
      </c>
      <c r="Z600" s="22">
        <f>'4 - Cost Pressures'!T44</f>
        <v>0</v>
      </c>
    </row>
    <row r="601" spans="1:26">
      <c r="A601" t="str">
        <f t="shared" si="616"/>
        <v>Swansea Bay UHB</v>
      </c>
      <c r="B601" t="str">
        <f t="shared" si="616"/>
        <v>In Year Cost Base</v>
      </c>
      <c r="C601" t="str">
        <f t="shared" si="577"/>
        <v>Ongoing non-recurring cost pressures</v>
      </c>
      <c r="D601" t="s">
        <v>729</v>
      </c>
      <c r="E601" t="str">
        <f t="shared" ref="E601:G601" si="632">E507</f>
        <v>FIGURE</v>
      </c>
      <c r="F601">
        <f t="shared" si="632"/>
        <v>0</v>
      </c>
      <c r="G601">
        <f t="shared" si="632"/>
        <v>0</v>
      </c>
      <c r="W601" s="22">
        <f>'4 - Cost Pressures'!S45</f>
        <v>0</v>
      </c>
      <c r="Z601" s="22">
        <f>'4 - Cost Pressures'!T45</f>
        <v>0</v>
      </c>
    </row>
    <row r="602" spans="1:26">
      <c r="A602" t="str">
        <f t="shared" si="616"/>
        <v>Swansea Bay UHB</v>
      </c>
      <c r="B602" t="str">
        <f t="shared" si="616"/>
        <v>In Year Cost Base</v>
      </c>
      <c r="C602" t="str">
        <f t="shared" si="577"/>
        <v>Ongoing non-recurring cost pressures</v>
      </c>
      <c r="D602" t="s">
        <v>729</v>
      </c>
      <c r="E602" t="str">
        <f t="shared" ref="E602:G602" si="633">E508</f>
        <v>FIGURE</v>
      </c>
      <c r="F602">
        <f t="shared" si="633"/>
        <v>0</v>
      </c>
      <c r="G602">
        <f t="shared" si="633"/>
        <v>0</v>
      </c>
      <c r="W602" s="22">
        <f>'4 - Cost Pressures'!S46</f>
        <v>0</v>
      </c>
      <c r="Z602" s="22">
        <f>'4 - Cost Pressures'!T46</f>
        <v>0</v>
      </c>
    </row>
    <row r="603" spans="1:26">
      <c r="A603" t="str">
        <f t="shared" si="616"/>
        <v>Swansea Bay UHB</v>
      </c>
      <c r="B603" t="str">
        <f t="shared" si="616"/>
        <v>In Year Cost Base</v>
      </c>
      <c r="C603" t="str">
        <f t="shared" si="577"/>
        <v>Ongoing non-recurring cost pressures</v>
      </c>
      <c r="D603" t="s">
        <v>729</v>
      </c>
      <c r="E603" t="str">
        <f t="shared" ref="E603:G603" si="634">E509</f>
        <v>FIGURE</v>
      </c>
      <c r="F603">
        <f t="shared" si="634"/>
        <v>0</v>
      </c>
      <c r="G603">
        <f t="shared" si="634"/>
        <v>0</v>
      </c>
      <c r="W603" s="22">
        <f>'4 - Cost Pressures'!S47</f>
        <v>0</v>
      </c>
      <c r="Z603" s="22">
        <f>'4 - Cost Pressures'!T47</f>
        <v>0</v>
      </c>
    </row>
    <row r="604" spans="1:26">
      <c r="A604" t="str">
        <f t="shared" si="616"/>
        <v>Swansea Bay UHB</v>
      </c>
      <c r="B604" t="str">
        <f t="shared" si="616"/>
        <v>In Year Cost Base</v>
      </c>
      <c r="C604" t="str">
        <f t="shared" si="577"/>
        <v>Ongoing non-recurring cost pressures</v>
      </c>
      <c r="D604" t="s">
        <v>729</v>
      </c>
      <c r="E604" t="str">
        <f t="shared" ref="E604:G604" si="635">E510</f>
        <v>FIGURE</v>
      </c>
      <c r="F604">
        <f t="shared" si="635"/>
        <v>0</v>
      </c>
      <c r="G604">
        <f t="shared" si="635"/>
        <v>0</v>
      </c>
      <c r="W604" s="22">
        <f>'4 - Cost Pressures'!S48</f>
        <v>0</v>
      </c>
      <c r="Z604" s="22">
        <f>'4 - Cost Pressures'!T48</f>
        <v>0</v>
      </c>
    </row>
    <row r="605" spans="1:26">
      <c r="A605" t="str">
        <f t="shared" si="616"/>
        <v>Swansea Bay UHB</v>
      </c>
      <c r="B605" t="str">
        <f t="shared" si="616"/>
        <v>In Year Cost Base</v>
      </c>
      <c r="C605" t="str">
        <f t="shared" si="577"/>
        <v>Ongoing non-recurring cost pressures</v>
      </c>
      <c r="D605" t="s">
        <v>729</v>
      </c>
      <c r="E605" t="str">
        <f t="shared" ref="E605:G605" si="636">E511</f>
        <v>TOTAL</v>
      </c>
      <c r="F605" t="str">
        <f t="shared" si="636"/>
        <v>Subtotal Ongoing non-recurrent pressures</v>
      </c>
      <c r="G605">
        <f t="shared" si="636"/>
        <v>0</v>
      </c>
      <c r="W605" s="22">
        <f>'4 - Cost Pressures'!S49</f>
        <v>0</v>
      </c>
      <c r="Z605" s="22">
        <f>'4 - Cost Pressures'!T49</f>
        <v>0</v>
      </c>
    </row>
    <row r="606" spans="1:26">
      <c r="A606" t="str">
        <f t="shared" ref="A606:B625" si="637">A512</f>
        <v>Swansea Bay UHB</v>
      </c>
      <c r="B606" t="str">
        <f t="shared" si="637"/>
        <v>In Year Cost Base</v>
      </c>
      <c r="C606" t="str">
        <f t="shared" si="577"/>
        <v>Ongoing non-recurring cost pressures</v>
      </c>
      <c r="D606" t="s">
        <v>729</v>
      </c>
      <c r="E606" t="str">
        <f t="shared" ref="E606:G606" si="638">E512</f>
        <v>FIGURE</v>
      </c>
      <c r="F606">
        <f t="shared" si="638"/>
        <v>0</v>
      </c>
      <c r="G606">
        <f t="shared" si="638"/>
        <v>0</v>
      </c>
      <c r="W606" s="22">
        <f>'4 - Cost Pressures'!S50</f>
        <v>0</v>
      </c>
      <c r="Z606" s="22">
        <f>'4 - Cost Pressures'!T50</f>
        <v>0</v>
      </c>
    </row>
    <row r="607" spans="1:26">
      <c r="A607" t="str">
        <f t="shared" si="637"/>
        <v>Swansea Bay UHB</v>
      </c>
      <c r="B607" t="str">
        <f t="shared" si="637"/>
        <v>In Year Cost Base</v>
      </c>
      <c r="C607" t="str">
        <f t="shared" si="577"/>
        <v>Other Volume Growth / Investments (please specify):</v>
      </c>
      <c r="D607" t="s">
        <v>729</v>
      </c>
      <c r="E607" t="str">
        <f t="shared" ref="E607:G607" si="639">E513</f>
        <v>FIGURE</v>
      </c>
      <c r="F607" t="str">
        <f t="shared" si="639"/>
        <v>Other Volume Growth / Investments (please specify):</v>
      </c>
      <c r="G607" t="str">
        <f t="shared" si="639"/>
        <v>Service Area</v>
      </c>
      <c r="W607" s="22" t="str">
        <f>'4 - Cost Pressures'!S51</f>
        <v>£'000</v>
      </c>
      <c r="Z607" s="22" t="str">
        <f>'4 - Cost Pressures'!T51</f>
        <v>£'000</v>
      </c>
    </row>
    <row r="608" spans="1:26">
      <c r="A608" t="str">
        <f t="shared" si="637"/>
        <v>Swansea Bay UHB</v>
      </c>
      <c r="B608" t="str">
        <f t="shared" si="637"/>
        <v>In Year Cost Base</v>
      </c>
      <c r="C608" t="str">
        <f t="shared" si="577"/>
        <v>Other Volume Growth / Investments (please specify):</v>
      </c>
      <c r="D608" t="s">
        <v>729</v>
      </c>
      <c r="E608" t="str">
        <f t="shared" ref="E608:G608" si="640">E514</f>
        <v>FIGURE</v>
      </c>
      <c r="F608" t="str">
        <f t="shared" si="640"/>
        <v>Growth - NICE &amp; New High Cost Drugs</v>
      </c>
      <c r="G608" t="str">
        <f t="shared" si="640"/>
        <v>Scheduled Care</v>
      </c>
      <c r="W608" s="22">
        <f>'4 - Cost Pressures'!S52</f>
        <v>0</v>
      </c>
      <c r="Z608" s="22">
        <f>'4 - Cost Pressures'!T52</f>
        <v>0</v>
      </c>
    </row>
    <row r="609" spans="1:26">
      <c r="A609" t="str">
        <f t="shared" si="637"/>
        <v>Swansea Bay UHB</v>
      </c>
      <c r="B609" t="str">
        <f t="shared" si="637"/>
        <v>In Year Cost Base</v>
      </c>
      <c r="C609" t="str">
        <f t="shared" si="577"/>
        <v>Other Volume Growth / Investments (please specify):</v>
      </c>
      <c r="D609" t="s">
        <v>729</v>
      </c>
      <c r="E609" t="str">
        <f t="shared" ref="E609:G609" si="641">E515</f>
        <v>FIGURE</v>
      </c>
      <c r="F609" t="str">
        <f t="shared" si="641"/>
        <v>Growth - Specialist Services</v>
      </c>
      <c r="G609" t="str">
        <f t="shared" si="641"/>
        <v>Scheduled Care</v>
      </c>
      <c r="W609" s="22">
        <f>'4 - Cost Pressures'!S53</f>
        <v>0</v>
      </c>
      <c r="Z609" s="22">
        <f>'4 - Cost Pressures'!T53</f>
        <v>0</v>
      </c>
    </row>
    <row r="610" spans="1:26">
      <c r="A610" t="str">
        <f t="shared" si="637"/>
        <v>Swansea Bay UHB</v>
      </c>
      <c r="B610" t="str">
        <f t="shared" si="637"/>
        <v>In Year Cost Base</v>
      </c>
      <c r="C610" t="str">
        <f t="shared" si="577"/>
        <v>Other Volume Growth / Investments (please specify):</v>
      </c>
      <c r="D610" t="s">
        <v>729</v>
      </c>
      <c r="E610" t="str">
        <f t="shared" ref="E610:G610" si="642">E516</f>
        <v>FIGURE</v>
      </c>
      <c r="F610" t="str">
        <f t="shared" si="642"/>
        <v>CHC</v>
      </c>
      <c r="G610" t="str">
        <f t="shared" si="642"/>
        <v>Primary &amp; Community Care</v>
      </c>
      <c r="W610" s="22">
        <f>'4 - Cost Pressures'!S54</f>
        <v>0</v>
      </c>
      <c r="Z610" s="22">
        <f>'4 - Cost Pressures'!T54</f>
        <v>0</v>
      </c>
    </row>
    <row r="611" spans="1:26">
      <c r="A611" t="str">
        <f t="shared" si="637"/>
        <v>Swansea Bay UHB</v>
      </c>
      <c r="B611" t="str">
        <f t="shared" si="637"/>
        <v>In Year Cost Base</v>
      </c>
      <c r="C611" t="str">
        <f t="shared" si="577"/>
        <v>Other Volume Growth / Investments (please specify):</v>
      </c>
      <c r="D611" t="s">
        <v>729</v>
      </c>
      <c r="E611" t="str">
        <f t="shared" ref="E611:G611" si="643">E517</f>
        <v>FIGURE</v>
      </c>
      <c r="F611" t="str">
        <f t="shared" si="643"/>
        <v>PC Prescribing</v>
      </c>
      <c r="G611" t="str">
        <f t="shared" si="643"/>
        <v>Primary &amp; Community Care</v>
      </c>
      <c r="W611" s="22">
        <f>'4 - Cost Pressures'!S55</f>
        <v>0</v>
      </c>
      <c r="Z611" s="22">
        <f>'4 - Cost Pressures'!T55</f>
        <v>0</v>
      </c>
    </row>
    <row r="612" spans="1:26">
      <c r="A612" t="str">
        <f t="shared" si="637"/>
        <v>Swansea Bay UHB</v>
      </c>
      <c r="B612" t="str">
        <f t="shared" si="637"/>
        <v>In Year Cost Base</v>
      </c>
      <c r="C612" t="str">
        <f t="shared" si="577"/>
        <v>Other Volume Growth / Investments (please specify):</v>
      </c>
      <c r="D612" t="s">
        <v>729</v>
      </c>
      <c r="E612" t="str">
        <f t="shared" ref="E612:G612" si="644">E518</f>
        <v>FIGURE</v>
      </c>
      <c r="F612" t="str">
        <f t="shared" si="644"/>
        <v>National Costs &amp; NWSSP</v>
      </c>
      <c r="G612" t="str">
        <f t="shared" si="644"/>
        <v>Clinical Support</v>
      </c>
      <c r="W612" s="22">
        <f>'4 - Cost Pressures'!S56</f>
        <v>0</v>
      </c>
      <c r="Z612" s="22">
        <f>'4 - Cost Pressures'!T56</f>
        <v>0</v>
      </c>
    </row>
    <row r="613" spans="1:26">
      <c r="A613" t="str">
        <f t="shared" si="637"/>
        <v>Swansea Bay UHB</v>
      </c>
      <c r="B613" t="str">
        <f t="shared" si="637"/>
        <v>In Year Cost Base</v>
      </c>
      <c r="C613" t="str">
        <f t="shared" si="577"/>
        <v>Other Volume Growth / Investments (please specify):</v>
      </c>
      <c r="D613" t="s">
        <v>729</v>
      </c>
      <c r="E613" t="str">
        <f t="shared" ref="E613:G613" si="645">E519</f>
        <v>FIGURE</v>
      </c>
      <c r="F613" t="str">
        <f t="shared" si="645"/>
        <v>NSA</v>
      </c>
      <c r="G613" t="str">
        <f t="shared" si="645"/>
        <v>Across Service Areas</v>
      </c>
      <c r="W613" s="22">
        <f>'4 - Cost Pressures'!S57</f>
        <v>0</v>
      </c>
      <c r="Z613" s="22">
        <f>'4 - Cost Pressures'!T57</f>
        <v>0</v>
      </c>
    </row>
    <row r="614" spans="1:26">
      <c r="A614" t="str">
        <f t="shared" si="637"/>
        <v>Swansea Bay UHB</v>
      </c>
      <c r="B614" t="str">
        <f t="shared" si="637"/>
        <v>In Year Cost Base</v>
      </c>
      <c r="C614" t="str">
        <f t="shared" si="577"/>
        <v>Other Volume Growth / Investments (please specify):</v>
      </c>
      <c r="D614" t="s">
        <v>729</v>
      </c>
      <c r="E614" t="str">
        <f t="shared" ref="E614:G614" si="646">E520</f>
        <v>FIGURE</v>
      </c>
      <c r="F614" t="str">
        <f t="shared" si="646"/>
        <v xml:space="preserve">Growth Various </v>
      </c>
      <c r="G614" t="str">
        <f t="shared" si="646"/>
        <v>Across Service Areas</v>
      </c>
      <c r="W614" s="22">
        <f>'4 - Cost Pressures'!S58</f>
        <v>0</v>
      </c>
      <c r="Z614" s="22">
        <f>'4 - Cost Pressures'!T58</f>
        <v>0</v>
      </c>
    </row>
    <row r="615" spans="1:26">
      <c r="A615" t="str">
        <f t="shared" si="637"/>
        <v>Swansea Bay UHB</v>
      </c>
      <c r="B615" t="str">
        <f t="shared" si="637"/>
        <v>In Year Cost Base</v>
      </c>
      <c r="C615" t="str">
        <f t="shared" si="577"/>
        <v>Other Volume Growth / Investments (please specify):</v>
      </c>
      <c r="D615" t="s">
        <v>729</v>
      </c>
      <c r="E615" t="str">
        <f t="shared" ref="E615:G615" si="647">E521</f>
        <v>FIGURE</v>
      </c>
      <c r="F615" t="str">
        <f t="shared" si="647"/>
        <v>Disaggregation CTM SLA</v>
      </c>
      <c r="G615" t="str">
        <f t="shared" si="647"/>
        <v>Scheduled Care</v>
      </c>
      <c r="W615" s="22">
        <f>'4 - Cost Pressures'!S59</f>
        <v>0</v>
      </c>
      <c r="Z615" s="22">
        <f>'4 - Cost Pressures'!T59</f>
        <v>0</v>
      </c>
    </row>
    <row r="616" spans="1:26">
      <c r="A616" t="str">
        <f t="shared" si="637"/>
        <v>Swansea Bay UHB</v>
      </c>
      <c r="B616" t="str">
        <f t="shared" si="637"/>
        <v>In Year Cost Base</v>
      </c>
      <c r="C616" t="str">
        <f t="shared" ref="C616:C679" si="648">C522</f>
        <v>Other Volume Growth / Investments (please specify):</v>
      </c>
      <c r="D616" t="s">
        <v>729</v>
      </c>
      <c r="E616" t="str">
        <f t="shared" ref="E616:G616" si="649">E522</f>
        <v>FIGURE</v>
      </c>
      <c r="F616">
        <f t="shared" si="649"/>
        <v>0</v>
      </c>
      <c r="G616">
        <f t="shared" si="649"/>
        <v>0</v>
      </c>
      <c r="W616" s="22">
        <f>'4 - Cost Pressures'!S60</f>
        <v>0</v>
      </c>
      <c r="Z616" s="22">
        <f>'4 - Cost Pressures'!T60</f>
        <v>0</v>
      </c>
    </row>
    <row r="617" spans="1:26">
      <c r="A617" t="str">
        <f t="shared" si="637"/>
        <v>Swansea Bay UHB</v>
      </c>
      <c r="B617" t="str">
        <f t="shared" si="637"/>
        <v>In Year Cost Base</v>
      </c>
      <c r="C617" t="str">
        <f t="shared" si="648"/>
        <v>Other Volume Growth / Investments (please specify):</v>
      </c>
      <c r="D617" t="s">
        <v>729</v>
      </c>
      <c r="E617" t="str">
        <f t="shared" ref="E617:G617" si="650">E523</f>
        <v>FIGURE</v>
      </c>
      <c r="F617">
        <f t="shared" si="650"/>
        <v>0</v>
      </c>
      <c r="G617">
        <f t="shared" si="650"/>
        <v>0</v>
      </c>
      <c r="W617" s="22">
        <f>'4 - Cost Pressures'!S61</f>
        <v>0</v>
      </c>
      <c r="Z617" s="22">
        <f>'4 - Cost Pressures'!T61</f>
        <v>0</v>
      </c>
    </row>
    <row r="618" spans="1:26">
      <c r="A618" t="str">
        <f t="shared" si="637"/>
        <v>Swansea Bay UHB</v>
      </c>
      <c r="B618" t="str">
        <f t="shared" si="637"/>
        <v>In Year Cost Base</v>
      </c>
      <c r="C618" t="str">
        <f t="shared" si="648"/>
        <v>Other Volume Growth / Investments (please specify):</v>
      </c>
      <c r="D618" t="s">
        <v>729</v>
      </c>
      <c r="E618" t="str">
        <f t="shared" ref="E618:G618" si="651">E524</f>
        <v>FIGURE</v>
      </c>
      <c r="F618">
        <f t="shared" si="651"/>
        <v>0</v>
      </c>
      <c r="G618">
        <f t="shared" si="651"/>
        <v>0</v>
      </c>
      <c r="W618" s="22">
        <f>'4 - Cost Pressures'!S62</f>
        <v>0</v>
      </c>
      <c r="Z618" s="22">
        <f>'4 - Cost Pressures'!T62</f>
        <v>0</v>
      </c>
    </row>
    <row r="619" spans="1:26">
      <c r="A619" t="str">
        <f t="shared" si="637"/>
        <v>Swansea Bay UHB</v>
      </c>
      <c r="B619" t="str">
        <f t="shared" si="637"/>
        <v>In Year Cost Base</v>
      </c>
      <c r="C619" t="str">
        <f t="shared" si="648"/>
        <v>Other Volume Growth / Investments (please specify):</v>
      </c>
      <c r="D619" t="s">
        <v>729</v>
      </c>
      <c r="E619" t="str">
        <f t="shared" ref="E619:G619" si="652">E525</f>
        <v>FIGURE</v>
      </c>
      <c r="F619">
        <f t="shared" si="652"/>
        <v>0</v>
      </c>
      <c r="G619">
        <f t="shared" si="652"/>
        <v>0</v>
      </c>
      <c r="W619" s="22">
        <f>'4 - Cost Pressures'!S63</f>
        <v>0</v>
      </c>
      <c r="Z619" s="22">
        <f>'4 - Cost Pressures'!T63</f>
        <v>0</v>
      </c>
    </row>
    <row r="620" spans="1:26">
      <c r="A620" t="str">
        <f t="shared" si="637"/>
        <v>Swansea Bay UHB</v>
      </c>
      <c r="B620" t="str">
        <f t="shared" si="637"/>
        <v>In Year Cost Base</v>
      </c>
      <c r="C620" t="str">
        <f t="shared" si="648"/>
        <v>Other Volume Growth / Investments (please specify):</v>
      </c>
      <c r="D620" t="s">
        <v>729</v>
      </c>
      <c r="E620" t="str">
        <f t="shared" ref="E620:G620" si="653">E526</f>
        <v>FIGURE</v>
      </c>
      <c r="F620">
        <f t="shared" si="653"/>
        <v>0</v>
      </c>
      <c r="G620">
        <f t="shared" si="653"/>
        <v>0</v>
      </c>
      <c r="W620" s="22">
        <f>'4 - Cost Pressures'!S64</f>
        <v>0</v>
      </c>
      <c r="Z620" s="22">
        <f>'4 - Cost Pressures'!T64</f>
        <v>0</v>
      </c>
    </row>
    <row r="621" spans="1:26">
      <c r="A621" t="str">
        <f t="shared" si="637"/>
        <v>Swansea Bay UHB</v>
      </c>
      <c r="B621" t="str">
        <f t="shared" si="637"/>
        <v>In Year Cost Base</v>
      </c>
      <c r="C621" t="str">
        <f t="shared" si="648"/>
        <v>Other Volume Growth / Investments (please specify):</v>
      </c>
      <c r="D621" t="s">
        <v>729</v>
      </c>
      <c r="E621" t="str">
        <f t="shared" ref="E621:G621" si="654">E527</f>
        <v>FIGURE</v>
      </c>
      <c r="F621">
        <f t="shared" si="654"/>
        <v>0</v>
      </c>
      <c r="G621">
        <f t="shared" si="654"/>
        <v>0</v>
      </c>
      <c r="W621" s="22">
        <f>'4 - Cost Pressures'!S65</f>
        <v>0</v>
      </c>
      <c r="Z621" s="22">
        <f>'4 - Cost Pressures'!T65</f>
        <v>0</v>
      </c>
    </row>
    <row r="622" spans="1:26">
      <c r="A622" t="str">
        <f t="shared" si="637"/>
        <v>Swansea Bay UHB</v>
      </c>
      <c r="B622" t="str">
        <f t="shared" si="637"/>
        <v>In Year Cost Base</v>
      </c>
      <c r="C622" t="str">
        <f t="shared" si="648"/>
        <v>Other Volume Growth / Investments (please specify):</v>
      </c>
      <c r="D622" t="s">
        <v>729</v>
      </c>
      <c r="E622" t="str">
        <f t="shared" ref="E622:G622" si="655">E528</f>
        <v>FIGURE</v>
      </c>
      <c r="F622">
        <f t="shared" si="655"/>
        <v>0</v>
      </c>
      <c r="G622">
        <f t="shared" si="655"/>
        <v>0</v>
      </c>
      <c r="W622" s="22">
        <f>'4 - Cost Pressures'!S66</f>
        <v>0</v>
      </c>
      <c r="Z622" s="22">
        <f>'4 - Cost Pressures'!T66</f>
        <v>0</v>
      </c>
    </row>
    <row r="623" spans="1:26">
      <c r="A623" t="str">
        <f t="shared" si="637"/>
        <v>Swansea Bay UHB</v>
      </c>
      <c r="B623" t="str">
        <f t="shared" si="637"/>
        <v>In Year Cost Base</v>
      </c>
      <c r="C623" t="str">
        <f t="shared" si="648"/>
        <v>Other Volume Growth / Investments (please specify):</v>
      </c>
      <c r="D623" t="s">
        <v>729</v>
      </c>
      <c r="E623" t="str">
        <f t="shared" ref="E623:G623" si="656">E529</f>
        <v>FIGURE</v>
      </c>
      <c r="F623">
        <f t="shared" si="656"/>
        <v>0</v>
      </c>
      <c r="G623">
        <f t="shared" si="656"/>
        <v>0</v>
      </c>
      <c r="W623" s="22">
        <f>'4 - Cost Pressures'!S67</f>
        <v>0</v>
      </c>
      <c r="Z623" s="22">
        <f>'4 - Cost Pressures'!T67</f>
        <v>0</v>
      </c>
    </row>
    <row r="624" spans="1:26">
      <c r="A624" t="str">
        <f t="shared" si="637"/>
        <v>Swansea Bay UHB</v>
      </c>
      <c r="B624" t="str">
        <f t="shared" si="637"/>
        <v>In Year Cost Base</v>
      </c>
      <c r="C624" t="str">
        <f t="shared" si="648"/>
        <v>Other Volume Growth / Investments (please specify):</v>
      </c>
      <c r="D624" t="s">
        <v>729</v>
      </c>
      <c r="E624" t="str">
        <f t="shared" ref="E624:G624" si="657">E530</f>
        <v>FIGURE</v>
      </c>
      <c r="F624">
        <f t="shared" si="657"/>
        <v>0</v>
      </c>
      <c r="G624">
        <f t="shared" si="657"/>
        <v>0</v>
      </c>
      <c r="W624" s="22">
        <f>'4 - Cost Pressures'!S68</f>
        <v>0</v>
      </c>
      <c r="Z624" s="22">
        <f>'4 - Cost Pressures'!T68</f>
        <v>0</v>
      </c>
    </row>
    <row r="625" spans="1:26">
      <c r="A625" t="str">
        <f t="shared" si="637"/>
        <v>Swansea Bay UHB</v>
      </c>
      <c r="B625" t="str">
        <f t="shared" si="637"/>
        <v>In Year Cost Base</v>
      </c>
      <c r="C625" t="str">
        <f t="shared" si="648"/>
        <v>Other Volume Growth / Investments (please specify):</v>
      </c>
      <c r="D625" t="s">
        <v>729</v>
      </c>
      <c r="E625" t="str">
        <f t="shared" ref="E625:G625" si="658">E531</f>
        <v>FIGURE</v>
      </c>
      <c r="F625">
        <f t="shared" si="658"/>
        <v>0</v>
      </c>
      <c r="G625">
        <f t="shared" si="658"/>
        <v>0</v>
      </c>
      <c r="W625" s="22">
        <f>'4 - Cost Pressures'!S69</f>
        <v>0</v>
      </c>
      <c r="Z625" s="22">
        <f>'4 - Cost Pressures'!T69</f>
        <v>0</v>
      </c>
    </row>
    <row r="626" spans="1:26">
      <c r="A626" t="str">
        <f t="shared" ref="A626:B645" si="659">A532</f>
        <v>Swansea Bay UHB</v>
      </c>
      <c r="B626" t="str">
        <f t="shared" si="659"/>
        <v>In Year Cost Base</v>
      </c>
      <c r="C626" t="str">
        <f t="shared" si="648"/>
        <v>Other Volume Growth / Investments (please specify):</v>
      </c>
      <c r="D626" t="s">
        <v>729</v>
      </c>
      <c r="E626" t="str">
        <f t="shared" ref="E626:G626" si="660">E532</f>
        <v>FIGURE</v>
      </c>
      <c r="F626">
        <f t="shared" si="660"/>
        <v>0</v>
      </c>
      <c r="G626">
        <f t="shared" si="660"/>
        <v>0</v>
      </c>
      <c r="W626" s="22">
        <f>'4 - Cost Pressures'!S70</f>
        <v>0</v>
      </c>
      <c r="Z626" s="22">
        <f>'4 - Cost Pressures'!T70</f>
        <v>0</v>
      </c>
    </row>
    <row r="627" spans="1:26">
      <c r="A627" t="str">
        <f t="shared" si="659"/>
        <v>Swansea Bay UHB</v>
      </c>
      <c r="B627" t="str">
        <f t="shared" si="659"/>
        <v>In Year Cost Base</v>
      </c>
      <c r="C627" t="str">
        <f t="shared" si="648"/>
        <v>Other Volume Growth / Investments (please specify):</v>
      </c>
      <c r="D627" t="s">
        <v>729</v>
      </c>
      <c r="E627" t="str">
        <f t="shared" ref="E627:G627" si="661">E533</f>
        <v>FIGURE</v>
      </c>
      <c r="F627">
        <f t="shared" si="661"/>
        <v>0</v>
      </c>
      <c r="G627">
        <f t="shared" si="661"/>
        <v>0</v>
      </c>
      <c r="W627" s="22">
        <f>'4 - Cost Pressures'!S71</f>
        <v>0</v>
      </c>
      <c r="Z627" s="22">
        <f>'4 - Cost Pressures'!T71</f>
        <v>0</v>
      </c>
    </row>
    <row r="628" spans="1:26">
      <c r="A628" t="str">
        <f t="shared" si="659"/>
        <v>Swansea Bay UHB</v>
      </c>
      <c r="B628" t="str">
        <f t="shared" si="659"/>
        <v>In Year Cost Base</v>
      </c>
      <c r="C628" t="str">
        <f t="shared" si="648"/>
        <v>Other Volume Growth / Investments (please specify):</v>
      </c>
      <c r="D628" t="s">
        <v>729</v>
      </c>
      <c r="E628" t="str">
        <f t="shared" ref="E628:G628" si="662">E534</f>
        <v>FIGURE</v>
      </c>
      <c r="F628">
        <f t="shared" si="662"/>
        <v>0</v>
      </c>
      <c r="G628">
        <f t="shared" si="662"/>
        <v>0</v>
      </c>
      <c r="W628" s="22">
        <f>'4 - Cost Pressures'!S72</f>
        <v>0</v>
      </c>
      <c r="Z628" s="22">
        <f>'4 - Cost Pressures'!T72</f>
        <v>0</v>
      </c>
    </row>
    <row r="629" spans="1:26">
      <c r="A629" t="str">
        <f t="shared" si="659"/>
        <v>Swansea Bay UHB</v>
      </c>
      <c r="B629" t="str">
        <f t="shared" si="659"/>
        <v>In Year Cost Base</v>
      </c>
      <c r="C629" t="str">
        <f t="shared" si="648"/>
        <v>Other Volume Growth / Investments (please specify):</v>
      </c>
      <c r="D629" t="s">
        <v>729</v>
      </c>
      <c r="E629" t="str">
        <f t="shared" ref="E629:G629" si="663">E535</f>
        <v>FIGURE</v>
      </c>
      <c r="F629">
        <f t="shared" si="663"/>
        <v>0</v>
      </c>
      <c r="G629">
        <f t="shared" si="663"/>
        <v>0</v>
      </c>
      <c r="W629" s="22">
        <f>'4 - Cost Pressures'!S73</f>
        <v>0</v>
      </c>
      <c r="Z629" s="22">
        <f>'4 - Cost Pressures'!T73</f>
        <v>0</v>
      </c>
    </row>
    <row r="630" spans="1:26">
      <c r="A630" t="str">
        <f t="shared" si="659"/>
        <v>Swansea Bay UHB</v>
      </c>
      <c r="B630" t="str">
        <f t="shared" si="659"/>
        <v>In Year Cost Base</v>
      </c>
      <c r="C630" t="str">
        <f t="shared" si="648"/>
        <v>Other Volume Growth / Investments (please specify):</v>
      </c>
      <c r="D630" t="s">
        <v>729</v>
      </c>
      <c r="E630" t="str">
        <f t="shared" ref="E630:G630" si="664">E536</f>
        <v>FIGURE</v>
      </c>
      <c r="F630">
        <f t="shared" si="664"/>
        <v>0</v>
      </c>
      <c r="G630">
        <f t="shared" si="664"/>
        <v>0</v>
      </c>
      <c r="W630" s="22">
        <f>'4 - Cost Pressures'!S74</f>
        <v>0</v>
      </c>
      <c r="Z630" s="22">
        <f>'4 - Cost Pressures'!T74</f>
        <v>0</v>
      </c>
    </row>
    <row r="631" spans="1:26">
      <c r="A631" t="str">
        <f t="shared" si="659"/>
        <v>Swansea Bay UHB</v>
      </c>
      <c r="B631" t="str">
        <f t="shared" si="659"/>
        <v>In Year Cost Base</v>
      </c>
      <c r="C631" t="str">
        <f t="shared" si="648"/>
        <v>Other Volume Growth / Investments (please specify):</v>
      </c>
      <c r="D631" t="s">
        <v>729</v>
      </c>
      <c r="E631" t="str">
        <f t="shared" ref="E631:G631" si="665">E537</f>
        <v>FIGURE</v>
      </c>
      <c r="F631">
        <f t="shared" si="665"/>
        <v>0</v>
      </c>
      <c r="G631">
        <f t="shared" si="665"/>
        <v>0</v>
      </c>
      <c r="W631" s="22">
        <f>'4 - Cost Pressures'!S75</f>
        <v>0</v>
      </c>
      <c r="Z631" s="22">
        <f>'4 - Cost Pressures'!T75</f>
        <v>0</v>
      </c>
    </row>
    <row r="632" spans="1:26">
      <c r="A632" t="str">
        <f t="shared" si="659"/>
        <v>Swansea Bay UHB</v>
      </c>
      <c r="B632" t="str">
        <f t="shared" si="659"/>
        <v>In Year Cost Base</v>
      </c>
      <c r="C632" t="str">
        <f t="shared" si="648"/>
        <v>Other Volume Growth / Investments (please specify):</v>
      </c>
      <c r="D632" t="s">
        <v>729</v>
      </c>
      <c r="E632" t="str">
        <f t="shared" ref="E632:G632" si="666">E538</f>
        <v>FIGURE</v>
      </c>
      <c r="F632">
        <f t="shared" si="666"/>
        <v>0</v>
      </c>
      <c r="G632">
        <f t="shared" si="666"/>
        <v>0</v>
      </c>
      <c r="W632" s="22">
        <f>'4 - Cost Pressures'!S76</f>
        <v>0</v>
      </c>
      <c r="Z632" s="22">
        <f>'4 - Cost Pressures'!T76</f>
        <v>0</v>
      </c>
    </row>
    <row r="633" spans="1:26">
      <c r="A633" t="str">
        <f t="shared" si="659"/>
        <v>Swansea Bay UHB</v>
      </c>
      <c r="B633" t="str">
        <f t="shared" si="659"/>
        <v>In Year Cost Base</v>
      </c>
      <c r="C633" t="str">
        <f t="shared" si="648"/>
        <v>Other Volume Growth / Investments (please specify):</v>
      </c>
      <c r="D633" t="s">
        <v>729</v>
      </c>
      <c r="E633" t="str">
        <f t="shared" ref="E633:G633" si="667">E539</f>
        <v>FIGURE</v>
      </c>
      <c r="F633">
        <f t="shared" si="667"/>
        <v>0</v>
      </c>
      <c r="G633">
        <f t="shared" si="667"/>
        <v>0</v>
      </c>
      <c r="W633" s="22">
        <f>'4 - Cost Pressures'!S77</f>
        <v>0</v>
      </c>
      <c r="Z633" s="22">
        <f>'4 - Cost Pressures'!T77</f>
        <v>0</v>
      </c>
    </row>
    <row r="634" spans="1:26">
      <c r="A634" t="str">
        <f t="shared" si="659"/>
        <v>Swansea Bay UHB</v>
      </c>
      <c r="B634" t="str">
        <f t="shared" si="659"/>
        <v>In Year Cost Base</v>
      </c>
      <c r="C634" t="str">
        <f t="shared" si="648"/>
        <v>Other Volume Growth / Investments (please specify):</v>
      </c>
      <c r="D634" t="s">
        <v>729</v>
      </c>
      <c r="E634" t="str">
        <f t="shared" ref="E634:G634" si="668">E540</f>
        <v>FIGURE</v>
      </c>
      <c r="F634">
        <f t="shared" si="668"/>
        <v>0</v>
      </c>
      <c r="G634">
        <f t="shared" si="668"/>
        <v>0</v>
      </c>
      <c r="W634" s="22">
        <f>'4 - Cost Pressures'!S78</f>
        <v>0</v>
      </c>
      <c r="Z634" s="22">
        <f>'4 - Cost Pressures'!T78</f>
        <v>0</v>
      </c>
    </row>
    <row r="635" spans="1:26">
      <c r="A635" t="str">
        <f t="shared" si="659"/>
        <v>Swansea Bay UHB</v>
      </c>
      <c r="B635" t="str">
        <f t="shared" si="659"/>
        <v>In Year Cost Base</v>
      </c>
      <c r="C635" t="str">
        <f t="shared" si="648"/>
        <v>Other Volume Growth / Investments (please specify):</v>
      </c>
      <c r="D635" t="s">
        <v>729</v>
      </c>
      <c r="E635" t="str">
        <f t="shared" ref="E635:G635" si="669">E541</f>
        <v>FIGURE</v>
      </c>
      <c r="F635">
        <f t="shared" si="669"/>
        <v>0</v>
      </c>
      <c r="G635">
        <f t="shared" si="669"/>
        <v>0</v>
      </c>
      <c r="W635" s="22">
        <f>'4 - Cost Pressures'!S79</f>
        <v>0</v>
      </c>
      <c r="Z635" s="22">
        <f>'4 - Cost Pressures'!T79</f>
        <v>0</v>
      </c>
    </row>
    <row r="636" spans="1:26">
      <c r="A636" t="str">
        <f t="shared" si="659"/>
        <v>Swansea Bay UHB</v>
      </c>
      <c r="B636" t="str">
        <f t="shared" si="659"/>
        <v>In Year Cost Base</v>
      </c>
      <c r="C636" t="str">
        <f t="shared" si="648"/>
        <v>Other Volume Growth / Investments (please specify):</v>
      </c>
      <c r="D636" t="s">
        <v>729</v>
      </c>
      <c r="E636" t="str">
        <f t="shared" ref="E636:G636" si="670">E542</f>
        <v>FIGURE</v>
      </c>
      <c r="F636">
        <f t="shared" si="670"/>
        <v>0</v>
      </c>
      <c r="G636">
        <f t="shared" si="670"/>
        <v>0</v>
      </c>
      <c r="W636" s="22">
        <f>'4 - Cost Pressures'!S80</f>
        <v>0</v>
      </c>
      <c r="Z636" s="22">
        <f>'4 - Cost Pressures'!T80</f>
        <v>0</v>
      </c>
    </row>
    <row r="637" spans="1:26">
      <c r="A637" t="str">
        <f t="shared" si="659"/>
        <v>Swansea Bay UHB</v>
      </c>
      <c r="B637" t="str">
        <f t="shared" si="659"/>
        <v>In Year Cost Base</v>
      </c>
      <c r="C637" t="str">
        <f t="shared" si="648"/>
        <v>Other Volume Growth / Investments (please specify):</v>
      </c>
      <c r="D637" t="s">
        <v>729</v>
      </c>
      <c r="E637" t="str">
        <f t="shared" ref="E637:G637" si="671">E543</f>
        <v>TOTAL</v>
      </c>
      <c r="F637" t="str">
        <f t="shared" si="671"/>
        <v>Subtotal Other Volume Growth / Investments</v>
      </c>
      <c r="G637">
        <f t="shared" si="671"/>
        <v>0</v>
      </c>
      <c r="W637" s="22">
        <f>'4 - Cost Pressures'!S81</f>
        <v>0</v>
      </c>
      <c r="Z637" s="22">
        <f>'4 - Cost Pressures'!T81</f>
        <v>0</v>
      </c>
    </row>
    <row r="638" spans="1:26">
      <c r="A638" t="str">
        <f t="shared" si="659"/>
        <v>Swansea Bay UHB</v>
      </c>
      <c r="B638" t="str">
        <f t="shared" si="659"/>
        <v>In Year Cost Base</v>
      </c>
      <c r="C638" t="str">
        <f t="shared" si="648"/>
        <v>Other Volume Growth / Investments (please specify):</v>
      </c>
      <c r="D638" t="s">
        <v>729</v>
      </c>
      <c r="E638" t="str">
        <f t="shared" ref="E638:G638" si="672">E544</f>
        <v>FIGURE</v>
      </c>
      <c r="F638">
        <f t="shared" si="672"/>
        <v>0</v>
      </c>
      <c r="G638">
        <f t="shared" si="672"/>
        <v>0</v>
      </c>
      <c r="W638" s="22">
        <f>'4 - Cost Pressures'!S82</f>
        <v>0</v>
      </c>
      <c r="Z638" s="22">
        <f>'4 - Cost Pressures'!T82</f>
        <v>0</v>
      </c>
    </row>
    <row r="639" spans="1:26">
      <c r="A639" t="str">
        <f t="shared" si="659"/>
        <v>Swansea Bay UHB</v>
      </c>
      <c r="B639" t="str">
        <f t="shared" si="659"/>
        <v>In Year Cost Base</v>
      </c>
      <c r="C639" t="str">
        <f t="shared" si="648"/>
        <v xml:space="preserve">Funded Cost Pressures: </v>
      </c>
      <c r="D639" t="s">
        <v>729</v>
      </c>
      <c r="E639" t="str">
        <f t="shared" ref="E639:G639" si="673">E545</f>
        <v>FIGURE</v>
      </c>
      <c r="F639" t="str">
        <f t="shared" si="673"/>
        <v xml:space="preserve">Funded Cost Pressures: </v>
      </c>
      <c r="G639" t="str">
        <f t="shared" si="673"/>
        <v>Service Area</v>
      </c>
      <c r="W639" s="22" t="str">
        <f>'4 - Cost Pressures'!S83</f>
        <v>£'000</v>
      </c>
      <c r="Z639" s="22" t="str">
        <f>'4 - Cost Pressures'!T83</f>
        <v>£'000</v>
      </c>
    </row>
    <row r="640" spans="1:26">
      <c r="A640" t="str">
        <f t="shared" si="659"/>
        <v>Swansea Bay UHB</v>
      </c>
      <c r="B640" t="str">
        <f t="shared" si="659"/>
        <v>In Year Cost Base</v>
      </c>
      <c r="C640" t="str">
        <f t="shared" si="648"/>
        <v xml:space="preserve">Funded Cost Pressures: </v>
      </c>
      <c r="D640" t="s">
        <v>729</v>
      </c>
      <c r="E640" t="str">
        <f t="shared" ref="E640:G640" si="674">E546</f>
        <v>FIGURE</v>
      </c>
      <c r="F640" t="str">
        <f t="shared" si="674"/>
        <v>Funded - Immunisation Framework</v>
      </c>
      <c r="G640" t="str">
        <f t="shared" si="674"/>
        <v>Primary &amp; Community Care</v>
      </c>
      <c r="W640" s="22">
        <f>'4 - Cost Pressures'!S84</f>
        <v>0</v>
      </c>
      <c r="Z640" s="22">
        <f>'4 - Cost Pressures'!T84</f>
        <v>0</v>
      </c>
    </row>
    <row r="641" spans="1:26">
      <c r="A641" t="str">
        <f t="shared" si="659"/>
        <v>Swansea Bay UHB</v>
      </c>
      <c r="B641" t="str">
        <f t="shared" si="659"/>
        <v>In Year Cost Base</v>
      </c>
      <c r="C641" t="str">
        <f t="shared" si="648"/>
        <v xml:space="preserve">Funded Cost Pressures: </v>
      </c>
      <c r="D641" t="s">
        <v>729</v>
      </c>
      <c r="E641" t="str">
        <f t="shared" ref="E641:G641" si="675">E547</f>
        <v>FIGURE</v>
      </c>
      <c r="F641" t="str">
        <f t="shared" si="675"/>
        <v>Funded - Surveillance (Testing and Tracing)</v>
      </c>
      <c r="G641" t="str">
        <f t="shared" si="675"/>
        <v>Primary &amp; Community Care</v>
      </c>
      <c r="W641" s="22">
        <f>'4 - Cost Pressures'!S85</f>
        <v>0</v>
      </c>
      <c r="Z641" s="22">
        <f>'4 - Cost Pressures'!T85</f>
        <v>0</v>
      </c>
    </row>
    <row r="642" spans="1:26">
      <c r="A642" t="str">
        <f t="shared" si="659"/>
        <v>Swansea Bay UHB</v>
      </c>
      <c r="B642" t="str">
        <f t="shared" si="659"/>
        <v>In Year Cost Base</v>
      </c>
      <c r="C642" t="str">
        <f t="shared" si="648"/>
        <v xml:space="preserve">Funded Cost Pressures: </v>
      </c>
      <c r="D642" t="s">
        <v>729</v>
      </c>
      <c r="E642" t="str">
        <f t="shared" ref="E642:G642" si="676">E548</f>
        <v>FIGURE</v>
      </c>
      <c r="F642" t="str">
        <f t="shared" si="676"/>
        <v>Funded - Real Living Wage</v>
      </c>
      <c r="G642" t="str">
        <f t="shared" si="676"/>
        <v>Primary &amp; Community Care</v>
      </c>
      <c r="W642" s="22">
        <f>'4 - Cost Pressures'!S86</f>
        <v>0</v>
      </c>
      <c r="Z642" s="22">
        <f>'4 - Cost Pressures'!T86</f>
        <v>0</v>
      </c>
    </row>
    <row r="643" spans="1:26">
      <c r="A643" t="str">
        <f t="shared" si="659"/>
        <v>Swansea Bay UHB</v>
      </c>
      <c r="B643" t="str">
        <f t="shared" si="659"/>
        <v>In Year Cost Base</v>
      </c>
      <c r="C643" t="str">
        <f t="shared" si="648"/>
        <v xml:space="preserve">Funded Cost Pressures: </v>
      </c>
      <c r="D643" t="s">
        <v>729</v>
      </c>
      <c r="E643" t="str">
        <f t="shared" ref="E643:G643" si="677">E549</f>
        <v>FIGURE</v>
      </c>
      <c r="F643" t="str">
        <f t="shared" si="677"/>
        <v>Funded - Other ringfenced projects</v>
      </c>
      <c r="G643" t="str">
        <f t="shared" si="677"/>
        <v>Across Service Areas</v>
      </c>
      <c r="W643" s="22">
        <f>'4 - Cost Pressures'!S87</f>
        <v>0</v>
      </c>
      <c r="Z643" s="22">
        <f>'4 - Cost Pressures'!T87</f>
        <v>0</v>
      </c>
    </row>
    <row r="644" spans="1:26">
      <c r="A644" t="str">
        <f t="shared" si="659"/>
        <v>Swansea Bay UHB</v>
      </c>
      <c r="B644" t="str">
        <f t="shared" si="659"/>
        <v>In Year Cost Base</v>
      </c>
      <c r="C644" t="str">
        <f t="shared" si="648"/>
        <v xml:space="preserve">Funded Cost Pressures: </v>
      </c>
      <c r="D644" t="s">
        <v>729</v>
      </c>
      <c r="E644" t="str">
        <f t="shared" ref="E644:G644" si="678">E550</f>
        <v>FIGURE</v>
      </c>
      <c r="F644" t="str">
        <f t="shared" si="678"/>
        <v>National COVID Programmes Other</v>
      </c>
      <c r="G644" t="str">
        <f t="shared" si="678"/>
        <v>Across Service Areas</v>
      </c>
      <c r="W644" s="22">
        <f>'4 - Cost Pressures'!S88</f>
        <v>0</v>
      </c>
      <c r="Z644" s="22">
        <f>'4 - Cost Pressures'!T88</f>
        <v>0</v>
      </c>
    </row>
    <row r="645" spans="1:26">
      <c r="A645" t="str">
        <f t="shared" si="659"/>
        <v>Swansea Bay UHB</v>
      </c>
      <c r="B645" t="str">
        <f t="shared" si="659"/>
        <v>In Year Cost Base</v>
      </c>
      <c r="C645" t="str">
        <f t="shared" si="648"/>
        <v xml:space="preserve">Funded Cost Pressures: </v>
      </c>
      <c r="D645" t="s">
        <v>729</v>
      </c>
      <c r="E645" t="str">
        <f t="shared" ref="E645:G645" si="679">E551</f>
        <v>FIGURE</v>
      </c>
      <c r="F645" t="str">
        <f t="shared" si="679"/>
        <v>Planned Care Recovery Local</v>
      </c>
      <c r="G645" t="str">
        <f t="shared" si="679"/>
        <v>Scheduled Care</v>
      </c>
      <c r="W645" s="22">
        <f>'4 - Cost Pressures'!S89</f>
        <v>0</v>
      </c>
      <c r="Z645" s="22">
        <f>'4 - Cost Pressures'!T89</f>
        <v>0</v>
      </c>
    </row>
    <row r="646" spans="1:26">
      <c r="A646" t="str">
        <f t="shared" ref="A646:B656" si="680">A552</f>
        <v>Swansea Bay UHB</v>
      </c>
      <c r="B646" t="str">
        <f t="shared" si="680"/>
        <v>In Year Cost Base</v>
      </c>
      <c r="C646" t="str">
        <f t="shared" si="648"/>
        <v xml:space="preserve">Funded Cost Pressures: </v>
      </c>
      <c r="D646" t="s">
        <v>729</v>
      </c>
      <c r="E646" t="str">
        <f t="shared" ref="E646:G646" si="681">E552</f>
        <v>FIGURE</v>
      </c>
      <c r="F646" t="str">
        <f t="shared" si="681"/>
        <v>Planned Care Recovery Regional</v>
      </c>
      <c r="G646" t="str">
        <f t="shared" si="681"/>
        <v>Scheduled Care</v>
      </c>
      <c r="W646" s="22">
        <f>'4 - Cost Pressures'!S90</f>
        <v>0</v>
      </c>
      <c r="Z646" s="22">
        <f>'4 - Cost Pressures'!T90</f>
        <v>0</v>
      </c>
    </row>
    <row r="647" spans="1:26">
      <c r="A647" t="str">
        <f t="shared" si="680"/>
        <v>Swansea Bay UHB</v>
      </c>
      <c r="B647" t="str">
        <f t="shared" si="680"/>
        <v>In Year Cost Base</v>
      </c>
      <c r="C647" t="str">
        <f t="shared" si="648"/>
        <v xml:space="preserve">Funded Cost Pressures: </v>
      </c>
      <c r="D647" t="s">
        <v>729</v>
      </c>
      <c r="E647" t="str">
        <f t="shared" ref="E647:G647" si="682">E553</f>
        <v>FIGURE</v>
      </c>
      <c r="F647" t="str">
        <f t="shared" si="682"/>
        <v>2022/23 Pay Award</v>
      </c>
      <c r="G647" t="str">
        <f t="shared" si="682"/>
        <v>Across Service Areas</v>
      </c>
      <c r="W647" s="22">
        <f>'4 - Cost Pressures'!S91</f>
        <v>0</v>
      </c>
      <c r="Z647" s="22">
        <f>'4 - Cost Pressures'!T91</f>
        <v>0</v>
      </c>
    </row>
    <row r="648" spans="1:26">
      <c r="A648" t="str">
        <f t="shared" si="680"/>
        <v>Swansea Bay UHB</v>
      </c>
      <c r="B648" t="str">
        <f t="shared" si="680"/>
        <v>In Year Cost Base</v>
      </c>
      <c r="C648" t="str">
        <f t="shared" si="648"/>
        <v xml:space="preserve">Funded Cost Pressures: </v>
      </c>
      <c r="D648" t="s">
        <v>729</v>
      </c>
      <c r="E648" t="str">
        <f t="shared" ref="E648:G648" si="683">E554</f>
        <v>FIGURE</v>
      </c>
      <c r="F648" t="str">
        <f t="shared" si="683"/>
        <v>Additional Costs linked Table A2</v>
      </c>
      <c r="G648" t="str">
        <f t="shared" si="683"/>
        <v>Across Service Areas</v>
      </c>
      <c r="W648" s="22">
        <f>'4 - Cost Pressures'!S92</f>
        <v>0</v>
      </c>
      <c r="Z648" s="22">
        <f>'4 - Cost Pressures'!T92</f>
        <v>0</v>
      </c>
    </row>
    <row r="649" spans="1:26">
      <c r="A649" t="str">
        <f t="shared" si="680"/>
        <v>Swansea Bay UHB</v>
      </c>
      <c r="B649" t="str">
        <f t="shared" si="680"/>
        <v>In Year Cost Base</v>
      </c>
      <c r="C649" t="str">
        <f t="shared" si="648"/>
        <v xml:space="preserve">Funded Cost Pressures: </v>
      </c>
      <c r="D649" t="s">
        <v>729</v>
      </c>
      <c r="E649" t="str">
        <f t="shared" ref="E649:G649" si="684">E555</f>
        <v>FIGURE</v>
      </c>
      <c r="F649" t="str">
        <f t="shared" si="684"/>
        <v>Additional Costs linked Table B1</v>
      </c>
      <c r="G649" t="str">
        <f t="shared" si="684"/>
        <v>Across Service Areas</v>
      </c>
      <c r="W649" s="22">
        <f>'4 - Cost Pressures'!S93</f>
        <v>0</v>
      </c>
      <c r="Z649" s="22">
        <f>'4 - Cost Pressures'!T93</f>
        <v>0</v>
      </c>
    </row>
    <row r="650" spans="1:26">
      <c r="A650" t="str">
        <f t="shared" si="680"/>
        <v>Swansea Bay UHB</v>
      </c>
      <c r="B650" t="str">
        <f t="shared" si="680"/>
        <v>In Year Cost Base</v>
      </c>
      <c r="C650" t="str">
        <f t="shared" si="648"/>
        <v xml:space="preserve">Funded Cost Pressures: </v>
      </c>
      <c r="D650" t="s">
        <v>729</v>
      </c>
      <c r="E650" t="str">
        <f t="shared" ref="E650:G650" si="685">E556</f>
        <v>FIGURE</v>
      </c>
      <c r="F650" t="str">
        <f t="shared" si="685"/>
        <v>Additional Costs linked Table B2</v>
      </c>
      <c r="G650" t="str">
        <f t="shared" si="685"/>
        <v>Across Service Areas</v>
      </c>
      <c r="W650" s="22">
        <f>'4 - Cost Pressures'!S94</f>
        <v>0</v>
      </c>
      <c r="Z650" s="22">
        <f>'4 - Cost Pressures'!T94</f>
        <v>0</v>
      </c>
    </row>
    <row r="651" spans="1:26">
      <c r="A651" t="str">
        <f t="shared" si="680"/>
        <v>Swansea Bay UHB</v>
      </c>
      <c r="B651" t="str">
        <f t="shared" si="680"/>
        <v>In Year Cost Base</v>
      </c>
      <c r="C651" t="str">
        <f t="shared" si="648"/>
        <v xml:space="preserve">Funded Cost Pressures: </v>
      </c>
      <c r="D651" t="s">
        <v>729</v>
      </c>
      <c r="E651" t="str">
        <f t="shared" ref="E651:G651" si="686">E557</f>
        <v>FIGURE</v>
      </c>
      <c r="F651" t="str">
        <f t="shared" si="686"/>
        <v>Additional Costs linked Table 2</v>
      </c>
      <c r="G651" t="str">
        <f t="shared" si="686"/>
        <v>Across Service Areas</v>
      </c>
      <c r="W651" s="22">
        <f>'4 - Cost Pressures'!S95</f>
        <v>0</v>
      </c>
      <c r="Z651" s="22">
        <f>'4 - Cost Pressures'!T95</f>
        <v>0</v>
      </c>
    </row>
    <row r="652" spans="1:26">
      <c r="A652" t="str">
        <f t="shared" si="680"/>
        <v>Swansea Bay UHB</v>
      </c>
      <c r="B652" t="str">
        <f t="shared" si="680"/>
        <v>In Year Cost Base</v>
      </c>
      <c r="C652" t="str">
        <f t="shared" si="648"/>
        <v xml:space="preserve">Funded Cost Pressures: </v>
      </c>
      <c r="D652" t="s">
        <v>729</v>
      </c>
      <c r="E652" t="str">
        <f t="shared" ref="E652:G652" si="687">E558</f>
        <v>FIGURE</v>
      </c>
      <c r="F652" t="str">
        <f t="shared" si="687"/>
        <v>Anticpated Allocations Invesments Recurrent (as per Tab 6)</v>
      </c>
      <c r="G652" t="str">
        <f t="shared" si="687"/>
        <v>Across Service Areas</v>
      </c>
      <c r="W652" s="22">
        <f>'4 - Cost Pressures'!S96</f>
        <v>0</v>
      </c>
      <c r="Z652" s="22">
        <f>'4 - Cost Pressures'!T96</f>
        <v>0</v>
      </c>
    </row>
    <row r="653" spans="1:26">
      <c r="A653" t="str">
        <f t="shared" si="680"/>
        <v>Swansea Bay UHB</v>
      </c>
      <c r="B653" t="str">
        <f t="shared" si="680"/>
        <v>In Year Cost Base</v>
      </c>
      <c r="C653" t="str">
        <f t="shared" si="648"/>
        <v xml:space="preserve">Funded Cost Pressures: </v>
      </c>
      <c r="D653" t="s">
        <v>729</v>
      </c>
      <c r="E653" t="str">
        <f t="shared" ref="E653:G653" si="688">E559</f>
        <v>FIGURE</v>
      </c>
      <c r="F653" t="str">
        <f t="shared" si="688"/>
        <v>Anticpated Allocations Invesments Non Recurrent (as per Tab 6)</v>
      </c>
      <c r="G653" t="str">
        <f t="shared" si="688"/>
        <v>Across Service Areas</v>
      </c>
      <c r="W653" s="22">
        <f>'4 - Cost Pressures'!S97</f>
        <v>0</v>
      </c>
      <c r="Z653" s="22">
        <f>'4 - Cost Pressures'!T97</f>
        <v>0</v>
      </c>
    </row>
    <row r="654" spans="1:26">
      <c r="A654" t="str">
        <f t="shared" si="680"/>
        <v>Swansea Bay UHB</v>
      </c>
      <c r="B654" t="str">
        <f t="shared" si="680"/>
        <v>In Year Cost Base</v>
      </c>
      <c r="C654" t="str">
        <f t="shared" si="648"/>
        <v xml:space="preserve">Funded Cost Pressures: </v>
      </c>
      <c r="D654" t="s">
        <v>729</v>
      </c>
      <c r="E654" t="str">
        <f t="shared" ref="E654:G654" si="689">E560</f>
        <v>FIGURE</v>
      </c>
      <c r="F654">
        <f t="shared" si="689"/>
        <v>0</v>
      </c>
      <c r="G654">
        <f t="shared" si="689"/>
        <v>0</v>
      </c>
      <c r="W654" s="22">
        <f>'4 - Cost Pressures'!S98</f>
        <v>0</v>
      </c>
      <c r="Z654" s="22">
        <f>'4 - Cost Pressures'!T98</f>
        <v>0</v>
      </c>
    </row>
    <row r="655" spans="1:26">
      <c r="A655" t="str">
        <f t="shared" si="680"/>
        <v>Swansea Bay UHB</v>
      </c>
      <c r="B655" t="str">
        <f t="shared" si="680"/>
        <v>In Year Cost Base</v>
      </c>
      <c r="C655" t="str">
        <f t="shared" si="648"/>
        <v xml:space="preserve">Funded Cost Pressures: </v>
      </c>
      <c r="D655" t="s">
        <v>729</v>
      </c>
      <c r="E655" t="str">
        <f t="shared" ref="E655:G655" si="690">E561</f>
        <v>FIGURE</v>
      </c>
      <c r="F655">
        <f t="shared" si="690"/>
        <v>0</v>
      </c>
      <c r="G655">
        <f t="shared" si="690"/>
        <v>0</v>
      </c>
      <c r="W655" s="22">
        <f>'4 - Cost Pressures'!S99</f>
        <v>0</v>
      </c>
      <c r="Z655" s="22">
        <f>'4 - Cost Pressures'!T99</f>
        <v>0</v>
      </c>
    </row>
    <row r="656" spans="1:26">
      <c r="A656" t="str">
        <f t="shared" si="680"/>
        <v>Swansea Bay UHB</v>
      </c>
      <c r="B656" t="str">
        <f t="shared" si="680"/>
        <v>In Year Cost Base</v>
      </c>
      <c r="C656" t="str">
        <f t="shared" si="648"/>
        <v xml:space="preserve">Funded Cost Pressures: </v>
      </c>
      <c r="D656" t="s">
        <v>729</v>
      </c>
      <c r="E656" t="str">
        <f t="shared" ref="E656:G656" si="691">E562</f>
        <v>FIGURE</v>
      </c>
      <c r="F656">
        <f t="shared" si="691"/>
        <v>0</v>
      </c>
      <c r="G656">
        <f t="shared" si="691"/>
        <v>0</v>
      </c>
      <c r="W656" s="22">
        <f>'4 - Cost Pressures'!S100</f>
        <v>0</v>
      </c>
      <c r="Z656" s="22">
        <f>'4 - Cost Pressures'!T100</f>
        <v>0</v>
      </c>
    </row>
    <row r="657" spans="1:26">
      <c r="A657" t="str">
        <f t="shared" ref="A657:B657" si="692">A563</f>
        <v>Swansea Bay UHB</v>
      </c>
      <c r="B657" t="str">
        <f t="shared" si="692"/>
        <v>In Year Cost Base</v>
      </c>
      <c r="C657" t="str">
        <f t="shared" si="648"/>
        <v xml:space="preserve">Funded Cost Pressures: </v>
      </c>
      <c r="D657" t="s">
        <v>729</v>
      </c>
      <c r="E657" t="str">
        <f t="shared" ref="E657:G657" si="693">E563</f>
        <v>TOTAL</v>
      </c>
      <c r="F657" t="str">
        <f t="shared" si="693"/>
        <v>Adjustment for new funded activities</v>
      </c>
      <c r="G657">
        <f t="shared" si="693"/>
        <v>0</v>
      </c>
      <c r="W657" s="22">
        <f>'4 - Cost Pressures'!S101</f>
        <v>0</v>
      </c>
      <c r="Z657" s="22">
        <f>'4 - Cost Pressures'!T101</f>
        <v>0</v>
      </c>
    </row>
    <row r="658" spans="1:26">
      <c r="A658" t="str">
        <f t="shared" ref="A658:B658" si="694">A564</f>
        <v>Swansea Bay UHB</v>
      </c>
      <c r="B658" t="str">
        <f t="shared" si="694"/>
        <v>In Year Cost Base</v>
      </c>
      <c r="C658" t="str">
        <f t="shared" si="648"/>
        <v xml:space="preserve">Funded Cost Pressures: </v>
      </c>
      <c r="D658" t="s">
        <v>729</v>
      </c>
      <c r="E658" t="str">
        <f t="shared" ref="E658:G658" si="695">E564</f>
        <v>FIGURE</v>
      </c>
      <c r="F658">
        <f t="shared" si="695"/>
        <v>0</v>
      </c>
      <c r="G658">
        <f t="shared" si="695"/>
        <v>0</v>
      </c>
      <c r="W658" s="22">
        <f>'4 - Cost Pressures'!S102</f>
        <v>0</v>
      </c>
      <c r="Z658" s="22">
        <f>'4 - Cost Pressures'!T102</f>
        <v>0</v>
      </c>
    </row>
    <row r="659" spans="1:26">
      <c r="A659" t="str">
        <f t="shared" ref="A659:B659" si="696">A565</f>
        <v>Swansea Bay UHB</v>
      </c>
      <c r="B659" t="str">
        <f t="shared" si="696"/>
        <v>In Year Cost Base</v>
      </c>
      <c r="C659" t="str">
        <f t="shared" si="648"/>
        <v>Total Cost Pressures</v>
      </c>
      <c r="D659" t="s">
        <v>729</v>
      </c>
      <c r="E659" t="str">
        <f t="shared" ref="E659:G659" si="697">E565</f>
        <v>TOTAL</v>
      </c>
      <c r="F659" t="str">
        <f t="shared" si="697"/>
        <v>Total Cost Pressures</v>
      </c>
      <c r="G659">
        <f t="shared" si="697"/>
        <v>0</v>
      </c>
      <c r="W659" s="22">
        <f>'4 - Cost Pressures'!S103</f>
        <v>0</v>
      </c>
      <c r="Z659" s="22">
        <f>'4 - Cost Pressures'!T103</f>
        <v>0</v>
      </c>
    </row>
    <row r="660" spans="1:26">
      <c r="A660" t="str">
        <f t="shared" ref="A660:B679" si="698">A566</f>
        <v>Swansea Bay UHB</v>
      </c>
      <c r="B660" t="str">
        <f t="shared" si="698"/>
        <v>In Year Cost Base</v>
      </c>
      <c r="C660" t="str">
        <f t="shared" si="648"/>
        <v>Inflationary Cost Pressures</v>
      </c>
      <c r="D660" t="s">
        <v>854</v>
      </c>
      <c r="E660" t="str">
        <f>E566</f>
        <v>FIGURE</v>
      </c>
      <c r="F660" t="str">
        <f t="shared" ref="F660:G660" si="699">F566</f>
        <v>Inflation - Energy</v>
      </c>
      <c r="G660">
        <f t="shared" si="699"/>
        <v>0</v>
      </c>
      <c r="W660" s="22">
        <f>'4 - Cost Pressures'!U10</f>
        <v>0</v>
      </c>
      <c r="Z660" s="22">
        <f>'4 - Cost Pressures'!V10</f>
        <v>0</v>
      </c>
    </row>
    <row r="661" spans="1:26">
      <c r="A661" t="str">
        <f t="shared" si="698"/>
        <v>Swansea Bay UHB</v>
      </c>
      <c r="B661" t="str">
        <f t="shared" si="698"/>
        <v>In Year Cost Base</v>
      </c>
      <c r="C661" t="str">
        <f t="shared" si="648"/>
        <v>Inflationary Cost Pressures</v>
      </c>
      <c r="D661" t="s">
        <v>854</v>
      </c>
      <c r="E661" t="str">
        <f t="shared" ref="E661:G661" si="700">E567</f>
        <v>FIGURE</v>
      </c>
      <c r="F661" t="str">
        <f t="shared" si="700"/>
        <v>Inflation - Other price increases</v>
      </c>
      <c r="G661">
        <f t="shared" si="700"/>
        <v>0</v>
      </c>
      <c r="W661" s="22">
        <f>'4 - Cost Pressures'!U11</f>
        <v>0</v>
      </c>
      <c r="Z661" s="22">
        <f>'4 - Cost Pressures'!V11</f>
        <v>0</v>
      </c>
    </row>
    <row r="662" spans="1:26">
      <c r="A662" t="str">
        <f t="shared" si="698"/>
        <v>Swansea Bay UHB</v>
      </c>
      <c r="B662" t="str">
        <f t="shared" si="698"/>
        <v>In Year Cost Base</v>
      </c>
      <c r="C662" t="str">
        <f t="shared" si="648"/>
        <v>Inflationary Cost Pressures</v>
      </c>
      <c r="D662" t="s">
        <v>854</v>
      </c>
      <c r="E662" t="str">
        <f t="shared" ref="E662:G662" si="701">E568</f>
        <v>FIGURE</v>
      </c>
      <c r="F662" t="str">
        <f t="shared" si="701"/>
        <v>CHC (ec RLW)</v>
      </c>
      <c r="G662">
        <f t="shared" si="701"/>
        <v>0</v>
      </c>
      <c r="W662" s="22">
        <f>'4 - Cost Pressures'!U12</f>
        <v>0</v>
      </c>
      <c r="Z662" s="22">
        <f>'4 - Cost Pressures'!V12</f>
        <v>0</v>
      </c>
    </row>
    <row r="663" spans="1:26">
      <c r="A663" t="str">
        <f t="shared" si="698"/>
        <v>Swansea Bay UHB</v>
      </c>
      <c r="B663" t="str">
        <f t="shared" si="698"/>
        <v>In Year Cost Base</v>
      </c>
      <c r="C663" t="str">
        <f t="shared" si="648"/>
        <v>Inflationary Cost Pressures</v>
      </c>
      <c r="D663" t="s">
        <v>854</v>
      </c>
      <c r="E663" t="str">
        <f t="shared" ref="E663:G663" si="702">E569</f>
        <v>FIGURE</v>
      </c>
      <c r="F663" t="str">
        <f t="shared" si="702"/>
        <v>Secondary Care Drugs &amp; NICE</v>
      </c>
      <c r="G663">
        <f t="shared" si="702"/>
        <v>0</v>
      </c>
      <c r="W663" s="22">
        <f>'4 - Cost Pressures'!U13</f>
        <v>0</v>
      </c>
      <c r="Z663" s="22">
        <f>'4 - Cost Pressures'!V13</f>
        <v>0</v>
      </c>
    </row>
    <row r="664" spans="1:26">
      <c r="A664" t="str">
        <f t="shared" si="698"/>
        <v>Swansea Bay UHB</v>
      </c>
      <c r="B664" t="str">
        <f t="shared" si="698"/>
        <v>In Year Cost Base</v>
      </c>
      <c r="C664" t="str">
        <f t="shared" si="648"/>
        <v>Inflationary Cost Pressures</v>
      </c>
      <c r="D664" t="s">
        <v>854</v>
      </c>
      <c r="E664" t="str">
        <f t="shared" ref="E664:G664" si="703">E570</f>
        <v>FIGURE</v>
      </c>
      <c r="F664" t="str">
        <f t="shared" si="703"/>
        <v>PC Prescribing</v>
      </c>
      <c r="G664">
        <f t="shared" si="703"/>
        <v>0</v>
      </c>
      <c r="W664" s="22">
        <f>'4 - Cost Pressures'!U14</f>
        <v>0</v>
      </c>
      <c r="Z664" s="22">
        <f>'4 - Cost Pressures'!V14</f>
        <v>0</v>
      </c>
    </row>
    <row r="665" spans="1:26">
      <c r="A665" t="str">
        <f t="shared" si="698"/>
        <v>Swansea Bay UHB</v>
      </c>
      <c r="B665" t="str">
        <f t="shared" si="698"/>
        <v>In Year Cost Base</v>
      </c>
      <c r="C665" t="str">
        <f t="shared" si="648"/>
        <v>Inflationary Cost Pressures</v>
      </c>
      <c r="D665" t="s">
        <v>854</v>
      </c>
      <c r="E665" t="str">
        <f t="shared" ref="E665:G665" si="704">E571</f>
        <v>FIGURE</v>
      </c>
      <c r="F665" t="str">
        <f t="shared" si="704"/>
        <v>Inflations Linked to Commissioned Services</v>
      </c>
      <c r="G665">
        <f t="shared" si="704"/>
        <v>0</v>
      </c>
      <c r="W665" s="22">
        <f>'4 - Cost Pressures'!U15</f>
        <v>0</v>
      </c>
      <c r="Z665" s="22">
        <f>'4 - Cost Pressures'!V15</f>
        <v>0</v>
      </c>
    </row>
    <row r="666" spans="1:26">
      <c r="A666" t="str">
        <f t="shared" si="698"/>
        <v>Swansea Bay UHB</v>
      </c>
      <c r="B666" t="str">
        <f t="shared" si="698"/>
        <v>In Year Cost Base</v>
      </c>
      <c r="C666" t="str">
        <f t="shared" si="648"/>
        <v>Inflationary Cost Pressures</v>
      </c>
      <c r="D666" t="s">
        <v>854</v>
      </c>
      <c r="E666" t="str">
        <f t="shared" ref="E666:G666" si="705">E572</f>
        <v>FIGURE</v>
      </c>
      <c r="F666">
        <f t="shared" si="705"/>
        <v>0</v>
      </c>
      <c r="G666">
        <f t="shared" si="705"/>
        <v>0</v>
      </c>
      <c r="W666" s="22">
        <f>'4 - Cost Pressures'!U16</f>
        <v>0</v>
      </c>
      <c r="Z666" s="22">
        <f>'4 - Cost Pressures'!V16</f>
        <v>0</v>
      </c>
    </row>
    <row r="667" spans="1:26">
      <c r="A667" t="str">
        <f t="shared" si="698"/>
        <v>Swansea Bay UHB</v>
      </c>
      <c r="B667" t="str">
        <f t="shared" si="698"/>
        <v>In Year Cost Base</v>
      </c>
      <c r="C667" t="str">
        <f t="shared" si="648"/>
        <v>Inflationary Cost Pressures</v>
      </c>
      <c r="D667" t="s">
        <v>854</v>
      </c>
      <c r="E667" t="str">
        <f t="shared" ref="E667:G667" si="706">E573</f>
        <v>FIGURE</v>
      </c>
      <c r="F667">
        <f t="shared" si="706"/>
        <v>0</v>
      </c>
      <c r="G667">
        <f t="shared" si="706"/>
        <v>0</v>
      </c>
      <c r="W667" s="22">
        <f>'4 - Cost Pressures'!U17</f>
        <v>0</v>
      </c>
      <c r="Z667" s="22">
        <f>'4 - Cost Pressures'!V17</f>
        <v>0</v>
      </c>
    </row>
    <row r="668" spans="1:26">
      <c r="A668" t="str">
        <f t="shared" si="698"/>
        <v>Swansea Bay UHB</v>
      </c>
      <c r="B668" t="str">
        <f t="shared" si="698"/>
        <v>In Year Cost Base</v>
      </c>
      <c r="C668" t="str">
        <f t="shared" si="648"/>
        <v>Inflationary Cost Pressures</v>
      </c>
      <c r="D668" t="s">
        <v>854</v>
      </c>
      <c r="E668" t="str">
        <f t="shared" ref="E668:G668" si="707">E574</f>
        <v>TOTAL</v>
      </c>
      <c r="F668" t="str">
        <f t="shared" si="707"/>
        <v>Subtotal Inflationary Cost Pressures</v>
      </c>
      <c r="G668">
        <f t="shared" si="707"/>
        <v>0</v>
      </c>
      <c r="W668" s="22">
        <f>'4 - Cost Pressures'!U18</f>
        <v>0</v>
      </c>
      <c r="Z668" s="22">
        <f>'4 - Cost Pressures'!V18</f>
        <v>0</v>
      </c>
    </row>
    <row r="669" spans="1:26">
      <c r="A669" t="str">
        <f t="shared" si="698"/>
        <v>Swansea Bay UHB</v>
      </c>
      <c r="B669" t="str">
        <f t="shared" si="698"/>
        <v>In Year Cost Base</v>
      </c>
      <c r="C669" t="str">
        <f t="shared" si="648"/>
        <v>Inflationary Cost Pressures</v>
      </c>
      <c r="D669" t="s">
        <v>854</v>
      </c>
      <c r="E669" t="str">
        <f t="shared" ref="E669:G669" si="708">E575</f>
        <v>FIGURE</v>
      </c>
      <c r="F669">
        <f t="shared" si="708"/>
        <v>0</v>
      </c>
      <c r="G669">
        <f t="shared" si="708"/>
        <v>0</v>
      </c>
      <c r="W669" s="22">
        <f>'4 - Cost Pressures'!U19</f>
        <v>0</v>
      </c>
      <c r="Z669" s="22">
        <f>'4 - Cost Pressures'!V19</f>
        <v>0</v>
      </c>
    </row>
    <row r="670" spans="1:26">
      <c r="A670" t="str">
        <f t="shared" si="698"/>
        <v>Swansea Bay UHB</v>
      </c>
      <c r="B670" t="str">
        <f t="shared" si="698"/>
        <v>In Year Cost Base</v>
      </c>
      <c r="C670" t="str">
        <f t="shared" si="648"/>
        <v>Ongoing non-recurring cost pressures</v>
      </c>
      <c r="D670" t="s">
        <v>854</v>
      </c>
      <c r="E670" t="str">
        <f t="shared" ref="E670:G670" si="709">E576</f>
        <v>FIGURE</v>
      </c>
      <c r="F670" t="str">
        <f t="shared" si="709"/>
        <v>Ongoing non-recurring cost pressures</v>
      </c>
      <c r="G670" t="str">
        <f t="shared" si="709"/>
        <v>Service Area</v>
      </c>
      <c r="W670" s="22" t="str">
        <f>'4 - Cost Pressures'!U20</f>
        <v>£'000</v>
      </c>
      <c r="Z670" s="22" t="str">
        <f>'4 - Cost Pressures'!V20</f>
        <v>£'000</v>
      </c>
    </row>
    <row r="671" spans="1:26">
      <c r="A671" t="str">
        <f t="shared" si="698"/>
        <v>Swansea Bay UHB</v>
      </c>
      <c r="B671" t="str">
        <f t="shared" si="698"/>
        <v>In Year Cost Base</v>
      </c>
      <c r="C671" t="str">
        <f t="shared" si="648"/>
        <v>Ongoing non-recurring cost pressures</v>
      </c>
      <c r="D671" t="s">
        <v>854</v>
      </c>
      <c r="E671" t="str">
        <f t="shared" ref="E671:G671" si="710">E577</f>
        <v>FIGURE</v>
      </c>
      <c r="F671">
        <f t="shared" si="710"/>
        <v>0</v>
      </c>
      <c r="G671">
        <f t="shared" si="710"/>
        <v>0</v>
      </c>
      <c r="W671" s="22">
        <f>'4 - Cost Pressures'!U21</f>
        <v>0</v>
      </c>
      <c r="Z671" s="22">
        <f>'4 - Cost Pressures'!V21</f>
        <v>0</v>
      </c>
    </row>
    <row r="672" spans="1:26">
      <c r="A672" t="str">
        <f t="shared" si="698"/>
        <v>Swansea Bay UHB</v>
      </c>
      <c r="B672" t="str">
        <f t="shared" si="698"/>
        <v>In Year Cost Base</v>
      </c>
      <c r="C672" t="str">
        <f t="shared" si="648"/>
        <v>Ongoing non-recurring cost pressures</v>
      </c>
      <c r="D672" t="s">
        <v>854</v>
      </c>
      <c r="E672" t="str">
        <f t="shared" ref="E672:G672" si="711">E578</f>
        <v>FIGURE</v>
      </c>
      <c r="F672">
        <f t="shared" si="711"/>
        <v>0</v>
      </c>
      <c r="G672">
        <f t="shared" si="711"/>
        <v>0</v>
      </c>
      <c r="W672" s="22">
        <f>'4 - Cost Pressures'!U22</f>
        <v>0</v>
      </c>
      <c r="Z672" s="22">
        <f>'4 - Cost Pressures'!V22</f>
        <v>0</v>
      </c>
    </row>
    <row r="673" spans="1:26">
      <c r="A673" t="str">
        <f t="shared" si="698"/>
        <v>Swansea Bay UHB</v>
      </c>
      <c r="B673" t="str">
        <f t="shared" si="698"/>
        <v>In Year Cost Base</v>
      </c>
      <c r="C673" t="str">
        <f t="shared" si="648"/>
        <v>Ongoing non-recurring cost pressures</v>
      </c>
      <c r="D673" t="s">
        <v>854</v>
      </c>
      <c r="E673" t="str">
        <f t="shared" ref="E673:G673" si="712">E579</f>
        <v>FIGURE</v>
      </c>
      <c r="F673">
        <f t="shared" si="712"/>
        <v>0</v>
      </c>
      <c r="G673">
        <f t="shared" si="712"/>
        <v>0</v>
      </c>
      <c r="W673" s="22">
        <f>'4 - Cost Pressures'!U23</f>
        <v>0</v>
      </c>
      <c r="Z673" s="22">
        <f>'4 - Cost Pressures'!V23</f>
        <v>0</v>
      </c>
    </row>
    <row r="674" spans="1:26">
      <c r="A674" t="str">
        <f t="shared" si="698"/>
        <v>Swansea Bay UHB</v>
      </c>
      <c r="B674" t="str">
        <f t="shared" si="698"/>
        <v>In Year Cost Base</v>
      </c>
      <c r="C674" t="str">
        <f t="shared" si="648"/>
        <v>Ongoing non-recurring cost pressures</v>
      </c>
      <c r="D674" t="s">
        <v>854</v>
      </c>
      <c r="E674" t="str">
        <f t="shared" ref="E674:G674" si="713">E580</f>
        <v>FIGURE</v>
      </c>
      <c r="F674">
        <f t="shared" si="713"/>
        <v>0</v>
      </c>
      <c r="G674">
        <f t="shared" si="713"/>
        <v>0</v>
      </c>
      <c r="W674" s="22">
        <f>'4 - Cost Pressures'!U24</f>
        <v>0</v>
      </c>
      <c r="Z674" s="22">
        <f>'4 - Cost Pressures'!V24</f>
        <v>0</v>
      </c>
    </row>
    <row r="675" spans="1:26">
      <c r="A675" t="str">
        <f t="shared" si="698"/>
        <v>Swansea Bay UHB</v>
      </c>
      <c r="B675" t="str">
        <f t="shared" si="698"/>
        <v>In Year Cost Base</v>
      </c>
      <c r="C675" t="str">
        <f t="shared" si="648"/>
        <v>Ongoing non-recurring cost pressures</v>
      </c>
      <c r="D675" t="s">
        <v>854</v>
      </c>
      <c r="E675" t="str">
        <f t="shared" ref="E675:G675" si="714">E581</f>
        <v>FIGURE</v>
      </c>
      <c r="F675">
        <f t="shared" si="714"/>
        <v>0</v>
      </c>
      <c r="G675">
        <f t="shared" si="714"/>
        <v>0</v>
      </c>
      <c r="W675" s="22">
        <f>'4 - Cost Pressures'!U25</f>
        <v>0</v>
      </c>
      <c r="Z675" s="22">
        <f>'4 - Cost Pressures'!V25</f>
        <v>0</v>
      </c>
    </row>
    <row r="676" spans="1:26">
      <c r="A676" t="str">
        <f t="shared" si="698"/>
        <v>Swansea Bay UHB</v>
      </c>
      <c r="B676" t="str">
        <f t="shared" si="698"/>
        <v>In Year Cost Base</v>
      </c>
      <c r="C676" t="str">
        <f t="shared" si="648"/>
        <v>Ongoing non-recurring cost pressures</v>
      </c>
      <c r="D676" t="s">
        <v>854</v>
      </c>
      <c r="E676" t="str">
        <f t="shared" ref="E676:G676" si="715">E582</f>
        <v>FIGURE</v>
      </c>
      <c r="F676">
        <f t="shared" si="715"/>
        <v>0</v>
      </c>
      <c r="G676">
        <f t="shared" si="715"/>
        <v>0</v>
      </c>
      <c r="W676" s="22">
        <f>'4 - Cost Pressures'!U26</f>
        <v>0</v>
      </c>
      <c r="Z676" s="22">
        <f>'4 - Cost Pressures'!V26</f>
        <v>0</v>
      </c>
    </row>
    <row r="677" spans="1:26">
      <c r="A677" t="str">
        <f t="shared" si="698"/>
        <v>Swansea Bay UHB</v>
      </c>
      <c r="B677" t="str">
        <f t="shared" si="698"/>
        <v>In Year Cost Base</v>
      </c>
      <c r="C677" t="str">
        <f t="shared" si="648"/>
        <v>Ongoing non-recurring cost pressures</v>
      </c>
      <c r="D677" t="s">
        <v>854</v>
      </c>
      <c r="E677" t="str">
        <f t="shared" ref="E677:G677" si="716">E583</f>
        <v>FIGURE</v>
      </c>
      <c r="F677">
        <f t="shared" si="716"/>
        <v>0</v>
      </c>
      <c r="G677">
        <f t="shared" si="716"/>
        <v>0</v>
      </c>
      <c r="W677" s="22">
        <f>'4 - Cost Pressures'!U27</f>
        <v>0</v>
      </c>
      <c r="Z677" s="22">
        <f>'4 - Cost Pressures'!V27</f>
        <v>0</v>
      </c>
    </row>
    <row r="678" spans="1:26">
      <c r="A678" t="str">
        <f t="shared" si="698"/>
        <v>Swansea Bay UHB</v>
      </c>
      <c r="B678" t="str">
        <f t="shared" si="698"/>
        <v>In Year Cost Base</v>
      </c>
      <c r="C678" t="str">
        <f t="shared" si="648"/>
        <v>Ongoing non-recurring cost pressures</v>
      </c>
      <c r="D678" t="s">
        <v>854</v>
      </c>
      <c r="E678" t="str">
        <f t="shared" ref="E678:G678" si="717">E584</f>
        <v>FIGURE</v>
      </c>
      <c r="F678">
        <f t="shared" si="717"/>
        <v>0</v>
      </c>
      <c r="G678">
        <f t="shared" si="717"/>
        <v>0</v>
      </c>
      <c r="W678" s="22">
        <f>'4 - Cost Pressures'!U28</f>
        <v>0</v>
      </c>
      <c r="Z678" s="22">
        <f>'4 - Cost Pressures'!V28</f>
        <v>0</v>
      </c>
    </row>
    <row r="679" spans="1:26">
      <c r="A679" t="str">
        <f t="shared" si="698"/>
        <v>Swansea Bay UHB</v>
      </c>
      <c r="B679" t="str">
        <f t="shared" si="698"/>
        <v>In Year Cost Base</v>
      </c>
      <c r="C679" t="str">
        <f t="shared" si="648"/>
        <v>Ongoing non-recurring cost pressures</v>
      </c>
      <c r="D679" t="s">
        <v>854</v>
      </c>
      <c r="E679" t="str">
        <f t="shared" ref="E679:G679" si="718">E585</f>
        <v>FIGURE</v>
      </c>
      <c r="F679">
        <f t="shared" si="718"/>
        <v>0</v>
      </c>
      <c r="G679">
        <f t="shared" si="718"/>
        <v>0</v>
      </c>
      <c r="W679" s="22">
        <f>'4 - Cost Pressures'!U29</f>
        <v>0</v>
      </c>
      <c r="Z679" s="22">
        <f>'4 - Cost Pressures'!V29</f>
        <v>0</v>
      </c>
    </row>
    <row r="680" spans="1:26">
      <c r="A680" t="str">
        <f t="shared" ref="A680:B699" si="719">A586</f>
        <v>Swansea Bay UHB</v>
      </c>
      <c r="B680" t="str">
        <f t="shared" si="719"/>
        <v>In Year Cost Base</v>
      </c>
      <c r="C680" t="str">
        <f t="shared" ref="C680:C743" si="720">C586</f>
        <v>Ongoing non-recurring cost pressures</v>
      </c>
      <c r="D680" t="s">
        <v>854</v>
      </c>
      <c r="E680" t="str">
        <f t="shared" ref="E680:G680" si="721">E586</f>
        <v>FIGURE</v>
      </c>
      <c r="F680">
        <f t="shared" si="721"/>
        <v>0</v>
      </c>
      <c r="G680">
        <f t="shared" si="721"/>
        <v>0</v>
      </c>
      <c r="W680" s="22">
        <f>'4 - Cost Pressures'!U30</f>
        <v>0</v>
      </c>
      <c r="Z680" s="22">
        <f>'4 - Cost Pressures'!V30</f>
        <v>0</v>
      </c>
    </row>
    <row r="681" spans="1:26">
      <c r="A681" t="str">
        <f t="shared" si="719"/>
        <v>Swansea Bay UHB</v>
      </c>
      <c r="B681" t="str">
        <f t="shared" si="719"/>
        <v>In Year Cost Base</v>
      </c>
      <c r="C681" t="str">
        <f t="shared" si="720"/>
        <v>Ongoing non-recurring cost pressures</v>
      </c>
      <c r="D681" t="s">
        <v>854</v>
      </c>
      <c r="E681" t="str">
        <f t="shared" ref="E681:G681" si="722">E587</f>
        <v>FIGURE</v>
      </c>
      <c r="F681">
        <f t="shared" si="722"/>
        <v>0</v>
      </c>
      <c r="G681">
        <f t="shared" si="722"/>
        <v>0</v>
      </c>
      <c r="W681" s="22">
        <f>'4 - Cost Pressures'!U31</f>
        <v>0</v>
      </c>
      <c r="Z681" s="22">
        <f>'4 - Cost Pressures'!V31</f>
        <v>0</v>
      </c>
    </row>
    <row r="682" spans="1:26">
      <c r="A682" t="str">
        <f t="shared" si="719"/>
        <v>Swansea Bay UHB</v>
      </c>
      <c r="B682" t="str">
        <f t="shared" si="719"/>
        <v>In Year Cost Base</v>
      </c>
      <c r="C682" t="str">
        <f t="shared" si="720"/>
        <v>Ongoing non-recurring cost pressures</v>
      </c>
      <c r="D682" t="s">
        <v>854</v>
      </c>
      <c r="E682" t="str">
        <f t="shared" ref="E682:G682" si="723">E588</f>
        <v>FIGURE</v>
      </c>
      <c r="F682">
        <f t="shared" si="723"/>
        <v>0</v>
      </c>
      <c r="G682">
        <f t="shared" si="723"/>
        <v>0</v>
      </c>
      <c r="W682" s="22">
        <f>'4 - Cost Pressures'!U32</f>
        <v>0</v>
      </c>
      <c r="Z682" s="22">
        <f>'4 - Cost Pressures'!V32</f>
        <v>0</v>
      </c>
    </row>
    <row r="683" spans="1:26">
      <c r="A683" t="str">
        <f t="shared" si="719"/>
        <v>Swansea Bay UHB</v>
      </c>
      <c r="B683" t="str">
        <f t="shared" si="719"/>
        <v>In Year Cost Base</v>
      </c>
      <c r="C683" t="str">
        <f t="shared" si="720"/>
        <v>Ongoing non-recurring cost pressures</v>
      </c>
      <c r="D683" t="s">
        <v>854</v>
      </c>
      <c r="E683" t="str">
        <f t="shared" ref="E683:G683" si="724">E589</f>
        <v>FIGURE</v>
      </c>
      <c r="F683">
        <f t="shared" si="724"/>
        <v>0</v>
      </c>
      <c r="G683">
        <f t="shared" si="724"/>
        <v>0</v>
      </c>
      <c r="W683" s="22">
        <f>'4 - Cost Pressures'!U33</f>
        <v>0</v>
      </c>
      <c r="Z683" s="22">
        <f>'4 - Cost Pressures'!V33</f>
        <v>0</v>
      </c>
    </row>
    <row r="684" spans="1:26">
      <c r="A684" t="str">
        <f t="shared" si="719"/>
        <v>Swansea Bay UHB</v>
      </c>
      <c r="B684" t="str">
        <f t="shared" si="719"/>
        <v>In Year Cost Base</v>
      </c>
      <c r="C684" t="str">
        <f t="shared" si="720"/>
        <v>Ongoing non-recurring cost pressures</v>
      </c>
      <c r="D684" t="s">
        <v>854</v>
      </c>
      <c r="E684" t="str">
        <f t="shared" ref="E684:G684" si="725">E590</f>
        <v>FIGURE</v>
      </c>
      <c r="F684">
        <f t="shared" si="725"/>
        <v>0</v>
      </c>
      <c r="G684">
        <f t="shared" si="725"/>
        <v>0</v>
      </c>
      <c r="W684" s="22">
        <f>'4 - Cost Pressures'!U34</f>
        <v>0</v>
      </c>
      <c r="Z684" s="22">
        <f>'4 - Cost Pressures'!V34</f>
        <v>0</v>
      </c>
    </row>
    <row r="685" spans="1:26">
      <c r="A685" t="str">
        <f t="shared" si="719"/>
        <v>Swansea Bay UHB</v>
      </c>
      <c r="B685" t="str">
        <f t="shared" si="719"/>
        <v>In Year Cost Base</v>
      </c>
      <c r="C685" t="str">
        <f t="shared" si="720"/>
        <v>Ongoing non-recurring cost pressures</v>
      </c>
      <c r="D685" t="s">
        <v>854</v>
      </c>
      <c r="E685" t="str">
        <f t="shared" ref="E685:G685" si="726">E591</f>
        <v>FIGURE</v>
      </c>
      <c r="F685">
        <f t="shared" si="726"/>
        <v>0</v>
      </c>
      <c r="G685">
        <f t="shared" si="726"/>
        <v>0</v>
      </c>
      <c r="W685" s="22">
        <f>'4 - Cost Pressures'!U35</f>
        <v>0</v>
      </c>
      <c r="Z685" s="22">
        <f>'4 - Cost Pressures'!V35</f>
        <v>0</v>
      </c>
    </row>
    <row r="686" spans="1:26">
      <c r="A686" t="str">
        <f t="shared" si="719"/>
        <v>Swansea Bay UHB</v>
      </c>
      <c r="B686" t="str">
        <f t="shared" si="719"/>
        <v>In Year Cost Base</v>
      </c>
      <c r="C686" t="str">
        <f t="shared" si="720"/>
        <v>Ongoing non-recurring cost pressures</v>
      </c>
      <c r="D686" t="s">
        <v>854</v>
      </c>
      <c r="E686" t="str">
        <f t="shared" ref="E686:G686" si="727">E592</f>
        <v>FIGURE</v>
      </c>
      <c r="F686">
        <f t="shared" si="727"/>
        <v>0</v>
      </c>
      <c r="G686">
        <f t="shared" si="727"/>
        <v>0</v>
      </c>
      <c r="W686" s="22">
        <f>'4 - Cost Pressures'!U36</f>
        <v>0</v>
      </c>
      <c r="Z686" s="22">
        <f>'4 - Cost Pressures'!V36</f>
        <v>0</v>
      </c>
    </row>
    <row r="687" spans="1:26">
      <c r="A687" t="str">
        <f t="shared" si="719"/>
        <v>Swansea Bay UHB</v>
      </c>
      <c r="B687" t="str">
        <f t="shared" si="719"/>
        <v>In Year Cost Base</v>
      </c>
      <c r="C687" t="str">
        <f t="shared" si="720"/>
        <v>Ongoing non-recurring cost pressures</v>
      </c>
      <c r="D687" t="s">
        <v>854</v>
      </c>
      <c r="E687" t="str">
        <f t="shared" ref="E687:G687" si="728">E593</f>
        <v>FIGURE</v>
      </c>
      <c r="F687">
        <f t="shared" si="728"/>
        <v>0</v>
      </c>
      <c r="G687">
        <f t="shared" si="728"/>
        <v>0</v>
      </c>
      <c r="W687" s="22">
        <f>'4 - Cost Pressures'!U37</f>
        <v>0</v>
      </c>
      <c r="Z687" s="22">
        <f>'4 - Cost Pressures'!V37</f>
        <v>0</v>
      </c>
    </row>
    <row r="688" spans="1:26">
      <c r="A688" t="str">
        <f t="shared" si="719"/>
        <v>Swansea Bay UHB</v>
      </c>
      <c r="B688" t="str">
        <f t="shared" si="719"/>
        <v>In Year Cost Base</v>
      </c>
      <c r="C688" t="str">
        <f t="shared" si="720"/>
        <v>Ongoing non-recurring cost pressures</v>
      </c>
      <c r="D688" t="s">
        <v>854</v>
      </c>
      <c r="E688" t="str">
        <f t="shared" ref="E688:G688" si="729">E594</f>
        <v>FIGURE</v>
      </c>
      <c r="F688">
        <f t="shared" si="729"/>
        <v>0</v>
      </c>
      <c r="G688">
        <f t="shared" si="729"/>
        <v>0</v>
      </c>
      <c r="W688" s="22">
        <f>'4 - Cost Pressures'!U38</f>
        <v>0</v>
      </c>
      <c r="Z688" s="22">
        <f>'4 - Cost Pressures'!V38</f>
        <v>0</v>
      </c>
    </row>
    <row r="689" spans="1:26">
      <c r="A689" t="str">
        <f t="shared" si="719"/>
        <v>Swansea Bay UHB</v>
      </c>
      <c r="B689" t="str">
        <f t="shared" si="719"/>
        <v>In Year Cost Base</v>
      </c>
      <c r="C689" t="str">
        <f t="shared" si="720"/>
        <v>Ongoing non-recurring cost pressures</v>
      </c>
      <c r="D689" t="s">
        <v>854</v>
      </c>
      <c r="E689" t="str">
        <f t="shared" ref="E689:G689" si="730">E595</f>
        <v>FIGURE</v>
      </c>
      <c r="F689">
        <f t="shared" si="730"/>
        <v>0</v>
      </c>
      <c r="G689">
        <f t="shared" si="730"/>
        <v>0</v>
      </c>
      <c r="W689" s="22">
        <f>'4 - Cost Pressures'!U39</f>
        <v>0</v>
      </c>
      <c r="Z689" s="22">
        <f>'4 - Cost Pressures'!V39</f>
        <v>0</v>
      </c>
    </row>
    <row r="690" spans="1:26">
      <c r="A690" t="str">
        <f t="shared" si="719"/>
        <v>Swansea Bay UHB</v>
      </c>
      <c r="B690" t="str">
        <f t="shared" si="719"/>
        <v>In Year Cost Base</v>
      </c>
      <c r="C690" t="str">
        <f t="shared" si="720"/>
        <v>Ongoing non-recurring cost pressures</v>
      </c>
      <c r="D690" t="s">
        <v>854</v>
      </c>
      <c r="E690" t="str">
        <f t="shared" ref="E690:G690" si="731">E596</f>
        <v>FIGURE</v>
      </c>
      <c r="F690">
        <f t="shared" si="731"/>
        <v>0</v>
      </c>
      <c r="G690">
        <f t="shared" si="731"/>
        <v>0</v>
      </c>
      <c r="W690" s="22">
        <f>'4 - Cost Pressures'!U40</f>
        <v>0</v>
      </c>
      <c r="Z690" s="22">
        <f>'4 - Cost Pressures'!V40</f>
        <v>0</v>
      </c>
    </row>
    <row r="691" spans="1:26">
      <c r="A691" t="str">
        <f t="shared" si="719"/>
        <v>Swansea Bay UHB</v>
      </c>
      <c r="B691" t="str">
        <f t="shared" si="719"/>
        <v>In Year Cost Base</v>
      </c>
      <c r="C691" t="str">
        <f t="shared" si="720"/>
        <v>Ongoing non-recurring cost pressures</v>
      </c>
      <c r="D691" t="s">
        <v>854</v>
      </c>
      <c r="E691" t="str">
        <f t="shared" ref="E691:G691" si="732">E597</f>
        <v>FIGURE</v>
      </c>
      <c r="F691">
        <f t="shared" si="732"/>
        <v>0</v>
      </c>
      <c r="G691">
        <f t="shared" si="732"/>
        <v>0</v>
      </c>
      <c r="W691" s="22">
        <f>'4 - Cost Pressures'!U41</f>
        <v>0</v>
      </c>
      <c r="Z691" s="22">
        <f>'4 - Cost Pressures'!V41</f>
        <v>0</v>
      </c>
    </row>
    <row r="692" spans="1:26">
      <c r="A692" t="str">
        <f t="shared" si="719"/>
        <v>Swansea Bay UHB</v>
      </c>
      <c r="B692" t="str">
        <f t="shared" si="719"/>
        <v>In Year Cost Base</v>
      </c>
      <c r="C692" t="str">
        <f t="shared" si="720"/>
        <v>Ongoing non-recurring cost pressures</v>
      </c>
      <c r="D692" t="s">
        <v>854</v>
      </c>
      <c r="E692" t="str">
        <f t="shared" ref="E692:G692" si="733">E598</f>
        <v>FIGURE</v>
      </c>
      <c r="F692">
        <f t="shared" si="733"/>
        <v>0</v>
      </c>
      <c r="G692">
        <f t="shared" si="733"/>
        <v>0</v>
      </c>
      <c r="W692" s="22">
        <f>'4 - Cost Pressures'!U42</f>
        <v>0</v>
      </c>
      <c r="Z692" s="22">
        <f>'4 - Cost Pressures'!V42</f>
        <v>0</v>
      </c>
    </row>
    <row r="693" spans="1:26">
      <c r="A693" t="str">
        <f t="shared" si="719"/>
        <v>Swansea Bay UHB</v>
      </c>
      <c r="B693" t="str">
        <f t="shared" si="719"/>
        <v>In Year Cost Base</v>
      </c>
      <c r="C693" t="str">
        <f t="shared" si="720"/>
        <v>Ongoing non-recurring cost pressures</v>
      </c>
      <c r="D693" t="s">
        <v>854</v>
      </c>
      <c r="E693" t="str">
        <f t="shared" ref="E693:G693" si="734">E599</f>
        <v>FIGURE</v>
      </c>
      <c r="F693">
        <f t="shared" si="734"/>
        <v>0</v>
      </c>
      <c r="G693">
        <f t="shared" si="734"/>
        <v>0</v>
      </c>
      <c r="W693" s="22">
        <f>'4 - Cost Pressures'!U43</f>
        <v>0</v>
      </c>
      <c r="Z693" s="22">
        <f>'4 - Cost Pressures'!V43</f>
        <v>0</v>
      </c>
    </row>
    <row r="694" spans="1:26">
      <c r="A694" t="str">
        <f t="shared" si="719"/>
        <v>Swansea Bay UHB</v>
      </c>
      <c r="B694" t="str">
        <f t="shared" si="719"/>
        <v>In Year Cost Base</v>
      </c>
      <c r="C694" t="str">
        <f t="shared" si="720"/>
        <v>Ongoing non-recurring cost pressures</v>
      </c>
      <c r="D694" t="s">
        <v>854</v>
      </c>
      <c r="E694" t="str">
        <f t="shared" ref="E694:G694" si="735">E600</f>
        <v>FIGURE</v>
      </c>
      <c r="F694">
        <f t="shared" si="735"/>
        <v>0</v>
      </c>
      <c r="G694">
        <f t="shared" si="735"/>
        <v>0</v>
      </c>
      <c r="W694" s="22">
        <f>'4 - Cost Pressures'!U44</f>
        <v>0</v>
      </c>
      <c r="Z694" s="22">
        <f>'4 - Cost Pressures'!V44</f>
        <v>0</v>
      </c>
    </row>
    <row r="695" spans="1:26">
      <c r="A695" t="str">
        <f t="shared" si="719"/>
        <v>Swansea Bay UHB</v>
      </c>
      <c r="B695" t="str">
        <f t="shared" si="719"/>
        <v>In Year Cost Base</v>
      </c>
      <c r="C695" t="str">
        <f t="shared" si="720"/>
        <v>Ongoing non-recurring cost pressures</v>
      </c>
      <c r="D695" t="s">
        <v>854</v>
      </c>
      <c r="E695" t="str">
        <f t="shared" ref="E695:G695" si="736">E601</f>
        <v>FIGURE</v>
      </c>
      <c r="F695">
        <f t="shared" si="736"/>
        <v>0</v>
      </c>
      <c r="G695">
        <f t="shared" si="736"/>
        <v>0</v>
      </c>
      <c r="W695" s="22">
        <f>'4 - Cost Pressures'!U45</f>
        <v>0</v>
      </c>
      <c r="Z695" s="22">
        <f>'4 - Cost Pressures'!V45</f>
        <v>0</v>
      </c>
    </row>
    <row r="696" spans="1:26">
      <c r="A696" t="str">
        <f t="shared" si="719"/>
        <v>Swansea Bay UHB</v>
      </c>
      <c r="B696" t="str">
        <f t="shared" si="719"/>
        <v>In Year Cost Base</v>
      </c>
      <c r="C696" t="str">
        <f t="shared" si="720"/>
        <v>Ongoing non-recurring cost pressures</v>
      </c>
      <c r="D696" t="s">
        <v>854</v>
      </c>
      <c r="E696" t="str">
        <f t="shared" ref="E696:G696" si="737">E602</f>
        <v>FIGURE</v>
      </c>
      <c r="F696">
        <f t="shared" si="737"/>
        <v>0</v>
      </c>
      <c r="G696">
        <f t="shared" si="737"/>
        <v>0</v>
      </c>
      <c r="W696" s="22">
        <f>'4 - Cost Pressures'!U46</f>
        <v>0</v>
      </c>
      <c r="Z696" s="22">
        <f>'4 - Cost Pressures'!V46</f>
        <v>0</v>
      </c>
    </row>
    <row r="697" spans="1:26">
      <c r="A697" t="str">
        <f t="shared" si="719"/>
        <v>Swansea Bay UHB</v>
      </c>
      <c r="B697" t="str">
        <f t="shared" si="719"/>
        <v>In Year Cost Base</v>
      </c>
      <c r="C697" t="str">
        <f t="shared" si="720"/>
        <v>Ongoing non-recurring cost pressures</v>
      </c>
      <c r="D697" t="s">
        <v>854</v>
      </c>
      <c r="E697" t="str">
        <f t="shared" ref="E697:G697" si="738">E603</f>
        <v>FIGURE</v>
      </c>
      <c r="F697">
        <f t="shared" si="738"/>
        <v>0</v>
      </c>
      <c r="G697">
        <f t="shared" si="738"/>
        <v>0</v>
      </c>
      <c r="W697" s="22">
        <f>'4 - Cost Pressures'!U47</f>
        <v>0</v>
      </c>
      <c r="Z697" s="22">
        <f>'4 - Cost Pressures'!V47</f>
        <v>0</v>
      </c>
    </row>
    <row r="698" spans="1:26">
      <c r="A698" t="str">
        <f t="shared" si="719"/>
        <v>Swansea Bay UHB</v>
      </c>
      <c r="B698" t="str">
        <f t="shared" si="719"/>
        <v>In Year Cost Base</v>
      </c>
      <c r="C698" t="str">
        <f t="shared" si="720"/>
        <v>Ongoing non-recurring cost pressures</v>
      </c>
      <c r="D698" t="s">
        <v>854</v>
      </c>
      <c r="E698" t="str">
        <f t="shared" ref="E698:G698" si="739">E604</f>
        <v>FIGURE</v>
      </c>
      <c r="F698">
        <f t="shared" si="739"/>
        <v>0</v>
      </c>
      <c r="G698">
        <f t="shared" si="739"/>
        <v>0</v>
      </c>
      <c r="W698" s="22">
        <f>'4 - Cost Pressures'!U48</f>
        <v>0</v>
      </c>
      <c r="Z698" s="22">
        <f>'4 - Cost Pressures'!V48</f>
        <v>0</v>
      </c>
    </row>
    <row r="699" spans="1:26">
      <c r="A699" t="str">
        <f t="shared" si="719"/>
        <v>Swansea Bay UHB</v>
      </c>
      <c r="B699" t="str">
        <f t="shared" si="719"/>
        <v>In Year Cost Base</v>
      </c>
      <c r="C699" t="str">
        <f t="shared" si="720"/>
        <v>Ongoing non-recurring cost pressures</v>
      </c>
      <c r="D699" t="s">
        <v>854</v>
      </c>
      <c r="E699" t="str">
        <f t="shared" ref="E699:G699" si="740">E605</f>
        <v>TOTAL</v>
      </c>
      <c r="F699" t="str">
        <f t="shared" si="740"/>
        <v>Subtotal Ongoing non-recurrent pressures</v>
      </c>
      <c r="G699">
        <f t="shared" si="740"/>
        <v>0</v>
      </c>
      <c r="W699" s="22">
        <f>'4 - Cost Pressures'!U49</f>
        <v>0</v>
      </c>
      <c r="Z699" s="22">
        <f>'4 - Cost Pressures'!V49</f>
        <v>0</v>
      </c>
    </row>
    <row r="700" spans="1:26">
      <c r="A700" t="str">
        <f t="shared" ref="A700:B719" si="741">A606</f>
        <v>Swansea Bay UHB</v>
      </c>
      <c r="B700" t="str">
        <f t="shared" si="741"/>
        <v>In Year Cost Base</v>
      </c>
      <c r="C700" t="str">
        <f t="shared" si="720"/>
        <v>Ongoing non-recurring cost pressures</v>
      </c>
      <c r="D700" t="s">
        <v>854</v>
      </c>
      <c r="E700" t="str">
        <f t="shared" ref="E700:G700" si="742">E606</f>
        <v>FIGURE</v>
      </c>
      <c r="F700">
        <f t="shared" si="742"/>
        <v>0</v>
      </c>
      <c r="G700">
        <f t="shared" si="742"/>
        <v>0</v>
      </c>
      <c r="W700" s="22">
        <f>'4 - Cost Pressures'!U50</f>
        <v>0</v>
      </c>
      <c r="Z700" s="22">
        <f>'4 - Cost Pressures'!V50</f>
        <v>0</v>
      </c>
    </row>
    <row r="701" spans="1:26">
      <c r="A701" t="str">
        <f t="shared" si="741"/>
        <v>Swansea Bay UHB</v>
      </c>
      <c r="B701" t="str">
        <f t="shared" si="741"/>
        <v>In Year Cost Base</v>
      </c>
      <c r="C701" t="str">
        <f t="shared" si="720"/>
        <v>Other Volume Growth / Investments (please specify):</v>
      </c>
      <c r="D701" t="s">
        <v>854</v>
      </c>
      <c r="E701" t="str">
        <f t="shared" ref="E701:G701" si="743">E607</f>
        <v>FIGURE</v>
      </c>
      <c r="F701" t="str">
        <f t="shared" si="743"/>
        <v>Other Volume Growth / Investments (please specify):</v>
      </c>
      <c r="G701" t="str">
        <f t="shared" si="743"/>
        <v>Service Area</v>
      </c>
      <c r="W701" s="22" t="str">
        <f>'4 - Cost Pressures'!U51</f>
        <v>£'000</v>
      </c>
      <c r="Z701" s="22" t="str">
        <f>'4 - Cost Pressures'!V51</f>
        <v>£'000</v>
      </c>
    </row>
    <row r="702" spans="1:26">
      <c r="A702" t="str">
        <f t="shared" si="741"/>
        <v>Swansea Bay UHB</v>
      </c>
      <c r="B702" t="str">
        <f t="shared" si="741"/>
        <v>In Year Cost Base</v>
      </c>
      <c r="C702" t="str">
        <f t="shared" si="720"/>
        <v>Other Volume Growth / Investments (please specify):</v>
      </c>
      <c r="D702" t="s">
        <v>854</v>
      </c>
      <c r="E702" t="str">
        <f t="shared" ref="E702:G702" si="744">E608</f>
        <v>FIGURE</v>
      </c>
      <c r="F702" t="str">
        <f t="shared" si="744"/>
        <v>Growth - NICE &amp; New High Cost Drugs</v>
      </c>
      <c r="G702" t="str">
        <f t="shared" si="744"/>
        <v>Scheduled Care</v>
      </c>
      <c r="W702" s="22">
        <f>'4 - Cost Pressures'!U52</f>
        <v>0</v>
      </c>
      <c r="Z702" s="22">
        <f>'4 - Cost Pressures'!V52</f>
        <v>0</v>
      </c>
    </row>
    <row r="703" spans="1:26">
      <c r="A703" t="str">
        <f t="shared" si="741"/>
        <v>Swansea Bay UHB</v>
      </c>
      <c r="B703" t="str">
        <f t="shared" si="741"/>
        <v>In Year Cost Base</v>
      </c>
      <c r="C703" t="str">
        <f t="shared" si="720"/>
        <v>Other Volume Growth / Investments (please specify):</v>
      </c>
      <c r="D703" t="s">
        <v>854</v>
      </c>
      <c r="E703" t="str">
        <f t="shared" ref="E703:G703" si="745">E609</f>
        <v>FIGURE</v>
      </c>
      <c r="F703" t="str">
        <f t="shared" si="745"/>
        <v>Growth - Specialist Services</v>
      </c>
      <c r="G703" t="str">
        <f t="shared" si="745"/>
        <v>Scheduled Care</v>
      </c>
      <c r="W703" s="22">
        <f>'4 - Cost Pressures'!U53</f>
        <v>4231</v>
      </c>
      <c r="Z703" s="22">
        <f>'4 - Cost Pressures'!V53</f>
        <v>4231</v>
      </c>
    </row>
    <row r="704" spans="1:26">
      <c r="A704" t="str">
        <f t="shared" si="741"/>
        <v>Swansea Bay UHB</v>
      </c>
      <c r="B704" t="str">
        <f t="shared" si="741"/>
        <v>In Year Cost Base</v>
      </c>
      <c r="C704" t="str">
        <f t="shared" si="720"/>
        <v>Other Volume Growth / Investments (please specify):</v>
      </c>
      <c r="D704" t="s">
        <v>854</v>
      </c>
      <c r="E704" t="str">
        <f t="shared" ref="E704:G704" si="746">E610</f>
        <v>FIGURE</v>
      </c>
      <c r="F704" t="str">
        <f t="shared" si="746"/>
        <v>CHC</v>
      </c>
      <c r="G704" t="str">
        <f t="shared" si="746"/>
        <v>Primary &amp; Community Care</v>
      </c>
      <c r="W704" s="22">
        <f>'4 - Cost Pressures'!U54</f>
        <v>0</v>
      </c>
      <c r="Z704" s="22">
        <f>'4 - Cost Pressures'!V54</f>
        <v>0</v>
      </c>
    </row>
    <row r="705" spans="1:26">
      <c r="A705" t="str">
        <f t="shared" si="741"/>
        <v>Swansea Bay UHB</v>
      </c>
      <c r="B705" t="str">
        <f t="shared" si="741"/>
        <v>In Year Cost Base</v>
      </c>
      <c r="C705" t="str">
        <f t="shared" si="720"/>
        <v>Other Volume Growth / Investments (please specify):</v>
      </c>
      <c r="D705" t="s">
        <v>854</v>
      </c>
      <c r="E705" t="str">
        <f t="shared" ref="E705:G705" si="747">E611</f>
        <v>FIGURE</v>
      </c>
      <c r="F705" t="str">
        <f t="shared" si="747"/>
        <v>PC Prescribing</v>
      </c>
      <c r="G705" t="str">
        <f t="shared" si="747"/>
        <v>Primary &amp; Community Care</v>
      </c>
      <c r="W705" s="22">
        <f>'4 - Cost Pressures'!U55</f>
        <v>0</v>
      </c>
      <c r="Z705" s="22">
        <f>'4 - Cost Pressures'!V55</f>
        <v>0</v>
      </c>
    </row>
    <row r="706" spans="1:26">
      <c r="A706" t="str">
        <f t="shared" si="741"/>
        <v>Swansea Bay UHB</v>
      </c>
      <c r="B706" t="str">
        <f t="shared" si="741"/>
        <v>In Year Cost Base</v>
      </c>
      <c r="C706" t="str">
        <f t="shared" si="720"/>
        <v>Other Volume Growth / Investments (please specify):</v>
      </c>
      <c r="D706" t="s">
        <v>854</v>
      </c>
      <c r="E706" t="str">
        <f t="shared" ref="E706:G706" si="748">E612</f>
        <v>FIGURE</v>
      </c>
      <c r="F706" t="str">
        <f t="shared" si="748"/>
        <v>National Costs &amp; NWSSP</v>
      </c>
      <c r="G706" t="str">
        <f t="shared" si="748"/>
        <v>Clinical Support</v>
      </c>
      <c r="W706" s="22">
        <f>'4 - Cost Pressures'!U56</f>
        <v>0</v>
      </c>
      <c r="Z706" s="22">
        <f>'4 - Cost Pressures'!V56</f>
        <v>0</v>
      </c>
    </row>
    <row r="707" spans="1:26">
      <c r="A707" t="str">
        <f t="shared" si="741"/>
        <v>Swansea Bay UHB</v>
      </c>
      <c r="B707" t="str">
        <f t="shared" si="741"/>
        <v>In Year Cost Base</v>
      </c>
      <c r="C707" t="str">
        <f t="shared" si="720"/>
        <v>Other Volume Growth / Investments (please specify):</v>
      </c>
      <c r="D707" t="s">
        <v>854</v>
      </c>
      <c r="E707" t="str">
        <f t="shared" ref="E707:G707" si="749">E613</f>
        <v>FIGURE</v>
      </c>
      <c r="F707" t="str">
        <f t="shared" si="749"/>
        <v>NSA</v>
      </c>
      <c r="G707" t="str">
        <f t="shared" si="749"/>
        <v>Across Service Areas</v>
      </c>
      <c r="W707" s="22">
        <f>'4 - Cost Pressures'!U57</f>
        <v>0</v>
      </c>
      <c r="Z707" s="22">
        <f>'4 - Cost Pressures'!V57</f>
        <v>0</v>
      </c>
    </row>
    <row r="708" spans="1:26">
      <c r="A708" t="str">
        <f t="shared" si="741"/>
        <v>Swansea Bay UHB</v>
      </c>
      <c r="B708" t="str">
        <f t="shared" si="741"/>
        <v>In Year Cost Base</v>
      </c>
      <c r="C708" t="str">
        <f t="shared" si="720"/>
        <v>Other Volume Growth / Investments (please specify):</v>
      </c>
      <c r="D708" t="s">
        <v>854</v>
      </c>
      <c r="E708" t="str">
        <f t="shared" ref="E708:G708" si="750">E614</f>
        <v>FIGURE</v>
      </c>
      <c r="F708" t="str">
        <f t="shared" si="750"/>
        <v xml:space="preserve">Growth Various </v>
      </c>
      <c r="G708" t="str">
        <f t="shared" si="750"/>
        <v>Across Service Areas</v>
      </c>
      <c r="W708" s="22">
        <f>'4 - Cost Pressures'!U58</f>
        <v>0</v>
      </c>
      <c r="Z708" s="22">
        <f>'4 - Cost Pressures'!V58</f>
        <v>0</v>
      </c>
    </row>
    <row r="709" spans="1:26">
      <c r="A709" t="str">
        <f t="shared" si="741"/>
        <v>Swansea Bay UHB</v>
      </c>
      <c r="B709" t="str">
        <f t="shared" si="741"/>
        <v>In Year Cost Base</v>
      </c>
      <c r="C709" t="str">
        <f t="shared" si="720"/>
        <v>Other Volume Growth / Investments (please specify):</v>
      </c>
      <c r="D709" t="s">
        <v>854</v>
      </c>
      <c r="E709" t="str">
        <f t="shared" ref="E709:G709" si="751">E615</f>
        <v>FIGURE</v>
      </c>
      <c r="F709" t="str">
        <f t="shared" si="751"/>
        <v>Disaggregation CTM SLA</v>
      </c>
      <c r="G709" t="str">
        <f t="shared" si="751"/>
        <v>Scheduled Care</v>
      </c>
      <c r="W709" s="22">
        <f>'4 - Cost Pressures'!U59</f>
        <v>0</v>
      </c>
      <c r="Z709" s="22">
        <f>'4 - Cost Pressures'!V59</f>
        <v>0</v>
      </c>
    </row>
    <row r="710" spans="1:26">
      <c r="A710" t="str">
        <f t="shared" si="741"/>
        <v>Swansea Bay UHB</v>
      </c>
      <c r="B710" t="str">
        <f t="shared" si="741"/>
        <v>In Year Cost Base</v>
      </c>
      <c r="C710" t="str">
        <f t="shared" si="720"/>
        <v>Other Volume Growth / Investments (please specify):</v>
      </c>
      <c r="D710" t="s">
        <v>854</v>
      </c>
      <c r="E710" t="str">
        <f t="shared" ref="E710:G710" si="752">E616</f>
        <v>FIGURE</v>
      </c>
      <c r="F710">
        <f t="shared" si="752"/>
        <v>0</v>
      </c>
      <c r="G710">
        <f t="shared" si="752"/>
        <v>0</v>
      </c>
      <c r="W710" s="22">
        <f>'4 - Cost Pressures'!U60</f>
        <v>0</v>
      </c>
      <c r="Z710" s="22">
        <f>'4 - Cost Pressures'!V60</f>
        <v>0</v>
      </c>
    </row>
    <row r="711" spans="1:26">
      <c r="A711" t="str">
        <f t="shared" si="741"/>
        <v>Swansea Bay UHB</v>
      </c>
      <c r="B711" t="str">
        <f t="shared" si="741"/>
        <v>In Year Cost Base</v>
      </c>
      <c r="C711" t="str">
        <f t="shared" si="720"/>
        <v>Other Volume Growth / Investments (please specify):</v>
      </c>
      <c r="D711" t="s">
        <v>854</v>
      </c>
      <c r="E711" t="str">
        <f t="shared" ref="E711:G711" si="753">E617</f>
        <v>FIGURE</v>
      </c>
      <c r="F711">
        <f t="shared" si="753"/>
        <v>0</v>
      </c>
      <c r="G711">
        <f t="shared" si="753"/>
        <v>0</v>
      </c>
      <c r="W711" s="22">
        <f>'4 - Cost Pressures'!U61</f>
        <v>0</v>
      </c>
      <c r="Z711" s="22">
        <f>'4 - Cost Pressures'!V61</f>
        <v>0</v>
      </c>
    </row>
    <row r="712" spans="1:26">
      <c r="A712" t="str">
        <f t="shared" si="741"/>
        <v>Swansea Bay UHB</v>
      </c>
      <c r="B712" t="str">
        <f t="shared" si="741"/>
        <v>In Year Cost Base</v>
      </c>
      <c r="C712" t="str">
        <f t="shared" si="720"/>
        <v>Other Volume Growth / Investments (please specify):</v>
      </c>
      <c r="D712" t="s">
        <v>854</v>
      </c>
      <c r="E712" t="str">
        <f t="shared" ref="E712:G712" si="754">E618</f>
        <v>FIGURE</v>
      </c>
      <c r="F712">
        <f t="shared" si="754"/>
        <v>0</v>
      </c>
      <c r="G712">
        <f t="shared" si="754"/>
        <v>0</v>
      </c>
      <c r="W712" s="22">
        <f>'4 - Cost Pressures'!U62</f>
        <v>0</v>
      </c>
      <c r="Z712" s="22">
        <f>'4 - Cost Pressures'!V62</f>
        <v>0</v>
      </c>
    </row>
    <row r="713" spans="1:26">
      <c r="A713" t="str">
        <f t="shared" si="741"/>
        <v>Swansea Bay UHB</v>
      </c>
      <c r="B713" t="str">
        <f t="shared" si="741"/>
        <v>In Year Cost Base</v>
      </c>
      <c r="C713" t="str">
        <f t="shared" si="720"/>
        <v>Other Volume Growth / Investments (please specify):</v>
      </c>
      <c r="D713" t="s">
        <v>854</v>
      </c>
      <c r="E713" t="str">
        <f t="shared" ref="E713:G713" si="755">E619</f>
        <v>FIGURE</v>
      </c>
      <c r="F713">
        <f t="shared" si="755"/>
        <v>0</v>
      </c>
      <c r="G713">
        <f t="shared" si="755"/>
        <v>0</v>
      </c>
      <c r="W713" s="22">
        <f>'4 - Cost Pressures'!U63</f>
        <v>0</v>
      </c>
      <c r="Z713" s="22">
        <f>'4 - Cost Pressures'!V63</f>
        <v>0</v>
      </c>
    </row>
    <row r="714" spans="1:26">
      <c r="A714" t="str">
        <f t="shared" si="741"/>
        <v>Swansea Bay UHB</v>
      </c>
      <c r="B714" t="str">
        <f t="shared" si="741"/>
        <v>In Year Cost Base</v>
      </c>
      <c r="C714" t="str">
        <f t="shared" si="720"/>
        <v>Other Volume Growth / Investments (please specify):</v>
      </c>
      <c r="D714" t="s">
        <v>854</v>
      </c>
      <c r="E714" t="str">
        <f t="shared" ref="E714:G714" si="756">E620</f>
        <v>FIGURE</v>
      </c>
      <c r="F714">
        <f t="shared" si="756"/>
        <v>0</v>
      </c>
      <c r="G714">
        <f t="shared" si="756"/>
        <v>0</v>
      </c>
      <c r="W714" s="22">
        <f>'4 - Cost Pressures'!U64</f>
        <v>0</v>
      </c>
      <c r="Z714" s="22">
        <f>'4 - Cost Pressures'!V64</f>
        <v>0</v>
      </c>
    </row>
    <row r="715" spans="1:26">
      <c r="A715" t="str">
        <f t="shared" si="741"/>
        <v>Swansea Bay UHB</v>
      </c>
      <c r="B715" t="str">
        <f t="shared" si="741"/>
        <v>In Year Cost Base</v>
      </c>
      <c r="C715" t="str">
        <f t="shared" si="720"/>
        <v>Other Volume Growth / Investments (please specify):</v>
      </c>
      <c r="D715" t="s">
        <v>854</v>
      </c>
      <c r="E715" t="str">
        <f t="shared" ref="E715:G715" si="757">E621</f>
        <v>FIGURE</v>
      </c>
      <c r="F715">
        <f t="shared" si="757"/>
        <v>0</v>
      </c>
      <c r="G715">
        <f t="shared" si="757"/>
        <v>0</v>
      </c>
      <c r="W715" s="22">
        <f>'4 - Cost Pressures'!U65</f>
        <v>0</v>
      </c>
      <c r="Z715" s="22">
        <f>'4 - Cost Pressures'!V65</f>
        <v>0</v>
      </c>
    </row>
    <row r="716" spans="1:26">
      <c r="A716" t="str">
        <f t="shared" si="741"/>
        <v>Swansea Bay UHB</v>
      </c>
      <c r="B716" t="str">
        <f t="shared" si="741"/>
        <v>In Year Cost Base</v>
      </c>
      <c r="C716" t="str">
        <f t="shared" si="720"/>
        <v>Other Volume Growth / Investments (please specify):</v>
      </c>
      <c r="D716" t="s">
        <v>854</v>
      </c>
      <c r="E716" t="str">
        <f t="shared" ref="E716:G716" si="758">E622</f>
        <v>FIGURE</v>
      </c>
      <c r="F716">
        <f t="shared" si="758"/>
        <v>0</v>
      </c>
      <c r="G716">
        <f t="shared" si="758"/>
        <v>0</v>
      </c>
      <c r="W716" s="22">
        <f>'4 - Cost Pressures'!U66</f>
        <v>0</v>
      </c>
      <c r="Z716" s="22">
        <f>'4 - Cost Pressures'!V66</f>
        <v>0</v>
      </c>
    </row>
    <row r="717" spans="1:26">
      <c r="A717" t="str">
        <f t="shared" si="741"/>
        <v>Swansea Bay UHB</v>
      </c>
      <c r="B717" t="str">
        <f t="shared" si="741"/>
        <v>In Year Cost Base</v>
      </c>
      <c r="C717" t="str">
        <f t="shared" si="720"/>
        <v>Other Volume Growth / Investments (please specify):</v>
      </c>
      <c r="D717" t="s">
        <v>854</v>
      </c>
      <c r="E717" t="str">
        <f t="shared" ref="E717:G717" si="759">E623</f>
        <v>FIGURE</v>
      </c>
      <c r="F717">
        <f t="shared" si="759"/>
        <v>0</v>
      </c>
      <c r="G717">
        <f t="shared" si="759"/>
        <v>0</v>
      </c>
      <c r="W717" s="22">
        <f>'4 - Cost Pressures'!U67</f>
        <v>0</v>
      </c>
      <c r="Z717" s="22">
        <f>'4 - Cost Pressures'!V67</f>
        <v>0</v>
      </c>
    </row>
    <row r="718" spans="1:26">
      <c r="A718" t="str">
        <f t="shared" si="741"/>
        <v>Swansea Bay UHB</v>
      </c>
      <c r="B718" t="str">
        <f t="shared" si="741"/>
        <v>In Year Cost Base</v>
      </c>
      <c r="C718" t="str">
        <f t="shared" si="720"/>
        <v>Other Volume Growth / Investments (please specify):</v>
      </c>
      <c r="D718" t="s">
        <v>854</v>
      </c>
      <c r="E718" t="str">
        <f t="shared" ref="E718:G718" si="760">E624</f>
        <v>FIGURE</v>
      </c>
      <c r="F718">
        <f t="shared" si="760"/>
        <v>0</v>
      </c>
      <c r="G718">
        <f t="shared" si="760"/>
        <v>0</v>
      </c>
      <c r="W718" s="22">
        <f>'4 - Cost Pressures'!U68</f>
        <v>0</v>
      </c>
      <c r="Z718" s="22">
        <f>'4 - Cost Pressures'!V68</f>
        <v>0</v>
      </c>
    </row>
    <row r="719" spans="1:26">
      <c r="A719" t="str">
        <f t="shared" si="741"/>
        <v>Swansea Bay UHB</v>
      </c>
      <c r="B719" t="str">
        <f t="shared" si="741"/>
        <v>In Year Cost Base</v>
      </c>
      <c r="C719" t="str">
        <f t="shared" si="720"/>
        <v>Other Volume Growth / Investments (please specify):</v>
      </c>
      <c r="D719" t="s">
        <v>854</v>
      </c>
      <c r="E719" t="str">
        <f t="shared" ref="E719:G719" si="761">E625</f>
        <v>FIGURE</v>
      </c>
      <c r="F719">
        <f t="shared" si="761"/>
        <v>0</v>
      </c>
      <c r="G719">
        <f t="shared" si="761"/>
        <v>0</v>
      </c>
      <c r="W719" s="22">
        <f>'4 - Cost Pressures'!U69</f>
        <v>0</v>
      </c>
      <c r="Z719" s="22">
        <f>'4 - Cost Pressures'!V69</f>
        <v>0</v>
      </c>
    </row>
    <row r="720" spans="1:26">
      <c r="A720" t="str">
        <f t="shared" ref="A720:B739" si="762">A626</f>
        <v>Swansea Bay UHB</v>
      </c>
      <c r="B720" t="str">
        <f t="shared" si="762"/>
        <v>In Year Cost Base</v>
      </c>
      <c r="C720" t="str">
        <f t="shared" si="720"/>
        <v>Other Volume Growth / Investments (please specify):</v>
      </c>
      <c r="D720" t="s">
        <v>854</v>
      </c>
      <c r="E720" t="str">
        <f t="shared" ref="E720:G720" si="763">E626</f>
        <v>FIGURE</v>
      </c>
      <c r="F720">
        <f t="shared" si="763"/>
        <v>0</v>
      </c>
      <c r="G720">
        <f t="shared" si="763"/>
        <v>0</v>
      </c>
      <c r="W720" s="22">
        <f>'4 - Cost Pressures'!U70</f>
        <v>0</v>
      </c>
      <c r="Z720" s="22">
        <f>'4 - Cost Pressures'!V70</f>
        <v>0</v>
      </c>
    </row>
    <row r="721" spans="1:26">
      <c r="A721" t="str">
        <f t="shared" si="762"/>
        <v>Swansea Bay UHB</v>
      </c>
      <c r="B721" t="str">
        <f t="shared" si="762"/>
        <v>In Year Cost Base</v>
      </c>
      <c r="C721" t="str">
        <f t="shared" si="720"/>
        <v>Other Volume Growth / Investments (please specify):</v>
      </c>
      <c r="D721" t="s">
        <v>854</v>
      </c>
      <c r="E721" t="str">
        <f t="shared" ref="E721:G721" si="764">E627</f>
        <v>FIGURE</v>
      </c>
      <c r="F721">
        <f t="shared" si="764"/>
        <v>0</v>
      </c>
      <c r="G721">
        <f t="shared" si="764"/>
        <v>0</v>
      </c>
      <c r="W721" s="22">
        <f>'4 - Cost Pressures'!U71</f>
        <v>0</v>
      </c>
      <c r="Z721" s="22">
        <f>'4 - Cost Pressures'!V71</f>
        <v>0</v>
      </c>
    </row>
    <row r="722" spans="1:26">
      <c r="A722" t="str">
        <f t="shared" si="762"/>
        <v>Swansea Bay UHB</v>
      </c>
      <c r="B722" t="str">
        <f t="shared" si="762"/>
        <v>In Year Cost Base</v>
      </c>
      <c r="C722" t="str">
        <f t="shared" si="720"/>
        <v>Other Volume Growth / Investments (please specify):</v>
      </c>
      <c r="D722" t="s">
        <v>854</v>
      </c>
      <c r="E722" t="str">
        <f t="shared" ref="E722:G722" si="765">E628</f>
        <v>FIGURE</v>
      </c>
      <c r="F722">
        <f t="shared" si="765"/>
        <v>0</v>
      </c>
      <c r="G722">
        <f t="shared" si="765"/>
        <v>0</v>
      </c>
      <c r="W722" s="22">
        <f>'4 - Cost Pressures'!U72</f>
        <v>0</v>
      </c>
      <c r="Z722" s="22">
        <f>'4 - Cost Pressures'!V72</f>
        <v>0</v>
      </c>
    </row>
    <row r="723" spans="1:26">
      <c r="A723" t="str">
        <f t="shared" si="762"/>
        <v>Swansea Bay UHB</v>
      </c>
      <c r="B723" t="str">
        <f t="shared" si="762"/>
        <v>In Year Cost Base</v>
      </c>
      <c r="C723" t="str">
        <f t="shared" si="720"/>
        <v>Other Volume Growth / Investments (please specify):</v>
      </c>
      <c r="D723" t="s">
        <v>854</v>
      </c>
      <c r="E723" t="str">
        <f t="shared" ref="E723:G723" si="766">E629</f>
        <v>FIGURE</v>
      </c>
      <c r="F723">
        <f t="shared" si="766"/>
        <v>0</v>
      </c>
      <c r="G723">
        <f t="shared" si="766"/>
        <v>0</v>
      </c>
      <c r="W723" s="22">
        <f>'4 - Cost Pressures'!U73</f>
        <v>0</v>
      </c>
      <c r="Z723" s="22">
        <f>'4 - Cost Pressures'!V73</f>
        <v>0</v>
      </c>
    </row>
    <row r="724" spans="1:26">
      <c r="A724" t="str">
        <f t="shared" si="762"/>
        <v>Swansea Bay UHB</v>
      </c>
      <c r="B724" t="str">
        <f t="shared" si="762"/>
        <v>In Year Cost Base</v>
      </c>
      <c r="C724" t="str">
        <f t="shared" si="720"/>
        <v>Other Volume Growth / Investments (please specify):</v>
      </c>
      <c r="D724" t="s">
        <v>854</v>
      </c>
      <c r="E724" t="str">
        <f t="shared" ref="E724:G724" si="767">E630</f>
        <v>FIGURE</v>
      </c>
      <c r="F724">
        <f t="shared" si="767"/>
        <v>0</v>
      </c>
      <c r="G724">
        <f t="shared" si="767"/>
        <v>0</v>
      </c>
      <c r="W724" s="22">
        <f>'4 - Cost Pressures'!U74</f>
        <v>0</v>
      </c>
      <c r="Z724" s="22">
        <f>'4 - Cost Pressures'!V74</f>
        <v>0</v>
      </c>
    </row>
    <row r="725" spans="1:26">
      <c r="A725" t="str">
        <f t="shared" si="762"/>
        <v>Swansea Bay UHB</v>
      </c>
      <c r="B725" t="str">
        <f t="shared" si="762"/>
        <v>In Year Cost Base</v>
      </c>
      <c r="C725" t="str">
        <f t="shared" si="720"/>
        <v>Other Volume Growth / Investments (please specify):</v>
      </c>
      <c r="D725" t="s">
        <v>854</v>
      </c>
      <c r="E725" t="str">
        <f t="shared" ref="E725:G725" si="768">E631</f>
        <v>FIGURE</v>
      </c>
      <c r="F725">
        <f t="shared" si="768"/>
        <v>0</v>
      </c>
      <c r="G725">
        <f t="shared" si="768"/>
        <v>0</v>
      </c>
      <c r="W725" s="22">
        <f>'4 - Cost Pressures'!U75</f>
        <v>0</v>
      </c>
      <c r="Z725" s="22">
        <f>'4 - Cost Pressures'!V75</f>
        <v>0</v>
      </c>
    </row>
    <row r="726" spans="1:26">
      <c r="A726" t="str">
        <f t="shared" si="762"/>
        <v>Swansea Bay UHB</v>
      </c>
      <c r="B726" t="str">
        <f t="shared" si="762"/>
        <v>In Year Cost Base</v>
      </c>
      <c r="C726" t="str">
        <f t="shared" si="720"/>
        <v>Other Volume Growth / Investments (please specify):</v>
      </c>
      <c r="D726" t="s">
        <v>854</v>
      </c>
      <c r="E726" t="str">
        <f t="shared" ref="E726:G726" si="769">E632</f>
        <v>FIGURE</v>
      </c>
      <c r="F726">
        <f t="shared" si="769"/>
        <v>0</v>
      </c>
      <c r="G726">
        <f t="shared" si="769"/>
        <v>0</v>
      </c>
      <c r="W726" s="22">
        <f>'4 - Cost Pressures'!U76</f>
        <v>0</v>
      </c>
      <c r="Z726" s="22">
        <f>'4 - Cost Pressures'!V76</f>
        <v>0</v>
      </c>
    </row>
    <row r="727" spans="1:26">
      <c r="A727" t="str">
        <f t="shared" si="762"/>
        <v>Swansea Bay UHB</v>
      </c>
      <c r="B727" t="str">
        <f t="shared" si="762"/>
        <v>In Year Cost Base</v>
      </c>
      <c r="C727" t="str">
        <f t="shared" si="720"/>
        <v>Other Volume Growth / Investments (please specify):</v>
      </c>
      <c r="D727" t="s">
        <v>854</v>
      </c>
      <c r="E727" t="str">
        <f t="shared" ref="E727:G727" si="770">E633</f>
        <v>FIGURE</v>
      </c>
      <c r="F727">
        <f t="shared" si="770"/>
        <v>0</v>
      </c>
      <c r="G727">
        <f t="shared" si="770"/>
        <v>0</v>
      </c>
      <c r="W727" s="22">
        <f>'4 - Cost Pressures'!U77</f>
        <v>0</v>
      </c>
      <c r="Z727" s="22">
        <f>'4 - Cost Pressures'!V77</f>
        <v>0</v>
      </c>
    </row>
    <row r="728" spans="1:26">
      <c r="A728" t="str">
        <f t="shared" si="762"/>
        <v>Swansea Bay UHB</v>
      </c>
      <c r="B728" t="str">
        <f t="shared" si="762"/>
        <v>In Year Cost Base</v>
      </c>
      <c r="C728" t="str">
        <f t="shared" si="720"/>
        <v>Other Volume Growth / Investments (please specify):</v>
      </c>
      <c r="D728" t="s">
        <v>854</v>
      </c>
      <c r="E728" t="str">
        <f t="shared" ref="E728:G728" si="771">E634</f>
        <v>FIGURE</v>
      </c>
      <c r="F728">
        <f t="shared" si="771"/>
        <v>0</v>
      </c>
      <c r="G728">
        <f t="shared" si="771"/>
        <v>0</v>
      </c>
      <c r="W728" s="22">
        <f>'4 - Cost Pressures'!U78</f>
        <v>0</v>
      </c>
      <c r="Z728" s="22">
        <f>'4 - Cost Pressures'!V78</f>
        <v>0</v>
      </c>
    </row>
    <row r="729" spans="1:26">
      <c r="A729" t="str">
        <f t="shared" si="762"/>
        <v>Swansea Bay UHB</v>
      </c>
      <c r="B729" t="str">
        <f t="shared" si="762"/>
        <v>In Year Cost Base</v>
      </c>
      <c r="C729" t="str">
        <f t="shared" si="720"/>
        <v>Other Volume Growth / Investments (please specify):</v>
      </c>
      <c r="D729" t="s">
        <v>854</v>
      </c>
      <c r="E729" t="str">
        <f t="shared" ref="E729:G729" si="772">E635</f>
        <v>FIGURE</v>
      </c>
      <c r="F729">
        <f t="shared" si="772"/>
        <v>0</v>
      </c>
      <c r="G729">
        <f t="shared" si="772"/>
        <v>0</v>
      </c>
      <c r="W729" s="22">
        <f>'4 - Cost Pressures'!U79</f>
        <v>0</v>
      </c>
      <c r="Z729" s="22">
        <f>'4 - Cost Pressures'!V79</f>
        <v>0</v>
      </c>
    </row>
    <row r="730" spans="1:26">
      <c r="A730" t="str">
        <f t="shared" si="762"/>
        <v>Swansea Bay UHB</v>
      </c>
      <c r="B730" t="str">
        <f t="shared" si="762"/>
        <v>In Year Cost Base</v>
      </c>
      <c r="C730" t="str">
        <f t="shared" si="720"/>
        <v>Other Volume Growth / Investments (please specify):</v>
      </c>
      <c r="D730" t="s">
        <v>854</v>
      </c>
      <c r="E730" t="str">
        <f t="shared" ref="E730:G730" si="773">E636</f>
        <v>FIGURE</v>
      </c>
      <c r="F730">
        <f t="shared" si="773"/>
        <v>0</v>
      </c>
      <c r="G730">
        <f t="shared" si="773"/>
        <v>0</v>
      </c>
      <c r="W730" s="22">
        <f>'4 - Cost Pressures'!U80</f>
        <v>0</v>
      </c>
      <c r="Z730" s="22">
        <f>'4 - Cost Pressures'!V80</f>
        <v>0</v>
      </c>
    </row>
    <row r="731" spans="1:26">
      <c r="A731" t="str">
        <f t="shared" si="762"/>
        <v>Swansea Bay UHB</v>
      </c>
      <c r="B731" t="str">
        <f t="shared" si="762"/>
        <v>In Year Cost Base</v>
      </c>
      <c r="C731" t="str">
        <f t="shared" si="720"/>
        <v>Other Volume Growth / Investments (please specify):</v>
      </c>
      <c r="D731" t="s">
        <v>854</v>
      </c>
      <c r="E731" t="str">
        <f t="shared" ref="E731:G731" si="774">E637</f>
        <v>TOTAL</v>
      </c>
      <c r="F731" t="str">
        <f t="shared" si="774"/>
        <v>Subtotal Other Volume Growth / Investments</v>
      </c>
      <c r="G731">
        <f t="shared" si="774"/>
        <v>0</v>
      </c>
      <c r="W731" s="22">
        <f>'4 - Cost Pressures'!U81</f>
        <v>4231</v>
      </c>
      <c r="Z731" s="22">
        <f>'4 - Cost Pressures'!V81</f>
        <v>4231</v>
      </c>
    </row>
    <row r="732" spans="1:26">
      <c r="A732" t="str">
        <f t="shared" si="762"/>
        <v>Swansea Bay UHB</v>
      </c>
      <c r="B732" t="str">
        <f t="shared" si="762"/>
        <v>In Year Cost Base</v>
      </c>
      <c r="C732" t="str">
        <f t="shared" si="720"/>
        <v>Other Volume Growth / Investments (please specify):</v>
      </c>
      <c r="D732" t="s">
        <v>854</v>
      </c>
      <c r="E732" t="str">
        <f t="shared" ref="E732:G732" si="775">E638</f>
        <v>FIGURE</v>
      </c>
      <c r="F732">
        <f t="shared" si="775"/>
        <v>0</v>
      </c>
      <c r="G732">
        <f t="shared" si="775"/>
        <v>0</v>
      </c>
      <c r="W732" s="22">
        <f>'4 - Cost Pressures'!U82</f>
        <v>0</v>
      </c>
      <c r="Z732" s="22">
        <f>'4 - Cost Pressures'!V82</f>
        <v>0</v>
      </c>
    </row>
    <row r="733" spans="1:26">
      <c r="A733" t="str">
        <f t="shared" si="762"/>
        <v>Swansea Bay UHB</v>
      </c>
      <c r="B733" t="str">
        <f t="shared" si="762"/>
        <v>In Year Cost Base</v>
      </c>
      <c r="C733" t="str">
        <f t="shared" si="720"/>
        <v xml:space="preserve">Funded Cost Pressures: </v>
      </c>
      <c r="D733" t="s">
        <v>854</v>
      </c>
      <c r="E733" t="str">
        <f t="shared" ref="E733:G733" si="776">E639</f>
        <v>FIGURE</v>
      </c>
      <c r="F733" t="str">
        <f t="shared" si="776"/>
        <v xml:space="preserve">Funded Cost Pressures: </v>
      </c>
      <c r="G733" t="str">
        <f t="shared" si="776"/>
        <v>Service Area</v>
      </c>
      <c r="W733" s="22" t="str">
        <f>'4 - Cost Pressures'!U83</f>
        <v>£'000</v>
      </c>
      <c r="Z733" s="22" t="str">
        <f>'4 - Cost Pressures'!V83</f>
        <v>£'000</v>
      </c>
    </row>
    <row r="734" spans="1:26">
      <c r="A734" t="str">
        <f t="shared" si="762"/>
        <v>Swansea Bay UHB</v>
      </c>
      <c r="B734" t="str">
        <f t="shared" si="762"/>
        <v>In Year Cost Base</v>
      </c>
      <c r="C734" t="str">
        <f t="shared" si="720"/>
        <v xml:space="preserve">Funded Cost Pressures: </v>
      </c>
      <c r="D734" t="s">
        <v>854</v>
      </c>
      <c r="E734" t="str">
        <f t="shared" ref="E734:G734" si="777">E640</f>
        <v>FIGURE</v>
      </c>
      <c r="F734" t="str">
        <f t="shared" si="777"/>
        <v>Funded - Immunisation Framework</v>
      </c>
      <c r="G734" t="str">
        <f t="shared" si="777"/>
        <v>Primary &amp; Community Care</v>
      </c>
      <c r="W734" s="22">
        <f>'4 - Cost Pressures'!U84</f>
        <v>0</v>
      </c>
      <c r="Z734" s="22">
        <f>'4 - Cost Pressures'!V84</f>
        <v>0</v>
      </c>
    </row>
    <row r="735" spans="1:26">
      <c r="A735" t="str">
        <f t="shared" si="762"/>
        <v>Swansea Bay UHB</v>
      </c>
      <c r="B735" t="str">
        <f t="shared" si="762"/>
        <v>In Year Cost Base</v>
      </c>
      <c r="C735" t="str">
        <f t="shared" si="720"/>
        <v xml:space="preserve">Funded Cost Pressures: </v>
      </c>
      <c r="D735" t="s">
        <v>854</v>
      </c>
      <c r="E735" t="str">
        <f t="shared" ref="E735:G735" si="778">E641</f>
        <v>FIGURE</v>
      </c>
      <c r="F735" t="str">
        <f t="shared" si="778"/>
        <v>Funded - Surveillance (Testing and Tracing)</v>
      </c>
      <c r="G735" t="str">
        <f t="shared" si="778"/>
        <v>Primary &amp; Community Care</v>
      </c>
      <c r="W735" s="22">
        <f>'4 - Cost Pressures'!U85</f>
        <v>0</v>
      </c>
      <c r="Z735" s="22">
        <f>'4 - Cost Pressures'!V85</f>
        <v>0</v>
      </c>
    </row>
    <row r="736" spans="1:26">
      <c r="A736" t="str">
        <f t="shared" si="762"/>
        <v>Swansea Bay UHB</v>
      </c>
      <c r="B736" t="str">
        <f t="shared" si="762"/>
        <v>In Year Cost Base</v>
      </c>
      <c r="C736" t="str">
        <f t="shared" si="720"/>
        <v xml:space="preserve">Funded Cost Pressures: </v>
      </c>
      <c r="D736" t="s">
        <v>854</v>
      </c>
      <c r="E736" t="str">
        <f t="shared" ref="E736:G736" si="779">E642</f>
        <v>FIGURE</v>
      </c>
      <c r="F736" t="str">
        <f t="shared" si="779"/>
        <v>Funded - Real Living Wage</v>
      </c>
      <c r="G736" t="str">
        <f t="shared" si="779"/>
        <v>Primary &amp; Community Care</v>
      </c>
      <c r="W736" s="22">
        <f>'4 - Cost Pressures'!U86</f>
        <v>0</v>
      </c>
      <c r="Z736" s="22">
        <f>'4 - Cost Pressures'!V86</f>
        <v>0</v>
      </c>
    </row>
    <row r="737" spans="1:26">
      <c r="A737" t="str">
        <f t="shared" si="762"/>
        <v>Swansea Bay UHB</v>
      </c>
      <c r="B737" t="str">
        <f t="shared" si="762"/>
        <v>In Year Cost Base</v>
      </c>
      <c r="C737" t="str">
        <f t="shared" si="720"/>
        <v xml:space="preserve">Funded Cost Pressures: </v>
      </c>
      <c r="D737" t="s">
        <v>854</v>
      </c>
      <c r="E737" t="str">
        <f t="shared" ref="E737:G737" si="780">E643</f>
        <v>FIGURE</v>
      </c>
      <c r="F737" t="str">
        <f t="shared" si="780"/>
        <v>Funded - Other ringfenced projects</v>
      </c>
      <c r="G737" t="str">
        <f t="shared" si="780"/>
        <v>Across Service Areas</v>
      </c>
      <c r="W737" s="22">
        <f>'4 - Cost Pressures'!U87</f>
        <v>0</v>
      </c>
      <c r="Z737" s="22">
        <f>'4 - Cost Pressures'!V87</f>
        <v>0</v>
      </c>
    </row>
    <row r="738" spans="1:26">
      <c r="A738" t="str">
        <f t="shared" si="762"/>
        <v>Swansea Bay UHB</v>
      </c>
      <c r="B738" t="str">
        <f t="shared" si="762"/>
        <v>In Year Cost Base</v>
      </c>
      <c r="C738" t="str">
        <f t="shared" si="720"/>
        <v xml:space="preserve">Funded Cost Pressures: </v>
      </c>
      <c r="D738" t="s">
        <v>854</v>
      </c>
      <c r="E738" t="str">
        <f t="shared" ref="E738:G738" si="781">E644</f>
        <v>FIGURE</v>
      </c>
      <c r="F738" t="str">
        <f t="shared" si="781"/>
        <v>National COVID Programmes Other</v>
      </c>
      <c r="G738" t="str">
        <f t="shared" si="781"/>
        <v>Across Service Areas</v>
      </c>
      <c r="W738" s="22">
        <f>'4 - Cost Pressures'!U88</f>
        <v>0</v>
      </c>
      <c r="Z738" s="22">
        <f>'4 - Cost Pressures'!V88</f>
        <v>0</v>
      </c>
    </row>
    <row r="739" spans="1:26">
      <c r="A739" t="str">
        <f t="shared" si="762"/>
        <v>Swansea Bay UHB</v>
      </c>
      <c r="B739" t="str">
        <f t="shared" si="762"/>
        <v>In Year Cost Base</v>
      </c>
      <c r="C739" t="str">
        <f t="shared" si="720"/>
        <v xml:space="preserve">Funded Cost Pressures: </v>
      </c>
      <c r="D739" t="s">
        <v>854</v>
      </c>
      <c r="E739" t="str">
        <f t="shared" ref="E739:G739" si="782">E645</f>
        <v>FIGURE</v>
      </c>
      <c r="F739" t="str">
        <f t="shared" si="782"/>
        <v>Planned Care Recovery Local</v>
      </c>
      <c r="G739" t="str">
        <f t="shared" si="782"/>
        <v>Scheduled Care</v>
      </c>
      <c r="W739" s="22">
        <f>'4 - Cost Pressures'!U89</f>
        <v>0</v>
      </c>
      <c r="Z739" s="22">
        <f>'4 - Cost Pressures'!V89</f>
        <v>0</v>
      </c>
    </row>
    <row r="740" spans="1:26">
      <c r="A740" t="str">
        <f t="shared" ref="A740:B750" si="783">A646</f>
        <v>Swansea Bay UHB</v>
      </c>
      <c r="B740" t="str">
        <f t="shared" si="783"/>
        <v>In Year Cost Base</v>
      </c>
      <c r="C740" t="str">
        <f t="shared" si="720"/>
        <v xml:space="preserve">Funded Cost Pressures: </v>
      </c>
      <c r="D740" t="s">
        <v>854</v>
      </c>
      <c r="E740" t="str">
        <f t="shared" ref="E740:G740" si="784">E646</f>
        <v>FIGURE</v>
      </c>
      <c r="F740" t="str">
        <f t="shared" si="784"/>
        <v>Planned Care Recovery Regional</v>
      </c>
      <c r="G740" t="str">
        <f t="shared" si="784"/>
        <v>Scheduled Care</v>
      </c>
      <c r="W740" s="22">
        <f>'4 - Cost Pressures'!U90</f>
        <v>0</v>
      </c>
      <c r="Z740" s="22">
        <f>'4 - Cost Pressures'!V90</f>
        <v>0</v>
      </c>
    </row>
    <row r="741" spans="1:26">
      <c r="A741" t="str">
        <f t="shared" si="783"/>
        <v>Swansea Bay UHB</v>
      </c>
      <c r="B741" t="str">
        <f t="shared" si="783"/>
        <v>In Year Cost Base</v>
      </c>
      <c r="C741" t="str">
        <f t="shared" si="720"/>
        <v xml:space="preserve">Funded Cost Pressures: </v>
      </c>
      <c r="D741" t="s">
        <v>854</v>
      </c>
      <c r="E741" t="str">
        <f t="shared" ref="E741:G741" si="785">E647</f>
        <v>FIGURE</v>
      </c>
      <c r="F741" t="str">
        <f t="shared" si="785"/>
        <v>2022/23 Pay Award</v>
      </c>
      <c r="G741" t="str">
        <f t="shared" si="785"/>
        <v>Across Service Areas</v>
      </c>
      <c r="W741" s="22">
        <f>'4 - Cost Pressures'!U91</f>
        <v>0</v>
      </c>
      <c r="Z741" s="22">
        <f>'4 - Cost Pressures'!V91</f>
        <v>0</v>
      </c>
    </row>
    <row r="742" spans="1:26">
      <c r="A742" t="str">
        <f t="shared" si="783"/>
        <v>Swansea Bay UHB</v>
      </c>
      <c r="B742" t="str">
        <f t="shared" si="783"/>
        <v>In Year Cost Base</v>
      </c>
      <c r="C742" t="str">
        <f t="shared" si="720"/>
        <v xml:space="preserve">Funded Cost Pressures: </v>
      </c>
      <c r="D742" t="s">
        <v>854</v>
      </c>
      <c r="E742" t="str">
        <f t="shared" ref="E742:G742" si="786">E648</f>
        <v>FIGURE</v>
      </c>
      <c r="F742" t="str">
        <f t="shared" si="786"/>
        <v>Additional Costs linked Table A2</v>
      </c>
      <c r="G742" t="str">
        <f t="shared" si="786"/>
        <v>Across Service Areas</v>
      </c>
      <c r="W742" s="22">
        <f>'4 - Cost Pressures'!U92</f>
        <v>0</v>
      </c>
      <c r="Z742" s="22">
        <f>'4 - Cost Pressures'!V92</f>
        <v>0</v>
      </c>
    </row>
    <row r="743" spans="1:26">
      <c r="A743" t="str">
        <f t="shared" si="783"/>
        <v>Swansea Bay UHB</v>
      </c>
      <c r="B743" t="str">
        <f t="shared" si="783"/>
        <v>In Year Cost Base</v>
      </c>
      <c r="C743" t="str">
        <f t="shared" si="720"/>
        <v xml:space="preserve">Funded Cost Pressures: </v>
      </c>
      <c r="D743" t="s">
        <v>854</v>
      </c>
      <c r="E743" t="str">
        <f t="shared" ref="E743:G743" si="787">E649</f>
        <v>FIGURE</v>
      </c>
      <c r="F743" t="str">
        <f t="shared" si="787"/>
        <v>Additional Costs linked Table B1</v>
      </c>
      <c r="G743" t="str">
        <f t="shared" si="787"/>
        <v>Across Service Areas</v>
      </c>
      <c r="W743" s="22">
        <f>'4 - Cost Pressures'!U93</f>
        <v>0</v>
      </c>
      <c r="Z743" s="22">
        <f>'4 - Cost Pressures'!V93</f>
        <v>0</v>
      </c>
    </row>
    <row r="744" spans="1:26">
      <c r="A744" t="str">
        <f t="shared" si="783"/>
        <v>Swansea Bay UHB</v>
      </c>
      <c r="B744" t="str">
        <f t="shared" si="783"/>
        <v>In Year Cost Base</v>
      </c>
      <c r="C744" t="str">
        <f t="shared" ref="C744:C807" si="788">C650</f>
        <v xml:space="preserve">Funded Cost Pressures: </v>
      </c>
      <c r="D744" t="s">
        <v>854</v>
      </c>
      <c r="E744" t="str">
        <f t="shared" ref="E744:G744" si="789">E650</f>
        <v>FIGURE</v>
      </c>
      <c r="F744" t="str">
        <f t="shared" si="789"/>
        <v>Additional Costs linked Table B2</v>
      </c>
      <c r="G744" t="str">
        <f t="shared" si="789"/>
        <v>Across Service Areas</v>
      </c>
      <c r="W744" s="22">
        <f>'4 - Cost Pressures'!U94</f>
        <v>0</v>
      </c>
      <c r="Z744" s="22">
        <f>'4 - Cost Pressures'!V94</f>
        <v>0</v>
      </c>
    </row>
    <row r="745" spans="1:26">
      <c r="A745" t="str">
        <f t="shared" si="783"/>
        <v>Swansea Bay UHB</v>
      </c>
      <c r="B745" t="str">
        <f t="shared" si="783"/>
        <v>In Year Cost Base</v>
      </c>
      <c r="C745" t="str">
        <f t="shared" si="788"/>
        <v xml:space="preserve">Funded Cost Pressures: </v>
      </c>
      <c r="D745" t="s">
        <v>854</v>
      </c>
      <c r="E745" t="str">
        <f t="shared" ref="E745:G745" si="790">E651</f>
        <v>FIGURE</v>
      </c>
      <c r="F745" t="str">
        <f t="shared" si="790"/>
        <v>Additional Costs linked Table 2</v>
      </c>
      <c r="G745" t="str">
        <f t="shared" si="790"/>
        <v>Across Service Areas</v>
      </c>
      <c r="W745" s="22">
        <f>'4 - Cost Pressures'!U95</f>
        <v>0</v>
      </c>
      <c r="Z745" s="22">
        <f>'4 - Cost Pressures'!V95</f>
        <v>0</v>
      </c>
    </row>
    <row r="746" spans="1:26">
      <c r="A746" t="str">
        <f t="shared" si="783"/>
        <v>Swansea Bay UHB</v>
      </c>
      <c r="B746" t="str">
        <f t="shared" si="783"/>
        <v>In Year Cost Base</v>
      </c>
      <c r="C746" t="str">
        <f t="shared" si="788"/>
        <v xml:space="preserve">Funded Cost Pressures: </v>
      </c>
      <c r="D746" t="s">
        <v>854</v>
      </c>
      <c r="E746" t="str">
        <f t="shared" ref="E746:G746" si="791">E652</f>
        <v>FIGURE</v>
      </c>
      <c r="F746" t="str">
        <f t="shared" si="791"/>
        <v>Anticpated Allocations Invesments Recurrent (as per Tab 6)</v>
      </c>
      <c r="G746" t="str">
        <f t="shared" si="791"/>
        <v>Across Service Areas</v>
      </c>
      <c r="W746" s="22">
        <f>'4 - Cost Pressures'!U96</f>
        <v>0</v>
      </c>
      <c r="Z746" s="22">
        <f>'4 - Cost Pressures'!V96</f>
        <v>0</v>
      </c>
    </row>
    <row r="747" spans="1:26">
      <c r="A747" t="str">
        <f t="shared" si="783"/>
        <v>Swansea Bay UHB</v>
      </c>
      <c r="B747" t="str">
        <f t="shared" si="783"/>
        <v>In Year Cost Base</v>
      </c>
      <c r="C747" t="str">
        <f t="shared" si="788"/>
        <v xml:space="preserve">Funded Cost Pressures: </v>
      </c>
      <c r="D747" t="s">
        <v>854</v>
      </c>
      <c r="E747" t="str">
        <f t="shared" ref="E747:G747" si="792">E653</f>
        <v>FIGURE</v>
      </c>
      <c r="F747" t="str">
        <f t="shared" si="792"/>
        <v>Anticpated Allocations Invesments Non Recurrent (as per Tab 6)</v>
      </c>
      <c r="G747" t="str">
        <f t="shared" si="792"/>
        <v>Across Service Areas</v>
      </c>
      <c r="W747" s="22">
        <f>'4 - Cost Pressures'!U97</f>
        <v>0</v>
      </c>
      <c r="Z747" s="22">
        <f>'4 - Cost Pressures'!V97</f>
        <v>0</v>
      </c>
    </row>
    <row r="748" spans="1:26">
      <c r="A748" t="str">
        <f t="shared" si="783"/>
        <v>Swansea Bay UHB</v>
      </c>
      <c r="B748" t="str">
        <f t="shared" si="783"/>
        <v>In Year Cost Base</v>
      </c>
      <c r="C748" t="str">
        <f t="shared" si="788"/>
        <v xml:space="preserve">Funded Cost Pressures: </v>
      </c>
      <c r="D748" t="s">
        <v>854</v>
      </c>
      <c r="E748" t="str">
        <f t="shared" ref="E748:G748" si="793">E654</f>
        <v>FIGURE</v>
      </c>
      <c r="F748">
        <f t="shared" si="793"/>
        <v>0</v>
      </c>
      <c r="G748">
        <f t="shared" si="793"/>
        <v>0</v>
      </c>
      <c r="W748" s="22">
        <f>'4 - Cost Pressures'!U98</f>
        <v>0</v>
      </c>
      <c r="Z748" s="22">
        <f>'4 - Cost Pressures'!V98</f>
        <v>0</v>
      </c>
    </row>
    <row r="749" spans="1:26">
      <c r="A749" t="str">
        <f t="shared" si="783"/>
        <v>Swansea Bay UHB</v>
      </c>
      <c r="B749" t="str">
        <f t="shared" si="783"/>
        <v>In Year Cost Base</v>
      </c>
      <c r="C749" t="str">
        <f t="shared" si="788"/>
        <v xml:space="preserve">Funded Cost Pressures: </v>
      </c>
      <c r="D749" t="s">
        <v>854</v>
      </c>
      <c r="E749" t="str">
        <f t="shared" ref="E749:G749" si="794">E655</f>
        <v>FIGURE</v>
      </c>
      <c r="F749">
        <f t="shared" si="794"/>
        <v>0</v>
      </c>
      <c r="G749">
        <f t="shared" si="794"/>
        <v>0</v>
      </c>
      <c r="W749" s="22">
        <f>'4 - Cost Pressures'!U99</f>
        <v>0</v>
      </c>
      <c r="Z749" s="22">
        <f>'4 - Cost Pressures'!V99</f>
        <v>0</v>
      </c>
    </row>
    <row r="750" spans="1:26">
      <c r="A750" t="str">
        <f t="shared" si="783"/>
        <v>Swansea Bay UHB</v>
      </c>
      <c r="B750" t="str">
        <f t="shared" si="783"/>
        <v>In Year Cost Base</v>
      </c>
      <c r="C750" t="str">
        <f t="shared" si="788"/>
        <v xml:space="preserve">Funded Cost Pressures: </v>
      </c>
      <c r="D750" t="s">
        <v>854</v>
      </c>
      <c r="E750" t="str">
        <f t="shared" ref="E750:G750" si="795">E656</f>
        <v>FIGURE</v>
      </c>
      <c r="F750">
        <f t="shared" si="795"/>
        <v>0</v>
      </c>
      <c r="G750">
        <f t="shared" si="795"/>
        <v>0</v>
      </c>
      <c r="W750" s="22">
        <f>'4 - Cost Pressures'!U100</f>
        <v>0</v>
      </c>
      <c r="Z750" s="22">
        <f>'4 - Cost Pressures'!V100</f>
        <v>0</v>
      </c>
    </row>
    <row r="751" spans="1:26">
      <c r="A751" t="str">
        <f t="shared" ref="A751:B751" si="796">A657</f>
        <v>Swansea Bay UHB</v>
      </c>
      <c r="B751" t="str">
        <f t="shared" si="796"/>
        <v>In Year Cost Base</v>
      </c>
      <c r="C751" t="str">
        <f t="shared" si="788"/>
        <v xml:space="preserve">Funded Cost Pressures: </v>
      </c>
      <c r="D751" t="s">
        <v>854</v>
      </c>
      <c r="E751" t="str">
        <f t="shared" ref="E751:G751" si="797">E657</f>
        <v>TOTAL</v>
      </c>
      <c r="F751" t="str">
        <f t="shared" si="797"/>
        <v>Adjustment for new funded activities</v>
      </c>
      <c r="G751">
        <f t="shared" si="797"/>
        <v>0</v>
      </c>
      <c r="W751" s="22">
        <f>'4 - Cost Pressures'!U101</f>
        <v>0</v>
      </c>
      <c r="Z751" s="22">
        <f>'4 - Cost Pressures'!V101</f>
        <v>0</v>
      </c>
    </row>
    <row r="752" spans="1:26">
      <c r="A752" t="str">
        <f t="shared" ref="A752:B752" si="798">A658</f>
        <v>Swansea Bay UHB</v>
      </c>
      <c r="B752" t="str">
        <f t="shared" si="798"/>
        <v>In Year Cost Base</v>
      </c>
      <c r="C752" t="str">
        <f t="shared" si="788"/>
        <v xml:space="preserve">Funded Cost Pressures: </v>
      </c>
      <c r="D752" t="s">
        <v>854</v>
      </c>
      <c r="E752" t="str">
        <f t="shared" ref="E752:G752" si="799">E658</f>
        <v>FIGURE</v>
      </c>
      <c r="F752">
        <f t="shared" si="799"/>
        <v>0</v>
      </c>
      <c r="G752">
        <f t="shared" si="799"/>
        <v>0</v>
      </c>
      <c r="W752" s="22">
        <f>'4 - Cost Pressures'!U102</f>
        <v>0</v>
      </c>
      <c r="Z752" s="22">
        <f>'4 - Cost Pressures'!V102</f>
        <v>0</v>
      </c>
    </row>
    <row r="753" spans="1:26">
      <c r="A753" t="str">
        <f t="shared" ref="A753:B753" si="800">A659</f>
        <v>Swansea Bay UHB</v>
      </c>
      <c r="B753" t="str">
        <f t="shared" si="800"/>
        <v>In Year Cost Base</v>
      </c>
      <c r="C753" t="str">
        <f t="shared" si="788"/>
        <v>Total Cost Pressures</v>
      </c>
      <c r="D753" t="s">
        <v>854</v>
      </c>
      <c r="E753" t="str">
        <f t="shared" ref="E753:G753" si="801">E659</f>
        <v>TOTAL</v>
      </c>
      <c r="F753" t="str">
        <f t="shared" si="801"/>
        <v>Total Cost Pressures</v>
      </c>
      <c r="G753">
        <f t="shared" si="801"/>
        <v>0</v>
      </c>
      <c r="W753" s="22">
        <f>'4 - Cost Pressures'!U103</f>
        <v>4231</v>
      </c>
      <c r="Z753" s="22">
        <f>'4 - Cost Pressures'!V103</f>
        <v>4231</v>
      </c>
    </row>
    <row r="754" spans="1:26">
      <c r="A754" t="str">
        <f t="shared" ref="A754:B773" si="802">A660</f>
        <v>Swansea Bay UHB</v>
      </c>
      <c r="B754" t="str">
        <f t="shared" si="802"/>
        <v>In Year Cost Base</v>
      </c>
      <c r="C754" t="str">
        <f t="shared" si="788"/>
        <v>Inflationary Cost Pressures</v>
      </c>
      <c r="D754" t="s">
        <v>855</v>
      </c>
      <c r="E754" t="str">
        <f>E660</f>
        <v>FIGURE</v>
      </c>
      <c r="F754" t="str">
        <f t="shared" ref="F754:G754" si="803">F660</f>
        <v>Inflation - Energy</v>
      </c>
      <c r="G754">
        <f t="shared" si="803"/>
        <v>0</v>
      </c>
      <c r="W754" s="22">
        <f>'4 - Cost Pressures'!W10</f>
        <v>0</v>
      </c>
      <c r="Z754" s="22">
        <f>'4 - Cost Pressures'!X10</f>
        <v>0</v>
      </c>
    </row>
    <row r="755" spans="1:26">
      <c r="A755" t="str">
        <f t="shared" si="802"/>
        <v>Swansea Bay UHB</v>
      </c>
      <c r="B755" t="str">
        <f t="shared" si="802"/>
        <v>In Year Cost Base</v>
      </c>
      <c r="C755" t="str">
        <f t="shared" si="788"/>
        <v>Inflationary Cost Pressures</v>
      </c>
      <c r="D755" t="s">
        <v>855</v>
      </c>
      <c r="E755" t="str">
        <f t="shared" ref="E755:G755" si="804">E661</f>
        <v>FIGURE</v>
      </c>
      <c r="F755" t="str">
        <f t="shared" si="804"/>
        <v>Inflation - Other price increases</v>
      </c>
      <c r="G755">
        <f t="shared" si="804"/>
        <v>0</v>
      </c>
      <c r="W755" s="22">
        <f>'4 - Cost Pressures'!W11</f>
        <v>0</v>
      </c>
      <c r="Z755" s="22">
        <f>'4 - Cost Pressures'!X11</f>
        <v>0</v>
      </c>
    </row>
    <row r="756" spans="1:26">
      <c r="A756" t="str">
        <f t="shared" si="802"/>
        <v>Swansea Bay UHB</v>
      </c>
      <c r="B756" t="str">
        <f t="shared" si="802"/>
        <v>In Year Cost Base</v>
      </c>
      <c r="C756" t="str">
        <f t="shared" si="788"/>
        <v>Inflationary Cost Pressures</v>
      </c>
      <c r="D756" t="s">
        <v>855</v>
      </c>
      <c r="E756" t="str">
        <f t="shared" ref="E756:G756" si="805">E662</f>
        <v>FIGURE</v>
      </c>
      <c r="F756" t="str">
        <f t="shared" si="805"/>
        <v>CHC (ec RLW)</v>
      </c>
      <c r="G756">
        <f t="shared" si="805"/>
        <v>0</v>
      </c>
      <c r="W756" s="22">
        <f>'4 - Cost Pressures'!W12</f>
        <v>0</v>
      </c>
      <c r="Z756" s="22">
        <f>'4 - Cost Pressures'!X12</f>
        <v>0</v>
      </c>
    </row>
    <row r="757" spans="1:26">
      <c r="A757" t="str">
        <f t="shared" si="802"/>
        <v>Swansea Bay UHB</v>
      </c>
      <c r="B757" t="str">
        <f t="shared" si="802"/>
        <v>In Year Cost Base</v>
      </c>
      <c r="C757" t="str">
        <f t="shared" si="788"/>
        <v>Inflationary Cost Pressures</v>
      </c>
      <c r="D757" t="s">
        <v>855</v>
      </c>
      <c r="E757" t="str">
        <f t="shared" ref="E757:G757" si="806">E663</f>
        <v>FIGURE</v>
      </c>
      <c r="F757" t="str">
        <f t="shared" si="806"/>
        <v>Secondary Care Drugs &amp; NICE</v>
      </c>
      <c r="G757">
        <f t="shared" si="806"/>
        <v>0</v>
      </c>
      <c r="W757" s="22">
        <f>'4 - Cost Pressures'!W13</f>
        <v>0</v>
      </c>
      <c r="Z757" s="22">
        <f>'4 - Cost Pressures'!X13</f>
        <v>0</v>
      </c>
    </row>
    <row r="758" spans="1:26">
      <c r="A758" t="str">
        <f t="shared" si="802"/>
        <v>Swansea Bay UHB</v>
      </c>
      <c r="B758" t="str">
        <f t="shared" si="802"/>
        <v>In Year Cost Base</v>
      </c>
      <c r="C758" t="str">
        <f t="shared" si="788"/>
        <v>Inflationary Cost Pressures</v>
      </c>
      <c r="D758" t="s">
        <v>855</v>
      </c>
      <c r="E758" t="str">
        <f t="shared" ref="E758:G758" si="807">E664</f>
        <v>FIGURE</v>
      </c>
      <c r="F758" t="str">
        <f t="shared" si="807"/>
        <v>PC Prescribing</v>
      </c>
      <c r="G758">
        <f t="shared" si="807"/>
        <v>0</v>
      </c>
      <c r="W758" s="22">
        <f>'4 - Cost Pressures'!W14</f>
        <v>0</v>
      </c>
      <c r="Z758" s="22">
        <f>'4 - Cost Pressures'!X14</f>
        <v>0</v>
      </c>
    </row>
    <row r="759" spans="1:26">
      <c r="A759" t="str">
        <f t="shared" si="802"/>
        <v>Swansea Bay UHB</v>
      </c>
      <c r="B759" t="str">
        <f t="shared" si="802"/>
        <v>In Year Cost Base</v>
      </c>
      <c r="C759" t="str">
        <f t="shared" si="788"/>
        <v>Inflationary Cost Pressures</v>
      </c>
      <c r="D759" t="s">
        <v>855</v>
      </c>
      <c r="E759" t="str">
        <f t="shared" ref="E759:G759" si="808">E665</f>
        <v>FIGURE</v>
      </c>
      <c r="F759" t="str">
        <f t="shared" si="808"/>
        <v>Inflations Linked to Commissioned Services</v>
      </c>
      <c r="G759">
        <f t="shared" si="808"/>
        <v>0</v>
      </c>
      <c r="W759" s="22">
        <f>'4 - Cost Pressures'!W15</f>
        <v>0</v>
      </c>
      <c r="Z759" s="22">
        <f>'4 - Cost Pressures'!X15</f>
        <v>0</v>
      </c>
    </row>
    <row r="760" spans="1:26">
      <c r="A760" t="str">
        <f t="shared" si="802"/>
        <v>Swansea Bay UHB</v>
      </c>
      <c r="B760" t="str">
        <f t="shared" si="802"/>
        <v>In Year Cost Base</v>
      </c>
      <c r="C760" t="str">
        <f t="shared" si="788"/>
        <v>Inflationary Cost Pressures</v>
      </c>
      <c r="D760" t="s">
        <v>855</v>
      </c>
      <c r="E760" t="str">
        <f t="shared" ref="E760:G760" si="809">E666</f>
        <v>FIGURE</v>
      </c>
      <c r="F760">
        <f t="shared" si="809"/>
        <v>0</v>
      </c>
      <c r="G760">
        <f t="shared" si="809"/>
        <v>0</v>
      </c>
      <c r="W760" s="22">
        <f>'4 - Cost Pressures'!W16</f>
        <v>0</v>
      </c>
      <c r="Z760" s="22">
        <f>'4 - Cost Pressures'!X16</f>
        <v>0</v>
      </c>
    </row>
    <row r="761" spans="1:26">
      <c r="A761" t="str">
        <f t="shared" si="802"/>
        <v>Swansea Bay UHB</v>
      </c>
      <c r="B761" t="str">
        <f t="shared" si="802"/>
        <v>In Year Cost Base</v>
      </c>
      <c r="C761" t="str">
        <f t="shared" si="788"/>
        <v>Inflationary Cost Pressures</v>
      </c>
      <c r="D761" t="s">
        <v>855</v>
      </c>
      <c r="E761" t="str">
        <f t="shared" ref="E761:G761" si="810">E667</f>
        <v>FIGURE</v>
      </c>
      <c r="F761">
        <f t="shared" si="810"/>
        <v>0</v>
      </c>
      <c r="G761">
        <f t="shared" si="810"/>
        <v>0</v>
      </c>
      <c r="W761" s="22">
        <f>'4 - Cost Pressures'!W17</f>
        <v>0</v>
      </c>
      <c r="Z761" s="22">
        <f>'4 - Cost Pressures'!X17</f>
        <v>0</v>
      </c>
    </row>
    <row r="762" spans="1:26">
      <c r="A762" t="str">
        <f t="shared" si="802"/>
        <v>Swansea Bay UHB</v>
      </c>
      <c r="B762" t="str">
        <f t="shared" si="802"/>
        <v>In Year Cost Base</v>
      </c>
      <c r="C762" t="str">
        <f t="shared" si="788"/>
        <v>Inflationary Cost Pressures</v>
      </c>
      <c r="D762" t="s">
        <v>855</v>
      </c>
      <c r="E762" t="str">
        <f t="shared" ref="E762:G762" si="811">E668</f>
        <v>TOTAL</v>
      </c>
      <c r="F762" t="str">
        <f t="shared" si="811"/>
        <v>Subtotal Inflationary Cost Pressures</v>
      </c>
      <c r="G762">
        <f t="shared" si="811"/>
        <v>0</v>
      </c>
      <c r="W762" s="22">
        <f>'4 - Cost Pressures'!W18</f>
        <v>0</v>
      </c>
      <c r="Z762" s="22">
        <f>'4 - Cost Pressures'!X18</f>
        <v>0</v>
      </c>
    </row>
    <row r="763" spans="1:26">
      <c r="A763" t="str">
        <f t="shared" si="802"/>
        <v>Swansea Bay UHB</v>
      </c>
      <c r="B763" t="str">
        <f t="shared" si="802"/>
        <v>In Year Cost Base</v>
      </c>
      <c r="C763" t="str">
        <f t="shared" si="788"/>
        <v>Inflationary Cost Pressures</v>
      </c>
      <c r="D763" t="s">
        <v>855</v>
      </c>
      <c r="E763" t="str">
        <f t="shared" ref="E763:G763" si="812">E669</f>
        <v>FIGURE</v>
      </c>
      <c r="F763">
        <f t="shared" si="812"/>
        <v>0</v>
      </c>
      <c r="G763">
        <f t="shared" si="812"/>
        <v>0</v>
      </c>
      <c r="W763" s="22">
        <f>'4 - Cost Pressures'!W19</f>
        <v>0</v>
      </c>
      <c r="Z763" s="22">
        <f>'4 - Cost Pressures'!X19</f>
        <v>0</v>
      </c>
    </row>
    <row r="764" spans="1:26">
      <c r="A764" t="str">
        <f t="shared" si="802"/>
        <v>Swansea Bay UHB</v>
      </c>
      <c r="B764" t="str">
        <f t="shared" si="802"/>
        <v>In Year Cost Base</v>
      </c>
      <c r="C764" t="str">
        <f t="shared" si="788"/>
        <v>Ongoing non-recurring cost pressures</v>
      </c>
      <c r="D764" t="s">
        <v>855</v>
      </c>
      <c r="E764" t="str">
        <f t="shared" ref="E764:G764" si="813">E670</f>
        <v>FIGURE</v>
      </c>
      <c r="F764" t="str">
        <f t="shared" si="813"/>
        <v>Ongoing non-recurring cost pressures</v>
      </c>
      <c r="G764" t="str">
        <f t="shared" si="813"/>
        <v>Service Area</v>
      </c>
      <c r="W764" s="22" t="str">
        <f>'4 - Cost Pressures'!W20</f>
        <v>£'000</v>
      </c>
      <c r="Z764" s="22" t="str">
        <f>'4 - Cost Pressures'!X20</f>
        <v>£'000</v>
      </c>
    </row>
    <row r="765" spans="1:26">
      <c r="A765" t="str">
        <f t="shared" si="802"/>
        <v>Swansea Bay UHB</v>
      </c>
      <c r="B765" t="str">
        <f t="shared" si="802"/>
        <v>In Year Cost Base</v>
      </c>
      <c r="C765" t="str">
        <f t="shared" si="788"/>
        <v>Ongoing non-recurring cost pressures</v>
      </c>
      <c r="D765" t="s">
        <v>855</v>
      </c>
      <c r="E765" t="str">
        <f t="shared" ref="E765:G765" si="814">E671</f>
        <v>FIGURE</v>
      </c>
      <c r="F765">
        <f t="shared" si="814"/>
        <v>0</v>
      </c>
      <c r="G765">
        <f t="shared" si="814"/>
        <v>0</v>
      </c>
      <c r="W765" s="22">
        <f>'4 - Cost Pressures'!W21</f>
        <v>0</v>
      </c>
      <c r="Z765" s="22">
        <f>'4 - Cost Pressures'!X21</f>
        <v>0</v>
      </c>
    </row>
    <row r="766" spans="1:26">
      <c r="A766" t="str">
        <f t="shared" si="802"/>
        <v>Swansea Bay UHB</v>
      </c>
      <c r="B766" t="str">
        <f t="shared" si="802"/>
        <v>In Year Cost Base</v>
      </c>
      <c r="C766" t="str">
        <f t="shared" si="788"/>
        <v>Ongoing non-recurring cost pressures</v>
      </c>
      <c r="D766" t="s">
        <v>855</v>
      </c>
      <c r="E766" t="str">
        <f t="shared" ref="E766:G766" si="815">E672</f>
        <v>FIGURE</v>
      </c>
      <c r="F766">
        <f t="shared" si="815"/>
        <v>0</v>
      </c>
      <c r="G766">
        <f t="shared" si="815"/>
        <v>0</v>
      </c>
      <c r="W766" s="22">
        <f>'4 - Cost Pressures'!W22</f>
        <v>0</v>
      </c>
      <c r="Z766" s="22">
        <f>'4 - Cost Pressures'!X22</f>
        <v>0</v>
      </c>
    </row>
    <row r="767" spans="1:26">
      <c r="A767" t="str">
        <f t="shared" si="802"/>
        <v>Swansea Bay UHB</v>
      </c>
      <c r="B767" t="str">
        <f t="shared" si="802"/>
        <v>In Year Cost Base</v>
      </c>
      <c r="C767" t="str">
        <f t="shared" si="788"/>
        <v>Ongoing non-recurring cost pressures</v>
      </c>
      <c r="D767" t="s">
        <v>855</v>
      </c>
      <c r="E767" t="str">
        <f t="shared" ref="E767:G767" si="816">E673</f>
        <v>FIGURE</v>
      </c>
      <c r="F767">
        <f t="shared" si="816"/>
        <v>0</v>
      </c>
      <c r="G767">
        <f t="shared" si="816"/>
        <v>0</v>
      </c>
      <c r="W767" s="22">
        <f>'4 - Cost Pressures'!W23</f>
        <v>0</v>
      </c>
      <c r="Z767" s="22">
        <f>'4 - Cost Pressures'!X23</f>
        <v>0</v>
      </c>
    </row>
    <row r="768" spans="1:26">
      <c r="A768" t="str">
        <f t="shared" si="802"/>
        <v>Swansea Bay UHB</v>
      </c>
      <c r="B768" t="str">
        <f t="shared" si="802"/>
        <v>In Year Cost Base</v>
      </c>
      <c r="C768" t="str">
        <f t="shared" si="788"/>
        <v>Ongoing non-recurring cost pressures</v>
      </c>
      <c r="D768" t="s">
        <v>855</v>
      </c>
      <c r="E768" t="str">
        <f t="shared" ref="E768:G768" si="817">E674</f>
        <v>FIGURE</v>
      </c>
      <c r="F768">
        <f t="shared" si="817"/>
        <v>0</v>
      </c>
      <c r="G768">
        <f t="shared" si="817"/>
        <v>0</v>
      </c>
      <c r="W768" s="22">
        <f>'4 - Cost Pressures'!W24</f>
        <v>0</v>
      </c>
      <c r="Z768" s="22">
        <f>'4 - Cost Pressures'!X24</f>
        <v>0</v>
      </c>
    </row>
    <row r="769" spans="1:26">
      <c r="A769" t="str">
        <f t="shared" si="802"/>
        <v>Swansea Bay UHB</v>
      </c>
      <c r="B769" t="str">
        <f t="shared" si="802"/>
        <v>In Year Cost Base</v>
      </c>
      <c r="C769" t="str">
        <f t="shared" si="788"/>
        <v>Ongoing non-recurring cost pressures</v>
      </c>
      <c r="D769" t="s">
        <v>855</v>
      </c>
      <c r="E769" t="str">
        <f t="shared" ref="E769:G769" si="818">E675</f>
        <v>FIGURE</v>
      </c>
      <c r="F769">
        <f t="shared" si="818"/>
        <v>0</v>
      </c>
      <c r="G769">
        <f t="shared" si="818"/>
        <v>0</v>
      </c>
      <c r="W769" s="22">
        <f>'4 - Cost Pressures'!W25</f>
        <v>0</v>
      </c>
      <c r="Z769" s="22">
        <f>'4 - Cost Pressures'!X25</f>
        <v>0</v>
      </c>
    </row>
    <row r="770" spans="1:26">
      <c r="A770" t="str">
        <f t="shared" si="802"/>
        <v>Swansea Bay UHB</v>
      </c>
      <c r="B770" t="str">
        <f t="shared" si="802"/>
        <v>In Year Cost Base</v>
      </c>
      <c r="C770" t="str">
        <f t="shared" si="788"/>
        <v>Ongoing non-recurring cost pressures</v>
      </c>
      <c r="D770" t="s">
        <v>855</v>
      </c>
      <c r="E770" t="str">
        <f t="shared" ref="E770:G770" si="819">E676</f>
        <v>FIGURE</v>
      </c>
      <c r="F770">
        <f t="shared" si="819"/>
        <v>0</v>
      </c>
      <c r="G770">
        <f t="shared" si="819"/>
        <v>0</v>
      </c>
      <c r="W770" s="22">
        <f>'4 - Cost Pressures'!W26</f>
        <v>0</v>
      </c>
      <c r="Z770" s="22">
        <f>'4 - Cost Pressures'!X26</f>
        <v>0</v>
      </c>
    </row>
    <row r="771" spans="1:26">
      <c r="A771" t="str">
        <f t="shared" si="802"/>
        <v>Swansea Bay UHB</v>
      </c>
      <c r="B771" t="str">
        <f t="shared" si="802"/>
        <v>In Year Cost Base</v>
      </c>
      <c r="C771" t="str">
        <f t="shared" si="788"/>
        <v>Ongoing non-recurring cost pressures</v>
      </c>
      <c r="D771" t="s">
        <v>855</v>
      </c>
      <c r="E771" t="str">
        <f t="shared" ref="E771:G771" si="820">E677</f>
        <v>FIGURE</v>
      </c>
      <c r="F771">
        <f t="shared" si="820"/>
        <v>0</v>
      </c>
      <c r="G771">
        <f t="shared" si="820"/>
        <v>0</v>
      </c>
      <c r="W771" s="22">
        <f>'4 - Cost Pressures'!W27</f>
        <v>0</v>
      </c>
      <c r="Z771" s="22">
        <f>'4 - Cost Pressures'!X27</f>
        <v>0</v>
      </c>
    </row>
    <row r="772" spans="1:26">
      <c r="A772" t="str">
        <f t="shared" si="802"/>
        <v>Swansea Bay UHB</v>
      </c>
      <c r="B772" t="str">
        <f t="shared" si="802"/>
        <v>In Year Cost Base</v>
      </c>
      <c r="C772" t="str">
        <f t="shared" si="788"/>
        <v>Ongoing non-recurring cost pressures</v>
      </c>
      <c r="D772" t="s">
        <v>855</v>
      </c>
      <c r="E772" t="str">
        <f t="shared" ref="E772:G772" si="821">E678</f>
        <v>FIGURE</v>
      </c>
      <c r="F772">
        <f t="shared" si="821"/>
        <v>0</v>
      </c>
      <c r="G772">
        <f t="shared" si="821"/>
        <v>0</v>
      </c>
      <c r="W772" s="22">
        <f>'4 - Cost Pressures'!W28</f>
        <v>0</v>
      </c>
      <c r="Z772" s="22">
        <f>'4 - Cost Pressures'!X28</f>
        <v>0</v>
      </c>
    </row>
    <row r="773" spans="1:26">
      <c r="A773" t="str">
        <f t="shared" si="802"/>
        <v>Swansea Bay UHB</v>
      </c>
      <c r="B773" t="str">
        <f t="shared" si="802"/>
        <v>In Year Cost Base</v>
      </c>
      <c r="C773" t="str">
        <f t="shared" si="788"/>
        <v>Ongoing non-recurring cost pressures</v>
      </c>
      <c r="D773" t="s">
        <v>855</v>
      </c>
      <c r="E773" t="str">
        <f t="shared" ref="E773:G773" si="822">E679</f>
        <v>FIGURE</v>
      </c>
      <c r="F773">
        <f t="shared" si="822"/>
        <v>0</v>
      </c>
      <c r="G773">
        <f t="shared" si="822"/>
        <v>0</v>
      </c>
      <c r="W773" s="22">
        <f>'4 - Cost Pressures'!W29</f>
        <v>0</v>
      </c>
      <c r="Z773" s="22">
        <f>'4 - Cost Pressures'!X29</f>
        <v>0</v>
      </c>
    </row>
    <row r="774" spans="1:26">
      <c r="A774" t="str">
        <f t="shared" ref="A774:B793" si="823">A680</f>
        <v>Swansea Bay UHB</v>
      </c>
      <c r="B774" t="str">
        <f t="shared" si="823"/>
        <v>In Year Cost Base</v>
      </c>
      <c r="C774" t="str">
        <f t="shared" si="788"/>
        <v>Ongoing non-recurring cost pressures</v>
      </c>
      <c r="D774" t="s">
        <v>855</v>
      </c>
      <c r="E774" t="str">
        <f t="shared" ref="E774:G774" si="824">E680</f>
        <v>FIGURE</v>
      </c>
      <c r="F774">
        <f t="shared" si="824"/>
        <v>0</v>
      </c>
      <c r="G774">
        <f t="shared" si="824"/>
        <v>0</v>
      </c>
      <c r="W774" s="22">
        <f>'4 - Cost Pressures'!W30</f>
        <v>0</v>
      </c>
      <c r="Z774" s="22">
        <f>'4 - Cost Pressures'!X30</f>
        <v>0</v>
      </c>
    </row>
    <row r="775" spans="1:26">
      <c r="A775" t="str">
        <f t="shared" si="823"/>
        <v>Swansea Bay UHB</v>
      </c>
      <c r="B775" t="str">
        <f t="shared" si="823"/>
        <v>In Year Cost Base</v>
      </c>
      <c r="C775" t="str">
        <f t="shared" si="788"/>
        <v>Ongoing non-recurring cost pressures</v>
      </c>
      <c r="D775" t="s">
        <v>855</v>
      </c>
      <c r="E775" t="str">
        <f t="shared" ref="E775:G775" si="825">E681</f>
        <v>FIGURE</v>
      </c>
      <c r="F775">
        <f t="shared" si="825"/>
        <v>0</v>
      </c>
      <c r="G775">
        <f t="shared" si="825"/>
        <v>0</v>
      </c>
      <c r="W775" s="22">
        <f>'4 - Cost Pressures'!W31</f>
        <v>0</v>
      </c>
      <c r="Z775" s="22">
        <f>'4 - Cost Pressures'!X31</f>
        <v>0</v>
      </c>
    </row>
    <row r="776" spans="1:26">
      <c r="A776" t="str">
        <f t="shared" si="823"/>
        <v>Swansea Bay UHB</v>
      </c>
      <c r="B776" t="str">
        <f t="shared" si="823"/>
        <v>In Year Cost Base</v>
      </c>
      <c r="C776" t="str">
        <f t="shared" si="788"/>
        <v>Ongoing non-recurring cost pressures</v>
      </c>
      <c r="D776" t="s">
        <v>855</v>
      </c>
      <c r="E776" t="str">
        <f t="shared" ref="E776:G776" si="826">E682</f>
        <v>FIGURE</v>
      </c>
      <c r="F776">
        <f t="shared" si="826"/>
        <v>0</v>
      </c>
      <c r="G776">
        <f t="shared" si="826"/>
        <v>0</v>
      </c>
      <c r="W776" s="22">
        <f>'4 - Cost Pressures'!W32</f>
        <v>0</v>
      </c>
      <c r="Z776" s="22">
        <f>'4 - Cost Pressures'!X32</f>
        <v>0</v>
      </c>
    </row>
    <row r="777" spans="1:26">
      <c r="A777" t="str">
        <f t="shared" si="823"/>
        <v>Swansea Bay UHB</v>
      </c>
      <c r="B777" t="str">
        <f t="shared" si="823"/>
        <v>In Year Cost Base</v>
      </c>
      <c r="C777" t="str">
        <f t="shared" si="788"/>
        <v>Ongoing non-recurring cost pressures</v>
      </c>
      <c r="D777" t="s">
        <v>855</v>
      </c>
      <c r="E777" t="str">
        <f t="shared" ref="E777:G777" si="827">E683</f>
        <v>FIGURE</v>
      </c>
      <c r="F777">
        <f t="shared" si="827"/>
        <v>0</v>
      </c>
      <c r="G777">
        <f t="shared" si="827"/>
        <v>0</v>
      </c>
      <c r="W777" s="22">
        <f>'4 - Cost Pressures'!W33</f>
        <v>0</v>
      </c>
      <c r="Z777" s="22">
        <f>'4 - Cost Pressures'!X33</f>
        <v>0</v>
      </c>
    </row>
    <row r="778" spans="1:26">
      <c r="A778" t="str">
        <f t="shared" si="823"/>
        <v>Swansea Bay UHB</v>
      </c>
      <c r="B778" t="str">
        <f t="shared" si="823"/>
        <v>In Year Cost Base</v>
      </c>
      <c r="C778" t="str">
        <f t="shared" si="788"/>
        <v>Ongoing non-recurring cost pressures</v>
      </c>
      <c r="D778" t="s">
        <v>855</v>
      </c>
      <c r="E778" t="str">
        <f t="shared" ref="E778:G778" si="828">E684</f>
        <v>FIGURE</v>
      </c>
      <c r="F778">
        <f t="shared" si="828"/>
        <v>0</v>
      </c>
      <c r="G778">
        <f t="shared" si="828"/>
        <v>0</v>
      </c>
      <c r="W778" s="22">
        <f>'4 - Cost Pressures'!W34</f>
        <v>0</v>
      </c>
      <c r="Z778" s="22">
        <f>'4 - Cost Pressures'!X34</f>
        <v>0</v>
      </c>
    </row>
    <row r="779" spans="1:26">
      <c r="A779" t="str">
        <f t="shared" si="823"/>
        <v>Swansea Bay UHB</v>
      </c>
      <c r="B779" t="str">
        <f t="shared" si="823"/>
        <v>In Year Cost Base</v>
      </c>
      <c r="C779" t="str">
        <f t="shared" si="788"/>
        <v>Ongoing non-recurring cost pressures</v>
      </c>
      <c r="D779" t="s">
        <v>855</v>
      </c>
      <c r="E779" t="str">
        <f t="shared" ref="E779:G779" si="829">E685</f>
        <v>FIGURE</v>
      </c>
      <c r="F779">
        <f t="shared" si="829"/>
        <v>0</v>
      </c>
      <c r="G779">
        <f t="shared" si="829"/>
        <v>0</v>
      </c>
      <c r="W779" s="22">
        <f>'4 - Cost Pressures'!W35</f>
        <v>0</v>
      </c>
      <c r="Z779" s="22">
        <f>'4 - Cost Pressures'!X35</f>
        <v>0</v>
      </c>
    </row>
    <row r="780" spans="1:26">
      <c r="A780" t="str">
        <f t="shared" si="823"/>
        <v>Swansea Bay UHB</v>
      </c>
      <c r="B780" t="str">
        <f t="shared" si="823"/>
        <v>In Year Cost Base</v>
      </c>
      <c r="C780" t="str">
        <f t="shared" si="788"/>
        <v>Ongoing non-recurring cost pressures</v>
      </c>
      <c r="D780" t="s">
        <v>855</v>
      </c>
      <c r="E780" t="str">
        <f t="shared" ref="E780:G780" si="830">E686</f>
        <v>FIGURE</v>
      </c>
      <c r="F780">
        <f t="shared" si="830"/>
        <v>0</v>
      </c>
      <c r="G780">
        <f t="shared" si="830"/>
        <v>0</v>
      </c>
      <c r="W780" s="22">
        <f>'4 - Cost Pressures'!W36</f>
        <v>0</v>
      </c>
      <c r="Z780" s="22">
        <f>'4 - Cost Pressures'!X36</f>
        <v>0</v>
      </c>
    </row>
    <row r="781" spans="1:26">
      <c r="A781" t="str">
        <f t="shared" si="823"/>
        <v>Swansea Bay UHB</v>
      </c>
      <c r="B781" t="str">
        <f t="shared" si="823"/>
        <v>In Year Cost Base</v>
      </c>
      <c r="C781" t="str">
        <f t="shared" si="788"/>
        <v>Ongoing non-recurring cost pressures</v>
      </c>
      <c r="D781" t="s">
        <v>855</v>
      </c>
      <c r="E781" t="str">
        <f t="shared" ref="E781:G781" si="831">E687</f>
        <v>FIGURE</v>
      </c>
      <c r="F781">
        <f t="shared" si="831"/>
        <v>0</v>
      </c>
      <c r="G781">
        <f t="shared" si="831"/>
        <v>0</v>
      </c>
      <c r="W781" s="22">
        <f>'4 - Cost Pressures'!W37</f>
        <v>0</v>
      </c>
      <c r="Z781" s="22">
        <f>'4 - Cost Pressures'!X37</f>
        <v>0</v>
      </c>
    </row>
    <row r="782" spans="1:26">
      <c r="A782" t="str">
        <f t="shared" si="823"/>
        <v>Swansea Bay UHB</v>
      </c>
      <c r="B782" t="str">
        <f t="shared" si="823"/>
        <v>In Year Cost Base</v>
      </c>
      <c r="C782" t="str">
        <f t="shared" si="788"/>
        <v>Ongoing non-recurring cost pressures</v>
      </c>
      <c r="D782" t="s">
        <v>855</v>
      </c>
      <c r="E782" t="str">
        <f t="shared" ref="E782:G782" si="832">E688</f>
        <v>FIGURE</v>
      </c>
      <c r="F782">
        <f t="shared" si="832"/>
        <v>0</v>
      </c>
      <c r="G782">
        <f t="shared" si="832"/>
        <v>0</v>
      </c>
      <c r="W782" s="22">
        <f>'4 - Cost Pressures'!W38</f>
        <v>0</v>
      </c>
      <c r="Z782" s="22">
        <f>'4 - Cost Pressures'!X38</f>
        <v>0</v>
      </c>
    </row>
    <row r="783" spans="1:26">
      <c r="A783" t="str">
        <f t="shared" si="823"/>
        <v>Swansea Bay UHB</v>
      </c>
      <c r="B783" t="str">
        <f t="shared" si="823"/>
        <v>In Year Cost Base</v>
      </c>
      <c r="C783" t="str">
        <f t="shared" si="788"/>
        <v>Ongoing non-recurring cost pressures</v>
      </c>
      <c r="D783" t="s">
        <v>855</v>
      </c>
      <c r="E783" t="str">
        <f t="shared" ref="E783:G783" si="833">E689</f>
        <v>FIGURE</v>
      </c>
      <c r="F783">
        <f t="shared" si="833"/>
        <v>0</v>
      </c>
      <c r="G783">
        <f t="shared" si="833"/>
        <v>0</v>
      </c>
      <c r="W783" s="22">
        <f>'4 - Cost Pressures'!W39</f>
        <v>0</v>
      </c>
      <c r="Z783" s="22">
        <f>'4 - Cost Pressures'!X39</f>
        <v>0</v>
      </c>
    </row>
    <row r="784" spans="1:26">
      <c r="A784" t="str">
        <f t="shared" si="823"/>
        <v>Swansea Bay UHB</v>
      </c>
      <c r="B784" t="str">
        <f t="shared" si="823"/>
        <v>In Year Cost Base</v>
      </c>
      <c r="C784" t="str">
        <f t="shared" si="788"/>
        <v>Ongoing non-recurring cost pressures</v>
      </c>
      <c r="D784" t="s">
        <v>855</v>
      </c>
      <c r="E784" t="str">
        <f t="shared" ref="E784:G784" si="834">E690</f>
        <v>FIGURE</v>
      </c>
      <c r="F784">
        <f t="shared" si="834"/>
        <v>0</v>
      </c>
      <c r="G784">
        <f t="shared" si="834"/>
        <v>0</v>
      </c>
      <c r="W784" s="22">
        <f>'4 - Cost Pressures'!W40</f>
        <v>0</v>
      </c>
      <c r="Z784" s="22">
        <f>'4 - Cost Pressures'!X40</f>
        <v>0</v>
      </c>
    </row>
    <row r="785" spans="1:26">
      <c r="A785" t="str">
        <f t="shared" si="823"/>
        <v>Swansea Bay UHB</v>
      </c>
      <c r="B785" t="str">
        <f t="shared" si="823"/>
        <v>In Year Cost Base</v>
      </c>
      <c r="C785" t="str">
        <f t="shared" si="788"/>
        <v>Ongoing non-recurring cost pressures</v>
      </c>
      <c r="D785" t="s">
        <v>855</v>
      </c>
      <c r="E785" t="str">
        <f t="shared" ref="E785:G785" si="835">E691</f>
        <v>FIGURE</v>
      </c>
      <c r="F785">
        <f t="shared" si="835"/>
        <v>0</v>
      </c>
      <c r="G785">
        <f t="shared" si="835"/>
        <v>0</v>
      </c>
      <c r="W785" s="22">
        <f>'4 - Cost Pressures'!W41</f>
        <v>0</v>
      </c>
      <c r="Z785" s="22">
        <f>'4 - Cost Pressures'!X41</f>
        <v>0</v>
      </c>
    </row>
    <row r="786" spans="1:26">
      <c r="A786" t="str">
        <f t="shared" si="823"/>
        <v>Swansea Bay UHB</v>
      </c>
      <c r="B786" t="str">
        <f t="shared" si="823"/>
        <v>In Year Cost Base</v>
      </c>
      <c r="C786" t="str">
        <f t="shared" si="788"/>
        <v>Ongoing non-recurring cost pressures</v>
      </c>
      <c r="D786" t="s">
        <v>855</v>
      </c>
      <c r="E786" t="str">
        <f t="shared" ref="E786:G786" si="836">E692</f>
        <v>FIGURE</v>
      </c>
      <c r="F786">
        <f t="shared" si="836"/>
        <v>0</v>
      </c>
      <c r="G786">
        <f t="shared" si="836"/>
        <v>0</v>
      </c>
      <c r="W786" s="22">
        <f>'4 - Cost Pressures'!W42</f>
        <v>0</v>
      </c>
      <c r="Z786" s="22">
        <f>'4 - Cost Pressures'!X42</f>
        <v>0</v>
      </c>
    </row>
    <row r="787" spans="1:26">
      <c r="A787" t="str">
        <f t="shared" si="823"/>
        <v>Swansea Bay UHB</v>
      </c>
      <c r="B787" t="str">
        <f t="shared" si="823"/>
        <v>In Year Cost Base</v>
      </c>
      <c r="C787" t="str">
        <f t="shared" si="788"/>
        <v>Ongoing non-recurring cost pressures</v>
      </c>
      <c r="D787" t="s">
        <v>855</v>
      </c>
      <c r="E787" t="str">
        <f t="shared" ref="E787:G787" si="837">E693</f>
        <v>FIGURE</v>
      </c>
      <c r="F787">
        <f t="shared" si="837"/>
        <v>0</v>
      </c>
      <c r="G787">
        <f t="shared" si="837"/>
        <v>0</v>
      </c>
      <c r="W787" s="22">
        <f>'4 - Cost Pressures'!W43</f>
        <v>0</v>
      </c>
      <c r="Z787" s="22">
        <f>'4 - Cost Pressures'!X43</f>
        <v>0</v>
      </c>
    </row>
    <row r="788" spans="1:26">
      <c r="A788" t="str">
        <f t="shared" si="823"/>
        <v>Swansea Bay UHB</v>
      </c>
      <c r="B788" t="str">
        <f t="shared" si="823"/>
        <v>In Year Cost Base</v>
      </c>
      <c r="C788" t="str">
        <f t="shared" si="788"/>
        <v>Ongoing non-recurring cost pressures</v>
      </c>
      <c r="D788" t="s">
        <v>855</v>
      </c>
      <c r="E788" t="str">
        <f t="shared" ref="E788:G788" si="838">E694</f>
        <v>FIGURE</v>
      </c>
      <c r="F788">
        <f t="shared" si="838"/>
        <v>0</v>
      </c>
      <c r="G788">
        <f t="shared" si="838"/>
        <v>0</v>
      </c>
      <c r="W788" s="22">
        <f>'4 - Cost Pressures'!W44</f>
        <v>0</v>
      </c>
      <c r="Z788" s="22">
        <f>'4 - Cost Pressures'!X44</f>
        <v>0</v>
      </c>
    </row>
    <row r="789" spans="1:26">
      <c r="A789" t="str">
        <f t="shared" si="823"/>
        <v>Swansea Bay UHB</v>
      </c>
      <c r="B789" t="str">
        <f t="shared" si="823"/>
        <v>In Year Cost Base</v>
      </c>
      <c r="C789" t="str">
        <f t="shared" si="788"/>
        <v>Ongoing non-recurring cost pressures</v>
      </c>
      <c r="D789" t="s">
        <v>855</v>
      </c>
      <c r="E789" t="str">
        <f t="shared" ref="E789:G789" si="839">E695</f>
        <v>FIGURE</v>
      </c>
      <c r="F789">
        <f t="shared" si="839"/>
        <v>0</v>
      </c>
      <c r="G789">
        <f t="shared" si="839"/>
        <v>0</v>
      </c>
      <c r="W789" s="22">
        <f>'4 - Cost Pressures'!W45</f>
        <v>0</v>
      </c>
      <c r="Z789" s="22">
        <f>'4 - Cost Pressures'!X45</f>
        <v>0</v>
      </c>
    </row>
    <row r="790" spans="1:26">
      <c r="A790" t="str">
        <f t="shared" si="823"/>
        <v>Swansea Bay UHB</v>
      </c>
      <c r="B790" t="str">
        <f t="shared" si="823"/>
        <v>In Year Cost Base</v>
      </c>
      <c r="C790" t="str">
        <f t="shared" si="788"/>
        <v>Ongoing non-recurring cost pressures</v>
      </c>
      <c r="D790" t="s">
        <v>855</v>
      </c>
      <c r="E790" t="str">
        <f t="shared" ref="E790:G790" si="840">E696</f>
        <v>FIGURE</v>
      </c>
      <c r="F790">
        <f t="shared" si="840"/>
        <v>0</v>
      </c>
      <c r="G790">
        <f t="shared" si="840"/>
        <v>0</v>
      </c>
      <c r="W790" s="22">
        <f>'4 - Cost Pressures'!W46</f>
        <v>0</v>
      </c>
      <c r="Z790" s="22">
        <f>'4 - Cost Pressures'!X46</f>
        <v>0</v>
      </c>
    </row>
    <row r="791" spans="1:26">
      <c r="A791" t="str">
        <f t="shared" si="823"/>
        <v>Swansea Bay UHB</v>
      </c>
      <c r="B791" t="str">
        <f t="shared" si="823"/>
        <v>In Year Cost Base</v>
      </c>
      <c r="C791" t="str">
        <f t="shared" si="788"/>
        <v>Ongoing non-recurring cost pressures</v>
      </c>
      <c r="D791" t="s">
        <v>855</v>
      </c>
      <c r="E791" t="str">
        <f t="shared" ref="E791:G791" si="841">E697</f>
        <v>FIGURE</v>
      </c>
      <c r="F791">
        <f t="shared" si="841"/>
        <v>0</v>
      </c>
      <c r="G791">
        <f t="shared" si="841"/>
        <v>0</v>
      </c>
      <c r="W791" s="22">
        <f>'4 - Cost Pressures'!W47</f>
        <v>0</v>
      </c>
      <c r="Z791" s="22">
        <f>'4 - Cost Pressures'!X47</f>
        <v>0</v>
      </c>
    </row>
    <row r="792" spans="1:26">
      <c r="A792" t="str">
        <f t="shared" si="823"/>
        <v>Swansea Bay UHB</v>
      </c>
      <c r="B792" t="str">
        <f t="shared" si="823"/>
        <v>In Year Cost Base</v>
      </c>
      <c r="C792" t="str">
        <f t="shared" si="788"/>
        <v>Ongoing non-recurring cost pressures</v>
      </c>
      <c r="D792" t="s">
        <v>855</v>
      </c>
      <c r="E792" t="str">
        <f t="shared" ref="E792:G792" si="842">E698</f>
        <v>FIGURE</v>
      </c>
      <c r="F792">
        <f t="shared" si="842"/>
        <v>0</v>
      </c>
      <c r="G792">
        <f t="shared" si="842"/>
        <v>0</v>
      </c>
      <c r="W792" s="22">
        <f>'4 - Cost Pressures'!W48</f>
        <v>0</v>
      </c>
      <c r="Z792" s="22">
        <f>'4 - Cost Pressures'!X48</f>
        <v>0</v>
      </c>
    </row>
    <row r="793" spans="1:26">
      <c r="A793" t="str">
        <f t="shared" si="823"/>
        <v>Swansea Bay UHB</v>
      </c>
      <c r="B793" t="str">
        <f t="shared" si="823"/>
        <v>In Year Cost Base</v>
      </c>
      <c r="C793" t="str">
        <f t="shared" si="788"/>
        <v>Ongoing non-recurring cost pressures</v>
      </c>
      <c r="D793" t="s">
        <v>855</v>
      </c>
      <c r="E793" t="str">
        <f t="shared" ref="E793:G793" si="843">E699</f>
        <v>TOTAL</v>
      </c>
      <c r="F793" t="str">
        <f t="shared" si="843"/>
        <v>Subtotal Ongoing non-recurrent pressures</v>
      </c>
      <c r="G793">
        <f t="shared" si="843"/>
        <v>0</v>
      </c>
      <c r="W793" s="22">
        <f>'4 - Cost Pressures'!W49</f>
        <v>0</v>
      </c>
      <c r="Z793" s="22">
        <f>'4 - Cost Pressures'!X49</f>
        <v>0</v>
      </c>
    </row>
    <row r="794" spans="1:26">
      <c r="A794" t="str">
        <f t="shared" ref="A794:B813" si="844">A700</f>
        <v>Swansea Bay UHB</v>
      </c>
      <c r="B794" t="str">
        <f t="shared" si="844"/>
        <v>In Year Cost Base</v>
      </c>
      <c r="C794" t="str">
        <f t="shared" si="788"/>
        <v>Ongoing non-recurring cost pressures</v>
      </c>
      <c r="D794" t="s">
        <v>855</v>
      </c>
      <c r="E794" t="str">
        <f t="shared" ref="E794:G794" si="845">E700</f>
        <v>FIGURE</v>
      </c>
      <c r="F794">
        <f t="shared" si="845"/>
        <v>0</v>
      </c>
      <c r="G794">
        <f t="shared" si="845"/>
        <v>0</v>
      </c>
      <c r="W794" s="22">
        <f>'4 - Cost Pressures'!W50</f>
        <v>0</v>
      </c>
      <c r="Z794" s="22">
        <f>'4 - Cost Pressures'!X50</f>
        <v>0</v>
      </c>
    </row>
    <row r="795" spans="1:26">
      <c r="A795" t="str">
        <f t="shared" si="844"/>
        <v>Swansea Bay UHB</v>
      </c>
      <c r="B795" t="str">
        <f t="shared" si="844"/>
        <v>In Year Cost Base</v>
      </c>
      <c r="C795" t="str">
        <f t="shared" si="788"/>
        <v>Other Volume Growth / Investments (please specify):</v>
      </c>
      <c r="D795" t="s">
        <v>855</v>
      </c>
      <c r="E795" t="str">
        <f t="shared" ref="E795:G795" si="846">E701</f>
        <v>FIGURE</v>
      </c>
      <c r="F795" t="str">
        <f t="shared" si="846"/>
        <v>Other Volume Growth / Investments (please specify):</v>
      </c>
      <c r="G795" t="str">
        <f t="shared" si="846"/>
        <v>Service Area</v>
      </c>
      <c r="W795" s="22" t="str">
        <f>'4 - Cost Pressures'!W51</f>
        <v>£'000</v>
      </c>
      <c r="Z795" s="22" t="str">
        <f>'4 - Cost Pressures'!X51</f>
        <v>£'000</v>
      </c>
    </row>
    <row r="796" spans="1:26">
      <c r="A796" t="str">
        <f t="shared" si="844"/>
        <v>Swansea Bay UHB</v>
      </c>
      <c r="B796" t="str">
        <f t="shared" si="844"/>
        <v>In Year Cost Base</v>
      </c>
      <c r="C796" t="str">
        <f t="shared" si="788"/>
        <v>Other Volume Growth / Investments (please specify):</v>
      </c>
      <c r="D796" t="s">
        <v>855</v>
      </c>
      <c r="E796" t="str">
        <f t="shared" ref="E796:G796" si="847">E702</f>
        <v>FIGURE</v>
      </c>
      <c r="F796" t="str">
        <f t="shared" si="847"/>
        <v>Growth - NICE &amp; New High Cost Drugs</v>
      </c>
      <c r="G796" t="str">
        <f t="shared" si="847"/>
        <v>Scheduled Care</v>
      </c>
      <c r="W796" s="22">
        <f>'4 - Cost Pressures'!W52</f>
        <v>0</v>
      </c>
      <c r="Z796" s="22">
        <f>'4 - Cost Pressures'!X52</f>
        <v>0</v>
      </c>
    </row>
    <row r="797" spans="1:26">
      <c r="A797" t="str">
        <f t="shared" si="844"/>
        <v>Swansea Bay UHB</v>
      </c>
      <c r="B797" t="str">
        <f t="shared" si="844"/>
        <v>In Year Cost Base</v>
      </c>
      <c r="C797" t="str">
        <f t="shared" si="788"/>
        <v>Other Volume Growth / Investments (please specify):</v>
      </c>
      <c r="D797" t="s">
        <v>855</v>
      </c>
      <c r="E797" t="str">
        <f t="shared" ref="E797:G797" si="848">E703</f>
        <v>FIGURE</v>
      </c>
      <c r="F797" t="str">
        <f t="shared" si="848"/>
        <v>Growth - Specialist Services</v>
      </c>
      <c r="G797" t="str">
        <f t="shared" si="848"/>
        <v>Scheduled Care</v>
      </c>
      <c r="W797" s="22">
        <f>'4 - Cost Pressures'!W53</f>
        <v>0</v>
      </c>
      <c r="Z797" s="22">
        <f>'4 - Cost Pressures'!X53</f>
        <v>0</v>
      </c>
    </row>
    <row r="798" spans="1:26">
      <c r="A798" t="str">
        <f t="shared" si="844"/>
        <v>Swansea Bay UHB</v>
      </c>
      <c r="B798" t="str">
        <f t="shared" si="844"/>
        <v>In Year Cost Base</v>
      </c>
      <c r="C798" t="str">
        <f t="shared" si="788"/>
        <v>Other Volume Growth / Investments (please specify):</v>
      </c>
      <c r="D798" t="s">
        <v>855</v>
      </c>
      <c r="E798" t="str">
        <f t="shared" ref="E798:G798" si="849">E704</f>
        <v>FIGURE</v>
      </c>
      <c r="F798" t="str">
        <f t="shared" si="849"/>
        <v>CHC</v>
      </c>
      <c r="G798" t="str">
        <f t="shared" si="849"/>
        <v>Primary &amp; Community Care</v>
      </c>
      <c r="W798" s="22">
        <f>'4 - Cost Pressures'!W54</f>
        <v>0</v>
      </c>
      <c r="Z798" s="22">
        <f>'4 - Cost Pressures'!X54</f>
        <v>0</v>
      </c>
    </row>
    <row r="799" spans="1:26">
      <c r="A799" t="str">
        <f t="shared" si="844"/>
        <v>Swansea Bay UHB</v>
      </c>
      <c r="B799" t="str">
        <f t="shared" si="844"/>
        <v>In Year Cost Base</v>
      </c>
      <c r="C799" t="str">
        <f t="shared" si="788"/>
        <v>Other Volume Growth / Investments (please specify):</v>
      </c>
      <c r="D799" t="s">
        <v>855</v>
      </c>
      <c r="E799" t="str">
        <f t="shared" ref="E799:G799" si="850">E705</f>
        <v>FIGURE</v>
      </c>
      <c r="F799" t="str">
        <f t="shared" si="850"/>
        <v>PC Prescribing</v>
      </c>
      <c r="G799" t="str">
        <f t="shared" si="850"/>
        <v>Primary &amp; Community Care</v>
      </c>
      <c r="W799" s="22">
        <f>'4 - Cost Pressures'!W55</f>
        <v>0</v>
      </c>
      <c r="Z799" s="22">
        <f>'4 - Cost Pressures'!X55</f>
        <v>0</v>
      </c>
    </row>
    <row r="800" spans="1:26">
      <c r="A800" t="str">
        <f t="shared" si="844"/>
        <v>Swansea Bay UHB</v>
      </c>
      <c r="B800" t="str">
        <f t="shared" si="844"/>
        <v>In Year Cost Base</v>
      </c>
      <c r="C800" t="str">
        <f t="shared" si="788"/>
        <v>Other Volume Growth / Investments (please specify):</v>
      </c>
      <c r="D800" t="s">
        <v>855</v>
      </c>
      <c r="E800" t="str">
        <f t="shared" ref="E800:G800" si="851">E706</f>
        <v>FIGURE</v>
      </c>
      <c r="F800" t="str">
        <f t="shared" si="851"/>
        <v>National Costs &amp; NWSSP</v>
      </c>
      <c r="G800" t="str">
        <f t="shared" si="851"/>
        <v>Clinical Support</v>
      </c>
      <c r="W800" s="22">
        <f>'4 - Cost Pressures'!W56</f>
        <v>0</v>
      </c>
      <c r="Z800" s="22">
        <f>'4 - Cost Pressures'!X56</f>
        <v>0</v>
      </c>
    </row>
    <row r="801" spans="1:26">
      <c r="A801" t="str">
        <f t="shared" si="844"/>
        <v>Swansea Bay UHB</v>
      </c>
      <c r="B801" t="str">
        <f t="shared" si="844"/>
        <v>In Year Cost Base</v>
      </c>
      <c r="C801" t="str">
        <f t="shared" si="788"/>
        <v>Other Volume Growth / Investments (please specify):</v>
      </c>
      <c r="D801" t="s">
        <v>855</v>
      </c>
      <c r="E801" t="str">
        <f t="shared" ref="E801:G801" si="852">E707</f>
        <v>FIGURE</v>
      </c>
      <c r="F801" t="str">
        <f t="shared" si="852"/>
        <v>NSA</v>
      </c>
      <c r="G801" t="str">
        <f t="shared" si="852"/>
        <v>Across Service Areas</v>
      </c>
      <c r="W801" s="22">
        <f>'4 - Cost Pressures'!W57</f>
        <v>0</v>
      </c>
      <c r="Z801" s="22">
        <f>'4 - Cost Pressures'!X57</f>
        <v>0</v>
      </c>
    </row>
    <row r="802" spans="1:26">
      <c r="A802" t="str">
        <f t="shared" si="844"/>
        <v>Swansea Bay UHB</v>
      </c>
      <c r="B802" t="str">
        <f t="shared" si="844"/>
        <v>In Year Cost Base</v>
      </c>
      <c r="C802" t="str">
        <f t="shared" si="788"/>
        <v>Other Volume Growth / Investments (please specify):</v>
      </c>
      <c r="D802" t="s">
        <v>855</v>
      </c>
      <c r="E802" t="str">
        <f t="shared" ref="E802:G802" si="853">E708</f>
        <v>FIGURE</v>
      </c>
      <c r="F802" t="str">
        <f t="shared" si="853"/>
        <v xml:space="preserve">Growth Various </v>
      </c>
      <c r="G802" t="str">
        <f t="shared" si="853"/>
        <v>Across Service Areas</v>
      </c>
      <c r="W802" s="22">
        <f>'4 - Cost Pressures'!W58</f>
        <v>0</v>
      </c>
      <c r="Z802" s="22">
        <f>'4 - Cost Pressures'!X58</f>
        <v>0</v>
      </c>
    </row>
    <row r="803" spans="1:26">
      <c r="A803" t="str">
        <f t="shared" si="844"/>
        <v>Swansea Bay UHB</v>
      </c>
      <c r="B803" t="str">
        <f t="shared" si="844"/>
        <v>In Year Cost Base</v>
      </c>
      <c r="C803" t="str">
        <f t="shared" si="788"/>
        <v>Other Volume Growth / Investments (please specify):</v>
      </c>
      <c r="D803" t="s">
        <v>855</v>
      </c>
      <c r="E803" t="str">
        <f t="shared" ref="E803:G803" si="854">E709</f>
        <v>FIGURE</v>
      </c>
      <c r="F803" t="str">
        <f t="shared" si="854"/>
        <v>Disaggregation CTM SLA</v>
      </c>
      <c r="G803" t="str">
        <f t="shared" si="854"/>
        <v>Scheduled Care</v>
      </c>
      <c r="W803" s="22">
        <f>'4 - Cost Pressures'!W59</f>
        <v>0</v>
      </c>
      <c r="Z803" s="22">
        <f>'4 - Cost Pressures'!X59</f>
        <v>0</v>
      </c>
    </row>
    <row r="804" spans="1:26">
      <c r="A804" t="str">
        <f t="shared" si="844"/>
        <v>Swansea Bay UHB</v>
      </c>
      <c r="B804" t="str">
        <f t="shared" si="844"/>
        <v>In Year Cost Base</v>
      </c>
      <c r="C804" t="str">
        <f t="shared" si="788"/>
        <v>Other Volume Growth / Investments (please specify):</v>
      </c>
      <c r="D804" t="s">
        <v>855</v>
      </c>
      <c r="E804" t="str">
        <f t="shared" ref="E804:G804" si="855">E710</f>
        <v>FIGURE</v>
      </c>
      <c r="F804">
        <f t="shared" si="855"/>
        <v>0</v>
      </c>
      <c r="G804">
        <f t="shared" si="855"/>
        <v>0</v>
      </c>
      <c r="W804" s="22">
        <f>'4 - Cost Pressures'!W60</f>
        <v>0</v>
      </c>
      <c r="Z804" s="22">
        <f>'4 - Cost Pressures'!X60</f>
        <v>0</v>
      </c>
    </row>
    <row r="805" spans="1:26">
      <c r="A805" t="str">
        <f t="shared" si="844"/>
        <v>Swansea Bay UHB</v>
      </c>
      <c r="B805" t="str">
        <f t="shared" si="844"/>
        <v>In Year Cost Base</v>
      </c>
      <c r="C805" t="str">
        <f t="shared" si="788"/>
        <v>Other Volume Growth / Investments (please specify):</v>
      </c>
      <c r="D805" t="s">
        <v>855</v>
      </c>
      <c r="E805" t="str">
        <f t="shared" ref="E805:G805" si="856">E711</f>
        <v>FIGURE</v>
      </c>
      <c r="F805">
        <f t="shared" si="856"/>
        <v>0</v>
      </c>
      <c r="G805">
        <f t="shared" si="856"/>
        <v>0</v>
      </c>
      <c r="W805" s="22">
        <f>'4 - Cost Pressures'!W61</f>
        <v>0</v>
      </c>
      <c r="Z805" s="22">
        <f>'4 - Cost Pressures'!X61</f>
        <v>0</v>
      </c>
    </row>
    <row r="806" spans="1:26">
      <c r="A806" t="str">
        <f t="shared" si="844"/>
        <v>Swansea Bay UHB</v>
      </c>
      <c r="B806" t="str">
        <f t="shared" si="844"/>
        <v>In Year Cost Base</v>
      </c>
      <c r="C806" t="str">
        <f t="shared" si="788"/>
        <v>Other Volume Growth / Investments (please specify):</v>
      </c>
      <c r="D806" t="s">
        <v>855</v>
      </c>
      <c r="E806" t="str">
        <f t="shared" ref="E806:G806" si="857">E712</f>
        <v>FIGURE</v>
      </c>
      <c r="F806">
        <f t="shared" si="857"/>
        <v>0</v>
      </c>
      <c r="G806">
        <f t="shared" si="857"/>
        <v>0</v>
      </c>
      <c r="W806" s="22">
        <f>'4 - Cost Pressures'!W62</f>
        <v>0</v>
      </c>
      <c r="Z806" s="22">
        <f>'4 - Cost Pressures'!X62</f>
        <v>0</v>
      </c>
    </row>
    <row r="807" spans="1:26">
      <c r="A807" t="str">
        <f t="shared" si="844"/>
        <v>Swansea Bay UHB</v>
      </c>
      <c r="B807" t="str">
        <f t="shared" si="844"/>
        <v>In Year Cost Base</v>
      </c>
      <c r="C807" t="str">
        <f t="shared" si="788"/>
        <v>Other Volume Growth / Investments (please specify):</v>
      </c>
      <c r="D807" t="s">
        <v>855</v>
      </c>
      <c r="E807" t="str">
        <f t="shared" ref="E807:G807" si="858">E713</f>
        <v>FIGURE</v>
      </c>
      <c r="F807">
        <f t="shared" si="858"/>
        <v>0</v>
      </c>
      <c r="G807">
        <f t="shared" si="858"/>
        <v>0</v>
      </c>
      <c r="W807" s="22">
        <f>'4 - Cost Pressures'!W63</f>
        <v>0</v>
      </c>
      <c r="Z807" s="22">
        <f>'4 - Cost Pressures'!X63</f>
        <v>0</v>
      </c>
    </row>
    <row r="808" spans="1:26">
      <c r="A808" t="str">
        <f t="shared" si="844"/>
        <v>Swansea Bay UHB</v>
      </c>
      <c r="B808" t="str">
        <f t="shared" si="844"/>
        <v>In Year Cost Base</v>
      </c>
      <c r="C808" t="str">
        <f t="shared" ref="C808:C871" si="859">C714</f>
        <v>Other Volume Growth / Investments (please specify):</v>
      </c>
      <c r="D808" t="s">
        <v>855</v>
      </c>
      <c r="E808" t="str">
        <f t="shared" ref="E808:G808" si="860">E714</f>
        <v>FIGURE</v>
      </c>
      <c r="F808">
        <f t="shared" si="860"/>
        <v>0</v>
      </c>
      <c r="G808">
        <f t="shared" si="860"/>
        <v>0</v>
      </c>
      <c r="W808" s="22">
        <f>'4 - Cost Pressures'!W64</f>
        <v>0</v>
      </c>
      <c r="Z808" s="22">
        <f>'4 - Cost Pressures'!X64</f>
        <v>0</v>
      </c>
    </row>
    <row r="809" spans="1:26">
      <c r="A809" t="str">
        <f t="shared" si="844"/>
        <v>Swansea Bay UHB</v>
      </c>
      <c r="B809" t="str">
        <f t="shared" si="844"/>
        <v>In Year Cost Base</v>
      </c>
      <c r="C809" t="str">
        <f t="shared" si="859"/>
        <v>Other Volume Growth / Investments (please specify):</v>
      </c>
      <c r="D809" t="s">
        <v>855</v>
      </c>
      <c r="E809" t="str">
        <f t="shared" ref="E809:G809" si="861">E715</f>
        <v>FIGURE</v>
      </c>
      <c r="F809">
        <f t="shared" si="861"/>
        <v>0</v>
      </c>
      <c r="G809">
        <f t="shared" si="861"/>
        <v>0</v>
      </c>
      <c r="W809" s="22">
        <f>'4 - Cost Pressures'!W65</f>
        <v>0</v>
      </c>
      <c r="Z809" s="22">
        <f>'4 - Cost Pressures'!X65</f>
        <v>0</v>
      </c>
    </row>
    <row r="810" spans="1:26">
      <c r="A810" t="str">
        <f t="shared" si="844"/>
        <v>Swansea Bay UHB</v>
      </c>
      <c r="B810" t="str">
        <f t="shared" si="844"/>
        <v>In Year Cost Base</v>
      </c>
      <c r="C810" t="str">
        <f t="shared" si="859"/>
        <v>Other Volume Growth / Investments (please specify):</v>
      </c>
      <c r="D810" t="s">
        <v>855</v>
      </c>
      <c r="E810" t="str">
        <f t="shared" ref="E810:G810" si="862">E716</f>
        <v>FIGURE</v>
      </c>
      <c r="F810">
        <f t="shared" si="862"/>
        <v>0</v>
      </c>
      <c r="G810">
        <f t="shared" si="862"/>
        <v>0</v>
      </c>
      <c r="W810" s="22">
        <f>'4 - Cost Pressures'!W66</f>
        <v>0</v>
      </c>
      <c r="Z810" s="22">
        <f>'4 - Cost Pressures'!X66</f>
        <v>0</v>
      </c>
    </row>
    <row r="811" spans="1:26">
      <c r="A811" t="str">
        <f t="shared" si="844"/>
        <v>Swansea Bay UHB</v>
      </c>
      <c r="B811" t="str">
        <f t="shared" si="844"/>
        <v>In Year Cost Base</v>
      </c>
      <c r="C811" t="str">
        <f t="shared" si="859"/>
        <v>Other Volume Growth / Investments (please specify):</v>
      </c>
      <c r="D811" t="s">
        <v>855</v>
      </c>
      <c r="E811" t="str">
        <f t="shared" ref="E811:G811" si="863">E717</f>
        <v>FIGURE</v>
      </c>
      <c r="F811">
        <f t="shared" si="863"/>
        <v>0</v>
      </c>
      <c r="G811">
        <f t="shared" si="863"/>
        <v>0</v>
      </c>
      <c r="W811" s="22">
        <f>'4 - Cost Pressures'!W67</f>
        <v>0</v>
      </c>
      <c r="Z811" s="22">
        <f>'4 - Cost Pressures'!X67</f>
        <v>0</v>
      </c>
    </row>
    <row r="812" spans="1:26">
      <c r="A812" t="str">
        <f t="shared" si="844"/>
        <v>Swansea Bay UHB</v>
      </c>
      <c r="B812" t="str">
        <f t="shared" si="844"/>
        <v>In Year Cost Base</v>
      </c>
      <c r="C812" t="str">
        <f t="shared" si="859"/>
        <v>Other Volume Growth / Investments (please specify):</v>
      </c>
      <c r="D812" t="s">
        <v>855</v>
      </c>
      <c r="E812" t="str">
        <f t="shared" ref="E812:G812" si="864">E718</f>
        <v>FIGURE</v>
      </c>
      <c r="F812">
        <f t="shared" si="864"/>
        <v>0</v>
      </c>
      <c r="G812">
        <f t="shared" si="864"/>
        <v>0</v>
      </c>
      <c r="W812" s="22">
        <f>'4 - Cost Pressures'!W68</f>
        <v>0</v>
      </c>
      <c r="Z812" s="22">
        <f>'4 - Cost Pressures'!X68</f>
        <v>0</v>
      </c>
    </row>
    <row r="813" spans="1:26">
      <c r="A813" t="str">
        <f t="shared" si="844"/>
        <v>Swansea Bay UHB</v>
      </c>
      <c r="B813" t="str">
        <f t="shared" si="844"/>
        <v>In Year Cost Base</v>
      </c>
      <c r="C813" t="str">
        <f t="shared" si="859"/>
        <v>Other Volume Growth / Investments (please specify):</v>
      </c>
      <c r="D813" t="s">
        <v>855</v>
      </c>
      <c r="E813" t="str">
        <f t="shared" ref="E813:G813" si="865">E719</f>
        <v>FIGURE</v>
      </c>
      <c r="F813">
        <f t="shared" si="865"/>
        <v>0</v>
      </c>
      <c r="G813">
        <f t="shared" si="865"/>
        <v>0</v>
      </c>
      <c r="W813" s="22">
        <f>'4 - Cost Pressures'!W69</f>
        <v>0</v>
      </c>
      <c r="Z813" s="22">
        <f>'4 - Cost Pressures'!X69</f>
        <v>0</v>
      </c>
    </row>
    <row r="814" spans="1:26">
      <c r="A814" t="str">
        <f t="shared" ref="A814:B833" si="866">A720</f>
        <v>Swansea Bay UHB</v>
      </c>
      <c r="B814" t="str">
        <f t="shared" si="866"/>
        <v>In Year Cost Base</v>
      </c>
      <c r="C814" t="str">
        <f t="shared" si="859"/>
        <v>Other Volume Growth / Investments (please specify):</v>
      </c>
      <c r="D814" t="s">
        <v>855</v>
      </c>
      <c r="E814" t="str">
        <f t="shared" ref="E814:G814" si="867">E720</f>
        <v>FIGURE</v>
      </c>
      <c r="F814">
        <f t="shared" si="867"/>
        <v>0</v>
      </c>
      <c r="G814">
        <f t="shared" si="867"/>
        <v>0</v>
      </c>
      <c r="W814" s="22">
        <f>'4 - Cost Pressures'!W70</f>
        <v>0</v>
      </c>
      <c r="Z814" s="22">
        <f>'4 - Cost Pressures'!X70</f>
        <v>0</v>
      </c>
    </row>
    <row r="815" spans="1:26">
      <c r="A815" t="str">
        <f t="shared" si="866"/>
        <v>Swansea Bay UHB</v>
      </c>
      <c r="B815" t="str">
        <f t="shared" si="866"/>
        <v>In Year Cost Base</v>
      </c>
      <c r="C815" t="str">
        <f t="shared" si="859"/>
        <v>Other Volume Growth / Investments (please specify):</v>
      </c>
      <c r="D815" t="s">
        <v>855</v>
      </c>
      <c r="E815" t="str">
        <f t="shared" ref="E815:G815" si="868">E721</f>
        <v>FIGURE</v>
      </c>
      <c r="F815">
        <f t="shared" si="868"/>
        <v>0</v>
      </c>
      <c r="G815">
        <f t="shared" si="868"/>
        <v>0</v>
      </c>
      <c r="W815" s="22">
        <f>'4 - Cost Pressures'!W71</f>
        <v>0</v>
      </c>
      <c r="Z815" s="22">
        <f>'4 - Cost Pressures'!X71</f>
        <v>0</v>
      </c>
    </row>
    <row r="816" spans="1:26">
      <c r="A816" t="str">
        <f t="shared" si="866"/>
        <v>Swansea Bay UHB</v>
      </c>
      <c r="B816" t="str">
        <f t="shared" si="866"/>
        <v>In Year Cost Base</v>
      </c>
      <c r="C816" t="str">
        <f t="shared" si="859"/>
        <v>Other Volume Growth / Investments (please specify):</v>
      </c>
      <c r="D816" t="s">
        <v>855</v>
      </c>
      <c r="E816" t="str">
        <f t="shared" ref="E816:G816" si="869">E722</f>
        <v>FIGURE</v>
      </c>
      <c r="F816">
        <f t="shared" si="869"/>
        <v>0</v>
      </c>
      <c r="G816">
        <f t="shared" si="869"/>
        <v>0</v>
      </c>
      <c r="W816" s="22">
        <f>'4 - Cost Pressures'!W72</f>
        <v>0</v>
      </c>
      <c r="Z816" s="22">
        <f>'4 - Cost Pressures'!X72</f>
        <v>0</v>
      </c>
    </row>
    <row r="817" spans="1:26">
      <c r="A817" t="str">
        <f t="shared" si="866"/>
        <v>Swansea Bay UHB</v>
      </c>
      <c r="B817" t="str">
        <f t="shared" si="866"/>
        <v>In Year Cost Base</v>
      </c>
      <c r="C817" t="str">
        <f t="shared" si="859"/>
        <v>Other Volume Growth / Investments (please specify):</v>
      </c>
      <c r="D817" t="s">
        <v>855</v>
      </c>
      <c r="E817" t="str">
        <f t="shared" ref="E817:G817" si="870">E723</f>
        <v>FIGURE</v>
      </c>
      <c r="F817">
        <f t="shared" si="870"/>
        <v>0</v>
      </c>
      <c r="G817">
        <f t="shared" si="870"/>
        <v>0</v>
      </c>
      <c r="W817" s="22">
        <f>'4 - Cost Pressures'!W73</f>
        <v>0</v>
      </c>
      <c r="Z817" s="22">
        <f>'4 - Cost Pressures'!X73</f>
        <v>0</v>
      </c>
    </row>
    <row r="818" spans="1:26">
      <c r="A818" t="str">
        <f t="shared" si="866"/>
        <v>Swansea Bay UHB</v>
      </c>
      <c r="B818" t="str">
        <f t="shared" si="866"/>
        <v>In Year Cost Base</v>
      </c>
      <c r="C818" t="str">
        <f t="shared" si="859"/>
        <v>Other Volume Growth / Investments (please specify):</v>
      </c>
      <c r="D818" t="s">
        <v>855</v>
      </c>
      <c r="E818" t="str">
        <f t="shared" ref="E818:G818" si="871">E724</f>
        <v>FIGURE</v>
      </c>
      <c r="F818">
        <f t="shared" si="871"/>
        <v>0</v>
      </c>
      <c r="G818">
        <f t="shared" si="871"/>
        <v>0</v>
      </c>
      <c r="W818" s="22">
        <f>'4 - Cost Pressures'!W74</f>
        <v>0</v>
      </c>
      <c r="Z818" s="22">
        <f>'4 - Cost Pressures'!X74</f>
        <v>0</v>
      </c>
    </row>
    <row r="819" spans="1:26">
      <c r="A819" t="str">
        <f t="shared" si="866"/>
        <v>Swansea Bay UHB</v>
      </c>
      <c r="B819" t="str">
        <f t="shared" si="866"/>
        <v>In Year Cost Base</v>
      </c>
      <c r="C819" t="str">
        <f t="shared" si="859"/>
        <v>Other Volume Growth / Investments (please specify):</v>
      </c>
      <c r="D819" t="s">
        <v>855</v>
      </c>
      <c r="E819" t="str">
        <f t="shared" ref="E819:G819" si="872">E725</f>
        <v>FIGURE</v>
      </c>
      <c r="F819">
        <f t="shared" si="872"/>
        <v>0</v>
      </c>
      <c r="G819">
        <f t="shared" si="872"/>
        <v>0</v>
      </c>
      <c r="W819" s="22">
        <f>'4 - Cost Pressures'!W75</f>
        <v>0</v>
      </c>
      <c r="Z819" s="22">
        <f>'4 - Cost Pressures'!X75</f>
        <v>0</v>
      </c>
    </row>
    <row r="820" spans="1:26">
      <c r="A820" t="str">
        <f t="shared" si="866"/>
        <v>Swansea Bay UHB</v>
      </c>
      <c r="B820" t="str">
        <f t="shared" si="866"/>
        <v>In Year Cost Base</v>
      </c>
      <c r="C820" t="str">
        <f t="shared" si="859"/>
        <v>Other Volume Growth / Investments (please specify):</v>
      </c>
      <c r="D820" t="s">
        <v>855</v>
      </c>
      <c r="E820" t="str">
        <f t="shared" ref="E820:G820" si="873">E726</f>
        <v>FIGURE</v>
      </c>
      <c r="F820">
        <f t="shared" si="873"/>
        <v>0</v>
      </c>
      <c r="G820">
        <f t="shared" si="873"/>
        <v>0</v>
      </c>
      <c r="W820" s="22">
        <f>'4 - Cost Pressures'!W76</f>
        <v>0</v>
      </c>
      <c r="Z820" s="22">
        <f>'4 - Cost Pressures'!X76</f>
        <v>0</v>
      </c>
    </row>
    <row r="821" spans="1:26">
      <c r="A821" t="str">
        <f t="shared" si="866"/>
        <v>Swansea Bay UHB</v>
      </c>
      <c r="B821" t="str">
        <f t="shared" si="866"/>
        <v>In Year Cost Base</v>
      </c>
      <c r="C821" t="str">
        <f t="shared" si="859"/>
        <v>Other Volume Growth / Investments (please specify):</v>
      </c>
      <c r="D821" t="s">
        <v>855</v>
      </c>
      <c r="E821" t="str">
        <f t="shared" ref="E821:G821" si="874">E727</f>
        <v>FIGURE</v>
      </c>
      <c r="F821">
        <f t="shared" si="874"/>
        <v>0</v>
      </c>
      <c r="G821">
        <f t="shared" si="874"/>
        <v>0</v>
      </c>
      <c r="W821" s="22">
        <f>'4 - Cost Pressures'!W77</f>
        <v>0</v>
      </c>
      <c r="Z821" s="22">
        <f>'4 - Cost Pressures'!X77</f>
        <v>0</v>
      </c>
    </row>
    <row r="822" spans="1:26">
      <c r="A822" t="str">
        <f t="shared" si="866"/>
        <v>Swansea Bay UHB</v>
      </c>
      <c r="B822" t="str">
        <f t="shared" si="866"/>
        <v>In Year Cost Base</v>
      </c>
      <c r="C822" t="str">
        <f t="shared" si="859"/>
        <v>Other Volume Growth / Investments (please specify):</v>
      </c>
      <c r="D822" t="s">
        <v>855</v>
      </c>
      <c r="E822" t="str">
        <f t="shared" ref="E822:G822" si="875">E728</f>
        <v>FIGURE</v>
      </c>
      <c r="F822">
        <f t="shared" si="875"/>
        <v>0</v>
      </c>
      <c r="G822">
        <f t="shared" si="875"/>
        <v>0</v>
      </c>
      <c r="W822" s="22">
        <f>'4 - Cost Pressures'!W78</f>
        <v>0</v>
      </c>
      <c r="Z822" s="22">
        <f>'4 - Cost Pressures'!X78</f>
        <v>0</v>
      </c>
    </row>
    <row r="823" spans="1:26">
      <c r="A823" t="str">
        <f t="shared" si="866"/>
        <v>Swansea Bay UHB</v>
      </c>
      <c r="B823" t="str">
        <f t="shared" si="866"/>
        <v>In Year Cost Base</v>
      </c>
      <c r="C823" t="str">
        <f t="shared" si="859"/>
        <v>Other Volume Growth / Investments (please specify):</v>
      </c>
      <c r="D823" t="s">
        <v>855</v>
      </c>
      <c r="E823" t="str">
        <f t="shared" ref="E823:G823" si="876">E729</f>
        <v>FIGURE</v>
      </c>
      <c r="F823">
        <f t="shared" si="876"/>
        <v>0</v>
      </c>
      <c r="G823">
        <f t="shared" si="876"/>
        <v>0</v>
      </c>
      <c r="W823" s="22">
        <f>'4 - Cost Pressures'!W79</f>
        <v>0</v>
      </c>
      <c r="Z823" s="22">
        <f>'4 - Cost Pressures'!X79</f>
        <v>0</v>
      </c>
    </row>
    <row r="824" spans="1:26">
      <c r="A824" t="str">
        <f t="shared" si="866"/>
        <v>Swansea Bay UHB</v>
      </c>
      <c r="B824" t="str">
        <f t="shared" si="866"/>
        <v>In Year Cost Base</v>
      </c>
      <c r="C824" t="str">
        <f t="shared" si="859"/>
        <v>Other Volume Growth / Investments (please specify):</v>
      </c>
      <c r="D824" t="s">
        <v>855</v>
      </c>
      <c r="E824" t="str">
        <f t="shared" ref="E824:G824" si="877">E730</f>
        <v>FIGURE</v>
      </c>
      <c r="F824">
        <f t="shared" si="877"/>
        <v>0</v>
      </c>
      <c r="G824">
        <f t="shared" si="877"/>
        <v>0</v>
      </c>
      <c r="W824" s="22">
        <f>'4 - Cost Pressures'!W80</f>
        <v>0</v>
      </c>
      <c r="Z824" s="22">
        <f>'4 - Cost Pressures'!X80</f>
        <v>0</v>
      </c>
    </row>
    <row r="825" spans="1:26">
      <c r="A825" t="str">
        <f t="shared" si="866"/>
        <v>Swansea Bay UHB</v>
      </c>
      <c r="B825" t="str">
        <f t="shared" si="866"/>
        <v>In Year Cost Base</v>
      </c>
      <c r="C825" t="str">
        <f t="shared" si="859"/>
        <v>Other Volume Growth / Investments (please specify):</v>
      </c>
      <c r="D825" t="s">
        <v>855</v>
      </c>
      <c r="E825" t="str">
        <f t="shared" ref="E825:G825" si="878">E731</f>
        <v>TOTAL</v>
      </c>
      <c r="F825" t="str">
        <f t="shared" si="878"/>
        <v>Subtotal Other Volume Growth / Investments</v>
      </c>
      <c r="G825">
        <f t="shared" si="878"/>
        <v>0</v>
      </c>
      <c r="W825" s="22">
        <f>'4 - Cost Pressures'!W81</f>
        <v>0</v>
      </c>
      <c r="Z825" s="22">
        <f>'4 - Cost Pressures'!X81</f>
        <v>0</v>
      </c>
    </row>
    <row r="826" spans="1:26">
      <c r="A826" t="str">
        <f t="shared" si="866"/>
        <v>Swansea Bay UHB</v>
      </c>
      <c r="B826" t="str">
        <f t="shared" si="866"/>
        <v>In Year Cost Base</v>
      </c>
      <c r="C826" t="str">
        <f t="shared" si="859"/>
        <v>Other Volume Growth / Investments (please specify):</v>
      </c>
      <c r="D826" t="s">
        <v>855</v>
      </c>
      <c r="E826" t="str">
        <f t="shared" ref="E826:G826" si="879">E732</f>
        <v>FIGURE</v>
      </c>
      <c r="F826">
        <f t="shared" si="879"/>
        <v>0</v>
      </c>
      <c r="G826">
        <f t="shared" si="879"/>
        <v>0</v>
      </c>
      <c r="W826" s="22">
        <f>'4 - Cost Pressures'!W82</f>
        <v>0</v>
      </c>
      <c r="Z826" s="22">
        <f>'4 - Cost Pressures'!X82</f>
        <v>0</v>
      </c>
    </row>
    <row r="827" spans="1:26">
      <c r="A827" t="str">
        <f t="shared" si="866"/>
        <v>Swansea Bay UHB</v>
      </c>
      <c r="B827" t="str">
        <f t="shared" si="866"/>
        <v>In Year Cost Base</v>
      </c>
      <c r="C827" t="str">
        <f t="shared" si="859"/>
        <v xml:space="preserve">Funded Cost Pressures: </v>
      </c>
      <c r="D827" t="s">
        <v>855</v>
      </c>
      <c r="E827" t="str">
        <f t="shared" ref="E827:G827" si="880">E733</f>
        <v>FIGURE</v>
      </c>
      <c r="F827" t="str">
        <f t="shared" si="880"/>
        <v xml:space="preserve">Funded Cost Pressures: </v>
      </c>
      <c r="G827" t="str">
        <f t="shared" si="880"/>
        <v>Service Area</v>
      </c>
      <c r="W827" s="22" t="str">
        <f>'4 - Cost Pressures'!W83</f>
        <v>£'000</v>
      </c>
      <c r="Z827" s="22" t="str">
        <f>'4 - Cost Pressures'!X83</f>
        <v>£'000</v>
      </c>
    </row>
    <row r="828" spans="1:26">
      <c r="A828" t="str">
        <f t="shared" si="866"/>
        <v>Swansea Bay UHB</v>
      </c>
      <c r="B828" t="str">
        <f t="shared" si="866"/>
        <v>In Year Cost Base</v>
      </c>
      <c r="C828" t="str">
        <f t="shared" si="859"/>
        <v xml:space="preserve">Funded Cost Pressures: </v>
      </c>
      <c r="D828" t="s">
        <v>855</v>
      </c>
      <c r="E828" t="str">
        <f t="shared" ref="E828:G828" si="881">E734</f>
        <v>FIGURE</v>
      </c>
      <c r="F828" t="str">
        <f t="shared" si="881"/>
        <v>Funded - Immunisation Framework</v>
      </c>
      <c r="G828" t="str">
        <f t="shared" si="881"/>
        <v>Primary &amp; Community Care</v>
      </c>
      <c r="W828" s="22">
        <f>'4 - Cost Pressures'!W84</f>
        <v>0</v>
      </c>
      <c r="Z828" s="22">
        <f>'4 - Cost Pressures'!X84</f>
        <v>0</v>
      </c>
    </row>
    <row r="829" spans="1:26">
      <c r="A829" t="str">
        <f t="shared" si="866"/>
        <v>Swansea Bay UHB</v>
      </c>
      <c r="B829" t="str">
        <f t="shared" si="866"/>
        <v>In Year Cost Base</v>
      </c>
      <c r="C829" t="str">
        <f t="shared" si="859"/>
        <v xml:space="preserve">Funded Cost Pressures: </v>
      </c>
      <c r="D829" t="s">
        <v>855</v>
      </c>
      <c r="E829" t="str">
        <f t="shared" ref="E829:G829" si="882">E735</f>
        <v>FIGURE</v>
      </c>
      <c r="F829" t="str">
        <f t="shared" si="882"/>
        <v>Funded - Surveillance (Testing and Tracing)</v>
      </c>
      <c r="G829" t="str">
        <f t="shared" si="882"/>
        <v>Primary &amp; Community Care</v>
      </c>
      <c r="W829" s="22">
        <f>'4 - Cost Pressures'!W85</f>
        <v>0</v>
      </c>
      <c r="Z829" s="22">
        <f>'4 - Cost Pressures'!X85</f>
        <v>0</v>
      </c>
    </row>
    <row r="830" spans="1:26">
      <c r="A830" t="str">
        <f t="shared" si="866"/>
        <v>Swansea Bay UHB</v>
      </c>
      <c r="B830" t="str">
        <f t="shared" si="866"/>
        <v>In Year Cost Base</v>
      </c>
      <c r="C830" t="str">
        <f t="shared" si="859"/>
        <v xml:space="preserve">Funded Cost Pressures: </v>
      </c>
      <c r="D830" t="s">
        <v>855</v>
      </c>
      <c r="E830" t="str">
        <f t="shared" ref="E830:G830" si="883">E736</f>
        <v>FIGURE</v>
      </c>
      <c r="F830" t="str">
        <f t="shared" si="883"/>
        <v>Funded - Real Living Wage</v>
      </c>
      <c r="G830" t="str">
        <f t="shared" si="883"/>
        <v>Primary &amp; Community Care</v>
      </c>
      <c r="W830" s="22">
        <f>'4 - Cost Pressures'!W86</f>
        <v>0</v>
      </c>
      <c r="Z830" s="22">
        <f>'4 - Cost Pressures'!X86</f>
        <v>0</v>
      </c>
    </row>
    <row r="831" spans="1:26">
      <c r="A831" t="str">
        <f t="shared" si="866"/>
        <v>Swansea Bay UHB</v>
      </c>
      <c r="B831" t="str">
        <f t="shared" si="866"/>
        <v>In Year Cost Base</v>
      </c>
      <c r="C831" t="str">
        <f t="shared" si="859"/>
        <v xml:space="preserve">Funded Cost Pressures: </v>
      </c>
      <c r="D831" t="s">
        <v>855</v>
      </c>
      <c r="E831" t="str">
        <f t="shared" ref="E831:G831" si="884">E737</f>
        <v>FIGURE</v>
      </c>
      <c r="F831" t="str">
        <f t="shared" si="884"/>
        <v>Funded - Other ringfenced projects</v>
      </c>
      <c r="G831" t="str">
        <f t="shared" si="884"/>
        <v>Across Service Areas</v>
      </c>
      <c r="W831" s="22">
        <f>'4 - Cost Pressures'!W87</f>
        <v>0</v>
      </c>
      <c r="Z831" s="22">
        <f>'4 - Cost Pressures'!X87</f>
        <v>0</v>
      </c>
    </row>
    <row r="832" spans="1:26">
      <c r="A832" t="str">
        <f t="shared" si="866"/>
        <v>Swansea Bay UHB</v>
      </c>
      <c r="B832" t="str">
        <f t="shared" si="866"/>
        <v>In Year Cost Base</v>
      </c>
      <c r="C832" t="str">
        <f t="shared" si="859"/>
        <v xml:space="preserve">Funded Cost Pressures: </v>
      </c>
      <c r="D832" t="s">
        <v>855</v>
      </c>
      <c r="E832" t="str">
        <f t="shared" ref="E832:G832" si="885">E738</f>
        <v>FIGURE</v>
      </c>
      <c r="F832" t="str">
        <f t="shared" si="885"/>
        <v>National COVID Programmes Other</v>
      </c>
      <c r="G832" t="str">
        <f t="shared" si="885"/>
        <v>Across Service Areas</v>
      </c>
      <c r="W832" s="22">
        <f>'4 - Cost Pressures'!W88</f>
        <v>0</v>
      </c>
      <c r="Z832" s="22">
        <f>'4 - Cost Pressures'!X88</f>
        <v>0</v>
      </c>
    </row>
    <row r="833" spans="1:26">
      <c r="A833" t="str">
        <f t="shared" si="866"/>
        <v>Swansea Bay UHB</v>
      </c>
      <c r="B833" t="str">
        <f t="shared" si="866"/>
        <v>In Year Cost Base</v>
      </c>
      <c r="C833" t="str">
        <f t="shared" si="859"/>
        <v xml:space="preserve">Funded Cost Pressures: </v>
      </c>
      <c r="D833" t="s">
        <v>855</v>
      </c>
      <c r="E833" t="str">
        <f t="shared" ref="E833:G833" si="886">E739</f>
        <v>FIGURE</v>
      </c>
      <c r="F833" t="str">
        <f t="shared" si="886"/>
        <v>Planned Care Recovery Local</v>
      </c>
      <c r="G833" t="str">
        <f t="shared" si="886"/>
        <v>Scheduled Care</v>
      </c>
      <c r="W833" s="22">
        <f>'4 - Cost Pressures'!W89</f>
        <v>0</v>
      </c>
      <c r="Z833" s="22">
        <f>'4 - Cost Pressures'!X89</f>
        <v>0</v>
      </c>
    </row>
    <row r="834" spans="1:26">
      <c r="A834" t="str">
        <f t="shared" ref="A834:B844" si="887">A740</f>
        <v>Swansea Bay UHB</v>
      </c>
      <c r="B834" t="str">
        <f t="shared" si="887"/>
        <v>In Year Cost Base</v>
      </c>
      <c r="C834" t="str">
        <f t="shared" si="859"/>
        <v xml:space="preserve">Funded Cost Pressures: </v>
      </c>
      <c r="D834" t="s">
        <v>855</v>
      </c>
      <c r="E834" t="str">
        <f t="shared" ref="E834:G834" si="888">E740</f>
        <v>FIGURE</v>
      </c>
      <c r="F834" t="str">
        <f t="shared" si="888"/>
        <v>Planned Care Recovery Regional</v>
      </c>
      <c r="G834" t="str">
        <f t="shared" si="888"/>
        <v>Scheduled Care</v>
      </c>
      <c r="W834" s="22">
        <f>'4 - Cost Pressures'!W90</f>
        <v>0</v>
      </c>
      <c r="Z834" s="22">
        <f>'4 - Cost Pressures'!X90</f>
        <v>0</v>
      </c>
    </row>
    <row r="835" spans="1:26">
      <c r="A835" t="str">
        <f t="shared" si="887"/>
        <v>Swansea Bay UHB</v>
      </c>
      <c r="B835" t="str">
        <f t="shared" si="887"/>
        <v>In Year Cost Base</v>
      </c>
      <c r="C835" t="str">
        <f t="shared" si="859"/>
        <v xml:space="preserve">Funded Cost Pressures: </v>
      </c>
      <c r="D835" t="s">
        <v>855</v>
      </c>
      <c r="E835" t="str">
        <f t="shared" ref="E835:G835" si="889">E741</f>
        <v>FIGURE</v>
      </c>
      <c r="F835" t="str">
        <f t="shared" si="889"/>
        <v>2022/23 Pay Award</v>
      </c>
      <c r="G835" t="str">
        <f t="shared" si="889"/>
        <v>Across Service Areas</v>
      </c>
      <c r="W835" s="22">
        <f>'4 - Cost Pressures'!W91</f>
        <v>0</v>
      </c>
      <c r="Z835" s="22">
        <f>'4 - Cost Pressures'!X91</f>
        <v>0</v>
      </c>
    </row>
    <row r="836" spans="1:26">
      <c r="A836" t="str">
        <f t="shared" si="887"/>
        <v>Swansea Bay UHB</v>
      </c>
      <c r="B836" t="str">
        <f t="shared" si="887"/>
        <v>In Year Cost Base</v>
      </c>
      <c r="C836" t="str">
        <f t="shared" si="859"/>
        <v xml:space="preserve">Funded Cost Pressures: </v>
      </c>
      <c r="D836" t="s">
        <v>855</v>
      </c>
      <c r="E836" t="str">
        <f t="shared" ref="E836:G836" si="890">E742</f>
        <v>FIGURE</v>
      </c>
      <c r="F836" t="str">
        <f t="shared" si="890"/>
        <v>Additional Costs linked Table A2</v>
      </c>
      <c r="G836" t="str">
        <f t="shared" si="890"/>
        <v>Across Service Areas</v>
      </c>
      <c r="W836" s="22">
        <f>'4 - Cost Pressures'!W92</f>
        <v>0</v>
      </c>
      <c r="Z836" s="22">
        <f>'4 - Cost Pressures'!X92</f>
        <v>0</v>
      </c>
    </row>
    <row r="837" spans="1:26">
      <c r="A837" t="str">
        <f t="shared" si="887"/>
        <v>Swansea Bay UHB</v>
      </c>
      <c r="B837" t="str">
        <f t="shared" si="887"/>
        <v>In Year Cost Base</v>
      </c>
      <c r="C837" t="str">
        <f t="shared" si="859"/>
        <v xml:space="preserve">Funded Cost Pressures: </v>
      </c>
      <c r="D837" t="s">
        <v>855</v>
      </c>
      <c r="E837" t="str">
        <f t="shared" ref="E837:G837" si="891">E743</f>
        <v>FIGURE</v>
      </c>
      <c r="F837" t="str">
        <f t="shared" si="891"/>
        <v>Additional Costs linked Table B1</v>
      </c>
      <c r="G837" t="str">
        <f t="shared" si="891"/>
        <v>Across Service Areas</v>
      </c>
      <c r="W837" s="22">
        <f>'4 - Cost Pressures'!W93</f>
        <v>0</v>
      </c>
      <c r="Z837" s="22">
        <f>'4 - Cost Pressures'!X93</f>
        <v>0</v>
      </c>
    </row>
    <row r="838" spans="1:26">
      <c r="A838" t="str">
        <f t="shared" si="887"/>
        <v>Swansea Bay UHB</v>
      </c>
      <c r="B838" t="str">
        <f t="shared" si="887"/>
        <v>In Year Cost Base</v>
      </c>
      <c r="C838" t="str">
        <f t="shared" si="859"/>
        <v xml:space="preserve">Funded Cost Pressures: </v>
      </c>
      <c r="D838" t="s">
        <v>855</v>
      </c>
      <c r="E838" t="str">
        <f t="shared" ref="E838:G838" si="892">E744</f>
        <v>FIGURE</v>
      </c>
      <c r="F838" t="str">
        <f t="shared" si="892"/>
        <v>Additional Costs linked Table B2</v>
      </c>
      <c r="G838" t="str">
        <f t="shared" si="892"/>
        <v>Across Service Areas</v>
      </c>
      <c r="W838" s="22">
        <f>'4 - Cost Pressures'!W94</f>
        <v>0</v>
      </c>
      <c r="Z838" s="22">
        <f>'4 - Cost Pressures'!X94</f>
        <v>0</v>
      </c>
    </row>
    <row r="839" spans="1:26">
      <c r="A839" t="str">
        <f t="shared" si="887"/>
        <v>Swansea Bay UHB</v>
      </c>
      <c r="B839" t="str">
        <f t="shared" si="887"/>
        <v>In Year Cost Base</v>
      </c>
      <c r="C839" t="str">
        <f t="shared" si="859"/>
        <v xml:space="preserve">Funded Cost Pressures: </v>
      </c>
      <c r="D839" t="s">
        <v>855</v>
      </c>
      <c r="E839" t="str">
        <f t="shared" ref="E839:G839" si="893">E745</f>
        <v>FIGURE</v>
      </c>
      <c r="F839" t="str">
        <f t="shared" si="893"/>
        <v>Additional Costs linked Table 2</v>
      </c>
      <c r="G839" t="str">
        <f t="shared" si="893"/>
        <v>Across Service Areas</v>
      </c>
      <c r="W839" s="22">
        <f>'4 - Cost Pressures'!W95</f>
        <v>0</v>
      </c>
      <c r="Z839" s="22">
        <f>'4 - Cost Pressures'!X95</f>
        <v>0</v>
      </c>
    </row>
    <row r="840" spans="1:26">
      <c r="A840" t="str">
        <f t="shared" si="887"/>
        <v>Swansea Bay UHB</v>
      </c>
      <c r="B840" t="str">
        <f t="shared" si="887"/>
        <v>In Year Cost Base</v>
      </c>
      <c r="C840" t="str">
        <f t="shared" si="859"/>
        <v xml:space="preserve">Funded Cost Pressures: </v>
      </c>
      <c r="D840" t="s">
        <v>855</v>
      </c>
      <c r="E840" t="str">
        <f t="shared" ref="E840:G840" si="894">E746</f>
        <v>FIGURE</v>
      </c>
      <c r="F840" t="str">
        <f t="shared" si="894"/>
        <v>Anticpated Allocations Invesments Recurrent (as per Tab 6)</v>
      </c>
      <c r="G840" t="str">
        <f t="shared" si="894"/>
        <v>Across Service Areas</v>
      </c>
      <c r="W840" s="22">
        <f>'4 - Cost Pressures'!W96</f>
        <v>0</v>
      </c>
      <c r="Z840" s="22">
        <f>'4 - Cost Pressures'!X96</f>
        <v>0</v>
      </c>
    </row>
    <row r="841" spans="1:26">
      <c r="A841" t="str">
        <f t="shared" si="887"/>
        <v>Swansea Bay UHB</v>
      </c>
      <c r="B841" t="str">
        <f t="shared" si="887"/>
        <v>In Year Cost Base</v>
      </c>
      <c r="C841" t="str">
        <f t="shared" si="859"/>
        <v xml:space="preserve">Funded Cost Pressures: </v>
      </c>
      <c r="D841" t="s">
        <v>855</v>
      </c>
      <c r="E841" t="str">
        <f t="shared" ref="E841:G841" si="895">E747</f>
        <v>FIGURE</v>
      </c>
      <c r="F841" t="str">
        <f t="shared" si="895"/>
        <v>Anticpated Allocations Invesments Non Recurrent (as per Tab 6)</v>
      </c>
      <c r="G841" t="str">
        <f t="shared" si="895"/>
        <v>Across Service Areas</v>
      </c>
      <c r="W841" s="22">
        <f>'4 - Cost Pressures'!W97</f>
        <v>0</v>
      </c>
      <c r="Z841" s="22">
        <f>'4 - Cost Pressures'!X97</f>
        <v>0</v>
      </c>
    </row>
    <row r="842" spans="1:26">
      <c r="A842" t="str">
        <f t="shared" si="887"/>
        <v>Swansea Bay UHB</v>
      </c>
      <c r="B842" t="str">
        <f t="shared" si="887"/>
        <v>In Year Cost Base</v>
      </c>
      <c r="C842" t="str">
        <f t="shared" si="859"/>
        <v xml:space="preserve">Funded Cost Pressures: </v>
      </c>
      <c r="D842" t="s">
        <v>855</v>
      </c>
      <c r="E842" t="str">
        <f t="shared" ref="E842:G842" si="896">E748</f>
        <v>FIGURE</v>
      </c>
      <c r="F842">
        <f t="shared" si="896"/>
        <v>0</v>
      </c>
      <c r="G842">
        <f t="shared" si="896"/>
        <v>0</v>
      </c>
      <c r="W842" s="22">
        <f>'4 - Cost Pressures'!W98</f>
        <v>0</v>
      </c>
      <c r="Z842" s="22">
        <f>'4 - Cost Pressures'!X98</f>
        <v>0</v>
      </c>
    </row>
    <row r="843" spans="1:26">
      <c r="A843" t="str">
        <f t="shared" si="887"/>
        <v>Swansea Bay UHB</v>
      </c>
      <c r="B843" t="str">
        <f t="shared" si="887"/>
        <v>In Year Cost Base</v>
      </c>
      <c r="C843" t="str">
        <f t="shared" si="859"/>
        <v xml:space="preserve">Funded Cost Pressures: </v>
      </c>
      <c r="D843" t="s">
        <v>855</v>
      </c>
      <c r="E843" t="str">
        <f t="shared" ref="E843:G843" si="897">E749</f>
        <v>FIGURE</v>
      </c>
      <c r="F843">
        <f t="shared" si="897"/>
        <v>0</v>
      </c>
      <c r="G843">
        <f t="shared" si="897"/>
        <v>0</v>
      </c>
      <c r="W843" s="22">
        <f>'4 - Cost Pressures'!W99</f>
        <v>0</v>
      </c>
      <c r="Z843" s="22">
        <f>'4 - Cost Pressures'!X99</f>
        <v>0</v>
      </c>
    </row>
    <row r="844" spans="1:26">
      <c r="A844" t="str">
        <f t="shared" si="887"/>
        <v>Swansea Bay UHB</v>
      </c>
      <c r="B844" t="str">
        <f t="shared" si="887"/>
        <v>In Year Cost Base</v>
      </c>
      <c r="C844" t="str">
        <f t="shared" si="859"/>
        <v xml:space="preserve">Funded Cost Pressures: </v>
      </c>
      <c r="D844" t="s">
        <v>855</v>
      </c>
      <c r="E844" t="str">
        <f t="shared" ref="E844:G844" si="898">E750</f>
        <v>FIGURE</v>
      </c>
      <c r="F844">
        <f t="shared" si="898"/>
        <v>0</v>
      </c>
      <c r="G844">
        <f t="shared" si="898"/>
        <v>0</v>
      </c>
      <c r="W844" s="22">
        <f>'4 - Cost Pressures'!W100</f>
        <v>0</v>
      </c>
      <c r="Z844" s="22">
        <f>'4 - Cost Pressures'!X100</f>
        <v>0</v>
      </c>
    </row>
    <row r="845" spans="1:26">
      <c r="A845" t="str">
        <f t="shared" ref="A845:B845" si="899">A751</f>
        <v>Swansea Bay UHB</v>
      </c>
      <c r="B845" t="str">
        <f t="shared" si="899"/>
        <v>In Year Cost Base</v>
      </c>
      <c r="C845" t="str">
        <f t="shared" si="859"/>
        <v xml:space="preserve">Funded Cost Pressures: </v>
      </c>
      <c r="D845" t="s">
        <v>855</v>
      </c>
      <c r="E845" t="str">
        <f t="shared" ref="E845:G845" si="900">E751</f>
        <v>TOTAL</v>
      </c>
      <c r="F845" t="str">
        <f t="shared" si="900"/>
        <v>Adjustment for new funded activities</v>
      </c>
      <c r="G845">
        <f t="shared" si="900"/>
        <v>0</v>
      </c>
      <c r="W845" s="22">
        <f>'4 - Cost Pressures'!W101</f>
        <v>0</v>
      </c>
      <c r="Z845" s="22">
        <f>'4 - Cost Pressures'!X101</f>
        <v>0</v>
      </c>
    </row>
    <row r="846" spans="1:26">
      <c r="A846" t="str">
        <f t="shared" ref="A846:B846" si="901">A752</f>
        <v>Swansea Bay UHB</v>
      </c>
      <c r="B846" t="str">
        <f t="shared" si="901"/>
        <v>In Year Cost Base</v>
      </c>
      <c r="C846" t="str">
        <f t="shared" si="859"/>
        <v xml:space="preserve">Funded Cost Pressures: </v>
      </c>
      <c r="D846" t="s">
        <v>855</v>
      </c>
      <c r="E846" t="str">
        <f t="shared" ref="E846:G846" si="902">E752</f>
        <v>FIGURE</v>
      </c>
      <c r="F846">
        <f t="shared" si="902"/>
        <v>0</v>
      </c>
      <c r="G846">
        <f t="shared" si="902"/>
        <v>0</v>
      </c>
      <c r="W846" s="22">
        <f>'4 - Cost Pressures'!W102</f>
        <v>0</v>
      </c>
      <c r="Z846" s="22">
        <f>'4 - Cost Pressures'!X102</f>
        <v>0</v>
      </c>
    </row>
    <row r="847" spans="1:26">
      <c r="A847" t="str">
        <f t="shared" ref="A847:B847" si="903">A753</f>
        <v>Swansea Bay UHB</v>
      </c>
      <c r="B847" t="str">
        <f t="shared" si="903"/>
        <v>In Year Cost Base</v>
      </c>
      <c r="C847" t="str">
        <f t="shared" si="859"/>
        <v>Total Cost Pressures</v>
      </c>
      <c r="D847" t="s">
        <v>855</v>
      </c>
      <c r="E847" t="str">
        <f t="shared" ref="E847:G847" si="904">E753</f>
        <v>TOTAL</v>
      </c>
      <c r="F847" t="str">
        <f t="shared" si="904"/>
        <v>Total Cost Pressures</v>
      </c>
      <c r="G847">
        <f t="shared" si="904"/>
        <v>0</v>
      </c>
      <c r="W847" s="22">
        <f>'4 - Cost Pressures'!W103</f>
        <v>0</v>
      </c>
      <c r="Z847" s="22">
        <f>'4 - Cost Pressures'!X103</f>
        <v>0</v>
      </c>
    </row>
    <row r="848" spans="1:26">
      <c r="A848" t="str">
        <f t="shared" ref="A848:B867" si="905">A754</f>
        <v>Swansea Bay UHB</v>
      </c>
      <c r="B848" t="str">
        <f t="shared" si="905"/>
        <v>In Year Cost Base</v>
      </c>
      <c r="C848" t="str">
        <f t="shared" si="859"/>
        <v>Inflationary Cost Pressures</v>
      </c>
      <c r="D848" t="s">
        <v>732</v>
      </c>
      <c r="E848" t="str">
        <f>E754</f>
        <v>FIGURE</v>
      </c>
      <c r="F848" t="str">
        <f t="shared" ref="F848:G848" si="906">F754</f>
        <v>Inflation - Energy</v>
      </c>
      <c r="G848">
        <f t="shared" si="906"/>
        <v>0</v>
      </c>
      <c r="W848" s="22">
        <f>'4 - Cost Pressures'!Y10</f>
        <v>0</v>
      </c>
      <c r="Z848" s="22">
        <f>'4 - Cost Pressures'!Z10</f>
        <v>0</v>
      </c>
    </row>
    <row r="849" spans="1:26">
      <c r="A849" t="str">
        <f t="shared" si="905"/>
        <v>Swansea Bay UHB</v>
      </c>
      <c r="B849" t="str">
        <f t="shared" si="905"/>
        <v>In Year Cost Base</v>
      </c>
      <c r="C849" t="str">
        <f t="shared" si="859"/>
        <v>Inflationary Cost Pressures</v>
      </c>
      <c r="D849" t="s">
        <v>732</v>
      </c>
      <c r="E849" t="str">
        <f t="shared" ref="E849:G849" si="907">E755</f>
        <v>FIGURE</v>
      </c>
      <c r="F849" t="str">
        <f t="shared" si="907"/>
        <v>Inflation - Other price increases</v>
      </c>
      <c r="G849">
        <f t="shared" si="907"/>
        <v>0</v>
      </c>
      <c r="W849" s="22">
        <f>'4 - Cost Pressures'!Y11</f>
        <v>0</v>
      </c>
      <c r="Z849" s="22">
        <f>'4 - Cost Pressures'!Z11</f>
        <v>0</v>
      </c>
    </row>
    <row r="850" spans="1:26">
      <c r="A850" t="str">
        <f t="shared" si="905"/>
        <v>Swansea Bay UHB</v>
      </c>
      <c r="B850" t="str">
        <f t="shared" si="905"/>
        <v>In Year Cost Base</v>
      </c>
      <c r="C850" t="str">
        <f t="shared" si="859"/>
        <v>Inflationary Cost Pressures</v>
      </c>
      <c r="D850" t="s">
        <v>732</v>
      </c>
      <c r="E850" t="str">
        <f t="shared" ref="E850:G850" si="908">E756</f>
        <v>FIGURE</v>
      </c>
      <c r="F850" t="str">
        <f t="shared" si="908"/>
        <v>CHC (ec RLW)</v>
      </c>
      <c r="G850">
        <f t="shared" si="908"/>
        <v>0</v>
      </c>
      <c r="W850" s="22">
        <f>'4 - Cost Pressures'!Y12</f>
        <v>0</v>
      </c>
      <c r="Z850" s="22">
        <f>'4 - Cost Pressures'!Z12</f>
        <v>0</v>
      </c>
    </row>
    <row r="851" spans="1:26">
      <c r="A851" t="str">
        <f t="shared" si="905"/>
        <v>Swansea Bay UHB</v>
      </c>
      <c r="B851" t="str">
        <f t="shared" si="905"/>
        <v>In Year Cost Base</v>
      </c>
      <c r="C851" t="str">
        <f t="shared" si="859"/>
        <v>Inflationary Cost Pressures</v>
      </c>
      <c r="D851" t="s">
        <v>732</v>
      </c>
      <c r="E851" t="str">
        <f t="shared" ref="E851:G851" si="909">E757</f>
        <v>FIGURE</v>
      </c>
      <c r="F851" t="str">
        <f t="shared" si="909"/>
        <v>Secondary Care Drugs &amp; NICE</v>
      </c>
      <c r="G851">
        <f t="shared" si="909"/>
        <v>0</v>
      </c>
      <c r="W851" s="22">
        <f>'4 - Cost Pressures'!Y13</f>
        <v>0</v>
      </c>
      <c r="Z851" s="22">
        <f>'4 - Cost Pressures'!Z13</f>
        <v>0</v>
      </c>
    </row>
    <row r="852" spans="1:26">
      <c r="A852" t="str">
        <f t="shared" si="905"/>
        <v>Swansea Bay UHB</v>
      </c>
      <c r="B852" t="str">
        <f t="shared" si="905"/>
        <v>In Year Cost Base</v>
      </c>
      <c r="C852" t="str">
        <f t="shared" si="859"/>
        <v>Inflationary Cost Pressures</v>
      </c>
      <c r="D852" t="s">
        <v>732</v>
      </c>
      <c r="E852" t="str">
        <f t="shared" ref="E852:G852" si="910">E758</f>
        <v>FIGURE</v>
      </c>
      <c r="F852" t="str">
        <f t="shared" si="910"/>
        <v>PC Prescribing</v>
      </c>
      <c r="G852">
        <f t="shared" si="910"/>
        <v>0</v>
      </c>
      <c r="W852" s="22">
        <f>'4 - Cost Pressures'!Y14</f>
        <v>0</v>
      </c>
      <c r="Z852" s="22">
        <f>'4 - Cost Pressures'!Z14</f>
        <v>0</v>
      </c>
    </row>
    <row r="853" spans="1:26">
      <c r="A853" t="str">
        <f t="shared" si="905"/>
        <v>Swansea Bay UHB</v>
      </c>
      <c r="B853" t="str">
        <f t="shared" si="905"/>
        <v>In Year Cost Base</v>
      </c>
      <c r="C853" t="str">
        <f t="shared" si="859"/>
        <v>Inflationary Cost Pressures</v>
      </c>
      <c r="D853" t="s">
        <v>732</v>
      </c>
      <c r="E853" t="str">
        <f t="shared" ref="E853:G853" si="911">E759</f>
        <v>FIGURE</v>
      </c>
      <c r="F853" t="str">
        <f t="shared" si="911"/>
        <v>Inflations Linked to Commissioned Services</v>
      </c>
      <c r="G853">
        <f t="shared" si="911"/>
        <v>0</v>
      </c>
      <c r="W853" s="22">
        <f>'4 - Cost Pressures'!Y15</f>
        <v>0</v>
      </c>
      <c r="Z853" s="22">
        <f>'4 - Cost Pressures'!Z15</f>
        <v>0</v>
      </c>
    </row>
    <row r="854" spans="1:26">
      <c r="A854" t="str">
        <f t="shared" si="905"/>
        <v>Swansea Bay UHB</v>
      </c>
      <c r="B854" t="str">
        <f t="shared" si="905"/>
        <v>In Year Cost Base</v>
      </c>
      <c r="C854" t="str">
        <f t="shared" si="859"/>
        <v>Inflationary Cost Pressures</v>
      </c>
      <c r="D854" t="s">
        <v>732</v>
      </c>
      <c r="E854" t="str">
        <f t="shared" ref="E854:G854" si="912">E760</f>
        <v>FIGURE</v>
      </c>
      <c r="F854">
        <f t="shared" si="912"/>
        <v>0</v>
      </c>
      <c r="G854">
        <f t="shared" si="912"/>
        <v>0</v>
      </c>
      <c r="W854" s="22">
        <f>'4 - Cost Pressures'!Y16</f>
        <v>0</v>
      </c>
      <c r="Z854" s="22">
        <f>'4 - Cost Pressures'!Z16</f>
        <v>0</v>
      </c>
    </row>
    <row r="855" spans="1:26">
      <c r="A855" t="str">
        <f t="shared" si="905"/>
        <v>Swansea Bay UHB</v>
      </c>
      <c r="B855" t="str">
        <f t="shared" si="905"/>
        <v>In Year Cost Base</v>
      </c>
      <c r="C855" t="str">
        <f t="shared" si="859"/>
        <v>Inflationary Cost Pressures</v>
      </c>
      <c r="D855" t="s">
        <v>732</v>
      </c>
      <c r="E855" t="str">
        <f t="shared" ref="E855:G855" si="913">E761</f>
        <v>FIGURE</v>
      </c>
      <c r="F855">
        <f t="shared" si="913"/>
        <v>0</v>
      </c>
      <c r="G855">
        <f t="shared" si="913"/>
        <v>0</v>
      </c>
      <c r="W855" s="22">
        <f>'4 - Cost Pressures'!Y17</f>
        <v>0</v>
      </c>
      <c r="Z855" s="22">
        <f>'4 - Cost Pressures'!Z17</f>
        <v>0</v>
      </c>
    </row>
    <row r="856" spans="1:26">
      <c r="A856" t="str">
        <f t="shared" si="905"/>
        <v>Swansea Bay UHB</v>
      </c>
      <c r="B856" t="str">
        <f t="shared" si="905"/>
        <v>In Year Cost Base</v>
      </c>
      <c r="C856" t="str">
        <f t="shared" si="859"/>
        <v>Inflationary Cost Pressures</v>
      </c>
      <c r="D856" t="s">
        <v>732</v>
      </c>
      <c r="E856" t="str">
        <f t="shared" ref="E856:G856" si="914">E762</f>
        <v>TOTAL</v>
      </c>
      <c r="F856" t="str">
        <f t="shared" si="914"/>
        <v>Subtotal Inflationary Cost Pressures</v>
      </c>
      <c r="G856">
        <f t="shared" si="914"/>
        <v>0</v>
      </c>
      <c r="W856" s="22">
        <f>'4 - Cost Pressures'!Y18</f>
        <v>0</v>
      </c>
      <c r="Z856" s="22">
        <f>'4 - Cost Pressures'!Z18</f>
        <v>0</v>
      </c>
    </row>
    <row r="857" spans="1:26">
      <c r="A857" t="str">
        <f t="shared" si="905"/>
        <v>Swansea Bay UHB</v>
      </c>
      <c r="B857" t="str">
        <f t="shared" si="905"/>
        <v>In Year Cost Base</v>
      </c>
      <c r="C857" t="str">
        <f t="shared" si="859"/>
        <v>Inflationary Cost Pressures</v>
      </c>
      <c r="D857" t="s">
        <v>732</v>
      </c>
      <c r="E857" t="str">
        <f t="shared" ref="E857:G857" si="915">E763</f>
        <v>FIGURE</v>
      </c>
      <c r="F857">
        <f t="shared" si="915"/>
        <v>0</v>
      </c>
      <c r="G857">
        <f t="shared" si="915"/>
        <v>0</v>
      </c>
      <c r="W857" s="22">
        <f>'4 - Cost Pressures'!Y19</f>
        <v>0</v>
      </c>
      <c r="Z857" s="22">
        <f>'4 - Cost Pressures'!Z19</f>
        <v>0</v>
      </c>
    </row>
    <row r="858" spans="1:26">
      <c r="A858" t="str">
        <f t="shared" si="905"/>
        <v>Swansea Bay UHB</v>
      </c>
      <c r="B858" t="str">
        <f t="shared" si="905"/>
        <v>In Year Cost Base</v>
      </c>
      <c r="C858" t="str">
        <f t="shared" si="859"/>
        <v>Ongoing non-recurring cost pressures</v>
      </c>
      <c r="D858" t="s">
        <v>732</v>
      </c>
      <c r="E858" t="str">
        <f t="shared" ref="E858:G858" si="916">E764</f>
        <v>FIGURE</v>
      </c>
      <c r="F858" t="str">
        <f t="shared" si="916"/>
        <v>Ongoing non-recurring cost pressures</v>
      </c>
      <c r="G858" t="str">
        <f t="shared" si="916"/>
        <v>Service Area</v>
      </c>
      <c r="W858" s="22" t="str">
        <f>'4 - Cost Pressures'!Y20</f>
        <v>£'000</v>
      </c>
      <c r="Z858" s="22" t="str">
        <f>'4 - Cost Pressures'!Z20</f>
        <v>£'000</v>
      </c>
    </row>
    <row r="859" spans="1:26">
      <c r="A859" t="str">
        <f t="shared" si="905"/>
        <v>Swansea Bay UHB</v>
      </c>
      <c r="B859" t="str">
        <f t="shared" si="905"/>
        <v>In Year Cost Base</v>
      </c>
      <c r="C859" t="str">
        <f t="shared" si="859"/>
        <v>Ongoing non-recurring cost pressures</v>
      </c>
      <c r="D859" t="s">
        <v>732</v>
      </c>
      <c r="E859" t="str">
        <f t="shared" ref="E859:G859" si="917">E765</f>
        <v>FIGURE</v>
      </c>
      <c r="F859">
        <f t="shared" si="917"/>
        <v>0</v>
      </c>
      <c r="G859">
        <f t="shared" si="917"/>
        <v>0</v>
      </c>
      <c r="W859" s="22">
        <f>'4 - Cost Pressures'!Y21</f>
        <v>0</v>
      </c>
      <c r="Z859" s="22">
        <f>'4 - Cost Pressures'!Z21</f>
        <v>0</v>
      </c>
    </row>
    <row r="860" spans="1:26">
      <c r="A860" t="str">
        <f t="shared" si="905"/>
        <v>Swansea Bay UHB</v>
      </c>
      <c r="B860" t="str">
        <f t="shared" si="905"/>
        <v>In Year Cost Base</v>
      </c>
      <c r="C860" t="str">
        <f t="shared" si="859"/>
        <v>Ongoing non-recurring cost pressures</v>
      </c>
      <c r="D860" t="s">
        <v>732</v>
      </c>
      <c r="E860" t="str">
        <f t="shared" ref="E860:G860" si="918">E766</f>
        <v>FIGURE</v>
      </c>
      <c r="F860">
        <f t="shared" si="918"/>
        <v>0</v>
      </c>
      <c r="G860">
        <f t="shared" si="918"/>
        <v>0</v>
      </c>
      <c r="W860" s="22">
        <f>'4 - Cost Pressures'!Y22</f>
        <v>0</v>
      </c>
      <c r="Z860" s="22">
        <f>'4 - Cost Pressures'!Z22</f>
        <v>0</v>
      </c>
    </row>
    <row r="861" spans="1:26">
      <c r="A861" t="str">
        <f t="shared" si="905"/>
        <v>Swansea Bay UHB</v>
      </c>
      <c r="B861" t="str">
        <f t="shared" si="905"/>
        <v>In Year Cost Base</v>
      </c>
      <c r="C861" t="str">
        <f t="shared" si="859"/>
        <v>Ongoing non-recurring cost pressures</v>
      </c>
      <c r="D861" t="s">
        <v>732</v>
      </c>
      <c r="E861" t="str">
        <f t="shared" ref="E861:G861" si="919">E767</f>
        <v>FIGURE</v>
      </c>
      <c r="F861">
        <f t="shared" si="919"/>
        <v>0</v>
      </c>
      <c r="G861">
        <f t="shared" si="919"/>
        <v>0</v>
      </c>
      <c r="W861" s="22">
        <f>'4 - Cost Pressures'!Y23</f>
        <v>0</v>
      </c>
      <c r="Z861" s="22">
        <f>'4 - Cost Pressures'!Z23</f>
        <v>0</v>
      </c>
    </row>
    <row r="862" spans="1:26">
      <c r="A862" t="str">
        <f t="shared" si="905"/>
        <v>Swansea Bay UHB</v>
      </c>
      <c r="B862" t="str">
        <f t="shared" si="905"/>
        <v>In Year Cost Base</v>
      </c>
      <c r="C862" t="str">
        <f t="shared" si="859"/>
        <v>Ongoing non-recurring cost pressures</v>
      </c>
      <c r="D862" t="s">
        <v>732</v>
      </c>
      <c r="E862" t="str">
        <f t="shared" ref="E862:G862" si="920">E768</f>
        <v>FIGURE</v>
      </c>
      <c r="F862">
        <f t="shared" si="920"/>
        <v>0</v>
      </c>
      <c r="G862">
        <f t="shared" si="920"/>
        <v>0</v>
      </c>
      <c r="W862" s="22">
        <f>'4 - Cost Pressures'!Y24</f>
        <v>0</v>
      </c>
      <c r="Z862" s="22">
        <f>'4 - Cost Pressures'!Z24</f>
        <v>0</v>
      </c>
    </row>
    <row r="863" spans="1:26">
      <c r="A863" t="str">
        <f t="shared" si="905"/>
        <v>Swansea Bay UHB</v>
      </c>
      <c r="B863" t="str">
        <f t="shared" si="905"/>
        <v>In Year Cost Base</v>
      </c>
      <c r="C863" t="str">
        <f t="shared" si="859"/>
        <v>Ongoing non-recurring cost pressures</v>
      </c>
      <c r="D863" t="s">
        <v>732</v>
      </c>
      <c r="E863" t="str">
        <f t="shared" ref="E863:G863" si="921">E769</f>
        <v>FIGURE</v>
      </c>
      <c r="F863">
        <f t="shared" si="921"/>
        <v>0</v>
      </c>
      <c r="G863">
        <f t="shared" si="921"/>
        <v>0</v>
      </c>
      <c r="W863" s="22">
        <f>'4 - Cost Pressures'!Y25</f>
        <v>0</v>
      </c>
      <c r="Z863" s="22">
        <f>'4 - Cost Pressures'!Z25</f>
        <v>0</v>
      </c>
    </row>
    <row r="864" spans="1:26">
      <c r="A864" t="str">
        <f t="shared" si="905"/>
        <v>Swansea Bay UHB</v>
      </c>
      <c r="B864" t="str">
        <f t="shared" si="905"/>
        <v>In Year Cost Base</v>
      </c>
      <c r="C864" t="str">
        <f t="shared" si="859"/>
        <v>Ongoing non-recurring cost pressures</v>
      </c>
      <c r="D864" t="s">
        <v>732</v>
      </c>
      <c r="E864" t="str">
        <f t="shared" ref="E864:G864" si="922">E770</f>
        <v>FIGURE</v>
      </c>
      <c r="F864">
        <f t="shared" si="922"/>
        <v>0</v>
      </c>
      <c r="G864">
        <f t="shared" si="922"/>
        <v>0</v>
      </c>
      <c r="W864" s="22">
        <f>'4 - Cost Pressures'!Y26</f>
        <v>0</v>
      </c>
      <c r="Z864" s="22">
        <f>'4 - Cost Pressures'!Z26</f>
        <v>0</v>
      </c>
    </row>
    <row r="865" spans="1:26">
      <c r="A865" t="str">
        <f t="shared" si="905"/>
        <v>Swansea Bay UHB</v>
      </c>
      <c r="B865" t="str">
        <f t="shared" si="905"/>
        <v>In Year Cost Base</v>
      </c>
      <c r="C865" t="str">
        <f t="shared" si="859"/>
        <v>Ongoing non-recurring cost pressures</v>
      </c>
      <c r="D865" t="s">
        <v>732</v>
      </c>
      <c r="E865" t="str">
        <f t="shared" ref="E865:G865" si="923">E771</f>
        <v>FIGURE</v>
      </c>
      <c r="F865">
        <f t="shared" si="923"/>
        <v>0</v>
      </c>
      <c r="G865">
        <f t="shared" si="923"/>
        <v>0</v>
      </c>
      <c r="W865" s="22">
        <f>'4 - Cost Pressures'!Y27</f>
        <v>0</v>
      </c>
      <c r="Z865" s="22">
        <f>'4 - Cost Pressures'!Z27</f>
        <v>0</v>
      </c>
    </row>
    <row r="866" spans="1:26">
      <c r="A866" t="str">
        <f t="shared" si="905"/>
        <v>Swansea Bay UHB</v>
      </c>
      <c r="B866" t="str">
        <f t="shared" si="905"/>
        <v>In Year Cost Base</v>
      </c>
      <c r="C866" t="str">
        <f t="shared" si="859"/>
        <v>Ongoing non-recurring cost pressures</v>
      </c>
      <c r="D866" t="s">
        <v>732</v>
      </c>
      <c r="E866" t="str">
        <f t="shared" ref="E866:G866" si="924">E772</f>
        <v>FIGURE</v>
      </c>
      <c r="F866">
        <f t="shared" si="924"/>
        <v>0</v>
      </c>
      <c r="G866">
        <f t="shared" si="924"/>
        <v>0</v>
      </c>
      <c r="W866" s="22">
        <f>'4 - Cost Pressures'!Y28</f>
        <v>0</v>
      </c>
      <c r="Z866" s="22">
        <f>'4 - Cost Pressures'!Z28</f>
        <v>0</v>
      </c>
    </row>
    <row r="867" spans="1:26">
      <c r="A867" t="str">
        <f t="shared" si="905"/>
        <v>Swansea Bay UHB</v>
      </c>
      <c r="B867" t="str">
        <f t="shared" si="905"/>
        <v>In Year Cost Base</v>
      </c>
      <c r="C867" t="str">
        <f t="shared" si="859"/>
        <v>Ongoing non-recurring cost pressures</v>
      </c>
      <c r="D867" t="s">
        <v>732</v>
      </c>
      <c r="E867" t="str">
        <f t="shared" ref="E867:G867" si="925">E773</f>
        <v>FIGURE</v>
      </c>
      <c r="F867">
        <f t="shared" si="925"/>
        <v>0</v>
      </c>
      <c r="G867">
        <f t="shared" si="925"/>
        <v>0</v>
      </c>
      <c r="W867" s="22">
        <f>'4 - Cost Pressures'!Y29</f>
        <v>0</v>
      </c>
      <c r="Z867" s="22">
        <f>'4 - Cost Pressures'!Z29</f>
        <v>0</v>
      </c>
    </row>
    <row r="868" spans="1:26">
      <c r="A868" t="str">
        <f t="shared" ref="A868:B887" si="926">A774</f>
        <v>Swansea Bay UHB</v>
      </c>
      <c r="B868" t="str">
        <f t="shared" si="926"/>
        <v>In Year Cost Base</v>
      </c>
      <c r="C868" t="str">
        <f t="shared" si="859"/>
        <v>Ongoing non-recurring cost pressures</v>
      </c>
      <c r="D868" t="s">
        <v>732</v>
      </c>
      <c r="E868" t="str">
        <f t="shared" ref="E868:G868" si="927">E774</f>
        <v>FIGURE</v>
      </c>
      <c r="F868">
        <f t="shared" si="927"/>
        <v>0</v>
      </c>
      <c r="G868">
        <f t="shared" si="927"/>
        <v>0</v>
      </c>
      <c r="W868" s="22">
        <f>'4 - Cost Pressures'!Y30</f>
        <v>0</v>
      </c>
      <c r="Z868" s="22">
        <f>'4 - Cost Pressures'!Z30</f>
        <v>0</v>
      </c>
    </row>
    <row r="869" spans="1:26">
      <c r="A869" t="str">
        <f t="shared" si="926"/>
        <v>Swansea Bay UHB</v>
      </c>
      <c r="B869" t="str">
        <f t="shared" si="926"/>
        <v>In Year Cost Base</v>
      </c>
      <c r="C869" t="str">
        <f t="shared" si="859"/>
        <v>Ongoing non-recurring cost pressures</v>
      </c>
      <c r="D869" t="s">
        <v>732</v>
      </c>
      <c r="E869" t="str">
        <f t="shared" ref="E869:G869" si="928">E775</f>
        <v>FIGURE</v>
      </c>
      <c r="F869">
        <f t="shared" si="928"/>
        <v>0</v>
      </c>
      <c r="G869">
        <f t="shared" si="928"/>
        <v>0</v>
      </c>
      <c r="W869" s="22">
        <f>'4 - Cost Pressures'!Y31</f>
        <v>0</v>
      </c>
      <c r="Z869" s="22">
        <f>'4 - Cost Pressures'!Z31</f>
        <v>0</v>
      </c>
    </row>
    <row r="870" spans="1:26">
      <c r="A870" t="str">
        <f t="shared" si="926"/>
        <v>Swansea Bay UHB</v>
      </c>
      <c r="B870" t="str">
        <f t="shared" si="926"/>
        <v>In Year Cost Base</v>
      </c>
      <c r="C870" t="str">
        <f t="shared" si="859"/>
        <v>Ongoing non-recurring cost pressures</v>
      </c>
      <c r="D870" t="s">
        <v>732</v>
      </c>
      <c r="E870" t="str">
        <f t="shared" ref="E870:G870" si="929">E776</f>
        <v>FIGURE</v>
      </c>
      <c r="F870">
        <f t="shared" si="929"/>
        <v>0</v>
      </c>
      <c r="G870">
        <f t="shared" si="929"/>
        <v>0</v>
      </c>
      <c r="W870" s="22">
        <f>'4 - Cost Pressures'!Y32</f>
        <v>0</v>
      </c>
      <c r="Z870" s="22">
        <f>'4 - Cost Pressures'!Z32</f>
        <v>0</v>
      </c>
    </row>
    <row r="871" spans="1:26">
      <c r="A871" t="str">
        <f t="shared" si="926"/>
        <v>Swansea Bay UHB</v>
      </c>
      <c r="B871" t="str">
        <f t="shared" si="926"/>
        <v>In Year Cost Base</v>
      </c>
      <c r="C871" t="str">
        <f t="shared" si="859"/>
        <v>Ongoing non-recurring cost pressures</v>
      </c>
      <c r="D871" t="s">
        <v>732</v>
      </c>
      <c r="E871" t="str">
        <f t="shared" ref="E871:G871" si="930">E777</f>
        <v>FIGURE</v>
      </c>
      <c r="F871">
        <f t="shared" si="930"/>
        <v>0</v>
      </c>
      <c r="G871">
        <f t="shared" si="930"/>
        <v>0</v>
      </c>
      <c r="W871" s="22">
        <f>'4 - Cost Pressures'!Y33</f>
        <v>0</v>
      </c>
      <c r="Z871" s="22">
        <f>'4 - Cost Pressures'!Z33</f>
        <v>0</v>
      </c>
    </row>
    <row r="872" spans="1:26">
      <c r="A872" t="str">
        <f t="shared" si="926"/>
        <v>Swansea Bay UHB</v>
      </c>
      <c r="B872" t="str">
        <f t="shared" si="926"/>
        <v>In Year Cost Base</v>
      </c>
      <c r="C872" t="str">
        <f t="shared" ref="C872:C935" si="931">C778</f>
        <v>Ongoing non-recurring cost pressures</v>
      </c>
      <c r="D872" t="s">
        <v>732</v>
      </c>
      <c r="E872" t="str">
        <f t="shared" ref="E872:G872" si="932">E778</f>
        <v>FIGURE</v>
      </c>
      <c r="F872">
        <f t="shared" si="932"/>
        <v>0</v>
      </c>
      <c r="G872">
        <f t="shared" si="932"/>
        <v>0</v>
      </c>
      <c r="W872" s="22">
        <f>'4 - Cost Pressures'!Y34</f>
        <v>0</v>
      </c>
      <c r="Z872" s="22">
        <f>'4 - Cost Pressures'!Z34</f>
        <v>0</v>
      </c>
    </row>
    <row r="873" spans="1:26">
      <c r="A873" t="str">
        <f t="shared" si="926"/>
        <v>Swansea Bay UHB</v>
      </c>
      <c r="B873" t="str">
        <f t="shared" si="926"/>
        <v>In Year Cost Base</v>
      </c>
      <c r="C873" t="str">
        <f t="shared" si="931"/>
        <v>Ongoing non-recurring cost pressures</v>
      </c>
      <c r="D873" t="s">
        <v>732</v>
      </c>
      <c r="E873" t="str">
        <f t="shared" ref="E873:G873" si="933">E779</f>
        <v>FIGURE</v>
      </c>
      <c r="F873">
        <f t="shared" si="933"/>
        <v>0</v>
      </c>
      <c r="G873">
        <f t="shared" si="933"/>
        <v>0</v>
      </c>
      <c r="W873" s="22">
        <f>'4 - Cost Pressures'!Y35</f>
        <v>0</v>
      </c>
      <c r="Z873" s="22">
        <f>'4 - Cost Pressures'!Z35</f>
        <v>0</v>
      </c>
    </row>
    <row r="874" spans="1:26">
      <c r="A874" t="str">
        <f t="shared" si="926"/>
        <v>Swansea Bay UHB</v>
      </c>
      <c r="B874" t="str">
        <f t="shared" si="926"/>
        <v>In Year Cost Base</v>
      </c>
      <c r="C874" t="str">
        <f t="shared" si="931"/>
        <v>Ongoing non-recurring cost pressures</v>
      </c>
      <c r="D874" t="s">
        <v>732</v>
      </c>
      <c r="E874" t="str">
        <f t="shared" ref="E874:G874" si="934">E780</f>
        <v>FIGURE</v>
      </c>
      <c r="F874">
        <f t="shared" si="934"/>
        <v>0</v>
      </c>
      <c r="G874">
        <f t="shared" si="934"/>
        <v>0</v>
      </c>
      <c r="W874" s="22">
        <f>'4 - Cost Pressures'!Y36</f>
        <v>0</v>
      </c>
      <c r="Z874" s="22">
        <f>'4 - Cost Pressures'!Z36</f>
        <v>0</v>
      </c>
    </row>
    <row r="875" spans="1:26">
      <c r="A875" t="str">
        <f t="shared" si="926"/>
        <v>Swansea Bay UHB</v>
      </c>
      <c r="B875" t="str">
        <f t="shared" si="926"/>
        <v>In Year Cost Base</v>
      </c>
      <c r="C875" t="str">
        <f t="shared" si="931"/>
        <v>Ongoing non-recurring cost pressures</v>
      </c>
      <c r="D875" t="s">
        <v>732</v>
      </c>
      <c r="E875" t="str">
        <f t="shared" ref="E875:G875" si="935">E781</f>
        <v>FIGURE</v>
      </c>
      <c r="F875">
        <f t="shared" si="935"/>
        <v>0</v>
      </c>
      <c r="G875">
        <f t="shared" si="935"/>
        <v>0</v>
      </c>
      <c r="W875" s="22">
        <f>'4 - Cost Pressures'!Y37</f>
        <v>0</v>
      </c>
      <c r="Z875" s="22">
        <f>'4 - Cost Pressures'!Z37</f>
        <v>0</v>
      </c>
    </row>
    <row r="876" spans="1:26">
      <c r="A876" t="str">
        <f t="shared" si="926"/>
        <v>Swansea Bay UHB</v>
      </c>
      <c r="B876" t="str">
        <f t="shared" si="926"/>
        <v>In Year Cost Base</v>
      </c>
      <c r="C876" t="str">
        <f t="shared" si="931"/>
        <v>Ongoing non-recurring cost pressures</v>
      </c>
      <c r="D876" t="s">
        <v>732</v>
      </c>
      <c r="E876" t="str">
        <f t="shared" ref="E876:G876" si="936">E782</f>
        <v>FIGURE</v>
      </c>
      <c r="F876">
        <f t="shared" si="936"/>
        <v>0</v>
      </c>
      <c r="G876">
        <f t="shared" si="936"/>
        <v>0</v>
      </c>
      <c r="W876" s="22">
        <f>'4 - Cost Pressures'!Y38</f>
        <v>0</v>
      </c>
      <c r="Z876" s="22">
        <f>'4 - Cost Pressures'!Z38</f>
        <v>0</v>
      </c>
    </row>
    <row r="877" spans="1:26">
      <c r="A877" t="str">
        <f t="shared" si="926"/>
        <v>Swansea Bay UHB</v>
      </c>
      <c r="B877" t="str">
        <f t="shared" si="926"/>
        <v>In Year Cost Base</v>
      </c>
      <c r="C877" t="str">
        <f t="shared" si="931"/>
        <v>Ongoing non-recurring cost pressures</v>
      </c>
      <c r="D877" t="s">
        <v>732</v>
      </c>
      <c r="E877" t="str">
        <f t="shared" ref="E877:G877" si="937">E783</f>
        <v>FIGURE</v>
      </c>
      <c r="F877">
        <f t="shared" si="937"/>
        <v>0</v>
      </c>
      <c r="G877">
        <f t="shared" si="937"/>
        <v>0</v>
      </c>
      <c r="W877" s="22">
        <f>'4 - Cost Pressures'!Y39</f>
        <v>0</v>
      </c>
      <c r="Z877" s="22">
        <f>'4 - Cost Pressures'!Z39</f>
        <v>0</v>
      </c>
    </row>
    <row r="878" spans="1:26">
      <c r="A878" t="str">
        <f t="shared" si="926"/>
        <v>Swansea Bay UHB</v>
      </c>
      <c r="B878" t="str">
        <f t="shared" si="926"/>
        <v>In Year Cost Base</v>
      </c>
      <c r="C878" t="str">
        <f t="shared" si="931"/>
        <v>Ongoing non-recurring cost pressures</v>
      </c>
      <c r="D878" t="s">
        <v>732</v>
      </c>
      <c r="E878" t="str">
        <f t="shared" ref="E878:G878" si="938">E784</f>
        <v>FIGURE</v>
      </c>
      <c r="F878">
        <f t="shared" si="938"/>
        <v>0</v>
      </c>
      <c r="G878">
        <f t="shared" si="938"/>
        <v>0</v>
      </c>
      <c r="W878" s="22">
        <f>'4 - Cost Pressures'!Y40</f>
        <v>0</v>
      </c>
      <c r="Z878" s="22">
        <f>'4 - Cost Pressures'!Z40</f>
        <v>0</v>
      </c>
    </row>
    <row r="879" spans="1:26">
      <c r="A879" t="str">
        <f t="shared" si="926"/>
        <v>Swansea Bay UHB</v>
      </c>
      <c r="B879" t="str">
        <f t="shared" si="926"/>
        <v>In Year Cost Base</v>
      </c>
      <c r="C879" t="str">
        <f t="shared" si="931"/>
        <v>Ongoing non-recurring cost pressures</v>
      </c>
      <c r="D879" t="s">
        <v>732</v>
      </c>
      <c r="E879" t="str">
        <f t="shared" ref="E879:G879" si="939">E785</f>
        <v>FIGURE</v>
      </c>
      <c r="F879">
        <f t="shared" si="939"/>
        <v>0</v>
      </c>
      <c r="G879">
        <f t="shared" si="939"/>
        <v>0</v>
      </c>
      <c r="W879" s="22">
        <f>'4 - Cost Pressures'!Y41</f>
        <v>0</v>
      </c>
      <c r="Z879" s="22">
        <f>'4 - Cost Pressures'!Z41</f>
        <v>0</v>
      </c>
    </row>
    <row r="880" spans="1:26">
      <c r="A880" t="str">
        <f t="shared" si="926"/>
        <v>Swansea Bay UHB</v>
      </c>
      <c r="B880" t="str">
        <f t="shared" si="926"/>
        <v>In Year Cost Base</v>
      </c>
      <c r="C880" t="str">
        <f t="shared" si="931"/>
        <v>Ongoing non-recurring cost pressures</v>
      </c>
      <c r="D880" t="s">
        <v>732</v>
      </c>
      <c r="E880" t="str">
        <f t="shared" ref="E880:G880" si="940">E786</f>
        <v>FIGURE</v>
      </c>
      <c r="F880">
        <f t="shared" si="940"/>
        <v>0</v>
      </c>
      <c r="G880">
        <f t="shared" si="940"/>
        <v>0</v>
      </c>
      <c r="W880" s="22">
        <f>'4 - Cost Pressures'!Y42</f>
        <v>0</v>
      </c>
      <c r="Z880" s="22">
        <f>'4 - Cost Pressures'!Z42</f>
        <v>0</v>
      </c>
    </row>
    <row r="881" spans="1:26">
      <c r="A881" t="str">
        <f t="shared" si="926"/>
        <v>Swansea Bay UHB</v>
      </c>
      <c r="B881" t="str">
        <f t="shared" si="926"/>
        <v>In Year Cost Base</v>
      </c>
      <c r="C881" t="str">
        <f t="shared" si="931"/>
        <v>Ongoing non-recurring cost pressures</v>
      </c>
      <c r="D881" t="s">
        <v>732</v>
      </c>
      <c r="E881" t="str">
        <f t="shared" ref="E881:G881" si="941">E787</f>
        <v>FIGURE</v>
      </c>
      <c r="F881">
        <f t="shared" si="941"/>
        <v>0</v>
      </c>
      <c r="G881">
        <f t="shared" si="941"/>
        <v>0</v>
      </c>
      <c r="W881" s="22">
        <f>'4 - Cost Pressures'!Y43</f>
        <v>0</v>
      </c>
      <c r="Z881" s="22">
        <f>'4 - Cost Pressures'!Z43</f>
        <v>0</v>
      </c>
    </row>
    <row r="882" spans="1:26">
      <c r="A882" t="str">
        <f t="shared" si="926"/>
        <v>Swansea Bay UHB</v>
      </c>
      <c r="B882" t="str">
        <f t="shared" si="926"/>
        <v>In Year Cost Base</v>
      </c>
      <c r="C882" t="str">
        <f t="shared" si="931"/>
        <v>Ongoing non-recurring cost pressures</v>
      </c>
      <c r="D882" t="s">
        <v>732</v>
      </c>
      <c r="E882" t="str">
        <f t="shared" ref="E882:G882" si="942">E788</f>
        <v>FIGURE</v>
      </c>
      <c r="F882">
        <f t="shared" si="942"/>
        <v>0</v>
      </c>
      <c r="G882">
        <f t="shared" si="942"/>
        <v>0</v>
      </c>
      <c r="W882" s="22">
        <f>'4 - Cost Pressures'!Y44</f>
        <v>0</v>
      </c>
      <c r="Z882" s="22">
        <f>'4 - Cost Pressures'!Z44</f>
        <v>0</v>
      </c>
    </row>
    <row r="883" spans="1:26">
      <c r="A883" t="str">
        <f t="shared" si="926"/>
        <v>Swansea Bay UHB</v>
      </c>
      <c r="B883" t="str">
        <f t="shared" si="926"/>
        <v>In Year Cost Base</v>
      </c>
      <c r="C883" t="str">
        <f t="shared" si="931"/>
        <v>Ongoing non-recurring cost pressures</v>
      </c>
      <c r="D883" t="s">
        <v>732</v>
      </c>
      <c r="E883" t="str">
        <f t="shared" ref="E883:G883" si="943">E789</f>
        <v>FIGURE</v>
      </c>
      <c r="F883">
        <f t="shared" si="943"/>
        <v>0</v>
      </c>
      <c r="G883">
        <f t="shared" si="943"/>
        <v>0</v>
      </c>
      <c r="W883" s="22">
        <f>'4 - Cost Pressures'!Y45</f>
        <v>0</v>
      </c>
      <c r="Z883" s="22">
        <f>'4 - Cost Pressures'!Z45</f>
        <v>0</v>
      </c>
    </row>
    <row r="884" spans="1:26">
      <c r="A884" t="str">
        <f t="shared" si="926"/>
        <v>Swansea Bay UHB</v>
      </c>
      <c r="B884" t="str">
        <f t="shared" si="926"/>
        <v>In Year Cost Base</v>
      </c>
      <c r="C884" t="str">
        <f t="shared" si="931"/>
        <v>Ongoing non-recurring cost pressures</v>
      </c>
      <c r="D884" t="s">
        <v>732</v>
      </c>
      <c r="E884" t="str">
        <f t="shared" ref="E884:G884" si="944">E790</f>
        <v>FIGURE</v>
      </c>
      <c r="F884">
        <f t="shared" si="944"/>
        <v>0</v>
      </c>
      <c r="G884">
        <f t="shared" si="944"/>
        <v>0</v>
      </c>
      <c r="W884" s="22">
        <f>'4 - Cost Pressures'!Y46</f>
        <v>0</v>
      </c>
      <c r="Z884" s="22">
        <f>'4 - Cost Pressures'!Z46</f>
        <v>0</v>
      </c>
    </row>
    <row r="885" spans="1:26">
      <c r="A885" t="str">
        <f t="shared" si="926"/>
        <v>Swansea Bay UHB</v>
      </c>
      <c r="B885" t="str">
        <f t="shared" si="926"/>
        <v>In Year Cost Base</v>
      </c>
      <c r="C885" t="str">
        <f t="shared" si="931"/>
        <v>Ongoing non-recurring cost pressures</v>
      </c>
      <c r="D885" t="s">
        <v>732</v>
      </c>
      <c r="E885" t="str">
        <f t="shared" ref="E885:G885" si="945">E791</f>
        <v>FIGURE</v>
      </c>
      <c r="F885">
        <f t="shared" si="945"/>
        <v>0</v>
      </c>
      <c r="G885">
        <f t="shared" si="945"/>
        <v>0</v>
      </c>
      <c r="W885" s="22">
        <f>'4 - Cost Pressures'!Y47</f>
        <v>0</v>
      </c>
      <c r="Z885" s="22">
        <f>'4 - Cost Pressures'!Z47</f>
        <v>0</v>
      </c>
    </row>
    <row r="886" spans="1:26">
      <c r="A886" t="str">
        <f t="shared" si="926"/>
        <v>Swansea Bay UHB</v>
      </c>
      <c r="B886" t="str">
        <f t="shared" si="926"/>
        <v>In Year Cost Base</v>
      </c>
      <c r="C886" t="str">
        <f t="shared" si="931"/>
        <v>Ongoing non-recurring cost pressures</v>
      </c>
      <c r="D886" t="s">
        <v>732</v>
      </c>
      <c r="E886" t="str">
        <f t="shared" ref="E886:G886" si="946">E792</f>
        <v>FIGURE</v>
      </c>
      <c r="F886">
        <f t="shared" si="946"/>
        <v>0</v>
      </c>
      <c r="G886">
        <f t="shared" si="946"/>
        <v>0</v>
      </c>
      <c r="W886" s="22">
        <f>'4 - Cost Pressures'!Y48</f>
        <v>0</v>
      </c>
      <c r="Z886" s="22">
        <f>'4 - Cost Pressures'!Z48</f>
        <v>0</v>
      </c>
    </row>
    <row r="887" spans="1:26">
      <c r="A887" t="str">
        <f t="shared" si="926"/>
        <v>Swansea Bay UHB</v>
      </c>
      <c r="B887" t="str">
        <f t="shared" si="926"/>
        <v>In Year Cost Base</v>
      </c>
      <c r="C887" t="str">
        <f t="shared" si="931"/>
        <v>Ongoing non-recurring cost pressures</v>
      </c>
      <c r="D887" t="s">
        <v>732</v>
      </c>
      <c r="E887" t="str">
        <f t="shared" ref="E887:G887" si="947">E793</f>
        <v>TOTAL</v>
      </c>
      <c r="F887" t="str">
        <f t="shared" si="947"/>
        <v>Subtotal Ongoing non-recurrent pressures</v>
      </c>
      <c r="G887">
        <f t="shared" si="947"/>
        <v>0</v>
      </c>
      <c r="W887" s="22">
        <f>'4 - Cost Pressures'!Y49</f>
        <v>0</v>
      </c>
      <c r="Z887" s="22">
        <f>'4 - Cost Pressures'!Z49</f>
        <v>0</v>
      </c>
    </row>
    <row r="888" spans="1:26">
      <c r="A888" t="str">
        <f t="shared" ref="A888:B907" si="948">A794</f>
        <v>Swansea Bay UHB</v>
      </c>
      <c r="B888" t="str">
        <f t="shared" si="948"/>
        <v>In Year Cost Base</v>
      </c>
      <c r="C888" t="str">
        <f t="shared" si="931"/>
        <v>Ongoing non-recurring cost pressures</v>
      </c>
      <c r="D888" t="s">
        <v>732</v>
      </c>
      <c r="E888" t="str">
        <f t="shared" ref="E888:G888" si="949">E794</f>
        <v>FIGURE</v>
      </c>
      <c r="F888">
        <f t="shared" si="949"/>
        <v>0</v>
      </c>
      <c r="G888">
        <f t="shared" si="949"/>
        <v>0</v>
      </c>
      <c r="W888" s="22">
        <f>'4 - Cost Pressures'!Y50</f>
        <v>0</v>
      </c>
      <c r="Z888" s="22">
        <f>'4 - Cost Pressures'!Z50</f>
        <v>0</v>
      </c>
    </row>
    <row r="889" spans="1:26">
      <c r="A889" t="str">
        <f t="shared" si="948"/>
        <v>Swansea Bay UHB</v>
      </c>
      <c r="B889" t="str">
        <f t="shared" si="948"/>
        <v>In Year Cost Base</v>
      </c>
      <c r="C889" t="str">
        <f t="shared" si="931"/>
        <v>Other Volume Growth / Investments (please specify):</v>
      </c>
      <c r="D889" t="s">
        <v>732</v>
      </c>
      <c r="E889" t="str">
        <f t="shared" ref="E889:G889" si="950">E795</f>
        <v>FIGURE</v>
      </c>
      <c r="F889" t="str">
        <f t="shared" si="950"/>
        <v>Other Volume Growth / Investments (please specify):</v>
      </c>
      <c r="G889" t="str">
        <f t="shared" si="950"/>
        <v>Service Area</v>
      </c>
      <c r="W889" s="22" t="str">
        <f>'4 - Cost Pressures'!Y51</f>
        <v>£'000</v>
      </c>
      <c r="Z889" s="22" t="str">
        <f>'4 - Cost Pressures'!Z51</f>
        <v>£'000</v>
      </c>
    </row>
    <row r="890" spans="1:26">
      <c r="A890" t="str">
        <f t="shared" si="948"/>
        <v>Swansea Bay UHB</v>
      </c>
      <c r="B890" t="str">
        <f t="shared" si="948"/>
        <v>In Year Cost Base</v>
      </c>
      <c r="C890" t="str">
        <f t="shared" si="931"/>
        <v>Other Volume Growth / Investments (please specify):</v>
      </c>
      <c r="D890" t="s">
        <v>732</v>
      </c>
      <c r="E890" t="str">
        <f t="shared" ref="E890:G890" si="951">E796</f>
        <v>FIGURE</v>
      </c>
      <c r="F890" t="str">
        <f t="shared" si="951"/>
        <v>Growth - NICE &amp; New High Cost Drugs</v>
      </c>
      <c r="G890" t="str">
        <f t="shared" si="951"/>
        <v>Scheduled Care</v>
      </c>
      <c r="W890" s="22">
        <f>'4 - Cost Pressures'!Y52</f>
        <v>0</v>
      </c>
      <c r="Z890" s="22">
        <f>'4 - Cost Pressures'!Z52</f>
        <v>0</v>
      </c>
    </row>
    <row r="891" spans="1:26">
      <c r="A891" t="str">
        <f t="shared" si="948"/>
        <v>Swansea Bay UHB</v>
      </c>
      <c r="B891" t="str">
        <f t="shared" si="948"/>
        <v>In Year Cost Base</v>
      </c>
      <c r="C891" t="str">
        <f t="shared" si="931"/>
        <v>Other Volume Growth / Investments (please specify):</v>
      </c>
      <c r="D891" t="s">
        <v>732</v>
      </c>
      <c r="E891" t="str">
        <f t="shared" ref="E891:G891" si="952">E797</f>
        <v>FIGURE</v>
      </c>
      <c r="F891" t="str">
        <f t="shared" si="952"/>
        <v>Growth - Specialist Services</v>
      </c>
      <c r="G891" t="str">
        <f t="shared" si="952"/>
        <v>Scheduled Care</v>
      </c>
      <c r="W891" s="22">
        <f>'4 - Cost Pressures'!Y53</f>
        <v>0</v>
      </c>
      <c r="Z891" s="22">
        <f>'4 - Cost Pressures'!Z53</f>
        <v>0</v>
      </c>
    </row>
    <row r="892" spans="1:26">
      <c r="A892" t="str">
        <f t="shared" si="948"/>
        <v>Swansea Bay UHB</v>
      </c>
      <c r="B892" t="str">
        <f t="shared" si="948"/>
        <v>In Year Cost Base</v>
      </c>
      <c r="C892" t="str">
        <f t="shared" si="931"/>
        <v>Other Volume Growth / Investments (please specify):</v>
      </c>
      <c r="D892" t="s">
        <v>732</v>
      </c>
      <c r="E892" t="str">
        <f t="shared" ref="E892:G892" si="953">E798</f>
        <v>FIGURE</v>
      </c>
      <c r="F892" t="str">
        <f t="shared" si="953"/>
        <v>CHC</v>
      </c>
      <c r="G892" t="str">
        <f t="shared" si="953"/>
        <v>Primary &amp; Community Care</v>
      </c>
      <c r="W892" s="22">
        <f>'4 - Cost Pressures'!Y54</f>
        <v>0</v>
      </c>
      <c r="Z892" s="22">
        <f>'4 - Cost Pressures'!Z54</f>
        <v>0</v>
      </c>
    </row>
    <row r="893" spans="1:26">
      <c r="A893" t="str">
        <f t="shared" si="948"/>
        <v>Swansea Bay UHB</v>
      </c>
      <c r="B893" t="str">
        <f t="shared" si="948"/>
        <v>In Year Cost Base</v>
      </c>
      <c r="C893" t="str">
        <f t="shared" si="931"/>
        <v>Other Volume Growth / Investments (please specify):</v>
      </c>
      <c r="D893" t="s">
        <v>732</v>
      </c>
      <c r="E893" t="str">
        <f t="shared" ref="E893:G893" si="954">E799</f>
        <v>FIGURE</v>
      </c>
      <c r="F893" t="str">
        <f t="shared" si="954"/>
        <v>PC Prescribing</v>
      </c>
      <c r="G893" t="str">
        <f t="shared" si="954"/>
        <v>Primary &amp; Community Care</v>
      </c>
      <c r="W893" s="22">
        <f>'4 - Cost Pressures'!Y55</f>
        <v>0</v>
      </c>
      <c r="Z893" s="22">
        <f>'4 - Cost Pressures'!Z55</f>
        <v>0</v>
      </c>
    </row>
    <row r="894" spans="1:26">
      <c r="A894" t="str">
        <f t="shared" si="948"/>
        <v>Swansea Bay UHB</v>
      </c>
      <c r="B894" t="str">
        <f t="shared" si="948"/>
        <v>In Year Cost Base</v>
      </c>
      <c r="C894" t="str">
        <f t="shared" si="931"/>
        <v>Other Volume Growth / Investments (please specify):</v>
      </c>
      <c r="D894" t="s">
        <v>732</v>
      </c>
      <c r="E894" t="str">
        <f t="shared" ref="E894:G894" si="955">E800</f>
        <v>FIGURE</v>
      </c>
      <c r="F894" t="str">
        <f t="shared" si="955"/>
        <v>National Costs &amp; NWSSP</v>
      </c>
      <c r="G894" t="str">
        <f t="shared" si="955"/>
        <v>Clinical Support</v>
      </c>
      <c r="W894" s="22">
        <f>'4 - Cost Pressures'!Y56</f>
        <v>0</v>
      </c>
      <c r="Z894" s="22">
        <f>'4 - Cost Pressures'!Z56</f>
        <v>0</v>
      </c>
    </row>
    <row r="895" spans="1:26">
      <c r="A895" t="str">
        <f t="shared" si="948"/>
        <v>Swansea Bay UHB</v>
      </c>
      <c r="B895" t="str">
        <f t="shared" si="948"/>
        <v>In Year Cost Base</v>
      </c>
      <c r="C895" t="str">
        <f t="shared" si="931"/>
        <v>Other Volume Growth / Investments (please specify):</v>
      </c>
      <c r="D895" t="s">
        <v>732</v>
      </c>
      <c r="E895" t="str">
        <f t="shared" ref="E895:G895" si="956">E801</f>
        <v>FIGURE</v>
      </c>
      <c r="F895" t="str">
        <f t="shared" si="956"/>
        <v>NSA</v>
      </c>
      <c r="G895" t="str">
        <f t="shared" si="956"/>
        <v>Across Service Areas</v>
      </c>
      <c r="W895" s="22">
        <f>'4 - Cost Pressures'!Y57</f>
        <v>0</v>
      </c>
      <c r="Z895" s="22">
        <f>'4 - Cost Pressures'!Z57</f>
        <v>0</v>
      </c>
    </row>
    <row r="896" spans="1:26">
      <c r="A896" t="str">
        <f t="shared" si="948"/>
        <v>Swansea Bay UHB</v>
      </c>
      <c r="B896" t="str">
        <f t="shared" si="948"/>
        <v>In Year Cost Base</v>
      </c>
      <c r="C896" t="str">
        <f t="shared" si="931"/>
        <v>Other Volume Growth / Investments (please specify):</v>
      </c>
      <c r="D896" t="s">
        <v>732</v>
      </c>
      <c r="E896" t="str">
        <f t="shared" ref="E896:G896" si="957">E802</f>
        <v>FIGURE</v>
      </c>
      <c r="F896" t="str">
        <f t="shared" si="957"/>
        <v xml:space="preserve">Growth Various </v>
      </c>
      <c r="G896" t="str">
        <f t="shared" si="957"/>
        <v>Across Service Areas</v>
      </c>
      <c r="W896" s="22">
        <f>'4 - Cost Pressures'!Y58</f>
        <v>0</v>
      </c>
      <c r="Z896" s="22">
        <f>'4 - Cost Pressures'!Z58</f>
        <v>0</v>
      </c>
    </row>
    <row r="897" spans="1:26">
      <c r="A897" t="str">
        <f t="shared" si="948"/>
        <v>Swansea Bay UHB</v>
      </c>
      <c r="B897" t="str">
        <f t="shared" si="948"/>
        <v>In Year Cost Base</v>
      </c>
      <c r="C897" t="str">
        <f t="shared" si="931"/>
        <v>Other Volume Growth / Investments (please specify):</v>
      </c>
      <c r="D897" t="s">
        <v>732</v>
      </c>
      <c r="E897" t="str">
        <f t="shared" ref="E897:G897" si="958">E803</f>
        <v>FIGURE</v>
      </c>
      <c r="F897" t="str">
        <f t="shared" si="958"/>
        <v>Disaggregation CTM SLA</v>
      </c>
      <c r="G897" t="str">
        <f t="shared" si="958"/>
        <v>Scheduled Care</v>
      </c>
      <c r="W897" s="22">
        <f>'4 - Cost Pressures'!Y59</f>
        <v>0</v>
      </c>
      <c r="Z897" s="22">
        <f>'4 - Cost Pressures'!Z59</f>
        <v>0</v>
      </c>
    </row>
    <row r="898" spans="1:26">
      <c r="A898" t="str">
        <f t="shared" si="948"/>
        <v>Swansea Bay UHB</v>
      </c>
      <c r="B898" t="str">
        <f t="shared" si="948"/>
        <v>In Year Cost Base</v>
      </c>
      <c r="C898" t="str">
        <f t="shared" si="931"/>
        <v>Other Volume Growth / Investments (please specify):</v>
      </c>
      <c r="D898" t="s">
        <v>732</v>
      </c>
      <c r="E898" t="str">
        <f t="shared" ref="E898:G898" si="959">E804</f>
        <v>FIGURE</v>
      </c>
      <c r="F898">
        <f t="shared" si="959"/>
        <v>0</v>
      </c>
      <c r="G898">
        <f t="shared" si="959"/>
        <v>0</v>
      </c>
      <c r="W898" s="22">
        <f>'4 - Cost Pressures'!Y60</f>
        <v>0</v>
      </c>
      <c r="Z898" s="22">
        <f>'4 - Cost Pressures'!Z60</f>
        <v>0</v>
      </c>
    </row>
    <row r="899" spans="1:26">
      <c r="A899" t="str">
        <f t="shared" si="948"/>
        <v>Swansea Bay UHB</v>
      </c>
      <c r="B899" t="str">
        <f t="shared" si="948"/>
        <v>In Year Cost Base</v>
      </c>
      <c r="C899" t="str">
        <f t="shared" si="931"/>
        <v>Other Volume Growth / Investments (please specify):</v>
      </c>
      <c r="D899" t="s">
        <v>732</v>
      </c>
      <c r="E899" t="str">
        <f t="shared" ref="E899:G899" si="960">E805</f>
        <v>FIGURE</v>
      </c>
      <c r="F899">
        <f t="shared" si="960"/>
        <v>0</v>
      </c>
      <c r="G899">
        <f t="shared" si="960"/>
        <v>0</v>
      </c>
      <c r="W899" s="22">
        <f>'4 - Cost Pressures'!Y61</f>
        <v>0</v>
      </c>
      <c r="Z899" s="22">
        <f>'4 - Cost Pressures'!Z61</f>
        <v>0</v>
      </c>
    </row>
    <row r="900" spans="1:26">
      <c r="A900" t="str">
        <f t="shared" si="948"/>
        <v>Swansea Bay UHB</v>
      </c>
      <c r="B900" t="str">
        <f t="shared" si="948"/>
        <v>In Year Cost Base</v>
      </c>
      <c r="C900" t="str">
        <f t="shared" si="931"/>
        <v>Other Volume Growth / Investments (please specify):</v>
      </c>
      <c r="D900" t="s">
        <v>732</v>
      </c>
      <c r="E900" t="str">
        <f t="shared" ref="E900:G900" si="961">E806</f>
        <v>FIGURE</v>
      </c>
      <c r="F900">
        <f t="shared" si="961"/>
        <v>0</v>
      </c>
      <c r="G900">
        <f t="shared" si="961"/>
        <v>0</v>
      </c>
      <c r="W900" s="22">
        <f>'4 - Cost Pressures'!Y62</f>
        <v>0</v>
      </c>
      <c r="Z900" s="22">
        <f>'4 - Cost Pressures'!Z62</f>
        <v>0</v>
      </c>
    </row>
    <row r="901" spans="1:26">
      <c r="A901" t="str">
        <f t="shared" si="948"/>
        <v>Swansea Bay UHB</v>
      </c>
      <c r="B901" t="str">
        <f t="shared" si="948"/>
        <v>In Year Cost Base</v>
      </c>
      <c r="C901" t="str">
        <f t="shared" si="931"/>
        <v>Other Volume Growth / Investments (please specify):</v>
      </c>
      <c r="D901" t="s">
        <v>732</v>
      </c>
      <c r="E901" t="str">
        <f t="shared" ref="E901:G901" si="962">E807</f>
        <v>FIGURE</v>
      </c>
      <c r="F901">
        <f t="shared" si="962"/>
        <v>0</v>
      </c>
      <c r="G901">
        <f t="shared" si="962"/>
        <v>0</v>
      </c>
      <c r="W901" s="22">
        <f>'4 - Cost Pressures'!Y63</f>
        <v>0</v>
      </c>
      <c r="Z901" s="22">
        <f>'4 - Cost Pressures'!Z63</f>
        <v>0</v>
      </c>
    </row>
    <row r="902" spans="1:26">
      <c r="A902" t="str">
        <f t="shared" si="948"/>
        <v>Swansea Bay UHB</v>
      </c>
      <c r="B902" t="str">
        <f t="shared" si="948"/>
        <v>In Year Cost Base</v>
      </c>
      <c r="C902" t="str">
        <f t="shared" si="931"/>
        <v>Other Volume Growth / Investments (please specify):</v>
      </c>
      <c r="D902" t="s">
        <v>732</v>
      </c>
      <c r="E902" t="str">
        <f t="shared" ref="E902:G902" si="963">E808</f>
        <v>FIGURE</v>
      </c>
      <c r="F902">
        <f t="shared" si="963"/>
        <v>0</v>
      </c>
      <c r="G902">
        <f t="shared" si="963"/>
        <v>0</v>
      </c>
      <c r="W902" s="22">
        <f>'4 - Cost Pressures'!Y64</f>
        <v>0</v>
      </c>
      <c r="Z902" s="22">
        <f>'4 - Cost Pressures'!Z64</f>
        <v>0</v>
      </c>
    </row>
    <row r="903" spans="1:26">
      <c r="A903" t="str">
        <f t="shared" si="948"/>
        <v>Swansea Bay UHB</v>
      </c>
      <c r="B903" t="str">
        <f t="shared" si="948"/>
        <v>In Year Cost Base</v>
      </c>
      <c r="C903" t="str">
        <f t="shared" si="931"/>
        <v>Other Volume Growth / Investments (please specify):</v>
      </c>
      <c r="D903" t="s">
        <v>732</v>
      </c>
      <c r="E903" t="str">
        <f t="shared" ref="E903:G903" si="964">E809</f>
        <v>FIGURE</v>
      </c>
      <c r="F903">
        <f t="shared" si="964"/>
        <v>0</v>
      </c>
      <c r="G903">
        <f t="shared" si="964"/>
        <v>0</v>
      </c>
      <c r="W903" s="22">
        <f>'4 - Cost Pressures'!Y65</f>
        <v>0</v>
      </c>
      <c r="Z903" s="22">
        <f>'4 - Cost Pressures'!Z65</f>
        <v>0</v>
      </c>
    </row>
    <row r="904" spans="1:26">
      <c r="A904" t="str">
        <f t="shared" si="948"/>
        <v>Swansea Bay UHB</v>
      </c>
      <c r="B904" t="str">
        <f t="shared" si="948"/>
        <v>In Year Cost Base</v>
      </c>
      <c r="C904" t="str">
        <f t="shared" si="931"/>
        <v>Other Volume Growth / Investments (please specify):</v>
      </c>
      <c r="D904" t="s">
        <v>732</v>
      </c>
      <c r="E904" t="str">
        <f t="shared" ref="E904:G904" si="965">E810</f>
        <v>FIGURE</v>
      </c>
      <c r="F904">
        <f t="shared" si="965"/>
        <v>0</v>
      </c>
      <c r="G904">
        <f t="shared" si="965"/>
        <v>0</v>
      </c>
      <c r="W904" s="22">
        <f>'4 - Cost Pressures'!Y66</f>
        <v>0</v>
      </c>
      <c r="Z904" s="22">
        <f>'4 - Cost Pressures'!Z66</f>
        <v>0</v>
      </c>
    </row>
    <row r="905" spans="1:26">
      <c r="A905" t="str">
        <f t="shared" si="948"/>
        <v>Swansea Bay UHB</v>
      </c>
      <c r="B905" t="str">
        <f t="shared" si="948"/>
        <v>In Year Cost Base</v>
      </c>
      <c r="C905" t="str">
        <f t="shared" si="931"/>
        <v>Other Volume Growth / Investments (please specify):</v>
      </c>
      <c r="D905" t="s">
        <v>732</v>
      </c>
      <c r="E905" t="str">
        <f t="shared" ref="E905:G905" si="966">E811</f>
        <v>FIGURE</v>
      </c>
      <c r="F905">
        <f t="shared" si="966"/>
        <v>0</v>
      </c>
      <c r="G905">
        <f t="shared" si="966"/>
        <v>0</v>
      </c>
      <c r="W905" s="22">
        <f>'4 - Cost Pressures'!Y67</f>
        <v>0</v>
      </c>
      <c r="Z905" s="22">
        <f>'4 - Cost Pressures'!Z67</f>
        <v>0</v>
      </c>
    </row>
    <row r="906" spans="1:26">
      <c r="A906" t="str">
        <f t="shared" si="948"/>
        <v>Swansea Bay UHB</v>
      </c>
      <c r="B906" t="str">
        <f t="shared" si="948"/>
        <v>In Year Cost Base</v>
      </c>
      <c r="C906" t="str">
        <f t="shared" si="931"/>
        <v>Other Volume Growth / Investments (please specify):</v>
      </c>
      <c r="D906" t="s">
        <v>732</v>
      </c>
      <c r="E906" t="str">
        <f t="shared" ref="E906:G906" si="967">E812</f>
        <v>FIGURE</v>
      </c>
      <c r="F906">
        <f t="shared" si="967"/>
        <v>0</v>
      </c>
      <c r="G906">
        <f t="shared" si="967"/>
        <v>0</v>
      </c>
      <c r="W906" s="22">
        <f>'4 - Cost Pressures'!Y68</f>
        <v>0</v>
      </c>
      <c r="Z906" s="22">
        <f>'4 - Cost Pressures'!Z68</f>
        <v>0</v>
      </c>
    </row>
    <row r="907" spans="1:26">
      <c r="A907" t="str">
        <f t="shared" si="948"/>
        <v>Swansea Bay UHB</v>
      </c>
      <c r="B907" t="str">
        <f t="shared" si="948"/>
        <v>In Year Cost Base</v>
      </c>
      <c r="C907" t="str">
        <f t="shared" si="931"/>
        <v>Other Volume Growth / Investments (please specify):</v>
      </c>
      <c r="D907" t="s">
        <v>732</v>
      </c>
      <c r="E907" t="str">
        <f t="shared" ref="E907:G907" si="968">E813</f>
        <v>FIGURE</v>
      </c>
      <c r="F907">
        <f t="shared" si="968"/>
        <v>0</v>
      </c>
      <c r="G907">
        <f t="shared" si="968"/>
        <v>0</v>
      </c>
      <c r="W907" s="22">
        <f>'4 - Cost Pressures'!Y69</f>
        <v>0</v>
      </c>
      <c r="Z907" s="22">
        <f>'4 - Cost Pressures'!Z69</f>
        <v>0</v>
      </c>
    </row>
    <row r="908" spans="1:26">
      <c r="A908" t="str">
        <f t="shared" ref="A908:B927" si="969">A814</f>
        <v>Swansea Bay UHB</v>
      </c>
      <c r="B908" t="str">
        <f t="shared" si="969"/>
        <v>In Year Cost Base</v>
      </c>
      <c r="C908" t="str">
        <f t="shared" si="931"/>
        <v>Other Volume Growth / Investments (please specify):</v>
      </c>
      <c r="D908" t="s">
        <v>732</v>
      </c>
      <c r="E908" t="str">
        <f t="shared" ref="E908:G908" si="970">E814</f>
        <v>FIGURE</v>
      </c>
      <c r="F908">
        <f t="shared" si="970"/>
        <v>0</v>
      </c>
      <c r="G908">
        <f t="shared" si="970"/>
        <v>0</v>
      </c>
      <c r="W908" s="22">
        <f>'4 - Cost Pressures'!Y70</f>
        <v>0</v>
      </c>
      <c r="Z908" s="22">
        <f>'4 - Cost Pressures'!Z70</f>
        <v>0</v>
      </c>
    </row>
    <row r="909" spans="1:26">
      <c r="A909" t="str">
        <f t="shared" si="969"/>
        <v>Swansea Bay UHB</v>
      </c>
      <c r="B909" t="str">
        <f t="shared" si="969"/>
        <v>In Year Cost Base</v>
      </c>
      <c r="C909" t="str">
        <f t="shared" si="931"/>
        <v>Other Volume Growth / Investments (please specify):</v>
      </c>
      <c r="D909" t="s">
        <v>732</v>
      </c>
      <c r="E909" t="str">
        <f t="shared" ref="E909:G909" si="971">E815</f>
        <v>FIGURE</v>
      </c>
      <c r="F909">
        <f t="shared" si="971"/>
        <v>0</v>
      </c>
      <c r="G909">
        <f t="shared" si="971"/>
        <v>0</v>
      </c>
      <c r="W909" s="22">
        <f>'4 - Cost Pressures'!Y71</f>
        <v>0</v>
      </c>
      <c r="Z909" s="22">
        <f>'4 - Cost Pressures'!Z71</f>
        <v>0</v>
      </c>
    </row>
    <row r="910" spans="1:26">
      <c r="A910" t="str">
        <f t="shared" si="969"/>
        <v>Swansea Bay UHB</v>
      </c>
      <c r="B910" t="str">
        <f t="shared" si="969"/>
        <v>In Year Cost Base</v>
      </c>
      <c r="C910" t="str">
        <f t="shared" si="931"/>
        <v>Other Volume Growth / Investments (please specify):</v>
      </c>
      <c r="D910" t="s">
        <v>732</v>
      </c>
      <c r="E910" t="str">
        <f t="shared" ref="E910:G910" si="972">E816</f>
        <v>FIGURE</v>
      </c>
      <c r="F910">
        <f t="shared" si="972"/>
        <v>0</v>
      </c>
      <c r="G910">
        <f t="shared" si="972"/>
        <v>0</v>
      </c>
      <c r="W910" s="22">
        <f>'4 - Cost Pressures'!Y72</f>
        <v>0</v>
      </c>
      <c r="Z910" s="22">
        <f>'4 - Cost Pressures'!Z72</f>
        <v>0</v>
      </c>
    </row>
    <row r="911" spans="1:26">
      <c r="A911" t="str">
        <f t="shared" si="969"/>
        <v>Swansea Bay UHB</v>
      </c>
      <c r="B911" t="str">
        <f t="shared" si="969"/>
        <v>In Year Cost Base</v>
      </c>
      <c r="C911" t="str">
        <f t="shared" si="931"/>
        <v>Other Volume Growth / Investments (please specify):</v>
      </c>
      <c r="D911" t="s">
        <v>732</v>
      </c>
      <c r="E911" t="str">
        <f t="shared" ref="E911:G911" si="973">E817</f>
        <v>FIGURE</v>
      </c>
      <c r="F911">
        <f t="shared" si="973"/>
        <v>0</v>
      </c>
      <c r="G911">
        <f t="shared" si="973"/>
        <v>0</v>
      </c>
      <c r="W911" s="22">
        <f>'4 - Cost Pressures'!Y73</f>
        <v>0</v>
      </c>
      <c r="Z911" s="22">
        <f>'4 - Cost Pressures'!Z73</f>
        <v>0</v>
      </c>
    </row>
    <row r="912" spans="1:26">
      <c r="A912" t="str">
        <f t="shared" si="969"/>
        <v>Swansea Bay UHB</v>
      </c>
      <c r="B912" t="str">
        <f t="shared" si="969"/>
        <v>In Year Cost Base</v>
      </c>
      <c r="C912" t="str">
        <f t="shared" si="931"/>
        <v>Other Volume Growth / Investments (please specify):</v>
      </c>
      <c r="D912" t="s">
        <v>732</v>
      </c>
      <c r="E912" t="str">
        <f t="shared" ref="E912:G912" si="974">E818</f>
        <v>FIGURE</v>
      </c>
      <c r="F912">
        <f t="shared" si="974"/>
        <v>0</v>
      </c>
      <c r="G912">
        <f t="shared" si="974"/>
        <v>0</v>
      </c>
      <c r="W912" s="22">
        <f>'4 - Cost Pressures'!Y74</f>
        <v>0</v>
      </c>
      <c r="Z912" s="22">
        <f>'4 - Cost Pressures'!Z74</f>
        <v>0</v>
      </c>
    </row>
    <row r="913" spans="1:26">
      <c r="A913" t="str">
        <f t="shared" si="969"/>
        <v>Swansea Bay UHB</v>
      </c>
      <c r="B913" t="str">
        <f t="shared" si="969"/>
        <v>In Year Cost Base</v>
      </c>
      <c r="C913" t="str">
        <f t="shared" si="931"/>
        <v>Other Volume Growth / Investments (please specify):</v>
      </c>
      <c r="D913" t="s">
        <v>732</v>
      </c>
      <c r="E913" t="str">
        <f t="shared" ref="E913:G913" si="975">E819</f>
        <v>FIGURE</v>
      </c>
      <c r="F913">
        <f t="shared" si="975"/>
        <v>0</v>
      </c>
      <c r="G913">
        <f t="shared" si="975"/>
        <v>0</v>
      </c>
      <c r="W913" s="22">
        <f>'4 - Cost Pressures'!Y75</f>
        <v>0</v>
      </c>
      <c r="Z913" s="22">
        <f>'4 - Cost Pressures'!Z75</f>
        <v>0</v>
      </c>
    </row>
    <row r="914" spans="1:26">
      <c r="A914" t="str">
        <f t="shared" si="969"/>
        <v>Swansea Bay UHB</v>
      </c>
      <c r="B914" t="str">
        <f t="shared" si="969"/>
        <v>In Year Cost Base</v>
      </c>
      <c r="C914" t="str">
        <f t="shared" si="931"/>
        <v>Other Volume Growth / Investments (please specify):</v>
      </c>
      <c r="D914" t="s">
        <v>732</v>
      </c>
      <c r="E914" t="str">
        <f t="shared" ref="E914:G914" si="976">E820</f>
        <v>FIGURE</v>
      </c>
      <c r="F914">
        <f t="shared" si="976"/>
        <v>0</v>
      </c>
      <c r="G914">
        <f t="shared" si="976"/>
        <v>0</v>
      </c>
      <c r="W914" s="22">
        <f>'4 - Cost Pressures'!Y76</f>
        <v>0</v>
      </c>
      <c r="Z914" s="22">
        <f>'4 - Cost Pressures'!Z76</f>
        <v>0</v>
      </c>
    </row>
    <row r="915" spans="1:26">
      <c r="A915" t="str">
        <f t="shared" si="969"/>
        <v>Swansea Bay UHB</v>
      </c>
      <c r="B915" t="str">
        <f t="shared" si="969"/>
        <v>In Year Cost Base</v>
      </c>
      <c r="C915" t="str">
        <f t="shared" si="931"/>
        <v>Other Volume Growth / Investments (please specify):</v>
      </c>
      <c r="D915" t="s">
        <v>732</v>
      </c>
      <c r="E915" t="str">
        <f t="shared" ref="E915:G915" si="977">E821</f>
        <v>FIGURE</v>
      </c>
      <c r="F915">
        <f t="shared" si="977"/>
        <v>0</v>
      </c>
      <c r="G915">
        <f t="shared" si="977"/>
        <v>0</v>
      </c>
      <c r="W915" s="22">
        <f>'4 - Cost Pressures'!Y77</f>
        <v>0</v>
      </c>
      <c r="Z915" s="22">
        <f>'4 - Cost Pressures'!Z77</f>
        <v>0</v>
      </c>
    </row>
    <row r="916" spans="1:26">
      <c r="A916" t="str">
        <f t="shared" si="969"/>
        <v>Swansea Bay UHB</v>
      </c>
      <c r="B916" t="str">
        <f t="shared" si="969"/>
        <v>In Year Cost Base</v>
      </c>
      <c r="C916" t="str">
        <f t="shared" si="931"/>
        <v>Other Volume Growth / Investments (please specify):</v>
      </c>
      <c r="D916" t="s">
        <v>732</v>
      </c>
      <c r="E916" t="str">
        <f t="shared" ref="E916:G916" si="978">E822</f>
        <v>FIGURE</v>
      </c>
      <c r="F916">
        <f t="shared" si="978"/>
        <v>0</v>
      </c>
      <c r="G916">
        <f t="shared" si="978"/>
        <v>0</v>
      </c>
      <c r="W916" s="22">
        <f>'4 - Cost Pressures'!Y78</f>
        <v>0</v>
      </c>
      <c r="Z916" s="22">
        <f>'4 - Cost Pressures'!Z78</f>
        <v>0</v>
      </c>
    </row>
    <row r="917" spans="1:26">
      <c r="A917" t="str">
        <f t="shared" si="969"/>
        <v>Swansea Bay UHB</v>
      </c>
      <c r="B917" t="str">
        <f t="shared" si="969"/>
        <v>In Year Cost Base</v>
      </c>
      <c r="C917" t="str">
        <f t="shared" si="931"/>
        <v>Other Volume Growth / Investments (please specify):</v>
      </c>
      <c r="D917" t="s">
        <v>732</v>
      </c>
      <c r="E917" t="str">
        <f t="shared" ref="E917:G917" si="979">E823</f>
        <v>FIGURE</v>
      </c>
      <c r="F917">
        <f t="shared" si="979"/>
        <v>0</v>
      </c>
      <c r="G917">
        <f t="shared" si="979"/>
        <v>0</v>
      </c>
      <c r="W917" s="22">
        <f>'4 - Cost Pressures'!Y79</f>
        <v>0</v>
      </c>
      <c r="Z917" s="22">
        <f>'4 - Cost Pressures'!Z79</f>
        <v>0</v>
      </c>
    </row>
    <row r="918" spans="1:26">
      <c r="A918" t="str">
        <f t="shared" si="969"/>
        <v>Swansea Bay UHB</v>
      </c>
      <c r="B918" t="str">
        <f t="shared" si="969"/>
        <v>In Year Cost Base</v>
      </c>
      <c r="C918" t="str">
        <f t="shared" si="931"/>
        <v>Other Volume Growth / Investments (please specify):</v>
      </c>
      <c r="D918" t="s">
        <v>732</v>
      </c>
      <c r="E918" t="str">
        <f t="shared" ref="E918:G918" si="980">E824</f>
        <v>FIGURE</v>
      </c>
      <c r="F918">
        <f t="shared" si="980"/>
        <v>0</v>
      </c>
      <c r="G918">
        <f t="shared" si="980"/>
        <v>0</v>
      </c>
      <c r="W918" s="22">
        <f>'4 - Cost Pressures'!Y80</f>
        <v>0</v>
      </c>
      <c r="Z918" s="22">
        <f>'4 - Cost Pressures'!Z80</f>
        <v>0</v>
      </c>
    </row>
    <row r="919" spans="1:26">
      <c r="A919" t="str">
        <f t="shared" si="969"/>
        <v>Swansea Bay UHB</v>
      </c>
      <c r="B919" t="str">
        <f t="shared" si="969"/>
        <v>In Year Cost Base</v>
      </c>
      <c r="C919" t="str">
        <f t="shared" si="931"/>
        <v>Other Volume Growth / Investments (please specify):</v>
      </c>
      <c r="D919" t="s">
        <v>732</v>
      </c>
      <c r="E919" t="str">
        <f t="shared" ref="E919:G919" si="981">E825</f>
        <v>TOTAL</v>
      </c>
      <c r="F919" t="str">
        <f t="shared" si="981"/>
        <v>Subtotal Other Volume Growth / Investments</v>
      </c>
      <c r="G919">
        <f t="shared" si="981"/>
        <v>0</v>
      </c>
      <c r="W919" s="22">
        <f>'4 - Cost Pressures'!Y81</f>
        <v>0</v>
      </c>
      <c r="Z919" s="22">
        <f>'4 - Cost Pressures'!Z81</f>
        <v>0</v>
      </c>
    </row>
    <row r="920" spans="1:26">
      <c r="A920" t="str">
        <f t="shared" si="969"/>
        <v>Swansea Bay UHB</v>
      </c>
      <c r="B920" t="str">
        <f t="shared" si="969"/>
        <v>In Year Cost Base</v>
      </c>
      <c r="C920" t="str">
        <f t="shared" si="931"/>
        <v>Other Volume Growth / Investments (please specify):</v>
      </c>
      <c r="D920" t="s">
        <v>732</v>
      </c>
      <c r="E920" t="str">
        <f t="shared" ref="E920:G920" si="982">E826</f>
        <v>FIGURE</v>
      </c>
      <c r="F920">
        <f t="shared" si="982"/>
        <v>0</v>
      </c>
      <c r="G920">
        <f t="shared" si="982"/>
        <v>0</v>
      </c>
      <c r="W920" s="22">
        <f>'4 - Cost Pressures'!Y82</f>
        <v>0</v>
      </c>
      <c r="Z920" s="22">
        <f>'4 - Cost Pressures'!Z82</f>
        <v>0</v>
      </c>
    </row>
    <row r="921" spans="1:26">
      <c r="A921" t="str">
        <f t="shared" si="969"/>
        <v>Swansea Bay UHB</v>
      </c>
      <c r="B921" t="str">
        <f t="shared" si="969"/>
        <v>In Year Cost Base</v>
      </c>
      <c r="C921" t="str">
        <f t="shared" si="931"/>
        <v xml:space="preserve">Funded Cost Pressures: </v>
      </c>
      <c r="D921" t="s">
        <v>732</v>
      </c>
      <c r="E921" t="str">
        <f t="shared" ref="E921:G921" si="983">E827</f>
        <v>FIGURE</v>
      </c>
      <c r="F921" t="str">
        <f t="shared" si="983"/>
        <v xml:space="preserve">Funded Cost Pressures: </v>
      </c>
      <c r="G921" t="str">
        <f t="shared" si="983"/>
        <v>Service Area</v>
      </c>
      <c r="W921" s="22" t="str">
        <f>'4 - Cost Pressures'!Y83</f>
        <v>£'000</v>
      </c>
      <c r="Z921" s="22" t="str">
        <f>'4 - Cost Pressures'!Z83</f>
        <v>£'000</v>
      </c>
    </row>
    <row r="922" spans="1:26">
      <c r="A922" t="str">
        <f t="shared" si="969"/>
        <v>Swansea Bay UHB</v>
      </c>
      <c r="B922" t="str">
        <f t="shared" si="969"/>
        <v>In Year Cost Base</v>
      </c>
      <c r="C922" t="str">
        <f t="shared" si="931"/>
        <v xml:space="preserve">Funded Cost Pressures: </v>
      </c>
      <c r="D922" t="s">
        <v>732</v>
      </c>
      <c r="E922" t="str">
        <f t="shared" ref="E922:G922" si="984">E828</f>
        <v>FIGURE</v>
      </c>
      <c r="F922" t="str">
        <f t="shared" si="984"/>
        <v>Funded - Immunisation Framework</v>
      </c>
      <c r="G922" t="str">
        <f t="shared" si="984"/>
        <v>Primary &amp; Community Care</v>
      </c>
      <c r="W922" s="22">
        <f>'4 - Cost Pressures'!Y84</f>
        <v>0</v>
      </c>
      <c r="Z922" s="22">
        <f>'4 - Cost Pressures'!Z84</f>
        <v>0</v>
      </c>
    </row>
    <row r="923" spans="1:26">
      <c r="A923" t="str">
        <f t="shared" si="969"/>
        <v>Swansea Bay UHB</v>
      </c>
      <c r="B923" t="str">
        <f t="shared" si="969"/>
        <v>In Year Cost Base</v>
      </c>
      <c r="C923" t="str">
        <f t="shared" si="931"/>
        <v xml:space="preserve">Funded Cost Pressures: </v>
      </c>
      <c r="D923" t="s">
        <v>732</v>
      </c>
      <c r="E923" t="str">
        <f t="shared" ref="E923:G923" si="985">E829</f>
        <v>FIGURE</v>
      </c>
      <c r="F923" t="str">
        <f t="shared" si="985"/>
        <v>Funded - Surveillance (Testing and Tracing)</v>
      </c>
      <c r="G923" t="str">
        <f t="shared" si="985"/>
        <v>Primary &amp; Community Care</v>
      </c>
      <c r="W923" s="22">
        <f>'4 - Cost Pressures'!Y85</f>
        <v>0</v>
      </c>
      <c r="Z923" s="22">
        <f>'4 - Cost Pressures'!Z85</f>
        <v>0</v>
      </c>
    </row>
    <row r="924" spans="1:26">
      <c r="A924" t="str">
        <f t="shared" si="969"/>
        <v>Swansea Bay UHB</v>
      </c>
      <c r="B924" t="str">
        <f t="shared" si="969"/>
        <v>In Year Cost Base</v>
      </c>
      <c r="C924" t="str">
        <f t="shared" si="931"/>
        <v xml:space="preserve">Funded Cost Pressures: </v>
      </c>
      <c r="D924" t="s">
        <v>732</v>
      </c>
      <c r="E924" t="str">
        <f t="shared" ref="E924:G924" si="986">E830</f>
        <v>FIGURE</v>
      </c>
      <c r="F924" t="str">
        <f t="shared" si="986"/>
        <v>Funded - Real Living Wage</v>
      </c>
      <c r="G924" t="str">
        <f t="shared" si="986"/>
        <v>Primary &amp; Community Care</v>
      </c>
      <c r="W924" s="22">
        <f>'4 - Cost Pressures'!Y86</f>
        <v>0</v>
      </c>
      <c r="Z924" s="22">
        <f>'4 - Cost Pressures'!Z86</f>
        <v>0</v>
      </c>
    </row>
    <row r="925" spans="1:26">
      <c r="A925" t="str">
        <f t="shared" si="969"/>
        <v>Swansea Bay UHB</v>
      </c>
      <c r="B925" t="str">
        <f t="shared" si="969"/>
        <v>In Year Cost Base</v>
      </c>
      <c r="C925" t="str">
        <f t="shared" si="931"/>
        <v xml:space="preserve">Funded Cost Pressures: </v>
      </c>
      <c r="D925" t="s">
        <v>732</v>
      </c>
      <c r="E925" t="str">
        <f t="shared" ref="E925:G925" si="987">E831</f>
        <v>FIGURE</v>
      </c>
      <c r="F925" t="str">
        <f t="shared" si="987"/>
        <v>Funded - Other ringfenced projects</v>
      </c>
      <c r="G925" t="str">
        <f t="shared" si="987"/>
        <v>Across Service Areas</v>
      </c>
      <c r="W925" s="22">
        <f>'4 - Cost Pressures'!Y87</f>
        <v>0</v>
      </c>
      <c r="Z925" s="22">
        <f>'4 - Cost Pressures'!Z87</f>
        <v>0</v>
      </c>
    </row>
    <row r="926" spans="1:26">
      <c r="A926" t="str">
        <f t="shared" si="969"/>
        <v>Swansea Bay UHB</v>
      </c>
      <c r="B926" t="str">
        <f t="shared" si="969"/>
        <v>In Year Cost Base</v>
      </c>
      <c r="C926" t="str">
        <f t="shared" si="931"/>
        <v xml:space="preserve">Funded Cost Pressures: </v>
      </c>
      <c r="D926" t="s">
        <v>732</v>
      </c>
      <c r="E926" t="str">
        <f t="shared" ref="E926:G926" si="988">E832</f>
        <v>FIGURE</v>
      </c>
      <c r="F926" t="str">
        <f t="shared" si="988"/>
        <v>National COVID Programmes Other</v>
      </c>
      <c r="G926" t="str">
        <f t="shared" si="988"/>
        <v>Across Service Areas</v>
      </c>
      <c r="W926" s="22">
        <f>'4 - Cost Pressures'!Y88</f>
        <v>0</v>
      </c>
      <c r="Z926" s="22">
        <f>'4 - Cost Pressures'!Z88</f>
        <v>0</v>
      </c>
    </row>
    <row r="927" spans="1:26">
      <c r="A927" t="str">
        <f t="shared" si="969"/>
        <v>Swansea Bay UHB</v>
      </c>
      <c r="B927" t="str">
        <f t="shared" si="969"/>
        <v>In Year Cost Base</v>
      </c>
      <c r="C927" t="str">
        <f t="shared" si="931"/>
        <v xml:space="preserve">Funded Cost Pressures: </v>
      </c>
      <c r="D927" t="s">
        <v>732</v>
      </c>
      <c r="E927" t="str">
        <f t="shared" ref="E927:G927" si="989">E833</f>
        <v>FIGURE</v>
      </c>
      <c r="F927" t="str">
        <f t="shared" si="989"/>
        <v>Planned Care Recovery Local</v>
      </c>
      <c r="G927" t="str">
        <f t="shared" si="989"/>
        <v>Scheduled Care</v>
      </c>
      <c r="W927" s="22">
        <f>'4 - Cost Pressures'!Y89</f>
        <v>0</v>
      </c>
      <c r="Z927" s="22">
        <f>'4 - Cost Pressures'!Z89</f>
        <v>0</v>
      </c>
    </row>
    <row r="928" spans="1:26">
      <c r="A928" t="str">
        <f t="shared" ref="A928:B938" si="990">A834</f>
        <v>Swansea Bay UHB</v>
      </c>
      <c r="B928" t="str">
        <f t="shared" si="990"/>
        <v>In Year Cost Base</v>
      </c>
      <c r="C928" t="str">
        <f t="shared" si="931"/>
        <v xml:space="preserve">Funded Cost Pressures: </v>
      </c>
      <c r="D928" t="s">
        <v>732</v>
      </c>
      <c r="E928" t="str">
        <f t="shared" ref="E928:G928" si="991">E834</f>
        <v>FIGURE</v>
      </c>
      <c r="F928" t="str">
        <f t="shared" si="991"/>
        <v>Planned Care Recovery Regional</v>
      </c>
      <c r="G928" t="str">
        <f t="shared" si="991"/>
        <v>Scheduled Care</v>
      </c>
      <c r="W928" s="22">
        <f>'4 - Cost Pressures'!Y90</f>
        <v>0</v>
      </c>
      <c r="Z928" s="22">
        <f>'4 - Cost Pressures'!Z90</f>
        <v>0</v>
      </c>
    </row>
    <row r="929" spans="1:26">
      <c r="A929" t="str">
        <f t="shared" si="990"/>
        <v>Swansea Bay UHB</v>
      </c>
      <c r="B929" t="str">
        <f t="shared" si="990"/>
        <v>In Year Cost Base</v>
      </c>
      <c r="C929" t="str">
        <f t="shared" si="931"/>
        <v xml:space="preserve">Funded Cost Pressures: </v>
      </c>
      <c r="D929" t="s">
        <v>732</v>
      </c>
      <c r="E929" t="str">
        <f t="shared" ref="E929:G929" si="992">E835</f>
        <v>FIGURE</v>
      </c>
      <c r="F929" t="str">
        <f t="shared" si="992"/>
        <v>2022/23 Pay Award</v>
      </c>
      <c r="G929" t="str">
        <f t="shared" si="992"/>
        <v>Across Service Areas</v>
      </c>
      <c r="W929" s="22">
        <f>'4 - Cost Pressures'!Y91</f>
        <v>0</v>
      </c>
      <c r="Z929" s="22">
        <f>'4 - Cost Pressures'!Z91</f>
        <v>0</v>
      </c>
    </row>
    <row r="930" spans="1:26">
      <c r="A930" t="str">
        <f t="shared" si="990"/>
        <v>Swansea Bay UHB</v>
      </c>
      <c r="B930" t="str">
        <f t="shared" si="990"/>
        <v>In Year Cost Base</v>
      </c>
      <c r="C930" t="str">
        <f t="shared" si="931"/>
        <v xml:space="preserve">Funded Cost Pressures: </v>
      </c>
      <c r="D930" t="s">
        <v>732</v>
      </c>
      <c r="E930" t="str">
        <f t="shared" ref="E930:G930" si="993">E836</f>
        <v>FIGURE</v>
      </c>
      <c r="F930" t="str">
        <f t="shared" si="993"/>
        <v>Additional Costs linked Table A2</v>
      </c>
      <c r="G930" t="str">
        <f t="shared" si="993"/>
        <v>Across Service Areas</v>
      </c>
      <c r="W930" s="22">
        <f>'4 - Cost Pressures'!Y92</f>
        <v>0</v>
      </c>
      <c r="Z930" s="22">
        <f>'4 - Cost Pressures'!Z92</f>
        <v>0</v>
      </c>
    </row>
    <row r="931" spans="1:26">
      <c r="A931" t="str">
        <f t="shared" si="990"/>
        <v>Swansea Bay UHB</v>
      </c>
      <c r="B931" t="str">
        <f t="shared" si="990"/>
        <v>In Year Cost Base</v>
      </c>
      <c r="C931" t="str">
        <f t="shared" si="931"/>
        <v xml:space="preserve">Funded Cost Pressures: </v>
      </c>
      <c r="D931" t="s">
        <v>732</v>
      </c>
      <c r="E931" t="str">
        <f t="shared" ref="E931:G931" si="994">E837</f>
        <v>FIGURE</v>
      </c>
      <c r="F931" t="str">
        <f t="shared" si="994"/>
        <v>Additional Costs linked Table B1</v>
      </c>
      <c r="G931" t="str">
        <f t="shared" si="994"/>
        <v>Across Service Areas</v>
      </c>
      <c r="W931" s="22">
        <f>'4 - Cost Pressures'!Y93</f>
        <v>0</v>
      </c>
      <c r="Z931" s="22">
        <f>'4 - Cost Pressures'!Z93</f>
        <v>0</v>
      </c>
    </row>
    <row r="932" spans="1:26">
      <c r="A932" t="str">
        <f t="shared" si="990"/>
        <v>Swansea Bay UHB</v>
      </c>
      <c r="B932" t="str">
        <f t="shared" si="990"/>
        <v>In Year Cost Base</v>
      </c>
      <c r="C932" t="str">
        <f t="shared" si="931"/>
        <v xml:space="preserve">Funded Cost Pressures: </v>
      </c>
      <c r="D932" t="s">
        <v>732</v>
      </c>
      <c r="E932" t="str">
        <f t="shared" ref="E932:G932" si="995">E838</f>
        <v>FIGURE</v>
      </c>
      <c r="F932" t="str">
        <f t="shared" si="995"/>
        <v>Additional Costs linked Table B2</v>
      </c>
      <c r="G932" t="str">
        <f t="shared" si="995"/>
        <v>Across Service Areas</v>
      </c>
      <c r="W932" s="22">
        <f>'4 - Cost Pressures'!Y94</f>
        <v>0</v>
      </c>
      <c r="Z932" s="22">
        <f>'4 - Cost Pressures'!Z94</f>
        <v>0</v>
      </c>
    </row>
    <row r="933" spans="1:26">
      <c r="A933" t="str">
        <f t="shared" si="990"/>
        <v>Swansea Bay UHB</v>
      </c>
      <c r="B933" t="str">
        <f t="shared" si="990"/>
        <v>In Year Cost Base</v>
      </c>
      <c r="C933" t="str">
        <f t="shared" si="931"/>
        <v xml:space="preserve">Funded Cost Pressures: </v>
      </c>
      <c r="D933" t="s">
        <v>732</v>
      </c>
      <c r="E933" t="str">
        <f t="shared" ref="E933:G933" si="996">E839</f>
        <v>FIGURE</v>
      </c>
      <c r="F933" t="str">
        <f t="shared" si="996"/>
        <v>Additional Costs linked Table 2</v>
      </c>
      <c r="G933" t="str">
        <f t="shared" si="996"/>
        <v>Across Service Areas</v>
      </c>
      <c r="W933" s="22">
        <f>'4 - Cost Pressures'!Y95</f>
        <v>0</v>
      </c>
      <c r="Z933" s="22">
        <f>'4 - Cost Pressures'!Z95</f>
        <v>0</v>
      </c>
    </row>
    <row r="934" spans="1:26">
      <c r="A934" t="str">
        <f t="shared" si="990"/>
        <v>Swansea Bay UHB</v>
      </c>
      <c r="B934" t="str">
        <f t="shared" si="990"/>
        <v>In Year Cost Base</v>
      </c>
      <c r="C934" t="str">
        <f t="shared" si="931"/>
        <v xml:space="preserve">Funded Cost Pressures: </v>
      </c>
      <c r="D934" t="s">
        <v>732</v>
      </c>
      <c r="E934" t="str">
        <f t="shared" ref="E934:G934" si="997">E840</f>
        <v>FIGURE</v>
      </c>
      <c r="F934" t="str">
        <f t="shared" si="997"/>
        <v>Anticpated Allocations Invesments Recurrent (as per Tab 6)</v>
      </c>
      <c r="G934" t="str">
        <f t="shared" si="997"/>
        <v>Across Service Areas</v>
      </c>
      <c r="W934" s="22">
        <f>'4 - Cost Pressures'!Y96</f>
        <v>0</v>
      </c>
      <c r="Z934" s="22">
        <f>'4 - Cost Pressures'!Z96</f>
        <v>0</v>
      </c>
    </row>
    <row r="935" spans="1:26">
      <c r="A935" t="str">
        <f t="shared" si="990"/>
        <v>Swansea Bay UHB</v>
      </c>
      <c r="B935" t="str">
        <f t="shared" si="990"/>
        <v>In Year Cost Base</v>
      </c>
      <c r="C935" t="str">
        <f t="shared" si="931"/>
        <v xml:space="preserve">Funded Cost Pressures: </v>
      </c>
      <c r="D935" t="s">
        <v>732</v>
      </c>
      <c r="E935" t="str">
        <f t="shared" ref="E935:G935" si="998">E841</f>
        <v>FIGURE</v>
      </c>
      <c r="F935" t="str">
        <f t="shared" si="998"/>
        <v>Anticpated Allocations Invesments Non Recurrent (as per Tab 6)</v>
      </c>
      <c r="G935" t="str">
        <f t="shared" si="998"/>
        <v>Across Service Areas</v>
      </c>
      <c r="W935" s="22">
        <f>'4 - Cost Pressures'!Y97</f>
        <v>0</v>
      </c>
      <c r="Z935" s="22">
        <f>'4 - Cost Pressures'!Z97</f>
        <v>0</v>
      </c>
    </row>
    <row r="936" spans="1:26">
      <c r="A936" t="str">
        <f t="shared" si="990"/>
        <v>Swansea Bay UHB</v>
      </c>
      <c r="B936" t="str">
        <f t="shared" si="990"/>
        <v>In Year Cost Base</v>
      </c>
      <c r="C936" t="str">
        <f t="shared" ref="C936:C999" si="999">C842</f>
        <v xml:space="preserve">Funded Cost Pressures: </v>
      </c>
      <c r="D936" t="s">
        <v>732</v>
      </c>
      <c r="E936" t="str">
        <f t="shared" ref="E936:G936" si="1000">E842</f>
        <v>FIGURE</v>
      </c>
      <c r="F936">
        <f t="shared" si="1000"/>
        <v>0</v>
      </c>
      <c r="G936">
        <f t="shared" si="1000"/>
        <v>0</v>
      </c>
      <c r="W936" s="22">
        <f>'4 - Cost Pressures'!Y98</f>
        <v>0</v>
      </c>
      <c r="Z936" s="22">
        <f>'4 - Cost Pressures'!Z98</f>
        <v>0</v>
      </c>
    </row>
    <row r="937" spans="1:26">
      <c r="A937" t="str">
        <f t="shared" si="990"/>
        <v>Swansea Bay UHB</v>
      </c>
      <c r="B937" t="str">
        <f t="shared" si="990"/>
        <v>In Year Cost Base</v>
      </c>
      <c r="C937" t="str">
        <f t="shared" si="999"/>
        <v xml:space="preserve">Funded Cost Pressures: </v>
      </c>
      <c r="D937" t="s">
        <v>732</v>
      </c>
      <c r="E937" t="str">
        <f t="shared" ref="E937:G937" si="1001">E843</f>
        <v>FIGURE</v>
      </c>
      <c r="F937">
        <f t="shared" si="1001"/>
        <v>0</v>
      </c>
      <c r="G937">
        <f t="shared" si="1001"/>
        <v>0</v>
      </c>
      <c r="W937" s="22">
        <f>'4 - Cost Pressures'!Y99</f>
        <v>0</v>
      </c>
      <c r="Z937" s="22">
        <f>'4 - Cost Pressures'!Z99</f>
        <v>0</v>
      </c>
    </row>
    <row r="938" spans="1:26">
      <c r="A938" t="str">
        <f t="shared" si="990"/>
        <v>Swansea Bay UHB</v>
      </c>
      <c r="B938" t="str">
        <f t="shared" si="990"/>
        <v>In Year Cost Base</v>
      </c>
      <c r="C938" t="str">
        <f t="shared" si="999"/>
        <v xml:space="preserve">Funded Cost Pressures: </v>
      </c>
      <c r="D938" t="s">
        <v>732</v>
      </c>
      <c r="E938" t="str">
        <f t="shared" ref="E938:G938" si="1002">E844</f>
        <v>FIGURE</v>
      </c>
      <c r="F938">
        <f t="shared" si="1002"/>
        <v>0</v>
      </c>
      <c r="G938">
        <f t="shared" si="1002"/>
        <v>0</v>
      </c>
      <c r="W938" s="22">
        <f>'4 - Cost Pressures'!Y100</f>
        <v>0</v>
      </c>
      <c r="Z938" s="22">
        <f>'4 - Cost Pressures'!Z100</f>
        <v>0</v>
      </c>
    </row>
    <row r="939" spans="1:26">
      <c r="A939" t="str">
        <f t="shared" ref="A939:B939" si="1003">A845</f>
        <v>Swansea Bay UHB</v>
      </c>
      <c r="B939" t="str">
        <f t="shared" si="1003"/>
        <v>In Year Cost Base</v>
      </c>
      <c r="C939" t="str">
        <f t="shared" si="999"/>
        <v xml:space="preserve">Funded Cost Pressures: </v>
      </c>
      <c r="D939" t="s">
        <v>732</v>
      </c>
      <c r="E939" t="str">
        <f t="shared" ref="E939:G939" si="1004">E845</f>
        <v>TOTAL</v>
      </c>
      <c r="F939" t="str">
        <f t="shared" si="1004"/>
        <v>Adjustment for new funded activities</v>
      </c>
      <c r="G939">
        <f t="shared" si="1004"/>
        <v>0</v>
      </c>
      <c r="W939" s="22">
        <f>'4 - Cost Pressures'!Y101</f>
        <v>0</v>
      </c>
      <c r="Z939" s="22">
        <f>'4 - Cost Pressures'!Z101</f>
        <v>0</v>
      </c>
    </row>
    <row r="940" spans="1:26">
      <c r="A940" t="str">
        <f t="shared" ref="A940:B940" si="1005">A846</f>
        <v>Swansea Bay UHB</v>
      </c>
      <c r="B940" t="str">
        <f t="shared" si="1005"/>
        <v>In Year Cost Base</v>
      </c>
      <c r="C940" t="str">
        <f t="shared" si="999"/>
        <v xml:space="preserve">Funded Cost Pressures: </v>
      </c>
      <c r="D940" t="s">
        <v>732</v>
      </c>
      <c r="E940" t="str">
        <f t="shared" ref="E940:G940" si="1006">E846</f>
        <v>FIGURE</v>
      </c>
      <c r="F940">
        <f t="shared" si="1006"/>
        <v>0</v>
      </c>
      <c r="G940">
        <f t="shared" si="1006"/>
        <v>0</v>
      </c>
      <c r="W940" s="22">
        <f>'4 - Cost Pressures'!Y102</f>
        <v>0</v>
      </c>
      <c r="Z940" s="22">
        <f>'4 - Cost Pressures'!Z102</f>
        <v>0</v>
      </c>
    </row>
    <row r="941" spans="1:26">
      <c r="A941" t="str">
        <f t="shared" ref="A941:B941" si="1007">A847</f>
        <v>Swansea Bay UHB</v>
      </c>
      <c r="B941" t="str">
        <f t="shared" si="1007"/>
        <v>In Year Cost Base</v>
      </c>
      <c r="C941" t="str">
        <f t="shared" si="999"/>
        <v>Total Cost Pressures</v>
      </c>
      <c r="D941" t="s">
        <v>732</v>
      </c>
      <c r="E941" t="str">
        <f t="shared" ref="E941:G941" si="1008">E847</f>
        <v>TOTAL</v>
      </c>
      <c r="F941" t="str">
        <f t="shared" si="1008"/>
        <v>Total Cost Pressures</v>
      </c>
      <c r="G941">
        <f t="shared" si="1008"/>
        <v>0</v>
      </c>
      <c r="W941" s="22">
        <f>'4 - Cost Pressures'!Y103</f>
        <v>0</v>
      </c>
      <c r="Z941" s="22">
        <f>'4 - Cost Pressures'!Z103</f>
        <v>0</v>
      </c>
    </row>
    <row r="942" spans="1:26">
      <c r="A942" t="str">
        <f t="shared" ref="A942:B942" si="1009">A848</f>
        <v>Swansea Bay UHB</v>
      </c>
      <c r="B942" t="str">
        <f t="shared" si="1009"/>
        <v>In Year Cost Base</v>
      </c>
      <c r="C942" t="str">
        <f t="shared" si="999"/>
        <v>Inflationary Cost Pressures</v>
      </c>
      <c r="D942" t="s">
        <v>738</v>
      </c>
      <c r="E942" t="str">
        <f t="shared" ref="E942:G942" si="1010">E848</f>
        <v>FIGURE</v>
      </c>
      <c r="F942" t="str">
        <f t="shared" si="1010"/>
        <v>Inflation - Energy</v>
      </c>
      <c r="G942">
        <f t="shared" si="1010"/>
        <v>0</v>
      </c>
      <c r="W942" s="22">
        <f>'4 - Cost Pressures'!AA10</f>
        <v>0</v>
      </c>
      <c r="Z942" s="22">
        <f>'4 - Cost Pressures'!AB10</f>
        <v>0</v>
      </c>
    </row>
    <row r="943" spans="1:26">
      <c r="A943" t="str">
        <f t="shared" ref="A943:B943" si="1011">A849</f>
        <v>Swansea Bay UHB</v>
      </c>
      <c r="B943" t="str">
        <f t="shared" si="1011"/>
        <v>In Year Cost Base</v>
      </c>
      <c r="C943" t="str">
        <f t="shared" si="999"/>
        <v>Inflationary Cost Pressures</v>
      </c>
      <c r="D943" t="s">
        <v>738</v>
      </c>
      <c r="E943" t="str">
        <f t="shared" ref="E943:G943" si="1012">E849</f>
        <v>FIGURE</v>
      </c>
      <c r="F943" t="str">
        <f t="shared" si="1012"/>
        <v>Inflation - Other price increases</v>
      </c>
      <c r="G943">
        <f t="shared" si="1012"/>
        <v>0</v>
      </c>
      <c r="W943" s="22">
        <f>'4 - Cost Pressures'!AA11</f>
        <v>0</v>
      </c>
      <c r="Z943" s="22">
        <f>'4 - Cost Pressures'!AB11</f>
        <v>0</v>
      </c>
    </row>
    <row r="944" spans="1:26">
      <c r="A944" t="str">
        <f t="shared" ref="A944:B944" si="1013">A850</f>
        <v>Swansea Bay UHB</v>
      </c>
      <c r="B944" t="str">
        <f t="shared" si="1013"/>
        <v>In Year Cost Base</v>
      </c>
      <c r="C944" t="str">
        <f t="shared" si="999"/>
        <v>Inflationary Cost Pressures</v>
      </c>
      <c r="D944" t="s">
        <v>738</v>
      </c>
      <c r="E944" t="str">
        <f t="shared" ref="E944:G944" si="1014">E850</f>
        <v>FIGURE</v>
      </c>
      <c r="F944" t="str">
        <f t="shared" si="1014"/>
        <v>CHC (ec RLW)</v>
      </c>
      <c r="G944">
        <f t="shared" si="1014"/>
        <v>0</v>
      </c>
      <c r="W944" s="22">
        <f>'4 - Cost Pressures'!AA12</f>
        <v>0</v>
      </c>
      <c r="Z944" s="22">
        <f>'4 - Cost Pressures'!AB12</f>
        <v>0</v>
      </c>
    </row>
    <row r="945" spans="1:26">
      <c r="A945" t="str">
        <f t="shared" ref="A945:B945" si="1015">A851</f>
        <v>Swansea Bay UHB</v>
      </c>
      <c r="B945" t="str">
        <f t="shared" si="1015"/>
        <v>In Year Cost Base</v>
      </c>
      <c r="C945" t="str">
        <f t="shared" si="999"/>
        <v>Inflationary Cost Pressures</v>
      </c>
      <c r="D945" t="s">
        <v>738</v>
      </c>
      <c r="E945" t="str">
        <f t="shared" ref="E945:G945" si="1016">E851</f>
        <v>FIGURE</v>
      </c>
      <c r="F945" t="str">
        <f t="shared" si="1016"/>
        <v>Secondary Care Drugs &amp; NICE</v>
      </c>
      <c r="G945">
        <f t="shared" si="1016"/>
        <v>0</v>
      </c>
      <c r="W945" s="22">
        <f>'4 - Cost Pressures'!AA13</f>
        <v>0</v>
      </c>
      <c r="Z945" s="22">
        <f>'4 - Cost Pressures'!AB13</f>
        <v>0</v>
      </c>
    </row>
    <row r="946" spans="1:26">
      <c r="A946" t="str">
        <f t="shared" ref="A946:B946" si="1017">A852</f>
        <v>Swansea Bay UHB</v>
      </c>
      <c r="B946" t="str">
        <f t="shared" si="1017"/>
        <v>In Year Cost Base</v>
      </c>
      <c r="C946" t="str">
        <f t="shared" si="999"/>
        <v>Inflationary Cost Pressures</v>
      </c>
      <c r="D946" t="s">
        <v>738</v>
      </c>
      <c r="E946" t="str">
        <f t="shared" ref="E946:G946" si="1018">E852</f>
        <v>FIGURE</v>
      </c>
      <c r="F946" t="str">
        <f t="shared" si="1018"/>
        <v>PC Prescribing</v>
      </c>
      <c r="G946">
        <f t="shared" si="1018"/>
        <v>0</v>
      </c>
      <c r="W946" s="22">
        <f>'4 - Cost Pressures'!AA14</f>
        <v>0</v>
      </c>
      <c r="Z946" s="22">
        <f>'4 - Cost Pressures'!AB14</f>
        <v>0</v>
      </c>
    </row>
    <row r="947" spans="1:26">
      <c r="A947" t="str">
        <f t="shared" ref="A947:B947" si="1019">A853</f>
        <v>Swansea Bay UHB</v>
      </c>
      <c r="B947" t="str">
        <f t="shared" si="1019"/>
        <v>In Year Cost Base</v>
      </c>
      <c r="C947" t="str">
        <f t="shared" si="999"/>
        <v>Inflationary Cost Pressures</v>
      </c>
      <c r="D947" t="s">
        <v>738</v>
      </c>
      <c r="E947" t="str">
        <f t="shared" ref="E947:G947" si="1020">E853</f>
        <v>FIGURE</v>
      </c>
      <c r="F947" t="str">
        <f t="shared" si="1020"/>
        <v>Inflations Linked to Commissioned Services</v>
      </c>
      <c r="G947">
        <f t="shared" si="1020"/>
        <v>0</v>
      </c>
      <c r="W947" s="22">
        <f>'4 - Cost Pressures'!AA15</f>
        <v>0</v>
      </c>
      <c r="Z947" s="22">
        <f>'4 - Cost Pressures'!AB15</f>
        <v>0</v>
      </c>
    </row>
    <row r="948" spans="1:26">
      <c r="A948" t="str">
        <f t="shared" ref="A948:B948" si="1021">A854</f>
        <v>Swansea Bay UHB</v>
      </c>
      <c r="B948" t="str">
        <f t="shared" si="1021"/>
        <v>In Year Cost Base</v>
      </c>
      <c r="C948" t="str">
        <f t="shared" si="999"/>
        <v>Inflationary Cost Pressures</v>
      </c>
      <c r="D948" t="s">
        <v>738</v>
      </c>
      <c r="E948" t="str">
        <f t="shared" ref="E948:G948" si="1022">E854</f>
        <v>FIGURE</v>
      </c>
      <c r="F948">
        <f t="shared" si="1022"/>
        <v>0</v>
      </c>
      <c r="G948">
        <f t="shared" si="1022"/>
        <v>0</v>
      </c>
      <c r="W948" s="22">
        <f>'4 - Cost Pressures'!AA16</f>
        <v>0</v>
      </c>
      <c r="Z948" s="22">
        <f>'4 - Cost Pressures'!AB16</f>
        <v>0</v>
      </c>
    </row>
    <row r="949" spans="1:26">
      <c r="A949" t="str">
        <f t="shared" ref="A949:B949" si="1023">A855</f>
        <v>Swansea Bay UHB</v>
      </c>
      <c r="B949" t="str">
        <f t="shared" si="1023"/>
        <v>In Year Cost Base</v>
      </c>
      <c r="C949" t="str">
        <f t="shared" si="999"/>
        <v>Inflationary Cost Pressures</v>
      </c>
      <c r="D949" t="s">
        <v>738</v>
      </c>
      <c r="E949" t="str">
        <f t="shared" ref="E949:G949" si="1024">E855</f>
        <v>FIGURE</v>
      </c>
      <c r="F949">
        <f t="shared" si="1024"/>
        <v>0</v>
      </c>
      <c r="G949">
        <f t="shared" si="1024"/>
        <v>0</v>
      </c>
      <c r="W949" s="22">
        <f>'4 - Cost Pressures'!AA17</f>
        <v>0</v>
      </c>
      <c r="Z949" s="22">
        <f>'4 - Cost Pressures'!AB17</f>
        <v>0</v>
      </c>
    </row>
    <row r="950" spans="1:26">
      <c r="A950" t="str">
        <f t="shared" ref="A950:B950" si="1025">A856</f>
        <v>Swansea Bay UHB</v>
      </c>
      <c r="B950" t="str">
        <f t="shared" si="1025"/>
        <v>In Year Cost Base</v>
      </c>
      <c r="C950" t="str">
        <f t="shared" si="999"/>
        <v>Inflationary Cost Pressures</v>
      </c>
      <c r="D950" t="s">
        <v>738</v>
      </c>
      <c r="E950" t="str">
        <f t="shared" ref="E950:G950" si="1026">E856</f>
        <v>TOTAL</v>
      </c>
      <c r="F950" t="str">
        <f t="shared" si="1026"/>
        <v>Subtotal Inflationary Cost Pressures</v>
      </c>
      <c r="G950">
        <f t="shared" si="1026"/>
        <v>0</v>
      </c>
      <c r="W950" s="22">
        <f>'4 - Cost Pressures'!AA18</f>
        <v>0</v>
      </c>
      <c r="Z950" s="22">
        <f>'4 - Cost Pressures'!AB18</f>
        <v>0</v>
      </c>
    </row>
    <row r="951" spans="1:26">
      <c r="A951" t="str">
        <f t="shared" ref="A951:B951" si="1027">A857</f>
        <v>Swansea Bay UHB</v>
      </c>
      <c r="B951" t="str">
        <f t="shared" si="1027"/>
        <v>In Year Cost Base</v>
      </c>
      <c r="C951" t="str">
        <f t="shared" si="999"/>
        <v>Inflationary Cost Pressures</v>
      </c>
      <c r="D951" t="s">
        <v>738</v>
      </c>
      <c r="E951" t="str">
        <f t="shared" ref="E951:G951" si="1028">E857</f>
        <v>FIGURE</v>
      </c>
      <c r="F951">
        <f t="shared" si="1028"/>
        <v>0</v>
      </c>
      <c r="G951">
        <f t="shared" si="1028"/>
        <v>0</v>
      </c>
      <c r="W951" s="22">
        <f>'4 - Cost Pressures'!AA19</f>
        <v>0</v>
      </c>
      <c r="Z951" s="22">
        <f>'4 - Cost Pressures'!AB19</f>
        <v>0</v>
      </c>
    </row>
    <row r="952" spans="1:26">
      <c r="A952" t="str">
        <f t="shared" ref="A952:B952" si="1029">A858</f>
        <v>Swansea Bay UHB</v>
      </c>
      <c r="B952" t="str">
        <f t="shared" si="1029"/>
        <v>In Year Cost Base</v>
      </c>
      <c r="C952" t="str">
        <f t="shared" si="999"/>
        <v>Ongoing non-recurring cost pressures</v>
      </c>
      <c r="D952" t="s">
        <v>738</v>
      </c>
      <c r="E952" t="str">
        <f t="shared" ref="E952:G952" si="1030">E858</f>
        <v>FIGURE</v>
      </c>
      <c r="F952" t="str">
        <f t="shared" si="1030"/>
        <v>Ongoing non-recurring cost pressures</v>
      </c>
      <c r="G952" t="str">
        <f t="shared" si="1030"/>
        <v>Service Area</v>
      </c>
      <c r="W952" s="22" t="str">
        <f>'4 - Cost Pressures'!AA20</f>
        <v>£'000</v>
      </c>
      <c r="Z952" s="22" t="str">
        <f>'4 - Cost Pressures'!AB20</f>
        <v>£'000</v>
      </c>
    </row>
    <row r="953" spans="1:26">
      <c r="A953" t="str">
        <f t="shared" ref="A953:B953" si="1031">A859</f>
        <v>Swansea Bay UHB</v>
      </c>
      <c r="B953" t="str">
        <f t="shared" si="1031"/>
        <v>In Year Cost Base</v>
      </c>
      <c r="C953" t="str">
        <f t="shared" si="999"/>
        <v>Ongoing non-recurring cost pressures</v>
      </c>
      <c r="D953" t="s">
        <v>738</v>
      </c>
      <c r="E953" t="str">
        <f t="shared" ref="E953:G953" si="1032">E859</f>
        <v>FIGURE</v>
      </c>
      <c r="F953">
        <f t="shared" si="1032"/>
        <v>0</v>
      </c>
      <c r="G953">
        <f t="shared" si="1032"/>
        <v>0</v>
      </c>
      <c r="W953" s="22">
        <f>'4 - Cost Pressures'!AA21</f>
        <v>0</v>
      </c>
      <c r="Z953" s="22">
        <f>'4 - Cost Pressures'!AB21</f>
        <v>0</v>
      </c>
    </row>
    <row r="954" spans="1:26">
      <c r="A954" t="str">
        <f t="shared" ref="A954:B954" si="1033">A860</f>
        <v>Swansea Bay UHB</v>
      </c>
      <c r="B954" t="str">
        <f t="shared" si="1033"/>
        <v>In Year Cost Base</v>
      </c>
      <c r="C954" t="str">
        <f t="shared" si="999"/>
        <v>Ongoing non-recurring cost pressures</v>
      </c>
      <c r="D954" t="s">
        <v>738</v>
      </c>
      <c r="E954" t="str">
        <f t="shared" ref="E954:G954" si="1034">E860</f>
        <v>FIGURE</v>
      </c>
      <c r="F954">
        <f t="shared" si="1034"/>
        <v>0</v>
      </c>
      <c r="G954">
        <f t="shared" si="1034"/>
        <v>0</v>
      </c>
      <c r="W954" s="22">
        <f>'4 - Cost Pressures'!AA22</f>
        <v>0</v>
      </c>
      <c r="Z954" s="22">
        <f>'4 - Cost Pressures'!AB22</f>
        <v>0</v>
      </c>
    </row>
    <row r="955" spans="1:26">
      <c r="A955" t="str">
        <f t="shared" ref="A955:B955" si="1035">A861</f>
        <v>Swansea Bay UHB</v>
      </c>
      <c r="B955" t="str">
        <f t="shared" si="1035"/>
        <v>In Year Cost Base</v>
      </c>
      <c r="C955" t="str">
        <f t="shared" si="999"/>
        <v>Ongoing non-recurring cost pressures</v>
      </c>
      <c r="D955" t="s">
        <v>738</v>
      </c>
      <c r="E955" t="str">
        <f t="shared" ref="E955:G955" si="1036">E861</f>
        <v>FIGURE</v>
      </c>
      <c r="F955">
        <f t="shared" si="1036"/>
        <v>0</v>
      </c>
      <c r="G955">
        <f t="shared" si="1036"/>
        <v>0</v>
      </c>
      <c r="W955" s="22">
        <f>'4 - Cost Pressures'!AA23</f>
        <v>0</v>
      </c>
      <c r="Z955" s="22">
        <f>'4 - Cost Pressures'!AB23</f>
        <v>0</v>
      </c>
    </row>
    <row r="956" spans="1:26">
      <c r="A956" t="str">
        <f t="shared" ref="A956:B956" si="1037">A862</f>
        <v>Swansea Bay UHB</v>
      </c>
      <c r="B956" t="str">
        <f t="shared" si="1037"/>
        <v>In Year Cost Base</v>
      </c>
      <c r="C956" t="str">
        <f t="shared" si="999"/>
        <v>Ongoing non-recurring cost pressures</v>
      </c>
      <c r="D956" t="s">
        <v>738</v>
      </c>
      <c r="E956" t="str">
        <f t="shared" ref="E956:G956" si="1038">E862</f>
        <v>FIGURE</v>
      </c>
      <c r="F956">
        <f t="shared" si="1038"/>
        <v>0</v>
      </c>
      <c r="G956">
        <f t="shared" si="1038"/>
        <v>0</v>
      </c>
      <c r="W956" s="22">
        <f>'4 - Cost Pressures'!AA24</f>
        <v>0</v>
      </c>
      <c r="Z956" s="22">
        <f>'4 - Cost Pressures'!AB24</f>
        <v>0</v>
      </c>
    </row>
    <row r="957" spans="1:26">
      <c r="A957" t="str">
        <f t="shared" ref="A957:B957" si="1039">A863</f>
        <v>Swansea Bay UHB</v>
      </c>
      <c r="B957" t="str">
        <f t="shared" si="1039"/>
        <v>In Year Cost Base</v>
      </c>
      <c r="C957" t="str">
        <f t="shared" si="999"/>
        <v>Ongoing non-recurring cost pressures</v>
      </c>
      <c r="D957" t="s">
        <v>738</v>
      </c>
      <c r="E957" t="str">
        <f t="shared" ref="E957:G957" si="1040">E863</f>
        <v>FIGURE</v>
      </c>
      <c r="F957">
        <f t="shared" si="1040"/>
        <v>0</v>
      </c>
      <c r="G957">
        <f t="shared" si="1040"/>
        <v>0</v>
      </c>
      <c r="W957" s="22">
        <f>'4 - Cost Pressures'!AA25</f>
        <v>0</v>
      </c>
      <c r="Z957" s="22">
        <f>'4 - Cost Pressures'!AB25</f>
        <v>0</v>
      </c>
    </row>
    <row r="958" spans="1:26">
      <c r="A958" t="str">
        <f t="shared" ref="A958:B958" si="1041">A864</f>
        <v>Swansea Bay UHB</v>
      </c>
      <c r="B958" t="str">
        <f t="shared" si="1041"/>
        <v>In Year Cost Base</v>
      </c>
      <c r="C958" t="str">
        <f t="shared" si="999"/>
        <v>Ongoing non-recurring cost pressures</v>
      </c>
      <c r="D958" t="s">
        <v>738</v>
      </c>
      <c r="E958" t="str">
        <f t="shared" ref="E958:G958" si="1042">E864</f>
        <v>FIGURE</v>
      </c>
      <c r="F958">
        <f t="shared" si="1042"/>
        <v>0</v>
      </c>
      <c r="G958">
        <f t="shared" si="1042"/>
        <v>0</v>
      </c>
      <c r="W958" s="22">
        <f>'4 - Cost Pressures'!AA26</f>
        <v>0</v>
      </c>
      <c r="Z958" s="22">
        <f>'4 - Cost Pressures'!AB26</f>
        <v>0</v>
      </c>
    </row>
    <row r="959" spans="1:26">
      <c r="A959" t="str">
        <f t="shared" ref="A959:B959" si="1043">A865</f>
        <v>Swansea Bay UHB</v>
      </c>
      <c r="B959" t="str">
        <f t="shared" si="1043"/>
        <v>In Year Cost Base</v>
      </c>
      <c r="C959" t="str">
        <f t="shared" si="999"/>
        <v>Ongoing non-recurring cost pressures</v>
      </c>
      <c r="D959" t="s">
        <v>738</v>
      </c>
      <c r="E959" t="str">
        <f t="shared" ref="E959:G959" si="1044">E865</f>
        <v>FIGURE</v>
      </c>
      <c r="F959">
        <f t="shared" si="1044"/>
        <v>0</v>
      </c>
      <c r="G959">
        <f t="shared" si="1044"/>
        <v>0</v>
      </c>
      <c r="W959" s="22">
        <f>'4 - Cost Pressures'!AA27</f>
        <v>0</v>
      </c>
      <c r="Z959" s="22">
        <f>'4 - Cost Pressures'!AB27</f>
        <v>0</v>
      </c>
    </row>
    <row r="960" spans="1:26">
      <c r="A960" t="str">
        <f t="shared" ref="A960:B960" si="1045">A866</f>
        <v>Swansea Bay UHB</v>
      </c>
      <c r="B960" t="str">
        <f t="shared" si="1045"/>
        <v>In Year Cost Base</v>
      </c>
      <c r="C960" t="str">
        <f t="shared" si="999"/>
        <v>Ongoing non-recurring cost pressures</v>
      </c>
      <c r="D960" t="s">
        <v>738</v>
      </c>
      <c r="E960" t="str">
        <f t="shared" ref="E960:G960" si="1046">E866</f>
        <v>FIGURE</v>
      </c>
      <c r="F960">
        <f t="shared" si="1046"/>
        <v>0</v>
      </c>
      <c r="G960">
        <f t="shared" si="1046"/>
        <v>0</v>
      </c>
      <c r="W960" s="22">
        <f>'4 - Cost Pressures'!AA28</f>
        <v>0</v>
      </c>
      <c r="Z960" s="22">
        <f>'4 - Cost Pressures'!AB28</f>
        <v>0</v>
      </c>
    </row>
    <row r="961" spans="1:26">
      <c r="A961" t="str">
        <f t="shared" ref="A961:B961" si="1047">A867</f>
        <v>Swansea Bay UHB</v>
      </c>
      <c r="B961" t="str">
        <f t="shared" si="1047"/>
        <v>In Year Cost Base</v>
      </c>
      <c r="C961" t="str">
        <f t="shared" si="999"/>
        <v>Ongoing non-recurring cost pressures</v>
      </c>
      <c r="D961" t="s">
        <v>738</v>
      </c>
      <c r="E961" t="str">
        <f t="shared" ref="E961:G961" si="1048">E867</f>
        <v>FIGURE</v>
      </c>
      <c r="F961">
        <f t="shared" si="1048"/>
        <v>0</v>
      </c>
      <c r="G961">
        <f t="shared" si="1048"/>
        <v>0</v>
      </c>
      <c r="W961" s="22">
        <f>'4 - Cost Pressures'!AA29</f>
        <v>0</v>
      </c>
      <c r="Z961" s="22">
        <f>'4 - Cost Pressures'!AB29</f>
        <v>0</v>
      </c>
    </row>
    <row r="962" spans="1:26">
      <c r="A962" t="str">
        <f t="shared" ref="A962:B962" si="1049">A868</f>
        <v>Swansea Bay UHB</v>
      </c>
      <c r="B962" t="str">
        <f t="shared" si="1049"/>
        <v>In Year Cost Base</v>
      </c>
      <c r="C962" t="str">
        <f t="shared" si="999"/>
        <v>Ongoing non-recurring cost pressures</v>
      </c>
      <c r="D962" t="s">
        <v>738</v>
      </c>
      <c r="E962" t="str">
        <f t="shared" ref="E962:G962" si="1050">E868</f>
        <v>FIGURE</v>
      </c>
      <c r="F962">
        <f t="shared" si="1050"/>
        <v>0</v>
      </c>
      <c r="G962">
        <f t="shared" si="1050"/>
        <v>0</v>
      </c>
      <c r="W962" s="22">
        <f>'4 - Cost Pressures'!AA30</f>
        <v>0</v>
      </c>
      <c r="Z962" s="22">
        <f>'4 - Cost Pressures'!AB30</f>
        <v>0</v>
      </c>
    </row>
    <row r="963" spans="1:26">
      <c r="A963" t="str">
        <f t="shared" ref="A963:B963" si="1051">A869</f>
        <v>Swansea Bay UHB</v>
      </c>
      <c r="B963" t="str">
        <f t="shared" si="1051"/>
        <v>In Year Cost Base</v>
      </c>
      <c r="C963" t="str">
        <f t="shared" si="999"/>
        <v>Ongoing non-recurring cost pressures</v>
      </c>
      <c r="D963" t="s">
        <v>738</v>
      </c>
      <c r="E963" t="str">
        <f t="shared" ref="E963:G963" si="1052">E869</f>
        <v>FIGURE</v>
      </c>
      <c r="F963">
        <f t="shared" si="1052"/>
        <v>0</v>
      </c>
      <c r="G963">
        <f t="shared" si="1052"/>
        <v>0</v>
      </c>
      <c r="W963" s="22">
        <f>'4 - Cost Pressures'!AA31</f>
        <v>0</v>
      </c>
      <c r="Z963" s="22">
        <f>'4 - Cost Pressures'!AB31</f>
        <v>0</v>
      </c>
    </row>
    <row r="964" spans="1:26">
      <c r="A964" t="str">
        <f t="shared" ref="A964:B964" si="1053">A870</f>
        <v>Swansea Bay UHB</v>
      </c>
      <c r="B964" t="str">
        <f t="shared" si="1053"/>
        <v>In Year Cost Base</v>
      </c>
      <c r="C964" t="str">
        <f t="shared" si="999"/>
        <v>Ongoing non-recurring cost pressures</v>
      </c>
      <c r="D964" t="s">
        <v>738</v>
      </c>
      <c r="E964" t="str">
        <f t="shared" ref="E964:G964" si="1054">E870</f>
        <v>FIGURE</v>
      </c>
      <c r="F964">
        <f t="shared" si="1054"/>
        <v>0</v>
      </c>
      <c r="G964">
        <f t="shared" si="1054"/>
        <v>0</v>
      </c>
      <c r="W964" s="22">
        <f>'4 - Cost Pressures'!AA32</f>
        <v>0</v>
      </c>
      <c r="Z964" s="22">
        <f>'4 - Cost Pressures'!AB32</f>
        <v>0</v>
      </c>
    </row>
    <row r="965" spans="1:26">
      <c r="A965" t="str">
        <f t="shared" ref="A965:B965" si="1055">A871</f>
        <v>Swansea Bay UHB</v>
      </c>
      <c r="B965" t="str">
        <f t="shared" si="1055"/>
        <v>In Year Cost Base</v>
      </c>
      <c r="C965" t="str">
        <f t="shared" si="999"/>
        <v>Ongoing non-recurring cost pressures</v>
      </c>
      <c r="D965" t="s">
        <v>738</v>
      </c>
      <c r="E965" t="str">
        <f t="shared" ref="E965:G965" si="1056">E871</f>
        <v>FIGURE</v>
      </c>
      <c r="F965">
        <f t="shared" si="1056"/>
        <v>0</v>
      </c>
      <c r="G965">
        <f t="shared" si="1056"/>
        <v>0</v>
      </c>
      <c r="W965" s="22">
        <f>'4 - Cost Pressures'!AA33</f>
        <v>0</v>
      </c>
      <c r="Z965" s="22">
        <f>'4 - Cost Pressures'!AB33</f>
        <v>0</v>
      </c>
    </row>
    <row r="966" spans="1:26">
      <c r="A966" t="str">
        <f t="shared" ref="A966:B966" si="1057">A872</f>
        <v>Swansea Bay UHB</v>
      </c>
      <c r="B966" t="str">
        <f t="shared" si="1057"/>
        <v>In Year Cost Base</v>
      </c>
      <c r="C966" t="str">
        <f t="shared" si="999"/>
        <v>Ongoing non-recurring cost pressures</v>
      </c>
      <c r="D966" t="s">
        <v>738</v>
      </c>
      <c r="E966" t="str">
        <f t="shared" ref="E966:G966" si="1058">E872</f>
        <v>FIGURE</v>
      </c>
      <c r="F966">
        <f t="shared" si="1058"/>
        <v>0</v>
      </c>
      <c r="G966">
        <f t="shared" si="1058"/>
        <v>0</v>
      </c>
      <c r="W966" s="22">
        <f>'4 - Cost Pressures'!AA34</f>
        <v>0</v>
      </c>
      <c r="Z966" s="22">
        <f>'4 - Cost Pressures'!AB34</f>
        <v>0</v>
      </c>
    </row>
    <row r="967" spans="1:26">
      <c r="A967" t="str">
        <f t="shared" ref="A967:B967" si="1059">A873</f>
        <v>Swansea Bay UHB</v>
      </c>
      <c r="B967" t="str">
        <f t="shared" si="1059"/>
        <v>In Year Cost Base</v>
      </c>
      <c r="C967" t="str">
        <f t="shared" si="999"/>
        <v>Ongoing non-recurring cost pressures</v>
      </c>
      <c r="D967" t="s">
        <v>738</v>
      </c>
      <c r="E967" t="str">
        <f t="shared" ref="E967:G967" si="1060">E873</f>
        <v>FIGURE</v>
      </c>
      <c r="F967">
        <f t="shared" si="1060"/>
        <v>0</v>
      </c>
      <c r="G967">
        <f t="shared" si="1060"/>
        <v>0</v>
      </c>
      <c r="W967" s="22">
        <f>'4 - Cost Pressures'!AA35</f>
        <v>0</v>
      </c>
      <c r="Z967" s="22">
        <f>'4 - Cost Pressures'!AB35</f>
        <v>0</v>
      </c>
    </row>
    <row r="968" spans="1:26">
      <c r="A968" t="str">
        <f t="shared" ref="A968:B968" si="1061">A874</f>
        <v>Swansea Bay UHB</v>
      </c>
      <c r="B968" t="str">
        <f t="shared" si="1061"/>
        <v>In Year Cost Base</v>
      </c>
      <c r="C968" t="str">
        <f t="shared" si="999"/>
        <v>Ongoing non-recurring cost pressures</v>
      </c>
      <c r="D968" t="s">
        <v>738</v>
      </c>
      <c r="E968" t="str">
        <f t="shared" ref="E968:G968" si="1062">E874</f>
        <v>FIGURE</v>
      </c>
      <c r="F968">
        <f t="shared" si="1062"/>
        <v>0</v>
      </c>
      <c r="G968">
        <f t="shared" si="1062"/>
        <v>0</v>
      </c>
      <c r="W968" s="22">
        <f>'4 - Cost Pressures'!AA36</f>
        <v>0</v>
      </c>
      <c r="Z968" s="22">
        <f>'4 - Cost Pressures'!AB36</f>
        <v>0</v>
      </c>
    </row>
    <row r="969" spans="1:26">
      <c r="A969" t="str">
        <f t="shared" ref="A969:B969" si="1063">A875</f>
        <v>Swansea Bay UHB</v>
      </c>
      <c r="B969" t="str">
        <f t="shared" si="1063"/>
        <v>In Year Cost Base</v>
      </c>
      <c r="C969" t="str">
        <f t="shared" si="999"/>
        <v>Ongoing non-recurring cost pressures</v>
      </c>
      <c r="D969" t="s">
        <v>738</v>
      </c>
      <c r="E969" t="str">
        <f t="shared" ref="E969:G969" si="1064">E875</f>
        <v>FIGURE</v>
      </c>
      <c r="F969">
        <f t="shared" si="1064"/>
        <v>0</v>
      </c>
      <c r="G969">
        <f t="shared" si="1064"/>
        <v>0</v>
      </c>
      <c r="W969" s="22">
        <f>'4 - Cost Pressures'!AA37</f>
        <v>0</v>
      </c>
      <c r="Z969" s="22">
        <f>'4 - Cost Pressures'!AB37</f>
        <v>0</v>
      </c>
    </row>
    <row r="970" spans="1:26">
      <c r="A970" t="str">
        <f t="shared" ref="A970:B970" si="1065">A876</f>
        <v>Swansea Bay UHB</v>
      </c>
      <c r="B970" t="str">
        <f t="shared" si="1065"/>
        <v>In Year Cost Base</v>
      </c>
      <c r="C970" t="str">
        <f t="shared" si="999"/>
        <v>Ongoing non-recurring cost pressures</v>
      </c>
      <c r="D970" t="s">
        <v>738</v>
      </c>
      <c r="E970" t="str">
        <f t="shared" ref="E970:G970" si="1066">E876</f>
        <v>FIGURE</v>
      </c>
      <c r="F970">
        <f t="shared" si="1066"/>
        <v>0</v>
      </c>
      <c r="G970">
        <f t="shared" si="1066"/>
        <v>0</v>
      </c>
      <c r="W970" s="22">
        <f>'4 - Cost Pressures'!AA38</f>
        <v>0</v>
      </c>
      <c r="Z970" s="22">
        <f>'4 - Cost Pressures'!AB38</f>
        <v>0</v>
      </c>
    </row>
    <row r="971" spans="1:26">
      <c r="A971" t="str">
        <f t="shared" ref="A971:B971" si="1067">A877</f>
        <v>Swansea Bay UHB</v>
      </c>
      <c r="B971" t="str">
        <f t="shared" si="1067"/>
        <v>In Year Cost Base</v>
      </c>
      <c r="C971" t="str">
        <f t="shared" si="999"/>
        <v>Ongoing non-recurring cost pressures</v>
      </c>
      <c r="D971" t="s">
        <v>738</v>
      </c>
      <c r="E971" t="str">
        <f t="shared" ref="E971:G971" si="1068">E877</f>
        <v>FIGURE</v>
      </c>
      <c r="F971">
        <f t="shared" si="1068"/>
        <v>0</v>
      </c>
      <c r="G971">
        <f t="shared" si="1068"/>
        <v>0</v>
      </c>
      <c r="W971" s="22">
        <f>'4 - Cost Pressures'!AA39</f>
        <v>0</v>
      </c>
      <c r="Z971" s="22">
        <f>'4 - Cost Pressures'!AB39</f>
        <v>0</v>
      </c>
    </row>
    <row r="972" spans="1:26">
      <c r="A972" t="str">
        <f t="shared" ref="A972:B972" si="1069">A878</f>
        <v>Swansea Bay UHB</v>
      </c>
      <c r="B972" t="str">
        <f t="shared" si="1069"/>
        <v>In Year Cost Base</v>
      </c>
      <c r="C972" t="str">
        <f t="shared" si="999"/>
        <v>Ongoing non-recurring cost pressures</v>
      </c>
      <c r="D972" t="s">
        <v>738</v>
      </c>
      <c r="E972" t="str">
        <f t="shared" ref="E972:G972" si="1070">E878</f>
        <v>FIGURE</v>
      </c>
      <c r="F972">
        <f t="shared" si="1070"/>
        <v>0</v>
      </c>
      <c r="G972">
        <f t="shared" si="1070"/>
        <v>0</v>
      </c>
      <c r="W972" s="22">
        <f>'4 - Cost Pressures'!AA40</f>
        <v>0</v>
      </c>
      <c r="Z972" s="22">
        <f>'4 - Cost Pressures'!AB40</f>
        <v>0</v>
      </c>
    </row>
    <row r="973" spans="1:26">
      <c r="A973" t="str">
        <f t="shared" ref="A973:B973" si="1071">A879</f>
        <v>Swansea Bay UHB</v>
      </c>
      <c r="B973" t="str">
        <f t="shared" si="1071"/>
        <v>In Year Cost Base</v>
      </c>
      <c r="C973" t="str">
        <f t="shared" si="999"/>
        <v>Ongoing non-recurring cost pressures</v>
      </c>
      <c r="D973" t="s">
        <v>738</v>
      </c>
      <c r="E973" t="str">
        <f t="shared" ref="E973:G973" si="1072">E879</f>
        <v>FIGURE</v>
      </c>
      <c r="F973">
        <f t="shared" si="1072"/>
        <v>0</v>
      </c>
      <c r="G973">
        <f t="shared" si="1072"/>
        <v>0</v>
      </c>
      <c r="W973" s="22">
        <f>'4 - Cost Pressures'!AA41</f>
        <v>0</v>
      </c>
      <c r="Z973" s="22">
        <f>'4 - Cost Pressures'!AB41</f>
        <v>0</v>
      </c>
    </row>
    <row r="974" spans="1:26">
      <c r="A974" t="str">
        <f t="shared" ref="A974:B974" si="1073">A880</f>
        <v>Swansea Bay UHB</v>
      </c>
      <c r="B974" t="str">
        <f t="shared" si="1073"/>
        <v>In Year Cost Base</v>
      </c>
      <c r="C974" t="str">
        <f t="shared" si="999"/>
        <v>Ongoing non-recurring cost pressures</v>
      </c>
      <c r="D974" t="s">
        <v>738</v>
      </c>
      <c r="E974" t="str">
        <f t="shared" ref="E974:G974" si="1074">E880</f>
        <v>FIGURE</v>
      </c>
      <c r="F974">
        <f t="shared" si="1074"/>
        <v>0</v>
      </c>
      <c r="G974">
        <f t="shared" si="1074"/>
        <v>0</v>
      </c>
      <c r="W974" s="22">
        <f>'4 - Cost Pressures'!AA42</f>
        <v>0</v>
      </c>
      <c r="Z974" s="22">
        <f>'4 - Cost Pressures'!AB42</f>
        <v>0</v>
      </c>
    </row>
    <row r="975" spans="1:26">
      <c r="A975" t="str">
        <f t="shared" ref="A975:B975" si="1075">A881</f>
        <v>Swansea Bay UHB</v>
      </c>
      <c r="B975" t="str">
        <f t="shared" si="1075"/>
        <v>In Year Cost Base</v>
      </c>
      <c r="C975" t="str">
        <f t="shared" si="999"/>
        <v>Ongoing non-recurring cost pressures</v>
      </c>
      <c r="D975" t="s">
        <v>738</v>
      </c>
      <c r="E975" t="str">
        <f t="shared" ref="E975:G975" si="1076">E881</f>
        <v>FIGURE</v>
      </c>
      <c r="F975">
        <f t="shared" si="1076"/>
        <v>0</v>
      </c>
      <c r="G975">
        <f t="shared" si="1076"/>
        <v>0</v>
      </c>
      <c r="W975" s="22">
        <f>'4 - Cost Pressures'!AA43</f>
        <v>0</v>
      </c>
      <c r="Z975" s="22">
        <f>'4 - Cost Pressures'!AB43</f>
        <v>0</v>
      </c>
    </row>
    <row r="976" spans="1:26">
      <c r="A976" t="str">
        <f t="shared" ref="A976:B976" si="1077">A882</f>
        <v>Swansea Bay UHB</v>
      </c>
      <c r="B976" t="str">
        <f t="shared" si="1077"/>
        <v>In Year Cost Base</v>
      </c>
      <c r="C976" t="str">
        <f t="shared" si="999"/>
        <v>Ongoing non-recurring cost pressures</v>
      </c>
      <c r="D976" t="s">
        <v>738</v>
      </c>
      <c r="E976" t="str">
        <f t="shared" ref="E976:G976" si="1078">E882</f>
        <v>FIGURE</v>
      </c>
      <c r="F976">
        <f t="shared" si="1078"/>
        <v>0</v>
      </c>
      <c r="G976">
        <f t="shared" si="1078"/>
        <v>0</v>
      </c>
      <c r="W976" s="22">
        <f>'4 - Cost Pressures'!AA44</f>
        <v>0</v>
      </c>
      <c r="Z976" s="22">
        <f>'4 - Cost Pressures'!AB44</f>
        <v>0</v>
      </c>
    </row>
    <row r="977" spans="1:26">
      <c r="A977" t="str">
        <f t="shared" ref="A977:B977" si="1079">A883</f>
        <v>Swansea Bay UHB</v>
      </c>
      <c r="B977" t="str">
        <f t="shared" si="1079"/>
        <v>In Year Cost Base</v>
      </c>
      <c r="C977" t="str">
        <f t="shared" si="999"/>
        <v>Ongoing non-recurring cost pressures</v>
      </c>
      <c r="D977" t="s">
        <v>738</v>
      </c>
      <c r="E977" t="str">
        <f t="shared" ref="E977:G977" si="1080">E883</f>
        <v>FIGURE</v>
      </c>
      <c r="F977">
        <f t="shared" si="1080"/>
        <v>0</v>
      </c>
      <c r="G977">
        <f t="shared" si="1080"/>
        <v>0</v>
      </c>
      <c r="W977" s="22">
        <f>'4 - Cost Pressures'!AA45</f>
        <v>0</v>
      </c>
      <c r="Z977" s="22">
        <f>'4 - Cost Pressures'!AB45</f>
        <v>0</v>
      </c>
    </row>
    <row r="978" spans="1:26">
      <c r="A978" t="str">
        <f t="shared" ref="A978:B978" si="1081">A884</f>
        <v>Swansea Bay UHB</v>
      </c>
      <c r="B978" t="str">
        <f t="shared" si="1081"/>
        <v>In Year Cost Base</v>
      </c>
      <c r="C978" t="str">
        <f t="shared" si="999"/>
        <v>Ongoing non-recurring cost pressures</v>
      </c>
      <c r="D978" t="s">
        <v>738</v>
      </c>
      <c r="E978" t="str">
        <f t="shared" ref="E978:G978" si="1082">E884</f>
        <v>FIGURE</v>
      </c>
      <c r="F978">
        <f t="shared" si="1082"/>
        <v>0</v>
      </c>
      <c r="G978">
        <f t="shared" si="1082"/>
        <v>0</v>
      </c>
      <c r="W978" s="22">
        <f>'4 - Cost Pressures'!AA46</f>
        <v>0</v>
      </c>
      <c r="Z978" s="22">
        <f>'4 - Cost Pressures'!AB46</f>
        <v>0</v>
      </c>
    </row>
    <row r="979" spans="1:26">
      <c r="A979" t="str">
        <f t="shared" ref="A979:B979" si="1083">A885</f>
        <v>Swansea Bay UHB</v>
      </c>
      <c r="B979" t="str">
        <f t="shared" si="1083"/>
        <v>In Year Cost Base</v>
      </c>
      <c r="C979" t="str">
        <f t="shared" si="999"/>
        <v>Ongoing non-recurring cost pressures</v>
      </c>
      <c r="D979" t="s">
        <v>738</v>
      </c>
      <c r="E979" t="str">
        <f t="shared" ref="E979:G979" si="1084">E885</f>
        <v>FIGURE</v>
      </c>
      <c r="F979">
        <f t="shared" si="1084"/>
        <v>0</v>
      </c>
      <c r="G979">
        <f t="shared" si="1084"/>
        <v>0</v>
      </c>
      <c r="W979" s="22">
        <f>'4 - Cost Pressures'!AA47</f>
        <v>0</v>
      </c>
      <c r="Z979" s="22">
        <f>'4 - Cost Pressures'!AB47</f>
        <v>0</v>
      </c>
    </row>
    <row r="980" spans="1:26">
      <c r="A980" t="str">
        <f t="shared" ref="A980:B980" si="1085">A886</f>
        <v>Swansea Bay UHB</v>
      </c>
      <c r="B980" t="str">
        <f t="shared" si="1085"/>
        <v>In Year Cost Base</v>
      </c>
      <c r="C980" t="str">
        <f t="shared" si="999"/>
        <v>Ongoing non-recurring cost pressures</v>
      </c>
      <c r="D980" t="s">
        <v>738</v>
      </c>
      <c r="E980" t="str">
        <f t="shared" ref="E980:G980" si="1086">E886</f>
        <v>FIGURE</v>
      </c>
      <c r="F980">
        <f t="shared" si="1086"/>
        <v>0</v>
      </c>
      <c r="G980">
        <f t="shared" si="1086"/>
        <v>0</v>
      </c>
      <c r="W980" s="22">
        <f>'4 - Cost Pressures'!AA48</f>
        <v>0</v>
      </c>
      <c r="Z980" s="22">
        <f>'4 - Cost Pressures'!AB48</f>
        <v>0</v>
      </c>
    </row>
    <row r="981" spans="1:26">
      <c r="A981" t="str">
        <f t="shared" ref="A981:B981" si="1087">A887</f>
        <v>Swansea Bay UHB</v>
      </c>
      <c r="B981" t="str">
        <f t="shared" si="1087"/>
        <v>In Year Cost Base</v>
      </c>
      <c r="C981" t="str">
        <f t="shared" si="999"/>
        <v>Ongoing non-recurring cost pressures</v>
      </c>
      <c r="D981" t="s">
        <v>738</v>
      </c>
      <c r="E981" t="str">
        <f t="shared" ref="E981:G981" si="1088">E887</f>
        <v>TOTAL</v>
      </c>
      <c r="F981" t="str">
        <f t="shared" si="1088"/>
        <v>Subtotal Ongoing non-recurrent pressures</v>
      </c>
      <c r="G981">
        <f t="shared" si="1088"/>
        <v>0</v>
      </c>
      <c r="W981" s="22">
        <f>'4 - Cost Pressures'!AA49</f>
        <v>0</v>
      </c>
      <c r="Z981" s="22">
        <f>'4 - Cost Pressures'!AB49</f>
        <v>0</v>
      </c>
    </row>
    <row r="982" spans="1:26">
      <c r="A982" t="str">
        <f t="shared" ref="A982:B982" si="1089">A888</f>
        <v>Swansea Bay UHB</v>
      </c>
      <c r="B982" t="str">
        <f t="shared" si="1089"/>
        <v>In Year Cost Base</v>
      </c>
      <c r="C982" t="str">
        <f t="shared" si="999"/>
        <v>Ongoing non-recurring cost pressures</v>
      </c>
      <c r="D982" t="s">
        <v>738</v>
      </c>
      <c r="E982" t="str">
        <f t="shared" ref="E982:G982" si="1090">E888</f>
        <v>FIGURE</v>
      </c>
      <c r="F982">
        <f t="shared" si="1090"/>
        <v>0</v>
      </c>
      <c r="G982">
        <f t="shared" si="1090"/>
        <v>0</v>
      </c>
      <c r="W982" s="22">
        <f>'4 - Cost Pressures'!AA50</f>
        <v>0</v>
      </c>
      <c r="Z982" s="22">
        <f>'4 - Cost Pressures'!AB50</f>
        <v>0</v>
      </c>
    </row>
    <row r="983" spans="1:26">
      <c r="A983" t="str">
        <f t="shared" ref="A983:B983" si="1091">A889</f>
        <v>Swansea Bay UHB</v>
      </c>
      <c r="B983" t="str">
        <f t="shared" si="1091"/>
        <v>In Year Cost Base</v>
      </c>
      <c r="C983" t="str">
        <f t="shared" si="999"/>
        <v>Other Volume Growth / Investments (please specify):</v>
      </c>
      <c r="D983" t="s">
        <v>738</v>
      </c>
      <c r="E983" t="str">
        <f t="shared" ref="E983:G983" si="1092">E889</f>
        <v>FIGURE</v>
      </c>
      <c r="F983" t="str">
        <f t="shared" si="1092"/>
        <v>Other Volume Growth / Investments (please specify):</v>
      </c>
      <c r="G983" t="str">
        <f t="shared" si="1092"/>
        <v>Service Area</v>
      </c>
      <c r="W983" s="22" t="str">
        <f>'4 - Cost Pressures'!AA51</f>
        <v>£'000</v>
      </c>
      <c r="Z983" s="22" t="str">
        <f>'4 - Cost Pressures'!AB51</f>
        <v>£'000</v>
      </c>
    </row>
    <row r="984" spans="1:26">
      <c r="A984" t="str">
        <f t="shared" ref="A984:B984" si="1093">A890</f>
        <v>Swansea Bay UHB</v>
      </c>
      <c r="B984" t="str">
        <f t="shared" si="1093"/>
        <v>In Year Cost Base</v>
      </c>
      <c r="C984" t="str">
        <f t="shared" si="999"/>
        <v>Other Volume Growth / Investments (please specify):</v>
      </c>
      <c r="D984" t="s">
        <v>738</v>
      </c>
      <c r="E984" t="str">
        <f t="shared" ref="E984:G984" si="1094">E890</f>
        <v>FIGURE</v>
      </c>
      <c r="F984" t="str">
        <f t="shared" si="1094"/>
        <v>Growth - NICE &amp; New High Cost Drugs</v>
      </c>
      <c r="G984" t="str">
        <f t="shared" si="1094"/>
        <v>Scheduled Care</v>
      </c>
      <c r="W984" s="22">
        <f>'4 - Cost Pressures'!AA52</f>
        <v>0</v>
      </c>
      <c r="Z984" s="22">
        <f>'4 - Cost Pressures'!AB52</f>
        <v>0</v>
      </c>
    </row>
    <row r="985" spans="1:26">
      <c r="A985" t="str">
        <f t="shared" ref="A985:B985" si="1095">A891</f>
        <v>Swansea Bay UHB</v>
      </c>
      <c r="B985" t="str">
        <f t="shared" si="1095"/>
        <v>In Year Cost Base</v>
      </c>
      <c r="C985" t="str">
        <f t="shared" si="999"/>
        <v>Other Volume Growth / Investments (please specify):</v>
      </c>
      <c r="D985" t="s">
        <v>738</v>
      </c>
      <c r="E985" t="str">
        <f t="shared" ref="E985:G985" si="1096">E891</f>
        <v>FIGURE</v>
      </c>
      <c r="F985" t="str">
        <f t="shared" si="1096"/>
        <v>Growth - Specialist Services</v>
      </c>
      <c r="G985" t="str">
        <f t="shared" si="1096"/>
        <v>Scheduled Care</v>
      </c>
      <c r="W985" s="22">
        <f>'4 - Cost Pressures'!AA53</f>
        <v>0</v>
      </c>
      <c r="Z985" s="22">
        <f>'4 - Cost Pressures'!AB53</f>
        <v>0</v>
      </c>
    </row>
    <row r="986" spans="1:26">
      <c r="A986" t="str">
        <f t="shared" ref="A986:B986" si="1097">A892</f>
        <v>Swansea Bay UHB</v>
      </c>
      <c r="B986" t="str">
        <f t="shared" si="1097"/>
        <v>In Year Cost Base</v>
      </c>
      <c r="C986" t="str">
        <f t="shared" si="999"/>
        <v>Other Volume Growth / Investments (please specify):</v>
      </c>
      <c r="D986" t="s">
        <v>738</v>
      </c>
      <c r="E986" t="str">
        <f t="shared" ref="E986:G986" si="1098">E892</f>
        <v>FIGURE</v>
      </c>
      <c r="F986" t="str">
        <f t="shared" si="1098"/>
        <v>CHC</v>
      </c>
      <c r="G986" t="str">
        <f t="shared" si="1098"/>
        <v>Primary &amp; Community Care</v>
      </c>
      <c r="W986" s="22">
        <f>'4 - Cost Pressures'!AA54</f>
        <v>0</v>
      </c>
      <c r="Z986" s="22">
        <f>'4 - Cost Pressures'!AB54</f>
        <v>0</v>
      </c>
    </row>
    <row r="987" spans="1:26">
      <c r="A987" t="str">
        <f t="shared" ref="A987:B987" si="1099">A893</f>
        <v>Swansea Bay UHB</v>
      </c>
      <c r="B987" t="str">
        <f t="shared" si="1099"/>
        <v>In Year Cost Base</v>
      </c>
      <c r="C987" t="str">
        <f t="shared" si="999"/>
        <v>Other Volume Growth / Investments (please specify):</v>
      </c>
      <c r="D987" t="s">
        <v>738</v>
      </c>
      <c r="E987" t="str">
        <f t="shared" ref="E987:G987" si="1100">E893</f>
        <v>FIGURE</v>
      </c>
      <c r="F987" t="str">
        <f t="shared" si="1100"/>
        <v>PC Prescribing</v>
      </c>
      <c r="G987" t="str">
        <f t="shared" si="1100"/>
        <v>Primary &amp; Community Care</v>
      </c>
      <c r="W987" s="22">
        <f>'4 - Cost Pressures'!AA55</f>
        <v>0</v>
      </c>
      <c r="Z987" s="22">
        <f>'4 - Cost Pressures'!AB55</f>
        <v>0</v>
      </c>
    </row>
    <row r="988" spans="1:26">
      <c r="A988" t="str">
        <f t="shared" ref="A988:B988" si="1101">A894</f>
        <v>Swansea Bay UHB</v>
      </c>
      <c r="B988" t="str">
        <f t="shared" si="1101"/>
        <v>In Year Cost Base</v>
      </c>
      <c r="C988" t="str">
        <f t="shared" si="999"/>
        <v>Other Volume Growth / Investments (please specify):</v>
      </c>
      <c r="D988" t="s">
        <v>738</v>
      </c>
      <c r="E988" t="str">
        <f t="shared" ref="E988:G988" si="1102">E894</f>
        <v>FIGURE</v>
      </c>
      <c r="F988" t="str">
        <f t="shared" si="1102"/>
        <v>National Costs &amp; NWSSP</v>
      </c>
      <c r="G988" t="str">
        <f t="shared" si="1102"/>
        <v>Clinical Support</v>
      </c>
      <c r="W988" s="22">
        <f>'4 - Cost Pressures'!AA56</f>
        <v>0</v>
      </c>
      <c r="Z988" s="22">
        <f>'4 - Cost Pressures'!AB56</f>
        <v>0</v>
      </c>
    </row>
    <row r="989" spans="1:26">
      <c r="A989" t="str">
        <f t="shared" ref="A989:B989" si="1103">A895</f>
        <v>Swansea Bay UHB</v>
      </c>
      <c r="B989" t="str">
        <f t="shared" si="1103"/>
        <v>In Year Cost Base</v>
      </c>
      <c r="C989" t="str">
        <f t="shared" si="999"/>
        <v>Other Volume Growth / Investments (please specify):</v>
      </c>
      <c r="D989" t="s">
        <v>738</v>
      </c>
      <c r="E989" t="str">
        <f t="shared" ref="E989:G989" si="1104">E895</f>
        <v>FIGURE</v>
      </c>
      <c r="F989" t="str">
        <f t="shared" si="1104"/>
        <v>NSA</v>
      </c>
      <c r="G989" t="str">
        <f t="shared" si="1104"/>
        <v>Across Service Areas</v>
      </c>
      <c r="W989" s="22">
        <f>'4 - Cost Pressures'!AA57</f>
        <v>0</v>
      </c>
      <c r="Z989" s="22">
        <f>'4 - Cost Pressures'!AB57</f>
        <v>0</v>
      </c>
    </row>
    <row r="990" spans="1:26">
      <c r="A990" t="str">
        <f t="shared" ref="A990:B990" si="1105">A896</f>
        <v>Swansea Bay UHB</v>
      </c>
      <c r="B990" t="str">
        <f t="shared" si="1105"/>
        <v>In Year Cost Base</v>
      </c>
      <c r="C990" t="str">
        <f t="shared" si="999"/>
        <v>Other Volume Growth / Investments (please specify):</v>
      </c>
      <c r="D990" t="s">
        <v>738</v>
      </c>
      <c r="E990" t="str">
        <f t="shared" ref="E990:G990" si="1106">E896</f>
        <v>FIGURE</v>
      </c>
      <c r="F990" t="str">
        <f t="shared" si="1106"/>
        <v xml:space="preserve">Growth Various </v>
      </c>
      <c r="G990" t="str">
        <f t="shared" si="1106"/>
        <v>Across Service Areas</v>
      </c>
      <c r="W990" s="22">
        <f>'4 - Cost Pressures'!AA58</f>
        <v>0</v>
      </c>
      <c r="Z990" s="22">
        <f>'4 - Cost Pressures'!AB58</f>
        <v>0</v>
      </c>
    </row>
    <row r="991" spans="1:26">
      <c r="A991" t="str">
        <f t="shared" ref="A991:B991" si="1107">A897</f>
        <v>Swansea Bay UHB</v>
      </c>
      <c r="B991" t="str">
        <f t="shared" si="1107"/>
        <v>In Year Cost Base</v>
      </c>
      <c r="C991" t="str">
        <f t="shared" si="999"/>
        <v>Other Volume Growth / Investments (please specify):</v>
      </c>
      <c r="D991" t="s">
        <v>738</v>
      </c>
      <c r="E991" t="str">
        <f t="shared" ref="E991:G991" si="1108">E897</f>
        <v>FIGURE</v>
      </c>
      <c r="F991" t="str">
        <f t="shared" si="1108"/>
        <v>Disaggregation CTM SLA</v>
      </c>
      <c r="G991" t="str">
        <f t="shared" si="1108"/>
        <v>Scheduled Care</v>
      </c>
      <c r="W991" s="22">
        <f>'4 - Cost Pressures'!AA59</f>
        <v>0</v>
      </c>
      <c r="Z991" s="22">
        <f>'4 - Cost Pressures'!AB59</f>
        <v>0</v>
      </c>
    </row>
    <row r="992" spans="1:26">
      <c r="A992" t="str">
        <f t="shared" ref="A992:B992" si="1109">A898</f>
        <v>Swansea Bay UHB</v>
      </c>
      <c r="B992" t="str">
        <f t="shared" si="1109"/>
        <v>In Year Cost Base</v>
      </c>
      <c r="C992" t="str">
        <f t="shared" si="999"/>
        <v>Other Volume Growth / Investments (please specify):</v>
      </c>
      <c r="D992" t="s">
        <v>738</v>
      </c>
      <c r="E992" t="str">
        <f t="shared" ref="E992:G992" si="1110">E898</f>
        <v>FIGURE</v>
      </c>
      <c r="F992">
        <f t="shared" si="1110"/>
        <v>0</v>
      </c>
      <c r="G992">
        <f t="shared" si="1110"/>
        <v>0</v>
      </c>
      <c r="W992" s="22">
        <f>'4 - Cost Pressures'!AA60</f>
        <v>0</v>
      </c>
      <c r="Z992" s="22">
        <f>'4 - Cost Pressures'!AB60</f>
        <v>0</v>
      </c>
    </row>
    <row r="993" spans="1:26">
      <c r="A993" t="str">
        <f t="shared" ref="A993:B993" si="1111">A899</f>
        <v>Swansea Bay UHB</v>
      </c>
      <c r="B993" t="str">
        <f t="shared" si="1111"/>
        <v>In Year Cost Base</v>
      </c>
      <c r="C993" t="str">
        <f t="shared" si="999"/>
        <v>Other Volume Growth / Investments (please specify):</v>
      </c>
      <c r="D993" t="s">
        <v>738</v>
      </c>
      <c r="E993" t="str">
        <f t="shared" ref="E993:G993" si="1112">E899</f>
        <v>FIGURE</v>
      </c>
      <c r="F993">
        <f t="shared" si="1112"/>
        <v>0</v>
      </c>
      <c r="G993">
        <f t="shared" si="1112"/>
        <v>0</v>
      </c>
      <c r="W993" s="22">
        <f>'4 - Cost Pressures'!AA61</f>
        <v>0</v>
      </c>
      <c r="Z993" s="22">
        <f>'4 - Cost Pressures'!AB61</f>
        <v>0</v>
      </c>
    </row>
    <row r="994" spans="1:26">
      <c r="A994" t="str">
        <f t="shared" ref="A994:B994" si="1113">A900</f>
        <v>Swansea Bay UHB</v>
      </c>
      <c r="B994" t="str">
        <f t="shared" si="1113"/>
        <v>In Year Cost Base</v>
      </c>
      <c r="C994" t="str">
        <f t="shared" si="999"/>
        <v>Other Volume Growth / Investments (please specify):</v>
      </c>
      <c r="D994" t="s">
        <v>738</v>
      </c>
      <c r="E994" t="str">
        <f t="shared" ref="E994:G994" si="1114">E900</f>
        <v>FIGURE</v>
      </c>
      <c r="F994">
        <f t="shared" si="1114"/>
        <v>0</v>
      </c>
      <c r="G994">
        <f t="shared" si="1114"/>
        <v>0</v>
      </c>
      <c r="W994" s="22">
        <f>'4 - Cost Pressures'!AA62</f>
        <v>0</v>
      </c>
      <c r="Z994" s="22">
        <f>'4 - Cost Pressures'!AB62</f>
        <v>0</v>
      </c>
    </row>
    <row r="995" spans="1:26">
      <c r="A995" t="str">
        <f t="shared" ref="A995:B995" si="1115">A901</f>
        <v>Swansea Bay UHB</v>
      </c>
      <c r="B995" t="str">
        <f t="shared" si="1115"/>
        <v>In Year Cost Base</v>
      </c>
      <c r="C995" t="str">
        <f t="shared" si="999"/>
        <v>Other Volume Growth / Investments (please specify):</v>
      </c>
      <c r="D995" t="s">
        <v>738</v>
      </c>
      <c r="E995" t="str">
        <f t="shared" ref="E995:G995" si="1116">E901</f>
        <v>FIGURE</v>
      </c>
      <c r="F995">
        <f t="shared" si="1116"/>
        <v>0</v>
      </c>
      <c r="G995">
        <f t="shared" si="1116"/>
        <v>0</v>
      </c>
      <c r="W995" s="22">
        <f>'4 - Cost Pressures'!AA63</f>
        <v>0</v>
      </c>
      <c r="Z995" s="22">
        <f>'4 - Cost Pressures'!AB63</f>
        <v>0</v>
      </c>
    </row>
    <row r="996" spans="1:26">
      <c r="A996" t="str">
        <f t="shared" ref="A996:B996" si="1117">A902</f>
        <v>Swansea Bay UHB</v>
      </c>
      <c r="B996" t="str">
        <f t="shared" si="1117"/>
        <v>In Year Cost Base</v>
      </c>
      <c r="C996" t="str">
        <f t="shared" si="999"/>
        <v>Other Volume Growth / Investments (please specify):</v>
      </c>
      <c r="D996" t="s">
        <v>738</v>
      </c>
      <c r="E996" t="str">
        <f t="shared" ref="E996:G996" si="1118">E902</f>
        <v>FIGURE</v>
      </c>
      <c r="F996">
        <f t="shared" si="1118"/>
        <v>0</v>
      </c>
      <c r="G996">
        <f t="shared" si="1118"/>
        <v>0</v>
      </c>
      <c r="W996" s="22">
        <f>'4 - Cost Pressures'!AA64</f>
        <v>0</v>
      </c>
      <c r="Z996" s="22">
        <f>'4 - Cost Pressures'!AB64</f>
        <v>0</v>
      </c>
    </row>
    <row r="997" spans="1:26">
      <c r="A997" t="str">
        <f t="shared" ref="A997:B997" si="1119">A903</f>
        <v>Swansea Bay UHB</v>
      </c>
      <c r="B997" t="str">
        <f t="shared" si="1119"/>
        <v>In Year Cost Base</v>
      </c>
      <c r="C997" t="str">
        <f t="shared" si="999"/>
        <v>Other Volume Growth / Investments (please specify):</v>
      </c>
      <c r="D997" t="s">
        <v>738</v>
      </c>
      <c r="E997" t="str">
        <f t="shared" ref="E997:G997" si="1120">E903</f>
        <v>FIGURE</v>
      </c>
      <c r="F997">
        <f t="shared" si="1120"/>
        <v>0</v>
      </c>
      <c r="G997">
        <f t="shared" si="1120"/>
        <v>0</v>
      </c>
      <c r="W997" s="22">
        <f>'4 - Cost Pressures'!AA65</f>
        <v>0</v>
      </c>
      <c r="Z997" s="22">
        <f>'4 - Cost Pressures'!AB65</f>
        <v>0</v>
      </c>
    </row>
    <row r="998" spans="1:26">
      <c r="A998" t="str">
        <f t="shared" ref="A998:B998" si="1121">A904</f>
        <v>Swansea Bay UHB</v>
      </c>
      <c r="B998" t="str">
        <f t="shared" si="1121"/>
        <v>In Year Cost Base</v>
      </c>
      <c r="C998" t="str">
        <f t="shared" si="999"/>
        <v>Other Volume Growth / Investments (please specify):</v>
      </c>
      <c r="D998" t="s">
        <v>738</v>
      </c>
      <c r="E998" t="str">
        <f t="shared" ref="E998:G998" si="1122">E904</f>
        <v>FIGURE</v>
      </c>
      <c r="F998">
        <f t="shared" si="1122"/>
        <v>0</v>
      </c>
      <c r="G998">
        <f t="shared" si="1122"/>
        <v>0</v>
      </c>
      <c r="W998" s="22">
        <f>'4 - Cost Pressures'!AA66</f>
        <v>0</v>
      </c>
      <c r="Z998" s="22">
        <f>'4 - Cost Pressures'!AB66</f>
        <v>0</v>
      </c>
    </row>
    <row r="999" spans="1:26">
      <c r="A999" t="str">
        <f t="shared" ref="A999:B999" si="1123">A905</f>
        <v>Swansea Bay UHB</v>
      </c>
      <c r="B999" t="str">
        <f t="shared" si="1123"/>
        <v>In Year Cost Base</v>
      </c>
      <c r="C999" t="str">
        <f t="shared" si="999"/>
        <v>Other Volume Growth / Investments (please specify):</v>
      </c>
      <c r="D999" t="s">
        <v>738</v>
      </c>
      <c r="E999" t="str">
        <f t="shared" ref="E999:G999" si="1124">E905</f>
        <v>FIGURE</v>
      </c>
      <c r="F999">
        <f t="shared" si="1124"/>
        <v>0</v>
      </c>
      <c r="G999">
        <f t="shared" si="1124"/>
        <v>0</v>
      </c>
      <c r="W999" s="22">
        <f>'4 - Cost Pressures'!AA67</f>
        <v>0</v>
      </c>
      <c r="Z999" s="22">
        <f>'4 - Cost Pressures'!AB67</f>
        <v>0</v>
      </c>
    </row>
    <row r="1000" spans="1:26">
      <c r="A1000" t="str">
        <f t="shared" ref="A1000:C1015" si="1125">A906</f>
        <v>Swansea Bay UHB</v>
      </c>
      <c r="B1000" t="str">
        <f t="shared" si="1125"/>
        <v>In Year Cost Base</v>
      </c>
      <c r="C1000" t="str">
        <f t="shared" si="1125"/>
        <v>Other Volume Growth / Investments (please specify):</v>
      </c>
      <c r="D1000" t="s">
        <v>738</v>
      </c>
      <c r="E1000" t="str">
        <f t="shared" ref="E1000:G1000" si="1126">E906</f>
        <v>FIGURE</v>
      </c>
      <c r="F1000">
        <f t="shared" si="1126"/>
        <v>0</v>
      </c>
      <c r="G1000">
        <f t="shared" si="1126"/>
        <v>0</v>
      </c>
      <c r="W1000" s="22">
        <f>'4 - Cost Pressures'!AA68</f>
        <v>0</v>
      </c>
      <c r="Z1000" s="22">
        <f>'4 - Cost Pressures'!AB68</f>
        <v>0</v>
      </c>
    </row>
    <row r="1001" spans="1:26">
      <c r="A1001" t="str">
        <f t="shared" ref="A1001:B1001" si="1127">A907</f>
        <v>Swansea Bay UHB</v>
      </c>
      <c r="B1001" t="str">
        <f t="shared" si="1127"/>
        <v>In Year Cost Base</v>
      </c>
      <c r="C1001" t="str">
        <f t="shared" si="1125"/>
        <v>Other Volume Growth / Investments (please specify):</v>
      </c>
      <c r="D1001" t="s">
        <v>738</v>
      </c>
      <c r="E1001" t="str">
        <f t="shared" ref="E1001:G1001" si="1128">E907</f>
        <v>FIGURE</v>
      </c>
      <c r="F1001">
        <f t="shared" si="1128"/>
        <v>0</v>
      </c>
      <c r="G1001">
        <f t="shared" si="1128"/>
        <v>0</v>
      </c>
      <c r="W1001" s="22">
        <f>'4 - Cost Pressures'!AA69</f>
        <v>0</v>
      </c>
      <c r="Z1001" s="22">
        <f>'4 - Cost Pressures'!AB69</f>
        <v>0</v>
      </c>
    </row>
    <row r="1002" spans="1:26">
      <c r="A1002" t="str">
        <f t="shared" ref="A1002:B1002" si="1129">A908</f>
        <v>Swansea Bay UHB</v>
      </c>
      <c r="B1002" t="str">
        <f t="shared" si="1129"/>
        <v>In Year Cost Base</v>
      </c>
      <c r="C1002" t="str">
        <f t="shared" si="1125"/>
        <v>Other Volume Growth / Investments (please specify):</v>
      </c>
      <c r="D1002" t="s">
        <v>738</v>
      </c>
      <c r="E1002" t="str">
        <f t="shared" ref="E1002:G1002" si="1130">E908</f>
        <v>FIGURE</v>
      </c>
      <c r="F1002">
        <f t="shared" si="1130"/>
        <v>0</v>
      </c>
      <c r="G1002">
        <f t="shared" si="1130"/>
        <v>0</v>
      </c>
      <c r="W1002" s="22">
        <f>'4 - Cost Pressures'!AA70</f>
        <v>0</v>
      </c>
      <c r="Z1002" s="22">
        <f>'4 - Cost Pressures'!AB70</f>
        <v>0</v>
      </c>
    </row>
    <row r="1003" spans="1:26">
      <c r="A1003" t="str">
        <f t="shared" ref="A1003:B1003" si="1131">A909</f>
        <v>Swansea Bay UHB</v>
      </c>
      <c r="B1003" t="str">
        <f t="shared" si="1131"/>
        <v>In Year Cost Base</v>
      </c>
      <c r="C1003" t="str">
        <f t="shared" si="1125"/>
        <v>Other Volume Growth / Investments (please specify):</v>
      </c>
      <c r="D1003" t="s">
        <v>738</v>
      </c>
      <c r="E1003" t="str">
        <f t="shared" ref="E1003:G1003" si="1132">E909</f>
        <v>FIGURE</v>
      </c>
      <c r="F1003">
        <f t="shared" si="1132"/>
        <v>0</v>
      </c>
      <c r="G1003">
        <f t="shared" si="1132"/>
        <v>0</v>
      </c>
      <c r="W1003" s="22">
        <f>'4 - Cost Pressures'!AA71</f>
        <v>0</v>
      </c>
      <c r="Z1003" s="22">
        <f>'4 - Cost Pressures'!AB71</f>
        <v>0</v>
      </c>
    </row>
    <row r="1004" spans="1:26">
      <c r="A1004" t="str">
        <f t="shared" ref="A1004:B1004" si="1133">A910</f>
        <v>Swansea Bay UHB</v>
      </c>
      <c r="B1004" t="str">
        <f t="shared" si="1133"/>
        <v>In Year Cost Base</v>
      </c>
      <c r="C1004" t="str">
        <f t="shared" si="1125"/>
        <v>Other Volume Growth / Investments (please specify):</v>
      </c>
      <c r="D1004" t="s">
        <v>738</v>
      </c>
      <c r="E1004" t="str">
        <f t="shared" ref="E1004:G1004" si="1134">E910</f>
        <v>FIGURE</v>
      </c>
      <c r="F1004">
        <f t="shared" si="1134"/>
        <v>0</v>
      </c>
      <c r="G1004">
        <f t="shared" si="1134"/>
        <v>0</v>
      </c>
      <c r="W1004" s="22">
        <f>'4 - Cost Pressures'!AA72</f>
        <v>0</v>
      </c>
      <c r="Z1004" s="22">
        <f>'4 - Cost Pressures'!AB72</f>
        <v>0</v>
      </c>
    </row>
    <row r="1005" spans="1:26">
      <c r="A1005" t="str">
        <f t="shared" ref="A1005:B1005" si="1135">A911</f>
        <v>Swansea Bay UHB</v>
      </c>
      <c r="B1005" t="str">
        <f t="shared" si="1135"/>
        <v>In Year Cost Base</v>
      </c>
      <c r="C1005" t="str">
        <f t="shared" si="1125"/>
        <v>Other Volume Growth / Investments (please specify):</v>
      </c>
      <c r="D1005" t="s">
        <v>738</v>
      </c>
      <c r="E1005" t="str">
        <f t="shared" ref="E1005:G1005" si="1136">E911</f>
        <v>FIGURE</v>
      </c>
      <c r="F1005">
        <f t="shared" si="1136"/>
        <v>0</v>
      </c>
      <c r="G1005">
        <f t="shared" si="1136"/>
        <v>0</v>
      </c>
      <c r="W1005" s="22">
        <f>'4 - Cost Pressures'!AA73</f>
        <v>0</v>
      </c>
      <c r="Z1005" s="22">
        <f>'4 - Cost Pressures'!AB73</f>
        <v>0</v>
      </c>
    </row>
    <row r="1006" spans="1:26">
      <c r="A1006" t="str">
        <f t="shared" ref="A1006:B1006" si="1137">A912</f>
        <v>Swansea Bay UHB</v>
      </c>
      <c r="B1006" t="str">
        <f t="shared" si="1137"/>
        <v>In Year Cost Base</v>
      </c>
      <c r="C1006" t="str">
        <f t="shared" si="1125"/>
        <v>Other Volume Growth / Investments (please specify):</v>
      </c>
      <c r="D1006" t="s">
        <v>738</v>
      </c>
      <c r="E1006" t="str">
        <f t="shared" ref="E1006:G1006" si="1138">E912</f>
        <v>FIGURE</v>
      </c>
      <c r="F1006">
        <f t="shared" si="1138"/>
        <v>0</v>
      </c>
      <c r="G1006">
        <f t="shared" si="1138"/>
        <v>0</v>
      </c>
      <c r="W1006" s="22">
        <f>'4 - Cost Pressures'!AA74</f>
        <v>0</v>
      </c>
      <c r="Z1006" s="22">
        <f>'4 - Cost Pressures'!AB74</f>
        <v>0</v>
      </c>
    </row>
    <row r="1007" spans="1:26">
      <c r="A1007" t="str">
        <f t="shared" ref="A1007:B1007" si="1139">A913</f>
        <v>Swansea Bay UHB</v>
      </c>
      <c r="B1007" t="str">
        <f t="shared" si="1139"/>
        <v>In Year Cost Base</v>
      </c>
      <c r="C1007" t="str">
        <f t="shared" si="1125"/>
        <v>Other Volume Growth / Investments (please specify):</v>
      </c>
      <c r="D1007" t="s">
        <v>738</v>
      </c>
      <c r="E1007" t="str">
        <f t="shared" ref="E1007:G1007" si="1140">E913</f>
        <v>FIGURE</v>
      </c>
      <c r="F1007">
        <f t="shared" si="1140"/>
        <v>0</v>
      </c>
      <c r="G1007">
        <f t="shared" si="1140"/>
        <v>0</v>
      </c>
      <c r="W1007" s="22">
        <f>'4 - Cost Pressures'!AA75</f>
        <v>0</v>
      </c>
      <c r="Z1007" s="22">
        <f>'4 - Cost Pressures'!AB75</f>
        <v>0</v>
      </c>
    </row>
    <row r="1008" spans="1:26">
      <c r="A1008" t="str">
        <f t="shared" ref="A1008:B1008" si="1141">A914</f>
        <v>Swansea Bay UHB</v>
      </c>
      <c r="B1008" t="str">
        <f t="shared" si="1141"/>
        <v>In Year Cost Base</v>
      </c>
      <c r="C1008" t="str">
        <f t="shared" si="1125"/>
        <v>Other Volume Growth / Investments (please specify):</v>
      </c>
      <c r="D1008" t="s">
        <v>738</v>
      </c>
      <c r="E1008" t="str">
        <f t="shared" ref="E1008:G1008" si="1142">E914</f>
        <v>FIGURE</v>
      </c>
      <c r="F1008">
        <f t="shared" si="1142"/>
        <v>0</v>
      </c>
      <c r="G1008">
        <f t="shared" si="1142"/>
        <v>0</v>
      </c>
      <c r="W1008" s="22">
        <f>'4 - Cost Pressures'!AA76</f>
        <v>0</v>
      </c>
      <c r="Z1008" s="22">
        <f>'4 - Cost Pressures'!AB76</f>
        <v>0</v>
      </c>
    </row>
    <row r="1009" spans="1:26">
      <c r="A1009" t="str">
        <f t="shared" ref="A1009:B1009" si="1143">A915</f>
        <v>Swansea Bay UHB</v>
      </c>
      <c r="B1009" t="str">
        <f t="shared" si="1143"/>
        <v>In Year Cost Base</v>
      </c>
      <c r="C1009" t="str">
        <f t="shared" si="1125"/>
        <v>Other Volume Growth / Investments (please specify):</v>
      </c>
      <c r="D1009" t="s">
        <v>738</v>
      </c>
      <c r="E1009" t="str">
        <f t="shared" ref="E1009:G1009" si="1144">E915</f>
        <v>FIGURE</v>
      </c>
      <c r="F1009">
        <f t="shared" si="1144"/>
        <v>0</v>
      </c>
      <c r="G1009">
        <f t="shared" si="1144"/>
        <v>0</v>
      </c>
      <c r="W1009" s="22">
        <f>'4 - Cost Pressures'!AA77</f>
        <v>0</v>
      </c>
      <c r="Z1009" s="22">
        <f>'4 - Cost Pressures'!AB77</f>
        <v>0</v>
      </c>
    </row>
    <row r="1010" spans="1:26">
      <c r="A1010" t="str">
        <f t="shared" ref="A1010:B1010" si="1145">A916</f>
        <v>Swansea Bay UHB</v>
      </c>
      <c r="B1010" t="str">
        <f t="shared" si="1145"/>
        <v>In Year Cost Base</v>
      </c>
      <c r="C1010" t="str">
        <f t="shared" si="1125"/>
        <v>Other Volume Growth / Investments (please specify):</v>
      </c>
      <c r="D1010" t="s">
        <v>738</v>
      </c>
      <c r="E1010" t="str">
        <f t="shared" ref="E1010:G1010" si="1146">E916</f>
        <v>FIGURE</v>
      </c>
      <c r="F1010">
        <f t="shared" si="1146"/>
        <v>0</v>
      </c>
      <c r="G1010">
        <f t="shared" si="1146"/>
        <v>0</v>
      </c>
      <c r="W1010" s="22">
        <f>'4 - Cost Pressures'!AA78</f>
        <v>0</v>
      </c>
      <c r="Z1010" s="22">
        <f>'4 - Cost Pressures'!AB78</f>
        <v>0</v>
      </c>
    </row>
    <row r="1011" spans="1:26">
      <c r="A1011" t="str">
        <f t="shared" ref="A1011:B1011" si="1147">A917</f>
        <v>Swansea Bay UHB</v>
      </c>
      <c r="B1011" t="str">
        <f t="shared" si="1147"/>
        <v>In Year Cost Base</v>
      </c>
      <c r="C1011" t="str">
        <f t="shared" si="1125"/>
        <v>Other Volume Growth / Investments (please specify):</v>
      </c>
      <c r="D1011" t="s">
        <v>738</v>
      </c>
      <c r="E1011" t="str">
        <f t="shared" ref="E1011:G1011" si="1148">E917</f>
        <v>FIGURE</v>
      </c>
      <c r="F1011">
        <f t="shared" si="1148"/>
        <v>0</v>
      </c>
      <c r="G1011">
        <f t="shared" si="1148"/>
        <v>0</v>
      </c>
      <c r="W1011" s="22">
        <f>'4 - Cost Pressures'!AA79</f>
        <v>0</v>
      </c>
      <c r="Z1011" s="22">
        <f>'4 - Cost Pressures'!AB79</f>
        <v>0</v>
      </c>
    </row>
    <row r="1012" spans="1:26">
      <c r="A1012" t="str">
        <f t="shared" ref="A1012:B1012" si="1149">A918</f>
        <v>Swansea Bay UHB</v>
      </c>
      <c r="B1012" t="str">
        <f t="shared" si="1149"/>
        <v>In Year Cost Base</v>
      </c>
      <c r="C1012" t="str">
        <f t="shared" si="1125"/>
        <v>Other Volume Growth / Investments (please specify):</v>
      </c>
      <c r="D1012" t="s">
        <v>738</v>
      </c>
      <c r="E1012" t="str">
        <f t="shared" ref="E1012:G1012" si="1150">E918</f>
        <v>FIGURE</v>
      </c>
      <c r="F1012">
        <f t="shared" si="1150"/>
        <v>0</v>
      </c>
      <c r="G1012">
        <f t="shared" si="1150"/>
        <v>0</v>
      </c>
      <c r="W1012" s="22">
        <f>'4 - Cost Pressures'!AA80</f>
        <v>0</v>
      </c>
      <c r="Z1012" s="22">
        <f>'4 - Cost Pressures'!AB80</f>
        <v>0</v>
      </c>
    </row>
    <row r="1013" spans="1:26">
      <c r="A1013" t="str">
        <f t="shared" ref="A1013:B1013" si="1151">A919</f>
        <v>Swansea Bay UHB</v>
      </c>
      <c r="B1013" t="str">
        <f t="shared" si="1151"/>
        <v>In Year Cost Base</v>
      </c>
      <c r="C1013" t="str">
        <f t="shared" si="1125"/>
        <v>Other Volume Growth / Investments (please specify):</v>
      </c>
      <c r="D1013" t="s">
        <v>738</v>
      </c>
      <c r="E1013" t="str">
        <f t="shared" ref="E1013:G1013" si="1152">E919</f>
        <v>TOTAL</v>
      </c>
      <c r="F1013" t="str">
        <f t="shared" si="1152"/>
        <v>Subtotal Other Volume Growth / Investments</v>
      </c>
      <c r="G1013">
        <f t="shared" si="1152"/>
        <v>0</v>
      </c>
      <c r="W1013" s="22">
        <f>'4 - Cost Pressures'!AA81</f>
        <v>0</v>
      </c>
      <c r="Z1013" s="22">
        <f>'4 - Cost Pressures'!AB81</f>
        <v>0</v>
      </c>
    </row>
    <row r="1014" spans="1:26">
      <c r="A1014" t="str">
        <f t="shared" ref="A1014:B1014" si="1153">A920</f>
        <v>Swansea Bay UHB</v>
      </c>
      <c r="B1014" t="str">
        <f t="shared" si="1153"/>
        <v>In Year Cost Base</v>
      </c>
      <c r="C1014" t="str">
        <f t="shared" si="1125"/>
        <v>Other Volume Growth / Investments (please specify):</v>
      </c>
      <c r="D1014" t="s">
        <v>738</v>
      </c>
      <c r="E1014" t="str">
        <f t="shared" ref="E1014:G1014" si="1154">E920</f>
        <v>FIGURE</v>
      </c>
      <c r="F1014">
        <f t="shared" si="1154"/>
        <v>0</v>
      </c>
      <c r="G1014">
        <f t="shared" si="1154"/>
        <v>0</v>
      </c>
      <c r="W1014" s="22">
        <f>'4 - Cost Pressures'!AA82</f>
        <v>0</v>
      </c>
      <c r="Z1014" s="22">
        <f>'4 - Cost Pressures'!AB82</f>
        <v>0</v>
      </c>
    </row>
    <row r="1015" spans="1:26">
      <c r="A1015" t="str">
        <f t="shared" ref="A1015:B1015" si="1155">A921</f>
        <v>Swansea Bay UHB</v>
      </c>
      <c r="B1015" t="str">
        <f t="shared" si="1155"/>
        <v>In Year Cost Base</v>
      </c>
      <c r="C1015" t="str">
        <f t="shared" si="1125"/>
        <v xml:space="preserve">Funded Cost Pressures: </v>
      </c>
      <c r="D1015" t="s">
        <v>738</v>
      </c>
      <c r="E1015" t="str">
        <f t="shared" ref="E1015:G1015" si="1156">E921</f>
        <v>FIGURE</v>
      </c>
      <c r="F1015" t="str">
        <f t="shared" si="1156"/>
        <v xml:space="preserve">Funded Cost Pressures: </v>
      </c>
      <c r="G1015" t="str">
        <f t="shared" si="1156"/>
        <v>Service Area</v>
      </c>
      <c r="W1015" s="22" t="str">
        <f>'4 - Cost Pressures'!AA83</f>
        <v>£'000</v>
      </c>
      <c r="Z1015" s="22" t="str">
        <f>'4 - Cost Pressures'!AB83</f>
        <v>£'000</v>
      </c>
    </row>
    <row r="1016" spans="1:26">
      <c r="A1016" t="str">
        <f t="shared" ref="A1016:C1031" si="1157">A922</f>
        <v>Swansea Bay UHB</v>
      </c>
      <c r="B1016" t="str">
        <f t="shared" si="1157"/>
        <v>In Year Cost Base</v>
      </c>
      <c r="C1016" t="str">
        <f t="shared" si="1157"/>
        <v xml:space="preserve">Funded Cost Pressures: </v>
      </c>
      <c r="D1016" t="s">
        <v>738</v>
      </c>
      <c r="E1016" t="str">
        <f t="shared" ref="E1016:G1016" si="1158">E922</f>
        <v>FIGURE</v>
      </c>
      <c r="F1016" t="str">
        <f t="shared" si="1158"/>
        <v>Funded - Immunisation Framework</v>
      </c>
      <c r="G1016" t="str">
        <f t="shared" si="1158"/>
        <v>Primary &amp; Community Care</v>
      </c>
      <c r="W1016" s="22">
        <f>'4 - Cost Pressures'!AA84</f>
        <v>0</v>
      </c>
      <c r="Z1016" s="22">
        <f>'4 - Cost Pressures'!AB84</f>
        <v>0</v>
      </c>
    </row>
    <row r="1017" spans="1:26">
      <c r="A1017" t="str">
        <f t="shared" ref="A1017:B1017" si="1159">A923</f>
        <v>Swansea Bay UHB</v>
      </c>
      <c r="B1017" t="str">
        <f t="shared" si="1159"/>
        <v>In Year Cost Base</v>
      </c>
      <c r="C1017" t="str">
        <f t="shared" si="1157"/>
        <v xml:space="preserve">Funded Cost Pressures: </v>
      </c>
      <c r="D1017" t="s">
        <v>738</v>
      </c>
      <c r="E1017" t="str">
        <f t="shared" ref="E1017:G1017" si="1160">E923</f>
        <v>FIGURE</v>
      </c>
      <c r="F1017" t="str">
        <f t="shared" si="1160"/>
        <v>Funded - Surveillance (Testing and Tracing)</v>
      </c>
      <c r="G1017" t="str">
        <f t="shared" si="1160"/>
        <v>Primary &amp; Community Care</v>
      </c>
      <c r="W1017" s="22">
        <f>'4 - Cost Pressures'!AA85</f>
        <v>0</v>
      </c>
      <c r="Z1017" s="22">
        <f>'4 - Cost Pressures'!AB85</f>
        <v>0</v>
      </c>
    </row>
    <row r="1018" spans="1:26">
      <c r="A1018" t="str">
        <f t="shared" ref="A1018:B1018" si="1161">A924</f>
        <v>Swansea Bay UHB</v>
      </c>
      <c r="B1018" t="str">
        <f t="shared" si="1161"/>
        <v>In Year Cost Base</v>
      </c>
      <c r="C1018" t="str">
        <f t="shared" si="1157"/>
        <v xml:space="preserve">Funded Cost Pressures: </v>
      </c>
      <c r="D1018" t="s">
        <v>738</v>
      </c>
      <c r="E1018" t="str">
        <f t="shared" ref="E1018:G1018" si="1162">E924</f>
        <v>FIGURE</v>
      </c>
      <c r="F1018" t="str">
        <f t="shared" si="1162"/>
        <v>Funded - Real Living Wage</v>
      </c>
      <c r="G1018" t="str">
        <f t="shared" si="1162"/>
        <v>Primary &amp; Community Care</v>
      </c>
      <c r="W1018" s="22">
        <f>'4 - Cost Pressures'!AA86</f>
        <v>0</v>
      </c>
      <c r="Z1018" s="22">
        <f>'4 - Cost Pressures'!AB86</f>
        <v>0</v>
      </c>
    </row>
    <row r="1019" spans="1:26">
      <c r="A1019" t="str">
        <f t="shared" ref="A1019:B1019" si="1163">A925</f>
        <v>Swansea Bay UHB</v>
      </c>
      <c r="B1019" t="str">
        <f t="shared" si="1163"/>
        <v>In Year Cost Base</v>
      </c>
      <c r="C1019" t="str">
        <f t="shared" si="1157"/>
        <v xml:space="preserve">Funded Cost Pressures: </v>
      </c>
      <c r="D1019" t="s">
        <v>738</v>
      </c>
      <c r="E1019" t="str">
        <f t="shared" ref="E1019:G1019" si="1164">E925</f>
        <v>FIGURE</v>
      </c>
      <c r="F1019" t="str">
        <f t="shared" si="1164"/>
        <v>Funded - Other ringfenced projects</v>
      </c>
      <c r="G1019" t="str">
        <f t="shared" si="1164"/>
        <v>Across Service Areas</v>
      </c>
      <c r="W1019" s="22">
        <f>'4 - Cost Pressures'!AA87</f>
        <v>0</v>
      </c>
      <c r="Z1019" s="22">
        <f>'4 - Cost Pressures'!AB87</f>
        <v>0</v>
      </c>
    </row>
    <row r="1020" spans="1:26">
      <c r="A1020" t="str">
        <f t="shared" ref="A1020:B1020" si="1165">A926</f>
        <v>Swansea Bay UHB</v>
      </c>
      <c r="B1020" t="str">
        <f t="shared" si="1165"/>
        <v>In Year Cost Base</v>
      </c>
      <c r="C1020" t="str">
        <f t="shared" si="1157"/>
        <v xml:space="preserve">Funded Cost Pressures: </v>
      </c>
      <c r="D1020" t="s">
        <v>738</v>
      </c>
      <c r="E1020" t="str">
        <f t="shared" ref="E1020:G1020" si="1166">E926</f>
        <v>FIGURE</v>
      </c>
      <c r="F1020" t="str">
        <f t="shared" si="1166"/>
        <v>National COVID Programmes Other</v>
      </c>
      <c r="G1020" t="str">
        <f t="shared" si="1166"/>
        <v>Across Service Areas</v>
      </c>
      <c r="W1020" s="22">
        <f>'4 - Cost Pressures'!AA88</f>
        <v>0</v>
      </c>
      <c r="Z1020" s="22">
        <f>'4 - Cost Pressures'!AB88</f>
        <v>0</v>
      </c>
    </row>
    <row r="1021" spans="1:26">
      <c r="A1021" t="str">
        <f t="shared" ref="A1021:B1021" si="1167">A927</f>
        <v>Swansea Bay UHB</v>
      </c>
      <c r="B1021" t="str">
        <f t="shared" si="1167"/>
        <v>In Year Cost Base</v>
      </c>
      <c r="C1021" t="str">
        <f t="shared" si="1157"/>
        <v xml:space="preserve">Funded Cost Pressures: </v>
      </c>
      <c r="D1021" t="s">
        <v>738</v>
      </c>
      <c r="E1021" t="str">
        <f t="shared" ref="E1021:G1021" si="1168">E927</f>
        <v>FIGURE</v>
      </c>
      <c r="F1021" t="str">
        <f t="shared" si="1168"/>
        <v>Planned Care Recovery Local</v>
      </c>
      <c r="G1021" t="str">
        <f t="shared" si="1168"/>
        <v>Scheduled Care</v>
      </c>
      <c r="W1021" s="22">
        <f>'4 - Cost Pressures'!AA89</f>
        <v>0</v>
      </c>
      <c r="Z1021" s="22">
        <f>'4 - Cost Pressures'!AB89</f>
        <v>0</v>
      </c>
    </row>
    <row r="1022" spans="1:26">
      <c r="A1022" t="str">
        <f t="shared" ref="A1022:B1022" si="1169">A928</f>
        <v>Swansea Bay UHB</v>
      </c>
      <c r="B1022" t="str">
        <f t="shared" si="1169"/>
        <v>In Year Cost Base</v>
      </c>
      <c r="C1022" t="str">
        <f t="shared" si="1157"/>
        <v xml:space="preserve">Funded Cost Pressures: </v>
      </c>
      <c r="D1022" t="s">
        <v>738</v>
      </c>
      <c r="E1022" t="str">
        <f t="shared" ref="E1022:G1022" si="1170">E928</f>
        <v>FIGURE</v>
      </c>
      <c r="F1022" t="str">
        <f t="shared" si="1170"/>
        <v>Planned Care Recovery Regional</v>
      </c>
      <c r="G1022" t="str">
        <f t="shared" si="1170"/>
        <v>Scheduled Care</v>
      </c>
      <c r="W1022" s="22">
        <f>'4 - Cost Pressures'!AA90</f>
        <v>0</v>
      </c>
      <c r="Z1022" s="22">
        <f>'4 - Cost Pressures'!AB90</f>
        <v>0</v>
      </c>
    </row>
    <row r="1023" spans="1:26">
      <c r="A1023" t="str">
        <f t="shared" ref="A1023:B1023" si="1171">A929</f>
        <v>Swansea Bay UHB</v>
      </c>
      <c r="B1023" t="str">
        <f t="shared" si="1171"/>
        <v>In Year Cost Base</v>
      </c>
      <c r="C1023" t="str">
        <f t="shared" si="1157"/>
        <v xml:space="preserve">Funded Cost Pressures: </v>
      </c>
      <c r="D1023" t="s">
        <v>738</v>
      </c>
      <c r="E1023" t="str">
        <f t="shared" ref="E1023:G1023" si="1172">E929</f>
        <v>FIGURE</v>
      </c>
      <c r="F1023" t="str">
        <f t="shared" si="1172"/>
        <v>2022/23 Pay Award</v>
      </c>
      <c r="G1023" t="str">
        <f t="shared" si="1172"/>
        <v>Across Service Areas</v>
      </c>
      <c r="W1023" s="22">
        <f>'4 - Cost Pressures'!AA91</f>
        <v>0</v>
      </c>
      <c r="Z1023" s="22">
        <f>'4 - Cost Pressures'!AB91</f>
        <v>0</v>
      </c>
    </row>
    <row r="1024" spans="1:26">
      <c r="A1024" t="str">
        <f t="shared" ref="A1024:B1024" si="1173">A930</f>
        <v>Swansea Bay UHB</v>
      </c>
      <c r="B1024" t="str">
        <f t="shared" si="1173"/>
        <v>In Year Cost Base</v>
      </c>
      <c r="C1024" t="str">
        <f t="shared" si="1157"/>
        <v xml:space="preserve">Funded Cost Pressures: </v>
      </c>
      <c r="D1024" t="s">
        <v>738</v>
      </c>
      <c r="E1024" t="str">
        <f t="shared" ref="E1024:G1024" si="1174">E930</f>
        <v>FIGURE</v>
      </c>
      <c r="F1024" t="str">
        <f t="shared" si="1174"/>
        <v>Additional Costs linked Table A2</v>
      </c>
      <c r="G1024" t="str">
        <f t="shared" si="1174"/>
        <v>Across Service Areas</v>
      </c>
      <c r="W1024" s="22">
        <f>'4 - Cost Pressures'!AA92</f>
        <v>0</v>
      </c>
      <c r="Z1024" s="22">
        <f>'4 - Cost Pressures'!AB92</f>
        <v>0</v>
      </c>
    </row>
    <row r="1025" spans="1:29">
      <c r="A1025" t="str">
        <f t="shared" ref="A1025:B1025" si="1175">A931</f>
        <v>Swansea Bay UHB</v>
      </c>
      <c r="B1025" t="str">
        <f t="shared" si="1175"/>
        <v>In Year Cost Base</v>
      </c>
      <c r="C1025" t="str">
        <f t="shared" si="1157"/>
        <v xml:space="preserve">Funded Cost Pressures: </v>
      </c>
      <c r="D1025" t="s">
        <v>738</v>
      </c>
      <c r="E1025" t="str">
        <f t="shared" ref="E1025:G1025" si="1176">E931</f>
        <v>FIGURE</v>
      </c>
      <c r="F1025" t="str">
        <f t="shared" si="1176"/>
        <v>Additional Costs linked Table B1</v>
      </c>
      <c r="G1025" t="str">
        <f t="shared" si="1176"/>
        <v>Across Service Areas</v>
      </c>
      <c r="W1025" s="22">
        <f>'4 - Cost Pressures'!AA93</f>
        <v>0</v>
      </c>
      <c r="Z1025" s="22">
        <f>'4 - Cost Pressures'!AB93</f>
        <v>0</v>
      </c>
    </row>
    <row r="1026" spans="1:29">
      <c r="A1026" t="str">
        <f t="shared" ref="A1026:B1026" si="1177">A932</f>
        <v>Swansea Bay UHB</v>
      </c>
      <c r="B1026" t="str">
        <f t="shared" si="1177"/>
        <v>In Year Cost Base</v>
      </c>
      <c r="C1026" t="str">
        <f t="shared" si="1157"/>
        <v xml:space="preserve">Funded Cost Pressures: </v>
      </c>
      <c r="D1026" t="s">
        <v>738</v>
      </c>
      <c r="E1026" t="str">
        <f t="shared" ref="E1026:G1026" si="1178">E932</f>
        <v>FIGURE</v>
      </c>
      <c r="F1026" t="str">
        <f t="shared" si="1178"/>
        <v>Additional Costs linked Table B2</v>
      </c>
      <c r="G1026" t="str">
        <f t="shared" si="1178"/>
        <v>Across Service Areas</v>
      </c>
      <c r="W1026" s="22">
        <f>'4 - Cost Pressures'!AA94</f>
        <v>0</v>
      </c>
      <c r="Z1026" s="22">
        <f>'4 - Cost Pressures'!AB94</f>
        <v>0</v>
      </c>
    </row>
    <row r="1027" spans="1:29">
      <c r="A1027" t="str">
        <f t="shared" ref="A1027:B1027" si="1179">A933</f>
        <v>Swansea Bay UHB</v>
      </c>
      <c r="B1027" t="str">
        <f t="shared" si="1179"/>
        <v>In Year Cost Base</v>
      </c>
      <c r="C1027" t="str">
        <f t="shared" si="1157"/>
        <v xml:space="preserve">Funded Cost Pressures: </v>
      </c>
      <c r="D1027" t="s">
        <v>738</v>
      </c>
      <c r="E1027" t="str">
        <f t="shared" ref="E1027:G1027" si="1180">E933</f>
        <v>FIGURE</v>
      </c>
      <c r="F1027" t="str">
        <f t="shared" si="1180"/>
        <v>Additional Costs linked Table 2</v>
      </c>
      <c r="G1027" t="str">
        <f t="shared" si="1180"/>
        <v>Across Service Areas</v>
      </c>
      <c r="W1027" s="22">
        <f>'4 - Cost Pressures'!AA95</f>
        <v>0</v>
      </c>
      <c r="Z1027" s="22">
        <f>'4 - Cost Pressures'!AB95</f>
        <v>0</v>
      </c>
    </row>
    <row r="1028" spans="1:29">
      <c r="A1028" t="str">
        <f t="shared" ref="A1028:B1028" si="1181">A934</f>
        <v>Swansea Bay UHB</v>
      </c>
      <c r="B1028" t="str">
        <f t="shared" si="1181"/>
        <v>In Year Cost Base</v>
      </c>
      <c r="C1028" t="str">
        <f t="shared" si="1157"/>
        <v xml:space="preserve">Funded Cost Pressures: </v>
      </c>
      <c r="D1028" t="s">
        <v>738</v>
      </c>
      <c r="E1028" t="str">
        <f t="shared" ref="E1028:G1028" si="1182">E934</f>
        <v>FIGURE</v>
      </c>
      <c r="F1028" t="str">
        <f t="shared" si="1182"/>
        <v>Anticpated Allocations Invesments Recurrent (as per Tab 6)</v>
      </c>
      <c r="G1028" t="str">
        <f t="shared" si="1182"/>
        <v>Across Service Areas</v>
      </c>
      <c r="W1028" s="22">
        <f>'4 - Cost Pressures'!AA96</f>
        <v>0</v>
      </c>
      <c r="Z1028" s="22">
        <f>'4 - Cost Pressures'!AB96</f>
        <v>0</v>
      </c>
    </row>
    <row r="1029" spans="1:29">
      <c r="A1029" t="str">
        <f t="shared" ref="A1029:B1029" si="1183">A935</f>
        <v>Swansea Bay UHB</v>
      </c>
      <c r="B1029" t="str">
        <f t="shared" si="1183"/>
        <v>In Year Cost Base</v>
      </c>
      <c r="C1029" t="str">
        <f t="shared" si="1157"/>
        <v xml:space="preserve">Funded Cost Pressures: </v>
      </c>
      <c r="D1029" t="s">
        <v>738</v>
      </c>
      <c r="E1029" t="str">
        <f t="shared" ref="E1029:G1029" si="1184">E935</f>
        <v>FIGURE</v>
      </c>
      <c r="F1029" t="str">
        <f t="shared" si="1184"/>
        <v>Anticpated Allocations Invesments Non Recurrent (as per Tab 6)</v>
      </c>
      <c r="G1029" t="str">
        <f t="shared" si="1184"/>
        <v>Across Service Areas</v>
      </c>
      <c r="W1029" s="22">
        <f>'4 - Cost Pressures'!AA97</f>
        <v>0</v>
      </c>
      <c r="Z1029" s="22">
        <f>'4 - Cost Pressures'!AB97</f>
        <v>0</v>
      </c>
    </row>
    <row r="1030" spans="1:29">
      <c r="A1030" t="str">
        <f t="shared" ref="A1030:B1030" si="1185">A936</f>
        <v>Swansea Bay UHB</v>
      </c>
      <c r="B1030" t="str">
        <f t="shared" si="1185"/>
        <v>In Year Cost Base</v>
      </c>
      <c r="C1030" t="str">
        <f t="shared" si="1157"/>
        <v xml:space="preserve">Funded Cost Pressures: </v>
      </c>
      <c r="D1030" t="s">
        <v>738</v>
      </c>
      <c r="E1030" t="str">
        <f t="shared" ref="E1030:G1030" si="1186">E936</f>
        <v>FIGURE</v>
      </c>
      <c r="F1030">
        <f t="shared" si="1186"/>
        <v>0</v>
      </c>
      <c r="G1030">
        <f t="shared" si="1186"/>
        <v>0</v>
      </c>
      <c r="W1030" s="22">
        <f>'4 - Cost Pressures'!AA98</f>
        <v>0</v>
      </c>
      <c r="Z1030" s="22">
        <f>'4 - Cost Pressures'!AB98</f>
        <v>0</v>
      </c>
    </row>
    <row r="1031" spans="1:29">
      <c r="A1031" t="str">
        <f t="shared" ref="A1031:B1031" si="1187">A937</f>
        <v>Swansea Bay UHB</v>
      </c>
      <c r="B1031" t="str">
        <f t="shared" si="1187"/>
        <v>In Year Cost Base</v>
      </c>
      <c r="C1031" t="str">
        <f t="shared" si="1157"/>
        <v xml:space="preserve">Funded Cost Pressures: </v>
      </c>
      <c r="D1031" t="s">
        <v>738</v>
      </c>
      <c r="E1031" t="str">
        <f t="shared" ref="E1031:G1031" si="1188">E937</f>
        <v>FIGURE</v>
      </c>
      <c r="F1031">
        <f t="shared" si="1188"/>
        <v>0</v>
      </c>
      <c r="G1031">
        <f t="shared" si="1188"/>
        <v>0</v>
      </c>
      <c r="W1031" s="22">
        <f>'4 - Cost Pressures'!AA99</f>
        <v>0</v>
      </c>
      <c r="Z1031" s="22">
        <f>'4 - Cost Pressures'!AB99</f>
        <v>0</v>
      </c>
    </row>
    <row r="1032" spans="1:29">
      <c r="A1032" t="str">
        <f t="shared" ref="A1032:C1035" si="1189">A938</f>
        <v>Swansea Bay UHB</v>
      </c>
      <c r="B1032" t="str">
        <f t="shared" si="1189"/>
        <v>In Year Cost Base</v>
      </c>
      <c r="C1032" t="str">
        <f t="shared" si="1189"/>
        <v xml:space="preserve">Funded Cost Pressures: </v>
      </c>
      <c r="D1032" t="s">
        <v>738</v>
      </c>
      <c r="E1032" t="str">
        <f t="shared" ref="E1032:G1032" si="1190">E938</f>
        <v>FIGURE</v>
      </c>
      <c r="F1032">
        <f t="shared" si="1190"/>
        <v>0</v>
      </c>
      <c r="G1032">
        <f t="shared" si="1190"/>
        <v>0</v>
      </c>
      <c r="W1032" s="22">
        <f>'4 - Cost Pressures'!AA100</f>
        <v>0</v>
      </c>
      <c r="Z1032" s="22">
        <f>'4 - Cost Pressures'!AB100</f>
        <v>0</v>
      </c>
    </row>
    <row r="1033" spans="1:29">
      <c r="A1033" t="str">
        <f t="shared" ref="A1033:B1033" si="1191">A939</f>
        <v>Swansea Bay UHB</v>
      </c>
      <c r="B1033" t="str">
        <f t="shared" si="1191"/>
        <v>In Year Cost Base</v>
      </c>
      <c r="C1033" t="str">
        <f t="shared" si="1189"/>
        <v xml:space="preserve">Funded Cost Pressures: </v>
      </c>
      <c r="D1033" t="s">
        <v>738</v>
      </c>
      <c r="E1033" t="str">
        <f t="shared" ref="E1033:G1033" si="1192">E939</f>
        <v>TOTAL</v>
      </c>
      <c r="F1033" t="str">
        <f t="shared" si="1192"/>
        <v>Adjustment for new funded activities</v>
      </c>
      <c r="G1033">
        <f t="shared" si="1192"/>
        <v>0</v>
      </c>
      <c r="W1033" s="22">
        <f>'4 - Cost Pressures'!AA101</f>
        <v>0</v>
      </c>
      <c r="Z1033" s="22">
        <f>'4 - Cost Pressures'!AB101</f>
        <v>0</v>
      </c>
    </row>
    <row r="1034" spans="1:29">
      <c r="A1034" t="str">
        <f t="shared" ref="A1034:B1034" si="1193">A940</f>
        <v>Swansea Bay UHB</v>
      </c>
      <c r="B1034" t="str">
        <f t="shared" si="1193"/>
        <v>In Year Cost Base</v>
      </c>
      <c r="C1034" t="str">
        <f t="shared" si="1189"/>
        <v xml:space="preserve">Funded Cost Pressures: </v>
      </c>
      <c r="D1034" t="s">
        <v>738</v>
      </c>
      <c r="E1034" t="str">
        <f t="shared" ref="E1034:G1034" si="1194">E940</f>
        <v>FIGURE</v>
      </c>
      <c r="F1034">
        <f t="shared" si="1194"/>
        <v>0</v>
      </c>
      <c r="G1034">
        <f t="shared" si="1194"/>
        <v>0</v>
      </c>
      <c r="W1034" s="22">
        <f>'4 - Cost Pressures'!AA102</f>
        <v>0</v>
      </c>
      <c r="Z1034" s="22">
        <f>'4 - Cost Pressures'!AB102</f>
        <v>0</v>
      </c>
    </row>
    <row r="1035" spans="1:29">
      <c r="A1035" t="str">
        <f t="shared" ref="A1035:B1035" si="1195">A941</f>
        <v>Swansea Bay UHB</v>
      </c>
      <c r="B1035" t="str">
        <f t="shared" si="1195"/>
        <v>In Year Cost Base</v>
      </c>
      <c r="C1035" t="str">
        <f t="shared" si="1189"/>
        <v>Total Cost Pressures</v>
      </c>
      <c r="D1035" t="s">
        <v>738</v>
      </c>
      <c r="E1035" t="str">
        <f t="shared" ref="E1035:G1035" si="1196">E941</f>
        <v>TOTAL</v>
      </c>
      <c r="F1035" t="str">
        <f t="shared" si="1196"/>
        <v>Total Cost Pressures</v>
      </c>
      <c r="G1035">
        <f t="shared" si="1196"/>
        <v>0</v>
      </c>
      <c r="W1035" s="22">
        <f>'4 - Cost Pressures'!AA103</f>
        <v>0</v>
      </c>
      <c r="Z1035" s="22">
        <f>'4 - Cost Pressures'!AB103</f>
        <v>0</v>
      </c>
    </row>
    <row r="1036" spans="1:29" s="747" customFormat="1">
      <c r="A1036" s="747" t="str">
        <f t="shared" ref="A1036:B1036" si="1197">A942</f>
        <v>Swansea Bay UHB</v>
      </c>
      <c r="B1036" s="747" t="str">
        <f t="shared" si="1197"/>
        <v>In Year Cost Base</v>
      </c>
      <c r="C1036" s="747" t="s">
        <v>909</v>
      </c>
      <c r="D1036" s="747" t="s">
        <v>910</v>
      </c>
      <c r="E1036" s="747" t="s">
        <v>414</v>
      </c>
      <c r="F1036" s="747" t="str">
        <f>'4 - Cost Pressures'!B110</f>
        <v>Pay</v>
      </c>
      <c r="W1036" s="747">
        <f>'4 - Cost Pressures'!D128</f>
        <v>24838.259787590341</v>
      </c>
      <c r="Z1036" s="747">
        <f>'4 - Cost Pressures'!E110</f>
        <v>89583.494501777008</v>
      </c>
      <c r="AB1036" s="747">
        <f>'4 - Cost Pressures'!F110</f>
        <v>-9900</v>
      </c>
      <c r="AC1036" s="747">
        <f>'4 - Cost Pressures'!G110</f>
        <v>3500</v>
      </c>
    </row>
    <row r="1037" spans="1:29" s="747" customFormat="1">
      <c r="A1037" s="747" t="str">
        <f t="shared" ref="A1037:B1037" si="1198">A943</f>
        <v>Swansea Bay UHB</v>
      </c>
      <c r="B1037" s="747" t="str">
        <f t="shared" si="1198"/>
        <v>In Year Cost Base</v>
      </c>
      <c r="C1037" s="747" t="s">
        <v>909</v>
      </c>
      <c r="D1037" s="747" t="s">
        <v>910</v>
      </c>
      <c r="E1037" s="747" t="s">
        <v>414</v>
      </c>
      <c r="F1037" s="747" t="str">
        <f>'4 - Cost Pressures'!B111</f>
        <v>Non Pay</v>
      </c>
      <c r="W1037" s="747">
        <f>'4 - Cost Pressures'!D129</f>
        <v>35507.67163487232</v>
      </c>
      <c r="Z1037" s="747">
        <f>'4 - Cost Pressures'!E111</f>
        <v>44314.234898372313</v>
      </c>
      <c r="AB1037" s="747">
        <f>'4 - Cost Pressures'!F111</f>
        <v>-4400</v>
      </c>
      <c r="AC1037" s="747">
        <f>'4 - Cost Pressures'!G111</f>
        <v>-2200</v>
      </c>
    </row>
    <row r="1038" spans="1:29" s="747" customFormat="1">
      <c r="A1038" s="747" t="str">
        <f t="shared" ref="A1038:B1038" si="1199">A944</f>
        <v>Swansea Bay UHB</v>
      </c>
      <c r="B1038" s="747" t="str">
        <f t="shared" si="1199"/>
        <v>In Year Cost Base</v>
      </c>
      <c r="C1038" s="747" t="s">
        <v>909</v>
      </c>
      <c r="D1038" s="747" t="s">
        <v>910</v>
      </c>
      <c r="E1038" s="747" t="s">
        <v>414</v>
      </c>
      <c r="F1038" s="747" t="str">
        <f>'4 - Cost Pressures'!B112</f>
        <v>Primary Care Drugs</v>
      </c>
      <c r="W1038" s="747">
        <f>'4 - Cost Pressures'!D130</f>
        <v>0</v>
      </c>
      <c r="Z1038" s="747">
        <f>'4 - Cost Pressures'!E112</f>
        <v>12306.675000000001</v>
      </c>
      <c r="AB1038" s="747">
        <f>'4 - Cost Pressures'!F112</f>
        <v>4200</v>
      </c>
      <c r="AC1038" s="747">
        <f>'4 - Cost Pressures'!G112</f>
        <v>4200</v>
      </c>
    </row>
    <row r="1039" spans="1:29" s="747" customFormat="1">
      <c r="A1039" s="747" t="str">
        <f t="shared" ref="A1039:B1039" si="1200">A945</f>
        <v>Swansea Bay UHB</v>
      </c>
      <c r="B1039" s="747" t="str">
        <f t="shared" si="1200"/>
        <v>In Year Cost Base</v>
      </c>
      <c r="C1039" s="747" t="s">
        <v>909</v>
      </c>
      <c r="D1039" s="747" t="s">
        <v>910</v>
      </c>
      <c r="E1039" s="747" t="s">
        <v>414</v>
      </c>
      <c r="F1039" s="747" t="str">
        <f>'4 - Cost Pressures'!B113</f>
        <v>Secondary Care Drugs</v>
      </c>
      <c r="W1039" s="747">
        <f>'4 - Cost Pressures'!D131</f>
        <v>0</v>
      </c>
      <c r="Z1039" s="747">
        <f>'4 - Cost Pressures'!E113</f>
        <v>9210.6696699999884</v>
      </c>
      <c r="AB1039" s="747">
        <f>'4 - Cost Pressures'!F113</f>
        <v>7700</v>
      </c>
      <c r="AC1039" s="747">
        <f>'4 - Cost Pressures'!G113</f>
        <v>7700</v>
      </c>
    </row>
    <row r="1040" spans="1:29" s="747" customFormat="1">
      <c r="A1040" s="747" t="str">
        <f t="shared" ref="A1040:B1040" si="1201">A946</f>
        <v>Swansea Bay UHB</v>
      </c>
      <c r="B1040" s="747" t="str">
        <f t="shared" si="1201"/>
        <v>In Year Cost Base</v>
      </c>
      <c r="C1040" s="747" t="s">
        <v>909</v>
      </c>
      <c r="D1040" s="747" t="s">
        <v>910</v>
      </c>
      <c r="E1040" s="747" t="s">
        <v>414</v>
      </c>
      <c r="F1040" s="747" t="str">
        <f>'4 - Cost Pressures'!B114</f>
        <v>CHC/FNC</v>
      </c>
      <c r="W1040" s="747">
        <f>'4 - Cost Pressures'!D132</f>
        <v>0</v>
      </c>
      <c r="Z1040" s="747">
        <f>'4 - Cost Pressures'!E114</f>
        <v>20356.5</v>
      </c>
      <c r="AB1040" s="747">
        <f>'4 - Cost Pressures'!F114</f>
        <v>6700</v>
      </c>
      <c r="AC1040" s="747">
        <f>'4 - Cost Pressures'!G114</f>
        <v>6700</v>
      </c>
    </row>
    <row r="1041" spans="1:29" s="747" customFormat="1">
      <c r="A1041" s="747" t="str">
        <f t="shared" ref="A1041:B1041" si="1202">A947</f>
        <v>Swansea Bay UHB</v>
      </c>
      <c r="B1041" s="747" t="str">
        <f t="shared" si="1202"/>
        <v>In Year Cost Base</v>
      </c>
      <c r="C1041" s="747" t="s">
        <v>909</v>
      </c>
      <c r="D1041" s="747" t="s">
        <v>910</v>
      </c>
      <c r="E1041" s="747" t="s">
        <v>414</v>
      </c>
      <c r="F1041" s="747" t="str">
        <f>'4 - Cost Pressures'!B115</f>
        <v>Primary Care Contractor</v>
      </c>
      <c r="W1041" s="747">
        <f>'4 - Cost Pressures'!D133</f>
        <v>0</v>
      </c>
      <c r="Z1041" s="747">
        <f>'4 - Cost Pressures'!E115</f>
        <v>0</v>
      </c>
      <c r="AB1041" s="747">
        <f>'4 - Cost Pressures'!F115</f>
        <v>0</v>
      </c>
      <c r="AC1041" s="747">
        <f>'4 - Cost Pressures'!G115</f>
        <v>1</v>
      </c>
    </row>
    <row r="1042" spans="1:29" s="747" customFormat="1">
      <c r="A1042" s="747" t="str">
        <f t="shared" ref="A1042:B1042" si="1203">A948</f>
        <v>Swansea Bay UHB</v>
      </c>
      <c r="B1042" s="747" t="str">
        <f t="shared" si="1203"/>
        <v>In Year Cost Base</v>
      </c>
      <c r="C1042" s="747" t="s">
        <v>909</v>
      </c>
      <c r="D1042" s="747" t="s">
        <v>910</v>
      </c>
      <c r="E1042" s="747" t="s">
        <v>414</v>
      </c>
      <c r="F1042" s="747" t="str">
        <f>'4 - Cost Pressures'!B116</f>
        <v>Healthcare Services Provided by Other NHS Bodies</v>
      </c>
      <c r="W1042" s="747">
        <f>'4 - Cost Pressures'!D134</f>
        <v>6401.0000000000009</v>
      </c>
      <c r="Z1042" s="747">
        <f>'4 - Cost Pressures'!E116</f>
        <v>4231</v>
      </c>
      <c r="AB1042" s="747">
        <f>'4 - Cost Pressures'!F116</f>
        <v>4200</v>
      </c>
      <c r="AC1042" s="747">
        <f>'4 - Cost Pressures'!G116</f>
        <v>4200</v>
      </c>
    </row>
    <row r="1043" spans="1:29" s="747" customFormat="1">
      <c r="A1043" s="747" t="str">
        <f t="shared" ref="A1043:B1043" si="1204">A949</f>
        <v>Swansea Bay UHB</v>
      </c>
      <c r="B1043" s="747" t="str">
        <f t="shared" si="1204"/>
        <v>In Year Cost Base</v>
      </c>
      <c r="C1043" s="747" t="s">
        <v>909</v>
      </c>
      <c r="D1043" s="747" t="s">
        <v>910</v>
      </c>
      <c r="E1043" s="747" t="s">
        <v>414</v>
      </c>
      <c r="F1043" s="747" t="str">
        <f>'4 - Cost Pressures'!B117</f>
        <v>Non Healthcare Services Provided by Other NHS Bodies</v>
      </c>
      <c r="W1043" s="747">
        <f>'4 - Cost Pressures'!D135</f>
        <v>80338.029771776986</v>
      </c>
      <c r="Z1043" s="747">
        <f>'4 - Cost Pressures'!E117</f>
        <v>0</v>
      </c>
      <c r="AB1043" s="747">
        <f>'4 - Cost Pressures'!F117</f>
        <v>0</v>
      </c>
      <c r="AC1043" s="747">
        <f>'4 - Cost Pressures'!G117</f>
        <v>0</v>
      </c>
    </row>
    <row r="1044" spans="1:29" s="747" customFormat="1">
      <c r="A1044" s="747" t="str">
        <f t="shared" ref="A1044:B1044" si="1205">A950</f>
        <v>Swansea Bay UHB</v>
      </c>
      <c r="B1044" s="747" t="str">
        <f t="shared" si="1205"/>
        <v>In Year Cost Base</v>
      </c>
      <c r="C1044" s="747" t="s">
        <v>909</v>
      </c>
      <c r="D1044" s="747" t="s">
        <v>910</v>
      </c>
      <c r="E1044" s="747" t="s">
        <v>414</v>
      </c>
      <c r="F1044" s="747" t="str">
        <f>'4 - Cost Pressures'!B118</f>
        <v>Other Private &amp; Voluntary Sector</v>
      </c>
      <c r="W1044" s="747">
        <f>'4 - Cost Pressures'!D136</f>
        <v>32917.612875909632</v>
      </c>
      <c r="Z1044" s="747">
        <f>'4 - Cost Pressures'!E118</f>
        <v>0</v>
      </c>
      <c r="AB1044" s="747">
        <f>'4 - Cost Pressures'!F118</f>
        <v>0</v>
      </c>
      <c r="AC1044" s="747">
        <f>'4 - Cost Pressures'!G118</f>
        <v>0</v>
      </c>
    </row>
    <row r="1045" spans="1:29" s="747" customFormat="1">
      <c r="A1045" s="747" t="str">
        <f t="shared" ref="A1045:B1046" si="1206">A951</f>
        <v>Swansea Bay UHB</v>
      </c>
      <c r="B1045" s="747" t="str">
        <f t="shared" si="1206"/>
        <v>In Year Cost Base</v>
      </c>
      <c r="C1045" s="747" t="s">
        <v>909</v>
      </c>
      <c r="D1045" s="747" t="s">
        <v>910</v>
      </c>
      <c r="E1045" s="747" t="s">
        <v>414</v>
      </c>
      <c r="F1045" s="747" t="str">
        <f>'4 - Cost Pressures'!B119</f>
        <v xml:space="preserve">Joint Financing and Other </v>
      </c>
      <c r="W1045" s="747">
        <f>'4 - Cost Pressures'!D137</f>
        <v>180002.57407014928</v>
      </c>
      <c r="Z1045" s="747">
        <f>'4 - Cost Pressures'!E119</f>
        <v>0</v>
      </c>
      <c r="AB1045" s="747">
        <f>'4 - Cost Pressures'!F119</f>
        <v>0</v>
      </c>
      <c r="AC1045" s="747">
        <f>'4 - Cost Pressures'!G119</f>
        <v>0</v>
      </c>
    </row>
    <row r="1046" spans="1:29" s="747" customFormat="1">
      <c r="A1046" s="747" t="str">
        <f t="shared" si="1206"/>
        <v>Swansea Bay UHB</v>
      </c>
      <c r="B1046" s="747" t="str">
        <f t="shared" si="1206"/>
        <v>In Year Cost Base</v>
      </c>
      <c r="C1046" s="747" t="s">
        <v>909</v>
      </c>
      <c r="D1046" s="747" t="s">
        <v>910</v>
      </c>
      <c r="E1046" s="747" t="s">
        <v>414</v>
      </c>
      <c r="F1046" s="747" t="str">
        <f>'4 - Cost Pressures'!B120</f>
        <v>AME, Non-Cash Del and other special costs</v>
      </c>
      <c r="W1046" s="747">
        <f>'4 - Cost Pressures'!D138</f>
        <v>0</v>
      </c>
      <c r="Z1046" s="747">
        <f>'4 - Cost Pressures'!E120</f>
        <v>0</v>
      </c>
      <c r="AB1046" s="747">
        <f>'4 - Cost Pressures'!F120</f>
        <v>0</v>
      </c>
      <c r="AC1046" s="747">
        <f>'4 - Cost Pressures'!G120</f>
        <v>0</v>
      </c>
    </row>
    <row r="1047" spans="1:29" s="747" customFormat="1">
      <c r="A1047" s="747" t="str">
        <f>A952</f>
        <v>Swansea Bay UHB</v>
      </c>
      <c r="B1047" s="747" t="str">
        <f>B952</f>
        <v>In Year Cost Base</v>
      </c>
      <c r="C1047" s="747" t="s">
        <v>909</v>
      </c>
      <c r="D1047" s="747" t="s">
        <v>910</v>
      </c>
      <c r="E1047" s="747" t="s">
        <v>414</v>
      </c>
      <c r="F1047" s="747" t="str">
        <f>'4 - Cost Pressures'!B121</f>
        <v>Not yet Allocated</v>
      </c>
      <c r="W1047" s="747">
        <f>'4 - Cost Pressures'!D139</f>
        <v>0</v>
      </c>
      <c r="Z1047" s="747">
        <f>'4 - Cost Pressures'!E121</f>
        <v>0</v>
      </c>
      <c r="AB1047" s="747">
        <f>'4 - Cost Pressures'!F121</f>
        <v>0</v>
      </c>
      <c r="AC1047" s="747">
        <f>'4 - Cost Pressures'!G121</f>
        <v>-1</v>
      </c>
    </row>
    <row r="1048" spans="1:29" s="747" customFormat="1">
      <c r="A1048" s="747" t="str">
        <f>A953</f>
        <v>Swansea Bay UHB</v>
      </c>
      <c r="B1048" s="747" t="str">
        <f>B953</f>
        <v>In Year Cost Base</v>
      </c>
      <c r="C1048" s="747" t="s">
        <v>909</v>
      </c>
      <c r="D1048" s="747" t="s">
        <v>910</v>
      </c>
      <c r="E1048" s="747" t="s">
        <v>396</v>
      </c>
      <c r="F1048" s="747" t="str">
        <f>'4 - Cost Pressures'!B122</f>
        <v>Grand Total</v>
      </c>
      <c r="W1048" s="747">
        <f>'4 - Cost Pressures'!D140</f>
        <v>0</v>
      </c>
      <c r="Z1048" s="747">
        <f>'4 - Cost Pressures'!E122</f>
        <v>180002.57407014928</v>
      </c>
      <c r="AB1048" s="747">
        <f>'4 - Cost Pressures'!F122</f>
        <v>8500</v>
      </c>
      <c r="AC1048" s="747">
        <f>'4 - Cost Pressures'!G122</f>
        <v>24100</v>
      </c>
    </row>
    <row r="1049" spans="1:29" s="747" customFormat="1">
      <c r="A1049" s="747" t="str">
        <f t="shared" ref="A1049:B1049" si="1207">A955</f>
        <v>Swansea Bay UHB</v>
      </c>
      <c r="B1049" s="747" t="str">
        <f t="shared" si="1207"/>
        <v>In Year Cost Base</v>
      </c>
      <c r="C1049" s="747" t="s">
        <v>911</v>
      </c>
      <c r="D1049" s="747" t="s">
        <v>910</v>
      </c>
      <c r="E1049" s="747" t="s">
        <v>414</v>
      </c>
      <c r="F1049" s="747" t="str">
        <f>'4 - Cost Pressures'!B128</f>
        <v>Primary &amp; Community Care</v>
      </c>
      <c r="W1049" s="747">
        <f>'4 - Cost Pressures'!D128</f>
        <v>24838.259787590341</v>
      </c>
      <c r="Z1049" s="747">
        <f>'4 - Cost Pressures'!E128</f>
        <v>24838.259787590341</v>
      </c>
      <c r="AB1049" s="747">
        <f>'4 - Cost Pressures'!F128</f>
        <v>5900</v>
      </c>
      <c r="AC1049" s="747">
        <f>'4 - Cost Pressures'!G128</f>
        <v>5900</v>
      </c>
    </row>
    <row r="1050" spans="1:29" s="747" customFormat="1">
      <c r="A1050" s="747" t="str">
        <f t="shared" ref="A1050:B1050" si="1208">A956</f>
        <v>Swansea Bay UHB</v>
      </c>
      <c r="B1050" s="747" t="str">
        <f t="shared" si="1208"/>
        <v>In Year Cost Base</v>
      </c>
      <c r="C1050" s="747" t="s">
        <v>911</v>
      </c>
      <c r="D1050" s="747" t="s">
        <v>910</v>
      </c>
      <c r="E1050" s="747" t="s">
        <v>414</v>
      </c>
      <c r="F1050" s="747" t="str">
        <f>'4 - Cost Pressures'!B129</f>
        <v>Scheduled Care</v>
      </c>
      <c r="W1050" s="747">
        <f>'4 - Cost Pressures'!D129</f>
        <v>35507.67163487232</v>
      </c>
      <c r="Z1050" s="747">
        <f>'4 - Cost Pressures'!E129</f>
        <v>35507.67163487232</v>
      </c>
      <c r="AB1050" s="747">
        <f>'4 - Cost Pressures'!F129</f>
        <v>-1400</v>
      </c>
      <c r="AC1050" s="747">
        <f>'4 - Cost Pressures'!G129</f>
        <v>6300</v>
      </c>
    </row>
    <row r="1051" spans="1:29" s="747" customFormat="1">
      <c r="A1051" s="747" t="str">
        <f t="shared" ref="A1051:B1051" si="1209">A957</f>
        <v>Swansea Bay UHB</v>
      </c>
      <c r="B1051" s="747" t="str">
        <f t="shared" si="1209"/>
        <v>In Year Cost Base</v>
      </c>
      <c r="C1051" s="747" t="s">
        <v>911</v>
      </c>
      <c r="D1051" s="747" t="s">
        <v>910</v>
      </c>
      <c r="E1051" s="747" t="s">
        <v>414</v>
      </c>
      <c r="F1051" s="747" t="str">
        <f>'4 - Cost Pressures'!B130</f>
        <v>Unscheduled Care</v>
      </c>
      <c r="W1051" s="747">
        <f>'4 - Cost Pressures'!D130</f>
        <v>0</v>
      </c>
      <c r="Z1051" s="747">
        <f>'4 - Cost Pressures'!E130</f>
        <v>0</v>
      </c>
      <c r="AB1051" s="747">
        <f>'4 - Cost Pressures'!F130</f>
        <v>0</v>
      </c>
      <c r="AC1051" s="747">
        <f>'4 - Cost Pressures'!G130</f>
        <v>0</v>
      </c>
    </row>
    <row r="1052" spans="1:29" s="747" customFormat="1">
      <c r="A1052" s="747" t="str">
        <f t="shared" ref="A1052:B1052" si="1210">A958</f>
        <v>Swansea Bay UHB</v>
      </c>
      <c r="B1052" s="747" t="str">
        <f t="shared" si="1210"/>
        <v>In Year Cost Base</v>
      </c>
      <c r="C1052" s="747" t="s">
        <v>911</v>
      </c>
      <c r="D1052" s="747" t="s">
        <v>910</v>
      </c>
      <c r="E1052" s="747" t="s">
        <v>414</v>
      </c>
      <c r="F1052" s="747" t="str">
        <f>'4 - Cost Pressures'!B131</f>
        <v>Cancer Care</v>
      </c>
      <c r="W1052" s="747">
        <f>'4 - Cost Pressures'!D131</f>
        <v>0</v>
      </c>
      <c r="Z1052" s="747">
        <f>'4 - Cost Pressures'!E131</f>
        <v>0</v>
      </c>
      <c r="AB1052" s="747">
        <f>'4 - Cost Pressures'!F131</f>
        <v>0</v>
      </c>
      <c r="AC1052" s="747">
        <f>'4 - Cost Pressures'!G131</f>
        <v>0</v>
      </c>
    </row>
    <row r="1053" spans="1:29" s="747" customFormat="1">
      <c r="A1053" s="747" t="str">
        <f t="shared" ref="A1053:B1053" si="1211">A959</f>
        <v>Swansea Bay UHB</v>
      </c>
      <c r="B1053" s="747" t="str">
        <f t="shared" si="1211"/>
        <v>In Year Cost Base</v>
      </c>
      <c r="C1053" s="747" t="s">
        <v>911</v>
      </c>
      <c r="D1053" s="747" t="s">
        <v>910</v>
      </c>
      <c r="E1053" s="747" t="s">
        <v>414</v>
      </c>
      <c r="F1053" s="747" t="str">
        <f>'4 - Cost Pressures'!B132</f>
        <v>Mental Health</v>
      </c>
      <c r="W1053" s="747">
        <f>'4 - Cost Pressures'!D132</f>
        <v>0</v>
      </c>
      <c r="Z1053" s="747">
        <f>'4 - Cost Pressures'!E132</f>
        <v>0</v>
      </c>
      <c r="AB1053" s="747">
        <f>'4 - Cost Pressures'!F132</f>
        <v>0</v>
      </c>
      <c r="AC1053" s="747">
        <f>'4 - Cost Pressures'!G132</f>
        <v>0</v>
      </c>
    </row>
    <row r="1054" spans="1:29" s="747" customFormat="1">
      <c r="A1054" s="747" t="str">
        <f t="shared" ref="A1054:B1054" si="1212">A960</f>
        <v>Swansea Bay UHB</v>
      </c>
      <c r="B1054" s="747" t="str">
        <f t="shared" si="1212"/>
        <v>In Year Cost Base</v>
      </c>
      <c r="C1054" s="747" t="s">
        <v>911</v>
      </c>
      <c r="D1054" s="747" t="s">
        <v>910</v>
      </c>
      <c r="E1054" s="747" t="s">
        <v>414</v>
      </c>
      <c r="F1054" s="747" t="str">
        <f>'4 - Cost Pressures'!B133</f>
        <v>Non Clinical Support (inc. Executive / Corporate and Faciilities)</v>
      </c>
      <c r="W1054" s="747">
        <f>'4 - Cost Pressures'!D133</f>
        <v>0</v>
      </c>
      <c r="Z1054" s="747">
        <f>'4 - Cost Pressures'!E133</f>
        <v>0</v>
      </c>
      <c r="AB1054" s="747">
        <f>'4 - Cost Pressures'!F133</f>
        <v>0</v>
      </c>
      <c r="AC1054" s="747">
        <f>'4 - Cost Pressures'!G133</f>
        <v>0</v>
      </c>
    </row>
    <row r="1055" spans="1:29" s="747" customFormat="1">
      <c r="A1055" s="747" t="str">
        <f t="shared" ref="A1055:B1055" si="1213">A961</f>
        <v>Swansea Bay UHB</v>
      </c>
      <c r="B1055" s="747" t="str">
        <f t="shared" si="1213"/>
        <v>In Year Cost Base</v>
      </c>
      <c r="C1055" s="747" t="s">
        <v>911</v>
      </c>
      <c r="D1055" s="747" t="s">
        <v>910</v>
      </c>
      <c r="E1055" s="747" t="s">
        <v>414</v>
      </c>
      <c r="F1055" s="747" t="str">
        <f>'4 - Cost Pressures'!B134</f>
        <v>Clinical Support</v>
      </c>
      <c r="W1055" s="747">
        <f>'4 - Cost Pressures'!D134</f>
        <v>6401.0000000000009</v>
      </c>
      <c r="Z1055" s="747">
        <f>'4 - Cost Pressures'!E134</f>
        <v>6401.0000000000009</v>
      </c>
      <c r="AB1055" s="747">
        <f>'4 - Cost Pressures'!F134</f>
        <v>2900</v>
      </c>
      <c r="AC1055" s="747">
        <f>'4 - Cost Pressures'!G134</f>
        <v>2800</v>
      </c>
    </row>
    <row r="1056" spans="1:29" s="747" customFormat="1">
      <c r="A1056" s="747" t="str">
        <f t="shared" ref="A1056:B1056" si="1214">A962</f>
        <v>Swansea Bay UHB</v>
      </c>
      <c r="B1056" s="747" t="str">
        <f t="shared" si="1214"/>
        <v>In Year Cost Base</v>
      </c>
      <c r="C1056" s="747" t="s">
        <v>911</v>
      </c>
      <c r="D1056" s="747" t="s">
        <v>910</v>
      </c>
      <c r="E1056" s="747" t="s">
        <v>414</v>
      </c>
      <c r="F1056" s="747" t="str">
        <f>'4 - Cost Pressures'!B135</f>
        <v>Across Service Areas</v>
      </c>
      <c r="W1056" s="747">
        <f>'4 - Cost Pressures'!D135</f>
        <v>80338.029771776986</v>
      </c>
      <c r="Z1056" s="747">
        <f>'4 - Cost Pressures'!E135</f>
        <v>80338.029771776986</v>
      </c>
      <c r="AB1056" s="747">
        <f>'4 - Cost Pressures'!F135</f>
        <v>-2200</v>
      </c>
      <c r="AC1056" s="747">
        <f>'4 - Cost Pressures'!G135</f>
        <v>3500</v>
      </c>
    </row>
    <row r="1057" spans="1:29" s="747" customFormat="1">
      <c r="A1057" s="747" t="str">
        <f t="shared" ref="A1057:B1057" si="1215">A963</f>
        <v>Swansea Bay UHB</v>
      </c>
      <c r="B1057" s="747" t="str">
        <f t="shared" si="1215"/>
        <v>In Year Cost Base</v>
      </c>
      <c r="C1057" s="747" t="s">
        <v>911</v>
      </c>
      <c r="D1057" s="747" t="s">
        <v>910</v>
      </c>
      <c r="E1057" s="747" t="s">
        <v>414</v>
      </c>
      <c r="F1057" s="747" t="str">
        <f>'4 - Cost Pressures'!B136</f>
        <v>Uncategorised</v>
      </c>
      <c r="W1057" s="747">
        <f>'4 - Cost Pressures'!D136</f>
        <v>32917.612875909632</v>
      </c>
      <c r="Z1057" s="747">
        <f>'4 - Cost Pressures'!E136</f>
        <v>32917.612875909632</v>
      </c>
      <c r="AB1057" s="747">
        <f>'4 - Cost Pressures'!F136</f>
        <v>3300</v>
      </c>
      <c r="AC1057" s="747">
        <f>'4 - Cost Pressures'!G136</f>
        <v>5600</v>
      </c>
    </row>
    <row r="1058" spans="1:29" s="747" customFormat="1">
      <c r="A1058" s="747" t="str">
        <f t="shared" ref="A1058:B1058" si="1216">A964</f>
        <v>Swansea Bay UHB</v>
      </c>
      <c r="B1058" s="747" t="str">
        <f t="shared" si="1216"/>
        <v>In Year Cost Base</v>
      </c>
      <c r="C1058" s="747" t="s">
        <v>911</v>
      </c>
      <c r="D1058" s="747" t="s">
        <v>910</v>
      </c>
      <c r="E1058" s="747" t="s">
        <v>414</v>
      </c>
      <c r="F1058" s="747" t="str">
        <f>'4 - Cost Pressures'!B137</f>
        <v>Grand Total</v>
      </c>
      <c r="W1058" s="747">
        <f>'4 - Cost Pressures'!D137</f>
        <v>180002.57407014928</v>
      </c>
      <c r="Z1058" s="747">
        <f>'4 - Cost Pressures'!E137</f>
        <v>180002.57407014928</v>
      </c>
      <c r="AB1058" s="747">
        <f>'4 - Cost Pressures'!F137</f>
        <v>8500</v>
      </c>
      <c r="AC1058" s="747">
        <f>'4 - Cost Pressures'!G137</f>
        <v>24100</v>
      </c>
    </row>
  </sheetData>
  <customSheetViews>
    <customSheetView guid="{95B84344-25FE-4A71-9083-825DAB5E8F01}" state="hidden">
      <pane ySplit="1" topLeftCell="A2" activePane="bottomLeft" state="frozen"/>
      <selection pane="bottomLeft" activeCell="A9" sqref="A9"/>
      <pageMargins left="0" right="0" top="0" bottom="0" header="0" footer="0"/>
    </customSheetView>
  </customSheetView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1518"/>
  <sheetViews>
    <sheetView showGridLines="0" topLeftCell="A22" zoomScale="70" zoomScaleNormal="70" workbookViewId="0">
      <pane xSplit="5" topLeftCell="F1" activePane="topRight" state="frozen"/>
      <selection pane="topRight" activeCell="F40" sqref="F40"/>
    </sheetView>
  </sheetViews>
  <sheetFormatPr defaultColWidth="9.109375" defaultRowHeight="15"/>
  <cols>
    <col min="1" max="1" width="3.33203125" customWidth="1"/>
    <col min="2" max="2" width="20" customWidth="1"/>
    <col min="3" max="44" width="15.77734375" customWidth="1"/>
  </cols>
  <sheetData>
    <row r="1" spans="1:101" s="179" customFormat="1" ht="20.100000000000001" customHeight="1">
      <c r="A1" s="175"/>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85" t="s">
        <v>912</v>
      </c>
      <c r="CA1" s="85" t="s">
        <v>913</v>
      </c>
      <c r="CB1" s="86" t="s">
        <v>914</v>
      </c>
      <c r="CC1" s="176"/>
      <c r="CD1" s="177" t="s">
        <v>915</v>
      </c>
      <c r="CE1" s="177" t="s">
        <v>916</v>
      </c>
      <c r="CF1" s="177" t="s">
        <v>917</v>
      </c>
      <c r="CG1" s="177" t="s">
        <v>918</v>
      </c>
      <c r="CH1" s="177" t="s">
        <v>919</v>
      </c>
      <c r="CI1" s="177" t="s">
        <v>920</v>
      </c>
      <c r="CJ1" s="177" t="s">
        <v>921</v>
      </c>
      <c r="CK1" s="177" t="s">
        <v>922</v>
      </c>
      <c r="CL1" s="177" t="s">
        <v>923</v>
      </c>
      <c r="CM1" s="177" t="s">
        <v>873</v>
      </c>
      <c r="CN1" s="177" t="s">
        <v>924</v>
      </c>
      <c r="CO1" s="177" t="s">
        <v>925</v>
      </c>
      <c r="CP1" s="176"/>
      <c r="CQ1" s="176"/>
      <c r="CR1" s="178" t="s">
        <v>926</v>
      </c>
      <c r="CS1" s="176"/>
      <c r="CT1" s="178" t="s">
        <v>905</v>
      </c>
      <c r="CU1" s="176"/>
      <c r="CV1" s="176"/>
      <c r="CW1" s="176"/>
    </row>
    <row r="2" spans="1:101" s="179" customFormat="1" ht="20.100000000000001" customHeight="1">
      <c r="A2" s="175"/>
      <c r="B2" s="946" t="str">
        <f>IF('Front Sheet and Checklist'!C5="(please select from drop down)","Please select organisation from front sheet",'Front Sheet and Checklist'!C5)</f>
        <v>Swansea Bay UHB</v>
      </c>
      <c r="C2" s="947"/>
      <c r="D2" s="947"/>
      <c r="E2" s="948"/>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85" t="s">
        <v>927</v>
      </c>
      <c r="CA2" s="85" t="s">
        <v>928</v>
      </c>
      <c r="CB2" s="86" t="s">
        <v>929</v>
      </c>
      <c r="CC2" s="176"/>
      <c r="CD2" s="81" t="s">
        <v>273</v>
      </c>
      <c r="CE2" s="180" t="s">
        <v>930</v>
      </c>
      <c r="CF2" s="180" t="s">
        <v>930</v>
      </c>
      <c r="CG2" s="180" t="s">
        <v>930</v>
      </c>
      <c r="CH2" s="180" t="s">
        <v>930</v>
      </c>
      <c r="CI2" s="180" t="s">
        <v>930</v>
      </c>
      <c r="CJ2" s="180" t="s">
        <v>931</v>
      </c>
      <c r="CK2" s="180" t="s">
        <v>932</v>
      </c>
      <c r="CL2" s="180" t="s">
        <v>933</v>
      </c>
      <c r="CM2" s="180" t="s">
        <v>873</v>
      </c>
      <c r="CN2" s="180" t="s">
        <v>924</v>
      </c>
      <c r="CO2" s="180" t="s">
        <v>934</v>
      </c>
      <c r="CP2" s="176"/>
      <c r="CQ2" s="176"/>
      <c r="CR2" s="178" t="s">
        <v>935</v>
      </c>
      <c r="CS2" s="176"/>
      <c r="CT2" s="178" t="s">
        <v>906</v>
      </c>
      <c r="CU2" s="176"/>
      <c r="CV2" s="176"/>
      <c r="CW2" s="176"/>
    </row>
    <row r="3" spans="1:101" s="179" customFormat="1" ht="20.100000000000001" customHeight="1">
      <c r="A3" s="175"/>
      <c r="B3" s="949" t="s">
        <v>936</v>
      </c>
      <c r="C3" s="950"/>
      <c r="D3" s="950"/>
      <c r="E3" s="951"/>
      <c r="F3" s="176"/>
      <c r="G3" s="35"/>
      <c r="H3" s="70"/>
      <c r="I3" s="70"/>
      <c r="J3" s="70"/>
      <c r="K3" s="70"/>
      <c r="L3" s="70"/>
      <c r="M3" s="70"/>
      <c r="N3" s="70"/>
      <c r="O3" s="70"/>
      <c r="P3" s="70"/>
      <c r="Q3" s="19"/>
      <c r="R3" s="19"/>
      <c r="S3" s="19"/>
      <c r="T3" s="19"/>
      <c r="U3" s="19"/>
      <c r="V3" s="19"/>
      <c r="W3" s="19"/>
      <c r="X3" s="19"/>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81" t="s">
        <v>8</v>
      </c>
      <c r="CE3" s="180" t="s">
        <v>937</v>
      </c>
      <c r="CF3" s="180" t="s">
        <v>938</v>
      </c>
      <c r="CG3" s="180" t="s">
        <v>939</v>
      </c>
      <c r="CH3" s="180" t="s">
        <v>940</v>
      </c>
      <c r="CI3" s="180" t="s">
        <v>941</v>
      </c>
      <c r="CJ3" s="180" t="s">
        <v>942</v>
      </c>
      <c r="CK3" s="180" t="s">
        <v>943</v>
      </c>
      <c r="CL3" s="180" t="s">
        <v>944</v>
      </c>
      <c r="CM3" s="180"/>
      <c r="CN3" s="180"/>
      <c r="CO3" s="180"/>
      <c r="CP3" s="176"/>
      <c r="CQ3" s="176"/>
      <c r="CR3" s="178" t="s">
        <v>945</v>
      </c>
      <c r="CS3" s="176"/>
      <c r="CT3" s="178" t="s">
        <v>907</v>
      </c>
      <c r="CU3" s="176"/>
      <c r="CV3" s="176"/>
      <c r="CW3" s="176"/>
    </row>
    <row r="4" spans="1:101" s="179" customFormat="1" ht="20.100000000000001" customHeight="1">
      <c r="A4" s="175"/>
      <c r="B4" s="952"/>
      <c r="C4" s="953"/>
      <c r="D4" s="953"/>
      <c r="E4" s="954"/>
      <c r="F4" s="176"/>
      <c r="G4" s="70"/>
      <c r="H4" s="70"/>
      <c r="I4" s="70"/>
      <c r="J4" s="70"/>
      <c r="K4" s="70"/>
      <c r="L4" s="70"/>
      <c r="M4" s="70"/>
      <c r="N4" s="70"/>
      <c r="O4" s="70"/>
      <c r="P4" s="70"/>
      <c r="Q4" s="19"/>
      <c r="R4" s="19"/>
      <c r="S4" s="19"/>
      <c r="T4" s="19"/>
      <c r="U4" s="19"/>
      <c r="V4" s="19"/>
      <c r="W4" s="19"/>
      <c r="X4" s="19"/>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81" t="s">
        <v>946</v>
      </c>
      <c r="CE4" s="180" t="s">
        <v>947</v>
      </c>
      <c r="CF4" s="180" t="s">
        <v>948</v>
      </c>
      <c r="CG4" s="180" t="s">
        <v>949</v>
      </c>
      <c r="CH4" s="180" t="s">
        <v>950</v>
      </c>
      <c r="CI4" s="180" t="s">
        <v>951</v>
      </c>
      <c r="CJ4" s="180" t="s">
        <v>952</v>
      </c>
      <c r="CK4" s="180" t="s">
        <v>953</v>
      </c>
      <c r="CL4" s="180" t="s">
        <v>930</v>
      </c>
      <c r="CM4" s="180"/>
      <c r="CN4" s="180"/>
      <c r="CO4" s="180"/>
      <c r="CP4" s="176"/>
      <c r="CQ4" s="176"/>
      <c r="CR4" s="178"/>
      <c r="CS4" s="176"/>
      <c r="CT4" s="178" t="s">
        <v>908</v>
      </c>
      <c r="CU4" s="176"/>
      <c r="CV4" s="176"/>
      <c r="CW4" s="176"/>
    </row>
    <row r="5" spans="1:101" s="179" customFormat="1" ht="20.100000000000001" customHeight="1">
      <c r="A5" s="175"/>
      <c r="B5" s="955"/>
      <c r="C5" s="956"/>
      <c r="D5" s="956"/>
      <c r="E5" s="957"/>
      <c r="F5" s="176"/>
      <c r="G5" s="70"/>
      <c r="H5" s="70"/>
      <c r="I5" s="70"/>
      <c r="J5" s="70"/>
      <c r="K5" s="70"/>
      <c r="L5" s="70"/>
      <c r="M5" s="70"/>
      <c r="N5" s="70"/>
      <c r="O5" s="70"/>
      <c r="P5" s="70"/>
      <c r="Q5" s="19"/>
      <c r="R5" s="19"/>
      <c r="S5" s="19"/>
      <c r="T5" s="19"/>
      <c r="U5" s="19"/>
      <c r="V5" s="19"/>
      <c r="W5" s="19"/>
      <c r="X5" s="19"/>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81" t="s">
        <v>12</v>
      </c>
      <c r="CE5" s="180" t="s">
        <v>954</v>
      </c>
      <c r="CF5" s="180" t="s">
        <v>53</v>
      </c>
      <c r="CG5" s="180" t="s">
        <v>955</v>
      </c>
      <c r="CH5" s="180" t="s">
        <v>956</v>
      </c>
      <c r="CI5" s="180" t="s">
        <v>957</v>
      </c>
      <c r="CJ5" s="180"/>
      <c r="CK5" s="180" t="s">
        <v>958</v>
      </c>
      <c r="CL5" s="180" t="s">
        <v>959</v>
      </c>
      <c r="CM5" s="180"/>
      <c r="CN5" s="180"/>
      <c r="CO5" s="180"/>
      <c r="CP5" s="176"/>
      <c r="CQ5" s="176"/>
      <c r="CR5" s="176"/>
      <c r="CS5" s="176"/>
      <c r="CT5" s="178" t="s">
        <v>960</v>
      </c>
      <c r="CU5" s="176"/>
      <c r="CV5" s="176"/>
      <c r="CW5" s="176"/>
    </row>
    <row r="6" spans="1:101" s="179" customFormat="1" ht="20.100000000000001" customHeight="1">
      <c r="A6" s="175"/>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70"/>
      <c r="AP6" s="70"/>
      <c r="AQ6" s="70"/>
      <c r="AR6" s="70"/>
      <c r="AS6" s="70"/>
      <c r="AT6" s="70"/>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81" t="s">
        <v>16</v>
      </c>
      <c r="CE6" s="180" t="s">
        <v>961</v>
      </c>
      <c r="CF6" s="180"/>
      <c r="CG6" s="180" t="s">
        <v>53</v>
      </c>
      <c r="CH6" s="180" t="s">
        <v>53</v>
      </c>
      <c r="CI6" s="180" t="s">
        <v>53</v>
      </c>
      <c r="CJ6" s="180"/>
      <c r="CK6" s="180" t="s">
        <v>53</v>
      </c>
      <c r="CL6" s="180" t="s">
        <v>53</v>
      </c>
      <c r="CM6" s="180"/>
      <c r="CN6" s="180"/>
      <c r="CO6" s="180"/>
      <c r="CP6" s="176"/>
      <c r="CQ6" s="176"/>
      <c r="CR6" s="176"/>
      <c r="CS6" s="176"/>
      <c r="CT6" s="178" t="s">
        <v>962</v>
      </c>
      <c r="CU6" s="176"/>
      <c r="CV6" s="176"/>
      <c r="CW6" s="176"/>
    </row>
    <row r="7" spans="1:101" s="179" customFormat="1" ht="20.100000000000001" customHeight="1">
      <c r="A7" s="175"/>
      <c r="B7" s="176"/>
      <c r="C7" s="176"/>
      <c r="D7" s="176"/>
      <c r="E7" s="176"/>
      <c r="F7" s="959" t="s">
        <v>451</v>
      </c>
      <c r="G7" s="960"/>
      <c r="H7" s="961"/>
      <c r="I7" s="619"/>
      <c r="J7" s="618" t="s">
        <v>630</v>
      </c>
      <c r="K7" s="620"/>
      <c r="L7" s="618" t="s">
        <v>631</v>
      </c>
      <c r="M7" s="620"/>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70"/>
      <c r="AP7" s="70"/>
      <c r="AQ7" s="70"/>
      <c r="AR7" s="70"/>
      <c r="AS7" s="70"/>
      <c r="AT7" s="70"/>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81" t="s">
        <v>963</v>
      </c>
      <c r="CE7" s="180" t="s">
        <v>964</v>
      </c>
      <c r="CF7" s="180"/>
      <c r="CG7" s="180"/>
      <c r="CH7" s="180"/>
      <c r="CI7" s="180"/>
      <c r="CJ7" s="180"/>
      <c r="CK7" s="180"/>
      <c r="CL7" s="180"/>
      <c r="CM7" s="180"/>
      <c r="CN7" s="180"/>
      <c r="CO7" s="180"/>
      <c r="CP7" s="176"/>
      <c r="CQ7" s="176"/>
      <c r="CR7" s="176"/>
      <c r="CS7" s="176"/>
      <c r="CT7" s="178" t="s">
        <v>965</v>
      </c>
      <c r="CU7" s="176"/>
      <c r="CV7" s="176"/>
      <c r="CW7" s="176"/>
    </row>
    <row r="8" spans="1:101" s="179" customFormat="1" ht="35.25" customHeight="1">
      <c r="A8" s="175"/>
      <c r="B8" s="940" t="s">
        <v>966</v>
      </c>
      <c r="C8" s="941"/>
      <c r="D8" s="941"/>
      <c r="E8" s="942"/>
      <c r="F8" s="181" t="s">
        <v>56</v>
      </c>
      <c r="G8" s="181" t="s">
        <v>57</v>
      </c>
      <c r="H8" s="181" t="s">
        <v>58</v>
      </c>
      <c r="I8" s="181" t="s">
        <v>59</v>
      </c>
      <c r="J8" s="181" t="s">
        <v>56</v>
      </c>
      <c r="K8" s="181" t="s">
        <v>57</v>
      </c>
      <c r="L8" s="181" t="s">
        <v>56</v>
      </c>
      <c r="M8" s="181" t="s">
        <v>57</v>
      </c>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70"/>
      <c r="AP8" s="70"/>
      <c r="AQ8" s="70"/>
      <c r="AR8" s="70"/>
      <c r="AS8" s="70"/>
      <c r="AT8" s="70"/>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81" t="s">
        <v>922</v>
      </c>
      <c r="CE8" s="180" t="s">
        <v>967</v>
      </c>
      <c r="CF8" s="180"/>
      <c r="CG8" s="180"/>
      <c r="CH8" s="180"/>
      <c r="CI8" s="180"/>
      <c r="CJ8" s="180"/>
      <c r="CK8" s="180"/>
      <c r="CL8" s="180"/>
      <c r="CM8" s="180"/>
      <c r="CN8" s="180"/>
      <c r="CO8" s="180"/>
      <c r="CP8" s="176"/>
      <c r="CQ8" s="176"/>
      <c r="CR8" s="176"/>
      <c r="CS8" s="176"/>
      <c r="CT8" s="178" t="s">
        <v>968</v>
      </c>
      <c r="CU8" s="176"/>
      <c r="CV8" s="176"/>
      <c r="CW8" s="176"/>
    </row>
    <row r="9" spans="1:101" s="179" customFormat="1" ht="20.100000000000001" customHeight="1">
      <c r="A9" s="175"/>
      <c r="B9" s="280" t="s">
        <v>897</v>
      </c>
      <c r="C9" s="281"/>
      <c r="D9" s="281"/>
      <c r="E9" s="281"/>
      <c r="F9" s="280"/>
      <c r="G9" s="281"/>
      <c r="H9" s="282"/>
      <c r="I9" s="281"/>
      <c r="J9" s="280"/>
      <c r="K9" s="281"/>
      <c r="L9" s="280"/>
      <c r="M9" s="282"/>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70"/>
      <c r="AP9" s="70"/>
      <c r="AQ9" s="70"/>
      <c r="AR9" s="70"/>
      <c r="AS9" s="70"/>
      <c r="AT9" s="70"/>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81" t="s">
        <v>18</v>
      </c>
      <c r="CE9" s="180" t="s">
        <v>969</v>
      </c>
      <c r="CF9" s="180"/>
      <c r="CG9" s="180"/>
      <c r="CH9" s="180"/>
      <c r="CI9" s="180"/>
      <c r="CJ9" s="180"/>
      <c r="CK9" s="180"/>
      <c r="CL9" s="180"/>
      <c r="CM9" s="180"/>
      <c r="CN9" s="180"/>
      <c r="CO9" s="180"/>
      <c r="CP9" s="176"/>
      <c r="CQ9" s="176"/>
      <c r="CR9" s="176"/>
      <c r="CS9" s="176"/>
      <c r="CT9" s="178" t="s">
        <v>970</v>
      </c>
      <c r="CU9" s="176"/>
      <c r="CV9" s="176"/>
      <c r="CW9" s="176"/>
    </row>
    <row r="10" spans="1:101" s="179" customFormat="1" ht="20.100000000000001" customHeight="1">
      <c r="A10" s="175"/>
      <c r="B10" s="184" t="s">
        <v>724</v>
      </c>
      <c r="C10" s="187"/>
      <c r="D10" s="187"/>
      <c r="E10" s="188"/>
      <c r="F10" s="121">
        <f>SUMIFS('5a - Savings Tracker'!$H$44:$H$1518,'5a - Savings Tracker'!$Q$44:$Q$1518,B10,'5a - Savings Tracker'!$M$44:$M$1518,"&lt;&gt;Red",'5a - Savings Tracker'!$P$44:$P$1518,"&lt;&gt;Income Generation",$G$44:$G$1518,"NR")</f>
        <v>0</v>
      </c>
      <c r="G10" s="121">
        <f>SUMIFS('5a - Savings Tracker'!$H$44:$H$1518,'5a - Savings Tracker'!$Q$44:$Q$1518,B10,'5a - Savings Tracker'!$M$44:$M$1518,"&lt;&gt;Red",'5a - Savings Tracker'!$P$44:$P$1518,"&lt;&gt;Income Generation",$G$44:$G$1518,"R")</f>
        <v>7550</v>
      </c>
      <c r="H10" s="121">
        <f>SUMIFS('5a - Savings Tracker'!$J$44:$J$1518,'5a - Savings Tracker'!$Q$44:$Q$1518,B10,'5a - Savings Tracker'!$M$44:$M$1518,"&lt;&gt;Red",'5a - Savings Tracker'!$P$44:$P$1518,"&lt;&gt;Income Generation")</f>
        <v>7550</v>
      </c>
      <c r="I10" s="121">
        <f>SUMIFS('5a - Savings Tracker'!$J$44:$J$1518,'5a - Savings Tracker'!$Q$44:$Q$1518,B10)</f>
        <v>7550</v>
      </c>
      <c r="J10" s="122"/>
      <c r="K10" s="122"/>
      <c r="L10" s="122"/>
      <c r="M10" s="122"/>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70"/>
      <c r="AP10" s="70"/>
      <c r="AQ10" s="70"/>
      <c r="AR10" s="70"/>
      <c r="AS10" s="70"/>
      <c r="AT10" s="70"/>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81" t="s">
        <v>873</v>
      </c>
      <c r="CE10" s="180" t="s">
        <v>971</v>
      </c>
      <c r="CF10" s="180"/>
      <c r="CG10" s="180"/>
      <c r="CH10" s="180"/>
      <c r="CI10" s="180"/>
      <c r="CJ10" s="180"/>
      <c r="CK10" s="180"/>
      <c r="CL10" s="180"/>
      <c r="CM10" s="180"/>
      <c r="CN10" s="180"/>
      <c r="CO10" s="180"/>
      <c r="CP10" s="176"/>
      <c r="CQ10" s="176"/>
      <c r="CR10" s="176"/>
      <c r="CS10" s="176"/>
      <c r="CT10" s="178" t="s">
        <v>972</v>
      </c>
      <c r="CU10" s="176"/>
      <c r="CV10" s="176"/>
      <c r="CW10" s="176"/>
    </row>
    <row r="11" spans="1:101" s="179" customFormat="1" ht="20.100000000000001" customHeight="1">
      <c r="A11" s="175"/>
      <c r="B11" s="184" t="s">
        <v>725</v>
      </c>
      <c r="C11" s="187"/>
      <c r="D11" s="187"/>
      <c r="E11" s="188"/>
      <c r="F11" s="121">
        <f>SUMIFS('5a - Savings Tracker'!$H$44:$H$1518,'5a - Savings Tracker'!$Q$44:$Q$1518,B11,'5a - Savings Tracker'!$M$44:$M$1518,"&lt;&gt;Red",'5a - Savings Tracker'!$P$44:$P$1518,"&lt;&gt;Income Generation",$G$44:$G$1518,"NR")</f>
        <v>0</v>
      </c>
      <c r="G11" s="121">
        <f>SUMIFS('5a - Savings Tracker'!$H$44:$H$1518,'5a - Savings Tracker'!$Q$44:$Q$1518,B11,'5a - Savings Tracker'!$M$44:$M$1518,"&lt;&gt;Red",'5a - Savings Tracker'!$P$44:$P$1518,"&lt;&gt;Income Generation",$G$44:$G$1518,"R")</f>
        <v>5150.0000000000009</v>
      </c>
      <c r="H11" s="121">
        <f>SUMIFS('5a - Savings Tracker'!$J$44:$J$1518,'5a - Savings Tracker'!$Q$44:$Q$1518,B11,'5a - Savings Tracker'!$M$44:$M$1518,"&lt;&gt;Red",'5a - Savings Tracker'!$P$44:$P$1518,"&lt;&gt;Income Generation")</f>
        <v>5150</v>
      </c>
      <c r="I11" s="121">
        <f>SUMIFS('5a - Savings Tracker'!$J$44:$J$1518,'5a - Savings Tracker'!$Q$44:$Q$1518,B11)</f>
        <v>5750</v>
      </c>
      <c r="J11" s="122"/>
      <c r="K11" s="122"/>
      <c r="L11" s="122"/>
      <c r="M11" s="122"/>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70"/>
      <c r="AP11" s="70"/>
      <c r="AQ11" s="70"/>
      <c r="AR11" s="70"/>
      <c r="AS11" s="70"/>
      <c r="AT11" s="70"/>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81" t="s">
        <v>924</v>
      </c>
      <c r="CE11" s="180" t="s">
        <v>973</v>
      </c>
      <c r="CF11" s="180"/>
      <c r="CG11" s="180"/>
      <c r="CH11" s="180"/>
      <c r="CI11" s="180"/>
      <c r="CJ11" s="180"/>
      <c r="CK11" s="180"/>
      <c r="CL11" s="180"/>
      <c r="CM11" s="180"/>
      <c r="CN11" s="180"/>
      <c r="CO11" s="180"/>
      <c r="CP11" s="176"/>
      <c r="CQ11" s="176"/>
      <c r="CR11" s="176"/>
      <c r="CS11" s="176"/>
      <c r="CT11" s="176"/>
      <c r="CU11" s="176"/>
      <c r="CV11" s="176"/>
      <c r="CW11" s="176"/>
    </row>
    <row r="12" spans="1:101" s="179" customFormat="1" ht="20.100000000000001" customHeight="1">
      <c r="A12" s="175"/>
      <c r="B12" s="184" t="s">
        <v>726</v>
      </c>
      <c r="C12" s="187"/>
      <c r="D12" s="187"/>
      <c r="E12" s="188"/>
      <c r="F12" s="121">
        <f>SUMIFS('5a - Savings Tracker'!$H$44:$H$1518,'5a - Savings Tracker'!$Q$44:$Q$1518,B12,'5a - Savings Tracker'!$M$44:$M$1518,"&lt;&gt;Red",'5a - Savings Tracker'!$P$44:$P$1518,"&lt;&gt;Income Generation",$G$44:$G$1518,"NR")</f>
        <v>0</v>
      </c>
      <c r="G12" s="121">
        <f>SUMIFS('5a - Savings Tracker'!$H$44:$H$1518,'5a - Savings Tracker'!$Q$44:$Q$1518,B12,'5a - Savings Tracker'!$M$44:$M$1518,"&lt;&gt;Red",'5a - Savings Tracker'!$P$44:$P$1518,"&lt;&gt;Income Generation",$G$44:$G$1518,"R")</f>
        <v>1000.0000000000001</v>
      </c>
      <c r="H12" s="121">
        <f>SUMIFS('5a - Savings Tracker'!$J$44:$J$1518,'5a - Savings Tracker'!$Q$44:$Q$1518,B12,'5a - Savings Tracker'!$M$44:$M$1518,"&lt;&gt;Red",'5a - Savings Tracker'!$P$44:$P$1518,"&lt;&gt;Income Generation")</f>
        <v>1000</v>
      </c>
      <c r="I12" s="121">
        <f>SUMIFS('5a - Savings Tracker'!$J$44:$J$1518,'5a - Savings Tracker'!$Q$44:$Q$1518,B12)</f>
        <v>1000</v>
      </c>
      <c r="J12" s="122"/>
      <c r="K12" s="122"/>
      <c r="L12" s="122"/>
      <c r="M12" s="122"/>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70"/>
      <c r="AP12" s="70"/>
      <c r="AQ12" s="70"/>
      <c r="AR12" s="70"/>
      <c r="AS12" s="70"/>
      <c r="AT12" s="70"/>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81" t="s">
        <v>934</v>
      </c>
      <c r="CE12" s="180" t="s">
        <v>53</v>
      </c>
      <c r="CF12" s="180"/>
      <c r="CG12" s="180"/>
      <c r="CH12" s="180"/>
      <c r="CI12" s="180"/>
      <c r="CJ12" s="180"/>
      <c r="CK12" s="180"/>
      <c r="CL12" s="180"/>
      <c r="CM12" s="180"/>
      <c r="CN12" s="180"/>
      <c r="CO12" s="180"/>
      <c r="CP12" s="176"/>
      <c r="CQ12" s="176"/>
      <c r="CR12" s="176"/>
      <c r="CS12" s="176"/>
      <c r="CT12" s="176"/>
      <c r="CU12" s="176"/>
      <c r="CV12" s="176"/>
      <c r="CW12" s="176"/>
    </row>
    <row r="13" spans="1:101" s="179" customFormat="1" ht="20.100000000000001" customHeight="1">
      <c r="A13" s="175"/>
      <c r="B13" s="184" t="s">
        <v>727</v>
      </c>
      <c r="C13" s="187"/>
      <c r="D13" s="187"/>
      <c r="E13" s="188"/>
      <c r="F13" s="121">
        <f>SUMIFS('5a - Savings Tracker'!$H$44:$H$1518,'5a - Savings Tracker'!$Q$44:$Q$1518,B13,'5a - Savings Tracker'!$M$44:$M$1518,"&lt;&gt;Red",'5a - Savings Tracker'!$P$44:$P$1518,"&lt;&gt;Income Generation",$G$44:$G$1518,"NR")</f>
        <v>0</v>
      </c>
      <c r="G13" s="121">
        <f>SUMIFS('5a - Savings Tracker'!$H$44:$H$1518,'5a - Savings Tracker'!$Q$44:$Q$1518,B13,'5a - Savings Tracker'!$M$44:$M$1518,"&lt;&gt;Red",'5a - Savings Tracker'!$P$44:$P$1518,"&lt;&gt;Income Generation",$G$44:$G$1518,"R")</f>
        <v>2000.0000000000002</v>
      </c>
      <c r="H13" s="121">
        <f>SUMIFS('5a - Savings Tracker'!$J$44:$J$1518,'5a - Savings Tracker'!$Q$44:$Q$1518,B13,'5a - Savings Tracker'!$M$44:$M$1518,"&lt;&gt;Red",'5a - Savings Tracker'!$P$44:$P$1518,"&lt;&gt;Income Generation")</f>
        <v>2000</v>
      </c>
      <c r="I13" s="121">
        <f>SUMIFS('5a - Savings Tracker'!$J$44:$J$1518,'5a - Savings Tracker'!$Q$44:$Q$1518,B13)</f>
        <v>2000</v>
      </c>
      <c r="J13" s="122"/>
      <c r="K13" s="122"/>
      <c r="L13" s="122"/>
      <c r="M13" s="122"/>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70"/>
      <c r="AP13" s="70"/>
      <c r="AQ13" s="70"/>
      <c r="AR13" s="70"/>
      <c r="AS13" s="70"/>
      <c r="AT13" s="70"/>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row>
    <row r="14" spans="1:101" s="179" customFormat="1" ht="20.100000000000001" customHeight="1">
      <c r="A14" s="175"/>
      <c r="B14" s="184" t="s">
        <v>962</v>
      </c>
      <c r="C14" s="187"/>
      <c r="D14" s="187"/>
      <c r="E14" s="188"/>
      <c r="F14" s="121">
        <f>SUMIFS('5a - Savings Tracker'!$H$44:$H$1518,'5a - Savings Tracker'!$Q$44:$Q$1518,"CONTINUING HE*",'5a - Savings Tracker'!$M$44:$M$1518,"&lt;&gt;Red",'5a - Savings Tracker'!$P$44:$P$1518,"&lt;&gt;Income Generation",$G$44:$G$1518,"NR")</f>
        <v>0</v>
      </c>
      <c r="G14" s="121">
        <f>SUMIFS('5a - Savings Tracker'!$H$44:$H$1518,'5a - Savings Tracker'!$Q$44:$Q$1518,"CONTINUING HEA*",'5a - Savings Tracker'!$M$44:$M$1518,"&lt;&gt;Red",'5a - Savings Tracker'!$P$44:$P$1518,"&lt;&gt;Income Generation",$G$44:$G$1518,"R")</f>
        <v>2899.9999999999995</v>
      </c>
      <c r="H14" s="121">
        <f>SUMIFS('5a - Savings Tracker'!$J$44:$J$1518,'5a - Savings Tracker'!$Q$44:$Q$1518,"CONTINUING HEA*",'5a - Savings Tracker'!$M$44:$M$1518,"&lt;&gt;Red",'5a - Savings Tracker'!$P$44:$P$1518,"&lt;&gt;Income Generation")</f>
        <v>2900</v>
      </c>
      <c r="I14" s="121">
        <f>SUMIFS('5a - Savings Tracker'!$J$44:$J$1518,'5a - Savings Tracker'!$Q$44:$Q$1518,B14)</f>
        <v>2900</v>
      </c>
      <c r="J14" s="122"/>
      <c r="K14" s="122"/>
      <c r="L14" s="122"/>
      <c r="M14" s="122"/>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70"/>
      <c r="AP14" s="70"/>
      <c r="AQ14" s="70"/>
      <c r="AR14" s="70"/>
      <c r="AS14" s="70"/>
      <c r="AT14" s="70"/>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row>
    <row r="15" spans="1:101" s="179" customFormat="1" ht="20.100000000000001" customHeight="1">
      <c r="A15" s="175"/>
      <c r="B15" s="184" t="s">
        <v>729</v>
      </c>
      <c r="C15" s="187"/>
      <c r="D15" s="187"/>
      <c r="E15" s="188"/>
      <c r="F15" s="121">
        <f>SUMIFS('5a - Savings Tracker'!$H$44:$H$1518,'5a - Savings Tracker'!$Q$44:$Q$1518,B15,'5a - Savings Tracker'!$M$44:$M$1518,"&lt;&gt;Red",'5a - Savings Tracker'!$P$44:$P$1518,"&lt;&gt;Income Generation",$G$44:$G$1518,"NR")</f>
        <v>0</v>
      </c>
      <c r="G15" s="121">
        <f>SUMIFS('5a - Savings Tracker'!$H$44:$H$1518,'5a - Savings Tracker'!$Q$44:$Q$1518,B15,'5a - Savings Tracker'!$M$44:$M$1518,"&lt;&gt;Red",'5a - Savings Tracker'!$P$44:$P$1518,"&lt;&gt;Income Generation",$G$44:$G$1518,"R")</f>
        <v>3000</v>
      </c>
      <c r="H15" s="121">
        <f>SUMIFS('5a - Savings Tracker'!$J$44:$J$1518,'5a - Savings Tracker'!$Q$44:$Q$1518,B15,'5a - Savings Tracker'!$M$44:$M$1518,"&lt;&gt;Red",'5a - Savings Tracker'!$P$44:$P$1518,"&lt;&gt;Income Generation")</f>
        <v>3000</v>
      </c>
      <c r="I15" s="121">
        <f>SUMIFS('5a - Savings Tracker'!$J$44:$J$1518,'5a - Savings Tracker'!$Q$44:$Q$1518,B15)</f>
        <v>3000</v>
      </c>
      <c r="J15" s="122"/>
      <c r="K15" s="122"/>
      <c r="L15" s="122"/>
      <c r="M15" s="122"/>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70"/>
      <c r="AP15" s="70"/>
      <c r="AQ15" s="70"/>
      <c r="AR15" s="70"/>
      <c r="AS15" s="70"/>
      <c r="AT15" s="70"/>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row>
    <row r="16" spans="1:101" s="179" customFormat="1" ht="20.100000000000001" customHeight="1">
      <c r="A16" s="175"/>
      <c r="B16" s="184" t="s">
        <v>730</v>
      </c>
      <c r="C16" s="187"/>
      <c r="D16" s="187"/>
      <c r="E16" s="188"/>
      <c r="F16" s="121">
        <f>SUMIFS('5a - Savings Tracker'!$H$44:$H$1518,'5a - Savings Tracker'!$Q$44:$Q$1518,B16,'5a - Savings Tracker'!$M$44:$M$1518,"&lt;&gt;Red",'5a - Savings Tracker'!$P$44:$P$1518,"&lt;&gt;Income Generation",$G$44:$G$1518,"NR")</f>
        <v>0</v>
      </c>
      <c r="G16" s="121">
        <f>SUMIFS('5a - Savings Tracker'!$H$44:$H$1518,'5a - Savings Tracker'!$Q$44:$Q$1518,B16,'5a - Savings Tracker'!$M$44:$M$1518,"&lt;&gt;Red",'5a - Savings Tracker'!$P$44:$P$1518,"&lt;&gt;Income Generation",$G$44:$G$1518,"R")</f>
        <v>0</v>
      </c>
      <c r="H16" s="121">
        <f>SUMIFS('5a - Savings Tracker'!$J$44:$J$1518,'5a - Savings Tracker'!$Q$44:$Q$1518,B16,'5a - Savings Tracker'!$M$44:$M$1518,"&lt;&gt;Red",'5a - Savings Tracker'!$P$44:$P$1518,"&lt;&gt;Income Generation")</f>
        <v>0</v>
      </c>
      <c r="I16" s="121">
        <f>SUMIFS('5a - Savings Tracker'!$J$44:$J$1518,'5a - Savings Tracker'!$Q$44:$Q$1518,B16)</f>
        <v>0</v>
      </c>
      <c r="J16" s="122"/>
      <c r="K16" s="122"/>
      <c r="L16" s="122"/>
      <c r="M16" s="122"/>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70"/>
      <c r="AP16" s="70"/>
      <c r="AQ16" s="70"/>
      <c r="AR16" s="70"/>
      <c r="AS16" s="70"/>
      <c r="AT16" s="70"/>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c r="CU16" s="176"/>
      <c r="CV16" s="176"/>
      <c r="CW16" s="176"/>
    </row>
    <row r="17" spans="1:103" s="179" customFormat="1" ht="20.100000000000001" customHeight="1">
      <c r="A17" s="175"/>
      <c r="B17" s="184" t="s">
        <v>731</v>
      </c>
      <c r="C17" s="187"/>
      <c r="D17" s="187"/>
      <c r="E17" s="188"/>
      <c r="F17" s="121">
        <f>SUMIFS('5a - Savings Tracker'!$H$44:$H$1518,'5a - Savings Tracker'!$Q$44:$Q$1518,B17,'5a - Savings Tracker'!$M$44:$M$1518,"&lt;&gt;Red",'5a - Savings Tracker'!$P$44:$P$1518,"&lt;&gt;Income Generation",$G$44:$G$1518,"NR")</f>
        <v>0</v>
      </c>
      <c r="G17" s="121">
        <f>SUMIFS('5a - Savings Tracker'!$H$44:$H$1518,'5a - Savings Tracker'!$Q$44:$Q$1518,B17,'5a - Savings Tracker'!$M$44:$M$1518,"&lt;&gt;Red",'5a - Savings Tracker'!$P$44:$P$1518,"&lt;&gt;Income Generation",$G$44:$G$1518,"R")</f>
        <v>0</v>
      </c>
      <c r="H17" s="121">
        <f>SUMIFS('5a - Savings Tracker'!$J$44:$J$1518,'5a - Savings Tracker'!$Q$44:$Q$1518,B17,'5a - Savings Tracker'!$M$44:$M$1518,"&lt;&gt;Red",'5a - Savings Tracker'!$P$44:$P$1518,"&lt;&gt;Income Generation")</f>
        <v>0</v>
      </c>
      <c r="I17" s="121">
        <f>SUMIFS('5a - Savings Tracker'!$J$44:$J$1518,'5a - Savings Tracker'!$Q$44:$Q$1518,B17)</f>
        <v>0</v>
      </c>
      <c r="J17" s="122"/>
      <c r="K17" s="122"/>
      <c r="L17" s="122"/>
      <c r="M17" s="122"/>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c r="AN17" s="176"/>
      <c r="AO17" s="70"/>
      <c r="AP17" s="70"/>
      <c r="AQ17" s="70"/>
      <c r="AR17" s="70"/>
      <c r="AS17" s="70"/>
      <c r="AT17" s="70"/>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c r="CU17" s="176"/>
      <c r="CV17" s="176"/>
      <c r="CW17" s="176"/>
    </row>
    <row r="18" spans="1:103" s="179" customFormat="1" ht="20.100000000000001" customHeight="1">
      <c r="A18" s="175"/>
      <c r="B18" s="184" t="s">
        <v>732</v>
      </c>
      <c r="C18" s="187"/>
      <c r="D18" s="187"/>
      <c r="E18" s="188"/>
      <c r="F18" s="121">
        <f>SUMIFS('5a - Savings Tracker'!$H$44:$H$1518,'5a - Savings Tracker'!$Q$44:$Q$1518,B18,'5a - Savings Tracker'!$M$44:$M$1518,"&lt;&gt;Red",'5a - Savings Tracker'!$P$44:$P$1518,"&lt;&gt;Income Generation",$G$44:$G$1518,"NR")</f>
        <v>0</v>
      </c>
      <c r="G18" s="121">
        <f>SUMIFS('5a - Savings Tracker'!$H$44:$H$1518,'5a - Savings Tracker'!$Q$44:$Q$1518,B18,'5a - Savings Tracker'!$M$44:$M$1518,"&lt;&gt;Red",'5a - Savings Tracker'!$P$44:$P$1518,"&lt;&gt;Income Generation",$G$44:$G$1518,"R")</f>
        <v>0</v>
      </c>
      <c r="H18" s="121">
        <f>SUMIFS('5a - Savings Tracker'!$J$44:$J$1518,'5a - Savings Tracker'!$Q$44:$Q$1518,B18,'5a - Savings Tracker'!$M$44:$M$1518,"&lt;&gt;Red",'5a - Savings Tracker'!$P$44:$P$1518,"&lt;&gt;Income Generation")</f>
        <v>0</v>
      </c>
      <c r="I18" s="121">
        <f>SUMIFS('5a - Savings Tracker'!$J$44:$J$1518,'5a - Savings Tracker'!$Q$44:$Q$1518,B18)</f>
        <v>0</v>
      </c>
      <c r="J18" s="122"/>
      <c r="K18" s="122"/>
      <c r="L18" s="122"/>
      <c r="M18" s="122"/>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70"/>
      <c r="AP18" s="70"/>
      <c r="AQ18" s="70"/>
      <c r="AR18" s="70"/>
      <c r="AS18" s="70"/>
      <c r="AT18" s="70"/>
      <c r="AU18" s="176"/>
      <c r="AV18" s="176"/>
      <c r="AW18" s="176"/>
      <c r="AX18" s="176"/>
      <c r="AY18" s="176"/>
      <c r="AZ18" s="176"/>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c r="CU18" s="176"/>
      <c r="CV18" s="176"/>
      <c r="CW18" s="176"/>
    </row>
    <row r="19" spans="1:103" s="179" customFormat="1" ht="20.100000000000001" customHeight="1">
      <c r="A19" s="175"/>
      <c r="B19" s="184" t="s">
        <v>974</v>
      </c>
      <c r="C19" s="187"/>
      <c r="D19" s="187"/>
      <c r="E19" s="188"/>
      <c r="F19" s="121">
        <f>SUMIFS('5a - Savings Tracker'!$H$44:$H$1518,'5a - Savings Tracker'!$Q$44:$Q$1518,B19,'5a - Savings Tracker'!$M$44:$M$1518,"&lt;&gt;Red",'5a - Savings Tracker'!$P$44:$P$1518,"&lt;&gt;Income Generation",$G$44:$G$1518,"NR")</f>
        <v>0</v>
      </c>
      <c r="G19" s="121">
        <f>SUMIFS('5a - Savings Tracker'!$H$44:$H$1518,'5a - Savings Tracker'!$Q$44:$Q$1518,B19,'5a - Savings Tracker'!$M$44:$M$1518,"&lt;&gt;Red",'5a - Savings Tracker'!$P$44:$P$1518,"&lt;&gt;Income Generation",$G$44:$G$1518,"R")</f>
        <v>0</v>
      </c>
      <c r="H19" s="121">
        <f>SUMIFS('5a - Savings Tracker'!$J$44:$J$1518,'5a - Savings Tracker'!$Q$44:$Q$1518,B19,'5a - Savings Tracker'!$M$44:$M$1518,"&lt;&gt;Red",'5a - Savings Tracker'!$P$44:$P$1518,"&lt;&gt;Income Generation")</f>
        <v>0</v>
      </c>
      <c r="I19" s="121">
        <f>SUMIFS('5a - Savings Tracker'!$J$44:$J$1518,'5a - Savings Tracker'!$Q$44:$Q$1518,B19)</f>
        <v>0</v>
      </c>
      <c r="J19" s="122"/>
      <c r="K19" s="122"/>
      <c r="L19" s="122"/>
      <c r="M19" s="122"/>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70"/>
      <c r="AP19" s="70"/>
      <c r="AQ19" s="70"/>
      <c r="AR19" s="70"/>
      <c r="AS19" s="70"/>
      <c r="AT19" s="70"/>
      <c r="AU19" s="176"/>
      <c r="AV19" s="176"/>
      <c r="AW19" s="176"/>
      <c r="AX19" s="176"/>
      <c r="AY19" s="176"/>
      <c r="AZ19" s="176"/>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c r="CU19" s="176"/>
      <c r="CV19" s="176"/>
      <c r="CW19" s="176"/>
    </row>
    <row r="20" spans="1:103" s="179" customFormat="1" ht="20.100000000000001" customHeight="1">
      <c r="A20" s="175"/>
      <c r="B20" s="189" t="s">
        <v>975</v>
      </c>
      <c r="C20" s="190"/>
      <c r="D20" s="190"/>
      <c r="E20" s="191"/>
      <c r="F20" s="121">
        <f>SUM(F10:F19)</f>
        <v>0</v>
      </c>
      <c r="G20" s="121">
        <f t="shared" ref="G20:M20" si="0">SUM(G10:G19)</f>
        <v>21600</v>
      </c>
      <c r="H20" s="121">
        <f t="shared" si="0"/>
        <v>21600</v>
      </c>
      <c r="I20" s="121">
        <f t="shared" si="0"/>
        <v>22200</v>
      </c>
      <c r="J20" s="121">
        <f t="shared" si="0"/>
        <v>0</v>
      </c>
      <c r="K20" s="121">
        <f t="shared" si="0"/>
        <v>0</v>
      </c>
      <c r="L20" s="121">
        <f t="shared" si="0"/>
        <v>0</v>
      </c>
      <c r="M20" s="121">
        <f t="shared" si="0"/>
        <v>0</v>
      </c>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70"/>
      <c r="AP20" s="70"/>
      <c r="AQ20" s="70"/>
      <c r="AR20" s="70"/>
      <c r="AS20" s="70"/>
      <c r="AT20" s="70"/>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c r="CV20" s="176"/>
      <c r="CW20" s="176"/>
    </row>
    <row r="21" spans="1:103" s="179" customFormat="1" ht="20.100000000000001" customHeight="1">
      <c r="A21" s="175"/>
      <c r="B21" s="184" t="s">
        <v>976</v>
      </c>
      <c r="C21" s="187"/>
      <c r="D21" s="187"/>
      <c r="E21" s="188"/>
      <c r="F21" s="121">
        <f>SUMIFS($H$44:$H$1518,$M$44:$M$1518,"Red",$B$44:$B$1518,$B$2,$G$44:$G$1518,"NR",'5a - Savings Tracker'!$P$44:$P$1518,"&lt;&gt;Income Generation")</f>
        <v>0</v>
      </c>
      <c r="G21" s="121">
        <f>SUMIFS($H$44:$H$1518,$M$44:$M$1518,"Red",$B$44:$B$1518,$B$2,$G$44:$G$1518,"R",'5a - Savings Tracker'!$P$44:$P$1518,"&lt;&gt;Income Generation")</f>
        <v>600</v>
      </c>
      <c r="H21" s="121">
        <f>SUMIFS('5a - Savings Tracker'!J44:$J$1518,'5a - Savings Tracker'!$M$44:$M$1518,"Red",'5a - Savings Tracker'!$P$44:$P$1518,"&lt;&gt;Income Generation")</f>
        <v>600</v>
      </c>
      <c r="I21" s="121">
        <v>0</v>
      </c>
      <c r="J21" s="514"/>
      <c r="K21" s="775">
        <v>22200</v>
      </c>
      <c r="L21" s="514"/>
      <c r="M21" s="775">
        <v>22200</v>
      </c>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70"/>
      <c r="AP21" s="70"/>
      <c r="AQ21" s="70"/>
      <c r="AR21" s="70"/>
      <c r="AS21" s="70"/>
      <c r="AT21" s="70"/>
      <c r="AU21" s="176"/>
      <c r="AV21" s="176"/>
      <c r="AW21" s="176"/>
      <c r="AX21" s="176"/>
      <c r="AY21" s="176"/>
      <c r="AZ21" s="176"/>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c r="CU21" s="176"/>
      <c r="CV21" s="176"/>
      <c r="CW21" s="176"/>
    </row>
    <row r="22" spans="1:103" s="179" customFormat="1" ht="20.100000000000001" customHeight="1">
      <c r="A22" s="175"/>
      <c r="B22" s="189" t="s">
        <v>899</v>
      </c>
      <c r="C22" s="190"/>
      <c r="D22" s="190"/>
      <c r="E22" s="191"/>
      <c r="F22" s="121">
        <f>SUM(F20:F21)</f>
        <v>0</v>
      </c>
      <c r="G22" s="121">
        <f t="shared" ref="G22:K22" si="1">SUM(G20:G21)</f>
        <v>22200</v>
      </c>
      <c r="H22" s="121">
        <f t="shared" si="1"/>
        <v>22200</v>
      </c>
      <c r="I22" s="121">
        <f t="shared" si="1"/>
        <v>22200</v>
      </c>
      <c r="J22" s="121">
        <f t="shared" si="1"/>
        <v>0</v>
      </c>
      <c r="K22" s="121">
        <f t="shared" si="1"/>
        <v>22200</v>
      </c>
      <c r="L22" s="121">
        <f>SUM(L20:L21)</f>
        <v>0</v>
      </c>
      <c r="M22" s="121">
        <f>SUM(M20:M21)</f>
        <v>22200</v>
      </c>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70"/>
      <c r="AP22" s="70"/>
      <c r="AQ22" s="70"/>
      <c r="AR22" s="70"/>
      <c r="AS22" s="70"/>
      <c r="AT22" s="70"/>
      <c r="AU22" s="176"/>
      <c r="AV22" s="176"/>
      <c r="AW22" s="176"/>
      <c r="AX22" s="176"/>
      <c r="AY22" s="176"/>
      <c r="AZ22" s="176"/>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c r="CS22" s="176"/>
      <c r="CT22" s="176"/>
      <c r="CU22" s="176"/>
      <c r="CV22" s="176"/>
      <c r="CW22" s="176"/>
    </row>
    <row r="23" spans="1:103" s="179" customFormat="1" ht="20.100000000000001" customHeight="1">
      <c r="A23" s="175"/>
      <c r="B23" s="176"/>
      <c r="C23" s="176"/>
      <c r="D23" s="176"/>
      <c r="E23" s="176"/>
      <c r="F23" s="176"/>
      <c r="G23" s="176"/>
      <c r="H23" s="176"/>
      <c r="I23" s="176"/>
      <c r="J23" s="176"/>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c r="AN23" s="176"/>
      <c r="AO23" s="70"/>
      <c r="AP23" s="70"/>
      <c r="AQ23" s="70"/>
      <c r="AR23" s="70"/>
      <c r="AS23" s="70"/>
      <c r="AT23" s="70"/>
      <c r="AU23" s="176"/>
      <c r="AV23" s="176"/>
      <c r="AW23" s="176"/>
      <c r="AX23" s="176"/>
      <c r="AY23" s="176"/>
      <c r="AZ23" s="176"/>
      <c r="BA23" s="176"/>
      <c r="BB23" s="176"/>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c r="CS23" s="176"/>
      <c r="CT23" s="176"/>
      <c r="CU23" s="176"/>
      <c r="CV23" s="176"/>
      <c r="CW23" s="176"/>
    </row>
    <row r="24" spans="1:103" s="179" customFormat="1" ht="20.100000000000001" customHeight="1">
      <c r="A24" s="175"/>
      <c r="B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c r="AN24" s="176"/>
      <c r="AO24" s="70"/>
      <c r="AP24" s="70"/>
      <c r="AQ24" s="70"/>
      <c r="AR24" s="70"/>
      <c r="AS24" s="70"/>
      <c r="AT24" s="70"/>
      <c r="AU24" s="70"/>
      <c r="AV24" s="176"/>
      <c r="AW24" s="176"/>
      <c r="AX24" s="176"/>
      <c r="AY24" s="176"/>
      <c r="AZ24" s="176"/>
      <c r="BA24" s="176"/>
      <c r="BB24" s="176"/>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c r="CS24" s="176"/>
      <c r="CT24" s="176"/>
      <c r="CU24" s="176"/>
      <c r="CV24" s="176"/>
      <c r="CW24" s="176"/>
      <c r="CX24" s="176"/>
    </row>
    <row r="25" spans="1:103" s="179" customFormat="1" ht="40.5" customHeight="1">
      <c r="A25" s="175"/>
      <c r="B25" s="912" t="s">
        <v>977</v>
      </c>
      <c r="C25" s="904"/>
      <c r="D25" s="904"/>
      <c r="E25" s="958"/>
      <c r="F25" s="181" t="s">
        <v>926</v>
      </c>
      <c r="G25" s="181" t="s">
        <v>945</v>
      </c>
      <c r="H25" s="181" t="s">
        <v>978</v>
      </c>
      <c r="I25" s="181" t="s">
        <v>979</v>
      </c>
      <c r="J25" s="181" t="s">
        <v>935</v>
      </c>
      <c r="K25" s="182"/>
      <c r="L25" s="940" t="s">
        <v>980</v>
      </c>
      <c r="M25" s="941"/>
      <c r="N25" s="941"/>
      <c r="O25" s="942"/>
      <c r="P25" s="183" t="s">
        <v>31</v>
      </c>
      <c r="Q25" s="183" t="s">
        <v>32</v>
      </c>
      <c r="R25" s="183" t="s">
        <v>33</v>
      </c>
      <c r="S25" s="183" t="s">
        <v>34</v>
      </c>
      <c r="T25" s="183" t="s">
        <v>35</v>
      </c>
      <c r="U25" s="183" t="s">
        <v>36</v>
      </c>
      <c r="V25" s="183" t="s">
        <v>37</v>
      </c>
      <c r="W25" s="183" t="s">
        <v>38</v>
      </c>
      <c r="X25" s="183" t="s">
        <v>39</v>
      </c>
      <c r="Y25" s="183" t="s">
        <v>40</v>
      </c>
      <c r="Z25" s="183" t="s">
        <v>41</v>
      </c>
      <c r="AA25" s="183" t="s">
        <v>42</v>
      </c>
      <c r="AB25" s="183" t="s">
        <v>396</v>
      </c>
      <c r="AC25" s="176"/>
      <c r="AD25" s="176"/>
      <c r="AE25" s="176"/>
      <c r="AF25" s="176"/>
      <c r="AG25" s="176"/>
      <c r="AH25" s="176"/>
      <c r="AI25" s="176"/>
      <c r="AJ25" s="176"/>
      <c r="AK25" s="176"/>
      <c r="AL25" s="176"/>
      <c r="AM25" s="176"/>
      <c r="AN25" s="176"/>
      <c r="AO25" s="70"/>
      <c r="AP25" s="70"/>
      <c r="AQ25" s="70"/>
      <c r="AR25" s="70"/>
      <c r="AS25" s="70"/>
      <c r="AT25" s="70"/>
      <c r="AU25" s="176"/>
      <c r="AV25" s="176"/>
      <c r="AW25" s="176"/>
      <c r="AX25" s="176"/>
      <c r="AY25" s="176"/>
      <c r="AZ25" s="176"/>
      <c r="BA25" s="176"/>
      <c r="BB25" s="176"/>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c r="CS25" s="176"/>
      <c r="CT25" s="176"/>
      <c r="CU25" s="176"/>
      <c r="CV25" s="176"/>
      <c r="CW25" s="176"/>
      <c r="CX25" s="176"/>
      <c r="CY25" s="176"/>
    </row>
    <row r="26" spans="1:103" s="179" customFormat="1" ht="20.100000000000001" customHeight="1">
      <c r="A26" s="175"/>
      <c r="B26" s="943" t="s">
        <v>897</v>
      </c>
      <c r="C26" s="944"/>
      <c r="D26" s="944"/>
      <c r="E26" s="944"/>
      <c r="F26" s="944"/>
      <c r="G26" s="944"/>
      <c r="H26" s="944"/>
      <c r="I26" s="944"/>
      <c r="J26" s="945"/>
      <c r="K26" s="182"/>
      <c r="L26" s="280" t="s">
        <v>897</v>
      </c>
      <c r="M26" s="281"/>
      <c r="N26" s="281"/>
      <c r="O26" s="281"/>
      <c r="P26" s="281"/>
      <c r="Q26" s="281"/>
      <c r="R26" s="281"/>
      <c r="S26" s="281"/>
      <c r="T26" s="281"/>
      <c r="U26" s="281"/>
      <c r="V26" s="281"/>
      <c r="W26" s="281"/>
      <c r="X26" s="281"/>
      <c r="Y26" s="281"/>
      <c r="Z26" s="281"/>
      <c r="AA26" s="281"/>
      <c r="AB26" s="282"/>
      <c r="AC26" s="176"/>
      <c r="AD26" s="176"/>
      <c r="AE26" s="176"/>
      <c r="AF26" s="176"/>
      <c r="AG26" s="176"/>
      <c r="AH26" s="176"/>
      <c r="AI26" s="176"/>
      <c r="AJ26" s="176"/>
      <c r="AK26" s="176"/>
      <c r="AL26" s="176"/>
      <c r="AM26" s="176"/>
      <c r="AN26" s="176"/>
      <c r="AO26" s="70"/>
      <c r="AP26" s="70"/>
      <c r="AQ26" s="70"/>
      <c r="AR26" s="70"/>
      <c r="AS26" s="70"/>
      <c r="AT26" s="70"/>
      <c r="AU26" s="176"/>
      <c r="AV26" s="176"/>
      <c r="AW26" s="176"/>
      <c r="AX26" s="176"/>
      <c r="AY26" s="176"/>
      <c r="AZ26" s="176"/>
      <c r="BA26" s="176"/>
      <c r="BB26" s="176"/>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70"/>
      <c r="CE26" s="70"/>
      <c r="CF26" s="70"/>
      <c r="CG26" s="70"/>
      <c r="CH26" s="70"/>
      <c r="CI26" s="70"/>
      <c r="CJ26" s="70"/>
      <c r="CK26" s="70"/>
      <c r="CL26" s="70"/>
      <c r="CM26" s="70"/>
      <c r="CN26" s="70"/>
      <c r="CO26" s="70"/>
      <c r="CP26" s="70"/>
      <c r="CQ26" s="70"/>
      <c r="CR26" s="70"/>
      <c r="CS26" s="70"/>
      <c r="CT26" s="176"/>
      <c r="CU26" s="70"/>
      <c r="CV26" s="70"/>
      <c r="CW26" s="70"/>
      <c r="CX26" s="176"/>
      <c r="CY26" s="176"/>
    </row>
    <row r="27" spans="1:103" s="179" customFormat="1" ht="20.100000000000001" customHeight="1">
      <c r="A27" s="175"/>
      <c r="B27" s="184" t="s">
        <v>273</v>
      </c>
      <c r="C27" s="185"/>
      <c r="D27" s="185"/>
      <c r="E27" s="186"/>
      <c r="F27" s="121">
        <f t="shared" ref="F27:G37" si="2">SUMIFS($H$44:$H$1518,$M$44:$M$1518,"Green",$B$44:$B$1518,$B$2,$P$44:$P$1518,F$25,$N$44:$N$1518,$B27)+SUMIFS($H$44:$H$1518,$M$44:$M$1518,"Amber",$B$44:$B$1518,$B$2,$P$44:$P$1518,F$25,$N$44:$N$1518,$B27)</f>
        <v>0</v>
      </c>
      <c r="G27" s="121">
        <f t="shared" si="2"/>
        <v>0</v>
      </c>
      <c r="H27" s="121">
        <f>SUM(F27:G27)</f>
        <v>0</v>
      </c>
      <c r="I27" s="121"/>
      <c r="J27" s="121">
        <f t="shared" ref="J27:J37" si="3">SUMIFS($H$44:$H$1518,$M$44:$M$1518,"Green",$B$44:$B$1518,$B$2,$P$44:$P$1518,J$25,$N$44:$N$1518,$B27)+SUMIFS($H$44:$H$1518,$M$44:$M$1518,"Amber",$B$44:$B$1518,$B$2,$P$44:$P$1518,J$25,$N$44:$N$1518,$B27)</f>
        <v>0</v>
      </c>
      <c r="K27" s="182"/>
      <c r="L27" s="184" t="s">
        <v>273</v>
      </c>
      <c r="M27" s="187"/>
      <c r="N27" s="187"/>
      <c r="O27" s="188"/>
      <c r="P27" s="121">
        <f t="shared" ref="P27:P37" si="4">SUMIFS(R$44:R$1518,$M$44:$M$1518,"Green",$B$44:$B$1518,$B$2,$N$44:$N$1518,$B27)+SUMIFS(R$44:R$1518,$M$44:$M$1518,"Amber",$B$44:$B$1518,$B$2,$N$44:$N$1518,$B27)</f>
        <v>0</v>
      </c>
      <c r="Q27" s="121">
        <f t="shared" ref="Q27:Q37" si="5">SUMIFS(S$44:S$1518,$M$44:$M$1518,"Green",$B$44:$B$1518,$B$2,$N$44:$N$1518,$B27)+SUMIFS(S$44:S$1518,$M$44:$M$1518,"Amber",$B$44:$B$1518,$B$2,$N$44:$N$1518,$B27)</f>
        <v>0</v>
      </c>
      <c r="R27" s="121">
        <f t="shared" ref="R27:R37" si="6">SUMIFS(T$44:T$1518,$M$44:$M$1518,"Green",$B$44:$B$1518,$B$2,$N$44:$N$1518,$B27)+SUMIFS(T$44:T$1518,$M$44:$M$1518,"Amber",$B$44:$B$1518,$B$2,$N$44:$N$1518,$B27)</f>
        <v>0</v>
      </c>
      <c r="S27" s="121">
        <f t="shared" ref="S27:S37" si="7">SUMIFS(U$44:U$1518,$M$44:$M$1518,"Green",$B$44:$B$1518,$B$2,$N$44:$N$1518,$B27)+SUMIFS(U$44:U$1518,$M$44:$M$1518,"Amber",$B$44:$B$1518,$B$2,$N$44:$N$1518,$B27)</f>
        <v>0</v>
      </c>
      <c r="T27" s="121">
        <f t="shared" ref="T27:T37" si="8">SUMIFS(V$44:V$1518,$M$44:$M$1518,"Green",$B$44:$B$1518,$B$2,$N$44:$N$1518,$B27)+SUMIFS(V$44:V$1518,$M$44:$M$1518,"Amber",$B$44:$B$1518,$B$2,$N$44:$N$1518,$B27)</f>
        <v>0</v>
      </c>
      <c r="U27" s="121">
        <f t="shared" ref="U27:U37" si="9">SUMIFS(W$44:W$1518,$M$44:$M$1518,"Green",$B$44:$B$1518,$B$2,$N$44:$N$1518,$B27)+SUMIFS(W$44:W$1518,$M$44:$M$1518,"Amber",$B$44:$B$1518,$B$2,$N$44:$N$1518,$B27)</f>
        <v>0</v>
      </c>
      <c r="V27" s="121">
        <f t="shared" ref="V27:V37" si="10">SUMIFS(X$44:X$1518,$M$44:$M$1518,"Green",$B$44:$B$1518,$B$2,$N$44:$N$1518,$B27)+SUMIFS(X$44:X$1518,$M$44:$M$1518,"Amber",$B$44:$B$1518,$B$2,$N$44:$N$1518,$B27)</f>
        <v>0</v>
      </c>
      <c r="W27" s="121">
        <f t="shared" ref="W27:W37" si="11">SUMIFS(Y$44:Y$1518,$M$44:$M$1518,"Green",$B$44:$B$1518,$B$2,$N$44:$N$1518,$B27)+SUMIFS(Y$44:Y$1518,$M$44:$M$1518,"Amber",$B$44:$B$1518,$B$2,$N$44:$N$1518,$B27)</f>
        <v>0</v>
      </c>
      <c r="X27" s="121">
        <f t="shared" ref="X27:X37" si="12">SUMIFS(Z$44:Z$1518,$M$44:$M$1518,"Green",$B$44:$B$1518,$B$2,$N$44:$N$1518,$B27)+SUMIFS(Z$44:Z$1518,$M$44:$M$1518,"Amber",$B$44:$B$1518,$B$2,$N$44:$N$1518,$B27)</f>
        <v>0</v>
      </c>
      <c r="Y27" s="121">
        <f t="shared" ref="Y27:Y37" si="13">SUMIFS(AA$44:AA$1518,$M$44:$M$1518,"Green",$B$44:$B$1518,$B$2,$N$44:$N$1518,$B27)+SUMIFS(AA$44:AA$1518,$M$44:$M$1518,"Amber",$B$44:$B$1518,$B$2,$N$44:$N$1518,$B27)</f>
        <v>0</v>
      </c>
      <c r="Z27" s="121">
        <f t="shared" ref="Z27:Z37" si="14">SUMIFS(AB$44:AB$1518,$M$44:$M$1518,"Green",$B$44:$B$1518,$B$2,$N$44:$N$1518,$B27)+SUMIFS(AB$44:AB$1518,$M$44:$M$1518,"Amber",$B$44:$B$1518,$B$2,$N$44:$N$1518,$B27)</f>
        <v>0</v>
      </c>
      <c r="AA27" s="121">
        <f t="shared" ref="AA27:AA37" si="15">SUMIFS(AC$44:AC$1518,$M$44:$M$1518,"Green",$B$44:$B$1518,$B$2,$N$44:$N$1518,$B27)+SUMIFS(AC$44:AC$1518,$M$44:$M$1518,"Amber",$B$44:$B$1518,$B$2,$N$44:$N$1518,$B27)</f>
        <v>0</v>
      </c>
      <c r="AB27" s="121">
        <f t="shared" ref="AB27:AB40" si="16">SUM(P27:AA27)</f>
        <v>0</v>
      </c>
      <c r="AC27" s="176"/>
      <c r="AD27" s="176"/>
      <c r="AE27" s="176"/>
      <c r="AF27" s="176"/>
      <c r="AG27" s="176"/>
      <c r="AH27" s="176"/>
      <c r="AI27" s="176"/>
      <c r="AJ27" s="176"/>
      <c r="AK27" s="176"/>
      <c r="AL27" s="176"/>
      <c r="AM27" s="176"/>
      <c r="AN27" s="176"/>
      <c r="AO27" s="70"/>
      <c r="AP27" s="70"/>
      <c r="AQ27" s="70"/>
      <c r="AR27" s="70"/>
      <c r="AS27" s="70"/>
      <c r="AT27" s="70"/>
      <c r="AU27" s="176"/>
      <c r="AV27" s="176"/>
      <c r="AW27" s="176"/>
      <c r="AX27" s="176"/>
      <c r="AY27" s="176"/>
      <c r="AZ27" s="176"/>
      <c r="BA27" s="176"/>
      <c r="BB27" s="176"/>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176"/>
      <c r="CC27" s="176"/>
      <c r="CD27" s="176"/>
      <c r="CE27" s="176"/>
      <c r="CF27" s="176"/>
      <c r="CG27" s="176"/>
      <c r="CH27" s="176"/>
      <c r="CI27" s="176"/>
      <c r="CJ27" s="176"/>
      <c r="CK27" s="176"/>
      <c r="CL27" s="176"/>
      <c r="CM27" s="176"/>
      <c r="CN27" s="176"/>
      <c r="CO27" s="176"/>
      <c r="CP27" s="176"/>
      <c r="CQ27" s="176"/>
      <c r="CR27" s="176"/>
      <c r="CS27" s="176"/>
      <c r="CT27" s="176"/>
      <c r="CU27" s="176"/>
      <c r="CV27" s="176"/>
      <c r="CW27" s="176"/>
      <c r="CX27" s="176"/>
      <c r="CY27" s="176"/>
    </row>
    <row r="28" spans="1:103" s="179" customFormat="1" ht="20.100000000000001" customHeight="1">
      <c r="A28" s="175"/>
      <c r="B28" s="184" t="s">
        <v>8</v>
      </c>
      <c r="C28" s="185"/>
      <c r="D28" s="185"/>
      <c r="E28" s="186"/>
      <c r="F28" s="121">
        <f t="shared" si="2"/>
        <v>0</v>
      </c>
      <c r="G28" s="121">
        <f t="shared" si="2"/>
        <v>0</v>
      </c>
      <c r="H28" s="121">
        <f t="shared" ref="H28:H40" si="17">SUM(F28:G28)</f>
        <v>0</v>
      </c>
      <c r="I28" s="121"/>
      <c r="J28" s="121">
        <f t="shared" si="3"/>
        <v>0</v>
      </c>
      <c r="K28" s="182"/>
      <c r="L28" s="184" t="s">
        <v>8</v>
      </c>
      <c r="M28" s="187"/>
      <c r="N28" s="187"/>
      <c r="O28" s="188"/>
      <c r="P28" s="121">
        <f t="shared" si="4"/>
        <v>0</v>
      </c>
      <c r="Q28" s="121">
        <f t="shared" si="5"/>
        <v>0</v>
      </c>
      <c r="R28" s="121">
        <f t="shared" si="6"/>
        <v>0</v>
      </c>
      <c r="S28" s="121">
        <f t="shared" si="7"/>
        <v>0</v>
      </c>
      <c r="T28" s="121">
        <f t="shared" si="8"/>
        <v>0</v>
      </c>
      <c r="U28" s="121">
        <f t="shared" si="9"/>
        <v>0</v>
      </c>
      <c r="V28" s="121">
        <f t="shared" si="10"/>
        <v>0</v>
      </c>
      <c r="W28" s="121">
        <f t="shared" si="11"/>
        <v>0</v>
      </c>
      <c r="X28" s="121">
        <f t="shared" si="12"/>
        <v>0</v>
      </c>
      <c r="Y28" s="121">
        <f t="shared" si="13"/>
        <v>0</v>
      </c>
      <c r="Z28" s="121">
        <f t="shared" si="14"/>
        <v>0</v>
      </c>
      <c r="AA28" s="121">
        <f t="shared" si="15"/>
        <v>0</v>
      </c>
      <c r="AB28" s="121">
        <f t="shared" si="16"/>
        <v>0</v>
      </c>
      <c r="AC28" s="176"/>
      <c r="AD28" s="176"/>
      <c r="AE28" s="176"/>
      <c r="AF28" s="176"/>
      <c r="AG28" s="176"/>
      <c r="AH28" s="176"/>
      <c r="AI28" s="176"/>
      <c r="AJ28" s="176"/>
      <c r="AK28" s="176"/>
      <c r="AL28" s="176"/>
      <c r="AM28" s="176"/>
      <c r="AN28" s="176"/>
      <c r="AO28" s="70"/>
      <c r="AP28" s="70"/>
      <c r="AQ28" s="70"/>
      <c r="AR28" s="70"/>
      <c r="AS28" s="70"/>
      <c r="AT28" s="70"/>
      <c r="AU28" s="176"/>
      <c r="AV28" s="176"/>
      <c r="AW28" s="176"/>
      <c r="AX28" s="176"/>
      <c r="AY28" s="176"/>
      <c r="AZ28" s="176"/>
      <c r="BA28" s="176"/>
      <c r="BB28" s="176"/>
      <c r="BC28" s="176"/>
      <c r="BD28" s="176"/>
      <c r="BE28" s="176"/>
      <c r="BF28" s="176"/>
      <c r="BG28" s="176"/>
      <c r="BH28" s="176"/>
      <c r="BI28" s="176"/>
      <c r="BJ28" s="176"/>
      <c r="BK28" s="176"/>
      <c r="BL28" s="176"/>
      <c r="BM28" s="176"/>
      <c r="BN28" s="176"/>
      <c r="BO28" s="176"/>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176"/>
      <c r="CR28" s="176"/>
      <c r="CS28" s="176"/>
      <c r="CT28" s="176"/>
      <c r="CU28" s="176"/>
      <c r="CV28" s="176"/>
      <c r="CW28" s="176"/>
      <c r="CX28" s="176"/>
      <c r="CY28" s="176"/>
    </row>
    <row r="29" spans="1:103" s="179" customFormat="1" ht="20.100000000000001" customHeight="1">
      <c r="A29" s="175"/>
      <c r="B29" s="184" t="s">
        <v>946</v>
      </c>
      <c r="C29" s="185"/>
      <c r="D29" s="185"/>
      <c r="E29" s="186"/>
      <c r="F29" s="121">
        <f t="shared" si="2"/>
        <v>3000</v>
      </c>
      <c r="G29" s="121">
        <f t="shared" si="2"/>
        <v>0</v>
      </c>
      <c r="H29" s="121">
        <f t="shared" si="17"/>
        <v>3000</v>
      </c>
      <c r="I29" s="121"/>
      <c r="J29" s="121">
        <f t="shared" si="3"/>
        <v>0</v>
      </c>
      <c r="K29" s="182"/>
      <c r="L29" s="184" t="s">
        <v>946</v>
      </c>
      <c r="M29" s="187"/>
      <c r="N29" s="187"/>
      <c r="O29" s="188"/>
      <c r="P29" s="121">
        <f t="shared" si="4"/>
        <v>250</v>
      </c>
      <c r="Q29" s="121">
        <f t="shared" si="5"/>
        <v>250</v>
      </c>
      <c r="R29" s="121">
        <f t="shared" si="6"/>
        <v>250</v>
      </c>
      <c r="S29" s="121">
        <f t="shared" si="7"/>
        <v>250</v>
      </c>
      <c r="T29" s="121">
        <f t="shared" si="8"/>
        <v>250</v>
      </c>
      <c r="U29" s="121">
        <f t="shared" si="9"/>
        <v>250</v>
      </c>
      <c r="V29" s="121">
        <f t="shared" si="10"/>
        <v>250</v>
      </c>
      <c r="W29" s="121">
        <f t="shared" si="11"/>
        <v>250</v>
      </c>
      <c r="X29" s="121">
        <f t="shared" si="12"/>
        <v>250</v>
      </c>
      <c r="Y29" s="121">
        <f t="shared" si="13"/>
        <v>250</v>
      </c>
      <c r="Z29" s="121">
        <f t="shared" si="14"/>
        <v>250</v>
      </c>
      <c r="AA29" s="121">
        <f t="shared" si="15"/>
        <v>250</v>
      </c>
      <c r="AB29" s="121">
        <f t="shared" si="16"/>
        <v>3000</v>
      </c>
      <c r="AC29" s="176"/>
      <c r="AD29" s="176"/>
      <c r="AE29" s="176"/>
      <c r="AF29" s="176"/>
      <c r="AG29" s="176"/>
      <c r="AH29" s="176"/>
      <c r="AI29" s="176"/>
      <c r="AJ29" s="176"/>
      <c r="AK29" s="176"/>
      <c r="AL29" s="176"/>
      <c r="AM29" s="176"/>
      <c r="AN29" s="176"/>
      <c r="AO29" s="70"/>
      <c r="AP29" s="70"/>
      <c r="AQ29" s="70"/>
      <c r="AR29" s="70"/>
      <c r="AS29" s="70"/>
      <c r="AT29" s="70"/>
      <c r="AU29" s="176"/>
      <c r="AV29" s="176"/>
      <c r="AW29" s="176"/>
      <c r="AX29" s="176"/>
      <c r="AY29" s="176"/>
      <c r="AZ29" s="176"/>
      <c r="BA29" s="176"/>
      <c r="BB29" s="176"/>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c r="CS29" s="176"/>
      <c r="CT29" s="176"/>
      <c r="CU29" s="176"/>
      <c r="CV29" s="176"/>
      <c r="CW29" s="176"/>
      <c r="CX29" s="176"/>
      <c r="CY29" s="176"/>
    </row>
    <row r="30" spans="1:103" s="179" customFormat="1" ht="20.100000000000001" customHeight="1">
      <c r="A30" s="175"/>
      <c r="B30" s="184" t="s">
        <v>12</v>
      </c>
      <c r="C30" s="185"/>
      <c r="D30" s="185"/>
      <c r="E30" s="186"/>
      <c r="F30" s="121">
        <f t="shared" si="2"/>
        <v>0</v>
      </c>
      <c r="G30" s="121">
        <f t="shared" si="2"/>
        <v>0</v>
      </c>
      <c r="H30" s="121">
        <f>SUM(F30:G30)</f>
        <v>0</v>
      </c>
      <c r="I30" s="121"/>
      <c r="J30" s="121">
        <f t="shared" si="3"/>
        <v>0</v>
      </c>
      <c r="K30" s="182"/>
      <c r="L30" s="184" t="s">
        <v>12</v>
      </c>
      <c r="M30" s="187"/>
      <c r="N30" s="187"/>
      <c r="O30" s="188"/>
      <c r="P30" s="121">
        <f t="shared" si="4"/>
        <v>0</v>
      </c>
      <c r="Q30" s="121">
        <f t="shared" si="5"/>
        <v>0</v>
      </c>
      <c r="R30" s="121">
        <f t="shared" si="6"/>
        <v>0</v>
      </c>
      <c r="S30" s="121">
        <f t="shared" si="7"/>
        <v>0</v>
      </c>
      <c r="T30" s="121">
        <f t="shared" si="8"/>
        <v>0</v>
      </c>
      <c r="U30" s="121">
        <f t="shared" si="9"/>
        <v>0</v>
      </c>
      <c r="V30" s="121">
        <f t="shared" si="10"/>
        <v>0</v>
      </c>
      <c r="W30" s="121">
        <f t="shared" si="11"/>
        <v>0</v>
      </c>
      <c r="X30" s="121">
        <f t="shared" si="12"/>
        <v>0</v>
      </c>
      <c r="Y30" s="121">
        <f t="shared" si="13"/>
        <v>0</v>
      </c>
      <c r="Z30" s="121">
        <f t="shared" si="14"/>
        <v>0</v>
      </c>
      <c r="AA30" s="121">
        <f t="shared" si="15"/>
        <v>0</v>
      </c>
      <c r="AB30" s="121">
        <f t="shared" si="16"/>
        <v>0</v>
      </c>
      <c r="AC30" s="176"/>
      <c r="AD30" s="176"/>
      <c r="AE30" s="176"/>
      <c r="AF30" s="176"/>
      <c r="AG30" s="176"/>
      <c r="AH30" s="176"/>
      <c r="AI30" s="176"/>
      <c r="AJ30" s="176"/>
      <c r="AK30" s="176"/>
      <c r="AL30" s="176"/>
      <c r="AM30" s="176"/>
      <c r="AN30" s="176"/>
      <c r="AO30" s="70"/>
      <c r="AP30" s="70"/>
      <c r="AQ30" s="70"/>
      <c r="AR30" s="70"/>
      <c r="AS30" s="70"/>
      <c r="AT30" s="70"/>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c r="CS30" s="176"/>
      <c r="CT30" s="176"/>
      <c r="CU30" s="176"/>
      <c r="CV30" s="176"/>
      <c r="CW30" s="176"/>
      <c r="CX30" s="176"/>
      <c r="CY30" s="176"/>
    </row>
    <row r="31" spans="1:103" s="179" customFormat="1" ht="20.100000000000001" customHeight="1">
      <c r="A31" s="175"/>
      <c r="B31" s="184" t="s">
        <v>16</v>
      </c>
      <c r="C31" s="185"/>
      <c r="D31" s="185"/>
      <c r="E31" s="186"/>
      <c r="F31" s="121">
        <f t="shared" si="2"/>
        <v>0</v>
      </c>
      <c r="G31" s="121">
        <f t="shared" si="2"/>
        <v>0</v>
      </c>
      <c r="H31" s="121">
        <f t="shared" si="17"/>
        <v>0</v>
      </c>
      <c r="I31" s="121"/>
      <c r="J31" s="121">
        <f t="shared" si="3"/>
        <v>0</v>
      </c>
      <c r="K31" s="182"/>
      <c r="L31" s="184" t="s">
        <v>16</v>
      </c>
      <c r="M31" s="187"/>
      <c r="N31" s="187"/>
      <c r="O31" s="188"/>
      <c r="P31" s="121">
        <f t="shared" si="4"/>
        <v>0</v>
      </c>
      <c r="Q31" s="121">
        <f t="shared" si="5"/>
        <v>0</v>
      </c>
      <c r="R31" s="121">
        <f t="shared" si="6"/>
        <v>0</v>
      </c>
      <c r="S31" s="121">
        <f t="shared" si="7"/>
        <v>0</v>
      </c>
      <c r="T31" s="121">
        <f t="shared" si="8"/>
        <v>0</v>
      </c>
      <c r="U31" s="121">
        <f t="shared" si="9"/>
        <v>0</v>
      </c>
      <c r="V31" s="121">
        <f t="shared" si="10"/>
        <v>0</v>
      </c>
      <c r="W31" s="121">
        <f t="shared" si="11"/>
        <v>0</v>
      </c>
      <c r="X31" s="121">
        <f t="shared" si="12"/>
        <v>0</v>
      </c>
      <c r="Y31" s="121">
        <f t="shared" si="13"/>
        <v>0</v>
      </c>
      <c r="Z31" s="121">
        <f t="shared" si="14"/>
        <v>0</v>
      </c>
      <c r="AA31" s="121">
        <f t="shared" si="15"/>
        <v>0</v>
      </c>
      <c r="AB31" s="121">
        <f t="shared" si="16"/>
        <v>0</v>
      </c>
      <c r="AC31" s="176"/>
      <c r="AD31" s="176"/>
      <c r="AE31" s="176"/>
      <c r="AF31" s="176"/>
      <c r="AG31" s="176"/>
      <c r="AH31" s="176"/>
      <c r="AI31" s="176"/>
      <c r="AJ31" s="176"/>
      <c r="AK31" s="176"/>
      <c r="AL31" s="176"/>
      <c r="AM31" s="176"/>
      <c r="AN31" s="176"/>
      <c r="AO31" s="70"/>
      <c r="AP31" s="70"/>
      <c r="AQ31" s="70"/>
      <c r="AR31" s="70"/>
      <c r="AS31" s="70"/>
      <c r="AT31" s="70"/>
      <c r="AU31" s="176"/>
      <c r="AV31" s="176"/>
      <c r="AW31" s="176"/>
      <c r="AX31" s="176"/>
      <c r="AY31" s="176"/>
      <c r="AZ31" s="176"/>
      <c r="BA31" s="176"/>
      <c r="BB31" s="176"/>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c r="CS31" s="176"/>
      <c r="CT31" s="176"/>
      <c r="CU31" s="176"/>
      <c r="CV31" s="176"/>
      <c r="CW31" s="176"/>
      <c r="CX31" s="176"/>
      <c r="CY31" s="176"/>
    </row>
    <row r="32" spans="1:103" s="179" customFormat="1" ht="20.100000000000001" customHeight="1">
      <c r="A32" s="175"/>
      <c r="B32" s="184" t="s">
        <v>963</v>
      </c>
      <c r="C32" s="185"/>
      <c r="D32" s="185"/>
      <c r="E32" s="186"/>
      <c r="F32" s="121">
        <f t="shared" si="2"/>
        <v>0</v>
      </c>
      <c r="G32" s="121">
        <f t="shared" si="2"/>
        <v>0</v>
      </c>
      <c r="H32" s="121">
        <f t="shared" si="17"/>
        <v>0</v>
      </c>
      <c r="I32" s="121"/>
      <c r="J32" s="121">
        <f t="shared" si="3"/>
        <v>0</v>
      </c>
      <c r="K32" s="182"/>
      <c r="L32" s="184" t="s">
        <v>963</v>
      </c>
      <c r="M32" s="187"/>
      <c r="N32" s="187"/>
      <c r="O32" s="188"/>
      <c r="P32" s="121">
        <f t="shared" si="4"/>
        <v>0</v>
      </c>
      <c r="Q32" s="121">
        <f t="shared" si="5"/>
        <v>0</v>
      </c>
      <c r="R32" s="121">
        <f t="shared" si="6"/>
        <v>0</v>
      </c>
      <c r="S32" s="121">
        <f t="shared" si="7"/>
        <v>0</v>
      </c>
      <c r="T32" s="121">
        <f t="shared" si="8"/>
        <v>0</v>
      </c>
      <c r="U32" s="121">
        <f t="shared" si="9"/>
        <v>0</v>
      </c>
      <c r="V32" s="121">
        <f t="shared" si="10"/>
        <v>0</v>
      </c>
      <c r="W32" s="121">
        <f t="shared" si="11"/>
        <v>0</v>
      </c>
      <c r="X32" s="121">
        <f t="shared" si="12"/>
        <v>0</v>
      </c>
      <c r="Y32" s="121">
        <f t="shared" si="13"/>
        <v>0</v>
      </c>
      <c r="Z32" s="121">
        <f t="shared" si="14"/>
        <v>0</v>
      </c>
      <c r="AA32" s="121">
        <f t="shared" si="15"/>
        <v>0</v>
      </c>
      <c r="AB32" s="121">
        <f t="shared" si="16"/>
        <v>0</v>
      </c>
      <c r="AC32" s="176"/>
      <c r="AD32" s="176"/>
      <c r="AE32" s="176"/>
      <c r="AF32" s="176"/>
      <c r="AG32" s="176"/>
      <c r="AH32" s="176"/>
      <c r="AI32" s="176"/>
      <c r="AJ32" s="176"/>
      <c r="AK32" s="176"/>
      <c r="AL32" s="176"/>
      <c r="AM32" s="176"/>
      <c r="AN32" s="176"/>
      <c r="AO32" s="70"/>
      <c r="AP32" s="70"/>
      <c r="AQ32" s="70"/>
      <c r="AR32" s="70"/>
      <c r="AS32" s="70"/>
      <c r="AT32" s="70"/>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c r="CV32" s="176"/>
      <c r="CW32" s="176"/>
      <c r="CX32" s="176"/>
      <c r="CY32" s="176"/>
    </row>
    <row r="33" spans="1:103" s="179" customFormat="1" ht="20.100000000000001" customHeight="1">
      <c r="A33" s="175"/>
      <c r="B33" s="184" t="s">
        <v>922</v>
      </c>
      <c r="C33" s="185"/>
      <c r="D33" s="185"/>
      <c r="E33" s="186"/>
      <c r="F33" s="121">
        <f t="shared" si="2"/>
        <v>0</v>
      </c>
      <c r="G33" s="121">
        <f t="shared" si="2"/>
        <v>0</v>
      </c>
      <c r="H33" s="121">
        <f t="shared" si="17"/>
        <v>0</v>
      </c>
      <c r="I33" s="121"/>
      <c r="J33" s="121">
        <f t="shared" si="3"/>
        <v>0</v>
      </c>
      <c r="K33" s="182"/>
      <c r="L33" s="184" t="s">
        <v>922</v>
      </c>
      <c r="M33" s="187"/>
      <c r="N33" s="187"/>
      <c r="O33" s="188"/>
      <c r="P33" s="121">
        <f t="shared" si="4"/>
        <v>0</v>
      </c>
      <c r="Q33" s="121">
        <f t="shared" si="5"/>
        <v>0</v>
      </c>
      <c r="R33" s="121">
        <f t="shared" si="6"/>
        <v>0</v>
      </c>
      <c r="S33" s="121">
        <f t="shared" si="7"/>
        <v>0</v>
      </c>
      <c r="T33" s="121">
        <f t="shared" si="8"/>
        <v>0</v>
      </c>
      <c r="U33" s="121">
        <f t="shared" si="9"/>
        <v>0</v>
      </c>
      <c r="V33" s="121">
        <f t="shared" si="10"/>
        <v>0</v>
      </c>
      <c r="W33" s="121">
        <f t="shared" si="11"/>
        <v>0</v>
      </c>
      <c r="X33" s="121">
        <f t="shared" si="12"/>
        <v>0</v>
      </c>
      <c r="Y33" s="121">
        <f t="shared" si="13"/>
        <v>0</v>
      </c>
      <c r="Z33" s="121">
        <f t="shared" si="14"/>
        <v>0</v>
      </c>
      <c r="AA33" s="121">
        <f t="shared" si="15"/>
        <v>0</v>
      </c>
      <c r="AB33" s="121">
        <f t="shared" si="16"/>
        <v>0</v>
      </c>
      <c r="AC33" s="176"/>
      <c r="AD33" s="176"/>
      <c r="AE33" s="176"/>
      <c r="AF33" s="176"/>
      <c r="AG33" s="176"/>
      <c r="AH33" s="176"/>
      <c r="AI33" s="176"/>
      <c r="AJ33" s="176"/>
      <c r="AK33" s="176"/>
      <c r="AL33" s="176"/>
      <c r="AM33" s="176"/>
      <c r="AN33" s="176"/>
      <c r="AO33" s="70"/>
      <c r="AP33" s="70"/>
      <c r="AQ33" s="70"/>
      <c r="AR33" s="70"/>
      <c r="AS33" s="70"/>
      <c r="AT33" s="70"/>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70"/>
      <c r="CU33" s="176"/>
      <c r="CV33" s="176"/>
      <c r="CW33" s="176"/>
      <c r="CX33" s="176"/>
      <c r="CY33" s="176"/>
    </row>
    <row r="34" spans="1:103" s="179" customFormat="1" ht="20.100000000000001" customHeight="1">
      <c r="A34" s="175"/>
      <c r="B34" s="184" t="s">
        <v>18</v>
      </c>
      <c r="C34" s="185"/>
      <c r="D34" s="185"/>
      <c r="E34" s="186"/>
      <c r="F34" s="121">
        <f t="shared" si="2"/>
        <v>12700</v>
      </c>
      <c r="G34" s="121">
        <f t="shared" si="2"/>
        <v>0</v>
      </c>
      <c r="H34" s="121">
        <f t="shared" si="17"/>
        <v>12700</v>
      </c>
      <c r="I34" s="121"/>
      <c r="J34" s="121">
        <f t="shared" si="3"/>
        <v>0</v>
      </c>
      <c r="K34" s="182"/>
      <c r="L34" s="184" t="s">
        <v>18</v>
      </c>
      <c r="M34" s="187"/>
      <c r="N34" s="187"/>
      <c r="O34" s="188"/>
      <c r="P34" s="121">
        <f t="shared" si="4"/>
        <v>1058.3333333333335</v>
      </c>
      <c r="Q34" s="121">
        <f t="shared" si="5"/>
        <v>1058.3333333333335</v>
      </c>
      <c r="R34" s="121">
        <f t="shared" si="6"/>
        <v>1058.3333333333335</v>
      </c>
      <c r="S34" s="121">
        <f t="shared" si="7"/>
        <v>1058.3333333333335</v>
      </c>
      <c r="T34" s="121">
        <f t="shared" si="8"/>
        <v>1058.3333333333335</v>
      </c>
      <c r="U34" s="121">
        <f t="shared" si="9"/>
        <v>1058.3333333333335</v>
      </c>
      <c r="V34" s="121">
        <f t="shared" si="10"/>
        <v>1058.3333333333335</v>
      </c>
      <c r="W34" s="121">
        <f t="shared" si="11"/>
        <v>1058.3333333333335</v>
      </c>
      <c r="X34" s="121">
        <f t="shared" si="12"/>
        <v>1058.3333333333335</v>
      </c>
      <c r="Y34" s="121">
        <f t="shared" si="13"/>
        <v>1058.3333333333335</v>
      </c>
      <c r="Z34" s="121">
        <f t="shared" si="14"/>
        <v>1058.3333333333335</v>
      </c>
      <c r="AA34" s="121">
        <f t="shared" si="15"/>
        <v>1058.3333333333335</v>
      </c>
      <c r="AB34" s="121">
        <f t="shared" si="16"/>
        <v>12700.000000000005</v>
      </c>
      <c r="AC34" s="176"/>
      <c r="AD34" s="176"/>
      <c r="AE34" s="176"/>
      <c r="AF34" s="176"/>
      <c r="AG34" s="176"/>
      <c r="AH34" s="176"/>
      <c r="AI34" s="176"/>
      <c r="AJ34" s="176"/>
      <c r="AK34" s="176"/>
      <c r="AL34" s="176"/>
      <c r="AM34" s="176"/>
      <c r="AN34" s="176"/>
      <c r="AO34" s="70"/>
      <c r="AP34" s="70"/>
      <c r="AQ34" s="70"/>
      <c r="AR34" s="70"/>
      <c r="AS34" s="70"/>
      <c r="AT34" s="70"/>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c r="CV34" s="176"/>
      <c r="CW34" s="176"/>
      <c r="CX34" s="176"/>
      <c r="CY34" s="176"/>
    </row>
    <row r="35" spans="1:103" s="179" customFormat="1" ht="20.100000000000001" customHeight="1">
      <c r="A35" s="175"/>
      <c r="B35" s="184" t="s">
        <v>873</v>
      </c>
      <c r="C35" s="185"/>
      <c r="D35" s="185"/>
      <c r="E35" s="186"/>
      <c r="F35" s="121">
        <f t="shared" si="2"/>
        <v>2899.9999999999995</v>
      </c>
      <c r="G35" s="121">
        <f t="shared" si="2"/>
        <v>0</v>
      </c>
      <c r="H35" s="121">
        <f t="shared" si="17"/>
        <v>2899.9999999999995</v>
      </c>
      <c r="I35" s="121"/>
      <c r="J35" s="121">
        <f t="shared" si="3"/>
        <v>0</v>
      </c>
      <c r="K35" s="72"/>
      <c r="L35" s="184" t="s">
        <v>873</v>
      </c>
      <c r="M35" s="187"/>
      <c r="N35" s="187"/>
      <c r="O35" s="188"/>
      <c r="P35" s="121">
        <f t="shared" si="4"/>
        <v>241.66666666666666</v>
      </c>
      <c r="Q35" s="121">
        <f t="shared" si="5"/>
        <v>241.66666666666666</v>
      </c>
      <c r="R35" s="121">
        <f t="shared" si="6"/>
        <v>241.66666666666666</v>
      </c>
      <c r="S35" s="121">
        <f t="shared" si="7"/>
        <v>241.66666666666666</v>
      </c>
      <c r="T35" s="121">
        <f t="shared" si="8"/>
        <v>241.66666666666666</v>
      </c>
      <c r="U35" s="121">
        <f t="shared" si="9"/>
        <v>241.66666666666666</v>
      </c>
      <c r="V35" s="121">
        <f t="shared" si="10"/>
        <v>241.66666666666666</v>
      </c>
      <c r="W35" s="121">
        <f t="shared" si="11"/>
        <v>241.66666666666666</v>
      </c>
      <c r="X35" s="121">
        <f t="shared" si="12"/>
        <v>241.66666666666666</v>
      </c>
      <c r="Y35" s="121">
        <f t="shared" si="13"/>
        <v>241.66666666666666</v>
      </c>
      <c r="Z35" s="121">
        <f t="shared" si="14"/>
        <v>241.66666666666666</v>
      </c>
      <c r="AA35" s="121">
        <f t="shared" si="15"/>
        <v>241.66666666666666</v>
      </c>
      <c r="AB35" s="121">
        <f t="shared" si="16"/>
        <v>2899.9999999999995</v>
      </c>
      <c r="AC35" s="176"/>
      <c r="AD35" s="176"/>
      <c r="AE35" s="176"/>
      <c r="AF35" s="176"/>
      <c r="AG35" s="176"/>
      <c r="AH35" s="176"/>
      <c r="AI35" s="176"/>
      <c r="AJ35" s="176"/>
      <c r="AK35" s="176"/>
      <c r="AL35" s="176"/>
      <c r="AM35" s="176"/>
      <c r="AN35" s="176"/>
      <c r="AO35" s="70"/>
      <c r="AP35" s="70"/>
      <c r="AQ35" s="70"/>
      <c r="AR35" s="70"/>
      <c r="AS35" s="70"/>
      <c r="AT35" s="70"/>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c r="CV35" s="176"/>
      <c r="CW35" s="176"/>
      <c r="CX35" s="176"/>
      <c r="CY35" s="176"/>
    </row>
    <row r="36" spans="1:103" s="179" customFormat="1" ht="20.100000000000001" customHeight="1">
      <c r="A36" s="175"/>
      <c r="B36" s="184" t="s">
        <v>924</v>
      </c>
      <c r="C36" s="185"/>
      <c r="D36" s="185"/>
      <c r="E36" s="186"/>
      <c r="F36" s="121">
        <f t="shared" si="2"/>
        <v>1000.0000000000001</v>
      </c>
      <c r="G36" s="121">
        <f t="shared" si="2"/>
        <v>0</v>
      </c>
      <c r="H36" s="121">
        <f t="shared" si="17"/>
        <v>1000.0000000000001</v>
      </c>
      <c r="I36" s="121"/>
      <c r="J36" s="121">
        <f t="shared" si="3"/>
        <v>0</v>
      </c>
      <c r="K36" s="72"/>
      <c r="L36" s="184" t="s">
        <v>924</v>
      </c>
      <c r="M36" s="187"/>
      <c r="N36" s="187"/>
      <c r="O36" s="188"/>
      <c r="P36" s="121">
        <f t="shared" si="4"/>
        <v>83.333333333333329</v>
      </c>
      <c r="Q36" s="121">
        <f t="shared" si="5"/>
        <v>83.333333333333329</v>
      </c>
      <c r="R36" s="121">
        <f t="shared" si="6"/>
        <v>83.333333333333329</v>
      </c>
      <c r="S36" s="121">
        <f t="shared" si="7"/>
        <v>83.333333333333329</v>
      </c>
      <c r="T36" s="121">
        <f t="shared" si="8"/>
        <v>83.333333333333329</v>
      </c>
      <c r="U36" s="121">
        <f t="shared" si="9"/>
        <v>83.333333333333329</v>
      </c>
      <c r="V36" s="121">
        <f t="shared" si="10"/>
        <v>83.333333333333329</v>
      </c>
      <c r="W36" s="121">
        <f t="shared" si="11"/>
        <v>83.333333333333329</v>
      </c>
      <c r="X36" s="121">
        <f t="shared" si="12"/>
        <v>83.333333333333329</v>
      </c>
      <c r="Y36" s="121">
        <f t="shared" si="13"/>
        <v>83.333333333333329</v>
      </c>
      <c r="Z36" s="121">
        <f t="shared" si="14"/>
        <v>83.333333333333329</v>
      </c>
      <c r="AA36" s="121">
        <f t="shared" si="15"/>
        <v>83.333333333333329</v>
      </c>
      <c r="AB36" s="121">
        <f t="shared" si="16"/>
        <v>1000.0000000000001</v>
      </c>
      <c r="AC36" s="176"/>
      <c r="AD36" s="176"/>
      <c r="AE36" s="176"/>
      <c r="AF36" s="176"/>
      <c r="AG36" s="176"/>
      <c r="AH36" s="176"/>
      <c r="AI36" s="176"/>
      <c r="AJ36" s="176"/>
      <c r="AK36" s="176"/>
      <c r="AL36" s="176"/>
      <c r="AM36" s="176"/>
      <c r="AN36" s="176"/>
      <c r="AO36" s="70"/>
      <c r="AP36" s="70"/>
      <c r="AQ36" s="70"/>
      <c r="AR36" s="70"/>
      <c r="AS36" s="70"/>
      <c r="AT36" s="70"/>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176"/>
      <c r="CE36" s="176"/>
      <c r="CF36" s="176"/>
      <c r="CG36" s="176"/>
      <c r="CH36" s="176"/>
      <c r="CI36" s="176"/>
      <c r="CJ36" s="176"/>
      <c r="CK36" s="176"/>
      <c r="CL36" s="176"/>
      <c r="CM36" s="176"/>
      <c r="CN36" s="176"/>
      <c r="CO36" s="176"/>
      <c r="CP36" s="176"/>
      <c r="CQ36" s="176"/>
      <c r="CR36" s="176"/>
      <c r="CS36" s="176"/>
      <c r="CT36" s="176"/>
      <c r="CU36" s="176"/>
      <c r="CV36" s="176"/>
      <c r="CW36" s="176"/>
      <c r="CX36" s="176"/>
      <c r="CY36" s="176"/>
    </row>
    <row r="37" spans="1:103" s="179" customFormat="1" ht="20.100000000000001" customHeight="1">
      <c r="A37" s="175"/>
      <c r="B37" s="184" t="s">
        <v>934</v>
      </c>
      <c r="C37" s="185"/>
      <c r="D37" s="185"/>
      <c r="E37" s="186"/>
      <c r="F37" s="121">
        <f t="shared" si="2"/>
        <v>2000.0000000000002</v>
      </c>
      <c r="G37" s="121">
        <f t="shared" si="2"/>
        <v>0</v>
      </c>
      <c r="H37" s="121">
        <f t="shared" si="17"/>
        <v>2000.0000000000002</v>
      </c>
      <c r="I37" s="121"/>
      <c r="J37" s="121">
        <f t="shared" si="3"/>
        <v>0</v>
      </c>
      <c r="K37" s="72"/>
      <c r="L37" s="184" t="s">
        <v>934</v>
      </c>
      <c r="M37" s="187"/>
      <c r="N37" s="187"/>
      <c r="O37" s="188"/>
      <c r="P37" s="121">
        <f t="shared" si="4"/>
        <v>166.66666666666666</v>
      </c>
      <c r="Q37" s="121">
        <f t="shared" si="5"/>
        <v>166.66666666666666</v>
      </c>
      <c r="R37" s="121">
        <f t="shared" si="6"/>
        <v>166.66666666666666</v>
      </c>
      <c r="S37" s="121">
        <f t="shared" si="7"/>
        <v>166.66666666666666</v>
      </c>
      <c r="T37" s="121">
        <f t="shared" si="8"/>
        <v>166.66666666666666</v>
      </c>
      <c r="U37" s="121">
        <f t="shared" si="9"/>
        <v>166.66666666666666</v>
      </c>
      <c r="V37" s="121">
        <f t="shared" si="10"/>
        <v>166.66666666666666</v>
      </c>
      <c r="W37" s="121">
        <f t="shared" si="11"/>
        <v>166.66666666666666</v>
      </c>
      <c r="X37" s="121">
        <f t="shared" si="12"/>
        <v>166.66666666666666</v>
      </c>
      <c r="Y37" s="121">
        <f t="shared" si="13"/>
        <v>166.66666666666666</v>
      </c>
      <c r="Z37" s="121">
        <f t="shared" si="14"/>
        <v>166.66666666666666</v>
      </c>
      <c r="AA37" s="121">
        <f t="shared" si="15"/>
        <v>166.66666666666666</v>
      </c>
      <c r="AB37" s="121">
        <f t="shared" si="16"/>
        <v>2000.0000000000002</v>
      </c>
      <c r="AC37" s="176"/>
      <c r="AD37" s="176"/>
      <c r="AE37" s="176"/>
      <c r="AF37" s="176"/>
      <c r="AG37" s="176"/>
      <c r="AH37" s="176"/>
      <c r="AI37" s="176"/>
      <c r="AJ37" s="176"/>
      <c r="AK37" s="176"/>
      <c r="AL37" s="176"/>
      <c r="AM37" s="176"/>
      <c r="AN37" s="176"/>
      <c r="AO37" s="176"/>
      <c r="AP37" s="70"/>
      <c r="AQ37" s="70"/>
      <c r="AR37" s="70"/>
      <c r="AS37" s="70"/>
      <c r="AT37" s="70"/>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c r="CS37" s="176"/>
      <c r="CT37" s="176"/>
      <c r="CU37" s="176"/>
      <c r="CV37" s="176"/>
      <c r="CW37" s="176"/>
      <c r="CX37" s="176"/>
      <c r="CY37" s="176"/>
    </row>
    <row r="38" spans="1:103" s="179" customFormat="1" ht="20.100000000000001" customHeight="1">
      <c r="A38" s="175"/>
      <c r="B38" s="189" t="s">
        <v>981</v>
      </c>
      <c r="C38" s="190"/>
      <c r="D38" s="190"/>
      <c r="E38" s="191"/>
      <c r="F38" s="121">
        <f>SUM(F27:F37)</f>
        <v>21600</v>
      </c>
      <c r="G38" s="121">
        <f>SUM(G27:G37)</f>
        <v>0</v>
      </c>
      <c r="H38" s="121">
        <f t="shared" si="17"/>
        <v>21600</v>
      </c>
      <c r="I38" s="121"/>
      <c r="J38" s="121">
        <f t="shared" ref="J38" si="18">SUM(J27:J37)</f>
        <v>0</v>
      </c>
      <c r="K38" s="72"/>
      <c r="L38" s="189" t="s">
        <v>981</v>
      </c>
      <c r="M38" s="190"/>
      <c r="N38" s="190"/>
      <c r="O38" s="191"/>
      <c r="P38" s="121">
        <f t="shared" ref="P38:AA38" si="19">SUM(P27:P37)</f>
        <v>1800.0000000000002</v>
      </c>
      <c r="Q38" s="121">
        <f t="shared" si="19"/>
        <v>1800.0000000000002</v>
      </c>
      <c r="R38" s="121">
        <f t="shared" si="19"/>
        <v>1800.0000000000002</v>
      </c>
      <c r="S38" s="121">
        <f t="shared" si="19"/>
        <v>1800.0000000000002</v>
      </c>
      <c r="T38" s="121">
        <f t="shared" si="19"/>
        <v>1800.0000000000002</v>
      </c>
      <c r="U38" s="121">
        <f t="shared" si="19"/>
        <v>1800.0000000000002</v>
      </c>
      <c r="V38" s="121">
        <f t="shared" si="19"/>
        <v>1800.0000000000002</v>
      </c>
      <c r="W38" s="121">
        <f t="shared" si="19"/>
        <v>1800.0000000000002</v>
      </c>
      <c r="X38" s="121">
        <f t="shared" si="19"/>
        <v>1800.0000000000002</v>
      </c>
      <c r="Y38" s="121">
        <f t="shared" si="19"/>
        <v>1800.0000000000002</v>
      </c>
      <c r="Z38" s="121">
        <f t="shared" si="19"/>
        <v>1800.0000000000002</v>
      </c>
      <c r="AA38" s="121">
        <f t="shared" si="19"/>
        <v>1800.0000000000002</v>
      </c>
      <c r="AB38" s="121">
        <f t="shared" si="16"/>
        <v>21600.000000000004</v>
      </c>
      <c r="AC38" s="176"/>
      <c r="AD38" s="176"/>
      <c r="AE38" s="176"/>
      <c r="AF38" s="176"/>
      <c r="AG38" s="176"/>
      <c r="AH38" s="176"/>
      <c r="AI38" s="176"/>
      <c r="AJ38" s="176"/>
      <c r="AK38" s="176"/>
      <c r="AL38" s="176"/>
      <c r="AM38" s="176"/>
      <c r="AN38" s="176"/>
      <c r="AO38" s="176"/>
      <c r="AP38" s="176"/>
      <c r="AQ38" s="70"/>
      <c r="AR38" s="70"/>
      <c r="AS38" s="70"/>
      <c r="AT38" s="70"/>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c r="CS38" s="176"/>
      <c r="CT38" s="176"/>
      <c r="CU38" s="176"/>
      <c r="CV38" s="176"/>
      <c r="CW38" s="176"/>
      <c r="CX38" s="176"/>
      <c r="CY38" s="176"/>
    </row>
    <row r="39" spans="1:103" s="179" customFormat="1" ht="20.100000000000001" customHeight="1">
      <c r="A39" s="175"/>
      <c r="B39" s="184" t="s">
        <v>976</v>
      </c>
      <c r="C39" s="185"/>
      <c r="D39" s="185"/>
      <c r="E39" s="186"/>
      <c r="F39" s="121">
        <f>SUMIFS($H$44:$H$1518,$M$44:$M$1518,"Red",$B$44:$B$1518,$B$2,$P$44:$P$1518,F$25)</f>
        <v>600</v>
      </c>
      <c r="G39" s="121">
        <f>SUMIFS($H$44:$H$1518,$M$44:$M$1518,"Red",$B$44:$B$1518,$B$2,$P$44:$P$1518,G$25)</f>
        <v>0</v>
      </c>
      <c r="H39" s="121">
        <f t="shared" si="17"/>
        <v>600</v>
      </c>
      <c r="I39" s="121"/>
      <c r="J39" s="121">
        <f>SUMIFS($H$44:$H$1518,$M$44:$M$1518,"Red",$B$44:$B$1518,$B$2,$P$44:$P$1518,J$25)</f>
        <v>0</v>
      </c>
      <c r="K39" s="72"/>
      <c r="L39" s="184" t="s">
        <v>976</v>
      </c>
      <c r="M39" s="185"/>
      <c r="N39" s="185"/>
      <c r="O39" s="186"/>
      <c r="P39" s="121">
        <f t="shared" ref="P39:AA39" si="20">SUMIFS(R$44:R$1518,$M$44:$M$1518,"Red",$B$44:$B$1518,$B$2)</f>
        <v>50</v>
      </c>
      <c r="Q39" s="121">
        <f t="shared" si="20"/>
        <v>50</v>
      </c>
      <c r="R39" s="121">
        <f t="shared" si="20"/>
        <v>50</v>
      </c>
      <c r="S39" s="121">
        <f t="shared" si="20"/>
        <v>50</v>
      </c>
      <c r="T39" s="121">
        <f t="shared" si="20"/>
        <v>50</v>
      </c>
      <c r="U39" s="121">
        <f t="shared" si="20"/>
        <v>50</v>
      </c>
      <c r="V39" s="121">
        <f t="shared" si="20"/>
        <v>50</v>
      </c>
      <c r="W39" s="121">
        <f t="shared" si="20"/>
        <v>50</v>
      </c>
      <c r="X39" s="121">
        <f t="shared" si="20"/>
        <v>50</v>
      </c>
      <c r="Y39" s="121">
        <f t="shared" si="20"/>
        <v>50</v>
      </c>
      <c r="Z39" s="121">
        <f t="shared" si="20"/>
        <v>50</v>
      </c>
      <c r="AA39" s="121">
        <f t="shared" si="20"/>
        <v>50</v>
      </c>
      <c r="AB39" s="121">
        <f t="shared" si="16"/>
        <v>600</v>
      </c>
      <c r="AC39" s="176"/>
      <c r="AD39" s="176"/>
      <c r="AE39" s="176"/>
      <c r="AF39" s="176"/>
      <c r="AG39" s="176"/>
      <c r="AH39" s="176"/>
      <c r="AI39" s="176"/>
      <c r="AJ39" s="176"/>
      <c r="AK39" s="176"/>
      <c r="AL39" s="176"/>
      <c r="AM39" s="176"/>
      <c r="AN39" s="176"/>
      <c r="AO39" s="176"/>
      <c r="AP39" s="176"/>
      <c r="AQ39" s="70"/>
      <c r="AR39" s="70"/>
      <c r="AS39" s="70"/>
      <c r="AT39" s="70"/>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c r="CS39" s="176"/>
      <c r="CT39" s="176"/>
      <c r="CU39" s="176"/>
      <c r="CV39" s="176"/>
      <c r="CW39" s="176"/>
      <c r="CX39" s="176"/>
      <c r="CY39" s="176"/>
    </row>
    <row r="40" spans="1:103" s="179" customFormat="1" ht="20.100000000000001" customHeight="1">
      <c r="A40" s="175"/>
      <c r="B40" s="189" t="s">
        <v>899</v>
      </c>
      <c r="C40" s="190"/>
      <c r="D40" s="190"/>
      <c r="E40" s="191"/>
      <c r="F40" s="121">
        <f>SUM(F38:F39)</f>
        <v>22200</v>
      </c>
      <c r="G40" s="121">
        <f>SUM(G38:G39)</f>
        <v>0</v>
      </c>
      <c r="H40" s="121">
        <f t="shared" si="17"/>
        <v>22200</v>
      </c>
      <c r="I40" s="121"/>
      <c r="J40" s="121">
        <f t="shared" ref="J40" si="21">SUM(J38:J39)</f>
        <v>0</v>
      </c>
      <c r="K40" s="72"/>
      <c r="L40" s="189" t="s">
        <v>899</v>
      </c>
      <c r="M40" s="190"/>
      <c r="N40" s="190"/>
      <c r="O40" s="191"/>
      <c r="P40" s="121">
        <f t="shared" ref="P40:AA40" si="22">SUM(P38:P39)</f>
        <v>1850.0000000000002</v>
      </c>
      <c r="Q40" s="121">
        <f t="shared" si="22"/>
        <v>1850.0000000000002</v>
      </c>
      <c r="R40" s="121">
        <f t="shared" si="22"/>
        <v>1850.0000000000002</v>
      </c>
      <c r="S40" s="121">
        <f t="shared" si="22"/>
        <v>1850.0000000000002</v>
      </c>
      <c r="T40" s="121">
        <f t="shared" si="22"/>
        <v>1850.0000000000002</v>
      </c>
      <c r="U40" s="121">
        <f t="shared" si="22"/>
        <v>1850.0000000000002</v>
      </c>
      <c r="V40" s="121">
        <f t="shared" si="22"/>
        <v>1850.0000000000002</v>
      </c>
      <c r="W40" s="121">
        <f t="shared" si="22"/>
        <v>1850.0000000000002</v>
      </c>
      <c r="X40" s="121">
        <f t="shared" si="22"/>
        <v>1850.0000000000002</v>
      </c>
      <c r="Y40" s="121">
        <f t="shared" si="22"/>
        <v>1850.0000000000002</v>
      </c>
      <c r="Z40" s="121">
        <f t="shared" si="22"/>
        <v>1850.0000000000002</v>
      </c>
      <c r="AA40" s="121">
        <f t="shared" si="22"/>
        <v>1850.0000000000002</v>
      </c>
      <c r="AB40" s="121">
        <f t="shared" si="16"/>
        <v>22200.000000000004</v>
      </c>
      <c r="AC40" s="176"/>
      <c r="AD40" s="176"/>
      <c r="AE40" s="176"/>
      <c r="AF40" s="176"/>
      <c r="AG40" s="176"/>
      <c r="AH40" s="176"/>
      <c r="AI40" s="176"/>
      <c r="AJ40" s="176"/>
      <c r="AK40" s="176"/>
      <c r="AL40" s="176"/>
      <c r="AM40" s="176"/>
      <c r="AN40" s="176"/>
      <c r="AO40" s="176"/>
      <c r="AP40" s="176"/>
      <c r="AQ40" s="70"/>
      <c r="AR40" s="70"/>
      <c r="AS40" s="70"/>
      <c r="AT40" s="70"/>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c r="CV40" s="176"/>
      <c r="CW40" s="176"/>
      <c r="CX40" s="176"/>
      <c r="CY40" s="176"/>
    </row>
    <row r="41" spans="1:103" s="179" customFormat="1" ht="20.100000000000001" customHeight="1">
      <c r="A41" s="175"/>
      <c r="B41" s="176"/>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c r="CV41" s="176"/>
      <c r="CW41" s="176"/>
    </row>
    <row r="42" spans="1:103" s="179" customFormat="1" ht="20.100000000000001" customHeight="1">
      <c r="A42" s="175"/>
      <c r="B42" s="176"/>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c r="CV42" s="176"/>
      <c r="CW42" s="176"/>
    </row>
    <row r="43" spans="1:103" s="195" customFormat="1" ht="59.25" customHeight="1">
      <c r="A43" s="128"/>
      <c r="B43" s="172" t="s">
        <v>96</v>
      </c>
      <c r="C43" s="172" t="s">
        <v>97</v>
      </c>
      <c r="D43" s="172" t="s">
        <v>98</v>
      </c>
      <c r="E43" s="172" t="s">
        <v>99</v>
      </c>
      <c r="F43" s="172" t="s">
        <v>100</v>
      </c>
      <c r="G43" s="192" t="s">
        <v>982</v>
      </c>
      <c r="H43" s="193" t="s">
        <v>983</v>
      </c>
      <c r="I43" s="193" t="s">
        <v>979</v>
      </c>
      <c r="J43" s="193" t="s">
        <v>103</v>
      </c>
      <c r="K43" s="194" t="s">
        <v>104</v>
      </c>
      <c r="L43" s="172" t="s">
        <v>105</v>
      </c>
      <c r="M43" s="194" t="s">
        <v>984</v>
      </c>
      <c r="N43" s="172" t="s">
        <v>107</v>
      </c>
      <c r="O43" s="172" t="s">
        <v>985</v>
      </c>
      <c r="P43" s="172" t="s">
        <v>109</v>
      </c>
      <c r="Q43" s="172" t="s">
        <v>986</v>
      </c>
      <c r="R43" s="193" t="s">
        <v>111</v>
      </c>
      <c r="S43" s="193" t="s">
        <v>112</v>
      </c>
      <c r="T43" s="193" t="s">
        <v>113</v>
      </c>
      <c r="U43" s="193" t="s">
        <v>114</v>
      </c>
      <c r="V43" s="193" t="s">
        <v>115</v>
      </c>
      <c r="W43" s="193" t="s">
        <v>116</v>
      </c>
      <c r="X43" s="193" t="s">
        <v>117</v>
      </c>
      <c r="Y43" s="193" t="s">
        <v>118</v>
      </c>
      <c r="Z43" s="193" t="s">
        <v>119</v>
      </c>
      <c r="AA43" s="193" t="s">
        <v>120</v>
      </c>
      <c r="AB43" s="193" t="s">
        <v>121</v>
      </c>
      <c r="AC43" s="193" t="s">
        <v>122</v>
      </c>
      <c r="AD43" s="193" t="s">
        <v>123</v>
      </c>
      <c r="AE43" s="193" t="s">
        <v>124</v>
      </c>
      <c r="AF43" s="193" t="s">
        <v>125</v>
      </c>
      <c r="AG43" s="193" t="s">
        <v>126</v>
      </c>
      <c r="AH43" s="193" t="s">
        <v>127</v>
      </c>
      <c r="AI43" s="193" t="s">
        <v>128</v>
      </c>
      <c r="AJ43" s="193" t="s">
        <v>242</v>
      </c>
      <c r="AK43" s="194" t="s">
        <v>987</v>
      </c>
      <c r="AL43" s="172" t="s">
        <v>988</v>
      </c>
      <c r="AM43" s="70"/>
      <c r="AN43" s="70" t="s">
        <v>989</v>
      </c>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176"/>
      <c r="CE43" s="176"/>
      <c r="CF43" s="176"/>
      <c r="CG43" s="176"/>
      <c r="CH43" s="176"/>
      <c r="CI43" s="176"/>
      <c r="CJ43" s="176"/>
      <c r="CK43" s="176"/>
      <c r="CL43" s="176"/>
      <c r="CM43" s="176"/>
      <c r="CN43" s="176"/>
      <c r="CO43" s="176"/>
      <c r="CP43" s="176"/>
      <c r="CQ43" s="176"/>
      <c r="CR43" s="176"/>
      <c r="CS43" s="176"/>
      <c r="CT43" s="176"/>
      <c r="CU43" s="176"/>
      <c r="CV43" s="176"/>
      <c r="CW43" s="176"/>
    </row>
    <row r="44" spans="1:103" s="179" customFormat="1" ht="20.100000000000001" customHeight="1">
      <c r="A44" s="657">
        <v>1</v>
      </c>
      <c r="B44" s="196" t="str">
        <f>$B$2</f>
        <v>Swansea Bay UHB</v>
      </c>
      <c r="C44" s="89" t="s">
        <v>990</v>
      </c>
      <c r="D44" s="89" t="s">
        <v>990</v>
      </c>
      <c r="E44" s="89" t="s">
        <v>991</v>
      </c>
      <c r="F44" s="89" t="s">
        <v>992</v>
      </c>
      <c r="G44" s="89" t="s">
        <v>913</v>
      </c>
      <c r="H44" s="197">
        <f t="shared" ref="H44:H46" si="23">AD44</f>
        <v>3100.0000000000005</v>
      </c>
      <c r="I44" s="197"/>
      <c r="J44" s="89">
        <v>3100</v>
      </c>
      <c r="K44" s="90">
        <v>45017</v>
      </c>
      <c r="L44" s="90">
        <v>45078</v>
      </c>
      <c r="M44" s="89" t="s">
        <v>929</v>
      </c>
      <c r="N44" s="89" t="s">
        <v>18</v>
      </c>
      <c r="O44" s="89" t="s">
        <v>930</v>
      </c>
      <c r="P44" s="89" t="s">
        <v>926</v>
      </c>
      <c r="Q44" s="89" t="s">
        <v>906</v>
      </c>
      <c r="R44" s="122">
        <v>258.33333333333331</v>
      </c>
      <c r="S44" s="122">
        <v>258.33333333333331</v>
      </c>
      <c r="T44" s="122">
        <v>258.33333333333331</v>
      </c>
      <c r="U44" s="122">
        <v>258.33333333333331</v>
      </c>
      <c r="V44" s="122">
        <v>258.33333333333331</v>
      </c>
      <c r="W44" s="122">
        <v>258.33333333333331</v>
      </c>
      <c r="X44" s="122">
        <v>258.33333333333331</v>
      </c>
      <c r="Y44" s="122">
        <v>258.33333333333331</v>
      </c>
      <c r="Z44" s="122">
        <v>258.33333333333331</v>
      </c>
      <c r="AA44" s="122">
        <v>258.33333333333331</v>
      </c>
      <c r="AB44" s="122">
        <v>258.33333333333331</v>
      </c>
      <c r="AC44" s="122">
        <v>258.33333333333331</v>
      </c>
      <c r="AD44" s="197">
        <f t="shared" ref="AD44:AD107" si="24">SUM(R44:AC44)</f>
        <v>3100.0000000000005</v>
      </c>
      <c r="AE44" s="196" t="str">
        <f t="shared" ref="AE44" si="25">IF(AND(H44&gt;0,P44&lt;&gt;"Income Generation"),IF(AND(C44&lt;&gt;"",D44&lt;&gt;"",E44&lt;&gt;"",F44&lt;&gt;"",G44&lt;&gt;"",K44&lt;&gt;"",L44&lt;&gt;"",M44&lt;&gt;"",N44&lt;&gt;"",O44&lt;&gt;"",P44&lt;&gt;"",Q44&lt;&gt;""),"","ERROR"),"")</f>
        <v/>
      </c>
      <c r="AF44" s="196" t="str">
        <f t="shared" ref="AF44:AF107" si="26">IF(COUNTIF($E$44:$E$1518,E44)&gt;1,"ERROR","")</f>
        <v/>
      </c>
      <c r="AG44" s="196" t="str">
        <f t="shared" ref="AG44:AG107" si="27">IF(AND(OR(P44=$CR$1,P44=$CR$3),Q44=""),"ERROR","")</f>
        <v/>
      </c>
      <c r="AH44" s="196" t="str">
        <f t="shared" ref="AH44:AH107" si="28">IF(AND(OR(P44=$CR$2),Q44&lt;&gt;""),"ERROR","")</f>
        <v/>
      </c>
      <c r="AI44" s="196" t="str">
        <f t="shared" ref="AI44:AI107" si="29">IF(AND(G44=$CA$1,H44&gt;J44),"ERROR","")</f>
        <v/>
      </c>
      <c r="AJ44" s="196" t="str">
        <f t="shared" ref="AJ44:AJ107" si="30">IF(AND(G44=$CA$2,J44&gt;0),"ERROR","")</f>
        <v/>
      </c>
      <c r="AK44" s="196" t="str">
        <f>IF(K44="","",IF(OR(K44&lt;DATEVALUE("01/04/23"),K44&gt;DATEVALUE("31/03/24")),"ERROR",""))</f>
        <v/>
      </c>
      <c r="AL44" s="196" t="str">
        <f>IF(L44="","",IF(OR(L44&lt;DATEVALUE("01/04/23"),L44&gt;DATEVALUE("31/03/24")),"ERROR",""))</f>
        <v/>
      </c>
      <c r="AM44" s="176"/>
      <c r="AN44" s="176">
        <f>COUNTIFS(AE44:AL44,"Error")</f>
        <v>0</v>
      </c>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row>
    <row r="45" spans="1:103" s="179" customFormat="1" ht="20.100000000000001" customHeight="1">
      <c r="A45" s="657">
        <f>+A44+1</f>
        <v>2</v>
      </c>
      <c r="B45" s="196" t="str">
        <f t="shared" ref="B45:B108" si="31">$B$2</f>
        <v>Swansea Bay UHB</v>
      </c>
      <c r="C45" s="122" t="s">
        <v>990</v>
      </c>
      <c r="D45" s="122" t="s">
        <v>990</v>
      </c>
      <c r="E45" s="89" t="s">
        <v>993</v>
      </c>
      <c r="F45" s="89" t="s">
        <v>994</v>
      </c>
      <c r="G45" s="89" t="s">
        <v>913</v>
      </c>
      <c r="H45" s="197">
        <f t="shared" si="23"/>
        <v>3000</v>
      </c>
      <c r="I45" s="197"/>
      <c r="J45" s="89">
        <v>3000</v>
      </c>
      <c r="K45" s="90">
        <v>45017</v>
      </c>
      <c r="L45" s="90">
        <v>45170</v>
      </c>
      <c r="M45" s="89" t="s">
        <v>929</v>
      </c>
      <c r="N45" s="89" t="s">
        <v>18</v>
      </c>
      <c r="O45" s="89" t="s">
        <v>933</v>
      </c>
      <c r="P45" s="89" t="s">
        <v>926</v>
      </c>
      <c r="Q45" s="89" t="s">
        <v>905</v>
      </c>
      <c r="R45" s="122">
        <v>250</v>
      </c>
      <c r="S45" s="122">
        <v>250</v>
      </c>
      <c r="T45" s="122">
        <v>250</v>
      </c>
      <c r="U45" s="122">
        <v>250</v>
      </c>
      <c r="V45" s="122">
        <v>250</v>
      </c>
      <c r="W45" s="122">
        <v>250</v>
      </c>
      <c r="X45" s="122">
        <v>250</v>
      </c>
      <c r="Y45" s="122">
        <v>250</v>
      </c>
      <c r="Z45" s="122">
        <v>250</v>
      </c>
      <c r="AA45" s="122">
        <v>250</v>
      </c>
      <c r="AB45" s="122">
        <v>250</v>
      </c>
      <c r="AC45" s="122">
        <v>250</v>
      </c>
      <c r="AD45" s="197">
        <f t="shared" si="24"/>
        <v>3000</v>
      </c>
      <c r="AE45" s="196" t="str">
        <f>IF(AND(H45&gt;0,P45&lt;&gt;"Income Generation"),IF(AND(C45&lt;&gt;"",D45&lt;&gt;"",E45&lt;&gt;"",F45&lt;&gt;"",G45&lt;&gt;"",K45&lt;&gt;"",L45&lt;&gt;"",M45&lt;&gt;"",N45&lt;&gt;"",O45&lt;&gt;"",P45&lt;&gt;"",Q45&lt;&gt;""),"","ERROR"),"")</f>
        <v/>
      </c>
      <c r="AF45" s="196" t="str">
        <f t="shared" si="26"/>
        <v/>
      </c>
      <c r="AG45" s="196" t="str">
        <f t="shared" si="27"/>
        <v/>
      </c>
      <c r="AH45" s="196" t="str">
        <f t="shared" si="28"/>
        <v/>
      </c>
      <c r="AI45" s="196" t="str">
        <f t="shared" si="29"/>
        <v/>
      </c>
      <c r="AJ45" s="196" t="str">
        <f t="shared" si="30"/>
        <v/>
      </c>
      <c r="AK45" s="196" t="str">
        <f t="shared" ref="AK45:AK108" si="32">IF(K45="","",IF(OR(K45&lt;DATEVALUE("01/04/23"),K45&gt;DATEVALUE("31/03/24")),"ERROR",""))</f>
        <v/>
      </c>
      <c r="AL45" s="196" t="str">
        <f t="shared" ref="AL45:AL108" si="33">IF(L45="","",IF(OR(L45&lt;DATEVALUE("01/04/23"),L45&gt;DATEVALUE("31/03/24")),"ERROR",""))</f>
        <v/>
      </c>
      <c r="AM45" s="176"/>
      <c r="AN45" s="176">
        <f t="shared" ref="AN45:AN108" si="34">COUNTIFS(AE45:AL45,"Error")</f>
        <v>0</v>
      </c>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row>
    <row r="46" spans="1:103" s="179" customFormat="1" ht="20.100000000000001" customHeight="1">
      <c r="A46" s="657">
        <f t="shared" ref="A46:A109" si="35">+A45+1</f>
        <v>3</v>
      </c>
      <c r="B46" s="196" t="str">
        <f t="shared" si="31"/>
        <v>Swansea Bay UHB</v>
      </c>
      <c r="C46" s="89" t="s">
        <v>990</v>
      </c>
      <c r="D46" s="89" t="s">
        <v>990</v>
      </c>
      <c r="E46" s="89" t="s">
        <v>995</v>
      </c>
      <c r="F46" s="89" t="s">
        <v>996</v>
      </c>
      <c r="G46" s="89" t="s">
        <v>913</v>
      </c>
      <c r="H46" s="197">
        <f t="shared" si="23"/>
        <v>3000</v>
      </c>
      <c r="I46" s="197"/>
      <c r="J46" s="89">
        <v>3000</v>
      </c>
      <c r="K46" s="90">
        <v>45017</v>
      </c>
      <c r="L46" s="90">
        <v>45170</v>
      </c>
      <c r="M46" s="89" t="s">
        <v>929</v>
      </c>
      <c r="N46" s="89" t="s">
        <v>946</v>
      </c>
      <c r="O46" s="89" t="s">
        <v>949</v>
      </c>
      <c r="P46" s="89" t="s">
        <v>926</v>
      </c>
      <c r="Q46" s="89" t="s">
        <v>960</v>
      </c>
      <c r="R46" s="122">
        <v>250</v>
      </c>
      <c r="S46" s="122">
        <v>250</v>
      </c>
      <c r="T46" s="122">
        <v>250</v>
      </c>
      <c r="U46" s="122">
        <v>250</v>
      </c>
      <c r="V46" s="122">
        <v>250</v>
      </c>
      <c r="W46" s="122">
        <v>250</v>
      </c>
      <c r="X46" s="122">
        <v>250</v>
      </c>
      <c r="Y46" s="122">
        <v>250</v>
      </c>
      <c r="Z46" s="122">
        <v>250</v>
      </c>
      <c r="AA46" s="122">
        <v>250</v>
      </c>
      <c r="AB46" s="122">
        <v>250</v>
      </c>
      <c r="AC46" s="122">
        <v>250</v>
      </c>
      <c r="AD46" s="197">
        <f t="shared" si="24"/>
        <v>3000</v>
      </c>
      <c r="AE46" s="196" t="str">
        <f t="shared" ref="AE46:AE109" si="36">IF(AND(H46&gt;0,P46&lt;&gt;"Income Generation"),IF(AND(C46&lt;&gt;"",D46&lt;&gt;"",E46&lt;&gt;"",F46&lt;&gt;"",G46&lt;&gt;"",K46&lt;&gt;"",L46&lt;&gt;"",M46&lt;&gt;"",N46&lt;&gt;"",O46&lt;&gt;"",P46&lt;&gt;"",Q46&lt;&gt;""),"","ERROR"),"")</f>
        <v/>
      </c>
      <c r="AF46" s="196" t="str">
        <f t="shared" si="26"/>
        <v/>
      </c>
      <c r="AG46" s="196" t="str">
        <f t="shared" si="27"/>
        <v/>
      </c>
      <c r="AH46" s="196" t="str">
        <f t="shared" si="28"/>
        <v/>
      </c>
      <c r="AI46" s="196" t="str">
        <f t="shared" si="29"/>
        <v/>
      </c>
      <c r="AJ46" s="196" t="str">
        <f t="shared" si="30"/>
        <v/>
      </c>
      <c r="AK46" s="196" t="str">
        <f t="shared" si="32"/>
        <v/>
      </c>
      <c r="AL46" s="196" t="str">
        <f t="shared" si="33"/>
        <v/>
      </c>
      <c r="AM46" s="176"/>
      <c r="AN46" s="176">
        <f t="shared" si="34"/>
        <v>0</v>
      </c>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row>
    <row r="47" spans="1:103" s="179" customFormat="1" ht="20.100000000000001" customHeight="1">
      <c r="A47" s="657">
        <f t="shared" si="35"/>
        <v>4</v>
      </c>
      <c r="B47" s="196" t="str">
        <f t="shared" si="31"/>
        <v>Swansea Bay UHB</v>
      </c>
      <c r="C47" s="89" t="s">
        <v>990</v>
      </c>
      <c r="D47" s="89" t="s">
        <v>990</v>
      </c>
      <c r="E47" s="89" t="s">
        <v>997</v>
      </c>
      <c r="F47" s="89" t="s">
        <v>998</v>
      </c>
      <c r="G47" s="89" t="s">
        <v>913</v>
      </c>
      <c r="H47" s="197">
        <f t="shared" ref="H47:H108" si="37">AD47</f>
        <v>2000.0000000000002</v>
      </c>
      <c r="I47" s="197"/>
      <c r="J47" s="89">
        <v>2000</v>
      </c>
      <c r="K47" s="90">
        <v>45017</v>
      </c>
      <c r="L47" s="90">
        <v>45078</v>
      </c>
      <c r="M47" s="89" t="s">
        <v>929</v>
      </c>
      <c r="N47" s="89" t="s">
        <v>934</v>
      </c>
      <c r="O47" s="89" t="s">
        <v>934</v>
      </c>
      <c r="P47" s="89" t="s">
        <v>926</v>
      </c>
      <c r="Q47" s="89" t="s">
        <v>908</v>
      </c>
      <c r="R47" s="122">
        <v>166.66666666666666</v>
      </c>
      <c r="S47" s="122">
        <v>166.66666666666666</v>
      </c>
      <c r="T47" s="122">
        <v>166.66666666666666</v>
      </c>
      <c r="U47" s="122">
        <v>166.66666666666666</v>
      </c>
      <c r="V47" s="122">
        <v>166.66666666666666</v>
      </c>
      <c r="W47" s="122">
        <v>166.66666666666666</v>
      </c>
      <c r="X47" s="122">
        <v>166.66666666666666</v>
      </c>
      <c r="Y47" s="122">
        <v>166.66666666666666</v>
      </c>
      <c r="Z47" s="122">
        <v>166.66666666666666</v>
      </c>
      <c r="AA47" s="122">
        <v>166.66666666666666</v>
      </c>
      <c r="AB47" s="122">
        <v>166.66666666666666</v>
      </c>
      <c r="AC47" s="122">
        <v>166.66666666666666</v>
      </c>
      <c r="AD47" s="197">
        <f t="shared" si="24"/>
        <v>2000.0000000000002</v>
      </c>
      <c r="AE47" s="196" t="str">
        <f t="shared" si="36"/>
        <v/>
      </c>
      <c r="AF47" s="196" t="str">
        <f t="shared" si="26"/>
        <v/>
      </c>
      <c r="AG47" s="196" t="str">
        <f t="shared" si="27"/>
        <v/>
      </c>
      <c r="AH47" s="196" t="str">
        <f t="shared" si="28"/>
        <v/>
      </c>
      <c r="AI47" s="196" t="str">
        <f t="shared" si="29"/>
        <v/>
      </c>
      <c r="AJ47" s="196" t="str">
        <f t="shared" si="30"/>
        <v/>
      </c>
      <c r="AK47" s="196" t="str">
        <f t="shared" si="32"/>
        <v/>
      </c>
      <c r="AL47" s="196" t="str">
        <f t="shared" si="33"/>
        <v/>
      </c>
      <c r="AM47" s="176"/>
      <c r="AN47" s="176">
        <f t="shared" si="34"/>
        <v>0</v>
      </c>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row>
    <row r="48" spans="1:103" s="179" customFormat="1" ht="20.100000000000001" customHeight="1">
      <c r="A48" s="657">
        <f t="shared" si="35"/>
        <v>5</v>
      </c>
      <c r="B48" s="196" t="str">
        <f t="shared" si="31"/>
        <v>Swansea Bay UHB</v>
      </c>
      <c r="C48" s="89" t="s">
        <v>990</v>
      </c>
      <c r="D48" s="89" t="s">
        <v>990</v>
      </c>
      <c r="E48" s="89" t="s">
        <v>999</v>
      </c>
      <c r="F48" s="89" t="s">
        <v>924</v>
      </c>
      <c r="G48" s="89" t="s">
        <v>913</v>
      </c>
      <c r="H48" s="197">
        <f t="shared" si="37"/>
        <v>1000.0000000000001</v>
      </c>
      <c r="I48" s="197"/>
      <c r="J48" s="89">
        <v>1000</v>
      </c>
      <c r="K48" s="90">
        <v>45017</v>
      </c>
      <c r="L48" s="90">
        <v>45078</v>
      </c>
      <c r="M48" s="89" t="s">
        <v>929</v>
      </c>
      <c r="N48" s="89" t="s">
        <v>924</v>
      </c>
      <c r="O48" s="89" t="s">
        <v>924</v>
      </c>
      <c r="P48" s="89" t="s">
        <v>926</v>
      </c>
      <c r="Q48" s="89" t="s">
        <v>907</v>
      </c>
      <c r="R48" s="122">
        <v>83.333333333333329</v>
      </c>
      <c r="S48" s="122">
        <v>83.333333333333329</v>
      </c>
      <c r="T48" s="122">
        <v>83.333333333333329</v>
      </c>
      <c r="U48" s="122">
        <v>83.333333333333329</v>
      </c>
      <c r="V48" s="122">
        <v>83.333333333333329</v>
      </c>
      <c r="W48" s="122">
        <v>83.333333333333329</v>
      </c>
      <c r="X48" s="122">
        <v>83.333333333333329</v>
      </c>
      <c r="Y48" s="122">
        <v>83.333333333333329</v>
      </c>
      <c r="Z48" s="122">
        <v>83.333333333333329</v>
      </c>
      <c r="AA48" s="122">
        <v>83.333333333333329</v>
      </c>
      <c r="AB48" s="122">
        <v>83.333333333333329</v>
      </c>
      <c r="AC48" s="122">
        <v>83.333333333333329</v>
      </c>
      <c r="AD48" s="197">
        <f t="shared" si="24"/>
        <v>1000.0000000000001</v>
      </c>
      <c r="AE48" s="196" t="str">
        <f t="shared" si="36"/>
        <v/>
      </c>
      <c r="AF48" s="196" t="str">
        <f t="shared" si="26"/>
        <v/>
      </c>
      <c r="AG48" s="196" t="str">
        <f t="shared" si="27"/>
        <v/>
      </c>
      <c r="AH48" s="196" t="str">
        <f t="shared" si="28"/>
        <v/>
      </c>
      <c r="AI48" s="196" t="str">
        <f t="shared" si="29"/>
        <v/>
      </c>
      <c r="AJ48" s="196" t="str">
        <f t="shared" si="30"/>
        <v/>
      </c>
      <c r="AK48" s="196" t="str">
        <f t="shared" si="32"/>
        <v/>
      </c>
      <c r="AL48" s="196" t="str">
        <f t="shared" si="33"/>
        <v/>
      </c>
      <c r="AM48" s="176"/>
      <c r="AN48" s="176">
        <f t="shared" si="34"/>
        <v>0</v>
      </c>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row>
    <row r="49" spans="1:101" s="179" customFormat="1" ht="20.100000000000001" customHeight="1">
      <c r="A49" s="657">
        <f t="shared" si="35"/>
        <v>6</v>
      </c>
      <c r="B49" s="196" t="str">
        <f t="shared" si="31"/>
        <v>Swansea Bay UHB</v>
      </c>
      <c r="C49" s="89" t="s">
        <v>990</v>
      </c>
      <c r="D49" s="89" t="s">
        <v>990</v>
      </c>
      <c r="E49" s="89" t="s">
        <v>1000</v>
      </c>
      <c r="F49" s="89" t="s">
        <v>1001</v>
      </c>
      <c r="G49" s="89" t="s">
        <v>913</v>
      </c>
      <c r="H49" s="197">
        <f t="shared" si="37"/>
        <v>2899.9999999999995</v>
      </c>
      <c r="I49" s="197"/>
      <c r="J49" s="89">
        <v>2900</v>
      </c>
      <c r="K49" s="90">
        <v>45017</v>
      </c>
      <c r="L49" s="90">
        <v>45078</v>
      </c>
      <c r="M49" s="89" t="s">
        <v>929</v>
      </c>
      <c r="N49" s="89" t="s">
        <v>873</v>
      </c>
      <c r="O49" s="89" t="s">
        <v>873</v>
      </c>
      <c r="P49" s="89" t="s">
        <v>926</v>
      </c>
      <c r="Q49" s="89" t="s">
        <v>962</v>
      </c>
      <c r="R49" s="122">
        <v>241.66666666666666</v>
      </c>
      <c r="S49" s="122">
        <v>241.66666666666666</v>
      </c>
      <c r="T49" s="122">
        <v>241.66666666666666</v>
      </c>
      <c r="U49" s="122">
        <v>241.66666666666666</v>
      </c>
      <c r="V49" s="122">
        <v>241.66666666666666</v>
      </c>
      <c r="W49" s="122">
        <v>241.66666666666666</v>
      </c>
      <c r="X49" s="122">
        <v>241.66666666666666</v>
      </c>
      <c r="Y49" s="122">
        <v>241.66666666666666</v>
      </c>
      <c r="Z49" s="122">
        <v>241.66666666666666</v>
      </c>
      <c r="AA49" s="122">
        <v>241.66666666666666</v>
      </c>
      <c r="AB49" s="122">
        <v>241.66666666666666</v>
      </c>
      <c r="AC49" s="122">
        <v>241.66666666666666</v>
      </c>
      <c r="AD49" s="197">
        <f t="shared" si="24"/>
        <v>2899.9999999999995</v>
      </c>
      <c r="AE49" s="196" t="str">
        <f t="shared" si="36"/>
        <v/>
      </c>
      <c r="AF49" s="196" t="str">
        <f t="shared" si="26"/>
        <v/>
      </c>
      <c r="AG49" s="196" t="str">
        <f t="shared" si="27"/>
        <v/>
      </c>
      <c r="AH49" s="196" t="str">
        <f t="shared" si="28"/>
        <v/>
      </c>
      <c r="AI49" s="196" t="str">
        <f t="shared" si="29"/>
        <v/>
      </c>
      <c r="AJ49" s="196" t="str">
        <f t="shared" si="30"/>
        <v/>
      </c>
      <c r="AK49" s="196" t="str">
        <f t="shared" si="32"/>
        <v/>
      </c>
      <c r="AL49" s="196" t="str">
        <f t="shared" si="33"/>
        <v/>
      </c>
      <c r="AM49" s="176"/>
      <c r="AN49" s="176">
        <f t="shared" si="34"/>
        <v>0</v>
      </c>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row>
    <row r="50" spans="1:101" s="179" customFormat="1" ht="20.100000000000001" customHeight="1">
      <c r="A50" s="657">
        <f t="shared" si="35"/>
        <v>7</v>
      </c>
      <c r="B50" s="196" t="str">
        <f t="shared" si="31"/>
        <v>Swansea Bay UHB</v>
      </c>
      <c r="C50" s="89" t="s">
        <v>990</v>
      </c>
      <c r="D50" s="89" t="s">
        <v>990</v>
      </c>
      <c r="E50" s="89" t="s">
        <v>1002</v>
      </c>
      <c r="F50" s="89" t="s">
        <v>1003</v>
      </c>
      <c r="G50" s="89" t="s">
        <v>913</v>
      </c>
      <c r="H50" s="197">
        <f t="shared" si="37"/>
        <v>2000.0000000000002</v>
      </c>
      <c r="I50" s="197"/>
      <c r="J50" s="89">
        <v>2000</v>
      </c>
      <c r="K50" s="90">
        <v>45017</v>
      </c>
      <c r="L50" s="90">
        <v>45170</v>
      </c>
      <c r="M50" s="89" t="s">
        <v>929</v>
      </c>
      <c r="N50" s="89" t="s">
        <v>18</v>
      </c>
      <c r="O50" s="89" t="s">
        <v>930</v>
      </c>
      <c r="P50" s="89" t="s">
        <v>926</v>
      </c>
      <c r="Q50" s="89" t="s">
        <v>906</v>
      </c>
      <c r="R50" s="122">
        <v>166.66666666666666</v>
      </c>
      <c r="S50" s="122">
        <v>166.66666666666666</v>
      </c>
      <c r="T50" s="122">
        <v>166.66666666666666</v>
      </c>
      <c r="U50" s="122">
        <v>166.66666666666666</v>
      </c>
      <c r="V50" s="122">
        <v>166.66666666666666</v>
      </c>
      <c r="W50" s="122">
        <v>166.66666666666666</v>
      </c>
      <c r="X50" s="122">
        <v>166.66666666666666</v>
      </c>
      <c r="Y50" s="122">
        <v>166.66666666666666</v>
      </c>
      <c r="Z50" s="122">
        <v>166.66666666666666</v>
      </c>
      <c r="AA50" s="122">
        <v>166.66666666666666</v>
      </c>
      <c r="AB50" s="122">
        <v>166.66666666666666</v>
      </c>
      <c r="AC50" s="122">
        <v>166.66666666666666</v>
      </c>
      <c r="AD50" s="197">
        <f t="shared" si="24"/>
        <v>2000.0000000000002</v>
      </c>
      <c r="AE50" s="196" t="str">
        <f t="shared" si="36"/>
        <v/>
      </c>
      <c r="AF50" s="196" t="str">
        <f t="shared" si="26"/>
        <v/>
      </c>
      <c r="AG50" s="196" t="str">
        <f t="shared" si="27"/>
        <v/>
      </c>
      <c r="AH50" s="196" t="str">
        <f t="shared" si="28"/>
        <v/>
      </c>
      <c r="AI50" s="196" t="str">
        <f t="shared" si="29"/>
        <v/>
      </c>
      <c r="AJ50" s="196" t="str">
        <f t="shared" si="30"/>
        <v/>
      </c>
      <c r="AK50" s="196" t="str">
        <f t="shared" si="32"/>
        <v/>
      </c>
      <c r="AL50" s="196" t="str">
        <f t="shared" si="33"/>
        <v/>
      </c>
      <c r="AM50" s="176"/>
      <c r="AN50" s="176">
        <f t="shared" si="34"/>
        <v>0</v>
      </c>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row>
    <row r="51" spans="1:101" s="179" customFormat="1" ht="20.100000000000001" customHeight="1">
      <c r="A51" s="657">
        <f t="shared" si="35"/>
        <v>8</v>
      </c>
      <c r="B51" s="196" t="str">
        <f t="shared" si="31"/>
        <v>Swansea Bay UHB</v>
      </c>
      <c r="C51" s="89" t="s">
        <v>990</v>
      </c>
      <c r="D51" s="89" t="s">
        <v>990</v>
      </c>
      <c r="E51" s="89" t="s">
        <v>1004</v>
      </c>
      <c r="F51" s="89" t="s">
        <v>1005</v>
      </c>
      <c r="G51" s="89" t="s">
        <v>913</v>
      </c>
      <c r="H51" s="197">
        <f t="shared" si="37"/>
        <v>1000.0000000000001</v>
      </c>
      <c r="I51" s="197"/>
      <c r="J51" s="89">
        <v>1000</v>
      </c>
      <c r="K51" s="90">
        <v>45017</v>
      </c>
      <c r="L51" s="90">
        <v>45171</v>
      </c>
      <c r="M51" s="89" t="s">
        <v>929</v>
      </c>
      <c r="N51" s="89" t="s">
        <v>18</v>
      </c>
      <c r="O51" s="89" t="s">
        <v>53</v>
      </c>
      <c r="P51" s="89" t="s">
        <v>926</v>
      </c>
      <c r="Q51" s="89" t="s">
        <v>905</v>
      </c>
      <c r="R51" s="122">
        <v>83.333333333333329</v>
      </c>
      <c r="S51" s="122">
        <v>83.333333333333329</v>
      </c>
      <c r="T51" s="122">
        <v>83.333333333333329</v>
      </c>
      <c r="U51" s="122">
        <v>83.333333333333329</v>
      </c>
      <c r="V51" s="122">
        <v>83.333333333333329</v>
      </c>
      <c r="W51" s="122">
        <v>83.333333333333329</v>
      </c>
      <c r="X51" s="122">
        <v>83.333333333333329</v>
      </c>
      <c r="Y51" s="122">
        <v>83.333333333333329</v>
      </c>
      <c r="Z51" s="122">
        <v>83.333333333333329</v>
      </c>
      <c r="AA51" s="122">
        <v>83.333333333333329</v>
      </c>
      <c r="AB51" s="122">
        <v>83.333333333333329</v>
      </c>
      <c r="AC51" s="122">
        <v>83.333333333333329</v>
      </c>
      <c r="AD51" s="197">
        <f t="shared" si="24"/>
        <v>1000.0000000000001</v>
      </c>
      <c r="AE51" s="196" t="str">
        <f t="shared" si="36"/>
        <v/>
      </c>
      <c r="AF51" s="196" t="str">
        <f t="shared" si="26"/>
        <v/>
      </c>
      <c r="AG51" s="196" t="str">
        <f t="shared" si="27"/>
        <v/>
      </c>
      <c r="AH51" s="196" t="str">
        <f t="shared" si="28"/>
        <v/>
      </c>
      <c r="AI51" s="196" t="str">
        <f t="shared" si="29"/>
        <v/>
      </c>
      <c r="AJ51" s="196" t="str">
        <f t="shared" si="30"/>
        <v/>
      </c>
      <c r="AK51" s="196" t="str">
        <f t="shared" si="32"/>
        <v/>
      </c>
      <c r="AL51" s="196" t="str">
        <f t="shared" si="33"/>
        <v/>
      </c>
      <c r="AM51" s="176"/>
      <c r="AN51" s="176">
        <f t="shared" si="34"/>
        <v>0</v>
      </c>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c r="CS51" s="176"/>
      <c r="CT51" s="176"/>
      <c r="CU51" s="176"/>
      <c r="CV51" s="176"/>
      <c r="CW51" s="176"/>
    </row>
    <row r="52" spans="1:101" s="179" customFormat="1" ht="20.100000000000001" customHeight="1">
      <c r="A52" s="657">
        <f t="shared" si="35"/>
        <v>9</v>
      </c>
      <c r="B52" s="196" t="str">
        <f t="shared" si="31"/>
        <v>Swansea Bay UHB</v>
      </c>
      <c r="C52" s="89" t="s">
        <v>990</v>
      </c>
      <c r="D52" s="89" t="s">
        <v>990</v>
      </c>
      <c r="E52" s="89" t="s">
        <v>1006</v>
      </c>
      <c r="F52" s="89" t="s">
        <v>1007</v>
      </c>
      <c r="G52" s="89" t="s">
        <v>913</v>
      </c>
      <c r="H52" s="197">
        <f t="shared" si="37"/>
        <v>1000.0000000000001</v>
      </c>
      <c r="I52" s="197"/>
      <c r="J52" s="89">
        <v>1000</v>
      </c>
      <c r="K52" s="90">
        <v>45017</v>
      </c>
      <c r="L52" s="90">
        <v>45172</v>
      </c>
      <c r="M52" s="89" t="s">
        <v>929</v>
      </c>
      <c r="N52" s="89" t="s">
        <v>18</v>
      </c>
      <c r="O52" s="89" t="s">
        <v>944</v>
      </c>
      <c r="P52" s="89" t="s">
        <v>926</v>
      </c>
      <c r="Q52" s="89" t="s">
        <v>905</v>
      </c>
      <c r="R52" s="122">
        <v>83.333333333333329</v>
      </c>
      <c r="S52" s="122">
        <v>83.333333333333329</v>
      </c>
      <c r="T52" s="122">
        <v>83.333333333333329</v>
      </c>
      <c r="U52" s="122">
        <v>83.333333333333329</v>
      </c>
      <c r="V52" s="122">
        <v>83.333333333333329</v>
      </c>
      <c r="W52" s="122">
        <v>83.333333333333329</v>
      </c>
      <c r="X52" s="122">
        <v>83.333333333333329</v>
      </c>
      <c r="Y52" s="122">
        <v>83.333333333333329</v>
      </c>
      <c r="Z52" s="122">
        <v>83.333333333333329</v>
      </c>
      <c r="AA52" s="122">
        <v>83.333333333333329</v>
      </c>
      <c r="AB52" s="122">
        <v>83.333333333333329</v>
      </c>
      <c r="AC52" s="122">
        <v>83.333333333333329</v>
      </c>
      <c r="AD52" s="197">
        <f t="shared" si="24"/>
        <v>1000.0000000000001</v>
      </c>
      <c r="AE52" s="196" t="str">
        <f t="shared" si="36"/>
        <v/>
      </c>
      <c r="AF52" s="196" t="str">
        <f t="shared" si="26"/>
        <v/>
      </c>
      <c r="AG52" s="196" t="str">
        <f t="shared" si="27"/>
        <v/>
      </c>
      <c r="AH52" s="196" t="str">
        <f t="shared" si="28"/>
        <v/>
      </c>
      <c r="AI52" s="196" t="str">
        <f t="shared" si="29"/>
        <v/>
      </c>
      <c r="AJ52" s="196" t="str">
        <f t="shared" si="30"/>
        <v/>
      </c>
      <c r="AK52" s="196" t="str">
        <f t="shared" si="32"/>
        <v/>
      </c>
      <c r="AL52" s="196" t="str">
        <f t="shared" si="33"/>
        <v/>
      </c>
      <c r="AM52" s="176"/>
      <c r="AN52" s="176">
        <f t="shared" si="34"/>
        <v>0</v>
      </c>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c r="CS52" s="176"/>
      <c r="CT52" s="176"/>
      <c r="CU52" s="176"/>
      <c r="CV52" s="176"/>
      <c r="CW52" s="176"/>
    </row>
    <row r="53" spans="1:101" s="179" customFormat="1" ht="20.100000000000001" customHeight="1">
      <c r="A53" s="657">
        <f t="shared" si="35"/>
        <v>10</v>
      </c>
      <c r="B53" s="196" t="str">
        <f t="shared" si="31"/>
        <v>Swansea Bay UHB</v>
      </c>
      <c r="C53" s="89" t="s">
        <v>990</v>
      </c>
      <c r="D53" s="89" t="s">
        <v>990</v>
      </c>
      <c r="E53" s="89" t="s">
        <v>1008</v>
      </c>
      <c r="F53" s="89" t="s">
        <v>1009</v>
      </c>
      <c r="G53" s="89" t="s">
        <v>913</v>
      </c>
      <c r="H53" s="197">
        <f t="shared" si="37"/>
        <v>1000.0000000000001</v>
      </c>
      <c r="I53" s="197"/>
      <c r="J53" s="89">
        <v>1000</v>
      </c>
      <c r="K53" s="90">
        <v>45017</v>
      </c>
      <c r="L53" s="90">
        <v>45173</v>
      </c>
      <c r="M53" s="89" t="s">
        <v>929</v>
      </c>
      <c r="N53" s="89" t="s">
        <v>18</v>
      </c>
      <c r="O53" s="89" t="s">
        <v>53</v>
      </c>
      <c r="P53" s="89" t="s">
        <v>926</v>
      </c>
      <c r="Q53" s="89" t="s">
        <v>905</v>
      </c>
      <c r="R53" s="122">
        <v>83.333333333333329</v>
      </c>
      <c r="S53" s="122">
        <v>83.333333333333329</v>
      </c>
      <c r="T53" s="122">
        <v>83.333333333333329</v>
      </c>
      <c r="U53" s="122">
        <v>83.333333333333329</v>
      </c>
      <c r="V53" s="122">
        <v>83.333333333333329</v>
      </c>
      <c r="W53" s="122">
        <v>83.333333333333329</v>
      </c>
      <c r="X53" s="122">
        <v>83.333333333333329</v>
      </c>
      <c r="Y53" s="122">
        <v>83.333333333333329</v>
      </c>
      <c r="Z53" s="122">
        <v>83.333333333333329</v>
      </c>
      <c r="AA53" s="122">
        <v>83.333333333333329</v>
      </c>
      <c r="AB53" s="122">
        <v>83.333333333333329</v>
      </c>
      <c r="AC53" s="122">
        <v>83.333333333333329</v>
      </c>
      <c r="AD53" s="197">
        <f t="shared" si="24"/>
        <v>1000.0000000000001</v>
      </c>
      <c r="AE53" s="196" t="str">
        <f t="shared" si="36"/>
        <v/>
      </c>
      <c r="AF53" s="196" t="str">
        <f t="shared" si="26"/>
        <v/>
      </c>
      <c r="AG53" s="196" t="str">
        <f t="shared" si="27"/>
        <v/>
      </c>
      <c r="AH53" s="196" t="str">
        <f t="shared" si="28"/>
        <v/>
      </c>
      <c r="AI53" s="196" t="str">
        <f t="shared" si="29"/>
        <v/>
      </c>
      <c r="AJ53" s="196" t="str">
        <f t="shared" si="30"/>
        <v/>
      </c>
      <c r="AK53" s="196" t="str">
        <f t="shared" si="32"/>
        <v/>
      </c>
      <c r="AL53" s="196" t="str">
        <f t="shared" si="33"/>
        <v/>
      </c>
      <c r="AM53" s="176"/>
      <c r="AN53" s="176">
        <f t="shared" si="34"/>
        <v>0</v>
      </c>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c r="CS53" s="176"/>
      <c r="CT53" s="176"/>
      <c r="CU53" s="176"/>
      <c r="CV53" s="176"/>
      <c r="CW53" s="176"/>
    </row>
    <row r="54" spans="1:101" s="179" customFormat="1" ht="20.100000000000001" customHeight="1">
      <c r="A54" s="657">
        <f t="shared" si="35"/>
        <v>11</v>
      </c>
      <c r="B54" s="196" t="str">
        <f t="shared" si="31"/>
        <v>Swansea Bay UHB</v>
      </c>
      <c r="C54" s="89" t="s">
        <v>990</v>
      </c>
      <c r="D54" s="89" t="s">
        <v>990</v>
      </c>
      <c r="E54" s="89" t="s">
        <v>1010</v>
      </c>
      <c r="F54" s="89" t="s">
        <v>1011</v>
      </c>
      <c r="G54" s="89" t="s">
        <v>913</v>
      </c>
      <c r="H54" s="197">
        <f t="shared" si="37"/>
        <v>500.00000000000006</v>
      </c>
      <c r="I54" s="197"/>
      <c r="J54" s="89">
        <v>500</v>
      </c>
      <c r="K54" s="90">
        <v>45017</v>
      </c>
      <c r="L54" s="90">
        <v>45174</v>
      </c>
      <c r="M54" s="89" t="s">
        <v>929</v>
      </c>
      <c r="N54" s="89" t="s">
        <v>18</v>
      </c>
      <c r="O54" s="89" t="s">
        <v>53</v>
      </c>
      <c r="P54" s="89" t="s">
        <v>926</v>
      </c>
      <c r="Q54" s="89" t="s">
        <v>905</v>
      </c>
      <c r="R54" s="122">
        <v>41.666666666666664</v>
      </c>
      <c r="S54" s="122">
        <v>41.666666666666664</v>
      </c>
      <c r="T54" s="122">
        <v>41.666666666666664</v>
      </c>
      <c r="U54" s="122">
        <v>41.666666666666664</v>
      </c>
      <c r="V54" s="122">
        <v>41.666666666666664</v>
      </c>
      <c r="W54" s="122">
        <v>41.666666666666664</v>
      </c>
      <c r="X54" s="122">
        <v>41.666666666666664</v>
      </c>
      <c r="Y54" s="122">
        <v>41.666666666666664</v>
      </c>
      <c r="Z54" s="122">
        <v>41.666666666666664</v>
      </c>
      <c r="AA54" s="122">
        <v>41.666666666666664</v>
      </c>
      <c r="AB54" s="122">
        <v>41.666666666666664</v>
      </c>
      <c r="AC54" s="122">
        <v>41.666666666666664</v>
      </c>
      <c r="AD54" s="197">
        <f t="shared" si="24"/>
        <v>500.00000000000006</v>
      </c>
      <c r="AE54" s="196" t="str">
        <f t="shared" si="36"/>
        <v/>
      </c>
      <c r="AF54" s="196" t="str">
        <f t="shared" si="26"/>
        <v/>
      </c>
      <c r="AG54" s="196" t="str">
        <f t="shared" si="27"/>
        <v/>
      </c>
      <c r="AH54" s="196" t="str">
        <f t="shared" si="28"/>
        <v/>
      </c>
      <c r="AI54" s="196" t="str">
        <f t="shared" si="29"/>
        <v/>
      </c>
      <c r="AJ54" s="196" t="str">
        <f t="shared" si="30"/>
        <v/>
      </c>
      <c r="AK54" s="196" t="str">
        <f t="shared" si="32"/>
        <v/>
      </c>
      <c r="AL54" s="196" t="str">
        <f t="shared" si="33"/>
        <v/>
      </c>
      <c r="AM54" s="176"/>
      <c r="AN54" s="176">
        <f t="shared" si="34"/>
        <v>0</v>
      </c>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c r="CS54" s="176"/>
      <c r="CT54" s="176"/>
      <c r="CU54" s="176"/>
      <c r="CV54" s="176"/>
      <c r="CW54" s="176"/>
    </row>
    <row r="55" spans="1:101" s="179" customFormat="1" ht="20.100000000000001" customHeight="1">
      <c r="A55" s="657">
        <f t="shared" si="35"/>
        <v>12</v>
      </c>
      <c r="B55" s="196" t="str">
        <f t="shared" si="31"/>
        <v>Swansea Bay UHB</v>
      </c>
      <c r="C55" s="89" t="s">
        <v>990</v>
      </c>
      <c r="D55" s="89" t="s">
        <v>990</v>
      </c>
      <c r="E55" s="89" t="s">
        <v>1012</v>
      </c>
      <c r="F55" s="89" t="s">
        <v>1013</v>
      </c>
      <c r="G55" s="89" t="s">
        <v>913</v>
      </c>
      <c r="H55" s="197">
        <f t="shared" si="37"/>
        <v>1050</v>
      </c>
      <c r="I55" s="197"/>
      <c r="J55" s="89">
        <v>1050</v>
      </c>
      <c r="K55" s="90">
        <v>45017</v>
      </c>
      <c r="L55" s="90">
        <v>45175</v>
      </c>
      <c r="M55" s="89" t="s">
        <v>929</v>
      </c>
      <c r="N55" s="89" t="s">
        <v>18</v>
      </c>
      <c r="O55" s="89" t="s">
        <v>53</v>
      </c>
      <c r="P55" s="89" t="s">
        <v>926</v>
      </c>
      <c r="Q55" s="89" t="s">
        <v>905</v>
      </c>
      <c r="R55" s="122">
        <v>87.5</v>
      </c>
      <c r="S55" s="122">
        <v>87.5</v>
      </c>
      <c r="T55" s="122">
        <v>87.5</v>
      </c>
      <c r="U55" s="122">
        <v>87.5</v>
      </c>
      <c r="V55" s="122">
        <v>87.5</v>
      </c>
      <c r="W55" s="122">
        <v>87.5</v>
      </c>
      <c r="X55" s="122">
        <v>87.5</v>
      </c>
      <c r="Y55" s="122">
        <v>87.5</v>
      </c>
      <c r="Z55" s="122">
        <v>87.5</v>
      </c>
      <c r="AA55" s="122">
        <v>87.5</v>
      </c>
      <c r="AB55" s="122">
        <v>87.5</v>
      </c>
      <c r="AC55" s="122">
        <v>87.5</v>
      </c>
      <c r="AD55" s="197">
        <f t="shared" si="24"/>
        <v>1050</v>
      </c>
      <c r="AE55" s="196" t="str">
        <f t="shared" si="36"/>
        <v/>
      </c>
      <c r="AF55" s="196" t="str">
        <f t="shared" si="26"/>
        <v/>
      </c>
      <c r="AG55" s="196" t="str">
        <f t="shared" si="27"/>
        <v/>
      </c>
      <c r="AH55" s="196" t="str">
        <f t="shared" si="28"/>
        <v/>
      </c>
      <c r="AI55" s="196" t="str">
        <f t="shared" si="29"/>
        <v/>
      </c>
      <c r="AJ55" s="196" t="str">
        <f t="shared" si="30"/>
        <v/>
      </c>
      <c r="AK55" s="196" t="str">
        <f t="shared" si="32"/>
        <v/>
      </c>
      <c r="AL55" s="196" t="str">
        <f t="shared" si="33"/>
        <v/>
      </c>
      <c r="AM55" s="176"/>
      <c r="AN55" s="176">
        <f t="shared" si="34"/>
        <v>0</v>
      </c>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c r="CS55" s="176"/>
      <c r="CT55" s="176"/>
      <c r="CU55" s="176"/>
      <c r="CV55" s="176"/>
      <c r="CW55" s="176"/>
    </row>
    <row r="56" spans="1:101" s="179" customFormat="1" ht="20.100000000000001" customHeight="1">
      <c r="A56" s="657">
        <f t="shared" si="35"/>
        <v>13</v>
      </c>
      <c r="B56" s="196" t="str">
        <f t="shared" si="31"/>
        <v>Swansea Bay UHB</v>
      </c>
      <c r="C56" s="89" t="s">
        <v>990</v>
      </c>
      <c r="D56" s="89" t="s">
        <v>990</v>
      </c>
      <c r="E56" s="89" t="s">
        <v>1014</v>
      </c>
      <c r="F56" s="89" t="s">
        <v>1015</v>
      </c>
      <c r="G56" s="89" t="s">
        <v>913</v>
      </c>
      <c r="H56" s="197">
        <f t="shared" si="37"/>
        <v>49.999999999999993</v>
      </c>
      <c r="I56" s="197"/>
      <c r="J56" s="89">
        <v>50</v>
      </c>
      <c r="K56" s="90">
        <v>45017</v>
      </c>
      <c r="L56" s="90">
        <v>45177</v>
      </c>
      <c r="M56" s="89" t="s">
        <v>929</v>
      </c>
      <c r="N56" s="89" t="s">
        <v>18</v>
      </c>
      <c r="O56" s="89" t="s">
        <v>930</v>
      </c>
      <c r="P56" s="89" t="s">
        <v>926</v>
      </c>
      <c r="Q56" s="89" t="s">
        <v>906</v>
      </c>
      <c r="R56" s="122">
        <v>4.166666666666667</v>
      </c>
      <c r="S56" s="122">
        <v>4.166666666666667</v>
      </c>
      <c r="T56" s="122">
        <v>4.166666666666667</v>
      </c>
      <c r="U56" s="122">
        <v>4.166666666666667</v>
      </c>
      <c r="V56" s="122">
        <v>4.166666666666667</v>
      </c>
      <c r="W56" s="122">
        <v>4.166666666666667</v>
      </c>
      <c r="X56" s="122">
        <v>4.166666666666667</v>
      </c>
      <c r="Y56" s="122">
        <v>4.166666666666667</v>
      </c>
      <c r="Z56" s="122">
        <v>4.166666666666667</v>
      </c>
      <c r="AA56" s="122">
        <v>4.166666666666667</v>
      </c>
      <c r="AB56" s="122">
        <v>4.166666666666667</v>
      </c>
      <c r="AC56" s="122">
        <v>4.166666666666667</v>
      </c>
      <c r="AD56" s="197">
        <f t="shared" si="24"/>
        <v>49.999999999999993</v>
      </c>
      <c r="AE56" s="196" t="str">
        <f t="shared" si="36"/>
        <v/>
      </c>
      <c r="AF56" s="196" t="str">
        <f t="shared" si="26"/>
        <v/>
      </c>
      <c r="AG56" s="196" t="str">
        <f t="shared" si="27"/>
        <v/>
      </c>
      <c r="AH56" s="196" t="str">
        <f t="shared" si="28"/>
        <v/>
      </c>
      <c r="AI56" s="196" t="str">
        <f t="shared" si="29"/>
        <v/>
      </c>
      <c r="AJ56" s="196" t="str">
        <f t="shared" si="30"/>
        <v/>
      </c>
      <c r="AK56" s="196" t="str">
        <f t="shared" si="32"/>
        <v/>
      </c>
      <c r="AL56" s="196" t="str">
        <f t="shared" si="33"/>
        <v/>
      </c>
      <c r="AM56" s="176"/>
      <c r="AN56" s="176">
        <f t="shared" si="34"/>
        <v>0</v>
      </c>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c r="CS56" s="176"/>
      <c r="CT56" s="176"/>
      <c r="CU56" s="176"/>
      <c r="CV56" s="176"/>
      <c r="CW56" s="176"/>
    </row>
    <row r="57" spans="1:101" s="179" customFormat="1" ht="20.100000000000001" customHeight="1">
      <c r="A57" s="657">
        <f t="shared" si="35"/>
        <v>14</v>
      </c>
      <c r="B57" s="196" t="str">
        <f t="shared" si="31"/>
        <v>Swansea Bay UHB</v>
      </c>
      <c r="C57" s="89" t="s">
        <v>990</v>
      </c>
      <c r="D57" s="89" t="s">
        <v>990</v>
      </c>
      <c r="E57" s="89" t="s">
        <v>1016</v>
      </c>
      <c r="F57" s="89" t="s">
        <v>1017</v>
      </c>
      <c r="G57" s="89" t="s">
        <v>913</v>
      </c>
      <c r="H57" s="197">
        <f t="shared" si="37"/>
        <v>600</v>
      </c>
      <c r="I57" s="197"/>
      <c r="J57" s="89">
        <v>600</v>
      </c>
      <c r="K57" s="90">
        <v>45017</v>
      </c>
      <c r="L57" s="90">
        <v>45382</v>
      </c>
      <c r="M57" s="89" t="s">
        <v>1018</v>
      </c>
      <c r="N57" s="89" t="s">
        <v>18</v>
      </c>
      <c r="O57" s="89" t="s">
        <v>53</v>
      </c>
      <c r="P57" s="89" t="s">
        <v>926</v>
      </c>
      <c r="Q57" s="89" t="s">
        <v>906</v>
      </c>
      <c r="R57" s="122">
        <v>50</v>
      </c>
      <c r="S57" s="122">
        <v>50</v>
      </c>
      <c r="T57" s="122">
        <v>50</v>
      </c>
      <c r="U57" s="122">
        <v>50</v>
      </c>
      <c r="V57" s="122">
        <v>50</v>
      </c>
      <c r="W57" s="122">
        <v>50</v>
      </c>
      <c r="X57" s="122">
        <v>50</v>
      </c>
      <c r="Y57" s="122">
        <v>50</v>
      </c>
      <c r="Z57" s="122">
        <v>50</v>
      </c>
      <c r="AA57" s="122">
        <v>50</v>
      </c>
      <c r="AB57" s="122">
        <v>50</v>
      </c>
      <c r="AC57" s="122">
        <v>50</v>
      </c>
      <c r="AD57" s="197">
        <f t="shared" si="24"/>
        <v>600</v>
      </c>
      <c r="AE57" s="196" t="str">
        <f t="shared" si="36"/>
        <v/>
      </c>
      <c r="AF57" s="196" t="str">
        <f t="shared" si="26"/>
        <v/>
      </c>
      <c r="AG57" s="196" t="str">
        <f t="shared" si="27"/>
        <v/>
      </c>
      <c r="AH57" s="196" t="str">
        <f t="shared" si="28"/>
        <v/>
      </c>
      <c r="AI57" s="196" t="str">
        <f t="shared" si="29"/>
        <v/>
      </c>
      <c r="AJ57" s="196" t="str">
        <f t="shared" si="30"/>
        <v/>
      </c>
      <c r="AK57" s="196" t="str">
        <f t="shared" si="32"/>
        <v/>
      </c>
      <c r="AL57" s="196" t="str">
        <f t="shared" si="33"/>
        <v/>
      </c>
      <c r="AM57" s="176"/>
      <c r="AN57" s="176">
        <f t="shared" si="34"/>
        <v>0</v>
      </c>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c r="CS57" s="176"/>
      <c r="CT57" s="176"/>
      <c r="CU57" s="176"/>
      <c r="CV57" s="176"/>
      <c r="CW57" s="176"/>
    </row>
    <row r="58" spans="1:101" s="179" customFormat="1" ht="20.100000000000001" customHeight="1">
      <c r="A58" s="657">
        <f t="shared" si="35"/>
        <v>15</v>
      </c>
      <c r="B58" s="196" t="str">
        <f t="shared" si="31"/>
        <v>Swansea Bay UHB</v>
      </c>
      <c r="C58" s="89"/>
      <c r="D58" s="89"/>
      <c r="E58" s="89"/>
      <c r="F58" s="89"/>
      <c r="G58" s="89"/>
      <c r="H58" s="197">
        <f t="shared" si="37"/>
        <v>0</v>
      </c>
      <c r="I58" s="197"/>
      <c r="J58" s="89"/>
      <c r="K58" s="90"/>
      <c r="L58" s="90"/>
      <c r="M58" s="89"/>
      <c r="N58" s="89"/>
      <c r="O58" s="89"/>
      <c r="P58" s="89"/>
      <c r="Q58" s="89"/>
      <c r="R58" s="122"/>
      <c r="S58" s="122"/>
      <c r="T58" s="122"/>
      <c r="U58" s="122"/>
      <c r="V58" s="122"/>
      <c r="W58" s="122"/>
      <c r="X58" s="122"/>
      <c r="Y58" s="122"/>
      <c r="Z58" s="122"/>
      <c r="AA58" s="122"/>
      <c r="AB58" s="122"/>
      <c r="AC58" s="122"/>
      <c r="AD58" s="197">
        <f t="shared" si="24"/>
        <v>0</v>
      </c>
      <c r="AE58" s="196" t="str">
        <f t="shared" si="36"/>
        <v/>
      </c>
      <c r="AF58" s="196" t="str">
        <f t="shared" si="26"/>
        <v/>
      </c>
      <c r="AG58" s="196" t="str">
        <f t="shared" si="27"/>
        <v/>
      </c>
      <c r="AH58" s="196" t="str">
        <f t="shared" si="28"/>
        <v/>
      </c>
      <c r="AI58" s="196" t="str">
        <f t="shared" si="29"/>
        <v/>
      </c>
      <c r="AJ58" s="196" t="str">
        <f t="shared" si="30"/>
        <v/>
      </c>
      <c r="AK58" s="196" t="str">
        <f t="shared" si="32"/>
        <v/>
      </c>
      <c r="AL58" s="196" t="str">
        <f t="shared" si="33"/>
        <v/>
      </c>
      <c r="AM58" s="176"/>
      <c r="AN58" s="176">
        <f t="shared" si="34"/>
        <v>0</v>
      </c>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c r="CS58" s="176"/>
      <c r="CT58" s="176"/>
      <c r="CU58" s="176"/>
      <c r="CV58" s="176"/>
      <c r="CW58" s="176"/>
    </row>
    <row r="59" spans="1:101" s="179" customFormat="1" ht="20.100000000000001" customHeight="1">
      <c r="A59" s="657">
        <f t="shared" si="35"/>
        <v>16</v>
      </c>
      <c r="B59" s="196" t="str">
        <f t="shared" si="31"/>
        <v>Swansea Bay UHB</v>
      </c>
      <c r="C59" s="89"/>
      <c r="D59" s="89"/>
      <c r="E59" s="89"/>
      <c r="F59" s="89"/>
      <c r="G59" s="89"/>
      <c r="H59" s="197">
        <f t="shared" si="37"/>
        <v>0</v>
      </c>
      <c r="I59" s="197"/>
      <c r="J59" s="89"/>
      <c r="K59" s="90"/>
      <c r="L59" s="90"/>
      <c r="M59" s="89"/>
      <c r="N59" s="89"/>
      <c r="O59" s="89"/>
      <c r="P59" s="89"/>
      <c r="Q59" s="89"/>
      <c r="R59" s="122"/>
      <c r="S59" s="122"/>
      <c r="T59" s="122"/>
      <c r="U59" s="122"/>
      <c r="V59" s="122"/>
      <c r="W59" s="122"/>
      <c r="X59" s="122"/>
      <c r="Y59" s="122"/>
      <c r="Z59" s="122"/>
      <c r="AA59" s="122"/>
      <c r="AB59" s="122"/>
      <c r="AC59" s="122"/>
      <c r="AD59" s="197">
        <f t="shared" si="24"/>
        <v>0</v>
      </c>
      <c r="AE59" s="196" t="str">
        <f t="shared" si="36"/>
        <v/>
      </c>
      <c r="AF59" s="196" t="str">
        <f t="shared" si="26"/>
        <v/>
      </c>
      <c r="AG59" s="196" t="str">
        <f t="shared" si="27"/>
        <v/>
      </c>
      <c r="AH59" s="196" t="str">
        <f t="shared" si="28"/>
        <v/>
      </c>
      <c r="AI59" s="196" t="str">
        <f t="shared" si="29"/>
        <v/>
      </c>
      <c r="AJ59" s="196" t="str">
        <f t="shared" si="30"/>
        <v/>
      </c>
      <c r="AK59" s="196" t="str">
        <f t="shared" si="32"/>
        <v/>
      </c>
      <c r="AL59" s="196" t="str">
        <f t="shared" si="33"/>
        <v/>
      </c>
      <c r="AM59" s="176"/>
      <c r="AN59" s="176">
        <f t="shared" si="34"/>
        <v>0</v>
      </c>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c r="CS59" s="176"/>
      <c r="CT59" s="176"/>
      <c r="CU59" s="176"/>
      <c r="CV59" s="176"/>
      <c r="CW59" s="176"/>
    </row>
    <row r="60" spans="1:101" s="179" customFormat="1" ht="20.100000000000001" customHeight="1">
      <c r="A60" s="657">
        <f t="shared" si="35"/>
        <v>17</v>
      </c>
      <c r="B60" s="196" t="str">
        <f t="shared" si="31"/>
        <v>Swansea Bay UHB</v>
      </c>
      <c r="C60" s="89"/>
      <c r="D60" s="89"/>
      <c r="E60" s="89"/>
      <c r="F60" s="89"/>
      <c r="G60" s="89"/>
      <c r="H60" s="197">
        <f t="shared" si="37"/>
        <v>0</v>
      </c>
      <c r="I60" s="197"/>
      <c r="J60" s="89"/>
      <c r="K60" s="90"/>
      <c r="L60" s="90"/>
      <c r="M60" s="89"/>
      <c r="N60" s="89"/>
      <c r="O60" s="89"/>
      <c r="P60" s="89"/>
      <c r="Q60" s="89"/>
      <c r="R60" s="122"/>
      <c r="S60" s="122"/>
      <c r="T60" s="122"/>
      <c r="U60" s="122"/>
      <c r="V60" s="122"/>
      <c r="W60" s="122"/>
      <c r="X60" s="122"/>
      <c r="Y60" s="122"/>
      <c r="Z60" s="122"/>
      <c r="AA60" s="122"/>
      <c r="AB60" s="122"/>
      <c r="AC60" s="122"/>
      <c r="AD60" s="197">
        <f t="shared" si="24"/>
        <v>0</v>
      </c>
      <c r="AE60" s="196" t="str">
        <f t="shared" si="36"/>
        <v/>
      </c>
      <c r="AF60" s="196" t="str">
        <f>IF(COUNTIF($E$44:$E$1518,E60)&gt;1,"ERROR","")</f>
        <v/>
      </c>
      <c r="AG60" s="196" t="str">
        <f t="shared" si="27"/>
        <v/>
      </c>
      <c r="AH60" s="196" t="str">
        <f t="shared" si="28"/>
        <v/>
      </c>
      <c r="AI60" s="196" t="str">
        <f t="shared" si="29"/>
        <v/>
      </c>
      <c r="AJ60" s="196" t="str">
        <f t="shared" si="30"/>
        <v/>
      </c>
      <c r="AK60" s="196" t="str">
        <f t="shared" si="32"/>
        <v/>
      </c>
      <c r="AL60" s="196" t="str">
        <f t="shared" si="33"/>
        <v/>
      </c>
      <c r="AM60" s="176"/>
      <c r="AN60" s="176">
        <f t="shared" si="34"/>
        <v>0</v>
      </c>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row>
    <row r="61" spans="1:101" s="179" customFormat="1" ht="20.100000000000001" customHeight="1">
      <c r="A61" s="657">
        <f t="shared" si="35"/>
        <v>18</v>
      </c>
      <c r="B61" s="196" t="str">
        <f t="shared" si="31"/>
        <v>Swansea Bay UHB</v>
      </c>
      <c r="C61" s="89"/>
      <c r="D61" s="89"/>
      <c r="E61" s="89"/>
      <c r="F61" s="89"/>
      <c r="G61" s="89"/>
      <c r="H61" s="197">
        <f t="shared" si="37"/>
        <v>0</v>
      </c>
      <c r="I61" s="197"/>
      <c r="J61" s="89"/>
      <c r="K61" s="90"/>
      <c r="L61" s="90"/>
      <c r="M61" s="89"/>
      <c r="N61" s="89"/>
      <c r="O61" s="89"/>
      <c r="P61" s="89"/>
      <c r="Q61" s="89"/>
      <c r="R61" s="122"/>
      <c r="S61" s="122"/>
      <c r="T61" s="122"/>
      <c r="U61" s="122"/>
      <c r="V61" s="122"/>
      <c r="W61" s="122"/>
      <c r="X61" s="122"/>
      <c r="Y61" s="122"/>
      <c r="Z61" s="122"/>
      <c r="AA61" s="122"/>
      <c r="AB61" s="122"/>
      <c r="AC61" s="122"/>
      <c r="AD61" s="197">
        <f t="shared" si="24"/>
        <v>0</v>
      </c>
      <c r="AE61" s="196" t="str">
        <f t="shared" si="36"/>
        <v/>
      </c>
      <c r="AF61" s="196" t="str">
        <f>IF(COUNTIF($E$44:$E$1518,E61)&gt;1,"ERROR","")</f>
        <v/>
      </c>
      <c r="AG61" s="196" t="str">
        <f t="shared" si="27"/>
        <v/>
      </c>
      <c r="AH61" s="196" t="str">
        <f t="shared" si="28"/>
        <v/>
      </c>
      <c r="AI61" s="196" t="str">
        <f t="shared" si="29"/>
        <v/>
      </c>
      <c r="AJ61" s="196" t="str">
        <f t="shared" si="30"/>
        <v/>
      </c>
      <c r="AK61" s="196" t="str">
        <f t="shared" si="32"/>
        <v/>
      </c>
      <c r="AL61" s="196" t="str">
        <f t="shared" si="33"/>
        <v/>
      </c>
      <c r="AM61" s="176"/>
      <c r="AN61" s="176">
        <f t="shared" si="34"/>
        <v>0</v>
      </c>
      <c r="AO61" s="176"/>
      <c r="AP61" s="176"/>
      <c r="AQ61" s="176"/>
      <c r="AR61" s="176"/>
      <c r="AS61" s="176"/>
      <c r="AT61" s="176"/>
      <c r="AU61" s="176"/>
      <c r="AV61" s="176"/>
      <c r="AW61" s="176"/>
      <c r="AX61" s="176"/>
      <c r="AY61" s="176"/>
      <c r="AZ61" s="176"/>
      <c r="BA61" s="176"/>
      <c r="BB61" s="176"/>
      <c r="BC61" s="176"/>
      <c r="BD61" s="176"/>
      <c r="BE61" s="176"/>
      <c r="BF61" s="176"/>
      <c r="BG61" s="176"/>
      <c r="BH61" s="176"/>
      <c r="BI61" s="176"/>
      <c r="BJ61" s="176"/>
      <c r="BK61" s="176"/>
      <c r="BL61" s="176"/>
      <c r="BM61" s="176"/>
      <c r="BN61" s="176"/>
      <c r="BO61" s="176"/>
      <c r="BP61" s="176"/>
      <c r="BQ61" s="176"/>
      <c r="BR61" s="176"/>
      <c r="BS61" s="176"/>
      <c r="BT61" s="176"/>
      <c r="BU61" s="176"/>
      <c r="BV61" s="176"/>
      <c r="BW61" s="176"/>
      <c r="BX61" s="176"/>
      <c r="BY61" s="176"/>
      <c r="BZ61" s="176"/>
      <c r="CA61" s="176"/>
      <c r="CB61" s="176"/>
      <c r="CC61" s="176"/>
      <c r="CD61" s="176"/>
      <c r="CE61" s="176"/>
      <c r="CF61" s="176"/>
      <c r="CG61" s="176"/>
      <c r="CH61" s="176"/>
      <c r="CI61" s="176"/>
      <c r="CJ61" s="176"/>
      <c r="CK61" s="176"/>
      <c r="CL61" s="176"/>
      <c r="CM61" s="176"/>
      <c r="CN61" s="176"/>
      <c r="CO61" s="176"/>
      <c r="CP61" s="176"/>
      <c r="CQ61" s="176"/>
      <c r="CR61" s="176"/>
      <c r="CS61" s="176"/>
      <c r="CT61" s="176"/>
      <c r="CU61" s="176"/>
      <c r="CV61" s="176"/>
      <c r="CW61" s="176"/>
    </row>
    <row r="62" spans="1:101" s="179" customFormat="1" ht="20.100000000000001" customHeight="1">
      <c r="A62" s="657">
        <f t="shared" si="35"/>
        <v>19</v>
      </c>
      <c r="B62" s="196" t="str">
        <f t="shared" si="31"/>
        <v>Swansea Bay UHB</v>
      </c>
      <c r="C62" s="89"/>
      <c r="D62" s="89"/>
      <c r="E62" s="89"/>
      <c r="F62" s="89"/>
      <c r="G62" s="89"/>
      <c r="H62" s="197">
        <f t="shared" si="37"/>
        <v>0</v>
      </c>
      <c r="I62" s="197"/>
      <c r="J62" s="89"/>
      <c r="K62" s="90"/>
      <c r="L62" s="90"/>
      <c r="M62" s="89"/>
      <c r="N62" s="89"/>
      <c r="O62" s="89"/>
      <c r="P62" s="89"/>
      <c r="Q62" s="89"/>
      <c r="R62" s="122"/>
      <c r="S62" s="122"/>
      <c r="T62" s="122"/>
      <c r="U62" s="122"/>
      <c r="V62" s="122"/>
      <c r="W62" s="122"/>
      <c r="X62" s="122"/>
      <c r="Y62" s="122"/>
      <c r="Z62" s="122"/>
      <c r="AA62" s="122"/>
      <c r="AB62" s="122"/>
      <c r="AC62" s="122"/>
      <c r="AD62" s="197">
        <f t="shared" si="24"/>
        <v>0</v>
      </c>
      <c r="AE62" s="196" t="str">
        <f t="shared" si="36"/>
        <v/>
      </c>
      <c r="AF62" s="196" t="str">
        <f t="shared" si="26"/>
        <v/>
      </c>
      <c r="AG62" s="196" t="str">
        <f t="shared" si="27"/>
        <v/>
      </c>
      <c r="AH62" s="196" t="str">
        <f t="shared" si="28"/>
        <v/>
      </c>
      <c r="AI62" s="196" t="str">
        <f t="shared" si="29"/>
        <v/>
      </c>
      <c r="AJ62" s="196" t="str">
        <f t="shared" si="30"/>
        <v/>
      </c>
      <c r="AK62" s="196" t="str">
        <f t="shared" si="32"/>
        <v/>
      </c>
      <c r="AL62" s="196" t="str">
        <f t="shared" si="33"/>
        <v/>
      </c>
      <c r="AM62" s="176"/>
      <c r="AN62" s="176">
        <f t="shared" si="34"/>
        <v>0</v>
      </c>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6"/>
      <c r="BX62" s="176"/>
      <c r="BY62" s="176"/>
      <c r="BZ62" s="176"/>
      <c r="CA62" s="176"/>
      <c r="CB62" s="176"/>
      <c r="CC62" s="176"/>
      <c r="CD62" s="176"/>
      <c r="CE62" s="176"/>
      <c r="CF62" s="176"/>
      <c r="CG62" s="176"/>
      <c r="CH62" s="176"/>
      <c r="CI62" s="176"/>
      <c r="CJ62" s="176"/>
      <c r="CK62" s="176"/>
      <c r="CL62" s="176"/>
      <c r="CM62" s="176"/>
      <c r="CN62" s="176"/>
      <c r="CO62" s="176"/>
      <c r="CP62" s="176"/>
      <c r="CQ62" s="176"/>
      <c r="CR62" s="176"/>
      <c r="CS62" s="176"/>
      <c r="CT62" s="176"/>
      <c r="CU62" s="176"/>
      <c r="CV62" s="176"/>
      <c r="CW62" s="176"/>
    </row>
    <row r="63" spans="1:101" s="179" customFormat="1" ht="20.100000000000001" customHeight="1">
      <c r="A63" s="657">
        <f t="shared" si="35"/>
        <v>20</v>
      </c>
      <c r="B63" s="196" t="str">
        <f t="shared" si="31"/>
        <v>Swansea Bay UHB</v>
      </c>
      <c r="C63" s="89"/>
      <c r="D63" s="89"/>
      <c r="E63" s="89"/>
      <c r="F63" s="89"/>
      <c r="G63" s="89"/>
      <c r="H63" s="197">
        <f t="shared" si="37"/>
        <v>0</v>
      </c>
      <c r="I63" s="197"/>
      <c r="J63" s="89"/>
      <c r="K63" s="90"/>
      <c r="L63" s="90"/>
      <c r="M63" s="89"/>
      <c r="N63" s="89"/>
      <c r="O63" s="89"/>
      <c r="P63" s="89"/>
      <c r="Q63" s="89"/>
      <c r="R63" s="122"/>
      <c r="S63" s="122"/>
      <c r="T63" s="122"/>
      <c r="U63" s="122"/>
      <c r="V63" s="122"/>
      <c r="W63" s="122"/>
      <c r="X63" s="122"/>
      <c r="Y63" s="122"/>
      <c r="Z63" s="122"/>
      <c r="AA63" s="122"/>
      <c r="AB63" s="122"/>
      <c r="AC63" s="122"/>
      <c r="AD63" s="197">
        <f t="shared" si="24"/>
        <v>0</v>
      </c>
      <c r="AE63" s="196" t="str">
        <f t="shared" si="36"/>
        <v/>
      </c>
      <c r="AF63" s="196" t="str">
        <f t="shared" si="26"/>
        <v/>
      </c>
      <c r="AG63" s="196" t="str">
        <f t="shared" si="27"/>
        <v/>
      </c>
      <c r="AH63" s="196" t="str">
        <f t="shared" si="28"/>
        <v/>
      </c>
      <c r="AI63" s="196" t="str">
        <f t="shared" si="29"/>
        <v/>
      </c>
      <c r="AJ63" s="196" t="str">
        <f t="shared" si="30"/>
        <v/>
      </c>
      <c r="AK63" s="196" t="str">
        <f t="shared" si="32"/>
        <v/>
      </c>
      <c r="AL63" s="196" t="str">
        <f t="shared" si="33"/>
        <v/>
      </c>
      <c r="AM63" s="176"/>
      <c r="AN63" s="176">
        <f t="shared" si="34"/>
        <v>0</v>
      </c>
      <c r="AO63" s="176"/>
      <c r="AP63" s="176"/>
      <c r="AQ63" s="176"/>
      <c r="AR63" s="176"/>
      <c r="AS63" s="176"/>
      <c r="AT63" s="176"/>
      <c r="AU63" s="176"/>
      <c r="AV63" s="176"/>
      <c r="AW63" s="176"/>
      <c r="AX63" s="176"/>
      <c r="AY63" s="176"/>
      <c r="AZ63" s="176"/>
      <c r="BA63" s="176"/>
      <c r="BB63" s="176"/>
      <c r="BC63" s="176"/>
      <c r="BD63" s="176"/>
      <c r="BE63" s="176"/>
      <c r="BF63" s="176"/>
      <c r="BG63" s="176"/>
      <c r="BH63" s="176"/>
      <c r="BI63" s="176"/>
      <c r="BJ63" s="176"/>
      <c r="BK63" s="176"/>
      <c r="BL63" s="176"/>
      <c r="BM63" s="176"/>
      <c r="BN63" s="176"/>
      <c r="BO63" s="176"/>
      <c r="BP63" s="176"/>
      <c r="BQ63" s="176"/>
      <c r="BR63" s="176"/>
      <c r="BS63" s="176"/>
      <c r="BT63" s="176"/>
      <c r="BU63" s="176"/>
      <c r="BV63" s="176"/>
      <c r="BW63" s="176"/>
      <c r="BX63" s="176"/>
      <c r="BY63" s="176"/>
      <c r="BZ63" s="176"/>
      <c r="CA63" s="176"/>
      <c r="CB63" s="176"/>
      <c r="CC63" s="176"/>
      <c r="CD63" s="176"/>
      <c r="CE63" s="176"/>
      <c r="CF63" s="176"/>
      <c r="CG63" s="176"/>
      <c r="CH63" s="176"/>
      <c r="CI63" s="176"/>
      <c r="CJ63" s="176"/>
      <c r="CK63" s="176"/>
      <c r="CL63" s="176"/>
      <c r="CM63" s="176"/>
      <c r="CN63" s="176"/>
      <c r="CO63" s="176"/>
      <c r="CP63" s="176"/>
      <c r="CQ63" s="176"/>
      <c r="CR63" s="176"/>
      <c r="CS63" s="176"/>
      <c r="CT63" s="176"/>
      <c r="CU63" s="176"/>
      <c r="CV63" s="176"/>
      <c r="CW63" s="176"/>
    </row>
    <row r="64" spans="1:101" s="179" customFormat="1" ht="20.100000000000001" customHeight="1">
      <c r="A64" s="657">
        <f t="shared" si="35"/>
        <v>21</v>
      </c>
      <c r="B64" s="196" t="str">
        <f t="shared" si="31"/>
        <v>Swansea Bay UHB</v>
      </c>
      <c r="C64" s="89"/>
      <c r="D64" s="89"/>
      <c r="E64" s="89"/>
      <c r="F64" s="89"/>
      <c r="G64" s="89"/>
      <c r="H64" s="197">
        <f t="shared" si="37"/>
        <v>0</v>
      </c>
      <c r="I64" s="197"/>
      <c r="J64" s="89"/>
      <c r="K64" s="90"/>
      <c r="L64" s="90"/>
      <c r="M64" s="89"/>
      <c r="N64" s="89"/>
      <c r="O64" s="89"/>
      <c r="P64" s="89"/>
      <c r="Q64" s="89"/>
      <c r="R64" s="122"/>
      <c r="S64" s="122"/>
      <c r="T64" s="122"/>
      <c r="U64" s="122"/>
      <c r="V64" s="122"/>
      <c r="W64" s="122"/>
      <c r="X64" s="122"/>
      <c r="Y64" s="122"/>
      <c r="Z64" s="122"/>
      <c r="AA64" s="122"/>
      <c r="AB64" s="122"/>
      <c r="AC64" s="122"/>
      <c r="AD64" s="197">
        <f t="shared" si="24"/>
        <v>0</v>
      </c>
      <c r="AE64" s="196" t="str">
        <f t="shared" si="36"/>
        <v/>
      </c>
      <c r="AF64" s="196" t="str">
        <f t="shared" si="26"/>
        <v/>
      </c>
      <c r="AG64" s="196" t="str">
        <f t="shared" si="27"/>
        <v/>
      </c>
      <c r="AH64" s="196" t="str">
        <f t="shared" si="28"/>
        <v/>
      </c>
      <c r="AI64" s="196" t="str">
        <f t="shared" si="29"/>
        <v/>
      </c>
      <c r="AJ64" s="196" t="str">
        <f t="shared" si="30"/>
        <v/>
      </c>
      <c r="AK64" s="196" t="str">
        <f t="shared" si="32"/>
        <v/>
      </c>
      <c r="AL64" s="196" t="str">
        <f t="shared" si="33"/>
        <v/>
      </c>
      <c r="AM64" s="176"/>
      <c r="AN64" s="176">
        <f t="shared" si="34"/>
        <v>0</v>
      </c>
      <c r="AO64" s="176"/>
      <c r="AP64" s="176"/>
      <c r="AQ64" s="176"/>
      <c r="AR64" s="176"/>
      <c r="AS64" s="176"/>
      <c r="AT64" s="176"/>
      <c r="AU64" s="176"/>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6"/>
      <c r="BZ64" s="176"/>
      <c r="CA64" s="176"/>
      <c r="CB64" s="176"/>
      <c r="CC64" s="176"/>
      <c r="CD64" s="176"/>
      <c r="CE64" s="176"/>
      <c r="CF64" s="176"/>
      <c r="CG64" s="176"/>
      <c r="CH64" s="176"/>
      <c r="CI64" s="176"/>
      <c r="CJ64" s="176"/>
      <c r="CK64" s="176"/>
      <c r="CL64" s="176"/>
      <c r="CM64" s="176"/>
      <c r="CN64" s="176"/>
      <c r="CO64" s="176"/>
      <c r="CP64" s="176"/>
      <c r="CQ64" s="176"/>
      <c r="CR64" s="176"/>
      <c r="CS64" s="176"/>
      <c r="CT64" s="176"/>
      <c r="CU64" s="176"/>
      <c r="CV64" s="176"/>
      <c r="CW64" s="176"/>
    </row>
    <row r="65" spans="1:101" s="179" customFormat="1" ht="20.100000000000001" customHeight="1">
      <c r="A65" s="657">
        <f t="shared" si="35"/>
        <v>22</v>
      </c>
      <c r="B65" s="196" t="str">
        <f t="shared" si="31"/>
        <v>Swansea Bay UHB</v>
      </c>
      <c r="C65" s="89"/>
      <c r="D65" s="89"/>
      <c r="E65" s="89"/>
      <c r="F65" s="89"/>
      <c r="G65" s="89"/>
      <c r="H65" s="197">
        <f t="shared" si="37"/>
        <v>0</v>
      </c>
      <c r="I65" s="197"/>
      <c r="J65" s="89"/>
      <c r="K65" s="90"/>
      <c r="L65" s="90"/>
      <c r="M65" s="89"/>
      <c r="N65" s="89"/>
      <c r="O65" s="89"/>
      <c r="P65" s="89"/>
      <c r="Q65" s="89"/>
      <c r="R65" s="122"/>
      <c r="S65" s="122"/>
      <c r="T65" s="122"/>
      <c r="U65" s="122"/>
      <c r="V65" s="122"/>
      <c r="W65" s="122"/>
      <c r="X65" s="122"/>
      <c r="Y65" s="122"/>
      <c r="Z65" s="122"/>
      <c r="AA65" s="122"/>
      <c r="AB65" s="122"/>
      <c r="AC65" s="122"/>
      <c r="AD65" s="197">
        <f t="shared" si="24"/>
        <v>0</v>
      </c>
      <c r="AE65" s="196" t="str">
        <f t="shared" si="36"/>
        <v/>
      </c>
      <c r="AF65" s="196" t="str">
        <f t="shared" si="26"/>
        <v/>
      </c>
      <c r="AG65" s="196" t="str">
        <f t="shared" si="27"/>
        <v/>
      </c>
      <c r="AH65" s="196" t="str">
        <f t="shared" si="28"/>
        <v/>
      </c>
      <c r="AI65" s="196" t="str">
        <f t="shared" si="29"/>
        <v/>
      </c>
      <c r="AJ65" s="196" t="str">
        <f t="shared" si="30"/>
        <v/>
      </c>
      <c r="AK65" s="196" t="str">
        <f t="shared" si="32"/>
        <v/>
      </c>
      <c r="AL65" s="196" t="str">
        <f t="shared" si="33"/>
        <v/>
      </c>
      <c r="AM65" s="176"/>
      <c r="AN65" s="176">
        <f t="shared" si="34"/>
        <v>0</v>
      </c>
      <c r="AO65" s="176"/>
      <c r="AP65" s="176"/>
      <c r="AQ65" s="176"/>
      <c r="AR65" s="176"/>
      <c r="AS65" s="176"/>
      <c r="AT65" s="176"/>
      <c r="AU65" s="176"/>
      <c r="AV65" s="176"/>
      <c r="AW65" s="176"/>
      <c r="AX65" s="176"/>
      <c r="AY65" s="176"/>
      <c r="AZ65" s="176"/>
      <c r="BA65" s="176"/>
      <c r="BB65" s="176"/>
      <c r="BC65" s="176"/>
      <c r="BD65" s="176"/>
      <c r="BE65" s="176"/>
      <c r="BF65" s="176"/>
      <c r="BG65" s="176"/>
      <c r="BH65" s="176"/>
      <c r="BI65" s="176"/>
      <c r="BJ65" s="176"/>
      <c r="BK65" s="176"/>
      <c r="BL65" s="176"/>
      <c r="BM65" s="176"/>
      <c r="BN65" s="176"/>
      <c r="BO65" s="176"/>
      <c r="BP65" s="176"/>
      <c r="BQ65" s="176"/>
      <c r="BR65" s="176"/>
      <c r="BS65" s="176"/>
      <c r="BT65" s="176"/>
      <c r="BU65" s="176"/>
      <c r="BV65" s="176"/>
      <c r="BW65" s="176"/>
      <c r="BX65" s="176"/>
      <c r="BY65" s="176"/>
      <c r="BZ65" s="176"/>
      <c r="CA65" s="176"/>
      <c r="CB65" s="176"/>
      <c r="CC65" s="176"/>
      <c r="CD65" s="176"/>
      <c r="CE65" s="176"/>
      <c r="CF65" s="176"/>
      <c r="CG65" s="176"/>
      <c r="CH65" s="176"/>
      <c r="CI65" s="176"/>
      <c r="CJ65" s="176"/>
      <c r="CK65" s="176"/>
      <c r="CL65" s="176"/>
      <c r="CM65" s="176"/>
      <c r="CN65" s="176"/>
      <c r="CO65" s="176"/>
      <c r="CP65" s="176"/>
      <c r="CQ65" s="176"/>
      <c r="CR65" s="176"/>
      <c r="CS65" s="176"/>
      <c r="CT65" s="176"/>
      <c r="CU65" s="176"/>
      <c r="CV65" s="176"/>
      <c r="CW65" s="176"/>
    </row>
    <row r="66" spans="1:101" s="179" customFormat="1" ht="20.100000000000001" customHeight="1">
      <c r="A66" s="657">
        <f t="shared" si="35"/>
        <v>23</v>
      </c>
      <c r="B66" s="196" t="str">
        <f t="shared" si="31"/>
        <v>Swansea Bay UHB</v>
      </c>
      <c r="C66" s="89"/>
      <c r="D66" s="89"/>
      <c r="E66" s="89"/>
      <c r="F66" s="89"/>
      <c r="G66" s="89"/>
      <c r="H66" s="197">
        <f t="shared" si="37"/>
        <v>0</v>
      </c>
      <c r="I66" s="197"/>
      <c r="J66" s="89"/>
      <c r="K66" s="90"/>
      <c r="L66" s="90"/>
      <c r="M66" s="89"/>
      <c r="N66" s="89"/>
      <c r="O66" s="89"/>
      <c r="P66" s="89"/>
      <c r="Q66" s="89"/>
      <c r="R66" s="122"/>
      <c r="S66" s="122"/>
      <c r="T66" s="122"/>
      <c r="U66" s="122"/>
      <c r="V66" s="122"/>
      <c r="W66" s="122"/>
      <c r="X66" s="122"/>
      <c r="Y66" s="122"/>
      <c r="Z66" s="122"/>
      <c r="AA66" s="122"/>
      <c r="AB66" s="122"/>
      <c r="AC66" s="122"/>
      <c r="AD66" s="197">
        <f t="shared" si="24"/>
        <v>0</v>
      </c>
      <c r="AE66" s="196" t="str">
        <f t="shared" si="36"/>
        <v/>
      </c>
      <c r="AF66" s="196" t="str">
        <f t="shared" si="26"/>
        <v/>
      </c>
      <c r="AG66" s="196" t="str">
        <f t="shared" si="27"/>
        <v/>
      </c>
      <c r="AH66" s="196" t="str">
        <f t="shared" si="28"/>
        <v/>
      </c>
      <c r="AI66" s="196" t="str">
        <f t="shared" si="29"/>
        <v/>
      </c>
      <c r="AJ66" s="196" t="str">
        <f t="shared" si="30"/>
        <v/>
      </c>
      <c r="AK66" s="196" t="str">
        <f t="shared" si="32"/>
        <v/>
      </c>
      <c r="AL66" s="196" t="str">
        <f t="shared" si="33"/>
        <v/>
      </c>
      <c r="AM66" s="176"/>
      <c r="AN66" s="176">
        <f t="shared" si="34"/>
        <v>0</v>
      </c>
      <c r="AO66" s="176"/>
      <c r="AP66" s="176"/>
      <c r="AQ66" s="176"/>
      <c r="AR66" s="176"/>
      <c r="AS66" s="176"/>
      <c r="AT66" s="176"/>
      <c r="AU66" s="176"/>
      <c r="AV66" s="176"/>
      <c r="AW66" s="176"/>
      <c r="AX66" s="176"/>
      <c r="AY66" s="176"/>
      <c r="AZ66" s="176"/>
      <c r="BA66" s="176"/>
      <c r="BB66" s="176"/>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c r="CS66" s="176"/>
      <c r="CT66" s="176"/>
      <c r="CU66" s="176"/>
      <c r="CV66" s="176"/>
      <c r="CW66" s="176"/>
    </row>
    <row r="67" spans="1:101" s="179" customFormat="1" ht="20.100000000000001" customHeight="1">
      <c r="A67" s="657">
        <f t="shared" si="35"/>
        <v>24</v>
      </c>
      <c r="B67" s="196" t="str">
        <f t="shared" si="31"/>
        <v>Swansea Bay UHB</v>
      </c>
      <c r="C67" s="89"/>
      <c r="D67" s="89"/>
      <c r="E67" s="89"/>
      <c r="F67" s="89"/>
      <c r="G67" s="89"/>
      <c r="H67" s="197">
        <f t="shared" si="37"/>
        <v>0</v>
      </c>
      <c r="I67" s="197"/>
      <c r="J67" s="89"/>
      <c r="K67" s="90"/>
      <c r="L67" s="90"/>
      <c r="M67" s="89"/>
      <c r="N67" s="89"/>
      <c r="O67" s="89"/>
      <c r="P67" s="89"/>
      <c r="Q67" s="89"/>
      <c r="R67" s="122"/>
      <c r="S67" s="122"/>
      <c r="T67" s="122"/>
      <c r="U67" s="122"/>
      <c r="V67" s="122"/>
      <c r="W67" s="122"/>
      <c r="X67" s="122"/>
      <c r="Y67" s="122"/>
      <c r="Z67" s="122"/>
      <c r="AA67" s="122"/>
      <c r="AB67" s="122"/>
      <c r="AC67" s="122"/>
      <c r="AD67" s="197">
        <f t="shared" si="24"/>
        <v>0</v>
      </c>
      <c r="AE67" s="196" t="str">
        <f t="shared" si="36"/>
        <v/>
      </c>
      <c r="AF67" s="196" t="str">
        <f t="shared" si="26"/>
        <v/>
      </c>
      <c r="AG67" s="196" t="str">
        <f t="shared" si="27"/>
        <v/>
      </c>
      <c r="AH67" s="196" t="str">
        <f t="shared" si="28"/>
        <v/>
      </c>
      <c r="AI67" s="196" t="str">
        <f t="shared" si="29"/>
        <v/>
      </c>
      <c r="AJ67" s="196" t="str">
        <f t="shared" si="30"/>
        <v/>
      </c>
      <c r="AK67" s="196" t="str">
        <f t="shared" si="32"/>
        <v/>
      </c>
      <c r="AL67" s="196" t="str">
        <f t="shared" si="33"/>
        <v/>
      </c>
      <c r="AM67" s="176"/>
      <c r="AN67" s="176">
        <f t="shared" si="34"/>
        <v>0</v>
      </c>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c r="CU67" s="176"/>
      <c r="CV67" s="176"/>
      <c r="CW67" s="176"/>
    </row>
    <row r="68" spans="1:101" s="179" customFormat="1" ht="20.100000000000001" customHeight="1">
      <c r="A68" s="657">
        <f t="shared" si="35"/>
        <v>25</v>
      </c>
      <c r="B68" s="196" t="str">
        <f t="shared" si="31"/>
        <v>Swansea Bay UHB</v>
      </c>
      <c r="C68" s="89"/>
      <c r="D68" s="89"/>
      <c r="E68" s="89"/>
      <c r="F68" s="89"/>
      <c r="G68" s="89"/>
      <c r="H68" s="197">
        <f t="shared" si="37"/>
        <v>0</v>
      </c>
      <c r="I68" s="197"/>
      <c r="J68" s="89"/>
      <c r="K68" s="90"/>
      <c r="L68" s="90"/>
      <c r="M68" s="89"/>
      <c r="N68" s="89"/>
      <c r="O68" s="89"/>
      <c r="P68" s="89"/>
      <c r="Q68" s="89"/>
      <c r="R68" s="122"/>
      <c r="S68" s="122"/>
      <c r="T68" s="122"/>
      <c r="U68" s="122"/>
      <c r="V68" s="122"/>
      <c r="W68" s="122"/>
      <c r="X68" s="122"/>
      <c r="Y68" s="122"/>
      <c r="Z68" s="122"/>
      <c r="AA68" s="122"/>
      <c r="AB68" s="122"/>
      <c r="AC68" s="122"/>
      <c r="AD68" s="197">
        <f t="shared" si="24"/>
        <v>0</v>
      </c>
      <c r="AE68" s="196" t="str">
        <f t="shared" si="36"/>
        <v/>
      </c>
      <c r="AF68" s="196" t="str">
        <f t="shared" si="26"/>
        <v/>
      </c>
      <c r="AG68" s="196" t="str">
        <f t="shared" si="27"/>
        <v/>
      </c>
      <c r="AH68" s="196" t="str">
        <f t="shared" si="28"/>
        <v/>
      </c>
      <c r="AI68" s="196" t="str">
        <f t="shared" si="29"/>
        <v/>
      </c>
      <c r="AJ68" s="196" t="str">
        <f t="shared" si="30"/>
        <v/>
      </c>
      <c r="AK68" s="196" t="str">
        <f t="shared" si="32"/>
        <v/>
      </c>
      <c r="AL68" s="196" t="str">
        <f t="shared" si="33"/>
        <v/>
      </c>
      <c r="AM68" s="176"/>
      <c r="AN68" s="176">
        <f t="shared" si="34"/>
        <v>0</v>
      </c>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c r="CU68" s="176"/>
      <c r="CV68" s="176"/>
      <c r="CW68" s="176"/>
    </row>
    <row r="69" spans="1:101" s="179" customFormat="1" ht="20.100000000000001" customHeight="1">
      <c r="A69" s="657">
        <f t="shared" si="35"/>
        <v>26</v>
      </c>
      <c r="B69" s="196" t="str">
        <f t="shared" si="31"/>
        <v>Swansea Bay UHB</v>
      </c>
      <c r="C69" s="89"/>
      <c r="D69" s="89"/>
      <c r="E69" s="89"/>
      <c r="F69" s="89"/>
      <c r="G69" s="89"/>
      <c r="H69" s="197">
        <f t="shared" si="37"/>
        <v>0</v>
      </c>
      <c r="I69" s="197"/>
      <c r="J69" s="89"/>
      <c r="K69" s="90"/>
      <c r="L69" s="90"/>
      <c r="M69" s="89"/>
      <c r="N69" s="89"/>
      <c r="O69" s="89"/>
      <c r="P69" s="89"/>
      <c r="Q69" s="89"/>
      <c r="R69" s="122"/>
      <c r="S69" s="122"/>
      <c r="T69" s="122"/>
      <c r="U69" s="123"/>
      <c r="V69" s="123"/>
      <c r="W69" s="123"/>
      <c r="X69" s="122"/>
      <c r="Y69" s="122"/>
      <c r="Z69" s="122"/>
      <c r="AA69" s="122"/>
      <c r="AB69" s="122"/>
      <c r="AC69" s="122"/>
      <c r="AD69" s="197">
        <f t="shared" si="24"/>
        <v>0</v>
      </c>
      <c r="AE69" s="196" t="str">
        <f t="shared" si="36"/>
        <v/>
      </c>
      <c r="AF69" s="196" t="str">
        <f t="shared" si="26"/>
        <v/>
      </c>
      <c r="AG69" s="196" t="str">
        <f t="shared" si="27"/>
        <v/>
      </c>
      <c r="AH69" s="196" t="str">
        <f t="shared" si="28"/>
        <v/>
      </c>
      <c r="AI69" s="196" t="str">
        <f t="shared" si="29"/>
        <v/>
      </c>
      <c r="AJ69" s="196" t="str">
        <f t="shared" si="30"/>
        <v/>
      </c>
      <c r="AK69" s="196" t="str">
        <f t="shared" si="32"/>
        <v/>
      </c>
      <c r="AL69" s="196" t="str">
        <f t="shared" si="33"/>
        <v/>
      </c>
      <c r="AM69" s="176"/>
      <c r="AN69" s="176">
        <f t="shared" si="34"/>
        <v>0</v>
      </c>
      <c r="AO69" s="176"/>
      <c r="AP69" s="176"/>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c r="CU69" s="176"/>
      <c r="CV69" s="176"/>
      <c r="CW69" s="176"/>
    </row>
    <row r="70" spans="1:101" s="179" customFormat="1" ht="20.100000000000001" customHeight="1">
      <c r="A70" s="657">
        <f t="shared" si="35"/>
        <v>27</v>
      </c>
      <c r="B70" s="196" t="str">
        <f t="shared" si="31"/>
        <v>Swansea Bay UHB</v>
      </c>
      <c r="C70" s="89"/>
      <c r="D70" s="89"/>
      <c r="E70" s="89"/>
      <c r="F70" s="89"/>
      <c r="G70" s="89"/>
      <c r="H70" s="197">
        <f t="shared" si="37"/>
        <v>0</v>
      </c>
      <c r="I70" s="197"/>
      <c r="J70" s="89"/>
      <c r="K70" s="90"/>
      <c r="L70" s="90"/>
      <c r="M70" s="89"/>
      <c r="N70" s="89"/>
      <c r="O70" s="89"/>
      <c r="P70" s="89"/>
      <c r="Q70" s="89"/>
      <c r="R70" s="122"/>
      <c r="S70" s="122"/>
      <c r="T70" s="122"/>
      <c r="U70" s="123"/>
      <c r="V70" s="123"/>
      <c r="W70" s="123"/>
      <c r="X70" s="122"/>
      <c r="Y70" s="122"/>
      <c r="Z70" s="122"/>
      <c r="AA70" s="122"/>
      <c r="AB70" s="122"/>
      <c r="AC70" s="122"/>
      <c r="AD70" s="197">
        <f t="shared" si="24"/>
        <v>0</v>
      </c>
      <c r="AE70" s="196" t="str">
        <f t="shared" si="36"/>
        <v/>
      </c>
      <c r="AF70" s="196" t="str">
        <f t="shared" si="26"/>
        <v/>
      </c>
      <c r="AG70" s="196" t="str">
        <f t="shared" si="27"/>
        <v/>
      </c>
      <c r="AH70" s="196" t="str">
        <f t="shared" si="28"/>
        <v/>
      </c>
      <c r="AI70" s="196" t="str">
        <f t="shared" si="29"/>
        <v/>
      </c>
      <c r="AJ70" s="196" t="str">
        <f t="shared" si="30"/>
        <v/>
      </c>
      <c r="AK70" s="196" t="str">
        <f t="shared" si="32"/>
        <v/>
      </c>
      <c r="AL70" s="196" t="str">
        <f t="shared" si="33"/>
        <v/>
      </c>
      <c r="AM70" s="176"/>
      <c r="AN70" s="176">
        <f t="shared" si="34"/>
        <v>0</v>
      </c>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row>
    <row r="71" spans="1:101" s="179" customFormat="1" ht="20.100000000000001" customHeight="1">
      <c r="A71" s="657">
        <f t="shared" si="35"/>
        <v>28</v>
      </c>
      <c r="B71" s="196" t="str">
        <f t="shared" si="31"/>
        <v>Swansea Bay UHB</v>
      </c>
      <c r="C71" s="89"/>
      <c r="D71" s="89"/>
      <c r="E71" s="89"/>
      <c r="F71" s="89"/>
      <c r="G71" s="89"/>
      <c r="H71" s="197">
        <f t="shared" si="37"/>
        <v>0</v>
      </c>
      <c r="I71" s="197"/>
      <c r="J71" s="89"/>
      <c r="K71" s="90"/>
      <c r="L71" s="90"/>
      <c r="M71" s="89"/>
      <c r="N71" s="89"/>
      <c r="O71" s="89"/>
      <c r="P71" s="89"/>
      <c r="Q71" s="89"/>
      <c r="R71" s="122"/>
      <c r="S71" s="122"/>
      <c r="T71" s="122"/>
      <c r="U71" s="123"/>
      <c r="V71" s="123"/>
      <c r="W71" s="123"/>
      <c r="X71" s="122"/>
      <c r="Y71" s="122"/>
      <c r="Z71" s="122"/>
      <c r="AA71" s="122"/>
      <c r="AB71" s="122"/>
      <c r="AC71" s="122"/>
      <c r="AD71" s="197">
        <f t="shared" si="24"/>
        <v>0</v>
      </c>
      <c r="AE71" s="196" t="str">
        <f t="shared" si="36"/>
        <v/>
      </c>
      <c r="AF71" s="196" t="str">
        <f t="shared" si="26"/>
        <v/>
      </c>
      <c r="AG71" s="196" t="str">
        <f t="shared" si="27"/>
        <v/>
      </c>
      <c r="AH71" s="196" t="str">
        <f t="shared" si="28"/>
        <v/>
      </c>
      <c r="AI71" s="196" t="str">
        <f t="shared" si="29"/>
        <v/>
      </c>
      <c r="AJ71" s="196" t="str">
        <f t="shared" si="30"/>
        <v/>
      </c>
      <c r="AK71" s="196" t="str">
        <f t="shared" si="32"/>
        <v/>
      </c>
      <c r="AL71" s="196" t="str">
        <f t="shared" si="33"/>
        <v/>
      </c>
      <c r="AM71" s="176"/>
      <c r="AN71" s="176">
        <f t="shared" si="34"/>
        <v>0</v>
      </c>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row>
    <row r="72" spans="1:101" s="179" customFormat="1" ht="20.100000000000001" customHeight="1">
      <c r="A72" s="657">
        <f t="shared" si="35"/>
        <v>29</v>
      </c>
      <c r="B72" s="196" t="str">
        <f t="shared" si="31"/>
        <v>Swansea Bay UHB</v>
      </c>
      <c r="C72" s="89"/>
      <c r="D72" s="89"/>
      <c r="E72" s="89"/>
      <c r="F72" s="89"/>
      <c r="G72" s="89"/>
      <c r="H72" s="197">
        <f t="shared" si="37"/>
        <v>0</v>
      </c>
      <c r="I72" s="197"/>
      <c r="J72" s="89"/>
      <c r="K72" s="90"/>
      <c r="L72" s="90"/>
      <c r="M72" s="89"/>
      <c r="N72" s="89"/>
      <c r="O72" s="89"/>
      <c r="P72" s="89"/>
      <c r="Q72" s="89"/>
      <c r="R72" s="122"/>
      <c r="S72" s="122"/>
      <c r="T72" s="122"/>
      <c r="U72" s="123"/>
      <c r="V72" s="123"/>
      <c r="W72" s="123"/>
      <c r="X72" s="122"/>
      <c r="Y72" s="122"/>
      <c r="Z72" s="122"/>
      <c r="AA72" s="122"/>
      <c r="AB72" s="122"/>
      <c r="AC72" s="122"/>
      <c r="AD72" s="197">
        <f t="shared" si="24"/>
        <v>0</v>
      </c>
      <c r="AE72" s="196" t="str">
        <f t="shared" si="36"/>
        <v/>
      </c>
      <c r="AF72" s="196" t="str">
        <f t="shared" si="26"/>
        <v/>
      </c>
      <c r="AG72" s="196" t="str">
        <f t="shared" si="27"/>
        <v/>
      </c>
      <c r="AH72" s="196" t="str">
        <f t="shared" si="28"/>
        <v/>
      </c>
      <c r="AI72" s="196" t="str">
        <f t="shared" si="29"/>
        <v/>
      </c>
      <c r="AJ72" s="196" t="str">
        <f t="shared" si="30"/>
        <v/>
      </c>
      <c r="AK72" s="196" t="str">
        <f t="shared" si="32"/>
        <v/>
      </c>
      <c r="AL72" s="196" t="str">
        <f t="shared" si="33"/>
        <v/>
      </c>
      <c r="AM72" s="176"/>
      <c r="AN72" s="176">
        <f t="shared" si="34"/>
        <v>0</v>
      </c>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row>
    <row r="73" spans="1:101" s="179" customFormat="1" ht="20.100000000000001" customHeight="1">
      <c r="A73" s="657">
        <f t="shared" si="35"/>
        <v>30</v>
      </c>
      <c r="B73" s="196" t="str">
        <f t="shared" si="31"/>
        <v>Swansea Bay UHB</v>
      </c>
      <c r="C73" s="89"/>
      <c r="D73" s="89"/>
      <c r="E73" s="89"/>
      <c r="F73" s="89"/>
      <c r="G73" s="89"/>
      <c r="H73" s="197">
        <f t="shared" si="37"/>
        <v>0</v>
      </c>
      <c r="I73" s="197"/>
      <c r="J73" s="89"/>
      <c r="K73" s="90"/>
      <c r="L73" s="90"/>
      <c r="M73" s="89"/>
      <c r="N73" s="89"/>
      <c r="O73" s="89"/>
      <c r="P73" s="89"/>
      <c r="Q73" s="89"/>
      <c r="R73" s="122"/>
      <c r="S73" s="122"/>
      <c r="T73" s="122"/>
      <c r="U73" s="123"/>
      <c r="V73" s="123"/>
      <c r="W73" s="123"/>
      <c r="X73" s="122"/>
      <c r="Y73" s="122"/>
      <c r="Z73" s="122"/>
      <c r="AA73" s="122"/>
      <c r="AB73" s="122"/>
      <c r="AC73" s="122"/>
      <c r="AD73" s="197">
        <f t="shared" si="24"/>
        <v>0</v>
      </c>
      <c r="AE73" s="196" t="str">
        <f t="shared" si="36"/>
        <v/>
      </c>
      <c r="AF73" s="196" t="str">
        <f t="shared" si="26"/>
        <v/>
      </c>
      <c r="AG73" s="196" t="str">
        <f t="shared" si="27"/>
        <v/>
      </c>
      <c r="AH73" s="196" t="str">
        <f t="shared" si="28"/>
        <v/>
      </c>
      <c r="AI73" s="196" t="str">
        <f t="shared" si="29"/>
        <v/>
      </c>
      <c r="AJ73" s="196" t="str">
        <f t="shared" si="30"/>
        <v/>
      </c>
      <c r="AK73" s="196" t="str">
        <f t="shared" si="32"/>
        <v/>
      </c>
      <c r="AL73" s="196" t="str">
        <f t="shared" si="33"/>
        <v/>
      </c>
      <c r="AM73" s="176"/>
      <c r="AN73" s="176">
        <f t="shared" si="34"/>
        <v>0</v>
      </c>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row>
    <row r="74" spans="1:101" s="179" customFormat="1" ht="20.100000000000001" customHeight="1">
      <c r="A74" s="657">
        <f t="shared" si="35"/>
        <v>31</v>
      </c>
      <c r="B74" s="196" t="str">
        <f t="shared" si="31"/>
        <v>Swansea Bay UHB</v>
      </c>
      <c r="C74" s="89"/>
      <c r="D74" s="89"/>
      <c r="E74" s="89"/>
      <c r="F74" s="89"/>
      <c r="G74" s="89"/>
      <c r="H74" s="197">
        <f t="shared" si="37"/>
        <v>0</v>
      </c>
      <c r="I74" s="197"/>
      <c r="J74" s="89"/>
      <c r="K74" s="90"/>
      <c r="L74" s="90"/>
      <c r="M74" s="89"/>
      <c r="N74" s="89"/>
      <c r="O74" s="89"/>
      <c r="P74" s="89"/>
      <c r="Q74" s="89"/>
      <c r="R74" s="122"/>
      <c r="S74" s="122"/>
      <c r="T74" s="122"/>
      <c r="U74" s="123"/>
      <c r="V74" s="123"/>
      <c r="W74" s="123"/>
      <c r="X74" s="122"/>
      <c r="Y74" s="122"/>
      <c r="Z74" s="122"/>
      <c r="AA74" s="122"/>
      <c r="AB74" s="122"/>
      <c r="AC74" s="122"/>
      <c r="AD74" s="197">
        <f t="shared" si="24"/>
        <v>0</v>
      </c>
      <c r="AE74" s="196" t="str">
        <f t="shared" si="36"/>
        <v/>
      </c>
      <c r="AF74" s="196" t="str">
        <f t="shared" si="26"/>
        <v/>
      </c>
      <c r="AG74" s="196" t="str">
        <f t="shared" si="27"/>
        <v/>
      </c>
      <c r="AH74" s="196" t="str">
        <f t="shared" si="28"/>
        <v/>
      </c>
      <c r="AI74" s="196" t="str">
        <f t="shared" si="29"/>
        <v/>
      </c>
      <c r="AJ74" s="196" t="str">
        <f t="shared" si="30"/>
        <v/>
      </c>
      <c r="AK74" s="196" t="str">
        <f t="shared" si="32"/>
        <v/>
      </c>
      <c r="AL74" s="196" t="str">
        <f t="shared" si="33"/>
        <v/>
      </c>
      <c r="AM74" s="176"/>
      <c r="AN74" s="176">
        <f t="shared" si="34"/>
        <v>0</v>
      </c>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row>
    <row r="75" spans="1:101" s="179" customFormat="1" ht="20.100000000000001" customHeight="1">
      <c r="A75" s="657">
        <f t="shared" si="35"/>
        <v>32</v>
      </c>
      <c r="B75" s="196" t="str">
        <f t="shared" si="31"/>
        <v>Swansea Bay UHB</v>
      </c>
      <c r="C75" s="89"/>
      <c r="D75" s="89"/>
      <c r="E75" s="89"/>
      <c r="F75" s="89"/>
      <c r="G75" s="89"/>
      <c r="H75" s="197">
        <f t="shared" si="37"/>
        <v>0</v>
      </c>
      <c r="I75" s="197"/>
      <c r="J75" s="89"/>
      <c r="K75" s="90"/>
      <c r="L75" s="90"/>
      <c r="M75" s="89"/>
      <c r="N75" s="89"/>
      <c r="O75" s="89"/>
      <c r="P75" s="89"/>
      <c r="Q75" s="89"/>
      <c r="R75" s="122"/>
      <c r="S75" s="122"/>
      <c r="T75" s="122"/>
      <c r="U75" s="123"/>
      <c r="V75" s="123"/>
      <c r="W75" s="123"/>
      <c r="X75" s="122"/>
      <c r="Y75" s="122"/>
      <c r="Z75" s="122"/>
      <c r="AA75" s="122"/>
      <c r="AB75" s="122"/>
      <c r="AC75" s="122"/>
      <c r="AD75" s="197">
        <f t="shared" si="24"/>
        <v>0</v>
      </c>
      <c r="AE75" s="196" t="str">
        <f t="shared" si="36"/>
        <v/>
      </c>
      <c r="AF75" s="196" t="str">
        <f t="shared" si="26"/>
        <v/>
      </c>
      <c r="AG75" s="196" t="str">
        <f t="shared" si="27"/>
        <v/>
      </c>
      <c r="AH75" s="196" t="str">
        <f t="shared" si="28"/>
        <v/>
      </c>
      <c r="AI75" s="196" t="str">
        <f t="shared" si="29"/>
        <v/>
      </c>
      <c r="AJ75" s="196" t="str">
        <f t="shared" si="30"/>
        <v/>
      </c>
      <c r="AK75" s="196" t="str">
        <f t="shared" si="32"/>
        <v/>
      </c>
      <c r="AL75" s="196" t="str">
        <f t="shared" si="33"/>
        <v/>
      </c>
      <c r="AM75" s="176"/>
      <c r="AN75" s="176">
        <f t="shared" si="34"/>
        <v>0</v>
      </c>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row>
    <row r="76" spans="1:101" s="179" customFormat="1" ht="20.100000000000001" customHeight="1">
      <c r="A76" s="657">
        <f t="shared" si="35"/>
        <v>33</v>
      </c>
      <c r="B76" s="196" t="str">
        <f t="shared" si="31"/>
        <v>Swansea Bay UHB</v>
      </c>
      <c r="C76" s="89"/>
      <c r="D76" s="89"/>
      <c r="E76" s="89"/>
      <c r="F76" s="89"/>
      <c r="G76" s="89"/>
      <c r="H76" s="197">
        <f t="shared" si="37"/>
        <v>0</v>
      </c>
      <c r="I76" s="197"/>
      <c r="J76" s="89"/>
      <c r="K76" s="90"/>
      <c r="L76" s="90"/>
      <c r="M76" s="89"/>
      <c r="N76" s="89"/>
      <c r="O76" s="89"/>
      <c r="P76" s="89"/>
      <c r="Q76" s="89"/>
      <c r="R76" s="122"/>
      <c r="S76" s="122"/>
      <c r="T76" s="122"/>
      <c r="U76" s="123"/>
      <c r="V76" s="123"/>
      <c r="W76" s="123"/>
      <c r="X76" s="122"/>
      <c r="Y76" s="122"/>
      <c r="Z76" s="122"/>
      <c r="AA76" s="122"/>
      <c r="AB76" s="122"/>
      <c r="AC76" s="122"/>
      <c r="AD76" s="197">
        <f t="shared" si="24"/>
        <v>0</v>
      </c>
      <c r="AE76" s="196" t="str">
        <f t="shared" si="36"/>
        <v/>
      </c>
      <c r="AF76" s="196" t="str">
        <f t="shared" si="26"/>
        <v/>
      </c>
      <c r="AG76" s="196" t="str">
        <f t="shared" si="27"/>
        <v/>
      </c>
      <c r="AH76" s="196" t="str">
        <f t="shared" si="28"/>
        <v/>
      </c>
      <c r="AI76" s="196" t="str">
        <f t="shared" si="29"/>
        <v/>
      </c>
      <c r="AJ76" s="196" t="str">
        <f t="shared" si="30"/>
        <v/>
      </c>
      <c r="AK76" s="196" t="str">
        <f t="shared" si="32"/>
        <v/>
      </c>
      <c r="AL76" s="196" t="str">
        <f t="shared" si="33"/>
        <v/>
      </c>
      <c r="AM76" s="176"/>
      <c r="AN76" s="176">
        <f t="shared" si="34"/>
        <v>0</v>
      </c>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row>
    <row r="77" spans="1:101" s="179" customFormat="1" ht="20.100000000000001" customHeight="1">
      <c r="A77" s="657">
        <f t="shared" si="35"/>
        <v>34</v>
      </c>
      <c r="B77" s="196" t="str">
        <f t="shared" si="31"/>
        <v>Swansea Bay UHB</v>
      </c>
      <c r="C77" s="89"/>
      <c r="D77" s="89"/>
      <c r="E77" s="89"/>
      <c r="F77" s="89"/>
      <c r="G77" s="89"/>
      <c r="H77" s="197">
        <f t="shared" si="37"/>
        <v>0</v>
      </c>
      <c r="I77" s="197"/>
      <c r="J77" s="89"/>
      <c r="K77" s="90"/>
      <c r="L77" s="90"/>
      <c r="M77" s="89"/>
      <c r="N77" s="89"/>
      <c r="O77" s="89"/>
      <c r="P77" s="89"/>
      <c r="Q77" s="89"/>
      <c r="R77" s="122"/>
      <c r="S77" s="122"/>
      <c r="T77" s="122"/>
      <c r="U77" s="123"/>
      <c r="V77" s="123"/>
      <c r="W77" s="123"/>
      <c r="X77" s="122"/>
      <c r="Y77" s="122"/>
      <c r="Z77" s="122"/>
      <c r="AA77" s="122"/>
      <c r="AB77" s="122"/>
      <c r="AC77" s="122"/>
      <c r="AD77" s="197">
        <f t="shared" si="24"/>
        <v>0</v>
      </c>
      <c r="AE77" s="196" t="str">
        <f t="shared" si="36"/>
        <v/>
      </c>
      <c r="AF77" s="196" t="str">
        <f t="shared" si="26"/>
        <v/>
      </c>
      <c r="AG77" s="196" t="str">
        <f t="shared" si="27"/>
        <v/>
      </c>
      <c r="AH77" s="196" t="str">
        <f t="shared" si="28"/>
        <v/>
      </c>
      <c r="AI77" s="196" t="str">
        <f t="shared" si="29"/>
        <v/>
      </c>
      <c r="AJ77" s="196" t="str">
        <f t="shared" si="30"/>
        <v/>
      </c>
      <c r="AK77" s="196" t="str">
        <f t="shared" si="32"/>
        <v/>
      </c>
      <c r="AL77" s="196" t="str">
        <f t="shared" si="33"/>
        <v/>
      </c>
      <c r="AM77" s="176"/>
      <c r="AN77" s="176">
        <f t="shared" si="34"/>
        <v>0</v>
      </c>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row>
    <row r="78" spans="1:101" s="179" customFormat="1" ht="20.100000000000001" customHeight="1">
      <c r="A78" s="657">
        <f t="shared" si="35"/>
        <v>35</v>
      </c>
      <c r="B78" s="196" t="str">
        <f t="shared" si="31"/>
        <v>Swansea Bay UHB</v>
      </c>
      <c r="C78" s="89"/>
      <c r="D78" s="89"/>
      <c r="E78" s="89"/>
      <c r="F78" s="89"/>
      <c r="G78" s="89"/>
      <c r="H78" s="197">
        <f t="shared" si="37"/>
        <v>0</v>
      </c>
      <c r="I78" s="197"/>
      <c r="J78" s="89"/>
      <c r="K78" s="90"/>
      <c r="L78" s="90"/>
      <c r="M78" s="89"/>
      <c r="N78" s="89"/>
      <c r="O78" s="89"/>
      <c r="P78" s="89"/>
      <c r="Q78" s="89"/>
      <c r="R78" s="122"/>
      <c r="S78" s="122"/>
      <c r="T78" s="122"/>
      <c r="U78" s="123"/>
      <c r="V78" s="123"/>
      <c r="W78" s="123"/>
      <c r="X78" s="122"/>
      <c r="Y78" s="122"/>
      <c r="Z78" s="122"/>
      <c r="AA78" s="122"/>
      <c r="AB78" s="122"/>
      <c r="AC78" s="122"/>
      <c r="AD78" s="197">
        <f t="shared" si="24"/>
        <v>0</v>
      </c>
      <c r="AE78" s="196" t="str">
        <f t="shared" si="36"/>
        <v/>
      </c>
      <c r="AF78" s="196" t="str">
        <f t="shared" si="26"/>
        <v/>
      </c>
      <c r="AG78" s="196" t="str">
        <f t="shared" si="27"/>
        <v/>
      </c>
      <c r="AH78" s="196" t="str">
        <f t="shared" si="28"/>
        <v/>
      </c>
      <c r="AI78" s="196" t="str">
        <f t="shared" si="29"/>
        <v/>
      </c>
      <c r="AJ78" s="196" t="str">
        <f t="shared" si="30"/>
        <v/>
      </c>
      <c r="AK78" s="196" t="str">
        <f t="shared" si="32"/>
        <v/>
      </c>
      <c r="AL78" s="196" t="str">
        <f t="shared" si="33"/>
        <v/>
      </c>
      <c r="AM78" s="176"/>
      <c r="AN78" s="176">
        <f t="shared" si="34"/>
        <v>0</v>
      </c>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row>
    <row r="79" spans="1:101" s="179" customFormat="1" ht="20.100000000000001" customHeight="1">
      <c r="A79" s="657">
        <f t="shared" si="35"/>
        <v>36</v>
      </c>
      <c r="B79" s="196" t="str">
        <f t="shared" si="31"/>
        <v>Swansea Bay UHB</v>
      </c>
      <c r="C79" s="89"/>
      <c r="D79" s="89"/>
      <c r="E79" s="89"/>
      <c r="F79" s="89"/>
      <c r="G79" s="89"/>
      <c r="H79" s="197">
        <f t="shared" si="37"/>
        <v>0</v>
      </c>
      <c r="I79" s="197"/>
      <c r="J79" s="89"/>
      <c r="K79" s="90"/>
      <c r="L79" s="90"/>
      <c r="M79" s="89"/>
      <c r="N79" s="89"/>
      <c r="O79" s="89"/>
      <c r="P79" s="89"/>
      <c r="Q79" s="89"/>
      <c r="R79" s="122"/>
      <c r="S79" s="122"/>
      <c r="T79" s="122"/>
      <c r="U79" s="123"/>
      <c r="V79" s="123"/>
      <c r="W79" s="123"/>
      <c r="X79" s="122"/>
      <c r="Y79" s="122"/>
      <c r="Z79" s="122"/>
      <c r="AA79" s="122"/>
      <c r="AB79" s="122"/>
      <c r="AC79" s="122"/>
      <c r="AD79" s="197">
        <f t="shared" si="24"/>
        <v>0</v>
      </c>
      <c r="AE79" s="196" t="str">
        <f t="shared" si="36"/>
        <v/>
      </c>
      <c r="AF79" s="196" t="str">
        <f t="shared" si="26"/>
        <v/>
      </c>
      <c r="AG79" s="196" t="str">
        <f t="shared" si="27"/>
        <v/>
      </c>
      <c r="AH79" s="196" t="str">
        <f t="shared" si="28"/>
        <v/>
      </c>
      <c r="AI79" s="196" t="str">
        <f t="shared" si="29"/>
        <v/>
      </c>
      <c r="AJ79" s="196" t="str">
        <f t="shared" si="30"/>
        <v/>
      </c>
      <c r="AK79" s="196" t="str">
        <f t="shared" si="32"/>
        <v/>
      </c>
      <c r="AL79" s="196" t="str">
        <f t="shared" si="33"/>
        <v/>
      </c>
      <c r="AM79" s="176"/>
      <c r="AN79" s="176">
        <f t="shared" si="34"/>
        <v>0</v>
      </c>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row>
    <row r="80" spans="1:101" s="179" customFormat="1" ht="20.100000000000001" customHeight="1">
      <c r="A80" s="657">
        <f t="shared" si="35"/>
        <v>37</v>
      </c>
      <c r="B80" s="196" t="str">
        <f t="shared" si="31"/>
        <v>Swansea Bay UHB</v>
      </c>
      <c r="C80" s="89"/>
      <c r="D80" s="89"/>
      <c r="E80" s="89"/>
      <c r="F80" s="89"/>
      <c r="G80" s="89"/>
      <c r="H80" s="197">
        <f t="shared" si="37"/>
        <v>0</v>
      </c>
      <c r="I80" s="197"/>
      <c r="J80" s="89"/>
      <c r="K80" s="90"/>
      <c r="L80" s="90"/>
      <c r="M80" s="89"/>
      <c r="N80" s="89"/>
      <c r="O80" s="89"/>
      <c r="P80" s="89"/>
      <c r="Q80" s="89"/>
      <c r="R80" s="122"/>
      <c r="S80" s="122"/>
      <c r="T80" s="122"/>
      <c r="U80" s="123"/>
      <c r="V80" s="123"/>
      <c r="W80" s="123"/>
      <c r="X80" s="122"/>
      <c r="Y80" s="122"/>
      <c r="Z80" s="122"/>
      <c r="AA80" s="122"/>
      <c r="AB80" s="122"/>
      <c r="AC80" s="122"/>
      <c r="AD80" s="197">
        <f t="shared" si="24"/>
        <v>0</v>
      </c>
      <c r="AE80" s="196" t="str">
        <f t="shared" si="36"/>
        <v/>
      </c>
      <c r="AF80" s="196" t="str">
        <f t="shared" si="26"/>
        <v/>
      </c>
      <c r="AG80" s="196" t="str">
        <f t="shared" si="27"/>
        <v/>
      </c>
      <c r="AH80" s="196" t="str">
        <f t="shared" si="28"/>
        <v/>
      </c>
      <c r="AI80" s="196" t="str">
        <f t="shared" si="29"/>
        <v/>
      </c>
      <c r="AJ80" s="196" t="str">
        <f t="shared" si="30"/>
        <v/>
      </c>
      <c r="AK80" s="196" t="str">
        <f t="shared" si="32"/>
        <v/>
      </c>
      <c r="AL80" s="196" t="str">
        <f t="shared" si="33"/>
        <v/>
      </c>
      <c r="AM80" s="176"/>
      <c r="AN80" s="176">
        <f t="shared" si="34"/>
        <v>0</v>
      </c>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row>
    <row r="81" spans="1:101" s="179" customFormat="1" ht="20.100000000000001" customHeight="1">
      <c r="A81" s="657">
        <f t="shared" si="35"/>
        <v>38</v>
      </c>
      <c r="B81" s="196" t="str">
        <f t="shared" si="31"/>
        <v>Swansea Bay UHB</v>
      </c>
      <c r="C81" s="89"/>
      <c r="D81" s="89"/>
      <c r="E81" s="89"/>
      <c r="F81" s="89"/>
      <c r="G81" s="89"/>
      <c r="H81" s="197">
        <f t="shared" si="37"/>
        <v>0</v>
      </c>
      <c r="I81" s="197"/>
      <c r="J81" s="89"/>
      <c r="K81" s="90"/>
      <c r="L81" s="90"/>
      <c r="M81" s="89"/>
      <c r="N81" s="89"/>
      <c r="O81" s="89"/>
      <c r="P81" s="89"/>
      <c r="Q81" s="89"/>
      <c r="R81" s="122"/>
      <c r="S81" s="122"/>
      <c r="T81" s="122"/>
      <c r="U81" s="123"/>
      <c r="V81" s="123"/>
      <c r="W81" s="123"/>
      <c r="X81" s="122"/>
      <c r="Y81" s="122"/>
      <c r="Z81" s="122"/>
      <c r="AA81" s="122"/>
      <c r="AB81" s="122"/>
      <c r="AC81" s="122"/>
      <c r="AD81" s="197">
        <f t="shared" si="24"/>
        <v>0</v>
      </c>
      <c r="AE81" s="196" t="str">
        <f t="shared" si="36"/>
        <v/>
      </c>
      <c r="AF81" s="196" t="str">
        <f t="shared" si="26"/>
        <v/>
      </c>
      <c r="AG81" s="196" t="str">
        <f t="shared" si="27"/>
        <v/>
      </c>
      <c r="AH81" s="196" t="str">
        <f t="shared" si="28"/>
        <v/>
      </c>
      <c r="AI81" s="196" t="str">
        <f t="shared" si="29"/>
        <v/>
      </c>
      <c r="AJ81" s="196" t="str">
        <f t="shared" si="30"/>
        <v/>
      </c>
      <c r="AK81" s="196" t="str">
        <f t="shared" si="32"/>
        <v/>
      </c>
      <c r="AL81" s="196" t="str">
        <f t="shared" si="33"/>
        <v/>
      </c>
      <c r="AM81" s="176"/>
      <c r="AN81" s="176">
        <f t="shared" si="34"/>
        <v>0</v>
      </c>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row>
    <row r="82" spans="1:101" s="179" customFormat="1" ht="20.100000000000001" customHeight="1">
      <c r="A82" s="657">
        <f t="shared" si="35"/>
        <v>39</v>
      </c>
      <c r="B82" s="196" t="str">
        <f t="shared" si="31"/>
        <v>Swansea Bay UHB</v>
      </c>
      <c r="C82" s="89"/>
      <c r="D82" s="89"/>
      <c r="E82" s="89"/>
      <c r="F82" s="89"/>
      <c r="G82" s="89"/>
      <c r="H82" s="197">
        <f t="shared" si="37"/>
        <v>0</v>
      </c>
      <c r="I82" s="197"/>
      <c r="J82" s="89"/>
      <c r="K82" s="90"/>
      <c r="L82" s="90"/>
      <c r="M82" s="89"/>
      <c r="N82" s="89"/>
      <c r="O82" s="89"/>
      <c r="P82" s="89"/>
      <c r="Q82" s="89"/>
      <c r="R82" s="122"/>
      <c r="S82" s="122"/>
      <c r="T82" s="122"/>
      <c r="U82" s="123"/>
      <c r="V82" s="123"/>
      <c r="W82" s="123"/>
      <c r="X82" s="122"/>
      <c r="Y82" s="122"/>
      <c r="Z82" s="122"/>
      <c r="AA82" s="122"/>
      <c r="AB82" s="122"/>
      <c r="AC82" s="122"/>
      <c r="AD82" s="197">
        <f t="shared" si="24"/>
        <v>0</v>
      </c>
      <c r="AE82" s="196" t="str">
        <f t="shared" si="36"/>
        <v/>
      </c>
      <c r="AF82" s="196" t="str">
        <f t="shared" si="26"/>
        <v/>
      </c>
      <c r="AG82" s="196" t="str">
        <f t="shared" si="27"/>
        <v/>
      </c>
      <c r="AH82" s="196" t="str">
        <f t="shared" si="28"/>
        <v/>
      </c>
      <c r="AI82" s="196" t="str">
        <f t="shared" si="29"/>
        <v/>
      </c>
      <c r="AJ82" s="196" t="str">
        <f t="shared" si="30"/>
        <v/>
      </c>
      <c r="AK82" s="196" t="str">
        <f t="shared" si="32"/>
        <v/>
      </c>
      <c r="AL82" s="196" t="str">
        <f t="shared" si="33"/>
        <v/>
      </c>
      <c r="AM82" s="176"/>
      <c r="AN82" s="176">
        <f t="shared" si="34"/>
        <v>0</v>
      </c>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row>
    <row r="83" spans="1:101" s="179" customFormat="1" ht="20.100000000000001" customHeight="1">
      <c r="A83" s="657">
        <f t="shared" si="35"/>
        <v>40</v>
      </c>
      <c r="B83" s="196" t="str">
        <f t="shared" si="31"/>
        <v>Swansea Bay UHB</v>
      </c>
      <c r="C83" s="89"/>
      <c r="D83" s="89"/>
      <c r="E83" s="89"/>
      <c r="F83" s="89"/>
      <c r="G83" s="89"/>
      <c r="H83" s="197">
        <f t="shared" si="37"/>
        <v>0</v>
      </c>
      <c r="I83" s="197"/>
      <c r="J83" s="89"/>
      <c r="K83" s="90"/>
      <c r="L83" s="90"/>
      <c r="M83" s="89"/>
      <c r="N83" s="89"/>
      <c r="O83" s="89"/>
      <c r="P83" s="89"/>
      <c r="Q83" s="89"/>
      <c r="R83" s="122"/>
      <c r="S83" s="122"/>
      <c r="T83" s="122"/>
      <c r="U83" s="123"/>
      <c r="V83" s="123"/>
      <c r="W83" s="123"/>
      <c r="X83" s="122"/>
      <c r="Y83" s="122"/>
      <c r="Z83" s="122"/>
      <c r="AA83" s="122"/>
      <c r="AB83" s="122"/>
      <c r="AC83" s="122"/>
      <c r="AD83" s="197">
        <f t="shared" si="24"/>
        <v>0</v>
      </c>
      <c r="AE83" s="196" t="str">
        <f t="shared" si="36"/>
        <v/>
      </c>
      <c r="AF83" s="196" t="str">
        <f t="shared" si="26"/>
        <v/>
      </c>
      <c r="AG83" s="196" t="str">
        <f t="shared" si="27"/>
        <v/>
      </c>
      <c r="AH83" s="196" t="str">
        <f t="shared" si="28"/>
        <v/>
      </c>
      <c r="AI83" s="196" t="str">
        <f t="shared" si="29"/>
        <v/>
      </c>
      <c r="AJ83" s="196" t="str">
        <f t="shared" si="30"/>
        <v/>
      </c>
      <c r="AK83" s="196" t="str">
        <f t="shared" si="32"/>
        <v/>
      </c>
      <c r="AL83" s="196" t="str">
        <f t="shared" si="33"/>
        <v/>
      </c>
      <c r="AM83" s="176"/>
      <c r="AN83" s="176">
        <f t="shared" si="34"/>
        <v>0</v>
      </c>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row>
    <row r="84" spans="1:101" s="179" customFormat="1" ht="20.100000000000001" customHeight="1">
      <c r="A84" s="657">
        <f t="shared" si="35"/>
        <v>41</v>
      </c>
      <c r="B84" s="196" t="str">
        <f t="shared" si="31"/>
        <v>Swansea Bay UHB</v>
      </c>
      <c r="C84" s="89"/>
      <c r="D84" s="89"/>
      <c r="E84" s="89"/>
      <c r="F84" s="89"/>
      <c r="G84" s="89"/>
      <c r="H84" s="197">
        <f t="shared" si="37"/>
        <v>0</v>
      </c>
      <c r="I84" s="197"/>
      <c r="J84" s="89"/>
      <c r="K84" s="90"/>
      <c r="L84" s="90"/>
      <c r="M84" s="89"/>
      <c r="N84" s="89"/>
      <c r="O84" s="89"/>
      <c r="P84" s="89"/>
      <c r="Q84" s="89"/>
      <c r="R84" s="122"/>
      <c r="S84" s="122"/>
      <c r="T84" s="122"/>
      <c r="U84" s="123"/>
      <c r="V84" s="123"/>
      <c r="W84" s="123"/>
      <c r="X84" s="122"/>
      <c r="Y84" s="122"/>
      <c r="Z84" s="122"/>
      <c r="AA84" s="122"/>
      <c r="AB84" s="122"/>
      <c r="AC84" s="122"/>
      <c r="AD84" s="197">
        <f t="shared" si="24"/>
        <v>0</v>
      </c>
      <c r="AE84" s="196" t="str">
        <f t="shared" si="36"/>
        <v/>
      </c>
      <c r="AF84" s="196" t="str">
        <f t="shared" si="26"/>
        <v/>
      </c>
      <c r="AG84" s="196" t="str">
        <f t="shared" si="27"/>
        <v/>
      </c>
      <c r="AH84" s="196" t="str">
        <f t="shared" si="28"/>
        <v/>
      </c>
      <c r="AI84" s="196" t="str">
        <f t="shared" si="29"/>
        <v/>
      </c>
      <c r="AJ84" s="196" t="str">
        <f t="shared" si="30"/>
        <v/>
      </c>
      <c r="AK84" s="196" t="str">
        <f t="shared" si="32"/>
        <v/>
      </c>
      <c r="AL84" s="196" t="str">
        <f t="shared" si="33"/>
        <v/>
      </c>
      <c r="AM84" s="176"/>
      <c r="AN84" s="176">
        <f t="shared" si="34"/>
        <v>0</v>
      </c>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row>
    <row r="85" spans="1:101" s="179" customFormat="1" ht="20.100000000000001" customHeight="1">
      <c r="A85" s="657">
        <f t="shared" si="35"/>
        <v>42</v>
      </c>
      <c r="B85" s="196" t="str">
        <f t="shared" si="31"/>
        <v>Swansea Bay UHB</v>
      </c>
      <c r="C85" s="89"/>
      <c r="D85" s="89"/>
      <c r="E85" s="89"/>
      <c r="F85" s="89"/>
      <c r="G85" s="89"/>
      <c r="H85" s="197">
        <f t="shared" si="37"/>
        <v>0</v>
      </c>
      <c r="I85" s="197"/>
      <c r="J85" s="89"/>
      <c r="K85" s="90"/>
      <c r="L85" s="90"/>
      <c r="M85" s="89"/>
      <c r="N85" s="89"/>
      <c r="O85" s="89"/>
      <c r="P85" s="89"/>
      <c r="Q85" s="89"/>
      <c r="R85" s="122"/>
      <c r="S85" s="122"/>
      <c r="T85" s="122"/>
      <c r="U85" s="123"/>
      <c r="V85" s="123"/>
      <c r="W85" s="123"/>
      <c r="X85" s="122"/>
      <c r="Y85" s="122"/>
      <c r="Z85" s="122"/>
      <c r="AA85" s="122"/>
      <c r="AB85" s="122"/>
      <c r="AC85" s="122"/>
      <c r="AD85" s="197">
        <f t="shared" si="24"/>
        <v>0</v>
      </c>
      <c r="AE85" s="196" t="str">
        <f t="shared" si="36"/>
        <v/>
      </c>
      <c r="AF85" s="196" t="str">
        <f t="shared" si="26"/>
        <v/>
      </c>
      <c r="AG85" s="196" t="str">
        <f t="shared" si="27"/>
        <v/>
      </c>
      <c r="AH85" s="196" t="str">
        <f t="shared" si="28"/>
        <v/>
      </c>
      <c r="AI85" s="196" t="str">
        <f t="shared" si="29"/>
        <v/>
      </c>
      <c r="AJ85" s="196" t="str">
        <f t="shared" si="30"/>
        <v/>
      </c>
      <c r="AK85" s="196" t="str">
        <f t="shared" si="32"/>
        <v/>
      </c>
      <c r="AL85" s="196" t="str">
        <f t="shared" si="33"/>
        <v/>
      </c>
      <c r="AM85" s="176"/>
      <c r="AN85" s="176">
        <f t="shared" si="34"/>
        <v>0</v>
      </c>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row>
    <row r="86" spans="1:101" s="179" customFormat="1" ht="20.100000000000001" customHeight="1">
      <c r="A86" s="657">
        <f t="shared" si="35"/>
        <v>43</v>
      </c>
      <c r="B86" s="196" t="str">
        <f t="shared" si="31"/>
        <v>Swansea Bay UHB</v>
      </c>
      <c r="C86" s="89"/>
      <c r="D86" s="89"/>
      <c r="E86" s="89"/>
      <c r="F86" s="89"/>
      <c r="G86" s="89"/>
      <c r="H86" s="197">
        <f t="shared" si="37"/>
        <v>0</v>
      </c>
      <c r="I86" s="197"/>
      <c r="J86" s="89"/>
      <c r="K86" s="90"/>
      <c r="L86" s="90"/>
      <c r="M86" s="89"/>
      <c r="N86" s="89"/>
      <c r="O86" s="89"/>
      <c r="P86" s="89"/>
      <c r="Q86" s="89"/>
      <c r="R86" s="122"/>
      <c r="S86" s="122"/>
      <c r="T86" s="122"/>
      <c r="U86" s="123"/>
      <c r="V86" s="123"/>
      <c r="W86" s="123"/>
      <c r="X86" s="122"/>
      <c r="Y86" s="122"/>
      <c r="Z86" s="122"/>
      <c r="AA86" s="122"/>
      <c r="AB86" s="122"/>
      <c r="AC86" s="122"/>
      <c r="AD86" s="197">
        <f t="shared" si="24"/>
        <v>0</v>
      </c>
      <c r="AE86" s="196" t="str">
        <f t="shared" si="36"/>
        <v/>
      </c>
      <c r="AF86" s="196" t="str">
        <f t="shared" si="26"/>
        <v/>
      </c>
      <c r="AG86" s="196" t="str">
        <f t="shared" si="27"/>
        <v/>
      </c>
      <c r="AH86" s="196" t="str">
        <f t="shared" si="28"/>
        <v/>
      </c>
      <c r="AI86" s="196" t="str">
        <f t="shared" si="29"/>
        <v/>
      </c>
      <c r="AJ86" s="196" t="str">
        <f t="shared" si="30"/>
        <v/>
      </c>
      <c r="AK86" s="196" t="str">
        <f t="shared" si="32"/>
        <v/>
      </c>
      <c r="AL86" s="196" t="str">
        <f t="shared" si="33"/>
        <v/>
      </c>
      <c r="AM86" s="176"/>
      <c r="AN86" s="176">
        <f t="shared" si="34"/>
        <v>0</v>
      </c>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row>
    <row r="87" spans="1:101" s="179" customFormat="1" ht="20.100000000000001" customHeight="1">
      <c r="A87" s="657">
        <f t="shared" si="35"/>
        <v>44</v>
      </c>
      <c r="B87" s="196" t="str">
        <f t="shared" si="31"/>
        <v>Swansea Bay UHB</v>
      </c>
      <c r="C87" s="89"/>
      <c r="D87" s="89"/>
      <c r="E87" s="89"/>
      <c r="F87" s="89"/>
      <c r="G87" s="89"/>
      <c r="H87" s="197">
        <f t="shared" si="37"/>
        <v>0</v>
      </c>
      <c r="I87" s="197"/>
      <c r="J87" s="89"/>
      <c r="K87" s="90"/>
      <c r="L87" s="90"/>
      <c r="M87" s="89"/>
      <c r="N87" s="89"/>
      <c r="O87" s="89"/>
      <c r="P87" s="89"/>
      <c r="Q87" s="89"/>
      <c r="R87" s="122"/>
      <c r="S87" s="122"/>
      <c r="T87" s="122"/>
      <c r="U87" s="123"/>
      <c r="V87" s="123"/>
      <c r="W87" s="123"/>
      <c r="X87" s="122"/>
      <c r="Y87" s="122"/>
      <c r="Z87" s="122"/>
      <c r="AA87" s="122"/>
      <c r="AB87" s="122"/>
      <c r="AC87" s="122"/>
      <c r="AD87" s="197">
        <f t="shared" si="24"/>
        <v>0</v>
      </c>
      <c r="AE87" s="196" t="str">
        <f t="shared" si="36"/>
        <v/>
      </c>
      <c r="AF87" s="196" t="str">
        <f t="shared" si="26"/>
        <v/>
      </c>
      <c r="AG87" s="196" t="str">
        <f t="shared" si="27"/>
        <v/>
      </c>
      <c r="AH87" s="196" t="str">
        <f t="shared" si="28"/>
        <v/>
      </c>
      <c r="AI87" s="196" t="str">
        <f t="shared" si="29"/>
        <v/>
      </c>
      <c r="AJ87" s="196" t="str">
        <f t="shared" si="30"/>
        <v/>
      </c>
      <c r="AK87" s="196" t="str">
        <f t="shared" si="32"/>
        <v/>
      </c>
      <c r="AL87" s="196" t="str">
        <f t="shared" si="33"/>
        <v/>
      </c>
      <c r="AM87" s="176"/>
      <c r="AN87" s="176">
        <f t="shared" si="34"/>
        <v>0</v>
      </c>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row>
    <row r="88" spans="1:101" s="179" customFormat="1" ht="20.100000000000001" customHeight="1">
      <c r="A88" s="657">
        <f t="shared" si="35"/>
        <v>45</v>
      </c>
      <c r="B88" s="196" t="str">
        <f t="shared" si="31"/>
        <v>Swansea Bay UHB</v>
      </c>
      <c r="C88" s="89"/>
      <c r="D88" s="89"/>
      <c r="E88" s="89"/>
      <c r="F88" s="89"/>
      <c r="G88" s="89"/>
      <c r="H88" s="197">
        <f t="shared" si="37"/>
        <v>0</v>
      </c>
      <c r="I88" s="197"/>
      <c r="J88" s="89"/>
      <c r="K88" s="90"/>
      <c r="L88" s="90"/>
      <c r="M88" s="89"/>
      <c r="N88" s="89"/>
      <c r="O88" s="89"/>
      <c r="P88" s="89"/>
      <c r="Q88" s="89"/>
      <c r="R88" s="122"/>
      <c r="S88" s="122"/>
      <c r="T88" s="122"/>
      <c r="U88" s="123"/>
      <c r="V88" s="123"/>
      <c r="W88" s="123"/>
      <c r="X88" s="122"/>
      <c r="Y88" s="122"/>
      <c r="Z88" s="122"/>
      <c r="AA88" s="122"/>
      <c r="AB88" s="122"/>
      <c r="AC88" s="122"/>
      <c r="AD88" s="197">
        <f t="shared" si="24"/>
        <v>0</v>
      </c>
      <c r="AE88" s="196" t="str">
        <f t="shared" si="36"/>
        <v/>
      </c>
      <c r="AF88" s="196" t="str">
        <f t="shared" si="26"/>
        <v/>
      </c>
      <c r="AG88" s="196" t="str">
        <f t="shared" si="27"/>
        <v/>
      </c>
      <c r="AH88" s="196" t="str">
        <f t="shared" si="28"/>
        <v/>
      </c>
      <c r="AI88" s="196" t="str">
        <f t="shared" si="29"/>
        <v/>
      </c>
      <c r="AJ88" s="196" t="str">
        <f t="shared" si="30"/>
        <v/>
      </c>
      <c r="AK88" s="196" t="str">
        <f t="shared" si="32"/>
        <v/>
      </c>
      <c r="AL88" s="196" t="str">
        <f t="shared" si="33"/>
        <v/>
      </c>
      <c r="AM88" s="176"/>
      <c r="AN88" s="176">
        <f t="shared" si="34"/>
        <v>0</v>
      </c>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row>
    <row r="89" spans="1:101" s="179" customFormat="1" ht="20.100000000000001" customHeight="1">
      <c r="A89" s="657">
        <f t="shared" si="35"/>
        <v>46</v>
      </c>
      <c r="B89" s="196" t="str">
        <f t="shared" si="31"/>
        <v>Swansea Bay UHB</v>
      </c>
      <c r="C89" s="89"/>
      <c r="D89" s="89"/>
      <c r="E89" s="89"/>
      <c r="F89" s="89"/>
      <c r="G89" s="89"/>
      <c r="H89" s="197">
        <f t="shared" si="37"/>
        <v>0</v>
      </c>
      <c r="I89" s="197"/>
      <c r="J89" s="89"/>
      <c r="K89" s="90"/>
      <c r="L89" s="90"/>
      <c r="M89" s="89"/>
      <c r="N89" s="89"/>
      <c r="O89" s="89"/>
      <c r="P89" s="89"/>
      <c r="Q89" s="89"/>
      <c r="R89" s="122"/>
      <c r="S89" s="122"/>
      <c r="T89" s="122"/>
      <c r="U89" s="123"/>
      <c r="V89" s="123"/>
      <c r="W89" s="123"/>
      <c r="X89" s="122"/>
      <c r="Y89" s="122"/>
      <c r="Z89" s="122"/>
      <c r="AA89" s="122"/>
      <c r="AB89" s="122"/>
      <c r="AC89" s="122"/>
      <c r="AD89" s="197">
        <f t="shared" si="24"/>
        <v>0</v>
      </c>
      <c r="AE89" s="196" t="str">
        <f t="shared" si="36"/>
        <v/>
      </c>
      <c r="AF89" s="196" t="str">
        <f t="shared" si="26"/>
        <v/>
      </c>
      <c r="AG89" s="196" t="str">
        <f t="shared" si="27"/>
        <v/>
      </c>
      <c r="AH89" s="196" t="str">
        <f t="shared" si="28"/>
        <v/>
      </c>
      <c r="AI89" s="196" t="str">
        <f t="shared" si="29"/>
        <v/>
      </c>
      <c r="AJ89" s="196" t="str">
        <f t="shared" si="30"/>
        <v/>
      </c>
      <c r="AK89" s="196" t="str">
        <f t="shared" si="32"/>
        <v/>
      </c>
      <c r="AL89" s="196" t="str">
        <f t="shared" si="33"/>
        <v/>
      </c>
      <c r="AM89" s="176"/>
      <c r="AN89" s="176">
        <f t="shared" si="34"/>
        <v>0</v>
      </c>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row>
    <row r="90" spans="1:101" s="179" customFormat="1" ht="20.100000000000001" customHeight="1">
      <c r="A90" s="657">
        <f t="shared" si="35"/>
        <v>47</v>
      </c>
      <c r="B90" s="196" t="str">
        <f t="shared" si="31"/>
        <v>Swansea Bay UHB</v>
      </c>
      <c r="C90" s="89"/>
      <c r="D90" s="89"/>
      <c r="E90" s="89"/>
      <c r="F90" s="89"/>
      <c r="G90" s="89"/>
      <c r="H90" s="197">
        <f t="shared" si="37"/>
        <v>0</v>
      </c>
      <c r="I90" s="197"/>
      <c r="J90" s="89"/>
      <c r="K90" s="90"/>
      <c r="L90" s="90"/>
      <c r="M90" s="89"/>
      <c r="N90" s="89"/>
      <c r="O90" s="89"/>
      <c r="P90" s="89"/>
      <c r="Q90" s="89"/>
      <c r="R90" s="122"/>
      <c r="S90" s="122"/>
      <c r="T90" s="122"/>
      <c r="U90" s="123"/>
      <c r="V90" s="123"/>
      <c r="W90" s="123"/>
      <c r="X90" s="122"/>
      <c r="Y90" s="122"/>
      <c r="Z90" s="122"/>
      <c r="AA90" s="122"/>
      <c r="AB90" s="122"/>
      <c r="AC90" s="122"/>
      <c r="AD90" s="197">
        <f t="shared" si="24"/>
        <v>0</v>
      </c>
      <c r="AE90" s="196" t="str">
        <f t="shared" si="36"/>
        <v/>
      </c>
      <c r="AF90" s="196" t="str">
        <f t="shared" si="26"/>
        <v/>
      </c>
      <c r="AG90" s="196" t="str">
        <f t="shared" si="27"/>
        <v/>
      </c>
      <c r="AH90" s="196" t="str">
        <f t="shared" si="28"/>
        <v/>
      </c>
      <c r="AI90" s="196" t="str">
        <f t="shared" si="29"/>
        <v/>
      </c>
      <c r="AJ90" s="196" t="str">
        <f t="shared" si="30"/>
        <v/>
      </c>
      <c r="AK90" s="196" t="str">
        <f t="shared" si="32"/>
        <v/>
      </c>
      <c r="AL90" s="196" t="str">
        <f t="shared" si="33"/>
        <v/>
      </c>
      <c r="AM90" s="176"/>
      <c r="AN90" s="176">
        <f t="shared" si="34"/>
        <v>0</v>
      </c>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row>
    <row r="91" spans="1:101" s="179" customFormat="1" ht="20.100000000000001" customHeight="1">
      <c r="A91" s="657">
        <f t="shared" si="35"/>
        <v>48</v>
      </c>
      <c r="B91" s="196" t="str">
        <f t="shared" si="31"/>
        <v>Swansea Bay UHB</v>
      </c>
      <c r="C91" s="89"/>
      <c r="D91" s="89"/>
      <c r="E91" s="89"/>
      <c r="F91" s="89"/>
      <c r="G91" s="89"/>
      <c r="H91" s="197">
        <f t="shared" si="37"/>
        <v>0</v>
      </c>
      <c r="I91" s="197"/>
      <c r="J91" s="89"/>
      <c r="K91" s="90"/>
      <c r="L91" s="90"/>
      <c r="M91" s="89"/>
      <c r="N91" s="89"/>
      <c r="O91" s="89"/>
      <c r="P91" s="89"/>
      <c r="Q91" s="89"/>
      <c r="R91" s="122"/>
      <c r="S91" s="122"/>
      <c r="T91" s="122"/>
      <c r="U91" s="123"/>
      <c r="V91" s="123"/>
      <c r="W91" s="123"/>
      <c r="X91" s="122"/>
      <c r="Y91" s="122"/>
      <c r="Z91" s="122"/>
      <c r="AA91" s="122"/>
      <c r="AB91" s="122"/>
      <c r="AC91" s="122"/>
      <c r="AD91" s="197">
        <f t="shared" si="24"/>
        <v>0</v>
      </c>
      <c r="AE91" s="196" t="str">
        <f t="shared" si="36"/>
        <v/>
      </c>
      <c r="AF91" s="196" t="str">
        <f t="shared" si="26"/>
        <v/>
      </c>
      <c r="AG91" s="196" t="str">
        <f t="shared" si="27"/>
        <v/>
      </c>
      <c r="AH91" s="196" t="str">
        <f t="shared" si="28"/>
        <v/>
      </c>
      <c r="AI91" s="196" t="str">
        <f t="shared" si="29"/>
        <v/>
      </c>
      <c r="AJ91" s="196" t="str">
        <f t="shared" si="30"/>
        <v/>
      </c>
      <c r="AK91" s="196" t="str">
        <f t="shared" si="32"/>
        <v/>
      </c>
      <c r="AL91" s="196" t="str">
        <f t="shared" si="33"/>
        <v/>
      </c>
      <c r="AM91" s="176"/>
      <c r="AN91" s="176">
        <f t="shared" si="34"/>
        <v>0</v>
      </c>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row>
    <row r="92" spans="1:101" s="179" customFormat="1" ht="20.100000000000001" customHeight="1">
      <c r="A92" s="657">
        <f t="shared" si="35"/>
        <v>49</v>
      </c>
      <c r="B92" s="196" t="str">
        <f t="shared" si="31"/>
        <v>Swansea Bay UHB</v>
      </c>
      <c r="C92" s="89"/>
      <c r="D92" s="89"/>
      <c r="E92" s="89"/>
      <c r="F92" s="89"/>
      <c r="G92" s="89"/>
      <c r="H92" s="197">
        <f t="shared" si="37"/>
        <v>0</v>
      </c>
      <c r="I92" s="197"/>
      <c r="J92" s="89"/>
      <c r="K92" s="90"/>
      <c r="L92" s="90"/>
      <c r="M92" s="89"/>
      <c r="N92" s="89"/>
      <c r="O92" s="89"/>
      <c r="P92" s="89"/>
      <c r="Q92" s="89"/>
      <c r="R92" s="122"/>
      <c r="S92" s="122"/>
      <c r="T92" s="122"/>
      <c r="U92" s="123"/>
      <c r="V92" s="123"/>
      <c r="W92" s="123"/>
      <c r="X92" s="122"/>
      <c r="Y92" s="122"/>
      <c r="Z92" s="122"/>
      <c r="AA92" s="122"/>
      <c r="AB92" s="122"/>
      <c r="AC92" s="122"/>
      <c r="AD92" s="197">
        <f t="shared" si="24"/>
        <v>0</v>
      </c>
      <c r="AE92" s="196" t="str">
        <f t="shared" si="36"/>
        <v/>
      </c>
      <c r="AF92" s="196" t="str">
        <f t="shared" si="26"/>
        <v/>
      </c>
      <c r="AG92" s="196" t="str">
        <f t="shared" si="27"/>
        <v/>
      </c>
      <c r="AH92" s="196" t="str">
        <f t="shared" si="28"/>
        <v/>
      </c>
      <c r="AI92" s="196" t="str">
        <f t="shared" si="29"/>
        <v/>
      </c>
      <c r="AJ92" s="196" t="str">
        <f t="shared" si="30"/>
        <v/>
      </c>
      <c r="AK92" s="196" t="str">
        <f t="shared" si="32"/>
        <v/>
      </c>
      <c r="AL92" s="196" t="str">
        <f t="shared" si="33"/>
        <v/>
      </c>
      <c r="AM92" s="176"/>
      <c r="AN92" s="176">
        <f t="shared" si="34"/>
        <v>0</v>
      </c>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row>
    <row r="93" spans="1:101" s="179" customFormat="1" ht="20.100000000000001" customHeight="1">
      <c r="A93" s="657">
        <f t="shared" si="35"/>
        <v>50</v>
      </c>
      <c r="B93" s="196" t="str">
        <f t="shared" si="31"/>
        <v>Swansea Bay UHB</v>
      </c>
      <c r="C93" s="89"/>
      <c r="D93" s="89"/>
      <c r="E93" s="89"/>
      <c r="F93" s="89"/>
      <c r="G93" s="89"/>
      <c r="H93" s="197">
        <f t="shared" si="37"/>
        <v>0</v>
      </c>
      <c r="I93" s="197"/>
      <c r="J93" s="89"/>
      <c r="K93" s="90"/>
      <c r="L93" s="90"/>
      <c r="M93" s="89"/>
      <c r="N93" s="89"/>
      <c r="O93" s="89"/>
      <c r="P93" s="89"/>
      <c r="Q93" s="89"/>
      <c r="R93" s="122"/>
      <c r="S93" s="122"/>
      <c r="T93" s="122"/>
      <c r="U93" s="123"/>
      <c r="V93" s="123"/>
      <c r="W93" s="123"/>
      <c r="X93" s="122"/>
      <c r="Y93" s="122"/>
      <c r="Z93" s="122"/>
      <c r="AA93" s="122"/>
      <c r="AB93" s="122"/>
      <c r="AC93" s="122"/>
      <c r="AD93" s="197">
        <f t="shared" si="24"/>
        <v>0</v>
      </c>
      <c r="AE93" s="196" t="str">
        <f t="shared" si="36"/>
        <v/>
      </c>
      <c r="AF93" s="196" t="str">
        <f t="shared" si="26"/>
        <v/>
      </c>
      <c r="AG93" s="196" t="str">
        <f t="shared" si="27"/>
        <v/>
      </c>
      <c r="AH93" s="196" t="str">
        <f t="shared" si="28"/>
        <v/>
      </c>
      <c r="AI93" s="196" t="str">
        <f t="shared" si="29"/>
        <v/>
      </c>
      <c r="AJ93" s="196" t="str">
        <f t="shared" si="30"/>
        <v/>
      </c>
      <c r="AK93" s="196" t="str">
        <f t="shared" si="32"/>
        <v/>
      </c>
      <c r="AL93" s="196" t="str">
        <f t="shared" si="33"/>
        <v/>
      </c>
      <c r="AM93" s="176"/>
      <c r="AN93" s="176">
        <f t="shared" si="34"/>
        <v>0</v>
      </c>
      <c r="AO93" s="176"/>
      <c r="AP93" s="176"/>
      <c r="AQ93" s="176"/>
      <c r="AR93" s="176"/>
      <c r="AS93" s="176"/>
      <c r="AT93" s="176"/>
      <c r="AU93" s="176"/>
      <c r="AV93" s="176"/>
      <c r="AW93" s="176"/>
      <c r="AX93" s="176"/>
      <c r="AY93" s="176"/>
      <c r="AZ93" s="176"/>
      <c r="BA93" s="176"/>
      <c r="BB93" s="176"/>
      <c r="BC93" s="176"/>
      <c r="BD93" s="176"/>
      <c r="BE93" s="176"/>
      <c r="BF93" s="176"/>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76"/>
      <c r="CH93" s="176"/>
      <c r="CI93" s="176"/>
      <c r="CJ93" s="176"/>
      <c r="CK93" s="176"/>
      <c r="CL93" s="176"/>
      <c r="CM93" s="176"/>
      <c r="CN93" s="176"/>
      <c r="CO93" s="176"/>
      <c r="CP93" s="176"/>
      <c r="CQ93" s="176"/>
      <c r="CR93" s="176"/>
      <c r="CS93" s="176"/>
      <c r="CT93" s="176"/>
      <c r="CU93" s="176"/>
      <c r="CV93" s="176"/>
      <c r="CW93" s="176"/>
    </row>
    <row r="94" spans="1:101" s="179" customFormat="1" ht="20.100000000000001" customHeight="1">
      <c r="A94" s="657">
        <f t="shared" si="35"/>
        <v>51</v>
      </c>
      <c r="B94" s="196" t="str">
        <f t="shared" si="31"/>
        <v>Swansea Bay UHB</v>
      </c>
      <c r="C94" s="89"/>
      <c r="D94" s="89"/>
      <c r="E94" s="89"/>
      <c r="F94" s="89"/>
      <c r="G94" s="89"/>
      <c r="H94" s="197">
        <f t="shared" si="37"/>
        <v>0</v>
      </c>
      <c r="I94" s="197"/>
      <c r="J94" s="89"/>
      <c r="K94" s="90"/>
      <c r="L94" s="90"/>
      <c r="M94" s="89"/>
      <c r="N94" s="89"/>
      <c r="O94" s="89"/>
      <c r="P94" s="89"/>
      <c r="Q94" s="89"/>
      <c r="R94" s="122"/>
      <c r="S94" s="122"/>
      <c r="T94" s="122"/>
      <c r="U94" s="123"/>
      <c r="V94" s="123"/>
      <c r="W94" s="123"/>
      <c r="X94" s="122"/>
      <c r="Y94" s="122"/>
      <c r="Z94" s="122"/>
      <c r="AA94" s="122"/>
      <c r="AB94" s="122"/>
      <c r="AC94" s="122"/>
      <c r="AD94" s="197">
        <f t="shared" si="24"/>
        <v>0</v>
      </c>
      <c r="AE94" s="196" t="str">
        <f t="shared" si="36"/>
        <v/>
      </c>
      <c r="AF94" s="196" t="str">
        <f t="shared" si="26"/>
        <v/>
      </c>
      <c r="AG94" s="196" t="str">
        <f t="shared" si="27"/>
        <v/>
      </c>
      <c r="AH94" s="196" t="str">
        <f t="shared" si="28"/>
        <v/>
      </c>
      <c r="AI94" s="196" t="str">
        <f t="shared" si="29"/>
        <v/>
      </c>
      <c r="AJ94" s="196" t="str">
        <f t="shared" si="30"/>
        <v/>
      </c>
      <c r="AK94" s="196" t="str">
        <f t="shared" si="32"/>
        <v/>
      </c>
      <c r="AL94" s="196" t="str">
        <f t="shared" si="33"/>
        <v/>
      </c>
      <c r="AM94" s="176"/>
      <c r="AN94" s="176">
        <f t="shared" si="34"/>
        <v>0</v>
      </c>
      <c r="AO94" s="176"/>
      <c r="AP94" s="176"/>
      <c r="AQ94" s="176"/>
      <c r="AR94" s="176"/>
      <c r="AS94" s="176"/>
      <c r="AT94" s="176"/>
      <c r="AU94" s="176"/>
      <c r="AV94" s="176"/>
      <c r="AW94" s="176"/>
      <c r="AX94" s="176"/>
      <c r="AY94" s="176"/>
      <c r="AZ94" s="176"/>
      <c r="BA94" s="176"/>
      <c r="BB94" s="176"/>
      <c r="BC94" s="176"/>
      <c r="BD94" s="176"/>
      <c r="BE94" s="176"/>
      <c r="BF94" s="176"/>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6"/>
      <c r="CH94" s="176"/>
      <c r="CI94" s="176"/>
      <c r="CJ94" s="176"/>
      <c r="CK94" s="176"/>
      <c r="CL94" s="176"/>
      <c r="CM94" s="176"/>
      <c r="CN94" s="176"/>
      <c r="CO94" s="176"/>
      <c r="CP94" s="176"/>
      <c r="CQ94" s="176"/>
      <c r="CR94" s="176"/>
      <c r="CS94" s="176"/>
      <c r="CT94" s="176"/>
      <c r="CU94" s="176"/>
      <c r="CV94" s="176"/>
      <c r="CW94" s="176"/>
    </row>
    <row r="95" spans="1:101" s="179" customFormat="1" ht="20.100000000000001" customHeight="1">
      <c r="A95" s="657">
        <f t="shared" si="35"/>
        <v>52</v>
      </c>
      <c r="B95" s="196" t="str">
        <f t="shared" si="31"/>
        <v>Swansea Bay UHB</v>
      </c>
      <c r="C95" s="89"/>
      <c r="D95" s="89"/>
      <c r="E95" s="89"/>
      <c r="F95" s="89"/>
      <c r="G95" s="89"/>
      <c r="H95" s="197">
        <f t="shared" si="37"/>
        <v>0</v>
      </c>
      <c r="I95" s="197"/>
      <c r="J95" s="89"/>
      <c r="K95" s="90"/>
      <c r="L95" s="90"/>
      <c r="M95" s="89"/>
      <c r="N95" s="89"/>
      <c r="O95" s="89"/>
      <c r="P95" s="89"/>
      <c r="Q95" s="89"/>
      <c r="R95" s="122"/>
      <c r="S95" s="122"/>
      <c r="T95" s="122"/>
      <c r="U95" s="123"/>
      <c r="V95" s="123"/>
      <c r="W95" s="123"/>
      <c r="X95" s="122"/>
      <c r="Y95" s="122"/>
      <c r="Z95" s="122"/>
      <c r="AA95" s="122"/>
      <c r="AB95" s="122"/>
      <c r="AC95" s="122"/>
      <c r="AD95" s="197">
        <f t="shared" si="24"/>
        <v>0</v>
      </c>
      <c r="AE95" s="196" t="str">
        <f t="shared" si="36"/>
        <v/>
      </c>
      <c r="AF95" s="196" t="str">
        <f t="shared" si="26"/>
        <v/>
      </c>
      <c r="AG95" s="196" t="str">
        <f t="shared" si="27"/>
        <v/>
      </c>
      <c r="AH95" s="196" t="str">
        <f t="shared" si="28"/>
        <v/>
      </c>
      <c r="AI95" s="196" t="str">
        <f t="shared" si="29"/>
        <v/>
      </c>
      <c r="AJ95" s="196" t="str">
        <f t="shared" si="30"/>
        <v/>
      </c>
      <c r="AK95" s="196" t="str">
        <f t="shared" si="32"/>
        <v/>
      </c>
      <c r="AL95" s="196" t="str">
        <f t="shared" si="33"/>
        <v/>
      </c>
      <c r="AM95" s="176"/>
      <c r="AN95" s="176">
        <f t="shared" si="34"/>
        <v>0</v>
      </c>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row>
    <row r="96" spans="1:101" s="179" customFormat="1" ht="20.100000000000001" customHeight="1">
      <c r="A96" s="657">
        <f t="shared" si="35"/>
        <v>53</v>
      </c>
      <c r="B96" s="196" t="str">
        <f t="shared" si="31"/>
        <v>Swansea Bay UHB</v>
      </c>
      <c r="C96" s="89"/>
      <c r="D96" s="89"/>
      <c r="E96" s="89"/>
      <c r="F96" s="89"/>
      <c r="G96" s="89"/>
      <c r="H96" s="197">
        <f t="shared" si="37"/>
        <v>0</v>
      </c>
      <c r="I96" s="197"/>
      <c r="J96" s="89"/>
      <c r="K96" s="90"/>
      <c r="L96" s="90"/>
      <c r="M96" s="89"/>
      <c r="N96" s="89"/>
      <c r="O96" s="89"/>
      <c r="P96" s="89"/>
      <c r="Q96" s="89"/>
      <c r="R96" s="122"/>
      <c r="S96" s="122"/>
      <c r="T96" s="122"/>
      <c r="U96" s="123"/>
      <c r="V96" s="123"/>
      <c r="W96" s="123"/>
      <c r="X96" s="122"/>
      <c r="Y96" s="122"/>
      <c r="Z96" s="122"/>
      <c r="AA96" s="122"/>
      <c r="AB96" s="122"/>
      <c r="AC96" s="122"/>
      <c r="AD96" s="197">
        <f t="shared" si="24"/>
        <v>0</v>
      </c>
      <c r="AE96" s="196" t="str">
        <f t="shared" si="36"/>
        <v/>
      </c>
      <c r="AF96" s="196" t="str">
        <f t="shared" si="26"/>
        <v/>
      </c>
      <c r="AG96" s="196" t="str">
        <f t="shared" si="27"/>
        <v/>
      </c>
      <c r="AH96" s="196" t="str">
        <f t="shared" si="28"/>
        <v/>
      </c>
      <c r="AI96" s="196" t="str">
        <f t="shared" si="29"/>
        <v/>
      </c>
      <c r="AJ96" s="196" t="str">
        <f t="shared" si="30"/>
        <v/>
      </c>
      <c r="AK96" s="196" t="str">
        <f t="shared" si="32"/>
        <v/>
      </c>
      <c r="AL96" s="196" t="str">
        <f t="shared" si="33"/>
        <v/>
      </c>
      <c r="AM96" s="176"/>
      <c r="AN96" s="176">
        <f t="shared" si="34"/>
        <v>0</v>
      </c>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row>
    <row r="97" spans="1:101" s="179" customFormat="1" ht="20.100000000000001" customHeight="1">
      <c r="A97" s="657">
        <f t="shared" si="35"/>
        <v>54</v>
      </c>
      <c r="B97" s="196" t="str">
        <f t="shared" si="31"/>
        <v>Swansea Bay UHB</v>
      </c>
      <c r="C97" s="89"/>
      <c r="D97" s="89"/>
      <c r="E97" s="89"/>
      <c r="F97" s="89"/>
      <c r="G97" s="89"/>
      <c r="H97" s="197">
        <f t="shared" si="37"/>
        <v>0</v>
      </c>
      <c r="I97" s="197"/>
      <c r="J97" s="89"/>
      <c r="K97" s="90"/>
      <c r="L97" s="90"/>
      <c r="M97" s="89"/>
      <c r="N97" s="89"/>
      <c r="O97" s="89"/>
      <c r="P97" s="89"/>
      <c r="Q97" s="89"/>
      <c r="R97" s="122"/>
      <c r="S97" s="122"/>
      <c r="T97" s="122"/>
      <c r="U97" s="123"/>
      <c r="V97" s="123"/>
      <c r="W97" s="123"/>
      <c r="X97" s="122"/>
      <c r="Y97" s="122"/>
      <c r="Z97" s="122"/>
      <c r="AA97" s="122"/>
      <c r="AB97" s="122"/>
      <c r="AC97" s="122"/>
      <c r="AD97" s="197">
        <f t="shared" si="24"/>
        <v>0</v>
      </c>
      <c r="AE97" s="196" t="str">
        <f t="shared" si="36"/>
        <v/>
      </c>
      <c r="AF97" s="196" t="str">
        <f t="shared" si="26"/>
        <v/>
      </c>
      <c r="AG97" s="196" t="str">
        <f t="shared" si="27"/>
        <v/>
      </c>
      <c r="AH97" s="196" t="str">
        <f t="shared" si="28"/>
        <v/>
      </c>
      <c r="AI97" s="196" t="str">
        <f t="shared" si="29"/>
        <v/>
      </c>
      <c r="AJ97" s="196" t="str">
        <f t="shared" si="30"/>
        <v/>
      </c>
      <c r="AK97" s="196" t="str">
        <f t="shared" si="32"/>
        <v/>
      </c>
      <c r="AL97" s="196" t="str">
        <f t="shared" si="33"/>
        <v/>
      </c>
      <c r="AM97" s="176"/>
      <c r="AN97" s="176">
        <f t="shared" si="34"/>
        <v>0</v>
      </c>
      <c r="AO97" s="176"/>
      <c r="AP97" s="176"/>
      <c r="AQ97" s="176"/>
      <c r="AR97" s="176"/>
      <c r="AS97" s="176"/>
      <c r="AT97" s="176"/>
      <c r="AU97" s="176"/>
      <c r="AV97" s="176"/>
      <c r="AW97" s="176"/>
      <c r="AX97" s="176"/>
      <c r="AY97" s="176"/>
      <c r="AZ97" s="176"/>
      <c r="BA97" s="176"/>
      <c r="BB97" s="176"/>
      <c r="BC97" s="176"/>
      <c r="BD97" s="176"/>
      <c r="BE97" s="176"/>
      <c r="BF97" s="176"/>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c r="CJ97" s="176"/>
      <c r="CK97" s="176"/>
      <c r="CL97" s="176"/>
      <c r="CM97" s="176"/>
      <c r="CN97" s="176"/>
      <c r="CO97" s="176"/>
      <c r="CP97" s="176"/>
      <c r="CQ97" s="176"/>
      <c r="CR97" s="176"/>
      <c r="CS97" s="176"/>
      <c r="CT97" s="176"/>
      <c r="CU97" s="176"/>
      <c r="CV97" s="176"/>
      <c r="CW97" s="176"/>
    </row>
    <row r="98" spans="1:101" s="179" customFormat="1" ht="20.100000000000001" customHeight="1">
      <c r="A98" s="657">
        <f t="shared" si="35"/>
        <v>55</v>
      </c>
      <c r="B98" s="196" t="str">
        <f t="shared" si="31"/>
        <v>Swansea Bay UHB</v>
      </c>
      <c r="C98" s="89"/>
      <c r="D98" s="89"/>
      <c r="E98" s="89"/>
      <c r="F98" s="89"/>
      <c r="G98" s="89"/>
      <c r="H98" s="197">
        <f t="shared" si="37"/>
        <v>0</v>
      </c>
      <c r="I98" s="197"/>
      <c r="J98" s="89"/>
      <c r="K98" s="90"/>
      <c r="L98" s="90"/>
      <c r="M98" s="89"/>
      <c r="N98" s="89"/>
      <c r="O98" s="89"/>
      <c r="P98" s="89"/>
      <c r="Q98" s="89"/>
      <c r="R98" s="122"/>
      <c r="S98" s="122"/>
      <c r="T98" s="122"/>
      <c r="U98" s="123"/>
      <c r="V98" s="123"/>
      <c r="W98" s="123"/>
      <c r="X98" s="122"/>
      <c r="Y98" s="122"/>
      <c r="Z98" s="122"/>
      <c r="AA98" s="122"/>
      <c r="AB98" s="122"/>
      <c r="AC98" s="122"/>
      <c r="AD98" s="197">
        <f t="shared" si="24"/>
        <v>0</v>
      </c>
      <c r="AE98" s="196" t="str">
        <f t="shared" si="36"/>
        <v/>
      </c>
      <c r="AF98" s="196" t="str">
        <f t="shared" si="26"/>
        <v/>
      </c>
      <c r="AG98" s="196" t="str">
        <f t="shared" si="27"/>
        <v/>
      </c>
      <c r="AH98" s="196" t="str">
        <f t="shared" si="28"/>
        <v/>
      </c>
      <c r="AI98" s="196" t="str">
        <f t="shared" si="29"/>
        <v/>
      </c>
      <c r="AJ98" s="196" t="str">
        <f t="shared" si="30"/>
        <v/>
      </c>
      <c r="AK98" s="196" t="str">
        <f t="shared" si="32"/>
        <v/>
      </c>
      <c r="AL98" s="196" t="str">
        <f t="shared" si="33"/>
        <v/>
      </c>
      <c r="AM98" s="176"/>
      <c r="AN98" s="176">
        <f t="shared" si="34"/>
        <v>0</v>
      </c>
      <c r="AO98" s="176"/>
      <c r="AP98" s="176"/>
      <c r="AQ98" s="176"/>
      <c r="AR98" s="176"/>
      <c r="AS98" s="176"/>
      <c r="AT98" s="176"/>
      <c r="AU98" s="176"/>
      <c r="AV98" s="176"/>
      <c r="AW98" s="176"/>
      <c r="AX98" s="176"/>
      <c r="AY98" s="176"/>
      <c r="AZ98" s="176"/>
      <c r="BA98" s="176"/>
      <c r="BB98" s="176"/>
      <c r="BC98" s="176"/>
      <c r="BD98" s="176"/>
      <c r="BE98" s="176"/>
      <c r="BF98" s="176"/>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c r="CJ98" s="176"/>
      <c r="CK98" s="176"/>
      <c r="CL98" s="176"/>
      <c r="CM98" s="176"/>
      <c r="CN98" s="176"/>
      <c r="CO98" s="176"/>
      <c r="CP98" s="176"/>
      <c r="CQ98" s="176"/>
      <c r="CR98" s="176"/>
      <c r="CS98" s="176"/>
      <c r="CT98" s="176"/>
      <c r="CU98" s="176"/>
      <c r="CV98" s="176"/>
      <c r="CW98" s="176"/>
    </row>
    <row r="99" spans="1:101" s="179" customFormat="1" ht="20.100000000000001" customHeight="1">
      <c r="A99" s="657">
        <f t="shared" si="35"/>
        <v>56</v>
      </c>
      <c r="B99" s="196" t="str">
        <f t="shared" si="31"/>
        <v>Swansea Bay UHB</v>
      </c>
      <c r="C99" s="89"/>
      <c r="D99" s="89"/>
      <c r="E99" s="89"/>
      <c r="F99" s="89"/>
      <c r="G99" s="89"/>
      <c r="H99" s="197">
        <f t="shared" si="37"/>
        <v>0</v>
      </c>
      <c r="I99" s="197"/>
      <c r="J99" s="89"/>
      <c r="K99" s="90"/>
      <c r="L99" s="90"/>
      <c r="M99" s="89"/>
      <c r="N99" s="89"/>
      <c r="O99" s="89"/>
      <c r="P99" s="89"/>
      <c r="Q99" s="89"/>
      <c r="R99" s="122"/>
      <c r="S99" s="122"/>
      <c r="T99" s="122"/>
      <c r="U99" s="123"/>
      <c r="V99" s="123"/>
      <c r="W99" s="123"/>
      <c r="X99" s="122"/>
      <c r="Y99" s="122"/>
      <c r="Z99" s="122"/>
      <c r="AA99" s="122"/>
      <c r="AB99" s="122"/>
      <c r="AC99" s="122"/>
      <c r="AD99" s="197">
        <f t="shared" si="24"/>
        <v>0</v>
      </c>
      <c r="AE99" s="196" t="str">
        <f t="shared" si="36"/>
        <v/>
      </c>
      <c r="AF99" s="196" t="str">
        <f t="shared" si="26"/>
        <v/>
      </c>
      <c r="AG99" s="196" t="str">
        <f t="shared" si="27"/>
        <v/>
      </c>
      <c r="AH99" s="196" t="str">
        <f t="shared" si="28"/>
        <v/>
      </c>
      <c r="AI99" s="196" t="str">
        <f t="shared" si="29"/>
        <v/>
      </c>
      <c r="AJ99" s="196" t="str">
        <f t="shared" si="30"/>
        <v/>
      </c>
      <c r="AK99" s="196" t="str">
        <f t="shared" si="32"/>
        <v/>
      </c>
      <c r="AL99" s="196" t="str">
        <f t="shared" si="33"/>
        <v/>
      </c>
      <c r="AM99" s="176"/>
      <c r="AN99" s="176">
        <f t="shared" si="34"/>
        <v>0</v>
      </c>
      <c r="AO99" s="176"/>
      <c r="AP99" s="176"/>
      <c r="AQ99" s="176"/>
      <c r="AR99" s="176"/>
      <c r="AS99" s="176"/>
      <c r="AT99" s="176"/>
      <c r="AU99" s="176"/>
      <c r="AV99" s="176"/>
      <c r="AW99" s="176"/>
      <c r="AX99" s="176"/>
      <c r="AY99" s="176"/>
      <c r="AZ99" s="176"/>
      <c r="BA99" s="176"/>
      <c r="BB99" s="176"/>
      <c r="BC99" s="176"/>
      <c r="BD99" s="176"/>
      <c r="BE99" s="176"/>
      <c r="BF99" s="176"/>
      <c r="BG99" s="176"/>
      <c r="BH99" s="176"/>
      <c r="BI99" s="176"/>
      <c r="BJ99" s="176"/>
      <c r="BK99" s="176"/>
      <c r="BL99" s="176"/>
      <c r="BM99" s="176"/>
      <c r="BN99" s="176"/>
      <c r="BO99" s="176"/>
      <c r="BP99" s="176"/>
      <c r="BQ99" s="176"/>
      <c r="BR99" s="176"/>
      <c r="BS99" s="176"/>
      <c r="BT99" s="176"/>
      <c r="BU99" s="176"/>
      <c r="BV99" s="176"/>
      <c r="BW99" s="176"/>
      <c r="BX99" s="176"/>
      <c r="BY99" s="176"/>
      <c r="BZ99" s="176"/>
      <c r="CA99" s="176"/>
      <c r="CB99" s="176"/>
      <c r="CC99" s="176"/>
      <c r="CD99" s="176"/>
      <c r="CE99" s="176"/>
      <c r="CF99" s="176"/>
      <c r="CG99" s="176"/>
      <c r="CH99" s="176"/>
      <c r="CI99" s="176"/>
      <c r="CJ99" s="176"/>
      <c r="CK99" s="176"/>
      <c r="CL99" s="176"/>
      <c r="CM99" s="176"/>
      <c r="CN99" s="176"/>
      <c r="CO99" s="176"/>
      <c r="CP99" s="176"/>
      <c r="CQ99" s="176"/>
      <c r="CR99" s="176"/>
      <c r="CS99" s="176"/>
      <c r="CT99" s="176"/>
      <c r="CU99" s="176"/>
      <c r="CV99" s="176"/>
      <c r="CW99" s="176"/>
    </row>
    <row r="100" spans="1:101" s="179" customFormat="1" ht="20.100000000000001" customHeight="1">
      <c r="A100" s="657">
        <f t="shared" si="35"/>
        <v>57</v>
      </c>
      <c r="B100" s="196" t="str">
        <f t="shared" si="31"/>
        <v>Swansea Bay UHB</v>
      </c>
      <c r="C100" s="89"/>
      <c r="D100" s="89"/>
      <c r="E100" s="89"/>
      <c r="F100" s="89"/>
      <c r="G100" s="89"/>
      <c r="H100" s="197">
        <f t="shared" si="37"/>
        <v>0</v>
      </c>
      <c r="I100" s="197"/>
      <c r="J100" s="89"/>
      <c r="K100" s="90"/>
      <c r="L100" s="90"/>
      <c r="M100" s="89"/>
      <c r="N100" s="89"/>
      <c r="O100" s="89"/>
      <c r="P100" s="89"/>
      <c r="Q100" s="89"/>
      <c r="R100" s="122"/>
      <c r="S100" s="122"/>
      <c r="T100" s="122"/>
      <c r="U100" s="123"/>
      <c r="V100" s="123"/>
      <c r="W100" s="123"/>
      <c r="X100" s="122"/>
      <c r="Y100" s="122"/>
      <c r="Z100" s="122"/>
      <c r="AA100" s="122"/>
      <c r="AB100" s="122"/>
      <c r="AC100" s="122"/>
      <c r="AD100" s="197">
        <f t="shared" si="24"/>
        <v>0</v>
      </c>
      <c r="AE100" s="196" t="str">
        <f t="shared" si="36"/>
        <v/>
      </c>
      <c r="AF100" s="196" t="str">
        <f t="shared" si="26"/>
        <v/>
      </c>
      <c r="AG100" s="196" t="str">
        <f t="shared" si="27"/>
        <v/>
      </c>
      <c r="AH100" s="196" t="str">
        <f t="shared" si="28"/>
        <v/>
      </c>
      <c r="AI100" s="196" t="str">
        <f t="shared" si="29"/>
        <v/>
      </c>
      <c r="AJ100" s="196" t="str">
        <f t="shared" si="30"/>
        <v/>
      </c>
      <c r="AK100" s="196" t="str">
        <f t="shared" si="32"/>
        <v/>
      </c>
      <c r="AL100" s="196" t="str">
        <f t="shared" si="33"/>
        <v/>
      </c>
      <c r="AM100" s="176"/>
      <c r="AN100" s="176">
        <f t="shared" si="34"/>
        <v>0</v>
      </c>
      <c r="AO100" s="176"/>
      <c r="AP100" s="176"/>
      <c r="AQ100" s="176"/>
      <c r="AR100" s="176"/>
      <c r="AS100" s="176"/>
      <c r="AT100" s="176"/>
      <c r="AU100" s="176"/>
      <c r="AV100" s="176"/>
      <c r="AW100" s="176"/>
      <c r="AX100" s="176"/>
      <c r="AY100" s="176"/>
      <c r="AZ100" s="176"/>
      <c r="BA100" s="176"/>
      <c r="BB100" s="176"/>
      <c r="BC100" s="176"/>
      <c r="BD100" s="176"/>
      <c r="BE100" s="176"/>
      <c r="BF100" s="176"/>
      <c r="BG100" s="176"/>
      <c r="BH100" s="176"/>
      <c r="BI100" s="176"/>
      <c r="BJ100" s="176"/>
      <c r="BK100" s="176"/>
      <c r="BL100" s="176"/>
      <c r="BM100" s="176"/>
      <c r="BN100" s="176"/>
      <c r="BO100" s="176"/>
      <c r="BP100" s="176"/>
      <c r="BQ100" s="176"/>
      <c r="BR100" s="176"/>
      <c r="BS100" s="176"/>
      <c r="BT100" s="176"/>
      <c r="BU100" s="176"/>
      <c r="BV100" s="176"/>
      <c r="BW100" s="176"/>
      <c r="BX100" s="176"/>
      <c r="BY100" s="176"/>
      <c r="BZ100" s="176"/>
      <c r="CA100" s="176"/>
      <c r="CB100" s="176"/>
      <c r="CC100" s="176"/>
      <c r="CD100" s="176"/>
      <c r="CE100" s="176"/>
      <c r="CF100" s="176"/>
      <c r="CG100" s="176"/>
      <c r="CH100" s="176"/>
      <c r="CI100" s="176"/>
      <c r="CJ100" s="176"/>
      <c r="CK100" s="176"/>
      <c r="CL100" s="176"/>
      <c r="CM100" s="176"/>
      <c r="CN100" s="176"/>
      <c r="CO100" s="176"/>
      <c r="CP100" s="176"/>
      <c r="CQ100" s="176"/>
      <c r="CR100" s="176"/>
      <c r="CS100" s="176"/>
      <c r="CT100" s="176"/>
      <c r="CU100" s="176"/>
      <c r="CV100" s="176"/>
      <c r="CW100" s="176"/>
    </row>
    <row r="101" spans="1:101" s="179" customFormat="1" ht="20.100000000000001" customHeight="1">
      <c r="A101" s="657">
        <f t="shared" si="35"/>
        <v>58</v>
      </c>
      <c r="B101" s="196" t="str">
        <f t="shared" si="31"/>
        <v>Swansea Bay UHB</v>
      </c>
      <c r="C101" s="89"/>
      <c r="D101" s="89"/>
      <c r="E101" s="89"/>
      <c r="F101" s="89"/>
      <c r="G101" s="89"/>
      <c r="H101" s="197">
        <f t="shared" si="37"/>
        <v>0</v>
      </c>
      <c r="I101" s="197"/>
      <c r="J101" s="89"/>
      <c r="K101" s="90"/>
      <c r="L101" s="90"/>
      <c r="M101" s="89"/>
      <c r="N101" s="89"/>
      <c r="O101" s="89"/>
      <c r="P101" s="89"/>
      <c r="Q101" s="89"/>
      <c r="R101" s="122"/>
      <c r="S101" s="122"/>
      <c r="T101" s="122"/>
      <c r="U101" s="123"/>
      <c r="V101" s="123"/>
      <c r="W101" s="123"/>
      <c r="X101" s="122"/>
      <c r="Y101" s="122"/>
      <c r="Z101" s="122"/>
      <c r="AA101" s="122"/>
      <c r="AB101" s="122"/>
      <c r="AC101" s="122"/>
      <c r="AD101" s="197">
        <f t="shared" si="24"/>
        <v>0</v>
      </c>
      <c r="AE101" s="196" t="str">
        <f t="shared" si="36"/>
        <v/>
      </c>
      <c r="AF101" s="196" t="str">
        <f t="shared" si="26"/>
        <v/>
      </c>
      <c r="AG101" s="196" t="str">
        <f t="shared" si="27"/>
        <v/>
      </c>
      <c r="AH101" s="196" t="str">
        <f t="shared" si="28"/>
        <v/>
      </c>
      <c r="AI101" s="196" t="str">
        <f t="shared" si="29"/>
        <v/>
      </c>
      <c r="AJ101" s="196" t="str">
        <f t="shared" si="30"/>
        <v/>
      </c>
      <c r="AK101" s="196" t="str">
        <f t="shared" si="32"/>
        <v/>
      </c>
      <c r="AL101" s="196" t="str">
        <f t="shared" si="33"/>
        <v/>
      </c>
      <c r="AM101" s="176"/>
      <c r="AN101" s="176">
        <f t="shared" si="34"/>
        <v>0</v>
      </c>
      <c r="AO101" s="176"/>
      <c r="AP101" s="176"/>
      <c r="AQ101" s="176"/>
      <c r="AR101" s="176"/>
      <c r="AS101" s="176"/>
      <c r="AT101" s="176"/>
      <c r="AU101" s="176"/>
      <c r="AV101" s="176"/>
      <c r="AW101" s="176"/>
      <c r="AX101" s="176"/>
      <c r="AY101" s="176"/>
      <c r="AZ101" s="176"/>
      <c r="BA101" s="176"/>
      <c r="BB101" s="176"/>
      <c r="BC101" s="176"/>
      <c r="BD101" s="176"/>
      <c r="BE101" s="176"/>
      <c r="BF101" s="176"/>
      <c r="BG101" s="176"/>
      <c r="BH101" s="176"/>
      <c r="BI101" s="176"/>
      <c r="BJ101" s="176"/>
      <c r="BK101" s="176"/>
      <c r="BL101" s="176"/>
      <c r="BM101" s="176"/>
      <c r="BN101" s="176"/>
      <c r="BO101" s="176"/>
      <c r="BP101" s="176"/>
      <c r="BQ101" s="176"/>
      <c r="BR101" s="176"/>
      <c r="BS101" s="176"/>
      <c r="BT101" s="176"/>
      <c r="BU101" s="176"/>
      <c r="BV101" s="176"/>
      <c r="BW101" s="176"/>
      <c r="BX101" s="176"/>
      <c r="BY101" s="176"/>
      <c r="BZ101" s="176"/>
      <c r="CA101" s="176"/>
      <c r="CB101" s="176"/>
      <c r="CC101" s="176"/>
      <c r="CD101" s="176"/>
      <c r="CE101" s="176"/>
      <c r="CF101" s="176"/>
      <c r="CG101" s="176"/>
      <c r="CH101" s="176"/>
      <c r="CI101" s="176"/>
      <c r="CJ101" s="176"/>
      <c r="CK101" s="176"/>
      <c r="CL101" s="176"/>
      <c r="CM101" s="176"/>
      <c r="CN101" s="176"/>
      <c r="CO101" s="176"/>
      <c r="CP101" s="176"/>
      <c r="CQ101" s="176"/>
      <c r="CR101" s="176"/>
      <c r="CS101" s="176"/>
      <c r="CT101" s="176"/>
      <c r="CU101" s="176"/>
      <c r="CV101" s="176"/>
      <c r="CW101" s="176"/>
    </row>
    <row r="102" spans="1:101" s="179" customFormat="1" ht="20.100000000000001" customHeight="1">
      <c r="A102" s="657">
        <f t="shared" si="35"/>
        <v>59</v>
      </c>
      <c r="B102" s="196" t="str">
        <f t="shared" si="31"/>
        <v>Swansea Bay UHB</v>
      </c>
      <c r="C102" s="89"/>
      <c r="D102" s="89"/>
      <c r="E102" s="89"/>
      <c r="F102" s="89"/>
      <c r="G102" s="89"/>
      <c r="H102" s="197">
        <f t="shared" si="37"/>
        <v>0</v>
      </c>
      <c r="I102" s="197"/>
      <c r="J102" s="89"/>
      <c r="K102" s="90"/>
      <c r="L102" s="90"/>
      <c r="M102" s="89"/>
      <c r="N102" s="89"/>
      <c r="O102" s="89"/>
      <c r="P102" s="89"/>
      <c r="Q102" s="89"/>
      <c r="R102" s="122"/>
      <c r="S102" s="122"/>
      <c r="T102" s="122"/>
      <c r="U102" s="123"/>
      <c r="V102" s="123"/>
      <c r="W102" s="123"/>
      <c r="X102" s="122"/>
      <c r="Y102" s="122"/>
      <c r="Z102" s="122"/>
      <c r="AA102" s="122"/>
      <c r="AB102" s="122"/>
      <c r="AC102" s="122"/>
      <c r="AD102" s="197">
        <f t="shared" si="24"/>
        <v>0</v>
      </c>
      <c r="AE102" s="196" t="str">
        <f t="shared" si="36"/>
        <v/>
      </c>
      <c r="AF102" s="196" t="str">
        <f t="shared" si="26"/>
        <v/>
      </c>
      <c r="AG102" s="196" t="str">
        <f t="shared" si="27"/>
        <v/>
      </c>
      <c r="AH102" s="196" t="str">
        <f t="shared" si="28"/>
        <v/>
      </c>
      <c r="AI102" s="196" t="str">
        <f t="shared" si="29"/>
        <v/>
      </c>
      <c r="AJ102" s="196" t="str">
        <f t="shared" si="30"/>
        <v/>
      </c>
      <c r="AK102" s="196" t="str">
        <f t="shared" si="32"/>
        <v/>
      </c>
      <c r="AL102" s="196" t="str">
        <f t="shared" si="33"/>
        <v/>
      </c>
      <c r="AM102" s="176"/>
      <c r="AN102" s="176">
        <f t="shared" si="34"/>
        <v>0</v>
      </c>
      <c r="AO102" s="176"/>
      <c r="AP102" s="176"/>
      <c r="AQ102" s="176"/>
      <c r="AR102" s="176"/>
      <c r="AS102" s="176"/>
      <c r="AT102" s="176"/>
      <c r="AU102" s="176"/>
      <c r="AV102" s="176"/>
      <c r="AW102" s="176"/>
      <c r="AX102" s="176"/>
      <c r="AY102" s="176"/>
      <c r="AZ102" s="176"/>
      <c r="BA102" s="176"/>
      <c r="BB102" s="176"/>
      <c r="BC102" s="176"/>
      <c r="BD102" s="176"/>
      <c r="BE102" s="176"/>
      <c r="BF102" s="176"/>
      <c r="BG102" s="176"/>
      <c r="BH102" s="176"/>
      <c r="BI102" s="176"/>
      <c r="BJ102" s="176"/>
      <c r="BK102" s="176"/>
      <c r="BL102" s="176"/>
      <c r="BM102" s="176"/>
      <c r="BN102" s="176"/>
      <c r="BO102" s="176"/>
      <c r="BP102" s="176"/>
      <c r="BQ102" s="176"/>
      <c r="BR102" s="176"/>
      <c r="BS102" s="176"/>
      <c r="BT102" s="176"/>
      <c r="BU102" s="176"/>
      <c r="BV102" s="176"/>
      <c r="BW102" s="176"/>
      <c r="BX102" s="176"/>
      <c r="BY102" s="176"/>
      <c r="BZ102" s="176"/>
      <c r="CA102" s="176"/>
      <c r="CB102" s="176"/>
      <c r="CC102" s="176"/>
      <c r="CD102" s="176"/>
      <c r="CE102" s="176"/>
      <c r="CF102" s="176"/>
      <c r="CG102" s="176"/>
      <c r="CH102" s="176"/>
      <c r="CI102" s="176"/>
      <c r="CJ102" s="176"/>
      <c r="CK102" s="176"/>
      <c r="CL102" s="176"/>
      <c r="CM102" s="176"/>
      <c r="CN102" s="176"/>
      <c r="CO102" s="176"/>
      <c r="CP102" s="176"/>
      <c r="CQ102" s="176"/>
      <c r="CR102" s="176"/>
      <c r="CS102" s="176"/>
      <c r="CT102" s="176"/>
      <c r="CU102" s="176"/>
      <c r="CV102" s="176"/>
      <c r="CW102" s="176"/>
    </row>
    <row r="103" spans="1:101" s="179" customFormat="1" ht="20.100000000000001" customHeight="1">
      <c r="A103" s="657">
        <f t="shared" si="35"/>
        <v>60</v>
      </c>
      <c r="B103" s="196" t="str">
        <f t="shared" si="31"/>
        <v>Swansea Bay UHB</v>
      </c>
      <c r="C103" s="89"/>
      <c r="D103" s="89"/>
      <c r="E103" s="89"/>
      <c r="F103" s="89"/>
      <c r="G103" s="89"/>
      <c r="H103" s="197">
        <f t="shared" si="37"/>
        <v>0</v>
      </c>
      <c r="I103" s="197"/>
      <c r="J103" s="89"/>
      <c r="K103" s="90"/>
      <c r="L103" s="90"/>
      <c r="M103" s="89"/>
      <c r="N103" s="89"/>
      <c r="O103" s="89"/>
      <c r="P103" s="89"/>
      <c r="Q103" s="89"/>
      <c r="R103" s="122"/>
      <c r="S103" s="122"/>
      <c r="T103" s="122"/>
      <c r="U103" s="123"/>
      <c r="V103" s="123"/>
      <c r="W103" s="123"/>
      <c r="X103" s="122"/>
      <c r="Y103" s="122"/>
      <c r="Z103" s="122"/>
      <c r="AA103" s="122"/>
      <c r="AB103" s="122"/>
      <c r="AC103" s="122"/>
      <c r="AD103" s="197">
        <f t="shared" si="24"/>
        <v>0</v>
      </c>
      <c r="AE103" s="196" t="str">
        <f t="shared" si="36"/>
        <v/>
      </c>
      <c r="AF103" s="196" t="str">
        <f t="shared" si="26"/>
        <v/>
      </c>
      <c r="AG103" s="196" t="str">
        <f t="shared" si="27"/>
        <v/>
      </c>
      <c r="AH103" s="196" t="str">
        <f t="shared" si="28"/>
        <v/>
      </c>
      <c r="AI103" s="196" t="str">
        <f t="shared" si="29"/>
        <v/>
      </c>
      <c r="AJ103" s="196" t="str">
        <f t="shared" si="30"/>
        <v/>
      </c>
      <c r="AK103" s="196" t="str">
        <f t="shared" si="32"/>
        <v/>
      </c>
      <c r="AL103" s="196" t="str">
        <f t="shared" si="33"/>
        <v/>
      </c>
      <c r="AM103" s="176"/>
      <c r="AN103" s="176">
        <f t="shared" si="34"/>
        <v>0</v>
      </c>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6"/>
      <c r="BY103" s="176"/>
      <c r="BZ103" s="176"/>
      <c r="CA103" s="176"/>
      <c r="CB103" s="176"/>
      <c r="CC103" s="176"/>
      <c r="CD103" s="176"/>
      <c r="CE103" s="176"/>
      <c r="CF103" s="176"/>
      <c r="CG103" s="176"/>
      <c r="CH103" s="176"/>
      <c r="CI103" s="176"/>
      <c r="CJ103" s="176"/>
      <c r="CK103" s="176"/>
      <c r="CL103" s="176"/>
      <c r="CM103" s="176"/>
      <c r="CN103" s="176"/>
      <c r="CO103" s="176"/>
      <c r="CP103" s="176"/>
      <c r="CQ103" s="176"/>
      <c r="CR103" s="176"/>
      <c r="CS103" s="176"/>
      <c r="CT103" s="176"/>
      <c r="CU103" s="176"/>
      <c r="CV103" s="176"/>
      <c r="CW103" s="176"/>
    </row>
    <row r="104" spans="1:101" s="179" customFormat="1" ht="20.100000000000001" customHeight="1">
      <c r="A104" s="657">
        <f t="shared" si="35"/>
        <v>61</v>
      </c>
      <c r="B104" s="196" t="str">
        <f t="shared" si="31"/>
        <v>Swansea Bay UHB</v>
      </c>
      <c r="C104" s="89"/>
      <c r="D104" s="89"/>
      <c r="E104" s="89"/>
      <c r="F104" s="89"/>
      <c r="G104" s="89"/>
      <c r="H104" s="197">
        <f t="shared" si="37"/>
        <v>0</v>
      </c>
      <c r="I104" s="197"/>
      <c r="J104" s="89"/>
      <c r="K104" s="90"/>
      <c r="L104" s="90"/>
      <c r="M104" s="89"/>
      <c r="N104" s="89"/>
      <c r="O104" s="89"/>
      <c r="P104" s="89"/>
      <c r="Q104" s="89"/>
      <c r="R104" s="122"/>
      <c r="S104" s="122"/>
      <c r="T104" s="122"/>
      <c r="U104" s="123"/>
      <c r="V104" s="123"/>
      <c r="W104" s="123"/>
      <c r="X104" s="122"/>
      <c r="Y104" s="122"/>
      <c r="Z104" s="122"/>
      <c r="AA104" s="122"/>
      <c r="AB104" s="122"/>
      <c r="AC104" s="122"/>
      <c r="AD104" s="197">
        <f t="shared" si="24"/>
        <v>0</v>
      </c>
      <c r="AE104" s="196" t="str">
        <f t="shared" si="36"/>
        <v/>
      </c>
      <c r="AF104" s="196" t="str">
        <f t="shared" si="26"/>
        <v/>
      </c>
      <c r="AG104" s="196" t="str">
        <f t="shared" si="27"/>
        <v/>
      </c>
      <c r="AH104" s="196" t="str">
        <f t="shared" si="28"/>
        <v/>
      </c>
      <c r="AI104" s="196" t="str">
        <f t="shared" si="29"/>
        <v/>
      </c>
      <c r="AJ104" s="196" t="str">
        <f t="shared" si="30"/>
        <v/>
      </c>
      <c r="AK104" s="196" t="str">
        <f t="shared" si="32"/>
        <v/>
      </c>
      <c r="AL104" s="196" t="str">
        <f t="shared" si="33"/>
        <v/>
      </c>
      <c r="AM104" s="176"/>
      <c r="AN104" s="176">
        <f t="shared" si="34"/>
        <v>0</v>
      </c>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row>
    <row r="105" spans="1:101" s="179" customFormat="1" ht="20.100000000000001" customHeight="1">
      <c r="A105" s="657">
        <f t="shared" si="35"/>
        <v>62</v>
      </c>
      <c r="B105" s="196" t="str">
        <f t="shared" si="31"/>
        <v>Swansea Bay UHB</v>
      </c>
      <c r="C105" s="89"/>
      <c r="D105" s="89"/>
      <c r="E105" s="89"/>
      <c r="F105" s="89"/>
      <c r="G105" s="89"/>
      <c r="H105" s="197">
        <f t="shared" si="37"/>
        <v>0</v>
      </c>
      <c r="I105" s="197"/>
      <c r="J105" s="89"/>
      <c r="K105" s="90"/>
      <c r="L105" s="90"/>
      <c r="M105" s="89"/>
      <c r="N105" s="89"/>
      <c r="O105" s="89"/>
      <c r="P105" s="89"/>
      <c r="Q105" s="89"/>
      <c r="R105" s="122"/>
      <c r="S105" s="122"/>
      <c r="T105" s="122"/>
      <c r="U105" s="123"/>
      <c r="V105" s="123"/>
      <c r="W105" s="123"/>
      <c r="X105" s="122"/>
      <c r="Y105" s="122"/>
      <c r="Z105" s="122"/>
      <c r="AA105" s="122"/>
      <c r="AB105" s="122"/>
      <c r="AC105" s="122"/>
      <c r="AD105" s="197">
        <f t="shared" si="24"/>
        <v>0</v>
      </c>
      <c r="AE105" s="196" t="str">
        <f t="shared" si="36"/>
        <v/>
      </c>
      <c r="AF105" s="196" t="str">
        <f t="shared" si="26"/>
        <v/>
      </c>
      <c r="AG105" s="196" t="str">
        <f t="shared" si="27"/>
        <v/>
      </c>
      <c r="AH105" s="196" t="str">
        <f t="shared" si="28"/>
        <v/>
      </c>
      <c r="AI105" s="196" t="str">
        <f t="shared" si="29"/>
        <v/>
      </c>
      <c r="AJ105" s="196" t="str">
        <f t="shared" si="30"/>
        <v/>
      </c>
      <c r="AK105" s="196" t="str">
        <f t="shared" si="32"/>
        <v/>
      </c>
      <c r="AL105" s="196" t="str">
        <f t="shared" si="33"/>
        <v/>
      </c>
      <c r="AM105" s="176"/>
      <c r="AN105" s="176">
        <f t="shared" si="34"/>
        <v>0</v>
      </c>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row>
    <row r="106" spans="1:101" s="179" customFormat="1" ht="20.100000000000001" customHeight="1">
      <c r="A106" s="657">
        <f t="shared" si="35"/>
        <v>63</v>
      </c>
      <c r="B106" s="196" t="str">
        <f t="shared" si="31"/>
        <v>Swansea Bay UHB</v>
      </c>
      <c r="C106" s="89"/>
      <c r="D106" s="89"/>
      <c r="E106" s="89"/>
      <c r="F106" s="89"/>
      <c r="G106" s="89"/>
      <c r="H106" s="197">
        <f t="shared" si="37"/>
        <v>0</v>
      </c>
      <c r="I106" s="197"/>
      <c r="J106" s="89"/>
      <c r="K106" s="90"/>
      <c r="L106" s="90"/>
      <c r="M106" s="89"/>
      <c r="N106" s="89"/>
      <c r="O106" s="89"/>
      <c r="P106" s="89"/>
      <c r="Q106" s="89"/>
      <c r="R106" s="122"/>
      <c r="S106" s="122"/>
      <c r="T106" s="122"/>
      <c r="U106" s="123"/>
      <c r="V106" s="123"/>
      <c r="W106" s="123"/>
      <c r="X106" s="122"/>
      <c r="Y106" s="122"/>
      <c r="Z106" s="122"/>
      <c r="AA106" s="122"/>
      <c r="AB106" s="122"/>
      <c r="AC106" s="122"/>
      <c r="AD106" s="197">
        <f t="shared" si="24"/>
        <v>0</v>
      </c>
      <c r="AE106" s="196" t="str">
        <f t="shared" si="36"/>
        <v/>
      </c>
      <c r="AF106" s="196" t="str">
        <f t="shared" si="26"/>
        <v/>
      </c>
      <c r="AG106" s="196" t="str">
        <f t="shared" si="27"/>
        <v/>
      </c>
      <c r="AH106" s="196" t="str">
        <f t="shared" si="28"/>
        <v/>
      </c>
      <c r="AI106" s="196" t="str">
        <f t="shared" si="29"/>
        <v/>
      </c>
      <c r="AJ106" s="196" t="str">
        <f t="shared" si="30"/>
        <v/>
      </c>
      <c r="AK106" s="196" t="str">
        <f t="shared" si="32"/>
        <v/>
      </c>
      <c r="AL106" s="196" t="str">
        <f t="shared" si="33"/>
        <v/>
      </c>
      <c r="AM106" s="176"/>
      <c r="AN106" s="176">
        <f t="shared" si="34"/>
        <v>0</v>
      </c>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row>
    <row r="107" spans="1:101" s="179" customFormat="1" ht="20.100000000000001" customHeight="1">
      <c r="A107" s="657">
        <f t="shared" si="35"/>
        <v>64</v>
      </c>
      <c r="B107" s="196" t="str">
        <f t="shared" si="31"/>
        <v>Swansea Bay UHB</v>
      </c>
      <c r="C107" s="89"/>
      <c r="D107" s="89"/>
      <c r="E107" s="89"/>
      <c r="F107" s="89"/>
      <c r="G107" s="89"/>
      <c r="H107" s="197">
        <f t="shared" si="37"/>
        <v>0</v>
      </c>
      <c r="I107" s="197"/>
      <c r="J107" s="89"/>
      <c r="K107" s="90"/>
      <c r="L107" s="90"/>
      <c r="M107" s="89"/>
      <c r="N107" s="89"/>
      <c r="O107" s="89"/>
      <c r="P107" s="89"/>
      <c r="Q107" s="89"/>
      <c r="R107" s="122"/>
      <c r="S107" s="122"/>
      <c r="T107" s="122"/>
      <c r="U107" s="123"/>
      <c r="V107" s="123"/>
      <c r="W107" s="123"/>
      <c r="X107" s="122"/>
      <c r="Y107" s="122"/>
      <c r="Z107" s="122"/>
      <c r="AA107" s="122"/>
      <c r="AB107" s="122"/>
      <c r="AC107" s="122"/>
      <c r="AD107" s="197">
        <f t="shared" si="24"/>
        <v>0</v>
      </c>
      <c r="AE107" s="196" t="str">
        <f t="shared" si="36"/>
        <v/>
      </c>
      <c r="AF107" s="196" t="str">
        <f t="shared" si="26"/>
        <v/>
      </c>
      <c r="AG107" s="196" t="str">
        <f t="shared" si="27"/>
        <v/>
      </c>
      <c r="AH107" s="196" t="str">
        <f t="shared" si="28"/>
        <v/>
      </c>
      <c r="AI107" s="196" t="str">
        <f t="shared" si="29"/>
        <v/>
      </c>
      <c r="AJ107" s="196" t="str">
        <f t="shared" si="30"/>
        <v/>
      </c>
      <c r="AK107" s="196" t="str">
        <f t="shared" si="32"/>
        <v/>
      </c>
      <c r="AL107" s="196" t="str">
        <f t="shared" si="33"/>
        <v/>
      </c>
      <c r="AM107" s="176"/>
      <c r="AN107" s="176">
        <f t="shared" si="34"/>
        <v>0</v>
      </c>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row>
    <row r="108" spans="1:101" s="179" customFormat="1" ht="20.100000000000001" customHeight="1">
      <c r="A108" s="657">
        <f t="shared" si="35"/>
        <v>65</v>
      </c>
      <c r="B108" s="196" t="str">
        <f t="shared" si="31"/>
        <v>Swansea Bay UHB</v>
      </c>
      <c r="C108" s="89"/>
      <c r="D108" s="89"/>
      <c r="E108" s="89"/>
      <c r="F108" s="89"/>
      <c r="G108" s="89"/>
      <c r="H108" s="197">
        <f t="shared" si="37"/>
        <v>0</v>
      </c>
      <c r="I108" s="197"/>
      <c r="J108" s="89"/>
      <c r="K108" s="90"/>
      <c r="L108" s="90"/>
      <c r="M108" s="89"/>
      <c r="N108" s="89"/>
      <c r="O108" s="89"/>
      <c r="P108" s="89"/>
      <c r="Q108" s="89"/>
      <c r="R108" s="122"/>
      <c r="S108" s="122"/>
      <c r="T108" s="122"/>
      <c r="U108" s="123"/>
      <c r="V108" s="123"/>
      <c r="W108" s="123"/>
      <c r="X108" s="122"/>
      <c r="Y108" s="122"/>
      <c r="Z108" s="122"/>
      <c r="AA108" s="122"/>
      <c r="AB108" s="122"/>
      <c r="AC108" s="122"/>
      <c r="AD108" s="197">
        <f t="shared" ref="AD108:AD171" si="38">SUM(R108:AC108)</f>
        <v>0</v>
      </c>
      <c r="AE108" s="196" t="str">
        <f t="shared" si="36"/>
        <v/>
      </c>
      <c r="AF108" s="196" t="str">
        <f t="shared" ref="AF108:AF171" si="39">IF(COUNTIF($E$44:$E$1518,E108)&gt;1,"ERROR","")</f>
        <v/>
      </c>
      <c r="AG108" s="196" t="str">
        <f t="shared" ref="AG108:AG171" si="40">IF(AND(OR(P108=$CR$1,P108=$CR$3),Q108=""),"ERROR","")</f>
        <v/>
      </c>
      <c r="AH108" s="196" t="str">
        <f t="shared" ref="AH108:AH171" si="41">IF(AND(OR(P108=$CR$2),Q108&lt;&gt;""),"ERROR","")</f>
        <v/>
      </c>
      <c r="AI108" s="196" t="str">
        <f t="shared" ref="AI108:AI171" si="42">IF(AND(G108=$CA$1,H108&gt;J108),"ERROR","")</f>
        <v/>
      </c>
      <c r="AJ108" s="196" t="str">
        <f t="shared" ref="AJ108:AJ171" si="43">IF(AND(G108=$CA$2,J108&gt;0),"ERROR","")</f>
        <v/>
      </c>
      <c r="AK108" s="196" t="str">
        <f t="shared" si="32"/>
        <v/>
      </c>
      <c r="AL108" s="196" t="str">
        <f t="shared" si="33"/>
        <v/>
      </c>
      <c r="AM108" s="176"/>
      <c r="AN108" s="176">
        <f t="shared" si="34"/>
        <v>0</v>
      </c>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row>
    <row r="109" spans="1:101" s="179" customFormat="1" ht="20.100000000000001" customHeight="1">
      <c r="A109" s="657">
        <f t="shared" si="35"/>
        <v>66</v>
      </c>
      <c r="B109" s="196" t="str">
        <f t="shared" ref="B109:B172" si="44">$B$2</f>
        <v>Swansea Bay UHB</v>
      </c>
      <c r="C109" s="89"/>
      <c r="D109" s="89"/>
      <c r="E109" s="89"/>
      <c r="F109" s="89"/>
      <c r="G109" s="89"/>
      <c r="H109" s="197">
        <f t="shared" ref="H109:H172" si="45">AD109</f>
        <v>0</v>
      </c>
      <c r="I109" s="197"/>
      <c r="J109" s="89"/>
      <c r="K109" s="90"/>
      <c r="L109" s="90"/>
      <c r="M109" s="89"/>
      <c r="N109" s="89"/>
      <c r="O109" s="89"/>
      <c r="P109" s="89"/>
      <c r="Q109" s="89"/>
      <c r="R109" s="122"/>
      <c r="S109" s="122"/>
      <c r="T109" s="122"/>
      <c r="U109" s="123"/>
      <c r="V109" s="123"/>
      <c r="W109" s="123"/>
      <c r="X109" s="122"/>
      <c r="Y109" s="122"/>
      <c r="Z109" s="122"/>
      <c r="AA109" s="122"/>
      <c r="AB109" s="122"/>
      <c r="AC109" s="122"/>
      <c r="AD109" s="197">
        <f t="shared" si="38"/>
        <v>0</v>
      </c>
      <c r="AE109" s="196" t="str">
        <f t="shared" si="36"/>
        <v/>
      </c>
      <c r="AF109" s="196" t="str">
        <f t="shared" si="39"/>
        <v/>
      </c>
      <c r="AG109" s="196" t="str">
        <f t="shared" si="40"/>
        <v/>
      </c>
      <c r="AH109" s="196" t="str">
        <f t="shared" si="41"/>
        <v/>
      </c>
      <c r="AI109" s="196" t="str">
        <f t="shared" si="42"/>
        <v/>
      </c>
      <c r="AJ109" s="196" t="str">
        <f t="shared" si="43"/>
        <v/>
      </c>
      <c r="AK109" s="196" t="str">
        <f t="shared" ref="AK109:AK172" si="46">IF(K109="","",IF(OR(K109&lt;DATEVALUE("01/04/23"),K109&gt;DATEVALUE("31/03/24")),"ERROR",""))</f>
        <v/>
      </c>
      <c r="AL109" s="196" t="str">
        <f t="shared" ref="AL109:AL172" si="47">IF(L109="","",IF(OR(L109&lt;DATEVALUE("01/04/23"),L109&gt;DATEVALUE("31/03/24")),"ERROR",""))</f>
        <v/>
      </c>
      <c r="AM109" s="176"/>
      <c r="AN109" s="176">
        <f t="shared" ref="AN109:AN172" si="48">COUNTIFS(AE109:AL109,"Error")</f>
        <v>0</v>
      </c>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row>
    <row r="110" spans="1:101" s="179" customFormat="1" ht="20.100000000000001" customHeight="1">
      <c r="A110" s="657">
        <f t="shared" ref="A110:A173" si="49">+A109+1</f>
        <v>67</v>
      </c>
      <c r="B110" s="196" t="str">
        <f t="shared" si="44"/>
        <v>Swansea Bay UHB</v>
      </c>
      <c r="C110" s="89"/>
      <c r="D110" s="89"/>
      <c r="E110" s="89"/>
      <c r="F110" s="89"/>
      <c r="G110" s="89"/>
      <c r="H110" s="197">
        <f t="shared" si="45"/>
        <v>0</v>
      </c>
      <c r="I110" s="197"/>
      <c r="J110" s="89"/>
      <c r="K110" s="90"/>
      <c r="L110" s="90"/>
      <c r="M110" s="89"/>
      <c r="N110" s="89"/>
      <c r="O110" s="89"/>
      <c r="P110" s="89"/>
      <c r="Q110" s="89"/>
      <c r="R110" s="122"/>
      <c r="S110" s="122"/>
      <c r="T110" s="122"/>
      <c r="U110" s="123"/>
      <c r="V110" s="123"/>
      <c r="W110" s="123"/>
      <c r="X110" s="122"/>
      <c r="Y110" s="122"/>
      <c r="Z110" s="122"/>
      <c r="AA110" s="122"/>
      <c r="AB110" s="122"/>
      <c r="AC110" s="122"/>
      <c r="AD110" s="197">
        <f t="shared" si="38"/>
        <v>0</v>
      </c>
      <c r="AE110" s="196" t="str">
        <f t="shared" ref="AE110:AE173" si="50">IF(AND(H110&gt;0,P110&lt;&gt;"Income Generation"),IF(AND(C110&lt;&gt;"",D110&lt;&gt;"",E110&lt;&gt;"",F110&lt;&gt;"",G110&lt;&gt;"",K110&lt;&gt;"",L110&lt;&gt;"",M110&lt;&gt;"",N110&lt;&gt;"",O110&lt;&gt;"",P110&lt;&gt;"",Q110&lt;&gt;""),"","ERROR"),"")</f>
        <v/>
      </c>
      <c r="AF110" s="196" t="str">
        <f t="shared" si="39"/>
        <v/>
      </c>
      <c r="AG110" s="196" t="str">
        <f t="shared" si="40"/>
        <v/>
      </c>
      <c r="AH110" s="196" t="str">
        <f t="shared" si="41"/>
        <v/>
      </c>
      <c r="AI110" s="196" t="str">
        <f t="shared" si="42"/>
        <v/>
      </c>
      <c r="AJ110" s="196" t="str">
        <f t="shared" si="43"/>
        <v/>
      </c>
      <c r="AK110" s="196" t="str">
        <f t="shared" si="46"/>
        <v/>
      </c>
      <c r="AL110" s="196" t="str">
        <f t="shared" si="47"/>
        <v/>
      </c>
      <c r="AM110" s="176"/>
      <c r="AN110" s="176">
        <f t="shared" si="48"/>
        <v>0</v>
      </c>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row>
    <row r="111" spans="1:101" s="179" customFormat="1" ht="20.100000000000001" customHeight="1">
      <c r="A111" s="657">
        <f t="shared" si="49"/>
        <v>68</v>
      </c>
      <c r="B111" s="196" t="str">
        <f t="shared" si="44"/>
        <v>Swansea Bay UHB</v>
      </c>
      <c r="C111" s="89"/>
      <c r="D111" s="89"/>
      <c r="E111" s="89"/>
      <c r="F111" s="89"/>
      <c r="G111" s="89"/>
      <c r="H111" s="197">
        <f t="shared" si="45"/>
        <v>0</v>
      </c>
      <c r="I111" s="197"/>
      <c r="J111" s="89"/>
      <c r="K111" s="90"/>
      <c r="L111" s="90"/>
      <c r="M111" s="89"/>
      <c r="N111" s="89"/>
      <c r="O111" s="89"/>
      <c r="P111" s="89"/>
      <c r="Q111" s="89"/>
      <c r="R111" s="122"/>
      <c r="S111" s="122"/>
      <c r="T111" s="122"/>
      <c r="U111" s="123"/>
      <c r="V111" s="123"/>
      <c r="W111" s="123"/>
      <c r="X111" s="122"/>
      <c r="Y111" s="122"/>
      <c r="Z111" s="122"/>
      <c r="AA111" s="122"/>
      <c r="AB111" s="122"/>
      <c r="AC111" s="122"/>
      <c r="AD111" s="197">
        <f t="shared" si="38"/>
        <v>0</v>
      </c>
      <c r="AE111" s="196" t="str">
        <f t="shared" si="50"/>
        <v/>
      </c>
      <c r="AF111" s="196" t="str">
        <f t="shared" si="39"/>
        <v/>
      </c>
      <c r="AG111" s="196" t="str">
        <f t="shared" si="40"/>
        <v/>
      </c>
      <c r="AH111" s="196" t="str">
        <f t="shared" si="41"/>
        <v/>
      </c>
      <c r="AI111" s="196" t="str">
        <f t="shared" si="42"/>
        <v/>
      </c>
      <c r="AJ111" s="196" t="str">
        <f t="shared" si="43"/>
        <v/>
      </c>
      <c r="AK111" s="196" t="str">
        <f t="shared" si="46"/>
        <v/>
      </c>
      <c r="AL111" s="196" t="str">
        <f t="shared" si="47"/>
        <v/>
      </c>
      <c r="AM111" s="176"/>
      <c r="AN111" s="176">
        <f t="shared" si="48"/>
        <v>0</v>
      </c>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row>
    <row r="112" spans="1:101" s="179" customFormat="1" ht="20.100000000000001" customHeight="1">
      <c r="A112" s="657">
        <f t="shared" si="49"/>
        <v>69</v>
      </c>
      <c r="B112" s="196" t="str">
        <f t="shared" si="44"/>
        <v>Swansea Bay UHB</v>
      </c>
      <c r="C112" s="89"/>
      <c r="D112" s="89"/>
      <c r="E112" s="89"/>
      <c r="F112" s="89"/>
      <c r="G112" s="89"/>
      <c r="H112" s="197">
        <f t="shared" si="45"/>
        <v>0</v>
      </c>
      <c r="I112" s="197"/>
      <c r="J112" s="89"/>
      <c r="K112" s="90"/>
      <c r="L112" s="90"/>
      <c r="M112" s="89"/>
      <c r="N112" s="89"/>
      <c r="O112" s="89"/>
      <c r="P112" s="89"/>
      <c r="Q112" s="89"/>
      <c r="R112" s="122"/>
      <c r="S112" s="122"/>
      <c r="T112" s="122"/>
      <c r="U112" s="123"/>
      <c r="V112" s="123"/>
      <c r="W112" s="123"/>
      <c r="X112" s="122"/>
      <c r="Y112" s="122"/>
      <c r="Z112" s="122"/>
      <c r="AA112" s="122"/>
      <c r="AB112" s="122"/>
      <c r="AC112" s="122"/>
      <c r="AD112" s="197">
        <f t="shared" si="38"/>
        <v>0</v>
      </c>
      <c r="AE112" s="196" t="str">
        <f t="shared" si="50"/>
        <v/>
      </c>
      <c r="AF112" s="196" t="str">
        <f t="shared" si="39"/>
        <v/>
      </c>
      <c r="AG112" s="196" t="str">
        <f t="shared" si="40"/>
        <v/>
      </c>
      <c r="AH112" s="196" t="str">
        <f t="shared" si="41"/>
        <v/>
      </c>
      <c r="AI112" s="196" t="str">
        <f t="shared" si="42"/>
        <v/>
      </c>
      <c r="AJ112" s="196" t="str">
        <f t="shared" si="43"/>
        <v/>
      </c>
      <c r="AK112" s="196" t="str">
        <f t="shared" si="46"/>
        <v/>
      </c>
      <c r="AL112" s="196" t="str">
        <f t="shared" si="47"/>
        <v/>
      </c>
      <c r="AM112" s="176"/>
      <c r="AN112" s="176">
        <f t="shared" si="48"/>
        <v>0</v>
      </c>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row>
    <row r="113" spans="1:101" s="179" customFormat="1" ht="20.100000000000001" customHeight="1">
      <c r="A113" s="657">
        <f t="shared" si="49"/>
        <v>70</v>
      </c>
      <c r="B113" s="196" t="str">
        <f t="shared" si="44"/>
        <v>Swansea Bay UHB</v>
      </c>
      <c r="C113" s="89"/>
      <c r="D113" s="89"/>
      <c r="E113" s="89"/>
      <c r="F113" s="89"/>
      <c r="G113" s="89"/>
      <c r="H113" s="197">
        <f t="shared" si="45"/>
        <v>0</v>
      </c>
      <c r="I113" s="197"/>
      <c r="J113" s="89"/>
      <c r="K113" s="90"/>
      <c r="L113" s="90"/>
      <c r="M113" s="89"/>
      <c r="N113" s="89"/>
      <c r="O113" s="89"/>
      <c r="P113" s="89"/>
      <c r="Q113" s="89"/>
      <c r="R113" s="122"/>
      <c r="S113" s="122"/>
      <c r="T113" s="122"/>
      <c r="U113" s="123"/>
      <c r="V113" s="123"/>
      <c r="W113" s="123"/>
      <c r="X113" s="122"/>
      <c r="Y113" s="122"/>
      <c r="Z113" s="122"/>
      <c r="AA113" s="122"/>
      <c r="AB113" s="122"/>
      <c r="AC113" s="122"/>
      <c r="AD113" s="197">
        <f t="shared" si="38"/>
        <v>0</v>
      </c>
      <c r="AE113" s="196" t="str">
        <f t="shared" si="50"/>
        <v/>
      </c>
      <c r="AF113" s="196" t="str">
        <f t="shared" si="39"/>
        <v/>
      </c>
      <c r="AG113" s="196" t="str">
        <f t="shared" si="40"/>
        <v/>
      </c>
      <c r="AH113" s="196" t="str">
        <f t="shared" si="41"/>
        <v/>
      </c>
      <c r="AI113" s="196" t="str">
        <f t="shared" si="42"/>
        <v/>
      </c>
      <c r="AJ113" s="196" t="str">
        <f t="shared" si="43"/>
        <v/>
      </c>
      <c r="AK113" s="196" t="str">
        <f t="shared" si="46"/>
        <v/>
      </c>
      <c r="AL113" s="196" t="str">
        <f t="shared" si="47"/>
        <v/>
      </c>
      <c r="AM113" s="176"/>
      <c r="AN113" s="176">
        <f t="shared" si="48"/>
        <v>0</v>
      </c>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row>
    <row r="114" spans="1:101" s="179" customFormat="1" ht="20.100000000000001" customHeight="1">
      <c r="A114" s="657">
        <f t="shared" si="49"/>
        <v>71</v>
      </c>
      <c r="B114" s="196" t="str">
        <f t="shared" si="44"/>
        <v>Swansea Bay UHB</v>
      </c>
      <c r="C114" s="89"/>
      <c r="D114" s="89"/>
      <c r="E114" s="89"/>
      <c r="F114" s="89"/>
      <c r="G114" s="89"/>
      <c r="H114" s="197">
        <f t="shared" si="45"/>
        <v>0</v>
      </c>
      <c r="I114" s="197"/>
      <c r="J114" s="89"/>
      <c r="K114" s="90"/>
      <c r="L114" s="90"/>
      <c r="M114" s="89"/>
      <c r="N114" s="89"/>
      <c r="O114" s="89"/>
      <c r="P114" s="89"/>
      <c r="Q114" s="89"/>
      <c r="R114" s="122"/>
      <c r="S114" s="122"/>
      <c r="T114" s="122"/>
      <c r="U114" s="123"/>
      <c r="V114" s="123"/>
      <c r="W114" s="123"/>
      <c r="X114" s="122"/>
      <c r="Y114" s="122"/>
      <c r="Z114" s="122"/>
      <c r="AA114" s="122"/>
      <c r="AB114" s="122"/>
      <c r="AC114" s="122"/>
      <c r="AD114" s="197">
        <f t="shared" si="38"/>
        <v>0</v>
      </c>
      <c r="AE114" s="196" t="str">
        <f t="shared" si="50"/>
        <v/>
      </c>
      <c r="AF114" s="196" t="str">
        <f t="shared" si="39"/>
        <v/>
      </c>
      <c r="AG114" s="196" t="str">
        <f t="shared" si="40"/>
        <v/>
      </c>
      <c r="AH114" s="196" t="str">
        <f t="shared" si="41"/>
        <v/>
      </c>
      <c r="AI114" s="196" t="str">
        <f t="shared" si="42"/>
        <v/>
      </c>
      <c r="AJ114" s="196" t="str">
        <f t="shared" si="43"/>
        <v/>
      </c>
      <c r="AK114" s="196" t="str">
        <f t="shared" si="46"/>
        <v/>
      </c>
      <c r="AL114" s="196" t="str">
        <f t="shared" si="47"/>
        <v/>
      </c>
      <c r="AM114" s="176"/>
      <c r="AN114" s="176">
        <f t="shared" si="48"/>
        <v>0</v>
      </c>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row>
    <row r="115" spans="1:101" s="179" customFormat="1" ht="20.100000000000001" customHeight="1">
      <c r="A115" s="657">
        <f t="shared" si="49"/>
        <v>72</v>
      </c>
      <c r="B115" s="196" t="str">
        <f t="shared" si="44"/>
        <v>Swansea Bay UHB</v>
      </c>
      <c r="C115" s="89"/>
      <c r="D115" s="89"/>
      <c r="E115" s="89"/>
      <c r="F115" s="89"/>
      <c r="G115" s="89"/>
      <c r="H115" s="197">
        <f t="shared" si="45"/>
        <v>0</v>
      </c>
      <c r="I115" s="197"/>
      <c r="J115" s="89"/>
      <c r="K115" s="90"/>
      <c r="L115" s="90"/>
      <c r="M115" s="89"/>
      <c r="N115" s="89"/>
      <c r="O115" s="89"/>
      <c r="P115" s="89"/>
      <c r="Q115" s="89"/>
      <c r="R115" s="122"/>
      <c r="S115" s="122"/>
      <c r="T115" s="122"/>
      <c r="U115" s="123"/>
      <c r="V115" s="123"/>
      <c r="W115" s="123"/>
      <c r="X115" s="122"/>
      <c r="Y115" s="122"/>
      <c r="Z115" s="122"/>
      <c r="AA115" s="122"/>
      <c r="AB115" s="122"/>
      <c r="AC115" s="122"/>
      <c r="AD115" s="197">
        <f t="shared" si="38"/>
        <v>0</v>
      </c>
      <c r="AE115" s="196" t="str">
        <f t="shared" si="50"/>
        <v/>
      </c>
      <c r="AF115" s="196" t="str">
        <f t="shared" si="39"/>
        <v/>
      </c>
      <c r="AG115" s="196" t="str">
        <f t="shared" si="40"/>
        <v/>
      </c>
      <c r="AH115" s="196" t="str">
        <f t="shared" si="41"/>
        <v/>
      </c>
      <c r="AI115" s="196" t="str">
        <f t="shared" si="42"/>
        <v/>
      </c>
      <c r="AJ115" s="196" t="str">
        <f t="shared" si="43"/>
        <v/>
      </c>
      <c r="AK115" s="196" t="str">
        <f t="shared" si="46"/>
        <v/>
      </c>
      <c r="AL115" s="196" t="str">
        <f t="shared" si="47"/>
        <v/>
      </c>
      <c r="AM115" s="176"/>
      <c r="AN115" s="176">
        <f t="shared" si="48"/>
        <v>0</v>
      </c>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row>
    <row r="116" spans="1:101" s="179" customFormat="1" ht="20.100000000000001" customHeight="1">
      <c r="A116" s="657">
        <f t="shared" si="49"/>
        <v>73</v>
      </c>
      <c r="B116" s="196" t="str">
        <f t="shared" si="44"/>
        <v>Swansea Bay UHB</v>
      </c>
      <c r="C116" s="89"/>
      <c r="D116" s="89"/>
      <c r="E116" s="89"/>
      <c r="F116" s="89"/>
      <c r="G116" s="89"/>
      <c r="H116" s="197">
        <f t="shared" si="45"/>
        <v>0</v>
      </c>
      <c r="I116" s="197"/>
      <c r="J116" s="89"/>
      <c r="K116" s="90"/>
      <c r="L116" s="90"/>
      <c r="M116" s="89"/>
      <c r="N116" s="89"/>
      <c r="O116" s="89"/>
      <c r="P116" s="89"/>
      <c r="Q116" s="89"/>
      <c r="R116" s="122"/>
      <c r="S116" s="122"/>
      <c r="T116" s="122"/>
      <c r="U116" s="123"/>
      <c r="V116" s="123"/>
      <c r="W116" s="123"/>
      <c r="X116" s="122"/>
      <c r="Y116" s="122"/>
      <c r="Z116" s="122"/>
      <c r="AA116" s="122"/>
      <c r="AB116" s="122"/>
      <c r="AC116" s="122"/>
      <c r="AD116" s="197">
        <f t="shared" si="38"/>
        <v>0</v>
      </c>
      <c r="AE116" s="196" t="str">
        <f t="shared" si="50"/>
        <v/>
      </c>
      <c r="AF116" s="196" t="str">
        <f t="shared" si="39"/>
        <v/>
      </c>
      <c r="AG116" s="196" t="str">
        <f t="shared" si="40"/>
        <v/>
      </c>
      <c r="AH116" s="196" t="str">
        <f t="shared" si="41"/>
        <v/>
      </c>
      <c r="AI116" s="196" t="str">
        <f t="shared" si="42"/>
        <v/>
      </c>
      <c r="AJ116" s="196" t="str">
        <f t="shared" si="43"/>
        <v/>
      </c>
      <c r="AK116" s="196" t="str">
        <f t="shared" si="46"/>
        <v/>
      </c>
      <c r="AL116" s="196" t="str">
        <f t="shared" si="47"/>
        <v/>
      </c>
      <c r="AM116" s="176"/>
      <c r="AN116" s="176">
        <f t="shared" si="48"/>
        <v>0</v>
      </c>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row>
    <row r="117" spans="1:101" s="179" customFormat="1" ht="20.100000000000001" customHeight="1">
      <c r="A117" s="657">
        <f t="shared" si="49"/>
        <v>74</v>
      </c>
      <c r="B117" s="196" t="str">
        <f t="shared" si="44"/>
        <v>Swansea Bay UHB</v>
      </c>
      <c r="C117" s="89"/>
      <c r="D117" s="89"/>
      <c r="E117" s="89"/>
      <c r="F117" s="89"/>
      <c r="G117" s="89"/>
      <c r="H117" s="197">
        <f t="shared" si="45"/>
        <v>0</v>
      </c>
      <c r="I117" s="197"/>
      <c r="J117" s="89"/>
      <c r="K117" s="90"/>
      <c r="L117" s="90"/>
      <c r="M117" s="89"/>
      <c r="N117" s="89"/>
      <c r="O117" s="89"/>
      <c r="P117" s="89"/>
      <c r="Q117" s="89"/>
      <c r="R117" s="122"/>
      <c r="S117" s="122"/>
      <c r="T117" s="122"/>
      <c r="U117" s="123"/>
      <c r="V117" s="123"/>
      <c r="W117" s="123"/>
      <c r="X117" s="122"/>
      <c r="Y117" s="122"/>
      <c r="Z117" s="122"/>
      <c r="AA117" s="122"/>
      <c r="AB117" s="122"/>
      <c r="AC117" s="122"/>
      <c r="AD117" s="197">
        <f t="shared" si="38"/>
        <v>0</v>
      </c>
      <c r="AE117" s="196" t="str">
        <f t="shared" si="50"/>
        <v/>
      </c>
      <c r="AF117" s="196" t="str">
        <f t="shared" si="39"/>
        <v/>
      </c>
      <c r="AG117" s="196" t="str">
        <f t="shared" si="40"/>
        <v/>
      </c>
      <c r="AH117" s="196" t="str">
        <f t="shared" si="41"/>
        <v/>
      </c>
      <c r="AI117" s="196" t="str">
        <f t="shared" si="42"/>
        <v/>
      </c>
      <c r="AJ117" s="196" t="str">
        <f t="shared" si="43"/>
        <v/>
      </c>
      <c r="AK117" s="196" t="str">
        <f t="shared" si="46"/>
        <v/>
      </c>
      <c r="AL117" s="196" t="str">
        <f t="shared" si="47"/>
        <v/>
      </c>
      <c r="AM117" s="176"/>
      <c r="AN117" s="176">
        <f t="shared" si="48"/>
        <v>0</v>
      </c>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row>
    <row r="118" spans="1:101" s="179" customFormat="1" ht="20.100000000000001" customHeight="1">
      <c r="A118" s="657">
        <f t="shared" si="49"/>
        <v>75</v>
      </c>
      <c r="B118" s="196" t="str">
        <f t="shared" si="44"/>
        <v>Swansea Bay UHB</v>
      </c>
      <c r="C118" s="89"/>
      <c r="D118" s="89"/>
      <c r="E118" s="89"/>
      <c r="F118" s="89"/>
      <c r="G118" s="89"/>
      <c r="H118" s="197">
        <f t="shared" si="45"/>
        <v>0</v>
      </c>
      <c r="I118" s="197"/>
      <c r="J118" s="89"/>
      <c r="K118" s="90"/>
      <c r="L118" s="90"/>
      <c r="M118" s="89"/>
      <c r="N118" s="89"/>
      <c r="O118" s="89"/>
      <c r="P118" s="89"/>
      <c r="Q118" s="89"/>
      <c r="R118" s="122"/>
      <c r="S118" s="122"/>
      <c r="T118" s="122"/>
      <c r="U118" s="123"/>
      <c r="V118" s="123"/>
      <c r="W118" s="123"/>
      <c r="X118" s="122"/>
      <c r="Y118" s="122"/>
      <c r="Z118" s="122"/>
      <c r="AA118" s="122"/>
      <c r="AB118" s="122"/>
      <c r="AC118" s="122"/>
      <c r="AD118" s="197">
        <f t="shared" si="38"/>
        <v>0</v>
      </c>
      <c r="AE118" s="196" t="str">
        <f t="shared" si="50"/>
        <v/>
      </c>
      <c r="AF118" s="196" t="str">
        <f t="shared" si="39"/>
        <v/>
      </c>
      <c r="AG118" s="196" t="str">
        <f t="shared" si="40"/>
        <v/>
      </c>
      <c r="AH118" s="196" t="str">
        <f t="shared" si="41"/>
        <v/>
      </c>
      <c r="AI118" s="196" t="str">
        <f t="shared" si="42"/>
        <v/>
      </c>
      <c r="AJ118" s="196" t="str">
        <f t="shared" si="43"/>
        <v/>
      </c>
      <c r="AK118" s="196" t="str">
        <f t="shared" si="46"/>
        <v/>
      </c>
      <c r="AL118" s="196" t="str">
        <f t="shared" si="47"/>
        <v/>
      </c>
      <c r="AM118" s="176"/>
      <c r="AN118" s="176">
        <f t="shared" si="48"/>
        <v>0</v>
      </c>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row>
    <row r="119" spans="1:101" s="179" customFormat="1" ht="20.100000000000001" customHeight="1">
      <c r="A119" s="657">
        <f t="shared" si="49"/>
        <v>76</v>
      </c>
      <c r="B119" s="196" t="str">
        <f t="shared" si="44"/>
        <v>Swansea Bay UHB</v>
      </c>
      <c r="C119" s="89"/>
      <c r="D119" s="89"/>
      <c r="E119" s="89"/>
      <c r="F119" s="89"/>
      <c r="G119" s="89"/>
      <c r="H119" s="197">
        <f t="shared" si="45"/>
        <v>0</v>
      </c>
      <c r="I119" s="197"/>
      <c r="J119" s="89"/>
      <c r="K119" s="90"/>
      <c r="L119" s="90"/>
      <c r="M119" s="89"/>
      <c r="N119" s="89"/>
      <c r="O119" s="89"/>
      <c r="P119" s="89"/>
      <c r="Q119" s="89"/>
      <c r="R119" s="122"/>
      <c r="S119" s="122"/>
      <c r="T119" s="122"/>
      <c r="U119" s="123"/>
      <c r="V119" s="123"/>
      <c r="W119" s="123"/>
      <c r="X119" s="122"/>
      <c r="Y119" s="122"/>
      <c r="Z119" s="122"/>
      <c r="AA119" s="122"/>
      <c r="AB119" s="122"/>
      <c r="AC119" s="122"/>
      <c r="AD119" s="197">
        <f t="shared" si="38"/>
        <v>0</v>
      </c>
      <c r="AE119" s="196" t="str">
        <f t="shared" si="50"/>
        <v/>
      </c>
      <c r="AF119" s="196" t="str">
        <f t="shared" si="39"/>
        <v/>
      </c>
      <c r="AG119" s="196" t="str">
        <f t="shared" si="40"/>
        <v/>
      </c>
      <c r="AH119" s="196" t="str">
        <f t="shared" si="41"/>
        <v/>
      </c>
      <c r="AI119" s="196" t="str">
        <f t="shared" si="42"/>
        <v/>
      </c>
      <c r="AJ119" s="196" t="str">
        <f t="shared" si="43"/>
        <v/>
      </c>
      <c r="AK119" s="196" t="str">
        <f t="shared" si="46"/>
        <v/>
      </c>
      <c r="AL119" s="196" t="str">
        <f t="shared" si="47"/>
        <v/>
      </c>
      <c r="AM119" s="176"/>
      <c r="AN119" s="176">
        <f t="shared" si="48"/>
        <v>0</v>
      </c>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row>
    <row r="120" spans="1:101" s="179" customFormat="1" ht="20.100000000000001" customHeight="1">
      <c r="A120" s="657">
        <f t="shared" si="49"/>
        <v>77</v>
      </c>
      <c r="B120" s="196" t="str">
        <f t="shared" si="44"/>
        <v>Swansea Bay UHB</v>
      </c>
      <c r="C120" s="89"/>
      <c r="D120" s="89"/>
      <c r="E120" s="89"/>
      <c r="F120" s="89"/>
      <c r="G120" s="89"/>
      <c r="H120" s="197">
        <f t="shared" si="45"/>
        <v>0</v>
      </c>
      <c r="I120" s="197"/>
      <c r="J120" s="89"/>
      <c r="K120" s="90"/>
      <c r="L120" s="90"/>
      <c r="M120" s="89"/>
      <c r="N120" s="89"/>
      <c r="O120" s="89"/>
      <c r="P120" s="89"/>
      <c r="Q120" s="89"/>
      <c r="R120" s="122"/>
      <c r="S120" s="122"/>
      <c r="T120" s="122"/>
      <c r="U120" s="123"/>
      <c r="V120" s="123"/>
      <c r="W120" s="123"/>
      <c r="X120" s="122"/>
      <c r="Y120" s="122"/>
      <c r="Z120" s="122"/>
      <c r="AA120" s="122"/>
      <c r="AB120" s="122"/>
      <c r="AC120" s="122"/>
      <c r="AD120" s="197">
        <f t="shared" si="38"/>
        <v>0</v>
      </c>
      <c r="AE120" s="196" t="str">
        <f t="shared" si="50"/>
        <v/>
      </c>
      <c r="AF120" s="196" t="str">
        <f t="shared" si="39"/>
        <v/>
      </c>
      <c r="AG120" s="196" t="str">
        <f t="shared" si="40"/>
        <v/>
      </c>
      <c r="AH120" s="196" t="str">
        <f t="shared" si="41"/>
        <v/>
      </c>
      <c r="AI120" s="196" t="str">
        <f t="shared" si="42"/>
        <v/>
      </c>
      <c r="AJ120" s="196" t="str">
        <f t="shared" si="43"/>
        <v/>
      </c>
      <c r="AK120" s="196" t="str">
        <f t="shared" si="46"/>
        <v/>
      </c>
      <c r="AL120" s="196" t="str">
        <f t="shared" si="47"/>
        <v/>
      </c>
      <c r="AM120" s="176"/>
      <c r="AN120" s="176">
        <f t="shared" si="48"/>
        <v>0</v>
      </c>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row>
    <row r="121" spans="1:101" s="179" customFormat="1" ht="20.100000000000001" customHeight="1">
      <c r="A121" s="657">
        <f t="shared" si="49"/>
        <v>78</v>
      </c>
      <c r="B121" s="196" t="str">
        <f t="shared" si="44"/>
        <v>Swansea Bay UHB</v>
      </c>
      <c r="C121" s="89"/>
      <c r="D121" s="89"/>
      <c r="E121" s="89"/>
      <c r="F121" s="89"/>
      <c r="G121" s="89"/>
      <c r="H121" s="197">
        <f t="shared" si="45"/>
        <v>0</v>
      </c>
      <c r="I121" s="197"/>
      <c r="J121" s="89"/>
      <c r="K121" s="90"/>
      <c r="L121" s="90"/>
      <c r="M121" s="89"/>
      <c r="N121" s="89"/>
      <c r="O121" s="89"/>
      <c r="P121" s="89"/>
      <c r="Q121" s="89"/>
      <c r="R121" s="122"/>
      <c r="S121" s="122"/>
      <c r="T121" s="122"/>
      <c r="U121" s="123"/>
      <c r="V121" s="123"/>
      <c r="W121" s="123"/>
      <c r="X121" s="122"/>
      <c r="Y121" s="122"/>
      <c r="Z121" s="122"/>
      <c r="AA121" s="122"/>
      <c r="AB121" s="122"/>
      <c r="AC121" s="122"/>
      <c r="AD121" s="197">
        <f t="shared" si="38"/>
        <v>0</v>
      </c>
      <c r="AE121" s="196" t="str">
        <f t="shared" si="50"/>
        <v/>
      </c>
      <c r="AF121" s="196" t="str">
        <f t="shared" si="39"/>
        <v/>
      </c>
      <c r="AG121" s="196" t="str">
        <f t="shared" si="40"/>
        <v/>
      </c>
      <c r="AH121" s="196" t="str">
        <f t="shared" si="41"/>
        <v/>
      </c>
      <c r="AI121" s="196" t="str">
        <f t="shared" si="42"/>
        <v/>
      </c>
      <c r="AJ121" s="196" t="str">
        <f t="shared" si="43"/>
        <v/>
      </c>
      <c r="AK121" s="196" t="str">
        <f t="shared" si="46"/>
        <v/>
      </c>
      <c r="AL121" s="196" t="str">
        <f t="shared" si="47"/>
        <v/>
      </c>
      <c r="AM121" s="176"/>
      <c r="AN121" s="176">
        <f t="shared" si="48"/>
        <v>0</v>
      </c>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row>
    <row r="122" spans="1:101" s="179" customFormat="1" ht="20.100000000000001" customHeight="1">
      <c r="A122" s="657">
        <f t="shared" si="49"/>
        <v>79</v>
      </c>
      <c r="B122" s="196" t="str">
        <f t="shared" si="44"/>
        <v>Swansea Bay UHB</v>
      </c>
      <c r="C122" s="89"/>
      <c r="D122" s="89"/>
      <c r="E122" s="89"/>
      <c r="F122" s="89"/>
      <c r="G122" s="89"/>
      <c r="H122" s="197">
        <f t="shared" si="45"/>
        <v>0</v>
      </c>
      <c r="I122" s="197"/>
      <c r="J122" s="89"/>
      <c r="K122" s="90"/>
      <c r="L122" s="90"/>
      <c r="M122" s="89"/>
      <c r="N122" s="89"/>
      <c r="O122" s="89"/>
      <c r="P122" s="89"/>
      <c r="Q122" s="89"/>
      <c r="R122" s="122"/>
      <c r="S122" s="122"/>
      <c r="T122" s="122"/>
      <c r="U122" s="123"/>
      <c r="V122" s="123"/>
      <c r="W122" s="123"/>
      <c r="X122" s="122"/>
      <c r="Y122" s="122"/>
      <c r="Z122" s="122"/>
      <c r="AA122" s="122"/>
      <c r="AB122" s="122"/>
      <c r="AC122" s="122"/>
      <c r="AD122" s="197">
        <f t="shared" si="38"/>
        <v>0</v>
      </c>
      <c r="AE122" s="196" t="str">
        <f t="shared" si="50"/>
        <v/>
      </c>
      <c r="AF122" s="196" t="str">
        <f t="shared" si="39"/>
        <v/>
      </c>
      <c r="AG122" s="196" t="str">
        <f t="shared" si="40"/>
        <v/>
      </c>
      <c r="AH122" s="196" t="str">
        <f t="shared" si="41"/>
        <v/>
      </c>
      <c r="AI122" s="196" t="str">
        <f t="shared" si="42"/>
        <v/>
      </c>
      <c r="AJ122" s="196" t="str">
        <f t="shared" si="43"/>
        <v/>
      </c>
      <c r="AK122" s="196" t="str">
        <f t="shared" si="46"/>
        <v/>
      </c>
      <c r="AL122" s="196" t="str">
        <f t="shared" si="47"/>
        <v/>
      </c>
      <c r="AM122" s="176"/>
      <c r="AN122" s="176">
        <f t="shared" si="48"/>
        <v>0</v>
      </c>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row>
    <row r="123" spans="1:101" s="179" customFormat="1" ht="20.100000000000001" customHeight="1">
      <c r="A123" s="657">
        <f t="shared" si="49"/>
        <v>80</v>
      </c>
      <c r="B123" s="196" t="str">
        <f t="shared" si="44"/>
        <v>Swansea Bay UHB</v>
      </c>
      <c r="C123" s="89"/>
      <c r="D123" s="89"/>
      <c r="E123" s="89"/>
      <c r="F123" s="89"/>
      <c r="G123" s="89"/>
      <c r="H123" s="197">
        <f t="shared" si="45"/>
        <v>0</v>
      </c>
      <c r="I123" s="197"/>
      <c r="J123" s="89"/>
      <c r="K123" s="90"/>
      <c r="L123" s="90"/>
      <c r="M123" s="89"/>
      <c r="N123" s="89"/>
      <c r="O123" s="89"/>
      <c r="P123" s="89"/>
      <c r="Q123" s="89"/>
      <c r="R123" s="122"/>
      <c r="S123" s="122"/>
      <c r="T123" s="122"/>
      <c r="U123" s="123"/>
      <c r="V123" s="123"/>
      <c r="W123" s="123"/>
      <c r="X123" s="122"/>
      <c r="Y123" s="122"/>
      <c r="Z123" s="122"/>
      <c r="AA123" s="122"/>
      <c r="AB123" s="122"/>
      <c r="AC123" s="122"/>
      <c r="AD123" s="197">
        <f t="shared" si="38"/>
        <v>0</v>
      </c>
      <c r="AE123" s="196" t="str">
        <f t="shared" si="50"/>
        <v/>
      </c>
      <c r="AF123" s="196" t="str">
        <f t="shared" si="39"/>
        <v/>
      </c>
      <c r="AG123" s="196" t="str">
        <f t="shared" si="40"/>
        <v/>
      </c>
      <c r="AH123" s="196" t="str">
        <f t="shared" si="41"/>
        <v/>
      </c>
      <c r="AI123" s="196" t="str">
        <f t="shared" si="42"/>
        <v/>
      </c>
      <c r="AJ123" s="196" t="str">
        <f t="shared" si="43"/>
        <v/>
      </c>
      <c r="AK123" s="196" t="str">
        <f t="shared" si="46"/>
        <v/>
      </c>
      <c r="AL123" s="196" t="str">
        <f t="shared" si="47"/>
        <v/>
      </c>
      <c r="AM123" s="176"/>
      <c r="AN123" s="176">
        <f t="shared" si="48"/>
        <v>0</v>
      </c>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row>
    <row r="124" spans="1:101" s="179" customFormat="1" ht="20.100000000000001" customHeight="1">
      <c r="A124" s="657">
        <f t="shared" si="49"/>
        <v>81</v>
      </c>
      <c r="B124" s="196" t="str">
        <f t="shared" si="44"/>
        <v>Swansea Bay UHB</v>
      </c>
      <c r="C124" s="89"/>
      <c r="D124" s="89"/>
      <c r="E124" s="89"/>
      <c r="F124" s="89"/>
      <c r="G124" s="89"/>
      <c r="H124" s="197">
        <f t="shared" si="45"/>
        <v>0</v>
      </c>
      <c r="I124" s="197"/>
      <c r="J124" s="89"/>
      <c r="K124" s="90"/>
      <c r="L124" s="90"/>
      <c r="M124" s="89"/>
      <c r="N124" s="89"/>
      <c r="O124" s="89"/>
      <c r="P124" s="89"/>
      <c r="Q124" s="89"/>
      <c r="R124" s="122"/>
      <c r="S124" s="122"/>
      <c r="T124" s="122"/>
      <c r="U124" s="123"/>
      <c r="V124" s="123"/>
      <c r="W124" s="123"/>
      <c r="X124" s="122"/>
      <c r="Y124" s="122"/>
      <c r="Z124" s="122"/>
      <c r="AA124" s="122"/>
      <c r="AB124" s="122"/>
      <c r="AC124" s="122"/>
      <c r="AD124" s="197">
        <f t="shared" si="38"/>
        <v>0</v>
      </c>
      <c r="AE124" s="196" t="str">
        <f t="shared" si="50"/>
        <v/>
      </c>
      <c r="AF124" s="196" t="str">
        <f t="shared" si="39"/>
        <v/>
      </c>
      <c r="AG124" s="196" t="str">
        <f t="shared" si="40"/>
        <v/>
      </c>
      <c r="AH124" s="196" t="str">
        <f t="shared" si="41"/>
        <v/>
      </c>
      <c r="AI124" s="196" t="str">
        <f t="shared" si="42"/>
        <v/>
      </c>
      <c r="AJ124" s="196" t="str">
        <f t="shared" si="43"/>
        <v/>
      </c>
      <c r="AK124" s="196" t="str">
        <f t="shared" si="46"/>
        <v/>
      </c>
      <c r="AL124" s="196" t="str">
        <f t="shared" si="47"/>
        <v/>
      </c>
      <c r="AM124" s="176"/>
      <c r="AN124" s="176">
        <f t="shared" si="48"/>
        <v>0</v>
      </c>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row>
    <row r="125" spans="1:101" s="179" customFormat="1" ht="20.100000000000001" customHeight="1">
      <c r="A125" s="657">
        <f t="shared" si="49"/>
        <v>82</v>
      </c>
      <c r="B125" s="196" t="str">
        <f t="shared" si="44"/>
        <v>Swansea Bay UHB</v>
      </c>
      <c r="C125" s="89"/>
      <c r="D125" s="89"/>
      <c r="E125" s="89"/>
      <c r="F125" s="89"/>
      <c r="G125" s="89"/>
      <c r="H125" s="197">
        <f t="shared" si="45"/>
        <v>0</v>
      </c>
      <c r="I125" s="197"/>
      <c r="J125" s="89"/>
      <c r="K125" s="90"/>
      <c r="L125" s="90"/>
      <c r="M125" s="89"/>
      <c r="N125" s="89"/>
      <c r="O125" s="89"/>
      <c r="P125" s="89"/>
      <c r="Q125" s="89"/>
      <c r="R125" s="122"/>
      <c r="S125" s="122"/>
      <c r="T125" s="122"/>
      <c r="U125" s="123"/>
      <c r="V125" s="123"/>
      <c r="W125" s="123"/>
      <c r="X125" s="122"/>
      <c r="Y125" s="122"/>
      <c r="Z125" s="122"/>
      <c r="AA125" s="122"/>
      <c r="AB125" s="122"/>
      <c r="AC125" s="122"/>
      <c r="AD125" s="197">
        <f t="shared" si="38"/>
        <v>0</v>
      </c>
      <c r="AE125" s="196" t="str">
        <f t="shared" si="50"/>
        <v/>
      </c>
      <c r="AF125" s="196" t="str">
        <f t="shared" si="39"/>
        <v/>
      </c>
      <c r="AG125" s="196" t="str">
        <f t="shared" si="40"/>
        <v/>
      </c>
      <c r="AH125" s="196" t="str">
        <f t="shared" si="41"/>
        <v/>
      </c>
      <c r="AI125" s="196" t="str">
        <f t="shared" si="42"/>
        <v/>
      </c>
      <c r="AJ125" s="196" t="str">
        <f t="shared" si="43"/>
        <v/>
      </c>
      <c r="AK125" s="196" t="str">
        <f t="shared" si="46"/>
        <v/>
      </c>
      <c r="AL125" s="196" t="str">
        <f t="shared" si="47"/>
        <v/>
      </c>
      <c r="AM125" s="176"/>
      <c r="AN125" s="176">
        <f t="shared" si="48"/>
        <v>0</v>
      </c>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row>
    <row r="126" spans="1:101" s="179" customFormat="1" ht="20.100000000000001" customHeight="1">
      <c r="A126" s="657">
        <f t="shared" si="49"/>
        <v>83</v>
      </c>
      <c r="B126" s="196" t="str">
        <f t="shared" si="44"/>
        <v>Swansea Bay UHB</v>
      </c>
      <c r="C126" s="89"/>
      <c r="D126" s="89"/>
      <c r="E126" s="89"/>
      <c r="F126" s="89"/>
      <c r="G126" s="89"/>
      <c r="H126" s="197">
        <f t="shared" si="45"/>
        <v>0</v>
      </c>
      <c r="I126" s="197"/>
      <c r="J126" s="89"/>
      <c r="K126" s="90"/>
      <c r="L126" s="90"/>
      <c r="M126" s="89"/>
      <c r="N126" s="89"/>
      <c r="O126" s="89"/>
      <c r="P126" s="89"/>
      <c r="Q126" s="89"/>
      <c r="R126" s="122"/>
      <c r="S126" s="122"/>
      <c r="T126" s="122"/>
      <c r="U126" s="123"/>
      <c r="V126" s="123"/>
      <c r="W126" s="123"/>
      <c r="X126" s="122"/>
      <c r="Y126" s="122"/>
      <c r="Z126" s="122"/>
      <c r="AA126" s="122"/>
      <c r="AB126" s="122"/>
      <c r="AC126" s="122"/>
      <c r="AD126" s="197">
        <f t="shared" si="38"/>
        <v>0</v>
      </c>
      <c r="AE126" s="196" t="str">
        <f t="shared" si="50"/>
        <v/>
      </c>
      <c r="AF126" s="196" t="str">
        <f t="shared" si="39"/>
        <v/>
      </c>
      <c r="AG126" s="196" t="str">
        <f t="shared" si="40"/>
        <v/>
      </c>
      <c r="AH126" s="196" t="str">
        <f t="shared" si="41"/>
        <v/>
      </c>
      <c r="AI126" s="196" t="str">
        <f t="shared" si="42"/>
        <v/>
      </c>
      <c r="AJ126" s="196" t="str">
        <f t="shared" si="43"/>
        <v/>
      </c>
      <c r="AK126" s="196" t="str">
        <f t="shared" si="46"/>
        <v/>
      </c>
      <c r="AL126" s="196" t="str">
        <f t="shared" si="47"/>
        <v/>
      </c>
      <c r="AM126" s="176"/>
      <c r="AN126" s="176">
        <f t="shared" si="48"/>
        <v>0</v>
      </c>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row>
    <row r="127" spans="1:101" s="179" customFormat="1" ht="20.100000000000001" customHeight="1">
      <c r="A127" s="657">
        <f t="shared" si="49"/>
        <v>84</v>
      </c>
      <c r="B127" s="196" t="str">
        <f t="shared" si="44"/>
        <v>Swansea Bay UHB</v>
      </c>
      <c r="C127" s="89"/>
      <c r="D127" s="89"/>
      <c r="E127" s="89"/>
      <c r="F127" s="89"/>
      <c r="G127" s="89"/>
      <c r="H127" s="197">
        <f t="shared" si="45"/>
        <v>0</v>
      </c>
      <c r="I127" s="197"/>
      <c r="J127" s="89"/>
      <c r="K127" s="90"/>
      <c r="L127" s="90"/>
      <c r="M127" s="89"/>
      <c r="N127" s="89"/>
      <c r="O127" s="89"/>
      <c r="P127" s="89"/>
      <c r="Q127" s="89"/>
      <c r="R127" s="122"/>
      <c r="S127" s="122"/>
      <c r="T127" s="122"/>
      <c r="U127" s="123"/>
      <c r="V127" s="123"/>
      <c r="W127" s="123"/>
      <c r="X127" s="122"/>
      <c r="Y127" s="122"/>
      <c r="Z127" s="122"/>
      <c r="AA127" s="122"/>
      <c r="AB127" s="122"/>
      <c r="AC127" s="122"/>
      <c r="AD127" s="197">
        <f t="shared" si="38"/>
        <v>0</v>
      </c>
      <c r="AE127" s="196" t="str">
        <f t="shared" si="50"/>
        <v/>
      </c>
      <c r="AF127" s="196" t="str">
        <f t="shared" si="39"/>
        <v/>
      </c>
      <c r="AG127" s="196" t="str">
        <f t="shared" si="40"/>
        <v/>
      </c>
      <c r="AH127" s="196" t="str">
        <f t="shared" si="41"/>
        <v/>
      </c>
      <c r="AI127" s="196" t="str">
        <f t="shared" si="42"/>
        <v/>
      </c>
      <c r="AJ127" s="196" t="str">
        <f t="shared" si="43"/>
        <v/>
      </c>
      <c r="AK127" s="196" t="str">
        <f t="shared" si="46"/>
        <v/>
      </c>
      <c r="AL127" s="196" t="str">
        <f t="shared" si="47"/>
        <v/>
      </c>
      <c r="AM127" s="176"/>
      <c r="AN127" s="176">
        <f t="shared" si="48"/>
        <v>0</v>
      </c>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row>
    <row r="128" spans="1:101" s="179" customFormat="1" ht="20.100000000000001" customHeight="1">
      <c r="A128" s="657">
        <f t="shared" si="49"/>
        <v>85</v>
      </c>
      <c r="B128" s="196" t="str">
        <f t="shared" si="44"/>
        <v>Swansea Bay UHB</v>
      </c>
      <c r="C128" s="89"/>
      <c r="D128" s="89"/>
      <c r="E128" s="89"/>
      <c r="F128" s="89"/>
      <c r="G128" s="89"/>
      <c r="H128" s="197">
        <f t="shared" si="45"/>
        <v>0</v>
      </c>
      <c r="I128" s="197"/>
      <c r="J128" s="89"/>
      <c r="K128" s="90"/>
      <c r="L128" s="90"/>
      <c r="M128" s="89"/>
      <c r="N128" s="89"/>
      <c r="O128" s="89"/>
      <c r="P128" s="89"/>
      <c r="Q128" s="89"/>
      <c r="R128" s="122"/>
      <c r="S128" s="122"/>
      <c r="T128" s="122"/>
      <c r="U128" s="123"/>
      <c r="V128" s="123"/>
      <c r="W128" s="123"/>
      <c r="X128" s="122"/>
      <c r="Y128" s="122"/>
      <c r="Z128" s="122"/>
      <c r="AA128" s="122"/>
      <c r="AB128" s="122"/>
      <c r="AC128" s="122"/>
      <c r="AD128" s="197">
        <f t="shared" si="38"/>
        <v>0</v>
      </c>
      <c r="AE128" s="196" t="str">
        <f t="shared" si="50"/>
        <v/>
      </c>
      <c r="AF128" s="196" t="str">
        <f t="shared" si="39"/>
        <v/>
      </c>
      <c r="AG128" s="196" t="str">
        <f t="shared" si="40"/>
        <v/>
      </c>
      <c r="AH128" s="196" t="str">
        <f t="shared" si="41"/>
        <v/>
      </c>
      <c r="AI128" s="196" t="str">
        <f t="shared" si="42"/>
        <v/>
      </c>
      <c r="AJ128" s="196" t="str">
        <f t="shared" si="43"/>
        <v/>
      </c>
      <c r="AK128" s="196" t="str">
        <f t="shared" si="46"/>
        <v/>
      </c>
      <c r="AL128" s="196" t="str">
        <f t="shared" si="47"/>
        <v/>
      </c>
      <c r="AM128" s="176"/>
      <c r="AN128" s="176">
        <f t="shared" si="48"/>
        <v>0</v>
      </c>
      <c r="AO128" s="176"/>
      <c r="AP128" s="176"/>
      <c r="AQ128" s="176"/>
      <c r="AR128" s="176"/>
      <c r="AS128" s="176"/>
      <c r="AT128" s="176"/>
      <c r="AU128" s="176"/>
      <c r="AV128" s="176"/>
      <c r="AW128" s="176"/>
      <c r="AX128" s="176"/>
      <c r="AY128" s="176"/>
      <c r="AZ128" s="176"/>
      <c r="BA128" s="176"/>
      <c r="BB128" s="176"/>
      <c r="BC128" s="176"/>
      <c r="BD128" s="176"/>
      <c r="BE128" s="176"/>
      <c r="BF128" s="176"/>
      <c r="BG128" s="176"/>
      <c r="BH128" s="176"/>
      <c r="BI128" s="176"/>
      <c r="BJ128" s="176"/>
      <c r="BK128" s="176"/>
      <c r="BL128" s="176"/>
      <c r="BM128" s="176"/>
      <c r="BN128" s="176"/>
      <c r="BO128" s="176"/>
      <c r="BP128" s="176"/>
      <c r="BQ128" s="176"/>
      <c r="BR128" s="176"/>
      <c r="BS128" s="176"/>
      <c r="BT128" s="176"/>
      <c r="BU128" s="176"/>
      <c r="BV128" s="176"/>
      <c r="BW128" s="176"/>
      <c r="BX128" s="176"/>
      <c r="BY128" s="176"/>
      <c r="BZ128" s="176"/>
      <c r="CA128" s="176"/>
      <c r="CB128" s="176"/>
      <c r="CC128" s="176"/>
      <c r="CD128" s="176"/>
      <c r="CE128" s="176"/>
      <c r="CF128" s="176"/>
      <c r="CG128" s="176"/>
      <c r="CH128" s="176"/>
      <c r="CI128" s="176"/>
      <c r="CJ128" s="176"/>
      <c r="CK128" s="176"/>
      <c r="CL128" s="176"/>
      <c r="CM128" s="176"/>
      <c r="CN128" s="176"/>
      <c r="CO128" s="176"/>
      <c r="CP128" s="176"/>
      <c r="CQ128" s="176"/>
      <c r="CR128" s="176"/>
      <c r="CS128" s="176"/>
      <c r="CT128" s="176"/>
      <c r="CU128" s="176"/>
      <c r="CV128" s="176"/>
      <c r="CW128" s="176"/>
    </row>
    <row r="129" spans="1:101" s="179" customFormat="1" ht="20.100000000000001" customHeight="1">
      <c r="A129" s="657">
        <f t="shared" si="49"/>
        <v>86</v>
      </c>
      <c r="B129" s="196" t="str">
        <f t="shared" si="44"/>
        <v>Swansea Bay UHB</v>
      </c>
      <c r="C129" s="89"/>
      <c r="D129" s="89"/>
      <c r="E129" s="89"/>
      <c r="F129" s="89"/>
      <c r="G129" s="89"/>
      <c r="H129" s="197">
        <f t="shared" si="45"/>
        <v>0</v>
      </c>
      <c r="I129" s="197"/>
      <c r="J129" s="89"/>
      <c r="K129" s="90"/>
      <c r="L129" s="90"/>
      <c r="M129" s="89"/>
      <c r="N129" s="89"/>
      <c r="O129" s="89"/>
      <c r="P129" s="89"/>
      <c r="Q129" s="89"/>
      <c r="R129" s="122"/>
      <c r="S129" s="122"/>
      <c r="T129" s="122"/>
      <c r="U129" s="123"/>
      <c r="V129" s="123"/>
      <c r="W129" s="123"/>
      <c r="X129" s="122"/>
      <c r="Y129" s="122"/>
      <c r="Z129" s="122"/>
      <c r="AA129" s="122"/>
      <c r="AB129" s="122"/>
      <c r="AC129" s="122"/>
      <c r="AD129" s="197">
        <f t="shared" si="38"/>
        <v>0</v>
      </c>
      <c r="AE129" s="196" t="str">
        <f t="shared" si="50"/>
        <v/>
      </c>
      <c r="AF129" s="196" t="str">
        <f t="shared" si="39"/>
        <v/>
      </c>
      <c r="AG129" s="196" t="str">
        <f t="shared" si="40"/>
        <v/>
      </c>
      <c r="AH129" s="196" t="str">
        <f t="shared" si="41"/>
        <v/>
      </c>
      <c r="AI129" s="196" t="str">
        <f t="shared" si="42"/>
        <v/>
      </c>
      <c r="AJ129" s="196" t="str">
        <f t="shared" si="43"/>
        <v/>
      </c>
      <c r="AK129" s="196" t="str">
        <f t="shared" si="46"/>
        <v/>
      </c>
      <c r="AL129" s="196" t="str">
        <f t="shared" si="47"/>
        <v/>
      </c>
      <c r="AM129" s="176"/>
      <c r="AN129" s="176">
        <f t="shared" si="48"/>
        <v>0</v>
      </c>
      <c r="AO129" s="176"/>
      <c r="AP129" s="176"/>
      <c r="AQ129" s="176"/>
      <c r="AR129" s="176"/>
      <c r="AS129" s="176"/>
      <c r="AT129" s="176"/>
      <c r="AU129" s="176"/>
      <c r="AV129" s="176"/>
      <c r="AW129" s="176"/>
      <c r="AX129" s="176"/>
      <c r="AY129" s="176"/>
      <c r="AZ129" s="176"/>
      <c r="BA129" s="176"/>
      <c r="BB129" s="176"/>
      <c r="BC129" s="176"/>
      <c r="BD129" s="176"/>
      <c r="BE129" s="176"/>
      <c r="BF129" s="176"/>
      <c r="BG129" s="176"/>
      <c r="BH129" s="176"/>
      <c r="BI129" s="176"/>
      <c r="BJ129" s="176"/>
      <c r="BK129" s="176"/>
      <c r="BL129" s="176"/>
      <c r="BM129" s="176"/>
      <c r="BN129" s="176"/>
      <c r="BO129" s="176"/>
      <c r="BP129" s="176"/>
      <c r="BQ129" s="176"/>
      <c r="BR129" s="176"/>
      <c r="BS129" s="176"/>
      <c r="BT129" s="176"/>
      <c r="BU129" s="176"/>
      <c r="BV129" s="176"/>
      <c r="BW129" s="176"/>
      <c r="BX129" s="176"/>
      <c r="BY129" s="176"/>
      <c r="BZ129" s="176"/>
      <c r="CA129" s="176"/>
      <c r="CB129" s="176"/>
      <c r="CC129" s="176"/>
      <c r="CD129" s="176"/>
      <c r="CE129" s="176"/>
      <c r="CF129" s="176"/>
      <c r="CG129" s="176"/>
      <c r="CH129" s="176"/>
      <c r="CI129" s="176"/>
      <c r="CJ129" s="176"/>
      <c r="CK129" s="176"/>
      <c r="CL129" s="176"/>
      <c r="CM129" s="176"/>
      <c r="CN129" s="176"/>
      <c r="CO129" s="176"/>
      <c r="CP129" s="176"/>
      <c r="CQ129" s="176"/>
      <c r="CR129" s="176"/>
      <c r="CS129" s="176"/>
      <c r="CT129" s="176"/>
      <c r="CU129" s="176"/>
      <c r="CV129" s="176"/>
      <c r="CW129" s="176"/>
    </row>
    <row r="130" spans="1:101" s="179" customFormat="1" ht="20.100000000000001" customHeight="1">
      <c r="A130" s="657">
        <f t="shared" si="49"/>
        <v>87</v>
      </c>
      <c r="B130" s="196" t="str">
        <f t="shared" si="44"/>
        <v>Swansea Bay UHB</v>
      </c>
      <c r="C130" s="89"/>
      <c r="D130" s="89"/>
      <c r="E130" s="89"/>
      <c r="F130" s="89"/>
      <c r="G130" s="89"/>
      <c r="H130" s="197">
        <f t="shared" si="45"/>
        <v>0</v>
      </c>
      <c r="I130" s="197"/>
      <c r="J130" s="89"/>
      <c r="K130" s="90"/>
      <c r="L130" s="90"/>
      <c r="M130" s="89"/>
      <c r="N130" s="89"/>
      <c r="O130" s="89"/>
      <c r="P130" s="89"/>
      <c r="Q130" s="89"/>
      <c r="R130" s="122"/>
      <c r="S130" s="122"/>
      <c r="T130" s="122"/>
      <c r="U130" s="123"/>
      <c r="V130" s="123"/>
      <c r="W130" s="123"/>
      <c r="X130" s="122"/>
      <c r="Y130" s="122"/>
      <c r="Z130" s="122"/>
      <c r="AA130" s="122"/>
      <c r="AB130" s="122"/>
      <c r="AC130" s="122"/>
      <c r="AD130" s="197">
        <f t="shared" si="38"/>
        <v>0</v>
      </c>
      <c r="AE130" s="196" t="str">
        <f t="shared" si="50"/>
        <v/>
      </c>
      <c r="AF130" s="196" t="str">
        <f t="shared" si="39"/>
        <v/>
      </c>
      <c r="AG130" s="196" t="str">
        <f t="shared" si="40"/>
        <v/>
      </c>
      <c r="AH130" s="196" t="str">
        <f t="shared" si="41"/>
        <v/>
      </c>
      <c r="AI130" s="196" t="str">
        <f t="shared" si="42"/>
        <v/>
      </c>
      <c r="AJ130" s="196" t="str">
        <f t="shared" si="43"/>
        <v/>
      </c>
      <c r="AK130" s="196" t="str">
        <f t="shared" si="46"/>
        <v/>
      </c>
      <c r="AL130" s="196" t="str">
        <f t="shared" si="47"/>
        <v/>
      </c>
      <c r="AM130" s="176"/>
      <c r="AN130" s="176">
        <f t="shared" si="48"/>
        <v>0</v>
      </c>
      <c r="AO130" s="176"/>
      <c r="AP130" s="176"/>
      <c r="AQ130" s="176"/>
      <c r="AR130" s="176"/>
      <c r="AS130" s="176"/>
      <c r="AT130" s="176"/>
      <c r="AU130" s="176"/>
      <c r="AV130" s="176"/>
      <c r="AW130" s="176"/>
      <c r="AX130" s="176"/>
      <c r="AY130" s="176"/>
      <c r="AZ130" s="176"/>
      <c r="BA130" s="176"/>
      <c r="BB130" s="176"/>
      <c r="BC130" s="176"/>
      <c r="BD130" s="176"/>
      <c r="BE130" s="176"/>
      <c r="BF130" s="176"/>
      <c r="BG130" s="176"/>
      <c r="BH130" s="176"/>
      <c r="BI130" s="176"/>
      <c r="BJ130" s="176"/>
      <c r="BK130" s="176"/>
      <c r="BL130" s="176"/>
      <c r="BM130" s="176"/>
      <c r="BN130" s="176"/>
      <c r="BO130" s="176"/>
      <c r="BP130" s="176"/>
      <c r="BQ130" s="176"/>
      <c r="BR130" s="176"/>
      <c r="BS130" s="176"/>
      <c r="BT130" s="176"/>
      <c r="BU130" s="176"/>
      <c r="BV130" s="176"/>
      <c r="BW130" s="176"/>
      <c r="BX130" s="176"/>
      <c r="BY130" s="176"/>
      <c r="BZ130" s="176"/>
      <c r="CA130" s="176"/>
      <c r="CB130" s="176"/>
      <c r="CC130" s="176"/>
      <c r="CD130" s="176"/>
      <c r="CE130" s="176"/>
      <c r="CF130" s="176"/>
      <c r="CG130" s="176"/>
      <c r="CH130" s="176"/>
      <c r="CI130" s="176"/>
      <c r="CJ130" s="176"/>
      <c r="CK130" s="176"/>
      <c r="CL130" s="176"/>
      <c r="CM130" s="176"/>
      <c r="CN130" s="176"/>
      <c r="CO130" s="176"/>
      <c r="CP130" s="176"/>
      <c r="CQ130" s="176"/>
      <c r="CR130" s="176"/>
      <c r="CS130" s="176"/>
      <c r="CT130" s="176"/>
      <c r="CU130" s="176"/>
      <c r="CV130" s="176"/>
      <c r="CW130" s="176"/>
    </row>
    <row r="131" spans="1:101" s="179" customFormat="1" ht="20.100000000000001" customHeight="1">
      <c r="A131" s="657">
        <f t="shared" si="49"/>
        <v>88</v>
      </c>
      <c r="B131" s="196" t="str">
        <f t="shared" si="44"/>
        <v>Swansea Bay UHB</v>
      </c>
      <c r="C131" s="89"/>
      <c r="D131" s="89"/>
      <c r="E131" s="89"/>
      <c r="F131" s="89"/>
      <c r="G131" s="89"/>
      <c r="H131" s="197">
        <f t="shared" si="45"/>
        <v>0</v>
      </c>
      <c r="I131" s="197"/>
      <c r="J131" s="89"/>
      <c r="K131" s="90"/>
      <c r="L131" s="90"/>
      <c r="M131" s="89"/>
      <c r="N131" s="89"/>
      <c r="O131" s="89"/>
      <c r="P131" s="89"/>
      <c r="Q131" s="89"/>
      <c r="R131" s="122"/>
      <c r="S131" s="122"/>
      <c r="T131" s="122"/>
      <c r="U131" s="123"/>
      <c r="V131" s="123"/>
      <c r="W131" s="123"/>
      <c r="X131" s="122"/>
      <c r="Y131" s="122"/>
      <c r="Z131" s="122"/>
      <c r="AA131" s="122"/>
      <c r="AB131" s="122"/>
      <c r="AC131" s="122"/>
      <c r="AD131" s="197">
        <f t="shared" si="38"/>
        <v>0</v>
      </c>
      <c r="AE131" s="196" t="str">
        <f t="shared" si="50"/>
        <v/>
      </c>
      <c r="AF131" s="196" t="str">
        <f t="shared" si="39"/>
        <v/>
      </c>
      <c r="AG131" s="196" t="str">
        <f t="shared" si="40"/>
        <v/>
      </c>
      <c r="AH131" s="196" t="str">
        <f t="shared" si="41"/>
        <v/>
      </c>
      <c r="AI131" s="196" t="str">
        <f t="shared" si="42"/>
        <v/>
      </c>
      <c r="AJ131" s="196" t="str">
        <f t="shared" si="43"/>
        <v/>
      </c>
      <c r="AK131" s="196" t="str">
        <f t="shared" si="46"/>
        <v/>
      </c>
      <c r="AL131" s="196" t="str">
        <f t="shared" si="47"/>
        <v/>
      </c>
      <c r="AM131" s="176"/>
      <c r="AN131" s="176">
        <f t="shared" si="48"/>
        <v>0</v>
      </c>
      <c r="AO131" s="176"/>
      <c r="AP131" s="176"/>
      <c r="AQ131" s="176"/>
      <c r="AR131" s="176"/>
      <c r="AS131" s="176"/>
      <c r="AT131" s="176"/>
      <c r="AU131" s="176"/>
      <c r="AV131" s="176"/>
      <c r="AW131" s="176"/>
      <c r="AX131" s="176"/>
      <c r="AY131" s="176"/>
      <c r="AZ131" s="176"/>
      <c r="BA131" s="176"/>
      <c r="BB131" s="176"/>
      <c r="BC131" s="176"/>
      <c r="BD131" s="176"/>
      <c r="BE131" s="176"/>
      <c r="BF131" s="176"/>
      <c r="BG131" s="176"/>
      <c r="BH131" s="176"/>
      <c r="BI131" s="176"/>
      <c r="BJ131" s="176"/>
      <c r="BK131" s="176"/>
      <c r="BL131" s="176"/>
      <c r="BM131" s="176"/>
      <c r="BN131" s="176"/>
      <c r="BO131" s="176"/>
      <c r="BP131" s="176"/>
      <c r="BQ131" s="176"/>
      <c r="BR131" s="176"/>
      <c r="BS131" s="176"/>
      <c r="BT131" s="176"/>
      <c r="BU131" s="176"/>
      <c r="BV131" s="176"/>
      <c r="BW131" s="176"/>
      <c r="BX131" s="176"/>
      <c r="BY131" s="176"/>
      <c r="BZ131" s="176"/>
      <c r="CA131" s="176"/>
      <c r="CB131" s="176"/>
      <c r="CC131" s="176"/>
      <c r="CD131" s="176"/>
      <c r="CE131" s="176"/>
      <c r="CF131" s="176"/>
      <c r="CG131" s="176"/>
      <c r="CH131" s="176"/>
      <c r="CI131" s="176"/>
      <c r="CJ131" s="176"/>
      <c r="CK131" s="176"/>
      <c r="CL131" s="176"/>
      <c r="CM131" s="176"/>
      <c r="CN131" s="176"/>
      <c r="CO131" s="176"/>
      <c r="CP131" s="176"/>
      <c r="CQ131" s="176"/>
      <c r="CR131" s="176"/>
      <c r="CS131" s="176"/>
      <c r="CT131" s="176"/>
      <c r="CU131" s="176"/>
      <c r="CV131" s="176"/>
      <c r="CW131" s="176"/>
    </row>
    <row r="132" spans="1:101" s="179" customFormat="1" ht="20.100000000000001" customHeight="1">
      <c r="A132" s="657">
        <f t="shared" si="49"/>
        <v>89</v>
      </c>
      <c r="B132" s="196" t="str">
        <f t="shared" si="44"/>
        <v>Swansea Bay UHB</v>
      </c>
      <c r="C132" s="89"/>
      <c r="D132" s="89"/>
      <c r="E132" s="89"/>
      <c r="F132" s="89"/>
      <c r="G132" s="89"/>
      <c r="H132" s="197">
        <f t="shared" si="45"/>
        <v>0</v>
      </c>
      <c r="I132" s="197"/>
      <c r="J132" s="89"/>
      <c r="K132" s="90"/>
      <c r="L132" s="90"/>
      <c r="M132" s="89"/>
      <c r="N132" s="89"/>
      <c r="O132" s="89"/>
      <c r="P132" s="89"/>
      <c r="Q132" s="89"/>
      <c r="R132" s="122"/>
      <c r="S132" s="122"/>
      <c r="T132" s="122"/>
      <c r="U132" s="123"/>
      <c r="V132" s="123"/>
      <c r="W132" s="123"/>
      <c r="X132" s="122"/>
      <c r="Y132" s="122"/>
      <c r="Z132" s="122"/>
      <c r="AA132" s="122"/>
      <c r="AB132" s="122"/>
      <c r="AC132" s="122"/>
      <c r="AD132" s="197">
        <f t="shared" si="38"/>
        <v>0</v>
      </c>
      <c r="AE132" s="196" t="str">
        <f t="shared" si="50"/>
        <v/>
      </c>
      <c r="AF132" s="196" t="str">
        <f t="shared" si="39"/>
        <v/>
      </c>
      <c r="AG132" s="196" t="str">
        <f t="shared" si="40"/>
        <v/>
      </c>
      <c r="AH132" s="196" t="str">
        <f t="shared" si="41"/>
        <v/>
      </c>
      <c r="AI132" s="196" t="str">
        <f t="shared" si="42"/>
        <v/>
      </c>
      <c r="AJ132" s="196" t="str">
        <f t="shared" si="43"/>
        <v/>
      </c>
      <c r="AK132" s="196" t="str">
        <f t="shared" si="46"/>
        <v/>
      </c>
      <c r="AL132" s="196" t="str">
        <f t="shared" si="47"/>
        <v/>
      </c>
      <c r="AM132" s="176"/>
      <c r="AN132" s="176">
        <f t="shared" si="48"/>
        <v>0</v>
      </c>
      <c r="AO132" s="176"/>
      <c r="AP132" s="176"/>
      <c r="AQ132" s="176"/>
      <c r="AR132" s="176"/>
      <c r="AS132" s="176"/>
      <c r="AT132" s="176"/>
      <c r="AU132" s="176"/>
      <c r="AV132" s="176"/>
      <c r="AW132" s="176"/>
      <c r="AX132" s="176"/>
      <c r="AY132" s="176"/>
      <c r="AZ132" s="176"/>
      <c r="BA132" s="176"/>
      <c r="BB132" s="176"/>
      <c r="BC132" s="176"/>
      <c r="BD132" s="176"/>
      <c r="BE132" s="176"/>
      <c r="BF132" s="176"/>
      <c r="BG132" s="176"/>
      <c r="BH132" s="176"/>
      <c r="BI132" s="176"/>
      <c r="BJ132" s="176"/>
      <c r="BK132" s="176"/>
      <c r="BL132" s="176"/>
      <c r="BM132" s="176"/>
      <c r="BN132" s="176"/>
      <c r="BO132" s="176"/>
      <c r="BP132" s="176"/>
      <c r="BQ132" s="176"/>
      <c r="BR132" s="176"/>
      <c r="BS132" s="176"/>
      <c r="BT132" s="176"/>
      <c r="BU132" s="176"/>
      <c r="BV132" s="176"/>
      <c r="BW132" s="176"/>
      <c r="BX132" s="176"/>
      <c r="BY132" s="176"/>
      <c r="BZ132" s="176"/>
      <c r="CA132" s="176"/>
      <c r="CB132" s="176"/>
      <c r="CC132" s="176"/>
      <c r="CD132" s="176"/>
      <c r="CE132" s="176"/>
      <c r="CF132" s="176"/>
      <c r="CG132" s="176"/>
      <c r="CH132" s="176"/>
      <c r="CI132" s="176"/>
      <c r="CJ132" s="176"/>
      <c r="CK132" s="176"/>
      <c r="CL132" s="176"/>
      <c r="CM132" s="176"/>
      <c r="CN132" s="176"/>
      <c r="CO132" s="176"/>
      <c r="CP132" s="176"/>
      <c r="CQ132" s="176"/>
      <c r="CR132" s="176"/>
      <c r="CS132" s="176"/>
      <c r="CT132" s="176"/>
      <c r="CU132" s="176"/>
      <c r="CV132" s="176"/>
      <c r="CW132" s="176"/>
    </row>
    <row r="133" spans="1:101" s="179" customFormat="1" ht="20.100000000000001" customHeight="1">
      <c r="A133" s="657">
        <f t="shared" si="49"/>
        <v>90</v>
      </c>
      <c r="B133" s="196" t="str">
        <f t="shared" si="44"/>
        <v>Swansea Bay UHB</v>
      </c>
      <c r="C133" s="89"/>
      <c r="D133" s="89"/>
      <c r="E133" s="89"/>
      <c r="F133" s="89"/>
      <c r="G133" s="89"/>
      <c r="H133" s="197">
        <f t="shared" si="45"/>
        <v>0</v>
      </c>
      <c r="I133" s="197"/>
      <c r="J133" s="89"/>
      <c r="K133" s="90"/>
      <c r="L133" s="90"/>
      <c r="M133" s="89"/>
      <c r="N133" s="89"/>
      <c r="O133" s="89"/>
      <c r="P133" s="89"/>
      <c r="Q133" s="89"/>
      <c r="R133" s="122"/>
      <c r="S133" s="122"/>
      <c r="T133" s="122"/>
      <c r="U133" s="123"/>
      <c r="V133" s="123"/>
      <c r="W133" s="123"/>
      <c r="X133" s="122"/>
      <c r="Y133" s="122"/>
      <c r="Z133" s="122"/>
      <c r="AA133" s="122"/>
      <c r="AB133" s="122"/>
      <c r="AC133" s="122"/>
      <c r="AD133" s="197">
        <f t="shared" si="38"/>
        <v>0</v>
      </c>
      <c r="AE133" s="196" t="str">
        <f t="shared" si="50"/>
        <v/>
      </c>
      <c r="AF133" s="196" t="str">
        <f t="shared" si="39"/>
        <v/>
      </c>
      <c r="AG133" s="196" t="str">
        <f t="shared" si="40"/>
        <v/>
      </c>
      <c r="AH133" s="196" t="str">
        <f t="shared" si="41"/>
        <v/>
      </c>
      <c r="AI133" s="196" t="str">
        <f t="shared" si="42"/>
        <v/>
      </c>
      <c r="AJ133" s="196" t="str">
        <f t="shared" si="43"/>
        <v/>
      </c>
      <c r="AK133" s="196" t="str">
        <f t="shared" si="46"/>
        <v/>
      </c>
      <c r="AL133" s="196" t="str">
        <f t="shared" si="47"/>
        <v/>
      </c>
      <c r="AM133" s="176"/>
      <c r="AN133" s="176">
        <f t="shared" si="48"/>
        <v>0</v>
      </c>
      <c r="AO133" s="176"/>
      <c r="AP133" s="176"/>
      <c r="AQ133" s="176"/>
      <c r="AR133" s="176"/>
      <c r="AS133" s="176"/>
      <c r="AT133" s="176"/>
      <c r="AU133" s="176"/>
      <c r="AV133" s="176"/>
      <c r="AW133" s="176"/>
      <c r="AX133" s="176"/>
      <c r="AY133" s="176"/>
      <c r="AZ133" s="176"/>
      <c r="BA133" s="176"/>
      <c r="BB133" s="176"/>
      <c r="BC133" s="176"/>
      <c r="BD133" s="176"/>
      <c r="BE133" s="176"/>
      <c r="BF133" s="176"/>
      <c r="BG133" s="176"/>
      <c r="BH133" s="176"/>
      <c r="BI133" s="176"/>
      <c r="BJ133" s="176"/>
      <c r="BK133" s="176"/>
      <c r="BL133" s="176"/>
      <c r="BM133" s="176"/>
      <c r="BN133" s="176"/>
      <c r="BO133" s="176"/>
      <c r="BP133" s="176"/>
      <c r="BQ133" s="176"/>
      <c r="BR133" s="176"/>
      <c r="BS133" s="176"/>
      <c r="BT133" s="176"/>
      <c r="BU133" s="176"/>
      <c r="BV133" s="176"/>
      <c r="BW133" s="176"/>
      <c r="BX133" s="176"/>
      <c r="BY133" s="176"/>
      <c r="BZ133" s="176"/>
      <c r="CA133" s="176"/>
      <c r="CB133" s="176"/>
      <c r="CC133" s="176"/>
      <c r="CD133" s="176"/>
      <c r="CE133" s="176"/>
      <c r="CF133" s="176"/>
      <c r="CG133" s="176"/>
      <c r="CH133" s="176"/>
      <c r="CI133" s="176"/>
      <c r="CJ133" s="176"/>
      <c r="CK133" s="176"/>
      <c r="CL133" s="176"/>
      <c r="CM133" s="176"/>
      <c r="CN133" s="176"/>
      <c r="CO133" s="176"/>
      <c r="CP133" s="176"/>
      <c r="CQ133" s="176"/>
      <c r="CR133" s="176"/>
      <c r="CS133" s="176"/>
      <c r="CT133" s="176"/>
      <c r="CU133" s="176"/>
      <c r="CV133" s="176"/>
      <c r="CW133" s="176"/>
    </row>
    <row r="134" spans="1:101" s="179" customFormat="1" ht="20.100000000000001" customHeight="1">
      <c r="A134" s="657">
        <f t="shared" si="49"/>
        <v>91</v>
      </c>
      <c r="B134" s="196" t="str">
        <f t="shared" si="44"/>
        <v>Swansea Bay UHB</v>
      </c>
      <c r="C134" s="89"/>
      <c r="D134" s="89"/>
      <c r="E134" s="89"/>
      <c r="F134" s="89"/>
      <c r="G134" s="89"/>
      <c r="H134" s="197">
        <f t="shared" si="45"/>
        <v>0</v>
      </c>
      <c r="I134" s="197"/>
      <c r="J134" s="89"/>
      <c r="K134" s="90"/>
      <c r="L134" s="90"/>
      <c r="M134" s="89"/>
      <c r="N134" s="89"/>
      <c r="O134" s="89"/>
      <c r="P134" s="89"/>
      <c r="Q134" s="89"/>
      <c r="R134" s="122"/>
      <c r="S134" s="122"/>
      <c r="T134" s="122"/>
      <c r="U134" s="123"/>
      <c r="V134" s="123"/>
      <c r="W134" s="123"/>
      <c r="X134" s="122"/>
      <c r="Y134" s="122"/>
      <c r="Z134" s="122"/>
      <c r="AA134" s="122"/>
      <c r="AB134" s="122"/>
      <c r="AC134" s="122"/>
      <c r="AD134" s="197">
        <f t="shared" si="38"/>
        <v>0</v>
      </c>
      <c r="AE134" s="196" t="str">
        <f t="shared" si="50"/>
        <v/>
      </c>
      <c r="AF134" s="196" t="str">
        <f t="shared" si="39"/>
        <v/>
      </c>
      <c r="AG134" s="196" t="str">
        <f t="shared" si="40"/>
        <v/>
      </c>
      <c r="AH134" s="196" t="str">
        <f t="shared" si="41"/>
        <v/>
      </c>
      <c r="AI134" s="196" t="str">
        <f t="shared" si="42"/>
        <v/>
      </c>
      <c r="AJ134" s="196" t="str">
        <f t="shared" si="43"/>
        <v/>
      </c>
      <c r="AK134" s="196" t="str">
        <f t="shared" si="46"/>
        <v/>
      </c>
      <c r="AL134" s="196" t="str">
        <f t="shared" si="47"/>
        <v/>
      </c>
      <c r="AM134" s="176"/>
      <c r="AN134" s="176">
        <f t="shared" si="48"/>
        <v>0</v>
      </c>
      <c r="AO134" s="176"/>
      <c r="AP134" s="176"/>
      <c r="AQ134" s="176"/>
      <c r="AR134" s="176"/>
      <c r="AS134" s="176"/>
      <c r="AT134" s="176"/>
      <c r="AU134" s="176"/>
      <c r="AV134" s="176"/>
      <c r="AW134" s="176"/>
      <c r="AX134" s="176"/>
      <c r="AY134" s="176"/>
      <c r="AZ134" s="176"/>
      <c r="BA134" s="176"/>
      <c r="BB134" s="176"/>
      <c r="BC134" s="176"/>
      <c r="BD134" s="176"/>
      <c r="BE134" s="176"/>
      <c r="BF134" s="176"/>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c r="CV134" s="176"/>
      <c r="CW134" s="176"/>
    </row>
    <row r="135" spans="1:101" s="179" customFormat="1" ht="20.100000000000001" customHeight="1">
      <c r="A135" s="657">
        <f t="shared" si="49"/>
        <v>92</v>
      </c>
      <c r="B135" s="196" t="str">
        <f t="shared" si="44"/>
        <v>Swansea Bay UHB</v>
      </c>
      <c r="C135" s="89"/>
      <c r="D135" s="89"/>
      <c r="E135" s="89"/>
      <c r="F135" s="89"/>
      <c r="G135" s="89"/>
      <c r="H135" s="197">
        <f t="shared" si="45"/>
        <v>0</v>
      </c>
      <c r="I135" s="197"/>
      <c r="J135" s="89"/>
      <c r="K135" s="90"/>
      <c r="L135" s="90"/>
      <c r="M135" s="89"/>
      <c r="N135" s="89"/>
      <c r="O135" s="89"/>
      <c r="P135" s="89"/>
      <c r="Q135" s="89"/>
      <c r="R135" s="122"/>
      <c r="S135" s="122"/>
      <c r="T135" s="122"/>
      <c r="U135" s="123"/>
      <c r="V135" s="123"/>
      <c r="W135" s="123"/>
      <c r="X135" s="122"/>
      <c r="Y135" s="122"/>
      <c r="Z135" s="122"/>
      <c r="AA135" s="122"/>
      <c r="AB135" s="122"/>
      <c r="AC135" s="122"/>
      <c r="AD135" s="197">
        <f t="shared" si="38"/>
        <v>0</v>
      </c>
      <c r="AE135" s="196" t="str">
        <f t="shared" si="50"/>
        <v/>
      </c>
      <c r="AF135" s="196" t="str">
        <f t="shared" si="39"/>
        <v/>
      </c>
      <c r="AG135" s="196" t="str">
        <f t="shared" si="40"/>
        <v/>
      </c>
      <c r="AH135" s="196" t="str">
        <f t="shared" si="41"/>
        <v/>
      </c>
      <c r="AI135" s="196" t="str">
        <f t="shared" si="42"/>
        <v/>
      </c>
      <c r="AJ135" s="196" t="str">
        <f t="shared" si="43"/>
        <v/>
      </c>
      <c r="AK135" s="196" t="str">
        <f t="shared" si="46"/>
        <v/>
      </c>
      <c r="AL135" s="196" t="str">
        <f t="shared" si="47"/>
        <v/>
      </c>
      <c r="AM135" s="176"/>
      <c r="AN135" s="176">
        <f t="shared" si="48"/>
        <v>0</v>
      </c>
      <c r="AO135" s="176"/>
      <c r="AP135" s="176"/>
      <c r="AQ135" s="176"/>
      <c r="AR135" s="176"/>
      <c r="AS135" s="176"/>
      <c r="AT135" s="176"/>
      <c r="AU135" s="176"/>
      <c r="AV135" s="176"/>
      <c r="AW135" s="176"/>
      <c r="AX135" s="176"/>
      <c r="AY135" s="176"/>
      <c r="AZ135" s="176"/>
      <c r="BA135" s="176"/>
      <c r="BB135" s="176"/>
      <c r="BC135" s="176"/>
      <c r="BD135" s="176"/>
      <c r="BE135" s="176"/>
      <c r="BF135" s="176"/>
      <c r="BG135" s="176"/>
      <c r="BH135" s="176"/>
      <c r="BI135" s="176"/>
      <c r="BJ135" s="176"/>
      <c r="BK135" s="176"/>
      <c r="BL135" s="176"/>
      <c r="BM135" s="176"/>
      <c r="BN135" s="176"/>
      <c r="BO135" s="176"/>
      <c r="BP135" s="176"/>
      <c r="BQ135" s="176"/>
      <c r="BR135" s="176"/>
      <c r="BS135" s="176"/>
      <c r="BT135" s="176"/>
      <c r="BU135" s="176"/>
      <c r="BV135" s="176"/>
      <c r="BW135" s="176"/>
      <c r="BX135" s="176"/>
      <c r="BY135" s="176"/>
      <c r="BZ135" s="176"/>
      <c r="CA135" s="176"/>
      <c r="CB135" s="176"/>
      <c r="CC135" s="176"/>
      <c r="CD135" s="176"/>
      <c r="CE135" s="176"/>
      <c r="CF135" s="176"/>
      <c r="CG135" s="176"/>
      <c r="CH135" s="176"/>
      <c r="CI135" s="176"/>
      <c r="CJ135" s="176"/>
      <c r="CK135" s="176"/>
      <c r="CL135" s="176"/>
      <c r="CM135" s="176"/>
      <c r="CN135" s="176"/>
      <c r="CO135" s="176"/>
      <c r="CP135" s="176"/>
      <c r="CQ135" s="176"/>
      <c r="CR135" s="176"/>
      <c r="CS135" s="176"/>
      <c r="CT135" s="176"/>
      <c r="CU135" s="176"/>
      <c r="CV135" s="176"/>
      <c r="CW135" s="176"/>
    </row>
    <row r="136" spans="1:101" s="179" customFormat="1" ht="20.100000000000001" customHeight="1">
      <c r="A136" s="657">
        <f t="shared" si="49"/>
        <v>93</v>
      </c>
      <c r="B136" s="196" t="str">
        <f t="shared" si="44"/>
        <v>Swansea Bay UHB</v>
      </c>
      <c r="C136" s="89"/>
      <c r="D136" s="89"/>
      <c r="E136" s="89"/>
      <c r="F136" s="89"/>
      <c r="G136" s="89"/>
      <c r="H136" s="197">
        <f t="shared" si="45"/>
        <v>0</v>
      </c>
      <c r="I136" s="197"/>
      <c r="J136" s="89"/>
      <c r="K136" s="90"/>
      <c r="L136" s="90"/>
      <c r="M136" s="89"/>
      <c r="N136" s="89"/>
      <c r="O136" s="89"/>
      <c r="P136" s="89"/>
      <c r="Q136" s="89"/>
      <c r="R136" s="122"/>
      <c r="S136" s="122"/>
      <c r="T136" s="122"/>
      <c r="U136" s="123"/>
      <c r="V136" s="123"/>
      <c r="W136" s="123"/>
      <c r="X136" s="122"/>
      <c r="Y136" s="122"/>
      <c r="Z136" s="122"/>
      <c r="AA136" s="122"/>
      <c r="AB136" s="122"/>
      <c r="AC136" s="122"/>
      <c r="AD136" s="197">
        <f t="shared" si="38"/>
        <v>0</v>
      </c>
      <c r="AE136" s="196" t="str">
        <f t="shared" si="50"/>
        <v/>
      </c>
      <c r="AF136" s="196" t="str">
        <f t="shared" si="39"/>
        <v/>
      </c>
      <c r="AG136" s="196" t="str">
        <f t="shared" si="40"/>
        <v/>
      </c>
      <c r="AH136" s="196" t="str">
        <f t="shared" si="41"/>
        <v/>
      </c>
      <c r="AI136" s="196" t="str">
        <f t="shared" si="42"/>
        <v/>
      </c>
      <c r="AJ136" s="196" t="str">
        <f t="shared" si="43"/>
        <v/>
      </c>
      <c r="AK136" s="196" t="str">
        <f t="shared" si="46"/>
        <v/>
      </c>
      <c r="AL136" s="196" t="str">
        <f t="shared" si="47"/>
        <v/>
      </c>
      <c r="AM136" s="176"/>
      <c r="AN136" s="176">
        <f t="shared" si="48"/>
        <v>0</v>
      </c>
      <c r="AO136" s="176"/>
      <c r="AP136" s="176"/>
      <c r="AQ136" s="176"/>
      <c r="AR136" s="176"/>
      <c r="AS136" s="176"/>
      <c r="AT136" s="176"/>
      <c r="AU136" s="176"/>
      <c r="AV136" s="176"/>
      <c r="AW136" s="176"/>
      <c r="AX136" s="176"/>
      <c r="AY136" s="176"/>
      <c r="AZ136" s="176"/>
      <c r="BA136" s="176"/>
      <c r="BB136" s="176"/>
      <c r="BC136" s="176"/>
      <c r="BD136" s="176"/>
      <c r="BE136" s="176"/>
      <c r="BF136" s="176"/>
      <c r="BG136" s="176"/>
      <c r="BH136" s="176"/>
      <c r="BI136" s="176"/>
      <c r="BJ136" s="176"/>
      <c r="BK136" s="176"/>
      <c r="BL136" s="176"/>
      <c r="BM136" s="176"/>
      <c r="BN136" s="176"/>
      <c r="BO136" s="176"/>
      <c r="BP136" s="176"/>
      <c r="BQ136" s="176"/>
      <c r="BR136" s="176"/>
      <c r="BS136" s="176"/>
      <c r="BT136" s="176"/>
      <c r="BU136" s="176"/>
      <c r="BV136" s="176"/>
      <c r="BW136" s="176"/>
      <c r="BX136" s="176"/>
      <c r="BY136" s="176"/>
      <c r="BZ136" s="176"/>
      <c r="CA136" s="176"/>
      <c r="CB136" s="176"/>
      <c r="CC136" s="176"/>
      <c r="CD136" s="176"/>
      <c r="CE136" s="176"/>
      <c r="CF136" s="176"/>
      <c r="CG136" s="176"/>
      <c r="CH136" s="176"/>
      <c r="CI136" s="176"/>
      <c r="CJ136" s="176"/>
      <c r="CK136" s="176"/>
      <c r="CL136" s="176"/>
      <c r="CM136" s="176"/>
      <c r="CN136" s="176"/>
      <c r="CO136" s="176"/>
      <c r="CP136" s="176"/>
      <c r="CQ136" s="176"/>
      <c r="CR136" s="176"/>
      <c r="CS136" s="176"/>
      <c r="CT136" s="176"/>
      <c r="CU136" s="176"/>
      <c r="CV136" s="176"/>
      <c r="CW136" s="176"/>
    </row>
    <row r="137" spans="1:101" s="179" customFormat="1" ht="20.100000000000001" customHeight="1">
      <c r="A137" s="657">
        <f t="shared" si="49"/>
        <v>94</v>
      </c>
      <c r="B137" s="196" t="str">
        <f t="shared" si="44"/>
        <v>Swansea Bay UHB</v>
      </c>
      <c r="C137" s="89"/>
      <c r="D137" s="89"/>
      <c r="E137" s="89"/>
      <c r="F137" s="89"/>
      <c r="G137" s="89"/>
      <c r="H137" s="197">
        <f t="shared" si="45"/>
        <v>0</v>
      </c>
      <c r="I137" s="197"/>
      <c r="J137" s="89"/>
      <c r="K137" s="90"/>
      <c r="L137" s="90"/>
      <c r="M137" s="89"/>
      <c r="N137" s="89"/>
      <c r="O137" s="89"/>
      <c r="P137" s="89"/>
      <c r="Q137" s="89"/>
      <c r="R137" s="122"/>
      <c r="S137" s="122"/>
      <c r="T137" s="122"/>
      <c r="U137" s="123"/>
      <c r="V137" s="123"/>
      <c r="W137" s="123"/>
      <c r="X137" s="122"/>
      <c r="Y137" s="122"/>
      <c r="Z137" s="122"/>
      <c r="AA137" s="122"/>
      <c r="AB137" s="122"/>
      <c r="AC137" s="122"/>
      <c r="AD137" s="197">
        <f t="shared" si="38"/>
        <v>0</v>
      </c>
      <c r="AE137" s="196" t="str">
        <f t="shared" si="50"/>
        <v/>
      </c>
      <c r="AF137" s="196" t="str">
        <f t="shared" si="39"/>
        <v/>
      </c>
      <c r="AG137" s="196" t="str">
        <f t="shared" si="40"/>
        <v/>
      </c>
      <c r="AH137" s="196" t="str">
        <f t="shared" si="41"/>
        <v/>
      </c>
      <c r="AI137" s="196" t="str">
        <f t="shared" si="42"/>
        <v/>
      </c>
      <c r="AJ137" s="196" t="str">
        <f t="shared" si="43"/>
        <v/>
      </c>
      <c r="AK137" s="196" t="str">
        <f t="shared" si="46"/>
        <v/>
      </c>
      <c r="AL137" s="196" t="str">
        <f t="shared" si="47"/>
        <v/>
      </c>
      <c r="AM137" s="176"/>
      <c r="AN137" s="176">
        <f t="shared" si="48"/>
        <v>0</v>
      </c>
      <c r="AO137" s="176"/>
      <c r="AP137" s="176"/>
      <c r="AQ137" s="176"/>
      <c r="AR137" s="176"/>
      <c r="AS137" s="176"/>
      <c r="AT137" s="176"/>
      <c r="AU137" s="176"/>
      <c r="AV137" s="176"/>
      <c r="AW137" s="176"/>
      <c r="AX137" s="176"/>
      <c r="AY137" s="176"/>
      <c r="AZ137" s="176"/>
      <c r="BA137" s="176"/>
      <c r="BB137" s="176"/>
      <c r="BC137" s="176"/>
      <c r="BD137" s="176"/>
      <c r="BE137" s="176"/>
      <c r="BF137" s="176"/>
      <c r="BG137" s="176"/>
      <c r="BH137" s="176"/>
      <c r="BI137" s="176"/>
      <c r="BJ137" s="176"/>
      <c r="BK137" s="176"/>
      <c r="BL137" s="176"/>
      <c r="BM137" s="176"/>
      <c r="BN137" s="176"/>
      <c r="BO137" s="176"/>
      <c r="BP137" s="176"/>
      <c r="BQ137" s="176"/>
      <c r="BR137" s="176"/>
      <c r="BS137" s="176"/>
      <c r="BT137" s="176"/>
      <c r="BU137" s="176"/>
      <c r="BV137" s="176"/>
      <c r="BW137" s="176"/>
      <c r="BX137" s="176"/>
      <c r="BY137" s="176"/>
      <c r="BZ137" s="176"/>
      <c r="CA137" s="176"/>
      <c r="CB137" s="176"/>
      <c r="CC137" s="176"/>
      <c r="CD137" s="176"/>
      <c r="CE137" s="176"/>
      <c r="CF137" s="176"/>
      <c r="CG137" s="176"/>
      <c r="CH137" s="176"/>
      <c r="CI137" s="176"/>
      <c r="CJ137" s="176"/>
      <c r="CK137" s="176"/>
      <c r="CL137" s="176"/>
      <c r="CM137" s="176"/>
      <c r="CN137" s="176"/>
      <c r="CO137" s="176"/>
      <c r="CP137" s="176"/>
      <c r="CQ137" s="176"/>
      <c r="CR137" s="176"/>
      <c r="CS137" s="176"/>
      <c r="CT137" s="176"/>
      <c r="CU137" s="176"/>
      <c r="CV137" s="176"/>
      <c r="CW137" s="176"/>
    </row>
    <row r="138" spans="1:101" s="179" customFormat="1" ht="20.100000000000001" customHeight="1">
      <c r="A138" s="657">
        <f t="shared" si="49"/>
        <v>95</v>
      </c>
      <c r="B138" s="196" t="str">
        <f t="shared" si="44"/>
        <v>Swansea Bay UHB</v>
      </c>
      <c r="C138" s="89"/>
      <c r="D138" s="89"/>
      <c r="E138" s="89"/>
      <c r="F138" s="89"/>
      <c r="G138" s="89"/>
      <c r="H138" s="197">
        <f t="shared" si="45"/>
        <v>0</v>
      </c>
      <c r="I138" s="197"/>
      <c r="J138" s="89"/>
      <c r="K138" s="90"/>
      <c r="L138" s="90"/>
      <c r="M138" s="89"/>
      <c r="N138" s="89"/>
      <c r="O138" s="89"/>
      <c r="P138" s="89"/>
      <c r="Q138" s="89"/>
      <c r="R138" s="122"/>
      <c r="S138" s="122"/>
      <c r="T138" s="122"/>
      <c r="U138" s="123"/>
      <c r="V138" s="123"/>
      <c r="W138" s="123"/>
      <c r="X138" s="122"/>
      <c r="Y138" s="122"/>
      <c r="Z138" s="122"/>
      <c r="AA138" s="122"/>
      <c r="AB138" s="122"/>
      <c r="AC138" s="122"/>
      <c r="AD138" s="197">
        <f t="shared" si="38"/>
        <v>0</v>
      </c>
      <c r="AE138" s="196" t="str">
        <f t="shared" si="50"/>
        <v/>
      </c>
      <c r="AF138" s="196" t="str">
        <f t="shared" si="39"/>
        <v/>
      </c>
      <c r="AG138" s="196" t="str">
        <f t="shared" si="40"/>
        <v/>
      </c>
      <c r="AH138" s="196" t="str">
        <f t="shared" si="41"/>
        <v/>
      </c>
      <c r="AI138" s="196" t="str">
        <f t="shared" si="42"/>
        <v/>
      </c>
      <c r="AJ138" s="196" t="str">
        <f t="shared" si="43"/>
        <v/>
      </c>
      <c r="AK138" s="196" t="str">
        <f t="shared" si="46"/>
        <v/>
      </c>
      <c r="AL138" s="196" t="str">
        <f t="shared" si="47"/>
        <v/>
      </c>
      <c r="AM138" s="176"/>
      <c r="AN138" s="176">
        <f t="shared" si="48"/>
        <v>0</v>
      </c>
      <c r="AO138" s="176"/>
      <c r="AP138" s="176"/>
      <c r="AQ138" s="176"/>
      <c r="AR138" s="176"/>
      <c r="AS138" s="176"/>
      <c r="AT138" s="176"/>
      <c r="AU138" s="176"/>
      <c r="AV138" s="176"/>
      <c r="AW138" s="176"/>
      <c r="AX138" s="176"/>
      <c r="AY138" s="176"/>
      <c r="AZ138" s="176"/>
      <c r="BA138" s="176"/>
      <c r="BB138" s="176"/>
      <c r="BC138" s="176"/>
      <c r="BD138" s="176"/>
      <c r="BE138" s="176"/>
      <c r="BF138" s="176"/>
      <c r="BG138" s="176"/>
      <c r="BH138" s="176"/>
      <c r="BI138" s="176"/>
      <c r="BJ138" s="176"/>
      <c r="BK138" s="176"/>
      <c r="BL138" s="176"/>
      <c r="BM138" s="176"/>
      <c r="BN138" s="176"/>
      <c r="BO138" s="176"/>
      <c r="BP138" s="176"/>
      <c r="BQ138" s="176"/>
      <c r="BR138" s="176"/>
      <c r="BS138" s="176"/>
      <c r="BT138" s="176"/>
      <c r="BU138" s="176"/>
      <c r="BV138" s="176"/>
      <c r="BW138" s="176"/>
      <c r="BX138" s="176"/>
      <c r="BY138" s="176"/>
      <c r="BZ138" s="176"/>
      <c r="CA138" s="176"/>
      <c r="CB138" s="176"/>
      <c r="CC138" s="176"/>
      <c r="CD138" s="176"/>
      <c r="CE138" s="176"/>
      <c r="CF138" s="176"/>
      <c r="CG138" s="176"/>
      <c r="CH138" s="176"/>
      <c r="CI138" s="176"/>
      <c r="CJ138" s="176"/>
      <c r="CK138" s="176"/>
      <c r="CL138" s="176"/>
      <c r="CM138" s="176"/>
      <c r="CN138" s="176"/>
      <c r="CO138" s="176"/>
      <c r="CP138" s="176"/>
      <c r="CQ138" s="176"/>
      <c r="CR138" s="176"/>
      <c r="CS138" s="176"/>
      <c r="CT138" s="176"/>
      <c r="CU138" s="176"/>
      <c r="CV138" s="176"/>
      <c r="CW138" s="176"/>
    </row>
    <row r="139" spans="1:101" s="179" customFormat="1" ht="20.100000000000001" customHeight="1">
      <c r="A139" s="657">
        <f t="shared" si="49"/>
        <v>96</v>
      </c>
      <c r="B139" s="196" t="str">
        <f t="shared" si="44"/>
        <v>Swansea Bay UHB</v>
      </c>
      <c r="C139" s="89"/>
      <c r="D139" s="89"/>
      <c r="E139" s="89"/>
      <c r="F139" s="89"/>
      <c r="G139" s="89"/>
      <c r="H139" s="197">
        <f t="shared" si="45"/>
        <v>0</v>
      </c>
      <c r="I139" s="197"/>
      <c r="J139" s="89"/>
      <c r="K139" s="90"/>
      <c r="L139" s="90"/>
      <c r="M139" s="89"/>
      <c r="N139" s="89"/>
      <c r="O139" s="89"/>
      <c r="P139" s="89"/>
      <c r="Q139" s="89"/>
      <c r="R139" s="122"/>
      <c r="S139" s="122"/>
      <c r="T139" s="122"/>
      <c r="U139" s="123"/>
      <c r="V139" s="123"/>
      <c r="W139" s="123"/>
      <c r="X139" s="122"/>
      <c r="Y139" s="122"/>
      <c r="Z139" s="122"/>
      <c r="AA139" s="122"/>
      <c r="AB139" s="122"/>
      <c r="AC139" s="122"/>
      <c r="AD139" s="197">
        <f t="shared" si="38"/>
        <v>0</v>
      </c>
      <c r="AE139" s="196" t="str">
        <f t="shared" si="50"/>
        <v/>
      </c>
      <c r="AF139" s="196" t="str">
        <f t="shared" si="39"/>
        <v/>
      </c>
      <c r="AG139" s="196" t="str">
        <f t="shared" si="40"/>
        <v/>
      </c>
      <c r="AH139" s="196" t="str">
        <f t="shared" si="41"/>
        <v/>
      </c>
      <c r="AI139" s="196" t="str">
        <f t="shared" si="42"/>
        <v/>
      </c>
      <c r="AJ139" s="196" t="str">
        <f t="shared" si="43"/>
        <v/>
      </c>
      <c r="AK139" s="196" t="str">
        <f t="shared" si="46"/>
        <v/>
      </c>
      <c r="AL139" s="196" t="str">
        <f t="shared" si="47"/>
        <v/>
      </c>
      <c r="AM139" s="176"/>
      <c r="AN139" s="176">
        <f t="shared" si="48"/>
        <v>0</v>
      </c>
      <c r="AO139" s="176"/>
      <c r="AP139" s="176"/>
      <c r="AQ139" s="176"/>
      <c r="AR139" s="176"/>
      <c r="AS139" s="176"/>
      <c r="AT139" s="176"/>
      <c r="AU139" s="176"/>
      <c r="AV139" s="176"/>
      <c r="AW139" s="176"/>
      <c r="AX139" s="176"/>
      <c r="AY139" s="176"/>
      <c r="AZ139" s="176"/>
      <c r="BA139" s="176"/>
      <c r="BB139" s="176"/>
      <c r="BC139" s="176"/>
      <c r="BD139" s="176"/>
      <c r="BE139" s="176"/>
      <c r="BF139" s="176"/>
      <c r="BG139" s="176"/>
      <c r="BH139" s="176"/>
      <c r="BI139" s="176"/>
      <c r="BJ139" s="176"/>
      <c r="BK139" s="176"/>
      <c r="BL139" s="176"/>
      <c r="BM139" s="176"/>
      <c r="BN139" s="176"/>
      <c r="BO139" s="176"/>
      <c r="BP139" s="176"/>
      <c r="BQ139" s="176"/>
      <c r="BR139" s="176"/>
      <c r="BS139" s="176"/>
      <c r="BT139" s="176"/>
      <c r="BU139" s="176"/>
      <c r="BV139" s="176"/>
      <c r="BW139" s="176"/>
      <c r="BX139" s="176"/>
      <c r="BY139" s="176"/>
      <c r="BZ139" s="176"/>
      <c r="CA139" s="176"/>
      <c r="CB139" s="176"/>
      <c r="CC139" s="176"/>
      <c r="CD139" s="176"/>
      <c r="CE139" s="176"/>
      <c r="CF139" s="176"/>
      <c r="CG139" s="176"/>
      <c r="CH139" s="176"/>
      <c r="CI139" s="176"/>
      <c r="CJ139" s="176"/>
      <c r="CK139" s="176"/>
      <c r="CL139" s="176"/>
      <c r="CM139" s="176"/>
      <c r="CN139" s="176"/>
      <c r="CO139" s="176"/>
      <c r="CP139" s="176"/>
      <c r="CQ139" s="176"/>
      <c r="CR139" s="176"/>
      <c r="CS139" s="176"/>
      <c r="CT139" s="176"/>
      <c r="CU139" s="176"/>
      <c r="CV139" s="176"/>
      <c r="CW139" s="176"/>
    </row>
    <row r="140" spans="1:101" s="179" customFormat="1" ht="20.100000000000001" customHeight="1">
      <c r="A140" s="657">
        <f t="shared" si="49"/>
        <v>97</v>
      </c>
      <c r="B140" s="196" t="str">
        <f t="shared" si="44"/>
        <v>Swansea Bay UHB</v>
      </c>
      <c r="C140" s="89"/>
      <c r="D140" s="89"/>
      <c r="E140" s="89"/>
      <c r="F140" s="89"/>
      <c r="G140" s="89"/>
      <c r="H140" s="197">
        <f t="shared" si="45"/>
        <v>0</v>
      </c>
      <c r="I140" s="197"/>
      <c r="J140" s="89"/>
      <c r="K140" s="90"/>
      <c r="L140" s="90"/>
      <c r="M140" s="89"/>
      <c r="N140" s="89"/>
      <c r="O140" s="89"/>
      <c r="P140" s="89"/>
      <c r="Q140" s="89"/>
      <c r="R140" s="122"/>
      <c r="S140" s="122"/>
      <c r="T140" s="122"/>
      <c r="U140" s="123"/>
      <c r="V140" s="123"/>
      <c r="W140" s="123"/>
      <c r="X140" s="122"/>
      <c r="Y140" s="122"/>
      <c r="Z140" s="122"/>
      <c r="AA140" s="122"/>
      <c r="AB140" s="122"/>
      <c r="AC140" s="122"/>
      <c r="AD140" s="197">
        <f t="shared" si="38"/>
        <v>0</v>
      </c>
      <c r="AE140" s="196" t="str">
        <f t="shared" si="50"/>
        <v/>
      </c>
      <c r="AF140" s="196" t="str">
        <f t="shared" si="39"/>
        <v/>
      </c>
      <c r="AG140" s="196" t="str">
        <f t="shared" si="40"/>
        <v/>
      </c>
      <c r="AH140" s="196" t="str">
        <f t="shared" si="41"/>
        <v/>
      </c>
      <c r="AI140" s="196" t="str">
        <f t="shared" si="42"/>
        <v/>
      </c>
      <c r="AJ140" s="196" t="str">
        <f t="shared" si="43"/>
        <v/>
      </c>
      <c r="AK140" s="196" t="str">
        <f t="shared" si="46"/>
        <v/>
      </c>
      <c r="AL140" s="196" t="str">
        <f t="shared" si="47"/>
        <v/>
      </c>
      <c r="AM140" s="176"/>
      <c r="AN140" s="176">
        <f t="shared" si="48"/>
        <v>0</v>
      </c>
      <c r="AO140" s="176"/>
      <c r="AP140" s="176"/>
      <c r="AQ140" s="176"/>
      <c r="AR140" s="176"/>
      <c r="AS140" s="176"/>
      <c r="AT140" s="176"/>
      <c r="AU140" s="176"/>
      <c r="AV140" s="176"/>
      <c r="AW140" s="176"/>
      <c r="AX140" s="176"/>
      <c r="AY140" s="176"/>
      <c r="AZ140" s="176"/>
      <c r="BA140" s="176"/>
      <c r="BB140" s="176"/>
      <c r="BC140" s="176"/>
      <c r="BD140" s="176"/>
      <c r="BE140" s="176"/>
      <c r="BF140" s="176"/>
      <c r="BG140" s="176"/>
      <c r="BH140" s="176"/>
      <c r="BI140" s="176"/>
      <c r="BJ140" s="176"/>
      <c r="BK140" s="176"/>
      <c r="BL140" s="176"/>
      <c r="BM140" s="176"/>
      <c r="BN140" s="176"/>
      <c r="BO140" s="176"/>
      <c r="BP140" s="176"/>
      <c r="BQ140" s="176"/>
      <c r="BR140" s="176"/>
      <c r="BS140" s="176"/>
      <c r="BT140" s="176"/>
      <c r="BU140" s="176"/>
      <c r="BV140" s="176"/>
      <c r="BW140" s="176"/>
      <c r="BX140" s="176"/>
      <c r="BY140" s="176"/>
      <c r="BZ140" s="176"/>
      <c r="CA140" s="176"/>
      <c r="CB140" s="176"/>
      <c r="CC140" s="176"/>
      <c r="CD140" s="176"/>
      <c r="CE140" s="176"/>
      <c r="CF140" s="176"/>
      <c r="CG140" s="176"/>
      <c r="CH140" s="176"/>
      <c r="CI140" s="176"/>
      <c r="CJ140" s="176"/>
      <c r="CK140" s="176"/>
      <c r="CL140" s="176"/>
      <c r="CM140" s="176"/>
      <c r="CN140" s="176"/>
      <c r="CO140" s="176"/>
      <c r="CP140" s="176"/>
      <c r="CQ140" s="176"/>
      <c r="CR140" s="176"/>
      <c r="CS140" s="176"/>
      <c r="CT140" s="176"/>
      <c r="CU140" s="176"/>
      <c r="CV140" s="176"/>
      <c r="CW140" s="176"/>
    </row>
    <row r="141" spans="1:101" s="179" customFormat="1" ht="20.100000000000001" customHeight="1">
      <c r="A141" s="657">
        <f t="shared" si="49"/>
        <v>98</v>
      </c>
      <c r="B141" s="196" t="str">
        <f t="shared" si="44"/>
        <v>Swansea Bay UHB</v>
      </c>
      <c r="C141" s="89"/>
      <c r="D141" s="89"/>
      <c r="E141" s="89"/>
      <c r="F141" s="89"/>
      <c r="G141" s="89"/>
      <c r="H141" s="197">
        <f t="shared" si="45"/>
        <v>0</v>
      </c>
      <c r="I141" s="197"/>
      <c r="J141" s="89"/>
      <c r="K141" s="90"/>
      <c r="L141" s="90"/>
      <c r="M141" s="89"/>
      <c r="N141" s="89"/>
      <c r="O141" s="89"/>
      <c r="P141" s="89"/>
      <c r="Q141" s="89"/>
      <c r="R141" s="122"/>
      <c r="S141" s="122"/>
      <c r="T141" s="122"/>
      <c r="U141" s="123"/>
      <c r="V141" s="123"/>
      <c r="W141" s="123"/>
      <c r="X141" s="122"/>
      <c r="Y141" s="122"/>
      <c r="Z141" s="122"/>
      <c r="AA141" s="122"/>
      <c r="AB141" s="122"/>
      <c r="AC141" s="122"/>
      <c r="AD141" s="197">
        <f t="shared" si="38"/>
        <v>0</v>
      </c>
      <c r="AE141" s="196" t="str">
        <f t="shared" si="50"/>
        <v/>
      </c>
      <c r="AF141" s="196" t="str">
        <f t="shared" si="39"/>
        <v/>
      </c>
      <c r="AG141" s="196" t="str">
        <f t="shared" si="40"/>
        <v/>
      </c>
      <c r="AH141" s="196" t="str">
        <f t="shared" si="41"/>
        <v/>
      </c>
      <c r="AI141" s="196" t="str">
        <f t="shared" si="42"/>
        <v/>
      </c>
      <c r="AJ141" s="196" t="str">
        <f t="shared" si="43"/>
        <v/>
      </c>
      <c r="AK141" s="196" t="str">
        <f t="shared" si="46"/>
        <v/>
      </c>
      <c r="AL141" s="196" t="str">
        <f t="shared" si="47"/>
        <v/>
      </c>
      <c r="AM141" s="176"/>
      <c r="AN141" s="176">
        <f t="shared" si="48"/>
        <v>0</v>
      </c>
      <c r="AO141" s="176"/>
      <c r="AP141" s="176"/>
      <c r="AQ141" s="176"/>
      <c r="AR141" s="176"/>
      <c r="AS141" s="176"/>
      <c r="AT141" s="176"/>
      <c r="AU141" s="176"/>
      <c r="AV141" s="176"/>
      <c r="AW141" s="176"/>
      <c r="AX141" s="176"/>
      <c r="AY141" s="176"/>
      <c r="AZ141" s="176"/>
      <c r="BA141" s="176"/>
      <c r="BB141" s="176"/>
      <c r="BC141" s="176"/>
      <c r="BD141" s="176"/>
      <c r="BE141" s="176"/>
      <c r="BF141" s="176"/>
      <c r="BG141" s="176"/>
      <c r="BH141" s="176"/>
      <c r="BI141" s="176"/>
      <c r="BJ141" s="176"/>
      <c r="BK141" s="176"/>
      <c r="BL141" s="176"/>
      <c r="BM141" s="176"/>
      <c r="BN141" s="176"/>
      <c r="BO141" s="176"/>
      <c r="BP141" s="176"/>
      <c r="BQ141" s="176"/>
      <c r="BR141" s="176"/>
      <c r="BS141" s="176"/>
      <c r="BT141" s="176"/>
      <c r="BU141" s="176"/>
      <c r="BV141" s="176"/>
      <c r="BW141" s="176"/>
      <c r="BX141" s="176"/>
      <c r="BY141" s="176"/>
      <c r="BZ141" s="176"/>
      <c r="CA141" s="176"/>
      <c r="CB141" s="176"/>
      <c r="CC141" s="176"/>
      <c r="CD141" s="176"/>
      <c r="CE141" s="176"/>
      <c r="CF141" s="176"/>
      <c r="CG141" s="176"/>
      <c r="CH141" s="176"/>
      <c r="CI141" s="176"/>
      <c r="CJ141" s="176"/>
      <c r="CK141" s="176"/>
      <c r="CL141" s="176"/>
      <c r="CM141" s="176"/>
      <c r="CN141" s="176"/>
      <c r="CO141" s="176"/>
      <c r="CP141" s="176"/>
      <c r="CQ141" s="176"/>
      <c r="CR141" s="176"/>
      <c r="CS141" s="176"/>
      <c r="CT141" s="176"/>
      <c r="CU141" s="176"/>
      <c r="CV141" s="176"/>
      <c r="CW141" s="176"/>
    </row>
    <row r="142" spans="1:101" s="179" customFormat="1" ht="20.100000000000001" customHeight="1">
      <c r="A142" s="657">
        <f t="shared" si="49"/>
        <v>99</v>
      </c>
      <c r="B142" s="196" t="str">
        <f t="shared" si="44"/>
        <v>Swansea Bay UHB</v>
      </c>
      <c r="C142" s="89"/>
      <c r="D142" s="89"/>
      <c r="E142" s="89"/>
      <c r="F142" s="89"/>
      <c r="G142" s="89"/>
      <c r="H142" s="197">
        <f t="shared" si="45"/>
        <v>0</v>
      </c>
      <c r="I142" s="197"/>
      <c r="J142" s="89"/>
      <c r="K142" s="90"/>
      <c r="L142" s="90"/>
      <c r="M142" s="89"/>
      <c r="N142" s="89"/>
      <c r="O142" s="89"/>
      <c r="P142" s="89"/>
      <c r="Q142" s="89"/>
      <c r="R142" s="122"/>
      <c r="S142" s="122"/>
      <c r="T142" s="122"/>
      <c r="U142" s="123"/>
      <c r="V142" s="123"/>
      <c r="W142" s="123"/>
      <c r="X142" s="122"/>
      <c r="Y142" s="122"/>
      <c r="Z142" s="122"/>
      <c r="AA142" s="122"/>
      <c r="AB142" s="122"/>
      <c r="AC142" s="122"/>
      <c r="AD142" s="197">
        <f t="shared" si="38"/>
        <v>0</v>
      </c>
      <c r="AE142" s="196" t="str">
        <f t="shared" si="50"/>
        <v/>
      </c>
      <c r="AF142" s="196" t="str">
        <f t="shared" si="39"/>
        <v/>
      </c>
      <c r="AG142" s="196" t="str">
        <f t="shared" si="40"/>
        <v/>
      </c>
      <c r="AH142" s="196" t="str">
        <f t="shared" si="41"/>
        <v/>
      </c>
      <c r="AI142" s="196" t="str">
        <f t="shared" si="42"/>
        <v/>
      </c>
      <c r="AJ142" s="196" t="str">
        <f t="shared" si="43"/>
        <v/>
      </c>
      <c r="AK142" s="196" t="str">
        <f t="shared" si="46"/>
        <v/>
      </c>
      <c r="AL142" s="196" t="str">
        <f t="shared" si="47"/>
        <v/>
      </c>
      <c r="AM142" s="176"/>
      <c r="AN142" s="176">
        <f t="shared" si="48"/>
        <v>0</v>
      </c>
      <c r="AO142" s="176"/>
      <c r="AP142" s="176"/>
      <c r="AQ142" s="176"/>
      <c r="AR142" s="176"/>
      <c r="AS142" s="176"/>
      <c r="AT142" s="176"/>
      <c r="AU142" s="176"/>
      <c r="AV142" s="176"/>
      <c r="AW142" s="176"/>
      <c r="AX142" s="176"/>
      <c r="AY142" s="176"/>
      <c r="AZ142" s="176"/>
      <c r="BA142" s="176"/>
      <c r="BB142" s="176"/>
      <c r="BC142" s="176"/>
      <c r="BD142" s="176"/>
      <c r="BE142" s="176"/>
      <c r="BF142" s="176"/>
      <c r="BG142" s="176"/>
      <c r="BH142" s="176"/>
      <c r="BI142" s="176"/>
      <c r="BJ142" s="176"/>
      <c r="BK142" s="176"/>
      <c r="BL142" s="176"/>
      <c r="BM142" s="176"/>
      <c r="BN142" s="176"/>
      <c r="BO142" s="176"/>
      <c r="BP142" s="176"/>
      <c r="BQ142" s="176"/>
      <c r="BR142" s="176"/>
      <c r="BS142" s="176"/>
      <c r="BT142" s="176"/>
      <c r="BU142" s="176"/>
      <c r="BV142" s="176"/>
      <c r="BW142" s="176"/>
      <c r="BX142" s="176"/>
      <c r="BY142" s="176"/>
      <c r="BZ142" s="176"/>
      <c r="CA142" s="176"/>
      <c r="CB142" s="176"/>
      <c r="CC142" s="176"/>
      <c r="CD142" s="176"/>
      <c r="CE142" s="176"/>
      <c r="CF142" s="176"/>
      <c r="CG142" s="176"/>
      <c r="CH142" s="176"/>
      <c r="CI142" s="176"/>
      <c r="CJ142" s="176"/>
      <c r="CK142" s="176"/>
      <c r="CL142" s="176"/>
      <c r="CM142" s="176"/>
      <c r="CN142" s="176"/>
      <c r="CO142" s="176"/>
      <c r="CP142" s="176"/>
      <c r="CQ142" s="176"/>
      <c r="CR142" s="176"/>
      <c r="CS142" s="176"/>
      <c r="CT142" s="176"/>
      <c r="CU142" s="176"/>
      <c r="CV142" s="176"/>
      <c r="CW142" s="176"/>
    </row>
    <row r="143" spans="1:101" s="179" customFormat="1" ht="20.100000000000001" customHeight="1">
      <c r="A143" s="657">
        <f t="shared" si="49"/>
        <v>100</v>
      </c>
      <c r="B143" s="196" t="str">
        <f t="shared" si="44"/>
        <v>Swansea Bay UHB</v>
      </c>
      <c r="C143" s="89"/>
      <c r="D143" s="89"/>
      <c r="E143" s="89"/>
      <c r="F143" s="89"/>
      <c r="G143" s="89"/>
      <c r="H143" s="197">
        <f t="shared" si="45"/>
        <v>0</v>
      </c>
      <c r="I143" s="197"/>
      <c r="J143" s="89"/>
      <c r="K143" s="90"/>
      <c r="L143" s="90"/>
      <c r="M143" s="89"/>
      <c r="N143" s="89"/>
      <c r="O143" s="89"/>
      <c r="P143" s="89"/>
      <c r="Q143" s="89"/>
      <c r="R143" s="122"/>
      <c r="S143" s="122"/>
      <c r="T143" s="122"/>
      <c r="U143" s="123"/>
      <c r="V143" s="123"/>
      <c r="W143" s="123"/>
      <c r="X143" s="122"/>
      <c r="Y143" s="122"/>
      <c r="Z143" s="122"/>
      <c r="AA143" s="122"/>
      <c r="AB143" s="122"/>
      <c r="AC143" s="122"/>
      <c r="AD143" s="197">
        <f t="shared" si="38"/>
        <v>0</v>
      </c>
      <c r="AE143" s="196" t="str">
        <f t="shared" si="50"/>
        <v/>
      </c>
      <c r="AF143" s="196" t="str">
        <f t="shared" si="39"/>
        <v/>
      </c>
      <c r="AG143" s="196" t="str">
        <f t="shared" si="40"/>
        <v/>
      </c>
      <c r="AH143" s="196" t="str">
        <f t="shared" si="41"/>
        <v/>
      </c>
      <c r="AI143" s="196" t="str">
        <f t="shared" si="42"/>
        <v/>
      </c>
      <c r="AJ143" s="196" t="str">
        <f t="shared" si="43"/>
        <v/>
      </c>
      <c r="AK143" s="196" t="str">
        <f t="shared" si="46"/>
        <v/>
      </c>
      <c r="AL143" s="196" t="str">
        <f t="shared" si="47"/>
        <v/>
      </c>
      <c r="AM143" s="176"/>
      <c r="AN143" s="176">
        <f t="shared" si="48"/>
        <v>0</v>
      </c>
      <c r="AO143" s="176"/>
      <c r="AP143" s="176"/>
      <c r="AQ143" s="176"/>
      <c r="AR143" s="176"/>
      <c r="AS143" s="176"/>
      <c r="AT143" s="176"/>
      <c r="AU143" s="176"/>
      <c r="AV143" s="176"/>
      <c r="AW143" s="176"/>
      <c r="AX143" s="176"/>
      <c r="AY143" s="176"/>
      <c r="AZ143" s="176"/>
      <c r="BA143" s="176"/>
      <c r="BB143" s="176"/>
      <c r="BC143" s="176"/>
      <c r="BD143" s="176"/>
      <c r="BE143" s="176"/>
      <c r="BF143" s="176"/>
      <c r="BG143" s="176"/>
      <c r="BH143" s="176"/>
      <c r="BI143" s="176"/>
      <c r="BJ143" s="176"/>
      <c r="BK143" s="176"/>
      <c r="BL143" s="176"/>
      <c r="BM143" s="176"/>
      <c r="BN143" s="176"/>
      <c r="BO143" s="176"/>
      <c r="BP143" s="176"/>
      <c r="BQ143" s="176"/>
      <c r="BR143" s="176"/>
      <c r="BS143" s="176"/>
      <c r="BT143" s="176"/>
      <c r="BU143" s="176"/>
      <c r="BV143" s="176"/>
      <c r="BW143" s="176"/>
      <c r="BX143" s="176"/>
      <c r="BY143" s="176"/>
      <c r="BZ143" s="176"/>
      <c r="CA143" s="176"/>
      <c r="CB143" s="176"/>
      <c r="CC143" s="176"/>
      <c r="CD143" s="176"/>
      <c r="CE143" s="176"/>
      <c r="CF143" s="176"/>
      <c r="CG143" s="176"/>
      <c r="CH143" s="176"/>
      <c r="CI143" s="176"/>
      <c r="CJ143" s="176"/>
      <c r="CK143" s="176"/>
      <c r="CL143" s="176"/>
      <c r="CM143" s="176"/>
      <c r="CN143" s="176"/>
      <c r="CO143" s="176"/>
      <c r="CP143" s="176"/>
      <c r="CQ143" s="176"/>
      <c r="CR143" s="176"/>
      <c r="CS143" s="176"/>
      <c r="CT143" s="176"/>
      <c r="CU143" s="176"/>
      <c r="CV143" s="176"/>
      <c r="CW143" s="176"/>
    </row>
    <row r="144" spans="1:101" s="179" customFormat="1" ht="20.100000000000001" customHeight="1">
      <c r="A144" s="657">
        <f t="shared" si="49"/>
        <v>101</v>
      </c>
      <c r="B144" s="196" t="str">
        <f t="shared" si="44"/>
        <v>Swansea Bay UHB</v>
      </c>
      <c r="C144" s="89"/>
      <c r="D144" s="89"/>
      <c r="E144" s="89"/>
      <c r="F144" s="89"/>
      <c r="G144" s="89"/>
      <c r="H144" s="197">
        <f t="shared" si="45"/>
        <v>0</v>
      </c>
      <c r="I144" s="197"/>
      <c r="J144" s="89"/>
      <c r="K144" s="90"/>
      <c r="L144" s="90"/>
      <c r="M144" s="89"/>
      <c r="N144" s="89"/>
      <c r="O144" s="89"/>
      <c r="P144" s="89"/>
      <c r="Q144" s="89"/>
      <c r="R144" s="122"/>
      <c r="S144" s="122"/>
      <c r="T144" s="122"/>
      <c r="U144" s="123"/>
      <c r="V144" s="123"/>
      <c r="W144" s="123"/>
      <c r="X144" s="122"/>
      <c r="Y144" s="122"/>
      <c r="Z144" s="122"/>
      <c r="AA144" s="122"/>
      <c r="AB144" s="122"/>
      <c r="AC144" s="122"/>
      <c r="AD144" s="197">
        <f t="shared" si="38"/>
        <v>0</v>
      </c>
      <c r="AE144" s="196" t="str">
        <f t="shared" si="50"/>
        <v/>
      </c>
      <c r="AF144" s="196" t="str">
        <f t="shared" si="39"/>
        <v/>
      </c>
      <c r="AG144" s="196" t="str">
        <f t="shared" si="40"/>
        <v/>
      </c>
      <c r="AH144" s="196" t="str">
        <f t="shared" si="41"/>
        <v/>
      </c>
      <c r="AI144" s="196" t="str">
        <f t="shared" si="42"/>
        <v/>
      </c>
      <c r="AJ144" s="196" t="str">
        <f t="shared" si="43"/>
        <v/>
      </c>
      <c r="AK144" s="196" t="str">
        <f t="shared" si="46"/>
        <v/>
      </c>
      <c r="AL144" s="196" t="str">
        <f t="shared" si="47"/>
        <v/>
      </c>
      <c r="AM144" s="176"/>
      <c r="AN144" s="176">
        <f t="shared" si="48"/>
        <v>0</v>
      </c>
      <c r="AO144" s="176"/>
      <c r="AP144" s="176"/>
      <c r="AQ144" s="176"/>
      <c r="AR144" s="176"/>
      <c r="AS144" s="176"/>
      <c r="AT144" s="176"/>
      <c r="AU144" s="176"/>
      <c r="AV144" s="176"/>
      <c r="AW144" s="176"/>
      <c r="AX144" s="176"/>
      <c r="AY144" s="176"/>
      <c r="AZ144" s="176"/>
      <c r="BA144" s="176"/>
      <c r="BB144" s="176"/>
      <c r="BC144" s="176"/>
      <c r="BD144" s="176"/>
      <c r="BE144" s="176"/>
      <c r="BF144" s="176"/>
      <c r="BG144" s="176"/>
      <c r="BH144" s="176"/>
      <c r="BI144" s="176"/>
      <c r="BJ144" s="176"/>
      <c r="BK144" s="176"/>
      <c r="BL144" s="176"/>
      <c r="BM144" s="176"/>
      <c r="BN144" s="176"/>
      <c r="BO144" s="176"/>
      <c r="BP144" s="176"/>
      <c r="BQ144" s="176"/>
      <c r="BR144" s="176"/>
      <c r="BS144" s="176"/>
      <c r="BT144" s="176"/>
      <c r="BU144" s="176"/>
      <c r="BV144" s="176"/>
      <c r="BW144" s="176"/>
      <c r="BX144" s="176"/>
      <c r="BY144" s="176"/>
      <c r="BZ144" s="176"/>
      <c r="CA144" s="176"/>
      <c r="CB144" s="176"/>
      <c r="CC144" s="176"/>
      <c r="CD144" s="176"/>
      <c r="CE144" s="176"/>
      <c r="CF144" s="176"/>
      <c r="CG144" s="176"/>
      <c r="CH144" s="176"/>
      <c r="CI144" s="176"/>
      <c r="CJ144" s="176"/>
      <c r="CK144" s="176"/>
      <c r="CL144" s="176"/>
      <c r="CM144" s="176"/>
      <c r="CN144" s="176"/>
      <c r="CO144" s="176"/>
      <c r="CP144" s="176"/>
      <c r="CQ144" s="176"/>
      <c r="CR144" s="176"/>
      <c r="CS144" s="176"/>
      <c r="CT144" s="176"/>
      <c r="CU144" s="176"/>
      <c r="CV144" s="176"/>
      <c r="CW144" s="176"/>
    </row>
    <row r="145" spans="1:101" s="179" customFormat="1" ht="20.100000000000001" customHeight="1">
      <c r="A145" s="657">
        <f t="shared" si="49"/>
        <v>102</v>
      </c>
      <c r="B145" s="196" t="str">
        <f t="shared" si="44"/>
        <v>Swansea Bay UHB</v>
      </c>
      <c r="C145" s="89"/>
      <c r="D145" s="89"/>
      <c r="E145" s="89"/>
      <c r="F145" s="89"/>
      <c r="G145" s="89"/>
      <c r="H145" s="197">
        <f t="shared" si="45"/>
        <v>0</v>
      </c>
      <c r="I145" s="197"/>
      <c r="J145" s="89"/>
      <c r="K145" s="90"/>
      <c r="L145" s="90"/>
      <c r="M145" s="89"/>
      <c r="N145" s="89"/>
      <c r="O145" s="89"/>
      <c r="P145" s="89"/>
      <c r="Q145" s="89"/>
      <c r="R145" s="122"/>
      <c r="S145" s="122"/>
      <c r="T145" s="122"/>
      <c r="U145" s="123"/>
      <c r="V145" s="123"/>
      <c r="W145" s="123"/>
      <c r="X145" s="122"/>
      <c r="Y145" s="122"/>
      <c r="Z145" s="122"/>
      <c r="AA145" s="122"/>
      <c r="AB145" s="122"/>
      <c r="AC145" s="122"/>
      <c r="AD145" s="197">
        <f t="shared" si="38"/>
        <v>0</v>
      </c>
      <c r="AE145" s="196" t="str">
        <f t="shared" si="50"/>
        <v/>
      </c>
      <c r="AF145" s="196" t="str">
        <f t="shared" si="39"/>
        <v/>
      </c>
      <c r="AG145" s="196" t="str">
        <f t="shared" si="40"/>
        <v/>
      </c>
      <c r="AH145" s="196" t="str">
        <f t="shared" si="41"/>
        <v/>
      </c>
      <c r="AI145" s="196" t="str">
        <f t="shared" si="42"/>
        <v/>
      </c>
      <c r="AJ145" s="196" t="str">
        <f t="shared" si="43"/>
        <v/>
      </c>
      <c r="AK145" s="196" t="str">
        <f t="shared" si="46"/>
        <v/>
      </c>
      <c r="AL145" s="196" t="str">
        <f t="shared" si="47"/>
        <v/>
      </c>
      <c r="AM145" s="176"/>
      <c r="AN145" s="176">
        <f t="shared" si="48"/>
        <v>0</v>
      </c>
      <c r="AO145" s="176"/>
      <c r="AP145" s="176"/>
      <c r="AQ145" s="176"/>
      <c r="AR145" s="176"/>
      <c r="AS145" s="176"/>
      <c r="AT145" s="176"/>
      <c r="AU145" s="176"/>
      <c r="AV145" s="176"/>
      <c r="AW145" s="176"/>
      <c r="AX145" s="176"/>
      <c r="AY145" s="176"/>
      <c r="AZ145" s="176"/>
      <c r="BA145" s="176"/>
      <c r="BB145" s="176"/>
      <c r="BC145" s="176"/>
      <c r="BD145" s="176"/>
      <c r="BE145" s="176"/>
      <c r="BF145" s="176"/>
      <c r="BG145" s="176"/>
      <c r="BH145" s="176"/>
      <c r="BI145" s="176"/>
      <c r="BJ145" s="176"/>
      <c r="BK145" s="176"/>
      <c r="BL145" s="176"/>
      <c r="BM145" s="176"/>
      <c r="BN145" s="176"/>
      <c r="BO145" s="176"/>
      <c r="BP145" s="176"/>
      <c r="BQ145" s="176"/>
      <c r="BR145" s="176"/>
      <c r="BS145" s="176"/>
      <c r="BT145" s="176"/>
      <c r="BU145" s="176"/>
      <c r="BV145" s="176"/>
      <c r="BW145" s="176"/>
      <c r="BX145" s="176"/>
      <c r="BY145" s="176"/>
      <c r="BZ145" s="176"/>
      <c r="CA145" s="176"/>
      <c r="CB145" s="176"/>
      <c r="CC145" s="176"/>
      <c r="CD145" s="176"/>
      <c r="CE145" s="176"/>
      <c r="CF145" s="176"/>
      <c r="CG145" s="176"/>
      <c r="CH145" s="176"/>
      <c r="CI145" s="176"/>
      <c r="CJ145" s="176"/>
      <c r="CK145" s="176"/>
      <c r="CL145" s="176"/>
      <c r="CM145" s="176"/>
      <c r="CN145" s="176"/>
      <c r="CO145" s="176"/>
      <c r="CP145" s="176"/>
      <c r="CQ145" s="176"/>
      <c r="CR145" s="176"/>
      <c r="CS145" s="176"/>
      <c r="CT145" s="176"/>
      <c r="CU145" s="176"/>
      <c r="CV145" s="176"/>
      <c r="CW145" s="176"/>
    </row>
    <row r="146" spans="1:101" s="179" customFormat="1" ht="20.100000000000001" customHeight="1">
      <c r="A146" s="657">
        <f t="shared" si="49"/>
        <v>103</v>
      </c>
      <c r="B146" s="196" t="str">
        <f t="shared" si="44"/>
        <v>Swansea Bay UHB</v>
      </c>
      <c r="C146" s="89"/>
      <c r="D146" s="89"/>
      <c r="E146" s="89"/>
      <c r="F146" s="89"/>
      <c r="G146" s="89"/>
      <c r="H146" s="197">
        <f t="shared" si="45"/>
        <v>0</v>
      </c>
      <c r="I146" s="197"/>
      <c r="J146" s="89"/>
      <c r="K146" s="90"/>
      <c r="L146" s="90"/>
      <c r="M146" s="89"/>
      <c r="N146" s="89"/>
      <c r="O146" s="89"/>
      <c r="P146" s="89"/>
      <c r="Q146" s="89"/>
      <c r="R146" s="122"/>
      <c r="S146" s="122"/>
      <c r="T146" s="122"/>
      <c r="U146" s="123"/>
      <c r="V146" s="123"/>
      <c r="W146" s="123"/>
      <c r="X146" s="122"/>
      <c r="Y146" s="122"/>
      <c r="Z146" s="122"/>
      <c r="AA146" s="122"/>
      <c r="AB146" s="122"/>
      <c r="AC146" s="122"/>
      <c r="AD146" s="197">
        <f t="shared" si="38"/>
        <v>0</v>
      </c>
      <c r="AE146" s="196" t="str">
        <f t="shared" si="50"/>
        <v/>
      </c>
      <c r="AF146" s="196" t="str">
        <f t="shared" si="39"/>
        <v/>
      </c>
      <c r="AG146" s="196" t="str">
        <f t="shared" si="40"/>
        <v/>
      </c>
      <c r="AH146" s="196" t="str">
        <f t="shared" si="41"/>
        <v/>
      </c>
      <c r="AI146" s="196" t="str">
        <f t="shared" si="42"/>
        <v/>
      </c>
      <c r="AJ146" s="196" t="str">
        <f t="shared" si="43"/>
        <v/>
      </c>
      <c r="AK146" s="196" t="str">
        <f t="shared" si="46"/>
        <v/>
      </c>
      <c r="AL146" s="196" t="str">
        <f t="shared" si="47"/>
        <v/>
      </c>
      <c r="AM146" s="176"/>
      <c r="AN146" s="176">
        <f t="shared" si="48"/>
        <v>0</v>
      </c>
      <c r="AO146" s="176"/>
      <c r="AP146" s="176"/>
      <c r="AQ146" s="176"/>
      <c r="AR146" s="176"/>
      <c r="AS146" s="176"/>
      <c r="AT146" s="176"/>
      <c r="AU146" s="176"/>
      <c r="AV146" s="176"/>
      <c r="AW146" s="176"/>
      <c r="AX146" s="176"/>
      <c r="AY146" s="176"/>
      <c r="AZ146" s="176"/>
      <c r="BA146" s="176"/>
      <c r="BB146" s="176"/>
      <c r="BC146" s="176"/>
      <c r="BD146" s="176"/>
      <c r="BE146" s="176"/>
      <c r="BF146" s="176"/>
      <c r="BG146" s="176"/>
      <c r="BH146" s="176"/>
      <c r="BI146" s="176"/>
      <c r="BJ146" s="176"/>
      <c r="BK146" s="176"/>
      <c r="BL146" s="176"/>
      <c r="BM146" s="176"/>
      <c r="BN146" s="176"/>
      <c r="BO146" s="176"/>
      <c r="BP146" s="176"/>
      <c r="BQ146" s="176"/>
      <c r="BR146" s="176"/>
      <c r="BS146" s="176"/>
      <c r="BT146" s="176"/>
      <c r="BU146" s="176"/>
      <c r="BV146" s="176"/>
      <c r="BW146" s="176"/>
      <c r="BX146" s="176"/>
      <c r="BY146" s="176"/>
      <c r="BZ146" s="176"/>
      <c r="CA146" s="176"/>
      <c r="CB146" s="176"/>
      <c r="CC146" s="176"/>
      <c r="CD146" s="176"/>
      <c r="CE146" s="176"/>
      <c r="CF146" s="176"/>
      <c r="CG146" s="176"/>
      <c r="CH146" s="176"/>
      <c r="CI146" s="176"/>
      <c r="CJ146" s="176"/>
      <c r="CK146" s="176"/>
      <c r="CL146" s="176"/>
      <c r="CM146" s="176"/>
      <c r="CN146" s="176"/>
      <c r="CO146" s="176"/>
      <c r="CP146" s="176"/>
      <c r="CQ146" s="176"/>
      <c r="CR146" s="176"/>
      <c r="CS146" s="176"/>
      <c r="CT146" s="176"/>
      <c r="CU146" s="176"/>
      <c r="CV146" s="176"/>
      <c r="CW146" s="176"/>
    </row>
    <row r="147" spans="1:101" s="179" customFormat="1" ht="20.100000000000001" customHeight="1">
      <c r="A147" s="657">
        <f t="shared" si="49"/>
        <v>104</v>
      </c>
      <c r="B147" s="196" t="str">
        <f t="shared" si="44"/>
        <v>Swansea Bay UHB</v>
      </c>
      <c r="C147" s="89"/>
      <c r="D147" s="89"/>
      <c r="E147" s="89"/>
      <c r="F147" s="89"/>
      <c r="G147" s="89"/>
      <c r="H147" s="197">
        <f t="shared" si="45"/>
        <v>0</v>
      </c>
      <c r="I147" s="197"/>
      <c r="J147" s="89"/>
      <c r="K147" s="90"/>
      <c r="L147" s="90"/>
      <c r="M147" s="89"/>
      <c r="N147" s="89"/>
      <c r="O147" s="89"/>
      <c r="P147" s="89"/>
      <c r="Q147" s="89"/>
      <c r="R147" s="122"/>
      <c r="S147" s="122"/>
      <c r="T147" s="122"/>
      <c r="U147" s="123"/>
      <c r="V147" s="123"/>
      <c r="W147" s="123"/>
      <c r="X147" s="122"/>
      <c r="Y147" s="122"/>
      <c r="Z147" s="122"/>
      <c r="AA147" s="122"/>
      <c r="AB147" s="122"/>
      <c r="AC147" s="122"/>
      <c r="AD147" s="197">
        <f t="shared" si="38"/>
        <v>0</v>
      </c>
      <c r="AE147" s="196" t="str">
        <f t="shared" si="50"/>
        <v/>
      </c>
      <c r="AF147" s="196" t="str">
        <f t="shared" si="39"/>
        <v/>
      </c>
      <c r="AG147" s="196" t="str">
        <f t="shared" si="40"/>
        <v/>
      </c>
      <c r="AH147" s="196" t="str">
        <f t="shared" si="41"/>
        <v/>
      </c>
      <c r="AI147" s="196" t="str">
        <f t="shared" si="42"/>
        <v/>
      </c>
      <c r="AJ147" s="196" t="str">
        <f t="shared" si="43"/>
        <v/>
      </c>
      <c r="AK147" s="196" t="str">
        <f t="shared" si="46"/>
        <v/>
      </c>
      <c r="AL147" s="196" t="str">
        <f t="shared" si="47"/>
        <v/>
      </c>
      <c r="AM147" s="176"/>
      <c r="AN147" s="176">
        <f t="shared" si="48"/>
        <v>0</v>
      </c>
      <c r="AO147" s="176"/>
      <c r="AP147" s="176"/>
      <c r="AQ147" s="176"/>
      <c r="AR147" s="176"/>
      <c r="AS147" s="176"/>
      <c r="AT147" s="176"/>
      <c r="AU147" s="176"/>
      <c r="AV147" s="176"/>
      <c r="AW147" s="176"/>
      <c r="AX147" s="176"/>
      <c r="AY147" s="176"/>
      <c r="AZ147" s="176"/>
      <c r="BA147" s="176"/>
      <c r="BB147" s="176"/>
      <c r="BC147" s="176"/>
      <c r="BD147" s="176"/>
      <c r="BE147" s="176"/>
      <c r="BF147" s="176"/>
      <c r="BG147" s="176"/>
      <c r="BH147" s="176"/>
      <c r="BI147" s="176"/>
      <c r="BJ147" s="176"/>
      <c r="BK147" s="176"/>
      <c r="BL147" s="176"/>
      <c r="BM147" s="176"/>
      <c r="BN147" s="176"/>
      <c r="BO147" s="176"/>
      <c r="BP147" s="176"/>
      <c r="BQ147" s="176"/>
      <c r="BR147" s="176"/>
      <c r="BS147" s="176"/>
      <c r="BT147" s="176"/>
      <c r="BU147" s="176"/>
      <c r="BV147" s="176"/>
      <c r="BW147" s="176"/>
      <c r="BX147" s="176"/>
      <c r="BY147" s="176"/>
      <c r="BZ147" s="176"/>
      <c r="CA147" s="176"/>
      <c r="CB147" s="176"/>
      <c r="CC147" s="176"/>
      <c r="CD147" s="176"/>
      <c r="CE147" s="176"/>
      <c r="CF147" s="176"/>
      <c r="CG147" s="176"/>
      <c r="CH147" s="176"/>
      <c r="CI147" s="176"/>
      <c r="CJ147" s="176"/>
      <c r="CK147" s="176"/>
      <c r="CL147" s="176"/>
      <c r="CM147" s="176"/>
      <c r="CN147" s="176"/>
      <c r="CO147" s="176"/>
      <c r="CP147" s="176"/>
      <c r="CQ147" s="176"/>
      <c r="CR147" s="176"/>
      <c r="CS147" s="176"/>
      <c r="CT147" s="176"/>
      <c r="CU147" s="176"/>
      <c r="CV147" s="176"/>
      <c r="CW147" s="176"/>
    </row>
    <row r="148" spans="1:101" s="179" customFormat="1" ht="20.100000000000001" customHeight="1">
      <c r="A148" s="657">
        <f t="shared" si="49"/>
        <v>105</v>
      </c>
      <c r="B148" s="196" t="str">
        <f t="shared" si="44"/>
        <v>Swansea Bay UHB</v>
      </c>
      <c r="C148" s="89"/>
      <c r="D148" s="89"/>
      <c r="E148" s="89"/>
      <c r="F148" s="89"/>
      <c r="G148" s="89"/>
      <c r="H148" s="197">
        <f t="shared" si="45"/>
        <v>0</v>
      </c>
      <c r="I148" s="197"/>
      <c r="J148" s="89"/>
      <c r="K148" s="90"/>
      <c r="L148" s="90"/>
      <c r="M148" s="89"/>
      <c r="N148" s="89"/>
      <c r="O148" s="89"/>
      <c r="P148" s="89"/>
      <c r="Q148" s="89"/>
      <c r="R148" s="122"/>
      <c r="S148" s="122"/>
      <c r="T148" s="122"/>
      <c r="U148" s="123"/>
      <c r="V148" s="123"/>
      <c r="W148" s="123"/>
      <c r="X148" s="122"/>
      <c r="Y148" s="122"/>
      <c r="Z148" s="122"/>
      <c r="AA148" s="122"/>
      <c r="AB148" s="122"/>
      <c r="AC148" s="122"/>
      <c r="AD148" s="197">
        <f t="shared" si="38"/>
        <v>0</v>
      </c>
      <c r="AE148" s="196" t="str">
        <f t="shared" si="50"/>
        <v/>
      </c>
      <c r="AF148" s="196" t="str">
        <f t="shared" si="39"/>
        <v/>
      </c>
      <c r="AG148" s="196" t="str">
        <f t="shared" si="40"/>
        <v/>
      </c>
      <c r="AH148" s="196" t="str">
        <f t="shared" si="41"/>
        <v/>
      </c>
      <c r="AI148" s="196" t="str">
        <f t="shared" si="42"/>
        <v/>
      </c>
      <c r="AJ148" s="196" t="str">
        <f t="shared" si="43"/>
        <v/>
      </c>
      <c r="AK148" s="196" t="str">
        <f t="shared" si="46"/>
        <v/>
      </c>
      <c r="AL148" s="196" t="str">
        <f t="shared" si="47"/>
        <v/>
      </c>
      <c r="AM148" s="176"/>
      <c r="AN148" s="176">
        <f t="shared" si="48"/>
        <v>0</v>
      </c>
      <c r="AO148" s="176"/>
      <c r="AP148" s="176"/>
      <c r="AQ148" s="176"/>
      <c r="AR148" s="176"/>
      <c r="AS148" s="176"/>
      <c r="AT148" s="176"/>
      <c r="AU148" s="176"/>
      <c r="AV148" s="176"/>
      <c r="AW148" s="176"/>
      <c r="AX148" s="176"/>
      <c r="AY148" s="176"/>
      <c r="AZ148" s="176"/>
      <c r="BA148" s="176"/>
      <c r="BB148" s="176"/>
      <c r="BC148" s="176"/>
      <c r="BD148" s="176"/>
      <c r="BE148" s="176"/>
      <c r="BF148" s="176"/>
      <c r="BG148" s="176"/>
      <c r="BH148" s="176"/>
      <c r="BI148" s="176"/>
      <c r="BJ148" s="176"/>
      <c r="BK148" s="176"/>
      <c r="BL148" s="176"/>
      <c r="BM148" s="176"/>
      <c r="BN148" s="176"/>
      <c r="BO148" s="176"/>
      <c r="BP148" s="176"/>
      <c r="BQ148" s="176"/>
      <c r="BR148" s="176"/>
      <c r="BS148" s="176"/>
      <c r="BT148" s="176"/>
      <c r="BU148" s="176"/>
      <c r="BV148" s="176"/>
      <c r="BW148" s="176"/>
      <c r="BX148" s="176"/>
      <c r="BY148" s="176"/>
      <c r="BZ148" s="176"/>
      <c r="CA148" s="176"/>
      <c r="CB148" s="176"/>
      <c r="CC148" s="176"/>
      <c r="CD148" s="176"/>
      <c r="CE148" s="176"/>
      <c r="CF148" s="176"/>
      <c r="CG148" s="176"/>
      <c r="CH148" s="176"/>
      <c r="CI148" s="176"/>
      <c r="CJ148" s="176"/>
      <c r="CK148" s="176"/>
      <c r="CL148" s="176"/>
      <c r="CM148" s="176"/>
      <c r="CN148" s="176"/>
      <c r="CO148" s="176"/>
      <c r="CP148" s="176"/>
      <c r="CQ148" s="176"/>
      <c r="CR148" s="176"/>
      <c r="CS148" s="176"/>
      <c r="CT148" s="176"/>
      <c r="CU148" s="176"/>
      <c r="CV148" s="176"/>
      <c r="CW148" s="176"/>
    </row>
    <row r="149" spans="1:101" s="179" customFormat="1" ht="20.100000000000001" customHeight="1">
      <c r="A149" s="657">
        <f t="shared" si="49"/>
        <v>106</v>
      </c>
      <c r="B149" s="196" t="str">
        <f t="shared" si="44"/>
        <v>Swansea Bay UHB</v>
      </c>
      <c r="C149" s="89"/>
      <c r="D149" s="89"/>
      <c r="E149" s="89"/>
      <c r="F149" s="89"/>
      <c r="G149" s="89"/>
      <c r="H149" s="197">
        <f t="shared" si="45"/>
        <v>0</v>
      </c>
      <c r="I149" s="197"/>
      <c r="J149" s="89"/>
      <c r="K149" s="90"/>
      <c r="L149" s="90"/>
      <c r="M149" s="89"/>
      <c r="N149" s="89"/>
      <c r="O149" s="89"/>
      <c r="P149" s="89"/>
      <c r="Q149" s="89"/>
      <c r="R149" s="122"/>
      <c r="S149" s="122"/>
      <c r="T149" s="122"/>
      <c r="U149" s="123"/>
      <c r="V149" s="123"/>
      <c r="W149" s="123"/>
      <c r="X149" s="122"/>
      <c r="Y149" s="122"/>
      <c r="Z149" s="122"/>
      <c r="AA149" s="122"/>
      <c r="AB149" s="122"/>
      <c r="AC149" s="122"/>
      <c r="AD149" s="197">
        <f t="shared" si="38"/>
        <v>0</v>
      </c>
      <c r="AE149" s="196" t="str">
        <f t="shared" si="50"/>
        <v/>
      </c>
      <c r="AF149" s="196" t="str">
        <f t="shared" si="39"/>
        <v/>
      </c>
      <c r="AG149" s="196" t="str">
        <f t="shared" si="40"/>
        <v/>
      </c>
      <c r="AH149" s="196" t="str">
        <f t="shared" si="41"/>
        <v/>
      </c>
      <c r="AI149" s="196" t="str">
        <f t="shared" si="42"/>
        <v/>
      </c>
      <c r="AJ149" s="196" t="str">
        <f t="shared" si="43"/>
        <v/>
      </c>
      <c r="AK149" s="196" t="str">
        <f t="shared" si="46"/>
        <v/>
      </c>
      <c r="AL149" s="196" t="str">
        <f t="shared" si="47"/>
        <v/>
      </c>
      <c r="AM149" s="176"/>
      <c r="AN149" s="176">
        <f t="shared" si="48"/>
        <v>0</v>
      </c>
      <c r="AO149" s="176"/>
      <c r="AP149" s="176"/>
      <c r="AQ149" s="176"/>
      <c r="AR149" s="176"/>
      <c r="AS149" s="176"/>
      <c r="AT149" s="176"/>
      <c r="AU149" s="176"/>
      <c r="AV149" s="176"/>
      <c r="AW149" s="176"/>
      <c r="AX149" s="176"/>
      <c r="AY149" s="176"/>
      <c r="AZ149" s="176"/>
      <c r="BA149" s="176"/>
      <c r="BB149" s="176"/>
      <c r="BC149" s="176"/>
      <c r="BD149" s="176"/>
      <c r="BE149" s="176"/>
      <c r="BF149" s="176"/>
      <c r="BG149" s="176"/>
      <c r="BH149" s="176"/>
      <c r="BI149" s="176"/>
      <c r="BJ149" s="176"/>
      <c r="BK149" s="176"/>
      <c r="BL149" s="176"/>
      <c r="BM149" s="176"/>
      <c r="BN149" s="176"/>
      <c r="BO149" s="176"/>
      <c r="BP149" s="176"/>
      <c r="BQ149" s="176"/>
      <c r="BR149" s="176"/>
      <c r="BS149" s="176"/>
      <c r="BT149" s="176"/>
      <c r="BU149" s="176"/>
      <c r="BV149" s="176"/>
      <c r="BW149" s="176"/>
      <c r="BX149" s="176"/>
      <c r="BY149" s="176"/>
      <c r="BZ149" s="176"/>
      <c r="CA149" s="176"/>
      <c r="CB149" s="176"/>
      <c r="CC149" s="176"/>
      <c r="CD149" s="176"/>
      <c r="CE149" s="176"/>
      <c r="CF149" s="176"/>
      <c r="CG149" s="176"/>
      <c r="CH149" s="176"/>
      <c r="CI149" s="176"/>
      <c r="CJ149" s="176"/>
      <c r="CK149" s="176"/>
      <c r="CL149" s="176"/>
      <c r="CM149" s="176"/>
      <c r="CN149" s="176"/>
      <c r="CO149" s="176"/>
      <c r="CP149" s="176"/>
      <c r="CQ149" s="176"/>
      <c r="CR149" s="176"/>
      <c r="CS149" s="176"/>
      <c r="CT149" s="176"/>
      <c r="CU149" s="176"/>
      <c r="CV149" s="176"/>
      <c r="CW149" s="176"/>
    </row>
    <row r="150" spans="1:101" s="179" customFormat="1" ht="20.100000000000001" customHeight="1">
      <c r="A150" s="657">
        <f t="shared" si="49"/>
        <v>107</v>
      </c>
      <c r="B150" s="196" t="str">
        <f t="shared" si="44"/>
        <v>Swansea Bay UHB</v>
      </c>
      <c r="C150" s="89"/>
      <c r="D150" s="89"/>
      <c r="E150" s="89"/>
      <c r="F150" s="89"/>
      <c r="G150" s="89"/>
      <c r="H150" s="197">
        <f t="shared" si="45"/>
        <v>0</v>
      </c>
      <c r="I150" s="197"/>
      <c r="J150" s="89"/>
      <c r="K150" s="90"/>
      <c r="L150" s="90"/>
      <c r="M150" s="89"/>
      <c r="N150" s="89"/>
      <c r="O150" s="89"/>
      <c r="P150" s="89"/>
      <c r="Q150" s="89"/>
      <c r="R150" s="122"/>
      <c r="S150" s="122"/>
      <c r="T150" s="122"/>
      <c r="U150" s="123"/>
      <c r="V150" s="123"/>
      <c r="W150" s="123"/>
      <c r="X150" s="122"/>
      <c r="Y150" s="122"/>
      <c r="Z150" s="122"/>
      <c r="AA150" s="122"/>
      <c r="AB150" s="122"/>
      <c r="AC150" s="122"/>
      <c r="AD150" s="197">
        <f t="shared" si="38"/>
        <v>0</v>
      </c>
      <c r="AE150" s="196" t="str">
        <f t="shared" si="50"/>
        <v/>
      </c>
      <c r="AF150" s="196" t="str">
        <f t="shared" si="39"/>
        <v/>
      </c>
      <c r="AG150" s="196" t="str">
        <f t="shared" si="40"/>
        <v/>
      </c>
      <c r="AH150" s="196" t="str">
        <f t="shared" si="41"/>
        <v/>
      </c>
      <c r="AI150" s="196" t="str">
        <f t="shared" si="42"/>
        <v/>
      </c>
      <c r="AJ150" s="196" t="str">
        <f t="shared" si="43"/>
        <v/>
      </c>
      <c r="AK150" s="196" t="str">
        <f t="shared" si="46"/>
        <v/>
      </c>
      <c r="AL150" s="196" t="str">
        <f t="shared" si="47"/>
        <v/>
      </c>
      <c r="AM150" s="176"/>
      <c r="AN150" s="176">
        <f t="shared" si="48"/>
        <v>0</v>
      </c>
      <c r="AO150" s="176"/>
      <c r="AP150" s="176"/>
      <c r="AQ150" s="176"/>
      <c r="AR150" s="176"/>
      <c r="AS150" s="176"/>
      <c r="AT150" s="176"/>
      <c r="AU150" s="176"/>
      <c r="AV150" s="176"/>
      <c r="AW150" s="176"/>
      <c r="AX150" s="176"/>
      <c r="AY150" s="176"/>
      <c r="AZ150" s="176"/>
      <c r="BA150" s="176"/>
      <c r="BB150" s="176"/>
      <c r="BC150" s="176"/>
      <c r="BD150" s="176"/>
      <c r="BE150" s="176"/>
      <c r="BF150" s="176"/>
      <c r="BG150" s="176"/>
      <c r="BH150" s="176"/>
      <c r="BI150" s="176"/>
      <c r="BJ150" s="176"/>
      <c r="BK150" s="176"/>
      <c r="BL150" s="176"/>
      <c r="BM150" s="176"/>
      <c r="BN150" s="176"/>
      <c r="BO150" s="176"/>
      <c r="BP150" s="176"/>
      <c r="BQ150" s="176"/>
      <c r="BR150" s="176"/>
      <c r="BS150" s="176"/>
      <c r="BT150" s="176"/>
      <c r="BU150" s="176"/>
      <c r="BV150" s="176"/>
      <c r="BW150" s="176"/>
      <c r="BX150" s="176"/>
      <c r="BY150" s="176"/>
      <c r="BZ150" s="176"/>
      <c r="CA150" s="176"/>
      <c r="CB150" s="176"/>
      <c r="CC150" s="176"/>
      <c r="CD150" s="176"/>
      <c r="CE150" s="176"/>
      <c r="CF150" s="176"/>
      <c r="CG150" s="176"/>
      <c r="CH150" s="176"/>
      <c r="CI150" s="176"/>
      <c r="CJ150" s="176"/>
      <c r="CK150" s="176"/>
      <c r="CL150" s="176"/>
      <c r="CM150" s="176"/>
      <c r="CN150" s="176"/>
      <c r="CO150" s="176"/>
      <c r="CP150" s="176"/>
      <c r="CQ150" s="176"/>
      <c r="CR150" s="176"/>
      <c r="CS150" s="176"/>
      <c r="CT150" s="176"/>
      <c r="CU150" s="176"/>
      <c r="CV150" s="176"/>
      <c r="CW150" s="176"/>
    </row>
    <row r="151" spans="1:101" s="179" customFormat="1" ht="20.100000000000001" customHeight="1">
      <c r="A151" s="657">
        <f t="shared" si="49"/>
        <v>108</v>
      </c>
      <c r="B151" s="196" t="str">
        <f t="shared" si="44"/>
        <v>Swansea Bay UHB</v>
      </c>
      <c r="C151" s="89"/>
      <c r="D151" s="89"/>
      <c r="E151" s="89"/>
      <c r="F151" s="89"/>
      <c r="G151" s="89"/>
      <c r="H151" s="197">
        <f t="shared" si="45"/>
        <v>0</v>
      </c>
      <c r="I151" s="197"/>
      <c r="J151" s="89"/>
      <c r="K151" s="90"/>
      <c r="L151" s="90"/>
      <c r="M151" s="89"/>
      <c r="N151" s="89"/>
      <c r="O151" s="89"/>
      <c r="P151" s="89"/>
      <c r="Q151" s="89"/>
      <c r="R151" s="122"/>
      <c r="S151" s="122"/>
      <c r="T151" s="122"/>
      <c r="U151" s="123"/>
      <c r="V151" s="123"/>
      <c r="W151" s="123"/>
      <c r="X151" s="122"/>
      <c r="Y151" s="122"/>
      <c r="Z151" s="122"/>
      <c r="AA151" s="122"/>
      <c r="AB151" s="122"/>
      <c r="AC151" s="122"/>
      <c r="AD151" s="197">
        <f t="shared" si="38"/>
        <v>0</v>
      </c>
      <c r="AE151" s="196" t="str">
        <f t="shared" si="50"/>
        <v/>
      </c>
      <c r="AF151" s="196" t="str">
        <f t="shared" si="39"/>
        <v/>
      </c>
      <c r="AG151" s="196" t="str">
        <f t="shared" si="40"/>
        <v/>
      </c>
      <c r="AH151" s="196" t="str">
        <f t="shared" si="41"/>
        <v/>
      </c>
      <c r="AI151" s="196" t="str">
        <f t="shared" si="42"/>
        <v/>
      </c>
      <c r="AJ151" s="196" t="str">
        <f t="shared" si="43"/>
        <v/>
      </c>
      <c r="AK151" s="196" t="str">
        <f t="shared" si="46"/>
        <v/>
      </c>
      <c r="AL151" s="196" t="str">
        <f t="shared" si="47"/>
        <v/>
      </c>
      <c r="AM151" s="176"/>
      <c r="AN151" s="176">
        <f t="shared" si="48"/>
        <v>0</v>
      </c>
      <c r="AO151" s="176"/>
      <c r="AP151" s="176"/>
      <c r="AQ151" s="176"/>
      <c r="AR151" s="176"/>
      <c r="AS151" s="176"/>
      <c r="AT151" s="176"/>
      <c r="AU151" s="176"/>
      <c r="AV151" s="176"/>
      <c r="AW151" s="176"/>
      <c r="AX151" s="176"/>
      <c r="AY151" s="176"/>
      <c r="AZ151" s="176"/>
      <c r="BA151" s="176"/>
      <c r="BB151" s="176"/>
      <c r="BC151" s="176"/>
      <c r="BD151" s="176"/>
      <c r="BE151" s="176"/>
      <c r="BF151" s="176"/>
      <c r="BG151" s="176"/>
      <c r="BH151" s="176"/>
      <c r="BI151" s="176"/>
      <c r="BJ151" s="176"/>
      <c r="BK151" s="176"/>
      <c r="BL151" s="176"/>
      <c r="BM151" s="176"/>
      <c r="BN151" s="176"/>
      <c r="BO151" s="176"/>
      <c r="BP151" s="176"/>
      <c r="BQ151" s="176"/>
      <c r="BR151" s="176"/>
      <c r="BS151" s="176"/>
      <c r="BT151" s="176"/>
      <c r="BU151" s="176"/>
      <c r="BV151" s="176"/>
      <c r="BW151" s="176"/>
      <c r="BX151" s="176"/>
      <c r="BY151" s="176"/>
      <c r="BZ151" s="176"/>
      <c r="CA151" s="176"/>
      <c r="CB151" s="176"/>
      <c r="CC151" s="176"/>
      <c r="CD151" s="176"/>
      <c r="CE151" s="176"/>
      <c r="CF151" s="176"/>
      <c r="CG151" s="176"/>
      <c r="CH151" s="176"/>
      <c r="CI151" s="176"/>
      <c r="CJ151" s="176"/>
      <c r="CK151" s="176"/>
      <c r="CL151" s="176"/>
      <c r="CM151" s="176"/>
      <c r="CN151" s="176"/>
      <c r="CO151" s="176"/>
      <c r="CP151" s="176"/>
      <c r="CQ151" s="176"/>
      <c r="CR151" s="176"/>
      <c r="CS151" s="176"/>
      <c r="CT151" s="176"/>
      <c r="CU151" s="176"/>
      <c r="CV151" s="176"/>
      <c r="CW151" s="176"/>
    </row>
    <row r="152" spans="1:101" s="179" customFormat="1" ht="20.100000000000001" customHeight="1">
      <c r="A152" s="657">
        <f t="shared" si="49"/>
        <v>109</v>
      </c>
      <c r="B152" s="196" t="str">
        <f t="shared" si="44"/>
        <v>Swansea Bay UHB</v>
      </c>
      <c r="C152" s="89"/>
      <c r="D152" s="89"/>
      <c r="E152" s="89"/>
      <c r="F152" s="89"/>
      <c r="G152" s="89"/>
      <c r="H152" s="197">
        <f t="shared" si="45"/>
        <v>0</v>
      </c>
      <c r="I152" s="197"/>
      <c r="J152" s="89"/>
      <c r="K152" s="90"/>
      <c r="L152" s="90"/>
      <c r="M152" s="89"/>
      <c r="N152" s="89"/>
      <c r="O152" s="89"/>
      <c r="P152" s="89"/>
      <c r="Q152" s="89"/>
      <c r="R152" s="122"/>
      <c r="S152" s="122"/>
      <c r="T152" s="122"/>
      <c r="U152" s="123"/>
      <c r="V152" s="123"/>
      <c r="W152" s="123"/>
      <c r="X152" s="122"/>
      <c r="Y152" s="122"/>
      <c r="Z152" s="122"/>
      <c r="AA152" s="122"/>
      <c r="AB152" s="122"/>
      <c r="AC152" s="122"/>
      <c r="AD152" s="197">
        <f t="shared" si="38"/>
        <v>0</v>
      </c>
      <c r="AE152" s="196" t="str">
        <f t="shared" si="50"/>
        <v/>
      </c>
      <c r="AF152" s="196" t="str">
        <f t="shared" si="39"/>
        <v/>
      </c>
      <c r="AG152" s="196" t="str">
        <f t="shared" si="40"/>
        <v/>
      </c>
      <c r="AH152" s="196" t="str">
        <f t="shared" si="41"/>
        <v/>
      </c>
      <c r="AI152" s="196" t="str">
        <f t="shared" si="42"/>
        <v/>
      </c>
      <c r="AJ152" s="196" t="str">
        <f t="shared" si="43"/>
        <v/>
      </c>
      <c r="AK152" s="196" t="str">
        <f t="shared" si="46"/>
        <v/>
      </c>
      <c r="AL152" s="196" t="str">
        <f t="shared" si="47"/>
        <v/>
      </c>
      <c r="AM152" s="176"/>
      <c r="AN152" s="176">
        <f t="shared" si="48"/>
        <v>0</v>
      </c>
      <c r="AO152" s="176"/>
      <c r="AP152" s="176"/>
      <c r="AQ152" s="176"/>
      <c r="AR152" s="176"/>
      <c r="AS152" s="176"/>
      <c r="AT152" s="176"/>
      <c r="AU152" s="176"/>
      <c r="AV152" s="176"/>
      <c r="AW152" s="176"/>
      <c r="AX152" s="176"/>
      <c r="AY152" s="176"/>
      <c r="AZ152" s="176"/>
      <c r="BA152" s="176"/>
      <c r="BB152" s="176"/>
      <c r="BC152" s="176"/>
      <c r="BD152" s="176"/>
      <c r="BE152" s="176"/>
      <c r="BF152" s="176"/>
      <c r="BG152" s="176"/>
      <c r="BH152" s="176"/>
      <c r="BI152" s="176"/>
      <c r="BJ152" s="176"/>
      <c r="BK152" s="176"/>
      <c r="BL152" s="176"/>
      <c r="BM152" s="176"/>
      <c r="BN152" s="176"/>
      <c r="BO152" s="176"/>
      <c r="BP152" s="176"/>
      <c r="BQ152" s="176"/>
      <c r="BR152" s="176"/>
      <c r="BS152" s="176"/>
      <c r="BT152" s="176"/>
      <c r="BU152" s="176"/>
      <c r="BV152" s="176"/>
      <c r="BW152" s="176"/>
      <c r="BX152" s="176"/>
      <c r="BY152" s="176"/>
      <c r="BZ152" s="176"/>
      <c r="CA152" s="176"/>
      <c r="CB152" s="176"/>
      <c r="CC152" s="176"/>
      <c r="CD152" s="176"/>
      <c r="CE152" s="176"/>
      <c r="CF152" s="176"/>
      <c r="CG152" s="176"/>
      <c r="CH152" s="176"/>
      <c r="CI152" s="176"/>
      <c r="CJ152" s="176"/>
      <c r="CK152" s="176"/>
      <c r="CL152" s="176"/>
      <c r="CM152" s="176"/>
      <c r="CN152" s="176"/>
      <c r="CO152" s="176"/>
      <c r="CP152" s="176"/>
      <c r="CQ152" s="176"/>
      <c r="CR152" s="176"/>
      <c r="CS152" s="176"/>
      <c r="CT152" s="176"/>
      <c r="CU152" s="176"/>
      <c r="CV152" s="176"/>
      <c r="CW152" s="176"/>
    </row>
    <row r="153" spans="1:101" s="179" customFormat="1" ht="20.100000000000001" customHeight="1">
      <c r="A153" s="657">
        <f t="shared" si="49"/>
        <v>110</v>
      </c>
      <c r="B153" s="196" t="str">
        <f t="shared" si="44"/>
        <v>Swansea Bay UHB</v>
      </c>
      <c r="C153" s="89"/>
      <c r="D153" s="89"/>
      <c r="E153" s="89"/>
      <c r="F153" s="89"/>
      <c r="G153" s="89"/>
      <c r="H153" s="197">
        <f t="shared" si="45"/>
        <v>0</v>
      </c>
      <c r="I153" s="197"/>
      <c r="J153" s="89"/>
      <c r="K153" s="90"/>
      <c r="L153" s="90"/>
      <c r="M153" s="89"/>
      <c r="N153" s="89"/>
      <c r="O153" s="89"/>
      <c r="P153" s="89"/>
      <c r="Q153" s="89"/>
      <c r="R153" s="122"/>
      <c r="S153" s="122"/>
      <c r="T153" s="122"/>
      <c r="U153" s="123"/>
      <c r="V153" s="123"/>
      <c r="W153" s="123"/>
      <c r="X153" s="122"/>
      <c r="Y153" s="122"/>
      <c r="Z153" s="122"/>
      <c r="AA153" s="122"/>
      <c r="AB153" s="122"/>
      <c r="AC153" s="122"/>
      <c r="AD153" s="197">
        <f t="shared" si="38"/>
        <v>0</v>
      </c>
      <c r="AE153" s="196" t="str">
        <f t="shared" si="50"/>
        <v/>
      </c>
      <c r="AF153" s="196" t="str">
        <f t="shared" si="39"/>
        <v/>
      </c>
      <c r="AG153" s="196" t="str">
        <f t="shared" si="40"/>
        <v/>
      </c>
      <c r="AH153" s="196" t="str">
        <f t="shared" si="41"/>
        <v/>
      </c>
      <c r="AI153" s="196" t="str">
        <f t="shared" si="42"/>
        <v/>
      </c>
      <c r="AJ153" s="196" t="str">
        <f t="shared" si="43"/>
        <v/>
      </c>
      <c r="AK153" s="196" t="str">
        <f t="shared" si="46"/>
        <v/>
      </c>
      <c r="AL153" s="196" t="str">
        <f t="shared" si="47"/>
        <v/>
      </c>
      <c r="AM153" s="176"/>
      <c r="AN153" s="176">
        <f t="shared" si="48"/>
        <v>0</v>
      </c>
      <c r="AO153" s="176"/>
      <c r="AP153" s="176"/>
      <c r="AQ153" s="176"/>
      <c r="AR153" s="176"/>
      <c r="AS153" s="176"/>
      <c r="AT153" s="176"/>
      <c r="AU153" s="176"/>
      <c r="AV153" s="176"/>
      <c r="AW153" s="176"/>
      <c r="AX153" s="176"/>
      <c r="AY153" s="176"/>
      <c r="AZ153" s="176"/>
      <c r="BA153" s="176"/>
      <c r="BB153" s="176"/>
      <c r="BC153" s="176"/>
      <c r="BD153" s="176"/>
      <c r="BE153" s="176"/>
      <c r="BF153" s="176"/>
      <c r="BG153" s="176"/>
      <c r="BH153" s="176"/>
      <c r="BI153" s="176"/>
      <c r="BJ153" s="176"/>
      <c r="BK153" s="176"/>
      <c r="BL153" s="176"/>
      <c r="BM153" s="176"/>
      <c r="BN153" s="176"/>
      <c r="BO153" s="176"/>
      <c r="BP153" s="176"/>
      <c r="BQ153" s="176"/>
      <c r="BR153" s="176"/>
      <c r="BS153" s="176"/>
      <c r="BT153" s="176"/>
      <c r="BU153" s="176"/>
      <c r="BV153" s="176"/>
      <c r="BW153" s="176"/>
      <c r="BX153" s="176"/>
      <c r="BY153" s="176"/>
      <c r="BZ153" s="176"/>
      <c r="CA153" s="176"/>
      <c r="CB153" s="176"/>
      <c r="CC153" s="176"/>
      <c r="CD153" s="176"/>
      <c r="CE153" s="176"/>
      <c r="CF153" s="176"/>
      <c r="CG153" s="176"/>
      <c r="CH153" s="176"/>
      <c r="CI153" s="176"/>
      <c r="CJ153" s="176"/>
      <c r="CK153" s="176"/>
      <c r="CL153" s="176"/>
      <c r="CM153" s="176"/>
      <c r="CN153" s="176"/>
      <c r="CO153" s="176"/>
      <c r="CP153" s="176"/>
      <c r="CQ153" s="176"/>
      <c r="CR153" s="176"/>
      <c r="CS153" s="176"/>
      <c r="CT153" s="176"/>
      <c r="CU153" s="176"/>
      <c r="CV153" s="176"/>
      <c r="CW153" s="176"/>
    </row>
    <row r="154" spans="1:101" s="179" customFormat="1" ht="20.100000000000001" customHeight="1">
      <c r="A154" s="657">
        <f t="shared" si="49"/>
        <v>111</v>
      </c>
      <c r="B154" s="196" t="str">
        <f t="shared" si="44"/>
        <v>Swansea Bay UHB</v>
      </c>
      <c r="C154" s="89"/>
      <c r="D154" s="89"/>
      <c r="E154" s="89"/>
      <c r="F154" s="89"/>
      <c r="G154" s="89"/>
      <c r="H154" s="197">
        <f t="shared" si="45"/>
        <v>0</v>
      </c>
      <c r="I154" s="197"/>
      <c r="J154" s="89"/>
      <c r="K154" s="90"/>
      <c r="L154" s="90"/>
      <c r="M154" s="89"/>
      <c r="N154" s="89"/>
      <c r="O154" s="89"/>
      <c r="P154" s="89"/>
      <c r="Q154" s="89"/>
      <c r="R154" s="122"/>
      <c r="S154" s="122"/>
      <c r="T154" s="122"/>
      <c r="U154" s="123"/>
      <c r="V154" s="123"/>
      <c r="W154" s="123"/>
      <c r="X154" s="122"/>
      <c r="Y154" s="122"/>
      <c r="Z154" s="122"/>
      <c r="AA154" s="122"/>
      <c r="AB154" s="122"/>
      <c r="AC154" s="122"/>
      <c r="AD154" s="197">
        <f t="shared" si="38"/>
        <v>0</v>
      </c>
      <c r="AE154" s="196" t="str">
        <f t="shared" si="50"/>
        <v/>
      </c>
      <c r="AF154" s="196" t="str">
        <f t="shared" si="39"/>
        <v/>
      </c>
      <c r="AG154" s="196" t="str">
        <f t="shared" si="40"/>
        <v/>
      </c>
      <c r="AH154" s="196" t="str">
        <f t="shared" si="41"/>
        <v/>
      </c>
      <c r="AI154" s="196" t="str">
        <f t="shared" si="42"/>
        <v/>
      </c>
      <c r="AJ154" s="196" t="str">
        <f t="shared" si="43"/>
        <v/>
      </c>
      <c r="AK154" s="196" t="str">
        <f t="shared" si="46"/>
        <v/>
      </c>
      <c r="AL154" s="196" t="str">
        <f t="shared" si="47"/>
        <v/>
      </c>
      <c r="AM154" s="176"/>
      <c r="AN154" s="176">
        <f t="shared" si="48"/>
        <v>0</v>
      </c>
      <c r="AO154" s="176"/>
      <c r="AP154" s="176"/>
      <c r="AQ154" s="176"/>
      <c r="AR154" s="176"/>
      <c r="AS154" s="176"/>
      <c r="AT154" s="176"/>
      <c r="AU154" s="176"/>
      <c r="AV154" s="176"/>
      <c r="AW154" s="176"/>
      <c r="AX154" s="176"/>
      <c r="AY154" s="176"/>
      <c r="AZ154" s="176"/>
      <c r="BA154" s="176"/>
      <c r="BB154" s="176"/>
      <c r="BC154" s="176"/>
      <c r="BD154" s="176"/>
      <c r="BE154" s="176"/>
      <c r="BF154" s="176"/>
      <c r="BG154" s="176"/>
      <c r="BH154" s="176"/>
      <c r="BI154" s="176"/>
      <c r="BJ154" s="176"/>
      <c r="BK154" s="176"/>
      <c r="BL154" s="176"/>
      <c r="BM154" s="176"/>
      <c r="BN154" s="176"/>
      <c r="BO154" s="176"/>
      <c r="BP154" s="176"/>
      <c r="BQ154" s="176"/>
      <c r="BR154" s="176"/>
      <c r="BS154" s="176"/>
      <c r="BT154" s="176"/>
      <c r="BU154" s="176"/>
      <c r="BV154" s="176"/>
      <c r="BW154" s="176"/>
      <c r="BX154" s="176"/>
      <c r="BY154" s="176"/>
      <c r="BZ154" s="176"/>
      <c r="CA154" s="176"/>
      <c r="CB154" s="176"/>
      <c r="CC154" s="176"/>
      <c r="CD154" s="176"/>
      <c r="CE154" s="176"/>
      <c r="CF154" s="176"/>
      <c r="CG154" s="176"/>
      <c r="CH154" s="176"/>
      <c r="CI154" s="176"/>
      <c r="CJ154" s="176"/>
      <c r="CK154" s="176"/>
      <c r="CL154" s="176"/>
      <c r="CM154" s="176"/>
      <c r="CN154" s="176"/>
      <c r="CO154" s="176"/>
      <c r="CP154" s="176"/>
      <c r="CQ154" s="176"/>
      <c r="CR154" s="176"/>
      <c r="CS154" s="176"/>
      <c r="CT154" s="176"/>
      <c r="CU154" s="176"/>
      <c r="CV154" s="176"/>
      <c r="CW154" s="176"/>
    </row>
    <row r="155" spans="1:101" s="179" customFormat="1" ht="20.100000000000001" customHeight="1">
      <c r="A155" s="657">
        <f t="shared" si="49"/>
        <v>112</v>
      </c>
      <c r="B155" s="196" t="str">
        <f t="shared" si="44"/>
        <v>Swansea Bay UHB</v>
      </c>
      <c r="C155" s="89"/>
      <c r="D155" s="89"/>
      <c r="E155" s="89"/>
      <c r="F155" s="89"/>
      <c r="G155" s="89"/>
      <c r="H155" s="197">
        <f t="shared" si="45"/>
        <v>0</v>
      </c>
      <c r="I155" s="197"/>
      <c r="J155" s="89"/>
      <c r="K155" s="90"/>
      <c r="L155" s="90"/>
      <c r="M155" s="89"/>
      <c r="N155" s="89"/>
      <c r="O155" s="89"/>
      <c r="P155" s="89"/>
      <c r="Q155" s="89"/>
      <c r="R155" s="122"/>
      <c r="S155" s="122"/>
      <c r="T155" s="122"/>
      <c r="U155" s="123"/>
      <c r="V155" s="123"/>
      <c r="W155" s="123"/>
      <c r="X155" s="122"/>
      <c r="Y155" s="122"/>
      <c r="Z155" s="122"/>
      <c r="AA155" s="122"/>
      <c r="AB155" s="122"/>
      <c r="AC155" s="122"/>
      <c r="AD155" s="197">
        <f t="shared" si="38"/>
        <v>0</v>
      </c>
      <c r="AE155" s="196" t="str">
        <f t="shared" si="50"/>
        <v/>
      </c>
      <c r="AF155" s="196" t="str">
        <f t="shared" si="39"/>
        <v/>
      </c>
      <c r="AG155" s="196" t="str">
        <f t="shared" si="40"/>
        <v/>
      </c>
      <c r="AH155" s="196" t="str">
        <f t="shared" si="41"/>
        <v/>
      </c>
      <c r="AI155" s="196" t="str">
        <f t="shared" si="42"/>
        <v/>
      </c>
      <c r="AJ155" s="196" t="str">
        <f t="shared" si="43"/>
        <v/>
      </c>
      <c r="AK155" s="196" t="str">
        <f t="shared" si="46"/>
        <v/>
      </c>
      <c r="AL155" s="196" t="str">
        <f t="shared" si="47"/>
        <v/>
      </c>
      <c r="AM155" s="176"/>
      <c r="AN155" s="176">
        <f t="shared" si="48"/>
        <v>0</v>
      </c>
      <c r="AO155" s="176"/>
      <c r="AP155" s="176"/>
      <c r="AQ155" s="176"/>
      <c r="AR155" s="176"/>
      <c r="AS155" s="176"/>
      <c r="AT155" s="176"/>
      <c r="AU155" s="176"/>
      <c r="AV155" s="176"/>
      <c r="AW155" s="176"/>
      <c r="AX155" s="176"/>
      <c r="AY155" s="176"/>
      <c r="AZ155" s="176"/>
      <c r="BA155" s="176"/>
      <c r="BB155" s="176"/>
      <c r="BC155" s="176"/>
      <c r="BD155" s="176"/>
      <c r="BE155" s="176"/>
      <c r="BF155" s="176"/>
      <c r="BG155" s="176"/>
      <c r="BH155" s="176"/>
      <c r="BI155" s="176"/>
      <c r="BJ155" s="176"/>
      <c r="BK155" s="176"/>
      <c r="BL155" s="176"/>
      <c r="BM155" s="176"/>
      <c r="BN155" s="176"/>
      <c r="BO155" s="176"/>
      <c r="BP155" s="176"/>
      <c r="BQ155" s="176"/>
      <c r="BR155" s="176"/>
      <c r="BS155" s="176"/>
      <c r="BT155" s="176"/>
      <c r="BU155" s="176"/>
      <c r="BV155" s="176"/>
      <c r="BW155" s="176"/>
      <c r="BX155" s="176"/>
      <c r="BY155" s="176"/>
      <c r="BZ155" s="176"/>
      <c r="CA155" s="176"/>
      <c r="CB155" s="176"/>
      <c r="CC155" s="176"/>
      <c r="CD155" s="176"/>
      <c r="CE155" s="176"/>
      <c r="CF155" s="176"/>
      <c r="CG155" s="176"/>
      <c r="CH155" s="176"/>
      <c r="CI155" s="176"/>
      <c r="CJ155" s="176"/>
      <c r="CK155" s="176"/>
      <c r="CL155" s="176"/>
      <c r="CM155" s="176"/>
      <c r="CN155" s="176"/>
      <c r="CO155" s="176"/>
      <c r="CP155" s="176"/>
      <c r="CQ155" s="176"/>
      <c r="CR155" s="176"/>
      <c r="CS155" s="176"/>
      <c r="CT155" s="176"/>
      <c r="CU155" s="176"/>
      <c r="CV155" s="176"/>
      <c r="CW155" s="176"/>
    </row>
    <row r="156" spans="1:101" s="179" customFormat="1" ht="20.100000000000001" customHeight="1">
      <c r="A156" s="657">
        <f t="shared" si="49"/>
        <v>113</v>
      </c>
      <c r="B156" s="196" t="str">
        <f t="shared" si="44"/>
        <v>Swansea Bay UHB</v>
      </c>
      <c r="C156" s="89"/>
      <c r="D156" s="89"/>
      <c r="E156" s="89"/>
      <c r="F156" s="89"/>
      <c r="G156" s="89"/>
      <c r="H156" s="197">
        <f t="shared" si="45"/>
        <v>0</v>
      </c>
      <c r="I156" s="197"/>
      <c r="J156" s="89"/>
      <c r="K156" s="90"/>
      <c r="L156" s="90"/>
      <c r="M156" s="89"/>
      <c r="N156" s="89"/>
      <c r="O156" s="89"/>
      <c r="P156" s="89"/>
      <c r="Q156" s="89"/>
      <c r="R156" s="122"/>
      <c r="S156" s="122"/>
      <c r="T156" s="122"/>
      <c r="U156" s="123"/>
      <c r="V156" s="123"/>
      <c r="W156" s="123"/>
      <c r="X156" s="122"/>
      <c r="Y156" s="122"/>
      <c r="Z156" s="122"/>
      <c r="AA156" s="122"/>
      <c r="AB156" s="122"/>
      <c r="AC156" s="122"/>
      <c r="AD156" s="197">
        <f t="shared" si="38"/>
        <v>0</v>
      </c>
      <c r="AE156" s="196" t="str">
        <f t="shared" si="50"/>
        <v/>
      </c>
      <c r="AF156" s="196" t="str">
        <f t="shared" si="39"/>
        <v/>
      </c>
      <c r="AG156" s="196" t="str">
        <f t="shared" si="40"/>
        <v/>
      </c>
      <c r="AH156" s="196" t="str">
        <f t="shared" si="41"/>
        <v/>
      </c>
      <c r="AI156" s="196" t="str">
        <f t="shared" si="42"/>
        <v/>
      </c>
      <c r="AJ156" s="196" t="str">
        <f t="shared" si="43"/>
        <v/>
      </c>
      <c r="AK156" s="196" t="str">
        <f t="shared" si="46"/>
        <v/>
      </c>
      <c r="AL156" s="196" t="str">
        <f t="shared" si="47"/>
        <v/>
      </c>
      <c r="AM156" s="176"/>
      <c r="AN156" s="176">
        <f t="shared" si="48"/>
        <v>0</v>
      </c>
      <c r="AO156" s="176"/>
      <c r="AP156" s="176"/>
      <c r="AQ156" s="176"/>
      <c r="AR156" s="176"/>
      <c r="AS156" s="176"/>
      <c r="AT156" s="176"/>
      <c r="AU156" s="176"/>
      <c r="AV156" s="176"/>
      <c r="AW156" s="176"/>
      <c r="AX156" s="176"/>
      <c r="AY156" s="176"/>
      <c r="AZ156" s="176"/>
      <c r="BA156" s="176"/>
      <c r="BB156" s="176"/>
      <c r="BC156" s="176"/>
      <c r="BD156" s="176"/>
      <c r="BE156" s="176"/>
      <c r="BF156" s="176"/>
      <c r="BG156" s="176"/>
      <c r="BH156" s="176"/>
      <c r="BI156" s="176"/>
      <c r="BJ156" s="176"/>
      <c r="BK156" s="176"/>
      <c r="BL156" s="176"/>
      <c r="BM156" s="176"/>
      <c r="BN156" s="176"/>
      <c r="BO156" s="176"/>
      <c r="BP156" s="176"/>
      <c r="BQ156" s="176"/>
      <c r="BR156" s="176"/>
      <c r="BS156" s="176"/>
      <c r="BT156" s="176"/>
      <c r="BU156" s="176"/>
      <c r="BV156" s="176"/>
      <c r="BW156" s="176"/>
      <c r="BX156" s="176"/>
      <c r="BY156" s="176"/>
      <c r="BZ156" s="176"/>
      <c r="CA156" s="176"/>
      <c r="CB156" s="176"/>
      <c r="CC156" s="176"/>
      <c r="CD156" s="176"/>
      <c r="CE156" s="176"/>
      <c r="CF156" s="176"/>
      <c r="CG156" s="176"/>
      <c r="CH156" s="176"/>
      <c r="CI156" s="176"/>
      <c r="CJ156" s="176"/>
      <c r="CK156" s="176"/>
      <c r="CL156" s="176"/>
      <c r="CM156" s="176"/>
      <c r="CN156" s="176"/>
      <c r="CO156" s="176"/>
      <c r="CP156" s="176"/>
      <c r="CQ156" s="176"/>
      <c r="CR156" s="176"/>
      <c r="CS156" s="176"/>
      <c r="CT156" s="176"/>
      <c r="CU156" s="176"/>
      <c r="CV156" s="176"/>
      <c r="CW156" s="176"/>
    </row>
    <row r="157" spans="1:101" s="179" customFormat="1" ht="20.100000000000001" customHeight="1">
      <c r="A157" s="657">
        <f t="shared" si="49"/>
        <v>114</v>
      </c>
      <c r="B157" s="196" t="str">
        <f t="shared" si="44"/>
        <v>Swansea Bay UHB</v>
      </c>
      <c r="C157" s="89"/>
      <c r="D157" s="89"/>
      <c r="E157" s="89"/>
      <c r="F157" s="89"/>
      <c r="G157" s="89"/>
      <c r="H157" s="197">
        <f t="shared" si="45"/>
        <v>0</v>
      </c>
      <c r="I157" s="197"/>
      <c r="J157" s="89"/>
      <c r="K157" s="90"/>
      <c r="L157" s="90"/>
      <c r="M157" s="89"/>
      <c r="N157" s="89"/>
      <c r="O157" s="89"/>
      <c r="P157" s="89"/>
      <c r="Q157" s="89"/>
      <c r="R157" s="122"/>
      <c r="S157" s="122"/>
      <c r="T157" s="122"/>
      <c r="U157" s="123"/>
      <c r="V157" s="123"/>
      <c r="W157" s="123"/>
      <c r="X157" s="122"/>
      <c r="Y157" s="122"/>
      <c r="Z157" s="122"/>
      <c r="AA157" s="122"/>
      <c r="AB157" s="122"/>
      <c r="AC157" s="122"/>
      <c r="AD157" s="197">
        <f t="shared" si="38"/>
        <v>0</v>
      </c>
      <c r="AE157" s="196" t="str">
        <f t="shared" si="50"/>
        <v/>
      </c>
      <c r="AF157" s="196" t="str">
        <f t="shared" si="39"/>
        <v/>
      </c>
      <c r="AG157" s="196" t="str">
        <f t="shared" si="40"/>
        <v/>
      </c>
      <c r="AH157" s="196" t="str">
        <f t="shared" si="41"/>
        <v/>
      </c>
      <c r="AI157" s="196" t="str">
        <f t="shared" si="42"/>
        <v/>
      </c>
      <c r="AJ157" s="196" t="str">
        <f t="shared" si="43"/>
        <v/>
      </c>
      <c r="AK157" s="196" t="str">
        <f t="shared" si="46"/>
        <v/>
      </c>
      <c r="AL157" s="196" t="str">
        <f t="shared" si="47"/>
        <v/>
      </c>
      <c r="AM157" s="176"/>
      <c r="AN157" s="176">
        <f t="shared" si="48"/>
        <v>0</v>
      </c>
      <c r="AO157" s="176"/>
      <c r="AP157" s="176"/>
      <c r="AQ157" s="176"/>
      <c r="AR157" s="176"/>
      <c r="AS157" s="176"/>
      <c r="AT157" s="176"/>
      <c r="AU157" s="176"/>
      <c r="AV157" s="176"/>
      <c r="AW157" s="176"/>
      <c r="AX157" s="176"/>
      <c r="AY157" s="176"/>
      <c r="AZ157" s="176"/>
      <c r="BA157" s="176"/>
      <c r="BB157" s="176"/>
      <c r="BC157" s="176"/>
      <c r="BD157" s="176"/>
      <c r="BE157" s="176"/>
      <c r="BF157" s="176"/>
      <c r="BG157" s="176"/>
      <c r="BH157" s="176"/>
      <c r="BI157" s="176"/>
      <c r="BJ157" s="176"/>
      <c r="BK157" s="176"/>
      <c r="BL157" s="176"/>
      <c r="BM157" s="176"/>
      <c r="BN157" s="176"/>
      <c r="BO157" s="176"/>
      <c r="BP157" s="176"/>
      <c r="BQ157" s="176"/>
      <c r="BR157" s="176"/>
      <c r="BS157" s="176"/>
      <c r="BT157" s="176"/>
      <c r="BU157" s="176"/>
      <c r="BV157" s="176"/>
      <c r="BW157" s="176"/>
      <c r="BX157" s="176"/>
      <c r="BY157" s="176"/>
      <c r="BZ157" s="176"/>
      <c r="CA157" s="176"/>
      <c r="CB157" s="176"/>
      <c r="CC157" s="176"/>
      <c r="CD157" s="176"/>
      <c r="CE157" s="176"/>
      <c r="CF157" s="176"/>
      <c r="CG157" s="176"/>
      <c r="CH157" s="176"/>
      <c r="CI157" s="176"/>
      <c r="CJ157" s="176"/>
      <c r="CK157" s="176"/>
      <c r="CL157" s="176"/>
      <c r="CM157" s="176"/>
      <c r="CN157" s="176"/>
      <c r="CO157" s="176"/>
      <c r="CP157" s="176"/>
      <c r="CQ157" s="176"/>
      <c r="CR157" s="176"/>
      <c r="CS157" s="176"/>
      <c r="CT157" s="176"/>
      <c r="CU157" s="176"/>
      <c r="CV157" s="176"/>
      <c r="CW157" s="176"/>
    </row>
    <row r="158" spans="1:101" s="179" customFormat="1" ht="20.100000000000001" customHeight="1">
      <c r="A158" s="657">
        <f t="shared" si="49"/>
        <v>115</v>
      </c>
      <c r="B158" s="196" t="str">
        <f t="shared" si="44"/>
        <v>Swansea Bay UHB</v>
      </c>
      <c r="C158" s="89"/>
      <c r="D158" s="89"/>
      <c r="E158" s="89"/>
      <c r="F158" s="89"/>
      <c r="G158" s="89"/>
      <c r="H158" s="197">
        <f t="shared" si="45"/>
        <v>0</v>
      </c>
      <c r="I158" s="197"/>
      <c r="J158" s="89"/>
      <c r="K158" s="90"/>
      <c r="L158" s="90"/>
      <c r="M158" s="89"/>
      <c r="N158" s="89"/>
      <c r="O158" s="89"/>
      <c r="P158" s="89"/>
      <c r="Q158" s="89"/>
      <c r="R158" s="122"/>
      <c r="S158" s="122"/>
      <c r="T158" s="122"/>
      <c r="U158" s="123"/>
      <c r="V158" s="123"/>
      <c r="W158" s="123"/>
      <c r="X158" s="122"/>
      <c r="Y158" s="122"/>
      <c r="Z158" s="122"/>
      <c r="AA158" s="122"/>
      <c r="AB158" s="122"/>
      <c r="AC158" s="122"/>
      <c r="AD158" s="197">
        <f t="shared" si="38"/>
        <v>0</v>
      </c>
      <c r="AE158" s="196" t="str">
        <f t="shared" si="50"/>
        <v/>
      </c>
      <c r="AF158" s="196" t="str">
        <f t="shared" si="39"/>
        <v/>
      </c>
      <c r="AG158" s="196" t="str">
        <f t="shared" si="40"/>
        <v/>
      </c>
      <c r="AH158" s="196" t="str">
        <f t="shared" si="41"/>
        <v/>
      </c>
      <c r="AI158" s="196" t="str">
        <f t="shared" si="42"/>
        <v/>
      </c>
      <c r="AJ158" s="196" t="str">
        <f t="shared" si="43"/>
        <v/>
      </c>
      <c r="AK158" s="196" t="str">
        <f t="shared" si="46"/>
        <v/>
      </c>
      <c r="AL158" s="196" t="str">
        <f t="shared" si="47"/>
        <v/>
      </c>
      <c r="AM158" s="176"/>
      <c r="AN158" s="176">
        <f t="shared" si="48"/>
        <v>0</v>
      </c>
      <c r="AO158" s="176"/>
      <c r="AP158" s="176"/>
      <c r="AQ158" s="176"/>
      <c r="AR158" s="176"/>
      <c r="AS158" s="176"/>
      <c r="AT158" s="176"/>
      <c r="AU158" s="176"/>
      <c r="AV158" s="176"/>
      <c r="AW158" s="176"/>
      <c r="AX158" s="176"/>
      <c r="AY158" s="176"/>
      <c r="AZ158" s="176"/>
      <c r="BA158" s="176"/>
      <c r="BB158" s="176"/>
      <c r="BC158" s="176"/>
      <c r="BD158" s="176"/>
      <c r="BE158" s="176"/>
      <c r="BF158" s="176"/>
      <c r="BG158" s="176"/>
      <c r="BH158" s="176"/>
      <c r="BI158" s="176"/>
      <c r="BJ158" s="176"/>
      <c r="BK158" s="176"/>
      <c r="BL158" s="176"/>
      <c r="BM158" s="176"/>
      <c r="BN158" s="176"/>
      <c r="BO158" s="176"/>
      <c r="BP158" s="176"/>
      <c r="BQ158" s="176"/>
      <c r="BR158" s="176"/>
      <c r="BS158" s="176"/>
      <c r="BT158" s="176"/>
      <c r="BU158" s="176"/>
      <c r="BV158" s="176"/>
      <c r="BW158" s="176"/>
      <c r="BX158" s="176"/>
      <c r="BY158" s="176"/>
      <c r="BZ158" s="176"/>
      <c r="CA158" s="176"/>
      <c r="CB158" s="176"/>
      <c r="CC158" s="176"/>
      <c r="CD158" s="176"/>
      <c r="CE158" s="176"/>
      <c r="CF158" s="176"/>
      <c r="CG158" s="176"/>
      <c r="CH158" s="176"/>
      <c r="CI158" s="176"/>
      <c r="CJ158" s="176"/>
      <c r="CK158" s="176"/>
      <c r="CL158" s="176"/>
      <c r="CM158" s="176"/>
      <c r="CN158" s="176"/>
      <c r="CO158" s="176"/>
      <c r="CP158" s="176"/>
      <c r="CQ158" s="176"/>
      <c r="CR158" s="176"/>
      <c r="CS158" s="176"/>
      <c r="CT158" s="176"/>
      <c r="CU158" s="176"/>
      <c r="CV158" s="176"/>
      <c r="CW158" s="176"/>
    </row>
    <row r="159" spans="1:101" s="179" customFormat="1" ht="20.100000000000001" customHeight="1">
      <c r="A159" s="657">
        <f t="shared" si="49"/>
        <v>116</v>
      </c>
      <c r="B159" s="196" t="str">
        <f t="shared" si="44"/>
        <v>Swansea Bay UHB</v>
      </c>
      <c r="C159" s="89"/>
      <c r="D159" s="89"/>
      <c r="E159" s="89"/>
      <c r="F159" s="89"/>
      <c r="G159" s="89"/>
      <c r="H159" s="197">
        <f t="shared" si="45"/>
        <v>0</v>
      </c>
      <c r="I159" s="197"/>
      <c r="J159" s="89"/>
      <c r="K159" s="90"/>
      <c r="L159" s="90"/>
      <c r="M159" s="89"/>
      <c r="N159" s="89"/>
      <c r="O159" s="89"/>
      <c r="P159" s="89"/>
      <c r="Q159" s="89"/>
      <c r="R159" s="122"/>
      <c r="S159" s="122"/>
      <c r="T159" s="122"/>
      <c r="U159" s="123"/>
      <c r="V159" s="123"/>
      <c r="W159" s="123"/>
      <c r="X159" s="122"/>
      <c r="Y159" s="122"/>
      <c r="Z159" s="122"/>
      <c r="AA159" s="122"/>
      <c r="AB159" s="122"/>
      <c r="AC159" s="122"/>
      <c r="AD159" s="197">
        <f t="shared" si="38"/>
        <v>0</v>
      </c>
      <c r="AE159" s="196" t="str">
        <f t="shared" si="50"/>
        <v/>
      </c>
      <c r="AF159" s="196" t="str">
        <f t="shared" si="39"/>
        <v/>
      </c>
      <c r="AG159" s="196" t="str">
        <f t="shared" si="40"/>
        <v/>
      </c>
      <c r="AH159" s="196" t="str">
        <f t="shared" si="41"/>
        <v/>
      </c>
      <c r="AI159" s="196" t="str">
        <f t="shared" si="42"/>
        <v/>
      </c>
      <c r="AJ159" s="196" t="str">
        <f t="shared" si="43"/>
        <v/>
      </c>
      <c r="AK159" s="196" t="str">
        <f t="shared" si="46"/>
        <v/>
      </c>
      <c r="AL159" s="196" t="str">
        <f t="shared" si="47"/>
        <v/>
      </c>
      <c r="AM159" s="176"/>
      <c r="AN159" s="176">
        <f t="shared" si="48"/>
        <v>0</v>
      </c>
      <c r="AO159" s="176"/>
      <c r="AP159" s="176"/>
      <c r="AQ159" s="176"/>
      <c r="AR159" s="176"/>
      <c r="AS159" s="176"/>
      <c r="AT159" s="176"/>
      <c r="AU159" s="176"/>
      <c r="AV159" s="176"/>
      <c r="AW159" s="176"/>
      <c r="AX159" s="176"/>
      <c r="AY159" s="176"/>
      <c r="AZ159" s="176"/>
      <c r="BA159" s="176"/>
      <c r="BB159" s="176"/>
      <c r="BC159" s="176"/>
      <c r="BD159" s="176"/>
      <c r="BE159" s="176"/>
      <c r="BF159" s="176"/>
      <c r="BG159" s="176"/>
      <c r="BH159" s="176"/>
      <c r="BI159" s="176"/>
      <c r="BJ159" s="176"/>
      <c r="BK159" s="176"/>
      <c r="BL159" s="176"/>
      <c r="BM159" s="176"/>
      <c r="BN159" s="176"/>
      <c r="BO159" s="176"/>
      <c r="BP159" s="176"/>
      <c r="BQ159" s="176"/>
      <c r="BR159" s="176"/>
      <c r="BS159" s="176"/>
      <c r="BT159" s="176"/>
      <c r="BU159" s="176"/>
      <c r="BV159" s="176"/>
      <c r="BW159" s="176"/>
      <c r="BX159" s="176"/>
      <c r="BY159" s="176"/>
      <c r="BZ159" s="176"/>
      <c r="CA159" s="176"/>
      <c r="CB159" s="176"/>
      <c r="CC159" s="176"/>
      <c r="CD159" s="176"/>
      <c r="CE159" s="176"/>
      <c r="CF159" s="176"/>
      <c r="CG159" s="176"/>
      <c r="CH159" s="176"/>
      <c r="CI159" s="176"/>
      <c r="CJ159" s="176"/>
      <c r="CK159" s="176"/>
      <c r="CL159" s="176"/>
      <c r="CM159" s="176"/>
      <c r="CN159" s="176"/>
      <c r="CO159" s="176"/>
      <c r="CP159" s="176"/>
      <c r="CQ159" s="176"/>
      <c r="CR159" s="176"/>
      <c r="CS159" s="176"/>
      <c r="CT159" s="176"/>
      <c r="CU159" s="176"/>
      <c r="CV159" s="176"/>
      <c r="CW159" s="176"/>
    </row>
    <row r="160" spans="1:101" s="179" customFormat="1" ht="20.100000000000001" customHeight="1">
      <c r="A160" s="657">
        <f t="shared" si="49"/>
        <v>117</v>
      </c>
      <c r="B160" s="196" t="str">
        <f t="shared" si="44"/>
        <v>Swansea Bay UHB</v>
      </c>
      <c r="C160" s="89"/>
      <c r="D160" s="89"/>
      <c r="E160" s="89"/>
      <c r="F160" s="89"/>
      <c r="G160" s="89"/>
      <c r="H160" s="197">
        <f t="shared" si="45"/>
        <v>0</v>
      </c>
      <c r="I160" s="197"/>
      <c r="J160" s="89"/>
      <c r="K160" s="90"/>
      <c r="L160" s="90"/>
      <c r="M160" s="89"/>
      <c r="N160" s="89"/>
      <c r="O160" s="89"/>
      <c r="P160" s="89"/>
      <c r="Q160" s="89"/>
      <c r="R160" s="122"/>
      <c r="S160" s="122"/>
      <c r="T160" s="122"/>
      <c r="U160" s="123"/>
      <c r="V160" s="123"/>
      <c r="W160" s="123"/>
      <c r="X160" s="122"/>
      <c r="Y160" s="122"/>
      <c r="Z160" s="122"/>
      <c r="AA160" s="122"/>
      <c r="AB160" s="122"/>
      <c r="AC160" s="122"/>
      <c r="AD160" s="197">
        <f t="shared" si="38"/>
        <v>0</v>
      </c>
      <c r="AE160" s="196" t="str">
        <f t="shared" si="50"/>
        <v/>
      </c>
      <c r="AF160" s="196" t="str">
        <f t="shared" si="39"/>
        <v/>
      </c>
      <c r="AG160" s="196" t="str">
        <f t="shared" si="40"/>
        <v/>
      </c>
      <c r="AH160" s="196" t="str">
        <f t="shared" si="41"/>
        <v/>
      </c>
      <c r="AI160" s="196" t="str">
        <f t="shared" si="42"/>
        <v/>
      </c>
      <c r="AJ160" s="196" t="str">
        <f t="shared" si="43"/>
        <v/>
      </c>
      <c r="AK160" s="196" t="str">
        <f t="shared" si="46"/>
        <v/>
      </c>
      <c r="AL160" s="196" t="str">
        <f t="shared" si="47"/>
        <v/>
      </c>
      <c r="AM160" s="176"/>
      <c r="AN160" s="176">
        <f t="shared" si="48"/>
        <v>0</v>
      </c>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c r="CI160" s="176"/>
      <c r="CJ160" s="176"/>
      <c r="CK160" s="176"/>
      <c r="CL160" s="176"/>
      <c r="CM160" s="176"/>
      <c r="CN160" s="176"/>
      <c r="CO160" s="176"/>
      <c r="CP160" s="176"/>
      <c r="CQ160" s="176"/>
      <c r="CR160" s="176"/>
      <c r="CS160" s="176"/>
      <c r="CT160" s="176"/>
      <c r="CU160" s="176"/>
      <c r="CV160" s="176"/>
      <c r="CW160" s="176"/>
    </row>
    <row r="161" spans="1:101" s="179" customFormat="1" ht="20.100000000000001" customHeight="1">
      <c r="A161" s="657">
        <f t="shared" si="49"/>
        <v>118</v>
      </c>
      <c r="B161" s="196" t="str">
        <f t="shared" si="44"/>
        <v>Swansea Bay UHB</v>
      </c>
      <c r="C161" s="89"/>
      <c r="D161" s="89"/>
      <c r="E161" s="89"/>
      <c r="F161" s="89"/>
      <c r="G161" s="89"/>
      <c r="H161" s="197">
        <f t="shared" si="45"/>
        <v>0</v>
      </c>
      <c r="I161" s="197"/>
      <c r="J161" s="89"/>
      <c r="K161" s="90"/>
      <c r="L161" s="90"/>
      <c r="M161" s="89"/>
      <c r="N161" s="89"/>
      <c r="O161" s="89"/>
      <c r="P161" s="89"/>
      <c r="Q161" s="89"/>
      <c r="R161" s="122"/>
      <c r="S161" s="122"/>
      <c r="T161" s="122"/>
      <c r="U161" s="123"/>
      <c r="V161" s="123"/>
      <c r="W161" s="123"/>
      <c r="X161" s="122"/>
      <c r="Y161" s="122"/>
      <c r="Z161" s="122"/>
      <c r="AA161" s="122"/>
      <c r="AB161" s="122"/>
      <c r="AC161" s="122"/>
      <c r="AD161" s="197">
        <f t="shared" si="38"/>
        <v>0</v>
      </c>
      <c r="AE161" s="196" t="str">
        <f t="shared" si="50"/>
        <v/>
      </c>
      <c r="AF161" s="196" t="str">
        <f t="shared" si="39"/>
        <v/>
      </c>
      <c r="AG161" s="196" t="str">
        <f t="shared" si="40"/>
        <v/>
      </c>
      <c r="AH161" s="196" t="str">
        <f t="shared" si="41"/>
        <v/>
      </c>
      <c r="AI161" s="196" t="str">
        <f t="shared" si="42"/>
        <v/>
      </c>
      <c r="AJ161" s="196" t="str">
        <f t="shared" si="43"/>
        <v/>
      </c>
      <c r="AK161" s="196" t="str">
        <f t="shared" si="46"/>
        <v/>
      </c>
      <c r="AL161" s="196" t="str">
        <f t="shared" si="47"/>
        <v/>
      </c>
      <c r="AM161" s="176"/>
      <c r="AN161" s="176">
        <f t="shared" si="48"/>
        <v>0</v>
      </c>
      <c r="AO161" s="176"/>
      <c r="AP161" s="176"/>
      <c r="AQ161" s="176"/>
      <c r="AR161" s="176"/>
      <c r="AS161" s="176"/>
      <c r="AT161" s="176"/>
      <c r="AU161" s="176"/>
      <c r="AV161" s="176"/>
      <c r="AW161" s="176"/>
      <c r="AX161" s="176"/>
      <c r="AY161" s="176"/>
      <c r="AZ161" s="176"/>
      <c r="BA161" s="176"/>
      <c r="BB161" s="176"/>
      <c r="BC161" s="176"/>
      <c r="BD161" s="176"/>
      <c r="BE161" s="176"/>
      <c r="BF161" s="176"/>
      <c r="BG161" s="176"/>
      <c r="BH161" s="176"/>
      <c r="BI161" s="176"/>
      <c r="BJ161" s="176"/>
      <c r="BK161" s="176"/>
      <c r="BL161" s="176"/>
      <c r="BM161" s="176"/>
      <c r="BN161" s="176"/>
      <c r="BO161" s="176"/>
      <c r="BP161" s="176"/>
      <c r="BQ161" s="176"/>
      <c r="BR161" s="176"/>
      <c r="BS161" s="176"/>
      <c r="BT161" s="176"/>
      <c r="BU161" s="176"/>
      <c r="BV161" s="176"/>
      <c r="BW161" s="176"/>
      <c r="BX161" s="176"/>
      <c r="BY161" s="176"/>
      <c r="BZ161" s="176"/>
      <c r="CA161" s="176"/>
      <c r="CB161" s="176"/>
      <c r="CC161" s="176"/>
      <c r="CD161" s="176"/>
      <c r="CE161" s="176"/>
      <c r="CF161" s="176"/>
      <c r="CG161" s="176"/>
      <c r="CH161" s="176"/>
      <c r="CI161" s="176"/>
      <c r="CJ161" s="176"/>
      <c r="CK161" s="176"/>
      <c r="CL161" s="176"/>
      <c r="CM161" s="176"/>
      <c r="CN161" s="176"/>
      <c r="CO161" s="176"/>
      <c r="CP161" s="176"/>
      <c r="CQ161" s="176"/>
      <c r="CR161" s="176"/>
      <c r="CS161" s="176"/>
      <c r="CT161" s="176"/>
      <c r="CU161" s="176"/>
      <c r="CV161" s="176"/>
      <c r="CW161" s="176"/>
    </row>
    <row r="162" spans="1:101" s="179" customFormat="1" ht="20.100000000000001" customHeight="1">
      <c r="A162" s="657">
        <f t="shared" si="49"/>
        <v>119</v>
      </c>
      <c r="B162" s="196" t="str">
        <f t="shared" si="44"/>
        <v>Swansea Bay UHB</v>
      </c>
      <c r="C162" s="89"/>
      <c r="D162" s="89"/>
      <c r="E162" s="89"/>
      <c r="F162" s="89"/>
      <c r="G162" s="89"/>
      <c r="H162" s="197">
        <f t="shared" si="45"/>
        <v>0</v>
      </c>
      <c r="I162" s="197"/>
      <c r="J162" s="89"/>
      <c r="K162" s="90"/>
      <c r="L162" s="90"/>
      <c r="M162" s="89"/>
      <c r="N162" s="89"/>
      <c r="O162" s="89"/>
      <c r="P162" s="89"/>
      <c r="Q162" s="89"/>
      <c r="R162" s="122"/>
      <c r="S162" s="122"/>
      <c r="T162" s="122"/>
      <c r="U162" s="123"/>
      <c r="V162" s="123"/>
      <c r="W162" s="123"/>
      <c r="X162" s="122"/>
      <c r="Y162" s="122"/>
      <c r="Z162" s="122"/>
      <c r="AA162" s="122"/>
      <c r="AB162" s="122"/>
      <c r="AC162" s="122"/>
      <c r="AD162" s="197">
        <f t="shared" si="38"/>
        <v>0</v>
      </c>
      <c r="AE162" s="196" t="str">
        <f t="shared" si="50"/>
        <v/>
      </c>
      <c r="AF162" s="196" t="str">
        <f t="shared" si="39"/>
        <v/>
      </c>
      <c r="AG162" s="196" t="str">
        <f t="shared" si="40"/>
        <v/>
      </c>
      <c r="AH162" s="196" t="str">
        <f t="shared" si="41"/>
        <v/>
      </c>
      <c r="AI162" s="196" t="str">
        <f t="shared" si="42"/>
        <v/>
      </c>
      <c r="AJ162" s="196" t="str">
        <f t="shared" si="43"/>
        <v/>
      </c>
      <c r="AK162" s="196" t="str">
        <f t="shared" si="46"/>
        <v/>
      </c>
      <c r="AL162" s="196" t="str">
        <f t="shared" si="47"/>
        <v/>
      </c>
      <c r="AM162" s="176"/>
      <c r="AN162" s="176">
        <f t="shared" si="48"/>
        <v>0</v>
      </c>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c r="CI162" s="176"/>
      <c r="CJ162" s="176"/>
      <c r="CK162" s="176"/>
      <c r="CL162" s="176"/>
      <c r="CM162" s="176"/>
      <c r="CN162" s="176"/>
      <c r="CO162" s="176"/>
      <c r="CP162" s="176"/>
      <c r="CQ162" s="176"/>
      <c r="CR162" s="176"/>
      <c r="CS162" s="176"/>
      <c r="CT162" s="176"/>
      <c r="CU162" s="176"/>
      <c r="CV162" s="176"/>
      <c r="CW162" s="176"/>
    </row>
    <row r="163" spans="1:101" s="179" customFormat="1" ht="20.100000000000001" customHeight="1">
      <c r="A163" s="657">
        <f t="shared" si="49"/>
        <v>120</v>
      </c>
      <c r="B163" s="196" t="str">
        <f t="shared" si="44"/>
        <v>Swansea Bay UHB</v>
      </c>
      <c r="C163" s="89"/>
      <c r="D163" s="89"/>
      <c r="E163" s="89"/>
      <c r="F163" s="89"/>
      <c r="G163" s="89"/>
      <c r="H163" s="197">
        <f t="shared" si="45"/>
        <v>0</v>
      </c>
      <c r="I163" s="197"/>
      <c r="J163" s="89"/>
      <c r="K163" s="90"/>
      <c r="L163" s="90"/>
      <c r="M163" s="89"/>
      <c r="N163" s="89"/>
      <c r="O163" s="89"/>
      <c r="P163" s="89"/>
      <c r="Q163" s="89"/>
      <c r="R163" s="122"/>
      <c r="S163" s="122"/>
      <c r="T163" s="122"/>
      <c r="U163" s="123"/>
      <c r="V163" s="123"/>
      <c r="W163" s="123"/>
      <c r="X163" s="122"/>
      <c r="Y163" s="122"/>
      <c r="Z163" s="122"/>
      <c r="AA163" s="122"/>
      <c r="AB163" s="122"/>
      <c r="AC163" s="122"/>
      <c r="AD163" s="197">
        <f t="shared" si="38"/>
        <v>0</v>
      </c>
      <c r="AE163" s="196" t="str">
        <f t="shared" si="50"/>
        <v/>
      </c>
      <c r="AF163" s="196" t="str">
        <f t="shared" si="39"/>
        <v/>
      </c>
      <c r="AG163" s="196" t="str">
        <f t="shared" si="40"/>
        <v/>
      </c>
      <c r="AH163" s="196" t="str">
        <f t="shared" si="41"/>
        <v/>
      </c>
      <c r="AI163" s="196" t="str">
        <f t="shared" si="42"/>
        <v/>
      </c>
      <c r="AJ163" s="196" t="str">
        <f t="shared" si="43"/>
        <v/>
      </c>
      <c r="AK163" s="196" t="str">
        <f t="shared" si="46"/>
        <v/>
      </c>
      <c r="AL163" s="196" t="str">
        <f t="shared" si="47"/>
        <v/>
      </c>
      <c r="AM163" s="176"/>
      <c r="AN163" s="176">
        <f t="shared" si="48"/>
        <v>0</v>
      </c>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c r="CI163" s="176"/>
      <c r="CJ163" s="176"/>
      <c r="CK163" s="176"/>
      <c r="CL163" s="176"/>
      <c r="CM163" s="176"/>
      <c r="CN163" s="176"/>
      <c r="CO163" s="176"/>
      <c r="CP163" s="176"/>
      <c r="CQ163" s="176"/>
      <c r="CR163" s="176"/>
      <c r="CS163" s="176"/>
      <c r="CT163" s="176"/>
      <c r="CU163" s="176"/>
      <c r="CV163" s="176"/>
      <c r="CW163" s="176"/>
    </row>
    <row r="164" spans="1:101" s="179" customFormat="1" ht="20.100000000000001" customHeight="1">
      <c r="A164" s="657">
        <f t="shared" si="49"/>
        <v>121</v>
      </c>
      <c r="B164" s="196" t="str">
        <f t="shared" si="44"/>
        <v>Swansea Bay UHB</v>
      </c>
      <c r="C164" s="89"/>
      <c r="D164" s="89"/>
      <c r="E164" s="89"/>
      <c r="F164" s="89"/>
      <c r="G164" s="89"/>
      <c r="H164" s="197">
        <f t="shared" si="45"/>
        <v>0</v>
      </c>
      <c r="I164" s="197"/>
      <c r="J164" s="89"/>
      <c r="K164" s="90"/>
      <c r="L164" s="90"/>
      <c r="M164" s="89"/>
      <c r="N164" s="89"/>
      <c r="O164" s="89"/>
      <c r="P164" s="89"/>
      <c r="Q164" s="89"/>
      <c r="R164" s="122"/>
      <c r="S164" s="122"/>
      <c r="T164" s="122"/>
      <c r="U164" s="123"/>
      <c r="V164" s="123"/>
      <c r="W164" s="123"/>
      <c r="X164" s="122"/>
      <c r="Y164" s="122"/>
      <c r="Z164" s="122"/>
      <c r="AA164" s="122"/>
      <c r="AB164" s="122"/>
      <c r="AC164" s="122"/>
      <c r="AD164" s="197">
        <f t="shared" si="38"/>
        <v>0</v>
      </c>
      <c r="AE164" s="196" t="str">
        <f t="shared" si="50"/>
        <v/>
      </c>
      <c r="AF164" s="196" t="str">
        <f t="shared" si="39"/>
        <v/>
      </c>
      <c r="AG164" s="196" t="str">
        <f t="shared" si="40"/>
        <v/>
      </c>
      <c r="AH164" s="196" t="str">
        <f t="shared" si="41"/>
        <v/>
      </c>
      <c r="AI164" s="196" t="str">
        <f t="shared" si="42"/>
        <v/>
      </c>
      <c r="AJ164" s="196" t="str">
        <f t="shared" si="43"/>
        <v/>
      </c>
      <c r="AK164" s="196" t="str">
        <f t="shared" si="46"/>
        <v/>
      </c>
      <c r="AL164" s="196" t="str">
        <f t="shared" si="47"/>
        <v/>
      </c>
      <c r="AM164" s="176"/>
      <c r="AN164" s="176">
        <f t="shared" si="48"/>
        <v>0</v>
      </c>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c r="CI164" s="176"/>
      <c r="CJ164" s="176"/>
      <c r="CK164" s="176"/>
      <c r="CL164" s="176"/>
      <c r="CM164" s="176"/>
      <c r="CN164" s="176"/>
      <c r="CO164" s="176"/>
      <c r="CP164" s="176"/>
      <c r="CQ164" s="176"/>
      <c r="CR164" s="176"/>
      <c r="CS164" s="176"/>
      <c r="CT164" s="176"/>
      <c r="CU164" s="176"/>
      <c r="CV164" s="176"/>
      <c r="CW164" s="176"/>
    </row>
    <row r="165" spans="1:101" s="179" customFormat="1" ht="20.100000000000001" customHeight="1">
      <c r="A165" s="657">
        <f t="shared" si="49"/>
        <v>122</v>
      </c>
      <c r="B165" s="196" t="str">
        <f t="shared" si="44"/>
        <v>Swansea Bay UHB</v>
      </c>
      <c r="C165" s="89"/>
      <c r="D165" s="89"/>
      <c r="E165" s="89"/>
      <c r="F165" s="89"/>
      <c r="G165" s="89"/>
      <c r="H165" s="197">
        <f t="shared" si="45"/>
        <v>0</v>
      </c>
      <c r="I165" s="197"/>
      <c r="J165" s="89"/>
      <c r="K165" s="90"/>
      <c r="L165" s="90"/>
      <c r="M165" s="89"/>
      <c r="N165" s="89"/>
      <c r="O165" s="89"/>
      <c r="P165" s="89"/>
      <c r="Q165" s="89"/>
      <c r="R165" s="122"/>
      <c r="S165" s="122"/>
      <c r="T165" s="122"/>
      <c r="U165" s="123"/>
      <c r="V165" s="123"/>
      <c r="W165" s="123"/>
      <c r="X165" s="122"/>
      <c r="Y165" s="122"/>
      <c r="Z165" s="122"/>
      <c r="AA165" s="122"/>
      <c r="AB165" s="122"/>
      <c r="AC165" s="122"/>
      <c r="AD165" s="197">
        <f t="shared" si="38"/>
        <v>0</v>
      </c>
      <c r="AE165" s="196" t="str">
        <f t="shared" si="50"/>
        <v/>
      </c>
      <c r="AF165" s="196" t="str">
        <f t="shared" si="39"/>
        <v/>
      </c>
      <c r="AG165" s="196" t="str">
        <f t="shared" si="40"/>
        <v/>
      </c>
      <c r="AH165" s="196" t="str">
        <f t="shared" si="41"/>
        <v/>
      </c>
      <c r="AI165" s="196" t="str">
        <f t="shared" si="42"/>
        <v/>
      </c>
      <c r="AJ165" s="196" t="str">
        <f t="shared" si="43"/>
        <v/>
      </c>
      <c r="AK165" s="196" t="str">
        <f t="shared" si="46"/>
        <v/>
      </c>
      <c r="AL165" s="196" t="str">
        <f t="shared" si="47"/>
        <v/>
      </c>
      <c r="AM165" s="176"/>
      <c r="AN165" s="176">
        <f t="shared" si="48"/>
        <v>0</v>
      </c>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c r="CI165" s="176"/>
      <c r="CJ165" s="176"/>
      <c r="CK165" s="176"/>
      <c r="CL165" s="176"/>
      <c r="CM165" s="176"/>
      <c r="CN165" s="176"/>
      <c r="CO165" s="176"/>
      <c r="CP165" s="176"/>
      <c r="CQ165" s="176"/>
      <c r="CR165" s="176"/>
      <c r="CS165" s="176"/>
      <c r="CT165" s="176"/>
      <c r="CU165" s="176"/>
      <c r="CV165" s="176"/>
      <c r="CW165" s="176"/>
    </row>
    <row r="166" spans="1:101" s="179" customFormat="1" ht="20.100000000000001" customHeight="1">
      <c r="A166" s="657">
        <f t="shared" si="49"/>
        <v>123</v>
      </c>
      <c r="B166" s="196" t="str">
        <f t="shared" si="44"/>
        <v>Swansea Bay UHB</v>
      </c>
      <c r="C166" s="89"/>
      <c r="D166" s="89"/>
      <c r="E166" s="89"/>
      <c r="F166" s="89"/>
      <c r="G166" s="89"/>
      <c r="H166" s="197">
        <f t="shared" si="45"/>
        <v>0</v>
      </c>
      <c r="I166" s="197"/>
      <c r="J166" s="89"/>
      <c r="K166" s="90"/>
      <c r="L166" s="90"/>
      <c r="M166" s="89"/>
      <c r="N166" s="89"/>
      <c r="O166" s="89"/>
      <c r="P166" s="89"/>
      <c r="Q166" s="89"/>
      <c r="R166" s="122"/>
      <c r="S166" s="122"/>
      <c r="T166" s="122"/>
      <c r="U166" s="123"/>
      <c r="V166" s="123"/>
      <c r="W166" s="123"/>
      <c r="X166" s="122"/>
      <c r="Y166" s="122"/>
      <c r="Z166" s="122"/>
      <c r="AA166" s="122"/>
      <c r="AB166" s="122"/>
      <c r="AC166" s="122"/>
      <c r="AD166" s="197">
        <f t="shared" si="38"/>
        <v>0</v>
      </c>
      <c r="AE166" s="196" t="str">
        <f t="shared" si="50"/>
        <v/>
      </c>
      <c r="AF166" s="196" t="str">
        <f t="shared" si="39"/>
        <v/>
      </c>
      <c r="AG166" s="196" t="str">
        <f t="shared" si="40"/>
        <v/>
      </c>
      <c r="AH166" s="196" t="str">
        <f t="shared" si="41"/>
        <v/>
      </c>
      <c r="AI166" s="196" t="str">
        <f t="shared" si="42"/>
        <v/>
      </c>
      <c r="AJ166" s="196" t="str">
        <f t="shared" si="43"/>
        <v/>
      </c>
      <c r="AK166" s="196" t="str">
        <f t="shared" si="46"/>
        <v/>
      </c>
      <c r="AL166" s="196" t="str">
        <f t="shared" si="47"/>
        <v/>
      </c>
      <c r="AM166" s="176"/>
      <c r="AN166" s="176">
        <f t="shared" si="48"/>
        <v>0</v>
      </c>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c r="CI166" s="176"/>
      <c r="CJ166" s="176"/>
      <c r="CK166" s="176"/>
      <c r="CL166" s="176"/>
      <c r="CM166" s="176"/>
      <c r="CN166" s="176"/>
      <c r="CO166" s="176"/>
      <c r="CP166" s="176"/>
      <c r="CQ166" s="176"/>
      <c r="CR166" s="176"/>
      <c r="CS166" s="176"/>
      <c r="CT166" s="176"/>
      <c r="CU166" s="176"/>
      <c r="CV166" s="176"/>
      <c r="CW166" s="176"/>
    </row>
    <row r="167" spans="1:101" s="179" customFormat="1" ht="20.100000000000001" customHeight="1">
      <c r="A167" s="657">
        <f t="shared" si="49"/>
        <v>124</v>
      </c>
      <c r="B167" s="196" t="str">
        <f t="shared" si="44"/>
        <v>Swansea Bay UHB</v>
      </c>
      <c r="C167" s="89"/>
      <c r="D167" s="89"/>
      <c r="E167" s="89"/>
      <c r="F167" s="89"/>
      <c r="G167" s="89"/>
      <c r="H167" s="197">
        <f t="shared" si="45"/>
        <v>0</v>
      </c>
      <c r="I167" s="197"/>
      <c r="J167" s="89"/>
      <c r="K167" s="90"/>
      <c r="L167" s="90"/>
      <c r="M167" s="89"/>
      <c r="N167" s="89"/>
      <c r="O167" s="89"/>
      <c r="P167" s="89"/>
      <c r="Q167" s="89"/>
      <c r="R167" s="122"/>
      <c r="S167" s="122"/>
      <c r="T167" s="122"/>
      <c r="U167" s="123"/>
      <c r="V167" s="123"/>
      <c r="W167" s="123"/>
      <c r="X167" s="122"/>
      <c r="Y167" s="122"/>
      <c r="Z167" s="122"/>
      <c r="AA167" s="122"/>
      <c r="AB167" s="122"/>
      <c r="AC167" s="122"/>
      <c r="AD167" s="197">
        <f t="shared" si="38"/>
        <v>0</v>
      </c>
      <c r="AE167" s="196" t="str">
        <f t="shared" si="50"/>
        <v/>
      </c>
      <c r="AF167" s="196" t="str">
        <f t="shared" si="39"/>
        <v/>
      </c>
      <c r="AG167" s="196" t="str">
        <f t="shared" si="40"/>
        <v/>
      </c>
      <c r="AH167" s="196" t="str">
        <f t="shared" si="41"/>
        <v/>
      </c>
      <c r="AI167" s="196" t="str">
        <f t="shared" si="42"/>
        <v/>
      </c>
      <c r="AJ167" s="196" t="str">
        <f t="shared" si="43"/>
        <v/>
      </c>
      <c r="AK167" s="196" t="str">
        <f t="shared" si="46"/>
        <v/>
      </c>
      <c r="AL167" s="196" t="str">
        <f t="shared" si="47"/>
        <v/>
      </c>
      <c r="AM167" s="176"/>
      <c r="AN167" s="176">
        <f t="shared" si="48"/>
        <v>0</v>
      </c>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c r="CI167" s="176"/>
      <c r="CJ167" s="176"/>
      <c r="CK167" s="176"/>
      <c r="CL167" s="176"/>
      <c r="CM167" s="176"/>
      <c r="CN167" s="176"/>
      <c r="CO167" s="176"/>
      <c r="CP167" s="176"/>
      <c r="CQ167" s="176"/>
      <c r="CR167" s="176"/>
      <c r="CS167" s="176"/>
      <c r="CT167" s="176"/>
      <c r="CU167" s="176"/>
      <c r="CV167" s="176"/>
      <c r="CW167" s="176"/>
    </row>
    <row r="168" spans="1:101" s="179" customFormat="1" ht="20.100000000000001" customHeight="1">
      <c r="A168" s="657">
        <f t="shared" si="49"/>
        <v>125</v>
      </c>
      <c r="B168" s="196" t="str">
        <f t="shared" si="44"/>
        <v>Swansea Bay UHB</v>
      </c>
      <c r="C168" s="89"/>
      <c r="D168" s="89"/>
      <c r="E168" s="89"/>
      <c r="F168" s="89"/>
      <c r="G168" s="89"/>
      <c r="H168" s="197">
        <f t="shared" si="45"/>
        <v>0</v>
      </c>
      <c r="I168" s="197"/>
      <c r="J168" s="89"/>
      <c r="K168" s="90"/>
      <c r="L168" s="90"/>
      <c r="M168" s="89"/>
      <c r="N168" s="89"/>
      <c r="O168" s="89"/>
      <c r="P168" s="89"/>
      <c r="Q168" s="89"/>
      <c r="R168" s="122"/>
      <c r="S168" s="122"/>
      <c r="T168" s="122"/>
      <c r="U168" s="123"/>
      <c r="V168" s="123"/>
      <c r="W168" s="123"/>
      <c r="X168" s="122"/>
      <c r="Y168" s="122"/>
      <c r="Z168" s="122"/>
      <c r="AA168" s="122"/>
      <c r="AB168" s="122"/>
      <c r="AC168" s="122"/>
      <c r="AD168" s="197">
        <f t="shared" si="38"/>
        <v>0</v>
      </c>
      <c r="AE168" s="196" t="str">
        <f t="shared" si="50"/>
        <v/>
      </c>
      <c r="AF168" s="196" t="str">
        <f t="shared" si="39"/>
        <v/>
      </c>
      <c r="AG168" s="196" t="str">
        <f t="shared" si="40"/>
        <v/>
      </c>
      <c r="AH168" s="196" t="str">
        <f t="shared" si="41"/>
        <v/>
      </c>
      <c r="AI168" s="196" t="str">
        <f t="shared" si="42"/>
        <v/>
      </c>
      <c r="AJ168" s="196" t="str">
        <f t="shared" si="43"/>
        <v/>
      </c>
      <c r="AK168" s="196" t="str">
        <f t="shared" si="46"/>
        <v/>
      </c>
      <c r="AL168" s="196" t="str">
        <f t="shared" si="47"/>
        <v/>
      </c>
      <c r="AM168" s="176"/>
      <c r="AN168" s="176">
        <f t="shared" si="48"/>
        <v>0</v>
      </c>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c r="CI168" s="176"/>
      <c r="CJ168" s="176"/>
      <c r="CK168" s="176"/>
      <c r="CL168" s="176"/>
      <c r="CM168" s="176"/>
      <c r="CN168" s="176"/>
      <c r="CO168" s="176"/>
      <c r="CP168" s="176"/>
      <c r="CQ168" s="176"/>
      <c r="CR168" s="176"/>
      <c r="CS168" s="176"/>
      <c r="CT168" s="176"/>
      <c r="CU168" s="176"/>
      <c r="CV168" s="176"/>
      <c r="CW168" s="176"/>
    </row>
    <row r="169" spans="1:101" s="179" customFormat="1" ht="20.100000000000001" customHeight="1">
      <c r="A169" s="657">
        <f t="shared" si="49"/>
        <v>126</v>
      </c>
      <c r="B169" s="196" t="str">
        <f t="shared" si="44"/>
        <v>Swansea Bay UHB</v>
      </c>
      <c r="C169" s="89"/>
      <c r="D169" s="89"/>
      <c r="E169" s="89"/>
      <c r="F169" s="89"/>
      <c r="G169" s="89"/>
      <c r="H169" s="197">
        <f t="shared" si="45"/>
        <v>0</v>
      </c>
      <c r="I169" s="197"/>
      <c r="J169" s="89"/>
      <c r="K169" s="90"/>
      <c r="L169" s="90"/>
      <c r="M169" s="89"/>
      <c r="N169" s="89"/>
      <c r="O169" s="89"/>
      <c r="P169" s="89"/>
      <c r="Q169" s="89"/>
      <c r="R169" s="122"/>
      <c r="S169" s="122"/>
      <c r="T169" s="122"/>
      <c r="U169" s="123"/>
      <c r="V169" s="123"/>
      <c r="W169" s="123"/>
      <c r="X169" s="122"/>
      <c r="Y169" s="122"/>
      <c r="Z169" s="122"/>
      <c r="AA169" s="122"/>
      <c r="AB169" s="122"/>
      <c r="AC169" s="122"/>
      <c r="AD169" s="197">
        <f t="shared" si="38"/>
        <v>0</v>
      </c>
      <c r="AE169" s="196" t="str">
        <f t="shared" si="50"/>
        <v/>
      </c>
      <c r="AF169" s="196" t="str">
        <f t="shared" si="39"/>
        <v/>
      </c>
      <c r="AG169" s="196" t="str">
        <f t="shared" si="40"/>
        <v/>
      </c>
      <c r="AH169" s="196" t="str">
        <f t="shared" si="41"/>
        <v/>
      </c>
      <c r="AI169" s="196" t="str">
        <f t="shared" si="42"/>
        <v/>
      </c>
      <c r="AJ169" s="196" t="str">
        <f t="shared" si="43"/>
        <v/>
      </c>
      <c r="AK169" s="196" t="str">
        <f t="shared" si="46"/>
        <v/>
      </c>
      <c r="AL169" s="196" t="str">
        <f t="shared" si="47"/>
        <v/>
      </c>
      <c r="AM169" s="176"/>
      <c r="AN169" s="176">
        <f t="shared" si="48"/>
        <v>0</v>
      </c>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c r="CI169" s="176"/>
      <c r="CJ169" s="176"/>
      <c r="CK169" s="176"/>
      <c r="CL169" s="176"/>
      <c r="CM169" s="176"/>
      <c r="CN169" s="176"/>
      <c r="CO169" s="176"/>
      <c r="CP169" s="176"/>
      <c r="CQ169" s="176"/>
      <c r="CR169" s="176"/>
      <c r="CS169" s="176"/>
      <c r="CT169" s="176"/>
      <c r="CU169" s="176"/>
      <c r="CV169" s="176"/>
      <c r="CW169" s="176"/>
    </row>
    <row r="170" spans="1:101" s="179" customFormat="1" ht="20.100000000000001" customHeight="1">
      <c r="A170" s="657">
        <f t="shared" si="49"/>
        <v>127</v>
      </c>
      <c r="B170" s="196" t="str">
        <f t="shared" si="44"/>
        <v>Swansea Bay UHB</v>
      </c>
      <c r="C170" s="89"/>
      <c r="D170" s="89"/>
      <c r="E170" s="89"/>
      <c r="F170" s="89"/>
      <c r="G170" s="89"/>
      <c r="H170" s="197">
        <f t="shared" si="45"/>
        <v>0</v>
      </c>
      <c r="I170" s="197"/>
      <c r="J170" s="89"/>
      <c r="K170" s="90"/>
      <c r="L170" s="90"/>
      <c r="M170" s="89"/>
      <c r="N170" s="89"/>
      <c r="O170" s="89"/>
      <c r="P170" s="89"/>
      <c r="Q170" s="89"/>
      <c r="R170" s="122"/>
      <c r="S170" s="122"/>
      <c r="T170" s="122"/>
      <c r="U170" s="123"/>
      <c r="V170" s="123"/>
      <c r="W170" s="123"/>
      <c r="X170" s="122"/>
      <c r="Y170" s="122"/>
      <c r="Z170" s="122"/>
      <c r="AA170" s="122"/>
      <c r="AB170" s="122"/>
      <c r="AC170" s="122"/>
      <c r="AD170" s="197">
        <f t="shared" si="38"/>
        <v>0</v>
      </c>
      <c r="AE170" s="196" t="str">
        <f t="shared" si="50"/>
        <v/>
      </c>
      <c r="AF170" s="196" t="str">
        <f t="shared" si="39"/>
        <v/>
      </c>
      <c r="AG170" s="196" t="str">
        <f t="shared" si="40"/>
        <v/>
      </c>
      <c r="AH170" s="196" t="str">
        <f t="shared" si="41"/>
        <v/>
      </c>
      <c r="AI170" s="196" t="str">
        <f t="shared" si="42"/>
        <v/>
      </c>
      <c r="AJ170" s="196" t="str">
        <f t="shared" si="43"/>
        <v/>
      </c>
      <c r="AK170" s="196" t="str">
        <f t="shared" si="46"/>
        <v/>
      </c>
      <c r="AL170" s="196" t="str">
        <f t="shared" si="47"/>
        <v/>
      </c>
      <c r="AM170" s="176"/>
      <c r="AN170" s="176">
        <f t="shared" si="48"/>
        <v>0</v>
      </c>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c r="CI170" s="176"/>
      <c r="CJ170" s="176"/>
      <c r="CK170" s="176"/>
      <c r="CL170" s="176"/>
      <c r="CM170" s="176"/>
      <c r="CN170" s="176"/>
      <c r="CO170" s="176"/>
      <c r="CP170" s="176"/>
      <c r="CQ170" s="176"/>
      <c r="CR170" s="176"/>
      <c r="CS170" s="176"/>
      <c r="CT170" s="176"/>
      <c r="CU170" s="176"/>
      <c r="CV170" s="176"/>
      <c r="CW170" s="176"/>
    </row>
    <row r="171" spans="1:101" s="179" customFormat="1" ht="20.100000000000001" customHeight="1">
      <c r="A171" s="657">
        <f t="shared" si="49"/>
        <v>128</v>
      </c>
      <c r="B171" s="196" t="str">
        <f t="shared" si="44"/>
        <v>Swansea Bay UHB</v>
      </c>
      <c r="C171" s="89"/>
      <c r="D171" s="89"/>
      <c r="E171" s="89"/>
      <c r="F171" s="89"/>
      <c r="G171" s="89"/>
      <c r="H171" s="197">
        <f t="shared" si="45"/>
        <v>0</v>
      </c>
      <c r="I171" s="197"/>
      <c r="J171" s="89"/>
      <c r="K171" s="90"/>
      <c r="L171" s="90"/>
      <c r="M171" s="89"/>
      <c r="N171" s="89"/>
      <c r="O171" s="89"/>
      <c r="P171" s="89"/>
      <c r="Q171" s="89"/>
      <c r="R171" s="122"/>
      <c r="S171" s="122"/>
      <c r="T171" s="122"/>
      <c r="U171" s="123"/>
      <c r="V171" s="123"/>
      <c r="W171" s="123"/>
      <c r="X171" s="122"/>
      <c r="Y171" s="122"/>
      <c r="Z171" s="122"/>
      <c r="AA171" s="122"/>
      <c r="AB171" s="122"/>
      <c r="AC171" s="122"/>
      <c r="AD171" s="197">
        <f t="shared" si="38"/>
        <v>0</v>
      </c>
      <c r="AE171" s="196" t="str">
        <f t="shared" si="50"/>
        <v/>
      </c>
      <c r="AF171" s="196" t="str">
        <f t="shared" si="39"/>
        <v/>
      </c>
      <c r="AG171" s="196" t="str">
        <f t="shared" si="40"/>
        <v/>
      </c>
      <c r="AH171" s="196" t="str">
        <f t="shared" si="41"/>
        <v/>
      </c>
      <c r="AI171" s="196" t="str">
        <f t="shared" si="42"/>
        <v/>
      </c>
      <c r="AJ171" s="196" t="str">
        <f t="shared" si="43"/>
        <v/>
      </c>
      <c r="AK171" s="196" t="str">
        <f t="shared" si="46"/>
        <v/>
      </c>
      <c r="AL171" s="196" t="str">
        <f t="shared" si="47"/>
        <v/>
      </c>
      <c r="AM171" s="176"/>
      <c r="AN171" s="176">
        <f t="shared" si="48"/>
        <v>0</v>
      </c>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c r="CI171" s="176"/>
      <c r="CJ171" s="176"/>
      <c r="CK171" s="176"/>
      <c r="CL171" s="176"/>
      <c r="CM171" s="176"/>
      <c r="CN171" s="176"/>
      <c r="CO171" s="176"/>
      <c r="CP171" s="176"/>
      <c r="CQ171" s="176"/>
      <c r="CR171" s="176"/>
      <c r="CS171" s="176"/>
      <c r="CT171" s="176"/>
      <c r="CU171" s="176"/>
      <c r="CV171" s="176"/>
      <c r="CW171" s="176"/>
    </row>
    <row r="172" spans="1:101" s="179" customFormat="1" ht="20.100000000000001" customHeight="1">
      <c r="A172" s="657">
        <f t="shared" si="49"/>
        <v>129</v>
      </c>
      <c r="B172" s="196" t="str">
        <f t="shared" si="44"/>
        <v>Swansea Bay UHB</v>
      </c>
      <c r="C172" s="89"/>
      <c r="D172" s="89"/>
      <c r="E172" s="89"/>
      <c r="F172" s="89"/>
      <c r="G172" s="89"/>
      <c r="H172" s="197">
        <f t="shared" si="45"/>
        <v>0</v>
      </c>
      <c r="I172" s="197"/>
      <c r="J172" s="89"/>
      <c r="K172" s="90"/>
      <c r="L172" s="90"/>
      <c r="M172" s="89"/>
      <c r="N172" s="89"/>
      <c r="O172" s="89"/>
      <c r="P172" s="89"/>
      <c r="Q172" s="89"/>
      <c r="R172" s="122"/>
      <c r="S172" s="122"/>
      <c r="T172" s="122"/>
      <c r="U172" s="123"/>
      <c r="V172" s="123"/>
      <c r="W172" s="123"/>
      <c r="X172" s="122"/>
      <c r="Y172" s="122"/>
      <c r="Z172" s="122"/>
      <c r="AA172" s="122"/>
      <c r="AB172" s="122"/>
      <c r="AC172" s="122"/>
      <c r="AD172" s="197">
        <f t="shared" ref="AD172:AD235" si="51">SUM(R172:AC172)</f>
        <v>0</v>
      </c>
      <c r="AE172" s="196" t="str">
        <f t="shared" si="50"/>
        <v/>
      </c>
      <c r="AF172" s="196" t="str">
        <f t="shared" ref="AF172:AF235" si="52">IF(COUNTIF($E$44:$E$1518,E172)&gt;1,"ERROR","")</f>
        <v/>
      </c>
      <c r="AG172" s="196" t="str">
        <f t="shared" ref="AG172:AG235" si="53">IF(AND(OR(P172=$CR$1,P172=$CR$3),Q172=""),"ERROR","")</f>
        <v/>
      </c>
      <c r="AH172" s="196" t="str">
        <f t="shared" ref="AH172:AH235" si="54">IF(AND(OR(P172=$CR$2),Q172&lt;&gt;""),"ERROR","")</f>
        <v/>
      </c>
      <c r="AI172" s="196" t="str">
        <f t="shared" ref="AI172:AI235" si="55">IF(AND(G172=$CA$1,H172&gt;J172),"ERROR","")</f>
        <v/>
      </c>
      <c r="AJ172" s="196" t="str">
        <f t="shared" ref="AJ172:AJ235" si="56">IF(AND(G172=$CA$2,J172&gt;0),"ERROR","")</f>
        <v/>
      </c>
      <c r="AK172" s="196" t="str">
        <f t="shared" si="46"/>
        <v/>
      </c>
      <c r="AL172" s="196" t="str">
        <f t="shared" si="47"/>
        <v/>
      </c>
      <c r="AM172" s="176"/>
      <c r="AN172" s="176">
        <f t="shared" si="48"/>
        <v>0</v>
      </c>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c r="CI172" s="176"/>
      <c r="CJ172" s="176"/>
      <c r="CK172" s="176"/>
      <c r="CL172" s="176"/>
      <c r="CM172" s="176"/>
      <c r="CN172" s="176"/>
      <c r="CO172" s="176"/>
      <c r="CP172" s="176"/>
      <c r="CQ172" s="176"/>
      <c r="CR172" s="176"/>
      <c r="CS172" s="176"/>
      <c r="CT172" s="176"/>
      <c r="CU172" s="176"/>
      <c r="CV172" s="176"/>
      <c r="CW172" s="176"/>
    </row>
    <row r="173" spans="1:101" s="179" customFormat="1" ht="20.100000000000001" customHeight="1">
      <c r="A173" s="657">
        <f t="shared" si="49"/>
        <v>130</v>
      </c>
      <c r="B173" s="196" t="str">
        <f t="shared" ref="B173:B236" si="57">$B$2</f>
        <v>Swansea Bay UHB</v>
      </c>
      <c r="C173" s="89"/>
      <c r="D173" s="89"/>
      <c r="E173" s="89"/>
      <c r="F173" s="89"/>
      <c r="G173" s="89"/>
      <c r="H173" s="197">
        <f t="shared" ref="H173:H236" si="58">AD173</f>
        <v>0</v>
      </c>
      <c r="I173" s="197"/>
      <c r="J173" s="89"/>
      <c r="K173" s="90"/>
      <c r="L173" s="90"/>
      <c r="M173" s="89"/>
      <c r="N173" s="89"/>
      <c r="O173" s="89"/>
      <c r="P173" s="89"/>
      <c r="Q173" s="89"/>
      <c r="R173" s="122"/>
      <c r="S173" s="122"/>
      <c r="T173" s="122"/>
      <c r="U173" s="123"/>
      <c r="V173" s="123"/>
      <c r="W173" s="123"/>
      <c r="X173" s="122"/>
      <c r="Y173" s="122"/>
      <c r="Z173" s="122"/>
      <c r="AA173" s="122"/>
      <c r="AB173" s="122"/>
      <c r="AC173" s="122"/>
      <c r="AD173" s="197">
        <f t="shared" si="51"/>
        <v>0</v>
      </c>
      <c r="AE173" s="196" t="str">
        <f t="shared" si="50"/>
        <v/>
      </c>
      <c r="AF173" s="196" t="str">
        <f t="shared" si="52"/>
        <v/>
      </c>
      <c r="AG173" s="196" t="str">
        <f t="shared" si="53"/>
        <v/>
      </c>
      <c r="AH173" s="196" t="str">
        <f t="shared" si="54"/>
        <v/>
      </c>
      <c r="AI173" s="196" t="str">
        <f t="shared" si="55"/>
        <v/>
      </c>
      <c r="AJ173" s="196" t="str">
        <f t="shared" si="56"/>
        <v/>
      </c>
      <c r="AK173" s="196" t="str">
        <f t="shared" ref="AK173:AK236" si="59">IF(K173="","",IF(OR(K173&lt;DATEVALUE("01/04/23"),K173&gt;DATEVALUE("31/03/24")),"ERROR",""))</f>
        <v/>
      </c>
      <c r="AL173" s="196" t="str">
        <f t="shared" ref="AL173:AL236" si="60">IF(L173="","",IF(OR(L173&lt;DATEVALUE("01/04/23"),L173&gt;DATEVALUE("31/03/24")),"ERROR",""))</f>
        <v/>
      </c>
      <c r="AM173" s="176"/>
      <c r="AN173" s="176">
        <f t="shared" ref="AN173:AN236" si="61">COUNTIFS(AE173:AL173,"Error")</f>
        <v>0</v>
      </c>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c r="CI173" s="176"/>
      <c r="CJ173" s="176"/>
      <c r="CK173" s="176"/>
      <c r="CL173" s="176"/>
      <c r="CM173" s="176"/>
      <c r="CN173" s="176"/>
      <c r="CO173" s="176"/>
      <c r="CP173" s="176"/>
      <c r="CQ173" s="176"/>
      <c r="CR173" s="176"/>
      <c r="CS173" s="176"/>
      <c r="CT173" s="176"/>
      <c r="CU173" s="176"/>
      <c r="CV173" s="176"/>
      <c r="CW173" s="176"/>
    </row>
    <row r="174" spans="1:101" s="179" customFormat="1" ht="20.100000000000001" customHeight="1">
      <c r="A174" s="657">
        <f t="shared" ref="A174:A237" si="62">+A173+1</f>
        <v>131</v>
      </c>
      <c r="B174" s="196" t="str">
        <f t="shared" si="57"/>
        <v>Swansea Bay UHB</v>
      </c>
      <c r="C174" s="89"/>
      <c r="D174" s="89"/>
      <c r="E174" s="89"/>
      <c r="F174" s="89"/>
      <c r="G174" s="89"/>
      <c r="H174" s="197">
        <f t="shared" si="58"/>
        <v>0</v>
      </c>
      <c r="I174" s="197"/>
      <c r="J174" s="89"/>
      <c r="K174" s="90"/>
      <c r="L174" s="90"/>
      <c r="M174" s="89"/>
      <c r="N174" s="89"/>
      <c r="O174" s="89"/>
      <c r="P174" s="89"/>
      <c r="Q174" s="89"/>
      <c r="R174" s="122"/>
      <c r="S174" s="122"/>
      <c r="T174" s="122"/>
      <c r="U174" s="123"/>
      <c r="V174" s="123"/>
      <c r="W174" s="123"/>
      <c r="X174" s="122"/>
      <c r="Y174" s="122"/>
      <c r="Z174" s="122"/>
      <c r="AA174" s="122"/>
      <c r="AB174" s="122"/>
      <c r="AC174" s="122"/>
      <c r="AD174" s="197">
        <f t="shared" si="51"/>
        <v>0</v>
      </c>
      <c r="AE174" s="196" t="str">
        <f t="shared" ref="AE174:AE237" si="63">IF(AND(H174&gt;0,P174&lt;&gt;"Income Generation"),IF(AND(C174&lt;&gt;"",D174&lt;&gt;"",E174&lt;&gt;"",F174&lt;&gt;"",G174&lt;&gt;"",K174&lt;&gt;"",L174&lt;&gt;"",M174&lt;&gt;"",N174&lt;&gt;"",O174&lt;&gt;"",P174&lt;&gt;"",Q174&lt;&gt;""),"","ERROR"),"")</f>
        <v/>
      </c>
      <c r="AF174" s="196" t="str">
        <f t="shared" si="52"/>
        <v/>
      </c>
      <c r="AG174" s="196" t="str">
        <f t="shared" si="53"/>
        <v/>
      </c>
      <c r="AH174" s="196" t="str">
        <f t="shared" si="54"/>
        <v/>
      </c>
      <c r="AI174" s="196" t="str">
        <f t="shared" si="55"/>
        <v/>
      </c>
      <c r="AJ174" s="196" t="str">
        <f t="shared" si="56"/>
        <v/>
      </c>
      <c r="AK174" s="196" t="str">
        <f t="shared" si="59"/>
        <v/>
      </c>
      <c r="AL174" s="196" t="str">
        <f t="shared" si="60"/>
        <v/>
      </c>
      <c r="AM174" s="176"/>
      <c r="AN174" s="176">
        <f t="shared" si="61"/>
        <v>0</v>
      </c>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c r="CI174" s="176"/>
      <c r="CJ174" s="176"/>
      <c r="CK174" s="176"/>
      <c r="CL174" s="176"/>
      <c r="CM174" s="176"/>
      <c r="CN174" s="176"/>
      <c r="CO174" s="176"/>
      <c r="CP174" s="176"/>
      <c r="CQ174" s="176"/>
      <c r="CR174" s="176"/>
      <c r="CS174" s="176"/>
      <c r="CT174" s="176"/>
      <c r="CU174" s="176"/>
      <c r="CV174" s="176"/>
      <c r="CW174" s="176"/>
    </row>
    <row r="175" spans="1:101" s="179" customFormat="1" ht="20.100000000000001" customHeight="1">
      <c r="A175" s="657">
        <f t="shared" si="62"/>
        <v>132</v>
      </c>
      <c r="B175" s="196" t="str">
        <f t="shared" si="57"/>
        <v>Swansea Bay UHB</v>
      </c>
      <c r="C175" s="89"/>
      <c r="D175" s="89"/>
      <c r="E175" s="89"/>
      <c r="F175" s="89"/>
      <c r="G175" s="89"/>
      <c r="H175" s="197">
        <f t="shared" si="58"/>
        <v>0</v>
      </c>
      <c r="I175" s="197"/>
      <c r="J175" s="89"/>
      <c r="K175" s="90"/>
      <c r="L175" s="90"/>
      <c r="M175" s="89"/>
      <c r="N175" s="89"/>
      <c r="O175" s="89"/>
      <c r="P175" s="89"/>
      <c r="Q175" s="89"/>
      <c r="R175" s="122"/>
      <c r="S175" s="122"/>
      <c r="T175" s="122"/>
      <c r="U175" s="123"/>
      <c r="V175" s="123"/>
      <c r="W175" s="123"/>
      <c r="X175" s="122"/>
      <c r="Y175" s="122"/>
      <c r="Z175" s="122"/>
      <c r="AA175" s="122"/>
      <c r="AB175" s="122"/>
      <c r="AC175" s="122"/>
      <c r="AD175" s="197">
        <f t="shared" si="51"/>
        <v>0</v>
      </c>
      <c r="AE175" s="196" t="str">
        <f t="shared" si="63"/>
        <v/>
      </c>
      <c r="AF175" s="196" t="str">
        <f t="shared" si="52"/>
        <v/>
      </c>
      <c r="AG175" s="196" t="str">
        <f t="shared" si="53"/>
        <v/>
      </c>
      <c r="AH175" s="196" t="str">
        <f t="shared" si="54"/>
        <v/>
      </c>
      <c r="AI175" s="196" t="str">
        <f t="shared" si="55"/>
        <v/>
      </c>
      <c r="AJ175" s="196" t="str">
        <f t="shared" si="56"/>
        <v/>
      </c>
      <c r="AK175" s="196" t="str">
        <f t="shared" si="59"/>
        <v/>
      </c>
      <c r="AL175" s="196" t="str">
        <f t="shared" si="60"/>
        <v/>
      </c>
      <c r="AM175" s="176"/>
      <c r="AN175" s="176">
        <f t="shared" si="61"/>
        <v>0</v>
      </c>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c r="CI175" s="176"/>
      <c r="CJ175" s="176"/>
      <c r="CK175" s="176"/>
      <c r="CL175" s="176"/>
      <c r="CM175" s="176"/>
      <c r="CN175" s="176"/>
      <c r="CO175" s="176"/>
      <c r="CP175" s="176"/>
      <c r="CQ175" s="176"/>
      <c r="CR175" s="176"/>
      <c r="CS175" s="176"/>
      <c r="CT175" s="176"/>
      <c r="CU175" s="176"/>
      <c r="CV175" s="176"/>
      <c r="CW175" s="176"/>
    </row>
    <row r="176" spans="1:101" s="179" customFormat="1" ht="20.100000000000001" customHeight="1">
      <c r="A176" s="657">
        <f t="shared" si="62"/>
        <v>133</v>
      </c>
      <c r="B176" s="196" t="str">
        <f t="shared" si="57"/>
        <v>Swansea Bay UHB</v>
      </c>
      <c r="C176" s="89"/>
      <c r="D176" s="89"/>
      <c r="E176" s="89"/>
      <c r="F176" s="89"/>
      <c r="G176" s="89"/>
      <c r="H176" s="197">
        <f t="shared" si="58"/>
        <v>0</v>
      </c>
      <c r="I176" s="197"/>
      <c r="J176" s="89"/>
      <c r="K176" s="90"/>
      <c r="L176" s="90"/>
      <c r="M176" s="89"/>
      <c r="N176" s="89"/>
      <c r="O176" s="89"/>
      <c r="P176" s="89"/>
      <c r="Q176" s="89"/>
      <c r="R176" s="122"/>
      <c r="S176" s="122"/>
      <c r="T176" s="122"/>
      <c r="U176" s="123"/>
      <c r="V176" s="123"/>
      <c r="W176" s="123"/>
      <c r="X176" s="122"/>
      <c r="Y176" s="122"/>
      <c r="Z176" s="122"/>
      <c r="AA176" s="122"/>
      <c r="AB176" s="122"/>
      <c r="AC176" s="122"/>
      <c r="AD176" s="197">
        <f t="shared" si="51"/>
        <v>0</v>
      </c>
      <c r="AE176" s="196" t="str">
        <f t="shared" si="63"/>
        <v/>
      </c>
      <c r="AF176" s="196" t="str">
        <f t="shared" si="52"/>
        <v/>
      </c>
      <c r="AG176" s="196" t="str">
        <f t="shared" si="53"/>
        <v/>
      </c>
      <c r="AH176" s="196" t="str">
        <f t="shared" si="54"/>
        <v/>
      </c>
      <c r="AI176" s="196" t="str">
        <f t="shared" si="55"/>
        <v/>
      </c>
      <c r="AJ176" s="196" t="str">
        <f t="shared" si="56"/>
        <v/>
      </c>
      <c r="AK176" s="196" t="str">
        <f t="shared" si="59"/>
        <v/>
      </c>
      <c r="AL176" s="196" t="str">
        <f t="shared" si="60"/>
        <v/>
      </c>
      <c r="AM176" s="176"/>
      <c r="AN176" s="176">
        <f t="shared" si="61"/>
        <v>0</v>
      </c>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c r="CI176" s="176"/>
      <c r="CJ176" s="176"/>
      <c r="CK176" s="176"/>
      <c r="CL176" s="176"/>
      <c r="CM176" s="176"/>
      <c r="CN176" s="176"/>
      <c r="CO176" s="176"/>
      <c r="CP176" s="176"/>
      <c r="CQ176" s="176"/>
      <c r="CR176" s="176"/>
      <c r="CS176" s="176"/>
      <c r="CT176" s="176"/>
      <c r="CU176" s="176"/>
      <c r="CV176" s="176"/>
      <c r="CW176" s="176"/>
    </row>
    <row r="177" spans="1:101" s="179" customFormat="1" ht="20.100000000000001" customHeight="1">
      <c r="A177" s="657">
        <f t="shared" si="62"/>
        <v>134</v>
      </c>
      <c r="B177" s="196" t="str">
        <f t="shared" si="57"/>
        <v>Swansea Bay UHB</v>
      </c>
      <c r="C177" s="89"/>
      <c r="D177" s="89"/>
      <c r="E177" s="89"/>
      <c r="F177" s="89"/>
      <c r="G177" s="89"/>
      <c r="H177" s="197">
        <f t="shared" si="58"/>
        <v>0</v>
      </c>
      <c r="I177" s="197"/>
      <c r="J177" s="89"/>
      <c r="K177" s="90"/>
      <c r="L177" s="90"/>
      <c r="M177" s="89"/>
      <c r="N177" s="89"/>
      <c r="O177" s="89"/>
      <c r="P177" s="89"/>
      <c r="Q177" s="89"/>
      <c r="R177" s="122"/>
      <c r="S177" s="122"/>
      <c r="T177" s="122"/>
      <c r="U177" s="123"/>
      <c r="V177" s="123"/>
      <c r="W177" s="123"/>
      <c r="X177" s="122"/>
      <c r="Y177" s="122"/>
      <c r="Z177" s="122"/>
      <c r="AA177" s="122"/>
      <c r="AB177" s="122"/>
      <c r="AC177" s="122"/>
      <c r="AD177" s="197">
        <f t="shared" si="51"/>
        <v>0</v>
      </c>
      <c r="AE177" s="196" t="str">
        <f t="shared" si="63"/>
        <v/>
      </c>
      <c r="AF177" s="196" t="str">
        <f t="shared" si="52"/>
        <v/>
      </c>
      <c r="AG177" s="196" t="str">
        <f t="shared" si="53"/>
        <v/>
      </c>
      <c r="AH177" s="196" t="str">
        <f t="shared" si="54"/>
        <v/>
      </c>
      <c r="AI177" s="196" t="str">
        <f t="shared" si="55"/>
        <v/>
      </c>
      <c r="AJ177" s="196" t="str">
        <f t="shared" si="56"/>
        <v/>
      </c>
      <c r="AK177" s="196" t="str">
        <f t="shared" si="59"/>
        <v/>
      </c>
      <c r="AL177" s="196" t="str">
        <f t="shared" si="60"/>
        <v/>
      </c>
      <c r="AM177" s="176"/>
      <c r="AN177" s="176">
        <f t="shared" si="61"/>
        <v>0</v>
      </c>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c r="CI177" s="176"/>
      <c r="CJ177" s="176"/>
      <c r="CK177" s="176"/>
      <c r="CL177" s="176"/>
      <c r="CM177" s="176"/>
      <c r="CN177" s="176"/>
      <c r="CO177" s="176"/>
      <c r="CP177" s="176"/>
      <c r="CQ177" s="176"/>
      <c r="CR177" s="176"/>
      <c r="CS177" s="176"/>
      <c r="CT177" s="176"/>
      <c r="CU177" s="176"/>
      <c r="CV177" s="176"/>
      <c r="CW177" s="176"/>
    </row>
    <row r="178" spans="1:101" s="179" customFormat="1" ht="20.100000000000001" customHeight="1">
      <c r="A178" s="657">
        <f t="shared" si="62"/>
        <v>135</v>
      </c>
      <c r="B178" s="196" t="str">
        <f t="shared" si="57"/>
        <v>Swansea Bay UHB</v>
      </c>
      <c r="C178" s="89"/>
      <c r="D178" s="89"/>
      <c r="E178" s="89"/>
      <c r="F178" s="89"/>
      <c r="G178" s="89"/>
      <c r="H178" s="197">
        <f t="shared" si="58"/>
        <v>0</v>
      </c>
      <c r="I178" s="197"/>
      <c r="J178" s="89"/>
      <c r="K178" s="90"/>
      <c r="L178" s="90"/>
      <c r="M178" s="89"/>
      <c r="N178" s="89"/>
      <c r="O178" s="89"/>
      <c r="P178" s="89"/>
      <c r="Q178" s="89"/>
      <c r="R178" s="122"/>
      <c r="S178" s="122"/>
      <c r="T178" s="122"/>
      <c r="U178" s="123"/>
      <c r="V178" s="123"/>
      <c r="W178" s="123"/>
      <c r="X178" s="122"/>
      <c r="Y178" s="122"/>
      <c r="Z178" s="122"/>
      <c r="AA178" s="122"/>
      <c r="AB178" s="122"/>
      <c r="AC178" s="122"/>
      <c r="AD178" s="197">
        <f t="shared" si="51"/>
        <v>0</v>
      </c>
      <c r="AE178" s="196" t="str">
        <f t="shared" si="63"/>
        <v/>
      </c>
      <c r="AF178" s="196" t="str">
        <f t="shared" si="52"/>
        <v/>
      </c>
      <c r="AG178" s="196" t="str">
        <f t="shared" si="53"/>
        <v/>
      </c>
      <c r="AH178" s="196" t="str">
        <f t="shared" si="54"/>
        <v/>
      </c>
      <c r="AI178" s="196" t="str">
        <f t="shared" si="55"/>
        <v/>
      </c>
      <c r="AJ178" s="196" t="str">
        <f t="shared" si="56"/>
        <v/>
      </c>
      <c r="AK178" s="196" t="str">
        <f t="shared" si="59"/>
        <v/>
      </c>
      <c r="AL178" s="196" t="str">
        <f t="shared" si="60"/>
        <v/>
      </c>
      <c r="AM178" s="176"/>
      <c r="AN178" s="176">
        <f t="shared" si="61"/>
        <v>0</v>
      </c>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c r="CI178" s="176"/>
      <c r="CJ178" s="176"/>
      <c r="CK178" s="176"/>
      <c r="CL178" s="176"/>
      <c r="CM178" s="176"/>
      <c r="CN178" s="176"/>
      <c r="CO178" s="176"/>
      <c r="CP178" s="176"/>
      <c r="CQ178" s="176"/>
      <c r="CR178" s="176"/>
      <c r="CS178" s="176"/>
      <c r="CT178" s="176"/>
      <c r="CU178" s="176"/>
      <c r="CV178" s="176"/>
      <c r="CW178" s="176"/>
    </row>
    <row r="179" spans="1:101" s="179" customFormat="1" ht="20.100000000000001" customHeight="1">
      <c r="A179" s="657">
        <f t="shared" si="62"/>
        <v>136</v>
      </c>
      <c r="B179" s="196" t="str">
        <f t="shared" si="57"/>
        <v>Swansea Bay UHB</v>
      </c>
      <c r="C179" s="89"/>
      <c r="D179" s="89"/>
      <c r="E179" s="89"/>
      <c r="F179" s="89"/>
      <c r="G179" s="89"/>
      <c r="H179" s="197">
        <f t="shared" si="58"/>
        <v>0</v>
      </c>
      <c r="I179" s="197"/>
      <c r="J179" s="89"/>
      <c r="K179" s="90"/>
      <c r="L179" s="90"/>
      <c r="M179" s="89"/>
      <c r="N179" s="89"/>
      <c r="O179" s="89"/>
      <c r="P179" s="89"/>
      <c r="Q179" s="89"/>
      <c r="R179" s="122"/>
      <c r="S179" s="122"/>
      <c r="T179" s="122"/>
      <c r="U179" s="123"/>
      <c r="V179" s="123"/>
      <c r="W179" s="123"/>
      <c r="X179" s="122"/>
      <c r="Y179" s="122"/>
      <c r="Z179" s="122"/>
      <c r="AA179" s="122"/>
      <c r="AB179" s="122"/>
      <c r="AC179" s="122"/>
      <c r="AD179" s="197">
        <f t="shared" si="51"/>
        <v>0</v>
      </c>
      <c r="AE179" s="196" t="str">
        <f t="shared" si="63"/>
        <v/>
      </c>
      <c r="AF179" s="196" t="str">
        <f t="shared" si="52"/>
        <v/>
      </c>
      <c r="AG179" s="196" t="str">
        <f t="shared" si="53"/>
        <v/>
      </c>
      <c r="AH179" s="196" t="str">
        <f t="shared" si="54"/>
        <v/>
      </c>
      <c r="AI179" s="196" t="str">
        <f t="shared" si="55"/>
        <v/>
      </c>
      <c r="AJ179" s="196" t="str">
        <f t="shared" si="56"/>
        <v/>
      </c>
      <c r="AK179" s="196" t="str">
        <f t="shared" si="59"/>
        <v/>
      </c>
      <c r="AL179" s="196" t="str">
        <f t="shared" si="60"/>
        <v/>
      </c>
      <c r="AM179" s="176"/>
      <c r="AN179" s="176">
        <f t="shared" si="61"/>
        <v>0</v>
      </c>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c r="CI179" s="176"/>
      <c r="CJ179" s="176"/>
      <c r="CK179" s="176"/>
      <c r="CL179" s="176"/>
      <c r="CM179" s="176"/>
      <c r="CN179" s="176"/>
      <c r="CO179" s="176"/>
      <c r="CP179" s="176"/>
      <c r="CQ179" s="176"/>
      <c r="CR179" s="176"/>
      <c r="CS179" s="176"/>
      <c r="CT179" s="176"/>
      <c r="CU179" s="176"/>
      <c r="CV179" s="176"/>
      <c r="CW179" s="176"/>
    </row>
    <row r="180" spans="1:101" s="179" customFormat="1" ht="20.100000000000001" customHeight="1">
      <c r="A180" s="657">
        <f t="shared" si="62"/>
        <v>137</v>
      </c>
      <c r="B180" s="196" t="str">
        <f t="shared" si="57"/>
        <v>Swansea Bay UHB</v>
      </c>
      <c r="C180" s="89"/>
      <c r="D180" s="89"/>
      <c r="E180" s="89"/>
      <c r="F180" s="89"/>
      <c r="G180" s="89"/>
      <c r="H180" s="197">
        <f t="shared" si="58"/>
        <v>0</v>
      </c>
      <c r="I180" s="197"/>
      <c r="J180" s="89"/>
      <c r="K180" s="90"/>
      <c r="L180" s="90"/>
      <c r="M180" s="89"/>
      <c r="N180" s="89"/>
      <c r="O180" s="89"/>
      <c r="P180" s="89"/>
      <c r="Q180" s="89"/>
      <c r="R180" s="122"/>
      <c r="S180" s="122"/>
      <c r="T180" s="122"/>
      <c r="U180" s="123"/>
      <c r="V180" s="123"/>
      <c r="W180" s="123"/>
      <c r="X180" s="122"/>
      <c r="Y180" s="122"/>
      <c r="Z180" s="122"/>
      <c r="AA180" s="122"/>
      <c r="AB180" s="122"/>
      <c r="AC180" s="122"/>
      <c r="AD180" s="197">
        <f t="shared" si="51"/>
        <v>0</v>
      </c>
      <c r="AE180" s="196" t="str">
        <f t="shared" si="63"/>
        <v/>
      </c>
      <c r="AF180" s="196" t="str">
        <f t="shared" si="52"/>
        <v/>
      </c>
      <c r="AG180" s="196" t="str">
        <f t="shared" si="53"/>
        <v/>
      </c>
      <c r="AH180" s="196" t="str">
        <f t="shared" si="54"/>
        <v/>
      </c>
      <c r="AI180" s="196" t="str">
        <f t="shared" si="55"/>
        <v/>
      </c>
      <c r="AJ180" s="196" t="str">
        <f t="shared" si="56"/>
        <v/>
      </c>
      <c r="AK180" s="196" t="str">
        <f t="shared" si="59"/>
        <v/>
      </c>
      <c r="AL180" s="196" t="str">
        <f t="shared" si="60"/>
        <v/>
      </c>
      <c r="AM180" s="176"/>
      <c r="AN180" s="176">
        <f t="shared" si="61"/>
        <v>0</v>
      </c>
      <c r="AO180" s="176"/>
      <c r="AP180" s="176"/>
      <c r="AQ180" s="176"/>
      <c r="AR180" s="176"/>
      <c r="AS180" s="176"/>
      <c r="AT180" s="176"/>
      <c r="AU180" s="176"/>
      <c r="AV180" s="176"/>
      <c r="AW180" s="176"/>
      <c r="AX180" s="176"/>
      <c r="AY180" s="176"/>
      <c r="AZ180" s="176"/>
      <c r="BA180" s="176"/>
      <c r="BB180" s="176"/>
      <c r="BC180" s="176"/>
      <c r="BD180" s="176"/>
      <c r="BE180" s="176"/>
      <c r="BF180" s="176"/>
      <c r="BG180" s="176"/>
      <c r="BH180" s="176"/>
      <c r="BI180" s="176"/>
      <c r="BJ180" s="176"/>
      <c r="BK180" s="176"/>
      <c r="BL180" s="176"/>
      <c r="BM180" s="176"/>
      <c r="BN180" s="176"/>
      <c r="BO180" s="176"/>
      <c r="BP180" s="176"/>
      <c r="BQ180" s="176"/>
      <c r="BR180" s="176"/>
      <c r="BS180" s="176"/>
      <c r="BT180" s="176"/>
      <c r="BU180" s="176"/>
      <c r="BV180" s="176"/>
      <c r="BW180" s="176"/>
      <c r="BX180" s="176"/>
      <c r="BY180" s="176"/>
      <c r="BZ180" s="176"/>
      <c r="CA180" s="176"/>
      <c r="CB180" s="176"/>
      <c r="CC180" s="176"/>
      <c r="CD180" s="176"/>
      <c r="CE180" s="176"/>
      <c r="CF180" s="176"/>
      <c r="CG180" s="176"/>
      <c r="CH180" s="176"/>
      <c r="CI180" s="176"/>
      <c r="CJ180" s="176"/>
      <c r="CK180" s="176"/>
      <c r="CL180" s="176"/>
      <c r="CM180" s="176"/>
      <c r="CN180" s="176"/>
      <c r="CO180" s="176"/>
      <c r="CP180" s="176"/>
      <c r="CQ180" s="176"/>
      <c r="CR180" s="176"/>
      <c r="CS180" s="176"/>
      <c r="CT180" s="176"/>
      <c r="CU180" s="176"/>
      <c r="CV180" s="176"/>
      <c r="CW180" s="176"/>
    </row>
    <row r="181" spans="1:101" s="179" customFormat="1" ht="20.100000000000001" customHeight="1">
      <c r="A181" s="657">
        <f t="shared" si="62"/>
        <v>138</v>
      </c>
      <c r="B181" s="196" t="str">
        <f t="shared" si="57"/>
        <v>Swansea Bay UHB</v>
      </c>
      <c r="C181" s="89"/>
      <c r="D181" s="89"/>
      <c r="E181" s="89"/>
      <c r="F181" s="89"/>
      <c r="G181" s="89"/>
      <c r="H181" s="197">
        <f t="shared" si="58"/>
        <v>0</v>
      </c>
      <c r="I181" s="197"/>
      <c r="J181" s="89"/>
      <c r="K181" s="90"/>
      <c r="L181" s="90"/>
      <c r="M181" s="89"/>
      <c r="N181" s="89"/>
      <c r="O181" s="89"/>
      <c r="P181" s="89"/>
      <c r="Q181" s="89"/>
      <c r="R181" s="122"/>
      <c r="S181" s="122"/>
      <c r="T181" s="122"/>
      <c r="U181" s="123"/>
      <c r="V181" s="123"/>
      <c r="W181" s="123"/>
      <c r="X181" s="122"/>
      <c r="Y181" s="122"/>
      <c r="Z181" s="122"/>
      <c r="AA181" s="122"/>
      <c r="AB181" s="122"/>
      <c r="AC181" s="122"/>
      <c r="AD181" s="197">
        <f t="shared" si="51"/>
        <v>0</v>
      </c>
      <c r="AE181" s="196" t="str">
        <f t="shared" si="63"/>
        <v/>
      </c>
      <c r="AF181" s="196" t="str">
        <f t="shared" si="52"/>
        <v/>
      </c>
      <c r="AG181" s="196" t="str">
        <f t="shared" si="53"/>
        <v/>
      </c>
      <c r="AH181" s="196" t="str">
        <f t="shared" si="54"/>
        <v/>
      </c>
      <c r="AI181" s="196" t="str">
        <f t="shared" si="55"/>
        <v/>
      </c>
      <c r="AJ181" s="196" t="str">
        <f t="shared" si="56"/>
        <v/>
      </c>
      <c r="AK181" s="196" t="str">
        <f t="shared" si="59"/>
        <v/>
      </c>
      <c r="AL181" s="196" t="str">
        <f t="shared" si="60"/>
        <v/>
      </c>
      <c r="AM181" s="176"/>
      <c r="AN181" s="176">
        <f t="shared" si="61"/>
        <v>0</v>
      </c>
      <c r="AO181" s="176"/>
      <c r="AP181" s="176"/>
      <c r="AQ181" s="176"/>
      <c r="AR181" s="176"/>
      <c r="AS181" s="176"/>
      <c r="AT181" s="176"/>
      <c r="AU181" s="176"/>
      <c r="AV181" s="176"/>
      <c r="AW181" s="176"/>
      <c r="AX181" s="176"/>
      <c r="AY181" s="176"/>
      <c r="AZ181" s="176"/>
      <c r="BA181" s="176"/>
      <c r="BB181" s="176"/>
      <c r="BC181" s="176"/>
      <c r="BD181" s="176"/>
      <c r="BE181" s="176"/>
      <c r="BF181" s="176"/>
      <c r="BG181" s="176"/>
      <c r="BH181" s="176"/>
      <c r="BI181" s="176"/>
      <c r="BJ181" s="176"/>
      <c r="BK181" s="176"/>
      <c r="BL181" s="176"/>
      <c r="BM181" s="176"/>
      <c r="BN181" s="176"/>
      <c r="BO181" s="176"/>
      <c r="BP181" s="176"/>
      <c r="BQ181" s="176"/>
      <c r="BR181" s="176"/>
      <c r="BS181" s="176"/>
      <c r="BT181" s="176"/>
      <c r="BU181" s="176"/>
      <c r="BV181" s="176"/>
      <c r="BW181" s="176"/>
      <c r="BX181" s="176"/>
      <c r="BY181" s="176"/>
      <c r="BZ181" s="176"/>
      <c r="CA181" s="176"/>
      <c r="CB181" s="176"/>
      <c r="CC181" s="176"/>
      <c r="CD181" s="176"/>
      <c r="CE181" s="176"/>
      <c r="CF181" s="176"/>
      <c r="CG181" s="176"/>
      <c r="CH181" s="176"/>
      <c r="CI181" s="176"/>
      <c r="CJ181" s="176"/>
      <c r="CK181" s="176"/>
      <c r="CL181" s="176"/>
      <c r="CM181" s="176"/>
      <c r="CN181" s="176"/>
      <c r="CO181" s="176"/>
      <c r="CP181" s="176"/>
      <c r="CQ181" s="176"/>
      <c r="CR181" s="176"/>
      <c r="CS181" s="176"/>
      <c r="CT181" s="176"/>
      <c r="CU181" s="176"/>
      <c r="CV181" s="176"/>
      <c r="CW181" s="176"/>
    </row>
    <row r="182" spans="1:101" s="179" customFormat="1" ht="20.100000000000001" customHeight="1">
      <c r="A182" s="657">
        <f t="shared" si="62"/>
        <v>139</v>
      </c>
      <c r="B182" s="196" t="str">
        <f t="shared" si="57"/>
        <v>Swansea Bay UHB</v>
      </c>
      <c r="C182" s="89"/>
      <c r="D182" s="89"/>
      <c r="E182" s="89"/>
      <c r="F182" s="89"/>
      <c r="G182" s="89"/>
      <c r="H182" s="197">
        <f t="shared" si="58"/>
        <v>0</v>
      </c>
      <c r="I182" s="197"/>
      <c r="J182" s="89"/>
      <c r="K182" s="90"/>
      <c r="L182" s="90"/>
      <c r="M182" s="89"/>
      <c r="N182" s="89"/>
      <c r="O182" s="89"/>
      <c r="P182" s="89"/>
      <c r="Q182" s="89"/>
      <c r="R182" s="122"/>
      <c r="S182" s="122"/>
      <c r="T182" s="122"/>
      <c r="U182" s="123"/>
      <c r="V182" s="123"/>
      <c r="W182" s="123"/>
      <c r="X182" s="122"/>
      <c r="Y182" s="122"/>
      <c r="Z182" s="122"/>
      <c r="AA182" s="122"/>
      <c r="AB182" s="122"/>
      <c r="AC182" s="122"/>
      <c r="AD182" s="197">
        <f t="shared" si="51"/>
        <v>0</v>
      </c>
      <c r="AE182" s="196" t="str">
        <f t="shared" si="63"/>
        <v/>
      </c>
      <c r="AF182" s="196" t="str">
        <f t="shared" si="52"/>
        <v/>
      </c>
      <c r="AG182" s="196" t="str">
        <f t="shared" si="53"/>
        <v/>
      </c>
      <c r="AH182" s="196" t="str">
        <f t="shared" si="54"/>
        <v/>
      </c>
      <c r="AI182" s="196" t="str">
        <f t="shared" si="55"/>
        <v/>
      </c>
      <c r="AJ182" s="196" t="str">
        <f t="shared" si="56"/>
        <v/>
      </c>
      <c r="AK182" s="196" t="str">
        <f t="shared" si="59"/>
        <v/>
      </c>
      <c r="AL182" s="196" t="str">
        <f t="shared" si="60"/>
        <v/>
      </c>
      <c r="AM182" s="176"/>
      <c r="AN182" s="176">
        <f t="shared" si="61"/>
        <v>0</v>
      </c>
      <c r="AO182" s="176"/>
      <c r="AP182" s="176"/>
      <c r="AQ182" s="176"/>
      <c r="AR182" s="176"/>
      <c r="AS182" s="176"/>
      <c r="AT182" s="176"/>
      <c r="AU182" s="176"/>
      <c r="AV182" s="176"/>
      <c r="AW182" s="176"/>
      <c r="AX182" s="176"/>
      <c r="AY182" s="176"/>
      <c r="AZ182" s="176"/>
      <c r="BA182" s="176"/>
      <c r="BB182" s="176"/>
      <c r="BC182" s="176"/>
      <c r="BD182" s="176"/>
      <c r="BE182" s="176"/>
      <c r="BF182" s="176"/>
      <c r="BG182" s="176"/>
      <c r="BH182" s="176"/>
      <c r="BI182" s="176"/>
      <c r="BJ182" s="176"/>
      <c r="BK182" s="176"/>
      <c r="BL182" s="176"/>
      <c r="BM182" s="176"/>
      <c r="BN182" s="176"/>
      <c r="BO182" s="176"/>
      <c r="BP182" s="176"/>
      <c r="BQ182" s="176"/>
      <c r="BR182" s="176"/>
      <c r="BS182" s="176"/>
      <c r="BT182" s="176"/>
      <c r="BU182" s="176"/>
      <c r="BV182" s="176"/>
      <c r="BW182" s="176"/>
      <c r="BX182" s="176"/>
      <c r="BY182" s="176"/>
      <c r="BZ182" s="176"/>
      <c r="CA182" s="176"/>
      <c r="CB182" s="176"/>
      <c r="CC182" s="176"/>
      <c r="CD182" s="176"/>
      <c r="CE182" s="176"/>
      <c r="CF182" s="176"/>
      <c r="CG182" s="176"/>
      <c r="CH182" s="176"/>
      <c r="CI182" s="176"/>
      <c r="CJ182" s="176"/>
      <c r="CK182" s="176"/>
      <c r="CL182" s="176"/>
      <c r="CM182" s="176"/>
      <c r="CN182" s="176"/>
      <c r="CO182" s="176"/>
      <c r="CP182" s="176"/>
      <c r="CQ182" s="176"/>
      <c r="CR182" s="176"/>
      <c r="CS182" s="176"/>
      <c r="CT182" s="176"/>
      <c r="CU182" s="176"/>
      <c r="CV182" s="176"/>
      <c r="CW182" s="176"/>
    </row>
    <row r="183" spans="1:101" s="179" customFormat="1" ht="20.100000000000001" customHeight="1">
      <c r="A183" s="657">
        <f t="shared" si="62"/>
        <v>140</v>
      </c>
      <c r="B183" s="196" t="str">
        <f t="shared" si="57"/>
        <v>Swansea Bay UHB</v>
      </c>
      <c r="C183" s="89"/>
      <c r="D183" s="89"/>
      <c r="E183" s="89"/>
      <c r="F183" s="89"/>
      <c r="G183" s="89"/>
      <c r="H183" s="197">
        <f t="shared" si="58"/>
        <v>0</v>
      </c>
      <c r="I183" s="197"/>
      <c r="J183" s="89"/>
      <c r="K183" s="90"/>
      <c r="L183" s="90"/>
      <c r="M183" s="89"/>
      <c r="N183" s="89"/>
      <c r="O183" s="89"/>
      <c r="P183" s="89"/>
      <c r="Q183" s="89"/>
      <c r="R183" s="122"/>
      <c r="S183" s="122"/>
      <c r="T183" s="122"/>
      <c r="U183" s="123"/>
      <c r="V183" s="123"/>
      <c r="W183" s="123"/>
      <c r="X183" s="122"/>
      <c r="Y183" s="122"/>
      <c r="Z183" s="122"/>
      <c r="AA183" s="122"/>
      <c r="AB183" s="122"/>
      <c r="AC183" s="122"/>
      <c r="AD183" s="197">
        <f t="shared" si="51"/>
        <v>0</v>
      </c>
      <c r="AE183" s="196" t="str">
        <f t="shared" si="63"/>
        <v/>
      </c>
      <c r="AF183" s="196" t="str">
        <f t="shared" si="52"/>
        <v/>
      </c>
      <c r="AG183" s="196" t="str">
        <f t="shared" si="53"/>
        <v/>
      </c>
      <c r="AH183" s="196" t="str">
        <f t="shared" si="54"/>
        <v/>
      </c>
      <c r="AI183" s="196" t="str">
        <f t="shared" si="55"/>
        <v/>
      </c>
      <c r="AJ183" s="196" t="str">
        <f t="shared" si="56"/>
        <v/>
      </c>
      <c r="AK183" s="196" t="str">
        <f t="shared" si="59"/>
        <v/>
      </c>
      <c r="AL183" s="196" t="str">
        <f t="shared" si="60"/>
        <v/>
      </c>
      <c r="AM183" s="176"/>
      <c r="AN183" s="176">
        <f t="shared" si="61"/>
        <v>0</v>
      </c>
      <c r="AO183" s="176"/>
      <c r="AP183" s="176"/>
      <c r="AQ183" s="176"/>
      <c r="AR183" s="176"/>
      <c r="AS183" s="176"/>
      <c r="AT183" s="176"/>
      <c r="AU183" s="176"/>
      <c r="AV183" s="176"/>
      <c r="AW183" s="176"/>
      <c r="AX183" s="176"/>
      <c r="AY183" s="176"/>
      <c r="AZ183" s="176"/>
      <c r="BA183" s="176"/>
      <c r="BB183" s="176"/>
      <c r="BC183" s="176"/>
      <c r="BD183" s="176"/>
      <c r="BE183" s="176"/>
      <c r="BF183" s="176"/>
      <c r="BG183" s="176"/>
      <c r="BH183" s="176"/>
      <c r="BI183" s="176"/>
      <c r="BJ183" s="176"/>
      <c r="BK183" s="176"/>
      <c r="BL183" s="176"/>
      <c r="BM183" s="176"/>
      <c r="BN183" s="176"/>
      <c r="BO183" s="176"/>
      <c r="BP183" s="176"/>
      <c r="BQ183" s="176"/>
      <c r="BR183" s="176"/>
      <c r="BS183" s="176"/>
      <c r="BT183" s="176"/>
      <c r="BU183" s="176"/>
      <c r="BV183" s="176"/>
      <c r="BW183" s="176"/>
      <c r="BX183" s="176"/>
      <c r="BY183" s="176"/>
      <c r="BZ183" s="176"/>
      <c r="CA183" s="176"/>
      <c r="CB183" s="176"/>
      <c r="CC183" s="176"/>
      <c r="CD183" s="176"/>
      <c r="CE183" s="176"/>
      <c r="CF183" s="176"/>
      <c r="CG183" s="176"/>
      <c r="CH183" s="176"/>
      <c r="CI183" s="176"/>
      <c r="CJ183" s="176"/>
      <c r="CK183" s="176"/>
      <c r="CL183" s="176"/>
      <c r="CM183" s="176"/>
      <c r="CN183" s="176"/>
      <c r="CO183" s="176"/>
      <c r="CP183" s="176"/>
      <c r="CQ183" s="176"/>
      <c r="CR183" s="176"/>
      <c r="CS183" s="176"/>
      <c r="CT183" s="176"/>
      <c r="CU183" s="176"/>
      <c r="CV183" s="176"/>
      <c r="CW183" s="176"/>
    </row>
    <row r="184" spans="1:101" s="179" customFormat="1" ht="20.100000000000001" customHeight="1">
      <c r="A184" s="657">
        <f t="shared" si="62"/>
        <v>141</v>
      </c>
      <c r="B184" s="196" t="str">
        <f t="shared" si="57"/>
        <v>Swansea Bay UHB</v>
      </c>
      <c r="C184" s="89"/>
      <c r="D184" s="89"/>
      <c r="E184" s="89"/>
      <c r="F184" s="89"/>
      <c r="G184" s="89"/>
      <c r="H184" s="197">
        <f t="shared" si="58"/>
        <v>0</v>
      </c>
      <c r="I184" s="197"/>
      <c r="J184" s="89"/>
      <c r="K184" s="90"/>
      <c r="L184" s="90"/>
      <c r="M184" s="89"/>
      <c r="N184" s="89"/>
      <c r="O184" s="89"/>
      <c r="P184" s="89"/>
      <c r="Q184" s="89"/>
      <c r="R184" s="122"/>
      <c r="S184" s="122"/>
      <c r="T184" s="122"/>
      <c r="U184" s="123"/>
      <c r="V184" s="123"/>
      <c r="W184" s="123"/>
      <c r="X184" s="122"/>
      <c r="Y184" s="122"/>
      <c r="Z184" s="122"/>
      <c r="AA184" s="122"/>
      <c r="AB184" s="122"/>
      <c r="AC184" s="122"/>
      <c r="AD184" s="197">
        <f t="shared" si="51"/>
        <v>0</v>
      </c>
      <c r="AE184" s="196" t="str">
        <f t="shared" si="63"/>
        <v/>
      </c>
      <c r="AF184" s="196" t="str">
        <f t="shared" si="52"/>
        <v/>
      </c>
      <c r="AG184" s="196" t="str">
        <f t="shared" si="53"/>
        <v/>
      </c>
      <c r="AH184" s="196" t="str">
        <f t="shared" si="54"/>
        <v/>
      </c>
      <c r="AI184" s="196" t="str">
        <f t="shared" si="55"/>
        <v/>
      </c>
      <c r="AJ184" s="196" t="str">
        <f t="shared" si="56"/>
        <v/>
      </c>
      <c r="AK184" s="196" t="str">
        <f t="shared" si="59"/>
        <v/>
      </c>
      <c r="AL184" s="196" t="str">
        <f t="shared" si="60"/>
        <v/>
      </c>
      <c r="AM184" s="176"/>
      <c r="AN184" s="176">
        <f t="shared" si="61"/>
        <v>0</v>
      </c>
      <c r="AO184" s="176"/>
      <c r="AP184" s="176"/>
      <c r="AQ184" s="176"/>
      <c r="AR184" s="176"/>
      <c r="AS184" s="176"/>
      <c r="AT184" s="176"/>
      <c r="AU184" s="176"/>
      <c r="AV184" s="176"/>
      <c r="AW184" s="176"/>
      <c r="AX184" s="176"/>
      <c r="AY184" s="176"/>
      <c r="AZ184" s="176"/>
      <c r="BA184" s="176"/>
      <c r="BB184" s="176"/>
      <c r="BC184" s="176"/>
      <c r="BD184" s="176"/>
      <c r="BE184" s="176"/>
      <c r="BF184" s="176"/>
      <c r="BG184" s="176"/>
      <c r="BH184" s="176"/>
      <c r="BI184" s="176"/>
      <c r="BJ184" s="176"/>
      <c r="BK184" s="176"/>
      <c r="BL184" s="176"/>
      <c r="BM184" s="176"/>
      <c r="BN184" s="176"/>
      <c r="BO184" s="176"/>
      <c r="BP184" s="176"/>
      <c r="BQ184" s="176"/>
      <c r="BR184" s="176"/>
      <c r="BS184" s="176"/>
      <c r="BT184" s="176"/>
      <c r="BU184" s="176"/>
      <c r="BV184" s="176"/>
      <c r="BW184" s="176"/>
      <c r="BX184" s="176"/>
      <c r="BY184" s="176"/>
      <c r="BZ184" s="176"/>
      <c r="CA184" s="176"/>
      <c r="CB184" s="176"/>
      <c r="CC184" s="176"/>
      <c r="CD184" s="176"/>
      <c r="CE184" s="176"/>
      <c r="CF184" s="176"/>
      <c r="CG184" s="176"/>
      <c r="CH184" s="176"/>
      <c r="CI184" s="176"/>
      <c r="CJ184" s="176"/>
      <c r="CK184" s="176"/>
      <c r="CL184" s="176"/>
      <c r="CM184" s="176"/>
      <c r="CN184" s="176"/>
      <c r="CO184" s="176"/>
      <c r="CP184" s="176"/>
      <c r="CQ184" s="176"/>
      <c r="CR184" s="176"/>
      <c r="CS184" s="176"/>
      <c r="CT184" s="176"/>
      <c r="CU184" s="176"/>
      <c r="CV184" s="176"/>
      <c r="CW184" s="176"/>
    </row>
    <row r="185" spans="1:101" s="179" customFormat="1" ht="20.100000000000001" customHeight="1">
      <c r="A185" s="657">
        <f t="shared" si="62"/>
        <v>142</v>
      </c>
      <c r="B185" s="196" t="str">
        <f t="shared" si="57"/>
        <v>Swansea Bay UHB</v>
      </c>
      <c r="C185" s="89"/>
      <c r="D185" s="89"/>
      <c r="E185" s="89"/>
      <c r="F185" s="89"/>
      <c r="G185" s="89"/>
      <c r="H185" s="197">
        <f t="shared" si="58"/>
        <v>0</v>
      </c>
      <c r="I185" s="197"/>
      <c r="J185" s="89"/>
      <c r="K185" s="90"/>
      <c r="L185" s="90"/>
      <c r="M185" s="89"/>
      <c r="N185" s="89"/>
      <c r="O185" s="89"/>
      <c r="P185" s="89"/>
      <c r="Q185" s="89"/>
      <c r="R185" s="122"/>
      <c r="S185" s="122"/>
      <c r="T185" s="122"/>
      <c r="U185" s="123"/>
      <c r="V185" s="123"/>
      <c r="W185" s="123"/>
      <c r="X185" s="122"/>
      <c r="Y185" s="122"/>
      <c r="Z185" s="122"/>
      <c r="AA185" s="122"/>
      <c r="AB185" s="122"/>
      <c r="AC185" s="122"/>
      <c r="AD185" s="197">
        <f t="shared" si="51"/>
        <v>0</v>
      </c>
      <c r="AE185" s="196" t="str">
        <f t="shared" si="63"/>
        <v/>
      </c>
      <c r="AF185" s="196" t="str">
        <f t="shared" si="52"/>
        <v/>
      </c>
      <c r="AG185" s="196" t="str">
        <f t="shared" si="53"/>
        <v/>
      </c>
      <c r="AH185" s="196" t="str">
        <f t="shared" si="54"/>
        <v/>
      </c>
      <c r="AI185" s="196" t="str">
        <f t="shared" si="55"/>
        <v/>
      </c>
      <c r="AJ185" s="196" t="str">
        <f t="shared" si="56"/>
        <v/>
      </c>
      <c r="AK185" s="196" t="str">
        <f t="shared" si="59"/>
        <v/>
      </c>
      <c r="AL185" s="196" t="str">
        <f t="shared" si="60"/>
        <v/>
      </c>
      <c r="AM185" s="176"/>
      <c r="AN185" s="176">
        <f t="shared" si="61"/>
        <v>0</v>
      </c>
      <c r="AO185" s="176"/>
      <c r="AP185" s="176"/>
      <c r="AQ185" s="176"/>
      <c r="AR185" s="176"/>
      <c r="AS185" s="176"/>
      <c r="AT185" s="176"/>
      <c r="AU185" s="176"/>
      <c r="AV185" s="176"/>
      <c r="AW185" s="176"/>
      <c r="AX185" s="176"/>
      <c r="AY185" s="176"/>
      <c r="AZ185" s="176"/>
      <c r="BA185" s="176"/>
      <c r="BB185" s="176"/>
      <c r="BC185" s="176"/>
      <c r="BD185" s="176"/>
      <c r="BE185" s="176"/>
      <c r="BF185" s="176"/>
      <c r="BG185" s="176"/>
      <c r="BH185" s="176"/>
      <c r="BI185" s="176"/>
      <c r="BJ185" s="176"/>
      <c r="BK185" s="176"/>
      <c r="BL185" s="176"/>
      <c r="BM185" s="176"/>
      <c r="BN185" s="176"/>
      <c r="BO185" s="176"/>
      <c r="BP185" s="176"/>
      <c r="BQ185" s="176"/>
      <c r="BR185" s="176"/>
      <c r="BS185" s="176"/>
      <c r="BT185" s="176"/>
      <c r="BU185" s="176"/>
      <c r="BV185" s="176"/>
      <c r="BW185" s="176"/>
      <c r="BX185" s="176"/>
      <c r="BY185" s="176"/>
      <c r="BZ185" s="176"/>
      <c r="CA185" s="176"/>
      <c r="CB185" s="176"/>
      <c r="CC185" s="176"/>
      <c r="CD185" s="176"/>
      <c r="CE185" s="176"/>
      <c r="CF185" s="176"/>
      <c r="CG185" s="176"/>
      <c r="CH185" s="176"/>
      <c r="CI185" s="176"/>
      <c r="CJ185" s="176"/>
      <c r="CK185" s="176"/>
      <c r="CL185" s="176"/>
      <c r="CM185" s="176"/>
      <c r="CN185" s="176"/>
      <c r="CO185" s="176"/>
      <c r="CP185" s="176"/>
      <c r="CQ185" s="176"/>
      <c r="CR185" s="176"/>
      <c r="CS185" s="176"/>
      <c r="CT185" s="176"/>
      <c r="CU185" s="176"/>
      <c r="CV185" s="176"/>
      <c r="CW185" s="176"/>
    </row>
    <row r="186" spans="1:101" s="179" customFormat="1" ht="20.100000000000001" customHeight="1">
      <c r="A186" s="657">
        <f t="shared" si="62"/>
        <v>143</v>
      </c>
      <c r="B186" s="196" t="str">
        <f t="shared" si="57"/>
        <v>Swansea Bay UHB</v>
      </c>
      <c r="C186" s="89"/>
      <c r="D186" s="89"/>
      <c r="E186" s="89"/>
      <c r="F186" s="89"/>
      <c r="G186" s="89"/>
      <c r="H186" s="197">
        <f t="shared" si="58"/>
        <v>0</v>
      </c>
      <c r="I186" s="197"/>
      <c r="J186" s="89"/>
      <c r="K186" s="90"/>
      <c r="L186" s="90"/>
      <c r="M186" s="89"/>
      <c r="N186" s="89"/>
      <c r="O186" s="89"/>
      <c r="P186" s="89"/>
      <c r="Q186" s="89"/>
      <c r="R186" s="122"/>
      <c r="S186" s="122"/>
      <c r="T186" s="122"/>
      <c r="U186" s="123"/>
      <c r="V186" s="123"/>
      <c r="W186" s="123"/>
      <c r="X186" s="122"/>
      <c r="Y186" s="122"/>
      <c r="Z186" s="122"/>
      <c r="AA186" s="122"/>
      <c r="AB186" s="122"/>
      <c r="AC186" s="122"/>
      <c r="AD186" s="197">
        <f t="shared" si="51"/>
        <v>0</v>
      </c>
      <c r="AE186" s="196" t="str">
        <f t="shared" si="63"/>
        <v/>
      </c>
      <c r="AF186" s="196" t="str">
        <f t="shared" si="52"/>
        <v/>
      </c>
      <c r="AG186" s="196" t="str">
        <f t="shared" si="53"/>
        <v/>
      </c>
      <c r="AH186" s="196" t="str">
        <f t="shared" si="54"/>
        <v/>
      </c>
      <c r="AI186" s="196" t="str">
        <f t="shared" si="55"/>
        <v/>
      </c>
      <c r="AJ186" s="196" t="str">
        <f t="shared" si="56"/>
        <v/>
      </c>
      <c r="AK186" s="196" t="str">
        <f t="shared" si="59"/>
        <v/>
      </c>
      <c r="AL186" s="196" t="str">
        <f t="shared" si="60"/>
        <v/>
      </c>
      <c r="AM186" s="176"/>
      <c r="AN186" s="176">
        <f t="shared" si="61"/>
        <v>0</v>
      </c>
      <c r="AO186" s="176"/>
      <c r="AP186" s="176"/>
      <c r="AQ186" s="176"/>
      <c r="AR186" s="176"/>
      <c r="AS186" s="176"/>
      <c r="AT186" s="176"/>
      <c r="AU186" s="176"/>
      <c r="AV186" s="176"/>
      <c r="AW186" s="176"/>
      <c r="AX186" s="176"/>
      <c r="AY186" s="176"/>
      <c r="AZ186" s="176"/>
      <c r="BA186" s="176"/>
      <c r="BB186" s="176"/>
      <c r="BC186" s="176"/>
      <c r="BD186" s="176"/>
      <c r="BE186" s="176"/>
      <c r="BF186" s="176"/>
      <c r="BG186" s="176"/>
      <c r="BH186" s="176"/>
      <c r="BI186" s="176"/>
      <c r="BJ186" s="176"/>
      <c r="BK186" s="176"/>
      <c r="BL186" s="176"/>
      <c r="BM186" s="176"/>
      <c r="BN186" s="176"/>
      <c r="BO186" s="176"/>
      <c r="BP186" s="176"/>
      <c r="BQ186" s="176"/>
      <c r="BR186" s="176"/>
      <c r="BS186" s="176"/>
      <c r="BT186" s="176"/>
      <c r="BU186" s="176"/>
      <c r="BV186" s="176"/>
      <c r="BW186" s="176"/>
      <c r="BX186" s="176"/>
      <c r="BY186" s="176"/>
      <c r="BZ186" s="176"/>
      <c r="CA186" s="176"/>
      <c r="CB186" s="176"/>
      <c r="CC186" s="176"/>
      <c r="CD186" s="176"/>
      <c r="CE186" s="176"/>
      <c r="CF186" s="176"/>
      <c r="CG186" s="176"/>
      <c r="CH186" s="176"/>
      <c r="CI186" s="176"/>
      <c r="CJ186" s="176"/>
      <c r="CK186" s="176"/>
      <c r="CL186" s="176"/>
      <c r="CM186" s="176"/>
      <c r="CN186" s="176"/>
      <c r="CO186" s="176"/>
      <c r="CP186" s="176"/>
      <c r="CQ186" s="176"/>
      <c r="CR186" s="176"/>
      <c r="CS186" s="176"/>
      <c r="CT186" s="176"/>
      <c r="CU186" s="176"/>
      <c r="CV186" s="176"/>
      <c r="CW186" s="176"/>
    </row>
    <row r="187" spans="1:101" s="179" customFormat="1" ht="20.100000000000001" customHeight="1">
      <c r="A187" s="657">
        <f t="shared" si="62"/>
        <v>144</v>
      </c>
      <c r="B187" s="196" t="str">
        <f t="shared" si="57"/>
        <v>Swansea Bay UHB</v>
      </c>
      <c r="C187" s="89"/>
      <c r="D187" s="89"/>
      <c r="E187" s="89"/>
      <c r="F187" s="89"/>
      <c r="G187" s="89"/>
      <c r="H187" s="197">
        <f t="shared" si="58"/>
        <v>0</v>
      </c>
      <c r="I187" s="197"/>
      <c r="J187" s="89"/>
      <c r="K187" s="90"/>
      <c r="L187" s="90"/>
      <c r="M187" s="89"/>
      <c r="N187" s="89"/>
      <c r="O187" s="89"/>
      <c r="P187" s="89"/>
      <c r="Q187" s="89"/>
      <c r="R187" s="122"/>
      <c r="S187" s="122"/>
      <c r="T187" s="122"/>
      <c r="U187" s="123"/>
      <c r="V187" s="123"/>
      <c r="W187" s="123"/>
      <c r="X187" s="122"/>
      <c r="Y187" s="122"/>
      <c r="Z187" s="122"/>
      <c r="AA187" s="122"/>
      <c r="AB187" s="122"/>
      <c r="AC187" s="122"/>
      <c r="AD187" s="197">
        <f t="shared" si="51"/>
        <v>0</v>
      </c>
      <c r="AE187" s="196" t="str">
        <f t="shared" si="63"/>
        <v/>
      </c>
      <c r="AF187" s="196" t="str">
        <f t="shared" si="52"/>
        <v/>
      </c>
      <c r="AG187" s="196" t="str">
        <f t="shared" si="53"/>
        <v/>
      </c>
      <c r="AH187" s="196" t="str">
        <f t="shared" si="54"/>
        <v/>
      </c>
      <c r="AI187" s="196" t="str">
        <f t="shared" si="55"/>
        <v/>
      </c>
      <c r="AJ187" s="196" t="str">
        <f t="shared" si="56"/>
        <v/>
      </c>
      <c r="AK187" s="196" t="str">
        <f t="shared" si="59"/>
        <v/>
      </c>
      <c r="AL187" s="196" t="str">
        <f t="shared" si="60"/>
        <v/>
      </c>
      <c r="AM187" s="176"/>
      <c r="AN187" s="176">
        <f t="shared" si="61"/>
        <v>0</v>
      </c>
      <c r="AO187" s="176"/>
      <c r="AP187" s="176"/>
      <c r="AQ187" s="176"/>
      <c r="AR187" s="176"/>
      <c r="AS187" s="176"/>
      <c r="AT187" s="176"/>
      <c r="AU187" s="176"/>
      <c r="AV187" s="176"/>
      <c r="AW187" s="176"/>
      <c r="AX187" s="176"/>
      <c r="AY187" s="176"/>
      <c r="AZ187" s="176"/>
      <c r="BA187" s="176"/>
      <c r="BB187" s="176"/>
      <c r="BC187" s="176"/>
      <c r="BD187" s="176"/>
      <c r="BE187" s="176"/>
      <c r="BF187" s="176"/>
      <c r="BG187" s="176"/>
      <c r="BH187" s="176"/>
      <c r="BI187" s="176"/>
      <c r="BJ187" s="176"/>
      <c r="BK187" s="176"/>
      <c r="BL187" s="176"/>
      <c r="BM187" s="176"/>
      <c r="BN187" s="176"/>
      <c r="BO187" s="176"/>
      <c r="BP187" s="176"/>
      <c r="BQ187" s="176"/>
      <c r="BR187" s="176"/>
      <c r="BS187" s="176"/>
      <c r="BT187" s="176"/>
      <c r="BU187" s="176"/>
      <c r="BV187" s="176"/>
      <c r="BW187" s="176"/>
      <c r="BX187" s="176"/>
      <c r="BY187" s="176"/>
      <c r="BZ187" s="176"/>
      <c r="CA187" s="176"/>
      <c r="CB187" s="176"/>
      <c r="CC187" s="176"/>
      <c r="CD187" s="176"/>
      <c r="CE187" s="176"/>
      <c r="CF187" s="176"/>
      <c r="CG187" s="176"/>
      <c r="CH187" s="176"/>
      <c r="CI187" s="176"/>
      <c r="CJ187" s="176"/>
      <c r="CK187" s="176"/>
      <c r="CL187" s="176"/>
      <c r="CM187" s="176"/>
      <c r="CN187" s="176"/>
      <c r="CO187" s="176"/>
      <c r="CP187" s="176"/>
      <c r="CQ187" s="176"/>
      <c r="CR187" s="176"/>
      <c r="CS187" s="176"/>
      <c r="CT187" s="176"/>
      <c r="CU187" s="176"/>
      <c r="CV187" s="176"/>
      <c r="CW187" s="176"/>
    </row>
    <row r="188" spans="1:101" s="179" customFormat="1" ht="20.100000000000001" customHeight="1">
      <c r="A188" s="657">
        <f t="shared" si="62"/>
        <v>145</v>
      </c>
      <c r="B188" s="196" t="str">
        <f t="shared" si="57"/>
        <v>Swansea Bay UHB</v>
      </c>
      <c r="C188" s="89"/>
      <c r="D188" s="89"/>
      <c r="E188" s="89"/>
      <c r="F188" s="89"/>
      <c r="G188" s="89"/>
      <c r="H188" s="197">
        <f t="shared" si="58"/>
        <v>0</v>
      </c>
      <c r="I188" s="197"/>
      <c r="J188" s="89"/>
      <c r="K188" s="90"/>
      <c r="L188" s="90"/>
      <c r="M188" s="89"/>
      <c r="N188" s="89"/>
      <c r="O188" s="89"/>
      <c r="P188" s="89"/>
      <c r="Q188" s="89"/>
      <c r="R188" s="122"/>
      <c r="S188" s="122"/>
      <c r="T188" s="122"/>
      <c r="U188" s="123"/>
      <c r="V188" s="123"/>
      <c r="W188" s="123"/>
      <c r="X188" s="122"/>
      <c r="Y188" s="122"/>
      <c r="Z188" s="122"/>
      <c r="AA188" s="122"/>
      <c r="AB188" s="122"/>
      <c r="AC188" s="122"/>
      <c r="AD188" s="197">
        <f t="shared" si="51"/>
        <v>0</v>
      </c>
      <c r="AE188" s="196" t="str">
        <f t="shared" si="63"/>
        <v/>
      </c>
      <c r="AF188" s="196" t="str">
        <f t="shared" si="52"/>
        <v/>
      </c>
      <c r="AG188" s="196" t="str">
        <f t="shared" si="53"/>
        <v/>
      </c>
      <c r="AH188" s="196" t="str">
        <f t="shared" si="54"/>
        <v/>
      </c>
      <c r="AI188" s="196" t="str">
        <f t="shared" si="55"/>
        <v/>
      </c>
      <c r="AJ188" s="196" t="str">
        <f t="shared" si="56"/>
        <v/>
      </c>
      <c r="AK188" s="196" t="str">
        <f t="shared" si="59"/>
        <v/>
      </c>
      <c r="AL188" s="196" t="str">
        <f t="shared" si="60"/>
        <v/>
      </c>
      <c r="AM188" s="176"/>
      <c r="AN188" s="176">
        <f t="shared" si="61"/>
        <v>0</v>
      </c>
      <c r="AO188" s="176"/>
      <c r="AP188" s="176"/>
      <c r="AQ188" s="176"/>
      <c r="AR188" s="176"/>
      <c r="AS188" s="176"/>
      <c r="AT188" s="176"/>
      <c r="AU188" s="176"/>
      <c r="AV188" s="176"/>
      <c r="AW188" s="176"/>
      <c r="AX188" s="176"/>
      <c r="AY188" s="176"/>
      <c r="AZ188" s="176"/>
      <c r="BA188" s="176"/>
      <c r="BB188" s="176"/>
      <c r="BC188" s="176"/>
      <c r="BD188" s="176"/>
      <c r="BE188" s="176"/>
      <c r="BF188" s="176"/>
      <c r="BG188" s="176"/>
      <c r="BH188" s="176"/>
      <c r="BI188" s="176"/>
      <c r="BJ188" s="176"/>
      <c r="BK188" s="176"/>
      <c r="BL188" s="176"/>
      <c r="BM188" s="176"/>
      <c r="BN188" s="176"/>
      <c r="BO188" s="176"/>
      <c r="BP188" s="176"/>
      <c r="BQ188" s="176"/>
      <c r="BR188" s="176"/>
      <c r="BS188" s="176"/>
      <c r="BT188" s="176"/>
      <c r="BU188" s="176"/>
      <c r="BV188" s="176"/>
      <c r="BW188" s="176"/>
      <c r="BX188" s="176"/>
      <c r="BY188" s="176"/>
      <c r="BZ188" s="176"/>
      <c r="CA188" s="176"/>
      <c r="CB188" s="176"/>
      <c r="CC188" s="176"/>
      <c r="CD188" s="176"/>
      <c r="CE188" s="176"/>
      <c r="CF188" s="176"/>
      <c r="CG188" s="176"/>
      <c r="CH188" s="176"/>
      <c r="CI188" s="176"/>
      <c r="CJ188" s="176"/>
      <c r="CK188" s="176"/>
      <c r="CL188" s="176"/>
      <c r="CM188" s="176"/>
      <c r="CN188" s="176"/>
      <c r="CO188" s="176"/>
      <c r="CP188" s="176"/>
      <c r="CQ188" s="176"/>
      <c r="CR188" s="176"/>
      <c r="CS188" s="176"/>
      <c r="CT188" s="176"/>
      <c r="CU188" s="176"/>
      <c r="CV188" s="176"/>
      <c r="CW188" s="176"/>
    </row>
    <row r="189" spans="1:101" s="179" customFormat="1" ht="20.100000000000001" customHeight="1">
      <c r="A189" s="657">
        <f t="shared" si="62"/>
        <v>146</v>
      </c>
      <c r="B189" s="196" t="str">
        <f t="shared" si="57"/>
        <v>Swansea Bay UHB</v>
      </c>
      <c r="C189" s="89"/>
      <c r="D189" s="89"/>
      <c r="E189" s="89"/>
      <c r="F189" s="89"/>
      <c r="G189" s="89"/>
      <c r="H189" s="197">
        <f t="shared" si="58"/>
        <v>0</v>
      </c>
      <c r="I189" s="197"/>
      <c r="J189" s="89"/>
      <c r="K189" s="90"/>
      <c r="L189" s="90"/>
      <c r="M189" s="89"/>
      <c r="N189" s="89"/>
      <c r="O189" s="89"/>
      <c r="P189" s="89"/>
      <c r="Q189" s="89"/>
      <c r="R189" s="122"/>
      <c r="S189" s="122"/>
      <c r="T189" s="122"/>
      <c r="U189" s="123"/>
      <c r="V189" s="123"/>
      <c r="W189" s="123"/>
      <c r="X189" s="122"/>
      <c r="Y189" s="122"/>
      <c r="Z189" s="122"/>
      <c r="AA189" s="122"/>
      <c r="AB189" s="122"/>
      <c r="AC189" s="122"/>
      <c r="AD189" s="197">
        <f t="shared" si="51"/>
        <v>0</v>
      </c>
      <c r="AE189" s="196" t="str">
        <f t="shared" si="63"/>
        <v/>
      </c>
      <c r="AF189" s="196" t="str">
        <f t="shared" si="52"/>
        <v/>
      </c>
      <c r="AG189" s="196" t="str">
        <f t="shared" si="53"/>
        <v/>
      </c>
      <c r="AH189" s="196" t="str">
        <f t="shared" si="54"/>
        <v/>
      </c>
      <c r="AI189" s="196" t="str">
        <f t="shared" si="55"/>
        <v/>
      </c>
      <c r="AJ189" s="196" t="str">
        <f t="shared" si="56"/>
        <v/>
      </c>
      <c r="AK189" s="196" t="str">
        <f t="shared" si="59"/>
        <v/>
      </c>
      <c r="AL189" s="196" t="str">
        <f t="shared" si="60"/>
        <v/>
      </c>
      <c r="AM189" s="176"/>
      <c r="AN189" s="176">
        <f t="shared" si="61"/>
        <v>0</v>
      </c>
      <c r="AO189" s="176"/>
      <c r="AP189" s="176"/>
      <c r="AQ189" s="176"/>
      <c r="AR189" s="176"/>
      <c r="AS189" s="176"/>
      <c r="AT189" s="176"/>
      <c r="AU189" s="176"/>
      <c r="AV189" s="176"/>
      <c r="AW189" s="176"/>
      <c r="AX189" s="176"/>
      <c r="AY189" s="176"/>
      <c r="AZ189" s="176"/>
      <c r="BA189" s="176"/>
      <c r="BB189" s="176"/>
      <c r="BC189" s="176"/>
      <c r="BD189" s="176"/>
      <c r="BE189" s="176"/>
      <c r="BF189" s="176"/>
      <c r="BG189" s="176"/>
      <c r="BH189" s="176"/>
      <c r="BI189" s="176"/>
      <c r="BJ189" s="176"/>
      <c r="BK189" s="176"/>
      <c r="BL189" s="176"/>
      <c r="BM189" s="176"/>
      <c r="BN189" s="176"/>
      <c r="BO189" s="176"/>
      <c r="BP189" s="176"/>
      <c r="BQ189" s="176"/>
      <c r="BR189" s="176"/>
      <c r="BS189" s="176"/>
      <c r="BT189" s="176"/>
      <c r="BU189" s="176"/>
      <c r="BV189" s="176"/>
      <c r="BW189" s="176"/>
      <c r="BX189" s="176"/>
      <c r="BY189" s="176"/>
      <c r="BZ189" s="176"/>
      <c r="CA189" s="176"/>
      <c r="CB189" s="176"/>
      <c r="CC189" s="176"/>
      <c r="CD189" s="176"/>
      <c r="CE189" s="176"/>
      <c r="CF189" s="176"/>
      <c r="CG189" s="176"/>
      <c r="CH189" s="176"/>
      <c r="CI189" s="176"/>
      <c r="CJ189" s="176"/>
      <c r="CK189" s="176"/>
      <c r="CL189" s="176"/>
      <c r="CM189" s="176"/>
      <c r="CN189" s="176"/>
      <c r="CO189" s="176"/>
      <c r="CP189" s="176"/>
      <c r="CQ189" s="176"/>
      <c r="CR189" s="176"/>
      <c r="CS189" s="176"/>
      <c r="CT189" s="176"/>
      <c r="CU189" s="176"/>
      <c r="CV189" s="176"/>
      <c r="CW189" s="176"/>
    </row>
    <row r="190" spans="1:101" s="179" customFormat="1" ht="20.100000000000001" customHeight="1">
      <c r="A190" s="657">
        <f t="shared" si="62"/>
        <v>147</v>
      </c>
      <c r="B190" s="196" t="str">
        <f t="shared" si="57"/>
        <v>Swansea Bay UHB</v>
      </c>
      <c r="C190" s="89"/>
      <c r="D190" s="89"/>
      <c r="E190" s="89"/>
      <c r="F190" s="89"/>
      <c r="G190" s="89"/>
      <c r="H190" s="197">
        <f t="shared" si="58"/>
        <v>0</v>
      </c>
      <c r="I190" s="197"/>
      <c r="J190" s="89"/>
      <c r="K190" s="90"/>
      <c r="L190" s="90"/>
      <c r="M190" s="89"/>
      <c r="N190" s="89"/>
      <c r="O190" s="89"/>
      <c r="P190" s="89"/>
      <c r="Q190" s="89"/>
      <c r="R190" s="122"/>
      <c r="S190" s="122"/>
      <c r="T190" s="122"/>
      <c r="U190" s="123"/>
      <c r="V190" s="123"/>
      <c r="W190" s="123"/>
      <c r="X190" s="122"/>
      <c r="Y190" s="122"/>
      <c r="Z190" s="122"/>
      <c r="AA190" s="122"/>
      <c r="AB190" s="122"/>
      <c r="AC190" s="122"/>
      <c r="AD190" s="197">
        <f t="shared" si="51"/>
        <v>0</v>
      </c>
      <c r="AE190" s="196" t="str">
        <f t="shared" si="63"/>
        <v/>
      </c>
      <c r="AF190" s="196" t="str">
        <f t="shared" si="52"/>
        <v/>
      </c>
      <c r="AG190" s="196" t="str">
        <f t="shared" si="53"/>
        <v/>
      </c>
      <c r="AH190" s="196" t="str">
        <f t="shared" si="54"/>
        <v/>
      </c>
      <c r="AI190" s="196" t="str">
        <f t="shared" si="55"/>
        <v/>
      </c>
      <c r="AJ190" s="196" t="str">
        <f t="shared" si="56"/>
        <v/>
      </c>
      <c r="AK190" s="196" t="str">
        <f t="shared" si="59"/>
        <v/>
      </c>
      <c r="AL190" s="196" t="str">
        <f t="shared" si="60"/>
        <v/>
      </c>
      <c r="AM190" s="176"/>
      <c r="AN190" s="176">
        <f t="shared" si="61"/>
        <v>0</v>
      </c>
      <c r="AO190" s="176"/>
      <c r="AP190" s="176"/>
      <c r="AQ190" s="176"/>
      <c r="AR190" s="176"/>
      <c r="AS190" s="176"/>
      <c r="AT190" s="176"/>
      <c r="AU190" s="176"/>
      <c r="AV190" s="176"/>
      <c r="AW190" s="176"/>
      <c r="AX190" s="176"/>
      <c r="AY190" s="176"/>
      <c r="AZ190" s="176"/>
      <c r="BA190" s="176"/>
      <c r="BB190" s="176"/>
      <c r="BC190" s="176"/>
      <c r="BD190" s="176"/>
      <c r="BE190" s="176"/>
      <c r="BF190" s="176"/>
      <c r="BG190" s="176"/>
      <c r="BH190" s="176"/>
      <c r="BI190" s="176"/>
      <c r="BJ190" s="176"/>
      <c r="BK190" s="176"/>
      <c r="BL190" s="176"/>
      <c r="BM190" s="176"/>
      <c r="BN190" s="176"/>
      <c r="BO190" s="176"/>
      <c r="BP190" s="176"/>
      <c r="BQ190" s="176"/>
      <c r="BR190" s="176"/>
      <c r="BS190" s="176"/>
      <c r="BT190" s="176"/>
      <c r="BU190" s="176"/>
      <c r="BV190" s="176"/>
      <c r="BW190" s="176"/>
      <c r="BX190" s="176"/>
      <c r="BY190" s="176"/>
      <c r="BZ190" s="176"/>
      <c r="CA190" s="176"/>
      <c r="CB190" s="176"/>
      <c r="CC190" s="176"/>
      <c r="CD190" s="176"/>
      <c r="CE190" s="176"/>
      <c r="CF190" s="176"/>
      <c r="CG190" s="176"/>
      <c r="CH190" s="176"/>
      <c r="CI190" s="176"/>
      <c r="CJ190" s="176"/>
      <c r="CK190" s="176"/>
      <c r="CL190" s="176"/>
      <c r="CM190" s="176"/>
      <c r="CN190" s="176"/>
      <c r="CO190" s="176"/>
      <c r="CP190" s="176"/>
      <c r="CQ190" s="176"/>
      <c r="CR190" s="176"/>
      <c r="CS190" s="176"/>
      <c r="CT190" s="176"/>
      <c r="CU190" s="176"/>
      <c r="CV190" s="176"/>
      <c r="CW190" s="176"/>
    </row>
    <row r="191" spans="1:101" s="179" customFormat="1" ht="20.100000000000001" customHeight="1">
      <c r="A191" s="657">
        <f t="shared" si="62"/>
        <v>148</v>
      </c>
      <c r="B191" s="196" t="str">
        <f t="shared" si="57"/>
        <v>Swansea Bay UHB</v>
      </c>
      <c r="C191" s="89"/>
      <c r="D191" s="89"/>
      <c r="E191" s="89"/>
      <c r="F191" s="89"/>
      <c r="G191" s="89"/>
      <c r="H191" s="197">
        <f t="shared" si="58"/>
        <v>0</v>
      </c>
      <c r="I191" s="197"/>
      <c r="J191" s="89"/>
      <c r="K191" s="90"/>
      <c r="L191" s="90"/>
      <c r="M191" s="89"/>
      <c r="N191" s="89"/>
      <c r="O191" s="89"/>
      <c r="P191" s="89"/>
      <c r="Q191" s="89"/>
      <c r="R191" s="122"/>
      <c r="S191" s="122"/>
      <c r="T191" s="122"/>
      <c r="U191" s="123"/>
      <c r="V191" s="123"/>
      <c r="W191" s="123"/>
      <c r="X191" s="122"/>
      <c r="Y191" s="122"/>
      <c r="Z191" s="122"/>
      <c r="AA191" s="122"/>
      <c r="AB191" s="122"/>
      <c r="AC191" s="122"/>
      <c r="AD191" s="197">
        <f t="shared" si="51"/>
        <v>0</v>
      </c>
      <c r="AE191" s="196" t="str">
        <f t="shared" si="63"/>
        <v/>
      </c>
      <c r="AF191" s="196" t="str">
        <f t="shared" si="52"/>
        <v/>
      </c>
      <c r="AG191" s="196" t="str">
        <f t="shared" si="53"/>
        <v/>
      </c>
      <c r="AH191" s="196" t="str">
        <f t="shared" si="54"/>
        <v/>
      </c>
      <c r="AI191" s="196" t="str">
        <f t="shared" si="55"/>
        <v/>
      </c>
      <c r="AJ191" s="196" t="str">
        <f t="shared" si="56"/>
        <v/>
      </c>
      <c r="AK191" s="196" t="str">
        <f t="shared" si="59"/>
        <v/>
      </c>
      <c r="AL191" s="196" t="str">
        <f t="shared" si="60"/>
        <v/>
      </c>
      <c r="AM191" s="176"/>
      <c r="AN191" s="176">
        <f t="shared" si="61"/>
        <v>0</v>
      </c>
      <c r="AO191" s="176"/>
      <c r="AP191" s="176"/>
      <c r="AQ191" s="176"/>
      <c r="AR191" s="176"/>
      <c r="AS191" s="176"/>
      <c r="AT191" s="176"/>
      <c r="AU191" s="176"/>
      <c r="AV191" s="176"/>
      <c r="AW191" s="176"/>
      <c r="AX191" s="176"/>
      <c r="AY191" s="176"/>
      <c r="AZ191" s="176"/>
      <c r="BA191" s="176"/>
      <c r="BB191" s="176"/>
      <c r="BC191" s="176"/>
      <c r="BD191" s="176"/>
      <c r="BE191" s="176"/>
      <c r="BF191" s="176"/>
      <c r="BG191" s="176"/>
      <c r="BH191" s="176"/>
      <c r="BI191" s="176"/>
      <c r="BJ191" s="176"/>
      <c r="BK191" s="176"/>
      <c r="BL191" s="176"/>
      <c r="BM191" s="176"/>
      <c r="BN191" s="176"/>
      <c r="BO191" s="176"/>
      <c r="BP191" s="176"/>
      <c r="BQ191" s="176"/>
      <c r="BR191" s="176"/>
      <c r="BS191" s="176"/>
      <c r="BT191" s="176"/>
      <c r="BU191" s="176"/>
      <c r="BV191" s="176"/>
      <c r="BW191" s="176"/>
      <c r="BX191" s="176"/>
      <c r="BY191" s="176"/>
      <c r="BZ191" s="176"/>
      <c r="CA191" s="176"/>
      <c r="CB191" s="176"/>
      <c r="CC191" s="176"/>
      <c r="CD191" s="176"/>
      <c r="CE191" s="176"/>
      <c r="CF191" s="176"/>
      <c r="CG191" s="176"/>
      <c r="CH191" s="176"/>
      <c r="CI191" s="176"/>
      <c r="CJ191" s="176"/>
      <c r="CK191" s="176"/>
      <c r="CL191" s="176"/>
      <c r="CM191" s="176"/>
      <c r="CN191" s="176"/>
      <c r="CO191" s="176"/>
      <c r="CP191" s="176"/>
      <c r="CQ191" s="176"/>
      <c r="CR191" s="176"/>
      <c r="CS191" s="176"/>
      <c r="CT191" s="176"/>
      <c r="CU191" s="176"/>
      <c r="CV191" s="176"/>
      <c r="CW191" s="176"/>
    </row>
    <row r="192" spans="1:101" s="179" customFormat="1" ht="20.100000000000001" customHeight="1">
      <c r="A192" s="657">
        <f t="shared" si="62"/>
        <v>149</v>
      </c>
      <c r="B192" s="196" t="str">
        <f t="shared" si="57"/>
        <v>Swansea Bay UHB</v>
      </c>
      <c r="C192" s="89"/>
      <c r="D192" s="89"/>
      <c r="E192" s="89"/>
      <c r="F192" s="89"/>
      <c r="G192" s="89"/>
      <c r="H192" s="197">
        <f t="shared" si="58"/>
        <v>0</v>
      </c>
      <c r="I192" s="197"/>
      <c r="J192" s="89"/>
      <c r="K192" s="90"/>
      <c r="L192" s="90"/>
      <c r="M192" s="89"/>
      <c r="N192" s="89"/>
      <c r="O192" s="89"/>
      <c r="P192" s="89"/>
      <c r="Q192" s="89"/>
      <c r="R192" s="122"/>
      <c r="S192" s="122"/>
      <c r="T192" s="122"/>
      <c r="U192" s="123"/>
      <c r="V192" s="123"/>
      <c r="W192" s="123"/>
      <c r="X192" s="122"/>
      <c r="Y192" s="122"/>
      <c r="Z192" s="122"/>
      <c r="AA192" s="122"/>
      <c r="AB192" s="122"/>
      <c r="AC192" s="122"/>
      <c r="AD192" s="197">
        <f t="shared" si="51"/>
        <v>0</v>
      </c>
      <c r="AE192" s="196" t="str">
        <f t="shared" si="63"/>
        <v/>
      </c>
      <c r="AF192" s="196" t="str">
        <f t="shared" si="52"/>
        <v/>
      </c>
      <c r="AG192" s="196" t="str">
        <f t="shared" si="53"/>
        <v/>
      </c>
      <c r="AH192" s="196" t="str">
        <f t="shared" si="54"/>
        <v/>
      </c>
      <c r="AI192" s="196" t="str">
        <f t="shared" si="55"/>
        <v/>
      </c>
      <c r="AJ192" s="196" t="str">
        <f t="shared" si="56"/>
        <v/>
      </c>
      <c r="AK192" s="196" t="str">
        <f t="shared" si="59"/>
        <v/>
      </c>
      <c r="AL192" s="196" t="str">
        <f t="shared" si="60"/>
        <v/>
      </c>
      <c r="AM192" s="176"/>
      <c r="AN192" s="176">
        <f t="shared" si="61"/>
        <v>0</v>
      </c>
      <c r="AO192" s="176"/>
      <c r="AP192" s="176"/>
      <c r="AQ192" s="176"/>
      <c r="AR192" s="176"/>
      <c r="AS192" s="176"/>
      <c r="AT192" s="176"/>
      <c r="AU192" s="176"/>
      <c r="AV192" s="176"/>
      <c r="AW192" s="176"/>
      <c r="AX192" s="176"/>
      <c r="AY192" s="176"/>
      <c r="AZ192" s="176"/>
      <c r="BA192" s="176"/>
      <c r="BB192" s="176"/>
      <c r="BC192" s="176"/>
      <c r="BD192" s="176"/>
      <c r="BE192" s="176"/>
      <c r="BF192" s="176"/>
      <c r="BG192" s="176"/>
      <c r="BH192" s="176"/>
      <c r="BI192" s="176"/>
      <c r="BJ192" s="176"/>
      <c r="BK192" s="176"/>
      <c r="BL192" s="176"/>
      <c r="BM192" s="176"/>
      <c r="BN192" s="176"/>
      <c r="BO192" s="176"/>
      <c r="BP192" s="176"/>
      <c r="BQ192" s="176"/>
      <c r="BR192" s="176"/>
      <c r="BS192" s="176"/>
      <c r="BT192" s="176"/>
      <c r="BU192" s="176"/>
      <c r="BV192" s="176"/>
      <c r="BW192" s="176"/>
      <c r="BX192" s="176"/>
      <c r="BY192" s="176"/>
      <c r="BZ192" s="176"/>
      <c r="CA192" s="176"/>
      <c r="CB192" s="176"/>
      <c r="CC192" s="176"/>
      <c r="CD192" s="176"/>
      <c r="CE192" s="176"/>
      <c r="CF192" s="176"/>
      <c r="CG192" s="176"/>
      <c r="CH192" s="176"/>
      <c r="CI192" s="176"/>
      <c r="CJ192" s="176"/>
      <c r="CK192" s="176"/>
      <c r="CL192" s="176"/>
      <c r="CM192" s="176"/>
      <c r="CN192" s="176"/>
      <c r="CO192" s="176"/>
      <c r="CP192" s="176"/>
      <c r="CQ192" s="176"/>
      <c r="CR192" s="176"/>
      <c r="CS192" s="176"/>
      <c r="CT192" s="176"/>
      <c r="CU192" s="176"/>
      <c r="CV192" s="176"/>
      <c r="CW192" s="176"/>
    </row>
    <row r="193" spans="1:101" s="179" customFormat="1" ht="20.100000000000001" customHeight="1">
      <c r="A193" s="657">
        <f t="shared" si="62"/>
        <v>150</v>
      </c>
      <c r="B193" s="196" t="str">
        <f t="shared" si="57"/>
        <v>Swansea Bay UHB</v>
      </c>
      <c r="C193" s="89"/>
      <c r="D193" s="89"/>
      <c r="E193" s="89"/>
      <c r="F193" s="89"/>
      <c r="G193" s="89"/>
      <c r="H193" s="197">
        <f t="shared" si="58"/>
        <v>0</v>
      </c>
      <c r="I193" s="197"/>
      <c r="J193" s="89"/>
      <c r="K193" s="90"/>
      <c r="L193" s="90"/>
      <c r="M193" s="89"/>
      <c r="N193" s="89"/>
      <c r="O193" s="89"/>
      <c r="P193" s="89"/>
      <c r="Q193" s="89"/>
      <c r="R193" s="122"/>
      <c r="S193" s="122"/>
      <c r="T193" s="122"/>
      <c r="U193" s="123"/>
      <c r="V193" s="123"/>
      <c r="W193" s="123"/>
      <c r="X193" s="122"/>
      <c r="Y193" s="122"/>
      <c r="Z193" s="122"/>
      <c r="AA193" s="122"/>
      <c r="AB193" s="122"/>
      <c r="AC193" s="122"/>
      <c r="AD193" s="197">
        <f t="shared" si="51"/>
        <v>0</v>
      </c>
      <c r="AE193" s="196" t="str">
        <f t="shared" si="63"/>
        <v/>
      </c>
      <c r="AF193" s="196" t="str">
        <f t="shared" si="52"/>
        <v/>
      </c>
      <c r="AG193" s="196" t="str">
        <f t="shared" si="53"/>
        <v/>
      </c>
      <c r="AH193" s="196" t="str">
        <f t="shared" si="54"/>
        <v/>
      </c>
      <c r="AI193" s="196" t="str">
        <f t="shared" si="55"/>
        <v/>
      </c>
      <c r="AJ193" s="196" t="str">
        <f t="shared" si="56"/>
        <v/>
      </c>
      <c r="AK193" s="196" t="str">
        <f t="shared" si="59"/>
        <v/>
      </c>
      <c r="AL193" s="196" t="str">
        <f t="shared" si="60"/>
        <v/>
      </c>
      <c r="AM193" s="176"/>
      <c r="AN193" s="176">
        <f t="shared" si="61"/>
        <v>0</v>
      </c>
      <c r="AO193" s="176"/>
      <c r="AP193" s="176"/>
      <c r="AQ193" s="176"/>
      <c r="AR193" s="176"/>
      <c r="AS193" s="176"/>
      <c r="AT193" s="176"/>
      <c r="AU193" s="176"/>
      <c r="AV193" s="176"/>
      <c r="AW193" s="176"/>
      <c r="AX193" s="176"/>
      <c r="AY193" s="176"/>
      <c r="AZ193" s="176"/>
      <c r="BA193" s="176"/>
      <c r="BB193" s="176"/>
      <c r="BC193" s="176"/>
      <c r="BD193" s="176"/>
      <c r="BE193" s="176"/>
      <c r="BF193" s="176"/>
      <c r="BG193" s="176"/>
      <c r="BH193" s="176"/>
      <c r="BI193" s="176"/>
      <c r="BJ193" s="176"/>
      <c r="BK193" s="176"/>
      <c r="BL193" s="176"/>
      <c r="BM193" s="176"/>
      <c r="BN193" s="176"/>
      <c r="BO193" s="176"/>
      <c r="BP193" s="176"/>
      <c r="BQ193" s="176"/>
      <c r="BR193" s="176"/>
      <c r="BS193" s="176"/>
      <c r="BT193" s="176"/>
      <c r="BU193" s="176"/>
      <c r="BV193" s="176"/>
      <c r="BW193" s="176"/>
      <c r="BX193" s="176"/>
      <c r="BY193" s="176"/>
      <c r="BZ193" s="176"/>
      <c r="CA193" s="176"/>
      <c r="CB193" s="176"/>
      <c r="CC193" s="176"/>
      <c r="CD193" s="176"/>
      <c r="CE193" s="176"/>
      <c r="CF193" s="176"/>
      <c r="CG193" s="176"/>
      <c r="CH193" s="176"/>
      <c r="CI193" s="176"/>
      <c r="CJ193" s="176"/>
      <c r="CK193" s="176"/>
      <c r="CL193" s="176"/>
      <c r="CM193" s="176"/>
      <c r="CN193" s="176"/>
      <c r="CO193" s="176"/>
      <c r="CP193" s="176"/>
      <c r="CQ193" s="176"/>
      <c r="CR193" s="176"/>
      <c r="CS193" s="176"/>
      <c r="CT193" s="176"/>
      <c r="CU193" s="176"/>
      <c r="CV193" s="176"/>
      <c r="CW193" s="176"/>
    </row>
    <row r="194" spans="1:101" s="179" customFormat="1" ht="20.100000000000001" customHeight="1">
      <c r="A194" s="657">
        <f t="shared" si="62"/>
        <v>151</v>
      </c>
      <c r="B194" s="196" t="str">
        <f t="shared" si="57"/>
        <v>Swansea Bay UHB</v>
      </c>
      <c r="C194" s="89"/>
      <c r="D194" s="89"/>
      <c r="E194" s="89"/>
      <c r="F194" s="89"/>
      <c r="G194" s="89"/>
      <c r="H194" s="197">
        <f t="shared" si="58"/>
        <v>0</v>
      </c>
      <c r="I194" s="197"/>
      <c r="J194" s="89"/>
      <c r="K194" s="90"/>
      <c r="L194" s="90"/>
      <c r="M194" s="89"/>
      <c r="N194" s="89"/>
      <c r="O194" s="89"/>
      <c r="P194" s="89"/>
      <c r="Q194" s="89"/>
      <c r="R194" s="122"/>
      <c r="S194" s="122"/>
      <c r="T194" s="122"/>
      <c r="U194" s="123"/>
      <c r="V194" s="123"/>
      <c r="W194" s="123"/>
      <c r="X194" s="122"/>
      <c r="Y194" s="122"/>
      <c r="Z194" s="122"/>
      <c r="AA194" s="122"/>
      <c r="AB194" s="122"/>
      <c r="AC194" s="122"/>
      <c r="AD194" s="197">
        <f t="shared" si="51"/>
        <v>0</v>
      </c>
      <c r="AE194" s="196" t="str">
        <f t="shared" si="63"/>
        <v/>
      </c>
      <c r="AF194" s="196" t="str">
        <f t="shared" si="52"/>
        <v/>
      </c>
      <c r="AG194" s="196" t="str">
        <f t="shared" si="53"/>
        <v/>
      </c>
      <c r="AH194" s="196" t="str">
        <f t="shared" si="54"/>
        <v/>
      </c>
      <c r="AI194" s="196" t="str">
        <f t="shared" si="55"/>
        <v/>
      </c>
      <c r="AJ194" s="196" t="str">
        <f t="shared" si="56"/>
        <v/>
      </c>
      <c r="AK194" s="196" t="str">
        <f t="shared" si="59"/>
        <v/>
      </c>
      <c r="AL194" s="196" t="str">
        <f t="shared" si="60"/>
        <v/>
      </c>
      <c r="AM194" s="176"/>
      <c r="AN194" s="176">
        <f t="shared" si="61"/>
        <v>0</v>
      </c>
      <c r="AO194" s="176"/>
      <c r="AP194" s="176"/>
      <c r="AQ194" s="176"/>
      <c r="AR194" s="176"/>
      <c r="AS194" s="176"/>
      <c r="AT194" s="176"/>
      <c r="AU194" s="176"/>
      <c r="AV194" s="176"/>
      <c r="AW194" s="176"/>
      <c r="AX194" s="176"/>
      <c r="AY194" s="176"/>
      <c r="AZ194" s="176"/>
      <c r="BA194" s="176"/>
      <c r="BB194" s="176"/>
      <c r="BC194" s="176"/>
      <c r="BD194" s="176"/>
      <c r="BE194" s="176"/>
      <c r="BF194" s="176"/>
      <c r="BG194" s="176"/>
      <c r="BH194" s="176"/>
      <c r="BI194" s="176"/>
      <c r="BJ194" s="176"/>
      <c r="BK194" s="176"/>
      <c r="BL194" s="176"/>
      <c r="BM194" s="176"/>
      <c r="BN194" s="176"/>
      <c r="BO194" s="176"/>
      <c r="BP194" s="176"/>
      <c r="BQ194" s="176"/>
      <c r="BR194" s="176"/>
      <c r="BS194" s="176"/>
      <c r="BT194" s="176"/>
      <c r="BU194" s="176"/>
      <c r="BV194" s="176"/>
      <c r="BW194" s="176"/>
      <c r="BX194" s="176"/>
      <c r="BY194" s="176"/>
      <c r="BZ194" s="176"/>
      <c r="CA194" s="176"/>
      <c r="CB194" s="176"/>
      <c r="CC194" s="176"/>
      <c r="CD194" s="176"/>
      <c r="CE194" s="176"/>
      <c r="CF194" s="176"/>
      <c r="CG194" s="176"/>
      <c r="CH194" s="176"/>
      <c r="CI194" s="176"/>
      <c r="CJ194" s="176"/>
      <c r="CK194" s="176"/>
      <c r="CL194" s="176"/>
      <c r="CM194" s="176"/>
      <c r="CN194" s="176"/>
      <c r="CO194" s="176"/>
      <c r="CP194" s="176"/>
      <c r="CQ194" s="176"/>
      <c r="CR194" s="176"/>
      <c r="CS194" s="176"/>
      <c r="CT194" s="176"/>
      <c r="CU194" s="176"/>
      <c r="CV194" s="176"/>
      <c r="CW194" s="176"/>
    </row>
    <row r="195" spans="1:101" s="179" customFormat="1" ht="20.100000000000001" customHeight="1">
      <c r="A195" s="657">
        <f t="shared" si="62"/>
        <v>152</v>
      </c>
      <c r="B195" s="196" t="str">
        <f t="shared" si="57"/>
        <v>Swansea Bay UHB</v>
      </c>
      <c r="C195" s="89"/>
      <c r="D195" s="89"/>
      <c r="E195" s="89"/>
      <c r="F195" s="89"/>
      <c r="G195" s="89"/>
      <c r="H195" s="197">
        <f t="shared" si="58"/>
        <v>0</v>
      </c>
      <c r="I195" s="197"/>
      <c r="J195" s="89"/>
      <c r="K195" s="90"/>
      <c r="L195" s="90"/>
      <c r="M195" s="89"/>
      <c r="N195" s="89"/>
      <c r="O195" s="89"/>
      <c r="P195" s="89"/>
      <c r="Q195" s="89"/>
      <c r="R195" s="122"/>
      <c r="S195" s="122"/>
      <c r="T195" s="122"/>
      <c r="U195" s="123"/>
      <c r="V195" s="123"/>
      <c r="W195" s="123"/>
      <c r="X195" s="122"/>
      <c r="Y195" s="122"/>
      <c r="Z195" s="122"/>
      <c r="AA195" s="122"/>
      <c r="AB195" s="122"/>
      <c r="AC195" s="122"/>
      <c r="AD195" s="197">
        <f t="shared" si="51"/>
        <v>0</v>
      </c>
      <c r="AE195" s="196" t="str">
        <f t="shared" si="63"/>
        <v/>
      </c>
      <c r="AF195" s="196" t="str">
        <f t="shared" si="52"/>
        <v/>
      </c>
      <c r="AG195" s="196" t="str">
        <f t="shared" si="53"/>
        <v/>
      </c>
      <c r="AH195" s="196" t="str">
        <f t="shared" si="54"/>
        <v/>
      </c>
      <c r="AI195" s="196" t="str">
        <f t="shared" si="55"/>
        <v/>
      </c>
      <c r="AJ195" s="196" t="str">
        <f t="shared" si="56"/>
        <v/>
      </c>
      <c r="AK195" s="196" t="str">
        <f t="shared" si="59"/>
        <v/>
      </c>
      <c r="AL195" s="196" t="str">
        <f t="shared" si="60"/>
        <v/>
      </c>
      <c r="AM195" s="176"/>
      <c r="AN195" s="176">
        <f t="shared" si="61"/>
        <v>0</v>
      </c>
      <c r="AO195" s="176"/>
      <c r="AP195" s="176"/>
      <c r="AQ195" s="176"/>
      <c r="AR195" s="176"/>
      <c r="AS195" s="176"/>
      <c r="AT195" s="176"/>
      <c r="AU195" s="176"/>
      <c r="AV195" s="176"/>
      <c r="AW195" s="176"/>
      <c r="AX195" s="176"/>
      <c r="AY195" s="176"/>
      <c r="AZ195" s="176"/>
      <c r="BA195" s="176"/>
      <c r="BB195" s="176"/>
      <c r="BC195" s="176"/>
      <c r="BD195" s="176"/>
      <c r="BE195" s="176"/>
      <c r="BF195" s="176"/>
      <c r="BG195" s="176"/>
      <c r="BH195" s="176"/>
      <c r="BI195" s="176"/>
      <c r="BJ195" s="176"/>
      <c r="BK195" s="176"/>
      <c r="BL195" s="176"/>
      <c r="BM195" s="176"/>
      <c r="BN195" s="176"/>
      <c r="BO195" s="176"/>
      <c r="BP195" s="176"/>
      <c r="BQ195" s="176"/>
      <c r="BR195" s="176"/>
      <c r="BS195" s="176"/>
      <c r="BT195" s="176"/>
      <c r="BU195" s="176"/>
      <c r="BV195" s="176"/>
      <c r="BW195" s="176"/>
      <c r="BX195" s="176"/>
      <c r="BY195" s="176"/>
      <c r="BZ195" s="176"/>
      <c r="CA195" s="176"/>
      <c r="CB195" s="176"/>
      <c r="CC195" s="176"/>
      <c r="CD195" s="176"/>
      <c r="CE195" s="176"/>
      <c r="CF195" s="176"/>
      <c r="CG195" s="176"/>
      <c r="CH195" s="176"/>
      <c r="CI195" s="176"/>
      <c r="CJ195" s="176"/>
      <c r="CK195" s="176"/>
      <c r="CL195" s="176"/>
      <c r="CM195" s="176"/>
      <c r="CN195" s="176"/>
      <c r="CO195" s="176"/>
      <c r="CP195" s="176"/>
      <c r="CQ195" s="176"/>
      <c r="CR195" s="176"/>
      <c r="CS195" s="176"/>
      <c r="CT195" s="176"/>
      <c r="CU195" s="176"/>
      <c r="CV195" s="176"/>
      <c r="CW195" s="176"/>
    </row>
    <row r="196" spans="1:101" s="179" customFormat="1" ht="20.100000000000001" customHeight="1">
      <c r="A196" s="657">
        <f t="shared" si="62"/>
        <v>153</v>
      </c>
      <c r="B196" s="196" t="str">
        <f t="shared" si="57"/>
        <v>Swansea Bay UHB</v>
      </c>
      <c r="C196" s="89"/>
      <c r="D196" s="89"/>
      <c r="E196" s="89"/>
      <c r="F196" s="89"/>
      <c r="G196" s="89"/>
      <c r="H196" s="197">
        <f t="shared" si="58"/>
        <v>0</v>
      </c>
      <c r="I196" s="197"/>
      <c r="J196" s="89"/>
      <c r="K196" s="90"/>
      <c r="L196" s="90"/>
      <c r="M196" s="89"/>
      <c r="N196" s="89"/>
      <c r="O196" s="89"/>
      <c r="P196" s="89"/>
      <c r="Q196" s="89"/>
      <c r="R196" s="122"/>
      <c r="S196" s="122"/>
      <c r="T196" s="122"/>
      <c r="U196" s="123"/>
      <c r="V196" s="123"/>
      <c r="W196" s="123"/>
      <c r="X196" s="122"/>
      <c r="Y196" s="122"/>
      <c r="Z196" s="122"/>
      <c r="AA196" s="122"/>
      <c r="AB196" s="122"/>
      <c r="AC196" s="122"/>
      <c r="AD196" s="197">
        <f t="shared" si="51"/>
        <v>0</v>
      </c>
      <c r="AE196" s="196" t="str">
        <f t="shared" si="63"/>
        <v/>
      </c>
      <c r="AF196" s="196" t="str">
        <f t="shared" si="52"/>
        <v/>
      </c>
      <c r="AG196" s="196" t="str">
        <f t="shared" si="53"/>
        <v/>
      </c>
      <c r="AH196" s="196" t="str">
        <f t="shared" si="54"/>
        <v/>
      </c>
      <c r="AI196" s="196" t="str">
        <f t="shared" si="55"/>
        <v/>
      </c>
      <c r="AJ196" s="196" t="str">
        <f t="shared" si="56"/>
        <v/>
      </c>
      <c r="AK196" s="196" t="str">
        <f t="shared" si="59"/>
        <v/>
      </c>
      <c r="AL196" s="196" t="str">
        <f t="shared" si="60"/>
        <v/>
      </c>
      <c r="AM196" s="176"/>
      <c r="AN196" s="176">
        <f t="shared" si="61"/>
        <v>0</v>
      </c>
      <c r="AO196" s="176"/>
      <c r="AP196" s="176"/>
      <c r="AQ196" s="176"/>
      <c r="AR196" s="176"/>
      <c r="AS196" s="176"/>
      <c r="AT196" s="176"/>
      <c r="AU196" s="176"/>
      <c r="AV196" s="176"/>
      <c r="AW196" s="176"/>
      <c r="AX196" s="176"/>
      <c r="AY196" s="176"/>
      <c r="AZ196" s="176"/>
      <c r="BA196" s="176"/>
      <c r="BB196" s="176"/>
      <c r="BC196" s="176"/>
      <c r="BD196" s="176"/>
      <c r="BE196" s="176"/>
      <c r="BF196" s="176"/>
      <c r="BG196" s="176"/>
      <c r="BH196" s="176"/>
      <c r="BI196" s="176"/>
      <c r="BJ196" s="176"/>
      <c r="BK196" s="176"/>
      <c r="BL196" s="176"/>
      <c r="BM196" s="176"/>
      <c r="BN196" s="176"/>
      <c r="BO196" s="176"/>
      <c r="BP196" s="176"/>
      <c r="BQ196" s="176"/>
      <c r="BR196" s="176"/>
      <c r="BS196" s="176"/>
      <c r="BT196" s="176"/>
      <c r="BU196" s="176"/>
      <c r="BV196" s="176"/>
      <c r="BW196" s="176"/>
      <c r="BX196" s="176"/>
      <c r="BY196" s="176"/>
      <c r="BZ196" s="176"/>
      <c r="CA196" s="176"/>
      <c r="CB196" s="176"/>
      <c r="CC196" s="176"/>
      <c r="CD196" s="176"/>
      <c r="CE196" s="176"/>
      <c r="CF196" s="176"/>
      <c r="CG196" s="176"/>
      <c r="CH196" s="176"/>
      <c r="CI196" s="176"/>
      <c r="CJ196" s="176"/>
      <c r="CK196" s="176"/>
      <c r="CL196" s="176"/>
      <c r="CM196" s="176"/>
      <c r="CN196" s="176"/>
      <c r="CO196" s="176"/>
      <c r="CP196" s="176"/>
      <c r="CQ196" s="176"/>
      <c r="CR196" s="176"/>
      <c r="CS196" s="176"/>
      <c r="CT196" s="176"/>
      <c r="CU196" s="176"/>
      <c r="CV196" s="176"/>
      <c r="CW196" s="176"/>
    </row>
    <row r="197" spans="1:101" s="179" customFormat="1" ht="20.100000000000001" customHeight="1">
      <c r="A197" s="657">
        <f t="shared" si="62"/>
        <v>154</v>
      </c>
      <c r="B197" s="196" t="str">
        <f t="shared" si="57"/>
        <v>Swansea Bay UHB</v>
      </c>
      <c r="C197" s="89"/>
      <c r="D197" s="89"/>
      <c r="E197" s="89"/>
      <c r="F197" s="89"/>
      <c r="G197" s="89"/>
      <c r="H197" s="197">
        <f t="shared" si="58"/>
        <v>0</v>
      </c>
      <c r="I197" s="197"/>
      <c r="J197" s="89"/>
      <c r="K197" s="90"/>
      <c r="L197" s="90"/>
      <c r="M197" s="89"/>
      <c r="N197" s="89"/>
      <c r="O197" s="89"/>
      <c r="P197" s="89"/>
      <c r="Q197" s="89"/>
      <c r="R197" s="122"/>
      <c r="S197" s="122"/>
      <c r="T197" s="122"/>
      <c r="U197" s="123"/>
      <c r="V197" s="123"/>
      <c r="W197" s="123"/>
      <c r="X197" s="122"/>
      <c r="Y197" s="122"/>
      <c r="Z197" s="122"/>
      <c r="AA197" s="122"/>
      <c r="AB197" s="122"/>
      <c r="AC197" s="122"/>
      <c r="AD197" s="197">
        <f t="shared" si="51"/>
        <v>0</v>
      </c>
      <c r="AE197" s="196" t="str">
        <f t="shared" si="63"/>
        <v/>
      </c>
      <c r="AF197" s="196" t="str">
        <f t="shared" si="52"/>
        <v/>
      </c>
      <c r="AG197" s="196" t="str">
        <f t="shared" si="53"/>
        <v/>
      </c>
      <c r="AH197" s="196" t="str">
        <f t="shared" si="54"/>
        <v/>
      </c>
      <c r="AI197" s="196" t="str">
        <f t="shared" si="55"/>
        <v/>
      </c>
      <c r="AJ197" s="196" t="str">
        <f t="shared" si="56"/>
        <v/>
      </c>
      <c r="AK197" s="196" t="str">
        <f t="shared" si="59"/>
        <v/>
      </c>
      <c r="AL197" s="196" t="str">
        <f t="shared" si="60"/>
        <v/>
      </c>
      <c r="AM197" s="176"/>
      <c r="AN197" s="176">
        <f t="shared" si="61"/>
        <v>0</v>
      </c>
      <c r="AO197" s="176"/>
      <c r="AP197" s="176"/>
      <c r="AQ197" s="176"/>
      <c r="AR197" s="176"/>
      <c r="AS197" s="176"/>
      <c r="AT197" s="176"/>
      <c r="AU197" s="176"/>
      <c r="AV197" s="176"/>
      <c r="AW197" s="176"/>
      <c r="AX197" s="176"/>
      <c r="AY197" s="176"/>
      <c r="AZ197" s="176"/>
      <c r="BA197" s="176"/>
      <c r="BB197" s="176"/>
      <c r="BC197" s="176"/>
      <c r="BD197" s="176"/>
      <c r="BE197" s="176"/>
      <c r="BF197" s="176"/>
      <c r="BG197" s="176"/>
      <c r="BH197" s="176"/>
      <c r="BI197" s="176"/>
      <c r="BJ197" s="176"/>
      <c r="BK197" s="176"/>
      <c r="BL197" s="176"/>
      <c r="BM197" s="176"/>
      <c r="BN197" s="176"/>
      <c r="BO197" s="176"/>
      <c r="BP197" s="176"/>
      <c r="BQ197" s="176"/>
      <c r="BR197" s="176"/>
      <c r="BS197" s="176"/>
      <c r="BT197" s="176"/>
      <c r="BU197" s="176"/>
      <c r="BV197" s="176"/>
      <c r="BW197" s="176"/>
      <c r="BX197" s="176"/>
      <c r="BY197" s="176"/>
      <c r="BZ197" s="176"/>
      <c r="CA197" s="176"/>
      <c r="CB197" s="176"/>
      <c r="CC197" s="176"/>
      <c r="CD197" s="176"/>
      <c r="CE197" s="176"/>
      <c r="CF197" s="176"/>
      <c r="CG197" s="176"/>
      <c r="CH197" s="176"/>
      <c r="CI197" s="176"/>
      <c r="CJ197" s="176"/>
      <c r="CK197" s="176"/>
      <c r="CL197" s="176"/>
      <c r="CM197" s="176"/>
      <c r="CN197" s="176"/>
      <c r="CO197" s="176"/>
      <c r="CP197" s="176"/>
      <c r="CQ197" s="176"/>
      <c r="CR197" s="176"/>
      <c r="CS197" s="176"/>
      <c r="CT197" s="176"/>
      <c r="CU197" s="176"/>
      <c r="CV197" s="176"/>
      <c r="CW197" s="176"/>
    </row>
    <row r="198" spans="1:101" s="179" customFormat="1" ht="20.100000000000001" customHeight="1">
      <c r="A198" s="657">
        <f t="shared" si="62"/>
        <v>155</v>
      </c>
      <c r="B198" s="196" t="str">
        <f t="shared" si="57"/>
        <v>Swansea Bay UHB</v>
      </c>
      <c r="C198" s="89"/>
      <c r="D198" s="89"/>
      <c r="E198" s="89"/>
      <c r="F198" s="89"/>
      <c r="G198" s="89"/>
      <c r="H198" s="197">
        <f t="shared" si="58"/>
        <v>0</v>
      </c>
      <c r="I198" s="197"/>
      <c r="J198" s="89"/>
      <c r="K198" s="90"/>
      <c r="L198" s="90"/>
      <c r="M198" s="89"/>
      <c r="N198" s="89"/>
      <c r="O198" s="89"/>
      <c r="P198" s="89"/>
      <c r="Q198" s="89"/>
      <c r="R198" s="122"/>
      <c r="S198" s="122"/>
      <c r="T198" s="122"/>
      <c r="U198" s="123"/>
      <c r="V198" s="123"/>
      <c r="W198" s="123"/>
      <c r="X198" s="122"/>
      <c r="Y198" s="122"/>
      <c r="Z198" s="122"/>
      <c r="AA198" s="122"/>
      <c r="AB198" s="122"/>
      <c r="AC198" s="122"/>
      <c r="AD198" s="197">
        <f t="shared" si="51"/>
        <v>0</v>
      </c>
      <c r="AE198" s="196" t="str">
        <f t="shared" si="63"/>
        <v/>
      </c>
      <c r="AF198" s="196" t="str">
        <f t="shared" si="52"/>
        <v/>
      </c>
      <c r="AG198" s="196" t="str">
        <f t="shared" si="53"/>
        <v/>
      </c>
      <c r="AH198" s="196" t="str">
        <f t="shared" si="54"/>
        <v/>
      </c>
      <c r="AI198" s="196" t="str">
        <f t="shared" si="55"/>
        <v/>
      </c>
      <c r="AJ198" s="196" t="str">
        <f t="shared" si="56"/>
        <v/>
      </c>
      <c r="AK198" s="196" t="str">
        <f t="shared" si="59"/>
        <v/>
      </c>
      <c r="AL198" s="196" t="str">
        <f t="shared" si="60"/>
        <v/>
      </c>
      <c r="AM198" s="176"/>
      <c r="AN198" s="176">
        <f t="shared" si="61"/>
        <v>0</v>
      </c>
      <c r="AO198" s="176"/>
      <c r="AP198" s="176"/>
      <c r="AQ198" s="176"/>
      <c r="AR198" s="176"/>
      <c r="AS198" s="176"/>
      <c r="AT198" s="176"/>
      <c r="AU198" s="176"/>
      <c r="AV198" s="176"/>
      <c r="AW198" s="176"/>
      <c r="AX198" s="176"/>
      <c r="AY198" s="176"/>
      <c r="AZ198" s="176"/>
      <c r="BA198" s="176"/>
      <c r="BB198" s="176"/>
      <c r="BC198" s="176"/>
      <c r="BD198" s="176"/>
      <c r="BE198" s="176"/>
      <c r="BF198" s="176"/>
      <c r="BG198" s="176"/>
      <c r="BH198" s="176"/>
      <c r="BI198" s="176"/>
      <c r="BJ198" s="176"/>
      <c r="BK198" s="176"/>
      <c r="BL198" s="176"/>
      <c r="BM198" s="176"/>
      <c r="BN198" s="176"/>
      <c r="BO198" s="176"/>
      <c r="BP198" s="176"/>
      <c r="BQ198" s="176"/>
      <c r="BR198" s="176"/>
      <c r="BS198" s="176"/>
      <c r="BT198" s="176"/>
      <c r="BU198" s="176"/>
      <c r="BV198" s="176"/>
      <c r="BW198" s="176"/>
      <c r="BX198" s="176"/>
      <c r="BY198" s="176"/>
      <c r="BZ198" s="176"/>
      <c r="CA198" s="176"/>
      <c r="CB198" s="176"/>
      <c r="CC198" s="176"/>
      <c r="CD198" s="176"/>
      <c r="CE198" s="176"/>
      <c r="CF198" s="176"/>
      <c r="CG198" s="176"/>
      <c r="CH198" s="176"/>
      <c r="CI198" s="176"/>
      <c r="CJ198" s="176"/>
      <c r="CK198" s="176"/>
      <c r="CL198" s="176"/>
      <c r="CM198" s="176"/>
      <c r="CN198" s="176"/>
      <c r="CO198" s="176"/>
      <c r="CP198" s="176"/>
      <c r="CQ198" s="176"/>
      <c r="CR198" s="176"/>
      <c r="CS198" s="176"/>
      <c r="CT198" s="176"/>
      <c r="CU198" s="176"/>
      <c r="CV198" s="176"/>
      <c r="CW198" s="176"/>
    </row>
    <row r="199" spans="1:101" s="179" customFormat="1" ht="20.100000000000001" customHeight="1">
      <c r="A199" s="657">
        <f t="shared" si="62"/>
        <v>156</v>
      </c>
      <c r="B199" s="196" t="str">
        <f t="shared" si="57"/>
        <v>Swansea Bay UHB</v>
      </c>
      <c r="C199" s="89"/>
      <c r="D199" s="89"/>
      <c r="E199" s="89"/>
      <c r="F199" s="89"/>
      <c r="G199" s="89"/>
      <c r="H199" s="197">
        <f t="shared" si="58"/>
        <v>0</v>
      </c>
      <c r="I199" s="197"/>
      <c r="J199" s="89"/>
      <c r="K199" s="90"/>
      <c r="L199" s="90"/>
      <c r="M199" s="89"/>
      <c r="N199" s="89"/>
      <c r="O199" s="89"/>
      <c r="P199" s="89"/>
      <c r="Q199" s="89"/>
      <c r="R199" s="122"/>
      <c r="S199" s="122"/>
      <c r="T199" s="122"/>
      <c r="U199" s="123"/>
      <c r="V199" s="123"/>
      <c r="W199" s="123"/>
      <c r="X199" s="122"/>
      <c r="Y199" s="122"/>
      <c r="Z199" s="122"/>
      <c r="AA199" s="122"/>
      <c r="AB199" s="122"/>
      <c r="AC199" s="122"/>
      <c r="AD199" s="197">
        <f t="shared" si="51"/>
        <v>0</v>
      </c>
      <c r="AE199" s="196" t="str">
        <f t="shared" si="63"/>
        <v/>
      </c>
      <c r="AF199" s="196" t="str">
        <f t="shared" si="52"/>
        <v/>
      </c>
      <c r="AG199" s="196" t="str">
        <f t="shared" si="53"/>
        <v/>
      </c>
      <c r="AH199" s="196" t="str">
        <f t="shared" si="54"/>
        <v/>
      </c>
      <c r="AI199" s="196" t="str">
        <f t="shared" si="55"/>
        <v/>
      </c>
      <c r="AJ199" s="196" t="str">
        <f t="shared" si="56"/>
        <v/>
      </c>
      <c r="AK199" s="196" t="str">
        <f t="shared" si="59"/>
        <v/>
      </c>
      <c r="AL199" s="196" t="str">
        <f t="shared" si="60"/>
        <v/>
      </c>
      <c r="AM199" s="176"/>
      <c r="AN199" s="176">
        <f t="shared" si="61"/>
        <v>0</v>
      </c>
      <c r="AO199" s="176"/>
      <c r="AP199" s="176"/>
      <c r="AQ199" s="176"/>
      <c r="AR199" s="176"/>
      <c r="AS199" s="176"/>
      <c r="AT199" s="176"/>
      <c r="AU199" s="176"/>
      <c r="AV199" s="176"/>
      <c r="AW199" s="176"/>
      <c r="AX199" s="176"/>
      <c r="AY199" s="176"/>
      <c r="AZ199" s="176"/>
      <c r="BA199" s="176"/>
      <c r="BB199" s="176"/>
      <c r="BC199" s="176"/>
      <c r="BD199" s="176"/>
      <c r="BE199" s="176"/>
      <c r="BF199" s="176"/>
      <c r="BG199" s="176"/>
      <c r="BH199" s="176"/>
      <c r="BI199" s="176"/>
      <c r="BJ199" s="176"/>
      <c r="BK199" s="176"/>
      <c r="BL199" s="176"/>
      <c r="BM199" s="176"/>
      <c r="BN199" s="176"/>
      <c r="BO199" s="176"/>
      <c r="BP199" s="176"/>
      <c r="BQ199" s="176"/>
      <c r="BR199" s="176"/>
      <c r="BS199" s="176"/>
      <c r="BT199" s="176"/>
      <c r="BU199" s="176"/>
      <c r="BV199" s="176"/>
      <c r="BW199" s="176"/>
      <c r="BX199" s="176"/>
      <c r="BY199" s="176"/>
      <c r="BZ199" s="176"/>
      <c r="CA199" s="176"/>
      <c r="CB199" s="176"/>
      <c r="CC199" s="176"/>
      <c r="CD199" s="176"/>
      <c r="CE199" s="176"/>
      <c r="CF199" s="176"/>
      <c r="CG199" s="176"/>
      <c r="CH199" s="176"/>
      <c r="CI199" s="176"/>
      <c r="CJ199" s="176"/>
      <c r="CK199" s="176"/>
      <c r="CL199" s="176"/>
      <c r="CM199" s="176"/>
      <c r="CN199" s="176"/>
      <c r="CO199" s="176"/>
      <c r="CP199" s="176"/>
      <c r="CQ199" s="176"/>
      <c r="CR199" s="176"/>
      <c r="CS199" s="176"/>
      <c r="CT199" s="176"/>
      <c r="CU199" s="176"/>
      <c r="CV199" s="176"/>
      <c r="CW199" s="176"/>
    </row>
    <row r="200" spans="1:101" s="179" customFormat="1" ht="20.100000000000001" customHeight="1">
      <c r="A200" s="657">
        <f t="shared" si="62"/>
        <v>157</v>
      </c>
      <c r="B200" s="196" t="str">
        <f t="shared" si="57"/>
        <v>Swansea Bay UHB</v>
      </c>
      <c r="C200" s="89"/>
      <c r="D200" s="89"/>
      <c r="E200" s="89"/>
      <c r="F200" s="89"/>
      <c r="G200" s="89"/>
      <c r="H200" s="197">
        <f t="shared" si="58"/>
        <v>0</v>
      </c>
      <c r="I200" s="197"/>
      <c r="J200" s="89"/>
      <c r="K200" s="90"/>
      <c r="L200" s="90"/>
      <c r="M200" s="89"/>
      <c r="N200" s="89"/>
      <c r="O200" s="89"/>
      <c r="P200" s="89"/>
      <c r="Q200" s="89"/>
      <c r="R200" s="122"/>
      <c r="S200" s="122"/>
      <c r="T200" s="122"/>
      <c r="U200" s="123"/>
      <c r="V200" s="123"/>
      <c r="W200" s="123"/>
      <c r="X200" s="122"/>
      <c r="Y200" s="122"/>
      <c r="Z200" s="122"/>
      <c r="AA200" s="122"/>
      <c r="AB200" s="122"/>
      <c r="AC200" s="122"/>
      <c r="AD200" s="197">
        <f t="shared" si="51"/>
        <v>0</v>
      </c>
      <c r="AE200" s="196" t="str">
        <f t="shared" si="63"/>
        <v/>
      </c>
      <c r="AF200" s="196" t="str">
        <f t="shared" si="52"/>
        <v/>
      </c>
      <c r="AG200" s="196" t="str">
        <f t="shared" si="53"/>
        <v/>
      </c>
      <c r="AH200" s="196" t="str">
        <f t="shared" si="54"/>
        <v/>
      </c>
      <c r="AI200" s="196" t="str">
        <f t="shared" si="55"/>
        <v/>
      </c>
      <c r="AJ200" s="196" t="str">
        <f t="shared" si="56"/>
        <v/>
      </c>
      <c r="AK200" s="196" t="str">
        <f t="shared" si="59"/>
        <v/>
      </c>
      <c r="AL200" s="196" t="str">
        <f t="shared" si="60"/>
        <v/>
      </c>
      <c r="AM200" s="176"/>
      <c r="AN200" s="176">
        <f t="shared" si="61"/>
        <v>0</v>
      </c>
      <c r="AO200" s="176"/>
      <c r="AP200" s="176"/>
      <c r="AQ200" s="176"/>
      <c r="AR200" s="176"/>
      <c r="AS200" s="176"/>
      <c r="AT200" s="176"/>
      <c r="AU200" s="176"/>
      <c r="AV200" s="176"/>
      <c r="AW200" s="176"/>
      <c r="AX200" s="176"/>
      <c r="AY200" s="176"/>
      <c r="AZ200" s="176"/>
      <c r="BA200" s="176"/>
      <c r="BB200" s="176"/>
      <c r="BC200" s="176"/>
      <c r="BD200" s="176"/>
      <c r="BE200" s="176"/>
      <c r="BF200" s="176"/>
      <c r="BG200" s="176"/>
      <c r="BH200" s="176"/>
      <c r="BI200" s="176"/>
      <c r="BJ200" s="176"/>
      <c r="BK200" s="176"/>
      <c r="BL200" s="176"/>
      <c r="BM200" s="176"/>
      <c r="BN200" s="176"/>
      <c r="BO200" s="176"/>
      <c r="BP200" s="176"/>
      <c r="BQ200" s="176"/>
      <c r="BR200" s="176"/>
      <c r="BS200" s="176"/>
      <c r="BT200" s="176"/>
      <c r="BU200" s="176"/>
      <c r="BV200" s="176"/>
      <c r="BW200" s="176"/>
      <c r="BX200" s="176"/>
      <c r="BY200" s="176"/>
      <c r="BZ200" s="176"/>
      <c r="CA200" s="176"/>
      <c r="CB200" s="176"/>
      <c r="CC200" s="176"/>
      <c r="CD200" s="176"/>
      <c r="CE200" s="176"/>
      <c r="CF200" s="176"/>
      <c r="CG200" s="176"/>
      <c r="CH200" s="176"/>
      <c r="CI200" s="176"/>
      <c r="CJ200" s="176"/>
      <c r="CK200" s="176"/>
      <c r="CL200" s="176"/>
      <c r="CM200" s="176"/>
      <c r="CN200" s="176"/>
      <c r="CO200" s="176"/>
      <c r="CP200" s="176"/>
      <c r="CQ200" s="176"/>
      <c r="CR200" s="176"/>
      <c r="CS200" s="176"/>
      <c r="CT200" s="176"/>
      <c r="CU200" s="176"/>
      <c r="CV200" s="176"/>
      <c r="CW200" s="176"/>
    </row>
    <row r="201" spans="1:101" s="179" customFormat="1" ht="20.100000000000001" customHeight="1">
      <c r="A201" s="657">
        <f t="shared" si="62"/>
        <v>158</v>
      </c>
      <c r="B201" s="196" t="str">
        <f t="shared" si="57"/>
        <v>Swansea Bay UHB</v>
      </c>
      <c r="C201" s="89"/>
      <c r="D201" s="89"/>
      <c r="E201" s="89"/>
      <c r="F201" s="89"/>
      <c r="G201" s="89"/>
      <c r="H201" s="197">
        <f t="shared" si="58"/>
        <v>0</v>
      </c>
      <c r="I201" s="197"/>
      <c r="J201" s="89"/>
      <c r="K201" s="90"/>
      <c r="L201" s="90"/>
      <c r="M201" s="89"/>
      <c r="N201" s="89"/>
      <c r="O201" s="89"/>
      <c r="P201" s="89"/>
      <c r="Q201" s="89"/>
      <c r="R201" s="122"/>
      <c r="S201" s="122"/>
      <c r="T201" s="122"/>
      <c r="U201" s="123"/>
      <c r="V201" s="123"/>
      <c r="W201" s="123"/>
      <c r="X201" s="122"/>
      <c r="Y201" s="122"/>
      <c r="Z201" s="122"/>
      <c r="AA201" s="122"/>
      <c r="AB201" s="122"/>
      <c r="AC201" s="122"/>
      <c r="AD201" s="197">
        <f t="shared" si="51"/>
        <v>0</v>
      </c>
      <c r="AE201" s="196" t="str">
        <f t="shared" si="63"/>
        <v/>
      </c>
      <c r="AF201" s="196" t="str">
        <f t="shared" si="52"/>
        <v/>
      </c>
      <c r="AG201" s="196" t="str">
        <f t="shared" si="53"/>
        <v/>
      </c>
      <c r="AH201" s="196" t="str">
        <f t="shared" si="54"/>
        <v/>
      </c>
      <c r="AI201" s="196" t="str">
        <f t="shared" si="55"/>
        <v/>
      </c>
      <c r="AJ201" s="196" t="str">
        <f t="shared" si="56"/>
        <v/>
      </c>
      <c r="AK201" s="196" t="str">
        <f t="shared" si="59"/>
        <v/>
      </c>
      <c r="AL201" s="196" t="str">
        <f t="shared" si="60"/>
        <v/>
      </c>
      <c r="AM201" s="176"/>
      <c r="AN201" s="176">
        <f t="shared" si="61"/>
        <v>0</v>
      </c>
      <c r="AO201" s="176"/>
      <c r="AP201" s="176"/>
      <c r="AQ201" s="176"/>
      <c r="AR201" s="176"/>
      <c r="AS201" s="176"/>
      <c r="AT201" s="176"/>
      <c r="AU201" s="176"/>
      <c r="AV201" s="176"/>
      <c r="AW201" s="176"/>
      <c r="AX201" s="176"/>
      <c r="AY201" s="176"/>
      <c r="AZ201" s="176"/>
      <c r="BA201" s="176"/>
      <c r="BB201" s="176"/>
      <c r="BC201" s="176"/>
      <c r="BD201" s="176"/>
      <c r="BE201" s="176"/>
      <c r="BF201" s="176"/>
      <c r="BG201" s="176"/>
      <c r="BH201" s="176"/>
      <c r="BI201" s="176"/>
      <c r="BJ201" s="176"/>
      <c r="BK201" s="176"/>
      <c r="BL201" s="176"/>
      <c r="BM201" s="176"/>
      <c r="BN201" s="176"/>
      <c r="BO201" s="176"/>
      <c r="BP201" s="176"/>
      <c r="BQ201" s="176"/>
      <c r="BR201" s="176"/>
      <c r="BS201" s="176"/>
      <c r="BT201" s="176"/>
      <c r="BU201" s="176"/>
      <c r="BV201" s="176"/>
      <c r="BW201" s="176"/>
      <c r="BX201" s="176"/>
      <c r="BY201" s="176"/>
      <c r="BZ201" s="176"/>
      <c r="CA201" s="176"/>
      <c r="CB201" s="176"/>
      <c r="CC201" s="176"/>
      <c r="CD201" s="176"/>
      <c r="CE201" s="176"/>
      <c r="CF201" s="176"/>
      <c r="CG201" s="176"/>
      <c r="CH201" s="176"/>
      <c r="CI201" s="176"/>
      <c r="CJ201" s="176"/>
      <c r="CK201" s="176"/>
      <c r="CL201" s="176"/>
      <c r="CM201" s="176"/>
      <c r="CN201" s="176"/>
      <c r="CO201" s="176"/>
      <c r="CP201" s="176"/>
      <c r="CQ201" s="176"/>
      <c r="CR201" s="176"/>
      <c r="CS201" s="176"/>
      <c r="CT201" s="176"/>
      <c r="CU201" s="176"/>
      <c r="CV201" s="176"/>
      <c r="CW201" s="176"/>
    </row>
    <row r="202" spans="1:101" s="179" customFormat="1" ht="20.100000000000001" customHeight="1">
      <c r="A202" s="657">
        <f t="shared" si="62"/>
        <v>159</v>
      </c>
      <c r="B202" s="196" t="str">
        <f t="shared" si="57"/>
        <v>Swansea Bay UHB</v>
      </c>
      <c r="C202" s="89"/>
      <c r="D202" s="89"/>
      <c r="E202" s="89"/>
      <c r="F202" s="89"/>
      <c r="G202" s="89"/>
      <c r="H202" s="197">
        <f t="shared" si="58"/>
        <v>0</v>
      </c>
      <c r="I202" s="197"/>
      <c r="J202" s="89"/>
      <c r="K202" s="90"/>
      <c r="L202" s="90"/>
      <c r="M202" s="89"/>
      <c r="N202" s="89"/>
      <c r="O202" s="89"/>
      <c r="P202" s="89"/>
      <c r="Q202" s="89"/>
      <c r="R202" s="122"/>
      <c r="S202" s="122"/>
      <c r="T202" s="122"/>
      <c r="U202" s="123"/>
      <c r="V202" s="123"/>
      <c r="W202" s="123"/>
      <c r="X202" s="122"/>
      <c r="Y202" s="122"/>
      <c r="Z202" s="122"/>
      <c r="AA202" s="122"/>
      <c r="AB202" s="122"/>
      <c r="AC202" s="122"/>
      <c r="AD202" s="197">
        <f t="shared" si="51"/>
        <v>0</v>
      </c>
      <c r="AE202" s="196" t="str">
        <f t="shared" si="63"/>
        <v/>
      </c>
      <c r="AF202" s="196" t="str">
        <f t="shared" si="52"/>
        <v/>
      </c>
      <c r="AG202" s="196" t="str">
        <f t="shared" si="53"/>
        <v/>
      </c>
      <c r="AH202" s="196" t="str">
        <f t="shared" si="54"/>
        <v/>
      </c>
      <c r="AI202" s="196" t="str">
        <f t="shared" si="55"/>
        <v/>
      </c>
      <c r="AJ202" s="196" t="str">
        <f t="shared" si="56"/>
        <v/>
      </c>
      <c r="AK202" s="196" t="str">
        <f t="shared" si="59"/>
        <v/>
      </c>
      <c r="AL202" s="196" t="str">
        <f t="shared" si="60"/>
        <v/>
      </c>
      <c r="AM202" s="176"/>
      <c r="AN202" s="176">
        <f t="shared" si="61"/>
        <v>0</v>
      </c>
      <c r="AO202" s="176"/>
      <c r="AP202" s="176"/>
      <c r="AQ202" s="176"/>
      <c r="AR202" s="176"/>
      <c r="AS202" s="176"/>
      <c r="AT202" s="176"/>
      <c r="AU202" s="176"/>
      <c r="AV202" s="176"/>
      <c r="AW202" s="176"/>
      <c r="AX202" s="176"/>
      <c r="AY202" s="176"/>
      <c r="AZ202" s="176"/>
      <c r="BA202" s="176"/>
      <c r="BB202" s="176"/>
      <c r="BC202" s="176"/>
      <c r="BD202" s="176"/>
      <c r="BE202" s="176"/>
      <c r="BF202" s="176"/>
      <c r="BG202" s="176"/>
      <c r="BH202" s="176"/>
      <c r="BI202" s="176"/>
      <c r="BJ202" s="176"/>
      <c r="BK202" s="176"/>
      <c r="BL202" s="176"/>
      <c r="BM202" s="176"/>
      <c r="BN202" s="176"/>
      <c r="BO202" s="176"/>
      <c r="BP202" s="176"/>
      <c r="BQ202" s="176"/>
      <c r="BR202" s="176"/>
      <c r="BS202" s="176"/>
      <c r="BT202" s="176"/>
      <c r="BU202" s="176"/>
      <c r="BV202" s="176"/>
      <c r="BW202" s="176"/>
      <c r="BX202" s="176"/>
      <c r="BY202" s="176"/>
      <c r="BZ202" s="176"/>
      <c r="CA202" s="176"/>
      <c r="CB202" s="176"/>
      <c r="CC202" s="176"/>
      <c r="CD202" s="176"/>
      <c r="CE202" s="176"/>
      <c r="CF202" s="176"/>
      <c r="CG202" s="176"/>
      <c r="CH202" s="176"/>
      <c r="CI202" s="176"/>
      <c r="CJ202" s="176"/>
      <c r="CK202" s="176"/>
      <c r="CL202" s="176"/>
      <c r="CM202" s="176"/>
      <c r="CN202" s="176"/>
      <c r="CO202" s="176"/>
      <c r="CP202" s="176"/>
      <c r="CQ202" s="176"/>
      <c r="CR202" s="176"/>
      <c r="CS202" s="176"/>
      <c r="CT202" s="176"/>
      <c r="CU202" s="176"/>
      <c r="CV202" s="176"/>
      <c r="CW202" s="176"/>
    </row>
    <row r="203" spans="1:101" s="179" customFormat="1" ht="20.100000000000001" customHeight="1">
      <c r="A203" s="657">
        <f t="shared" si="62"/>
        <v>160</v>
      </c>
      <c r="B203" s="196" t="str">
        <f t="shared" si="57"/>
        <v>Swansea Bay UHB</v>
      </c>
      <c r="C203" s="89"/>
      <c r="D203" s="89"/>
      <c r="E203" s="89"/>
      <c r="F203" s="89"/>
      <c r="G203" s="89"/>
      <c r="H203" s="197">
        <f t="shared" si="58"/>
        <v>0</v>
      </c>
      <c r="I203" s="197"/>
      <c r="J203" s="89"/>
      <c r="K203" s="90"/>
      <c r="L203" s="90"/>
      <c r="M203" s="89"/>
      <c r="N203" s="89"/>
      <c r="O203" s="89"/>
      <c r="P203" s="89"/>
      <c r="Q203" s="89"/>
      <c r="R203" s="122"/>
      <c r="S203" s="122"/>
      <c r="T203" s="122"/>
      <c r="U203" s="123"/>
      <c r="V203" s="123"/>
      <c r="W203" s="123"/>
      <c r="X203" s="122"/>
      <c r="Y203" s="122"/>
      <c r="Z203" s="122"/>
      <c r="AA203" s="122"/>
      <c r="AB203" s="122"/>
      <c r="AC203" s="122"/>
      <c r="AD203" s="197">
        <f t="shared" si="51"/>
        <v>0</v>
      </c>
      <c r="AE203" s="196" t="str">
        <f t="shared" si="63"/>
        <v/>
      </c>
      <c r="AF203" s="196" t="str">
        <f t="shared" si="52"/>
        <v/>
      </c>
      <c r="AG203" s="196" t="str">
        <f t="shared" si="53"/>
        <v/>
      </c>
      <c r="AH203" s="196" t="str">
        <f t="shared" si="54"/>
        <v/>
      </c>
      <c r="AI203" s="196" t="str">
        <f t="shared" si="55"/>
        <v/>
      </c>
      <c r="AJ203" s="196" t="str">
        <f t="shared" si="56"/>
        <v/>
      </c>
      <c r="AK203" s="196" t="str">
        <f t="shared" si="59"/>
        <v/>
      </c>
      <c r="AL203" s="196" t="str">
        <f t="shared" si="60"/>
        <v/>
      </c>
      <c r="AM203" s="176"/>
      <c r="AN203" s="176">
        <f t="shared" si="61"/>
        <v>0</v>
      </c>
      <c r="AO203" s="176"/>
      <c r="AP203" s="176"/>
      <c r="AQ203" s="176"/>
      <c r="AR203" s="176"/>
      <c r="AS203" s="176"/>
      <c r="AT203" s="176"/>
      <c r="AU203" s="176"/>
      <c r="AV203" s="176"/>
      <c r="AW203" s="176"/>
      <c r="AX203" s="176"/>
      <c r="AY203" s="176"/>
      <c r="AZ203" s="176"/>
      <c r="BA203" s="176"/>
      <c r="BB203" s="176"/>
      <c r="BC203" s="176"/>
      <c r="BD203" s="176"/>
      <c r="BE203" s="176"/>
      <c r="BF203" s="176"/>
      <c r="BG203" s="176"/>
      <c r="BH203" s="176"/>
      <c r="BI203" s="176"/>
      <c r="BJ203" s="176"/>
      <c r="BK203" s="176"/>
      <c r="BL203" s="176"/>
      <c r="BM203" s="176"/>
      <c r="BN203" s="176"/>
      <c r="BO203" s="176"/>
      <c r="BP203" s="176"/>
      <c r="BQ203" s="176"/>
      <c r="BR203" s="176"/>
      <c r="BS203" s="176"/>
      <c r="BT203" s="176"/>
      <c r="BU203" s="176"/>
      <c r="BV203" s="176"/>
      <c r="BW203" s="176"/>
      <c r="BX203" s="176"/>
      <c r="BY203" s="176"/>
      <c r="BZ203" s="176"/>
      <c r="CA203" s="176"/>
      <c r="CB203" s="176"/>
      <c r="CC203" s="176"/>
      <c r="CD203" s="176"/>
      <c r="CE203" s="176"/>
      <c r="CF203" s="176"/>
      <c r="CG203" s="176"/>
      <c r="CH203" s="176"/>
      <c r="CI203" s="176"/>
      <c r="CJ203" s="176"/>
      <c r="CK203" s="176"/>
      <c r="CL203" s="176"/>
      <c r="CM203" s="176"/>
      <c r="CN203" s="176"/>
      <c r="CO203" s="176"/>
      <c r="CP203" s="176"/>
      <c r="CQ203" s="176"/>
      <c r="CR203" s="176"/>
      <c r="CS203" s="176"/>
      <c r="CT203" s="176"/>
      <c r="CU203" s="176"/>
      <c r="CV203" s="176"/>
      <c r="CW203" s="176"/>
    </row>
    <row r="204" spans="1:101" s="179" customFormat="1" ht="20.100000000000001" customHeight="1">
      <c r="A204" s="657">
        <f t="shared" si="62"/>
        <v>161</v>
      </c>
      <c r="B204" s="196" t="str">
        <f t="shared" si="57"/>
        <v>Swansea Bay UHB</v>
      </c>
      <c r="C204" s="89"/>
      <c r="D204" s="89"/>
      <c r="E204" s="89"/>
      <c r="F204" s="89"/>
      <c r="G204" s="89"/>
      <c r="H204" s="197">
        <f t="shared" si="58"/>
        <v>0</v>
      </c>
      <c r="I204" s="197"/>
      <c r="J204" s="89"/>
      <c r="K204" s="90"/>
      <c r="L204" s="90"/>
      <c r="M204" s="89"/>
      <c r="N204" s="89"/>
      <c r="O204" s="89"/>
      <c r="P204" s="89"/>
      <c r="Q204" s="89"/>
      <c r="R204" s="122"/>
      <c r="S204" s="122"/>
      <c r="T204" s="122"/>
      <c r="U204" s="123"/>
      <c r="V204" s="123"/>
      <c r="W204" s="123"/>
      <c r="X204" s="122"/>
      <c r="Y204" s="122"/>
      <c r="Z204" s="122"/>
      <c r="AA204" s="122"/>
      <c r="AB204" s="122"/>
      <c r="AC204" s="122"/>
      <c r="AD204" s="197">
        <f t="shared" si="51"/>
        <v>0</v>
      </c>
      <c r="AE204" s="196" t="str">
        <f t="shared" si="63"/>
        <v/>
      </c>
      <c r="AF204" s="196" t="str">
        <f t="shared" si="52"/>
        <v/>
      </c>
      <c r="AG204" s="196" t="str">
        <f t="shared" si="53"/>
        <v/>
      </c>
      <c r="AH204" s="196" t="str">
        <f t="shared" si="54"/>
        <v/>
      </c>
      <c r="AI204" s="196" t="str">
        <f t="shared" si="55"/>
        <v/>
      </c>
      <c r="AJ204" s="196" t="str">
        <f t="shared" si="56"/>
        <v/>
      </c>
      <c r="AK204" s="196" t="str">
        <f t="shared" si="59"/>
        <v/>
      </c>
      <c r="AL204" s="196" t="str">
        <f t="shared" si="60"/>
        <v/>
      </c>
      <c r="AM204" s="176"/>
      <c r="AN204" s="176">
        <f t="shared" si="61"/>
        <v>0</v>
      </c>
      <c r="AO204" s="176"/>
      <c r="AP204" s="176"/>
      <c r="AQ204" s="176"/>
      <c r="AR204" s="176"/>
      <c r="AS204" s="176"/>
      <c r="AT204" s="176"/>
      <c r="AU204" s="176"/>
      <c r="AV204" s="176"/>
      <c r="AW204" s="176"/>
      <c r="AX204" s="176"/>
      <c r="AY204" s="176"/>
      <c r="AZ204" s="176"/>
      <c r="BA204" s="176"/>
      <c r="BB204" s="176"/>
      <c r="BC204" s="176"/>
      <c r="BD204" s="176"/>
      <c r="BE204" s="176"/>
      <c r="BF204" s="176"/>
      <c r="BG204" s="176"/>
      <c r="BH204" s="176"/>
      <c r="BI204" s="176"/>
      <c r="BJ204" s="176"/>
      <c r="BK204" s="176"/>
      <c r="BL204" s="176"/>
      <c r="BM204" s="176"/>
      <c r="BN204" s="176"/>
      <c r="BO204" s="176"/>
      <c r="BP204" s="176"/>
      <c r="BQ204" s="176"/>
      <c r="BR204" s="176"/>
      <c r="BS204" s="176"/>
      <c r="BT204" s="176"/>
      <c r="BU204" s="176"/>
      <c r="BV204" s="176"/>
      <c r="BW204" s="176"/>
      <c r="BX204" s="176"/>
      <c r="BY204" s="176"/>
      <c r="BZ204" s="176"/>
      <c r="CA204" s="176"/>
      <c r="CB204" s="176"/>
      <c r="CC204" s="176"/>
      <c r="CD204" s="176"/>
      <c r="CE204" s="176"/>
      <c r="CF204" s="176"/>
      <c r="CG204" s="176"/>
      <c r="CH204" s="176"/>
      <c r="CI204" s="176"/>
      <c r="CJ204" s="176"/>
      <c r="CK204" s="176"/>
      <c r="CL204" s="176"/>
      <c r="CM204" s="176"/>
      <c r="CN204" s="176"/>
      <c r="CO204" s="176"/>
      <c r="CP204" s="176"/>
      <c r="CQ204" s="176"/>
      <c r="CR204" s="176"/>
      <c r="CS204" s="176"/>
      <c r="CT204" s="176"/>
      <c r="CU204" s="176"/>
      <c r="CV204" s="176"/>
      <c r="CW204" s="176"/>
    </row>
    <row r="205" spans="1:101" s="179" customFormat="1" ht="20.100000000000001" customHeight="1">
      <c r="A205" s="657">
        <f t="shared" si="62"/>
        <v>162</v>
      </c>
      <c r="B205" s="196" t="str">
        <f t="shared" si="57"/>
        <v>Swansea Bay UHB</v>
      </c>
      <c r="C205" s="89"/>
      <c r="D205" s="89"/>
      <c r="E205" s="89"/>
      <c r="F205" s="89"/>
      <c r="G205" s="89"/>
      <c r="H205" s="197">
        <f t="shared" si="58"/>
        <v>0</v>
      </c>
      <c r="I205" s="197"/>
      <c r="J205" s="89"/>
      <c r="K205" s="90"/>
      <c r="L205" s="90"/>
      <c r="M205" s="89"/>
      <c r="N205" s="89"/>
      <c r="O205" s="89"/>
      <c r="P205" s="89"/>
      <c r="Q205" s="89"/>
      <c r="R205" s="122"/>
      <c r="S205" s="122"/>
      <c r="T205" s="122"/>
      <c r="U205" s="123"/>
      <c r="V205" s="123"/>
      <c r="W205" s="123"/>
      <c r="X205" s="122"/>
      <c r="Y205" s="122"/>
      <c r="Z205" s="122"/>
      <c r="AA205" s="122"/>
      <c r="AB205" s="122"/>
      <c r="AC205" s="122"/>
      <c r="AD205" s="197">
        <f t="shared" si="51"/>
        <v>0</v>
      </c>
      <c r="AE205" s="196" t="str">
        <f t="shared" si="63"/>
        <v/>
      </c>
      <c r="AF205" s="196" t="str">
        <f t="shared" si="52"/>
        <v/>
      </c>
      <c r="AG205" s="196" t="str">
        <f t="shared" si="53"/>
        <v/>
      </c>
      <c r="AH205" s="196" t="str">
        <f t="shared" si="54"/>
        <v/>
      </c>
      <c r="AI205" s="196" t="str">
        <f t="shared" si="55"/>
        <v/>
      </c>
      <c r="AJ205" s="196" t="str">
        <f t="shared" si="56"/>
        <v/>
      </c>
      <c r="AK205" s="196" t="str">
        <f t="shared" si="59"/>
        <v/>
      </c>
      <c r="AL205" s="196" t="str">
        <f t="shared" si="60"/>
        <v/>
      </c>
      <c r="AM205" s="176"/>
      <c r="AN205" s="176">
        <f t="shared" si="61"/>
        <v>0</v>
      </c>
      <c r="AO205" s="176"/>
      <c r="AP205" s="176"/>
      <c r="AQ205" s="176"/>
      <c r="AR205" s="176"/>
      <c r="AS205" s="176"/>
      <c r="AT205" s="176"/>
      <c r="AU205" s="176"/>
      <c r="AV205" s="176"/>
      <c r="AW205" s="176"/>
      <c r="AX205" s="176"/>
      <c r="AY205" s="176"/>
      <c r="AZ205" s="176"/>
      <c r="BA205" s="176"/>
      <c r="BB205" s="176"/>
      <c r="BC205" s="176"/>
      <c r="BD205" s="176"/>
      <c r="BE205" s="176"/>
      <c r="BF205" s="176"/>
      <c r="BG205" s="176"/>
      <c r="BH205" s="176"/>
      <c r="BI205" s="176"/>
      <c r="BJ205" s="176"/>
      <c r="BK205" s="176"/>
      <c r="BL205" s="176"/>
      <c r="BM205" s="176"/>
      <c r="BN205" s="176"/>
      <c r="BO205" s="176"/>
      <c r="BP205" s="176"/>
      <c r="BQ205" s="176"/>
      <c r="BR205" s="176"/>
      <c r="BS205" s="176"/>
      <c r="BT205" s="176"/>
      <c r="BU205" s="176"/>
      <c r="BV205" s="176"/>
      <c r="BW205" s="176"/>
      <c r="BX205" s="176"/>
      <c r="BY205" s="176"/>
      <c r="BZ205" s="176"/>
      <c r="CA205" s="176"/>
      <c r="CB205" s="176"/>
      <c r="CC205" s="176"/>
      <c r="CD205" s="176"/>
      <c r="CE205" s="176"/>
      <c r="CF205" s="176"/>
      <c r="CG205" s="176"/>
      <c r="CH205" s="176"/>
      <c r="CI205" s="176"/>
      <c r="CJ205" s="176"/>
      <c r="CK205" s="176"/>
      <c r="CL205" s="176"/>
      <c r="CM205" s="176"/>
      <c r="CN205" s="176"/>
      <c r="CO205" s="176"/>
      <c r="CP205" s="176"/>
      <c r="CQ205" s="176"/>
      <c r="CR205" s="176"/>
      <c r="CS205" s="176"/>
      <c r="CT205" s="176"/>
      <c r="CU205" s="176"/>
      <c r="CV205" s="176"/>
      <c r="CW205" s="176"/>
    </row>
    <row r="206" spans="1:101" s="179" customFormat="1" ht="20.100000000000001" customHeight="1">
      <c r="A206" s="657">
        <f t="shared" si="62"/>
        <v>163</v>
      </c>
      <c r="B206" s="196" t="str">
        <f t="shared" si="57"/>
        <v>Swansea Bay UHB</v>
      </c>
      <c r="C206" s="89"/>
      <c r="D206" s="89"/>
      <c r="E206" s="89"/>
      <c r="F206" s="89"/>
      <c r="G206" s="89"/>
      <c r="H206" s="197">
        <f t="shared" si="58"/>
        <v>0</v>
      </c>
      <c r="I206" s="197"/>
      <c r="J206" s="89"/>
      <c r="K206" s="90"/>
      <c r="L206" s="90"/>
      <c r="M206" s="89"/>
      <c r="N206" s="89"/>
      <c r="O206" s="89"/>
      <c r="P206" s="89"/>
      <c r="Q206" s="89"/>
      <c r="R206" s="122"/>
      <c r="S206" s="122"/>
      <c r="T206" s="122"/>
      <c r="U206" s="123"/>
      <c r="V206" s="123"/>
      <c r="W206" s="123"/>
      <c r="X206" s="122"/>
      <c r="Y206" s="122"/>
      <c r="Z206" s="122"/>
      <c r="AA206" s="122"/>
      <c r="AB206" s="122"/>
      <c r="AC206" s="122"/>
      <c r="AD206" s="197">
        <f t="shared" si="51"/>
        <v>0</v>
      </c>
      <c r="AE206" s="196" t="str">
        <f t="shared" si="63"/>
        <v/>
      </c>
      <c r="AF206" s="196" t="str">
        <f t="shared" si="52"/>
        <v/>
      </c>
      <c r="AG206" s="196" t="str">
        <f t="shared" si="53"/>
        <v/>
      </c>
      <c r="AH206" s="196" t="str">
        <f t="shared" si="54"/>
        <v/>
      </c>
      <c r="AI206" s="196" t="str">
        <f t="shared" si="55"/>
        <v/>
      </c>
      <c r="AJ206" s="196" t="str">
        <f t="shared" si="56"/>
        <v/>
      </c>
      <c r="AK206" s="196" t="str">
        <f t="shared" si="59"/>
        <v/>
      </c>
      <c r="AL206" s="196" t="str">
        <f t="shared" si="60"/>
        <v/>
      </c>
      <c r="AM206" s="176"/>
      <c r="AN206" s="176">
        <f t="shared" si="61"/>
        <v>0</v>
      </c>
      <c r="AO206" s="176"/>
      <c r="AP206" s="176"/>
      <c r="AQ206" s="176"/>
      <c r="AR206" s="176"/>
      <c r="AS206" s="176"/>
      <c r="AT206" s="176"/>
      <c r="AU206" s="176"/>
      <c r="AV206" s="176"/>
      <c r="AW206" s="176"/>
      <c r="AX206" s="176"/>
      <c r="AY206" s="176"/>
      <c r="AZ206" s="176"/>
      <c r="BA206" s="176"/>
      <c r="BB206" s="176"/>
      <c r="BC206" s="176"/>
      <c r="BD206" s="176"/>
      <c r="BE206" s="176"/>
      <c r="BF206" s="176"/>
      <c r="BG206" s="176"/>
      <c r="BH206" s="176"/>
      <c r="BI206" s="176"/>
      <c r="BJ206" s="176"/>
      <c r="BK206" s="176"/>
      <c r="BL206" s="176"/>
      <c r="BM206" s="176"/>
      <c r="BN206" s="176"/>
      <c r="BO206" s="176"/>
      <c r="BP206" s="176"/>
      <c r="BQ206" s="176"/>
      <c r="BR206" s="176"/>
      <c r="BS206" s="176"/>
      <c r="BT206" s="176"/>
      <c r="BU206" s="176"/>
      <c r="BV206" s="176"/>
      <c r="BW206" s="176"/>
      <c r="BX206" s="176"/>
      <c r="BY206" s="176"/>
      <c r="BZ206" s="176"/>
      <c r="CA206" s="176"/>
      <c r="CB206" s="176"/>
      <c r="CC206" s="176"/>
      <c r="CD206" s="176"/>
      <c r="CE206" s="176"/>
      <c r="CF206" s="176"/>
      <c r="CG206" s="176"/>
      <c r="CH206" s="176"/>
      <c r="CI206" s="176"/>
      <c r="CJ206" s="176"/>
      <c r="CK206" s="176"/>
      <c r="CL206" s="176"/>
      <c r="CM206" s="176"/>
      <c r="CN206" s="176"/>
      <c r="CO206" s="176"/>
      <c r="CP206" s="176"/>
      <c r="CQ206" s="176"/>
      <c r="CR206" s="176"/>
      <c r="CS206" s="176"/>
      <c r="CT206" s="176"/>
      <c r="CU206" s="176"/>
      <c r="CV206" s="176"/>
      <c r="CW206" s="176"/>
    </row>
    <row r="207" spans="1:101" s="179" customFormat="1" ht="20.100000000000001" customHeight="1">
      <c r="A207" s="657">
        <f t="shared" si="62"/>
        <v>164</v>
      </c>
      <c r="B207" s="196" t="str">
        <f t="shared" si="57"/>
        <v>Swansea Bay UHB</v>
      </c>
      <c r="C207" s="89"/>
      <c r="D207" s="89"/>
      <c r="E207" s="89"/>
      <c r="F207" s="89"/>
      <c r="G207" s="89"/>
      <c r="H207" s="197">
        <f t="shared" si="58"/>
        <v>0</v>
      </c>
      <c r="I207" s="197"/>
      <c r="J207" s="89"/>
      <c r="K207" s="90"/>
      <c r="L207" s="90"/>
      <c r="M207" s="89"/>
      <c r="N207" s="89"/>
      <c r="O207" s="89"/>
      <c r="P207" s="89"/>
      <c r="Q207" s="89"/>
      <c r="R207" s="122"/>
      <c r="S207" s="122"/>
      <c r="T207" s="122"/>
      <c r="U207" s="123"/>
      <c r="V207" s="123"/>
      <c r="W207" s="123"/>
      <c r="X207" s="122"/>
      <c r="Y207" s="122"/>
      <c r="Z207" s="122"/>
      <c r="AA207" s="122"/>
      <c r="AB207" s="122"/>
      <c r="AC207" s="122"/>
      <c r="AD207" s="197">
        <f t="shared" si="51"/>
        <v>0</v>
      </c>
      <c r="AE207" s="196" t="str">
        <f t="shared" si="63"/>
        <v/>
      </c>
      <c r="AF207" s="196" t="str">
        <f t="shared" si="52"/>
        <v/>
      </c>
      <c r="AG207" s="196" t="str">
        <f t="shared" si="53"/>
        <v/>
      </c>
      <c r="AH207" s="196" t="str">
        <f t="shared" si="54"/>
        <v/>
      </c>
      <c r="AI207" s="196" t="str">
        <f t="shared" si="55"/>
        <v/>
      </c>
      <c r="AJ207" s="196" t="str">
        <f t="shared" si="56"/>
        <v/>
      </c>
      <c r="AK207" s="196" t="str">
        <f t="shared" si="59"/>
        <v/>
      </c>
      <c r="AL207" s="196" t="str">
        <f t="shared" si="60"/>
        <v/>
      </c>
      <c r="AM207" s="176"/>
      <c r="AN207" s="176">
        <f t="shared" si="61"/>
        <v>0</v>
      </c>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c r="CI207" s="176"/>
      <c r="CJ207" s="176"/>
      <c r="CK207" s="176"/>
      <c r="CL207" s="176"/>
      <c r="CM207" s="176"/>
      <c r="CN207" s="176"/>
      <c r="CO207" s="176"/>
      <c r="CP207" s="176"/>
      <c r="CQ207" s="176"/>
      <c r="CR207" s="176"/>
      <c r="CS207" s="176"/>
      <c r="CT207" s="176"/>
      <c r="CU207" s="176"/>
      <c r="CV207" s="176"/>
      <c r="CW207" s="176"/>
    </row>
    <row r="208" spans="1:101" s="179" customFormat="1" ht="20.100000000000001" customHeight="1">
      <c r="A208" s="657">
        <f t="shared" si="62"/>
        <v>165</v>
      </c>
      <c r="B208" s="196" t="str">
        <f t="shared" si="57"/>
        <v>Swansea Bay UHB</v>
      </c>
      <c r="C208" s="89"/>
      <c r="D208" s="89"/>
      <c r="E208" s="89"/>
      <c r="F208" s="89"/>
      <c r="G208" s="89"/>
      <c r="H208" s="197">
        <f t="shared" si="58"/>
        <v>0</v>
      </c>
      <c r="I208" s="197"/>
      <c r="J208" s="89"/>
      <c r="K208" s="90"/>
      <c r="L208" s="90"/>
      <c r="M208" s="89"/>
      <c r="N208" s="89"/>
      <c r="O208" s="89"/>
      <c r="P208" s="89"/>
      <c r="Q208" s="89"/>
      <c r="R208" s="122"/>
      <c r="S208" s="122"/>
      <c r="T208" s="122"/>
      <c r="U208" s="123"/>
      <c r="V208" s="123"/>
      <c r="W208" s="123"/>
      <c r="X208" s="122"/>
      <c r="Y208" s="122"/>
      <c r="Z208" s="122"/>
      <c r="AA208" s="122"/>
      <c r="AB208" s="122"/>
      <c r="AC208" s="122"/>
      <c r="AD208" s="197">
        <f t="shared" si="51"/>
        <v>0</v>
      </c>
      <c r="AE208" s="196" t="str">
        <f t="shared" si="63"/>
        <v/>
      </c>
      <c r="AF208" s="196" t="str">
        <f t="shared" si="52"/>
        <v/>
      </c>
      <c r="AG208" s="196" t="str">
        <f t="shared" si="53"/>
        <v/>
      </c>
      <c r="AH208" s="196" t="str">
        <f t="shared" si="54"/>
        <v/>
      </c>
      <c r="AI208" s="196" t="str">
        <f t="shared" si="55"/>
        <v/>
      </c>
      <c r="AJ208" s="196" t="str">
        <f t="shared" si="56"/>
        <v/>
      </c>
      <c r="AK208" s="196" t="str">
        <f t="shared" si="59"/>
        <v/>
      </c>
      <c r="AL208" s="196" t="str">
        <f t="shared" si="60"/>
        <v/>
      </c>
      <c r="AM208" s="176"/>
      <c r="AN208" s="176">
        <f t="shared" si="61"/>
        <v>0</v>
      </c>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c r="CI208" s="176"/>
      <c r="CJ208" s="176"/>
      <c r="CK208" s="176"/>
      <c r="CL208" s="176"/>
      <c r="CM208" s="176"/>
      <c r="CN208" s="176"/>
      <c r="CO208" s="176"/>
      <c r="CP208" s="176"/>
      <c r="CQ208" s="176"/>
      <c r="CR208" s="176"/>
      <c r="CS208" s="176"/>
      <c r="CT208" s="176"/>
      <c r="CU208" s="176"/>
      <c r="CV208" s="176"/>
      <c r="CW208" s="176"/>
    </row>
    <row r="209" spans="1:101" s="179" customFormat="1" ht="20.100000000000001" customHeight="1">
      <c r="A209" s="657">
        <f t="shared" si="62"/>
        <v>166</v>
      </c>
      <c r="B209" s="196" t="str">
        <f t="shared" si="57"/>
        <v>Swansea Bay UHB</v>
      </c>
      <c r="C209" s="89"/>
      <c r="D209" s="89"/>
      <c r="E209" s="89"/>
      <c r="F209" s="89"/>
      <c r="G209" s="89"/>
      <c r="H209" s="197">
        <f t="shared" si="58"/>
        <v>0</v>
      </c>
      <c r="I209" s="197"/>
      <c r="J209" s="89"/>
      <c r="K209" s="90"/>
      <c r="L209" s="90"/>
      <c r="M209" s="89"/>
      <c r="N209" s="89"/>
      <c r="O209" s="89"/>
      <c r="P209" s="89"/>
      <c r="Q209" s="89"/>
      <c r="R209" s="122"/>
      <c r="S209" s="122"/>
      <c r="T209" s="122"/>
      <c r="U209" s="123"/>
      <c r="V209" s="123"/>
      <c r="W209" s="123"/>
      <c r="X209" s="122"/>
      <c r="Y209" s="122"/>
      <c r="Z209" s="122"/>
      <c r="AA209" s="122"/>
      <c r="AB209" s="122"/>
      <c r="AC209" s="122"/>
      <c r="AD209" s="197">
        <f t="shared" si="51"/>
        <v>0</v>
      </c>
      <c r="AE209" s="196" t="str">
        <f t="shared" si="63"/>
        <v/>
      </c>
      <c r="AF209" s="196" t="str">
        <f t="shared" si="52"/>
        <v/>
      </c>
      <c r="AG209" s="196" t="str">
        <f t="shared" si="53"/>
        <v/>
      </c>
      <c r="AH209" s="196" t="str">
        <f t="shared" si="54"/>
        <v/>
      </c>
      <c r="AI209" s="196" t="str">
        <f t="shared" si="55"/>
        <v/>
      </c>
      <c r="AJ209" s="196" t="str">
        <f t="shared" si="56"/>
        <v/>
      </c>
      <c r="AK209" s="196" t="str">
        <f t="shared" si="59"/>
        <v/>
      </c>
      <c r="AL209" s="196" t="str">
        <f t="shared" si="60"/>
        <v/>
      </c>
      <c r="AM209" s="176"/>
      <c r="AN209" s="176">
        <f t="shared" si="61"/>
        <v>0</v>
      </c>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c r="CI209" s="176"/>
      <c r="CJ209" s="176"/>
      <c r="CK209" s="176"/>
      <c r="CL209" s="176"/>
      <c r="CM209" s="176"/>
      <c r="CN209" s="176"/>
      <c r="CO209" s="176"/>
      <c r="CP209" s="176"/>
      <c r="CQ209" s="176"/>
      <c r="CR209" s="176"/>
      <c r="CS209" s="176"/>
      <c r="CT209" s="176"/>
      <c r="CU209" s="176"/>
      <c r="CV209" s="176"/>
      <c r="CW209" s="176"/>
    </row>
    <row r="210" spans="1:101" s="179" customFormat="1" ht="20.100000000000001" customHeight="1">
      <c r="A210" s="657">
        <f t="shared" si="62"/>
        <v>167</v>
      </c>
      <c r="B210" s="196" t="str">
        <f t="shared" si="57"/>
        <v>Swansea Bay UHB</v>
      </c>
      <c r="C210" s="89"/>
      <c r="D210" s="89"/>
      <c r="E210" s="89"/>
      <c r="F210" s="89"/>
      <c r="G210" s="89"/>
      <c r="H210" s="197">
        <f t="shared" si="58"/>
        <v>0</v>
      </c>
      <c r="I210" s="197"/>
      <c r="J210" s="89"/>
      <c r="K210" s="90"/>
      <c r="L210" s="90"/>
      <c r="M210" s="89"/>
      <c r="N210" s="89"/>
      <c r="O210" s="89"/>
      <c r="P210" s="89"/>
      <c r="Q210" s="89"/>
      <c r="R210" s="122"/>
      <c r="S210" s="122"/>
      <c r="T210" s="122"/>
      <c r="U210" s="123"/>
      <c r="V210" s="123"/>
      <c r="W210" s="123"/>
      <c r="X210" s="122"/>
      <c r="Y210" s="122"/>
      <c r="Z210" s="122"/>
      <c r="AA210" s="122"/>
      <c r="AB210" s="122"/>
      <c r="AC210" s="122"/>
      <c r="AD210" s="197">
        <f t="shared" si="51"/>
        <v>0</v>
      </c>
      <c r="AE210" s="196" t="str">
        <f t="shared" si="63"/>
        <v/>
      </c>
      <c r="AF210" s="196" t="str">
        <f t="shared" si="52"/>
        <v/>
      </c>
      <c r="AG210" s="196" t="str">
        <f t="shared" si="53"/>
        <v/>
      </c>
      <c r="AH210" s="196" t="str">
        <f t="shared" si="54"/>
        <v/>
      </c>
      <c r="AI210" s="196" t="str">
        <f t="shared" si="55"/>
        <v/>
      </c>
      <c r="AJ210" s="196" t="str">
        <f t="shared" si="56"/>
        <v/>
      </c>
      <c r="AK210" s="196" t="str">
        <f t="shared" si="59"/>
        <v/>
      </c>
      <c r="AL210" s="196" t="str">
        <f t="shared" si="60"/>
        <v/>
      </c>
      <c r="AM210" s="176"/>
      <c r="AN210" s="176">
        <f t="shared" si="61"/>
        <v>0</v>
      </c>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c r="CI210" s="176"/>
      <c r="CJ210" s="176"/>
      <c r="CK210" s="176"/>
      <c r="CL210" s="176"/>
      <c r="CM210" s="176"/>
      <c r="CN210" s="176"/>
      <c r="CO210" s="176"/>
      <c r="CP210" s="176"/>
      <c r="CQ210" s="176"/>
      <c r="CR210" s="176"/>
      <c r="CS210" s="176"/>
      <c r="CT210" s="176"/>
      <c r="CU210" s="176"/>
      <c r="CV210" s="176"/>
      <c r="CW210" s="176"/>
    </row>
    <row r="211" spans="1:101" s="179" customFormat="1" ht="20.100000000000001" customHeight="1">
      <c r="A211" s="657">
        <f t="shared" si="62"/>
        <v>168</v>
      </c>
      <c r="B211" s="196" t="str">
        <f t="shared" si="57"/>
        <v>Swansea Bay UHB</v>
      </c>
      <c r="C211" s="89"/>
      <c r="D211" s="89"/>
      <c r="E211" s="89"/>
      <c r="F211" s="89"/>
      <c r="G211" s="89"/>
      <c r="H211" s="197">
        <f t="shared" si="58"/>
        <v>0</v>
      </c>
      <c r="I211" s="197"/>
      <c r="J211" s="89"/>
      <c r="K211" s="90"/>
      <c r="L211" s="90"/>
      <c r="M211" s="89"/>
      <c r="N211" s="89"/>
      <c r="O211" s="89"/>
      <c r="P211" s="89"/>
      <c r="Q211" s="89"/>
      <c r="R211" s="122"/>
      <c r="S211" s="122"/>
      <c r="T211" s="122"/>
      <c r="U211" s="123"/>
      <c r="V211" s="123"/>
      <c r="W211" s="123"/>
      <c r="X211" s="122"/>
      <c r="Y211" s="122"/>
      <c r="Z211" s="122"/>
      <c r="AA211" s="122"/>
      <c r="AB211" s="122"/>
      <c r="AC211" s="122"/>
      <c r="AD211" s="197">
        <f t="shared" si="51"/>
        <v>0</v>
      </c>
      <c r="AE211" s="196" t="str">
        <f t="shared" si="63"/>
        <v/>
      </c>
      <c r="AF211" s="196" t="str">
        <f t="shared" si="52"/>
        <v/>
      </c>
      <c r="AG211" s="196" t="str">
        <f t="shared" si="53"/>
        <v/>
      </c>
      <c r="AH211" s="196" t="str">
        <f t="shared" si="54"/>
        <v/>
      </c>
      <c r="AI211" s="196" t="str">
        <f t="shared" si="55"/>
        <v/>
      </c>
      <c r="AJ211" s="196" t="str">
        <f t="shared" si="56"/>
        <v/>
      </c>
      <c r="AK211" s="196" t="str">
        <f t="shared" si="59"/>
        <v/>
      </c>
      <c r="AL211" s="196" t="str">
        <f t="shared" si="60"/>
        <v/>
      </c>
      <c r="AM211" s="176"/>
      <c r="AN211" s="176">
        <f t="shared" si="61"/>
        <v>0</v>
      </c>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c r="CI211" s="176"/>
      <c r="CJ211" s="176"/>
      <c r="CK211" s="176"/>
      <c r="CL211" s="176"/>
      <c r="CM211" s="176"/>
      <c r="CN211" s="176"/>
      <c r="CO211" s="176"/>
      <c r="CP211" s="176"/>
      <c r="CQ211" s="176"/>
      <c r="CR211" s="176"/>
      <c r="CS211" s="176"/>
      <c r="CT211" s="176"/>
      <c r="CU211" s="176"/>
      <c r="CV211" s="176"/>
      <c r="CW211" s="176"/>
    </row>
    <row r="212" spans="1:101" s="179" customFormat="1" ht="20.100000000000001" customHeight="1">
      <c r="A212" s="657">
        <f t="shared" si="62"/>
        <v>169</v>
      </c>
      <c r="B212" s="196" t="str">
        <f t="shared" si="57"/>
        <v>Swansea Bay UHB</v>
      </c>
      <c r="C212" s="89"/>
      <c r="D212" s="89"/>
      <c r="E212" s="89"/>
      <c r="F212" s="89"/>
      <c r="G212" s="89"/>
      <c r="H212" s="197">
        <f t="shared" si="58"/>
        <v>0</v>
      </c>
      <c r="I212" s="197"/>
      <c r="J212" s="89"/>
      <c r="K212" s="90"/>
      <c r="L212" s="90"/>
      <c r="M212" s="89"/>
      <c r="N212" s="89"/>
      <c r="O212" s="89"/>
      <c r="P212" s="89"/>
      <c r="Q212" s="89"/>
      <c r="R212" s="122"/>
      <c r="S212" s="122"/>
      <c r="T212" s="122"/>
      <c r="U212" s="123"/>
      <c r="V212" s="123"/>
      <c r="W212" s="123"/>
      <c r="X212" s="122"/>
      <c r="Y212" s="122"/>
      <c r="Z212" s="122"/>
      <c r="AA212" s="122"/>
      <c r="AB212" s="122"/>
      <c r="AC212" s="122"/>
      <c r="AD212" s="197">
        <f t="shared" si="51"/>
        <v>0</v>
      </c>
      <c r="AE212" s="196" t="str">
        <f t="shared" si="63"/>
        <v/>
      </c>
      <c r="AF212" s="196" t="str">
        <f t="shared" si="52"/>
        <v/>
      </c>
      <c r="AG212" s="196" t="str">
        <f t="shared" si="53"/>
        <v/>
      </c>
      <c r="AH212" s="196" t="str">
        <f t="shared" si="54"/>
        <v/>
      </c>
      <c r="AI212" s="196" t="str">
        <f t="shared" si="55"/>
        <v/>
      </c>
      <c r="AJ212" s="196" t="str">
        <f t="shared" si="56"/>
        <v/>
      </c>
      <c r="AK212" s="196" t="str">
        <f t="shared" si="59"/>
        <v/>
      </c>
      <c r="AL212" s="196" t="str">
        <f t="shared" si="60"/>
        <v/>
      </c>
      <c r="AM212" s="176"/>
      <c r="AN212" s="176">
        <f t="shared" si="61"/>
        <v>0</v>
      </c>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c r="CI212" s="176"/>
      <c r="CJ212" s="176"/>
      <c r="CK212" s="176"/>
      <c r="CL212" s="176"/>
      <c r="CM212" s="176"/>
      <c r="CN212" s="176"/>
      <c r="CO212" s="176"/>
      <c r="CP212" s="176"/>
      <c r="CQ212" s="176"/>
      <c r="CR212" s="176"/>
      <c r="CS212" s="176"/>
      <c r="CT212" s="176"/>
      <c r="CU212" s="176"/>
      <c r="CV212" s="176"/>
      <c r="CW212" s="176"/>
    </row>
    <row r="213" spans="1:101" s="179" customFormat="1" ht="20.100000000000001" customHeight="1">
      <c r="A213" s="657">
        <f t="shared" si="62"/>
        <v>170</v>
      </c>
      <c r="B213" s="196" t="str">
        <f t="shared" si="57"/>
        <v>Swansea Bay UHB</v>
      </c>
      <c r="C213" s="89"/>
      <c r="D213" s="89"/>
      <c r="E213" s="89"/>
      <c r="F213" s="89"/>
      <c r="G213" s="89"/>
      <c r="H213" s="197">
        <f t="shared" si="58"/>
        <v>0</v>
      </c>
      <c r="I213" s="197"/>
      <c r="J213" s="89"/>
      <c r="K213" s="90"/>
      <c r="L213" s="90"/>
      <c r="M213" s="89"/>
      <c r="N213" s="89"/>
      <c r="O213" s="89"/>
      <c r="P213" s="89"/>
      <c r="Q213" s="89"/>
      <c r="R213" s="122"/>
      <c r="S213" s="122"/>
      <c r="T213" s="122"/>
      <c r="U213" s="123"/>
      <c r="V213" s="123"/>
      <c r="W213" s="123"/>
      <c r="X213" s="122"/>
      <c r="Y213" s="122"/>
      <c r="Z213" s="122"/>
      <c r="AA213" s="122"/>
      <c r="AB213" s="122"/>
      <c r="AC213" s="122"/>
      <c r="AD213" s="197">
        <f t="shared" si="51"/>
        <v>0</v>
      </c>
      <c r="AE213" s="196" t="str">
        <f t="shared" si="63"/>
        <v/>
      </c>
      <c r="AF213" s="196" t="str">
        <f t="shared" si="52"/>
        <v/>
      </c>
      <c r="AG213" s="196" t="str">
        <f t="shared" si="53"/>
        <v/>
      </c>
      <c r="AH213" s="196" t="str">
        <f t="shared" si="54"/>
        <v/>
      </c>
      <c r="AI213" s="196" t="str">
        <f t="shared" si="55"/>
        <v/>
      </c>
      <c r="AJ213" s="196" t="str">
        <f t="shared" si="56"/>
        <v/>
      </c>
      <c r="AK213" s="196" t="str">
        <f t="shared" si="59"/>
        <v/>
      </c>
      <c r="AL213" s="196" t="str">
        <f t="shared" si="60"/>
        <v/>
      </c>
      <c r="AM213" s="176"/>
      <c r="AN213" s="176">
        <f t="shared" si="61"/>
        <v>0</v>
      </c>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c r="CI213" s="176"/>
      <c r="CJ213" s="176"/>
      <c r="CK213" s="176"/>
      <c r="CL213" s="176"/>
      <c r="CM213" s="176"/>
      <c r="CN213" s="176"/>
      <c r="CO213" s="176"/>
      <c r="CP213" s="176"/>
      <c r="CQ213" s="176"/>
      <c r="CR213" s="176"/>
      <c r="CS213" s="176"/>
      <c r="CT213" s="176"/>
      <c r="CU213" s="176"/>
      <c r="CV213" s="176"/>
      <c r="CW213" s="176"/>
    </row>
    <row r="214" spans="1:101" s="179" customFormat="1" ht="20.100000000000001" customHeight="1">
      <c r="A214" s="657">
        <f t="shared" si="62"/>
        <v>171</v>
      </c>
      <c r="B214" s="196" t="str">
        <f t="shared" si="57"/>
        <v>Swansea Bay UHB</v>
      </c>
      <c r="C214" s="89"/>
      <c r="D214" s="89"/>
      <c r="E214" s="89"/>
      <c r="F214" s="89"/>
      <c r="G214" s="89"/>
      <c r="H214" s="197">
        <f t="shared" si="58"/>
        <v>0</v>
      </c>
      <c r="I214" s="197"/>
      <c r="J214" s="89"/>
      <c r="K214" s="90"/>
      <c r="L214" s="90"/>
      <c r="M214" s="89"/>
      <c r="N214" s="89"/>
      <c r="O214" s="89"/>
      <c r="P214" s="89"/>
      <c r="Q214" s="89"/>
      <c r="R214" s="122"/>
      <c r="S214" s="122"/>
      <c r="T214" s="122"/>
      <c r="U214" s="123"/>
      <c r="V214" s="123"/>
      <c r="W214" s="123"/>
      <c r="X214" s="122"/>
      <c r="Y214" s="122"/>
      <c r="Z214" s="122"/>
      <c r="AA214" s="122"/>
      <c r="AB214" s="122"/>
      <c r="AC214" s="122"/>
      <c r="AD214" s="197">
        <f t="shared" si="51"/>
        <v>0</v>
      </c>
      <c r="AE214" s="196" t="str">
        <f t="shared" si="63"/>
        <v/>
      </c>
      <c r="AF214" s="196" t="str">
        <f t="shared" si="52"/>
        <v/>
      </c>
      <c r="AG214" s="196" t="str">
        <f t="shared" si="53"/>
        <v/>
      </c>
      <c r="AH214" s="196" t="str">
        <f t="shared" si="54"/>
        <v/>
      </c>
      <c r="AI214" s="196" t="str">
        <f t="shared" si="55"/>
        <v/>
      </c>
      <c r="AJ214" s="196" t="str">
        <f t="shared" si="56"/>
        <v/>
      </c>
      <c r="AK214" s="196" t="str">
        <f t="shared" si="59"/>
        <v/>
      </c>
      <c r="AL214" s="196" t="str">
        <f t="shared" si="60"/>
        <v/>
      </c>
      <c r="AM214" s="176"/>
      <c r="AN214" s="176">
        <f t="shared" si="61"/>
        <v>0</v>
      </c>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c r="CI214" s="176"/>
      <c r="CJ214" s="176"/>
      <c r="CK214" s="176"/>
      <c r="CL214" s="176"/>
      <c r="CM214" s="176"/>
      <c r="CN214" s="176"/>
      <c r="CO214" s="176"/>
      <c r="CP214" s="176"/>
      <c r="CQ214" s="176"/>
      <c r="CR214" s="176"/>
      <c r="CS214" s="176"/>
      <c r="CT214" s="176"/>
      <c r="CU214" s="176"/>
      <c r="CV214" s="176"/>
      <c r="CW214" s="176"/>
    </row>
    <row r="215" spans="1:101" s="179" customFormat="1" ht="20.100000000000001" customHeight="1">
      <c r="A215" s="657">
        <f t="shared" si="62"/>
        <v>172</v>
      </c>
      <c r="B215" s="196" t="str">
        <f t="shared" si="57"/>
        <v>Swansea Bay UHB</v>
      </c>
      <c r="C215" s="89"/>
      <c r="D215" s="89"/>
      <c r="E215" s="89"/>
      <c r="F215" s="89"/>
      <c r="G215" s="89"/>
      <c r="H215" s="197">
        <f t="shared" si="58"/>
        <v>0</v>
      </c>
      <c r="I215" s="197"/>
      <c r="J215" s="89"/>
      <c r="K215" s="90"/>
      <c r="L215" s="90"/>
      <c r="M215" s="89"/>
      <c r="N215" s="89"/>
      <c r="O215" s="89"/>
      <c r="P215" s="89"/>
      <c r="Q215" s="89"/>
      <c r="R215" s="122"/>
      <c r="S215" s="122"/>
      <c r="T215" s="122"/>
      <c r="U215" s="123"/>
      <c r="V215" s="123"/>
      <c r="W215" s="123"/>
      <c r="X215" s="122"/>
      <c r="Y215" s="122"/>
      <c r="Z215" s="122"/>
      <c r="AA215" s="122"/>
      <c r="AB215" s="122"/>
      <c r="AC215" s="122"/>
      <c r="AD215" s="197">
        <f t="shared" si="51"/>
        <v>0</v>
      </c>
      <c r="AE215" s="196" t="str">
        <f t="shared" si="63"/>
        <v/>
      </c>
      <c r="AF215" s="196" t="str">
        <f t="shared" si="52"/>
        <v/>
      </c>
      <c r="AG215" s="196" t="str">
        <f t="shared" si="53"/>
        <v/>
      </c>
      <c r="AH215" s="196" t="str">
        <f t="shared" si="54"/>
        <v/>
      </c>
      <c r="AI215" s="196" t="str">
        <f t="shared" si="55"/>
        <v/>
      </c>
      <c r="AJ215" s="196" t="str">
        <f t="shared" si="56"/>
        <v/>
      </c>
      <c r="AK215" s="196" t="str">
        <f t="shared" si="59"/>
        <v/>
      </c>
      <c r="AL215" s="196" t="str">
        <f t="shared" si="60"/>
        <v/>
      </c>
      <c r="AM215" s="176"/>
      <c r="AN215" s="176">
        <f t="shared" si="61"/>
        <v>0</v>
      </c>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c r="CI215" s="176"/>
      <c r="CJ215" s="176"/>
      <c r="CK215" s="176"/>
      <c r="CL215" s="176"/>
      <c r="CM215" s="176"/>
      <c r="CN215" s="176"/>
      <c r="CO215" s="176"/>
      <c r="CP215" s="176"/>
      <c r="CQ215" s="176"/>
      <c r="CR215" s="176"/>
      <c r="CS215" s="176"/>
      <c r="CT215" s="176"/>
      <c r="CU215" s="176"/>
      <c r="CV215" s="176"/>
      <c r="CW215" s="176"/>
    </row>
    <row r="216" spans="1:101" s="179" customFormat="1" ht="20.100000000000001" customHeight="1">
      <c r="A216" s="657">
        <f t="shared" si="62"/>
        <v>173</v>
      </c>
      <c r="B216" s="196" t="str">
        <f t="shared" si="57"/>
        <v>Swansea Bay UHB</v>
      </c>
      <c r="C216" s="89"/>
      <c r="D216" s="89"/>
      <c r="E216" s="89"/>
      <c r="F216" s="89"/>
      <c r="G216" s="89"/>
      <c r="H216" s="197">
        <f t="shared" si="58"/>
        <v>0</v>
      </c>
      <c r="I216" s="197"/>
      <c r="J216" s="89"/>
      <c r="K216" s="90"/>
      <c r="L216" s="90"/>
      <c r="M216" s="89"/>
      <c r="N216" s="89"/>
      <c r="O216" s="89"/>
      <c r="P216" s="89"/>
      <c r="Q216" s="89"/>
      <c r="R216" s="122"/>
      <c r="S216" s="122"/>
      <c r="T216" s="122"/>
      <c r="U216" s="123"/>
      <c r="V216" s="123"/>
      <c r="W216" s="123"/>
      <c r="X216" s="122"/>
      <c r="Y216" s="122"/>
      <c r="Z216" s="122"/>
      <c r="AA216" s="122"/>
      <c r="AB216" s="122"/>
      <c r="AC216" s="122"/>
      <c r="AD216" s="197">
        <f t="shared" si="51"/>
        <v>0</v>
      </c>
      <c r="AE216" s="196" t="str">
        <f t="shared" si="63"/>
        <v/>
      </c>
      <c r="AF216" s="196" t="str">
        <f t="shared" si="52"/>
        <v/>
      </c>
      <c r="AG216" s="196" t="str">
        <f t="shared" si="53"/>
        <v/>
      </c>
      <c r="AH216" s="196" t="str">
        <f t="shared" si="54"/>
        <v/>
      </c>
      <c r="AI216" s="196" t="str">
        <f t="shared" si="55"/>
        <v/>
      </c>
      <c r="AJ216" s="196" t="str">
        <f t="shared" si="56"/>
        <v/>
      </c>
      <c r="AK216" s="196" t="str">
        <f t="shared" si="59"/>
        <v/>
      </c>
      <c r="AL216" s="196" t="str">
        <f t="shared" si="60"/>
        <v/>
      </c>
      <c r="AM216" s="176"/>
      <c r="AN216" s="176">
        <f t="shared" si="61"/>
        <v>0</v>
      </c>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c r="CI216" s="176"/>
      <c r="CJ216" s="176"/>
      <c r="CK216" s="176"/>
      <c r="CL216" s="176"/>
      <c r="CM216" s="176"/>
      <c r="CN216" s="176"/>
      <c r="CO216" s="176"/>
      <c r="CP216" s="176"/>
      <c r="CQ216" s="176"/>
      <c r="CR216" s="176"/>
      <c r="CS216" s="176"/>
      <c r="CT216" s="176"/>
      <c r="CU216" s="176"/>
      <c r="CV216" s="176"/>
      <c r="CW216" s="176"/>
    </row>
    <row r="217" spans="1:101" s="179" customFormat="1" ht="20.100000000000001" customHeight="1">
      <c r="A217" s="657">
        <f t="shared" si="62"/>
        <v>174</v>
      </c>
      <c r="B217" s="196" t="str">
        <f t="shared" si="57"/>
        <v>Swansea Bay UHB</v>
      </c>
      <c r="C217" s="89"/>
      <c r="D217" s="89"/>
      <c r="E217" s="89"/>
      <c r="F217" s="89"/>
      <c r="G217" s="89"/>
      <c r="H217" s="197">
        <f t="shared" si="58"/>
        <v>0</v>
      </c>
      <c r="I217" s="197"/>
      <c r="J217" s="89"/>
      <c r="K217" s="90"/>
      <c r="L217" s="90"/>
      <c r="M217" s="89"/>
      <c r="N217" s="89"/>
      <c r="O217" s="89"/>
      <c r="P217" s="89"/>
      <c r="Q217" s="89"/>
      <c r="R217" s="122"/>
      <c r="S217" s="122"/>
      <c r="T217" s="122"/>
      <c r="U217" s="123"/>
      <c r="V217" s="123"/>
      <c r="W217" s="123"/>
      <c r="X217" s="122"/>
      <c r="Y217" s="122"/>
      <c r="Z217" s="122"/>
      <c r="AA217" s="122"/>
      <c r="AB217" s="122"/>
      <c r="AC217" s="122"/>
      <c r="AD217" s="197">
        <f t="shared" si="51"/>
        <v>0</v>
      </c>
      <c r="AE217" s="196" t="str">
        <f t="shared" si="63"/>
        <v/>
      </c>
      <c r="AF217" s="196" t="str">
        <f t="shared" si="52"/>
        <v/>
      </c>
      <c r="AG217" s="196" t="str">
        <f t="shared" si="53"/>
        <v/>
      </c>
      <c r="AH217" s="196" t="str">
        <f t="shared" si="54"/>
        <v/>
      </c>
      <c r="AI217" s="196" t="str">
        <f t="shared" si="55"/>
        <v/>
      </c>
      <c r="AJ217" s="196" t="str">
        <f t="shared" si="56"/>
        <v/>
      </c>
      <c r="AK217" s="196" t="str">
        <f t="shared" si="59"/>
        <v/>
      </c>
      <c r="AL217" s="196" t="str">
        <f t="shared" si="60"/>
        <v/>
      </c>
      <c r="AM217" s="176"/>
      <c r="AN217" s="176">
        <f t="shared" si="61"/>
        <v>0</v>
      </c>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c r="CI217" s="176"/>
      <c r="CJ217" s="176"/>
      <c r="CK217" s="176"/>
      <c r="CL217" s="176"/>
      <c r="CM217" s="176"/>
      <c r="CN217" s="176"/>
      <c r="CO217" s="176"/>
      <c r="CP217" s="176"/>
      <c r="CQ217" s="176"/>
      <c r="CR217" s="176"/>
      <c r="CS217" s="176"/>
      <c r="CT217" s="176"/>
      <c r="CU217" s="176"/>
      <c r="CV217" s="176"/>
      <c r="CW217" s="176"/>
    </row>
    <row r="218" spans="1:101" s="179" customFormat="1" ht="20.100000000000001" customHeight="1">
      <c r="A218" s="657">
        <f t="shared" si="62"/>
        <v>175</v>
      </c>
      <c r="B218" s="196" t="str">
        <f t="shared" si="57"/>
        <v>Swansea Bay UHB</v>
      </c>
      <c r="C218" s="89"/>
      <c r="D218" s="89"/>
      <c r="E218" s="89"/>
      <c r="F218" s="89"/>
      <c r="G218" s="89"/>
      <c r="H218" s="197">
        <f t="shared" si="58"/>
        <v>0</v>
      </c>
      <c r="I218" s="197"/>
      <c r="J218" s="89"/>
      <c r="K218" s="90"/>
      <c r="L218" s="90"/>
      <c r="M218" s="89"/>
      <c r="N218" s="89"/>
      <c r="O218" s="89"/>
      <c r="P218" s="89"/>
      <c r="Q218" s="89"/>
      <c r="R218" s="122"/>
      <c r="S218" s="122"/>
      <c r="T218" s="122"/>
      <c r="U218" s="123"/>
      <c r="V218" s="123"/>
      <c r="W218" s="123"/>
      <c r="X218" s="122"/>
      <c r="Y218" s="122"/>
      <c r="Z218" s="122"/>
      <c r="AA218" s="122"/>
      <c r="AB218" s="122"/>
      <c r="AC218" s="122"/>
      <c r="AD218" s="197">
        <f t="shared" si="51"/>
        <v>0</v>
      </c>
      <c r="AE218" s="196" t="str">
        <f t="shared" si="63"/>
        <v/>
      </c>
      <c r="AF218" s="196" t="str">
        <f t="shared" si="52"/>
        <v/>
      </c>
      <c r="AG218" s="196" t="str">
        <f t="shared" si="53"/>
        <v/>
      </c>
      <c r="AH218" s="196" t="str">
        <f t="shared" si="54"/>
        <v/>
      </c>
      <c r="AI218" s="196" t="str">
        <f t="shared" si="55"/>
        <v/>
      </c>
      <c r="AJ218" s="196" t="str">
        <f t="shared" si="56"/>
        <v/>
      </c>
      <c r="AK218" s="196" t="str">
        <f t="shared" si="59"/>
        <v/>
      </c>
      <c r="AL218" s="196" t="str">
        <f t="shared" si="60"/>
        <v/>
      </c>
      <c r="AM218" s="176"/>
      <c r="AN218" s="176">
        <f t="shared" si="61"/>
        <v>0</v>
      </c>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c r="CI218" s="176"/>
      <c r="CJ218" s="176"/>
      <c r="CK218" s="176"/>
      <c r="CL218" s="176"/>
      <c r="CM218" s="176"/>
      <c r="CN218" s="176"/>
      <c r="CO218" s="176"/>
      <c r="CP218" s="176"/>
      <c r="CQ218" s="176"/>
      <c r="CR218" s="176"/>
      <c r="CS218" s="176"/>
      <c r="CT218" s="176"/>
      <c r="CU218" s="176"/>
      <c r="CV218" s="176"/>
      <c r="CW218" s="176"/>
    </row>
    <row r="219" spans="1:101" s="179" customFormat="1" ht="20.100000000000001" customHeight="1">
      <c r="A219" s="657">
        <f t="shared" si="62"/>
        <v>176</v>
      </c>
      <c r="B219" s="196" t="str">
        <f t="shared" si="57"/>
        <v>Swansea Bay UHB</v>
      </c>
      <c r="C219" s="89"/>
      <c r="D219" s="89"/>
      <c r="E219" s="89"/>
      <c r="F219" s="89"/>
      <c r="G219" s="89"/>
      <c r="H219" s="197">
        <f t="shared" si="58"/>
        <v>0</v>
      </c>
      <c r="I219" s="197"/>
      <c r="J219" s="89"/>
      <c r="K219" s="90"/>
      <c r="L219" s="90"/>
      <c r="M219" s="89"/>
      <c r="N219" s="89"/>
      <c r="O219" s="89"/>
      <c r="P219" s="89"/>
      <c r="Q219" s="89"/>
      <c r="R219" s="122"/>
      <c r="S219" s="122"/>
      <c r="T219" s="122"/>
      <c r="U219" s="123"/>
      <c r="V219" s="123"/>
      <c r="W219" s="123"/>
      <c r="X219" s="122"/>
      <c r="Y219" s="122"/>
      <c r="Z219" s="122"/>
      <c r="AA219" s="122"/>
      <c r="AB219" s="122"/>
      <c r="AC219" s="122"/>
      <c r="AD219" s="197">
        <f t="shared" si="51"/>
        <v>0</v>
      </c>
      <c r="AE219" s="196" t="str">
        <f t="shared" si="63"/>
        <v/>
      </c>
      <c r="AF219" s="196" t="str">
        <f t="shared" si="52"/>
        <v/>
      </c>
      <c r="AG219" s="196" t="str">
        <f t="shared" si="53"/>
        <v/>
      </c>
      <c r="AH219" s="196" t="str">
        <f t="shared" si="54"/>
        <v/>
      </c>
      <c r="AI219" s="196" t="str">
        <f t="shared" si="55"/>
        <v/>
      </c>
      <c r="AJ219" s="196" t="str">
        <f t="shared" si="56"/>
        <v/>
      </c>
      <c r="AK219" s="196" t="str">
        <f t="shared" si="59"/>
        <v/>
      </c>
      <c r="AL219" s="196" t="str">
        <f t="shared" si="60"/>
        <v/>
      </c>
      <c r="AM219" s="176"/>
      <c r="AN219" s="176">
        <f t="shared" si="61"/>
        <v>0</v>
      </c>
      <c r="AO219" s="176"/>
      <c r="AP219" s="176"/>
      <c r="AQ219" s="176"/>
      <c r="AR219" s="176"/>
      <c r="AS219" s="176"/>
      <c r="AT219" s="176"/>
      <c r="AU219" s="176"/>
      <c r="AV219" s="176"/>
      <c r="AW219" s="176"/>
      <c r="AX219" s="176"/>
      <c r="AY219" s="176"/>
      <c r="AZ219" s="176"/>
      <c r="BA219" s="176"/>
      <c r="BB219" s="176"/>
      <c r="BC219" s="176"/>
      <c r="BD219" s="176"/>
      <c r="BE219" s="176"/>
      <c r="BF219" s="176"/>
      <c r="BG219" s="176"/>
      <c r="BH219" s="176"/>
      <c r="BI219" s="176"/>
      <c r="BJ219" s="176"/>
      <c r="BK219" s="176"/>
      <c r="BL219" s="176"/>
      <c r="BM219" s="176"/>
      <c r="BN219" s="176"/>
      <c r="BO219" s="176"/>
      <c r="BP219" s="176"/>
      <c r="BQ219" s="176"/>
      <c r="BR219" s="176"/>
      <c r="BS219" s="176"/>
      <c r="BT219" s="176"/>
      <c r="BU219" s="176"/>
      <c r="BV219" s="176"/>
      <c r="BW219" s="176"/>
      <c r="BX219" s="176"/>
      <c r="BY219" s="176"/>
      <c r="BZ219" s="176"/>
      <c r="CA219" s="176"/>
      <c r="CB219" s="176"/>
      <c r="CC219" s="176"/>
      <c r="CD219" s="176"/>
      <c r="CE219" s="176"/>
      <c r="CF219" s="176"/>
      <c r="CG219" s="176"/>
      <c r="CH219" s="176"/>
      <c r="CI219" s="176"/>
      <c r="CJ219" s="176"/>
      <c r="CK219" s="176"/>
      <c r="CL219" s="176"/>
      <c r="CM219" s="176"/>
      <c r="CN219" s="176"/>
      <c r="CO219" s="176"/>
      <c r="CP219" s="176"/>
      <c r="CQ219" s="176"/>
      <c r="CR219" s="176"/>
      <c r="CS219" s="176"/>
      <c r="CT219" s="176"/>
      <c r="CU219" s="176"/>
      <c r="CV219" s="176"/>
      <c r="CW219" s="176"/>
    </row>
    <row r="220" spans="1:101" s="179" customFormat="1" ht="20.100000000000001" customHeight="1">
      <c r="A220" s="657">
        <f t="shared" si="62"/>
        <v>177</v>
      </c>
      <c r="B220" s="196" t="str">
        <f t="shared" si="57"/>
        <v>Swansea Bay UHB</v>
      </c>
      <c r="C220" s="89"/>
      <c r="D220" s="89"/>
      <c r="E220" s="89"/>
      <c r="F220" s="89"/>
      <c r="G220" s="89"/>
      <c r="H220" s="197">
        <f t="shared" si="58"/>
        <v>0</v>
      </c>
      <c r="I220" s="197"/>
      <c r="J220" s="89"/>
      <c r="K220" s="90"/>
      <c r="L220" s="90"/>
      <c r="M220" s="89"/>
      <c r="N220" s="89"/>
      <c r="O220" s="89"/>
      <c r="P220" s="89"/>
      <c r="Q220" s="89"/>
      <c r="R220" s="122"/>
      <c r="S220" s="122"/>
      <c r="T220" s="122"/>
      <c r="U220" s="123"/>
      <c r="V220" s="123"/>
      <c r="W220" s="123"/>
      <c r="X220" s="122"/>
      <c r="Y220" s="122"/>
      <c r="Z220" s="122"/>
      <c r="AA220" s="122"/>
      <c r="AB220" s="122"/>
      <c r="AC220" s="122"/>
      <c r="AD220" s="197">
        <f t="shared" si="51"/>
        <v>0</v>
      </c>
      <c r="AE220" s="196" t="str">
        <f t="shared" si="63"/>
        <v/>
      </c>
      <c r="AF220" s="196" t="str">
        <f t="shared" si="52"/>
        <v/>
      </c>
      <c r="AG220" s="196" t="str">
        <f t="shared" si="53"/>
        <v/>
      </c>
      <c r="AH220" s="196" t="str">
        <f t="shared" si="54"/>
        <v/>
      </c>
      <c r="AI220" s="196" t="str">
        <f t="shared" si="55"/>
        <v/>
      </c>
      <c r="AJ220" s="196" t="str">
        <f t="shared" si="56"/>
        <v/>
      </c>
      <c r="AK220" s="196" t="str">
        <f t="shared" si="59"/>
        <v/>
      </c>
      <c r="AL220" s="196" t="str">
        <f t="shared" si="60"/>
        <v/>
      </c>
      <c r="AM220" s="176"/>
      <c r="AN220" s="176">
        <f t="shared" si="61"/>
        <v>0</v>
      </c>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c r="CI220" s="176"/>
      <c r="CJ220" s="176"/>
      <c r="CK220" s="176"/>
      <c r="CL220" s="176"/>
      <c r="CM220" s="176"/>
      <c r="CN220" s="176"/>
      <c r="CO220" s="176"/>
      <c r="CP220" s="176"/>
      <c r="CQ220" s="176"/>
      <c r="CR220" s="176"/>
      <c r="CS220" s="176"/>
      <c r="CT220" s="176"/>
      <c r="CU220" s="176"/>
      <c r="CV220" s="176"/>
      <c r="CW220" s="176"/>
    </row>
    <row r="221" spans="1:101" s="179" customFormat="1" ht="20.100000000000001" customHeight="1">
      <c r="A221" s="657">
        <f t="shared" si="62"/>
        <v>178</v>
      </c>
      <c r="B221" s="196" t="str">
        <f t="shared" si="57"/>
        <v>Swansea Bay UHB</v>
      </c>
      <c r="C221" s="89"/>
      <c r="D221" s="89"/>
      <c r="E221" s="89"/>
      <c r="F221" s="89"/>
      <c r="G221" s="89"/>
      <c r="H221" s="197">
        <f t="shared" si="58"/>
        <v>0</v>
      </c>
      <c r="I221" s="197"/>
      <c r="J221" s="89"/>
      <c r="K221" s="90"/>
      <c r="L221" s="90"/>
      <c r="M221" s="89"/>
      <c r="N221" s="89"/>
      <c r="O221" s="89"/>
      <c r="P221" s="89"/>
      <c r="Q221" s="89"/>
      <c r="R221" s="122"/>
      <c r="S221" s="122"/>
      <c r="T221" s="122"/>
      <c r="U221" s="123"/>
      <c r="V221" s="123"/>
      <c r="W221" s="123"/>
      <c r="X221" s="122"/>
      <c r="Y221" s="122"/>
      <c r="Z221" s="122"/>
      <c r="AA221" s="122"/>
      <c r="AB221" s="122"/>
      <c r="AC221" s="122"/>
      <c r="AD221" s="197">
        <f t="shared" si="51"/>
        <v>0</v>
      </c>
      <c r="AE221" s="196" t="str">
        <f t="shared" si="63"/>
        <v/>
      </c>
      <c r="AF221" s="196" t="str">
        <f t="shared" si="52"/>
        <v/>
      </c>
      <c r="AG221" s="196" t="str">
        <f t="shared" si="53"/>
        <v/>
      </c>
      <c r="AH221" s="196" t="str">
        <f t="shared" si="54"/>
        <v/>
      </c>
      <c r="AI221" s="196" t="str">
        <f t="shared" si="55"/>
        <v/>
      </c>
      <c r="AJ221" s="196" t="str">
        <f t="shared" si="56"/>
        <v/>
      </c>
      <c r="AK221" s="196" t="str">
        <f t="shared" si="59"/>
        <v/>
      </c>
      <c r="AL221" s="196" t="str">
        <f t="shared" si="60"/>
        <v/>
      </c>
      <c r="AM221" s="176"/>
      <c r="AN221" s="176">
        <f t="shared" si="61"/>
        <v>0</v>
      </c>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c r="CI221" s="176"/>
      <c r="CJ221" s="176"/>
      <c r="CK221" s="176"/>
      <c r="CL221" s="176"/>
      <c r="CM221" s="176"/>
      <c r="CN221" s="176"/>
      <c r="CO221" s="176"/>
      <c r="CP221" s="176"/>
      <c r="CQ221" s="176"/>
      <c r="CR221" s="176"/>
      <c r="CS221" s="176"/>
      <c r="CT221" s="176"/>
      <c r="CU221" s="176"/>
      <c r="CV221" s="176"/>
      <c r="CW221" s="176"/>
    </row>
    <row r="222" spans="1:101" s="179" customFormat="1" ht="20.100000000000001" customHeight="1">
      <c r="A222" s="657">
        <f t="shared" si="62"/>
        <v>179</v>
      </c>
      <c r="B222" s="196" t="str">
        <f t="shared" si="57"/>
        <v>Swansea Bay UHB</v>
      </c>
      <c r="C222" s="89"/>
      <c r="D222" s="89"/>
      <c r="E222" s="89"/>
      <c r="F222" s="89"/>
      <c r="G222" s="89"/>
      <c r="H222" s="197">
        <f t="shared" si="58"/>
        <v>0</v>
      </c>
      <c r="I222" s="197"/>
      <c r="J222" s="89"/>
      <c r="K222" s="90"/>
      <c r="L222" s="90"/>
      <c r="M222" s="89"/>
      <c r="N222" s="89"/>
      <c r="O222" s="89"/>
      <c r="P222" s="89"/>
      <c r="Q222" s="89"/>
      <c r="R222" s="122"/>
      <c r="S222" s="122"/>
      <c r="T222" s="122"/>
      <c r="U222" s="123"/>
      <c r="V222" s="123"/>
      <c r="W222" s="123"/>
      <c r="X222" s="122"/>
      <c r="Y222" s="122"/>
      <c r="Z222" s="122"/>
      <c r="AA222" s="122"/>
      <c r="AB222" s="122"/>
      <c r="AC222" s="122"/>
      <c r="AD222" s="197">
        <f t="shared" si="51"/>
        <v>0</v>
      </c>
      <c r="AE222" s="196" t="str">
        <f t="shared" si="63"/>
        <v/>
      </c>
      <c r="AF222" s="196" t="str">
        <f t="shared" si="52"/>
        <v/>
      </c>
      <c r="AG222" s="196" t="str">
        <f t="shared" si="53"/>
        <v/>
      </c>
      <c r="AH222" s="196" t="str">
        <f t="shared" si="54"/>
        <v/>
      </c>
      <c r="AI222" s="196" t="str">
        <f t="shared" si="55"/>
        <v/>
      </c>
      <c r="AJ222" s="196" t="str">
        <f t="shared" si="56"/>
        <v/>
      </c>
      <c r="AK222" s="196" t="str">
        <f t="shared" si="59"/>
        <v/>
      </c>
      <c r="AL222" s="196" t="str">
        <f t="shared" si="60"/>
        <v/>
      </c>
      <c r="AM222" s="176"/>
      <c r="AN222" s="176">
        <f t="shared" si="61"/>
        <v>0</v>
      </c>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c r="CI222" s="176"/>
      <c r="CJ222" s="176"/>
      <c r="CK222" s="176"/>
      <c r="CL222" s="176"/>
      <c r="CM222" s="176"/>
      <c r="CN222" s="176"/>
      <c r="CO222" s="176"/>
      <c r="CP222" s="176"/>
      <c r="CQ222" s="176"/>
      <c r="CR222" s="176"/>
      <c r="CS222" s="176"/>
      <c r="CT222" s="176"/>
      <c r="CU222" s="176"/>
      <c r="CV222" s="176"/>
      <c r="CW222" s="176"/>
    </row>
    <row r="223" spans="1:101" s="179" customFormat="1" ht="20.100000000000001" customHeight="1">
      <c r="A223" s="657">
        <f t="shared" si="62"/>
        <v>180</v>
      </c>
      <c r="B223" s="196" t="str">
        <f t="shared" si="57"/>
        <v>Swansea Bay UHB</v>
      </c>
      <c r="C223" s="89"/>
      <c r="D223" s="89"/>
      <c r="E223" s="89"/>
      <c r="F223" s="89"/>
      <c r="G223" s="89"/>
      <c r="H223" s="197">
        <f t="shared" si="58"/>
        <v>0</v>
      </c>
      <c r="I223" s="197"/>
      <c r="J223" s="89"/>
      <c r="K223" s="90"/>
      <c r="L223" s="90"/>
      <c r="M223" s="89"/>
      <c r="N223" s="89"/>
      <c r="O223" s="89"/>
      <c r="P223" s="89"/>
      <c r="Q223" s="89"/>
      <c r="R223" s="122"/>
      <c r="S223" s="122"/>
      <c r="T223" s="122"/>
      <c r="U223" s="123"/>
      <c r="V223" s="123"/>
      <c r="W223" s="123"/>
      <c r="X223" s="122"/>
      <c r="Y223" s="122"/>
      <c r="Z223" s="122"/>
      <c r="AA223" s="122"/>
      <c r="AB223" s="122"/>
      <c r="AC223" s="122"/>
      <c r="AD223" s="197">
        <f t="shared" si="51"/>
        <v>0</v>
      </c>
      <c r="AE223" s="196" t="str">
        <f t="shared" si="63"/>
        <v/>
      </c>
      <c r="AF223" s="196" t="str">
        <f t="shared" si="52"/>
        <v/>
      </c>
      <c r="AG223" s="196" t="str">
        <f t="shared" si="53"/>
        <v/>
      </c>
      <c r="AH223" s="196" t="str">
        <f t="shared" si="54"/>
        <v/>
      </c>
      <c r="AI223" s="196" t="str">
        <f t="shared" si="55"/>
        <v/>
      </c>
      <c r="AJ223" s="196" t="str">
        <f t="shared" si="56"/>
        <v/>
      </c>
      <c r="AK223" s="196" t="str">
        <f t="shared" si="59"/>
        <v/>
      </c>
      <c r="AL223" s="196" t="str">
        <f t="shared" si="60"/>
        <v/>
      </c>
      <c r="AM223" s="176"/>
      <c r="AN223" s="176">
        <f t="shared" si="61"/>
        <v>0</v>
      </c>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c r="CI223" s="176"/>
      <c r="CJ223" s="176"/>
      <c r="CK223" s="176"/>
      <c r="CL223" s="176"/>
      <c r="CM223" s="176"/>
      <c r="CN223" s="176"/>
      <c r="CO223" s="176"/>
      <c r="CP223" s="176"/>
      <c r="CQ223" s="176"/>
      <c r="CR223" s="176"/>
      <c r="CS223" s="176"/>
      <c r="CT223" s="176"/>
      <c r="CU223" s="176"/>
      <c r="CV223" s="176"/>
      <c r="CW223" s="176"/>
    </row>
    <row r="224" spans="1:101" s="179" customFormat="1" ht="20.100000000000001" customHeight="1">
      <c r="A224" s="657">
        <f t="shared" si="62"/>
        <v>181</v>
      </c>
      <c r="B224" s="196" t="str">
        <f t="shared" si="57"/>
        <v>Swansea Bay UHB</v>
      </c>
      <c r="C224" s="89"/>
      <c r="D224" s="89"/>
      <c r="E224" s="89"/>
      <c r="F224" s="89"/>
      <c r="G224" s="89"/>
      <c r="H224" s="197">
        <f t="shared" si="58"/>
        <v>0</v>
      </c>
      <c r="I224" s="197"/>
      <c r="J224" s="89"/>
      <c r="K224" s="90"/>
      <c r="L224" s="90"/>
      <c r="M224" s="89"/>
      <c r="N224" s="89"/>
      <c r="O224" s="89"/>
      <c r="P224" s="89"/>
      <c r="Q224" s="89"/>
      <c r="R224" s="122"/>
      <c r="S224" s="122"/>
      <c r="T224" s="122"/>
      <c r="U224" s="123"/>
      <c r="V224" s="123"/>
      <c r="W224" s="123"/>
      <c r="X224" s="122"/>
      <c r="Y224" s="122"/>
      <c r="Z224" s="122"/>
      <c r="AA224" s="122"/>
      <c r="AB224" s="122"/>
      <c r="AC224" s="122"/>
      <c r="AD224" s="197">
        <f t="shared" si="51"/>
        <v>0</v>
      </c>
      <c r="AE224" s="196" t="str">
        <f t="shared" si="63"/>
        <v/>
      </c>
      <c r="AF224" s="196" t="str">
        <f t="shared" si="52"/>
        <v/>
      </c>
      <c r="AG224" s="196" t="str">
        <f t="shared" si="53"/>
        <v/>
      </c>
      <c r="AH224" s="196" t="str">
        <f t="shared" si="54"/>
        <v/>
      </c>
      <c r="AI224" s="196" t="str">
        <f t="shared" si="55"/>
        <v/>
      </c>
      <c r="AJ224" s="196" t="str">
        <f t="shared" si="56"/>
        <v/>
      </c>
      <c r="AK224" s="196" t="str">
        <f t="shared" si="59"/>
        <v/>
      </c>
      <c r="AL224" s="196" t="str">
        <f t="shared" si="60"/>
        <v/>
      </c>
      <c r="AM224" s="176"/>
      <c r="AN224" s="176">
        <f t="shared" si="61"/>
        <v>0</v>
      </c>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c r="CI224" s="176"/>
      <c r="CJ224" s="176"/>
      <c r="CK224" s="176"/>
      <c r="CL224" s="176"/>
      <c r="CM224" s="176"/>
      <c r="CN224" s="176"/>
      <c r="CO224" s="176"/>
      <c r="CP224" s="176"/>
      <c r="CQ224" s="176"/>
      <c r="CR224" s="176"/>
      <c r="CS224" s="176"/>
      <c r="CT224" s="176"/>
      <c r="CU224" s="176"/>
      <c r="CV224" s="176"/>
      <c r="CW224" s="176"/>
    </row>
    <row r="225" spans="1:101" s="179" customFormat="1" ht="20.100000000000001" customHeight="1">
      <c r="A225" s="657">
        <f t="shared" si="62"/>
        <v>182</v>
      </c>
      <c r="B225" s="196" t="str">
        <f t="shared" si="57"/>
        <v>Swansea Bay UHB</v>
      </c>
      <c r="C225" s="89"/>
      <c r="D225" s="89"/>
      <c r="E225" s="89"/>
      <c r="F225" s="89"/>
      <c r="G225" s="89"/>
      <c r="H225" s="197">
        <f t="shared" si="58"/>
        <v>0</v>
      </c>
      <c r="I225" s="197"/>
      <c r="J225" s="89"/>
      <c r="K225" s="90"/>
      <c r="L225" s="90"/>
      <c r="M225" s="89"/>
      <c r="N225" s="89"/>
      <c r="O225" s="89"/>
      <c r="P225" s="89"/>
      <c r="Q225" s="89"/>
      <c r="R225" s="122"/>
      <c r="S225" s="122"/>
      <c r="T225" s="122"/>
      <c r="U225" s="123"/>
      <c r="V225" s="123"/>
      <c r="W225" s="123"/>
      <c r="X225" s="122"/>
      <c r="Y225" s="122"/>
      <c r="Z225" s="122"/>
      <c r="AA225" s="122"/>
      <c r="AB225" s="122"/>
      <c r="AC225" s="122"/>
      <c r="AD225" s="197">
        <f t="shared" si="51"/>
        <v>0</v>
      </c>
      <c r="AE225" s="196" t="str">
        <f t="shared" si="63"/>
        <v/>
      </c>
      <c r="AF225" s="196" t="str">
        <f t="shared" si="52"/>
        <v/>
      </c>
      <c r="AG225" s="196" t="str">
        <f t="shared" si="53"/>
        <v/>
      </c>
      <c r="AH225" s="196" t="str">
        <f t="shared" si="54"/>
        <v/>
      </c>
      <c r="AI225" s="196" t="str">
        <f t="shared" si="55"/>
        <v/>
      </c>
      <c r="AJ225" s="196" t="str">
        <f t="shared" si="56"/>
        <v/>
      </c>
      <c r="AK225" s="196" t="str">
        <f t="shared" si="59"/>
        <v/>
      </c>
      <c r="AL225" s="196" t="str">
        <f t="shared" si="60"/>
        <v/>
      </c>
      <c r="AM225" s="176"/>
      <c r="AN225" s="176">
        <f t="shared" si="61"/>
        <v>0</v>
      </c>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c r="CI225" s="176"/>
      <c r="CJ225" s="176"/>
      <c r="CK225" s="176"/>
      <c r="CL225" s="176"/>
      <c r="CM225" s="176"/>
      <c r="CN225" s="176"/>
      <c r="CO225" s="176"/>
      <c r="CP225" s="176"/>
      <c r="CQ225" s="176"/>
      <c r="CR225" s="176"/>
      <c r="CS225" s="176"/>
      <c r="CT225" s="176"/>
      <c r="CU225" s="176"/>
      <c r="CV225" s="176"/>
      <c r="CW225" s="176"/>
    </row>
    <row r="226" spans="1:101" s="179" customFormat="1" ht="20.100000000000001" customHeight="1">
      <c r="A226" s="657">
        <f t="shared" si="62"/>
        <v>183</v>
      </c>
      <c r="B226" s="196" t="str">
        <f t="shared" si="57"/>
        <v>Swansea Bay UHB</v>
      </c>
      <c r="C226" s="89"/>
      <c r="D226" s="89"/>
      <c r="E226" s="89"/>
      <c r="F226" s="89"/>
      <c r="G226" s="89"/>
      <c r="H226" s="197">
        <f t="shared" si="58"/>
        <v>0</v>
      </c>
      <c r="I226" s="197"/>
      <c r="J226" s="89"/>
      <c r="K226" s="90"/>
      <c r="L226" s="90"/>
      <c r="M226" s="89"/>
      <c r="N226" s="89"/>
      <c r="O226" s="89"/>
      <c r="P226" s="89"/>
      <c r="Q226" s="89"/>
      <c r="R226" s="122"/>
      <c r="S226" s="122"/>
      <c r="T226" s="122"/>
      <c r="U226" s="123"/>
      <c r="V226" s="123"/>
      <c r="W226" s="123"/>
      <c r="X226" s="122"/>
      <c r="Y226" s="122"/>
      <c r="Z226" s="122"/>
      <c r="AA226" s="122"/>
      <c r="AB226" s="122"/>
      <c r="AC226" s="122"/>
      <c r="AD226" s="197">
        <f t="shared" si="51"/>
        <v>0</v>
      </c>
      <c r="AE226" s="196" t="str">
        <f t="shared" si="63"/>
        <v/>
      </c>
      <c r="AF226" s="196" t="str">
        <f t="shared" si="52"/>
        <v/>
      </c>
      <c r="AG226" s="196" t="str">
        <f t="shared" si="53"/>
        <v/>
      </c>
      <c r="AH226" s="196" t="str">
        <f t="shared" si="54"/>
        <v/>
      </c>
      <c r="AI226" s="196" t="str">
        <f t="shared" si="55"/>
        <v/>
      </c>
      <c r="AJ226" s="196" t="str">
        <f t="shared" si="56"/>
        <v/>
      </c>
      <c r="AK226" s="196" t="str">
        <f t="shared" si="59"/>
        <v/>
      </c>
      <c r="AL226" s="196" t="str">
        <f t="shared" si="60"/>
        <v/>
      </c>
      <c r="AM226" s="176"/>
      <c r="AN226" s="176">
        <f t="shared" si="61"/>
        <v>0</v>
      </c>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c r="CI226" s="176"/>
      <c r="CJ226" s="176"/>
      <c r="CK226" s="176"/>
      <c r="CL226" s="176"/>
      <c r="CM226" s="176"/>
      <c r="CN226" s="176"/>
      <c r="CO226" s="176"/>
      <c r="CP226" s="176"/>
      <c r="CQ226" s="176"/>
      <c r="CR226" s="176"/>
      <c r="CS226" s="176"/>
      <c r="CT226" s="176"/>
      <c r="CU226" s="176"/>
      <c r="CV226" s="176"/>
      <c r="CW226" s="176"/>
    </row>
    <row r="227" spans="1:101" s="179" customFormat="1" ht="20.100000000000001" customHeight="1">
      <c r="A227" s="657">
        <f t="shared" si="62"/>
        <v>184</v>
      </c>
      <c r="B227" s="196" t="str">
        <f t="shared" si="57"/>
        <v>Swansea Bay UHB</v>
      </c>
      <c r="C227" s="89"/>
      <c r="D227" s="89"/>
      <c r="E227" s="89"/>
      <c r="F227" s="89"/>
      <c r="G227" s="89"/>
      <c r="H227" s="197">
        <f t="shared" si="58"/>
        <v>0</v>
      </c>
      <c r="I227" s="197"/>
      <c r="J227" s="89"/>
      <c r="K227" s="90"/>
      <c r="L227" s="90"/>
      <c r="M227" s="89"/>
      <c r="N227" s="89"/>
      <c r="O227" s="89"/>
      <c r="P227" s="89"/>
      <c r="Q227" s="89"/>
      <c r="R227" s="122"/>
      <c r="S227" s="122"/>
      <c r="T227" s="122"/>
      <c r="U227" s="123"/>
      <c r="V227" s="123"/>
      <c r="W227" s="123"/>
      <c r="X227" s="122"/>
      <c r="Y227" s="122"/>
      <c r="Z227" s="122"/>
      <c r="AA227" s="122"/>
      <c r="AB227" s="122"/>
      <c r="AC227" s="122"/>
      <c r="AD227" s="197">
        <f t="shared" si="51"/>
        <v>0</v>
      </c>
      <c r="AE227" s="196" t="str">
        <f t="shared" si="63"/>
        <v/>
      </c>
      <c r="AF227" s="196" t="str">
        <f t="shared" si="52"/>
        <v/>
      </c>
      <c r="AG227" s="196" t="str">
        <f t="shared" si="53"/>
        <v/>
      </c>
      <c r="AH227" s="196" t="str">
        <f t="shared" si="54"/>
        <v/>
      </c>
      <c r="AI227" s="196" t="str">
        <f t="shared" si="55"/>
        <v/>
      </c>
      <c r="AJ227" s="196" t="str">
        <f t="shared" si="56"/>
        <v/>
      </c>
      <c r="AK227" s="196" t="str">
        <f t="shared" si="59"/>
        <v/>
      </c>
      <c r="AL227" s="196" t="str">
        <f t="shared" si="60"/>
        <v/>
      </c>
      <c r="AM227" s="176"/>
      <c r="AN227" s="176">
        <f t="shared" si="61"/>
        <v>0</v>
      </c>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c r="CI227" s="176"/>
      <c r="CJ227" s="176"/>
      <c r="CK227" s="176"/>
      <c r="CL227" s="176"/>
      <c r="CM227" s="176"/>
      <c r="CN227" s="176"/>
      <c r="CO227" s="176"/>
      <c r="CP227" s="176"/>
      <c r="CQ227" s="176"/>
      <c r="CR227" s="176"/>
      <c r="CS227" s="176"/>
      <c r="CT227" s="176"/>
      <c r="CU227" s="176"/>
      <c r="CV227" s="176"/>
      <c r="CW227" s="176"/>
    </row>
    <row r="228" spans="1:101" s="179" customFormat="1" ht="20.100000000000001" customHeight="1">
      <c r="A228" s="657">
        <f t="shared" si="62"/>
        <v>185</v>
      </c>
      <c r="B228" s="196" t="str">
        <f t="shared" si="57"/>
        <v>Swansea Bay UHB</v>
      </c>
      <c r="C228" s="89"/>
      <c r="D228" s="89"/>
      <c r="E228" s="89"/>
      <c r="F228" s="89"/>
      <c r="G228" s="89"/>
      <c r="H228" s="197">
        <f t="shared" si="58"/>
        <v>0</v>
      </c>
      <c r="I228" s="197"/>
      <c r="J228" s="89"/>
      <c r="K228" s="90"/>
      <c r="L228" s="90"/>
      <c r="M228" s="89"/>
      <c r="N228" s="89"/>
      <c r="O228" s="89"/>
      <c r="P228" s="89"/>
      <c r="Q228" s="89"/>
      <c r="R228" s="122"/>
      <c r="S228" s="122"/>
      <c r="T228" s="122"/>
      <c r="U228" s="123"/>
      <c r="V228" s="123"/>
      <c r="W228" s="123"/>
      <c r="X228" s="122"/>
      <c r="Y228" s="122"/>
      <c r="Z228" s="122"/>
      <c r="AA228" s="122"/>
      <c r="AB228" s="122"/>
      <c r="AC228" s="122"/>
      <c r="AD228" s="197">
        <f t="shared" si="51"/>
        <v>0</v>
      </c>
      <c r="AE228" s="196" t="str">
        <f t="shared" si="63"/>
        <v/>
      </c>
      <c r="AF228" s="196" t="str">
        <f t="shared" si="52"/>
        <v/>
      </c>
      <c r="AG228" s="196" t="str">
        <f t="shared" si="53"/>
        <v/>
      </c>
      <c r="AH228" s="196" t="str">
        <f t="shared" si="54"/>
        <v/>
      </c>
      <c r="AI228" s="196" t="str">
        <f t="shared" si="55"/>
        <v/>
      </c>
      <c r="AJ228" s="196" t="str">
        <f t="shared" si="56"/>
        <v/>
      </c>
      <c r="AK228" s="196" t="str">
        <f t="shared" si="59"/>
        <v/>
      </c>
      <c r="AL228" s="196" t="str">
        <f t="shared" si="60"/>
        <v/>
      </c>
      <c r="AM228" s="176"/>
      <c r="AN228" s="176">
        <f t="shared" si="61"/>
        <v>0</v>
      </c>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c r="CI228" s="176"/>
      <c r="CJ228" s="176"/>
      <c r="CK228" s="176"/>
      <c r="CL228" s="176"/>
      <c r="CM228" s="176"/>
      <c r="CN228" s="176"/>
      <c r="CO228" s="176"/>
      <c r="CP228" s="176"/>
      <c r="CQ228" s="176"/>
      <c r="CR228" s="176"/>
      <c r="CS228" s="176"/>
      <c r="CT228" s="176"/>
      <c r="CU228" s="176"/>
      <c r="CV228" s="176"/>
      <c r="CW228" s="176"/>
    </row>
    <row r="229" spans="1:101" s="179" customFormat="1" ht="20.100000000000001" customHeight="1">
      <c r="A229" s="657">
        <f t="shared" si="62"/>
        <v>186</v>
      </c>
      <c r="B229" s="196" t="str">
        <f t="shared" si="57"/>
        <v>Swansea Bay UHB</v>
      </c>
      <c r="C229" s="89"/>
      <c r="D229" s="89"/>
      <c r="E229" s="89"/>
      <c r="F229" s="89"/>
      <c r="G229" s="89"/>
      <c r="H229" s="197">
        <f t="shared" si="58"/>
        <v>0</v>
      </c>
      <c r="I229" s="197"/>
      <c r="J229" s="89"/>
      <c r="K229" s="90"/>
      <c r="L229" s="90"/>
      <c r="M229" s="89"/>
      <c r="N229" s="89"/>
      <c r="O229" s="89"/>
      <c r="P229" s="89"/>
      <c r="Q229" s="89"/>
      <c r="R229" s="122"/>
      <c r="S229" s="122"/>
      <c r="T229" s="122"/>
      <c r="U229" s="123"/>
      <c r="V229" s="123"/>
      <c r="W229" s="123"/>
      <c r="X229" s="122"/>
      <c r="Y229" s="122"/>
      <c r="Z229" s="122"/>
      <c r="AA229" s="122"/>
      <c r="AB229" s="122"/>
      <c r="AC229" s="122"/>
      <c r="AD229" s="197">
        <f t="shared" si="51"/>
        <v>0</v>
      </c>
      <c r="AE229" s="196" t="str">
        <f t="shared" si="63"/>
        <v/>
      </c>
      <c r="AF229" s="196" t="str">
        <f t="shared" si="52"/>
        <v/>
      </c>
      <c r="AG229" s="196" t="str">
        <f t="shared" si="53"/>
        <v/>
      </c>
      <c r="AH229" s="196" t="str">
        <f t="shared" si="54"/>
        <v/>
      </c>
      <c r="AI229" s="196" t="str">
        <f t="shared" si="55"/>
        <v/>
      </c>
      <c r="AJ229" s="196" t="str">
        <f t="shared" si="56"/>
        <v/>
      </c>
      <c r="AK229" s="196" t="str">
        <f t="shared" si="59"/>
        <v/>
      </c>
      <c r="AL229" s="196" t="str">
        <f t="shared" si="60"/>
        <v/>
      </c>
      <c r="AM229" s="176"/>
      <c r="AN229" s="176">
        <f t="shared" si="61"/>
        <v>0</v>
      </c>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c r="CI229" s="176"/>
      <c r="CJ229" s="176"/>
      <c r="CK229" s="176"/>
      <c r="CL229" s="176"/>
      <c r="CM229" s="176"/>
      <c r="CN229" s="176"/>
      <c r="CO229" s="176"/>
      <c r="CP229" s="176"/>
      <c r="CQ229" s="176"/>
      <c r="CR229" s="176"/>
      <c r="CS229" s="176"/>
      <c r="CT229" s="176"/>
      <c r="CU229" s="176"/>
      <c r="CV229" s="176"/>
      <c r="CW229" s="176"/>
    </row>
    <row r="230" spans="1:101" s="179" customFormat="1" ht="20.100000000000001" customHeight="1">
      <c r="A230" s="657">
        <f t="shared" si="62"/>
        <v>187</v>
      </c>
      <c r="B230" s="196" t="str">
        <f t="shared" si="57"/>
        <v>Swansea Bay UHB</v>
      </c>
      <c r="C230" s="89"/>
      <c r="D230" s="89"/>
      <c r="E230" s="89"/>
      <c r="F230" s="89"/>
      <c r="G230" s="89"/>
      <c r="H230" s="197">
        <f t="shared" si="58"/>
        <v>0</v>
      </c>
      <c r="I230" s="197"/>
      <c r="J230" s="89"/>
      <c r="K230" s="90"/>
      <c r="L230" s="90"/>
      <c r="M230" s="89"/>
      <c r="N230" s="89"/>
      <c r="O230" s="89"/>
      <c r="P230" s="89"/>
      <c r="Q230" s="89"/>
      <c r="R230" s="122"/>
      <c r="S230" s="122"/>
      <c r="T230" s="122"/>
      <c r="U230" s="123"/>
      <c r="V230" s="123"/>
      <c r="W230" s="123"/>
      <c r="X230" s="122"/>
      <c r="Y230" s="122"/>
      <c r="Z230" s="122"/>
      <c r="AA230" s="122"/>
      <c r="AB230" s="122"/>
      <c r="AC230" s="122"/>
      <c r="AD230" s="197">
        <f t="shared" si="51"/>
        <v>0</v>
      </c>
      <c r="AE230" s="196" t="str">
        <f t="shared" si="63"/>
        <v/>
      </c>
      <c r="AF230" s="196" t="str">
        <f t="shared" si="52"/>
        <v/>
      </c>
      <c r="AG230" s="196" t="str">
        <f t="shared" si="53"/>
        <v/>
      </c>
      <c r="AH230" s="196" t="str">
        <f t="shared" si="54"/>
        <v/>
      </c>
      <c r="AI230" s="196" t="str">
        <f t="shared" si="55"/>
        <v/>
      </c>
      <c r="AJ230" s="196" t="str">
        <f t="shared" si="56"/>
        <v/>
      </c>
      <c r="AK230" s="196" t="str">
        <f t="shared" si="59"/>
        <v/>
      </c>
      <c r="AL230" s="196" t="str">
        <f t="shared" si="60"/>
        <v/>
      </c>
      <c r="AM230" s="176"/>
      <c r="AN230" s="176">
        <f t="shared" si="61"/>
        <v>0</v>
      </c>
      <c r="AO230" s="176"/>
      <c r="AP230" s="176"/>
      <c r="AQ230" s="176"/>
      <c r="AR230" s="176"/>
      <c r="AS230" s="176"/>
      <c r="AT230" s="176"/>
      <c r="AU230" s="176"/>
      <c r="AV230" s="176"/>
      <c r="AW230" s="176"/>
      <c r="AX230" s="176"/>
      <c r="AY230" s="176"/>
      <c r="AZ230" s="176"/>
      <c r="BA230" s="176"/>
      <c r="BB230" s="176"/>
      <c r="BC230" s="176"/>
      <c r="BD230" s="176"/>
      <c r="BE230" s="176"/>
      <c r="BF230" s="176"/>
      <c r="BG230" s="176"/>
      <c r="BH230" s="176"/>
      <c r="BI230" s="176"/>
      <c r="BJ230" s="176"/>
      <c r="BK230" s="176"/>
      <c r="BL230" s="176"/>
      <c r="BM230" s="176"/>
      <c r="BN230" s="176"/>
      <c r="BO230" s="176"/>
      <c r="BP230" s="176"/>
      <c r="BQ230" s="176"/>
      <c r="BR230" s="176"/>
      <c r="BS230" s="176"/>
      <c r="BT230" s="176"/>
      <c r="BU230" s="176"/>
      <c r="BV230" s="176"/>
      <c r="BW230" s="176"/>
      <c r="BX230" s="176"/>
      <c r="BY230" s="176"/>
      <c r="BZ230" s="176"/>
      <c r="CA230" s="176"/>
      <c r="CB230" s="176"/>
      <c r="CC230" s="176"/>
      <c r="CD230" s="176"/>
      <c r="CE230" s="176"/>
      <c r="CF230" s="176"/>
      <c r="CG230" s="176"/>
      <c r="CH230" s="176"/>
      <c r="CI230" s="176"/>
      <c r="CJ230" s="176"/>
      <c r="CK230" s="176"/>
      <c r="CL230" s="176"/>
      <c r="CM230" s="176"/>
      <c r="CN230" s="176"/>
      <c r="CO230" s="176"/>
      <c r="CP230" s="176"/>
      <c r="CQ230" s="176"/>
      <c r="CR230" s="176"/>
      <c r="CS230" s="176"/>
      <c r="CT230" s="176"/>
      <c r="CU230" s="176"/>
      <c r="CV230" s="176"/>
      <c r="CW230" s="176"/>
    </row>
    <row r="231" spans="1:101" s="179" customFormat="1" ht="20.100000000000001" customHeight="1">
      <c r="A231" s="657">
        <f t="shared" si="62"/>
        <v>188</v>
      </c>
      <c r="B231" s="196" t="str">
        <f t="shared" si="57"/>
        <v>Swansea Bay UHB</v>
      </c>
      <c r="C231" s="89"/>
      <c r="D231" s="89"/>
      <c r="E231" s="89"/>
      <c r="F231" s="89"/>
      <c r="G231" s="89"/>
      <c r="H231" s="197">
        <f t="shared" si="58"/>
        <v>0</v>
      </c>
      <c r="I231" s="197"/>
      <c r="J231" s="89"/>
      <c r="K231" s="90"/>
      <c r="L231" s="90"/>
      <c r="M231" s="89"/>
      <c r="N231" s="89"/>
      <c r="O231" s="89"/>
      <c r="P231" s="89"/>
      <c r="Q231" s="89"/>
      <c r="R231" s="122"/>
      <c r="S231" s="122"/>
      <c r="T231" s="122"/>
      <c r="U231" s="123"/>
      <c r="V231" s="123"/>
      <c r="W231" s="123"/>
      <c r="X231" s="122"/>
      <c r="Y231" s="122"/>
      <c r="Z231" s="122"/>
      <c r="AA231" s="122"/>
      <c r="AB231" s="122"/>
      <c r="AC231" s="122"/>
      <c r="AD231" s="197">
        <f t="shared" si="51"/>
        <v>0</v>
      </c>
      <c r="AE231" s="196" t="str">
        <f t="shared" si="63"/>
        <v/>
      </c>
      <c r="AF231" s="196" t="str">
        <f t="shared" si="52"/>
        <v/>
      </c>
      <c r="AG231" s="196" t="str">
        <f t="shared" si="53"/>
        <v/>
      </c>
      <c r="AH231" s="196" t="str">
        <f t="shared" si="54"/>
        <v/>
      </c>
      <c r="AI231" s="196" t="str">
        <f t="shared" si="55"/>
        <v/>
      </c>
      <c r="AJ231" s="196" t="str">
        <f t="shared" si="56"/>
        <v/>
      </c>
      <c r="AK231" s="196" t="str">
        <f t="shared" si="59"/>
        <v/>
      </c>
      <c r="AL231" s="196" t="str">
        <f t="shared" si="60"/>
        <v/>
      </c>
      <c r="AM231" s="176"/>
      <c r="AN231" s="176">
        <f t="shared" si="61"/>
        <v>0</v>
      </c>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row>
    <row r="232" spans="1:101" s="179" customFormat="1" ht="20.100000000000001" customHeight="1">
      <c r="A232" s="657">
        <f t="shared" si="62"/>
        <v>189</v>
      </c>
      <c r="B232" s="196" t="str">
        <f t="shared" si="57"/>
        <v>Swansea Bay UHB</v>
      </c>
      <c r="C232" s="89"/>
      <c r="D232" s="89"/>
      <c r="E232" s="89"/>
      <c r="F232" s="89"/>
      <c r="G232" s="89"/>
      <c r="H232" s="197">
        <f t="shared" si="58"/>
        <v>0</v>
      </c>
      <c r="I232" s="197"/>
      <c r="J232" s="89"/>
      <c r="K232" s="90"/>
      <c r="L232" s="90"/>
      <c r="M232" s="89"/>
      <c r="N232" s="89"/>
      <c r="O232" s="89"/>
      <c r="P232" s="89"/>
      <c r="Q232" s="89"/>
      <c r="R232" s="122"/>
      <c r="S232" s="122"/>
      <c r="T232" s="122"/>
      <c r="U232" s="123"/>
      <c r="V232" s="123"/>
      <c r="W232" s="123"/>
      <c r="X232" s="122"/>
      <c r="Y232" s="122"/>
      <c r="Z232" s="122"/>
      <c r="AA232" s="122"/>
      <c r="AB232" s="122"/>
      <c r="AC232" s="122"/>
      <c r="AD232" s="197">
        <f t="shared" si="51"/>
        <v>0</v>
      </c>
      <c r="AE232" s="196" t="str">
        <f t="shared" si="63"/>
        <v/>
      </c>
      <c r="AF232" s="196" t="str">
        <f t="shared" si="52"/>
        <v/>
      </c>
      <c r="AG232" s="196" t="str">
        <f t="shared" si="53"/>
        <v/>
      </c>
      <c r="AH232" s="196" t="str">
        <f t="shared" si="54"/>
        <v/>
      </c>
      <c r="AI232" s="196" t="str">
        <f t="shared" si="55"/>
        <v/>
      </c>
      <c r="AJ232" s="196" t="str">
        <f t="shared" si="56"/>
        <v/>
      </c>
      <c r="AK232" s="196" t="str">
        <f t="shared" si="59"/>
        <v/>
      </c>
      <c r="AL232" s="196" t="str">
        <f t="shared" si="60"/>
        <v/>
      </c>
      <c r="AM232" s="176"/>
      <c r="AN232" s="176">
        <f t="shared" si="61"/>
        <v>0</v>
      </c>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row>
    <row r="233" spans="1:101" s="179" customFormat="1" ht="20.100000000000001" customHeight="1">
      <c r="A233" s="657">
        <f t="shared" si="62"/>
        <v>190</v>
      </c>
      <c r="B233" s="196" t="str">
        <f t="shared" si="57"/>
        <v>Swansea Bay UHB</v>
      </c>
      <c r="C233" s="89"/>
      <c r="D233" s="89"/>
      <c r="E233" s="89"/>
      <c r="F233" s="89"/>
      <c r="G233" s="89"/>
      <c r="H233" s="197">
        <f t="shared" si="58"/>
        <v>0</v>
      </c>
      <c r="I233" s="197"/>
      <c r="J233" s="89"/>
      <c r="K233" s="90"/>
      <c r="L233" s="90"/>
      <c r="M233" s="89"/>
      <c r="N233" s="89"/>
      <c r="O233" s="89"/>
      <c r="P233" s="89"/>
      <c r="Q233" s="89"/>
      <c r="R233" s="122"/>
      <c r="S233" s="122"/>
      <c r="T233" s="122"/>
      <c r="U233" s="123"/>
      <c r="V233" s="123"/>
      <c r="W233" s="123"/>
      <c r="X233" s="122"/>
      <c r="Y233" s="122"/>
      <c r="Z233" s="122"/>
      <c r="AA233" s="122"/>
      <c r="AB233" s="122"/>
      <c r="AC233" s="122"/>
      <c r="AD233" s="197">
        <f t="shared" si="51"/>
        <v>0</v>
      </c>
      <c r="AE233" s="196" t="str">
        <f t="shared" si="63"/>
        <v/>
      </c>
      <c r="AF233" s="196" t="str">
        <f t="shared" si="52"/>
        <v/>
      </c>
      <c r="AG233" s="196" t="str">
        <f t="shared" si="53"/>
        <v/>
      </c>
      <c r="AH233" s="196" t="str">
        <f t="shared" si="54"/>
        <v/>
      </c>
      <c r="AI233" s="196" t="str">
        <f t="shared" si="55"/>
        <v/>
      </c>
      <c r="AJ233" s="196" t="str">
        <f t="shared" si="56"/>
        <v/>
      </c>
      <c r="AK233" s="196" t="str">
        <f t="shared" si="59"/>
        <v/>
      </c>
      <c r="AL233" s="196" t="str">
        <f t="shared" si="60"/>
        <v/>
      </c>
      <c r="AM233" s="176"/>
      <c r="AN233" s="176">
        <f t="shared" si="61"/>
        <v>0</v>
      </c>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row>
    <row r="234" spans="1:101" s="179" customFormat="1" ht="20.100000000000001" customHeight="1">
      <c r="A234" s="657">
        <f t="shared" si="62"/>
        <v>191</v>
      </c>
      <c r="B234" s="196" t="str">
        <f t="shared" si="57"/>
        <v>Swansea Bay UHB</v>
      </c>
      <c r="C234" s="89"/>
      <c r="D234" s="89"/>
      <c r="E234" s="89"/>
      <c r="F234" s="89"/>
      <c r="G234" s="89"/>
      <c r="H234" s="197">
        <f t="shared" si="58"/>
        <v>0</v>
      </c>
      <c r="I234" s="197"/>
      <c r="J234" s="89"/>
      <c r="K234" s="90"/>
      <c r="L234" s="90"/>
      <c r="M234" s="89"/>
      <c r="N234" s="89"/>
      <c r="O234" s="89"/>
      <c r="P234" s="89"/>
      <c r="Q234" s="89"/>
      <c r="R234" s="122"/>
      <c r="S234" s="122"/>
      <c r="T234" s="122"/>
      <c r="U234" s="123"/>
      <c r="V234" s="123"/>
      <c r="W234" s="123"/>
      <c r="X234" s="122"/>
      <c r="Y234" s="122"/>
      <c r="Z234" s="122"/>
      <c r="AA234" s="122"/>
      <c r="AB234" s="122"/>
      <c r="AC234" s="122"/>
      <c r="AD234" s="197">
        <f t="shared" si="51"/>
        <v>0</v>
      </c>
      <c r="AE234" s="196" t="str">
        <f t="shared" si="63"/>
        <v/>
      </c>
      <c r="AF234" s="196" t="str">
        <f t="shared" si="52"/>
        <v/>
      </c>
      <c r="AG234" s="196" t="str">
        <f t="shared" si="53"/>
        <v/>
      </c>
      <c r="AH234" s="196" t="str">
        <f t="shared" si="54"/>
        <v/>
      </c>
      <c r="AI234" s="196" t="str">
        <f t="shared" si="55"/>
        <v/>
      </c>
      <c r="AJ234" s="196" t="str">
        <f t="shared" si="56"/>
        <v/>
      </c>
      <c r="AK234" s="196" t="str">
        <f t="shared" si="59"/>
        <v/>
      </c>
      <c r="AL234" s="196" t="str">
        <f t="shared" si="60"/>
        <v/>
      </c>
      <c r="AM234" s="176"/>
      <c r="AN234" s="176">
        <f t="shared" si="61"/>
        <v>0</v>
      </c>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row>
    <row r="235" spans="1:101" s="179" customFormat="1" ht="20.100000000000001" customHeight="1">
      <c r="A235" s="657">
        <f t="shared" si="62"/>
        <v>192</v>
      </c>
      <c r="B235" s="196" t="str">
        <f t="shared" si="57"/>
        <v>Swansea Bay UHB</v>
      </c>
      <c r="C235" s="89"/>
      <c r="D235" s="89"/>
      <c r="E235" s="89"/>
      <c r="F235" s="89"/>
      <c r="G235" s="89"/>
      <c r="H235" s="197">
        <f t="shared" si="58"/>
        <v>0</v>
      </c>
      <c r="I235" s="197"/>
      <c r="J235" s="89"/>
      <c r="K235" s="90"/>
      <c r="L235" s="90"/>
      <c r="M235" s="89"/>
      <c r="N235" s="89"/>
      <c r="O235" s="89"/>
      <c r="P235" s="89"/>
      <c r="Q235" s="89"/>
      <c r="R235" s="122"/>
      <c r="S235" s="122"/>
      <c r="T235" s="122"/>
      <c r="U235" s="123"/>
      <c r="V235" s="123"/>
      <c r="W235" s="123"/>
      <c r="X235" s="122"/>
      <c r="Y235" s="122"/>
      <c r="Z235" s="122"/>
      <c r="AA235" s="122"/>
      <c r="AB235" s="122"/>
      <c r="AC235" s="122"/>
      <c r="AD235" s="197">
        <f t="shared" si="51"/>
        <v>0</v>
      </c>
      <c r="AE235" s="196" t="str">
        <f t="shared" si="63"/>
        <v/>
      </c>
      <c r="AF235" s="196" t="str">
        <f t="shared" si="52"/>
        <v/>
      </c>
      <c r="AG235" s="196" t="str">
        <f t="shared" si="53"/>
        <v/>
      </c>
      <c r="AH235" s="196" t="str">
        <f t="shared" si="54"/>
        <v/>
      </c>
      <c r="AI235" s="196" t="str">
        <f t="shared" si="55"/>
        <v/>
      </c>
      <c r="AJ235" s="196" t="str">
        <f t="shared" si="56"/>
        <v/>
      </c>
      <c r="AK235" s="196" t="str">
        <f t="shared" si="59"/>
        <v/>
      </c>
      <c r="AL235" s="196" t="str">
        <f t="shared" si="60"/>
        <v/>
      </c>
      <c r="AM235" s="176"/>
      <c r="AN235" s="176">
        <f t="shared" si="61"/>
        <v>0</v>
      </c>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row>
    <row r="236" spans="1:101" s="179" customFormat="1" ht="20.100000000000001" customHeight="1">
      <c r="A236" s="657">
        <f t="shared" si="62"/>
        <v>193</v>
      </c>
      <c r="B236" s="196" t="str">
        <f t="shared" si="57"/>
        <v>Swansea Bay UHB</v>
      </c>
      <c r="C236" s="89"/>
      <c r="D236" s="89"/>
      <c r="E236" s="89"/>
      <c r="F236" s="89"/>
      <c r="G236" s="89"/>
      <c r="H236" s="197">
        <f t="shared" si="58"/>
        <v>0</v>
      </c>
      <c r="I236" s="197"/>
      <c r="J236" s="89"/>
      <c r="K236" s="90"/>
      <c r="L236" s="90"/>
      <c r="M236" s="89"/>
      <c r="N236" s="89"/>
      <c r="O236" s="89"/>
      <c r="P236" s="89"/>
      <c r="Q236" s="89"/>
      <c r="R236" s="122"/>
      <c r="S236" s="122"/>
      <c r="T236" s="122"/>
      <c r="U236" s="123"/>
      <c r="V236" s="123"/>
      <c r="W236" s="123"/>
      <c r="X236" s="122"/>
      <c r="Y236" s="122"/>
      <c r="Z236" s="122"/>
      <c r="AA236" s="122"/>
      <c r="AB236" s="122"/>
      <c r="AC236" s="122"/>
      <c r="AD236" s="197">
        <f t="shared" ref="AD236:AD299" si="64">SUM(R236:AC236)</f>
        <v>0</v>
      </c>
      <c r="AE236" s="196" t="str">
        <f t="shared" si="63"/>
        <v/>
      </c>
      <c r="AF236" s="196" t="str">
        <f t="shared" ref="AF236:AF299" si="65">IF(COUNTIF($E$44:$E$1518,E236)&gt;1,"ERROR","")</f>
        <v/>
      </c>
      <c r="AG236" s="196" t="str">
        <f t="shared" ref="AG236:AG299" si="66">IF(AND(OR(P236=$CR$1,P236=$CR$3),Q236=""),"ERROR","")</f>
        <v/>
      </c>
      <c r="AH236" s="196" t="str">
        <f t="shared" ref="AH236:AH299" si="67">IF(AND(OR(P236=$CR$2),Q236&lt;&gt;""),"ERROR","")</f>
        <v/>
      </c>
      <c r="AI236" s="196" t="str">
        <f t="shared" ref="AI236:AI299" si="68">IF(AND(G236=$CA$1,H236&gt;J236),"ERROR","")</f>
        <v/>
      </c>
      <c r="AJ236" s="196" t="str">
        <f t="shared" ref="AJ236:AJ299" si="69">IF(AND(G236=$CA$2,J236&gt;0),"ERROR","")</f>
        <v/>
      </c>
      <c r="AK236" s="196" t="str">
        <f t="shared" si="59"/>
        <v/>
      </c>
      <c r="AL236" s="196" t="str">
        <f t="shared" si="60"/>
        <v/>
      </c>
      <c r="AM236" s="176"/>
      <c r="AN236" s="176">
        <f t="shared" si="61"/>
        <v>0</v>
      </c>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row>
    <row r="237" spans="1:101" s="179" customFormat="1" ht="20.100000000000001" customHeight="1">
      <c r="A237" s="657">
        <f t="shared" si="62"/>
        <v>194</v>
      </c>
      <c r="B237" s="196" t="str">
        <f t="shared" ref="B237:B300" si="70">$B$2</f>
        <v>Swansea Bay UHB</v>
      </c>
      <c r="C237" s="89"/>
      <c r="D237" s="89"/>
      <c r="E237" s="89"/>
      <c r="F237" s="89"/>
      <c r="G237" s="89"/>
      <c r="H237" s="197">
        <f t="shared" ref="H237:H300" si="71">AD237</f>
        <v>0</v>
      </c>
      <c r="I237" s="197"/>
      <c r="J237" s="89"/>
      <c r="K237" s="90"/>
      <c r="L237" s="90"/>
      <c r="M237" s="89"/>
      <c r="N237" s="89"/>
      <c r="O237" s="89"/>
      <c r="P237" s="89"/>
      <c r="Q237" s="89"/>
      <c r="R237" s="122"/>
      <c r="S237" s="122"/>
      <c r="T237" s="122"/>
      <c r="U237" s="123"/>
      <c r="V237" s="123"/>
      <c r="W237" s="123"/>
      <c r="X237" s="122"/>
      <c r="Y237" s="122"/>
      <c r="Z237" s="122"/>
      <c r="AA237" s="122"/>
      <c r="AB237" s="122"/>
      <c r="AC237" s="122"/>
      <c r="AD237" s="197">
        <f t="shared" si="64"/>
        <v>0</v>
      </c>
      <c r="AE237" s="196" t="str">
        <f t="shared" si="63"/>
        <v/>
      </c>
      <c r="AF237" s="196" t="str">
        <f t="shared" si="65"/>
        <v/>
      </c>
      <c r="AG237" s="196" t="str">
        <f t="shared" si="66"/>
        <v/>
      </c>
      <c r="AH237" s="196" t="str">
        <f t="shared" si="67"/>
        <v/>
      </c>
      <c r="AI237" s="196" t="str">
        <f t="shared" si="68"/>
        <v/>
      </c>
      <c r="AJ237" s="196" t="str">
        <f t="shared" si="69"/>
        <v/>
      </c>
      <c r="AK237" s="196" t="str">
        <f t="shared" ref="AK237:AK300" si="72">IF(K237="","",IF(OR(K237&lt;DATEVALUE("01/04/23"),K237&gt;DATEVALUE("31/03/24")),"ERROR",""))</f>
        <v/>
      </c>
      <c r="AL237" s="196" t="str">
        <f t="shared" ref="AL237:AL300" si="73">IF(L237="","",IF(OR(L237&lt;DATEVALUE("01/04/23"),L237&gt;DATEVALUE("31/03/24")),"ERROR",""))</f>
        <v/>
      </c>
      <c r="AM237" s="176"/>
      <c r="AN237" s="176">
        <f t="shared" ref="AN237:AN300" si="74">COUNTIFS(AE237:AL237,"Error")</f>
        <v>0</v>
      </c>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row>
    <row r="238" spans="1:101" s="179" customFormat="1" ht="20.100000000000001" customHeight="1">
      <c r="A238" s="657">
        <f t="shared" ref="A238:A301" si="75">+A237+1</f>
        <v>195</v>
      </c>
      <c r="B238" s="196" t="str">
        <f t="shared" si="70"/>
        <v>Swansea Bay UHB</v>
      </c>
      <c r="C238" s="89"/>
      <c r="D238" s="89"/>
      <c r="E238" s="89"/>
      <c r="F238" s="89"/>
      <c r="G238" s="89"/>
      <c r="H238" s="197">
        <f t="shared" si="71"/>
        <v>0</v>
      </c>
      <c r="I238" s="197"/>
      <c r="J238" s="89"/>
      <c r="K238" s="90"/>
      <c r="L238" s="90"/>
      <c r="M238" s="89"/>
      <c r="N238" s="89"/>
      <c r="O238" s="89"/>
      <c r="P238" s="89"/>
      <c r="Q238" s="89"/>
      <c r="R238" s="122"/>
      <c r="S238" s="122"/>
      <c r="T238" s="122"/>
      <c r="U238" s="123"/>
      <c r="V238" s="123"/>
      <c r="W238" s="123"/>
      <c r="X238" s="122"/>
      <c r="Y238" s="122"/>
      <c r="Z238" s="122"/>
      <c r="AA238" s="122"/>
      <c r="AB238" s="122"/>
      <c r="AC238" s="122"/>
      <c r="AD238" s="197">
        <f t="shared" si="64"/>
        <v>0</v>
      </c>
      <c r="AE238" s="196" t="str">
        <f t="shared" ref="AE238:AE301" si="76">IF(AND(H238&gt;0,P238&lt;&gt;"Income Generation"),IF(AND(C238&lt;&gt;"",D238&lt;&gt;"",E238&lt;&gt;"",F238&lt;&gt;"",G238&lt;&gt;"",K238&lt;&gt;"",L238&lt;&gt;"",M238&lt;&gt;"",N238&lt;&gt;"",O238&lt;&gt;"",P238&lt;&gt;"",Q238&lt;&gt;""),"","ERROR"),"")</f>
        <v/>
      </c>
      <c r="AF238" s="196" t="str">
        <f t="shared" si="65"/>
        <v/>
      </c>
      <c r="AG238" s="196" t="str">
        <f t="shared" si="66"/>
        <v/>
      </c>
      <c r="AH238" s="196" t="str">
        <f t="shared" si="67"/>
        <v/>
      </c>
      <c r="AI238" s="196" t="str">
        <f t="shared" si="68"/>
        <v/>
      </c>
      <c r="AJ238" s="196" t="str">
        <f t="shared" si="69"/>
        <v/>
      </c>
      <c r="AK238" s="196" t="str">
        <f t="shared" si="72"/>
        <v/>
      </c>
      <c r="AL238" s="196" t="str">
        <f t="shared" si="73"/>
        <v/>
      </c>
      <c r="AM238" s="176"/>
      <c r="AN238" s="176">
        <f t="shared" si="74"/>
        <v>0</v>
      </c>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row>
    <row r="239" spans="1:101" s="179" customFormat="1" ht="20.100000000000001" customHeight="1">
      <c r="A239" s="657">
        <f t="shared" si="75"/>
        <v>196</v>
      </c>
      <c r="B239" s="196" t="str">
        <f t="shared" si="70"/>
        <v>Swansea Bay UHB</v>
      </c>
      <c r="C239" s="89"/>
      <c r="D239" s="89"/>
      <c r="E239" s="89"/>
      <c r="F239" s="89"/>
      <c r="G239" s="89"/>
      <c r="H239" s="197">
        <f t="shared" si="71"/>
        <v>0</v>
      </c>
      <c r="I239" s="197"/>
      <c r="J239" s="89"/>
      <c r="K239" s="90"/>
      <c r="L239" s="90"/>
      <c r="M239" s="89"/>
      <c r="N239" s="89"/>
      <c r="O239" s="89"/>
      <c r="P239" s="89"/>
      <c r="Q239" s="89"/>
      <c r="R239" s="122"/>
      <c r="S239" s="122"/>
      <c r="T239" s="122"/>
      <c r="U239" s="123"/>
      <c r="V239" s="123"/>
      <c r="W239" s="123"/>
      <c r="X239" s="122"/>
      <c r="Y239" s="122"/>
      <c r="Z239" s="122"/>
      <c r="AA239" s="122"/>
      <c r="AB239" s="122"/>
      <c r="AC239" s="122"/>
      <c r="AD239" s="197">
        <f t="shared" si="64"/>
        <v>0</v>
      </c>
      <c r="AE239" s="196" t="str">
        <f t="shared" si="76"/>
        <v/>
      </c>
      <c r="AF239" s="196" t="str">
        <f t="shared" si="65"/>
        <v/>
      </c>
      <c r="AG239" s="196" t="str">
        <f t="shared" si="66"/>
        <v/>
      </c>
      <c r="AH239" s="196" t="str">
        <f t="shared" si="67"/>
        <v/>
      </c>
      <c r="AI239" s="196" t="str">
        <f t="shared" si="68"/>
        <v/>
      </c>
      <c r="AJ239" s="196" t="str">
        <f t="shared" si="69"/>
        <v/>
      </c>
      <c r="AK239" s="196" t="str">
        <f t="shared" si="72"/>
        <v/>
      </c>
      <c r="AL239" s="196" t="str">
        <f t="shared" si="73"/>
        <v/>
      </c>
      <c r="AM239" s="176"/>
      <c r="AN239" s="176">
        <f t="shared" si="74"/>
        <v>0</v>
      </c>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row>
    <row r="240" spans="1:101" s="179" customFormat="1" ht="20.100000000000001" customHeight="1">
      <c r="A240" s="657">
        <f t="shared" si="75"/>
        <v>197</v>
      </c>
      <c r="B240" s="196" t="str">
        <f t="shared" si="70"/>
        <v>Swansea Bay UHB</v>
      </c>
      <c r="C240" s="89"/>
      <c r="D240" s="89"/>
      <c r="E240" s="89"/>
      <c r="F240" s="89"/>
      <c r="G240" s="89"/>
      <c r="H240" s="197">
        <f t="shared" si="71"/>
        <v>0</v>
      </c>
      <c r="I240" s="197"/>
      <c r="J240" s="89"/>
      <c r="K240" s="90"/>
      <c r="L240" s="90"/>
      <c r="M240" s="89"/>
      <c r="N240" s="89"/>
      <c r="O240" s="89"/>
      <c r="P240" s="89"/>
      <c r="Q240" s="89"/>
      <c r="R240" s="122"/>
      <c r="S240" s="122"/>
      <c r="T240" s="122"/>
      <c r="U240" s="123"/>
      <c r="V240" s="123"/>
      <c r="W240" s="123"/>
      <c r="X240" s="122"/>
      <c r="Y240" s="122"/>
      <c r="Z240" s="122"/>
      <c r="AA240" s="122"/>
      <c r="AB240" s="122"/>
      <c r="AC240" s="122"/>
      <c r="AD240" s="197">
        <f t="shared" si="64"/>
        <v>0</v>
      </c>
      <c r="AE240" s="196" t="str">
        <f t="shared" si="76"/>
        <v/>
      </c>
      <c r="AF240" s="196" t="str">
        <f t="shared" si="65"/>
        <v/>
      </c>
      <c r="AG240" s="196" t="str">
        <f t="shared" si="66"/>
        <v/>
      </c>
      <c r="AH240" s="196" t="str">
        <f t="shared" si="67"/>
        <v/>
      </c>
      <c r="AI240" s="196" t="str">
        <f t="shared" si="68"/>
        <v/>
      </c>
      <c r="AJ240" s="196" t="str">
        <f t="shared" si="69"/>
        <v/>
      </c>
      <c r="AK240" s="196" t="str">
        <f t="shared" si="72"/>
        <v/>
      </c>
      <c r="AL240" s="196" t="str">
        <f t="shared" si="73"/>
        <v/>
      </c>
      <c r="AM240" s="176"/>
      <c r="AN240" s="176">
        <f t="shared" si="74"/>
        <v>0</v>
      </c>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row>
    <row r="241" spans="1:101" s="179" customFormat="1" ht="20.100000000000001" customHeight="1">
      <c r="A241" s="657">
        <f t="shared" si="75"/>
        <v>198</v>
      </c>
      <c r="B241" s="196" t="str">
        <f t="shared" si="70"/>
        <v>Swansea Bay UHB</v>
      </c>
      <c r="C241" s="89"/>
      <c r="D241" s="89"/>
      <c r="E241" s="89"/>
      <c r="F241" s="89"/>
      <c r="G241" s="89"/>
      <c r="H241" s="197">
        <f t="shared" si="71"/>
        <v>0</v>
      </c>
      <c r="I241" s="197"/>
      <c r="J241" s="89"/>
      <c r="K241" s="90"/>
      <c r="L241" s="90"/>
      <c r="M241" s="89"/>
      <c r="N241" s="89"/>
      <c r="O241" s="89"/>
      <c r="P241" s="89"/>
      <c r="Q241" s="89"/>
      <c r="R241" s="122"/>
      <c r="S241" s="122"/>
      <c r="T241" s="122"/>
      <c r="U241" s="123"/>
      <c r="V241" s="123"/>
      <c r="W241" s="123"/>
      <c r="X241" s="122"/>
      <c r="Y241" s="122"/>
      <c r="Z241" s="122"/>
      <c r="AA241" s="122"/>
      <c r="AB241" s="122"/>
      <c r="AC241" s="122"/>
      <c r="AD241" s="197">
        <f t="shared" si="64"/>
        <v>0</v>
      </c>
      <c r="AE241" s="196" t="str">
        <f t="shared" si="76"/>
        <v/>
      </c>
      <c r="AF241" s="196" t="str">
        <f t="shared" si="65"/>
        <v/>
      </c>
      <c r="AG241" s="196" t="str">
        <f t="shared" si="66"/>
        <v/>
      </c>
      <c r="AH241" s="196" t="str">
        <f t="shared" si="67"/>
        <v/>
      </c>
      <c r="AI241" s="196" t="str">
        <f t="shared" si="68"/>
        <v/>
      </c>
      <c r="AJ241" s="196" t="str">
        <f t="shared" si="69"/>
        <v/>
      </c>
      <c r="AK241" s="196" t="str">
        <f t="shared" si="72"/>
        <v/>
      </c>
      <c r="AL241" s="196" t="str">
        <f t="shared" si="73"/>
        <v/>
      </c>
      <c r="AM241" s="176"/>
      <c r="AN241" s="176">
        <f t="shared" si="74"/>
        <v>0</v>
      </c>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row>
    <row r="242" spans="1:101" s="179" customFormat="1" ht="20.100000000000001" customHeight="1">
      <c r="A242" s="657">
        <f t="shared" si="75"/>
        <v>199</v>
      </c>
      <c r="B242" s="196" t="str">
        <f t="shared" si="70"/>
        <v>Swansea Bay UHB</v>
      </c>
      <c r="C242" s="89"/>
      <c r="D242" s="89"/>
      <c r="E242" s="89"/>
      <c r="F242" s="89"/>
      <c r="G242" s="89"/>
      <c r="H242" s="197">
        <f t="shared" si="71"/>
        <v>0</v>
      </c>
      <c r="I242" s="197"/>
      <c r="J242" s="89"/>
      <c r="K242" s="90"/>
      <c r="L242" s="90"/>
      <c r="M242" s="89"/>
      <c r="N242" s="89"/>
      <c r="O242" s="89"/>
      <c r="P242" s="89"/>
      <c r="Q242" s="89"/>
      <c r="R242" s="122"/>
      <c r="S242" s="122"/>
      <c r="T242" s="122"/>
      <c r="U242" s="123"/>
      <c r="V242" s="123"/>
      <c r="W242" s="123"/>
      <c r="X242" s="122"/>
      <c r="Y242" s="122"/>
      <c r="Z242" s="122"/>
      <c r="AA242" s="122"/>
      <c r="AB242" s="122"/>
      <c r="AC242" s="122"/>
      <c r="AD242" s="197">
        <f t="shared" si="64"/>
        <v>0</v>
      </c>
      <c r="AE242" s="196" t="str">
        <f t="shared" si="76"/>
        <v/>
      </c>
      <c r="AF242" s="196" t="str">
        <f t="shared" si="65"/>
        <v/>
      </c>
      <c r="AG242" s="196" t="str">
        <f t="shared" si="66"/>
        <v/>
      </c>
      <c r="AH242" s="196" t="str">
        <f t="shared" si="67"/>
        <v/>
      </c>
      <c r="AI242" s="196" t="str">
        <f t="shared" si="68"/>
        <v/>
      </c>
      <c r="AJ242" s="196" t="str">
        <f t="shared" si="69"/>
        <v/>
      </c>
      <c r="AK242" s="196" t="str">
        <f t="shared" si="72"/>
        <v/>
      </c>
      <c r="AL242" s="196" t="str">
        <f t="shared" si="73"/>
        <v/>
      </c>
      <c r="AM242" s="176"/>
      <c r="AN242" s="176">
        <f t="shared" si="74"/>
        <v>0</v>
      </c>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row>
    <row r="243" spans="1:101" s="179" customFormat="1" ht="20.100000000000001" customHeight="1">
      <c r="A243" s="657">
        <f t="shared" si="75"/>
        <v>200</v>
      </c>
      <c r="B243" s="196" t="str">
        <f t="shared" si="70"/>
        <v>Swansea Bay UHB</v>
      </c>
      <c r="C243" s="89"/>
      <c r="D243" s="89"/>
      <c r="E243" s="89"/>
      <c r="F243" s="89"/>
      <c r="G243" s="89"/>
      <c r="H243" s="197">
        <f t="shared" si="71"/>
        <v>0</v>
      </c>
      <c r="I243" s="197"/>
      <c r="J243" s="89"/>
      <c r="K243" s="90"/>
      <c r="L243" s="90"/>
      <c r="M243" s="89"/>
      <c r="N243" s="89"/>
      <c r="O243" s="89"/>
      <c r="P243" s="89"/>
      <c r="Q243" s="89"/>
      <c r="R243" s="122"/>
      <c r="S243" s="122"/>
      <c r="T243" s="122"/>
      <c r="U243" s="123"/>
      <c r="V243" s="123"/>
      <c r="W243" s="123"/>
      <c r="X243" s="122"/>
      <c r="Y243" s="122"/>
      <c r="Z243" s="122"/>
      <c r="AA243" s="122"/>
      <c r="AB243" s="122"/>
      <c r="AC243" s="122"/>
      <c r="AD243" s="197">
        <f t="shared" si="64"/>
        <v>0</v>
      </c>
      <c r="AE243" s="196" t="str">
        <f t="shared" si="76"/>
        <v/>
      </c>
      <c r="AF243" s="196" t="str">
        <f t="shared" si="65"/>
        <v/>
      </c>
      <c r="AG243" s="196" t="str">
        <f t="shared" si="66"/>
        <v/>
      </c>
      <c r="AH243" s="196" t="str">
        <f t="shared" si="67"/>
        <v/>
      </c>
      <c r="AI243" s="196" t="str">
        <f t="shared" si="68"/>
        <v/>
      </c>
      <c r="AJ243" s="196" t="str">
        <f t="shared" si="69"/>
        <v/>
      </c>
      <c r="AK243" s="196" t="str">
        <f t="shared" si="72"/>
        <v/>
      </c>
      <c r="AL243" s="196" t="str">
        <f t="shared" si="73"/>
        <v/>
      </c>
      <c r="AM243" s="176"/>
      <c r="AN243" s="176">
        <f t="shared" si="74"/>
        <v>0</v>
      </c>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row>
    <row r="244" spans="1:101" s="179" customFormat="1" ht="20.100000000000001" customHeight="1">
      <c r="A244" s="657">
        <f t="shared" si="75"/>
        <v>201</v>
      </c>
      <c r="B244" s="196" t="str">
        <f t="shared" si="70"/>
        <v>Swansea Bay UHB</v>
      </c>
      <c r="C244" s="89"/>
      <c r="D244" s="89"/>
      <c r="E244" s="89"/>
      <c r="F244" s="89"/>
      <c r="G244" s="89"/>
      <c r="H244" s="197">
        <f t="shared" si="71"/>
        <v>0</v>
      </c>
      <c r="I244" s="197"/>
      <c r="J244" s="89"/>
      <c r="K244" s="90"/>
      <c r="L244" s="90"/>
      <c r="M244" s="89"/>
      <c r="N244" s="89"/>
      <c r="O244" s="89"/>
      <c r="P244" s="89"/>
      <c r="Q244" s="89"/>
      <c r="R244" s="122"/>
      <c r="S244" s="122"/>
      <c r="T244" s="122"/>
      <c r="U244" s="123"/>
      <c r="V244" s="123"/>
      <c r="W244" s="123"/>
      <c r="X244" s="122"/>
      <c r="Y244" s="122"/>
      <c r="Z244" s="122"/>
      <c r="AA244" s="122"/>
      <c r="AB244" s="122"/>
      <c r="AC244" s="122"/>
      <c r="AD244" s="197">
        <f t="shared" si="64"/>
        <v>0</v>
      </c>
      <c r="AE244" s="196" t="str">
        <f t="shared" si="76"/>
        <v/>
      </c>
      <c r="AF244" s="196" t="str">
        <f t="shared" si="65"/>
        <v/>
      </c>
      <c r="AG244" s="196" t="str">
        <f t="shared" si="66"/>
        <v/>
      </c>
      <c r="AH244" s="196" t="str">
        <f t="shared" si="67"/>
        <v/>
      </c>
      <c r="AI244" s="196" t="str">
        <f t="shared" si="68"/>
        <v/>
      </c>
      <c r="AJ244" s="196" t="str">
        <f t="shared" si="69"/>
        <v/>
      </c>
      <c r="AK244" s="196" t="str">
        <f t="shared" si="72"/>
        <v/>
      </c>
      <c r="AL244" s="196" t="str">
        <f t="shared" si="73"/>
        <v/>
      </c>
      <c r="AM244" s="176"/>
      <c r="AN244" s="176">
        <f t="shared" si="74"/>
        <v>0</v>
      </c>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row>
    <row r="245" spans="1:101" s="179" customFormat="1" ht="20.100000000000001" customHeight="1">
      <c r="A245" s="657">
        <f t="shared" si="75"/>
        <v>202</v>
      </c>
      <c r="B245" s="196" t="str">
        <f t="shared" si="70"/>
        <v>Swansea Bay UHB</v>
      </c>
      <c r="C245" s="89"/>
      <c r="D245" s="89"/>
      <c r="E245" s="89"/>
      <c r="F245" s="89"/>
      <c r="G245" s="89"/>
      <c r="H245" s="197">
        <f t="shared" si="71"/>
        <v>0</v>
      </c>
      <c r="I245" s="197"/>
      <c r="J245" s="89"/>
      <c r="K245" s="90"/>
      <c r="L245" s="90"/>
      <c r="M245" s="89"/>
      <c r="N245" s="89"/>
      <c r="O245" s="89"/>
      <c r="P245" s="89"/>
      <c r="Q245" s="89"/>
      <c r="R245" s="122"/>
      <c r="S245" s="122"/>
      <c r="T245" s="122"/>
      <c r="U245" s="123"/>
      <c r="V245" s="123"/>
      <c r="W245" s="123"/>
      <c r="X245" s="122"/>
      <c r="Y245" s="122"/>
      <c r="Z245" s="122"/>
      <c r="AA245" s="122"/>
      <c r="AB245" s="122"/>
      <c r="AC245" s="122"/>
      <c r="AD245" s="197">
        <f t="shared" si="64"/>
        <v>0</v>
      </c>
      <c r="AE245" s="196" t="str">
        <f t="shared" si="76"/>
        <v/>
      </c>
      <c r="AF245" s="196" t="str">
        <f t="shared" si="65"/>
        <v/>
      </c>
      <c r="AG245" s="196" t="str">
        <f t="shared" si="66"/>
        <v/>
      </c>
      <c r="AH245" s="196" t="str">
        <f t="shared" si="67"/>
        <v/>
      </c>
      <c r="AI245" s="196" t="str">
        <f t="shared" si="68"/>
        <v/>
      </c>
      <c r="AJ245" s="196" t="str">
        <f t="shared" si="69"/>
        <v/>
      </c>
      <c r="AK245" s="196" t="str">
        <f t="shared" si="72"/>
        <v/>
      </c>
      <c r="AL245" s="196" t="str">
        <f t="shared" si="73"/>
        <v/>
      </c>
      <c r="AM245" s="176"/>
      <c r="AN245" s="176">
        <f t="shared" si="74"/>
        <v>0</v>
      </c>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row>
    <row r="246" spans="1:101" s="179" customFormat="1" ht="20.100000000000001" customHeight="1">
      <c r="A246" s="657">
        <f t="shared" si="75"/>
        <v>203</v>
      </c>
      <c r="B246" s="196" t="str">
        <f t="shared" si="70"/>
        <v>Swansea Bay UHB</v>
      </c>
      <c r="C246" s="89"/>
      <c r="D246" s="89"/>
      <c r="E246" s="89"/>
      <c r="F246" s="89"/>
      <c r="G246" s="89"/>
      <c r="H246" s="197">
        <f t="shared" si="71"/>
        <v>0</v>
      </c>
      <c r="I246" s="197"/>
      <c r="J246" s="89"/>
      <c r="K246" s="90"/>
      <c r="L246" s="90"/>
      <c r="M246" s="89"/>
      <c r="N246" s="89"/>
      <c r="O246" s="89"/>
      <c r="P246" s="89"/>
      <c r="Q246" s="89"/>
      <c r="R246" s="122"/>
      <c r="S246" s="122"/>
      <c r="T246" s="122"/>
      <c r="U246" s="123"/>
      <c r="V246" s="123"/>
      <c r="W246" s="123"/>
      <c r="X246" s="122"/>
      <c r="Y246" s="122"/>
      <c r="Z246" s="122"/>
      <c r="AA246" s="122"/>
      <c r="AB246" s="122"/>
      <c r="AC246" s="122"/>
      <c r="AD246" s="197">
        <f t="shared" si="64"/>
        <v>0</v>
      </c>
      <c r="AE246" s="196" t="str">
        <f t="shared" si="76"/>
        <v/>
      </c>
      <c r="AF246" s="196" t="str">
        <f t="shared" si="65"/>
        <v/>
      </c>
      <c r="AG246" s="196" t="str">
        <f t="shared" si="66"/>
        <v/>
      </c>
      <c r="AH246" s="196" t="str">
        <f t="shared" si="67"/>
        <v/>
      </c>
      <c r="AI246" s="196" t="str">
        <f t="shared" si="68"/>
        <v/>
      </c>
      <c r="AJ246" s="196" t="str">
        <f t="shared" si="69"/>
        <v/>
      </c>
      <c r="AK246" s="196" t="str">
        <f t="shared" si="72"/>
        <v/>
      </c>
      <c r="AL246" s="196" t="str">
        <f t="shared" si="73"/>
        <v/>
      </c>
      <c r="AM246" s="176"/>
      <c r="AN246" s="176">
        <f t="shared" si="74"/>
        <v>0</v>
      </c>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row>
    <row r="247" spans="1:101" s="179" customFormat="1" ht="20.100000000000001" customHeight="1">
      <c r="A247" s="657">
        <f t="shared" si="75"/>
        <v>204</v>
      </c>
      <c r="B247" s="196" t="str">
        <f t="shared" si="70"/>
        <v>Swansea Bay UHB</v>
      </c>
      <c r="C247" s="89"/>
      <c r="D247" s="89"/>
      <c r="E247" s="89"/>
      <c r="F247" s="89"/>
      <c r="G247" s="89"/>
      <c r="H247" s="197">
        <f t="shared" si="71"/>
        <v>0</v>
      </c>
      <c r="I247" s="197"/>
      <c r="J247" s="89"/>
      <c r="K247" s="90"/>
      <c r="L247" s="90"/>
      <c r="M247" s="89"/>
      <c r="N247" s="89"/>
      <c r="O247" s="89"/>
      <c r="P247" s="89"/>
      <c r="Q247" s="89"/>
      <c r="R247" s="122"/>
      <c r="S247" s="122"/>
      <c r="T247" s="122"/>
      <c r="U247" s="123"/>
      <c r="V247" s="123"/>
      <c r="W247" s="123"/>
      <c r="X247" s="122"/>
      <c r="Y247" s="122"/>
      <c r="Z247" s="122"/>
      <c r="AA247" s="122"/>
      <c r="AB247" s="122"/>
      <c r="AC247" s="122"/>
      <c r="AD247" s="197">
        <f t="shared" si="64"/>
        <v>0</v>
      </c>
      <c r="AE247" s="196" t="str">
        <f t="shared" si="76"/>
        <v/>
      </c>
      <c r="AF247" s="196" t="str">
        <f t="shared" si="65"/>
        <v/>
      </c>
      <c r="AG247" s="196" t="str">
        <f t="shared" si="66"/>
        <v/>
      </c>
      <c r="AH247" s="196" t="str">
        <f t="shared" si="67"/>
        <v/>
      </c>
      <c r="AI247" s="196" t="str">
        <f t="shared" si="68"/>
        <v/>
      </c>
      <c r="AJ247" s="196" t="str">
        <f t="shared" si="69"/>
        <v/>
      </c>
      <c r="AK247" s="196" t="str">
        <f t="shared" si="72"/>
        <v/>
      </c>
      <c r="AL247" s="196" t="str">
        <f t="shared" si="73"/>
        <v/>
      </c>
      <c r="AM247" s="176"/>
      <c r="AN247" s="176">
        <f t="shared" si="74"/>
        <v>0</v>
      </c>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row>
    <row r="248" spans="1:101" s="179" customFormat="1" ht="20.100000000000001" customHeight="1">
      <c r="A248" s="657">
        <f t="shared" si="75"/>
        <v>205</v>
      </c>
      <c r="B248" s="196" t="str">
        <f t="shared" si="70"/>
        <v>Swansea Bay UHB</v>
      </c>
      <c r="C248" s="89"/>
      <c r="D248" s="89"/>
      <c r="E248" s="89"/>
      <c r="F248" s="89"/>
      <c r="G248" s="89"/>
      <c r="H248" s="197">
        <f t="shared" si="71"/>
        <v>0</v>
      </c>
      <c r="I248" s="197"/>
      <c r="J248" s="89"/>
      <c r="K248" s="90"/>
      <c r="L248" s="90"/>
      <c r="M248" s="89"/>
      <c r="N248" s="89"/>
      <c r="O248" s="89"/>
      <c r="P248" s="89"/>
      <c r="Q248" s="89"/>
      <c r="R248" s="122"/>
      <c r="S248" s="122"/>
      <c r="T248" s="122"/>
      <c r="U248" s="123"/>
      <c r="V248" s="123"/>
      <c r="W248" s="123"/>
      <c r="X248" s="122"/>
      <c r="Y248" s="122"/>
      <c r="Z248" s="122"/>
      <c r="AA248" s="122"/>
      <c r="AB248" s="122"/>
      <c r="AC248" s="122"/>
      <c r="AD248" s="197">
        <f t="shared" si="64"/>
        <v>0</v>
      </c>
      <c r="AE248" s="196" t="str">
        <f t="shared" si="76"/>
        <v/>
      </c>
      <c r="AF248" s="196" t="str">
        <f t="shared" si="65"/>
        <v/>
      </c>
      <c r="AG248" s="196" t="str">
        <f t="shared" si="66"/>
        <v/>
      </c>
      <c r="AH248" s="196" t="str">
        <f t="shared" si="67"/>
        <v/>
      </c>
      <c r="AI248" s="196" t="str">
        <f t="shared" si="68"/>
        <v/>
      </c>
      <c r="AJ248" s="196" t="str">
        <f t="shared" si="69"/>
        <v/>
      </c>
      <c r="AK248" s="196" t="str">
        <f t="shared" si="72"/>
        <v/>
      </c>
      <c r="AL248" s="196" t="str">
        <f t="shared" si="73"/>
        <v/>
      </c>
      <c r="AM248" s="176"/>
      <c r="AN248" s="176">
        <f t="shared" si="74"/>
        <v>0</v>
      </c>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row>
    <row r="249" spans="1:101" s="179" customFormat="1" ht="20.100000000000001" customHeight="1">
      <c r="A249" s="657">
        <f t="shared" si="75"/>
        <v>206</v>
      </c>
      <c r="B249" s="196" t="str">
        <f t="shared" si="70"/>
        <v>Swansea Bay UHB</v>
      </c>
      <c r="C249" s="89"/>
      <c r="D249" s="89"/>
      <c r="E249" s="89"/>
      <c r="F249" s="89"/>
      <c r="G249" s="89"/>
      <c r="H249" s="197">
        <f t="shared" si="71"/>
        <v>0</v>
      </c>
      <c r="I249" s="197"/>
      <c r="J249" s="89"/>
      <c r="K249" s="90"/>
      <c r="L249" s="90"/>
      <c r="M249" s="89"/>
      <c r="N249" s="89"/>
      <c r="O249" s="89"/>
      <c r="P249" s="89"/>
      <c r="Q249" s="89"/>
      <c r="R249" s="122"/>
      <c r="S249" s="122"/>
      <c r="T249" s="122"/>
      <c r="U249" s="123"/>
      <c r="V249" s="123"/>
      <c r="W249" s="123"/>
      <c r="X249" s="122"/>
      <c r="Y249" s="122"/>
      <c r="Z249" s="122"/>
      <c r="AA249" s="122"/>
      <c r="AB249" s="122"/>
      <c r="AC249" s="122"/>
      <c r="AD249" s="197">
        <f t="shared" si="64"/>
        <v>0</v>
      </c>
      <c r="AE249" s="196" t="str">
        <f t="shared" si="76"/>
        <v/>
      </c>
      <c r="AF249" s="196" t="str">
        <f t="shared" si="65"/>
        <v/>
      </c>
      <c r="AG249" s="196" t="str">
        <f t="shared" si="66"/>
        <v/>
      </c>
      <c r="AH249" s="196" t="str">
        <f t="shared" si="67"/>
        <v/>
      </c>
      <c r="AI249" s="196" t="str">
        <f t="shared" si="68"/>
        <v/>
      </c>
      <c r="AJ249" s="196" t="str">
        <f t="shared" si="69"/>
        <v/>
      </c>
      <c r="AK249" s="196" t="str">
        <f t="shared" si="72"/>
        <v/>
      </c>
      <c r="AL249" s="196" t="str">
        <f t="shared" si="73"/>
        <v/>
      </c>
      <c r="AM249" s="176"/>
      <c r="AN249" s="176">
        <f t="shared" si="74"/>
        <v>0</v>
      </c>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row>
    <row r="250" spans="1:101" s="179" customFormat="1" ht="20.100000000000001" customHeight="1">
      <c r="A250" s="657">
        <f t="shared" si="75"/>
        <v>207</v>
      </c>
      <c r="B250" s="196" t="str">
        <f t="shared" si="70"/>
        <v>Swansea Bay UHB</v>
      </c>
      <c r="C250" s="89"/>
      <c r="D250" s="89"/>
      <c r="E250" s="89"/>
      <c r="F250" s="89"/>
      <c r="G250" s="89"/>
      <c r="H250" s="197">
        <f t="shared" si="71"/>
        <v>0</v>
      </c>
      <c r="I250" s="197"/>
      <c r="J250" s="89"/>
      <c r="K250" s="90"/>
      <c r="L250" s="90"/>
      <c r="M250" s="89"/>
      <c r="N250" s="89"/>
      <c r="O250" s="89"/>
      <c r="P250" s="89"/>
      <c r="Q250" s="89"/>
      <c r="R250" s="122"/>
      <c r="S250" s="122"/>
      <c r="T250" s="122"/>
      <c r="U250" s="123"/>
      <c r="V250" s="123"/>
      <c r="W250" s="123"/>
      <c r="X250" s="122"/>
      <c r="Y250" s="122"/>
      <c r="Z250" s="122"/>
      <c r="AA250" s="122"/>
      <c r="AB250" s="122"/>
      <c r="AC250" s="122"/>
      <c r="AD250" s="197">
        <f t="shared" si="64"/>
        <v>0</v>
      </c>
      <c r="AE250" s="196" t="str">
        <f t="shared" si="76"/>
        <v/>
      </c>
      <c r="AF250" s="196" t="str">
        <f t="shared" si="65"/>
        <v/>
      </c>
      <c r="AG250" s="196" t="str">
        <f t="shared" si="66"/>
        <v/>
      </c>
      <c r="AH250" s="196" t="str">
        <f t="shared" si="67"/>
        <v/>
      </c>
      <c r="AI250" s="196" t="str">
        <f t="shared" si="68"/>
        <v/>
      </c>
      <c r="AJ250" s="196" t="str">
        <f t="shared" si="69"/>
        <v/>
      </c>
      <c r="AK250" s="196" t="str">
        <f t="shared" si="72"/>
        <v/>
      </c>
      <c r="AL250" s="196" t="str">
        <f t="shared" si="73"/>
        <v/>
      </c>
      <c r="AM250" s="176"/>
      <c r="AN250" s="176">
        <f t="shared" si="74"/>
        <v>0</v>
      </c>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row>
    <row r="251" spans="1:101" s="179" customFormat="1" ht="20.100000000000001" customHeight="1">
      <c r="A251" s="657">
        <f t="shared" si="75"/>
        <v>208</v>
      </c>
      <c r="B251" s="196" t="str">
        <f t="shared" si="70"/>
        <v>Swansea Bay UHB</v>
      </c>
      <c r="C251" s="89"/>
      <c r="D251" s="89"/>
      <c r="E251" s="89"/>
      <c r="F251" s="89"/>
      <c r="G251" s="89"/>
      <c r="H251" s="197">
        <f t="shared" si="71"/>
        <v>0</v>
      </c>
      <c r="I251" s="197"/>
      <c r="J251" s="89"/>
      <c r="K251" s="90"/>
      <c r="L251" s="90"/>
      <c r="M251" s="89"/>
      <c r="N251" s="89"/>
      <c r="O251" s="89"/>
      <c r="P251" s="89"/>
      <c r="Q251" s="89"/>
      <c r="R251" s="122"/>
      <c r="S251" s="122"/>
      <c r="T251" s="122"/>
      <c r="U251" s="123"/>
      <c r="V251" s="123"/>
      <c r="W251" s="123"/>
      <c r="X251" s="122"/>
      <c r="Y251" s="122"/>
      <c r="Z251" s="122"/>
      <c r="AA251" s="122"/>
      <c r="AB251" s="122"/>
      <c r="AC251" s="122"/>
      <c r="AD251" s="197">
        <f t="shared" si="64"/>
        <v>0</v>
      </c>
      <c r="AE251" s="196" t="str">
        <f t="shared" si="76"/>
        <v/>
      </c>
      <c r="AF251" s="196" t="str">
        <f t="shared" si="65"/>
        <v/>
      </c>
      <c r="AG251" s="196" t="str">
        <f t="shared" si="66"/>
        <v/>
      </c>
      <c r="AH251" s="196" t="str">
        <f t="shared" si="67"/>
        <v/>
      </c>
      <c r="AI251" s="196" t="str">
        <f t="shared" si="68"/>
        <v/>
      </c>
      <c r="AJ251" s="196" t="str">
        <f t="shared" si="69"/>
        <v/>
      </c>
      <c r="AK251" s="196" t="str">
        <f t="shared" si="72"/>
        <v/>
      </c>
      <c r="AL251" s="196" t="str">
        <f t="shared" si="73"/>
        <v/>
      </c>
      <c r="AM251" s="176"/>
      <c r="AN251" s="176">
        <f t="shared" si="74"/>
        <v>0</v>
      </c>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row>
    <row r="252" spans="1:101" s="179" customFormat="1" ht="20.100000000000001" customHeight="1">
      <c r="A252" s="657">
        <f t="shared" si="75"/>
        <v>209</v>
      </c>
      <c r="B252" s="196" t="str">
        <f t="shared" si="70"/>
        <v>Swansea Bay UHB</v>
      </c>
      <c r="C252" s="89"/>
      <c r="D252" s="89"/>
      <c r="E252" s="89"/>
      <c r="F252" s="89"/>
      <c r="G252" s="89"/>
      <c r="H252" s="197">
        <f t="shared" si="71"/>
        <v>0</v>
      </c>
      <c r="I252" s="197"/>
      <c r="J252" s="89"/>
      <c r="K252" s="90"/>
      <c r="L252" s="90"/>
      <c r="M252" s="89"/>
      <c r="N252" s="89"/>
      <c r="O252" s="89"/>
      <c r="P252" s="89"/>
      <c r="Q252" s="89"/>
      <c r="R252" s="122"/>
      <c r="S252" s="122"/>
      <c r="T252" s="122"/>
      <c r="U252" s="123"/>
      <c r="V252" s="123"/>
      <c r="W252" s="123"/>
      <c r="X252" s="122"/>
      <c r="Y252" s="122"/>
      <c r="Z252" s="122"/>
      <c r="AA252" s="122"/>
      <c r="AB252" s="122"/>
      <c r="AC252" s="122"/>
      <c r="AD252" s="197">
        <f t="shared" si="64"/>
        <v>0</v>
      </c>
      <c r="AE252" s="196" t="str">
        <f t="shared" si="76"/>
        <v/>
      </c>
      <c r="AF252" s="196" t="str">
        <f t="shared" si="65"/>
        <v/>
      </c>
      <c r="AG252" s="196" t="str">
        <f t="shared" si="66"/>
        <v/>
      </c>
      <c r="AH252" s="196" t="str">
        <f t="shared" si="67"/>
        <v/>
      </c>
      <c r="AI252" s="196" t="str">
        <f t="shared" si="68"/>
        <v/>
      </c>
      <c r="AJ252" s="196" t="str">
        <f t="shared" si="69"/>
        <v/>
      </c>
      <c r="AK252" s="196" t="str">
        <f t="shared" si="72"/>
        <v/>
      </c>
      <c r="AL252" s="196" t="str">
        <f t="shared" si="73"/>
        <v/>
      </c>
      <c r="AM252" s="176"/>
      <c r="AN252" s="176">
        <f t="shared" si="74"/>
        <v>0</v>
      </c>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row>
    <row r="253" spans="1:101" s="179" customFormat="1" ht="20.100000000000001" customHeight="1">
      <c r="A253" s="657">
        <f t="shared" si="75"/>
        <v>210</v>
      </c>
      <c r="B253" s="196" t="str">
        <f t="shared" si="70"/>
        <v>Swansea Bay UHB</v>
      </c>
      <c r="C253" s="89"/>
      <c r="D253" s="89"/>
      <c r="E253" s="89"/>
      <c r="F253" s="89"/>
      <c r="G253" s="89"/>
      <c r="H253" s="197">
        <f t="shared" si="71"/>
        <v>0</v>
      </c>
      <c r="I253" s="197"/>
      <c r="J253" s="89"/>
      <c r="K253" s="90"/>
      <c r="L253" s="90"/>
      <c r="M253" s="89"/>
      <c r="N253" s="89"/>
      <c r="O253" s="89"/>
      <c r="P253" s="89"/>
      <c r="Q253" s="89"/>
      <c r="R253" s="122"/>
      <c r="S253" s="122"/>
      <c r="T253" s="122"/>
      <c r="U253" s="123"/>
      <c r="V253" s="123"/>
      <c r="W253" s="123"/>
      <c r="X253" s="122"/>
      <c r="Y253" s="122"/>
      <c r="Z253" s="122"/>
      <c r="AA253" s="122"/>
      <c r="AB253" s="122"/>
      <c r="AC253" s="122"/>
      <c r="AD253" s="197">
        <f t="shared" si="64"/>
        <v>0</v>
      </c>
      <c r="AE253" s="196" t="str">
        <f t="shared" si="76"/>
        <v/>
      </c>
      <c r="AF253" s="196" t="str">
        <f t="shared" si="65"/>
        <v/>
      </c>
      <c r="AG253" s="196" t="str">
        <f t="shared" si="66"/>
        <v/>
      </c>
      <c r="AH253" s="196" t="str">
        <f t="shared" si="67"/>
        <v/>
      </c>
      <c r="AI253" s="196" t="str">
        <f t="shared" si="68"/>
        <v/>
      </c>
      <c r="AJ253" s="196" t="str">
        <f t="shared" si="69"/>
        <v/>
      </c>
      <c r="AK253" s="196" t="str">
        <f t="shared" si="72"/>
        <v/>
      </c>
      <c r="AL253" s="196" t="str">
        <f t="shared" si="73"/>
        <v/>
      </c>
      <c r="AM253" s="176"/>
      <c r="AN253" s="176">
        <f t="shared" si="74"/>
        <v>0</v>
      </c>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row>
    <row r="254" spans="1:101" s="179" customFormat="1" ht="20.100000000000001" customHeight="1">
      <c r="A254" s="657">
        <f t="shared" si="75"/>
        <v>211</v>
      </c>
      <c r="B254" s="196" t="str">
        <f t="shared" si="70"/>
        <v>Swansea Bay UHB</v>
      </c>
      <c r="C254" s="89"/>
      <c r="D254" s="89"/>
      <c r="E254" s="89"/>
      <c r="F254" s="89"/>
      <c r="G254" s="89"/>
      <c r="H254" s="197">
        <f t="shared" si="71"/>
        <v>0</v>
      </c>
      <c r="I254" s="197"/>
      <c r="J254" s="89"/>
      <c r="K254" s="90"/>
      <c r="L254" s="90"/>
      <c r="M254" s="89"/>
      <c r="N254" s="89"/>
      <c r="O254" s="89"/>
      <c r="P254" s="89"/>
      <c r="Q254" s="89"/>
      <c r="R254" s="122"/>
      <c r="S254" s="122"/>
      <c r="T254" s="122"/>
      <c r="U254" s="123"/>
      <c r="V254" s="123"/>
      <c r="W254" s="123"/>
      <c r="X254" s="122"/>
      <c r="Y254" s="122"/>
      <c r="Z254" s="122"/>
      <c r="AA254" s="122"/>
      <c r="AB254" s="122"/>
      <c r="AC254" s="122"/>
      <c r="AD254" s="197">
        <f t="shared" si="64"/>
        <v>0</v>
      </c>
      <c r="AE254" s="196" t="str">
        <f t="shared" si="76"/>
        <v/>
      </c>
      <c r="AF254" s="196" t="str">
        <f t="shared" si="65"/>
        <v/>
      </c>
      <c r="AG254" s="196" t="str">
        <f t="shared" si="66"/>
        <v/>
      </c>
      <c r="AH254" s="196" t="str">
        <f t="shared" si="67"/>
        <v/>
      </c>
      <c r="AI254" s="196" t="str">
        <f t="shared" si="68"/>
        <v/>
      </c>
      <c r="AJ254" s="196" t="str">
        <f t="shared" si="69"/>
        <v/>
      </c>
      <c r="AK254" s="196" t="str">
        <f t="shared" si="72"/>
        <v/>
      </c>
      <c r="AL254" s="196" t="str">
        <f t="shared" si="73"/>
        <v/>
      </c>
      <c r="AM254" s="176"/>
      <c r="AN254" s="176">
        <f t="shared" si="74"/>
        <v>0</v>
      </c>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row>
    <row r="255" spans="1:101" s="179" customFormat="1" ht="20.100000000000001" customHeight="1">
      <c r="A255" s="657">
        <f t="shared" si="75"/>
        <v>212</v>
      </c>
      <c r="B255" s="196" t="str">
        <f t="shared" si="70"/>
        <v>Swansea Bay UHB</v>
      </c>
      <c r="C255" s="89"/>
      <c r="D255" s="89"/>
      <c r="E255" s="89"/>
      <c r="F255" s="89"/>
      <c r="G255" s="89"/>
      <c r="H255" s="197">
        <f t="shared" si="71"/>
        <v>0</v>
      </c>
      <c r="I255" s="197"/>
      <c r="J255" s="89"/>
      <c r="K255" s="90"/>
      <c r="L255" s="90"/>
      <c r="M255" s="89"/>
      <c r="N255" s="89"/>
      <c r="O255" s="89"/>
      <c r="P255" s="89"/>
      <c r="Q255" s="89"/>
      <c r="R255" s="122"/>
      <c r="S255" s="122"/>
      <c r="T255" s="122"/>
      <c r="U255" s="123"/>
      <c r="V255" s="123"/>
      <c r="W255" s="123"/>
      <c r="X255" s="122"/>
      <c r="Y255" s="122"/>
      <c r="Z255" s="122"/>
      <c r="AA255" s="122"/>
      <c r="AB255" s="122"/>
      <c r="AC255" s="122"/>
      <c r="AD255" s="197">
        <f t="shared" si="64"/>
        <v>0</v>
      </c>
      <c r="AE255" s="196" t="str">
        <f t="shared" si="76"/>
        <v/>
      </c>
      <c r="AF255" s="196" t="str">
        <f t="shared" si="65"/>
        <v/>
      </c>
      <c r="AG255" s="196" t="str">
        <f t="shared" si="66"/>
        <v/>
      </c>
      <c r="AH255" s="196" t="str">
        <f t="shared" si="67"/>
        <v/>
      </c>
      <c r="AI255" s="196" t="str">
        <f t="shared" si="68"/>
        <v/>
      </c>
      <c r="AJ255" s="196" t="str">
        <f t="shared" si="69"/>
        <v/>
      </c>
      <c r="AK255" s="196" t="str">
        <f t="shared" si="72"/>
        <v/>
      </c>
      <c r="AL255" s="196" t="str">
        <f t="shared" si="73"/>
        <v/>
      </c>
      <c r="AM255" s="176"/>
      <c r="AN255" s="176">
        <f t="shared" si="74"/>
        <v>0</v>
      </c>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row>
    <row r="256" spans="1:101" s="179" customFormat="1" ht="20.100000000000001" customHeight="1">
      <c r="A256" s="657">
        <f t="shared" si="75"/>
        <v>213</v>
      </c>
      <c r="B256" s="196" t="str">
        <f t="shared" si="70"/>
        <v>Swansea Bay UHB</v>
      </c>
      <c r="C256" s="89"/>
      <c r="D256" s="89"/>
      <c r="E256" s="89"/>
      <c r="F256" s="89"/>
      <c r="G256" s="89"/>
      <c r="H256" s="197">
        <f t="shared" si="71"/>
        <v>0</v>
      </c>
      <c r="I256" s="197"/>
      <c r="J256" s="89"/>
      <c r="K256" s="90"/>
      <c r="L256" s="90"/>
      <c r="M256" s="89"/>
      <c r="N256" s="89"/>
      <c r="O256" s="89"/>
      <c r="P256" s="89"/>
      <c r="Q256" s="89"/>
      <c r="R256" s="122"/>
      <c r="S256" s="122"/>
      <c r="T256" s="122"/>
      <c r="U256" s="123"/>
      <c r="V256" s="123"/>
      <c r="W256" s="123"/>
      <c r="X256" s="122"/>
      <c r="Y256" s="122"/>
      <c r="Z256" s="122"/>
      <c r="AA256" s="122"/>
      <c r="AB256" s="122"/>
      <c r="AC256" s="122"/>
      <c r="AD256" s="197">
        <f t="shared" si="64"/>
        <v>0</v>
      </c>
      <c r="AE256" s="196" t="str">
        <f t="shared" si="76"/>
        <v/>
      </c>
      <c r="AF256" s="196" t="str">
        <f t="shared" si="65"/>
        <v/>
      </c>
      <c r="AG256" s="196" t="str">
        <f t="shared" si="66"/>
        <v/>
      </c>
      <c r="AH256" s="196" t="str">
        <f t="shared" si="67"/>
        <v/>
      </c>
      <c r="AI256" s="196" t="str">
        <f t="shared" si="68"/>
        <v/>
      </c>
      <c r="AJ256" s="196" t="str">
        <f t="shared" si="69"/>
        <v/>
      </c>
      <c r="AK256" s="196" t="str">
        <f t="shared" si="72"/>
        <v/>
      </c>
      <c r="AL256" s="196" t="str">
        <f t="shared" si="73"/>
        <v/>
      </c>
      <c r="AM256" s="176"/>
      <c r="AN256" s="176">
        <f t="shared" si="74"/>
        <v>0</v>
      </c>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row>
    <row r="257" spans="1:101" s="179" customFormat="1" ht="20.100000000000001" customHeight="1">
      <c r="A257" s="657">
        <f t="shared" si="75"/>
        <v>214</v>
      </c>
      <c r="B257" s="196" t="str">
        <f t="shared" si="70"/>
        <v>Swansea Bay UHB</v>
      </c>
      <c r="C257" s="89"/>
      <c r="D257" s="89"/>
      <c r="E257" s="89"/>
      <c r="F257" s="89"/>
      <c r="G257" s="89"/>
      <c r="H257" s="197">
        <f t="shared" si="71"/>
        <v>0</v>
      </c>
      <c r="I257" s="197"/>
      <c r="J257" s="89"/>
      <c r="K257" s="90"/>
      <c r="L257" s="90"/>
      <c r="M257" s="89"/>
      <c r="N257" s="89"/>
      <c r="O257" s="89"/>
      <c r="P257" s="89"/>
      <c r="Q257" s="89"/>
      <c r="R257" s="122"/>
      <c r="S257" s="122"/>
      <c r="T257" s="122"/>
      <c r="U257" s="123"/>
      <c r="V257" s="123"/>
      <c r="W257" s="123"/>
      <c r="X257" s="122"/>
      <c r="Y257" s="122"/>
      <c r="Z257" s="122"/>
      <c r="AA257" s="122"/>
      <c r="AB257" s="122"/>
      <c r="AC257" s="122"/>
      <c r="AD257" s="197">
        <f t="shared" si="64"/>
        <v>0</v>
      </c>
      <c r="AE257" s="196" t="str">
        <f t="shared" si="76"/>
        <v/>
      </c>
      <c r="AF257" s="196" t="str">
        <f t="shared" si="65"/>
        <v/>
      </c>
      <c r="AG257" s="196" t="str">
        <f t="shared" si="66"/>
        <v/>
      </c>
      <c r="AH257" s="196" t="str">
        <f t="shared" si="67"/>
        <v/>
      </c>
      <c r="AI257" s="196" t="str">
        <f t="shared" si="68"/>
        <v/>
      </c>
      <c r="AJ257" s="196" t="str">
        <f t="shared" si="69"/>
        <v/>
      </c>
      <c r="AK257" s="196" t="str">
        <f t="shared" si="72"/>
        <v/>
      </c>
      <c r="AL257" s="196" t="str">
        <f t="shared" si="73"/>
        <v/>
      </c>
      <c r="AM257" s="176"/>
      <c r="AN257" s="176">
        <f t="shared" si="74"/>
        <v>0</v>
      </c>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row>
    <row r="258" spans="1:101" s="179" customFormat="1" ht="20.100000000000001" customHeight="1">
      <c r="A258" s="657">
        <f t="shared" si="75"/>
        <v>215</v>
      </c>
      <c r="B258" s="196" t="str">
        <f t="shared" si="70"/>
        <v>Swansea Bay UHB</v>
      </c>
      <c r="C258" s="89"/>
      <c r="D258" s="89"/>
      <c r="E258" s="89"/>
      <c r="F258" s="89"/>
      <c r="G258" s="89"/>
      <c r="H258" s="197">
        <f t="shared" si="71"/>
        <v>0</v>
      </c>
      <c r="I258" s="197"/>
      <c r="J258" s="89"/>
      <c r="K258" s="90"/>
      <c r="L258" s="90"/>
      <c r="M258" s="89"/>
      <c r="N258" s="89"/>
      <c r="O258" s="89"/>
      <c r="P258" s="89"/>
      <c r="Q258" s="89"/>
      <c r="R258" s="122"/>
      <c r="S258" s="122"/>
      <c r="T258" s="122"/>
      <c r="U258" s="123"/>
      <c r="V258" s="123"/>
      <c r="W258" s="123"/>
      <c r="X258" s="122"/>
      <c r="Y258" s="122"/>
      <c r="Z258" s="122"/>
      <c r="AA258" s="122"/>
      <c r="AB258" s="122"/>
      <c r="AC258" s="122"/>
      <c r="AD258" s="197">
        <f t="shared" si="64"/>
        <v>0</v>
      </c>
      <c r="AE258" s="196" t="str">
        <f t="shared" si="76"/>
        <v/>
      </c>
      <c r="AF258" s="196" t="str">
        <f t="shared" si="65"/>
        <v/>
      </c>
      <c r="AG258" s="196" t="str">
        <f t="shared" si="66"/>
        <v/>
      </c>
      <c r="AH258" s="196" t="str">
        <f t="shared" si="67"/>
        <v/>
      </c>
      <c r="AI258" s="196" t="str">
        <f t="shared" si="68"/>
        <v/>
      </c>
      <c r="AJ258" s="196" t="str">
        <f t="shared" si="69"/>
        <v/>
      </c>
      <c r="AK258" s="196" t="str">
        <f t="shared" si="72"/>
        <v/>
      </c>
      <c r="AL258" s="196" t="str">
        <f t="shared" si="73"/>
        <v/>
      </c>
      <c r="AM258" s="176"/>
      <c r="AN258" s="176">
        <f t="shared" si="74"/>
        <v>0</v>
      </c>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row>
    <row r="259" spans="1:101" s="179" customFormat="1" ht="20.100000000000001" customHeight="1">
      <c r="A259" s="657">
        <f t="shared" si="75"/>
        <v>216</v>
      </c>
      <c r="B259" s="196" t="str">
        <f t="shared" si="70"/>
        <v>Swansea Bay UHB</v>
      </c>
      <c r="C259" s="89"/>
      <c r="D259" s="89"/>
      <c r="E259" s="89"/>
      <c r="F259" s="89"/>
      <c r="G259" s="89"/>
      <c r="H259" s="197">
        <f t="shared" si="71"/>
        <v>0</v>
      </c>
      <c r="I259" s="197"/>
      <c r="J259" s="89"/>
      <c r="K259" s="90"/>
      <c r="L259" s="90"/>
      <c r="M259" s="89"/>
      <c r="N259" s="89"/>
      <c r="O259" s="89"/>
      <c r="P259" s="89"/>
      <c r="Q259" s="89"/>
      <c r="R259" s="122"/>
      <c r="S259" s="122"/>
      <c r="T259" s="122"/>
      <c r="U259" s="123"/>
      <c r="V259" s="123"/>
      <c r="W259" s="123"/>
      <c r="X259" s="122"/>
      <c r="Y259" s="122"/>
      <c r="Z259" s="122"/>
      <c r="AA259" s="122"/>
      <c r="AB259" s="122"/>
      <c r="AC259" s="122"/>
      <c r="AD259" s="197">
        <f t="shared" si="64"/>
        <v>0</v>
      </c>
      <c r="AE259" s="196" t="str">
        <f t="shared" si="76"/>
        <v/>
      </c>
      <c r="AF259" s="196" t="str">
        <f t="shared" si="65"/>
        <v/>
      </c>
      <c r="AG259" s="196" t="str">
        <f t="shared" si="66"/>
        <v/>
      </c>
      <c r="AH259" s="196" t="str">
        <f t="shared" si="67"/>
        <v/>
      </c>
      <c r="AI259" s="196" t="str">
        <f t="shared" si="68"/>
        <v/>
      </c>
      <c r="AJ259" s="196" t="str">
        <f t="shared" si="69"/>
        <v/>
      </c>
      <c r="AK259" s="196" t="str">
        <f t="shared" si="72"/>
        <v/>
      </c>
      <c r="AL259" s="196" t="str">
        <f t="shared" si="73"/>
        <v/>
      </c>
      <c r="AM259" s="176"/>
      <c r="AN259" s="176">
        <f t="shared" si="74"/>
        <v>0</v>
      </c>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row>
    <row r="260" spans="1:101" s="179" customFormat="1" ht="20.100000000000001" customHeight="1">
      <c r="A260" s="657">
        <f t="shared" si="75"/>
        <v>217</v>
      </c>
      <c r="B260" s="196" t="str">
        <f t="shared" si="70"/>
        <v>Swansea Bay UHB</v>
      </c>
      <c r="C260" s="89"/>
      <c r="D260" s="89"/>
      <c r="E260" s="89"/>
      <c r="F260" s="89"/>
      <c r="G260" s="89"/>
      <c r="H260" s="197">
        <f t="shared" si="71"/>
        <v>0</v>
      </c>
      <c r="I260" s="197"/>
      <c r="J260" s="89"/>
      <c r="K260" s="90"/>
      <c r="L260" s="90"/>
      <c r="M260" s="89"/>
      <c r="N260" s="89"/>
      <c r="O260" s="89"/>
      <c r="P260" s="89"/>
      <c r="Q260" s="89"/>
      <c r="R260" s="122"/>
      <c r="S260" s="122"/>
      <c r="T260" s="122"/>
      <c r="U260" s="123"/>
      <c r="V260" s="123"/>
      <c r="W260" s="123"/>
      <c r="X260" s="122"/>
      <c r="Y260" s="122"/>
      <c r="Z260" s="122"/>
      <c r="AA260" s="122"/>
      <c r="AB260" s="122"/>
      <c r="AC260" s="122"/>
      <c r="AD260" s="197">
        <f t="shared" si="64"/>
        <v>0</v>
      </c>
      <c r="AE260" s="196" t="str">
        <f t="shared" si="76"/>
        <v/>
      </c>
      <c r="AF260" s="196" t="str">
        <f t="shared" si="65"/>
        <v/>
      </c>
      <c r="AG260" s="196" t="str">
        <f t="shared" si="66"/>
        <v/>
      </c>
      <c r="AH260" s="196" t="str">
        <f t="shared" si="67"/>
        <v/>
      </c>
      <c r="AI260" s="196" t="str">
        <f t="shared" si="68"/>
        <v/>
      </c>
      <c r="AJ260" s="196" t="str">
        <f t="shared" si="69"/>
        <v/>
      </c>
      <c r="AK260" s="196" t="str">
        <f t="shared" si="72"/>
        <v/>
      </c>
      <c r="AL260" s="196" t="str">
        <f t="shared" si="73"/>
        <v/>
      </c>
      <c r="AM260" s="176"/>
      <c r="AN260" s="176">
        <f t="shared" si="74"/>
        <v>0</v>
      </c>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row>
    <row r="261" spans="1:101" s="179" customFormat="1" ht="20.100000000000001" customHeight="1">
      <c r="A261" s="657">
        <f t="shared" si="75"/>
        <v>218</v>
      </c>
      <c r="B261" s="196" t="str">
        <f t="shared" si="70"/>
        <v>Swansea Bay UHB</v>
      </c>
      <c r="C261" s="89"/>
      <c r="D261" s="89"/>
      <c r="E261" s="89"/>
      <c r="F261" s="89"/>
      <c r="G261" s="89"/>
      <c r="H261" s="197">
        <f t="shared" si="71"/>
        <v>0</v>
      </c>
      <c r="I261" s="197"/>
      <c r="J261" s="89"/>
      <c r="K261" s="90"/>
      <c r="L261" s="90"/>
      <c r="M261" s="89"/>
      <c r="N261" s="89"/>
      <c r="O261" s="89"/>
      <c r="P261" s="89"/>
      <c r="Q261" s="89"/>
      <c r="R261" s="122"/>
      <c r="S261" s="122"/>
      <c r="T261" s="122"/>
      <c r="U261" s="123"/>
      <c r="V261" s="123"/>
      <c r="W261" s="123"/>
      <c r="X261" s="122"/>
      <c r="Y261" s="122"/>
      <c r="Z261" s="122"/>
      <c r="AA261" s="122"/>
      <c r="AB261" s="122"/>
      <c r="AC261" s="122"/>
      <c r="AD261" s="197">
        <f t="shared" si="64"/>
        <v>0</v>
      </c>
      <c r="AE261" s="196" t="str">
        <f t="shared" si="76"/>
        <v/>
      </c>
      <c r="AF261" s="196" t="str">
        <f t="shared" si="65"/>
        <v/>
      </c>
      <c r="AG261" s="196" t="str">
        <f t="shared" si="66"/>
        <v/>
      </c>
      <c r="AH261" s="196" t="str">
        <f t="shared" si="67"/>
        <v/>
      </c>
      <c r="AI261" s="196" t="str">
        <f t="shared" si="68"/>
        <v/>
      </c>
      <c r="AJ261" s="196" t="str">
        <f t="shared" si="69"/>
        <v/>
      </c>
      <c r="AK261" s="196" t="str">
        <f t="shared" si="72"/>
        <v/>
      </c>
      <c r="AL261" s="196" t="str">
        <f t="shared" si="73"/>
        <v/>
      </c>
      <c r="AM261" s="176"/>
      <c r="AN261" s="176">
        <f t="shared" si="74"/>
        <v>0</v>
      </c>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row>
    <row r="262" spans="1:101" s="179" customFormat="1" ht="20.100000000000001" customHeight="1">
      <c r="A262" s="657">
        <f t="shared" si="75"/>
        <v>219</v>
      </c>
      <c r="B262" s="196" t="str">
        <f t="shared" si="70"/>
        <v>Swansea Bay UHB</v>
      </c>
      <c r="C262" s="89"/>
      <c r="D262" s="89"/>
      <c r="E262" s="89"/>
      <c r="F262" s="89"/>
      <c r="G262" s="89"/>
      <c r="H262" s="197">
        <f t="shared" si="71"/>
        <v>0</v>
      </c>
      <c r="I262" s="197"/>
      <c r="J262" s="89"/>
      <c r="K262" s="90"/>
      <c r="L262" s="90"/>
      <c r="M262" s="89"/>
      <c r="N262" s="89"/>
      <c r="O262" s="89"/>
      <c r="P262" s="89"/>
      <c r="Q262" s="89"/>
      <c r="R262" s="122"/>
      <c r="S262" s="122"/>
      <c r="T262" s="122"/>
      <c r="U262" s="123"/>
      <c r="V262" s="123"/>
      <c r="W262" s="123"/>
      <c r="X262" s="122"/>
      <c r="Y262" s="122"/>
      <c r="Z262" s="122"/>
      <c r="AA262" s="122"/>
      <c r="AB262" s="122"/>
      <c r="AC262" s="122"/>
      <c r="AD262" s="197">
        <f t="shared" si="64"/>
        <v>0</v>
      </c>
      <c r="AE262" s="196" t="str">
        <f t="shared" si="76"/>
        <v/>
      </c>
      <c r="AF262" s="196" t="str">
        <f t="shared" si="65"/>
        <v/>
      </c>
      <c r="AG262" s="196" t="str">
        <f t="shared" si="66"/>
        <v/>
      </c>
      <c r="AH262" s="196" t="str">
        <f t="shared" si="67"/>
        <v/>
      </c>
      <c r="AI262" s="196" t="str">
        <f t="shared" si="68"/>
        <v/>
      </c>
      <c r="AJ262" s="196" t="str">
        <f t="shared" si="69"/>
        <v/>
      </c>
      <c r="AK262" s="196" t="str">
        <f t="shared" si="72"/>
        <v/>
      </c>
      <c r="AL262" s="196" t="str">
        <f t="shared" si="73"/>
        <v/>
      </c>
      <c r="AM262" s="176"/>
      <c r="AN262" s="176">
        <f t="shared" si="74"/>
        <v>0</v>
      </c>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row>
    <row r="263" spans="1:101" s="179" customFormat="1" ht="20.100000000000001" customHeight="1">
      <c r="A263" s="657">
        <f t="shared" si="75"/>
        <v>220</v>
      </c>
      <c r="B263" s="196" t="str">
        <f t="shared" si="70"/>
        <v>Swansea Bay UHB</v>
      </c>
      <c r="C263" s="89"/>
      <c r="D263" s="89"/>
      <c r="E263" s="89"/>
      <c r="F263" s="89"/>
      <c r="G263" s="89"/>
      <c r="H263" s="197">
        <f t="shared" si="71"/>
        <v>0</v>
      </c>
      <c r="I263" s="197"/>
      <c r="J263" s="89"/>
      <c r="K263" s="90"/>
      <c r="L263" s="90"/>
      <c r="M263" s="89"/>
      <c r="N263" s="89"/>
      <c r="O263" s="89"/>
      <c r="P263" s="89"/>
      <c r="Q263" s="89"/>
      <c r="R263" s="122"/>
      <c r="S263" s="122"/>
      <c r="T263" s="122"/>
      <c r="U263" s="123"/>
      <c r="V263" s="123"/>
      <c r="W263" s="123"/>
      <c r="X263" s="122"/>
      <c r="Y263" s="122"/>
      <c r="Z263" s="122"/>
      <c r="AA263" s="122"/>
      <c r="AB263" s="122"/>
      <c r="AC263" s="122"/>
      <c r="AD263" s="197">
        <f t="shared" si="64"/>
        <v>0</v>
      </c>
      <c r="AE263" s="196" t="str">
        <f t="shared" si="76"/>
        <v/>
      </c>
      <c r="AF263" s="196" t="str">
        <f t="shared" si="65"/>
        <v/>
      </c>
      <c r="AG263" s="196" t="str">
        <f t="shared" si="66"/>
        <v/>
      </c>
      <c r="AH263" s="196" t="str">
        <f t="shared" si="67"/>
        <v/>
      </c>
      <c r="AI263" s="196" t="str">
        <f t="shared" si="68"/>
        <v/>
      </c>
      <c r="AJ263" s="196" t="str">
        <f t="shared" si="69"/>
        <v/>
      </c>
      <c r="AK263" s="196" t="str">
        <f t="shared" si="72"/>
        <v/>
      </c>
      <c r="AL263" s="196" t="str">
        <f t="shared" si="73"/>
        <v/>
      </c>
      <c r="AM263" s="176"/>
      <c r="AN263" s="176">
        <f t="shared" si="74"/>
        <v>0</v>
      </c>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row>
    <row r="264" spans="1:101" s="179" customFormat="1" ht="20.100000000000001" customHeight="1">
      <c r="A264" s="657">
        <f t="shared" si="75"/>
        <v>221</v>
      </c>
      <c r="B264" s="196" t="str">
        <f t="shared" si="70"/>
        <v>Swansea Bay UHB</v>
      </c>
      <c r="C264" s="89"/>
      <c r="D264" s="89"/>
      <c r="E264" s="89"/>
      <c r="F264" s="89"/>
      <c r="G264" s="89"/>
      <c r="H264" s="197">
        <f t="shared" si="71"/>
        <v>0</v>
      </c>
      <c r="I264" s="197"/>
      <c r="J264" s="89"/>
      <c r="K264" s="90"/>
      <c r="L264" s="90"/>
      <c r="M264" s="89"/>
      <c r="N264" s="89"/>
      <c r="O264" s="89"/>
      <c r="P264" s="89"/>
      <c r="Q264" s="89"/>
      <c r="R264" s="122"/>
      <c r="S264" s="122"/>
      <c r="T264" s="122"/>
      <c r="U264" s="123"/>
      <c r="V264" s="123"/>
      <c r="W264" s="123"/>
      <c r="X264" s="122"/>
      <c r="Y264" s="122"/>
      <c r="Z264" s="122"/>
      <c r="AA264" s="122"/>
      <c r="AB264" s="122"/>
      <c r="AC264" s="122"/>
      <c r="AD264" s="197">
        <f t="shared" si="64"/>
        <v>0</v>
      </c>
      <c r="AE264" s="196" t="str">
        <f t="shared" si="76"/>
        <v/>
      </c>
      <c r="AF264" s="196" t="str">
        <f t="shared" si="65"/>
        <v/>
      </c>
      <c r="AG264" s="196" t="str">
        <f t="shared" si="66"/>
        <v/>
      </c>
      <c r="AH264" s="196" t="str">
        <f t="shared" si="67"/>
        <v/>
      </c>
      <c r="AI264" s="196" t="str">
        <f t="shared" si="68"/>
        <v/>
      </c>
      <c r="AJ264" s="196" t="str">
        <f t="shared" si="69"/>
        <v/>
      </c>
      <c r="AK264" s="196" t="str">
        <f t="shared" si="72"/>
        <v/>
      </c>
      <c r="AL264" s="196" t="str">
        <f t="shared" si="73"/>
        <v/>
      </c>
      <c r="AM264" s="176"/>
      <c r="AN264" s="176">
        <f t="shared" si="74"/>
        <v>0</v>
      </c>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row>
    <row r="265" spans="1:101" s="179" customFormat="1" ht="20.100000000000001" customHeight="1">
      <c r="A265" s="657">
        <f t="shared" si="75"/>
        <v>222</v>
      </c>
      <c r="B265" s="196" t="str">
        <f t="shared" si="70"/>
        <v>Swansea Bay UHB</v>
      </c>
      <c r="C265" s="89"/>
      <c r="D265" s="89"/>
      <c r="E265" s="89"/>
      <c r="F265" s="89"/>
      <c r="G265" s="89"/>
      <c r="H265" s="197">
        <f t="shared" si="71"/>
        <v>0</v>
      </c>
      <c r="I265" s="197"/>
      <c r="J265" s="89"/>
      <c r="K265" s="90"/>
      <c r="L265" s="90"/>
      <c r="M265" s="89"/>
      <c r="N265" s="89"/>
      <c r="O265" s="89"/>
      <c r="P265" s="89"/>
      <c r="Q265" s="89"/>
      <c r="R265" s="122"/>
      <c r="S265" s="122"/>
      <c r="T265" s="122"/>
      <c r="U265" s="123"/>
      <c r="V265" s="123"/>
      <c r="W265" s="123"/>
      <c r="X265" s="122"/>
      <c r="Y265" s="122"/>
      <c r="Z265" s="122"/>
      <c r="AA265" s="122"/>
      <c r="AB265" s="122"/>
      <c r="AC265" s="122"/>
      <c r="AD265" s="197">
        <f t="shared" si="64"/>
        <v>0</v>
      </c>
      <c r="AE265" s="196" t="str">
        <f t="shared" si="76"/>
        <v/>
      </c>
      <c r="AF265" s="196" t="str">
        <f t="shared" si="65"/>
        <v/>
      </c>
      <c r="AG265" s="196" t="str">
        <f t="shared" si="66"/>
        <v/>
      </c>
      <c r="AH265" s="196" t="str">
        <f t="shared" si="67"/>
        <v/>
      </c>
      <c r="AI265" s="196" t="str">
        <f t="shared" si="68"/>
        <v/>
      </c>
      <c r="AJ265" s="196" t="str">
        <f t="shared" si="69"/>
        <v/>
      </c>
      <c r="AK265" s="196" t="str">
        <f t="shared" si="72"/>
        <v/>
      </c>
      <c r="AL265" s="196" t="str">
        <f t="shared" si="73"/>
        <v/>
      </c>
      <c r="AM265" s="176"/>
      <c r="AN265" s="176">
        <f t="shared" si="74"/>
        <v>0</v>
      </c>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row>
    <row r="266" spans="1:101" s="179" customFormat="1" ht="20.100000000000001" customHeight="1">
      <c r="A266" s="657">
        <f t="shared" si="75"/>
        <v>223</v>
      </c>
      <c r="B266" s="196" t="str">
        <f t="shared" si="70"/>
        <v>Swansea Bay UHB</v>
      </c>
      <c r="C266" s="89"/>
      <c r="D266" s="89"/>
      <c r="E266" s="89"/>
      <c r="F266" s="89"/>
      <c r="G266" s="89"/>
      <c r="H266" s="197">
        <f t="shared" si="71"/>
        <v>0</v>
      </c>
      <c r="I266" s="197"/>
      <c r="J266" s="89"/>
      <c r="K266" s="90"/>
      <c r="L266" s="90"/>
      <c r="M266" s="89"/>
      <c r="N266" s="89"/>
      <c r="O266" s="89"/>
      <c r="P266" s="89"/>
      <c r="Q266" s="89"/>
      <c r="R266" s="122"/>
      <c r="S266" s="122"/>
      <c r="T266" s="122"/>
      <c r="U266" s="123"/>
      <c r="V266" s="123"/>
      <c r="W266" s="123"/>
      <c r="X266" s="122"/>
      <c r="Y266" s="122"/>
      <c r="Z266" s="122"/>
      <c r="AA266" s="122"/>
      <c r="AB266" s="122"/>
      <c r="AC266" s="122"/>
      <c r="AD266" s="197">
        <f t="shared" si="64"/>
        <v>0</v>
      </c>
      <c r="AE266" s="196" t="str">
        <f t="shared" si="76"/>
        <v/>
      </c>
      <c r="AF266" s="196" t="str">
        <f t="shared" si="65"/>
        <v/>
      </c>
      <c r="AG266" s="196" t="str">
        <f t="shared" si="66"/>
        <v/>
      </c>
      <c r="AH266" s="196" t="str">
        <f t="shared" si="67"/>
        <v/>
      </c>
      <c r="AI266" s="196" t="str">
        <f t="shared" si="68"/>
        <v/>
      </c>
      <c r="AJ266" s="196" t="str">
        <f t="shared" si="69"/>
        <v/>
      </c>
      <c r="AK266" s="196" t="str">
        <f t="shared" si="72"/>
        <v/>
      </c>
      <c r="AL266" s="196" t="str">
        <f t="shared" si="73"/>
        <v/>
      </c>
      <c r="AM266" s="176"/>
      <c r="AN266" s="176">
        <f t="shared" si="74"/>
        <v>0</v>
      </c>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row>
    <row r="267" spans="1:101" s="179" customFormat="1" ht="20.100000000000001" customHeight="1">
      <c r="A267" s="657">
        <f t="shared" si="75"/>
        <v>224</v>
      </c>
      <c r="B267" s="196" t="str">
        <f t="shared" si="70"/>
        <v>Swansea Bay UHB</v>
      </c>
      <c r="C267" s="89"/>
      <c r="D267" s="89"/>
      <c r="E267" s="89"/>
      <c r="F267" s="89"/>
      <c r="G267" s="89"/>
      <c r="H267" s="197">
        <f t="shared" si="71"/>
        <v>0</v>
      </c>
      <c r="I267" s="197"/>
      <c r="J267" s="89"/>
      <c r="K267" s="90"/>
      <c r="L267" s="90"/>
      <c r="M267" s="89"/>
      <c r="N267" s="89"/>
      <c r="O267" s="89"/>
      <c r="P267" s="89"/>
      <c r="Q267" s="89"/>
      <c r="R267" s="122"/>
      <c r="S267" s="122"/>
      <c r="T267" s="122"/>
      <c r="U267" s="123"/>
      <c r="V267" s="123"/>
      <c r="W267" s="123"/>
      <c r="X267" s="122"/>
      <c r="Y267" s="122"/>
      <c r="Z267" s="122"/>
      <c r="AA267" s="122"/>
      <c r="AB267" s="122"/>
      <c r="AC267" s="122"/>
      <c r="AD267" s="197">
        <f t="shared" si="64"/>
        <v>0</v>
      </c>
      <c r="AE267" s="196" t="str">
        <f t="shared" si="76"/>
        <v/>
      </c>
      <c r="AF267" s="196" t="str">
        <f t="shared" si="65"/>
        <v/>
      </c>
      <c r="AG267" s="196" t="str">
        <f t="shared" si="66"/>
        <v/>
      </c>
      <c r="AH267" s="196" t="str">
        <f t="shared" si="67"/>
        <v/>
      </c>
      <c r="AI267" s="196" t="str">
        <f t="shared" si="68"/>
        <v/>
      </c>
      <c r="AJ267" s="196" t="str">
        <f t="shared" si="69"/>
        <v/>
      </c>
      <c r="AK267" s="196" t="str">
        <f t="shared" si="72"/>
        <v/>
      </c>
      <c r="AL267" s="196" t="str">
        <f t="shared" si="73"/>
        <v/>
      </c>
      <c r="AM267" s="176"/>
      <c r="AN267" s="176">
        <f t="shared" si="74"/>
        <v>0</v>
      </c>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row>
    <row r="268" spans="1:101" s="179" customFormat="1" ht="20.100000000000001" customHeight="1">
      <c r="A268" s="657">
        <f t="shared" si="75"/>
        <v>225</v>
      </c>
      <c r="B268" s="196" t="str">
        <f t="shared" si="70"/>
        <v>Swansea Bay UHB</v>
      </c>
      <c r="C268" s="89"/>
      <c r="D268" s="89"/>
      <c r="E268" s="89"/>
      <c r="F268" s="89"/>
      <c r="G268" s="89"/>
      <c r="H268" s="197">
        <f t="shared" si="71"/>
        <v>0</v>
      </c>
      <c r="I268" s="197"/>
      <c r="J268" s="89"/>
      <c r="K268" s="90"/>
      <c r="L268" s="90"/>
      <c r="M268" s="89"/>
      <c r="N268" s="89"/>
      <c r="O268" s="89"/>
      <c r="P268" s="89"/>
      <c r="Q268" s="89"/>
      <c r="R268" s="122"/>
      <c r="S268" s="122"/>
      <c r="T268" s="122"/>
      <c r="U268" s="123"/>
      <c r="V268" s="123"/>
      <c r="W268" s="123"/>
      <c r="X268" s="122"/>
      <c r="Y268" s="122"/>
      <c r="Z268" s="122"/>
      <c r="AA268" s="122"/>
      <c r="AB268" s="122"/>
      <c r="AC268" s="122"/>
      <c r="AD268" s="197">
        <f t="shared" si="64"/>
        <v>0</v>
      </c>
      <c r="AE268" s="196" t="str">
        <f t="shared" si="76"/>
        <v/>
      </c>
      <c r="AF268" s="196" t="str">
        <f t="shared" si="65"/>
        <v/>
      </c>
      <c r="AG268" s="196" t="str">
        <f t="shared" si="66"/>
        <v/>
      </c>
      <c r="AH268" s="196" t="str">
        <f t="shared" si="67"/>
        <v/>
      </c>
      <c r="AI268" s="196" t="str">
        <f t="shared" si="68"/>
        <v/>
      </c>
      <c r="AJ268" s="196" t="str">
        <f t="shared" si="69"/>
        <v/>
      </c>
      <c r="AK268" s="196" t="str">
        <f t="shared" si="72"/>
        <v/>
      </c>
      <c r="AL268" s="196" t="str">
        <f t="shared" si="73"/>
        <v/>
      </c>
      <c r="AM268" s="176"/>
      <c r="AN268" s="176">
        <f t="shared" si="74"/>
        <v>0</v>
      </c>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row>
    <row r="269" spans="1:101" s="179" customFormat="1" ht="20.100000000000001" customHeight="1">
      <c r="A269" s="657">
        <f t="shared" si="75"/>
        <v>226</v>
      </c>
      <c r="B269" s="196" t="str">
        <f t="shared" si="70"/>
        <v>Swansea Bay UHB</v>
      </c>
      <c r="C269" s="89"/>
      <c r="D269" s="89"/>
      <c r="E269" s="89"/>
      <c r="F269" s="89"/>
      <c r="G269" s="89"/>
      <c r="H269" s="197">
        <f t="shared" si="71"/>
        <v>0</v>
      </c>
      <c r="I269" s="197"/>
      <c r="J269" s="89"/>
      <c r="K269" s="90"/>
      <c r="L269" s="90"/>
      <c r="M269" s="89"/>
      <c r="N269" s="89"/>
      <c r="O269" s="89"/>
      <c r="P269" s="89"/>
      <c r="Q269" s="89"/>
      <c r="R269" s="122"/>
      <c r="S269" s="122"/>
      <c r="T269" s="122"/>
      <c r="U269" s="123"/>
      <c r="V269" s="123"/>
      <c r="W269" s="123"/>
      <c r="X269" s="122"/>
      <c r="Y269" s="122"/>
      <c r="Z269" s="122"/>
      <c r="AA269" s="122"/>
      <c r="AB269" s="122"/>
      <c r="AC269" s="122"/>
      <c r="AD269" s="197">
        <f t="shared" si="64"/>
        <v>0</v>
      </c>
      <c r="AE269" s="196" t="str">
        <f t="shared" si="76"/>
        <v/>
      </c>
      <c r="AF269" s="196" t="str">
        <f t="shared" si="65"/>
        <v/>
      </c>
      <c r="AG269" s="196" t="str">
        <f t="shared" si="66"/>
        <v/>
      </c>
      <c r="AH269" s="196" t="str">
        <f t="shared" si="67"/>
        <v/>
      </c>
      <c r="AI269" s="196" t="str">
        <f t="shared" si="68"/>
        <v/>
      </c>
      <c r="AJ269" s="196" t="str">
        <f t="shared" si="69"/>
        <v/>
      </c>
      <c r="AK269" s="196" t="str">
        <f t="shared" si="72"/>
        <v/>
      </c>
      <c r="AL269" s="196" t="str">
        <f t="shared" si="73"/>
        <v/>
      </c>
      <c r="AM269" s="176"/>
      <c r="AN269" s="176">
        <f t="shared" si="74"/>
        <v>0</v>
      </c>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row>
    <row r="270" spans="1:101" s="179" customFormat="1" ht="20.100000000000001" customHeight="1">
      <c r="A270" s="657">
        <f t="shared" si="75"/>
        <v>227</v>
      </c>
      <c r="B270" s="196" t="str">
        <f t="shared" si="70"/>
        <v>Swansea Bay UHB</v>
      </c>
      <c r="C270" s="89"/>
      <c r="D270" s="89"/>
      <c r="E270" s="89"/>
      <c r="F270" s="89"/>
      <c r="G270" s="89"/>
      <c r="H270" s="197">
        <f t="shared" si="71"/>
        <v>0</v>
      </c>
      <c r="I270" s="197"/>
      <c r="J270" s="89"/>
      <c r="K270" s="90"/>
      <c r="L270" s="90"/>
      <c r="M270" s="89"/>
      <c r="N270" s="89"/>
      <c r="O270" s="89"/>
      <c r="P270" s="89"/>
      <c r="Q270" s="89"/>
      <c r="R270" s="122"/>
      <c r="S270" s="122"/>
      <c r="T270" s="122"/>
      <c r="U270" s="123"/>
      <c r="V270" s="123"/>
      <c r="W270" s="123"/>
      <c r="X270" s="122"/>
      <c r="Y270" s="122"/>
      <c r="Z270" s="122"/>
      <c r="AA270" s="122"/>
      <c r="AB270" s="122"/>
      <c r="AC270" s="122"/>
      <c r="AD270" s="197">
        <f t="shared" si="64"/>
        <v>0</v>
      </c>
      <c r="AE270" s="196" t="str">
        <f t="shared" si="76"/>
        <v/>
      </c>
      <c r="AF270" s="196" t="str">
        <f t="shared" si="65"/>
        <v/>
      </c>
      <c r="AG270" s="196" t="str">
        <f t="shared" si="66"/>
        <v/>
      </c>
      <c r="AH270" s="196" t="str">
        <f t="shared" si="67"/>
        <v/>
      </c>
      <c r="AI270" s="196" t="str">
        <f t="shared" si="68"/>
        <v/>
      </c>
      <c r="AJ270" s="196" t="str">
        <f t="shared" si="69"/>
        <v/>
      </c>
      <c r="AK270" s="196" t="str">
        <f t="shared" si="72"/>
        <v/>
      </c>
      <c r="AL270" s="196" t="str">
        <f t="shared" si="73"/>
        <v/>
      </c>
      <c r="AM270" s="176"/>
      <c r="AN270" s="176">
        <f t="shared" si="74"/>
        <v>0</v>
      </c>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row>
    <row r="271" spans="1:101" s="179" customFormat="1" ht="20.100000000000001" customHeight="1">
      <c r="A271" s="657">
        <f t="shared" si="75"/>
        <v>228</v>
      </c>
      <c r="B271" s="196" t="str">
        <f t="shared" si="70"/>
        <v>Swansea Bay UHB</v>
      </c>
      <c r="C271" s="89"/>
      <c r="D271" s="89"/>
      <c r="E271" s="89"/>
      <c r="F271" s="89"/>
      <c r="G271" s="89"/>
      <c r="H271" s="197">
        <f t="shared" si="71"/>
        <v>0</v>
      </c>
      <c r="I271" s="197"/>
      <c r="J271" s="89"/>
      <c r="K271" s="90"/>
      <c r="L271" s="90"/>
      <c r="M271" s="89"/>
      <c r="N271" s="89"/>
      <c r="O271" s="89"/>
      <c r="P271" s="89"/>
      <c r="Q271" s="89"/>
      <c r="R271" s="122"/>
      <c r="S271" s="122"/>
      <c r="T271" s="122"/>
      <c r="U271" s="123"/>
      <c r="V271" s="123"/>
      <c r="W271" s="123"/>
      <c r="X271" s="122"/>
      <c r="Y271" s="122"/>
      <c r="Z271" s="122"/>
      <c r="AA271" s="122"/>
      <c r="AB271" s="122"/>
      <c r="AC271" s="122"/>
      <c r="AD271" s="197">
        <f t="shared" si="64"/>
        <v>0</v>
      </c>
      <c r="AE271" s="196" t="str">
        <f t="shared" si="76"/>
        <v/>
      </c>
      <c r="AF271" s="196" t="str">
        <f t="shared" si="65"/>
        <v/>
      </c>
      <c r="AG271" s="196" t="str">
        <f t="shared" si="66"/>
        <v/>
      </c>
      <c r="AH271" s="196" t="str">
        <f t="shared" si="67"/>
        <v/>
      </c>
      <c r="AI271" s="196" t="str">
        <f t="shared" si="68"/>
        <v/>
      </c>
      <c r="AJ271" s="196" t="str">
        <f t="shared" si="69"/>
        <v/>
      </c>
      <c r="AK271" s="196" t="str">
        <f t="shared" si="72"/>
        <v/>
      </c>
      <c r="AL271" s="196" t="str">
        <f t="shared" si="73"/>
        <v/>
      </c>
      <c r="AM271" s="176"/>
      <c r="AN271" s="176">
        <f t="shared" si="74"/>
        <v>0</v>
      </c>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row>
    <row r="272" spans="1:101" s="179" customFormat="1" ht="20.100000000000001" customHeight="1">
      <c r="A272" s="657">
        <f t="shared" si="75"/>
        <v>229</v>
      </c>
      <c r="B272" s="196" t="str">
        <f t="shared" si="70"/>
        <v>Swansea Bay UHB</v>
      </c>
      <c r="C272" s="89"/>
      <c r="D272" s="89"/>
      <c r="E272" s="89"/>
      <c r="F272" s="89"/>
      <c r="G272" s="89"/>
      <c r="H272" s="197">
        <f t="shared" si="71"/>
        <v>0</v>
      </c>
      <c r="I272" s="197"/>
      <c r="J272" s="89"/>
      <c r="K272" s="90"/>
      <c r="L272" s="90"/>
      <c r="M272" s="89"/>
      <c r="N272" s="89"/>
      <c r="O272" s="89"/>
      <c r="P272" s="89"/>
      <c r="Q272" s="89"/>
      <c r="R272" s="122"/>
      <c r="S272" s="122"/>
      <c r="T272" s="122"/>
      <c r="U272" s="123"/>
      <c r="V272" s="123"/>
      <c r="W272" s="123"/>
      <c r="X272" s="122"/>
      <c r="Y272" s="122"/>
      <c r="Z272" s="122"/>
      <c r="AA272" s="122"/>
      <c r="AB272" s="122"/>
      <c r="AC272" s="122"/>
      <c r="AD272" s="197">
        <f t="shared" si="64"/>
        <v>0</v>
      </c>
      <c r="AE272" s="196" t="str">
        <f t="shared" si="76"/>
        <v/>
      </c>
      <c r="AF272" s="196" t="str">
        <f t="shared" si="65"/>
        <v/>
      </c>
      <c r="AG272" s="196" t="str">
        <f t="shared" si="66"/>
        <v/>
      </c>
      <c r="AH272" s="196" t="str">
        <f t="shared" si="67"/>
        <v/>
      </c>
      <c r="AI272" s="196" t="str">
        <f t="shared" si="68"/>
        <v/>
      </c>
      <c r="AJ272" s="196" t="str">
        <f t="shared" si="69"/>
        <v/>
      </c>
      <c r="AK272" s="196" t="str">
        <f t="shared" si="72"/>
        <v/>
      </c>
      <c r="AL272" s="196" t="str">
        <f t="shared" si="73"/>
        <v/>
      </c>
      <c r="AM272" s="176"/>
      <c r="AN272" s="176">
        <f t="shared" si="74"/>
        <v>0</v>
      </c>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row>
    <row r="273" spans="1:101" s="179" customFormat="1" ht="20.100000000000001" customHeight="1">
      <c r="A273" s="657">
        <f t="shared" si="75"/>
        <v>230</v>
      </c>
      <c r="B273" s="196" t="str">
        <f t="shared" si="70"/>
        <v>Swansea Bay UHB</v>
      </c>
      <c r="C273" s="89"/>
      <c r="D273" s="89"/>
      <c r="E273" s="89"/>
      <c r="F273" s="89"/>
      <c r="G273" s="89"/>
      <c r="H273" s="197">
        <f t="shared" si="71"/>
        <v>0</v>
      </c>
      <c r="I273" s="197"/>
      <c r="J273" s="89"/>
      <c r="K273" s="90"/>
      <c r="L273" s="90"/>
      <c r="M273" s="89"/>
      <c r="N273" s="89"/>
      <c r="O273" s="89"/>
      <c r="P273" s="89"/>
      <c r="Q273" s="89"/>
      <c r="R273" s="122"/>
      <c r="S273" s="122"/>
      <c r="T273" s="122"/>
      <c r="U273" s="123"/>
      <c r="V273" s="123"/>
      <c r="W273" s="123"/>
      <c r="X273" s="122"/>
      <c r="Y273" s="122"/>
      <c r="Z273" s="122"/>
      <c r="AA273" s="122"/>
      <c r="AB273" s="122"/>
      <c r="AC273" s="122"/>
      <c r="AD273" s="197">
        <f t="shared" si="64"/>
        <v>0</v>
      </c>
      <c r="AE273" s="196" t="str">
        <f t="shared" si="76"/>
        <v/>
      </c>
      <c r="AF273" s="196" t="str">
        <f t="shared" si="65"/>
        <v/>
      </c>
      <c r="AG273" s="196" t="str">
        <f t="shared" si="66"/>
        <v/>
      </c>
      <c r="AH273" s="196" t="str">
        <f t="shared" si="67"/>
        <v/>
      </c>
      <c r="AI273" s="196" t="str">
        <f t="shared" si="68"/>
        <v/>
      </c>
      <c r="AJ273" s="196" t="str">
        <f t="shared" si="69"/>
        <v/>
      </c>
      <c r="AK273" s="196" t="str">
        <f t="shared" si="72"/>
        <v/>
      </c>
      <c r="AL273" s="196" t="str">
        <f t="shared" si="73"/>
        <v/>
      </c>
      <c r="AM273" s="176"/>
      <c r="AN273" s="176">
        <f t="shared" si="74"/>
        <v>0</v>
      </c>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row>
    <row r="274" spans="1:101" s="179" customFormat="1" ht="20.100000000000001" customHeight="1">
      <c r="A274" s="657">
        <f t="shared" si="75"/>
        <v>231</v>
      </c>
      <c r="B274" s="196" t="str">
        <f t="shared" si="70"/>
        <v>Swansea Bay UHB</v>
      </c>
      <c r="C274" s="89"/>
      <c r="D274" s="89"/>
      <c r="E274" s="89"/>
      <c r="F274" s="89"/>
      <c r="G274" s="89"/>
      <c r="H274" s="197">
        <f t="shared" si="71"/>
        <v>0</v>
      </c>
      <c r="I274" s="197"/>
      <c r="J274" s="89"/>
      <c r="K274" s="90"/>
      <c r="L274" s="90"/>
      <c r="M274" s="89"/>
      <c r="N274" s="89"/>
      <c r="O274" s="89"/>
      <c r="P274" s="89"/>
      <c r="Q274" s="89"/>
      <c r="R274" s="122"/>
      <c r="S274" s="122"/>
      <c r="T274" s="122"/>
      <c r="U274" s="123"/>
      <c r="V274" s="123"/>
      <c r="W274" s="123"/>
      <c r="X274" s="122"/>
      <c r="Y274" s="122"/>
      <c r="Z274" s="122"/>
      <c r="AA274" s="122"/>
      <c r="AB274" s="122"/>
      <c r="AC274" s="122"/>
      <c r="AD274" s="197">
        <f t="shared" si="64"/>
        <v>0</v>
      </c>
      <c r="AE274" s="196" t="str">
        <f t="shared" si="76"/>
        <v/>
      </c>
      <c r="AF274" s="196" t="str">
        <f t="shared" si="65"/>
        <v/>
      </c>
      <c r="AG274" s="196" t="str">
        <f t="shared" si="66"/>
        <v/>
      </c>
      <c r="AH274" s="196" t="str">
        <f t="shared" si="67"/>
        <v/>
      </c>
      <c r="AI274" s="196" t="str">
        <f t="shared" si="68"/>
        <v/>
      </c>
      <c r="AJ274" s="196" t="str">
        <f t="shared" si="69"/>
        <v/>
      </c>
      <c r="AK274" s="196" t="str">
        <f t="shared" si="72"/>
        <v/>
      </c>
      <c r="AL274" s="196" t="str">
        <f t="shared" si="73"/>
        <v/>
      </c>
      <c r="AM274" s="176"/>
      <c r="AN274" s="176">
        <f t="shared" si="74"/>
        <v>0</v>
      </c>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row>
    <row r="275" spans="1:101" s="179" customFormat="1" ht="20.100000000000001" customHeight="1">
      <c r="A275" s="657">
        <f t="shared" si="75"/>
        <v>232</v>
      </c>
      <c r="B275" s="196" t="str">
        <f t="shared" si="70"/>
        <v>Swansea Bay UHB</v>
      </c>
      <c r="C275" s="89"/>
      <c r="D275" s="89"/>
      <c r="E275" s="89"/>
      <c r="F275" s="89"/>
      <c r="G275" s="89"/>
      <c r="H275" s="197">
        <f t="shared" si="71"/>
        <v>0</v>
      </c>
      <c r="I275" s="197"/>
      <c r="J275" s="89"/>
      <c r="K275" s="90"/>
      <c r="L275" s="90"/>
      <c r="M275" s="89"/>
      <c r="N275" s="89"/>
      <c r="O275" s="89"/>
      <c r="P275" s="89"/>
      <c r="Q275" s="89"/>
      <c r="R275" s="122"/>
      <c r="S275" s="122"/>
      <c r="T275" s="122"/>
      <c r="U275" s="123"/>
      <c r="V275" s="123"/>
      <c r="W275" s="123"/>
      <c r="X275" s="122"/>
      <c r="Y275" s="122"/>
      <c r="Z275" s="122"/>
      <c r="AA275" s="122"/>
      <c r="AB275" s="122"/>
      <c r="AC275" s="122"/>
      <c r="AD275" s="197">
        <f t="shared" si="64"/>
        <v>0</v>
      </c>
      <c r="AE275" s="196" t="str">
        <f t="shared" si="76"/>
        <v/>
      </c>
      <c r="AF275" s="196" t="str">
        <f t="shared" si="65"/>
        <v/>
      </c>
      <c r="AG275" s="196" t="str">
        <f t="shared" si="66"/>
        <v/>
      </c>
      <c r="AH275" s="196" t="str">
        <f t="shared" si="67"/>
        <v/>
      </c>
      <c r="AI275" s="196" t="str">
        <f t="shared" si="68"/>
        <v/>
      </c>
      <c r="AJ275" s="196" t="str">
        <f t="shared" si="69"/>
        <v/>
      </c>
      <c r="AK275" s="196" t="str">
        <f t="shared" si="72"/>
        <v/>
      </c>
      <c r="AL275" s="196" t="str">
        <f t="shared" si="73"/>
        <v/>
      </c>
      <c r="AM275" s="176"/>
      <c r="AN275" s="176">
        <f t="shared" si="74"/>
        <v>0</v>
      </c>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row>
    <row r="276" spans="1:101" s="179" customFormat="1" ht="20.100000000000001" customHeight="1">
      <c r="A276" s="657">
        <f t="shared" si="75"/>
        <v>233</v>
      </c>
      <c r="B276" s="196" t="str">
        <f t="shared" si="70"/>
        <v>Swansea Bay UHB</v>
      </c>
      <c r="C276" s="89"/>
      <c r="D276" s="89"/>
      <c r="E276" s="89"/>
      <c r="F276" s="89"/>
      <c r="G276" s="89"/>
      <c r="H276" s="197">
        <f t="shared" si="71"/>
        <v>0</v>
      </c>
      <c r="I276" s="197"/>
      <c r="J276" s="89"/>
      <c r="K276" s="90"/>
      <c r="L276" s="90"/>
      <c r="M276" s="89"/>
      <c r="N276" s="89"/>
      <c r="O276" s="89"/>
      <c r="P276" s="89"/>
      <c r="Q276" s="89"/>
      <c r="R276" s="122"/>
      <c r="S276" s="122"/>
      <c r="T276" s="122"/>
      <c r="U276" s="123"/>
      <c r="V276" s="123"/>
      <c r="W276" s="123"/>
      <c r="X276" s="122"/>
      <c r="Y276" s="122"/>
      <c r="Z276" s="122"/>
      <c r="AA276" s="122"/>
      <c r="AB276" s="122"/>
      <c r="AC276" s="122"/>
      <c r="AD276" s="197">
        <f t="shared" si="64"/>
        <v>0</v>
      </c>
      <c r="AE276" s="196" t="str">
        <f t="shared" si="76"/>
        <v/>
      </c>
      <c r="AF276" s="196" t="str">
        <f t="shared" si="65"/>
        <v/>
      </c>
      <c r="AG276" s="196" t="str">
        <f t="shared" si="66"/>
        <v/>
      </c>
      <c r="AH276" s="196" t="str">
        <f t="shared" si="67"/>
        <v/>
      </c>
      <c r="AI276" s="196" t="str">
        <f t="shared" si="68"/>
        <v/>
      </c>
      <c r="AJ276" s="196" t="str">
        <f t="shared" si="69"/>
        <v/>
      </c>
      <c r="AK276" s="196" t="str">
        <f t="shared" si="72"/>
        <v/>
      </c>
      <c r="AL276" s="196" t="str">
        <f t="shared" si="73"/>
        <v/>
      </c>
      <c r="AM276" s="176"/>
      <c r="AN276" s="176">
        <f t="shared" si="74"/>
        <v>0</v>
      </c>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row>
    <row r="277" spans="1:101" s="179" customFormat="1" ht="20.100000000000001" customHeight="1">
      <c r="A277" s="657">
        <f t="shared" si="75"/>
        <v>234</v>
      </c>
      <c r="B277" s="196" t="str">
        <f t="shared" si="70"/>
        <v>Swansea Bay UHB</v>
      </c>
      <c r="C277" s="89"/>
      <c r="D277" s="89"/>
      <c r="E277" s="89"/>
      <c r="F277" s="89"/>
      <c r="G277" s="89"/>
      <c r="H277" s="197">
        <f t="shared" si="71"/>
        <v>0</v>
      </c>
      <c r="I277" s="197"/>
      <c r="J277" s="89"/>
      <c r="K277" s="90"/>
      <c r="L277" s="90"/>
      <c r="M277" s="89"/>
      <c r="N277" s="89"/>
      <c r="O277" s="89"/>
      <c r="P277" s="89"/>
      <c r="Q277" s="89"/>
      <c r="R277" s="122"/>
      <c r="S277" s="122"/>
      <c r="T277" s="122"/>
      <c r="U277" s="123"/>
      <c r="V277" s="123"/>
      <c r="W277" s="123"/>
      <c r="X277" s="122"/>
      <c r="Y277" s="122"/>
      <c r="Z277" s="122"/>
      <c r="AA277" s="122"/>
      <c r="AB277" s="122"/>
      <c r="AC277" s="122"/>
      <c r="AD277" s="197">
        <f t="shared" si="64"/>
        <v>0</v>
      </c>
      <c r="AE277" s="196" t="str">
        <f t="shared" si="76"/>
        <v/>
      </c>
      <c r="AF277" s="196" t="str">
        <f t="shared" si="65"/>
        <v/>
      </c>
      <c r="AG277" s="196" t="str">
        <f t="shared" si="66"/>
        <v/>
      </c>
      <c r="AH277" s="196" t="str">
        <f t="shared" si="67"/>
        <v/>
      </c>
      <c r="AI277" s="196" t="str">
        <f t="shared" si="68"/>
        <v/>
      </c>
      <c r="AJ277" s="196" t="str">
        <f t="shared" si="69"/>
        <v/>
      </c>
      <c r="AK277" s="196" t="str">
        <f t="shared" si="72"/>
        <v/>
      </c>
      <c r="AL277" s="196" t="str">
        <f t="shared" si="73"/>
        <v/>
      </c>
      <c r="AM277" s="176"/>
      <c r="AN277" s="176">
        <f t="shared" si="74"/>
        <v>0</v>
      </c>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row>
    <row r="278" spans="1:101" s="179" customFormat="1" ht="20.100000000000001" customHeight="1">
      <c r="A278" s="657">
        <f t="shared" si="75"/>
        <v>235</v>
      </c>
      <c r="B278" s="196" t="str">
        <f t="shared" si="70"/>
        <v>Swansea Bay UHB</v>
      </c>
      <c r="C278" s="89"/>
      <c r="D278" s="89"/>
      <c r="E278" s="89"/>
      <c r="F278" s="89"/>
      <c r="G278" s="89"/>
      <c r="H278" s="197">
        <f t="shared" si="71"/>
        <v>0</v>
      </c>
      <c r="I278" s="197"/>
      <c r="J278" s="89"/>
      <c r="K278" s="90"/>
      <c r="L278" s="90"/>
      <c r="M278" s="89"/>
      <c r="N278" s="89"/>
      <c r="O278" s="89"/>
      <c r="P278" s="89"/>
      <c r="Q278" s="89"/>
      <c r="R278" s="122"/>
      <c r="S278" s="122"/>
      <c r="T278" s="122"/>
      <c r="U278" s="123"/>
      <c r="V278" s="123"/>
      <c r="W278" s="123"/>
      <c r="X278" s="122"/>
      <c r="Y278" s="122"/>
      <c r="Z278" s="122"/>
      <c r="AA278" s="122"/>
      <c r="AB278" s="122"/>
      <c r="AC278" s="122"/>
      <c r="AD278" s="197">
        <f t="shared" si="64"/>
        <v>0</v>
      </c>
      <c r="AE278" s="196" t="str">
        <f t="shared" si="76"/>
        <v/>
      </c>
      <c r="AF278" s="196" t="str">
        <f t="shared" si="65"/>
        <v/>
      </c>
      <c r="AG278" s="196" t="str">
        <f t="shared" si="66"/>
        <v/>
      </c>
      <c r="AH278" s="196" t="str">
        <f t="shared" si="67"/>
        <v/>
      </c>
      <c r="AI278" s="196" t="str">
        <f t="shared" si="68"/>
        <v/>
      </c>
      <c r="AJ278" s="196" t="str">
        <f t="shared" si="69"/>
        <v/>
      </c>
      <c r="AK278" s="196" t="str">
        <f t="shared" si="72"/>
        <v/>
      </c>
      <c r="AL278" s="196" t="str">
        <f t="shared" si="73"/>
        <v/>
      </c>
      <c r="AM278" s="176"/>
      <c r="AN278" s="176">
        <f t="shared" si="74"/>
        <v>0</v>
      </c>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row>
    <row r="279" spans="1:101" s="179" customFormat="1" ht="20.100000000000001" customHeight="1">
      <c r="A279" s="657">
        <f t="shared" si="75"/>
        <v>236</v>
      </c>
      <c r="B279" s="196" t="str">
        <f t="shared" si="70"/>
        <v>Swansea Bay UHB</v>
      </c>
      <c r="C279" s="89"/>
      <c r="D279" s="89"/>
      <c r="E279" s="89"/>
      <c r="F279" s="89"/>
      <c r="G279" s="89"/>
      <c r="H279" s="197">
        <f t="shared" si="71"/>
        <v>0</v>
      </c>
      <c r="I279" s="197"/>
      <c r="J279" s="89"/>
      <c r="K279" s="90"/>
      <c r="L279" s="90"/>
      <c r="M279" s="89"/>
      <c r="N279" s="89"/>
      <c r="O279" s="89"/>
      <c r="P279" s="89"/>
      <c r="Q279" s="89"/>
      <c r="R279" s="122"/>
      <c r="S279" s="122"/>
      <c r="T279" s="122"/>
      <c r="U279" s="123"/>
      <c r="V279" s="123"/>
      <c r="W279" s="123"/>
      <c r="X279" s="122"/>
      <c r="Y279" s="122"/>
      <c r="Z279" s="122"/>
      <c r="AA279" s="122"/>
      <c r="AB279" s="122"/>
      <c r="AC279" s="122"/>
      <c r="AD279" s="197">
        <f t="shared" si="64"/>
        <v>0</v>
      </c>
      <c r="AE279" s="196" t="str">
        <f t="shared" si="76"/>
        <v/>
      </c>
      <c r="AF279" s="196" t="str">
        <f t="shared" si="65"/>
        <v/>
      </c>
      <c r="AG279" s="196" t="str">
        <f t="shared" si="66"/>
        <v/>
      </c>
      <c r="AH279" s="196" t="str">
        <f t="shared" si="67"/>
        <v/>
      </c>
      <c r="AI279" s="196" t="str">
        <f t="shared" si="68"/>
        <v/>
      </c>
      <c r="AJ279" s="196" t="str">
        <f t="shared" si="69"/>
        <v/>
      </c>
      <c r="AK279" s="196" t="str">
        <f t="shared" si="72"/>
        <v/>
      </c>
      <c r="AL279" s="196" t="str">
        <f t="shared" si="73"/>
        <v/>
      </c>
      <c r="AM279" s="176"/>
      <c r="AN279" s="176">
        <f t="shared" si="74"/>
        <v>0</v>
      </c>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row>
    <row r="280" spans="1:101" s="179" customFormat="1" ht="20.100000000000001" customHeight="1">
      <c r="A280" s="657">
        <f t="shared" si="75"/>
        <v>237</v>
      </c>
      <c r="B280" s="196" t="str">
        <f t="shared" si="70"/>
        <v>Swansea Bay UHB</v>
      </c>
      <c r="C280" s="89"/>
      <c r="D280" s="89"/>
      <c r="E280" s="89"/>
      <c r="F280" s="89"/>
      <c r="G280" s="89"/>
      <c r="H280" s="197">
        <f t="shared" si="71"/>
        <v>0</v>
      </c>
      <c r="I280" s="197"/>
      <c r="J280" s="89"/>
      <c r="K280" s="90"/>
      <c r="L280" s="90"/>
      <c r="M280" s="89"/>
      <c r="N280" s="89"/>
      <c r="O280" s="89"/>
      <c r="P280" s="89"/>
      <c r="Q280" s="89"/>
      <c r="R280" s="122"/>
      <c r="S280" s="122"/>
      <c r="T280" s="122"/>
      <c r="U280" s="123"/>
      <c r="V280" s="123"/>
      <c r="W280" s="123"/>
      <c r="X280" s="122"/>
      <c r="Y280" s="122"/>
      <c r="Z280" s="122"/>
      <c r="AA280" s="122"/>
      <c r="AB280" s="122"/>
      <c r="AC280" s="122"/>
      <c r="AD280" s="197">
        <f t="shared" si="64"/>
        <v>0</v>
      </c>
      <c r="AE280" s="196" t="str">
        <f t="shared" si="76"/>
        <v/>
      </c>
      <c r="AF280" s="196" t="str">
        <f t="shared" si="65"/>
        <v/>
      </c>
      <c r="AG280" s="196" t="str">
        <f t="shared" si="66"/>
        <v/>
      </c>
      <c r="AH280" s="196" t="str">
        <f t="shared" si="67"/>
        <v/>
      </c>
      <c r="AI280" s="196" t="str">
        <f t="shared" si="68"/>
        <v/>
      </c>
      <c r="AJ280" s="196" t="str">
        <f t="shared" si="69"/>
        <v/>
      </c>
      <c r="AK280" s="196" t="str">
        <f t="shared" si="72"/>
        <v/>
      </c>
      <c r="AL280" s="196" t="str">
        <f t="shared" si="73"/>
        <v/>
      </c>
      <c r="AM280" s="176"/>
      <c r="AN280" s="176">
        <f t="shared" si="74"/>
        <v>0</v>
      </c>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row>
    <row r="281" spans="1:101" s="179" customFormat="1" ht="20.100000000000001" customHeight="1">
      <c r="A281" s="657">
        <f t="shared" si="75"/>
        <v>238</v>
      </c>
      <c r="B281" s="196" t="str">
        <f t="shared" si="70"/>
        <v>Swansea Bay UHB</v>
      </c>
      <c r="C281" s="89"/>
      <c r="D281" s="89"/>
      <c r="E281" s="89"/>
      <c r="F281" s="89"/>
      <c r="G281" s="89"/>
      <c r="H281" s="197">
        <f t="shared" si="71"/>
        <v>0</v>
      </c>
      <c r="I281" s="197"/>
      <c r="J281" s="89"/>
      <c r="K281" s="90"/>
      <c r="L281" s="90"/>
      <c r="M281" s="89"/>
      <c r="N281" s="89"/>
      <c r="O281" s="89"/>
      <c r="P281" s="89"/>
      <c r="Q281" s="89"/>
      <c r="R281" s="122"/>
      <c r="S281" s="122"/>
      <c r="T281" s="122"/>
      <c r="U281" s="123"/>
      <c r="V281" s="123"/>
      <c r="W281" s="123"/>
      <c r="X281" s="122"/>
      <c r="Y281" s="122"/>
      <c r="Z281" s="122"/>
      <c r="AA281" s="122"/>
      <c r="AB281" s="122"/>
      <c r="AC281" s="122"/>
      <c r="AD281" s="197">
        <f t="shared" si="64"/>
        <v>0</v>
      </c>
      <c r="AE281" s="196" t="str">
        <f t="shared" si="76"/>
        <v/>
      </c>
      <c r="AF281" s="196" t="str">
        <f t="shared" si="65"/>
        <v/>
      </c>
      <c r="AG281" s="196" t="str">
        <f t="shared" si="66"/>
        <v/>
      </c>
      <c r="AH281" s="196" t="str">
        <f t="shared" si="67"/>
        <v/>
      </c>
      <c r="AI281" s="196" t="str">
        <f t="shared" si="68"/>
        <v/>
      </c>
      <c r="AJ281" s="196" t="str">
        <f t="shared" si="69"/>
        <v/>
      </c>
      <c r="AK281" s="196" t="str">
        <f t="shared" si="72"/>
        <v/>
      </c>
      <c r="AL281" s="196" t="str">
        <f t="shared" si="73"/>
        <v/>
      </c>
      <c r="AM281" s="176"/>
      <c r="AN281" s="176">
        <f t="shared" si="74"/>
        <v>0</v>
      </c>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row>
    <row r="282" spans="1:101" s="179" customFormat="1" ht="20.100000000000001" customHeight="1">
      <c r="A282" s="657">
        <f t="shared" si="75"/>
        <v>239</v>
      </c>
      <c r="B282" s="196" t="str">
        <f t="shared" si="70"/>
        <v>Swansea Bay UHB</v>
      </c>
      <c r="C282" s="89"/>
      <c r="D282" s="89"/>
      <c r="E282" s="89"/>
      <c r="F282" s="89"/>
      <c r="G282" s="89"/>
      <c r="H282" s="197">
        <f t="shared" si="71"/>
        <v>0</v>
      </c>
      <c r="I282" s="197"/>
      <c r="J282" s="89"/>
      <c r="K282" s="90"/>
      <c r="L282" s="90"/>
      <c r="M282" s="89"/>
      <c r="N282" s="89"/>
      <c r="O282" s="89"/>
      <c r="P282" s="89"/>
      <c r="Q282" s="89"/>
      <c r="R282" s="122"/>
      <c r="S282" s="122"/>
      <c r="T282" s="122"/>
      <c r="U282" s="123"/>
      <c r="V282" s="123"/>
      <c r="W282" s="123"/>
      <c r="X282" s="122"/>
      <c r="Y282" s="122"/>
      <c r="Z282" s="122"/>
      <c r="AA282" s="122"/>
      <c r="AB282" s="122"/>
      <c r="AC282" s="122"/>
      <c r="AD282" s="197">
        <f t="shared" si="64"/>
        <v>0</v>
      </c>
      <c r="AE282" s="196" t="str">
        <f t="shared" si="76"/>
        <v/>
      </c>
      <c r="AF282" s="196" t="str">
        <f t="shared" si="65"/>
        <v/>
      </c>
      <c r="AG282" s="196" t="str">
        <f t="shared" si="66"/>
        <v/>
      </c>
      <c r="AH282" s="196" t="str">
        <f t="shared" si="67"/>
        <v/>
      </c>
      <c r="AI282" s="196" t="str">
        <f t="shared" si="68"/>
        <v/>
      </c>
      <c r="AJ282" s="196" t="str">
        <f t="shared" si="69"/>
        <v/>
      </c>
      <c r="AK282" s="196" t="str">
        <f t="shared" si="72"/>
        <v/>
      </c>
      <c r="AL282" s="196" t="str">
        <f t="shared" si="73"/>
        <v/>
      </c>
      <c r="AM282" s="176"/>
      <c r="AN282" s="176">
        <f t="shared" si="74"/>
        <v>0</v>
      </c>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row>
    <row r="283" spans="1:101" s="179" customFormat="1" ht="20.100000000000001" customHeight="1">
      <c r="A283" s="657">
        <f t="shared" si="75"/>
        <v>240</v>
      </c>
      <c r="B283" s="196" t="str">
        <f t="shared" si="70"/>
        <v>Swansea Bay UHB</v>
      </c>
      <c r="C283" s="89"/>
      <c r="D283" s="89"/>
      <c r="E283" s="89"/>
      <c r="F283" s="89"/>
      <c r="G283" s="89"/>
      <c r="H283" s="197">
        <f t="shared" si="71"/>
        <v>0</v>
      </c>
      <c r="I283" s="197"/>
      <c r="J283" s="89"/>
      <c r="K283" s="90"/>
      <c r="L283" s="90"/>
      <c r="M283" s="89"/>
      <c r="N283" s="89"/>
      <c r="O283" s="89"/>
      <c r="P283" s="89"/>
      <c r="Q283" s="89"/>
      <c r="R283" s="122"/>
      <c r="S283" s="122"/>
      <c r="T283" s="122"/>
      <c r="U283" s="123"/>
      <c r="V283" s="123"/>
      <c r="W283" s="123"/>
      <c r="X283" s="122"/>
      <c r="Y283" s="122"/>
      <c r="Z283" s="122"/>
      <c r="AA283" s="122"/>
      <c r="AB283" s="122"/>
      <c r="AC283" s="122"/>
      <c r="AD283" s="197">
        <f t="shared" si="64"/>
        <v>0</v>
      </c>
      <c r="AE283" s="196" t="str">
        <f t="shared" si="76"/>
        <v/>
      </c>
      <c r="AF283" s="196" t="str">
        <f t="shared" si="65"/>
        <v/>
      </c>
      <c r="AG283" s="196" t="str">
        <f t="shared" si="66"/>
        <v/>
      </c>
      <c r="AH283" s="196" t="str">
        <f t="shared" si="67"/>
        <v/>
      </c>
      <c r="AI283" s="196" t="str">
        <f t="shared" si="68"/>
        <v/>
      </c>
      <c r="AJ283" s="196" t="str">
        <f t="shared" si="69"/>
        <v/>
      </c>
      <c r="AK283" s="196" t="str">
        <f t="shared" si="72"/>
        <v/>
      </c>
      <c r="AL283" s="196" t="str">
        <f t="shared" si="73"/>
        <v/>
      </c>
      <c r="AM283" s="176"/>
      <c r="AN283" s="176">
        <f t="shared" si="74"/>
        <v>0</v>
      </c>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row>
    <row r="284" spans="1:101" s="179" customFormat="1" ht="20.100000000000001" customHeight="1">
      <c r="A284" s="657">
        <f t="shared" si="75"/>
        <v>241</v>
      </c>
      <c r="B284" s="196" t="str">
        <f t="shared" si="70"/>
        <v>Swansea Bay UHB</v>
      </c>
      <c r="C284" s="89"/>
      <c r="D284" s="89"/>
      <c r="E284" s="89"/>
      <c r="F284" s="89"/>
      <c r="G284" s="89"/>
      <c r="H284" s="197">
        <f t="shared" si="71"/>
        <v>0</v>
      </c>
      <c r="I284" s="197"/>
      <c r="J284" s="89"/>
      <c r="K284" s="90"/>
      <c r="L284" s="90"/>
      <c r="M284" s="89"/>
      <c r="N284" s="89"/>
      <c r="O284" s="89"/>
      <c r="P284" s="89"/>
      <c r="Q284" s="89"/>
      <c r="R284" s="122"/>
      <c r="S284" s="122"/>
      <c r="T284" s="122"/>
      <c r="U284" s="123"/>
      <c r="V284" s="123"/>
      <c r="W284" s="123"/>
      <c r="X284" s="122"/>
      <c r="Y284" s="122"/>
      <c r="Z284" s="122"/>
      <c r="AA284" s="122"/>
      <c r="AB284" s="122"/>
      <c r="AC284" s="122"/>
      <c r="AD284" s="197">
        <f t="shared" si="64"/>
        <v>0</v>
      </c>
      <c r="AE284" s="196" t="str">
        <f t="shared" si="76"/>
        <v/>
      </c>
      <c r="AF284" s="196" t="str">
        <f t="shared" si="65"/>
        <v/>
      </c>
      <c r="AG284" s="196" t="str">
        <f t="shared" si="66"/>
        <v/>
      </c>
      <c r="AH284" s="196" t="str">
        <f t="shared" si="67"/>
        <v/>
      </c>
      <c r="AI284" s="196" t="str">
        <f t="shared" si="68"/>
        <v/>
      </c>
      <c r="AJ284" s="196" t="str">
        <f t="shared" si="69"/>
        <v/>
      </c>
      <c r="AK284" s="196" t="str">
        <f t="shared" si="72"/>
        <v/>
      </c>
      <c r="AL284" s="196" t="str">
        <f t="shared" si="73"/>
        <v/>
      </c>
      <c r="AM284" s="176"/>
      <c r="AN284" s="176">
        <f t="shared" si="74"/>
        <v>0</v>
      </c>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row>
    <row r="285" spans="1:101" s="179" customFormat="1" ht="20.100000000000001" customHeight="1">
      <c r="A285" s="657">
        <f t="shared" si="75"/>
        <v>242</v>
      </c>
      <c r="B285" s="196" t="str">
        <f t="shared" si="70"/>
        <v>Swansea Bay UHB</v>
      </c>
      <c r="C285" s="89"/>
      <c r="D285" s="89"/>
      <c r="E285" s="89"/>
      <c r="F285" s="89"/>
      <c r="G285" s="89"/>
      <c r="H285" s="197">
        <f t="shared" si="71"/>
        <v>0</v>
      </c>
      <c r="I285" s="197"/>
      <c r="J285" s="89"/>
      <c r="K285" s="90"/>
      <c r="L285" s="90"/>
      <c r="M285" s="89"/>
      <c r="N285" s="89"/>
      <c r="O285" s="89"/>
      <c r="P285" s="89"/>
      <c r="Q285" s="89"/>
      <c r="R285" s="122"/>
      <c r="S285" s="122"/>
      <c r="T285" s="122"/>
      <c r="U285" s="123"/>
      <c r="V285" s="123"/>
      <c r="W285" s="123"/>
      <c r="X285" s="122"/>
      <c r="Y285" s="122"/>
      <c r="Z285" s="122"/>
      <c r="AA285" s="122"/>
      <c r="AB285" s="122"/>
      <c r="AC285" s="122"/>
      <c r="AD285" s="197">
        <f t="shared" si="64"/>
        <v>0</v>
      </c>
      <c r="AE285" s="196" t="str">
        <f t="shared" si="76"/>
        <v/>
      </c>
      <c r="AF285" s="196" t="str">
        <f t="shared" si="65"/>
        <v/>
      </c>
      <c r="AG285" s="196" t="str">
        <f t="shared" si="66"/>
        <v/>
      </c>
      <c r="AH285" s="196" t="str">
        <f t="shared" si="67"/>
        <v/>
      </c>
      <c r="AI285" s="196" t="str">
        <f t="shared" si="68"/>
        <v/>
      </c>
      <c r="AJ285" s="196" t="str">
        <f t="shared" si="69"/>
        <v/>
      </c>
      <c r="AK285" s="196" t="str">
        <f t="shared" si="72"/>
        <v/>
      </c>
      <c r="AL285" s="196" t="str">
        <f t="shared" si="73"/>
        <v/>
      </c>
      <c r="AM285" s="176"/>
      <c r="AN285" s="176">
        <f t="shared" si="74"/>
        <v>0</v>
      </c>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row>
    <row r="286" spans="1:101" s="179" customFormat="1" ht="20.100000000000001" customHeight="1">
      <c r="A286" s="657">
        <f t="shared" si="75"/>
        <v>243</v>
      </c>
      <c r="B286" s="196" t="str">
        <f t="shared" si="70"/>
        <v>Swansea Bay UHB</v>
      </c>
      <c r="C286" s="89"/>
      <c r="D286" s="89"/>
      <c r="E286" s="89"/>
      <c r="F286" s="89"/>
      <c r="G286" s="89"/>
      <c r="H286" s="197">
        <f t="shared" si="71"/>
        <v>0</v>
      </c>
      <c r="I286" s="197"/>
      <c r="J286" s="89"/>
      <c r="K286" s="90"/>
      <c r="L286" s="90"/>
      <c r="M286" s="89"/>
      <c r="N286" s="89"/>
      <c r="O286" s="89"/>
      <c r="P286" s="89"/>
      <c r="Q286" s="89"/>
      <c r="R286" s="122"/>
      <c r="S286" s="122"/>
      <c r="T286" s="122"/>
      <c r="U286" s="123"/>
      <c r="V286" s="123"/>
      <c r="W286" s="123"/>
      <c r="X286" s="122"/>
      <c r="Y286" s="122"/>
      <c r="Z286" s="122"/>
      <c r="AA286" s="122"/>
      <c r="AB286" s="122"/>
      <c r="AC286" s="122"/>
      <c r="AD286" s="197">
        <f t="shared" si="64"/>
        <v>0</v>
      </c>
      <c r="AE286" s="196" t="str">
        <f t="shared" si="76"/>
        <v/>
      </c>
      <c r="AF286" s="196" t="str">
        <f t="shared" si="65"/>
        <v/>
      </c>
      <c r="AG286" s="196" t="str">
        <f t="shared" si="66"/>
        <v/>
      </c>
      <c r="AH286" s="196" t="str">
        <f t="shared" si="67"/>
        <v/>
      </c>
      <c r="AI286" s="196" t="str">
        <f t="shared" si="68"/>
        <v/>
      </c>
      <c r="AJ286" s="196" t="str">
        <f t="shared" si="69"/>
        <v/>
      </c>
      <c r="AK286" s="196" t="str">
        <f t="shared" si="72"/>
        <v/>
      </c>
      <c r="AL286" s="196" t="str">
        <f t="shared" si="73"/>
        <v/>
      </c>
      <c r="AM286" s="176"/>
      <c r="AN286" s="176">
        <f t="shared" si="74"/>
        <v>0</v>
      </c>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row>
    <row r="287" spans="1:101" s="179" customFormat="1" ht="20.100000000000001" customHeight="1">
      <c r="A287" s="657">
        <f t="shared" si="75"/>
        <v>244</v>
      </c>
      <c r="B287" s="196" t="str">
        <f t="shared" si="70"/>
        <v>Swansea Bay UHB</v>
      </c>
      <c r="C287" s="89"/>
      <c r="D287" s="89"/>
      <c r="E287" s="89"/>
      <c r="F287" s="89"/>
      <c r="G287" s="89"/>
      <c r="H287" s="197">
        <f t="shared" si="71"/>
        <v>0</v>
      </c>
      <c r="I287" s="197"/>
      <c r="J287" s="89"/>
      <c r="K287" s="90"/>
      <c r="L287" s="90"/>
      <c r="M287" s="89"/>
      <c r="N287" s="89"/>
      <c r="O287" s="89"/>
      <c r="P287" s="89"/>
      <c r="Q287" s="89"/>
      <c r="R287" s="122"/>
      <c r="S287" s="122"/>
      <c r="T287" s="122"/>
      <c r="U287" s="123"/>
      <c r="V287" s="123"/>
      <c r="W287" s="123"/>
      <c r="X287" s="122"/>
      <c r="Y287" s="122"/>
      <c r="Z287" s="122"/>
      <c r="AA287" s="122"/>
      <c r="AB287" s="122"/>
      <c r="AC287" s="122"/>
      <c r="AD287" s="197">
        <f t="shared" si="64"/>
        <v>0</v>
      </c>
      <c r="AE287" s="196" t="str">
        <f t="shared" si="76"/>
        <v/>
      </c>
      <c r="AF287" s="196" t="str">
        <f t="shared" si="65"/>
        <v/>
      </c>
      <c r="AG287" s="196" t="str">
        <f t="shared" si="66"/>
        <v/>
      </c>
      <c r="AH287" s="196" t="str">
        <f t="shared" si="67"/>
        <v/>
      </c>
      <c r="AI287" s="196" t="str">
        <f t="shared" si="68"/>
        <v/>
      </c>
      <c r="AJ287" s="196" t="str">
        <f t="shared" si="69"/>
        <v/>
      </c>
      <c r="AK287" s="196" t="str">
        <f t="shared" si="72"/>
        <v/>
      </c>
      <c r="AL287" s="196" t="str">
        <f t="shared" si="73"/>
        <v/>
      </c>
      <c r="AM287" s="176"/>
      <c r="AN287" s="176">
        <f t="shared" si="74"/>
        <v>0</v>
      </c>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row>
    <row r="288" spans="1:101" s="179" customFormat="1" ht="20.100000000000001" customHeight="1">
      <c r="A288" s="657">
        <f t="shared" si="75"/>
        <v>245</v>
      </c>
      <c r="B288" s="196" t="str">
        <f t="shared" si="70"/>
        <v>Swansea Bay UHB</v>
      </c>
      <c r="C288" s="89"/>
      <c r="D288" s="89"/>
      <c r="E288" s="89"/>
      <c r="F288" s="89"/>
      <c r="G288" s="89"/>
      <c r="H288" s="197">
        <f t="shared" si="71"/>
        <v>0</v>
      </c>
      <c r="I288" s="197"/>
      <c r="J288" s="89"/>
      <c r="K288" s="90"/>
      <c r="L288" s="90"/>
      <c r="M288" s="89"/>
      <c r="N288" s="89"/>
      <c r="O288" s="89"/>
      <c r="P288" s="89"/>
      <c r="Q288" s="89"/>
      <c r="R288" s="122"/>
      <c r="S288" s="122"/>
      <c r="T288" s="122"/>
      <c r="U288" s="123"/>
      <c r="V288" s="123"/>
      <c r="W288" s="123"/>
      <c r="X288" s="122"/>
      <c r="Y288" s="122"/>
      <c r="Z288" s="122"/>
      <c r="AA288" s="122"/>
      <c r="AB288" s="122"/>
      <c r="AC288" s="122"/>
      <c r="AD288" s="197">
        <f t="shared" si="64"/>
        <v>0</v>
      </c>
      <c r="AE288" s="196" t="str">
        <f t="shared" si="76"/>
        <v/>
      </c>
      <c r="AF288" s="196" t="str">
        <f t="shared" si="65"/>
        <v/>
      </c>
      <c r="AG288" s="196" t="str">
        <f t="shared" si="66"/>
        <v/>
      </c>
      <c r="AH288" s="196" t="str">
        <f t="shared" si="67"/>
        <v/>
      </c>
      <c r="AI288" s="196" t="str">
        <f t="shared" si="68"/>
        <v/>
      </c>
      <c r="AJ288" s="196" t="str">
        <f t="shared" si="69"/>
        <v/>
      </c>
      <c r="AK288" s="196" t="str">
        <f t="shared" si="72"/>
        <v/>
      </c>
      <c r="AL288" s="196" t="str">
        <f t="shared" si="73"/>
        <v/>
      </c>
      <c r="AM288" s="176"/>
      <c r="AN288" s="176">
        <f t="shared" si="74"/>
        <v>0</v>
      </c>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row>
    <row r="289" spans="1:101" s="179" customFormat="1" ht="20.100000000000001" customHeight="1">
      <c r="A289" s="657">
        <f t="shared" si="75"/>
        <v>246</v>
      </c>
      <c r="B289" s="196" t="str">
        <f t="shared" si="70"/>
        <v>Swansea Bay UHB</v>
      </c>
      <c r="C289" s="89"/>
      <c r="D289" s="89"/>
      <c r="E289" s="89"/>
      <c r="F289" s="89"/>
      <c r="G289" s="89"/>
      <c r="H289" s="197">
        <f t="shared" si="71"/>
        <v>0</v>
      </c>
      <c r="I289" s="197"/>
      <c r="J289" s="89"/>
      <c r="K289" s="90"/>
      <c r="L289" s="90"/>
      <c r="M289" s="89"/>
      <c r="N289" s="89"/>
      <c r="O289" s="89"/>
      <c r="P289" s="89"/>
      <c r="Q289" s="89"/>
      <c r="R289" s="122"/>
      <c r="S289" s="122"/>
      <c r="T289" s="122"/>
      <c r="U289" s="123"/>
      <c r="V289" s="123"/>
      <c r="W289" s="123"/>
      <c r="X289" s="122"/>
      <c r="Y289" s="122"/>
      <c r="Z289" s="122"/>
      <c r="AA289" s="122"/>
      <c r="AB289" s="122"/>
      <c r="AC289" s="122"/>
      <c r="AD289" s="197">
        <f t="shared" si="64"/>
        <v>0</v>
      </c>
      <c r="AE289" s="196" t="str">
        <f t="shared" si="76"/>
        <v/>
      </c>
      <c r="AF289" s="196" t="str">
        <f t="shared" si="65"/>
        <v/>
      </c>
      <c r="AG289" s="196" t="str">
        <f t="shared" si="66"/>
        <v/>
      </c>
      <c r="AH289" s="196" t="str">
        <f t="shared" si="67"/>
        <v/>
      </c>
      <c r="AI289" s="196" t="str">
        <f t="shared" si="68"/>
        <v/>
      </c>
      <c r="AJ289" s="196" t="str">
        <f t="shared" si="69"/>
        <v/>
      </c>
      <c r="AK289" s="196" t="str">
        <f t="shared" si="72"/>
        <v/>
      </c>
      <c r="AL289" s="196" t="str">
        <f t="shared" si="73"/>
        <v/>
      </c>
      <c r="AM289" s="176"/>
      <c r="AN289" s="176">
        <f t="shared" si="74"/>
        <v>0</v>
      </c>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row>
    <row r="290" spans="1:101" s="179" customFormat="1" ht="20.100000000000001" customHeight="1">
      <c r="A290" s="657">
        <f t="shared" si="75"/>
        <v>247</v>
      </c>
      <c r="B290" s="196" t="str">
        <f t="shared" si="70"/>
        <v>Swansea Bay UHB</v>
      </c>
      <c r="C290" s="89"/>
      <c r="D290" s="89"/>
      <c r="E290" s="89"/>
      <c r="F290" s="89"/>
      <c r="G290" s="89"/>
      <c r="H290" s="197">
        <f t="shared" si="71"/>
        <v>0</v>
      </c>
      <c r="I290" s="197"/>
      <c r="J290" s="89"/>
      <c r="K290" s="90"/>
      <c r="L290" s="90"/>
      <c r="M290" s="89"/>
      <c r="N290" s="89"/>
      <c r="O290" s="89"/>
      <c r="P290" s="89"/>
      <c r="Q290" s="89"/>
      <c r="R290" s="122"/>
      <c r="S290" s="122"/>
      <c r="T290" s="122"/>
      <c r="U290" s="123"/>
      <c r="V290" s="123"/>
      <c r="W290" s="123"/>
      <c r="X290" s="122"/>
      <c r="Y290" s="122"/>
      <c r="Z290" s="122"/>
      <c r="AA290" s="122"/>
      <c r="AB290" s="122"/>
      <c r="AC290" s="122"/>
      <c r="AD290" s="197">
        <f t="shared" si="64"/>
        <v>0</v>
      </c>
      <c r="AE290" s="196" t="str">
        <f t="shared" si="76"/>
        <v/>
      </c>
      <c r="AF290" s="196" t="str">
        <f t="shared" si="65"/>
        <v/>
      </c>
      <c r="AG290" s="196" t="str">
        <f t="shared" si="66"/>
        <v/>
      </c>
      <c r="AH290" s="196" t="str">
        <f t="shared" si="67"/>
        <v/>
      </c>
      <c r="AI290" s="196" t="str">
        <f t="shared" si="68"/>
        <v/>
      </c>
      <c r="AJ290" s="196" t="str">
        <f t="shared" si="69"/>
        <v/>
      </c>
      <c r="AK290" s="196" t="str">
        <f t="shared" si="72"/>
        <v/>
      </c>
      <c r="AL290" s="196" t="str">
        <f t="shared" si="73"/>
        <v/>
      </c>
      <c r="AM290" s="176"/>
      <c r="AN290" s="176">
        <f t="shared" si="74"/>
        <v>0</v>
      </c>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row>
    <row r="291" spans="1:101" s="179" customFormat="1" ht="20.100000000000001" customHeight="1">
      <c r="A291" s="657">
        <f t="shared" si="75"/>
        <v>248</v>
      </c>
      <c r="B291" s="196" t="str">
        <f t="shared" si="70"/>
        <v>Swansea Bay UHB</v>
      </c>
      <c r="C291" s="89"/>
      <c r="D291" s="89"/>
      <c r="E291" s="89"/>
      <c r="F291" s="89"/>
      <c r="G291" s="89"/>
      <c r="H291" s="197">
        <f t="shared" si="71"/>
        <v>0</v>
      </c>
      <c r="I291" s="197"/>
      <c r="J291" s="89"/>
      <c r="K291" s="90"/>
      <c r="L291" s="90"/>
      <c r="M291" s="89"/>
      <c r="N291" s="89"/>
      <c r="O291" s="89"/>
      <c r="P291" s="89"/>
      <c r="Q291" s="89"/>
      <c r="R291" s="122"/>
      <c r="S291" s="122"/>
      <c r="T291" s="122"/>
      <c r="U291" s="123"/>
      <c r="V291" s="123"/>
      <c r="W291" s="123"/>
      <c r="X291" s="122"/>
      <c r="Y291" s="122"/>
      <c r="Z291" s="122"/>
      <c r="AA291" s="122"/>
      <c r="AB291" s="122"/>
      <c r="AC291" s="122"/>
      <c r="AD291" s="197">
        <f t="shared" si="64"/>
        <v>0</v>
      </c>
      <c r="AE291" s="196" t="str">
        <f t="shared" si="76"/>
        <v/>
      </c>
      <c r="AF291" s="196" t="str">
        <f t="shared" si="65"/>
        <v/>
      </c>
      <c r="AG291" s="196" t="str">
        <f t="shared" si="66"/>
        <v/>
      </c>
      <c r="AH291" s="196" t="str">
        <f t="shared" si="67"/>
        <v/>
      </c>
      <c r="AI291" s="196" t="str">
        <f t="shared" si="68"/>
        <v/>
      </c>
      <c r="AJ291" s="196" t="str">
        <f t="shared" si="69"/>
        <v/>
      </c>
      <c r="AK291" s="196" t="str">
        <f t="shared" si="72"/>
        <v/>
      </c>
      <c r="AL291" s="196" t="str">
        <f t="shared" si="73"/>
        <v/>
      </c>
      <c r="AM291" s="176"/>
      <c r="AN291" s="176">
        <f t="shared" si="74"/>
        <v>0</v>
      </c>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row>
    <row r="292" spans="1:101" s="179" customFormat="1" ht="20.100000000000001" customHeight="1">
      <c r="A292" s="657">
        <f t="shared" si="75"/>
        <v>249</v>
      </c>
      <c r="B292" s="196" t="str">
        <f t="shared" si="70"/>
        <v>Swansea Bay UHB</v>
      </c>
      <c r="C292" s="89"/>
      <c r="D292" s="89"/>
      <c r="E292" s="89"/>
      <c r="F292" s="89"/>
      <c r="G292" s="89"/>
      <c r="H292" s="197">
        <f t="shared" si="71"/>
        <v>0</v>
      </c>
      <c r="I292" s="197"/>
      <c r="J292" s="89"/>
      <c r="K292" s="90"/>
      <c r="L292" s="90"/>
      <c r="M292" s="89"/>
      <c r="N292" s="89"/>
      <c r="O292" s="89"/>
      <c r="P292" s="89"/>
      <c r="Q292" s="89"/>
      <c r="R292" s="122"/>
      <c r="S292" s="122"/>
      <c r="T292" s="122"/>
      <c r="U292" s="123"/>
      <c r="V292" s="123"/>
      <c r="W292" s="123"/>
      <c r="X292" s="122"/>
      <c r="Y292" s="122"/>
      <c r="Z292" s="122"/>
      <c r="AA292" s="122"/>
      <c r="AB292" s="122"/>
      <c r="AC292" s="122"/>
      <c r="AD292" s="197">
        <f t="shared" si="64"/>
        <v>0</v>
      </c>
      <c r="AE292" s="196" t="str">
        <f t="shared" si="76"/>
        <v/>
      </c>
      <c r="AF292" s="196" t="str">
        <f t="shared" si="65"/>
        <v/>
      </c>
      <c r="AG292" s="196" t="str">
        <f t="shared" si="66"/>
        <v/>
      </c>
      <c r="AH292" s="196" t="str">
        <f t="shared" si="67"/>
        <v/>
      </c>
      <c r="AI292" s="196" t="str">
        <f t="shared" si="68"/>
        <v/>
      </c>
      <c r="AJ292" s="196" t="str">
        <f t="shared" si="69"/>
        <v/>
      </c>
      <c r="AK292" s="196" t="str">
        <f t="shared" si="72"/>
        <v/>
      </c>
      <c r="AL292" s="196" t="str">
        <f t="shared" si="73"/>
        <v/>
      </c>
      <c r="AM292" s="176"/>
      <c r="AN292" s="176">
        <f t="shared" si="74"/>
        <v>0</v>
      </c>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row>
    <row r="293" spans="1:101" s="179" customFormat="1" ht="20.100000000000001" customHeight="1">
      <c r="A293" s="657">
        <f t="shared" si="75"/>
        <v>250</v>
      </c>
      <c r="B293" s="196" t="str">
        <f t="shared" si="70"/>
        <v>Swansea Bay UHB</v>
      </c>
      <c r="C293" s="89"/>
      <c r="D293" s="89"/>
      <c r="E293" s="89"/>
      <c r="F293" s="89"/>
      <c r="G293" s="89"/>
      <c r="H293" s="197">
        <f t="shared" si="71"/>
        <v>0</v>
      </c>
      <c r="I293" s="197"/>
      <c r="J293" s="89"/>
      <c r="K293" s="90"/>
      <c r="L293" s="90"/>
      <c r="M293" s="89"/>
      <c r="N293" s="89"/>
      <c r="O293" s="89"/>
      <c r="P293" s="89"/>
      <c r="Q293" s="89"/>
      <c r="R293" s="122"/>
      <c r="S293" s="122"/>
      <c r="T293" s="122"/>
      <c r="U293" s="123"/>
      <c r="V293" s="123"/>
      <c r="W293" s="123"/>
      <c r="X293" s="122"/>
      <c r="Y293" s="122"/>
      <c r="Z293" s="122"/>
      <c r="AA293" s="122"/>
      <c r="AB293" s="122"/>
      <c r="AC293" s="122"/>
      <c r="AD293" s="197">
        <f t="shared" si="64"/>
        <v>0</v>
      </c>
      <c r="AE293" s="196" t="str">
        <f t="shared" si="76"/>
        <v/>
      </c>
      <c r="AF293" s="196" t="str">
        <f t="shared" si="65"/>
        <v/>
      </c>
      <c r="AG293" s="196" t="str">
        <f t="shared" si="66"/>
        <v/>
      </c>
      <c r="AH293" s="196" t="str">
        <f t="shared" si="67"/>
        <v/>
      </c>
      <c r="AI293" s="196" t="str">
        <f t="shared" si="68"/>
        <v/>
      </c>
      <c r="AJ293" s="196" t="str">
        <f t="shared" si="69"/>
        <v/>
      </c>
      <c r="AK293" s="196" t="str">
        <f t="shared" si="72"/>
        <v/>
      </c>
      <c r="AL293" s="196" t="str">
        <f t="shared" si="73"/>
        <v/>
      </c>
      <c r="AM293" s="176"/>
      <c r="AN293" s="176">
        <f t="shared" si="74"/>
        <v>0</v>
      </c>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row>
    <row r="294" spans="1:101" s="179" customFormat="1" ht="20.100000000000001" customHeight="1">
      <c r="A294" s="657">
        <f t="shared" si="75"/>
        <v>251</v>
      </c>
      <c r="B294" s="196" t="str">
        <f t="shared" si="70"/>
        <v>Swansea Bay UHB</v>
      </c>
      <c r="C294" s="89"/>
      <c r="D294" s="89"/>
      <c r="E294" s="89"/>
      <c r="F294" s="89"/>
      <c r="G294" s="89"/>
      <c r="H294" s="197">
        <f t="shared" si="71"/>
        <v>0</v>
      </c>
      <c r="I294" s="197"/>
      <c r="J294" s="89"/>
      <c r="K294" s="90"/>
      <c r="L294" s="90"/>
      <c r="M294" s="89"/>
      <c r="N294" s="89"/>
      <c r="O294" s="89"/>
      <c r="P294" s="89"/>
      <c r="Q294" s="89"/>
      <c r="R294" s="122"/>
      <c r="S294" s="122"/>
      <c r="T294" s="122"/>
      <c r="U294" s="123"/>
      <c r="V294" s="123"/>
      <c r="W294" s="123"/>
      <c r="X294" s="122"/>
      <c r="Y294" s="122"/>
      <c r="Z294" s="122"/>
      <c r="AA294" s="122"/>
      <c r="AB294" s="122"/>
      <c r="AC294" s="122"/>
      <c r="AD294" s="197">
        <f t="shared" si="64"/>
        <v>0</v>
      </c>
      <c r="AE294" s="196" t="str">
        <f t="shared" si="76"/>
        <v/>
      </c>
      <c r="AF294" s="196" t="str">
        <f t="shared" si="65"/>
        <v/>
      </c>
      <c r="AG294" s="196" t="str">
        <f t="shared" si="66"/>
        <v/>
      </c>
      <c r="AH294" s="196" t="str">
        <f t="shared" si="67"/>
        <v/>
      </c>
      <c r="AI294" s="196" t="str">
        <f t="shared" si="68"/>
        <v/>
      </c>
      <c r="AJ294" s="196" t="str">
        <f t="shared" si="69"/>
        <v/>
      </c>
      <c r="AK294" s="196" t="str">
        <f t="shared" si="72"/>
        <v/>
      </c>
      <c r="AL294" s="196" t="str">
        <f t="shared" si="73"/>
        <v/>
      </c>
      <c r="AM294" s="176"/>
      <c r="AN294" s="176">
        <f t="shared" si="74"/>
        <v>0</v>
      </c>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row>
    <row r="295" spans="1:101" s="179" customFormat="1" ht="20.100000000000001" customHeight="1">
      <c r="A295" s="657">
        <f t="shared" si="75"/>
        <v>252</v>
      </c>
      <c r="B295" s="196" t="str">
        <f t="shared" si="70"/>
        <v>Swansea Bay UHB</v>
      </c>
      <c r="C295" s="89"/>
      <c r="D295" s="89"/>
      <c r="E295" s="89"/>
      <c r="F295" s="89"/>
      <c r="G295" s="89"/>
      <c r="H295" s="197">
        <f t="shared" si="71"/>
        <v>0</v>
      </c>
      <c r="I295" s="197"/>
      <c r="J295" s="89"/>
      <c r="K295" s="90"/>
      <c r="L295" s="90"/>
      <c r="M295" s="89"/>
      <c r="N295" s="89"/>
      <c r="O295" s="89"/>
      <c r="P295" s="89"/>
      <c r="Q295" s="89"/>
      <c r="R295" s="122"/>
      <c r="S295" s="122"/>
      <c r="T295" s="122"/>
      <c r="U295" s="123"/>
      <c r="V295" s="123"/>
      <c r="W295" s="123"/>
      <c r="X295" s="122"/>
      <c r="Y295" s="122"/>
      <c r="Z295" s="122"/>
      <c r="AA295" s="122"/>
      <c r="AB295" s="122"/>
      <c r="AC295" s="122"/>
      <c r="AD295" s="197">
        <f t="shared" si="64"/>
        <v>0</v>
      </c>
      <c r="AE295" s="196" t="str">
        <f t="shared" si="76"/>
        <v/>
      </c>
      <c r="AF295" s="196" t="str">
        <f t="shared" si="65"/>
        <v/>
      </c>
      <c r="AG295" s="196" t="str">
        <f t="shared" si="66"/>
        <v/>
      </c>
      <c r="AH295" s="196" t="str">
        <f t="shared" si="67"/>
        <v/>
      </c>
      <c r="AI295" s="196" t="str">
        <f t="shared" si="68"/>
        <v/>
      </c>
      <c r="AJ295" s="196" t="str">
        <f t="shared" si="69"/>
        <v/>
      </c>
      <c r="AK295" s="196" t="str">
        <f t="shared" si="72"/>
        <v/>
      </c>
      <c r="AL295" s="196" t="str">
        <f t="shared" si="73"/>
        <v/>
      </c>
      <c r="AM295" s="176"/>
      <c r="AN295" s="176">
        <f t="shared" si="74"/>
        <v>0</v>
      </c>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row>
    <row r="296" spans="1:101" s="179" customFormat="1" ht="20.100000000000001" customHeight="1">
      <c r="A296" s="657">
        <f t="shared" si="75"/>
        <v>253</v>
      </c>
      <c r="B296" s="196" t="str">
        <f t="shared" si="70"/>
        <v>Swansea Bay UHB</v>
      </c>
      <c r="C296" s="89"/>
      <c r="D296" s="89"/>
      <c r="E296" s="89"/>
      <c r="F296" s="89"/>
      <c r="G296" s="89"/>
      <c r="H296" s="197">
        <f t="shared" si="71"/>
        <v>0</v>
      </c>
      <c r="I296" s="197"/>
      <c r="J296" s="89"/>
      <c r="K296" s="90"/>
      <c r="L296" s="90"/>
      <c r="M296" s="89"/>
      <c r="N296" s="89"/>
      <c r="O296" s="89"/>
      <c r="P296" s="89"/>
      <c r="Q296" s="89"/>
      <c r="R296" s="122"/>
      <c r="S296" s="122"/>
      <c r="T296" s="122"/>
      <c r="U296" s="123"/>
      <c r="V296" s="123"/>
      <c r="W296" s="123"/>
      <c r="X296" s="122"/>
      <c r="Y296" s="122"/>
      <c r="Z296" s="122"/>
      <c r="AA296" s="122"/>
      <c r="AB296" s="122"/>
      <c r="AC296" s="122"/>
      <c r="AD296" s="197">
        <f t="shared" si="64"/>
        <v>0</v>
      </c>
      <c r="AE296" s="196" t="str">
        <f t="shared" si="76"/>
        <v/>
      </c>
      <c r="AF296" s="196" t="str">
        <f t="shared" si="65"/>
        <v/>
      </c>
      <c r="AG296" s="196" t="str">
        <f t="shared" si="66"/>
        <v/>
      </c>
      <c r="AH296" s="196" t="str">
        <f t="shared" si="67"/>
        <v/>
      </c>
      <c r="AI296" s="196" t="str">
        <f t="shared" si="68"/>
        <v/>
      </c>
      <c r="AJ296" s="196" t="str">
        <f t="shared" si="69"/>
        <v/>
      </c>
      <c r="AK296" s="196" t="str">
        <f t="shared" si="72"/>
        <v/>
      </c>
      <c r="AL296" s="196" t="str">
        <f t="shared" si="73"/>
        <v/>
      </c>
      <c r="AM296" s="176"/>
      <c r="AN296" s="176">
        <f t="shared" si="74"/>
        <v>0</v>
      </c>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row>
    <row r="297" spans="1:101" s="179" customFormat="1" ht="20.100000000000001" customHeight="1">
      <c r="A297" s="657">
        <f t="shared" si="75"/>
        <v>254</v>
      </c>
      <c r="B297" s="196" t="str">
        <f t="shared" si="70"/>
        <v>Swansea Bay UHB</v>
      </c>
      <c r="C297" s="89"/>
      <c r="D297" s="89"/>
      <c r="E297" s="89"/>
      <c r="F297" s="89"/>
      <c r="G297" s="89"/>
      <c r="H297" s="197">
        <f t="shared" si="71"/>
        <v>0</v>
      </c>
      <c r="I297" s="197"/>
      <c r="J297" s="89"/>
      <c r="K297" s="90"/>
      <c r="L297" s="90"/>
      <c r="M297" s="89"/>
      <c r="N297" s="89"/>
      <c r="O297" s="89"/>
      <c r="P297" s="89"/>
      <c r="Q297" s="89"/>
      <c r="R297" s="122"/>
      <c r="S297" s="122"/>
      <c r="T297" s="122"/>
      <c r="U297" s="123"/>
      <c r="V297" s="123"/>
      <c r="W297" s="123"/>
      <c r="X297" s="122"/>
      <c r="Y297" s="122"/>
      <c r="Z297" s="122"/>
      <c r="AA297" s="122"/>
      <c r="AB297" s="122"/>
      <c r="AC297" s="122"/>
      <c r="AD297" s="197">
        <f t="shared" si="64"/>
        <v>0</v>
      </c>
      <c r="AE297" s="196" t="str">
        <f t="shared" si="76"/>
        <v/>
      </c>
      <c r="AF297" s="196" t="str">
        <f t="shared" si="65"/>
        <v/>
      </c>
      <c r="AG297" s="196" t="str">
        <f t="shared" si="66"/>
        <v/>
      </c>
      <c r="AH297" s="196" t="str">
        <f t="shared" si="67"/>
        <v/>
      </c>
      <c r="AI297" s="196" t="str">
        <f t="shared" si="68"/>
        <v/>
      </c>
      <c r="AJ297" s="196" t="str">
        <f t="shared" si="69"/>
        <v/>
      </c>
      <c r="AK297" s="196" t="str">
        <f t="shared" si="72"/>
        <v/>
      </c>
      <c r="AL297" s="196" t="str">
        <f t="shared" si="73"/>
        <v/>
      </c>
      <c r="AM297" s="176"/>
      <c r="AN297" s="176">
        <f t="shared" si="74"/>
        <v>0</v>
      </c>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row>
    <row r="298" spans="1:101" s="179" customFormat="1" ht="20.100000000000001" customHeight="1">
      <c r="A298" s="657">
        <f t="shared" si="75"/>
        <v>255</v>
      </c>
      <c r="B298" s="196" t="str">
        <f t="shared" si="70"/>
        <v>Swansea Bay UHB</v>
      </c>
      <c r="C298" s="89"/>
      <c r="D298" s="89"/>
      <c r="E298" s="89"/>
      <c r="F298" s="89"/>
      <c r="G298" s="89"/>
      <c r="H298" s="197">
        <f t="shared" si="71"/>
        <v>0</v>
      </c>
      <c r="I298" s="197"/>
      <c r="J298" s="89"/>
      <c r="K298" s="90"/>
      <c r="L298" s="90"/>
      <c r="M298" s="89"/>
      <c r="N298" s="89"/>
      <c r="O298" s="89"/>
      <c r="P298" s="89"/>
      <c r="Q298" s="89"/>
      <c r="R298" s="122"/>
      <c r="S298" s="122"/>
      <c r="T298" s="122"/>
      <c r="U298" s="123"/>
      <c r="V298" s="123"/>
      <c r="W298" s="123"/>
      <c r="X298" s="122"/>
      <c r="Y298" s="122"/>
      <c r="Z298" s="122"/>
      <c r="AA298" s="122"/>
      <c r="AB298" s="122"/>
      <c r="AC298" s="122"/>
      <c r="AD298" s="197">
        <f t="shared" si="64"/>
        <v>0</v>
      </c>
      <c r="AE298" s="196" t="str">
        <f t="shared" si="76"/>
        <v/>
      </c>
      <c r="AF298" s="196" t="str">
        <f t="shared" si="65"/>
        <v/>
      </c>
      <c r="AG298" s="196" t="str">
        <f t="shared" si="66"/>
        <v/>
      </c>
      <c r="AH298" s="196" t="str">
        <f t="shared" si="67"/>
        <v/>
      </c>
      <c r="AI298" s="196" t="str">
        <f t="shared" si="68"/>
        <v/>
      </c>
      <c r="AJ298" s="196" t="str">
        <f t="shared" si="69"/>
        <v/>
      </c>
      <c r="AK298" s="196" t="str">
        <f t="shared" si="72"/>
        <v/>
      </c>
      <c r="AL298" s="196" t="str">
        <f t="shared" si="73"/>
        <v/>
      </c>
      <c r="AM298" s="176"/>
      <c r="AN298" s="176">
        <f t="shared" si="74"/>
        <v>0</v>
      </c>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row>
    <row r="299" spans="1:101" s="179" customFormat="1" ht="20.100000000000001" customHeight="1">
      <c r="A299" s="657">
        <f t="shared" si="75"/>
        <v>256</v>
      </c>
      <c r="B299" s="196" t="str">
        <f t="shared" si="70"/>
        <v>Swansea Bay UHB</v>
      </c>
      <c r="C299" s="89"/>
      <c r="D299" s="89"/>
      <c r="E299" s="89"/>
      <c r="F299" s="89"/>
      <c r="G299" s="89"/>
      <c r="H299" s="197">
        <f t="shared" si="71"/>
        <v>0</v>
      </c>
      <c r="I299" s="197"/>
      <c r="J299" s="89"/>
      <c r="K299" s="90"/>
      <c r="L299" s="90"/>
      <c r="M299" s="89"/>
      <c r="N299" s="89"/>
      <c r="O299" s="89"/>
      <c r="P299" s="89"/>
      <c r="Q299" s="89"/>
      <c r="R299" s="122"/>
      <c r="S299" s="122"/>
      <c r="T299" s="122"/>
      <c r="U299" s="123"/>
      <c r="V299" s="123"/>
      <c r="W299" s="123"/>
      <c r="X299" s="122"/>
      <c r="Y299" s="122"/>
      <c r="Z299" s="122"/>
      <c r="AA299" s="122"/>
      <c r="AB299" s="122"/>
      <c r="AC299" s="122"/>
      <c r="AD299" s="197">
        <f t="shared" si="64"/>
        <v>0</v>
      </c>
      <c r="AE299" s="196" t="str">
        <f t="shared" si="76"/>
        <v/>
      </c>
      <c r="AF299" s="196" t="str">
        <f t="shared" si="65"/>
        <v/>
      </c>
      <c r="AG299" s="196" t="str">
        <f t="shared" si="66"/>
        <v/>
      </c>
      <c r="AH299" s="196" t="str">
        <f t="shared" si="67"/>
        <v/>
      </c>
      <c r="AI299" s="196" t="str">
        <f t="shared" si="68"/>
        <v/>
      </c>
      <c r="AJ299" s="196" t="str">
        <f t="shared" si="69"/>
        <v/>
      </c>
      <c r="AK299" s="196" t="str">
        <f t="shared" si="72"/>
        <v/>
      </c>
      <c r="AL299" s="196" t="str">
        <f t="shared" si="73"/>
        <v/>
      </c>
      <c r="AM299" s="176"/>
      <c r="AN299" s="176">
        <f t="shared" si="74"/>
        <v>0</v>
      </c>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row>
    <row r="300" spans="1:101" s="179" customFormat="1" ht="20.100000000000001" customHeight="1">
      <c r="A300" s="657">
        <f t="shared" si="75"/>
        <v>257</v>
      </c>
      <c r="B300" s="196" t="str">
        <f t="shared" si="70"/>
        <v>Swansea Bay UHB</v>
      </c>
      <c r="C300" s="89"/>
      <c r="D300" s="89"/>
      <c r="E300" s="89"/>
      <c r="F300" s="89"/>
      <c r="G300" s="89"/>
      <c r="H300" s="197">
        <f t="shared" si="71"/>
        <v>0</v>
      </c>
      <c r="I300" s="197"/>
      <c r="J300" s="89"/>
      <c r="K300" s="90"/>
      <c r="L300" s="90"/>
      <c r="M300" s="89"/>
      <c r="N300" s="89"/>
      <c r="O300" s="89"/>
      <c r="P300" s="89"/>
      <c r="Q300" s="89"/>
      <c r="R300" s="122"/>
      <c r="S300" s="122"/>
      <c r="T300" s="122"/>
      <c r="U300" s="123"/>
      <c r="V300" s="123"/>
      <c r="W300" s="123"/>
      <c r="X300" s="122"/>
      <c r="Y300" s="122"/>
      <c r="Z300" s="122"/>
      <c r="AA300" s="122"/>
      <c r="AB300" s="122"/>
      <c r="AC300" s="122"/>
      <c r="AD300" s="197">
        <f t="shared" ref="AD300:AD363" si="77">SUM(R300:AC300)</f>
        <v>0</v>
      </c>
      <c r="AE300" s="196" t="str">
        <f t="shared" si="76"/>
        <v/>
      </c>
      <c r="AF300" s="196" t="str">
        <f t="shared" ref="AF300:AF363" si="78">IF(COUNTIF($E$44:$E$1518,E300)&gt;1,"ERROR","")</f>
        <v/>
      </c>
      <c r="AG300" s="196" t="str">
        <f t="shared" ref="AG300:AG363" si="79">IF(AND(OR(P300=$CR$1,P300=$CR$3),Q300=""),"ERROR","")</f>
        <v/>
      </c>
      <c r="AH300" s="196" t="str">
        <f t="shared" ref="AH300:AH363" si="80">IF(AND(OR(P300=$CR$2),Q300&lt;&gt;""),"ERROR","")</f>
        <v/>
      </c>
      <c r="AI300" s="196" t="str">
        <f t="shared" ref="AI300:AI363" si="81">IF(AND(G300=$CA$1,H300&gt;J300),"ERROR","")</f>
        <v/>
      </c>
      <c r="AJ300" s="196" t="str">
        <f t="shared" ref="AJ300:AJ363" si="82">IF(AND(G300=$CA$2,J300&gt;0),"ERROR","")</f>
        <v/>
      </c>
      <c r="AK300" s="196" t="str">
        <f t="shared" si="72"/>
        <v/>
      </c>
      <c r="AL300" s="196" t="str">
        <f t="shared" si="73"/>
        <v/>
      </c>
      <c r="AM300" s="176"/>
      <c r="AN300" s="176">
        <f t="shared" si="74"/>
        <v>0</v>
      </c>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row>
    <row r="301" spans="1:101" s="179" customFormat="1" ht="20.100000000000001" customHeight="1">
      <c r="A301" s="657">
        <f t="shared" si="75"/>
        <v>258</v>
      </c>
      <c r="B301" s="196" t="str">
        <f t="shared" ref="B301:B364" si="83">$B$2</f>
        <v>Swansea Bay UHB</v>
      </c>
      <c r="C301" s="89"/>
      <c r="D301" s="89"/>
      <c r="E301" s="89"/>
      <c r="F301" s="89"/>
      <c r="G301" s="89"/>
      <c r="H301" s="197">
        <f t="shared" ref="H301:H364" si="84">AD301</f>
        <v>0</v>
      </c>
      <c r="I301" s="197"/>
      <c r="J301" s="89"/>
      <c r="K301" s="90"/>
      <c r="L301" s="90"/>
      <c r="M301" s="89"/>
      <c r="N301" s="89"/>
      <c r="O301" s="89"/>
      <c r="P301" s="89"/>
      <c r="Q301" s="89"/>
      <c r="R301" s="122"/>
      <c r="S301" s="122"/>
      <c r="T301" s="122"/>
      <c r="U301" s="123"/>
      <c r="V301" s="123"/>
      <c r="W301" s="123"/>
      <c r="X301" s="122"/>
      <c r="Y301" s="122"/>
      <c r="Z301" s="122"/>
      <c r="AA301" s="122"/>
      <c r="AB301" s="122"/>
      <c r="AC301" s="122"/>
      <c r="AD301" s="197">
        <f t="shared" si="77"/>
        <v>0</v>
      </c>
      <c r="AE301" s="196" t="str">
        <f t="shared" si="76"/>
        <v/>
      </c>
      <c r="AF301" s="196" t="str">
        <f t="shared" si="78"/>
        <v/>
      </c>
      <c r="AG301" s="196" t="str">
        <f t="shared" si="79"/>
        <v/>
      </c>
      <c r="AH301" s="196" t="str">
        <f t="shared" si="80"/>
        <v/>
      </c>
      <c r="AI301" s="196" t="str">
        <f t="shared" si="81"/>
        <v/>
      </c>
      <c r="AJ301" s="196" t="str">
        <f t="shared" si="82"/>
        <v/>
      </c>
      <c r="AK301" s="196" t="str">
        <f t="shared" ref="AK301:AK364" si="85">IF(K301="","",IF(OR(K301&lt;DATEVALUE("01/04/23"),K301&gt;DATEVALUE("31/03/24")),"ERROR",""))</f>
        <v/>
      </c>
      <c r="AL301" s="196" t="str">
        <f t="shared" ref="AL301:AL364" si="86">IF(L301="","",IF(OR(L301&lt;DATEVALUE("01/04/23"),L301&gt;DATEVALUE("31/03/24")),"ERROR",""))</f>
        <v/>
      </c>
      <c r="AM301" s="176"/>
      <c r="AN301" s="176">
        <f t="shared" ref="AN301:AN364" si="87">COUNTIFS(AE301:AL301,"Error")</f>
        <v>0</v>
      </c>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row>
    <row r="302" spans="1:101" s="179" customFormat="1" ht="20.100000000000001" customHeight="1">
      <c r="A302" s="657">
        <f t="shared" ref="A302:A365" si="88">+A301+1</f>
        <v>259</v>
      </c>
      <c r="B302" s="196" t="str">
        <f t="shared" si="83"/>
        <v>Swansea Bay UHB</v>
      </c>
      <c r="C302" s="89"/>
      <c r="D302" s="89"/>
      <c r="E302" s="89"/>
      <c r="F302" s="89"/>
      <c r="G302" s="89"/>
      <c r="H302" s="197">
        <f t="shared" si="84"/>
        <v>0</v>
      </c>
      <c r="I302" s="197"/>
      <c r="J302" s="89"/>
      <c r="K302" s="90"/>
      <c r="L302" s="90"/>
      <c r="M302" s="89"/>
      <c r="N302" s="89"/>
      <c r="O302" s="89"/>
      <c r="P302" s="89"/>
      <c r="Q302" s="89"/>
      <c r="R302" s="122"/>
      <c r="S302" s="122"/>
      <c r="T302" s="122"/>
      <c r="U302" s="123"/>
      <c r="V302" s="123"/>
      <c r="W302" s="123"/>
      <c r="X302" s="122"/>
      <c r="Y302" s="122"/>
      <c r="Z302" s="122"/>
      <c r="AA302" s="122"/>
      <c r="AB302" s="122"/>
      <c r="AC302" s="122"/>
      <c r="AD302" s="197">
        <f t="shared" si="77"/>
        <v>0</v>
      </c>
      <c r="AE302" s="196" t="str">
        <f t="shared" ref="AE302:AE365" si="89">IF(AND(H302&gt;0,P302&lt;&gt;"Income Generation"),IF(AND(C302&lt;&gt;"",D302&lt;&gt;"",E302&lt;&gt;"",F302&lt;&gt;"",G302&lt;&gt;"",K302&lt;&gt;"",L302&lt;&gt;"",M302&lt;&gt;"",N302&lt;&gt;"",O302&lt;&gt;"",P302&lt;&gt;"",Q302&lt;&gt;""),"","ERROR"),"")</f>
        <v/>
      </c>
      <c r="AF302" s="196" t="str">
        <f t="shared" si="78"/>
        <v/>
      </c>
      <c r="AG302" s="196" t="str">
        <f t="shared" si="79"/>
        <v/>
      </c>
      <c r="AH302" s="196" t="str">
        <f t="shared" si="80"/>
        <v/>
      </c>
      <c r="AI302" s="196" t="str">
        <f t="shared" si="81"/>
        <v/>
      </c>
      <c r="AJ302" s="196" t="str">
        <f t="shared" si="82"/>
        <v/>
      </c>
      <c r="AK302" s="196" t="str">
        <f t="shared" si="85"/>
        <v/>
      </c>
      <c r="AL302" s="196" t="str">
        <f t="shared" si="86"/>
        <v/>
      </c>
      <c r="AM302" s="176"/>
      <c r="AN302" s="176">
        <f t="shared" si="87"/>
        <v>0</v>
      </c>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row>
    <row r="303" spans="1:101" s="179" customFormat="1" ht="20.100000000000001" customHeight="1">
      <c r="A303" s="657">
        <f t="shared" si="88"/>
        <v>260</v>
      </c>
      <c r="B303" s="196" t="str">
        <f t="shared" si="83"/>
        <v>Swansea Bay UHB</v>
      </c>
      <c r="C303" s="89"/>
      <c r="D303" s="89"/>
      <c r="E303" s="89"/>
      <c r="F303" s="89"/>
      <c r="G303" s="89"/>
      <c r="H303" s="197">
        <f t="shared" si="84"/>
        <v>0</v>
      </c>
      <c r="I303" s="197"/>
      <c r="J303" s="89"/>
      <c r="K303" s="90"/>
      <c r="L303" s="90"/>
      <c r="M303" s="89"/>
      <c r="N303" s="89"/>
      <c r="O303" s="89"/>
      <c r="P303" s="89"/>
      <c r="Q303" s="89"/>
      <c r="R303" s="122"/>
      <c r="S303" s="122"/>
      <c r="T303" s="122"/>
      <c r="U303" s="123"/>
      <c r="V303" s="123"/>
      <c r="W303" s="123"/>
      <c r="X303" s="122"/>
      <c r="Y303" s="122"/>
      <c r="Z303" s="122"/>
      <c r="AA303" s="122"/>
      <c r="AB303" s="122"/>
      <c r="AC303" s="122"/>
      <c r="AD303" s="197">
        <f t="shared" si="77"/>
        <v>0</v>
      </c>
      <c r="AE303" s="196" t="str">
        <f t="shared" si="89"/>
        <v/>
      </c>
      <c r="AF303" s="196" t="str">
        <f t="shared" si="78"/>
        <v/>
      </c>
      <c r="AG303" s="196" t="str">
        <f t="shared" si="79"/>
        <v/>
      </c>
      <c r="AH303" s="196" t="str">
        <f t="shared" si="80"/>
        <v/>
      </c>
      <c r="AI303" s="196" t="str">
        <f t="shared" si="81"/>
        <v/>
      </c>
      <c r="AJ303" s="196" t="str">
        <f t="shared" si="82"/>
        <v/>
      </c>
      <c r="AK303" s="196" t="str">
        <f t="shared" si="85"/>
        <v/>
      </c>
      <c r="AL303" s="196" t="str">
        <f t="shared" si="86"/>
        <v/>
      </c>
      <c r="AM303" s="176"/>
      <c r="AN303" s="176">
        <f t="shared" si="87"/>
        <v>0</v>
      </c>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row>
    <row r="304" spans="1:101" s="179" customFormat="1" ht="20.100000000000001" customHeight="1">
      <c r="A304" s="657">
        <f t="shared" si="88"/>
        <v>261</v>
      </c>
      <c r="B304" s="196" t="str">
        <f t="shared" si="83"/>
        <v>Swansea Bay UHB</v>
      </c>
      <c r="C304" s="89"/>
      <c r="D304" s="89"/>
      <c r="E304" s="89"/>
      <c r="F304" s="89"/>
      <c r="G304" s="89"/>
      <c r="H304" s="197">
        <f t="shared" si="84"/>
        <v>0</v>
      </c>
      <c r="I304" s="197"/>
      <c r="J304" s="89"/>
      <c r="K304" s="90"/>
      <c r="L304" s="90"/>
      <c r="M304" s="89"/>
      <c r="N304" s="89"/>
      <c r="O304" s="89"/>
      <c r="P304" s="89"/>
      <c r="Q304" s="89"/>
      <c r="R304" s="122"/>
      <c r="S304" s="122"/>
      <c r="T304" s="122"/>
      <c r="U304" s="123"/>
      <c r="V304" s="123"/>
      <c r="W304" s="123"/>
      <c r="X304" s="122"/>
      <c r="Y304" s="122"/>
      <c r="Z304" s="122"/>
      <c r="AA304" s="122"/>
      <c r="AB304" s="122"/>
      <c r="AC304" s="122"/>
      <c r="AD304" s="197">
        <f t="shared" si="77"/>
        <v>0</v>
      </c>
      <c r="AE304" s="196" t="str">
        <f t="shared" si="89"/>
        <v/>
      </c>
      <c r="AF304" s="196" t="str">
        <f t="shared" si="78"/>
        <v/>
      </c>
      <c r="AG304" s="196" t="str">
        <f t="shared" si="79"/>
        <v/>
      </c>
      <c r="AH304" s="196" t="str">
        <f t="shared" si="80"/>
        <v/>
      </c>
      <c r="AI304" s="196" t="str">
        <f t="shared" si="81"/>
        <v/>
      </c>
      <c r="AJ304" s="196" t="str">
        <f t="shared" si="82"/>
        <v/>
      </c>
      <c r="AK304" s="196" t="str">
        <f t="shared" si="85"/>
        <v/>
      </c>
      <c r="AL304" s="196" t="str">
        <f t="shared" si="86"/>
        <v/>
      </c>
      <c r="AM304" s="176"/>
      <c r="AN304" s="176">
        <f t="shared" si="87"/>
        <v>0</v>
      </c>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row>
    <row r="305" spans="1:101" s="179" customFormat="1" ht="20.100000000000001" customHeight="1">
      <c r="A305" s="657">
        <f t="shared" si="88"/>
        <v>262</v>
      </c>
      <c r="B305" s="196" t="str">
        <f t="shared" si="83"/>
        <v>Swansea Bay UHB</v>
      </c>
      <c r="C305" s="89"/>
      <c r="D305" s="89"/>
      <c r="E305" s="89"/>
      <c r="F305" s="89"/>
      <c r="G305" s="89"/>
      <c r="H305" s="197">
        <f t="shared" si="84"/>
        <v>0</v>
      </c>
      <c r="I305" s="197"/>
      <c r="J305" s="89"/>
      <c r="K305" s="90"/>
      <c r="L305" s="90"/>
      <c r="M305" s="89"/>
      <c r="N305" s="89"/>
      <c r="O305" s="89"/>
      <c r="P305" s="89"/>
      <c r="Q305" s="89"/>
      <c r="R305" s="122"/>
      <c r="S305" s="122"/>
      <c r="T305" s="122"/>
      <c r="U305" s="123"/>
      <c r="V305" s="123"/>
      <c r="W305" s="123"/>
      <c r="X305" s="122"/>
      <c r="Y305" s="122"/>
      <c r="Z305" s="122"/>
      <c r="AA305" s="122"/>
      <c r="AB305" s="122"/>
      <c r="AC305" s="122"/>
      <c r="AD305" s="197">
        <f t="shared" si="77"/>
        <v>0</v>
      </c>
      <c r="AE305" s="196" t="str">
        <f t="shared" si="89"/>
        <v/>
      </c>
      <c r="AF305" s="196" t="str">
        <f t="shared" si="78"/>
        <v/>
      </c>
      <c r="AG305" s="196" t="str">
        <f t="shared" si="79"/>
        <v/>
      </c>
      <c r="AH305" s="196" t="str">
        <f t="shared" si="80"/>
        <v/>
      </c>
      <c r="AI305" s="196" t="str">
        <f t="shared" si="81"/>
        <v/>
      </c>
      <c r="AJ305" s="196" t="str">
        <f t="shared" si="82"/>
        <v/>
      </c>
      <c r="AK305" s="196" t="str">
        <f t="shared" si="85"/>
        <v/>
      </c>
      <c r="AL305" s="196" t="str">
        <f t="shared" si="86"/>
        <v/>
      </c>
      <c r="AM305" s="176"/>
      <c r="AN305" s="176">
        <f t="shared" si="87"/>
        <v>0</v>
      </c>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row>
    <row r="306" spans="1:101" s="179" customFormat="1" ht="20.100000000000001" customHeight="1">
      <c r="A306" s="657">
        <f t="shared" si="88"/>
        <v>263</v>
      </c>
      <c r="B306" s="196" t="str">
        <f t="shared" si="83"/>
        <v>Swansea Bay UHB</v>
      </c>
      <c r="C306" s="89"/>
      <c r="D306" s="89"/>
      <c r="E306" s="89"/>
      <c r="F306" s="89"/>
      <c r="G306" s="89"/>
      <c r="H306" s="197">
        <f t="shared" si="84"/>
        <v>0</v>
      </c>
      <c r="I306" s="197"/>
      <c r="J306" s="89"/>
      <c r="K306" s="90"/>
      <c r="L306" s="90"/>
      <c r="M306" s="89"/>
      <c r="N306" s="89"/>
      <c r="O306" s="89"/>
      <c r="P306" s="89"/>
      <c r="Q306" s="89"/>
      <c r="R306" s="122"/>
      <c r="S306" s="122"/>
      <c r="T306" s="122"/>
      <c r="U306" s="123"/>
      <c r="V306" s="123"/>
      <c r="W306" s="123"/>
      <c r="X306" s="122"/>
      <c r="Y306" s="122"/>
      <c r="Z306" s="122"/>
      <c r="AA306" s="122"/>
      <c r="AB306" s="122"/>
      <c r="AC306" s="122"/>
      <c r="AD306" s="197">
        <f t="shared" si="77"/>
        <v>0</v>
      </c>
      <c r="AE306" s="196" t="str">
        <f t="shared" si="89"/>
        <v/>
      </c>
      <c r="AF306" s="196" t="str">
        <f t="shared" si="78"/>
        <v/>
      </c>
      <c r="AG306" s="196" t="str">
        <f t="shared" si="79"/>
        <v/>
      </c>
      <c r="AH306" s="196" t="str">
        <f t="shared" si="80"/>
        <v/>
      </c>
      <c r="AI306" s="196" t="str">
        <f t="shared" si="81"/>
        <v/>
      </c>
      <c r="AJ306" s="196" t="str">
        <f t="shared" si="82"/>
        <v/>
      </c>
      <c r="AK306" s="196" t="str">
        <f t="shared" si="85"/>
        <v/>
      </c>
      <c r="AL306" s="196" t="str">
        <f t="shared" si="86"/>
        <v/>
      </c>
      <c r="AM306" s="176"/>
      <c r="AN306" s="176">
        <f t="shared" si="87"/>
        <v>0</v>
      </c>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row>
    <row r="307" spans="1:101" s="179" customFormat="1" ht="20.100000000000001" customHeight="1">
      <c r="A307" s="657">
        <f t="shared" si="88"/>
        <v>264</v>
      </c>
      <c r="B307" s="196" t="str">
        <f t="shared" si="83"/>
        <v>Swansea Bay UHB</v>
      </c>
      <c r="C307" s="89"/>
      <c r="D307" s="89"/>
      <c r="E307" s="89"/>
      <c r="F307" s="89"/>
      <c r="G307" s="89"/>
      <c r="H307" s="197">
        <f t="shared" si="84"/>
        <v>0</v>
      </c>
      <c r="I307" s="197"/>
      <c r="J307" s="89"/>
      <c r="K307" s="90"/>
      <c r="L307" s="90"/>
      <c r="M307" s="89"/>
      <c r="N307" s="89"/>
      <c r="O307" s="89"/>
      <c r="P307" s="89"/>
      <c r="Q307" s="89"/>
      <c r="R307" s="122"/>
      <c r="S307" s="122"/>
      <c r="T307" s="122"/>
      <c r="U307" s="123"/>
      <c r="V307" s="123"/>
      <c r="W307" s="123"/>
      <c r="X307" s="122"/>
      <c r="Y307" s="122"/>
      <c r="Z307" s="122"/>
      <c r="AA307" s="122"/>
      <c r="AB307" s="122"/>
      <c r="AC307" s="122"/>
      <c r="AD307" s="197">
        <f t="shared" si="77"/>
        <v>0</v>
      </c>
      <c r="AE307" s="196" t="str">
        <f t="shared" si="89"/>
        <v/>
      </c>
      <c r="AF307" s="196" t="str">
        <f t="shared" si="78"/>
        <v/>
      </c>
      <c r="AG307" s="196" t="str">
        <f t="shared" si="79"/>
        <v/>
      </c>
      <c r="AH307" s="196" t="str">
        <f t="shared" si="80"/>
        <v/>
      </c>
      <c r="AI307" s="196" t="str">
        <f t="shared" si="81"/>
        <v/>
      </c>
      <c r="AJ307" s="196" t="str">
        <f t="shared" si="82"/>
        <v/>
      </c>
      <c r="AK307" s="196" t="str">
        <f t="shared" si="85"/>
        <v/>
      </c>
      <c r="AL307" s="196" t="str">
        <f t="shared" si="86"/>
        <v/>
      </c>
      <c r="AM307" s="176"/>
      <c r="AN307" s="176">
        <f t="shared" si="87"/>
        <v>0</v>
      </c>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row>
    <row r="308" spans="1:101" s="179" customFormat="1" ht="20.100000000000001" customHeight="1">
      <c r="A308" s="657">
        <f t="shared" si="88"/>
        <v>265</v>
      </c>
      <c r="B308" s="196" t="str">
        <f t="shared" si="83"/>
        <v>Swansea Bay UHB</v>
      </c>
      <c r="C308" s="89"/>
      <c r="D308" s="89"/>
      <c r="E308" s="89"/>
      <c r="F308" s="89"/>
      <c r="G308" s="89"/>
      <c r="H308" s="197">
        <f t="shared" si="84"/>
        <v>0</v>
      </c>
      <c r="I308" s="197"/>
      <c r="J308" s="89"/>
      <c r="K308" s="90"/>
      <c r="L308" s="90"/>
      <c r="M308" s="89"/>
      <c r="N308" s="89"/>
      <c r="O308" s="89"/>
      <c r="P308" s="89"/>
      <c r="Q308" s="89"/>
      <c r="R308" s="122"/>
      <c r="S308" s="122"/>
      <c r="T308" s="122"/>
      <c r="U308" s="123"/>
      <c r="V308" s="123"/>
      <c r="W308" s="123"/>
      <c r="X308" s="122"/>
      <c r="Y308" s="122"/>
      <c r="Z308" s="122"/>
      <c r="AA308" s="122"/>
      <c r="AB308" s="122"/>
      <c r="AC308" s="122"/>
      <c r="AD308" s="197">
        <f t="shared" si="77"/>
        <v>0</v>
      </c>
      <c r="AE308" s="196" t="str">
        <f t="shared" si="89"/>
        <v/>
      </c>
      <c r="AF308" s="196" t="str">
        <f t="shared" si="78"/>
        <v/>
      </c>
      <c r="AG308" s="196" t="str">
        <f t="shared" si="79"/>
        <v/>
      </c>
      <c r="AH308" s="196" t="str">
        <f t="shared" si="80"/>
        <v/>
      </c>
      <c r="AI308" s="196" t="str">
        <f t="shared" si="81"/>
        <v/>
      </c>
      <c r="AJ308" s="196" t="str">
        <f t="shared" si="82"/>
        <v/>
      </c>
      <c r="AK308" s="196" t="str">
        <f t="shared" si="85"/>
        <v/>
      </c>
      <c r="AL308" s="196" t="str">
        <f t="shared" si="86"/>
        <v/>
      </c>
      <c r="AM308" s="176"/>
      <c r="AN308" s="176">
        <f t="shared" si="87"/>
        <v>0</v>
      </c>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row>
    <row r="309" spans="1:101" s="179" customFormat="1" ht="20.100000000000001" customHeight="1">
      <c r="A309" s="657">
        <f t="shared" si="88"/>
        <v>266</v>
      </c>
      <c r="B309" s="196" t="str">
        <f t="shared" si="83"/>
        <v>Swansea Bay UHB</v>
      </c>
      <c r="C309" s="89"/>
      <c r="D309" s="89"/>
      <c r="E309" s="89"/>
      <c r="F309" s="89"/>
      <c r="G309" s="89"/>
      <c r="H309" s="197">
        <f t="shared" si="84"/>
        <v>0</v>
      </c>
      <c r="I309" s="197"/>
      <c r="J309" s="89"/>
      <c r="K309" s="90"/>
      <c r="L309" s="90"/>
      <c r="M309" s="89"/>
      <c r="N309" s="89"/>
      <c r="O309" s="89"/>
      <c r="P309" s="89"/>
      <c r="Q309" s="89"/>
      <c r="R309" s="122"/>
      <c r="S309" s="122"/>
      <c r="T309" s="122"/>
      <c r="U309" s="123"/>
      <c r="V309" s="123"/>
      <c r="W309" s="123"/>
      <c r="X309" s="122"/>
      <c r="Y309" s="122"/>
      <c r="Z309" s="122"/>
      <c r="AA309" s="122"/>
      <c r="AB309" s="122"/>
      <c r="AC309" s="122"/>
      <c r="AD309" s="197">
        <f t="shared" si="77"/>
        <v>0</v>
      </c>
      <c r="AE309" s="196" t="str">
        <f t="shared" si="89"/>
        <v/>
      </c>
      <c r="AF309" s="196" t="str">
        <f t="shared" si="78"/>
        <v/>
      </c>
      <c r="AG309" s="196" t="str">
        <f t="shared" si="79"/>
        <v/>
      </c>
      <c r="AH309" s="196" t="str">
        <f t="shared" si="80"/>
        <v/>
      </c>
      <c r="AI309" s="196" t="str">
        <f t="shared" si="81"/>
        <v/>
      </c>
      <c r="AJ309" s="196" t="str">
        <f t="shared" si="82"/>
        <v/>
      </c>
      <c r="AK309" s="196" t="str">
        <f t="shared" si="85"/>
        <v/>
      </c>
      <c r="AL309" s="196" t="str">
        <f t="shared" si="86"/>
        <v/>
      </c>
      <c r="AM309" s="176"/>
      <c r="AN309" s="176">
        <f t="shared" si="87"/>
        <v>0</v>
      </c>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row>
    <row r="310" spans="1:101" s="179" customFormat="1" ht="20.100000000000001" customHeight="1">
      <c r="A310" s="657">
        <f t="shared" si="88"/>
        <v>267</v>
      </c>
      <c r="B310" s="196" t="str">
        <f t="shared" si="83"/>
        <v>Swansea Bay UHB</v>
      </c>
      <c r="C310" s="89"/>
      <c r="D310" s="89"/>
      <c r="E310" s="89"/>
      <c r="F310" s="89"/>
      <c r="G310" s="89"/>
      <c r="H310" s="197">
        <f t="shared" si="84"/>
        <v>0</v>
      </c>
      <c r="I310" s="197"/>
      <c r="J310" s="89"/>
      <c r="K310" s="90"/>
      <c r="L310" s="90"/>
      <c r="M310" s="89"/>
      <c r="N310" s="89"/>
      <c r="O310" s="89"/>
      <c r="P310" s="89"/>
      <c r="Q310" s="89"/>
      <c r="R310" s="122"/>
      <c r="S310" s="122"/>
      <c r="T310" s="122"/>
      <c r="U310" s="123"/>
      <c r="V310" s="123"/>
      <c r="W310" s="123"/>
      <c r="X310" s="122"/>
      <c r="Y310" s="122"/>
      <c r="Z310" s="122"/>
      <c r="AA310" s="122"/>
      <c r="AB310" s="122"/>
      <c r="AC310" s="122"/>
      <c r="AD310" s="197">
        <f t="shared" si="77"/>
        <v>0</v>
      </c>
      <c r="AE310" s="196" t="str">
        <f t="shared" si="89"/>
        <v/>
      </c>
      <c r="AF310" s="196" t="str">
        <f t="shared" si="78"/>
        <v/>
      </c>
      <c r="AG310" s="196" t="str">
        <f t="shared" si="79"/>
        <v/>
      </c>
      <c r="AH310" s="196" t="str">
        <f t="shared" si="80"/>
        <v/>
      </c>
      <c r="AI310" s="196" t="str">
        <f t="shared" si="81"/>
        <v/>
      </c>
      <c r="AJ310" s="196" t="str">
        <f t="shared" si="82"/>
        <v/>
      </c>
      <c r="AK310" s="196" t="str">
        <f t="shared" si="85"/>
        <v/>
      </c>
      <c r="AL310" s="196" t="str">
        <f t="shared" si="86"/>
        <v/>
      </c>
      <c r="AM310" s="176"/>
      <c r="AN310" s="176">
        <f t="shared" si="87"/>
        <v>0</v>
      </c>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row>
    <row r="311" spans="1:101" s="179" customFormat="1" ht="20.100000000000001" customHeight="1">
      <c r="A311" s="657">
        <f t="shared" si="88"/>
        <v>268</v>
      </c>
      <c r="B311" s="196" t="str">
        <f t="shared" si="83"/>
        <v>Swansea Bay UHB</v>
      </c>
      <c r="C311" s="89"/>
      <c r="D311" s="89"/>
      <c r="E311" s="89"/>
      <c r="F311" s="89"/>
      <c r="G311" s="89"/>
      <c r="H311" s="197">
        <f t="shared" si="84"/>
        <v>0</v>
      </c>
      <c r="I311" s="197"/>
      <c r="J311" s="89"/>
      <c r="K311" s="90"/>
      <c r="L311" s="90"/>
      <c r="M311" s="89"/>
      <c r="N311" s="89"/>
      <c r="O311" s="89"/>
      <c r="P311" s="89"/>
      <c r="Q311" s="89"/>
      <c r="R311" s="122"/>
      <c r="S311" s="122"/>
      <c r="T311" s="122"/>
      <c r="U311" s="123"/>
      <c r="V311" s="123"/>
      <c r="W311" s="123"/>
      <c r="X311" s="122"/>
      <c r="Y311" s="122"/>
      <c r="Z311" s="122"/>
      <c r="AA311" s="122"/>
      <c r="AB311" s="122"/>
      <c r="AC311" s="122"/>
      <c r="AD311" s="197">
        <f t="shared" si="77"/>
        <v>0</v>
      </c>
      <c r="AE311" s="196" t="str">
        <f t="shared" si="89"/>
        <v/>
      </c>
      <c r="AF311" s="196" t="str">
        <f t="shared" si="78"/>
        <v/>
      </c>
      <c r="AG311" s="196" t="str">
        <f t="shared" si="79"/>
        <v/>
      </c>
      <c r="AH311" s="196" t="str">
        <f t="shared" si="80"/>
        <v/>
      </c>
      <c r="AI311" s="196" t="str">
        <f t="shared" si="81"/>
        <v/>
      </c>
      <c r="AJ311" s="196" t="str">
        <f t="shared" si="82"/>
        <v/>
      </c>
      <c r="AK311" s="196" t="str">
        <f t="shared" si="85"/>
        <v/>
      </c>
      <c r="AL311" s="196" t="str">
        <f t="shared" si="86"/>
        <v/>
      </c>
      <c r="AM311" s="176"/>
      <c r="AN311" s="176">
        <f t="shared" si="87"/>
        <v>0</v>
      </c>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row>
    <row r="312" spans="1:101" s="179" customFormat="1" ht="20.100000000000001" customHeight="1">
      <c r="A312" s="657">
        <f t="shared" si="88"/>
        <v>269</v>
      </c>
      <c r="B312" s="196" t="str">
        <f t="shared" si="83"/>
        <v>Swansea Bay UHB</v>
      </c>
      <c r="C312" s="89"/>
      <c r="D312" s="89"/>
      <c r="E312" s="89"/>
      <c r="F312" s="89"/>
      <c r="G312" s="89"/>
      <c r="H312" s="197">
        <f t="shared" si="84"/>
        <v>0</v>
      </c>
      <c r="I312" s="197"/>
      <c r="J312" s="89"/>
      <c r="K312" s="90"/>
      <c r="L312" s="90"/>
      <c r="M312" s="89"/>
      <c r="N312" s="89"/>
      <c r="O312" s="89"/>
      <c r="P312" s="89"/>
      <c r="Q312" s="89"/>
      <c r="R312" s="122"/>
      <c r="S312" s="122"/>
      <c r="T312" s="122"/>
      <c r="U312" s="123"/>
      <c r="V312" s="123"/>
      <c r="W312" s="123"/>
      <c r="X312" s="122"/>
      <c r="Y312" s="122"/>
      <c r="Z312" s="122"/>
      <c r="AA312" s="122"/>
      <c r="AB312" s="122"/>
      <c r="AC312" s="122"/>
      <c r="AD312" s="197">
        <f t="shared" si="77"/>
        <v>0</v>
      </c>
      <c r="AE312" s="196" t="str">
        <f t="shared" si="89"/>
        <v/>
      </c>
      <c r="AF312" s="196" t="str">
        <f t="shared" si="78"/>
        <v/>
      </c>
      <c r="AG312" s="196" t="str">
        <f t="shared" si="79"/>
        <v/>
      </c>
      <c r="AH312" s="196" t="str">
        <f t="shared" si="80"/>
        <v/>
      </c>
      <c r="AI312" s="196" t="str">
        <f t="shared" si="81"/>
        <v/>
      </c>
      <c r="AJ312" s="196" t="str">
        <f t="shared" si="82"/>
        <v/>
      </c>
      <c r="AK312" s="196" t="str">
        <f t="shared" si="85"/>
        <v/>
      </c>
      <c r="AL312" s="196" t="str">
        <f t="shared" si="86"/>
        <v/>
      </c>
      <c r="AM312" s="176"/>
      <c r="AN312" s="176">
        <f t="shared" si="87"/>
        <v>0</v>
      </c>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row>
    <row r="313" spans="1:101" s="179" customFormat="1" ht="20.100000000000001" customHeight="1">
      <c r="A313" s="657">
        <f t="shared" si="88"/>
        <v>270</v>
      </c>
      <c r="B313" s="196" t="str">
        <f t="shared" si="83"/>
        <v>Swansea Bay UHB</v>
      </c>
      <c r="C313" s="89"/>
      <c r="D313" s="89"/>
      <c r="E313" s="89"/>
      <c r="F313" s="89"/>
      <c r="G313" s="89"/>
      <c r="H313" s="197">
        <f t="shared" si="84"/>
        <v>0</v>
      </c>
      <c r="I313" s="197"/>
      <c r="J313" s="89"/>
      <c r="K313" s="90"/>
      <c r="L313" s="90"/>
      <c r="M313" s="89"/>
      <c r="N313" s="89"/>
      <c r="O313" s="89"/>
      <c r="P313" s="89"/>
      <c r="Q313" s="89"/>
      <c r="R313" s="122"/>
      <c r="S313" s="122"/>
      <c r="T313" s="122"/>
      <c r="U313" s="123"/>
      <c r="V313" s="123"/>
      <c r="W313" s="123"/>
      <c r="X313" s="122"/>
      <c r="Y313" s="122"/>
      <c r="Z313" s="122"/>
      <c r="AA313" s="122"/>
      <c r="AB313" s="122"/>
      <c r="AC313" s="122"/>
      <c r="AD313" s="197">
        <f t="shared" si="77"/>
        <v>0</v>
      </c>
      <c r="AE313" s="196" t="str">
        <f t="shared" si="89"/>
        <v/>
      </c>
      <c r="AF313" s="196" t="str">
        <f t="shared" si="78"/>
        <v/>
      </c>
      <c r="AG313" s="196" t="str">
        <f t="shared" si="79"/>
        <v/>
      </c>
      <c r="AH313" s="196" t="str">
        <f t="shared" si="80"/>
        <v/>
      </c>
      <c r="AI313" s="196" t="str">
        <f t="shared" si="81"/>
        <v/>
      </c>
      <c r="AJ313" s="196" t="str">
        <f t="shared" si="82"/>
        <v/>
      </c>
      <c r="AK313" s="196" t="str">
        <f t="shared" si="85"/>
        <v/>
      </c>
      <c r="AL313" s="196" t="str">
        <f t="shared" si="86"/>
        <v/>
      </c>
      <c r="AM313" s="176"/>
      <c r="AN313" s="176">
        <f t="shared" si="87"/>
        <v>0</v>
      </c>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row>
    <row r="314" spans="1:101" s="179" customFormat="1" ht="20.100000000000001" customHeight="1">
      <c r="A314" s="657">
        <f t="shared" si="88"/>
        <v>271</v>
      </c>
      <c r="B314" s="196" t="str">
        <f t="shared" si="83"/>
        <v>Swansea Bay UHB</v>
      </c>
      <c r="C314" s="89"/>
      <c r="D314" s="89"/>
      <c r="E314" s="89"/>
      <c r="F314" s="89"/>
      <c r="G314" s="89"/>
      <c r="H314" s="197">
        <f t="shared" si="84"/>
        <v>0</v>
      </c>
      <c r="I314" s="197"/>
      <c r="J314" s="89"/>
      <c r="K314" s="90"/>
      <c r="L314" s="90"/>
      <c r="M314" s="89"/>
      <c r="N314" s="89"/>
      <c r="O314" s="89"/>
      <c r="P314" s="89"/>
      <c r="Q314" s="89"/>
      <c r="R314" s="122"/>
      <c r="S314" s="122"/>
      <c r="T314" s="122"/>
      <c r="U314" s="123"/>
      <c r="V314" s="123"/>
      <c r="W314" s="123"/>
      <c r="X314" s="122"/>
      <c r="Y314" s="122"/>
      <c r="Z314" s="122"/>
      <c r="AA314" s="122"/>
      <c r="AB314" s="122"/>
      <c r="AC314" s="122"/>
      <c r="AD314" s="197">
        <f t="shared" si="77"/>
        <v>0</v>
      </c>
      <c r="AE314" s="196" t="str">
        <f t="shared" si="89"/>
        <v/>
      </c>
      <c r="AF314" s="196" t="str">
        <f t="shared" si="78"/>
        <v/>
      </c>
      <c r="AG314" s="196" t="str">
        <f t="shared" si="79"/>
        <v/>
      </c>
      <c r="AH314" s="196" t="str">
        <f t="shared" si="80"/>
        <v/>
      </c>
      <c r="AI314" s="196" t="str">
        <f t="shared" si="81"/>
        <v/>
      </c>
      <c r="AJ314" s="196" t="str">
        <f t="shared" si="82"/>
        <v/>
      </c>
      <c r="AK314" s="196" t="str">
        <f t="shared" si="85"/>
        <v/>
      </c>
      <c r="AL314" s="196" t="str">
        <f t="shared" si="86"/>
        <v/>
      </c>
      <c r="AM314" s="176"/>
      <c r="AN314" s="176">
        <f t="shared" si="87"/>
        <v>0</v>
      </c>
      <c r="AO314" s="176"/>
      <c r="AP314" s="176"/>
      <c r="AQ314" s="176"/>
      <c r="AR314" s="176"/>
      <c r="AS314" s="176"/>
      <c r="AT314" s="176"/>
      <c r="AU314" s="176"/>
      <c r="AV314" s="176"/>
      <c r="AW314" s="176"/>
      <c r="AX314" s="176"/>
      <c r="AY314" s="176"/>
      <c r="AZ314" s="176"/>
      <c r="BA314" s="176"/>
      <c r="BB314" s="176"/>
      <c r="BC314" s="176"/>
      <c r="BD314" s="176"/>
      <c r="BE314" s="176"/>
      <c r="BF314" s="176"/>
      <c r="BG314" s="176"/>
      <c r="BH314" s="176"/>
      <c r="BI314" s="176"/>
      <c r="BJ314" s="176"/>
      <c r="BK314" s="176"/>
      <c r="BL314" s="176"/>
      <c r="BM314" s="176"/>
      <c r="BN314" s="176"/>
      <c r="BO314" s="176"/>
      <c r="BP314" s="176"/>
      <c r="BQ314" s="176"/>
      <c r="BR314" s="176"/>
      <c r="BS314" s="176"/>
      <c r="BT314" s="176"/>
      <c r="BU314" s="176"/>
      <c r="BV314" s="176"/>
      <c r="BW314" s="176"/>
      <c r="BX314" s="176"/>
      <c r="BY314" s="176"/>
      <c r="BZ314" s="176"/>
      <c r="CA314" s="176"/>
      <c r="CB314" s="176"/>
      <c r="CC314" s="176"/>
      <c r="CD314" s="176"/>
      <c r="CE314" s="176"/>
      <c r="CF314" s="176"/>
      <c r="CG314" s="176"/>
      <c r="CH314" s="176"/>
      <c r="CI314" s="176"/>
      <c r="CJ314" s="176"/>
      <c r="CK314" s="176"/>
      <c r="CL314" s="176"/>
      <c r="CM314" s="176"/>
      <c r="CN314" s="176"/>
      <c r="CO314" s="176"/>
      <c r="CP314" s="176"/>
      <c r="CQ314" s="176"/>
      <c r="CR314" s="176"/>
      <c r="CS314" s="176"/>
      <c r="CT314" s="176"/>
      <c r="CU314" s="176"/>
      <c r="CV314" s="176"/>
      <c r="CW314" s="176"/>
    </row>
    <row r="315" spans="1:101" s="179" customFormat="1" ht="20.100000000000001" customHeight="1">
      <c r="A315" s="657">
        <f t="shared" si="88"/>
        <v>272</v>
      </c>
      <c r="B315" s="196" t="str">
        <f t="shared" si="83"/>
        <v>Swansea Bay UHB</v>
      </c>
      <c r="C315" s="89"/>
      <c r="D315" s="89"/>
      <c r="E315" s="89"/>
      <c r="F315" s="89"/>
      <c r="G315" s="89"/>
      <c r="H315" s="197">
        <f t="shared" si="84"/>
        <v>0</v>
      </c>
      <c r="I315" s="197"/>
      <c r="J315" s="89"/>
      <c r="K315" s="90"/>
      <c r="L315" s="90"/>
      <c r="M315" s="89"/>
      <c r="N315" s="89"/>
      <c r="O315" s="89"/>
      <c r="P315" s="89"/>
      <c r="Q315" s="89"/>
      <c r="R315" s="122"/>
      <c r="S315" s="122"/>
      <c r="T315" s="122"/>
      <c r="U315" s="123"/>
      <c r="V315" s="123"/>
      <c r="W315" s="123"/>
      <c r="X315" s="122"/>
      <c r="Y315" s="122"/>
      <c r="Z315" s="122"/>
      <c r="AA315" s="122"/>
      <c r="AB315" s="122"/>
      <c r="AC315" s="122"/>
      <c r="AD315" s="197">
        <f t="shared" si="77"/>
        <v>0</v>
      </c>
      <c r="AE315" s="196" t="str">
        <f t="shared" si="89"/>
        <v/>
      </c>
      <c r="AF315" s="196" t="str">
        <f t="shared" si="78"/>
        <v/>
      </c>
      <c r="AG315" s="196" t="str">
        <f t="shared" si="79"/>
        <v/>
      </c>
      <c r="AH315" s="196" t="str">
        <f t="shared" si="80"/>
        <v/>
      </c>
      <c r="AI315" s="196" t="str">
        <f t="shared" si="81"/>
        <v/>
      </c>
      <c r="AJ315" s="196" t="str">
        <f t="shared" si="82"/>
        <v/>
      </c>
      <c r="AK315" s="196" t="str">
        <f t="shared" si="85"/>
        <v/>
      </c>
      <c r="AL315" s="196" t="str">
        <f t="shared" si="86"/>
        <v/>
      </c>
      <c r="AM315" s="176"/>
      <c r="AN315" s="176">
        <f t="shared" si="87"/>
        <v>0</v>
      </c>
      <c r="AO315" s="176"/>
      <c r="AP315" s="176"/>
      <c r="AQ315" s="176"/>
      <c r="AR315" s="176"/>
      <c r="AS315" s="176"/>
      <c r="AT315" s="176"/>
      <c r="AU315" s="176"/>
      <c r="AV315" s="176"/>
      <c r="AW315" s="176"/>
      <c r="AX315" s="176"/>
      <c r="AY315" s="176"/>
      <c r="AZ315" s="176"/>
      <c r="BA315" s="176"/>
      <c r="BB315" s="176"/>
      <c r="BC315" s="176"/>
      <c r="BD315" s="176"/>
      <c r="BE315" s="176"/>
      <c r="BF315" s="176"/>
      <c r="BG315" s="176"/>
      <c r="BH315" s="176"/>
      <c r="BI315" s="176"/>
      <c r="BJ315" s="176"/>
      <c r="BK315" s="176"/>
      <c r="BL315" s="176"/>
      <c r="BM315" s="176"/>
      <c r="BN315" s="176"/>
      <c r="BO315" s="176"/>
      <c r="BP315" s="176"/>
      <c r="BQ315" s="176"/>
      <c r="BR315" s="176"/>
      <c r="BS315" s="176"/>
      <c r="BT315" s="176"/>
      <c r="BU315" s="176"/>
      <c r="BV315" s="176"/>
      <c r="BW315" s="176"/>
      <c r="BX315" s="176"/>
      <c r="BY315" s="176"/>
      <c r="BZ315" s="176"/>
      <c r="CA315" s="176"/>
      <c r="CB315" s="176"/>
      <c r="CC315" s="176"/>
      <c r="CD315" s="176"/>
      <c r="CE315" s="176"/>
      <c r="CF315" s="176"/>
      <c r="CG315" s="176"/>
      <c r="CH315" s="176"/>
      <c r="CI315" s="176"/>
      <c r="CJ315" s="176"/>
      <c r="CK315" s="176"/>
      <c r="CL315" s="176"/>
      <c r="CM315" s="176"/>
      <c r="CN315" s="176"/>
      <c r="CO315" s="176"/>
      <c r="CP315" s="176"/>
      <c r="CQ315" s="176"/>
      <c r="CR315" s="176"/>
      <c r="CS315" s="176"/>
      <c r="CT315" s="176"/>
      <c r="CU315" s="176"/>
      <c r="CV315" s="176"/>
      <c r="CW315" s="176"/>
    </row>
    <row r="316" spans="1:101" s="179" customFormat="1" ht="20.100000000000001" customHeight="1">
      <c r="A316" s="657">
        <f t="shared" si="88"/>
        <v>273</v>
      </c>
      <c r="B316" s="196" t="str">
        <f t="shared" si="83"/>
        <v>Swansea Bay UHB</v>
      </c>
      <c r="C316" s="89"/>
      <c r="D316" s="89"/>
      <c r="E316" s="89"/>
      <c r="F316" s="89"/>
      <c r="G316" s="89"/>
      <c r="H316" s="197">
        <f t="shared" si="84"/>
        <v>0</v>
      </c>
      <c r="I316" s="197"/>
      <c r="J316" s="89"/>
      <c r="K316" s="90"/>
      <c r="L316" s="90"/>
      <c r="M316" s="89"/>
      <c r="N316" s="89"/>
      <c r="O316" s="89"/>
      <c r="P316" s="89"/>
      <c r="Q316" s="89"/>
      <c r="R316" s="122"/>
      <c r="S316" s="122"/>
      <c r="T316" s="122"/>
      <c r="U316" s="123"/>
      <c r="V316" s="123"/>
      <c r="W316" s="123"/>
      <c r="X316" s="122"/>
      <c r="Y316" s="122"/>
      <c r="Z316" s="122"/>
      <c r="AA316" s="122"/>
      <c r="AB316" s="122"/>
      <c r="AC316" s="122"/>
      <c r="AD316" s="197">
        <f t="shared" si="77"/>
        <v>0</v>
      </c>
      <c r="AE316" s="196" t="str">
        <f t="shared" si="89"/>
        <v/>
      </c>
      <c r="AF316" s="196" t="str">
        <f t="shared" si="78"/>
        <v/>
      </c>
      <c r="AG316" s="196" t="str">
        <f t="shared" si="79"/>
        <v/>
      </c>
      <c r="AH316" s="196" t="str">
        <f t="shared" si="80"/>
        <v/>
      </c>
      <c r="AI316" s="196" t="str">
        <f t="shared" si="81"/>
        <v/>
      </c>
      <c r="AJ316" s="196" t="str">
        <f t="shared" si="82"/>
        <v/>
      </c>
      <c r="AK316" s="196" t="str">
        <f t="shared" si="85"/>
        <v/>
      </c>
      <c r="AL316" s="196" t="str">
        <f t="shared" si="86"/>
        <v/>
      </c>
      <c r="AM316" s="176"/>
      <c r="AN316" s="176">
        <f t="shared" si="87"/>
        <v>0</v>
      </c>
      <c r="AO316" s="176"/>
      <c r="AP316" s="176"/>
      <c r="AQ316" s="176"/>
      <c r="AR316" s="176"/>
      <c r="AS316" s="176"/>
      <c r="AT316" s="176"/>
      <c r="AU316" s="176"/>
      <c r="AV316" s="176"/>
      <c r="AW316" s="176"/>
      <c r="AX316" s="176"/>
      <c r="AY316" s="176"/>
      <c r="AZ316" s="176"/>
      <c r="BA316" s="176"/>
      <c r="BB316" s="176"/>
      <c r="BC316" s="176"/>
      <c r="BD316" s="176"/>
      <c r="BE316" s="176"/>
      <c r="BF316" s="176"/>
      <c r="BG316" s="176"/>
      <c r="BH316" s="176"/>
      <c r="BI316" s="176"/>
      <c r="BJ316" s="176"/>
      <c r="BK316" s="176"/>
      <c r="BL316" s="176"/>
      <c r="BM316" s="176"/>
      <c r="BN316" s="176"/>
      <c r="BO316" s="176"/>
      <c r="BP316" s="176"/>
      <c r="BQ316" s="176"/>
      <c r="BR316" s="176"/>
      <c r="BS316" s="176"/>
      <c r="BT316" s="176"/>
      <c r="BU316" s="176"/>
      <c r="BV316" s="176"/>
      <c r="BW316" s="176"/>
      <c r="BX316" s="176"/>
      <c r="BY316" s="176"/>
      <c r="BZ316" s="176"/>
      <c r="CA316" s="176"/>
      <c r="CB316" s="176"/>
      <c r="CC316" s="176"/>
      <c r="CD316" s="176"/>
      <c r="CE316" s="176"/>
      <c r="CF316" s="176"/>
      <c r="CG316" s="176"/>
      <c r="CH316" s="176"/>
      <c r="CI316" s="176"/>
      <c r="CJ316" s="176"/>
      <c r="CK316" s="176"/>
      <c r="CL316" s="176"/>
      <c r="CM316" s="176"/>
      <c r="CN316" s="176"/>
      <c r="CO316" s="176"/>
      <c r="CP316" s="176"/>
      <c r="CQ316" s="176"/>
      <c r="CR316" s="176"/>
      <c r="CS316" s="176"/>
      <c r="CT316" s="176"/>
      <c r="CU316" s="176"/>
      <c r="CV316" s="176"/>
      <c r="CW316" s="176"/>
    </row>
    <row r="317" spans="1:101" s="179" customFormat="1" ht="20.100000000000001" customHeight="1">
      <c r="A317" s="657">
        <f t="shared" si="88"/>
        <v>274</v>
      </c>
      <c r="B317" s="196" t="str">
        <f t="shared" si="83"/>
        <v>Swansea Bay UHB</v>
      </c>
      <c r="C317" s="89"/>
      <c r="D317" s="89"/>
      <c r="E317" s="89"/>
      <c r="F317" s="89"/>
      <c r="G317" s="89"/>
      <c r="H317" s="197">
        <f t="shared" si="84"/>
        <v>0</v>
      </c>
      <c r="I317" s="197"/>
      <c r="J317" s="89"/>
      <c r="K317" s="90"/>
      <c r="L317" s="90"/>
      <c r="M317" s="89"/>
      <c r="N317" s="89"/>
      <c r="O317" s="89"/>
      <c r="P317" s="89"/>
      <c r="Q317" s="89"/>
      <c r="R317" s="122"/>
      <c r="S317" s="122"/>
      <c r="T317" s="122"/>
      <c r="U317" s="123"/>
      <c r="V317" s="123"/>
      <c r="W317" s="123"/>
      <c r="X317" s="122"/>
      <c r="Y317" s="122"/>
      <c r="Z317" s="122"/>
      <c r="AA317" s="122"/>
      <c r="AB317" s="122"/>
      <c r="AC317" s="122"/>
      <c r="AD317" s="197">
        <f t="shared" si="77"/>
        <v>0</v>
      </c>
      <c r="AE317" s="196" t="str">
        <f t="shared" si="89"/>
        <v/>
      </c>
      <c r="AF317" s="196" t="str">
        <f t="shared" si="78"/>
        <v/>
      </c>
      <c r="AG317" s="196" t="str">
        <f t="shared" si="79"/>
        <v/>
      </c>
      <c r="AH317" s="196" t="str">
        <f t="shared" si="80"/>
        <v/>
      </c>
      <c r="AI317" s="196" t="str">
        <f t="shared" si="81"/>
        <v/>
      </c>
      <c r="AJ317" s="196" t="str">
        <f t="shared" si="82"/>
        <v/>
      </c>
      <c r="AK317" s="196" t="str">
        <f t="shared" si="85"/>
        <v/>
      </c>
      <c r="AL317" s="196" t="str">
        <f t="shared" si="86"/>
        <v/>
      </c>
      <c r="AM317" s="176"/>
      <c r="AN317" s="176">
        <f t="shared" si="87"/>
        <v>0</v>
      </c>
      <c r="AO317" s="176"/>
      <c r="AP317" s="176"/>
      <c r="AQ317" s="176"/>
      <c r="AR317" s="176"/>
      <c r="AS317" s="176"/>
      <c r="AT317" s="176"/>
      <c r="AU317" s="176"/>
      <c r="AV317" s="176"/>
      <c r="AW317" s="176"/>
      <c r="AX317" s="176"/>
      <c r="AY317" s="176"/>
      <c r="AZ317" s="176"/>
      <c r="BA317" s="176"/>
      <c r="BB317" s="176"/>
      <c r="BC317" s="176"/>
      <c r="BD317" s="176"/>
      <c r="BE317" s="176"/>
      <c r="BF317" s="176"/>
      <c r="BG317" s="176"/>
      <c r="BH317" s="176"/>
      <c r="BI317" s="176"/>
      <c r="BJ317" s="176"/>
      <c r="BK317" s="176"/>
      <c r="BL317" s="176"/>
      <c r="BM317" s="176"/>
      <c r="BN317" s="176"/>
      <c r="BO317" s="176"/>
      <c r="BP317" s="176"/>
      <c r="BQ317" s="176"/>
      <c r="BR317" s="176"/>
      <c r="BS317" s="176"/>
      <c r="BT317" s="176"/>
      <c r="BU317" s="176"/>
      <c r="BV317" s="176"/>
      <c r="BW317" s="176"/>
      <c r="BX317" s="176"/>
      <c r="BY317" s="176"/>
      <c r="BZ317" s="176"/>
      <c r="CA317" s="176"/>
      <c r="CB317" s="176"/>
      <c r="CC317" s="176"/>
      <c r="CD317" s="176"/>
      <c r="CE317" s="176"/>
      <c r="CF317" s="176"/>
      <c r="CG317" s="176"/>
      <c r="CH317" s="176"/>
      <c r="CI317" s="176"/>
      <c r="CJ317" s="176"/>
      <c r="CK317" s="176"/>
      <c r="CL317" s="176"/>
      <c r="CM317" s="176"/>
      <c r="CN317" s="176"/>
      <c r="CO317" s="176"/>
      <c r="CP317" s="176"/>
      <c r="CQ317" s="176"/>
      <c r="CR317" s="176"/>
      <c r="CS317" s="176"/>
      <c r="CT317" s="176"/>
      <c r="CU317" s="176"/>
      <c r="CV317" s="176"/>
      <c r="CW317" s="176"/>
    </row>
    <row r="318" spans="1:101" s="179" customFormat="1" ht="20.100000000000001" customHeight="1">
      <c r="A318" s="657">
        <f t="shared" si="88"/>
        <v>275</v>
      </c>
      <c r="B318" s="196" t="str">
        <f t="shared" si="83"/>
        <v>Swansea Bay UHB</v>
      </c>
      <c r="C318" s="89"/>
      <c r="D318" s="89"/>
      <c r="E318" s="89"/>
      <c r="F318" s="89"/>
      <c r="G318" s="89"/>
      <c r="H318" s="197">
        <f t="shared" si="84"/>
        <v>0</v>
      </c>
      <c r="I318" s="197"/>
      <c r="J318" s="89"/>
      <c r="K318" s="90"/>
      <c r="L318" s="90"/>
      <c r="M318" s="89"/>
      <c r="N318" s="89"/>
      <c r="O318" s="89"/>
      <c r="P318" s="89"/>
      <c r="Q318" s="89"/>
      <c r="R318" s="122"/>
      <c r="S318" s="122"/>
      <c r="T318" s="122"/>
      <c r="U318" s="123"/>
      <c r="V318" s="123"/>
      <c r="W318" s="123"/>
      <c r="X318" s="122"/>
      <c r="Y318" s="122"/>
      <c r="Z318" s="122"/>
      <c r="AA318" s="122"/>
      <c r="AB318" s="122"/>
      <c r="AC318" s="122"/>
      <c r="AD318" s="197">
        <f t="shared" si="77"/>
        <v>0</v>
      </c>
      <c r="AE318" s="196" t="str">
        <f t="shared" si="89"/>
        <v/>
      </c>
      <c r="AF318" s="196" t="str">
        <f t="shared" si="78"/>
        <v/>
      </c>
      <c r="AG318" s="196" t="str">
        <f t="shared" si="79"/>
        <v/>
      </c>
      <c r="AH318" s="196" t="str">
        <f t="shared" si="80"/>
        <v/>
      </c>
      <c r="AI318" s="196" t="str">
        <f t="shared" si="81"/>
        <v/>
      </c>
      <c r="AJ318" s="196" t="str">
        <f t="shared" si="82"/>
        <v/>
      </c>
      <c r="AK318" s="196" t="str">
        <f t="shared" si="85"/>
        <v/>
      </c>
      <c r="AL318" s="196" t="str">
        <f t="shared" si="86"/>
        <v/>
      </c>
      <c r="AM318" s="176"/>
      <c r="AN318" s="176">
        <f t="shared" si="87"/>
        <v>0</v>
      </c>
      <c r="AO318" s="176"/>
      <c r="AP318" s="176"/>
      <c r="AQ318" s="176"/>
      <c r="AR318" s="176"/>
      <c r="AS318" s="176"/>
      <c r="AT318" s="176"/>
      <c r="AU318" s="176"/>
      <c r="AV318" s="176"/>
      <c r="AW318" s="176"/>
      <c r="AX318" s="176"/>
      <c r="AY318" s="176"/>
      <c r="AZ318" s="176"/>
      <c r="BA318" s="176"/>
      <c r="BB318" s="176"/>
      <c r="BC318" s="176"/>
      <c r="BD318" s="176"/>
      <c r="BE318" s="176"/>
      <c r="BF318" s="176"/>
      <c r="BG318" s="176"/>
      <c r="BH318" s="176"/>
      <c r="BI318" s="176"/>
      <c r="BJ318" s="176"/>
      <c r="BK318" s="176"/>
      <c r="BL318" s="176"/>
      <c r="BM318" s="176"/>
      <c r="BN318" s="176"/>
      <c r="BO318" s="176"/>
      <c r="BP318" s="176"/>
      <c r="BQ318" s="176"/>
      <c r="BR318" s="176"/>
      <c r="BS318" s="176"/>
      <c r="BT318" s="176"/>
      <c r="BU318" s="176"/>
      <c r="BV318" s="176"/>
      <c r="BW318" s="176"/>
      <c r="BX318" s="176"/>
      <c r="BY318" s="176"/>
      <c r="BZ318" s="176"/>
      <c r="CA318" s="176"/>
      <c r="CB318" s="176"/>
      <c r="CC318" s="176"/>
      <c r="CD318" s="176"/>
      <c r="CE318" s="176"/>
      <c r="CF318" s="176"/>
      <c r="CG318" s="176"/>
      <c r="CH318" s="176"/>
      <c r="CI318" s="176"/>
      <c r="CJ318" s="176"/>
      <c r="CK318" s="176"/>
      <c r="CL318" s="176"/>
      <c r="CM318" s="176"/>
      <c r="CN318" s="176"/>
      <c r="CO318" s="176"/>
      <c r="CP318" s="176"/>
      <c r="CQ318" s="176"/>
      <c r="CR318" s="176"/>
      <c r="CS318" s="176"/>
      <c r="CT318" s="176"/>
      <c r="CU318" s="176"/>
      <c r="CV318" s="176"/>
      <c r="CW318" s="176"/>
    </row>
    <row r="319" spans="1:101" s="179" customFormat="1" ht="20.100000000000001" customHeight="1">
      <c r="A319" s="657">
        <f t="shared" si="88"/>
        <v>276</v>
      </c>
      <c r="B319" s="196" t="str">
        <f t="shared" si="83"/>
        <v>Swansea Bay UHB</v>
      </c>
      <c r="C319" s="89"/>
      <c r="D319" s="89"/>
      <c r="E319" s="89"/>
      <c r="F319" s="89"/>
      <c r="G319" s="89"/>
      <c r="H319" s="197">
        <f t="shared" si="84"/>
        <v>0</v>
      </c>
      <c r="I319" s="197"/>
      <c r="J319" s="89"/>
      <c r="K319" s="90"/>
      <c r="L319" s="90"/>
      <c r="M319" s="89"/>
      <c r="N319" s="89"/>
      <c r="O319" s="89"/>
      <c r="P319" s="89"/>
      <c r="Q319" s="89"/>
      <c r="R319" s="122"/>
      <c r="S319" s="122"/>
      <c r="T319" s="122"/>
      <c r="U319" s="123"/>
      <c r="V319" s="123"/>
      <c r="W319" s="123"/>
      <c r="X319" s="122"/>
      <c r="Y319" s="122"/>
      <c r="Z319" s="122"/>
      <c r="AA319" s="122"/>
      <c r="AB319" s="122"/>
      <c r="AC319" s="122"/>
      <c r="AD319" s="197">
        <f t="shared" si="77"/>
        <v>0</v>
      </c>
      <c r="AE319" s="196" t="str">
        <f t="shared" si="89"/>
        <v/>
      </c>
      <c r="AF319" s="196" t="str">
        <f t="shared" si="78"/>
        <v/>
      </c>
      <c r="AG319" s="196" t="str">
        <f t="shared" si="79"/>
        <v/>
      </c>
      <c r="AH319" s="196" t="str">
        <f t="shared" si="80"/>
        <v/>
      </c>
      <c r="AI319" s="196" t="str">
        <f t="shared" si="81"/>
        <v/>
      </c>
      <c r="AJ319" s="196" t="str">
        <f t="shared" si="82"/>
        <v/>
      </c>
      <c r="AK319" s="196" t="str">
        <f t="shared" si="85"/>
        <v/>
      </c>
      <c r="AL319" s="196" t="str">
        <f t="shared" si="86"/>
        <v/>
      </c>
      <c r="AM319" s="176"/>
      <c r="AN319" s="176">
        <f t="shared" si="87"/>
        <v>0</v>
      </c>
      <c r="AO319" s="176"/>
      <c r="AP319" s="176"/>
      <c r="AQ319" s="176"/>
      <c r="AR319" s="176"/>
      <c r="AS319" s="176"/>
      <c r="AT319" s="176"/>
      <c r="AU319" s="176"/>
      <c r="AV319" s="176"/>
      <c r="AW319" s="176"/>
      <c r="AX319" s="176"/>
      <c r="AY319" s="176"/>
      <c r="AZ319" s="176"/>
      <c r="BA319" s="176"/>
      <c r="BB319" s="176"/>
      <c r="BC319" s="176"/>
      <c r="BD319" s="176"/>
      <c r="BE319" s="176"/>
      <c r="BF319" s="176"/>
      <c r="BG319" s="176"/>
      <c r="BH319" s="176"/>
      <c r="BI319" s="176"/>
      <c r="BJ319" s="176"/>
      <c r="BK319" s="176"/>
      <c r="BL319" s="176"/>
      <c r="BM319" s="176"/>
      <c r="BN319" s="176"/>
      <c r="BO319" s="176"/>
      <c r="BP319" s="176"/>
      <c r="BQ319" s="176"/>
      <c r="BR319" s="176"/>
      <c r="BS319" s="176"/>
      <c r="BT319" s="176"/>
      <c r="BU319" s="176"/>
      <c r="BV319" s="176"/>
      <c r="BW319" s="176"/>
      <c r="BX319" s="176"/>
      <c r="BY319" s="176"/>
      <c r="BZ319" s="176"/>
      <c r="CA319" s="176"/>
      <c r="CB319" s="176"/>
      <c r="CC319" s="176"/>
      <c r="CD319" s="176"/>
      <c r="CE319" s="176"/>
      <c r="CF319" s="176"/>
      <c r="CG319" s="176"/>
      <c r="CH319" s="176"/>
      <c r="CI319" s="176"/>
      <c r="CJ319" s="176"/>
      <c r="CK319" s="176"/>
      <c r="CL319" s="176"/>
      <c r="CM319" s="176"/>
      <c r="CN319" s="176"/>
      <c r="CO319" s="176"/>
      <c r="CP319" s="176"/>
      <c r="CQ319" s="176"/>
      <c r="CR319" s="176"/>
      <c r="CS319" s="176"/>
      <c r="CT319" s="176"/>
      <c r="CU319" s="176"/>
      <c r="CV319" s="176"/>
      <c r="CW319" s="176"/>
    </row>
    <row r="320" spans="1:101" s="179" customFormat="1" ht="20.100000000000001" customHeight="1">
      <c r="A320" s="657">
        <f t="shared" si="88"/>
        <v>277</v>
      </c>
      <c r="B320" s="196" t="str">
        <f t="shared" si="83"/>
        <v>Swansea Bay UHB</v>
      </c>
      <c r="C320" s="89"/>
      <c r="D320" s="89"/>
      <c r="E320" s="89"/>
      <c r="F320" s="89"/>
      <c r="G320" s="89"/>
      <c r="H320" s="197">
        <f t="shared" si="84"/>
        <v>0</v>
      </c>
      <c r="I320" s="197"/>
      <c r="J320" s="89"/>
      <c r="K320" s="90"/>
      <c r="L320" s="90"/>
      <c r="M320" s="89"/>
      <c r="N320" s="89"/>
      <c r="O320" s="89"/>
      <c r="P320" s="89"/>
      <c r="Q320" s="89"/>
      <c r="R320" s="122"/>
      <c r="S320" s="122"/>
      <c r="T320" s="122"/>
      <c r="U320" s="123"/>
      <c r="V320" s="123"/>
      <c r="W320" s="123"/>
      <c r="X320" s="122"/>
      <c r="Y320" s="122"/>
      <c r="Z320" s="122"/>
      <c r="AA320" s="122"/>
      <c r="AB320" s="122"/>
      <c r="AC320" s="122"/>
      <c r="AD320" s="197">
        <f t="shared" si="77"/>
        <v>0</v>
      </c>
      <c r="AE320" s="196" t="str">
        <f t="shared" si="89"/>
        <v/>
      </c>
      <c r="AF320" s="196" t="str">
        <f t="shared" si="78"/>
        <v/>
      </c>
      <c r="AG320" s="196" t="str">
        <f t="shared" si="79"/>
        <v/>
      </c>
      <c r="AH320" s="196" t="str">
        <f t="shared" si="80"/>
        <v/>
      </c>
      <c r="AI320" s="196" t="str">
        <f t="shared" si="81"/>
        <v/>
      </c>
      <c r="AJ320" s="196" t="str">
        <f t="shared" si="82"/>
        <v/>
      </c>
      <c r="AK320" s="196" t="str">
        <f t="shared" si="85"/>
        <v/>
      </c>
      <c r="AL320" s="196" t="str">
        <f t="shared" si="86"/>
        <v/>
      </c>
      <c r="AM320" s="176"/>
      <c r="AN320" s="176">
        <f t="shared" si="87"/>
        <v>0</v>
      </c>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row>
    <row r="321" spans="1:101" s="179" customFormat="1" ht="20.100000000000001" customHeight="1">
      <c r="A321" s="657">
        <f t="shared" si="88"/>
        <v>278</v>
      </c>
      <c r="B321" s="196" t="str">
        <f t="shared" si="83"/>
        <v>Swansea Bay UHB</v>
      </c>
      <c r="C321" s="89"/>
      <c r="D321" s="89"/>
      <c r="E321" s="89"/>
      <c r="F321" s="89"/>
      <c r="G321" s="89"/>
      <c r="H321" s="197">
        <f t="shared" si="84"/>
        <v>0</v>
      </c>
      <c r="I321" s="197"/>
      <c r="J321" s="89"/>
      <c r="K321" s="90"/>
      <c r="L321" s="90"/>
      <c r="M321" s="89"/>
      <c r="N321" s="89"/>
      <c r="O321" s="89"/>
      <c r="P321" s="89"/>
      <c r="Q321" s="89"/>
      <c r="R321" s="122"/>
      <c r="S321" s="122"/>
      <c r="T321" s="122"/>
      <c r="U321" s="123"/>
      <c r="V321" s="123"/>
      <c r="W321" s="123"/>
      <c r="X321" s="122"/>
      <c r="Y321" s="122"/>
      <c r="Z321" s="122"/>
      <c r="AA321" s="122"/>
      <c r="AB321" s="122"/>
      <c r="AC321" s="122"/>
      <c r="AD321" s="197">
        <f t="shared" si="77"/>
        <v>0</v>
      </c>
      <c r="AE321" s="196" t="str">
        <f t="shared" si="89"/>
        <v/>
      </c>
      <c r="AF321" s="196" t="str">
        <f t="shared" si="78"/>
        <v/>
      </c>
      <c r="AG321" s="196" t="str">
        <f t="shared" si="79"/>
        <v/>
      </c>
      <c r="AH321" s="196" t="str">
        <f t="shared" si="80"/>
        <v/>
      </c>
      <c r="AI321" s="196" t="str">
        <f t="shared" si="81"/>
        <v/>
      </c>
      <c r="AJ321" s="196" t="str">
        <f t="shared" si="82"/>
        <v/>
      </c>
      <c r="AK321" s="196" t="str">
        <f t="shared" si="85"/>
        <v/>
      </c>
      <c r="AL321" s="196" t="str">
        <f t="shared" si="86"/>
        <v/>
      </c>
      <c r="AM321" s="176"/>
      <c r="AN321" s="176">
        <f t="shared" si="87"/>
        <v>0</v>
      </c>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row>
    <row r="322" spans="1:101" s="179" customFormat="1" ht="20.100000000000001" customHeight="1">
      <c r="A322" s="657">
        <f t="shared" si="88"/>
        <v>279</v>
      </c>
      <c r="B322" s="196" t="str">
        <f t="shared" si="83"/>
        <v>Swansea Bay UHB</v>
      </c>
      <c r="C322" s="89"/>
      <c r="D322" s="89"/>
      <c r="E322" s="89"/>
      <c r="F322" s="89"/>
      <c r="G322" s="89"/>
      <c r="H322" s="197">
        <f t="shared" si="84"/>
        <v>0</v>
      </c>
      <c r="I322" s="197"/>
      <c r="J322" s="89"/>
      <c r="K322" s="90"/>
      <c r="L322" s="90"/>
      <c r="M322" s="89"/>
      <c r="N322" s="89"/>
      <c r="O322" s="89"/>
      <c r="P322" s="89"/>
      <c r="Q322" s="89"/>
      <c r="R322" s="122"/>
      <c r="S322" s="122"/>
      <c r="T322" s="122"/>
      <c r="U322" s="123"/>
      <c r="V322" s="123"/>
      <c r="W322" s="123"/>
      <c r="X322" s="122"/>
      <c r="Y322" s="122"/>
      <c r="Z322" s="122"/>
      <c r="AA322" s="122"/>
      <c r="AB322" s="122"/>
      <c r="AC322" s="122"/>
      <c r="AD322" s="197">
        <f t="shared" si="77"/>
        <v>0</v>
      </c>
      <c r="AE322" s="196" t="str">
        <f t="shared" si="89"/>
        <v/>
      </c>
      <c r="AF322" s="196" t="str">
        <f t="shared" si="78"/>
        <v/>
      </c>
      <c r="AG322" s="196" t="str">
        <f t="shared" si="79"/>
        <v/>
      </c>
      <c r="AH322" s="196" t="str">
        <f t="shared" si="80"/>
        <v/>
      </c>
      <c r="AI322" s="196" t="str">
        <f t="shared" si="81"/>
        <v/>
      </c>
      <c r="AJ322" s="196" t="str">
        <f t="shared" si="82"/>
        <v/>
      </c>
      <c r="AK322" s="196" t="str">
        <f t="shared" si="85"/>
        <v/>
      </c>
      <c r="AL322" s="196" t="str">
        <f t="shared" si="86"/>
        <v/>
      </c>
      <c r="AM322" s="176"/>
      <c r="AN322" s="176">
        <f t="shared" si="87"/>
        <v>0</v>
      </c>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row>
    <row r="323" spans="1:101" s="179" customFormat="1" ht="20.100000000000001" customHeight="1">
      <c r="A323" s="657">
        <f t="shared" si="88"/>
        <v>280</v>
      </c>
      <c r="B323" s="196" t="str">
        <f t="shared" si="83"/>
        <v>Swansea Bay UHB</v>
      </c>
      <c r="C323" s="89"/>
      <c r="D323" s="89"/>
      <c r="E323" s="89"/>
      <c r="F323" s="89"/>
      <c r="G323" s="89"/>
      <c r="H323" s="197">
        <f t="shared" si="84"/>
        <v>0</v>
      </c>
      <c r="I323" s="197"/>
      <c r="J323" s="89"/>
      <c r="K323" s="90"/>
      <c r="L323" s="90"/>
      <c r="M323" s="89"/>
      <c r="N323" s="89"/>
      <c r="O323" s="89"/>
      <c r="P323" s="89"/>
      <c r="Q323" s="89"/>
      <c r="R323" s="122"/>
      <c r="S323" s="122"/>
      <c r="T323" s="122"/>
      <c r="U323" s="123"/>
      <c r="V323" s="123"/>
      <c r="W323" s="123"/>
      <c r="X323" s="122"/>
      <c r="Y323" s="122"/>
      <c r="Z323" s="122"/>
      <c r="AA323" s="122"/>
      <c r="AB323" s="122"/>
      <c r="AC323" s="122"/>
      <c r="AD323" s="197">
        <f t="shared" si="77"/>
        <v>0</v>
      </c>
      <c r="AE323" s="196" t="str">
        <f t="shared" si="89"/>
        <v/>
      </c>
      <c r="AF323" s="196" t="str">
        <f t="shared" si="78"/>
        <v/>
      </c>
      <c r="AG323" s="196" t="str">
        <f t="shared" si="79"/>
        <v/>
      </c>
      <c r="AH323" s="196" t="str">
        <f t="shared" si="80"/>
        <v/>
      </c>
      <c r="AI323" s="196" t="str">
        <f t="shared" si="81"/>
        <v/>
      </c>
      <c r="AJ323" s="196" t="str">
        <f t="shared" si="82"/>
        <v/>
      </c>
      <c r="AK323" s="196" t="str">
        <f t="shared" si="85"/>
        <v/>
      </c>
      <c r="AL323" s="196" t="str">
        <f t="shared" si="86"/>
        <v/>
      </c>
      <c r="AM323" s="176"/>
      <c r="AN323" s="176">
        <f t="shared" si="87"/>
        <v>0</v>
      </c>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row>
    <row r="324" spans="1:101" s="179" customFormat="1" ht="20.100000000000001" customHeight="1">
      <c r="A324" s="657">
        <f t="shared" si="88"/>
        <v>281</v>
      </c>
      <c r="B324" s="196" t="str">
        <f t="shared" si="83"/>
        <v>Swansea Bay UHB</v>
      </c>
      <c r="C324" s="89"/>
      <c r="D324" s="89"/>
      <c r="E324" s="89"/>
      <c r="F324" s="89"/>
      <c r="G324" s="89"/>
      <c r="H324" s="197">
        <f t="shared" si="84"/>
        <v>0</v>
      </c>
      <c r="I324" s="197"/>
      <c r="J324" s="89"/>
      <c r="K324" s="90"/>
      <c r="L324" s="90"/>
      <c r="M324" s="89"/>
      <c r="N324" s="89"/>
      <c r="O324" s="89"/>
      <c r="P324" s="89"/>
      <c r="Q324" s="89"/>
      <c r="R324" s="122"/>
      <c r="S324" s="122"/>
      <c r="T324" s="122"/>
      <c r="U324" s="123"/>
      <c r="V324" s="123"/>
      <c r="W324" s="123"/>
      <c r="X324" s="122"/>
      <c r="Y324" s="122"/>
      <c r="Z324" s="122"/>
      <c r="AA324" s="122"/>
      <c r="AB324" s="122"/>
      <c r="AC324" s="122"/>
      <c r="AD324" s="197">
        <f t="shared" si="77"/>
        <v>0</v>
      </c>
      <c r="AE324" s="196" t="str">
        <f t="shared" si="89"/>
        <v/>
      </c>
      <c r="AF324" s="196" t="str">
        <f t="shared" si="78"/>
        <v/>
      </c>
      <c r="AG324" s="196" t="str">
        <f t="shared" si="79"/>
        <v/>
      </c>
      <c r="AH324" s="196" t="str">
        <f t="shared" si="80"/>
        <v/>
      </c>
      <c r="AI324" s="196" t="str">
        <f t="shared" si="81"/>
        <v/>
      </c>
      <c r="AJ324" s="196" t="str">
        <f t="shared" si="82"/>
        <v/>
      </c>
      <c r="AK324" s="196" t="str">
        <f t="shared" si="85"/>
        <v/>
      </c>
      <c r="AL324" s="196" t="str">
        <f t="shared" si="86"/>
        <v/>
      </c>
      <c r="AM324" s="176"/>
      <c r="AN324" s="176">
        <f t="shared" si="87"/>
        <v>0</v>
      </c>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row>
    <row r="325" spans="1:101" s="179" customFormat="1" ht="20.100000000000001" customHeight="1">
      <c r="A325" s="657">
        <f t="shared" si="88"/>
        <v>282</v>
      </c>
      <c r="B325" s="196" t="str">
        <f t="shared" si="83"/>
        <v>Swansea Bay UHB</v>
      </c>
      <c r="C325" s="89"/>
      <c r="D325" s="89"/>
      <c r="E325" s="89"/>
      <c r="F325" s="89"/>
      <c r="G325" s="89"/>
      <c r="H325" s="197">
        <f t="shared" si="84"/>
        <v>0</v>
      </c>
      <c r="I325" s="197"/>
      <c r="J325" s="89"/>
      <c r="K325" s="90"/>
      <c r="L325" s="90"/>
      <c r="M325" s="89"/>
      <c r="N325" s="89"/>
      <c r="O325" s="89"/>
      <c r="P325" s="89"/>
      <c r="Q325" s="89"/>
      <c r="R325" s="122"/>
      <c r="S325" s="122"/>
      <c r="T325" s="122"/>
      <c r="U325" s="123"/>
      <c r="V325" s="123"/>
      <c r="W325" s="123"/>
      <c r="X325" s="122"/>
      <c r="Y325" s="122"/>
      <c r="Z325" s="122"/>
      <c r="AA325" s="122"/>
      <c r="AB325" s="122"/>
      <c r="AC325" s="122"/>
      <c r="AD325" s="197">
        <f t="shared" si="77"/>
        <v>0</v>
      </c>
      <c r="AE325" s="196" t="str">
        <f t="shared" si="89"/>
        <v/>
      </c>
      <c r="AF325" s="196" t="str">
        <f t="shared" si="78"/>
        <v/>
      </c>
      <c r="AG325" s="196" t="str">
        <f t="shared" si="79"/>
        <v/>
      </c>
      <c r="AH325" s="196" t="str">
        <f t="shared" si="80"/>
        <v/>
      </c>
      <c r="AI325" s="196" t="str">
        <f t="shared" si="81"/>
        <v/>
      </c>
      <c r="AJ325" s="196" t="str">
        <f t="shared" si="82"/>
        <v/>
      </c>
      <c r="AK325" s="196" t="str">
        <f t="shared" si="85"/>
        <v/>
      </c>
      <c r="AL325" s="196" t="str">
        <f t="shared" si="86"/>
        <v/>
      </c>
      <c r="AM325" s="176"/>
      <c r="AN325" s="176">
        <f t="shared" si="87"/>
        <v>0</v>
      </c>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row>
    <row r="326" spans="1:101" s="179" customFormat="1" ht="20.100000000000001" customHeight="1">
      <c r="A326" s="657">
        <f t="shared" si="88"/>
        <v>283</v>
      </c>
      <c r="B326" s="196" t="str">
        <f t="shared" si="83"/>
        <v>Swansea Bay UHB</v>
      </c>
      <c r="C326" s="89"/>
      <c r="D326" s="89"/>
      <c r="E326" s="89"/>
      <c r="F326" s="89"/>
      <c r="G326" s="89"/>
      <c r="H326" s="197">
        <f t="shared" si="84"/>
        <v>0</v>
      </c>
      <c r="I326" s="197"/>
      <c r="J326" s="89"/>
      <c r="K326" s="90"/>
      <c r="L326" s="90"/>
      <c r="M326" s="89"/>
      <c r="N326" s="89"/>
      <c r="O326" s="89"/>
      <c r="P326" s="89"/>
      <c r="Q326" s="89"/>
      <c r="R326" s="122"/>
      <c r="S326" s="122"/>
      <c r="T326" s="122"/>
      <c r="U326" s="123"/>
      <c r="V326" s="123"/>
      <c r="W326" s="123"/>
      <c r="X326" s="122"/>
      <c r="Y326" s="122"/>
      <c r="Z326" s="122"/>
      <c r="AA326" s="122"/>
      <c r="AB326" s="122"/>
      <c r="AC326" s="122"/>
      <c r="AD326" s="197">
        <f t="shared" si="77"/>
        <v>0</v>
      </c>
      <c r="AE326" s="196" t="str">
        <f t="shared" si="89"/>
        <v/>
      </c>
      <c r="AF326" s="196" t="str">
        <f t="shared" si="78"/>
        <v/>
      </c>
      <c r="AG326" s="196" t="str">
        <f t="shared" si="79"/>
        <v/>
      </c>
      <c r="AH326" s="196" t="str">
        <f t="shared" si="80"/>
        <v/>
      </c>
      <c r="AI326" s="196" t="str">
        <f t="shared" si="81"/>
        <v/>
      </c>
      <c r="AJ326" s="196" t="str">
        <f t="shared" si="82"/>
        <v/>
      </c>
      <c r="AK326" s="196" t="str">
        <f t="shared" si="85"/>
        <v/>
      </c>
      <c r="AL326" s="196" t="str">
        <f t="shared" si="86"/>
        <v/>
      </c>
      <c r="AM326" s="176"/>
      <c r="AN326" s="176">
        <f t="shared" si="87"/>
        <v>0</v>
      </c>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row>
    <row r="327" spans="1:101" s="179" customFormat="1" ht="20.100000000000001" customHeight="1">
      <c r="A327" s="657">
        <f t="shared" si="88"/>
        <v>284</v>
      </c>
      <c r="B327" s="196" t="str">
        <f t="shared" si="83"/>
        <v>Swansea Bay UHB</v>
      </c>
      <c r="C327" s="89"/>
      <c r="D327" s="89"/>
      <c r="E327" s="89"/>
      <c r="F327" s="89"/>
      <c r="G327" s="89"/>
      <c r="H327" s="197">
        <f t="shared" si="84"/>
        <v>0</v>
      </c>
      <c r="I327" s="197"/>
      <c r="J327" s="89"/>
      <c r="K327" s="90"/>
      <c r="L327" s="90"/>
      <c r="M327" s="89"/>
      <c r="N327" s="89"/>
      <c r="O327" s="89"/>
      <c r="P327" s="89"/>
      <c r="Q327" s="89"/>
      <c r="R327" s="122"/>
      <c r="S327" s="122"/>
      <c r="T327" s="122"/>
      <c r="U327" s="123"/>
      <c r="V327" s="123"/>
      <c r="W327" s="123"/>
      <c r="X327" s="122"/>
      <c r="Y327" s="122"/>
      <c r="Z327" s="122"/>
      <c r="AA327" s="122"/>
      <c r="AB327" s="122"/>
      <c r="AC327" s="122"/>
      <c r="AD327" s="197">
        <f t="shared" si="77"/>
        <v>0</v>
      </c>
      <c r="AE327" s="196" t="str">
        <f t="shared" si="89"/>
        <v/>
      </c>
      <c r="AF327" s="196" t="str">
        <f t="shared" si="78"/>
        <v/>
      </c>
      <c r="AG327" s="196" t="str">
        <f t="shared" si="79"/>
        <v/>
      </c>
      <c r="AH327" s="196" t="str">
        <f t="shared" si="80"/>
        <v/>
      </c>
      <c r="AI327" s="196" t="str">
        <f t="shared" si="81"/>
        <v/>
      </c>
      <c r="AJ327" s="196" t="str">
        <f t="shared" si="82"/>
        <v/>
      </c>
      <c r="AK327" s="196" t="str">
        <f t="shared" si="85"/>
        <v/>
      </c>
      <c r="AL327" s="196" t="str">
        <f t="shared" si="86"/>
        <v/>
      </c>
      <c r="AM327" s="176"/>
      <c r="AN327" s="176">
        <f t="shared" si="87"/>
        <v>0</v>
      </c>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row>
    <row r="328" spans="1:101" s="179" customFormat="1" ht="20.100000000000001" customHeight="1">
      <c r="A328" s="657">
        <f t="shared" si="88"/>
        <v>285</v>
      </c>
      <c r="B328" s="196" t="str">
        <f t="shared" si="83"/>
        <v>Swansea Bay UHB</v>
      </c>
      <c r="C328" s="89"/>
      <c r="D328" s="89"/>
      <c r="E328" s="89"/>
      <c r="F328" s="89"/>
      <c r="G328" s="89"/>
      <c r="H328" s="197">
        <f t="shared" si="84"/>
        <v>0</v>
      </c>
      <c r="I328" s="197"/>
      <c r="J328" s="89"/>
      <c r="K328" s="90"/>
      <c r="L328" s="90"/>
      <c r="M328" s="89"/>
      <c r="N328" s="89"/>
      <c r="O328" s="89"/>
      <c r="P328" s="89"/>
      <c r="Q328" s="89"/>
      <c r="R328" s="122"/>
      <c r="S328" s="122"/>
      <c r="T328" s="122"/>
      <c r="U328" s="123"/>
      <c r="V328" s="123"/>
      <c r="W328" s="123"/>
      <c r="X328" s="122"/>
      <c r="Y328" s="122"/>
      <c r="Z328" s="122"/>
      <c r="AA328" s="122"/>
      <c r="AB328" s="122"/>
      <c r="AC328" s="122"/>
      <c r="AD328" s="197">
        <f t="shared" si="77"/>
        <v>0</v>
      </c>
      <c r="AE328" s="196" t="str">
        <f t="shared" si="89"/>
        <v/>
      </c>
      <c r="AF328" s="196" t="str">
        <f t="shared" si="78"/>
        <v/>
      </c>
      <c r="AG328" s="196" t="str">
        <f t="shared" si="79"/>
        <v/>
      </c>
      <c r="AH328" s="196" t="str">
        <f t="shared" si="80"/>
        <v/>
      </c>
      <c r="AI328" s="196" t="str">
        <f t="shared" si="81"/>
        <v/>
      </c>
      <c r="AJ328" s="196" t="str">
        <f t="shared" si="82"/>
        <v/>
      </c>
      <c r="AK328" s="196" t="str">
        <f t="shared" si="85"/>
        <v/>
      </c>
      <c r="AL328" s="196" t="str">
        <f t="shared" si="86"/>
        <v/>
      </c>
      <c r="AM328" s="176"/>
      <c r="AN328" s="176">
        <f t="shared" si="87"/>
        <v>0</v>
      </c>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row>
    <row r="329" spans="1:101" s="179" customFormat="1" ht="20.100000000000001" customHeight="1">
      <c r="A329" s="657">
        <f t="shared" si="88"/>
        <v>286</v>
      </c>
      <c r="B329" s="196" t="str">
        <f t="shared" si="83"/>
        <v>Swansea Bay UHB</v>
      </c>
      <c r="C329" s="89"/>
      <c r="D329" s="89"/>
      <c r="E329" s="89"/>
      <c r="F329" s="89"/>
      <c r="G329" s="89"/>
      <c r="H329" s="197">
        <f t="shared" si="84"/>
        <v>0</v>
      </c>
      <c r="I329" s="197"/>
      <c r="J329" s="89"/>
      <c r="K329" s="90"/>
      <c r="L329" s="90"/>
      <c r="M329" s="89"/>
      <c r="N329" s="89"/>
      <c r="O329" s="89"/>
      <c r="P329" s="89"/>
      <c r="Q329" s="89"/>
      <c r="R329" s="122"/>
      <c r="S329" s="122"/>
      <c r="T329" s="122"/>
      <c r="U329" s="123"/>
      <c r="V329" s="123"/>
      <c r="W329" s="123"/>
      <c r="X329" s="122"/>
      <c r="Y329" s="122"/>
      <c r="Z329" s="122"/>
      <c r="AA329" s="122"/>
      <c r="AB329" s="122"/>
      <c r="AC329" s="122"/>
      <c r="AD329" s="197">
        <f t="shared" si="77"/>
        <v>0</v>
      </c>
      <c r="AE329" s="196" t="str">
        <f t="shared" si="89"/>
        <v/>
      </c>
      <c r="AF329" s="196" t="str">
        <f t="shared" si="78"/>
        <v/>
      </c>
      <c r="AG329" s="196" t="str">
        <f t="shared" si="79"/>
        <v/>
      </c>
      <c r="AH329" s="196" t="str">
        <f t="shared" si="80"/>
        <v/>
      </c>
      <c r="AI329" s="196" t="str">
        <f t="shared" si="81"/>
        <v/>
      </c>
      <c r="AJ329" s="196" t="str">
        <f t="shared" si="82"/>
        <v/>
      </c>
      <c r="AK329" s="196" t="str">
        <f t="shared" si="85"/>
        <v/>
      </c>
      <c r="AL329" s="196" t="str">
        <f t="shared" si="86"/>
        <v/>
      </c>
      <c r="AM329" s="176"/>
      <c r="AN329" s="176">
        <f t="shared" si="87"/>
        <v>0</v>
      </c>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row>
    <row r="330" spans="1:101" s="179" customFormat="1" ht="20.100000000000001" customHeight="1">
      <c r="A330" s="657">
        <f t="shared" si="88"/>
        <v>287</v>
      </c>
      <c r="B330" s="196" t="str">
        <f t="shared" si="83"/>
        <v>Swansea Bay UHB</v>
      </c>
      <c r="C330" s="89"/>
      <c r="D330" s="89"/>
      <c r="E330" s="89"/>
      <c r="F330" s="89"/>
      <c r="G330" s="89"/>
      <c r="H330" s="197">
        <f t="shared" si="84"/>
        <v>0</v>
      </c>
      <c r="I330" s="197"/>
      <c r="J330" s="89"/>
      <c r="K330" s="90"/>
      <c r="L330" s="90"/>
      <c r="M330" s="89"/>
      <c r="N330" s="89"/>
      <c r="O330" s="89"/>
      <c r="P330" s="89"/>
      <c r="Q330" s="89"/>
      <c r="R330" s="122"/>
      <c r="S330" s="122"/>
      <c r="T330" s="122"/>
      <c r="U330" s="123"/>
      <c r="V330" s="123"/>
      <c r="W330" s="123"/>
      <c r="X330" s="122"/>
      <c r="Y330" s="122"/>
      <c r="Z330" s="122"/>
      <c r="AA330" s="122"/>
      <c r="AB330" s="122"/>
      <c r="AC330" s="122"/>
      <c r="AD330" s="197">
        <f t="shared" si="77"/>
        <v>0</v>
      </c>
      <c r="AE330" s="196" t="str">
        <f t="shared" si="89"/>
        <v/>
      </c>
      <c r="AF330" s="196" t="str">
        <f t="shared" si="78"/>
        <v/>
      </c>
      <c r="AG330" s="196" t="str">
        <f t="shared" si="79"/>
        <v/>
      </c>
      <c r="AH330" s="196" t="str">
        <f t="shared" si="80"/>
        <v/>
      </c>
      <c r="AI330" s="196" t="str">
        <f t="shared" si="81"/>
        <v/>
      </c>
      <c r="AJ330" s="196" t="str">
        <f t="shared" si="82"/>
        <v/>
      </c>
      <c r="AK330" s="196" t="str">
        <f t="shared" si="85"/>
        <v/>
      </c>
      <c r="AL330" s="196" t="str">
        <f t="shared" si="86"/>
        <v/>
      </c>
      <c r="AM330" s="176"/>
      <c r="AN330" s="176">
        <f t="shared" si="87"/>
        <v>0</v>
      </c>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row>
    <row r="331" spans="1:101" s="179" customFormat="1" ht="20.100000000000001" customHeight="1">
      <c r="A331" s="657">
        <f t="shared" si="88"/>
        <v>288</v>
      </c>
      <c r="B331" s="196" t="str">
        <f t="shared" si="83"/>
        <v>Swansea Bay UHB</v>
      </c>
      <c r="C331" s="89"/>
      <c r="D331" s="89"/>
      <c r="E331" s="89"/>
      <c r="F331" s="89"/>
      <c r="G331" s="89"/>
      <c r="H331" s="197">
        <f t="shared" si="84"/>
        <v>0</v>
      </c>
      <c r="I331" s="197"/>
      <c r="J331" s="89"/>
      <c r="K331" s="90"/>
      <c r="L331" s="90"/>
      <c r="M331" s="89"/>
      <c r="N331" s="89"/>
      <c r="O331" s="89"/>
      <c r="P331" s="89"/>
      <c r="Q331" s="89"/>
      <c r="R331" s="122"/>
      <c r="S331" s="122"/>
      <c r="T331" s="122"/>
      <c r="U331" s="123"/>
      <c r="V331" s="123"/>
      <c r="W331" s="123"/>
      <c r="X331" s="122"/>
      <c r="Y331" s="122"/>
      <c r="Z331" s="122"/>
      <c r="AA331" s="122"/>
      <c r="AB331" s="122"/>
      <c r="AC331" s="122"/>
      <c r="AD331" s="197">
        <f t="shared" si="77"/>
        <v>0</v>
      </c>
      <c r="AE331" s="196" t="str">
        <f t="shared" si="89"/>
        <v/>
      </c>
      <c r="AF331" s="196" t="str">
        <f t="shared" si="78"/>
        <v/>
      </c>
      <c r="AG331" s="196" t="str">
        <f t="shared" si="79"/>
        <v/>
      </c>
      <c r="AH331" s="196" t="str">
        <f t="shared" si="80"/>
        <v/>
      </c>
      <c r="AI331" s="196" t="str">
        <f t="shared" si="81"/>
        <v/>
      </c>
      <c r="AJ331" s="196" t="str">
        <f t="shared" si="82"/>
        <v/>
      </c>
      <c r="AK331" s="196" t="str">
        <f t="shared" si="85"/>
        <v/>
      </c>
      <c r="AL331" s="196" t="str">
        <f t="shared" si="86"/>
        <v/>
      </c>
      <c r="AM331" s="176"/>
      <c r="AN331" s="176">
        <f t="shared" si="87"/>
        <v>0</v>
      </c>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row>
    <row r="332" spans="1:101" s="179" customFormat="1" ht="20.100000000000001" customHeight="1">
      <c r="A332" s="657">
        <f t="shared" si="88"/>
        <v>289</v>
      </c>
      <c r="B332" s="196" t="str">
        <f t="shared" si="83"/>
        <v>Swansea Bay UHB</v>
      </c>
      <c r="C332" s="89"/>
      <c r="D332" s="89"/>
      <c r="E332" s="89"/>
      <c r="F332" s="89"/>
      <c r="G332" s="89"/>
      <c r="H332" s="197">
        <f t="shared" si="84"/>
        <v>0</v>
      </c>
      <c r="I332" s="197"/>
      <c r="J332" s="89"/>
      <c r="K332" s="90"/>
      <c r="L332" s="90"/>
      <c r="M332" s="89"/>
      <c r="N332" s="89"/>
      <c r="O332" s="89"/>
      <c r="P332" s="89"/>
      <c r="Q332" s="89"/>
      <c r="R332" s="122"/>
      <c r="S332" s="122"/>
      <c r="T332" s="122"/>
      <c r="U332" s="123"/>
      <c r="V332" s="123"/>
      <c r="W332" s="123"/>
      <c r="X332" s="122"/>
      <c r="Y332" s="122"/>
      <c r="Z332" s="122"/>
      <c r="AA332" s="122"/>
      <c r="AB332" s="122"/>
      <c r="AC332" s="122"/>
      <c r="AD332" s="197">
        <f t="shared" si="77"/>
        <v>0</v>
      </c>
      <c r="AE332" s="196" t="str">
        <f t="shared" si="89"/>
        <v/>
      </c>
      <c r="AF332" s="196" t="str">
        <f t="shared" si="78"/>
        <v/>
      </c>
      <c r="AG332" s="196" t="str">
        <f t="shared" si="79"/>
        <v/>
      </c>
      <c r="AH332" s="196" t="str">
        <f t="shared" si="80"/>
        <v/>
      </c>
      <c r="AI332" s="196" t="str">
        <f t="shared" si="81"/>
        <v/>
      </c>
      <c r="AJ332" s="196" t="str">
        <f t="shared" si="82"/>
        <v/>
      </c>
      <c r="AK332" s="196" t="str">
        <f t="shared" si="85"/>
        <v/>
      </c>
      <c r="AL332" s="196" t="str">
        <f t="shared" si="86"/>
        <v/>
      </c>
      <c r="AM332" s="176"/>
      <c r="AN332" s="176">
        <f t="shared" si="87"/>
        <v>0</v>
      </c>
      <c r="AO332" s="176"/>
      <c r="AP332" s="176"/>
      <c r="AQ332" s="176"/>
      <c r="AR332" s="176"/>
      <c r="AS332" s="176"/>
      <c r="AT332" s="176"/>
      <c r="AU332" s="176"/>
      <c r="AV332" s="176"/>
      <c r="AW332" s="176"/>
      <c r="AX332" s="176"/>
      <c r="AY332" s="176"/>
      <c r="AZ332" s="176"/>
      <c r="BA332" s="176"/>
      <c r="BB332" s="176"/>
      <c r="BC332" s="176"/>
      <c r="BD332" s="176"/>
      <c r="BE332" s="176"/>
      <c r="BF332" s="176"/>
      <c r="BG332" s="176"/>
      <c r="BH332" s="176"/>
      <c r="BI332" s="176"/>
      <c r="BJ332" s="176"/>
      <c r="BK332" s="176"/>
      <c r="BL332" s="176"/>
      <c r="BM332" s="176"/>
      <c r="BN332" s="176"/>
      <c r="BO332" s="176"/>
      <c r="BP332" s="176"/>
      <c r="BQ332" s="176"/>
      <c r="BR332" s="176"/>
      <c r="BS332" s="176"/>
      <c r="BT332" s="176"/>
      <c r="BU332" s="176"/>
      <c r="BV332" s="176"/>
      <c r="BW332" s="176"/>
      <c r="BX332" s="176"/>
      <c r="BY332" s="176"/>
      <c r="BZ332" s="176"/>
      <c r="CA332" s="176"/>
      <c r="CB332" s="176"/>
      <c r="CC332" s="176"/>
      <c r="CD332" s="176"/>
      <c r="CE332" s="176"/>
      <c r="CF332" s="176"/>
      <c r="CG332" s="176"/>
      <c r="CH332" s="176"/>
      <c r="CI332" s="176"/>
      <c r="CJ332" s="176"/>
      <c r="CK332" s="176"/>
      <c r="CL332" s="176"/>
      <c r="CM332" s="176"/>
      <c r="CN332" s="176"/>
      <c r="CO332" s="176"/>
      <c r="CP332" s="176"/>
      <c r="CQ332" s="176"/>
      <c r="CR332" s="176"/>
      <c r="CS332" s="176"/>
      <c r="CT332" s="176"/>
      <c r="CU332" s="176"/>
      <c r="CV332" s="176"/>
      <c r="CW332" s="176"/>
    </row>
    <row r="333" spans="1:101" s="179" customFormat="1" ht="20.100000000000001" customHeight="1">
      <c r="A333" s="657">
        <f t="shared" si="88"/>
        <v>290</v>
      </c>
      <c r="B333" s="196" t="str">
        <f t="shared" si="83"/>
        <v>Swansea Bay UHB</v>
      </c>
      <c r="C333" s="89"/>
      <c r="D333" s="89"/>
      <c r="E333" s="89"/>
      <c r="F333" s="89"/>
      <c r="G333" s="89"/>
      <c r="H333" s="197">
        <f t="shared" si="84"/>
        <v>0</v>
      </c>
      <c r="I333" s="197"/>
      <c r="J333" s="89"/>
      <c r="K333" s="90"/>
      <c r="L333" s="90"/>
      <c r="M333" s="89"/>
      <c r="N333" s="89"/>
      <c r="O333" s="89"/>
      <c r="P333" s="89"/>
      <c r="Q333" s="89"/>
      <c r="R333" s="122"/>
      <c r="S333" s="122"/>
      <c r="T333" s="122"/>
      <c r="U333" s="123"/>
      <c r="V333" s="123"/>
      <c r="W333" s="123"/>
      <c r="X333" s="122"/>
      <c r="Y333" s="122"/>
      <c r="Z333" s="122"/>
      <c r="AA333" s="122"/>
      <c r="AB333" s="122"/>
      <c r="AC333" s="122"/>
      <c r="AD333" s="197">
        <f t="shared" si="77"/>
        <v>0</v>
      </c>
      <c r="AE333" s="196" t="str">
        <f t="shared" si="89"/>
        <v/>
      </c>
      <c r="AF333" s="196" t="str">
        <f t="shared" si="78"/>
        <v/>
      </c>
      <c r="AG333" s="196" t="str">
        <f t="shared" si="79"/>
        <v/>
      </c>
      <c r="AH333" s="196" t="str">
        <f t="shared" si="80"/>
        <v/>
      </c>
      <c r="AI333" s="196" t="str">
        <f t="shared" si="81"/>
        <v/>
      </c>
      <c r="AJ333" s="196" t="str">
        <f t="shared" si="82"/>
        <v/>
      </c>
      <c r="AK333" s="196" t="str">
        <f t="shared" si="85"/>
        <v/>
      </c>
      <c r="AL333" s="196" t="str">
        <f t="shared" si="86"/>
        <v/>
      </c>
      <c r="AM333" s="176"/>
      <c r="AN333" s="176">
        <f t="shared" si="87"/>
        <v>0</v>
      </c>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row>
    <row r="334" spans="1:101" s="179" customFormat="1" ht="20.100000000000001" customHeight="1">
      <c r="A334" s="657">
        <f t="shared" si="88"/>
        <v>291</v>
      </c>
      <c r="B334" s="196" t="str">
        <f t="shared" si="83"/>
        <v>Swansea Bay UHB</v>
      </c>
      <c r="C334" s="89"/>
      <c r="D334" s="89"/>
      <c r="E334" s="89"/>
      <c r="F334" s="89"/>
      <c r="G334" s="89"/>
      <c r="H334" s="197">
        <f t="shared" si="84"/>
        <v>0</v>
      </c>
      <c r="I334" s="197"/>
      <c r="J334" s="89"/>
      <c r="K334" s="90"/>
      <c r="L334" s="90"/>
      <c r="M334" s="89"/>
      <c r="N334" s="89"/>
      <c r="O334" s="89"/>
      <c r="P334" s="89"/>
      <c r="Q334" s="89"/>
      <c r="R334" s="122"/>
      <c r="S334" s="122"/>
      <c r="T334" s="122"/>
      <c r="U334" s="123"/>
      <c r="V334" s="123"/>
      <c r="W334" s="123"/>
      <c r="X334" s="122"/>
      <c r="Y334" s="122"/>
      <c r="Z334" s="122"/>
      <c r="AA334" s="122"/>
      <c r="AB334" s="122"/>
      <c r="AC334" s="122"/>
      <c r="AD334" s="197">
        <f t="shared" si="77"/>
        <v>0</v>
      </c>
      <c r="AE334" s="196" t="str">
        <f t="shared" si="89"/>
        <v/>
      </c>
      <c r="AF334" s="196" t="str">
        <f t="shared" si="78"/>
        <v/>
      </c>
      <c r="AG334" s="196" t="str">
        <f t="shared" si="79"/>
        <v/>
      </c>
      <c r="AH334" s="196" t="str">
        <f t="shared" si="80"/>
        <v/>
      </c>
      <c r="AI334" s="196" t="str">
        <f t="shared" si="81"/>
        <v/>
      </c>
      <c r="AJ334" s="196" t="str">
        <f t="shared" si="82"/>
        <v/>
      </c>
      <c r="AK334" s="196" t="str">
        <f t="shared" si="85"/>
        <v/>
      </c>
      <c r="AL334" s="196" t="str">
        <f t="shared" si="86"/>
        <v/>
      </c>
      <c r="AM334" s="176"/>
      <c r="AN334" s="176">
        <f t="shared" si="87"/>
        <v>0</v>
      </c>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row>
    <row r="335" spans="1:101" s="179" customFormat="1" ht="20.100000000000001" customHeight="1">
      <c r="A335" s="657">
        <f t="shared" si="88"/>
        <v>292</v>
      </c>
      <c r="B335" s="196" t="str">
        <f t="shared" si="83"/>
        <v>Swansea Bay UHB</v>
      </c>
      <c r="C335" s="89"/>
      <c r="D335" s="89"/>
      <c r="E335" s="89"/>
      <c r="F335" s="89"/>
      <c r="G335" s="89"/>
      <c r="H335" s="197">
        <f t="shared" si="84"/>
        <v>0</v>
      </c>
      <c r="I335" s="197"/>
      <c r="J335" s="89"/>
      <c r="K335" s="90"/>
      <c r="L335" s="90"/>
      <c r="M335" s="89"/>
      <c r="N335" s="89"/>
      <c r="O335" s="89"/>
      <c r="P335" s="89"/>
      <c r="Q335" s="89"/>
      <c r="R335" s="122"/>
      <c r="S335" s="122"/>
      <c r="T335" s="122"/>
      <c r="U335" s="123"/>
      <c r="V335" s="123"/>
      <c r="W335" s="123"/>
      <c r="X335" s="122"/>
      <c r="Y335" s="122"/>
      <c r="Z335" s="122"/>
      <c r="AA335" s="122"/>
      <c r="AB335" s="122"/>
      <c r="AC335" s="122"/>
      <c r="AD335" s="197">
        <f t="shared" si="77"/>
        <v>0</v>
      </c>
      <c r="AE335" s="196" t="str">
        <f t="shared" si="89"/>
        <v/>
      </c>
      <c r="AF335" s="196" t="str">
        <f t="shared" si="78"/>
        <v/>
      </c>
      <c r="AG335" s="196" t="str">
        <f t="shared" si="79"/>
        <v/>
      </c>
      <c r="AH335" s="196" t="str">
        <f t="shared" si="80"/>
        <v/>
      </c>
      <c r="AI335" s="196" t="str">
        <f t="shared" si="81"/>
        <v/>
      </c>
      <c r="AJ335" s="196" t="str">
        <f t="shared" si="82"/>
        <v/>
      </c>
      <c r="AK335" s="196" t="str">
        <f t="shared" si="85"/>
        <v/>
      </c>
      <c r="AL335" s="196" t="str">
        <f t="shared" si="86"/>
        <v/>
      </c>
      <c r="AM335" s="176"/>
      <c r="AN335" s="176">
        <f t="shared" si="87"/>
        <v>0</v>
      </c>
      <c r="AO335" s="176"/>
      <c r="AP335" s="176"/>
      <c r="AQ335" s="176"/>
      <c r="AR335" s="176"/>
      <c r="AS335" s="176"/>
      <c r="AT335" s="176"/>
      <c r="AU335" s="176"/>
      <c r="AV335" s="176"/>
      <c r="AW335" s="176"/>
      <c r="AX335" s="176"/>
      <c r="AY335" s="176"/>
      <c r="AZ335" s="176"/>
      <c r="BA335" s="176"/>
      <c r="BB335" s="176"/>
      <c r="BC335" s="176"/>
      <c r="BD335" s="176"/>
      <c r="BE335" s="176"/>
      <c r="BF335" s="176"/>
      <c r="BG335" s="176"/>
      <c r="BH335" s="176"/>
      <c r="BI335" s="176"/>
      <c r="BJ335" s="176"/>
      <c r="BK335" s="176"/>
      <c r="BL335" s="176"/>
      <c r="BM335" s="176"/>
      <c r="BN335" s="176"/>
      <c r="BO335" s="176"/>
      <c r="BP335" s="176"/>
      <c r="BQ335" s="176"/>
      <c r="BR335" s="176"/>
      <c r="BS335" s="176"/>
      <c r="BT335" s="176"/>
      <c r="BU335" s="176"/>
      <c r="BV335" s="176"/>
      <c r="BW335" s="176"/>
      <c r="BX335" s="176"/>
      <c r="BY335" s="176"/>
      <c r="BZ335" s="176"/>
      <c r="CA335" s="176"/>
      <c r="CB335" s="176"/>
      <c r="CC335" s="176"/>
      <c r="CD335" s="176"/>
      <c r="CE335" s="176"/>
      <c r="CF335" s="176"/>
      <c r="CG335" s="176"/>
      <c r="CH335" s="176"/>
      <c r="CI335" s="176"/>
      <c r="CJ335" s="176"/>
      <c r="CK335" s="176"/>
      <c r="CL335" s="176"/>
      <c r="CM335" s="176"/>
      <c r="CN335" s="176"/>
      <c r="CO335" s="176"/>
      <c r="CP335" s="176"/>
      <c r="CQ335" s="176"/>
      <c r="CR335" s="176"/>
      <c r="CS335" s="176"/>
      <c r="CT335" s="176"/>
      <c r="CU335" s="176"/>
      <c r="CV335" s="176"/>
      <c r="CW335" s="176"/>
    </row>
    <row r="336" spans="1:101" s="179" customFormat="1" ht="20.100000000000001" customHeight="1">
      <c r="A336" s="657">
        <f t="shared" si="88"/>
        <v>293</v>
      </c>
      <c r="B336" s="196" t="str">
        <f t="shared" si="83"/>
        <v>Swansea Bay UHB</v>
      </c>
      <c r="C336" s="89"/>
      <c r="D336" s="89"/>
      <c r="E336" s="89"/>
      <c r="F336" s="89"/>
      <c r="G336" s="89"/>
      <c r="H336" s="197">
        <f t="shared" si="84"/>
        <v>0</v>
      </c>
      <c r="I336" s="197"/>
      <c r="J336" s="89"/>
      <c r="K336" s="90"/>
      <c r="L336" s="90"/>
      <c r="M336" s="89"/>
      <c r="N336" s="89"/>
      <c r="O336" s="89"/>
      <c r="P336" s="89"/>
      <c r="Q336" s="89"/>
      <c r="R336" s="122"/>
      <c r="S336" s="122"/>
      <c r="T336" s="122"/>
      <c r="U336" s="123"/>
      <c r="V336" s="123"/>
      <c r="W336" s="123"/>
      <c r="X336" s="122"/>
      <c r="Y336" s="122"/>
      <c r="Z336" s="122"/>
      <c r="AA336" s="122"/>
      <c r="AB336" s="122"/>
      <c r="AC336" s="122"/>
      <c r="AD336" s="197">
        <f t="shared" si="77"/>
        <v>0</v>
      </c>
      <c r="AE336" s="196" t="str">
        <f t="shared" si="89"/>
        <v/>
      </c>
      <c r="AF336" s="196" t="str">
        <f t="shared" si="78"/>
        <v/>
      </c>
      <c r="AG336" s="196" t="str">
        <f t="shared" si="79"/>
        <v/>
      </c>
      <c r="AH336" s="196" t="str">
        <f t="shared" si="80"/>
        <v/>
      </c>
      <c r="AI336" s="196" t="str">
        <f t="shared" si="81"/>
        <v/>
      </c>
      <c r="AJ336" s="196" t="str">
        <f t="shared" si="82"/>
        <v/>
      </c>
      <c r="AK336" s="196" t="str">
        <f t="shared" si="85"/>
        <v/>
      </c>
      <c r="AL336" s="196" t="str">
        <f t="shared" si="86"/>
        <v/>
      </c>
      <c r="AM336" s="176"/>
      <c r="AN336" s="176">
        <f t="shared" si="87"/>
        <v>0</v>
      </c>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row>
    <row r="337" spans="1:101" s="179" customFormat="1" ht="20.100000000000001" customHeight="1">
      <c r="A337" s="657">
        <f t="shared" si="88"/>
        <v>294</v>
      </c>
      <c r="B337" s="196" t="str">
        <f t="shared" si="83"/>
        <v>Swansea Bay UHB</v>
      </c>
      <c r="C337" s="89"/>
      <c r="D337" s="89"/>
      <c r="E337" s="89"/>
      <c r="F337" s="89"/>
      <c r="G337" s="89"/>
      <c r="H337" s="197">
        <f t="shared" si="84"/>
        <v>0</v>
      </c>
      <c r="I337" s="197"/>
      <c r="J337" s="89"/>
      <c r="K337" s="90"/>
      <c r="L337" s="90"/>
      <c r="M337" s="89"/>
      <c r="N337" s="89"/>
      <c r="O337" s="89"/>
      <c r="P337" s="89"/>
      <c r="Q337" s="89"/>
      <c r="R337" s="122"/>
      <c r="S337" s="122"/>
      <c r="T337" s="122"/>
      <c r="U337" s="123"/>
      <c r="V337" s="123"/>
      <c r="W337" s="123"/>
      <c r="X337" s="122"/>
      <c r="Y337" s="122"/>
      <c r="Z337" s="122"/>
      <c r="AA337" s="122"/>
      <c r="AB337" s="122"/>
      <c r="AC337" s="122"/>
      <c r="AD337" s="197">
        <f t="shared" si="77"/>
        <v>0</v>
      </c>
      <c r="AE337" s="196" t="str">
        <f t="shared" si="89"/>
        <v/>
      </c>
      <c r="AF337" s="196" t="str">
        <f t="shared" si="78"/>
        <v/>
      </c>
      <c r="AG337" s="196" t="str">
        <f t="shared" si="79"/>
        <v/>
      </c>
      <c r="AH337" s="196" t="str">
        <f t="shared" si="80"/>
        <v/>
      </c>
      <c r="AI337" s="196" t="str">
        <f t="shared" si="81"/>
        <v/>
      </c>
      <c r="AJ337" s="196" t="str">
        <f t="shared" si="82"/>
        <v/>
      </c>
      <c r="AK337" s="196" t="str">
        <f t="shared" si="85"/>
        <v/>
      </c>
      <c r="AL337" s="196" t="str">
        <f t="shared" si="86"/>
        <v/>
      </c>
      <c r="AM337" s="176"/>
      <c r="AN337" s="176">
        <f t="shared" si="87"/>
        <v>0</v>
      </c>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row>
    <row r="338" spans="1:101" s="179" customFormat="1" ht="20.100000000000001" customHeight="1">
      <c r="A338" s="657">
        <f t="shared" si="88"/>
        <v>295</v>
      </c>
      <c r="B338" s="196" t="str">
        <f t="shared" si="83"/>
        <v>Swansea Bay UHB</v>
      </c>
      <c r="C338" s="89"/>
      <c r="D338" s="89"/>
      <c r="E338" s="89"/>
      <c r="F338" s="89"/>
      <c r="G338" s="89"/>
      <c r="H338" s="197">
        <f t="shared" si="84"/>
        <v>0</v>
      </c>
      <c r="I338" s="197"/>
      <c r="J338" s="89"/>
      <c r="K338" s="90"/>
      <c r="L338" s="90"/>
      <c r="M338" s="89"/>
      <c r="N338" s="89"/>
      <c r="O338" s="89"/>
      <c r="P338" s="89"/>
      <c r="Q338" s="89"/>
      <c r="R338" s="122"/>
      <c r="S338" s="122"/>
      <c r="T338" s="122"/>
      <c r="U338" s="123"/>
      <c r="V338" s="123"/>
      <c r="W338" s="123"/>
      <c r="X338" s="122"/>
      <c r="Y338" s="122"/>
      <c r="Z338" s="122"/>
      <c r="AA338" s="122"/>
      <c r="AB338" s="122"/>
      <c r="AC338" s="122"/>
      <c r="AD338" s="197">
        <f t="shared" si="77"/>
        <v>0</v>
      </c>
      <c r="AE338" s="196" t="str">
        <f t="shared" si="89"/>
        <v/>
      </c>
      <c r="AF338" s="196" t="str">
        <f t="shared" si="78"/>
        <v/>
      </c>
      <c r="AG338" s="196" t="str">
        <f t="shared" si="79"/>
        <v/>
      </c>
      <c r="AH338" s="196" t="str">
        <f t="shared" si="80"/>
        <v/>
      </c>
      <c r="AI338" s="196" t="str">
        <f t="shared" si="81"/>
        <v/>
      </c>
      <c r="AJ338" s="196" t="str">
        <f t="shared" si="82"/>
        <v/>
      </c>
      <c r="AK338" s="196" t="str">
        <f t="shared" si="85"/>
        <v/>
      </c>
      <c r="AL338" s="196" t="str">
        <f t="shared" si="86"/>
        <v/>
      </c>
      <c r="AM338" s="176"/>
      <c r="AN338" s="176">
        <f t="shared" si="87"/>
        <v>0</v>
      </c>
      <c r="AO338" s="176"/>
      <c r="AP338" s="176"/>
      <c r="AQ338" s="176"/>
      <c r="AR338" s="176"/>
      <c r="AS338" s="176"/>
      <c r="AT338" s="176"/>
      <c r="AU338" s="176"/>
      <c r="AV338" s="176"/>
      <c r="AW338" s="176"/>
      <c r="AX338" s="176"/>
      <c r="AY338" s="176"/>
      <c r="AZ338" s="176"/>
      <c r="BA338" s="176"/>
      <c r="BB338" s="176"/>
      <c r="BC338" s="176"/>
      <c r="BD338" s="176"/>
      <c r="BE338" s="176"/>
      <c r="BF338" s="176"/>
      <c r="BG338" s="176"/>
      <c r="BH338" s="176"/>
      <c r="BI338" s="176"/>
      <c r="BJ338" s="176"/>
      <c r="BK338" s="176"/>
      <c r="BL338" s="176"/>
      <c r="BM338" s="176"/>
      <c r="BN338" s="176"/>
      <c r="BO338" s="176"/>
      <c r="BP338" s="176"/>
      <c r="BQ338" s="176"/>
      <c r="BR338" s="176"/>
      <c r="BS338" s="176"/>
      <c r="BT338" s="176"/>
      <c r="BU338" s="176"/>
      <c r="BV338" s="176"/>
      <c r="BW338" s="176"/>
      <c r="BX338" s="176"/>
      <c r="BY338" s="176"/>
      <c r="BZ338" s="176"/>
      <c r="CA338" s="176"/>
      <c r="CB338" s="176"/>
      <c r="CC338" s="176"/>
      <c r="CD338" s="176"/>
      <c r="CE338" s="176"/>
      <c r="CF338" s="176"/>
      <c r="CG338" s="176"/>
      <c r="CH338" s="176"/>
      <c r="CI338" s="176"/>
      <c r="CJ338" s="176"/>
      <c r="CK338" s="176"/>
      <c r="CL338" s="176"/>
      <c r="CM338" s="176"/>
      <c r="CN338" s="176"/>
      <c r="CO338" s="176"/>
      <c r="CP338" s="176"/>
      <c r="CQ338" s="176"/>
      <c r="CR338" s="176"/>
      <c r="CS338" s="176"/>
      <c r="CT338" s="176"/>
      <c r="CU338" s="176"/>
      <c r="CV338" s="176"/>
      <c r="CW338" s="176"/>
    </row>
    <row r="339" spans="1:101" s="179" customFormat="1" ht="20.100000000000001" customHeight="1">
      <c r="A339" s="657">
        <f t="shared" si="88"/>
        <v>296</v>
      </c>
      <c r="B339" s="196" t="str">
        <f t="shared" si="83"/>
        <v>Swansea Bay UHB</v>
      </c>
      <c r="C339" s="89"/>
      <c r="D339" s="89"/>
      <c r="E339" s="89"/>
      <c r="F339" s="89"/>
      <c r="G339" s="89"/>
      <c r="H339" s="197">
        <f t="shared" si="84"/>
        <v>0</v>
      </c>
      <c r="I339" s="197"/>
      <c r="J339" s="89"/>
      <c r="K339" s="90"/>
      <c r="L339" s="90"/>
      <c r="M339" s="89"/>
      <c r="N339" s="89"/>
      <c r="O339" s="89"/>
      <c r="P339" s="89"/>
      <c r="Q339" s="89"/>
      <c r="R339" s="122"/>
      <c r="S339" s="122"/>
      <c r="T339" s="122"/>
      <c r="U339" s="123"/>
      <c r="V339" s="123"/>
      <c r="W339" s="123"/>
      <c r="X339" s="122"/>
      <c r="Y339" s="122"/>
      <c r="Z339" s="122"/>
      <c r="AA339" s="122"/>
      <c r="AB339" s="122"/>
      <c r="AC339" s="122"/>
      <c r="AD339" s="197">
        <f t="shared" si="77"/>
        <v>0</v>
      </c>
      <c r="AE339" s="196" t="str">
        <f t="shared" si="89"/>
        <v/>
      </c>
      <c r="AF339" s="196" t="str">
        <f t="shared" si="78"/>
        <v/>
      </c>
      <c r="AG339" s="196" t="str">
        <f t="shared" si="79"/>
        <v/>
      </c>
      <c r="AH339" s="196" t="str">
        <f t="shared" si="80"/>
        <v/>
      </c>
      <c r="AI339" s="196" t="str">
        <f t="shared" si="81"/>
        <v/>
      </c>
      <c r="AJ339" s="196" t="str">
        <f t="shared" si="82"/>
        <v/>
      </c>
      <c r="AK339" s="196" t="str">
        <f t="shared" si="85"/>
        <v/>
      </c>
      <c r="AL339" s="196" t="str">
        <f t="shared" si="86"/>
        <v/>
      </c>
      <c r="AM339" s="176"/>
      <c r="AN339" s="176">
        <f t="shared" si="87"/>
        <v>0</v>
      </c>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row>
    <row r="340" spans="1:101" s="179" customFormat="1" ht="20.100000000000001" customHeight="1">
      <c r="A340" s="657">
        <f t="shared" si="88"/>
        <v>297</v>
      </c>
      <c r="B340" s="196" t="str">
        <f t="shared" si="83"/>
        <v>Swansea Bay UHB</v>
      </c>
      <c r="C340" s="89"/>
      <c r="D340" s="89"/>
      <c r="E340" s="89"/>
      <c r="F340" s="89"/>
      <c r="G340" s="89"/>
      <c r="H340" s="197">
        <f t="shared" si="84"/>
        <v>0</v>
      </c>
      <c r="I340" s="197"/>
      <c r="J340" s="89"/>
      <c r="K340" s="90"/>
      <c r="L340" s="90"/>
      <c r="M340" s="89"/>
      <c r="N340" s="89"/>
      <c r="O340" s="89"/>
      <c r="P340" s="89"/>
      <c r="Q340" s="89"/>
      <c r="R340" s="122"/>
      <c r="S340" s="122"/>
      <c r="T340" s="122"/>
      <c r="U340" s="123"/>
      <c r="V340" s="123"/>
      <c r="W340" s="123"/>
      <c r="X340" s="122"/>
      <c r="Y340" s="122"/>
      <c r="Z340" s="122"/>
      <c r="AA340" s="122"/>
      <c r="AB340" s="122"/>
      <c r="AC340" s="122"/>
      <c r="AD340" s="197">
        <f t="shared" si="77"/>
        <v>0</v>
      </c>
      <c r="AE340" s="196" t="str">
        <f t="shared" si="89"/>
        <v/>
      </c>
      <c r="AF340" s="196" t="str">
        <f t="shared" si="78"/>
        <v/>
      </c>
      <c r="AG340" s="196" t="str">
        <f t="shared" si="79"/>
        <v/>
      </c>
      <c r="AH340" s="196" t="str">
        <f t="shared" si="80"/>
        <v/>
      </c>
      <c r="AI340" s="196" t="str">
        <f t="shared" si="81"/>
        <v/>
      </c>
      <c r="AJ340" s="196" t="str">
        <f t="shared" si="82"/>
        <v/>
      </c>
      <c r="AK340" s="196" t="str">
        <f t="shared" si="85"/>
        <v/>
      </c>
      <c r="AL340" s="196" t="str">
        <f t="shared" si="86"/>
        <v/>
      </c>
      <c r="AM340" s="176"/>
      <c r="AN340" s="176">
        <f t="shared" si="87"/>
        <v>0</v>
      </c>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row>
    <row r="341" spans="1:101" s="179" customFormat="1" ht="20.100000000000001" customHeight="1">
      <c r="A341" s="657">
        <f t="shared" si="88"/>
        <v>298</v>
      </c>
      <c r="B341" s="196" t="str">
        <f t="shared" si="83"/>
        <v>Swansea Bay UHB</v>
      </c>
      <c r="C341" s="89"/>
      <c r="D341" s="89"/>
      <c r="E341" s="89"/>
      <c r="F341" s="89"/>
      <c r="G341" s="89"/>
      <c r="H341" s="197">
        <f t="shared" si="84"/>
        <v>0</v>
      </c>
      <c r="I341" s="197"/>
      <c r="J341" s="89"/>
      <c r="K341" s="90"/>
      <c r="L341" s="90"/>
      <c r="M341" s="89"/>
      <c r="N341" s="89"/>
      <c r="O341" s="89"/>
      <c r="P341" s="89"/>
      <c r="Q341" s="89"/>
      <c r="R341" s="122"/>
      <c r="S341" s="122"/>
      <c r="T341" s="122"/>
      <c r="U341" s="123"/>
      <c r="V341" s="123"/>
      <c r="W341" s="123"/>
      <c r="X341" s="122"/>
      <c r="Y341" s="122"/>
      <c r="Z341" s="122"/>
      <c r="AA341" s="122"/>
      <c r="AB341" s="122"/>
      <c r="AC341" s="122"/>
      <c r="AD341" s="197">
        <f t="shared" si="77"/>
        <v>0</v>
      </c>
      <c r="AE341" s="196" t="str">
        <f t="shared" si="89"/>
        <v/>
      </c>
      <c r="AF341" s="196" t="str">
        <f t="shared" si="78"/>
        <v/>
      </c>
      <c r="AG341" s="196" t="str">
        <f t="shared" si="79"/>
        <v/>
      </c>
      <c r="AH341" s="196" t="str">
        <f t="shared" si="80"/>
        <v/>
      </c>
      <c r="AI341" s="196" t="str">
        <f t="shared" si="81"/>
        <v/>
      </c>
      <c r="AJ341" s="196" t="str">
        <f t="shared" si="82"/>
        <v/>
      </c>
      <c r="AK341" s="196" t="str">
        <f t="shared" si="85"/>
        <v/>
      </c>
      <c r="AL341" s="196" t="str">
        <f t="shared" si="86"/>
        <v/>
      </c>
      <c r="AM341" s="176"/>
      <c r="AN341" s="176">
        <f t="shared" si="87"/>
        <v>0</v>
      </c>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row>
    <row r="342" spans="1:101" s="179" customFormat="1" ht="20.100000000000001" customHeight="1">
      <c r="A342" s="657">
        <f t="shared" si="88"/>
        <v>299</v>
      </c>
      <c r="B342" s="196" t="str">
        <f t="shared" si="83"/>
        <v>Swansea Bay UHB</v>
      </c>
      <c r="C342" s="89"/>
      <c r="D342" s="89"/>
      <c r="E342" s="89"/>
      <c r="F342" s="89"/>
      <c r="G342" s="89"/>
      <c r="H342" s="197">
        <f t="shared" si="84"/>
        <v>0</v>
      </c>
      <c r="I342" s="197"/>
      <c r="J342" s="89"/>
      <c r="K342" s="90"/>
      <c r="L342" s="90"/>
      <c r="M342" s="89"/>
      <c r="N342" s="89"/>
      <c r="O342" s="89"/>
      <c r="P342" s="89"/>
      <c r="Q342" s="89"/>
      <c r="R342" s="122"/>
      <c r="S342" s="122"/>
      <c r="T342" s="122"/>
      <c r="U342" s="123"/>
      <c r="V342" s="123"/>
      <c r="W342" s="123"/>
      <c r="X342" s="122"/>
      <c r="Y342" s="122"/>
      <c r="Z342" s="122"/>
      <c r="AA342" s="122"/>
      <c r="AB342" s="122"/>
      <c r="AC342" s="122"/>
      <c r="AD342" s="197">
        <f t="shared" si="77"/>
        <v>0</v>
      </c>
      <c r="AE342" s="196" t="str">
        <f t="shared" si="89"/>
        <v/>
      </c>
      <c r="AF342" s="196" t="str">
        <f t="shared" si="78"/>
        <v/>
      </c>
      <c r="AG342" s="196" t="str">
        <f t="shared" si="79"/>
        <v/>
      </c>
      <c r="AH342" s="196" t="str">
        <f t="shared" si="80"/>
        <v/>
      </c>
      <c r="AI342" s="196" t="str">
        <f t="shared" si="81"/>
        <v/>
      </c>
      <c r="AJ342" s="196" t="str">
        <f t="shared" si="82"/>
        <v/>
      </c>
      <c r="AK342" s="196" t="str">
        <f t="shared" si="85"/>
        <v/>
      </c>
      <c r="AL342" s="196" t="str">
        <f t="shared" si="86"/>
        <v/>
      </c>
      <c r="AM342" s="176"/>
      <c r="AN342" s="176">
        <f t="shared" si="87"/>
        <v>0</v>
      </c>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row>
    <row r="343" spans="1:101" s="179" customFormat="1" ht="20.100000000000001" customHeight="1">
      <c r="A343" s="657">
        <f t="shared" si="88"/>
        <v>300</v>
      </c>
      <c r="B343" s="196" t="str">
        <f t="shared" si="83"/>
        <v>Swansea Bay UHB</v>
      </c>
      <c r="C343" s="89"/>
      <c r="D343" s="89"/>
      <c r="E343" s="89"/>
      <c r="F343" s="89"/>
      <c r="G343" s="89"/>
      <c r="H343" s="197">
        <f t="shared" si="84"/>
        <v>0</v>
      </c>
      <c r="I343" s="197"/>
      <c r="J343" s="89"/>
      <c r="K343" s="90"/>
      <c r="L343" s="90"/>
      <c r="M343" s="89"/>
      <c r="N343" s="89"/>
      <c r="O343" s="89"/>
      <c r="P343" s="89"/>
      <c r="Q343" s="89"/>
      <c r="R343" s="122"/>
      <c r="S343" s="122"/>
      <c r="T343" s="122"/>
      <c r="U343" s="123"/>
      <c r="V343" s="123"/>
      <c r="W343" s="123"/>
      <c r="X343" s="122"/>
      <c r="Y343" s="122"/>
      <c r="Z343" s="122"/>
      <c r="AA343" s="122"/>
      <c r="AB343" s="122"/>
      <c r="AC343" s="122"/>
      <c r="AD343" s="197">
        <f t="shared" si="77"/>
        <v>0</v>
      </c>
      <c r="AE343" s="196" t="str">
        <f t="shared" si="89"/>
        <v/>
      </c>
      <c r="AF343" s="196" t="str">
        <f t="shared" si="78"/>
        <v/>
      </c>
      <c r="AG343" s="196" t="str">
        <f t="shared" si="79"/>
        <v/>
      </c>
      <c r="AH343" s="196" t="str">
        <f t="shared" si="80"/>
        <v/>
      </c>
      <c r="AI343" s="196" t="str">
        <f t="shared" si="81"/>
        <v/>
      </c>
      <c r="AJ343" s="196" t="str">
        <f t="shared" si="82"/>
        <v/>
      </c>
      <c r="AK343" s="196" t="str">
        <f t="shared" si="85"/>
        <v/>
      </c>
      <c r="AL343" s="196" t="str">
        <f t="shared" si="86"/>
        <v/>
      </c>
      <c r="AM343" s="176"/>
      <c r="AN343" s="176">
        <f t="shared" si="87"/>
        <v>0</v>
      </c>
      <c r="AO343" s="176"/>
      <c r="AP343" s="176"/>
      <c r="AQ343" s="176"/>
      <c r="AR343" s="176"/>
      <c r="AS343" s="176"/>
      <c r="AT343" s="176"/>
      <c r="AU343" s="176"/>
      <c r="AV343" s="176"/>
      <c r="AW343" s="176"/>
      <c r="AX343" s="176"/>
      <c r="AY343" s="176"/>
      <c r="AZ343" s="176"/>
      <c r="BA343" s="176"/>
      <c r="BB343" s="176"/>
      <c r="BC343" s="176"/>
      <c r="BD343" s="176"/>
      <c r="BE343" s="176"/>
      <c r="BF343" s="176"/>
      <c r="BG343" s="176"/>
      <c r="BH343" s="176"/>
      <c r="BI343" s="176"/>
      <c r="BJ343" s="176"/>
      <c r="BK343" s="176"/>
      <c r="BL343" s="176"/>
      <c r="BM343" s="176"/>
      <c r="BN343" s="176"/>
      <c r="BO343" s="176"/>
      <c r="BP343" s="176"/>
      <c r="BQ343" s="176"/>
      <c r="BR343" s="176"/>
      <c r="BS343" s="176"/>
      <c r="BT343" s="176"/>
      <c r="BU343" s="176"/>
      <c r="BV343" s="176"/>
      <c r="BW343" s="176"/>
      <c r="BX343" s="176"/>
      <c r="BY343" s="176"/>
      <c r="BZ343" s="176"/>
      <c r="CA343" s="176"/>
      <c r="CB343" s="176"/>
      <c r="CC343" s="176"/>
      <c r="CD343" s="176"/>
      <c r="CE343" s="176"/>
      <c r="CF343" s="176"/>
      <c r="CG343" s="176"/>
      <c r="CH343" s="176"/>
      <c r="CI343" s="176"/>
      <c r="CJ343" s="176"/>
      <c r="CK343" s="176"/>
      <c r="CL343" s="176"/>
      <c r="CM343" s="176"/>
      <c r="CN343" s="176"/>
      <c r="CO343" s="176"/>
      <c r="CP343" s="176"/>
      <c r="CQ343" s="176"/>
      <c r="CR343" s="176"/>
      <c r="CS343" s="176"/>
      <c r="CT343" s="176"/>
      <c r="CU343" s="176"/>
      <c r="CV343" s="176"/>
      <c r="CW343" s="176"/>
    </row>
    <row r="344" spans="1:101" s="179" customFormat="1" ht="20.100000000000001" customHeight="1">
      <c r="A344" s="657">
        <f t="shared" si="88"/>
        <v>301</v>
      </c>
      <c r="B344" s="196" t="str">
        <f t="shared" si="83"/>
        <v>Swansea Bay UHB</v>
      </c>
      <c r="C344" s="89"/>
      <c r="D344" s="89"/>
      <c r="E344" s="89"/>
      <c r="F344" s="89"/>
      <c r="G344" s="89"/>
      <c r="H344" s="197">
        <f t="shared" si="84"/>
        <v>0</v>
      </c>
      <c r="I344" s="197"/>
      <c r="J344" s="89"/>
      <c r="K344" s="90"/>
      <c r="L344" s="90"/>
      <c r="M344" s="89"/>
      <c r="N344" s="89"/>
      <c r="O344" s="89"/>
      <c r="P344" s="89"/>
      <c r="Q344" s="89"/>
      <c r="R344" s="122"/>
      <c r="S344" s="122"/>
      <c r="T344" s="122"/>
      <c r="U344" s="123"/>
      <c r="V344" s="123"/>
      <c r="W344" s="123"/>
      <c r="X344" s="122"/>
      <c r="Y344" s="122"/>
      <c r="Z344" s="122"/>
      <c r="AA344" s="122"/>
      <c r="AB344" s="122"/>
      <c r="AC344" s="122"/>
      <c r="AD344" s="197">
        <f t="shared" si="77"/>
        <v>0</v>
      </c>
      <c r="AE344" s="196" t="str">
        <f t="shared" si="89"/>
        <v/>
      </c>
      <c r="AF344" s="196" t="str">
        <f t="shared" si="78"/>
        <v/>
      </c>
      <c r="AG344" s="196" t="str">
        <f t="shared" si="79"/>
        <v/>
      </c>
      <c r="AH344" s="196" t="str">
        <f t="shared" si="80"/>
        <v/>
      </c>
      <c r="AI344" s="196" t="str">
        <f t="shared" si="81"/>
        <v/>
      </c>
      <c r="AJ344" s="196" t="str">
        <f t="shared" si="82"/>
        <v/>
      </c>
      <c r="AK344" s="196" t="str">
        <f t="shared" si="85"/>
        <v/>
      </c>
      <c r="AL344" s="196" t="str">
        <f t="shared" si="86"/>
        <v/>
      </c>
      <c r="AM344" s="176"/>
      <c r="AN344" s="176">
        <f t="shared" si="87"/>
        <v>0</v>
      </c>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row>
    <row r="345" spans="1:101" s="179" customFormat="1" ht="20.100000000000001" customHeight="1">
      <c r="A345" s="657">
        <f t="shared" si="88"/>
        <v>302</v>
      </c>
      <c r="B345" s="196" t="str">
        <f t="shared" si="83"/>
        <v>Swansea Bay UHB</v>
      </c>
      <c r="C345" s="89"/>
      <c r="D345" s="89"/>
      <c r="E345" s="89"/>
      <c r="F345" s="89"/>
      <c r="G345" s="89"/>
      <c r="H345" s="197">
        <f t="shared" si="84"/>
        <v>0</v>
      </c>
      <c r="I345" s="197"/>
      <c r="J345" s="89"/>
      <c r="K345" s="90"/>
      <c r="L345" s="90"/>
      <c r="M345" s="89"/>
      <c r="N345" s="89"/>
      <c r="O345" s="89"/>
      <c r="P345" s="89"/>
      <c r="Q345" s="89"/>
      <c r="R345" s="122"/>
      <c r="S345" s="122"/>
      <c r="T345" s="122"/>
      <c r="U345" s="123"/>
      <c r="V345" s="123"/>
      <c r="W345" s="123"/>
      <c r="X345" s="122"/>
      <c r="Y345" s="122"/>
      <c r="Z345" s="122"/>
      <c r="AA345" s="122"/>
      <c r="AB345" s="122"/>
      <c r="AC345" s="122"/>
      <c r="AD345" s="197">
        <f t="shared" si="77"/>
        <v>0</v>
      </c>
      <c r="AE345" s="196" t="str">
        <f t="shared" si="89"/>
        <v/>
      </c>
      <c r="AF345" s="196" t="str">
        <f t="shared" si="78"/>
        <v/>
      </c>
      <c r="AG345" s="196" t="str">
        <f t="shared" si="79"/>
        <v/>
      </c>
      <c r="AH345" s="196" t="str">
        <f t="shared" si="80"/>
        <v/>
      </c>
      <c r="AI345" s="196" t="str">
        <f t="shared" si="81"/>
        <v/>
      </c>
      <c r="AJ345" s="196" t="str">
        <f t="shared" si="82"/>
        <v/>
      </c>
      <c r="AK345" s="196" t="str">
        <f t="shared" si="85"/>
        <v/>
      </c>
      <c r="AL345" s="196" t="str">
        <f t="shared" si="86"/>
        <v/>
      </c>
      <c r="AM345" s="176"/>
      <c r="AN345" s="176">
        <f t="shared" si="87"/>
        <v>0</v>
      </c>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row>
    <row r="346" spans="1:101" s="179" customFormat="1" ht="20.100000000000001" customHeight="1">
      <c r="A346" s="657">
        <f t="shared" si="88"/>
        <v>303</v>
      </c>
      <c r="B346" s="196" t="str">
        <f t="shared" si="83"/>
        <v>Swansea Bay UHB</v>
      </c>
      <c r="C346" s="89"/>
      <c r="D346" s="89"/>
      <c r="E346" s="89"/>
      <c r="F346" s="89"/>
      <c r="G346" s="89"/>
      <c r="H346" s="197">
        <f t="shared" si="84"/>
        <v>0</v>
      </c>
      <c r="I346" s="197"/>
      <c r="J346" s="89"/>
      <c r="K346" s="90"/>
      <c r="L346" s="90"/>
      <c r="M346" s="89"/>
      <c r="N346" s="89"/>
      <c r="O346" s="89"/>
      <c r="P346" s="89"/>
      <c r="Q346" s="89"/>
      <c r="R346" s="122"/>
      <c r="S346" s="122"/>
      <c r="T346" s="122"/>
      <c r="U346" s="123"/>
      <c r="V346" s="123"/>
      <c r="W346" s="123"/>
      <c r="X346" s="122"/>
      <c r="Y346" s="122"/>
      <c r="Z346" s="122"/>
      <c r="AA346" s="122"/>
      <c r="AB346" s="122"/>
      <c r="AC346" s="122"/>
      <c r="AD346" s="197">
        <f t="shared" si="77"/>
        <v>0</v>
      </c>
      <c r="AE346" s="196" t="str">
        <f t="shared" si="89"/>
        <v/>
      </c>
      <c r="AF346" s="196" t="str">
        <f t="shared" si="78"/>
        <v/>
      </c>
      <c r="AG346" s="196" t="str">
        <f t="shared" si="79"/>
        <v/>
      </c>
      <c r="AH346" s="196" t="str">
        <f t="shared" si="80"/>
        <v/>
      </c>
      <c r="AI346" s="196" t="str">
        <f t="shared" si="81"/>
        <v/>
      </c>
      <c r="AJ346" s="196" t="str">
        <f t="shared" si="82"/>
        <v/>
      </c>
      <c r="AK346" s="196" t="str">
        <f t="shared" si="85"/>
        <v/>
      </c>
      <c r="AL346" s="196" t="str">
        <f t="shared" si="86"/>
        <v/>
      </c>
      <c r="AM346" s="176"/>
      <c r="AN346" s="176">
        <f t="shared" si="87"/>
        <v>0</v>
      </c>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row>
    <row r="347" spans="1:101" s="179" customFormat="1" ht="20.100000000000001" customHeight="1">
      <c r="A347" s="657">
        <f t="shared" si="88"/>
        <v>304</v>
      </c>
      <c r="B347" s="196" t="str">
        <f t="shared" si="83"/>
        <v>Swansea Bay UHB</v>
      </c>
      <c r="C347" s="89"/>
      <c r="D347" s="89"/>
      <c r="E347" s="89"/>
      <c r="F347" s="89"/>
      <c r="G347" s="89"/>
      <c r="H347" s="197">
        <f t="shared" si="84"/>
        <v>0</v>
      </c>
      <c r="I347" s="197"/>
      <c r="J347" s="89"/>
      <c r="K347" s="90"/>
      <c r="L347" s="90"/>
      <c r="M347" s="89"/>
      <c r="N347" s="89"/>
      <c r="O347" s="89"/>
      <c r="P347" s="89"/>
      <c r="Q347" s="89"/>
      <c r="R347" s="122"/>
      <c r="S347" s="122"/>
      <c r="T347" s="122"/>
      <c r="U347" s="123"/>
      <c r="V347" s="123"/>
      <c r="W347" s="123"/>
      <c r="X347" s="122"/>
      <c r="Y347" s="122"/>
      <c r="Z347" s="122"/>
      <c r="AA347" s="122"/>
      <c r="AB347" s="122"/>
      <c r="AC347" s="122"/>
      <c r="AD347" s="197">
        <f t="shared" si="77"/>
        <v>0</v>
      </c>
      <c r="AE347" s="196" t="str">
        <f t="shared" si="89"/>
        <v/>
      </c>
      <c r="AF347" s="196" t="str">
        <f t="shared" si="78"/>
        <v/>
      </c>
      <c r="AG347" s="196" t="str">
        <f t="shared" si="79"/>
        <v/>
      </c>
      <c r="AH347" s="196" t="str">
        <f t="shared" si="80"/>
        <v/>
      </c>
      <c r="AI347" s="196" t="str">
        <f t="shared" si="81"/>
        <v/>
      </c>
      <c r="AJ347" s="196" t="str">
        <f t="shared" si="82"/>
        <v/>
      </c>
      <c r="AK347" s="196" t="str">
        <f t="shared" si="85"/>
        <v/>
      </c>
      <c r="AL347" s="196" t="str">
        <f t="shared" si="86"/>
        <v/>
      </c>
      <c r="AM347" s="176"/>
      <c r="AN347" s="176">
        <f t="shared" si="87"/>
        <v>0</v>
      </c>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row>
    <row r="348" spans="1:101" s="179" customFormat="1" ht="20.100000000000001" customHeight="1">
      <c r="A348" s="657">
        <f t="shared" si="88"/>
        <v>305</v>
      </c>
      <c r="B348" s="196" t="str">
        <f t="shared" si="83"/>
        <v>Swansea Bay UHB</v>
      </c>
      <c r="C348" s="89"/>
      <c r="D348" s="89"/>
      <c r="E348" s="89"/>
      <c r="F348" s="89"/>
      <c r="G348" s="89"/>
      <c r="H348" s="197">
        <f t="shared" si="84"/>
        <v>0</v>
      </c>
      <c r="I348" s="197"/>
      <c r="J348" s="89"/>
      <c r="K348" s="90"/>
      <c r="L348" s="90"/>
      <c r="M348" s="89"/>
      <c r="N348" s="89"/>
      <c r="O348" s="89"/>
      <c r="P348" s="89"/>
      <c r="Q348" s="89"/>
      <c r="R348" s="122"/>
      <c r="S348" s="122"/>
      <c r="T348" s="122"/>
      <c r="U348" s="123"/>
      <c r="V348" s="123"/>
      <c r="W348" s="123"/>
      <c r="X348" s="122"/>
      <c r="Y348" s="122"/>
      <c r="Z348" s="122"/>
      <c r="AA348" s="122"/>
      <c r="AB348" s="122"/>
      <c r="AC348" s="122"/>
      <c r="AD348" s="197">
        <f t="shared" si="77"/>
        <v>0</v>
      </c>
      <c r="AE348" s="196" t="str">
        <f t="shared" si="89"/>
        <v/>
      </c>
      <c r="AF348" s="196" t="str">
        <f t="shared" si="78"/>
        <v/>
      </c>
      <c r="AG348" s="196" t="str">
        <f t="shared" si="79"/>
        <v/>
      </c>
      <c r="AH348" s="196" t="str">
        <f t="shared" si="80"/>
        <v/>
      </c>
      <c r="AI348" s="196" t="str">
        <f t="shared" si="81"/>
        <v/>
      </c>
      <c r="AJ348" s="196" t="str">
        <f t="shared" si="82"/>
        <v/>
      </c>
      <c r="AK348" s="196" t="str">
        <f t="shared" si="85"/>
        <v/>
      </c>
      <c r="AL348" s="196" t="str">
        <f t="shared" si="86"/>
        <v/>
      </c>
      <c r="AM348" s="176"/>
      <c r="AN348" s="176">
        <f t="shared" si="87"/>
        <v>0</v>
      </c>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row>
    <row r="349" spans="1:101" s="179" customFormat="1" ht="20.100000000000001" customHeight="1">
      <c r="A349" s="657">
        <f t="shared" si="88"/>
        <v>306</v>
      </c>
      <c r="B349" s="196" t="str">
        <f t="shared" si="83"/>
        <v>Swansea Bay UHB</v>
      </c>
      <c r="C349" s="89"/>
      <c r="D349" s="89"/>
      <c r="E349" s="89"/>
      <c r="F349" s="89"/>
      <c r="G349" s="89"/>
      <c r="H349" s="197">
        <f t="shared" si="84"/>
        <v>0</v>
      </c>
      <c r="I349" s="197"/>
      <c r="J349" s="89"/>
      <c r="K349" s="90"/>
      <c r="L349" s="90"/>
      <c r="M349" s="89"/>
      <c r="N349" s="89"/>
      <c r="O349" s="89"/>
      <c r="P349" s="89"/>
      <c r="Q349" s="89"/>
      <c r="R349" s="122"/>
      <c r="S349" s="122"/>
      <c r="T349" s="122"/>
      <c r="U349" s="123"/>
      <c r="V349" s="123"/>
      <c r="W349" s="123"/>
      <c r="X349" s="122"/>
      <c r="Y349" s="122"/>
      <c r="Z349" s="122"/>
      <c r="AA349" s="122"/>
      <c r="AB349" s="122"/>
      <c r="AC349" s="122"/>
      <c r="AD349" s="197">
        <f t="shared" si="77"/>
        <v>0</v>
      </c>
      <c r="AE349" s="196" t="str">
        <f t="shared" si="89"/>
        <v/>
      </c>
      <c r="AF349" s="196" t="str">
        <f t="shared" si="78"/>
        <v/>
      </c>
      <c r="AG349" s="196" t="str">
        <f t="shared" si="79"/>
        <v/>
      </c>
      <c r="AH349" s="196" t="str">
        <f t="shared" si="80"/>
        <v/>
      </c>
      <c r="AI349" s="196" t="str">
        <f t="shared" si="81"/>
        <v/>
      </c>
      <c r="AJ349" s="196" t="str">
        <f t="shared" si="82"/>
        <v/>
      </c>
      <c r="AK349" s="196" t="str">
        <f t="shared" si="85"/>
        <v/>
      </c>
      <c r="AL349" s="196" t="str">
        <f t="shared" si="86"/>
        <v/>
      </c>
      <c r="AM349" s="176"/>
      <c r="AN349" s="176">
        <f t="shared" si="87"/>
        <v>0</v>
      </c>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row>
    <row r="350" spans="1:101" s="179" customFormat="1" ht="20.100000000000001" customHeight="1">
      <c r="A350" s="657">
        <f t="shared" si="88"/>
        <v>307</v>
      </c>
      <c r="B350" s="196" t="str">
        <f t="shared" si="83"/>
        <v>Swansea Bay UHB</v>
      </c>
      <c r="C350" s="89"/>
      <c r="D350" s="89"/>
      <c r="E350" s="89"/>
      <c r="F350" s="89"/>
      <c r="G350" s="89"/>
      <c r="H350" s="197">
        <f t="shared" si="84"/>
        <v>0</v>
      </c>
      <c r="I350" s="197"/>
      <c r="J350" s="89"/>
      <c r="K350" s="90"/>
      <c r="L350" s="90"/>
      <c r="M350" s="89"/>
      <c r="N350" s="89"/>
      <c r="O350" s="89"/>
      <c r="P350" s="89"/>
      <c r="Q350" s="89"/>
      <c r="R350" s="122"/>
      <c r="S350" s="122"/>
      <c r="T350" s="122"/>
      <c r="U350" s="123"/>
      <c r="V350" s="123"/>
      <c r="W350" s="123"/>
      <c r="X350" s="122"/>
      <c r="Y350" s="122"/>
      <c r="Z350" s="122"/>
      <c r="AA350" s="122"/>
      <c r="AB350" s="122"/>
      <c r="AC350" s="122"/>
      <c r="AD350" s="197">
        <f t="shared" si="77"/>
        <v>0</v>
      </c>
      <c r="AE350" s="196" t="str">
        <f t="shared" si="89"/>
        <v/>
      </c>
      <c r="AF350" s="196" t="str">
        <f t="shared" si="78"/>
        <v/>
      </c>
      <c r="AG350" s="196" t="str">
        <f t="shared" si="79"/>
        <v/>
      </c>
      <c r="AH350" s="196" t="str">
        <f t="shared" si="80"/>
        <v/>
      </c>
      <c r="AI350" s="196" t="str">
        <f t="shared" si="81"/>
        <v/>
      </c>
      <c r="AJ350" s="196" t="str">
        <f t="shared" si="82"/>
        <v/>
      </c>
      <c r="AK350" s="196" t="str">
        <f t="shared" si="85"/>
        <v/>
      </c>
      <c r="AL350" s="196" t="str">
        <f t="shared" si="86"/>
        <v/>
      </c>
      <c r="AM350" s="176"/>
      <c r="AN350" s="176">
        <f t="shared" si="87"/>
        <v>0</v>
      </c>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row>
    <row r="351" spans="1:101" s="179" customFormat="1" ht="20.100000000000001" customHeight="1">
      <c r="A351" s="657">
        <f t="shared" si="88"/>
        <v>308</v>
      </c>
      <c r="B351" s="196" t="str">
        <f t="shared" si="83"/>
        <v>Swansea Bay UHB</v>
      </c>
      <c r="C351" s="89"/>
      <c r="D351" s="89"/>
      <c r="E351" s="89"/>
      <c r="F351" s="89"/>
      <c r="G351" s="89"/>
      <c r="H351" s="197">
        <f t="shared" si="84"/>
        <v>0</v>
      </c>
      <c r="I351" s="197"/>
      <c r="J351" s="89"/>
      <c r="K351" s="90"/>
      <c r="L351" s="90"/>
      <c r="M351" s="89"/>
      <c r="N351" s="89"/>
      <c r="O351" s="89"/>
      <c r="P351" s="89"/>
      <c r="Q351" s="89"/>
      <c r="R351" s="122"/>
      <c r="S351" s="122"/>
      <c r="T351" s="122"/>
      <c r="U351" s="123"/>
      <c r="V351" s="123"/>
      <c r="W351" s="123"/>
      <c r="X351" s="122"/>
      <c r="Y351" s="122"/>
      <c r="Z351" s="122"/>
      <c r="AA351" s="122"/>
      <c r="AB351" s="122"/>
      <c r="AC351" s="122"/>
      <c r="AD351" s="197">
        <f t="shared" si="77"/>
        <v>0</v>
      </c>
      <c r="AE351" s="196" t="str">
        <f t="shared" si="89"/>
        <v/>
      </c>
      <c r="AF351" s="196" t="str">
        <f t="shared" si="78"/>
        <v/>
      </c>
      <c r="AG351" s="196" t="str">
        <f t="shared" si="79"/>
        <v/>
      </c>
      <c r="AH351" s="196" t="str">
        <f t="shared" si="80"/>
        <v/>
      </c>
      <c r="AI351" s="196" t="str">
        <f t="shared" si="81"/>
        <v/>
      </c>
      <c r="AJ351" s="196" t="str">
        <f t="shared" si="82"/>
        <v/>
      </c>
      <c r="AK351" s="196" t="str">
        <f t="shared" si="85"/>
        <v/>
      </c>
      <c r="AL351" s="196" t="str">
        <f t="shared" si="86"/>
        <v/>
      </c>
      <c r="AM351" s="176"/>
      <c r="AN351" s="176">
        <f t="shared" si="87"/>
        <v>0</v>
      </c>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row>
    <row r="352" spans="1:101" s="179" customFormat="1" ht="20.100000000000001" customHeight="1">
      <c r="A352" s="657">
        <f t="shared" si="88"/>
        <v>309</v>
      </c>
      <c r="B352" s="196" t="str">
        <f t="shared" si="83"/>
        <v>Swansea Bay UHB</v>
      </c>
      <c r="C352" s="89"/>
      <c r="D352" s="89"/>
      <c r="E352" s="89"/>
      <c r="F352" s="89"/>
      <c r="G352" s="89"/>
      <c r="H352" s="197">
        <f t="shared" si="84"/>
        <v>0</v>
      </c>
      <c r="I352" s="197"/>
      <c r="J352" s="89"/>
      <c r="K352" s="90"/>
      <c r="L352" s="90"/>
      <c r="M352" s="89"/>
      <c r="N352" s="89"/>
      <c r="O352" s="89"/>
      <c r="P352" s="89"/>
      <c r="Q352" s="89"/>
      <c r="R352" s="122"/>
      <c r="S352" s="122"/>
      <c r="T352" s="122"/>
      <c r="U352" s="123"/>
      <c r="V352" s="123"/>
      <c r="W352" s="123"/>
      <c r="X352" s="122"/>
      <c r="Y352" s="122"/>
      <c r="Z352" s="122"/>
      <c r="AA352" s="122"/>
      <c r="AB352" s="122"/>
      <c r="AC352" s="122"/>
      <c r="AD352" s="197">
        <f t="shared" si="77"/>
        <v>0</v>
      </c>
      <c r="AE352" s="196" t="str">
        <f t="shared" si="89"/>
        <v/>
      </c>
      <c r="AF352" s="196" t="str">
        <f t="shared" si="78"/>
        <v/>
      </c>
      <c r="AG352" s="196" t="str">
        <f t="shared" si="79"/>
        <v/>
      </c>
      <c r="AH352" s="196" t="str">
        <f t="shared" si="80"/>
        <v/>
      </c>
      <c r="AI352" s="196" t="str">
        <f t="shared" si="81"/>
        <v/>
      </c>
      <c r="AJ352" s="196" t="str">
        <f t="shared" si="82"/>
        <v/>
      </c>
      <c r="AK352" s="196" t="str">
        <f t="shared" si="85"/>
        <v/>
      </c>
      <c r="AL352" s="196" t="str">
        <f t="shared" si="86"/>
        <v/>
      </c>
      <c r="AM352" s="176"/>
      <c r="AN352" s="176">
        <f t="shared" si="87"/>
        <v>0</v>
      </c>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row>
    <row r="353" spans="1:101" s="179" customFormat="1" ht="20.100000000000001" customHeight="1">
      <c r="A353" s="657">
        <f t="shared" si="88"/>
        <v>310</v>
      </c>
      <c r="B353" s="196" t="str">
        <f t="shared" si="83"/>
        <v>Swansea Bay UHB</v>
      </c>
      <c r="C353" s="89"/>
      <c r="D353" s="89"/>
      <c r="E353" s="89"/>
      <c r="F353" s="89"/>
      <c r="G353" s="89"/>
      <c r="H353" s="197">
        <f t="shared" si="84"/>
        <v>0</v>
      </c>
      <c r="I353" s="197"/>
      <c r="J353" s="89"/>
      <c r="K353" s="90"/>
      <c r="L353" s="90"/>
      <c r="M353" s="89"/>
      <c r="N353" s="89"/>
      <c r="O353" s="89"/>
      <c r="P353" s="89"/>
      <c r="Q353" s="89"/>
      <c r="R353" s="122"/>
      <c r="S353" s="122"/>
      <c r="T353" s="122"/>
      <c r="U353" s="123"/>
      <c r="V353" s="123"/>
      <c r="W353" s="123"/>
      <c r="X353" s="122"/>
      <c r="Y353" s="122"/>
      <c r="Z353" s="122"/>
      <c r="AA353" s="122"/>
      <c r="AB353" s="122"/>
      <c r="AC353" s="122"/>
      <c r="AD353" s="197">
        <f t="shared" si="77"/>
        <v>0</v>
      </c>
      <c r="AE353" s="196" t="str">
        <f t="shared" si="89"/>
        <v/>
      </c>
      <c r="AF353" s="196" t="str">
        <f t="shared" si="78"/>
        <v/>
      </c>
      <c r="AG353" s="196" t="str">
        <f t="shared" si="79"/>
        <v/>
      </c>
      <c r="AH353" s="196" t="str">
        <f t="shared" si="80"/>
        <v/>
      </c>
      <c r="AI353" s="196" t="str">
        <f t="shared" si="81"/>
        <v/>
      </c>
      <c r="AJ353" s="196" t="str">
        <f t="shared" si="82"/>
        <v/>
      </c>
      <c r="AK353" s="196" t="str">
        <f t="shared" si="85"/>
        <v/>
      </c>
      <c r="AL353" s="196" t="str">
        <f t="shared" si="86"/>
        <v/>
      </c>
      <c r="AM353" s="176"/>
      <c r="AN353" s="176">
        <f t="shared" si="87"/>
        <v>0</v>
      </c>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row>
    <row r="354" spans="1:101" s="179" customFormat="1" ht="20.100000000000001" customHeight="1">
      <c r="A354" s="657">
        <f t="shared" si="88"/>
        <v>311</v>
      </c>
      <c r="B354" s="196" t="str">
        <f t="shared" si="83"/>
        <v>Swansea Bay UHB</v>
      </c>
      <c r="C354" s="89"/>
      <c r="D354" s="89"/>
      <c r="E354" s="89"/>
      <c r="F354" s="89"/>
      <c r="G354" s="89"/>
      <c r="H354" s="197">
        <f t="shared" si="84"/>
        <v>0</v>
      </c>
      <c r="I354" s="197"/>
      <c r="J354" s="89"/>
      <c r="K354" s="90"/>
      <c r="L354" s="90"/>
      <c r="M354" s="89"/>
      <c r="N354" s="89"/>
      <c r="O354" s="89"/>
      <c r="P354" s="89"/>
      <c r="Q354" s="89"/>
      <c r="R354" s="122"/>
      <c r="S354" s="122"/>
      <c r="T354" s="122"/>
      <c r="U354" s="123"/>
      <c r="V354" s="123"/>
      <c r="W354" s="123"/>
      <c r="X354" s="122"/>
      <c r="Y354" s="122"/>
      <c r="Z354" s="122"/>
      <c r="AA354" s="122"/>
      <c r="AB354" s="122"/>
      <c r="AC354" s="122"/>
      <c r="AD354" s="197">
        <f t="shared" si="77"/>
        <v>0</v>
      </c>
      <c r="AE354" s="196" t="str">
        <f t="shared" si="89"/>
        <v/>
      </c>
      <c r="AF354" s="196" t="str">
        <f t="shared" si="78"/>
        <v/>
      </c>
      <c r="AG354" s="196" t="str">
        <f t="shared" si="79"/>
        <v/>
      </c>
      <c r="AH354" s="196" t="str">
        <f t="shared" si="80"/>
        <v/>
      </c>
      <c r="AI354" s="196" t="str">
        <f t="shared" si="81"/>
        <v/>
      </c>
      <c r="AJ354" s="196" t="str">
        <f t="shared" si="82"/>
        <v/>
      </c>
      <c r="AK354" s="196" t="str">
        <f t="shared" si="85"/>
        <v/>
      </c>
      <c r="AL354" s="196" t="str">
        <f t="shared" si="86"/>
        <v/>
      </c>
      <c r="AM354" s="176"/>
      <c r="AN354" s="176">
        <f t="shared" si="87"/>
        <v>0</v>
      </c>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row>
    <row r="355" spans="1:101" s="179" customFormat="1" ht="20.100000000000001" customHeight="1">
      <c r="A355" s="657">
        <f t="shared" si="88"/>
        <v>312</v>
      </c>
      <c r="B355" s="196" t="str">
        <f t="shared" si="83"/>
        <v>Swansea Bay UHB</v>
      </c>
      <c r="C355" s="89"/>
      <c r="D355" s="89"/>
      <c r="E355" s="89"/>
      <c r="F355" s="89"/>
      <c r="G355" s="89"/>
      <c r="H355" s="197">
        <f t="shared" si="84"/>
        <v>0</v>
      </c>
      <c r="I355" s="197"/>
      <c r="J355" s="89"/>
      <c r="K355" s="90"/>
      <c r="L355" s="90"/>
      <c r="M355" s="89"/>
      <c r="N355" s="89"/>
      <c r="O355" s="89"/>
      <c r="P355" s="89"/>
      <c r="Q355" s="89"/>
      <c r="R355" s="122"/>
      <c r="S355" s="122"/>
      <c r="T355" s="122"/>
      <c r="U355" s="123"/>
      <c r="V355" s="123"/>
      <c r="W355" s="123"/>
      <c r="X355" s="122"/>
      <c r="Y355" s="122"/>
      <c r="Z355" s="122"/>
      <c r="AA355" s="122"/>
      <c r="AB355" s="122"/>
      <c r="AC355" s="122"/>
      <c r="AD355" s="197">
        <f t="shared" si="77"/>
        <v>0</v>
      </c>
      <c r="AE355" s="196" t="str">
        <f t="shared" si="89"/>
        <v/>
      </c>
      <c r="AF355" s="196" t="str">
        <f t="shared" si="78"/>
        <v/>
      </c>
      <c r="AG355" s="196" t="str">
        <f t="shared" si="79"/>
        <v/>
      </c>
      <c r="AH355" s="196" t="str">
        <f t="shared" si="80"/>
        <v/>
      </c>
      <c r="AI355" s="196" t="str">
        <f t="shared" si="81"/>
        <v/>
      </c>
      <c r="AJ355" s="196" t="str">
        <f t="shared" si="82"/>
        <v/>
      </c>
      <c r="AK355" s="196" t="str">
        <f t="shared" si="85"/>
        <v/>
      </c>
      <c r="AL355" s="196" t="str">
        <f t="shared" si="86"/>
        <v/>
      </c>
      <c r="AM355" s="176"/>
      <c r="AN355" s="176">
        <f t="shared" si="87"/>
        <v>0</v>
      </c>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row>
    <row r="356" spans="1:101" s="179" customFormat="1" ht="20.100000000000001" customHeight="1">
      <c r="A356" s="657">
        <f t="shared" si="88"/>
        <v>313</v>
      </c>
      <c r="B356" s="196" t="str">
        <f t="shared" si="83"/>
        <v>Swansea Bay UHB</v>
      </c>
      <c r="C356" s="89"/>
      <c r="D356" s="89"/>
      <c r="E356" s="89"/>
      <c r="F356" s="89"/>
      <c r="G356" s="89"/>
      <c r="H356" s="197">
        <f t="shared" si="84"/>
        <v>0</v>
      </c>
      <c r="I356" s="197"/>
      <c r="J356" s="89"/>
      <c r="K356" s="90"/>
      <c r="L356" s="90"/>
      <c r="M356" s="89"/>
      <c r="N356" s="89"/>
      <c r="O356" s="89"/>
      <c r="P356" s="89"/>
      <c r="Q356" s="89"/>
      <c r="R356" s="122"/>
      <c r="S356" s="122"/>
      <c r="T356" s="122"/>
      <c r="U356" s="123"/>
      <c r="V356" s="123"/>
      <c r="W356" s="123"/>
      <c r="X356" s="122"/>
      <c r="Y356" s="122"/>
      <c r="Z356" s="122"/>
      <c r="AA356" s="122"/>
      <c r="AB356" s="122"/>
      <c r="AC356" s="122"/>
      <c r="AD356" s="197">
        <f t="shared" si="77"/>
        <v>0</v>
      </c>
      <c r="AE356" s="196" t="str">
        <f t="shared" si="89"/>
        <v/>
      </c>
      <c r="AF356" s="196" t="str">
        <f t="shared" si="78"/>
        <v/>
      </c>
      <c r="AG356" s="196" t="str">
        <f t="shared" si="79"/>
        <v/>
      </c>
      <c r="AH356" s="196" t="str">
        <f t="shared" si="80"/>
        <v/>
      </c>
      <c r="AI356" s="196" t="str">
        <f t="shared" si="81"/>
        <v/>
      </c>
      <c r="AJ356" s="196" t="str">
        <f t="shared" si="82"/>
        <v/>
      </c>
      <c r="AK356" s="196" t="str">
        <f t="shared" si="85"/>
        <v/>
      </c>
      <c r="AL356" s="196" t="str">
        <f t="shared" si="86"/>
        <v/>
      </c>
      <c r="AM356" s="176"/>
      <c r="AN356" s="176">
        <f t="shared" si="87"/>
        <v>0</v>
      </c>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row>
    <row r="357" spans="1:101" s="179" customFormat="1" ht="20.100000000000001" customHeight="1">
      <c r="A357" s="657">
        <f t="shared" si="88"/>
        <v>314</v>
      </c>
      <c r="B357" s="196" t="str">
        <f t="shared" si="83"/>
        <v>Swansea Bay UHB</v>
      </c>
      <c r="C357" s="89"/>
      <c r="D357" s="89"/>
      <c r="E357" s="89"/>
      <c r="F357" s="89"/>
      <c r="G357" s="89"/>
      <c r="H357" s="197">
        <f t="shared" si="84"/>
        <v>0</v>
      </c>
      <c r="I357" s="197"/>
      <c r="J357" s="89"/>
      <c r="K357" s="90"/>
      <c r="L357" s="90"/>
      <c r="M357" s="89"/>
      <c r="N357" s="89"/>
      <c r="O357" s="89"/>
      <c r="P357" s="89"/>
      <c r="Q357" s="89"/>
      <c r="R357" s="122"/>
      <c r="S357" s="122"/>
      <c r="T357" s="122"/>
      <c r="U357" s="123"/>
      <c r="V357" s="123"/>
      <c r="W357" s="123"/>
      <c r="X357" s="122"/>
      <c r="Y357" s="122"/>
      <c r="Z357" s="122"/>
      <c r="AA357" s="122"/>
      <c r="AB357" s="122"/>
      <c r="AC357" s="122"/>
      <c r="AD357" s="197">
        <f t="shared" si="77"/>
        <v>0</v>
      </c>
      <c r="AE357" s="196" t="str">
        <f t="shared" si="89"/>
        <v/>
      </c>
      <c r="AF357" s="196" t="str">
        <f t="shared" si="78"/>
        <v/>
      </c>
      <c r="AG357" s="196" t="str">
        <f t="shared" si="79"/>
        <v/>
      </c>
      <c r="AH357" s="196" t="str">
        <f t="shared" si="80"/>
        <v/>
      </c>
      <c r="AI357" s="196" t="str">
        <f t="shared" si="81"/>
        <v/>
      </c>
      <c r="AJ357" s="196" t="str">
        <f t="shared" si="82"/>
        <v/>
      </c>
      <c r="AK357" s="196" t="str">
        <f t="shared" si="85"/>
        <v/>
      </c>
      <c r="AL357" s="196" t="str">
        <f t="shared" si="86"/>
        <v/>
      </c>
      <c r="AM357" s="176"/>
      <c r="AN357" s="176">
        <f t="shared" si="87"/>
        <v>0</v>
      </c>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row>
    <row r="358" spans="1:101" s="179" customFormat="1" ht="20.100000000000001" customHeight="1">
      <c r="A358" s="657">
        <f t="shared" si="88"/>
        <v>315</v>
      </c>
      <c r="B358" s="196" t="str">
        <f t="shared" si="83"/>
        <v>Swansea Bay UHB</v>
      </c>
      <c r="C358" s="89"/>
      <c r="D358" s="89"/>
      <c r="E358" s="89"/>
      <c r="F358" s="89"/>
      <c r="G358" s="89"/>
      <c r="H358" s="197">
        <f t="shared" si="84"/>
        <v>0</v>
      </c>
      <c r="I358" s="197"/>
      <c r="J358" s="89"/>
      <c r="K358" s="90"/>
      <c r="L358" s="90"/>
      <c r="M358" s="89"/>
      <c r="N358" s="89"/>
      <c r="O358" s="89"/>
      <c r="P358" s="89"/>
      <c r="Q358" s="89"/>
      <c r="R358" s="122"/>
      <c r="S358" s="122"/>
      <c r="T358" s="122"/>
      <c r="U358" s="123"/>
      <c r="V358" s="123"/>
      <c r="W358" s="123"/>
      <c r="X358" s="122"/>
      <c r="Y358" s="122"/>
      <c r="Z358" s="122"/>
      <c r="AA358" s="122"/>
      <c r="AB358" s="122"/>
      <c r="AC358" s="122"/>
      <c r="AD358" s="197">
        <f t="shared" si="77"/>
        <v>0</v>
      </c>
      <c r="AE358" s="196" t="str">
        <f t="shared" si="89"/>
        <v/>
      </c>
      <c r="AF358" s="196" t="str">
        <f t="shared" si="78"/>
        <v/>
      </c>
      <c r="AG358" s="196" t="str">
        <f t="shared" si="79"/>
        <v/>
      </c>
      <c r="AH358" s="196" t="str">
        <f t="shared" si="80"/>
        <v/>
      </c>
      <c r="AI358" s="196" t="str">
        <f t="shared" si="81"/>
        <v/>
      </c>
      <c r="AJ358" s="196" t="str">
        <f t="shared" si="82"/>
        <v/>
      </c>
      <c r="AK358" s="196" t="str">
        <f t="shared" si="85"/>
        <v/>
      </c>
      <c r="AL358" s="196" t="str">
        <f t="shared" si="86"/>
        <v/>
      </c>
      <c r="AM358" s="176"/>
      <c r="AN358" s="176">
        <f t="shared" si="87"/>
        <v>0</v>
      </c>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row>
    <row r="359" spans="1:101" s="179" customFormat="1" ht="20.100000000000001" customHeight="1">
      <c r="A359" s="657">
        <f t="shared" si="88"/>
        <v>316</v>
      </c>
      <c r="B359" s="196" t="str">
        <f t="shared" si="83"/>
        <v>Swansea Bay UHB</v>
      </c>
      <c r="C359" s="89"/>
      <c r="D359" s="89"/>
      <c r="E359" s="89"/>
      <c r="F359" s="89"/>
      <c r="G359" s="89"/>
      <c r="H359" s="197">
        <f t="shared" si="84"/>
        <v>0</v>
      </c>
      <c r="I359" s="197"/>
      <c r="J359" s="89"/>
      <c r="K359" s="90"/>
      <c r="L359" s="90"/>
      <c r="M359" s="89"/>
      <c r="N359" s="89"/>
      <c r="O359" s="89"/>
      <c r="P359" s="89"/>
      <c r="Q359" s="89"/>
      <c r="R359" s="122"/>
      <c r="S359" s="122"/>
      <c r="T359" s="122"/>
      <c r="U359" s="123"/>
      <c r="V359" s="123"/>
      <c r="W359" s="123"/>
      <c r="X359" s="122"/>
      <c r="Y359" s="122"/>
      <c r="Z359" s="122"/>
      <c r="AA359" s="122"/>
      <c r="AB359" s="122"/>
      <c r="AC359" s="122"/>
      <c r="AD359" s="197">
        <f t="shared" si="77"/>
        <v>0</v>
      </c>
      <c r="AE359" s="196" t="str">
        <f t="shared" si="89"/>
        <v/>
      </c>
      <c r="AF359" s="196" t="str">
        <f t="shared" si="78"/>
        <v/>
      </c>
      <c r="AG359" s="196" t="str">
        <f t="shared" si="79"/>
        <v/>
      </c>
      <c r="AH359" s="196" t="str">
        <f t="shared" si="80"/>
        <v/>
      </c>
      <c r="AI359" s="196" t="str">
        <f t="shared" si="81"/>
        <v/>
      </c>
      <c r="AJ359" s="196" t="str">
        <f t="shared" si="82"/>
        <v/>
      </c>
      <c r="AK359" s="196" t="str">
        <f t="shared" si="85"/>
        <v/>
      </c>
      <c r="AL359" s="196" t="str">
        <f t="shared" si="86"/>
        <v/>
      </c>
      <c r="AM359" s="176"/>
      <c r="AN359" s="176">
        <f t="shared" si="87"/>
        <v>0</v>
      </c>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row>
    <row r="360" spans="1:101" s="179" customFormat="1" ht="20.100000000000001" customHeight="1">
      <c r="A360" s="657">
        <f t="shared" si="88"/>
        <v>317</v>
      </c>
      <c r="B360" s="196" t="str">
        <f t="shared" si="83"/>
        <v>Swansea Bay UHB</v>
      </c>
      <c r="C360" s="89"/>
      <c r="D360" s="89"/>
      <c r="E360" s="89"/>
      <c r="F360" s="89"/>
      <c r="G360" s="89"/>
      <c r="H360" s="197">
        <f t="shared" si="84"/>
        <v>0</v>
      </c>
      <c r="I360" s="197"/>
      <c r="J360" s="89"/>
      <c r="K360" s="90"/>
      <c r="L360" s="90"/>
      <c r="M360" s="89"/>
      <c r="N360" s="89"/>
      <c r="O360" s="89"/>
      <c r="P360" s="89"/>
      <c r="Q360" s="89"/>
      <c r="R360" s="122"/>
      <c r="S360" s="122"/>
      <c r="T360" s="122"/>
      <c r="U360" s="123"/>
      <c r="V360" s="123"/>
      <c r="W360" s="123"/>
      <c r="X360" s="122"/>
      <c r="Y360" s="122"/>
      <c r="Z360" s="122"/>
      <c r="AA360" s="122"/>
      <c r="AB360" s="122"/>
      <c r="AC360" s="122"/>
      <c r="AD360" s="197">
        <f t="shared" si="77"/>
        <v>0</v>
      </c>
      <c r="AE360" s="196" t="str">
        <f t="shared" si="89"/>
        <v/>
      </c>
      <c r="AF360" s="196" t="str">
        <f t="shared" si="78"/>
        <v/>
      </c>
      <c r="AG360" s="196" t="str">
        <f t="shared" si="79"/>
        <v/>
      </c>
      <c r="AH360" s="196" t="str">
        <f t="shared" si="80"/>
        <v/>
      </c>
      <c r="AI360" s="196" t="str">
        <f t="shared" si="81"/>
        <v/>
      </c>
      <c r="AJ360" s="196" t="str">
        <f t="shared" si="82"/>
        <v/>
      </c>
      <c r="AK360" s="196" t="str">
        <f t="shared" si="85"/>
        <v/>
      </c>
      <c r="AL360" s="196" t="str">
        <f t="shared" si="86"/>
        <v/>
      </c>
      <c r="AM360" s="176"/>
      <c r="AN360" s="176">
        <f t="shared" si="87"/>
        <v>0</v>
      </c>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row>
    <row r="361" spans="1:101" s="179" customFormat="1" ht="20.100000000000001" customHeight="1">
      <c r="A361" s="657">
        <f t="shared" si="88"/>
        <v>318</v>
      </c>
      <c r="B361" s="196" t="str">
        <f t="shared" si="83"/>
        <v>Swansea Bay UHB</v>
      </c>
      <c r="C361" s="89"/>
      <c r="D361" s="89"/>
      <c r="E361" s="89"/>
      <c r="F361" s="89"/>
      <c r="G361" s="89"/>
      <c r="H361" s="197">
        <f t="shared" si="84"/>
        <v>0</v>
      </c>
      <c r="I361" s="197"/>
      <c r="J361" s="89"/>
      <c r="K361" s="90"/>
      <c r="L361" s="90"/>
      <c r="M361" s="89"/>
      <c r="N361" s="89"/>
      <c r="O361" s="89"/>
      <c r="P361" s="89"/>
      <c r="Q361" s="89"/>
      <c r="R361" s="122"/>
      <c r="S361" s="122"/>
      <c r="T361" s="122"/>
      <c r="U361" s="123"/>
      <c r="V361" s="123"/>
      <c r="W361" s="123"/>
      <c r="X361" s="122"/>
      <c r="Y361" s="122"/>
      <c r="Z361" s="122"/>
      <c r="AA361" s="122"/>
      <c r="AB361" s="122"/>
      <c r="AC361" s="122"/>
      <c r="AD361" s="197">
        <f t="shared" si="77"/>
        <v>0</v>
      </c>
      <c r="AE361" s="196" t="str">
        <f t="shared" si="89"/>
        <v/>
      </c>
      <c r="AF361" s="196" t="str">
        <f t="shared" si="78"/>
        <v/>
      </c>
      <c r="AG361" s="196" t="str">
        <f t="shared" si="79"/>
        <v/>
      </c>
      <c r="AH361" s="196" t="str">
        <f t="shared" si="80"/>
        <v/>
      </c>
      <c r="AI361" s="196" t="str">
        <f t="shared" si="81"/>
        <v/>
      </c>
      <c r="AJ361" s="196" t="str">
        <f t="shared" si="82"/>
        <v/>
      </c>
      <c r="AK361" s="196" t="str">
        <f t="shared" si="85"/>
        <v/>
      </c>
      <c r="AL361" s="196" t="str">
        <f t="shared" si="86"/>
        <v/>
      </c>
      <c r="AM361" s="176"/>
      <c r="AN361" s="176">
        <f t="shared" si="87"/>
        <v>0</v>
      </c>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row>
    <row r="362" spans="1:101" s="179" customFormat="1" ht="20.100000000000001" customHeight="1">
      <c r="A362" s="657">
        <f t="shared" si="88"/>
        <v>319</v>
      </c>
      <c r="B362" s="196" t="str">
        <f t="shared" si="83"/>
        <v>Swansea Bay UHB</v>
      </c>
      <c r="C362" s="89"/>
      <c r="D362" s="89"/>
      <c r="E362" s="89"/>
      <c r="F362" s="89"/>
      <c r="G362" s="89"/>
      <c r="H362" s="197">
        <f t="shared" si="84"/>
        <v>0</v>
      </c>
      <c r="I362" s="197"/>
      <c r="J362" s="89"/>
      <c r="K362" s="90"/>
      <c r="L362" s="90"/>
      <c r="M362" s="89"/>
      <c r="N362" s="89"/>
      <c r="O362" s="89"/>
      <c r="P362" s="89"/>
      <c r="Q362" s="89"/>
      <c r="R362" s="122"/>
      <c r="S362" s="122"/>
      <c r="T362" s="122"/>
      <c r="U362" s="123"/>
      <c r="V362" s="123"/>
      <c r="W362" s="123"/>
      <c r="X362" s="122"/>
      <c r="Y362" s="122"/>
      <c r="Z362" s="122"/>
      <c r="AA362" s="122"/>
      <c r="AB362" s="122"/>
      <c r="AC362" s="122"/>
      <c r="AD362" s="197">
        <f t="shared" si="77"/>
        <v>0</v>
      </c>
      <c r="AE362" s="196" t="str">
        <f t="shared" si="89"/>
        <v/>
      </c>
      <c r="AF362" s="196" t="str">
        <f t="shared" si="78"/>
        <v/>
      </c>
      <c r="AG362" s="196" t="str">
        <f t="shared" si="79"/>
        <v/>
      </c>
      <c r="AH362" s="196" t="str">
        <f t="shared" si="80"/>
        <v/>
      </c>
      <c r="AI362" s="196" t="str">
        <f t="shared" si="81"/>
        <v/>
      </c>
      <c r="AJ362" s="196" t="str">
        <f t="shared" si="82"/>
        <v/>
      </c>
      <c r="AK362" s="196" t="str">
        <f t="shared" si="85"/>
        <v/>
      </c>
      <c r="AL362" s="196" t="str">
        <f t="shared" si="86"/>
        <v/>
      </c>
      <c r="AM362" s="176"/>
      <c r="AN362" s="176">
        <f t="shared" si="87"/>
        <v>0</v>
      </c>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row>
    <row r="363" spans="1:101" s="179" customFormat="1" ht="20.100000000000001" customHeight="1">
      <c r="A363" s="657">
        <f t="shared" si="88"/>
        <v>320</v>
      </c>
      <c r="B363" s="196" t="str">
        <f t="shared" si="83"/>
        <v>Swansea Bay UHB</v>
      </c>
      <c r="C363" s="89"/>
      <c r="D363" s="89"/>
      <c r="E363" s="89"/>
      <c r="F363" s="89"/>
      <c r="G363" s="89"/>
      <c r="H363" s="197">
        <f t="shared" si="84"/>
        <v>0</v>
      </c>
      <c r="I363" s="197"/>
      <c r="J363" s="89"/>
      <c r="K363" s="90"/>
      <c r="L363" s="90"/>
      <c r="M363" s="89"/>
      <c r="N363" s="89"/>
      <c r="O363" s="89"/>
      <c r="P363" s="89"/>
      <c r="Q363" s="89"/>
      <c r="R363" s="122"/>
      <c r="S363" s="122"/>
      <c r="T363" s="122"/>
      <c r="U363" s="123"/>
      <c r="V363" s="123"/>
      <c r="W363" s="123"/>
      <c r="X363" s="122"/>
      <c r="Y363" s="122"/>
      <c r="Z363" s="122"/>
      <c r="AA363" s="122"/>
      <c r="AB363" s="122"/>
      <c r="AC363" s="122"/>
      <c r="AD363" s="197">
        <f t="shared" si="77"/>
        <v>0</v>
      </c>
      <c r="AE363" s="196" t="str">
        <f t="shared" si="89"/>
        <v/>
      </c>
      <c r="AF363" s="196" t="str">
        <f t="shared" si="78"/>
        <v/>
      </c>
      <c r="AG363" s="196" t="str">
        <f t="shared" si="79"/>
        <v/>
      </c>
      <c r="AH363" s="196" t="str">
        <f t="shared" si="80"/>
        <v/>
      </c>
      <c r="AI363" s="196" t="str">
        <f t="shared" si="81"/>
        <v/>
      </c>
      <c r="AJ363" s="196" t="str">
        <f t="shared" si="82"/>
        <v/>
      </c>
      <c r="AK363" s="196" t="str">
        <f t="shared" si="85"/>
        <v/>
      </c>
      <c r="AL363" s="196" t="str">
        <f t="shared" si="86"/>
        <v/>
      </c>
      <c r="AM363" s="176"/>
      <c r="AN363" s="176">
        <f t="shared" si="87"/>
        <v>0</v>
      </c>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row>
    <row r="364" spans="1:101" s="179" customFormat="1" ht="20.100000000000001" customHeight="1">
      <c r="A364" s="657">
        <f t="shared" si="88"/>
        <v>321</v>
      </c>
      <c r="B364" s="196" t="str">
        <f t="shared" si="83"/>
        <v>Swansea Bay UHB</v>
      </c>
      <c r="C364" s="89"/>
      <c r="D364" s="89"/>
      <c r="E364" s="89"/>
      <c r="F364" s="89"/>
      <c r="G364" s="89"/>
      <c r="H364" s="197">
        <f t="shared" si="84"/>
        <v>0</v>
      </c>
      <c r="I364" s="197"/>
      <c r="J364" s="89"/>
      <c r="K364" s="90"/>
      <c r="L364" s="90"/>
      <c r="M364" s="89"/>
      <c r="N364" s="89"/>
      <c r="O364" s="89"/>
      <c r="P364" s="89"/>
      <c r="Q364" s="89"/>
      <c r="R364" s="122"/>
      <c r="S364" s="122"/>
      <c r="T364" s="122"/>
      <c r="U364" s="123"/>
      <c r="V364" s="123"/>
      <c r="W364" s="123"/>
      <c r="X364" s="122"/>
      <c r="Y364" s="122"/>
      <c r="Z364" s="122"/>
      <c r="AA364" s="122"/>
      <c r="AB364" s="122"/>
      <c r="AC364" s="122"/>
      <c r="AD364" s="197">
        <f t="shared" ref="AD364:AD427" si="90">SUM(R364:AC364)</f>
        <v>0</v>
      </c>
      <c r="AE364" s="196" t="str">
        <f t="shared" si="89"/>
        <v/>
      </c>
      <c r="AF364" s="196" t="str">
        <f t="shared" ref="AF364:AF427" si="91">IF(COUNTIF($E$44:$E$1518,E364)&gt;1,"ERROR","")</f>
        <v/>
      </c>
      <c r="AG364" s="196" t="str">
        <f t="shared" ref="AG364:AG427" si="92">IF(AND(OR(P364=$CR$1,P364=$CR$3),Q364=""),"ERROR","")</f>
        <v/>
      </c>
      <c r="AH364" s="196" t="str">
        <f t="shared" ref="AH364:AH427" si="93">IF(AND(OR(P364=$CR$2),Q364&lt;&gt;""),"ERROR","")</f>
        <v/>
      </c>
      <c r="AI364" s="196" t="str">
        <f t="shared" ref="AI364:AI427" si="94">IF(AND(G364=$CA$1,H364&gt;J364),"ERROR","")</f>
        <v/>
      </c>
      <c r="AJ364" s="196" t="str">
        <f t="shared" ref="AJ364:AJ427" si="95">IF(AND(G364=$CA$2,J364&gt;0),"ERROR","")</f>
        <v/>
      </c>
      <c r="AK364" s="196" t="str">
        <f t="shared" si="85"/>
        <v/>
      </c>
      <c r="AL364" s="196" t="str">
        <f t="shared" si="86"/>
        <v/>
      </c>
      <c r="AM364" s="176"/>
      <c r="AN364" s="176">
        <f t="shared" si="87"/>
        <v>0</v>
      </c>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row>
    <row r="365" spans="1:101" s="179" customFormat="1" ht="20.100000000000001" customHeight="1">
      <c r="A365" s="657">
        <f t="shared" si="88"/>
        <v>322</v>
      </c>
      <c r="B365" s="196" t="str">
        <f t="shared" ref="B365:B428" si="96">$B$2</f>
        <v>Swansea Bay UHB</v>
      </c>
      <c r="C365" s="89"/>
      <c r="D365" s="89"/>
      <c r="E365" s="89"/>
      <c r="F365" s="89"/>
      <c r="G365" s="89"/>
      <c r="H365" s="197">
        <f t="shared" ref="H365:H428" si="97">AD365</f>
        <v>0</v>
      </c>
      <c r="I365" s="197"/>
      <c r="J365" s="89"/>
      <c r="K365" s="90"/>
      <c r="L365" s="90"/>
      <c r="M365" s="89"/>
      <c r="N365" s="89"/>
      <c r="O365" s="89"/>
      <c r="P365" s="89"/>
      <c r="Q365" s="89"/>
      <c r="R365" s="122"/>
      <c r="S365" s="122"/>
      <c r="T365" s="122"/>
      <c r="U365" s="123"/>
      <c r="V365" s="123"/>
      <c r="W365" s="123"/>
      <c r="X365" s="122"/>
      <c r="Y365" s="122"/>
      <c r="Z365" s="122"/>
      <c r="AA365" s="122"/>
      <c r="AB365" s="122"/>
      <c r="AC365" s="122"/>
      <c r="AD365" s="197">
        <f t="shared" si="90"/>
        <v>0</v>
      </c>
      <c r="AE365" s="196" t="str">
        <f t="shared" si="89"/>
        <v/>
      </c>
      <c r="AF365" s="196" t="str">
        <f t="shared" si="91"/>
        <v/>
      </c>
      <c r="AG365" s="196" t="str">
        <f t="shared" si="92"/>
        <v/>
      </c>
      <c r="AH365" s="196" t="str">
        <f t="shared" si="93"/>
        <v/>
      </c>
      <c r="AI365" s="196" t="str">
        <f t="shared" si="94"/>
        <v/>
      </c>
      <c r="AJ365" s="196" t="str">
        <f t="shared" si="95"/>
        <v/>
      </c>
      <c r="AK365" s="196" t="str">
        <f t="shared" ref="AK365:AK428" si="98">IF(K365="","",IF(OR(K365&lt;DATEVALUE("01/04/23"),K365&gt;DATEVALUE("31/03/24")),"ERROR",""))</f>
        <v/>
      </c>
      <c r="AL365" s="196" t="str">
        <f t="shared" ref="AL365:AL428" si="99">IF(L365="","",IF(OR(L365&lt;DATEVALUE("01/04/23"),L365&gt;DATEVALUE("31/03/24")),"ERROR",""))</f>
        <v/>
      </c>
      <c r="AM365" s="176"/>
      <c r="AN365" s="176">
        <f t="shared" ref="AN365:AN428" si="100">COUNTIFS(AE365:AL365,"Error")</f>
        <v>0</v>
      </c>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row>
    <row r="366" spans="1:101" s="179" customFormat="1" ht="20.100000000000001" customHeight="1">
      <c r="A366" s="657">
        <f t="shared" ref="A366:A429" si="101">+A365+1</f>
        <v>323</v>
      </c>
      <c r="B366" s="196" t="str">
        <f t="shared" si="96"/>
        <v>Swansea Bay UHB</v>
      </c>
      <c r="C366" s="89"/>
      <c r="D366" s="89"/>
      <c r="E366" s="89"/>
      <c r="F366" s="89"/>
      <c r="G366" s="89"/>
      <c r="H366" s="197">
        <f t="shared" si="97"/>
        <v>0</v>
      </c>
      <c r="I366" s="197"/>
      <c r="J366" s="89"/>
      <c r="K366" s="90"/>
      <c r="L366" s="90"/>
      <c r="M366" s="89"/>
      <c r="N366" s="89"/>
      <c r="O366" s="89"/>
      <c r="P366" s="89"/>
      <c r="Q366" s="89"/>
      <c r="R366" s="122"/>
      <c r="S366" s="122"/>
      <c r="T366" s="122"/>
      <c r="U366" s="123"/>
      <c r="V366" s="123"/>
      <c r="W366" s="123"/>
      <c r="X366" s="122"/>
      <c r="Y366" s="122"/>
      <c r="Z366" s="122"/>
      <c r="AA366" s="122"/>
      <c r="AB366" s="122"/>
      <c r="AC366" s="122"/>
      <c r="AD366" s="197">
        <f t="shared" si="90"/>
        <v>0</v>
      </c>
      <c r="AE366" s="196" t="str">
        <f t="shared" ref="AE366:AE429" si="102">IF(AND(H366&gt;0,P366&lt;&gt;"Income Generation"),IF(AND(C366&lt;&gt;"",D366&lt;&gt;"",E366&lt;&gt;"",F366&lt;&gt;"",G366&lt;&gt;"",K366&lt;&gt;"",L366&lt;&gt;"",M366&lt;&gt;"",N366&lt;&gt;"",O366&lt;&gt;"",P366&lt;&gt;"",Q366&lt;&gt;""),"","ERROR"),"")</f>
        <v/>
      </c>
      <c r="AF366" s="196" t="str">
        <f t="shared" si="91"/>
        <v/>
      </c>
      <c r="AG366" s="196" t="str">
        <f t="shared" si="92"/>
        <v/>
      </c>
      <c r="AH366" s="196" t="str">
        <f t="shared" si="93"/>
        <v/>
      </c>
      <c r="AI366" s="196" t="str">
        <f t="shared" si="94"/>
        <v/>
      </c>
      <c r="AJ366" s="196" t="str">
        <f t="shared" si="95"/>
        <v/>
      </c>
      <c r="AK366" s="196" t="str">
        <f t="shared" si="98"/>
        <v/>
      </c>
      <c r="AL366" s="196" t="str">
        <f t="shared" si="99"/>
        <v/>
      </c>
      <c r="AM366" s="176"/>
      <c r="AN366" s="176">
        <f t="shared" si="100"/>
        <v>0</v>
      </c>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row>
    <row r="367" spans="1:101" s="179" customFormat="1" ht="20.100000000000001" customHeight="1">
      <c r="A367" s="657">
        <f t="shared" si="101"/>
        <v>324</v>
      </c>
      <c r="B367" s="196" t="str">
        <f t="shared" si="96"/>
        <v>Swansea Bay UHB</v>
      </c>
      <c r="C367" s="89"/>
      <c r="D367" s="89"/>
      <c r="E367" s="89"/>
      <c r="F367" s="89"/>
      <c r="G367" s="89"/>
      <c r="H367" s="197">
        <f t="shared" si="97"/>
        <v>0</v>
      </c>
      <c r="I367" s="197"/>
      <c r="J367" s="89"/>
      <c r="K367" s="90"/>
      <c r="L367" s="90"/>
      <c r="M367" s="89"/>
      <c r="N367" s="89"/>
      <c r="O367" s="89"/>
      <c r="P367" s="89"/>
      <c r="Q367" s="89"/>
      <c r="R367" s="122"/>
      <c r="S367" s="122"/>
      <c r="T367" s="122"/>
      <c r="U367" s="123"/>
      <c r="V367" s="123"/>
      <c r="W367" s="123"/>
      <c r="X367" s="122"/>
      <c r="Y367" s="122"/>
      <c r="Z367" s="122"/>
      <c r="AA367" s="122"/>
      <c r="AB367" s="122"/>
      <c r="AC367" s="122"/>
      <c r="AD367" s="197">
        <f t="shared" si="90"/>
        <v>0</v>
      </c>
      <c r="AE367" s="196" t="str">
        <f t="shared" si="102"/>
        <v/>
      </c>
      <c r="AF367" s="196" t="str">
        <f t="shared" si="91"/>
        <v/>
      </c>
      <c r="AG367" s="196" t="str">
        <f t="shared" si="92"/>
        <v/>
      </c>
      <c r="AH367" s="196" t="str">
        <f t="shared" si="93"/>
        <v/>
      </c>
      <c r="AI367" s="196" t="str">
        <f t="shared" si="94"/>
        <v/>
      </c>
      <c r="AJ367" s="196" t="str">
        <f t="shared" si="95"/>
        <v/>
      </c>
      <c r="AK367" s="196" t="str">
        <f t="shared" si="98"/>
        <v/>
      </c>
      <c r="AL367" s="196" t="str">
        <f t="shared" si="99"/>
        <v/>
      </c>
      <c r="AM367" s="176"/>
      <c r="AN367" s="176">
        <f t="shared" si="100"/>
        <v>0</v>
      </c>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row>
    <row r="368" spans="1:101" s="179" customFormat="1" ht="20.100000000000001" customHeight="1">
      <c r="A368" s="657">
        <f t="shared" si="101"/>
        <v>325</v>
      </c>
      <c r="B368" s="196" t="str">
        <f t="shared" si="96"/>
        <v>Swansea Bay UHB</v>
      </c>
      <c r="C368" s="89"/>
      <c r="D368" s="89"/>
      <c r="E368" s="89"/>
      <c r="F368" s="89"/>
      <c r="G368" s="89"/>
      <c r="H368" s="197">
        <f t="shared" si="97"/>
        <v>0</v>
      </c>
      <c r="I368" s="197"/>
      <c r="J368" s="89"/>
      <c r="K368" s="90"/>
      <c r="L368" s="90"/>
      <c r="M368" s="89"/>
      <c r="N368" s="89"/>
      <c r="O368" s="89"/>
      <c r="P368" s="89"/>
      <c r="Q368" s="89"/>
      <c r="R368" s="122"/>
      <c r="S368" s="122"/>
      <c r="T368" s="122"/>
      <c r="U368" s="123"/>
      <c r="V368" s="123"/>
      <c r="W368" s="123"/>
      <c r="X368" s="122"/>
      <c r="Y368" s="122"/>
      <c r="Z368" s="122"/>
      <c r="AA368" s="122"/>
      <c r="AB368" s="122"/>
      <c r="AC368" s="122"/>
      <c r="AD368" s="197">
        <f t="shared" si="90"/>
        <v>0</v>
      </c>
      <c r="AE368" s="196" t="str">
        <f t="shared" si="102"/>
        <v/>
      </c>
      <c r="AF368" s="196" t="str">
        <f t="shared" si="91"/>
        <v/>
      </c>
      <c r="AG368" s="196" t="str">
        <f t="shared" si="92"/>
        <v/>
      </c>
      <c r="AH368" s="196" t="str">
        <f t="shared" si="93"/>
        <v/>
      </c>
      <c r="AI368" s="196" t="str">
        <f t="shared" si="94"/>
        <v/>
      </c>
      <c r="AJ368" s="196" t="str">
        <f t="shared" si="95"/>
        <v/>
      </c>
      <c r="AK368" s="196" t="str">
        <f t="shared" si="98"/>
        <v/>
      </c>
      <c r="AL368" s="196" t="str">
        <f t="shared" si="99"/>
        <v/>
      </c>
      <c r="AM368" s="176"/>
      <c r="AN368" s="176">
        <f t="shared" si="100"/>
        <v>0</v>
      </c>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row>
    <row r="369" spans="1:101" s="179" customFormat="1" ht="20.100000000000001" customHeight="1">
      <c r="A369" s="657">
        <f t="shared" si="101"/>
        <v>326</v>
      </c>
      <c r="B369" s="196" t="str">
        <f t="shared" si="96"/>
        <v>Swansea Bay UHB</v>
      </c>
      <c r="C369" s="89"/>
      <c r="D369" s="89"/>
      <c r="E369" s="89"/>
      <c r="F369" s="89"/>
      <c r="G369" s="89"/>
      <c r="H369" s="197">
        <f t="shared" si="97"/>
        <v>0</v>
      </c>
      <c r="I369" s="197"/>
      <c r="J369" s="89"/>
      <c r="K369" s="90"/>
      <c r="L369" s="90"/>
      <c r="M369" s="89"/>
      <c r="N369" s="89"/>
      <c r="O369" s="89"/>
      <c r="P369" s="89"/>
      <c r="Q369" s="89"/>
      <c r="R369" s="122"/>
      <c r="S369" s="122"/>
      <c r="T369" s="122"/>
      <c r="U369" s="123"/>
      <c r="V369" s="123"/>
      <c r="W369" s="123"/>
      <c r="X369" s="122"/>
      <c r="Y369" s="122"/>
      <c r="Z369" s="122"/>
      <c r="AA369" s="122"/>
      <c r="AB369" s="122"/>
      <c r="AC369" s="122"/>
      <c r="AD369" s="197">
        <f t="shared" si="90"/>
        <v>0</v>
      </c>
      <c r="AE369" s="196" t="str">
        <f t="shared" si="102"/>
        <v/>
      </c>
      <c r="AF369" s="196" t="str">
        <f t="shared" si="91"/>
        <v/>
      </c>
      <c r="AG369" s="196" t="str">
        <f t="shared" si="92"/>
        <v/>
      </c>
      <c r="AH369" s="196" t="str">
        <f t="shared" si="93"/>
        <v/>
      </c>
      <c r="AI369" s="196" t="str">
        <f t="shared" si="94"/>
        <v/>
      </c>
      <c r="AJ369" s="196" t="str">
        <f t="shared" si="95"/>
        <v/>
      </c>
      <c r="AK369" s="196" t="str">
        <f t="shared" si="98"/>
        <v/>
      </c>
      <c r="AL369" s="196" t="str">
        <f t="shared" si="99"/>
        <v/>
      </c>
      <c r="AM369" s="176"/>
      <c r="AN369" s="176">
        <f t="shared" si="100"/>
        <v>0</v>
      </c>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row>
    <row r="370" spans="1:101" s="179" customFormat="1" ht="20.100000000000001" customHeight="1">
      <c r="A370" s="657">
        <f t="shared" si="101"/>
        <v>327</v>
      </c>
      <c r="B370" s="196" t="str">
        <f t="shared" si="96"/>
        <v>Swansea Bay UHB</v>
      </c>
      <c r="C370" s="89"/>
      <c r="D370" s="89"/>
      <c r="E370" s="89"/>
      <c r="F370" s="89"/>
      <c r="G370" s="89"/>
      <c r="H370" s="197">
        <f t="shared" si="97"/>
        <v>0</v>
      </c>
      <c r="I370" s="197"/>
      <c r="J370" s="89"/>
      <c r="K370" s="90"/>
      <c r="L370" s="90"/>
      <c r="M370" s="89"/>
      <c r="N370" s="89"/>
      <c r="O370" s="89"/>
      <c r="P370" s="89"/>
      <c r="Q370" s="89"/>
      <c r="R370" s="122"/>
      <c r="S370" s="122"/>
      <c r="T370" s="122"/>
      <c r="U370" s="123"/>
      <c r="V370" s="123"/>
      <c r="W370" s="123"/>
      <c r="X370" s="122"/>
      <c r="Y370" s="122"/>
      <c r="Z370" s="122"/>
      <c r="AA370" s="122"/>
      <c r="AB370" s="122"/>
      <c r="AC370" s="122"/>
      <c r="AD370" s="197">
        <f t="shared" si="90"/>
        <v>0</v>
      </c>
      <c r="AE370" s="196" t="str">
        <f t="shared" si="102"/>
        <v/>
      </c>
      <c r="AF370" s="196" t="str">
        <f t="shared" si="91"/>
        <v/>
      </c>
      <c r="AG370" s="196" t="str">
        <f t="shared" si="92"/>
        <v/>
      </c>
      <c r="AH370" s="196" t="str">
        <f t="shared" si="93"/>
        <v/>
      </c>
      <c r="AI370" s="196" t="str">
        <f t="shared" si="94"/>
        <v/>
      </c>
      <c r="AJ370" s="196" t="str">
        <f t="shared" si="95"/>
        <v/>
      </c>
      <c r="AK370" s="196" t="str">
        <f t="shared" si="98"/>
        <v/>
      </c>
      <c r="AL370" s="196" t="str">
        <f t="shared" si="99"/>
        <v/>
      </c>
      <c r="AM370" s="176"/>
      <c r="AN370" s="176">
        <f t="shared" si="100"/>
        <v>0</v>
      </c>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row>
    <row r="371" spans="1:101" s="179" customFormat="1" ht="20.100000000000001" customHeight="1">
      <c r="A371" s="657">
        <f t="shared" si="101"/>
        <v>328</v>
      </c>
      <c r="B371" s="196" t="str">
        <f t="shared" si="96"/>
        <v>Swansea Bay UHB</v>
      </c>
      <c r="C371" s="89"/>
      <c r="D371" s="89"/>
      <c r="E371" s="89"/>
      <c r="F371" s="89"/>
      <c r="G371" s="89"/>
      <c r="H371" s="197">
        <f t="shared" si="97"/>
        <v>0</v>
      </c>
      <c r="I371" s="197"/>
      <c r="J371" s="89"/>
      <c r="K371" s="90"/>
      <c r="L371" s="90"/>
      <c r="M371" s="89"/>
      <c r="N371" s="89"/>
      <c r="O371" s="89"/>
      <c r="P371" s="89"/>
      <c r="Q371" s="89"/>
      <c r="R371" s="122"/>
      <c r="S371" s="122"/>
      <c r="T371" s="122"/>
      <c r="U371" s="123"/>
      <c r="V371" s="123"/>
      <c r="W371" s="123"/>
      <c r="X371" s="122"/>
      <c r="Y371" s="122"/>
      <c r="Z371" s="122"/>
      <c r="AA371" s="122"/>
      <c r="AB371" s="122"/>
      <c r="AC371" s="122"/>
      <c r="AD371" s="197">
        <f t="shared" si="90"/>
        <v>0</v>
      </c>
      <c r="AE371" s="196" t="str">
        <f t="shared" si="102"/>
        <v/>
      </c>
      <c r="AF371" s="196" t="str">
        <f t="shared" si="91"/>
        <v/>
      </c>
      <c r="AG371" s="196" t="str">
        <f t="shared" si="92"/>
        <v/>
      </c>
      <c r="AH371" s="196" t="str">
        <f t="shared" si="93"/>
        <v/>
      </c>
      <c r="AI371" s="196" t="str">
        <f t="shared" si="94"/>
        <v/>
      </c>
      <c r="AJ371" s="196" t="str">
        <f t="shared" si="95"/>
        <v/>
      </c>
      <c r="AK371" s="196" t="str">
        <f t="shared" si="98"/>
        <v/>
      </c>
      <c r="AL371" s="196" t="str">
        <f t="shared" si="99"/>
        <v/>
      </c>
      <c r="AM371" s="176"/>
      <c r="AN371" s="176">
        <f t="shared" si="100"/>
        <v>0</v>
      </c>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row>
    <row r="372" spans="1:101" s="179" customFormat="1" ht="20.100000000000001" customHeight="1">
      <c r="A372" s="657">
        <f t="shared" si="101"/>
        <v>329</v>
      </c>
      <c r="B372" s="196" t="str">
        <f t="shared" si="96"/>
        <v>Swansea Bay UHB</v>
      </c>
      <c r="C372" s="89"/>
      <c r="D372" s="89"/>
      <c r="E372" s="89"/>
      <c r="F372" s="89"/>
      <c r="G372" s="89"/>
      <c r="H372" s="197">
        <f t="shared" si="97"/>
        <v>0</v>
      </c>
      <c r="I372" s="197"/>
      <c r="J372" s="89"/>
      <c r="K372" s="90"/>
      <c r="L372" s="90"/>
      <c r="M372" s="89"/>
      <c r="N372" s="89"/>
      <c r="O372" s="89"/>
      <c r="P372" s="89"/>
      <c r="Q372" s="89"/>
      <c r="R372" s="122"/>
      <c r="S372" s="122"/>
      <c r="T372" s="122"/>
      <c r="U372" s="123"/>
      <c r="V372" s="123"/>
      <c r="W372" s="123"/>
      <c r="X372" s="122"/>
      <c r="Y372" s="122"/>
      <c r="Z372" s="122"/>
      <c r="AA372" s="122"/>
      <c r="AB372" s="122"/>
      <c r="AC372" s="122"/>
      <c r="AD372" s="197">
        <f t="shared" si="90"/>
        <v>0</v>
      </c>
      <c r="AE372" s="196" t="str">
        <f t="shared" si="102"/>
        <v/>
      </c>
      <c r="AF372" s="196" t="str">
        <f t="shared" si="91"/>
        <v/>
      </c>
      <c r="AG372" s="196" t="str">
        <f t="shared" si="92"/>
        <v/>
      </c>
      <c r="AH372" s="196" t="str">
        <f t="shared" si="93"/>
        <v/>
      </c>
      <c r="AI372" s="196" t="str">
        <f t="shared" si="94"/>
        <v/>
      </c>
      <c r="AJ372" s="196" t="str">
        <f t="shared" si="95"/>
        <v/>
      </c>
      <c r="AK372" s="196" t="str">
        <f t="shared" si="98"/>
        <v/>
      </c>
      <c r="AL372" s="196" t="str">
        <f t="shared" si="99"/>
        <v/>
      </c>
      <c r="AM372" s="176"/>
      <c r="AN372" s="176">
        <f t="shared" si="100"/>
        <v>0</v>
      </c>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row>
    <row r="373" spans="1:101" s="179" customFormat="1" ht="20.100000000000001" customHeight="1">
      <c r="A373" s="657">
        <f t="shared" si="101"/>
        <v>330</v>
      </c>
      <c r="B373" s="196" t="str">
        <f t="shared" si="96"/>
        <v>Swansea Bay UHB</v>
      </c>
      <c r="C373" s="89"/>
      <c r="D373" s="89"/>
      <c r="E373" s="89"/>
      <c r="F373" s="89"/>
      <c r="G373" s="89"/>
      <c r="H373" s="197">
        <f t="shared" si="97"/>
        <v>0</v>
      </c>
      <c r="I373" s="197"/>
      <c r="J373" s="89"/>
      <c r="K373" s="90"/>
      <c r="L373" s="90"/>
      <c r="M373" s="89"/>
      <c r="N373" s="89"/>
      <c r="O373" s="89"/>
      <c r="P373" s="89"/>
      <c r="Q373" s="89"/>
      <c r="R373" s="122"/>
      <c r="S373" s="122"/>
      <c r="T373" s="122"/>
      <c r="U373" s="123"/>
      <c r="V373" s="123"/>
      <c r="W373" s="123"/>
      <c r="X373" s="122"/>
      <c r="Y373" s="122"/>
      <c r="Z373" s="122"/>
      <c r="AA373" s="122"/>
      <c r="AB373" s="122"/>
      <c r="AC373" s="122"/>
      <c r="AD373" s="197">
        <f t="shared" si="90"/>
        <v>0</v>
      </c>
      <c r="AE373" s="196" t="str">
        <f t="shared" si="102"/>
        <v/>
      </c>
      <c r="AF373" s="196" t="str">
        <f t="shared" si="91"/>
        <v/>
      </c>
      <c r="AG373" s="196" t="str">
        <f t="shared" si="92"/>
        <v/>
      </c>
      <c r="AH373" s="196" t="str">
        <f t="shared" si="93"/>
        <v/>
      </c>
      <c r="AI373" s="196" t="str">
        <f t="shared" si="94"/>
        <v/>
      </c>
      <c r="AJ373" s="196" t="str">
        <f t="shared" si="95"/>
        <v/>
      </c>
      <c r="AK373" s="196" t="str">
        <f t="shared" si="98"/>
        <v/>
      </c>
      <c r="AL373" s="196" t="str">
        <f t="shared" si="99"/>
        <v/>
      </c>
      <c r="AM373" s="176"/>
      <c r="AN373" s="176">
        <f t="shared" si="100"/>
        <v>0</v>
      </c>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row>
    <row r="374" spans="1:101" s="179" customFormat="1" ht="20.100000000000001" customHeight="1">
      <c r="A374" s="657">
        <f t="shared" si="101"/>
        <v>331</v>
      </c>
      <c r="B374" s="196" t="str">
        <f t="shared" si="96"/>
        <v>Swansea Bay UHB</v>
      </c>
      <c r="C374" s="89"/>
      <c r="D374" s="89"/>
      <c r="E374" s="89"/>
      <c r="F374" s="89"/>
      <c r="G374" s="89"/>
      <c r="H374" s="197">
        <f t="shared" si="97"/>
        <v>0</v>
      </c>
      <c r="I374" s="197"/>
      <c r="J374" s="89"/>
      <c r="K374" s="90"/>
      <c r="L374" s="90"/>
      <c r="M374" s="89"/>
      <c r="N374" s="89"/>
      <c r="O374" s="89"/>
      <c r="P374" s="89"/>
      <c r="Q374" s="89"/>
      <c r="R374" s="122"/>
      <c r="S374" s="122"/>
      <c r="T374" s="122"/>
      <c r="U374" s="123"/>
      <c r="V374" s="123"/>
      <c r="W374" s="123"/>
      <c r="X374" s="122"/>
      <c r="Y374" s="122"/>
      <c r="Z374" s="122"/>
      <c r="AA374" s="122"/>
      <c r="AB374" s="122"/>
      <c r="AC374" s="122"/>
      <c r="AD374" s="197">
        <f t="shared" si="90"/>
        <v>0</v>
      </c>
      <c r="AE374" s="196" t="str">
        <f t="shared" si="102"/>
        <v/>
      </c>
      <c r="AF374" s="196" t="str">
        <f t="shared" si="91"/>
        <v/>
      </c>
      <c r="AG374" s="196" t="str">
        <f t="shared" si="92"/>
        <v/>
      </c>
      <c r="AH374" s="196" t="str">
        <f t="shared" si="93"/>
        <v/>
      </c>
      <c r="AI374" s="196" t="str">
        <f t="shared" si="94"/>
        <v/>
      </c>
      <c r="AJ374" s="196" t="str">
        <f t="shared" si="95"/>
        <v/>
      </c>
      <c r="AK374" s="196" t="str">
        <f t="shared" si="98"/>
        <v/>
      </c>
      <c r="AL374" s="196" t="str">
        <f t="shared" si="99"/>
        <v/>
      </c>
      <c r="AM374" s="176"/>
      <c r="AN374" s="176">
        <f t="shared" si="100"/>
        <v>0</v>
      </c>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row>
    <row r="375" spans="1:101" s="179" customFormat="1" ht="20.100000000000001" customHeight="1">
      <c r="A375" s="657">
        <f t="shared" si="101"/>
        <v>332</v>
      </c>
      <c r="B375" s="196" t="str">
        <f t="shared" si="96"/>
        <v>Swansea Bay UHB</v>
      </c>
      <c r="C375" s="89"/>
      <c r="D375" s="89"/>
      <c r="E375" s="89"/>
      <c r="F375" s="89"/>
      <c r="G375" s="89"/>
      <c r="H375" s="197">
        <f t="shared" si="97"/>
        <v>0</v>
      </c>
      <c r="I375" s="197"/>
      <c r="J375" s="89"/>
      <c r="K375" s="90"/>
      <c r="L375" s="90"/>
      <c r="M375" s="89"/>
      <c r="N375" s="89"/>
      <c r="O375" s="89"/>
      <c r="P375" s="89"/>
      <c r="Q375" s="89"/>
      <c r="R375" s="122"/>
      <c r="S375" s="122"/>
      <c r="T375" s="122"/>
      <c r="U375" s="123"/>
      <c r="V375" s="123"/>
      <c r="W375" s="123"/>
      <c r="X375" s="122"/>
      <c r="Y375" s="122"/>
      <c r="Z375" s="122"/>
      <c r="AA375" s="122"/>
      <c r="AB375" s="122"/>
      <c r="AC375" s="122"/>
      <c r="AD375" s="197">
        <f t="shared" si="90"/>
        <v>0</v>
      </c>
      <c r="AE375" s="196" t="str">
        <f t="shared" si="102"/>
        <v/>
      </c>
      <c r="AF375" s="196" t="str">
        <f t="shared" si="91"/>
        <v/>
      </c>
      <c r="AG375" s="196" t="str">
        <f t="shared" si="92"/>
        <v/>
      </c>
      <c r="AH375" s="196" t="str">
        <f t="shared" si="93"/>
        <v/>
      </c>
      <c r="AI375" s="196" t="str">
        <f t="shared" si="94"/>
        <v/>
      </c>
      <c r="AJ375" s="196" t="str">
        <f t="shared" si="95"/>
        <v/>
      </c>
      <c r="AK375" s="196" t="str">
        <f t="shared" si="98"/>
        <v/>
      </c>
      <c r="AL375" s="196" t="str">
        <f t="shared" si="99"/>
        <v/>
      </c>
      <c r="AM375" s="176"/>
      <c r="AN375" s="176">
        <f t="shared" si="100"/>
        <v>0</v>
      </c>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row>
    <row r="376" spans="1:101" s="179" customFormat="1" ht="20.100000000000001" customHeight="1">
      <c r="A376" s="657">
        <f t="shared" si="101"/>
        <v>333</v>
      </c>
      <c r="B376" s="196" t="str">
        <f t="shared" si="96"/>
        <v>Swansea Bay UHB</v>
      </c>
      <c r="C376" s="89"/>
      <c r="D376" s="89"/>
      <c r="E376" s="89"/>
      <c r="F376" s="89"/>
      <c r="G376" s="89"/>
      <c r="H376" s="197">
        <f t="shared" si="97"/>
        <v>0</v>
      </c>
      <c r="I376" s="197"/>
      <c r="J376" s="89"/>
      <c r="K376" s="90"/>
      <c r="L376" s="90"/>
      <c r="M376" s="89"/>
      <c r="N376" s="89"/>
      <c r="O376" s="89"/>
      <c r="P376" s="89"/>
      <c r="Q376" s="89"/>
      <c r="R376" s="122"/>
      <c r="S376" s="122"/>
      <c r="T376" s="122"/>
      <c r="U376" s="123"/>
      <c r="V376" s="123"/>
      <c r="W376" s="123"/>
      <c r="X376" s="122"/>
      <c r="Y376" s="122"/>
      <c r="Z376" s="122"/>
      <c r="AA376" s="122"/>
      <c r="AB376" s="122"/>
      <c r="AC376" s="122"/>
      <c r="AD376" s="197">
        <f t="shared" si="90"/>
        <v>0</v>
      </c>
      <c r="AE376" s="196" t="str">
        <f t="shared" si="102"/>
        <v/>
      </c>
      <c r="AF376" s="196" t="str">
        <f t="shared" si="91"/>
        <v/>
      </c>
      <c r="AG376" s="196" t="str">
        <f t="shared" si="92"/>
        <v/>
      </c>
      <c r="AH376" s="196" t="str">
        <f t="shared" si="93"/>
        <v/>
      </c>
      <c r="AI376" s="196" t="str">
        <f t="shared" si="94"/>
        <v/>
      </c>
      <c r="AJ376" s="196" t="str">
        <f t="shared" si="95"/>
        <v/>
      </c>
      <c r="AK376" s="196" t="str">
        <f t="shared" si="98"/>
        <v/>
      </c>
      <c r="AL376" s="196" t="str">
        <f t="shared" si="99"/>
        <v/>
      </c>
      <c r="AM376" s="176"/>
      <c r="AN376" s="176">
        <f t="shared" si="100"/>
        <v>0</v>
      </c>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row>
    <row r="377" spans="1:101" s="179" customFormat="1" ht="20.100000000000001" customHeight="1">
      <c r="A377" s="657">
        <f t="shared" si="101"/>
        <v>334</v>
      </c>
      <c r="B377" s="196" t="str">
        <f t="shared" si="96"/>
        <v>Swansea Bay UHB</v>
      </c>
      <c r="C377" s="89"/>
      <c r="D377" s="89"/>
      <c r="E377" s="89"/>
      <c r="F377" s="89"/>
      <c r="G377" s="89"/>
      <c r="H377" s="197">
        <f t="shared" si="97"/>
        <v>0</v>
      </c>
      <c r="I377" s="197"/>
      <c r="J377" s="89"/>
      <c r="K377" s="90"/>
      <c r="L377" s="90"/>
      <c r="M377" s="89"/>
      <c r="N377" s="89"/>
      <c r="O377" s="89"/>
      <c r="P377" s="89"/>
      <c r="Q377" s="89"/>
      <c r="R377" s="122"/>
      <c r="S377" s="122"/>
      <c r="T377" s="122"/>
      <c r="U377" s="123"/>
      <c r="V377" s="123"/>
      <c r="W377" s="123"/>
      <c r="X377" s="122"/>
      <c r="Y377" s="122"/>
      <c r="Z377" s="122"/>
      <c r="AA377" s="122"/>
      <c r="AB377" s="122"/>
      <c r="AC377" s="122"/>
      <c r="AD377" s="197">
        <f t="shared" si="90"/>
        <v>0</v>
      </c>
      <c r="AE377" s="196" t="str">
        <f t="shared" si="102"/>
        <v/>
      </c>
      <c r="AF377" s="196" t="str">
        <f t="shared" si="91"/>
        <v/>
      </c>
      <c r="AG377" s="196" t="str">
        <f t="shared" si="92"/>
        <v/>
      </c>
      <c r="AH377" s="196" t="str">
        <f t="shared" si="93"/>
        <v/>
      </c>
      <c r="AI377" s="196" t="str">
        <f t="shared" si="94"/>
        <v/>
      </c>
      <c r="AJ377" s="196" t="str">
        <f t="shared" si="95"/>
        <v/>
      </c>
      <c r="AK377" s="196" t="str">
        <f t="shared" si="98"/>
        <v/>
      </c>
      <c r="AL377" s="196" t="str">
        <f t="shared" si="99"/>
        <v/>
      </c>
      <c r="AM377" s="176"/>
      <c r="AN377" s="176">
        <f t="shared" si="100"/>
        <v>0</v>
      </c>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row>
    <row r="378" spans="1:101" s="179" customFormat="1" ht="20.100000000000001" customHeight="1">
      <c r="A378" s="657">
        <f t="shared" si="101"/>
        <v>335</v>
      </c>
      <c r="B378" s="196" t="str">
        <f t="shared" si="96"/>
        <v>Swansea Bay UHB</v>
      </c>
      <c r="C378" s="89"/>
      <c r="D378" s="89"/>
      <c r="E378" s="89"/>
      <c r="F378" s="89"/>
      <c r="G378" s="89"/>
      <c r="H378" s="197">
        <f t="shared" si="97"/>
        <v>0</v>
      </c>
      <c r="I378" s="197"/>
      <c r="J378" s="89"/>
      <c r="K378" s="90"/>
      <c r="L378" s="90"/>
      <c r="M378" s="89"/>
      <c r="N378" s="89"/>
      <c r="O378" s="89"/>
      <c r="P378" s="89"/>
      <c r="Q378" s="89"/>
      <c r="R378" s="122"/>
      <c r="S378" s="122"/>
      <c r="T378" s="122"/>
      <c r="U378" s="123"/>
      <c r="V378" s="123"/>
      <c r="W378" s="123"/>
      <c r="X378" s="122"/>
      <c r="Y378" s="122"/>
      <c r="Z378" s="122"/>
      <c r="AA378" s="122"/>
      <c r="AB378" s="122"/>
      <c r="AC378" s="122"/>
      <c r="AD378" s="197">
        <f t="shared" si="90"/>
        <v>0</v>
      </c>
      <c r="AE378" s="196" t="str">
        <f t="shared" si="102"/>
        <v/>
      </c>
      <c r="AF378" s="196" t="str">
        <f t="shared" si="91"/>
        <v/>
      </c>
      <c r="AG378" s="196" t="str">
        <f t="shared" si="92"/>
        <v/>
      </c>
      <c r="AH378" s="196" t="str">
        <f t="shared" si="93"/>
        <v/>
      </c>
      <c r="AI378" s="196" t="str">
        <f t="shared" si="94"/>
        <v/>
      </c>
      <c r="AJ378" s="196" t="str">
        <f t="shared" si="95"/>
        <v/>
      </c>
      <c r="AK378" s="196" t="str">
        <f t="shared" si="98"/>
        <v/>
      </c>
      <c r="AL378" s="196" t="str">
        <f t="shared" si="99"/>
        <v/>
      </c>
      <c r="AM378" s="176"/>
      <c r="AN378" s="176">
        <f t="shared" si="100"/>
        <v>0</v>
      </c>
      <c r="AO378" s="176"/>
      <c r="AP378" s="176"/>
      <c r="AQ378" s="176"/>
      <c r="AR378" s="176"/>
      <c r="AS378" s="176"/>
      <c r="AT378" s="176"/>
      <c r="AU378" s="176"/>
      <c r="AV378" s="176"/>
      <c r="AW378" s="176"/>
      <c r="AX378" s="176"/>
      <c r="AY378" s="176"/>
      <c r="AZ378" s="176"/>
      <c r="BA378" s="176"/>
      <c r="BB378" s="176"/>
      <c r="BC378" s="176"/>
      <c r="BD378" s="176"/>
      <c r="BE378" s="176"/>
      <c r="BF378" s="176"/>
      <c r="BG378" s="176"/>
      <c r="BH378" s="176"/>
      <c r="BI378" s="176"/>
      <c r="BJ378" s="176"/>
      <c r="BK378" s="176"/>
      <c r="BL378" s="176"/>
      <c r="BM378" s="176"/>
      <c r="BN378" s="176"/>
      <c r="BO378" s="176"/>
      <c r="BP378" s="176"/>
      <c r="BQ378" s="176"/>
      <c r="BR378" s="176"/>
      <c r="BS378" s="176"/>
      <c r="BT378" s="176"/>
      <c r="BU378" s="176"/>
      <c r="BV378" s="176"/>
      <c r="BW378" s="176"/>
      <c r="BX378" s="176"/>
      <c r="BY378" s="176"/>
      <c r="BZ378" s="176"/>
      <c r="CA378" s="176"/>
      <c r="CB378" s="176"/>
      <c r="CC378" s="176"/>
      <c r="CD378" s="176"/>
      <c r="CE378" s="176"/>
      <c r="CF378" s="176"/>
      <c r="CG378" s="176"/>
      <c r="CH378" s="176"/>
      <c r="CI378" s="176"/>
      <c r="CJ378" s="176"/>
      <c r="CK378" s="176"/>
      <c r="CL378" s="176"/>
      <c r="CM378" s="176"/>
      <c r="CN378" s="176"/>
      <c r="CO378" s="176"/>
      <c r="CP378" s="176"/>
      <c r="CQ378" s="176"/>
      <c r="CR378" s="176"/>
      <c r="CS378" s="176"/>
      <c r="CT378" s="176"/>
      <c r="CU378" s="176"/>
      <c r="CV378" s="176"/>
      <c r="CW378" s="176"/>
    </row>
    <row r="379" spans="1:101" s="179" customFormat="1" ht="20.100000000000001" customHeight="1">
      <c r="A379" s="657">
        <f t="shared" si="101"/>
        <v>336</v>
      </c>
      <c r="B379" s="196" t="str">
        <f t="shared" si="96"/>
        <v>Swansea Bay UHB</v>
      </c>
      <c r="C379" s="89"/>
      <c r="D379" s="89"/>
      <c r="E379" s="89"/>
      <c r="F379" s="89"/>
      <c r="G379" s="89"/>
      <c r="H379" s="197">
        <f t="shared" si="97"/>
        <v>0</v>
      </c>
      <c r="I379" s="197"/>
      <c r="J379" s="89"/>
      <c r="K379" s="90"/>
      <c r="L379" s="90"/>
      <c r="M379" s="89"/>
      <c r="N379" s="89"/>
      <c r="O379" s="89"/>
      <c r="P379" s="89"/>
      <c r="Q379" s="89"/>
      <c r="R379" s="122"/>
      <c r="S379" s="122"/>
      <c r="T379" s="122"/>
      <c r="U379" s="123"/>
      <c r="V379" s="123"/>
      <c r="W379" s="123"/>
      <c r="X379" s="122"/>
      <c r="Y379" s="122"/>
      <c r="Z379" s="122"/>
      <c r="AA379" s="122"/>
      <c r="AB379" s="122"/>
      <c r="AC379" s="122"/>
      <c r="AD379" s="197">
        <f t="shared" si="90"/>
        <v>0</v>
      </c>
      <c r="AE379" s="196" t="str">
        <f t="shared" si="102"/>
        <v/>
      </c>
      <c r="AF379" s="196" t="str">
        <f t="shared" si="91"/>
        <v/>
      </c>
      <c r="AG379" s="196" t="str">
        <f t="shared" si="92"/>
        <v/>
      </c>
      <c r="AH379" s="196" t="str">
        <f t="shared" si="93"/>
        <v/>
      </c>
      <c r="AI379" s="196" t="str">
        <f t="shared" si="94"/>
        <v/>
      </c>
      <c r="AJ379" s="196" t="str">
        <f t="shared" si="95"/>
        <v/>
      </c>
      <c r="AK379" s="196" t="str">
        <f t="shared" si="98"/>
        <v/>
      </c>
      <c r="AL379" s="196" t="str">
        <f t="shared" si="99"/>
        <v/>
      </c>
      <c r="AM379" s="176"/>
      <c r="AN379" s="176">
        <f t="shared" si="100"/>
        <v>0</v>
      </c>
      <c r="AO379" s="176"/>
      <c r="AP379" s="176"/>
      <c r="AQ379" s="176"/>
      <c r="AR379" s="176"/>
      <c r="AS379" s="176"/>
      <c r="AT379" s="176"/>
      <c r="AU379" s="176"/>
      <c r="AV379" s="176"/>
      <c r="AW379" s="176"/>
      <c r="AX379" s="176"/>
      <c r="AY379" s="176"/>
      <c r="AZ379" s="176"/>
      <c r="BA379" s="176"/>
      <c r="BB379" s="176"/>
      <c r="BC379" s="176"/>
      <c r="BD379" s="176"/>
      <c r="BE379" s="176"/>
      <c r="BF379" s="176"/>
      <c r="BG379" s="176"/>
      <c r="BH379" s="176"/>
      <c r="BI379" s="176"/>
      <c r="BJ379" s="176"/>
      <c r="BK379" s="176"/>
      <c r="BL379" s="176"/>
      <c r="BM379" s="176"/>
      <c r="BN379" s="176"/>
      <c r="BO379" s="176"/>
      <c r="BP379" s="176"/>
      <c r="BQ379" s="176"/>
      <c r="BR379" s="176"/>
      <c r="BS379" s="176"/>
      <c r="BT379" s="176"/>
      <c r="BU379" s="176"/>
      <c r="BV379" s="176"/>
      <c r="BW379" s="176"/>
      <c r="BX379" s="176"/>
      <c r="BY379" s="176"/>
      <c r="BZ379" s="176"/>
      <c r="CA379" s="176"/>
      <c r="CB379" s="176"/>
      <c r="CC379" s="176"/>
      <c r="CD379" s="176"/>
      <c r="CE379" s="176"/>
      <c r="CF379" s="176"/>
      <c r="CG379" s="176"/>
      <c r="CH379" s="176"/>
      <c r="CI379" s="176"/>
      <c r="CJ379" s="176"/>
      <c r="CK379" s="176"/>
      <c r="CL379" s="176"/>
      <c r="CM379" s="176"/>
      <c r="CN379" s="176"/>
      <c r="CO379" s="176"/>
      <c r="CP379" s="176"/>
      <c r="CQ379" s="176"/>
      <c r="CR379" s="176"/>
      <c r="CS379" s="176"/>
      <c r="CT379" s="176"/>
      <c r="CU379" s="176"/>
      <c r="CV379" s="176"/>
      <c r="CW379" s="176"/>
    </row>
    <row r="380" spans="1:101" s="179" customFormat="1" ht="20.100000000000001" customHeight="1">
      <c r="A380" s="657">
        <f t="shared" si="101"/>
        <v>337</v>
      </c>
      <c r="B380" s="196" t="str">
        <f t="shared" si="96"/>
        <v>Swansea Bay UHB</v>
      </c>
      <c r="C380" s="89"/>
      <c r="D380" s="89"/>
      <c r="E380" s="89"/>
      <c r="F380" s="89"/>
      <c r="G380" s="89"/>
      <c r="H380" s="197">
        <f t="shared" si="97"/>
        <v>0</v>
      </c>
      <c r="I380" s="197"/>
      <c r="J380" s="89"/>
      <c r="K380" s="90"/>
      <c r="L380" s="90"/>
      <c r="M380" s="89"/>
      <c r="N380" s="89"/>
      <c r="O380" s="89"/>
      <c r="P380" s="89"/>
      <c r="Q380" s="89"/>
      <c r="R380" s="122"/>
      <c r="S380" s="122"/>
      <c r="T380" s="122"/>
      <c r="U380" s="123"/>
      <c r="V380" s="123"/>
      <c r="W380" s="123"/>
      <c r="X380" s="122"/>
      <c r="Y380" s="122"/>
      <c r="Z380" s="122"/>
      <c r="AA380" s="122"/>
      <c r="AB380" s="122"/>
      <c r="AC380" s="122"/>
      <c r="AD380" s="197">
        <f t="shared" si="90"/>
        <v>0</v>
      </c>
      <c r="AE380" s="196" t="str">
        <f t="shared" si="102"/>
        <v/>
      </c>
      <c r="AF380" s="196" t="str">
        <f t="shared" si="91"/>
        <v/>
      </c>
      <c r="AG380" s="196" t="str">
        <f t="shared" si="92"/>
        <v/>
      </c>
      <c r="AH380" s="196" t="str">
        <f t="shared" si="93"/>
        <v/>
      </c>
      <c r="AI380" s="196" t="str">
        <f t="shared" si="94"/>
        <v/>
      </c>
      <c r="AJ380" s="196" t="str">
        <f t="shared" si="95"/>
        <v/>
      </c>
      <c r="AK380" s="196" t="str">
        <f t="shared" si="98"/>
        <v/>
      </c>
      <c r="AL380" s="196" t="str">
        <f t="shared" si="99"/>
        <v/>
      </c>
      <c r="AM380" s="176"/>
      <c r="AN380" s="176">
        <f t="shared" si="100"/>
        <v>0</v>
      </c>
      <c r="AO380" s="176"/>
      <c r="AP380" s="176"/>
      <c r="AQ380" s="176"/>
      <c r="AR380" s="176"/>
      <c r="AS380" s="176"/>
      <c r="AT380" s="176"/>
      <c r="AU380" s="176"/>
      <c r="AV380" s="176"/>
      <c r="AW380" s="176"/>
      <c r="AX380" s="176"/>
      <c r="AY380" s="176"/>
      <c r="AZ380" s="176"/>
      <c r="BA380" s="176"/>
      <c r="BB380" s="176"/>
      <c r="BC380" s="176"/>
      <c r="BD380" s="176"/>
      <c r="BE380" s="176"/>
      <c r="BF380" s="176"/>
      <c r="BG380" s="176"/>
      <c r="BH380" s="176"/>
      <c r="BI380" s="176"/>
      <c r="BJ380" s="176"/>
      <c r="BK380" s="176"/>
      <c r="BL380" s="176"/>
      <c r="BM380" s="176"/>
      <c r="BN380" s="176"/>
      <c r="BO380" s="176"/>
      <c r="BP380" s="176"/>
      <c r="BQ380" s="176"/>
      <c r="BR380" s="176"/>
      <c r="BS380" s="176"/>
      <c r="BT380" s="176"/>
      <c r="BU380" s="176"/>
      <c r="BV380" s="176"/>
      <c r="BW380" s="176"/>
      <c r="BX380" s="176"/>
      <c r="BY380" s="176"/>
      <c r="BZ380" s="176"/>
      <c r="CA380" s="176"/>
      <c r="CB380" s="176"/>
      <c r="CC380" s="176"/>
      <c r="CD380" s="176"/>
      <c r="CE380" s="176"/>
      <c r="CF380" s="176"/>
      <c r="CG380" s="176"/>
      <c r="CH380" s="176"/>
      <c r="CI380" s="176"/>
      <c r="CJ380" s="176"/>
      <c r="CK380" s="176"/>
      <c r="CL380" s="176"/>
      <c r="CM380" s="176"/>
      <c r="CN380" s="176"/>
      <c r="CO380" s="176"/>
      <c r="CP380" s="176"/>
      <c r="CQ380" s="176"/>
      <c r="CR380" s="176"/>
      <c r="CS380" s="176"/>
      <c r="CT380" s="176"/>
      <c r="CU380" s="176"/>
      <c r="CV380" s="176"/>
      <c r="CW380" s="176"/>
    </row>
    <row r="381" spans="1:101" s="179" customFormat="1" ht="20.100000000000001" customHeight="1">
      <c r="A381" s="657">
        <f t="shared" si="101"/>
        <v>338</v>
      </c>
      <c r="B381" s="196" t="str">
        <f t="shared" si="96"/>
        <v>Swansea Bay UHB</v>
      </c>
      <c r="C381" s="89"/>
      <c r="D381" s="89"/>
      <c r="E381" s="89"/>
      <c r="F381" s="89"/>
      <c r="G381" s="89"/>
      <c r="H381" s="197">
        <f t="shared" si="97"/>
        <v>0</v>
      </c>
      <c r="I381" s="197"/>
      <c r="J381" s="89"/>
      <c r="K381" s="90"/>
      <c r="L381" s="90"/>
      <c r="M381" s="89"/>
      <c r="N381" s="89"/>
      <c r="O381" s="89"/>
      <c r="P381" s="89"/>
      <c r="Q381" s="89"/>
      <c r="R381" s="122"/>
      <c r="S381" s="122"/>
      <c r="T381" s="122"/>
      <c r="U381" s="123"/>
      <c r="V381" s="123"/>
      <c r="W381" s="123"/>
      <c r="X381" s="122"/>
      <c r="Y381" s="122"/>
      <c r="Z381" s="122"/>
      <c r="AA381" s="122"/>
      <c r="AB381" s="122"/>
      <c r="AC381" s="122"/>
      <c r="AD381" s="197">
        <f t="shared" si="90"/>
        <v>0</v>
      </c>
      <c r="AE381" s="196" t="str">
        <f t="shared" si="102"/>
        <v/>
      </c>
      <c r="AF381" s="196" t="str">
        <f t="shared" si="91"/>
        <v/>
      </c>
      <c r="AG381" s="196" t="str">
        <f t="shared" si="92"/>
        <v/>
      </c>
      <c r="AH381" s="196" t="str">
        <f t="shared" si="93"/>
        <v/>
      </c>
      <c r="AI381" s="196" t="str">
        <f t="shared" si="94"/>
        <v/>
      </c>
      <c r="AJ381" s="196" t="str">
        <f t="shared" si="95"/>
        <v/>
      </c>
      <c r="AK381" s="196" t="str">
        <f t="shared" si="98"/>
        <v/>
      </c>
      <c r="AL381" s="196" t="str">
        <f t="shared" si="99"/>
        <v/>
      </c>
      <c r="AM381" s="176"/>
      <c r="AN381" s="176">
        <f t="shared" si="100"/>
        <v>0</v>
      </c>
      <c r="AO381" s="176"/>
      <c r="AP381" s="176"/>
      <c r="AQ381" s="176"/>
      <c r="AR381" s="176"/>
      <c r="AS381" s="176"/>
      <c r="AT381" s="176"/>
      <c r="AU381" s="176"/>
      <c r="AV381" s="176"/>
      <c r="AW381" s="176"/>
      <c r="AX381" s="176"/>
      <c r="AY381" s="176"/>
      <c r="AZ381" s="176"/>
      <c r="BA381" s="176"/>
      <c r="BB381" s="176"/>
      <c r="BC381" s="176"/>
      <c r="BD381" s="176"/>
      <c r="BE381" s="176"/>
      <c r="BF381" s="176"/>
      <c r="BG381" s="176"/>
      <c r="BH381" s="176"/>
      <c r="BI381" s="176"/>
      <c r="BJ381" s="176"/>
      <c r="BK381" s="176"/>
      <c r="BL381" s="176"/>
      <c r="BM381" s="176"/>
      <c r="BN381" s="176"/>
      <c r="BO381" s="176"/>
      <c r="BP381" s="176"/>
      <c r="BQ381" s="176"/>
      <c r="BR381" s="176"/>
      <c r="BS381" s="176"/>
      <c r="BT381" s="176"/>
      <c r="BU381" s="176"/>
      <c r="BV381" s="176"/>
      <c r="BW381" s="176"/>
      <c r="BX381" s="176"/>
      <c r="BY381" s="176"/>
      <c r="BZ381" s="176"/>
      <c r="CA381" s="176"/>
      <c r="CB381" s="176"/>
      <c r="CC381" s="176"/>
      <c r="CD381" s="176"/>
      <c r="CE381" s="176"/>
      <c r="CF381" s="176"/>
      <c r="CG381" s="176"/>
      <c r="CH381" s="176"/>
      <c r="CI381" s="176"/>
      <c r="CJ381" s="176"/>
      <c r="CK381" s="176"/>
      <c r="CL381" s="176"/>
      <c r="CM381" s="176"/>
      <c r="CN381" s="176"/>
      <c r="CO381" s="176"/>
      <c r="CP381" s="176"/>
      <c r="CQ381" s="176"/>
      <c r="CR381" s="176"/>
      <c r="CS381" s="176"/>
      <c r="CT381" s="176"/>
      <c r="CU381" s="176"/>
      <c r="CV381" s="176"/>
      <c r="CW381" s="176"/>
    </row>
    <row r="382" spans="1:101" s="179" customFormat="1" ht="20.100000000000001" customHeight="1">
      <c r="A382" s="657">
        <f t="shared" si="101"/>
        <v>339</v>
      </c>
      <c r="B382" s="196" t="str">
        <f t="shared" si="96"/>
        <v>Swansea Bay UHB</v>
      </c>
      <c r="C382" s="89"/>
      <c r="D382" s="89"/>
      <c r="E382" s="89"/>
      <c r="F382" s="89"/>
      <c r="G382" s="89"/>
      <c r="H382" s="197">
        <f t="shared" si="97"/>
        <v>0</v>
      </c>
      <c r="I382" s="197"/>
      <c r="J382" s="89"/>
      <c r="K382" s="90"/>
      <c r="L382" s="90"/>
      <c r="M382" s="89"/>
      <c r="N382" s="89"/>
      <c r="O382" s="89"/>
      <c r="P382" s="89"/>
      <c r="Q382" s="89"/>
      <c r="R382" s="122"/>
      <c r="S382" s="122"/>
      <c r="T382" s="122"/>
      <c r="U382" s="123"/>
      <c r="V382" s="123"/>
      <c r="W382" s="123"/>
      <c r="X382" s="122"/>
      <c r="Y382" s="122"/>
      <c r="Z382" s="122"/>
      <c r="AA382" s="122"/>
      <c r="AB382" s="122"/>
      <c r="AC382" s="122"/>
      <c r="AD382" s="197">
        <f t="shared" si="90"/>
        <v>0</v>
      </c>
      <c r="AE382" s="196" t="str">
        <f t="shared" si="102"/>
        <v/>
      </c>
      <c r="AF382" s="196" t="str">
        <f t="shared" si="91"/>
        <v/>
      </c>
      <c r="AG382" s="196" t="str">
        <f t="shared" si="92"/>
        <v/>
      </c>
      <c r="AH382" s="196" t="str">
        <f t="shared" si="93"/>
        <v/>
      </c>
      <c r="AI382" s="196" t="str">
        <f t="shared" si="94"/>
        <v/>
      </c>
      <c r="AJ382" s="196" t="str">
        <f t="shared" si="95"/>
        <v/>
      </c>
      <c r="AK382" s="196" t="str">
        <f t="shared" si="98"/>
        <v/>
      </c>
      <c r="AL382" s="196" t="str">
        <f t="shared" si="99"/>
        <v/>
      </c>
      <c r="AM382" s="176"/>
      <c r="AN382" s="176">
        <f t="shared" si="100"/>
        <v>0</v>
      </c>
      <c r="AO382" s="176"/>
      <c r="AP382" s="176"/>
      <c r="AQ382" s="176"/>
      <c r="AR382" s="176"/>
      <c r="AS382" s="176"/>
      <c r="AT382" s="176"/>
      <c r="AU382" s="176"/>
      <c r="AV382" s="176"/>
      <c r="AW382" s="176"/>
      <c r="AX382" s="176"/>
      <c r="AY382" s="176"/>
      <c r="AZ382" s="176"/>
      <c r="BA382" s="176"/>
      <c r="BB382" s="176"/>
      <c r="BC382" s="176"/>
      <c r="BD382" s="176"/>
      <c r="BE382" s="176"/>
      <c r="BF382" s="176"/>
      <c r="BG382" s="176"/>
      <c r="BH382" s="176"/>
      <c r="BI382" s="176"/>
      <c r="BJ382" s="176"/>
      <c r="BK382" s="176"/>
      <c r="BL382" s="176"/>
      <c r="BM382" s="176"/>
      <c r="BN382" s="176"/>
      <c r="BO382" s="176"/>
      <c r="BP382" s="176"/>
      <c r="BQ382" s="176"/>
      <c r="BR382" s="176"/>
      <c r="BS382" s="176"/>
      <c r="BT382" s="176"/>
      <c r="BU382" s="176"/>
      <c r="BV382" s="176"/>
      <c r="BW382" s="176"/>
      <c r="BX382" s="176"/>
      <c r="BY382" s="176"/>
      <c r="BZ382" s="176"/>
      <c r="CA382" s="176"/>
      <c r="CB382" s="176"/>
      <c r="CC382" s="176"/>
      <c r="CD382" s="176"/>
      <c r="CE382" s="176"/>
      <c r="CF382" s="176"/>
      <c r="CG382" s="176"/>
      <c r="CH382" s="176"/>
      <c r="CI382" s="176"/>
      <c r="CJ382" s="176"/>
      <c r="CK382" s="176"/>
      <c r="CL382" s="176"/>
      <c r="CM382" s="176"/>
      <c r="CN382" s="176"/>
      <c r="CO382" s="176"/>
      <c r="CP382" s="176"/>
      <c r="CQ382" s="176"/>
      <c r="CR382" s="176"/>
      <c r="CS382" s="176"/>
      <c r="CT382" s="176"/>
      <c r="CU382" s="176"/>
      <c r="CV382" s="176"/>
      <c r="CW382" s="176"/>
    </row>
    <row r="383" spans="1:101" s="179" customFormat="1" ht="20.100000000000001" customHeight="1">
      <c r="A383" s="657">
        <f t="shared" si="101"/>
        <v>340</v>
      </c>
      <c r="B383" s="196" t="str">
        <f t="shared" si="96"/>
        <v>Swansea Bay UHB</v>
      </c>
      <c r="C383" s="89"/>
      <c r="D383" s="89"/>
      <c r="E383" s="89"/>
      <c r="F383" s="89"/>
      <c r="G383" s="89"/>
      <c r="H383" s="197">
        <f t="shared" si="97"/>
        <v>0</v>
      </c>
      <c r="I383" s="197"/>
      <c r="J383" s="89"/>
      <c r="K383" s="90"/>
      <c r="L383" s="90"/>
      <c r="M383" s="89"/>
      <c r="N383" s="89"/>
      <c r="O383" s="89"/>
      <c r="P383" s="89"/>
      <c r="Q383" s="89"/>
      <c r="R383" s="122"/>
      <c r="S383" s="122"/>
      <c r="T383" s="122"/>
      <c r="U383" s="123"/>
      <c r="V383" s="123"/>
      <c r="W383" s="123"/>
      <c r="X383" s="122"/>
      <c r="Y383" s="122"/>
      <c r="Z383" s="122"/>
      <c r="AA383" s="122"/>
      <c r="AB383" s="122"/>
      <c r="AC383" s="122"/>
      <c r="AD383" s="197">
        <f t="shared" si="90"/>
        <v>0</v>
      </c>
      <c r="AE383" s="196" t="str">
        <f t="shared" si="102"/>
        <v/>
      </c>
      <c r="AF383" s="196" t="str">
        <f t="shared" si="91"/>
        <v/>
      </c>
      <c r="AG383" s="196" t="str">
        <f t="shared" si="92"/>
        <v/>
      </c>
      <c r="AH383" s="196" t="str">
        <f t="shared" si="93"/>
        <v/>
      </c>
      <c r="AI383" s="196" t="str">
        <f t="shared" si="94"/>
        <v/>
      </c>
      <c r="AJ383" s="196" t="str">
        <f t="shared" si="95"/>
        <v/>
      </c>
      <c r="AK383" s="196" t="str">
        <f t="shared" si="98"/>
        <v/>
      </c>
      <c r="AL383" s="196" t="str">
        <f t="shared" si="99"/>
        <v/>
      </c>
      <c r="AM383" s="176"/>
      <c r="AN383" s="176">
        <f t="shared" si="100"/>
        <v>0</v>
      </c>
      <c r="AO383" s="176"/>
      <c r="AP383" s="176"/>
      <c r="AQ383" s="176"/>
      <c r="AR383" s="176"/>
      <c r="AS383" s="176"/>
      <c r="AT383" s="176"/>
      <c r="AU383" s="176"/>
      <c r="AV383" s="176"/>
      <c r="AW383" s="176"/>
      <c r="AX383" s="176"/>
      <c r="AY383" s="176"/>
      <c r="AZ383" s="176"/>
      <c r="BA383" s="176"/>
      <c r="BB383" s="176"/>
      <c r="BC383" s="176"/>
      <c r="BD383" s="176"/>
      <c r="BE383" s="176"/>
      <c r="BF383" s="176"/>
      <c r="BG383" s="176"/>
      <c r="BH383" s="176"/>
      <c r="BI383" s="176"/>
      <c r="BJ383" s="176"/>
      <c r="BK383" s="176"/>
      <c r="BL383" s="176"/>
      <c r="BM383" s="176"/>
      <c r="BN383" s="176"/>
      <c r="BO383" s="176"/>
      <c r="BP383" s="176"/>
      <c r="BQ383" s="176"/>
      <c r="BR383" s="176"/>
      <c r="BS383" s="176"/>
      <c r="BT383" s="176"/>
      <c r="BU383" s="176"/>
      <c r="BV383" s="176"/>
      <c r="BW383" s="176"/>
      <c r="BX383" s="176"/>
      <c r="BY383" s="176"/>
      <c r="BZ383" s="176"/>
      <c r="CA383" s="176"/>
      <c r="CB383" s="176"/>
      <c r="CC383" s="176"/>
      <c r="CD383" s="176"/>
      <c r="CE383" s="176"/>
      <c r="CF383" s="176"/>
      <c r="CG383" s="176"/>
      <c r="CH383" s="176"/>
      <c r="CI383" s="176"/>
      <c r="CJ383" s="176"/>
      <c r="CK383" s="176"/>
      <c r="CL383" s="176"/>
      <c r="CM383" s="176"/>
      <c r="CN383" s="176"/>
      <c r="CO383" s="176"/>
      <c r="CP383" s="176"/>
      <c r="CQ383" s="176"/>
      <c r="CR383" s="176"/>
      <c r="CS383" s="176"/>
      <c r="CT383" s="176"/>
      <c r="CU383" s="176"/>
      <c r="CV383" s="176"/>
      <c r="CW383" s="176"/>
    </row>
    <row r="384" spans="1:101" s="179" customFormat="1" ht="20.100000000000001" customHeight="1">
      <c r="A384" s="657">
        <f t="shared" si="101"/>
        <v>341</v>
      </c>
      <c r="B384" s="196" t="str">
        <f t="shared" si="96"/>
        <v>Swansea Bay UHB</v>
      </c>
      <c r="C384" s="89"/>
      <c r="D384" s="89"/>
      <c r="E384" s="89"/>
      <c r="F384" s="89"/>
      <c r="G384" s="89"/>
      <c r="H384" s="197">
        <f t="shared" si="97"/>
        <v>0</v>
      </c>
      <c r="I384" s="197"/>
      <c r="J384" s="89"/>
      <c r="K384" s="90"/>
      <c r="L384" s="90"/>
      <c r="M384" s="89"/>
      <c r="N384" s="89"/>
      <c r="O384" s="89"/>
      <c r="P384" s="89"/>
      <c r="Q384" s="89"/>
      <c r="R384" s="122"/>
      <c r="S384" s="122"/>
      <c r="T384" s="122"/>
      <c r="U384" s="123"/>
      <c r="V384" s="123"/>
      <c r="W384" s="123"/>
      <c r="X384" s="122"/>
      <c r="Y384" s="122"/>
      <c r="Z384" s="122"/>
      <c r="AA384" s="122"/>
      <c r="AB384" s="122"/>
      <c r="AC384" s="122"/>
      <c r="AD384" s="197">
        <f t="shared" si="90"/>
        <v>0</v>
      </c>
      <c r="AE384" s="196" t="str">
        <f t="shared" si="102"/>
        <v/>
      </c>
      <c r="AF384" s="196" t="str">
        <f t="shared" si="91"/>
        <v/>
      </c>
      <c r="AG384" s="196" t="str">
        <f t="shared" si="92"/>
        <v/>
      </c>
      <c r="AH384" s="196" t="str">
        <f t="shared" si="93"/>
        <v/>
      </c>
      <c r="AI384" s="196" t="str">
        <f t="shared" si="94"/>
        <v/>
      </c>
      <c r="AJ384" s="196" t="str">
        <f t="shared" si="95"/>
        <v/>
      </c>
      <c r="AK384" s="196" t="str">
        <f t="shared" si="98"/>
        <v/>
      </c>
      <c r="AL384" s="196" t="str">
        <f t="shared" si="99"/>
        <v/>
      </c>
      <c r="AM384" s="176"/>
      <c r="AN384" s="176">
        <f t="shared" si="100"/>
        <v>0</v>
      </c>
      <c r="AO384" s="176"/>
      <c r="AP384" s="176"/>
      <c r="AQ384" s="176"/>
      <c r="AR384" s="176"/>
      <c r="AS384" s="176"/>
      <c r="AT384" s="176"/>
      <c r="AU384" s="176"/>
      <c r="AV384" s="176"/>
      <c r="AW384" s="176"/>
      <c r="AX384" s="176"/>
      <c r="AY384" s="176"/>
      <c r="AZ384" s="176"/>
      <c r="BA384" s="176"/>
      <c r="BB384" s="176"/>
      <c r="BC384" s="176"/>
      <c r="BD384" s="176"/>
      <c r="BE384" s="176"/>
      <c r="BF384" s="176"/>
      <c r="BG384" s="176"/>
      <c r="BH384" s="176"/>
      <c r="BI384" s="176"/>
      <c r="BJ384" s="176"/>
      <c r="BK384" s="176"/>
      <c r="BL384" s="176"/>
      <c r="BM384" s="176"/>
      <c r="BN384" s="176"/>
      <c r="BO384" s="176"/>
      <c r="BP384" s="176"/>
      <c r="BQ384" s="176"/>
      <c r="BR384" s="176"/>
      <c r="BS384" s="176"/>
      <c r="BT384" s="176"/>
      <c r="BU384" s="176"/>
      <c r="BV384" s="176"/>
      <c r="BW384" s="176"/>
      <c r="BX384" s="176"/>
      <c r="BY384" s="176"/>
      <c r="BZ384" s="176"/>
      <c r="CA384" s="176"/>
      <c r="CB384" s="176"/>
      <c r="CC384" s="176"/>
      <c r="CD384" s="176"/>
      <c r="CE384" s="176"/>
      <c r="CF384" s="176"/>
      <c r="CG384" s="176"/>
      <c r="CH384" s="176"/>
      <c r="CI384" s="176"/>
      <c r="CJ384" s="176"/>
      <c r="CK384" s="176"/>
      <c r="CL384" s="176"/>
      <c r="CM384" s="176"/>
      <c r="CN384" s="176"/>
      <c r="CO384" s="176"/>
      <c r="CP384" s="176"/>
      <c r="CQ384" s="176"/>
      <c r="CR384" s="176"/>
      <c r="CS384" s="176"/>
      <c r="CT384" s="176"/>
      <c r="CU384" s="176"/>
      <c r="CV384" s="176"/>
      <c r="CW384" s="176"/>
    </row>
    <row r="385" spans="1:101" s="179" customFormat="1" ht="20.100000000000001" customHeight="1">
      <c r="A385" s="657">
        <f t="shared" si="101"/>
        <v>342</v>
      </c>
      <c r="B385" s="196" t="str">
        <f t="shared" si="96"/>
        <v>Swansea Bay UHB</v>
      </c>
      <c r="C385" s="89"/>
      <c r="D385" s="89"/>
      <c r="E385" s="89"/>
      <c r="F385" s="89"/>
      <c r="G385" s="89"/>
      <c r="H385" s="197">
        <f t="shared" si="97"/>
        <v>0</v>
      </c>
      <c r="I385" s="197"/>
      <c r="J385" s="89"/>
      <c r="K385" s="90"/>
      <c r="L385" s="90"/>
      <c r="M385" s="89"/>
      <c r="N385" s="89"/>
      <c r="O385" s="89"/>
      <c r="P385" s="89"/>
      <c r="Q385" s="89"/>
      <c r="R385" s="122"/>
      <c r="S385" s="122"/>
      <c r="T385" s="122"/>
      <c r="U385" s="123"/>
      <c r="V385" s="123"/>
      <c r="W385" s="123"/>
      <c r="X385" s="122"/>
      <c r="Y385" s="122"/>
      <c r="Z385" s="122"/>
      <c r="AA385" s="122"/>
      <c r="AB385" s="122"/>
      <c r="AC385" s="122"/>
      <c r="AD385" s="197">
        <f t="shared" si="90"/>
        <v>0</v>
      </c>
      <c r="AE385" s="196" t="str">
        <f t="shared" si="102"/>
        <v/>
      </c>
      <c r="AF385" s="196" t="str">
        <f t="shared" si="91"/>
        <v/>
      </c>
      <c r="AG385" s="196" t="str">
        <f t="shared" si="92"/>
        <v/>
      </c>
      <c r="AH385" s="196" t="str">
        <f t="shared" si="93"/>
        <v/>
      </c>
      <c r="AI385" s="196" t="str">
        <f t="shared" si="94"/>
        <v/>
      </c>
      <c r="AJ385" s="196" t="str">
        <f t="shared" si="95"/>
        <v/>
      </c>
      <c r="AK385" s="196" t="str">
        <f t="shared" si="98"/>
        <v/>
      </c>
      <c r="AL385" s="196" t="str">
        <f t="shared" si="99"/>
        <v/>
      </c>
      <c r="AM385" s="176"/>
      <c r="AN385" s="176">
        <f t="shared" si="100"/>
        <v>0</v>
      </c>
      <c r="AO385" s="176"/>
      <c r="AP385" s="176"/>
      <c r="AQ385" s="176"/>
      <c r="AR385" s="176"/>
      <c r="AS385" s="176"/>
      <c r="AT385" s="176"/>
      <c r="AU385" s="176"/>
      <c r="AV385" s="176"/>
      <c r="AW385" s="176"/>
      <c r="AX385" s="176"/>
      <c r="AY385" s="176"/>
      <c r="AZ385" s="176"/>
      <c r="BA385" s="176"/>
      <c r="BB385" s="176"/>
      <c r="BC385" s="176"/>
      <c r="BD385" s="176"/>
      <c r="BE385" s="176"/>
      <c r="BF385" s="176"/>
      <c r="BG385" s="176"/>
      <c r="BH385" s="176"/>
      <c r="BI385" s="176"/>
      <c r="BJ385" s="176"/>
      <c r="BK385" s="176"/>
      <c r="BL385" s="176"/>
      <c r="BM385" s="176"/>
      <c r="BN385" s="176"/>
      <c r="BO385" s="176"/>
      <c r="BP385" s="176"/>
      <c r="BQ385" s="176"/>
      <c r="BR385" s="176"/>
      <c r="BS385" s="176"/>
      <c r="BT385" s="176"/>
      <c r="BU385" s="176"/>
      <c r="BV385" s="176"/>
      <c r="BW385" s="176"/>
      <c r="BX385" s="176"/>
      <c r="BY385" s="176"/>
      <c r="BZ385" s="176"/>
      <c r="CA385" s="176"/>
      <c r="CB385" s="176"/>
      <c r="CC385" s="176"/>
      <c r="CD385" s="176"/>
      <c r="CE385" s="176"/>
      <c r="CF385" s="176"/>
      <c r="CG385" s="176"/>
      <c r="CH385" s="176"/>
      <c r="CI385" s="176"/>
      <c r="CJ385" s="176"/>
      <c r="CK385" s="176"/>
      <c r="CL385" s="176"/>
      <c r="CM385" s="176"/>
      <c r="CN385" s="176"/>
      <c r="CO385" s="176"/>
      <c r="CP385" s="176"/>
      <c r="CQ385" s="176"/>
      <c r="CR385" s="176"/>
      <c r="CS385" s="176"/>
      <c r="CT385" s="176"/>
      <c r="CU385" s="176"/>
      <c r="CV385" s="176"/>
      <c r="CW385" s="176"/>
    </row>
    <row r="386" spans="1:101" s="179" customFormat="1" ht="20.100000000000001" customHeight="1">
      <c r="A386" s="657">
        <f t="shared" si="101"/>
        <v>343</v>
      </c>
      <c r="B386" s="196" t="str">
        <f t="shared" si="96"/>
        <v>Swansea Bay UHB</v>
      </c>
      <c r="C386" s="89"/>
      <c r="D386" s="89"/>
      <c r="E386" s="89"/>
      <c r="F386" s="89"/>
      <c r="G386" s="89"/>
      <c r="H386" s="197">
        <f t="shared" si="97"/>
        <v>0</v>
      </c>
      <c r="I386" s="197"/>
      <c r="J386" s="89"/>
      <c r="K386" s="90"/>
      <c r="L386" s="90"/>
      <c r="M386" s="89"/>
      <c r="N386" s="89"/>
      <c r="O386" s="89"/>
      <c r="P386" s="89"/>
      <c r="Q386" s="89"/>
      <c r="R386" s="122"/>
      <c r="S386" s="122"/>
      <c r="T386" s="122"/>
      <c r="U386" s="123"/>
      <c r="V386" s="123"/>
      <c r="W386" s="123"/>
      <c r="X386" s="122"/>
      <c r="Y386" s="122"/>
      <c r="Z386" s="122"/>
      <c r="AA386" s="122"/>
      <c r="AB386" s="122"/>
      <c r="AC386" s="122"/>
      <c r="AD386" s="197">
        <f t="shared" si="90"/>
        <v>0</v>
      </c>
      <c r="AE386" s="196" t="str">
        <f t="shared" si="102"/>
        <v/>
      </c>
      <c r="AF386" s="196" t="str">
        <f t="shared" si="91"/>
        <v/>
      </c>
      <c r="AG386" s="196" t="str">
        <f t="shared" si="92"/>
        <v/>
      </c>
      <c r="AH386" s="196" t="str">
        <f t="shared" si="93"/>
        <v/>
      </c>
      <c r="AI386" s="196" t="str">
        <f t="shared" si="94"/>
        <v/>
      </c>
      <c r="AJ386" s="196" t="str">
        <f t="shared" si="95"/>
        <v/>
      </c>
      <c r="AK386" s="196" t="str">
        <f t="shared" si="98"/>
        <v/>
      </c>
      <c r="AL386" s="196" t="str">
        <f t="shared" si="99"/>
        <v/>
      </c>
      <c r="AM386" s="176"/>
      <c r="AN386" s="176">
        <f t="shared" si="100"/>
        <v>0</v>
      </c>
      <c r="AO386" s="176"/>
      <c r="AP386" s="176"/>
      <c r="AQ386" s="176"/>
      <c r="AR386" s="176"/>
      <c r="AS386" s="176"/>
      <c r="AT386" s="176"/>
      <c r="AU386" s="176"/>
      <c r="AV386" s="176"/>
      <c r="AW386" s="176"/>
      <c r="AX386" s="176"/>
      <c r="AY386" s="176"/>
      <c r="AZ386" s="176"/>
      <c r="BA386" s="176"/>
      <c r="BB386" s="176"/>
      <c r="BC386" s="176"/>
      <c r="BD386" s="176"/>
      <c r="BE386" s="176"/>
      <c r="BF386" s="176"/>
      <c r="BG386" s="176"/>
      <c r="BH386" s="176"/>
      <c r="BI386" s="176"/>
      <c r="BJ386" s="176"/>
      <c r="BK386" s="176"/>
      <c r="BL386" s="176"/>
      <c r="BM386" s="176"/>
      <c r="BN386" s="176"/>
      <c r="BO386" s="176"/>
      <c r="BP386" s="176"/>
      <c r="BQ386" s="176"/>
      <c r="BR386" s="176"/>
      <c r="BS386" s="176"/>
      <c r="BT386" s="176"/>
      <c r="BU386" s="176"/>
      <c r="BV386" s="176"/>
      <c r="BW386" s="176"/>
      <c r="BX386" s="176"/>
      <c r="BY386" s="176"/>
      <c r="BZ386" s="176"/>
      <c r="CA386" s="176"/>
      <c r="CB386" s="176"/>
      <c r="CC386" s="176"/>
      <c r="CD386" s="176"/>
      <c r="CE386" s="176"/>
      <c r="CF386" s="176"/>
      <c r="CG386" s="176"/>
      <c r="CH386" s="176"/>
      <c r="CI386" s="176"/>
      <c r="CJ386" s="176"/>
      <c r="CK386" s="176"/>
      <c r="CL386" s="176"/>
      <c r="CM386" s="176"/>
      <c r="CN386" s="176"/>
      <c r="CO386" s="176"/>
      <c r="CP386" s="176"/>
      <c r="CQ386" s="176"/>
      <c r="CR386" s="176"/>
      <c r="CS386" s="176"/>
      <c r="CT386" s="176"/>
      <c r="CU386" s="176"/>
      <c r="CV386" s="176"/>
      <c r="CW386" s="176"/>
    </row>
    <row r="387" spans="1:101" s="179" customFormat="1" ht="20.100000000000001" customHeight="1">
      <c r="A387" s="657">
        <f t="shared" si="101"/>
        <v>344</v>
      </c>
      <c r="B387" s="196" t="str">
        <f t="shared" si="96"/>
        <v>Swansea Bay UHB</v>
      </c>
      <c r="C387" s="89"/>
      <c r="D387" s="89"/>
      <c r="E387" s="89"/>
      <c r="F387" s="89"/>
      <c r="G387" s="89"/>
      <c r="H387" s="197">
        <f t="shared" si="97"/>
        <v>0</v>
      </c>
      <c r="I387" s="197"/>
      <c r="J387" s="89"/>
      <c r="K387" s="90"/>
      <c r="L387" s="90"/>
      <c r="M387" s="89"/>
      <c r="N387" s="89"/>
      <c r="O387" s="89"/>
      <c r="P387" s="89"/>
      <c r="Q387" s="89"/>
      <c r="R387" s="122"/>
      <c r="S387" s="122"/>
      <c r="T387" s="122"/>
      <c r="U387" s="123"/>
      <c r="V387" s="123"/>
      <c r="W387" s="123"/>
      <c r="X387" s="122"/>
      <c r="Y387" s="122"/>
      <c r="Z387" s="122"/>
      <c r="AA387" s="122"/>
      <c r="AB387" s="122"/>
      <c r="AC387" s="122"/>
      <c r="AD387" s="197">
        <f t="shared" si="90"/>
        <v>0</v>
      </c>
      <c r="AE387" s="196" t="str">
        <f t="shared" si="102"/>
        <v/>
      </c>
      <c r="AF387" s="196" t="str">
        <f t="shared" si="91"/>
        <v/>
      </c>
      <c r="AG387" s="196" t="str">
        <f t="shared" si="92"/>
        <v/>
      </c>
      <c r="AH387" s="196" t="str">
        <f t="shared" si="93"/>
        <v/>
      </c>
      <c r="AI387" s="196" t="str">
        <f t="shared" si="94"/>
        <v/>
      </c>
      <c r="AJ387" s="196" t="str">
        <f t="shared" si="95"/>
        <v/>
      </c>
      <c r="AK387" s="196" t="str">
        <f t="shared" si="98"/>
        <v/>
      </c>
      <c r="AL387" s="196" t="str">
        <f t="shared" si="99"/>
        <v/>
      </c>
      <c r="AM387" s="176"/>
      <c r="AN387" s="176">
        <f t="shared" si="100"/>
        <v>0</v>
      </c>
      <c r="AO387" s="176"/>
      <c r="AP387" s="176"/>
      <c r="AQ387" s="176"/>
      <c r="AR387" s="176"/>
      <c r="AS387" s="176"/>
      <c r="AT387" s="176"/>
      <c r="AU387" s="176"/>
      <c r="AV387" s="176"/>
      <c r="AW387" s="176"/>
      <c r="AX387" s="176"/>
      <c r="AY387" s="176"/>
      <c r="AZ387" s="176"/>
      <c r="BA387" s="176"/>
      <c r="BB387" s="176"/>
      <c r="BC387" s="176"/>
      <c r="BD387" s="176"/>
      <c r="BE387" s="176"/>
      <c r="BF387" s="176"/>
      <c r="BG387" s="176"/>
      <c r="BH387" s="176"/>
      <c r="BI387" s="176"/>
      <c r="BJ387" s="176"/>
      <c r="BK387" s="176"/>
      <c r="BL387" s="176"/>
      <c r="BM387" s="176"/>
      <c r="BN387" s="176"/>
      <c r="BO387" s="176"/>
      <c r="BP387" s="176"/>
      <c r="BQ387" s="176"/>
      <c r="BR387" s="176"/>
      <c r="BS387" s="176"/>
      <c r="BT387" s="176"/>
      <c r="BU387" s="176"/>
      <c r="BV387" s="176"/>
      <c r="BW387" s="176"/>
      <c r="BX387" s="176"/>
      <c r="BY387" s="176"/>
      <c r="BZ387" s="176"/>
      <c r="CA387" s="176"/>
      <c r="CB387" s="176"/>
      <c r="CC387" s="176"/>
      <c r="CD387" s="176"/>
      <c r="CE387" s="176"/>
      <c r="CF387" s="176"/>
      <c r="CG387" s="176"/>
      <c r="CH387" s="176"/>
      <c r="CI387" s="176"/>
      <c r="CJ387" s="176"/>
      <c r="CK387" s="176"/>
      <c r="CL387" s="176"/>
      <c r="CM387" s="176"/>
      <c r="CN387" s="176"/>
      <c r="CO387" s="176"/>
      <c r="CP387" s="176"/>
      <c r="CQ387" s="176"/>
      <c r="CR387" s="176"/>
      <c r="CS387" s="176"/>
      <c r="CT387" s="176"/>
      <c r="CU387" s="176"/>
      <c r="CV387" s="176"/>
      <c r="CW387" s="176"/>
    </row>
    <row r="388" spans="1:101" s="179" customFormat="1" ht="20.100000000000001" customHeight="1">
      <c r="A388" s="657">
        <f t="shared" si="101"/>
        <v>345</v>
      </c>
      <c r="B388" s="196" t="str">
        <f t="shared" si="96"/>
        <v>Swansea Bay UHB</v>
      </c>
      <c r="C388" s="89"/>
      <c r="D388" s="89"/>
      <c r="E388" s="89"/>
      <c r="F388" s="89"/>
      <c r="G388" s="89"/>
      <c r="H388" s="197">
        <f t="shared" si="97"/>
        <v>0</v>
      </c>
      <c r="I388" s="197"/>
      <c r="J388" s="89"/>
      <c r="K388" s="90"/>
      <c r="L388" s="90"/>
      <c r="M388" s="89"/>
      <c r="N388" s="89"/>
      <c r="O388" s="89"/>
      <c r="P388" s="89"/>
      <c r="Q388" s="89"/>
      <c r="R388" s="122"/>
      <c r="S388" s="122"/>
      <c r="T388" s="122"/>
      <c r="U388" s="123"/>
      <c r="V388" s="123"/>
      <c r="W388" s="123"/>
      <c r="X388" s="122"/>
      <c r="Y388" s="122"/>
      <c r="Z388" s="122"/>
      <c r="AA388" s="122"/>
      <c r="AB388" s="122"/>
      <c r="AC388" s="122"/>
      <c r="AD388" s="197">
        <f t="shared" si="90"/>
        <v>0</v>
      </c>
      <c r="AE388" s="196" t="str">
        <f t="shared" si="102"/>
        <v/>
      </c>
      <c r="AF388" s="196" t="str">
        <f t="shared" si="91"/>
        <v/>
      </c>
      <c r="AG388" s="196" t="str">
        <f t="shared" si="92"/>
        <v/>
      </c>
      <c r="AH388" s="196" t="str">
        <f t="shared" si="93"/>
        <v/>
      </c>
      <c r="AI388" s="196" t="str">
        <f t="shared" si="94"/>
        <v/>
      </c>
      <c r="AJ388" s="196" t="str">
        <f t="shared" si="95"/>
        <v/>
      </c>
      <c r="AK388" s="196" t="str">
        <f t="shared" si="98"/>
        <v/>
      </c>
      <c r="AL388" s="196" t="str">
        <f t="shared" si="99"/>
        <v/>
      </c>
      <c r="AM388" s="176"/>
      <c r="AN388" s="176">
        <f t="shared" si="100"/>
        <v>0</v>
      </c>
      <c r="AO388" s="176"/>
      <c r="AP388" s="176"/>
      <c r="AQ388" s="176"/>
      <c r="AR388" s="176"/>
      <c r="AS388" s="176"/>
      <c r="AT388" s="176"/>
      <c r="AU388" s="176"/>
      <c r="AV388" s="176"/>
      <c r="AW388" s="176"/>
      <c r="AX388" s="176"/>
      <c r="AY388" s="176"/>
      <c r="AZ388" s="176"/>
      <c r="BA388" s="176"/>
      <c r="BB388" s="176"/>
      <c r="BC388" s="176"/>
      <c r="BD388" s="176"/>
      <c r="BE388" s="176"/>
      <c r="BF388" s="176"/>
      <c r="BG388" s="176"/>
      <c r="BH388" s="176"/>
      <c r="BI388" s="176"/>
      <c r="BJ388" s="176"/>
      <c r="BK388" s="176"/>
      <c r="BL388" s="176"/>
      <c r="BM388" s="176"/>
      <c r="BN388" s="176"/>
      <c r="BO388" s="176"/>
      <c r="BP388" s="176"/>
      <c r="BQ388" s="176"/>
      <c r="BR388" s="176"/>
      <c r="BS388" s="176"/>
      <c r="BT388" s="176"/>
      <c r="BU388" s="176"/>
      <c r="BV388" s="176"/>
      <c r="BW388" s="176"/>
      <c r="BX388" s="176"/>
      <c r="BY388" s="176"/>
      <c r="BZ388" s="176"/>
      <c r="CA388" s="176"/>
      <c r="CB388" s="176"/>
      <c r="CC388" s="176"/>
      <c r="CD388" s="176"/>
      <c r="CE388" s="176"/>
      <c r="CF388" s="176"/>
      <c r="CG388" s="176"/>
      <c r="CH388" s="176"/>
      <c r="CI388" s="176"/>
      <c r="CJ388" s="176"/>
      <c r="CK388" s="176"/>
      <c r="CL388" s="176"/>
      <c r="CM388" s="176"/>
      <c r="CN388" s="176"/>
      <c r="CO388" s="176"/>
      <c r="CP388" s="176"/>
      <c r="CQ388" s="176"/>
      <c r="CR388" s="176"/>
      <c r="CS388" s="176"/>
      <c r="CT388" s="176"/>
      <c r="CU388" s="176"/>
      <c r="CV388" s="176"/>
      <c r="CW388" s="176"/>
    </row>
    <row r="389" spans="1:101" s="179" customFormat="1" ht="20.100000000000001" customHeight="1">
      <c r="A389" s="657">
        <f t="shared" si="101"/>
        <v>346</v>
      </c>
      <c r="B389" s="196" t="str">
        <f t="shared" si="96"/>
        <v>Swansea Bay UHB</v>
      </c>
      <c r="C389" s="89"/>
      <c r="D389" s="89"/>
      <c r="E389" s="89"/>
      <c r="F389" s="89"/>
      <c r="G389" s="89"/>
      <c r="H389" s="197">
        <f t="shared" si="97"/>
        <v>0</v>
      </c>
      <c r="I389" s="197"/>
      <c r="J389" s="89"/>
      <c r="K389" s="90"/>
      <c r="L389" s="90"/>
      <c r="M389" s="89"/>
      <c r="N389" s="89"/>
      <c r="O389" s="89"/>
      <c r="P389" s="89"/>
      <c r="Q389" s="89"/>
      <c r="R389" s="122"/>
      <c r="S389" s="122"/>
      <c r="T389" s="122"/>
      <c r="U389" s="123"/>
      <c r="V389" s="123"/>
      <c r="W389" s="123"/>
      <c r="X389" s="122"/>
      <c r="Y389" s="122"/>
      <c r="Z389" s="122"/>
      <c r="AA389" s="122"/>
      <c r="AB389" s="122"/>
      <c r="AC389" s="122"/>
      <c r="AD389" s="197">
        <f t="shared" si="90"/>
        <v>0</v>
      </c>
      <c r="AE389" s="196" t="str">
        <f t="shared" si="102"/>
        <v/>
      </c>
      <c r="AF389" s="196" t="str">
        <f t="shared" si="91"/>
        <v/>
      </c>
      <c r="AG389" s="196" t="str">
        <f t="shared" si="92"/>
        <v/>
      </c>
      <c r="AH389" s="196" t="str">
        <f t="shared" si="93"/>
        <v/>
      </c>
      <c r="AI389" s="196" t="str">
        <f t="shared" si="94"/>
        <v/>
      </c>
      <c r="AJ389" s="196" t="str">
        <f t="shared" si="95"/>
        <v/>
      </c>
      <c r="AK389" s="196" t="str">
        <f t="shared" si="98"/>
        <v/>
      </c>
      <c r="AL389" s="196" t="str">
        <f t="shared" si="99"/>
        <v/>
      </c>
      <c r="AM389" s="176"/>
      <c r="AN389" s="176">
        <f t="shared" si="100"/>
        <v>0</v>
      </c>
      <c r="AO389" s="176"/>
      <c r="AP389" s="176"/>
      <c r="AQ389" s="176"/>
      <c r="AR389" s="176"/>
      <c r="AS389" s="176"/>
      <c r="AT389" s="176"/>
      <c r="AU389" s="176"/>
      <c r="AV389" s="176"/>
      <c r="AW389" s="176"/>
      <c r="AX389" s="176"/>
      <c r="AY389" s="176"/>
      <c r="AZ389" s="176"/>
      <c r="BA389" s="176"/>
      <c r="BB389" s="176"/>
      <c r="BC389" s="176"/>
      <c r="BD389" s="176"/>
      <c r="BE389" s="176"/>
      <c r="BF389" s="176"/>
      <c r="BG389" s="176"/>
      <c r="BH389" s="176"/>
      <c r="BI389" s="176"/>
      <c r="BJ389" s="176"/>
      <c r="BK389" s="176"/>
      <c r="BL389" s="176"/>
      <c r="BM389" s="176"/>
      <c r="BN389" s="176"/>
      <c r="BO389" s="176"/>
      <c r="BP389" s="176"/>
      <c r="BQ389" s="176"/>
      <c r="BR389" s="176"/>
      <c r="BS389" s="176"/>
      <c r="BT389" s="176"/>
      <c r="BU389" s="176"/>
      <c r="BV389" s="176"/>
      <c r="BW389" s="176"/>
      <c r="BX389" s="176"/>
      <c r="BY389" s="176"/>
      <c r="BZ389" s="176"/>
      <c r="CA389" s="176"/>
      <c r="CB389" s="176"/>
      <c r="CC389" s="176"/>
      <c r="CD389" s="176"/>
      <c r="CE389" s="176"/>
      <c r="CF389" s="176"/>
      <c r="CG389" s="176"/>
      <c r="CH389" s="176"/>
      <c r="CI389" s="176"/>
      <c r="CJ389" s="176"/>
      <c r="CK389" s="176"/>
      <c r="CL389" s="176"/>
      <c r="CM389" s="176"/>
      <c r="CN389" s="176"/>
      <c r="CO389" s="176"/>
      <c r="CP389" s="176"/>
      <c r="CQ389" s="176"/>
      <c r="CR389" s="176"/>
      <c r="CS389" s="176"/>
      <c r="CT389" s="176"/>
      <c r="CU389" s="176"/>
      <c r="CV389" s="176"/>
      <c r="CW389" s="176"/>
    </row>
    <row r="390" spans="1:101" s="179" customFormat="1" ht="20.100000000000001" customHeight="1">
      <c r="A390" s="657">
        <f t="shared" si="101"/>
        <v>347</v>
      </c>
      <c r="B390" s="196" t="str">
        <f t="shared" si="96"/>
        <v>Swansea Bay UHB</v>
      </c>
      <c r="C390" s="89"/>
      <c r="D390" s="89"/>
      <c r="E390" s="89"/>
      <c r="F390" s="89"/>
      <c r="G390" s="89"/>
      <c r="H390" s="197">
        <f t="shared" si="97"/>
        <v>0</v>
      </c>
      <c r="I390" s="197"/>
      <c r="J390" s="89"/>
      <c r="K390" s="90"/>
      <c r="L390" s="90"/>
      <c r="M390" s="89"/>
      <c r="N390" s="89"/>
      <c r="O390" s="89"/>
      <c r="P390" s="89"/>
      <c r="Q390" s="89"/>
      <c r="R390" s="122"/>
      <c r="S390" s="122"/>
      <c r="T390" s="122"/>
      <c r="U390" s="123"/>
      <c r="V390" s="123"/>
      <c r="W390" s="123"/>
      <c r="X390" s="122"/>
      <c r="Y390" s="122"/>
      <c r="Z390" s="122"/>
      <c r="AA390" s="122"/>
      <c r="AB390" s="122"/>
      <c r="AC390" s="122"/>
      <c r="AD390" s="197">
        <f t="shared" si="90"/>
        <v>0</v>
      </c>
      <c r="AE390" s="196" t="str">
        <f t="shared" si="102"/>
        <v/>
      </c>
      <c r="AF390" s="196" t="str">
        <f t="shared" si="91"/>
        <v/>
      </c>
      <c r="AG390" s="196" t="str">
        <f t="shared" si="92"/>
        <v/>
      </c>
      <c r="AH390" s="196" t="str">
        <f t="shared" si="93"/>
        <v/>
      </c>
      <c r="AI390" s="196" t="str">
        <f t="shared" si="94"/>
        <v/>
      </c>
      <c r="AJ390" s="196" t="str">
        <f t="shared" si="95"/>
        <v/>
      </c>
      <c r="AK390" s="196" t="str">
        <f t="shared" si="98"/>
        <v/>
      </c>
      <c r="AL390" s="196" t="str">
        <f t="shared" si="99"/>
        <v/>
      </c>
      <c r="AM390" s="176"/>
      <c r="AN390" s="176">
        <f t="shared" si="100"/>
        <v>0</v>
      </c>
      <c r="AO390" s="176"/>
      <c r="AP390" s="176"/>
      <c r="AQ390" s="176"/>
      <c r="AR390" s="176"/>
      <c r="AS390" s="176"/>
      <c r="AT390" s="176"/>
      <c r="AU390" s="176"/>
      <c r="AV390" s="176"/>
      <c r="AW390" s="176"/>
      <c r="AX390" s="176"/>
      <c r="AY390" s="176"/>
      <c r="AZ390" s="176"/>
      <c r="BA390" s="176"/>
      <c r="BB390" s="176"/>
      <c r="BC390" s="176"/>
      <c r="BD390" s="176"/>
      <c r="BE390" s="176"/>
      <c r="BF390" s="176"/>
      <c r="BG390" s="176"/>
      <c r="BH390" s="176"/>
      <c r="BI390" s="176"/>
      <c r="BJ390" s="176"/>
      <c r="BK390" s="176"/>
      <c r="BL390" s="176"/>
      <c r="BM390" s="176"/>
      <c r="BN390" s="176"/>
      <c r="BO390" s="176"/>
      <c r="BP390" s="176"/>
      <c r="BQ390" s="176"/>
      <c r="BR390" s="176"/>
      <c r="BS390" s="176"/>
      <c r="BT390" s="176"/>
      <c r="BU390" s="176"/>
      <c r="BV390" s="176"/>
      <c r="BW390" s="176"/>
      <c r="BX390" s="176"/>
      <c r="BY390" s="176"/>
      <c r="BZ390" s="176"/>
      <c r="CA390" s="176"/>
      <c r="CB390" s="176"/>
      <c r="CC390" s="176"/>
      <c r="CD390" s="176"/>
      <c r="CE390" s="176"/>
      <c r="CF390" s="176"/>
      <c r="CG390" s="176"/>
      <c r="CH390" s="176"/>
      <c r="CI390" s="176"/>
      <c r="CJ390" s="176"/>
      <c r="CK390" s="176"/>
      <c r="CL390" s="176"/>
      <c r="CM390" s="176"/>
      <c r="CN390" s="176"/>
      <c r="CO390" s="176"/>
      <c r="CP390" s="176"/>
      <c r="CQ390" s="176"/>
      <c r="CR390" s="176"/>
      <c r="CS390" s="176"/>
      <c r="CT390" s="176"/>
      <c r="CU390" s="176"/>
      <c r="CV390" s="176"/>
      <c r="CW390" s="176"/>
    </row>
    <row r="391" spans="1:101" s="179" customFormat="1" ht="20.100000000000001" customHeight="1">
      <c r="A391" s="657">
        <f t="shared" si="101"/>
        <v>348</v>
      </c>
      <c r="B391" s="196" t="str">
        <f t="shared" si="96"/>
        <v>Swansea Bay UHB</v>
      </c>
      <c r="C391" s="89"/>
      <c r="D391" s="89"/>
      <c r="E391" s="89"/>
      <c r="F391" s="89"/>
      <c r="G391" s="89"/>
      <c r="H391" s="197">
        <f t="shared" si="97"/>
        <v>0</v>
      </c>
      <c r="I391" s="197"/>
      <c r="J391" s="89"/>
      <c r="K391" s="90"/>
      <c r="L391" s="90"/>
      <c r="M391" s="89"/>
      <c r="N391" s="89"/>
      <c r="O391" s="89"/>
      <c r="P391" s="89"/>
      <c r="Q391" s="89"/>
      <c r="R391" s="122"/>
      <c r="S391" s="122"/>
      <c r="T391" s="122"/>
      <c r="U391" s="123"/>
      <c r="V391" s="123"/>
      <c r="W391" s="123"/>
      <c r="X391" s="122"/>
      <c r="Y391" s="122"/>
      <c r="Z391" s="122"/>
      <c r="AA391" s="122"/>
      <c r="AB391" s="122"/>
      <c r="AC391" s="122"/>
      <c r="AD391" s="197">
        <f t="shared" si="90"/>
        <v>0</v>
      </c>
      <c r="AE391" s="196" t="str">
        <f t="shared" si="102"/>
        <v/>
      </c>
      <c r="AF391" s="196" t="str">
        <f t="shared" si="91"/>
        <v/>
      </c>
      <c r="AG391" s="196" t="str">
        <f t="shared" si="92"/>
        <v/>
      </c>
      <c r="AH391" s="196" t="str">
        <f t="shared" si="93"/>
        <v/>
      </c>
      <c r="AI391" s="196" t="str">
        <f t="shared" si="94"/>
        <v/>
      </c>
      <c r="AJ391" s="196" t="str">
        <f t="shared" si="95"/>
        <v/>
      </c>
      <c r="AK391" s="196" t="str">
        <f t="shared" si="98"/>
        <v/>
      </c>
      <c r="AL391" s="196" t="str">
        <f t="shared" si="99"/>
        <v/>
      </c>
      <c r="AM391" s="176"/>
      <c r="AN391" s="176">
        <f t="shared" si="100"/>
        <v>0</v>
      </c>
      <c r="AO391" s="176"/>
      <c r="AP391" s="176"/>
      <c r="AQ391" s="176"/>
      <c r="AR391" s="176"/>
      <c r="AS391" s="176"/>
      <c r="AT391" s="176"/>
      <c r="AU391" s="176"/>
      <c r="AV391" s="176"/>
      <c r="AW391" s="176"/>
      <c r="AX391" s="176"/>
      <c r="AY391" s="176"/>
      <c r="AZ391" s="176"/>
      <c r="BA391" s="176"/>
      <c r="BB391" s="176"/>
      <c r="BC391" s="176"/>
      <c r="BD391" s="176"/>
      <c r="BE391" s="176"/>
      <c r="BF391" s="176"/>
      <c r="BG391" s="176"/>
      <c r="BH391" s="176"/>
      <c r="BI391" s="176"/>
      <c r="BJ391" s="176"/>
      <c r="BK391" s="176"/>
      <c r="BL391" s="176"/>
      <c r="BM391" s="176"/>
      <c r="BN391" s="176"/>
      <c r="BO391" s="176"/>
      <c r="BP391" s="176"/>
      <c r="BQ391" s="176"/>
      <c r="BR391" s="176"/>
      <c r="BS391" s="176"/>
      <c r="BT391" s="176"/>
      <c r="BU391" s="176"/>
      <c r="BV391" s="176"/>
      <c r="BW391" s="176"/>
      <c r="BX391" s="176"/>
      <c r="BY391" s="176"/>
      <c r="BZ391" s="176"/>
      <c r="CA391" s="176"/>
      <c r="CB391" s="176"/>
      <c r="CC391" s="176"/>
      <c r="CD391" s="176"/>
      <c r="CE391" s="176"/>
      <c r="CF391" s="176"/>
      <c r="CG391" s="176"/>
      <c r="CH391" s="176"/>
      <c r="CI391" s="176"/>
      <c r="CJ391" s="176"/>
      <c r="CK391" s="176"/>
      <c r="CL391" s="176"/>
      <c r="CM391" s="176"/>
      <c r="CN391" s="176"/>
      <c r="CO391" s="176"/>
      <c r="CP391" s="176"/>
      <c r="CQ391" s="176"/>
      <c r="CR391" s="176"/>
      <c r="CS391" s="176"/>
      <c r="CT391" s="176"/>
      <c r="CU391" s="176"/>
      <c r="CV391" s="176"/>
      <c r="CW391" s="176"/>
    </row>
    <row r="392" spans="1:101" s="179" customFormat="1" ht="20.100000000000001" customHeight="1">
      <c r="A392" s="657">
        <f t="shared" si="101"/>
        <v>349</v>
      </c>
      <c r="B392" s="196" t="str">
        <f t="shared" si="96"/>
        <v>Swansea Bay UHB</v>
      </c>
      <c r="C392" s="89"/>
      <c r="D392" s="89"/>
      <c r="E392" s="89"/>
      <c r="F392" s="89"/>
      <c r="G392" s="89"/>
      <c r="H392" s="197">
        <f t="shared" si="97"/>
        <v>0</v>
      </c>
      <c r="I392" s="197"/>
      <c r="J392" s="89"/>
      <c r="K392" s="90"/>
      <c r="L392" s="90"/>
      <c r="M392" s="89"/>
      <c r="N392" s="89"/>
      <c r="O392" s="89"/>
      <c r="P392" s="89"/>
      <c r="Q392" s="89"/>
      <c r="R392" s="122"/>
      <c r="S392" s="122"/>
      <c r="T392" s="122"/>
      <c r="U392" s="123"/>
      <c r="V392" s="123"/>
      <c r="W392" s="123"/>
      <c r="X392" s="122"/>
      <c r="Y392" s="122"/>
      <c r="Z392" s="122"/>
      <c r="AA392" s="122"/>
      <c r="AB392" s="122"/>
      <c r="AC392" s="122"/>
      <c r="AD392" s="197">
        <f t="shared" si="90"/>
        <v>0</v>
      </c>
      <c r="AE392" s="196" t="str">
        <f t="shared" si="102"/>
        <v/>
      </c>
      <c r="AF392" s="196" t="str">
        <f t="shared" si="91"/>
        <v/>
      </c>
      <c r="AG392" s="196" t="str">
        <f t="shared" si="92"/>
        <v/>
      </c>
      <c r="AH392" s="196" t="str">
        <f t="shared" si="93"/>
        <v/>
      </c>
      <c r="AI392" s="196" t="str">
        <f t="shared" si="94"/>
        <v/>
      </c>
      <c r="AJ392" s="196" t="str">
        <f t="shared" si="95"/>
        <v/>
      </c>
      <c r="AK392" s="196" t="str">
        <f t="shared" si="98"/>
        <v/>
      </c>
      <c r="AL392" s="196" t="str">
        <f t="shared" si="99"/>
        <v/>
      </c>
      <c r="AM392" s="176"/>
      <c r="AN392" s="176">
        <f t="shared" si="100"/>
        <v>0</v>
      </c>
      <c r="AO392" s="176"/>
      <c r="AP392" s="176"/>
      <c r="AQ392" s="176"/>
      <c r="AR392" s="176"/>
      <c r="AS392" s="176"/>
      <c r="AT392" s="176"/>
      <c r="AU392" s="176"/>
      <c r="AV392" s="176"/>
      <c r="AW392" s="176"/>
      <c r="AX392" s="176"/>
      <c r="AY392" s="176"/>
      <c r="AZ392" s="176"/>
      <c r="BA392" s="176"/>
      <c r="BB392" s="176"/>
      <c r="BC392" s="176"/>
      <c r="BD392" s="176"/>
      <c r="BE392" s="176"/>
      <c r="BF392" s="176"/>
      <c r="BG392" s="176"/>
      <c r="BH392" s="176"/>
      <c r="BI392" s="176"/>
      <c r="BJ392" s="176"/>
      <c r="BK392" s="176"/>
      <c r="BL392" s="176"/>
      <c r="BM392" s="176"/>
      <c r="BN392" s="176"/>
      <c r="BO392" s="176"/>
      <c r="BP392" s="176"/>
      <c r="BQ392" s="176"/>
      <c r="BR392" s="176"/>
      <c r="BS392" s="176"/>
      <c r="BT392" s="176"/>
      <c r="BU392" s="176"/>
      <c r="BV392" s="176"/>
      <c r="BW392" s="176"/>
      <c r="BX392" s="176"/>
      <c r="BY392" s="176"/>
      <c r="BZ392" s="176"/>
      <c r="CA392" s="176"/>
      <c r="CB392" s="176"/>
      <c r="CC392" s="176"/>
      <c r="CD392" s="176"/>
      <c r="CE392" s="176"/>
      <c r="CF392" s="176"/>
      <c r="CG392" s="176"/>
      <c r="CH392" s="176"/>
      <c r="CI392" s="176"/>
      <c r="CJ392" s="176"/>
      <c r="CK392" s="176"/>
      <c r="CL392" s="176"/>
      <c r="CM392" s="176"/>
      <c r="CN392" s="176"/>
      <c r="CO392" s="176"/>
      <c r="CP392" s="176"/>
      <c r="CQ392" s="176"/>
      <c r="CR392" s="176"/>
      <c r="CS392" s="176"/>
      <c r="CT392" s="176"/>
      <c r="CU392" s="176"/>
      <c r="CV392" s="176"/>
      <c r="CW392" s="176"/>
    </row>
    <row r="393" spans="1:101" s="179" customFormat="1" ht="20.100000000000001" customHeight="1">
      <c r="A393" s="657">
        <f t="shared" si="101"/>
        <v>350</v>
      </c>
      <c r="B393" s="196" t="str">
        <f t="shared" si="96"/>
        <v>Swansea Bay UHB</v>
      </c>
      <c r="C393" s="89"/>
      <c r="D393" s="89"/>
      <c r="E393" s="89"/>
      <c r="F393" s="89"/>
      <c r="G393" s="89"/>
      <c r="H393" s="197">
        <f t="shared" si="97"/>
        <v>0</v>
      </c>
      <c r="I393" s="197"/>
      <c r="J393" s="89"/>
      <c r="K393" s="90"/>
      <c r="L393" s="90"/>
      <c r="M393" s="89"/>
      <c r="N393" s="89"/>
      <c r="O393" s="89"/>
      <c r="P393" s="89"/>
      <c r="Q393" s="89"/>
      <c r="R393" s="122"/>
      <c r="S393" s="122"/>
      <c r="T393" s="122"/>
      <c r="U393" s="123"/>
      <c r="V393" s="123"/>
      <c r="W393" s="123"/>
      <c r="X393" s="122"/>
      <c r="Y393" s="122"/>
      <c r="Z393" s="122"/>
      <c r="AA393" s="122"/>
      <c r="AB393" s="122"/>
      <c r="AC393" s="122"/>
      <c r="AD393" s="197">
        <f t="shared" si="90"/>
        <v>0</v>
      </c>
      <c r="AE393" s="196" t="str">
        <f t="shared" si="102"/>
        <v/>
      </c>
      <c r="AF393" s="196" t="str">
        <f t="shared" si="91"/>
        <v/>
      </c>
      <c r="AG393" s="196" t="str">
        <f t="shared" si="92"/>
        <v/>
      </c>
      <c r="AH393" s="196" t="str">
        <f t="shared" si="93"/>
        <v/>
      </c>
      <c r="AI393" s="196" t="str">
        <f t="shared" si="94"/>
        <v/>
      </c>
      <c r="AJ393" s="196" t="str">
        <f t="shared" si="95"/>
        <v/>
      </c>
      <c r="AK393" s="196" t="str">
        <f t="shared" si="98"/>
        <v/>
      </c>
      <c r="AL393" s="196" t="str">
        <f t="shared" si="99"/>
        <v/>
      </c>
      <c r="AM393" s="176"/>
      <c r="AN393" s="176">
        <f t="shared" si="100"/>
        <v>0</v>
      </c>
      <c r="AO393" s="176"/>
      <c r="AP393" s="176"/>
      <c r="AQ393" s="176"/>
      <c r="AR393" s="176"/>
      <c r="AS393" s="176"/>
      <c r="AT393" s="176"/>
      <c r="AU393" s="176"/>
      <c r="AV393" s="176"/>
      <c r="AW393" s="176"/>
      <c r="AX393" s="176"/>
      <c r="AY393" s="176"/>
      <c r="AZ393" s="176"/>
      <c r="BA393" s="176"/>
      <c r="BB393" s="176"/>
      <c r="BC393" s="176"/>
      <c r="BD393" s="176"/>
      <c r="BE393" s="176"/>
      <c r="BF393" s="176"/>
      <c r="BG393" s="176"/>
      <c r="BH393" s="176"/>
      <c r="BI393" s="176"/>
      <c r="BJ393" s="176"/>
      <c r="BK393" s="176"/>
      <c r="BL393" s="176"/>
      <c r="BM393" s="176"/>
      <c r="BN393" s="176"/>
      <c r="BO393" s="176"/>
      <c r="BP393" s="176"/>
      <c r="BQ393" s="176"/>
      <c r="BR393" s="176"/>
      <c r="BS393" s="176"/>
      <c r="BT393" s="176"/>
      <c r="BU393" s="176"/>
      <c r="BV393" s="176"/>
      <c r="BW393" s="176"/>
      <c r="BX393" s="176"/>
      <c r="BY393" s="176"/>
      <c r="BZ393" s="176"/>
      <c r="CA393" s="176"/>
      <c r="CB393" s="176"/>
      <c r="CC393" s="176"/>
      <c r="CD393" s="176"/>
      <c r="CE393" s="176"/>
      <c r="CF393" s="176"/>
      <c r="CG393" s="176"/>
      <c r="CH393" s="176"/>
      <c r="CI393" s="176"/>
      <c r="CJ393" s="176"/>
      <c r="CK393" s="176"/>
      <c r="CL393" s="176"/>
      <c r="CM393" s="176"/>
      <c r="CN393" s="176"/>
      <c r="CO393" s="176"/>
      <c r="CP393" s="176"/>
      <c r="CQ393" s="176"/>
      <c r="CR393" s="176"/>
      <c r="CS393" s="176"/>
      <c r="CT393" s="176"/>
      <c r="CU393" s="176"/>
      <c r="CV393" s="176"/>
      <c r="CW393" s="176"/>
    </row>
    <row r="394" spans="1:101" s="179" customFormat="1" ht="20.100000000000001" customHeight="1">
      <c r="A394" s="657">
        <f t="shared" si="101"/>
        <v>351</v>
      </c>
      <c r="B394" s="196" t="str">
        <f t="shared" si="96"/>
        <v>Swansea Bay UHB</v>
      </c>
      <c r="C394" s="89"/>
      <c r="D394" s="89"/>
      <c r="E394" s="89"/>
      <c r="F394" s="89"/>
      <c r="G394" s="89"/>
      <c r="H394" s="197">
        <f t="shared" si="97"/>
        <v>0</v>
      </c>
      <c r="I394" s="197"/>
      <c r="J394" s="89"/>
      <c r="K394" s="90"/>
      <c r="L394" s="90"/>
      <c r="M394" s="89"/>
      <c r="N394" s="89"/>
      <c r="O394" s="89"/>
      <c r="P394" s="89"/>
      <c r="Q394" s="89"/>
      <c r="R394" s="122"/>
      <c r="S394" s="122"/>
      <c r="T394" s="122"/>
      <c r="U394" s="123"/>
      <c r="V394" s="123"/>
      <c r="W394" s="123"/>
      <c r="X394" s="122"/>
      <c r="Y394" s="122"/>
      <c r="Z394" s="122"/>
      <c r="AA394" s="122"/>
      <c r="AB394" s="122"/>
      <c r="AC394" s="122"/>
      <c r="AD394" s="197">
        <f t="shared" si="90"/>
        <v>0</v>
      </c>
      <c r="AE394" s="196" t="str">
        <f t="shared" si="102"/>
        <v/>
      </c>
      <c r="AF394" s="196" t="str">
        <f t="shared" si="91"/>
        <v/>
      </c>
      <c r="AG394" s="196" t="str">
        <f t="shared" si="92"/>
        <v/>
      </c>
      <c r="AH394" s="196" t="str">
        <f t="shared" si="93"/>
        <v/>
      </c>
      <c r="AI394" s="196" t="str">
        <f t="shared" si="94"/>
        <v/>
      </c>
      <c r="AJ394" s="196" t="str">
        <f t="shared" si="95"/>
        <v/>
      </c>
      <c r="AK394" s="196" t="str">
        <f t="shared" si="98"/>
        <v/>
      </c>
      <c r="AL394" s="196" t="str">
        <f t="shared" si="99"/>
        <v/>
      </c>
      <c r="AM394" s="176"/>
      <c r="AN394" s="176">
        <f t="shared" si="100"/>
        <v>0</v>
      </c>
      <c r="AO394" s="176"/>
      <c r="AP394" s="176"/>
      <c r="AQ394" s="176"/>
      <c r="AR394" s="176"/>
      <c r="AS394" s="176"/>
      <c r="AT394" s="176"/>
      <c r="AU394" s="176"/>
      <c r="AV394" s="176"/>
      <c r="AW394" s="176"/>
      <c r="AX394" s="176"/>
      <c r="AY394" s="176"/>
      <c r="AZ394" s="176"/>
      <c r="BA394" s="176"/>
      <c r="BB394" s="176"/>
      <c r="BC394" s="176"/>
      <c r="BD394" s="176"/>
      <c r="BE394" s="176"/>
      <c r="BF394" s="176"/>
      <c r="BG394" s="176"/>
      <c r="BH394" s="176"/>
      <c r="BI394" s="176"/>
      <c r="BJ394" s="176"/>
      <c r="BK394" s="176"/>
      <c r="BL394" s="176"/>
      <c r="BM394" s="176"/>
      <c r="BN394" s="176"/>
      <c r="BO394" s="176"/>
      <c r="BP394" s="176"/>
      <c r="BQ394" s="176"/>
      <c r="BR394" s="176"/>
      <c r="BS394" s="176"/>
      <c r="BT394" s="176"/>
      <c r="BU394" s="176"/>
      <c r="BV394" s="176"/>
      <c r="BW394" s="176"/>
      <c r="BX394" s="176"/>
      <c r="BY394" s="176"/>
      <c r="BZ394" s="176"/>
      <c r="CA394" s="176"/>
      <c r="CB394" s="176"/>
      <c r="CC394" s="176"/>
      <c r="CD394" s="176"/>
      <c r="CE394" s="176"/>
      <c r="CF394" s="176"/>
      <c r="CG394" s="176"/>
      <c r="CH394" s="176"/>
      <c r="CI394" s="176"/>
      <c r="CJ394" s="176"/>
      <c r="CK394" s="176"/>
      <c r="CL394" s="176"/>
      <c r="CM394" s="176"/>
      <c r="CN394" s="176"/>
      <c r="CO394" s="176"/>
      <c r="CP394" s="176"/>
      <c r="CQ394" s="176"/>
      <c r="CR394" s="176"/>
      <c r="CS394" s="176"/>
      <c r="CT394" s="176"/>
      <c r="CU394" s="176"/>
      <c r="CV394" s="176"/>
      <c r="CW394" s="176"/>
    </row>
    <row r="395" spans="1:101" s="179" customFormat="1" ht="20.100000000000001" customHeight="1">
      <c r="A395" s="657">
        <f t="shared" si="101"/>
        <v>352</v>
      </c>
      <c r="B395" s="196" t="str">
        <f t="shared" si="96"/>
        <v>Swansea Bay UHB</v>
      </c>
      <c r="C395" s="89"/>
      <c r="D395" s="89"/>
      <c r="E395" s="89"/>
      <c r="F395" s="89"/>
      <c r="G395" s="89"/>
      <c r="H395" s="197">
        <f t="shared" si="97"/>
        <v>0</v>
      </c>
      <c r="I395" s="197"/>
      <c r="J395" s="89"/>
      <c r="K395" s="90"/>
      <c r="L395" s="90"/>
      <c r="M395" s="89"/>
      <c r="N395" s="89"/>
      <c r="O395" s="89"/>
      <c r="P395" s="89"/>
      <c r="Q395" s="89"/>
      <c r="R395" s="122"/>
      <c r="S395" s="122"/>
      <c r="T395" s="122"/>
      <c r="U395" s="123"/>
      <c r="V395" s="123"/>
      <c r="W395" s="123"/>
      <c r="X395" s="122"/>
      <c r="Y395" s="122"/>
      <c r="Z395" s="122"/>
      <c r="AA395" s="122"/>
      <c r="AB395" s="122"/>
      <c r="AC395" s="122"/>
      <c r="AD395" s="197">
        <f t="shared" si="90"/>
        <v>0</v>
      </c>
      <c r="AE395" s="196" t="str">
        <f t="shared" si="102"/>
        <v/>
      </c>
      <c r="AF395" s="196" t="str">
        <f t="shared" si="91"/>
        <v/>
      </c>
      <c r="AG395" s="196" t="str">
        <f t="shared" si="92"/>
        <v/>
      </c>
      <c r="AH395" s="196" t="str">
        <f t="shared" si="93"/>
        <v/>
      </c>
      <c r="AI395" s="196" t="str">
        <f t="shared" si="94"/>
        <v/>
      </c>
      <c r="AJ395" s="196" t="str">
        <f t="shared" si="95"/>
        <v/>
      </c>
      <c r="AK395" s="196" t="str">
        <f t="shared" si="98"/>
        <v/>
      </c>
      <c r="AL395" s="196" t="str">
        <f t="shared" si="99"/>
        <v/>
      </c>
      <c r="AM395" s="176"/>
      <c r="AN395" s="176">
        <f t="shared" si="100"/>
        <v>0</v>
      </c>
      <c r="AO395" s="176"/>
      <c r="AP395" s="176"/>
      <c r="AQ395" s="176"/>
      <c r="AR395" s="176"/>
      <c r="AS395" s="176"/>
      <c r="AT395" s="176"/>
      <c r="AU395" s="176"/>
      <c r="AV395" s="176"/>
      <c r="AW395" s="176"/>
      <c r="AX395" s="176"/>
      <c r="AY395" s="176"/>
      <c r="AZ395" s="176"/>
      <c r="BA395" s="176"/>
      <c r="BB395" s="176"/>
      <c r="BC395" s="176"/>
      <c r="BD395" s="176"/>
      <c r="BE395" s="176"/>
      <c r="BF395" s="176"/>
      <c r="BG395" s="176"/>
      <c r="BH395" s="176"/>
      <c r="BI395" s="176"/>
      <c r="BJ395" s="176"/>
      <c r="BK395" s="176"/>
      <c r="BL395" s="176"/>
      <c r="BM395" s="176"/>
      <c r="BN395" s="176"/>
      <c r="BO395" s="176"/>
      <c r="BP395" s="176"/>
      <c r="BQ395" s="176"/>
      <c r="BR395" s="176"/>
      <c r="BS395" s="176"/>
      <c r="BT395" s="176"/>
      <c r="BU395" s="176"/>
      <c r="BV395" s="176"/>
      <c r="BW395" s="176"/>
      <c r="BX395" s="176"/>
      <c r="BY395" s="176"/>
      <c r="BZ395" s="176"/>
      <c r="CA395" s="176"/>
      <c r="CB395" s="176"/>
      <c r="CC395" s="176"/>
      <c r="CD395" s="176"/>
      <c r="CE395" s="176"/>
      <c r="CF395" s="176"/>
      <c r="CG395" s="176"/>
      <c r="CH395" s="176"/>
      <c r="CI395" s="176"/>
      <c r="CJ395" s="176"/>
      <c r="CK395" s="176"/>
      <c r="CL395" s="176"/>
      <c r="CM395" s="176"/>
      <c r="CN395" s="176"/>
      <c r="CO395" s="176"/>
      <c r="CP395" s="176"/>
      <c r="CQ395" s="176"/>
      <c r="CR395" s="176"/>
      <c r="CS395" s="176"/>
      <c r="CT395" s="176"/>
      <c r="CU395" s="176"/>
      <c r="CV395" s="176"/>
      <c r="CW395" s="176"/>
    </row>
    <row r="396" spans="1:101" s="179" customFormat="1" ht="20.100000000000001" customHeight="1">
      <c r="A396" s="657">
        <f t="shared" si="101"/>
        <v>353</v>
      </c>
      <c r="B396" s="196" t="str">
        <f t="shared" si="96"/>
        <v>Swansea Bay UHB</v>
      </c>
      <c r="C396" s="89"/>
      <c r="D396" s="89"/>
      <c r="E396" s="89"/>
      <c r="F396" s="89"/>
      <c r="G396" s="89"/>
      <c r="H396" s="197">
        <f t="shared" si="97"/>
        <v>0</v>
      </c>
      <c r="I396" s="197"/>
      <c r="J396" s="89"/>
      <c r="K396" s="90"/>
      <c r="L396" s="90"/>
      <c r="M396" s="89"/>
      <c r="N396" s="89"/>
      <c r="O396" s="89"/>
      <c r="P396" s="89"/>
      <c r="Q396" s="89"/>
      <c r="R396" s="122"/>
      <c r="S396" s="122"/>
      <c r="T396" s="122"/>
      <c r="U396" s="123"/>
      <c r="V396" s="123"/>
      <c r="W396" s="123"/>
      <c r="X396" s="122"/>
      <c r="Y396" s="122"/>
      <c r="Z396" s="122"/>
      <c r="AA396" s="122"/>
      <c r="AB396" s="122"/>
      <c r="AC396" s="122"/>
      <c r="AD396" s="197">
        <f t="shared" si="90"/>
        <v>0</v>
      </c>
      <c r="AE396" s="196" t="str">
        <f t="shared" si="102"/>
        <v/>
      </c>
      <c r="AF396" s="196" t="str">
        <f t="shared" si="91"/>
        <v/>
      </c>
      <c r="AG396" s="196" t="str">
        <f t="shared" si="92"/>
        <v/>
      </c>
      <c r="AH396" s="196" t="str">
        <f t="shared" si="93"/>
        <v/>
      </c>
      <c r="AI396" s="196" t="str">
        <f t="shared" si="94"/>
        <v/>
      </c>
      <c r="AJ396" s="196" t="str">
        <f t="shared" si="95"/>
        <v/>
      </c>
      <c r="AK396" s="196" t="str">
        <f t="shared" si="98"/>
        <v/>
      </c>
      <c r="AL396" s="196" t="str">
        <f t="shared" si="99"/>
        <v/>
      </c>
      <c r="AM396" s="176"/>
      <c r="AN396" s="176">
        <f t="shared" si="100"/>
        <v>0</v>
      </c>
      <c r="AO396" s="176"/>
      <c r="AP396" s="176"/>
      <c r="AQ396" s="176"/>
      <c r="AR396" s="176"/>
      <c r="AS396" s="176"/>
      <c r="AT396" s="176"/>
      <c r="AU396" s="176"/>
      <c r="AV396" s="176"/>
      <c r="AW396" s="176"/>
      <c r="AX396" s="176"/>
      <c r="AY396" s="176"/>
      <c r="AZ396" s="176"/>
      <c r="BA396" s="176"/>
      <c r="BB396" s="176"/>
      <c r="BC396" s="176"/>
      <c r="BD396" s="176"/>
      <c r="BE396" s="176"/>
      <c r="BF396" s="176"/>
      <c r="BG396" s="176"/>
      <c r="BH396" s="176"/>
      <c r="BI396" s="176"/>
      <c r="BJ396" s="176"/>
      <c r="BK396" s="176"/>
      <c r="BL396" s="176"/>
      <c r="BM396" s="176"/>
      <c r="BN396" s="176"/>
      <c r="BO396" s="176"/>
      <c r="BP396" s="176"/>
      <c r="BQ396" s="176"/>
      <c r="BR396" s="176"/>
      <c r="BS396" s="176"/>
      <c r="BT396" s="176"/>
      <c r="BU396" s="176"/>
      <c r="BV396" s="176"/>
      <c r="BW396" s="176"/>
      <c r="BX396" s="176"/>
      <c r="BY396" s="176"/>
      <c r="BZ396" s="176"/>
      <c r="CA396" s="176"/>
      <c r="CB396" s="176"/>
      <c r="CC396" s="176"/>
      <c r="CD396" s="176"/>
      <c r="CE396" s="176"/>
      <c r="CF396" s="176"/>
      <c r="CG396" s="176"/>
      <c r="CH396" s="176"/>
      <c r="CI396" s="176"/>
      <c r="CJ396" s="176"/>
      <c r="CK396" s="176"/>
      <c r="CL396" s="176"/>
      <c r="CM396" s="176"/>
      <c r="CN396" s="176"/>
      <c r="CO396" s="176"/>
      <c r="CP396" s="176"/>
      <c r="CQ396" s="176"/>
      <c r="CR396" s="176"/>
      <c r="CS396" s="176"/>
      <c r="CT396" s="176"/>
      <c r="CU396" s="176"/>
      <c r="CV396" s="176"/>
      <c r="CW396" s="176"/>
    </row>
    <row r="397" spans="1:101" s="179" customFormat="1" ht="20.100000000000001" customHeight="1">
      <c r="A397" s="657">
        <f t="shared" si="101"/>
        <v>354</v>
      </c>
      <c r="B397" s="196" t="str">
        <f t="shared" si="96"/>
        <v>Swansea Bay UHB</v>
      </c>
      <c r="C397" s="89"/>
      <c r="D397" s="89"/>
      <c r="E397" s="89"/>
      <c r="F397" s="89"/>
      <c r="G397" s="89"/>
      <c r="H397" s="197">
        <f t="shared" si="97"/>
        <v>0</v>
      </c>
      <c r="I397" s="197"/>
      <c r="J397" s="89"/>
      <c r="K397" s="90"/>
      <c r="L397" s="90"/>
      <c r="M397" s="89"/>
      <c r="N397" s="89"/>
      <c r="O397" s="89"/>
      <c r="P397" s="89"/>
      <c r="Q397" s="89"/>
      <c r="R397" s="122"/>
      <c r="S397" s="122"/>
      <c r="T397" s="122"/>
      <c r="U397" s="123"/>
      <c r="V397" s="123"/>
      <c r="W397" s="123"/>
      <c r="X397" s="122"/>
      <c r="Y397" s="122"/>
      <c r="Z397" s="122"/>
      <c r="AA397" s="122"/>
      <c r="AB397" s="122"/>
      <c r="AC397" s="122"/>
      <c r="AD397" s="197">
        <f t="shared" si="90"/>
        <v>0</v>
      </c>
      <c r="AE397" s="196" t="str">
        <f t="shared" si="102"/>
        <v/>
      </c>
      <c r="AF397" s="196" t="str">
        <f t="shared" si="91"/>
        <v/>
      </c>
      <c r="AG397" s="196" t="str">
        <f t="shared" si="92"/>
        <v/>
      </c>
      <c r="AH397" s="196" t="str">
        <f t="shared" si="93"/>
        <v/>
      </c>
      <c r="AI397" s="196" t="str">
        <f t="shared" si="94"/>
        <v/>
      </c>
      <c r="AJ397" s="196" t="str">
        <f t="shared" si="95"/>
        <v/>
      </c>
      <c r="AK397" s="196" t="str">
        <f t="shared" si="98"/>
        <v/>
      </c>
      <c r="AL397" s="196" t="str">
        <f t="shared" si="99"/>
        <v/>
      </c>
      <c r="AM397" s="176"/>
      <c r="AN397" s="176">
        <f t="shared" si="100"/>
        <v>0</v>
      </c>
      <c r="AO397" s="176"/>
      <c r="AP397" s="176"/>
      <c r="AQ397" s="176"/>
      <c r="AR397" s="176"/>
      <c r="AS397" s="176"/>
      <c r="AT397" s="176"/>
      <c r="AU397" s="176"/>
      <c r="AV397" s="176"/>
      <c r="AW397" s="176"/>
      <c r="AX397" s="176"/>
      <c r="AY397" s="176"/>
      <c r="AZ397" s="176"/>
      <c r="BA397" s="176"/>
      <c r="BB397" s="176"/>
      <c r="BC397" s="176"/>
      <c r="BD397" s="176"/>
      <c r="BE397" s="176"/>
      <c r="BF397" s="176"/>
      <c r="BG397" s="176"/>
      <c r="BH397" s="176"/>
      <c r="BI397" s="176"/>
      <c r="BJ397" s="176"/>
      <c r="BK397" s="176"/>
      <c r="BL397" s="176"/>
      <c r="BM397" s="176"/>
      <c r="BN397" s="176"/>
      <c r="BO397" s="176"/>
      <c r="BP397" s="176"/>
      <c r="BQ397" s="176"/>
      <c r="BR397" s="176"/>
      <c r="BS397" s="176"/>
      <c r="BT397" s="176"/>
      <c r="BU397" s="176"/>
      <c r="BV397" s="176"/>
      <c r="BW397" s="176"/>
      <c r="BX397" s="176"/>
      <c r="BY397" s="176"/>
      <c r="BZ397" s="176"/>
      <c r="CA397" s="176"/>
      <c r="CB397" s="176"/>
      <c r="CC397" s="176"/>
      <c r="CD397" s="176"/>
      <c r="CE397" s="176"/>
      <c r="CF397" s="176"/>
      <c r="CG397" s="176"/>
      <c r="CH397" s="176"/>
      <c r="CI397" s="176"/>
      <c r="CJ397" s="176"/>
      <c r="CK397" s="176"/>
      <c r="CL397" s="176"/>
      <c r="CM397" s="176"/>
      <c r="CN397" s="176"/>
      <c r="CO397" s="176"/>
      <c r="CP397" s="176"/>
      <c r="CQ397" s="176"/>
      <c r="CR397" s="176"/>
      <c r="CS397" s="176"/>
      <c r="CT397" s="176"/>
      <c r="CU397" s="176"/>
      <c r="CV397" s="176"/>
      <c r="CW397" s="176"/>
    </row>
    <row r="398" spans="1:101" s="179" customFormat="1" ht="20.100000000000001" customHeight="1">
      <c r="A398" s="657">
        <f t="shared" si="101"/>
        <v>355</v>
      </c>
      <c r="B398" s="196" t="str">
        <f t="shared" si="96"/>
        <v>Swansea Bay UHB</v>
      </c>
      <c r="C398" s="89"/>
      <c r="D398" s="89"/>
      <c r="E398" s="89"/>
      <c r="F398" s="89"/>
      <c r="G398" s="89"/>
      <c r="H398" s="197">
        <f t="shared" si="97"/>
        <v>0</v>
      </c>
      <c r="I398" s="197"/>
      <c r="J398" s="89"/>
      <c r="K398" s="90"/>
      <c r="L398" s="90"/>
      <c r="M398" s="89"/>
      <c r="N398" s="89"/>
      <c r="O398" s="89"/>
      <c r="P398" s="89"/>
      <c r="Q398" s="89"/>
      <c r="R398" s="122"/>
      <c r="S398" s="122"/>
      <c r="T398" s="122"/>
      <c r="U398" s="123"/>
      <c r="V398" s="123"/>
      <c r="W398" s="123"/>
      <c r="X398" s="122"/>
      <c r="Y398" s="122"/>
      <c r="Z398" s="122"/>
      <c r="AA398" s="122"/>
      <c r="AB398" s="122"/>
      <c r="AC398" s="122"/>
      <c r="AD398" s="197">
        <f t="shared" si="90"/>
        <v>0</v>
      </c>
      <c r="AE398" s="196" t="str">
        <f t="shared" si="102"/>
        <v/>
      </c>
      <c r="AF398" s="196" t="str">
        <f t="shared" si="91"/>
        <v/>
      </c>
      <c r="AG398" s="196" t="str">
        <f t="shared" si="92"/>
        <v/>
      </c>
      <c r="AH398" s="196" t="str">
        <f t="shared" si="93"/>
        <v/>
      </c>
      <c r="AI398" s="196" t="str">
        <f t="shared" si="94"/>
        <v/>
      </c>
      <c r="AJ398" s="196" t="str">
        <f t="shared" si="95"/>
        <v/>
      </c>
      <c r="AK398" s="196" t="str">
        <f t="shared" si="98"/>
        <v/>
      </c>
      <c r="AL398" s="196" t="str">
        <f t="shared" si="99"/>
        <v/>
      </c>
      <c r="AM398" s="176"/>
      <c r="AN398" s="176">
        <f t="shared" si="100"/>
        <v>0</v>
      </c>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row>
    <row r="399" spans="1:101" s="179" customFormat="1" ht="20.100000000000001" customHeight="1">
      <c r="A399" s="657">
        <f t="shared" si="101"/>
        <v>356</v>
      </c>
      <c r="B399" s="196" t="str">
        <f t="shared" si="96"/>
        <v>Swansea Bay UHB</v>
      </c>
      <c r="C399" s="89"/>
      <c r="D399" s="89"/>
      <c r="E399" s="89"/>
      <c r="F399" s="89"/>
      <c r="G399" s="89"/>
      <c r="H399" s="197">
        <f t="shared" si="97"/>
        <v>0</v>
      </c>
      <c r="I399" s="197"/>
      <c r="J399" s="89"/>
      <c r="K399" s="90"/>
      <c r="L399" s="90"/>
      <c r="M399" s="89"/>
      <c r="N399" s="89"/>
      <c r="O399" s="89"/>
      <c r="P399" s="89"/>
      <c r="Q399" s="89"/>
      <c r="R399" s="122"/>
      <c r="S399" s="122"/>
      <c r="T399" s="122"/>
      <c r="U399" s="123"/>
      <c r="V399" s="123"/>
      <c r="W399" s="123"/>
      <c r="X399" s="122"/>
      <c r="Y399" s="122"/>
      <c r="Z399" s="122"/>
      <c r="AA399" s="122"/>
      <c r="AB399" s="122"/>
      <c r="AC399" s="122"/>
      <c r="AD399" s="197">
        <f t="shared" si="90"/>
        <v>0</v>
      </c>
      <c r="AE399" s="196" t="str">
        <f t="shared" si="102"/>
        <v/>
      </c>
      <c r="AF399" s="196" t="str">
        <f t="shared" si="91"/>
        <v/>
      </c>
      <c r="AG399" s="196" t="str">
        <f t="shared" si="92"/>
        <v/>
      </c>
      <c r="AH399" s="196" t="str">
        <f t="shared" si="93"/>
        <v/>
      </c>
      <c r="AI399" s="196" t="str">
        <f t="shared" si="94"/>
        <v/>
      </c>
      <c r="AJ399" s="196" t="str">
        <f t="shared" si="95"/>
        <v/>
      </c>
      <c r="AK399" s="196" t="str">
        <f t="shared" si="98"/>
        <v/>
      </c>
      <c r="AL399" s="196" t="str">
        <f t="shared" si="99"/>
        <v/>
      </c>
      <c r="AM399" s="176"/>
      <c r="AN399" s="176">
        <f t="shared" si="100"/>
        <v>0</v>
      </c>
      <c r="AO399" s="176"/>
      <c r="AP399" s="176"/>
      <c r="AQ399" s="176"/>
      <c r="AR399" s="176"/>
      <c r="AS399" s="176"/>
      <c r="AT399" s="176"/>
      <c r="AU399" s="176"/>
      <c r="AV399" s="176"/>
      <c r="AW399" s="176"/>
      <c r="AX399" s="176"/>
      <c r="AY399" s="176"/>
      <c r="AZ399" s="176"/>
      <c r="BA399" s="176"/>
      <c r="BB399" s="176"/>
      <c r="BC399" s="176"/>
      <c r="BD399" s="176"/>
      <c r="BE399" s="176"/>
      <c r="BF399" s="176"/>
      <c r="BG399" s="176"/>
      <c r="BH399" s="176"/>
      <c r="BI399" s="176"/>
      <c r="BJ399" s="176"/>
      <c r="BK399" s="176"/>
      <c r="BL399" s="176"/>
      <c r="BM399" s="176"/>
      <c r="BN399" s="176"/>
      <c r="BO399" s="176"/>
      <c r="BP399" s="176"/>
      <c r="BQ399" s="176"/>
      <c r="BR399" s="176"/>
      <c r="BS399" s="176"/>
      <c r="BT399" s="176"/>
      <c r="BU399" s="176"/>
      <c r="BV399" s="176"/>
      <c r="BW399" s="176"/>
      <c r="BX399" s="176"/>
      <c r="BY399" s="176"/>
      <c r="BZ399" s="176"/>
      <c r="CA399" s="176"/>
      <c r="CB399" s="176"/>
      <c r="CC399" s="176"/>
      <c r="CD399" s="176"/>
      <c r="CE399" s="176"/>
      <c r="CF399" s="176"/>
      <c r="CG399" s="176"/>
      <c r="CH399" s="176"/>
      <c r="CI399" s="176"/>
      <c r="CJ399" s="176"/>
      <c r="CK399" s="176"/>
      <c r="CL399" s="176"/>
      <c r="CM399" s="176"/>
      <c r="CN399" s="176"/>
      <c r="CO399" s="176"/>
      <c r="CP399" s="176"/>
      <c r="CQ399" s="176"/>
      <c r="CR399" s="176"/>
      <c r="CS399" s="176"/>
      <c r="CT399" s="176"/>
      <c r="CU399" s="176"/>
      <c r="CV399" s="176"/>
      <c r="CW399" s="176"/>
    </row>
    <row r="400" spans="1:101" s="179" customFormat="1" ht="20.100000000000001" customHeight="1">
      <c r="A400" s="657">
        <f t="shared" si="101"/>
        <v>357</v>
      </c>
      <c r="B400" s="196" t="str">
        <f t="shared" si="96"/>
        <v>Swansea Bay UHB</v>
      </c>
      <c r="C400" s="89"/>
      <c r="D400" s="89"/>
      <c r="E400" s="89"/>
      <c r="F400" s="89"/>
      <c r="G400" s="89"/>
      <c r="H400" s="197">
        <f t="shared" si="97"/>
        <v>0</v>
      </c>
      <c r="I400" s="197"/>
      <c r="J400" s="89"/>
      <c r="K400" s="90"/>
      <c r="L400" s="90"/>
      <c r="M400" s="89"/>
      <c r="N400" s="89"/>
      <c r="O400" s="89"/>
      <c r="P400" s="89"/>
      <c r="Q400" s="89"/>
      <c r="R400" s="122"/>
      <c r="S400" s="122"/>
      <c r="T400" s="122"/>
      <c r="U400" s="123"/>
      <c r="V400" s="123"/>
      <c r="W400" s="123"/>
      <c r="X400" s="122"/>
      <c r="Y400" s="122"/>
      <c r="Z400" s="122"/>
      <c r="AA400" s="122"/>
      <c r="AB400" s="122"/>
      <c r="AC400" s="122"/>
      <c r="AD400" s="197">
        <f t="shared" si="90"/>
        <v>0</v>
      </c>
      <c r="AE400" s="196" t="str">
        <f t="shared" si="102"/>
        <v/>
      </c>
      <c r="AF400" s="196" t="str">
        <f t="shared" si="91"/>
        <v/>
      </c>
      <c r="AG400" s="196" t="str">
        <f t="shared" si="92"/>
        <v/>
      </c>
      <c r="AH400" s="196" t="str">
        <f t="shared" si="93"/>
        <v/>
      </c>
      <c r="AI400" s="196" t="str">
        <f t="shared" si="94"/>
        <v/>
      </c>
      <c r="AJ400" s="196" t="str">
        <f t="shared" si="95"/>
        <v/>
      </c>
      <c r="AK400" s="196" t="str">
        <f t="shared" si="98"/>
        <v/>
      </c>
      <c r="AL400" s="196" t="str">
        <f t="shared" si="99"/>
        <v/>
      </c>
      <c r="AM400" s="176"/>
      <c r="AN400" s="176">
        <f t="shared" si="100"/>
        <v>0</v>
      </c>
      <c r="AO400" s="176"/>
      <c r="AP400" s="176"/>
      <c r="AQ400" s="176"/>
      <c r="AR400" s="176"/>
      <c r="AS400" s="176"/>
      <c r="AT400" s="176"/>
      <c r="AU400" s="176"/>
      <c r="AV400" s="176"/>
      <c r="AW400" s="176"/>
      <c r="AX400" s="176"/>
      <c r="AY400" s="176"/>
      <c r="AZ400" s="176"/>
      <c r="BA400" s="176"/>
      <c r="BB400" s="176"/>
      <c r="BC400" s="176"/>
      <c r="BD400" s="176"/>
      <c r="BE400" s="176"/>
      <c r="BF400" s="176"/>
      <c r="BG400" s="176"/>
      <c r="BH400" s="176"/>
      <c r="BI400" s="176"/>
      <c r="BJ400" s="176"/>
      <c r="BK400" s="176"/>
      <c r="BL400" s="176"/>
      <c r="BM400" s="176"/>
      <c r="BN400" s="176"/>
      <c r="BO400" s="176"/>
      <c r="BP400" s="176"/>
      <c r="BQ400" s="176"/>
      <c r="BR400" s="176"/>
      <c r="BS400" s="176"/>
      <c r="BT400" s="176"/>
      <c r="BU400" s="176"/>
      <c r="BV400" s="176"/>
      <c r="BW400" s="176"/>
      <c r="BX400" s="176"/>
      <c r="BY400" s="176"/>
      <c r="BZ400" s="176"/>
      <c r="CA400" s="176"/>
      <c r="CB400" s="176"/>
      <c r="CC400" s="176"/>
      <c r="CD400" s="176"/>
      <c r="CE400" s="176"/>
      <c r="CF400" s="176"/>
      <c r="CG400" s="176"/>
      <c r="CH400" s="176"/>
      <c r="CI400" s="176"/>
      <c r="CJ400" s="176"/>
      <c r="CK400" s="176"/>
      <c r="CL400" s="176"/>
      <c r="CM400" s="176"/>
      <c r="CN400" s="176"/>
      <c r="CO400" s="176"/>
      <c r="CP400" s="176"/>
      <c r="CQ400" s="176"/>
      <c r="CR400" s="176"/>
      <c r="CS400" s="176"/>
      <c r="CT400" s="176"/>
      <c r="CU400" s="176"/>
      <c r="CV400" s="176"/>
      <c r="CW400" s="176"/>
    </row>
    <row r="401" spans="1:101" s="179" customFormat="1" ht="20.100000000000001" customHeight="1">
      <c r="A401" s="657">
        <f t="shared" si="101"/>
        <v>358</v>
      </c>
      <c r="B401" s="196" t="str">
        <f t="shared" si="96"/>
        <v>Swansea Bay UHB</v>
      </c>
      <c r="C401" s="89"/>
      <c r="D401" s="89"/>
      <c r="E401" s="89"/>
      <c r="F401" s="89"/>
      <c r="G401" s="89"/>
      <c r="H401" s="197">
        <f t="shared" si="97"/>
        <v>0</v>
      </c>
      <c r="I401" s="197"/>
      <c r="J401" s="89"/>
      <c r="K401" s="90"/>
      <c r="L401" s="90"/>
      <c r="M401" s="89"/>
      <c r="N401" s="89"/>
      <c r="O401" s="89"/>
      <c r="P401" s="89"/>
      <c r="Q401" s="89"/>
      <c r="R401" s="122"/>
      <c r="S401" s="122"/>
      <c r="T401" s="122"/>
      <c r="U401" s="123"/>
      <c r="V401" s="123"/>
      <c r="W401" s="123"/>
      <c r="X401" s="122"/>
      <c r="Y401" s="122"/>
      <c r="Z401" s="122"/>
      <c r="AA401" s="122"/>
      <c r="AB401" s="122"/>
      <c r="AC401" s="122"/>
      <c r="AD401" s="197">
        <f t="shared" si="90"/>
        <v>0</v>
      </c>
      <c r="AE401" s="196" t="str">
        <f t="shared" si="102"/>
        <v/>
      </c>
      <c r="AF401" s="196" t="str">
        <f t="shared" si="91"/>
        <v/>
      </c>
      <c r="AG401" s="196" t="str">
        <f t="shared" si="92"/>
        <v/>
      </c>
      <c r="AH401" s="196" t="str">
        <f t="shared" si="93"/>
        <v/>
      </c>
      <c r="AI401" s="196" t="str">
        <f t="shared" si="94"/>
        <v/>
      </c>
      <c r="AJ401" s="196" t="str">
        <f t="shared" si="95"/>
        <v/>
      </c>
      <c r="AK401" s="196" t="str">
        <f t="shared" si="98"/>
        <v/>
      </c>
      <c r="AL401" s="196" t="str">
        <f t="shared" si="99"/>
        <v/>
      </c>
      <c r="AM401" s="176"/>
      <c r="AN401" s="176">
        <f t="shared" si="100"/>
        <v>0</v>
      </c>
      <c r="AO401" s="176"/>
      <c r="AP401" s="176"/>
      <c r="AQ401" s="176"/>
      <c r="AR401" s="176"/>
      <c r="AS401" s="176"/>
      <c r="AT401" s="176"/>
      <c r="AU401" s="176"/>
      <c r="AV401" s="176"/>
      <c r="AW401" s="176"/>
      <c r="AX401" s="176"/>
      <c r="AY401" s="176"/>
      <c r="AZ401" s="176"/>
      <c r="BA401" s="176"/>
      <c r="BB401" s="176"/>
      <c r="BC401" s="176"/>
      <c r="BD401" s="176"/>
      <c r="BE401" s="176"/>
      <c r="BF401" s="176"/>
      <c r="BG401" s="176"/>
      <c r="BH401" s="176"/>
      <c r="BI401" s="176"/>
      <c r="BJ401" s="176"/>
      <c r="BK401" s="176"/>
      <c r="BL401" s="176"/>
      <c r="BM401" s="176"/>
      <c r="BN401" s="176"/>
      <c r="BO401" s="176"/>
      <c r="BP401" s="176"/>
      <c r="BQ401" s="176"/>
      <c r="BR401" s="176"/>
      <c r="BS401" s="176"/>
      <c r="BT401" s="176"/>
      <c r="BU401" s="176"/>
      <c r="BV401" s="176"/>
      <c r="BW401" s="176"/>
      <c r="BX401" s="176"/>
      <c r="BY401" s="176"/>
      <c r="BZ401" s="176"/>
      <c r="CA401" s="176"/>
      <c r="CB401" s="176"/>
      <c r="CC401" s="176"/>
      <c r="CD401" s="176"/>
      <c r="CE401" s="176"/>
      <c r="CF401" s="176"/>
      <c r="CG401" s="176"/>
      <c r="CH401" s="176"/>
      <c r="CI401" s="176"/>
      <c r="CJ401" s="176"/>
      <c r="CK401" s="176"/>
      <c r="CL401" s="176"/>
      <c r="CM401" s="176"/>
      <c r="CN401" s="176"/>
      <c r="CO401" s="176"/>
      <c r="CP401" s="176"/>
      <c r="CQ401" s="176"/>
      <c r="CR401" s="176"/>
      <c r="CS401" s="176"/>
      <c r="CT401" s="176"/>
      <c r="CU401" s="176"/>
      <c r="CV401" s="176"/>
      <c r="CW401" s="176"/>
    </row>
    <row r="402" spans="1:101" s="179" customFormat="1" ht="20.100000000000001" customHeight="1">
      <c r="A402" s="657">
        <f t="shared" si="101"/>
        <v>359</v>
      </c>
      <c r="B402" s="196" t="str">
        <f t="shared" si="96"/>
        <v>Swansea Bay UHB</v>
      </c>
      <c r="C402" s="89"/>
      <c r="D402" s="89"/>
      <c r="E402" s="89"/>
      <c r="F402" s="89"/>
      <c r="G402" s="89"/>
      <c r="H402" s="197">
        <f t="shared" si="97"/>
        <v>0</v>
      </c>
      <c r="I402" s="197"/>
      <c r="J402" s="89"/>
      <c r="K402" s="90"/>
      <c r="L402" s="90"/>
      <c r="M402" s="89"/>
      <c r="N402" s="89"/>
      <c r="O402" s="89"/>
      <c r="P402" s="89"/>
      <c r="Q402" s="89"/>
      <c r="R402" s="122"/>
      <c r="S402" s="122"/>
      <c r="T402" s="122"/>
      <c r="U402" s="123"/>
      <c r="V402" s="123"/>
      <c r="W402" s="123"/>
      <c r="X402" s="122"/>
      <c r="Y402" s="122"/>
      <c r="Z402" s="122"/>
      <c r="AA402" s="122"/>
      <c r="AB402" s="122"/>
      <c r="AC402" s="122"/>
      <c r="AD402" s="197">
        <f t="shared" si="90"/>
        <v>0</v>
      </c>
      <c r="AE402" s="196" t="str">
        <f t="shared" si="102"/>
        <v/>
      </c>
      <c r="AF402" s="196" t="str">
        <f t="shared" si="91"/>
        <v/>
      </c>
      <c r="AG402" s="196" t="str">
        <f t="shared" si="92"/>
        <v/>
      </c>
      <c r="AH402" s="196" t="str">
        <f t="shared" si="93"/>
        <v/>
      </c>
      <c r="AI402" s="196" t="str">
        <f t="shared" si="94"/>
        <v/>
      </c>
      <c r="AJ402" s="196" t="str">
        <f t="shared" si="95"/>
        <v/>
      </c>
      <c r="AK402" s="196" t="str">
        <f t="shared" si="98"/>
        <v/>
      </c>
      <c r="AL402" s="196" t="str">
        <f t="shared" si="99"/>
        <v/>
      </c>
      <c r="AM402" s="176"/>
      <c r="AN402" s="176">
        <f t="shared" si="100"/>
        <v>0</v>
      </c>
      <c r="AO402" s="176"/>
      <c r="AP402" s="176"/>
      <c r="AQ402" s="176"/>
      <c r="AR402" s="176"/>
      <c r="AS402" s="176"/>
      <c r="AT402" s="176"/>
      <c r="AU402" s="176"/>
      <c r="AV402" s="176"/>
      <c r="AW402" s="176"/>
      <c r="AX402" s="176"/>
      <c r="AY402" s="176"/>
      <c r="AZ402" s="176"/>
      <c r="BA402" s="176"/>
      <c r="BB402" s="176"/>
      <c r="BC402" s="176"/>
      <c r="BD402" s="176"/>
      <c r="BE402" s="176"/>
      <c r="BF402" s="176"/>
      <c r="BG402" s="176"/>
      <c r="BH402" s="176"/>
      <c r="BI402" s="176"/>
      <c r="BJ402" s="176"/>
      <c r="BK402" s="176"/>
      <c r="BL402" s="176"/>
      <c r="BM402" s="176"/>
      <c r="BN402" s="176"/>
      <c r="BO402" s="176"/>
      <c r="BP402" s="176"/>
      <c r="BQ402" s="176"/>
      <c r="BR402" s="176"/>
      <c r="BS402" s="176"/>
      <c r="BT402" s="176"/>
      <c r="BU402" s="176"/>
      <c r="BV402" s="176"/>
      <c r="BW402" s="176"/>
      <c r="BX402" s="176"/>
      <c r="BY402" s="176"/>
      <c r="BZ402" s="176"/>
      <c r="CA402" s="176"/>
      <c r="CB402" s="176"/>
      <c r="CC402" s="176"/>
      <c r="CD402" s="176"/>
      <c r="CE402" s="176"/>
      <c r="CF402" s="176"/>
      <c r="CG402" s="176"/>
      <c r="CH402" s="176"/>
      <c r="CI402" s="176"/>
      <c r="CJ402" s="176"/>
      <c r="CK402" s="176"/>
      <c r="CL402" s="176"/>
      <c r="CM402" s="176"/>
      <c r="CN402" s="176"/>
      <c r="CO402" s="176"/>
      <c r="CP402" s="176"/>
      <c r="CQ402" s="176"/>
      <c r="CR402" s="176"/>
      <c r="CS402" s="176"/>
      <c r="CT402" s="176"/>
      <c r="CU402" s="176"/>
      <c r="CV402" s="176"/>
      <c r="CW402" s="176"/>
    </row>
    <row r="403" spans="1:101" s="179" customFormat="1" ht="20.100000000000001" customHeight="1">
      <c r="A403" s="657">
        <f t="shared" si="101"/>
        <v>360</v>
      </c>
      <c r="B403" s="196" t="str">
        <f t="shared" si="96"/>
        <v>Swansea Bay UHB</v>
      </c>
      <c r="C403" s="89"/>
      <c r="D403" s="89"/>
      <c r="E403" s="89"/>
      <c r="F403" s="89"/>
      <c r="G403" s="89"/>
      <c r="H403" s="197">
        <f t="shared" si="97"/>
        <v>0</v>
      </c>
      <c r="I403" s="197"/>
      <c r="J403" s="89"/>
      <c r="K403" s="90"/>
      <c r="L403" s="90"/>
      <c r="M403" s="89"/>
      <c r="N403" s="89"/>
      <c r="O403" s="89"/>
      <c r="P403" s="89"/>
      <c r="Q403" s="89"/>
      <c r="R403" s="122"/>
      <c r="S403" s="122"/>
      <c r="T403" s="122"/>
      <c r="U403" s="123"/>
      <c r="V403" s="123"/>
      <c r="W403" s="123"/>
      <c r="X403" s="122"/>
      <c r="Y403" s="122"/>
      <c r="Z403" s="122"/>
      <c r="AA403" s="122"/>
      <c r="AB403" s="122"/>
      <c r="AC403" s="122"/>
      <c r="AD403" s="197">
        <f t="shared" si="90"/>
        <v>0</v>
      </c>
      <c r="AE403" s="196" t="str">
        <f t="shared" si="102"/>
        <v/>
      </c>
      <c r="AF403" s="196" t="str">
        <f t="shared" si="91"/>
        <v/>
      </c>
      <c r="AG403" s="196" t="str">
        <f t="shared" si="92"/>
        <v/>
      </c>
      <c r="AH403" s="196" t="str">
        <f t="shared" si="93"/>
        <v/>
      </c>
      <c r="AI403" s="196" t="str">
        <f t="shared" si="94"/>
        <v/>
      </c>
      <c r="AJ403" s="196" t="str">
        <f t="shared" si="95"/>
        <v/>
      </c>
      <c r="AK403" s="196" t="str">
        <f t="shared" si="98"/>
        <v/>
      </c>
      <c r="AL403" s="196" t="str">
        <f t="shared" si="99"/>
        <v/>
      </c>
      <c r="AM403" s="176"/>
      <c r="AN403" s="176">
        <f t="shared" si="100"/>
        <v>0</v>
      </c>
      <c r="AO403" s="176"/>
      <c r="AP403" s="176"/>
      <c r="AQ403" s="176"/>
      <c r="AR403" s="176"/>
      <c r="AS403" s="176"/>
      <c r="AT403" s="176"/>
      <c r="AU403" s="176"/>
      <c r="AV403" s="176"/>
      <c r="AW403" s="176"/>
      <c r="AX403" s="176"/>
      <c r="AY403" s="176"/>
      <c r="AZ403" s="176"/>
      <c r="BA403" s="176"/>
      <c r="BB403" s="176"/>
      <c r="BC403" s="176"/>
      <c r="BD403" s="176"/>
      <c r="BE403" s="176"/>
      <c r="BF403" s="176"/>
      <c r="BG403" s="176"/>
      <c r="BH403" s="176"/>
      <c r="BI403" s="176"/>
      <c r="BJ403" s="176"/>
      <c r="BK403" s="176"/>
      <c r="BL403" s="176"/>
      <c r="BM403" s="176"/>
      <c r="BN403" s="176"/>
      <c r="BO403" s="176"/>
      <c r="BP403" s="176"/>
      <c r="BQ403" s="176"/>
      <c r="BR403" s="176"/>
      <c r="BS403" s="176"/>
      <c r="BT403" s="176"/>
      <c r="BU403" s="176"/>
      <c r="BV403" s="176"/>
      <c r="BW403" s="176"/>
      <c r="BX403" s="176"/>
      <c r="BY403" s="176"/>
      <c r="BZ403" s="176"/>
      <c r="CA403" s="176"/>
      <c r="CB403" s="176"/>
      <c r="CC403" s="176"/>
      <c r="CD403" s="176"/>
      <c r="CE403" s="176"/>
      <c r="CF403" s="176"/>
      <c r="CG403" s="176"/>
      <c r="CH403" s="176"/>
      <c r="CI403" s="176"/>
      <c r="CJ403" s="176"/>
      <c r="CK403" s="176"/>
      <c r="CL403" s="176"/>
      <c r="CM403" s="176"/>
      <c r="CN403" s="176"/>
      <c r="CO403" s="176"/>
      <c r="CP403" s="176"/>
      <c r="CQ403" s="176"/>
      <c r="CR403" s="176"/>
      <c r="CS403" s="176"/>
      <c r="CT403" s="176"/>
      <c r="CU403" s="176"/>
      <c r="CV403" s="176"/>
      <c r="CW403" s="176"/>
    </row>
    <row r="404" spans="1:101" s="179" customFormat="1" ht="20.100000000000001" customHeight="1">
      <c r="A404" s="657">
        <f t="shared" si="101"/>
        <v>361</v>
      </c>
      <c r="B404" s="196" t="str">
        <f t="shared" si="96"/>
        <v>Swansea Bay UHB</v>
      </c>
      <c r="C404" s="89"/>
      <c r="D404" s="89"/>
      <c r="E404" s="89"/>
      <c r="F404" s="89"/>
      <c r="G404" s="89"/>
      <c r="H404" s="197">
        <f t="shared" si="97"/>
        <v>0</v>
      </c>
      <c r="I404" s="197"/>
      <c r="J404" s="89"/>
      <c r="K404" s="90"/>
      <c r="L404" s="90"/>
      <c r="M404" s="89"/>
      <c r="N404" s="89"/>
      <c r="O404" s="89"/>
      <c r="P404" s="89"/>
      <c r="Q404" s="89"/>
      <c r="R404" s="122"/>
      <c r="S404" s="122"/>
      <c r="T404" s="122"/>
      <c r="U404" s="123"/>
      <c r="V404" s="123"/>
      <c r="W404" s="123"/>
      <c r="X404" s="122"/>
      <c r="Y404" s="122"/>
      <c r="Z404" s="122"/>
      <c r="AA404" s="122"/>
      <c r="AB404" s="122"/>
      <c r="AC404" s="122"/>
      <c r="AD404" s="197">
        <f t="shared" si="90"/>
        <v>0</v>
      </c>
      <c r="AE404" s="196" t="str">
        <f t="shared" si="102"/>
        <v/>
      </c>
      <c r="AF404" s="196" t="str">
        <f t="shared" si="91"/>
        <v/>
      </c>
      <c r="AG404" s="196" t="str">
        <f t="shared" si="92"/>
        <v/>
      </c>
      <c r="AH404" s="196" t="str">
        <f t="shared" si="93"/>
        <v/>
      </c>
      <c r="AI404" s="196" t="str">
        <f t="shared" si="94"/>
        <v/>
      </c>
      <c r="AJ404" s="196" t="str">
        <f t="shared" si="95"/>
        <v/>
      </c>
      <c r="AK404" s="196" t="str">
        <f t="shared" si="98"/>
        <v/>
      </c>
      <c r="AL404" s="196" t="str">
        <f t="shared" si="99"/>
        <v/>
      </c>
      <c r="AM404" s="176"/>
      <c r="AN404" s="176">
        <f t="shared" si="100"/>
        <v>0</v>
      </c>
      <c r="AO404" s="176"/>
      <c r="AP404" s="176"/>
      <c r="AQ404" s="176"/>
      <c r="AR404" s="176"/>
      <c r="AS404" s="176"/>
      <c r="AT404" s="176"/>
      <c r="AU404" s="176"/>
      <c r="AV404" s="176"/>
      <c r="AW404" s="176"/>
      <c r="AX404" s="176"/>
      <c r="AY404" s="176"/>
      <c r="AZ404" s="176"/>
      <c r="BA404" s="176"/>
      <c r="BB404" s="176"/>
      <c r="BC404" s="176"/>
      <c r="BD404" s="176"/>
      <c r="BE404" s="176"/>
      <c r="BF404" s="176"/>
      <c r="BG404" s="176"/>
      <c r="BH404" s="176"/>
      <c r="BI404" s="176"/>
      <c r="BJ404" s="176"/>
      <c r="BK404" s="176"/>
      <c r="BL404" s="176"/>
      <c r="BM404" s="176"/>
      <c r="BN404" s="176"/>
      <c r="BO404" s="176"/>
      <c r="BP404" s="176"/>
      <c r="BQ404" s="176"/>
      <c r="BR404" s="176"/>
      <c r="BS404" s="176"/>
      <c r="BT404" s="176"/>
      <c r="BU404" s="176"/>
      <c r="BV404" s="176"/>
      <c r="BW404" s="176"/>
      <c r="BX404" s="176"/>
      <c r="BY404" s="176"/>
      <c r="BZ404" s="176"/>
      <c r="CA404" s="176"/>
      <c r="CB404" s="176"/>
      <c r="CC404" s="176"/>
      <c r="CD404" s="176"/>
      <c r="CE404" s="176"/>
      <c r="CF404" s="176"/>
      <c r="CG404" s="176"/>
      <c r="CH404" s="176"/>
      <c r="CI404" s="176"/>
      <c r="CJ404" s="176"/>
      <c r="CK404" s="176"/>
      <c r="CL404" s="176"/>
      <c r="CM404" s="176"/>
      <c r="CN404" s="176"/>
      <c r="CO404" s="176"/>
      <c r="CP404" s="176"/>
      <c r="CQ404" s="176"/>
      <c r="CR404" s="176"/>
      <c r="CS404" s="176"/>
      <c r="CT404" s="176"/>
      <c r="CU404" s="176"/>
      <c r="CV404" s="176"/>
      <c r="CW404" s="176"/>
    </row>
    <row r="405" spans="1:101" s="179" customFormat="1" ht="20.100000000000001" customHeight="1">
      <c r="A405" s="657">
        <f t="shared" si="101"/>
        <v>362</v>
      </c>
      <c r="B405" s="196" t="str">
        <f t="shared" si="96"/>
        <v>Swansea Bay UHB</v>
      </c>
      <c r="C405" s="89"/>
      <c r="D405" s="89"/>
      <c r="E405" s="89"/>
      <c r="F405" s="89"/>
      <c r="G405" s="89"/>
      <c r="H405" s="197">
        <f t="shared" si="97"/>
        <v>0</v>
      </c>
      <c r="I405" s="197"/>
      <c r="J405" s="89"/>
      <c r="K405" s="90"/>
      <c r="L405" s="90"/>
      <c r="M405" s="89"/>
      <c r="N405" s="89"/>
      <c r="O405" s="89"/>
      <c r="P405" s="89"/>
      <c r="Q405" s="89"/>
      <c r="R405" s="122"/>
      <c r="S405" s="122"/>
      <c r="T405" s="122"/>
      <c r="U405" s="123"/>
      <c r="V405" s="123"/>
      <c r="W405" s="123"/>
      <c r="X405" s="122"/>
      <c r="Y405" s="122"/>
      <c r="Z405" s="122"/>
      <c r="AA405" s="122"/>
      <c r="AB405" s="122"/>
      <c r="AC405" s="122"/>
      <c r="AD405" s="197">
        <f t="shared" si="90"/>
        <v>0</v>
      </c>
      <c r="AE405" s="196" t="str">
        <f t="shared" si="102"/>
        <v/>
      </c>
      <c r="AF405" s="196" t="str">
        <f t="shared" si="91"/>
        <v/>
      </c>
      <c r="AG405" s="196" t="str">
        <f t="shared" si="92"/>
        <v/>
      </c>
      <c r="AH405" s="196" t="str">
        <f t="shared" si="93"/>
        <v/>
      </c>
      <c r="AI405" s="196" t="str">
        <f t="shared" si="94"/>
        <v/>
      </c>
      <c r="AJ405" s="196" t="str">
        <f t="shared" si="95"/>
        <v/>
      </c>
      <c r="AK405" s="196" t="str">
        <f t="shared" si="98"/>
        <v/>
      </c>
      <c r="AL405" s="196" t="str">
        <f t="shared" si="99"/>
        <v/>
      </c>
      <c r="AM405" s="176"/>
      <c r="AN405" s="176">
        <f t="shared" si="100"/>
        <v>0</v>
      </c>
      <c r="AO405" s="176"/>
      <c r="AP405" s="176"/>
      <c r="AQ405" s="176"/>
      <c r="AR405" s="176"/>
      <c r="AS405" s="176"/>
      <c r="AT405" s="176"/>
      <c r="AU405" s="176"/>
      <c r="AV405" s="176"/>
      <c r="AW405" s="176"/>
      <c r="AX405" s="176"/>
      <c r="AY405" s="176"/>
      <c r="AZ405" s="176"/>
      <c r="BA405" s="176"/>
      <c r="BB405" s="176"/>
      <c r="BC405" s="176"/>
      <c r="BD405" s="176"/>
      <c r="BE405" s="176"/>
      <c r="BF405" s="176"/>
      <c r="BG405" s="176"/>
      <c r="BH405" s="176"/>
      <c r="BI405" s="176"/>
      <c r="BJ405" s="176"/>
      <c r="BK405" s="176"/>
      <c r="BL405" s="176"/>
      <c r="BM405" s="176"/>
      <c r="BN405" s="176"/>
      <c r="BO405" s="176"/>
      <c r="BP405" s="176"/>
      <c r="BQ405" s="176"/>
      <c r="BR405" s="176"/>
      <c r="BS405" s="176"/>
      <c r="BT405" s="176"/>
      <c r="BU405" s="176"/>
      <c r="BV405" s="176"/>
      <c r="BW405" s="176"/>
      <c r="BX405" s="176"/>
      <c r="BY405" s="176"/>
      <c r="BZ405" s="176"/>
      <c r="CA405" s="176"/>
      <c r="CB405" s="176"/>
      <c r="CC405" s="176"/>
      <c r="CD405" s="176"/>
      <c r="CE405" s="176"/>
      <c r="CF405" s="176"/>
      <c r="CG405" s="176"/>
      <c r="CH405" s="176"/>
      <c r="CI405" s="176"/>
      <c r="CJ405" s="176"/>
      <c r="CK405" s="176"/>
      <c r="CL405" s="176"/>
      <c r="CM405" s="176"/>
      <c r="CN405" s="176"/>
      <c r="CO405" s="176"/>
      <c r="CP405" s="176"/>
      <c r="CQ405" s="176"/>
      <c r="CR405" s="176"/>
      <c r="CS405" s="176"/>
      <c r="CT405" s="176"/>
      <c r="CU405" s="176"/>
      <c r="CV405" s="176"/>
      <c r="CW405" s="176"/>
    </row>
    <row r="406" spans="1:101" s="179" customFormat="1" ht="20.100000000000001" customHeight="1">
      <c r="A406" s="657">
        <f t="shared" si="101"/>
        <v>363</v>
      </c>
      <c r="B406" s="196" t="str">
        <f t="shared" si="96"/>
        <v>Swansea Bay UHB</v>
      </c>
      <c r="C406" s="89"/>
      <c r="D406" s="89"/>
      <c r="E406" s="89"/>
      <c r="F406" s="89"/>
      <c r="G406" s="89"/>
      <c r="H406" s="197">
        <f t="shared" si="97"/>
        <v>0</v>
      </c>
      <c r="I406" s="197"/>
      <c r="J406" s="89"/>
      <c r="K406" s="90"/>
      <c r="L406" s="90"/>
      <c r="M406" s="89"/>
      <c r="N406" s="89"/>
      <c r="O406" s="89"/>
      <c r="P406" s="89"/>
      <c r="Q406" s="89"/>
      <c r="R406" s="122"/>
      <c r="S406" s="122"/>
      <c r="T406" s="122"/>
      <c r="U406" s="123"/>
      <c r="V406" s="123"/>
      <c r="W406" s="123"/>
      <c r="X406" s="122"/>
      <c r="Y406" s="122"/>
      <c r="Z406" s="122"/>
      <c r="AA406" s="122"/>
      <c r="AB406" s="122"/>
      <c r="AC406" s="122"/>
      <c r="AD406" s="197">
        <f t="shared" si="90"/>
        <v>0</v>
      </c>
      <c r="AE406" s="196" t="str">
        <f t="shared" si="102"/>
        <v/>
      </c>
      <c r="AF406" s="196" t="str">
        <f t="shared" si="91"/>
        <v/>
      </c>
      <c r="AG406" s="196" t="str">
        <f t="shared" si="92"/>
        <v/>
      </c>
      <c r="AH406" s="196" t="str">
        <f t="shared" si="93"/>
        <v/>
      </c>
      <c r="AI406" s="196" t="str">
        <f t="shared" si="94"/>
        <v/>
      </c>
      <c r="AJ406" s="196" t="str">
        <f t="shared" si="95"/>
        <v/>
      </c>
      <c r="AK406" s="196" t="str">
        <f t="shared" si="98"/>
        <v/>
      </c>
      <c r="AL406" s="196" t="str">
        <f t="shared" si="99"/>
        <v/>
      </c>
      <c r="AM406" s="176"/>
      <c r="AN406" s="176">
        <f t="shared" si="100"/>
        <v>0</v>
      </c>
      <c r="AO406" s="176"/>
      <c r="AP406" s="176"/>
      <c r="AQ406" s="176"/>
      <c r="AR406" s="176"/>
      <c r="AS406" s="176"/>
      <c r="AT406" s="176"/>
      <c r="AU406" s="176"/>
      <c r="AV406" s="176"/>
      <c r="AW406" s="176"/>
      <c r="AX406" s="176"/>
      <c r="AY406" s="176"/>
      <c r="AZ406" s="176"/>
      <c r="BA406" s="176"/>
      <c r="BB406" s="176"/>
      <c r="BC406" s="176"/>
      <c r="BD406" s="176"/>
      <c r="BE406" s="176"/>
      <c r="BF406" s="176"/>
      <c r="BG406" s="176"/>
      <c r="BH406" s="176"/>
      <c r="BI406" s="176"/>
      <c r="BJ406" s="176"/>
      <c r="BK406" s="176"/>
      <c r="BL406" s="176"/>
      <c r="BM406" s="176"/>
      <c r="BN406" s="176"/>
      <c r="BO406" s="176"/>
      <c r="BP406" s="176"/>
      <c r="BQ406" s="176"/>
      <c r="BR406" s="176"/>
      <c r="BS406" s="176"/>
      <c r="BT406" s="176"/>
      <c r="BU406" s="176"/>
      <c r="BV406" s="176"/>
      <c r="BW406" s="176"/>
      <c r="BX406" s="176"/>
      <c r="BY406" s="176"/>
      <c r="BZ406" s="176"/>
      <c r="CA406" s="176"/>
      <c r="CB406" s="176"/>
      <c r="CC406" s="176"/>
      <c r="CD406" s="176"/>
      <c r="CE406" s="176"/>
      <c r="CF406" s="176"/>
      <c r="CG406" s="176"/>
      <c r="CH406" s="176"/>
      <c r="CI406" s="176"/>
      <c r="CJ406" s="176"/>
      <c r="CK406" s="176"/>
      <c r="CL406" s="176"/>
      <c r="CM406" s="176"/>
      <c r="CN406" s="176"/>
      <c r="CO406" s="176"/>
      <c r="CP406" s="176"/>
      <c r="CQ406" s="176"/>
      <c r="CR406" s="176"/>
      <c r="CS406" s="176"/>
      <c r="CT406" s="176"/>
      <c r="CU406" s="176"/>
      <c r="CV406" s="176"/>
      <c r="CW406" s="176"/>
    </row>
    <row r="407" spans="1:101" s="179" customFormat="1" ht="20.100000000000001" customHeight="1">
      <c r="A407" s="657">
        <f t="shared" si="101"/>
        <v>364</v>
      </c>
      <c r="B407" s="196" t="str">
        <f t="shared" si="96"/>
        <v>Swansea Bay UHB</v>
      </c>
      <c r="C407" s="89"/>
      <c r="D407" s="89"/>
      <c r="E407" s="89"/>
      <c r="F407" s="89"/>
      <c r="G407" s="89"/>
      <c r="H407" s="197">
        <f t="shared" si="97"/>
        <v>0</v>
      </c>
      <c r="I407" s="197"/>
      <c r="J407" s="89"/>
      <c r="K407" s="90"/>
      <c r="L407" s="90"/>
      <c r="M407" s="89"/>
      <c r="N407" s="89"/>
      <c r="O407" s="89"/>
      <c r="P407" s="89"/>
      <c r="Q407" s="89"/>
      <c r="R407" s="122"/>
      <c r="S407" s="122"/>
      <c r="T407" s="122"/>
      <c r="U407" s="123"/>
      <c r="V407" s="123"/>
      <c r="W407" s="123"/>
      <c r="X407" s="122"/>
      <c r="Y407" s="122"/>
      <c r="Z407" s="122"/>
      <c r="AA407" s="122"/>
      <c r="AB407" s="122"/>
      <c r="AC407" s="122"/>
      <c r="AD407" s="197">
        <f t="shared" si="90"/>
        <v>0</v>
      </c>
      <c r="AE407" s="196" t="str">
        <f t="shared" si="102"/>
        <v/>
      </c>
      <c r="AF407" s="196" t="str">
        <f t="shared" si="91"/>
        <v/>
      </c>
      <c r="AG407" s="196" t="str">
        <f t="shared" si="92"/>
        <v/>
      </c>
      <c r="AH407" s="196" t="str">
        <f t="shared" si="93"/>
        <v/>
      </c>
      <c r="AI407" s="196" t="str">
        <f t="shared" si="94"/>
        <v/>
      </c>
      <c r="AJ407" s="196" t="str">
        <f t="shared" si="95"/>
        <v/>
      </c>
      <c r="AK407" s="196" t="str">
        <f t="shared" si="98"/>
        <v/>
      </c>
      <c r="AL407" s="196" t="str">
        <f t="shared" si="99"/>
        <v/>
      </c>
      <c r="AM407" s="176"/>
      <c r="AN407" s="176">
        <f t="shared" si="100"/>
        <v>0</v>
      </c>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c r="CI407" s="176"/>
      <c r="CJ407" s="176"/>
      <c r="CK407" s="176"/>
      <c r="CL407" s="176"/>
      <c r="CM407" s="176"/>
      <c r="CN407" s="176"/>
      <c r="CO407" s="176"/>
      <c r="CP407" s="176"/>
      <c r="CQ407" s="176"/>
      <c r="CR407" s="176"/>
      <c r="CS407" s="176"/>
      <c r="CT407" s="176"/>
      <c r="CU407" s="176"/>
      <c r="CV407" s="176"/>
      <c r="CW407" s="176"/>
    </row>
    <row r="408" spans="1:101" s="179" customFormat="1" ht="20.100000000000001" customHeight="1">
      <c r="A408" s="657">
        <f t="shared" si="101"/>
        <v>365</v>
      </c>
      <c r="B408" s="196" t="str">
        <f t="shared" si="96"/>
        <v>Swansea Bay UHB</v>
      </c>
      <c r="C408" s="89"/>
      <c r="D408" s="89"/>
      <c r="E408" s="89"/>
      <c r="F408" s="89"/>
      <c r="G408" s="89"/>
      <c r="H408" s="197">
        <f t="shared" si="97"/>
        <v>0</v>
      </c>
      <c r="I408" s="197"/>
      <c r="J408" s="89"/>
      <c r="K408" s="90"/>
      <c r="L408" s="90"/>
      <c r="M408" s="89"/>
      <c r="N408" s="89"/>
      <c r="O408" s="89"/>
      <c r="P408" s="89"/>
      <c r="Q408" s="89"/>
      <c r="R408" s="122"/>
      <c r="S408" s="122"/>
      <c r="T408" s="122"/>
      <c r="U408" s="123"/>
      <c r="V408" s="123"/>
      <c r="W408" s="123"/>
      <c r="X408" s="122"/>
      <c r="Y408" s="122"/>
      <c r="Z408" s="122"/>
      <c r="AA408" s="122"/>
      <c r="AB408" s="122"/>
      <c r="AC408" s="122"/>
      <c r="AD408" s="197">
        <f t="shared" si="90"/>
        <v>0</v>
      </c>
      <c r="AE408" s="196" t="str">
        <f t="shared" si="102"/>
        <v/>
      </c>
      <c r="AF408" s="196" t="str">
        <f t="shared" si="91"/>
        <v/>
      </c>
      <c r="AG408" s="196" t="str">
        <f t="shared" si="92"/>
        <v/>
      </c>
      <c r="AH408" s="196" t="str">
        <f t="shared" si="93"/>
        <v/>
      </c>
      <c r="AI408" s="196" t="str">
        <f t="shared" si="94"/>
        <v/>
      </c>
      <c r="AJ408" s="196" t="str">
        <f t="shared" si="95"/>
        <v/>
      </c>
      <c r="AK408" s="196" t="str">
        <f t="shared" si="98"/>
        <v/>
      </c>
      <c r="AL408" s="196" t="str">
        <f t="shared" si="99"/>
        <v/>
      </c>
      <c r="AM408" s="176"/>
      <c r="AN408" s="176">
        <f t="shared" si="100"/>
        <v>0</v>
      </c>
      <c r="AO408" s="176"/>
      <c r="AP408" s="176"/>
      <c r="AQ408" s="176"/>
      <c r="AR408" s="176"/>
      <c r="AS408" s="176"/>
      <c r="AT408" s="176"/>
      <c r="AU408" s="176"/>
      <c r="AV408" s="176"/>
      <c r="AW408" s="176"/>
      <c r="AX408" s="176"/>
      <c r="AY408" s="176"/>
      <c r="AZ408" s="176"/>
      <c r="BA408" s="176"/>
      <c r="BB408" s="176"/>
      <c r="BC408" s="176"/>
      <c r="BD408" s="176"/>
      <c r="BE408" s="176"/>
      <c r="BF408" s="176"/>
      <c r="BG408" s="176"/>
      <c r="BH408" s="176"/>
      <c r="BI408" s="176"/>
      <c r="BJ408" s="176"/>
      <c r="BK408" s="176"/>
      <c r="BL408" s="176"/>
      <c r="BM408" s="176"/>
      <c r="BN408" s="176"/>
      <c r="BO408" s="176"/>
      <c r="BP408" s="176"/>
      <c r="BQ408" s="176"/>
      <c r="BR408" s="176"/>
      <c r="BS408" s="176"/>
      <c r="BT408" s="176"/>
      <c r="BU408" s="176"/>
      <c r="BV408" s="176"/>
      <c r="BW408" s="176"/>
      <c r="BX408" s="176"/>
      <c r="BY408" s="176"/>
      <c r="BZ408" s="176"/>
      <c r="CA408" s="176"/>
      <c r="CB408" s="176"/>
      <c r="CC408" s="176"/>
      <c r="CD408" s="176"/>
      <c r="CE408" s="176"/>
      <c r="CF408" s="176"/>
      <c r="CG408" s="176"/>
      <c r="CH408" s="176"/>
      <c r="CI408" s="176"/>
      <c r="CJ408" s="176"/>
      <c r="CK408" s="176"/>
      <c r="CL408" s="176"/>
      <c r="CM408" s="176"/>
      <c r="CN408" s="176"/>
      <c r="CO408" s="176"/>
      <c r="CP408" s="176"/>
      <c r="CQ408" s="176"/>
      <c r="CR408" s="176"/>
      <c r="CS408" s="176"/>
      <c r="CT408" s="176"/>
      <c r="CU408" s="176"/>
      <c r="CV408" s="176"/>
      <c r="CW408" s="176"/>
    </row>
    <row r="409" spans="1:101" s="179" customFormat="1" ht="20.100000000000001" customHeight="1">
      <c r="A409" s="657">
        <f t="shared" si="101"/>
        <v>366</v>
      </c>
      <c r="B409" s="196" t="str">
        <f t="shared" si="96"/>
        <v>Swansea Bay UHB</v>
      </c>
      <c r="C409" s="89"/>
      <c r="D409" s="89"/>
      <c r="E409" s="89"/>
      <c r="F409" s="89"/>
      <c r="G409" s="89"/>
      <c r="H409" s="197">
        <f t="shared" si="97"/>
        <v>0</v>
      </c>
      <c r="I409" s="197"/>
      <c r="J409" s="89"/>
      <c r="K409" s="90"/>
      <c r="L409" s="90"/>
      <c r="M409" s="89"/>
      <c r="N409" s="89"/>
      <c r="O409" s="89"/>
      <c r="P409" s="89"/>
      <c r="Q409" s="89"/>
      <c r="R409" s="122"/>
      <c r="S409" s="122"/>
      <c r="T409" s="122"/>
      <c r="U409" s="123"/>
      <c r="V409" s="123"/>
      <c r="W409" s="123"/>
      <c r="X409" s="122"/>
      <c r="Y409" s="122"/>
      <c r="Z409" s="122"/>
      <c r="AA409" s="122"/>
      <c r="AB409" s="122"/>
      <c r="AC409" s="122"/>
      <c r="AD409" s="197">
        <f t="shared" si="90"/>
        <v>0</v>
      </c>
      <c r="AE409" s="196" t="str">
        <f t="shared" si="102"/>
        <v/>
      </c>
      <c r="AF409" s="196" t="str">
        <f t="shared" si="91"/>
        <v/>
      </c>
      <c r="AG409" s="196" t="str">
        <f t="shared" si="92"/>
        <v/>
      </c>
      <c r="AH409" s="196" t="str">
        <f t="shared" si="93"/>
        <v/>
      </c>
      <c r="AI409" s="196" t="str">
        <f t="shared" si="94"/>
        <v/>
      </c>
      <c r="AJ409" s="196" t="str">
        <f t="shared" si="95"/>
        <v/>
      </c>
      <c r="AK409" s="196" t="str">
        <f t="shared" si="98"/>
        <v/>
      </c>
      <c r="AL409" s="196" t="str">
        <f t="shared" si="99"/>
        <v/>
      </c>
      <c r="AM409" s="176"/>
      <c r="AN409" s="176">
        <f t="shared" si="100"/>
        <v>0</v>
      </c>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c r="CI409" s="176"/>
      <c r="CJ409" s="176"/>
      <c r="CK409" s="176"/>
      <c r="CL409" s="176"/>
      <c r="CM409" s="176"/>
      <c r="CN409" s="176"/>
      <c r="CO409" s="176"/>
      <c r="CP409" s="176"/>
      <c r="CQ409" s="176"/>
      <c r="CR409" s="176"/>
      <c r="CS409" s="176"/>
      <c r="CT409" s="176"/>
      <c r="CU409" s="176"/>
      <c r="CV409" s="176"/>
      <c r="CW409" s="176"/>
    </row>
    <row r="410" spans="1:101" s="179" customFormat="1" ht="20.100000000000001" customHeight="1">
      <c r="A410" s="657">
        <f t="shared" si="101"/>
        <v>367</v>
      </c>
      <c r="B410" s="196" t="str">
        <f t="shared" si="96"/>
        <v>Swansea Bay UHB</v>
      </c>
      <c r="C410" s="89"/>
      <c r="D410" s="89"/>
      <c r="E410" s="89"/>
      <c r="F410" s="89"/>
      <c r="G410" s="89"/>
      <c r="H410" s="197">
        <f t="shared" si="97"/>
        <v>0</v>
      </c>
      <c r="I410" s="197"/>
      <c r="J410" s="89"/>
      <c r="K410" s="90"/>
      <c r="L410" s="90"/>
      <c r="M410" s="89"/>
      <c r="N410" s="89"/>
      <c r="O410" s="89"/>
      <c r="P410" s="89"/>
      <c r="Q410" s="89"/>
      <c r="R410" s="122"/>
      <c r="S410" s="122"/>
      <c r="T410" s="122"/>
      <c r="U410" s="123"/>
      <c r="V410" s="123"/>
      <c r="W410" s="123"/>
      <c r="X410" s="122"/>
      <c r="Y410" s="122"/>
      <c r="Z410" s="122"/>
      <c r="AA410" s="122"/>
      <c r="AB410" s="122"/>
      <c r="AC410" s="122"/>
      <c r="AD410" s="197">
        <f t="shared" si="90"/>
        <v>0</v>
      </c>
      <c r="AE410" s="196" t="str">
        <f t="shared" si="102"/>
        <v/>
      </c>
      <c r="AF410" s="196" t="str">
        <f t="shared" si="91"/>
        <v/>
      </c>
      <c r="AG410" s="196" t="str">
        <f t="shared" si="92"/>
        <v/>
      </c>
      <c r="AH410" s="196" t="str">
        <f t="shared" si="93"/>
        <v/>
      </c>
      <c r="AI410" s="196" t="str">
        <f t="shared" si="94"/>
        <v/>
      </c>
      <c r="AJ410" s="196" t="str">
        <f t="shared" si="95"/>
        <v/>
      </c>
      <c r="AK410" s="196" t="str">
        <f t="shared" si="98"/>
        <v/>
      </c>
      <c r="AL410" s="196" t="str">
        <f t="shared" si="99"/>
        <v/>
      </c>
      <c r="AM410" s="176"/>
      <c r="AN410" s="176">
        <f t="shared" si="100"/>
        <v>0</v>
      </c>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c r="CI410" s="176"/>
      <c r="CJ410" s="176"/>
      <c r="CK410" s="176"/>
      <c r="CL410" s="176"/>
      <c r="CM410" s="176"/>
      <c r="CN410" s="176"/>
      <c r="CO410" s="176"/>
      <c r="CP410" s="176"/>
      <c r="CQ410" s="176"/>
      <c r="CR410" s="176"/>
      <c r="CS410" s="176"/>
      <c r="CT410" s="176"/>
      <c r="CU410" s="176"/>
      <c r="CV410" s="176"/>
      <c r="CW410" s="176"/>
    </row>
    <row r="411" spans="1:101" s="179" customFormat="1" ht="20.100000000000001" customHeight="1">
      <c r="A411" s="657">
        <f t="shared" si="101"/>
        <v>368</v>
      </c>
      <c r="B411" s="196" t="str">
        <f t="shared" si="96"/>
        <v>Swansea Bay UHB</v>
      </c>
      <c r="C411" s="89"/>
      <c r="D411" s="89"/>
      <c r="E411" s="89"/>
      <c r="F411" s="89"/>
      <c r="G411" s="89"/>
      <c r="H411" s="197">
        <f t="shared" si="97"/>
        <v>0</v>
      </c>
      <c r="I411" s="197"/>
      <c r="J411" s="89"/>
      <c r="K411" s="90"/>
      <c r="L411" s="90"/>
      <c r="M411" s="89"/>
      <c r="N411" s="89"/>
      <c r="O411" s="89"/>
      <c r="P411" s="89"/>
      <c r="Q411" s="89"/>
      <c r="R411" s="122"/>
      <c r="S411" s="122"/>
      <c r="T411" s="122"/>
      <c r="U411" s="123"/>
      <c r="V411" s="123"/>
      <c r="W411" s="123"/>
      <c r="X411" s="122"/>
      <c r="Y411" s="122"/>
      <c r="Z411" s="122"/>
      <c r="AA411" s="122"/>
      <c r="AB411" s="122"/>
      <c r="AC411" s="122"/>
      <c r="AD411" s="197">
        <f t="shared" si="90"/>
        <v>0</v>
      </c>
      <c r="AE411" s="196" t="str">
        <f t="shared" si="102"/>
        <v/>
      </c>
      <c r="AF411" s="196" t="str">
        <f t="shared" si="91"/>
        <v/>
      </c>
      <c r="AG411" s="196" t="str">
        <f t="shared" si="92"/>
        <v/>
      </c>
      <c r="AH411" s="196" t="str">
        <f t="shared" si="93"/>
        <v/>
      </c>
      <c r="AI411" s="196" t="str">
        <f t="shared" si="94"/>
        <v/>
      </c>
      <c r="AJ411" s="196" t="str">
        <f t="shared" si="95"/>
        <v/>
      </c>
      <c r="AK411" s="196" t="str">
        <f t="shared" si="98"/>
        <v/>
      </c>
      <c r="AL411" s="196" t="str">
        <f t="shared" si="99"/>
        <v/>
      </c>
      <c r="AM411" s="176"/>
      <c r="AN411" s="176">
        <f t="shared" si="100"/>
        <v>0</v>
      </c>
      <c r="AO411" s="176"/>
      <c r="AP411" s="176"/>
      <c r="AQ411" s="176"/>
      <c r="AR411" s="176"/>
      <c r="AS411" s="176"/>
      <c r="AT411" s="176"/>
      <c r="AU411" s="176"/>
      <c r="AV411" s="176"/>
      <c r="AW411" s="176"/>
      <c r="AX411" s="176"/>
      <c r="AY411" s="176"/>
      <c r="AZ411" s="176"/>
      <c r="BA411" s="176"/>
      <c r="BB411" s="176"/>
      <c r="BC411" s="176"/>
      <c r="BD411" s="176"/>
      <c r="BE411" s="176"/>
      <c r="BF411" s="176"/>
      <c r="BG411" s="176"/>
      <c r="BH411" s="176"/>
      <c r="BI411" s="176"/>
      <c r="BJ411" s="176"/>
      <c r="BK411" s="176"/>
      <c r="BL411" s="176"/>
      <c r="BM411" s="176"/>
      <c r="BN411" s="176"/>
      <c r="BO411" s="176"/>
      <c r="BP411" s="176"/>
      <c r="BQ411" s="176"/>
      <c r="BR411" s="176"/>
      <c r="BS411" s="176"/>
      <c r="BT411" s="176"/>
      <c r="BU411" s="176"/>
      <c r="BV411" s="176"/>
      <c r="BW411" s="176"/>
      <c r="BX411" s="176"/>
      <c r="BY411" s="176"/>
      <c r="BZ411" s="176"/>
      <c r="CA411" s="176"/>
      <c r="CB411" s="176"/>
      <c r="CC411" s="176"/>
      <c r="CD411" s="176"/>
      <c r="CE411" s="176"/>
      <c r="CF411" s="176"/>
      <c r="CG411" s="176"/>
      <c r="CH411" s="176"/>
      <c r="CI411" s="176"/>
      <c r="CJ411" s="176"/>
      <c r="CK411" s="176"/>
      <c r="CL411" s="176"/>
      <c r="CM411" s="176"/>
      <c r="CN411" s="176"/>
      <c r="CO411" s="176"/>
      <c r="CP411" s="176"/>
      <c r="CQ411" s="176"/>
      <c r="CR411" s="176"/>
      <c r="CS411" s="176"/>
      <c r="CT411" s="176"/>
      <c r="CU411" s="176"/>
      <c r="CV411" s="176"/>
      <c r="CW411" s="176"/>
    </row>
    <row r="412" spans="1:101" s="179" customFormat="1" ht="20.100000000000001" customHeight="1">
      <c r="A412" s="657">
        <f t="shared" si="101"/>
        <v>369</v>
      </c>
      <c r="B412" s="196" t="str">
        <f t="shared" si="96"/>
        <v>Swansea Bay UHB</v>
      </c>
      <c r="C412" s="89"/>
      <c r="D412" s="89"/>
      <c r="E412" s="89"/>
      <c r="F412" s="89"/>
      <c r="G412" s="89"/>
      <c r="H412" s="197">
        <f t="shared" si="97"/>
        <v>0</v>
      </c>
      <c r="I412" s="197"/>
      <c r="J412" s="89"/>
      <c r="K412" s="90"/>
      <c r="L412" s="90"/>
      <c r="M412" s="89"/>
      <c r="N412" s="89"/>
      <c r="O412" s="89"/>
      <c r="P412" s="89"/>
      <c r="Q412" s="89"/>
      <c r="R412" s="122"/>
      <c r="S412" s="122"/>
      <c r="T412" s="122"/>
      <c r="U412" s="123"/>
      <c r="V412" s="123"/>
      <c r="W412" s="123"/>
      <c r="X412" s="122"/>
      <c r="Y412" s="122"/>
      <c r="Z412" s="122"/>
      <c r="AA412" s="122"/>
      <c r="AB412" s="122"/>
      <c r="AC412" s="122"/>
      <c r="AD412" s="197">
        <f t="shared" si="90"/>
        <v>0</v>
      </c>
      <c r="AE412" s="196" t="str">
        <f t="shared" si="102"/>
        <v/>
      </c>
      <c r="AF412" s="196" t="str">
        <f t="shared" si="91"/>
        <v/>
      </c>
      <c r="AG412" s="196" t="str">
        <f t="shared" si="92"/>
        <v/>
      </c>
      <c r="AH412" s="196" t="str">
        <f t="shared" si="93"/>
        <v/>
      </c>
      <c r="AI412" s="196" t="str">
        <f t="shared" si="94"/>
        <v/>
      </c>
      <c r="AJ412" s="196" t="str">
        <f t="shared" si="95"/>
        <v/>
      </c>
      <c r="AK412" s="196" t="str">
        <f t="shared" si="98"/>
        <v/>
      </c>
      <c r="AL412" s="196" t="str">
        <f t="shared" si="99"/>
        <v/>
      </c>
      <c r="AM412" s="176"/>
      <c r="AN412" s="176">
        <f t="shared" si="100"/>
        <v>0</v>
      </c>
      <c r="AO412" s="176"/>
      <c r="AP412" s="176"/>
      <c r="AQ412" s="176"/>
      <c r="AR412" s="176"/>
      <c r="AS412" s="176"/>
      <c r="AT412" s="176"/>
      <c r="AU412" s="176"/>
      <c r="AV412" s="176"/>
      <c r="AW412" s="176"/>
      <c r="AX412" s="176"/>
      <c r="AY412" s="176"/>
      <c r="AZ412" s="176"/>
      <c r="BA412" s="176"/>
      <c r="BB412" s="176"/>
      <c r="BC412" s="176"/>
      <c r="BD412" s="176"/>
      <c r="BE412" s="176"/>
      <c r="BF412" s="176"/>
      <c r="BG412" s="176"/>
      <c r="BH412" s="176"/>
      <c r="BI412" s="176"/>
      <c r="BJ412" s="176"/>
      <c r="BK412" s="176"/>
      <c r="BL412" s="176"/>
      <c r="BM412" s="176"/>
      <c r="BN412" s="176"/>
      <c r="BO412" s="176"/>
      <c r="BP412" s="176"/>
      <c r="BQ412" s="176"/>
      <c r="BR412" s="176"/>
      <c r="BS412" s="176"/>
      <c r="BT412" s="176"/>
      <c r="BU412" s="176"/>
      <c r="BV412" s="176"/>
      <c r="BW412" s="176"/>
      <c r="BX412" s="176"/>
      <c r="BY412" s="176"/>
      <c r="BZ412" s="176"/>
      <c r="CA412" s="176"/>
      <c r="CB412" s="176"/>
      <c r="CC412" s="176"/>
      <c r="CD412" s="176"/>
      <c r="CE412" s="176"/>
      <c r="CF412" s="176"/>
      <c r="CG412" s="176"/>
      <c r="CH412" s="176"/>
      <c r="CI412" s="176"/>
      <c r="CJ412" s="176"/>
      <c r="CK412" s="176"/>
      <c r="CL412" s="176"/>
      <c r="CM412" s="176"/>
      <c r="CN412" s="176"/>
      <c r="CO412" s="176"/>
      <c r="CP412" s="176"/>
      <c r="CQ412" s="176"/>
      <c r="CR412" s="176"/>
      <c r="CS412" s="176"/>
      <c r="CT412" s="176"/>
      <c r="CU412" s="176"/>
      <c r="CV412" s="176"/>
      <c r="CW412" s="176"/>
    </row>
    <row r="413" spans="1:101" s="179" customFormat="1" ht="20.100000000000001" customHeight="1">
      <c r="A413" s="657">
        <f t="shared" si="101"/>
        <v>370</v>
      </c>
      <c r="B413" s="196" t="str">
        <f t="shared" si="96"/>
        <v>Swansea Bay UHB</v>
      </c>
      <c r="C413" s="89"/>
      <c r="D413" s="89"/>
      <c r="E413" s="89"/>
      <c r="F413" s="89"/>
      <c r="G413" s="89"/>
      <c r="H413" s="197">
        <f t="shared" si="97"/>
        <v>0</v>
      </c>
      <c r="I413" s="197"/>
      <c r="J413" s="89"/>
      <c r="K413" s="90"/>
      <c r="L413" s="90"/>
      <c r="M413" s="89"/>
      <c r="N413" s="89"/>
      <c r="O413" s="89"/>
      <c r="P413" s="89"/>
      <c r="Q413" s="89"/>
      <c r="R413" s="122"/>
      <c r="S413" s="122"/>
      <c r="T413" s="122"/>
      <c r="U413" s="123"/>
      <c r="V413" s="123"/>
      <c r="W413" s="123"/>
      <c r="X413" s="122"/>
      <c r="Y413" s="122"/>
      <c r="Z413" s="122"/>
      <c r="AA413" s="122"/>
      <c r="AB413" s="122"/>
      <c r="AC413" s="122"/>
      <c r="AD413" s="197">
        <f t="shared" si="90"/>
        <v>0</v>
      </c>
      <c r="AE413" s="196" t="str">
        <f t="shared" si="102"/>
        <v/>
      </c>
      <c r="AF413" s="196" t="str">
        <f t="shared" si="91"/>
        <v/>
      </c>
      <c r="AG413" s="196" t="str">
        <f t="shared" si="92"/>
        <v/>
      </c>
      <c r="AH413" s="196" t="str">
        <f t="shared" si="93"/>
        <v/>
      </c>
      <c r="AI413" s="196" t="str">
        <f t="shared" si="94"/>
        <v/>
      </c>
      <c r="AJ413" s="196" t="str">
        <f t="shared" si="95"/>
        <v/>
      </c>
      <c r="AK413" s="196" t="str">
        <f t="shared" si="98"/>
        <v/>
      </c>
      <c r="AL413" s="196" t="str">
        <f t="shared" si="99"/>
        <v/>
      </c>
      <c r="AM413" s="176"/>
      <c r="AN413" s="176">
        <f t="shared" si="100"/>
        <v>0</v>
      </c>
      <c r="AO413" s="176"/>
      <c r="AP413" s="176"/>
      <c r="AQ413" s="176"/>
      <c r="AR413" s="176"/>
      <c r="AS413" s="176"/>
      <c r="AT413" s="176"/>
      <c r="AU413" s="176"/>
      <c r="AV413" s="176"/>
      <c r="AW413" s="176"/>
      <c r="AX413" s="176"/>
      <c r="AY413" s="176"/>
      <c r="AZ413" s="176"/>
      <c r="BA413" s="176"/>
      <c r="BB413" s="176"/>
      <c r="BC413" s="176"/>
      <c r="BD413" s="176"/>
      <c r="BE413" s="176"/>
      <c r="BF413" s="176"/>
      <c r="BG413" s="176"/>
      <c r="BH413" s="176"/>
      <c r="BI413" s="176"/>
      <c r="BJ413" s="176"/>
      <c r="BK413" s="176"/>
      <c r="BL413" s="176"/>
      <c r="BM413" s="176"/>
      <c r="BN413" s="176"/>
      <c r="BO413" s="176"/>
      <c r="BP413" s="176"/>
      <c r="BQ413" s="176"/>
      <c r="BR413" s="176"/>
      <c r="BS413" s="176"/>
      <c r="BT413" s="176"/>
      <c r="BU413" s="176"/>
      <c r="BV413" s="176"/>
      <c r="BW413" s="176"/>
      <c r="BX413" s="176"/>
      <c r="BY413" s="176"/>
      <c r="BZ413" s="176"/>
      <c r="CA413" s="176"/>
      <c r="CB413" s="176"/>
      <c r="CC413" s="176"/>
      <c r="CD413" s="176"/>
      <c r="CE413" s="176"/>
      <c r="CF413" s="176"/>
      <c r="CG413" s="176"/>
      <c r="CH413" s="176"/>
      <c r="CI413" s="176"/>
      <c r="CJ413" s="176"/>
      <c r="CK413" s="176"/>
      <c r="CL413" s="176"/>
      <c r="CM413" s="176"/>
      <c r="CN413" s="176"/>
      <c r="CO413" s="176"/>
      <c r="CP413" s="176"/>
      <c r="CQ413" s="176"/>
      <c r="CR413" s="176"/>
      <c r="CS413" s="176"/>
      <c r="CT413" s="176"/>
      <c r="CU413" s="176"/>
      <c r="CV413" s="176"/>
      <c r="CW413" s="176"/>
    </row>
    <row r="414" spans="1:101" s="179" customFormat="1" ht="20.100000000000001" customHeight="1">
      <c r="A414" s="657">
        <f t="shared" si="101"/>
        <v>371</v>
      </c>
      <c r="B414" s="196" t="str">
        <f t="shared" si="96"/>
        <v>Swansea Bay UHB</v>
      </c>
      <c r="C414" s="89"/>
      <c r="D414" s="89"/>
      <c r="E414" s="89"/>
      <c r="F414" s="89"/>
      <c r="G414" s="89"/>
      <c r="H414" s="197">
        <f t="shared" si="97"/>
        <v>0</v>
      </c>
      <c r="I414" s="197"/>
      <c r="J414" s="89"/>
      <c r="K414" s="90"/>
      <c r="L414" s="90"/>
      <c r="M414" s="89"/>
      <c r="N414" s="89"/>
      <c r="O414" s="89"/>
      <c r="P414" s="89"/>
      <c r="Q414" s="89"/>
      <c r="R414" s="122"/>
      <c r="S414" s="122"/>
      <c r="T414" s="122"/>
      <c r="U414" s="123"/>
      <c r="V414" s="123"/>
      <c r="W414" s="123"/>
      <c r="X414" s="122"/>
      <c r="Y414" s="122"/>
      <c r="Z414" s="122"/>
      <c r="AA414" s="122"/>
      <c r="AB414" s="122"/>
      <c r="AC414" s="122"/>
      <c r="AD414" s="197">
        <f t="shared" si="90"/>
        <v>0</v>
      </c>
      <c r="AE414" s="196" t="str">
        <f t="shared" si="102"/>
        <v/>
      </c>
      <c r="AF414" s="196" t="str">
        <f t="shared" si="91"/>
        <v/>
      </c>
      <c r="AG414" s="196" t="str">
        <f t="shared" si="92"/>
        <v/>
      </c>
      <c r="AH414" s="196" t="str">
        <f t="shared" si="93"/>
        <v/>
      </c>
      <c r="AI414" s="196" t="str">
        <f t="shared" si="94"/>
        <v/>
      </c>
      <c r="AJ414" s="196" t="str">
        <f t="shared" si="95"/>
        <v/>
      </c>
      <c r="AK414" s="196" t="str">
        <f t="shared" si="98"/>
        <v/>
      </c>
      <c r="AL414" s="196" t="str">
        <f t="shared" si="99"/>
        <v/>
      </c>
      <c r="AM414" s="176"/>
      <c r="AN414" s="176">
        <f t="shared" si="100"/>
        <v>0</v>
      </c>
      <c r="AO414" s="176"/>
      <c r="AP414" s="176"/>
      <c r="AQ414" s="176"/>
      <c r="AR414" s="176"/>
      <c r="AS414" s="176"/>
      <c r="AT414" s="176"/>
      <c r="AU414" s="176"/>
      <c r="AV414" s="176"/>
      <c r="AW414" s="176"/>
      <c r="AX414" s="176"/>
      <c r="AY414" s="176"/>
      <c r="AZ414" s="176"/>
      <c r="BA414" s="176"/>
      <c r="BB414" s="176"/>
      <c r="BC414" s="176"/>
      <c r="BD414" s="176"/>
      <c r="BE414" s="176"/>
      <c r="BF414" s="176"/>
      <c r="BG414" s="176"/>
      <c r="BH414" s="176"/>
      <c r="BI414" s="176"/>
      <c r="BJ414" s="176"/>
      <c r="BK414" s="176"/>
      <c r="BL414" s="176"/>
      <c r="BM414" s="176"/>
      <c r="BN414" s="176"/>
      <c r="BO414" s="176"/>
      <c r="BP414" s="176"/>
      <c r="BQ414" s="176"/>
      <c r="BR414" s="176"/>
      <c r="BS414" s="176"/>
      <c r="BT414" s="176"/>
      <c r="BU414" s="176"/>
      <c r="BV414" s="176"/>
      <c r="BW414" s="176"/>
      <c r="BX414" s="176"/>
      <c r="BY414" s="176"/>
      <c r="BZ414" s="176"/>
      <c r="CA414" s="176"/>
      <c r="CB414" s="176"/>
      <c r="CC414" s="176"/>
      <c r="CD414" s="176"/>
      <c r="CE414" s="176"/>
      <c r="CF414" s="176"/>
      <c r="CG414" s="176"/>
      <c r="CH414" s="176"/>
      <c r="CI414" s="176"/>
      <c r="CJ414" s="176"/>
      <c r="CK414" s="176"/>
      <c r="CL414" s="176"/>
      <c r="CM414" s="176"/>
      <c r="CN414" s="176"/>
      <c r="CO414" s="176"/>
      <c r="CP414" s="176"/>
      <c r="CQ414" s="176"/>
      <c r="CR414" s="176"/>
      <c r="CS414" s="176"/>
      <c r="CT414" s="176"/>
      <c r="CU414" s="176"/>
      <c r="CV414" s="176"/>
      <c r="CW414" s="176"/>
    </row>
    <row r="415" spans="1:101" s="179" customFormat="1" ht="20.100000000000001" customHeight="1">
      <c r="A415" s="657">
        <f t="shared" si="101"/>
        <v>372</v>
      </c>
      <c r="B415" s="196" t="str">
        <f t="shared" si="96"/>
        <v>Swansea Bay UHB</v>
      </c>
      <c r="C415" s="89"/>
      <c r="D415" s="89"/>
      <c r="E415" s="89"/>
      <c r="F415" s="89"/>
      <c r="G415" s="89"/>
      <c r="H415" s="197">
        <f t="shared" si="97"/>
        <v>0</v>
      </c>
      <c r="I415" s="197"/>
      <c r="J415" s="89"/>
      <c r="K415" s="90"/>
      <c r="L415" s="90"/>
      <c r="M415" s="89"/>
      <c r="N415" s="89"/>
      <c r="O415" s="89"/>
      <c r="P415" s="89"/>
      <c r="Q415" s="89"/>
      <c r="R415" s="122"/>
      <c r="S415" s="122"/>
      <c r="T415" s="122"/>
      <c r="U415" s="123"/>
      <c r="V415" s="123"/>
      <c r="W415" s="123"/>
      <c r="X415" s="122"/>
      <c r="Y415" s="122"/>
      <c r="Z415" s="122"/>
      <c r="AA415" s="122"/>
      <c r="AB415" s="122"/>
      <c r="AC415" s="122"/>
      <c r="AD415" s="197">
        <f t="shared" si="90"/>
        <v>0</v>
      </c>
      <c r="AE415" s="196" t="str">
        <f t="shared" si="102"/>
        <v/>
      </c>
      <c r="AF415" s="196" t="str">
        <f t="shared" si="91"/>
        <v/>
      </c>
      <c r="AG415" s="196" t="str">
        <f t="shared" si="92"/>
        <v/>
      </c>
      <c r="AH415" s="196" t="str">
        <f t="shared" si="93"/>
        <v/>
      </c>
      <c r="AI415" s="196" t="str">
        <f t="shared" si="94"/>
        <v/>
      </c>
      <c r="AJ415" s="196" t="str">
        <f t="shared" si="95"/>
        <v/>
      </c>
      <c r="AK415" s="196" t="str">
        <f t="shared" si="98"/>
        <v/>
      </c>
      <c r="AL415" s="196" t="str">
        <f t="shared" si="99"/>
        <v/>
      </c>
      <c r="AM415" s="176"/>
      <c r="AN415" s="176">
        <f t="shared" si="100"/>
        <v>0</v>
      </c>
      <c r="AO415" s="176"/>
      <c r="AP415" s="176"/>
      <c r="AQ415" s="176"/>
      <c r="AR415" s="176"/>
      <c r="AS415" s="176"/>
      <c r="AT415" s="176"/>
      <c r="AU415" s="176"/>
      <c r="AV415" s="176"/>
      <c r="AW415" s="176"/>
      <c r="AX415" s="176"/>
      <c r="AY415" s="176"/>
      <c r="AZ415" s="176"/>
      <c r="BA415" s="176"/>
      <c r="BB415" s="176"/>
      <c r="BC415" s="176"/>
      <c r="BD415" s="176"/>
      <c r="BE415" s="176"/>
      <c r="BF415" s="176"/>
      <c r="BG415" s="176"/>
      <c r="BH415" s="176"/>
      <c r="BI415" s="176"/>
      <c r="BJ415" s="176"/>
      <c r="BK415" s="176"/>
      <c r="BL415" s="176"/>
      <c r="BM415" s="176"/>
      <c r="BN415" s="176"/>
      <c r="BO415" s="176"/>
      <c r="BP415" s="176"/>
      <c r="BQ415" s="176"/>
      <c r="BR415" s="176"/>
      <c r="BS415" s="176"/>
      <c r="BT415" s="176"/>
      <c r="BU415" s="176"/>
      <c r="BV415" s="176"/>
      <c r="BW415" s="176"/>
      <c r="BX415" s="176"/>
      <c r="BY415" s="176"/>
      <c r="BZ415" s="176"/>
      <c r="CA415" s="176"/>
      <c r="CB415" s="176"/>
      <c r="CC415" s="176"/>
      <c r="CD415" s="176"/>
      <c r="CE415" s="176"/>
      <c r="CF415" s="176"/>
      <c r="CG415" s="176"/>
      <c r="CH415" s="176"/>
      <c r="CI415" s="176"/>
      <c r="CJ415" s="176"/>
      <c r="CK415" s="176"/>
      <c r="CL415" s="176"/>
      <c r="CM415" s="176"/>
      <c r="CN415" s="176"/>
      <c r="CO415" s="176"/>
      <c r="CP415" s="176"/>
      <c r="CQ415" s="176"/>
      <c r="CR415" s="176"/>
      <c r="CS415" s="176"/>
      <c r="CT415" s="176"/>
      <c r="CU415" s="176"/>
      <c r="CV415" s="176"/>
      <c r="CW415" s="176"/>
    </row>
    <row r="416" spans="1:101" s="179" customFormat="1" ht="20.100000000000001" customHeight="1">
      <c r="A416" s="657">
        <f t="shared" si="101"/>
        <v>373</v>
      </c>
      <c r="B416" s="196" t="str">
        <f t="shared" si="96"/>
        <v>Swansea Bay UHB</v>
      </c>
      <c r="C416" s="89"/>
      <c r="D416" s="89"/>
      <c r="E416" s="89"/>
      <c r="F416" s="89"/>
      <c r="G416" s="89"/>
      <c r="H416" s="197">
        <f t="shared" si="97"/>
        <v>0</v>
      </c>
      <c r="I416" s="197"/>
      <c r="J416" s="89"/>
      <c r="K416" s="90"/>
      <c r="L416" s="90"/>
      <c r="M416" s="89"/>
      <c r="N416" s="89"/>
      <c r="O416" s="89"/>
      <c r="P416" s="89"/>
      <c r="Q416" s="89"/>
      <c r="R416" s="122"/>
      <c r="S416" s="122"/>
      <c r="T416" s="122"/>
      <c r="U416" s="123"/>
      <c r="V416" s="123"/>
      <c r="W416" s="123"/>
      <c r="X416" s="122"/>
      <c r="Y416" s="122"/>
      <c r="Z416" s="122"/>
      <c r="AA416" s="122"/>
      <c r="AB416" s="122"/>
      <c r="AC416" s="122"/>
      <c r="AD416" s="197">
        <f t="shared" si="90"/>
        <v>0</v>
      </c>
      <c r="AE416" s="196" t="str">
        <f t="shared" si="102"/>
        <v/>
      </c>
      <c r="AF416" s="196" t="str">
        <f t="shared" si="91"/>
        <v/>
      </c>
      <c r="AG416" s="196" t="str">
        <f t="shared" si="92"/>
        <v/>
      </c>
      <c r="AH416" s="196" t="str">
        <f t="shared" si="93"/>
        <v/>
      </c>
      <c r="AI416" s="196" t="str">
        <f t="shared" si="94"/>
        <v/>
      </c>
      <c r="AJ416" s="196" t="str">
        <f t="shared" si="95"/>
        <v/>
      </c>
      <c r="AK416" s="196" t="str">
        <f t="shared" si="98"/>
        <v/>
      </c>
      <c r="AL416" s="196" t="str">
        <f t="shared" si="99"/>
        <v/>
      </c>
      <c r="AM416" s="176"/>
      <c r="AN416" s="176">
        <f t="shared" si="100"/>
        <v>0</v>
      </c>
      <c r="AO416" s="176"/>
      <c r="AP416" s="176"/>
      <c r="AQ416" s="176"/>
      <c r="AR416" s="176"/>
      <c r="AS416" s="176"/>
      <c r="AT416" s="176"/>
      <c r="AU416" s="176"/>
      <c r="AV416" s="176"/>
      <c r="AW416" s="176"/>
      <c r="AX416" s="176"/>
      <c r="AY416" s="176"/>
      <c r="AZ416" s="176"/>
      <c r="BA416" s="176"/>
      <c r="BB416" s="176"/>
      <c r="BC416" s="176"/>
      <c r="BD416" s="176"/>
      <c r="BE416" s="176"/>
      <c r="BF416" s="176"/>
      <c r="BG416" s="176"/>
      <c r="BH416" s="176"/>
      <c r="BI416" s="176"/>
      <c r="BJ416" s="176"/>
      <c r="BK416" s="176"/>
      <c r="BL416" s="176"/>
      <c r="BM416" s="176"/>
      <c r="BN416" s="176"/>
      <c r="BO416" s="176"/>
      <c r="BP416" s="176"/>
      <c r="BQ416" s="176"/>
      <c r="BR416" s="176"/>
      <c r="BS416" s="176"/>
      <c r="BT416" s="176"/>
      <c r="BU416" s="176"/>
      <c r="BV416" s="176"/>
      <c r="BW416" s="176"/>
      <c r="BX416" s="176"/>
      <c r="BY416" s="176"/>
      <c r="BZ416" s="176"/>
      <c r="CA416" s="176"/>
      <c r="CB416" s="176"/>
      <c r="CC416" s="176"/>
      <c r="CD416" s="176"/>
      <c r="CE416" s="176"/>
      <c r="CF416" s="176"/>
      <c r="CG416" s="176"/>
      <c r="CH416" s="176"/>
      <c r="CI416" s="176"/>
      <c r="CJ416" s="176"/>
      <c r="CK416" s="176"/>
      <c r="CL416" s="176"/>
      <c r="CM416" s="176"/>
      <c r="CN416" s="176"/>
      <c r="CO416" s="176"/>
      <c r="CP416" s="176"/>
      <c r="CQ416" s="176"/>
      <c r="CR416" s="176"/>
      <c r="CS416" s="176"/>
      <c r="CT416" s="176"/>
      <c r="CU416" s="176"/>
      <c r="CV416" s="176"/>
      <c r="CW416" s="176"/>
    </row>
    <row r="417" spans="1:101" s="179" customFormat="1" ht="20.100000000000001" customHeight="1">
      <c r="A417" s="657">
        <f t="shared" si="101"/>
        <v>374</v>
      </c>
      <c r="B417" s="196" t="str">
        <f t="shared" si="96"/>
        <v>Swansea Bay UHB</v>
      </c>
      <c r="C417" s="89"/>
      <c r="D417" s="89"/>
      <c r="E417" s="89"/>
      <c r="F417" s="89"/>
      <c r="G417" s="89"/>
      <c r="H417" s="197">
        <f t="shared" si="97"/>
        <v>0</v>
      </c>
      <c r="I417" s="197"/>
      <c r="J417" s="89"/>
      <c r="K417" s="90"/>
      <c r="L417" s="90"/>
      <c r="M417" s="89"/>
      <c r="N417" s="89"/>
      <c r="O417" s="89"/>
      <c r="P417" s="89"/>
      <c r="Q417" s="89"/>
      <c r="R417" s="122"/>
      <c r="S417" s="122"/>
      <c r="T417" s="122"/>
      <c r="U417" s="123"/>
      <c r="V417" s="123"/>
      <c r="W417" s="123"/>
      <c r="X417" s="122"/>
      <c r="Y417" s="122"/>
      <c r="Z417" s="122"/>
      <c r="AA417" s="122"/>
      <c r="AB417" s="122"/>
      <c r="AC417" s="122"/>
      <c r="AD417" s="197">
        <f t="shared" si="90"/>
        <v>0</v>
      </c>
      <c r="AE417" s="196" t="str">
        <f t="shared" si="102"/>
        <v/>
      </c>
      <c r="AF417" s="196" t="str">
        <f t="shared" si="91"/>
        <v/>
      </c>
      <c r="AG417" s="196" t="str">
        <f t="shared" si="92"/>
        <v/>
      </c>
      <c r="AH417" s="196" t="str">
        <f t="shared" si="93"/>
        <v/>
      </c>
      <c r="AI417" s="196" t="str">
        <f t="shared" si="94"/>
        <v/>
      </c>
      <c r="AJ417" s="196" t="str">
        <f t="shared" si="95"/>
        <v/>
      </c>
      <c r="AK417" s="196" t="str">
        <f t="shared" si="98"/>
        <v/>
      </c>
      <c r="AL417" s="196" t="str">
        <f t="shared" si="99"/>
        <v/>
      </c>
      <c r="AM417" s="176"/>
      <c r="AN417" s="176">
        <f t="shared" si="100"/>
        <v>0</v>
      </c>
      <c r="AO417" s="176"/>
      <c r="AP417" s="176"/>
      <c r="AQ417" s="176"/>
      <c r="AR417" s="176"/>
      <c r="AS417" s="176"/>
      <c r="AT417" s="176"/>
      <c r="AU417" s="176"/>
      <c r="AV417" s="176"/>
      <c r="AW417" s="176"/>
      <c r="AX417" s="176"/>
      <c r="AY417" s="176"/>
      <c r="AZ417" s="176"/>
      <c r="BA417" s="176"/>
      <c r="BB417" s="176"/>
      <c r="BC417" s="176"/>
      <c r="BD417" s="176"/>
      <c r="BE417" s="176"/>
      <c r="BF417" s="176"/>
      <c r="BG417" s="176"/>
      <c r="BH417" s="176"/>
      <c r="BI417" s="176"/>
      <c r="BJ417" s="176"/>
      <c r="BK417" s="176"/>
      <c r="BL417" s="176"/>
      <c r="BM417" s="176"/>
      <c r="BN417" s="176"/>
      <c r="BO417" s="176"/>
      <c r="BP417" s="176"/>
      <c r="BQ417" s="176"/>
      <c r="BR417" s="176"/>
      <c r="BS417" s="176"/>
      <c r="BT417" s="176"/>
      <c r="BU417" s="176"/>
      <c r="BV417" s="176"/>
      <c r="BW417" s="176"/>
      <c r="BX417" s="176"/>
      <c r="BY417" s="176"/>
      <c r="BZ417" s="176"/>
      <c r="CA417" s="176"/>
      <c r="CB417" s="176"/>
      <c r="CC417" s="176"/>
      <c r="CD417" s="176"/>
      <c r="CE417" s="176"/>
      <c r="CF417" s="176"/>
      <c r="CG417" s="176"/>
      <c r="CH417" s="176"/>
      <c r="CI417" s="176"/>
      <c r="CJ417" s="176"/>
      <c r="CK417" s="176"/>
      <c r="CL417" s="176"/>
      <c r="CM417" s="176"/>
      <c r="CN417" s="176"/>
      <c r="CO417" s="176"/>
      <c r="CP417" s="176"/>
      <c r="CQ417" s="176"/>
      <c r="CR417" s="176"/>
      <c r="CS417" s="176"/>
      <c r="CT417" s="176"/>
      <c r="CU417" s="176"/>
      <c r="CV417" s="176"/>
      <c r="CW417" s="176"/>
    </row>
    <row r="418" spans="1:101" s="179" customFormat="1" ht="20.100000000000001" customHeight="1">
      <c r="A418" s="657">
        <f t="shared" si="101"/>
        <v>375</v>
      </c>
      <c r="B418" s="196" t="str">
        <f t="shared" si="96"/>
        <v>Swansea Bay UHB</v>
      </c>
      <c r="C418" s="89"/>
      <c r="D418" s="89"/>
      <c r="E418" s="89"/>
      <c r="F418" s="89"/>
      <c r="G418" s="89"/>
      <c r="H418" s="197">
        <f t="shared" si="97"/>
        <v>0</v>
      </c>
      <c r="I418" s="197"/>
      <c r="J418" s="89"/>
      <c r="K418" s="90"/>
      <c r="L418" s="90"/>
      <c r="M418" s="89"/>
      <c r="N418" s="89"/>
      <c r="O418" s="89"/>
      <c r="P418" s="89"/>
      <c r="Q418" s="89"/>
      <c r="R418" s="122"/>
      <c r="S418" s="122"/>
      <c r="T418" s="122"/>
      <c r="U418" s="123"/>
      <c r="V418" s="123"/>
      <c r="W418" s="123"/>
      <c r="X418" s="122"/>
      <c r="Y418" s="122"/>
      <c r="Z418" s="122"/>
      <c r="AA418" s="122"/>
      <c r="AB418" s="122"/>
      <c r="AC418" s="122"/>
      <c r="AD418" s="197">
        <f t="shared" si="90"/>
        <v>0</v>
      </c>
      <c r="AE418" s="196" t="str">
        <f t="shared" si="102"/>
        <v/>
      </c>
      <c r="AF418" s="196" t="str">
        <f t="shared" si="91"/>
        <v/>
      </c>
      <c r="AG418" s="196" t="str">
        <f t="shared" si="92"/>
        <v/>
      </c>
      <c r="AH418" s="196" t="str">
        <f t="shared" si="93"/>
        <v/>
      </c>
      <c r="AI418" s="196" t="str">
        <f t="shared" si="94"/>
        <v/>
      </c>
      <c r="AJ418" s="196" t="str">
        <f t="shared" si="95"/>
        <v/>
      </c>
      <c r="AK418" s="196" t="str">
        <f t="shared" si="98"/>
        <v/>
      </c>
      <c r="AL418" s="196" t="str">
        <f t="shared" si="99"/>
        <v/>
      </c>
      <c r="AM418" s="176"/>
      <c r="AN418" s="176">
        <f t="shared" si="100"/>
        <v>0</v>
      </c>
      <c r="AO418" s="176"/>
      <c r="AP418" s="176"/>
      <c r="AQ418" s="176"/>
      <c r="AR418" s="176"/>
      <c r="AS418" s="176"/>
      <c r="AT418" s="176"/>
      <c r="AU418" s="176"/>
      <c r="AV418" s="176"/>
      <c r="AW418" s="176"/>
      <c r="AX418" s="176"/>
      <c r="AY418" s="176"/>
      <c r="AZ418" s="176"/>
      <c r="BA418" s="176"/>
      <c r="BB418" s="176"/>
      <c r="BC418" s="176"/>
      <c r="BD418" s="176"/>
      <c r="BE418" s="176"/>
      <c r="BF418" s="176"/>
      <c r="BG418" s="176"/>
      <c r="BH418" s="176"/>
      <c r="BI418" s="176"/>
      <c r="BJ418" s="176"/>
      <c r="BK418" s="176"/>
      <c r="BL418" s="176"/>
      <c r="BM418" s="176"/>
      <c r="BN418" s="176"/>
      <c r="BO418" s="176"/>
      <c r="BP418" s="176"/>
      <c r="BQ418" s="176"/>
      <c r="BR418" s="176"/>
      <c r="BS418" s="176"/>
      <c r="BT418" s="176"/>
      <c r="BU418" s="176"/>
      <c r="BV418" s="176"/>
      <c r="BW418" s="176"/>
      <c r="BX418" s="176"/>
      <c r="BY418" s="176"/>
      <c r="BZ418" s="176"/>
      <c r="CA418" s="176"/>
      <c r="CB418" s="176"/>
      <c r="CC418" s="176"/>
      <c r="CD418" s="176"/>
      <c r="CE418" s="176"/>
      <c r="CF418" s="176"/>
      <c r="CG418" s="176"/>
      <c r="CH418" s="176"/>
      <c r="CI418" s="176"/>
      <c r="CJ418" s="176"/>
      <c r="CK418" s="176"/>
      <c r="CL418" s="176"/>
      <c r="CM418" s="176"/>
      <c r="CN418" s="176"/>
      <c r="CO418" s="176"/>
      <c r="CP418" s="176"/>
      <c r="CQ418" s="176"/>
      <c r="CR418" s="176"/>
      <c r="CS418" s="176"/>
      <c r="CT418" s="176"/>
      <c r="CU418" s="176"/>
      <c r="CV418" s="176"/>
      <c r="CW418" s="176"/>
    </row>
    <row r="419" spans="1:101" s="179" customFormat="1" ht="20.100000000000001" customHeight="1">
      <c r="A419" s="657">
        <f t="shared" si="101"/>
        <v>376</v>
      </c>
      <c r="B419" s="196" t="str">
        <f t="shared" si="96"/>
        <v>Swansea Bay UHB</v>
      </c>
      <c r="C419" s="89"/>
      <c r="D419" s="89"/>
      <c r="E419" s="89"/>
      <c r="F419" s="89"/>
      <c r="G419" s="89"/>
      <c r="H419" s="197">
        <f t="shared" si="97"/>
        <v>0</v>
      </c>
      <c r="I419" s="197"/>
      <c r="J419" s="89"/>
      <c r="K419" s="90"/>
      <c r="L419" s="90"/>
      <c r="M419" s="89"/>
      <c r="N419" s="89"/>
      <c r="O419" s="89"/>
      <c r="P419" s="89"/>
      <c r="Q419" s="89"/>
      <c r="R419" s="122"/>
      <c r="S419" s="122"/>
      <c r="T419" s="122"/>
      <c r="U419" s="123"/>
      <c r="V419" s="123"/>
      <c r="W419" s="123"/>
      <c r="X419" s="122"/>
      <c r="Y419" s="122"/>
      <c r="Z419" s="122"/>
      <c r="AA419" s="122"/>
      <c r="AB419" s="122"/>
      <c r="AC419" s="122"/>
      <c r="AD419" s="197">
        <f t="shared" si="90"/>
        <v>0</v>
      </c>
      <c r="AE419" s="196" t="str">
        <f t="shared" si="102"/>
        <v/>
      </c>
      <c r="AF419" s="196" t="str">
        <f t="shared" si="91"/>
        <v/>
      </c>
      <c r="AG419" s="196" t="str">
        <f t="shared" si="92"/>
        <v/>
      </c>
      <c r="AH419" s="196" t="str">
        <f t="shared" si="93"/>
        <v/>
      </c>
      <c r="AI419" s="196" t="str">
        <f t="shared" si="94"/>
        <v/>
      </c>
      <c r="AJ419" s="196" t="str">
        <f t="shared" si="95"/>
        <v/>
      </c>
      <c r="AK419" s="196" t="str">
        <f t="shared" si="98"/>
        <v/>
      </c>
      <c r="AL419" s="196" t="str">
        <f t="shared" si="99"/>
        <v/>
      </c>
      <c r="AM419" s="176"/>
      <c r="AN419" s="176">
        <f t="shared" si="100"/>
        <v>0</v>
      </c>
      <c r="AO419" s="176"/>
      <c r="AP419" s="176"/>
      <c r="AQ419" s="176"/>
      <c r="AR419" s="176"/>
      <c r="AS419" s="176"/>
      <c r="AT419" s="176"/>
      <c r="AU419" s="176"/>
      <c r="AV419" s="176"/>
      <c r="AW419" s="176"/>
      <c r="AX419" s="176"/>
      <c r="AY419" s="176"/>
      <c r="AZ419" s="176"/>
      <c r="BA419" s="176"/>
      <c r="BB419" s="176"/>
      <c r="BC419" s="176"/>
      <c r="BD419" s="176"/>
      <c r="BE419" s="176"/>
      <c r="BF419" s="176"/>
      <c r="BG419" s="176"/>
      <c r="BH419" s="176"/>
      <c r="BI419" s="176"/>
      <c r="BJ419" s="176"/>
      <c r="BK419" s="176"/>
      <c r="BL419" s="176"/>
      <c r="BM419" s="176"/>
      <c r="BN419" s="176"/>
      <c r="BO419" s="176"/>
      <c r="BP419" s="176"/>
      <c r="BQ419" s="176"/>
      <c r="BR419" s="176"/>
      <c r="BS419" s="176"/>
      <c r="BT419" s="176"/>
      <c r="BU419" s="176"/>
      <c r="BV419" s="176"/>
      <c r="BW419" s="176"/>
      <c r="BX419" s="176"/>
      <c r="BY419" s="176"/>
      <c r="BZ419" s="176"/>
      <c r="CA419" s="176"/>
      <c r="CB419" s="176"/>
      <c r="CC419" s="176"/>
      <c r="CD419" s="176"/>
      <c r="CE419" s="176"/>
      <c r="CF419" s="176"/>
      <c r="CG419" s="176"/>
      <c r="CH419" s="176"/>
      <c r="CI419" s="176"/>
      <c r="CJ419" s="176"/>
      <c r="CK419" s="176"/>
      <c r="CL419" s="176"/>
      <c r="CM419" s="176"/>
      <c r="CN419" s="176"/>
      <c r="CO419" s="176"/>
      <c r="CP419" s="176"/>
      <c r="CQ419" s="176"/>
      <c r="CR419" s="176"/>
      <c r="CS419" s="176"/>
      <c r="CT419" s="176"/>
      <c r="CU419" s="176"/>
      <c r="CV419" s="176"/>
      <c r="CW419" s="176"/>
    </row>
    <row r="420" spans="1:101" s="179" customFormat="1" ht="20.100000000000001" customHeight="1">
      <c r="A420" s="657">
        <f t="shared" si="101"/>
        <v>377</v>
      </c>
      <c r="B420" s="196" t="str">
        <f t="shared" si="96"/>
        <v>Swansea Bay UHB</v>
      </c>
      <c r="C420" s="89"/>
      <c r="D420" s="89"/>
      <c r="E420" s="89"/>
      <c r="F420" s="89"/>
      <c r="G420" s="89"/>
      <c r="H420" s="197">
        <f t="shared" si="97"/>
        <v>0</v>
      </c>
      <c r="I420" s="197"/>
      <c r="J420" s="89"/>
      <c r="K420" s="90"/>
      <c r="L420" s="90"/>
      <c r="M420" s="89"/>
      <c r="N420" s="89"/>
      <c r="O420" s="89"/>
      <c r="P420" s="89"/>
      <c r="Q420" s="89"/>
      <c r="R420" s="122"/>
      <c r="S420" s="122"/>
      <c r="T420" s="122"/>
      <c r="U420" s="123"/>
      <c r="V420" s="123"/>
      <c r="W420" s="123"/>
      <c r="X420" s="122"/>
      <c r="Y420" s="122"/>
      <c r="Z420" s="122"/>
      <c r="AA420" s="122"/>
      <c r="AB420" s="122"/>
      <c r="AC420" s="122"/>
      <c r="AD420" s="197">
        <f t="shared" si="90"/>
        <v>0</v>
      </c>
      <c r="AE420" s="196" t="str">
        <f t="shared" si="102"/>
        <v/>
      </c>
      <c r="AF420" s="196" t="str">
        <f t="shared" si="91"/>
        <v/>
      </c>
      <c r="AG420" s="196" t="str">
        <f t="shared" si="92"/>
        <v/>
      </c>
      <c r="AH420" s="196" t="str">
        <f t="shared" si="93"/>
        <v/>
      </c>
      <c r="AI420" s="196" t="str">
        <f t="shared" si="94"/>
        <v/>
      </c>
      <c r="AJ420" s="196" t="str">
        <f t="shared" si="95"/>
        <v/>
      </c>
      <c r="AK420" s="196" t="str">
        <f t="shared" si="98"/>
        <v/>
      </c>
      <c r="AL420" s="196" t="str">
        <f t="shared" si="99"/>
        <v/>
      </c>
      <c r="AM420" s="176"/>
      <c r="AN420" s="176">
        <f t="shared" si="100"/>
        <v>0</v>
      </c>
      <c r="AO420" s="176"/>
      <c r="AP420" s="176"/>
      <c r="AQ420" s="176"/>
      <c r="AR420" s="176"/>
      <c r="AS420" s="176"/>
      <c r="AT420" s="176"/>
      <c r="AU420" s="176"/>
      <c r="AV420" s="176"/>
      <c r="AW420" s="176"/>
      <c r="AX420" s="176"/>
      <c r="AY420" s="176"/>
      <c r="AZ420" s="176"/>
      <c r="BA420" s="176"/>
      <c r="BB420" s="176"/>
      <c r="BC420" s="176"/>
      <c r="BD420" s="176"/>
      <c r="BE420" s="176"/>
      <c r="BF420" s="176"/>
      <c r="BG420" s="176"/>
      <c r="BH420" s="176"/>
      <c r="BI420" s="176"/>
      <c r="BJ420" s="176"/>
      <c r="BK420" s="176"/>
      <c r="BL420" s="176"/>
      <c r="BM420" s="176"/>
      <c r="BN420" s="176"/>
      <c r="BO420" s="176"/>
      <c r="BP420" s="176"/>
      <c r="BQ420" s="176"/>
      <c r="BR420" s="176"/>
      <c r="BS420" s="176"/>
      <c r="BT420" s="176"/>
      <c r="BU420" s="176"/>
      <c r="BV420" s="176"/>
      <c r="BW420" s="176"/>
      <c r="BX420" s="176"/>
      <c r="BY420" s="176"/>
      <c r="BZ420" s="176"/>
      <c r="CA420" s="176"/>
      <c r="CB420" s="176"/>
      <c r="CC420" s="176"/>
      <c r="CD420" s="176"/>
      <c r="CE420" s="176"/>
      <c r="CF420" s="176"/>
      <c r="CG420" s="176"/>
      <c r="CH420" s="176"/>
      <c r="CI420" s="176"/>
      <c r="CJ420" s="176"/>
      <c r="CK420" s="176"/>
      <c r="CL420" s="176"/>
      <c r="CM420" s="176"/>
      <c r="CN420" s="176"/>
      <c r="CO420" s="176"/>
      <c r="CP420" s="176"/>
      <c r="CQ420" s="176"/>
      <c r="CR420" s="176"/>
      <c r="CS420" s="176"/>
      <c r="CT420" s="176"/>
      <c r="CU420" s="176"/>
      <c r="CV420" s="176"/>
      <c r="CW420" s="176"/>
    </row>
    <row r="421" spans="1:101" s="179" customFormat="1" ht="20.100000000000001" customHeight="1">
      <c r="A421" s="657">
        <f t="shared" si="101"/>
        <v>378</v>
      </c>
      <c r="B421" s="196" t="str">
        <f t="shared" si="96"/>
        <v>Swansea Bay UHB</v>
      </c>
      <c r="C421" s="89"/>
      <c r="D421" s="89"/>
      <c r="E421" s="89"/>
      <c r="F421" s="89"/>
      <c r="G421" s="89"/>
      <c r="H421" s="197">
        <f t="shared" si="97"/>
        <v>0</v>
      </c>
      <c r="I421" s="197"/>
      <c r="J421" s="89"/>
      <c r="K421" s="90"/>
      <c r="L421" s="90"/>
      <c r="M421" s="89"/>
      <c r="N421" s="89"/>
      <c r="O421" s="89"/>
      <c r="P421" s="89"/>
      <c r="Q421" s="89"/>
      <c r="R421" s="122"/>
      <c r="S421" s="122"/>
      <c r="T421" s="122"/>
      <c r="U421" s="123"/>
      <c r="V421" s="123"/>
      <c r="W421" s="123"/>
      <c r="X421" s="122"/>
      <c r="Y421" s="122"/>
      <c r="Z421" s="122"/>
      <c r="AA421" s="122"/>
      <c r="AB421" s="122"/>
      <c r="AC421" s="122"/>
      <c r="AD421" s="197">
        <f t="shared" si="90"/>
        <v>0</v>
      </c>
      <c r="AE421" s="196" t="str">
        <f t="shared" si="102"/>
        <v/>
      </c>
      <c r="AF421" s="196" t="str">
        <f t="shared" si="91"/>
        <v/>
      </c>
      <c r="AG421" s="196" t="str">
        <f t="shared" si="92"/>
        <v/>
      </c>
      <c r="AH421" s="196" t="str">
        <f t="shared" si="93"/>
        <v/>
      </c>
      <c r="AI421" s="196" t="str">
        <f t="shared" si="94"/>
        <v/>
      </c>
      <c r="AJ421" s="196" t="str">
        <f t="shared" si="95"/>
        <v/>
      </c>
      <c r="AK421" s="196" t="str">
        <f t="shared" si="98"/>
        <v/>
      </c>
      <c r="AL421" s="196" t="str">
        <f t="shared" si="99"/>
        <v/>
      </c>
      <c r="AM421" s="176"/>
      <c r="AN421" s="176">
        <f t="shared" si="100"/>
        <v>0</v>
      </c>
      <c r="AO421" s="176"/>
      <c r="AP421" s="176"/>
      <c r="AQ421" s="176"/>
      <c r="AR421" s="176"/>
      <c r="AS421" s="176"/>
      <c r="AT421" s="176"/>
      <c r="AU421" s="176"/>
      <c r="AV421" s="176"/>
      <c r="AW421" s="176"/>
      <c r="AX421" s="176"/>
      <c r="AY421" s="176"/>
      <c r="AZ421" s="176"/>
      <c r="BA421" s="176"/>
      <c r="BB421" s="176"/>
      <c r="BC421" s="176"/>
      <c r="BD421" s="176"/>
      <c r="BE421" s="176"/>
      <c r="BF421" s="176"/>
      <c r="BG421" s="176"/>
      <c r="BH421" s="176"/>
      <c r="BI421" s="176"/>
      <c r="BJ421" s="176"/>
      <c r="BK421" s="176"/>
      <c r="BL421" s="176"/>
      <c r="BM421" s="176"/>
      <c r="BN421" s="176"/>
      <c r="BO421" s="176"/>
      <c r="BP421" s="176"/>
      <c r="BQ421" s="176"/>
      <c r="BR421" s="176"/>
      <c r="BS421" s="176"/>
      <c r="BT421" s="176"/>
      <c r="BU421" s="176"/>
      <c r="BV421" s="176"/>
      <c r="BW421" s="176"/>
      <c r="BX421" s="176"/>
      <c r="BY421" s="176"/>
      <c r="BZ421" s="176"/>
      <c r="CA421" s="176"/>
      <c r="CB421" s="176"/>
      <c r="CC421" s="176"/>
      <c r="CD421" s="176"/>
      <c r="CE421" s="176"/>
      <c r="CF421" s="176"/>
      <c r="CG421" s="176"/>
      <c r="CH421" s="176"/>
      <c r="CI421" s="176"/>
      <c r="CJ421" s="176"/>
      <c r="CK421" s="176"/>
      <c r="CL421" s="176"/>
      <c r="CM421" s="176"/>
      <c r="CN421" s="176"/>
      <c r="CO421" s="176"/>
      <c r="CP421" s="176"/>
      <c r="CQ421" s="176"/>
      <c r="CR421" s="176"/>
      <c r="CS421" s="176"/>
      <c r="CT421" s="176"/>
      <c r="CU421" s="176"/>
      <c r="CV421" s="176"/>
      <c r="CW421" s="176"/>
    </row>
    <row r="422" spans="1:101" s="179" customFormat="1" ht="20.100000000000001" customHeight="1">
      <c r="A422" s="657">
        <f t="shared" si="101"/>
        <v>379</v>
      </c>
      <c r="B422" s="196" t="str">
        <f t="shared" si="96"/>
        <v>Swansea Bay UHB</v>
      </c>
      <c r="C422" s="89"/>
      <c r="D422" s="89"/>
      <c r="E422" s="89"/>
      <c r="F422" s="89"/>
      <c r="G422" s="89"/>
      <c r="H422" s="197">
        <f t="shared" si="97"/>
        <v>0</v>
      </c>
      <c r="I422" s="197"/>
      <c r="J422" s="89"/>
      <c r="K422" s="90"/>
      <c r="L422" s="90"/>
      <c r="M422" s="89"/>
      <c r="N422" s="89"/>
      <c r="O422" s="89"/>
      <c r="P422" s="89"/>
      <c r="Q422" s="89"/>
      <c r="R422" s="122"/>
      <c r="S422" s="122"/>
      <c r="T422" s="122"/>
      <c r="U422" s="123"/>
      <c r="V422" s="123"/>
      <c r="W422" s="123"/>
      <c r="X422" s="122"/>
      <c r="Y422" s="122"/>
      <c r="Z422" s="122"/>
      <c r="AA422" s="122"/>
      <c r="AB422" s="122"/>
      <c r="AC422" s="122"/>
      <c r="AD422" s="197">
        <f t="shared" si="90"/>
        <v>0</v>
      </c>
      <c r="AE422" s="196" t="str">
        <f t="shared" si="102"/>
        <v/>
      </c>
      <c r="AF422" s="196" t="str">
        <f t="shared" si="91"/>
        <v/>
      </c>
      <c r="AG422" s="196" t="str">
        <f t="shared" si="92"/>
        <v/>
      </c>
      <c r="AH422" s="196" t="str">
        <f t="shared" si="93"/>
        <v/>
      </c>
      <c r="AI422" s="196" t="str">
        <f t="shared" si="94"/>
        <v/>
      </c>
      <c r="AJ422" s="196" t="str">
        <f t="shared" si="95"/>
        <v/>
      </c>
      <c r="AK422" s="196" t="str">
        <f t="shared" si="98"/>
        <v/>
      </c>
      <c r="AL422" s="196" t="str">
        <f t="shared" si="99"/>
        <v/>
      </c>
      <c r="AM422" s="176"/>
      <c r="AN422" s="176">
        <f t="shared" si="100"/>
        <v>0</v>
      </c>
      <c r="AO422" s="176"/>
      <c r="AP422" s="176"/>
      <c r="AQ422" s="176"/>
      <c r="AR422" s="176"/>
      <c r="AS422" s="176"/>
      <c r="AT422" s="176"/>
      <c r="AU422" s="176"/>
      <c r="AV422" s="176"/>
      <c r="AW422" s="176"/>
      <c r="AX422" s="176"/>
      <c r="AY422" s="176"/>
      <c r="AZ422" s="176"/>
      <c r="BA422" s="176"/>
      <c r="BB422" s="176"/>
      <c r="BC422" s="176"/>
      <c r="BD422" s="176"/>
      <c r="BE422" s="176"/>
      <c r="BF422" s="176"/>
      <c r="BG422" s="176"/>
      <c r="BH422" s="176"/>
      <c r="BI422" s="176"/>
      <c r="BJ422" s="176"/>
      <c r="BK422" s="176"/>
      <c r="BL422" s="176"/>
      <c r="BM422" s="176"/>
      <c r="BN422" s="176"/>
      <c r="BO422" s="176"/>
      <c r="BP422" s="176"/>
      <c r="BQ422" s="176"/>
      <c r="BR422" s="176"/>
      <c r="BS422" s="176"/>
      <c r="BT422" s="176"/>
      <c r="BU422" s="176"/>
      <c r="BV422" s="176"/>
      <c r="BW422" s="176"/>
      <c r="BX422" s="176"/>
      <c r="BY422" s="176"/>
      <c r="BZ422" s="176"/>
      <c r="CA422" s="176"/>
      <c r="CB422" s="176"/>
      <c r="CC422" s="176"/>
      <c r="CD422" s="176"/>
      <c r="CE422" s="176"/>
      <c r="CF422" s="176"/>
      <c r="CG422" s="176"/>
      <c r="CH422" s="176"/>
      <c r="CI422" s="176"/>
      <c r="CJ422" s="176"/>
      <c r="CK422" s="176"/>
      <c r="CL422" s="176"/>
      <c r="CM422" s="176"/>
      <c r="CN422" s="176"/>
      <c r="CO422" s="176"/>
      <c r="CP422" s="176"/>
      <c r="CQ422" s="176"/>
      <c r="CR422" s="176"/>
      <c r="CS422" s="176"/>
      <c r="CT422" s="176"/>
      <c r="CU422" s="176"/>
      <c r="CV422" s="176"/>
      <c r="CW422" s="176"/>
    </row>
    <row r="423" spans="1:101" s="179" customFormat="1" ht="20.100000000000001" customHeight="1">
      <c r="A423" s="657">
        <f t="shared" si="101"/>
        <v>380</v>
      </c>
      <c r="B423" s="196" t="str">
        <f t="shared" si="96"/>
        <v>Swansea Bay UHB</v>
      </c>
      <c r="C423" s="89"/>
      <c r="D423" s="89"/>
      <c r="E423" s="89"/>
      <c r="F423" s="89"/>
      <c r="G423" s="89"/>
      <c r="H423" s="197">
        <f t="shared" si="97"/>
        <v>0</v>
      </c>
      <c r="I423" s="197"/>
      <c r="J423" s="89"/>
      <c r="K423" s="90"/>
      <c r="L423" s="90"/>
      <c r="M423" s="89"/>
      <c r="N423" s="89"/>
      <c r="O423" s="89"/>
      <c r="P423" s="89"/>
      <c r="Q423" s="89"/>
      <c r="R423" s="122"/>
      <c r="S423" s="122"/>
      <c r="T423" s="122"/>
      <c r="U423" s="123"/>
      <c r="V423" s="123"/>
      <c r="W423" s="123"/>
      <c r="X423" s="122"/>
      <c r="Y423" s="122"/>
      <c r="Z423" s="122"/>
      <c r="AA423" s="122"/>
      <c r="AB423" s="122"/>
      <c r="AC423" s="122"/>
      <c r="AD423" s="197">
        <f t="shared" si="90"/>
        <v>0</v>
      </c>
      <c r="AE423" s="196" t="str">
        <f t="shared" si="102"/>
        <v/>
      </c>
      <c r="AF423" s="196" t="str">
        <f t="shared" si="91"/>
        <v/>
      </c>
      <c r="AG423" s="196" t="str">
        <f t="shared" si="92"/>
        <v/>
      </c>
      <c r="AH423" s="196" t="str">
        <f t="shared" si="93"/>
        <v/>
      </c>
      <c r="AI423" s="196" t="str">
        <f t="shared" si="94"/>
        <v/>
      </c>
      <c r="AJ423" s="196" t="str">
        <f t="shared" si="95"/>
        <v/>
      </c>
      <c r="AK423" s="196" t="str">
        <f t="shared" si="98"/>
        <v/>
      </c>
      <c r="AL423" s="196" t="str">
        <f t="shared" si="99"/>
        <v/>
      </c>
      <c r="AM423" s="176"/>
      <c r="AN423" s="176">
        <f t="shared" si="100"/>
        <v>0</v>
      </c>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c r="CI423" s="176"/>
      <c r="CJ423" s="176"/>
      <c r="CK423" s="176"/>
      <c r="CL423" s="176"/>
      <c r="CM423" s="176"/>
      <c r="CN423" s="176"/>
      <c r="CO423" s="176"/>
      <c r="CP423" s="176"/>
      <c r="CQ423" s="176"/>
      <c r="CR423" s="176"/>
      <c r="CS423" s="176"/>
      <c r="CT423" s="176"/>
      <c r="CU423" s="176"/>
      <c r="CV423" s="176"/>
      <c r="CW423" s="176"/>
    </row>
    <row r="424" spans="1:101" s="179" customFormat="1" ht="20.100000000000001" customHeight="1">
      <c r="A424" s="657">
        <f t="shared" si="101"/>
        <v>381</v>
      </c>
      <c r="B424" s="196" t="str">
        <f t="shared" si="96"/>
        <v>Swansea Bay UHB</v>
      </c>
      <c r="C424" s="89"/>
      <c r="D424" s="89"/>
      <c r="E424" s="89"/>
      <c r="F424" s="89"/>
      <c r="G424" s="89"/>
      <c r="H424" s="197">
        <f t="shared" si="97"/>
        <v>0</v>
      </c>
      <c r="I424" s="197"/>
      <c r="J424" s="89"/>
      <c r="K424" s="90"/>
      <c r="L424" s="90"/>
      <c r="M424" s="89"/>
      <c r="N424" s="89"/>
      <c r="O424" s="89"/>
      <c r="P424" s="89"/>
      <c r="Q424" s="89"/>
      <c r="R424" s="122"/>
      <c r="S424" s="122"/>
      <c r="T424" s="122"/>
      <c r="U424" s="123"/>
      <c r="V424" s="123"/>
      <c r="W424" s="123"/>
      <c r="X424" s="122"/>
      <c r="Y424" s="122"/>
      <c r="Z424" s="122"/>
      <c r="AA424" s="122"/>
      <c r="AB424" s="122"/>
      <c r="AC424" s="122"/>
      <c r="AD424" s="197">
        <f t="shared" si="90"/>
        <v>0</v>
      </c>
      <c r="AE424" s="196" t="str">
        <f t="shared" si="102"/>
        <v/>
      </c>
      <c r="AF424" s="196" t="str">
        <f t="shared" si="91"/>
        <v/>
      </c>
      <c r="AG424" s="196" t="str">
        <f t="shared" si="92"/>
        <v/>
      </c>
      <c r="AH424" s="196" t="str">
        <f t="shared" si="93"/>
        <v/>
      </c>
      <c r="AI424" s="196" t="str">
        <f t="shared" si="94"/>
        <v/>
      </c>
      <c r="AJ424" s="196" t="str">
        <f t="shared" si="95"/>
        <v/>
      </c>
      <c r="AK424" s="196" t="str">
        <f t="shared" si="98"/>
        <v/>
      </c>
      <c r="AL424" s="196" t="str">
        <f t="shared" si="99"/>
        <v/>
      </c>
      <c r="AM424" s="176"/>
      <c r="AN424" s="176">
        <f t="shared" si="100"/>
        <v>0</v>
      </c>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c r="CI424" s="176"/>
      <c r="CJ424" s="176"/>
      <c r="CK424" s="176"/>
      <c r="CL424" s="176"/>
      <c r="CM424" s="176"/>
      <c r="CN424" s="176"/>
      <c r="CO424" s="176"/>
      <c r="CP424" s="176"/>
      <c r="CQ424" s="176"/>
      <c r="CR424" s="176"/>
      <c r="CS424" s="176"/>
      <c r="CT424" s="176"/>
      <c r="CU424" s="176"/>
      <c r="CV424" s="176"/>
      <c r="CW424" s="176"/>
    </row>
    <row r="425" spans="1:101" s="179" customFormat="1" ht="20.100000000000001" customHeight="1">
      <c r="A425" s="657">
        <f t="shared" si="101"/>
        <v>382</v>
      </c>
      <c r="B425" s="196" t="str">
        <f t="shared" si="96"/>
        <v>Swansea Bay UHB</v>
      </c>
      <c r="C425" s="89"/>
      <c r="D425" s="89"/>
      <c r="E425" s="89"/>
      <c r="F425" s="89"/>
      <c r="G425" s="89"/>
      <c r="H425" s="197">
        <f t="shared" si="97"/>
        <v>0</v>
      </c>
      <c r="I425" s="197"/>
      <c r="J425" s="89"/>
      <c r="K425" s="90"/>
      <c r="L425" s="90"/>
      <c r="M425" s="89"/>
      <c r="N425" s="89"/>
      <c r="O425" s="89"/>
      <c r="P425" s="89"/>
      <c r="Q425" s="89"/>
      <c r="R425" s="122"/>
      <c r="S425" s="122"/>
      <c r="T425" s="122"/>
      <c r="U425" s="123"/>
      <c r="V425" s="123"/>
      <c r="W425" s="123"/>
      <c r="X425" s="122"/>
      <c r="Y425" s="122"/>
      <c r="Z425" s="122"/>
      <c r="AA425" s="122"/>
      <c r="AB425" s="122"/>
      <c r="AC425" s="122"/>
      <c r="AD425" s="197">
        <f t="shared" si="90"/>
        <v>0</v>
      </c>
      <c r="AE425" s="196" t="str">
        <f t="shared" si="102"/>
        <v/>
      </c>
      <c r="AF425" s="196" t="str">
        <f t="shared" si="91"/>
        <v/>
      </c>
      <c r="AG425" s="196" t="str">
        <f t="shared" si="92"/>
        <v/>
      </c>
      <c r="AH425" s="196" t="str">
        <f t="shared" si="93"/>
        <v/>
      </c>
      <c r="AI425" s="196" t="str">
        <f t="shared" si="94"/>
        <v/>
      </c>
      <c r="AJ425" s="196" t="str">
        <f t="shared" si="95"/>
        <v/>
      </c>
      <c r="AK425" s="196" t="str">
        <f t="shared" si="98"/>
        <v/>
      </c>
      <c r="AL425" s="196" t="str">
        <f t="shared" si="99"/>
        <v/>
      </c>
      <c r="AM425" s="176"/>
      <c r="AN425" s="176">
        <f t="shared" si="100"/>
        <v>0</v>
      </c>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c r="CI425" s="176"/>
      <c r="CJ425" s="176"/>
      <c r="CK425" s="176"/>
      <c r="CL425" s="176"/>
      <c r="CM425" s="176"/>
      <c r="CN425" s="176"/>
      <c r="CO425" s="176"/>
      <c r="CP425" s="176"/>
      <c r="CQ425" s="176"/>
      <c r="CR425" s="176"/>
      <c r="CS425" s="176"/>
      <c r="CT425" s="176"/>
      <c r="CU425" s="176"/>
      <c r="CV425" s="176"/>
      <c r="CW425" s="176"/>
    </row>
    <row r="426" spans="1:101" s="179" customFormat="1" ht="20.100000000000001" customHeight="1">
      <c r="A426" s="657">
        <f t="shared" si="101"/>
        <v>383</v>
      </c>
      <c r="B426" s="196" t="str">
        <f t="shared" si="96"/>
        <v>Swansea Bay UHB</v>
      </c>
      <c r="C426" s="89"/>
      <c r="D426" s="89"/>
      <c r="E426" s="89"/>
      <c r="F426" s="89"/>
      <c r="G426" s="89"/>
      <c r="H426" s="197">
        <f t="shared" si="97"/>
        <v>0</v>
      </c>
      <c r="I426" s="197"/>
      <c r="J426" s="89"/>
      <c r="K426" s="90"/>
      <c r="L426" s="90"/>
      <c r="M426" s="89"/>
      <c r="N426" s="89"/>
      <c r="O426" s="89"/>
      <c r="P426" s="89"/>
      <c r="Q426" s="89"/>
      <c r="R426" s="122"/>
      <c r="S426" s="122"/>
      <c r="T426" s="122"/>
      <c r="U426" s="123"/>
      <c r="V426" s="123"/>
      <c r="W426" s="123"/>
      <c r="X426" s="122"/>
      <c r="Y426" s="122"/>
      <c r="Z426" s="122"/>
      <c r="AA426" s="122"/>
      <c r="AB426" s="122"/>
      <c r="AC426" s="122"/>
      <c r="AD426" s="197">
        <f t="shared" si="90"/>
        <v>0</v>
      </c>
      <c r="AE426" s="196" t="str">
        <f t="shared" si="102"/>
        <v/>
      </c>
      <c r="AF426" s="196" t="str">
        <f t="shared" si="91"/>
        <v/>
      </c>
      <c r="AG426" s="196" t="str">
        <f t="shared" si="92"/>
        <v/>
      </c>
      <c r="AH426" s="196" t="str">
        <f t="shared" si="93"/>
        <v/>
      </c>
      <c r="AI426" s="196" t="str">
        <f t="shared" si="94"/>
        <v/>
      </c>
      <c r="AJ426" s="196" t="str">
        <f t="shared" si="95"/>
        <v/>
      </c>
      <c r="AK426" s="196" t="str">
        <f t="shared" si="98"/>
        <v/>
      </c>
      <c r="AL426" s="196" t="str">
        <f t="shared" si="99"/>
        <v/>
      </c>
      <c r="AM426" s="176"/>
      <c r="AN426" s="176">
        <f t="shared" si="100"/>
        <v>0</v>
      </c>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c r="CI426" s="176"/>
      <c r="CJ426" s="176"/>
      <c r="CK426" s="176"/>
      <c r="CL426" s="176"/>
      <c r="CM426" s="176"/>
      <c r="CN426" s="176"/>
      <c r="CO426" s="176"/>
      <c r="CP426" s="176"/>
      <c r="CQ426" s="176"/>
      <c r="CR426" s="176"/>
      <c r="CS426" s="176"/>
      <c r="CT426" s="176"/>
      <c r="CU426" s="176"/>
      <c r="CV426" s="176"/>
      <c r="CW426" s="176"/>
    </row>
    <row r="427" spans="1:101" s="179" customFormat="1" ht="20.100000000000001" customHeight="1">
      <c r="A427" s="657">
        <f t="shared" si="101"/>
        <v>384</v>
      </c>
      <c r="B427" s="196" t="str">
        <f t="shared" si="96"/>
        <v>Swansea Bay UHB</v>
      </c>
      <c r="C427" s="89"/>
      <c r="D427" s="89"/>
      <c r="E427" s="89"/>
      <c r="F427" s="89"/>
      <c r="G427" s="89"/>
      <c r="H427" s="197">
        <f t="shared" si="97"/>
        <v>0</v>
      </c>
      <c r="I427" s="197"/>
      <c r="J427" s="89"/>
      <c r="K427" s="90"/>
      <c r="L427" s="90"/>
      <c r="M427" s="89"/>
      <c r="N427" s="89"/>
      <c r="O427" s="89"/>
      <c r="P427" s="89"/>
      <c r="Q427" s="89"/>
      <c r="R427" s="122"/>
      <c r="S427" s="122"/>
      <c r="T427" s="122"/>
      <c r="U427" s="123"/>
      <c r="V427" s="123"/>
      <c r="W427" s="123"/>
      <c r="X427" s="122"/>
      <c r="Y427" s="122"/>
      <c r="Z427" s="122"/>
      <c r="AA427" s="122"/>
      <c r="AB427" s="122"/>
      <c r="AC427" s="122"/>
      <c r="AD427" s="197">
        <f t="shared" si="90"/>
        <v>0</v>
      </c>
      <c r="AE427" s="196" t="str">
        <f t="shared" si="102"/>
        <v/>
      </c>
      <c r="AF427" s="196" t="str">
        <f t="shared" si="91"/>
        <v/>
      </c>
      <c r="AG427" s="196" t="str">
        <f t="shared" si="92"/>
        <v/>
      </c>
      <c r="AH427" s="196" t="str">
        <f t="shared" si="93"/>
        <v/>
      </c>
      <c r="AI427" s="196" t="str">
        <f t="shared" si="94"/>
        <v/>
      </c>
      <c r="AJ427" s="196" t="str">
        <f t="shared" si="95"/>
        <v/>
      </c>
      <c r="AK427" s="196" t="str">
        <f t="shared" si="98"/>
        <v/>
      </c>
      <c r="AL427" s="196" t="str">
        <f t="shared" si="99"/>
        <v/>
      </c>
      <c r="AM427" s="176"/>
      <c r="AN427" s="176">
        <f t="shared" si="100"/>
        <v>0</v>
      </c>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c r="CI427" s="176"/>
      <c r="CJ427" s="176"/>
      <c r="CK427" s="176"/>
      <c r="CL427" s="176"/>
      <c r="CM427" s="176"/>
      <c r="CN427" s="176"/>
      <c r="CO427" s="176"/>
      <c r="CP427" s="176"/>
      <c r="CQ427" s="176"/>
      <c r="CR427" s="176"/>
      <c r="CS427" s="176"/>
      <c r="CT427" s="176"/>
      <c r="CU427" s="176"/>
      <c r="CV427" s="176"/>
      <c r="CW427" s="176"/>
    </row>
    <row r="428" spans="1:101" s="179" customFormat="1" ht="20.100000000000001" customHeight="1">
      <c r="A428" s="657">
        <f t="shared" si="101"/>
        <v>385</v>
      </c>
      <c r="B428" s="196" t="str">
        <f t="shared" si="96"/>
        <v>Swansea Bay UHB</v>
      </c>
      <c r="C428" s="89"/>
      <c r="D428" s="89"/>
      <c r="E428" s="89"/>
      <c r="F428" s="89"/>
      <c r="G428" s="89"/>
      <c r="H428" s="197">
        <f t="shared" si="97"/>
        <v>0</v>
      </c>
      <c r="I428" s="197"/>
      <c r="J428" s="89"/>
      <c r="K428" s="90"/>
      <c r="L428" s="90"/>
      <c r="M428" s="89"/>
      <c r="N428" s="89"/>
      <c r="O428" s="89"/>
      <c r="P428" s="89"/>
      <c r="Q428" s="89"/>
      <c r="R428" s="122"/>
      <c r="S428" s="122"/>
      <c r="T428" s="122"/>
      <c r="U428" s="123"/>
      <c r="V428" s="123"/>
      <c r="W428" s="123"/>
      <c r="X428" s="122"/>
      <c r="Y428" s="122"/>
      <c r="Z428" s="122"/>
      <c r="AA428" s="122"/>
      <c r="AB428" s="122"/>
      <c r="AC428" s="122"/>
      <c r="AD428" s="197">
        <f t="shared" ref="AD428:AD491" si="103">SUM(R428:AC428)</f>
        <v>0</v>
      </c>
      <c r="AE428" s="196" t="str">
        <f t="shared" si="102"/>
        <v/>
      </c>
      <c r="AF428" s="196" t="str">
        <f t="shared" ref="AF428:AF491" si="104">IF(COUNTIF($E$44:$E$1518,E428)&gt;1,"ERROR","")</f>
        <v/>
      </c>
      <c r="AG428" s="196" t="str">
        <f t="shared" ref="AG428:AG491" si="105">IF(AND(OR(P428=$CR$1,P428=$CR$3),Q428=""),"ERROR","")</f>
        <v/>
      </c>
      <c r="AH428" s="196" t="str">
        <f t="shared" ref="AH428:AH491" si="106">IF(AND(OR(P428=$CR$2),Q428&lt;&gt;""),"ERROR","")</f>
        <v/>
      </c>
      <c r="AI428" s="196" t="str">
        <f t="shared" ref="AI428:AI491" si="107">IF(AND(G428=$CA$1,H428&gt;J428),"ERROR","")</f>
        <v/>
      </c>
      <c r="AJ428" s="196" t="str">
        <f t="shared" ref="AJ428:AJ491" si="108">IF(AND(G428=$CA$2,J428&gt;0),"ERROR","")</f>
        <v/>
      </c>
      <c r="AK428" s="196" t="str">
        <f t="shared" si="98"/>
        <v/>
      </c>
      <c r="AL428" s="196" t="str">
        <f t="shared" si="99"/>
        <v/>
      </c>
      <c r="AM428" s="176"/>
      <c r="AN428" s="176">
        <f t="shared" si="100"/>
        <v>0</v>
      </c>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c r="CI428" s="176"/>
      <c r="CJ428" s="176"/>
      <c r="CK428" s="176"/>
      <c r="CL428" s="176"/>
      <c r="CM428" s="176"/>
      <c r="CN428" s="176"/>
      <c r="CO428" s="176"/>
      <c r="CP428" s="176"/>
      <c r="CQ428" s="176"/>
      <c r="CR428" s="176"/>
      <c r="CS428" s="176"/>
      <c r="CT428" s="176"/>
      <c r="CU428" s="176"/>
      <c r="CV428" s="176"/>
      <c r="CW428" s="176"/>
    </row>
    <row r="429" spans="1:101" s="179" customFormat="1" ht="20.100000000000001" customHeight="1">
      <c r="A429" s="657">
        <f t="shared" si="101"/>
        <v>386</v>
      </c>
      <c r="B429" s="196" t="str">
        <f t="shared" ref="B429:B492" si="109">$B$2</f>
        <v>Swansea Bay UHB</v>
      </c>
      <c r="C429" s="89"/>
      <c r="D429" s="89"/>
      <c r="E429" s="89"/>
      <c r="F429" s="89"/>
      <c r="G429" s="89"/>
      <c r="H429" s="197">
        <f t="shared" ref="H429:H492" si="110">AD429</f>
        <v>0</v>
      </c>
      <c r="I429" s="197"/>
      <c r="J429" s="89"/>
      <c r="K429" s="90"/>
      <c r="L429" s="90"/>
      <c r="M429" s="89"/>
      <c r="N429" s="89"/>
      <c r="O429" s="89"/>
      <c r="P429" s="89"/>
      <c r="Q429" s="89"/>
      <c r="R429" s="122"/>
      <c r="S429" s="122"/>
      <c r="T429" s="122"/>
      <c r="U429" s="123"/>
      <c r="V429" s="123"/>
      <c r="W429" s="123"/>
      <c r="X429" s="122"/>
      <c r="Y429" s="122"/>
      <c r="Z429" s="122"/>
      <c r="AA429" s="122"/>
      <c r="AB429" s="122"/>
      <c r="AC429" s="122"/>
      <c r="AD429" s="197">
        <f t="shared" si="103"/>
        <v>0</v>
      </c>
      <c r="AE429" s="196" t="str">
        <f t="shared" si="102"/>
        <v/>
      </c>
      <c r="AF429" s="196" t="str">
        <f t="shared" si="104"/>
        <v/>
      </c>
      <c r="AG429" s="196" t="str">
        <f t="shared" si="105"/>
        <v/>
      </c>
      <c r="AH429" s="196" t="str">
        <f t="shared" si="106"/>
        <v/>
      </c>
      <c r="AI429" s="196" t="str">
        <f t="shared" si="107"/>
        <v/>
      </c>
      <c r="AJ429" s="196" t="str">
        <f t="shared" si="108"/>
        <v/>
      </c>
      <c r="AK429" s="196" t="str">
        <f t="shared" ref="AK429:AK492" si="111">IF(K429="","",IF(OR(K429&lt;DATEVALUE("01/04/23"),K429&gt;DATEVALUE("31/03/24")),"ERROR",""))</f>
        <v/>
      </c>
      <c r="AL429" s="196" t="str">
        <f t="shared" ref="AL429:AL492" si="112">IF(L429="","",IF(OR(L429&lt;DATEVALUE("01/04/23"),L429&gt;DATEVALUE("31/03/24")),"ERROR",""))</f>
        <v/>
      </c>
      <c r="AM429" s="176"/>
      <c r="AN429" s="176">
        <f t="shared" ref="AN429:AN492" si="113">COUNTIFS(AE429:AL429,"Error")</f>
        <v>0</v>
      </c>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c r="CI429" s="176"/>
      <c r="CJ429" s="176"/>
      <c r="CK429" s="176"/>
      <c r="CL429" s="176"/>
      <c r="CM429" s="176"/>
      <c r="CN429" s="176"/>
      <c r="CO429" s="176"/>
      <c r="CP429" s="176"/>
      <c r="CQ429" s="176"/>
      <c r="CR429" s="176"/>
      <c r="CS429" s="176"/>
      <c r="CT429" s="176"/>
      <c r="CU429" s="176"/>
      <c r="CV429" s="176"/>
      <c r="CW429" s="176"/>
    </row>
    <row r="430" spans="1:101" s="179" customFormat="1" ht="20.100000000000001" customHeight="1">
      <c r="A430" s="657">
        <f t="shared" ref="A430:A493" si="114">+A429+1</f>
        <v>387</v>
      </c>
      <c r="B430" s="196" t="str">
        <f t="shared" si="109"/>
        <v>Swansea Bay UHB</v>
      </c>
      <c r="C430" s="89"/>
      <c r="D430" s="89"/>
      <c r="E430" s="89"/>
      <c r="F430" s="89"/>
      <c r="G430" s="89"/>
      <c r="H430" s="197">
        <f t="shared" si="110"/>
        <v>0</v>
      </c>
      <c r="I430" s="197"/>
      <c r="J430" s="89"/>
      <c r="K430" s="90"/>
      <c r="L430" s="90"/>
      <c r="M430" s="89"/>
      <c r="N430" s="89"/>
      <c r="O430" s="89"/>
      <c r="P430" s="89"/>
      <c r="Q430" s="89"/>
      <c r="R430" s="122"/>
      <c r="S430" s="122"/>
      <c r="T430" s="122"/>
      <c r="U430" s="123"/>
      <c r="V430" s="123"/>
      <c r="W430" s="123"/>
      <c r="X430" s="122"/>
      <c r="Y430" s="122"/>
      <c r="Z430" s="122"/>
      <c r="AA430" s="122"/>
      <c r="AB430" s="122"/>
      <c r="AC430" s="122"/>
      <c r="AD430" s="197">
        <f t="shared" si="103"/>
        <v>0</v>
      </c>
      <c r="AE430" s="196" t="str">
        <f t="shared" ref="AE430:AE493" si="115">IF(AND(H430&gt;0,P430&lt;&gt;"Income Generation"),IF(AND(C430&lt;&gt;"",D430&lt;&gt;"",E430&lt;&gt;"",F430&lt;&gt;"",G430&lt;&gt;"",K430&lt;&gt;"",L430&lt;&gt;"",M430&lt;&gt;"",N430&lt;&gt;"",O430&lt;&gt;"",P430&lt;&gt;"",Q430&lt;&gt;""),"","ERROR"),"")</f>
        <v/>
      </c>
      <c r="AF430" s="196" t="str">
        <f t="shared" si="104"/>
        <v/>
      </c>
      <c r="AG430" s="196" t="str">
        <f t="shared" si="105"/>
        <v/>
      </c>
      <c r="AH430" s="196" t="str">
        <f t="shared" si="106"/>
        <v/>
      </c>
      <c r="AI430" s="196" t="str">
        <f t="shared" si="107"/>
        <v/>
      </c>
      <c r="AJ430" s="196" t="str">
        <f t="shared" si="108"/>
        <v/>
      </c>
      <c r="AK430" s="196" t="str">
        <f t="shared" si="111"/>
        <v/>
      </c>
      <c r="AL430" s="196" t="str">
        <f t="shared" si="112"/>
        <v/>
      </c>
      <c r="AM430" s="176"/>
      <c r="AN430" s="176">
        <f t="shared" si="113"/>
        <v>0</v>
      </c>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c r="CI430" s="176"/>
      <c r="CJ430" s="176"/>
      <c r="CK430" s="176"/>
      <c r="CL430" s="176"/>
      <c r="CM430" s="176"/>
      <c r="CN430" s="176"/>
      <c r="CO430" s="176"/>
      <c r="CP430" s="176"/>
      <c r="CQ430" s="176"/>
      <c r="CR430" s="176"/>
      <c r="CS430" s="176"/>
      <c r="CT430" s="176"/>
      <c r="CU430" s="176"/>
      <c r="CV430" s="176"/>
      <c r="CW430" s="176"/>
    </row>
    <row r="431" spans="1:101" s="179" customFormat="1" ht="20.100000000000001" customHeight="1">
      <c r="A431" s="657">
        <f t="shared" si="114"/>
        <v>388</v>
      </c>
      <c r="B431" s="196" t="str">
        <f t="shared" si="109"/>
        <v>Swansea Bay UHB</v>
      </c>
      <c r="C431" s="89"/>
      <c r="D431" s="89"/>
      <c r="E431" s="89"/>
      <c r="F431" s="89"/>
      <c r="G431" s="89"/>
      <c r="H431" s="197">
        <f t="shared" si="110"/>
        <v>0</v>
      </c>
      <c r="I431" s="197"/>
      <c r="J431" s="89"/>
      <c r="K431" s="90"/>
      <c r="L431" s="90"/>
      <c r="M431" s="89"/>
      <c r="N431" s="89"/>
      <c r="O431" s="89"/>
      <c r="P431" s="89"/>
      <c r="Q431" s="89"/>
      <c r="R431" s="122"/>
      <c r="S431" s="122"/>
      <c r="T431" s="122"/>
      <c r="U431" s="123"/>
      <c r="V431" s="123"/>
      <c r="W431" s="123"/>
      <c r="X431" s="122"/>
      <c r="Y431" s="122"/>
      <c r="Z431" s="122"/>
      <c r="AA431" s="122"/>
      <c r="AB431" s="122"/>
      <c r="AC431" s="122"/>
      <c r="AD431" s="197">
        <f t="shared" si="103"/>
        <v>0</v>
      </c>
      <c r="AE431" s="196" t="str">
        <f t="shared" si="115"/>
        <v/>
      </c>
      <c r="AF431" s="196" t="str">
        <f t="shared" si="104"/>
        <v/>
      </c>
      <c r="AG431" s="196" t="str">
        <f t="shared" si="105"/>
        <v/>
      </c>
      <c r="AH431" s="196" t="str">
        <f t="shared" si="106"/>
        <v/>
      </c>
      <c r="AI431" s="196" t="str">
        <f t="shared" si="107"/>
        <v/>
      </c>
      <c r="AJ431" s="196" t="str">
        <f t="shared" si="108"/>
        <v/>
      </c>
      <c r="AK431" s="196" t="str">
        <f t="shared" si="111"/>
        <v/>
      </c>
      <c r="AL431" s="196" t="str">
        <f t="shared" si="112"/>
        <v/>
      </c>
      <c r="AM431" s="176"/>
      <c r="AN431" s="176">
        <f t="shared" si="113"/>
        <v>0</v>
      </c>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c r="CI431" s="176"/>
      <c r="CJ431" s="176"/>
      <c r="CK431" s="176"/>
      <c r="CL431" s="176"/>
      <c r="CM431" s="176"/>
      <c r="CN431" s="176"/>
      <c r="CO431" s="176"/>
      <c r="CP431" s="176"/>
      <c r="CQ431" s="176"/>
      <c r="CR431" s="176"/>
      <c r="CS431" s="176"/>
      <c r="CT431" s="176"/>
      <c r="CU431" s="176"/>
      <c r="CV431" s="176"/>
      <c r="CW431" s="176"/>
    </row>
    <row r="432" spans="1:101" s="179" customFormat="1" ht="20.100000000000001" customHeight="1">
      <c r="A432" s="657">
        <f t="shared" si="114"/>
        <v>389</v>
      </c>
      <c r="B432" s="196" t="str">
        <f t="shared" si="109"/>
        <v>Swansea Bay UHB</v>
      </c>
      <c r="C432" s="89"/>
      <c r="D432" s="89"/>
      <c r="E432" s="89"/>
      <c r="F432" s="89"/>
      <c r="G432" s="89"/>
      <c r="H432" s="197">
        <f t="shared" si="110"/>
        <v>0</v>
      </c>
      <c r="I432" s="197"/>
      <c r="J432" s="89"/>
      <c r="K432" s="90"/>
      <c r="L432" s="90"/>
      <c r="M432" s="89"/>
      <c r="N432" s="89"/>
      <c r="O432" s="89"/>
      <c r="P432" s="89"/>
      <c r="Q432" s="89"/>
      <c r="R432" s="122"/>
      <c r="S432" s="122"/>
      <c r="T432" s="122"/>
      <c r="U432" s="123"/>
      <c r="V432" s="123"/>
      <c r="W432" s="123"/>
      <c r="X432" s="122"/>
      <c r="Y432" s="122"/>
      <c r="Z432" s="122"/>
      <c r="AA432" s="122"/>
      <c r="AB432" s="122"/>
      <c r="AC432" s="122"/>
      <c r="AD432" s="197">
        <f t="shared" si="103"/>
        <v>0</v>
      </c>
      <c r="AE432" s="196" t="str">
        <f t="shared" si="115"/>
        <v/>
      </c>
      <c r="AF432" s="196" t="str">
        <f t="shared" si="104"/>
        <v/>
      </c>
      <c r="AG432" s="196" t="str">
        <f t="shared" si="105"/>
        <v/>
      </c>
      <c r="AH432" s="196" t="str">
        <f t="shared" si="106"/>
        <v/>
      </c>
      <c r="AI432" s="196" t="str">
        <f t="shared" si="107"/>
        <v/>
      </c>
      <c r="AJ432" s="196" t="str">
        <f t="shared" si="108"/>
        <v/>
      </c>
      <c r="AK432" s="196" t="str">
        <f t="shared" si="111"/>
        <v/>
      </c>
      <c r="AL432" s="196" t="str">
        <f t="shared" si="112"/>
        <v/>
      </c>
      <c r="AM432" s="176"/>
      <c r="AN432" s="176">
        <f t="shared" si="113"/>
        <v>0</v>
      </c>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c r="CI432" s="176"/>
      <c r="CJ432" s="176"/>
      <c r="CK432" s="176"/>
      <c r="CL432" s="176"/>
      <c r="CM432" s="176"/>
      <c r="CN432" s="176"/>
      <c r="CO432" s="176"/>
      <c r="CP432" s="176"/>
      <c r="CQ432" s="176"/>
      <c r="CR432" s="176"/>
      <c r="CS432" s="176"/>
      <c r="CT432" s="176"/>
      <c r="CU432" s="176"/>
      <c r="CV432" s="176"/>
      <c r="CW432" s="176"/>
    </row>
    <row r="433" spans="1:101" s="179" customFormat="1" ht="20.100000000000001" customHeight="1">
      <c r="A433" s="657">
        <f t="shared" si="114"/>
        <v>390</v>
      </c>
      <c r="B433" s="196" t="str">
        <f t="shared" si="109"/>
        <v>Swansea Bay UHB</v>
      </c>
      <c r="C433" s="89"/>
      <c r="D433" s="89"/>
      <c r="E433" s="89"/>
      <c r="F433" s="89"/>
      <c r="G433" s="89"/>
      <c r="H433" s="197">
        <f t="shared" si="110"/>
        <v>0</v>
      </c>
      <c r="I433" s="197"/>
      <c r="J433" s="89"/>
      <c r="K433" s="90"/>
      <c r="L433" s="90"/>
      <c r="M433" s="89"/>
      <c r="N433" s="89"/>
      <c r="O433" s="89"/>
      <c r="P433" s="89"/>
      <c r="Q433" s="89"/>
      <c r="R433" s="122"/>
      <c r="S433" s="122"/>
      <c r="T433" s="122"/>
      <c r="U433" s="123"/>
      <c r="V433" s="123"/>
      <c r="W433" s="123"/>
      <c r="X433" s="122"/>
      <c r="Y433" s="122"/>
      <c r="Z433" s="122"/>
      <c r="AA433" s="122"/>
      <c r="AB433" s="122"/>
      <c r="AC433" s="122"/>
      <c r="AD433" s="197">
        <f t="shared" si="103"/>
        <v>0</v>
      </c>
      <c r="AE433" s="196" t="str">
        <f t="shared" si="115"/>
        <v/>
      </c>
      <c r="AF433" s="196" t="str">
        <f t="shared" si="104"/>
        <v/>
      </c>
      <c r="AG433" s="196" t="str">
        <f t="shared" si="105"/>
        <v/>
      </c>
      <c r="AH433" s="196" t="str">
        <f t="shared" si="106"/>
        <v/>
      </c>
      <c r="AI433" s="196" t="str">
        <f t="shared" si="107"/>
        <v/>
      </c>
      <c r="AJ433" s="196" t="str">
        <f t="shared" si="108"/>
        <v/>
      </c>
      <c r="AK433" s="196" t="str">
        <f t="shared" si="111"/>
        <v/>
      </c>
      <c r="AL433" s="196" t="str">
        <f t="shared" si="112"/>
        <v/>
      </c>
      <c r="AM433" s="176"/>
      <c r="AN433" s="176">
        <f t="shared" si="113"/>
        <v>0</v>
      </c>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c r="CI433" s="176"/>
      <c r="CJ433" s="176"/>
      <c r="CK433" s="176"/>
      <c r="CL433" s="176"/>
      <c r="CM433" s="176"/>
      <c r="CN433" s="176"/>
      <c r="CO433" s="176"/>
      <c r="CP433" s="176"/>
      <c r="CQ433" s="176"/>
      <c r="CR433" s="176"/>
      <c r="CS433" s="176"/>
      <c r="CT433" s="176"/>
      <c r="CU433" s="176"/>
      <c r="CV433" s="176"/>
      <c r="CW433" s="176"/>
    </row>
    <row r="434" spans="1:101" s="179" customFormat="1" ht="20.100000000000001" customHeight="1">
      <c r="A434" s="657">
        <f t="shared" si="114"/>
        <v>391</v>
      </c>
      <c r="B434" s="196" t="str">
        <f t="shared" si="109"/>
        <v>Swansea Bay UHB</v>
      </c>
      <c r="C434" s="89"/>
      <c r="D434" s="89"/>
      <c r="E434" s="89"/>
      <c r="F434" s="89"/>
      <c r="G434" s="89"/>
      <c r="H434" s="197">
        <f t="shared" si="110"/>
        <v>0</v>
      </c>
      <c r="I434" s="197"/>
      <c r="J434" s="89"/>
      <c r="K434" s="90"/>
      <c r="L434" s="90"/>
      <c r="M434" s="89"/>
      <c r="N434" s="89"/>
      <c r="O434" s="89"/>
      <c r="P434" s="89"/>
      <c r="Q434" s="89"/>
      <c r="R434" s="122"/>
      <c r="S434" s="122"/>
      <c r="T434" s="122"/>
      <c r="U434" s="123"/>
      <c r="V434" s="123"/>
      <c r="W434" s="123"/>
      <c r="X434" s="122"/>
      <c r="Y434" s="122"/>
      <c r="Z434" s="122"/>
      <c r="AA434" s="122"/>
      <c r="AB434" s="122"/>
      <c r="AC434" s="122"/>
      <c r="AD434" s="197">
        <f t="shared" si="103"/>
        <v>0</v>
      </c>
      <c r="AE434" s="196" t="str">
        <f t="shared" si="115"/>
        <v/>
      </c>
      <c r="AF434" s="196" t="str">
        <f t="shared" si="104"/>
        <v/>
      </c>
      <c r="AG434" s="196" t="str">
        <f t="shared" si="105"/>
        <v/>
      </c>
      <c r="AH434" s="196" t="str">
        <f t="shared" si="106"/>
        <v/>
      </c>
      <c r="AI434" s="196" t="str">
        <f t="shared" si="107"/>
        <v/>
      </c>
      <c r="AJ434" s="196" t="str">
        <f t="shared" si="108"/>
        <v/>
      </c>
      <c r="AK434" s="196" t="str">
        <f t="shared" si="111"/>
        <v/>
      </c>
      <c r="AL434" s="196" t="str">
        <f t="shared" si="112"/>
        <v/>
      </c>
      <c r="AM434" s="176"/>
      <c r="AN434" s="176">
        <f t="shared" si="113"/>
        <v>0</v>
      </c>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c r="CI434" s="176"/>
      <c r="CJ434" s="176"/>
      <c r="CK434" s="176"/>
      <c r="CL434" s="176"/>
      <c r="CM434" s="176"/>
      <c r="CN434" s="176"/>
      <c r="CO434" s="176"/>
      <c r="CP434" s="176"/>
      <c r="CQ434" s="176"/>
      <c r="CR434" s="176"/>
      <c r="CS434" s="176"/>
      <c r="CT434" s="176"/>
      <c r="CU434" s="176"/>
      <c r="CV434" s="176"/>
      <c r="CW434" s="176"/>
    </row>
    <row r="435" spans="1:101" s="179" customFormat="1" ht="20.100000000000001" customHeight="1">
      <c r="A435" s="657">
        <f t="shared" si="114"/>
        <v>392</v>
      </c>
      <c r="B435" s="196" t="str">
        <f t="shared" si="109"/>
        <v>Swansea Bay UHB</v>
      </c>
      <c r="C435" s="89"/>
      <c r="D435" s="89"/>
      <c r="E435" s="89"/>
      <c r="F435" s="89"/>
      <c r="G435" s="89"/>
      <c r="H435" s="197">
        <f t="shared" si="110"/>
        <v>0</v>
      </c>
      <c r="I435" s="197"/>
      <c r="J435" s="89"/>
      <c r="K435" s="90"/>
      <c r="L435" s="90"/>
      <c r="M435" s="89"/>
      <c r="N435" s="89"/>
      <c r="O435" s="89"/>
      <c r="P435" s="89"/>
      <c r="Q435" s="89"/>
      <c r="R435" s="122"/>
      <c r="S435" s="122"/>
      <c r="T435" s="122"/>
      <c r="U435" s="123"/>
      <c r="V435" s="123"/>
      <c r="W435" s="123"/>
      <c r="X435" s="122"/>
      <c r="Y435" s="122"/>
      <c r="Z435" s="122"/>
      <c r="AA435" s="122"/>
      <c r="AB435" s="122"/>
      <c r="AC435" s="122"/>
      <c r="AD435" s="197">
        <f t="shared" si="103"/>
        <v>0</v>
      </c>
      <c r="AE435" s="196" t="str">
        <f t="shared" si="115"/>
        <v/>
      </c>
      <c r="AF435" s="196" t="str">
        <f t="shared" si="104"/>
        <v/>
      </c>
      <c r="AG435" s="196" t="str">
        <f t="shared" si="105"/>
        <v/>
      </c>
      <c r="AH435" s="196" t="str">
        <f t="shared" si="106"/>
        <v/>
      </c>
      <c r="AI435" s="196" t="str">
        <f t="shared" si="107"/>
        <v/>
      </c>
      <c r="AJ435" s="196" t="str">
        <f t="shared" si="108"/>
        <v/>
      </c>
      <c r="AK435" s="196" t="str">
        <f t="shared" si="111"/>
        <v/>
      </c>
      <c r="AL435" s="196" t="str">
        <f t="shared" si="112"/>
        <v/>
      </c>
      <c r="AM435" s="176"/>
      <c r="AN435" s="176">
        <f t="shared" si="113"/>
        <v>0</v>
      </c>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c r="CI435" s="176"/>
      <c r="CJ435" s="176"/>
      <c r="CK435" s="176"/>
      <c r="CL435" s="176"/>
      <c r="CM435" s="176"/>
      <c r="CN435" s="176"/>
      <c r="CO435" s="176"/>
      <c r="CP435" s="176"/>
      <c r="CQ435" s="176"/>
      <c r="CR435" s="176"/>
      <c r="CS435" s="176"/>
      <c r="CT435" s="176"/>
      <c r="CU435" s="176"/>
      <c r="CV435" s="176"/>
      <c r="CW435" s="176"/>
    </row>
    <row r="436" spans="1:101" s="179" customFormat="1" ht="20.100000000000001" customHeight="1">
      <c r="A436" s="657">
        <f t="shared" si="114"/>
        <v>393</v>
      </c>
      <c r="B436" s="196" t="str">
        <f t="shared" si="109"/>
        <v>Swansea Bay UHB</v>
      </c>
      <c r="C436" s="89"/>
      <c r="D436" s="89"/>
      <c r="E436" s="89"/>
      <c r="F436" s="89"/>
      <c r="G436" s="89"/>
      <c r="H436" s="197">
        <f t="shared" si="110"/>
        <v>0</v>
      </c>
      <c r="I436" s="197"/>
      <c r="J436" s="89"/>
      <c r="K436" s="90"/>
      <c r="L436" s="90"/>
      <c r="M436" s="89"/>
      <c r="N436" s="89"/>
      <c r="O436" s="89"/>
      <c r="P436" s="89"/>
      <c r="Q436" s="89"/>
      <c r="R436" s="122"/>
      <c r="S436" s="122"/>
      <c r="T436" s="122"/>
      <c r="U436" s="123"/>
      <c r="V436" s="123"/>
      <c r="W436" s="123"/>
      <c r="X436" s="122"/>
      <c r="Y436" s="122"/>
      <c r="Z436" s="122"/>
      <c r="AA436" s="122"/>
      <c r="AB436" s="122"/>
      <c r="AC436" s="122"/>
      <c r="AD436" s="197">
        <f t="shared" si="103"/>
        <v>0</v>
      </c>
      <c r="AE436" s="196" t="str">
        <f t="shared" si="115"/>
        <v/>
      </c>
      <c r="AF436" s="196" t="str">
        <f t="shared" si="104"/>
        <v/>
      </c>
      <c r="AG436" s="196" t="str">
        <f t="shared" si="105"/>
        <v/>
      </c>
      <c r="AH436" s="196" t="str">
        <f t="shared" si="106"/>
        <v/>
      </c>
      <c r="AI436" s="196" t="str">
        <f t="shared" si="107"/>
        <v/>
      </c>
      <c r="AJ436" s="196" t="str">
        <f t="shared" si="108"/>
        <v/>
      </c>
      <c r="AK436" s="196" t="str">
        <f t="shared" si="111"/>
        <v/>
      </c>
      <c r="AL436" s="196" t="str">
        <f t="shared" si="112"/>
        <v/>
      </c>
      <c r="AM436" s="176"/>
      <c r="AN436" s="176">
        <f t="shared" si="113"/>
        <v>0</v>
      </c>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c r="CI436" s="176"/>
      <c r="CJ436" s="176"/>
      <c r="CK436" s="176"/>
      <c r="CL436" s="176"/>
      <c r="CM436" s="176"/>
      <c r="CN436" s="176"/>
      <c r="CO436" s="176"/>
      <c r="CP436" s="176"/>
      <c r="CQ436" s="176"/>
      <c r="CR436" s="176"/>
      <c r="CS436" s="176"/>
      <c r="CT436" s="176"/>
      <c r="CU436" s="176"/>
      <c r="CV436" s="176"/>
      <c r="CW436" s="176"/>
    </row>
    <row r="437" spans="1:101" s="179" customFormat="1" ht="20.100000000000001" customHeight="1">
      <c r="A437" s="657">
        <f t="shared" si="114"/>
        <v>394</v>
      </c>
      <c r="B437" s="196" t="str">
        <f t="shared" si="109"/>
        <v>Swansea Bay UHB</v>
      </c>
      <c r="C437" s="89"/>
      <c r="D437" s="89"/>
      <c r="E437" s="89"/>
      <c r="F437" s="89"/>
      <c r="G437" s="89"/>
      <c r="H437" s="197">
        <f t="shared" si="110"/>
        <v>0</v>
      </c>
      <c r="I437" s="197"/>
      <c r="J437" s="89"/>
      <c r="K437" s="90"/>
      <c r="L437" s="90"/>
      <c r="M437" s="89"/>
      <c r="N437" s="89"/>
      <c r="O437" s="89"/>
      <c r="P437" s="89"/>
      <c r="Q437" s="89"/>
      <c r="R437" s="122"/>
      <c r="S437" s="122"/>
      <c r="T437" s="122"/>
      <c r="U437" s="123"/>
      <c r="V437" s="123"/>
      <c r="W437" s="123"/>
      <c r="X437" s="122"/>
      <c r="Y437" s="122"/>
      <c r="Z437" s="122"/>
      <c r="AA437" s="122"/>
      <c r="AB437" s="122"/>
      <c r="AC437" s="122"/>
      <c r="AD437" s="197">
        <f t="shared" si="103"/>
        <v>0</v>
      </c>
      <c r="AE437" s="196" t="str">
        <f t="shared" si="115"/>
        <v/>
      </c>
      <c r="AF437" s="196" t="str">
        <f t="shared" si="104"/>
        <v/>
      </c>
      <c r="AG437" s="196" t="str">
        <f t="shared" si="105"/>
        <v/>
      </c>
      <c r="AH437" s="196" t="str">
        <f t="shared" si="106"/>
        <v/>
      </c>
      <c r="AI437" s="196" t="str">
        <f t="shared" si="107"/>
        <v/>
      </c>
      <c r="AJ437" s="196" t="str">
        <f t="shared" si="108"/>
        <v/>
      </c>
      <c r="AK437" s="196" t="str">
        <f t="shared" si="111"/>
        <v/>
      </c>
      <c r="AL437" s="196" t="str">
        <f t="shared" si="112"/>
        <v/>
      </c>
      <c r="AM437" s="176"/>
      <c r="AN437" s="176">
        <f t="shared" si="113"/>
        <v>0</v>
      </c>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c r="CI437" s="176"/>
      <c r="CJ437" s="176"/>
      <c r="CK437" s="176"/>
      <c r="CL437" s="176"/>
      <c r="CM437" s="176"/>
      <c r="CN437" s="176"/>
      <c r="CO437" s="176"/>
      <c r="CP437" s="176"/>
      <c r="CQ437" s="176"/>
      <c r="CR437" s="176"/>
      <c r="CS437" s="176"/>
      <c r="CT437" s="176"/>
      <c r="CU437" s="176"/>
      <c r="CV437" s="176"/>
      <c r="CW437" s="176"/>
    </row>
    <row r="438" spans="1:101" s="179" customFormat="1" ht="20.100000000000001" customHeight="1">
      <c r="A438" s="657">
        <f t="shared" si="114"/>
        <v>395</v>
      </c>
      <c r="B438" s="196" t="str">
        <f t="shared" si="109"/>
        <v>Swansea Bay UHB</v>
      </c>
      <c r="C438" s="89"/>
      <c r="D438" s="89"/>
      <c r="E438" s="89"/>
      <c r="F438" s="89"/>
      <c r="G438" s="89"/>
      <c r="H438" s="197">
        <f t="shared" si="110"/>
        <v>0</v>
      </c>
      <c r="I438" s="197"/>
      <c r="J438" s="89"/>
      <c r="K438" s="90"/>
      <c r="L438" s="90"/>
      <c r="M438" s="89"/>
      <c r="N438" s="89"/>
      <c r="O438" s="89"/>
      <c r="P438" s="89"/>
      <c r="Q438" s="89"/>
      <c r="R438" s="122"/>
      <c r="S438" s="122"/>
      <c r="T438" s="122"/>
      <c r="U438" s="123"/>
      <c r="V438" s="123"/>
      <c r="W438" s="123"/>
      <c r="X438" s="122"/>
      <c r="Y438" s="122"/>
      <c r="Z438" s="122"/>
      <c r="AA438" s="122"/>
      <c r="AB438" s="122"/>
      <c r="AC438" s="122"/>
      <c r="AD438" s="197">
        <f t="shared" si="103"/>
        <v>0</v>
      </c>
      <c r="AE438" s="196" t="str">
        <f t="shared" si="115"/>
        <v/>
      </c>
      <c r="AF438" s="196" t="str">
        <f t="shared" si="104"/>
        <v/>
      </c>
      <c r="AG438" s="196" t="str">
        <f t="shared" si="105"/>
        <v/>
      </c>
      <c r="AH438" s="196" t="str">
        <f t="shared" si="106"/>
        <v/>
      </c>
      <c r="AI438" s="196" t="str">
        <f t="shared" si="107"/>
        <v/>
      </c>
      <c r="AJ438" s="196" t="str">
        <f t="shared" si="108"/>
        <v/>
      </c>
      <c r="AK438" s="196" t="str">
        <f t="shared" si="111"/>
        <v/>
      </c>
      <c r="AL438" s="196" t="str">
        <f t="shared" si="112"/>
        <v/>
      </c>
      <c r="AM438" s="176"/>
      <c r="AN438" s="176">
        <f t="shared" si="113"/>
        <v>0</v>
      </c>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c r="CI438" s="176"/>
      <c r="CJ438" s="176"/>
      <c r="CK438" s="176"/>
      <c r="CL438" s="176"/>
      <c r="CM438" s="176"/>
      <c r="CN438" s="176"/>
      <c r="CO438" s="176"/>
      <c r="CP438" s="176"/>
      <c r="CQ438" s="176"/>
      <c r="CR438" s="176"/>
      <c r="CS438" s="176"/>
      <c r="CT438" s="176"/>
      <c r="CU438" s="176"/>
      <c r="CV438" s="176"/>
      <c r="CW438" s="176"/>
    </row>
    <row r="439" spans="1:101" s="179" customFormat="1" ht="20.100000000000001" customHeight="1">
      <c r="A439" s="657">
        <f t="shared" si="114"/>
        <v>396</v>
      </c>
      <c r="B439" s="196" t="str">
        <f t="shared" si="109"/>
        <v>Swansea Bay UHB</v>
      </c>
      <c r="C439" s="89"/>
      <c r="D439" s="89"/>
      <c r="E439" s="89"/>
      <c r="F439" s="89"/>
      <c r="G439" s="89"/>
      <c r="H439" s="197">
        <f t="shared" si="110"/>
        <v>0</v>
      </c>
      <c r="I439" s="197"/>
      <c r="J439" s="89"/>
      <c r="K439" s="90"/>
      <c r="L439" s="90"/>
      <c r="M439" s="89"/>
      <c r="N439" s="89"/>
      <c r="O439" s="89"/>
      <c r="P439" s="89"/>
      <c r="Q439" s="89"/>
      <c r="R439" s="122"/>
      <c r="S439" s="122"/>
      <c r="T439" s="122"/>
      <c r="U439" s="123"/>
      <c r="V439" s="123"/>
      <c r="W439" s="123"/>
      <c r="X439" s="122"/>
      <c r="Y439" s="122"/>
      <c r="Z439" s="122"/>
      <c r="AA439" s="122"/>
      <c r="AB439" s="122"/>
      <c r="AC439" s="122"/>
      <c r="AD439" s="197">
        <f t="shared" si="103"/>
        <v>0</v>
      </c>
      <c r="AE439" s="196" t="str">
        <f t="shared" si="115"/>
        <v/>
      </c>
      <c r="AF439" s="196" t="str">
        <f t="shared" si="104"/>
        <v/>
      </c>
      <c r="AG439" s="196" t="str">
        <f t="shared" si="105"/>
        <v/>
      </c>
      <c r="AH439" s="196" t="str">
        <f t="shared" si="106"/>
        <v/>
      </c>
      <c r="AI439" s="196" t="str">
        <f t="shared" si="107"/>
        <v/>
      </c>
      <c r="AJ439" s="196" t="str">
        <f t="shared" si="108"/>
        <v/>
      </c>
      <c r="AK439" s="196" t="str">
        <f t="shared" si="111"/>
        <v/>
      </c>
      <c r="AL439" s="196" t="str">
        <f t="shared" si="112"/>
        <v/>
      </c>
      <c r="AM439" s="176"/>
      <c r="AN439" s="176">
        <f t="shared" si="113"/>
        <v>0</v>
      </c>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c r="CI439" s="176"/>
      <c r="CJ439" s="176"/>
      <c r="CK439" s="176"/>
      <c r="CL439" s="176"/>
      <c r="CM439" s="176"/>
      <c r="CN439" s="176"/>
      <c r="CO439" s="176"/>
      <c r="CP439" s="176"/>
      <c r="CQ439" s="176"/>
      <c r="CR439" s="176"/>
      <c r="CS439" s="176"/>
      <c r="CT439" s="176"/>
      <c r="CU439" s="176"/>
      <c r="CV439" s="176"/>
      <c r="CW439" s="176"/>
    </row>
    <row r="440" spans="1:101" s="179" customFormat="1" ht="20.100000000000001" customHeight="1">
      <c r="A440" s="657">
        <f t="shared" si="114"/>
        <v>397</v>
      </c>
      <c r="B440" s="196" t="str">
        <f t="shared" si="109"/>
        <v>Swansea Bay UHB</v>
      </c>
      <c r="C440" s="89"/>
      <c r="D440" s="89"/>
      <c r="E440" s="89"/>
      <c r="F440" s="89"/>
      <c r="G440" s="89"/>
      <c r="H440" s="197">
        <f t="shared" si="110"/>
        <v>0</v>
      </c>
      <c r="I440" s="197"/>
      <c r="J440" s="89"/>
      <c r="K440" s="90"/>
      <c r="L440" s="90"/>
      <c r="M440" s="89"/>
      <c r="N440" s="89"/>
      <c r="O440" s="89"/>
      <c r="P440" s="89"/>
      <c r="Q440" s="89"/>
      <c r="R440" s="122"/>
      <c r="S440" s="122"/>
      <c r="T440" s="122"/>
      <c r="U440" s="123"/>
      <c r="V440" s="123"/>
      <c r="W440" s="123"/>
      <c r="X440" s="122"/>
      <c r="Y440" s="122"/>
      <c r="Z440" s="122"/>
      <c r="AA440" s="122"/>
      <c r="AB440" s="122"/>
      <c r="AC440" s="122"/>
      <c r="AD440" s="197">
        <f t="shared" si="103"/>
        <v>0</v>
      </c>
      <c r="AE440" s="196" t="str">
        <f t="shared" si="115"/>
        <v/>
      </c>
      <c r="AF440" s="196" t="str">
        <f t="shared" si="104"/>
        <v/>
      </c>
      <c r="AG440" s="196" t="str">
        <f t="shared" si="105"/>
        <v/>
      </c>
      <c r="AH440" s="196" t="str">
        <f t="shared" si="106"/>
        <v/>
      </c>
      <c r="AI440" s="196" t="str">
        <f t="shared" si="107"/>
        <v/>
      </c>
      <c r="AJ440" s="196" t="str">
        <f t="shared" si="108"/>
        <v/>
      </c>
      <c r="AK440" s="196" t="str">
        <f t="shared" si="111"/>
        <v/>
      </c>
      <c r="AL440" s="196" t="str">
        <f t="shared" si="112"/>
        <v/>
      </c>
      <c r="AM440" s="176"/>
      <c r="AN440" s="176">
        <f t="shared" si="113"/>
        <v>0</v>
      </c>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c r="CI440" s="176"/>
      <c r="CJ440" s="176"/>
      <c r="CK440" s="176"/>
      <c r="CL440" s="176"/>
      <c r="CM440" s="176"/>
      <c r="CN440" s="176"/>
      <c r="CO440" s="176"/>
      <c r="CP440" s="176"/>
      <c r="CQ440" s="176"/>
      <c r="CR440" s="176"/>
      <c r="CS440" s="176"/>
      <c r="CT440" s="176"/>
      <c r="CU440" s="176"/>
      <c r="CV440" s="176"/>
      <c r="CW440" s="176"/>
    </row>
    <row r="441" spans="1:101" s="179" customFormat="1" ht="20.100000000000001" customHeight="1">
      <c r="A441" s="657">
        <f t="shared" si="114"/>
        <v>398</v>
      </c>
      <c r="B441" s="196" t="str">
        <f t="shared" si="109"/>
        <v>Swansea Bay UHB</v>
      </c>
      <c r="C441" s="89"/>
      <c r="D441" s="89"/>
      <c r="E441" s="89"/>
      <c r="F441" s="89"/>
      <c r="G441" s="89"/>
      <c r="H441" s="197">
        <f t="shared" si="110"/>
        <v>0</v>
      </c>
      <c r="I441" s="197"/>
      <c r="J441" s="89"/>
      <c r="K441" s="90"/>
      <c r="L441" s="90"/>
      <c r="M441" s="89"/>
      <c r="N441" s="89"/>
      <c r="O441" s="89"/>
      <c r="P441" s="89"/>
      <c r="Q441" s="89"/>
      <c r="R441" s="122"/>
      <c r="S441" s="122"/>
      <c r="T441" s="122"/>
      <c r="U441" s="123"/>
      <c r="V441" s="123"/>
      <c r="W441" s="123"/>
      <c r="X441" s="122"/>
      <c r="Y441" s="122"/>
      <c r="Z441" s="122"/>
      <c r="AA441" s="122"/>
      <c r="AB441" s="122"/>
      <c r="AC441" s="122"/>
      <c r="AD441" s="197">
        <f t="shared" si="103"/>
        <v>0</v>
      </c>
      <c r="AE441" s="196" t="str">
        <f t="shared" si="115"/>
        <v/>
      </c>
      <c r="AF441" s="196" t="str">
        <f t="shared" si="104"/>
        <v/>
      </c>
      <c r="AG441" s="196" t="str">
        <f t="shared" si="105"/>
        <v/>
      </c>
      <c r="AH441" s="196" t="str">
        <f t="shared" si="106"/>
        <v/>
      </c>
      <c r="AI441" s="196" t="str">
        <f t="shared" si="107"/>
        <v/>
      </c>
      <c r="AJ441" s="196" t="str">
        <f t="shared" si="108"/>
        <v/>
      </c>
      <c r="AK441" s="196" t="str">
        <f t="shared" si="111"/>
        <v/>
      </c>
      <c r="AL441" s="196" t="str">
        <f t="shared" si="112"/>
        <v/>
      </c>
      <c r="AM441" s="176"/>
      <c r="AN441" s="176">
        <f t="shared" si="113"/>
        <v>0</v>
      </c>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c r="CI441" s="176"/>
      <c r="CJ441" s="176"/>
      <c r="CK441" s="176"/>
      <c r="CL441" s="176"/>
      <c r="CM441" s="176"/>
      <c r="CN441" s="176"/>
      <c r="CO441" s="176"/>
      <c r="CP441" s="176"/>
      <c r="CQ441" s="176"/>
      <c r="CR441" s="176"/>
      <c r="CS441" s="176"/>
      <c r="CT441" s="176"/>
      <c r="CU441" s="176"/>
      <c r="CV441" s="176"/>
      <c r="CW441" s="176"/>
    </row>
    <row r="442" spans="1:101" s="179" customFormat="1" ht="20.100000000000001" customHeight="1">
      <c r="A442" s="657">
        <f t="shared" si="114"/>
        <v>399</v>
      </c>
      <c r="B442" s="196" t="str">
        <f t="shared" si="109"/>
        <v>Swansea Bay UHB</v>
      </c>
      <c r="C442" s="89"/>
      <c r="D442" s="89"/>
      <c r="E442" s="89"/>
      <c r="F442" s="89"/>
      <c r="G442" s="89"/>
      <c r="H442" s="197">
        <f t="shared" si="110"/>
        <v>0</v>
      </c>
      <c r="I442" s="197"/>
      <c r="J442" s="89"/>
      <c r="K442" s="90"/>
      <c r="L442" s="90"/>
      <c r="M442" s="89"/>
      <c r="N442" s="89"/>
      <c r="O442" s="89"/>
      <c r="P442" s="89"/>
      <c r="Q442" s="89"/>
      <c r="R442" s="122"/>
      <c r="S442" s="122"/>
      <c r="T442" s="122"/>
      <c r="U442" s="123"/>
      <c r="V442" s="123"/>
      <c r="W442" s="123"/>
      <c r="X442" s="122"/>
      <c r="Y442" s="122"/>
      <c r="Z442" s="122"/>
      <c r="AA442" s="122"/>
      <c r="AB442" s="122"/>
      <c r="AC442" s="122"/>
      <c r="AD442" s="197">
        <f t="shared" si="103"/>
        <v>0</v>
      </c>
      <c r="AE442" s="196" t="str">
        <f t="shared" si="115"/>
        <v/>
      </c>
      <c r="AF442" s="196" t="str">
        <f t="shared" si="104"/>
        <v/>
      </c>
      <c r="AG442" s="196" t="str">
        <f t="shared" si="105"/>
        <v/>
      </c>
      <c r="AH442" s="196" t="str">
        <f t="shared" si="106"/>
        <v/>
      </c>
      <c r="AI442" s="196" t="str">
        <f t="shared" si="107"/>
        <v/>
      </c>
      <c r="AJ442" s="196" t="str">
        <f t="shared" si="108"/>
        <v/>
      </c>
      <c r="AK442" s="196" t="str">
        <f t="shared" si="111"/>
        <v/>
      </c>
      <c r="AL442" s="196" t="str">
        <f t="shared" si="112"/>
        <v/>
      </c>
      <c r="AM442" s="176"/>
      <c r="AN442" s="176">
        <f t="shared" si="113"/>
        <v>0</v>
      </c>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c r="CI442" s="176"/>
      <c r="CJ442" s="176"/>
      <c r="CK442" s="176"/>
      <c r="CL442" s="176"/>
      <c r="CM442" s="176"/>
      <c r="CN442" s="176"/>
      <c r="CO442" s="176"/>
      <c r="CP442" s="176"/>
      <c r="CQ442" s="176"/>
      <c r="CR442" s="176"/>
      <c r="CS442" s="176"/>
      <c r="CT442" s="176"/>
      <c r="CU442" s="176"/>
      <c r="CV442" s="176"/>
      <c r="CW442" s="176"/>
    </row>
    <row r="443" spans="1:101" s="179" customFormat="1" ht="20.100000000000001" customHeight="1">
      <c r="A443" s="657">
        <f t="shared" si="114"/>
        <v>400</v>
      </c>
      <c r="B443" s="196" t="str">
        <f t="shared" si="109"/>
        <v>Swansea Bay UHB</v>
      </c>
      <c r="C443" s="89"/>
      <c r="D443" s="89"/>
      <c r="E443" s="89"/>
      <c r="F443" s="89"/>
      <c r="G443" s="89"/>
      <c r="H443" s="197">
        <f t="shared" si="110"/>
        <v>0</v>
      </c>
      <c r="I443" s="197"/>
      <c r="J443" s="89"/>
      <c r="K443" s="90"/>
      <c r="L443" s="90"/>
      <c r="M443" s="89"/>
      <c r="N443" s="89"/>
      <c r="O443" s="89"/>
      <c r="P443" s="89"/>
      <c r="Q443" s="89"/>
      <c r="R443" s="122"/>
      <c r="S443" s="122"/>
      <c r="T443" s="122"/>
      <c r="U443" s="123"/>
      <c r="V443" s="123"/>
      <c r="W443" s="123"/>
      <c r="X443" s="122"/>
      <c r="Y443" s="122"/>
      <c r="Z443" s="122"/>
      <c r="AA443" s="122"/>
      <c r="AB443" s="122"/>
      <c r="AC443" s="122"/>
      <c r="AD443" s="197">
        <f t="shared" si="103"/>
        <v>0</v>
      </c>
      <c r="AE443" s="196" t="str">
        <f t="shared" si="115"/>
        <v/>
      </c>
      <c r="AF443" s="196" t="str">
        <f t="shared" si="104"/>
        <v/>
      </c>
      <c r="AG443" s="196" t="str">
        <f t="shared" si="105"/>
        <v/>
      </c>
      <c r="AH443" s="196" t="str">
        <f t="shared" si="106"/>
        <v/>
      </c>
      <c r="AI443" s="196" t="str">
        <f t="shared" si="107"/>
        <v/>
      </c>
      <c r="AJ443" s="196" t="str">
        <f t="shared" si="108"/>
        <v/>
      </c>
      <c r="AK443" s="196" t="str">
        <f t="shared" si="111"/>
        <v/>
      </c>
      <c r="AL443" s="196" t="str">
        <f t="shared" si="112"/>
        <v/>
      </c>
      <c r="AM443" s="176"/>
      <c r="AN443" s="176">
        <f t="shared" si="113"/>
        <v>0</v>
      </c>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c r="CI443" s="176"/>
      <c r="CJ443" s="176"/>
      <c r="CK443" s="176"/>
      <c r="CL443" s="176"/>
      <c r="CM443" s="176"/>
      <c r="CN443" s="176"/>
      <c r="CO443" s="176"/>
      <c r="CP443" s="176"/>
      <c r="CQ443" s="176"/>
      <c r="CR443" s="176"/>
      <c r="CS443" s="176"/>
      <c r="CT443" s="176"/>
      <c r="CU443" s="176"/>
      <c r="CV443" s="176"/>
      <c r="CW443" s="176"/>
    </row>
    <row r="444" spans="1:101" s="179" customFormat="1" ht="20.100000000000001" customHeight="1">
      <c r="A444" s="657">
        <f t="shared" si="114"/>
        <v>401</v>
      </c>
      <c r="B444" s="196" t="str">
        <f t="shared" si="109"/>
        <v>Swansea Bay UHB</v>
      </c>
      <c r="C444" s="89"/>
      <c r="D444" s="89"/>
      <c r="E444" s="89"/>
      <c r="F444" s="89"/>
      <c r="G444" s="89"/>
      <c r="H444" s="197">
        <f t="shared" si="110"/>
        <v>0</v>
      </c>
      <c r="I444" s="197"/>
      <c r="J444" s="89"/>
      <c r="K444" s="90"/>
      <c r="L444" s="90"/>
      <c r="M444" s="89"/>
      <c r="N444" s="89"/>
      <c r="O444" s="89"/>
      <c r="P444" s="89"/>
      <c r="Q444" s="89"/>
      <c r="R444" s="122"/>
      <c r="S444" s="122"/>
      <c r="T444" s="122"/>
      <c r="U444" s="123"/>
      <c r="V444" s="123"/>
      <c r="W444" s="123"/>
      <c r="X444" s="122"/>
      <c r="Y444" s="122"/>
      <c r="Z444" s="122"/>
      <c r="AA444" s="122"/>
      <c r="AB444" s="122"/>
      <c r="AC444" s="122"/>
      <c r="AD444" s="197">
        <f t="shared" si="103"/>
        <v>0</v>
      </c>
      <c r="AE444" s="196" t="str">
        <f t="shared" si="115"/>
        <v/>
      </c>
      <c r="AF444" s="196" t="str">
        <f t="shared" si="104"/>
        <v/>
      </c>
      <c r="AG444" s="196" t="str">
        <f t="shared" si="105"/>
        <v/>
      </c>
      <c r="AH444" s="196" t="str">
        <f t="shared" si="106"/>
        <v/>
      </c>
      <c r="AI444" s="196" t="str">
        <f t="shared" si="107"/>
        <v/>
      </c>
      <c r="AJ444" s="196" t="str">
        <f t="shared" si="108"/>
        <v/>
      </c>
      <c r="AK444" s="196" t="str">
        <f t="shared" si="111"/>
        <v/>
      </c>
      <c r="AL444" s="196" t="str">
        <f t="shared" si="112"/>
        <v/>
      </c>
      <c r="AM444" s="176"/>
      <c r="AN444" s="176">
        <f t="shared" si="113"/>
        <v>0</v>
      </c>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c r="CI444" s="176"/>
      <c r="CJ444" s="176"/>
      <c r="CK444" s="176"/>
      <c r="CL444" s="176"/>
      <c r="CM444" s="176"/>
      <c r="CN444" s="176"/>
      <c r="CO444" s="176"/>
      <c r="CP444" s="176"/>
      <c r="CQ444" s="176"/>
      <c r="CR444" s="176"/>
      <c r="CS444" s="176"/>
      <c r="CT444" s="176"/>
      <c r="CU444" s="176"/>
      <c r="CV444" s="176"/>
      <c r="CW444" s="176"/>
    </row>
    <row r="445" spans="1:101" s="179" customFormat="1" ht="20.100000000000001" customHeight="1">
      <c r="A445" s="657">
        <f t="shared" si="114"/>
        <v>402</v>
      </c>
      <c r="B445" s="196" t="str">
        <f t="shared" si="109"/>
        <v>Swansea Bay UHB</v>
      </c>
      <c r="C445" s="89"/>
      <c r="D445" s="89"/>
      <c r="E445" s="89"/>
      <c r="F445" s="89"/>
      <c r="G445" s="89"/>
      <c r="H445" s="197">
        <f t="shared" si="110"/>
        <v>0</v>
      </c>
      <c r="I445" s="197"/>
      <c r="J445" s="89"/>
      <c r="K445" s="90"/>
      <c r="L445" s="90"/>
      <c r="M445" s="89"/>
      <c r="N445" s="89"/>
      <c r="O445" s="89"/>
      <c r="P445" s="89"/>
      <c r="Q445" s="89"/>
      <c r="R445" s="122"/>
      <c r="S445" s="122"/>
      <c r="T445" s="122"/>
      <c r="U445" s="123"/>
      <c r="V445" s="123"/>
      <c r="W445" s="123"/>
      <c r="X445" s="122"/>
      <c r="Y445" s="122"/>
      <c r="Z445" s="122"/>
      <c r="AA445" s="122"/>
      <c r="AB445" s="122"/>
      <c r="AC445" s="122"/>
      <c r="AD445" s="197">
        <f t="shared" si="103"/>
        <v>0</v>
      </c>
      <c r="AE445" s="196" t="str">
        <f t="shared" si="115"/>
        <v/>
      </c>
      <c r="AF445" s="196" t="str">
        <f t="shared" si="104"/>
        <v/>
      </c>
      <c r="AG445" s="196" t="str">
        <f t="shared" si="105"/>
        <v/>
      </c>
      <c r="AH445" s="196" t="str">
        <f t="shared" si="106"/>
        <v/>
      </c>
      <c r="AI445" s="196" t="str">
        <f t="shared" si="107"/>
        <v/>
      </c>
      <c r="AJ445" s="196" t="str">
        <f t="shared" si="108"/>
        <v/>
      </c>
      <c r="AK445" s="196" t="str">
        <f t="shared" si="111"/>
        <v/>
      </c>
      <c r="AL445" s="196" t="str">
        <f t="shared" si="112"/>
        <v/>
      </c>
      <c r="AM445" s="176"/>
      <c r="AN445" s="176">
        <f t="shared" si="113"/>
        <v>0</v>
      </c>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c r="CI445" s="176"/>
      <c r="CJ445" s="176"/>
      <c r="CK445" s="176"/>
      <c r="CL445" s="176"/>
      <c r="CM445" s="176"/>
      <c r="CN445" s="176"/>
      <c r="CO445" s="176"/>
      <c r="CP445" s="176"/>
      <c r="CQ445" s="176"/>
      <c r="CR445" s="176"/>
      <c r="CS445" s="176"/>
      <c r="CT445" s="176"/>
      <c r="CU445" s="176"/>
      <c r="CV445" s="176"/>
      <c r="CW445" s="176"/>
    </row>
    <row r="446" spans="1:101" s="179" customFormat="1" ht="20.100000000000001" customHeight="1">
      <c r="A446" s="657">
        <f t="shared" si="114"/>
        <v>403</v>
      </c>
      <c r="B446" s="196" t="str">
        <f t="shared" si="109"/>
        <v>Swansea Bay UHB</v>
      </c>
      <c r="C446" s="89"/>
      <c r="D446" s="89"/>
      <c r="E446" s="89"/>
      <c r="F446" s="89"/>
      <c r="G446" s="89"/>
      <c r="H446" s="197">
        <f t="shared" si="110"/>
        <v>0</v>
      </c>
      <c r="I446" s="197"/>
      <c r="J446" s="89"/>
      <c r="K446" s="90"/>
      <c r="L446" s="90"/>
      <c r="M446" s="89"/>
      <c r="N446" s="89"/>
      <c r="O446" s="89"/>
      <c r="P446" s="89"/>
      <c r="Q446" s="89"/>
      <c r="R446" s="122"/>
      <c r="S446" s="122"/>
      <c r="T446" s="122"/>
      <c r="U446" s="123"/>
      <c r="V446" s="123"/>
      <c r="W446" s="123"/>
      <c r="X446" s="122"/>
      <c r="Y446" s="122"/>
      <c r="Z446" s="122"/>
      <c r="AA446" s="122"/>
      <c r="AB446" s="122"/>
      <c r="AC446" s="122"/>
      <c r="AD446" s="197">
        <f t="shared" si="103"/>
        <v>0</v>
      </c>
      <c r="AE446" s="196" t="str">
        <f t="shared" si="115"/>
        <v/>
      </c>
      <c r="AF446" s="196" t="str">
        <f t="shared" si="104"/>
        <v/>
      </c>
      <c r="AG446" s="196" t="str">
        <f t="shared" si="105"/>
        <v/>
      </c>
      <c r="AH446" s="196" t="str">
        <f t="shared" si="106"/>
        <v/>
      </c>
      <c r="AI446" s="196" t="str">
        <f t="shared" si="107"/>
        <v/>
      </c>
      <c r="AJ446" s="196" t="str">
        <f t="shared" si="108"/>
        <v/>
      </c>
      <c r="AK446" s="196" t="str">
        <f t="shared" si="111"/>
        <v/>
      </c>
      <c r="AL446" s="196" t="str">
        <f t="shared" si="112"/>
        <v/>
      </c>
      <c r="AM446" s="176"/>
      <c r="AN446" s="176">
        <f t="shared" si="113"/>
        <v>0</v>
      </c>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c r="CI446" s="176"/>
      <c r="CJ446" s="176"/>
      <c r="CK446" s="176"/>
      <c r="CL446" s="176"/>
      <c r="CM446" s="176"/>
      <c r="CN446" s="176"/>
      <c r="CO446" s="176"/>
      <c r="CP446" s="176"/>
      <c r="CQ446" s="176"/>
      <c r="CR446" s="176"/>
      <c r="CS446" s="176"/>
      <c r="CT446" s="176"/>
      <c r="CU446" s="176"/>
      <c r="CV446" s="176"/>
      <c r="CW446" s="176"/>
    </row>
    <row r="447" spans="1:101" s="179" customFormat="1" ht="20.100000000000001" customHeight="1">
      <c r="A447" s="657">
        <f t="shared" si="114"/>
        <v>404</v>
      </c>
      <c r="B447" s="196" t="str">
        <f t="shared" si="109"/>
        <v>Swansea Bay UHB</v>
      </c>
      <c r="C447" s="89"/>
      <c r="D447" s="89"/>
      <c r="E447" s="89"/>
      <c r="F447" s="89"/>
      <c r="G447" s="89"/>
      <c r="H447" s="197">
        <f t="shared" si="110"/>
        <v>0</v>
      </c>
      <c r="I447" s="197"/>
      <c r="J447" s="89"/>
      <c r="K447" s="90"/>
      <c r="L447" s="90"/>
      <c r="M447" s="89"/>
      <c r="N447" s="89"/>
      <c r="O447" s="89"/>
      <c r="P447" s="89"/>
      <c r="Q447" s="89"/>
      <c r="R447" s="122"/>
      <c r="S447" s="122"/>
      <c r="T447" s="122"/>
      <c r="U447" s="123"/>
      <c r="V447" s="123"/>
      <c r="W447" s="123"/>
      <c r="X447" s="122"/>
      <c r="Y447" s="122"/>
      <c r="Z447" s="122"/>
      <c r="AA447" s="122"/>
      <c r="AB447" s="122"/>
      <c r="AC447" s="122"/>
      <c r="AD447" s="197">
        <f t="shared" si="103"/>
        <v>0</v>
      </c>
      <c r="AE447" s="196" t="str">
        <f t="shared" si="115"/>
        <v/>
      </c>
      <c r="AF447" s="196" t="str">
        <f t="shared" si="104"/>
        <v/>
      </c>
      <c r="AG447" s="196" t="str">
        <f t="shared" si="105"/>
        <v/>
      </c>
      <c r="AH447" s="196" t="str">
        <f t="shared" si="106"/>
        <v/>
      </c>
      <c r="AI447" s="196" t="str">
        <f t="shared" si="107"/>
        <v/>
      </c>
      <c r="AJ447" s="196" t="str">
        <f t="shared" si="108"/>
        <v/>
      </c>
      <c r="AK447" s="196" t="str">
        <f t="shared" si="111"/>
        <v/>
      </c>
      <c r="AL447" s="196" t="str">
        <f t="shared" si="112"/>
        <v/>
      </c>
      <c r="AM447" s="176"/>
      <c r="AN447" s="176">
        <f t="shared" si="113"/>
        <v>0</v>
      </c>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c r="CI447" s="176"/>
      <c r="CJ447" s="176"/>
      <c r="CK447" s="176"/>
      <c r="CL447" s="176"/>
      <c r="CM447" s="176"/>
      <c r="CN447" s="176"/>
      <c r="CO447" s="176"/>
      <c r="CP447" s="176"/>
      <c r="CQ447" s="176"/>
      <c r="CR447" s="176"/>
      <c r="CS447" s="176"/>
      <c r="CT447" s="176"/>
      <c r="CU447" s="176"/>
      <c r="CV447" s="176"/>
      <c r="CW447" s="176"/>
    </row>
    <row r="448" spans="1:101" s="179" customFormat="1" ht="20.100000000000001" customHeight="1">
      <c r="A448" s="657">
        <f t="shared" si="114"/>
        <v>405</v>
      </c>
      <c r="B448" s="196" t="str">
        <f t="shared" si="109"/>
        <v>Swansea Bay UHB</v>
      </c>
      <c r="C448" s="89"/>
      <c r="D448" s="89"/>
      <c r="E448" s="89"/>
      <c r="F448" s="89"/>
      <c r="G448" s="89"/>
      <c r="H448" s="197">
        <f t="shared" si="110"/>
        <v>0</v>
      </c>
      <c r="I448" s="197"/>
      <c r="J448" s="89"/>
      <c r="K448" s="90"/>
      <c r="L448" s="90"/>
      <c r="M448" s="89"/>
      <c r="N448" s="89"/>
      <c r="O448" s="89"/>
      <c r="P448" s="89"/>
      <c r="Q448" s="89"/>
      <c r="R448" s="122"/>
      <c r="S448" s="122"/>
      <c r="T448" s="122"/>
      <c r="U448" s="123"/>
      <c r="V448" s="123"/>
      <c r="W448" s="123"/>
      <c r="X448" s="122"/>
      <c r="Y448" s="122"/>
      <c r="Z448" s="122"/>
      <c r="AA448" s="122"/>
      <c r="AB448" s="122"/>
      <c r="AC448" s="122"/>
      <c r="AD448" s="197">
        <f t="shared" si="103"/>
        <v>0</v>
      </c>
      <c r="AE448" s="196" t="str">
        <f t="shared" si="115"/>
        <v/>
      </c>
      <c r="AF448" s="196" t="str">
        <f t="shared" si="104"/>
        <v/>
      </c>
      <c r="AG448" s="196" t="str">
        <f t="shared" si="105"/>
        <v/>
      </c>
      <c r="AH448" s="196" t="str">
        <f t="shared" si="106"/>
        <v/>
      </c>
      <c r="AI448" s="196" t="str">
        <f t="shared" si="107"/>
        <v/>
      </c>
      <c r="AJ448" s="196" t="str">
        <f t="shared" si="108"/>
        <v/>
      </c>
      <c r="AK448" s="196" t="str">
        <f t="shared" si="111"/>
        <v/>
      </c>
      <c r="AL448" s="196" t="str">
        <f t="shared" si="112"/>
        <v/>
      </c>
      <c r="AM448" s="176"/>
      <c r="AN448" s="176">
        <f t="shared" si="113"/>
        <v>0</v>
      </c>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c r="CI448" s="176"/>
      <c r="CJ448" s="176"/>
      <c r="CK448" s="176"/>
      <c r="CL448" s="176"/>
      <c r="CM448" s="176"/>
      <c r="CN448" s="176"/>
      <c r="CO448" s="176"/>
      <c r="CP448" s="176"/>
      <c r="CQ448" s="176"/>
      <c r="CR448" s="176"/>
      <c r="CS448" s="176"/>
      <c r="CT448" s="176"/>
      <c r="CU448" s="176"/>
      <c r="CV448" s="176"/>
      <c r="CW448" s="176"/>
    </row>
    <row r="449" spans="1:101" s="179" customFormat="1" ht="20.100000000000001" customHeight="1">
      <c r="A449" s="657">
        <f t="shared" si="114"/>
        <v>406</v>
      </c>
      <c r="B449" s="196" t="str">
        <f t="shared" si="109"/>
        <v>Swansea Bay UHB</v>
      </c>
      <c r="C449" s="89"/>
      <c r="D449" s="89"/>
      <c r="E449" s="89"/>
      <c r="F449" s="89"/>
      <c r="G449" s="89"/>
      <c r="H449" s="197">
        <f t="shared" si="110"/>
        <v>0</v>
      </c>
      <c r="I449" s="197"/>
      <c r="J449" s="89"/>
      <c r="K449" s="90"/>
      <c r="L449" s="90"/>
      <c r="M449" s="89"/>
      <c r="N449" s="89"/>
      <c r="O449" s="89"/>
      <c r="P449" s="89"/>
      <c r="Q449" s="89"/>
      <c r="R449" s="122"/>
      <c r="S449" s="122"/>
      <c r="T449" s="122"/>
      <c r="U449" s="123"/>
      <c r="V449" s="123"/>
      <c r="W449" s="123"/>
      <c r="X449" s="122"/>
      <c r="Y449" s="122"/>
      <c r="Z449" s="122"/>
      <c r="AA449" s="122"/>
      <c r="AB449" s="122"/>
      <c r="AC449" s="122"/>
      <c r="AD449" s="197">
        <f t="shared" si="103"/>
        <v>0</v>
      </c>
      <c r="AE449" s="196" t="str">
        <f t="shared" si="115"/>
        <v/>
      </c>
      <c r="AF449" s="196" t="str">
        <f t="shared" si="104"/>
        <v/>
      </c>
      <c r="AG449" s="196" t="str">
        <f t="shared" si="105"/>
        <v/>
      </c>
      <c r="AH449" s="196" t="str">
        <f t="shared" si="106"/>
        <v/>
      </c>
      <c r="AI449" s="196" t="str">
        <f t="shared" si="107"/>
        <v/>
      </c>
      <c r="AJ449" s="196" t="str">
        <f t="shared" si="108"/>
        <v/>
      </c>
      <c r="AK449" s="196" t="str">
        <f t="shared" si="111"/>
        <v/>
      </c>
      <c r="AL449" s="196" t="str">
        <f t="shared" si="112"/>
        <v/>
      </c>
      <c r="AM449" s="176"/>
      <c r="AN449" s="176">
        <f t="shared" si="113"/>
        <v>0</v>
      </c>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c r="CI449" s="176"/>
      <c r="CJ449" s="176"/>
      <c r="CK449" s="176"/>
      <c r="CL449" s="176"/>
      <c r="CM449" s="176"/>
      <c r="CN449" s="176"/>
      <c r="CO449" s="176"/>
      <c r="CP449" s="176"/>
      <c r="CQ449" s="176"/>
      <c r="CR449" s="176"/>
      <c r="CS449" s="176"/>
      <c r="CT449" s="176"/>
      <c r="CU449" s="176"/>
      <c r="CV449" s="176"/>
      <c r="CW449" s="176"/>
    </row>
    <row r="450" spans="1:101" s="179" customFormat="1" ht="20.100000000000001" customHeight="1">
      <c r="A450" s="657">
        <f t="shared" si="114"/>
        <v>407</v>
      </c>
      <c r="B450" s="196" t="str">
        <f t="shared" si="109"/>
        <v>Swansea Bay UHB</v>
      </c>
      <c r="C450" s="89"/>
      <c r="D450" s="89"/>
      <c r="E450" s="89"/>
      <c r="F450" s="89"/>
      <c r="G450" s="89"/>
      <c r="H450" s="197">
        <f t="shared" si="110"/>
        <v>0</v>
      </c>
      <c r="I450" s="197"/>
      <c r="J450" s="89"/>
      <c r="K450" s="90"/>
      <c r="L450" s="90"/>
      <c r="M450" s="89"/>
      <c r="N450" s="89"/>
      <c r="O450" s="89"/>
      <c r="P450" s="89"/>
      <c r="Q450" s="89"/>
      <c r="R450" s="122"/>
      <c r="S450" s="122"/>
      <c r="T450" s="122"/>
      <c r="U450" s="123"/>
      <c r="V450" s="123"/>
      <c r="W450" s="123"/>
      <c r="X450" s="122"/>
      <c r="Y450" s="122"/>
      <c r="Z450" s="122"/>
      <c r="AA450" s="122"/>
      <c r="AB450" s="122"/>
      <c r="AC450" s="122"/>
      <c r="AD450" s="197">
        <f t="shared" si="103"/>
        <v>0</v>
      </c>
      <c r="AE450" s="196" t="str">
        <f t="shared" si="115"/>
        <v/>
      </c>
      <c r="AF450" s="196" t="str">
        <f t="shared" si="104"/>
        <v/>
      </c>
      <c r="AG450" s="196" t="str">
        <f t="shared" si="105"/>
        <v/>
      </c>
      <c r="AH450" s="196" t="str">
        <f t="shared" si="106"/>
        <v/>
      </c>
      <c r="AI450" s="196" t="str">
        <f t="shared" si="107"/>
        <v/>
      </c>
      <c r="AJ450" s="196" t="str">
        <f t="shared" si="108"/>
        <v/>
      </c>
      <c r="AK450" s="196" t="str">
        <f t="shared" si="111"/>
        <v/>
      </c>
      <c r="AL450" s="196" t="str">
        <f t="shared" si="112"/>
        <v/>
      </c>
      <c r="AM450" s="176"/>
      <c r="AN450" s="176">
        <f t="shared" si="113"/>
        <v>0</v>
      </c>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c r="CI450" s="176"/>
      <c r="CJ450" s="176"/>
      <c r="CK450" s="176"/>
      <c r="CL450" s="176"/>
      <c r="CM450" s="176"/>
      <c r="CN450" s="176"/>
      <c r="CO450" s="176"/>
      <c r="CP450" s="176"/>
      <c r="CQ450" s="176"/>
      <c r="CR450" s="176"/>
      <c r="CS450" s="176"/>
      <c r="CT450" s="176"/>
      <c r="CU450" s="176"/>
      <c r="CV450" s="176"/>
      <c r="CW450" s="176"/>
    </row>
    <row r="451" spans="1:101" s="179" customFormat="1" ht="20.100000000000001" customHeight="1">
      <c r="A451" s="657">
        <f t="shared" si="114"/>
        <v>408</v>
      </c>
      <c r="B451" s="196" t="str">
        <f t="shared" si="109"/>
        <v>Swansea Bay UHB</v>
      </c>
      <c r="C451" s="89"/>
      <c r="D451" s="89"/>
      <c r="E451" s="89"/>
      <c r="F451" s="89"/>
      <c r="G451" s="89"/>
      <c r="H451" s="197">
        <f t="shared" si="110"/>
        <v>0</v>
      </c>
      <c r="I451" s="197"/>
      <c r="J451" s="89"/>
      <c r="K451" s="90"/>
      <c r="L451" s="90"/>
      <c r="M451" s="89"/>
      <c r="N451" s="89"/>
      <c r="O451" s="89"/>
      <c r="P451" s="89"/>
      <c r="Q451" s="89"/>
      <c r="R451" s="122"/>
      <c r="S451" s="122"/>
      <c r="T451" s="122"/>
      <c r="U451" s="123"/>
      <c r="V451" s="123"/>
      <c r="W451" s="123"/>
      <c r="X451" s="122"/>
      <c r="Y451" s="122"/>
      <c r="Z451" s="122"/>
      <c r="AA451" s="122"/>
      <c r="AB451" s="122"/>
      <c r="AC451" s="122"/>
      <c r="AD451" s="197">
        <f t="shared" si="103"/>
        <v>0</v>
      </c>
      <c r="AE451" s="196" t="str">
        <f t="shared" si="115"/>
        <v/>
      </c>
      <c r="AF451" s="196" t="str">
        <f t="shared" si="104"/>
        <v/>
      </c>
      <c r="AG451" s="196" t="str">
        <f t="shared" si="105"/>
        <v/>
      </c>
      <c r="AH451" s="196" t="str">
        <f t="shared" si="106"/>
        <v/>
      </c>
      <c r="AI451" s="196" t="str">
        <f t="shared" si="107"/>
        <v/>
      </c>
      <c r="AJ451" s="196" t="str">
        <f t="shared" si="108"/>
        <v/>
      </c>
      <c r="AK451" s="196" t="str">
        <f t="shared" si="111"/>
        <v/>
      </c>
      <c r="AL451" s="196" t="str">
        <f t="shared" si="112"/>
        <v/>
      </c>
      <c r="AM451" s="176"/>
      <c r="AN451" s="176">
        <f t="shared" si="113"/>
        <v>0</v>
      </c>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c r="CI451" s="176"/>
      <c r="CJ451" s="176"/>
      <c r="CK451" s="176"/>
      <c r="CL451" s="176"/>
      <c r="CM451" s="176"/>
      <c r="CN451" s="176"/>
      <c r="CO451" s="176"/>
      <c r="CP451" s="176"/>
      <c r="CQ451" s="176"/>
      <c r="CR451" s="176"/>
      <c r="CS451" s="176"/>
      <c r="CT451" s="176"/>
      <c r="CU451" s="176"/>
      <c r="CV451" s="176"/>
      <c r="CW451" s="176"/>
    </row>
    <row r="452" spans="1:101" s="179" customFormat="1" ht="20.100000000000001" customHeight="1">
      <c r="A452" s="657">
        <f t="shared" si="114"/>
        <v>409</v>
      </c>
      <c r="B452" s="196" t="str">
        <f t="shared" si="109"/>
        <v>Swansea Bay UHB</v>
      </c>
      <c r="C452" s="89"/>
      <c r="D452" s="89"/>
      <c r="E452" s="89"/>
      <c r="F452" s="89"/>
      <c r="G452" s="89"/>
      <c r="H452" s="197">
        <f t="shared" si="110"/>
        <v>0</v>
      </c>
      <c r="I452" s="197"/>
      <c r="J452" s="89"/>
      <c r="K452" s="90"/>
      <c r="L452" s="90"/>
      <c r="M452" s="89"/>
      <c r="N452" s="89"/>
      <c r="O452" s="89"/>
      <c r="P452" s="89"/>
      <c r="Q452" s="89"/>
      <c r="R452" s="122"/>
      <c r="S452" s="122"/>
      <c r="T452" s="122"/>
      <c r="U452" s="123"/>
      <c r="V452" s="123"/>
      <c r="W452" s="123"/>
      <c r="X452" s="122"/>
      <c r="Y452" s="122"/>
      <c r="Z452" s="122"/>
      <c r="AA452" s="122"/>
      <c r="AB452" s="122"/>
      <c r="AC452" s="122"/>
      <c r="AD452" s="197">
        <f t="shared" si="103"/>
        <v>0</v>
      </c>
      <c r="AE452" s="196" t="str">
        <f t="shared" si="115"/>
        <v/>
      </c>
      <c r="AF452" s="196" t="str">
        <f t="shared" si="104"/>
        <v/>
      </c>
      <c r="AG452" s="196" t="str">
        <f t="shared" si="105"/>
        <v/>
      </c>
      <c r="AH452" s="196" t="str">
        <f t="shared" si="106"/>
        <v/>
      </c>
      <c r="AI452" s="196" t="str">
        <f t="shared" si="107"/>
        <v/>
      </c>
      <c r="AJ452" s="196" t="str">
        <f t="shared" si="108"/>
        <v/>
      </c>
      <c r="AK452" s="196" t="str">
        <f t="shared" si="111"/>
        <v/>
      </c>
      <c r="AL452" s="196" t="str">
        <f t="shared" si="112"/>
        <v/>
      </c>
      <c r="AM452" s="176"/>
      <c r="AN452" s="176">
        <f t="shared" si="113"/>
        <v>0</v>
      </c>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c r="CI452" s="176"/>
      <c r="CJ452" s="176"/>
      <c r="CK452" s="176"/>
      <c r="CL452" s="176"/>
      <c r="CM452" s="176"/>
      <c r="CN452" s="176"/>
      <c r="CO452" s="176"/>
      <c r="CP452" s="176"/>
      <c r="CQ452" s="176"/>
      <c r="CR452" s="176"/>
      <c r="CS452" s="176"/>
      <c r="CT452" s="176"/>
      <c r="CU452" s="176"/>
      <c r="CV452" s="176"/>
      <c r="CW452" s="176"/>
    </row>
    <row r="453" spans="1:101" s="179" customFormat="1" ht="20.100000000000001" customHeight="1">
      <c r="A453" s="657">
        <f t="shared" si="114"/>
        <v>410</v>
      </c>
      <c r="B453" s="196" t="str">
        <f t="shared" si="109"/>
        <v>Swansea Bay UHB</v>
      </c>
      <c r="C453" s="89"/>
      <c r="D453" s="89"/>
      <c r="E453" s="89"/>
      <c r="F453" s="89"/>
      <c r="G453" s="89"/>
      <c r="H453" s="197">
        <f t="shared" si="110"/>
        <v>0</v>
      </c>
      <c r="I453" s="197"/>
      <c r="J453" s="89"/>
      <c r="K453" s="90"/>
      <c r="L453" s="90"/>
      <c r="M453" s="89"/>
      <c r="N453" s="89"/>
      <c r="O453" s="89"/>
      <c r="P453" s="89"/>
      <c r="Q453" s="89"/>
      <c r="R453" s="122"/>
      <c r="S453" s="122"/>
      <c r="T453" s="122"/>
      <c r="U453" s="123"/>
      <c r="V453" s="123"/>
      <c r="W453" s="123"/>
      <c r="X453" s="122"/>
      <c r="Y453" s="122"/>
      <c r="Z453" s="122"/>
      <c r="AA453" s="122"/>
      <c r="AB453" s="122"/>
      <c r="AC453" s="122"/>
      <c r="AD453" s="197">
        <f t="shared" si="103"/>
        <v>0</v>
      </c>
      <c r="AE453" s="196" t="str">
        <f t="shared" si="115"/>
        <v/>
      </c>
      <c r="AF453" s="196" t="str">
        <f t="shared" si="104"/>
        <v/>
      </c>
      <c r="AG453" s="196" t="str">
        <f t="shared" si="105"/>
        <v/>
      </c>
      <c r="AH453" s="196" t="str">
        <f t="shared" si="106"/>
        <v/>
      </c>
      <c r="AI453" s="196" t="str">
        <f t="shared" si="107"/>
        <v/>
      </c>
      <c r="AJ453" s="196" t="str">
        <f t="shared" si="108"/>
        <v/>
      </c>
      <c r="AK453" s="196" t="str">
        <f t="shared" si="111"/>
        <v/>
      </c>
      <c r="AL453" s="196" t="str">
        <f t="shared" si="112"/>
        <v/>
      </c>
      <c r="AM453" s="176"/>
      <c r="AN453" s="176">
        <f t="shared" si="113"/>
        <v>0</v>
      </c>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c r="CI453" s="176"/>
      <c r="CJ453" s="176"/>
      <c r="CK453" s="176"/>
      <c r="CL453" s="176"/>
      <c r="CM453" s="176"/>
      <c r="CN453" s="176"/>
      <c r="CO453" s="176"/>
      <c r="CP453" s="176"/>
      <c r="CQ453" s="176"/>
      <c r="CR453" s="176"/>
      <c r="CS453" s="176"/>
      <c r="CT453" s="176"/>
      <c r="CU453" s="176"/>
      <c r="CV453" s="176"/>
      <c r="CW453" s="176"/>
    </row>
    <row r="454" spans="1:101" s="179" customFormat="1" ht="20.100000000000001" customHeight="1">
      <c r="A454" s="657">
        <f t="shared" si="114"/>
        <v>411</v>
      </c>
      <c r="B454" s="196" t="str">
        <f t="shared" si="109"/>
        <v>Swansea Bay UHB</v>
      </c>
      <c r="C454" s="89"/>
      <c r="D454" s="89"/>
      <c r="E454" s="89"/>
      <c r="F454" s="89"/>
      <c r="G454" s="89"/>
      <c r="H454" s="197">
        <f t="shared" si="110"/>
        <v>0</v>
      </c>
      <c r="I454" s="197"/>
      <c r="J454" s="89"/>
      <c r="K454" s="90"/>
      <c r="L454" s="90"/>
      <c r="M454" s="89"/>
      <c r="N454" s="89"/>
      <c r="O454" s="89"/>
      <c r="P454" s="89"/>
      <c r="Q454" s="89"/>
      <c r="R454" s="122"/>
      <c r="S454" s="122"/>
      <c r="T454" s="122"/>
      <c r="U454" s="123"/>
      <c r="V454" s="123"/>
      <c r="W454" s="123"/>
      <c r="X454" s="122"/>
      <c r="Y454" s="122"/>
      <c r="Z454" s="122"/>
      <c r="AA454" s="122"/>
      <c r="AB454" s="122"/>
      <c r="AC454" s="122"/>
      <c r="AD454" s="197">
        <f t="shared" si="103"/>
        <v>0</v>
      </c>
      <c r="AE454" s="196" t="str">
        <f t="shared" si="115"/>
        <v/>
      </c>
      <c r="AF454" s="196" t="str">
        <f t="shared" si="104"/>
        <v/>
      </c>
      <c r="AG454" s="196" t="str">
        <f t="shared" si="105"/>
        <v/>
      </c>
      <c r="AH454" s="196" t="str">
        <f t="shared" si="106"/>
        <v/>
      </c>
      <c r="AI454" s="196" t="str">
        <f t="shared" si="107"/>
        <v/>
      </c>
      <c r="AJ454" s="196" t="str">
        <f t="shared" si="108"/>
        <v/>
      </c>
      <c r="AK454" s="196" t="str">
        <f t="shared" si="111"/>
        <v/>
      </c>
      <c r="AL454" s="196" t="str">
        <f t="shared" si="112"/>
        <v/>
      </c>
      <c r="AM454" s="176"/>
      <c r="AN454" s="176">
        <f t="shared" si="113"/>
        <v>0</v>
      </c>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c r="CI454" s="176"/>
      <c r="CJ454" s="176"/>
      <c r="CK454" s="176"/>
      <c r="CL454" s="176"/>
      <c r="CM454" s="176"/>
      <c r="CN454" s="176"/>
      <c r="CO454" s="176"/>
      <c r="CP454" s="176"/>
      <c r="CQ454" s="176"/>
      <c r="CR454" s="176"/>
      <c r="CS454" s="176"/>
      <c r="CT454" s="176"/>
      <c r="CU454" s="176"/>
      <c r="CV454" s="176"/>
      <c r="CW454" s="176"/>
    </row>
    <row r="455" spans="1:101" s="179" customFormat="1" ht="20.100000000000001" customHeight="1">
      <c r="A455" s="657">
        <f t="shared" si="114"/>
        <v>412</v>
      </c>
      <c r="B455" s="196" t="str">
        <f t="shared" si="109"/>
        <v>Swansea Bay UHB</v>
      </c>
      <c r="C455" s="89"/>
      <c r="D455" s="89"/>
      <c r="E455" s="89"/>
      <c r="F455" s="89"/>
      <c r="G455" s="89"/>
      <c r="H455" s="197">
        <f t="shared" si="110"/>
        <v>0</v>
      </c>
      <c r="I455" s="197"/>
      <c r="J455" s="89"/>
      <c r="K455" s="90"/>
      <c r="L455" s="90"/>
      <c r="M455" s="89"/>
      <c r="N455" s="89"/>
      <c r="O455" s="89"/>
      <c r="P455" s="89"/>
      <c r="Q455" s="89"/>
      <c r="R455" s="122"/>
      <c r="S455" s="122"/>
      <c r="T455" s="122"/>
      <c r="U455" s="123"/>
      <c r="V455" s="123"/>
      <c r="W455" s="123"/>
      <c r="X455" s="122"/>
      <c r="Y455" s="122"/>
      <c r="Z455" s="122"/>
      <c r="AA455" s="122"/>
      <c r="AB455" s="122"/>
      <c r="AC455" s="122"/>
      <c r="AD455" s="197">
        <f t="shared" si="103"/>
        <v>0</v>
      </c>
      <c r="AE455" s="196" t="str">
        <f t="shared" si="115"/>
        <v/>
      </c>
      <c r="AF455" s="196" t="str">
        <f t="shared" si="104"/>
        <v/>
      </c>
      <c r="AG455" s="196" t="str">
        <f t="shared" si="105"/>
        <v/>
      </c>
      <c r="AH455" s="196" t="str">
        <f t="shared" si="106"/>
        <v/>
      </c>
      <c r="AI455" s="196" t="str">
        <f t="shared" si="107"/>
        <v/>
      </c>
      <c r="AJ455" s="196" t="str">
        <f t="shared" si="108"/>
        <v/>
      </c>
      <c r="AK455" s="196" t="str">
        <f t="shared" si="111"/>
        <v/>
      </c>
      <c r="AL455" s="196" t="str">
        <f t="shared" si="112"/>
        <v/>
      </c>
      <c r="AM455" s="176"/>
      <c r="AN455" s="176">
        <f t="shared" si="113"/>
        <v>0</v>
      </c>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c r="CI455" s="176"/>
      <c r="CJ455" s="176"/>
      <c r="CK455" s="176"/>
      <c r="CL455" s="176"/>
      <c r="CM455" s="176"/>
      <c r="CN455" s="176"/>
      <c r="CO455" s="176"/>
      <c r="CP455" s="176"/>
      <c r="CQ455" s="176"/>
      <c r="CR455" s="176"/>
      <c r="CS455" s="176"/>
      <c r="CT455" s="176"/>
      <c r="CU455" s="176"/>
      <c r="CV455" s="176"/>
      <c r="CW455" s="176"/>
    </row>
    <row r="456" spans="1:101" s="179" customFormat="1" ht="20.100000000000001" customHeight="1">
      <c r="A456" s="657">
        <f t="shared" si="114"/>
        <v>413</v>
      </c>
      <c r="B456" s="196" t="str">
        <f t="shared" si="109"/>
        <v>Swansea Bay UHB</v>
      </c>
      <c r="C456" s="89"/>
      <c r="D456" s="89"/>
      <c r="E456" s="89"/>
      <c r="F456" s="89"/>
      <c r="G456" s="89"/>
      <c r="H456" s="197">
        <f t="shared" si="110"/>
        <v>0</v>
      </c>
      <c r="I456" s="197"/>
      <c r="J456" s="89"/>
      <c r="K456" s="90"/>
      <c r="L456" s="90"/>
      <c r="M456" s="89"/>
      <c r="N456" s="89"/>
      <c r="O456" s="89"/>
      <c r="P456" s="89"/>
      <c r="Q456" s="89"/>
      <c r="R456" s="122"/>
      <c r="S456" s="122"/>
      <c r="T456" s="122"/>
      <c r="U456" s="123"/>
      <c r="V456" s="123"/>
      <c r="W456" s="123"/>
      <c r="X456" s="122"/>
      <c r="Y456" s="122"/>
      <c r="Z456" s="122"/>
      <c r="AA456" s="122"/>
      <c r="AB456" s="122"/>
      <c r="AC456" s="122"/>
      <c r="AD456" s="197">
        <f t="shared" si="103"/>
        <v>0</v>
      </c>
      <c r="AE456" s="196" t="str">
        <f t="shared" si="115"/>
        <v/>
      </c>
      <c r="AF456" s="196" t="str">
        <f t="shared" si="104"/>
        <v/>
      </c>
      <c r="AG456" s="196" t="str">
        <f t="shared" si="105"/>
        <v/>
      </c>
      <c r="AH456" s="196" t="str">
        <f t="shared" si="106"/>
        <v/>
      </c>
      <c r="AI456" s="196" t="str">
        <f t="shared" si="107"/>
        <v/>
      </c>
      <c r="AJ456" s="196" t="str">
        <f t="shared" si="108"/>
        <v/>
      </c>
      <c r="AK456" s="196" t="str">
        <f t="shared" si="111"/>
        <v/>
      </c>
      <c r="AL456" s="196" t="str">
        <f t="shared" si="112"/>
        <v/>
      </c>
      <c r="AM456" s="176"/>
      <c r="AN456" s="176">
        <f t="shared" si="113"/>
        <v>0</v>
      </c>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c r="CI456" s="176"/>
      <c r="CJ456" s="176"/>
      <c r="CK456" s="176"/>
      <c r="CL456" s="176"/>
      <c r="CM456" s="176"/>
      <c r="CN456" s="176"/>
      <c r="CO456" s="176"/>
      <c r="CP456" s="176"/>
      <c r="CQ456" s="176"/>
      <c r="CR456" s="176"/>
      <c r="CS456" s="176"/>
      <c r="CT456" s="176"/>
      <c r="CU456" s="176"/>
      <c r="CV456" s="176"/>
      <c r="CW456" s="176"/>
    </row>
    <row r="457" spans="1:101" s="179" customFormat="1" ht="20.100000000000001" customHeight="1">
      <c r="A457" s="657">
        <f t="shared" si="114"/>
        <v>414</v>
      </c>
      <c r="B457" s="196" t="str">
        <f t="shared" si="109"/>
        <v>Swansea Bay UHB</v>
      </c>
      <c r="C457" s="89"/>
      <c r="D457" s="89"/>
      <c r="E457" s="89"/>
      <c r="F457" s="89"/>
      <c r="G457" s="89"/>
      <c r="H457" s="197">
        <f t="shared" si="110"/>
        <v>0</v>
      </c>
      <c r="I457" s="197"/>
      <c r="J457" s="89"/>
      <c r="K457" s="90"/>
      <c r="L457" s="90"/>
      <c r="M457" s="89"/>
      <c r="N457" s="89"/>
      <c r="O457" s="89"/>
      <c r="P457" s="89"/>
      <c r="Q457" s="89"/>
      <c r="R457" s="122"/>
      <c r="S457" s="122"/>
      <c r="T457" s="122"/>
      <c r="U457" s="123"/>
      <c r="V457" s="123"/>
      <c r="W457" s="123"/>
      <c r="X457" s="122"/>
      <c r="Y457" s="122"/>
      <c r="Z457" s="122"/>
      <c r="AA457" s="122"/>
      <c r="AB457" s="122"/>
      <c r="AC457" s="122"/>
      <c r="AD457" s="197">
        <f t="shared" si="103"/>
        <v>0</v>
      </c>
      <c r="AE457" s="196" t="str">
        <f t="shared" si="115"/>
        <v/>
      </c>
      <c r="AF457" s="196" t="str">
        <f t="shared" si="104"/>
        <v/>
      </c>
      <c r="AG457" s="196" t="str">
        <f t="shared" si="105"/>
        <v/>
      </c>
      <c r="AH457" s="196" t="str">
        <f t="shared" si="106"/>
        <v/>
      </c>
      <c r="AI457" s="196" t="str">
        <f t="shared" si="107"/>
        <v/>
      </c>
      <c r="AJ457" s="196" t="str">
        <f t="shared" si="108"/>
        <v/>
      </c>
      <c r="AK457" s="196" t="str">
        <f t="shared" si="111"/>
        <v/>
      </c>
      <c r="AL457" s="196" t="str">
        <f t="shared" si="112"/>
        <v/>
      </c>
      <c r="AM457" s="176"/>
      <c r="AN457" s="176">
        <f t="shared" si="113"/>
        <v>0</v>
      </c>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c r="CI457" s="176"/>
      <c r="CJ457" s="176"/>
      <c r="CK457" s="176"/>
      <c r="CL457" s="176"/>
      <c r="CM457" s="176"/>
      <c r="CN457" s="176"/>
      <c r="CO457" s="176"/>
      <c r="CP457" s="176"/>
      <c r="CQ457" s="176"/>
      <c r="CR457" s="176"/>
      <c r="CS457" s="176"/>
      <c r="CT457" s="176"/>
      <c r="CU457" s="176"/>
      <c r="CV457" s="176"/>
      <c r="CW457" s="176"/>
    </row>
    <row r="458" spans="1:101" s="179" customFormat="1" ht="20.100000000000001" customHeight="1">
      <c r="A458" s="657">
        <f t="shared" si="114"/>
        <v>415</v>
      </c>
      <c r="B458" s="196" t="str">
        <f t="shared" si="109"/>
        <v>Swansea Bay UHB</v>
      </c>
      <c r="C458" s="89"/>
      <c r="D458" s="89"/>
      <c r="E458" s="89"/>
      <c r="F458" s="89"/>
      <c r="G458" s="89"/>
      <c r="H458" s="197">
        <f t="shared" si="110"/>
        <v>0</v>
      </c>
      <c r="I458" s="197"/>
      <c r="J458" s="89"/>
      <c r="K458" s="90"/>
      <c r="L458" s="90"/>
      <c r="M458" s="89"/>
      <c r="N458" s="89"/>
      <c r="O458" s="89"/>
      <c r="P458" s="89"/>
      <c r="Q458" s="89"/>
      <c r="R458" s="122"/>
      <c r="S458" s="122"/>
      <c r="T458" s="122"/>
      <c r="U458" s="123"/>
      <c r="V458" s="123"/>
      <c r="W458" s="123"/>
      <c r="X458" s="122"/>
      <c r="Y458" s="122"/>
      <c r="Z458" s="122"/>
      <c r="AA458" s="122"/>
      <c r="AB458" s="122"/>
      <c r="AC458" s="122"/>
      <c r="AD458" s="197">
        <f t="shared" si="103"/>
        <v>0</v>
      </c>
      <c r="AE458" s="196" t="str">
        <f t="shared" si="115"/>
        <v/>
      </c>
      <c r="AF458" s="196" t="str">
        <f t="shared" si="104"/>
        <v/>
      </c>
      <c r="AG458" s="196" t="str">
        <f t="shared" si="105"/>
        <v/>
      </c>
      <c r="AH458" s="196" t="str">
        <f t="shared" si="106"/>
        <v/>
      </c>
      <c r="AI458" s="196" t="str">
        <f t="shared" si="107"/>
        <v/>
      </c>
      <c r="AJ458" s="196" t="str">
        <f t="shared" si="108"/>
        <v/>
      </c>
      <c r="AK458" s="196" t="str">
        <f t="shared" si="111"/>
        <v/>
      </c>
      <c r="AL458" s="196" t="str">
        <f t="shared" si="112"/>
        <v/>
      </c>
      <c r="AM458" s="176"/>
      <c r="AN458" s="176">
        <f t="shared" si="113"/>
        <v>0</v>
      </c>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c r="CI458" s="176"/>
      <c r="CJ458" s="176"/>
      <c r="CK458" s="176"/>
      <c r="CL458" s="176"/>
      <c r="CM458" s="176"/>
      <c r="CN458" s="176"/>
      <c r="CO458" s="176"/>
      <c r="CP458" s="176"/>
      <c r="CQ458" s="176"/>
      <c r="CR458" s="176"/>
      <c r="CS458" s="176"/>
      <c r="CT458" s="176"/>
      <c r="CU458" s="176"/>
      <c r="CV458" s="176"/>
      <c r="CW458" s="176"/>
    </row>
    <row r="459" spans="1:101" s="179" customFormat="1" ht="20.100000000000001" customHeight="1">
      <c r="A459" s="657">
        <f t="shared" si="114"/>
        <v>416</v>
      </c>
      <c r="B459" s="196" t="str">
        <f t="shared" si="109"/>
        <v>Swansea Bay UHB</v>
      </c>
      <c r="C459" s="89"/>
      <c r="D459" s="89"/>
      <c r="E459" s="89"/>
      <c r="F459" s="89"/>
      <c r="G459" s="89"/>
      <c r="H459" s="197">
        <f t="shared" si="110"/>
        <v>0</v>
      </c>
      <c r="I459" s="197"/>
      <c r="J459" s="89"/>
      <c r="K459" s="90"/>
      <c r="L459" s="90"/>
      <c r="M459" s="89"/>
      <c r="N459" s="89"/>
      <c r="O459" s="89"/>
      <c r="P459" s="89"/>
      <c r="Q459" s="89"/>
      <c r="R459" s="122"/>
      <c r="S459" s="122"/>
      <c r="T459" s="122"/>
      <c r="U459" s="123"/>
      <c r="V459" s="123"/>
      <c r="W459" s="123"/>
      <c r="X459" s="122"/>
      <c r="Y459" s="122"/>
      <c r="Z459" s="122"/>
      <c r="AA459" s="122"/>
      <c r="AB459" s="122"/>
      <c r="AC459" s="122"/>
      <c r="AD459" s="197">
        <f t="shared" si="103"/>
        <v>0</v>
      </c>
      <c r="AE459" s="196" t="str">
        <f t="shared" si="115"/>
        <v/>
      </c>
      <c r="AF459" s="196" t="str">
        <f t="shared" si="104"/>
        <v/>
      </c>
      <c r="AG459" s="196" t="str">
        <f t="shared" si="105"/>
        <v/>
      </c>
      <c r="AH459" s="196" t="str">
        <f t="shared" si="106"/>
        <v/>
      </c>
      <c r="AI459" s="196" t="str">
        <f t="shared" si="107"/>
        <v/>
      </c>
      <c r="AJ459" s="196" t="str">
        <f t="shared" si="108"/>
        <v/>
      </c>
      <c r="AK459" s="196" t="str">
        <f t="shared" si="111"/>
        <v/>
      </c>
      <c r="AL459" s="196" t="str">
        <f t="shared" si="112"/>
        <v/>
      </c>
      <c r="AM459" s="176"/>
      <c r="AN459" s="176">
        <f t="shared" si="113"/>
        <v>0</v>
      </c>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c r="CI459" s="176"/>
      <c r="CJ459" s="176"/>
      <c r="CK459" s="176"/>
      <c r="CL459" s="176"/>
      <c r="CM459" s="176"/>
      <c r="CN459" s="176"/>
      <c r="CO459" s="176"/>
      <c r="CP459" s="176"/>
      <c r="CQ459" s="176"/>
      <c r="CR459" s="176"/>
      <c r="CS459" s="176"/>
      <c r="CT459" s="176"/>
      <c r="CU459" s="176"/>
      <c r="CV459" s="176"/>
      <c r="CW459" s="176"/>
    </row>
    <row r="460" spans="1:101" s="179" customFormat="1" ht="20.100000000000001" customHeight="1">
      <c r="A460" s="657">
        <f t="shared" si="114"/>
        <v>417</v>
      </c>
      <c r="B460" s="196" t="str">
        <f t="shared" si="109"/>
        <v>Swansea Bay UHB</v>
      </c>
      <c r="C460" s="89"/>
      <c r="D460" s="89"/>
      <c r="E460" s="89"/>
      <c r="F460" s="89"/>
      <c r="G460" s="89"/>
      <c r="H460" s="197">
        <f t="shared" si="110"/>
        <v>0</v>
      </c>
      <c r="I460" s="197"/>
      <c r="J460" s="89"/>
      <c r="K460" s="90"/>
      <c r="L460" s="90"/>
      <c r="M460" s="89"/>
      <c r="N460" s="89"/>
      <c r="O460" s="89"/>
      <c r="P460" s="89"/>
      <c r="Q460" s="89"/>
      <c r="R460" s="122"/>
      <c r="S460" s="122"/>
      <c r="T460" s="122"/>
      <c r="U460" s="123"/>
      <c r="V460" s="123"/>
      <c r="W460" s="123"/>
      <c r="X460" s="122"/>
      <c r="Y460" s="122"/>
      <c r="Z460" s="122"/>
      <c r="AA460" s="122"/>
      <c r="AB460" s="122"/>
      <c r="AC460" s="122"/>
      <c r="AD460" s="197">
        <f t="shared" si="103"/>
        <v>0</v>
      </c>
      <c r="AE460" s="196" t="str">
        <f t="shared" si="115"/>
        <v/>
      </c>
      <c r="AF460" s="196" t="str">
        <f t="shared" si="104"/>
        <v/>
      </c>
      <c r="AG460" s="196" t="str">
        <f t="shared" si="105"/>
        <v/>
      </c>
      <c r="AH460" s="196" t="str">
        <f t="shared" si="106"/>
        <v/>
      </c>
      <c r="AI460" s="196" t="str">
        <f t="shared" si="107"/>
        <v/>
      </c>
      <c r="AJ460" s="196" t="str">
        <f t="shared" si="108"/>
        <v/>
      </c>
      <c r="AK460" s="196" t="str">
        <f t="shared" si="111"/>
        <v/>
      </c>
      <c r="AL460" s="196" t="str">
        <f t="shared" si="112"/>
        <v/>
      </c>
      <c r="AM460" s="176"/>
      <c r="AN460" s="176">
        <f t="shared" si="113"/>
        <v>0</v>
      </c>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c r="CI460" s="176"/>
      <c r="CJ460" s="176"/>
      <c r="CK460" s="176"/>
      <c r="CL460" s="176"/>
      <c r="CM460" s="176"/>
      <c r="CN460" s="176"/>
      <c r="CO460" s="176"/>
      <c r="CP460" s="176"/>
      <c r="CQ460" s="176"/>
      <c r="CR460" s="176"/>
      <c r="CS460" s="176"/>
      <c r="CT460" s="176"/>
      <c r="CU460" s="176"/>
      <c r="CV460" s="176"/>
      <c r="CW460" s="176"/>
    </row>
    <row r="461" spans="1:101" s="179" customFormat="1" ht="20.100000000000001" customHeight="1">
      <c r="A461" s="657">
        <f t="shared" si="114"/>
        <v>418</v>
      </c>
      <c r="B461" s="196" t="str">
        <f t="shared" si="109"/>
        <v>Swansea Bay UHB</v>
      </c>
      <c r="C461" s="89"/>
      <c r="D461" s="89"/>
      <c r="E461" s="89"/>
      <c r="F461" s="89"/>
      <c r="G461" s="89"/>
      <c r="H461" s="197">
        <f t="shared" si="110"/>
        <v>0</v>
      </c>
      <c r="I461" s="197"/>
      <c r="J461" s="89"/>
      <c r="K461" s="90"/>
      <c r="L461" s="90"/>
      <c r="M461" s="89"/>
      <c r="N461" s="89"/>
      <c r="O461" s="89"/>
      <c r="P461" s="89"/>
      <c r="Q461" s="89"/>
      <c r="R461" s="122"/>
      <c r="S461" s="122"/>
      <c r="T461" s="122"/>
      <c r="U461" s="123"/>
      <c r="V461" s="123"/>
      <c r="W461" s="123"/>
      <c r="X461" s="122"/>
      <c r="Y461" s="122"/>
      <c r="Z461" s="122"/>
      <c r="AA461" s="122"/>
      <c r="AB461" s="122"/>
      <c r="AC461" s="122"/>
      <c r="AD461" s="197">
        <f t="shared" si="103"/>
        <v>0</v>
      </c>
      <c r="AE461" s="196" t="str">
        <f t="shared" si="115"/>
        <v/>
      </c>
      <c r="AF461" s="196" t="str">
        <f t="shared" si="104"/>
        <v/>
      </c>
      <c r="AG461" s="196" t="str">
        <f t="shared" si="105"/>
        <v/>
      </c>
      <c r="AH461" s="196" t="str">
        <f t="shared" si="106"/>
        <v/>
      </c>
      <c r="AI461" s="196" t="str">
        <f t="shared" si="107"/>
        <v/>
      </c>
      <c r="AJ461" s="196" t="str">
        <f t="shared" si="108"/>
        <v/>
      </c>
      <c r="AK461" s="196" t="str">
        <f t="shared" si="111"/>
        <v/>
      </c>
      <c r="AL461" s="196" t="str">
        <f t="shared" si="112"/>
        <v/>
      </c>
      <c r="AM461" s="176"/>
      <c r="AN461" s="176">
        <f t="shared" si="113"/>
        <v>0</v>
      </c>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c r="CI461" s="176"/>
      <c r="CJ461" s="176"/>
      <c r="CK461" s="176"/>
      <c r="CL461" s="176"/>
      <c r="CM461" s="176"/>
      <c r="CN461" s="176"/>
      <c r="CO461" s="176"/>
      <c r="CP461" s="176"/>
      <c r="CQ461" s="176"/>
      <c r="CR461" s="176"/>
      <c r="CS461" s="176"/>
      <c r="CT461" s="176"/>
      <c r="CU461" s="176"/>
      <c r="CV461" s="176"/>
      <c r="CW461" s="176"/>
    </row>
    <row r="462" spans="1:101" s="179" customFormat="1" ht="20.100000000000001" customHeight="1">
      <c r="A462" s="657">
        <f t="shared" si="114"/>
        <v>419</v>
      </c>
      <c r="B462" s="196" t="str">
        <f t="shared" si="109"/>
        <v>Swansea Bay UHB</v>
      </c>
      <c r="C462" s="89"/>
      <c r="D462" s="89"/>
      <c r="E462" s="89"/>
      <c r="F462" s="89"/>
      <c r="G462" s="89"/>
      <c r="H462" s="197">
        <f t="shared" si="110"/>
        <v>0</v>
      </c>
      <c r="I462" s="197"/>
      <c r="J462" s="89"/>
      <c r="K462" s="90"/>
      <c r="L462" s="90"/>
      <c r="M462" s="89"/>
      <c r="N462" s="89"/>
      <c r="O462" s="89"/>
      <c r="P462" s="89"/>
      <c r="Q462" s="89"/>
      <c r="R462" s="122"/>
      <c r="S462" s="122"/>
      <c r="T462" s="122"/>
      <c r="U462" s="123"/>
      <c r="V462" s="123"/>
      <c r="W462" s="123"/>
      <c r="X462" s="122"/>
      <c r="Y462" s="122"/>
      <c r="Z462" s="122"/>
      <c r="AA462" s="122"/>
      <c r="AB462" s="122"/>
      <c r="AC462" s="122"/>
      <c r="AD462" s="197">
        <f t="shared" si="103"/>
        <v>0</v>
      </c>
      <c r="AE462" s="196" t="str">
        <f t="shared" si="115"/>
        <v/>
      </c>
      <c r="AF462" s="196" t="str">
        <f t="shared" si="104"/>
        <v/>
      </c>
      <c r="AG462" s="196" t="str">
        <f t="shared" si="105"/>
        <v/>
      </c>
      <c r="AH462" s="196" t="str">
        <f t="shared" si="106"/>
        <v/>
      </c>
      <c r="AI462" s="196" t="str">
        <f t="shared" si="107"/>
        <v/>
      </c>
      <c r="AJ462" s="196" t="str">
        <f t="shared" si="108"/>
        <v/>
      </c>
      <c r="AK462" s="196" t="str">
        <f t="shared" si="111"/>
        <v/>
      </c>
      <c r="AL462" s="196" t="str">
        <f t="shared" si="112"/>
        <v/>
      </c>
      <c r="AM462" s="176"/>
      <c r="AN462" s="176">
        <f t="shared" si="113"/>
        <v>0</v>
      </c>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c r="CI462" s="176"/>
      <c r="CJ462" s="176"/>
      <c r="CK462" s="176"/>
      <c r="CL462" s="176"/>
      <c r="CM462" s="176"/>
      <c r="CN462" s="176"/>
      <c r="CO462" s="176"/>
      <c r="CP462" s="176"/>
      <c r="CQ462" s="176"/>
      <c r="CR462" s="176"/>
      <c r="CS462" s="176"/>
      <c r="CT462" s="176"/>
      <c r="CU462" s="176"/>
      <c r="CV462" s="176"/>
      <c r="CW462" s="176"/>
    </row>
    <row r="463" spans="1:101" s="179" customFormat="1" ht="20.100000000000001" customHeight="1">
      <c r="A463" s="657">
        <f t="shared" si="114"/>
        <v>420</v>
      </c>
      <c r="B463" s="196" t="str">
        <f t="shared" si="109"/>
        <v>Swansea Bay UHB</v>
      </c>
      <c r="C463" s="89"/>
      <c r="D463" s="89"/>
      <c r="E463" s="89"/>
      <c r="F463" s="89"/>
      <c r="G463" s="89"/>
      <c r="H463" s="197">
        <f t="shared" si="110"/>
        <v>0</v>
      </c>
      <c r="I463" s="197"/>
      <c r="J463" s="89"/>
      <c r="K463" s="90"/>
      <c r="L463" s="90"/>
      <c r="M463" s="89"/>
      <c r="N463" s="89"/>
      <c r="O463" s="89"/>
      <c r="P463" s="89"/>
      <c r="Q463" s="89"/>
      <c r="R463" s="122"/>
      <c r="S463" s="122"/>
      <c r="T463" s="122"/>
      <c r="U463" s="123"/>
      <c r="V463" s="123"/>
      <c r="W463" s="123"/>
      <c r="X463" s="122"/>
      <c r="Y463" s="122"/>
      <c r="Z463" s="122"/>
      <c r="AA463" s="122"/>
      <c r="AB463" s="122"/>
      <c r="AC463" s="122"/>
      <c r="AD463" s="197">
        <f t="shared" si="103"/>
        <v>0</v>
      </c>
      <c r="AE463" s="196" t="str">
        <f t="shared" si="115"/>
        <v/>
      </c>
      <c r="AF463" s="196" t="str">
        <f t="shared" si="104"/>
        <v/>
      </c>
      <c r="AG463" s="196" t="str">
        <f t="shared" si="105"/>
        <v/>
      </c>
      <c r="AH463" s="196" t="str">
        <f t="shared" si="106"/>
        <v/>
      </c>
      <c r="AI463" s="196" t="str">
        <f t="shared" si="107"/>
        <v/>
      </c>
      <c r="AJ463" s="196" t="str">
        <f t="shared" si="108"/>
        <v/>
      </c>
      <c r="AK463" s="196" t="str">
        <f t="shared" si="111"/>
        <v/>
      </c>
      <c r="AL463" s="196" t="str">
        <f t="shared" si="112"/>
        <v/>
      </c>
      <c r="AM463" s="176"/>
      <c r="AN463" s="176">
        <f t="shared" si="113"/>
        <v>0</v>
      </c>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c r="CI463" s="176"/>
      <c r="CJ463" s="176"/>
      <c r="CK463" s="176"/>
      <c r="CL463" s="176"/>
      <c r="CM463" s="176"/>
      <c r="CN463" s="176"/>
      <c r="CO463" s="176"/>
      <c r="CP463" s="176"/>
      <c r="CQ463" s="176"/>
      <c r="CR463" s="176"/>
      <c r="CS463" s="176"/>
      <c r="CT463" s="176"/>
      <c r="CU463" s="176"/>
      <c r="CV463" s="176"/>
      <c r="CW463" s="176"/>
    </row>
    <row r="464" spans="1:101" s="179" customFormat="1" ht="20.100000000000001" customHeight="1">
      <c r="A464" s="657">
        <f t="shared" si="114"/>
        <v>421</v>
      </c>
      <c r="B464" s="196" t="str">
        <f t="shared" si="109"/>
        <v>Swansea Bay UHB</v>
      </c>
      <c r="C464" s="89"/>
      <c r="D464" s="89"/>
      <c r="E464" s="89"/>
      <c r="F464" s="89"/>
      <c r="G464" s="89"/>
      <c r="H464" s="197">
        <f t="shared" si="110"/>
        <v>0</v>
      </c>
      <c r="I464" s="197"/>
      <c r="J464" s="89"/>
      <c r="K464" s="90"/>
      <c r="L464" s="90"/>
      <c r="M464" s="89"/>
      <c r="N464" s="89"/>
      <c r="O464" s="89"/>
      <c r="P464" s="89"/>
      <c r="Q464" s="89"/>
      <c r="R464" s="122"/>
      <c r="S464" s="122"/>
      <c r="T464" s="122"/>
      <c r="U464" s="123"/>
      <c r="V464" s="123"/>
      <c r="W464" s="123"/>
      <c r="X464" s="122"/>
      <c r="Y464" s="122"/>
      <c r="Z464" s="122"/>
      <c r="AA464" s="122"/>
      <c r="AB464" s="122"/>
      <c r="AC464" s="122"/>
      <c r="AD464" s="197">
        <f t="shared" si="103"/>
        <v>0</v>
      </c>
      <c r="AE464" s="196" t="str">
        <f t="shared" si="115"/>
        <v/>
      </c>
      <c r="AF464" s="196" t="str">
        <f t="shared" si="104"/>
        <v/>
      </c>
      <c r="AG464" s="196" t="str">
        <f t="shared" si="105"/>
        <v/>
      </c>
      <c r="AH464" s="196" t="str">
        <f t="shared" si="106"/>
        <v/>
      </c>
      <c r="AI464" s="196" t="str">
        <f t="shared" si="107"/>
        <v/>
      </c>
      <c r="AJ464" s="196" t="str">
        <f t="shared" si="108"/>
        <v/>
      </c>
      <c r="AK464" s="196" t="str">
        <f t="shared" si="111"/>
        <v/>
      </c>
      <c r="AL464" s="196" t="str">
        <f t="shared" si="112"/>
        <v/>
      </c>
      <c r="AM464" s="176"/>
      <c r="AN464" s="176">
        <f t="shared" si="113"/>
        <v>0</v>
      </c>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c r="CI464" s="176"/>
      <c r="CJ464" s="176"/>
      <c r="CK464" s="176"/>
      <c r="CL464" s="176"/>
      <c r="CM464" s="176"/>
      <c r="CN464" s="176"/>
      <c r="CO464" s="176"/>
      <c r="CP464" s="176"/>
      <c r="CQ464" s="176"/>
      <c r="CR464" s="176"/>
      <c r="CS464" s="176"/>
      <c r="CT464" s="176"/>
      <c r="CU464" s="176"/>
      <c r="CV464" s="176"/>
      <c r="CW464" s="176"/>
    </row>
    <row r="465" spans="1:101" s="179" customFormat="1" ht="20.100000000000001" customHeight="1">
      <c r="A465" s="657">
        <f t="shared" si="114"/>
        <v>422</v>
      </c>
      <c r="B465" s="196" t="str">
        <f t="shared" si="109"/>
        <v>Swansea Bay UHB</v>
      </c>
      <c r="C465" s="89"/>
      <c r="D465" s="89"/>
      <c r="E465" s="89"/>
      <c r="F465" s="89"/>
      <c r="G465" s="89"/>
      <c r="H465" s="197">
        <f t="shared" si="110"/>
        <v>0</v>
      </c>
      <c r="I465" s="197"/>
      <c r="J465" s="89"/>
      <c r="K465" s="90"/>
      <c r="L465" s="90"/>
      <c r="M465" s="89"/>
      <c r="N465" s="89"/>
      <c r="O465" s="89"/>
      <c r="P465" s="89"/>
      <c r="Q465" s="89"/>
      <c r="R465" s="122"/>
      <c r="S465" s="122"/>
      <c r="T465" s="122"/>
      <c r="U465" s="123"/>
      <c r="V465" s="123"/>
      <c r="W465" s="123"/>
      <c r="X465" s="122"/>
      <c r="Y465" s="122"/>
      <c r="Z465" s="122"/>
      <c r="AA465" s="122"/>
      <c r="AB465" s="122"/>
      <c r="AC465" s="122"/>
      <c r="AD465" s="197">
        <f t="shared" si="103"/>
        <v>0</v>
      </c>
      <c r="AE465" s="196" t="str">
        <f t="shared" si="115"/>
        <v/>
      </c>
      <c r="AF465" s="196" t="str">
        <f t="shared" si="104"/>
        <v/>
      </c>
      <c r="AG465" s="196" t="str">
        <f t="shared" si="105"/>
        <v/>
      </c>
      <c r="AH465" s="196" t="str">
        <f t="shared" si="106"/>
        <v/>
      </c>
      <c r="AI465" s="196" t="str">
        <f t="shared" si="107"/>
        <v/>
      </c>
      <c r="AJ465" s="196" t="str">
        <f t="shared" si="108"/>
        <v/>
      </c>
      <c r="AK465" s="196" t="str">
        <f t="shared" si="111"/>
        <v/>
      </c>
      <c r="AL465" s="196" t="str">
        <f t="shared" si="112"/>
        <v/>
      </c>
      <c r="AM465" s="176"/>
      <c r="AN465" s="176">
        <f t="shared" si="113"/>
        <v>0</v>
      </c>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c r="CI465" s="176"/>
      <c r="CJ465" s="176"/>
      <c r="CK465" s="176"/>
      <c r="CL465" s="176"/>
      <c r="CM465" s="176"/>
      <c r="CN465" s="176"/>
      <c r="CO465" s="176"/>
      <c r="CP465" s="176"/>
      <c r="CQ465" s="176"/>
      <c r="CR465" s="176"/>
      <c r="CS465" s="176"/>
      <c r="CT465" s="176"/>
      <c r="CU465" s="176"/>
      <c r="CV465" s="176"/>
      <c r="CW465" s="176"/>
    </row>
    <row r="466" spans="1:101" s="179" customFormat="1" ht="20.100000000000001" customHeight="1">
      <c r="A466" s="657">
        <f t="shared" si="114"/>
        <v>423</v>
      </c>
      <c r="B466" s="196" t="str">
        <f t="shared" si="109"/>
        <v>Swansea Bay UHB</v>
      </c>
      <c r="C466" s="89"/>
      <c r="D466" s="89"/>
      <c r="E466" s="89"/>
      <c r="F466" s="89"/>
      <c r="G466" s="89"/>
      <c r="H466" s="197">
        <f t="shared" si="110"/>
        <v>0</v>
      </c>
      <c r="I466" s="197"/>
      <c r="J466" s="89"/>
      <c r="K466" s="90"/>
      <c r="L466" s="90"/>
      <c r="M466" s="89"/>
      <c r="N466" s="89"/>
      <c r="O466" s="89"/>
      <c r="P466" s="89"/>
      <c r="Q466" s="89"/>
      <c r="R466" s="122"/>
      <c r="S466" s="122"/>
      <c r="T466" s="122"/>
      <c r="U466" s="123"/>
      <c r="V466" s="123"/>
      <c r="W466" s="123"/>
      <c r="X466" s="122"/>
      <c r="Y466" s="122"/>
      <c r="Z466" s="122"/>
      <c r="AA466" s="122"/>
      <c r="AB466" s="122"/>
      <c r="AC466" s="122"/>
      <c r="AD466" s="197">
        <f t="shared" si="103"/>
        <v>0</v>
      </c>
      <c r="AE466" s="196" t="str">
        <f t="shared" si="115"/>
        <v/>
      </c>
      <c r="AF466" s="196" t="str">
        <f t="shared" si="104"/>
        <v/>
      </c>
      <c r="AG466" s="196" t="str">
        <f t="shared" si="105"/>
        <v/>
      </c>
      <c r="AH466" s="196" t="str">
        <f t="shared" si="106"/>
        <v/>
      </c>
      <c r="AI466" s="196" t="str">
        <f t="shared" si="107"/>
        <v/>
      </c>
      <c r="AJ466" s="196" t="str">
        <f t="shared" si="108"/>
        <v/>
      </c>
      <c r="AK466" s="196" t="str">
        <f t="shared" si="111"/>
        <v/>
      </c>
      <c r="AL466" s="196" t="str">
        <f t="shared" si="112"/>
        <v/>
      </c>
      <c r="AM466" s="176"/>
      <c r="AN466" s="176">
        <f t="shared" si="113"/>
        <v>0</v>
      </c>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c r="CI466" s="176"/>
      <c r="CJ466" s="176"/>
      <c r="CK466" s="176"/>
      <c r="CL466" s="176"/>
      <c r="CM466" s="176"/>
      <c r="CN466" s="176"/>
      <c r="CO466" s="176"/>
      <c r="CP466" s="176"/>
      <c r="CQ466" s="176"/>
      <c r="CR466" s="176"/>
      <c r="CS466" s="176"/>
      <c r="CT466" s="176"/>
      <c r="CU466" s="176"/>
      <c r="CV466" s="176"/>
      <c r="CW466" s="176"/>
    </row>
    <row r="467" spans="1:101" s="179" customFormat="1" ht="20.100000000000001" customHeight="1">
      <c r="A467" s="657">
        <f t="shared" si="114"/>
        <v>424</v>
      </c>
      <c r="B467" s="196" t="str">
        <f t="shared" si="109"/>
        <v>Swansea Bay UHB</v>
      </c>
      <c r="C467" s="89"/>
      <c r="D467" s="89"/>
      <c r="E467" s="89"/>
      <c r="F467" s="89"/>
      <c r="G467" s="89"/>
      <c r="H467" s="197">
        <f t="shared" si="110"/>
        <v>0</v>
      </c>
      <c r="I467" s="197"/>
      <c r="J467" s="89"/>
      <c r="K467" s="90"/>
      <c r="L467" s="90"/>
      <c r="M467" s="89"/>
      <c r="N467" s="89"/>
      <c r="O467" s="89"/>
      <c r="P467" s="89"/>
      <c r="Q467" s="89"/>
      <c r="R467" s="122"/>
      <c r="S467" s="122"/>
      <c r="T467" s="122"/>
      <c r="U467" s="123"/>
      <c r="V467" s="123"/>
      <c r="W467" s="123"/>
      <c r="X467" s="122"/>
      <c r="Y467" s="122"/>
      <c r="Z467" s="122"/>
      <c r="AA467" s="122"/>
      <c r="AB467" s="122"/>
      <c r="AC467" s="122"/>
      <c r="AD467" s="197">
        <f t="shared" si="103"/>
        <v>0</v>
      </c>
      <c r="AE467" s="196" t="str">
        <f t="shared" si="115"/>
        <v/>
      </c>
      <c r="AF467" s="196" t="str">
        <f t="shared" si="104"/>
        <v/>
      </c>
      <c r="AG467" s="196" t="str">
        <f t="shared" si="105"/>
        <v/>
      </c>
      <c r="AH467" s="196" t="str">
        <f t="shared" si="106"/>
        <v/>
      </c>
      <c r="AI467" s="196" t="str">
        <f t="shared" si="107"/>
        <v/>
      </c>
      <c r="AJ467" s="196" t="str">
        <f t="shared" si="108"/>
        <v/>
      </c>
      <c r="AK467" s="196" t="str">
        <f t="shared" si="111"/>
        <v/>
      </c>
      <c r="AL467" s="196" t="str">
        <f t="shared" si="112"/>
        <v/>
      </c>
      <c r="AM467" s="176"/>
      <c r="AN467" s="176">
        <f t="shared" si="113"/>
        <v>0</v>
      </c>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c r="CI467" s="176"/>
      <c r="CJ467" s="176"/>
      <c r="CK467" s="176"/>
      <c r="CL467" s="176"/>
      <c r="CM467" s="176"/>
      <c r="CN467" s="176"/>
      <c r="CO467" s="176"/>
      <c r="CP467" s="176"/>
      <c r="CQ467" s="176"/>
      <c r="CR467" s="176"/>
      <c r="CS467" s="176"/>
      <c r="CT467" s="176"/>
      <c r="CU467" s="176"/>
      <c r="CV467" s="176"/>
      <c r="CW467" s="176"/>
    </row>
    <row r="468" spans="1:101" s="179" customFormat="1" ht="20.100000000000001" customHeight="1">
      <c r="A468" s="657">
        <f t="shared" si="114"/>
        <v>425</v>
      </c>
      <c r="B468" s="196" t="str">
        <f t="shared" si="109"/>
        <v>Swansea Bay UHB</v>
      </c>
      <c r="C468" s="89"/>
      <c r="D468" s="89"/>
      <c r="E468" s="89"/>
      <c r="F468" s="89"/>
      <c r="G468" s="89"/>
      <c r="H468" s="197">
        <f t="shared" si="110"/>
        <v>0</v>
      </c>
      <c r="I468" s="197"/>
      <c r="J468" s="89"/>
      <c r="K468" s="90"/>
      <c r="L468" s="90"/>
      <c r="M468" s="89"/>
      <c r="N468" s="89"/>
      <c r="O468" s="89"/>
      <c r="P468" s="89"/>
      <c r="Q468" s="89"/>
      <c r="R468" s="122"/>
      <c r="S468" s="122"/>
      <c r="T468" s="122"/>
      <c r="U468" s="123"/>
      <c r="V468" s="123"/>
      <c r="W468" s="123"/>
      <c r="X468" s="122"/>
      <c r="Y468" s="122"/>
      <c r="Z468" s="122"/>
      <c r="AA468" s="122"/>
      <c r="AB468" s="122"/>
      <c r="AC468" s="122"/>
      <c r="AD468" s="197">
        <f t="shared" si="103"/>
        <v>0</v>
      </c>
      <c r="AE468" s="196" t="str">
        <f t="shared" si="115"/>
        <v/>
      </c>
      <c r="AF468" s="196" t="str">
        <f t="shared" si="104"/>
        <v/>
      </c>
      <c r="AG468" s="196" t="str">
        <f t="shared" si="105"/>
        <v/>
      </c>
      <c r="AH468" s="196" t="str">
        <f t="shared" si="106"/>
        <v/>
      </c>
      <c r="AI468" s="196" t="str">
        <f t="shared" si="107"/>
        <v/>
      </c>
      <c r="AJ468" s="196" t="str">
        <f t="shared" si="108"/>
        <v/>
      </c>
      <c r="AK468" s="196" t="str">
        <f t="shared" si="111"/>
        <v/>
      </c>
      <c r="AL468" s="196" t="str">
        <f t="shared" si="112"/>
        <v/>
      </c>
      <c r="AM468" s="176"/>
      <c r="AN468" s="176">
        <f t="shared" si="113"/>
        <v>0</v>
      </c>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c r="CI468" s="176"/>
      <c r="CJ468" s="176"/>
      <c r="CK468" s="176"/>
      <c r="CL468" s="176"/>
      <c r="CM468" s="176"/>
      <c r="CN468" s="176"/>
      <c r="CO468" s="176"/>
      <c r="CP468" s="176"/>
      <c r="CQ468" s="176"/>
      <c r="CR468" s="176"/>
      <c r="CS468" s="176"/>
      <c r="CT468" s="176"/>
      <c r="CU468" s="176"/>
      <c r="CV468" s="176"/>
      <c r="CW468" s="176"/>
    </row>
    <row r="469" spans="1:101" s="179" customFormat="1" ht="20.100000000000001" customHeight="1">
      <c r="A469" s="657">
        <f t="shared" si="114"/>
        <v>426</v>
      </c>
      <c r="B469" s="196" t="str">
        <f t="shared" si="109"/>
        <v>Swansea Bay UHB</v>
      </c>
      <c r="C469" s="89"/>
      <c r="D469" s="89"/>
      <c r="E469" s="89"/>
      <c r="F469" s="89"/>
      <c r="G469" s="89"/>
      <c r="H469" s="197">
        <f t="shared" si="110"/>
        <v>0</v>
      </c>
      <c r="I469" s="197"/>
      <c r="J469" s="89"/>
      <c r="K469" s="90"/>
      <c r="L469" s="90"/>
      <c r="M469" s="89"/>
      <c r="N469" s="89"/>
      <c r="O469" s="89"/>
      <c r="P469" s="89"/>
      <c r="Q469" s="89"/>
      <c r="R469" s="122"/>
      <c r="S469" s="122"/>
      <c r="T469" s="122"/>
      <c r="U469" s="123"/>
      <c r="V469" s="123"/>
      <c r="W469" s="123"/>
      <c r="X469" s="122"/>
      <c r="Y469" s="122"/>
      <c r="Z469" s="122"/>
      <c r="AA469" s="122"/>
      <c r="AB469" s="122"/>
      <c r="AC469" s="122"/>
      <c r="AD469" s="197">
        <f t="shared" si="103"/>
        <v>0</v>
      </c>
      <c r="AE469" s="196" t="str">
        <f t="shared" si="115"/>
        <v/>
      </c>
      <c r="AF469" s="196" t="str">
        <f t="shared" si="104"/>
        <v/>
      </c>
      <c r="AG469" s="196" t="str">
        <f t="shared" si="105"/>
        <v/>
      </c>
      <c r="AH469" s="196" t="str">
        <f t="shared" si="106"/>
        <v/>
      </c>
      <c r="AI469" s="196" t="str">
        <f t="shared" si="107"/>
        <v/>
      </c>
      <c r="AJ469" s="196" t="str">
        <f t="shared" si="108"/>
        <v/>
      </c>
      <c r="AK469" s="196" t="str">
        <f t="shared" si="111"/>
        <v/>
      </c>
      <c r="AL469" s="196" t="str">
        <f t="shared" si="112"/>
        <v/>
      </c>
      <c r="AM469" s="176"/>
      <c r="AN469" s="176">
        <f t="shared" si="113"/>
        <v>0</v>
      </c>
      <c r="AO469" s="176"/>
      <c r="AP469" s="176"/>
      <c r="AQ469" s="176"/>
      <c r="AR469" s="176"/>
      <c r="AS469" s="176"/>
      <c r="AT469" s="176"/>
      <c r="AU469" s="176"/>
      <c r="AV469" s="176"/>
      <c r="AW469" s="176"/>
      <c r="AX469" s="176"/>
      <c r="AY469" s="176"/>
      <c r="AZ469" s="176"/>
      <c r="BA469" s="176"/>
      <c r="BB469" s="176"/>
      <c r="BC469" s="176"/>
      <c r="BD469" s="176"/>
      <c r="BE469" s="176"/>
      <c r="BF469" s="176"/>
      <c r="BG469" s="176"/>
      <c r="BH469" s="176"/>
      <c r="BI469" s="176"/>
      <c r="BJ469" s="176"/>
      <c r="BK469" s="176"/>
      <c r="BL469" s="176"/>
      <c r="BM469" s="176"/>
      <c r="BN469" s="176"/>
      <c r="BO469" s="176"/>
      <c r="BP469" s="176"/>
      <c r="BQ469" s="176"/>
      <c r="BR469" s="176"/>
      <c r="BS469" s="176"/>
      <c r="BT469" s="176"/>
      <c r="BU469" s="176"/>
      <c r="BV469" s="176"/>
      <c r="BW469" s="176"/>
      <c r="BX469" s="176"/>
      <c r="BY469" s="176"/>
      <c r="BZ469" s="176"/>
      <c r="CA469" s="176"/>
      <c r="CB469" s="176"/>
      <c r="CC469" s="176"/>
      <c r="CD469" s="176"/>
      <c r="CE469" s="176"/>
      <c r="CF469" s="176"/>
      <c r="CG469" s="176"/>
      <c r="CH469" s="176"/>
      <c r="CI469" s="176"/>
      <c r="CJ469" s="176"/>
      <c r="CK469" s="176"/>
      <c r="CL469" s="176"/>
      <c r="CM469" s="176"/>
      <c r="CN469" s="176"/>
      <c r="CO469" s="176"/>
      <c r="CP469" s="176"/>
      <c r="CQ469" s="176"/>
      <c r="CR469" s="176"/>
      <c r="CS469" s="176"/>
      <c r="CT469" s="176"/>
      <c r="CU469" s="176"/>
      <c r="CV469" s="176"/>
      <c r="CW469" s="176"/>
    </row>
    <row r="470" spans="1:101" s="179" customFormat="1" ht="20.100000000000001" customHeight="1">
      <c r="A470" s="657">
        <f t="shared" si="114"/>
        <v>427</v>
      </c>
      <c r="B470" s="196" t="str">
        <f t="shared" si="109"/>
        <v>Swansea Bay UHB</v>
      </c>
      <c r="C470" s="89"/>
      <c r="D470" s="89"/>
      <c r="E470" s="89"/>
      <c r="F470" s="89"/>
      <c r="G470" s="89"/>
      <c r="H470" s="197">
        <f t="shared" si="110"/>
        <v>0</v>
      </c>
      <c r="I470" s="197"/>
      <c r="J470" s="89"/>
      <c r="K470" s="90"/>
      <c r="L470" s="90"/>
      <c r="M470" s="89"/>
      <c r="N470" s="89"/>
      <c r="O470" s="89"/>
      <c r="P470" s="89"/>
      <c r="Q470" s="89"/>
      <c r="R470" s="122"/>
      <c r="S470" s="122"/>
      <c r="T470" s="122"/>
      <c r="U470" s="123"/>
      <c r="V470" s="123"/>
      <c r="W470" s="123"/>
      <c r="X470" s="122"/>
      <c r="Y470" s="122"/>
      <c r="Z470" s="122"/>
      <c r="AA470" s="122"/>
      <c r="AB470" s="122"/>
      <c r="AC470" s="122"/>
      <c r="AD470" s="197">
        <f t="shared" si="103"/>
        <v>0</v>
      </c>
      <c r="AE470" s="196" t="str">
        <f t="shared" si="115"/>
        <v/>
      </c>
      <c r="AF470" s="196" t="str">
        <f t="shared" si="104"/>
        <v/>
      </c>
      <c r="AG470" s="196" t="str">
        <f t="shared" si="105"/>
        <v/>
      </c>
      <c r="AH470" s="196" t="str">
        <f t="shared" si="106"/>
        <v/>
      </c>
      <c r="AI470" s="196" t="str">
        <f t="shared" si="107"/>
        <v/>
      </c>
      <c r="AJ470" s="196" t="str">
        <f t="shared" si="108"/>
        <v/>
      </c>
      <c r="AK470" s="196" t="str">
        <f t="shared" si="111"/>
        <v/>
      </c>
      <c r="AL470" s="196" t="str">
        <f t="shared" si="112"/>
        <v/>
      </c>
      <c r="AM470" s="176"/>
      <c r="AN470" s="176">
        <f t="shared" si="113"/>
        <v>0</v>
      </c>
      <c r="AO470" s="176"/>
      <c r="AP470" s="176"/>
      <c r="AQ470" s="176"/>
      <c r="AR470" s="176"/>
      <c r="AS470" s="176"/>
      <c r="AT470" s="176"/>
      <c r="AU470" s="176"/>
      <c r="AV470" s="176"/>
      <c r="AW470" s="176"/>
      <c r="AX470" s="176"/>
      <c r="AY470" s="176"/>
      <c r="AZ470" s="176"/>
      <c r="BA470" s="176"/>
      <c r="BB470" s="176"/>
      <c r="BC470" s="176"/>
      <c r="BD470" s="176"/>
      <c r="BE470" s="176"/>
      <c r="BF470" s="176"/>
      <c r="BG470" s="176"/>
      <c r="BH470" s="176"/>
      <c r="BI470" s="176"/>
      <c r="BJ470" s="176"/>
      <c r="BK470" s="176"/>
      <c r="BL470" s="176"/>
      <c r="BM470" s="176"/>
      <c r="BN470" s="176"/>
      <c r="BO470" s="176"/>
      <c r="BP470" s="176"/>
      <c r="BQ470" s="176"/>
      <c r="BR470" s="176"/>
      <c r="BS470" s="176"/>
      <c r="BT470" s="176"/>
      <c r="BU470" s="176"/>
      <c r="BV470" s="176"/>
      <c r="BW470" s="176"/>
      <c r="BX470" s="176"/>
      <c r="BY470" s="176"/>
      <c r="BZ470" s="176"/>
      <c r="CA470" s="176"/>
      <c r="CB470" s="176"/>
      <c r="CC470" s="176"/>
      <c r="CD470" s="176"/>
      <c r="CE470" s="176"/>
      <c r="CF470" s="176"/>
      <c r="CG470" s="176"/>
      <c r="CH470" s="176"/>
      <c r="CI470" s="176"/>
      <c r="CJ470" s="176"/>
      <c r="CK470" s="176"/>
      <c r="CL470" s="176"/>
      <c r="CM470" s="176"/>
      <c r="CN470" s="176"/>
      <c r="CO470" s="176"/>
      <c r="CP470" s="176"/>
      <c r="CQ470" s="176"/>
      <c r="CR470" s="176"/>
      <c r="CS470" s="176"/>
      <c r="CT470" s="176"/>
      <c r="CU470" s="176"/>
      <c r="CV470" s="176"/>
      <c r="CW470" s="176"/>
    </row>
    <row r="471" spans="1:101" s="179" customFormat="1" ht="20.100000000000001" customHeight="1">
      <c r="A471" s="657">
        <f t="shared" si="114"/>
        <v>428</v>
      </c>
      <c r="B471" s="196" t="str">
        <f t="shared" si="109"/>
        <v>Swansea Bay UHB</v>
      </c>
      <c r="C471" s="89"/>
      <c r="D471" s="89"/>
      <c r="E471" s="89"/>
      <c r="F471" s="89"/>
      <c r="G471" s="89"/>
      <c r="H471" s="197">
        <f t="shared" si="110"/>
        <v>0</v>
      </c>
      <c r="I471" s="197"/>
      <c r="J471" s="89"/>
      <c r="K471" s="90"/>
      <c r="L471" s="90"/>
      <c r="M471" s="89"/>
      <c r="N471" s="89"/>
      <c r="O471" s="89"/>
      <c r="P471" s="89"/>
      <c r="Q471" s="89"/>
      <c r="R471" s="122"/>
      <c r="S471" s="122"/>
      <c r="T471" s="122"/>
      <c r="U471" s="123"/>
      <c r="V471" s="123"/>
      <c r="W471" s="123"/>
      <c r="X471" s="122"/>
      <c r="Y471" s="122"/>
      <c r="Z471" s="122"/>
      <c r="AA471" s="122"/>
      <c r="AB471" s="122"/>
      <c r="AC471" s="122"/>
      <c r="AD471" s="197">
        <f t="shared" si="103"/>
        <v>0</v>
      </c>
      <c r="AE471" s="196" t="str">
        <f t="shared" si="115"/>
        <v/>
      </c>
      <c r="AF471" s="196" t="str">
        <f t="shared" si="104"/>
        <v/>
      </c>
      <c r="AG471" s="196" t="str">
        <f t="shared" si="105"/>
        <v/>
      </c>
      <c r="AH471" s="196" t="str">
        <f t="shared" si="106"/>
        <v/>
      </c>
      <c r="AI471" s="196" t="str">
        <f t="shared" si="107"/>
        <v/>
      </c>
      <c r="AJ471" s="196" t="str">
        <f t="shared" si="108"/>
        <v/>
      </c>
      <c r="AK471" s="196" t="str">
        <f t="shared" si="111"/>
        <v/>
      </c>
      <c r="AL471" s="196" t="str">
        <f t="shared" si="112"/>
        <v/>
      </c>
      <c r="AM471" s="176"/>
      <c r="AN471" s="176">
        <f t="shared" si="113"/>
        <v>0</v>
      </c>
      <c r="AO471" s="176"/>
      <c r="AP471" s="176"/>
      <c r="AQ471" s="176"/>
      <c r="AR471" s="176"/>
      <c r="AS471" s="176"/>
      <c r="AT471" s="176"/>
      <c r="AU471" s="176"/>
      <c r="AV471" s="176"/>
      <c r="AW471" s="176"/>
      <c r="AX471" s="176"/>
      <c r="AY471" s="176"/>
      <c r="AZ471" s="176"/>
      <c r="BA471" s="176"/>
      <c r="BB471" s="176"/>
      <c r="BC471" s="176"/>
      <c r="BD471" s="176"/>
      <c r="BE471" s="176"/>
      <c r="BF471" s="176"/>
      <c r="BG471" s="176"/>
      <c r="BH471" s="176"/>
      <c r="BI471" s="176"/>
      <c r="BJ471" s="176"/>
      <c r="BK471" s="176"/>
      <c r="BL471" s="176"/>
      <c r="BM471" s="176"/>
      <c r="BN471" s="176"/>
      <c r="BO471" s="176"/>
      <c r="BP471" s="176"/>
      <c r="BQ471" s="176"/>
      <c r="BR471" s="176"/>
      <c r="BS471" s="176"/>
      <c r="BT471" s="176"/>
      <c r="BU471" s="176"/>
      <c r="BV471" s="176"/>
      <c r="BW471" s="176"/>
      <c r="BX471" s="176"/>
      <c r="BY471" s="176"/>
      <c r="BZ471" s="176"/>
      <c r="CA471" s="176"/>
      <c r="CB471" s="176"/>
      <c r="CC471" s="176"/>
      <c r="CD471" s="176"/>
      <c r="CE471" s="176"/>
      <c r="CF471" s="176"/>
      <c r="CG471" s="176"/>
      <c r="CH471" s="176"/>
      <c r="CI471" s="176"/>
      <c r="CJ471" s="176"/>
      <c r="CK471" s="176"/>
      <c r="CL471" s="176"/>
      <c r="CM471" s="176"/>
      <c r="CN471" s="176"/>
      <c r="CO471" s="176"/>
      <c r="CP471" s="176"/>
      <c r="CQ471" s="176"/>
      <c r="CR471" s="176"/>
      <c r="CS471" s="176"/>
      <c r="CT471" s="176"/>
      <c r="CU471" s="176"/>
      <c r="CV471" s="176"/>
      <c r="CW471" s="176"/>
    </row>
    <row r="472" spans="1:101" s="179" customFormat="1" ht="20.100000000000001" customHeight="1">
      <c r="A472" s="657">
        <f t="shared" si="114"/>
        <v>429</v>
      </c>
      <c r="B472" s="196" t="str">
        <f t="shared" si="109"/>
        <v>Swansea Bay UHB</v>
      </c>
      <c r="C472" s="89"/>
      <c r="D472" s="89"/>
      <c r="E472" s="89"/>
      <c r="F472" s="89"/>
      <c r="G472" s="89"/>
      <c r="H472" s="197">
        <f t="shared" si="110"/>
        <v>0</v>
      </c>
      <c r="I472" s="197"/>
      <c r="J472" s="89"/>
      <c r="K472" s="90"/>
      <c r="L472" s="90"/>
      <c r="M472" s="89"/>
      <c r="N472" s="89"/>
      <c r="O472" s="89"/>
      <c r="P472" s="89"/>
      <c r="Q472" s="89"/>
      <c r="R472" s="122"/>
      <c r="S472" s="122"/>
      <c r="T472" s="122"/>
      <c r="U472" s="123"/>
      <c r="V472" s="123"/>
      <c r="W472" s="123"/>
      <c r="X472" s="122"/>
      <c r="Y472" s="122"/>
      <c r="Z472" s="122"/>
      <c r="AA472" s="122"/>
      <c r="AB472" s="122"/>
      <c r="AC472" s="122"/>
      <c r="AD472" s="197">
        <f t="shared" si="103"/>
        <v>0</v>
      </c>
      <c r="AE472" s="196" t="str">
        <f t="shared" si="115"/>
        <v/>
      </c>
      <c r="AF472" s="196" t="str">
        <f t="shared" si="104"/>
        <v/>
      </c>
      <c r="AG472" s="196" t="str">
        <f t="shared" si="105"/>
        <v/>
      </c>
      <c r="AH472" s="196" t="str">
        <f t="shared" si="106"/>
        <v/>
      </c>
      <c r="AI472" s="196" t="str">
        <f t="shared" si="107"/>
        <v/>
      </c>
      <c r="AJ472" s="196" t="str">
        <f t="shared" si="108"/>
        <v/>
      </c>
      <c r="AK472" s="196" t="str">
        <f t="shared" si="111"/>
        <v/>
      </c>
      <c r="AL472" s="196" t="str">
        <f t="shared" si="112"/>
        <v/>
      </c>
      <c r="AM472" s="176"/>
      <c r="AN472" s="176">
        <f t="shared" si="113"/>
        <v>0</v>
      </c>
      <c r="AO472" s="176"/>
      <c r="AP472" s="176"/>
      <c r="AQ472" s="176"/>
      <c r="AR472" s="176"/>
      <c r="AS472" s="176"/>
      <c r="AT472" s="176"/>
      <c r="AU472" s="176"/>
      <c r="AV472" s="176"/>
      <c r="AW472" s="176"/>
      <c r="AX472" s="176"/>
      <c r="AY472" s="176"/>
      <c r="AZ472" s="176"/>
      <c r="BA472" s="176"/>
      <c r="BB472" s="176"/>
      <c r="BC472" s="176"/>
      <c r="BD472" s="176"/>
      <c r="BE472" s="176"/>
      <c r="BF472" s="176"/>
      <c r="BG472" s="176"/>
      <c r="BH472" s="176"/>
      <c r="BI472" s="176"/>
      <c r="BJ472" s="176"/>
      <c r="BK472" s="176"/>
      <c r="BL472" s="176"/>
      <c r="BM472" s="176"/>
      <c r="BN472" s="176"/>
      <c r="BO472" s="176"/>
      <c r="BP472" s="176"/>
      <c r="BQ472" s="176"/>
      <c r="BR472" s="176"/>
      <c r="BS472" s="176"/>
      <c r="BT472" s="176"/>
      <c r="BU472" s="176"/>
      <c r="BV472" s="176"/>
      <c r="BW472" s="176"/>
      <c r="BX472" s="176"/>
      <c r="BY472" s="176"/>
      <c r="BZ472" s="176"/>
      <c r="CA472" s="176"/>
      <c r="CB472" s="176"/>
      <c r="CC472" s="176"/>
      <c r="CD472" s="176"/>
      <c r="CE472" s="176"/>
      <c r="CF472" s="176"/>
      <c r="CG472" s="176"/>
      <c r="CH472" s="176"/>
      <c r="CI472" s="176"/>
      <c r="CJ472" s="176"/>
      <c r="CK472" s="176"/>
      <c r="CL472" s="176"/>
      <c r="CM472" s="176"/>
      <c r="CN472" s="176"/>
      <c r="CO472" s="176"/>
      <c r="CP472" s="176"/>
      <c r="CQ472" s="176"/>
      <c r="CR472" s="176"/>
      <c r="CS472" s="176"/>
      <c r="CT472" s="176"/>
      <c r="CU472" s="176"/>
      <c r="CV472" s="176"/>
      <c r="CW472" s="176"/>
    </row>
    <row r="473" spans="1:101" s="179" customFormat="1" ht="20.100000000000001" customHeight="1">
      <c r="A473" s="657">
        <f t="shared" si="114"/>
        <v>430</v>
      </c>
      <c r="B473" s="196" t="str">
        <f t="shared" si="109"/>
        <v>Swansea Bay UHB</v>
      </c>
      <c r="C473" s="89"/>
      <c r="D473" s="89"/>
      <c r="E473" s="89"/>
      <c r="F473" s="89"/>
      <c r="G473" s="89"/>
      <c r="H473" s="197">
        <f t="shared" si="110"/>
        <v>0</v>
      </c>
      <c r="I473" s="197"/>
      <c r="J473" s="89"/>
      <c r="K473" s="90"/>
      <c r="L473" s="90"/>
      <c r="M473" s="89"/>
      <c r="N473" s="89"/>
      <c r="O473" s="89"/>
      <c r="P473" s="89"/>
      <c r="Q473" s="89"/>
      <c r="R473" s="122"/>
      <c r="S473" s="122"/>
      <c r="T473" s="122"/>
      <c r="U473" s="123"/>
      <c r="V473" s="123"/>
      <c r="W473" s="123"/>
      <c r="X473" s="122"/>
      <c r="Y473" s="122"/>
      <c r="Z473" s="122"/>
      <c r="AA473" s="122"/>
      <c r="AB473" s="122"/>
      <c r="AC473" s="122"/>
      <c r="AD473" s="197">
        <f t="shared" si="103"/>
        <v>0</v>
      </c>
      <c r="AE473" s="196" t="str">
        <f t="shared" si="115"/>
        <v/>
      </c>
      <c r="AF473" s="196" t="str">
        <f t="shared" si="104"/>
        <v/>
      </c>
      <c r="AG473" s="196" t="str">
        <f t="shared" si="105"/>
        <v/>
      </c>
      <c r="AH473" s="196" t="str">
        <f t="shared" si="106"/>
        <v/>
      </c>
      <c r="AI473" s="196" t="str">
        <f t="shared" si="107"/>
        <v/>
      </c>
      <c r="AJ473" s="196" t="str">
        <f t="shared" si="108"/>
        <v/>
      </c>
      <c r="AK473" s="196" t="str">
        <f t="shared" si="111"/>
        <v/>
      </c>
      <c r="AL473" s="196" t="str">
        <f t="shared" si="112"/>
        <v/>
      </c>
      <c r="AM473" s="176"/>
      <c r="AN473" s="176">
        <f t="shared" si="113"/>
        <v>0</v>
      </c>
      <c r="AO473" s="176"/>
      <c r="AP473" s="176"/>
      <c r="AQ473" s="176"/>
      <c r="AR473" s="176"/>
      <c r="AS473" s="176"/>
      <c r="AT473" s="176"/>
      <c r="AU473" s="176"/>
      <c r="AV473" s="176"/>
      <c r="AW473" s="176"/>
      <c r="AX473" s="176"/>
      <c r="AY473" s="176"/>
      <c r="AZ473" s="176"/>
      <c r="BA473" s="176"/>
      <c r="BB473" s="176"/>
      <c r="BC473" s="176"/>
      <c r="BD473" s="176"/>
      <c r="BE473" s="176"/>
      <c r="BF473" s="176"/>
      <c r="BG473" s="176"/>
      <c r="BH473" s="176"/>
      <c r="BI473" s="176"/>
      <c r="BJ473" s="176"/>
      <c r="BK473" s="176"/>
      <c r="BL473" s="176"/>
      <c r="BM473" s="176"/>
      <c r="BN473" s="176"/>
      <c r="BO473" s="176"/>
      <c r="BP473" s="176"/>
      <c r="BQ473" s="176"/>
      <c r="BR473" s="176"/>
      <c r="BS473" s="176"/>
      <c r="BT473" s="176"/>
      <c r="BU473" s="176"/>
      <c r="BV473" s="176"/>
      <c r="BW473" s="176"/>
      <c r="BX473" s="176"/>
      <c r="BY473" s="176"/>
      <c r="BZ473" s="176"/>
      <c r="CA473" s="176"/>
      <c r="CB473" s="176"/>
      <c r="CC473" s="176"/>
      <c r="CD473" s="176"/>
      <c r="CE473" s="176"/>
      <c r="CF473" s="176"/>
      <c r="CG473" s="176"/>
      <c r="CH473" s="176"/>
      <c r="CI473" s="176"/>
      <c r="CJ473" s="176"/>
      <c r="CK473" s="176"/>
      <c r="CL473" s="176"/>
      <c r="CM473" s="176"/>
      <c r="CN473" s="176"/>
      <c r="CO473" s="176"/>
      <c r="CP473" s="176"/>
      <c r="CQ473" s="176"/>
      <c r="CR473" s="176"/>
      <c r="CS473" s="176"/>
      <c r="CT473" s="176"/>
      <c r="CU473" s="176"/>
      <c r="CV473" s="176"/>
      <c r="CW473" s="176"/>
    </row>
    <row r="474" spans="1:101" s="179" customFormat="1" ht="20.100000000000001" customHeight="1">
      <c r="A474" s="657">
        <f t="shared" si="114"/>
        <v>431</v>
      </c>
      <c r="B474" s="196" t="str">
        <f t="shared" si="109"/>
        <v>Swansea Bay UHB</v>
      </c>
      <c r="C474" s="89"/>
      <c r="D474" s="89"/>
      <c r="E474" s="89"/>
      <c r="F474" s="89"/>
      <c r="G474" s="89"/>
      <c r="H474" s="197">
        <f t="shared" si="110"/>
        <v>0</v>
      </c>
      <c r="I474" s="197"/>
      <c r="J474" s="89"/>
      <c r="K474" s="90"/>
      <c r="L474" s="90"/>
      <c r="M474" s="89"/>
      <c r="N474" s="89"/>
      <c r="O474" s="89"/>
      <c r="P474" s="89"/>
      <c r="Q474" s="89"/>
      <c r="R474" s="122"/>
      <c r="S474" s="122"/>
      <c r="T474" s="122"/>
      <c r="U474" s="123"/>
      <c r="V474" s="123"/>
      <c r="W474" s="123"/>
      <c r="X474" s="122"/>
      <c r="Y474" s="122"/>
      <c r="Z474" s="122"/>
      <c r="AA474" s="122"/>
      <c r="AB474" s="122"/>
      <c r="AC474" s="122"/>
      <c r="AD474" s="197">
        <f t="shared" si="103"/>
        <v>0</v>
      </c>
      <c r="AE474" s="196" t="str">
        <f t="shared" si="115"/>
        <v/>
      </c>
      <c r="AF474" s="196" t="str">
        <f t="shared" si="104"/>
        <v/>
      </c>
      <c r="AG474" s="196" t="str">
        <f t="shared" si="105"/>
        <v/>
      </c>
      <c r="AH474" s="196" t="str">
        <f t="shared" si="106"/>
        <v/>
      </c>
      <c r="AI474" s="196" t="str">
        <f t="shared" si="107"/>
        <v/>
      </c>
      <c r="AJ474" s="196" t="str">
        <f t="shared" si="108"/>
        <v/>
      </c>
      <c r="AK474" s="196" t="str">
        <f t="shared" si="111"/>
        <v/>
      </c>
      <c r="AL474" s="196" t="str">
        <f t="shared" si="112"/>
        <v/>
      </c>
      <c r="AM474" s="176"/>
      <c r="AN474" s="176">
        <f t="shared" si="113"/>
        <v>0</v>
      </c>
      <c r="AO474" s="176"/>
      <c r="AP474" s="176"/>
      <c r="AQ474" s="176"/>
      <c r="AR474" s="176"/>
      <c r="AS474" s="176"/>
      <c r="AT474" s="176"/>
      <c r="AU474" s="176"/>
      <c r="AV474" s="176"/>
      <c r="AW474" s="176"/>
      <c r="AX474" s="176"/>
      <c r="AY474" s="176"/>
      <c r="AZ474" s="176"/>
      <c r="BA474" s="176"/>
      <c r="BB474" s="176"/>
      <c r="BC474" s="176"/>
      <c r="BD474" s="176"/>
      <c r="BE474" s="176"/>
      <c r="BF474" s="176"/>
      <c r="BG474" s="176"/>
      <c r="BH474" s="176"/>
      <c r="BI474" s="176"/>
      <c r="BJ474" s="176"/>
      <c r="BK474" s="176"/>
      <c r="BL474" s="176"/>
      <c r="BM474" s="176"/>
      <c r="BN474" s="176"/>
      <c r="BO474" s="176"/>
      <c r="BP474" s="176"/>
      <c r="BQ474" s="176"/>
      <c r="BR474" s="176"/>
      <c r="BS474" s="176"/>
      <c r="BT474" s="176"/>
      <c r="BU474" s="176"/>
      <c r="BV474" s="176"/>
      <c r="BW474" s="176"/>
      <c r="BX474" s="176"/>
      <c r="BY474" s="176"/>
      <c r="BZ474" s="176"/>
      <c r="CA474" s="176"/>
      <c r="CB474" s="176"/>
      <c r="CC474" s="176"/>
      <c r="CD474" s="176"/>
      <c r="CE474" s="176"/>
      <c r="CF474" s="176"/>
      <c r="CG474" s="176"/>
      <c r="CH474" s="176"/>
      <c r="CI474" s="176"/>
      <c r="CJ474" s="176"/>
      <c r="CK474" s="176"/>
      <c r="CL474" s="176"/>
      <c r="CM474" s="176"/>
      <c r="CN474" s="176"/>
      <c r="CO474" s="176"/>
      <c r="CP474" s="176"/>
      <c r="CQ474" s="176"/>
      <c r="CR474" s="176"/>
      <c r="CS474" s="176"/>
      <c r="CT474" s="176"/>
      <c r="CU474" s="176"/>
      <c r="CV474" s="176"/>
      <c r="CW474" s="176"/>
    </row>
    <row r="475" spans="1:101" s="179" customFormat="1" ht="20.100000000000001" customHeight="1">
      <c r="A475" s="657">
        <f t="shared" si="114"/>
        <v>432</v>
      </c>
      <c r="B475" s="196" t="str">
        <f t="shared" si="109"/>
        <v>Swansea Bay UHB</v>
      </c>
      <c r="C475" s="89"/>
      <c r="D475" s="89"/>
      <c r="E475" s="89"/>
      <c r="F475" s="89"/>
      <c r="G475" s="89"/>
      <c r="H475" s="197">
        <f t="shared" si="110"/>
        <v>0</v>
      </c>
      <c r="I475" s="197"/>
      <c r="J475" s="89"/>
      <c r="K475" s="90"/>
      <c r="L475" s="90"/>
      <c r="M475" s="89"/>
      <c r="N475" s="89"/>
      <c r="O475" s="89"/>
      <c r="P475" s="89"/>
      <c r="Q475" s="89"/>
      <c r="R475" s="122"/>
      <c r="S475" s="122"/>
      <c r="T475" s="122"/>
      <c r="U475" s="123"/>
      <c r="V475" s="123"/>
      <c r="W475" s="123"/>
      <c r="X475" s="122"/>
      <c r="Y475" s="122"/>
      <c r="Z475" s="122"/>
      <c r="AA475" s="122"/>
      <c r="AB475" s="122"/>
      <c r="AC475" s="122"/>
      <c r="AD475" s="197">
        <f t="shared" si="103"/>
        <v>0</v>
      </c>
      <c r="AE475" s="196" t="str">
        <f t="shared" si="115"/>
        <v/>
      </c>
      <c r="AF475" s="196" t="str">
        <f t="shared" si="104"/>
        <v/>
      </c>
      <c r="AG475" s="196" t="str">
        <f t="shared" si="105"/>
        <v/>
      </c>
      <c r="AH475" s="196" t="str">
        <f t="shared" si="106"/>
        <v/>
      </c>
      <c r="AI475" s="196" t="str">
        <f t="shared" si="107"/>
        <v/>
      </c>
      <c r="AJ475" s="196" t="str">
        <f t="shared" si="108"/>
        <v/>
      </c>
      <c r="AK475" s="196" t="str">
        <f t="shared" si="111"/>
        <v/>
      </c>
      <c r="AL475" s="196" t="str">
        <f t="shared" si="112"/>
        <v/>
      </c>
      <c r="AM475" s="176"/>
      <c r="AN475" s="176">
        <f t="shared" si="113"/>
        <v>0</v>
      </c>
      <c r="AO475" s="176"/>
      <c r="AP475" s="176"/>
      <c r="AQ475" s="176"/>
      <c r="AR475" s="176"/>
      <c r="AS475" s="176"/>
      <c r="AT475" s="176"/>
      <c r="AU475" s="176"/>
      <c r="AV475" s="176"/>
      <c r="AW475" s="176"/>
      <c r="AX475" s="176"/>
      <c r="AY475" s="176"/>
      <c r="AZ475" s="176"/>
      <c r="BA475" s="176"/>
      <c r="BB475" s="176"/>
      <c r="BC475" s="176"/>
      <c r="BD475" s="176"/>
      <c r="BE475" s="176"/>
      <c r="BF475" s="176"/>
      <c r="BG475" s="176"/>
      <c r="BH475" s="176"/>
      <c r="BI475" s="176"/>
      <c r="BJ475" s="176"/>
      <c r="BK475" s="176"/>
      <c r="BL475" s="176"/>
      <c r="BM475" s="176"/>
      <c r="BN475" s="176"/>
      <c r="BO475" s="176"/>
      <c r="BP475" s="176"/>
      <c r="BQ475" s="176"/>
      <c r="BR475" s="176"/>
      <c r="BS475" s="176"/>
      <c r="BT475" s="176"/>
      <c r="BU475" s="176"/>
      <c r="BV475" s="176"/>
      <c r="BW475" s="176"/>
      <c r="BX475" s="176"/>
      <c r="BY475" s="176"/>
      <c r="BZ475" s="176"/>
      <c r="CA475" s="176"/>
      <c r="CB475" s="176"/>
      <c r="CC475" s="176"/>
      <c r="CD475" s="176"/>
      <c r="CE475" s="176"/>
      <c r="CF475" s="176"/>
      <c r="CG475" s="176"/>
      <c r="CH475" s="176"/>
      <c r="CI475" s="176"/>
      <c r="CJ475" s="176"/>
      <c r="CK475" s="176"/>
      <c r="CL475" s="176"/>
      <c r="CM475" s="176"/>
      <c r="CN475" s="176"/>
      <c r="CO475" s="176"/>
      <c r="CP475" s="176"/>
      <c r="CQ475" s="176"/>
      <c r="CR475" s="176"/>
      <c r="CS475" s="176"/>
      <c r="CT475" s="176"/>
      <c r="CU475" s="176"/>
      <c r="CV475" s="176"/>
      <c r="CW475" s="176"/>
    </row>
    <row r="476" spans="1:101" s="179" customFormat="1" ht="20.100000000000001" customHeight="1">
      <c r="A476" s="657">
        <f t="shared" si="114"/>
        <v>433</v>
      </c>
      <c r="B476" s="196" t="str">
        <f t="shared" si="109"/>
        <v>Swansea Bay UHB</v>
      </c>
      <c r="C476" s="89"/>
      <c r="D476" s="89"/>
      <c r="E476" s="89"/>
      <c r="F476" s="89"/>
      <c r="G476" s="89"/>
      <c r="H476" s="197">
        <f t="shared" si="110"/>
        <v>0</v>
      </c>
      <c r="I476" s="197"/>
      <c r="J476" s="89"/>
      <c r="K476" s="90"/>
      <c r="L476" s="90"/>
      <c r="M476" s="89"/>
      <c r="N476" s="89"/>
      <c r="O476" s="89"/>
      <c r="P476" s="89"/>
      <c r="Q476" s="89"/>
      <c r="R476" s="122"/>
      <c r="S476" s="122"/>
      <c r="T476" s="122"/>
      <c r="U476" s="123"/>
      <c r="V476" s="123"/>
      <c r="W476" s="123"/>
      <c r="X476" s="122"/>
      <c r="Y476" s="122"/>
      <c r="Z476" s="122"/>
      <c r="AA476" s="122"/>
      <c r="AB476" s="122"/>
      <c r="AC476" s="122"/>
      <c r="AD476" s="197">
        <f t="shared" si="103"/>
        <v>0</v>
      </c>
      <c r="AE476" s="196" t="str">
        <f t="shared" si="115"/>
        <v/>
      </c>
      <c r="AF476" s="196" t="str">
        <f t="shared" si="104"/>
        <v/>
      </c>
      <c r="AG476" s="196" t="str">
        <f t="shared" si="105"/>
        <v/>
      </c>
      <c r="AH476" s="196" t="str">
        <f t="shared" si="106"/>
        <v/>
      </c>
      <c r="AI476" s="196" t="str">
        <f t="shared" si="107"/>
        <v/>
      </c>
      <c r="AJ476" s="196" t="str">
        <f t="shared" si="108"/>
        <v/>
      </c>
      <c r="AK476" s="196" t="str">
        <f t="shared" si="111"/>
        <v/>
      </c>
      <c r="AL476" s="196" t="str">
        <f t="shared" si="112"/>
        <v/>
      </c>
      <c r="AM476" s="176"/>
      <c r="AN476" s="176">
        <f t="shared" si="113"/>
        <v>0</v>
      </c>
      <c r="AO476" s="176"/>
      <c r="AP476" s="176"/>
      <c r="AQ476" s="176"/>
      <c r="AR476" s="176"/>
      <c r="AS476" s="176"/>
      <c r="AT476" s="176"/>
      <c r="AU476" s="176"/>
      <c r="AV476" s="176"/>
      <c r="AW476" s="176"/>
      <c r="AX476" s="176"/>
      <c r="AY476" s="176"/>
      <c r="AZ476" s="176"/>
      <c r="BA476" s="176"/>
      <c r="BB476" s="176"/>
      <c r="BC476" s="176"/>
      <c r="BD476" s="176"/>
      <c r="BE476" s="176"/>
      <c r="BF476" s="176"/>
      <c r="BG476" s="176"/>
      <c r="BH476" s="176"/>
      <c r="BI476" s="176"/>
      <c r="BJ476" s="176"/>
      <c r="BK476" s="176"/>
      <c r="BL476" s="176"/>
      <c r="BM476" s="176"/>
      <c r="BN476" s="176"/>
      <c r="BO476" s="176"/>
      <c r="BP476" s="176"/>
      <c r="BQ476" s="176"/>
      <c r="BR476" s="176"/>
      <c r="BS476" s="176"/>
      <c r="BT476" s="176"/>
      <c r="BU476" s="176"/>
      <c r="BV476" s="176"/>
      <c r="BW476" s="176"/>
      <c r="BX476" s="176"/>
      <c r="BY476" s="176"/>
      <c r="BZ476" s="176"/>
      <c r="CA476" s="176"/>
      <c r="CB476" s="176"/>
      <c r="CC476" s="176"/>
      <c r="CD476" s="176"/>
      <c r="CE476" s="176"/>
      <c r="CF476" s="176"/>
      <c r="CG476" s="176"/>
      <c r="CH476" s="176"/>
      <c r="CI476" s="176"/>
      <c r="CJ476" s="176"/>
      <c r="CK476" s="176"/>
      <c r="CL476" s="176"/>
      <c r="CM476" s="176"/>
      <c r="CN476" s="176"/>
      <c r="CO476" s="176"/>
      <c r="CP476" s="176"/>
      <c r="CQ476" s="176"/>
      <c r="CR476" s="176"/>
      <c r="CS476" s="176"/>
      <c r="CT476" s="176"/>
      <c r="CU476" s="176"/>
      <c r="CV476" s="176"/>
      <c r="CW476" s="176"/>
    </row>
    <row r="477" spans="1:101" s="179" customFormat="1" ht="20.100000000000001" customHeight="1">
      <c r="A477" s="657">
        <f t="shared" si="114"/>
        <v>434</v>
      </c>
      <c r="B477" s="196" t="str">
        <f t="shared" si="109"/>
        <v>Swansea Bay UHB</v>
      </c>
      <c r="C477" s="89"/>
      <c r="D477" s="89"/>
      <c r="E477" s="89"/>
      <c r="F477" s="89"/>
      <c r="G477" s="89"/>
      <c r="H477" s="197">
        <f t="shared" si="110"/>
        <v>0</v>
      </c>
      <c r="I477" s="197"/>
      <c r="J477" s="89"/>
      <c r="K477" s="90"/>
      <c r="L477" s="90"/>
      <c r="M477" s="89"/>
      <c r="N477" s="89"/>
      <c r="O477" s="89"/>
      <c r="P477" s="89"/>
      <c r="Q477" s="89"/>
      <c r="R477" s="122"/>
      <c r="S477" s="122"/>
      <c r="T477" s="122"/>
      <c r="U477" s="123"/>
      <c r="V477" s="123"/>
      <c r="W477" s="123"/>
      <c r="X477" s="122"/>
      <c r="Y477" s="122"/>
      <c r="Z477" s="122"/>
      <c r="AA477" s="122"/>
      <c r="AB477" s="122"/>
      <c r="AC477" s="122"/>
      <c r="AD477" s="197">
        <f t="shared" si="103"/>
        <v>0</v>
      </c>
      <c r="AE477" s="196" t="str">
        <f t="shared" si="115"/>
        <v/>
      </c>
      <c r="AF477" s="196" t="str">
        <f t="shared" si="104"/>
        <v/>
      </c>
      <c r="AG477" s="196" t="str">
        <f t="shared" si="105"/>
        <v/>
      </c>
      <c r="AH477" s="196" t="str">
        <f t="shared" si="106"/>
        <v/>
      </c>
      <c r="AI477" s="196" t="str">
        <f t="shared" si="107"/>
        <v/>
      </c>
      <c r="AJ477" s="196" t="str">
        <f t="shared" si="108"/>
        <v/>
      </c>
      <c r="AK477" s="196" t="str">
        <f t="shared" si="111"/>
        <v/>
      </c>
      <c r="AL477" s="196" t="str">
        <f t="shared" si="112"/>
        <v/>
      </c>
      <c r="AM477" s="176"/>
      <c r="AN477" s="176">
        <f t="shared" si="113"/>
        <v>0</v>
      </c>
      <c r="AO477" s="176"/>
      <c r="AP477" s="176"/>
      <c r="AQ477" s="176"/>
      <c r="AR477" s="176"/>
      <c r="AS477" s="176"/>
      <c r="AT477" s="176"/>
      <c r="AU477" s="176"/>
      <c r="AV477" s="176"/>
      <c r="AW477" s="176"/>
      <c r="AX477" s="176"/>
      <c r="AY477" s="176"/>
      <c r="AZ477" s="176"/>
      <c r="BA477" s="176"/>
      <c r="BB477" s="176"/>
      <c r="BC477" s="176"/>
      <c r="BD477" s="176"/>
      <c r="BE477" s="176"/>
      <c r="BF477" s="176"/>
      <c r="BG477" s="176"/>
      <c r="BH477" s="176"/>
      <c r="BI477" s="176"/>
      <c r="BJ477" s="176"/>
      <c r="BK477" s="176"/>
      <c r="BL477" s="176"/>
      <c r="BM477" s="176"/>
      <c r="BN477" s="176"/>
      <c r="BO477" s="176"/>
      <c r="BP477" s="176"/>
      <c r="BQ477" s="176"/>
      <c r="BR477" s="176"/>
      <c r="BS477" s="176"/>
      <c r="BT477" s="176"/>
      <c r="BU477" s="176"/>
      <c r="BV477" s="176"/>
      <c r="BW477" s="176"/>
      <c r="BX477" s="176"/>
      <c r="BY477" s="176"/>
      <c r="BZ477" s="176"/>
      <c r="CA477" s="176"/>
      <c r="CB477" s="176"/>
      <c r="CC477" s="176"/>
      <c r="CD477" s="176"/>
      <c r="CE477" s="176"/>
      <c r="CF477" s="176"/>
      <c r="CG477" s="176"/>
      <c r="CH477" s="176"/>
      <c r="CI477" s="176"/>
      <c r="CJ477" s="176"/>
      <c r="CK477" s="176"/>
      <c r="CL477" s="176"/>
      <c r="CM477" s="176"/>
      <c r="CN477" s="176"/>
      <c r="CO477" s="176"/>
      <c r="CP477" s="176"/>
      <c r="CQ477" s="176"/>
      <c r="CR477" s="176"/>
      <c r="CS477" s="176"/>
      <c r="CT477" s="176"/>
      <c r="CU477" s="176"/>
      <c r="CV477" s="176"/>
      <c r="CW477" s="176"/>
    </row>
    <row r="478" spans="1:101" s="179" customFormat="1" ht="20.100000000000001" customHeight="1">
      <c r="A478" s="657">
        <f t="shared" si="114"/>
        <v>435</v>
      </c>
      <c r="B478" s="196" t="str">
        <f t="shared" si="109"/>
        <v>Swansea Bay UHB</v>
      </c>
      <c r="C478" s="89"/>
      <c r="D478" s="89"/>
      <c r="E478" s="89"/>
      <c r="F478" s="89"/>
      <c r="G478" s="89"/>
      <c r="H478" s="197">
        <f t="shared" si="110"/>
        <v>0</v>
      </c>
      <c r="I478" s="197"/>
      <c r="J478" s="89"/>
      <c r="K478" s="90"/>
      <c r="L478" s="90"/>
      <c r="M478" s="89"/>
      <c r="N478" s="89"/>
      <c r="O478" s="89"/>
      <c r="P478" s="89"/>
      <c r="Q478" s="89"/>
      <c r="R478" s="122"/>
      <c r="S478" s="122"/>
      <c r="T478" s="122"/>
      <c r="U478" s="123"/>
      <c r="V478" s="123"/>
      <c r="W478" s="123"/>
      <c r="X478" s="122"/>
      <c r="Y478" s="122"/>
      <c r="Z478" s="122"/>
      <c r="AA478" s="122"/>
      <c r="AB478" s="122"/>
      <c r="AC478" s="122"/>
      <c r="AD478" s="197">
        <f t="shared" si="103"/>
        <v>0</v>
      </c>
      <c r="AE478" s="196" t="str">
        <f t="shared" si="115"/>
        <v/>
      </c>
      <c r="AF478" s="196" t="str">
        <f t="shared" si="104"/>
        <v/>
      </c>
      <c r="AG478" s="196" t="str">
        <f t="shared" si="105"/>
        <v/>
      </c>
      <c r="AH478" s="196" t="str">
        <f t="shared" si="106"/>
        <v/>
      </c>
      <c r="AI478" s="196" t="str">
        <f t="shared" si="107"/>
        <v/>
      </c>
      <c r="AJ478" s="196" t="str">
        <f t="shared" si="108"/>
        <v/>
      </c>
      <c r="AK478" s="196" t="str">
        <f t="shared" si="111"/>
        <v/>
      </c>
      <c r="AL478" s="196" t="str">
        <f t="shared" si="112"/>
        <v/>
      </c>
      <c r="AM478" s="176"/>
      <c r="AN478" s="176">
        <f t="shared" si="113"/>
        <v>0</v>
      </c>
      <c r="AO478" s="176"/>
      <c r="AP478" s="176"/>
      <c r="AQ478" s="176"/>
      <c r="AR478" s="176"/>
      <c r="AS478" s="176"/>
      <c r="AT478" s="176"/>
      <c r="AU478" s="176"/>
      <c r="AV478" s="176"/>
      <c r="AW478" s="176"/>
      <c r="AX478" s="176"/>
      <c r="AY478" s="176"/>
      <c r="AZ478" s="176"/>
      <c r="BA478" s="176"/>
      <c r="BB478" s="176"/>
      <c r="BC478" s="176"/>
      <c r="BD478" s="176"/>
      <c r="BE478" s="176"/>
      <c r="BF478" s="176"/>
      <c r="BG478" s="176"/>
      <c r="BH478" s="176"/>
      <c r="BI478" s="176"/>
      <c r="BJ478" s="176"/>
      <c r="BK478" s="176"/>
      <c r="BL478" s="176"/>
      <c r="BM478" s="176"/>
      <c r="BN478" s="176"/>
      <c r="BO478" s="176"/>
      <c r="BP478" s="176"/>
      <c r="BQ478" s="176"/>
      <c r="BR478" s="176"/>
      <c r="BS478" s="176"/>
      <c r="BT478" s="176"/>
      <c r="BU478" s="176"/>
      <c r="BV478" s="176"/>
      <c r="BW478" s="176"/>
      <c r="BX478" s="176"/>
      <c r="BY478" s="176"/>
      <c r="BZ478" s="176"/>
      <c r="CA478" s="176"/>
      <c r="CB478" s="176"/>
      <c r="CC478" s="176"/>
      <c r="CD478" s="176"/>
      <c r="CE478" s="176"/>
      <c r="CF478" s="176"/>
      <c r="CG478" s="176"/>
      <c r="CH478" s="176"/>
      <c r="CI478" s="176"/>
      <c r="CJ478" s="176"/>
      <c r="CK478" s="176"/>
      <c r="CL478" s="176"/>
      <c r="CM478" s="176"/>
      <c r="CN478" s="176"/>
      <c r="CO478" s="176"/>
      <c r="CP478" s="176"/>
      <c r="CQ478" s="176"/>
      <c r="CR478" s="176"/>
      <c r="CS478" s="176"/>
      <c r="CT478" s="176"/>
      <c r="CU478" s="176"/>
      <c r="CV478" s="176"/>
      <c r="CW478" s="176"/>
    </row>
    <row r="479" spans="1:101" s="179" customFormat="1" ht="20.100000000000001" customHeight="1">
      <c r="A479" s="657">
        <f t="shared" si="114"/>
        <v>436</v>
      </c>
      <c r="B479" s="196" t="str">
        <f t="shared" si="109"/>
        <v>Swansea Bay UHB</v>
      </c>
      <c r="C479" s="89"/>
      <c r="D479" s="89"/>
      <c r="E479" s="89"/>
      <c r="F479" s="89"/>
      <c r="G479" s="89"/>
      <c r="H479" s="197">
        <f t="shared" si="110"/>
        <v>0</v>
      </c>
      <c r="I479" s="197"/>
      <c r="J479" s="89"/>
      <c r="K479" s="90"/>
      <c r="L479" s="90"/>
      <c r="M479" s="89"/>
      <c r="N479" s="89"/>
      <c r="O479" s="89"/>
      <c r="P479" s="89"/>
      <c r="Q479" s="89"/>
      <c r="R479" s="122"/>
      <c r="S479" s="122"/>
      <c r="T479" s="122"/>
      <c r="U479" s="123"/>
      <c r="V479" s="123"/>
      <c r="W479" s="123"/>
      <c r="X479" s="122"/>
      <c r="Y479" s="122"/>
      <c r="Z479" s="122"/>
      <c r="AA479" s="122"/>
      <c r="AB479" s="122"/>
      <c r="AC479" s="122"/>
      <c r="AD479" s="197">
        <f t="shared" si="103"/>
        <v>0</v>
      </c>
      <c r="AE479" s="196" t="str">
        <f t="shared" si="115"/>
        <v/>
      </c>
      <c r="AF479" s="196" t="str">
        <f t="shared" si="104"/>
        <v/>
      </c>
      <c r="AG479" s="196" t="str">
        <f t="shared" si="105"/>
        <v/>
      </c>
      <c r="AH479" s="196" t="str">
        <f t="shared" si="106"/>
        <v/>
      </c>
      <c r="AI479" s="196" t="str">
        <f t="shared" si="107"/>
        <v/>
      </c>
      <c r="AJ479" s="196" t="str">
        <f t="shared" si="108"/>
        <v/>
      </c>
      <c r="AK479" s="196" t="str">
        <f t="shared" si="111"/>
        <v/>
      </c>
      <c r="AL479" s="196" t="str">
        <f t="shared" si="112"/>
        <v/>
      </c>
      <c r="AM479" s="176"/>
      <c r="AN479" s="176">
        <f t="shared" si="113"/>
        <v>0</v>
      </c>
      <c r="AO479" s="176"/>
      <c r="AP479" s="176"/>
      <c r="AQ479" s="176"/>
      <c r="AR479" s="176"/>
      <c r="AS479" s="176"/>
      <c r="AT479" s="176"/>
      <c r="AU479" s="176"/>
      <c r="AV479" s="176"/>
      <c r="AW479" s="176"/>
      <c r="AX479" s="176"/>
      <c r="AY479" s="176"/>
      <c r="AZ479" s="176"/>
      <c r="BA479" s="176"/>
      <c r="BB479" s="176"/>
      <c r="BC479" s="176"/>
      <c r="BD479" s="176"/>
      <c r="BE479" s="176"/>
      <c r="BF479" s="176"/>
      <c r="BG479" s="176"/>
      <c r="BH479" s="176"/>
      <c r="BI479" s="176"/>
      <c r="BJ479" s="176"/>
      <c r="BK479" s="176"/>
      <c r="BL479" s="176"/>
      <c r="BM479" s="176"/>
      <c r="BN479" s="176"/>
      <c r="BO479" s="176"/>
      <c r="BP479" s="176"/>
      <c r="BQ479" s="176"/>
      <c r="BR479" s="176"/>
      <c r="BS479" s="176"/>
      <c r="BT479" s="176"/>
      <c r="BU479" s="176"/>
      <c r="BV479" s="176"/>
      <c r="BW479" s="176"/>
      <c r="BX479" s="176"/>
      <c r="BY479" s="176"/>
      <c r="BZ479" s="176"/>
      <c r="CA479" s="176"/>
      <c r="CB479" s="176"/>
      <c r="CC479" s="176"/>
      <c r="CD479" s="176"/>
      <c r="CE479" s="176"/>
      <c r="CF479" s="176"/>
      <c r="CG479" s="176"/>
      <c r="CH479" s="176"/>
      <c r="CI479" s="176"/>
      <c r="CJ479" s="176"/>
      <c r="CK479" s="176"/>
      <c r="CL479" s="176"/>
      <c r="CM479" s="176"/>
      <c r="CN479" s="176"/>
      <c r="CO479" s="176"/>
      <c r="CP479" s="176"/>
      <c r="CQ479" s="176"/>
      <c r="CR479" s="176"/>
      <c r="CS479" s="176"/>
      <c r="CT479" s="176"/>
      <c r="CU479" s="176"/>
      <c r="CV479" s="176"/>
      <c r="CW479" s="176"/>
    </row>
    <row r="480" spans="1:101" s="179" customFormat="1" ht="20.100000000000001" customHeight="1">
      <c r="A480" s="657">
        <f t="shared" si="114"/>
        <v>437</v>
      </c>
      <c r="B480" s="196" t="str">
        <f t="shared" si="109"/>
        <v>Swansea Bay UHB</v>
      </c>
      <c r="C480" s="89"/>
      <c r="D480" s="89"/>
      <c r="E480" s="89"/>
      <c r="F480" s="89"/>
      <c r="G480" s="89"/>
      <c r="H480" s="197">
        <f t="shared" si="110"/>
        <v>0</v>
      </c>
      <c r="I480" s="197"/>
      <c r="J480" s="89"/>
      <c r="K480" s="90"/>
      <c r="L480" s="90"/>
      <c r="M480" s="89"/>
      <c r="N480" s="89"/>
      <c r="O480" s="89"/>
      <c r="P480" s="89"/>
      <c r="Q480" s="89"/>
      <c r="R480" s="122"/>
      <c r="S480" s="122"/>
      <c r="T480" s="122"/>
      <c r="U480" s="123"/>
      <c r="V480" s="123"/>
      <c r="W480" s="123"/>
      <c r="X480" s="122"/>
      <c r="Y480" s="122"/>
      <c r="Z480" s="122"/>
      <c r="AA480" s="122"/>
      <c r="AB480" s="122"/>
      <c r="AC480" s="122"/>
      <c r="AD480" s="197">
        <f t="shared" si="103"/>
        <v>0</v>
      </c>
      <c r="AE480" s="196" t="str">
        <f t="shared" si="115"/>
        <v/>
      </c>
      <c r="AF480" s="196" t="str">
        <f t="shared" si="104"/>
        <v/>
      </c>
      <c r="AG480" s="196" t="str">
        <f t="shared" si="105"/>
        <v/>
      </c>
      <c r="AH480" s="196" t="str">
        <f t="shared" si="106"/>
        <v/>
      </c>
      <c r="AI480" s="196" t="str">
        <f t="shared" si="107"/>
        <v/>
      </c>
      <c r="AJ480" s="196" t="str">
        <f t="shared" si="108"/>
        <v/>
      </c>
      <c r="AK480" s="196" t="str">
        <f t="shared" si="111"/>
        <v/>
      </c>
      <c r="AL480" s="196" t="str">
        <f t="shared" si="112"/>
        <v/>
      </c>
      <c r="AM480" s="176"/>
      <c r="AN480" s="176">
        <f t="shared" si="113"/>
        <v>0</v>
      </c>
      <c r="AO480" s="176"/>
      <c r="AP480" s="176"/>
      <c r="AQ480" s="176"/>
      <c r="AR480" s="176"/>
      <c r="AS480" s="176"/>
      <c r="AT480" s="176"/>
      <c r="AU480" s="176"/>
      <c r="AV480" s="176"/>
      <c r="AW480" s="176"/>
      <c r="AX480" s="176"/>
      <c r="AY480" s="176"/>
      <c r="AZ480" s="176"/>
      <c r="BA480" s="176"/>
      <c r="BB480" s="176"/>
      <c r="BC480" s="176"/>
      <c r="BD480" s="176"/>
      <c r="BE480" s="176"/>
      <c r="BF480" s="176"/>
      <c r="BG480" s="176"/>
      <c r="BH480" s="176"/>
      <c r="BI480" s="176"/>
      <c r="BJ480" s="176"/>
      <c r="BK480" s="176"/>
      <c r="BL480" s="176"/>
      <c r="BM480" s="176"/>
      <c r="BN480" s="176"/>
      <c r="BO480" s="176"/>
      <c r="BP480" s="176"/>
      <c r="BQ480" s="176"/>
      <c r="BR480" s="176"/>
      <c r="BS480" s="176"/>
      <c r="BT480" s="176"/>
      <c r="BU480" s="176"/>
      <c r="BV480" s="176"/>
      <c r="BW480" s="176"/>
      <c r="BX480" s="176"/>
      <c r="BY480" s="176"/>
      <c r="BZ480" s="176"/>
      <c r="CA480" s="176"/>
      <c r="CB480" s="176"/>
      <c r="CC480" s="176"/>
      <c r="CD480" s="176"/>
      <c r="CE480" s="176"/>
      <c r="CF480" s="176"/>
      <c r="CG480" s="176"/>
      <c r="CH480" s="176"/>
      <c r="CI480" s="176"/>
      <c r="CJ480" s="176"/>
      <c r="CK480" s="176"/>
      <c r="CL480" s="176"/>
      <c r="CM480" s="176"/>
      <c r="CN480" s="176"/>
      <c r="CO480" s="176"/>
      <c r="CP480" s="176"/>
      <c r="CQ480" s="176"/>
      <c r="CR480" s="176"/>
      <c r="CS480" s="176"/>
      <c r="CT480" s="176"/>
      <c r="CU480" s="176"/>
      <c r="CV480" s="176"/>
      <c r="CW480" s="176"/>
    </row>
    <row r="481" spans="1:101" s="179" customFormat="1" ht="20.100000000000001" customHeight="1">
      <c r="A481" s="657">
        <f t="shared" si="114"/>
        <v>438</v>
      </c>
      <c r="B481" s="196" t="str">
        <f t="shared" si="109"/>
        <v>Swansea Bay UHB</v>
      </c>
      <c r="C481" s="89"/>
      <c r="D481" s="89"/>
      <c r="E481" s="89"/>
      <c r="F481" s="89"/>
      <c r="G481" s="89"/>
      <c r="H481" s="197">
        <f t="shared" si="110"/>
        <v>0</v>
      </c>
      <c r="I481" s="197"/>
      <c r="J481" s="89"/>
      <c r="K481" s="90"/>
      <c r="L481" s="90"/>
      <c r="M481" s="89"/>
      <c r="N481" s="89"/>
      <c r="O481" s="89"/>
      <c r="P481" s="89"/>
      <c r="Q481" s="89"/>
      <c r="R481" s="122"/>
      <c r="S481" s="122"/>
      <c r="T481" s="122"/>
      <c r="U481" s="123"/>
      <c r="V481" s="123"/>
      <c r="W481" s="123"/>
      <c r="X481" s="122"/>
      <c r="Y481" s="122"/>
      <c r="Z481" s="122"/>
      <c r="AA481" s="122"/>
      <c r="AB481" s="122"/>
      <c r="AC481" s="122"/>
      <c r="AD481" s="197">
        <f t="shared" si="103"/>
        <v>0</v>
      </c>
      <c r="AE481" s="196" t="str">
        <f t="shared" si="115"/>
        <v/>
      </c>
      <c r="AF481" s="196" t="str">
        <f t="shared" si="104"/>
        <v/>
      </c>
      <c r="AG481" s="196" t="str">
        <f t="shared" si="105"/>
        <v/>
      </c>
      <c r="AH481" s="196" t="str">
        <f t="shared" si="106"/>
        <v/>
      </c>
      <c r="AI481" s="196" t="str">
        <f t="shared" si="107"/>
        <v/>
      </c>
      <c r="AJ481" s="196" t="str">
        <f t="shared" si="108"/>
        <v/>
      </c>
      <c r="AK481" s="196" t="str">
        <f t="shared" si="111"/>
        <v/>
      </c>
      <c r="AL481" s="196" t="str">
        <f t="shared" si="112"/>
        <v/>
      </c>
      <c r="AM481" s="176"/>
      <c r="AN481" s="176">
        <f t="shared" si="113"/>
        <v>0</v>
      </c>
      <c r="AO481" s="176"/>
      <c r="AP481" s="176"/>
      <c r="AQ481" s="176"/>
      <c r="AR481" s="176"/>
      <c r="AS481" s="176"/>
      <c r="AT481" s="176"/>
      <c r="AU481" s="176"/>
      <c r="AV481" s="176"/>
      <c r="AW481" s="176"/>
      <c r="AX481" s="176"/>
      <c r="AY481" s="176"/>
      <c r="AZ481" s="176"/>
      <c r="BA481" s="176"/>
      <c r="BB481" s="176"/>
      <c r="BC481" s="176"/>
      <c r="BD481" s="176"/>
      <c r="BE481" s="176"/>
      <c r="BF481" s="176"/>
      <c r="BG481" s="176"/>
      <c r="BH481" s="176"/>
      <c r="BI481" s="176"/>
      <c r="BJ481" s="176"/>
      <c r="BK481" s="176"/>
      <c r="BL481" s="176"/>
      <c r="BM481" s="176"/>
      <c r="BN481" s="176"/>
      <c r="BO481" s="176"/>
      <c r="BP481" s="176"/>
      <c r="BQ481" s="176"/>
      <c r="BR481" s="176"/>
      <c r="BS481" s="176"/>
      <c r="BT481" s="176"/>
      <c r="BU481" s="176"/>
      <c r="BV481" s="176"/>
      <c r="BW481" s="176"/>
      <c r="BX481" s="176"/>
      <c r="BY481" s="176"/>
      <c r="BZ481" s="176"/>
      <c r="CA481" s="176"/>
      <c r="CB481" s="176"/>
      <c r="CC481" s="176"/>
      <c r="CD481" s="176"/>
      <c r="CE481" s="176"/>
      <c r="CF481" s="176"/>
      <c r="CG481" s="176"/>
      <c r="CH481" s="176"/>
      <c r="CI481" s="176"/>
      <c r="CJ481" s="176"/>
      <c r="CK481" s="176"/>
      <c r="CL481" s="176"/>
      <c r="CM481" s="176"/>
      <c r="CN481" s="176"/>
      <c r="CO481" s="176"/>
      <c r="CP481" s="176"/>
      <c r="CQ481" s="176"/>
      <c r="CR481" s="176"/>
      <c r="CS481" s="176"/>
      <c r="CT481" s="176"/>
      <c r="CU481" s="176"/>
      <c r="CV481" s="176"/>
      <c r="CW481" s="176"/>
    </row>
    <row r="482" spans="1:101" s="179" customFormat="1" ht="20.100000000000001" customHeight="1">
      <c r="A482" s="657">
        <f t="shared" si="114"/>
        <v>439</v>
      </c>
      <c r="B482" s="196" t="str">
        <f t="shared" si="109"/>
        <v>Swansea Bay UHB</v>
      </c>
      <c r="C482" s="89"/>
      <c r="D482" s="89"/>
      <c r="E482" s="89"/>
      <c r="F482" s="89"/>
      <c r="G482" s="89"/>
      <c r="H482" s="197">
        <f t="shared" si="110"/>
        <v>0</v>
      </c>
      <c r="I482" s="197"/>
      <c r="J482" s="89"/>
      <c r="K482" s="90"/>
      <c r="L482" s="90"/>
      <c r="M482" s="89"/>
      <c r="N482" s="89"/>
      <c r="O482" s="89"/>
      <c r="P482" s="89"/>
      <c r="Q482" s="89"/>
      <c r="R482" s="122"/>
      <c r="S482" s="122"/>
      <c r="T482" s="122"/>
      <c r="U482" s="123"/>
      <c r="V482" s="123"/>
      <c r="W482" s="123"/>
      <c r="X482" s="122"/>
      <c r="Y482" s="122"/>
      <c r="Z482" s="122"/>
      <c r="AA482" s="122"/>
      <c r="AB482" s="122"/>
      <c r="AC482" s="122"/>
      <c r="AD482" s="197">
        <f t="shared" si="103"/>
        <v>0</v>
      </c>
      <c r="AE482" s="196" t="str">
        <f t="shared" si="115"/>
        <v/>
      </c>
      <c r="AF482" s="196" t="str">
        <f t="shared" si="104"/>
        <v/>
      </c>
      <c r="AG482" s="196" t="str">
        <f t="shared" si="105"/>
        <v/>
      </c>
      <c r="AH482" s="196" t="str">
        <f t="shared" si="106"/>
        <v/>
      </c>
      <c r="AI482" s="196" t="str">
        <f t="shared" si="107"/>
        <v/>
      </c>
      <c r="AJ482" s="196" t="str">
        <f t="shared" si="108"/>
        <v/>
      </c>
      <c r="AK482" s="196" t="str">
        <f t="shared" si="111"/>
        <v/>
      </c>
      <c r="AL482" s="196" t="str">
        <f t="shared" si="112"/>
        <v/>
      </c>
      <c r="AM482" s="176"/>
      <c r="AN482" s="176">
        <f t="shared" si="113"/>
        <v>0</v>
      </c>
      <c r="AO482" s="176"/>
      <c r="AP482" s="176"/>
      <c r="AQ482" s="176"/>
      <c r="AR482" s="176"/>
      <c r="AS482" s="176"/>
      <c r="AT482" s="176"/>
      <c r="AU482" s="176"/>
      <c r="AV482" s="176"/>
      <c r="AW482" s="176"/>
      <c r="AX482" s="176"/>
      <c r="AY482" s="176"/>
      <c r="AZ482" s="176"/>
      <c r="BA482" s="176"/>
      <c r="BB482" s="176"/>
      <c r="BC482" s="176"/>
      <c r="BD482" s="176"/>
      <c r="BE482" s="176"/>
      <c r="BF482" s="176"/>
      <c r="BG482" s="176"/>
      <c r="BH482" s="176"/>
      <c r="BI482" s="176"/>
      <c r="BJ482" s="176"/>
      <c r="BK482" s="176"/>
      <c r="BL482" s="176"/>
      <c r="BM482" s="176"/>
      <c r="BN482" s="176"/>
      <c r="BO482" s="176"/>
      <c r="BP482" s="176"/>
      <c r="BQ482" s="176"/>
      <c r="BR482" s="176"/>
      <c r="BS482" s="176"/>
      <c r="BT482" s="176"/>
      <c r="BU482" s="176"/>
      <c r="BV482" s="176"/>
      <c r="BW482" s="176"/>
      <c r="BX482" s="176"/>
      <c r="BY482" s="176"/>
      <c r="BZ482" s="176"/>
      <c r="CA482" s="176"/>
      <c r="CB482" s="176"/>
      <c r="CC482" s="176"/>
      <c r="CD482" s="176"/>
      <c r="CE482" s="176"/>
      <c r="CF482" s="176"/>
      <c r="CG482" s="176"/>
      <c r="CH482" s="176"/>
      <c r="CI482" s="176"/>
      <c r="CJ482" s="176"/>
      <c r="CK482" s="176"/>
      <c r="CL482" s="176"/>
      <c r="CM482" s="176"/>
      <c r="CN482" s="176"/>
      <c r="CO482" s="176"/>
      <c r="CP482" s="176"/>
      <c r="CQ482" s="176"/>
      <c r="CR482" s="176"/>
      <c r="CS482" s="176"/>
      <c r="CT482" s="176"/>
      <c r="CU482" s="176"/>
      <c r="CV482" s="176"/>
      <c r="CW482" s="176"/>
    </row>
    <row r="483" spans="1:101" s="179" customFormat="1" ht="20.100000000000001" customHeight="1">
      <c r="A483" s="657">
        <f t="shared" si="114"/>
        <v>440</v>
      </c>
      <c r="B483" s="196" t="str">
        <f t="shared" si="109"/>
        <v>Swansea Bay UHB</v>
      </c>
      <c r="C483" s="89"/>
      <c r="D483" s="89"/>
      <c r="E483" s="89"/>
      <c r="F483" s="89"/>
      <c r="G483" s="89"/>
      <c r="H483" s="197">
        <f t="shared" si="110"/>
        <v>0</v>
      </c>
      <c r="I483" s="197"/>
      <c r="J483" s="89"/>
      <c r="K483" s="90"/>
      <c r="L483" s="90"/>
      <c r="M483" s="89"/>
      <c r="N483" s="89"/>
      <c r="O483" s="89"/>
      <c r="P483" s="89"/>
      <c r="Q483" s="89"/>
      <c r="R483" s="122"/>
      <c r="S483" s="122"/>
      <c r="T483" s="122"/>
      <c r="U483" s="123"/>
      <c r="V483" s="123"/>
      <c r="W483" s="123"/>
      <c r="X483" s="122"/>
      <c r="Y483" s="122"/>
      <c r="Z483" s="122"/>
      <c r="AA483" s="122"/>
      <c r="AB483" s="122"/>
      <c r="AC483" s="122"/>
      <c r="AD483" s="197">
        <f t="shared" si="103"/>
        <v>0</v>
      </c>
      <c r="AE483" s="196" t="str">
        <f t="shared" si="115"/>
        <v/>
      </c>
      <c r="AF483" s="196" t="str">
        <f t="shared" si="104"/>
        <v/>
      </c>
      <c r="AG483" s="196" t="str">
        <f t="shared" si="105"/>
        <v/>
      </c>
      <c r="AH483" s="196" t="str">
        <f t="shared" si="106"/>
        <v/>
      </c>
      <c r="AI483" s="196" t="str">
        <f t="shared" si="107"/>
        <v/>
      </c>
      <c r="AJ483" s="196" t="str">
        <f t="shared" si="108"/>
        <v/>
      </c>
      <c r="AK483" s="196" t="str">
        <f t="shared" si="111"/>
        <v/>
      </c>
      <c r="AL483" s="196" t="str">
        <f t="shared" si="112"/>
        <v/>
      </c>
      <c r="AM483" s="176"/>
      <c r="AN483" s="176">
        <f t="shared" si="113"/>
        <v>0</v>
      </c>
      <c r="AO483" s="176"/>
      <c r="AP483" s="176"/>
      <c r="AQ483" s="176"/>
      <c r="AR483" s="176"/>
      <c r="AS483" s="176"/>
      <c r="AT483" s="176"/>
      <c r="AU483" s="176"/>
      <c r="AV483" s="176"/>
      <c r="AW483" s="176"/>
      <c r="AX483" s="176"/>
      <c r="AY483" s="176"/>
      <c r="AZ483" s="176"/>
      <c r="BA483" s="176"/>
      <c r="BB483" s="176"/>
      <c r="BC483" s="176"/>
      <c r="BD483" s="176"/>
      <c r="BE483" s="176"/>
      <c r="BF483" s="176"/>
      <c r="BG483" s="176"/>
      <c r="BH483" s="176"/>
      <c r="BI483" s="176"/>
      <c r="BJ483" s="176"/>
      <c r="BK483" s="176"/>
      <c r="BL483" s="176"/>
      <c r="BM483" s="176"/>
      <c r="BN483" s="176"/>
      <c r="BO483" s="176"/>
      <c r="BP483" s="176"/>
      <c r="BQ483" s="176"/>
      <c r="BR483" s="176"/>
      <c r="BS483" s="176"/>
      <c r="BT483" s="176"/>
      <c r="BU483" s="176"/>
      <c r="BV483" s="176"/>
      <c r="BW483" s="176"/>
      <c r="BX483" s="176"/>
      <c r="BY483" s="176"/>
      <c r="BZ483" s="176"/>
      <c r="CA483" s="176"/>
      <c r="CB483" s="176"/>
      <c r="CC483" s="176"/>
      <c r="CD483" s="176"/>
      <c r="CE483" s="176"/>
      <c r="CF483" s="176"/>
      <c r="CG483" s="176"/>
      <c r="CH483" s="176"/>
      <c r="CI483" s="176"/>
      <c r="CJ483" s="176"/>
      <c r="CK483" s="176"/>
      <c r="CL483" s="176"/>
      <c r="CM483" s="176"/>
      <c r="CN483" s="176"/>
      <c r="CO483" s="176"/>
      <c r="CP483" s="176"/>
      <c r="CQ483" s="176"/>
      <c r="CR483" s="176"/>
      <c r="CS483" s="176"/>
      <c r="CT483" s="176"/>
      <c r="CU483" s="176"/>
      <c r="CV483" s="176"/>
      <c r="CW483" s="176"/>
    </row>
    <row r="484" spans="1:101" s="179" customFormat="1" ht="20.100000000000001" customHeight="1">
      <c r="A484" s="657">
        <f t="shared" si="114"/>
        <v>441</v>
      </c>
      <c r="B484" s="196" t="str">
        <f t="shared" si="109"/>
        <v>Swansea Bay UHB</v>
      </c>
      <c r="C484" s="89"/>
      <c r="D484" s="89"/>
      <c r="E484" s="89"/>
      <c r="F484" s="89"/>
      <c r="G484" s="89"/>
      <c r="H484" s="197">
        <f t="shared" si="110"/>
        <v>0</v>
      </c>
      <c r="I484" s="197"/>
      <c r="J484" s="89"/>
      <c r="K484" s="90"/>
      <c r="L484" s="90"/>
      <c r="M484" s="89"/>
      <c r="N484" s="89"/>
      <c r="O484" s="89"/>
      <c r="P484" s="89"/>
      <c r="Q484" s="89"/>
      <c r="R484" s="122"/>
      <c r="S484" s="122"/>
      <c r="T484" s="122"/>
      <c r="U484" s="123"/>
      <c r="V484" s="123"/>
      <c r="W484" s="123"/>
      <c r="X484" s="122"/>
      <c r="Y484" s="122"/>
      <c r="Z484" s="122"/>
      <c r="AA484" s="122"/>
      <c r="AB484" s="122"/>
      <c r="AC484" s="122"/>
      <c r="AD484" s="197">
        <f t="shared" si="103"/>
        <v>0</v>
      </c>
      <c r="AE484" s="196" t="str">
        <f t="shared" si="115"/>
        <v/>
      </c>
      <c r="AF484" s="196" t="str">
        <f t="shared" si="104"/>
        <v/>
      </c>
      <c r="AG484" s="196" t="str">
        <f t="shared" si="105"/>
        <v/>
      </c>
      <c r="AH484" s="196" t="str">
        <f t="shared" si="106"/>
        <v/>
      </c>
      <c r="AI484" s="196" t="str">
        <f t="shared" si="107"/>
        <v/>
      </c>
      <c r="AJ484" s="196" t="str">
        <f t="shared" si="108"/>
        <v/>
      </c>
      <c r="AK484" s="196" t="str">
        <f t="shared" si="111"/>
        <v/>
      </c>
      <c r="AL484" s="196" t="str">
        <f t="shared" si="112"/>
        <v/>
      </c>
      <c r="AM484" s="176"/>
      <c r="AN484" s="176">
        <f t="shared" si="113"/>
        <v>0</v>
      </c>
      <c r="AO484" s="176"/>
      <c r="AP484" s="176"/>
      <c r="AQ484" s="176"/>
      <c r="AR484" s="176"/>
      <c r="AS484" s="176"/>
      <c r="AT484" s="176"/>
      <c r="AU484" s="176"/>
      <c r="AV484" s="176"/>
      <c r="AW484" s="176"/>
      <c r="AX484" s="176"/>
      <c r="AY484" s="176"/>
      <c r="AZ484" s="176"/>
      <c r="BA484" s="176"/>
      <c r="BB484" s="176"/>
      <c r="BC484" s="176"/>
      <c r="BD484" s="176"/>
      <c r="BE484" s="176"/>
      <c r="BF484" s="176"/>
      <c r="BG484" s="176"/>
      <c r="BH484" s="176"/>
      <c r="BI484" s="176"/>
      <c r="BJ484" s="176"/>
      <c r="BK484" s="176"/>
      <c r="BL484" s="176"/>
      <c r="BM484" s="176"/>
      <c r="BN484" s="176"/>
      <c r="BO484" s="176"/>
      <c r="BP484" s="176"/>
      <c r="BQ484" s="176"/>
      <c r="BR484" s="176"/>
      <c r="BS484" s="176"/>
      <c r="BT484" s="176"/>
      <c r="BU484" s="176"/>
      <c r="BV484" s="176"/>
      <c r="BW484" s="176"/>
      <c r="BX484" s="176"/>
      <c r="BY484" s="176"/>
      <c r="BZ484" s="176"/>
      <c r="CA484" s="176"/>
      <c r="CB484" s="176"/>
      <c r="CC484" s="176"/>
      <c r="CD484" s="176"/>
      <c r="CE484" s="176"/>
      <c r="CF484" s="176"/>
      <c r="CG484" s="176"/>
      <c r="CH484" s="176"/>
      <c r="CI484" s="176"/>
      <c r="CJ484" s="176"/>
      <c r="CK484" s="176"/>
      <c r="CL484" s="176"/>
      <c r="CM484" s="176"/>
      <c r="CN484" s="176"/>
      <c r="CO484" s="176"/>
      <c r="CP484" s="176"/>
      <c r="CQ484" s="176"/>
      <c r="CR484" s="176"/>
      <c r="CS484" s="176"/>
      <c r="CT484" s="176"/>
      <c r="CU484" s="176"/>
      <c r="CV484" s="176"/>
      <c r="CW484" s="176"/>
    </row>
    <row r="485" spans="1:101" s="179" customFormat="1" ht="20.100000000000001" customHeight="1">
      <c r="A485" s="657">
        <f t="shared" si="114"/>
        <v>442</v>
      </c>
      <c r="B485" s="196" t="str">
        <f t="shared" si="109"/>
        <v>Swansea Bay UHB</v>
      </c>
      <c r="C485" s="89"/>
      <c r="D485" s="89"/>
      <c r="E485" s="89"/>
      <c r="F485" s="89"/>
      <c r="G485" s="89"/>
      <c r="H485" s="197">
        <f t="shared" si="110"/>
        <v>0</v>
      </c>
      <c r="I485" s="197"/>
      <c r="J485" s="89"/>
      <c r="K485" s="90"/>
      <c r="L485" s="90"/>
      <c r="M485" s="89"/>
      <c r="N485" s="89"/>
      <c r="O485" s="89"/>
      <c r="P485" s="89"/>
      <c r="Q485" s="89"/>
      <c r="R485" s="122"/>
      <c r="S485" s="122"/>
      <c r="T485" s="122"/>
      <c r="U485" s="123"/>
      <c r="V485" s="123"/>
      <c r="W485" s="123"/>
      <c r="X485" s="122"/>
      <c r="Y485" s="122"/>
      <c r="Z485" s="122"/>
      <c r="AA485" s="122"/>
      <c r="AB485" s="122"/>
      <c r="AC485" s="122"/>
      <c r="AD485" s="197">
        <f t="shared" si="103"/>
        <v>0</v>
      </c>
      <c r="AE485" s="196" t="str">
        <f t="shared" si="115"/>
        <v/>
      </c>
      <c r="AF485" s="196" t="str">
        <f t="shared" si="104"/>
        <v/>
      </c>
      <c r="AG485" s="196" t="str">
        <f t="shared" si="105"/>
        <v/>
      </c>
      <c r="AH485" s="196" t="str">
        <f t="shared" si="106"/>
        <v/>
      </c>
      <c r="AI485" s="196" t="str">
        <f t="shared" si="107"/>
        <v/>
      </c>
      <c r="AJ485" s="196" t="str">
        <f t="shared" si="108"/>
        <v/>
      </c>
      <c r="AK485" s="196" t="str">
        <f t="shared" si="111"/>
        <v/>
      </c>
      <c r="AL485" s="196" t="str">
        <f t="shared" si="112"/>
        <v/>
      </c>
      <c r="AM485" s="176"/>
      <c r="AN485" s="176">
        <f t="shared" si="113"/>
        <v>0</v>
      </c>
      <c r="AO485" s="176"/>
      <c r="AP485" s="176"/>
      <c r="AQ485" s="176"/>
      <c r="AR485" s="176"/>
      <c r="AS485" s="176"/>
      <c r="AT485" s="176"/>
      <c r="AU485" s="176"/>
      <c r="AV485" s="176"/>
      <c r="AW485" s="176"/>
      <c r="AX485" s="176"/>
      <c r="AY485" s="176"/>
      <c r="AZ485" s="176"/>
      <c r="BA485" s="176"/>
      <c r="BB485" s="176"/>
      <c r="BC485" s="176"/>
      <c r="BD485" s="176"/>
      <c r="BE485" s="176"/>
      <c r="BF485" s="176"/>
      <c r="BG485" s="176"/>
      <c r="BH485" s="176"/>
      <c r="BI485" s="176"/>
      <c r="BJ485" s="176"/>
      <c r="BK485" s="176"/>
      <c r="BL485" s="176"/>
      <c r="BM485" s="176"/>
      <c r="BN485" s="176"/>
      <c r="BO485" s="176"/>
      <c r="BP485" s="176"/>
      <c r="BQ485" s="176"/>
      <c r="BR485" s="176"/>
      <c r="BS485" s="176"/>
      <c r="BT485" s="176"/>
      <c r="BU485" s="176"/>
      <c r="BV485" s="176"/>
      <c r="BW485" s="176"/>
      <c r="BX485" s="176"/>
      <c r="BY485" s="176"/>
      <c r="BZ485" s="176"/>
      <c r="CA485" s="176"/>
      <c r="CB485" s="176"/>
      <c r="CC485" s="176"/>
      <c r="CD485" s="176"/>
      <c r="CE485" s="176"/>
      <c r="CF485" s="176"/>
      <c r="CG485" s="176"/>
      <c r="CH485" s="176"/>
      <c r="CI485" s="176"/>
      <c r="CJ485" s="176"/>
      <c r="CK485" s="176"/>
      <c r="CL485" s="176"/>
      <c r="CM485" s="176"/>
      <c r="CN485" s="176"/>
      <c r="CO485" s="176"/>
      <c r="CP485" s="176"/>
      <c r="CQ485" s="176"/>
      <c r="CR485" s="176"/>
      <c r="CS485" s="176"/>
      <c r="CT485" s="176"/>
      <c r="CU485" s="176"/>
      <c r="CV485" s="176"/>
      <c r="CW485" s="176"/>
    </row>
    <row r="486" spans="1:101" s="179" customFormat="1" ht="20.100000000000001" customHeight="1">
      <c r="A486" s="657">
        <f t="shared" si="114"/>
        <v>443</v>
      </c>
      <c r="B486" s="196" t="str">
        <f t="shared" si="109"/>
        <v>Swansea Bay UHB</v>
      </c>
      <c r="C486" s="89"/>
      <c r="D486" s="89"/>
      <c r="E486" s="89"/>
      <c r="F486" s="89"/>
      <c r="G486" s="89"/>
      <c r="H486" s="197">
        <f t="shared" si="110"/>
        <v>0</v>
      </c>
      <c r="I486" s="197"/>
      <c r="J486" s="89"/>
      <c r="K486" s="90"/>
      <c r="L486" s="90"/>
      <c r="M486" s="89"/>
      <c r="N486" s="89"/>
      <c r="O486" s="89"/>
      <c r="P486" s="89"/>
      <c r="Q486" s="89"/>
      <c r="R486" s="122"/>
      <c r="S486" s="122"/>
      <c r="T486" s="122"/>
      <c r="U486" s="123"/>
      <c r="V486" s="123"/>
      <c r="W486" s="123"/>
      <c r="X486" s="122"/>
      <c r="Y486" s="122"/>
      <c r="Z486" s="122"/>
      <c r="AA486" s="122"/>
      <c r="AB486" s="122"/>
      <c r="AC486" s="122"/>
      <c r="AD486" s="197">
        <f t="shared" si="103"/>
        <v>0</v>
      </c>
      <c r="AE486" s="196" t="str">
        <f t="shared" si="115"/>
        <v/>
      </c>
      <c r="AF486" s="196" t="str">
        <f t="shared" si="104"/>
        <v/>
      </c>
      <c r="AG486" s="196" t="str">
        <f t="shared" si="105"/>
        <v/>
      </c>
      <c r="AH486" s="196" t="str">
        <f t="shared" si="106"/>
        <v/>
      </c>
      <c r="AI486" s="196" t="str">
        <f t="shared" si="107"/>
        <v/>
      </c>
      <c r="AJ486" s="196" t="str">
        <f t="shared" si="108"/>
        <v/>
      </c>
      <c r="AK486" s="196" t="str">
        <f t="shared" si="111"/>
        <v/>
      </c>
      <c r="AL486" s="196" t="str">
        <f t="shared" si="112"/>
        <v/>
      </c>
      <c r="AM486" s="176"/>
      <c r="AN486" s="176">
        <f t="shared" si="113"/>
        <v>0</v>
      </c>
      <c r="AO486" s="176"/>
      <c r="AP486" s="176"/>
      <c r="AQ486" s="176"/>
      <c r="AR486" s="176"/>
      <c r="AS486" s="176"/>
      <c r="AT486" s="176"/>
      <c r="AU486" s="176"/>
      <c r="AV486" s="176"/>
      <c r="AW486" s="176"/>
      <c r="AX486" s="176"/>
      <c r="AY486" s="176"/>
      <c r="AZ486" s="176"/>
      <c r="BA486" s="176"/>
      <c r="BB486" s="176"/>
      <c r="BC486" s="176"/>
      <c r="BD486" s="176"/>
      <c r="BE486" s="176"/>
      <c r="BF486" s="176"/>
      <c r="BG486" s="176"/>
      <c r="BH486" s="176"/>
      <c r="BI486" s="176"/>
      <c r="BJ486" s="176"/>
      <c r="BK486" s="176"/>
      <c r="BL486" s="176"/>
      <c r="BM486" s="176"/>
      <c r="BN486" s="176"/>
      <c r="BO486" s="176"/>
      <c r="BP486" s="176"/>
      <c r="BQ486" s="176"/>
      <c r="BR486" s="176"/>
      <c r="BS486" s="176"/>
      <c r="BT486" s="176"/>
      <c r="BU486" s="176"/>
      <c r="BV486" s="176"/>
      <c r="BW486" s="176"/>
      <c r="BX486" s="176"/>
      <c r="BY486" s="176"/>
      <c r="BZ486" s="176"/>
      <c r="CA486" s="176"/>
      <c r="CB486" s="176"/>
      <c r="CC486" s="176"/>
      <c r="CD486" s="176"/>
      <c r="CE486" s="176"/>
      <c r="CF486" s="176"/>
      <c r="CG486" s="176"/>
      <c r="CH486" s="176"/>
      <c r="CI486" s="176"/>
      <c r="CJ486" s="176"/>
      <c r="CK486" s="176"/>
      <c r="CL486" s="176"/>
      <c r="CM486" s="176"/>
      <c r="CN486" s="176"/>
      <c r="CO486" s="176"/>
      <c r="CP486" s="176"/>
      <c r="CQ486" s="176"/>
      <c r="CR486" s="176"/>
      <c r="CS486" s="176"/>
      <c r="CT486" s="176"/>
      <c r="CU486" s="176"/>
      <c r="CV486" s="176"/>
      <c r="CW486" s="176"/>
    </row>
    <row r="487" spans="1:101" s="179" customFormat="1" ht="20.100000000000001" customHeight="1">
      <c r="A487" s="657">
        <f t="shared" si="114"/>
        <v>444</v>
      </c>
      <c r="B487" s="196" t="str">
        <f t="shared" si="109"/>
        <v>Swansea Bay UHB</v>
      </c>
      <c r="C487" s="89"/>
      <c r="D487" s="89"/>
      <c r="E487" s="89"/>
      <c r="F487" s="89"/>
      <c r="G487" s="89"/>
      <c r="H487" s="197">
        <f t="shared" si="110"/>
        <v>0</v>
      </c>
      <c r="I487" s="197"/>
      <c r="J487" s="89"/>
      <c r="K487" s="90"/>
      <c r="L487" s="90"/>
      <c r="M487" s="89"/>
      <c r="N487" s="89"/>
      <c r="O487" s="89"/>
      <c r="P487" s="89"/>
      <c r="Q487" s="89"/>
      <c r="R487" s="122"/>
      <c r="S487" s="122"/>
      <c r="T487" s="122"/>
      <c r="U487" s="123"/>
      <c r="V487" s="123"/>
      <c r="W487" s="123"/>
      <c r="X487" s="122"/>
      <c r="Y487" s="122"/>
      <c r="Z487" s="122"/>
      <c r="AA487" s="122"/>
      <c r="AB487" s="122"/>
      <c r="AC487" s="122"/>
      <c r="AD487" s="197">
        <f t="shared" si="103"/>
        <v>0</v>
      </c>
      <c r="AE487" s="196" t="str">
        <f t="shared" si="115"/>
        <v/>
      </c>
      <c r="AF487" s="196" t="str">
        <f t="shared" si="104"/>
        <v/>
      </c>
      <c r="AG487" s="196" t="str">
        <f t="shared" si="105"/>
        <v/>
      </c>
      <c r="AH487" s="196" t="str">
        <f t="shared" si="106"/>
        <v/>
      </c>
      <c r="AI487" s="196" t="str">
        <f t="shared" si="107"/>
        <v/>
      </c>
      <c r="AJ487" s="196" t="str">
        <f t="shared" si="108"/>
        <v/>
      </c>
      <c r="AK487" s="196" t="str">
        <f t="shared" si="111"/>
        <v/>
      </c>
      <c r="AL487" s="196" t="str">
        <f t="shared" si="112"/>
        <v/>
      </c>
      <c r="AM487" s="176"/>
      <c r="AN487" s="176">
        <f t="shared" si="113"/>
        <v>0</v>
      </c>
      <c r="AO487" s="176"/>
      <c r="AP487" s="176"/>
      <c r="AQ487" s="176"/>
      <c r="AR487" s="176"/>
      <c r="AS487" s="176"/>
      <c r="AT487" s="176"/>
      <c r="AU487" s="176"/>
      <c r="AV487" s="176"/>
      <c r="AW487" s="176"/>
      <c r="AX487" s="176"/>
      <c r="AY487" s="176"/>
      <c r="AZ487" s="176"/>
      <c r="BA487" s="176"/>
      <c r="BB487" s="176"/>
      <c r="BC487" s="176"/>
      <c r="BD487" s="176"/>
      <c r="BE487" s="176"/>
      <c r="BF487" s="176"/>
      <c r="BG487" s="176"/>
      <c r="BH487" s="176"/>
      <c r="BI487" s="176"/>
      <c r="BJ487" s="176"/>
      <c r="BK487" s="176"/>
      <c r="BL487" s="176"/>
      <c r="BM487" s="176"/>
      <c r="BN487" s="176"/>
      <c r="BO487" s="176"/>
      <c r="BP487" s="176"/>
      <c r="BQ487" s="176"/>
      <c r="BR487" s="176"/>
      <c r="BS487" s="176"/>
      <c r="BT487" s="176"/>
      <c r="BU487" s="176"/>
      <c r="BV487" s="176"/>
      <c r="BW487" s="176"/>
      <c r="BX487" s="176"/>
      <c r="BY487" s="176"/>
      <c r="BZ487" s="176"/>
      <c r="CA487" s="176"/>
      <c r="CB487" s="176"/>
      <c r="CC487" s="176"/>
      <c r="CD487" s="176"/>
      <c r="CE487" s="176"/>
      <c r="CF487" s="176"/>
      <c r="CG487" s="176"/>
      <c r="CH487" s="176"/>
      <c r="CI487" s="176"/>
      <c r="CJ487" s="176"/>
      <c r="CK487" s="176"/>
      <c r="CL487" s="176"/>
      <c r="CM487" s="176"/>
      <c r="CN487" s="176"/>
      <c r="CO487" s="176"/>
      <c r="CP487" s="176"/>
      <c r="CQ487" s="176"/>
      <c r="CR487" s="176"/>
      <c r="CS487" s="176"/>
      <c r="CT487" s="176"/>
      <c r="CU487" s="176"/>
      <c r="CV487" s="176"/>
      <c r="CW487" s="176"/>
    </row>
    <row r="488" spans="1:101" s="179" customFormat="1" ht="20.100000000000001" customHeight="1">
      <c r="A488" s="657">
        <f t="shared" si="114"/>
        <v>445</v>
      </c>
      <c r="B488" s="196" t="str">
        <f t="shared" si="109"/>
        <v>Swansea Bay UHB</v>
      </c>
      <c r="C488" s="89"/>
      <c r="D488" s="89"/>
      <c r="E488" s="89"/>
      <c r="F488" s="89"/>
      <c r="G488" s="89"/>
      <c r="H488" s="197">
        <f t="shared" si="110"/>
        <v>0</v>
      </c>
      <c r="I488" s="197"/>
      <c r="J488" s="89"/>
      <c r="K488" s="90"/>
      <c r="L488" s="90"/>
      <c r="M488" s="89"/>
      <c r="N488" s="89"/>
      <c r="O488" s="89"/>
      <c r="P488" s="89"/>
      <c r="Q488" s="89"/>
      <c r="R488" s="122"/>
      <c r="S488" s="122"/>
      <c r="T488" s="122"/>
      <c r="U488" s="123"/>
      <c r="V488" s="123"/>
      <c r="W488" s="123"/>
      <c r="X488" s="122"/>
      <c r="Y488" s="122"/>
      <c r="Z488" s="122"/>
      <c r="AA488" s="122"/>
      <c r="AB488" s="122"/>
      <c r="AC488" s="122"/>
      <c r="AD488" s="197">
        <f t="shared" si="103"/>
        <v>0</v>
      </c>
      <c r="AE488" s="196" t="str">
        <f t="shared" si="115"/>
        <v/>
      </c>
      <c r="AF488" s="196" t="str">
        <f t="shared" si="104"/>
        <v/>
      </c>
      <c r="AG488" s="196" t="str">
        <f t="shared" si="105"/>
        <v/>
      </c>
      <c r="AH488" s="196" t="str">
        <f t="shared" si="106"/>
        <v/>
      </c>
      <c r="AI488" s="196" t="str">
        <f t="shared" si="107"/>
        <v/>
      </c>
      <c r="AJ488" s="196" t="str">
        <f t="shared" si="108"/>
        <v/>
      </c>
      <c r="AK488" s="196" t="str">
        <f t="shared" si="111"/>
        <v/>
      </c>
      <c r="AL488" s="196" t="str">
        <f t="shared" si="112"/>
        <v/>
      </c>
      <c r="AM488" s="176"/>
      <c r="AN488" s="176">
        <f t="shared" si="113"/>
        <v>0</v>
      </c>
      <c r="AO488" s="176"/>
      <c r="AP488" s="176"/>
      <c r="AQ488" s="176"/>
      <c r="AR488" s="176"/>
      <c r="AS488" s="176"/>
      <c r="AT488" s="176"/>
      <c r="AU488" s="176"/>
      <c r="AV488" s="176"/>
      <c r="AW488" s="176"/>
      <c r="AX488" s="176"/>
      <c r="AY488" s="176"/>
      <c r="AZ488" s="176"/>
      <c r="BA488" s="176"/>
      <c r="BB488" s="176"/>
      <c r="BC488" s="176"/>
      <c r="BD488" s="176"/>
      <c r="BE488" s="176"/>
      <c r="BF488" s="176"/>
      <c r="BG488" s="176"/>
      <c r="BH488" s="176"/>
      <c r="BI488" s="176"/>
      <c r="BJ488" s="176"/>
      <c r="BK488" s="176"/>
      <c r="BL488" s="176"/>
      <c r="BM488" s="176"/>
      <c r="BN488" s="176"/>
      <c r="BO488" s="176"/>
      <c r="BP488" s="176"/>
      <c r="BQ488" s="176"/>
      <c r="BR488" s="176"/>
      <c r="BS488" s="176"/>
      <c r="BT488" s="176"/>
      <c r="BU488" s="176"/>
      <c r="BV488" s="176"/>
      <c r="BW488" s="176"/>
      <c r="BX488" s="176"/>
      <c r="BY488" s="176"/>
      <c r="BZ488" s="176"/>
      <c r="CA488" s="176"/>
      <c r="CB488" s="176"/>
      <c r="CC488" s="176"/>
      <c r="CD488" s="176"/>
      <c r="CE488" s="176"/>
      <c r="CF488" s="176"/>
      <c r="CG488" s="176"/>
      <c r="CH488" s="176"/>
      <c r="CI488" s="176"/>
      <c r="CJ488" s="176"/>
      <c r="CK488" s="176"/>
      <c r="CL488" s="176"/>
      <c r="CM488" s="176"/>
      <c r="CN488" s="176"/>
      <c r="CO488" s="176"/>
      <c r="CP488" s="176"/>
      <c r="CQ488" s="176"/>
      <c r="CR488" s="176"/>
      <c r="CS488" s="176"/>
      <c r="CT488" s="176"/>
      <c r="CU488" s="176"/>
      <c r="CV488" s="176"/>
      <c r="CW488" s="176"/>
    </row>
    <row r="489" spans="1:101" s="179" customFormat="1" ht="20.100000000000001" customHeight="1">
      <c r="A489" s="657">
        <f t="shared" si="114"/>
        <v>446</v>
      </c>
      <c r="B489" s="196" t="str">
        <f t="shared" si="109"/>
        <v>Swansea Bay UHB</v>
      </c>
      <c r="C489" s="89"/>
      <c r="D489" s="89"/>
      <c r="E489" s="89"/>
      <c r="F489" s="89"/>
      <c r="G489" s="89"/>
      <c r="H489" s="197">
        <f t="shared" si="110"/>
        <v>0</v>
      </c>
      <c r="I489" s="197"/>
      <c r="J489" s="89"/>
      <c r="K489" s="90"/>
      <c r="L489" s="90"/>
      <c r="M489" s="89"/>
      <c r="N489" s="89"/>
      <c r="O489" s="89"/>
      <c r="P489" s="89"/>
      <c r="Q489" s="89"/>
      <c r="R489" s="122"/>
      <c r="S489" s="122"/>
      <c r="T489" s="122"/>
      <c r="U489" s="123"/>
      <c r="V489" s="123"/>
      <c r="W489" s="123"/>
      <c r="X489" s="122"/>
      <c r="Y489" s="122"/>
      <c r="Z489" s="122"/>
      <c r="AA489" s="122"/>
      <c r="AB489" s="122"/>
      <c r="AC489" s="122"/>
      <c r="AD489" s="197">
        <f t="shared" si="103"/>
        <v>0</v>
      </c>
      <c r="AE489" s="196" t="str">
        <f t="shared" si="115"/>
        <v/>
      </c>
      <c r="AF489" s="196" t="str">
        <f t="shared" si="104"/>
        <v/>
      </c>
      <c r="AG489" s="196" t="str">
        <f t="shared" si="105"/>
        <v/>
      </c>
      <c r="AH489" s="196" t="str">
        <f t="shared" si="106"/>
        <v/>
      </c>
      <c r="AI489" s="196" t="str">
        <f t="shared" si="107"/>
        <v/>
      </c>
      <c r="AJ489" s="196" t="str">
        <f t="shared" si="108"/>
        <v/>
      </c>
      <c r="AK489" s="196" t="str">
        <f t="shared" si="111"/>
        <v/>
      </c>
      <c r="AL489" s="196" t="str">
        <f t="shared" si="112"/>
        <v/>
      </c>
      <c r="AM489" s="176"/>
      <c r="AN489" s="176">
        <f t="shared" si="113"/>
        <v>0</v>
      </c>
      <c r="AO489" s="176"/>
      <c r="AP489" s="176"/>
      <c r="AQ489" s="176"/>
      <c r="AR489" s="176"/>
      <c r="AS489" s="176"/>
      <c r="AT489" s="176"/>
      <c r="AU489" s="176"/>
      <c r="AV489" s="176"/>
      <c r="AW489" s="176"/>
      <c r="AX489" s="176"/>
      <c r="AY489" s="176"/>
      <c r="AZ489" s="176"/>
      <c r="BA489" s="176"/>
      <c r="BB489" s="176"/>
      <c r="BC489" s="176"/>
      <c r="BD489" s="176"/>
      <c r="BE489" s="176"/>
      <c r="BF489" s="176"/>
      <c r="BG489" s="176"/>
      <c r="BH489" s="176"/>
      <c r="BI489" s="176"/>
      <c r="BJ489" s="176"/>
      <c r="BK489" s="176"/>
      <c r="BL489" s="176"/>
      <c r="BM489" s="176"/>
      <c r="BN489" s="176"/>
      <c r="BO489" s="176"/>
      <c r="BP489" s="176"/>
      <c r="BQ489" s="176"/>
      <c r="BR489" s="176"/>
      <c r="BS489" s="176"/>
      <c r="BT489" s="176"/>
      <c r="BU489" s="176"/>
      <c r="BV489" s="176"/>
      <c r="BW489" s="176"/>
      <c r="BX489" s="176"/>
      <c r="BY489" s="176"/>
      <c r="BZ489" s="176"/>
      <c r="CA489" s="176"/>
      <c r="CB489" s="176"/>
      <c r="CC489" s="176"/>
      <c r="CD489" s="176"/>
      <c r="CE489" s="176"/>
      <c r="CF489" s="176"/>
      <c r="CG489" s="176"/>
      <c r="CH489" s="176"/>
      <c r="CI489" s="176"/>
      <c r="CJ489" s="176"/>
      <c r="CK489" s="176"/>
      <c r="CL489" s="176"/>
      <c r="CM489" s="176"/>
      <c r="CN489" s="176"/>
      <c r="CO489" s="176"/>
      <c r="CP489" s="176"/>
      <c r="CQ489" s="176"/>
      <c r="CR489" s="176"/>
      <c r="CS489" s="176"/>
      <c r="CT489" s="176"/>
      <c r="CU489" s="176"/>
      <c r="CV489" s="176"/>
      <c r="CW489" s="176"/>
    </row>
    <row r="490" spans="1:101" s="179" customFormat="1" ht="20.100000000000001" customHeight="1">
      <c r="A490" s="657">
        <f t="shared" si="114"/>
        <v>447</v>
      </c>
      <c r="B490" s="196" t="str">
        <f t="shared" si="109"/>
        <v>Swansea Bay UHB</v>
      </c>
      <c r="C490" s="89"/>
      <c r="D490" s="89"/>
      <c r="E490" s="89"/>
      <c r="F490" s="89"/>
      <c r="G490" s="89"/>
      <c r="H490" s="197">
        <f t="shared" si="110"/>
        <v>0</v>
      </c>
      <c r="I490" s="197"/>
      <c r="J490" s="89"/>
      <c r="K490" s="90"/>
      <c r="L490" s="90"/>
      <c r="M490" s="89"/>
      <c r="N490" s="89"/>
      <c r="O490" s="89"/>
      <c r="P490" s="89"/>
      <c r="Q490" s="89"/>
      <c r="R490" s="122"/>
      <c r="S490" s="122"/>
      <c r="T490" s="122"/>
      <c r="U490" s="123"/>
      <c r="V490" s="123"/>
      <c r="W490" s="123"/>
      <c r="X490" s="122"/>
      <c r="Y490" s="122"/>
      <c r="Z490" s="122"/>
      <c r="AA490" s="122"/>
      <c r="AB490" s="122"/>
      <c r="AC490" s="122"/>
      <c r="AD490" s="197">
        <f t="shared" si="103"/>
        <v>0</v>
      </c>
      <c r="AE490" s="196" t="str">
        <f t="shared" si="115"/>
        <v/>
      </c>
      <c r="AF490" s="196" t="str">
        <f t="shared" si="104"/>
        <v/>
      </c>
      <c r="AG490" s="196" t="str">
        <f t="shared" si="105"/>
        <v/>
      </c>
      <c r="AH490" s="196" t="str">
        <f t="shared" si="106"/>
        <v/>
      </c>
      <c r="AI490" s="196" t="str">
        <f t="shared" si="107"/>
        <v/>
      </c>
      <c r="AJ490" s="196" t="str">
        <f t="shared" si="108"/>
        <v/>
      </c>
      <c r="AK490" s="196" t="str">
        <f t="shared" si="111"/>
        <v/>
      </c>
      <c r="AL490" s="196" t="str">
        <f t="shared" si="112"/>
        <v/>
      </c>
      <c r="AM490" s="176"/>
      <c r="AN490" s="176">
        <f t="shared" si="113"/>
        <v>0</v>
      </c>
      <c r="AO490" s="176"/>
      <c r="AP490" s="176"/>
      <c r="AQ490" s="176"/>
      <c r="AR490" s="176"/>
      <c r="AS490" s="176"/>
      <c r="AT490" s="176"/>
      <c r="AU490" s="176"/>
      <c r="AV490" s="176"/>
      <c r="AW490" s="176"/>
      <c r="AX490" s="176"/>
      <c r="AY490" s="176"/>
      <c r="AZ490" s="176"/>
      <c r="BA490" s="176"/>
      <c r="BB490" s="176"/>
      <c r="BC490" s="176"/>
      <c r="BD490" s="176"/>
      <c r="BE490" s="176"/>
      <c r="BF490" s="176"/>
      <c r="BG490" s="176"/>
      <c r="BH490" s="176"/>
      <c r="BI490" s="176"/>
      <c r="BJ490" s="176"/>
      <c r="BK490" s="176"/>
      <c r="BL490" s="176"/>
      <c r="BM490" s="176"/>
      <c r="BN490" s="176"/>
      <c r="BO490" s="176"/>
      <c r="BP490" s="176"/>
      <c r="BQ490" s="176"/>
      <c r="BR490" s="176"/>
      <c r="BS490" s="176"/>
      <c r="BT490" s="176"/>
      <c r="BU490" s="176"/>
      <c r="BV490" s="176"/>
      <c r="BW490" s="176"/>
      <c r="BX490" s="176"/>
      <c r="BY490" s="176"/>
      <c r="BZ490" s="176"/>
      <c r="CA490" s="176"/>
      <c r="CB490" s="176"/>
      <c r="CC490" s="176"/>
      <c r="CD490" s="176"/>
      <c r="CE490" s="176"/>
      <c r="CF490" s="176"/>
      <c r="CG490" s="176"/>
      <c r="CH490" s="176"/>
      <c r="CI490" s="176"/>
      <c r="CJ490" s="176"/>
      <c r="CK490" s="176"/>
      <c r="CL490" s="176"/>
      <c r="CM490" s="176"/>
      <c r="CN490" s="176"/>
      <c r="CO490" s="176"/>
      <c r="CP490" s="176"/>
      <c r="CQ490" s="176"/>
      <c r="CR490" s="176"/>
      <c r="CS490" s="176"/>
      <c r="CT490" s="176"/>
      <c r="CU490" s="176"/>
      <c r="CV490" s="176"/>
      <c r="CW490" s="176"/>
    </row>
    <row r="491" spans="1:101" s="179" customFormat="1" ht="20.100000000000001" customHeight="1">
      <c r="A491" s="657">
        <f t="shared" si="114"/>
        <v>448</v>
      </c>
      <c r="B491" s="196" t="str">
        <f t="shared" si="109"/>
        <v>Swansea Bay UHB</v>
      </c>
      <c r="C491" s="89"/>
      <c r="D491" s="89"/>
      <c r="E491" s="89"/>
      <c r="F491" s="89"/>
      <c r="G491" s="89"/>
      <c r="H491" s="197">
        <f t="shared" si="110"/>
        <v>0</v>
      </c>
      <c r="I491" s="197"/>
      <c r="J491" s="89"/>
      <c r="K491" s="90"/>
      <c r="L491" s="90"/>
      <c r="M491" s="89"/>
      <c r="N491" s="89"/>
      <c r="O491" s="89"/>
      <c r="P491" s="89"/>
      <c r="Q491" s="89"/>
      <c r="R491" s="122"/>
      <c r="S491" s="122"/>
      <c r="T491" s="122"/>
      <c r="U491" s="123"/>
      <c r="V491" s="123"/>
      <c r="W491" s="123"/>
      <c r="X491" s="122"/>
      <c r="Y491" s="122"/>
      <c r="Z491" s="122"/>
      <c r="AA491" s="122"/>
      <c r="AB491" s="122"/>
      <c r="AC491" s="122"/>
      <c r="AD491" s="197">
        <f t="shared" si="103"/>
        <v>0</v>
      </c>
      <c r="AE491" s="196" t="str">
        <f t="shared" si="115"/>
        <v/>
      </c>
      <c r="AF491" s="196" t="str">
        <f t="shared" si="104"/>
        <v/>
      </c>
      <c r="AG491" s="196" t="str">
        <f t="shared" si="105"/>
        <v/>
      </c>
      <c r="AH491" s="196" t="str">
        <f t="shared" si="106"/>
        <v/>
      </c>
      <c r="AI491" s="196" t="str">
        <f t="shared" si="107"/>
        <v/>
      </c>
      <c r="AJ491" s="196" t="str">
        <f t="shared" si="108"/>
        <v/>
      </c>
      <c r="AK491" s="196" t="str">
        <f t="shared" si="111"/>
        <v/>
      </c>
      <c r="AL491" s="196" t="str">
        <f t="shared" si="112"/>
        <v/>
      </c>
      <c r="AM491" s="176"/>
      <c r="AN491" s="176">
        <f t="shared" si="113"/>
        <v>0</v>
      </c>
      <c r="AO491" s="176"/>
      <c r="AP491" s="176"/>
      <c r="AQ491" s="176"/>
      <c r="AR491" s="176"/>
      <c r="AS491" s="176"/>
      <c r="AT491" s="176"/>
      <c r="AU491" s="176"/>
      <c r="AV491" s="176"/>
      <c r="AW491" s="176"/>
      <c r="AX491" s="176"/>
      <c r="AY491" s="176"/>
      <c r="AZ491" s="176"/>
      <c r="BA491" s="176"/>
      <c r="BB491" s="176"/>
      <c r="BC491" s="176"/>
      <c r="BD491" s="176"/>
      <c r="BE491" s="176"/>
      <c r="BF491" s="176"/>
      <c r="BG491" s="176"/>
      <c r="BH491" s="176"/>
      <c r="BI491" s="176"/>
      <c r="BJ491" s="176"/>
      <c r="BK491" s="176"/>
      <c r="BL491" s="176"/>
      <c r="BM491" s="176"/>
      <c r="BN491" s="176"/>
      <c r="BO491" s="176"/>
      <c r="BP491" s="176"/>
      <c r="BQ491" s="176"/>
      <c r="BR491" s="176"/>
      <c r="BS491" s="176"/>
      <c r="BT491" s="176"/>
      <c r="BU491" s="176"/>
      <c r="BV491" s="176"/>
      <c r="BW491" s="176"/>
      <c r="BX491" s="176"/>
      <c r="BY491" s="176"/>
      <c r="BZ491" s="176"/>
      <c r="CA491" s="176"/>
      <c r="CB491" s="176"/>
      <c r="CC491" s="176"/>
      <c r="CD491" s="176"/>
      <c r="CE491" s="176"/>
      <c r="CF491" s="176"/>
      <c r="CG491" s="176"/>
      <c r="CH491" s="176"/>
      <c r="CI491" s="176"/>
      <c r="CJ491" s="176"/>
      <c r="CK491" s="176"/>
      <c r="CL491" s="176"/>
      <c r="CM491" s="176"/>
      <c r="CN491" s="176"/>
      <c r="CO491" s="176"/>
      <c r="CP491" s="176"/>
      <c r="CQ491" s="176"/>
      <c r="CR491" s="176"/>
      <c r="CS491" s="176"/>
      <c r="CT491" s="176"/>
      <c r="CU491" s="176"/>
      <c r="CV491" s="176"/>
      <c r="CW491" s="176"/>
    </row>
    <row r="492" spans="1:101" s="179" customFormat="1" ht="20.100000000000001" customHeight="1">
      <c r="A492" s="657">
        <f t="shared" si="114"/>
        <v>449</v>
      </c>
      <c r="B492" s="196" t="str">
        <f t="shared" si="109"/>
        <v>Swansea Bay UHB</v>
      </c>
      <c r="C492" s="89"/>
      <c r="D492" s="89"/>
      <c r="E492" s="89"/>
      <c r="F492" s="89"/>
      <c r="G492" s="89"/>
      <c r="H492" s="197">
        <f t="shared" si="110"/>
        <v>0</v>
      </c>
      <c r="I492" s="197"/>
      <c r="J492" s="89"/>
      <c r="K492" s="90"/>
      <c r="L492" s="90"/>
      <c r="M492" s="89"/>
      <c r="N492" s="89"/>
      <c r="O492" s="89"/>
      <c r="P492" s="89"/>
      <c r="Q492" s="89"/>
      <c r="R492" s="122"/>
      <c r="S492" s="122"/>
      <c r="T492" s="122"/>
      <c r="U492" s="123"/>
      <c r="V492" s="123"/>
      <c r="W492" s="123"/>
      <c r="X492" s="122"/>
      <c r="Y492" s="122"/>
      <c r="Z492" s="122"/>
      <c r="AA492" s="122"/>
      <c r="AB492" s="122"/>
      <c r="AC492" s="122"/>
      <c r="AD492" s="197">
        <f t="shared" ref="AD492:AD555" si="116">SUM(R492:AC492)</f>
        <v>0</v>
      </c>
      <c r="AE492" s="196" t="str">
        <f t="shared" si="115"/>
        <v/>
      </c>
      <c r="AF492" s="196" t="str">
        <f t="shared" ref="AF492:AF555" si="117">IF(COUNTIF($E$44:$E$1518,E492)&gt;1,"ERROR","")</f>
        <v/>
      </c>
      <c r="AG492" s="196" t="str">
        <f t="shared" ref="AG492:AG555" si="118">IF(AND(OR(P492=$CR$1,P492=$CR$3),Q492=""),"ERROR","")</f>
        <v/>
      </c>
      <c r="AH492" s="196" t="str">
        <f t="shared" ref="AH492:AH555" si="119">IF(AND(OR(P492=$CR$2),Q492&lt;&gt;""),"ERROR","")</f>
        <v/>
      </c>
      <c r="AI492" s="196" t="str">
        <f t="shared" ref="AI492:AI555" si="120">IF(AND(G492=$CA$1,H492&gt;J492),"ERROR","")</f>
        <v/>
      </c>
      <c r="AJ492" s="196" t="str">
        <f t="shared" ref="AJ492:AJ555" si="121">IF(AND(G492=$CA$2,J492&gt;0),"ERROR","")</f>
        <v/>
      </c>
      <c r="AK492" s="196" t="str">
        <f t="shared" si="111"/>
        <v/>
      </c>
      <c r="AL492" s="196" t="str">
        <f t="shared" si="112"/>
        <v/>
      </c>
      <c r="AM492" s="176"/>
      <c r="AN492" s="176">
        <f t="shared" si="113"/>
        <v>0</v>
      </c>
      <c r="AO492" s="176"/>
      <c r="AP492" s="176"/>
      <c r="AQ492" s="176"/>
      <c r="AR492" s="176"/>
      <c r="AS492" s="176"/>
      <c r="AT492" s="176"/>
      <c r="AU492" s="176"/>
      <c r="AV492" s="176"/>
      <c r="AW492" s="176"/>
      <c r="AX492" s="176"/>
      <c r="AY492" s="176"/>
      <c r="AZ492" s="176"/>
      <c r="BA492" s="176"/>
      <c r="BB492" s="176"/>
      <c r="BC492" s="176"/>
      <c r="BD492" s="176"/>
      <c r="BE492" s="176"/>
      <c r="BF492" s="176"/>
      <c r="BG492" s="176"/>
      <c r="BH492" s="176"/>
      <c r="BI492" s="176"/>
      <c r="BJ492" s="176"/>
      <c r="BK492" s="176"/>
      <c r="BL492" s="176"/>
      <c r="BM492" s="176"/>
      <c r="BN492" s="176"/>
      <c r="BO492" s="176"/>
      <c r="BP492" s="176"/>
      <c r="BQ492" s="176"/>
      <c r="BR492" s="176"/>
      <c r="BS492" s="176"/>
      <c r="BT492" s="176"/>
      <c r="BU492" s="176"/>
      <c r="BV492" s="176"/>
      <c r="BW492" s="176"/>
      <c r="BX492" s="176"/>
      <c r="BY492" s="176"/>
      <c r="BZ492" s="176"/>
      <c r="CA492" s="176"/>
      <c r="CB492" s="176"/>
      <c r="CC492" s="176"/>
      <c r="CD492" s="176"/>
      <c r="CE492" s="176"/>
      <c r="CF492" s="176"/>
      <c r="CG492" s="176"/>
      <c r="CH492" s="176"/>
      <c r="CI492" s="176"/>
      <c r="CJ492" s="176"/>
      <c r="CK492" s="176"/>
      <c r="CL492" s="176"/>
      <c r="CM492" s="176"/>
      <c r="CN492" s="176"/>
      <c r="CO492" s="176"/>
      <c r="CP492" s="176"/>
      <c r="CQ492" s="176"/>
      <c r="CR492" s="176"/>
      <c r="CS492" s="176"/>
      <c r="CT492" s="176"/>
      <c r="CU492" s="176"/>
      <c r="CV492" s="176"/>
      <c r="CW492" s="176"/>
    </row>
    <row r="493" spans="1:101" s="179" customFormat="1" ht="20.100000000000001" customHeight="1">
      <c r="A493" s="657">
        <f t="shared" si="114"/>
        <v>450</v>
      </c>
      <c r="B493" s="196" t="str">
        <f t="shared" ref="B493:B556" si="122">$B$2</f>
        <v>Swansea Bay UHB</v>
      </c>
      <c r="C493" s="89"/>
      <c r="D493" s="89"/>
      <c r="E493" s="89"/>
      <c r="F493" s="89"/>
      <c r="G493" s="89"/>
      <c r="H493" s="197">
        <f t="shared" ref="H493:H556" si="123">AD493</f>
        <v>0</v>
      </c>
      <c r="I493" s="197"/>
      <c r="J493" s="89"/>
      <c r="K493" s="90"/>
      <c r="L493" s="90"/>
      <c r="M493" s="89"/>
      <c r="N493" s="89"/>
      <c r="O493" s="89"/>
      <c r="P493" s="89"/>
      <c r="Q493" s="89"/>
      <c r="R493" s="122"/>
      <c r="S493" s="122"/>
      <c r="T493" s="122"/>
      <c r="U493" s="123"/>
      <c r="V493" s="123"/>
      <c r="W493" s="123"/>
      <c r="X493" s="122"/>
      <c r="Y493" s="122"/>
      <c r="Z493" s="122"/>
      <c r="AA493" s="122"/>
      <c r="AB493" s="122"/>
      <c r="AC493" s="122"/>
      <c r="AD493" s="197">
        <f t="shared" si="116"/>
        <v>0</v>
      </c>
      <c r="AE493" s="196" t="str">
        <f t="shared" si="115"/>
        <v/>
      </c>
      <c r="AF493" s="196" t="str">
        <f t="shared" si="117"/>
        <v/>
      </c>
      <c r="AG493" s="196" t="str">
        <f t="shared" si="118"/>
        <v/>
      </c>
      <c r="AH493" s="196" t="str">
        <f t="shared" si="119"/>
        <v/>
      </c>
      <c r="AI493" s="196" t="str">
        <f t="shared" si="120"/>
        <v/>
      </c>
      <c r="AJ493" s="196" t="str">
        <f t="shared" si="121"/>
        <v/>
      </c>
      <c r="AK493" s="196" t="str">
        <f t="shared" ref="AK493:AK556" si="124">IF(K493="","",IF(OR(K493&lt;DATEVALUE("01/04/23"),K493&gt;DATEVALUE("31/03/24")),"ERROR",""))</f>
        <v/>
      </c>
      <c r="AL493" s="196" t="str">
        <f t="shared" ref="AL493:AL556" si="125">IF(L493="","",IF(OR(L493&lt;DATEVALUE("01/04/23"),L493&gt;DATEVALUE("31/03/24")),"ERROR",""))</f>
        <v/>
      </c>
      <c r="AM493" s="176"/>
      <c r="AN493" s="176">
        <f t="shared" ref="AN493:AN556" si="126">COUNTIFS(AE493:AL493,"Error")</f>
        <v>0</v>
      </c>
      <c r="AO493" s="176"/>
      <c r="AP493" s="176"/>
      <c r="AQ493" s="176"/>
      <c r="AR493" s="176"/>
      <c r="AS493" s="176"/>
      <c r="AT493" s="176"/>
      <c r="AU493" s="176"/>
      <c r="AV493" s="176"/>
      <c r="AW493" s="176"/>
      <c r="AX493" s="176"/>
      <c r="AY493" s="176"/>
      <c r="AZ493" s="176"/>
      <c r="BA493" s="176"/>
      <c r="BB493" s="176"/>
      <c r="BC493" s="176"/>
      <c r="BD493" s="176"/>
      <c r="BE493" s="176"/>
      <c r="BF493" s="176"/>
      <c r="BG493" s="176"/>
      <c r="BH493" s="176"/>
      <c r="BI493" s="176"/>
      <c r="BJ493" s="176"/>
      <c r="BK493" s="176"/>
      <c r="BL493" s="176"/>
      <c r="BM493" s="176"/>
      <c r="BN493" s="176"/>
      <c r="BO493" s="176"/>
      <c r="BP493" s="176"/>
      <c r="BQ493" s="176"/>
      <c r="BR493" s="176"/>
      <c r="BS493" s="176"/>
      <c r="BT493" s="176"/>
      <c r="BU493" s="176"/>
      <c r="BV493" s="176"/>
      <c r="BW493" s="176"/>
      <c r="BX493" s="176"/>
      <c r="BY493" s="176"/>
      <c r="BZ493" s="176"/>
      <c r="CA493" s="176"/>
      <c r="CB493" s="176"/>
      <c r="CC493" s="176"/>
      <c r="CD493" s="176"/>
      <c r="CE493" s="176"/>
      <c r="CF493" s="176"/>
      <c r="CG493" s="176"/>
      <c r="CH493" s="176"/>
      <c r="CI493" s="176"/>
      <c r="CJ493" s="176"/>
      <c r="CK493" s="176"/>
      <c r="CL493" s="176"/>
      <c r="CM493" s="176"/>
      <c r="CN493" s="176"/>
      <c r="CO493" s="176"/>
      <c r="CP493" s="176"/>
      <c r="CQ493" s="176"/>
      <c r="CR493" s="176"/>
      <c r="CS493" s="176"/>
      <c r="CT493" s="176"/>
      <c r="CU493" s="176"/>
      <c r="CV493" s="176"/>
      <c r="CW493" s="176"/>
    </row>
    <row r="494" spans="1:101" s="179" customFormat="1" ht="20.100000000000001" customHeight="1">
      <c r="A494" s="657">
        <f t="shared" ref="A494:A557" si="127">+A493+1</f>
        <v>451</v>
      </c>
      <c r="B494" s="196" t="str">
        <f t="shared" si="122"/>
        <v>Swansea Bay UHB</v>
      </c>
      <c r="C494" s="89"/>
      <c r="D494" s="89"/>
      <c r="E494" s="89"/>
      <c r="F494" s="89"/>
      <c r="G494" s="89"/>
      <c r="H494" s="197">
        <f t="shared" si="123"/>
        <v>0</v>
      </c>
      <c r="I494" s="197"/>
      <c r="J494" s="89"/>
      <c r="K494" s="90"/>
      <c r="L494" s="90"/>
      <c r="M494" s="89"/>
      <c r="N494" s="89"/>
      <c r="O494" s="89"/>
      <c r="P494" s="89"/>
      <c r="Q494" s="89"/>
      <c r="R494" s="122"/>
      <c r="S494" s="122"/>
      <c r="T494" s="122"/>
      <c r="U494" s="123"/>
      <c r="V494" s="123"/>
      <c r="W494" s="123"/>
      <c r="X494" s="122"/>
      <c r="Y494" s="122"/>
      <c r="Z494" s="122"/>
      <c r="AA494" s="122"/>
      <c r="AB494" s="122"/>
      <c r="AC494" s="122"/>
      <c r="AD494" s="197">
        <f t="shared" si="116"/>
        <v>0</v>
      </c>
      <c r="AE494" s="196" t="str">
        <f t="shared" ref="AE494:AE557" si="128">IF(AND(H494&gt;0,P494&lt;&gt;"Income Generation"),IF(AND(C494&lt;&gt;"",D494&lt;&gt;"",E494&lt;&gt;"",F494&lt;&gt;"",G494&lt;&gt;"",K494&lt;&gt;"",L494&lt;&gt;"",M494&lt;&gt;"",N494&lt;&gt;"",O494&lt;&gt;"",P494&lt;&gt;"",Q494&lt;&gt;""),"","ERROR"),"")</f>
        <v/>
      </c>
      <c r="AF494" s="196" t="str">
        <f t="shared" si="117"/>
        <v/>
      </c>
      <c r="AG494" s="196" t="str">
        <f t="shared" si="118"/>
        <v/>
      </c>
      <c r="AH494" s="196" t="str">
        <f t="shared" si="119"/>
        <v/>
      </c>
      <c r="AI494" s="196" t="str">
        <f t="shared" si="120"/>
        <v/>
      </c>
      <c r="AJ494" s="196" t="str">
        <f t="shared" si="121"/>
        <v/>
      </c>
      <c r="AK494" s="196" t="str">
        <f t="shared" si="124"/>
        <v/>
      </c>
      <c r="AL494" s="196" t="str">
        <f t="shared" si="125"/>
        <v/>
      </c>
      <c r="AM494" s="176"/>
      <c r="AN494" s="176">
        <f t="shared" si="126"/>
        <v>0</v>
      </c>
      <c r="AO494" s="176"/>
      <c r="AP494" s="176"/>
      <c r="AQ494" s="176"/>
      <c r="AR494" s="176"/>
      <c r="AS494" s="176"/>
      <c r="AT494" s="176"/>
      <c r="AU494" s="176"/>
      <c r="AV494" s="176"/>
      <c r="AW494" s="176"/>
      <c r="AX494" s="176"/>
      <c r="AY494" s="176"/>
      <c r="AZ494" s="176"/>
      <c r="BA494" s="176"/>
      <c r="BB494" s="176"/>
      <c r="BC494" s="176"/>
      <c r="BD494" s="176"/>
      <c r="BE494" s="176"/>
      <c r="BF494" s="176"/>
      <c r="BG494" s="176"/>
      <c r="BH494" s="176"/>
      <c r="BI494" s="176"/>
      <c r="BJ494" s="176"/>
      <c r="BK494" s="176"/>
      <c r="BL494" s="176"/>
      <c r="BM494" s="176"/>
      <c r="BN494" s="176"/>
      <c r="BO494" s="176"/>
      <c r="BP494" s="176"/>
      <c r="BQ494" s="176"/>
      <c r="BR494" s="176"/>
      <c r="BS494" s="176"/>
      <c r="BT494" s="176"/>
      <c r="BU494" s="176"/>
      <c r="BV494" s="176"/>
      <c r="BW494" s="176"/>
      <c r="BX494" s="176"/>
      <c r="BY494" s="176"/>
      <c r="BZ494" s="176"/>
      <c r="CA494" s="176"/>
      <c r="CB494" s="176"/>
      <c r="CC494" s="176"/>
      <c r="CD494" s="176"/>
      <c r="CE494" s="176"/>
      <c r="CF494" s="176"/>
      <c r="CG494" s="176"/>
      <c r="CH494" s="176"/>
      <c r="CI494" s="176"/>
      <c r="CJ494" s="176"/>
      <c r="CK494" s="176"/>
      <c r="CL494" s="176"/>
      <c r="CM494" s="176"/>
      <c r="CN494" s="176"/>
      <c r="CO494" s="176"/>
      <c r="CP494" s="176"/>
      <c r="CQ494" s="176"/>
      <c r="CR494" s="176"/>
      <c r="CS494" s="176"/>
      <c r="CT494" s="176"/>
      <c r="CU494" s="176"/>
      <c r="CV494" s="176"/>
      <c r="CW494" s="176"/>
    </row>
    <row r="495" spans="1:101" s="179" customFormat="1" ht="20.100000000000001" customHeight="1">
      <c r="A495" s="657">
        <f t="shared" si="127"/>
        <v>452</v>
      </c>
      <c r="B495" s="196" t="str">
        <f t="shared" si="122"/>
        <v>Swansea Bay UHB</v>
      </c>
      <c r="C495" s="89"/>
      <c r="D495" s="89"/>
      <c r="E495" s="89"/>
      <c r="F495" s="89"/>
      <c r="G495" s="89"/>
      <c r="H495" s="197">
        <f t="shared" si="123"/>
        <v>0</v>
      </c>
      <c r="I495" s="197"/>
      <c r="J495" s="89"/>
      <c r="K495" s="90"/>
      <c r="L495" s="90"/>
      <c r="M495" s="89"/>
      <c r="N495" s="89"/>
      <c r="O495" s="89"/>
      <c r="P495" s="89"/>
      <c r="Q495" s="89"/>
      <c r="R495" s="122"/>
      <c r="S495" s="122"/>
      <c r="T495" s="122"/>
      <c r="U495" s="123"/>
      <c r="V495" s="123"/>
      <c r="W495" s="123"/>
      <c r="X495" s="122"/>
      <c r="Y495" s="122"/>
      <c r="Z495" s="122"/>
      <c r="AA495" s="122"/>
      <c r="AB495" s="122"/>
      <c r="AC495" s="122"/>
      <c r="AD495" s="197">
        <f t="shared" si="116"/>
        <v>0</v>
      </c>
      <c r="AE495" s="196" t="str">
        <f t="shared" si="128"/>
        <v/>
      </c>
      <c r="AF495" s="196" t="str">
        <f t="shared" si="117"/>
        <v/>
      </c>
      <c r="AG495" s="196" t="str">
        <f t="shared" si="118"/>
        <v/>
      </c>
      <c r="AH495" s="196" t="str">
        <f t="shared" si="119"/>
        <v/>
      </c>
      <c r="AI495" s="196" t="str">
        <f t="shared" si="120"/>
        <v/>
      </c>
      <c r="AJ495" s="196" t="str">
        <f t="shared" si="121"/>
        <v/>
      </c>
      <c r="AK495" s="196" t="str">
        <f t="shared" si="124"/>
        <v/>
      </c>
      <c r="AL495" s="196" t="str">
        <f t="shared" si="125"/>
        <v/>
      </c>
      <c r="AM495" s="176"/>
      <c r="AN495" s="176">
        <f t="shared" si="126"/>
        <v>0</v>
      </c>
      <c r="AO495" s="176"/>
      <c r="AP495" s="176"/>
      <c r="AQ495" s="176"/>
      <c r="AR495" s="176"/>
      <c r="AS495" s="176"/>
      <c r="AT495" s="176"/>
      <c r="AU495" s="176"/>
      <c r="AV495" s="176"/>
      <c r="AW495" s="176"/>
      <c r="AX495" s="176"/>
      <c r="AY495" s="176"/>
      <c r="AZ495" s="176"/>
      <c r="BA495" s="176"/>
      <c r="BB495" s="176"/>
      <c r="BC495" s="176"/>
      <c r="BD495" s="176"/>
      <c r="BE495" s="176"/>
      <c r="BF495" s="176"/>
      <c r="BG495" s="176"/>
      <c r="BH495" s="176"/>
      <c r="BI495" s="176"/>
      <c r="BJ495" s="176"/>
      <c r="BK495" s="176"/>
      <c r="BL495" s="176"/>
      <c r="BM495" s="176"/>
      <c r="BN495" s="176"/>
      <c r="BO495" s="176"/>
      <c r="BP495" s="176"/>
      <c r="BQ495" s="176"/>
      <c r="BR495" s="176"/>
      <c r="BS495" s="176"/>
      <c r="BT495" s="176"/>
      <c r="BU495" s="176"/>
      <c r="BV495" s="176"/>
      <c r="BW495" s="176"/>
      <c r="BX495" s="176"/>
      <c r="BY495" s="176"/>
      <c r="BZ495" s="176"/>
      <c r="CA495" s="176"/>
      <c r="CB495" s="176"/>
      <c r="CC495" s="176"/>
      <c r="CD495" s="176"/>
      <c r="CE495" s="176"/>
      <c r="CF495" s="176"/>
      <c r="CG495" s="176"/>
      <c r="CH495" s="176"/>
      <c r="CI495" s="176"/>
      <c r="CJ495" s="176"/>
      <c r="CK495" s="176"/>
      <c r="CL495" s="176"/>
      <c r="CM495" s="176"/>
      <c r="CN495" s="176"/>
      <c r="CO495" s="176"/>
      <c r="CP495" s="176"/>
      <c r="CQ495" s="176"/>
      <c r="CR495" s="176"/>
      <c r="CS495" s="176"/>
      <c r="CT495" s="176"/>
      <c r="CU495" s="176"/>
      <c r="CV495" s="176"/>
      <c r="CW495" s="176"/>
    </row>
    <row r="496" spans="1:101" s="179" customFormat="1" ht="20.100000000000001" customHeight="1">
      <c r="A496" s="657">
        <f t="shared" si="127"/>
        <v>453</v>
      </c>
      <c r="B496" s="196" t="str">
        <f t="shared" si="122"/>
        <v>Swansea Bay UHB</v>
      </c>
      <c r="C496" s="89"/>
      <c r="D496" s="89"/>
      <c r="E496" s="89"/>
      <c r="F496" s="89"/>
      <c r="G496" s="89"/>
      <c r="H496" s="197">
        <f t="shared" si="123"/>
        <v>0</v>
      </c>
      <c r="I496" s="197"/>
      <c r="J496" s="89"/>
      <c r="K496" s="90"/>
      <c r="L496" s="90"/>
      <c r="M496" s="89"/>
      <c r="N496" s="89"/>
      <c r="O496" s="89"/>
      <c r="P496" s="89"/>
      <c r="Q496" s="89"/>
      <c r="R496" s="122"/>
      <c r="S496" s="122"/>
      <c r="T496" s="122"/>
      <c r="U496" s="123"/>
      <c r="V496" s="123"/>
      <c r="W496" s="123"/>
      <c r="X496" s="122"/>
      <c r="Y496" s="122"/>
      <c r="Z496" s="122"/>
      <c r="AA496" s="122"/>
      <c r="AB496" s="122"/>
      <c r="AC496" s="122"/>
      <c r="AD496" s="197">
        <f t="shared" si="116"/>
        <v>0</v>
      </c>
      <c r="AE496" s="196" t="str">
        <f t="shared" si="128"/>
        <v/>
      </c>
      <c r="AF496" s="196" t="str">
        <f t="shared" si="117"/>
        <v/>
      </c>
      <c r="AG496" s="196" t="str">
        <f t="shared" si="118"/>
        <v/>
      </c>
      <c r="AH496" s="196" t="str">
        <f t="shared" si="119"/>
        <v/>
      </c>
      <c r="AI496" s="196" t="str">
        <f t="shared" si="120"/>
        <v/>
      </c>
      <c r="AJ496" s="196" t="str">
        <f t="shared" si="121"/>
        <v/>
      </c>
      <c r="AK496" s="196" t="str">
        <f t="shared" si="124"/>
        <v/>
      </c>
      <c r="AL496" s="196" t="str">
        <f t="shared" si="125"/>
        <v/>
      </c>
      <c r="AM496" s="176"/>
      <c r="AN496" s="176">
        <f t="shared" si="126"/>
        <v>0</v>
      </c>
      <c r="AO496" s="176"/>
      <c r="AP496" s="176"/>
      <c r="AQ496" s="176"/>
      <c r="AR496" s="176"/>
      <c r="AS496" s="176"/>
      <c r="AT496" s="176"/>
      <c r="AU496" s="176"/>
      <c r="AV496" s="176"/>
      <c r="AW496" s="176"/>
      <c r="AX496" s="176"/>
      <c r="AY496" s="176"/>
      <c r="AZ496" s="176"/>
      <c r="BA496" s="176"/>
      <c r="BB496" s="176"/>
      <c r="BC496" s="176"/>
      <c r="BD496" s="176"/>
      <c r="BE496" s="176"/>
      <c r="BF496" s="176"/>
      <c r="BG496" s="176"/>
      <c r="BH496" s="176"/>
      <c r="BI496" s="176"/>
      <c r="BJ496" s="176"/>
      <c r="BK496" s="176"/>
      <c r="BL496" s="176"/>
      <c r="BM496" s="176"/>
      <c r="BN496" s="176"/>
      <c r="BO496" s="176"/>
      <c r="BP496" s="176"/>
      <c r="BQ496" s="176"/>
      <c r="BR496" s="176"/>
      <c r="BS496" s="176"/>
      <c r="BT496" s="176"/>
      <c r="BU496" s="176"/>
      <c r="BV496" s="176"/>
      <c r="BW496" s="176"/>
      <c r="BX496" s="176"/>
      <c r="BY496" s="176"/>
      <c r="BZ496" s="176"/>
      <c r="CA496" s="176"/>
      <c r="CB496" s="176"/>
      <c r="CC496" s="176"/>
      <c r="CD496" s="176"/>
      <c r="CE496" s="176"/>
      <c r="CF496" s="176"/>
      <c r="CG496" s="176"/>
      <c r="CH496" s="176"/>
      <c r="CI496" s="176"/>
      <c r="CJ496" s="176"/>
      <c r="CK496" s="176"/>
      <c r="CL496" s="176"/>
      <c r="CM496" s="176"/>
      <c r="CN496" s="176"/>
      <c r="CO496" s="176"/>
      <c r="CP496" s="176"/>
      <c r="CQ496" s="176"/>
      <c r="CR496" s="176"/>
      <c r="CS496" s="176"/>
      <c r="CT496" s="176"/>
      <c r="CU496" s="176"/>
      <c r="CV496" s="176"/>
      <c r="CW496" s="176"/>
    </row>
    <row r="497" spans="1:101" s="179" customFormat="1" ht="20.100000000000001" customHeight="1">
      <c r="A497" s="657">
        <f t="shared" si="127"/>
        <v>454</v>
      </c>
      <c r="B497" s="196" t="str">
        <f t="shared" si="122"/>
        <v>Swansea Bay UHB</v>
      </c>
      <c r="C497" s="89"/>
      <c r="D497" s="89"/>
      <c r="E497" s="89"/>
      <c r="F497" s="89"/>
      <c r="G497" s="89"/>
      <c r="H497" s="197">
        <f t="shared" si="123"/>
        <v>0</v>
      </c>
      <c r="I497" s="197"/>
      <c r="J497" s="89"/>
      <c r="K497" s="90"/>
      <c r="L497" s="90"/>
      <c r="M497" s="89"/>
      <c r="N497" s="89"/>
      <c r="O497" s="89"/>
      <c r="P497" s="89"/>
      <c r="Q497" s="89"/>
      <c r="R497" s="122"/>
      <c r="S497" s="122"/>
      <c r="T497" s="122"/>
      <c r="U497" s="123"/>
      <c r="V497" s="123"/>
      <c r="W497" s="123"/>
      <c r="X497" s="122"/>
      <c r="Y497" s="122"/>
      <c r="Z497" s="122"/>
      <c r="AA497" s="122"/>
      <c r="AB497" s="122"/>
      <c r="AC497" s="122"/>
      <c r="AD497" s="197">
        <f t="shared" si="116"/>
        <v>0</v>
      </c>
      <c r="AE497" s="196" t="str">
        <f t="shared" si="128"/>
        <v/>
      </c>
      <c r="AF497" s="196" t="str">
        <f t="shared" si="117"/>
        <v/>
      </c>
      <c r="AG497" s="196" t="str">
        <f t="shared" si="118"/>
        <v/>
      </c>
      <c r="AH497" s="196" t="str">
        <f t="shared" si="119"/>
        <v/>
      </c>
      <c r="AI497" s="196" t="str">
        <f t="shared" si="120"/>
        <v/>
      </c>
      <c r="AJ497" s="196" t="str">
        <f t="shared" si="121"/>
        <v/>
      </c>
      <c r="AK497" s="196" t="str">
        <f t="shared" si="124"/>
        <v/>
      </c>
      <c r="AL497" s="196" t="str">
        <f t="shared" si="125"/>
        <v/>
      </c>
      <c r="AM497" s="176"/>
      <c r="AN497" s="176">
        <f t="shared" si="126"/>
        <v>0</v>
      </c>
      <c r="AO497" s="176"/>
      <c r="AP497" s="176"/>
      <c r="AQ497" s="176"/>
      <c r="AR497" s="176"/>
      <c r="AS497" s="176"/>
      <c r="AT497" s="176"/>
      <c r="AU497" s="176"/>
      <c r="AV497" s="176"/>
      <c r="AW497" s="176"/>
      <c r="AX497" s="176"/>
      <c r="AY497" s="176"/>
      <c r="AZ497" s="176"/>
      <c r="BA497" s="176"/>
      <c r="BB497" s="176"/>
      <c r="BC497" s="176"/>
      <c r="BD497" s="176"/>
      <c r="BE497" s="176"/>
      <c r="BF497" s="176"/>
      <c r="BG497" s="176"/>
      <c r="BH497" s="176"/>
      <c r="BI497" s="176"/>
      <c r="BJ497" s="176"/>
      <c r="BK497" s="176"/>
      <c r="BL497" s="176"/>
      <c r="BM497" s="176"/>
      <c r="BN497" s="176"/>
      <c r="BO497" s="176"/>
      <c r="BP497" s="176"/>
      <c r="BQ497" s="176"/>
      <c r="BR497" s="176"/>
      <c r="BS497" s="176"/>
      <c r="BT497" s="176"/>
      <c r="BU497" s="176"/>
      <c r="BV497" s="176"/>
      <c r="BW497" s="176"/>
      <c r="BX497" s="176"/>
      <c r="BY497" s="176"/>
      <c r="BZ497" s="176"/>
      <c r="CA497" s="176"/>
      <c r="CB497" s="176"/>
      <c r="CC497" s="176"/>
      <c r="CD497" s="176"/>
      <c r="CE497" s="176"/>
      <c r="CF497" s="176"/>
      <c r="CG497" s="176"/>
      <c r="CH497" s="176"/>
      <c r="CI497" s="176"/>
      <c r="CJ497" s="176"/>
      <c r="CK497" s="176"/>
      <c r="CL497" s="176"/>
      <c r="CM497" s="176"/>
      <c r="CN497" s="176"/>
      <c r="CO497" s="176"/>
      <c r="CP497" s="176"/>
      <c r="CQ497" s="176"/>
      <c r="CR497" s="176"/>
      <c r="CS497" s="176"/>
      <c r="CT497" s="176"/>
      <c r="CU497" s="176"/>
      <c r="CV497" s="176"/>
      <c r="CW497" s="176"/>
    </row>
    <row r="498" spans="1:101" s="179" customFormat="1" ht="20.100000000000001" customHeight="1">
      <c r="A498" s="657">
        <f t="shared" si="127"/>
        <v>455</v>
      </c>
      <c r="B498" s="196" t="str">
        <f t="shared" si="122"/>
        <v>Swansea Bay UHB</v>
      </c>
      <c r="C498" s="89"/>
      <c r="D498" s="89"/>
      <c r="E498" s="89"/>
      <c r="F498" s="89"/>
      <c r="G498" s="89"/>
      <c r="H498" s="197">
        <f t="shared" si="123"/>
        <v>0</v>
      </c>
      <c r="I498" s="197"/>
      <c r="J498" s="89"/>
      <c r="K498" s="90"/>
      <c r="L498" s="90"/>
      <c r="M498" s="89"/>
      <c r="N498" s="89"/>
      <c r="O498" s="89"/>
      <c r="P498" s="89"/>
      <c r="Q498" s="89"/>
      <c r="R498" s="122"/>
      <c r="S498" s="122"/>
      <c r="T498" s="122"/>
      <c r="U498" s="123"/>
      <c r="V498" s="123"/>
      <c r="W498" s="123"/>
      <c r="X498" s="122"/>
      <c r="Y498" s="122"/>
      <c r="Z498" s="122"/>
      <c r="AA498" s="122"/>
      <c r="AB498" s="122"/>
      <c r="AC498" s="122"/>
      <c r="AD498" s="197">
        <f t="shared" si="116"/>
        <v>0</v>
      </c>
      <c r="AE498" s="196" t="str">
        <f t="shared" si="128"/>
        <v/>
      </c>
      <c r="AF498" s="196" t="str">
        <f t="shared" si="117"/>
        <v/>
      </c>
      <c r="AG498" s="196" t="str">
        <f t="shared" si="118"/>
        <v/>
      </c>
      <c r="AH498" s="196" t="str">
        <f t="shared" si="119"/>
        <v/>
      </c>
      <c r="AI498" s="196" t="str">
        <f t="shared" si="120"/>
        <v/>
      </c>
      <c r="AJ498" s="196" t="str">
        <f t="shared" si="121"/>
        <v/>
      </c>
      <c r="AK498" s="196" t="str">
        <f t="shared" si="124"/>
        <v/>
      </c>
      <c r="AL498" s="196" t="str">
        <f t="shared" si="125"/>
        <v/>
      </c>
      <c r="AM498" s="176"/>
      <c r="AN498" s="176">
        <f t="shared" si="126"/>
        <v>0</v>
      </c>
      <c r="AO498" s="176"/>
      <c r="AP498" s="176"/>
      <c r="AQ498" s="176"/>
      <c r="AR498" s="176"/>
      <c r="AS498" s="176"/>
      <c r="AT498" s="176"/>
      <c r="AU498" s="176"/>
      <c r="AV498" s="176"/>
      <c r="AW498" s="176"/>
      <c r="AX498" s="176"/>
      <c r="AY498" s="176"/>
      <c r="AZ498" s="176"/>
      <c r="BA498" s="176"/>
      <c r="BB498" s="176"/>
      <c r="BC498" s="176"/>
      <c r="BD498" s="176"/>
      <c r="BE498" s="176"/>
      <c r="BF498" s="176"/>
      <c r="BG498" s="176"/>
      <c r="BH498" s="176"/>
      <c r="BI498" s="176"/>
      <c r="BJ498" s="176"/>
      <c r="BK498" s="176"/>
      <c r="BL498" s="176"/>
      <c r="BM498" s="176"/>
      <c r="BN498" s="176"/>
      <c r="BO498" s="176"/>
      <c r="BP498" s="176"/>
      <c r="BQ498" s="176"/>
      <c r="BR498" s="176"/>
      <c r="BS498" s="176"/>
      <c r="BT498" s="176"/>
      <c r="BU498" s="176"/>
      <c r="BV498" s="176"/>
      <c r="BW498" s="176"/>
      <c r="BX498" s="176"/>
      <c r="BY498" s="176"/>
      <c r="BZ498" s="176"/>
      <c r="CA498" s="176"/>
      <c r="CB498" s="176"/>
      <c r="CC498" s="176"/>
      <c r="CD498" s="176"/>
      <c r="CE498" s="176"/>
      <c r="CF498" s="176"/>
      <c r="CG498" s="176"/>
      <c r="CH498" s="176"/>
      <c r="CI498" s="176"/>
      <c r="CJ498" s="176"/>
      <c r="CK498" s="176"/>
      <c r="CL498" s="176"/>
      <c r="CM498" s="176"/>
      <c r="CN498" s="176"/>
      <c r="CO498" s="176"/>
      <c r="CP498" s="176"/>
      <c r="CQ498" s="176"/>
      <c r="CR498" s="176"/>
      <c r="CS498" s="176"/>
      <c r="CT498" s="176"/>
      <c r="CU498" s="176"/>
      <c r="CV498" s="176"/>
      <c r="CW498" s="176"/>
    </row>
    <row r="499" spans="1:101" s="179" customFormat="1" ht="20.100000000000001" customHeight="1">
      <c r="A499" s="657">
        <f t="shared" si="127"/>
        <v>456</v>
      </c>
      <c r="B499" s="196" t="str">
        <f t="shared" si="122"/>
        <v>Swansea Bay UHB</v>
      </c>
      <c r="C499" s="89"/>
      <c r="D499" s="89"/>
      <c r="E499" s="89"/>
      <c r="F499" s="89"/>
      <c r="G499" s="89"/>
      <c r="H499" s="197">
        <f t="shared" si="123"/>
        <v>0</v>
      </c>
      <c r="I499" s="197"/>
      <c r="J499" s="89"/>
      <c r="K499" s="90"/>
      <c r="L499" s="90"/>
      <c r="M499" s="89"/>
      <c r="N499" s="89"/>
      <c r="O499" s="89"/>
      <c r="P499" s="89"/>
      <c r="Q499" s="89"/>
      <c r="R499" s="122"/>
      <c r="S499" s="122"/>
      <c r="T499" s="122"/>
      <c r="U499" s="123"/>
      <c r="V499" s="123"/>
      <c r="W499" s="123"/>
      <c r="X499" s="122"/>
      <c r="Y499" s="122"/>
      <c r="Z499" s="122"/>
      <c r="AA499" s="122"/>
      <c r="AB499" s="122"/>
      <c r="AC499" s="122"/>
      <c r="AD499" s="197">
        <f t="shared" si="116"/>
        <v>0</v>
      </c>
      <c r="AE499" s="196" t="str">
        <f t="shared" si="128"/>
        <v/>
      </c>
      <c r="AF499" s="196" t="str">
        <f t="shared" si="117"/>
        <v/>
      </c>
      <c r="AG499" s="196" t="str">
        <f t="shared" si="118"/>
        <v/>
      </c>
      <c r="AH499" s="196" t="str">
        <f t="shared" si="119"/>
        <v/>
      </c>
      <c r="AI499" s="196" t="str">
        <f t="shared" si="120"/>
        <v/>
      </c>
      <c r="AJ499" s="196" t="str">
        <f t="shared" si="121"/>
        <v/>
      </c>
      <c r="AK499" s="196" t="str">
        <f t="shared" si="124"/>
        <v/>
      </c>
      <c r="AL499" s="196" t="str">
        <f t="shared" si="125"/>
        <v/>
      </c>
      <c r="AM499" s="176"/>
      <c r="AN499" s="176">
        <f t="shared" si="126"/>
        <v>0</v>
      </c>
      <c r="AO499" s="176"/>
      <c r="AP499" s="176"/>
      <c r="AQ499" s="176"/>
      <c r="AR499" s="176"/>
      <c r="AS499" s="176"/>
      <c r="AT499" s="176"/>
      <c r="AU499" s="176"/>
      <c r="AV499" s="176"/>
      <c r="AW499" s="176"/>
      <c r="AX499" s="176"/>
      <c r="AY499" s="176"/>
      <c r="AZ499" s="176"/>
      <c r="BA499" s="176"/>
      <c r="BB499" s="176"/>
      <c r="BC499" s="176"/>
      <c r="BD499" s="176"/>
      <c r="BE499" s="176"/>
      <c r="BF499" s="176"/>
      <c r="BG499" s="176"/>
      <c r="BH499" s="176"/>
      <c r="BI499" s="176"/>
      <c r="BJ499" s="176"/>
      <c r="BK499" s="176"/>
      <c r="BL499" s="176"/>
      <c r="BM499" s="176"/>
      <c r="BN499" s="176"/>
      <c r="BO499" s="176"/>
      <c r="BP499" s="176"/>
      <c r="BQ499" s="176"/>
      <c r="BR499" s="176"/>
      <c r="BS499" s="176"/>
      <c r="BT499" s="176"/>
      <c r="BU499" s="176"/>
      <c r="BV499" s="176"/>
      <c r="BW499" s="176"/>
      <c r="BX499" s="176"/>
      <c r="BY499" s="176"/>
      <c r="BZ499" s="176"/>
      <c r="CA499" s="176"/>
      <c r="CB499" s="176"/>
      <c r="CC499" s="176"/>
      <c r="CD499" s="176"/>
      <c r="CE499" s="176"/>
      <c r="CF499" s="176"/>
      <c r="CG499" s="176"/>
      <c r="CH499" s="176"/>
      <c r="CI499" s="176"/>
      <c r="CJ499" s="176"/>
      <c r="CK499" s="176"/>
      <c r="CL499" s="176"/>
      <c r="CM499" s="176"/>
      <c r="CN499" s="176"/>
      <c r="CO499" s="176"/>
      <c r="CP499" s="176"/>
      <c r="CQ499" s="176"/>
      <c r="CR499" s="176"/>
      <c r="CS499" s="176"/>
      <c r="CT499" s="176"/>
      <c r="CU499" s="176"/>
      <c r="CV499" s="176"/>
      <c r="CW499" s="176"/>
    </row>
    <row r="500" spans="1:101" s="179" customFormat="1" ht="20.100000000000001" customHeight="1">
      <c r="A500" s="657">
        <f t="shared" si="127"/>
        <v>457</v>
      </c>
      <c r="B500" s="196" t="str">
        <f t="shared" si="122"/>
        <v>Swansea Bay UHB</v>
      </c>
      <c r="C500" s="89"/>
      <c r="D500" s="89"/>
      <c r="E500" s="89"/>
      <c r="F500" s="89"/>
      <c r="G500" s="89"/>
      <c r="H500" s="197">
        <f t="shared" si="123"/>
        <v>0</v>
      </c>
      <c r="I500" s="197"/>
      <c r="J500" s="89"/>
      <c r="K500" s="90"/>
      <c r="L500" s="90"/>
      <c r="M500" s="89"/>
      <c r="N500" s="89"/>
      <c r="O500" s="89"/>
      <c r="P500" s="89"/>
      <c r="Q500" s="89"/>
      <c r="R500" s="122"/>
      <c r="S500" s="122"/>
      <c r="T500" s="122"/>
      <c r="U500" s="123"/>
      <c r="V500" s="123"/>
      <c r="W500" s="123"/>
      <c r="X500" s="122"/>
      <c r="Y500" s="122"/>
      <c r="Z500" s="122"/>
      <c r="AA500" s="122"/>
      <c r="AB500" s="122"/>
      <c r="AC500" s="122"/>
      <c r="AD500" s="197">
        <f t="shared" si="116"/>
        <v>0</v>
      </c>
      <c r="AE500" s="196" t="str">
        <f t="shared" si="128"/>
        <v/>
      </c>
      <c r="AF500" s="196" t="str">
        <f t="shared" si="117"/>
        <v/>
      </c>
      <c r="AG500" s="196" t="str">
        <f t="shared" si="118"/>
        <v/>
      </c>
      <c r="AH500" s="196" t="str">
        <f t="shared" si="119"/>
        <v/>
      </c>
      <c r="AI500" s="196" t="str">
        <f t="shared" si="120"/>
        <v/>
      </c>
      <c r="AJ500" s="196" t="str">
        <f t="shared" si="121"/>
        <v/>
      </c>
      <c r="AK500" s="196" t="str">
        <f t="shared" si="124"/>
        <v/>
      </c>
      <c r="AL500" s="196" t="str">
        <f t="shared" si="125"/>
        <v/>
      </c>
      <c r="AM500" s="176"/>
      <c r="AN500" s="176">
        <f t="shared" si="126"/>
        <v>0</v>
      </c>
      <c r="AO500" s="176"/>
      <c r="AP500" s="176"/>
      <c r="AQ500" s="176"/>
      <c r="AR500" s="176"/>
      <c r="AS500" s="176"/>
      <c r="AT500" s="176"/>
      <c r="AU500" s="176"/>
      <c r="AV500" s="176"/>
      <c r="AW500" s="176"/>
      <c r="AX500" s="176"/>
      <c r="AY500" s="176"/>
      <c r="AZ500" s="176"/>
      <c r="BA500" s="176"/>
      <c r="BB500" s="176"/>
      <c r="BC500" s="176"/>
      <c r="BD500" s="176"/>
      <c r="BE500" s="176"/>
      <c r="BF500" s="176"/>
      <c r="BG500" s="176"/>
      <c r="BH500" s="176"/>
      <c r="BI500" s="176"/>
      <c r="BJ500" s="176"/>
      <c r="BK500" s="176"/>
      <c r="BL500" s="176"/>
      <c r="BM500" s="176"/>
      <c r="BN500" s="176"/>
      <c r="BO500" s="176"/>
      <c r="BP500" s="176"/>
      <c r="BQ500" s="176"/>
      <c r="BR500" s="176"/>
      <c r="BS500" s="176"/>
      <c r="BT500" s="176"/>
      <c r="BU500" s="176"/>
      <c r="BV500" s="176"/>
      <c r="BW500" s="176"/>
      <c r="BX500" s="176"/>
      <c r="BY500" s="176"/>
      <c r="BZ500" s="176"/>
      <c r="CA500" s="176"/>
      <c r="CB500" s="176"/>
      <c r="CC500" s="176"/>
      <c r="CD500" s="176"/>
      <c r="CE500" s="176"/>
      <c r="CF500" s="176"/>
      <c r="CG500" s="176"/>
      <c r="CH500" s="176"/>
      <c r="CI500" s="176"/>
      <c r="CJ500" s="176"/>
      <c r="CK500" s="176"/>
      <c r="CL500" s="176"/>
      <c r="CM500" s="176"/>
      <c r="CN500" s="176"/>
      <c r="CO500" s="176"/>
      <c r="CP500" s="176"/>
      <c r="CQ500" s="176"/>
      <c r="CR500" s="176"/>
      <c r="CS500" s="176"/>
      <c r="CT500" s="176"/>
      <c r="CU500" s="176"/>
      <c r="CV500" s="176"/>
      <c r="CW500" s="176"/>
    </row>
    <row r="501" spans="1:101" s="179" customFormat="1" ht="20.100000000000001" customHeight="1">
      <c r="A501" s="657">
        <f t="shared" si="127"/>
        <v>458</v>
      </c>
      <c r="B501" s="196" t="str">
        <f t="shared" si="122"/>
        <v>Swansea Bay UHB</v>
      </c>
      <c r="C501" s="89"/>
      <c r="D501" s="89"/>
      <c r="E501" s="89"/>
      <c r="F501" s="89"/>
      <c r="G501" s="89"/>
      <c r="H501" s="197">
        <f t="shared" si="123"/>
        <v>0</v>
      </c>
      <c r="I501" s="197"/>
      <c r="J501" s="89"/>
      <c r="K501" s="90"/>
      <c r="L501" s="90"/>
      <c r="M501" s="89"/>
      <c r="N501" s="89"/>
      <c r="O501" s="89"/>
      <c r="P501" s="89"/>
      <c r="Q501" s="89"/>
      <c r="R501" s="122"/>
      <c r="S501" s="122"/>
      <c r="T501" s="122"/>
      <c r="U501" s="123"/>
      <c r="V501" s="123"/>
      <c r="W501" s="123"/>
      <c r="X501" s="122"/>
      <c r="Y501" s="122"/>
      <c r="Z501" s="122"/>
      <c r="AA501" s="122"/>
      <c r="AB501" s="122"/>
      <c r="AC501" s="122"/>
      <c r="AD501" s="197">
        <f t="shared" si="116"/>
        <v>0</v>
      </c>
      <c r="AE501" s="196" t="str">
        <f t="shared" si="128"/>
        <v/>
      </c>
      <c r="AF501" s="196" t="str">
        <f t="shared" si="117"/>
        <v/>
      </c>
      <c r="AG501" s="196" t="str">
        <f t="shared" si="118"/>
        <v/>
      </c>
      <c r="AH501" s="196" t="str">
        <f t="shared" si="119"/>
        <v/>
      </c>
      <c r="AI501" s="196" t="str">
        <f t="shared" si="120"/>
        <v/>
      </c>
      <c r="AJ501" s="196" t="str">
        <f t="shared" si="121"/>
        <v/>
      </c>
      <c r="AK501" s="196" t="str">
        <f t="shared" si="124"/>
        <v/>
      </c>
      <c r="AL501" s="196" t="str">
        <f t="shared" si="125"/>
        <v/>
      </c>
      <c r="AM501" s="176"/>
      <c r="AN501" s="176">
        <f t="shared" si="126"/>
        <v>0</v>
      </c>
      <c r="AO501" s="176"/>
      <c r="AP501" s="176"/>
      <c r="AQ501" s="176"/>
      <c r="AR501" s="176"/>
      <c r="AS501" s="176"/>
      <c r="AT501" s="176"/>
      <c r="AU501" s="176"/>
      <c r="AV501" s="176"/>
      <c r="AW501" s="176"/>
      <c r="AX501" s="176"/>
      <c r="AY501" s="176"/>
      <c r="AZ501" s="176"/>
      <c r="BA501" s="176"/>
      <c r="BB501" s="176"/>
      <c r="BC501" s="176"/>
      <c r="BD501" s="176"/>
      <c r="BE501" s="176"/>
      <c r="BF501" s="176"/>
      <c r="BG501" s="176"/>
      <c r="BH501" s="176"/>
      <c r="BI501" s="176"/>
      <c r="BJ501" s="176"/>
      <c r="BK501" s="176"/>
      <c r="BL501" s="176"/>
      <c r="BM501" s="176"/>
      <c r="BN501" s="176"/>
      <c r="BO501" s="176"/>
      <c r="BP501" s="176"/>
      <c r="BQ501" s="176"/>
      <c r="BR501" s="176"/>
      <c r="BS501" s="176"/>
      <c r="BT501" s="176"/>
      <c r="BU501" s="176"/>
      <c r="BV501" s="176"/>
      <c r="BW501" s="176"/>
      <c r="BX501" s="176"/>
      <c r="BY501" s="176"/>
      <c r="BZ501" s="176"/>
      <c r="CA501" s="176"/>
      <c r="CB501" s="176"/>
      <c r="CC501" s="176"/>
      <c r="CD501" s="176"/>
      <c r="CE501" s="176"/>
      <c r="CF501" s="176"/>
      <c r="CG501" s="176"/>
      <c r="CH501" s="176"/>
      <c r="CI501" s="176"/>
      <c r="CJ501" s="176"/>
      <c r="CK501" s="176"/>
      <c r="CL501" s="176"/>
      <c r="CM501" s="176"/>
      <c r="CN501" s="176"/>
      <c r="CO501" s="176"/>
      <c r="CP501" s="176"/>
      <c r="CQ501" s="176"/>
      <c r="CR501" s="176"/>
      <c r="CS501" s="176"/>
      <c r="CT501" s="176"/>
      <c r="CU501" s="176"/>
      <c r="CV501" s="176"/>
      <c r="CW501" s="176"/>
    </row>
    <row r="502" spans="1:101" s="179" customFormat="1" ht="20.100000000000001" customHeight="1">
      <c r="A502" s="657">
        <f t="shared" si="127"/>
        <v>459</v>
      </c>
      <c r="B502" s="196" t="str">
        <f t="shared" si="122"/>
        <v>Swansea Bay UHB</v>
      </c>
      <c r="C502" s="89"/>
      <c r="D502" s="89"/>
      <c r="E502" s="89"/>
      <c r="F502" s="89"/>
      <c r="G502" s="89"/>
      <c r="H502" s="197">
        <f t="shared" si="123"/>
        <v>0</v>
      </c>
      <c r="I502" s="197"/>
      <c r="J502" s="89"/>
      <c r="K502" s="90"/>
      <c r="L502" s="90"/>
      <c r="M502" s="89"/>
      <c r="N502" s="89"/>
      <c r="O502" s="89"/>
      <c r="P502" s="89"/>
      <c r="Q502" s="89"/>
      <c r="R502" s="122"/>
      <c r="S502" s="122"/>
      <c r="T502" s="122"/>
      <c r="U502" s="123"/>
      <c r="V502" s="123"/>
      <c r="W502" s="123"/>
      <c r="X502" s="122"/>
      <c r="Y502" s="122"/>
      <c r="Z502" s="122"/>
      <c r="AA502" s="122"/>
      <c r="AB502" s="122"/>
      <c r="AC502" s="122"/>
      <c r="AD502" s="197">
        <f t="shared" si="116"/>
        <v>0</v>
      </c>
      <c r="AE502" s="196" t="str">
        <f t="shared" si="128"/>
        <v/>
      </c>
      <c r="AF502" s="196" t="str">
        <f t="shared" si="117"/>
        <v/>
      </c>
      <c r="AG502" s="196" t="str">
        <f t="shared" si="118"/>
        <v/>
      </c>
      <c r="AH502" s="196" t="str">
        <f t="shared" si="119"/>
        <v/>
      </c>
      <c r="AI502" s="196" t="str">
        <f t="shared" si="120"/>
        <v/>
      </c>
      <c r="AJ502" s="196" t="str">
        <f t="shared" si="121"/>
        <v/>
      </c>
      <c r="AK502" s="196" t="str">
        <f t="shared" si="124"/>
        <v/>
      </c>
      <c r="AL502" s="196" t="str">
        <f t="shared" si="125"/>
        <v/>
      </c>
      <c r="AM502" s="176"/>
      <c r="AN502" s="176">
        <f t="shared" si="126"/>
        <v>0</v>
      </c>
      <c r="AO502" s="176"/>
      <c r="AP502" s="176"/>
      <c r="AQ502" s="176"/>
      <c r="AR502" s="176"/>
      <c r="AS502" s="176"/>
      <c r="AT502" s="176"/>
      <c r="AU502" s="176"/>
      <c r="AV502" s="176"/>
      <c r="AW502" s="176"/>
      <c r="AX502" s="176"/>
      <c r="AY502" s="176"/>
      <c r="AZ502" s="176"/>
      <c r="BA502" s="176"/>
      <c r="BB502" s="176"/>
      <c r="BC502" s="176"/>
      <c r="BD502" s="176"/>
      <c r="BE502" s="176"/>
      <c r="BF502" s="176"/>
      <c r="BG502" s="176"/>
      <c r="BH502" s="176"/>
      <c r="BI502" s="176"/>
      <c r="BJ502" s="176"/>
      <c r="BK502" s="176"/>
      <c r="BL502" s="176"/>
      <c r="BM502" s="176"/>
      <c r="BN502" s="176"/>
      <c r="BO502" s="176"/>
      <c r="BP502" s="176"/>
      <c r="BQ502" s="176"/>
      <c r="BR502" s="176"/>
      <c r="BS502" s="176"/>
      <c r="BT502" s="176"/>
      <c r="BU502" s="176"/>
      <c r="BV502" s="176"/>
      <c r="BW502" s="176"/>
      <c r="BX502" s="176"/>
      <c r="BY502" s="176"/>
      <c r="BZ502" s="176"/>
      <c r="CA502" s="176"/>
      <c r="CB502" s="176"/>
      <c r="CC502" s="176"/>
      <c r="CD502" s="176"/>
      <c r="CE502" s="176"/>
      <c r="CF502" s="176"/>
      <c r="CG502" s="176"/>
      <c r="CH502" s="176"/>
      <c r="CI502" s="176"/>
      <c r="CJ502" s="176"/>
      <c r="CK502" s="176"/>
      <c r="CL502" s="176"/>
      <c r="CM502" s="176"/>
      <c r="CN502" s="176"/>
      <c r="CO502" s="176"/>
      <c r="CP502" s="176"/>
      <c r="CQ502" s="176"/>
      <c r="CR502" s="176"/>
      <c r="CS502" s="176"/>
      <c r="CT502" s="176"/>
      <c r="CU502" s="176"/>
      <c r="CV502" s="176"/>
      <c r="CW502" s="176"/>
    </row>
    <row r="503" spans="1:101" s="179" customFormat="1" ht="20.100000000000001" customHeight="1">
      <c r="A503" s="657">
        <f t="shared" si="127"/>
        <v>460</v>
      </c>
      <c r="B503" s="196" t="str">
        <f t="shared" si="122"/>
        <v>Swansea Bay UHB</v>
      </c>
      <c r="C503" s="89"/>
      <c r="D503" s="89"/>
      <c r="E503" s="89"/>
      <c r="F503" s="89"/>
      <c r="G503" s="89"/>
      <c r="H503" s="197">
        <f t="shared" si="123"/>
        <v>0</v>
      </c>
      <c r="I503" s="197"/>
      <c r="J503" s="89"/>
      <c r="K503" s="90"/>
      <c r="L503" s="90"/>
      <c r="M503" s="89"/>
      <c r="N503" s="89"/>
      <c r="O503" s="89"/>
      <c r="P503" s="89"/>
      <c r="Q503" s="89"/>
      <c r="R503" s="122"/>
      <c r="S503" s="122"/>
      <c r="T503" s="122"/>
      <c r="U503" s="123"/>
      <c r="V503" s="123"/>
      <c r="W503" s="123"/>
      <c r="X503" s="122"/>
      <c r="Y503" s="122"/>
      <c r="Z503" s="122"/>
      <c r="AA503" s="122"/>
      <c r="AB503" s="122"/>
      <c r="AC503" s="122"/>
      <c r="AD503" s="197">
        <f t="shared" si="116"/>
        <v>0</v>
      </c>
      <c r="AE503" s="196" t="str">
        <f t="shared" si="128"/>
        <v/>
      </c>
      <c r="AF503" s="196" t="str">
        <f t="shared" si="117"/>
        <v/>
      </c>
      <c r="AG503" s="196" t="str">
        <f t="shared" si="118"/>
        <v/>
      </c>
      <c r="AH503" s="196" t="str">
        <f t="shared" si="119"/>
        <v/>
      </c>
      <c r="AI503" s="196" t="str">
        <f t="shared" si="120"/>
        <v/>
      </c>
      <c r="AJ503" s="196" t="str">
        <f t="shared" si="121"/>
        <v/>
      </c>
      <c r="AK503" s="196" t="str">
        <f t="shared" si="124"/>
        <v/>
      </c>
      <c r="AL503" s="196" t="str">
        <f t="shared" si="125"/>
        <v/>
      </c>
      <c r="AM503" s="176"/>
      <c r="AN503" s="176">
        <f t="shared" si="126"/>
        <v>0</v>
      </c>
      <c r="AO503" s="176"/>
      <c r="AP503" s="176"/>
      <c r="AQ503" s="176"/>
      <c r="AR503" s="176"/>
      <c r="AS503" s="176"/>
      <c r="AT503" s="176"/>
      <c r="AU503" s="176"/>
      <c r="AV503" s="176"/>
      <c r="AW503" s="176"/>
      <c r="AX503" s="176"/>
      <c r="AY503" s="176"/>
      <c r="AZ503" s="176"/>
      <c r="BA503" s="176"/>
      <c r="BB503" s="176"/>
      <c r="BC503" s="176"/>
      <c r="BD503" s="176"/>
      <c r="BE503" s="176"/>
      <c r="BF503" s="176"/>
      <c r="BG503" s="176"/>
      <c r="BH503" s="176"/>
      <c r="BI503" s="176"/>
      <c r="BJ503" s="176"/>
      <c r="BK503" s="176"/>
      <c r="BL503" s="176"/>
      <c r="BM503" s="176"/>
      <c r="BN503" s="176"/>
      <c r="BO503" s="176"/>
      <c r="BP503" s="176"/>
      <c r="BQ503" s="176"/>
      <c r="BR503" s="176"/>
      <c r="BS503" s="176"/>
      <c r="BT503" s="176"/>
      <c r="BU503" s="176"/>
      <c r="BV503" s="176"/>
      <c r="BW503" s="176"/>
      <c r="BX503" s="176"/>
      <c r="BY503" s="176"/>
      <c r="BZ503" s="176"/>
      <c r="CA503" s="176"/>
      <c r="CB503" s="176"/>
      <c r="CC503" s="176"/>
      <c r="CD503" s="176"/>
      <c r="CE503" s="176"/>
      <c r="CF503" s="176"/>
      <c r="CG503" s="176"/>
      <c r="CH503" s="176"/>
      <c r="CI503" s="176"/>
      <c r="CJ503" s="176"/>
      <c r="CK503" s="176"/>
      <c r="CL503" s="176"/>
      <c r="CM503" s="176"/>
      <c r="CN503" s="176"/>
      <c r="CO503" s="176"/>
      <c r="CP503" s="176"/>
      <c r="CQ503" s="176"/>
      <c r="CR503" s="176"/>
      <c r="CS503" s="176"/>
      <c r="CT503" s="176"/>
      <c r="CU503" s="176"/>
      <c r="CV503" s="176"/>
      <c r="CW503" s="176"/>
    </row>
    <row r="504" spans="1:101" s="179" customFormat="1" ht="20.100000000000001" customHeight="1">
      <c r="A504" s="657">
        <f t="shared" si="127"/>
        <v>461</v>
      </c>
      <c r="B504" s="196" t="str">
        <f t="shared" si="122"/>
        <v>Swansea Bay UHB</v>
      </c>
      <c r="C504" s="89"/>
      <c r="D504" s="89"/>
      <c r="E504" s="89"/>
      <c r="F504" s="89"/>
      <c r="G504" s="89"/>
      <c r="H504" s="197">
        <f t="shared" si="123"/>
        <v>0</v>
      </c>
      <c r="I504" s="197"/>
      <c r="J504" s="89"/>
      <c r="K504" s="90"/>
      <c r="L504" s="90"/>
      <c r="M504" s="89"/>
      <c r="N504" s="89"/>
      <c r="O504" s="89"/>
      <c r="P504" s="89"/>
      <c r="Q504" s="89"/>
      <c r="R504" s="122"/>
      <c r="S504" s="122"/>
      <c r="T504" s="122"/>
      <c r="U504" s="123"/>
      <c r="V504" s="123"/>
      <c r="W504" s="123"/>
      <c r="X504" s="122"/>
      <c r="Y504" s="122"/>
      <c r="Z504" s="122"/>
      <c r="AA504" s="122"/>
      <c r="AB504" s="122"/>
      <c r="AC504" s="122"/>
      <c r="AD504" s="197">
        <f t="shared" si="116"/>
        <v>0</v>
      </c>
      <c r="AE504" s="196" t="str">
        <f t="shared" si="128"/>
        <v/>
      </c>
      <c r="AF504" s="196" t="str">
        <f t="shared" si="117"/>
        <v/>
      </c>
      <c r="AG504" s="196" t="str">
        <f t="shared" si="118"/>
        <v/>
      </c>
      <c r="AH504" s="196" t="str">
        <f t="shared" si="119"/>
        <v/>
      </c>
      <c r="AI504" s="196" t="str">
        <f t="shared" si="120"/>
        <v/>
      </c>
      <c r="AJ504" s="196" t="str">
        <f t="shared" si="121"/>
        <v/>
      </c>
      <c r="AK504" s="196" t="str">
        <f t="shared" si="124"/>
        <v/>
      </c>
      <c r="AL504" s="196" t="str">
        <f t="shared" si="125"/>
        <v/>
      </c>
      <c r="AM504" s="176"/>
      <c r="AN504" s="176">
        <f t="shared" si="126"/>
        <v>0</v>
      </c>
      <c r="AO504" s="176"/>
      <c r="AP504" s="176"/>
      <c r="AQ504" s="176"/>
      <c r="AR504" s="176"/>
      <c r="AS504" s="176"/>
      <c r="AT504" s="176"/>
      <c r="AU504" s="176"/>
      <c r="AV504" s="176"/>
      <c r="AW504" s="176"/>
      <c r="AX504" s="176"/>
      <c r="AY504" s="176"/>
      <c r="AZ504" s="176"/>
      <c r="BA504" s="176"/>
      <c r="BB504" s="176"/>
      <c r="BC504" s="176"/>
      <c r="BD504" s="176"/>
      <c r="BE504" s="176"/>
      <c r="BF504" s="176"/>
      <c r="BG504" s="176"/>
      <c r="BH504" s="176"/>
      <c r="BI504" s="176"/>
      <c r="BJ504" s="176"/>
      <c r="BK504" s="176"/>
      <c r="BL504" s="176"/>
      <c r="BM504" s="176"/>
      <c r="BN504" s="176"/>
      <c r="BO504" s="176"/>
      <c r="BP504" s="176"/>
      <c r="BQ504" s="176"/>
      <c r="BR504" s="176"/>
      <c r="BS504" s="176"/>
      <c r="BT504" s="176"/>
      <c r="BU504" s="176"/>
      <c r="BV504" s="176"/>
      <c r="BW504" s="176"/>
      <c r="BX504" s="176"/>
      <c r="BY504" s="176"/>
      <c r="BZ504" s="176"/>
      <c r="CA504" s="176"/>
      <c r="CB504" s="176"/>
      <c r="CC504" s="176"/>
      <c r="CD504" s="176"/>
      <c r="CE504" s="176"/>
      <c r="CF504" s="176"/>
      <c r="CG504" s="176"/>
      <c r="CH504" s="176"/>
      <c r="CI504" s="176"/>
      <c r="CJ504" s="176"/>
      <c r="CK504" s="176"/>
      <c r="CL504" s="176"/>
      <c r="CM504" s="176"/>
      <c r="CN504" s="176"/>
      <c r="CO504" s="176"/>
      <c r="CP504" s="176"/>
      <c r="CQ504" s="176"/>
      <c r="CR504" s="176"/>
      <c r="CS504" s="176"/>
      <c r="CT504" s="176"/>
      <c r="CU504" s="176"/>
      <c r="CV504" s="176"/>
      <c r="CW504" s="176"/>
    </row>
    <row r="505" spans="1:101" s="179" customFormat="1" ht="20.100000000000001" customHeight="1">
      <c r="A505" s="657">
        <f t="shared" si="127"/>
        <v>462</v>
      </c>
      <c r="B505" s="196" t="str">
        <f t="shared" si="122"/>
        <v>Swansea Bay UHB</v>
      </c>
      <c r="C505" s="89"/>
      <c r="D505" s="89"/>
      <c r="E505" s="89"/>
      <c r="F505" s="89"/>
      <c r="G505" s="89"/>
      <c r="H505" s="197">
        <f t="shared" si="123"/>
        <v>0</v>
      </c>
      <c r="I505" s="197"/>
      <c r="J505" s="89"/>
      <c r="K505" s="90"/>
      <c r="L505" s="90"/>
      <c r="M505" s="89"/>
      <c r="N505" s="89"/>
      <c r="O505" s="89"/>
      <c r="P505" s="89"/>
      <c r="Q505" s="89"/>
      <c r="R505" s="122"/>
      <c r="S505" s="122"/>
      <c r="T505" s="122"/>
      <c r="U505" s="123"/>
      <c r="V505" s="123"/>
      <c r="W505" s="123"/>
      <c r="X505" s="122"/>
      <c r="Y505" s="122"/>
      <c r="Z505" s="122"/>
      <c r="AA505" s="122"/>
      <c r="AB505" s="122"/>
      <c r="AC505" s="122"/>
      <c r="AD505" s="197">
        <f t="shared" si="116"/>
        <v>0</v>
      </c>
      <c r="AE505" s="196" t="str">
        <f t="shared" si="128"/>
        <v/>
      </c>
      <c r="AF505" s="196" t="str">
        <f t="shared" si="117"/>
        <v/>
      </c>
      <c r="AG505" s="196" t="str">
        <f t="shared" si="118"/>
        <v/>
      </c>
      <c r="AH505" s="196" t="str">
        <f t="shared" si="119"/>
        <v/>
      </c>
      <c r="AI505" s="196" t="str">
        <f t="shared" si="120"/>
        <v/>
      </c>
      <c r="AJ505" s="196" t="str">
        <f t="shared" si="121"/>
        <v/>
      </c>
      <c r="AK505" s="196" t="str">
        <f t="shared" si="124"/>
        <v/>
      </c>
      <c r="AL505" s="196" t="str">
        <f t="shared" si="125"/>
        <v/>
      </c>
      <c r="AM505" s="176"/>
      <c r="AN505" s="176">
        <f t="shared" si="126"/>
        <v>0</v>
      </c>
      <c r="AO505" s="176"/>
      <c r="AP505" s="176"/>
      <c r="AQ505" s="176"/>
      <c r="AR505" s="176"/>
      <c r="AS505" s="176"/>
      <c r="AT505" s="176"/>
      <c r="AU505" s="176"/>
      <c r="AV505" s="176"/>
      <c r="AW505" s="176"/>
      <c r="AX505" s="176"/>
      <c r="AY505" s="176"/>
      <c r="AZ505" s="176"/>
      <c r="BA505" s="176"/>
      <c r="BB505" s="176"/>
      <c r="BC505" s="176"/>
      <c r="BD505" s="176"/>
      <c r="BE505" s="176"/>
      <c r="BF505" s="176"/>
      <c r="BG505" s="176"/>
      <c r="BH505" s="176"/>
      <c r="BI505" s="176"/>
      <c r="BJ505" s="176"/>
      <c r="BK505" s="176"/>
      <c r="BL505" s="176"/>
      <c r="BM505" s="176"/>
      <c r="BN505" s="176"/>
      <c r="BO505" s="176"/>
      <c r="BP505" s="176"/>
      <c r="BQ505" s="176"/>
      <c r="BR505" s="176"/>
      <c r="BS505" s="176"/>
      <c r="BT505" s="176"/>
      <c r="BU505" s="176"/>
      <c r="BV505" s="176"/>
      <c r="BW505" s="176"/>
      <c r="BX505" s="176"/>
      <c r="BY505" s="176"/>
      <c r="BZ505" s="176"/>
      <c r="CA505" s="176"/>
      <c r="CB505" s="176"/>
      <c r="CC505" s="176"/>
      <c r="CD505" s="176"/>
      <c r="CE505" s="176"/>
      <c r="CF505" s="176"/>
      <c r="CG505" s="176"/>
      <c r="CH505" s="176"/>
      <c r="CI505" s="176"/>
      <c r="CJ505" s="176"/>
      <c r="CK505" s="176"/>
      <c r="CL505" s="176"/>
      <c r="CM505" s="176"/>
      <c r="CN505" s="176"/>
      <c r="CO505" s="176"/>
      <c r="CP505" s="176"/>
      <c r="CQ505" s="176"/>
      <c r="CR505" s="176"/>
      <c r="CS505" s="176"/>
      <c r="CT505" s="176"/>
      <c r="CU505" s="176"/>
      <c r="CV505" s="176"/>
      <c r="CW505" s="176"/>
    </row>
    <row r="506" spans="1:101" s="179" customFormat="1" ht="20.100000000000001" customHeight="1">
      <c r="A506" s="657">
        <f t="shared" si="127"/>
        <v>463</v>
      </c>
      <c r="B506" s="196" t="str">
        <f t="shared" si="122"/>
        <v>Swansea Bay UHB</v>
      </c>
      <c r="C506" s="89"/>
      <c r="D506" s="89"/>
      <c r="E506" s="89"/>
      <c r="F506" s="89"/>
      <c r="G506" s="89"/>
      <c r="H506" s="197">
        <f t="shared" si="123"/>
        <v>0</v>
      </c>
      <c r="I506" s="197"/>
      <c r="J506" s="89"/>
      <c r="K506" s="90"/>
      <c r="L506" s="90"/>
      <c r="M506" s="89"/>
      <c r="N506" s="89"/>
      <c r="O506" s="89"/>
      <c r="P506" s="89"/>
      <c r="Q506" s="89"/>
      <c r="R506" s="122"/>
      <c r="S506" s="122"/>
      <c r="T506" s="122"/>
      <c r="U506" s="123"/>
      <c r="V506" s="123"/>
      <c r="W506" s="123"/>
      <c r="X506" s="122"/>
      <c r="Y506" s="122"/>
      <c r="Z506" s="122"/>
      <c r="AA506" s="122"/>
      <c r="AB506" s="122"/>
      <c r="AC506" s="122"/>
      <c r="AD506" s="197">
        <f t="shared" si="116"/>
        <v>0</v>
      </c>
      <c r="AE506" s="196" t="str">
        <f t="shared" si="128"/>
        <v/>
      </c>
      <c r="AF506" s="196" t="str">
        <f t="shared" si="117"/>
        <v/>
      </c>
      <c r="AG506" s="196" t="str">
        <f t="shared" si="118"/>
        <v/>
      </c>
      <c r="AH506" s="196" t="str">
        <f t="shared" si="119"/>
        <v/>
      </c>
      <c r="AI506" s="196" t="str">
        <f t="shared" si="120"/>
        <v/>
      </c>
      <c r="AJ506" s="196" t="str">
        <f t="shared" si="121"/>
        <v/>
      </c>
      <c r="AK506" s="196" t="str">
        <f t="shared" si="124"/>
        <v/>
      </c>
      <c r="AL506" s="196" t="str">
        <f t="shared" si="125"/>
        <v/>
      </c>
      <c r="AM506" s="176"/>
      <c r="AN506" s="176">
        <f t="shared" si="126"/>
        <v>0</v>
      </c>
      <c r="AO506" s="176"/>
      <c r="AP506" s="176"/>
      <c r="AQ506" s="176"/>
      <c r="AR506" s="176"/>
      <c r="AS506" s="176"/>
      <c r="AT506" s="176"/>
      <c r="AU506" s="176"/>
      <c r="AV506" s="176"/>
      <c r="AW506" s="176"/>
      <c r="AX506" s="176"/>
      <c r="AY506" s="176"/>
      <c r="AZ506" s="176"/>
      <c r="BA506" s="176"/>
      <c r="BB506" s="176"/>
      <c r="BC506" s="176"/>
      <c r="BD506" s="176"/>
      <c r="BE506" s="176"/>
      <c r="BF506" s="176"/>
      <c r="BG506" s="176"/>
      <c r="BH506" s="176"/>
      <c r="BI506" s="176"/>
      <c r="BJ506" s="176"/>
      <c r="BK506" s="176"/>
      <c r="BL506" s="176"/>
      <c r="BM506" s="176"/>
      <c r="BN506" s="176"/>
      <c r="BO506" s="176"/>
      <c r="BP506" s="176"/>
      <c r="BQ506" s="176"/>
      <c r="BR506" s="176"/>
      <c r="BS506" s="176"/>
      <c r="BT506" s="176"/>
      <c r="BU506" s="176"/>
      <c r="BV506" s="176"/>
      <c r="BW506" s="176"/>
      <c r="BX506" s="176"/>
      <c r="BY506" s="176"/>
      <c r="BZ506" s="176"/>
      <c r="CA506" s="176"/>
      <c r="CB506" s="176"/>
      <c r="CC506" s="176"/>
      <c r="CD506" s="176"/>
      <c r="CE506" s="176"/>
      <c r="CF506" s="176"/>
      <c r="CG506" s="176"/>
      <c r="CH506" s="176"/>
      <c r="CI506" s="176"/>
      <c r="CJ506" s="176"/>
      <c r="CK506" s="176"/>
      <c r="CL506" s="176"/>
      <c r="CM506" s="176"/>
      <c r="CN506" s="176"/>
      <c r="CO506" s="176"/>
      <c r="CP506" s="176"/>
      <c r="CQ506" s="176"/>
      <c r="CR506" s="176"/>
      <c r="CS506" s="176"/>
      <c r="CT506" s="176"/>
      <c r="CU506" s="176"/>
      <c r="CV506" s="176"/>
      <c r="CW506" s="176"/>
    </row>
    <row r="507" spans="1:101" s="179" customFormat="1" ht="20.100000000000001" customHeight="1">
      <c r="A507" s="657">
        <f t="shared" si="127"/>
        <v>464</v>
      </c>
      <c r="B507" s="196" t="str">
        <f t="shared" si="122"/>
        <v>Swansea Bay UHB</v>
      </c>
      <c r="C507" s="89"/>
      <c r="D507" s="89"/>
      <c r="E507" s="89"/>
      <c r="F507" s="89"/>
      <c r="G507" s="89"/>
      <c r="H507" s="197">
        <f t="shared" si="123"/>
        <v>0</v>
      </c>
      <c r="I507" s="197"/>
      <c r="J507" s="89"/>
      <c r="K507" s="90"/>
      <c r="L507" s="90"/>
      <c r="M507" s="89"/>
      <c r="N507" s="89"/>
      <c r="O507" s="89"/>
      <c r="P507" s="89"/>
      <c r="Q507" s="89"/>
      <c r="R507" s="122"/>
      <c r="S507" s="122"/>
      <c r="T507" s="122"/>
      <c r="U507" s="123"/>
      <c r="V507" s="123"/>
      <c r="W507" s="123"/>
      <c r="X507" s="122"/>
      <c r="Y507" s="122"/>
      <c r="Z507" s="122"/>
      <c r="AA507" s="122"/>
      <c r="AB507" s="122"/>
      <c r="AC507" s="122"/>
      <c r="AD507" s="197">
        <f t="shared" si="116"/>
        <v>0</v>
      </c>
      <c r="AE507" s="196" t="str">
        <f t="shared" si="128"/>
        <v/>
      </c>
      <c r="AF507" s="196" t="str">
        <f t="shared" si="117"/>
        <v/>
      </c>
      <c r="AG507" s="196" t="str">
        <f t="shared" si="118"/>
        <v/>
      </c>
      <c r="AH507" s="196" t="str">
        <f t="shared" si="119"/>
        <v/>
      </c>
      <c r="AI507" s="196" t="str">
        <f t="shared" si="120"/>
        <v/>
      </c>
      <c r="AJ507" s="196" t="str">
        <f t="shared" si="121"/>
        <v/>
      </c>
      <c r="AK507" s="196" t="str">
        <f t="shared" si="124"/>
        <v/>
      </c>
      <c r="AL507" s="196" t="str">
        <f t="shared" si="125"/>
        <v/>
      </c>
      <c r="AM507" s="176"/>
      <c r="AN507" s="176">
        <f t="shared" si="126"/>
        <v>0</v>
      </c>
      <c r="AO507" s="176"/>
      <c r="AP507" s="176"/>
      <c r="AQ507" s="176"/>
      <c r="AR507" s="176"/>
      <c r="AS507" s="176"/>
      <c r="AT507" s="176"/>
      <c r="AU507" s="176"/>
      <c r="AV507" s="176"/>
      <c r="AW507" s="176"/>
      <c r="AX507" s="176"/>
      <c r="AY507" s="176"/>
      <c r="AZ507" s="176"/>
      <c r="BA507" s="176"/>
      <c r="BB507" s="176"/>
      <c r="BC507" s="176"/>
      <c r="BD507" s="176"/>
      <c r="BE507" s="176"/>
      <c r="BF507" s="176"/>
      <c r="BG507" s="176"/>
      <c r="BH507" s="176"/>
      <c r="BI507" s="176"/>
      <c r="BJ507" s="176"/>
      <c r="BK507" s="176"/>
      <c r="BL507" s="176"/>
      <c r="BM507" s="176"/>
      <c r="BN507" s="176"/>
      <c r="BO507" s="176"/>
      <c r="BP507" s="176"/>
      <c r="BQ507" s="176"/>
      <c r="BR507" s="176"/>
      <c r="BS507" s="176"/>
      <c r="BT507" s="176"/>
      <c r="BU507" s="176"/>
      <c r="BV507" s="176"/>
      <c r="BW507" s="176"/>
      <c r="BX507" s="176"/>
      <c r="BY507" s="176"/>
      <c r="BZ507" s="176"/>
      <c r="CA507" s="176"/>
      <c r="CB507" s="176"/>
      <c r="CC507" s="176"/>
      <c r="CD507" s="176"/>
      <c r="CE507" s="176"/>
      <c r="CF507" s="176"/>
      <c r="CG507" s="176"/>
      <c r="CH507" s="176"/>
      <c r="CI507" s="176"/>
      <c r="CJ507" s="176"/>
      <c r="CK507" s="176"/>
      <c r="CL507" s="176"/>
      <c r="CM507" s="176"/>
      <c r="CN507" s="176"/>
      <c r="CO507" s="176"/>
      <c r="CP507" s="176"/>
      <c r="CQ507" s="176"/>
      <c r="CR507" s="176"/>
      <c r="CS507" s="176"/>
      <c r="CT507" s="176"/>
      <c r="CU507" s="176"/>
      <c r="CV507" s="176"/>
      <c r="CW507" s="176"/>
    </row>
    <row r="508" spans="1:101" s="179" customFormat="1" ht="20.100000000000001" customHeight="1">
      <c r="A508" s="657">
        <f t="shared" si="127"/>
        <v>465</v>
      </c>
      <c r="B508" s="196" t="str">
        <f t="shared" si="122"/>
        <v>Swansea Bay UHB</v>
      </c>
      <c r="C508" s="89"/>
      <c r="D508" s="89"/>
      <c r="E508" s="89"/>
      <c r="F508" s="89"/>
      <c r="G508" s="89"/>
      <c r="H508" s="197">
        <f t="shared" si="123"/>
        <v>0</v>
      </c>
      <c r="I508" s="197"/>
      <c r="J508" s="89"/>
      <c r="K508" s="90"/>
      <c r="L508" s="90"/>
      <c r="M508" s="89"/>
      <c r="N508" s="89"/>
      <c r="O508" s="89"/>
      <c r="P508" s="89"/>
      <c r="Q508" s="89"/>
      <c r="R508" s="122"/>
      <c r="S508" s="122"/>
      <c r="T508" s="122"/>
      <c r="U508" s="123"/>
      <c r="V508" s="123"/>
      <c r="W508" s="123"/>
      <c r="X508" s="122"/>
      <c r="Y508" s="122"/>
      <c r="Z508" s="122"/>
      <c r="AA508" s="122"/>
      <c r="AB508" s="122"/>
      <c r="AC508" s="122"/>
      <c r="AD508" s="197">
        <f t="shared" si="116"/>
        <v>0</v>
      </c>
      <c r="AE508" s="196" t="str">
        <f t="shared" si="128"/>
        <v/>
      </c>
      <c r="AF508" s="196" t="str">
        <f t="shared" si="117"/>
        <v/>
      </c>
      <c r="AG508" s="196" t="str">
        <f t="shared" si="118"/>
        <v/>
      </c>
      <c r="AH508" s="196" t="str">
        <f t="shared" si="119"/>
        <v/>
      </c>
      <c r="AI508" s="196" t="str">
        <f t="shared" si="120"/>
        <v/>
      </c>
      <c r="AJ508" s="196" t="str">
        <f t="shared" si="121"/>
        <v/>
      </c>
      <c r="AK508" s="196" t="str">
        <f t="shared" si="124"/>
        <v/>
      </c>
      <c r="AL508" s="196" t="str">
        <f t="shared" si="125"/>
        <v/>
      </c>
      <c r="AM508" s="176"/>
      <c r="AN508" s="176">
        <f t="shared" si="126"/>
        <v>0</v>
      </c>
      <c r="AO508" s="176"/>
      <c r="AP508" s="176"/>
      <c r="AQ508" s="176"/>
      <c r="AR508" s="176"/>
      <c r="AS508" s="176"/>
      <c r="AT508" s="176"/>
      <c r="AU508" s="176"/>
      <c r="AV508" s="176"/>
      <c r="AW508" s="176"/>
      <c r="AX508" s="176"/>
      <c r="AY508" s="176"/>
      <c r="AZ508" s="176"/>
      <c r="BA508" s="176"/>
      <c r="BB508" s="176"/>
      <c r="BC508" s="176"/>
      <c r="BD508" s="176"/>
      <c r="BE508" s="176"/>
      <c r="BF508" s="176"/>
      <c r="BG508" s="176"/>
      <c r="BH508" s="176"/>
      <c r="BI508" s="176"/>
      <c r="BJ508" s="176"/>
      <c r="BK508" s="176"/>
      <c r="BL508" s="176"/>
      <c r="BM508" s="176"/>
      <c r="BN508" s="176"/>
      <c r="BO508" s="176"/>
      <c r="BP508" s="176"/>
      <c r="BQ508" s="176"/>
      <c r="BR508" s="176"/>
      <c r="BS508" s="176"/>
      <c r="BT508" s="176"/>
      <c r="BU508" s="176"/>
      <c r="BV508" s="176"/>
      <c r="BW508" s="176"/>
      <c r="BX508" s="176"/>
      <c r="BY508" s="176"/>
      <c r="BZ508" s="176"/>
      <c r="CA508" s="176"/>
      <c r="CB508" s="176"/>
      <c r="CC508" s="176"/>
      <c r="CD508" s="176"/>
      <c r="CE508" s="176"/>
      <c r="CF508" s="176"/>
      <c r="CG508" s="176"/>
      <c r="CH508" s="176"/>
      <c r="CI508" s="176"/>
      <c r="CJ508" s="176"/>
      <c r="CK508" s="176"/>
      <c r="CL508" s="176"/>
      <c r="CM508" s="176"/>
      <c r="CN508" s="176"/>
      <c r="CO508" s="176"/>
      <c r="CP508" s="176"/>
      <c r="CQ508" s="176"/>
      <c r="CR508" s="176"/>
      <c r="CS508" s="176"/>
      <c r="CT508" s="176"/>
      <c r="CU508" s="176"/>
      <c r="CV508" s="176"/>
      <c r="CW508" s="176"/>
    </row>
    <row r="509" spans="1:101" s="179" customFormat="1" ht="20.100000000000001" customHeight="1">
      <c r="A509" s="657">
        <f t="shared" si="127"/>
        <v>466</v>
      </c>
      <c r="B509" s="196" t="str">
        <f t="shared" si="122"/>
        <v>Swansea Bay UHB</v>
      </c>
      <c r="C509" s="89"/>
      <c r="D509" s="89"/>
      <c r="E509" s="89"/>
      <c r="F509" s="89"/>
      <c r="G509" s="89"/>
      <c r="H509" s="197">
        <f t="shared" si="123"/>
        <v>0</v>
      </c>
      <c r="I509" s="197"/>
      <c r="J509" s="89"/>
      <c r="K509" s="90"/>
      <c r="L509" s="90"/>
      <c r="M509" s="89"/>
      <c r="N509" s="89"/>
      <c r="O509" s="89"/>
      <c r="P509" s="89"/>
      <c r="Q509" s="89"/>
      <c r="R509" s="122"/>
      <c r="S509" s="122"/>
      <c r="T509" s="122"/>
      <c r="U509" s="123"/>
      <c r="V509" s="123"/>
      <c r="W509" s="123"/>
      <c r="X509" s="122"/>
      <c r="Y509" s="122"/>
      <c r="Z509" s="122"/>
      <c r="AA509" s="122"/>
      <c r="AB509" s="122"/>
      <c r="AC509" s="122"/>
      <c r="AD509" s="197">
        <f t="shared" si="116"/>
        <v>0</v>
      </c>
      <c r="AE509" s="196" t="str">
        <f t="shared" si="128"/>
        <v/>
      </c>
      <c r="AF509" s="196" t="str">
        <f t="shared" si="117"/>
        <v/>
      </c>
      <c r="AG509" s="196" t="str">
        <f t="shared" si="118"/>
        <v/>
      </c>
      <c r="AH509" s="196" t="str">
        <f t="shared" si="119"/>
        <v/>
      </c>
      <c r="AI509" s="196" t="str">
        <f t="shared" si="120"/>
        <v/>
      </c>
      <c r="AJ509" s="196" t="str">
        <f t="shared" si="121"/>
        <v/>
      </c>
      <c r="AK509" s="196" t="str">
        <f t="shared" si="124"/>
        <v/>
      </c>
      <c r="AL509" s="196" t="str">
        <f t="shared" si="125"/>
        <v/>
      </c>
      <c r="AM509" s="176"/>
      <c r="AN509" s="176">
        <f t="shared" si="126"/>
        <v>0</v>
      </c>
      <c r="AO509" s="176"/>
      <c r="AP509" s="176"/>
      <c r="AQ509" s="176"/>
      <c r="AR509" s="176"/>
      <c r="AS509" s="176"/>
      <c r="AT509" s="176"/>
      <c r="AU509" s="176"/>
      <c r="AV509" s="176"/>
      <c r="AW509" s="176"/>
      <c r="AX509" s="176"/>
      <c r="AY509" s="176"/>
      <c r="AZ509" s="176"/>
      <c r="BA509" s="176"/>
      <c r="BB509" s="176"/>
      <c r="BC509" s="176"/>
      <c r="BD509" s="176"/>
      <c r="BE509" s="176"/>
      <c r="BF509" s="176"/>
      <c r="BG509" s="176"/>
      <c r="BH509" s="176"/>
      <c r="BI509" s="176"/>
      <c r="BJ509" s="176"/>
      <c r="BK509" s="176"/>
      <c r="BL509" s="176"/>
      <c r="BM509" s="176"/>
      <c r="BN509" s="176"/>
      <c r="BO509" s="176"/>
      <c r="BP509" s="176"/>
      <c r="BQ509" s="176"/>
      <c r="BR509" s="176"/>
      <c r="BS509" s="176"/>
      <c r="BT509" s="176"/>
      <c r="BU509" s="176"/>
      <c r="BV509" s="176"/>
      <c r="BW509" s="176"/>
      <c r="BX509" s="176"/>
      <c r="BY509" s="176"/>
      <c r="BZ509" s="176"/>
      <c r="CA509" s="176"/>
      <c r="CB509" s="176"/>
      <c r="CC509" s="176"/>
      <c r="CD509" s="176"/>
      <c r="CE509" s="176"/>
      <c r="CF509" s="176"/>
      <c r="CG509" s="176"/>
      <c r="CH509" s="176"/>
      <c r="CI509" s="176"/>
      <c r="CJ509" s="176"/>
      <c r="CK509" s="176"/>
      <c r="CL509" s="176"/>
      <c r="CM509" s="176"/>
      <c r="CN509" s="176"/>
      <c r="CO509" s="176"/>
      <c r="CP509" s="176"/>
      <c r="CQ509" s="176"/>
      <c r="CR509" s="176"/>
      <c r="CS509" s="176"/>
      <c r="CT509" s="176"/>
      <c r="CU509" s="176"/>
      <c r="CV509" s="176"/>
      <c r="CW509" s="176"/>
    </row>
    <row r="510" spans="1:101" s="179" customFormat="1" ht="20.100000000000001" customHeight="1">
      <c r="A510" s="657">
        <f t="shared" si="127"/>
        <v>467</v>
      </c>
      <c r="B510" s="196" t="str">
        <f t="shared" si="122"/>
        <v>Swansea Bay UHB</v>
      </c>
      <c r="C510" s="89"/>
      <c r="D510" s="89"/>
      <c r="E510" s="89"/>
      <c r="F510" s="89"/>
      <c r="G510" s="89"/>
      <c r="H510" s="197">
        <f t="shared" si="123"/>
        <v>0</v>
      </c>
      <c r="I510" s="197"/>
      <c r="J510" s="89"/>
      <c r="K510" s="90"/>
      <c r="L510" s="90"/>
      <c r="M510" s="89"/>
      <c r="N510" s="89"/>
      <c r="O510" s="89"/>
      <c r="P510" s="89"/>
      <c r="Q510" s="89"/>
      <c r="R510" s="122"/>
      <c r="S510" s="122"/>
      <c r="T510" s="122"/>
      <c r="U510" s="123"/>
      <c r="V510" s="123"/>
      <c r="W510" s="123"/>
      <c r="X510" s="122"/>
      <c r="Y510" s="122"/>
      <c r="Z510" s="122"/>
      <c r="AA510" s="122"/>
      <c r="AB510" s="122"/>
      <c r="AC510" s="122"/>
      <c r="AD510" s="197">
        <f t="shared" si="116"/>
        <v>0</v>
      </c>
      <c r="AE510" s="196" t="str">
        <f t="shared" si="128"/>
        <v/>
      </c>
      <c r="AF510" s="196" t="str">
        <f t="shared" si="117"/>
        <v/>
      </c>
      <c r="AG510" s="196" t="str">
        <f t="shared" si="118"/>
        <v/>
      </c>
      <c r="AH510" s="196" t="str">
        <f t="shared" si="119"/>
        <v/>
      </c>
      <c r="AI510" s="196" t="str">
        <f t="shared" si="120"/>
        <v/>
      </c>
      <c r="AJ510" s="196" t="str">
        <f t="shared" si="121"/>
        <v/>
      </c>
      <c r="AK510" s="196" t="str">
        <f t="shared" si="124"/>
        <v/>
      </c>
      <c r="AL510" s="196" t="str">
        <f t="shared" si="125"/>
        <v/>
      </c>
      <c r="AM510" s="176"/>
      <c r="AN510" s="176">
        <f t="shared" si="126"/>
        <v>0</v>
      </c>
      <c r="AO510" s="176"/>
      <c r="AP510" s="176"/>
      <c r="AQ510" s="176"/>
      <c r="AR510" s="176"/>
      <c r="AS510" s="176"/>
      <c r="AT510" s="176"/>
      <c r="AU510" s="176"/>
      <c r="AV510" s="176"/>
      <c r="AW510" s="176"/>
      <c r="AX510" s="176"/>
      <c r="AY510" s="176"/>
      <c r="AZ510" s="176"/>
      <c r="BA510" s="176"/>
      <c r="BB510" s="176"/>
      <c r="BC510" s="176"/>
      <c r="BD510" s="176"/>
      <c r="BE510" s="176"/>
      <c r="BF510" s="176"/>
      <c r="BG510" s="176"/>
      <c r="BH510" s="176"/>
      <c r="BI510" s="176"/>
      <c r="BJ510" s="176"/>
      <c r="BK510" s="176"/>
      <c r="BL510" s="176"/>
      <c r="BM510" s="176"/>
      <c r="BN510" s="176"/>
      <c r="BO510" s="176"/>
      <c r="BP510" s="176"/>
      <c r="BQ510" s="176"/>
      <c r="BR510" s="176"/>
      <c r="BS510" s="176"/>
      <c r="BT510" s="176"/>
      <c r="BU510" s="176"/>
      <c r="BV510" s="176"/>
      <c r="BW510" s="176"/>
      <c r="BX510" s="176"/>
      <c r="BY510" s="176"/>
      <c r="BZ510" s="176"/>
      <c r="CA510" s="176"/>
      <c r="CB510" s="176"/>
      <c r="CC510" s="176"/>
      <c r="CD510" s="176"/>
      <c r="CE510" s="176"/>
      <c r="CF510" s="176"/>
      <c r="CG510" s="176"/>
      <c r="CH510" s="176"/>
      <c r="CI510" s="176"/>
      <c r="CJ510" s="176"/>
      <c r="CK510" s="176"/>
      <c r="CL510" s="176"/>
      <c r="CM510" s="176"/>
      <c r="CN510" s="176"/>
      <c r="CO510" s="176"/>
      <c r="CP510" s="176"/>
      <c r="CQ510" s="176"/>
      <c r="CR510" s="176"/>
      <c r="CS510" s="176"/>
      <c r="CT510" s="176"/>
      <c r="CU510" s="176"/>
      <c r="CV510" s="176"/>
      <c r="CW510" s="176"/>
    </row>
    <row r="511" spans="1:101" s="179" customFormat="1" ht="20.100000000000001" customHeight="1">
      <c r="A511" s="657">
        <f t="shared" si="127"/>
        <v>468</v>
      </c>
      <c r="B511" s="196" t="str">
        <f t="shared" si="122"/>
        <v>Swansea Bay UHB</v>
      </c>
      <c r="C511" s="89"/>
      <c r="D511" s="89"/>
      <c r="E511" s="89"/>
      <c r="F511" s="89"/>
      <c r="G511" s="89"/>
      <c r="H511" s="197">
        <f t="shared" si="123"/>
        <v>0</v>
      </c>
      <c r="I511" s="197"/>
      <c r="J511" s="89"/>
      <c r="K511" s="90"/>
      <c r="L511" s="90"/>
      <c r="M511" s="89"/>
      <c r="N511" s="89"/>
      <c r="O511" s="89"/>
      <c r="P511" s="89"/>
      <c r="Q511" s="89"/>
      <c r="R511" s="122"/>
      <c r="S511" s="122"/>
      <c r="T511" s="122"/>
      <c r="U511" s="123"/>
      <c r="V511" s="123"/>
      <c r="W511" s="123"/>
      <c r="X511" s="122"/>
      <c r="Y511" s="122"/>
      <c r="Z511" s="122"/>
      <c r="AA511" s="122"/>
      <c r="AB511" s="122"/>
      <c r="AC511" s="122"/>
      <c r="AD511" s="197">
        <f t="shared" si="116"/>
        <v>0</v>
      </c>
      <c r="AE511" s="196" t="str">
        <f t="shared" si="128"/>
        <v/>
      </c>
      <c r="AF511" s="196" t="str">
        <f t="shared" si="117"/>
        <v/>
      </c>
      <c r="AG511" s="196" t="str">
        <f t="shared" si="118"/>
        <v/>
      </c>
      <c r="AH511" s="196" t="str">
        <f t="shared" si="119"/>
        <v/>
      </c>
      <c r="AI511" s="196" t="str">
        <f t="shared" si="120"/>
        <v/>
      </c>
      <c r="AJ511" s="196" t="str">
        <f t="shared" si="121"/>
        <v/>
      </c>
      <c r="AK511" s="196" t="str">
        <f t="shared" si="124"/>
        <v/>
      </c>
      <c r="AL511" s="196" t="str">
        <f t="shared" si="125"/>
        <v/>
      </c>
      <c r="AM511" s="176"/>
      <c r="AN511" s="176">
        <f t="shared" si="126"/>
        <v>0</v>
      </c>
      <c r="AO511" s="176"/>
      <c r="AP511" s="176"/>
      <c r="AQ511" s="176"/>
      <c r="AR511" s="176"/>
      <c r="AS511" s="176"/>
      <c r="AT511" s="176"/>
      <c r="AU511" s="176"/>
      <c r="AV511" s="176"/>
      <c r="AW511" s="176"/>
      <c r="AX511" s="176"/>
      <c r="AY511" s="176"/>
      <c r="AZ511" s="176"/>
      <c r="BA511" s="176"/>
      <c r="BB511" s="176"/>
      <c r="BC511" s="176"/>
      <c r="BD511" s="176"/>
      <c r="BE511" s="176"/>
      <c r="BF511" s="176"/>
      <c r="BG511" s="176"/>
      <c r="BH511" s="176"/>
      <c r="BI511" s="176"/>
      <c r="BJ511" s="176"/>
      <c r="BK511" s="176"/>
      <c r="BL511" s="176"/>
      <c r="BM511" s="176"/>
      <c r="BN511" s="176"/>
      <c r="BO511" s="176"/>
      <c r="BP511" s="176"/>
      <c r="BQ511" s="176"/>
      <c r="BR511" s="176"/>
      <c r="BS511" s="176"/>
      <c r="BT511" s="176"/>
      <c r="BU511" s="176"/>
      <c r="BV511" s="176"/>
      <c r="BW511" s="176"/>
      <c r="BX511" s="176"/>
      <c r="BY511" s="176"/>
      <c r="BZ511" s="176"/>
      <c r="CA511" s="176"/>
      <c r="CB511" s="176"/>
      <c r="CC511" s="176"/>
      <c r="CD511" s="176"/>
      <c r="CE511" s="176"/>
      <c r="CF511" s="176"/>
      <c r="CG511" s="176"/>
      <c r="CH511" s="176"/>
      <c r="CI511" s="176"/>
      <c r="CJ511" s="176"/>
      <c r="CK511" s="176"/>
      <c r="CL511" s="176"/>
      <c r="CM511" s="176"/>
      <c r="CN511" s="176"/>
      <c r="CO511" s="176"/>
      <c r="CP511" s="176"/>
      <c r="CQ511" s="176"/>
      <c r="CR511" s="176"/>
      <c r="CS511" s="176"/>
      <c r="CT511" s="176"/>
      <c r="CU511" s="176"/>
      <c r="CV511" s="176"/>
      <c r="CW511" s="176"/>
    </row>
    <row r="512" spans="1:101" s="179" customFormat="1" ht="20.100000000000001" customHeight="1">
      <c r="A512" s="657">
        <f t="shared" si="127"/>
        <v>469</v>
      </c>
      <c r="B512" s="196" t="str">
        <f t="shared" si="122"/>
        <v>Swansea Bay UHB</v>
      </c>
      <c r="C512" s="89"/>
      <c r="D512" s="89"/>
      <c r="E512" s="89"/>
      <c r="F512" s="89"/>
      <c r="G512" s="89"/>
      <c r="H512" s="197">
        <f t="shared" si="123"/>
        <v>0</v>
      </c>
      <c r="I512" s="197"/>
      <c r="J512" s="89"/>
      <c r="K512" s="90"/>
      <c r="L512" s="90"/>
      <c r="M512" s="89"/>
      <c r="N512" s="89"/>
      <c r="O512" s="89"/>
      <c r="P512" s="89"/>
      <c r="Q512" s="89"/>
      <c r="R512" s="122"/>
      <c r="S512" s="122"/>
      <c r="T512" s="122"/>
      <c r="U512" s="123"/>
      <c r="V512" s="123"/>
      <c r="W512" s="123"/>
      <c r="X512" s="122"/>
      <c r="Y512" s="122"/>
      <c r="Z512" s="122"/>
      <c r="AA512" s="122"/>
      <c r="AB512" s="122"/>
      <c r="AC512" s="122"/>
      <c r="AD512" s="197">
        <f t="shared" si="116"/>
        <v>0</v>
      </c>
      <c r="AE512" s="196" t="str">
        <f t="shared" si="128"/>
        <v/>
      </c>
      <c r="AF512" s="196" t="str">
        <f t="shared" si="117"/>
        <v/>
      </c>
      <c r="AG512" s="196" t="str">
        <f t="shared" si="118"/>
        <v/>
      </c>
      <c r="AH512" s="196" t="str">
        <f t="shared" si="119"/>
        <v/>
      </c>
      <c r="AI512" s="196" t="str">
        <f t="shared" si="120"/>
        <v/>
      </c>
      <c r="AJ512" s="196" t="str">
        <f t="shared" si="121"/>
        <v/>
      </c>
      <c r="AK512" s="196" t="str">
        <f t="shared" si="124"/>
        <v/>
      </c>
      <c r="AL512" s="196" t="str">
        <f t="shared" si="125"/>
        <v/>
      </c>
      <c r="AM512" s="176"/>
      <c r="AN512" s="176">
        <f t="shared" si="126"/>
        <v>0</v>
      </c>
      <c r="AO512" s="176"/>
      <c r="AP512" s="176"/>
      <c r="AQ512" s="176"/>
      <c r="AR512" s="176"/>
      <c r="AS512" s="176"/>
      <c r="AT512" s="176"/>
      <c r="AU512" s="176"/>
      <c r="AV512" s="176"/>
      <c r="AW512" s="176"/>
      <c r="AX512" s="176"/>
      <c r="AY512" s="176"/>
      <c r="AZ512" s="176"/>
      <c r="BA512" s="176"/>
      <c r="BB512" s="176"/>
      <c r="BC512" s="176"/>
      <c r="BD512" s="176"/>
      <c r="BE512" s="176"/>
      <c r="BF512" s="176"/>
      <c r="BG512" s="176"/>
      <c r="BH512" s="176"/>
      <c r="BI512" s="176"/>
      <c r="BJ512" s="176"/>
      <c r="BK512" s="176"/>
      <c r="BL512" s="176"/>
      <c r="BM512" s="176"/>
      <c r="BN512" s="176"/>
      <c r="BO512" s="176"/>
      <c r="BP512" s="176"/>
      <c r="BQ512" s="176"/>
      <c r="BR512" s="176"/>
      <c r="BS512" s="176"/>
      <c r="BT512" s="176"/>
      <c r="BU512" s="176"/>
      <c r="BV512" s="176"/>
      <c r="BW512" s="176"/>
      <c r="BX512" s="176"/>
      <c r="BY512" s="176"/>
      <c r="BZ512" s="176"/>
      <c r="CA512" s="176"/>
      <c r="CB512" s="176"/>
      <c r="CC512" s="176"/>
      <c r="CD512" s="176"/>
      <c r="CE512" s="176"/>
      <c r="CF512" s="176"/>
      <c r="CG512" s="176"/>
      <c r="CH512" s="176"/>
      <c r="CI512" s="176"/>
      <c r="CJ512" s="176"/>
      <c r="CK512" s="176"/>
      <c r="CL512" s="176"/>
      <c r="CM512" s="176"/>
      <c r="CN512" s="176"/>
      <c r="CO512" s="176"/>
      <c r="CP512" s="176"/>
      <c r="CQ512" s="176"/>
      <c r="CR512" s="176"/>
      <c r="CS512" s="176"/>
      <c r="CT512" s="176"/>
      <c r="CU512" s="176"/>
      <c r="CV512" s="176"/>
      <c r="CW512" s="176"/>
    </row>
    <row r="513" spans="1:101" s="179" customFormat="1" ht="20.100000000000001" customHeight="1">
      <c r="A513" s="657">
        <f t="shared" si="127"/>
        <v>470</v>
      </c>
      <c r="B513" s="196" t="str">
        <f t="shared" si="122"/>
        <v>Swansea Bay UHB</v>
      </c>
      <c r="C513" s="89"/>
      <c r="D513" s="89"/>
      <c r="E513" s="89"/>
      <c r="F513" s="89"/>
      <c r="G513" s="89"/>
      <c r="H513" s="197">
        <f t="shared" si="123"/>
        <v>0</v>
      </c>
      <c r="I513" s="197"/>
      <c r="J513" s="89"/>
      <c r="K513" s="90"/>
      <c r="L513" s="90"/>
      <c r="M513" s="89"/>
      <c r="N513" s="89"/>
      <c r="O513" s="89"/>
      <c r="P513" s="89"/>
      <c r="Q513" s="89"/>
      <c r="R513" s="122"/>
      <c r="S513" s="122"/>
      <c r="T513" s="122"/>
      <c r="U513" s="123"/>
      <c r="V513" s="123"/>
      <c r="W513" s="123"/>
      <c r="X513" s="122"/>
      <c r="Y513" s="122"/>
      <c r="Z513" s="122"/>
      <c r="AA513" s="122"/>
      <c r="AB513" s="122"/>
      <c r="AC513" s="122"/>
      <c r="AD513" s="197">
        <f t="shared" si="116"/>
        <v>0</v>
      </c>
      <c r="AE513" s="196" t="str">
        <f t="shared" si="128"/>
        <v/>
      </c>
      <c r="AF513" s="196" t="str">
        <f t="shared" si="117"/>
        <v/>
      </c>
      <c r="AG513" s="196" t="str">
        <f t="shared" si="118"/>
        <v/>
      </c>
      <c r="AH513" s="196" t="str">
        <f t="shared" si="119"/>
        <v/>
      </c>
      <c r="AI513" s="196" t="str">
        <f t="shared" si="120"/>
        <v/>
      </c>
      <c r="AJ513" s="196" t="str">
        <f t="shared" si="121"/>
        <v/>
      </c>
      <c r="AK513" s="196" t="str">
        <f t="shared" si="124"/>
        <v/>
      </c>
      <c r="AL513" s="196" t="str">
        <f t="shared" si="125"/>
        <v/>
      </c>
      <c r="AM513" s="176"/>
      <c r="AN513" s="176">
        <f t="shared" si="126"/>
        <v>0</v>
      </c>
      <c r="AO513" s="176"/>
      <c r="AP513" s="176"/>
      <c r="AQ513" s="176"/>
      <c r="AR513" s="176"/>
      <c r="AS513" s="176"/>
      <c r="AT513" s="176"/>
      <c r="AU513" s="176"/>
      <c r="AV513" s="176"/>
      <c r="AW513" s="176"/>
      <c r="AX513" s="176"/>
      <c r="AY513" s="176"/>
      <c r="AZ513" s="176"/>
      <c r="BA513" s="176"/>
      <c r="BB513" s="176"/>
      <c r="BC513" s="176"/>
      <c r="BD513" s="176"/>
      <c r="BE513" s="176"/>
      <c r="BF513" s="176"/>
      <c r="BG513" s="176"/>
      <c r="BH513" s="176"/>
      <c r="BI513" s="176"/>
      <c r="BJ513" s="176"/>
      <c r="BK513" s="176"/>
      <c r="BL513" s="176"/>
      <c r="BM513" s="176"/>
      <c r="BN513" s="176"/>
      <c r="BO513" s="176"/>
      <c r="BP513" s="176"/>
      <c r="BQ513" s="176"/>
      <c r="BR513" s="176"/>
      <c r="BS513" s="176"/>
      <c r="BT513" s="176"/>
      <c r="BU513" s="176"/>
      <c r="BV513" s="176"/>
      <c r="BW513" s="176"/>
      <c r="BX513" s="176"/>
      <c r="BY513" s="176"/>
      <c r="BZ513" s="176"/>
      <c r="CA513" s="176"/>
      <c r="CB513" s="176"/>
      <c r="CC513" s="176"/>
      <c r="CD513" s="176"/>
      <c r="CE513" s="176"/>
      <c r="CF513" s="176"/>
      <c r="CG513" s="176"/>
      <c r="CH513" s="176"/>
      <c r="CI513" s="176"/>
      <c r="CJ513" s="176"/>
      <c r="CK513" s="176"/>
      <c r="CL513" s="176"/>
      <c r="CM513" s="176"/>
      <c r="CN513" s="176"/>
      <c r="CO513" s="176"/>
      <c r="CP513" s="176"/>
      <c r="CQ513" s="176"/>
      <c r="CR513" s="176"/>
      <c r="CS513" s="176"/>
      <c r="CT513" s="176"/>
      <c r="CU513" s="176"/>
      <c r="CV513" s="176"/>
      <c r="CW513" s="176"/>
    </row>
    <row r="514" spans="1:101" s="179" customFormat="1" ht="20.100000000000001" customHeight="1">
      <c r="A514" s="657">
        <f t="shared" si="127"/>
        <v>471</v>
      </c>
      <c r="B514" s="196" t="str">
        <f t="shared" si="122"/>
        <v>Swansea Bay UHB</v>
      </c>
      <c r="C514" s="89"/>
      <c r="D514" s="89"/>
      <c r="E514" s="89"/>
      <c r="F514" s="89"/>
      <c r="G514" s="89"/>
      <c r="H514" s="197">
        <f t="shared" si="123"/>
        <v>0</v>
      </c>
      <c r="I514" s="197"/>
      <c r="J514" s="89"/>
      <c r="K514" s="90"/>
      <c r="L514" s="90"/>
      <c r="M514" s="89"/>
      <c r="N514" s="89"/>
      <c r="O514" s="89"/>
      <c r="P514" s="89"/>
      <c r="Q514" s="89"/>
      <c r="R514" s="122"/>
      <c r="S514" s="122"/>
      <c r="T514" s="122"/>
      <c r="U514" s="123"/>
      <c r="V514" s="123"/>
      <c r="W514" s="123"/>
      <c r="X514" s="122"/>
      <c r="Y514" s="122"/>
      <c r="Z514" s="122"/>
      <c r="AA514" s="122"/>
      <c r="AB514" s="122"/>
      <c r="AC514" s="122"/>
      <c r="AD514" s="197">
        <f t="shared" si="116"/>
        <v>0</v>
      </c>
      <c r="AE514" s="196" t="str">
        <f t="shared" si="128"/>
        <v/>
      </c>
      <c r="AF514" s="196" t="str">
        <f t="shared" si="117"/>
        <v/>
      </c>
      <c r="AG514" s="196" t="str">
        <f t="shared" si="118"/>
        <v/>
      </c>
      <c r="AH514" s="196" t="str">
        <f t="shared" si="119"/>
        <v/>
      </c>
      <c r="AI514" s="196" t="str">
        <f t="shared" si="120"/>
        <v/>
      </c>
      <c r="AJ514" s="196" t="str">
        <f t="shared" si="121"/>
        <v/>
      </c>
      <c r="AK514" s="196" t="str">
        <f t="shared" si="124"/>
        <v/>
      </c>
      <c r="AL514" s="196" t="str">
        <f t="shared" si="125"/>
        <v/>
      </c>
      <c r="AM514" s="176"/>
      <c r="AN514" s="176">
        <f t="shared" si="126"/>
        <v>0</v>
      </c>
      <c r="AO514" s="176"/>
      <c r="AP514" s="176"/>
      <c r="AQ514" s="176"/>
      <c r="AR514" s="176"/>
      <c r="AS514" s="176"/>
      <c r="AT514" s="176"/>
      <c r="AU514" s="176"/>
      <c r="AV514" s="176"/>
      <c r="AW514" s="176"/>
      <c r="AX514" s="176"/>
      <c r="AY514" s="176"/>
      <c r="AZ514" s="176"/>
      <c r="BA514" s="176"/>
      <c r="BB514" s="176"/>
      <c r="BC514" s="176"/>
      <c r="BD514" s="176"/>
      <c r="BE514" s="176"/>
      <c r="BF514" s="176"/>
      <c r="BG514" s="176"/>
      <c r="BH514" s="176"/>
      <c r="BI514" s="176"/>
      <c r="BJ514" s="176"/>
      <c r="BK514" s="176"/>
      <c r="BL514" s="176"/>
      <c r="BM514" s="176"/>
      <c r="BN514" s="176"/>
      <c r="BO514" s="176"/>
      <c r="BP514" s="176"/>
      <c r="BQ514" s="176"/>
      <c r="BR514" s="176"/>
      <c r="BS514" s="176"/>
      <c r="BT514" s="176"/>
      <c r="BU514" s="176"/>
      <c r="BV514" s="176"/>
      <c r="BW514" s="176"/>
      <c r="BX514" s="176"/>
      <c r="BY514" s="176"/>
      <c r="BZ514" s="176"/>
      <c r="CA514" s="176"/>
      <c r="CB514" s="176"/>
      <c r="CC514" s="176"/>
      <c r="CD514" s="176"/>
      <c r="CE514" s="176"/>
      <c r="CF514" s="176"/>
      <c r="CG514" s="176"/>
      <c r="CH514" s="176"/>
      <c r="CI514" s="176"/>
      <c r="CJ514" s="176"/>
      <c r="CK514" s="176"/>
      <c r="CL514" s="176"/>
      <c r="CM514" s="176"/>
      <c r="CN514" s="176"/>
      <c r="CO514" s="176"/>
      <c r="CP514" s="176"/>
      <c r="CQ514" s="176"/>
      <c r="CR514" s="176"/>
      <c r="CS514" s="176"/>
      <c r="CT514" s="176"/>
      <c r="CU514" s="176"/>
      <c r="CV514" s="176"/>
      <c r="CW514" s="176"/>
    </row>
    <row r="515" spans="1:101" s="179" customFormat="1" ht="20.100000000000001" customHeight="1">
      <c r="A515" s="657">
        <f t="shared" si="127"/>
        <v>472</v>
      </c>
      <c r="B515" s="196" t="str">
        <f t="shared" si="122"/>
        <v>Swansea Bay UHB</v>
      </c>
      <c r="C515" s="89"/>
      <c r="D515" s="89"/>
      <c r="E515" s="89"/>
      <c r="F515" s="89"/>
      <c r="G515" s="89"/>
      <c r="H515" s="197">
        <f t="shared" si="123"/>
        <v>0</v>
      </c>
      <c r="I515" s="197"/>
      <c r="J515" s="89"/>
      <c r="K515" s="90"/>
      <c r="L515" s="90"/>
      <c r="M515" s="89"/>
      <c r="N515" s="89"/>
      <c r="O515" s="89"/>
      <c r="P515" s="89"/>
      <c r="Q515" s="89"/>
      <c r="R515" s="122"/>
      <c r="S515" s="122"/>
      <c r="T515" s="122"/>
      <c r="U515" s="123"/>
      <c r="V515" s="123"/>
      <c r="W515" s="123"/>
      <c r="X515" s="122"/>
      <c r="Y515" s="122"/>
      <c r="Z515" s="122"/>
      <c r="AA515" s="122"/>
      <c r="AB515" s="122"/>
      <c r="AC515" s="122"/>
      <c r="AD515" s="197">
        <f t="shared" si="116"/>
        <v>0</v>
      </c>
      <c r="AE515" s="196" t="str">
        <f t="shared" si="128"/>
        <v/>
      </c>
      <c r="AF515" s="196" t="str">
        <f t="shared" si="117"/>
        <v/>
      </c>
      <c r="AG515" s="196" t="str">
        <f t="shared" si="118"/>
        <v/>
      </c>
      <c r="AH515" s="196" t="str">
        <f t="shared" si="119"/>
        <v/>
      </c>
      <c r="AI515" s="196" t="str">
        <f t="shared" si="120"/>
        <v/>
      </c>
      <c r="AJ515" s="196" t="str">
        <f t="shared" si="121"/>
        <v/>
      </c>
      <c r="AK515" s="196" t="str">
        <f t="shared" si="124"/>
        <v/>
      </c>
      <c r="AL515" s="196" t="str">
        <f t="shared" si="125"/>
        <v/>
      </c>
      <c r="AM515" s="176"/>
      <c r="AN515" s="176">
        <f t="shared" si="126"/>
        <v>0</v>
      </c>
      <c r="AO515" s="176"/>
      <c r="AP515" s="176"/>
      <c r="AQ515" s="176"/>
      <c r="AR515" s="176"/>
      <c r="AS515" s="176"/>
      <c r="AT515" s="176"/>
      <c r="AU515" s="176"/>
      <c r="AV515" s="176"/>
      <c r="AW515" s="176"/>
      <c r="AX515" s="176"/>
      <c r="AY515" s="176"/>
      <c r="AZ515" s="176"/>
      <c r="BA515" s="176"/>
      <c r="BB515" s="176"/>
      <c r="BC515" s="176"/>
      <c r="BD515" s="176"/>
      <c r="BE515" s="176"/>
      <c r="BF515" s="176"/>
      <c r="BG515" s="176"/>
      <c r="BH515" s="176"/>
      <c r="BI515" s="176"/>
      <c r="BJ515" s="176"/>
      <c r="BK515" s="176"/>
      <c r="BL515" s="176"/>
      <c r="BM515" s="176"/>
      <c r="BN515" s="176"/>
      <c r="BO515" s="176"/>
      <c r="BP515" s="176"/>
      <c r="BQ515" s="176"/>
      <c r="BR515" s="176"/>
      <c r="BS515" s="176"/>
      <c r="BT515" s="176"/>
      <c r="BU515" s="176"/>
      <c r="BV515" s="176"/>
      <c r="BW515" s="176"/>
      <c r="BX515" s="176"/>
      <c r="BY515" s="176"/>
      <c r="BZ515" s="176"/>
      <c r="CA515" s="176"/>
      <c r="CB515" s="176"/>
      <c r="CC515" s="176"/>
      <c r="CD515" s="176"/>
      <c r="CE515" s="176"/>
      <c r="CF515" s="176"/>
      <c r="CG515" s="176"/>
      <c r="CH515" s="176"/>
      <c r="CI515" s="176"/>
      <c r="CJ515" s="176"/>
      <c r="CK515" s="176"/>
      <c r="CL515" s="176"/>
      <c r="CM515" s="176"/>
      <c r="CN515" s="176"/>
      <c r="CO515" s="176"/>
      <c r="CP515" s="176"/>
      <c r="CQ515" s="176"/>
      <c r="CR515" s="176"/>
      <c r="CS515" s="176"/>
      <c r="CT515" s="176"/>
      <c r="CU515" s="176"/>
      <c r="CV515" s="176"/>
      <c r="CW515" s="176"/>
    </row>
    <row r="516" spans="1:101" s="179" customFormat="1" ht="20.100000000000001" customHeight="1">
      <c r="A516" s="657">
        <f t="shared" si="127"/>
        <v>473</v>
      </c>
      <c r="B516" s="196" t="str">
        <f t="shared" si="122"/>
        <v>Swansea Bay UHB</v>
      </c>
      <c r="C516" s="89"/>
      <c r="D516" s="89"/>
      <c r="E516" s="89"/>
      <c r="F516" s="89"/>
      <c r="G516" s="89"/>
      <c r="H516" s="197">
        <f t="shared" si="123"/>
        <v>0</v>
      </c>
      <c r="I516" s="197"/>
      <c r="J516" s="89"/>
      <c r="K516" s="90"/>
      <c r="L516" s="90"/>
      <c r="M516" s="89"/>
      <c r="N516" s="89"/>
      <c r="O516" s="89"/>
      <c r="P516" s="89"/>
      <c r="Q516" s="89"/>
      <c r="R516" s="122"/>
      <c r="S516" s="122"/>
      <c r="T516" s="122"/>
      <c r="U516" s="123"/>
      <c r="V516" s="123"/>
      <c r="W516" s="123"/>
      <c r="X516" s="122"/>
      <c r="Y516" s="122"/>
      <c r="Z516" s="122"/>
      <c r="AA516" s="122"/>
      <c r="AB516" s="122"/>
      <c r="AC516" s="122"/>
      <c r="AD516" s="197">
        <f t="shared" si="116"/>
        <v>0</v>
      </c>
      <c r="AE516" s="196" t="str">
        <f t="shared" si="128"/>
        <v/>
      </c>
      <c r="AF516" s="196" t="str">
        <f t="shared" si="117"/>
        <v/>
      </c>
      <c r="AG516" s="196" t="str">
        <f t="shared" si="118"/>
        <v/>
      </c>
      <c r="AH516" s="196" t="str">
        <f t="shared" si="119"/>
        <v/>
      </c>
      <c r="AI516" s="196" t="str">
        <f t="shared" si="120"/>
        <v/>
      </c>
      <c r="AJ516" s="196" t="str">
        <f t="shared" si="121"/>
        <v/>
      </c>
      <c r="AK516" s="196" t="str">
        <f t="shared" si="124"/>
        <v/>
      </c>
      <c r="AL516" s="196" t="str">
        <f t="shared" si="125"/>
        <v/>
      </c>
      <c r="AM516" s="176"/>
      <c r="AN516" s="176">
        <f t="shared" si="126"/>
        <v>0</v>
      </c>
      <c r="AO516" s="176"/>
      <c r="AP516" s="176"/>
      <c r="AQ516" s="176"/>
      <c r="AR516" s="176"/>
      <c r="AS516" s="176"/>
      <c r="AT516" s="176"/>
      <c r="AU516" s="176"/>
      <c r="AV516" s="176"/>
      <c r="AW516" s="176"/>
      <c r="AX516" s="176"/>
      <c r="AY516" s="176"/>
      <c r="AZ516" s="176"/>
      <c r="BA516" s="176"/>
      <c r="BB516" s="176"/>
      <c r="BC516" s="176"/>
      <c r="BD516" s="176"/>
      <c r="BE516" s="176"/>
      <c r="BF516" s="176"/>
      <c r="BG516" s="176"/>
      <c r="BH516" s="176"/>
      <c r="BI516" s="176"/>
      <c r="BJ516" s="176"/>
      <c r="BK516" s="176"/>
      <c r="BL516" s="176"/>
      <c r="BM516" s="176"/>
      <c r="BN516" s="176"/>
      <c r="BO516" s="176"/>
      <c r="BP516" s="176"/>
      <c r="BQ516" s="176"/>
      <c r="BR516" s="176"/>
      <c r="BS516" s="176"/>
      <c r="BT516" s="176"/>
      <c r="BU516" s="176"/>
      <c r="BV516" s="176"/>
      <c r="BW516" s="176"/>
      <c r="BX516" s="176"/>
      <c r="BY516" s="176"/>
      <c r="BZ516" s="176"/>
      <c r="CA516" s="176"/>
      <c r="CB516" s="176"/>
      <c r="CC516" s="176"/>
      <c r="CD516" s="176"/>
      <c r="CE516" s="176"/>
      <c r="CF516" s="176"/>
      <c r="CG516" s="176"/>
      <c r="CH516" s="176"/>
      <c r="CI516" s="176"/>
      <c r="CJ516" s="176"/>
      <c r="CK516" s="176"/>
      <c r="CL516" s="176"/>
      <c r="CM516" s="176"/>
      <c r="CN516" s="176"/>
      <c r="CO516" s="176"/>
      <c r="CP516" s="176"/>
      <c r="CQ516" s="176"/>
      <c r="CR516" s="176"/>
      <c r="CS516" s="176"/>
      <c r="CT516" s="176"/>
      <c r="CU516" s="176"/>
      <c r="CV516" s="176"/>
      <c r="CW516" s="176"/>
    </row>
    <row r="517" spans="1:101" s="179" customFormat="1" ht="20.100000000000001" customHeight="1">
      <c r="A517" s="657">
        <f t="shared" si="127"/>
        <v>474</v>
      </c>
      <c r="B517" s="196" t="str">
        <f t="shared" si="122"/>
        <v>Swansea Bay UHB</v>
      </c>
      <c r="C517" s="89"/>
      <c r="D517" s="89"/>
      <c r="E517" s="89"/>
      <c r="F517" s="89"/>
      <c r="G517" s="89"/>
      <c r="H517" s="197">
        <f t="shared" si="123"/>
        <v>0</v>
      </c>
      <c r="I517" s="197"/>
      <c r="J517" s="89"/>
      <c r="K517" s="90"/>
      <c r="L517" s="90"/>
      <c r="M517" s="89"/>
      <c r="N517" s="89"/>
      <c r="O517" s="89"/>
      <c r="P517" s="89"/>
      <c r="Q517" s="89"/>
      <c r="R517" s="122"/>
      <c r="S517" s="122"/>
      <c r="T517" s="122"/>
      <c r="U517" s="123"/>
      <c r="V517" s="123"/>
      <c r="W517" s="123"/>
      <c r="X517" s="122"/>
      <c r="Y517" s="122"/>
      <c r="Z517" s="122"/>
      <c r="AA517" s="122"/>
      <c r="AB517" s="122"/>
      <c r="AC517" s="122"/>
      <c r="AD517" s="197">
        <f t="shared" si="116"/>
        <v>0</v>
      </c>
      <c r="AE517" s="196" t="str">
        <f t="shared" si="128"/>
        <v/>
      </c>
      <c r="AF517" s="196" t="str">
        <f t="shared" si="117"/>
        <v/>
      </c>
      <c r="AG517" s="196" t="str">
        <f t="shared" si="118"/>
        <v/>
      </c>
      <c r="AH517" s="196" t="str">
        <f t="shared" si="119"/>
        <v/>
      </c>
      <c r="AI517" s="196" t="str">
        <f t="shared" si="120"/>
        <v/>
      </c>
      <c r="AJ517" s="196" t="str">
        <f t="shared" si="121"/>
        <v/>
      </c>
      <c r="AK517" s="196" t="str">
        <f t="shared" si="124"/>
        <v/>
      </c>
      <c r="AL517" s="196" t="str">
        <f t="shared" si="125"/>
        <v/>
      </c>
      <c r="AM517" s="176"/>
      <c r="AN517" s="176">
        <f t="shared" si="126"/>
        <v>0</v>
      </c>
      <c r="AO517" s="176"/>
      <c r="AP517" s="176"/>
      <c r="AQ517" s="176"/>
      <c r="AR517" s="176"/>
      <c r="AS517" s="176"/>
      <c r="AT517" s="176"/>
      <c r="AU517" s="176"/>
      <c r="AV517" s="176"/>
      <c r="AW517" s="176"/>
      <c r="AX517" s="176"/>
      <c r="AY517" s="176"/>
      <c r="AZ517" s="176"/>
      <c r="BA517" s="176"/>
      <c r="BB517" s="176"/>
      <c r="BC517" s="176"/>
      <c r="BD517" s="176"/>
      <c r="BE517" s="176"/>
      <c r="BF517" s="176"/>
      <c r="BG517" s="176"/>
      <c r="BH517" s="176"/>
      <c r="BI517" s="176"/>
      <c r="BJ517" s="176"/>
      <c r="BK517" s="176"/>
      <c r="BL517" s="176"/>
      <c r="BM517" s="176"/>
      <c r="BN517" s="176"/>
      <c r="BO517" s="176"/>
      <c r="BP517" s="176"/>
      <c r="BQ517" s="176"/>
      <c r="BR517" s="176"/>
      <c r="BS517" s="176"/>
      <c r="BT517" s="176"/>
      <c r="BU517" s="176"/>
      <c r="BV517" s="176"/>
      <c r="BW517" s="176"/>
      <c r="BX517" s="176"/>
      <c r="BY517" s="176"/>
      <c r="BZ517" s="176"/>
      <c r="CA517" s="176"/>
      <c r="CB517" s="176"/>
      <c r="CC517" s="176"/>
      <c r="CD517" s="176"/>
      <c r="CE517" s="176"/>
      <c r="CF517" s="176"/>
      <c r="CG517" s="176"/>
      <c r="CH517" s="176"/>
      <c r="CI517" s="176"/>
      <c r="CJ517" s="176"/>
      <c r="CK517" s="176"/>
      <c r="CL517" s="176"/>
      <c r="CM517" s="176"/>
      <c r="CN517" s="176"/>
      <c r="CO517" s="176"/>
      <c r="CP517" s="176"/>
      <c r="CQ517" s="176"/>
      <c r="CR517" s="176"/>
      <c r="CS517" s="176"/>
      <c r="CT517" s="176"/>
      <c r="CU517" s="176"/>
      <c r="CV517" s="176"/>
      <c r="CW517" s="176"/>
    </row>
    <row r="518" spans="1:101" s="179" customFormat="1" ht="20.100000000000001" customHeight="1">
      <c r="A518" s="657">
        <f t="shared" si="127"/>
        <v>475</v>
      </c>
      <c r="B518" s="196" t="str">
        <f t="shared" si="122"/>
        <v>Swansea Bay UHB</v>
      </c>
      <c r="C518" s="89"/>
      <c r="D518" s="89"/>
      <c r="E518" s="89"/>
      <c r="F518" s="89"/>
      <c r="G518" s="89"/>
      <c r="H518" s="197">
        <f t="shared" si="123"/>
        <v>0</v>
      </c>
      <c r="I518" s="197"/>
      <c r="J518" s="89"/>
      <c r="K518" s="90"/>
      <c r="L518" s="90"/>
      <c r="M518" s="89"/>
      <c r="N518" s="89"/>
      <c r="O518" s="89"/>
      <c r="P518" s="89"/>
      <c r="Q518" s="89"/>
      <c r="R518" s="122"/>
      <c r="S518" s="122"/>
      <c r="T518" s="122"/>
      <c r="U518" s="123"/>
      <c r="V518" s="123"/>
      <c r="W518" s="123"/>
      <c r="X518" s="122"/>
      <c r="Y518" s="122"/>
      <c r="Z518" s="122"/>
      <c r="AA518" s="122"/>
      <c r="AB518" s="122"/>
      <c r="AC518" s="122"/>
      <c r="AD518" s="197">
        <f t="shared" si="116"/>
        <v>0</v>
      </c>
      <c r="AE518" s="196" t="str">
        <f t="shared" si="128"/>
        <v/>
      </c>
      <c r="AF518" s="196" t="str">
        <f t="shared" si="117"/>
        <v/>
      </c>
      <c r="AG518" s="196" t="str">
        <f t="shared" si="118"/>
        <v/>
      </c>
      <c r="AH518" s="196" t="str">
        <f t="shared" si="119"/>
        <v/>
      </c>
      <c r="AI518" s="196" t="str">
        <f t="shared" si="120"/>
        <v/>
      </c>
      <c r="AJ518" s="196" t="str">
        <f t="shared" si="121"/>
        <v/>
      </c>
      <c r="AK518" s="196" t="str">
        <f t="shared" si="124"/>
        <v/>
      </c>
      <c r="AL518" s="196" t="str">
        <f t="shared" si="125"/>
        <v/>
      </c>
      <c r="AM518" s="176"/>
      <c r="AN518" s="176">
        <f t="shared" si="126"/>
        <v>0</v>
      </c>
      <c r="AO518" s="176"/>
      <c r="AP518" s="176"/>
      <c r="AQ518" s="176"/>
      <c r="AR518" s="176"/>
      <c r="AS518" s="176"/>
      <c r="AT518" s="176"/>
      <c r="AU518" s="176"/>
      <c r="AV518" s="176"/>
      <c r="AW518" s="176"/>
      <c r="AX518" s="176"/>
      <c r="AY518" s="176"/>
      <c r="AZ518" s="176"/>
      <c r="BA518" s="176"/>
      <c r="BB518" s="176"/>
      <c r="BC518" s="176"/>
      <c r="BD518" s="176"/>
      <c r="BE518" s="176"/>
      <c r="BF518" s="176"/>
      <c r="BG518" s="176"/>
      <c r="BH518" s="176"/>
      <c r="BI518" s="176"/>
      <c r="BJ518" s="176"/>
      <c r="BK518" s="176"/>
      <c r="BL518" s="176"/>
      <c r="BM518" s="176"/>
      <c r="BN518" s="176"/>
      <c r="BO518" s="176"/>
      <c r="BP518" s="176"/>
      <c r="BQ518" s="176"/>
      <c r="BR518" s="176"/>
      <c r="BS518" s="176"/>
      <c r="BT518" s="176"/>
      <c r="BU518" s="176"/>
      <c r="BV518" s="176"/>
      <c r="BW518" s="176"/>
      <c r="BX518" s="176"/>
      <c r="BY518" s="176"/>
      <c r="BZ518" s="176"/>
      <c r="CA518" s="176"/>
      <c r="CB518" s="176"/>
      <c r="CC518" s="176"/>
      <c r="CD518" s="176"/>
      <c r="CE518" s="176"/>
      <c r="CF518" s="176"/>
      <c r="CG518" s="176"/>
      <c r="CH518" s="176"/>
      <c r="CI518" s="176"/>
      <c r="CJ518" s="176"/>
      <c r="CK518" s="176"/>
      <c r="CL518" s="176"/>
      <c r="CM518" s="176"/>
      <c r="CN518" s="176"/>
      <c r="CO518" s="176"/>
      <c r="CP518" s="176"/>
      <c r="CQ518" s="176"/>
      <c r="CR518" s="176"/>
      <c r="CS518" s="176"/>
      <c r="CT518" s="176"/>
      <c r="CU518" s="176"/>
      <c r="CV518" s="176"/>
      <c r="CW518" s="176"/>
    </row>
    <row r="519" spans="1:101" s="179" customFormat="1" ht="20.100000000000001" customHeight="1">
      <c r="A519" s="657">
        <f t="shared" si="127"/>
        <v>476</v>
      </c>
      <c r="B519" s="196" t="str">
        <f t="shared" si="122"/>
        <v>Swansea Bay UHB</v>
      </c>
      <c r="C519" s="89"/>
      <c r="D519" s="89"/>
      <c r="E519" s="89"/>
      <c r="F519" s="89"/>
      <c r="G519" s="89"/>
      <c r="H519" s="197">
        <f t="shared" si="123"/>
        <v>0</v>
      </c>
      <c r="I519" s="197"/>
      <c r="J519" s="89"/>
      <c r="K519" s="90"/>
      <c r="L519" s="90"/>
      <c r="M519" s="89"/>
      <c r="N519" s="89"/>
      <c r="O519" s="89"/>
      <c r="P519" s="89"/>
      <c r="Q519" s="89"/>
      <c r="R519" s="122"/>
      <c r="S519" s="122"/>
      <c r="T519" s="122"/>
      <c r="U519" s="123"/>
      <c r="V519" s="123"/>
      <c r="W519" s="123"/>
      <c r="X519" s="122"/>
      <c r="Y519" s="122"/>
      <c r="Z519" s="122"/>
      <c r="AA519" s="122"/>
      <c r="AB519" s="122"/>
      <c r="AC519" s="122"/>
      <c r="AD519" s="197">
        <f t="shared" si="116"/>
        <v>0</v>
      </c>
      <c r="AE519" s="196" t="str">
        <f t="shared" si="128"/>
        <v/>
      </c>
      <c r="AF519" s="196" t="str">
        <f t="shared" si="117"/>
        <v/>
      </c>
      <c r="AG519" s="196" t="str">
        <f t="shared" si="118"/>
        <v/>
      </c>
      <c r="AH519" s="196" t="str">
        <f t="shared" si="119"/>
        <v/>
      </c>
      <c r="AI519" s="196" t="str">
        <f t="shared" si="120"/>
        <v/>
      </c>
      <c r="AJ519" s="196" t="str">
        <f t="shared" si="121"/>
        <v/>
      </c>
      <c r="AK519" s="196" t="str">
        <f t="shared" si="124"/>
        <v/>
      </c>
      <c r="AL519" s="196" t="str">
        <f t="shared" si="125"/>
        <v/>
      </c>
      <c r="AM519" s="176"/>
      <c r="AN519" s="176">
        <f t="shared" si="126"/>
        <v>0</v>
      </c>
      <c r="AO519" s="176"/>
      <c r="AP519" s="176"/>
      <c r="AQ519" s="176"/>
      <c r="AR519" s="176"/>
      <c r="AS519" s="176"/>
      <c r="AT519" s="176"/>
      <c r="AU519" s="176"/>
      <c r="AV519" s="176"/>
      <c r="AW519" s="176"/>
      <c r="AX519" s="176"/>
      <c r="AY519" s="176"/>
      <c r="AZ519" s="176"/>
      <c r="BA519" s="176"/>
      <c r="BB519" s="176"/>
      <c r="BC519" s="176"/>
      <c r="BD519" s="176"/>
      <c r="BE519" s="176"/>
      <c r="BF519" s="176"/>
      <c r="BG519" s="176"/>
      <c r="BH519" s="176"/>
      <c r="BI519" s="176"/>
      <c r="BJ519" s="176"/>
      <c r="BK519" s="176"/>
      <c r="BL519" s="176"/>
      <c r="BM519" s="176"/>
      <c r="BN519" s="176"/>
      <c r="BO519" s="176"/>
      <c r="BP519" s="176"/>
      <c r="BQ519" s="176"/>
      <c r="BR519" s="176"/>
      <c r="BS519" s="176"/>
      <c r="BT519" s="176"/>
      <c r="BU519" s="176"/>
      <c r="BV519" s="176"/>
      <c r="BW519" s="176"/>
      <c r="BX519" s="176"/>
      <c r="BY519" s="176"/>
      <c r="BZ519" s="176"/>
      <c r="CA519" s="176"/>
      <c r="CB519" s="176"/>
      <c r="CC519" s="176"/>
      <c r="CD519" s="176"/>
      <c r="CE519" s="176"/>
      <c r="CF519" s="176"/>
      <c r="CG519" s="176"/>
      <c r="CH519" s="176"/>
      <c r="CI519" s="176"/>
      <c r="CJ519" s="176"/>
      <c r="CK519" s="176"/>
      <c r="CL519" s="176"/>
      <c r="CM519" s="176"/>
      <c r="CN519" s="176"/>
      <c r="CO519" s="176"/>
      <c r="CP519" s="176"/>
      <c r="CQ519" s="176"/>
      <c r="CR519" s="176"/>
      <c r="CS519" s="176"/>
      <c r="CT519" s="176"/>
      <c r="CU519" s="176"/>
      <c r="CV519" s="176"/>
      <c r="CW519" s="176"/>
    </row>
    <row r="520" spans="1:101" s="179" customFormat="1" ht="20.100000000000001" customHeight="1">
      <c r="A520" s="657">
        <f t="shared" si="127"/>
        <v>477</v>
      </c>
      <c r="B520" s="196" t="str">
        <f t="shared" si="122"/>
        <v>Swansea Bay UHB</v>
      </c>
      <c r="C520" s="89"/>
      <c r="D520" s="89"/>
      <c r="E520" s="89"/>
      <c r="F520" s="89"/>
      <c r="G520" s="89"/>
      <c r="H520" s="197">
        <f t="shared" si="123"/>
        <v>0</v>
      </c>
      <c r="I520" s="197"/>
      <c r="J520" s="89"/>
      <c r="K520" s="90"/>
      <c r="L520" s="90"/>
      <c r="M520" s="89"/>
      <c r="N520" s="89"/>
      <c r="O520" s="89"/>
      <c r="P520" s="89"/>
      <c r="Q520" s="89"/>
      <c r="R520" s="122"/>
      <c r="S520" s="122"/>
      <c r="T520" s="122"/>
      <c r="U520" s="123"/>
      <c r="V520" s="123"/>
      <c r="W520" s="123"/>
      <c r="X520" s="122"/>
      <c r="Y520" s="122"/>
      <c r="Z520" s="122"/>
      <c r="AA520" s="122"/>
      <c r="AB520" s="122"/>
      <c r="AC520" s="122"/>
      <c r="AD520" s="197">
        <f t="shared" si="116"/>
        <v>0</v>
      </c>
      <c r="AE520" s="196" t="str">
        <f t="shared" si="128"/>
        <v/>
      </c>
      <c r="AF520" s="196" t="str">
        <f t="shared" si="117"/>
        <v/>
      </c>
      <c r="AG520" s="196" t="str">
        <f t="shared" si="118"/>
        <v/>
      </c>
      <c r="AH520" s="196" t="str">
        <f t="shared" si="119"/>
        <v/>
      </c>
      <c r="AI520" s="196" t="str">
        <f t="shared" si="120"/>
        <v/>
      </c>
      <c r="AJ520" s="196" t="str">
        <f t="shared" si="121"/>
        <v/>
      </c>
      <c r="AK520" s="196" t="str">
        <f t="shared" si="124"/>
        <v/>
      </c>
      <c r="AL520" s="196" t="str">
        <f t="shared" si="125"/>
        <v/>
      </c>
      <c r="AM520" s="176"/>
      <c r="AN520" s="176">
        <f t="shared" si="126"/>
        <v>0</v>
      </c>
      <c r="AO520" s="176"/>
      <c r="AP520" s="176"/>
      <c r="AQ520" s="176"/>
      <c r="AR520" s="176"/>
      <c r="AS520" s="176"/>
      <c r="AT520" s="176"/>
      <c r="AU520" s="176"/>
      <c r="AV520" s="176"/>
      <c r="AW520" s="176"/>
      <c r="AX520" s="176"/>
      <c r="AY520" s="176"/>
      <c r="AZ520" s="176"/>
      <c r="BA520" s="176"/>
      <c r="BB520" s="176"/>
      <c r="BC520" s="176"/>
      <c r="BD520" s="176"/>
      <c r="BE520" s="176"/>
      <c r="BF520" s="176"/>
      <c r="BG520" s="176"/>
      <c r="BH520" s="176"/>
      <c r="BI520" s="176"/>
      <c r="BJ520" s="176"/>
      <c r="BK520" s="176"/>
      <c r="BL520" s="176"/>
      <c r="BM520" s="176"/>
      <c r="BN520" s="176"/>
      <c r="BO520" s="176"/>
      <c r="BP520" s="176"/>
      <c r="BQ520" s="176"/>
      <c r="BR520" s="176"/>
      <c r="BS520" s="176"/>
      <c r="BT520" s="176"/>
      <c r="BU520" s="176"/>
      <c r="BV520" s="176"/>
      <c r="BW520" s="176"/>
      <c r="BX520" s="176"/>
      <c r="BY520" s="176"/>
      <c r="BZ520" s="176"/>
      <c r="CA520" s="176"/>
      <c r="CB520" s="176"/>
      <c r="CC520" s="176"/>
      <c r="CD520" s="176"/>
      <c r="CE520" s="176"/>
      <c r="CF520" s="176"/>
      <c r="CG520" s="176"/>
      <c r="CH520" s="176"/>
      <c r="CI520" s="176"/>
      <c r="CJ520" s="176"/>
      <c r="CK520" s="176"/>
      <c r="CL520" s="176"/>
      <c r="CM520" s="176"/>
      <c r="CN520" s="176"/>
      <c r="CO520" s="176"/>
      <c r="CP520" s="176"/>
      <c r="CQ520" s="176"/>
      <c r="CR520" s="176"/>
      <c r="CS520" s="176"/>
      <c r="CT520" s="176"/>
      <c r="CU520" s="176"/>
      <c r="CV520" s="176"/>
      <c r="CW520" s="176"/>
    </row>
    <row r="521" spans="1:101" s="179" customFormat="1" ht="20.100000000000001" customHeight="1">
      <c r="A521" s="657">
        <f t="shared" si="127"/>
        <v>478</v>
      </c>
      <c r="B521" s="196" t="str">
        <f t="shared" si="122"/>
        <v>Swansea Bay UHB</v>
      </c>
      <c r="C521" s="89"/>
      <c r="D521" s="89"/>
      <c r="E521" s="89"/>
      <c r="F521" s="89"/>
      <c r="G521" s="89"/>
      <c r="H521" s="197">
        <f t="shared" si="123"/>
        <v>0</v>
      </c>
      <c r="I521" s="197"/>
      <c r="J521" s="89"/>
      <c r="K521" s="90"/>
      <c r="L521" s="90"/>
      <c r="M521" s="89"/>
      <c r="N521" s="89"/>
      <c r="O521" s="89"/>
      <c r="P521" s="89"/>
      <c r="Q521" s="89"/>
      <c r="R521" s="122"/>
      <c r="S521" s="122"/>
      <c r="T521" s="122"/>
      <c r="U521" s="123"/>
      <c r="V521" s="123"/>
      <c r="W521" s="123"/>
      <c r="X521" s="122"/>
      <c r="Y521" s="122"/>
      <c r="Z521" s="122"/>
      <c r="AA521" s="122"/>
      <c r="AB521" s="122"/>
      <c r="AC521" s="122"/>
      <c r="AD521" s="197">
        <f t="shared" si="116"/>
        <v>0</v>
      </c>
      <c r="AE521" s="196" t="str">
        <f t="shared" si="128"/>
        <v/>
      </c>
      <c r="AF521" s="196" t="str">
        <f t="shared" si="117"/>
        <v/>
      </c>
      <c r="AG521" s="196" t="str">
        <f t="shared" si="118"/>
        <v/>
      </c>
      <c r="AH521" s="196" t="str">
        <f t="shared" si="119"/>
        <v/>
      </c>
      <c r="AI521" s="196" t="str">
        <f t="shared" si="120"/>
        <v/>
      </c>
      <c r="AJ521" s="196" t="str">
        <f t="shared" si="121"/>
        <v/>
      </c>
      <c r="AK521" s="196" t="str">
        <f t="shared" si="124"/>
        <v/>
      </c>
      <c r="AL521" s="196" t="str">
        <f t="shared" si="125"/>
        <v/>
      </c>
      <c r="AM521" s="176"/>
      <c r="AN521" s="176">
        <f t="shared" si="126"/>
        <v>0</v>
      </c>
      <c r="AO521" s="176"/>
      <c r="AP521" s="176"/>
      <c r="AQ521" s="176"/>
      <c r="AR521" s="176"/>
      <c r="AS521" s="176"/>
      <c r="AT521" s="176"/>
      <c r="AU521" s="176"/>
      <c r="AV521" s="176"/>
      <c r="AW521" s="176"/>
      <c r="AX521" s="176"/>
      <c r="AY521" s="176"/>
      <c r="AZ521" s="176"/>
      <c r="BA521" s="176"/>
      <c r="BB521" s="176"/>
      <c r="BC521" s="176"/>
      <c r="BD521" s="176"/>
      <c r="BE521" s="176"/>
      <c r="BF521" s="176"/>
      <c r="BG521" s="176"/>
      <c r="BH521" s="176"/>
      <c r="BI521" s="176"/>
      <c r="BJ521" s="176"/>
      <c r="BK521" s="176"/>
      <c r="BL521" s="176"/>
      <c r="BM521" s="176"/>
      <c r="BN521" s="176"/>
      <c r="BO521" s="176"/>
      <c r="BP521" s="176"/>
      <c r="BQ521" s="176"/>
      <c r="BR521" s="176"/>
      <c r="BS521" s="176"/>
      <c r="BT521" s="176"/>
      <c r="BU521" s="176"/>
      <c r="BV521" s="176"/>
      <c r="BW521" s="176"/>
      <c r="BX521" s="176"/>
      <c r="BY521" s="176"/>
      <c r="BZ521" s="176"/>
      <c r="CA521" s="176"/>
      <c r="CB521" s="176"/>
      <c r="CC521" s="176"/>
      <c r="CD521" s="176"/>
      <c r="CE521" s="176"/>
      <c r="CF521" s="176"/>
      <c r="CG521" s="176"/>
      <c r="CH521" s="176"/>
      <c r="CI521" s="176"/>
      <c r="CJ521" s="176"/>
      <c r="CK521" s="176"/>
      <c r="CL521" s="176"/>
      <c r="CM521" s="176"/>
      <c r="CN521" s="176"/>
      <c r="CO521" s="176"/>
      <c r="CP521" s="176"/>
      <c r="CQ521" s="176"/>
      <c r="CR521" s="176"/>
      <c r="CS521" s="176"/>
      <c r="CT521" s="176"/>
      <c r="CU521" s="176"/>
      <c r="CV521" s="176"/>
      <c r="CW521" s="176"/>
    </row>
    <row r="522" spans="1:101" s="179" customFormat="1" ht="20.100000000000001" customHeight="1">
      <c r="A522" s="657">
        <f t="shared" si="127"/>
        <v>479</v>
      </c>
      <c r="B522" s="196" t="str">
        <f t="shared" si="122"/>
        <v>Swansea Bay UHB</v>
      </c>
      <c r="C522" s="89"/>
      <c r="D522" s="89"/>
      <c r="E522" s="89"/>
      <c r="F522" s="89"/>
      <c r="G522" s="89"/>
      <c r="H522" s="197">
        <f t="shared" si="123"/>
        <v>0</v>
      </c>
      <c r="I522" s="197"/>
      <c r="J522" s="89"/>
      <c r="K522" s="90"/>
      <c r="L522" s="90"/>
      <c r="M522" s="89"/>
      <c r="N522" s="89"/>
      <c r="O522" s="89"/>
      <c r="P522" s="89"/>
      <c r="Q522" s="89"/>
      <c r="R522" s="122"/>
      <c r="S522" s="122"/>
      <c r="T522" s="122"/>
      <c r="U522" s="123"/>
      <c r="V522" s="123"/>
      <c r="W522" s="123"/>
      <c r="X522" s="122"/>
      <c r="Y522" s="122"/>
      <c r="Z522" s="122"/>
      <c r="AA522" s="122"/>
      <c r="AB522" s="122"/>
      <c r="AC522" s="122"/>
      <c r="AD522" s="197">
        <f t="shared" si="116"/>
        <v>0</v>
      </c>
      <c r="AE522" s="196" t="str">
        <f t="shared" si="128"/>
        <v/>
      </c>
      <c r="AF522" s="196" t="str">
        <f t="shared" si="117"/>
        <v/>
      </c>
      <c r="AG522" s="196" t="str">
        <f t="shared" si="118"/>
        <v/>
      </c>
      <c r="AH522" s="196" t="str">
        <f t="shared" si="119"/>
        <v/>
      </c>
      <c r="AI522" s="196" t="str">
        <f t="shared" si="120"/>
        <v/>
      </c>
      <c r="AJ522" s="196" t="str">
        <f t="shared" si="121"/>
        <v/>
      </c>
      <c r="AK522" s="196" t="str">
        <f t="shared" si="124"/>
        <v/>
      </c>
      <c r="AL522" s="196" t="str">
        <f t="shared" si="125"/>
        <v/>
      </c>
      <c r="AM522" s="176"/>
      <c r="AN522" s="176">
        <f t="shared" si="126"/>
        <v>0</v>
      </c>
      <c r="AO522" s="176"/>
      <c r="AP522" s="176"/>
      <c r="AQ522" s="176"/>
      <c r="AR522" s="176"/>
      <c r="AS522" s="176"/>
      <c r="AT522" s="176"/>
      <c r="AU522" s="176"/>
      <c r="AV522" s="176"/>
      <c r="AW522" s="176"/>
      <c r="AX522" s="176"/>
      <c r="AY522" s="176"/>
      <c r="AZ522" s="176"/>
      <c r="BA522" s="176"/>
      <c r="BB522" s="176"/>
      <c r="BC522" s="176"/>
      <c r="BD522" s="176"/>
      <c r="BE522" s="176"/>
      <c r="BF522" s="176"/>
      <c r="BG522" s="176"/>
      <c r="BH522" s="176"/>
      <c r="BI522" s="176"/>
      <c r="BJ522" s="176"/>
      <c r="BK522" s="176"/>
      <c r="BL522" s="176"/>
      <c r="BM522" s="176"/>
      <c r="BN522" s="176"/>
      <c r="BO522" s="176"/>
      <c r="BP522" s="176"/>
      <c r="BQ522" s="176"/>
      <c r="BR522" s="176"/>
      <c r="BS522" s="176"/>
      <c r="BT522" s="176"/>
      <c r="BU522" s="176"/>
      <c r="BV522" s="176"/>
      <c r="BW522" s="176"/>
      <c r="BX522" s="176"/>
      <c r="BY522" s="176"/>
      <c r="BZ522" s="176"/>
      <c r="CA522" s="176"/>
      <c r="CB522" s="176"/>
      <c r="CC522" s="176"/>
      <c r="CD522" s="176"/>
      <c r="CE522" s="176"/>
      <c r="CF522" s="176"/>
      <c r="CG522" s="176"/>
      <c r="CH522" s="176"/>
      <c r="CI522" s="176"/>
      <c r="CJ522" s="176"/>
      <c r="CK522" s="176"/>
      <c r="CL522" s="176"/>
      <c r="CM522" s="176"/>
      <c r="CN522" s="176"/>
      <c r="CO522" s="176"/>
      <c r="CP522" s="176"/>
      <c r="CQ522" s="176"/>
      <c r="CR522" s="176"/>
      <c r="CS522" s="176"/>
      <c r="CT522" s="176"/>
      <c r="CU522" s="176"/>
      <c r="CV522" s="176"/>
      <c r="CW522" s="176"/>
    </row>
    <row r="523" spans="1:101" s="179" customFormat="1" ht="20.100000000000001" customHeight="1">
      <c r="A523" s="657">
        <f t="shared" si="127"/>
        <v>480</v>
      </c>
      <c r="B523" s="196" t="str">
        <f t="shared" si="122"/>
        <v>Swansea Bay UHB</v>
      </c>
      <c r="C523" s="89"/>
      <c r="D523" s="89"/>
      <c r="E523" s="89"/>
      <c r="F523" s="89"/>
      <c r="G523" s="89"/>
      <c r="H523" s="197">
        <f t="shared" si="123"/>
        <v>0</v>
      </c>
      <c r="I523" s="197"/>
      <c r="J523" s="89"/>
      <c r="K523" s="90"/>
      <c r="L523" s="90"/>
      <c r="M523" s="89"/>
      <c r="N523" s="89"/>
      <c r="O523" s="89"/>
      <c r="P523" s="89"/>
      <c r="Q523" s="89"/>
      <c r="R523" s="122"/>
      <c r="S523" s="122"/>
      <c r="T523" s="122"/>
      <c r="U523" s="123"/>
      <c r="V523" s="123"/>
      <c r="W523" s="123"/>
      <c r="X523" s="122"/>
      <c r="Y523" s="122"/>
      <c r="Z523" s="122"/>
      <c r="AA523" s="122"/>
      <c r="AB523" s="122"/>
      <c r="AC523" s="122"/>
      <c r="AD523" s="197">
        <f t="shared" si="116"/>
        <v>0</v>
      </c>
      <c r="AE523" s="196" t="str">
        <f t="shared" si="128"/>
        <v/>
      </c>
      <c r="AF523" s="196" t="str">
        <f t="shared" si="117"/>
        <v/>
      </c>
      <c r="AG523" s="196" t="str">
        <f t="shared" si="118"/>
        <v/>
      </c>
      <c r="AH523" s="196" t="str">
        <f t="shared" si="119"/>
        <v/>
      </c>
      <c r="AI523" s="196" t="str">
        <f t="shared" si="120"/>
        <v/>
      </c>
      <c r="AJ523" s="196" t="str">
        <f t="shared" si="121"/>
        <v/>
      </c>
      <c r="AK523" s="196" t="str">
        <f t="shared" si="124"/>
        <v/>
      </c>
      <c r="AL523" s="196" t="str">
        <f t="shared" si="125"/>
        <v/>
      </c>
      <c r="AM523" s="176"/>
      <c r="AN523" s="176">
        <f t="shared" si="126"/>
        <v>0</v>
      </c>
      <c r="AO523" s="176"/>
      <c r="AP523" s="176"/>
      <c r="AQ523" s="176"/>
      <c r="AR523" s="176"/>
      <c r="AS523" s="176"/>
      <c r="AT523" s="176"/>
      <c r="AU523" s="176"/>
      <c r="AV523" s="176"/>
      <c r="AW523" s="176"/>
      <c r="AX523" s="176"/>
      <c r="AY523" s="176"/>
      <c r="AZ523" s="176"/>
      <c r="BA523" s="176"/>
      <c r="BB523" s="176"/>
      <c r="BC523" s="176"/>
      <c r="BD523" s="176"/>
      <c r="BE523" s="176"/>
      <c r="BF523" s="176"/>
      <c r="BG523" s="176"/>
      <c r="BH523" s="176"/>
      <c r="BI523" s="176"/>
      <c r="BJ523" s="176"/>
      <c r="BK523" s="176"/>
      <c r="BL523" s="176"/>
      <c r="BM523" s="176"/>
      <c r="BN523" s="176"/>
      <c r="BO523" s="176"/>
      <c r="BP523" s="176"/>
      <c r="BQ523" s="176"/>
      <c r="BR523" s="176"/>
      <c r="BS523" s="176"/>
      <c r="BT523" s="176"/>
      <c r="BU523" s="176"/>
      <c r="BV523" s="176"/>
      <c r="BW523" s="176"/>
      <c r="BX523" s="176"/>
      <c r="BY523" s="176"/>
      <c r="BZ523" s="176"/>
      <c r="CA523" s="176"/>
      <c r="CB523" s="176"/>
      <c r="CC523" s="176"/>
      <c r="CD523" s="176"/>
      <c r="CE523" s="176"/>
      <c r="CF523" s="176"/>
      <c r="CG523" s="176"/>
      <c r="CH523" s="176"/>
      <c r="CI523" s="176"/>
      <c r="CJ523" s="176"/>
      <c r="CK523" s="176"/>
      <c r="CL523" s="176"/>
      <c r="CM523" s="176"/>
      <c r="CN523" s="176"/>
      <c r="CO523" s="176"/>
      <c r="CP523" s="176"/>
      <c r="CQ523" s="176"/>
      <c r="CR523" s="176"/>
      <c r="CS523" s="176"/>
      <c r="CT523" s="176"/>
      <c r="CU523" s="176"/>
      <c r="CV523" s="176"/>
      <c r="CW523" s="176"/>
    </row>
    <row r="524" spans="1:101" s="179" customFormat="1" ht="20.100000000000001" customHeight="1">
      <c r="A524" s="657">
        <f t="shared" si="127"/>
        <v>481</v>
      </c>
      <c r="B524" s="196" t="str">
        <f t="shared" si="122"/>
        <v>Swansea Bay UHB</v>
      </c>
      <c r="C524" s="89"/>
      <c r="D524" s="89"/>
      <c r="E524" s="89"/>
      <c r="F524" s="89"/>
      <c r="G524" s="89"/>
      <c r="H524" s="197">
        <f t="shared" si="123"/>
        <v>0</v>
      </c>
      <c r="I524" s="197"/>
      <c r="J524" s="89"/>
      <c r="K524" s="90"/>
      <c r="L524" s="90"/>
      <c r="M524" s="89"/>
      <c r="N524" s="89"/>
      <c r="O524" s="89"/>
      <c r="P524" s="89"/>
      <c r="Q524" s="89"/>
      <c r="R524" s="122"/>
      <c r="S524" s="122"/>
      <c r="T524" s="122"/>
      <c r="U524" s="123"/>
      <c r="V524" s="123"/>
      <c r="W524" s="123"/>
      <c r="X524" s="122"/>
      <c r="Y524" s="122"/>
      <c r="Z524" s="122"/>
      <c r="AA524" s="122"/>
      <c r="AB524" s="122"/>
      <c r="AC524" s="122"/>
      <c r="AD524" s="197">
        <f t="shared" si="116"/>
        <v>0</v>
      </c>
      <c r="AE524" s="196" t="str">
        <f t="shared" si="128"/>
        <v/>
      </c>
      <c r="AF524" s="196" t="str">
        <f t="shared" si="117"/>
        <v/>
      </c>
      <c r="AG524" s="196" t="str">
        <f t="shared" si="118"/>
        <v/>
      </c>
      <c r="AH524" s="196" t="str">
        <f t="shared" si="119"/>
        <v/>
      </c>
      <c r="AI524" s="196" t="str">
        <f t="shared" si="120"/>
        <v/>
      </c>
      <c r="AJ524" s="196" t="str">
        <f t="shared" si="121"/>
        <v/>
      </c>
      <c r="AK524" s="196" t="str">
        <f t="shared" si="124"/>
        <v/>
      </c>
      <c r="AL524" s="196" t="str">
        <f t="shared" si="125"/>
        <v/>
      </c>
      <c r="AM524" s="176"/>
      <c r="AN524" s="176">
        <f t="shared" si="126"/>
        <v>0</v>
      </c>
      <c r="AO524" s="176"/>
      <c r="AP524" s="176"/>
      <c r="AQ524" s="176"/>
      <c r="AR524" s="176"/>
      <c r="AS524" s="176"/>
      <c r="AT524" s="176"/>
      <c r="AU524" s="176"/>
      <c r="AV524" s="176"/>
      <c r="AW524" s="176"/>
      <c r="AX524" s="176"/>
      <c r="AY524" s="176"/>
      <c r="AZ524" s="176"/>
      <c r="BA524" s="176"/>
      <c r="BB524" s="176"/>
      <c r="BC524" s="176"/>
      <c r="BD524" s="176"/>
      <c r="BE524" s="176"/>
      <c r="BF524" s="176"/>
      <c r="BG524" s="176"/>
      <c r="BH524" s="176"/>
      <c r="BI524" s="176"/>
      <c r="BJ524" s="176"/>
      <c r="BK524" s="176"/>
      <c r="BL524" s="176"/>
      <c r="BM524" s="176"/>
      <c r="BN524" s="176"/>
      <c r="BO524" s="176"/>
      <c r="BP524" s="176"/>
      <c r="BQ524" s="176"/>
      <c r="BR524" s="176"/>
      <c r="BS524" s="176"/>
      <c r="BT524" s="176"/>
      <c r="BU524" s="176"/>
      <c r="BV524" s="176"/>
      <c r="BW524" s="176"/>
      <c r="BX524" s="176"/>
      <c r="BY524" s="176"/>
      <c r="BZ524" s="176"/>
      <c r="CA524" s="176"/>
      <c r="CB524" s="176"/>
      <c r="CC524" s="176"/>
      <c r="CD524" s="176"/>
      <c r="CE524" s="176"/>
      <c r="CF524" s="176"/>
      <c r="CG524" s="176"/>
      <c r="CH524" s="176"/>
      <c r="CI524" s="176"/>
      <c r="CJ524" s="176"/>
      <c r="CK524" s="176"/>
      <c r="CL524" s="176"/>
      <c r="CM524" s="176"/>
      <c r="CN524" s="176"/>
      <c r="CO524" s="176"/>
      <c r="CP524" s="176"/>
      <c r="CQ524" s="176"/>
      <c r="CR524" s="176"/>
      <c r="CS524" s="176"/>
      <c r="CT524" s="176"/>
      <c r="CU524" s="176"/>
      <c r="CV524" s="176"/>
      <c r="CW524" s="176"/>
    </row>
    <row r="525" spans="1:101" s="179" customFormat="1" ht="20.100000000000001" customHeight="1">
      <c r="A525" s="657">
        <f t="shared" si="127"/>
        <v>482</v>
      </c>
      <c r="B525" s="196" t="str">
        <f t="shared" si="122"/>
        <v>Swansea Bay UHB</v>
      </c>
      <c r="C525" s="89"/>
      <c r="D525" s="89"/>
      <c r="E525" s="89"/>
      <c r="F525" s="89"/>
      <c r="G525" s="89"/>
      <c r="H525" s="197">
        <f t="shared" si="123"/>
        <v>0</v>
      </c>
      <c r="I525" s="197"/>
      <c r="J525" s="89"/>
      <c r="K525" s="90"/>
      <c r="L525" s="90"/>
      <c r="M525" s="89"/>
      <c r="N525" s="89"/>
      <c r="O525" s="89"/>
      <c r="P525" s="89"/>
      <c r="Q525" s="89"/>
      <c r="R525" s="122"/>
      <c r="S525" s="122"/>
      <c r="T525" s="122"/>
      <c r="U525" s="123"/>
      <c r="V525" s="123"/>
      <c r="W525" s="123"/>
      <c r="X525" s="122"/>
      <c r="Y525" s="122"/>
      <c r="Z525" s="122"/>
      <c r="AA525" s="122"/>
      <c r="AB525" s="122"/>
      <c r="AC525" s="122"/>
      <c r="AD525" s="197">
        <f t="shared" si="116"/>
        <v>0</v>
      </c>
      <c r="AE525" s="196" t="str">
        <f t="shared" si="128"/>
        <v/>
      </c>
      <c r="AF525" s="196" t="str">
        <f t="shared" si="117"/>
        <v/>
      </c>
      <c r="AG525" s="196" t="str">
        <f t="shared" si="118"/>
        <v/>
      </c>
      <c r="AH525" s="196" t="str">
        <f t="shared" si="119"/>
        <v/>
      </c>
      <c r="AI525" s="196" t="str">
        <f t="shared" si="120"/>
        <v/>
      </c>
      <c r="AJ525" s="196" t="str">
        <f t="shared" si="121"/>
        <v/>
      </c>
      <c r="AK525" s="196" t="str">
        <f t="shared" si="124"/>
        <v/>
      </c>
      <c r="AL525" s="196" t="str">
        <f t="shared" si="125"/>
        <v/>
      </c>
      <c r="AM525" s="176"/>
      <c r="AN525" s="176">
        <f t="shared" si="126"/>
        <v>0</v>
      </c>
      <c r="AO525" s="176"/>
      <c r="AP525" s="176"/>
      <c r="AQ525" s="176"/>
      <c r="AR525" s="176"/>
      <c r="AS525" s="176"/>
      <c r="AT525" s="176"/>
      <c r="AU525" s="176"/>
      <c r="AV525" s="176"/>
      <c r="AW525" s="176"/>
      <c r="AX525" s="176"/>
      <c r="AY525" s="176"/>
      <c r="AZ525" s="176"/>
      <c r="BA525" s="176"/>
      <c r="BB525" s="176"/>
      <c r="BC525" s="176"/>
      <c r="BD525" s="176"/>
      <c r="BE525" s="176"/>
      <c r="BF525" s="176"/>
      <c r="BG525" s="176"/>
      <c r="BH525" s="176"/>
      <c r="BI525" s="176"/>
      <c r="BJ525" s="176"/>
      <c r="BK525" s="176"/>
      <c r="BL525" s="176"/>
      <c r="BM525" s="176"/>
      <c r="BN525" s="176"/>
      <c r="BO525" s="176"/>
      <c r="BP525" s="176"/>
      <c r="BQ525" s="176"/>
      <c r="BR525" s="176"/>
      <c r="BS525" s="176"/>
      <c r="BT525" s="176"/>
      <c r="BU525" s="176"/>
      <c r="BV525" s="176"/>
      <c r="BW525" s="176"/>
      <c r="BX525" s="176"/>
      <c r="BY525" s="176"/>
      <c r="BZ525" s="176"/>
      <c r="CA525" s="176"/>
      <c r="CB525" s="176"/>
      <c r="CC525" s="176"/>
      <c r="CD525" s="176"/>
      <c r="CE525" s="176"/>
      <c r="CF525" s="176"/>
      <c r="CG525" s="176"/>
      <c r="CH525" s="176"/>
      <c r="CI525" s="176"/>
      <c r="CJ525" s="176"/>
      <c r="CK525" s="176"/>
      <c r="CL525" s="176"/>
      <c r="CM525" s="176"/>
      <c r="CN525" s="176"/>
      <c r="CO525" s="176"/>
      <c r="CP525" s="176"/>
      <c r="CQ525" s="176"/>
      <c r="CR525" s="176"/>
      <c r="CS525" s="176"/>
      <c r="CT525" s="176"/>
      <c r="CU525" s="176"/>
      <c r="CV525" s="176"/>
      <c r="CW525" s="176"/>
    </row>
    <row r="526" spans="1:101" s="179" customFormat="1" ht="20.100000000000001" customHeight="1">
      <c r="A526" s="657">
        <f t="shared" si="127"/>
        <v>483</v>
      </c>
      <c r="B526" s="196" t="str">
        <f t="shared" si="122"/>
        <v>Swansea Bay UHB</v>
      </c>
      <c r="C526" s="89"/>
      <c r="D526" s="89"/>
      <c r="E526" s="89"/>
      <c r="F526" s="89"/>
      <c r="G526" s="89"/>
      <c r="H526" s="197">
        <f t="shared" si="123"/>
        <v>0</v>
      </c>
      <c r="I526" s="197"/>
      <c r="J526" s="89"/>
      <c r="K526" s="90"/>
      <c r="L526" s="90"/>
      <c r="M526" s="89"/>
      <c r="N526" s="89"/>
      <c r="O526" s="89"/>
      <c r="P526" s="89"/>
      <c r="Q526" s="89"/>
      <c r="R526" s="122"/>
      <c r="S526" s="122"/>
      <c r="T526" s="122"/>
      <c r="U526" s="123"/>
      <c r="V526" s="123"/>
      <c r="W526" s="123"/>
      <c r="X526" s="122"/>
      <c r="Y526" s="122"/>
      <c r="Z526" s="122"/>
      <c r="AA526" s="122"/>
      <c r="AB526" s="122"/>
      <c r="AC526" s="122"/>
      <c r="AD526" s="197">
        <f t="shared" si="116"/>
        <v>0</v>
      </c>
      <c r="AE526" s="196" t="str">
        <f t="shared" si="128"/>
        <v/>
      </c>
      <c r="AF526" s="196" t="str">
        <f t="shared" si="117"/>
        <v/>
      </c>
      <c r="AG526" s="196" t="str">
        <f t="shared" si="118"/>
        <v/>
      </c>
      <c r="AH526" s="196" t="str">
        <f t="shared" si="119"/>
        <v/>
      </c>
      <c r="AI526" s="196" t="str">
        <f t="shared" si="120"/>
        <v/>
      </c>
      <c r="AJ526" s="196" t="str">
        <f t="shared" si="121"/>
        <v/>
      </c>
      <c r="AK526" s="196" t="str">
        <f t="shared" si="124"/>
        <v/>
      </c>
      <c r="AL526" s="196" t="str">
        <f t="shared" si="125"/>
        <v/>
      </c>
      <c r="AM526" s="176"/>
      <c r="AN526" s="176">
        <f t="shared" si="126"/>
        <v>0</v>
      </c>
      <c r="AO526" s="176"/>
      <c r="AP526" s="176"/>
      <c r="AQ526" s="176"/>
      <c r="AR526" s="176"/>
      <c r="AS526" s="176"/>
      <c r="AT526" s="176"/>
      <c r="AU526" s="176"/>
      <c r="AV526" s="176"/>
      <c r="AW526" s="176"/>
      <c r="AX526" s="176"/>
      <c r="AY526" s="176"/>
      <c r="AZ526" s="176"/>
      <c r="BA526" s="176"/>
      <c r="BB526" s="176"/>
      <c r="BC526" s="176"/>
      <c r="BD526" s="176"/>
      <c r="BE526" s="176"/>
      <c r="BF526" s="176"/>
      <c r="BG526" s="176"/>
      <c r="BH526" s="176"/>
      <c r="BI526" s="176"/>
      <c r="BJ526" s="176"/>
      <c r="BK526" s="176"/>
      <c r="BL526" s="176"/>
      <c r="BM526" s="176"/>
      <c r="BN526" s="176"/>
      <c r="BO526" s="176"/>
      <c r="BP526" s="176"/>
      <c r="BQ526" s="176"/>
      <c r="BR526" s="176"/>
      <c r="BS526" s="176"/>
      <c r="BT526" s="176"/>
      <c r="BU526" s="176"/>
      <c r="BV526" s="176"/>
      <c r="BW526" s="176"/>
      <c r="BX526" s="176"/>
      <c r="BY526" s="176"/>
      <c r="BZ526" s="176"/>
      <c r="CA526" s="176"/>
      <c r="CB526" s="176"/>
      <c r="CC526" s="176"/>
      <c r="CD526" s="176"/>
      <c r="CE526" s="176"/>
      <c r="CF526" s="176"/>
      <c r="CG526" s="176"/>
      <c r="CH526" s="176"/>
      <c r="CI526" s="176"/>
      <c r="CJ526" s="176"/>
      <c r="CK526" s="176"/>
      <c r="CL526" s="176"/>
      <c r="CM526" s="176"/>
      <c r="CN526" s="176"/>
      <c r="CO526" s="176"/>
      <c r="CP526" s="176"/>
      <c r="CQ526" s="176"/>
      <c r="CR526" s="176"/>
      <c r="CS526" s="176"/>
      <c r="CT526" s="176"/>
      <c r="CU526" s="176"/>
      <c r="CV526" s="176"/>
      <c r="CW526" s="176"/>
    </row>
    <row r="527" spans="1:101" s="179" customFormat="1" ht="20.100000000000001" customHeight="1">
      <c r="A527" s="657">
        <f t="shared" si="127"/>
        <v>484</v>
      </c>
      <c r="B527" s="196" t="str">
        <f t="shared" si="122"/>
        <v>Swansea Bay UHB</v>
      </c>
      <c r="C527" s="89"/>
      <c r="D527" s="89"/>
      <c r="E527" s="89"/>
      <c r="F527" s="89"/>
      <c r="G527" s="89"/>
      <c r="H527" s="197">
        <f t="shared" si="123"/>
        <v>0</v>
      </c>
      <c r="I527" s="197"/>
      <c r="J527" s="89"/>
      <c r="K527" s="90"/>
      <c r="L527" s="90"/>
      <c r="M527" s="89"/>
      <c r="N527" s="89"/>
      <c r="O527" s="89"/>
      <c r="P527" s="89"/>
      <c r="Q527" s="89"/>
      <c r="R527" s="122"/>
      <c r="S527" s="122"/>
      <c r="T527" s="122"/>
      <c r="U527" s="123"/>
      <c r="V527" s="123"/>
      <c r="W527" s="123"/>
      <c r="X527" s="122"/>
      <c r="Y527" s="122"/>
      <c r="Z527" s="122"/>
      <c r="AA527" s="122"/>
      <c r="AB527" s="122"/>
      <c r="AC527" s="122"/>
      <c r="AD527" s="197">
        <f t="shared" si="116"/>
        <v>0</v>
      </c>
      <c r="AE527" s="196" t="str">
        <f t="shared" si="128"/>
        <v/>
      </c>
      <c r="AF527" s="196" t="str">
        <f t="shared" si="117"/>
        <v/>
      </c>
      <c r="AG527" s="196" t="str">
        <f t="shared" si="118"/>
        <v/>
      </c>
      <c r="AH527" s="196" t="str">
        <f t="shared" si="119"/>
        <v/>
      </c>
      <c r="AI527" s="196" t="str">
        <f t="shared" si="120"/>
        <v/>
      </c>
      <c r="AJ527" s="196" t="str">
        <f t="shared" si="121"/>
        <v/>
      </c>
      <c r="AK527" s="196" t="str">
        <f t="shared" si="124"/>
        <v/>
      </c>
      <c r="AL527" s="196" t="str">
        <f t="shared" si="125"/>
        <v/>
      </c>
      <c r="AM527" s="176"/>
      <c r="AN527" s="176">
        <f t="shared" si="126"/>
        <v>0</v>
      </c>
      <c r="AO527" s="176"/>
      <c r="AP527" s="176"/>
      <c r="AQ527" s="176"/>
      <c r="AR527" s="176"/>
      <c r="AS527" s="176"/>
      <c r="AT527" s="176"/>
      <c r="AU527" s="176"/>
      <c r="AV527" s="176"/>
      <c r="AW527" s="176"/>
      <c r="AX527" s="176"/>
      <c r="AY527" s="176"/>
      <c r="AZ527" s="176"/>
      <c r="BA527" s="176"/>
      <c r="BB527" s="176"/>
      <c r="BC527" s="176"/>
      <c r="BD527" s="176"/>
      <c r="BE527" s="176"/>
      <c r="BF527" s="176"/>
      <c r="BG527" s="176"/>
      <c r="BH527" s="176"/>
      <c r="BI527" s="176"/>
      <c r="BJ527" s="176"/>
      <c r="BK527" s="176"/>
      <c r="BL527" s="176"/>
      <c r="BM527" s="176"/>
      <c r="BN527" s="176"/>
      <c r="BO527" s="176"/>
      <c r="BP527" s="176"/>
      <c r="BQ527" s="176"/>
      <c r="BR527" s="176"/>
      <c r="BS527" s="176"/>
      <c r="BT527" s="176"/>
      <c r="BU527" s="176"/>
      <c r="BV527" s="176"/>
      <c r="BW527" s="176"/>
      <c r="BX527" s="176"/>
      <c r="BY527" s="176"/>
      <c r="BZ527" s="176"/>
      <c r="CA527" s="176"/>
      <c r="CB527" s="176"/>
      <c r="CC527" s="176"/>
      <c r="CD527" s="176"/>
      <c r="CE527" s="176"/>
      <c r="CF527" s="176"/>
      <c r="CG527" s="176"/>
      <c r="CH527" s="176"/>
      <c r="CI527" s="176"/>
      <c r="CJ527" s="176"/>
      <c r="CK527" s="176"/>
      <c r="CL527" s="176"/>
      <c r="CM527" s="176"/>
      <c r="CN527" s="176"/>
      <c r="CO527" s="176"/>
      <c r="CP527" s="176"/>
      <c r="CQ527" s="176"/>
      <c r="CR527" s="176"/>
      <c r="CS527" s="176"/>
      <c r="CT527" s="176"/>
      <c r="CU527" s="176"/>
      <c r="CV527" s="176"/>
      <c r="CW527" s="176"/>
    </row>
    <row r="528" spans="1:101" s="179" customFormat="1" ht="20.100000000000001" customHeight="1">
      <c r="A528" s="657">
        <f t="shared" si="127"/>
        <v>485</v>
      </c>
      <c r="B528" s="196" t="str">
        <f t="shared" si="122"/>
        <v>Swansea Bay UHB</v>
      </c>
      <c r="C528" s="89"/>
      <c r="D528" s="89"/>
      <c r="E528" s="89"/>
      <c r="F528" s="89"/>
      <c r="G528" s="89"/>
      <c r="H528" s="197">
        <f t="shared" si="123"/>
        <v>0</v>
      </c>
      <c r="I528" s="197"/>
      <c r="J528" s="89"/>
      <c r="K528" s="90"/>
      <c r="L528" s="90"/>
      <c r="M528" s="89"/>
      <c r="N528" s="89"/>
      <c r="O528" s="89"/>
      <c r="P528" s="89"/>
      <c r="Q528" s="89"/>
      <c r="R528" s="122"/>
      <c r="S528" s="122"/>
      <c r="T528" s="122"/>
      <c r="U528" s="123"/>
      <c r="V528" s="123"/>
      <c r="W528" s="123"/>
      <c r="X528" s="122"/>
      <c r="Y528" s="122"/>
      <c r="Z528" s="122"/>
      <c r="AA528" s="122"/>
      <c r="AB528" s="122"/>
      <c r="AC528" s="122"/>
      <c r="AD528" s="197">
        <f t="shared" si="116"/>
        <v>0</v>
      </c>
      <c r="AE528" s="196" t="str">
        <f t="shared" si="128"/>
        <v/>
      </c>
      <c r="AF528" s="196" t="str">
        <f t="shared" si="117"/>
        <v/>
      </c>
      <c r="AG528" s="196" t="str">
        <f t="shared" si="118"/>
        <v/>
      </c>
      <c r="AH528" s="196" t="str">
        <f t="shared" si="119"/>
        <v/>
      </c>
      <c r="AI528" s="196" t="str">
        <f t="shared" si="120"/>
        <v/>
      </c>
      <c r="AJ528" s="196" t="str">
        <f t="shared" si="121"/>
        <v/>
      </c>
      <c r="AK528" s="196" t="str">
        <f t="shared" si="124"/>
        <v/>
      </c>
      <c r="AL528" s="196" t="str">
        <f t="shared" si="125"/>
        <v/>
      </c>
      <c r="AM528" s="176"/>
      <c r="AN528" s="176">
        <f t="shared" si="126"/>
        <v>0</v>
      </c>
      <c r="AO528" s="176"/>
      <c r="AP528" s="176"/>
      <c r="AQ528" s="176"/>
      <c r="AR528" s="176"/>
      <c r="AS528" s="176"/>
      <c r="AT528" s="176"/>
      <c r="AU528" s="176"/>
      <c r="AV528" s="176"/>
      <c r="AW528" s="176"/>
      <c r="AX528" s="176"/>
      <c r="AY528" s="176"/>
      <c r="AZ528" s="176"/>
      <c r="BA528" s="176"/>
      <c r="BB528" s="176"/>
      <c r="BC528" s="176"/>
      <c r="BD528" s="176"/>
      <c r="BE528" s="176"/>
      <c r="BF528" s="176"/>
      <c r="BG528" s="176"/>
      <c r="BH528" s="176"/>
      <c r="BI528" s="176"/>
      <c r="BJ528" s="176"/>
      <c r="BK528" s="176"/>
      <c r="BL528" s="176"/>
      <c r="BM528" s="176"/>
      <c r="BN528" s="176"/>
      <c r="BO528" s="176"/>
      <c r="BP528" s="176"/>
      <c r="BQ528" s="176"/>
      <c r="BR528" s="176"/>
      <c r="BS528" s="176"/>
      <c r="BT528" s="176"/>
      <c r="BU528" s="176"/>
      <c r="BV528" s="176"/>
      <c r="BW528" s="176"/>
      <c r="BX528" s="176"/>
      <c r="BY528" s="176"/>
      <c r="BZ528" s="176"/>
      <c r="CA528" s="176"/>
      <c r="CB528" s="176"/>
      <c r="CC528" s="176"/>
      <c r="CD528" s="176"/>
      <c r="CE528" s="176"/>
      <c r="CF528" s="176"/>
      <c r="CG528" s="176"/>
      <c r="CH528" s="176"/>
      <c r="CI528" s="176"/>
      <c r="CJ528" s="176"/>
      <c r="CK528" s="176"/>
      <c r="CL528" s="176"/>
      <c r="CM528" s="176"/>
      <c r="CN528" s="176"/>
      <c r="CO528" s="176"/>
      <c r="CP528" s="176"/>
      <c r="CQ528" s="176"/>
      <c r="CR528" s="176"/>
      <c r="CS528" s="176"/>
      <c r="CT528" s="176"/>
      <c r="CU528" s="176"/>
      <c r="CV528" s="176"/>
      <c r="CW528" s="176"/>
    </row>
    <row r="529" spans="1:101" s="179" customFormat="1" ht="20.100000000000001" customHeight="1">
      <c r="A529" s="657">
        <f t="shared" si="127"/>
        <v>486</v>
      </c>
      <c r="B529" s="196" t="str">
        <f t="shared" si="122"/>
        <v>Swansea Bay UHB</v>
      </c>
      <c r="C529" s="89"/>
      <c r="D529" s="89"/>
      <c r="E529" s="89"/>
      <c r="F529" s="89"/>
      <c r="G529" s="89"/>
      <c r="H529" s="197">
        <f t="shared" si="123"/>
        <v>0</v>
      </c>
      <c r="I529" s="197"/>
      <c r="J529" s="89"/>
      <c r="K529" s="90"/>
      <c r="L529" s="90"/>
      <c r="M529" s="89"/>
      <c r="N529" s="89"/>
      <c r="O529" s="89"/>
      <c r="P529" s="89"/>
      <c r="Q529" s="89"/>
      <c r="R529" s="122"/>
      <c r="S529" s="122"/>
      <c r="T529" s="122"/>
      <c r="U529" s="123"/>
      <c r="V529" s="123"/>
      <c r="W529" s="123"/>
      <c r="X529" s="122"/>
      <c r="Y529" s="122"/>
      <c r="Z529" s="122"/>
      <c r="AA529" s="122"/>
      <c r="AB529" s="122"/>
      <c r="AC529" s="122"/>
      <c r="AD529" s="197">
        <f t="shared" si="116"/>
        <v>0</v>
      </c>
      <c r="AE529" s="196" t="str">
        <f t="shared" si="128"/>
        <v/>
      </c>
      <c r="AF529" s="196" t="str">
        <f t="shared" si="117"/>
        <v/>
      </c>
      <c r="AG529" s="196" t="str">
        <f t="shared" si="118"/>
        <v/>
      </c>
      <c r="AH529" s="196" t="str">
        <f t="shared" si="119"/>
        <v/>
      </c>
      <c r="AI529" s="196" t="str">
        <f t="shared" si="120"/>
        <v/>
      </c>
      <c r="AJ529" s="196" t="str">
        <f t="shared" si="121"/>
        <v/>
      </c>
      <c r="AK529" s="196" t="str">
        <f t="shared" si="124"/>
        <v/>
      </c>
      <c r="AL529" s="196" t="str">
        <f t="shared" si="125"/>
        <v/>
      </c>
      <c r="AM529" s="176"/>
      <c r="AN529" s="176">
        <f t="shared" si="126"/>
        <v>0</v>
      </c>
      <c r="AO529" s="176"/>
      <c r="AP529" s="176"/>
      <c r="AQ529" s="176"/>
      <c r="AR529" s="176"/>
      <c r="AS529" s="176"/>
      <c r="AT529" s="176"/>
      <c r="AU529" s="176"/>
      <c r="AV529" s="176"/>
      <c r="AW529" s="176"/>
      <c r="AX529" s="176"/>
      <c r="AY529" s="176"/>
      <c r="AZ529" s="176"/>
      <c r="BA529" s="176"/>
      <c r="BB529" s="176"/>
      <c r="BC529" s="176"/>
      <c r="BD529" s="176"/>
      <c r="BE529" s="176"/>
      <c r="BF529" s="176"/>
      <c r="BG529" s="176"/>
      <c r="BH529" s="176"/>
      <c r="BI529" s="176"/>
      <c r="BJ529" s="176"/>
      <c r="BK529" s="176"/>
      <c r="BL529" s="176"/>
      <c r="BM529" s="176"/>
      <c r="BN529" s="176"/>
      <c r="BO529" s="176"/>
      <c r="BP529" s="176"/>
      <c r="BQ529" s="176"/>
      <c r="BR529" s="176"/>
      <c r="BS529" s="176"/>
      <c r="BT529" s="176"/>
      <c r="BU529" s="176"/>
      <c r="BV529" s="176"/>
      <c r="BW529" s="176"/>
      <c r="BX529" s="176"/>
      <c r="BY529" s="176"/>
      <c r="BZ529" s="176"/>
      <c r="CA529" s="176"/>
      <c r="CB529" s="176"/>
      <c r="CC529" s="176"/>
      <c r="CD529" s="176"/>
      <c r="CE529" s="176"/>
      <c r="CF529" s="176"/>
      <c r="CG529" s="176"/>
      <c r="CH529" s="176"/>
      <c r="CI529" s="176"/>
      <c r="CJ529" s="176"/>
      <c r="CK529" s="176"/>
      <c r="CL529" s="176"/>
      <c r="CM529" s="176"/>
      <c r="CN529" s="176"/>
      <c r="CO529" s="176"/>
      <c r="CP529" s="176"/>
      <c r="CQ529" s="176"/>
      <c r="CR529" s="176"/>
      <c r="CS529" s="176"/>
      <c r="CT529" s="176"/>
      <c r="CU529" s="176"/>
      <c r="CV529" s="176"/>
      <c r="CW529" s="176"/>
    </row>
    <row r="530" spans="1:101" s="179" customFormat="1" ht="20.100000000000001" customHeight="1">
      <c r="A530" s="657">
        <f t="shared" si="127"/>
        <v>487</v>
      </c>
      <c r="B530" s="196" t="str">
        <f t="shared" si="122"/>
        <v>Swansea Bay UHB</v>
      </c>
      <c r="C530" s="89"/>
      <c r="D530" s="89"/>
      <c r="E530" s="89"/>
      <c r="F530" s="89"/>
      <c r="G530" s="89"/>
      <c r="H530" s="197">
        <f t="shared" si="123"/>
        <v>0</v>
      </c>
      <c r="I530" s="197"/>
      <c r="J530" s="89"/>
      <c r="K530" s="90"/>
      <c r="L530" s="90"/>
      <c r="M530" s="89"/>
      <c r="N530" s="89"/>
      <c r="O530" s="89"/>
      <c r="P530" s="89"/>
      <c r="Q530" s="89"/>
      <c r="R530" s="122"/>
      <c r="S530" s="122"/>
      <c r="T530" s="122"/>
      <c r="U530" s="123"/>
      <c r="V530" s="123"/>
      <c r="W530" s="123"/>
      <c r="X530" s="122"/>
      <c r="Y530" s="122"/>
      <c r="Z530" s="122"/>
      <c r="AA530" s="122"/>
      <c r="AB530" s="122"/>
      <c r="AC530" s="122"/>
      <c r="AD530" s="197">
        <f t="shared" si="116"/>
        <v>0</v>
      </c>
      <c r="AE530" s="196" t="str">
        <f t="shared" si="128"/>
        <v/>
      </c>
      <c r="AF530" s="196" t="str">
        <f t="shared" si="117"/>
        <v/>
      </c>
      <c r="AG530" s="196" t="str">
        <f t="shared" si="118"/>
        <v/>
      </c>
      <c r="AH530" s="196" t="str">
        <f t="shared" si="119"/>
        <v/>
      </c>
      <c r="AI530" s="196" t="str">
        <f t="shared" si="120"/>
        <v/>
      </c>
      <c r="AJ530" s="196" t="str">
        <f t="shared" si="121"/>
        <v/>
      </c>
      <c r="AK530" s="196" t="str">
        <f t="shared" si="124"/>
        <v/>
      </c>
      <c r="AL530" s="196" t="str">
        <f t="shared" si="125"/>
        <v/>
      </c>
      <c r="AM530" s="176"/>
      <c r="AN530" s="176">
        <f t="shared" si="126"/>
        <v>0</v>
      </c>
      <c r="AO530" s="176"/>
      <c r="AP530" s="176"/>
      <c r="AQ530" s="176"/>
      <c r="AR530" s="176"/>
      <c r="AS530" s="176"/>
      <c r="AT530" s="176"/>
      <c r="AU530" s="176"/>
      <c r="AV530" s="176"/>
      <c r="AW530" s="176"/>
      <c r="AX530" s="176"/>
      <c r="AY530" s="176"/>
      <c r="AZ530" s="176"/>
      <c r="BA530" s="176"/>
      <c r="BB530" s="176"/>
      <c r="BC530" s="176"/>
      <c r="BD530" s="176"/>
      <c r="BE530" s="176"/>
      <c r="BF530" s="176"/>
      <c r="BG530" s="176"/>
      <c r="BH530" s="176"/>
      <c r="BI530" s="176"/>
      <c r="BJ530" s="176"/>
      <c r="BK530" s="176"/>
      <c r="BL530" s="176"/>
      <c r="BM530" s="176"/>
      <c r="BN530" s="176"/>
      <c r="BO530" s="176"/>
      <c r="BP530" s="176"/>
      <c r="BQ530" s="176"/>
      <c r="BR530" s="176"/>
      <c r="BS530" s="176"/>
      <c r="BT530" s="176"/>
      <c r="BU530" s="176"/>
      <c r="BV530" s="176"/>
      <c r="BW530" s="176"/>
      <c r="BX530" s="176"/>
      <c r="BY530" s="176"/>
      <c r="BZ530" s="176"/>
      <c r="CA530" s="176"/>
      <c r="CB530" s="176"/>
      <c r="CC530" s="176"/>
      <c r="CD530" s="176"/>
      <c r="CE530" s="176"/>
      <c r="CF530" s="176"/>
      <c r="CG530" s="176"/>
      <c r="CH530" s="176"/>
      <c r="CI530" s="176"/>
      <c r="CJ530" s="176"/>
      <c r="CK530" s="176"/>
      <c r="CL530" s="176"/>
      <c r="CM530" s="176"/>
      <c r="CN530" s="176"/>
      <c r="CO530" s="176"/>
      <c r="CP530" s="176"/>
      <c r="CQ530" s="176"/>
      <c r="CR530" s="176"/>
      <c r="CS530" s="176"/>
      <c r="CT530" s="176"/>
      <c r="CU530" s="176"/>
      <c r="CV530" s="176"/>
      <c r="CW530" s="176"/>
    </row>
    <row r="531" spans="1:101" s="179" customFormat="1" ht="20.100000000000001" customHeight="1">
      <c r="A531" s="657">
        <f t="shared" si="127"/>
        <v>488</v>
      </c>
      <c r="B531" s="196" t="str">
        <f t="shared" si="122"/>
        <v>Swansea Bay UHB</v>
      </c>
      <c r="C531" s="89"/>
      <c r="D531" s="89"/>
      <c r="E531" s="89"/>
      <c r="F531" s="89"/>
      <c r="G531" s="89"/>
      <c r="H531" s="197">
        <f t="shared" si="123"/>
        <v>0</v>
      </c>
      <c r="I531" s="197"/>
      <c r="J531" s="89"/>
      <c r="K531" s="90"/>
      <c r="L531" s="90"/>
      <c r="M531" s="89"/>
      <c r="N531" s="89"/>
      <c r="O531" s="89"/>
      <c r="P531" s="89"/>
      <c r="Q531" s="89"/>
      <c r="R531" s="122"/>
      <c r="S531" s="122"/>
      <c r="T531" s="122"/>
      <c r="U531" s="123"/>
      <c r="V531" s="123"/>
      <c r="W531" s="123"/>
      <c r="X531" s="122"/>
      <c r="Y531" s="122"/>
      <c r="Z531" s="122"/>
      <c r="AA531" s="122"/>
      <c r="AB531" s="122"/>
      <c r="AC531" s="122"/>
      <c r="AD531" s="197">
        <f t="shared" si="116"/>
        <v>0</v>
      </c>
      <c r="AE531" s="196" t="str">
        <f t="shared" si="128"/>
        <v/>
      </c>
      <c r="AF531" s="196" t="str">
        <f t="shared" si="117"/>
        <v/>
      </c>
      <c r="AG531" s="196" t="str">
        <f t="shared" si="118"/>
        <v/>
      </c>
      <c r="AH531" s="196" t="str">
        <f t="shared" si="119"/>
        <v/>
      </c>
      <c r="AI531" s="196" t="str">
        <f t="shared" si="120"/>
        <v/>
      </c>
      <c r="AJ531" s="196" t="str">
        <f t="shared" si="121"/>
        <v/>
      </c>
      <c r="AK531" s="196" t="str">
        <f t="shared" si="124"/>
        <v/>
      </c>
      <c r="AL531" s="196" t="str">
        <f t="shared" si="125"/>
        <v/>
      </c>
      <c r="AM531" s="176"/>
      <c r="AN531" s="176">
        <f t="shared" si="126"/>
        <v>0</v>
      </c>
      <c r="AO531" s="176"/>
      <c r="AP531" s="176"/>
      <c r="AQ531" s="176"/>
      <c r="AR531" s="176"/>
      <c r="AS531" s="176"/>
      <c r="AT531" s="176"/>
      <c r="AU531" s="176"/>
      <c r="AV531" s="176"/>
      <c r="AW531" s="176"/>
      <c r="AX531" s="176"/>
      <c r="AY531" s="176"/>
      <c r="AZ531" s="176"/>
      <c r="BA531" s="176"/>
      <c r="BB531" s="176"/>
      <c r="BC531" s="176"/>
      <c r="BD531" s="176"/>
      <c r="BE531" s="176"/>
      <c r="BF531" s="176"/>
      <c r="BG531" s="176"/>
      <c r="BH531" s="176"/>
      <c r="BI531" s="176"/>
      <c r="BJ531" s="176"/>
      <c r="BK531" s="176"/>
      <c r="BL531" s="176"/>
      <c r="BM531" s="176"/>
      <c r="BN531" s="176"/>
      <c r="BO531" s="176"/>
      <c r="BP531" s="176"/>
      <c r="BQ531" s="176"/>
      <c r="BR531" s="176"/>
      <c r="BS531" s="176"/>
      <c r="BT531" s="176"/>
      <c r="BU531" s="176"/>
      <c r="BV531" s="176"/>
      <c r="BW531" s="176"/>
      <c r="BX531" s="176"/>
      <c r="BY531" s="176"/>
      <c r="BZ531" s="176"/>
      <c r="CA531" s="176"/>
      <c r="CB531" s="176"/>
      <c r="CC531" s="176"/>
      <c r="CD531" s="176"/>
      <c r="CE531" s="176"/>
      <c r="CF531" s="176"/>
      <c r="CG531" s="176"/>
      <c r="CH531" s="176"/>
      <c r="CI531" s="176"/>
      <c r="CJ531" s="176"/>
      <c r="CK531" s="176"/>
      <c r="CL531" s="176"/>
      <c r="CM531" s="176"/>
      <c r="CN531" s="176"/>
      <c r="CO531" s="176"/>
      <c r="CP531" s="176"/>
      <c r="CQ531" s="176"/>
      <c r="CR531" s="176"/>
      <c r="CS531" s="176"/>
      <c r="CT531" s="176"/>
      <c r="CU531" s="176"/>
      <c r="CV531" s="176"/>
      <c r="CW531" s="176"/>
    </row>
    <row r="532" spans="1:101" s="179" customFormat="1" ht="20.100000000000001" customHeight="1">
      <c r="A532" s="657">
        <f t="shared" si="127"/>
        <v>489</v>
      </c>
      <c r="B532" s="196" t="str">
        <f t="shared" si="122"/>
        <v>Swansea Bay UHB</v>
      </c>
      <c r="C532" s="89"/>
      <c r="D532" s="89"/>
      <c r="E532" s="89"/>
      <c r="F532" s="89"/>
      <c r="G532" s="89"/>
      <c r="H532" s="197">
        <f t="shared" si="123"/>
        <v>0</v>
      </c>
      <c r="I532" s="197"/>
      <c r="J532" s="89"/>
      <c r="K532" s="90"/>
      <c r="L532" s="90"/>
      <c r="M532" s="89"/>
      <c r="N532" s="89"/>
      <c r="O532" s="89"/>
      <c r="P532" s="89"/>
      <c r="Q532" s="89"/>
      <c r="R532" s="122"/>
      <c r="S532" s="122"/>
      <c r="T532" s="122"/>
      <c r="U532" s="123"/>
      <c r="V532" s="123"/>
      <c r="W532" s="123"/>
      <c r="X532" s="122"/>
      <c r="Y532" s="122"/>
      <c r="Z532" s="122"/>
      <c r="AA532" s="122"/>
      <c r="AB532" s="122"/>
      <c r="AC532" s="122"/>
      <c r="AD532" s="197">
        <f t="shared" si="116"/>
        <v>0</v>
      </c>
      <c r="AE532" s="196" t="str">
        <f t="shared" si="128"/>
        <v/>
      </c>
      <c r="AF532" s="196" t="str">
        <f t="shared" si="117"/>
        <v/>
      </c>
      <c r="AG532" s="196" t="str">
        <f t="shared" si="118"/>
        <v/>
      </c>
      <c r="AH532" s="196" t="str">
        <f t="shared" si="119"/>
        <v/>
      </c>
      <c r="AI532" s="196" t="str">
        <f t="shared" si="120"/>
        <v/>
      </c>
      <c r="AJ532" s="196" t="str">
        <f t="shared" si="121"/>
        <v/>
      </c>
      <c r="AK532" s="196" t="str">
        <f t="shared" si="124"/>
        <v/>
      </c>
      <c r="AL532" s="196" t="str">
        <f t="shared" si="125"/>
        <v/>
      </c>
      <c r="AM532" s="176"/>
      <c r="AN532" s="176">
        <f t="shared" si="126"/>
        <v>0</v>
      </c>
      <c r="AO532" s="176"/>
      <c r="AP532" s="176"/>
      <c r="AQ532" s="176"/>
      <c r="AR532" s="176"/>
      <c r="AS532" s="176"/>
      <c r="AT532" s="176"/>
      <c r="AU532" s="176"/>
      <c r="AV532" s="176"/>
      <c r="AW532" s="176"/>
      <c r="AX532" s="176"/>
      <c r="AY532" s="176"/>
      <c r="AZ532" s="176"/>
      <c r="BA532" s="176"/>
      <c r="BB532" s="176"/>
      <c r="BC532" s="176"/>
      <c r="BD532" s="176"/>
      <c r="BE532" s="176"/>
      <c r="BF532" s="176"/>
      <c r="BG532" s="176"/>
      <c r="BH532" s="176"/>
      <c r="BI532" s="176"/>
      <c r="BJ532" s="176"/>
      <c r="BK532" s="176"/>
      <c r="BL532" s="176"/>
      <c r="BM532" s="176"/>
      <c r="BN532" s="176"/>
      <c r="BO532" s="176"/>
      <c r="BP532" s="176"/>
      <c r="BQ532" s="176"/>
      <c r="BR532" s="176"/>
      <c r="BS532" s="176"/>
      <c r="BT532" s="176"/>
      <c r="BU532" s="176"/>
      <c r="BV532" s="176"/>
      <c r="BW532" s="176"/>
      <c r="BX532" s="176"/>
      <c r="BY532" s="176"/>
      <c r="BZ532" s="176"/>
      <c r="CA532" s="176"/>
      <c r="CB532" s="176"/>
      <c r="CC532" s="176"/>
      <c r="CD532" s="176"/>
      <c r="CE532" s="176"/>
      <c r="CF532" s="176"/>
      <c r="CG532" s="176"/>
      <c r="CH532" s="176"/>
      <c r="CI532" s="176"/>
      <c r="CJ532" s="176"/>
      <c r="CK532" s="176"/>
      <c r="CL532" s="176"/>
      <c r="CM532" s="176"/>
      <c r="CN532" s="176"/>
      <c r="CO532" s="176"/>
      <c r="CP532" s="176"/>
      <c r="CQ532" s="176"/>
      <c r="CR532" s="176"/>
      <c r="CS532" s="176"/>
      <c r="CT532" s="176"/>
      <c r="CU532" s="176"/>
      <c r="CV532" s="176"/>
      <c r="CW532" s="176"/>
    </row>
    <row r="533" spans="1:101" s="179" customFormat="1" ht="20.100000000000001" customHeight="1">
      <c r="A533" s="657">
        <f t="shared" si="127"/>
        <v>490</v>
      </c>
      <c r="B533" s="196" t="str">
        <f t="shared" si="122"/>
        <v>Swansea Bay UHB</v>
      </c>
      <c r="C533" s="89"/>
      <c r="D533" s="89"/>
      <c r="E533" s="89"/>
      <c r="F533" s="89"/>
      <c r="G533" s="89"/>
      <c r="H533" s="197">
        <f t="shared" si="123"/>
        <v>0</v>
      </c>
      <c r="I533" s="197"/>
      <c r="J533" s="89"/>
      <c r="K533" s="90"/>
      <c r="L533" s="90"/>
      <c r="M533" s="89"/>
      <c r="N533" s="89"/>
      <c r="O533" s="89"/>
      <c r="P533" s="89"/>
      <c r="Q533" s="89"/>
      <c r="R533" s="122"/>
      <c r="S533" s="122"/>
      <c r="T533" s="122"/>
      <c r="U533" s="123"/>
      <c r="V533" s="123"/>
      <c r="W533" s="123"/>
      <c r="X533" s="122"/>
      <c r="Y533" s="122"/>
      <c r="Z533" s="122"/>
      <c r="AA533" s="122"/>
      <c r="AB533" s="122"/>
      <c r="AC533" s="122"/>
      <c r="AD533" s="197">
        <f t="shared" si="116"/>
        <v>0</v>
      </c>
      <c r="AE533" s="196" t="str">
        <f t="shared" si="128"/>
        <v/>
      </c>
      <c r="AF533" s="196" t="str">
        <f t="shared" si="117"/>
        <v/>
      </c>
      <c r="AG533" s="196" t="str">
        <f t="shared" si="118"/>
        <v/>
      </c>
      <c r="AH533" s="196" t="str">
        <f t="shared" si="119"/>
        <v/>
      </c>
      <c r="AI533" s="196" t="str">
        <f t="shared" si="120"/>
        <v/>
      </c>
      <c r="AJ533" s="196" t="str">
        <f t="shared" si="121"/>
        <v/>
      </c>
      <c r="AK533" s="196" t="str">
        <f t="shared" si="124"/>
        <v/>
      </c>
      <c r="AL533" s="196" t="str">
        <f t="shared" si="125"/>
        <v/>
      </c>
      <c r="AM533" s="176"/>
      <c r="AN533" s="176">
        <f t="shared" si="126"/>
        <v>0</v>
      </c>
      <c r="AO533" s="176"/>
      <c r="AP533" s="176"/>
      <c r="AQ533" s="176"/>
      <c r="AR533" s="176"/>
      <c r="AS533" s="176"/>
      <c r="AT533" s="176"/>
      <c r="AU533" s="176"/>
      <c r="AV533" s="176"/>
      <c r="AW533" s="176"/>
      <c r="AX533" s="176"/>
      <c r="AY533" s="176"/>
      <c r="AZ533" s="176"/>
      <c r="BA533" s="176"/>
      <c r="BB533" s="176"/>
      <c r="BC533" s="176"/>
      <c r="BD533" s="176"/>
      <c r="BE533" s="176"/>
      <c r="BF533" s="176"/>
      <c r="BG533" s="176"/>
      <c r="BH533" s="176"/>
      <c r="BI533" s="176"/>
      <c r="BJ533" s="176"/>
      <c r="BK533" s="176"/>
      <c r="BL533" s="176"/>
      <c r="BM533" s="176"/>
      <c r="BN533" s="176"/>
      <c r="BO533" s="176"/>
      <c r="BP533" s="176"/>
      <c r="BQ533" s="176"/>
      <c r="BR533" s="176"/>
      <c r="BS533" s="176"/>
      <c r="BT533" s="176"/>
      <c r="BU533" s="176"/>
      <c r="BV533" s="176"/>
      <c r="BW533" s="176"/>
      <c r="BX533" s="176"/>
      <c r="BY533" s="176"/>
      <c r="BZ533" s="176"/>
      <c r="CA533" s="176"/>
      <c r="CB533" s="176"/>
      <c r="CC533" s="176"/>
      <c r="CD533" s="176"/>
      <c r="CE533" s="176"/>
      <c r="CF533" s="176"/>
      <c r="CG533" s="176"/>
      <c r="CH533" s="176"/>
      <c r="CI533" s="176"/>
      <c r="CJ533" s="176"/>
      <c r="CK533" s="176"/>
      <c r="CL533" s="176"/>
      <c r="CM533" s="176"/>
      <c r="CN533" s="176"/>
      <c r="CO533" s="176"/>
      <c r="CP533" s="176"/>
      <c r="CQ533" s="176"/>
      <c r="CR533" s="176"/>
      <c r="CS533" s="176"/>
      <c r="CT533" s="176"/>
      <c r="CU533" s="176"/>
      <c r="CV533" s="176"/>
      <c r="CW533" s="176"/>
    </row>
    <row r="534" spans="1:101" s="179" customFormat="1" ht="20.100000000000001" customHeight="1">
      <c r="A534" s="657">
        <f t="shared" si="127"/>
        <v>491</v>
      </c>
      <c r="B534" s="196" t="str">
        <f t="shared" si="122"/>
        <v>Swansea Bay UHB</v>
      </c>
      <c r="C534" s="89"/>
      <c r="D534" s="89"/>
      <c r="E534" s="89"/>
      <c r="F534" s="89"/>
      <c r="G534" s="89"/>
      <c r="H534" s="197">
        <f t="shared" si="123"/>
        <v>0</v>
      </c>
      <c r="I534" s="197"/>
      <c r="J534" s="89"/>
      <c r="K534" s="90"/>
      <c r="L534" s="90"/>
      <c r="M534" s="89"/>
      <c r="N534" s="89"/>
      <c r="O534" s="89"/>
      <c r="P534" s="89"/>
      <c r="Q534" s="89"/>
      <c r="R534" s="122"/>
      <c r="S534" s="122"/>
      <c r="T534" s="122"/>
      <c r="U534" s="123"/>
      <c r="V534" s="123"/>
      <c r="W534" s="123"/>
      <c r="X534" s="122"/>
      <c r="Y534" s="122"/>
      <c r="Z534" s="122"/>
      <c r="AA534" s="122"/>
      <c r="AB534" s="122"/>
      <c r="AC534" s="122"/>
      <c r="AD534" s="197">
        <f t="shared" si="116"/>
        <v>0</v>
      </c>
      <c r="AE534" s="196" t="str">
        <f t="shared" si="128"/>
        <v/>
      </c>
      <c r="AF534" s="196" t="str">
        <f t="shared" si="117"/>
        <v/>
      </c>
      <c r="AG534" s="196" t="str">
        <f t="shared" si="118"/>
        <v/>
      </c>
      <c r="AH534" s="196" t="str">
        <f t="shared" si="119"/>
        <v/>
      </c>
      <c r="AI534" s="196" t="str">
        <f t="shared" si="120"/>
        <v/>
      </c>
      <c r="AJ534" s="196" t="str">
        <f t="shared" si="121"/>
        <v/>
      </c>
      <c r="AK534" s="196" t="str">
        <f t="shared" si="124"/>
        <v/>
      </c>
      <c r="AL534" s="196" t="str">
        <f t="shared" si="125"/>
        <v/>
      </c>
      <c r="AM534" s="176"/>
      <c r="AN534" s="176">
        <f t="shared" si="126"/>
        <v>0</v>
      </c>
      <c r="AO534" s="176"/>
      <c r="AP534" s="176"/>
      <c r="AQ534" s="176"/>
      <c r="AR534" s="176"/>
      <c r="AS534" s="176"/>
      <c r="AT534" s="176"/>
      <c r="AU534" s="176"/>
      <c r="AV534" s="176"/>
      <c r="AW534" s="176"/>
      <c r="AX534" s="176"/>
      <c r="AY534" s="176"/>
      <c r="AZ534" s="176"/>
      <c r="BA534" s="176"/>
      <c r="BB534" s="176"/>
      <c r="BC534" s="176"/>
      <c r="BD534" s="176"/>
      <c r="BE534" s="176"/>
      <c r="BF534" s="176"/>
      <c r="BG534" s="176"/>
      <c r="BH534" s="176"/>
      <c r="BI534" s="176"/>
      <c r="BJ534" s="176"/>
      <c r="BK534" s="176"/>
      <c r="BL534" s="176"/>
      <c r="BM534" s="176"/>
      <c r="BN534" s="176"/>
      <c r="BO534" s="176"/>
      <c r="BP534" s="176"/>
      <c r="BQ534" s="176"/>
      <c r="BR534" s="176"/>
      <c r="BS534" s="176"/>
      <c r="BT534" s="176"/>
      <c r="BU534" s="176"/>
      <c r="BV534" s="176"/>
      <c r="BW534" s="176"/>
      <c r="BX534" s="176"/>
      <c r="BY534" s="176"/>
      <c r="BZ534" s="176"/>
      <c r="CA534" s="176"/>
      <c r="CB534" s="176"/>
      <c r="CC534" s="176"/>
      <c r="CD534" s="176"/>
      <c r="CE534" s="176"/>
      <c r="CF534" s="176"/>
      <c r="CG534" s="176"/>
      <c r="CH534" s="176"/>
      <c r="CI534" s="176"/>
      <c r="CJ534" s="176"/>
      <c r="CK534" s="176"/>
      <c r="CL534" s="176"/>
      <c r="CM534" s="176"/>
      <c r="CN534" s="176"/>
      <c r="CO534" s="176"/>
      <c r="CP534" s="176"/>
      <c r="CQ534" s="176"/>
      <c r="CR534" s="176"/>
      <c r="CS534" s="176"/>
      <c r="CT534" s="176"/>
      <c r="CU534" s="176"/>
      <c r="CV534" s="176"/>
      <c r="CW534" s="176"/>
    </row>
    <row r="535" spans="1:101" s="179" customFormat="1" ht="20.100000000000001" customHeight="1">
      <c r="A535" s="657">
        <f t="shared" si="127"/>
        <v>492</v>
      </c>
      <c r="B535" s="196" t="str">
        <f t="shared" si="122"/>
        <v>Swansea Bay UHB</v>
      </c>
      <c r="C535" s="89"/>
      <c r="D535" s="89"/>
      <c r="E535" s="89"/>
      <c r="F535" s="89"/>
      <c r="G535" s="89"/>
      <c r="H535" s="197">
        <f t="shared" si="123"/>
        <v>0</v>
      </c>
      <c r="I535" s="197"/>
      <c r="J535" s="89"/>
      <c r="K535" s="90"/>
      <c r="L535" s="90"/>
      <c r="M535" s="89"/>
      <c r="N535" s="89"/>
      <c r="O535" s="89"/>
      <c r="P535" s="89"/>
      <c r="Q535" s="89"/>
      <c r="R535" s="122"/>
      <c r="S535" s="122"/>
      <c r="T535" s="122"/>
      <c r="U535" s="123"/>
      <c r="V535" s="123"/>
      <c r="W535" s="123"/>
      <c r="X535" s="122"/>
      <c r="Y535" s="122"/>
      <c r="Z535" s="122"/>
      <c r="AA535" s="122"/>
      <c r="AB535" s="122"/>
      <c r="AC535" s="122"/>
      <c r="AD535" s="197">
        <f t="shared" si="116"/>
        <v>0</v>
      </c>
      <c r="AE535" s="196" t="str">
        <f t="shared" si="128"/>
        <v/>
      </c>
      <c r="AF535" s="196" t="str">
        <f t="shared" si="117"/>
        <v/>
      </c>
      <c r="AG535" s="196" t="str">
        <f t="shared" si="118"/>
        <v/>
      </c>
      <c r="AH535" s="196" t="str">
        <f t="shared" si="119"/>
        <v/>
      </c>
      <c r="AI535" s="196" t="str">
        <f t="shared" si="120"/>
        <v/>
      </c>
      <c r="AJ535" s="196" t="str">
        <f t="shared" si="121"/>
        <v/>
      </c>
      <c r="AK535" s="196" t="str">
        <f t="shared" si="124"/>
        <v/>
      </c>
      <c r="AL535" s="196" t="str">
        <f t="shared" si="125"/>
        <v/>
      </c>
      <c r="AM535" s="176"/>
      <c r="AN535" s="176">
        <f t="shared" si="126"/>
        <v>0</v>
      </c>
      <c r="AO535" s="176"/>
      <c r="AP535" s="176"/>
      <c r="AQ535" s="176"/>
      <c r="AR535" s="176"/>
      <c r="AS535" s="176"/>
      <c r="AT535" s="176"/>
      <c r="AU535" s="176"/>
      <c r="AV535" s="176"/>
      <c r="AW535" s="176"/>
      <c r="AX535" s="176"/>
      <c r="AY535" s="176"/>
      <c r="AZ535" s="176"/>
      <c r="BA535" s="176"/>
      <c r="BB535" s="176"/>
      <c r="BC535" s="176"/>
      <c r="BD535" s="176"/>
      <c r="BE535" s="176"/>
      <c r="BF535" s="176"/>
      <c r="BG535" s="176"/>
      <c r="BH535" s="176"/>
      <c r="BI535" s="176"/>
      <c r="BJ535" s="176"/>
      <c r="BK535" s="176"/>
      <c r="BL535" s="176"/>
      <c r="BM535" s="176"/>
      <c r="BN535" s="176"/>
      <c r="BO535" s="176"/>
      <c r="BP535" s="176"/>
      <c r="BQ535" s="176"/>
      <c r="BR535" s="176"/>
      <c r="BS535" s="176"/>
      <c r="BT535" s="176"/>
      <c r="BU535" s="176"/>
      <c r="BV535" s="176"/>
      <c r="BW535" s="176"/>
      <c r="BX535" s="176"/>
      <c r="BY535" s="176"/>
      <c r="BZ535" s="176"/>
      <c r="CA535" s="176"/>
      <c r="CB535" s="176"/>
      <c r="CC535" s="176"/>
      <c r="CD535" s="176"/>
      <c r="CE535" s="176"/>
      <c r="CF535" s="176"/>
      <c r="CG535" s="176"/>
      <c r="CH535" s="176"/>
      <c r="CI535" s="176"/>
      <c r="CJ535" s="176"/>
      <c r="CK535" s="176"/>
      <c r="CL535" s="176"/>
      <c r="CM535" s="176"/>
      <c r="CN535" s="176"/>
      <c r="CO535" s="176"/>
      <c r="CP535" s="176"/>
      <c r="CQ535" s="176"/>
      <c r="CR535" s="176"/>
      <c r="CS535" s="176"/>
      <c r="CT535" s="176"/>
      <c r="CU535" s="176"/>
      <c r="CV535" s="176"/>
      <c r="CW535" s="176"/>
    </row>
    <row r="536" spans="1:101" s="179" customFormat="1" ht="20.100000000000001" customHeight="1">
      <c r="A536" s="657">
        <f t="shared" si="127"/>
        <v>493</v>
      </c>
      <c r="B536" s="196" t="str">
        <f t="shared" si="122"/>
        <v>Swansea Bay UHB</v>
      </c>
      <c r="C536" s="89"/>
      <c r="D536" s="89"/>
      <c r="E536" s="89"/>
      <c r="F536" s="89"/>
      <c r="G536" s="89"/>
      <c r="H536" s="197">
        <f t="shared" si="123"/>
        <v>0</v>
      </c>
      <c r="I536" s="197"/>
      <c r="J536" s="89"/>
      <c r="K536" s="90"/>
      <c r="L536" s="90"/>
      <c r="M536" s="89"/>
      <c r="N536" s="89"/>
      <c r="O536" s="89"/>
      <c r="P536" s="89"/>
      <c r="Q536" s="89"/>
      <c r="R536" s="122"/>
      <c r="S536" s="122"/>
      <c r="T536" s="122"/>
      <c r="U536" s="123"/>
      <c r="V536" s="123"/>
      <c r="W536" s="123"/>
      <c r="X536" s="122"/>
      <c r="Y536" s="122"/>
      <c r="Z536" s="122"/>
      <c r="AA536" s="122"/>
      <c r="AB536" s="122"/>
      <c r="AC536" s="122"/>
      <c r="AD536" s="197">
        <f t="shared" si="116"/>
        <v>0</v>
      </c>
      <c r="AE536" s="196" t="str">
        <f t="shared" si="128"/>
        <v/>
      </c>
      <c r="AF536" s="196" t="str">
        <f t="shared" si="117"/>
        <v/>
      </c>
      <c r="AG536" s="196" t="str">
        <f t="shared" si="118"/>
        <v/>
      </c>
      <c r="AH536" s="196" t="str">
        <f t="shared" si="119"/>
        <v/>
      </c>
      <c r="AI536" s="196" t="str">
        <f t="shared" si="120"/>
        <v/>
      </c>
      <c r="AJ536" s="196" t="str">
        <f t="shared" si="121"/>
        <v/>
      </c>
      <c r="AK536" s="196" t="str">
        <f t="shared" si="124"/>
        <v/>
      </c>
      <c r="AL536" s="196" t="str">
        <f t="shared" si="125"/>
        <v/>
      </c>
      <c r="AM536" s="176"/>
      <c r="AN536" s="176">
        <f t="shared" si="126"/>
        <v>0</v>
      </c>
      <c r="AO536" s="176"/>
      <c r="AP536" s="176"/>
      <c r="AQ536" s="176"/>
      <c r="AR536" s="176"/>
      <c r="AS536" s="176"/>
      <c r="AT536" s="176"/>
      <c r="AU536" s="176"/>
      <c r="AV536" s="176"/>
      <c r="AW536" s="176"/>
      <c r="AX536" s="176"/>
      <c r="AY536" s="176"/>
      <c r="AZ536" s="176"/>
      <c r="BA536" s="176"/>
      <c r="BB536" s="176"/>
      <c r="BC536" s="176"/>
      <c r="BD536" s="176"/>
      <c r="BE536" s="176"/>
      <c r="BF536" s="176"/>
      <c r="BG536" s="176"/>
      <c r="BH536" s="176"/>
      <c r="BI536" s="176"/>
      <c r="BJ536" s="176"/>
      <c r="BK536" s="176"/>
      <c r="BL536" s="176"/>
      <c r="BM536" s="176"/>
      <c r="BN536" s="176"/>
      <c r="BO536" s="176"/>
      <c r="BP536" s="176"/>
      <c r="BQ536" s="176"/>
      <c r="BR536" s="176"/>
      <c r="BS536" s="176"/>
      <c r="BT536" s="176"/>
      <c r="BU536" s="176"/>
      <c r="BV536" s="176"/>
      <c r="BW536" s="176"/>
      <c r="BX536" s="176"/>
      <c r="BY536" s="176"/>
      <c r="BZ536" s="176"/>
      <c r="CA536" s="176"/>
      <c r="CB536" s="176"/>
      <c r="CC536" s="176"/>
      <c r="CD536" s="176"/>
      <c r="CE536" s="176"/>
      <c r="CF536" s="176"/>
      <c r="CG536" s="176"/>
      <c r="CH536" s="176"/>
      <c r="CI536" s="176"/>
      <c r="CJ536" s="176"/>
      <c r="CK536" s="176"/>
      <c r="CL536" s="176"/>
      <c r="CM536" s="176"/>
      <c r="CN536" s="176"/>
      <c r="CO536" s="176"/>
      <c r="CP536" s="176"/>
      <c r="CQ536" s="176"/>
      <c r="CR536" s="176"/>
      <c r="CS536" s="176"/>
      <c r="CT536" s="176"/>
      <c r="CU536" s="176"/>
      <c r="CV536" s="176"/>
      <c r="CW536" s="176"/>
    </row>
    <row r="537" spans="1:101" s="179" customFormat="1" ht="20.100000000000001" customHeight="1">
      <c r="A537" s="657">
        <f t="shared" si="127"/>
        <v>494</v>
      </c>
      <c r="B537" s="196" t="str">
        <f t="shared" si="122"/>
        <v>Swansea Bay UHB</v>
      </c>
      <c r="C537" s="89"/>
      <c r="D537" s="89"/>
      <c r="E537" s="89"/>
      <c r="F537" s="89"/>
      <c r="G537" s="89"/>
      <c r="H537" s="197">
        <f t="shared" si="123"/>
        <v>0</v>
      </c>
      <c r="I537" s="197"/>
      <c r="J537" s="89"/>
      <c r="K537" s="90"/>
      <c r="L537" s="90"/>
      <c r="M537" s="89"/>
      <c r="N537" s="89"/>
      <c r="O537" s="89"/>
      <c r="P537" s="89"/>
      <c r="Q537" s="89"/>
      <c r="R537" s="122"/>
      <c r="S537" s="122"/>
      <c r="T537" s="122"/>
      <c r="U537" s="123"/>
      <c r="V537" s="123"/>
      <c r="W537" s="123"/>
      <c r="X537" s="122"/>
      <c r="Y537" s="122"/>
      <c r="Z537" s="122"/>
      <c r="AA537" s="122"/>
      <c r="AB537" s="122"/>
      <c r="AC537" s="122"/>
      <c r="AD537" s="197">
        <f t="shared" si="116"/>
        <v>0</v>
      </c>
      <c r="AE537" s="196" t="str">
        <f t="shared" si="128"/>
        <v/>
      </c>
      <c r="AF537" s="196" t="str">
        <f t="shared" si="117"/>
        <v/>
      </c>
      <c r="AG537" s="196" t="str">
        <f t="shared" si="118"/>
        <v/>
      </c>
      <c r="AH537" s="196" t="str">
        <f t="shared" si="119"/>
        <v/>
      </c>
      <c r="AI537" s="196" t="str">
        <f t="shared" si="120"/>
        <v/>
      </c>
      <c r="AJ537" s="196" t="str">
        <f t="shared" si="121"/>
        <v/>
      </c>
      <c r="AK537" s="196" t="str">
        <f t="shared" si="124"/>
        <v/>
      </c>
      <c r="AL537" s="196" t="str">
        <f t="shared" si="125"/>
        <v/>
      </c>
      <c r="AM537" s="176"/>
      <c r="AN537" s="176">
        <f t="shared" si="126"/>
        <v>0</v>
      </c>
      <c r="AO537" s="176"/>
      <c r="AP537" s="176"/>
      <c r="AQ537" s="176"/>
      <c r="AR537" s="176"/>
      <c r="AS537" s="176"/>
      <c r="AT537" s="176"/>
      <c r="AU537" s="176"/>
      <c r="AV537" s="176"/>
      <c r="AW537" s="176"/>
      <c r="AX537" s="176"/>
      <c r="AY537" s="176"/>
      <c r="AZ537" s="176"/>
      <c r="BA537" s="176"/>
      <c r="BB537" s="176"/>
      <c r="BC537" s="176"/>
      <c r="BD537" s="176"/>
      <c r="BE537" s="176"/>
      <c r="BF537" s="176"/>
      <c r="BG537" s="176"/>
      <c r="BH537" s="176"/>
      <c r="BI537" s="176"/>
      <c r="BJ537" s="176"/>
      <c r="BK537" s="176"/>
      <c r="BL537" s="176"/>
      <c r="BM537" s="176"/>
      <c r="BN537" s="176"/>
      <c r="BO537" s="176"/>
      <c r="BP537" s="176"/>
      <c r="BQ537" s="176"/>
      <c r="BR537" s="176"/>
      <c r="BS537" s="176"/>
      <c r="BT537" s="176"/>
      <c r="BU537" s="176"/>
      <c r="BV537" s="176"/>
      <c r="BW537" s="176"/>
      <c r="BX537" s="176"/>
      <c r="BY537" s="176"/>
      <c r="BZ537" s="176"/>
      <c r="CA537" s="176"/>
      <c r="CB537" s="176"/>
      <c r="CC537" s="176"/>
      <c r="CD537" s="176"/>
      <c r="CE537" s="176"/>
      <c r="CF537" s="176"/>
      <c r="CG537" s="176"/>
      <c r="CH537" s="176"/>
      <c r="CI537" s="176"/>
      <c r="CJ537" s="176"/>
      <c r="CK537" s="176"/>
      <c r="CL537" s="176"/>
      <c r="CM537" s="176"/>
      <c r="CN537" s="176"/>
      <c r="CO537" s="176"/>
      <c r="CP537" s="176"/>
      <c r="CQ537" s="176"/>
      <c r="CR537" s="176"/>
      <c r="CS537" s="176"/>
      <c r="CT537" s="176"/>
      <c r="CU537" s="176"/>
      <c r="CV537" s="176"/>
      <c r="CW537" s="176"/>
    </row>
    <row r="538" spans="1:101" s="179" customFormat="1" ht="20.100000000000001" customHeight="1">
      <c r="A538" s="657">
        <f t="shared" si="127"/>
        <v>495</v>
      </c>
      <c r="B538" s="196" t="str">
        <f t="shared" si="122"/>
        <v>Swansea Bay UHB</v>
      </c>
      <c r="C538" s="89"/>
      <c r="D538" s="89"/>
      <c r="E538" s="89"/>
      <c r="F538" s="89"/>
      <c r="G538" s="89"/>
      <c r="H538" s="197">
        <f t="shared" si="123"/>
        <v>0</v>
      </c>
      <c r="I538" s="197"/>
      <c r="J538" s="89"/>
      <c r="K538" s="90"/>
      <c r="L538" s="90"/>
      <c r="M538" s="89"/>
      <c r="N538" s="89"/>
      <c r="O538" s="89"/>
      <c r="P538" s="89"/>
      <c r="Q538" s="89"/>
      <c r="R538" s="122"/>
      <c r="S538" s="122"/>
      <c r="T538" s="122"/>
      <c r="U538" s="123"/>
      <c r="V538" s="123"/>
      <c r="W538" s="123"/>
      <c r="X538" s="122"/>
      <c r="Y538" s="122"/>
      <c r="Z538" s="122"/>
      <c r="AA538" s="122"/>
      <c r="AB538" s="122"/>
      <c r="AC538" s="122"/>
      <c r="AD538" s="197">
        <f t="shared" si="116"/>
        <v>0</v>
      </c>
      <c r="AE538" s="196" t="str">
        <f t="shared" si="128"/>
        <v/>
      </c>
      <c r="AF538" s="196" t="str">
        <f t="shared" si="117"/>
        <v/>
      </c>
      <c r="AG538" s="196" t="str">
        <f t="shared" si="118"/>
        <v/>
      </c>
      <c r="AH538" s="196" t="str">
        <f t="shared" si="119"/>
        <v/>
      </c>
      <c r="AI538" s="196" t="str">
        <f t="shared" si="120"/>
        <v/>
      </c>
      <c r="AJ538" s="196" t="str">
        <f t="shared" si="121"/>
        <v/>
      </c>
      <c r="AK538" s="196" t="str">
        <f t="shared" si="124"/>
        <v/>
      </c>
      <c r="AL538" s="196" t="str">
        <f t="shared" si="125"/>
        <v/>
      </c>
      <c r="AM538" s="176"/>
      <c r="AN538" s="176">
        <f t="shared" si="126"/>
        <v>0</v>
      </c>
      <c r="AO538" s="176"/>
      <c r="AP538" s="176"/>
      <c r="AQ538" s="176"/>
      <c r="AR538" s="176"/>
      <c r="AS538" s="176"/>
      <c r="AT538" s="176"/>
      <c r="AU538" s="176"/>
      <c r="AV538" s="176"/>
      <c r="AW538" s="176"/>
      <c r="AX538" s="176"/>
      <c r="AY538" s="176"/>
      <c r="AZ538" s="176"/>
      <c r="BA538" s="176"/>
      <c r="BB538" s="176"/>
      <c r="BC538" s="176"/>
      <c r="BD538" s="176"/>
      <c r="BE538" s="176"/>
      <c r="BF538" s="176"/>
      <c r="BG538" s="176"/>
      <c r="BH538" s="176"/>
      <c r="BI538" s="176"/>
      <c r="BJ538" s="176"/>
      <c r="BK538" s="176"/>
      <c r="BL538" s="176"/>
      <c r="BM538" s="176"/>
      <c r="BN538" s="176"/>
      <c r="BO538" s="176"/>
      <c r="BP538" s="176"/>
      <c r="BQ538" s="176"/>
      <c r="BR538" s="176"/>
      <c r="BS538" s="176"/>
      <c r="BT538" s="176"/>
      <c r="BU538" s="176"/>
      <c r="BV538" s="176"/>
      <c r="BW538" s="176"/>
      <c r="BX538" s="176"/>
      <c r="BY538" s="176"/>
      <c r="BZ538" s="176"/>
      <c r="CA538" s="176"/>
      <c r="CB538" s="176"/>
      <c r="CC538" s="176"/>
      <c r="CD538" s="176"/>
      <c r="CE538" s="176"/>
      <c r="CF538" s="176"/>
      <c r="CG538" s="176"/>
      <c r="CH538" s="176"/>
      <c r="CI538" s="176"/>
      <c r="CJ538" s="176"/>
      <c r="CK538" s="176"/>
      <c r="CL538" s="176"/>
      <c r="CM538" s="176"/>
      <c r="CN538" s="176"/>
      <c r="CO538" s="176"/>
      <c r="CP538" s="176"/>
      <c r="CQ538" s="176"/>
      <c r="CR538" s="176"/>
      <c r="CS538" s="176"/>
      <c r="CT538" s="176"/>
      <c r="CU538" s="176"/>
      <c r="CV538" s="176"/>
      <c r="CW538" s="176"/>
    </row>
    <row r="539" spans="1:101" s="179" customFormat="1" ht="20.100000000000001" customHeight="1">
      <c r="A539" s="657">
        <f t="shared" si="127"/>
        <v>496</v>
      </c>
      <c r="B539" s="196" t="str">
        <f t="shared" si="122"/>
        <v>Swansea Bay UHB</v>
      </c>
      <c r="C539" s="89"/>
      <c r="D539" s="89"/>
      <c r="E539" s="89"/>
      <c r="F539" s="89"/>
      <c r="G539" s="89"/>
      <c r="H539" s="197">
        <f t="shared" si="123"/>
        <v>0</v>
      </c>
      <c r="I539" s="197"/>
      <c r="J539" s="89"/>
      <c r="K539" s="90"/>
      <c r="L539" s="90"/>
      <c r="M539" s="89"/>
      <c r="N539" s="89"/>
      <c r="O539" s="89"/>
      <c r="P539" s="89"/>
      <c r="Q539" s="89"/>
      <c r="R539" s="122"/>
      <c r="S539" s="122"/>
      <c r="T539" s="122"/>
      <c r="U539" s="123"/>
      <c r="V539" s="123"/>
      <c r="W539" s="123"/>
      <c r="X539" s="122"/>
      <c r="Y539" s="122"/>
      <c r="Z539" s="122"/>
      <c r="AA539" s="122"/>
      <c r="AB539" s="122"/>
      <c r="AC539" s="122"/>
      <c r="AD539" s="197">
        <f t="shared" si="116"/>
        <v>0</v>
      </c>
      <c r="AE539" s="196" t="str">
        <f t="shared" si="128"/>
        <v/>
      </c>
      <c r="AF539" s="196" t="str">
        <f t="shared" si="117"/>
        <v/>
      </c>
      <c r="AG539" s="196" t="str">
        <f t="shared" si="118"/>
        <v/>
      </c>
      <c r="AH539" s="196" t="str">
        <f t="shared" si="119"/>
        <v/>
      </c>
      <c r="AI539" s="196" t="str">
        <f t="shared" si="120"/>
        <v/>
      </c>
      <c r="AJ539" s="196" t="str">
        <f t="shared" si="121"/>
        <v/>
      </c>
      <c r="AK539" s="196" t="str">
        <f t="shared" si="124"/>
        <v/>
      </c>
      <c r="AL539" s="196" t="str">
        <f t="shared" si="125"/>
        <v/>
      </c>
      <c r="AM539" s="176"/>
      <c r="AN539" s="176">
        <f t="shared" si="126"/>
        <v>0</v>
      </c>
      <c r="AO539" s="176"/>
      <c r="AP539" s="176"/>
      <c r="AQ539" s="176"/>
      <c r="AR539" s="176"/>
      <c r="AS539" s="176"/>
      <c r="AT539" s="176"/>
      <c r="AU539" s="176"/>
      <c r="AV539" s="176"/>
      <c r="AW539" s="176"/>
      <c r="AX539" s="176"/>
      <c r="AY539" s="176"/>
      <c r="AZ539" s="176"/>
      <c r="BA539" s="176"/>
      <c r="BB539" s="176"/>
      <c r="BC539" s="176"/>
      <c r="BD539" s="176"/>
      <c r="BE539" s="176"/>
      <c r="BF539" s="176"/>
      <c r="BG539" s="176"/>
      <c r="BH539" s="176"/>
      <c r="BI539" s="176"/>
      <c r="BJ539" s="176"/>
      <c r="BK539" s="176"/>
      <c r="BL539" s="176"/>
      <c r="BM539" s="176"/>
      <c r="BN539" s="176"/>
      <c r="BO539" s="176"/>
      <c r="BP539" s="176"/>
      <c r="BQ539" s="176"/>
      <c r="BR539" s="176"/>
      <c r="BS539" s="176"/>
      <c r="BT539" s="176"/>
      <c r="BU539" s="176"/>
      <c r="BV539" s="176"/>
      <c r="BW539" s="176"/>
      <c r="BX539" s="176"/>
      <c r="BY539" s="176"/>
      <c r="BZ539" s="176"/>
      <c r="CA539" s="176"/>
      <c r="CB539" s="176"/>
      <c r="CC539" s="176"/>
      <c r="CD539" s="176"/>
      <c r="CE539" s="176"/>
      <c r="CF539" s="176"/>
      <c r="CG539" s="176"/>
      <c r="CH539" s="176"/>
      <c r="CI539" s="176"/>
      <c r="CJ539" s="176"/>
      <c r="CK539" s="176"/>
      <c r="CL539" s="176"/>
      <c r="CM539" s="176"/>
      <c r="CN539" s="176"/>
      <c r="CO539" s="176"/>
      <c r="CP539" s="176"/>
      <c r="CQ539" s="176"/>
      <c r="CR539" s="176"/>
      <c r="CS539" s="176"/>
      <c r="CT539" s="176"/>
      <c r="CU539" s="176"/>
      <c r="CV539" s="176"/>
      <c r="CW539" s="176"/>
    </row>
    <row r="540" spans="1:101" s="179" customFormat="1" ht="20.100000000000001" customHeight="1">
      <c r="A540" s="657">
        <f t="shared" si="127"/>
        <v>497</v>
      </c>
      <c r="B540" s="196" t="str">
        <f t="shared" si="122"/>
        <v>Swansea Bay UHB</v>
      </c>
      <c r="C540" s="89"/>
      <c r="D540" s="89"/>
      <c r="E540" s="89"/>
      <c r="F540" s="89"/>
      <c r="G540" s="89"/>
      <c r="H540" s="197">
        <f t="shared" si="123"/>
        <v>0</v>
      </c>
      <c r="I540" s="197"/>
      <c r="J540" s="89"/>
      <c r="K540" s="90"/>
      <c r="L540" s="90"/>
      <c r="M540" s="89"/>
      <c r="N540" s="89"/>
      <c r="O540" s="89"/>
      <c r="P540" s="89"/>
      <c r="Q540" s="89"/>
      <c r="R540" s="122"/>
      <c r="S540" s="122"/>
      <c r="T540" s="122"/>
      <c r="U540" s="123"/>
      <c r="V540" s="123"/>
      <c r="W540" s="123"/>
      <c r="X540" s="122"/>
      <c r="Y540" s="122"/>
      <c r="Z540" s="122"/>
      <c r="AA540" s="122"/>
      <c r="AB540" s="122"/>
      <c r="AC540" s="122"/>
      <c r="AD540" s="197">
        <f t="shared" si="116"/>
        <v>0</v>
      </c>
      <c r="AE540" s="196" t="str">
        <f t="shared" si="128"/>
        <v/>
      </c>
      <c r="AF540" s="196" t="str">
        <f t="shared" si="117"/>
        <v/>
      </c>
      <c r="AG540" s="196" t="str">
        <f t="shared" si="118"/>
        <v/>
      </c>
      <c r="AH540" s="196" t="str">
        <f t="shared" si="119"/>
        <v/>
      </c>
      <c r="AI540" s="196" t="str">
        <f t="shared" si="120"/>
        <v/>
      </c>
      <c r="AJ540" s="196" t="str">
        <f t="shared" si="121"/>
        <v/>
      </c>
      <c r="AK540" s="196" t="str">
        <f t="shared" si="124"/>
        <v/>
      </c>
      <c r="AL540" s="196" t="str">
        <f t="shared" si="125"/>
        <v/>
      </c>
      <c r="AM540" s="176"/>
      <c r="AN540" s="176">
        <f t="shared" si="126"/>
        <v>0</v>
      </c>
      <c r="AO540" s="176"/>
      <c r="AP540" s="176"/>
      <c r="AQ540" s="176"/>
      <c r="AR540" s="176"/>
      <c r="AS540" s="176"/>
      <c r="AT540" s="176"/>
      <c r="AU540" s="176"/>
      <c r="AV540" s="176"/>
      <c r="AW540" s="176"/>
      <c r="AX540" s="176"/>
      <c r="AY540" s="176"/>
      <c r="AZ540" s="176"/>
      <c r="BA540" s="176"/>
      <c r="BB540" s="176"/>
      <c r="BC540" s="176"/>
      <c r="BD540" s="176"/>
      <c r="BE540" s="176"/>
      <c r="BF540" s="176"/>
      <c r="BG540" s="176"/>
      <c r="BH540" s="176"/>
      <c r="BI540" s="176"/>
      <c r="BJ540" s="176"/>
      <c r="BK540" s="176"/>
      <c r="BL540" s="176"/>
      <c r="BM540" s="176"/>
      <c r="BN540" s="176"/>
      <c r="BO540" s="176"/>
      <c r="BP540" s="176"/>
      <c r="BQ540" s="176"/>
      <c r="BR540" s="176"/>
      <c r="BS540" s="176"/>
      <c r="BT540" s="176"/>
      <c r="BU540" s="176"/>
      <c r="BV540" s="176"/>
      <c r="BW540" s="176"/>
      <c r="BX540" s="176"/>
      <c r="BY540" s="176"/>
      <c r="BZ540" s="176"/>
      <c r="CA540" s="176"/>
      <c r="CB540" s="176"/>
      <c r="CC540" s="176"/>
      <c r="CD540" s="176"/>
      <c r="CE540" s="176"/>
      <c r="CF540" s="176"/>
      <c r="CG540" s="176"/>
      <c r="CH540" s="176"/>
      <c r="CI540" s="176"/>
      <c r="CJ540" s="176"/>
      <c r="CK540" s="176"/>
      <c r="CL540" s="176"/>
      <c r="CM540" s="176"/>
      <c r="CN540" s="176"/>
      <c r="CO540" s="176"/>
      <c r="CP540" s="176"/>
      <c r="CQ540" s="176"/>
      <c r="CR540" s="176"/>
      <c r="CS540" s="176"/>
      <c r="CT540" s="176"/>
      <c r="CU540" s="176"/>
      <c r="CV540" s="176"/>
      <c r="CW540" s="176"/>
    </row>
    <row r="541" spans="1:101" s="179" customFormat="1" ht="20.100000000000001" customHeight="1">
      <c r="A541" s="657">
        <f t="shared" si="127"/>
        <v>498</v>
      </c>
      <c r="B541" s="196" t="str">
        <f t="shared" si="122"/>
        <v>Swansea Bay UHB</v>
      </c>
      <c r="C541" s="89"/>
      <c r="D541" s="89"/>
      <c r="E541" s="89"/>
      <c r="F541" s="89"/>
      <c r="G541" s="89"/>
      <c r="H541" s="197">
        <f t="shared" si="123"/>
        <v>0</v>
      </c>
      <c r="I541" s="197"/>
      <c r="J541" s="89"/>
      <c r="K541" s="90"/>
      <c r="L541" s="90"/>
      <c r="M541" s="89"/>
      <c r="N541" s="89"/>
      <c r="O541" s="89"/>
      <c r="P541" s="89"/>
      <c r="Q541" s="89"/>
      <c r="R541" s="122"/>
      <c r="S541" s="122"/>
      <c r="T541" s="122"/>
      <c r="U541" s="123"/>
      <c r="V541" s="123"/>
      <c r="W541" s="123"/>
      <c r="X541" s="122"/>
      <c r="Y541" s="122"/>
      <c r="Z541" s="122"/>
      <c r="AA541" s="122"/>
      <c r="AB541" s="122"/>
      <c r="AC541" s="122"/>
      <c r="AD541" s="197">
        <f t="shared" si="116"/>
        <v>0</v>
      </c>
      <c r="AE541" s="196" t="str">
        <f t="shared" si="128"/>
        <v/>
      </c>
      <c r="AF541" s="196" t="str">
        <f t="shared" si="117"/>
        <v/>
      </c>
      <c r="AG541" s="196" t="str">
        <f t="shared" si="118"/>
        <v/>
      </c>
      <c r="AH541" s="196" t="str">
        <f t="shared" si="119"/>
        <v/>
      </c>
      <c r="AI541" s="196" t="str">
        <f t="shared" si="120"/>
        <v/>
      </c>
      <c r="AJ541" s="196" t="str">
        <f t="shared" si="121"/>
        <v/>
      </c>
      <c r="AK541" s="196" t="str">
        <f t="shared" si="124"/>
        <v/>
      </c>
      <c r="AL541" s="196" t="str">
        <f t="shared" si="125"/>
        <v/>
      </c>
      <c r="AM541" s="176"/>
      <c r="AN541" s="176">
        <f t="shared" si="126"/>
        <v>0</v>
      </c>
      <c r="AO541" s="176"/>
      <c r="AP541" s="176"/>
      <c r="AQ541" s="176"/>
      <c r="AR541" s="176"/>
      <c r="AS541" s="176"/>
      <c r="AT541" s="176"/>
      <c r="AU541" s="176"/>
      <c r="AV541" s="176"/>
      <c r="AW541" s="176"/>
      <c r="AX541" s="176"/>
      <c r="AY541" s="176"/>
      <c r="AZ541" s="176"/>
      <c r="BA541" s="176"/>
      <c r="BB541" s="176"/>
      <c r="BC541" s="176"/>
      <c r="BD541" s="176"/>
      <c r="BE541" s="176"/>
      <c r="BF541" s="176"/>
      <c r="BG541" s="176"/>
      <c r="BH541" s="176"/>
      <c r="BI541" s="176"/>
      <c r="BJ541" s="176"/>
      <c r="BK541" s="176"/>
      <c r="BL541" s="176"/>
      <c r="BM541" s="176"/>
      <c r="BN541" s="176"/>
      <c r="BO541" s="176"/>
      <c r="BP541" s="176"/>
      <c r="BQ541" s="176"/>
      <c r="BR541" s="176"/>
      <c r="BS541" s="176"/>
      <c r="BT541" s="176"/>
      <c r="BU541" s="176"/>
      <c r="BV541" s="176"/>
      <c r="BW541" s="176"/>
      <c r="BX541" s="176"/>
      <c r="BY541" s="176"/>
      <c r="BZ541" s="176"/>
      <c r="CA541" s="176"/>
      <c r="CB541" s="176"/>
      <c r="CC541" s="176"/>
      <c r="CD541" s="176"/>
      <c r="CE541" s="176"/>
      <c r="CF541" s="176"/>
      <c r="CG541" s="176"/>
      <c r="CH541" s="176"/>
      <c r="CI541" s="176"/>
      <c r="CJ541" s="176"/>
      <c r="CK541" s="176"/>
      <c r="CL541" s="176"/>
      <c r="CM541" s="176"/>
      <c r="CN541" s="176"/>
      <c r="CO541" s="176"/>
      <c r="CP541" s="176"/>
      <c r="CQ541" s="176"/>
      <c r="CR541" s="176"/>
      <c r="CS541" s="176"/>
      <c r="CT541" s="176"/>
      <c r="CU541" s="176"/>
      <c r="CV541" s="176"/>
      <c r="CW541" s="176"/>
    </row>
    <row r="542" spans="1:101" s="179" customFormat="1" ht="20.100000000000001" customHeight="1">
      <c r="A542" s="657">
        <f t="shared" si="127"/>
        <v>499</v>
      </c>
      <c r="B542" s="196" t="str">
        <f t="shared" si="122"/>
        <v>Swansea Bay UHB</v>
      </c>
      <c r="C542" s="89"/>
      <c r="D542" s="89"/>
      <c r="E542" s="89"/>
      <c r="F542" s="89"/>
      <c r="G542" s="89"/>
      <c r="H542" s="197">
        <f t="shared" si="123"/>
        <v>0</v>
      </c>
      <c r="I542" s="197"/>
      <c r="J542" s="89"/>
      <c r="K542" s="90"/>
      <c r="L542" s="90"/>
      <c r="M542" s="89"/>
      <c r="N542" s="89"/>
      <c r="O542" s="89"/>
      <c r="P542" s="89"/>
      <c r="Q542" s="89"/>
      <c r="R542" s="122"/>
      <c r="S542" s="122"/>
      <c r="T542" s="122"/>
      <c r="U542" s="123"/>
      <c r="V542" s="123"/>
      <c r="W542" s="123"/>
      <c r="X542" s="122"/>
      <c r="Y542" s="122"/>
      <c r="Z542" s="122"/>
      <c r="AA542" s="122"/>
      <c r="AB542" s="122"/>
      <c r="AC542" s="122"/>
      <c r="AD542" s="197">
        <f t="shared" si="116"/>
        <v>0</v>
      </c>
      <c r="AE542" s="196" t="str">
        <f t="shared" si="128"/>
        <v/>
      </c>
      <c r="AF542" s="196" t="str">
        <f t="shared" si="117"/>
        <v/>
      </c>
      <c r="AG542" s="196" t="str">
        <f t="shared" si="118"/>
        <v/>
      </c>
      <c r="AH542" s="196" t="str">
        <f t="shared" si="119"/>
        <v/>
      </c>
      <c r="AI542" s="196" t="str">
        <f t="shared" si="120"/>
        <v/>
      </c>
      <c r="AJ542" s="196" t="str">
        <f t="shared" si="121"/>
        <v/>
      </c>
      <c r="AK542" s="196" t="str">
        <f t="shared" si="124"/>
        <v/>
      </c>
      <c r="AL542" s="196" t="str">
        <f t="shared" si="125"/>
        <v/>
      </c>
      <c r="AM542" s="176"/>
      <c r="AN542" s="176">
        <f t="shared" si="126"/>
        <v>0</v>
      </c>
      <c r="AO542" s="176"/>
      <c r="AP542" s="176"/>
      <c r="AQ542" s="176"/>
      <c r="AR542" s="176"/>
      <c r="AS542" s="176"/>
      <c r="AT542" s="176"/>
      <c r="AU542" s="176"/>
      <c r="AV542" s="176"/>
      <c r="AW542" s="176"/>
      <c r="AX542" s="176"/>
      <c r="AY542" s="176"/>
      <c r="AZ542" s="176"/>
      <c r="BA542" s="176"/>
      <c r="BB542" s="176"/>
      <c r="BC542" s="176"/>
      <c r="BD542" s="176"/>
      <c r="BE542" s="176"/>
      <c r="BF542" s="176"/>
      <c r="BG542" s="176"/>
      <c r="BH542" s="176"/>
      <c r="BI542" s="176"/>
      <c r="BJ542" s="176"/>
      <c r="BK542" s="176"/>
      <c r="BL542" s="176"/>
      <c r="BM542" s="176"/>
      <c r="BN542" s="176"/>
      <c r="BO542" s="176"/>
      <c r="BP542" s="176"/>
      <c r="BQ542" s="176"/>
      <c r="BR542" s="176"/>
      <c r="BS542" s="176"/>
      <c r="BT542" s="176"/>
      <c r="BU542" s="176"/>
      <c r="BV542" s="176"/>
      <c r="BW542" s="176"/>
      <c r="BX542" s="176"/>
      <c r="BY542" s="176"/>
      <c r="BZ542" s="176"/>
      <c r="CA542" s="176"/>
      <c r="CB542" s="176"/>
      <c r="CC542" s="176"/>
      <c r="CD542" s="176"/>
      <c r="CE542" s="176"/>
      <c r="CF542" s="176"/>
      <c r="CG542" s="176"/>
      <c r="CH542" s="176"/>
      <c r="CI542" s="176"/>
      <c r="CJ542" s="176"/>
      <c r="CK542" s="176"/>
      <c r="CL542" s="176"/>
      <c r="CM542" s="176"/>
      <c r="CN542" s="176"/>
      <c r="CO542" s="176"/>
      <c r="CP542" s="176"/>
      <c r="CQ542" s="176"/>
      <c r="CR542" s="176"/>
      <c r="CS542" s="176"/>
      <c r="CT542" s="176"/>
      <c r="CU542" s="176"/>
      <c r="CV542" s="176"/>
      <c r="CW542" s="176"/>
    </row>
    <row r="543" spans="1:101" s="179" customFormat="1" ht="20.100000000000001" customHeight="1">
      <c r="A543" s="657">
        <f t="shared" si="127"/>
        <v>500</v>
      </c>
      <c r="B543" s="196" t="str">
        <f t="shared" si="122"/>
        <v>Swansea Bay UHB</v>
      </c>
      <c r="C543" s="89"/>
      <c r="D543" s="89"/>
      <c r="E543" s="89"/>
      <c r="F543" s="89"/>
      <c r="G543" s="89"/>
      <c r="H543" s="197">
        <f t="shared" si="123"/>
        <v>0</v>
      </c>
      <c r="I543" s="197"/>
      <c r="J543" s="89"/>
      <c r="K543" s="90"/>
      <c r="L543" s="90"/>
      <c r="M543" s="89"/>
      <c r="N543" s="89"/>
      <c r="O543" s="89"/>
      <c r="P543" s="89"/>
      <c r="Q543" s="89"/>
      <c r="R543" s="122"/>
      <c r="S543" s="122"/>
      <c r="T543" s="122"/>
      <c r="U543" s="123"/>
      <c r="V543" s="123"/>
      <c r="W543" s="123"/>
      <c r="X543" s="122"/>
      <c r="Y543" s="122"/>
      <c r="Z543" s="122"/>
      <c r="AA543" s="122"/>
      <c r="AB543" s="122"/>
      <c r="AC543" s="122"/>
      <c r="AD543" s="197">
        <f t="shared" si="116"/>
        <v>0</v>
      </c>
      <c r="AE543" s="196" t="str">
        <f t="shared" si="128"/>
        <v/>
      </c>
      <c r="AF543" s="196" t="str">
        <f t="shared" si="117"/>
        <v/>
      </c>
      <c r="AG543" s="196" t="str">
        <f t="shared" si="118"/>
        <v/>
      </c>
      <c r="AH543" s="196" t="str">
        <f t="shared" si="119"/>
        <v/>
      </c>
      <c r="AI543" s="196" t="str">
        <f t="shared" si="120"/>
        <v/>
      </c>
      <c r="AJ543" s="196" t="str">
        <f t="shared" si="121"/>
        <v/>
      </c>
      <c r="AK543" s="196" t="str">
        <f t="shared" si="124"/>
        <v/>
      </c>
      <c r="AL543" s="196" t="str">
        <f t="shared" si="125"/>
        <v/>
      </c>
      <c r="AM543" s="176"/>
      <c r="AN543" s="176">
        <f t="shared" si="126"/>
        <v>0</v>
      </c>
      <c r="AO543" s="176"/>
      <c r="AP543" s="176"/>
      <c r="AQ543" s="176"/>
      <c r="AR543" s="176"/>
      <c r="AS543" s="176"/>
      <c r="AT543" s="176"/>
      <c r="AU543" s="176"/>
      <c r="AV543" s="176"/>
      <c r="AW543" s="176"/>
      <c r="AX543" s="176"/>
      <c r="AY543" s="176"/>
      <c r="AZ543" s="176"/>
      <c r="BA543" s="176"/>
      <c r="BB543" s="176"/>
      <c r="BC543" s="176"/>
      <c r="BD543" s="176"/>
      <c r="BE543" s="176"/>
      <c r="BF543" s="176"/>
      <c r="BG543" s="176"/>
      <c r="BH543" s="176"/>
      <c r="BI543" s="176"/>
      <c r="BJ543" s="176"/>
      <c r="BK543" s="176"/>
      <c r="BL543" s="176"/>
      <c r="BM543" s="176"/>
      <c r="BN543" s="176"/>
      <c r="BO543" s="176"/>
      <c r="BP543" s="176"/>
      <c r="BQ543" s="176"/>
      <c r="BR543" s="176"/>
      <c r="BS543" s="176"/>
      <c r="BT543" s="176"/>
      <c r="BU543" s="176"/>
      <c r="BV543" s="176"/>
      <c r="BW543" s="176"/>
      <c r="BX543" s="176"/>
      <c r="BY543" s="176"/>
      <c r="BZ543" s="176"/>
      <c r="CA543" s="176"/>
      <c r="CB543" s="176"/>
      <c r="CC543" s="176"/>
      <c r="CD543" s="176"/>
      <c r="CE543" s="176"/>
      <c r="CF543" s="176"/>
      <c r="CG543" s="176"/>
      <c r="CH543" s="176"/>
      <c r="CI543" s="176"/>
      <c r="CJ543" s="176"/>
      <c r="CK543" s="176"/>
      <c r="CL543" s="176"/>
      <c r="CM543" s="176"/>
      <c r="CN543" s="176"/>
      <c r="CO543" s="176"/>
      <c r="CP543" s="176"/>
      <c r="CQ543" s="176"/>
      <c r="CR543" s="176"/>
      <c r="CS543" s="176"/>
      <c r="CT543" s="176"/>
      <c r="CU543" s="176"/>
      <c r="CV543" s="176"/>
      <c r="CW543" s="176"/>
    </row>
    <row r="544" spans="1:101" s="179" customFormat="1" ht="20.100000000000001" customHeight="1">
      <c r="A544" s="657">
        <f t="shared" si="127"/>
        <v>501</v>
      </c>
      <c r="B544" s="196" t="str">
        <f t="shared" si="122"/>
        <v>Swansea Bay UHB</v>
      </c>
      <c r="C544" s="89"/>
      <c r="D544" s="89"/>
      <c r="E544" s="89"/>
      <c r="F544" s="89"/>
      <c r="G544" s="89"/>
      <c r="H544" s="197">
        <f t="shared" si="123"/>
        <v>0</v>
      </c>
      <c r="I544" s="197"/>
      <c r="J544" s="89"/>
      <c r="K544" s="90"/>
      <c r="L544" s="90"/>
      <c r="M544" s="89"/>
      <c r="N544" s="89"/>
      <c r="O544" s="89"/>
      <c r="P544" s="89"/>
      <c r="Q544" s="89"/>
      <c r="R544" s="122"/>
      <c r="S544" s="122"/>
      <c r="T544" s="122"/>
      <c r="U544" s="123"/>
      <c r="V544" s="123"/>
      <c r="W544" s="123"/>
      <c r="X544" s="122"/>
      <c r="Y544" s="122"/>
      <c r="Z544" s="122"/>
      <c r="AA544" s="122"/>
      <c r="AB544" s="122"/>
      <c r="AC544" s="122"/>
      <c r="AD544" s="197">
        <f t="shared" si="116"/>
        <v>0</v>
      </c>
      <c r="AE544" s="196" t="str">
        <f t="shared" si="128"/>
        <v/>
      </c>
      <c r="AF544" s="196" t="str">
        <f t="shared" si="117"/>
        <v/>
      </c>
      <c r="AG544" s="196" t="str">
        <f t="shared" si="118"/>
        <v/>
      </c>
      <c r="AH544" s="196" t="str">
        <f t="shared" si="119"/>
        <v/>
      </c>
      <c r="AI544" s="196" t="str">
        <f t="shared" si="120"/>
        <v/>
      </c>
      <c r="AJ544" s="196" t="str">
        <f t="shared" si="121"/>
        <v/>
      </c>
      <c r="AK544" s="196" t="str">
        <f t="shared" si="124"/>
        <v/>
      </c>
      <c r="AL544" s="196" t="str">
        <f t="shared" si="125"/>
        <v/>
      </c>
      <c r="AM544" s="176"/>
      <c r="AN544" s="176">
        <f t="shared" si="126"/>
        <v>0</v>
      </c>
      <c r="AO544" s="176"/>
      <c r="AP544" s="176"/>
      <c r="AQ544" s="176"/>
      <c r="AR544" s="176"/>
      <c r="AS544" s="176"/>
      <c r="AT544" s="176"/>
      <c r="AU544" s="176"/>
      <c r="AV544" s="176"/>
      <c r="AW544" s="176"/>
      <c r="AX544" s="176"/>
      <c r="AY544" s="176"/>
      <c r="AZ544" s="176"/>
      <c r="BA544" s="176"/>
      <c r="BB544" s="176"/>
      <c r="BC544" s="176"/>
      <c r="BD544" s="176"/>
      <c r="BE544" s="176"/>
      <c r="BF544" s="176"/>
      <c r="BG544" s="176"/>
      <c r="BH544" s="176"/>
      <c r="BI544" s="176"/>
      <c r="BJ544" s="176"/>
      <c r="BK544" s="176"/>
      <c r="BL544" s="176"/>
      <c r="BM544" s="176"/>
      <c r="BN544" s="176"/>
      <c r="BO544" s="176"/>
      <c r="BP544" s="176"/>
      <c r="BQ544" s="176"/>
      <c r="BR544" s="176"/>
      <c r="BS544" s="176"/>
      <c r="BT544" s="176"/>
      <c r="BU544" s="176"/>
      <c r="BV544" s="176"/>
      <c r="BW544" s="176"/>
      <c r="BX544" s="176"/>
      <c r="BY544" s="176"/>
      <c r="BZ544" s="176"/>
      <c r="CA544" s="176"/>
      <c r="CB544" s="176"/>
      <c r="CC544" s="176"/>
      <c r="CD544" s="176"/>
      <c r="CE544" s="176"/>
      <c r="CF544" s="176"/>
      <c r="CG544" s="176"/>
      <c r="CH544" s="176"/>
      <c r="CI544" s="176"/>
      <c r="CJ544" s="176"/>
      <c r="CK544" s="176"/>
      <c r="CL544" s="176"/>
      <c r="CM544" s="176"/>
      <c r="CN544" s="176"/>
      <c r="CO544" s="176"/>
      <c r="CP544" s="176"/>
      <c r="CQ544" s="176"/>
      <c r="CR544" s="176"/>
      <c r="CS544" s="176"/>
      <c r="CT544" s="176"/>
      <c r="CU544" s="176"/>
      <c r="CV544" s="176"/>
      <c r="CW544" s="176"/>
    </row>
    <row r="545" spans="1:101" s="179" customFormat="1" ht="20.100000000000001" customHeight="1">
      <c r="A545" s="657">
        <f t="shared" si="127"/>
        <v>502</v>
      </c>
      <c r="B545" s="196" t="str">
        <f t="shared" si="122"/>
        <v>Swansea Bay UHB</v>
      </c>
      <c r="C545" s="89"/>
      <c r="D545" s="89"/>
      <c r="E545" s="89"/>
      <c r="F545" s="89"/>
      <c r="G545" s="89"/>
      <c r="H545" s="197">
        <f t="shared" si="123"/>
        <v>0</v>
      </c>
      <c r="I545" s="197"/>
      <c r="J545" s="89"/>
      <c r="K545" s="90"/>
      <c r="L545" s="90"/>
      <c r="M545" s="89"/>
      <c r="N545" s="89"/>
      <c r="O545" s="89"/>
      <c r="P545" s="89"/>
      <c r="Q545" s="89"/>
      <c r="R545" s="122"/>
      <c r="S545" s="122"/>
      <c r="T545" s="122"/>
      <c r="U545" s="123"/>
      <c r="V545" s="123"/>
      <c r="W545" s="123"/>
      <c r="X545" s="122"/>
      <c r="Y545" s="122"/>
      <c r="Z545" s="122"/>
      <c r="AA545" s="122"/>
      <c r="AB545" s="122"/>
      <c r="AC545" s="122"/>
      <c r="AD545" s="197">
        <f t="shared" si="116"/>
        <v>0</v>
      </c>
      <c r="AE545" s="196" t="str">
        <f t="shared" si="128"/>
        <v/>
      </c>
      <c r="AF545" s="196" t="str">
        <f t="shared" si="117"/>
        <v/>
      </c>
      <c r="AG545" s="196" t="str">
        <f t="shared" si="118"/>
        <v/>
      </c>
      <c r="AH545" s="196" t="str">
        <f t="shared" si="119"/>
        <v/>
      </c>
      <c r="AI545" s="196" t="str">
        <f t="shared" si="120"/>
        <v/>
      </c>
      <c r="AJ545" s="196" t="str">
        <f t="shared" si="121"/>
        <v/>
      </c>
      <c r="AK545" s="196" t="str">
        <f t="shared" si="124"/>
        <v/>
      </c>
      <c r="AL545" s="196" t="str">
        <f t="shared" si="125"/>
        <v/>
      </c>
      <c r="AM545" s="176"/>
      <c r="AN545" s="176">
        <f t="shared" si="126"/>
        <v>0</v>
      </c>
      <c r="AO545" s="176"/>
      <c r="AP545" s="176"/>
      <c r="AQ545" s="176"/>
      <c r="AR545" s="176"/>
      <c r="AS545" s="176"/>
      <c r="AT545" s="176"/>
      <c r="AU545" s="176"/>
      <c r="AV545" s="176"/>
      <c r="AW545" s="176"/>
      <c r="AX545" s="176"/>
      <c r="AY545" s="176"/>
      <c r="AZ545" s="176"/>
      <c r="BA545" s="176"/>
      <c r="BB545" s="176"/>
      <c r="BC545" s="176"/>
      <c r="BD545" s="176"/>
      <c r="BE545" s="176"/>
      <c r="BF545" s="176"/>
      <c r="BG545" s="176"/>
      <c r="BH545" s="176"/>
      <c r="BI545" s="176"/>
      <c r="BJ545" s="176"/>
      <c r="BK545" s="176"/>
      <c r="BL545" s="176"/>
      <c r="BM545" s="176"/>
      <c r="BN545" s="176"/>
      <c r="BO545" s="176"/>
      <c r="BP545" s="176"/>
      <c r="BQ545" s="176"/>
      <c r="BR545" s="176"/>
      <c r="BS545" s="176"/>
      <c r="BT545" s="176"/>
      <c r="BU545" s="176"/>
      <c r="BV545" s="176"/>
      <c r="BW545" s="176"/>
      <c r="BX545" s="176"/>
      <c r="BY545" s="176"/>
      <c r="BZ545" s="176"/>
      <c r="CA545" s="176"/>
      <c r="CB545" s="176"/>
      <c r="CC545" s="176"/>
      <c r="CD545" s="176"/>
      <c r="CE545" s="176"/>
      <c r="CF545" s="176"/>
      <c r="CG545" s="176"/>
      <c r="CH545" s="176"/>
      <c r="CI545" s="176"/>
      <c r="CJ545" s="176"/>
      <c r="CK545" s="176"/>
      <c r="CL545" s="176"/>
      <c r="CM545" s="176"/>
      <c r="CN545" s="176"/>
      <c r="CO545" s="176"/>
      <c r="CP545" s="176"/>
      <c r="CQ545" s="176"/>
      <c r="CR545" s="176"/>
      <c r="CS545" s="176"/>
      <c r="CT545" s="176"/>
      <c r="CU545" s="176"/>
      <c r="CV545" s="176"/>
      <c r="CW545" s="176"/>
    </row>
    <row r="546" spans="1:101" s="179" customFormat="1" ht="20.100000000000001" customHeight="1">
      <c r="A546" s="657">
        <f t="shared" si="127"/>
        <v>503</v>
      </c>
      <c r="B546" s="196" t="str">
        <f t="shared" si="122"/>
        <v>Swansea Bay UHB</v>
      </c>
      <c r="C546" s="89"/>
      <c r="D546" s="89"/>
      <c r="E546" s="89"/>
      <c r="F546" s="89"/>
      <c r="G546" s="89"/>
      <c r="H546" s="197">
        <f t="shared" si="123"/>
        <v>0</v>
      </c>
      <c r="I546" s="197"/>
      <c r="J546" s="89"/>
      <c r="K546" s="90"/>
      <c r="L546" s="90"/>
      <c r="M546" s="89"/>
      <c r="N546" s="89"/>
      <c r="O546" s="89"/>
      <c r="P546" s="89"/>
      <c r="Q546" s="89"/>
      <c r="R546" s="122"/>
      <c r="S546" s="122"/>
      <c r="T546" s="122"/>
      <c r="U546" s="123"/>
      <c r="V546" s="123"/>
      <c r="W546" s="123"/>
      <c r="X546" s="122"/>
      <c r="Y546" s="122"/>
      <c r="Z546" s="122"/>
      <c r="AA546" s="122"/>
      <c r="AB546" s="122"/>
      <c r="AC546" s="122"/>
      <c r="AD546" s="197">
        <f t="shared" si="116"/>
        <v>0</v>
      </c>
      <c r="AE546" s="196" t="str">
        <f t="shared" si="128"/>
        <v/>
      </c>
      <c r="AF546" s="196" t="str">
        <f t="shared" si="117"/>
        <v/>
      </c>
      <c r="AG546" s="196" t="str">
        <f t="shared" si="118"/>
        <v/>
      </c>
      <c r="AH546" s="196" t="str">
        <f t="shared" si="119"/>
        <v/>
      </c>
      <c r="AI546" s="196" t="str">
        <f t="shared" si="120"/>
        <v/>
      </c>
      <c r="AJ546" s="196" t="str">
        <f t="shared" si="121"/>
        <v/>
      </c>
      <c r="AK546" s="196" t="str">
        <f t="shared" si="124"/>
        <v/>
      </c>
      <c r="AL546" s="196" t="str">
        <f t="shared" si="125"/>
        <v/>
      </c>
      <c r="AM546" s="176"/>
      <c r="AN546" s="176">
        <f t="shared" si="126"/>
        <v>0</v>
      </c>
      <c r="AO546" s="176"/>
      <c r="AP546" s="176"/>
      <c r="AQ546" s="176"/>
      <c r="AR546" s="176"/>
      <c r="AS546" s="176"/>
      <c r="AT546" s="176"/>
      <c r="AU546" s="176"/>
      <c r="AV546" s="176"/>
      <c r="AW546" s="176"/>
      <c r="AX546" s="176"/>
      <c r="AY546" s="176"/>
      <c r="AZ546" s="176"/>
      <c r="BA546" s="176"/>
      <c r="BB546" s="176"/>
      <c r="BC546" s="176"/>
      <c r="BD546" s="176"/>
      <c r="BE546" s="176"/>
      <c r="BF546" s="176"/>
      <c r="BG546" s="176"/>
      <c r="BH546" s="176"/>
      <c r="BI546" s="176"/>
      <c r="BJ546" s="176"/>
      <c r="BK546" s="176"/>
      <c r="BL546" s="176"/>
      <c r="BM546" s="176"/>
      <c r="BN546" s="176"/>
      <c r="BO546" s="176"/>
      <c r="BP546" s="176"/>
      <c r="BQ546" s="176"/>
      <c r="BR546" s="176"/>
      <c r="BS546" s="176"/>
      <c r="BT546" s="176"/>
      <c r="BU546" s="176"/>
      <c r="BV546" s="176"/>
      <c r="BW546" s="176"/>
      <c r="BX546" s="176"/>
      <c r="BY546" s="176"/>
      <c r="BZ546" s="176"/>
      <c r="CA546" s="176"/>
      <c r="CB546" s="176"/>
      <c r="CC546" s="176"/>
      <c r="CD546" s="176"/>
      <c r="CE546" s="176"/>
      <c r="CF546" s="176"/>
      <c r="CG546" s="176"/>
      <c r="CH546" s="176"/>
      <c r="CI546" s="176"/>
      <c r="CJ546" s="176"/>
      <c r="CK546" s="176"/>
      <c r="CL546" s="176"/>
      <c r="CM546" s="176"/>
      <c r="CN546" s="176"/>
      <c r="CO546" s="176"/>
      <c r="CP546" s="176"/>
      <c r="CQ546" s="176"/>
      <c r="CR546" s="176"/>
      <c r="CS546" s="176"/>
      <c r="CT546" s="176"/>
      <c r="CU546" s="176"/>
      <c r="CV546" s="176"/>
      <c r="CW546" s="176"/>
    </row>
    <row r="547" spans="1:101" s="179" customFormat="1" ht="20.100000000000001" customHeight="1">
      <c r="A547" s="657">
        <f t="shared" si="127"/>
        <v>504</v>
      </c>
      <c r="B547" s="196" t="str">
        <f t="shared" si="122"/>
        <v>Swansea Bay UHB</v>
      </c>
      <c r="C547" s="89"/>
      <c r="D547" s="89"/>
      <c r="E547" s="89"/>
      <c r="F547" s="89"/>
      <c r="G547" s="89"/>
      <c r="H547" s="197">
        <f t="shared" si="123"/>
        <v>0</v>
      </c>
      <c r="I547" s="197"/>
      <c r="J547" s="89"/>
      <c r="K547" s="90"/>
      <c r="L547" s="90"/>
      <c r="M547" s="89"/>
      <c r="N547" s="89"/>
      <c r="O547" s="89"/>
      <c r="P547" s="89"/>
      <c r="Q547" s="89"/>
      <c r="R547" s="122"/>
      <c r="S547" s="122"/>
      <c r="T547" s="122"/>
      <c r="U547" s="123"/>
      <c r="V547" s="123"/>
      <c r="W547" s="123"/>
      <c r="X547" s="122"/>
      <c r="Y547" s="122"/>
      <c r="Z547" s="122"/>
      <c r="AA547" s="122"/>
      <c r="AB547" s="122"/>
      <c r="AC547" s="122"/>
      <c r="AD547" s="197">
        <f t="shared" si="116"/>
        <v>0</v>
      </c>
      <c r="AE547" s="196" t="str">
        <f t="shared" si="128"/>
        <v/>
      </c>
      <c r="AF547" s="196" t="str">
        <f t="shared" si="117"/>
        <v/>
      </c>
      <c r="AG547" s="196" t="str">
        <f t="shared" si="118"/>
        <v/>
      </c>
      <c r="AH547" s="196" t="str">
        <f t="shared" si="119"/>
        <v/>
      </c>
      <c r="AI547" s="196" t="str">
        <f t="shared" si="120"/>
        <v/>
      </c>
      <c r="AJ547" s="196" t="str">
        <f t="shared" si="121"/>
        <v/>
      </c>
      <c r="AK547" s="196" t="str">
        <f t="shared" si="124"/>
        <v/>
      </c>
      <c r="AL547" s="196" t="str">
        <f t="shared" si="125"/>
        <v/>
      </c>
      <c r="AM547" s="176"/>
      <c r="AN547" s="176">
        <f t="shared" si="126"/>
        <v>0</v>
      </c>
      <c r="AO547" s="176"/>
      <c r="AP547" s="176"/>
      <c r="AQ547" s="176"/>
      <c r="AR547" s="176"/>
      <c r="AS547" s="176"/>
      <c r="AT547" s="176"/>
      <c r="AU547" s="176"/>
      <c r="AV547" s="176"/>
      <c r="AW547" s="176"/>
      <c r="AX547" s="176"/>
      <c r="AY547" s="176"/>
      <c r="AZ547" s="176"/>
      <c r="BA547" s="176"/>
      <c r="BB547" s="176"/>
      <c r="BC547" s="176"/>
      <c r="BD547" s="176"/>
      <c r="BE547" s="176"/>
      <c r="BF547" s="176"/>
      <c r="BG547" s="176"/>
      <c r="BH547" s="176"/>
      <c r="BI547" s="176"/>
      <c r="BJ547" s="176"/>
      <c r="BK547" s="176"/>
      <c r="BL547" s="176"/>
      <c r="BM547" s="176"/>
      <c r="BN547" s="176"/>
      <c r="BO547" s="176"/>
      <c r="BP547" s="176"/>
      <c r="BQ547" s="176"/>
      <c r="BR547" s="176"/>
      <c r="BS547" s="176"/>
      <c r="BT547" s="176"/>
      <c r="BU547" s="176"/>
      <c r="BV547" s="176"/>
      <c r="BW547" s="176"/>
      <c r="BX547" s="176"/>
      <c r="BY547" s="176"/>
      <c r="BZ547" s="176"/>
      <c r="CA547" s="176"/>
      <c r="CB547" s="176"/>
      <c r="CC547" s="176"/>
      <c r="CD547" s="176"/>
      <c r="CE547" s="176"/>
      <c r="CF547" s="176"/>
      <c r="CG547" s="176"/>
      <c r="CH547" s="176"/>
      <c r="CI547" s="176"/>
      <c r="CJ547" s="176"/>
      <c r="CK547" s="176"/>
      <c r="CL547" s="176"/>
      <c r="CM547" s="176"/>
      <c r="CN547" s="176"/>
      <c r="CO547" s="176"/>
      <c r="CP547" s="176"/>
      <c r="CQ547" s="176"/>
      <c r="CR547" s="176"/>
      <c r="CS547" s="176"/>
      <c r="CT547" s="176"/>
      <c r="CU547" s="176"/>
      <c r="CV547" s="176"/>
      <c r="CW547" s="176"/>
    </row>
    <row r="548" spans="1:101" s="179" customFormat="1" ht="20.100000000000001" customHeight="1">
      <c r="A548" s="657">
        <f t="shared" si="127"/>
        <v>505</v>
      </c>
      <c r="B548" s="196" t="str">
        <f t="shared" si="122"/>
        <v>Swansea Bay UHB</v>
      </c>
      <c r="C548" s="89"/>
      <c r="D548" s="89"/>
      <c r="E548" s="89"/>
      <c r="F548" s="89"/>
      <c r="G548" s="89"/>
      <c r="H548" s="197">
        <f t="shared" si="123"/>
        <v>0</v>
      </c>
      <c r="I548" s="197"/>
      <c r="J548" s="89"/>
      <c r="K548" s="90"/>
      <c r="L548" s="90"/>
      <c r="M548" s="89"/>
      <c r="N548" s="89"/>
      <c r="O548" s="89"/>
      <c r="P548" s="89"/>
      <c r="Q548" s="89"/>
      <c r="R548" s="122"/>
      <c r="S548" s="122"/>
      <c r="T548" s="122"/>
      <c r="U548" s="123"/>
      <c r="V548" s="123"/>
      <c r="W548" s="123"/>
      <c r="X548" s="122"/>
      <c r="Y548" s="122"/>
      <c r="Z548" s="122"/>
      <c r="AA548" s="122"/>
      <c r="AB548" s="122"/>
      <c r="AC548" s="122"/>
      <c r="AD548" s="197">
        <f t="shared" si="116"/>
        <v>0</v>
      </c>
      <c r="AE548" s="196" t="str">
        <f t="shared" si="128"/>
        <v/>
      </c>
      <c r="AF548" s="196" t="str">
        <f t="shared" si="117"/>
        <v/>
      </c>
      <c r="AG548" s="196" t="str">
        <f t="shared" si="118"/>
        <v/>
      </c>
      <c r="AH548" s="196" t="str">
        <f t="shared" si="119"/>
        <v/>
      </c>
      <c r="AI548" s="196" t="str">
        <f t="shared" si="120"/>
        <v/>
      </c>
      <c r="AJ548" s="196" t="str">
        <f t="shared" si="121"/>
        <v/>
      </c>
      <c r="AK548" s="196" t="str">
        <f t="shared" si="124"/>
        <v/>
      </c>
      <c r="AL548" s="196" t="str">
        <f t="shared" si="125"/>
        <v/>
      </c>
      <c r="AM548" s="176"/>
      <c r="AN548" s="176">
        <f t="shared" si="126"/>
        <v>0</v>
      </c>
      <c r="AO548" s="176"/>
      <c r="AP548" s="176"/>
      <c r="AQ548" s="176"/>
      <c r="AR548" s="176"/>
      <c r="AS548" s="176"/>
      <c r="AT548" s="176"/>
      <c r="AU548" s="176"/>
      <c r="AV548" s="176"/>
      <c r="AW548" s="176"/>
      <c r="AX548" s="176"/>
      <c r="AY548" s="176"/>
      <c r="AZ548" s="176"/>
      <c r="BA548" s="176"/>
      <c r="BB548" s="176"/>
      <c r="BC548" s="176"/>
      <c r="BD548" s="176"/>
      <c r="BE548" s="176"/>
      <c r="BF548" s="176"/>
      <c r="BG548" s="176"/>
      <c r="BH548" s="176"/>
      <c r="BI548" s="176"/>
      <c r="BJ548" s="176"/>
      <c r="BK548" s="176"/>
      <c r="BL548" s="176"/>
      <c r="BM548" s="176"/>
      <c r="BN548" s="176"/>
      <c r="BO548" s="176"/>
      <c r="BP548" s="176"/>
      <c r="BQ548" s="176"/>
      <c r="BR548" s="176"/>
      <c r="BS548" s="176"/>
      <c r="BT548" s="176"/>
      <c r="BU548" s="176"/>
      <c r="BV548" s="176"/>
      <c r="BW548" s="176"/>
      <c r="BX548" s="176"/>
      <c r="BY548" s="176"/>
      <c r="BZ548" s="176"/>
      <c r="CA548" s="176"/>
      <c r="CB548" s="176"/>
      <c r="CC548" s="176"/>
      <c r="CD548" s="176"/>
      <c r="CE548" s="176"/>
      <c r="CF548" s="176"/>
      <c r="CG548" s="176"/>
      <c r="CH548" s="176"/>
      <c r="CI548" s="176"/>
      <c r="CJ548" s="176"/>
      <c r="CK548" s="176"/>
      <c r="CL548" s="176"/>
      <c r="CM548" s="176"/>
      <c r="CN548" s="176"/>
      <c r="CO548" s="176"/>
      <c r="CP548" s="176"/>
      <c r="CQ548" s="176"/>
      <c r="CR548" s="176"/>
      <c r="CS548" s="176"/>
      <c r="CT548" s="176"/>
      <c r="CU548" s="176"/>
      <c r="CV548" s="176"/>
      <c r="CW548" s="176"/>
    </row>
    <row r="549" spans="1:101" s="179" customFormat="1" ht="20.100000000000001" customHeight="1">
      <c r="A549" s="657">
        <f t="shared" si="127"/>
        <v>506</v>
      </c>
      <c r="B549" s="196" t="str">
        <f t="shared" si="122"/>
        <v>Swansea Bay UHB</v>
      </c>
      <c r="C549" s="89"/>
      <c r="D549" s="89"/>
      <c r="E549" s="89"/>
      <c r="F549" s="89"/>
      <c r="G549" s="89"/>
      <c r="H549" s="197">
        <f t="shared" si="123"/>
        <v>0</v>
      </c>
      <c r="I549" s="197"/>
      <c r="J549" s="89"/>
      <c r="K549" s="90"/>
      <c r="L549" s="90"/>
      <c r="M549" s="89"/>
      <c r="N549" s="89"/>
      <c r="O549" s="89"/>
      <c r="P549" s="89"/>
      <c r="Q549" s="89"/>
      <c r="R549" s="122"/>
      <c r="S549" s="122"/>
      <c r="T549" s="122"/>
      <c r="U549" s="123"/>
      <c r="V549" s="123"/>
      <c r="W549" s="123"/>
      <c r="X549" s="122"/>
      <c r="Y549" s="122"/>
      <c r="Z549" s="122"/>
      <c r="AA549" s="122"/>
      <c r="AB549" s="122"/>
      <c r="AC549" s="122"/>
      <c r="AD549" s="197">
        <f t="shared" si="116"/>
        <v>0</v>
      </c>
      <c r="AE549" s="196" t="str">
        <f t="shared" si="128"/>
        <v/>
      </c>
      <c r="AF549" s="196" t="str">
        <f t="shared" si="117"/>
        <v/>
      </c>
      <c r="AG549" s="196" t="str">
        <f t="shared" si="118"/>
        <v/>
      </c>
      <c r="AH549" s="196" t="str">
        <f t="shared" si="119"/>
        <v/>
      </c>
      <c r="AI549" s="196" t="str">
        <f t="shared" si="120"/>
        <v/>
      </c>
      <c r="AJ549" s="196" t="str">
        <f t="shared" si="121"/>
        <v/>
      </c>
      <c r="AK549" s="196" t="str">
        <f t="shared" si="124"/>
        <v/>
      </c>
      <c r="AL549" s="196" t="str">
        <f t="shared" si="125"/>
        <v/>
      </c>
      <c r="AM549" s="176"/>
      <c r="AN549" s="176">
        <f t="shared" si="126"/>
        <v>0</v>
      </c>
      <c r="AO549" s="176"/>
      <c r="AP549" s="176"/>
      <c r="AQ549" s="176"/>
      <c r="AR549" s="176"/>
      <c r="AS549" s="176"/>
      <c r="AT549" s="176"/>
      <c r="AU549" s="176"/>
      <c r="AV549" s="176"/>
      <c r="AW549" s="176"/>
      <c r="AX549" s="176"/>
      <c r="AY549" s="176"/>
      <c r="AZ549" s="176"/>
      <c r="BA549" s="176"/>
      <c r="BB549" s="176"/>
      <c r="BC549" s="176"/>
      <c r="BD549" s="176"/>
      <c r="BE549" s="176"/>
      <c r="BF549" s="176"/>
      <c r="BG549" s="176"/>
      <c r="BH549" s="176"/>
      <c r="BI549" s="176"/>
      <c r="BJ549" s="176"/>
      <c r="BK549" s="176"/>
      <c r="BL549" s="176"/>
      <c r="BM549" s="176"/>
      <c r="BN549" s="176"/>
      <c r="BO549" s="176"/>
      <c r="BP549" s="176"/>
      <c r="BQ549" s="176"/>
      <c r="BR549" s="176"/>
      <c r="BS549" s="176"/>
      <c r="BT549" s="176"/>
      <c r="BU549" s="176"/>
      <c r="BV549" s="176"/>
      <c r="BW549" s="176"/>
      <c r="BX549" s="176"/>
      <c r="BY549" s="176"/>
      <c r="BZ549" s="176"/>
      <c r="CA549" s="176"/>
      <c r="CB549" s="176"/>
      <c r="CC549" s="176"/>
      <c r="CD549" s="176"/>
      <c r="CE549" s="176"/>
      <c r="CF549" s="176"/>
      <c r="CG549" s="176"/>
      <c r="CH549" s="176"/>
      <c r="CI549" s="176"/>
      <c r="CJ549" s="176"/>
      <c r="CK549" s="176"/>
      <c r="CL549" s="176"/>
      <c r="CM549" s="176"/>
      <c r="CN549" s="176"/>
      <c r="CO549" s="176"/>
      <c r="CP549" s="176"/>
      <c r="CQ549" s="176"/>
      <c r="CR549" s="176"/>
      <c r="CS549" s="176"/>
      <c r="CT549" s="176"/>
      <c r="CU549" s="176"/>
      <c r="CV549" s="176"/>
      <c r="CW549" s="176"/>
    </row>
    <row r="550" spans="1:101" s="179" customFormat="1" ht="20.100000000000001" customHeight="1">
      <c r="A550" s="657">
        <f t="shared" si="127"/>
        <v>507</v>
      </c>
      <c r="B550" s="196" t="str">
        <f t="shared" si="122"/>
        <v>Swansea Bay UHB</v>
      </c>
      <c r="C550" s="89"/>
      <c r="D550" s="89"/>
      <c r="E550" s="89"/>
      <c r="F550" s="89"/>
      <c r="G550" s="89"/>
      <c r="H550" s="197">
        <f t="shared" si="123"/>
        <v>0</v>
      </c>
      <c r="I550" s="197"/>
      <c r="J550" s="89"/>
      <c r="K550" s="90"/>
      <c r="L550" s="90"/>
      <c r="M550" s="89"/>
      <c r="N550" s="89"/>
      <c r="O550" s="89"/>
      <c r="P550" s="89"/>
      <c r="Q550" s="89"/>
      <c r="R550" s="122"/>
      <c r="S550" s="122"/>
      <c r="T550" s="122"/>
      <c r="U550" s="123"/>
      <c r="V550" s="123"/>
      <c r="W550" s="123"/>
      <c r="X550" s="122"/>
      <c r="Y550" s="122"/>
      <c r="Z550" s="122"/>
      <c r="AA550" s="122"/>
      <c r="AB550" s="122"/>
      <c r="AC550" s="122"/>
      <c r="AD550" s="197">
        <f t="shared" si="116"/>
        <v>0</v>
      </c>
      <c r="AE550" s="196" t="str">
        <f t="shared" si="128"/>
        <v/>
      </c>
      <c r="AF550" s="196" t="str">
        <f t="shared" si="117"/>
        <v/>
      </c>
      <c r="AG550" s="196" t="str">
        <f t="shared" si="118"/>
        <v/>
      </c>
      <c r="AH550" s="196" t="str">
        <f t="shared" si="119"/>
        <v/>
      </c>
      <c r="AI550" s="196" t="str">
        <f t="shared" si="120"/>
        <v/>
      </c>
      <c r="AJ550" s="196" t="str">
        <f t="shared" si="121"/>
        <v/>
      </c>
      <c r="AK550" s="196" t="str">
        <f t="shared" si="124"/>
        <v/>
      </c>
      <c r="AL550" s="196" t="str">
        <f t="shared" si="125"/>
        <v/>
      </c>
      <c r="AM550" s="176"/>
      <c r="AN550" s="176">
        <f t="shared" si="126"/>
        <v>0</v>
      </c>
      <c r="AO550" s="176"/>
      <c r="AP550" s="176"/>
      <c r="AQ550" s="176"/>
      <c r="AR550" s="176"/>
      <c r="AS550" s="176"/>
      <c r="AT550" s="176"/>
      <c r="AU550" s="176"/>
      <c r="AV550" s="176"/>
      <c r="AW550" s="176"/>
      <c r="AX550" s="176"/>
      <c r="AY550" s="176"/>
      <c r="AZ550" s="176"/>
      <c r="BA550" s="176"/>
      <c r="BB550" s="176"/>
      <c r="BC550" s="176"/>
      <c r="BD550" s="176"/>
      <c r="BE550" s="176"/>
      <c r="BF550" s="176"/>
      <c r="BG550" s="176"/>
      <c r="BH550" s="176"/>
      <c r="BI550" s="176"/>
      <c r="BJ550" s="176"/>
      <c r="BK550" s="176"/>
      <c r="BL550" s="176"/>
      <c r="BM550" s="176"/>
      <c r="BN550" s="176"/>
      <c r="BO550" s="176"/>
      <c r="BP550" s="176"/>
      <c r="BQ550" s="176"/>
      <c r="BR550" s="176"/>
      <c r="BS550" s="176"/>
      <c r="BT550" s="176"/>
      <c r="BU550" s="176"/>
      <c r="BV550" s="176"/>
      <c r="BW550" s="176"/>
      <c r="BX550" s="176"/>
      <c r="BY550" s="176"/>
      <c r="BZ550" s="176"/>
      <c r="CA550" s="176"/>
      <c r="CB550" s="176"/>
      <c r="CC550" s="176"/>
      <c r="CD550" s="176"/>
      <c r="CE550" s="176"/>
      <c r="CF550" s="176"/>
      <c r="CG550" s="176"/>
      <c r="CH550" s="176"/>
      <c r="CI550" s="176"/>
      <c r="CJ550" s="176"/>
      <c r="CK550" s="176"/>
      <c r="CL550" s="176"/>
      <c r="CM550" s="176"/>
      <c r="CN550" s="176"/>
      <c r="CO550" s="176"/>
      <c r="CP550" s="176"/>
      <c r="CQ550" s="176"/>
      <c r="CR550" s="176"/>
      <c r="CS550" s="176"/>
      <c r="CT550" s="176"/>
      <c r="CU550" s="176"/>
      <c r="CV550" s="176"/>
      <c r="CW550" s="176"/>
    </row>
    <row r="551" spans="1:101" s="179" customFormat="1" ht="20.100000000000001" customHeight="1">
      <c r="A551" s="657">
        <f t="shared" si="127"/>
        <v>508</v>
      </c>
      <c r="B551" s="196" t="str">
        <f t="shared" si="122"/>
        <v>Swansea Bay UHB</v>
      </c>
      <c r="C551" s="89"/>
      <c r="D551" s="89"/>
      <c r="E551" s="89"/>
      <c r="F551" s="89"/>
      <c r="G551" s="89"/>
      <c r="H551" s="197">
        <f t="shared" si="123"/>
        <v>0</v>
      </c>
      <c r="I551" s="197"/>
      <c r="J551" s="89"/>
      <c r="K551" s="90"/>
      <c r="L551" s="90"/>
      <c r="M551" s="89"/>
      <c r="N551" s="89"/>
      <c r="O551" s="89"/>
      <c r="P551" s="89"/>
      <c r="Q551" s="89"/>
      <c r="R551" s="122"/>
      <c r="S551" s="122"/>
      <c r="T551" s="122"/>
      <c r="U551" s="123"/>
      <c r="V551" s="123"/>
      <c r="W551" s="123"/>
      <c r="X551" s="122"/>
      <c r="Y551" s="122"/>
      <c r="Z551" s="122"/>
      <c r="AA551" s="122"/>
      <c r="AB551" s="122"/>
      <c r="AC551" s="122"/>
      <c r="AD551" s="197">
        <f t="shared" si="116"/>
        <v>0</v>
      </c>
      <c r="AE551" s="196" t="str">
        <f t="shared" si="128"/>
        <v/>
      </c>
      <c r="AF551" s="196" t="str">
        <f t="shared" si="117"/>
        <v/>
      </c>
      <c r="AG551" s="196" t="str">
        <f t="shared" si="118"/>
        <v/>
      </c>
      <c r="AH551" s="196" t="str">
        <f t="shared" si="119"/>
        <v/>
      </c>
      <c r="AI551" s="196" t="str">
        <f t="shared" si="120"/>
        <v/>
      </c>
      <c r="AJ551" s="196" t="str">
        <f t="shared" si="121"/>
        <v/>
      </c>
      <c r="AK551" s="196" t="str">
        <f t="shared" si="124"/>
        <v/>
      </c>
      <c r="AL551" s="196" t="str">
        <f t="shared" si="125"/>
        <v/>
      </c>
      <c r="AM551" s="176"/>
      <c r="AN551" s="176">
        <f t="shared" si="126"/>
        <v>0</v>
      </c>
      <c r="AO551" s="176"/>
      <c r="AP551" s="176"/>
      <c r="AQ551" s="176"/>
      <c r="AR551" s="176"/>
      <c r="AS551" s="176"/>
      <c r="AT551" s="176"/>
      <c r="AU551" s="176"/>
      <c r="AV551" s="176"/>
      <c r="AW551" s="176"/>
      <c r="AX551" s="176"/>
      <c r="AY551" s="176"/>
      <c r="AZ551" s="176"/>
      <c r="BA551" s="176"/>
      <c r="BB551" s="176"/>
      <c r="BC551" s="176"/>
      <c r="BD551" s="176"/>
      <c r="BE551" s="176"/>
      <c r="BF551" s="176"/>
      <c r="BG551" s="176"/>
      <c r="BH551" s="176"/>
      <c r="BI551" s="176"/>
      <c r="BJ551" s="176"/>
      <c r="BK551" s="176"/>
      <c r="BL551" s="176"/>
      <c r="BM551" s="176"/>
      <c r="BN551" s="176"/>
      <c r="BO551" s="176"/>
      <c r="BP551" s="176"/>
      <c r="BQ551" s="176"/>
      <c r="BR551" s="176"/>
      <c r="BS551" s="176"/>
      <c r="BT551" s="176"/>
      <c r="BU551" s="176"/>
      <c r="BV551" s="176"/>
      <c r="BW551" s="176"/>
      <c r="BX551" s="176"/>
      <c r="BY551" s="176"/>
      <c r="BZ551" s="176"/>
      <c r="CA551" s="176"/>
      <c r="CB551" s="176"/>
      <c r="CC551" s="176"/>
      <c r="CD551" s="176"/>
      <c r="CE551" s="176"/>
      <c r="CF551" s="176"/>
      <c r="CG551" s="176"/>
      <c r="CH551" s="176"/>
      <c r="CI551" s="176"/>
      <c r="CJ551" s="176"/>
      <c r="CK551" s="176"/>
      <c r="CL551" s="176"/>
      <c r="CM551" s="176"/>
      <c r="CN551" s="176"/>
      <c r="CO551" s="176"/>
      <c r="CP551" s="176"/>
      <c r="CQ551" s="176"/>
      <c r="CR551" s="176"/>
      <c r="CS551" s="176"/>
      <c r="CT551" s="176"/>
      <c r="CU551" s="176"/>
      <c r="CV551" s="176"/>
      <c r="CW551" s="176"/>
    </row>
    <row r="552" spans="1:101" s="179" customFormat="1" ht="20.100000000000001" customHeight="1">
      <c r="A552" s="657">
        <f t="shared" si="127"/>
        <v>509</v>
      </c>
      <c r="B552" s="196" t="str">
        <f t="shared" si="122"/>
        <v>Swansea Bay UHB</v>
      </c>
      <c r="C552" s="89"/>
      <c r="D552" s="89"/>
      <c r="E552" s="89"/>
      <c r="F552" s="89"/>
      <c r="G552" s="89"/>
      <c r="H552" s="197">
        <f t="shared" si="123"/>
        <v>0</v>
      </c>
      <c r="I552" s="197"/>
      <c r="J552" s="89"/>
      <c r="K552" s="90"/>
      <c r="L552" s="90"/>
      <c r="M552" s="89"/>
      <c r="N552" s="89"/>
      <c r="O552" s="89"/>
      <c r="P552" s="89"/>
      <c r="Q552" s="89"/>
      <c r="R552" s="122"/>
      <c r="S552" s="122"/>
      <c r="T552" s="122"/>
      <c r="U552" s="123"/>
      <c r="V552" s="123"/>
      <c r="W552" s="123"/>
      <c r="X552" s="122"/>
      <c r="Y552" s="122"/>
      <c r="Z552" s="122"/>
      <c r="AA552" s="122"/>
      <c r="AB552" s="122"/>
      <c r="AC552" s="122"/>
      <c r="AD552" s="197">
        <f t="shared" si="116"/>
        <v>0</v>
      </c>
      <c r="AE552" s="196" t="str">
        <f t="shared" si="128"/>
        <v/>
      </c>
      <c r="AF552" s="196" t="str">
        <f t="shared" si="117"/>
        <v/>
      </c>
      <c r="AG552" s="196" t="str">
        <f t="shared" si="118"/>
        <v/>
      </c>
      <c r="AH552" s="196" t="str">
        <f t="shared" si="119"/>
        <v/>
      </c>
      <c r="AI552" s="196" t="str">
        <f t="shared" si="120"/>
        <v/>
      </c>
      <c r="AJ552" s="196" t="str">
        <f t="shared" si="121"/>
        <v/>
      </c>
      <c r="AK552" s="196" t="str">
        <f t="shared" si="124"/>
        <v/>
      </c>
      <c r="AL552" s="196" t="str">
        <f t="shared" si="125"/>
        <v/>
      </c>
      <c r="AM552" s="176"/>
      <c r="AN552" s="176">
        <f t="shared" si="126"/>
        <v>0</v>
      </c>
      <c r="AO552" s="176"/>
      <c r="AP552" s="176"/>
      <c r="AQ552" s="176"/>
      <c r="AR552" s="176"/>
      <c r="AS552" s="176"/>
      <c r="AT552" s="176"/>
      <c r="AU552" s="176"/>
      <c r="AV552" s="176"/>
      <c r="AW552" s="176"/>
      <c r="AX552" s="176"/>
      <c r="AY552" s="176"/>
      <c r="AZ552" s="176"/>
      <c r="BA552" s="176"/>
      <c r="BB552" s="176"/>
      <c r="BC552" s="176"/>
      <c r="BD552" s="176"/>
      <c r="BE552" s="176"/>
      <c r="BF552" s="176"/>
      <c r="BG552" s="176"/>
      <c r="BH552" s="176"/>
      <c r="BI552" s="176"/>
      <c r="BJ552" s="176"/>
      <c r="BK552" s="176"/>
      <c r="BL552" s="176"/>
      <c r="BM552" s="176"/>
      <c r="BN552" s="176"/>
      <c r="BO552" s="176"/>
      <c r="BP552" s="176"/>
      <c r="BQ552" s="176"/>
      <c r="BR552" s="176"/>
      <c r="BS552" s="176"/>
      <c r="BT552" s="176"/>
      <c r="BU552" s="176"/>
      <c r="BV552" s="176"/>
      <c r="BW552" s="176"/>
      <c r="BX552" s="176"/>
      <c r="BY552" s="176"/>
      <c r="BZ552" s="176"/>
      <c r="CA552" s="176"/>
      <c r="CB552" s="176"/>
      <c r="CC552" s="176"/>
      <c r="CD552" s="176"/>
      <c r="CE552" s="176"/>
      <c r="CF552" s="176"/>
      <c r="CG552" s="176"/>
      <c r="CH552" s="176"/>
      <c r="CI552" s="176"/>
      <c r="CJ552" s="176"/>
      <c r="CK552" s="176"/>
      <c r="CL552" s="176"/>
      <c r="CM552" s="176"/>
      <c r="CN552" s="176"/>
      <c r="CO552" s="176"/>
      <c r="CP552" s="176"/>
      <c r="CQ552" s="176"/>
      <c r="CR552" s="176"/>
      <c r="CS552" s="176"/>
      <c r="CT552" s="176"/>
      <c r="CU552" s="176"/>
      <c r="CV552" s="176"/>
      <c r="CW552" s="176"/>
    </row>
    <row r="553" spans="1:101" s="179" customFormat="1" ht="20.100000000000001" customHeight="1">
      <c r="A553" s="657">
        <f t="shared" si="127"/>
        <v>510</v>
      </c>
      <c r="B553" s="196" t="str">
        <f t="shared" si="122"/>
        <v>Swansea Bay UHB</v>
      </c>
      <c r="C553" s="89"/>
      <c r="D553" s="89"/>
      <c r="E553" s="89"/>
      <c r="F553" s="89"/>
      <c r="G553" s="89"/>
      <c r="H553" s="197">
        <f t="shared" si="123"/>
        <v>0</v>
      </c>
      <c r="I553" s="197"/>
      <c r="J553" s="89"/>
      <c r="K553" s="90"/>
      <c r="L553" s="90"/>
      <c r="M553" s="89"/>
      <c r="N553" s="89"/>
      <c r="O553" s="89"/>
      <c r="P553" s="89"/>
      <c r="Q553" s="89"/>
      <c r="R553" s="122"/>
      <c r="S553" s="122"/>
      <c r="T553" s="122"/>
      <c r="U553" s="123"/>
      <c r="V553" s="123"/>
      <c r="W553" s="123"/>
      <c r="X553" s="122"/>
      <c r="Y553" s="122"/>
      <c r="Z553" s="122"/>
      <c r="AA553" s="122"/>
      <c r="AB553" s="122"/>
      <c r="AC553" s="122"/>
      <c r="AD553" s="197">
        <f t="shared" si="116"/>
        <v>0</v>
      </c>
      <c r="AE553" s="196" t="str">
        <f t="shared" si="128"/>
        <v/>
      </c>
      <c r="AF553" s="196" t="str">
        <f t="shared" si="117"/>
        <v/>
      </c>
      <c r="AG553" s="196" t="str">
        <f t="shared" si="118"/>
        <v/>
      </c>
      <c r="AH553" s="196" t="str">
        <f t="shared" si="119"/>
        <v/>
      </c>
      <c r="AI553" s="196" t="str">
        <f t="shared" si="120"/>
        <v/>
      </c>
      <c r="AJ553" s="196" t="str">
        <f t="shared" si="121"/>
        <v/>
      </c>
      <c r="AK553" s="196" t="str">
        <f t="shared" si="124"/>
        <v/>
      </c>
      <c r="AL553" s="196" t="str">
        <f t="shared" si="125"/>
        <v/>
      </c>
      <c r="AM553" s="176"/>
      <c r="AN553" s="176">
        <f t="shared" si="126"/>
        <v>0</v>
      </c>
      <c r="AO553" s="176"/>
      <c r="AP553" s="176"/>
      <c r="AQ553" s="176"/>
      <c r="AR553" s="176"/>
      <c r="AS553" s="176"/>
      <c r="AT553" s="176"/>
      <c r="AU553" s="176"/>
      <c r="AV553" s="176"/>
      <c r="AW553" s="176"/>
      <c r="AX553" s="176"/>
      <c r="AY553" s="176"/>
      <c r="AZ553" s="176"/>
      <c r="BA553" s="176"/>
      <c r="BB553" s="176"/>
      <c r="BC553" s="176"/>
      <c r="BD553" s="176"/>
      <c r="BE553" s="176"/>
      <c r="BF553" s="176"/>
      <c r="BG553" s="176"/>
      <c r="BH553" s="176"/>
      <c r="BI553" s="176"/>
      <c r="BJ553" s="176"/>
      <c r="BK553" s="176"/>
      <c r="BL553" s="176"/>
      <c r="BM553" s="176"/>
      <c r="BN553" s="176"/>
      <c r="BO553" s="176"/>
      <c r="BP553" s="176"/>
      <c r="BQ553" s="176"/>
      <c r="BR553" s="176"/>
      <c r="BS553" s="176"/>
      <c r="BT553" s="176"/>
      <c r="BU553" s="176"/>
      <c r="BV553" s="176"/>
      <c r="BW553" s="176"/>
      <c r="BX553" s="176"/>
      <c r="BY553" s="176"/>
      <c r="BZ553" s="176"/>
      <c r="CA553" s="176"/>
      <c r="CB553" s="176"/>
      <c r="CC553" s="176"/>
      <c r="CD553" s="176"/>
      <c r="CE553" s="176"/>
      <c r="CF553" s="176"/>
      <c r="CG553" s="176"/>
      <c r="CH553" s="176"/>
      <c r="CI553" s="176"/>
      <c r="CJ553" s="176"/>
      <c r="CK553" s="176"/>
      <c r="CL553" s="176"/>
      <c r="CM553" s="176"/>
      <c r="CN553" s="176"/>
      <c r="CO553" s="176"/>
      <c r="CP553" s="176"/>
      <c r="CQ553" s="176"/>
      <c r="CR553" s="176"/>
      <c r="CS553" s="176"/>
      <c r="CT553" s="176"/>
      <c r="CU553" s="176"/>
      <c r="CV553" s="176"/>
      <c r="CW553" s="176"/>
    </row>
    <row r="554" spans="1:101" s="179" customFormat="1" ht="20.100000000000001" customHeight="1">
      <c r="A554" s="657">
        <f t="shared" si="127"/>
        <v>511</v>
      </c>
      <c r="B554" s="196" t="str">
        <f t="shared" si="122"/>
        <v>Swansea Bay UHB</v>
      </c>
      <c r="C554" s="89"/>
      <c r="D554" s="89"/>
      <c r="E554" s="89"/>
      <c r="F554" s="89"/>
      <c r="G554" s="89"/>
      <c r="H554" s="197">
        <f t="shared" si="123"/>
        <v>0</v>
      </c>
      <c r="I554" s="197"/>
      <c r="J554" s="89"/>
      <c r="K554" s="90"/>
      <c r="L554" s="90"/>
      <c r="M554" s="89"/>
      <c r="N554" s="89"/>
      <c r="O554" s="89"/>
      <c r="P554" s="89"/>
      <c r="Q554" s="89"/>
      <c r="R554" s="122"/>
      <c r="S554" s="122"/>
      <c r="T554" s="122"/>
      <c r="U554" s="123"/>
      <c r="V554" s="123"/>
      <c r="W554" s="123"/>
      <c r="X554" s="122"/>
      <c r="Y554" s="122"/>
      <c r="Z554" s="122"/>
      <c r="AA554" s="122"/>
      <c r="AB554" s="122"/>
      <c r="AC554" s="122"/>
      <c r="AD554" s="197">
        <f t="shared" si="116"/>
        <v>0</v>
      </c>
      <c r="AE554" s="196" t="str">
        <f t="shared" si="128"/>
        <v/>
      </c>
      <c r="AF554" s="196" t="str">
        <f t="shared" si="117"/>
        <v/>
      </c>
      <c r="AG554" s="196" t="str">
        <f t="shared" si="118"/>
        <v/>
      </c>
      <c r="AH554" s="196" t="str">
        <f t="shared" si="119"/>
        <v/>
      </c>
      <c r="AI554" s="196" t="str">
        <f t="shared" si="120"/>
        <v/>
      </c>
      <c r="AJ554" s="196" t="str">
        <f t="shared" si="121"/>
        <v/>
      </c>
      <c r="AK554" s="196" t="str">
        <f t="shared" si="124"/>
        <v/>
      </c>
      <c r="AL554" s="196" t="str">
        <f t="shared" si="125"/>
        <v/>
      </c>
      <c r="AM554" s="176"/>
      <c r="AN554" s="176">
        <f t="shared" si="126"/>
        <v>0</v>
      </c>
      <c r="AO554" s="176"/>
      <c r="AP554" s="176"/>
      <c r="AQ554" s="176"/>
      <c r="AR554" s="176"/>
      <c r="AS554" s="176"/>
      <c r="AT554" s="176"/>
      <c r="AU554" s="176"/>
      <c r="AV554" s="176"/>
      <c r="AW554" s="176"/>
      <c r="AX554" s="176"/>
      <c r="AY554" s="176"/>
      <c r="AZ554" s="176"/>
      <c r="BA554" s="176"/>
      <c r="BB554" s="176"/>
      <c r="BC554" s="176"/>
      <c r="BD554" s="176"/>
      <c r="BE554" s="176"/>
      <c r="BF554" s="176"/>
      <c r="BG554" s="176"/>
      <c r="BH554" s="176"/>
      <c r="BI554" s="176"/>
      <c r="BJ554" s="176"/>
      <c r="BK554" s="176"/>
      <c r="BL554" s="176"/>
      <c r="BM554" s="176"/>
      <c r="BN554" s="176"/>
      <c r="BO554" s="176"/>
      <c r="BP554" s="176"/>
      <c r="BQ554" s="176"/>
      <c r="BR554" s="176"/>
      <c r="BS554" s="176"/>
      <c r="BT554" s="176"/>
      <c r="BU554" s="176"/>
      <c r="BV554" s="176"/>
      <c r="BW554" s="176"/>
      <c r="BX554" s="176"/>
      <c r="BY554" s="176"/>
      <c r="BZ554" s="176"/>
      <c r="CA554" s="176"/>
      <c r="CB554" s="176"/>
      <c r="CC554" s="176"/>
      <c r="CD554" s="176"/>
      <c r="CE554" s="176"/>
      <c r="CF554" s="176"/>
      <c r="CG554" s="176"/>
      <c r="CH554" s="176"/>
      <c r="CI554" s="176"/>
      <c r="CJ554" s="176"/>
      <c r="CK554" s="176"/>
      <c r="CL554" s="176"/>
      <c r="CM554" s="176"/>
      <c r="CN554" s="176"/>
      <c r="CO554" s="176"/>
      <c r="CP554" s="176"/>
      <c r="CQ554" s="176"/>
      <c r="CR554" s="176"/>
      <c r="CS554" s="176"/>
      <c r="CT554" s="176"/>
      <c r="CU554" s="176"/>
      <c r="CV554" s="176"/>
      <c r="CW554" s="176"/>
    </row>
    <row r="555" spans="1:101" s="179" customFormat="1" ht="20.100000000000001" customHeight="1">
      <c r="A555" s="657">
        <f t="shared" si="127"/>
        <v>512</v>
      </c>
      <c r="B555" s="196" t="str">
        <f t="shared" si="122"/>
        <v>Swansea Bay UHB</v>
      </c>
      <c r="C555" s="89"/>
      <c r="D555" s="89"/>
      <c r="E555" s="89"/>
      <c r="F555" s="89"/>
      <c r="G555" s="89"/>
      <c r="H555" s="197">
        <f t="shared" si="123"/>
        <v>0</v>
      </c>
      <c r="I555" s="197"/>
      <c r="J555" s="89"/>
      <c r="K555" s="90"/>
      <c r="L555" s="90"/>
      <c r="M555" s="89"/>
      <c r="N555" s="89"/>
      <c r="O555" s="89"/>
      <c r="P555" s="89"/>
      <c r="Q555" s="89"/>
      <c r="R555" s="122"/>
      <c r="S555" s="122"/>
      <c r="T555" s="122"/>
      <c r="U555" s="123"/>
      <c r="V555" s="123"/>
      <c r="W555" s="123"/>
      <c r="X555" s="122"/>
      <c r="Y555" s="122"/>
      <c r="Z555" s="122"/>
      <c r="AA555" s="122"/>
      <c r="AB555" s="122"/>
      <c r="AC555" s="122"/>
      <c r="AD555" s="197">
        <f t="shared" si="116"/>
        <v>0</v>
      </c>
      <c r="AE555" s="196" t="str">
        <f t="shared" si="128"/>
        <v/>
      </c>
      <c r="AF555" s="196" t="str">
        <f t="shared" si="117"/>
        <v/>
      </c>
      <c r="AG555" s="196" t="str">
        <f t="shared" si="118"/>
        <v/>
      </c>
      <c r="AH555" s="196" t="str">
        <f t="shared" si="119"/>
        <v/>
      </c>
      <c r="AI555" s="196" t="str">
        <f t="shared" si="120"/>
        <v/>
      </c>
      <c r="AJ555" s="196" t="str">
        <f t="shared" si="121"/>
        <v/>
      </c>
      <c r="AK555" s="196" t="str">
        <f t="shared" si="124"/>
        <v/>
      </c>
      <c r="AL555" s="196" t="str">
        <f t="shared" si="125"/>
        <v/>
      </c>
      <c r="AM555" s="176"/>
      <c r="AN555" s="176">
        <f t="shared" si="126"/>
        <v>0</v>
      </c>
      <c r="AO555" s="176"/>
      <c r="AP555" s="176"/>
      <c r="AQ555" s="176"/>
      <c r="AR555" s="176"/>
      <c r="AS555" s="176"/>
      <c r="AT555" s="176"/>
      <c r="AU555" s="176"/>
      <c r="AV555" s="176"/>
      <c r="AW555" s="176"/>
      <c r="AX555" s="176"/>
      <c r="AY555" s="176"/>
      <c r="AZ555" s="176"/>
      <c r="BA555" s="176"/>
      <c r="BB555" s="176"/>
      <c r="BC555" s="176"/>
      <c r="BD555" s="176"/>
      <c r="BE555" s="176"/>
      <c r="BF555" s="176"/>
      <c r="BG555" s="176"/>
      <c r="BH555" s="176"/>
      <c r="BI555" s="176"/>
      <c r="BJ555" s="176"/>
      <c r="BK555" s="176"/>
      <c r="BL555" s="176"/>
      <c r="BM555" s="176"/>
      <c r="BN555" s="176"/>
      <c r="BO555" s="176"/>
      <c r="BP555" s="176"/>
      <c r="BQ555" s="176"/>
      <c r="BR555" s="176"/>
      <c r="BS555" s="176"/>
      <c r="BT555" s="176"/>
      <c r="BU555" s="176"/>
      <c r="BV555" s="176"/>
      <c r="BW555" s="176"/>
      <c r="BX555" s="176"/>
      <c r="BY555" s="176"/>
      <c r="BZ555" s="176"/>
      <c r="CA555" s="176"/>
      <c r="CB555" s="176"/>
      <c r="CC555" s="176"/>
      <c r="CD555" s="176"/>
      <c r="CE555" s="176"/>
      <c r="CF555" s="176"/>
      <c r="CG555" s="176"/>
      <c r="CH555" s="176"/>
      <c r="CI555" s="176"/>
      <c r="CJ555" s="176"/>
      <c r="CK555" s="176"/>
      <c r="CL555" s="176"/>
      <c r="CM555" s="176"/>
      <c r="CN555" s="176"/>
      <c r="CO555" s="176"/>
      <c r="CP555" s="176"/>
      <c r="CQ555" s="176"/>
      <c r="CR555" s="176"/>
      <c r="CS555" s="176"/>
      <c r="CT555" s="176"/>
      <c r="CU555" s="176"/>
      <c r="CV555" s="176"/>
      <c r="CW555" s="176"/>
    </row>
    <row r="556" spans="1:101" s="179" customFormat="1" ht="20.100000000000001" customHeight="1">
      <c r="A556" s="657">
        <f t="shared" si="127"/>
        <v>513</v>
      </c>
      <c r="B556" s="196" t="str">
        <f t="shared" si="122"/>
        <v>Swansea Bay UHB</v>
      </c>
      <c r="C556" s="89"/>
      <c r="D556" s="89"/>
      <c r="E556" s="89"/>
      <c r="F556" s="89"/>
      <c r="G556" s="89"/>
      <c r="H556" s="197">
        <f t="shared" si="123"/>
        <v>0</v>
      </c>
      <c r="I556" s="197"/>
      <c r="J556" s="89"/>
      <c r="K556" s="90"/>
      <c r="L556" s="90"/>
      <c r="M556" s="89"/>
      <c r="N556" s="89"/>
      <c r="O556" s="89"/>
      <c r="P556" s="89"/>
      <c r="Q556" s="89"/>
      <c r="R556" s="122"/>
      <c r="S556" s="122"/>
      <c r="T556" s="122"/>
      <c r="U556" s="123"/>
      <c r="V556" s="123"/>
      <c r="W556" s="123"/>
      <c r="X556" s="122"/>
      <c r="Y556" s="122"/>
      <c r="Z556" s="122"/>
      <c r="AA556" s="122"/>
      <c r="AB556" s="122"/>
      <c r="AC556" s="122"/>
      <c r="AD556" s="197">
        <f t="shared" ref="AD556:AD619" si="129">SUM(R556:AC556)</f>
        <v>0</v>
      </c>
      <c r="AE556" s="196" t="str">
        <f t="shared" si="128"/>
        <v/>
      </c>
      <c r="AF556" s="196" t="str">
        <f t="shared" ref="AF556:AF619" si="130">IF(COUNTIF($E$44:$E$1518,E556)&gt;1,"ERROR","")</f>
        <v/>
      </c>
      <c r="AG556" s="196" t="str">
        <f t="shared" ref="AG556:AG619" si="131">IF(AND(OR(P556=$CR$1,P556=$CR$3),Q556=""),"ERROR","")</f>
        <v/>
      </c>
      <c r="AH556" s="196" t="str">
        <f t="shared" ref="AH556:AH619" si="132">IF(AND(OR(P556=$CR$2),Q556&lt;&gt;""),"ERROR","")</f>
        <v/>
      </c>
      <c r="AI556" s="196" t="str">
        <f t="shared" ref="AI556:AI619" si="133">IF(AND(G556=$CA$1,H556&gt;J556),"ERROR","")</f>
        <v/>
      </c>
      <c r="AJ556" s="196" t="str">
        <f t="shared" ref="AJ556:AJ619" si="134">IF(AND(G556=$CA$2,J556&gt;0),"ERROR","")</f>
        <v/>
      </c>
      <c r="AK556" s="196" t="str">
        <f t="shared" si="124"/>
        <v/>
      </c>
      <c r="AL556" s="196" t="str">
        <f t="shared" si="125"/>
        <v/>
      </c>
      <c r="AM556" s="176"/>
      <c r="AN556" s="176">
        <f t="shared" si="126"/>
        <v>0</v>
      </c>
      <c r="AO556" s="176"/>
      <c r="AP556" s="176"/>
      <c r="AQ556" s="176"/>
      <c r="AR556" s="176"/>
      <c r="AS556" s="176"/>
      <c r="AT556" s="176"/>
      <c r="AU556" s="176"/>
      <c r="AV556" s="176"/>
      <c r="AW556" s="176"/>
      <c r="AX556" s="176"/>
      <c r="AY556" s="176"/>
      <c r="AZ556" s="176"/>
      <c r="BA556" s="176"/>
      <c r="BB556" s="176"/>
      <c r="BC556" s="176"/>
      <c r="BD556" s="176"/>
      <c r="BE556" s="176"/>
      <c r="BF556" s="176"/>
      <c r="BG556" s="176"/>
      <c r="BH556" s="176"/>
      <c r="BI556" s="176"/>
      <c r="BJ556" s="176"/>
      <c r="BK556" s="176"/>
      <c r="BL556" s="176"/>
      <c r="BM556" s="176"/>
      <c r="BN556" s="176"/>
      <c r="BO556" s="176"/>
      <c r="BP556" s="176"/>
      <c r="BQ556" s="176"/>
      <c r="BR556" s="176"/>
      <c r="BS556" s="176"/>
      <c r="BT556" s="176"/>
      <c r="BU556" s="176"/>
      <c r="BV556" s="176"/>
      <c r="BW556" s="176"/>
      <c r="BX556" s="176"/>
      <c r="BY556" s="176"/>
      <c r="BZ556" s="176"/>
      <c r="CA556" s="176"/>
      <c r="CB556" s="176"/>
      <c r="CC556" s="176"/>
      <c r="CD556" s="176"/>
      <c r="CE556" s="176"/>
      <c r="CF556" s="176"/>
      <c r="CG556" s="176"/>
      <c r="CH556" s="176"/>
      <c r="CI556" s="176"/>
      <c r="CJ556" s="176"/>
      <c r="CK556" s="176"/>
      <c r="CL556" s="176"/>
      <c r="CM556" s="176"/>
      <c r="CN556" s="176"/>
      <c r="CO556" s="176"/>
      <c r="CP556" s="176"/>
      <c r="CQ556" s="176"/>
      <c r="CR556" s="176"/>
      <c r="CS556" s="176"/>
      <c r="CT556" s="176"/>
      <c r="CU556" s="176"/>
      <c r="CV556" s="176"/>
      <c r="CW556" s="176"/>
    </row>
    <row r="557" spans="1:101" s="179" customFormat="1" ht="20.100000000000001" customHeight="1">
      <c r="A557" s="657">
        <f t="shared" si="127"/>
        <v>514</v>
      </c>
      <c r="B557" s="196" t="str">
        <f t="shared" ref="B557:B620" si="135">$B$2</f>
        <v>Swansea Bay UHB</v>
      </c>
      <c r="C557" s="89"/>
      <c r="D557" s="89"/>
      <c r="E557" s="89"/>
      <c r="F557" s="89"/>
      <c r="G557" s="89"/>
      <c r="H557" s="197">
        <f t="shared" ref="H557:H620" si="136">AD557</f>
        <v>0</v>
      </c>
      <c r="I557" s="197"/>
      <c r="J557" s="89"/>
      <c r="K557" s="90"/>
      <c r="L557" s="90"/>
      <c r="M557" s="89"/>
      <c r="N557" s="89"/>
      <c r="O557" s="89"/>
      <c r="P557" s="89"/>
      <c r="Q557" s="89"/>
      <c r="R557" s="122"/>
      <c r="S557" s="122"/>
      <c r="T557" s="122"/>
      <c r="U557" s="123"/>
      <c r="V557" s="123"/>
      <c r="W557" s="123"/>
      <c r="X557" s="122"/>
      <c r="Y557" s="122"/>
      <c r="Z557" s="122"/>
      <c r="AA557" s="122"/>
      <c r="AB557" s="122"/>
      <c r="AC557" s="122"/>
      <c r="AD557" s="197">
        <f t="shared" si="129"/>
        <v>0</v>
      </c>
      <c r="AE557" s="196" t="str">
        <f t="shared" si="128"/>
        <v/>
      </c>
      <c r="AF557" s="196" t="str">
        <f t="shared" si="130"/>
        <v/>
      </c>
      <c r="AG557" s="196" t="str">
        <f t="shared" si="131"/>
        <v/>
      </c>
      <c r="AH557" s="196" t="str">
        <f t="shared" si="132"/>
        <v/>
      </c>
      <c r="AI557" s="196" t="str">
        <f t="shared" si="133"/>
        <v/>
      </c>
      <c r="AJ557" s="196" t="str">
        <f t="shared" si="134"/>
        <v/>
      </c>
      <c r="AK557" s="196" t="str">
        <f t="shared" ref="AK557:AK620" si="137">IF(K557="","",IF(OR(K557&lt;DATEVALUE("01/04/23"),K557&gt;DATEVALUE("31/03/24")),"ERROR",""))</f>
        <v/>
      </c>
      <c r="AL557" s="196" t="str">
        <f t="shared" ref="AL557:AL620" si="138">IF(L557="","",IF(OR(L557&lt;DATEVALUE("01/04/23"),L557&gt;DATEVALUE("31/03/24")),"ERROR",""))</f>
        <v/>
      </c>
      <c r="AM557" s="176"/>
      <c r="AN557" s="176">
        <f t="shared" ref="AN557:AN620" si="139">COUNTIFS(AE557:AL557,"Error")</f>
        <v>0</v>
      </c>
      <c r="AO557" s="176"/>
      <c r="AP557" s="176"/>
      <c r="AQ557" s="176"/>
      <c r="AR557" s="176"/>
      <c r="AS557" s="176"/>
      <c r="AT557" s="176"/>
      <c r="AU557" s="176"/>
      <c r="AV557" s="176"/>
      <c r="AW557" s="176"/>
      <c r="AX557" s="176"/>
      <c r="AY557" s="176"/>
      <c r="AZ557" s="176"/>
      <c r="BA557" s="176"/>
      <c r="BB557" s="176"/>
      <c r="BC557" s="176"/>
      <c r="BD557" s="176"/>
      <c r="BE557" s="176"/>
      <c r="BF557" s="176"/>
      <c r="BG557" s="176"/>
      <c r="BH557" s="176"/>
      <c r="BI557" s="176"/>
      <c r="BJ557" s="176"/>
      <c r="BK557" s="176"/>
      <c r="BL557" s="176"/>
      <c r="BM557" s="176"/>
      <c r="BN557" s="176"/>
      <c r="BO557" s="176"/>
      <c r="BP557" s="176"/>
      <c r="BQ557" s="176"/>
      <c r="BR557" s="176"/>
      <c r="BS557" s="176"/>
      <c r="BT557" s="176"/>
      <c r="BU557" s="176"/>
      <c r="BV557" s="176"/>
      <c r="BW557" s="176"/>
      <c r="BX557" s="176"/>
      <c r="BY557" s="176"/>
      <c r="BZ557" s="176"/>
      <c r="CA557" s="176"/>
      <c r="CB557" s="176"/>
      <c r="CC557" s="176"/>
      <c r="CD557" s="176"/>
      <c r="CE557" s="176"/>
      <c r="CF557" s="176"/>
      <c r="CG557" s="176"/>
      <c r="CH557" s="176"/>
      <c r="CI557" s="176"/>
      <c r="CJ557" s="176"/>
      <c r="CK557" s="176"/>
      <c r="CL557" s="176"/>
      <c r="CM557" s="176"/>
      <c r="CN557" s="176"/>
      <c r="CO557" s="176"/>
      <c r="CP557" s="176"/>
      <c r="CQ557" s="176"/>
      <c r="CR557" s="176"/>
      <c r="CS557" s="176"/>
      <c r="CT557" s="176"/>
      <c r="CU557" s="176"/>
      <c r="CV557" s="176"/>
      <c r="CW557" s="176"/>
    </row>
    <row r="558" spans="1:101" s="179" customFormat="1" ht="20.100000000000001" customHeight="1">
      <c r="A558" s="657">
        <f t="shared" ref="A558:A621" si="140">+A557+1</f>
        <v>515</v>
      </c>
      <c r="B558" s="196" t="str">
        <f t="shared" si="135"/>
        <v>Swansea Bay UHB</v>
      </c>
      <c r="C558" s="89"/>
      <c r="D558" s="89"/>
      <c r="E558" s="89"/>
      <c r="F558" s="89"/>
      <c r="G558" s="89"/>
      <c r="H558" s="197">
        <f t="shared" si="136"/>
        <v>0</v>
      </c>
      <c r="I558" s="197"/>
      <c r="J558" s="89"/>
      <c r="K558" s="90"/>
      <c r="L558" s="90"/>
      <c r="M558" s="89"/>
      <c r="N558" s="89"/>
      <c r="O558" s="89"/>
      <c r="P558" s="89"/>
      <c r="Q558" s="89"/>
      <c r="R558" s="122"/>
      <c r="S558" s="122"/>
      <c r="T558" s="122"/>
      <c r="U558" s="123"/>
      <c r="V558" s="123"/>
      <c r="W558" s="123"/>
      <c r="X558" s="122"/>
      <c r="Y558" s="122"/>
      <c r="Z558" s="122"/>
      <c r="AA558" s="122"/>
      <c r="AB558" s="122"/>
      <c r="AC558" s="122"/>
      <c r="AD558" s="197">
        <f t="shared" si="129"/>
        <v>0</v>
      </c>
      <c r="AE558" s="196" t="str">
        <f t="shared" ref="AE558:AE621" si="141">IF(AND(H558&gt;0,P558&lt;&gt;"Income Generation"),IF(AND(C558&lt;&gt;"",D558&lt;&gt;"",E558&lt;&gt;"",F558&lt;&gt;"",G558&lt;&gt;"",K558&lt;&gt;"",L558&lt;&gt;"",M558&lt;&gt;"",N558&lt;&gt;"",O558&lt;&gt;"",P558&lt;&gt;"",Q558&lt;&gt;""),"","ERROR"),"")</f>
        <v/>
      </c>
      <c r="AF558" s="196" t="str">
        <f t="shared" si="130"/>
        <v/>
      </c>
      <c r="AG558" s="196" t="str">
        <f t="shared" si="131"/>
        <v/>
      </c>
      <c r="AH558" s="196" t="str">
        <f t="shared" si="132"/>
        <v/>
      </c>
      <c r="AI558" s="196" t="str">
        <f t="shared" si="133"/>
        <v/>
      </c>
      <c r="AJ558" s="196" t="str">
        <f t="shared" si="134"/>
        <v/>
      </c>
      <c r="AK558" s="196" t="str">
        <f t="shared" si="137"/>
        <v/>
      </c>
      <c r="AL558" s="196" t="str">
        <f t="shared" si="138"/>
        <v/>
      </c>
      <c r="AM558" s="176"/>
      <c r="AN558" s="176">
        <f t="shared" si="139"/>
        <v>0</v>
      </c>
      <c r="AO558" s="176"/>
      <c r="AP558" s="176"/>
      <c r="AQ558" s="176"/>
      <c r="AR558" s="176"/>
      <c r="AS558" s="176"/>
      <c r="AT558" s="176"/>
      <c r="AU558" s="176"/>
      <c r="AV558" s="176"/>
      <c r="AW558" s="176"/>
      <c r="AX558" s="176"/>
      <c r="AY558" s="176"/>
      <c r="AZ558" s="176"/>
      <c r="BA558" s="176"/>
      <c r="BB558" s="176"/>
      <c r="BC558" s="176"/>
      <c r="BD558" s="176"/>
      <c r="BE558" s="176"/>
      <c r="BF558" s="176"/>
      <c r="BG558" s="176"/>
      <c r="BH558" s="176"/>
      <c r="BI558" s="176"/>
      <c r="BJ558" s="176"/>
      <c r="BK558" s="176"/>
      <c r="BL558" s="176"/>
      <c r="BM558" s="176"/>
      <c r="BN558" s="176"/>
      <c r="BO558" s="176"/>
      <c r="BP558" s="176"/>
      <c r="BQ558" s="176"/>
      <c r="BR558" s="176"/>
      <c r="BS558" s="176"/>
      <c r="BT558" s="176"/>
      <c r="BU558" s="176"/>
      <c r="BV558" s="176"/>
      <c r="BW558" s="176"/>
      <c r="BX558" s="176"/>
      <c r="BY558" s="176"/>
      <c r="BZ558" s="176"/>
      <c r="CA558" s="176"/>
      <c r="CB558" s="176"/>
      <c r="CC558" s="176"/>
      <c r="CD558" s="176"/>
      <c r="CE558" s="176"/>
      <c r="CF558" s="176"/>
      <c r="CG558" s="176"/>
      <c r="CH558" s="176"/>
      <c r="CI558" s="176"/>
      <c r="CJ558" s="176"/>
      <c r="CK558" s="176"/>
      <c r="CL558" s="176"/>
      <c r="CM558" s="176"/>
      <c r="CN558" s="176"/>
      <c r="CO558" s="176"/>
      <c r="CP558" s="176"/>
      <c r="CQ558" s="176"/>
      <c r="CR558" s="176"/>
      <c r="CS558" s="176"/>
      <c r="CT558" s="176"/>
      <c r="CU558" s="176"/>
      <c r="CV558" s="176"/>
      <c r="CW558" s="176"/>
    </row>
    <row r="559" spans="1:101" s="179" customFormat="1" ht="20.100000000000001" customHeight="1">
      <c r="A559" s="657">
        <f t="shared" si="140"/>
        <v>516</v>
      </c>
      <c r="B559" s="196" t="str">
        <f t="shared" si="135"/>
        <v>Swansea Bay UHB</v>
      </c>
      <c r="C559" s="89"/>
      <c r="D559" s="89"/>
      <c r="E559" s="89"/>
      <c r="F559" s="89"/>
      <c r="G559" s="89"/>
      <c r="H559" s="197">
        <f t="shared" si="136"/>
        <v>0</v>
      </c>
      <c r="I559" s="197"/>
      <c r="J559" s="89"/>
      <c r="K559" s="90"/>
      <c r="L559" s="90"/>
      <c r="M559" s="89"/>
      <c r="N559" s="89"/>
      <c r="O559" s="89"/>
      <c r="P559" s="89"/>
      <c r="Q559" s="89"/>
      <c r="R559" s="122"/>
      <c r="S559" s="122"/>
      <c r="T559" s="122"/>
      <c r="U559" s="123"/>
      <c r="V559" s="123"/>
      <c r="W559" s="123"/>
      <c r="X559" s="122"/>
      <c r="Y559" s="122"/>
      <c r="Z559" s="122"/>
      <c r="AA559" s="122"/>
      <c r="AB559" s="122"/>
      <c r="AC559" s="122"/>
      <c r="AD559" s="197">
        <f t="shared" si="129"/>
        <v>0</v>
      </c>
      <c r="AE559" s="196" t="str">
        <f t="shared" si="141"/>
        <v/>
      </c>
      <c r="AF559" s="196" t="str">
        <f t="shared" si="130"/>
        <v/>
      </c>
      <c r="AG559" s="196" t="str">
        <f t="shared" si="131"/>
        <v/>
      </c>
      <c r="AH559" s="196" t="str">
        <f t="shared" si="132"/>
        <v/>
      </c>
      <c r="AI559" s="196" t="str">
        <f t="shared" si="133"/>
        <v/>
      </c>
      <c r="AJ559" s="196" t="str">
        <f t="shared" si="134"/>
        <v/>
      </c>
      <c r="AK559" s="196" t="str">
        <f t="shared" si="137"/>
        <v/>
      </c>
      <c r="AL559" s="196" t="str">
        <f t="shared" si="138"/>
        <v/>
      </c>
      <c r="AM559" s="176"/>
      <c r="AN559" s="176">
        <f t="shared" si="139"/>
        <v>0</v>
      </c>
      <c r="AO559" s="176"/>
      <c r="AP559" s="176"/>
      <c r="AQ559" s="176"/>
      <c r="AR559" s="176"/>
      <c r="AS559" s="176"/>
      <c r="AT559" s="176"/>
      <c r="AU559" s="176"/>
      <c r="AV559" s="176"/>
      <c r="AW559" s="176"/>
      <c r="AX559" s="176"/>
      <c r="AY559" s="176"/>
      <c r="AZ559" s="176"/>
      <c r="BA559" s="176"/>
      <c r="BB559" s="176"/>
      <c r="BC559" s="176"/>
      <c r="BD559" s="176"/>
      <c r="BE559" s="176"/>
      <c r="BF559" s="176"/>
      <c r="BG559" s="176"/>
      <c r="BH559" s="176"/>
      <c r="BI559" s="176"/>
      <c r="BJ559" s="176"/>
      <c r="BK559" s="176"/>
      <c r="BL559" s="176"/>
      <c r="BM559" s="176"/>
      <c r="BN559" s="176"/>
      <c r="BO559" s="176"/>
      <c r="BP559" s="176"/>
      <c r="BQ559" s="176"/>
      <c r="BR559" s="176"/>
      <c r="BS559" s="176"/>
      <c r="BT559" s="176"/>
      <c r="BU559" s="176"/>
      <c r="BV559" s="176"/>
      <c r="BW559" s="176"/>
      <c r="BX559" s="176"/>
      <c r="BY559" s="176"/>
      <c r="BZ559" s="176"/>
      <c r="CA559" s="176"/>
      <c r="CB559" s="176"/>
      <c r="CC559" s="176"/>
      <c r="CD559" s="176"/>
      <c r="CE559" s="176"/>
      <c r="CF559" s="176"/>
      <c r="CG559" s="176"/>
      <c r="CH559" s="176"/>
      <c r="CI559" s="176"/>
      <c r="CJ559" s="176"/>
      <c r="CK559" s="176"/>
      <c r="CL559" s="176"/>
      <c r="CM559" s="176"/>
      <c r="CN559" s="176"/>
      <c r="CO559" s="176"/>
      <c r="CP559" s="176"/>
      <c r="CQ559" s="176"/>
      <c r="CR559" s="176"/>
      <c r="CS559" s="176"/>
      <c r="CT559" s="176"/>
      <c r="CU559" s="176"/>
      <c r="CV559" s="176"/>
      <c r="CW559" s="176"/>
    </row>
    <row r="560" spans="1:101" s="179" customFormat="1" ht="20.100000000000001" customHeight="1">
      <c r="A560" s="657">
        <f t="shared" si="140"/>
        <v>517</v>
      </c>
      <c r="B560" s="196" t="str">
        <f t="shared" si="135"/>
        <v>Swansea Bay UHB</v>
      </c>
      <c r="C560" s="89"/>
      <c r="D560" s="89"/>
      <c r="E560" s="89"/>
      <c r="F560" s="89"/>
      <c r="G560" s="89"/>
      <c r="H560" s="197">
        <f t="shared" si="136"/>
        <v>0</v>
      </c>
      <c r="I560" s="197"/>
      <c r="J560" s="89"/>
      <c r="K560" s="90"/>
      <c r="L560" s="90"/>
      <c r="M560" s="89"/>
      <c r="N560" s="89"/>
      <c r="O560" s="89"/>
      <c r="P560" s="89"/>
      <c r="Q560" s="89"/>
      <c r="R560" s="122"/>
      <c r="S560" s="122"/>
      <c r="T560" s="122"/>
      <c r="U560" s="123"/>
      <c r="V560" s="123"/>
      <c r="W560" s="123"/>
      <c r="X560" s="122"/>
      <c r="Y560" s="122"/>
      <c r="Z560" s="122"/>
      <c r="AA560" s="122"/>
      <c r="AB560" s="122"/>
      <c r="AC560" s="122"/>
      <c r="AD560" s="197">
        <f t="shared" si="129"/>
        <v>0</v>
      </c>
      <c r="AE560" s="196" t="str">
        <f t="shared" si="141"/>
        <v/>
      </c>
      <c r="AF560" s="196" t="str">
        <f t="shared" si="130"/>
        <v/>
      </c>
      <c r="AG560" s="196" t="str">
        <f t="shared" si="131"/>
        <v/>
      </c>
      <c r="AH560" s="196" t="str">
        <f t="shared" si="132"/>
        <v/>
      </c>
      <c r="AI560" s="196" t="str">
        <f t="shared" si="133"/>
        <v/>
      </c>
      <c r="AJ560" s="196" t="str">
        <f t="shared" si="134"/>
        <v/>
      </c>
      <c r="AK560" s="196" t="str">
        <f t="shared" si="137"/>
        <v/>
      </c>
      <c r="AL560" s="196" t="str">
        <f t="shared" si="138"/>
        <v/>
      </c>
      <c r="AM560" s="176"/>
      <c r="AN560" s="176">
        <f t="shared" si="139"/>
        <v>0</v>
      </c>
      <c r="AO560" s="176"/>
      <c r="AP560" s="176"/>
      <c r="AQ560" s="176"/>
      <c r="AR560" s="176"/>
      <c r="AS560" s="176"/>
      <c r="AT560" s="176"/>
      <c r="AU560" s="176"/>
      <c r="AV560" s="176"/>
      <c r="AW560" s="176"/>
      <c r="AX560" s="176"/>
      <c r="AY560" s="176"/>
      <c r="AZ560" s="176"/>
      <c r="BA560" s="176"/>
      <c r="BB560" s="176"/>
      <c r="BC560" s="176"/>
      <c r="BD560" s="176"/>
      <c r="BE560" s="176"/>
      <c r="BF560" s="176"/>
      <c r="BG560" s="176"/>
      <c r="BH560" s="176"/>
      <c r="BI560" s="176"/>
      <c r="BJ560" s="176"/>
      <c r="BK560" s="176"/>
      <c r="BL560" s="176"/>
      <c r="BM560" s="176"/>
      <c r="BN560" s="176"/>
      <c r="BO560" s="176"/>
      <c r="BP560" s="176"/>
      <c r="BQ560" s="176"/>
      <c r="BR560" s="176"/>
      <c r="BS560" s="176"/>
      <c r="BT560" s="176"/>
      <c r="BU560" s="176"/>
      <c r="BV560" s="176"/>
      <c r="BW560" s="176"/>
      <c r="BX560" s="176"/>
      <c r="BY560" s="176"/>
      <c r="BZ560" s="176"/>
      <c r="CA560" s="176"/>
      <c r="CB560" s="176"/>
      <c r="CC560" s="176"/>
      <c r="CD560" s="176"/>
      <c r="CE560" s="176"/>
      <c r="CF560" s="176"/>
      <c r="CG560" s="176"/>
      <c r="CH560" s="176"/>
      <c r="CI560" s="176"/>
      <c r="CJ560" s="176"/>
      <c r="CK560" s="176"/>
      <c r="CL560" s="176"/>
      <c r="CM560" s="176"/>
      <c r="CN560" s="176"/>
      <c r="CO560" s="176"/>
      <c r="CP560" s="176"/>
      <c r="CQ560" s="176"/>
      <c r="CR560" s="176"/>
      <c r="CS560" s="176"/>
      <c r="CT560" s="176"/>
      <c r="CU560" s="176"/>
      <c r="CV560" s="176"/>
      <c r="CW560" s="176"/>
    </row>
    <row r="561" spans="1:101" s="179" customFormat="1" ht="20.100000000000001" customHeight="1">
      <c r="A561" s="657">
        <f t="shared" si="140"/>
        <v>518</v>
      </c>
      <c r="B561" s="196" t="str">
        <f t="shared" si="135"/>
        <v>Swansea Bay UHB</v>
      </c>
      <c r="C561" s="89"/>
      <c r="D561" s="89"/>
      <c r="E561" s="89"/>
      <c r="F561" s="89"/>
      <c r="G561" s="89"/>
      <c r="H561" s="197">
        <f t="shared" si="136"/>
        <v>0</v>
      </c>
      <c r="I561" s="197"/>
      <c r="J561" s="89"/>
      <c r="K561" s="90"/>
      <c r="L561" s="90"/>
      <c r="M561" s="89"/>
      <c r="N561" s="89"/>
      <c r="O561" s="89"/>
      <c r="P561" s="89"/>
      <c r="Q561" s="89"/>
      <c r="R561" s="122"/>
      <c r="S561" s="122"/>
      <c r="T561" s="122"/>
      <c r="U561" s="123"/>
      <c r="V561" s="123"/>
      <c r="W561" s="123"/>
      <c r="X561" s="122"/>
      <c r="Y561" s="122"/>
      <c r="Z561" s="122"/>
      <c r="AA561" s="122"/>
      <c r="AB561" s="122"/>
      <c r="AC561" s="122"/>
      <c r="AD561" s="197">
        <f t="shared" si="129"/>
        <v>0</v>
      </c>
      <c r="AE561" s="196" t="str">
        <f t="shared" si="141"/>
        <v/>
      </c>
      <c r="AF561" s="196" t="str">
        <f t="shared" si="130"/>
        <v/>
      </c>
      <c r="AG561" s="196" t="str">
        <f t="shared" si="131"/>
        <v/>
      </c>
      <c r="AH561" s="196" t="str">
        <f t="shared" si="132"/>
        <v/>
      </c>
      <c r="AI561" s="196" t="str">
        <f t="shared" si="133"/>
        <v/>
      </c>
      <c r="AJ561" s="196" t="str">
        <f t="shared" si="134"/>
        <v/>
      </c>
      <c r="AK561" s="196" t="str">
        <f t="shared" si="137"/>
        <v/>
      </c>
      <c r="AL561" s="196" t="str">
        <f t="shared" si="138"/>
        <v/>
      </c>
      <c r="AM561" s="176"/>
      <c r="AN561" s="176">
        <f t="shared" si="139"/>
        <v>0</v>
      </c>
      <c r="AO561" s="176"/>
      <c r="AP561" s="176"/>
      <c r="AQ561" s="176"/>
      <c r="AR561" s="176"/>
      <c r="AS561" s="176"/>
      <c r="AT561" s="176"/>
      <c r="AU561" s="176"/>
      <c r="AV561" s="176"/>
      <c r="AW561" s="176"/>
      <c r="AX561" s="176"/>
      <c r="AY561" s="176"/>
      <c r="AZ561" s="176"/>
      <c r="BA561" s="176"/>
      <c r="BB561" s="176"/>
      <c r="BC561" s="176"/>
      <c r="BD561" s="176"/>
      <c r="BE561" s="176"/>
      <c r="BF561" s="176"/>
      <c r="BG561" s="176"/>
      <c r="BH561" s="176"/>
      <c r="BI561" s="176"/>
      <c r="BJ561" s="176"/>
      <c r="BK561" s="176"/>
      <c r="BL561" s="176"/>
      <c r="BM561" s="176"/>
      <c r="BN561" s="176"/>
      <c r="BO561" s="176"/>
      <c r="BP561" s="176"/>
      <c r="BQ561" s="176"/>
      <c r="BR561" s="176"/>
      <c r="BS561" s="176"/>
      <c r="BT561" s="176"/>
      <c r="BU561" s="176"/>
      <c r="BV561" s="176"/>
      <c r="BW561" s="176"/>
      <c r="BX561" s="176"/>
      <c r="BY561" s="176"/>
      <c r="BZ561" s="176"/>
      <c r="CA561" s="176"/>
      <c r="CB561" s="176"/>
      <c r="CC561" s="176"/>
      <c r="CD561" s="176"/>
      <c r="CE561" s="176"/>
      <c r="CF561" s="176"/>
      <c r="CG561" s="176"/>
      <c r="CH561" s="176"/>
      <c r="CI561" s="176"/>
      <c r="CJ561" s="176"/>
      <c r="CK561" s="176"/>
      <c r="CL561" s="176"/>
      <c r="CM561" s="176"/>
      <c r="CN561" s="176"/>
      <c r="CO561" s="176"/>
      <c r="CP561" s="176"/>
      <c r="CQ561" s="176"/>
      <c r="CR561" s="176"/>
      <c r="CS561" s="176"/>
      <c r="CT561" s="176"/>
      <c r="CU561" s="176"/>
      <c r="CV561" s="176"/>
      <c r="CW561" s="176"/>
    </row>
    <row r="562" spans="1:101" s="179" customFormat="1" ht="20.100000000000001" customHeight="1">
      <c r="A562" s="657">
        <f t="shared" si="140"/>
        <v>519</v>
      </c>
      <c r="B562" s="196" t="str">
        <f t="shared" si="135"/>
        <v>Swansea Bay UHB</v>
      </c>
      <c r="C562" s="89"/>
      <c r="D562" s="89"/>
      <c r="E562" s="89"/>
      <c r="F562" s="89"/>
      <c r="G562" s="89"/>
      <c r="H562" s="197">
        <f t="shared" si="136"/>
        <v>0</v>
      </c>
      <c r="I562" s="197"/>
      <c r="J562" s="89"/>
      <c r="K562" s="90"/>
      <c r="L562" s="90"/>
      <c r="M562" s="89"/>
      <c r="N562" s="89"/>
      <c r="O562" s="89"/>
      <c r="P562" s="89"/>
      <c r="Q562" s="89"/>
      <c r="R562" s="122"/>
      <c r="S562" s="122"/>
      <c r="T562" s="122"/>
      <c r="U562" s="123"/>
      <c r="V562" s="123"/>
      <c r="W562" s="123"/>
      <c r="X562" s="122"/>
      <c r="Y562" s="122"/>
      <c r="Z562" s="122"/>
      <c r="AA562" s="122"/>
      <c r="AB562" s="122"/>
      <c r="AC562" s="122"/>
      <c r="AD562" s="197">
        <f t="shared" si="129"/>
        <v>0</v>
      </c>
      <c r="AE562" s="196" t="str">
        <f t="shared" si="141"/>
        <v/>
      </c>
      <c r="AF562" s="196" t="str">
        <f t="shared" si="130"/>
        <v/>
      </c>
      <c r="AG562" s="196" t="str">
        <f t="shared" si="131"/>
        <v/>
      </c>
      <c r="AH562" s="196" t="str">
        <f t="shared" si="132"/>
        <v/>
      </c>
      <c r="AI562" s="196" t="str">
        <f t="shared" si="133"/>
        <v/>
      </c>
      <c r="AJ562" s="196" t="str">
        <f t="shared" si="134"/>
        <v/>
      </c>
      <c r="AK562" s="196" t="str">
        <f t="shared" si="137"/>
        <v/>
      </c>
      <c r="AL562" s="196" t="str">
        <f t="shared" si="138"/>
        <v/>
      </c>
      <c r="AM562" s="176"/>
      <c r="AN562" s="176">
        <f t="shared" si="139"/>
        <v>0</v>
      </c>
      <c r="AO562" s="176"/>
      <c r="AP562" s="176"/>
      <c r="AQ562" s="176"/>
      <c r="AR562" s="176"/>
      <c r="AS562" s="176"/>
      <c r="AT562" s="176"/>
      <c r="AU562" s="176"/>
      <c r="AV562" s="176"/>
      <c r="AW562" s="176"/>
      <c r="AX562" s="176"/>
      <c r="AY562" s="176"/>
      <c r="AZ562" s="176"/>
      <c r="BA562" s="176"/>
      <c r="BB562" s="176"/>
      <c r="BC562" s="176"/>
      <c r="BD562" s="176"/>
      <c r="BE562" s="176"/>
      <c r="BF562" s="176"/>
      <c r="BG562" s="176"/>
      <c r="BH562" s="176"/>
      <c r="BI562" s="176"/>
      <c r="BJ562" s="176"/>
      <c r="BK562" s="176"/>
      <c r="BL562" s="176"/>
      <c r="BM562" s="176"/>
      <c r="BN562" s="176"/>
      <c r="BO562" s="176"/>
      <c r="BP562" s="176"/>
      <c r="BQ562" s="176"/>
      <c r="BR562" s="176"/>
      <c r="BS562" s="176"/>
      <c r="BT562" s="176"/>
      <c r="BU562" s="176"/>
      <c r="BV562" s="176"/>
      <c r="BW562" s="176"/>
      <c r="BX562" s="176"/>
      <c r="BY562" s="176"/>
      <c r="BZ562" s="176"/>
      <c r="CA562" s="176"/>
      <c r="CB562" s="176"/>
      <c r="CC562" s="176"/>
      <c r="CD562" s="176"/>
      <c r="CE562" s="176"/>
      <c r="CF562" s="176"/>
      <c r="CG562" s="176"/>
      <c r="CH562" s="176"/>
      <c r="CI562" s="176"/>
      <c r="CJ562" s="176"/>
      <c r="CK562" s="176"/>
      <c r="CL562" s="176"/>
      <c r="CM562" s="176"/>
      <c r="CN562" s="176"/>
      <c r="CO562" s="176"/>
      <c r="CP562" s="176"/>
      <c r="CQ562" s="176"/>
      <c r="CR562" s="176"/>
      <c r="CS562" s="176"/>
      <c r="CT562" s="176"/>
      <c r="CU562" s="176"/>
      <c r="CV562" s="176"/>
      <c r="CW562" s="176"/>
    </row>
    <row r="563" spans="1:101" s="179" customFormat="1" ht="20.100000000000001" customHeight="1">
      <c r="A563" s="657">
        <f t="shared" si="140"/>
        <v>520</v>
      </c>
      <c r="B563" s="196" t="str">
        <f t="shared" si="135"/>
        <v>Swansea Bay UHB</v>
      </c>
      <c r="C563" s="89"/>
      <c r="D563" s="89"/>
      <c r="E563" s="89"/>
      <c r="F563" s="89"/>
      <c r="G563" s="89"/>
      <c r="H563" s="197">
        <f t="shared" si="136"/>
        <v>0</v>
      </c>
      <c r="I563" s="197"/>
      <c r="J563" s="89"/>
      <c r="K563" s="90"/>
      <c r="L563" s="90"/>
      <c r="M563" s="89"/>
      <c r="N563" s="89"/>
      <c r="O563" s="89"/>
      <c r="P563" s="89"/>
      <c r="Q563" s="89"/>
      <c r="R563" s="122"/>
      <c r="S563" s="122"/>
      <c r="T563" s="122"/>
      <c r="U563" s="123"/>
      <c r="V563" s="123"/>
      <c r="W563" s="123"/>
      <c r="X563" s="122"/>
      <c r="Y563" s="122"/>
      <c r="Z563" s="122"/>
      <c r="AA563" s="122"/>
      <c r="AB563" s="122"/>
      <c r="AC563" s="122"/>
      <c r="AD563" s="197">
        <f t="shared" si="129"/>
        <v>0</v>
      </c>
      <c r="AE563" s="196" t="str">
        <f t="shared" si="141"/>
        <v/>
      </c>
      <c r="AF563" s="196" t="str">
        <f t="shared" si="130"/>
        <v/>
      </c>
      <c r="AG563" s="196" t="str">
        <f t="shared" si="131"/>
        <v/>
      </c>
      <c r="AH563" s="196" t="str">
        <f t="shared" si="132"/>
        <v/>
      </c>
      <c r="AI563" s="196" t="str">
        <f t="shared" si="133"/>
        <v/>
      </c>
      <c r="AJ563" s="196" t="str">
        <f t="shared" si="134"/>
        <v/>
      </c>
      <c r="AK563" s="196" t="str">
        <f t="shared" si="137"/>
        <v/>
      </c>
      <c r="AL563" s="196" t="str">
        <f t="shared" si="138"/>
        <v/>
      </c>
      <c r="AM563" s="176"/>
      <c r="AN563" s="176">
        <f t="shared" si="139"/>
        <v>0</v>
      </c>
      <c r="AO563" s="176"/>
      <c r="AP563" s="176"/>
      <c r="AQ563" s="176"/>
      <c r="AR563" s="176"/>
      <c r="AS563" s="176"/>
      <c r="AT563" s="176"/>
      <c r="AU563" s="176"/>
      <c r="AV563" s="176"/>
      <c r="AW563" s="176"/>
      <c r="AX563" s="176"/>
      <c r="AY563" s="176"/>
      <c r="AZ563" s="176"/>
      <c r="BA563" s="176"/>
      <c r="BB563" s="176"/>
      <c r="BC563" s="176"/>
      <c r="BD563" s="176"/>
      <c r="BE563" s="176"/>
      <c r="BF563" s="176"/>
      <c r="BG563" s="176"/>
      <c r="BH563" s="176"/>
      <c r="BI563" s="176"/>
      <c r="BJ563" s="176"/>
      <c r="BK563" s="176"/>
      <c r="BL563" s="176"/>
      <c r="BM563" s="176"/>
      <c r="BN563" s="176"/>
      <c r="BO563" s="176"/>
      <c r="BP563" s="176"/>
      <c r="BQ563" s="176"/>
      <c r="BR563" s="176"/>
      <c r="BS563" s="176"/>
      <c r="BT563" s="176"/>
      <c r="BU563" s="176"/>
      <c r="BV563" s="176"/>
      <c r="BW563" s="176"/>
      <c r="BX563" s="176"/>
      <c r="BY563" s="176"/>
      <c r="BZ563" s="176"/>
      <c r="CA563" s="176"/>
      <c r="CB563" s="176"/>
      <c r="CC563" s="176"/>
      <c r="CD563" s="176"/>
      <c r="CE563" s="176"/>
      <c r="CF563" s="176"/>
      <c r="CG563" s="176"/>
      <c r="CH563" s="176"/>
      <c r="CI563" s="176"/>
      <c r="CJ563" s="176"/>
      <c r="CK563" s="176"/>
      <c r="CL563" s="176"/>
      <c r="CM563" s="176"/>
      <c r="CN563" s="176"/>
      <c r="CO563" s="176"/>
      <c r="CP563" s="176"/>
      <c r="CQ563" s="176"/>
      <c r="CR563" s="176"/>
      <c r="CS563" s="176"/>
      <c r="CT563" s="176"/>
      <c r="CU563" s="176"/>
      <c r="CV563" s="176"/>
      <c r="CW563" s="176"/>
    </row>
    <row r="564" spans="1:101" s="179" customFormat="1" ht="20.100000000000001" customHeight="1">
      <c r="A564" s="657">
        <f t="shared" si="140"/>
        <v>521</v>
      </c>
      <c r="B564" s="196" t="str">
        <f t="shared" si="135"/>
        <v>Swansea Bay UHB</v>
      </c>
      <c r="C564" s="89"/>
      <c r="D564" s="89"/>
      <c r="E564" s="89"/>
      <c r="F564" s="89"/>
      <c r="G564" s="89"/>
      <c r="H564" s="197">
        <f t="shared" si="136"/>
        <v>0</v>
      </c>
      <c r="I564" s="197"/>
      <c r="J564" s="89"/>
      <c r="K564" s="90"/>
      <c r="L564" s="90"/>
      <c r="M564" s="89"/>
      <c r="N564" s="89"/>
      <c r="O564" s="89"/>
      <c r="P564" s="89"/>
      <c r="Q564" s="89"/>
      <c r="R564" s="122"/>
      <c r="S564" s="122"/>
      <c r="T564" s="122"/>
      <c r="U564" s="123"/>
      <c r="V564" s="123"/>
      <c r="W564" s="123"/>
      <c r="X564" s="122"/>
      <c r="Y564" s="122"/>
      <c r="Z564" s="122"/>
      <c r="AA564" s="122"/>
      <c r="AB564" s="122"/>
      <c r="AC564" s="122"/>
      <c r="AD564" s="197">
        <f t="shared" si="129"/>
        <v>0</v>
      </c>
      <c r="AE564" s="196" t="str">
        <f t="shared" si="141"/>
        <v/>
      </c>
      <c r="AF564" s="196" t="str">
        <f t="shared" si="130"/>
        <v/>
      </c>
      <c r="AG564" s="196" t="str">
        <f t="shared" si="131"/>
        <v/>
      </c>
      <c r="AH564" s="196" t="str">
        <f t="shared" si="132"/>
        <v/>
      </c>
      <c r="AI564" s="196" t="str">
        <f t="shared" si="133"/>
        <v/>
      </c>
      <c r="AJ564" s="196" t="str">
        <f t="shared" si="134"/>
        <v/>
      </c>
      <c r="AK564" s="196" t="str">
        <f t="shared" si="137"/>
        <v/>
      </c>
      <c r="AL564" s="196" t="str">
        <f t="shared" si="138"/>
        <v/>
      </c>
      <c r="AM564" s="176"/>
      <c r="AN564" s="176">
        <f t="shared" si="139"/>
        <v>0</v>
      </c>
      <c r="AO564" s="176"/>
      <c r="AP564" s="176"/>
      <c r="AQ564" s="176"/>
      <c r="AR564" s="176"/>
      <c r="AS564" s="176"/>
      <c r="AT564" s="176"/>
      <c r="AU564" s="176"/>
      <c r="AV564" s="176"/>
      <c r="AW564" s="176"/>
      <c r="AX564" s="176"/>
      <c r="AY564" s="176"/>
      <c r="AZ564" s="176"/>
      <c r="BA564" s="176"/>
      <c r="BB564" s="176"/>
      <c r="BC564" s="176"/>
      <c r="BD564" s="176"/>
      <c r="BE564" s="176"/>
      <c r="BF564" s="176"/>
      <c r="BG564" s="176"/>
      <c r="BH564" s="176"/>
      <c r="BI564" s="176"/>
      <c r="BJ564" s="176"/>
      <c r="BK564" s="176"/>
      <c r="BL564" s="176"/>
      <c r="BM564" s="176"/>
      <c r="BN564" s="176"/>
      <c r="BO564" s="176"/>
      <c r="BP564" s="176"/>
      <c r="BQ564" s="176"/>
      <c r="BR564" s="176"/>
      <c r="BS564" s="176"/>
      <c r="BT564" s="176"/>
      <c r="BU564" s="176"/>
      <c r="BV564" s="176"/>
      <c r="BW564" s="176"/>
      <c r="BX564" s="176"/>
      <c r="BY564" s="176"/>
      <c r="BZ564" s="176"/>
      <c r="CA564" s="176"/>
      <c r="CB564" s="176"/>
      <c r="CC564" s="176"/>
      <c r="CD564" s="176"/>
      <c r="CE564" s="176"/>
      <c r="CF564" s="176"/>
      <c r="CG564" s="176"/>
      <c r="CH564" s="176"/>
      <c r="CI564" s="176"/>
      <c r="CJ564" s="176"/>
      <c r="CK564" s="176"/>
      <c r="CL564" s="176"/>
      <c r="CM564" s="176"/>
      <c r="CN564" s="176"/>
      <c r="CO564" s="176"/>
      <c r="CP564" s="176"/>
      <c r="CQ564" s="176"/>
      <c r="CR564" s="176"/>
      <c r="CS564" s="176"/>
      <c r="CT564" s="176"/>
      <c r="CU564" s="176"/>
      <c r="CV564" s="176"/>
      <c r="CW564" s="176"/>
    </row>
    <row r="565" spans="1:101" s="179" customFormat="1" ht="20.100000000000001" customHeight="1">
      <c r="A565" s="657">
        <f t="shared" si="140"/>
        <v>522</v>
      </c>
      <c r="B565" s="196" t="str">
        <f t="shared" si="135"/>
        <v>Swansea Bay UHB</v>
      </c>
      <c r="C565" s="89"/>
      <c r="D565" s="89"/>
      <c r="E565" s="89"/>
      <c r="F565" s="89"/>
      <c r="G565" s="89"/>
      <c r="H565" s="197">
        <f t="shared" si="136"/>
        <v>0</v>
      </c>
      <c r="I565" s="197"/>
      <c r="J565" s="89"/>
      <c r="K565" s="90"/>
      <c r="L565" s="90"/>
      <c r="M565" s="89"/>
      <c r="N565" s="89"/>
      <c r="O565" s="89"/>
      <c r="P565" s="89"/>
      <c r="Q565" s="89"/>
      <c r="R565" s="122"/>
      <c r="S565" s="122"/>
      <c r="T565" s="122"/>
      <c r="U565" s="123"/>
      <c r="V565" s="123"/>
      <c r="W565" s="123"/>
      <c r="X565" s="122"/>
      <c r="Y565" s="122"/>
      <c r="Z565" s="122"/>
      <c r="AA565" s="122"/>
      <c r="AB565" s="122"/>
      <c r="AC565" s="122"/>
      <c r="AD565" s="197">
        <f t="shared" si="129"/>
        <v>0</v>
      </c>
      <c r="AE565" s="196" t="str">
        <f t="shared" si="141"/>
        <v/>
      </c>
      <c r="AF565" s="196" t="str">
        <f t="shared" si="130"/>
        <v/>
      </c>
      <c r="AG565" s="196" t="str">
        <f t="shared" si="131"/>
        <v/>
      </c>
      <c r="AH565" s="196" t="str">
        <f t="shared" si="132"/>
        <v/>
      </c>
      <c r="AI565" s="196" t="str">
        <f t="shared" si="133"/>
        <v/>
      </c>
      <c r="AJ565" s="196" t="str">
        <f t="shared" si="134"/>
        <v/>
      </c>
      <c r="AK565" s="196" t="str">
        <f t="shared" si="137"/>
        <v/>
      </c>
      <c r="AL565" s="196" t="str">
        <f t="shared" si="138"/>
        <v/>
      </c>
      <c r="AM565" s="176"/>
      <c r="AN565" s="176">
        <f t="shared" si="139"/>
        <v>0</v>
      </c>
      <c r="AO565" s="176"/>
      <c r="AP565" s="176"/>
      <c r="AQ565" s="176"/>
      <c r="AR565" s="176"/>
      <c r="AS565" s="176"/>
      <c r="AT565" s="176"/>
      <c r="AU565" s="176"/>
      <c r="AV565" s="176"/>
      <c r="AW565" s="176"/>
      <c r="AX565" s="176"/>
      <c r="AY565" s="176"/>
      <c r="AZ565" s="176"/>
      <c r="BA565" s="176"/>
      <c r="BB565" s="176"/>
      <c r="BC565" s="176"/>
      <c r="BD565" s="176"/>
      <c r="BE565" s="176"/>
      <c r="BF565" s="176"/>
      <c r="BG565" s="176"/>
      <c r="BH565" s="176"/>
      <c r="BI565" s="176"/>
      <c r="BJ565" s="176"/>
      <c r="BK565" s="176"/>
      <c r="BL565" s="176"/>
      <c r="BM565" s="176"/>
      <c r="BN565" s="176"/>
      <c r="BO565" s="176"/>
      <c r="BP565" s="176"/>
      <c r="BQ565" s="176"/>
      <c r="BR565" s="176"/>
      <c r="BS565" s="176"/>
      <c r="BT565" s="176"/>
      <c r="BU565" s="176"/>
      <c r="BV565" s="176"/>
      <c r="BW565" s="176"/>
      <c r="BX565" s="176"/>
      <c r="BY565" s="176"/>
      <c r="BZ565" s="176"/>
      <c r="CA565" s="176"/>
      <c r="CB565" s="176"/>
      <c r="CC565" s="176"/>
      <c r="CD565" s="176"/>
      <c r="CE565" s="176"/>
      <c r="CF565" s="176"/>
      <c r="CG565" s="176"/>
      <c r="CH565" s="176"/>
      <c r="CI565" s="176"/>
      <c r="CJ565" s="176"/>
      <c r="CK565" s="176"/>
      <c r="CL565" s="176"/>
      <c r="CM565" s="176"/>
      <c r="CN565" s="176"/>
      <c r="CO565" s="176"/>
      <c r="CP565" s="176"/>
      <c r="CQ565" s="176"/>
      <c r="CR565" s="176"/>
      <c r="CS565" s="176"/>
      <c r="CT565" s="176"/>
      <c r="CU565" s="176"/>
      <c r="CV565" s="176"/>
      <c r="CW565" s="176"/>
    </row>
    <row r="566" spans="1:101" s="179" customFormat="1" ht="20.100000000000001" customHeight="1">
      <c r="A566" s="657">
        <f t="shared" si="140"/>
        <v>523</v>
      </c>
      <c r="B566" s="196" t="str">
        <f t="shared" si="135"/>
        <v>Swansea Bay UHB</v>
      </c>
      <c r="C566" s="89"/>
      <c r="D566" s="89"/>
      <c r="E566" s="89"/>
      <c r="F566" s="89"/>
      <c r="G566" s="89"/>
      <c r="H566" s="197">
        <f t="shared" si="136"/>
        <v>0</v>
      </c>
      <c r="I566" s="197"/>
      <c r="J566" s="89"/>
      <c r="K566" s="90"/>
      <c r="L566" s="90"/>
      <c r="M566" s="89"/>
      <c r="N566" s="89"/>
      <c r="O566" s="89"/>
      <c r="P566" s="89"/>
      <c r="Q566" s="89"/>
      <c r="R566" s="122"/>
      <c r="S566" s="122"/>
      <c r="T566" s="122"/>
      <c r="U566" s="123"/>
      <c r="V566" s="123"/>
      <c r="W566" s="123"/>
      <c r="X566" s="122"/>
      <c r="Y566" s="122"/>
      <c r="Z566" s="122"/>
      <c r="AA566" s="122"/>
      <c r="AB566" s="122"/>
      <c r="AC566" s="122"/>
      <c r="AD566" s="197">
        <f t="shared" si="129"/>
        <v>0</v>
      </c>
      <c r="AE566" s="196" t="str">
        <f t="shared" si="141"/>
        <v/>
      </c>
      <c r="AF566" s="196" t="str">
        <f t="shared" si="130"/>
        <v/>
      </c>
      <c r="AG566" s="196" t="str">
        <f t="shared" si="131"/>
        <v/>
      </c>
      <c r="AH566" s="196" t="str">
        <f t="shared" si="132"/>
        <v/>
      </c>
      <c r="AI566" s="196" t="str">
        <f t="shared" si="133"/>
        <v/>
      </c>
      <c r="AJ566" s="196" t="str">
        <f t="shared" si="134"/>
        <v/>
      </c>
      <c r="AK566" s="196" t="str">
        <f t="shared" si="137"/>
        <v/>
      </c>
      <c r="AL566" s="196" t="str">
        <f t="shared" si="138"/>
        <v/>
      </c>
      <c r="AM566" s="176"/>
      <c r="AN566" s="176">
        <f t="shared" si="139"/>
        <v>0</v>
      </c>
      <c r="AO566" s="176"/>
      <c r="AP566" s="176"/>
      <c r="AQ566" s="176"/>
      <c r="AR566" s="176"/>
      <c r="AS566" s="176"/>
      <c r="AT566" s="176"/>
      <c r="AU566" s="176"/>
      <c r="AV566" s="176"/>
      <c r="AW566" s="176"/>
      <c r="AX566" s="176"/>
      <c r="AY566" s="176"/>
      <c r="AZ566" s="176"/>
      <c r="BA566" s="176"/>
      <c r="BB566" s="176"/>
      <c r="BC566" s="176"/>
      <c r="BD566" s="176"/>
      <c r="BE566" s="176"/>
      <c r="BF566" s="176"/>
      <c r="BG566" s="176"/>
      <c r="BH566" s="176"/>
      <c r="BI566" s="176"/>
      <c r="BJ566" s="176"/>
      <c r="BK566" s="176"/>
      <c r="BL566" s="176"/>
      <c r="BM566" s="176"/>
      <c r="BN566" s="176"/>
      <c r="BO566" s="176"/>
      <c r="BP566" s="176"/>
      <c r="BQ566" s="176"/>
      <c r="BR566" s="176"/>
      <c r="BS566" s="176"/>
      <c r="BT566" s="176"/>
      <c r="BU566" s="176"/>
      <c r="BV566" s="176"/>
      <c r="BW566" s="176"/>
      <c r="BX566" s="176"/>
      <c r="BY566" s="176"/>
      <c r="BZ566" s="176"/>
      <c r="CA566" s="176"/>
      <c r="CB566" s="176"/>
      <c r="CC566" s="176"/>
      <c r="CD566" s="176"/>
      <c r="CE566" s="176"/>
      <c r="CF566" s="176"/>
      <c r="CG566" s="176"/>
      <c r="CH566" s="176"/>
      <c r="CI566" s="176"/>
      <c r="CJ566" s="176"/>
      <c r="CK566" s="176"/>
      <c r="CL566" s="176"/>
      <c r="CM566" s="176"/>
      <c r="CN566" s="176"/>
      <c r="CO566" s="176"/>
      <c r="CP566" s="176"/>
      <c r="CQ566" s="176"/>
      <c r="CR566" s="176"/>
      <c r="CS566" s="176"/>
      <c r="CT566" s="176"/>
      <c r="CU566" s="176"/>
      <c r="CV566" s="176"/>
      <c r="CW566" s="176"/>
    </row>
    <row r="567" spans="1:101" s="179" customFormat="1" ht="20.100000000000001" customHeight="1">
      <c r="A567" s="657">
        <f t="shared" si="140"/>
        <v>524</v>
      </c>
      <c r="B567" s="196" t="str">
        <f t="shared" si="135"/>
        <v>Swansea Bay UHB</v>
      </c>
      <c r="C567" s="89"/>
      <c r="D567" s="89"/>
      <c r="E567" s="89"/>
      <c r="F567" s="89"/>
      <c r="G567" s="89"/>
      <c r="H567" s="197">
        <f t="shared" si="136"/>
        <v>0</v>
      </c>
      <c r="I567" s="197"/>
      <c r="J567" s="89"/>
      <c r="K567" s="90"/>
      <c r="L567" s="90"/>
      <c r="M567" s="89"/>
      <c r="N567" s="89"/>
      <c r="O567" s="89"/>
      <c r="P567" s="89"/>
      <c r="Q567" s="89"/>
      <c r="R567" s="122"/>
      <c r="S567" s="122"/>
      <c r="T567" s="122"/>
      <c r="U567" s="123"/>
      <c r="V567" s="123"/>
      <c r="W567" s="123"/>
      <c r="X567" s="122"/>
      <c r="Y567" s="122"/>
      <c r="Z567" s="122"/>
      <c r="AA567" s="122"/>
      <c r="AB567" s="122"/>
      <c r="AC567" s="122"/>
      <c r="AD567" s="197">
        <f t="shared" si="129"/>
        <v>0</v>
      </c>
      <c r="AE567" s="196" t="str">
        <f t="shared" si="141"/>
        <v/>
      </c>
      <c r="AF567" s="196" t="str">
        <f t="shared" si="130"/>
        <v/>
      </c>
      <c r="AG567" s="196" t="str">
        <f t="shared" si="131"/>
        <v/>
      </c>
      <c r="AH567" s="196" t="str">
        <f t="shared" si="132"/>
        <v/>
      </c>
      <c r="AI567" s="196" t="str">
        <f t="shared" si="133"/>
        <v/>
      </c>
      <c r="AJ567" s="196" t="str">
        <f t="shared" si="134"/>
        <v/>
      </c>
      <c r="AK567" s="196" t="str">
        <f t="shared" si="137"/>
        <v/>
      </c>
      <c r="AL567" s="196" t="str">
        <f t="shared" si="138"/>
        <v/>
      </c>
      <c r="AM567" s="176"/>
      <c r="AN567" s="176">
        <f t="shared" si="139"/>
        <v>0</v>
      </c>
      <c r="AO567" s="176"/>
      <c r="AP567" s="176"/>
      <c r="AQ567" s="176"/>
      <c r="AR567" s="176"/>
      <c r="AS567" s="176"/>
      <c r="AT567" s="176"/>
      <c r="AU567" s="176"/>
      <c r="AV567" s="176"/>
      <c r="AW567" s="176"/>
      <c r="AX567" s="176"/>
      <c r="AY567" s="176"/>
      <c r="AZ567" s="176"/>
      <c r="BA567" s="176"/>
      <c r="BB567" s="176"/>
      <c r="BC567" s="176"/>
      <c r="BD567" s="176"/>
      <c r="BE567" s="176"/>
      <c r="BF567" s="176"/>
      <c r="BG567" s="176"/>
      <c r="BH567" s="176"/>
      <c r="BI567" s="176"/>
      <c r="BJ567" s="176"/>
      <c r="BK567" s="176"/>
      <c r="BL567" s="176"/>
      <c r="BM567" s="176"/>
      <c r="BN567" s="176"/>
      <c r="BO567" s="176"/>
      <c r="BP567" s="176"/>
      <c r="BQ567" s="176"/>
      <c r="BR567" s="176"/>
      <c r="BS567" s="176"/>
      <c r="BT567" s="176"/>
      <c r="BU567" s="176"/>
      <c r="BV567" s="176"/>
      <c r="BW567" s="176"/>
      <c r="BX567" s="176"/>
      <c r="BY567" s="176"/>
      <c r="BZ567" s="176"/>
      <c r="CA567" s="176"/>
      <c r="CB567" s="176"/>
      <c r="CC567" s="176"/>
      <c r="CD567" s="176"/>
      <c r="CE567" s="176"/>
      <c r="CF567" s="176"/>
      <c r="CG567" s="176"/>
      <c r="CH567" s="176"/>
      <c r="CI567" s="176"/>
      <c r="CJ567" s="176"/>
      <c r="CK567" s="176"/>
      <c r="CL567" s="176"/>
      <c r="CM567" s="176"/>
      <c r="CN567" s="176"/>
      <c r="CO567" s="176"/>
      <c r="CP567" s="176"/>
      <c r="CQ567" s="176"/>
      <c r="CR567" s="176"/>
      <c r="CS567" s="176"/>
      <c r="CT567" s="176"/>
      <c r="CU567" s="176"/>
      <c r="CV567" s="176"/>
      <c r="CW567" s="176"/>
    </row>
    <row r="568" spans="1:101" s="179" customFormat="1" ht="20.100000000000001" customHeight="1">
      <c r="A568" s="657">
        <f t="shared" si="140"/>
        <v>525</v>
      </c>
      <c r="B568" s="196" t="str">
        <f t="shared" si="135"/>
        <v>Swansea Bay UHB</v>
      </c>
      <c r="C568" s="89"/>
      <c r="D568" s="89"/>
      <c r="E568" s="89"/>
      <c r="F568" s="89"/>
      <c r="G568" s="89"/>
      <c r="H568" s="197">
        <f t="shared" si="136"/>
        <v>0</v>
      </c>
      <c r="I568" s="197"/>
      <c r="J568" s="89"/>
      <c r="K568" s="90"/>
      <c r="L568" s="90"/>
      <c r="M568" s="89"/>
      <c r="N568" s="89"/>
      <c r="O568" s="89"/>
      <c r="P568" s="89"/>
      <c r="Q568" s="89"/>
      <c r="R568" s="122"/>
      <c r="S568" s="122"/>
      <c r="T568" s="122"/>
      <c r="U568" s="123"/>
      <c r="V568" s="123"/>
      <c r="W568" s="123"/>
      <c r="X568" s="122"/>
      <c r="Y568" s="122"/>
      <c r="Z568" s="122"/>
      <c r="AA568" s="122"/>
      <c r="AB568" s="122"/>
      <c r="AC568" s="122"/>
      <c r="AD568" s="197">
        <f t="shared" si="129"/>
        <v>0</v>
      </c>
      <c r="AE568" s="196" t="str">
        <f t="shared" si="141"/>
        <v/>
      </c>
      <c r="AF568" s="196" t="str">
        <f t="shared" si="130"/>
        <v/>
      </c>
      <c r="AG568" s="196" t="str">
        <f t="shared" si="131"/>
        <v/>
      </c>
      <c r="AH568" s="196" t="str">
        <f t="shared" si="132"/>
        <v/>
      </c>
      <c r="AI568" s="196" t="str">
        <f t="shared" si="133"/>
        <v/>
      </c>
      <c r="AJ568" s="196" t="str">
        <f t="shared" si="134"/>
        <v/>
      </c>
      <c r="AK568" s="196" t="str">
        <f t="shared" si="137"/>
        <v/>
      </c>
      <c r="AL568" s="196" t="str">
        <f t="shared" si="138"/>
        <v/>
      </c>
      <c r="AM568" s="176"/>
      <c r="AN568" s="176">
        <f t="shared" si="139"/>
        <v>0</v>
      </c>
      <c r="AO568" s="176"/>
      <c r="AP568" s="176"/>
      <c r="AQ568" s="176"/>
      <c r="AR568" s="176"/>
      <c r="AS568" s="176"/>
      <c r="AT568" s="176"/>
      <c r="AU568" s="176"/>
      <c r="AV568" s="176"/>
      <c r="AW568" s="176"/>
      <c r="AX568" s="176"/>
      <c r="AY568" s="176"/>
      <c r="AZ568" s="176"/>
      <c r="BA568" s="176"/>
      <c r="BB568" s="176"/>
      <c r="BC568" s="176"/>
      <c r="BD568" s="176"/>
      <c r="BE568" s="176"/>
      <c r="BF568" s="176"/>
      <c r="BG568" s="176"/>
      <c r="BH568" s="176"/>
      <c r="BI568" s="176"/>
      <c r="BJ568" s="176"/>
      <c r="BK568" s="176"/>
      <c r="BL568" s="176"/>
      <c r="BM568" s="176"/>
      <c r="BN568" s="176"/>
      <c r="BO568" s="176"/>
      <c r="BP568" s="176"/>
      <c r="BQ568" s="176"/>
      <c r="BR568" s="176"/>
      <c r="BS568" s="176"/>
      <c r="BT568" s="176"/>
      <c r="BU568" s="176"/>
      <c r="BV568" s="176"/>
      <c r="BW568" s="176"/>
      <c r="BX568" s="176"/>
      <c r="BY568" s="176"/>
      <c r="BZ568" s="176"/>
      <c r="CA568" s="176"/>
      <c r="CB568" s="176"/>
      <c r="CC568" s="176"/>
      <c r="CD568" s="176"/>
      <c r="CE568" s="176"/>
      <c r="CF568" s="176"/>
      <c r="CG568" s="176"/>
      <c r="CH568" s="176"/>
      <c r="CI568" s="176"/>
      <c r="CJ568" s="176"/>
      <c r="CK568" s="176"/>
      <c r="CL568" s="176"/>
      <c r="CM568" s="176"/>
      <c r="CN568" s="176"/>
      <c r="CO568" s="176"/>
      <c r="CP568" s="176"/>
      <c r="CQ568" s="176"/>
      <c r="CR568" s="176"/>
      <c r="CS568" s="176"/>
      <c r="CT568" s="176"/>
      <c r="CU568" s="176"/>
      <c r="CV568" s="176"/>
      <c r="CW568" s="176"/>
    </row>
    <row r="569" spans="1:101" s="179" customFormat="1" ht="20.100000000000001" customHeight="1">
      <c r="A569" s="657">
        <f t="shared" si="140"/>
        <v>526</v>
      </c>
      <c r="B569" s="196" t="str">
        <f t="shared" si="135"/>
        <v>Swansea Bay UHB</v>
      </c>
      <c r="C569" s="89"/>
      <c r="D569" s="89"/>
      <c r="E569" s="89"/>
      <c r="F569" s="89"/>
      <c r="G569" s="89"/>
      <c r="H569" s="197">
        <f t="shared" si="136"/>
        <v>0</v>
      </c>
      <c r="I569" s="197"/>
      <c r="J569" s="89"/>
      <c r="K569" s="90"/>
      <c r="L569" s="90"/>
      <c r="M569" s="89"/>
      <c r="N569" s="89"/>
      <c r="O569" s="89"/>
      <c r="P569" s="89"/>
      <c r="Q569" s="89"/>
      <c r="R569" s="122"/>
      <c r="S569" s="122"/>
      <c r="T569" s="122"/>
      <c r="U569" s="123"/>
      <c r="V569" s="123"/>
      <c r="W569" s="123"/>
      <c r="X569" s="122"/>
      <c r="Y569" s="122"/>
      <c r="Z569" s="122"/>
      <c r="AA569" s="122"/>
      <c r="AB569" s="122"/>
      <c r="AC569" s="122"/>
      <c r="AD569" s="197">
        <f t="shared" si="129"/>
        <v>0</v>
      </c>
      <c r="AE569" s="196" t="str">
        <f t="shared" si="141"/>
        <v/>
      </c>
      <c r="AF569" s="196" t="str">
        <f t="shared" si="130"/>
        <v/>
      </c>
      <c r="AG569" s="196" t="str">
        <f t="shared" si="131"/>
        <v/>
      </c>
      <c r="AH569" s="196" t="str">
        <f t="shared" si="132"/>
        <v/>
      </c>
      <c r="AI569" s="196" t="str">
        <f t="shared" si="133"/>
        <v/>
      </c>
      <c r="AJ569" s="196" t="str">
        <f t="shared" si="134"/>
        <v/>
      </c>
      <c r="AK569" s="196" t="str">
        <f t="shared" si="137"/>
        <v/>
      </c>
      <c r="AL569" s="196" t="str">
        <f t="shared" si="138"/>
        <v/>
      </c>
      <c r="AM569" s="176"/>
      <c r="AN569" s="176">
        <f t="shared" si="139"/>
        <v>0</v>
      </c>
      <c r="AO569" s="176"/>
      <c r="AP569" s="176"/>
      <c r="AQ569" s="176"/>
      <c r="AR569" s="176"/>
      <c r="AS569" s="176"/>
      <c r="AT569" s="176"/>
      <c r="AU569" s="176"/>
      <c r="AV569" s="176"/>
      <c r="AW569" s="176"/>
      <c r="AX569" s="176"/>
      <c r="AY569" s="176"/>
      <c r="AZ569" s="176"/>
      <c r="BA569" s="176"/>
      <c r="BB569" s="176"/>
      <c r="BC569" s="176"/>
      <c r="BD569" s="176"/>
      <c r="BE569" s="176"/>
      <c r="BF569" s="176"/>
      <c r="BG569" s="176"/>
      <c r="BH569" s="176"/>
      <c r="BI569" s="176"/>
      <c r="BJ569" s="176"/>
      <c r="BK569" s="176"/>
      <c r="BL569" s="176"/>
      <c r="BM569" s="176"/>
      <c r="BN569" s="176"/>
      <c r="BO569" s="176"/>
      <c r="BP569" s="176"/>
      <c r="BQ569" s="176"/>
      <c r="BR569" s="176"/>
      <c r="BS569" s="176"/>
      <c r="BT569" s="176"/>
      <c r="BU569" s="176"/>
      <c r="BV569" s="176"/>
      <c r="BW569" s="176"/>
      <c r="BX569" s="176"/>
      <c r="BY569" s="176"/>
      <c r="BZ569" s="176"/>
      <c r="CA569" s="176"/>
      <c r="CB569" s="176"/>
      <c r="CC569" s="176"/>
      <c r="CD569" s="176"/>
      <c r="CE569" s="176"/>
      <c r="CF569" s="176"/>
      <c r="CG569" s="176"/>
      <c r="CH569" s="176"/>
      <c r="CI569" s="176"/>
      <c r="CJ569" s="176"/>
      <c r="CK569" s="176"/>
      <c r="CL569" s="176"/>
      <c r="CM569" s="176"/>
      <c r="CN569" s="176"/>
      <c r="CO569" s="176"/>
      <c r="CP569" s="176"/>
      <c r="CQ569" s="176"/>
      <c r="CR569" s="176"/>
      <c r="CS569" s="176"/>
      <c r="CT569" s="176"/>
      <c r="CU569" s="176"/>
      <c r="CV569" s="176"/>
      <c r="CW569" s="176"/>
    </row>
    <row r="570" spans="1:101" s="179" customFormat="1" ht="20.100000000000001" customHeight="1">
      <c r="A570" s="657">
        <f t="shared" si="140"/>
        <v>527</v>
      </c>
      <c r="B570" s="196" t="str">
        <f t="shared" si="135"/>
        <v>Swansea Bay UHB</v>
      </c>
      <c r="C570" s="89"/>
      <c r="D570" s="89"/>
      <c r="E570" s="89"/>
      <c r="F570" s="89"/>
      <c r="G570" s="89"/>
      <c r="H570" s="197">
        <f t="shared" si="136"/>
        <v>0</v>
      </c>
      <c r="I570" s="197"/>
      <c r="J570" s="89"/>
      <c r="K570" s="90"/>
      <c r="L570" s="90"/>
      <c r="M570" s="89"/>
      <c r="N570" s="89"/>
      <c r="O570" s="89"/>
      <c r="P570" s="89"/>
      <c r="Q570" s="89"/>
      <c r="R570" s="122"/>
      <c r="S570" s="122"/>
      <c r="T570" s="122"/>
      <c r="U570" s="123"/>
      <c r="V570" s="123"/>
      <c r="W570" s="123"/>
      <c r="X570" s="122"/>
      <c r="Y570" s="122"/>
      <c r="Z570" s="122"/>
      <c r="AA570" s="122"/>
      <c r="AB570" s="122"/>
      <c r="AC570" s="122"/>
      <c r="AD570" s="197">
        <f t="shared" si="129"/>
        <v>0</v>
      </c>
      <c r="AE570" s="196" t="str">
        <f t="shared" si="141"/>
        <v/>
      </c>
      <c r="AF570" s="196" t="str">
        <f t="shared" si="130"/>
        <v/>
      </c>
      <c r="AG570" s="196" t="str">
        <f t="shared" si="131"/>
        <v/>
      </c>
      <c r="AH570" s="196" t="str">
        <f t="shared" si="132"/>
        <v/>
      </c>
      <c r="AI570" s="196" t="str">
        <f t="shared" si="133"/>
        <v/>
      </c>
      <c r="AJ570" s="196" t="str">
        <f t="shared" si="134"/>
        <v/>
      </c>
      <c r="AK570" s="196" t="str">
        <f t="shared" si="137"/>
        <v/>
      </c>
      <c r="AL570" s="196" t="str">
        <f t="shared" si="138"/>
        <v/>
      </c>
      <c r="AM570" s="176"/>
      <c r="AN570" s="176">
        <f t="shared" si="139"/>
        <v>0</v>
      </c>
      <c r="AO570" s="176"/>
      <c r="AP570" s="176"/>
      <c r="AQ570" s="176"/>
      <c r="AR570" s="176"/>
      <c r="AS570" s="176"/>
      <c r="AT570" s="176"/>
      <c r="AU570" s="176"/>
      <c r="AV570" s="176"/>
      <c r="AW570" s="176"/>
      <c r="AX570" s="176"/>
      <c r="AY570" s="176"/>
      <c r="AZ570" s="176"/>
      <c r="BA570" s="176"/>
      <c r="BB570" s="176"/>
      <c r="BC570" s="176"/>
      <c r="BD570" s="176"/>
      <c r="BE570" s="176"/>
      <c r="BF570" s="176"/>
      <c r="BG570" s="176"/>
      <c r="BH570" s="176"/>
      <c r="BI570" s="176"/>
      <c r="BJ570" s="176"/>
      <c r="BK570" s="176"/>
      <c r="BL570" s="176"/>
      <c r="BM570" s="176"/>
      <c r="BN570" s="176"/>
      <c r="BO570" s="176"/>
      <c r="BP570" s="176"/>
      <c r="BQ570" s="176"/>
      <c r="BR570" s="176"/>
      <c r="BS570" s="176"/>
      <c r="BT570" s="176"/>
      <c r="BU570" s="176"/>
      <c r="BV570" s="176"/>
      <c r="BW570" s="176"/>
      <c r="BX570" s="176"/>
      <c r="BY570" s="176"/>
      <c r="BZ570" s="176"/>
      <c r="CA570" s="176"/>
      <c r="CB570" s="176"/>
      <c r="CC570" s="176"/>
      <c r="CD570" s="176"/>
      <c r="CE570" s="176"/>
      <c r="CF570" s="176"/>
      <c r="CG570" s="176"/>
      <c r="CH570" s="176"/>
      <c r="CI570" s="176"/>
      <c r="CJ570" s="176"/>
      <c r="CK570" s="176"/>
      <c r="CL570" s="176"/>
      <c r="CM570" s="176"/>
      <c r="CN570" s="176"/>
      <c r="CO570" s="176"/>
      <c r="CP570" s="176"/>
      <c r="CQ570" s="176"/>
      <c r="CR570" s="176"/>
      <c r="CS570" s="176"/>
      <c r="CT570" s="176"/>
      <c r="CU570" s="176"/>
      <c r="CV570" s="176"/>
      <c r="CW570" s="176"/>
    </row>
    <row r="571" spans="1:101" s="179" customFormat="1" ht="20.100000000000001" customHeight="1">
      <c r="A571" s="657">
        <f t="shared" si="140"/>
        <v>528</v>
      </c>
      <c r="B571" s="196" t="str">
        <f t="shared" si="135"/>
        <v>Swansea Bay UHB</v>
      </c>
      <c r="C571" s="89"/>
      <c r="D571" s="89"/>
      <c r="E571" s="89"/>
      <c r="F571" s="89"/>
      <c r="G571" s="89"/>
      <c r="H571" s="197">
        <f t="shared" si="136"/>
        <v>0</v>
      </c>
      <c r="I571" s="197"/>
      <c r="J571" s="89"/>
      <c r="K571" s="90"/>
      <c r="L571" s="90"/>
      <c r="M571" s="89"/>
      <c r="N571" s="89"/>
      <c r="O571" s="89"/>
      <c r="P571" s="89"/>
      <c r="Q571" s="89"/>
      <c r="R571" s="122"/>
      <c r="S571" s="122"/>
      <c r="T571" s="122"/>
      <c r="U571" s="123"/>
      <c r="V571" s="123"/>
      <c r="W571" s="123"/>
      <c r="X571" s="122"/>
      <c r="Y571" s="122"/>
      <c r="Z571" s="122"/>
      <c r="AA571" s="122"/>
      <c r="AB571" s="122"/>
      <c r="AC571" s="122"/>
      <c r="AD571" s="197">
        <f t="shared" si="129"/>
        <v>0</v>
      </c>
      <c r="AE571" s="196" t="str">
        <f t="shared" si="141"/>
        <v/>
      </c>
      <c r="AF571" s="196" t="str">
        <f t="shared" si="130"/>
        <v/>
      </c>
      <c r="AG571" s="196" t="str">
        <f t="shared" si="131"/>
        <v/>
      </c>
      <c r="AH571" s="196" t="str">
        <f t="shared" si="132"/>
        <v/>
      </c>
      <c r="AI571" s="196" t="str">
        <f t="shared" si="133"/>
        <v/>
      </c>
      <c r="AJ571" s="196" t="str">
        <f t="shared" si="134"/>
        <v/>
      </c>
      <c r="AK571" s="196" t="str">
        <f t="shared" si="137"/>
        <v/>
      </c>
      <c r="AL571" s="196" t="str">
        <f t="shared" si="138"/>
        <v/>
      </c>
      <c r="AM571" s="176"/>
      <c r="AN571" s="176">
        <f t="shared" si="139"/>
        <v>0</v>
      </c>
      <c r="AO571" s="176"/>
      <c r="AP571" s="176"/>
      <c r="AQ571" s="176"/>
      <c r="AR571" s="176"/>
      <c r="AS571" s="176"/>
      <c r="AT571" s="176"/>
      <c r="AU571" s="176"/>
      <c r="AV571" s="176"/>
      <c r="AW571" s="176"/>
      <c r="AX571" s="176"/>
      <c r="AY571" s="176"/>
      <c r="AZ571" s="176"/>
      <c r="BA571" s="176"/>
      <c r="BB571" s="176"/>
      <c r="BC571" s="176"/>
      <c r="BD571" s="176"/>
      <c r="BE571" s="176"/>
      <c r="BF571" s="176"/>
      <c r="BG571" s="176"/>
      <c r="BH571" s="176"/>
      <c r="BI571" s="176"/>
      <c r="BJ571" s="176"/>
      <c r="BK571" s="176"/>
      <c r="BL571" s="176"/>
      <c r="BM571" s="176"/>
      <c r="BN571" s="176"/>
      <c r="BO571" s="176"/>
      <c r="BP571" s="176"/>
      <c r="BQ571" s="176"/>
      <c r="BR571" s="176"/>
      <c r="BS571" s="176"/>
      <c r="BT571" s="176"/>
      <c r="BU571" s="176"/>
      <c r="BV571" s="176"/>
      <c r="BW571" s="176"/>
      <c r="BX571" s="176"/>
      <c r="BY571" s="176"/>
      <c r="BZ571" s="176"/>
      <c r="CA571" s="176"/>
      <c r="CB571" s="176"/>
      <c r="CC571" s="176"/>
      <c r="CD571" s="176"/>
      <c r="CE571" s="176"/>
      <c r="CF571" s="176"/>
      <c r="CG571" s="176"/>
      <c r="CH571" s="176"/>
      <c r="CI571" s="176"/>
      <c r="CJ571" s="176"/>
      <c r="CK571" s="176"/>
      <c r="CL571" s="176"/>
      <c r="CM571" s="176"/>
      <c r="CN571" s="176"/>
      <c r="CO571" s="176"/>
      <c r="CP571" s="176"/>
      <c r="CQ571" s="176"/>
      <c r="CR571" s="176"/>
      <c r="CS571" s="176"/>
      <c r="CT571" s="176"/>
      <c r="CU571" s="176"/>
      <c r="CV571" s="176"/>
      <c r="CW571" s="176"/>
    </row>
    <row r="572" spans="1:101" s="179" customFormat="1" ht="20.100000000000001" customHeight="1">
      <c r="A572" s="657">
        <f t="shared" si="140"/>
        <v>529</v>
      </c>
      <c r="B572" s="196" t="str">
        <f t="shared" si="135"/>
        <v>Swansea Bay UHB</v>
      </c>
      <c r="C572" s="89"/>
      <c r="D572" s="89"/>
      <c r="E572" s="89"/>
      <c r="F572" s="89"/>
      <c r="G572" s="89"/>
      <c r="H572" s="197">
        <f t="shared" si="136"/>
        <v>0</v>
      </c>
      <c r="I572" s="197"/>
      <c r="J572" s="89"/>
      <c r="K572" s="90"/>
      <c r="L572" s="90"/>
      <c r="M572" s="89"/>
      <c r="N572" s="89"/>
      <c r="O572" s="89"/>
      <c r="P572" s="89"/>
      <c r="Q572" s="89"/>
      <c r="R572" s="122"/>
      <c r="S572" s="122"/>
      <c r="T572" s="122"/>
      <c r="U572" s="123"/>
      <c r="V572" s="123"/>
      <c r="W572" s="123"/>
      <c r="X572" s="122"/>
      <c r="Y572" s="122"/>
      <c r="Z572" s="122"/>
      <c r="AA572" s="122"/>
      <c r="AB572" s="122"/>
      <c r="AC572" s="122"/>
      <c r="AD572" s="197">
        <f t="shared" si="129"/>
        <v>0</v>
      </c>
      <c r="AE572" s="196" t="str">
        <f t="shared" si="141"/>
        <v/>
      </c>
      <c r="AF572" s="196" t="str">
        <f t="shared" si="130"/>
        <v/>
      </c>
      <c r="AG572" s="196" t="str">
        <f t="shared" si="131"/>
        <v/>
      </c>
      <c r="AH572" s="196" t="str">
        <f t="shared" si="132"/>
        <v/>
      </c>
      <c r="AI572" s="196" t="str">
        <f t="shared" si="133"/>
        <v/>
      </c>
      <c r="AJ572" s="196" t="str">
        <f t="shared" si="134"/>
        <v/>
      </c>
      <c r="AK572" s="196" t="str">
        <f t="shared" si="137"/>
        <v/>
      </c>
      <c r="AL572" s="196" t="str">
        <f t="shared" si="138"/>
        <v/>
      </c>
      <c r="AM572" s="176"/>
      <c r="AN572" s="176">
        <f t="shared" si="139"/>
        <v>0</v>
      </c>
      <c r="AO572" s="176"/>
      <c r="AP572" s="176"/>
      <c r="AQ572" s="176"/>
      <c r="AR572" s="176"/>
      <c r="AS572" s="176"/>
      <c r="AT572" s="176"/>
      <c r="AU572" s="176"/>
      <c r="AV572" s="176"/>
      <c r="AW572" s="176"/>
      <c r="AX572" s="176"/>
      <c r="AY572" s="176"/>
      <c r="AZ572" s="176"/>
      <c r="BA572" s="176"/>
      <c r="BB572" s="176"/>
      <c r="BC572" s="176"/>
      <c r="BD572" s="176"/>
      <c r="BE572" s="176"/>
      <c r="BF572" s="176"/>
      <c r="BG572" s="176"/>
      <c r="BH572" s="176"/>
      <c r="BI572" s="176"/>
      <c r="BJ572" s="176"/>
      <c r="BK572" s="176"/>
      <c r="BL572" s="176"/>
      <c r="BM572" s="176"/>
      <c r="BN572" s="176"/>
      <c r="BO572" s="176"/>
      <c r="BP572" s="176"/>
      <c r="BQ572" s="176"/>
      <c r="BR572" s="176"/>
      <c r="BS572" s="176"/>
      <c r="BT572" s="176"/>
      <c r="BU572" s="176"/>
      <c r="BV572" s="176"/>
      <c r="BW572" s="176"/>
      <c r="BX572" s="176"/>
      <c r="BY572" s="176"/>
      <c r="BZ572" s="176"/>
      <c r="CA572" s="176"/>
      <c r="CB572" s="176"/>
      <c r="CC572" s="176"/>
      <c r="CD572" s="176"/>
      <c r="CE572" s="176"/>
      <c r="CF572" s="176"/>
      <c r="CG572" s="176"/>
      <c r="CH572" s="176"/>
      <c r="CI572" s="176"/>
      <c r="CJ572" s="176"/>
      <c r="CK572" s="176"/>
      <c r="CL572" s="176"/>
      <c r="CM572" s="176"/>
      <c r="CN572" s="176"/>
      <c r="CO572" s="176"/>
      <c r="CP572" s="176"/>
      <c r="CQ572" s="176"/>
      <c r="CR572" s="176"/>
      <c r="CS572" s="176"/>
      <c r="CT572" s="176"/>
      <c r="CU572" s="176"/>
      <c r="CV572" s="176"/>
      <c r="CW572" s="176"/>
    </row>
    <row r="573" spans="1:101" s="179" customFormat="1" ht="20.100000000000001" customHeight="1">
      <c r="A573" s="657">
        <f t="shared" si="140"/>
        <v>530</v>
      </c>
      <c r="B573" s="196" t="str">
        <f t="shared" si="135"/>
        <v>Swansea Bay UHB</v>
      </c>
      <c r="C573" s="89"/>
      <c r="D573" s="89"/>
      <c r="E573" s="89"/>
      <c r="F573" s="89"/>
      <c r="G573" s="89"/>
      <c r="H573" s="197">
        <f t="shared" si="136"/>
        <v>0</v>
      </c>
      <c r="I573" s="197"/>
      <c r="J573" s="89"/>
      <c r="K573" s="90"/>
      <c r="L573" s="90"/>
      <c r="M573" s="89"/>
      <c r="N573" s="89"/>
      <c r="O573" s="89"/>
      <c r="P573" s="89"/>
      <c r="Q573" s="89"/>
      <c r="R573" s="122"/>
      <c r="S573" s="122"/>
      <c r="T573" s="122"/>
      <c r="U573" s="123"/>
      <c r="V573" s="123"/>
      <c r="W573" s="123"/>
      <c r="X573" s="122"/>
      <c r="Y573" s="122"/>
      <c r="Z573" s="122"/>
      <c r="AA573" s="122"/>
      <c r="AB573" s="122"/>
      <c r="AC573" s="122"/>
      <c r="AD573" s="197">
        <f t="shared" si="129"/>
        <v>0</v>
      </c>
      <c r="AE573" s="196" t="str">
        <f t="shared" si="141"/>
        <v/>
      </c>
      <c r="AF573" s="196" t="str">
        <f t="shared" si="130"/>
        <v/>
      </c>
      <c r="AG573" s="196" t="str">
        <f t="shared" si="131"/>
        <v/>
      </c>
      <c r="AH573" s="196" t="str">
        <f t="shared" si="132"/>
        <v/>
      </c>
      <c r="AI573" s="196" t="str">
        <f t="shared" si="133"/>
        <v/>
      </c>
      <c r="AJ573" s="196" t="str">
        <f t="shared" si="134"/>
        <v/>
      </c>
      <c r="AK573" s="196" t="str">
        <f t="shared" si="137"/>
        <v/>
      </c>
      <c r="AL573" s="196" t="str">
        <f t="shared" si="138"/>
        <v/>
      </c>
      <c r="AM573" s="176"/>
      <c r="AN573" s="176">
        <f t="shared" si="139"/>
        <v>0</v>
      </c>
      <c r="AO573" s="176"/>
      <c r="AP573" s="176"/>
      <c r="AQ573" s="176"/>
      <c r="AR573" s="176"/>
      <c r="AS573" s="176"/>
      <c r="AT573" s="176"/>
      <c r="AU573" s="176"/>
      <c r="AV573" s="176"/>
      <c r="AW573" s="176"/>
      <c r="AX573" s="176"/>
      <c r="AY573" s="176"/>
      <c r="AZ573" s="176"/>
      <c r="BA573" s="176"/>
      <c r="BB573" s="176"/>
      <c r="BC573" s="176"/>
      <c r="BD573" s="176"/>
      <c r="BE573" s="176"/>
      <c r="BF573" s="176"/>
      <c r="BG573" s="176"/>
      <c r="BH573" s="176"/>
      <c r="BI573" s="176"/>
      <c r="BJ573" s="176"/>
      <c r="BK573" s="176"/>
      <c r="BL573" s="176"/>
      <c r="BM573" s="176"/>
      <c r="BN573" s="176"/>
      <c r="BO573" s="176"/>
      <c r="BP573" s="176"/>
      <c r="BQ573" s="176"/>
      <c r="BR573" s="176"/>
      <c r="BS573" s="176"/>
      <c r="BT573" s="176"/>
      <c r="BU573" s="176"/>
      <c r="BV573" s="176"/>
      <c r="BW573" s="176"/>
      <c r="BX573" s="176"/>
      <c r="BY573" s="176"/>
      <c r="BZ573" s="176"/>
      <c r="CA573" s="176"/>
      <c r="CB573" s="176"/>
      <c r="CC573" s="176"/>
      <c r="CD573" s="176"/>
      <c r="CE573" s="176"/>
      <c r="CF573" s="176"/>
      <c r="CG573" s="176"/>
      <c r="CH573" s="176"/>
      <c r="CI573" s="176"/>
      <c r="CJ573" s="176"/>
      <c r="CK573" s="176"/>
      <c r="CL573" s="176"/>
      <c r="CM573" s="176"/>
      <c r="CN573" s="176"/>
      <c r="CO573" s="176"/>
      <c r="CP573" s="176"/>
      <c r="CQ573" s="176"/>
      <c r="CR573" s="176"/>
      <c r="CS573" s="176"/>
      <c r="CT573" s="176"/>
      <c r="CU573" s="176"/>
      <c r="CV573" s="176"/>
      <c r="CW573" s="176"/>
    </row>
    <row r="574" spans="1:101" s="179" customFormat="1" ht="20.100000000000001" customHeight="1">
      <c r="A574" s="657">
        <f t="shared" si="140"/>
        <v>531</v>
      </c>
      <c r="B574" s="196" t="str">
        <f t="shared" si="135"/>
        <v>Swansea Bay UHB</v>
      </c>
      <c r="C574" s="89"/>
      <c r="D574" s="89"/>
      <c r="E574" s="89"/>
      <c r="F574" s="89"/>
      <c r="G574" s="89"/>
      <c r="H574" s="197">
        <f t="shared" si="136"/>
        <v>0</v>
      </c>
      <c r="I574" s="197"/>
      <c r="J574" s="89"/>
      <c r="K574" s="90"/>
      <c r="L574" s="90"/>
      <c r="M574" s="89"/>
      <c r="N574" s="89"/>
      <c r="O574" s="89"/>
      <c r="P574" s="89"/>
      <c r="Q574" s="89"/>
      <c r="R574" s="122"/>
      <c r="S574" s="122"/>
      <c r="T574" s="122"/>
      <c r="U574" s="123"/>
      <c r="V574" s="123"/>
      <c r="W574" s="123"/>
      <c r="X574" s="122"/>
      <c r="Y574" s="122"/>
      <c r="Z574" s="122"/>
      <c r="AA574" s="122"/>
      <c r="AB574" s="122"/>
      <c r="AC574" s="122"/>
      <c r="AD574" s="197">
        <f t="shared" si="129"/>
        <v>0</v>
      </c>
      <c r="AE574" s="196" t="str">
        <f t="shared" si="141"/>
        <v/>
      </c>
      <c r="AF574" s="196" t="str">
        <f t="shared" si="130"/>
        <v/>
      </c>
      <c r="AG574" s="196" t="str">
        <f t="shared" si="131"/>
        <v/>
      </c>
      <c r="AH574" s="196" t="str">
        <f t="shared" si="132"/>
        <v/>
      </c>
      <c r="AI574" s="196" t="str">
        <f t="shared" si="133"/>
        <v/>
      </c>
      <c r="AJ574" s="196" t="str">
        <f t="shared" si="134"/>
        <v/>
      </c>
      <c r="AK574" s="196" t="str">
        <f t="shared" si="137"/>
        <v/>
      </c>
      <c r="AL574" s="196" t="str">
        <f t="shared" si="138"/>
        <v/>
      </c>
      <c r="AM574" s="176"/>
      <c r="AN574" s="176">
        <f t="shared" si="139"/>
        <v>0</v>
      </c>
      <c r="AO574" s="176"/>
      <c r="AP574" s="176"/>
      <c r="AQ574" s="176"/>
      <c r="AR574" s="176"/>
      <c r="AS574" s="176"/>
      <c r="AT574" s="176"/>
      <c r="AU574" s="176"/>
      <c r="AV574" s="176"/>
      <c r="AW574" s="176"/>
      <c r="AX574" s="176"/>
      <c r="AY574" s="176"/>
      <c r="AZ574" s="176"/>
      <c r="BA574" s="176"/>
      <c r="BB574" s="176"/>
      <c r="BC574" s="176"/>
      <c r="BD574" s="176"/>
      <c r="BE574" s="176"/>
      <c r="BF574" s="176"/>
      <c r="BG574" s="176"/>
      <c r="BH574" s="176"/>
      <c r="BI574" s="176"/>
      <c r="BJ574" s="176"/>
      <c r="BK574" s="176"/>
      <c r="BL574" s="176"/>
      <c r="BM574" s="176"/>
      <c r="BN574" s="176"/>
      <c r="BO574" s="176"/>
      <c r="BP574" s="176"/>
      <c r="BQ574" s="176"/>
      <c r="BR574" s="176"/>
      <c r="BS574" s="176"/>
      <c r="BT574" s="176"/>
      <c r="BU574" s="176"/>
      <c r="BV574" s="176"/>
      <c r="BW574" s="176"/>
      <c r="BX574" s="176"/>
      <c r="BY574" s="176"/>
      <c r="BZ574" s="176"/>
      <c r="CA574" s="176"/>
      <c r="CB574" s="176"/>
      <c r="CC574" s="176"/>
      <c r="CD574" s="176"/>
      <c r="CE574" s="176"/>
      <c r="CF574" s="176"/>
      <c r="CG574" s="176"/>
      <c r="CH574" s="176"/>
      <c r="CI574" s="176"/>
      <c r="CJ574" s="176"/>
      <c r="CK574" s="176"/>
      <c r="CL574" s="176"/>
      <c r="CM574" s="176"/>
      <c r="CN574" s="176"/>
      <c r="CO574" s="176"/>
      <c r="CP574" s="176"/>
      <c r="CQ574" s="176"/>
      <c r="CR574" s="176"/>
      <c r="CS574" s="176"/>
      <c r="CT574" s="176"/>
      <c r="CU574" s="176"/>
      <c r="CV574" s="176"/>
      <c r="CW574" s="176"/>
    </row>
    <row r="575" spans="1:101" s="179" customFormat="1" ht="20.100000000000001" customHeight="1">
      <c r="A575" s="657">
        <f t="shared" si="140"/>
        <v>532</v>
      </c>
      <c r="B575" s="196" t="str">
        <f t="shared" si="135"/>
        <v>Swansea Bay UHB</v>
      </c>
      <c r="C575" s="89"/>
      <c r="D575" s="89"/>
      <c r="E575" s="89"/>
      <c r="F575" s="89"/>
      <c r="G575" s="89"/>
      <c r="H575" s="197">
        <f t="shared" si="136"/>
        <v>0</v>
      </c>
      <c r="I575" s="197"/>
      <c r="J575" s="89"/>
      <c r="K575" s="90"/>
      <c r="L575" s="90"/>
      <c r="M575" s="89"/>
      <c r="N575" s="89"/>
      <c r="O575" s="89"/>
      <c r="P575" s="89"/>
      <c r="Q575" s="89"/>
      <c r="R575" s="122"/>
      <c r="S575" s="122"/>
      <c r="T575" s="122"/>
      <c r="U575" s="123"/>
      <c r="V575" s="123"/>
      <c r="W575" s="123"/>
      <c r="X575" s="122"/>
      <c r="Y575" s="122"/>
      <c r="Z575" s="122"/>
      <c r="AA575" s="122"/>
      <c r="AB575" s="122"/>
      <c r="AC575" s="122"/>
      <c r="AD575" s="197">
        <f t="shared" si="129"/>
        <v>0</v>
      </c>
      <c r="AE575" s="196" t="str">
        <f t="shared" si="141"/>
        <v/>
      </c>
      <c r="AF575" s="196" t="str">
        <f t="shared" si="130"/>
        <v/>
      </c>
      <c r="AG575" s="196" t="str">
        <f t="shared" si="131"/>
        <v/>
      </c>
      <c r="AH575" s="196" t="str">
        <f t="shared" si="132"/>
        <v/>
      </c>
      <c r="AI575" s="196" t="str">
        <f t="shared" si="133"/>
        <v/>
      </c>
      <c r="AJ575" s="196" t="str">
        <f t="shared" si="134"/>
        <v/>
      </c>
      <c r="AK575" s="196" t="str">
        <f t="shared" si="137"/>
        <v/>
      </c>
      <c r="AL575" s="196" t="str">
        <f t="shared" si="138"/>
        <v/>
      </c>
      <c r="AM575" s="176"/>
      <c r="AN575" s="176">
        <f t="shared" si="139"/>
        <v>0</v>
      </c>
      <c r="AO575" s="176"/>
      <c r="AP575" s="176"/>
      <c r="AQ575" s="176"/>
      <c r="AR575" s="176"/>
      <c r="AS575" s="176"/>
      <c r="AT575" s="176"/>
      <c r="AU575" s="176"/>
      <c r="AV575" s="176"/>
      <c r="AW575" s="176"/>
      <c r="AX575" s="176"/>
      <c r="AY575" s="176"/>
      <c r="AZ575" s="176"/>
      <c r="BA575" s="176"/>
      <c r="BB575" s="176"/>
      <c r="BC575" s="176"/>
      <c r="BD575" s="176"/>
      <c r="BE575" s="176"/>
      <c r="BF575" s="176"/>
      <c r="BG575" s="176"/>
      <c r="BH575" s="176"/>
      <c r="BI575" s="176"/>
      <c r="BJ575" s="176"/>
      <c r="BK575" s="176"/>
      <c r="BL575" s="176"/>
      <c r="BM575" s="176"/>
      <c r="BN575" s="176"/>
      <c r="BO575" s="176"/>
      <c r="BP575" s="176"/>
      <c r="BQ575" s="176"/>
      <c r="BR575" s="176"/>
      <c r="BS575" s="176"/>
      <c r="BT575" s="176"/>
      <c r="BU575" s="176"/>
      <c r="BV575" s="176"/>
      <c r="BW575" s="176"/>
      <c r="BX575" s="176"/>
      <c r="BY575" s="176"/>
      <c r="BZ575" s="176"/>
      <c r="CA575" s="176"/>
      <c r="CB575" s="176"/>
      <c r="CC575" s="176"/>
      <c r="CD575" s="176"/>
      <c r="CE575" s="176"/>
      <c r="CF575" s="176"/>
      <c r="CG575" s="176"/>
      <c r="CH575" s="176"/>
      <c r="CI575" s="176"/>
      <c r="CJ575" s="176"/>
      <c r="CK575" s="176"/>
      <c r="CL575" s="176"/>
      <c r="CM575" s="176"/>
      <c r="CN575" s="176"/>
      <c r="CO575" s="176"/>
      <c r="CP575" s="176"/>
      <c r="CQ575" s="176"/>
      <c r="CR575" s="176"/>
      <c r="CS575" s="176"/>
      <c r="CT575" s="176"/>
      <c r="CU575" s="176"/>
      <c r="CV575" s="176"/>
      <c r="CW575" s="176"/>
    </row>
    <row r="576" spans="1:101" s="179" customFormat="1" ht="20.100000000000001" customHeight="1">
      <c r="A576" s="657">
        <f t="shared" si="140"/>
        <v>533</v>
      </c>
      <c r="B576" s="196" t="str">
        <f t="shared" si="135"/>
        <v>Swansea Bay UHB</v>
      </c>
      <c r="C576" s="89"/>
      <c r="D576" s="89"/>
      <c r="E576" s="89"/>
      <c r="F576" s="89"/>
      <c r="G576" s="89"/>
      <c r="H576" s="197">
        <f t="shared" si="136"/>
        <v>0</v>
      </c>
      <c r="I576" s="197"/>
      <c r="J576" s="89"/>
      <c r="K576" s="90"/>
      <c r="L576" s="90"/>
      <c r="M576" s="89"/>
      <c r="N576" s="89"/>
      <c r="O576" s="89"/>
      <c r="P576" s="89"/>
      <c r="Q576" s="89"/>
      <c r="R576" s="122"/>
      <c r="S576" s="122"/>
      <c r="T576" s="122"/>
      <c r="U576" s="123"/>
      <c r="V576" s="123"/>
      <c r="W576" s="123"/>
      <c r="X576" s="122"/>
      <c r="Y576" s="122"/>
      <c r="Z576" s="122"/>
      <c r="AA576" s="122"/>
      <c r="AB576" s="122"/>
      <c r="AC576" s="122"/>
      <c r="AD576" s="197">
        <f t="shared" si="129"/>
        <v>0</v>
      </c>
      <c r="AE576" s="196" t="str">
        <f t="shared" si="141"/>
        <v/>
      </c>
      <c r="AF576" s="196" t="str">
        <f t="shared" si="130"/>
        <v/>
      </c>
      <c r="AG576" s="196" t="str">
        <f t="shared" si="131"/>
        <v/>
      </c>
      <c r="AH576" s="196" t="str">
        <f t="shared" si="132"/>
        <v/>
      </c>
      <c r="AI576" s="196" t="str">
        <f t="shared" si="133"/>
        <v/>
      </c>
      <c r="AJ576" s="196" t="str">
        <f t="shared" si="134"/>
        <v/>
      </c>
      <c r="AK576" s="196" t="str">
        <f t="shared" si="137"/>
        <v/>
      </c>
      <c r="AL576" s="196" t="str">
        <f t="shared" si="138"/>
        <v/>
      </c>
      <c r="AM576" s="176"/>
      <c r="AN576" s="176">
        <f t="shared" si="139"/>
        <v>0</v>
      </c>
      <c r="AO576" s="176"/>
      <c r="AP576" s="176"/>
      <c r="AQ576" s="176"/>
      <c r="AR576" s="176"/>
      <c r="AS576" s="176"/>
      <c r="AT576" s="176"/>
      <c r="AU576" s="176"/>
      <c r="AV576" s="176"/>
      <c r="AW576" s="176"/>
      <c r="AX576" s="176"/>
      <c r="AY576" s="176"/>
      <c r="AZ576" s="176"/>
      <c r="BA576" s="176"/>
      <c r="BB576" s="176"/>
      <c r="BC576" s="176"/>
      <c r="BD576" s="176"/>
      <c r="BE576" s="176"/>
      <c r="BF576" s="176"/>
      <c r="BG576" s="176"/>
      <c r="BH576" s="176"/>
      <c r="BI576" s="176"/>
      <c r="BJ576" s="176"/>
      <c r="BK576" s="176"/>
      <c r="BL576" s="176"/>
      <c r="BM576" s="176"/>
      <c r="BN576" s="176"/>
      <c r="BO576" s="176"/>
      <c r="BP576" s="176"/>
      <c r="BQ576" s="176"/>
      <c r="BR576" s="176"/>
      <c r="BS576" s="176"/>
      <c r="BT576" s="176"/>
      <c r="BU576" s="176"/>
      <c r="BV576" s="176"/>
      <c r="BW576" s="176"/>
      <c r="BX576" s="176"/>
      <c r="BY576" s="176"/>
      <c r="BZ576" s="176"/>
      <c r="CA576" s="176"/>
      <c r="CB576" s="176"/>
      <c r="CC576" s="176"/>
      <c r="CD576" s="176"/>
      <c r="CE576" s="176"/>
      <c r="CF576" s="176"/>
      <c r="CG576" s="176"/>
      <c r="CH576" s="176"/>
      <c r="CI576" s="176"/>
      <c r="CJ576" s="176"/>
      <c r="CK576" s="176"/>
      <c r="CL576" s="176"/>
      <c r="CM576" s="176"/>
      <c r="CN576" s="176"/>
      <c r="CO576" s="176"/>
      <c r="CP576" s="176"/>
      <c r="CQ576" s="176"/>
      <c r="CR576" s="176"/>
      <c r="CS576" s="176"/>
      <c r="CT576" s="176"/>
      <c r="CU576" s="176"/>
      <c r="CV576" s="176"/>
      <c r="CW576" s="176"/>
    </row>
    <row r="577" spans="1:101" s="179" customFormat="1" ht="20.100000000000001" customHeight="1">
      <c r="A577" s="657">
        <f t="shared" si="140"/>
        <v>534</v>
      </c>
      <c r="B577" s="196" t="str">
        <f t="shared" si="135"/>
        <v>Swansea Bay UHB</v>
      </c>
      <c r="C577" s="89"/>
      <c r="D577" s="89"/>
      <c r="E577" s="89"/>
      <c r="F577" s="89"/>
      <c r="G577" s="89"/>
      <c r="H577" s="197">
        <f t="shared" si="136"/>
        <v>0</v>
      </c>
      <c r="I577" s="197"/>
      <c r="J577" s="89"/>
      <c r="K577" s="90"/>
      <c r="L577" s="90"/>
      <c r="M577" s="89"/>
      <c r="N577" s="89"/>
      <c r="O577" s="89"/>
      <c r="P577" s="89"/>
      <c r="Q577" s="89"/>
      <c r="R577" s="122"/>
      <c r="S577" s="122"/>
      <c r="T577" s="122"/>
      <c r="U577" s="123"/>
      <c r="V577" s="123"/>
      <c r="W577" s="123"/>
      <c r="X577" s="122"/>
      <c r="Y577" s="122"/>
      <c r="Z577" s="122"/>
      <c r="AA577" s="122"/>
      <c r="AB577" s="122"/>
      <c r="AC577" s="122"/>
      <c r="AD577" s="197">
        <f t="shared" si="129"/>
        <v>0</v>
      </c>
      <c r="AE577" s="196" t="str">
        <f t="shared" si="141"/>
        <v/>
      </c>
      <c r="AF577" s="196" t="str">
        <f t="shared" si="130"/>
        <v/>
      </c>
      <c r="AG577" s="196" t="str">
        <f t="shared" si="131"/>
        <v/>
      </c>
      <c r="AH577" s="196" t="str">
        <f t="shared" si="132"/>
        <v/>
      </c>
      <c r="AI577" s="196" t="str">
        <f t="shared" si="133"/>
        <v/>
      </c>
      <c r="AJ577" s="196" t="str">
        <f t="shared" si="134"/>
        <v/>
      </c>
      <c r="AK577" s="196" t="str">
        <f t="shared" si="137"/>
        <v/>
      </c>
      <c r="AL577" s="196" t="str">
        <f t="shared" si="138"/>
        <v/>
      </c>
      <c r="AM577" s="176"/>
      <c r="AN577" s="176">
        <f t="shared" si="139"/>
        <v>0</v>
      </c>
      <c r="AO577" s="176"/>
      <c r="AP577" s="176"/>
      <c r="AQ577" s="176"/>
      <c r="AR577" s="176"/>
      <c r="AS577" s="176"/>
      <c r="AT577" s="176"/>
      <c r="AU577" s="176"/>
      <c r="AV577" s="176"/>
      <c r="AW577" s="176"/>
      <c r="AX577" s="176"/>
      <c r="AY577" s="176"/>
      <c r="AZ577" s="176"/>
      <c r="BA577" s="176"/>
      <c r="BB577" s="176"/>
      <c r="BC577" s="176"/>
      <c r="BD577" s="176"/>
      <c r="BE577" s="176"/>
      <c r="BF577" s="176"/>
      <c r="BG577" s="176"/>
      <c r="BH577" s="176"/>
      <c r="BI577" s="176"/>
      <c r="BJ577" s="176"/>
      <c r="BK577" s="176"/>
      <c r="BL577" s="176"/>
      <c r="BM577" s="176"/>
      <c r="BN577" s="176"/>
      <c r="BO577" s="176"/>
      <c r="BP577" s="176"/>
      <c r="BQ577" s="176"/>
      <c r="BR577" s="176"/>
      <c r="BS577" s="176"/>
      <c r="BT577" s="176"/>
      <c r="BU577" s="176"/>
      <c r="BV577" s="176"/>
      <c r="BW577" s="176"/>
      <c r="BX577" s="176"/>
      <c r="BY577" s="176"/>
      <c r="BZ577" s="176"/>
      <c r="CA577" s="176"/>
      <c r="CB577" s="176"/>
      <c r="CC577" s="176"/>
      <c r="CD577" s="176"/>
      <c r="CE577" s="176"/>
      <c r="CF577" s="176"/>
      <c r="CG577" s="176"/>
      <c r="CH577" s="176"/>
      <c r="CI577" s="176"/>
      <c r="CJ577" s="176"/>
      <c r="CK577" s="176"/>
      <c r="CL577" s="176"/>
      <c r="CM577" s="176"/>
      <c r="CN577" s="176"/>
      <c r="CO577" s="176"/>
      <c r="CP577" s="176"/>
      <c r="CQ577" s="176"/>
      <c r="CR577" s="176"/>
      <c r="CS577" s="176"/>
      <c r="CT577" s="176"/>
      <c r="CU577" s="176"/>
      <c r="CV577" s="176"/>
      <c r="CW577" s="176"/>
    </row>
    <row r="578" spans="1:101" s="179" customFormat="1" ht="20.100000000000001" customHeight="1">
      <c r="A578" s="657">
        <f t="shared" si="140"/>
        <v>535</v>
      </c>
      <c r="B578" s="196" t="str">
        <f t="shared" si="135"/>
        <v>Swansea Bay UHB</v>
      </c>
      <c r="C578" s="89"/>
      <c r="D578" s="89"/>
      <c r="E578" s="89"/>
      <c r="F578" s="89"/>
      <c r="G578" s="89"/>
      <c r="H578" s="197">
        <f t="shared" si="136"/>
        <v>0</v>
      </c>
      <c r="I578" s="197"/>
      <c r="J578" s="89"/>
      <c r="K578" s="90"/>
      <c r="L578" s="90"/>
      <c r="M578" s="89"/>
      <c r="N578" s="89"/>
      <c r="O578" s="89"/>
      <c r="P578" s="89"/>
      <c r="Q578" s="89"/>
      <c r="R578" s="122"/>
      <c r="S578" s="122"/>
      <c r="T578" s="122"/>
      <c r="U578" s="123"/>
      <c r="V578" s="123"/>
      <c r="W578" s="123"/>
      <c r="X578" s="122"/>
      <c r="Y578" s="122"/>
      <c r="Z578" s="122"/>
      <c r="AA578" s="122"/>
      <c r="AB578" s="122"/>
      <c r="AC578" s="122"/>
      <c r="AD578" s="197">
        <f t="shared" si="129"/>
        <v>0</v>
      </c>
      <c r="AE578" s="196" t="str">
        <f t="shared" si="141"/>
        <v/>
      </c>
      <c r="AF578" s="196" t="str">
        <f t="shared" si="130"/>
        <v/>
      </c>
      <c r="AG578" s="196" t="str">
        <f t="shared" si="131"/>
        <v/>
      </c>
      <c r="AH578" s="196" t="str">
        <f t="shared" si="132"/>
        <v/>
      </c>
      <c r="AI578" s="196" t="str">
        <f t="shared" si="133"/>
        <v/>
      </c>
      <c r="AJ578" s="196" t="str">
        <f t="shared" si="134"/>
        <v/>
      </c>
      <c r="AK578" s="196" t="str">
        <f t="shared" si="137"/>
        <v/>
      </c>
      <c r="AL578" s="196" t="str">
        <f t="shared" si="138"/>
        <v/>
      </c>
      <c r="AM578" s="176"/>
      <c r="AN578" s="176">
        <f t="shared" si="139"/>
        <v>0</v>
      </c>
      <c r="AO578" s="176"/>
      <c r="AP578" s="176"/>
      <c r="AQ578" s="176"/>
      <c r="AR578" s="176"/>
      <c r="AS578" s="176"/>
      <c r="AT578" s="176"/>
      <c r="AU578" s="176"/>
      <c r="AV578" s="176"/>
      <c r="AW578" s="176"/>
      <c r="AX578" s="176"/>
      <c r="AY578" s="176"/>
      <c r="AZ578" s="176"/>
      <c r="BA578" s="176"/>
      <c r="BB578" s="176"/>
      <c r="BC578" s="176"/>
      <c r="BD578" s="176"/>
      <c r="BE578" s="176"/>
      <c r="BF578" s="176"/>
      <c r="BG578" s="176"/>
      <c r="BH578" s="176"/>
      <c r="BI578" s="176"/>
      <c r="BJ578" s="176"/>
      <c r="BK578" s="176"/>
      <c r="BL578" s="176"/>
      <c r="BM578" s="176"/>
      <c r="BN578" s="176"/>
      <c r="BO578" s="176"/>
      <c r="BP578" s="176"/>
      <c r="BQ578" s="176"/>
      <c r="BR578" s="176"/>
      <c r="BS578" s="176"/>
      <c r="BT578" s="176"/>
      <c r="BU578" s="176"/>
      <c r="BV578" s="176"/>
      <c r="BW578" s="176"/>
      <c r="BX578" s="176"/>
      <c r="BY578" s="176"/>
      <c r="BZ578" s="176"/>
      <c r="CA578" s="176"/>
      <c r="CB578" s="176"/>
      <c r="CC578" s="176"/>
      <c r="CD578" s="176"/>
      <c r="CE578" s="176"/>
      <c r="CF578" s="176"/>
      <c r="CG578" s="176"/>
      <c r="CH578" s="176"/>
      <c r="CI578" s="176"/>
      <c r="CJ578" s="176"/>
      <c r="CK578" s="176"/>
      <c r="CL578" s="176"/>
      <c r="CM578" s="176"/>
      <c r="CN578" s="176"/>
      <c r="CO578" s="176"/>
      <c r="CP578" s="176"/>
      <c r="CQ578" s="176"/>
      <c r="CR578" s="176"/>
      <c r="CS578" s="176"/>
      <c r="CT578" s="176"/>
      <c r="CU578" s="176"/>
      <c r="CV578" s="176"/>
      <c r="CW578" s="176"/>
    </row>
    <row r="579" spans="1:101" s="179" customFormat="1" ht="20.100000000000001" customHeight="1">
      <c r="A579" s="657">
        <f t="shared" si="140"/>
        <v>536</v>
      </c>
      <c r="B579" s="196" t="str">
        <f t="shared" si="135"/>
        <v>Swansea Bay UHB</v>
      </c>
      <c r="C579" s="89"/>
      <c r="D579" s="89"/>
      <c r="E579" s="89"/>
      <c r="F579" s="89"/>
      <c r="G579" s="89"/>
      <c r="H579" s="197">
        <f t="shared" si="136"/>
        <v>0</v>
      </c>
      <c r="I579" s="197"/>
      <c r="J579" s="89"/>
      <c r="K579" s="90"/>
      <c r="L579" s="90"/>
      <c r="M579" s="89"/>
      <c r="N579" s="89"/>
      <c r="O579" s="89"/>
      <c r="P579" s="89"/>
      <c r="Q579" s="89"/>
      <c r="R579" s="122"/>
      <c r="S579" s="122"/>
      <c r="T579" s="122"/>
      <c r="U579" s="123"/>
      <c r="V579" s="123"/>
      <c r="W579" s="123"/>
      <c r="X579" s="122"/>
      <c r="Y579" s="122"/>
      <c r="Z579" s="122"/>
      <c r="AA579" s="122"/>
      <c r="AB579" s="122"/>
      <c r="AC579" s="122"/>
      <c r="AD579" s="197">
        <f t="shared" si="129"/>
        <v>0</v>
      </c>
      <c r="AE579" s="196" t="str">
        <f t="shared" si="141"/>
        <v/>
      </c>
      <c r="AF579" s="196" t="str">
        <f t="shared" si="130"/>
        <v/>
      </c>
      <c r="AG579" s="196" t="str">
        <f t="shared" si="131"/>
        <v/>
      </c>
      <c r="AH579" s="196" t="str">
        <f t="shared" si="132"/>
        <v/>
      </c>
      <c r="AI579" s="196" t="str">
        <f t="shared" si="133"/>
        <v/>
      </c>
      <c r="AJ579" s="196" t="str">
        <f t="shared" si="134"/>
        <v/>
      </c>
      <c r="AK579" s="196" t="str">
        <f t="shared" si="137"/>
        <v/>
      </c>
      <c r="AL579" s="196" t="str">
        <f t="shared" si="138"/>
        <v/>
      </c>
      <c r="AM579" s="176"/>
      <c r="AN579" s="176">
        <f t="shared" si="139"/>
        <v>0</v>
      </c>
      <c r="AO579" s="176"/>
      <c r="AP579" s="176"/>
      <c r="AQ579" s="176"/>
      <c r="AR579" s="176"/>
      <c r="AS579" s="176"/>
      <c r="AT579" s="176"/>
      <c r="AU579" s="176"/>
      <c r="AV579" s="176"/>
      <c r="AW579" s="176"/>
      <c r="AX579" s="176"/>
      <c r="AY579" s="176"/>
      <c r="AZ579" s="176"/>
      <c r="BA579" s="176"/>
      <c r="BB579" s="176"/>
      <c r="BC579" s="176"/>
      <c r="BD579" s="176"/>
      <c r="BE579" s="176"/>
      <c r="BF579" s="176"/>
      <c r="BG579" s="176"/>
      <c r="BH579" s="176"/>
      <c r="BI579" s="176"/>
      <c r="BJ579" s="176"/>
      <c r="BK579" s="176"/>
      <c r="BL579" s="176"/>
      <c r="BM579" s="176"/>
      <c r="BN579" s="176"/>
      <c r="BO579" s="176"/>
      <c r="BP579" s="176"/>
      <c r="BQ579" s="176"/>
      <c r="BR579" s="176"/>
      <c r="BS579" s="176"/>
      <c r="BT579" s="176"/>
      <c r="BU579" s="176"/>
      <c r="BV579" s="176"/>
      <c r="BW579" s="176"/>
      <c r="BX579" s="176"/>
      <c r="BY579" s="176"/>
      <c r="BZ579" s="176"/>
      <c r="CA579" s="176"/>
      <c r="CB579" s="176"/>
      <c r="CC579" s="176"/>
      <c r="CD579" s="176"/>
      <c r="CE579" s="176"/>
      <c r="CF579" s="176"/>
      <c r="CG579" s="176"/>
      <c r="CH579" s="176"/>
      <c r="CI579" s="176"/>
      <c r="CJ579" s="176"/>
      <c r="CK579" s="176"/>
      <c r="CL579" s="176"/>
      <c r="CM579" s="176"/>
      <c r="CN579" s="176"/>
      <c r="CO579" s="176"/>
      <c r="CP579" s="176"/>
      <c r="CQ579" s="176"/>
      <c r="CR579" s="176"/>
      <c r="CS579" s="176"/>
      <c r="CT579" s="176"/>
      <c r="CU579" s="176"/>
      <c r="CV579" s="176"/>
      <c r="CW579" s="176"/>
    </row>
    <row r="580" spans="1:101" s="179" customFormat="1" ht="20.100000000000001" customHeight="1">
      <c r="A580" s="657">
        <f t="shared" si="140"/>
        <v>537</v>
      </c>
      <c r="B580" s="196" t="str">
        <f t="shared" si="135"/>
        <v>Swansea Bay UHB</v>
      </c>
      <c r="C580" s="89"/>
      <c r="D580" s="89"/>
      <c r="E580" s="89"/>
      <c r="F580" s="89"/>
      <c r="G580" s="89"/>
      <c r="H580" s="197">
        <f t="shared" si="136"/>
        <v>0</v>
      </c>
      <c r="I580" s="197"/>
      <c r="J580" s="89"/>
      <c r="K580" s="90"/>
      <c r="L580" s="90"/>
      <c r="M580" s="89"/>
      <c r="N580" s="89"/>
      <c r="O580" s="89"/>
      <c r="P580" s="89"/>
      <c r="Q580" s="89"/>
      <c r="R580" s="122"/>
      <c r="S580" s="122"/>
      <c r="T580" s="122"/>
      <c r="U580" s="123"/>
      <c r="V580" s="123"/>
      <c r="W580" s="123"/>
      <c r="X580" s="122"/>
      <c r="Y580" s="122"/>
      <c r="Z580" s="122"/>
      <c r="AA580" s="122"/>
      <c r="AB580" s="122"/>
      <c r="AC580" s="122"/>
      <c r="AD580" s="197">
        <f t="shared" si="129"/>
        <v>0</v>
      </c>
      <c r="AE580" s="196" t="str">
        <f t="shared" si="141"/>
        <v/>
      </c>
      <c r="AF580" s="196" t="str">
        <f t="shared" si="130"/>
        <v/>
      </c>
      <c r="AG580" s="196" t="str">
        <f t="shared" si="131"/>
        <v/>
      </c>
      <c r="AH580" s="196" t="str">
        <f t="shared" si="132"/>
        <v/>
      </c>
      <c r="AI580" s="196" t="str">
        <f t="shared" si="133"/>
        <v/>
      </c>
      <c r="AJ580" s="196" t="str">
        <f t="shared" si="134"/>
        <v/>
      </c>
      <c r="AK580" s="196" t="str">
        <f t="shared" si="137"/>
        <v/>
      </c>
      <c r="AL580" s="196" t="str">
        <f t="shared" si="138"/>
        <v/>
      </c>
      <c r="AM580" s="176"/>
      <c r="AN580" s="176">
        <f t="shared" si="139"/>
        <v>0</v>
      </c>
      <c r="AO580" s="176"/>
      <c r="AP580" s="176"/>
      <c r="AQ580" s="176"/>
      <c r="AR580" s="176"/>
      <c r="AS580" s="176"/>
      <c r="AT580" s="176"/>
      <c r="AU580" s="176"/>
      <c r="AV580" s="176"/>
      <c r="AW580" s="176"/>
      <c r="AX580" s="176"/>
      <c r="AY580" s="176"/>
      <c r="AZ580" s="176"/>
      <c r="BA580" s="176"/>
      <c r="BB580" s="176"/>
      <c r="BC580" s="176"/>
      <c r="BD580" s="176"/>
      <c r="BE580" s="176"/>
      <c r="BF580" s="176"/>
      <c r="BG580" s="176"/>
      <c r="BH580" s="176"/>
      <c r="BI580" s="176"/>
      <c r="BJ580" s="176"/>
      <c r="BK580" s="176"/>
      <c r="BL580" s="176"/>
      <c r="BM580" s="176"/>
      <c r="BN580" s="176"/>
      <c r="BO580" s="176"/>
      <c r="BP580" s="176"/>
      <c r="BQ580" s="176"/>
      <c r="BR580" s="176"/>
      <c r="BS580" s="176"/>
      <c r="BT580" s="176"/>
      <c r="BU580" s="176"/>
      <c r="BV580" s="176"/>
      <c r="BW580" s="176"/>
      <c r="BX580" s="176"/>
      <c r="BY580" s="176"/>
      <c r="BZ580" s="176"/>
      <c r="CA580" s="176"/>
      <c r="CB580" s="176"/>
      <c r="CC580" s="176"/>
      <c r="CD580" s="176"/>
      <c r="CE580" s="176"/>
      <c r="CF580" s="176"/>
      <c r="CG580" s="176"/>
      <c r="CH580" s="176"/>
      <c r="CI580" s="176"/>
      <c r="CJ580" s="176"/>
      <c r="CK580" s="176"/>
      <c r="CL580" s="176"/>
      <c r="CM580" s="176"/>
      <c r="CN580" s="176"/>
      <c r="CO580" s="176"/>
      <c r="CP580" s="176"/>
      <c r="CQ580" s="176"/>
      <c r="CR580" s="176"/>
      <c r="CS580" s="176"/>
      <c r="CT580" s="176"/>
      <c r="CU580" s="176"/>
      <c r="CV580" s="176"/>
      <c r="CW580" s="176"/>
    </row>
    <row r="581" spans="1:101" s="179" customFormat="1" ht="20.100000000000001" customHeight="1">
      <c r="A581" s="657">
        <f t="shared" si="140"/>
        <v>538</v>
      </c>
      <c r="B581" s="196" t="str">
        <f t="shared" si="135"/>
        <v>Swansea Bay UHB</v>
      </c>
      <c r="C581" s="89"/>
      <c r="D581" s="89"/>
      <c r="E581" s="89"/>
      <c r="F581" s="89"/>
      <c r="G581" s="89"/>
      <c r="H581" s="197">
        <f t="shared" si="136"/>
        <v>0</v>
      </c>
      <c r="I581" s="197"/>
      <c r="J581" s="89"/>
      <c r="K581" s="90"/>
      <c r="L581" s="90"/>
      <c r="M581" s="89"/>
      <c r="N581" s="89"/>
      <c r="O581" s="89"/>
      <c r="P581" s="89"/>
      <c r="Q581" s="89"/>
      <c r="R581" s="122"/>
      <c r="S581" s="122"/>
      <c r="T581" s="122"/>
      <c r="U581" s="123"/>
      <c r="V581" s="123"/>
      <c r="W581" s="123"/>
      <c r="X581" s="122"/>
      <c r="Y581" s="122"/>
      <c r="Z581" s="122"/>
      <c r="AA581" s="122"/>
      <c r="AB581" s="122"/>
      <c r="AC581" s="122"/>
      <c r="AD581" s="197">
        <f t="shared" si="129"/>
        <v>0</v>
      </c>
      <c r="AE581" s="196" t="str">
        <f t="shared" si="141"/>
        <v/>
      </c>
      <c r="AF581" s="196" t="str">
        <f t="shared" si="130"/>
        <v/>
      </c>
      <c r="AG581" s="196" t="str">
        <f t="shared" si="131"/>
        <v/>
      </c>
      <c r="AH581" s="196" t="str">
        <f t="shared" si="132"/>
        <v/>
      </c>
      <c r="AI581" s="196" t="str">
        <f t="shared" si="133"/>
        <v/>
      </c>
      <c r="AJ581" s="196" t="str">
        <f t="shared" si="134"/>
        <v/>
      </c>
      <c r="AK581" s="196" t="str">
        <f t="shared" si="137"/>
        <v/>
      </c>
      <c r="AL581" s="196" t="str">
        <f t="shared" si="138"/>
        <v/>
      </c>
      <c r="AM581" s="176"/>
      <c r="AN581" s="176">
        <f t="shared" si="139"/>
        <v>0</v>
      </c>
      <c r="AO581" s="176"/>
      <c r="AP581" s="176"/>
      <c r="AQ581" s="176"/>
      <c r="AR581" s="176"/>
      <c r="AS581" s="176"/>
      <c r="AT581" s="176"/>
      <c r="AU581" s="176"/>
      <c r="AV581" s="176"/>
      <c r="AW581" s="176"/>
      <c r="AX581" s="176"/>
      <c r="AY581" s="176"/>
      <c r="AZ581" s="176"/>
      <c r="BA581" s="176"/>
      <c r="BB581" s="176"/>
      <c r="BC581" s="176"/>
      <c r="BD581" s="176"/>
      <c r="BE581" s="176"/>
      <c r="BF581" s="176"/>
      <c r="BG581" s="176"/>
      <c r="BH581" s="176"/>
      <c r="BI581" s="176"/>
      <c r="BJ581" s="176"/>
      <c r="BK581" s="176"/>
      <c r="BL581" s="176"/>
      <c r="BM581" s="176"/>
      <c r="BN581" s="176"/>
      <c r="BO581" s="176"/>
      <c r="BP581" s="176"/>
      <c r="BQ581" s="176"/>
      <c r="BR581" s="176"/>
      <c r="BS581" s="176"/>
      <c r="BT581" s="176"/>
      <c r="BU581" s="176"/>
      <c r="BV581" s="176"/>
      <c r="BW581" s="176"/>
      <c r="BX581" s="176"/>
      <c r="BY581" s="176"/>
      <c r="BZ581" s="176"/>
      <c r="CA581" s="176"/>
      <c r="CB581" s="176"/>
      <c r="CC581" s="176"/>
      <c r="CD581" s="176"/>
      <c r="CE581" s="176"/>
      <c r="CF581" s="176"/>
      <c r="CG581" s="176"/>
      <c r="CH581" s="176"/>
      <c r="CI581" s="176"/>
      <c r="CJ581" s="176"/>
      <c r="CK581" s="176"/>
      <c r="CL581" s="176"/>
      <c r="CM581" s="176"/>
      <c r="CN581" s="176"/>
      <c r="CO581" s="176"/>
      <c r="CP581" s="176"/>
      <c r="CQ581" s="176"/>
      <c r="CR581" s="176"/>
      <c r="CS581" s="176"/>
      <c r="CT581" s="176"/>
      <c r="CU581" s="176"/>
      <c r="CV581" s="176"/>
      <c r="CW581" s="176"/>
    </row>
    <row r="582" spans="1:101" s="179" customFormat="1" ht="20.100000000000001" customHeight="1">
      <c r="A582" s="657">
        <f t="shared" si="140"/>
        <v>539</v>
      </c>
      <c r="B582" s="196" t="str">
        <f t="shared" si="135"/>
        <v>Swansea Bay UHB</v>
      </c>
      <c r="C582" s="89"/>
      <c r="D582" s="89"/>
      <c r="E582" s="89"/>
      <c r="F582" s="89"/>
      <c r="G582" s="89"/>
      <c r="H582" s="197">
        <f t="shared" si="136"/>
        <v>0</v>
      </c>
      <c r="I582" s="197"/>
      <c r="J582" s="89"/>
      <c r="K582" s="90"/>
      <c r="L582" s="90"/>
      <c r="M582" s="89"/>
      <c r="N582" s="89"/>
      <c r="O582" s="89"/>
      <c r="P582" s="89"/>
      <c r="Q582" s="89"/>
      <c r="R582" s="122"/>
      <c r="S582" s="122"/>
      <c r="T582" s="122"/>
      <c r="U582" s="123"/>
      <c r="V582" s="123"/>
      <c r="W582" s="123"/>
      <c r="X582" s="122"/>
      <c r="Y582" s="122"/>
      <c r="Z582" s="122"/>
      <c r="AA582" s="122"/>
      <c r="AB582" s="122"/>
      <c r="AC582" s="122"/>
      <c r="AD582" s="197">
        <f t="shared" si="129"/>
        <v>0</v>
      </c>
      <c r="AE582" s="196" t="str">
        <f t="shared" si="141"/>
        <v/>
      </c>
      <c r="AF582" s="196" t="str">
        <f t="shared" si="130"/>
        <v/>
      </c>
      <c r="AG582" s="196" t="str">
        <f t="shared" si="131"/>
        <v/>
      </c>
      <c r="AH582" s="196" t="str">
        <f t="shared" si="132"/>
        <v/>
      </c>
      <c r="AI582" s="196" t="str">
        <f t="shared" si="133"/>
        <v/>
      </c>
      <c r="AJ582" s="196" t="str">
        <f t="shared" si="134"/>
        <v/>
      </c>
      <c r="AK582" s="196" t="str">
        <f t="shared" si="137"/>
        <v/>
      </c>
      <c r="AL582" s="196" t="str">
        <f t="shared" si="138"/>
        <v/>
      </c>
      <c r="AM582" s="176"/>
      <c r="AN582" s="176">
        <f t="shared" si="139"/>
        <v>0</v>
      </c>
      <c r="AO582" s="176"/>
      <c r="AP582" s="176"/>
      <c r="AQ582" s="176"/>
      <c r="AR582" s="176"/>
      <c r="AS582" s="176"/>
      <c r="AT582" s="176"/>
      <c r="AU582" s="176"/>
      <c r="AV582" s="176"/>
      <c r="AW582" s="176"/>
      <c r="AX582" s="176"/>
      <c r="AY582" s="176"/>
      <c r="AZ582" s="176"/>
      <c r="BA582" s="176"/>
      <c r="BB582" s="176"/>
      <c r="BC582" s="176"/>
      <c r="BD582" s="176"/>
      <c r="BE582" s="176"/>
      <c r="BF582" s="176"/>
      <c r="BG582" s="176"/>
      <c r="BH582" s="176"/>
      <c r="BI582" s="176"/>
      <c r="BJ582" s="176"/>
      <c r="BK582" s="176"/>
      <c r="BL582" s="176"/>
      <c r="BM582" s="176"/>
      <c r="BN582" s="176"/>
      <c r="BO582" s="176"/>
      <c r="BP582" s="176"/>
      <c r="BQ582" s="176"/>
      <c r="BR582" s="176"/>
      <c r="BS582" s="176"/>
      <c r="BT582" s="176"/>
      <c r="BU582" s="176"/>
      <c r="BV582" s="176"/>
      <c r="BW582" s="176"/>
      <c r="BX582" s="176"/>
      <c r="BY582" s="176"/>
      <c r="BZ582" s="176"/>
      <c r="CA582" s="176"/>
      <c r="CB582" s="176"/>
      <c r="CC582" s="176"/>
      <c r="CD582" s="176"/>
      <c r="CE582" s="176"/>
      <c r="CF582" s="176"/>
      <c r="CG582" s="176"/>
      <c r="CH582" s="176"/>
      <c r="CI582" s="176"/>
      <c r="CJ582" s="176"/>
      <c r="CK582" s="176"/>
      <c r="CL582" s="176"/>
      <c r="CM582" s="176"/>
      <c r="CN582" s="176"/>
      <c r="CO582" s="176"/>
      <c r="CP582" s="176"/>
      <c r="CQ582" s="176"/>
      <c r="CR582" s="176"/>
      <c r="CS582" s="176"/>
      <c r="CT582" s="176"/>
      <c r="CU582" s="176"/>
      <c r="CV582" s="176"/>
      <c r="CW582" s="176"/>
    </row>
    <row r="583" spans="1:101" s="179" customFormat="1" ht="20.100000000000001" customHeight="1">
      <c r="A583" s="657">
        <f t="shared" si="140"/>
        <v>540</v>
      </c>
      <c r="B583" s="196" t="str">
        <f t="shared" si="135"/>
        <v>Swansea Bay UHB</v>
      </c>
      <c r="C583" s="89"/>
      <c r="D583" s="89"/>
      <c r="E583" s="89"/>
      <c r="F583" s="89"/>
      <c r="G583" s="89"/>
      <c r="H583" s="197">
        <f t="shared" si="136"/>
        <v>0</v>
      </c>
      <c r="I583" s="197"/>
      <c r="J583" s="89"/>
      <c r="K583" s="90"/>
      <c r="L583" s="90"/>
      <c r="M583" s="89"/>
      <c r="N583" s="89"/>
      <c r="O583" s="89"/>
      <c r="P583" s="89"/>
      <c r="Q583" s="89"/>
      <c r="R583" s="122"/>
      <c r="S583" s="122"/>
      <c r="T583" s="122"/>
      <c r="U583" s="123"/>
      <c r="V583" s="123"/>
      <c r="W583" s="123"/>
      <c r="X583" s="122"/>
      <c r="Y583" s="122"/>
      <c r="Z583" s="122"/>
      <c r="AA583" s="122"/>
      <c r="AB583" s="122"/>
      <c r="AC583" s="122"/>
      <c r="AD583" s="197">
        <f t="shared" si="129"/>
        <v>0</v>
      </c>
      <c r="AE583" s="196" t="str">
        <f t="shared" si="141"/>
        <v/>
      </c>
      <c r="AF583" s="196" t="str">
        <f t="shared" si="130"/>
        <v/>
      </c>
      <c r="AG583" s="196" t="str">
        <f t="shared" si="131"/>
        <v/>
      </c>
      <c r="AH583" s="196" t="str">
        <f t="shared" si="132"/>
        <v/>
      </c>
      <c r="AI583" s="196" t="str">
        <f t="shared" si="133"/>
        <v/>
      </c>
      <c r="AJ583" s="196" t="str">
        <f t="shared" si="134"/>
        <v/>
      </c>
      <c r="AK583" s="196" t="str">
        <f t="shared" si="137"/>
        <v/>
      </c>
      <c r="AL583" s="196" t="str">
        <f t="shared" si="138"/>
        <v/>
      </c>
      <c r="AM583" s="176"/>
      <c r="AN583" s="176">
        <f t="shared" si="139"/>
        <v>0</v>
      </c>
      <c r="AO583" s="176"/>
      <c r="AP583" s="176"/>
      <c r="AQ583" s="176"/>
      <c r="AR583" s="176"/>
      <c r="AS583" s="176"/>
      <c r="AT583" s="176"/>
      <c r="AU583" s="176"/>
      <c r="AV583" s="176"/>
      <c r="AW583" s="176"/>
      <c r="AX583" s="176"/>
      <c r="AY583" s="176"/>
      <c r="AZ583" s="176"/>
      <c r="BA583" s="176"/>
      <c r="BB583" s="176"/>
      <c r="BC583" s="176"/>
      <c r="BD583" s="176"/>
      <c r="BE583" s="176"/>
      <c r="BF583" s="176"/>
      <c r="BG583" s="176"/>
      <c r="BH583" s="176"/>
      <c r="BI583" s="176"/>
      <c r="BJ583" s="176"/>
      <c r="BK583" s="176"/>
      <c r="BL583" s="176"/>
      <c r="BM583" s="176"/>
      <c r="BN583" s="176"/>
      <c r="BO583" s="176"/>
      <c r="BP583" s="176"/>
      <c r="BQ583" s="176"/>
      <c r="BR583" s="176"/>
      <c r="BS583" s="176"/>
      <c r="BT583" s="176"/>
      <c r="BU583" s="176"/>
      <c r="BV583" s="176"/>
      <c r="BW583" s="176"/>
      <c r="BX583" s="176"/>
      <c r="BY583" s="176"/>
      <c r="BZ583" s="176"/>
      <c r="CA583" s="176"/>
      <c r="CB583" s="176"/>
      <c r="CC583" s="176"/>
      <c r="CD583" s="176"/>
      <c r="CE583" s="176"/>
      <c r="CF583" s="176"/>
      <c r="CG583" s="176"/>
      <c r="CH583" s="176"/>
      <c r="CI583" s="176"/>
      <c r="CJ583" s="176"/>
      <c r="CK583" s="176"/>
      <c r="CL583" s="176"/>
      <c r="CM583" s="176"/>
      <c r="CN583" s="176"/>
      <c r="CO583" s="176"/>
      <c r="CP583" s="176"/>
      <c r="CQ583" s="176"/>
      <c r="CR583" s="176"/>
      <c r="CS583" s="176"/>
      <c r="CT583" s="176"/>
      <c r="CU583" s="176"/>
      <c r="CV583" s="176"/>
      <c r="CW583" s="176"/>
    </row>
    <row r="584" spans="1:101" s="179" customFormat="1" ht="20.100000000000001" customHeight="1">
      <c r="A584" s="657">
        <f t="shared" si="140"/>
        <v>541</v>
      </c>
      <c r="B584" s="196" t="str">
        <f t="shared" si="135"/>
        <v>Swansea Bay UHB</v>
      </c>
      <c r="C584" s="89"/>
      <c r="D584" s="89"/>
      <c r="E584" s="89"/>
      <c r="F584" s="89"/>
      <c r="G584" s="89"/>
      <c r="H584" s="197">
        <f t="shared" si="136"/>
        <v>0</v>
      </c>
      <c r="I584" s="197"/>
      <c r="J584" s="89"/>
      <c r="K584" s="90"/>
      <c r="L584" s="90"/>
      <c r="M584" s="89"/>
      <c r="N584" s="89"/>
      <c r="O584" s="89"/>
      <c r="P584" s="89"/>
      <c r="Q584" s="89"/>
      <c r="R584" s="122"/>
      <c r="S584" s="122"/>
      <c r="T584" s="122"/>
      <c r="U584" s="123"/>
      <c r="V584" s="123"/>
      <c r="W584" s="123"/>
      <c r="X584" s="122"/>
      <c r="Y584" s="122"/>
      <c r="Z584" s="122"/>
      <c r="AA584" s="122"/>
      <c r="AB584" s="122"/>
      <c r="AC584" s="122"/>
      <c r="AD584" s="197">
        <f t="shared" si="129"/>
        <v>0</v>
      </c>
      <c r="AE584" s="196" t="str">
        <f t="shared" si="141"/>
        <v/>
      </c>
      <c r="AF584" s="196" t="str">
        <f t="shared" si="130"/>
        <v/>
      </c>
      <c r="AG584" s="196" t="str">
        <f t="shared" si="131"/>
        <v/>
      </c>
      <c r="AH584" s="196" t="str">
        <f t="shared" si="132"/>
        <v/>
      </c>
      <c r="AI584" s="196" t="str">
        <f t="shared" si="133"/>
        <v/>
      </c>
      <c r="AJ584" s="196" t="str">
        <f t="shared" si="134"/>
        <v/>
      </c>
      <c r="AK584" s="196" t="str">
        <f t="shared" si="137"/>
        <v/>
      </c>
      <c r="AL584" s="196" t="str">
        <f t="shared" si="138"/>
        <v/>
      </c>
      <c r="AM584" s="176"/>
      <c r="AN584" s="176">
        <f t="shared" si="139"/>
        <v>0</v>
      </c>
      <c r="AO584" s="176"/>
      <c r="AP584" s="176"/>
      <c r="AQ584" s="176"/>
      <c r="AR584" s="176"/>
      <c r="AS584" s="176"/>
      <c r="AT584" s="176"/>
      <c r="AU584" s="176"/>
      <c r="AV584" s="176"/>
      <c r="AW584" s="176"/>
      <c r="AX584" s="176"/>
      <c r="AY584" s="176"/>
      <c r="AZ584" s="176"/>
      <c r="BA584" s="176"/>
      <c r="BB584" s="176"/>
      <c r="BC584" s="176"/>
      <c r="BD584" s="176"/>
      <c r="BE584" s="176"/>
      <c r="BF584" s="176"/>
      <c r="BG584" s="176"/>
      <c r="BH584" s="176"/>
      <c r="BI584" s="176"/>
      <c r="BJ584" s="176"/>
      <c r="BK584" s="176"/>
      <c r="BL584" s="176"/>
      <c r="BM584" s="176"/>
      <c r="BN584" s="176"/>
      <c r="BO584" s="176"/>
      <c r="BP584" s="176"/>
      <c r="BQ584" s="176"/>
      <c r="BR584" s="176"/>
      <c r="BS584" s="176"/>
      <c r="BT584" s="176"/>
      <c r="BU584" s="176"/>
      <c r="BV584" s="176"/>
      <c r="BW584" s="176"/>
      <c r="BX584" s="176"/>
      <c r="BY584" s="176"/>
      <c r="BZ584" s="176"/>
      <c r="CA584" s="176"/>
      <c r="CB584" s="176"/>
      <c r="CC584" s="176"/>
      <c r="CD584" s="176"/>
      <c r="CE584" s="176"/>
      <c r="CF584" s="176"/>
      <c r="CG584" s="176"/>
      <c r="CH584" s="176"/>
      <c r="CI584" s="176"/>
      <c r="CJ584" s="176"/>
      <c r="CK584" s="176"/>
      <c r="CL584" s="176"/>
      <c r="CM584" s="176"/>
      <c r="CN584" s="176"/>
      <c r="CO584" s="176"/>
      <c r="CP584" s="176"/>
      <c r="CQ584" s="176"/>
      <c r="CR584" s="176"/>
      <c r="CS584" s="176"/>
      <c r="CT584" s="176"/>
      <c r="CU584" s="176"/>
      <c r="CV584" s="176"/>
      <c r="CW584" s="176"/>
    </row>
    <row r="585" spans="1:101" s="179" customFormat="1" ht="20.100000000000001" customHeight="1">
      <c r="A585" s="657">
        <f t="shared" si="140"/>
        <v>542</v>
      </c>
      <c r="B585" s="196" t="str">
        <f t="shared" si="135"/>
        <v>Swansea Bay UHB</v>
      </c>
      <c r="C585" s="89"/>
      <c r="D585" s="89"/>
      <c r="E585" s="89"/>
      <c r="F585" s="89"/>
      <c r="G585" s="89"/>
      <c r="H585" s="197">
        <f t="shared" si="136"/>
        <v>0</v>
      </c>
      <c r="I585" s="197"/>
      <c r="J585" s="89"/>
      <c r="K585" s="90"/>
      <c r="L585" s="90"/>
      <c r="M585" s="89"/>
      <c r="N585" s="89"/>
      <c r="O585" s="89"/>
      <c r="P585" s="89"/>
      <c r="Q585" s="89"/>
      <c r="R585" s="122"/>
      <c r="S585" s="122"/>
      <c r="T585" s="122"/>
      <c r="U585" s="123"/>
      <c r="V585" s="123"/>
      <c r="W585" s="123"/>
      <c r="X585" s="122"/>
      <c r="Y585" s="122"/>
      <c r="Z585" s="122"/>
      <c r="AA585" s="122"/>
      <c r="AB585" s="122"/>
      <c r="AC585" s="122"/>
      <c r="AD585" s="197">
        <f t="shared" si="129"/>
        <v>0</v>
      </c>
      <c r="AE585" s="196" t="str">
        <f t="shared" si="141"/>
        <v/>
      </c>
      <c r="AF585" s="196" t="str">
        <f t="shared" si="130"/>
        <v/>
      </c>
      <c r="AG585" s="196" t="str">
        <f t="shared" si="131"/>
        <v/>
      </c>
      <c r="AH585" s="196" t="str">
        <f t="shared" si="132"/>
        <v/>
      </c>
      <c r="AI585" s="196" t="str">
        <f t="shared" si="133"/>
        <v/>
      </c>
      <c r="AJ585" s="196" t="str">
        <f t="shared" si="134"/>
        <v/>
      </c>
      <c r="AK585" s="196" t="str">
        <f t="shared" si="137"/>
        <v/>
      </c>
      <c r="AL585" s="196" t="str">
        <f t="shared" si="138"/>
        <v/>
      </c>
      <c r="AM585" s="176"/>
      <c r="AN585" s="176">
        <f t="shared" si="139"/>
        <v>0</v>
      </c>
      <c r="AO585" s="176"/>
      <c r="AP585" s="176"/>
      <c r="AQ585" s="176"/>
      <c r="AR585" s="176"/>
      <c r="AS585" s="176"/>
      <c r="AT585" s="176"/>
      <c r="AU585" s="176"/>
      <c r="AV585" s="176"/>
      <c r="AW585" s="176"/>
      <c r="AX585" s="176"/>
      <c r="AY585" s="176"/>
      <c r="AZ585" s="176"/>
      <c r="BA585" s="176"/>
      <c r="BB585" s="176"/>
      <c r="BC585" s="176"/>
      <c r="BD585" s="176"/>
      <c r="BE585" s="176"/>
      <c r="BF585" s="176"/>
      <c r="BG585" s="176"/>
      <c r="BH585" s="176"/>
      <c r="BI585" s="176"/>
      <c r="BJ585" s="176"/>
      <c r="BK585" s="176"/>
      <c r="BL585" s="176"/>
      <c r="BM585" s="176"/>
      <c r="BN585" s="176"/>
      <c r="BO585" s="176"/>
      <c r="BP585" s="176"/>
      <c r="BQ585" s="176"/>
      <c r="BR585" s="176"/>
      <c r="BS585" s="176"/>
      <c r="BT585" s="176"/>
      <c r="BU585" s="176"/>
      <c r="BV585" s="176"/>
      <c r="BW585" s="176"/>
      <c r="BX585" s="176"/>
      <c r="BY585" s="176"/>
      <c r="BZ585" s="176"/>
      <c r="CA585" s="176"/>
      <c r="CB585" s="176"/>
      <c r="CC585" s="176"/>
      <c r="CD585" s="176"/>
      <c r="CE585" s="176"/>
      <c r="CF585" s="176"/>
      <c r="CG585" s="176"/>
      <c r="CH585" s="176"/>
      <c r="CI585" s="176"/>
      <c r="CJ585" s="176"/>
      <c r="CK585" s="176"/>
      <c r="CL585" s="176"/>
      <c r="CM585" s="176"/>
      <c r="CN585" s="176"/>
      <c r="CO585" s="176"/>
      <c r="CP585" s="176"/>
      <c r="CQ585" s="176"/>
      <c r="CR585" s="176"/>
      <c r="CS585" s="176"/>
      <c r="CT585" s="176"/>
      <c r="CU585" s="176"/>
      <c r="CV585" s="176"/>
      <c r="CW585" s="176"/>
    </row>
    <row r="586" spans="1:101" s="179" customFormat="1" ht="20.100000000000001" customHeight="1">
      <c r="A586" s="657">
        <f t="shared" si="140"/>
        <v>543</v>
      </c>
      <c r="B586" s="196" t="str">
        <f t="shared" si="135"/>
        <v>Swansea Bay UHB</v>
      </c>
      <c r="C586" s="89"/>
      <c r="D586" s="89"/>
      <c r="E586" s="89"/>
      <c r="F586" s="89"/>
      <c r="G586" s="89"/>
      <c r="H586" s="197">
        <f t="shared" si="136"/>
        <v>0</v>
      </c>
      <c r="I586" s="197"/>
      <c r="J586" s="89"/>
      <c r="K586" s="90"/>
      <c r="L586" s="90"/>
      <c r="M586" s="89"/>
      <c r="N586" s="89"/>
      <c r="O586" s="89"/>
      <c r="P586" s="89"/>
      <c r="Q586" s="89"/>
      <c r="R586" s="122"/>
      <c r="S586" s="122"/>
      <c r="T586" s="122"/>
      <c r="U586" s="123"/>
      <c r="V586" s="123"/>
      <c r="W586" s="123"/>
      <c r="X586" s="122"/>
      <c r="Y586" s="122"/>
      <c r="Z586" s="122"/>
      <c r="AA586" s="122"/>
      <c r="AB586" s="122"/>
      <c r="AC586" s="122"/>
      <c r="AD586" s="197">
        <f t="shared" si="129"/>
        <v>0</v>
      </c>
      <c r="AE586" s="196" t="str">
        <f t="shared" si="141"/>
        <v/>
      </c>
      <c r="AF586" s="196" t="str">
        <f t="shared" si="130"/>
        <v/>
      </c>
      <c r="AG586" s="196" t="str">
        <f t="shared" si="131"/>
        <v/>
      </c>
      <c r="AH586" s="196" t="str">
        <f t="shared" si="132"/>
        <v/>
      </c>
      <c r="AI586" s="196" t="str">
        <f t="shared" si="133"/>
        <v/>
      </c>
      <c r="AJ586" s="196" t="str">
        <f t="shared" si="134"/>
        <v/>
      </c>
      <c r="AK586" s="196" t="str">
        <f t="shared" si="137"/>
        <v/>
      </c>
      <c r="AL586" s="196" t="str">
        <f t="shared" si="138"/>
        <v/>
      </c>
      <c r="AM586" s="176"/>
      <c r="AN586" s="176">
        <f t="shared" si="139"/>
        <v>0</v>
      </c>
      <c r="AO586" s="176"/>
      <c r="AP586" s="176"/>
      <c r="AQ586" s="176"/>
      <c r="AR586" s="176"/>
      <c r="AS586" s="176"/>
      <c r="AT586" s="176"/>
      <c r="AU586" s="176"/>
      <c r="AV586" s="176"/>
      <c r="AW586" s="176"/>
      <c r="AX586" s="176"/>
      <c r="AY586" s="176"/>
      <c r="AZ586" s="176"/>
      <c r="BA586" s="176"/>
      <c r="BB586" s="176"/>
      <c r="BC586" s="176"/>
      <c r="BD586" s="176"/>
      <c r="BE586" s="176"/>
      <c r="BF586" s="176"/>
      <c r="BG586" s="176"/>
      <c r="BH586" s="176"/>
      <c r="BI586" s="176"/>
      <c r="BJ586" s="176"/>
      <c r="BK586" s="176"/>
      <c r="BL586" s="176"/>
      <c r="BM586" s="176"/>
      <c r="BN586" s="176"/>
      <c r="BO586" s="176"/>
      <c r="BP586" s="176"/>
      <c r="BQ586" s="176"/>
      <c r="BR586" s="176"/>
      <c r="BS586" s="176"/>
      <c r="BT586" s="176"/>
      <c r="BU586" s="176"/>
      <c r="BV586" s="176"/>
      <c r="BW586" s="176"/>
      <c r="BX586" s="176"/>
      <c r="BY586" s="176"/>
      <c r="BZ586" s="176"/>
      <c r="CA586" s="176"/>
      <c r="CB586" s="176"/>
      <c r="CC586" s="176"/>
      <c r="CD586" s="176"/>
      <c r="CE586" s="176"/>
      <c r="CF586" s="176"/>
      <c r="CG586" s="176"/>
      <c r="CH586" s="176"/>
      <c r="CI586" s="176"/>
      <c r="CJ586" s="176"/>
      <c r="CK586" s="176"/>
      <c r="CL586" s="176"/>
      <c r="CM586" s="176"/>
      <c r="CN586" s="176"/>
      <c r="CO586" s="176"/>
      <c r="CP586" s="176"/>
      <c r="CQ586" s="176"/>
      <c r="CR586" s="176"/>
      <c r="CS586" s="176"/>
      <c r="CT586" s="176"/>
      <c r="CU586" s="176"/>
      <c r="CV586" s="176"/>
      <c r="CW586" s="176"/>
    </row>
    <row r="587" spans="1:101" s="179" customFormat="1" ht="20.100000000000001" customHeight="1">
      <c r="A587" s="657">
        <f t="shared" si="140"/>
        <v>544</v>
      </c>
      <c r="B587" s="196" t="str">
        <f t="shared" si="135"/>
        <v>Swansea Bay UHB</v>
      </c>
      <c r="C587" s="89"/>
      <c r="D587" s="89"/>
      <c r="E587" s="89"/>
      <c r="F587" s="89"/>
      <c r="G587" s="89"/>
      <c r="H587" s="197">
        <f t="shared" si="136"/>
        <v>0</v>
      </c>
      <c r="I587" s="197"/>
      <c r="J587" s="89"/>
      <c r="K587" s="90"/>
      <c r="L587" s="90"/>
      <c r="M587" s="89"/>
      <c r="N587" s="89"/>
      <c r="O587" s="89"/>
      <c r="P587" s="89"/>
      <c r="Q587" s="89"/>
      <c r="R587" s="122"/>
      <c r="S587" s="122"/>
      <c r="T587" s="122"/>
      <c r="U587" s="123"/>
      <c r="V587" s="123"/>
      <c r="W587" s="123"/>
      <c r="X587" s="122"/>
      <c r="Y587" s="122"/>
      <c r="Z587" s="122"/>
      <c r="AA587" s="122"/>
      <c r="AB587" s="122"/>
      <c r="AC587" s="122"/>
      <c r="AD587" s="197">
        <f t="shared" si="129"/>
        <v>0</v>
      </c>
      <c r="AE587" s="196" t="str">
        <f t="shared" si="141"/>
        <v/>
      </c>
      <c r="AF587" s="196" t="str">
        <f t="shared" si="130"/>
        <v/>
      </c>
      <c r="AG587" s="196" t="str">
        <f t="shared" si="131"/>
        <v/>
      </c>
      <c r="AH587" s="196" t="str">
        <f t="shared" si="132"/>
        <v/>
      </c>
      <c r="AI587" s="196" t="str">
        <f t="shared" si="133"/>
        <v/>
      </c>
      <c r="AJ587" s="196" t="str">
        <f t="shared" si="134"/>
        <v/>
      </c>
      <c r="AK587" s="196" t="str">
        <f t="shared" si="137"/>
        <v/>
      </c>
      <c r="AL587" s="196" t="str">
        <f t="shared" si="138"/>
        <v/>
      </c>
      <c r="AM587" s="176"/>
      <c r="AN587" s="176">
        <f t="shared" si="139"/>
        <v>0</v>
      </c>
      <c r="AO587" s="176"/>
      <c r="AP587" s="176"/>
      <c r="AQ587" s="176"/>
      <c r="AR587" s="176"/>
      <c r="AS587" s="176"/>
      <c r="AT587" s="176"/>
      <c r="AU587" s="176"/>
      <c r="AV587" s="176"/>
      <c r="AW587" s="176"/>
      <c r="AX587" s="176"/>
      <c r="AY587" s="176"/>
      <c r="AZ587" s="176"/>
      <c r="BA587" s="176"/>
      <c r="BB587" s="176"/>
      <c r="BC587" s="176"/>
      <c r="BD587" s="176"/>
      <c r="BE587" s="176"/>
      <c r="BF587" s="176"/>
      <c r="BG587" s="176"/>
      <c r="BH587" s="176"/>
      <c r="BI587" s="176"/>
      <c r="BJ587" s="176"/>
      <c r="BK587" s="176"/>
      <c r="BL587" s="176"/>
      <c r="BM587" s="176"/>
      <c r="BN587" s="176"/>
      <c r="BO587" s="176"/>
      <c r="BP587" s="176"/>
      <c r="BQ587" s="176"/>
      <c r="BR587" s="176"/>
      <c r="BS587" s="176"/>
      <c r="BT587" s="176"/>
      <c r="BU587" s="176"/>
      <c r="BV587" s="176"/>
      <c r="BW587" s="176"/>
      <c r="BX587" s="176"/>
      <c r="BY587" s="176"/>
      <c r="BZ587" s="176"/>
      <c r="CA587" s="176"/>
      <c r="CB587" s="176"/>
      <c r="CC587" s="176"/>
      <c r="CD587" s="176"/>
      <c r="CE587" s="176"/>
      <c r="CF587" s="176"/>
      <c r="CG587" s="176"/>
      <c r="CH587" s="176"/>
      <c r="CI587" s="176"/>
      <c r="CJ587" s="176"/>
      <c r="CK587" s="176"/>
      <c r="CL587" s="176"/>
      <c r="CM587" s="176"/>
      <c r="CN587" s="176"/>
      <c r="CO587" s="176"/>
      <c r="CP587" s="176"/>
      <c r="CQ587" s="176"/>
      <c r="CR587" s="176"/>
      <c r="CS587" s="176"/>
      <c r="CT587" s="176"/>
      <c r="CU587" s="176"/>
      <c r="CV587" s="176"/>
      <c r="CW587" s="176"/>
    </row>
    <row r="588" spans="1:101" s="179" customFormat="1" ht="20.100000000000001" customHeight="1">
      <c r="A588" s="657">
        <f t="shared" si="140"/>
        <v>545</v>
      </c>
      <c r="B588" s="196" t="str">
        <f t="shared" si="135"/>
        <v>Swansea Bay UHB</v>
      </c>
      <c r="C588" s="89"/>
      <c r="D588" s="89"/>
      <c r="E588" s="89"/>
      <c r="F588" s="89"/>
      <c r="G588" s="89"/>
      <c r="H588" s="197">
        <f t="shared" si="136"/>
        <v>0</v>
      </c>
      <c r="I588" s="197"/>
      <c r="J588" s="89"/>
      <c r="K588" s="90"/>
      <c r="L588" s="90"/>
      <c r="M588" s="89"/>
      <c r="N588" s="89"/>
      <c r="O588" s="89"/>
      <c r="P588" s="89"/>
      <c r="Q588" s="89"/>
      <c r="R588" s="122"/>
      <c r="S588" s="122"/>
      <c r="T588" s="122"/>
      <c r="U588" s="123"/>
      <c r="V588" s="123"/>
      <c r="W588" s="123"/>
      <c r="X588" s="122"/>
      <c r="Y588" s="122"/>
      <c r="Z588" s="122"/>
      <c r="AA588" s="122"/>
      <c r="AB588" s="122"/>
      <c r="AC588" s="122"/>
      <c r="AD588" s="197">
        <f t="shared" si="129"/>
        <v>0</v>
      </c>
      <c r="AE588" s="196" t="str">
        <f t="shared" si="141"/>
        <v/>
      </c>
      <c r="AF588" s="196" t="str">
        <f t="shared" si="130"/>
        <v/>
      </c>
      <c r="AG588" s="196" t="str">
        <f t="shared" si="131"/>
        <v/>
      </c>
      <c r="AH588" s="196" t="str">
        <f t="shared" si="132"/>
        <v/>
      </c>
      <c r="AI588" s="196" t="str">
        <f t="shared" si="133"/>
        <v/>
      </c>
      <c r="AJ588" s="196" t="str">
        <f t="shared" si="134"/>
        <v/>
      </c>
      <c r="AK588" s="196" t="str">
        <f t="shared" si="137"/>
        <v/>
      </c>
      <c r="AL588" s="196" t="str">
        <f t="shared" si="138"/>
        <v/>
      </c>
      <c r="AM588" s="176"/>
      <c r="AN588" s="176">
        <f t="shared" si="139"/>
        <v>0</v>
      </c>
      <c r="AO588" s="176"/>
      <c r="AP588" s="176"/>
      <c r="AQ588" s="176"/>
      <c r="AR588" s="176"/>
      <c r="AS588" s="176"/>
      <c r="AT588" s="176"/>
      <c r="AU588" s="176"/>
      <c r="AV588" s="176"/>
      <c r="AW588" s="176"/>
      <c r="AX588" s="176"/>
      <c r="AY588" s="176"/>
      <c r="AZ588" s="176"/>
      <c r="BA588" s="176"/>
      <c r="BB588" s="176"/>
      <c r="BC588" s="176"/>
      <c r="BD588" s="176"/>
      <c r="BE588" s="176"/>
      <c r="BF588" s="176"/>
      <c r="BG588" s="176"/>
      <c r="BH588" s="176"/>
      <c r="BI588" s="176"/>
      <c r="BJ588" s="176"/>
      <c r="BK588" s="176"/>
      <c r="BL588" s="176"/>
      <c r="BM588" s="176"/>
      <c r="BN588" s="176"/>
      <c r="BO588" s="176"/>
      <c r="BP588" s="176"/>
      <c r="BQ588" s="176"/>
      <c r="BR588" s="176"/>
      <c r="BS588" s="176"/>
      <c r="BT588" s="176"/>
      <c r="BU588" s="176"/>
      <c r="BV588" s="176"/>
      <c r="BW588" s="176"/>
      <c r="BX588" s="176"/>
      <c r="BY588" s="176"/>
      <c r="BZ588" s="176"/>
      <c r="CA588" s="176"/>
      <c r="CB588" s="176"/>
      <c r="CC588" s="176"/>
      <c r="CD588" s="176"/>
      <c r="CE588" s="176"/>
      <c r="CF588" s="176"/>
      <c r="CG588" s="176"/>
      <c r="CH588" s="176"/>
      <c r="CI588" s="176"/>
      <c r="CJ588" s="176"/>
      <c r="CK588" s="176"/>
      <c r="CL588" s="176"/>
      <c r="CM588" s="176"/>
      <c r="CN588" s="176"/>
      <c r="CO588" s="176"/>
      <c r="CP588" s="176"/>
      <c r="CQ588" s="176"/>
      <c r="CR588" s="176"/>
      <c r="CS588" s="176"/>
      <c r="CT588" s="176"/>
      <c r="CU588" s="176"/>
      <c r="CV588" s="176"/>
      <c r="CW588" s="176"/>
    </row>
    <row r="589" spans="1:101" s="179" customFormat="1" ht="20.100000000000001" customHeight="1">
      <c r="A589" s="657">
        <f t="shared" si="140"/>
        <v>546</v>
      </c>
      <c r="B589" s="196" t="str">
        <f t="shared" si="135"/>
        <v>Swansea Bay UHB</v>
      </c>
      <c r="C589" s="89"/>
      <c r="D589" s="89"/>
      <c r="E589" s="89"/>
      <c r="F589" s="89"/>
      <c r="G589" s="89"/>
      <c r="H589" s="197">
        <f t="shared" si="136"/>
        <v>0</v>
      </c>
      <c r="I589" s="197"/>
      <c r="J589" s="89"/>
      <c r="K589" s="90"/>
      <c r="L589" s="90"/>
      <c r="M589" s="89"/>
      <c r="N589" s="89"/>
      <c r="O589" s="89"/>
      <c r="P589" s="89"/>
      <c r="Q589" s="89"/>
      <c r="R589" s="122"/>
      <c r="S589" s="122"/>
      <c r="T589" s="122"/>
      <c r="U589" s="123"/>
      <c r="V589" s="123"/>
      <c r="W589" s="123"/>
      <c r="X589" s="122"/>
      <c r="Y589" s="122"/>
      <c r="Z589" s="122"/>
      <c r="AA589" s="122"/>
      <c r="AB589" s="122"/>
      <c r="AC589" s="122"/>
      <c r="AD589" s="197">
        <f t="shared" si="129"/>
        <v>0</v>
      </c>
      <c r="AE589" s="196" t="str">
        <f t="shared" si="141"/>
        <v/>
      </c>
      <c r="AF589" s="196" t="str">
        <f t="shared" si="130"/>
        <v/>
      </c>
      <c r="AG589" s="196" t="str">
        <f t="shared" si="131"/>
        <v/>
      </c>
      <c r="AH589" s="196" t="str">
        <f t="shared" si="132"/>
        <v/>
      </c>
      <c r="AI589" s="196" t="str">
        <f t="shared" si="133"/>
        <v/>
      </c>
      <c r="AJ589" s="196" t="str">
        <f t="shared" si="134"/>
        <v/>
      </c>
      <c r="AK589" s="196" t="str">
        <f t="shared" si="137"/>
        <v/>
      </c>
      <c r="AL589" s="196" t="str">
        <f t="shared" si="138"/>
        <v/>
      </c>
      <c r="AM589" s="176"/>
      <c r="AN589" s="176">
        <f t="shared" si="139"/>
        <v>0</v>
      </c>
      <c r="AO589" s="176"/>
      <c r="AP589" s="176"/>
      <c r="AQ589" s="176"/>
      <c r="AR589" s="176"/>
      <c r="AS589" s="176"/>
      <c r="AT589" s="176"/>
      <c r="AU589" s="176"/>
      <c r="AV589" s="176"/>
      <c r="AW589" s="176"/>
      <c r="AX589" s="176"/>
      <c r="AY589" s="176"/>
      <c r="AZ589" s="176"/>
      <c r="BA589" s="176"/>
      <c r="BB589" s="176"/>
      <c r="BC589" s="176"/>
      <c r="BD589" s="176"/>
      <c r="BE589" s="176"/>
      <c r="BF589" s="176"/>
      <c r="BG589" s="176"/>
      <c r="BH589" s="176"/>
      <c r="BI589" s="176"/>
      <c r="BJ589" s="176"/>
      <c r="BK589" s="176"/>
      <c r="BL589" s="176"/>
      <c r="BM589" s="176"/>
      <c r="BN589" s="176"/>
      <c r="BO589" s="176"/>
      <c r="BP589" s="176"/>
      <c r="BQ589" s="176"/>
      <c r="BR589" s="176"/>
      <c r="BS589" s="176"/>
      <c r="BT589" s="176"/>
      <c r="BU589" s="176"/>
      <c r="BV589" s="176"/>
      <c r="BW589" s="176"/>
      <c r="BX589" s="176"/>
      <c r="BY589" s="176"/>
      <c r="BZ589" s="176"/>
      <c r="CA589" s="176"/>
      <c r="CB589" s="176"/>
      <c r="CC589" s="176"/>
      <c r="CD589" s="176"/>
      <c r="CE589" s="176"/>
      <c r="CF589" s="176"/>
      <c r="CG589" s="176"/>
      <c r="CH589" s="176"/>
      <c r="CI589" s="176"/>
      <c r="CJ589" s="176"/>
      <c r="CK589" s="176"/>
      <c r="CL589" s="176"/>
      <c r="CM589" s="176"/>
      <c r="CN589" s="176"/>
      <c r="CO589" s="176"/>
      <c r="CP589" s="176"/>
      <c r="CQ589" s="176"/>
      <c r="CR589" s="176"/>
      <c r="CS589" s="176"/>
      <c r="CT589" s="176"/>
      <c r="CU589" s="176"/>
      <c r="CV589" s="176"/>
      <c r="CW589" s="176"/>
    </row>
    <row r="590" spans="1:101" s="179" customFormat="1" ht="20.100000000000001" customHeight="1">
      <c r="A590" s="657">
        <f t="shared" si="140"/>
        <v>547</v>
      </c>
      <c r="B590" s="196" t="str">
        <f t="shared" si="135"/>
        <v>Swansea Bay UHB</v>
      </c>
      <c r="C590" s="89"/>
      <c r="D590" s="89"/>
      <c r="E590" s="89"/>
      <c r="F590" s="89"/>
      <c r="G590" s="89"/>
      <c r="H590" s="197">
        <f t="shared" si="136"/>
        <v>0</v>
      </c>
      <c r="I590" s="197"/>
      <c r="J590" s="89"/>
      <c r="K590" s="90"/>
      <c r="L590" s="90"/>
      <c r="M590" s="89"/>
      <c r="N590" s="89"/>
      <c r="O590" s="89"/>
      <c r="P590" s="89"/>
      <c r="Q590" s="89"/>
      <c r="R590" s="122"/>
      <c r="S590" s="122"/>
      <c r="T590" s="122"/>
      <c r="U590" s="123"/>
      <c r="V590" s="123"/>
      <c r="W590" s="123"/>
      <c r="X590" s="122"/>
      <c r="Y590" s="122"/>
      <c r="Z590" s="122"/>
      <c r="AA590" s="122"/>
      <c r="AB590" s="122"/>
      <c r="AC590" s="122"/>
      <c r="AD590" s="197">
        <f t="shared" si="129"/>
        <v>0</v>
      </c>
      <c r="AE590" s="196" t="str">
        <f t="shared" si="141"/>
        <v/>
      </c>
      <c r="AF590" s="196" t="str">
        <f t="shared" si="130"/>
        <v/>
      </c>
      <c r="AG590" s="196" t="str">
        <f t="shared" si="131"/>
        <v/>
      </c>
      <c r="AH590" s="196" t="str">
        <f t="shared" si="132"/>
        <v/>
      </c>
      <c r="AI590" s="196" t="str">
        <f t="shared" si="133"/>
        <v/>
      </c>
      <c r="AJ590" s="196" t="str">
        <f t="shared" si="134"/>
        <v/>
      </c>
      <c r="AK590" s="196" t="str">
        <f t="shared" si="137"/>
        <v/>
      </c>
      <c r="AL590" s="196" t="str">
        <f t="shared" si="138"/>
        <v/>
      </c>
      <c r="AM590" s="176"/>
      <c r="AN590" s="176">
        <f t="shared" si="139"/>
        <v>0</v>
      </c>
      <c r="AO590" s="176"/>
      <c r="AP590" s="176"/>
      <c r="AQ590" s="176"/>
      <c r="AR590" s="176"/>
      <c r="AS590" s="176"/>
      <c r="AT590" s="176"/>
      <c r="AU590" s="176"/>
      <c r="AV590" s="176"/>
      <c r="AW590" s="176"/>
      <c r="AX590" s="176"/>
      <c r="AY590" s="176"/>
      <c r="AZ590" s="176"/>
      <c r="BA590" s="176"/>
      <c r="BB590" s="176"/>
      <c r="BC590" s="176"/>
      <c r="BD590" s="176"/>
      <c r="BE590" s="176"/>
      <c r="BF590" s="176"/>
      <c r="BG590" s="176"/>
      <c r="BH590" s="176"/>
      <c r="BI590" s="176"/>
      <c r="BJ590" s="176"/>
      <c r="BK590" s="176"/>
      <c r="BL590" s="176"/>
      <c r="BM590" s="176"/>
      <c r="BN590" s="176"/>
      <c r="BO590" s="176"/>
      <c r="BP590" s="176"/>
      <c r="BQ590" s="176"/>
      <c r="BR590" s="176"/>
      <c r="BS590" s="176"/>
      <c r="BT590" s="176"/>
      <c r="BU590" s="176"/>
      <c r="BV590" s="176"/>
      <c r="BW590" s="176"/>
      <c r="BX590" s="176"/>
      <c r="BY590" s="176"/>
      <c r="BZ590" s="176"/>
      <c r="CA590" s="176"/>
      <c r="CB590" s="176"/>
      <c r="CC590" s="176"/>
      <c r="CD590" s="176"/>
      <c r="CE590" s="176"/>
      <c r="CF590" s="176"/>
      <c r="CG590" s="176"/>
      <c r="CH590" s="176"/>
      <c r="CI590" s="176"/>
      <c r="CJ590" s="176"/>
      <c r="CK590" s="176"/>
      <c r="CL590" s="176"/>
      <c r="CM590" s="176"/>
      <c r="CN590" s="176"/>
      <c r="CO590" s="176"/>
      <c r="CP590" s="176"/>
      <c r="CQ590" s="176"/>
      <c r="CR590" s="176"/>
      <c r="CS590" s="176"/>
      <c r="CT590" s="176"/>
      <c r="CU590" s="176"/>
      <c r="CV590" s="176"/>
      <c r="CW590" s="176"/>
    </row>
    <row r="591" spans="1:101" s="179" customFormat="1" ht="20.100000000000001" customHeight="1">
      <c r="A591" s="657">
        <f t="shared" si="140"/>
        <v>548</v>
      </c>
      <c r="B591" s="196" t="str">
        <f t="shared" si="135"/>
        <v>Swansea Bay UHB</v>
      </c>
      <c r="C591" s="89"/>
      <c r="D591" s="89"/>
      <c r="E591" s="89"/>
      <c r="F591" s="89"/>
      <c r="G591" s="89"/>
      <c r="H591" s="197">
        <f t="shared" si="136"/>
        <v>0</v>
      </c>
      <c r="I591" s="197"/>
      <c r="J591" s="89"/>
      <c r="K591" s="90"/>
      <c r="L591" s="90"/>
      <c r="M591" s="89"/>
      <c r="N591" s="89"/>
      <c r="O591" s="89"/>
      <c r="P591" s="89"/>
      <c r="Q591" s="89"/>
      <c r="R591" s="122"/>
      <c r="S591" s="122"/>
      <c r="T591" s="122"/>
      <c r="U591" s="123"/>
      <c r="V591" s="123"/>
      <c r="W591" s="123"/>
      <c r="X591" s="122"/>
      <c r="Y591" s="122"/>
      <c r="Z591" s="122"/>
      <c r="AA591" s="122"/>
      <c r="AB591" s="122"/>
      <c r="AC591" s="122"/>
      <c r="AD591" s="197">
        <f t="shared" si="129"/>
        <v>0</v>
      </c>
      <c r="AE591" s="196" t="str">
        <f t="shared" si="141"/>
        <v/>
      </c>
      <c r="AF591" s="196" t="str">
        <f t="shared" si="130"/>
        <v/>
      </c>
      <c r="AG591" s="196" t="str">
        <f t="shared" si="131"/>
        <v/>
      </c>
      <c r="AH591" s="196" t="str">
        <f t="shared" si="132"/>
        <v/>
      </c>
      <c r="AI591" s="196" t="str">
        <f t="shared" si="133"/>
        <v/>
      </c>
      <c r="AJ591" s="196" t="str">
        <f t="shared" si="134"/>
        <v/>
      </c>
      <c r="AK591" s="196" t="str">
        <f t="shared" si="137"/>
        <v/>
      </c>
      <c r="AL591" s="196" t="str">
        <f t="shared" si="138"/>
        <v/>
      </c>
      <c r="AM591" s="176"/>
      <c r="AN591" s="176">
        <f t="shared" si="139"/>
        <v>0</v>
      </c>
      <c r="AO591" s="176"/>
      <c r="AP591" s="176"/>
      <c r="AQ591" s="176"/>
      <c r="AR591" s="176"/>
      <c r="AS591" s="176"/>
      <c r="AT591" s="176"/>
      <c r="AU591" s="176"/>
      <c r="AV591" s="176"/>
      <c r="AW591" s="176"/>
      <c r="AX591" s="176"/>
      <c r="AY591" s="176"/>
      <c r="AZ591" s="176"/>
      <c r="BA591" s="176"/>
      <c r="BB591" s="176"/>
      <c r="BC591" s="176"/>
      <c r="BD591" s="176"/>
      <c r="BE591" s="176"/>
      <c r="BF591" s="176"/>
      <c r="BG591" s="176"/>
      <c r="BH591" s="176"/>
      <c r="BI591" s="176"/>
      <c r="BJ591" s="176"/>
      <c r="BK591" s="176"/>
      <c r="BL591" s="176"/>
      <c r="BM591" s="176"/>
      <c r="BN591" s="176"/>
      <c r="BO591" s="176"/>
      <c r="BP591" s="176"/>
      <c r="BQ591" s="176"/>
      <c r="BR591" s="176"/>
      <c r="BS591" s="176"/>
      <c r="BT591" s="176"/>
      <c r="BU591" s="176"/>
      <c r="BV591" s="176"/>
      <c r="BW591" s="176"/>
      <c r="BX591" s="176"/>
      <c r="BY591" s="176"/>
      <c r="BZ591" s="176"/>
      <c r="CA591" s="176"/>
      <c r="CB591" s="176"/>
      <c r="CC591" s="176"/>
      <c r="CD591" s="176"/>
      <c r="CE591" s="176"/>
      <c r="CF591" s="176"/>
      <c r="CG591" s="176"/>
      <c r="CH591" s="176"/>
      <c r="CI591" s="176"/>
      <c r="CJ591" s="176"/>
      <c r="CK591" s="176"/>
      <c r="CL591" s="176"/>
      <c r="CM591" s="176"/>
      <c r="CN591" s="176"/>
      <c r="CO591" s="176"/>
      <c r="CP591" s="176"/>
      <c r="CQ591" s="176"/>
      <c r="CR591" s="176"/>
      <c r="CS591" s="176"/>
      <c r="CT591" s="176"/>
      <c r="CU591" s="176"/>
      <c r="CV591" s="176"/>
      <c r="CW591" s="176"/>
    </row>
    <row r="592" spans="1:101" s="179" customFormat="1" ht="20.100000000000001" customHeight="1">
      <c r="A592" s="657">
        <f t="shared" si="140"/>
        <v>549</v>
      </c>
      <c r="B592" s="196" t="str">
        <f t="shared" si="135"/>
        <v>Swansea Bay UHB</v>
      </c>
      <c r="C592" s="89"/>
      <c r="D592" s="89"/>
      <c r="E592" s="89"/>
      <c r="F592" s="89"/>
      <c r="G592" s="89"/>
      <c r="H592" s="197">
        <f t="shared" si="136"/>
        <v>0</v>
      </c>
      <c r="I592" s="197"/>
      <c r="J592" s="89"/>
      <c r="K592" s="90"/>
      <c r="L592" s="90"/>
      <c r="M592" s="89"/>
      <c r="N592" s="89"/>
      <c r="O592" s="89"/>
      <c r="P592" s="89"/>
      <c r="Q592" s="89"/>
      <c r="R592" s="122"/>
      <c r="S592" s="122"/>
      <c r="T592" s="122"/>
      <c r="U592" s="123"/>
      <c r="V592" s="123"/>
      <c r="W592" s="123"/>
      <c r="X592" s="122"/>
      <c r="Y592" s="122"/>
      <c r="Z592" s="122"/>
      <c r="AA592" s="122"/>
      <c r="AB592" s="122"/>
      <c r="AC592" s="122"/>
      <c r="AD592" s="197">
        <f t="shared" si="129"/>
        <v>0</v>
      </c>
      <c r="AE592" s="196" t="str">
        <f t="shared" si="141"/>
        <v/>
      </c>
      <c r="AF592" s="196" t="str">
        <f t="shared" si="130"/>
        <v/>
      </c>
      <c r="AG592" s="196" t="str">
        <f t="shared" si="131"/>
        <v/>
      </c>
      <c r="AH592" s="196" t="str">
        <f t="shared" si="132"/>
        <v/>
      </c>
      <c r="AI592" s="196" t="str">
        <f t="shared" si="133"/>
        <v/>
      </c>
      <c r="AJ592" s="196" t="str">
        <f t="shared" si="134"/>
        <v/>
      </c>
      <c r="AK592" s="196" t="str">
        <f t="shared" si="137"/>
        <v/>
      </c>
      <c r="AL592" s="196" t="str">
        <f t="shared" si="138"/>
        <v/>
      </c>
      <c r="AM592" s="176"/>
      <c r="AN592" s="176">
        <f t="shared" si="139"/>
        <v>0</v>
      </c>
      <c r="AO592" s="176"/>
      <c r="AP592" s="176"/>
      <c r="AQ592" s="176"/>
      <c r="AR592" s="176"/>
      <c r="AS592" s="176"/>
      <c r="AT592" s="176"/>
      <c r="AU592" s="176"/>
      <c r="AV592" s="176"/>
      <c r="AW592" s="176"/>
      <c r="AX592" s="176"/>
      <c r="AY592" s="176"/>
      <c r="AZ592" s="176"/>
      <c r="BA592" s="176"/>
      <c r="BB592" s="176"/>
      <c r="BC592" s="176"/>
      <c r="BD592" s="176"/>
      <c r="BE592" s="176"/>
      <c r="BF592" s="176"/>
      <c r="BG592" s="176"/>
      <c r="BH592" s="176"/>
      <c r="BI592" s="176"/>
      <c r="BJ592" s="176"/>
      <c r="BK592" s="176"/>
      <c r="BL592" s="176"/>
      <c r="BM592" s="176"/>
      <c r="BN592" s="176"/>
      <c r="BO592" s="176"/>
      <c r="BP592" s="176"/>
      <c r="BQ592" s="176"/>
      <c r="BR592" s="176"/>
      <c r="BS592" s="176"/>
      <c r="BT592" s="176"/>
      <c r="BU592" s="176"/>
      <c r="BV592" s="176"/>
      <c r="BW592" s="176"/>
      <c r="BX592" s="176"/>
      <c r="BY592" s="176"/>
      <c r="BZ592" s="176"/>
      <c r="CA592" s="176"/>
      <c r="CB592" s="176"/>
      <c r="CC592" s="176"/>
      <c r="CD592" s="176"/>
      <c r="CE592" s="176"/>
      <c r="CF592" s="176"/>
      <c r="CG592" s="176"/>
      <c r="CH592" s="176"/>
      <c r="CI592" s="176"/>
      <c r="CJ592" s="176"/>
      <c r="CK592" s="176"/>
      <c r="CL592" s="176"/>
      <c r="CM592" s="176"/>
      <c r="CN592" s="176"/>
      <c r="CO592" s="176"/>
      <c r="CP592" s="176"/>
      <c r="CQ592" s="176"/>
      <c r="CR592" s="176"/>
      <c r="CS592" s="176"/>
      <c r="CT592" s="176"/>
      <c r="CU592" s="176"/>
      <c r="CV592" s="176"/>
      <c r="CW592" s="176"/>
    </row>
    <row r="593" spans="1:101" s="179" customFormat="1" ht="20.100000000000001" customHeight="1">
      <c r="A593" s="657">
        <f t="shared" si="140"/>
        <v>550</v>
      </c>
      <c r="B593" s="196" t="str">
        <f t="shared" si="135"/>
        <v>Swansea Bay UHB</v>
      </c>
      <c r="C593" s="89"/>
      <c r="D593" s="89"/>
      <c r="E593" s="89"/>
      <c r="F593" s="89"/>
      <c r="G593" s="89"/>
      <c r="H593" s="197">
        <f t="shared" si="136"/>
        <v>0</v>
      </c>
      <c r="I593" s="197"/>
      <c r="J593" s="89"/>
      <c r="K593" s="90"/>
      <c r="L593" s="90"/>
      <c r="M593" s="89"/>
      <c r="N593" s="89"/>
      <c r="O593" s="89"/>
      <c r="P593" s="89"/>
      <c r="Q593" s="89"/>
      <c r="R593" s="122"/>
      <c r="S593" s="122"/>
      <c r="T593" s="122"/>
      <c r="U593" s="123"/>
      <c r="V593" s="123"/>
      <c r="W593" s="123"/>
      <c r="X593" s="122"/>
      <c r="Y593" s="122"/>
      <c r="Z593" s="122"/>
      <c r="AA593" s="122"/>
      <c r="AB593" s="122"/>
      <c r="AC593" s="122"/>
      <c r="AD593" s="197">
        <f t="shared" si="129"/>
        <v>0</v>
      </c>
      <c r="AE593" s="196" t="str">
        <f t="shared" si="141"/>
        <v/>
      </c>
      <c r="AF593" s="196" t="str">
        <f t="shared" si="130"/>
        <v/>
      </c>
      <c r="AG593" s="196" t="str">
        <f t="shared" si="131"/>
        <v/>
      </c>
      <c r="AH593" s="196" t="str">
        <f t="shared" si="132"/>
        <v/>
      </c>
      <c r="AI593" s="196" t="str">
        <f t="shared" si="133"/>
        <v/>
      </c>
      <c r="AJ593" s="196" t="str">
        <f t="shared" si="134"/>
        <v/>
      </c>
      <c r="AK593" s="196" t="str">
        <f t="shared" si="137"/>
        <v/>
      </c>
      <c r="AL593" s="196" t="str">
        <f t="shared" si="138"/>
        <v/>
      </c>
      <c r="AM593" s="176"/>
      <c r="AN593" s="176">
        <f t="shared" si="139"/>
        <v>0</v>
      </c>
      <c r="AO593" s="176"/>
      <c r="AP593" s="176"/>
      <c r="AQ593" s="176"/>
      <c r="AR593" s="176"/>
      <c r="AS593" s="176"/>
      <c r="AT593" s="176"/>
      <c r="AU593" s="176"/>
      <c r="AV593" s="176"/>
      <c r="AW593" s="176"/>
      <c r="AX593" s="176"/>
      <c r="AY593" s="176"/>
      <c r="AZ593" s="176"/>
      <c r="BA593" s="176"/>
      <c r="BB593" s="176"/>
      <c r="BC593" s="176"/>
      <c r="BD593" s="176"/>
      <c r="BE593" s="176"/>
      <c r="BF593" s="176"/>
      <c r="BG593" s="176"/>
      <c r="BH593" s="176"/>
      <c r="BI593" s="176"/>
      <c r="BJ593" s="176"/>
      <c r="BK593" s="176"/>
      <c r="BL593" s="176"/>
      <c r="BM593" s="176"/>
      <c r="BN593" s="176"/>
      <c r="BO593" s="176"/>
      <c r="BP593" s="176"/>
      <c r="BQ593" s="176"/>
      <c r="BR593" s="176"/>
      <c r="BS593" s="176"/>
      <c r="BT593" s="176"/>
      <c r="BU593" s="176"/>
      <c r="BV593" s="176"/>
      <c r="BW593" s="176"/>
      <c r="BX593" s="176"/>
      <c r="BY593" s="176"/>
      <c r="BZ593" s="176"/>
      <c r="CA593" s="176"/>
      <c r="CB593" s="176"/>
      <c r="CC593" s="176"/>
      <c r="CD593" s="176"/>
      <c r="CE593" s="176"/>
      <c r="CF593" s="176"/>
      <c r="CG593" s="176"/>
      <c r="CH593" s="176"/>
      <c r="CI593" s="176"/>
      <c r="CJ593" s="176"/>
      <c r="CK593" s="176"/>
      <c r="CL593" s="176"/>
      <c r="CM593" s="176"/>
      <c r="CN593" s="176"/>
      <c r="CO593" s="176"/>
      <c r="CP593" s="176"/>
      <c r="CQ593" s="176"/>
      <c r="CR593" s="176"/>
      <c r="CS593" s="176"/>
      <c r="CT593" s="176"/>
      <c r="CU593" s="176"/>
      <c r="CV593" s="176"/>
      <c r="CW593" s="176"/>
    </row>
    <row r="594" spans="1:101" s="179" customFormat="1" ht="20.100000000000001" customHeight="1">
      <c r="A594" s="657">
        <f t="shared" si="140"/>
        <v>551</v>
      </c>
      <c r="B594" s="196" t="str">
        <f t="shared" si="135"/>
        <v>Swansea Bay UHB</v>
      </c>
      <c r="C594" s="89"/>
      <c r="D594" s="89"/>
      <c r="E594" s="89"/>
      <c r="F594" s="89"/>
      <c r="G594" s="89"/>
      <c r="H594" s="197">
        <f t="shared" si="136"/>
        <v>0</v>
      </c>
      <c r="I594" s="197"/>
      <c r="J594" s="89"/>
      <c r="K594" s="90"/>
      <c r="L594" s="90"/>
      <c r="M594" s="89"/>
      <c r="N594" s="89"/>
      <c r="O594" s="89"/>
      <c r="P594" s="89"/>
      <c r="Q594" s="89"/>
      <c r="R594" s="122"/>
      <c r="S594" s="122"/>
      <c r="T594" s="122"/>
      <c r="U594" s="123"/>
      <c r="V594" s="123"/>
      <c r="W594" s="123"/>
      <c r="X594" s="122"/>
      <c r="Y594" s="122"/>
      <c r="Z594" s="122"/>
      <c r="AA594" s="122"/>
      <c r="AB594" s="122"/>
      <c r="AC594" s="122"/>
      <c r="AD594" s="197">
        <f t="shared" si="129"/>
        <v>0</v>
      </c>
      <c r="AE594" s="196" t="str">
        <f t="shared" si="141"/>
        <v/>
      </c>
      <c r="AF594" s="196" t="str">
        <f t="shared" si="130"/>
        <v/>
      </c>
      <c r="AG594" s="196" t="str">
        <f t="shared" si="131"/>
        <v/>
      </c>
      <c r="AH594" s="196" t="str">
        <f t="shared" si="132"/>
        <v/>
      </c>
      <c r="AI594" s="196" t="str">
        <f t="shared" si="133"/>
        <v/>
      </c>
      <c r="AJ594" s="196" t="str">
        <f t="shared" si="134"/>
        <v/>
      </c>
      <c r="AK594" s="196" t="str">
        <f t="shared" si="137"/>
        <v/>
      </c>
      <c r="AL594" s="196" t="str">
        <f t="shared" si="138"/>
        <v/>
      </c>
      <c r="AM594" s="176"/>
      <c r="AN594" s="176">
        <f t="shared" si="139"/>
        <v>0</v>
      </c>
      <c r="AO594" s="176"/>
      <c r="AP594" s="176"/>
      <c r="AQ594" s="176"/>
      <c r="AR594" s="176"/>
      <c r="AS594" s="176"/>
      <c r="AT594" s="176"/>
      <c r="AU594" s="176"/>
      <c r="AV594" s="176"/>
      <c r="AW594" s="176"/>
      <c r="AX594" s="176"/>
      <c r="AY594" s="176"/>
      <c r="AZ594" s="176"/>
      <c r="BA594" s="176"/>
      <c r="BB594" s="176"/>
      <c r="BC594" s="176"/>
      <c r="BD594" s="176"/>
      <c r="BE594" s="176"/>
      <c r="BF594" s="176"/>
      <c r="BG594" s="176"/>
      <c r="BH594" s="176"/>
      <c r="BI594" s="176"/>
      <c r="BJ594" s="176"/>
      <c r="BK594" s="176"/>
      <c r="BL594" s="176"/>
      <c r="BM594" s="176"/>
      <c r="BN594" s="176"/>
      <c r="BO594" s="176"/>
      <c r="BP594" s="176"/>
      <c r="BQ594" s="176"/>
      <c r="BR594" s="176"/>
      <c r="BS594" s="176"/>
      <c r="BT594" s="176"/>
      <c r="BU594" s="176"/>
      <c r="BV594" s="176"/>
      <c r="BW594" s="176"/>
      <c r="BX594" s="176"/>
      <c r="BY594" s="176"/>
      <c r="BZ594" s="176"/>
      <c r="CA594" s="176"/>
      <c r="CB594" s="176"/>
      <c r="CC594" s="176"/>
      <c r="CD594" s="176"/>
      <c r="CE594" s="176"/>
      <c r="CF594" s="176"/>
      <c r="CG594" s="176"/>
      <c r="CH594" s="176"/>
      <c r="CI594" s="176"/>
      <c r="CJ594" s="176"/>
      <c r="CK594" s="176"/>
      <c r="CL594" s="176"/>
      <c r="CM594" s="176"/>
      <c r="CN594" s="176"/>
      <c r="CO594" s="176"/>
      <c r="CP594" s="176"/>
      <c r="CQ594" s="176"/>
      <c r="CR594" s="176"/>
      <c r="CS594" s="176"/>
      <c r="CT594" s="176"/>
      <c r="CU594" s="176"/>
      <c r="CV594" s="176"/>
      <c r="CW594" s="176"/>
    </row>
    <row r="595" spans="1:101" s="179" customFormat="1" ht="20.100000000000001" customHeight="1">
      <c r="A595" s="657">
        <f t="shared" si="140"/>
        <v>552</v>
      </c>
      <c r="B595" s="196" t="str">
        <f t="shared" si="135"/>
        <v>Swansea Bay UHB</v>
      </c>
      <c r="C595" s="89"/>
      <c r="D595" s="89"/>
      <c r="E595" s="89"/>
      <c r="F595" s="89"/>
      <c r="G595" s="89"/>
      <c r="H595" s="197">
        <f t="shared" si="136"/>
        <v>0</v>
      </c>
      <c r="I595" s="197"/>
      <c r="J595" s="89"/>
      <c r="K595" s="90"/>
      <c r="L595" s="90"/>
      <c r="M595" s="89"/>
      <c r="N595" s="89"/>
      <c r="O595" s="89"/>
      <c r="P595" s="89"/>
      <c r="Q595" s="89"/>
      <c r="R595" s="122"/>
      <c r="S595" s="122"/>
      <c r="T595" s="122"/>
      <c r="U595" s="123"/>
      <c r="V595" s="123"/>
      <c r="W595" s="123"/>
      <c r="X595" s="122"/>
      <c r="Y595" s="122"/>
      <c r="Z595" s="122"/>
      <c r="AA595" s="122"/>
      <c r="AB595" s="122"/>
      <c r="AC595" s="122"/>
      <c r="AD595" s="197">
        <f t="shared" si="129"/>
        <v>0</v>
      </c>
      <c r="AE595" s="196" t="str">
        <f t="shared" si="141"/>
        <v/>
      </c>
      <c r="AF595" s="196" t="str">
        <f t="shared" si="130"/>
        <v/>
      </c>
      <c r="AG595" s="196" t="str">
        <f t="shared" si="131"/>
        <v/>
      </c>
      <c r="AH595" s="196" t="str">
        <f t="shared" si="132"/>
        <v/>
      </c>
      <c r="AI595" s="196" t="str">
        <f t="shared" si="133"/>
        <v/>
      </c>
      <c r="AJ595" s="196" t="str">
        <f t="shared" si="134"/>
        <v/>
      </c>
      <c r="AK595" s="196" t="str">
        <f t="shared" si="137"/>
        <v/>
      </c>
      <c r="AL595" s="196" t="str">
        <f t="shared" si="138"/>
        <v/>
      </c>
      <c r="AM595" s="176"/>
      <c r="AN595" s="176">
        <f t="shared" si="139"/>
        <v>0</v>
      </c>
      <c r="AO595" s="176"/>
      <c r="AP595" s="176"/>
      <c r="AQ595" s="176"/>
      <c r="AR595" s="176"/>
      <c r="AS595" s="176"/>
      <c r="AT595" s="176"/>
      <c r="AU595" s="176"/>
      <c r="AV595" s="176"/>
      <c r="AW595" s="176"/>
      <c r="AX595" s="176"/>
      <c r="AY595" s="176"/>
      <c r="AZ595" s="176"/>
      <c r="BA595" s="176"/>
      <c r="BB595" s="176"/>
      <c r="BC595" s="176"/>
      <c r="BD595" s="176"/>
      <c r="BE595" s="176"/>
      <c r="BF595" s="176"/>
      <c r="BG595" s="176"/>
      <c r="BH595" s="176"/>
      <c r="BI595" s="176"/>
      <c r="BJ595" s="176"/>
      <c r="BK595" s="176"/>
      <c r="BL595" s="176"/>
      <c r="BM595" s="176"/>
      <c r="BN595" s="176"/>
      <c r="BO595" s="176"/>
      <c r="BP595" s="176"/>
      <c r="BQ595" s="176"/>
      <c r="BR595" s="176"/>
      <c r="BS595" s="176"/>
      <c r="BT595" s="176"/>
      <c r="BU595" s="176"/>
      <c r="BV595" s="176"/>
      <c r="BW595" s="176"/>
      <c r="BX595" s="176"/>
      <c r="BY595" s="176"/>
      <c r="BZ595" s="176"/>
      <c r="CA595" s="176"/>
      <c r="CB595" s="176"/>
      <c r="CC595" s="176"/>
      <c r="CD595" s="176"/>
      <c r="CE595" s="176"/>
      <c r="CF595" s="176"/>
      <c r="CG595" s="176"/>
      <c r="CH595" s="176"/>
      <c r="CI595" s="176"/>
      <c r="CJ595" s="176"/>
      <c r="CK595" s="176"/>
      <c r="CL595" s="176"/>
      <c r="CM595" s="176"/>
      <c r="CN595" s="176"/>
      <c r="CO595" s="176"/>
      <c r="CP595" s="176"/>
      <c r="CQ595" s="176"/>
      <c r="CR595" s="176"/>
      <c r="CS595" s="176"/>
      <c r="CT595" s="176"/>
      <c r="CU595" s="176"/>
      <c r="CV595" s="176"/>
      <c r="CW595" s="176"/>
    </row>
    <row r="596" spans="1:101" s="179" customFormat="1" ht="20.100000000000001" customHeight="1">
      <c r="A596" s="657">
        <f t="shared" si="140"/>
        <v>553</v>
      </c>
      <c r="B596" s="196" t="str">
        <f t="shared" si="135"/>
        <v>Swansea Bay UHB</v>
      </c>
      <c r="C596" s="89"/>
      <c r="D596" s="89"/>
      <c r="E596" s="89"/>
      <c r="F596" s="89"/>
      <c r="G596" s="89"/>
      <c r="H596" s="197">
        <f t="shared" si="136"/>
        <v>0</v>
      </c>
      <c r="I596" s="197"/>
      <c r="J596" s="89"/>
      <c r="K596" s="90"/>
      <c r="L596" s="90"/>
      <c r="M596" s="89"/>
      <c r="N596" s="89"/>
      <c r="O596" s="89"/>
      <c r="P596" s="89"/>
      <c r="Q596" s="89"/>
      <c r="R596" s="122"/>
      <c r="S596" s="122"/>
      <c r="T596" s="122"/>
      <c r="U596" s="123"/>
      <c r="V596" s="123"/>
      <c r="W596" s="123"/>
      <c r="X596" s="122"/>
      <c r="Y596" s="122"/>
      <c r="Z596" s="122"/>
      <c r="AA596" s="122"/>
      <c r="AB596" s="122"/>
      <c r="AC596" s="122"/>
      <c r="AD596" s="197">
        <f t="shared" si="129"/>
        <v>0</v>
      </c>
      <c r="AE596" s="196" t="str">
        <f t="shared" si="141"/>
        <v/>
      </c>
      <c r="AF596" s="196" t="str">
        <f t="shared" si="130"/>
        <v/>
      </c>
      <c r="AG596" s="196" t="str">
        <f t="shared" si="131"/>
        <v/>
      </c>
      <c r="AH596" s="196" t="str">
        <f t="shared" si="132"/>
        <v/>
      </c>
      <c r="AI596" s="196" t="str">
        <f t="shared" si="133"/>
        <v/>
      </c>
      <c r="AJ596" s="196" t="str">
        <f t="shared" si="134"/>
        <v/>
      </c>
      <c r="AK596" s="196" t="str">
        <f t="shared" si="137"/>
        <v/>
      </c>
      <c r="AL596" s="196" t="str">
        <f t="shared" si="138"/>
        <v/>
      </c>
      <c r="AM596" s="176"/>
      <c r="AN596" s="176">
        <f t="shared" si="139"/>
        <v>0</v>
      </c>
      <c r="AO596" s="176"/>
      <c r="AP596" s="176"/>
      <c r="AQ596" s="176"/>
      <c r="AR596" s="176"/>
      <c r="AS596" s="176"/>
      <c r="AT596" s="176"/>
      <c r="AU596" s="176"/>
      <c r="AV596" s="176"/>
      <c r="AW596" s="176"/>
      <c r="AX596" s="176"/>
      <c r="AY596" s="176"/>
      <c r="AZ596" s="176"/>
      <c r="BA596" s="176"/>
      <c r="BB596" s="176"/>
      <c r="BC596" s="176"/>
      <c r="BD596" s="176"/>
      <c r="BE596" s="176"/>
      <c r="BF596" s="176"/>
      <c r="BG596" s="176"/>
      <c r="BH596" s="176"/>
      <c r="BI596" s="176"/>
      <c r="BJ596" s="176"/>
      <c r="BK596" s="176"/>
      <c r="BL596" s="176"/>
      <c r="BM596" s="176"/>
      <c r="BN596" s="176"/>
      <c r="BO596" s="176"/>
      <c r="BP596" s="176"/>
      <c r="BQ596" s="176"/>
      <c r="BR596" s="176"/>
      <c r="BS596" s="176"/>
      <c r="BT596" s="176"/>
      <c r="BU596" s="176"/>
      <c r="BV596" s="176"/>
      <c r="BW596" s="176"/>
      <c r="BX596" s="176"/>
      <c r="BY596" s="176"/>
      <c r="BZ596" s="176"/>
      <c r="CA596" s="176"/>
      <c r="CB596" s="176"/>
      <c r="CC596" s="176"/>
      <c r="CD596" s="176"/>
      <c r="CE596" s="176"/>
      <c r="CF596" s="176"/>
      <c r="CG596" s="176"/>
      <c r="CH596" s="176"/>
      <c r="CI596" s="176"/>
      <c r="CJ596" s="176"/>
      <c r="CK596" s="176"/>
      <c r="CL596" s="176"/>
      <c r="CM596" s="176"/>
      <c r="CN596" s="176"/>
      <c r="CO596" s="176"/>
      <c r="CP596" s="176"/>
      <c r="CQ596" s="176"/>
      <c r="CR596" s="176"/>
      <c r="CS596" s="176"/>
      <c r="CT596" s="176"/>
      <c r="CU596" s="176"/>
      <c r="CV596" s="176"/>
      <c r="CW596" s="176"/>
    </row>
    <row r="597" spans="1:101" s="179" customFormat="1" ht="20.100000000000001" customHeight="1">
      <c r="A597" s="657">
        <f t="shared" si="140"/>
        <v>554</v>
      </c>
      <c r="B597" s="196" t="str">
        <f t="shared" si="135"/>
        <v>Swansea Bay UHB</v>
      </c>
      <c r="C597" s="89"/>
      <c r="D597" s="89"/>
      <c r="E597" s="89"/>
      <c r="F597" s="89"/>
      <c r="G597" s="89"/>
      <c r="H597" s="197">
        <f t="shared" si="136"/>
        <v>0</v>
      </c>
      <c r="I597" s="197"/>
      <c r="J597" s="89"/>
      <c r="K597" s="90"/>
      <c r="L597" s="90"/>
      <c r="M597" s="89"/>
      <c r="N597" s="89"/>
      <c r="O597" s="89"/>
      <c r="P597" s="89"/>
      <c r="Q597" s="89"/>
      <c r="R597" s="122"/>
      <c r="S597" s="122"/>
      <c r="T597" s="122"/>
      <c r="U597" s="123"/>
      <c r="V597" s="123"/>
      <c r="W597" s="123"/>
      <c r="X597" s="122"/>
      <c r="Y597" s="122"/>
      <c r="Z597" s="122"/>
      <c r="AA597" s="122"/>
      <c r="AB597" s="122"/>
      <c r="AC597" s="122"/>
      <c r="AD597" s="197">
        <f t="shared" si="129"/>
        <v>0</v>
      </c>
      <c r="AE597" s="196" t="str">
        <f t="shared" si="141"/>
        <v/>
      </c>
      <c r="AF597" s="196" t="str">
        <f t="shared" si="130"/>
        <v/>
      </c>
      <c r="AG597" s="196" t="str">
        <f t="shared" si="131"/>
        <v/>
      </c>
      <c r="AH597" s="196" t="str">
        <f t="shared" si="132"/>
        <v/>
      </c>
      <c r="AI597" s="196" t="str">
        <f t="shared" si="133"/>
        <v/>
      </c>
      <c r="AJ597" s="196" t="str">
        <f t="shared" si="134"/>
        <v/>
      </c>
      <c r="AK597" s="196" t="str">
        <f t="shared" si="137"/>
        <v/>
      </c>
      <c r="AL597" s="196" t="str">
        <f t="shared" si="138"/>
        <v/>
      </c>
      <c r="AM597" s="176"/>
      <c r="AN597" s="176">
        <f t="shared" si="139"/>
        <v>0</v>
      </c>
      <c r="AO597" s="176"/>
      <c r="AP597" s="176"/>
      <c r="AQ597" s="176"/>
      <c r="AR597" s="176"/>
      <c r="AS597" s="176"/>
      <c r="AT597" s="176"/>
      <c r="AU597" s="176"/>
      <c r="AV597" s="176"/>
      <c r="AW597" s="176"/>
      <c r="AX597" s="176"/>
      <c r="AY597" s="176"/>
      <c r="AZ597" s="176"/>
      <c r="BA597" s="176"/>
      <c r="BB597" s="176"/>
      <c r="BC597" s="176"/>
      <c r="BD597" s="176"/>
      <c r="BE597" s="176"/>
      <c r="BF597" s="176"/>
      <c r="BG597" s="176"/>
      <c r="BH597" s="176"/>
      <c r="BI597" s="176"/>
      <c r="BJ597" s="176"/>
      <c r="BK597" s="176"/>
      <c r="BL597" s="176"/>
      <c r="BM597" s="176"/>
      <c r="BN597" s="176"/>
      <c r="BO597" s="176"/>
      <c r="BP597" s="176"/>
      <c r="BQ597" s="176"/>
      <c r="BR597" s="176"/>
      <c r="BS597" s="176"/>
      <c r="BT597" s="176"/>
      <c r="BU597" s="176"/>
      <c r="BV597" s="176"/>
      <c r="BW597" s="176"/>
      <c r="BX597" s="176"/>
      <c r="BY597" s="176"/>
      <c r="BZ597" s="176"/>
      <c r="CA597" s="176"/>
      <c r="CB597" s="176"/>
      <c r="CC597" s="176"/>
      <c r="CD597" s="176"/>
      <c r="CE597" s="176"/>
      <c r="CF597" s="176"/>
      <c r="CG597" s="176"/>
      <c r="CH597" s="176"/>
      <c r="CI597" s="176"/>
      <c r="CJ597" s="176"/>
      <c r="CK597" s="176"/>
      <c r="CL597" s="176"/>
      <c r="CM597" s="176"/>
      <c r="CN597" s="176"/>
      <c r="CO597" s="176"/>
      <c r="CP597" s="176"/>
      <c r="CQ597" s="176"/>
      <c r="CR597" s="176"/>
      <c r="CS597" s="176"/>
      <c r="CT597" s="176"/>
      <c r="CU597" s="176"/>
      <c r="CV597" s="176"/>
      <c r="CW597" s="176"/>
    </row>
    <row r="598" spans="1:101" s="179" customFormat="1" ht="20.100000000000001" customHeight="1">
      <c r="A598" s="657">
        <f t="shared" si="140"/>
        <v>555</v>
      </c>
      <c r="B598" s="196" t="str">
        <f t="shared" si="135"/>
        <v>Swansea Bay UHB</v>
      </c>
      <c r="C598" s="89"/>
      <c r="D598" s="89"/>
      <c r="E598" s="89"/>
      <c r="F598" s="89"/>
      <c r="G598" s="89"/>
      <c r="H598" s="197">
        <f t="shared" si="136"/>
        <v>0</v>
      </c>
      <c r="I598" s="197"/>
      <c r="J598" s="89"/>
      <c r="K598" s="90"/>
      <c r="L598" s="90"/>
      <c r="M598" s="89"/>
      <c r="N598" s="89"/>
      <c r="O598" s="89"/>
      <c r="P598" s="89"/>
      <c r="Q598" s="89"/>
      <c r="R598" s="122"/>
      <c r="S598" s="122"/>
      <c r="T598" s="122"/>
      <c r="U598" s="123"/>
      <c r="V598" s="123"/>
      <c r="W598" s="123"/>
      <c r="X598" s="122"/>
      <c r="Y598" s="122"/>
      <c r="Z598" s="122"/>
      <c r="AA598" s="122"/>
      <c r="AB598" s="122"/>
      <c r="AC598" s="122"/>
      <c r="AD598" s="197">
        <f t="shared" si="129"/>
        <v>0</v>
      </c>
      <c r="AE598" s="196" t="str">
        <f t="shared" si="141"/>
        <v/>
      </c>
      <c r="AF598" s="196" t="str">
        <f t="shared" si="130"/>
        <v/>
      </c>
      <c r="AG598" s="196" t="str">
        <f t="shared" si="131"/>
        <v/>
      </c>
      <c r="AH598" s="196" t="str">
        <f t="shared" si="132"/>
        <v/>
      </c>
      <c r="AI598" s="196" t="str">
        <f t="shared" si="133"/>
        <v/>
      </c>
      <c r="AJ598" s="196" t="str">
        <f t="shared" si="134"/>
        <v/>
      </c>
      <c r="AK598" s="196" t="str">
        <f t="shared" si="137"/>
        <v/>
      </c>
      <c r="AL598" s="196" t="str">
        <f t="shared" si="138"/>
        <v/>
      </c>
      <c r="AM598" s="176"/>
      <c r="AN598" s="176">
        <f t="shared" si="139"/>
        <v>0</v>
      </c>
      <c r="AO598" s="176"/>
      <c r="AP598" s="176"/>
      <c r="AQ598" s="176"/>
      <c r="AR598" s="176"/>
      <c r="AS598" s="176"/>
      <c r="AT598" s="176"/>
      <c r="AU598" s="176"/>
      <c r="AV598" s="176"/>
      <c r="AW598" s="176"/>
      <c r="AX598" s="176"/>
      <c r="AY598" s="176"/>
      <c r="AZ598" s="176"/>
      <c r="BA598" s="176"/>
      <c r="BB598" s="176"/>
      <c r="BC598" s="176"/>
      <c r="BD598" s="176"/>
      <c r="BE598" s="176"/>
      <c r="BF598" s="176"/>
      <c r="BG598" s="176"/>
      <c r="BH598" s="176"/>
      <c r="BI598" s="176"/>
      <c r="BJ598" s="176"/>
      <c r="BK598" s="176"/>
      <c r="BL598" s="176"/>
      <c r="BM598" s="176"/>
      <c r="BN598" s="176"/>
      <c r="BO598" s="176"/>
      <c r="BP598" s="176"/>
      <c r="BQ598" s="176"/>
      <c r="BR598" s="176"/>
      <c r="BS598" s="176"/>
      <c r="BT598" s="176"/>
      <c r="BU598" s="176"/>
      <c r="BV598" s="176"/>
      <c r="BW598" s="176"/>
      <c r="BX598" s="176"/>
      <c r="BY598" s="176"/>
      <c r="BZ598" s="176"/>
      <c r="CA598" s="176"/>
      <c r="CB598" s="176"/>
      <c r="CC598" s="176"/>
      <c r="CD598" s="176"/>
      <c r="CE598" s="176"/>
      <c r="CF598" s="176"/>
      <c r="CG598" s="176"/>
      <c r="CH598" s="176"/>
      <c r="CI598" s="176"/>
      <c r="CJ598" s="176"/>
      <c r="CK598" s="176"/>
      <c r="CL598" s="176"/>
      <c r="CM598" s="176"/>
      <c r="CN598" s="176"/>
      <c r="CO598" s="176"/>
      <c r="CP598" s="176"/>
      <c r="CQ598" s="176"/>
      <c r="CR598" s="176"/>
      <c r="CS598" s="176"/>
      <c r="CT598" s="176"/>
      <c r="CU598" s="176"/>
      <c r="CV598" s="176"/>
      <c r="CW598" s="176"/>
    </row>
    <row r="599" spans="1:101" s="179" customFormat="1" ht="20.100000000000001" customHeight="1">
      <c r="A599" s="657">
        <f t="shared" si="140"/>
        <v>556</v>
      </c>
      <c r="B599" s="196" t="str">
        <f t="shared" si="135"/>
        <v>Swansea Bay UHB</v>
      </c>
      <c r="C599" s="89"/>
      <c r="D599" s="89"/>
      <c r="E599" s="89"/>
      <c r="F599" s="89"/>
      <c r="G599" s="89"/>
      <c r="H599" s="197">
        <f t="shared" si="136"/>
        <v>0</v>
      </c>
      <c r="I599" s="197"/>
      <c r="J599" s="89"/>
      <c r="K599" s="90"/>
      <c r="L599" s="90"/>
      <c r="M599" s="89"/>
      <c r="N599" s="89"/>
      <c r="O599" s="89"/>
      <c r="P599" s="89"/>
      <c r="Q599" s="89"/>
      <c r="R599" s="122"/>
      <c r="S599" s="122"/>
      <c r="T599" s="122"/>
      <c r="U599" s="123"/>
      <c r="V599" s="123"/>
      <c r="W599" s="123"/>
      <c r="X599" s="122"/>
      <c r="Y599" s="122"/>
      <c r="Z599" s="122"/>
      <c r="AA599" s="122"/>
      <c r="AB599" s="122"/>
      <c r="AC599" s="122"/>
      <c r="AD599" s="197">
        <f t="shared" si="129"/>
        <v>0</v>
      </c>
      <c r="AE599" s="196" t="str">
        <f t="shared" si="141"/>
        <v/>
      </c>
      <c r="AF599" s="196" t="str">
        <f t="shared" si="130"/>
        <v/>
      </c>
      <c r="AG599" s="196" t="str">
        <f t="shared" si="131"/>
        <v/>
      </c>
      <c r="AH599" s="196" t="str">
        <f t="shared" si="132"/>
        <v/>
      </c>
      <c r="AI599" s="196" t="str">
        <f t="shared" si="133"/>
        <v/>
      </c>
      <c r="AJ599" s="196" t="str">
        <f t="shared" si="134"/>
        <v/>
      </c>
      <c r="AK599" s="196" t="str">
        <f t="shared" si="137"/>
        <v/>
      </c>
      <c r="AL599" s="196" t="str">
        <f t="shared" si="138"/>
        <v/>
      </c>
      <c r="AM599" s="176"/>
      <c r="AN599" s="176">
        <f t="shared" si="139"/>
        <v>0</v>
      </c>
      <c r="AO599" s="176"/>
      <c r="AP599" s="176"/>
      <c r="AQ599" s="176"/>
      <c r="AR599" s="176"/>
      <c r="AS599" s="176"/>
      <c r="AT599" s="176"/>
      <c r="AU599" s="176"/>
      <c r="AV599" s="176"/>
      <c r="AW599" s="176"/>
      <c r="AX599" s="176"/>
      <c r="AY599" s="176"/>
      <c r="AZ599" s="176"/>
      <c r="BA599" s="176"/>
      <c r="BB599" s="176"/>
      <c r="BC599" s="176"/>
      <c r="BD599" s="176"/>
      <c r="BE599" s="176"/>
      <c r="BF599" s="176"/>
      <c r="BG599" s="176"/>
      <c r="BH599" s="176"/>
      <c r="BI599" s="176"/>
      <c r="BJ599" s="176"/>
      <c r="BK599" s="176"/>
      <c r="BL599" s="176"/>
      <c r="BM599" s="176"/>
      <c r="BN599" s="176"/>
      <c r="BO599" s="176"/>
      <c r="BP599" s="176"/>
      <c r="BQ599" s="176"/>
      <c r="BR599" s="176"/>
      <c r="BS599" s="176"/>
      <c r="BT599" s="176"/>
      <c r="BU599" s="176"/>
      <c r="BV599" s="176"/>
      <c r="BW599" s="176"/>
      <c r="BX599" s="176"/>
      <c r="BY599" s="176"/>
      <c r="BZ599" s="176"/>
      <c r="CA599" s="176"/>
      <c r="CB599" s="176"/>
      <c r="CC599" s="176"/>
      <c r="CD599" s="176"/>
      <c r="CE599" s="176"/>
      <c r="CF599" s="176"/>
      <c r="CG599" s="176"/>
      <c r="CH599" s="176"/>
      <c r="CI599" s="176"/>
      <c r="CJ599" s="176"/>
      <c r="CK599" s="176"/>
      <c r="CL599" s="176"/>
      <c r="CM599" s="176"/>
      <c r="CN599" s="176"/>
      <c r="CO599" s="176"/>
      <c r="CP599" s="176"/>
      <c r="CQ599" s="176"/>
      <c r="CR599" s="176"/>
      <c r="CS599" s="176"/>
      <c r="CT599" s="176"/>
      <c r="CU599" s="176"/>
      <c r="CV599" s="176"/>
      <c r="CW599" s="176"/>
    </row>
    <row r="600" spans="1:101" s="179" customFormat="1" ht="20.100000000000001" customHeight="1">
      <c r="A600" s="657">
        <f t="shared" si="140"/>
        <v>557</v>
      </c>
      <c r="B600" s="196" t="str">
        <f t="shared" si="135"/>
        <v>Swansea Bay UHB</v>
      </c>
      <c r="C600" s="89"/>
      <c r="D600" s="89"/>
      <c r="E600" s="89"/>
      <c r="F600" s="89"/>
      <c r="G600" s="89"/>
      <c r="H600" s="197">
        <f t="shared" si="136"/>
        <v>0</v>
      </c>
      <c r="I600" s="197"/>
      <c r="J600" s="89"/>
      <c r="K600" s="90"/>
      <c r="L600" s="90"/>
      <c r="M600" s="89"/>
      <c r="N600" s="89"/>
      <c r="O600" s="89"/>
      <c r="P600" s="89"/>
      <c r="Q600" s="89"/>
      <c r="R600" s="122"/>
      <c r="S600" s="122"/>
      <c r="T600" s="122"/>
      <c r="U600" s="123"/>
      <c r="V600" s="123"/>
      <c r="W600" s="123"/>
      <c r="X600" s="122"/>
      <c r="Y600" s="122"/>
      <c r="Z600" s="122"/>
      <c r="AA600" s="122"/>
      <c r="AB600" s="122"/>
      <c r="AC600" s="122"/>
      <c r="AD600" s="197">
        <f t="shared" si="129"/>
        <v>0</v>
      </c>
      <c r="AE600" s="196" t="str">
        <f t="shared" si="141"/>
        <v/>
      </c>
      <c r="AF600" s="196" t="str">
        <f t="shared" si="130"/>
        <v/>
      </c>
      <c r="AG600" s="196" t="str">
        <f t="shared" si="131"/>
        <v/>
      </c>
      <c r="AH600" s="196" t="str">
        <f t="shared" si="132"/>
        <v/>
      </c>
      <c r="AI600" s="196" t="str">
        <f t="shared" si="133"/>
        <v/>
      </c>
      <c r="AJ600" s="196" t="str">
        <f t="shared" si="134"/>
        <v/>
      </c>
      <c r="AK600" s="196" t="str">
        <f t="shared" si="137"/>
        <v/>
      </c>
      <c r="AL600" s="196" t="str">
        <f t="shared" si="138"/>
        <v/>
      </c>
      <c r="AM600" s="176"/>
      <c r="AN600" s="176">
        <f t="shared" si="139"/>
        <v>0</v>
      </c>
      <c r="AO600" s="176"/>
      <c r="AP600" s="176"/>
      <c r="AQ600" s="176"/>
      <c r="AR600" s="176"/>
      <c r="AS600" s="176"/>
      <c r="AT600" s="176"/>
      <c r="AU600" s="176"/>
      <c r="AV600" s="176"/>
      <c r="AW600" s="176"/>
      <c r="AX600" s="176"/>
      <c r="AY600" s="176"/>
      <c r="AZ600" s="176"/>
      <c r="BA600" s="176"/>
      <c r="BB600" s="176"/>
      <c r="BC600" s="176"/>
      <c r="BD600" s="176"/>
      <c r="BE600" s="176"/>
      <c r="BF600" s="176"/>
      <c r="BG600" s="176"/>
      <c r="BH600" s="176"/>
      <c r="BI600" s="176"/>
      <c r="BJ600" s="176"/>
      <c r="BK600" s="176"/>
      <c r="BL600" s="176"/>
      <c r="BM600" s="176"/>
      <c r="BN600" s="176"/>
      <c r="BO600" s="176"/>
      <c r="BP600" s="176"/>
      <c r="BQ600" s="176"/>
      <c r="BR600" s="176"/>
      <c r="BS600" s="176"/>
      <c r="BT600" s="176"/>
      <c r="BU600" s="176"/>
      <c r="BV600" s="176"/>
      <c r="BW600" s="176"/>
      <c r="BX600" s="176"/>
      <c r="BY600" s="176"/>
      <c r="BZ600" s="176"/>
      <c r="CA600" s="176"/>
      <c r="CB600" s="176"/>
      <c r="CC600" s="176"/>
      <c r="CD600" s="176"/>
      <c r="CE600" s="176"/>
      <c r="CF600" s="176"/>
      <c r="CG600" s="176"/>
      <c r="CH600" s="176"/>
      <c r="CI600" s="176"/>
      <c r="CJ600" s="176"/>
      <c r="CK600" s="176"/>
      <c r="CL600" s="176"/>
      <c r="CM600" s="176"/>
      <c r="CN600" s="176"/>
      <c r="CO600" s="176"/>
      <c r="CP600" s="176"/>
      <c r="CQ600" s="176"/>
      <c r="CR600" s="176"/>
      <c r="CS600" s="176"/>
      <c r="CT600" s="176"/>
      <c r="CU600" s="176"/>
      <c r="CV600" s="176"/>
      <c r="CW600" s="176"/>
    </row>
    <row r="601" spans="1:101" s="179" customFormat="1" ht="20.100000000000001" customHeight="1">
      <c r="A601" s="657">
        <f t="shared" si="140"/>
        <v>558</v>
      </c>
      <c r="B601" s="196" t="str">
        <f t="shared" si="135"/>
        <v>Swansea Bay UHB</v>
      </c>
      <c r="C601" s="89"/>
      <c r="D601" s="89"/>
      <c r="E601" s="89"/>
      <c r="F601" s="89"/>
      <c r="G601" s="89"/>
      <c r="H601" s="197">
        <f t="shared" si="136"/>
        <v>0</v>
      </c>
      <c r="I601" s="197"/>
      <c r="J601" s="89"/>
      <c r="K601" s="90"/>
      <c r="L601" s="90"/>
      <c r="M601" s="89"/>
      <c r="N601" s="89"/>
      <c r="O601" s="89"/>
      <c r="P601" s="89"/>
      <c r="Q601" s="89"/>
      <c r="R601" s="122"/>
      <c r="S601" s="122"/>
      <c r="T601" s="122"/>
      <c r="U601" s="123"/>
      <c r="V601" s="123"/>
      <c r="W601" s="123"/>
      <c r="X601" s="122"/>
      <c r="Y601" s="122"/>
      <c r="Z601" s="122"/>
      <c r="AA601" s="122"/>
      <c r="AB601" s="122"/>
      <c r="AC601" s="122"/>
      <c r="AD601" s="197">
        <f t="shared" si="129"/>
        <v>0</v>
      </c>
      <c r="AE601" s="196" t="str">
        <f t="shared" si="141"/>
        <v/>
      </c>
      <c r="AF601" s="196" t="str">
        <f t="shared" si="130"/>
        <v/>
      </c>
      <c r="AG601" s="196" t="str">
        <f t="shared" si="131"/>
        <v/>
      </c>
      <c r="AH601" s="196" t="str">
        <f t="shared" si="132"/>
        <v/>
      </c>
      <c r="AI601" s="196" t="str">
        <f t="shared" si="133"/>
        <v/>
      </c>
      <c r="AJ601" s="196" t="str">
        <f t="shared" si="134"/>
        <v/>
      </c>
      <c r="AK601" s="196" t="str">
        <f t="shared" si="137"/>
        <v/>
      </c>
      <c r="AL601" s="196" t="str">
        <f t="shared" si="138"/>
        <v/>
      </c>
      <c r="AM601" s="176"/>
      <c r="AN601" s="176">
        <f t="shared" si="139"/>
        <v>0</v>
      </c>
      <c r="AO601" s="176"/>
      <c r="AP601" s="176"/>
      <c r="AQ601" s="176"/>
      <c r="AR601" s="176"/>
      <c r="AS601" s="176"/>
      <c r="AT601" s="176"/>
      <c r="AU601" s="176"/>
      <c r="AV601" s="176"/>
      <c r="AW601" s="176"/>
      <c r="AX601" s="176"/>
      <c r="AY601" s="176"/>
      <c r="AZ601" s="176"/>
      <c r="BA601" s="176"/>
      <c r="BB601" s="176"/>
      <c r="BC601" s="176"/>
      <c r="BD601" s="176"/>
      <c r="BE601" s="176"/>
      <c r="BF601" s="176"/>
      <c r="BG601" s="176"/>
      <c r="BH601" s="176"/>
      <c r="BI601" s="176"/>
      <c r="BJ601" s="176"/>
      <c r="BK601" s="176"/>
      <c r="BL601" s="176"/>
      <c r="BM601" s="176"/>
      <c r="BN601" s="176"/>
      <c r="BO601" s="176"/>
      <c r="BP601" s="176"/>
      <c r="BQ601" s="176"/>
      <c r="BR601" s="176"/>
      <c r="BS601" s="176"/>
      <c r="BT601" s="176"/>
      <c r="BU601" s="176"/>
      <c r="BV601" s="176"/>
      <c r="BW601" s="176"/>
      <c r="BX601" s="176"/>
      <c r="BY601" s="176"/>
      <c r="BZ601" s="176"/>
      <c r="CA601" s="176"/>
      <c r="CB601" s="176"/>
      <c r="CC601" s="176"/>
      <c r="CD601" s="176"/>
      <c r="CE601" s="176"/>
      <c r="CF601" s="176"/>
      <c r="CG601" s="176"/>
      <c r="CH601" s="176"/>
      <c r="CI601" s="176"/>
      <c r="CJ601" s="176"/>
      <c r="CK601" s="176"/>
      <c r="CL601" s="176"/>
      <c r="CM601" s="176"/>
      <c r="CN601" s="176"/>
      <c r="CO601" s="176"/>
      <c r="CP601" s="176"/>
      <c r="CQ601" s="176"/>
      <c r="CR601" s="176"/>
      <c r="CS601" s="176"/>
      <c r="CT601" s="176"/>
      <c r="CU601" s="176"/>
      <c r="CV601" s="176"/>
      <c r="CW601" s="176"/>
    </row>
    <row r="602" spans="1:101" s="179" customFormat="1" ht="20.100000000000001" customHeight="1">
      <c r="A602" s="657">
        <f t="shared" si="140"/>
        <v>559</v>
      </c>
      <c r="B602" s="196" t="str">
        <f t="shared" si="135"/>
        <v>Swansea Bay UHB</v>
      </c>
      <c r="C602" s="89"/>
      <c r="D602" s="89"/>
      <c r="E602" s="89"/>
      <c r="F602" s="89"/>
      <c r="G602" s="89"/>
      <c r="H602" s="197">
        <f t="shared" si="136"/>
        <v>0</v>
      </c>
      <c r="I602" s="197"/>
      <c r="J602" s="89"/>
      <c r="K602" s="90"/>
      <c r="L602" s="90"/>
      <c r="M602" s="89"/>
      <c r="N602" s="89"/>
      <c r="O602" s="89"/>
      <c r="P602" s="89"/>
      <c r="Q602" s="89"/>
      <c r="R602" s="122"/>
      <c r="S602" s="122"/>
      <c r="T602" s="122"/>
      <c r="U602" s="123"/>
      <c r="V602" s="123"/>
      <c r="W602" s="123"/>
      <c r="X602" s="122"/>
      <c r="Y602" s="122"/>
      <c r="Z602" s="122"/>
      <c r="AA602" s="122"/>
      <c r="AB602" s="122"/>
      <c r="AC602" s="122"/>
      <c r="AD602" s="197">
        <f t="shared" si="129"/>
        <v>0</v>
      </c>
      <c r="AE602" s="196" t="str">
        <f t="shared" si="141"/>
        <v/>
      </c>
      <c r="AF602" s="196" t="str">
        <f t="shared" si="130"/>
        <v/>
      </c>
      <c r="AG602" s="196" t="str">
        <f t="shared" si="131"/>
        <v/>
      </c>
      <c r="AH602" s="196" t="str">
        <f t="shared" si="132"/>
        <v/>
      </c>
      <c r="AI602" s="196" t="str">
        <f t="shared" si="133"/>
        <v/>
      </c>
      <c r="AJ602" s="196" t="str">
        <f t="shared" si="134"/>
        <v/>
      </c>
      <c r="AK602" s="196" t="str">
        <f t="shared" si="137"/>
        <v/>
      </c>
      <c r="AL602" s="196" t="str">
        <f t="shared" si="138"/>
        <v/>
      </c>
      <c r="AM602" s="176"/>
      <c r="AN602" s="176">
        <f t="shared" si="139"/>
        <v>0</v>
      </c>
      <c r="AO602" s="176"/>
      <c r="AP602" s="176"/>
      <c r="AQ602" s="176"/>
      <c r="AR602" s="176"/>
      <c r="AS602" s="176"/>
      <c r="AT602" s="176"/>
      <c r="AU602" s="176"/>
      <c r="AV602" s="176"/>
      <c r="AW602" s="176"/>
      <c r="AX602" s="176"/>
      <c r="AY602" s="176"/>
      <c r="AZ602" s="176"/>
      <c r="BA602" s="176"/>
      <c r="BB602" s="176"/>
      <c r="BC602" s="176"/>
      <c r="BD602" s="176"/>
      <c r="BE602" s="176"/>
      <c r="BF602" s="176"/>
      <c r="BG602" s="176"/>
      <c r="BH602" s="176"/>
      <c r="BI602" s="176"/>
      <c r="BJ602" s="176"/>
      <c r="BK602" s="176"/>
      <c r="BL602" s="176"/>
      <c r="BM602" s="176"/>
      <c r="BN602" s="176"/>
      <c r="BO602" s="176"/>
      <c r="BP602" s="176"/>
      <c r="BQ602" s="176"/>
      <c r="BR602" s="176"/>
      <c r="BS602" s="176"/>
      <c r="BT602" s="176"/>
      <c r="BU602" s="176"/>
      <c r="BV602" s="176"/>
      <c r="BW602" s="176"/>
      <c r="BX602" s="176"/>
      <c r="BY602" s="176"/>
      <c r="BZ602" s="176"/>
      <c r="CA602" s="176"/>
      <c r="CB602" s="176"/>
      <c r="CC602" s="176"/>
      <c r="CD602" s="176"/>
      <c r="CE602" s="176"/>
      <c r="CF602" s="176"/>
      <c r="CG602" s="176"/>
      <c r="CH602" s="176"/>
      <c r="CI602" s="176"/>
      <c r="CJ602" s="176"/>
      <c r="CK602" s="176"/>
      <c r="CL602" s="176"/>
      <c r="CM602" s="176"/>
      <c r="CN602" s="176"/>
      <c r="CO602" s="176"/>
      <c r="CP602" s="176"/>
      <c r="CQ602" s="176"/>
      <c r="CR602" s="176"/>
      <c r="CS602" s="176"/>
      <c r="CT602" s="176"/>
      <c r="CU602" s="176"/>
      <c r="CV602" s="176"/>
      <c r="CW602" s="176"/>
    </row>
    <row r="603" spans="1:101" s="179" customFormat="1" ht="20.100000000000001" customHeight="1">
      <c r="A603" s="657">
        <f t="shared" si="140"/>
        <v>560</v>
      </c>
      <c r="B603" s="196" t="str">
        <f t="shared" si="135"/>
        <v>Swansea Bay UHB</v>
      </c>
      <c r="C603" s="89"/>
      <c r="D603" s="89"/>
      <c r="E603" s="89"/>
      <c r="F603" s="89"/>
      <c r="G603" s="89"/>
      <c r="H603" s="197">
        <f t="shared" si="136"/>
        <v>0</v>
      </c>
      <c r="I603" s="197"/>
      <c r="J603" s="89"/>
      <c r="K603" s="90"/>
      <c r="L603" s="90"/>
      <c r="M603" s="89"/>
      <c r="N603" s="89"/>
      <c r="O603" s="89"/>
      <c r="P603" s="89"/>
      <c r="Q603" s="89"/>
      <c r="R603" s="122"/>
      <c r="S603" s="122"/>
      <c r="T603" s="122"/>
      <c r="U603" s="123"/>
      <c r="V603" s="123"/>
      <c r="W603" s="123"/>
      <c r="X603" s="122"/>
      <c r="Y603" s="122"/>
      <c r="Z603" s="122"/>
      <c r="AA603" s="122"/>
      <c r="AB603" s="122"/>
      <c r="AC603" s="122"/>
      <c r="AD603" s="197">
        <f t="shared" si="129"/>
        <v>0</v>
      </c>
      <c r="AE603" s="196" t="str">
        <f t="shared" si="141"/>
        <v/>
      </c>
      <c r="AF603" s="196" t="str">
        <f t="shared" si="130"/>
        <v/>
      </c>
      <c r="AG603" s="196" t="str">
        <f t="shared" si="131"/>
        <v/>
      </c>
      <c r="AH603" s="196" t="str">
        <f t="shared" si="132"/>
        <v/>
      </c>
      <c r="AI603" s="196" t="str">
        <f t="shared" si="133"/>
        <v/>
      </c>
      <c r="AJ603" s="196" t="str">
        <f t="shared" si="134"/>
        <v/>
      </c>
      <c r="AK603" s="196" t="str">
        <f t="shared" si="137"/>
        <v/>
      </c>
      <c r="AL603" s="196" t="str">
        <f t="shared" si="138"/>
        <v/>
      </c>
      <c r="AM603" s="176"/>
      <c r="AN603" s="176">
        <f t="shared" si="139"/>
        <v>0</v>
      </c>
      <c r="AO603" s="176"/>
      <c r="AP603" s="176"/>
      <c r="AQ603" s="176"/>
      <c r="AR603" s="176"/>
      <c r="AS603" s="176"/>
      <c r="AT603" s="176"/>
      <c r="AU603" s="176"/>
      <c r="AV603" s="176"/>
      <c r="AW603" s="176"/>
      <c r="AX603" s="176"/>
      <c r="AY603" s="176"/>
      <c r="AZ603" s="176"/>
      <c r="BA603" s="176"/>
      <c r="BB603" s="176"/>
      <c r="BC603" s="176"/>
      <c r="BD603" s="176"/>
      <c r="BE603" s="176"/>
      <c r="BF603" s="176"/>
      <c r="BG603" s="176"/>
      <c r="BH603" s="176"/>
      <c r="BI603" s="176"/>
      <c r="BJ603" s="176"/>
      <c r="BK603" s="176"/>
      <c r="BL603" s="176"/>
      <c r="BM603" s="176"/>
      <c r="BN603" s="176"/>
      <c r="BO603" s="176"/>
      <c r="BP603" s="176"/>
      <c r="BQ603" s="176"/>
      <c r="BR603" s="176"/>
      <c r="BS603" s="176"/>
      <c r="BT603" s="176"/>
      <c r="BU603" s="176"/>
      <c r="BV603" s="176"/>
      <c r="BW603" s="176"/>
      <c r="BX603" s="176"/>
      <c r="BY603" s="176"/>
      <c r="BZ603" s="176"/>
      <c r="CA603" s="176"/>
      <c r="CB603" s="176"/>
      <c r="CC603" s="176"/>
      <c r="CD603" s="176"/>
      <c r="CE603" s="176"/>
      <c r="CF603" s="176"/>
      <c r="CG603" s="176"/>
      <c r="CH603" s="176"/>
      <c r="CI603" s="176"/>
      <c r="CJ603" s="176"/>
      <c r="CK603" s="176"/>
      <c r="CL603" s="176"/>
      <c r="CM603" s="176"/>
      <c r="CN603" s="176"/>
      <c r="CO603" s="176"/>
      <c r="CP603" s="176"/>
      <c r="CQ603" s="176"/>
      <c r="CR603" s="176"/>
      <c r="CS603" s="176"/>
      <c r="CT603" s="176"/>
      <c r="CU603" s="176"/>
      <c r="CV603" s="176"/>
      <c r="CW603" s="176"/>
    </row>
    <row r="604" spans="1:101" s="179" customFormat="1" ht="20.100000000000001" customHeight="1">
      <c r="A604" s="657">
        <f t="shared" si="140"/>
        <v>561</v>
      </c>
      <c r="B604" s="196" t="str">
        <f t="shared" si="135"/>
        <v>Swansea Bay UHB</v>
      </c>
      <c r="C604" s="89"/>
      <c r="D604" s="89"/>
      <c r="E604" s="89"/>
      <c r="F604" s="89"/>
      <c r="G604" s="89"/>
      <c r="H604" s="197">
        <f t="shared" si="136"/>
        <v>0</v>
      </c>
      <c r="I604" s="197"/>
      <c r="J604" s="89"/>
      <c r="K604" s="90"/>
      <c r="L604" s="90"/>
      <c r="M604" s="89"/>
      <c r="N604" s="89"/>
      <c r="O604" s="89"/>
      <c r="P604" s="89"/>
      <c r="Q604" s="89"/>
      <c r="R604" s="122"/>
      <c r="S604" s="122"/>
      <c r="T604" s="122"/>
      <c r="U604" s="123"/>
      <c r="V604" s="123"/>
      <c r="W604" s="123"/>
      <c r="X604" s="122"/>
      <c r="Y604" s="122"/>
      <c r="Z604" s="122"/>
      <c r="AA604" s="122"/>
      <c r="AB604" s="122"/>
      <c r="AC604" s="122"/>
      <c r="AD604" s="197">
        <f t="shared" si="129"/>
        <v>0</v>
      </c>
      <c r="AE604" s="196" t="str">
        <f t="shared" si="141"/>
        <v/>
      </c>
      <c r="AF604" s="196" t="str">
        <f t="shared" si="130"/>
        <v/>
      </c>
      <c r="AG604" s="196" t="str">
        <f t="shared" si="131"/>
        <v/>
      </c>
      <c r="AH604" s="196" t="str">
        <f t="shared" si="132"/>
        <v/>
      </c>
      <c r="AI604" s="196" t="str">
        <f t="shared" si="133"/>
        <v/>
      </c>
      <c r="AJ604" s="196" t="str">
        <f t="shared" si="134"/>
        <v/>
      </c>
      <c r="AK604" s="196" t="str">
        <f t="shared" si="137"/>
        <v/>
      </c>
      <c r="AL604" s="196" t="str">
        <f t="shared" si="138"/>
        <v/>
      </c>
      <c r="AM604" s="176"/>
      <c r="AN604" s="176">
        <f t="shared" si="139"/>
        <v>0</v>
      </c>
      <c r="AO604" s="176"/>
      <c r="AP604" s="176"/>
      <c r="AQ604" s="176"/>
      <c r="AR604" s="176"/>
      <c r="AS604" s="176"/>
      <c r="AT604" s="176"/>
      <c r="AU604" s="176"/>
      <c r="AV604" s="176"/>
      <c r="AW604" s="176"/>
      <c r="AX604" s="176"/>
      <c r="AY604" s="176"/>
      <c r="AZ604" s="176"/>
      <c r="BA604" s="176"/>
      <c r="BB604" s="176"/>
      <c r="BC604" s="176"/>
      <c r="BD604" s="176"/>
      <c r="BE604" s="176"/>
      <c r="BF604" s="176"/>
      <c r="BG604" s="176"/>
      <c r="BH604" s="176"/>
      <c r="BI604" s="176"/>
      <c r="BJ604" s="176"/>
      <c r="BK604" s="176"/>
      <c r="BL604" s="176"/>
      <c r="BM604" s="176"/>
      <c r="BN604" s="176"/>
      <c r="BO604" s="176"/>
      <c r="BP604" s="176"/>
      <c r="BQ604" s="176"/>
      <c r="BR604" s="176"/>
      <c r="BS604" s="176"/>
      <c r="BT604" s="176"/>
      <c r="BU604" s="176"/>
      <c r="BV604" s="176"/>
      <c r="BW604" s="176"/>
      <c r="BX604" s="176"/>
      <c r="BY604" s="176"/>
      <c r="BZ604" s="176"/>
      <c r="CA604" s="176"/>
      <c r="CB604" s="176"/>
      <c r="CC604" s="176"/>
      <c r="CD604" s="176"/>
      <c r="CE604" s="176"/>
      <c r="CF604" s="176"/>
      <c r="CG604" s="176"/>
      <c r="CH604" s="176"/>
      <c r="CI604" s="176"/>
      <c r="CJ604" s="176"/>
      <c r="CK604" s="176"/>
      <c r="CL604" s="176"/>
      <c r="CM604" s="176"/>
      <c r="CN604" s="176"/>
      <c r="CO604" s="176"/>
      <c r="CP604" s="176"/>
      <c r="CQ604" s="176"/>
      <c r="CR604" s="176"/>
      <c r="CS604" s="176"/>
      <c r="CT604" s="176"/>
      <c r="CU604" s="176"/>
      <c r="CV604" s="176"/>
      <c r="CW604" s="176"/>
    </row>
    <row r="605" spans="1:101" s="179" customFormat="1" ht="20.100000000000001" customHeight="1">
      <c r="A605" s="657">
        <f t="shared" si="140"/>
        <v>562</v>
      </c>
      <c r="B605" s="196" t="str">
        <f t="shared" si="135"/>
        <v>Swansea Bay UHB</v>
      </c>
      <c r="C605" s="89"/>
      <c r="D605" s="89"/>
      <c r="E605" s="89"/>
      <c r="F605" s="89"/>
      <c r="G605" s="89"/>
      <c r="H605" s="197">
        <f t="shared" si="136"/>
        <v>0</v>
      </c>
      <c r="I605" s="197"/>
      <c r="J605" s="89"/>
      <c r="K605" s="90"/>
      <c r="L605" s="90"/>
      <c r="M605" s="89"/>
      <c r="N605" s="89"/>
      <c r="O605" s="89"/>
      <c r="P605" s="89"/>
      <c r="Q605" s="89"/>
      <c r="R605" s="122"/>
      <c r="S605" s="122"/>
      <c r="T605" s="122"/>
      <c r="U605" s="123"/>
      <c r="V605" s="123"/>
      <c r="W605" s="123"/>
      <c r="X605" s="122"/>
      <c r="Y605" s="122"/>
      <c r="Z605" s="122"/>
      <c r="AA605" s="122"/>
      <c r="AB605" s="122"/>
      <c r="AC605" s="122"/>
      <c r="AD605" s="197">
        <f t="shared" si="129"/>
        <v>0</v>
      </c>
      <c r="AE605" s="196" t="str">
        <f t="shared" si="141"/>
        <v/>
      </c>
      <c r="AF605" s="196" t="str">
        <f t="shared" si="130"/>
        <v/>
      </c>
      <c r="AG605" s="196" t="str">
        <f t="shared" si="131"/>
        <v/>
      </c>
      <c r="AH605" s="196" t="str">
        <f t="shared" si="132"/>
        <v/>
      </c>
      <c r="AI605" s="196" t="str">
        <f t="shared" si="133"/>
        <v/>
      </c>
      <c r="AJ605" s="196" t="str">
        <f t="shared" si="134"/>
        <v/>
      </c>
      <c r="AK605" s="196" t="str">
        <f t="shared" si="137"/>
        <v/>
      </c>
      <c r="AL605" s="196" t="str">
        <f t="shared" si="138"/>
        <v/>
      </c>
      <c r="AM605" s="176"/>
      <c r="AN605" s="176">
        <f t="shared" si="139"/>
        <v>0</v>
      </c>
      <c r="AO605" s="176"/>
      <c r="AP605" s="176"/>
      <c r="AQ605" s="176"/>
      <c r="AR605" s="176"/>
      <c r="AS605" s="176"/>
      <c r="AT605" s="176"/>
      <c r="AU605" s="176"/>
      <c r="AV605" s="176"/>
      <c r="AW605" s="176"/>
      <c r="AX605" s="176"/>
      <c r="AY605" s="176"/>
      <c r="AZ605" s="176"/>
      <c r="BA605" s="176"/>
      <c r="BB605" s="176"/>
      <c r="BC605" s="176"/>
      <c r="BD605" s="176"/>
      <c r="BE605" s="176"/>
      <c r="BF605" s="176"/>
      <c r="BG605" s="176"/>
      <c r="BH605" s="176"/>
      <c r="BI605" s="176"/>
      <c r="BJ605" s="176"/>
      <c r="BK605" s="176"/>
      <c r="BL605" s="176"/>
      <c r="BM605" s="176"/>
      <c r="BN605" s="176"/>
      <c r="BO605" s="176"/>
      <c r="BP605" s="176"/>
      <c r="BQ605" s="176"/>
      <c r="BR605" s="176"/>
      <c r="BS605" s="176"/>
      <c r="BT605" s="176"/>
      <c r="BU605" s="176"/>
      <c r="BV605" s="176"/>
      <c r="BW605" s="176"/>
      <c r="BX605" s="176"/>
      <c r="BY605" s="176"/>
      <c r="BZ605" s="176"/>
      <c r="CA605" s="176"/>
      <c r="CB605" s="176"/>
      <c r="CC605" s="176"/>
      <c r="CD605" s="176"/>
      <c r="CE605" s="176"/>
      <c r="CF605" s="176"/>
      <c r="CG605" s="176"/>
      <c r="CH605" s="176"/>
      <c r="CI605" s="176"/>
      <c r="CJ605" s="176"/>
      <c r="CK605" s="176"/>
      <c r="CL605" s="176"/>
      <c r="CM605" s="176"/>
      <c r="CN605" s="176"/>
      <c r="CO605" s="176"/>
      <c r="CP605" s="176"/>
      <c r="CQ605" s="176"/>
      <c r="CR605" s="176"/>
      <c r="CS605" s="176"/>
      <c r="CT605" s="176"/>
      <c r="CU605" s="176"/>
      <c r="CV605" s="176"/>
      <c r="CW605" s="176"/>
    </row>
    <row r="606" spans="1:101" s="179" customFormat="1" ht="20.100000000000001" customHeight="1">
      <c r="A606" s="657">
        <f t="shared" si="140"/>
        <v>563</v>
      </c>
      <c r="B606" s="196" t="str">
        <f t="shared" si="135"/>
        <v>Swansea Bay UHB</v>
      </c>
      <c r="C606" s="89"/>
      <c r="D606" s="89"/>
      <c r="E606" s="89"/>
      <c r="F606" s="89"/>
      <c r="G606" s="89"/>
      <c r="H606" s="197">
        <f t="shared" si="136"/>
        <v>0</v>
      </c>
      <c r="I606" s="197"/>
      <c r="J606" s="89"/>
      <c r="K606" s="90"/>
      <c r="L606" s="90"/>
      <c r="M606" s="89"/>
      <c r="N606" s="89"/>
      <c r="O606" s="89"/>
      <c r="P606" s="89"/>
      <c r="Q606" s="89"/>
      <c r="R606" s="122"/>
      <c r="S606" s="122"/>
      <c r="T606" s="122"/>
      <c r="U606" s="123"/>
      <c r="V606" s="123"/>
      <c r="W606" s="123"/>
      <c r="X606" s="122"/>
      <c r="Y606" s="122"/>
      <c r="Z606" s="122"/>
      <c r="AA606" s="122"/>
      <c r="AB606" s="122"/>
      <c r="AC606" s="122"/>
      <c r="AD606" s="197">
        <f t="shared" si="129"/>
        <v>0</v>
      </c>
      <c r="AE606" s="196" t="str">
        <f t="shared" si="141"/>
        <v/>
      </c>
      <c r="AF606" s="196" t="str">
        <f t="shared" si="130"/>
        <v/>
      </c>
      <c r="AG606" s="196" t="str">
        <f t="shared" si="131"/>
        <v/>
      </c>
      <c r="AH606" s="196" t="str">
        <f t="shared" si="132"/>
        <v/>
      </c>
      <c r="AI606" s="196" t="str">
        <f t="shared" si="133"/>
        <v/>
      </c>
      <c r="AJ606" s="196" t="str">
        <f t="shared" si="134"/>
        <v/>
      </c>
      <c r="AK606" s="196" t="str">
        <f t="shared" si="137"/>
        <v/>
      </c>
      <c r="AL606" s="196" t="str">
        <f t="shared" si="138"/>
        <v/>
      </c>
      <c r="AM606" s="176"/>
      <c r="AN606" s="176">
        <f t="shared" si="139"/>
        <v>0</v>
      </c>
      <c r="AO606" s="176"/>
      <c r="AP606" s="176"/>
      <c r="AQ606" s="176"/>
      <c r="AR606" s="176"/>
      <c r="AS606" s="176"/>
      <c r="AT606" s="176"/>
      <c r="AU606" s="176"/>
      <c r="AV606" s="176"/>
      <c r="AW606" s="176"/>
      <c r="AX606" s="176"/>
      <c r="AY606" s="176"/>
      <c r="AZ606" s="176"/>
      <c r="BA606" s="176"/>
      <c r="BB606" s="176"/>
      <c r="BC606" s="176"/>
      <c r="BD606" s="176"/>
      <c r="BE606" s="176"/>
      <c r="BF606" s="176"/>
      <c r="BG606" s="176"/>
      <c r="BH606" s="176"/>
      <c r="BI606" s="176"/>
      <c r="BJ606" s="176"/>
      <c r="BK606" s="176"/>
      <c r="BL606" s="176"/>
      <c r="BM606" s="176"/>
      <c r="BN606" s="176"/>
      <c r="BO606" s="176"/>
      <c r="BP606" s="176"/>
      <c r="BQ606" s="176"/>
      <c r="BR606" s="176"/>
      <c r="BS606" s="176"/>
      <c r="BT606" s="176"/>
      <c r="BU606" s="176"/>
      <c r="BV606" s="176"/>
      <c r="BW606" s="176"/>
      <c r="BX606" s="176"/>
      <c r="BY606" s="176"/>
      <c r="BZ606" s="176"/>
      <c r="CA606" s="176"/>
      <c r="CB606" s="176"/>
      <c r="CC606" s="176"/>
      <c r="CD606" s="176"/>
      <c r="CE606" s="176"/>
      <c r="CF606" s="176"/>
      <c r="CG606" s="176"/>
      <c r="CH606" s="176"/>
      <c r="CI606" s="176"/>
      <c r="CJ606" s="176"/>
      <c r="CK606" s="176"/>
      <c r="CL606" s="176"/>
      <c r="CM606" s="176"/>
      <c r="CN606" s="176"/>
      <c r="CO606" s="176"/>
      <c r="CP606" s="176"/>
      <c r="CQ606" s="176"/>
      <c r="CR606" s="176"/>
      <c r="CS606" s="176"/>
      <c r="CT606" s="176"/>
      <c r="CU606" s="176"/>
      <c r="CV606" s="176"/>
      <c r="CW606" s="176"/>
    </row>
    <row r="607" spans="1:101" s="179" customFormat="1" ht="20.100000000000001" customHeight="1">
      <c r="A607" s="657">
        <f t="shared" si="140"/>
        <v>564</v>
      </c>
      <c r="B607" s="196" t="str">
        <f t="shared" si="135"/>
        <v>Swansea Bay UHB</v>
      </c>
      <c r="C607" s="89"/>
      <c r="D607" s="89"/>
      <c r="E607" s="89"/>
      <c r="F607" s="89"/>
      <c r="G607" s="89"/>
      <c r="H607" s="197">
        <f t="shared" si="136"/>
        <v>0</v>
      </c>
      <c r="I607" s="197"/>
      <c r="J607" s="89"/>
      <c r="K607" s="90"/>
      <c r="L607" s="90"/>
      <c r="M607" s="89"/>
      <c r="N607" s="89"/>
      <c r="O607" s="89"/>
      <c r="P607" s="89"/>
      <c r="Q607" s="89"/>
      <c r="R607" s="122"/>
      <c r="S607" s="122"/>
      <c r="T607" s="122"/>
      <c r="U607" s="123"/>
      <c r="V607" s="123"/>
      <c r="W607" s="123"/>
      <c r="X607" s="122"/>
      <c r="Y607" s="122"/>
      <c r="Z607" s="122"/>
      <c r="AA607" s="122"/>
      <c r="AB607" s="122"/>
      <c r="AC607" s="122"/>
      <c r="AD607" s="197">
        <f t="shared" si="129"/>
        <v>0</v>
      </c>
      <c r="AE607" s="196" t="str">
        <f t="shared" si="141"/>
        <v/>
      </c>
      <c r="AF607" s="196" t="str">
        <f t="shared" si="130"/>
        <v/>
      </c>
      <c r="AG607" s="196" t="str">
        <f t="shared" si="131"/>
        <v/>
      </c>
      <c r="AH607" s="196" t="str">
        <f t="shared" si="132"/>
        <v/>
      </c>
      <c r="AI607" s="196" t="str">
        <f t="shared" si="133"/>
        <v/>
      </c>
      <c r="AJ607" s="196" t="str">
        <f t="shared" si="134"/>
        <v/>
      </c>
      <c r="AK607" s="196" t="str">
        <f t="shared" si="137"/>
        <v/>
      </c>
      <c r="AL607" s="196" t="str">
        <f t="shared" si="138"/>
        <v/>
      </c>
      <c r="AM607" s="176"/>
      <c r="AN607" s="176">
        <f t="shared" si="139"/>
        <v>0</v>
      </c>
      <c r="AO607" s="176"/>
      <c r="AP607" s="176"/>
      <c r="AQ607" s="176"/>
      <c r="AR607" s="176"/>
      <c r="AS607" s="176"/>
      <c r="AT607" s="176"/>
      <c r="AU607" s="176"/>
      <c r="AV607" s="176"/>
      <c r="AW607" s="176"/>
      <c r="AX607" s="176"/>
      <c r="AY607" s="176"/>
      <c r="AZ607" s="176"/>
      <c r="BA607" s="176"/>
      <c r="BB607" s="176"/>
      <c r="BC607" s="176"/>
      <c r="BD607" s="176"/>
      <c r="BE607" s="176"/>
      <c r="BF607" s="176"/>
      <c r="BG607" s="176"/>
      <c r="BH607" s="176"/>
      <c r="BI607" s="176"/>
      <c r="BJ607" s="176"/>
      <c r="BK607" s="176"/>
      <c r="BL607" s="176"/>
      <c r="BM607" s="176"/>
      <c r="BN607" s="176"/>
      <c r="BO607" s="176"/>
      <c r="BP607" s="176"/>
      <c r="BQ607" s="176"/>
      <c r="BR607" s="176"/>
      <c r="BS607" s="176"/>
      <c r="BT607" s="176"/>
      <c r="BU607" s="176"/>
      <c r="BV607" s="176"/>
      <c r="BW607" s="176"/>
      <c r="BX607" s="176"/>
      <c r="BY607" s="176"/>
      <c r="BZ607" s="176"/>
      <c r="CA607" s="176"/>
      <c r="CB607" s="176"/>
      <c r="CC607" s="176"/>
      <c r="CD607" s="176"/>
      <c r="CE607" s="176"/>
      <c r="CF607" s="176"/>
      <c r="CG607" s="176"/>
      <c r="CH607" s="176"/>
      <c r="CI607" s="176"/>
      <c r="CJ607" s="176"/>
      <c r="CK607" s="176"/>
      <c r="CL607" s="176"/>
      <c r="CM607" s="176"/>
      <c r="CN607" s="176"/>
      <c r="CO607" s="176"/>
      <c r="CP607" s="176"/>
      <c r="CQ607" s="176"/>
      <c r="CR607" s="176"/>
      <c r="CS607" s="176"/>
      <c r="CT607" s="176"/>
      <c r="CU607" s="176"/>
      <c r="CV607" s="176"/>
      <c r="CW607" s="176"/>
    </row>
    <row r="608" spans="1:101" s="179" customFormat="1" ht="20.100000000000001" customHeight="1">
      <c r="A608" s="657">
        <f t="shared" si="140"/>
        <v>565</v>
      </c>
      <c r="B608" s="196" t="str">
        <f t="shared" si="135"/>
        <v>Swansea Bay UHB</v>
      </c>
      <c r="C608" s="89"/>
      <c r="D608" s="89"/>
      <c r="E608" s="89"/>
      <c r="F608" s="89"/>
      <c r="G608" s="89"/>
      <c r="H608" s="197">
        <f t="shared" si="136"/>
        <v>0</v>
      </c>
      <c r="I608" s="197"/>
      <c r="J608" s="89"/>
      <c r="K608" s="90"/>
      <c r="L608" s="90"/>
      <c r="M608" s="89"/>
      <c r="N608" s="89"/>
      <c r="O608" s="89"/>
      <c r="P608" s="89"/>
      <c r="Q608" s="89"/>
      <c r="R608" s="122"/>
      <c r="S608" s="122"/>
      <c r="T608" s="122"/>
      <c r="U608" s="123"/>
      <c r="V608" s="123"/>
      <c r="W608" s="123"/>
      <c r="X608" s="122"/>
      <c r="Y608" s="122"/>
      <c r="Z608" s="122"/>
      <c r="AA608" s="122"/>
      <c r="AB608" s="122"/>
      <c r="AC608" s="122"/>
      <c r="AD608" s="197">
        <f t="shared" si="129"/>
        <v>0</v>
      </c>
      <c r="AE608" s="196" t="str">
        <f t="shared" si="141"/>
        <v/>
      </c>
      <c r="AF608" s="196" t="str">
        <f t="shared" si="130"/>
        <v/>
      </c>
      <c r="AG608" s="196" t="str">
        <f t="shared" si="131"/>
        <v/>
      </c>
      <c r="AH608" s="196" t="str">
        <f t="shared" si="132"/>
        <v/>
      </c>
      <c r="AI608" s="196" t="str">
        <f t="shared" si="133"/>
        <v/>
      </c>
      <c r="AJ608" s="196" t="str">
        <f t="shared" si="134"/>
        <v/>
      </c>
      <c r="AK608" s="196" t="str">
        <f t="shared" si="137"/>
        <v/>
      </c>
      <c r="AL608" s="196" t="str">
        <f t="shared" si="138"/>
        <v/>
      </c>
      <c r="AM608" s="176"/>
      <c r="AN608" s="176">
        <f t="shared" si="139"/>
        <v>0</v>
      </c>
      <c r="AO608" s="176"/>
      <c r="AP608" s="176"/>
      <c r="AQ608" s="176"/>
      <c r="AR608" s="176"/>
      <c r="AS608" s="176"/>
      <c r="AT608" s="176"/>
      <c r="AU608" s="176"/>
      <c r="AV608" s="176"/>
      <c r="AW608" s="176"/>
      <c r="AX608" s="176"/>
      <c r="AY608" s="176"/>
      <c r="AZ608" s="176"/>
      <c r="BA608" s="176"/>
      <c r="BB608" s="176"/>
      <c r="BC608" s="176"/>
      <c r="BD608" s="176"/>
      <c r="BE608" s="176"/>
      <c r="BF608" s="176"/>
      <c r="BG608" s="176"/>
      <c r="BH608" s="176"/>
      <c r="BI608" s="176"/>
      <c r="BJ608" s="176"/>
      <c r="BK608" s="176"/>
      <c r="BL608" s="176"/>
      <c r="BM608" s="176"/>
      <c r="BN608" s="176"/>
      <c r="BO608" s="176"/>
      <c r="BP608" s="176"/>
      <c r="BQ608" s="176"/>
      <c r="BR608" s="176"/>
      <c r="BS608" s="176"/>
      <c r="BT608" s="176"/>
      <c r="BU608" s="176"/>
      <c r="BV608" s="176"/>
      <c r="BW608" s="176"/>
      <c r="BX608" s="176"/>
      <c r="BY608" s="176"/>
      <c r="BZ608" s="176"/>
      <c r="CA608" s="176"/>
      <c r="CB608" s="176"/>
      <c r="CC608" s="176"/>
      <c r="CD608" s="176"/>
      <c r="CE608" s="176"/>
      <c r="CF608" s="176"/>
      <c r="CG608" s="176"/>
      <c r="CH608" s="176"/>
      <c r="CI608" s="176"/>
      <c r="CJ608" s="176"/>
      <c r="CK608" s="176"/>
      <c r="CL608" s="176"/>
      <c r="CM608" s="176"/>
      <c r="CN608" s="176"/>
      <c r="CO608" s="176"/>
      <c r="CP608" s="176"/>
      <c r="CQ608" s="176"/>
      <c r="CR608" s="176"/>
      <c r="CS608" s="176"/>
      <c r="CT608" s="176"/>
      <c r="CU608" s="176"/>
      <c r="CV608" s="176"/>
      <c r="CW608" s="176"/>
    </row>
    <row r="609" spans="1:101" s="179" customFormat="1" ht="20.100000000000001" customHeight="1">
      <c r="A609" s="657">
        <f t="shared" si="140"/>
        <v>566</v>
      </c>
      <c r="B609" s="196" t="str">
        <f t="shared" si="135"/>
        <v>Swansea Bay UHB</v>
      </c>
      <c r="C609" s="89"/>
      <c r="D609" s="89"/>
      <c r="E609" s="89"/>
      <c r="F609" s="89"/>
      <c r="G609" s="89"/>
      <c r="H609" s="197">
        <f t="shared" si="136"/>
        <v>0</v>
      </c>
      <c r="I609" s="197"/>
      <c r="J609" s="89"/>
      <c r="K609" s="90"/>
      <c r="L609" s="90"/>
      <c r="M609" s="89"/>
      <c r="N609" s="89"/>
      <c r="O609" s="89"/>
      <c r="P609" s="89"/>
      <c r="Q609" s="89"/>
      <c r="R609" s="122"/>
      <c r="S609" s="122"/>
      <c r="T609" s="122"/>
      <c r="U609" s="123"/>
      <c r="V609" s="123"/>
      <c r="W609" s="123"/>
      <c r="X609" s="122"/>
      <c r="Y609" s="122"/>
      <c r="Z609" s="122"/>
      <c r="AA609" s="122"/>
      <c r="AB609" s="122"/>
      <c r="AC609" s="122"/>
      <c r="AD609" s="197">
        <f t="shared" si="129"/>
        <v>0</v>
      </c>
      <c r="AE609" s="196" t="str">
        <f t="shared" si="141"/>
        <v/>
      </c>
      <c r="AF609" s="196" t="str">
        <f t="shared" si="130"/>
        <v/>
      </c>
      <c r="AG609" s="196" t="str">
        <f t="shared" si="131"/>
        <v/>
      </c>
      <c r="AH609" s="196" t="str">
        <f t="shared" si="132"/>
        <v/>
      </c>
      <c r="AI609" s="196" t="str">
        <f t="shared" si="133"/>
        <v/>
      </c>
      <c r="AJ609" s="196" t="str">
        <f t="shared" si="134"/>
        <v/>
      </c>
      <c r="AK609" s="196" t="str">
        <f t="shared" si="137"/>
        <v/>
      </c>
      <c r="AL609" s="196" t="str">
        <f t="shared" si="138"/>
        <v/>
      </c>
      <c r="AM609" s="176"/>
      <c r="AN609" s="176">
        <f t="shared" si="139"/>
        <v>0</v>
      </c>
      <c r="AO609" s="176"/>
      <c r="AP609" s="176"/>
      <c r="AQ609" s="176"/>
      <c r="AR609" s="176"/>
      <c r="AS609" s="176"/>
      <c r="AT609" s="176"/>
      <c r="AU609" s="176"/>
      <c r="AV609" s="176"/>
      <c r="AW609" s="176"/>
      <c r="AX609" s="176"/>
      <c r="AY609" s="176"/>
      <c r="AZ609" s="176"/>
      <c r="BA609" s="176"/>
      <c r="BB609" s="176"/>
      <c r="BC609" s="176"/>
      <c r="BD609" s="176"/>
      <c r="BE609" s="176"/>
      <c r="BF609" s="176"/>
      <c r="BG609" s="176"/>
      <c r="BH609" s="176"/>
      <c r="BI609" s="176"/>
      <c r="BJ609" s="176"/>
      <c r="BK609" s="176"/>
      <c r="BL609" s="176"/>
      <c r="BM609" s="176"/>
      <c r="BN609" s="176"/>
      <c r="BO609" s="176"/>
      <c r="BP609" s="176"/>
      <c r="BQ609" s="176"/>
      <c r="BR609" s="176"/>
      <c r="BS609" s="176"/>
      <c r="BT609" s="176"/>
      <c r="BU609" s="176"/>
      <c r="BV609" s="176"/>
      <c r="BW609" s="176"/>
      <c r="BX609" s="176"/>
      <c r="BY609" s="176"/>
      <c r="BZ609" s="176"/>
      <c r="CA609" s="176"/>
      <c r="CB609" s="176"/>
      <c r="CC609" s="176"/>
      <c r="CD609" s="176"/>
      <c r="CE609" s="176"/>
      <c r="CF609" s="176"/>
      <c r="CG609" s="176"/>
      <c r="CH609" s="176"/>
      <c r="CI609" s="176"/>
      <c r="CJ609" s="176"/>
      <c r="CK609" s="176"/>
      <c r="CL609" s="176"/>
      <c r="CM609" s="176"/>
      <c r="CN609" s="176"/>
      <c r="CO609" s="176"/>
      <c r="CP609" s="176"/>
      <c r="CQ609" s="176"/>
      <c r="CR609" s="176"/>
      <c r="CS609" s="176"/>
      <c r="CT609" s="176"/>
      <c r="CU609" s="176"/>
      <c r="CV609" s="176"/>
      <c r="CW609" s="176"/>
    </row>
    <row r="610" spans="1:101" s="179" customFormat="1" ht="20.100000000000001" customHeight="1">
      <c r="A610" s="657">
        <f t="shared" si="140"/>
        <v>567</v>
      </c>
      <c r="B610" s="196" t="str">
        <f t="shared" si="135"/>
        <v>Swansea Bay UHB</v>
      </c>
      <c r="C610" s="89"/>
      <c r="D610" s="89"/>
      <c r="E610" s="89"/>
      <c r="F610" s="89"/>
      <c r="G610" s="89"/>
      <c r="H610" s="197">
        <f t="shared" si="136"/>
        <v>0</v>
      </c>
      <c r="I610" s="197"/>
      <c r="J610" s="89"/>
      <c r="K610" s="90"/>
      <c r="L610" s="90"/>
      <c r="M610" s="89"/>
      <c r="N610" s="89"/>
      <c r="O610" s="89"/>
      <c r="P610" s="89"/>
      <c r="Q610" s="89"/>
      <c r="R610" s="122"/>
      <c r="S610" s="122"/>
      <c r="T610" s="122"/>
      <c r="U610" s="123"/>
      <c r="V610" s="123"/>
      <c r="W610" s="123"/>
      <c r="X610" s="122"/>
      <c r="Y610" s="122"/>
      <c r="Z610" s="122"/>
      <c r="AA610" s="122"/>
      <c r="AB610" s="122"/>
      <c r="AC610" s="122"/>
      <c r="AD610" s="197">
        <f t="shared" si="129"/>
        <v>0</v>
      </c>
      <c r="AE610" s="196" t="str">
        <f t="shared" si="141"/>
        <v/>
      </c>
      <c r="AF610" s="196" t="str">
        <f t="shared" si="130"/>
        <v/>
      </c>
      <c r="AG610" s="196" t="str">
        <f t="shared" si="131"/>
        <v/>
      </c>
      <c r="AH610" s="196" t="str">
        <f t="shared" si="132"/>
        <v/>
      </c>
      <c r="AI610" s="196" t="str">
        <f t="shared" si="133"/>
        <v/>
      </c>
      <c r="AJ610" s="196" t="str">
        <f t="shared" si="134"/>
        <v/>
      </c>
      <c r="AK610" s="196" t="str">
        <f t="shared" si="137"/>
        <v/>
      </c>
      <c r="AL610" s="196" t="str">
        <f t="shared" si="138"/>
        <v/>
      </c>
      <c r="AM610" s="176"/>
      <c r="AN610" s="176">
        <f t="shared" si="139"/>
        <v>0</v>
      </c>
      <c r="AO610" s="176"/>
      <c r="AP610" s="176"/>
      <c r="AQ610" s="176"/>
      <c r="AR610" s="176"/>
      <c r="AS610" s="176"/>
      <c r="AT610" s="176"/>
      <c r="AU610" s="176"/>
      <c r="AV610" s="176"/>
      <c r="AW610" s="176"/>
      <c r="AX610" s="176"/>
      <c r="AY610" s="176"/>
      <c r="AZ610" s="176"/>
      <c r="BA610" s="176"/>
      <c r="BB610" s="176"/>
      <c r="BC610" s="176"/>
      <c r="BD610" s="176"/>
      <c r="BE610" s="176"/>
      <c r="BF610" s="176"/>
      <c r="BG610" s="176"/>
      <c r="BH610" s="176"/>
      <c r="BI610" s="176"/>
      <c r="BJ610" s="176"/>
      <c r="BK610" s="176"/>
      <c r="BL610" s="176"/>
      <c r="BM610" s="176"/>
      <c r="BN610" s="176"/>
      <c r="BO610" s="176"/>
      <c r="BP610" s="176"/>
      <c r="BQ610" s="176"/>
      <c r="BR610" s="176"/>
      <c r="BS610" s="176"/>
      <c r="BT610" s="176"/>
      <c r="BU610" s="176"/>
      <c r="BV610" s="176"/>
      <c r="BW610" s="176"/>
      <c r="BX610" s="176"/>
      <c r="BY610" s="176"/>
      <c r="BZ610" s="176"/>
      <c r="CA610" s="176"/>
      <c r="CB610" s="176"/>
      <c r="CC610" s="176"/>
      <c r="CD610" s="176"/>
      <c r="CE610" s="176"/>
      <c r="CF610" s="176"/>
      <c r="CG610" s="176"/>
      <c r="CH610" s="176"/>
      <c r="CI610" s="176"/>
      <c r="CJ610" s="176"/>
      <c r="CK610" s="176"/>
      <c r="CL610" s="176"/>
      <c r="CM610" s="176"/>
      <c r="CN610" s="176"/>
      <c r="CO610" s="176"/>
      <c r="CP610" s="176"/>
      <c r="CQ610" s="176"/>
      <c r="CR610" s="176"/>
      <c r="CS610" s="176"/>
      <c r="CT610" s="176"/>
      <c r="CU610" s="176"/>
      <c r="CV610" s="176"/>
      <c r="CW610" s="176"/>
    </row>
    <row r="611" spans="1:101" s="179" customFormat="1" ht="20.100000000000001" customHeight="1">
      <c r="A611" s="657">
        <f t="shared" si="140"/>
        <v>568</v>
      </c>
      <c r="B611" s="196" t="str">
        <f t="shared" si="135"/>
        <v>Swansea Bay UHB</v>
      </c>
      <c r="C611" s="89"/>
      <c r="D611" s="89"/>
      <c r="E611" s="89"/>
      <c r="F611" s="89"/>
      <c r="G611" s="89"/>
      <c r="H611" s="197">
        <f t="shared" si="136"/>
        <v>0</v>
      </c>
      <c r="I611" s="197"/>
      <c r="J611" s="89"/>
      <c r="K611" s="90"/>
      <c r="L611" s="90"/>
      <c r="M611" s="89"/>
      <c r="N611" s="89"/>
      <c r="O611" s="89"/>
      <c r="P611" s="89"/>
      <c r="Q611" s="89"/>
      <c r="R611" s="122"/>
      <c r="S611" s="122"/>
      <c r="T611" s="122"/>
      <c r="U611" s="123"/>
      <c r="V611" s="123"/>
      <c r="W611" s="123"/>
      <c r="X611" s="122"/>
      <c r="Y611" s="122"/>
      <c r="Z611" s="122"/>
      <c r="AA611" s="122"/>
      <c r="AB611" s="122"/>
      <c r="AC611" s="122"/>
      <c r="AD611" s="197">
        <f t="shared" si="129"/>
        <v>0</v>
      </c>
      <c r="AE611" s="196" t="str">
        <f t="shared" si="141"/>
        <v/>
      </c>
      <c r="AF611" s="196" t="str">
        <f t="shared" si="130"/>
        <v/>
      </c>
      <c r="AG611" s="196" t="str">
        <f t="shared" si="131"/>
        <v/>
      </c>
      <c r="AH611" s="196" t="str">
        <f t="shared" si="132"/>
        <v/>
      </c>
      <c r="AI611" s="196" t="str">
        <f t="shared" si="133"/>
        <v/>
      </c>
      <c r="AJ611" s="196" t="str">
        <f t="shared" si="134"/>
        <v/>
      </c>
      <c r="AK611" s="196" t="str">
        <f t="shared" si="137"/>
        <v/>
      </c>
      <c r="AL611" s="196" t="str">
        <f t="shared" si="138"/>
        <v/>
      </c>
      <c r="AM611" s="176"/>
      <c r="AN611" s="176">
        <f t="shared" si="139"/>
        <v>0</v>
      </c>
      <c r="AO611" s="176"/>
      <c r="AP611" s="176"/>
      <c r="AQ611" s="176"/>
      <c r="AR611" s="176"/>
      <c r="AS611" s="176"/>
      <c r="AT611" s="176"/>
      <c r="AU611" s="176"/>
      <c r="AV611" s="176"/>
      <c r="AW611" s="176"/>
      <c r="AX611" s="176"/>
      <c r="AY611" s="176"/>
      <c r="AZ611" s="176"/>
      <c r="BA611" s="176"/>
      <c r="BB611" s="176"/>
      <c r="BC611" s="176"/>
      <c r="BD611" s="176"/>
      <c r="BE611" s="176"/>
      <c r="BF611" s="176"/>
      <c r="BG611" s="176"/>
      <c r="BH611" s="176"/>
      <c r="BI611" s="176"/>
      <c r="BJ611" s="176"/>
      <c r="BK611" s="176"/>
      <c r="BL611" s="176"/>
      <c r="BM611" s="176"/>
      <c r="BN611" s="176"/>
      <c r="BO611" s="176"/>
      <c r="BP611" s="176"/>
      <c r="BQ611" s="176"/>
      <c r="BR611" s="176"/>
      <c r="BS611" s="176"/>
      <c r="BT611" s="176"/>
      <c r="BU611" s="176"/>
      <c r="BV611" s="176"/>
      <c r="BW611" s="176"/>
      <c r="BX611" s="176"/>
      <c r="BY611" s="176"/>
      <c r="BZ611" s="176"/>
      <c r="CA611" s="176"/>
      <c r="CB611" s="176"/>
      <c r="CC611" s="176"/>
      <c r="CD611" s="176"/>
      <c r="CE611" s="176"/>
      <c r="CF611" s="176"/>
      <c r="CG611" s="176"/>
      <c r="CH611" s="176"/>
      <c r="CI611" s="176"/>
      <c r="CJ611" s="176"/>
      <c r="CK611" s="176"/>
      <c r="CL611" s="176"/>
      <c r="CM611" s="176"/>
      <c r="CN611" s="176"/>
      <c r="CO611" s="176"/>
      <c r="CP611" s="176"/>
      <c r="CQ611" s="176"/>
      <c r="CR611" s="176"/>
      <c r="CS611" s="176"/>
      <c r="CT611" s="176"/>
      <c r="CU611" s="176"/>
      <c r="CV611" s="176"/>
      <c r="CW611" s="176"/>
    </row>
    <row r="612" spans="1:101" s="179" customFormat="1" ht="20.100000000000001" customHeight="1">
      <c r="A612" s="657">
        <f t="shared" si="140"/>
        <v>569</v>
      </c>
      <c r="B612" s="196" t="str">
        <f t="shared" si="135"/>
        <v>Swansea Bay UHB</v>
      </c>
      <c r="C612" s="89"/>
      <c r="D612" s="89"/>
      <c r="E612" s="89"/>
      <c r="F612" s="89"/>
      <c r="G612" s="89"/>
      <c r="H612" s="197">
        <f t="shared" si="136"/>
        <v>0</v>
      </c>
      <c r="I612" s="197"/>
      <c r="J612" s="89"/>
      <c r="K612" s="90"/>
      <c r="L612" s="90"/>
      <c r="M612" s="89"/>
      <c r="N612" s="89"/>
      <c r="O612" s="89"/>
      <c r="P612" s="89"/>
      <c r="Q612" s="89"/>
      <c r="R612" s="122"/>
      <c r="S612" s="122"/>
      <c r="T612" s="122"/>
      <c r="U612" s="123"/>
      <c r="V612" s="123"/>
      <c r="W612" s="123"/>
      <c r="X612" s="122"/>
      <c r="Y612" s="122"/>
      <c r="Z612" s="122"/>
      <c r="AA612" s="122"/>
      <c r="AB612" s="122"/>
      <c r="AC612" s="122"/>
      <c r="AD612" s="197">
        <f t="shared" si="129"/>
        <v>0</v>
      </c>
      <c r="AE612" s="196" t="str">
        <f t="shared" si="141"/>
        <v/>
      </c>
      <c r="AF612" s="196" t="str">
        <f t="shared" si="130"/>
        <v/>
      </c>
      <c r="AG612" s="196" t="str">
        <f t="shared" si="131"/>
        <v/>
      </c>
      <c r="AH612" s="196" t="str">
        <f t="shared" si="132"/>
        <v/>
      </c>
      <c r="AI612" s="196" t="str">
        <f t="shared" si="133"/>
        <v/>
      </c>
      <c r="AJ612" s="196" t="str">
        <f t="shared" si="134"/>
        <v/>
      </c>
      <c r="AK612" s="196" t="str">
        <f t="shared" si="137"/>
        <v/>
      </c>
      <c r="AL612" s="196" t="str">
        <f t="shared" si="138"/>
        <v/>
      </c>
      <c r="AM612" s="176"/>
      <c r="AN612" s="176">
        <f t="shared" si="139"/>
        <v>0</v>
      </c>
      <c r="AO612" s="176"/>
      <c r="AP612" s="176"/>
      <c r="AQ612" s="176"/>
      <c r="AR612" s="176"/>
      <c r="AS612" s="176"/>
      <c r="AT612" s="176"/>
      <c r="AU612" s="176"/>
      <c r="AV612" s="176"/>
      <c r="AW612" s="176"/>
      <c r="AX612" s="176"/>
      <c r="AY612" s="176"/>
      <c r="AZ612" s="176"/>
      <c r="BA612" s="176"/>
      <c r="BB612" s="176"/>
      <c r="BC612" s="176"/>
      <c r="BD612" s="176"/>
      <c r="BE612" s="176"/>
      <c r="BF612" s="176"/>
      <c r="BG612" s="176"/>
      <c r="BH612" s="176"/>
      <c r="BI612" s="176"/>
      <c r="BJ612" s="176"/>
      <c r="BK612" s="176"/>
      <c r="BL612" s="176"/>
      <c r="BM612" s="176"/>
      <c r="BN612" s="176"/>
      <c r="BO612" s="176"/>
      <c r="BP612" s="176"/>
      <c r="BQ612" s="176"/>
      <c r="BR612" s="176"/>
      <c r="BS612" s="176"/>
      <c r="BT612" s="176"/>
      <c r="BU612" s="176"/>
      <c r="BV612" s="176"/>
      <c r="BW612" s="176"/>
      <c r="BX612" s="176"/>
      <c r="BY612" s="176"/>
      <c r="BZ612" s="176"/>
      <c r="CA612" s="176"/>
      <c r="CB612" s="176"/>
      <c r="CC612" s="176"/>
      <c r="CD612" s="176"/>
      <c r="CE612" s="176"/>
      <c r="CF612" s="176"/>
      <c r="CG612" s="176"/>
      <c r="CH612" s="176"/>
      <c r="CI612" s="176"/>
      <c r="CJ612" s="176"/>
      <c r="CK612" s="176"/>
      <c r="CL612" s="176"/>
      <c r="CM612" s="176"/>
      <c r="CN612" s="176"/>
      <c r="CO612" s="176"/>
      <c r="CP612" s="176"/>
      <c r="CQ612" s="176"/>
      <c r="CR612" s="176"/>
      <c r="CS612" s="176"/>
      <c r="CT612" s="176"/>
      <c r="CU612" s="176"/>
      <c r="CV612" s="176"/>
      <c r="CW612" s="176"/>
    </row>
    <row r="613" spans="1:101" s="179" customFormat="1" ht="20.100000000000001" customHeight="1">
      <c r="A613" s="657">
        <f t="shared" si="140"/>
        <v>570</v>
      </c>
      <c r="B613" s="196" t="str">
        <f t="shared" si="135"/>
        <v>Swansea Bay UHB</v>
      </c>
      <c r="C613" s="89"/>
      <c r="D613" s="89"/>
      <c r="E613" s="89"/>
      <c r="F613" s="89"/>
      <c r="G613" s="89"/>
      <c r="H613" s="197">
        <f t="shared" si="136"/>
        <v>0</v>
      </c>
      <c r="I613" s="197"/>
      <c r="J613" s="89"/>
      <c r="K613" s="90"/>
      <c r="L613" s="90"/>
      <c r="M613" s="89"/>
      <c r="N613" s="89"/>
      <c r="O613" s="89"/>
      <c r="P613" s="89"/>
      <c r="Q613" s="89"/>
      <c r="R613" s="122"/>
      <c r="S613" s="122"/>
      <c r="T613" s="122"/>
      <c r="U613" s="123"/>
      <c r="V613" s="123"/>
      <c r="W613" s="123"/>
      <c r="X613" s="122"/>
      <c r="Y613" s="122"/>
      <c r="Z613" s="122"/>
      <c r="AA613" s="122"/>
      <c r="AB613" s="122"/>
      <c r="AC613" s="122"/>
      <c r="AD613" s="197">
        <f t="shared" si="129"/>
        <v>0</v>
      </c>
      <c r="AE613" s="196" t="str">
        <f t="shared" si="141"/>
        <v/>
      </c>
      <c r="AF613" s="196" t="str">
        <f t="shared" si="130"/>
        <v/>
      </c>
      <c r="AG613" s="196" t="str">
        <f t="shared" si="131"/>
        <v/>
      </c>
      <c r="AH613" s="196" t="str">
        <f t="shared" si="132"/>
        <v/>
      </c>
      <c r="AI613" s="196" t="str">
        <f t="shared" si="133"/>
        <v/>
      </c>
      <c r="AJ613" s="196" t="str">
        <f t="shared" si="134"/>
        <v/>
      </c>
      <c r="AK613" s="196" t="str">
        <f t="shared" si="137"/>
        <v/>
      </c>
      <c r="AL613" s="196" t="str">
        <f t="shared" si="138"/>
        <v/>
      </c>
      <c r="AM613" s="176"/>
      <c r="AN613" s="176">
        <f t="shared" si="139"/>
        <v>0</v>
      </c>
      <c r="AO613" s="176"/>
      <c r="AP613" s="176"/>
      <c r="AQ613" s="176"/>
      <c r="AR613" s="176"/>
      <c r="AS613" s="176"/>
      <c r="AT613" s="176"/>
      <c r="AU613" s="176"/>
      <c r="AV613" s="176"/>
      <c r="AW613" s="176"/>
      <c r="AX613" s="176"/>
      <c r="AY613" s="176"/>
      <c r="AZ613" s="176"/>
      <c r="BA613" s="176"/>
      <c r="BB613" s="176"/>
      <c r="BC613" s="176"/>
      <c r="BD613" s="176"/>
      <c r="BE613" s="176"/>
      <c r="BF613" s="176"/>
      <c r="BG613" s="176"/>
      <c r="BH613" s="176"/>
      <c r="BI613" s="176"/>
      <c r="BJ613" s="176"/>
      <c r="BK613" s="176"/>
      <c r="BL613" s="176"/>
      <c r="BM613" s="176"/>
      <c r="BN613" s="176"/>
      <c r="BO613" s="176"/>
      <c r="BP613" s="176"/>
      <c r="BQ613" s="176"/>
      <c r="BR613" s="176"/>
      <c r="BS613" s="176"/>
      <c r="BT613" s="176"/>
      <c r="BU613" s="176"/>
      <c r="BV613" s="176"/>
      <c r="BW613" s="176"/>
      <c r="BX613" s="176"/>
      <c r="BY613" s="176"/>
      <c r="BZ613" s="176"/>
      <c r="CA613" s="176"/>
      <c r="CB613" s="176"/>
      <c r="CC613" s="176"/>
      <c r="CD613" s="176"/>
      <c r="CE613" s="176"/>
      <c r="CF613" s="176"/>
      <c r="CG613" s="176"/>
      <c r="CH613" s="176"/>
      <c r="CI613" s="176"/>
      <c r="CJ613" s="176"/>
      <c r="CK613" s="176"/>
      <c r="CL613" s="176"/>
      <c r="CM613" s="176"/>
      <c r="CN613" s="176"/>
      <c r="CO613" s="176"/>
      <c r="CP613" s="176"/>
      <c r="CQ613" s="176"/>
      <c r="CR613" s="176"/>
      <c r="CS613" s="176"/>
      <c r="CT613" s="176"/>
      <c r="CU613" s="176"/>
      <c r="CV613" s="176"/>
      <c r="CW613" s="176"/>
    </row>
    <row r="614" spans="1:101" s="179" customFormat="1" ht="20.100000000000001" customHeight="1">
      <c r="A614" s="657">
        <f t="shared" si="140"/>
        <v>571</v>
      </c>
      <c r="B614" s="196" t="str">
        <f t="shared" si="135"/>
        <v>Swansea Bay UHB</v>
      </c>
      <c r="C614" s="89"/>
      <c r="D614" s="89"/>
      <c r="E614" s="89"/>
      <c r="F614" s="89"/>
      <c r="G614" s="89"/>
      <c r="H614" s="197">
        <f t="shared" si="136"/>
        <v>0</v>
      </c>
      <c r="I614" s="197"/>
      <c r="J614" s="89"/>
      <c r="K614" s="90"/>
      <c r="L614" s="90"/>
      <c r="M614" s="89"/>
      <c r="N614" s="89"/>
      <c r="O614" s="89"/>
      <c r="P614" s="89"/>
      <c r="Q614" s="89"/>
      <c r="R614" s="122"/>
      <c r="S614" s="122"/>
      <c r="T614" s="122"/>
      <c r="U614" s="123"/>
      <c r="V614" s="123"/>
      <c r="W614" s="123"/>
      <c r="X614" s="122"/>
      <c r="Y614" s="122"/>
      <c r="Z614" s="122"/>
      <c r="AA614" s="122"/>
      <c r="AB614" s="122"/>
      <c r="AC614" s="122"/>
      <c r="AD614" s="197">
        <f t="shared" si="129"/>
        <v>0</v>
      </c>
      <c r="AE614" s="196" t="str">
        <f t="shared" si="141"/>
        <v/>
      </c>
      <c r="AF614" s="196" t="str">
        <f t="shared" si="130"/>
        <v/>
      </c>
      <c r="AG614" s="196" t="str">
        <f t="shared" si="131"/>
        <v/>
      </c>
      <c r="AH614" s="196" t="str">
        <f t="shared" si="132"/>
        <v/>
      </c>
      <c r="AI614" s="196" t="str">
        <f t="shared" si="133"/>
        <v/>
      </c>
      <c r="AJ614" s="196" t="str">
        <f t="shared" si="134"/>
        <v/>
      </c>
      <c r="AK614" s="196" t="str">
        <f t="shared" si="137"/>
        <v/>
      </c>
      <c r="AL614" s="196" t="str">
        <f t="shared" si="138"/>
        <v/>
      </c>
      <c r="AM614" s="176"/>
      <c r="AN614" s="176">
        <f t="shared" si="139"/>
        <v>0</v>
      </c>
      <c r="AO614" s="176"/>
      <c r="AP614" s="176"/>
      <c r="AQ614" s="176"/>
      <c r="AR614" s="176"/>
      <c r="AS614" s="176"/>
      <c r="AT614" s="176"/>
      <c r="AU614" s="176"/>
      <c r="AV614" s="176"/>
      <c r="AW614" s="176"/>
      <c r="AX614" s="176"/>
      <c r="AY614" s="176"/>
      <c r="AZ614" s="176"/>
      <c r="BA614" s="176"/>
      <c r="BB614" s="176"/>
      <c r="BC614" s="176"/>
      <c r="BD614" s="176"/>
      <c r="BE614" s="176"/>
      <c r="BF614" s="176"/>
      <c r="BG614" s="176"/>
      <c r="BH614" s="176"/>
      <c r="BI614" s="176"/>
      <c r="BJ614" s="176"/>
      <c r="BK614" s="176"/>
      <c r="BL614" s="176"/>
      <c r="BM614" s="176"/>
      <c r="BN614" s="176"/>
      <c r="BO614" s="176"/>
      <c r="BP614" s="176"/>
      <c r="BQ614" s="176"/>
      <c r="BR614" s="176"/>
      <c r="BS614" s="176"/>
      <c r="BT614" s="176"/>
      <c r="BU614" s="176"/>
      <c r="BV614" s="176"/>
      <c r="BW614" s="176"/>
      <c r="BX614" s="176"/>
      <c r="BY614" s="176"/>
      <c r="BZ614" s="176"/>
      <c r="CA614" s="176"/>
      <c r="CB614" s="176"/>
      <c r="CC614" s="176"/>
      <c r="CD614" s="176"/>
      <c r="CE614" s="176"/>
      <c r="CF614" s="176"/>
      <c r="CG614" s="176"/>
      <c r="CH614" s="176"/>
      <c r="CI614" s="176"/>
      <c r="CJ614" s="176"/>
      <c r="CK614" s="176"/>
      <c r="CL614" s="176"/>
      <c r="CM614" s="176"/>
      <c r="CN614" s="176"/>
      <c r="CO614" s="176"/>
      <c r="CP614" s="176"/>
      <c r="CQ614" s="176"/>
      <c r="CR614" s="176"/>
      <c r="CS614" s="176"/>
      <c r="CT614" s="176"/>
      <c r="CU614" s="176"/>
      <c r="CV614" s="176"/>
      <c r="CW614" s="176"/>
    </row>
    <row r="615" spans="1:101" s="179" customFormat="1" ht="20.100000000000001" customHeight="1">
      <c r="A615" s="657">
        <f t="shared" si="140"/>
        <v>572</v>
      </c>
      <c r="B615" s="196" t="str">
        <f t="shared" si="135"/>
        <v>Swansea Bay UHB</v>
      </c>
      <c r="C615" s="89"/>
      <c r="D615" s="89"/>
      <c r="E615" s="89"/>
      <c r="F615" s="89"/>
      <c r="G615" s="89"/>
      <c r="H615" s="197">
        <f t="shared" si="136"/>
        <v>0</v>
      </c>
      <c r="I615" s="197"/>
      <c r="J615" s="89"/>
      <c r="K615" s="90"/>
      <c r="L615" s="90"/>
      <c r="M615" s="89"/>
      <c r="N615" s="89"/>
      <c r="O615" s="89"/>
      <c r="P615" s="89"/>
      <c r="Q615" s="89"/>
      <c r="R615" s="122"/>
      <c r="S615" s="122"/>
      <c r="T615" s="122"/>
      <c r="U615" s="123"/>
      <c r="V615" s="123"/>
      <c r="W615" s="123"/>
      <c r="X615" s="122"/>
      <c r="Y615" s="122"/>
      <c r="Z615" s="122"/>
      <c r="AA615" s="122"/>
      <c r="AB615" s="122"/>
      <c r="AC615" s="122"/>
      <c r="AD615" s="197">
        <f t="shared" si="129"/>
        <v>0</v>
      </c>
      <c r="AE615" s="196" t="str">
        <f t="shared" si="141"/>
        <v/>
      </c>
      <c r="AF615" s="196" t="str">
        <f t="shared" si="130"/>
        <v/>
      </c>
      <c r="AG615" s="196" t="str">
        <f t="shared" si="131"/>
        <v/>
      </c>
      <c r="AH615" s="196" t="str">
        <f t="shared" si="132"/>
        <v/>
      </c>
      <c r="AI615" s="196" t="str">
        <f t="shared" si="133"/>
        <v/>
      </c>
      <c r="AJ615" s="196" t="str">
        <f t="shared" si="134"/>
        <v/>
      </c>
      <c r="AK615" s="196" t="str">
        <f t="shared" si="137"/>
        <v/>
      </c>
      <c r="AL615" s="196" t="str">
        <f t="shared" si="138"/>
        <v/>
      </c>
      <c r="AM615" s="176"/>
      <c r="AN615" s="176">
        <f t="shared" si="139"/>
        <v>0</v>
      </c>
      <c r="AO615" s="176"/>
      <c r="AP615" s="176"/>
      <c r="AQ615" s="176"/>
      <c r="AR615" s="176"/>
      <c r="AS615" s="176"/>
      <c r="AT615" s="176"/>
      <c r="AU615" s="176"/>
      <c r="AV615" s="176"/>
      <c r="AW615" s="176"/>
      <c r="AX615" s="176"/>
      <c r="AY615" s="176"/>
      <c r="AZ615" s="176"/>
      <c r="BA615" s="176"/>
      <c r="BB615" s="176"/>
      <c r="BC615" s="176"/>
      <c r="BD615" s="176"/>
      <c r="BE615" s="176"/>
      <c r="BF615" s="176"/>
      <c r="BG615" s="176"/>
      <c r="BH615" s="176"/>
      <c r="BI615" s="176"/>
      <c r="BJ615" s="176"/>
      <c r="BK615" s="176"/>
      <c r="BL615" s="176"/>
      <c r="BM615" s="176"/>
      <c r="BN615" s="176"/>
      <c r="BO615" s="176"/>
      <c r="BP615" s="176"/>
      <c r="BQ615" s="176"/>
      <c r="BR615" s="176"/>
      <c r="BS615" s="176"/>
      <c r="BT615" s="176"/>
      <c r="BU615" s="176"/>
      <c r="BV615" s="176"/>
      <c r="BW615" s="176"/>
      <c r="BX615" s="176"/>
      <c r="BY615" s="176"/>
      <c r="BZ615" s="176"/>
      <c r="CA615" s="176"/>
      <c r="CB615" s="176"/>
      <c r="CC615" s="176"/>
      <c r="CD615" s="176"/>
      <c r="CE615" s="176"/>
      <c r="CF615" s="176"/>
      <c r="CG615" s="176"/>
      <c r="CH615" s="176"/>
      <c r="CI615" s="176"/>
      <c r="CJ615" s="176"/>
      <c r="CK615" s="176"/>
      <c r="CL615" s="176"/>
      <c r="CM615" s="176"/>
      <c r="CN615" s="176"/>
      <c r="CO615" s="176"/>
      <c r="CP615" s="176"/>
      <c r="CQ615" s="176"/>
      <c r="CR615" s="176"/>
      <c r="CS615" s="176"/>
      <c r="CT615" s="176"/>
      <c r="CU615" s="176"/>
      <c r="CV615" s="176"/>
      <c r="CW615" s="176"/>
    </row>
    <row r="616" spans="1:101" s="179" customFormat="1" ht="20.100000000000001" customHeight="1">
      <c r="A616" s="657">
        <f t="shared" si="140"/>
        <v>573</v>
      </c>
      <c r="B616" s="196" t="str">
        <f t="shared" si="135"/>
        <v>Swansea Bay UHB</v>
      </c>
      <c r="C616" s="89"/>
      <c r="D616" s="89"/>
      <c r="E616" s="89"/>
      <c r="F616" s="89"/>
      <c r="G616" s="89"/>
      <c r="H616" s="197">
        <f t="shared" si="136"/>
        <v>0</v>
      </c>
      <c r="I616" s="197"/>
      <c r="J616" s="89"/>
      <c r="K616" s="90"/>
      <c r="L616" s="90"/>
      <c r="M616" s="89"/>
      <c r="N616" s="89"/>
      <c r="O616" s="89"/>
      <c r="P616" s="89"/>
      <c r="Q616" s="89"/>
      <c r="R616" s="122"/>
      <c r="S616" s="122"/>
      <c r="T616" s="122"/>
      <c r="U616" s="123"/>
      <c r="V616" s="123"/>
      <c r="W616" s="123"/>
      <c r="X616" s="122"/>
      <c r="Y616" s="122"/>
      <c r="Z616" s="122"/>
      <c r="AA616" s="122"/>
      <c r="AB616" s="122"/>
      <c r="AC616" s="122"/>
      <c r="AD616" s="197">
        <f t="shared" si="129"/>
        <v>0</v>
      </c>
      <c r="AE616" s="196" t="str">
        <f t="shared" si="141"/>
        <v/>
      </c>
      <c r="AF616" s="196" t="str">
        <f t="shared" si="130"/>
        <v/>
      </c>
      <c r="AG616" s="196" t="str">
        <f t="shared" si="131"/>
        <v/>
      </c>
      <c r="AH616" s="196" t="str">
        <f t="shared" si="132"/>
        <v/>
      </c>
      <c r="AI616" s="196" t="str">
        <f t="shared" si="133"/>
        <v/>
      </c>
      <c r="AJ616" s="196" t="str">
        <f t="shared" si="134"/>
        <v/>
      </c>
      <c r="AK616" s="196" t="str">
        <f t="shared" si="137"/>
        <v/>
      </c>
      <c r="AL616" s="196" t="str">
        <f t="shared" si="138"/>
        <v/>
      </c>
      <c r="AM616" s="176"/>
      <c r="AN616" s="176">
        <f t="shared" si="139"/>
        <v>0</v>
      </c>
      <c r="AO616" s="176"/>
      <c r="AP616" s="176"/>
      <c r="AQ616" s="176"/>
      <c r="AR616" s="176"/>
      <c r="AS616" s="176"/>
      <c r="AT616" s="176"/>
      <c r="AU616" s="176"/>
      <c r="AV616" s="176"/>
      <c r="AW616" s="176"/>
      <c r="AX616" s="176"/>
      <c r="AY616" s="176"/>
      <c r="AZ616" s="176"/>
      <c r="BA616" s="176"/>
      <c r="BB616" s="176"/>
      <c r="BC616" s="176"/>
      <c r="BD616" s="176"/>
      <c r="BE616" s="176"/>
      <c r="BF616" s="176"/>
      <c r="BG616" s="176"/>
      <c r="BH616" s="176"/>
      <c r="BI616" s="176"/>
      <c r="BJ616" s="176"/>
      <c r="BK616" s="176"/>
      <c r="BL616" s="176"/>
      <c r="BM616" s="176"/>
      <c r="BN616" s="176"/>
      <c r="BO616" s="176"/>
      <c r="BP616" s="176"/>
      <c r="BQ616" s="176"/>
      <c r="BR616" s="176"/>
      <c r="BS616" s="176"/>
      <c r="BT616" s="176"/>
      <c r="BU616" s="176"/>
      <c r="BV616" s="176"/>
      <c r="BW616" s="176"/>
      <c r="BX616" s="176"/>
      <c r="BY616" s="176"/>
      <c r="BZ616" s="176"/>
      <c r="CA616" s="176"/>
      <c r="CB616" s="176"/>
      <c r="CC616" s="176"/>
      <c r="CD616" s="176"/>
      <c r="CE616" s="176"/>
      <c r="CF616" s="176"/>
      <c r="CG616" s="176"/>
      <c r="CH616" s="176"/>
      <c r="CI616" s="176"/>
      <c r="CJ616" s="176"/>
      <c r="CK616" s="176"/>
      <c r="CL616" s="176"/>
      <c r="CM616" s="176"/>
      <c r="CN616" s="176"/>
      <c r="CO616" s="176"/>
      <c r="CP616" s="176"/>
      <c r="CQ616" s="176"/>
      <c r="CR616" s="176"/>
      <c r="CS616" s="176"/>
      <c r="CT616" s="176"/>
      <c r="CU616" s="176"/>
      <c r="CV616" s="176"/>
      <c r="CW616" s="176"/>
    </row>
    <row r="617" spans="1:101" s="179" customFormat="1" ht="20.100000000000001" customHeight="1">
      <c r="A617" s="657">
        <f t="shared" si="140"/>
        <v>574</v>
      </c>
      <c r="B617" s="196" t="str">
        <f t="shared" si="135"/>
        <v>Swansea Bay UHB</v>
      </c>
      <c r="C617" s="89"/>
      <c r="D617" s="89"/>
      <c r="E617" s="89"/>
      <c r="F617" s="89"/>
      <c r="G617" s="89"/>
      <c r="H617" s="197">
        <f t="shared" si="136"/>
        <v>0</v>
      </c>
      <c r="I617" s="197"/>
      <c r="J617" s="89"/>
      <c r="K617" s="90"/>
      <c r="L617" s="90"/>
      <c r="M617" s="89"/>
      <c r="N617" s="89"/>
      <c r="O617" s="89"/>
      <c r="P617" s="89"/>
      <c r="Q617" s="89"/>
      <c r="R617" s="122"/>
      <c r="S617" s="122"/>
      <c r="T617" s="122"/>
      <c r="U617" s="123"/>
      <c r="V617" s="123"/>
      <c r="W617" s="123"/>
      <c r="X617" s="122"/>
      <c r="Y617" s="122"/>
      <c r="Z617" s="122"/>
      <c r="AA617" s="122"/>
      <c r="AB617" s="122"/>
      <c r="AC617" s="122"/>
      <c r="AD617" s="197">
        <f t="shared" si="129"/>
        <v>0</v>
      </c>
      <c r="AE617" s="196" t="str">
        <f t="shared" si="141"/>
        <v/>
      </c>
      <c r="AF617" s="196" t="str">
        <f t="shared" si="130"/>
        <v/>
      </c>
      <c r="AG617" s="196" t="str">
        <f t="shared" si="131"/>
        <v/>
      </c>
      <c r="AH617" s="196" t="str">
        <f t="shared" si="132"/>
        <v/>
      </c>
      <c r="AI617" s="196" t="str">
        <f t="shared" si="133"/>
        <v/>
      </c>
      <c r="AJ617" s="196" t="str">
        <f t="shared" si="134"/>
        <v/>
      </c>
      <c r="AK617" s="196" t="str">
        <f t="shared" si="137"/>
        <v/>
      </c>
      <c r="AL617" s="196" t="str">
        <f t="shared" si="138"/>
        <v/>
      </c>
      <c r="AM617" s="176"/>
      <c r="AN617" s="176">
        <f t="shared" si="139"/>
        <v>0</v>
      </c>
      <c r="AO617" s="176"/>
      <c r="AP617" s="176"/>
      <c r="AQ617" s="176"/>
      <c r="AR617" s="176"/>
      <c r="AS617" s="176"/>
      <c r="AT617" s="176"/>
      <c r="AU617" s="176"/>
      <c r="AV617" s="176"/>
      <c r="AW617" s="176"/>
      <c r="AX617" s="176"/>
      <c r="AY617" s="176"/>
      <c r="AZ617" s="176"/>
      <c r="BA617" s="176"/>
      <c r="BB617" s="176"/>
      <c r="BC617" s="176"/>
      <c r="BD617" s="176"/>
      <c r="BE617" s="176"/>
      <c r="BF617" s="176"/>
      <c r="BG617" s="176"/>
      <c r="BH617" s="176"/>
      <c r="BI617" s="176"/>
      <c r="BJ617" s="176"/>
      <c r="BK617" s="176"/>
      <c r="BL617" s="176"/>
      <c r="BM617" s="176"/>
      <c r="BN617" s="176"/>
      <c r="BO617" s="176"/>
      <c r="BP617" s="176"/>
      <c r="BQ617" s="176"/>
      <c r="BR617" s="176"/>
      <c r="BS617" s="176"/>
      <c r="BT617" s="176"/>
      <c r="BU617" s="176"/>
      <c r="BV617" s="176"/>
      <c r="BW617" s="176"/>
      <c r="BX617" s="176"/>
      <c r="BY617" s="176"/>
      <c r="BZ617" s="176"/>
      <c r="CA617" s="176"/>
      <c r="CB617" s="176"/>
      <c r="CC617" s="176"/>
      <c r="CD617" s="176"/>
      <c r="CE617" s="176"/>
      <c r="CF617" s="176"/>
      <c r="CG617" s="176"/>
      <c r="CH617" s="176"/>
      <c r="CI617" s="176"/>
      <c r="CJ617" s="176"/>
      <c r="CK617" s="176"/>
      <c r="CL617" s="176"/>
      <c r="CM617" s="176"/>
      <c r="CN617" s="176"/>
      <c r="CO617" s="176"/>
      <c r="CP617" s="176"/>
      <c r="CQ617" s="176"/>
      <c r="CR617" s="176"/>
      <c r="CS617" s="176"/>
      <c r="CT617" s="176"/>
      <c r="CU617" s="176"/>
      <c r="CV617" s="176"/>
      <c r="CW617" s="176"/>
    </row>
    <row r="618" spans="1:101" s="179" customFormat="1" ht="20.100000000000001" customHeight="1">
      <c r="A618" s="657">
        <f t="shared" si="140"/>
        <v>575</v>
      </c>
      <c r="B618" s="196" t="str">
        <f t="shared" si="135"/>
        <v>Swansea Bay UHB</v>
      </c>
      <c r="C618" s="89"/>
      <c r="D618" s="89"/>
      <c r="E618" s="89"/>
      <c r="F618" s="89"/>
      <c r="G618" s="89"/>
      <c r="H618" s="197">
        <f t="shared" si="136"/>
        <v>0</v>
      </c>
      <c r="I618" s="197"/>
      <c r="J618" s="89"/>
      <c r="K618" s="90"/>
      <c r="L618" s="90"/>
      <c r="M618" s="89"/>
      <c r="N618" s="89"/>
      <c r="O618" s="89"/>
      <c r="P618" s="89"/>
      <c r="Q618" s="89"/>
      <c r="R618" s="122"/>
      <c r="S618" s="122"/>
      <c r="T618" s="122"/>
      <c r="U618" s="123"/>
      <c r="V618" s="123"/>
      <c r="W618" s="123"/>
      <c r="X618" s="122"/>
      <c r="Y618" s="122"/>
      <c r="Z618" s="122"/>
      <c r="AA618" s="122"/>
      <c r="AB618" s="122"/>
      <c r="AC618" s="122"/>
      <c r="AD618" s="197">
        <f t="shared" si="129"/>
        <v>0</v>
      </c>
      <c r="AE618" s="196" t="str">
        <f t="shared" si="141"/>
        <v/>
      </c>
      <c r="AF618" s="196" t="str">
        <f t="shared" si="130"/>
        <v/>
      </c>
      <c r="AG618" s="196" t="str">
        <f t="shared" si="131"/>
        <v/>
      </c>
      <c r="AH618" s="196" t="str">
        <f t="shared" si="132"/>
        <v/>
      </c>
      <c r="AI618" s="196" t="str">
        <f t="shared" si="133"/>
        <v/>
      </c>
      <c r="AJ618" s="196" t="str">
        <f t="shared" si="134"/>
        <v/>
      </c>
      <c r="AK618" s="196" t="str">
        <f t="shared" si="137"/>
        <v/>
      </c>
      <c r="AL618" s="196" t="str">
        <f t="shared" si="138"/>
        <v/>
      </c>
      <c r="AM618" s="176"/>
      <c r="AN618" s="176">
        <f t="shared" si="139"/>
        <v>0</v>
      </c>
      <c r="AO618" s="176"/>
      <c r="AP618" s="176"/>
      <c r="AQ618" s="176"/>
      <c r="AR618" s="176"/>
      <c r="AS618" s="176"/>
      <c r="AT618" s="176"/>
      <c r="AU618" s="176"/>
      <c r="AV618" s="176"/>
      <c r="AW618" s="176"/>
      <c r="AX618" s="176"/>
      <c r="AY618" s="176"/>
      <c r="AZ618" s="176"/>
      <c r="BA618" s="176"/>
      <c r="BB618" s="176"/>
      <c r="BC618" s="176"/>
      <c r="BD618" s="176"/>
      <c r="BE618" s="176"/>
      <c r="BF618" s="176"/>
      <c r="BG618" s="176"/>
      <c r="BH618" s="176"/>
      <c r="BI618" s="176"/>
      <c r="BJ618" s="176"/>
      <c r="BK618" s="176"/>
      <c r="BL618" s="176"/>
      <c r="BM618" s="176"/>
      <c r="BN618" s="176"/>
      <c r="BO618" s="176"/>
      <c r="BP618" s="176"/>
      <c r="BQ618" s="176"/>
      <c r="BR618" s="176"/>
      <c r="BS618" s="176"/>
      <c r="BT618" s="176"/>
      <c r="BU618" s="176"/>
      <c r="BV618" s="176"/>
      <c r="BW618" s="176"/>
      <c r="BX618" s="176"/>
      <c r="BY618" s="176"/>
      <c r="BZ618" s="176"/>
      <c r="CA618" s="176"/>
      <c r="CB618" s="176"/>
      <c r="CC618" s="176"/>
      <c r="CD618" s="176"/>
      <c r="CE618" s="176"/>
      <c r="CF618" s="176"/>
      <c r="CG618" s="176"/>
      <c r="CH618" s="176"/>
      <c r="CI618" s="176"/>
      <c r="CJ618" s="176"/>
      <c r="CK618" s="176"/>
      <c r="CL618" s="176"/>
      <c r="CM618" s="176"/>
      <c r="CN618" s="176"/>
      <c r="CO618" s="176"/>
      <c r="CP618" s="176"/>
      <c r="CQ618" s="176"/>
      <c r="CR618" s="176"/>
      <c r="CS618" s="176"/>
      <c r="CT618" s="176"/>
      <c r="CU618" s="176"/>
      <c r="CV618" s="176"/>
      <c r="CW618" s="176"/>
    </row>
    <row r="619" spans="1:101" s="179" customFormat="1" ht="20.100000000000001" customHeight="1">
      <c r="A619" s="657">
        <f t="shared" si="140"/>
        <v>576</v>
      </c>
      <c r="B619" s="196" t="str">
        <f t="shared" si="135"/>
        <v>Swansea Bay UHB</v>
      </c>
      <c r="C619" s="89"/>
      <c r="D619" s="89"/>
      <c r="E619" s="89"/>
      <c r="F619" s="89"/>
      <c r="G619" s="89"/>
      <c r="H619" s="197">
        <f t="shared" si="136"/>
        <v>0</v>
      </c>
      <c r="I619" s="197"/>
      <c r="J619" s="89"/>
      <c r="K619" s="90"/>
      <c r="L619" s="90"/>
      <c r="M619" s="89"/>
      <c r="N619" s="89"/>
      <c r="O619" s="89"/>
      <c r="P619" s="89"/>
      <c r="Q619" s="89"/>
      <c r="R619" s="122"/>
      <c r="S619" s="122"/>
      <c r="T619" s="122"/>
      <c r="U619" s="123"/>
      <c r="V619" s="123"/>
      <c r="W619" s="123"/>
      <c r="X619" s="122"/>
      <c r="Y619" s="122"/>
      <c r="Z619" s="122"/>
      <c r="AA619" s="122"/>
      <c r="AB619" s="122"/>
      <c r="AC619" s="122"/>
      <c r="AD619" s="197">
        <f t="shared" si="129"/>
        <v>0</v>
      </c>
      <c r="AE619" s="196" t="str">
        <f t="shared" si="141"/>
        <v/>
      </c>
      <c r="AF619" s="196" t="str">
        <f t="shared" si="130"/>
        <v/>
      </c>
      <c r="AG619" s="196" t="str">
        <f t="shared" si="131"/>
        <v/>
      </c>
      <c r="AH619" s="196" t="str">
        <f t="shared" si="132"/>
        <v/>
      </c>
      <c r="AI619" s="196" t="str">
        <f t="shared" si="133"/>
        <v/>
      </c>
      <c r="AJ619" s="196" t="str">
        <f t="shared" si="134"/>
        <v/>
      </c>
      <c r="AK619" s="196" t="str">
        <f t="shared" si="137"/>
        <v/>
      </c>
      <c r="AL619" s="196" t="str">
        <f t="shared" si="138"/>
        <v/>
      </c>
      <c r="AM619" s="176"/>
      <c r="AN619" s="176">
        <f t="shared" si="139"/>
        <v>0</v>
      </c>
      <c r="AO619" s="176"/>
      <c r="AP619" s="176"/>
      <c r="AQ619" s="176"/>
      <c r="AR619" s="176"/>
      <c r="AS619" s="176"/>
      <c r="AT619" s="176"/>
      <c r="AU619" s="176"/>
      <c r="AV619" s="176"/>
      <c r="AW619" s="176"/>
      <c r="AX619" s="176"/>
      <c r="AY619" s="176"/>
      <c r="AZ619" s="176"/>
      <c r="BA619" s="176"/>
      <c r="BB619" s="176"/>
      <c r="BC619" s="176"/>
      <c r="BD619" s="176"/>
      <c r="BE619" s="176"/>
      <c r="BF619" s="176"/>
      <c r="BG619" s="176"/>
      <c r="BH619" s="176"/>
      <c r="BI619" s="176"/>
      <c r="BJ619" s="176"/>
      <c r="BK619" s="176"/>
      <c r="BL619" s="176"/>
      <c r="BM619" s="176"/>
      <c r="BN619" s="176"/>
      <c r="BO619" s="176"/>
      <c r="BP619" s="176"/>
      <c r="BQ619" s="176"/>
      <c r="BR619" s="176"/>
      <c r="BS619" s="176"/>
      <c r="BT619" s="176"/>
      <c r="BU619" s="176"/>
      <c r="BV619" s="176"/>
      <c r="BW619" s="176"/>
      <c r="BX619" s="176"/>
      <c r="BY619" s="176"/>
      <c r="BZ619" s="176"/>
      <c r="CA619" s="176"/>
      <c r="CB619" s="176"/>
      <c r="CC619" s="176"/>
      <c r="CD619" s="176"/>
      <c r="CE619" s="176"/>
      <c r="CF619" s="176"/>
      <c r="CG619" s="176"/>
      <c r="CH619" s="176"/>
      <c r="CI619" s="176"/>
      <c r="CJ619" s="176"/>
      <c r="CK619" s="176"/>
      <c r="CL619" s="176"/>
      <c r="CM619" s="176"/>
      <c r="CN619" s="176"/>
      <c r="CO619" s="176"/>
      <c r="CP619" s="176"/>
      <c r="CQ619" s="176"/>
      <c r="CR619" s="176"/>
      <c r="CS619" s="176"/>
      <c r="CT619" s="176"/>
      <c r="CU619" s="176"/>
      <c r="CV619" s="176"/>
      <c r="CW619" s="176"/>
    </row>
    <row r="620" spans="1:101" s="179" customFormat="1" ht="20.100000000000001" customHeight="1">
      <c r="A620" s="657">
        <f t="shared" si="140"/>
        <v>577</v>
      </c>
      <c r="B620" s="196" t="str">
        <f t="shared" si="135"/>
        <v>Swansea Bay UHB</v>
      </c>
      <c r="C620" s="89"/>
      <c r="D620" s="89"/>
      <c r="E620" s="89"/>
      <c r="F620" s="89"/>
      <c r="G620" s="89"/>
      <c r="H620" s="197">
        <f t="shared" si="136"/>
        <v>0</v>
      </c>
      <c r="I620" s="197"/>
      <c r="J620" s="89"/>
      <c r="K620" s="90"/>
      <c r="L620" s="90"/>
      <c r="M620" s="89"/>
      <c r="N620" s="89"/>
      <c r="O620" s="89"/>
      <c r="P620" s="89"/>
      <c r="Q620" s="89"/>
      <c r="R620" s="122"/>
      <c r="S620" s="122"/>
      <c r="T620" s="122"/>
      <c r="U620" s="123"/>
      <c r="V620" s="123"/>
      <c r="W620" s="123"/>
      <c r="X620" s="122"/>
      <c r="Y620" s="122"/>
      <c r="Z620" s="122"/>
      <c r="AA620" s="122"/>
      <c r="AB620" s="122"/>
      <c r="AC620" s="122"/>
      <c r="AD620" s="197">
        <f t="shared" ref="AD620:AD683" si="142">SUM(R620:AC620)</f>
        <v>0</v>
      </c>
      <c r="AE620" s="196" t="str">
        <f t="shared" si="141"/>
        <v/>
      </c>
      <c r="AF620" s="196" t="str">
        <f t="shared" ref="AF620:AF683" si="143">IF(COUNTIF($E$44:$E$1518,E620)&gt;1,"ERROR","")</f>
        <v/>
      </c>
      <c r="AG620" s="196" t="str">
        <f t="shared" ref="AG620:AG683" si="144">IF(AND(OR(P620=$CR$1,P620=$CR$3),Q620=""),"ERROR","")</f>
        <v/>
      </c>
      <c r="AH620" s="196" t="str">
        <f t="shared" ref="AH620:AH683" si="145">IF(AND(OR(P620=$CR$2),Q620&lt;&gt;""),"ERROR","")</f>
        <v/>
      </c>
      <c r="AI620" s="196" t="str">
        <f t="shared" ref="AI620:AI683" si="146">IF(AND(G620=$CA$1,H620&gt;J620),"ERROR","")</f>
        <v/>
      </c>
      <c r="AJ620" s="196" t="str">
        <f t="shared" ref="AJ620:AJ683" si="147">IF(AND(G620=$CA$2,J620&gt;0),"ERROR","")</f>
        <v/>
      </c>
      <c r="AK620" s="196" t="str">
        <f t="shared" si="137"/>
        <v/>
      </c>
      <c r="AL620" s="196" t="str">
        <f t="shared" si="138"/>
        <v/>
      </c>
      <c r="AM620" s="176"/>
      <c r="AN620" s="176">
        <f t="shared" si="139"/>
        <v>0</v>
      </c>
      <c r="AO620" s="176"/>
      <c r="AP620" s="176"/>
      <c r="AQ620" s="176"/>
      <c r="AR620" s="176"/>
      <c r="AS620" s="176"/>
      <c r="AT620" s="176"/>
      <c r="AU620" s="176"/>
      <c r="AV620" s="176"/>
      <c r="AW620" s="176"/>
      <c r="AX620" s="176"/>
      <c r="AY620" s="176"/>
      <c r="AZ620" s="176"/>
      <c r="BA620" s="176"/>
      <c r="BB620" s="176"/>
      <c r="BC620" s="176"/>
      <c r="BD620" s="176"/>
      <c r="BE620" s="176"/>
      <c r="BF620" s="176"/>
      <c r="BG620" s="176"/>
      <c r="BH620" s="176"/>
      <c r="BI620" s="176"/>
      <c r="BJ620" s="176"/>
      <c r="BK620" s="176"/>
      <c r="BL620" s="176"/>
      <c r="BM620" s="176"/>
      <c r="BN620" s="176"/>
      <c r="BO620" s="176"/>
      <c r="BP620" s="176"/>
      <c r="BQ620" s="176"/>
      <c r="BR620" s="176"/>
      <c r="BS620" s="176"/>
      <c r="BT620" s="176"/>
      <c r="BU620" s="176"/>
      <c r="BV620" s="176"/>
      <c r="BW620" s="176"/>
      <c r="BX620" s="176"/>
      <c r="BY620" s="176"/>
      <c r="BZ620" s="176"/>
      <c r="CA620" s="176"/>
      <c r="CB620" s="176"/>
      <c r="CC620" s="176"/>
      <c r="CD620" s="176"/>
      <c r="CE620" s="176"/>
      <c r="CF620" s="176"/>
      <c r="CG620" s="176"/>
      <c r="CH620" s="176"/>
      <c r="CI620" s="176"/>
      <c r="CJ620" s="176"/>
      <c r="CK620" s="176"/>
      <c r="CL620" s="176"/>
      <c r="CM620" s="176"/>
      <c r="CN620" s="176"/>
      <c r="CO620" s="176"/>
      <c r="CP620" s="176"/>
      <c r="CQ620" s="176"/>
      <c r="CR620" s="176"/>
      <c r="CS620" s="176"/>
      <c r="CT620" s="176"/>
      <c r="CU620" s="176"/>
      <c r="CV620" s="176"/>
      <c r="CW620" s="176"/>
    </row>
    <row r="621" spans="1:101" s="179" customFormat="1" ht="20.100000000000001" customHeight="1">
      <c r="A621" s="657">
        <f t="shared" si="140"/>
        <v>578</v>
      </c>
      <c r="B621" s="196" t="str">
        <f t="shared" ref="B621:B684" si="148">$B$2</f>
        <v>Swansea Bay UHB</v>
      </c>
      <c r="C621" s="89"/>
      <c r="D621" s="89"/>
      <c r="E621" s="89"/>
      <c r="F621" s="89"/>
      <c r="G621" s="89"/>
      <c r="H621" s="197">
        <f t="shared" ref="H621:H684" si="149">AD621</f>
        <v>0</v>
      </c>
      <c r="I621" s="197"/>
      <c r="J621" s="89"/>
      <c r="K621" s="90"/>
      <c r="L621" s="90"/>
      <c r="M621" s="89"/>
      <c r="N621" s="89"/>
      <c r="O621" s="89"/>
      <c r="P621" s="89"/>
      <c r="Q621" s="89"/>
      <c r="R621" s="122"/>
      <c r="S621" s="122"/>
      <c r="T621" s="122"/>
      <c r="U621" s="123"/>
      <c r="V621" s="123"/>
      <c r="W621" s="123"/>
      <c r="X621" s="122"/>
      <c r="Y621" s="122"/>
      <c r="Z621" s="122"/>
      <c r="AA621" s="122"/>
      <c r="AB621" s="122"/>
      <c r="AC621" s="122"/>
      <c r="AD621" s="197">
        <f t="shared" si="142"/>
        <v>0</v>
      </c>
      <c r="AE621" s="196" t="str">
        <f t="shared" si="141"/>
        <v/>
      </c>
      <c r="AF621" s="196" t="str">
        <f t="shared" si="143"/>
        <v/>
      </c>
      <c r="AG621" s="196" t="str">
        <f t="shared" si="144"/>
        <v/>
      </c>
      <c r="AH621" s="196" t="str">
        <f t="shared" si="145"/>
        <v/>
      </c>
      <c r="AI621" s="196" t="str">
        <f t="shared" si="146"/>
        <v/>
      </c>
      <c r="AJ621" s="196" t="str">
        <f t="shared" si="147"/>
        <v/>
      </c>
      <c r="AK621" s="196" t="str">
        <f t="shared" ref="AK621:AK684" si="150">IF(K621="","",IF(OR(K621&lt;DATEVALUE("01/04/23"),K621&gt;DATEVALUE("31/03/24")),"ERROR",""))</f>
        <v/>
      </c>
      <c r="AL621" s="196" t="str">
        <f t="shared" ref="AL621:AL684" si="151">IF(L621="","",IF(OR(L621&lt;DATEVALUE("01/04/23"),L621&gt;DATEVALUE("31/03/24")),"ERROR",""))</f>
        <v/>
      </c>
      <c r="AM621" s="176"/>
      <c r="AN621" s="176">
        <f t="shared" ref="AN621:AN684" si="152">COUNTIFS(AE621:AL621,"Error")</f>
        <v>0</v>
      </c>
      <c r="AO621" s="176"/>
      <c r="AP621" s="176"/>
      <c r="AQ621" s="176"/>
      <c r="AR621" s="176"/>
      <c r="AS621" s="176"/>
      <c r="AT621" s="176"/>
      <c r="AU621" s="176"/>
      <c r="AV621" s="176"/>
      <c r="AW621" s="176"/>
      <c r="AX621" s="176"/>
      <c r="AY621" s="176"/>
      <c r="AZ621" s="176"/>
      <c r="BA621" s="176"/>
      <c r="BB621" s="176"/>
      <c r="BC621" s="176"/>
      <c r="BD621" s="176"/>
      <c r="BE621" s="176"/>
      <c r="BF621" s="176"/>
      <c r="BG621" s="176"/>
      <c r="BH621" s="176"/>
      <c r="BI621" s="176"/>
      <c r="BJ621" s="176"/>
      <c r="BK621" s="176"/>
      <c r="BL621" s="176"/>
      <c r="BM621" s="176"/>
      <c r="BN621" s="176"/>
      <c r="BO621" s="176"/>
      <c r="BP621" s="176"/>
      <c r="BQ621" s="176"/>
      <c r="BR621" s="176"/>
      <c r="BS621" s="176"/>
      <c r="BT621" s="176"/>
      <c r="BU621" s="176"/>
      <c r="BV621" s="176"/>
      <c r="BW621" s="176"/>
      <c r="BX621" s="176"/>
      <c r="BY621" s="176"/>
      <c r="BZ621" s="176"/>
      <c r="CA621" s="176"/>
      <c r="CB621" s="176"/>
      <c r="CC621" s="176"/>
      <c r="CD621" s="176"/>
      <c r="CE621" s="176"/>
      <c r="CF621" s="176"/>
      <c r="CG621" s="176"/>
      <c r="CH621" s="176"/>
      <c r="CI621" s="176"/>
      <c r="CJ621" s="176"/>
      <c r="CK621" s="176"/>
      <c r="CL621" s="176"/>
      <c r="CM621" s="176"/>
      <c r="CN621" s="176"/>
      <c r="CO621" s="176"/>
      <c r="CP621" s="176"/>
      <c r="CQ621" s="176"/>
      <c r="CR621" s="176"/>
      <c r="CS621" s="176"/>
      <c r="CT621" s="176"/>
      <c r="CU621" s="176"/>
      <c r="CV621" s="176"/>
      <c r="CW621" s="176"/>
    </row>
    <row r="622" spans="1:101" s="179" customFormat="1" ht="20.100000000000001" customHeight="1">
      <c r="A622" s="657">
        <f t="shared" ref="A622:A685" si="153">+A621+1</f>
        <v>579</v>
      </c>
      <c r="B622" s="196" t="str">
        <f t="shared" si="148"/>
        <v>Swansea Bay UHB</v>
      </c>
      <c r="C622" s="89"/>
      <c r="D622" s="89"/>
      <c r="E622" s="89"/>
      <c r="F622" s="89"/>
      <c r="G622" s="89"/>
      <c r="H622" s="197">
        <f t="shared" si="149"/>
        <v>0</v>
      </c>
      <c r="I622" s="197"/>
      <c r="J622" s="89"/>
      <c r="K622" s="90"/>
      <c r="L622" s="90"/>
      <c r="M622" s="89"/>
      <c r="N622" s="89"/>
      <c r="O622" s="89"/>
      <c r="P622" s="89"/>
      <c r="Q622" s="89"/>
      <c r="R622" s="122"/>
      <c r="S622" s="122"/>
      <c r="T622" s="122"/>
      <c r="U622" s="123"/>
      <c r="V622" s="123"/>
      <c r="W622" s="123"/>
      <c r="X622" s="122"/>
      <c r="Y622" s="122"/>
      <c r="Z622" s="122"/>
      <c r="AA622" s="122"/>
      <c r="AB622" s="122"/>
      <c r="AC622" s="122"/>
      <c r="AD622" s="197">
        <f t="shared" si="142"/>
        <v>0</v>
      </c>
      <c r="AE622" s="196" t="str">
        <f t="shared" ref="AE622:AE685" si="154">IF(AND(H622&gt;0,P622&lt;&gt;"Income Generation"),IF(AND(C622&lt;&gt;"",D622&lt;&gt;"",E622&lt;&gt;"",F622&lt;&gt;"",G622&lt;&gt;"",K622&lt;&gt;"",L622&lt;&gt;"",M622&lt;&gt;"",N622&lt;&gt;"",O622&lt;&gt;"",P622&lt;&gt;"",Q622&lt;&gt;""),"","ERROR"),"")</f>
        <v/>
      </c>
      <c r="AF622" s="196" t="str">
        <f t="shared" si="143"/>
        <v/>
      </c>
      <c r="AG622" s="196" t="str">
        <f t="shared" si="144"/>
        <v/>
      </c>
      <c r="AH622" s="196" t="str">
        <f t="shared" si="145"/>
        <v/>
      </c>
      <c r="AI622" s="196" t="str">
        <f t="shared" si="146"/>
        <v/>
      </c>
      <c r="AJ622" s="196" t="str">
        <f t="shared" si="147"/>
        <v/>
      </c>
      <c r="AK622" s="196" t="str">
        <f t="shared" si="150"/>
        <v/>
      </c>
      <c r="AL622" s="196" t="str">
        <f t="shared" si="151"/>
        <v/>
      </c>
      <c r="AM622" s="176"/>
      <c r="AN622" s="176">
        <f t="shared" si="152"/>
        <v>0</v>
      </c>
      <c r="AO622" s="176"/>
      <c r="AP622" s="176"/>
      <c r="AQ622" s="176"/>
      <c r="AR622" s="176"/>
      <c r="AS622" s="176"/>
      <c r="AT622" s="176"/>
      <c r="AU622" s="176"/>
      <c r="AV622" s="176"/>
      <c r="AW622" s="176"/>
      <c r="AX622" s="176"/>
      <c r="AY622" s="176"/>
      <c r="AZ622" s="176"/>
      <c r="BA622" s="176"/>
      <c r="BB622" s="176"/>
      <c r="BC622" s="176"/>
      <c r="BD622" s="176"/>
      <c r="BE622" s="176"/>
      <c r="BF622" s="176"/>
      <c r="BG622" s="176"/>
      <c r="BH622" s="176"/>
      <c r="BI622" s="176"/>
      <c r="BJ622" s="176"/>
      <c r="BK622" s="176"/>
      <c r="BL622" s="176"/>
      <c r="BM622" s="176"/>
      <c r="BN622" s="176"/>
      <c r="BO622" s="176"/>
      <c r="BP622" s="176"/>
      <c r="BQ622" s="176"/>
      <c r="BR622" s="176"/>
      <c r="BS622" s="176"/>
      <c r="BT622" s="176"/>
      <c r="BU622" s="176"/>
      <c r="BV622" s="176"/>
      <c r="BW622" s="176"/>
      <c r="BX622" s="176"/>
      <c r="BY622" s="176"/>
      <c r="BZ622" s="176"/>
      <c r="CA622" s="176"/>
      <c r="CB622" s="176"/>
      <c r="CC622" s="176"/>
      <c r="CD622" s="176"/>
      <c r="CE622" s="176"/>
      <c r="CF622" s="176"/>
      <c r="CG622" s="176"/>
      <c r="CH622" s="176"/>
      <c r="CI622" s="176"/>
      <c r="CJ622" s="176"/>
      <c r="CK622" s="176"/>
      <c r="CL622" s="176"/>
      <c r="CM622" s="176"/>
      <c r="CN622" s="176"/>
      <c r="CO622" s="176"/>
      <c r="CP622" s="176"/>
      <c r="CQ622" s="176"/>
      <c r="CR622" s="176"/>
      <c r="CS622" s="176"/>
      <c r="CT622" s="176"/>
      <c r="CU622" s="176"/>
      <c r="CV622" s="176"/>
      <c r="CW622" s="176"/>
    </row>
    <row r="623" spans="1:101" s="179" customFormat="1" ht="20.100000000000001" customHeight="1">
      <c r="A623" s="657">
        <f t="shared" si="153"/>
        <v>580</v>
      </c>
      <c r="B623" s="196" t="str">
        <f t="shared" si="148"/>
        <v>Swansea Bay UHB</v>
      </c>
      <c r="C623" s="89"/>
      <c r="D623" s="89"/>
      <c r="E623" s="89"/>
      <c r="F623" s="89"/>
      <c r="G623" s="89"/>
      <c r="H623" s="197">
        <f t="shared" si="149"/>
        <v>0</v>
      </c>
      <c r="I623" s="197"/>
      <c r="J623" s="89"/>
      <c r="K623" s="90"/>
      <c r="L623" s="90"/>
      <c r="M623" s="89"/>
      <c r="N623" s="89"/>
      <c r="O623" s="89"/>
      <c r="P623" s="89"/>
      <c r="Q623" s="89"/>
      <c r="R623" s="122"/>
      <c r="S623" s="122"/>
      <c r="T623" s="122"/>
      <c r="U623" s="123"/>
      <c r="V623" s="123"/>
      <c r="W623" s="123"/>
      <c r="X623" s="122"/>
      <c r="Y623" s="122"/>
      <c r="Z623" s="122"/>
      <c r="AA623" s="122"/>
      <c r="AB623" s="122"/>
      <c r="AC623" s="122"/>
      <c r="AD623" s="197">
        <f t="shared" si="142"/>
        <v>0</v>
      </c>
      <c r="AE623" s="196" t="str">
        <f t="shared" si="154"/>
        <v/>
      </c>
      <c r="AF623" s="196" t="str">
        <f t="shared" si="143"/>
        <v/>
      </c>
      <c r="AG623" s="196" t="str">
        <f t="shared" si="144"/>
        <v/>
      </c>
      <c r="AH623" s="196" t="str">
        <f t="shared" si="145"/>
        <v/>
      </c>
      <c r="AI623" s="196" t="str">
        <f t="shared" si="146"/>
        <v/>
      </c>
      <c r="AJ623" s="196" t="str">
        <f t="shared" si="147"/>
        <v/>
      </c>
      <c r="AK623" s="196" t="str">
        <f t="shared" si="150"/>
        <v/>
      </c>
      <c r="AL623" s="196" t="str">
        <f t="shared" si="151"/>
        <v/>
      </c>
      <c r="AM623" s="176"/>
      <c r="AN623" s="176">
        <f t="shared" si="152"/>
        <v>0</v>
      </c>
      <c r="AO623" s="176"/>
      <c r="AP623" s="176"/>
      <c r="AQ623" s="176"/>
      <c r="AR623" s="176"/>
      <c r="AS623" s="176"/>
      <c r="AT623" s="176"/>
      <c r="AU623" s="176"/>
      <c r="AV623" s="176"/>
      <c r="AW623" s="176"/>
      <c r="AX623" s="176"/>
      <c r="AY623" s="176"/>
      <c r="AZ623" s="176"/>
      <c r="BA623" s="176"/>
      <c r="BB623" s="176"/>
      <c r="BC623" s="176"/>
      <c r="BD623" s="176"/>
      <c r="BE623" s="176"/>
      <c r="BF623" s="176"/>
      <c r="BG623" s="176"/>
      <c r="BH623" s="176"/>
      <c r="BI623" s="176"/>
      <c r="BJ623" s="176"/>
      <c r="BK623" s="176"/>
      <c r="BL623" s="176"/>
      <c r="BM623" s="176"/>
      <c r="BN623" s="176"/>
      <c r="BO623" s="176"/>
      <c r="BP623" s="176"/>
      <c r="BQ623" s="176"/>
      <c r="BR623" s="176"/>
      <c r="BS623" s="176"/>
      <c r="BT623" s="176"/>
      <c r="BU623" s="176"/>
      <c r="BV623" s="176"/>
      <c r="BW623" s="176"/>
      <c r="BX623" s="176"/>
      <c r="BY623" s="176"/>
      <c r="BZ623" s="176"/>
      <c r="CA623" s="176"/>
      <c r="CB623" s="176"/>
      <c r="CC623" s="176"/>
      <c r="CD623" s="176"/>
      <c r="CE623" s="176"/>
      <c r="CF623" s="176"/>
      <c r="CG623" s="176"/>
      <c r="CH623" s="176"/>
      <c r="CI623" s="176"/>
      <c r="CJ623" s="176"/>
      <c r="CK623" s="176"/>
      <c r="CL623" s="176"/>
      <c r="CM623" s="176"/>
      <c r="CN623" s="176"/>
      <c r="CO623" s="176"/>
      <c r="CP623" s="176"/>
      <c r="CQ623" s="176"/>
      <c r="CR623" s="176"/>
      <c r="CS623" s="176"/>
      <c r="CT623" s="176"/>
      <c r="CU623" s="176"/>
      <c r="CV623" s="176"/>
      <c r="CW623" s="176"/>
    </row>
    <row r="624" spans="1:101" s="179" customFormat="1" ht="20.100000000000001" customHeight="1">
      <c r="A624" s="657">
        <f t="shared" si="153"/>
        <v>581</v>
      </c>
      <c r="B624" s="196" t="str">
        <f t="shared" si="148"/>
        <v>Swansea Bay UHB</v>
      </c>
      <c r="C624" s="89"/>
      <c r="D624" s="89"/>
      <c r="E624" s="89"/>
      <c r="F624" s="89"/>
      <c r="G624" s="89"/>
      <c r="H624" s="197">
        <f t="shared" si="149"/>
        <v>0</v>
      </c>
      <c r="I624" s="197"/>
      <c r="J624" s="89"/>
      <c r="K624" s="90"/>
      <c r="L624" s="90"/>
      <c r="M624" s="89"/>
      <c r="N624" s="89"/>
      <c r="O624" s="89"/>
      <c r="P624" s="89"/>
      <c r="Q624" s="89"/>
      <c r="R624" s="122"/>
      <c r="S624" s="122"/>
      <c r="T624" s="122"/>
      <c r="U624" s="123"/>
      <c r="V624" s="123"/>
      <c r="W624" s="123"/>
      <c r="X624" s="122"/>
      <c r="Y624" s="122"/>
      <c r="Z624" s="122"/>
      <c r="AA624" s="122"/>
      <c r="AB624" s="122"/>
      <c r="AC624" s="122"/>
      <c r="AD624" s="197">
        <f t="shared" si="142"/>
        <v>0</v>
      </c>
      <c r="AE624" s="196" t="str">
        <f t="shared" si="154"/>
        <v/>
      </c>
      <c r="AF624" s="196" t="str">
        <f t="shared" si="143"/>
        <v/>
      </c>
      <c r="AG624" s="196" t="str">
        <f t="shared" si="144"/>
        <v/>
      </c>
      <c r="AH624" s="196" t="str">
        <f t="shared" si="145"/>
        <v/>
      </c>
      <c r="AI624" s="196" t="str">
        <f t="shared" si="146"/>
        <v/>
      </c>
      <c r="AJ624" s="196" t="str">
        <f t="shared" si="147"/>
        <v/>
      </c>
      <c r="AK624" s="196" t="str">
        <f t="shared" si="150"/>
        <v/>
      </c>
      <c r="AL624" s="196" t="str">
        <f t="shared" si="151"/>
        <v/>
      </c>
      <c r="AM624" s="176"/>
      <c r="AN624" s="176">
        <f t="shared" si="152"/>
        <v>0</v>
      </c>
      <c r="AO624" s="176"/>
      <c r="AP624" s="176"/>
      <c r="AQ624" s="176"/>
      <c r="AR624" s="176"/>
      <c r="AS624" s="176"/>
      <c r="AT624" s="176"/>
      <c r="AU624" s="176"/>
      <c r="AV624" s="176"/>
      <c r="AW624" s="176"/>
      <c r="AX624" s="176"/>
      <c r="AY624" s="176"/>
      <c r="AZ624" s="176"/>
      <c r="BA624" s="176"/>
      <c r="BB624" s="176"/>
      <c r="BC624" s="176"/>
      <c r="BD624" s="176"/>
      <c r="BE624" s="176"/>
      <c r="BF624" s="176"/>
      <c r="BG624" s="176"/>
      <c r="BH624" s="176"/>
      <c r="BI624" s="176"/>
      <c r="BJ624" s="176"/>
      <c r="BK624" s="176"/>
      <c r="BL624" s="176"/>
      <c r="BM624" s="176"/>
      <c r="BN624" s="176"/>
      <c r="BO624" s="176"/>
      <c r="BP624" s="176"/>
      <c r="BQ624" s="176"/>
      <c r="BR624" s="176"/>
      <c r="BS624" s="176"/>
      <c r="BT624" s="176"/>
      <c r="BU624" s="176"/>
      <c r="BV624" s="176"/>
      <c r="BW624" s="176"/>
      <c r="BX624" s="176"/>
      <c r="BY624" s="176"/>
      <c r="BZ624" s="176"/>
      <c r="CA624" s="176"/>
      <c r="CB624" s="176"/>
      <c r="CC624" s="176"/>
      <c r="CD624" s="176"/>
      <c r="CE624" s="176"/>
      <c r="CF624" s="176"/>
      <c r="CG624" s="176"/>
      <c r="CH624" s="176"/>
      <c r="CI624" s="176"/>
      <c r="CJ624" s="176"/>
      <c r="CK624" s="176"/>
      <c r="CL624" s="176"/>
      <c r="CM624" s="176"/>
      <c r="CN624" s="176"/>
      <c r="CO624" s="176"/>
      <c r="CP624" s="176"/>
      <c r="CQ624" s="176"/>
      <c r="CR624" s="176"/>
      <c r="CS624" s="176"/>
      <c r="CT624" s="176"/>
      <c r="CU624" s="176"/>
      <c r="CV624" s="176"/>
      <c r="CW624" s="176"/>
    </row>
    <row r="625" spans="1:101" s="179" customFormat="1" ht="20.100000000000001" customHeight="1">
      <c r="A625" s="657">
        <f t="shared" si="153"/>
        <v>582</v>
      </c>
      <c r="B625" s="196" t="str">
        <f t="shared" si="148"/>
        <v>Swansea Bay UHB</v>
      </c>
      <c r="C625" s="89"/>
      <c r="D625" s="89"/>
      <c r="E625" s="89"/>
      <c r="F625" s="89"/>
      <c r="G625" s="89"/>
      <c r="H625" s="197">
        <f t="shared" si="149"/>
        <v>0</v>
      </c>
      <c r="I625" s="197"/>
      <c r="J625" s="89"/>
      <c r="K625" s="90"/>
      <c r="L625" s="90"/>
      <c r="M625" s="89"/>
      <c r="N625" s="89"/>
      <c r="O625" s="89"/>
      <c r="P625" s="89"/>
      <c r="Q625" s="89"/>
      <c r="R625" s="122"/>
      <c r="S625" s="122"/>
      <c r="T625" s="122"/>
      <c r="U625" s="123"/>
      <c r="V625" s="123"/>
      <c r="W625" s="123"/>
      <c r="X625" s="122"/>
      <c r="Y625" s="122"/>
      <c r="Z625" s="122"/>
      <c r="AA625" s="122"/>
      <c r="AB625" s="122"/>
      <c r="AC625" s="122"/>
      <c r="AD625" s="197">
        <f t="shared" si="142"/>
        <v>0</v>
      </c>
      <c r="AE625" s="196" t="str">
        <f t="shared" si="154"/>
        <v/>
      </c>
      <c r="AF625" s="196" t="str">
        <f t="shared" si="143"/>
        <v/>
      </c>
      <c r="AG625" s="196" t="str">
        <f t="shared" si="144"/>
        <v/>
      </c>
      <c r="AH625" s="196" t="str">
        <f t="shared" si="145"/>
        <v/>
      </c>
      <c r="AI625" s="196" t="str">
        <f t="shared" si="146"/>
        <v/>
      </c>
      <c r="AJ625" s="196" t="str">
        <f t="shared" si="147"/>
        <v/>
      </c>
      <c r="AK625" s="196" t="str">
        <f t="shared" si="150"/>
        <v/>
      </c>
      <c r="AL625" s="196" t="str">
        <f t="shared" si="151"/>
        <v/>
      </c>
      <c r="AM625" s="176"/>
      <c r="AN625" s="176">
        <f t="shared" si="152"/>
        <v>0</v>
      </c>
      <c r="AO625" s="176"/>
      <c r="AP625" s="176"/>
      <c r="AQ625" s="176"/>
      <c r="AR625" s="176"/>
      <c r="AS625" s="176"/>
      <c r="AT625" s="176"/>
      <c r="AU625" s="176"/>
      <c r="AV625" s="176"/>
      <c r="AW625" s="176"/>
      <c r="AX625" s="176"/>
      <c r="AY625" s="176"/>
      <c r="AZ625" s="176"/>
      <c r="BA625" s="176"/>
      <c r="BB625" s="176"/>
      <c r="BC625" s="176"/>
      <c r="BD625" s="176"/>
      <c r="BE625" s="176"/>
      <c r="BF625" s="176"/>
      <c r="BG625" s="176"/>
      <c r="BH625" s="176"/>
      <c r="BI625" s="176"/>
      <c r="BJ625" s="176"/>
      <c r="BK625" s="176"/>
      <c r="BL625" s="176"/>
      <c r="BM625" s="176"/>
      <c r="BN625" s="176"/>
      <c r="BO625" s="176"/>
      <c r="BP625" s="176"/>
      <c r="BQ625" s="176"/>
      <c r="BR625" s="176"/>
      <c r="BS625" s="176"/>
      <c r="BT625" s="176"/>
      <c r="BU625" s="176"/>
      <c r="BV625" s="176"/>
      <c r="BW625" s="176"/>
      <c r="BX625" s="176"/>
      <c r="BY625" s="176"/>
      <c r="BZ625" s="176"/>
      <c r="CA625" s="176"/>
      <c r="CB625" s="176"/>
      <c r="CC625" s="176"/>
      <c r="CD625" s="176"/>
      <c r="CE625" s="176"/>
      <c r="CF625" s="176"/>
      <c r="CG625" s="176"/>
      <c r="CH625" s="176"/>
      <c r="CI625" s="176"/>
      <c r="CJ625" s="176"/>
      <c r="CK625" s="176"/>
      <c r="CL625" s="176"/>
      <c r="CM625" s="176"/>
      <c r="CN625" s="176"/>
      <c r="CO625" s="176"/>
      <c r="CP625" s="176"/>
      <c r="CQ625" s="176"/>
      <c r="CR625" s="176"/>
      <c r="CS625" s="176"/>
      <c r="CT625" s="176"/>
      <c r="CU625" s="176"/>
      <c r="CV625" s="176"/>
      <c r="CW625" s="176"/>
    </row>
    <row r="626" spans="1:101" s="179" customFormat="1" ht="20.100000000000001" customHeight="1">
      <c r="A626" s="657">
        <f t="shared" si="153"/>
        <v>583</v>
      </c>
      <c r="B626" s="196" t="str">
        <f t="shared" si="148"/>
        <v>Swansea Bay UHB</v>
      </c>
      <c r="C626" s="89"/>
      <c r="D626" s="89"/>
      <c r="E626" s="89"/>
      <c r="F626" s="89"/>
      <c r="G626" s="89"/>
      <c r="H626" s="197">
        <f t="shared" si="149"/>
        <v>0</v>
      </c>
      <c r="I626" s="197"/>
      <c r="J626" s="89"/>
      <c r="K626" s="90"/>
      <c r="L626" s="90"/>
      <c r="M626" s="89"/>
      <c r="N626" s="89"/>
      <c r="O626" s="89"/>
      <c r="P626" s="89"/>
      <c r="Q626" s="89"/>
      <c r="R626" s="122"/>
      <c r="S626" s="122"/>
      <c r="T626" s="122"/>
      <c r="U626" s="123"/>
      <c r="V626" s="123"/>
      <c r="W626" s="123"/>
      <c r="X626" s="122"/>
      <c r="Y626" s="122"/>
      <c r="Z626" s="122"/>
      <c r="AA626" s="122"/>
      <c r="AB626" s="122"/>
      <c r="AC626" s="122"/>
      <c r="AD626" s="197">
        <f t="shared" si="142"/>
        <v>0</v>
      </c>
      <c r="AE626" s="196" t="str">
        <f t="shared" si="154"/>
        <v/>
      </c>
      <c r="AF626" s="196" t="str">
        <f t="shared" si="143"/>
        <v/>
      </c>
      <c r="AG626" s="196" t="str">
        <f t="shared" si="144"/>
        <v/>
      </c>
      <c r="AH626" s="196" t="str">
        <f t="shared" si="145"/>
        <v/>
      </c>
      <c r="AI626" s="196" t="str">
        <f t="shared" si="146"/>
        <v/>
      </c>
      <c r="AJ626" s="196" t="str">
        <f t="shared" si="147"/>
        <v/>
      </c>
      <c r="AK626" s="196" t="str">
        <f t="shared" si="150"/>
        <v/>
      </c>
      <c r="AL626" s="196" t="str">
        <f t="shared" si="151"/>
        <v/>
      </c>
      <c r="AM626" s="176"/>
      <c r="AN626" s="176">
        <f t="shared" si="152"/>
        <v>0</v>
      </c>
      <c r="AO626" s="176"/>
      <c r="AP626" s="176"/>
      <c r="AQ626" s="176"/>
      <c r="AR626" s="176"/>
      <c r="AS626" s="176"/>
      <c r="AT626" s="176"/>
      <c r="AU626" s="176"/>
      <c r="AV626" s="176"/>
      <c r="AW626" s="176"/>
      <c r="AX626" s="176"/>
      <c r="AY626" s="176"/>
      <c r="AZ626" s="176"/>
      <c r="BA626" s="176"/>
      <c r="BB626" s="176"/>
      <c r="BC626" s="176"/>
      <c r="BD626" s="176"/>
      <c r="BE626" s="176"/>
      <c r="BF626" s="176"/>
      <c r="BG626" s="176"/>
      <c r="BH626" s="176"/>
      <c r="BI626" s="176"/>
      <c r="BJ626" s="176"/>
      <c r="BK626" s="176"/>
      <c r="BL626" s="176"/>
      <c r="BM626" s="176"/>
      <c r="BN626" s="176"/>
      <c r="BO626" s="176"/>
      <c r="BP626" s="176"/>
      <c r="BQ626" s="176"/>
      <c r="BR626" s="176"/>
      <c r="BS626" s="176"/>
      <c r="BT626" s="176"/>
      <c r="BU626" s="176"/>
      <c r="BV626" s="176"/>
      <c r="BW626" s="176"/>
      <c r="BX626" s="176"/>
      <c r="BY626" s="176"/>
      <c r="BZ626" s="176"/>
      <c r="CA626" s="176"/>
      <c r="CB626" s="176"/>
      <c r="CC626" s="176"/>
      <c r="CD626" s="176"/>
      <c r="CE626" s="176"/>
      <c r="CF626" s="176"/>
      <c r="CG626" s="176"/>
      <c r="CH626" s="176"/>
      <c r="CI626" s="176"/>
      <c r="CJ626" s="176"/>
      <c r="CK626" s="176"/>
      <c r="CL626" s="176"/>
      <c r="CM626" s="176"/>
      <c r="CN626" s="176"/>
      <c r="CO626" s="176"/>
      <c r="CP626" s="176"/>
      <c r="CQ626" s="176"/>
      <c r="CR626" s="176"/>
      <c r="CS626" s="176"/>
      <c r="CT626" s="176"/>
      <c r="CU626" s="176"/>
      <c r="CV626" s="176"/>
      <c r="CW626" s="176"/>
    </row>
    <row r="627" spans="1:101" s="179" customFormat="1" ht="20.100000000000001" customHeight="1">
      <c r="A627" s="657">
        <f t="shared" si="153"/>
        <v>584</v>
      </c>
      <c r="B627" s="196" t="str">
        <f t="shared" si="148"/>
        <v>Swansea Bay UHB</v>
      </c>
      <c r="C627" s="89"/>
      <c r="D627" s="89"/>
      <c r="E627" s="89"/>
      <c r="F627" s="89"/>
      <c r="G627" s="89"/>
      <c r="H627" s="197">
        <f t="shared" si="149"/>
        <v>0</v>
      </c>
      <c r="I627" s="197"/>
      <c r="J627" s="89"/>
      <c r="K627" s="90"/>
      <c r="L627" s="90"/>
      <c r="M627" s="89"/>
      <c r="N627" s="89"/>
      <c r="O627" s="89"/>
      <c r="P627" s="89"/>
      <c r="Q627" s="89"/>
      <c r="R627" s="122"/>
      <c r="S627" s="122"/>
      <c r="T627" s="122"/>
      <c r="U627" s="123"/>
      <c r="V627" s="123"/>
      <c r="W627" s="123"/>
      <c r="X627" s="122"/>
      <c r="Y627" s="122"/>
      <c r="Z627" s="122"/>
      <c r="AA627" s="122"/>
      <c r="AB627" s="122"/>
      <c r="AC627" s="122"/>
      <c r="AD627" s="197">
        <f t="shared" si="142"/>
        <v>0</v>
      </c>
      <c r="AE627" s="196" t="str">
        <f t="shared" si="154"/>
        <v/>
      </c>
      <c r="AF627" s="196" t="str">
        <f t="shared" si="143"/>
        <v/>
      </c>
      <c r="AG627" s="196" t="str">
        <f t="shared" si="144"/>
        <v/>
      </c>
      <c r="AH627" s="196" t="str">
        <f t="shared" si="145"/>
        <v/>
      </c>
      <c r="AI627" s="196" t="str">
        <f t="shared" si="146"/>
        <v/>
      </c>
      <c r="AJ627" s="196" t="str">
        <f t="shared" si="147"/>
        <v/>
      </c>
      <c r="AK627" s="196" t="str">
        <f t="shared" si="150"/>
        <v/>
      </c>
      <c r="AL627" s="196" t="str">
        <f t="shared" si="151"/>
        <v/>
      </c>
      <c r="AM627" s="176"/>
      <c r="AN627" s="176">
        <f t="shared" si="152"/>
        <v>0</v>
      </c>
      <c r="AO627" s="176"/>
      <c r="AP627" s="176"/>
      <c r="AQ627" s="176"/>
      <c r="AR627" s="176"/>
      <c r="AS627" s="176"/>
      <c r="AT627" s="176"/>
      <c r="AU627" s="176"/>
      <c r="AV627" s="176"/>
      <c r="AW627" s="176"/>
      <c r="AX627" s="176"/>
      <c r="AY627" s="176"/>
      <c r="AZ627" s="176"/>
      <c r="BA627" s="176"/>
      <c r="BB627" s="176"/>
      <c r="BC627" s="176"/>
      <c r="BD627" s="176"/>
      <c r="BE627" s="176"/>
      <c r="BF627" s="176"/>
      <c r="BG627" s="176"/>
      <c r="BH627" s="176"/>
      <c r="BI627" s="176"/>
      <c r="BJ627" s="176"/>
      <c r="BK627" s="176"/>
      <c r="BL627" s="176"/>
      <c r="BM627" s="176"/>
      <c r="BN627" s="176"/>
      <c r="BO627" s="176"/>
      <c r="BP627" s="176"/>
      <c r="BQ627" s="176"/>
      <c r="BR627" s="176"/>
      <c r="BS627" s="176"/>
      <c r="BT627" s="176"/>
      <c r="BU627" s="176"/>
      <c r="BV627" s="176"/>
      <c r="BW627" s="176"/>
      <c r="BX627" s="176"/>
      <c r="BY627" s="176"/>
      <c r="BZ627" s="176"/>
      <c r="CA627" s="176"/>
      <c r="CB627" s="176"/>
      <c r="CC627" s="176"/>
      <c r="CD627" s="176"/>
      <c r="CE627" s="176"/>
      <c r="CF627" s="176"/>
      <c r="CG627" s="176"/>
      <c r="CH627" s="176"/>
      <c r="CI627" s="176"/>
      <c r="CJ627" s="176"/>
      <c r="CK627" s="176"/>
      <c r="CL627" s="176"/>
      <c r="CM627" s="176"/>
      <c r="CN627" s="176"/>
      <c r="CO627" s="176"/>
      <c r="CP627" s="176"/>
      <c r="CQ627" s="176"/>
      <c r="CR627" s="176"/>
      <c r="CS627" s="176"/>
      <c r="CT627" s="176"/>
      <c r="CU627" s="176"/>
      <c r="CV627" s="176"/>
      <c r="CW627" s="176"/>
    </row>
    <row r="628" spans="1:101" s="179" customFormat="1" ht="20.100000000000001" customHeight="1">
      <c r="A628" s="657">
        <f t="shared" si="153"/>
        <v>585</v>
      </c>
      <c r="B628" s="196" t="str">
        <f t="shared" si="148"/>
        <v>Swansea Bay UHB</v>
      </c>
      <c r="C628" s="89"/>
      <c r="D628" s="89"/>
      <c r="E628" s="89"/>
      <c r="F628" s="89"/>
      <c r="G628" s="89"/>
      <c r="H628" s="197">
        <f t="shared" si="149"/>
        <v>0</v>
      </c>
      <c r="I628" s="197"/>
      <c r="J628" s="89"/>
      <c r="K628" s="90"/>
      <c r="L628" s="90"/>
      <c r="M628" s="89"/>
      <c r="N628" s="89"/>
      <c r="O628" s="89"/>
      <c r="P628" s="89"/>
      <c r="Q628" s="89"/>
      <c r="R628" s="122"/>
      <c r="S628" s="122"/>
      <c r="T628" s="122"/>
      <c r="U628" s="123"/>
      <c r="V628" s="123"/>
      <c r="W628" s="123"/>
      <c r="X628" s="122"/>
      <c r="Y628" s="122"/>
      <c r="Z628" s="122"/>
      <c r="AA628" s="122"/>
      <c r="AB628" s="122"/>
      <c r="AC628" s="122"/>
      <c r="AD628" s="197">
        <f t="shared" si="142"/>
        <v>0</v>
      </c>
      <c r="AE628" s="196" t="str">
        <f t="shared" si="154"/>
        <v/>
      </c>
      <c r="AF628" s="196" t="str">
        <f t="shared" si="143"/>
        <v/>
      </c>
      <c r="AG628" s="196" t="str">
        <f t="shared" si="144"/>
        <v/>
      </c>
      <c r="AH628" s="196" t="str">
        <f t="shared" si="145"/>
        <v/>
      </c>
      <c r="AI628" s="196" t="str">
        <f t="shared" si="146"/>
        <v/>
      </c>
      <c r="AJ628" s="196" t="str">
        <f t="shared" si="147"/>
        <v/>
      </c>
      <c r="AK628" s="196" t="str">
        <f t="shared" si="150"/>
        <v/>
      </c>
      <c r="AL628" s="196" t="str">
        <f t="shared" si="151"/>
        <v/>
      </c>
      <c r="AM628" s="176"/>
      <c r="AN628" s="176">
        <f t="shared" si="152"/>
        <v>0</v>
      </c>
      <c r="AO628" s="176"/>
      <c r="AP628" s="176"/>
      <c r="AQ628" s="176"/>
      <c r="AR628" s="176"/>
      <c r="AS628" s="176"/>
      <c r="AT628" s="176"/>
      <c r="AU628" s="176"/>
      <c r="AV628" s="176"/>
      <c r="AW628" s="176"/>
      <c r="AX628" s="176"/>
      <c r="AY628" s="176"/>
      <c r="AZ628" s="176"/>
      <c r="BA628" s="176"/>
      <c r="BB628" s="176"/>
      <c r="BC628" s="176"/>
      <c r="BD628" s="176"/>
      <c r="BE628" s="176"/>
      <c r="BF628" s="176"/>
      <c r="BG628" s="176"/>
      <c r="BH628" s="176"/>
      <c r="BI628" s="176"/>
      <c r="BJ628" s="176"/>
      <c r="BK628" s="176"/>
      <c r="BL628" s="176"/>
      <c r="BM628" s="176"/>
      <c r="BN628" s="176"/>
      <c r="BO628" s="176"/>
      <c r="BP628" s="176"/>
      <c r="BQ628" s="176"/>
      <c r="BR628" s="176"/>
      <c r="BS628" s="176"/>
      <c r="BT628" s="176"/>
      <c r="BU628" s="176"/>
      <c r="BV628" s="176"/>
      <c r="BW628" s="176"/>
      <c r="BX628" s="176"/>
      <c r="BY628" s="176"/>
      <c r="BZ628" s="176"/>
      <c r="CA628" s="176"/>
      <c r="CB628" s="176"/>
      <c r="CC628" s="176"/>
      <c r="CD628" s="176"/>
      <c r="CE628" s="176"/>
      <c r="CF628" s="176"/>
      <c r="CG628" s="176"/>
      <c r="CH628" s="176"/>
      <c r="CI628" s="176"/>
      <c r="CJ628" s="176"/>
      <c r="CK628" s="176"/>
      <c r="CL628" s="176"/>
      <c r="CM628" s="176"/>
      <c r="CN628" s="176"/>
      <c r="CO628" s="176"/>
      <c r="CP628" s="176"/>
      <c r="CQ628" s="176"/>
      <c r="CR628" s="176"/>
      <c r="CS628" s="176"/>
      <c r="CT628" s="176"/>
      <c r="CU628" s="176"/>
      <c r="CV628" s="176"/>
      <c r="CW628" s="176"/>
    </row>
    <row r="629" spans="1:101" s="179" customFormat="1" ht="20.100000000000001" customHeight="1">
      <c r="A629" s="657">
        <f t="shared" si="153"/>
        <v>586</v>
      </c>
      <c r="B629" s="196" t="str">
        <f t="shared" si="148"/>
        <v>Swansea Bay UHB</v>
      </c>
      <c r="C629" s="89"/>
      <c r="D629" s="89"/>
      <c r="E629" s="89"/>
      <c r="F629" s="89"/>
      <c r="G629" s="89"/>
      <c r="H629" s="197">
        <f t="shared" si="149"/>
        <v>0</v>
      </c>
      <c r="I629" s="197"/>
      <c r="J629" s="89"/>
      <c r="K629" s="90"/>
      <c r="L629" s="90"/>
      <c r="M629" s="89"/>
      <c r="N629" s="89"/>
      <c r="O629" s="89"/>
      <c r="P629" s="89"/>
      <c r="Q629" s="89"/>
      <c r="R629" s="122"/>
      <c r="S629" s="122"/>
      <c r="T629" s="122"/>
      <c r="U629" s="123"/>
      <c r="V629" s="123"/>
      <c r="W629" s="123"/>
      <c r="X629" s="122"/>
      <c r="Y629" s="122"/>
      <c r="Z629" s="122"/>
      <c r="AA629" s="122"/>
      <c r="AB629" s="122"/>
      <c r="AC629" s="122"/>
      <c r="AD629" s="197">
        <f t="shared" si="142"/>
        <v>0</v>
      </c>
      <c r="AE629" s="196" t="str">
        <f t="shared" si="154"/>
        <v/>
      </c>
      <c r="AF629" s="196" t="str">
        <f t="shared" si="143"/>
        <v/>
      </c>
      <c r="AG629" s="196" t="str">
        <f t="shared" si="144"/>
        <v/>
      </c>
      <c r="AH629" s="196" t="str">
        <f t="shared" si="145"/>
        <v/>
      </c>
      <c r="AI629" s="196" t="str">
        <f t="shared" si="146"/>
        <v/>
      </c>
      <c r="AJ629" s="196" t="str">
        <f t="shared" si="147"/>
        <v/>
      </c>
      <c r="AK629" s="196" t="str">
        <f t="shared" si="150"/>
        <v/>
      </c>
      <c r="AL629" s="196" t="str">
        <f t="shared" si="151"/>
        <v/>
      </c>
      <c r="AM629" s="176"/>
      <c r="AN629" s="176">
        <f t="shared" si="152"/>
        <v>0</v>
      </c>
      <c r="AO629" s="176"/>
      <c r="AP629" s="176"/>
      <c r="AQ629" s="176"/>
      <c r="AR629" s="176"/>
      <c r="AS629" s="176"/>
      <c r="AT629" s="176"/>
      <c r="AU629" s="176"/>
      <c r="AV629" s="176"/>
      <c r="AW629" s="176"/>
      <c r="AX629" s="176"/>
      <c r="AY629" s="176"/>
      <c r="AZ629" s="176"/>
      <c r="BA629" s="176"/>
      <c r="BB629" s="176"/>
      <c r="BC629" s="176"/>
      <c r="BD629" s="176"/>
      <c r="BE629" s="176"/>
      <c r="BF629" s="176"/>
      <c r="BG629" s="176"/>
      <c r="BH629" s="176"/>
      <c r="BI629" s="176"/>
      <c r="BJ629" s="176"/>
      <c r="BK629" s="176"/>
      <c r="BL629" s="176"/>
      <c r="BM629" s="176"/>
      <c r="BN629" s="176"/>
      <c r="BO629" s="176"/>
      <c r="BP629" s="176"/>
      <c r="BQ629" s="176"/>
      <c r="BR629" s="176"/>
      <c r="BS629" s="176"/>
      <c r="BT629" s="176"/>
      <c r="BU629" s="176"/>
      <c r="BV629" s="176"/>
      <c r="BW629" s="176"/>
      <c r="BX629" s="176"/>
      <c r="BY629" s="176"/>
      <c r="BZ629" s="176"/>
      <c r="CA629" s="176"/>
      <c r="CB629" s="176"/>
      <c r="CC629" s="176"/>
      <c r="CD629" s="176"/>
      <c r="CE629" s="176"/>
      <c r="CF629" s="176"/>
      <c r="CG629" s="176"/>
      <c r="CH629" s="176"/>
      <c r="CI629" s="176"/>
      <c r="CJ629" s="176"/>
      <c r="CK629" s="176"/>
      <c r="CL629" s="176"/>
      <c r="CM629" s="176"/>
      <c r="CN629" s="176"/>
      <c r="CO629" s="176"/>
      <c r="CP629" s="176"/>
      <c r="CQ629" s="176"/>
      <c r="CR629" s="176"/>
      <c r="CS629" s="176"/>
      <c r="CT629" s="176"/>
      <c r="CU629" s="176"/>
      <c r="CV629" s="176"/>
      <c r="CW629" s="176"/>
    </row>
    <row r="630" spans="1:101" s="179" customFormat="1" ht="20.100000000000001" customHeight="1">
      <c r="A630" s="657">
        <f t="shared" si="153"/>
        <v>587</v>
      </c>
      <c r="B630" s="196" t="str">
        <f t="shared" si="148"/>
        <v>Swansea Bay UHB</v>
      </c>
      <c r="C630" s="89"/>
      <c r="D630" s="89"/>
      <c r="E630" s="89"/>
      <c r="F630" s="89"/>
      <c r="G630" s="89"/>
      <c r="H630" s="197">
        <f t="shared" si="149"/>
        <v>0</v>
      </c>
      <c r="I630" s="197"/>
      <c r="J630" s="89"/>
      <c r="K630" s="90"/>
      <c r="L630" s="90"/>
      <c r="M630" s="89"/>
      <c r="N630" s="89"/>
      <c r="O630" s="89"/>
      <c r="P630" s="89"/>
      <c r="Q630" s="89"/>
      <c r="R630" s="122"/>
      <c r="S630" s="122"/>
      <c r="T630" s="122"/>
      <c r="U630" s="123"/>
      <c r="V630" s="123"/>
      <c r="W630" s="123"/>
      <c r="X630" s="122"/>
      <c r="Y630" s="122"/>
      <c r="Z630" s="122"/>
      <c r="AA630" s="122"/>
      <c r="AB630" s="122"/>
      <c r="AC630" s="122"/>
      <c r="AD630" s="197">
        <f t="shared" si="142"/>
        <v>0</v>
      </c>
      <c r="AE630" s="196" t="str">
        <f t="shared" si="154"/>
        <v/>
      </c>
      <c r="AF630" s="196" t="str">
        <f t="shared" si="143"/>
        <v/>
      </c>
      <c r="AG630" s="196" t="str">
        <f t="shared" si="144"/>
        <v/>
      </c>
      <c r="AH630" s="196" t="str">
        <f t="shared" si="145"/>
        <v/>
      </c>
      <c r="AI630" s="196" t="str">
        <f t="shared" si="146"/>
        <v/>
      </c>
      <c r="AJ630" s="196" t="str">
        <f t="shared" si="147"/>
        <v/>
      </c>
      <c r="AK630" s="196" t="str">
        <f t="shared" si="150"/>
        <v/>
      </c>
      <c r="AL630" s="196" t="str">
        <f t="shared" si="151"/>
        <v/>
      </c>
      <c r="AM630" s="176"/>
      <c r="AN630" s="176">
        <f t="shared" si="152"/>
        <v>0</v>
      </c>
      <c r="AO630" s="176"/>
      <c r="AP630" s="176"/>
      <c r="AQ630" s="176"/>
      <c r="AR630" s="176"/>
      <c r="AS630" s="176"/>
      <c r="AT630" s="176"/>
      <c r="AU630" s="176"/>
      <c r="AV630" s="176"/>
      <c r="AW630" s="176"/>
      <c r="AX630" s="176"/>
      <c r="AY630" s="176"/>
      <c r="AZ630" s="176"/>
      <c r="BA630" s="176"/>
      <c r="BB630" s="176"/>
      <c r="BC630" s="176"/>
      <c r="BD630" s="176"/>
      <c r="BE630" s="176"/>
      <c r="BF630" s="176"/>
      <c r="BG630" s="176"/>
      <c r="BH630" s="176"/>
      <c r="BI630" s="176"/>
      <c r="BJ630" s="176"/>
      <c r="BK630" s="176"/>
      <c r="BL630" s="176"/>
      <c r="BM630" s="176"/>
      <c r="BN630" s="176"/>
      <c r="BO630" s="176"/>
      <c r="BP630" s="176"/>
      <c r="BQ630" s="176"/>
      <c r="BR630" s="176"/>
      <c r="BS630" s="176"/>
      <c r="BT630" s="176"/>
      <c r="BU630" s="176"/>
      <c r="BV630" s="176"/>
      <c r="BW630" s="176"/>
      <c r="BX630" s="176"/>
      <c r="BY630" s="176"/>
      <c r="BZ630" s="176"/>
      <c r="CA630" s="176"/>
      <c r="CB630" s="176"/>
      <c r="CC630" s="176"/>
      <c r="CD630" s="176"/>
      <c r="CE630" s="176"/>
      <c r="CF630" s="176"/>
      <c r="CG630" s="176"/>
      <c r="CH630" s="176"/>
      <c r="CI630" s="176"/>
      <c r="CJ630" s="176"/>
      <c r="CK630" s="176"/>
      <c r="CL630" s="176"/>
      <c r="CM630" s="176"/>
      <c r="CN630" s="176"/>
      <c r="CO630" s="176"/>
      <c r="CP630" s="176"/>
      <c r="CQ630" s="176"/>
      <c r="CR630" s="176"/>
      <c r="CS630" s="176"/>
      <c r="CT630" s="176"/>
      <c r="CU630" s="176"/>
      <c r="CV630" s="176"/>
      <c r="CW630" s="176"/>
    </row>
    <row r="631" spans="1:101" s="179" customFormat="1" ht="20.100000000000001" customHeight="1">
      <c r="A631" s="657">
        <f t="shared" si="153"/>
        <v>588</v>
      </c>
      <c r="B631" s="196" t="str">
        <f t="shared" si="148"/>
        <v>Swansea Bay UHB</v>
      </c>
      <c r="C631" s="89"/>
      <c r="D631" s="89"/>
      <c r="E631" s="89"/>
      <c r="F631" s="89"/>
      <c r="G631" s="89"/>
      <c r="H631" s="197">
        <f t="shared" si="149"/>
        <v>0</v>
      </c>
      <c r="I631" s="197"/>
      <c r="J631" s="89"/>
      <c r="K631" s="90"/>
      <c r="L631" s="90"/>
      <c r="M631" s="89"/>
      <c r="N631" s="89"/>
      <c r="O631" s="89"/>
      <c r="P631" s="89"/>
      <c r="Q631" s="89"/>
      <c r="R631" s="122"/>
      <c r="S631" s="122"/>
      <c r="T631" s="122"/>
      <c r="U631" s="123"/>
      <c r="V631" s="123"/>
      <c r="W631" s="123"/>
      <c r="X631" s="122"/>
      <c r="Y631" s="122"/>
      <c r="Z631" s="122"/>
      <c r="AA631" s="122"/>
      <c r="AB631" s="122"/>
      <c r="AC631" s="122"/>
      <c r="AD631" s="197">
        <f t="shared" si="142"/>
        <v>0</v>
      </c>
      <c r="AE631" s="196" t="str">
        <f t="shared" si="154"/>
        <v/>
      </c>
      <c r="AF631" s="196" t="str">
        <f t="shared" si="143"/>
        <v/>
      </c>
      <c r="AG631" s="196" t="str">
        <f t="shared" si="144"/>
        <v/>
      </c>
      <c r="AH631" s="196" t="str">
        <f t="shared" si="145"/>
        <v/>
      </c>
      <c r="AI631" s="196" t="str">
        <f t="shared" si="146"/>
        <v/>
      </c>
      <c r="AJ631" s="196" t="str">
        <f t="shared" si="147"/>
        <v/>
      </c>
      <c r="AK631" s="196" t="str">
        <f t="shared" si="150"/>
        <v/>
      </c>
      <c r="AL631" s="196" t="str">
        <f t="shared" si="151"/>
        <v/>
      </c>
      <c r="AM631" s="176"/>
      <c r="AN631" s="176">
        <f t="shared" si="152"/>
        <v>0</v>
      </c>
      <c r="AO631" s="176"/>
      <c r="AP631" s="176"/>
      <c r="AQ631" s="176"/>
      <c r="AR631" s="176"/>
      <c r="AS631" s="176"/>
      <c r="AT631" s="176"/>
      <c r="AU631" s="176"/>
      <c r="AV631" s="176"/>
      <c r="AW631" s="176"/>
      <c r="AX631" s="176"/>
      <c r="AY631" s="176"/>
      <c r="AZ631" s="176"/>
      <c r="BA631" s="176"/>
      <c r="BB631" s="176"/>
      <c r="BC631" s="176"/>
      <c r="BD631" s="176"/>
      <c r="BE631" s="176"/>
      <c r="BF631" s="176"/>
      <c r="BG631" s="176"/>
      <c r="BH631" s="176"/>
      <c r="BI631" s="176"/>
      <c r="BJ631" s="176"/>
      <c r="BK631" s="176"/>
      <c r="BL631" s="176"/>
      <c r="BM631" s="176"/>
      <c r="BN631" s="176"/>
      <c r="BO631" s="176"/>
      <c r="BP631" s="176"/>
      <c r="BQ631" s="176"/>
      <c r="BR631" s="176"/>
      <c r="BS631" s="176"/>
      <c r="BT631" s="176"/>
      <c r="BU631" s="176"/>
      <c r="BV631" s="176"/>
      <c r="BW631" s="176"/>
      <c r="BX631" s="176"/>
      <c r="BY631" s="176"/>
      <c r="BZ631" s="176"/>
      <c r="CA631" s="176"/>
      <c r="CB631" s="176"/>
      <c r="CC631" s="176"/>
      <c r="CD631" s="176"/>
      <c r="CE631" s="176"/>
      <c r="CF631" s="176"/>
      <c r="CG631" s="176"/>
      <c r="CH631" s="176"/>
      <c r="CI631" s="176"/>
      <c r="CJ631" s="176"/>
      <c r="CK631" s="176"/>
      <c r="CL631" s="176"/>
      <c r="CM631" s="176"/>
      <c r="CN631" s="176"/>
      <c r="CO631" s="176"/>
      <c r="CP631" s="176"/>
      <c r="CQ631" s="176"/>
      <c r="CR631" s="176"/>
      <c r="CS631" s="176"/>
      <c r="CT631" s="176"/>
      <c r="CU631" s="176"/>
      <c r="CV631" s="176"/>
      <c r="CW631" s="176"/>
    </row>
    <row r="632" spans="1:101" s="179" customFormat="1" ht="20.100000000000001" customHeight="1">
      <c r="A632" s="657">
        <f t="shared" si="153"/>
        <v>589</v>
      </c>
      <c r="B632" s="196" t="str">
        <f t="shared" si="148"/>
        <v>Swansea Bay UHB</v>
      </c>
      <c r="C632" s="89"/>
      <c r="D632" s="89"/>
      <c r="E632" s="89"/>
      <c r="F632" s="89"/>
      <c r="G632" s="89"/>
      <c r="H632" s="197">
        <f t="shared" si="149"/>
        <v>0</v>
      </c>
      <c r="I632" s="197"/>
      <c r="J632" s="89"/>
      <c r="K632" s="90"/>
      <c r="L632" s="90"/>
      <c r="M632" s="89"/>
      <c r="N632" s="89"/>
      <c r="O632" s="89"/>
      <c r="P632" s="89"/>
      <c r="Q632" s="89"/>
      <c r="R632" s="122"/>
      <c r="S632" s="122"/>
      <c r="T632" s="122"/>
      <c r="U632" s="123"/>
      <c r="V632" s="123"/>
      <c r="W632" s="123"/>
      <c r="X632" s="122"/>
      <c r="Y632" s="122"/>
      <c r="Z632" s="122"/>
      <c r="AA632" s="122"/>
      <c r="AB632" s="122"/>
      <c r="AC632" s="122"/>
      <c r="AD632" s="197">
        <f t="shared" si="142"/>
        <v>0</v>
      </c>
      <c r="AE632" s="196" t="str">
        <f t="shared" si="154"/>
        <v/>
      </c>
      <c r="AF632" s="196" t="str">
        <f t="shared" si="143"/>
        <v/>
      </c>
      <c r="AG632" s="196" t="str">
        <f t="shared" si="144"/>
        <v/>
      </c>
      <c r="AH632" s="196" t="str">
        <f t="shared" si="145"/>
        <v/>
      </c>
      <c r="AI632" s="196" t="str">
        <f t="shared" si="146"/>
        <v/>
      </c>
      <c r="AJ632" s="196" t="str">
        <f t="shared" si="147"/>
        <v/>
      </c>
      <c r="AK632" s="196" t="str">
        <f t="shared" si="150"/>
        <v/>
      </c>
      <c r="AL632" s="196" t="str">
        <f t="shared" si="151"/>
        <v/>
      </c>
      <c r="AM632" s="176"/>
      <c r="AN632" s="176">
        <f t="shared" si="152"/>
        <v>0</v>
      </c>
      <c r="AO632" s="176"/>
      <c r="AP632" s="176"/>
      <c r="AQ632" s="176"/>
      <c r="AR632" s="176"/>
      <c r="AS632" s="176"/>
      <c r="AT632" s="176"/>
      <c r="AU632" s="176"/>
      <c r="AV632" s="176"/>
      <c r="AW632" s="176"/>
      <c r="AX632" s="176"/>
      <c r="AY632" s="176"/>
      <c r="AZ632" s="176"/>
      <c r="BA632" s="176"/>
      <c r="BB632" s="176"/>
      <c r="BC632" s="176"/>
      <c r="BD632" s="176"/>
      <c r="BE632" s="176"/>
      <c r="BF632" s="176"/>
      <c r="BG632" s="176"/>
      <c r="BH632" s="176"/>
      <c r="BI632" s="176"/>
      <c r="BJ632" s="176"/>
      <c r="BK632" s="176"/>
      <c r="BL632" s="176"/>
      <c r="BM632" s="176"/>
      <c r="BN632" s="176"/>
      <c r="BO632" s="176"/>
      <c r="BP632" s="176"/>
      <c r="BQ632" s="176"/>
      <c r="BR632" s="176"/>
      <c r="BS632" s="176"/>
      <c r="BT632" s="176"/>
      <c r="BU632" s="176"/>
      <c r="BV632" s="176"/>
      <c r="BW632" s="176"/>
      <c r="BX632" s="176"/>
      <c r="BY632" s="176"/>
      <c r="BZ632" s="176"/>
      <c r="CA632" s="176"/>
      <c r="CB632" s="176"/>
      <c r="CC632" s="176"/>
      <c r="CD632" s="176"/>
      <c r="CE632" s="176"/>
      <c r="CF632" s="176"/>
      <c r="CG632" s="176"/>
      <c r="CH632" s="176"/>
      <c r="CI632" s="176"/>
      <c r="CJ632" s="176"/>
      <c r="CK632" s="176"/>
      <c r="CL632" s="176"/>
      <c r="CM632" s="176"/>
      <c r="CN632" s="176"/>
      <c r="CO632" s="176"/>
      <c r="CP632" s="176"/>
      <c r="CQ632" s="176"/>
      <c r="CR632" s="176"/>
      <c r="CS632" s="176"/>
      <c r="CT632" s="176"/>
      <c r="CU632" s="176"/>
      <c r="CV632" s="176"/>
      <c r="CW632" s="176"/>
    </row>
    <row r="633" spans="1:101" s="179" customFormat="1" ht="20.100000000000001" customHeight="1">
      <c r="A633" s="657">
        <f t="shared" si="153"/>
        <v>590</v>
      </c>
      <c r="B633" s="196" t="str">
        <f t="shared" si="148"/>
        <v>Swansea Bay UHB</v>
      </c>
      <c r="C633" s="89"/>
      <c r="D633" s="89"/>
      <c r="E633" s="89"/>
      <c r="F633" s="89"/>
      <c r="G633" s="89"/>
      <c r="H633" s="197">
        <f t="shared" si="149"/>
        <v>0</v>
      </c>
      <c r="I633" s="197"/>
      <c r="J633" s="89"/>
      <c r="K633" s="90"/>
      <c r="L633" s="90"/>
      <c r="M633" s="89"/>
      <c r="N633" s="89"/>
      <c r="O633" s="89"/>
      <c r="P633" s="89"/>
      <c r="Q633" s="89"/>
      <c r="R633" s="122"/>
      <c r="S633" s="122"/>
      <c r="T633" s="122"/>
      <c r="U633" s="123"/>
      <c r="V633" s="123"/>
      <c r="W633" s="123"/>
      <c r="X633" s="122"/>
      <c r="Y633" s="122"/>
      <c r="Z633" s="122"/>
      <c r="AA633" s="122"/>
      <c r="AB633" s="122"/>
      <c r="AC633" s="122"/>
      <c r="AD633" s="197">
        <f t="shared" si="142"/>
        <v>0</v>
      </c>
      <c r="AE633" s="196" t="str">
        <f t="shared" si="154"/>
        <v/>
      </c>
      <c r="AF633" s="196" t="str">
        <f t="shared" si="143"/>
        <v/>
      </c>
      <c r="AG633" s="196" t="str">
        <f t="shared" si="144"/>
        <v/>
      </c>
      <c r="AH633" s="196" t="str">
        <f t="shared" si="145"/>
        <v/>
      </c>
      <c r="AI633" s="196" t="str">
        <f t="shared" si="146"/>
        <v/>
      </c>
      <c r="AJ633" s="196" t="str">
        <f t="shared" si="147"/>
        <v/>
      </c>
      <c r="AK633" s="196" t="str">
        <f t="shared" si="150"/>
        <v/>
      </c>
      <c r="AL633" s="196" t="str">
        <f t="shared" si="151"/>
        <v/>
      </c>
      <c r="AM633" s="176"/>
      <c r="AN633" s="176">
        <f t="shared" si="152"/>
        <v>0</v>
      </c>
      <c r="AO633" s="176"/>
      <c r="AP633" s="176"/>
      <c r="AQ633" s="176"/>
      <c r="AR633" s="176"/>
      <c r="AS633" s="176"/>
      <c r="AT633" s="176"/>
      <c r="AU633" s="176"/>
      <c r="AV633" s="176"/>
      <c r="AW633" s="176"/>
      <c r="AX633" s="176"/>
      <c r="AY633" s="176"/>
      <c r="AZ633" s="176"/>
      <c r="BA633" s="176"/>
      <c r="BB633" s="176"/>
      <c r="BC633" s="176"/>
      <c r="BD633" s="176"/>
      <c r="BE633" s="176"/>
      <c r="BF633" s="176"/>
      <c r="BG633" s="176"/>
      <c r="BH633" s="176"/>
      <c r="BI633" s="176"/>
      <c r="BJ633" s="176"/>
      <c r="BK633" s="176"/>
      <c r="BL633" s="176"/>
      <c r="BM633" s="176"/>
      <c r="BN633" s="176"/>
      <c r="BO633" s="176"/>
      <c r="BP633" s="176"/>
      <c r="BQ633" s="176"/>
      <c r="BR633" s="176"/>
      <c r="BS633" s="176"/>
      <c r="BT633" s="176"/>
      <c r="BU633" s="176"/>
      <c r="BV633" s="176"/>
      <c r="BW633" s="176"/>
      <c r="BX633" s="176"/>
      <c r="BY633" s="176"/>
      <c r="BZ633" s="176"/>
      <c r="CA633" s="176"/>
      <c r="CB633" s="176"/>
      <c r="CC633" s="176"/>
      <c r="CD633" s="176"/>
      <c r="CE633" s="176"/>
      <c r="CF633" s="176"/>
      <c r="CG633" s="176"/>
      <c r="CH633" s="176"/>
      <c r="CI633" s="176"/>
      <c r="CJ633" s="176"/>
      <c r="CK633" s="176"/>
      <c r="CL633" s="176"/>
      <c r="CM633" s="176"/>
      <c r="CN633" s="176"/>
      <c r="CO633" s="176"/>
      <c r="CP633" s="176"/>
      <c r="CQ633" s="176"/>
      <c r="CR633" s="176"/>
      <c r="CS633" s="176"/>
      <c r="CT633" s="176"/>
      <c r="CU633" s="176"/>
      <c r="CV633" s="176"/>
      <c r="CW633" s="176"/>
    </row>
    <row r="634" spans="1:101" s="179" customFormat="1" ht="20.100000000000001" customHeight="1">
      <c r="A634" s="657">
        <f t="shared" si="153"/>
        <v>591</v>
      </c>
      <c r="B634" s="196" t="str">
        <f t="shared" si="148"/>
        <v>Swansea Bay UHB</v>
      </c>
      <c r="C634" s="89"/>
      <c r="D634" s="89"/>
      <c r="E634" s="89"/>
      <c r="F634" s="89"/>
      <c r="G634" s="89"/>
      <c r="H634" s="197">
        <f t="shared" si="149"/>
        <v>0</v>
      </c>
      <c r="I634" s="197"/>
      <c r="J634" s="89"/>
      <c r="K634" s="90"/>
      <c r="L634" s="90"/>
      <c r="M634" s="89"/>
      <c r="N634" s="89"/>
      <c r="O634" s="89"/>
      <c r="P634" s="89"/>
      <c r="Q634" s="89"/>
      <c r="R634" s="122"/>
      <c r="S634" s="122"/>
      <c r="T634" s="122"/>
      <c r="U634" s="123"/>
      <c r="V634" s="123"/>
      <c r="W634" s="123"/>
      <c r="X634" s="122"/>
      <c r="Y634" s="122"/>
      <c r="Z634" s="122"/>
      <c r="AA634" s="122"/>
      <c r="AB634" s="122"/>
      <c r="AC634" s="122"/>
      <c r="AD634" s="197">
        <f t="shared" si="142"/>
        <v>0</v>
      </c>
      <c r="AE634" s="196" t="str">
        <f t="shared" si="154"/>
        <v/>
      </c>
      <c r="AF634" s="196" t="str">
        <f t="shared" si="143"/>
        <v/>
      </c>
      <c r="AG634" s="196" t="str">
        <f t="shared" si="144"/>
        <v/>
      </c>
      <c r="AH634" s="196" t="str">
        <f t="shared" si="145"/>
        <v/>
      </c>
      <c r="AI634" s="196" t="str">
        <f t="shared" si="146"/>
        <v/>
      </c>
      <c r="AJ634" s="196" t="str">
        <f t="shared" si="147"/>
        <v/>
      </c>
      <c r="AK634" s="196" t="str">
        <f t="shared" si="150"/>
        <v/>
      </c>
      <c r="AL634" s="196" t="str">
        <f t="shared" si="151"/>
        <v/>
      </c>
      <c r="AM634" s="176"/>
      <c r="AN634" s="176">
        <f t="shared" si="152"/>
        <v>0</v>
      </c>
      <c r="AO634" s="176"/>
      <c r="AP634" s="176"/>
      <c r="AQ634" s="176"/>
      <c r="AR634" s="176"/>
      <c r="AS634" s="176"/>
      <c r="AT634" s="176"/>
      <c r="AU634" s="176"/>
      <c r="AV634" s="176"/>
      <c r="AW634" s="176"/>
      <c r="AX634" s="176"/>
      <c r="AY634" s="176"/>
      <c r="AZ634" s="176"/>
      <c r="BA634" s="176"/>
      <c r="BB634" s="176"/>
      <c r="BC634" s="176"/>
      <c r="BD634" s="176"/>
      <c r="BE634" s="176"/>
      <c r="BF634" s="176"/>
      <c r="BG634" s="176"/>
      <c r="BH634" s="176"/>
      <c r="BI634" s="176"/>
      <c r="BJ634" s="176"/>
      <c r="BK634" s="176"/>
      <c r="BL634" s="176"/>
      <c r="BM634" s="176"/>
      <c r="BN634" s="176"/>
      <c r="BO634" s="176"/>
      <c r="BP634" s="176"/>
      <c r="BQ634" s="176"/>
      <c r="BR634" s="176"/>
      <c r="BS634" s="176"/>
      <c r="BT634" s="176"/>
      <c r="BU634" s="176"/>
      <c r="BV634" s="176"/>
      <c r="BW634" s="176"/>
      <c r="BX634" s="176"/>
      <c r="BY634" s="176"/>
      <c r="BZ634" s="176"/>
      <c r="CA634" s="176"/>
      <c r="CB634" s="176"/>
      <c r="CC634" s="176"/>
      <c r="CD634" s="176"/>
      <c r="CE634" s="176"/>
      <c r="CF634" s="176"/>
      <c r="CG634" s="176"/>
      <c r="CH634" s="176"/>
      <c r="CI634" s="176"/>
      <c r="CJ634" s="176"/>
      <c r="CK634" s="176"/>
      <c r="CL634" s="176"/>
      <c r="CM634" s="176"/>
      <c r="CN634" s="176"/>
      <c r="CO634" s="176"/>
      <c r="CP634" s="176"/>
      <c r="CQ634" s="176"/>
      <c r="CR634" s="176"/>
      <c r="CS634" s="176"/>
      <c r="CT634" s="176"/>
      <c r="CU634" s="176"/>
      <c r="CV634" s="176"/>
      <c r="CW634" s="176"/>
    </row>
    <row r="635" spans="1:101" s="179" customFormat="1" ht="20.100000000000001" customHeight="1">
      <c r="A635" s="657">
        <f t="shared" si="153"/>
        <v>592</v>
      </c>
      <c r="B635" s="196" t="str">
        <f t="shared" si="148"/>
        <v>Swansea Bay UHB</v>
      </c>
      <c r="C635" s="89"/>
      <c r="D635" s="89"/>
      <c r="E635" s="89"/>
      <c r="F635" s="89"/>
      <c r="G635" s="89"/>
      <c r="H635" s="197">
        <f t="shared" si="149"/>
        <v>0</v>
      </c>
      <c r="I635" s="197"/>
      <c r="J635" s="89"/>
      <c r="K635" s="90"/>
      <c r="L635" s="90"/>
      <c r="M635" s="89"/>
      <c r="N635" s="89"/>
      <c r="O635" s="89"/>
      <c r="P635" s="89"/>
      <c r="Q635" s="89"/>
      <c r="R635" s="122"/>
      <c r="S635" s="122"/>
      <c r="T635" s="122"/>
      <c r="U635" s="123"/>
      <c r="V635" s="123"/>
      <c r="W635" s="123"/>
      <c r="X635" s="122"/>
      <c r="Y635" s="122"/>
      <c r="Z635" s="122"/>
      <c r="AA635" s="122"/>
      <c r="AB635" s="122"/>
      <c r="AC635" s="122"/>
      <c r="AD635" s="197">
        <f t="shared" si="142"/>
        <v>0</v>
      </c>
      <c r="AE635" s="196" t="str">
        <f t="shared" si="154"/>
        <v/>
      </c>
      <c r="AF635" s="196" t="str">
        <f t="shared" si="143"/>
        <v/>
      </c>
      <c r="AG635" s="196" t="str">
        <f t="shared" si="144"/>
        <v/>
      </c>
      <c r="AH635" s="196" t="str">
        <f t="shared" si="145"/>
        <v/>
      </c>
      <c r="AI635" s="196" t="str">
        <f t="shared" si="146"/>
        <v/>
      </c>
      <c r="AJ635" s="196" t="str">
        <f t="shared" si="147"/>
        <v/>
      </c>
      <c r="AK635" s="196" t="str">
        <f t="shared" si="150"/>
        <v/>
      </c>
      <c r="AL635" s="196" t="str">
        <f t="shared" si="151"/>
        <v/>
      </c>
      <c r="AM635" s="176"/>
      <c r="AN635" s="176">
        <f t="shared" si="152"/>
        <v>0</v>
      </c>
      <c r="AO635" s="176"/>
      <c r="AP635" s="176"/>
      <c r="AQ635" s="176"/>
      <c r="AR635" s="176"/>
      <c r="AS635" s="176"/>
      <c r="AT635" s="176"/>
      <c r="AU635" s="176"/>
      <c r="AV635" s="176"/>
      <c r="AW635" s="176"/>
      <c r="AX635" s="176"/>
      <c r="AY635" s="176"/>
      <c r="AZ635" s="176"/>
      <c r="BA635" s="176"/>
      <c r="BB635" s="176"/>
      <c r="BC635" s="176"/>
      <c r="BD635" s="176"/>
      <c r="BE635" s="176"/>
      <c r="BF635" s="176"/>
      <c r="BG635" s="176"/>
      <c r="BH635" s="176"/>
      <c r="BI635" s="176"/>
      <c r="BJ635" s="176"/>
      <c r="BK635" s="176"/>
      <c r="BL635" s="176"/>
      <c r="BM635" s="176"/>
      <c r="BN635" s="176"/>
      <c r="BO635" s="176"/>
      <c r="BP635" s="176"/>
      <c r="BQ635" s="176"/>
      <c r="BR635" s="176"/>
      <c r="BS635" s="176"/>
      <c r="BT635" s="176"/>
      <c r="BU635" s="176"/>
      <c r="BV635" s="176"/>
      <c r="BW635" s="176"/>
      <c r="BX635" s="176"/>
      <c r="BY635" s="176"/>
      <c r="BZ635" s="176"/>
      <c r="CA635" s="176"/>
      <c r="CB635" s="176"/>
      <c r="CC635" s="176"/>
      <c r="CD635" s="176"/>
      <c r="CE635" s="176"/>
      <c r="CF635" s="176"/>
      <c r="CG635" s="176"/>
      <c r="CH635" s="176"/>
      <c r="CI635" s="176"/>
      <c r="CJ635" s="176"/>
      <c r="CK635" s="176"/>
      <c r="CL635" s="176"/>
      <c r="CM635" s="176"/>
      <c r="CN635" s="176"/>
      <c r="CO635" s="176"/>
      <c r="CP635" s="176"/>
      <c r="CQ635" s="176"/>
      <c r="CR635" s="176"/>
      <c r="CS635" s="176"/>
      <c r="CT635" s="176"/>
      <c r="CU635" s="176"/>
      <c r="CV635" s="176"/>
      <c r="CW635" s="176"/>
    </row>
    <row r="636" spans="1:101" s="179" customFormat="1" ht="20.100000000000001" customHeight="1">
      <c r="A636" s="657">
        <f t="shared" si="153"/>
        <v>593</v>
      </c>
      <c r="B636" s="196" t="str">
        <f t="shared" si="148"/>
        <v>Swansea Bay UHB</v>
      </c>
      <c r="C636" s="89"/>
      <c r="D636" s="89"/>
      <c r="E636" s="89"/>
      <c r="F636" s="89"/>
      <c r="G636" s="89"/>
      <c r="H636" s="197">
        <f t="shared" si="149"/>
        <v>0</v>
      </c>
      <c r="I636" s="197"/>
      <c r="J636" s="89"/>
      <c r="K636" s="90"/>
      <c r="L636" s="90"/>
      <c r="M636" s="89"/>
      <c r="N636" s="89"/>
      <c r="O636" s="89"/>
      <c r="P636" s="89"/>
      <c r="Q636" s="89"/>
      <c r="R636" s="122"/>
      <c r="S636" s="122"/>
      <c r="T636" s="122"/>
      <c r="U636" s="123"/>
      <c r="V636" s="123"/>
      <c r="W636" s="123"/>
      <c r="X636" s="122"/>
      <c r="Y636" s="122"/>
      <c r="Z636" s="122"/>
      <c r="AA636" s="122"/>
      <c r="AB636" s="122"/>
      <c r="AC636" s="122"/>
      <c r="AD636" s="197">
        <f t="shared" si="142"/>
        <v>0</v>
      </c>
      <c r="AE636" s="196" t="str">
        <f t="shared" si="154"/>
        <v/>
      </c>
      <c r="AF636" s="196" t="str">
        <f t="shared" si="143"/>
        <v/>
      </c>
      <c r="AG636" s="196" t="str">
        <f t="shared" si="144"/>
        <v/>
      </c>
      <c r="AH636" s="196" t="str">
        <f t="shared" si="145"/>
        <v/>
      </c>
      <c r="AI636" s="196" t="str">
        <f t="shared" si="146"/>
        <v/>
      </c>
      <c r="AJ636" s="196" t="str">
        <f t="shared" si="147"/>
        <v/>
      </c>
      <c r="AK636" s="196" t="str">
        <f t="shared" si="150"/>
        <v/>
      </c>
      <c r="AL636" s="196" t="str">
        <f t="shared" si="151"/>
        <v/>
      </c>
      <c r="AM636" s="176"/>
      <c r="AN636" s="176">
        <f t="shared" si="152"/>
        <v>0</v>
      </c>
      <c r="AO636" s="176"/>
      <c r="AP636" s="176"/>
      <c r="AQ636" s="176"/>
      <c r="AR636" s="176"/>
      <c r="AS636" s="176"/>
      <c r="AT636" s="176"/>
      <c r="AU636" s="176"/>
      <c r="AV636" s="176"/>
      <c r="AW636" s="176"/>
      <c r="AX636" s="176"/>
      <c r="AY636" s="176"/>
      <c r="AZ636" s="176"/>
      <c r="BA636" s="176"/>
      <c r="BB636" s="176"/>
      <c r="BC636" s="176"/>
      <c r="BD636" s="176"/>
      <c r="BE636" s="176"/>
      <c r="BF636" s="176"/>
      <c r="BG636" s="176"/>
      <c r="BH636" s="176"/>
      <c r="BI636" s="176"/>
      <c r="BJ636" s="176"/>
      <c r="BK636" s="176"/>
      <c r="BL636" s="176"/>
      <c r="BM636" s="176"/>
      <c r="BN636" s="176"/>
      <c r="BO636" s="176"/>
      <c r="BP636" s="176"/>
      <c r="BQ636" s="176"/>
      <c r="BR636" s="176"/>
      <c r="BS636" s="176"/>
      <c r="BT636" s="176"/>
      <c r="BU636" s="176"/>
      <c r="BV636" s="176"/>
      <c r="BW636" s="176"/>
      <c r="BX636" s="176"/>
      <c r="BY636" s="176"/>
      <c r="BZ636" s="176"/>
      <c r="CA636" s="176"/>
      <c r="CB636" s="176"/>
      <c r="CC636" s="176"/>
      <c r="CD636" s="176"/>
      <c r="CE636" s="176"/>
      <c r="CF636" s="176"/>
      <c r="CG636" s="176"/>
      <c r="CH636" s="176"/>
      <c r="CI636" s="176"/>
      <c r="CJ636" s="176"/>
      <c r="CK636" s="176"/>
      <c r="CL636" s="176"/>
      <c r="CM636" s="176"/>
      <c r="CN636" s="176"/>
      <c r="CO636" s="176"/>
      <c r="CP636" s="176"/>
      <c r="CQ636" s="176"/>
      <c r="CR636" s="176"/>
      <c r="CS636" s="176"/>
      <c r="CT636" s="176"/>
      <c r="CU636" s="176"/>
      <c r="CV636" s="176"/>
      <c r="CW636" s="176"/>
    </row>
    <row r="637" spans="1:101" s="179" customFormat="1" ht="20.100000000000001" customHeight="1">
      <c r="A637" s="657">
        <f t="shared" si="153"/>
        <v>594</v>
      </c>
      <c r="B637" s="196" t="str">
        <f t="shared" si="148"/>
        <v>Swansea Bay UHB</v>
      </c>
      <c r="C637" s="89"/>
      <c r="D637" s="89"/>
      <c r="E637" s="89"/>
      <c r="F637" s="89"/>
      <c r="G637" s="89"/>
      <c r="H637" s="197">
        <f t="shared" si="149"/>
        <v>0</v>
      </c>
      <c r="I637" s="197"/>
      <c r="J637" s="89"/>
      <c r="K637" s="90"/>
      <c r="L637" s="90"/>
      <c r="M637" s="89"/>
      <c r="N637" s="89"/>
      <c r="O637" s="89"/>
      <c r="P637" s="89"/>
      <c r="Q637" s="89"/>
      <c r="R637" s="122"/>
      <c r="S637" s="122"/>
      <c r="T637" s="122"/>
      <c r="U637" s="123"/>
      <c r="V637" s="123"/>
      <c r="W637" s="123"/>
      <c r="X637" s="122"/>
      <c r="Y637" s="122"/>
      <c r="Z637" s="122"/>
      <c r="AA637" s="122"/>
      <c r="AB637" s="122"/>
      <c r="AC637" s="122"/>
      <c r="AD637" s="197">
        <f t="shared" si="142"/>
        <v>0</v>
      </c>
      <c r="AE637" s="196" t="str">
        <f t="shared" si="154"/>
        <v/>
      </c>
      <c r="AF637" s="196" t="str">
        <f t="shared" si="143"/>
        <v/>
      </c>
      <c r="AG637" s="196" t="str">
        <f t="shared" si="144"/>
        <v/>
      </c>
      <c r="AH637" s="196" t="str">
        <f t="shared" si="145"/>
        <v/>
      </c>
      <c r="AI637" s="196" t="str">
        <f t="shared" si="146"/>
        <v/>
      </c>
      <c r="AJ637" s="196" t="str">
        <f t="shared" si="147"/>
        <v/>
      </c>
      <c r="AK637" s="196" t="str">
        <f t="shared" si="150"/>
        <v/>
      </c>
      <c r="AL637" s="196" t="str">
        <f t="shared" si="151"/>
        <v/>
      </c>
      <c r="AM637" s="176"/>
      <c r="AN637" s="176">
        <f t="shared" si="152"/>
        <v>0</v>
      </c>
      <c r="AO637" s="176"/>
      <c r="AP637" s="176"/>
      <c r="AQ637" s="176"/>
      <c r="AR637" s="176"/>
      <c r="AS637" s="176"/>
      <c r="AT637" s="176"/>
      <c r="AU637" s="176"/>
      <c r="AV637" s="176"/>
      <c r="AW637" s="176"/>
      <c r="AX637" s="176"/>
      <c r="AY637" s="176"/>
      <c r="AZ637" s="176"/>
      <c r="BA637" s="176"/>
      <c r="BB637" s="176"/>
      <c r="BC637" s="176"/>
      <c r="BD637" s="176"/>
      <c r="BE637" s="176"/>
      <c r="BF637" s="176"/>
      <c r="BG637" s="176"/>
      <c r="BH637" s="176"/>
      <c r="BI637" s="176"/>
      <c r="BJ637" s="176"/>
      <c r="BK637" s="176"/>
      <c r="BL637" s="176"/>
      <c r="BM637" s="176"/>
      <c r="BN637" s="176"/>
      <c r="BO637" s="176"/>
      <c r="BP637" s="176"/>
      <c r="BQ637" s="176"/>
      <c r="BR637" s="176"/>
      <c r="BS637" s="176"/>
      <c r="BT637" s="176"/>
      <c r="BU637" s="176"/>
      <c r="BV637" s="176"/>
      <c r="BW637" s="176"/>
      <c r="BX637" s="176"/>
      <c r="BY637" s="176"/>
      <c r="BZ637" s="176"/>
      <c r="CA637" s="176"/>
      <c r="CB637" s="176"/>
      <c r="CC637" s="176"/>
      <c r="CD637" s="176"/>
      <c r="CE637" s="176"/>
      <c r="CF637" s="176"/>
      <c r="CG637" s="176"/>
      <c r="CH637" s="176"/>
      <c r="CI637" s="176"/>
      <c r="CJ637" s="176"/>
      <c r="CK637" s="176"/>
      <c r="CL637" s="176"/>
      <c r="CM637" s="176"/>
      <c r="CN637" s="176"/>
      <c r="CO637" s="176"/>
      <c r="CP637" s="176"/>
      <c r="CQ637" s="176"/>
      <c r="CR637" s="176"/>
      <c r="CS637" s="176"/>
      <c r="CT637" s="176"/>
      <c r="CU637" s="176"/>
      <c r="CV637" s="176"/>
      <c r="CW637" s="176"/>
    </row>
    <row r="638" spans="1:101" s="179" customFormat="1" ht="20.100000000000001" customHeight="1">
      <c r="A638" s="657">
        <f t="shared" si="153"/>
        <v>595</v>
      </c>
      <c r="B638" s="196" t="str">
        <f t="shared" si="148"/>
        <v>Swansea Bay UHB</v>
      </c>
      <c r="C638" s="89"/>
      <c r="D638" s="89"/>
      <c r="E638" s="89"/>
      <c r="F638" s="89"/>
      <c r="G638" s="89"/>
      <c r="H638" s="197">
        <f t="shared" si="149"/>
        <v>0</v>
      </c>
      <c r="I638" s="197"/>
      <c r="J638" s="89"/>
      <c r="K638" s="90"/>
      <c r="L638" s="90"/>
      <c r="M638" s="89"/>
      <c r="N638" s="89"/>
      <c r="O638" s="89"/>
      <c r="P638" s="89"/>
      <c r="Q638" s="89"/>
      <c r="R638" s="122"/>
      <c r="S638" s="122"/>
      <c r="T638" s="122"/>
      <c r="U638" s="123"/>
      <c r="V638" s="123"/>
      <c r="W638" s="123"/>
      <c r="X638" s="122"/>
      <c r="Y638" s="122"/>
      <c r="Z638" s="122"/>
      <c r="AA638" s="122"/>
      <c r="AB638" s="122"/>
      <c r="AC638" s="122"/>
      <c r="AD638" s="197">
        <f t="shared" si="142"/>
        <v>0</v>
      </c>
      <c r="AE638" s="196" t="str">
        <f t="shared" si="154"/>
        <v/>
      </c>
      <c r="AF638" s="196" t="str">
        <f t="shared" si="143"/>
        <v/>
      </c>
      <c r="AG638" s="196" t="str">
        <f t="shared" si="144"/>
        <v/>
      </c>
      <c r="AH638" s="196" t="str">
        <f t="shared" si="145"/>
        <v/>
      </c>
      <c r="AI638" s="196" t="str">
        <f t="shared" si="146"/>
        <v/>
      </c>
      <c r="AJ638" s="196" t="str">
        <f t="shared" si="147"/>
        <v/>
      </c>
      <c r="AK638" s="196" t="str">
        <f t="shared" si="150"/>
        <v/>
      </c>
      <c r="AL638" s="196" t="str">
        <f t="shared" si="151"/>
        <v/>
      </c>
      <c r="AM638" s="176"/>
      <c r="AN638" s="176">
        <f t="shared" si="152"/>
        <v>0</v>
      </c>
      <c r="AO638" s="176"/>
      <c r="AP638" s="176"/>
      <c r="AQ638" s="176"/>
      <c r="AR638" s="176"/>
      <c r="AS638" s="176"/>
      <c r="AT638" s="176"/>
      <c r="AU638" s="176"/>
      <c r="AV638" s="176"/>
      <c r="AW638" s="176"/>
      <c r="AX638" s="176"/>
      <c r="AY638" s="176"/>
      <c r="AZ638" s="176"/>
      <c r="BA638" s="176"/>
      <c r="BB638" s="176"/>
      <c r="BC638" s="176"/>
      <c r="BD638" s="176"/>
      <c r="BE638" s="176"/>
      <c r="BF638" s="176"/>
      <c r="BG638" s="176"/>
      <c r="BH638" s="176"/>
      <c r="BI638" s="176"/>
      <c r="BJ638" s="176"/>
      <c r="BK638" s="176"/>
      <c r="BL638" s="176"/>
      <c r="BM638" s="176"/>
      <c r="BN638" s="176"/>
      <c r="BO638" s="176"/>
      <c r="BP638" s="176"/>
      <c r="BQ638" s="176"/>
      <c r="BR638" s="176"/>
      <c r="BS638" s="176"/>
      <c r="BT638" s="176"/>
      <c r="BU638" s="176"/>
      <c r="BV638" s="176"/>
      <c r="BW638" s="176"/>
      <c r="BX638" s="176"/>
      <c r="BY638" s="176"/>
      <c r="BZ638" s="176"/>
      <c r="CA638" s="176"/>
      <c r="CB638" s="176"/>
      <c r="CC638" s="176"/>
      <c r="CD638" s="176"/>
      <c r="CE638" s="176"/>
      <c r="CF638" s="176"/>
      <c r="CG638" s="176"/>
      <c r="CH638" s="176"/>
      <c r="CI638" s="176"/>
      <c r="CJ638" s="176"/>
      <c r="CK638" s="176"/>
      <c r="CL638" s="176"/>
      <c r="CM638" s="176"/>
      <c r="CN638" s="176"/>
      <c r="CO638" s="176"/>
      <c r="CP638" s="176"/>
      <c r="CQ638" s="176"/>
      <c r="CR638" s="176"/>
      <c r="CS638" s="176"/>
      <c r="CT638" s="176"/>
      <c r="CU638" s="176"/>
      <c r="CV638" s="176"/>
      <c r="CW638" s="176"/>
    </row>
    <row r="639" spans="1:101" s="179" customFormat="1" ht="20.100000000000001" customHeight="1">
      <c r="A639" s="657">
        <f t="shared" si="153"/>
        <v>596</v>
      </c>
      <c r="B639" s="196" t="str">
        <f t="shared" si="148"/>
        <v>Swansea Bay UHB</v>
      </c>
      <c r="C639" s="89"/>
      <c r="D639" s="89"/>
      <c r="E639" s="89"/>
      <c r="F639" s="89"/>
      <c r="G639" s="89"/>
      <c r="H639" s="197">
        <f t="shared" si="149"/>
        <v>0</v>
      </c>
      <c r="I639" s="197"/>
      <c r="J639" s="89"/>
      <c r="K639" s="90"/>
      <c r="L639" s="90"/>
      <c r="M639" s="89"/>
      <c r="N639" s="89"/>
      <c r="O639" s="89"/>
      <c r="P639" s="89"/>
      <c r="Q639" s="89"/>
      <c r="R639" s="122"/>
      <c r="S639" s="122"/>
      <c r="T639" s="122"/>
      <c r="U639" s="123"/>
      <c r="V639" s="123"/>
      <c r="W639" s="123"/>
      <c r="X639" s="122"/>
      <c r="Y639" s="122"/>
      <c r="Z639" s="122"/>
      <c r="AA639" s="122"/>
      <c r="AB639" s="122"/>
      <c r="AC639" s="122"/>
      <c r="AD639" s="197">
        <f t="shared" si="142"/>
        <v>0</v>
      </c>
      <c r="AE639" s="196" t="str">
        <f t="shared" si="154"/>
        <v/>
      </c>
      <c r="AF639" s="196" t="str">
        <f t="shared" si="143"/>
        <v/>
      </c>
      <c r="AG639" s="196" t="str">
        <f t="shared" si="144"/>
        <v/>
      </c>
      <c r="AH639" s="196" t="str">
        <f t="shared" si="145"/>
        <v/>
      </c>
      <c r="AI639" s="196" t="str">
        <f t="shared" si="146"/>
        <v/>
      </c>
      <c r="AJ639" s="196" t="str">
        <f t="shared" si="147"/>
        <v/>
      </c>
      <c r="AK639" s="196" t="str">
        <f t="shared" si="150"/>
        <v/>
      </c>
      <c r="AL639" s="196" t="str">
        <f t="shared" si="151"/>
        <v/>
      </c>
      <c r="AM639" s="176"/>
      <c r="AN639" s="176">
        <f t="shared" si="152"/>
        <v>0</v>
      </c>
      <c r="AO639" s="176"/>
      <c r="AP639" s="176"/>
      <c r="AQ639" s="176"/>
      <c r="AR639" s="176"/>
      <c r="AS639" s="176"/>
      <c r="AT639" s="176"/>
      <c r="AU639" s="176"/>
      <c r="AV639" s="176"/>
      <c r="AW639" s="176"/>
      <c r="AX639" s="176"/>
      <c r="AY639" s="176"/>
      <c r="AZ639" s="176"/>
      <c r="BA639" s="176"/>
      <c r="BB639" s="176"/>
      <c r="BC639" s="176"/>
      <c r="BD639" s="176"/>
      <c r="BE639" s="176"/>
      <c r="BF639" s="176"/>
      <c r="BG639" s="176"/>
      <c r="BH639" s="176"/>
      <c r="BI639" s="176"/>
      <c r="BJ639" s="176"/>
      <c r="BK639" s="176"/>
      <c r="BL639" s="176"/>
      <c r="BM639" s="176"/>
      <c r="BN639" s="176"/>
      <c r="BO639" s="176"/>
      <c r="BP639" s="176"/>
      <c r="BQ639" s="176"/>
      <c r="BR639" s="176"/>
      <c r="BS639" s="176"/>
      <c r="BT639" s="176"/>
      <c r="BU639" s="176"/>
      <c r="BV639" s="176"/>
      <c r="BW639" s="176"/>
      <c r="BX639" s="176"/>
      <c r="BY639" s="176"/>
      <c r="BZ639" s="176"/>
      <c r="CA639" s="176"/>
      <c r="CB639" s="176"/>
      <c r="CC639" s="176"/>
      <c r="CD639" s="176"/>
      <c r="CE639" s="176"/>
      <c r="CF639" s="176"/>
      <c r="CG639" s="176"/>
      <c r="CH639" s="176"/>
      <c r="CI639" s="176"/>
      <c r="CJ639" s="176"/>
      <c r="CK639" s="176"/>
      <c r="CL639" s="176"/>
      <c r="CM639" s="176"/>
      <c r="CN639" s="176"/>
      <c r="CO639" s="176"/>
      <c r="CP639" s="176"/>
      <c r="CQ639" s="176"/>
      <c r="CR639" s="176"/>
      <c r="CS639" s="176"/>
      <c r="CT639" s="176"/>
      <c r="CU639" s="176"/>
      <c r="CV639" s="176"/>
      <c r="CW639" s="176"/>
    </row>
    <row r="640" spans="1:101" s="179" customFormat="1" ht="20.100000000000001" customHeight="1">
      <c r="A640" s="657">
        <f t="shared" si="153"/>
        <v>597</v>
      </c>
      <c r="B640" s="196" t="str">
        <f t="shared" si="148"/>
        <v>Swansea Bay UHB</v>
      </c>
      <c r="C640" s="89"/>
      <c r="D640" s="89"/>
      <c r="E640" s="89"/>
      <c r="F640" s="89"/>
      <c r="G640" s="89"/>
      <c r="H640" s="197">
        <f t="shared" si="149"/>
        <v>0</v>
      </c>
      <c r="I640" s="197"/>
      <c r="J640" s="89"/>
      <c r="K640" s="90"/>
      <c r="L640" s="90"/>
      <c r="M640" s="89"/>
      <c r="N640" s="89"/>
      <c r="O640" s="89"/>
      <c r="P640" s="89"/>
      <c r="Q640" s="89"/>
      <c r="R640" s="122"/>
      <c r="S640" s="122"/>
      <c r="T640" s="122"/>
      <c r="U640" s="123"/>
      <c r="V640" s="123"/>
      <c r="W640" s="123"/>
      <c r="X640" s="122"/>
      <c r="Y640" s="122"/>
      <c r="Z640" s="122"/>
      <c r="AA640" s="122"/>
      <c r="AB640" s="122"/>
      <c r="AC640" s="122"/>
      <c r="AD640" s="197">
        <f t="shared" si="142"/>
        <v>0</v>
      </c>
      <c r="AE640" s="196" t="str">
        <f t="shared" si="154"/>
        <v/>
      </c>
      <c r="AF640" s="196" t="str">
        <f t="shared" si="143"/>
        <v/>
      </c>
      <c r="AG640" s="196" t="str">
        <f t="shared" si="144"/>
        <v/>
      </c>
      <c r="AH640" s="196" t="str">
        <f t="shared" si="145"/>
        <v/>
      </c>
      <c r="AI640" s="196" t="str">
        <f t="shared" si="146"/>
        <v/>
      </c>
      <c r="AJ640" s="196" t="str">
        <f t="shared" si="147"/>
        <v/>
      </c>
      <c r="AK640" s="196" t="str">
        <f t="shared" si="150"/>
        <v/>
      </c>
      <c r="AL640" s="196" t="str">
        <f t="shared" si="151"/>
        <v/>
      </c>
      <c r="AM640" s="176"/>
      <c r="AN640" s="176">
        <f t="shared" si="152"/>
        <v>0</v>
      </c>
      <c r="AO640" s="176"/>
      <c r="AP640" s="176"/>
      <c r="AQ640" s="176"/>
      <c r="AR640" s="176"/>
      <c r="AS640" s="176"/>
      <c r="AT640" s="176"/>
      <c r="AU640" s="176"/>
      <c r="AV640" s="176"/>
      <c r="AW640" s="176"/>
      <c r="AX640" s="176"/>
      <c r="AY640" s="176"/>
      <c r="AZ640" s="176"/>
      <c r="BA640" s="176"/>
      <c r="BB640" s="176"/>
      <c r="BC640" s="176"/>
      <c r="BD640" s="176"/>
      <c r="BE640" s="176"/>
      <c r="BF640" s="176"/>
      <c r="BG640" s="176"/>
      <c r="BH640" s="176"/>
      <c r="BI640" s="176"/>
      <c r="BJ640" s="176"/>
      <c r="BK640" s="176"/>
      <c r="BL640" s="176"/>
      <c r="BM640" s="176"/>
      <c r="BN640" s="176"/>
      <c r="BO640" s="176"/>
      <c r="BP640" s="176"/>
      <c r="BQ640" s="176"/>
      <c r="BR640" s="176"/>
      <c r="BS640" s="176"/>
      <c r="BT640" s="176"/>
      <c r="BU640" s="176"/>
      <c r="BV640" s="176"/>
      <c r="BW640" s="176"/>
      <c r="BX640" s="176"/>
      <c r="BY640" s="176"/>
      <c r="BZ640" s="176"/>
      <c r="CA640" s="176"/>
      <c r="CB640" s="176"/>
      <c r="CC640" s="176"/>
      <c r="CD640" s="176"/>
      <c r="CE640" s="176"/>
      <c r="CF640" s="176"/>
      <c r="CG640" s="176"/>
      <c r="CH640" s="176"/>
      <c r="CI640" s="176"/>
      <c r="CJ640" s="176"/>
      <c r="CK640" s="176"/>
      <c r="CL640" s="176"/>
      <c r="CM640" s="176"/>
      <c r="CN640" s="176"/>
      <c r="CO640" s="176"/>
      <c r="CP640" s="176"/>
      <c r="CQ640" s="176"/>
      <c r="CR640" s="176"/>
      <c r="CS640" s="176"/>
      <c r="CT640" s="176"/>
      <c r="CU640" s="176"/>
      <c r="CV640" s="176"/>
      <c r="CW640" s="176"/>
    </row>
    <row r="641" spans="1:101" s="179" customFormat="1" ht="20.100000000000001" customHeight="1">
      <c r="A641" s="657">
        <f t="shared" si="153"/>
        <v>598</v>
      </c>
      <c r="B641" s="196" t="str">
        <f t="shared" si="148"/>
        <v>Swansea Bay UHB</v>
      </c>
      <c r="C641" s="89"/>
      <c r="D641" s="89"/>
      <c r="E641" s="89"/>
      <c r="F641" s="89"/>
      <c r="G641" s="89"/>
      <c r="H641" s="197">
        <f t="shared" si="149"/>
        <v>0</v>
      </c>
      <c r="I641" s="197"/>
      <c r="J641" s="89"/>
      <c r="K641" s="90"/>
      <c r="L641" s="90"/>
      <c r="M641" s="89"/>
      <c r="N641" s="89"/>
      <c r="O641" s="89"/>
      <c r="P641" s="89"/>
      <c r="Q641" s="89"/>
      <c r="R641" s="122"/>
      <c r="S641" s="122"/>
      <c r="T641" s="122"/>
      <c r="U641" s="123"/>
      <c r="V641" s="123"/>
      <c r="W641" s="123"/>
      <c r="X641" s="122"/>
      <c r="Y641" s="122"/>
      <c r="Z641" s="122"/>
      <c r="AA641" s="122"/>
      <c r="AB641" s="122"/>
      <c r="AC641" s="122"/>
      <c r="AD641" s="197">
        <f t="shared" si="142"/>
        <v>0</v>
      </c>
      <c r="AE641" s="196" t="str">
        <f t="shared" si="154"/>
        <v/>
      </c>
      <c r="AF641" s="196" t="str">
        <f t="shared" si="143"/>
        <v/>
      </c>
      <c r="AG641" s="196" t="str">
        <f t="shared" si="144"/>
        <v/>
      </c>
      <c r="AH641" s="196" t="str">
        <f t="shared" si="145"/>
        <v/>
      </c>
      <c r="AI641" s="196" t="str">
        <f t="shared" si="146"/>
        <v/>
      </c>
      <c r="AJ641" s="196" t="str">
        <f t="shared" si="147"/>
        <v/>
      </c>
      <c r="AK641" s="196" t="str">
        <f t="shared" si="150"/>
        <v/>
      </c>
      <c r="AL641" s="196" t="str">
        <f t="shared" si="151"/>
        <v/>
      </c>
      <c r="AM641" s="176"/>
      <c r="AN641" s="176">
        <f t="shared" si="152"/>
        <v>0</v>
      </c>
      <c r="AO641" s="176"/>
      <c r="AP641" s="176"/>
      <c r="AQ641" s="176"/>
      <c r="AR641" s="176"/>
      <c r="AS641" s="176"/>
      <c r="AT641" s="176"/>
      <c r="AU641" s="176"/>
      <c r="AV641" s="176"/>
      <c r="AW641" s="176"/>
      <c r="AX641" s="176"/>
      <c r="AY641" s="176"/>
      <c r="AZ641" s="176"/>
      <c r="BA641" s="176"/>
      <c r="BB641" s="176"/>
      <c r="BC641" s="176"/>
      <c r="BD641" s="176"/>
      <c r="BE641" s="176"/>
      <c r="BF641" s="176"/>
      <c r="BG641" s="176"/>
      <c r="BH641" s="176"/>
      <c r="BI641" s="176"/>
      <c r="BJ641" s="176"/>
      <c r="BK641" s="176"/>
      <c r="BL641" s="176"/>
      <c r="BM641" s="176"/>
      <c r="BN641" s="176"/>
      <c r="BO641" s="176"/>
      <c r="BP641" s="176"/>
      <c r="BQ641" s="176"/>
      <c r="BR641" s="176"/>
      <c r="BS641" s="176"/>
      <c r="BT641" s="176"/>
      <c r="BU641" s="176"/>
      <c r="BV641" s="176"/>
      <c r="BW641" s="176"/>
      <c r="BX641" s="176"/>
      <c r="BY641" s="176"/>
      <c r="BZ641" s="176"/>
      <c r="CA641" s="176"/>
      <c r="CB641" s="176"/>
      <c r="CC641" s="176"/>
      <c r="CD641" s="176"/>
      <c r="CE641" s="176"/>
      <c r="CF641" s="176"/>
      <c r="CG641" s="176"/>
      <c r="CH641" s="176"/>
      <c r="CI641" s="176"/>
      <c r="CJ641" s="176"/>
      <c r="CK641" s="176"/>
      <c r="CL641" s="176"/>
      <c r="CM641" s="176"/>
      <c r="CN641" s="176"/>
      <c r="CO641" s="176"/>
      <c r="CP641" s="176"/>
      <c r="CQ641" s="176"/>
      <c r="CR641" s="176"/>
      <c r="CS641" s="176"/>
      <c r="CT641" s="176"/>
      <c r="CU641" s="176"/>
      <c r="CV641" s="176"/>
      <c r="CW641" s="176"/>
    </row>
    <row r="642" spans="1:101" s="179" customFormat="1" ht="20.100000000000001" customHeight="1">
      <c r="A642" s="657">
        <f t="shared" si="153"/>
        <v>599</v>
      </c>
      <c r="B642" s="196" t="str">
        <f t="shared" si="148"/>
        <v>Swansea Bay UHB</v>
      </c>
      <c r="C642" s="89"/>
      <c r="D642" s="89"/>
      <c r="E642" s="89"/>
      <c r="F642" s="89"/>
      <c r="G642" s="89"/>
      <c r="H642" s="197">
        <f t="shared" si="149"/>
        <v>0</v>
      </c>
      <c r="I642" s="197"/>
      <c r="J642" s="89"/>
      <c r="K642" s="90"/>
      <c r="L642" s="90"/>
      <c r="M642" s="89"/>
      <c r="N642" s="89"/>
      <c r="O642" s="89"/>
      <c r="P642" s="89"/>
      <c r="Q642" s="89"/>
      <c r="R642" s="122"/>
      <c r="S642" s="122"/>
      <c r="T642" s="122"/>
      <c r="U642" s="123"/>
      <c r="V642" s="123"/>
      <c r="W642" s="123"/>
      <c r="X642" s="122"/>
      <c r="Y642" s="122"/>
      <c r="Z642" s="122"/>
      <c r="AA642" s="122"/>
      <c r="AB642" s="122"/>
      <c r="AC642" s="122"/>
      <c r="AD642" s="197">
        <f t="shared" si="142"/>
        <v>0</v>
      </c>
      <c r="AE642" s="196" t="str">
        <f t="shared" si="154"/>
        <v/>
      </c>
      <c r="AF642" s="196" t="str">
        <f t="shared" si="143"/>
        <v/>
      </c>
      <c r="AG642" s="196" t="str">
        <f t="shared" si="144"/>
        <v/>
      </c>
      <c r="AH642" s="196" t="str">
        <f t="shared" si="145"/>
        <v/>
      </c>
      <c r="AI642" s="196" t="str">
        <f t="shared" si="146"/>
        <v/>
      </c>
      <c r="AJ642" s="196" t="str">
        <f t="shared" si="147"/>
        <v/>
      </c>
      <c r="AK642" s="196" t="str">
        <f t="shared" si="150"/>
        <v/>
      </c>
      <c r="AL642" s="196" t="str">
        <f t="shared" si="151"/>
        <v/>
      </c>
      <c r="AM642" s="176"/>
      <c r="AN642" s="176">
        <f t="shared" si="152"/>
        <v>0</v>
      </c>
      <c r="AO642" s="176"/>
      <c r="AP642" s="176"/>
      <c r="AQ642" s="176"/>
      <c r="AR642" s="176"/>
      <c r="AS642" s="176"/>
      <c r="AT642" s="176"/>
      <c r="AU642" s="176"/>
      <c r="AV642" s="176"/>
      <c r="AW642" s="176"/>
      <c r="AX642" s="176"/>
      <c r="AY642" s="176"/>
      <c r="AZ642" s="176"/>
      <c r="BA642" s="176"/>
      <c r="BB642" s="176"/>
      <c r="BC642" s="176"/>
      <c r="BD642" s="176"/>
      <c r="BE642" s="176"/>
      <c r="BF642" s="176"/>
      <c r="BG642" s="176"/>
      <c r="BH642" s="176"/>
      <c r="BI642" s="176"/>
      <c r="BJ642" s="176"/>
      <c r="BK642" s="176"/>
      <c r="BL642" s="176"/>
      <c r="BM642" s="176"/>
      <c r="BN642" s="176"/>
      <c r="BO642" s="176"/>
      <c r="BP642" s="176"/>
      <c r="BQ642" s="176"/>
      <c r="BR642" s="176"/>
      <c r="BS642" s="176"/>
      <c r="BT642" s="176"/>
      <c r="BU642" s="176"/>
      <c r="BV642" s="176"/>
      <c r="BW642" s="176"/>
      <c r="BX642" s="176"/>
      <c r="BY642" s="176"/>
      <c r="BZ642" s="176"/>
      <c r="CA642" s="176"/>
      <c r="CB642" s="176"/>
      <c r="CC642" s="176"/>
      <c r="CD642" s="176"/>
      <c r="CE642" s="176"/>
      <c r="CF642" s="176"/>
      <c r="CG642" s="176"/>
      <c r="CH642" s="176"/>
      <c r="CI642" s="176"/>
      <c r="CJ642" s="176"/>
      <c r="CK642" s="176"/>
      <c r="CL642" s="176"/>
      <c r="CM642" s="176"/>
      <c r="CN642" s="176"/>
      <c r="CO642" s="176"/>
      <c r="CP642" s="176"/>
      <c r="CQ642" s="176"/>
      <c r="CR642" s="176"/>
      <c r="CS642" s="176"/>
      <c r="CT642" s="176"/>
      <c r="CU642" s="176"/>
      <c r="CV642" s="176"/>
      <c r="CW642" s="176"/>
    </row>
    <row r="643" spans="1:101" s="179" customFormat="1" ht="20.100000000000001" customHeight="1">
      <c r="A643" s="657">
        <f t="shared" si="153"/>
        <v>600</v>
      </c>
      <c r="B643" s="196" t="str">
        <f t="shared" si="148"/>
        <v>Swansea Bay UHB</v>
      </c>
      <c r="C643" s="89"/>
      <c r="D643" s="89"/>
      <c r="E643" s="89"/>
      <c r="F643" s="89"/>
      <c r="G643" s="89"/>
      <c r="H643" s="197">
        <f t="shared" si="149"/>
        <v>0</v>
      </c>
      <c r="I643" s="197"/>
      <c r="J643" s="89"/>
      <c r="K643" s="90"/>
      <c r="L643" s="90"/>
      <c r="M643" s="89"/>
      <c r="N643" s="89"/>
      <c r="O643" s="89"/>
      <c r="P643" s="89"/>
      <c r="Q643" s="89"/>
      <c r="R643" s="122"/>
      <c r="S643" s="122"/>
      <c r="T643" s="122"/>
      <c r="U643" s="123"/>
      <c r="V643" s="123"/>
      <c r="W643" s="123"/>
      <c r="X643" s="122"/>
      <c r="Y643" s="122"/>
      <c r="Z643" s="122"/>
      <c r="AA643" s="122"/>
      <c r="AB643" s="122"/>
      <c r="AC643" s="122"/>
      <c r="AD643" s="197">
        <f t="shared" si="142"/>
        <v>0</v>
      </c>
      <c r="AE643" s="196" t="str">
        <f t="shared" si="154"/>
        <v/>
      </c>
      <c r="AF643" s="196" t="str">
        <f t="shared" si="143"/>
        <v/>
      </c>
      <c r="AG643" s="196" t="str">
        <f t="shared" si="144"/>
        <v/>
      </c>
      <c r="AH643" s="196" t="str">
        <f t="shared" si="145"/>
        <v/>
      </c>
      <c r="AI643" s="196" t="str">
        <f t="shared" si="146"/>
        <v/>
      </c>
      <c r="AJ643" s="196" t="str">
        <f t="shared" si="147"/>
        <v/>
      </c>
      <c r="AK643" s="196" t="str">
        <f t="shared" si="150"/>
        <v/>
      </c>
      <c r="AL643" s="196" t="str">
        <f t="shared" si="151"/>
        <v/>
      </c>
      <c r="AM643" s="176"/>
      <c r="AN643" s="176">
        <f t="shared" si="152"/>
        <v>0</v>
      </c>
      <c r="AO643" s="176"/>
      <c r="AP643" s="176"/>
      <c r="AQ643" s="176"/>
      <c r="AR643" s="176"/>
      <c r="AS643" s="176"/>
      <c r="AT643" s="176"/>
      <c r="AU643" s="176"/>
      <c r="AV643" s="176"/>
      <c r="AW643" s="176"/>
      <c r="AX643" s="176"/>
      <c r="AY643" s="176"/>
      <c r="AZ643" s="176"/>
      <c r="BA643" s="176"/>
      <c r="BB643" s="176"/>
      <c r="BC643" s="176"/>
      <c r="BD643" s="176"/>
      <c r="BE643" s="176"/>
      <c r="BF643" s="176"/>
      <c r="BG643" s="176"/>
      <c r="BH643" s="176"/>
      <c r="BI643" s="176"/>
      <c r="BJ643" s="176"/>
      <c r="BK643" s="176"/>
      <c r="BL643" s="176"/>
      <c r="BM643" s="176"/>
      <c r="BN643" s="176"/>
      <c r="BO643" s="176"/>
      <c r="BP643" s="176"/>
      <c r="BQ643" s="176"/>
      <c r="BR643" s="176"/>
      <c r="BS643" s="176"/>
      <c r="BT643" s="176"/>
      <c r="BU643" s="176"/>
      <c r="BV643" s="176"/>
      <c r="BW643" s="176"/>
      <c r="BX643" s="176"/>
      <c r="BY643" s="176"/>
      <c r="BZ643" s="176"/>
      <c r="CA643" s="176"/>
      <c r="CB643" s="176"/>
      <c r="CC643" s="176"/>
      <c r="CD643" s="176"/>
      <c r="CE643" s="176"/>
      <c r="CF643" s="176"/>
      <c r="CG643" s="176"/>
      <c r="CH643" s="176"/>
      <c r="CI643" s="176"/>
      <c r="CJ643" s="176"/>
      <c r="CK643" s="176"/>
      <c r="CL643" s="176"/>
      <c r="CM643" s="176"/>
      <c r="CN643" s="176"/>
      <c r="CO643" s="176"/>
      <c r="CP643" s="176"/>
      <c r="CQ643" s="176"/>
      <c r="CR643" s="176"/>
      <c r="CS643" s="176"/>
      <c r="CT643" s="176"/>
      <c r="CU643" s="176"/>
      <c r="CV643" s="176"/>
      <c r="CW643" s="176"/>
    </row>
    <row r="644" spans="1:101" s="179" customFormat="1" ht="20.100000000000001" customHeight="1">
      <c r="A644" s="657">
        <f t="shared" si="153"/>
        <v>601</v>
      </c>
      <c r="B644" s="196" t="str">
        <f t="shared" si="148"/>
        <v>Swansea Bay UHB</v>
      </c>
      <c r="C644" s="89"/>
      <c r="D644" s="89"/>
      <c r="E644" s="89"/>
      <c r="F644" s="89"/>
      <c r="G644" s="89"/>
      <c r="H644" s="197">
        <f t="shared" si="149"/>
        <v>0</v>
      </c>
      <c r="I644" s="197"/>
      <c r="J644" s="89"/>
      <c r="K644" s="90"/>
      <c r="L644" s="90"/>
      <c r="M644" s="89"/>
      <c r="N644" s="89"/>
      <c r="O644" s="89"/>
      <c r="P644" s="89"/>
      <c r="Q644" s="89"/>
      <c r="R644" s="122"/>
      <c r="S644" s="122"/>
      <c r="T644" s="122"/>
      <c r="U644" s="123"/>
      <c r="V644" s="123"/>
      <c r="W644" s="123"/>
      <c r="X644" s="122"/>
      <c r="Y644" s="122"/>
      <c r="Z644" s="122"/>
      <c r="AA644" s="122"/>
      <c r="AB644" s="122"/>
      <c r="AC644" s="122"/>
      <c r="AD644" s="197">
        <f t="shared" si="142"/>
        <v>0</v>
      </c>
      <c r="AE644" s="196" t="str">
        <f t="shared" si="154"/>
        <v/>
      </c>
      <c r="AF644" s="196" t="str">
        <f t="shared" si="143"/>
        <v/>
      </c>
      <c r="AG644" s="196" t="str">
        <f t="shared" si="144"/>
        <v/>
      </c>
      <c r="AH644" s="196" t="str">
        <f t="shared" si="145"/>
        <v/>
      </c>
      <c r="AI644" s="196" t="str">
        <f t="shared" si="146"/>
        <v/>
      </c>
      <c r="AJ644" s="196" t="str">
        <f t="shared" si="147"/>
        <v/>
      </c>
      <c r="AK644" s="196" t="str">
        <f t="shared" si="150"/>
        <v/>
      </c>
      <c r="AL644" s="196" t="str">
        <f t="shared" si="151"/>
        <v/>
      </c>
      <c r="AM644" s="176"/>
      <c r="AN644" s="176">
        <f t="shared" si="152"/>
        <v>0</v>
      </c>
      <c r="AO644" s="176"/>
      <c r="AP644" s="176"/>
      <c r="AQ644" s="176"/>
      <c r="AR644" s="176"/>
      <c r="AS644" s="176"/>
      <c r="AT644" s="176"/>
      <c r="AU644" s="176"/>
      <c r="AV644" s="176"/>
      <c r="AW644" s="176"/>
      <c r="AX644" s="176"/>
      <c r="AY644" s="176"/>
      <c r="AZ644" s="176"/>
      <c r="BA644" s="176"/>
      <c r="BB644" s="176"/>
      <c r="BC644" s="176"/>
      <c r="BD644" s="176"/>
      <c r="BE644" s="176"/>
      <c r="BF644" s="176"/>
      <c r="BG644" s="176"/>
      <c r="BH644" s="176"/>
      <c r="BI644" s="176"/>
      <c r="BJ644" s="176"/>
      <c r="BK644" s="176"/>
      <c r="BL644" s="176"/>
      <c r="BM644" s="176"/>
      <c r="BN644" s="176"/>
      <c r="BO644" s="176"/>
      <c r="BP644" s="176"/>
      <c r="BQ644" s="176"/>
      <c r="BR644" s="176"/>
      <c r="BS644" s="176"/>
      <c r="BT644" s="176"/>
      <c r="BU644" s="176"/>
      <c r="BV644" s="176"/>
      <c r="BW644" s="176"/>
      <c r="BX644" s="176"/>
      <c r="BY644" s="176"/>
      <c r="BZ644" s="176"/>
      <c r="CA644" s="176"/>
      <c r="CB644" s="176"/>
      <c r="CC644" s="176"/>
      <c r="CD644" s="176"/>
      <c r="CE644" s="176"/>
      <c r="CF644" s="176"/>
      <c r="CG644" s="176"/>
      <c r="CH644" s="176"/>
      <c r="CI644" s="176"/>
      <c r="CJ644" s="176"/>
      <c r="CK644" s="176"/>
      <c r="CL644" s="176"/>
      <c r="CM644" s="176"/>
      <c r="CN644" s="176"/>
      <c r="CO644" s="176"/>
      <c r="CP644" s="176"/>
      <c r="CQ644" s="176"/>
      <c r="CR644" s="176"/>
      <c r="CS644" s="176"/>
      <c r="CT644" s="176"/>
      <c r="CU644" s="176"/>
      <c r="CV644" s="176"/>
      <c r="CW644" s="176"/>
    </row>
    <row r="645" spans="1:101" s="179" customFormat="1" ht="20.100000000000001" customHeight="1">
      <c r="A645" s="657">
        <f t="shared" si="153"/>
        <v>602</v>
      </c>
      <c r="B645" s="196" t="str">
        <f t="shared" si="148"/>
        <v>Swansea Bay UHB</v>
      </c>
      <c r="C645" s="89"/>
      <c r="D645" s="89"/>
      <c r="E645" s="89"/>
      <c r="F645" s="89"/>
      <c r="G645" s="89"/>
      <c r="H645" s="197">
        <f t="shared" si="149"/>
        <v>0</v>
      </c>
      <c r="I645" s="197"/>
      <c r="J645" s="89"/>
      <c r="K645" s="90"/>
      <c r="L645" s="90"/>
      <c r="M645" s="89"/>
      <c r="N645" s="89"/>
      <c r="O645" s="89"/>
      <c r="P645" s="89"/>
      <c r="Q645" s="89"/>
      <c r="R645" s="122"/>
      <c r="S645" s="122"/>
      <c r="T645" s="122"/>
      <c r="U645" s="123"/>
      <c r="V645" s="123"/>
      <c r="W645" s="123"/>
      <c r="X645" s="122"/>
      <c r="Y645" s="122"/>
      <c r="Z645" s="122"/>
      <c r="AA645" s="122"/>
      <c r="AB645" s="122"/>
      <c r="AC645" s="122"/>
      <c r="AD645" s="197">
        <f t="shared" si="142"/>
        <v>0</v>
      </c>
      <c r="AE645" s="196" t="str">
        <f t="shared" si="154"/>
        <v/>
      </c>
      <c r="AF645" s="196" t="str">
        <f t="shared" si="143"/>
        <v/>
      </c>
      <c r="AG645" s="196" t="str">
        <f t="shared" si="144"/>
        <v/>
      </c>
      <c r="AH645" s="196" t="str">
        <f t="shared" si="145"/>
        <v/>
      </c>
      <c r="AI645" s="196" t="str">
        <f t="shared" si="146"/>
        <v/>
      </c>
      <c r="AJ645" s="196" t="str">
        <f t="shared" si="147"/>
        <v/>
      </c>
      <c r="AK645" s="196" t="str">
        <f t="shared" si="150"/>
        <v/>
      </c>
      <c r="AL645" s="196" t="str">
        <f t="shared" si="151"/>
        <v/>
      </c>
      <c r="AM645" s="176"/>
      <c r="AN645" s="176">
        <f t="shared" si="152"/>
        <v>0</v>
      </c>
      <c r="AO645" s="176"/>
      <c r="AP645" s="176"/>
      <c r="AQ645" s="176"/>
      <c r="AR645" s="176"/>
      <c r="AS645" s="176"/>
      <c r="AT645" s="176"/>
      <c r="AU645" s="176"/>
      <c r="AV645" s="176"/>
      <c r="AW645" s="176"/>
      <c r="AX645" s="176"/>
      <c r="AY645" s="176"/>
      <c r="AZ645" s="176"/>
      <c r="BA645" s="176"/>
      <c r="BB645" s="176"/>
      <c r="BC645" s="176"/>
      <c r="BD645" s="176"/>
      <c r="BE645" s="176"/>
      <c r="BF645" s="176"/>
      <c r="BG645" s="176"/>
      <c r="BH645" s="176"/>
      <c r="BI645" s="176"/>
      <c r="BJ645" s="176"/>
      <c r="BK645" s="176"/>
      <c r="BL645" s="176"/>
      <c r="BM645" s="176"/>
      <c r="BN645" s="176"/>
      <c r="BO645" s="176"/>
      <c r="BP645" s="176"/>
      <c r="BQ645" s="176"/>
      <c r="BR645" s="176"/>
      <c r="BS645" s="176"/>
      <c r="BT645" s="176"/>
      <c r="BU645" s="176"/>
      <c r="BV645" s="176"/>
      <c r="BW645" s="176"/>
      <c r="BX645" s="176"/>
      <c r="BY645" s="176"/>
      <c r="BZ645" s="176"/>
      <c r="CA645" s="176"/>
      <c r="CB645" s="176"/>
      <c r="CC645" s="176"/>
      <c r="CD645" s="176"/>
      <c r="CE645" s="176"/>
      <c r="CF645" s="176"/>
      <c r="CG645" s="176"/>
      <c r="CH645" s="176"/>
      <c r="CI645" s="176"/>
      <c r="CJ645" s="176"/>
      <c r="CK645" s="176"/>
      <c r="CL645" s="176"/>
      <c r="CM645" s="176"/>
      <c r="CN645" s="176"/>
      <c r="CO645" s="176"/>
      <c r="CP645" s="176"/>
      <c r="CQ645" s="176"/>
      <c r="CR645" s="176"/>
      <c r="CS645" s="176"/>
      <c r="CT645" s="176"/>
      <c r="CU645" s="176"/>
      <c r="CV645" s="176"/>
      <c r="CW645" s="176"/>
    </row>
    <row r="646" spans="1:101" s="179" customFormat="1" ht="20.100000000000001" customHeight="1">
      <c r="A646" s="657">
        <f t="shared" si="153"/>
        <v>603</v>
      </c>
      <c r="B646" s="196" t="str">
        <f t="shared" si="148"/>
        <v>Swansea Bay UHB</v>
      </c>
      <c r="C646" s="89"/>
      <c r="D646" s="89"/>
      <c r="E646" s="89"/>
      <c r="F646" s="89"/>
      <c r="G646" s="89"/>
      <c r="H646" s="197">
        <f t="shared" si="149"/>
        <v>0</v>
      </c>
      <c r="I646" s="197"/>
      <c r="J646" s="89"/>
      <c r="K646" s="90"/>
      <c r="L646" s="90"/>
      <c r="M646" s="89"/>
      <c r="N646" s="89"/>
      <c r="O646" s="89"/>
      <c r="P646" s="89"/>
      <c r="Q646" s="89"/>
      <c r="R646" s="122"/>
      <c r="S646" s="122"/>
      <c r="T646" s="122"/>
      <c r="U646" s="123"/>
      <c r="V646" s="123"/>
      <c r="W646" s="123"/>
      <c r="X646" s="122"/>
      <c r="Y646" s="122"/>
      <c r="Z646" s="122"/>
      <c r="AA646" s="122"/>
      <c r="AB646" s="122"/>
      <c r="AC646" s="122"/>
      <c r="AD646" s="197">
        <f t="shared" si="142"/>
        <v>0</v>
      </c>
      <c r="AE646" s="196" t="str">
        <f t="shared" si="154"/>
        <v/>
      </c>
      <c r="AF646" s="196" t="str">
        <f t="shared" si="143"/>
        <v/>
      </c>
      <c r="AG646" s="196" t="str">
        <f t="shared" si="144"/>
        <v/>
      </c>
      <c r="AH646" s="196" t="str">
        <f t="shared" si="145"/>
        <v/>
      </c>
      <c r="AI646" s="196" t="str">
        <f t="shared" si="146"/>
        <v/>
      </c>
      <c r="AJ646" s="196" t="str">
        <f t="shared" si="147"/>
        <v/>
      </c>
      <c r="AK646" s="196" t="str">
        <f t="shared" si="150"/>
        <v/>
      </c>
      <c r="AL646" s="196" t="str">
        <f t="shared" si="151"/>
        <v/>
      </c>
      <c r="AM646" s="176"/>
      <c r="AN646" s="176">
        <f t="shared" si="152"/>
        <v>0</v>
      </c>
      <c r="AO646" s="176"/>
      <c r="AP646" s="176"/>
      <c r="AQ646" s="176"/>
      <c r="AR646" s="176"/>
      <c r="AS646" s="176"/>
      <c r="AT646" s="176"/>
      <c r="AU646" s="176"/>
      <c r="AV646" s="176"/>
      <c r="AW646" s="176"/>
      <c r="AX646" s="176"/>
      <c r="AY646" s="176"/>
      <c r="AZ646" s="176"/>
      <c r="BA646" s="176"/>
      <c r="BB646" s="176"/>
      <c r="BC646" s="176"/>
      <c r="BD646" s="176"/>
      <c r="BE646" s="176"/>
      <c r="BF646" s="176"/>
      <c r="BG646" s="176"/>
      <c r="BH646" s="176"/>
      <c r="BI646" s="176"/>
      <c r="BJ646" s="176"/>
      <c r="BK646" s="176"/>
      <c r="BL646" s="176"/>
      <c r="BM646" s="176"/>
      <c r="BN646" s="176"/>
      <c r="BO646" s="176"/>
      <c r="BP646" s="176"/>
      <c r="BQ646" s="176"/>
      <c r="BR646" s="176"/>
      <c r="BS646" s="176"/>
      <c r="BT646" s="176"/>
      <c r="BU646" s="176"/>
      <c r="BV646" s="176"/>
      <c r="BW646" s="176"/>
      <c r="BX646" s="176"/>
      <c r="BY646" s="176"/>
      <c r="BZ646" s="176"/>
      <c r="CA646" s="176"/>
      <c r="CB646" s="176"/>
      <c r="CC646" s="176"/>
      <c r="CD646" s="176"/>
      <c r="CE646" s="176"/>
      <c r="CF646" s="176"/>
      <c r="CG646" s="176"/>
      <c r="CH646" s="176"/>
      <c r="CI646" s="176"/>
      <c r="CJ646" s="176"/>
      <c r="CK646" s="176"/>
      <c r="CL646" s="176"/>
      <c r="CM646" s="176"/>
      <c r="CN646" s="176"/>
      <c r="CO646" s="176"/>
      <c r="CP646" s="176"/>
      <c r="CQ646" s="176"/>
      <c r="CR646" s="176"/>
      <c r="CS646" s="176"/>
      <c r="CT646" s="176"/>
      <c r="CU646" s="176"/>
      <c r="CV646" s="176"/>
      <c r="CW646" s="176"/>
    </row>
    <row r="647" spans="1:101" s="179" customFormat="1" ht="20.100000000000001" customHeight="1">
      <c r="A647" s="657">
        <f t="shared" si="153"/>
        <v>604</v>
      </c>
      <c r="B647" s="196" t="str">
        <f t="shared" si="148"/>
        <v>Swansea Bay UHB</v>
      </c>
      <c r="C647" s="89"/>
      <c r="D647" s="89"/>
      <c r="E647" s="89"/>
      <c r="F647" s="89"/>
      <c r="G647" s="89"/>
      <c r="H647" s="197">
        <f t="shared" si="149"/>
        <v>0</v>
      </c>
      <c r="I647" s="197"/>
      <c r="J647" s="89"/>
      <c r="K647" s="90"/>
      <c r="L647" s="90"/>
      <c r="M647" s="89"/>
      <c r="N647" s="89"/>
      <c r="O647" s="89"/>
      <c r="P647" s="89"/>
      <c r="Q647" s="89"/>
      <c r="R647" s="122"/>
      <c r="S647" s="122"/>
      <c r="T647" s="122"/>
      <c r="U647" s="123"/>
      <c r="V647" s="123"/>
      <c r="W647" s="123"/>
      <c r="X647" s="122"/>
      <c r="Y647" s="122"/>
      <c r="Z647" s="122"/>
      <c r="AA647" s="122"/>
      <c r="AB647" s="122"/>
      <c r="AC647" s="122"/>
      <c r="AD647" s="197">
        <f t="shared" si="142"/>
        <v>0</v>
      </c>
      <c r="AE647" s="196" t="str">
        <f t="shared" si="154"/>
        <v/>
      </c>
      <c r="AF647" s="196" t="str">
        <f t="shared" si="143"/>
        <v/>
      </c>
      <c r="AG647" s="196" t="str">
        <f t="shared" si="144"/>
        <v/>
      </c>
      <c r="AH647" s="196" t="str">
        <f t="shared" si="145"/>
        <v/>
      </c>
      <c r="AI647" s="196" t="str">
        <f t="shared" si="146"/>
        <v/>
      </c>
      <c r="AJ647" s="196" t="str">
        <f t="shared" si="147"/>
        <v/>
      </c>
      <c r="AK647" s="196" t="str">
        <f t="shared" si="150"/>
        <v/>
      </c>
      <c r="AL647" s="196" t="str">
        <f t="shared" si="151"/>
        <v/>
      </c>
      <c r="AM647" s="176"/>
      <c r="AN647" s="176">
        <f t="shared" si="152"/>
        <v>0</v>
      </c>
      <c r="AO647" s="176"/>
      <c r="AP647" s="176"/>
      <c r="AQ647" s="176"/>
      <c r="AR647" s="176"/>
      <c r="AS647" s="176"/>
      <c r="AT647" s="176"/>
      <c r="AU647" s="176"/>
      <c r="AV647" s="176"/>
      <c r="AW647" s="176"/>
      <c r="AX647" s="176"/>
      <c r="AY647" s="176"/>
      <c r="AZ647" s="176"/>
      <c r="BA647" s="176"/>
      <c r="BB647" s="176"/>
      <c r="BC647" s="176"/>
      <c r="BD647" s="176"/>
      <c r="BE647" s="176"/>
      <c r="BF647" s="176"/>
      <c r="BG647" s="176"/>
      <c r="BH647" s="176"/>
      <c r="BI647" s="176"/>
      <c r="BJ647" s="176"/>
      <c r="BK647" s="176"/>
      <c r="BL647" s="176"/>
      <c r="BM647" s="176"/>
      <c r="BN647" s="176"/>
      <c r="BO647" s="176"/>
      <c r="BP647" s="176"/>
      <c r="BQ647" s="176"/>
      <c r="BR647" s="176"/>
      <c r="BS647" s="176"/>
      <c r="BT647" s="176"/>
      <c r="BU647" s="176"/>
      <c r="BV647" s="176"/>
      <c r="BW647" s="176"/>
      <c r="BX647" s="176"/>
      <c r="BY647" s="176"/>
      <c r="BZ647" s="176"/>
      <c r="CA647" s="176"/>
      <c r="CB647" s="176"/>
      <c r="CC647" s="176"/>
      <c r="CD647" s="176"/>
      <c r="CE647" s="176"/>
      <c r="CF647" s="176"/>
      <c r="CG647" s="176"/>
      <c r="CH647" s="176"/>
      <c r="CI647" s="176"/>
      <c r="CJ647" s="176"/>
      <c r="CK647" s="176"/>
      <c r="CL647" s="176"/>
      <c r="CM647" s="176"/>
      <c r="CN647" s="176"/>
      <c r="CO647" s="176"/>
      <c r="CP647" s="176"/>
      <c r="CQ647" s="176"/>
      <c r="CR647" s="176"/>
      <c r="CS647" s="176"/>
      <c r="CT647" s="176"/>
      <c r="CU647" s="176"/>
      <c r="CV647" s="176"/>
      <c r="CW647" s="176"/>
    </row>
    <row r="648" spans="1:101" s="179" customFormat="1" ht="20.100000000000001" customHeight="1">
      <c r="A648" s="657">
        <f t="shared" si="153"/>
        <v>605</v>
      </c>
      <c r="B648" s="196" t="str">
        <f t="shared" si="148"/>
        <v>Swansea Bay UHB</v>
      </c>
      <c r="C648" s="89"/>
      <c r="D648" s="89"/>
      <c r="E648" s="89"/>
      <c r="F648" s="89"/>
      <c r="G648" s="89"/>
      <c r="H648" s="197">
        <f t="shared" si="149"/>
        <v>0</v>
      </c>
      <c r="I648" s="197"/>
      <c r="J648" s="89"/>
      <c r="K648" s="90"/>
      <c r="L648" s="90"/>
      <c r="M648" s="89"/>
      <c r="N648" s="89"/>
      <c r="O648" s="89"/>
      <c r="P648" s="89"/>
      <c r="Q648" s="89"/>
      <c r="R648" s="122"/>
      <c r="S648" s="122"/>
      <c r="T648" s="122"/>
      <c r="U648" s="123"/>
      <c r="V648" s="123"/>
      <c r="W648" s="123"/>
      <c r="X648" s="122"/>
      <c r="Y648" s="122"/>
      <c r="Z648" s="122"/>
      <c r="AA648" s="122"/>
      <c r="AB648" s="122"/>
      <c r="AC648" s="122"/>
      <c r="AD648" s="197">
        <f t="shared" si="142"/>
        <v>0</v>
      </c>
      <c r="AE648" s="196" t="str">
        <f t="shared" si="154"/>
        <v/>
      </c>
      <c r="AF648" s="196" t="str">
        <f t="shared" si="143"/>
        <v/>
      </c>
      <c r="AG648" s="196" t="str">
        <f t="shared" si="144"/>
        <v/>
      </c>
      <c r="AH648" s="196" t="str">
        <f t="shared" si="145"/>
        <v/>
      </c>
      <c r="AI648" s="196" t="str">
        <f t="shared" si="146"/>
        <v/>
      </c>
      <c r="AJ648" s="196" t="str">
        <f t="shared" si="147"/>
        <v/>
      </c>
      <c r="AK648" s="196" t="str">
        <f t="shared" si="150"/>
        <v/>
      </c>
      <c r="AL648" s="196" t="str">
        <f t="shared" si="151"/>
        <v/>
      </c>
      <c r="AM648" s="176"/>
      <c r="AN648" s="176">
        <f t="shared" si="152"/>
        <v>0</v>
      </c>
      <c r="AO648" s="176"/>
      <c r="AP648" s="176"/>
      <c r="AQ648" s="176"/>
      <c r="AR648" s="176"/>
      <c r="AS648" s="176"/>
      <c r="AT648" s="176"/>
      <c r="AU648" s="176"/>
      <c r="AV648" s="176"/>
      <c r="AW648" s="176"/>
      <c r="AX648" s="176"/>
      <c r="AY648" s="176"/>
      <c r="AZ648" s="176"/>
      <c r="BA648" s="176"/>
      <c r="BB648" s="176"/>
      <c r="BC648" s="176"/>
      <c r="BD648" s="176"/>
      <c r="BE648" s="176"/>
      <c r="BF648" s="176"/>
      <c r="BG648" s="176"/>
      <c r="BH648" s="176"/>
      <c r="BI648" s="176"/>
      <c r="BJ648" s="176"/>
      <c r="BK648" s="176"/>
      <c r="BL648" s="176"/>
      <c r="BM648" s="176"/>
      <c r="BN648" s="176"/>
      <c r="BO648" s="176"/>
      <c r="BP648" s="176"/>
      <c r="BQ648" s="176"/>
      <c r="BR648" s="176"/>
      <c r="BS648" s="176"/>
      <c r="BT648" s="176"/>
      <c r="BU648" s="176"/>
      <c r="BV648" s="176"/>
      <c r="BW648" s="176"/>
      <c r="BX648" s="176"/>
      <c r="BY648" s="176"/>
      <c r="BZ648" s="176"/>
      <c r="CA648" s="176"/>
      <c r="CB648" s="176"/>
      <c r="CC648" s="176"/>
      <c r="CD648" s="176"/>
      <c r="CE648" s="176"/>
      <c r="CF648" s="176"/>
      <c r="CG648" s="176"/>
      <c r="CH648" s="176"/>
      <c r="CI648" s="176"/>
      <c r="CJ648" s="176"/>
      <c r="CK648" s="176"/>
      <c r="CL648" s="176"/>
      <c r="CM648" s="176"/>
      <c r="CN648" s="176"/>
      <c r="CO648" s="176"/>
      <c r="CP648" s="176"/>
      <c r="CQ648" s="176"/>
      <c r="CR648" s="176"/>
      <c r="CS648" s="176"/>
      <c r="CT648" s="176"/>
      <c r="CU648" s="176"/>
      <c r="CV648" s="176"/>
      <c r="CW648" s="176"/>
    </row>
    <row r="649" spans="1:101" s="179" customFormat="1" ht="20.100000000000001" customHeight="1">
      <c r="A649" s="657">
        <f t="shared" si="153"/>
        <v>606</v>
      </c>
      <c r="B649" s="196" t="str">
        <f t="shared" si="148"/>
        <v>Swansea Bay UHB</v>
      </c>
      <c r="C649" s="89"/>
      <c r="D649" s="89"/>
      <c r="E649" s="89"/>
      <c r="F649" s="89"/>
      <c r="G649" s="89"/>
      <c r="H649" s="197">
        <f t="shared" si="149"/>
        <v>0</v>
      </c>
      <c r="I649" s="197"/>
      <c r="J649" s="89"/>
      <c r="K649" s="90"/>
      <c r="L649" s="90"/>
      <c r="M649" s="89"/>
      <c r="N649" s="89"/>
      <c r="O649" s="89"/>
      <c r="P649" s="89"/>
      <c r="Q649" s="89"/>
      <c r="R649" s="122"/>
      <c r="S649" s="122"/>
      <c r="T649" s="122"/>
      <c r="U649" s="123"/>
      <c r="V649" s="123"/>
      <c r="W649" s="123"/>
      <c r="X649" s="122"/>
      <c r="Y649" s="122"/>
      <c r="Z649" s="122"/>
      <c r="AA649" s="122"/>
      <c r="AB649" s="122"/>
      <c r="AC649" s="122"/>
      <c r="AD649" s="197">
        <f t="shared" si="142"/>
        <v>0</v>
      </c>
      <c r="AE649" s="196" t="str">
        <f t="shared" si="154"/>
        <v/>
      </c>
      <c r="AF649" s="196" t="str">
        <f t="shared" si="143"/>
        <v/>
      </c>
      <c r="AG649" s="196" t="str">
        <f t="shared" si="144"/>
        <v/>
      </c>
      <c r="AH649" s="196" t="str">
        <f t="shared" si="145"/>
        <v/>
      </c>
      <c r="AI649" s="196" t="str">
        <f t="shared" si="146"/>
        <v/>
      </c>
      <c r="AJ649" s="196" t="str">
        <f t="shared" si="147"/>
        <v/>
      </c>
      <c r="AK649" s="196" t="str">
        <f t="shared" si="150"/>
        <v/>
      </c>
      <c r="AL649" s="196" t="str">
        <f t="shared" si="151"/>
        <v/>
      </c>
      <c r="AM649" s="176"/>
      <c r="AN649" s="176">
        <f t="shared" si="152"/>
        <v>0</v>
      </c>
      <c r="AO649" s="176"/>
      <c r="AP649" s="176"/>
      <c r="AQ649" s="176"/>
      <c r="AR649" s="176"/>
      <c r="AS649" s="176"/>
      <c r="AT649" s="176"/>
      <c r="AU649" s="176"/>
      <c r="AV649" s="176"/>
      <c r="AW649" s="176"/>
      <c r="AX649" s="176"/>
      <c r="AY649" s="176"/>
      <c r="AZ649" s="176"/>
      <c r="BA649" s="176"/>
      <c r="BB649" s="176"/>
      <c r="BC649" s="176"/>
      <c r="BD649" s="176"/>
      <c r="BE649" s="176"/>
      <c r="BF649" s="176"/>
      <c r="BG649" s="176"/>
      <c r="BH649" s="176"/>
      <c r="BI649" s="176"/>
      <c r="BJ649" s="176"/>
      <c r="BK649" s="176"/>
      <c r="BL649" s="176"/>
      <c r="BM649" s="176"/>
      <c r="BN649" s="176"/>
      <c r="BO649" s="176"/>
      <c r="BP649" s="176"/>
      <c r="BQ649" s="176"/>
      <c r="BR649" s="176"/>
      <c r="BS649" s="176"/>
      <c r="BT649" s="176"/>
      <c r="BU649" s="176"/>
      <c r="BV649" s="176"/>
      <c r="BW649" s="176"/>
      <c r="BX649" s="176"/>
      <c r="BY649" s="176"/>
      <c r="BZ649" s="176"/>
      <c r="CA649" s="176"/>
      <c r="CB649" s="176"/>
      <c r="CC649" s="176"/>
      <c r="CD649" s="176"/>
      <c r="CE649" s="176"/>
      <c r="CF649" s="176"/>
      <c r="CG649" s="176"/>
      <c r="CH649" s="176"/>
      <c r="CI649" s="176"/>
      <c r="CJ649" s="176"/>
      <c r="CK649" s="176"/>
      <c r="CL649" s="176"/>
      <c r="CM649" s="176"/>
      <c r="CN649" s="176"/>
      <c r="CO649" s="176"/>
      <c r="CP649" s="176"/>
      <c r="CQ649" s="176"/>
      <c r="CR649" s="176"/>
      <c r="CS649" s="176"/>
      <c r="CT649" s="176"/>
      <c r="CU649" s="176"/>
      <c r="CV649" s="176"/>
      <c r="CW649" s="176"/>
    </row>
    <row r="650" spans="1:101" s="179" customFormat="1" ht="20.100000000000001" customHeight="1">
      <c r="A650" s="657">
        <f t="shared" si="153"/>
        <v>607</v>
      </c>
      <c r="B650" s="196" t="str">
        <f t="shared" si="148"/>
        <v>Swansea Bay UHB</v>
      </c>
      <c r="C650" s="89"/>
      <c r="D650" s="89"/>
      <c r="E650" s="89"/>
      <c r="F650" s="89"/>
      <c r="G650" s="89"/>
      <c r="H650" s="197">
        <f t="shared" si="149"/>
        <v>0</v>
      </c>
      <c r="I650" s="197"/>
      <c r="J650" s="89"/>
      <c r="K650" s="90"/>
      <c r="L650" s="90"/>
      <c r="M650" s="89"/>
      <c r="N650" s="89"/>
      <c r="O650" s="89"/>
      <c r="P650" s="89"/>
      <c r="Q650" s="89"/>
      <c r="R650" s="122"/>
      <c r="S650" s="122"/>
      <c r="T650" s="122"/>
      <c r="U650" s="123"/>
      <c r="V650" s="123"/>
      <c r="W650" s="123"/>
      <c r="X650" s="122"/>
      <c r="Y650" s="122"/>
      <c r="Z650" s="122"/>
      <c r="AA650" s="122"/>
      <c r="AB650" s="122"/>
      <c r="AC650" s="122"/>
      <c r="AD650" s="197">
        <f t="shared" si="142"/>
        <v>0</v>
      </c>
      <c r="AE650" s="196" t="str">
        <f t="shared" si="154"/>
        <v/>
      </c>
      <c r="AF650" s="196" t="str">
        <f t="shared" si="143"/>
        <v/>
      </c>
      <c r="AG650" s="196" t="str">
        <f t="shared" si="144"/>
        <v/>
      </c>
      <c r="AH650" s="196" t="str">
        <f t="shared" si="145"/>
        <v/>
      </c>
      <c r="AI650" s="196" t="str">
        <f t="shared" si="146"/>
        <v/>
      </c>
      <c r="AJ650" s="196" t="str">
        <f t="shared" si="147"/>
        <v/>
      </c>
      <c r="AK650" s="196" t="str">
        <f t="shared" si="150"/>
        <v/>
      </c>
      <c r="AL650" s="196" t="str">
        <f t="shared" si="151"/>
        <v/>
      </c>
      <c r="AM650" s="176"/>
      <c r="AN650" s="176">
        <f t="shared" si="152"/>
        <v>0</v>
      </c>
      <c r="AO650" s="176"/>
      <c r="AP650" s="176"/>
      <c r="AQ650" s="176"/>
      <c r="AR650" s="176"/>
      <c r="AS650" s="176"/>
      <c r="AT650" s="176"/>
      <c r="AU650" s="176"/>
      <c r="AV650" s="176"/>
      <c r="AW650" s="176"/>
      <c r="AX650" s="176"/>
      <c r="AY650" s="176"/>
      <c r="AZ650" s="176"/>
      <c r="BA650" s="176"/>
      <c r="BB650" s="176"/>
      <c r="BC650" s="176"/>
      <c r="BD650" s="176"/>
      <c r="BE650" s="176"/>
      <c r="BF650" s="176"/>
      <c r="BG650" s="176"/>
      <c r="BH650" s="176"/>
      <c r="BI650" s="176"/>
      <c r="BJ650" s="176"/>
      <c r="BK650" s="176"/>
      <c r="BL650" s="176"/>
      <c r="BM650" s="176"/>
      <c r="BN650" s="176"/>
      <c r="BO650" s="176"/>
      <c r="BP650" s="176"/>
      <c r="BQ650" s="176"/>
      <c r="BR650" s="176"/>
      <c r="BS650" s="176"/>
      <c r="BT650" s="176"/>
      <c r="BU650" s="176"/>
      <c r="BV650" s="176"/>
      <c r="BW650" s="176"/>
      <c r="BX650" s="176"/>
      <c r="BY650" s="176"/>
      <c r="BZ650" s="176"/>
      <c r="CA650" s="176"/>
      <c r="CB650" s="176"/>
      <c r="CC650" s="176"/>
      <c r="CD650" s="176"/>
      <c r="CE650" s="176"/>
      <c r="CF650" s="176"/>
      <c r="CG650" s="176"/>
      <c r="CH650" s="176"/>
      <c r="CI650" s="176"/>
      <c r="CJ650" s="176"/>
      <c r="CK650" s="176"/>
      <c r="CL650" s="176"/>
      <c r="CM650" s="176"/>
      <c r="CN650" s="176"/>
      <c r="CO650" s="176"/>
      <c r="CP650" s="176"/>
      <c r="CQ650" s="176"/>
      <c r="CR650" s="176"/>
      <c r="CS650" s="176"/>
      <c r="CT650" s="176"/>
      <c r="CU650" s="176"/>
      <c r="CV650" s="176"/>
      <c r="CW650" s="176"/>
    </row>
    <row r="651" spans="1:101" s="179" customFormat="1" ht="20.100000000000001" customHeight="1">
      <c r="A651" s="657">
        <f t="shared" si="153"/>
        <v>608</v>
      </c>
      <c r="B651" s="196" t="str">
        <f t="shared" si="148"/>
        <v>Swansea Bay UHB</v>
      </c>
      <c r="C651" s="89"/>
      <c r="D651" s="89"/>
      <c r="E651" s="89"/>
      <c r="F651" s="89"/>
      <c r="G651" s="89"/>
      <c r="H651" s="197">
        <f t="shared" si="149"/>
        <v>0</v>
      </c>
      <c r="I651" s="197"/>
      <c r="J651" s="89"/>
      <c r="K651" s="90"/>
      <c r="L651" s="90"/>
      <c r="M651" s="89"/>
      <c r="N651" s="89"/>
      <c r="O651" s="89"/>
      <c r="P651" s="89"/>
      <c r="Q651" s="89"/>
      <c r="R651" s="122"/>
      <c r="S651" s="122"/>
      <c r="T651" s="122"/>
      <c r="U651" s="123"/>
      <c r="V651" s="123"/>
      <c r="W651" s="123"/>
      <c r="X651" s="122"/>
      <c r="Y651" s="122"/>
      <c r="Z651" s="122"/>
      <c r="AA651" s="122"/>
      <c r="AB651" s="122"/>
      <c r="AC651" s="122"/>
      <c r="AD651" s="197">
        <f t="shared" si="142"/>
        <v>0</v>
      </c>
      <c r="AE651" s="196" t="str">
        <f t="shared" si="154"/>
        <v/>
      </c>
      <c r="AF651" s="196" t="str">
        <f t="shared" si="143"/>
        <v/>
      </c>
      <c r="AG651" s="196" t="str">
        <f t="shared" si="144"/>
        <v/>
      </c>
      <c r="AH651" s="196" t="str">
        <f t="shared" si="145"/>
        <v/>
      </c>
      <c r="AI651" s="196" t="str">
        <f t="shared" si="146"/>
        <v/>
      </c>
      <c r="AJ651" s="196" t="str">
        <f t="shared" si="147"/>
        <v/>
      </c>
      <c r="AK651" s="196" t="str">
        <f t="shared" si="150"/>
        <v/>
      </c>
      <c r="AL651" s="196" t="str">
        <f t="shared" si="151"/>
        <v/>
      </c>
      <c r="AM651" s="176"/>
      <c r="AN651" s="176">
        <f t="shared" si="152"/>
        <v>0</v>
      </c>
      <c r="AO651" s="176"/>
      <c r="AP651" s="176"/>
      <c r="AQ651" s="176"/>
      <c r="AR651" s="176"/>
      <c r="AS651" s="176"/>
      <c r="AT651" s="176"/>
      <c r="AU651" s="176"/>
      <c r="AV651" s="176"/>
      <c r="AW651" s="176"/>
      <c r="AX651" s="176"/>
      <c r="AY651" s="176"/>
      <c r="AZ651" s="176"/>
      <c r="BA651" s="176"/>
      <c r="BB651" s="176"/>
      <c r="BC651" s="176"/>
      <c r="BD651" s="176"/>
      <c r="BE651" s="176"/>
      <c r="BF651" s="176"/>
      <c r="BG651" s="176"/>
      <c r="BH651" s="176"/>
      <c r="BI651" s="176"/>
      <c r="BJ651" s="176"/>
      <c r="BK651" s="176"/>
      <c r="BL651" s="176"/>
      <c r="BM651" s="176"/>
      <c r="BN651" s="176"/>
      <c r="BO651" s="176"/>
      <c r="BP651" s="176"/>
      <c r="BQ651" s="176"/>
      <c r="BR651" s="176"/>
      <c r="BS651" s="176"/>
      <c r="BT651" s="176"/>
      <c r="BU651" s="176"/>
      <c r="BV651" s="176"/>
      <c r="BW651" s="176"/>
      <c r="BX651" s="176"/>
      <c r="BY651" s="176"/>
      <c r="BZ651" s="176"/>
      <c r="CA651" s="176"/>
      <c r="CB651" s="176"/>
      <c r="CC651" s="176"/>
      <c r="CD651" s="176"/>
      <c r="CE651" s="176"/>
      <c r="CF651" s="176"/>
      <c r="CG651" s="176"/>
      <c r="CH651" s="176"/>
      <c r="CI651" s="176"/>
      <c r="CJ651" s="176"/>
      <c r="CK651" s="176"/>
      <c r="CL651" s="176"/>
      <c r="CM651" s="176"/>
      <c r="CN651" s="176"/>
      <c r="CO651" s="176"/>
      <c r="CP651" s="176"/>
      <c r="CQ651" s="176"/>
      <c r="CR651" s="176"/>
      <c r="CS651" s="176"/>
      <c r="CT651" s="176"/>
      <c r="CU651" s="176"/>
      <c r="CV651" s="176"/>
      <c r="CW651" s="176"/>
    </row>
    <row r="652" spans="1:101" s="179" customFormat="1" ht="20.100000000000001" customHeight="1">
      <c r="A652" s="657">
        <f t="shared" si="153"/>
        <v>609</v>
      </c>
      <c r="B652" s="196" t="str">
        <f t="shared" si="148"/>
        <v>Swansea Bay UHB</v>
      </c>
      <c r="C652" s="89"/>
      <c r="D652" s="89"/>
      <c r="E652" s="89"/>
      <c r="F652" s="89"/>
      <c r="G652" s="89"/>
      <c r="H652" s="197">
        <f t="shared" si="149"/>
        <v>0</v>
      </c>
      <c r="I652" s="197"/>
      <c r="J652" s="89"/>
      <c r="K652" s="90"/>
      <c r="L652" s="90"/>
      <c r="M652" s="89"/>
      <c r="N652" s="89"/>
      <c r="O652" s="89"/>
      <c r="P652" s="89"/>
      <c r="Q652" s="89"/>
      <c r="R652" s="122"/>
      <c r="S652" s="122"/>
      <c r="T652" s="122"/>
      <c r="U652" s="123"/>
      <c r="V652" s="123"/>
      <c r="W652" s="123"/>
      <c r="X652" s="122"/>
      <c r="Y652" s="122"/>
      <c r="Z652" s="122"/>
      <c r="AA652" s="122"/>
      <c r="AB652" s="122"/>
      <c r="AC652" s="122"/>
      <c r="AD652" s="197">
        <f t="shared" si="142"/>
        <v>0</v>
      </c>
      <c r="AE652" s="196" t="str">
        <f t="shared" si="154"/>
        <v/>
      </c>
      <c r="AF652" s="196" t="str">
        <f t="shared" si="143"/>
        <v/>
      </c>
      <c r="AG652" s="196" t="str">
        <f t="shared" si="144"/>
        <v/>
      </c>
      <c r="AH652" s="196" t="str">
        <f t="shared" si="145"/>
        <v/>
      </c>
      <c r="AI652" s="196" t="str">
        <f t="shared" si="146"/>
        <v/>
      </c>
      <c r="AJ652" s="196" t="str">
        <f t="shared" si="147"/>
        <v/>
      </c>
      <c r="AK652" s="196" t="str">
        <f t="shared" si="150"/>
        <v/>
      </c>
      <c r="AL652" s="196" t="str">
        <f t="shared" si="151"/>
        <v/>
      </c>
      <c r="AM652" s="176"/>
      <c r="AN652" s="176">
        <f t="shared" si="152"/>
        <v>0</v>
      </c>
      <c r="AO652" s="176"/>
      <c r="AP652" s="176"/>
      <c r="AQ652" s="176"/>
      <c r="AR652" s="176"/>
      <c r="AS652" s="176"/>
      <c r="AT652" s="176"/>
      <c r="AU652" s="176"/>
      <c r="AV652" s="176"/>
      <c r="AW652" s="176"/>
      <c r="AX652" s="176"/>
      <c r="AY652" s="176"/>
      <c r="AZ652" s="176"/>
      <c r="BA652" s="176"/>
      <c r="BB652" s="176"/>
      <c r="BC652" s="176"/>
      <c r="BD652" s="176"/>
      <c r="BE652" s="176"/>
      <c r="BF652" s="176"/>
      <c r="BG652" s="176"/>
      <c r="BH652" s="176"/>
      <c r="BI652" s="176"/>
      <c r="BJ652" s="176"/>
      <c r="BK652" s="176"/>
      <c r="BL652" s="176"/>
      <c r="BM652" s="176"/>
      <c r="BN652" s="176"/>
      <c r="BO652" s="176"/>
      <c r="BP652" s="176"/>
      <c r="BQ652" s="176"/>
      <c r="BR652" s="176"/>
      <c r="BS652" s="176"/>
      <c r="BT652" s="176"/>
      <c r="BU652" s="176"/>
      <c r="BV652" s="176"/>
      <c r="BW652" s="176"/>
      <c r="BX652" s="176"/>
      <c r="BY652" s="176"/>
      <c r="BZ652" s="176"/>
      <c r="CA652" s="176"/>
      <c r="CB652" s="176"/>
      <c r="CC652" s="176"/>
      <c r="CD652" s="176"/>
      <c r="CE652" s="176"/>
      <c r="CF652" s="176"/>
      <c r="CG652" s="176"/>
      <c r="CH652" s="176"/>
      <c r="CI652" s="176"/>
      <c r="CJ652" s="176"/>
      <c r="CK652" s="176"/>
      <c r="CL652" s="176"/>
      <c r="CM652" s="176"/>
      <c r="CN652" s="176"/>
      <c r="CO652" s="176"/>
      <c r="CP652" s="176"/>
      <c r="CQ652" s="176"/>
      <c r="CR652" s="176"/>
      <c r="CS652" s="176"/>
      <c r="CT652" s="176"/>
      <c r="CU652" s="176"/>
      <c r="CV652" s="176"/>
      <c r="CW652" s="176"/>
    </row>
    <row r="653" spans="1:101" s="179" customFormat="1" ht="20.100000000000001" customHeight="1">
      <c r="A653" s="657">
        <f t="shared" si="153"/>
        <v>610</v>
      </c>
      <c r="B653" s="196" t="str">
        <f t="shared" si="148"/>
        <v>Swansea Bay UHB</v>
      </c>
      <c r="C653" s="89"/>
      <c r="D653" s="89"/>
      <c r="E653" s="89"/>
      <c r="F653" s="89"/>
      <c r="G653" s="89"/>
      <c r="H653" s="197">
        <f t="shared" si="149"/>
        <v>0</v>
      </c>
      <c r="I653" s="197"/>
      <c r="J653" s="89"/>
      <c r="K653" s="90"/>
      <c r="L653" s="90"/>
      <c r="M653" s="89"/>
      <c r="N653" s="89"/>
      <c r="O653" s="89"/>
      <c r="P653" s="89"/>
      <c r="Q653" s="89"/>
      <c r="R653" s="122"/>
      <c r="S653" s="122"/>
      <c r="T653" s="122"/>
      <c r="U653" s="123"/>
      <c r="V653" s="123"/>
      <c r="W653" s="123"/>
      <c r="X653" s="122"/>
      <c r="Y653" s="122"/>
      <c r="Z653" s="122"/>
      <c r="AA653" s="122"/>
      <c r="AB653" s="122"/>
      <c r="AC653" s="122"/>
      <c r="AD653" s="197">
        <f t="shared" si="142"/>
        <v>0</v>
      </c>
      <c r="AE653" s="196" t="str">
        <f t="shared" si="154"/>
        <v/>
      </c>
      <c r="AF653" s="196" t="str">
        <f t="shared" si="143"/>
        <v/>
      </c>
      <c r="AG653" s="196" t="str">
        <f t="shared" si="144"/>
        <v/>
      </c>
      <c r="AH653" s="196" t="str">
        <f t="shared" si="145"/>
        <v/>
      </c>
      <c r="AI653" s="196" t="str">
        <f t="shared" si="146"/>
        <v/>
      </c>
      <c r="AJ653" s="196" t="str">
        <f t="shared" si="147"/>
        <v/>
      </c>
      <c r="AK653" s="196" t="str">
        <f t="shared" si="150"/>
        <v/>
      </c>
      <c r="AL653" s="196" t="str">
        <f t="shared" si="151"/>
        <v/>
      </c>
      <c r="AM653" s="176"/>
      <c r="AN653" s="176">
        <f t="shared" si="152"/>
        <v>0</v>
      </c>
      <c r="AO653" s="176"/>
      <c r="AP653" s="176"/>
      <c r="AQ653" s="176"/>
      <c r="AR653" s="176"/>
      <c r="AS653" s="176"/>
      <c r="AT653" s="176"/>
      <c r="AU653" s="176"/>
      <c r="AV653" s="176"/>
      <c r="AW653" s="176"/>
      <c r="AX653" s="176"/>
      <c r="AY653" s="176"/>
      <c r="AZ653" s="176"/>
      <c r="BA653" s="176"/>
      <c r="BB653" s="176"/>
      <c r="BC653" s="176"/>
      <c r="BD653" s="176"/>
      <c r="BE653" s="176"/>
      <c r="BF653" s="176"/>
      <c r="BG653" s="176"/>
      <c r="BH653" s="176"/>
      <c r="BI653" s="176"/>
      <c r="BJ653" s="176"/>
      <c r="BK653" s="176"/>
      <c r="BL653" s="176"/>
      <c r="BM653" s="176"/>
      <c r="BN653" s="176"/>
      <c r="BO653" s="176"/>
      <c r="BP653" s="176"/>
      <c r="BQ653" s="176"/>
      <c r="BR653" s="176"/>
      <c r="BS653" s="176"/>
      <c r="BT653" s="176"/>
      <c r="BU653" s="176"/>
      <c r="BV653" s="176"/>
      <c r="BW653" s="176"/>
      <c r="BX653" s="176"/>
      <c r="BY653" s="176"/>
      <c r="BZ653" s="176"/>
      <c r="CA653" s="176"/>
      <c r="CB653" s="176"/>
      <c r="CC653" s="176"/>
      <c r="CD653" s="176"/>
      <c r="CE653" s="176"/>
      <c r="CF653" s="176"/>
      <c r="CG653" s="176"/>
      <c r="CH653" s="176"/>
      <c r="CI653" s="176"/>
      <c r="CJ653" s="176"/>
      <c r="CK653" s="176"/>
      <c r="CL653" s="176"/>
      <c r="CM653" s="176"/>
      <c r="CN653" s="176"/>
      <c r="CO653" s="176"/>
      <c r="CP653" s="176"/>
      <c r="CQ653" s="176"/>
      <c r="CR653" s="176"/>
      <c r="CS653" s="176"/>
      <c r="CT653" s="176"/>
      <c r="CU653" s="176"/>
      <c r="CV653" s="176"/>
      <c r="CW653" s="176"/>
    </row>
    <row r="654" spans="1:101" s="179" customFormat="1" ht="20.100000000000001" customHeight="1">
      <c r="A654" s="657">
        <f t="shared" si="153"/>
        <v>611</v>
      </c>
      <c r="B654" s="196" t="str">
        <f t="shared" si="148"/>
        <v>Swansea Bay UHB</v>
      </c>
      <c r="C654" s="89"/>
      <c r="D654" s="89"/>
      <c r="E654" s="89"/>
      <c r="F654" s="89"/>
      <c r="G654" s="89"/>
      <c r="H654" s="197">
        <f t="shared" si="149"/>
        <v>0</v>
      </c>
      <c r="I654" s="197"/>
      <c r="J654" s="89"/>
      <c r="K654" s="90"/>
      <c r="L654" s="90"/>
      <c r="M654" s="89"/>
      <c r="N654" s="89"/>
      <c r="O654" s="89"/>
      <c r="P654" s="89"/>
      <c r="Q654" s="89"/>
      <c r="R654" s="122"/>
      <c r="S654" s="122"/>
      <c r="T654" s="122"/>
      <c r="U654" s="123"/>
      <c r="V654" s="123"/>
      <c r="W654" s="123"/>
      <c r="X654" s="122"/>
      <c r="Y654" s="122"/>
      <c r="Z654" s="122"/>
      <c r="AA654" s="122"/>
      <c r="AB654" s="122"/>
      <c r="AC654" s="122"/>
      <c r="AD654" s="197">
        <f t="shared" si="142"/>
        <v>0</v>
      </c>
      <c r="AE654" s="196" t="str">
        <f t="shared" si="154"/>
        <v/>
      </c>
      <c r="AF654" s="196" t="str">
        <f t="shared" si="143"/>
        <v/>
      </c>
      <c r="AG654" s="196" t="str">
        <f t="shared" si="144"/>
        <v/>
      </c>
      <c r="AH654" s="196" t="str">
        <f t="shared" si="145"/>
        <v/>
      </c>
      <c r="AI654" s="196" t="str">
        <f t="shared" si="146"/>
        <v/>
      </c>
      <c r="AJ654" s="196" t="str">
        <f t="shared" si="147"/>
        <v/>
      </c>
      <c r="AK654" s="196" t="str">
        <f t="shared" si="150"/>
        <v/>
      </c>
      <c r="AL654" s="196" t="str">
        <f t="shared" si="151"/>
        <v/>
      </c>
      <c r="AM654" s="176"/>
      <c r="AN654" s="176">
        <f t="shared" si="152"/>
        <v>0</v>
      </c>
      <c r="AO654" s="176"/>
      <c r="AP654" s="176"/>
      <c r="AQ654" s="176"/>
      <c r="AR654" s="176"/>
      <c r="AS654" s="176"/>
      <c r="AT654" s="176"/>
      <c r="AU654" s="176"/>
      <c r="AV654" s="176"/>
      <c r="AW654" s="176"/>
      <c r="AX654" s="176"/>
      <c r="AY654" s="176"/>
      <c r="AZ654" s="176"/>
      <c r="BA654" s="176"/>
      <c r="BB654" s="176"/>
      <c r="BC654" s="176"/>
      <c r="BD654" s="176"/>
      <c r="BE654" s="176"/>
      <c r="BF654" s="176"/>
      <c r="BG654" s="176"/>
      <c r="BH654" s="176"/>
      <c r="BI654" s="176"/>
      <c r="BJ654" s="176"/>
      <c r="BK654" s="176"/>
      <c r="BL654" s="176"/>
      <c r="BM654" s="176"/>
      <c r="BN654" s="176"/>
      <c r="BO654" s="176"/>
      <c r="BP654" s="176"/>
      <c r="BQ654" s="176"/>
      <c r="BR654" s="176"/>
      <c r="BS654" s="176"/>
      <c r="BT654" s="176"/>
      <c r="BU654" s="176"/>
      <c r="BV654" s="176"/>
      <c r="BW654" s="176"/>
      <c r="BX654" s="176"/>
      <c r="BY654" s="176"/>
      <c r="BZ654" s="176"/>
      <c r="CA654" s="176"/>
      <c r="CB654" s="176"/>
      <c r="CC654" s="176"/>
      <c r="CD654" s="176"/>
      <c r="CE654" s="176"/>
      <c r="CF654" s="176"/>
      <c r="CG654" s="176"/>
      <c r="CH654" s="176"/>
      <c r="CI654" s="176"/>
      <c r="CJ654" s="176"/>
      <c r="CK654" s="176"/>
      <c r="CL654" s="176"/>
      <c r="CM654" s="176"/>
      <c r="CN654" s="176"/>
      <c r="CO654" s="176"/>
      <c r="CP654" s="176"/>
      <c r="CQ654" s="176"/>
      <c r="CR654" s="176"/>
      <c r="CS654" s="176"/>
      <c r="CT654" s="176"/>
      <c r="CU654" s="176"/>
      <c r="CV654" s="176"/>
      <c r="CW654" s="176"/>
    </row>
    <row r="655" spans="1:101" s="179" customFormat="1" ht="20.100000000000001" customHeight="1">
      <c r="A655" s="657">
        <f t="shared" si="153"/>
        <v>612</v>
      </c>
      <c r="B655" s="196" t="str">
        <f t="shared" si="148"/>
        <v>Swansea Bay UHB</v>
      </c>
      <c r="C655" s="89"/>
      <c r="D655" s="89"/>
      <c r="E655" s="89"/>
      <c r="F655" s="89"/>
      <c r="G655" s="89"/>
      <c r="H655" s="197">
        <f t="shared" si="149"/>
        <v>0</v>
      </c>
      <c r="I655" s="197"/>
      <c r="J655" s="89"/>
      <c r="K655" s="90"/>
      <c r="L655" s="90"/>
      <c r="M655" s="89"/>
      <c r="N655" s="89"/>
      <c r="O655" s="89"/>
      <c r="P655" s="89"/>
      <c r="Q655" s="89"/>
      <c r="R655" s="122"/>
      <c r="S655" s="122"/>
      <c r="T655" s="122"/>
      <c r="U655" s="123"/>
      <c r="V655" s="123"/>
      <c r="W655" s="123"/>
      <c r="X655" s="122"/>
      <c r="Y655" s="122"/>
      <c r="Z655" s="122"/>
      <c r="AA655" s="122"/>
      <c r="AB655" s="122"/>
      <c r="AC655" s="122"/>
      <c r="AD655" s="197">
        <f t="shared" si="142"/>
        <v>0</v>
      </c>
      <c r="AE655" s="196" t="str">
        <f t="shared" si="154"/>
        <v/>
      </c>
      <c r="AF655" s="196" t="str">
        <f t="shared" si="143"/>
        <v/>
      </c>
      <c r="AG655" s="196" t="str">
        <f t="shared" si="144"/>
        <v/>
      </c>
      <c r="AH655" s="196" t="str">
        <f t="shared" si="145"/>
        <v/>
      </c>
      <c r="AI655" s="196" t="str">
        <f t="shared" si="146"/>
        <v/>
      </c>
      <c r="AJ655" s="196" t="str">
        <f t="shared" si="147"/>
        <v/>
      </c>
      <c r="AK655" s="196" t="str">
        <f t="shared" si="150"/>
        <v/>
      </c>
      <c r="AL655" s="196" t="str">
        <f t="shared" si="151"/>
        <v/>
      </c>
      <c r="AM655" s="176"/>
      <c r="AN655" s="176">
        <f t="shared" si="152"/>
        <v>0</v>
      </c>
      <c r="AO655" s="176"/>
      <c r="AP655" s="176"/>
      <c r="AQ655" s="176"/>
      <c r="AR655" s="176"/>
      <c r="AS655" s="176"/>
      <c r="AT655" s="176"/>
      <c r="AU655" s="176"/>
      <c r="AV655" s="176"/>
      <c r="AW655" s="176"/>
      <c r="AX655" s="176"/>
      <c r="AY655" s="176"/>
      <c r="AZ655" s="176"/>
      <c r="BA655" s="176"/>
      <c r="BB655" s="176"/>
      <c r="BC655" s="176"/>
      <c r="BD655" s="176"/>
      <c r="BE655" s="176"/>
      <c r="BF655" s="176"/>
      <c r="BG655" s="176"/>
      <c r="BH655" s="176"/>
      <c r="BI655" s="176"/>
      <c r="BJ655" s="176"/>
      <c r="BK655" s="176"/>
      <c r="BL655" s="176"/>
      <c r="BM655" s="176"/>
      <c r="BN655" s="176"/>
      <c r="BO655" s="176"/>
      <c r="BP655" s="176"/>
      <c r="BQ655" s="176"/>
      <c r="BR655" s="176"/>
      <c r="BS655" s="176"/>
      <c r="BT655" s="176"/>
      <c r="BU655" s="176"/>
      <c r="BV655" s="176"/>
      <c r="BW655" s="176"/>
      <c r="BX655" s="176"/>
      <c r="BY655" s="176"/>
      <c r="BZ655" s="176"/>
      <c r="CA655" s="176"/>
      <c r="CB655" s="176"/>
      <c r="CC655" s="176"/>
      <c r="CD655" s="176"/>
      <c r="CE655" s="176"/>
      <c r="CF655" s="176"/>
      <c r="CG655" s="176"/>
      <c r="CH655" s="176"/>
      <c r="CI655" s="176"/>
      <c r="CJ655" s="176"/>
      <c r="CK655" s="176"/>
      <c r="CL655" s="176"/>
      <c r="CM655" s="176"/>
      <c r="CN655" s="176"/>
      <c r="CO655" s="176"/>
      <c r="CP655" s="176"/>
      <c r="CQ655" s="176"/>
      <c r="CR655" s="176"/>
      <c r="CS655" s="176"/>
      <c r="CT655" s="176"/>
      <c r="CU655" s="176"/>
      <c r="CV655" s="176"/>
      <c r="CW655" s="176"/>
    </row>
    <row r="656" spans="1:101" s="179" customFormat="1" ht="20.100000000000001" customHeight="1">
      <c r="A656" s="657">
        <f t="shared" si="153"/>
        <v>613</v>
      </c>
      <c r="B656" s="196" t="str">
        <f t="shared" si="148"/>
        <v>Swansea Bay UHB</v>
      </c>
      <c r="C656" s="89"/>
      <c r="D656" s="89"/>
      <c r="E656" s="89"/>
      <c r="F656" s="89"/>
      <c r="G656" s="89"/>
      <c r="H656" s="197">
        <f t="shared" si="149"/>
        <v>0</v>
      </c>
      <c r="I656" s="197"/>
      <c r="J656" s="89"/>
      <c r="K656" s="90"/>
      <c r="L656" s="90"/>
      <c r="M656" s="89"/>
      <c r="N656" s="89"/>
      <c r="O656" s="89"/>
      <c r="P656" s="89"/>
      <c r="Q656" s="89"/>
      <c r="R656" s="122"/>
      <c r="S656" s="122"/>
      <c r="T656" s="122"/>
      <c r="U656" s="123"/>
      <c r="V656" s="123"/>
      <c r="W656" s="123"/>
      <c r="X656" s="122"/>
      <c r="Y656" s="122"/>
      <c r="Z656" s="122"/>
      <c r="AA656" s="122"/>
      <c r="AB656" s="122"/>
      <c r="AC656" s="122"/>
      <c r="AD656" s="197">
        <f t="shared" si="142"/>
        <v>0</v>
      </c>
      <c r="AE656" s="196" t="str">
        <f t="shared" si="154"/>
        <v/>
      </c>
      <c r="AF656" s="196" t="str">
        <f t="shared" si="143"/>
        <v/>
      </c>
      <c r="AG656" s="196" t="str">
        <f t="shared" si="144"/>
        <v/>
      </c>
      <c r="AH656" s="196" t="str">
        <f t="shared" si="145"/>
        <v/>
      </c>
      <c r="AI656" s="196" t="str">
        <f t="shared" si="146"/>
        <v/>
      </c>
      <c r="AJ656" s="196" t="str">
        <f t="shared" si="147"/>
        <v/>
      </c>
      <c r="AK656" s="196" t="str">
        <f t="shared" si="150"/>
        <v/>
      </c>
      <c r="AL656" s="196" t="str">
        <f t="shared" si="151"/>
        <v/>
      </c>
      <c r="AM656" s="176"/>
      <c r="AN656" s="176">
        <f t="shared" si="152"/>
        <v>0</v>
      </c>
      <c r="AO656" s="176"/>
      <c r="AP656" s="176"/>
      <c r="AQ656" s="176"/>
      <c r="AR656" s="176"/>
      <c r="AS656" s="176"/>
      <c r="AT656" s="176"/>
      <c r="AU656" s="176"/>
      <c r="AV656" s="176"/>
      <c r="AW656" s="176"/>
      <c r="AX656" s="176"/>
      <c r="AY656" s="176"/>
      <c r="AZ656" s="176"/>
      <c r="BA656" s="176"/>
      <c r="BB656" s="176"/>
      <c r="BC656" s="176"/>
      <c r="BD656" s="176"/>
      <c r="BE656" s="176"/>
      <c r="BF656" s="176"/>
      <c r="BG656" s="176"/>
      <c r="BH656" s="176"/>
      <c r="BI656" s="176"/>
      <c r="BJ656" s="176"/>
      <c r="BK656" s="176"/>
      <c r="BL656" s="176"/>
      <c r="BM656" s="176"/>
      <c r="BN656" s="176"/>
      <c r="BO656" s="176"/>
      <c r="BP656" s="176"/>
      <c r="BQ656" s="176"/>
      <c r="BR656" s="176"/>
      <c r="BS656" s="176"/>
      <c r="BT656" s="176"/>
      <c r="BU656" s="176"/>
      <c r="BV656" s="176"/>
      <c r="BW656" s="176"/>
      <c r="BX656" s="176"/>
      <c r="BY656" s="176"/>
      <c r="BZ656" s="176"/>
      <c r="CA656" s="176"/>
      <c r="CB656" s="176"/>
      <c r="CC656" s="176"/>
      <c r="CD656" s="176"/>
      <c r="CE656" s="176"/>
      <c r="CF656" s="176"/>
      <c r="CG656" s="176"/>
      <c r="CH656" s="176"/>
      <c r="CI656" s="176"/>
      <c r="CJ656" s="176"/>
      <c r="CK656" s="176"/>
      <c r="CL656" s="176"/>
      <c r="CM656" s="176"/>
      <c r="CN656" s="176"/>
      <c r="CO656" s="176"/>
      <c r="CP656" s="176"/>
      <c r="CQ656" s="176"/>
      <c r="CR656" s="176"/>
      <c r="CS656" s="176"/>
      <c r="CT656" s="176"/>
      <c r="CU656" s="176"/>
      <c r="CV656" s="176"/>
      <c r="CW656" s="176"/>
    </row>
    <row r="657" spans="1:101" s="179" customFormat="1" ht="20.100000000000001" customHeight="1">
      <c r="A657" s="657">
        <f t="shared" si="153"/>
        <v>614</v>
      </c>
      <c r="B657" s="196" t="str">
        <f t="shared" si="148"/>
        <v>Swansea Bay UHB</v>
      </c>
      <c r="C657" s="89"/>
      <c r="D657" s="89"/>
      <c r="E657" s="89"/>
      <c r="F657" s="89"/>
      <c r="G657" s="89"/>
      <c r="H657" s="197">
        <f t="shared" si="149"/>
        <v>0</v>
      </c>
      <c r="I657" s="197"/>
      <c r="J657" s="89"/>
      <c r="K657" s="90"/>
      <c r="L657" s="90"/>
      <c r="M657" s="89"/>
      <c r="N657" s="89"/>
      <c r="O657" s="89"/>
      <c r="P657" s="89"/>
      <c r="Q657" s="89"/>
      <c r="R657" s="122"/>
      <c r="S657" s="122"/>
      <c r="T657" s="122"/>
      <c r="U657" s="123"/>
      <c r="V657" s="123"/>
      <c r="W657" s="123"/>
      <c r="X657" s="122"/>
      <c r="Y657" s="122"/>
      <c r="Z657" s="122"/>
      <c r="AA657" s="122"/>
      <c r="AB657" s="122"/>
      <c r="AC657" s="122"/>
      <c r="AD657" s="197">
        <f t="shared" si="142"/>
        <v>0</v>
      </c>
      <c r="AE657" s="196" t="str">
        <f t="shared" si="154"/>
        <v/>
      </c>
      <c r="AF657" s="196" t="str">
        <f t="shared" si="143"/>
        <v/>
      </c>
      <c r="AG657" s="196" t="str">
        <f t="shared" si="144"/>
        <v/>
      </c>
      <c r="AH657" s="196" t="str">
        <f t="shared" si="145"/>
        <v/>
      </c>
      <c r="AI657" s="196" t="str">
        <f t="shared" si="146"/>
        <v/>
      </c>
      <c r="AJ657" s="196" t="str">
        <f t="shared" si="147"/>
        <v/>
      </c>
      <c r="AK657" s="196" t="str">
        <f t="shared" si="150"/>
        <v/>
      </c>
      <c r="AL657" s="196" t="str">
        <f t="shared" si="151"/>
        <v/>
      </c>
      <c r="AM657" s="176"/>
      <c r="AN657" s="176">
        <f t="shared" si="152"/>
        <v>0</v>
      </c>
      <c r="AO657" s="176"/>
      <c r="AP657" s="176"/>
      <c r="AQ657" s="176"/>
      <c r="AR657" s="176"/>
      <c r="AS657" s="176"/>
      <c r="AT657" s="176"/>
      <c r="AU657" s="176"/>
      <c r="AV657" s="176"/>
      <c r="AW657" s="176"/>
      <c r="AX657" s="176"/>
      <c r="AY657" s="176"/>
      <c r="AZ657" s="176"/>
      <c r="BA657" s="176"/>
      <c r="BB657" s="176"/>
      <c r="BC657" s="176"/>
      <c r="BD657" s="176"/>
      <c r="BE657" s="176"/>
      <c r="BF657" s="176"/>
      <c r="BG657" s="176"/>
      <c r="BH657" s="176"/>
      <c r="BI657" s="176"/>
      <c r="BJ657" s="176"/>
      <c r="BK657" s="176"/>
      <c r="BL657" s="176"/>
      <c r="BM657" s="176"/>
      <c r="BN657" s="176"/>
      <c r="BO657" s="176"/>
      <c r="BP657" s="176"/>
      <c r="BQ657" s="176"/>
      <c r="BR657" s="176"/>
      <c r="BS657" s="176"/>
      <c r="BT657" s="176"/>
      <c r="BU657" s="176"/>
      <c r="BV657" s="176"/>
      <c r="BW657" s="176"/>
      <c r="BX657" s="176"/>
      <c r="BY657" s="176"/>
      <c r="BZ657" s="176"/>
      <c r="CA657" s="176"/>
      <c r="CB657" s="176"/>
      <c r="CC657" s="176"/>
      <c r="CD657" s="176"/>
      <c r="CE657" s="176"/>
      <c r="CF657" s="176"/>
      <c r="CG657" s="176"/>
      <c r="CH657" s="176"/>
      <c r="CI657" s="176"/>
      <c r="CJ657" s="176"/>
      <c r="CK657" s="176"/>
      <c r="CL657" s="176"/>
      <c r="CM657" s="176"/>
      <c r="CN657" s="176"/>
      <c r="CO657" s="176"/>
      <c r="CP657" s="176"/>
      <c r="CQ657" s="176"/>
      <c r="CR657" s="176"/>
      <c r="CS657" s="176"/>
      <c r="CT657" s="176"/>
      <c r="CU657" s="176"/>
      <c r="CV657" s="176"/>
      <c r="CW657" s="176"/>
    </row>
    <row r="658" spans="1:101" s="179" customFormat="1" ht="20.100000000000001" customHeight="1">
      <c r="A658" s="657">
        <f t="shared" si="153"/>
        <v>615</v>
      </c>
      <c r="B658" s="196" t="str">
        <f t="shared" si="148"/>
        <v>Swansea Bay UHB</v>
      </c>
      <c r="C658" s="89"/>
      <c r="D658" s="89"/>
      <c r="E658" s="89"/>
      <c r="F658" s="89"/>
      <c r="G658" s="89"/>
      <c r="H658" s="197">
        <f t="shared" si="149"/>
        <v>0</v>
      </c>
      <c r="I658" s="197"/>
      <c r="J658" s="89"/>
      <c r="K658" s="90"/>
      <c r="L658" s="90"/>
      <c r="M658" s="89"/>
      <c r="N658" s="89"/>
      <c r="O658" s="89"/>
      <c r="P658" s="89"/>
      <c r="Q658" s="89"/>
      <c r="R658" s="122"/>
      <c r="S658" s="122"/>
      <c r="T658" s="122"/>
      <c r="U658" s="123"/>
      <c r="V658" s="123"/>
      <c r="W658" s="123"/>
      <c r="X658" s="122"/>
      <c r="Y658" s="122"/>
      <c r="Z658" s="122"/>
      <c r="AA658" s="122"/>
      <c r="AB658" s="122"/>
      <c r="AC658" s="122"/>
      <c r="AD658" s="197">
        <f t="shared" si="142"/>
        <v>0</v>
      </c>
      <c r="AE658" s="196" t="str">
        <f t="shared" si="154"/>
        <v/>
      </c>
      <c r="AF658" s="196" t="str">
        <f t="shared" si="143"/>
        <v/>
      </c>
      <c r="AG658" s="196" t="str">
        <f t="shared" si="144"/>
        <v/>
      </c>
      <c r="AH658" s="196" t="str">
        <f t="shared" si="145"/>
        <v/>
      </c>
      <c r="AI658" s="196" t="str">
        <f t="shared" si="146"/>
        <v/>
      </c>
      <c r="AJ658" s="196" t="str">
        <f t="shared" si="147"/>
        <v/>
      </c>
      <c r="AK658" s="196" t="str">
        <f t="shared" si="150"/>
        <v/>
      </c>
      <c r="AL658" s="196" t="str">
        <f t="shared" si="151"/>
        <v/>
      </c>
      <c r="AM658" s="176"/>
      <c r="AN658" s="176">
        <f t="shared" si="152"/>
        <v>0</v>
      </c>
      <c r="AO658" s="176"/>
      <c r="AP658" s="176"/>
      <c r="AQ658" s="176"/>
      <c r="AR658" s="176"/>
      <c r="AS658" s="176"/>
      <c r="AT658" s="176"/>
      <c r="AU658" s="176"/>
      <c r="AV658" s="176"/>
      <c r="AW658" s="176"/>
      <c r="AX658" s="176"/>
      <c r="AY658" s="176"/>
      <c r="AZ658" s="176"/>
      <c r="BA658" s="176"/>
      <c r="BB658" s="176"/>
      <c r="BC658" s="176"/>
      <c r="BD658" s="176"/>
      <c r="BE658" s="176"/>
      <c r="BF658" s="176"/>
      <c r="BG658" s="176"/>
      <c r="BH658" s="176"/>
      <c r="BI658" s="176"/>
      <c r="BJ658" s="176"/>
      <c r="BK658" s="176"/>
      <c r="BL658" s="176"/>
      <c r="BM658" s="176"/>
      <c r="BN658" s="176"/>
      <c r="BO658" s="176"/>
      <c r="BP658" s="176"/>
      <c r="BQ658" s="176"/>
      <c r="BR658" s="176"/>
      <c r="BS658" s="176"/>
      <c r="BT658" s="176"/>
      <c r="BU658" s="176"/>
      <c r="BV658" s="176"/>
      <c r="BW658" s="176"/>
      <c r="BX658" s="176"/>
      <c r="BY658" s="176"/>
      <c r="BZ658" s="176"/>
      <c r="CA658" s="176"/>
      <c r="CB658" s="176"/>
      <c r="CC658" s="176"/>
      <c r="CD658" s="176"/>
      <c r="CE658" s="176"/>
      <c r="CF658" s="176"/>
      <c r="CG658" s="176"/>
      <c r="CH658" s="176"/>
      <c r="CI658" s="176"/>
      <c r="CJ658" s="176"/>
      <c r="CK658" s="176"/>
      <c r="CL658" s="176"/>
      <c r="CM658" s="176"/>
      <c r="CN658" s="176"/>
      <c r="CO658" s="176"/>
      <c r="CP658" s="176"/>
      <c r="CQ658" s="176"/>
      <c r="CR658" s="176"/>
      <c r="CS658" s="176"/>
      <c r="CT658" s="176"/>
      <c r="CU658" s="176"/>
      <c r="CV658" s="176"/>
      <c r="CW658" s="176"/>
    </row>
    <row r="659" spans="1:101" s="179" customFormat="1" ht="20.100000000000001" customHeight="1">
      <c r="A659" s="657">
        <f t="shared" si="153"/>
        <v>616</v>
      </c>
      <c r="B659" s="196" t="str">
        <f t="shared" si="148"/>
        <v>Swansea Bay UHB</v>
      </c>
      <c r="C659" s="89"/>
      <c r="D659" s="89"/>
      <c r="E659" s="89"/>
      <c r="F659" s="89"/>
      <c r="G659" s="89"/>
      <c r="H659" s="197">
        <f t="shared" si="149"/>
        <v>0</v>
      </c>
      <c r="I659" s="197"/>
      <c r="J659" s="89"/>
      <c r="K659" s="90"/>
      <c r="L659" s="90"/>
      <c r="M659" s="89"/>
      <c r="N659" s="89"/>
      <c r="O659" s="89"/>
      <c r="P659" s="89"/>
      <c r="Q659" s="89"/>
      <c r="R659" s="122"/>
      <c r="S659" s="122"/>
      <c r="T659" s="122"/>
      <c r="U659" s="123"/>
      <c r="V659" s="123"/>
      <c r="W659" s="123"/>
      <c r="X659" s="122"/>
      <c r="Y659" s="122"/>
      <c r="Z659" s="122"/>
      <c r="AA659" s="122"/>
      <c r="AB659" s="122"/>
      <c r="AC659" s="122"/>
      <c r="AD659" s="197">
        <f t="shared" si="142"/>
        <v>0</v>
      </c>
      <c r="AE659" s="196" t="str">
        <f t="shared" si="154"/>
        <v/>
      </c>
      <c r="AF659" s="196" t="str">
        <f t="shared" si="143"/>
        <v/>
      </c>
      <c r="AG659" s="196" t="str">
        <f t="shared" si="144"/>
        <v/>
      </c>
      <c r="AH659" s="196" t="str">
        <f t="shared" si="145"/>
        <v/>
      </c>
      <c r="AI659" s="196" t="str">
        <f t="shared" si="146"/>
        <v/>
      </c>
      <c r="AJ659" s="196" t="str">
        <f t="shared" si="147"/>
        <v/>
      </c>
      <c r="AK659" s="196" t="str">
        <f t="shared" si="150"/>
        <v/>
      </c>
      <c r="AL659" s="196" t="str">
        <f t="shared" si="151"/>
        <v/>
      </c>
      <c r="AM659" s="176"/>
      <c r="AN659" s="176">
        <f t="shared" si="152"/>
        <v>0</v>
      </c>
      <c r="AO659" s="176"/>
      <c r="AP659" s="176"/>
      <c r="AQ659" s="176"/>
      <c r="AR659" s="176"/>
      <c r="AS659" s="176"/>
      <c r="AT659" s="176"/>
      <c r="AU659" s="176"/>
      <c r="AV659" s="176"/>
      <c r="AW659" s="176"/>
      <c r="AX659" s="176"/>
      <c r="AY659" s="176"/>
      <c r="AZ659" s="176"/>
      <c r="BA659" s="176"/>
      <c r="BB659" s="176"/>
      <c r="BC659" s="176"/>
      <c r="BD659" s="176"/>
      <c r="BE659" s="176"/>
      <c r="BF659" s="176"/>
      <c r="BG659" s="176"/>
      <c r="BH659" s="176"/>
      <c r="BI659" s="176"/>
      <c r="BJ659" s="176"/>
      <c r="BK659" s="176"/>
      <c r="BL659" s="176"/>
      <c r="BM659" s="176"/>
      <c r="BN659" s="176"/>
      <c r="BO659" s="176"/>
      <c r="BP659" s="176"/>
      <c r="BQ659" s="176"/>
      <c r="BR659" s="176"/>
      <c r="BS659" s="176"/>
      <c r="BT659" s="176"/>
      <c r="BU659" s="176"/>
      <c r="BV659" s="176"/>
      <c r="BW659" s="176"/>
      <c r="BX659" s="176"/>
      <c r="BY659" s="176"/>
      <c r="BZ659" s="176"/>
      <c r="CA659" s="176"/>
      <c r="CB659" s="176"/>
      <c r="CC659" s="176"/>
      <c r="CD659" s="176"/>
      <c r="CE659" s="176"/>
      <c r="CF659" s="176"/>
      <c r="CG659" s="176"/>
      <c r="CH659" s="176"/>
      <c r="CI659" s="176"/>
      <c r="CJ659" s="176"/>
      <c r="CK659" s="176"/>
      <c r="CL659" s="176"/>
      <c r="CM659" s="176"/>
      <c r="CN659" s="176"/>
      <c r="CO659" s="176"/>
      <c r="CP659" s="176"/>
      <c r="CQ659" s="176"/>
      <c r="CR659" s="176"/>
      <c r="CS659" s="176"/>
      <c r="CT659" s="176"/>
      <c r="CU659" s="176"/>
      <c r="CV659" s="176"/>
      <c r="CW659" s="176"/>
    </row>
    <row r="660" spans="1:101" s="179" customFormat="1" ht="20.100000000000001" customHeight="1">
      <c r="A660" s="657">
        <f t="shared" si="153"/>
        <v>617</v>
      </c>
      <c r="B660" s="196" t="str">
        <f t="shared" si="148"/>
        <v>Swansea Bay UHB</v>
      </c>
      <c r="C660" s="89"/>
      <c r="D660" s="89"/>
      <c r="E660" s="89"/>
      <c r="F660" s="89"/>
      <c r="G660" s="89"/>
      <c r="H660" s="197">
        <f t="shared" si="149"/>
        <v>0</v>
      </c>
      <c r="I660" s="197"/>
      <c r="J660" s="89"/>
      <c r="K660" s="90"/>
      <c r="L660" s="90"/>
      <c r="M660" s="89"/>
      <c r="N660" s="89"/>
      <c r="O660" s="89"/>
      <c r="P660" s="89"/>
      <c r="Q660" s="89"/>
      <c r="R660" s="122"/>
      <c r="S660" s="122"/>
      <c r="T660" s="122"/>
      <c r="U660" s="123"/>
      <c r="V660" s="123"/>
      <c r="W660" s="123"/>
      <c r="X660" s="122"/>
      <c r="Y660" s="122"/>
      <c r="Z660" s="122"/>
      <c r="AA660" s="122"/>
      <c r="AB660" s="122"/>
      <c r="AC660" s="122"/>
      <c r="AD660" s="197">
        <f t="shared" si="142"/>
        <v>0</v>
      </c>
      <c r="AE660" s="196" t="str">
        <f t="shared" si="154"/>
        <v/>
      </c>
      <c r="AF660" s="196" t="str">
        <f t="shared" si="143"/>
        <v/>
      </c>
      <c r="AG660" s="196" t="str">
        <f t="shared" si="144"/>
        <v/>
      </c>
      <c r="AH660" s="196" t="str">
        <f t="shared" si="145"/>
        <v/>
      </c>
      <c r="AI660" s="196" t="str">
        <f t="shared" si="146"/>
        <v/>
      </c>
      <c r="AJ660" s="196" t="str">
        <f t="shared" si="147"/>
        <v/>
      </c>
      <c r="AK660" s="196" t="str">
        <f t="shared" si="150"/>
        <v/>
      </c>
      <c r="AL660" s="196" t="str">
        <f t="shared" si="151"/>
        <v/>
      </c>
      <c r="AM660" s="176"/>
      <c r="AN660" s="176">
        <f t="shared" si="152"/>
        <v>0</v>
      </c>
      <c r="AO660" s="176"/>
      <c r="AP660" s="176"/>
      <c r="AQ660" s="176"/>
      <c r="AR660" s="176"/>
      <c r="AS660" s="176"/>
      <c r="AT660" s="176"/>
      <c r="AU660" s="176"/>
      <c r="AV660" s="176"/>
      <c r="AW660" s="176"/>
      <c r="AX660" s="176"/>
      <c r="AY660" s="176"/>
      <c r="AZ660" s="176"/>
      <c r="BA660" s="176"/>
      <c r="BB660" s="176"/>
      <c r="BC660" s="176"/>
      <c r="BD660" s="176"/>
      <c r="BE660" s="176"/>
      <c r="BF660" s="176"/>
      <c r="BG660" s="176"/>
      <c r="BH660" s="176"/>
      <c r="BI660" s="176"/>
      <c r="BJ660" s="176"/>
      <c r="BK660" s="176"/>
      <c r="BL660" s="176"/>
      <c r="BM660" s="176"/>
      <c r="BN660" s="176"/>
      <c r="BO660" s="176"/>
      <c r="BP660" s="176"/>
      <c r="BQ660" s="176"/>
      <c r="BR660" s="176"/>
      <c r="BS660" s="176"/>
      <c r="BT660" s="176"/>
      <c r="BU660" s="176"/>
      <c r="BV660" s="176"/>
      <c r="BW660" s="176"/>
      <c r="BX660" s="176"/>
      <c r="BY660" s="176"/>
      <c r="BZ660" s="176"/>
      <c r="CA660" s="176"/>
      <c r="CB660" s="176"/>
      <c r="CC660" s="176"/>
      <c r="CD660" s="176"/>
      <c r="CE660" s="176"/>
      <c r="CF660" s="176"/>
      <c r="CG660" s="176"/>
      <c r="CH660" s="176"/>
      <c r="CI660" s="176"/>
      <c r="CJ660" s="176"/>
      <c r="CK660" s="176"/>
      <c r="CL660" s="176"/>
      <c r="CM660" s="176"/>
      <c r="CN660" s="176"/>
      <c r="CO660" s="176"/>
      <c r="CP660" s="176"/>
      <c r="CQ660" s="176"/>
      <c r="CR660" s="176"/>
      <c r="CS660" s="176"/>
      <c r="CT660" s="176"/>
      <c r="CU660" s="176"/>
      <c r="CV660" s="176"/>
      <c r="CW660" s="176"/>
    </row>
    <row r="661" spans="1:101" s="179" customFormat="1" ht="20.100000000000001" customHeight="1">
      <c r="A661" s="657">
        <f t="shared" si="153"/>
        <v>618</v>
      </c>
      <c r="B661" s="196" t="str">
        <f t="shared" si="148"/>
        <v>Swansea Bay UHB</v>
      </c>
      <c r="C661" s="89"/>
      <c r="D661" s="89"/>
      <c r="E661" s="89"/>
      <c r="F661" s="89"/>
      <c r="G661" s="89"/>
      <c r="H661" s="197">
        <f t="shared" si="149"/>
        <v>0</v>
      </c>
      <c r="I661" s="197"/>
      <c r="J661" s="89"/>
      <c r="K661" s="90"/>
      <c r="L661" s="90"/>
      <c r="M661" s="89"/>
      <c r="N661" s="89"/>
      <c r="O661" s="89"/>
      <c r="P661" s="89"/>
      <c r="Q661" s="89"/>
      <c r="R661" s="122"/>
      <c r="S661" s="122"/>
      <c r="T661" s="122"/>
      <c r="U661" s="123"/>
      <c r="V661" s="123"/>
      <c r="W661" s="123"/>
      <c r="X661" s="122"/>
      <c r="Y661" s="122"/>
      <c r="Z661" s="122"/>
      <c r="AA661" s="122"/>
      <c r="AB661" s="122"/>
      <c r="AC661" s="122"/>
      <c r="AD661" s="197">
        <f t="shared" si="142"/>
        <v>0</v>
      </c>
      <c r="AE661" s="196" t="str">
        <f t="shared" si="154"/>
        <v/>
      </c>
      <c r="AF661" s="196" t="str">
        <f t="shared" si="143"/>
        <v/>
      </c>
      <c r="AG661" s="196" t="str">
        <f t="shared" si="144"/>
        <v/>
      </c>
      <c r="AH661" s="196" t="str">
        <f t="shared" si="145"/>
        <v/>
      </c>
      <c r="AI661" s="196" t="str">
        <f t="shared" si="146"/>
        <v/>
      </c>
      <c r="AJ661" s="196" t="str">
        <f t="shared" si="147"/>
        <v/>
      </c>
      <c r="AK661" s="196" t="str">
        <f t="shared" si="150"/>
        <v/>
      </c>
      <c r="AL661" s="196" t="str">
        <f t="shared" si="151"/>
        <v/>
      </c>
      <c r="AM661" s="176"/>
      <c r="AN661" s="176">
        <f t="shared" si="152"/>
        <v>0</v>
      </c>
      <c r="AO661" s="176"/>
      <c r="AP661" s="176"/>
      <c r="AQ661" s="176"/>
      <c r="AR661" s="176"/>
      <c r="AS661" s="176"/>
      <c r="AT661" s="176"/>
      <c r="AU661" s="176"/>
      <c r="AV661" s="176"/>
      <c r="AW661" s="176"/>
      <c r="AX661" s="176"/>
      <c r="AY661" s="176"/>
      <c r="AZ661" s="176"/>
      <c r="BA661" s="176"/>
      <c r="BB661" s="176"/>
      <c r="BC661" s="176"/>
      <c r="BD661" s="176"/>
      <c r="BE661" s="176"/>
      <c r="BF661" s="176"/>
      <c r="BG661" s="176"/>
      <c r="BH661" s="176"/>
      <c r="BI661" s="176"/>
      <c r="BJ661" s="176"/>
      <c r="BK661" s="176"/>
      <c r="BL661" s="176"/>
      <c r="BM661" s="176"/>
      <c r="BN661" s="176"/>
      <c r="BO661" s="176"/>
      <c r="BP661" s="176"/>
      <c r="BQ661" s="176"/>
      <c r="BR661" s="176"/>
      <c r="BS661" s="176"/>
      <c r="BT661" s="176"/>
      <c r="BU661" s="176"/>
      <c r="BV661" s="176"/>
      <c r="BW661" s="176"/>
      <c r="BX661" s="176"/>
      <c r="BY661" s="176"/>
      <c r="BZ661" s="176"/>
      <c r="CA661" s="176"/>
      <c r="CB661" s="176"/>
      <c r="CC661" s="176"/>
      <c r="CD661" s="176"/>
      <c r="CE661" s="176"/>
      <c r="CF661" s="176"/>
      <c r="CG661" s="176"/>
      <c r="CH661" s="176"/>
      <c r="CI661" s="176"/>
      <c r="CJ661" s="176"/>
      <c r="CK661" s="176"/>
      <c r="CL661" s="176"/>
      <c r="CM661" s="176"/>
      <c r="CN661" s="176"/>
      <c r="CO661" s="176"/>
      <c r="CP661" s="176"/>
      <c r="CQ661" s="176"/>
      <c r="CR661" s="176"/>
      <c r="CS661" s="176"/>
      <c r="CT661" s="176"/>
      <c r="CU661" s="176"/>
      <c r="CV661" s="176"/>
      <c r="CW661" s="176"/>
    </row>
    <row r="662" spans="1:101" s="179" customFormat="1" ht="20.100000000000001" customHeight="1">
      <c r="A662" s="657">
        <f t="shared" si="153"/>
        <v>619</v>
      </c>
      <c r="B662" s="196" t="str">
        <f t="shared" si="148"/>
        <v>Swansea Bay UHB</v>
      </c>
      <c r="C662" s="89"/>
      <c r="D662" s="89"/>
      <c r="E662" s="89"/>
      <c r="F662" s="89"/>
      <c r="G662" s="89"/>
      <c r="H662" s="197">
        <f t="shared" si="149"/>
        <v>0</v>
      </c>
      <c r="I662" s="197"/>
      <c r="J662" s="89"/>
      <c r="K662" s="90"/>
      <c r="L662" s="90"/>
      <c r="M662" s="89"/>
      <c r="N662" s="89"/>
      <c r="O662" s="89"/>
      <c r="P662" s="89"/>
      <c r="Q662" s="89"/>
      <c r="R662" s="122"/>
      <c r="S662" s="122"/>
      <c r="T662" s="122"/>
      <c r="U662" s="123"/>
      <c r="V662" s="123"/>
      <c r="W662" s="123"/>
      <c r="X662" s="122"/>
      <c r="Y662" s="122"/>
      <c r="Z662" s="122"/>
      <c r="AA662" s="122"/>
      <c r="AB662" s="122"/>
      <c r="AC662" s="122"/>
      <c r="AD662" s="197">
        <f t="shared" si="142"/>
        <v>0</v>
      </c>
      <c r="AE662" s="196" t="str">
        <f t="shared" si="154"/>
        <v/>
      </c>
      <c r="AF662" s="196" t="str">
        <f t="shared" si="143"/>
        <v/>
      </c>
      <c r="AG662" s="196" t="str">
        <f t="shared" si="144"/>
        <v/>
      </c>
      <c r="AH662" s="196" t="str">
        <f t="shared" si="145"/>
        <v/>
      </c>
      <c r="AI662" s="196" t="str">
        <f t="shared" si="146"/>
        <v/>
      </c>
      <c r="AJ662" s="196" t="str">
        <f t="shared" si="147"/>
        <v/>
      </c>
      <c r="AK662" s="196" t="str">
        <f t="shared" si="150"/>
        <v/>
      </c>
      <c r="AL662" s="196" t="str">
        <f t="shared" si="151"/>
        <v/>
      </c>
      <c r="AM662" s="176"/>
      <c r="AN662" s="176">
        <f t="shared" si="152"/>
        <v>0</v>
      </c>
      <c r="AO662" s="176"/>
      <c r="AP662" s="176"/>
      <c r="AQ662" s="176"/>
      <c r="AR662" s="176"/>
      <c r="AS662" s="176"/>
      <c r="AT662" s="176"/>
      <c r="AU662" s="176"/>
      <c r="AV662" s="176"/>
      <c r="AW662" s="176"/>
      <c r="AX662" s="176"/>
      <c r="AY662" s="176"/>
      <c r="AZ662" s="176"/>
      <c r="BA662" s="176"/>
      <c r="BB662" s="176"/>
      <c r="BC662" s="176"/>
      <c r="BD662" s="176"/>
      <c r="BE662" s="176"/>
      <c r="BF662" s="176"/>
      <c r="BG662" s="176"/>
      <c r="BH662" s="176"/>
      <c r="BI662" s="176"/>
      <c r="BJ662" s="176"/>
      <c r="BK662" s="176"/>
      <c r="BL662" s="176"/>
      <c r="BM662" s="176"/>
      <c r="BN662" s="176"/>
      <c r="BO662" s="176"/>
      <c r="BP662" s="176"/>
      <c r="BQ662" s="176"/>
      <c r="BR662" s="176"/>
      <c r="BS662" s="176"/>
      <c r="BT662" s="176"/>
      <c r="BU662" s="176"/>
      <c r="BV662" s="176"/>
      <c r="BW662" s="176"/>
      <c r="BX662" s="176"/>
      <c r="BY662" s="176"/>
      <c r="BZ662" s="176"/>
      <c r="CA662" s="176"/>
      <c r="CB662" s="176"/>
      <c r="CC662" s="176"/>
      <c r="CD662" s="176"/>
      <c r="CE662" s="176"/>
      <c r="CF662" s="176"/>
      <c r="CG662" s="176"/>
      <c r="CH662" s="176"/>
      <c r="CI662" s="176"/>
      <c r="CJ662" s="176"/>
      <c r="CK662" s="176"/>
      <c r="CL662" s="176"/>
      <c r="CM662" s="176"/>
      <c r="CN662" s="176"/>
      <c r="CO662" s="176"/>
      <c r="CP662" s="176"/>
      <c r="CQ662" s="176"/>
      <c r="CR662" s="176"/>
      <c r="CS662" s="176"/>
      <c r="CT662" s="176"/>
      <c r="CU662" s="176"/>
      <c r="CV662" s="176"/>
      <c r="CW662" s="176"/>
    </row>
    <row r="663" spans="1:101" s="179" customFormat="1" ht="20.100000000000001" customHeight="1">
      <c r="A663" s="657">
        <f t="shared" si="153"/>
        <v>620</v>
      </c>
      <c r="B663" s="196" t="str">
        <f t="shared" si="148"/>
        <v>Swansea Bay UHB</v>
      </c>
      <c r="C663" s="89"/>
      <c r="D663" s="89"/>
      <c r="E663" s="89"/>
      <c r="F663" s="89"/>
      <c r="G663" s="89"/>
      <c r="H663" s="197">
        <f t="shared" si="149"/>
        <v>0</v>
      </c>
      <c r="I663" s="197"/>
      <c r="J663" s="89"/>
      <c r="K663" s="90"/>
      <c r="L663" s="90"/>
      <c r="M663" s="89"/>
      <c r="N663" s="89"/>
      <c r="O663" s="89"/>
      <c r="P663" s="89"/>
      <c r="Q663" s="89"/>
      <c r="R663" s="122"/>
      <c r="S663" s="122"/>
      <c r="T663" s="122"/>
      <c r="U663" s="123"/>
      <c r="V663" s="123"/>
      <c r="W663" s="123"/>
      <c r="X663" s="122"/>
      <c r="Y663" s="122"/>
      <c r="Z663" s="122"/>
      <c r="AA663" s="122"/>
      <c r="AB663" s="122"/>
      <c r="AC663" s="122"/>
      <c r="AD663" s="197">
        <f t="shared" si="142"/>
        <v>0</v>
      </c>
      <c r="AE663" s="196" t="str">
        <f t="shared" si="154"/>
        <v/>
      </c>
      <c r="AF663" s="196" t="str">
        <f t="shared" si="143"/>
        <v/>
      </c>
      <c r="AG663" s="196" t="str">
        <f t="shared" si="144"/>
        <v/>
      </c>
      <c r="AH663" s="196" t="str">
        <f t="shared" si="145"/>
        <v/>
      </c>
      <c r="AI663" s="196" t="str">
        <f t="shared" si="146"/>
        <v/>
      </c>
      <c r="AJ663" s="196" t="str">
        <f t="shared" si="147"/>
        <v/>
      </c>
      <c r="AK663" s="196" t="str">
        <f t="shared" si="150"/>
        <v/>
      </c>
      <c r="AL663" s="196" t="str">
        <f t="shared" si="151"/>
        <v/>
      </c>
      <c r="AM663" s="176"/>
      <c r="AN663" s="176">
        <f t="shared" si="152"/>
        <v>0</v>
      </c>
      <c r="AO663" s="176"/>
      <c r="AP663" s="176"/>
      <c r="AQ663" s="176"/>
      <c r="AR663" s="176"/>
      <c r="AS663" s="176"/>
      <c r="AT663" s="176"/>
      <c r="AU663" s="176"/>
      <c r="AV663" s="176"/>
      <c r="AW663" s="176"/>
      <c r="AX663" s="176"/>
      <c r="AY663" s="176"/>
      <c r="AZ663" s="176"/>
      <c r="BA663" s="176"/>
      <c r="BB663" s="176"/>
      <c r="BC663" s="176"/>
      <c r="BD663" s="176"/>
      <c r="BE663" s="176"/>
      <c r="BF663" s="176"/>
      <c r="BG663" s="176"/>
      <c r="BH663" s="176"/>
      <c r="BI663" s="176"/>
      <c r="BJ663" s="176"/>
      <c r="BK663" s="176"/>
      <c r="BL663" s="176"/>
      <c r="BM663" s="176"/>
      <c r="BN663" s="176"/>
      <c r="BO663" s="176"/>
      <c r="BP663" s="176"/>
      <c r="BQ663" s="176"/>
      <c r="BR663" s="176"/>
      <c r="BS663" s="176"/>
      <c r="BT663" s="176"/>
      <c r="BU663" s="176"/>
      <c r="BV663" s="176"/>
      <c r="BW663" s="176"/>
      <c r="BX663" s="176"/>
      <c r="BY663" s="176"/>
      <c r="BZ663" s="176"/>
      <c r="CA663" s="176"/>
      <c r="CB663" s="176"/>
      <c r="CC663" s="176"/>
      <c r="CD663" s="176"/>
      <c r="CE663" s="176"/>
      <c r="CF663" s="176"/>
      <c r="CG663" s="176"/>
      <c r="CH663" s="176"/>
      <c r="CI663" s="176"/>
      <c r="CJ663" s="176"/>
      <c r="CK663" s="176"/>
      <c r="CL663" s="176"/>
      <c r="CM663" s="176"/>
      <c r="CN663" s="176"/>
      <c r="CO663" s="176"/>
      <c r="CP663" s="176"/>
      <c r="CQ663" s="176"/>
      <c r="CR663" s="176"/>
      <c r="CS663" s="176"/>
      <c r="CT663" s="176"/>
      <c r="CU663" s="176"/>
      <c r="CV663" s="176"/>
      <c r="CW663" s="176"/>
    </row>
    <row r="664" spans="1:101" s="179" customFormat="1" ht="20.100000000000001" customHeight="1">
      <c r="A664" s="657">
        <f t="shared" si="153"/>
        <v>621</v>
      </c>
      <c r="B664" s="196" t="str">
        <f t="shared" si="148"/>
        <v>Swansea Bay UHB</v>
      </c>
      <c r="C664" s="89"/>
      <c r="D664" s="89"/>
      <c r="E664" s="89"/>
      <c r="F664" s="89"/>
      <c r="G664" s="89"/>
      <c r="H664" s="197">
        <f t="shared" si="149"/>
        <v>0</v>
      </c>
      <c r="I664" s="197"/>
      <c r="J664" s="89"/>
      <c r="K664" s="90"/>
      <c r="L664" s="90"/>
      <c r="M664" s="89"/>
      <c r="N664" s="89"/>
      <c r="O664" s="89"/>
      <c r="P664" s="89"/>
      <c r="Q664" s="89"/>
      <c r="R664" s="122"/>
      <c r="S664" s="122"/>
      <c r="T664" s="122"/>
      <c r="U664" s="123"/>
      <c r="V664" s="123"/>
      <c r="W664" s="123"/>
      <c r="X664" s="122"/>
      <c r="Y664" s="122"/>
      <c r="Z664" s="122"/>
      <c r="AA664" s="122"/>
      <c r="AB664" s="122"/>
      <c r="AC664" s="122"/>
      <c r="AD664" s="197">
        <f t="shared" si="142"/>
        <v>0</v>
      </c>
      <c r="AE664" s="196" t="str">
        <f t="shared" si="154"/>
        <v/>
      </c>
      <c r="AF664" s="196" t="str">
        <f t="shared" si="143"/>
        <v/>
      </c>
      <c r="AG664" s="196" t="str">
        <f t="shared" si="144"/>
        <v/>
      </c>
      <c r="AH664" s="196" t="str">
        <f t="shared" si="145"/>
        <v/>
      </c>
      <c r="AI664" s="196" t="str">
        <f t="shared" si="146"/>
        <v/>
      </c>
      <c r="AJ664" s="196" t="str">
        <f t="shared" si="147"/>
        <v/>
      </c>
      <c r="AK664" s="196" t="str">
        <f t="shared" si="150"/>
        <v/>
      </c>
      <c r="AL664" s="196" t="str">
        <f t="shared" si="151"/>
        <v/>
      </c>
      <c r="AM664" s="176"/>
      <c r="AN664" s="176">
        <f t="shared" si="152"/>
        <v>0</v>
      </c>
      <c r="AO664" s="176"/>
      <c r="AP664" s="176"/>
      <c r="AQ664" s="176"/>
      <c r="AR664" s="176"/>
      <c r="AS664" s="176"/>
      <c r="AT664" s="176"/>
      <c r="AU664" s="176"/>
      <c r="AV664" s="176"/>
      <c r="AW664" s="176"/>
      <c r="AX664" s="176"/>
      <c r="AY664" s="176"/>
      <c r="AZ664" s="176"/>
      <c r="BA664" s="176"/>
      <c r="BB664" s="176"/>
      <c r="BC664" s="176"/>
      <c r="BD664" s="176"/>
      <c r="BE664" s="176"/>
      <c r="BF664" s="176"/>
      <c r="BG664" s="176"/>
      <c r="BH664" s="176"/>
      <c r="BI664" s="176"/>
      <c r="BJ664" s="176"/>
      <c r="BK664" s="176"/>
      <c r="BL664" s="176"/>
      <c r="BM664" s="176"/>
      <c r="BN664" s="176"/>
      <c r="BO664" s="176"/>
      <c r="BP664" s="176"/>
      <c r="BQ664" s="176"/>
      <c r="BR664" s="176"/>
      <c r="BS664" s="176"/>
      <c r="BT664" s="176"/>
      <c r="BU664" s="176"/>
      <c r="BV664" s="176"/>
      <c r="BW664" s="176"/>
      <c r="BX664" s="176"/>
      <c r="BY664" s="176"/>
      <c r="BZ664" s="176"/>
      <c r="CA664" s="176"/>
      <c r="CB664" s="176"/>
      <c r="CC664" s="176"/>
      <c r="CD664" s="176"/>
      <c r="CE664" s="176"/>
      <c r="CF664" s="176"/>
      <c r="CG664" s="176"/>
      <c r="CH664" s="176"/>
      <c r="CI664" s="176"/>
      <c r="CJ664" s="176"/>
      <c r="CK664" s="176"/>
      <c r="CL664" s="176"/>
      <c r="CM664" s="176"/>
      <c r="CN664" s="176"/>
      <c r="CO664" s="176"/>
      <c r="CP664" s="176"/>
      <c r="CQ664" s="176"/>
      <c r="CR664" s="176"/>
      <c r="CS664" s="176"/>
      <c r="CT664" s="176"/>
      <c r="CU664" s="176"/>
      <c r="CV664" s="176"/>
      <c r="CW664" s="176"/>
    </row>
    <row r="665" spans="1:101" s="179" customFormat="1" ht="20.100000000000001" customHeight="1">
      <c r="A665" s="657">
        <f t="shared" si="153"/>
        <v>622</v>
      </c>
      <c r="B665" s="196" t="str">
        <f t="shared" si="148"/>
        <v>Swansea Bay UHB</v>
      </c>
      <c r="C665" s="89"/>
      <c r="D665" s="89"/>
      <c r="E665" s="89"/>
      <c r="F665" s="89"/>
      <c r="G665" s="89"/>
      <c r="H665" s="197">
        <f t="shared" si="149"/>
        <v>0</v>
      </c>
      <c r="I665" s="197"/>
      <c r="J665" s="89"/>
      <c r="K665" s="90"/>
      <c r="L665" s="90"/>
      <c r="M665" s="89"/>
      <c r="N665" s="89"/>
      <c r="O665" s="89"/>
      <c r="P665" s="89"/>
      <c r="Q665" s="89"/>
      <c r="R665" s="122"/>
      <c r="S665" s="122"/>
      <c r="T665" s="122"/>
      <c r="U665" s="123"/>
      <c r="V665" s="123"/>
      <c r="W665" s="123"/>
      <c r="X665" s="122"/>
      <c r="Y665" s="122"/>
      <c r="Z665" s="122"/>
      <c r="AA665" s="122"/>
      <c r="AB665" s="122"/>
      <c r="AC665" s="122"/>
      <c r="AD665" s="197">
        <f t="shared" si="142"/>
        <v>0</v>
      </c>
      <c r="AE665" s="196" t="str">
        <f t="shared" si="154"/>
        <v/>
      </c>
      <c r="AF665" s="196" t="str">
        <f t="shared" si="143"/>
        <v/>
      </c>
      <c r="AG665" s="196" t="str">
        <f t="shared" si="144"/>
        <v/>
      </c>
      <c r="AH665" s="196" t="str">
        <f t="shared" si="145"/>
        <v/>
      </c>
      <c r="AI665" s="196" t="str">
        <f t="shared" si="146"/>
        <v/>
      </c>
      <c r="AJ665" s="196" t="str">
        <f t="shared" si="147"/>
        <v/>
      </c>
      <c r="AK665" s="196" t="str">
        <f t="shared" si="150"/>
        <v/>
      </c>
      <c r="AL665" s="196" t="str">
        <f t="shared" si="151"/>
        <v/>
      </c>
      <c r="AM665" s="176"/>
      <c r="AN665" s="176">
        <f t="shared" si="152"/>
        <v>0</v>
      </c>
      <c r="AO665" s="176"/>
      <c r="AP665" s="176"/>
      <c r="AQ665" s="176"/>
      <c r="AR665" s="176"/>
      <c r="AS665" s="176"/>
      <c r="AT665" s="176"/>
      <c r="AU665" s="176"/>
      <c r="AV665" s="176"/>
      <c r="AW665" s="176"/>
      <c r="AX665" s="176"/>
      <c r="AY665" s="176"/>
      <c r="AZ665" s="176"/>
      <c r="BA665" s="176"/>
      <c r="BB665" s="176"/>
      <c r="BC665" s="176"/>
      <c r="BD665" s="176"/>
      <c r="BE665" s="176"/>
      <c r="BF665" s="176"/>
      <c r="BG665" s="176"/>
      <c r="BH665" s="176"/>
      <c r="BI665" s="176"/>
      <c r="BJ665" s="176"/>
      <c r="BK665" s="176"/>
      <c r="BL665" s="176"/>
      <c r="BM665" s="176"/>
      <c r="BN665" s="176"/>
      <c r="BO665" s="176"/>
      <c r="BP665" s="176"/>
      <c r="BQ665" s="176"/>
      <c r="BR665" s="176"/>
      <c r="BS665" s="176"/>
      <c r="BT665" s="176"/>
      <c r="BU665" s="176"/>
      <c r="BV665" s="176"/>
      <c r="BW665" s="176"/>
      <c r="BX665" s="176"/>
      <c r="BY665" s="176"/>
      <c r="BZ665" s="176"/>
      <c r="CA665" s="176"/>
      <c r="CB665" s="176"/>
      <c r="CC665" s="176"/>
      <c r="CD665" s="176"/>
      <c r="CE665" s="176"/>
      <c r="CF665" s="176"/>
      <c r="CG665" s="176"/>
      <c r="CH665" s="176"/>
      <c r="CI665" s="176"/>
      <c r="CJ665" s="176"/>
      <c r="CK665" s="176"/>
      <c r="CL665" s="176"/>
      <c r="CM665" s="176"/>
      <c r="CN665" s="176"/>
      <c r="CO665" s="176"/>
      <c r="CP665" s="176"/>
      <c r="CQ665" s="176"/>
      <c r="CR665" s="176"/>
      <c r="CS665" s="176"/>
      <c r="CT665" s="176"/>
      <c r="CU665" s="176"/>
      <c r="CV665" s="176"/>
      <c r="CW665" s="176"/>
    </row>
    <row r="666" spans="1:101" s="179" customFormat="1" ht="20.100000000000001" customHeight="1">
      <c r="A666" s="657">
        <f t="shared" si="153"/>
        <v>623</v>
      </c>
      <c r="B666" s="196" t="str">
        <f t="shared" si="148"/>
        <v>Swansea Bay UHB</v>
      </c>
      <c r="C666" s="89"/>
      <c r="D666" s="89"/>
      <c r="E666" s="89"/>
      <c r="F666" s="89"/>
      <c r="G666" s="89"/>
      <c r="H666" s="197">
        <f t="shared" si="149"/>
        <v>0</v>
      </c>
      <c r="I666" s="197"/>
      <c r="J666" s="89"/>
      <c r="K666" s="90"/>
      <c r="L666" s="90"/>
      <c r="M666" s="89"/>
      <c r="N666" s="89"/>
      <c r="O666" s="89"/>
      <c r="P666" s="89"/>
      <c r="Q666" s="89"/>
      <c r="R666" s="122"/>
      <c r="S666" s="122"/>
      <c r="T666" s="122"/>
      <c r="U666" s="123"/>
      <c r="V666" s="123"/>
      <c r="W666" s="123"/>
      <c r="X666" s="122"/>
      <c r="Y666" s="122"/>
      <c r="Z666" s="122"/>
      <c r="AA666" s="122"/>
      <c r="AB666" s="122"/>
      <c r="AC666" s="122"/>
      <c r="AD666" s="197">
        <f t="shared" si="142"/>
        <v>0</v>
      </c>
      <c r="AE666" s="196" t="str">
        <f t="shared" si="154"/>
        <v/>
      </c>
      <c r="AF666" s="196" t="str">
        <f t="shared" si="143"/>
        <v/>
      </c>
      <c r="AG666" s="196" t="str">
        <f t="shared" si="144"/>
        <v/>
      </c>
      <c r="AH666" s="196" t="str">
        <f t="shared" si="145"/>
        <v/>
      </c>
      <c r="AI666" s="196" t="str">
        <f t="shared" si="146"/>
        <v/>
      </c>
      <c r="AJ666" s="196" t="str">
        <f t="shared" si="147"/>
        <v/>
      </c>
      <c r="AK666" s="196" t="str">
        <f t="shared" si="150"/>
        <v/>
      </c>
      <c r="AL666" s="196" t="str">
        <f t="shared" si="151"/>
        <v/>
      </c>
      <c r="AM666" s="176"/>
      <c r="AN666" s="176">
        <f t="shared" si="152"/>
        <v>0</v>
      </c>
      <c r="AO666" s="176"/>
      <c r="AP666" s="176"/>
      <c r="AQ666" s="176"/>
      <c r="AR666" s="176"/>
      <c r="AS666" s="176"/>
      <c r="AT666" s="176"/>
      <c r="AU666" s="176"/>
      <c r="AV666" s="176"/>
      <c r="AW666" s="176"/>
      <c r="AX666" s="176"/>
      <c r="AY666" s="176"/>
      <c r="AZ666" s="176"/>
      <c r="BA666" s="176"/>
      <c r="BB666" s="176"/>
      <c r="BC666" s="176"/>
      <c r="BD666" s="176"/>
      <c r="BE666" s="176"/>
      <c r="BF666" s="176"/>
      <c r="BG666" s="176"/>
      <c r="BH666" s="176"/>
      <c r="BI666" s="176"/>
      <c r="BJ666" s="176"/>
      <c r="BK666" s="176"/>
      <c r="BL666" s="176"/>
      <c r="BM666" s="176"/>
      <c r="BN666" s="176"/>
      <c r="BO666" s="176"/>
      <c r="BP666" s="176"/>
      <c r="BQ666" s="176"/>
      <c r="BR666" s="176"/>
      <c r="BS666" s="176"/>
      <c r="BT666" s="176"/>
      <c r="BU666" s="176"/>
      <c r="BV666" s="176"/>
      <c r="BW666" s="176"/>
      <c r="BX666" s="176"/>
      <c r="BY666" s="176"/>
      <c r="BZ666" s="176"/>
      <c r="CA666" s="176"/>
      <c r="CB666" s="176"/>
      <c r="CC666" s="176"/>
      <c r="CD666" s="176"/>
      <c r="CE666" s="176"/>
      <c r="CF666" s="176"/>
      <c r="CG666" s="176"/>
      <c r="CH666" s="176"/>
      <c r="CI666" s="176"/>
      <c r="CJ666" s="176"/>
      <c r="CK666" s="176"/>
      <c r="CL666" s="176"/>
      <c r="CM666" s="176"/>
      <c r="CN666" s="176"/>
      <c r="CO666" s="176"/>
      <c r="CP666" s="176"/>
      <c r="CQ666" s="176"/>
      <c r="CR666" s="176"/>
      <c r="CS666" s="176"/>
      <c r="CT666" s="176"/>
      <c r="CU666" s="176"/>
      <c r="CV666" s="176"/>
      <c r="CW666" s="176"/>
    </row>
    <row r="667" spans="1:101" s="179" customFormat="1" ht="20.100000000000001" customHeight="1">
      <c r="A667" s="657">
        <f t="shared" si="153"/>
        <v>624</v>
      </c>
      <c r="B667" s="196" t="str">
        <f t="shared" si="148"/>
        <v>Swansea Bay UHB</v>
      </c>
      <c r="C667" s="89"/>
      <c r="D667" s="89"/>
      <c r="E667" s="89"/>
      <c r="F667" s="89"/>
      <c r="G667" s="89"/>
      <c r="H667" s="197">
        <f t="shared" si="149"/>
        <v>0</v>
      </c>
      <c r="I667" s="197"/>
      <c r="J667" s="89"/>
      <c r="K667" s="90"/>
      <c r="L667" s="90"/>
      <c r="M667" s="89"/>
      <c r="N667" s="89"/>
      <c r="O667" s="89"/>
      <c r="P667" s="89"/>
      <c r="Q667" s="89"/>
      <c r="R667" s="122"/>
      <c r="S667" s="122"/>
      <c r="T667" s="122"/>
      <c r="U667" s="123"/>
      <c r="V667" s="123"/>
      <c r="W667" s="123"/>
      <c r="X667" s="122"/>
      <c r="Y667" s="122"/>
      <c r="Z667" s="122"/>
      <c r="AA667" s="122"/>
      <c r="AB667" s="122"/>
      <c r="AC667" s="122"/>
      <c r="AD667" s="197">
        <f t="shared" si="142"/>
        <v>0</v>
      </c>
      <c r="AE667" s="196" t="str">
        <f t="shared" si="154"/>
        <v/>
      </c>
      <c r="AF667" s="196" t="str">
        <f t="shared" si="143"/>
        <v/>
      </c>
      <c r="AG667" s="196" t="str">
        <f t="shared" si="144"/>
        <v/>
      </c>
      <c r="AH667" s="196" t="str">
        <f t="shared" si="145"/>
        <v/>
      </c>
      <c r="AI667" s="196" t="str">
        <f t="shared" si="146"/>
        <v/>
      </c>
      <c r="AJ667" s="196" t="str">
        <f t="shared" si="147"/>
        <v/>
      </c>
      <c r="AK667" s="196" t="str">
        <f t="shared" si="150"/>
        <v/>
      </c>
      <c r="AL667" s="196" t="str">
        <f t="shared" si="151"/>
        <v/>
      </c>
      <c r="AM667" s="176"/>
      <c r="AN667" s="176">
        <f t="shared" si="152"/>
        <v>0</v>
      </c>
      <c r="AO667" s="176"/>
      <c r="AP667" s="176"/>
      <c r="AQ667" s="176"/>
      <c r="AR667" s="176"/>
      <c r="AS667" s="176"/>
      <c r="AT667" s="176"/>
      <c r="AU667" s="176"/>
      <c r="AV667" s="176"/>
      <c r="AW667" s="176"/>
      <c r="AX667" s="176"/>
      <c r="AY667" s="176"/>
      <c r="AZ667" s="176"/>
      <c r="BA667" s="176"/>
      <c r="BB667" s="176"/>
      <c r="BC667" s="176"/>
      <c r="BD667" s="176"/>
      <c r="BE667" s="176"/>
      <c r="BF667" s="176"/>
      <c r="BG667" s="176"/>
      <c r="BH667" s="176"/>
      <c r="BI667" s="176"/>
      <c r="BJ667" s="176"/>
      <c r="BK667" s="176"/>
      <c r="BL667" s="176"/>
      <c r="BM667" s="176"/>
      <c r="BN667" s="176"/>
      <c r="BO667" s="176"/>
      <c r="BP667" s="176"/>
      <c r="BQ667" s="176"/>
      <c r="BR667" s="176"/>
      <c r="BS667" s="176"/>
      <c r="BT667" s="176"/>
      <c r="BU667" s="176"/>
      <c r="BV667" s="176"/>
      <c r="BW667" s="176"/>
      <c r="BX667" s="176"/>
      <c r="BY667" s="176"/>
      <c r="BZ667" s="176"/>
      <c r="CA667" s="176"/>
      <c r="CB667" s="176"/>
      <c r="CC667" s="176"/>
      <c r="CD667" s="176"/>
      <c r="CE667" s="176"/>
      <c r="CF667" s="176"/>
      <c r="CG667" s="176"/>
      <c r="CH667" s="176"/>
      <c r="CI667" s="176"/>
      <c r="CJ667" s="176"/>
      <c r="CK667" s="176"/>
      <c r="CL667" s="176"/>
      <c r="CM667" s="176"/>
      <c r="CN667" s="176"/>
      <c r="CO667" s="176"/>
      <c r="CP667" s="176"/>
      <c r="CQ667" s="176"/>
      <c r="CR667" s="176"/>
      <c r="CS667" s="176"/>
      <c r="CT667" s="176"/>
      <c r="CU667" s="176"/>
      <c r="CV667" s="176"/>
      <c r="CW667" s="176"/>
    </row>
    <row r="668" spans="1:101" s="179" customFormat="1" ht="20.100000000000001" customHeight="1">
      <c r="A668" s="657">
        <f t="shared" si="153"/>
        <v>625</v>
      </c>
      <c r="B668" s="196" t="str">
        <f t="shared" si="148"/>
        <v>Swansea Bay UHB</v>
      </c>
      <c r="C668" s="89"/>
      <c r="D668" s="89"/>
      <c r="E668" s="89"/>
      <c r="F668" s="89"/>
      <c r="G668" s="89"/>
      <c r="H668" s="197">
        <f t="shared" si="149"/>
        <v>0</v>
      </c>
      <c r="I668" s="197"/>
      <c r="J668" s="89"/>
      <c r="K668" s="90"/>
      <c r="L668" s="90"/>
      <c r="M668" s="89"/>
      <c r="N668" s="89"/>
      <c r="O668" s="89"/>
      <c r="P668" s="89"/>
      <c r="Q668" s="89"/>
      <c r="R668" s="122"/>
      <c r="S668" s="122"/>
      <c r="T668" s="122"/>
      <c r="U668" s="123"/>
      <c r="V668" s="123"/>
      <c r="W668" s="123"/>
      <c r="X668" s="122"/>
      <c r="Y668" s="122"/>
      <c r="Z668" s="122"/>
      <c r="AA668" s="122"/>
      <c r="AB668" s="122"/>
      <c r="AC668" s="122"/>
      <c r="AD668" s="197">
        <f t="shared" si="142"/>
        <v>0</v>
      </c>
      <c r="AE668" s="196" t="str">
        <f t="shared" si="154"/>
        <v/>
      </c>
      <c r="AF668" s="196" t="str">
        <f t="shared" si="143"/>
        <v/>
      </c>
      <c r="AG668" s="196" t="str">
        <f t="shared" si="144"/>
        <v/>
      </c>
      <c r="AH668" s="196" t="str">
        <f t="shared" si="145"/>
        <v/>
      </c>
      <c r="AI668" s="196" t="str">
        <f t="shared" si="146"/>
        <v/>
      </c>
      <c r="AJ668" s="196" t="str">
        <f t="shared" si="147"/>
        <v/>
      </c>
      <c r="AK668" s="196" t="str">
        <f t="shared" si="150"/>
        <v/>
      </c>
      <c r="AL668" s="196" t="str">
        <f t="shared" si="151"/>
        <v/>
      </c>
      <c r="AM668" s="176"/>
      <c r="AN668" s="176">
        <f t="shared" si="152"/>
        <v>0</v>
      </c>
      <c r="AO668" s="176"/>
      <c r="AP668" s="176"/>
      <c r="AQ668" s="176"/>
      <c r="AR668" s="176"/>
      <c r="AS668" s="176"/>
      <c r="AT668" s="176"/>
      <c r="AU668" s="176"/>
      <c r="AV668" s="176"/>
      <c r="AW668" s="176"/>
      <c r="AX668" s="176"/>
      <c r="AY668" s="176"/>
      <c r="AZ668" s="176"/>
      <c r="BA668" s="176"/>
      <c r="BB668" s="176"/>
      <c r="BC668" s="176"/>
      <c r="BD668" s="176"/>
      <c r="BE668" s="176"/>
      <c r="BF668" s="176"/>
      <c r="BG668" s="176"/>
      <c r="BH668" s="176"/>
      <c r="BI668" s="176"/>
      <c r="BJ668" s="176"/>
      <c r="BK668" s="176"/>
      <c r="BL668" s="176"/>
      <c r="BM668" s="176"/>
      <c r="BN668" s="176"/>
      <c r="BO668" s="176"/>
      <c r="BP668" s="176"/>
      <c r="BQ668" s="176"/>
      <c r="BR668" s="176"/>
      <c r="BS668" s="176"/>
      <c r="BT668" s="176"/>
      <c r="BU668" s="176"/>
      <c r="BV668" s="176"/>
      <c r="BW668" s="176"/>
      <c r="BX668" s="176"/>
      <c r="BY668" s="176"/>
      <c r="BZ668" s="176"/>
      <c r="CA668" s="176"/>
      <c r="CB668" s="176"/>
      <c r="CC668" s="176"/>
      <c r="CD668" s="176"/>
      <c r="CE668" s="176"/>
      <c r="CF668" s="176"/>
      <c r="CG668" s="176"/>
      <c r="CH668" s="176"/>
      <c r="CI668" s="176"/>
      <c r="CJ668" s="176"/>
      <c r="CK668" s="176"/>
      <c r="CL668" s="176"/>
      <c r="CM668" s="176"/>
      <c r="CN668" s="176"/>
      <c r="CO668" s="176"/>
      <c r="CP668" s="176"/>
      <c r="CQ668" s="176"/>
      <c r="CR668" s="176"/>
      <c r="CS668" s="176"/>
      <c r="CT668" s="176"/>
      <c r="CU668" s="176"/>
      <c r="CV668" s="176"/>
      <c r="CW668" s="176"/>
    </row>
    <row r="669" spans="1:101" s="179" customFormat="1" ht="20.100000000000001" customHeight="1">
      <c r="A669" s="657">
        <f t="shared" si="153"/>
        <v>626</v>
      </c>
      <c r="B669" s="196" t="str">
        <f t="shared" si="148"/>
        <v>Swansea Bay UHB</v>
      </c>
      <c r="C669" s="89"/>
      <c r="D669" s="89"/>
      <c r="E669" s="89"/>
      <c r="F669" s="89"/>
      <c r="G669" s="89"/>
      <c r="H669" s="197">
        <f t="shared" si="149"/>
        <v>0</v>
      </c>
      <c r="I669" s="197"/>
      <c r="J669" s="89"/>
      <c r="K669" s="90"/>
      <c r="L669" s="90"/>
      <c r="M669" s="89"/>
      <c r="N669" s="89"/>
      <c r="O669" s="89"/>
      <c r="P669" s="89"/>
      <c r="Q669" s="89"/>
      <c r="R669" s="122"/>
      <c r="S669" s="122"/>
      <c r="T669" s="122"/>
      <c r="U669" s="123"/>
      <c r="V669" s="123"/>
      <c r="W669" s="123"/>
      <c r="X669" s="122"/>
      <c r="Y669" s="122"/>
      <c r="Z669" s="122"/>
      <c r="AA669" s="122"/>
      <c r="AB669" s="122"/>
      <c r="AC669" s="122"/>
      <c r="AD669" s="197">
        <f t="shared" si="142"/>
        <v>0</v>
      </c>
      <c r="AE669" s="196" t="str">
        <f t="shared" si="154"/>
        <v/>
      </c>
      <c r="AF669" s="196" t="str">
        <f t="shared" si="143"/>
        <v/>
      </c>
      <c r="AG669" s="196" t="str">
        <f t="shared" si="144"/>
        <v/>
      </c>
      <c r="AH669" s="196" t="str">
        <f t="shared" si="145"/>
        <v/>
      </c>
      <c r="AI669" s="196" t="str">
        <f t="shared" si="146"/>
        <v/>
      </c>
      <c r="AJ669" s="196" t="str">
        <f t="shared" si="147"/>
        <v/>
      </c>
      <c r="AK669" s="196" t="str">
        <f t="shared" si="150"/>
        <v/>
      </c>
      <c r="AL669" s="196" t="str">
        <f t="shared" si="151"/>
        <v/>
      </c>
      <c r="AM669" s="176"/>
      <c r="AN669" s="176">
        <f t="shared" si="152"/>
        <v>0</v>
      </c>
      <c r="AO669" s="176"/>
      <c r="AP669" s="176"/>
      <c r="AQ669" s="176"/>
      <c r="AR669" s="176"/>
      <c r="AS669" s="176"/>
      <c r="AT669" s="176"/>
      <c r="AU669" s="176"/>
      <c r="AV669" s="176"/>
      <c r="AW669" s="176"/>
      <c r="AX669" s="176"/>
      <c r="AY669" s="176"/>
      <c r="AZ669" s="176"/>
      <c r="BA669" s="176"/>
      <c r="BB669" s="176"/>
      <c r="BC669" s="176"/>
      <c r="BD669" s="176"/>
      <c r="BE669" s="176"/>
      <c r="BF669" s="176"/>
      <c r="BG669" s="176"/>
      <c r="BH669" s="176"/>
      <c r="BI669" s="176"/>
      <c r="BJ669" s="176"/>
      <c r="BK669" s="176"/>
      <c r="BL669" s="176"/>
      <c r="BM669" s="176"/>
      <c r="BN669" s="176"/>
      <c r="BO669" s="176"/>
      <c r="BP669" s="176"/>
      <c r="BQ669" s="176"/>
      <c r="BR669" s="176"/>
      <c r="BS669" s="176"/>
      <c r="BT669" s="176"/>
      <c r="BU669" s="176"/>
      <c r="BV669" s="176"/>
      <c r="BW669" s="176"/>
      <c r="BX669" s="176"/>
      <c r="BY669" s="176"/>
      <c r="BZ669" s="176"/>
      <c r="CA669" s="176"/>
      <c r="CB669" s="176"/>
      <c r="CC669" s="176"/>
      <c r="CD669" s="176"/>
      <c r="CE669" s="176"/>
      <c r="CF669" s="176"/>
      <c r="CG669" s="176"/>
      <c r="CH669" s="176"/>
      <c r="CI669" s="176"/>
      <c r="CJ669" s="176"/>
      <c r="CK669" s="176"/>
      <c r="CL669" s="176"/>
      <c r="CM669" s="176"/>
      <c r="CN669" s="176"/>
      <c r="CO669" s="176"/>
      <c r="CP669" s="176"/>
      <c r="CQ669" s="176"/>
      <c r="CR669" s="176"/>
      <c r="CS669" s="176"/>
      <c r="CT669" s="176"/>
      <c r="CU669" s="176"/>
      <c r="CV669" s="176"/>
      <c r="CW669" s="176"/>
    </row>
    <row r="670" spans="1:101" s="179" customFormat="1" ht="20.100000000000001" customHeight="1">
      <c r="A670" s="657">
        <f t="shared" si="153"/>
        <v>627</v>
      </c>
      <c r="B670" s="196" t="str">
        <f t="shared" si="148"/>
        <v>Swansea Bay UHB</v>
      </c>
      <c r="C670" s="89"/>
      <c r="D670" s="89"/>
      <c r="E670" s="89"/>
      <c r="F670" s="89"/>
      <c r="G670" s="89"/>
      <c r="H670" s="197">
        <f t="shared" si="149"/>
        <v>0</v>
      </c>
      <c r="I670" s="197"/>
      <c r="J670" s="89"/>
      <c r="K670" s="90"/>
      <c r="L670" s="90"/>
      <c r="M670" s="89"/>
      <c r="N670" s="89"/>
      <c r="O670" s="89"/>
      <c r="P670" s="89"/>
      <c r="Q670" s="89"/>
      <c r="R670" s="122"/>
      <c r="S670" s="122"/>
      <c r="T670" s="122"/>
      <c r="U670" s="123"/>
      <c r="V670" s="123"/>
      <c r="W670" s="123"/>
      <c r="X670" s="122"/>
      <c r="Y670" s="122"/>
      <c r="Z670" s="122"/>
      <c r="AA670" s="122"/>
      <c r="AB670" s="122"/>
      <c r="AC670" s="122"/>
      <c r="AD670" s="197">
        <f t="shared" si="142"/>
        <v>0</v>
      </c>
      <c r="AE670" s="196" t="str">
        <f t="shared" si="154"/>
        <v/>
      </c>
      <c r="AF670" s="196" t="str">
        <f t="shared" si="143"/>
        <v/>
      </c>
      <c r="AG670" s="196" t="str">
        <f t="shared" si="144"/>
        <v/>
      </c>
      <c r="AH670" s="196" t="str">
        <f t="shared" si="145"/>
        <v/>
      </c>
      <c r="AI670" s="196" t="str">
        <f t="shared" si="146"/>
        <v/>
      </c>
      <c r="AJ670" s="196" t="str">
        <f t="shared" si="147"/>
        <v/>
      </c>
      <c r="AK670" s="196" t="str">
        <f t="shared" si="150"/>
        <v/>
      </c>
      <c r="AL670" s="196" t="str">
        <f t="shared" si="151"/>
        <v/>
      </c>
      <c r="AM670" s="176"/>
      <c r="AN670" s="176">
        <f t="shared" si="152"/>
        <v>0</v>
      </c>
      <c r="AO670" s="176"/>
      <c r="AP670" s="176"/>
      <c r="AQ670" s="176"/>
      <c r="AR670" s="176"/>
      <c r="AS670" s="176"/>
      <c r="AT670" s="176"/>
      <c r="AU670" s="176"/>
      <c r="AV670" s="176"/>
      <c r="AW670" s="176"/>
      <c r="AX670" s="176"/>
      <c r="AY670" s="176"/>
      <c r="AZ670" s="176"/>
      <c r="BA670" s="176"/>
      <c r="BB670" s="176"/>
      <c r="BC670" s="176"/>
      <c r="BD670" s="176"/>
      <c r="BE670" s="176"/>
      <c r="BF670" s="176"/>
      <c r="BG670" s="176"/>
      <c r="BH670" s="176"/>
      <c r="BI670" s="176"/>
      <c r="BJ670" s="176"/>
      <c r="BK670" s="176"/>
      <c r="BL670" s="176"/>
      <c r="BM670" s="176"/>
      <c r="BN670" s="176"/>
      <c r="BO670" s="176"/>
      <c r="BP670" s="176"/>
      <c r="BQ670" s="176"/>
      <c r="BR670" s="176"/>
      <c r="BS670" s="176"/>
      <c r="BT670" s="176"/>
      <c r="BU670" s="176"/>
      <c r="BV670" s="176"/>
      <c r="BW670" s="176"/>
      <c r="BX670" s="176"/>
      <c r="BY670" s="176"/>
      <c r="BZ670" s="176"/>
      <c r="CA670" s="176"/>
      <c r="CB670" s="176"/>
      <c r="CC670" s="176"/>
      <c r="CD670" s="176"/>
      <c r="CE670" s="176"/>
      <c r="CF670" s="176"/>
      <c r="CG670" s="176"/>
      <c r="CH670" s="176"/>
      <c r="CI670" s="176"/>
      <c r="CJ670" s="176"/>
      <c r="CK670" s="176"/>
      <c r="CL670" s="176"/>
      <c r="CM670" s="176"/>
      <c r="CN670" s="176"/>
      <c r="CO670" s="176"/>
      <c r="CP670" s="176"/>
      <c r="CQ670" s="176"/>
      <c r="CR670" s="176"/>
      <c r="CS670" s="176"/>
      <c r="CT670" s="176"/>
      <c r="CU670" s="176"/>
      <c r="CV670" s="176"/>
      <c r="CW670" s="176"/>
    </row>
    <row r="671" spans="1:101" s="179" customFormat="1" ht="20.100000000000001" customHeight="1">
      <c r="A671" s="657">
        <f t="shared" si="153"/>
        <v>628</v>
      </c>
      <c r="B671" s="196" t="str">
        <f t="shared" si="148"/>
        <v>Swansea Bay UHB</v>
      </c>
      <c r="C671" s="89"/>
      <c r="D671" s="89"/>
      <c r="E671" s="89"/>
      <c r="F671" s="89"/>
      <c r="G671" s="89"/>
      <c r="H671" s="197">
        <f t="shared" si="149"/>
        <v>0</v>
      </c>
      <c r="I671" s="197"/>
      <c r="J671" s="89"/>
      <c r="K671" s="90"/>
      <c r="L671" s="90"/>
      <c r="M671" s="89"/>
      <c r="N671" s="89"/>
      <c r="O671" s="89"/>
      <c r="P671" s="89"/>
      <c r="Q671" s="89"/>
      <c r="R671" s="122"/>
      <c r="S671" s="122"/>
      <c r="T671" s="122"/>
      <c r="U671" s="123"/>
      <c r="V671" s="123"/>
      <c r="W671" s="123"/>
      <c r="X671" s="122"/>
      <c r="Y671" s="122"/>
      <c r="Z671" s="122"/>
      <c r="AA671" s="122"/>
      <c r="AB671" s="122"/>
      <c r="AC671" s="122"/>
      <c r="AD671" s="197">
        <f t="shared" si="142"/>
        <v>0</v>
      </c>
      <c r="AE671" s="196" t="str">
        <f t="shared" si="154"/>
        <v/>
      </c>
      <c r="AF671" s="196" t="str">
        <f t="shared" si="143"/>
        <v/>
      </c>
      <c r="AG671" s="196" t="str">
        <f t="shared" si="144"/>
        <v/>
      </c>
      <c r="AH671" s="196" t="str">
        <f t="shared" si="145"/>
        <v/>
      </c>
      <c r="AI671" s="196" t="str">
        <f t="shared" si="146"/>
        <v/>
      </c>
      <c r="AJ671" s="196" t="str">
        <f t="shared" si="147"/>
        <v/>
      </c>
      <c r="AK671" s="196" t="str">
        <f t="shared" si="150"/>
        <v/>
      </c>
      <c r="AL671" s="196" t="str">
        <f t="shared" si="151"/>
        <v/>
      </c>
      <c r="AM671" s="176"/>
      <c r="AN671" s="176">
        <f t="shared" si="152"/>
        <v>0</v>
      </c>
      <c r="AO671" s="176"/>
      <c r="AP671" s="176"/>
      <c r="AQ671" s="176"/>
      <c r="AR671" s="176"/>
      <c r="AS671" s="176"/>
      <c r="AT671" s="176"/>
      <c r="AU671" s="176"/>
      <c r="AV671" s="176"/>
      <c r="AW671" s="176"/>
      <c r="AX671" s="176"/>
      <c r="AY671" s="176"/>
      <c r="AZ671" s="176"/>
      <c r="BA671" s="176"/>
      <c r="BB671" s="176"/>
      <c r="BC671" s="176"/>
      <c r="BD671" s="176"/>
      <c r="BE671" s="176"/>
      <c r="BF671" s="176"/>
      <c r="BG671" s="176"/>
      <c r="BH671" s="176"/>
      <c r="BI671" s="176"/>
      <c r="BJ671" s="176"/>
      <c r="BK671" s="176"/>
      <c r="BL671" s="176"/>
      <c r="BM671" s="176"/>
      <c r="BN671" s="176"/>
      <c r="BO671" s="176"/>
      <c r="BP671" s="176"/>
      <c r="BQ671" s="176"/>
      <c r="BR671" s="176"/>
      <c r="BS671" s="176"/>
      <c r="BT671" s="176"/>
      <c r="BU671" s="176"/>
      <c r="BV671" s="176"/>
      <c r="BW671" s="176"/>
      <c r="BX671" s="176"/>
      <c r="BY671" s="176"/>
      <c r="BZ671" s="176"/>
      <c r="CA671" s="176"/>
      <c r="CB671" s="176"/>
      <c r="CC671" s="176"/>
      <c r="CD671" s="176"/>
      <c r="CE671" s="176"/>
      <c r="CF671" s="176"/>
      <c r="CG671" s="176"/>
      <c r="CH671" s="176"/>
      <c r="CI671" s="176"/>
      <c r="CJ671" s="176"/>
      <c r="CK671" s="176"/>
      <c r="CL671" s="176"/>
      <c r="CM671" s="176"/>
      <c r="CN671" s="176"/>
      <c r="CO671" s="176"/>
      <c r="CP671" s="176"/>
      <c r="CQ671" s="176"/>
      <c r="CR671" s="176"/>
      <c r="CS671" s="176"/>
      <c r="CT671" s="176"/>
      <c r="CU671" s="176"/>
      <c r="CV671" s="176"/>
      <c r="CW671" s="176"/>
    </row>
    <row r="672" spans="1:101" s="179" customFormat="1" ht="20.100000000000001" customHeight="1">
      <c r="A672" s="657">
        <f t="shared" si="153"/>
        <v>629</v>
      </c>
      <c r="B672" s="196" t="str">
        <f t="shared" si="148"/>
        <v>Swansea Bay UHB</v>
      </c>
      <c r="C672" s="89"/>
      <c r="D672" s="89"/>
      <c r="E672" s="89"/>
      <c r="F672" s="89"/>
      <c r="G672" s="89"/>
      <c r="H672" s="197">
        <f t="shared" si="149"/>
        <v>0</v>
      </c>
      <c r="I672" s="197"/>
      <c r="J672" s="89"/>
      <c r="K672" s="90"/>
      <c r="L672" s="90"/>
      <c r="M672" s="89"/>
      <c r="N672" s="89"/>
      <c r="O672" s="89"/>
      <c r="P672" s="89"/>
      <c r="Q672" s="89"/>
      <c r="R672" s="122"/>
      <c r="S672" s="122"/>
      <c r="T672" s="122"/>
      <c r="U672" s="123"/>
      <c r="V672" s="123"/>
      <c r="W672" s="123"/>
      <c r="X672" s="122"/>
      <c r="Y672" s="122"/>
      <c r="Z672" s="122"/>
      <c r="AA672" s="122"/>
      <c r="AB672" s="122"/>
      <c r="AC672" s="122"/>
      <c r="AD672" s="197">
        <f t="shared" si="142"/>
        <v>0</v>
      </c>
      <c r="AE672" s="196" t="str">
        <f t="shared" si="154"/>
        <v/>
      </c>
      <c r="AF672" s="196" t="str">
        <f t="shared" si="143"/>
        <v/>
      </c>
      <c r="AG672" s="196" t="str">
        <f t="shared" si="144"/>
        <v/>
      </c>
      <c r="AH672" s="196" t="str">
        <f t="shared" si="145"/>
        <v/>
      </c>
      <c r="AI672" s="196" t="str">
        <f t="shared" si="146"/>
        <v/>
      </c>
      <c r="AJ672" s="196" t="str">
        <f t="shared" si="147"/>
        <v/>
      </c>
      <c r="AK672" s="196" t="str">
        <f t="shared" si="150"/>
        <v/>
      </c>
      <c r="AL672" s="196" t="str">
        <f t="shared" si="151"/>
        <v/>
      </c>
      <c r="AM672" s="176"/>
      <c r="AN672" s="176">
        <f t="shared" si="152"/>
        <v>0</v>
      </c>
      <c r="AO672" s="176"/>
      <c r="AP672" s="176"/>
      <c r="AQ672" s="176"/>
      <c r="AR672" s="176"/>
      <c r="AS672" s="176"/>
      <c r="AT672" s="176"/>
      <c r="AU672" s="176"/>
      <c r="AV672" s="176"/>
      <c r="AW672" s="176"/>
      <c r="AX672" s="176"/>
      <c r="AY672" s="176"/>
      <c r="AZ672" s="176"/>
      <c r="BA672" s="176"/>
      <c r="BB672" s="176"/>
      <c r="BC672" s="176"/>
      <c r="BD672" s="176"/>
      <c r="BE672" s="176"/>
      <c r="BF672" s="176"/>
      <c r="BG672" s="176"/>
      <c r="BH672" s="176"/>
      <c r="BI672" s="176"/>
      <c r="BJ672" s="176"/>
      <c r="BK672" s="176"/>
      <c r="BL672" s="176"/>
      <c r="BM672" s="176"/>
      <c r="BN672" s="176"/>
      <c r="BO672" s="176"/>
      <c r="BP672" s="176"/>
      <c r="BQ672" s="176"/>
      <c r="BR672" s="176"/>
      <c r="BS672" s="176"/>
      <c r="BT672" s="176"/>
      <c r="BU672" s="176"/>
      <c r="BV672" s="176"/>
      <c r="BW672" s="176"/>
      <c r="BX672" s="176"/>
      <c r="BY672" s="176"/>
      <c r="BZ672" s="176"/>
      <c r="CA672" s="176"/>
      <c r="CB672" s="176"/>
      <c r="CC672" s="176"/>
      <c r="CD672" s="176"/>
      <c r="CE672" s="176"/>
      <c r="CF672" s="176"/>
      <c r="CG672" s="176"/>
      <c r="CH672" s="176"/>
      <c r="CI672" s="176"/>
      <c r="CJ672" s="176"/>
      <c r="CK672" s="176"/>
      <c r="CL672" s="176"/>
      <c r="CM672" s="176"/>
      <c r="CN672" s="176"/>
      <c r="CO672" s="176"/>
      <c r="CP672" s="176"/>
      <c r="CQ672" s="176"/>
      <c r="CR672" s="176"/>
      <c r="CS672" s="176"/>
      <c r="CT672" s="176"/>
      <c r="CU672" s="176"/>
      <c r="CV672" s="176"/>
      <c r="CW672" s="176"/>
    </row>
    <row r="673" spans="1:101" s="179" customFormat="1" ht="20.100000000000001" customHeight="1">
      <c r="A673" s="657">
        <f t="shared" si="153"/>
        <v>630</v>
      </c>
      <c r="B673" s="196" t="str">
        <f t="shared" si="148"/>
        <v>Swansea Bay UHB</v>
      </c>
      <c r="C673" s="89"/>
      <c r="D673" s="89"/>
      <c r="E673" s="89"/>
      <c r="F673" s="89"/>
      <c r="G673" s="89"/>
      <c r="H673" s="197">
        <f t="shared" si="149"/>
        <v>0</v>
      </c>
      <c r="I673" s="197"/>
      <c r="J673" s="89"/>
      <c r="K673" s="90"/>
      <c r="L673" s="90"/>
      <c r="M673" s="89"/>
      <c r="N673" s="89"/>
      <c r="O673" s="89"/>
      <c r="P673" s="89"/>
      <c r="Q673" s="89"/>
      <c r="R673" s="122"/>
      <c r="S673" s="122"/>
      <c r="T673" s="122"/>
      <c r="U673" s="123"/>
      <c r="V673" s="123"/>
      <c r="W673" s="123"/>
      <c r="X673" s="122"/>
      <c r="Y673" s="122"/>
      <c r="Z673" s="122"/>
      <c r="AA673" s="122"/>
      <c r="AB673" s="122"/>
      <c r="AC673" s="122"/>
      <c r="AD673" s="197">
        <f t="shared" si="142"/>
        <v>0</v>
      </c>
      <c r="AE673" s="196" t="str">
        <f t="shared" si="154"/>
        <v/>
      </c>
      <c r="AF673" s="196" t="str">
        <f t="shared" si="143"/>
        <v/>
      </c>
      <c r="AG673" s="196" t="str">
        <f t="shared" si="144"/>
        <v/>
      </c>
      <c r="AH673" s="196" t="str">
        <f t="shared" si="145"/>
        <v/>
      </c>
      <c r="AI673" s="196" t="str">
        <f t="shared" si="146"/>
        <v/>
      </c>
      <c r="AJ673" s="196" t="str">
        <f t="shared" si="147"/>
        <v/>
      </c>
      <c r="AK673" s="196" t="str">
        <f t="shared" si="150"/>
        <v/>
      </c>
      <c r="AL673" s="196" t="str">
        <f t="shared" si="151"/>
        <v/>
      </c>
      <c r="AM673" s="176"/>
      <c r="AN673" s="176">
        <f t="shared" si="152"/>
        <v>0</v>
      </c>
      <c r="AO673" s="176"/>
      <c r="AP673" s="176"/>
      <c r="AQ673" s="176"/>
      <c r="AR673" s="176"/>
      <c r="AS673" s="176"/>
      <c r="AT673" s="176"/>
      <c r="AU673" s="176"/>
      <c r="AV673" s="176"/>
      <c r="AW673" s="176"/>
      <c r="AX673" s="176"/>
      <c r="AY673" s="176"/>
      <c r="AZ673" s="176"/>
      <c r="BA673" s="176"/>
      <c r="BB673" s="176"/>
      <c r="BC673" s="176"/>
      <c r="BD673" s="176"/>
      <c r="BE673" s="176"/>
      <c r="BF673" s="176"/>
      <c r="BG673" s="176"/>
      <c r="BH673" s="176"/>
      <c r="BI673" s="176"/>
      <c r="BJ673" s="176"/>
      <c r="BK673" s="176"/>
      <c r="BL673" s="176"/>
      <c r="BM673" s="176"/>
      <c r="BN673" s="176"/>
      <c r="BO673" s="176"/>
      <c r="BP673" s="176"/>
      <c r="BQ673" s="176"/>
      <c r="BR673" s="176"/>
      <c r="BS673" s="176"/>
      <c r="BT673" s="176"/>
      <c r="BU673" s="176"/>
      <c r="BV673" s="176"/>
      <c r="BW673" s="176"/>
      <c r="BX673" s="176"/>
      <c r="BY673" s="176"/>
      <c r="BZ673" s="176"/>
      <c r="CA673" s="176"/>
      <c r="CB673" s="176"/>
      <c r="CC673" s="176"/>
      <c r="CD673" s="176"/>
      <c r="CE673" s="176"/>
      <c r="CF673" s="176"/>
      <c r="CG673" s="176"/>
      <c r="CH673" s="176"/>
      <c r="CI673" s="176"/>
      <c r="CJ673" s="176"/>
      <c r="CK673" s="176"/>
      <c r="CL673" s="176"/>
      <c r="CM673" s="176"/>
      <c r="CN673" s="176"/>
      <c r="CO673" s="176"/>
      <c r="CP673" s="176"/>
      <c r="CQ673" s="176"/>
      <c r="CR673" s="176"/>
      <c r="CS673" s="176"/>
      <c r="CT673" s="176"/>
      <c r="CU673" s="176"/>
      <c r="CV673" s="176"/>
      <c r="CW673" s="176"/>
    </row>
    <row r="674" spans="1:101" s="179" customFormat="1" ht="20.100000000000001" customHeight="1">
      <c r="A674" s="657">
        <f t="shared" si="153"/>
        <v>631</v>
      </c>
      <c r="B674" s="196" t="str">
        <f t="shared" si="148"/>
        <v>Swansea Bay UHB</v>
      </c>
      <c r="C674" s="89"/>
      <c r="D674" s="89"/>
      <c r="E674" s="89"/>
      <c r="F674" s="89"/>
      <c r="G674" s="89"/>
      <c r="H674" s="197">
        <f t="shared" si="149"/>
        <v>0</v>
      </c>
      <c r="I674" s="197"/>
      <c r="J674" s="89"/>
      <c r="K674" s="90"/>
      <c r="L674" s="90"/>
      <c r="M674" s="89"/>
      <c r="N674" s="89"/>
      <c r="O674" s="89"/>
      <c r="P674" s="89"/>
      <c r="Q674" s="89"/>
      <c r="R674" s="122"/>
      <c r="S674" s="122"/>
      <c r="T674" s="122"/>
      <c r="U674" s="123"/>
      <c r="V674" s="123"/>
      <c r="W674" s="123"/>
      <c r="X674" s="122"/>
      <c r="Y674" s="122"/>
      <c r="Z674" s="122"/>
      <c r="AA674" s="122"/>
      <c r="AB674" s="122"/>
      <c r="AC674" s="122"/>
      <c r="AD674" s="197">
        <f t="shared" si="142"/>
        <v>0</v>
      </c>
      <c r="AE674" s="196" t="str">
        <f t="shared" si="154"/>
        <v/>
      </c>
      <c r="AF674" s="196" t="str">
        <f t="shared" si="143"/>
        <v/>
      </c>
      <c r="AG674" s="196" t="str">
        <f t="shared" si="144"/>
        <v/>
      </c>
      <c r="AH674" s="196" t="str">
        <f t="shared" si="145"/>
        <v/>
      </c>
      <c r="AI674" s="196" t="str">
        <f t="shared" si="146"/>
        <v/>
      </c>
      <c r="AJ674" s="196" t="str">
        <f t="shared" si="147"/>
        <v/>
      </c>
      <c r="AK674" s="196" t="str">
        <f t="shared" si="150"/>
        <v/>
      </c>
      <c r="AL674" s="196" t="str">
        <f t="shared" si="151"/>
        <v/>
      </c>
      <c r="AM674" s="176"/>
      <c r="AN674" s="176">
        <f t="shared" si="152"/>
        <v>0</v>
      </c>
      <c r="AO674" s="176"/>
      <c r="AP674" s="176"/>
      <c r="AQ674" s="176"/>
      <c r="AR674" s="176"/>
      <c r="AS674" s="176"/>
      <c r="AT674" s="176"/>
      <c r="AU674" s="176"/>
      <c r="AV674" s="176"/>
      <c r="AW674" s="176"/>
      <c r="AX674" s="176"/>
      <c r="AY674" s="176"/>
      <c r="AZ674" s="176"/>
      <c r="BA674" s="176"/>
      <c r="BB674" s="176"/>
      <c r="BC674" s="176"/>
      <c r="BD674" s="176"/>
      <c r="BE674" s="176"/>
      <c r="BF674" s="176"/>
      <c r="BG674" s="176"/>
      <c r="BH674" s="176"/>
      <c r="BI674" s="176"/>
      <c r="BJ674" s="176"/>
      <c r="BK674" s="176"/>
      <c r="BL674" s="176"/>
      <c r="BM674" s="176"/>
      <c r="BN674" s="176"/>
      <c r="BO674" s="176"/>
      <c r="BP674" s="176"/>
      <c r="BQ674" s="176"/>
      <c r="BR674" s="176"/>
      <c r="BS674" s="176"/>
      <c r="BT674" s="176"/>
      <c r="BU674" s="176"/>
      <c r="BV674" s="176"/>
      <c r="BW674" s="176"/>
      <c r="BX674" s="176"/>
      <c r="BY674" s="176"/>
      <c r="BZ674" s="176"/>
      <c r="CA674" s="176"/>
      <c r="CB674" s="176"/>
      <c r="CC674" s="176"/>
      <c r="CD674" s="176"/>
      <c r="CE674" s="176"/>
      <c r="CF674" s="176"/>
      <c r="CG674" s="176"/>
      <c r="CH674" s="176"/>
      <c r="CI674" s="176"/>
      <c r="CJ674" s="176"/>
      <c r="CK674" s="176"/>
      <c r="CL674" s="176"/>
      <c r="CM674" s="176"/>
      <c r="CN674" s="176"/>
      <c r="CO674" s="176"/>
      <c r="CP674" s="176"/>
      <c r="CQ674" s="176"/>
      <c r="CR674" s="176"/>
      <c r="CS674" s="176"/>
      <c r="CT674" s="176"/>
      <c r="CU674" s="176"/>
      <c r="CV674" s="176"/>
      <c r="CW674" s="176"/>
    </row>
    <row r="675" spans="1:101" s="179" customFormat="1" ht="20.100000000000001" customHeight="1">
      <c r="A675" s="657">
        <f t="shared" si="153"/>
        <v>632</v>
      </c>
      <c r="B675" s="196" t="str">
        <f t="shared" si="148"/>
        <v>Swansea Bay UHB</v>
      </c>
      <c r="C675" s="89"/>
      <c r="D675" s="89"/>
      <c r="E675" s="89"/>
      <c r="F675" s="89"/>
      <c r="G675" s="89"/>
      <c r="H675" s="197">
        <f t="shared" si="149"/>
        <v>0</v>
      </c>
      <c r="I675" s="197"/>
      <c r="J675" s="89"/>
      <c r="K675" s="90"/>
      <c r="L675" s="90"/>
      <c r="M675" s="89"/>
      <c r="N675" s="89"/>
      <c r="O675" s="89"/>
      <c r="P675" s="89"/>
      <c r="Q675" s="89"/>
      <c r="R675" s="122"/>
      <c r="S675" s="122"/>
      <c r="T675" s="122"/>
      <c r="U675" s="123"/>
      <c r="V675" s="123"/>
      <c r="W675" s="123"/>
      <c r="X675" s="122"/>
      <c r="Y675" s="122"/>
      <c r="Z675" s="122"/>
      <c r="AA675" s="122"/>
      <c r="AB675" s="122"/>
      <c r="AC675" s="122"/>
      <c r="AD675" s="197">
        <f t="shared" si="142"/>
        <v>0</v>
      </c>
      <c r="AE675" s="196" t="str">
        <f t="shared" si="154"/>
        <v/>
      </c>
      <c r="AF675" s="196" t="str">
        <f t="shared" si="143"/>
        <v/>
      </c>
      <c r="AG675" s="196" t="str">
        <f t="shared" si="144"/>
        <v/>
      </c>
      <c r="AH675" s="196" t="str">
        <f t="shared" si="145"/>
        <v/>
      </c>
      <c r="AI675" s="196" t="str">
        <f t="shared" si="146"/>
        <v/>
      </c>
      <c r="AJ675" s="196" t="str">
        <f t="shared" si="147"/>
        <v/>
      </c>
      <c r="AK675" s="196" t="str">
        <f t="shared" si="150"/>
        <v/>
      </c>
      <c r="AL675" s="196" t="str">
        <f t="shared" si="151"/>
        <v/>
      </c>
      <c r="AM675" s="176"/>
      <c r="AN675" s="176">
        <f t="shared" si="152"/>
        <v>0</v>
      </c>
      <c r="AO675" s="176"/>
      <c r="AP675" s="176"/>
      <c r="AQ675" s="176"/>
      <c r="AR675" s="176"/>
      <c r="AS675" s="176"/>
      <c r="AT675" s="176"/>
      <c r="AU675" s="176"/>
      <c r="AV675" s="176"/>
      <c r="AW675" s="176"/>
      <c r="AX675" s="176"/>
      <c r="AY675" s="176"/>
      <c r="AZ675" s="176"/>
      <c r="BA675" s="176"/>
      <c r="BB675" s="176"/>
      <c r="BC675" s="176"/>
      <c r="BD675" s="176"/>
      <c r="BE675" s="176"/>
      <c r="BF675" s="176"/>
      <c r="BG675" s="176"/>
      <c r="BH675" s="176"/>
      <c r="BI675" s="176"/>
      <c r="BJ675" s="176"/>
      <c r="BK675" s="176"/>
      <c r="BL675" s="176"/>
      <c r="BM675" s="176"/>
      <c r="BN675" s="176"/>
      <c r="BO675" s="176"/>
      <c r="BP675" s="176"/>
      <c r="BQ675" s="176"/>
      <c r="BR675" s="176"/>
      <c r="BS675" s="176"/>
      <c r="BT675" s="176"/>
      <c r="BU675" s="176"/>
      <c r="BV675" s="176"/>
      <c r="BW675" s="176"/>
      <c r="BX675" s="176"/>
      <c r="BY675" s="176"/>
      <c r="BZ675" s="176"/>
      <c r="CA675" s="176"/>
      <c r="CB675" s="176"/>
      <c r="CC675" s="176"/>
      <c r="CD675" s="176"/>
      <c r="CE675" s="176"/>
      <c r="CF675" s="176"/>
      <c r="CG675" s="176"/>
      <c r="CH675" s="176"/>
      <c r="CI675" s="176"/>
      <c r="CJ675" s="176"/>
      <c r="CK675" s="176"/>
      <c r="CL675" s="176"/>
      <c r="CM675" s="176"/>
      <c r="CN675" s="176"/>
      <c r="CO675" s="176"/>
      <c r="CP675" s="176"/>
      <c r="CQ675" s="176"/>
      <c r="CR675" s="176"/>
      <c r="CS675" s="176"/>
      <c r="CT675" s="176"/>
      <c r="CU675" s="176"/>
      <c r="CV675" s="176"/>
      <c r="CW675" s="176"/>
    </row>
    <row r="676" spans="1:101" s="179" customFormat="1" ht="20.100000000000001" customHeight="1">
      <c r="A676" s="657">
        <f t="shared" si="153"/>
        <v>633</v>
      </c>
      <c r="B676" s="196" t="str">
        <f t="shared" si="148"/>
        <v>Swansea Bay UHB</v>
      </c>
      <c r="C676" s="89"/>
      <c r="D676" s="89"/>
      <c r="E676" s="89"/>
      <c r="F676" s="89"/>
      <c r="G676" s="89"/>
      <c r="H676" s="197">
        <f t="shared" si="149"/>
        <v>0</v>
      </c>
      <c r="I676" s="197"/>
      <c r="J676" s="89"/>
      <c r="K676" s="90"/>
      <c r="L676" s="90"/>
      <c r="M676" s="89"/>
      <c r="N676" s="89"/>
      <c r="O676" s="89"/>
      <c r="P676" s="89"/>
      <c r="Q676" s="89"/>
      <c r="R676" s="122"/>
      <c r="S676" s="122"/>
      <c r="T676" s="122"/>
      <c r="U676" s="123"/>
      <c r="V676" s="123"/>
      <c r="W676" s="123"/>
      <c r="X676" s="122"/>
      <c r="Y676" s="122"/>
      <c r="Z676" s="122"/>
      <c r="AA676" s="122"/>
      <c r="AB676" s="122"/>
      <c r="AC676" s="122"/>
      <c r="AD676" s="197">
        <f t="shared" si="142"/>
        <v>0</v>
      </c>
      <c r="AE676" s="196" t="str">
        <f t="shared" si="154"/>
        <v/>
      </c>
      <c r="AF676" s="196" t="str">
        <f t="shared" si="143"/>
        <v/>
      </c>
      <c r="AG676" s="196" t="str">
        <f t="shared" si="144"/>
        <v/>
      </c>
      <c r="AH676" s="196" t="str">
        <f t="shared" si="145"/>
        <v/>
      </c>
      <c r="AI676" s="196" t="str">
        <f t="shared" si="146"/>
        <v/>
      </c>
      <c r="AJ676" s="196" t="str">
        <f t="shared" si="147"/>
        <v/>
      </c>
      <c r="AK676" s="196" t="str">
        <f t="shared" si="150"/>
        <v/>
      </c>
      <c r="AL676" s="196" t="str">
        <f t="shared" si="151"/>
        <v/>
      </c>
      <c r="AM676" s="176"/>
      <c r="AN676" s="176">
        <f t="shared" si="152"/>
        <v>0</v>
      </c>
      <c r="AO676" s="176"/>
      <c r="AP676" s="176"/>
      <c r="AQ676" s="176"/>
      <c r="AR676" s="176"/>
      <c r="AS676" s="176"/>
      <c r="AT676" s="176"/>
      <c r="AU676" s="176"/>
      <c r="AV676" s="176"/>
      <c r="AW676" s="176"/>
      <c r="AX676" s="176"/>
      <c r="AY676" s="176"/>
      <c r="AZ676" s="176"/>
      <c r="BA676" s="176"/>
      <c r="BB676" s="176"/>
      <c r="BC676" s="176"/>
      <c r="BD676" s="176"/>
      <c r="BE676" s="176"/>
      <c r="BF676" s="176"/>
      <c r="BG676" s="176"/>
      <c r="BH676" s="176"/>
      <c r="BI676" s="176"/>
      <c r="BJ676" s="176"/>
      <c r="BK676" s="176"/>
      <c r="BL676" s="176"/>
      <c r="BM676" s="176"/>
      <c r="BN676" s="176"/>
      <c r="BO676" s="176"/>
      <c r="BP676" s="176"/>
      <c r="BQ676" s="176"/>
      <c r="BR676" s="176"/>
      <c r="BS676" s="176"/>
      <c r="BT676" s="176"/>
      <c r="BU676" s="176"/>
      <c r="BV676" s="176"/>
      <c r="BW676" s="176"/>
      <c r="BX676" s="176"/>
      <c r="BY676" s="176"/>
      <c r="BZ676" s="176"/>
      <c r="CA676" s="176"/>
      <c r="CB676" s="176"/>
      <c r="CC676" s="176"/>
      <c r="CD676" s="176"/>
      <c r="CE676" s="176"/>
      <c r="CF676" s="176"/>
      <c r="CG676" s="176"/>
      <c r="CH676" s="176"/>
      <c r="CI676" s="176"/>
      <c r="CJ676" s="176"/>
      <c r="CK676" s="176"/>
      <c r="CL676" s="176"/>
      <c r="CM676" s="176"/>
      <c r="CN676" s="176"/>
      <c r="CO676" s="176"/>
      <c r="CP676" s="176"/>
      <c r="CQ676" s="176"/>
      <c r="CR676" s="176"/>
      <c r="CS676" s="176"/>
      <c r="CT676" s="176"/>
      <c r="CU676" s="176"/>
      <c r="CV676" s="176"/>
      <c r="CW676" s="176"/>
    </row>
    <row r="677" spans="1:101" s="179" customFormat="1" ht="20.100000000000001" customHeight="1">
      <c r="A677" s="657">
        <f t="shared" si="153"/>
        <v>634</v>
      </c>
      <c r="B677" s="196" t="str">
        <f t="shared" si="148"/>
        <v>Swansea Bay UHB</v>
      </c>
      <c r="C677" s="89"/>
      <c r="D677" s="89"/>
      <c r="E677" s="89"/>
      <c r="F677" s="89"/>
      <c r="G677" s="89"/>
      <c r="H677" s="197">
        <f t="shared" si="149"/>
        <v>0</v>
      </c>
      <c r="I677" s="197"/>
      <c r="J677" s="89"/>
      <c r="K677" s="90"/>
      <c r="L677" s="90"/>
      <c r="M677" s="89"/>
      <c r="N677" s="89"/>
      <c r="O677" s="89"/>
      <c r="P677" s="89"/>
      <c r="Q677" s="89"/>
      <c r="R677" s="122"/>
      <c r="S677" s="122"/>
      <c r="T677" s="122"/>
      <c r="U677" s="123"/>
      <c r="V677" s="123"/>
      <c r="W677" s="123"/>
      <c r="X677" s="122"/>
      <c r="Y677" s="122"/>
      <c r="Z677" s="122"/>
      <c r="AA677" s="122"/>
      <c r="AB677" s="122"/>
      <c r="AC677" s="122"/>
      <c r="AD677" s="197">
        <f t="shared" si="142"/>
        <v>0</v>
      </c>
      <c r="AE677" s="196" t="str">
        <f t="shared" si="154"/>
        <v/>
      </c>
      <c r="AF677" s="196" t="str">
        <f t="shared" si="143"/>
        <v/>
      </c>
      <c r="AG677" s="196" t="str">
        <f t="shared" si="144"/>
        <v/>
      </c>
      <c r="AH677" s="196" t="str">
        <f t="shared" si="145"/>
        <v/>
      </c>
      <c r="AI677" s="196" t="str">
        <f t="shared" si="146"/>
        <v/>
      </c>
      <c r="AJ677" s="196" t="str">
        <f t="shared" si="147"/>
        <v/>
      </c>
      <c r="AK677" s="196" t="str">
        <f t="shared" si="150"/>
        <v/>
      </c>
      <c r="AL677" s="196" t="str">
        <f t="shared" si="151"/>
        <v/>
      </c>
      <c r="AM677" s="176"/>
      <c r="AN677" s="176">
        <f t="shared" si="152"/>
        <v>0</v>
      </c>
      <c r="AO677" s="176"/>
      <c r="AP677" s="176"/>
      <c r="AQ677" s="176"/>
      <c r="AR677" s="176"/>
      <c r="AS677" s="176"/>
      <c r="AT677" s="176"/>
      <c r="AU677" s="176"/>
      <c r="AV677" s="176"/>
      <c r="AW677" s="176"/>
      <c r="AX677" s="176"/>
      <c r="AY677" s="176"/>
      <c r="AZ677" s="176"/>
      <c r="BA677" s="176"/>
      <c r="BB677" s="176"/>
      <c r="BC677" s="176"/>
      <c r="BD677" s="176"/>
      <c r="BE677" s="176"/>
      <c r="BF677" s="176"/>
      <c r="BG677" s="176"/>
      <c r="BH677" s="176"/>
      <c r="BI677" s="176"/>
      <c r="BJ677" s="176"/>
      <c r="BK677" s="176"/>
      <c r="BL677" s="176"/>
      <c r="BM677" s="176"/>
      <c r="BN677" s="176"/>
      <c r="BO677" s="176"/>
      <c r="BP677" s="176"/>
      <c r="BQ677" s="176"/>
      <c r="BR677" s="176"/>
      <c r="BS677" s="176"/>
      <c r="BT677" s="176"/>
      <c r="BU677" s="176"/>
      <c r="BV677" s="176"/>
      <c r="BW677" s="176"/>
      <c r="BX677" s="176"/>
      <c r="BY677" s="176"/>
      <c r="BZ677" s="176"/>
      <c r="CA677" s="176"/>
      <c r="CB677" s="176"/>
      <c r="CC677" s="176"/>
      <c r="CD677" s="176"/>
      <c r="CE677" s="176"/>
      <c r="CF677" s="176"/>
      <c r="CG677" s="176"/>
      <c r="CH677" s="176"/>
      <c r="CI677" s="176"/>
      <c r="CJ677" s="176"/>
      <c r="CK677" s="176"/>
      <c r="CL677" s="176"/>
      <c r="CM677" s="176"/>
      <c r="CN677" s="176"/>
      <c r="CO677" s="176"/>
      <c r="CP677" s="176"/>
      <c r="CQ677" s="176"/>
      <c r="CR677" s="176"/>
      <c r="CS677" s="176"/>
      <c r="CT677" s="176"/>
      <c r="CU677" s="176"/>
      <c r="CV677" s="176"/>
      <c r="CW677" s="176"/>
    </row>
    <row r="678" spans="1:101" s="179" customFormat="1" ht="20.100000000000001" customHeight="1">
      <c r="A678" s="657">
        <f t="shared" si="153"/>
        <v>635</v>
      </c>
      <c r="B678" s="196" t="str">
        <f t="shared" si="148"/>
        <v>Swansea Bay UHB</v>
      </c>
      <c r="C678" s="89"/>
      <c r="D678" s="89"/>
      <c r="E678" s="89"/>
      <c r="F678" s="89"/>
      <c r="G678" s="89"/>
      <c r="H678" s="197">
        <f t="shared" si="149"/>
        <v>0</v>
      </c>
      <c r="I678" s="197"/>
      <c r="J678" s="89"/>
      <c r="K678" s="90"/>
      <c r="L678" s="90"/>
      <c r="M678" s="89"/>
      <c r="N678" s="89"/>
      <c r="O678" s="89"/>
      <c r="P678" s="89"/>
      <c r="Q678" s="89"/>
      <c r="R678" s="122"/>
      <c r="S678" s="122"/>
      <c r="T678" s="122"/>
      <c r="U678" s="123"/>
      <c r="V678" s="123"/>
      <c r="W678" s="123"/>
      <c r="X678" s="122"/>
      <c r="Y678" s="122"/>
      <c r="Z678" s="122"/>
      <c r="AA678" s="122"/>
      <c r="AB678" s="122"/>
      <c r="AC678" s="122"/>
      <c r="AD678" s="197">
        <f t="shared" si="142"/>
        <v>0</v>
      </c>
      <c r="AE678" s="196" t="str">
        <f t="shared" si="154"/>
        <v/>
      </c>
      <c r="AF678" s="196" t="str">
        <f t="shared" si="143"/>
        <v/>
      </c>
      <c r="AG678" s="196" t="str">
        <f t="shared" si="144"/>
        <v/>
      </c>
      <c r="AH678" s="196" t="str">
        <f t="shared" si="145"/>
        <v/>
      </c>
      <c r="AI678" s="196" t="str">
        <f t="shared" si="146"/>
        <v/>
      </c>
      <c r="AJ678" s="196" t="str">
        <f t="shared" si="147"/>
        <v/>
      </c>
      <c r="AK678" s="196" t="str">
        <f t="shared" si="150"/>
        <v/>
      </c>
      <c r="AL678" s="196" t="str">
        <f t="shared" si="151"/>
        <v/>
      </c>
      <c r="AM678" s="176"/>
      <c r="AN678" s="176">
        <f t="shared" si="152"/>
        <v>0</v>
      </c>
      <c r="AO678" s="176"/>
      <c r="AP678" s="176"/>
      <c r="AQ678" s="176"/>
      <c r="AR678" s="176"/>
      <c r="AS678" s="176"/>
      <c r="AT678" s="176"/>
      <c r="AU678" s="176"/>
      <c r="AV678" s="176"/>
      <c r="AW678" s="176"/>
      <c r="AX678" s="176"/>
      <c r="AY678" s="176"/>
      <c r="AZ678" s="176"/>
      <c r="BA678" s="176"/>
      <c r="BB678" s="176"/>
      <c r="BC678" s="176"/>
      <c r="BD678" s="176"/>
      <c r="BE678" s="176"/>
      <c r="BF678" s="176"/>
      <c r="BG678" s="176"/>
      <c r="BH678" s="176"/>
      <c r="BI678" s="176"/>
      <c r="BJ678" s="176"/>
      <c r="BK678" s="176"/>
      <c r="BL678" s="176"/>
      <c r="BM678" s="176"/>
      <c r="BN678" s="176"/>
      <c r="BO678" s="176"/>
      <c r="BP678" s="176"/>
      <c r="BQ678" s="176"/>
      <c r="BR678" s="176"/>
      <c r="BS678" s="176"/>
      <c r="BT678" s="176"/>
      <c r="BU678" s="176"/>
      <c r="BV678" s="176"/>
      <c r="BW678" s="176"/>
      <c r="BX678" s="176"/>
      <c r="BY678" s="176"/>
      <c r="BZ678" s="176"/>
      <c r="CA678" s="176"/>
      <c r="CB678" s="176"/>
      <c r="CC678" s="176"/>
      <c r="CD678" s="176"/>
      <c r="CE678" s="176"/>
      <c r="CF678" s="176"/>
      <c r="CG678" s="176"/>
      <c r="CH678" s="176"/>
      <c r="CI678" s="176"/>
      <c r="CJ678" s="176"/>
      <c r="CK678" s="176"/>
      <c r="CL678" s="176"/>
      <c r="CM678" s="176"/>
      <c r="CN678" s="176"/>
      <c r="CO678" s="176"/>
      <c r="CP678" s="176"/>
      <c r="CQ678" s="176"/>
      <c r="CR678" s="176"/>
      <c r="CS678" s="176"/>
      <c r="CT678" s="176"/>
      <c r="CU678" s="176"/>
      <c r="CV678" s="176"/>
      <c r="CW678" s="176"/>
    </row>
    <row r="679" spans="1:101" s="179" customFormat="1" ht="20.100000000000001" customHeight="1">
      <c r="A679" s="657">
        <f t="shared" si="153"/>
        <v>636</v>
      </c>
      <c r="B679" s="196" t="str">
        <f t="shared" si="148"/>
        <v>Swansea Bay UHB</v>
      </c>
      <c r="C679" s="89"/>
      <c r="D679" s="89"/>
      <c r="E679" s="89"/>
      <c r="F679" s="89"/>
      <c r="G679" s="89"/>
      <c r="H679" s="197">
        <f t="shared" si="149"/>
        <v>0</v>
      </c>
      <c r="I679" s="197"/>
      <c r="J679" s="89"/>
      <c r="K679" s="90"/>
      <c r="L679" s="90"/>
      <c r="M679" s="89"/>
      <c r="N679" s="89"/>
      <c r="O679" s="89"/>
      <c r="P679" s="89"/>
      <c r="Q679" s="89"/>
      <c r="R679" s="122"/>
      <c r="S679" s="122"/>
      <c r="T679" s="122"/>
      <c r="U679" s="123"/>
      <c r="V679" s="123"/>
      <c r="W679" s="123"/>
      <c r="X679" s="122"/>
      <c r="Y679" s="122"/>
      <c r="Z679" s="122"/>
      <c r="AA679" s="122"/>
      <c r="AB679" s="122"/>
      <c r="AC679" s="122"/>
      <c r="AD679" s="197">
        <f t="shared" si="142"/>
        <v>0</v>
      </c>
      <c r="AE679" s="196" t="str">
        <f t="shared" si="154"/>
        <v/>
      </c>
      <c r="AF679" s="196" t="str">
        <f t="shared" si="143"/>
        <v/>
      </c>
      <c r="AG679" s="196" t="str">
        <f t="shared" si="144"/>
        <v/>
      </c>
      <c r="AH679" s="196" t="str">
        <f t="shared" si="145"/>
        <v/>
      </c>
      <c r="AI679" s="196" t="str">
        <f t="shared" si="146"/>
        <v/>
      </c>
      <c r="AJ679" s="196" t="str">
        <f t="shared" si="147"/>
        <v/>
      </c>
      <c r="AK679" s="196" t="str">
        <f t="shared" si="150"/>
        <v/>
      </c>
      <c r="AL679" s="196" t="str">
        <f t="shared" si="151"/>
        <v/>
      </c>
      <c r="AM679" s="176"/>
      <c r="AN679" s="176">
        <f t="shared" si="152"/>
        <v>0</v>
      </c>
      <c r="AO679" s="176"/>
      <c r="AP679" s="176"/>
      <c r="AQ679" s="176"/>
      <c r="AR679" s="176"/>
      <c r="AS679" s="176"/>
      <c r="AT679" s="176"/>
      <c r="AU679" s="176"/>
      <c r="AV679" s="176"/>
      <c r="AW679" s="176"/>
      <c r="AX679" s="176"/>
      <c r="AY679" s="176"/>
      <c r="AZ679" s="176"/>
      <c r="BA679" s="176"/>
      <c r="BB679" s="176"/>
      <c r="BC679" s="176"/>
      <c r="BD679" s="176"/>
      <c r="BE679" s="176"/>
      <c r="BF679" s="176"/>
      <c r="BG679" s="176"/>
      <c r="BH679" s="176"/>
      <c r="BI679" s="176"/>
      <c r="BJ679" s="176"/>
      <c r="BK679" s="176"/>
      <c r="BL679" s="176"/>
      <c r="BM679" s="176"/>
      <c r="BN679" s="176"/>
      <c r="BO679" s="176"/>
      <c r="BP679" s="176"/>
      <c r="BQ679" s="176"/>
      <c r="BR679" s="176"/>
      <c r="BS679" s="176"/>
      <c r="BT679" s="176"/>
      <c r="BU679" s="176"/>
      <c r="BV679" s="176"/>
      <c r="BW679" s="176"/>
      <c r="BX679" s="176"/>
      <c r="BY679" s="176"/>
      <c r="BZ679" s="176"/>
      <c r="CA679" s="176"/>
      <c r="CB679" s="176"/>
      <c r="CC679" s="176"/>
      <c r="CD679" s="176"/>
      <c r="CE679" s="176"/>
      <c r="CF679" s="176"/>
      <c r="CG679" s="176"/>
      <c r="CH679" s="176"/>
      <c r="CI679" s="176"/>
      <c r="CJ679" s="176"/>
      <c r="CK679" s="176"/>
      <c r="CL679" s="176"/>
      <c r="CM679" s="176"/>
      <c r="CN679" s="176"/>
      <c r="CO679" s="176"/>
      <c r="CP679" s="176"/>
      <c r="CQ679" s="176"/>
      <c r="CR679" s="176"/>
      <c r="CS679" s="176"/>
      <c r="CT679" s="176"/>
      <c r="CU679" s="176"/>
      <c r="CV679" s="176"/>
      <c r="CW679" s="176"/>
    </row>
    <row r="680" spans="1:101" s="179" customFormat="1" ht="20.100000000000001" customHeight="1">
      <c r="A680" s="657">
        <f t="shared" si="153"/>
        <v>637</v>
      </c>
      <c r="B680" s="196" t="str">
        <f t="shared" si="148"/>
        <v>Swansea Bay UHB</v>
      </c>
      <c r="C680" s="89"/>
      <c r="D680" s="89"/>
      <c r="E680" s="89"/>
      <c r="F680" s="89"/>
      <c r="G680" s="89"/>
      <c r="H680" s="197">
        <f t="shared" si="149"/>
        <v>0</v>
      </c>
      <c r="I680" s="197"/>
      <c r="J680" s="89"/>
      <c r="K680" s="90"/>
      <c r="L680" s="90"/>
      <c r="M680" s="89"/>
      <c r="N680" s="89"/>
      <c r="O680" s="89"/>
      <c r="P680" s="89"/>
      <c r="Q680" s="89"/>
      <c r="R680" s="122"/>
      <c r="S680" s="122"/>
      <c r="T680" s="122"/>
      <c r="U680" s="123"/>
      <c r="V680" s="123"/>
      <c r="W680" s="123"/>
      <c r="X680" s="122"/>
      <c r="Y680" s="122"/>
      <c r="Z680" s="122"/>
      <c r="AA680" s="122"/>
      <c r="AB680" s="122"/>
      <c r="AC680" s="122"/>
      <c r="AD680" s="197">
        <f t="shared" si="142"/>
        <v>0</v>
      </c>
      <c r="AE680" s="196" t="str">
        <f t="shared" si="154"/>
        <v/>
      </c>
      <c r="AF680" s="196" t="str">
        <f t="shared" si="143"/>
        <v/>
      </c>
      <c r="AG680" s="196" t="str">
        <f t="shared" si="144"/>
        <v/>
      </c>
      <c r="AH680" s="196" t="str">
        <f t="shared" si="145"/>
        <v/>
      </c>
      <c r="AI680" s="196" t="str">
        <f t="shared" si="146"/>
        <v/>
      </c>
      <c r="AJ680" s="196" t="str">
        <f t="shared" si="147"/>
        <v/>
      </c>
      <c r="AK680" s="196" t="str">
        <f t="shared" si="150"/>
        <v/>
      </c>
      <c r="AL680" s="196" t="str">
        <f t="shared" si="151"/>
        <v/>
      </c>
      <c r="AM680" s="176"/>
      <c r="AN680" s="176">
        <f t="shared" si="152"/>
        <v>0</v>
      </c>
      <c r="AO680" s="176"/>
      <c r="AP680" s="176"/>
      <c r="AQ680" s="176"/>
      <c r="AR680" s="176"/>
      <c r="AS680" s="176"/>
      <c r="AT680" s="176"/>
      <c r="AU680" s="176"/>
      <c r="AV680" s="176"/>
      <c r="AW680" s="176"/>
      <c r="AX680" s="176"/>
      <c r="AY680" s="176"/>
      <c r="AZ680" s="176"/>
      <c r="BA680" s="176"/>
      <c r="BB680" s="176"/>
      <c r="BC680" s="176"/>
      <c r="BD680" s="176"/>
      <c r="BE680" s="176"/>
      <c r="BF680" s="176"/>
      <c r="BG680" s="176"/>
      <c r="BH680" s="176"/>
      <c r="BI680" s="176"/>
      <c r="BJ680" s="176"/>
      <c r="BK680" s="176"/>
      <c r="BL680" s="176"/>
      <c r="BM680" s="176"/>
      <c r="BN680" s="176"/>
      <c r="BO680" s="176"/>
      <c r="BP680" s="176"/>
      <c r="BQ680" s="176"/>
      <c r="BR680" s="176"/>
      <c r="BS680" s="176"/>
      <c r="BT680" s="176"/>
      <c r="BU680" s="176"/>
      <c r="BV680" s="176"/>
      <c r="BW680" s="176"/>
      <c r="BX680" s="176"/>
      <c r="BY680" s="176"/>
      <c r="BZ680" s="176"/>
      <c r="CA680" s="176"/>
      <c r="CB680" s="176"/>
      <c r="CC680" s="176"/>
      <c r="CD680" s="176"/>
      <c r="CE680" s="176"/>
      <c r="CF680" s="176"/>
      <c r="CG680" s="176"/>
      <c r="CH680" s="176"/>
      <c r="CI680" s="176"/>
      <c r="CJ680" s="176"/>
      <c r="CK680" s="176"/>
      <c r="CL680" s="176"/>
      <c r="CM680" s="176"/>
      <c r="CN680" s="176"/>
      <c r="CO680" s="176"/>
      <c r="CP680" s="176"/>
      <c r="CQ680" s="176"/>
      <c r="CR680" s="176"/>
      <c r="CS680" s="176"/>
      <c r="CT680" s="176"/>
      <c r="CU680" s="176"/>
      <c r="CV680" s="176"/>
      <c r="CW680" s="176"/>
    </row>
    <row r="681" spans="1:101" s="179" customFormat="1" ht="20.100000000000001" customHeight="1">
      <c r="A681" s="657">
        <f t="shared" si="153"/>
        <v>638</v>
      </c>
      <c r="B681" s="196" t="str">
        <f t="shared" si="148"/>
        <v>Swansea Bay UHB</v>
      </c>
      <c r="C681" s="89"/>
      <c r="D681" s="89"/>
      <c r="E681" s="89"/>
      <c r="F681" s="89"/>
      <c r="G681" s="89"/>
      <c r="H681" s="197">
        <f t="shared" si="149"/>
        <v>0</v>
      </c>
      <c r="I681" s="197"/>
      <c r="J681" s="89"/>
      <c r="K681" s="90"/>
      <c r="L681" s="90"/>
      <c r="M681" s="89"/>
      <c r="N681" s="89"/>
      <c r="O681" s="89"/>
      <c r="P681" s="89"/>
      <c r="Q681" s="89"/>
      <c r="R681" s="122"/>
      <c r="S681" s="122"/>
      <c r="T681" s="122"/>
      <c r="U681" s="123"/>
      <c r="V681" s="123"/>
      <c r="W681" s="123"/>
      <c r="X681" s="122"/>
      <c r="Y681" s="122"/>
      <c r="Z681" s="122"/>
      <c r="AA681" s="122"/>
      <c r="AB681" s="122"/>
      <c r="AC681" s="122"/>
      <c r="AD681" s="197">
        <f t="shared" si="142"/>
        <v>0</v>
      </c>
      <c r="AE681" s="196" t="str">
        <f t="shared" si="154"/>
        <v/>
      </c>
      <c r="AF681" s="196" t="str">
        <f t="shared" si="143"/>
        <v/>
      </c>
      <c r="AG681" s="196" t="str">
        <f t="shared" si="144"/>
        <v/>
      </c>
      <c r="AH681" s="196" t="str">
        <f t="shared" si="145"/>
        <v/>
      </c>
      <c r="AI681" s="196" t="str">
        <f t="shared" si="146"/>
        <v/>
      </c>
      <c r="AJ681" s="196" t="str">
        <f t="shared" si="147"/>
        <v/>
      </c>
      <c r="AK681" s="196" t="str">
        <f t="shared" si="150"/>
        <v/>
      </c>
      <c r="AL681" s="196" t="str">
        <f t="shared" si="151"/>
        <v/>
      </c>
      <c r="AM681" s="176"/>
      <c r="AN681" s="176">
        <f t="shared" si="152"/>
        <v>0</v>
      </c>
      <c r="AO681" s="176"/>
      <c r="AP681" s="176"/>
      <c r="AQ681" s="176"/>
      <c r="AR681" s="176"/>
      <c r="AS681" s="176"/>
      <c r="AT681" s="176"/>
      <c r="AU681" s="176"/>
      <c r="AV681" s="176"/>
      <c r="AW681" s="176"/>
      <c r="AX681" s="176"/>
      <c r="AY681" s="176"/>
      <c r="AZ681" s="176"/>
      <c r="BA681" s="176"/>
      <c r="BB681" s="176"/>
      <c r="BC681" s="176"/>
      <c r="BD681" s="176"/>
      <c r="BE681" s="176"/>
      <c r="BF681" s="176"/>
      <c r="BG681" s="176"/>
      <c r="BH681" s="176"/>
      <c r="BI681" s="176"/>
      <c r="BJ681" s="176"/>
      <c r="BK681" s="176"/>
      <c r="BL681" s="176"/>
      <c r="BM681" s="176"/>
      <c r="BN681" s="176"/>
      <c r="BO681" s="176"/>
      <c r="BP681" s="176"/>
      <c r="BQ681" s="176"/>
      <c r="BR681" s="176"/>
      <c r="BS681" s="176"/>
      <c r="BT681" s="176"/>
      <c r="BU681" s="176"/>
      <c r="BV681" s="176"/>
      <c r="BW681" s="176"/>
      <c r="BX681" s="176"/>
      <c r="BY681" s="176"/>
      <c r="BZ681" s="176"/>
      <c r="CA681" s="176"/>
      <c r="CB681" s="176"/>
      <c r="CC681" s="176"/>
      <c r="CD681" s="176"/>
      <c r="CE681" s="176"/>
      <c r="CF681" s="176"/>
      <c r="CG681" s="176"/>
      <c r="CH681" s="176"/>
      <c r="CI681" s="176"/>
      <c r="CJ681" s="176"/>
      <c r="CK681" s="176"/>
      <c r="CL681" s="176"/>
      <c r="CM681" s="176"/>
      <c r="CN681" s="176"/>
      <c r="CO681" s="176"/>
      <c r="CP681" s="176"/>
      <c r="CQ681" s="176"/>
      <c r="CR681" s="176"/>
      <c r="CS681" s="176"/>
      <c r="CT681" s="176"/>
      <c r="CU681" s="176"/>
      <c r="CV681" s="176"/>
      <c r="CW681" s="176"/>
    </row>
    <row r="682" spans="1:101" s="179" customFormat="1" ht="20.100000000000001" customHeight="1">
      <c r="A682" s="657">
        <f t="shared" si="153"/>
        <v>639</v>
      </c>
      <c r="B682" s="196" t="str">
        <f t="shared" si="148"/>
        <v>Swansea Bay UHB</v>
      </c>
      <c r="C682" s="89"/>
      <c r="D682" s="89"/>
      <c r="E682" s="89"/>
      <c r="F682" s="89"/>
      <c r="G682" s="89"/>
      <c r="H682" s="197">
        <f t="shared" si="149"/>
        <v>0</v>
      </c>
      <c r="I682" s="197"/>
      <c r="J682" s="89"/>
      <c r="K682" s="90"/>
      <c r="L682" s="90"/>
      <c r="M682" s="89"/>
      <c r="N682" s="89"/>
      <c r="O682" s="89"/>
      <c r="P682" s="89"/>
      <c r="Q682" s="89"/>
      <c r="R682" s="122"/>
      <c r="S682" s="122"/>
      <c r="T682" s="122"/>
      <c r="U682" s="123"/>
      <c r="V682" s="123"/>
      <c r="W682" s="123"/>
      <c r="X682" s="122"/>
      <c r="Y682" s="122"/>
      <c r="Z682" s="122"/>
      <c r="AA682" s="122"/>
      <c r="AB682" s="122"/>
      <c r="AC682" s="122"/>
      <c r="AD682" s="197">
        <f t="shared" si="142"/>
        <v>0</v>
      </c>
      <c r="AE682" s="196" t="str">
        <f t="shared" si="154"/>
        <v/>
      </c>
      <c r="AF682" s="196" t="str">
        <f t="shared" si="143"/>
        <v/>
      </c>
      <c r="AG682" s="196" t="str">
        <f t="shared" si="144"/>
        <v/>
      </c>
      <c r="AH682" s="196" t="str">
        <f t="shared" si="145"/>
        <v/>
      </c>
      <c r="AI682" s="196" t="str">
        <f t="shared" si="146"/>
        <v/>
      </c>
      <c r="AJ682" s="196" t="str">
        <f t="shared" si="147"/>
        <v/>
      </c>
      <c r="AK682" s="196" t="str">
        <f t="shared" si="150"/>
        <v/>
      </c>
      <c r="AL682" s="196" t="str">
        <f t="shared" si="151"/>
        <v/>
      </c>
      <c r="AM682" s="176"/>
      <c r="AN682" s="176">
        <f t="shared" si="152"/>
        <v>0</v>
      </c>
      <c r="AO682" s="176"/>
      <c r="AP682" s="176"/>
      <c r="AQ682" s="176"/>
      <c r="AR682" s="176"/>
      <c r="AS682" s="176"/>
      <c r="AT682" s="176"/>
      <c r="AU682" s="176"/>
      <c r="AV682" s="176"/>
      <c r="AW682" s="176"/>
      <c r="AX682" s="176"/>
      <c r="AY682" s="176"/>
      <c r="AZ682" s="176"/>
      <c r="BA682" s="176"/>
      <c r="BB682" s="176"/>
      <c r="BC682" s="176"/>
      <c r="BD682" s="176"/>
      <c r="BE682" s="176"/>
      <c r="BF682" s="176"/>
      <c r="BG682" s="176"/>
      <c r="BH682" s="176"/>
      <c r="BI682" s="176"/>
      <c r="BJ682" s="176"/>
      <c r="BK682" s="176"/>
      <c r="BL682" s="176"/>
      <c r="BM682" s="176"/>
      <c r="BN682" s="176"/>
      <c r="BO682" s="176"/>
      <c r="BP682" s="176"/>
      <c r="BQ682" s="176"/>
      <c r="BR682" s="176"/>
      <c r="BS682" s="176"/>
      <c r="BT682" s="176"/>
      <c r="BU682" s="176"/>
      <c r="BV682" s="176"/>
      <c r="BW682" s="176"/>
      <c r="BX682" s="176"/>
      <c r="BY682" s="176"/>
      <c r="BZ682" s="176"/>
      <c r="CA682" s="176"/>
      <c r="CB682" s="176"/>
      <c r="CC682" s="176"/>
      <c r="CD682" s="176"/>
      <c r="CE682" s="176"/>
      <c r="CF682" s="176"/>
      <c r="CG682" s="176"/>
      <c r="CH682" s="176"/>
      <c r="CI682" s="176"/>
      <c r="CJ682" s="176"/>
      <c r="CK682" s="176"/>
      <c r="CL682" s="176"/>
      <c r="CM682" s="176"/>
      <c r="CN682" s="176"/>
      <c r="CO682" s="176"/>
      <c r="CP682" s="176"/>
      <c r="CQ682" s="176"/>
      <c r="CR682" s="176"/>
      <c r="CS682" s="176"/>
      <c r="CT682" s="176"/>
      <c r="CU682" s="176"/>
      <c r="CV682" s="176"/>
      <c r="CW682" s="176"/>
    </row>
    <row r="683" spans="1:101" s="179" customFormat="1" ht="20.100000000000001" customHeight="1">
      <c r="A683" s="657">
        <f t="shared" si="153"/>
        <v>640</v>
      </c>
      <c r="B683" s="196" t="str">
        <f t="shared" si="148"/>
        <v>Swansea Bay UHB</v>
      </c>
      <c r="C683" s="89"/>
      <c r="D683" s="89"/>
      <c r="E683" s="89"/>
      <c r="F683" s="89"/>
      <c r="G683" s="89"/>
      <c r="H683" s="197">
        <f t="shared" si="149"/>
        <v>0</v>
      </c>
      <c r="I683" s="197"/>
      <c r="J683" s="89"/>
      <c r="K683" s="90"/>
      <c r="L683" s="90"/>
      <c r="M683" s="89"/>
      <c r="N683" s="89"/>
      <c r="O683" s="89"/>
      <c r="P683" s="89"/>
      <c r="Q683" s="89"/>
      <c r="R683" s="122"/>
      <c r="S683" s="122"/>
      <c r="T683" s="122"/>
      <c r="U683" s="123"/>
      <c r="V683" s="123"/>
      <c r="W683" s="123"/>
      <c r="X683" s="122"/>
      <c r="Y683" s="122"/>
      <c r="Z683" s="122"/>
      <c r="AA683" s="122"/>
      <c r="AB683" s="122"/>
      <c r="AC683" s="122"/>
      <c r="AD683" s="197">
        <f t="shared" si="142"/>
        <v>0</v>
      </c>
      <c r="AE683" s="196" t="str">
        <f t="shared" si="154"/>
        <v/>
      </c>
      <c r="AF683" s="196" t="str">
        <f t="shared" si="143"/>
        <v/>
      </c>
      <c r="AG683" s="196" t="str">
        <f t="shared" si="144"/>
        <v/>
      </c>
      <c r="AH683" s="196" t="str">
        <f t="shared" si="145"/>
        <v/>
      </c>
      <c r="AI683" s="196" t="str">
        <f t="shared" si="146"/>
        <v/>
      </c>
      <c r="AJ683" s="196" t="str">
        <f t="shared" si="147"/>
        <v/>
      </c>
      <c r="AK683" s="196" t="str">
        <f t="shared" si="150"/>
        <v/>
      </c>
      <c r="AL683" s="196" t="str">
        <f t="shared" si="151"/>
        <v/>
      </c>
      <c r="AM683" s="176"/>
      <c r="AN683" s="176">
        <f t="shared" si="152"/>
        <v>0</v>
      </c>
      <c r="AO683" s="176"/>
      <c r="AP683" s="176"/>
      <c r="AQ683" s="176"/>
      <c r="AR683" s="176"/>
      <c r="AS683" s="176"/>
      <c r="AT683" s="176"/>
      <c r="AU683" s="176"/>
      <c r="AV683" s="176"/>
      <c r="AW683" s="176"/>
      <c r="AX683" s="176"/>
      <c r="AY683" s="176"/>
      <c r="AZ683" s="176"/>
      <c r="BA683" s="176"/>
      <c r="BB683" s="176"/>
      <c r="BC683" s="176"/>
      <c r="BD683" s="176"/>
      <c r="BE683" s="176"/>
      <c r="BF683" s="176"/>
      <c r="BG683" s="176"/>
      <c r="BH683" s="176"/>
      <c r="BI683" s="176"/>
      <c r="BJ683" s="176"/>
      <c r="BK683" s="176"/>
      <c r="BL683" s="176"/>
      <c r="BM683" s="176"/>
      <c r="BN683" s="176"/>
      <c r="BO683" s="176"/>
      <c r="BP683" s="176"/>
      <c r="BQ683" s="176"/>
      <c r="BR683" s="176"/>
      <c r="BS683" s="176"/>
      <c r="BT683" s="176"/>
      <c r="BU683" s="176"/>
      <c r="BV683" s="176"/>
      <c r="BW683" s="176"/>
      <c r="BX683" s="176"/>
      <c r="BY683" s="176"/>
      <c r="BZ683" s="176"/>
      <c r="CA683" s="176"/>
      <c r="CB683" s="176"/>
      <c r="CC683" s="176"/>
      <c r="CD683" s="176"/>
      <c r="CE683" s="176"/>
      <c r="CF683" s="176"/>
      <c r="CG683" s="176"/>
      <c r="CH683" s="176"/>
      <c r="CI683" s="176"/>
      <c r="CJ683" s="176"/>
      <c r="CK683" s="176"/>
      <c r="CL683" s="176"/>
      <c r="CM683" s="176"/>
      <c r="CN683" s="176"/>
      <c r="CO683" s="176"/>
      <c r="CP683" s="176"/>
      <c r="CQ683" s="176"/>
      <c r="CR683" s="176"/>
      <c r="CS683" s="176"/>
      <c r="CT683" s="176"/>
      <c r="CU683" s="176"/>
      <c r="CV683" s="176"/>
      <c r="CW683" s="176"/>
    </row>
    <row r="684" spans="1:101" s="179" customFormat="1" ht="20.100000000000001" customHeight="1">
      <c r="A684" s="657">
        <f t="shared" si="153"/>
        <v>641</v>
      </c>
      <c r="B684" s="196" t="str">
        <f t="shared" si="148"/>
        <v>Swansea Bay UHB</v>
      </c>
      <c r="C684" s="89"/>
      <c r="D684" s="89"/>
      <c r="E684" s="89"/>
      <c r="F684" s="89"/>
      <c r="G684" s="89"/>
      <c r="H684" s="197">
        <f t="shared" si="149"/>
        <v>0</v>
      </c>
      <c r="I684" s="197"/>
      <c r="J684" s="89"/>
      <c r="K684" s="90"/>
      <c r="L684" s="90"/>
      <c r="M684" s="89"/>
      <c r="N684" s="89"/>
      <c r="O684" s="89"/>
      <c r="P684" s="89"/>
      <c r="Q684" s="89"/>
      <c r="R684" s="122"/>
      <c r="S684" s="122"/>
      <c r="T684" s="122"/>
      <c r="U684" s="123"/>
      <c r="V684" s="123"/>
      <c r="W684" s="123"/>
      <c r="X684" s="122"/>
      <c r="Y684" s="122"/>
      <c r="Z684" s="122"/>
      <c r="AA684" s="122"/>
      <c r="AB684" s="122"/>
      <c r="AC684" s="122"/>
      <c r="AD684" s="197">
        <f t="shared" ref="AD684:AD747" si="155">SUM(R684:AC684)</f>
        <v>0</v>
      </c>
      <c r="AE684" s="196" t="str">
        <f t="shared" si="154"/>
        <v/>
      </c>
      <c r="AF684" s="196" t="str">
        <f t="shared" ref="AF684:AF747" si="156">IF(COUNTIF($E$44:$E$1518,E684)&gt;1,"ERROR","")</f>
        <v/>
      </c>
      <c r="AG684" s="196" t="str">
        <f t="shared" ref="AG684:AG747" si="157">IF(AND(OR(P684=$CR$1,P684=$CR$3),Q684=""),"ERROR","")</f>
        <v/>
      </c>
      <c r="AH684" s="196" t="str">
        <f t="shared" ref="AH684:AH747" si="158">IF(AND(OR(P684=$CR$2),Q684&lt;&gt;""),"ERROR","")</f>
        <v/>
      </c>
      <c r="AI684" s="196" t="str">
        <f t="shared" ref="AI684:AI747" si="159">IF(AND(G684=$CA$1,H684&gt;J684),"ERROR","")</f>
        <v/>
      </c>
      <c r="AJ684" s="196" t="str">
        <f t="shared" ref="AJ684:AJ747" si="160">IF(AND(G684=$CA$2,J684&gt;0),"ERROR","")</f>
        <v/>
      </c>
      <c r="AK684" s="196" t="str">
        <f t="shared" si="150"/>
        <v/>
      </c>
      <c r="AL684" s="196" t="str">
        <f t="shared" si="151"/>
        <v/>
      </c>
      <c r="AM684" s="176"/>
      <c r="AN684" s="176">
        <f t="shared" si="152"/>
        <v>0</v>
      </c>
      <c r="AO684" s="176"/>
      <c r="AP684" s="176"/>
      <c r="AQ684" s="176"/>
      <c r="AR684" s="176"/>
      <c r="AS684" s="176"/>
      <c r="AT684" s="176"/>
      <c r="AU684" s="176"/>
      <c r="AV684" s="176"/>
      <c r="AW684" s="176"/>
      <c r="AX684" s="176"/>
      <c r="AY684" s="176"/>
      <c r="AZ684" s="176"/>
      <c r="BA684" s="176"/>
      <c r="BB684" s="176"/>
      <c r="BC684" s="176"/>
      <c r="BD684" s="176"/>
      <c r="BE684" s="176"/>
      <c r="BF684" s="176"/>
      <c r="BG684" s="176"/>
      <c r="BH684" s="176"/>
      <c r="BI684" s="176"/>
      <c r="BJ684" s="176"/>
      <c r="BK684" s="176"/>
      <c r="BL684" s="176"/>
      <c r="BM684" s="176"/>
      <c r="BN684" s="176"/>
      <c r="BO684" s="176"/>
      <c r="BP684" s="176"/>
      <c r="BQ684" s="176"/>
      <c r="BR684" s="176"/>
      <c r="BS684" s="176"/>
      <c r="BT684" s="176"/>
      <c r="BU684" s="176"/>
      <c r="BV684" s="176"/>
      <c r="BW684" s="176"/>
      <c r="BX684" s="176"/>
      <c r="BY684" s="176"/>
      <c r="BZ684" s="176"/>
      <c r="CA684" s="176"/>
      <c r="CB684" s="176"/>
      <c r="CC684" s="176"/>
      <c r="CD684" s="176"/>
      <c r="CE684" s="176"/>
      <c r="CF684" s="176"/>
      <c r="CG684" s="176"/>
      <c r="CH684" s="176"/>
      <c r="CI684" s="176"/>
      <c r="CJ684" s="176"/>
      <c r="CK684" s="176"/>
      <c r="CL684" s="176"/>
      <c r="CM684" s="176"/>
      <c r="CN684" s="176"/>
      <c r="CO684" s="176"/>
      <c r="CP684" s="176"/>
      <c r="CQ684" s="176"/>
      <c r="CR684" s="176"/>
      <c r="CS684" s="176"/>
      <c r="CT684" s="176"/>
      <c r="CU684" s="176"/>
      <c r="CV684" s="176"/>
      <c r="CW684" s="176"/>
    </row>
    <row r="685" spans="1:101" s="179" customFormat="1" ht="20.100000000000001" customHeight="1">
      <c r="A685" s="657">
        <f t="shared" si="153"/>
        <v>642</v>
      </c>
      <c r="B685" s="196" t="str">
        <f t="shared" ref="B685:B748" si="161">$B$2</f>
        <v>Swansea Bay UHB</v>
      </c>
      <c r="C685" s="89"/>
      <c r="D685" s="89"/>
      <c r="E685" s="89"/>
      <c r="F685" s="89"/>
      <c r="G685" s="89"/>
      <c r="H685" s="197">
        <f t="shared" ref="H685:H748" si="162">AD685</f>
        <v>0</v>
      </c>
      <c r="I685" s="197"/>
      <c r="J685" s="89"/>
      <c r="K685" s="90"/>
      <c r="L685" s="90"/>
      <c r="M685" s="89"/>
      <c r="N685" s="89"/>
      <c r="O685" s="89"/>
      <c r="P685" s="89"/>
      <c r="Q685" s="89"/>
      <c r="R685" s="122"/>
      <c r="S685" s="122"/>
      <c r="T685" s="122"/>
      <c r="U685" s="123"/>
      <c r="V685" s="123"/>
      <c r="W685" s="123"/>
      <c r="X685" s="122"/>
      <c r="Y685" s="122"/>
      <c r="Z685" s="122"/>
      <c r="AA685" s="122"/>
      <c r="AB685" s="122"/>
      <c r="AC685" s="122"/>
      <c r="AD685" s="197">
        <f t="shared" si="155"/>
        <v>0</v>
      </c>
      <c r="AE685" s="196" t="str">
        <f t="shared" si="154"/>
        <v/>
      </c>
      <c r="AF685" s="196" t="str">
        <f t="shared" si="156"/>
        <v/>
      </c>
      <c r="AG685" s="196" t="str">
        <f t="shared" si="157"/>
        <v/>
      </c>
      <c r="AH685" s="196" t="str">
        <f t="shared" si="158"/>
        <v/>
      </c>
      <c r="AI685" s="196" t="str">
        <f t="shared" si="159"/>
        <v/>
      </c>
      <c r="AJ685" s="196" t="str">
        <f t="shared" si="160"/>
        <v/>
      </c>
      <c r="AK685" s="196" t="str">
        <f t="shared" ref="AK685:AK748" si="163">IF(K685="","",IF(OR(K685&lt;DATEVALUE("01/04/23"),K685&gt;DATEVALUE("31/03/24")),"ERROR",""))</f>
        <v/>
      </c>
      <c r="AL685" s="196" t="str">
        <f t="shared" ref="AL685:AL748" si="164">IF(L685="","",IF(OR(L685&lt;DATEVALUE("01/04/23"),L685&gt;DATEVALUE("31/03/24")),"ERROR",""))</f>
        <v/>
      </c>
      <c r="AM685" s="176"/>
      <c r="AN685" s="176">
        <f t="shared" ref="AN685:AN748" si="165">COUNTIFS(AE685:AL685,"Error")</f>
        <v>0</v>
      </c>
      <c r="AO685" s="176"/>
      <c r="AP685" s="176"/>
      <c r="AQ685" s="176"/>
      <c r="AR685" s="176"/>
      <c r="AS685" s="176"/>
      <c r="AT685" s="176"/>
      <c r="AU685" s="176"/>
      <c r="AV685" s="176"/>
      <c r="AW685" s="176"/>
      <c r="AX685" s="176"/>
      <c r="AY685" s="176"/>
      <c r="AZ685" s="176"/>
      <c r="BA685" s="176"/>
      <c r="BB685" s="176"/>
      <c r="BC685" s="176"/>
      <c r="BD685" s="176"/>
      <c r="BE685" s="176"/>
      <c r="BF685" s="176"/>
      <c r="BG685" s="176"/>
      <c r="BH685" s="176"/>
      <c r="BI685" s="176"/>
      <c r="BJ685" s="176"/>
      <c r="BK685" s="176"/>
      <c r="BL685" s="176"/>
      <c r="BM685" s="176"/>
      <c r="BN685" s="176"/>
      <c r="BO685" s="176"/>
      <c r="BP685" s="176"/>
      <c r="BQ685" s="176"/>
      <c r="BR685" s="176"/>
      <c r="BS685" s="176"/>
      <c r="BT685" s="176"/>
      <c r="BU685" s="176"/>
      <c r="BV685" s="176"/>
      <c r="BW685" s="176"/>
      <c r="BX685" s="176"/>
      <c r="BY685" s="176"/>
      <c r="BZ685" s="176"/>
      <c r="CA685" s="176"/>
      <c r="CB685" s="176"/>
      <c r="CC685" s="176"/>
      <c r="CD685" s="176"/>
      <c r="CE685" s="176"/>
      <c r="CF685" s="176"/>
      <c r="CG685" s="176"/>
      <c r="CH685" s="176"/>
      <c r="CI685" s="176"/>
      <c r="CJ685" s="176"/>
      <c r="CK685" s="176"/>
      <c r="CL685" s="176"/>
      <c r="CM685" s="176"/>
      <c r="CN685" s="176"/>
      <c r="CO685" s="176"/>
      <c r="CP685" s="176"/>
      <c r="CQ685" s="176"/>
      <c r="CR685" s="176"/>
      <c r="CS685" s="176"/>
      <c r="CT685" s="176"/>
      <c r="CU685" s="176"/>
      <c r="CV685" s="176"/>
      <c r="CW685" s="176"/>
    </row>
    <row r="686" spans="1:101" s="179" customFormat="1" ht="20.100000000000001" customHeight="1">
      <c r="A686" s="657">
        <f t="shared" ref="A686:A749" si="166">+A685+1</f>
        <v>643</v>
      </c>
      <c r="B686" s="196" t="str">
        <f t="shared" si="161"/>
        <v>Swansea Bay UHB</v>
      </c>
      <c r="C686" s="89"/>
      <c r="D686" s="89"/>
      <c r="E686" s="89"/>
      <c r="F686" s="89"/>
      <c r="G686" s="89"/>
      <c r="H686" s="197">
        <f t="shared" si="162"/>
        <v>0</v>
      </c>
      <c r="I686" s="197"/>
      <c r="J686" s="89"/>
      <c r="K686" s="90"/>
      <c r="L686" s="90"/>
      <c r="M686" s="89"/>
      <c r="N686" s="89"/>
      <c r="O686" s="89"/>
      <c r="P686" s="89"/>
      <c r="Q686" s="89"/>
      <c r="R686" s="122"/>
      <c r="S686" s="122"/>
      <c r="T686" s="122"/>
      <c r="U686" s="123"/>
      <c r="V686" s="123"/>
      <c r="W686" s="123"/>
      <c r="X686" s="122"/>
      <c r="Y686" s="122"/>
      <c r="Z686" s="122"/>
      <c r="AA686" s="122"/>
      <c r="AB686" s="122"/>
      <c r="AC686" s="122"/>
      <c r="AD686" s="197">
        <f t="shared" si="155"/>
        <v>0</v>
      </c>
      <c r="AE686" s="196" t="str">
        <f t="shared" ref="AE686:AE749" si="167">IF(AND(H686&gt;0,P686&lt;&gt;"Income Generation"),IF(AND(C686&lt;&gt;"",D686&lt;&gt;"",E686&lt;&gt;"",F686&lt;&gt;"",G686&lt;&gt;"",K686&lt;&gt;"",L686&lt;&gt;"",M686&lt;&gt;"",N686&lt;&gt;"",O686&lt;&gt;"",P686&lt;&gt;"",Q686&lt;&gt;""),"","ERROR"),"")</f>
        <v/>
      </c>
      <c r="AF686" s="196" t="str">
        <f t="shared" si="156"/>
        <v/>
      </c>
      <c r="AG686" s="196" t="str">
        <f t="shared" si="157"/>
        <v/>
      </c>
      <c r="AH686" s="196" t="str">
        <f t="shared" si="158"/>
        <v/>
      </c>
      <c r="AI686" s="196" t="str">
        <f t="shared" si="159"/>
        <v/>
      </c>
      <c r="AJ686" s="196" t="str">
        <f t="shared" si="160"/>
        <v/>
      </c>
      <c r="AK686" s="196" t="str">
        <f t="shared" si="163"/>
        <v/>
      </c>
      <c r="AL686" s="196" t="str">
        <f t="shared" si="164"/>
        <v/>
      </c>
      <c r="AM686" s="176"/>
      <c r="AN686" s="176">
        <f t="shared" si="165"/>
        <v>0</v>
      </c>
      <c r="AO686" s="176"/>
      <c r="AP686" s="176"/>
      <c r="AQ686" s="176"/>
      <c r="AR686" s="176"/>
      <c r="AS686" s="176"/>
      <c r="AT686" s="176"/>
      <c r="AU686" s="176"/>
      <c r="AV686" s="176"/>
      <c r="AW686" s="176"/>
      <c r="AX686" s="176"/>
      <c r="AY686" s="176"/>
      <c r="AZ686" s="176"/>
      <c r="BA686" s="176"/>
      <c r="BB686" s="176"/>
      <c r="BC686" s="176"/>
      <c r="BD686" s="176"/>
      <c r="BE686" s="176"/>
      <c r="BF686" s="176"/>
      <c r="BG686" s="176"/>
      <c r="BH686" s="176"/>
      <c r="BI686" s="176"/>
      <c r="BJ686" s="176"/>
      <c r="BK686" s="176"/>
      <c r="BL686" s="176"/>
      <c r="BM686" s="176"/>
      <c r="BN686" s="176"/>
      <c r="BO686" s="176"/>
      <c r="BP686" s="176"/>
      <c r="BQ686" s="176"/>
      <c r="BR686" s="176"/>
      <c r="BS686" s="176"/>
      <c r="BT686" s="176"/>
      <c r="BU686" s="176"/>
      <c r="BV686" s="176"/>
      <c r="BW686" s="176"/>
      <c r="BX686" s="176"/>
      <c r="BY686" s="176"/>
      <c r="BZ686" s="176"/>
      <c r="CA686" s="176"/>
      <c r="CB686" s="176"/>
      <c r="CC686" s="176"/>
      <c r="CD686" s="176"/>
      <c r="CE686" s="176"/>
      <c r="CF686" s="176"/>
      <c r="CG686" s="176"/>
      <c r="CH686" s="176"/>
      <c r="CI686" s="176"/>
      <c r="CJ686" s="176"/>
      <c r="CK686" s="176"/>
      <c r="CL686" s="176"/>
      <c r="CM686" s="176"/>
      <c r="CN686" s="176"/>
      <c r="CO686" s="176"/>
      <c r="CP686" s="176"/>
      <c r="CQ686" s="176"/>
      <c r="CR686" s="176"/>
      <c r="CS686" s="176"/>
      <c r="CT686" s="176"/>
      <c r="CU686" s="176"/>
      <c r="CV686" s="176"/>
      <c r="CW686" s="176"/>
    </row>
    <row r="687" spans="1:101" s="179" customFormat="1" ht="20.100000000000001" customHeight="1">
      <c r="A687" s="657">
        <f t="shared" si="166"/>
        <v>644</v>
      </c>
      <c r="B687" s="196" t="str">
        <f t="shared" si="161"/>
        <v>Swansea Bay UHB</v>
      </c>
      <c r="C687" s="89"/>
      <c r="D687" s="89"/>
      <c r="E687" s="89"/>
      <c r="F687" s="89"/>
      <c r="G687" s="89"/>
      <c r="H687" s="197">
        <f t="shared" si="162"/>
        <v>0</v>
      </c>
      <c r="I687" s="197"/>
      <c r="J687" s="89"/>
      <c r="K687" s="90"/>
      <c r="L687" s="90"/>
      <c r="M687" s="89"/>
      <c r="N687" s="89"/>
      <c r="O687" s="89"/>
      <c r="P687" s="89"/>
      <c r="Q687" s="89"/>
      <c r="R687" s="122"/>
      <c r="S687" s="122"/>
      <c r="T687" s="122"/>
      <c r="U687" s="123"/>
      <c r="V687" s="123"/>
      <c r="W687" s="123"/>
      <c r="X687" s="122"/>
      <c r="Y687" s="122"/>
      <c r="Z687" s="122"/>
      <c r="AA687" s="122"/>
      <c r="AB687" s="122"/>
      <c r="AC687" s="122"/>
      <c r="AD687" s="197">
        <f t="shared" si="155"/>
        <v>0</v>
      </c>
      <c r="AE687" s="196" t="str">
        <f t="shared" si="167"/>
        <v/>
      </c>
      <c r="AF687" s="196" t="str">
        <f t="shared" si="156"/>
        <v/>
      </c>
      <c r="AG687" s="196" t="str">
        <f t="shared" si="157"/>
        <v/>
      </c>
      <c r="AH687" s="196" t="str">
        <f t="shared" si="158"/>
        <v/>
      </c>
      <c r="AI687" s="196" t="str">
        <f t="shared" si="159"/>
        <v/>
      </c>
      <c r="AJ687" s="196" t="str">
        <f t="shared" si="160"/>
        <v/>
      </c>
      <c r="AK687" s="196" t="str">
        <f t="shared" si="163"/>
        <v/>
      </c>
      <c r="AL687" s="196" t="str">
        <f t="shared" si="164"/>
        <v/>
      </c>
      <c r="AM687" s="176"/>
      <c r="AN687" s="176">
        <f t="shared" si="165"/>
        <v>0</v>
      </c>
      <c r="AO687" s="176"/>
      <c r="AP687" s="176"/>
      <c r="AQ687" s="176"/>
      <c r="AR687" s="176"/>
      <c r="AS687" s="176"/>
      <c r="AT687" s="176"/>
      <c r="AU687" s="176"/>
      <c r="AV687" s="176"/>
      <c r="AW687" s="176"/>
      <c r="AX687" s="176"/>
      <c r="AY687" s="176"/>
      <c r="AZ687" s="176"/>
      <c r="BA687" s="176"/>
      <c r="BB687" s="176"/>
      <c r="BC687" s="176"/>
      <c r="BD687" s="176"/>
      <c r="BE687" s="176"/>
      <c r="BF687" s="176"/>
      <c r="BG687" s="176"/>
      <c r="BH687" s="176"/>
      <c r="BI687" s="176"/>
      <c r="BJ687" s="176"/>
      <c r="BK687" s="176"/>
      <c r="BL687" s="176"/>
      <c r="BM687" s="176"/>
      <c r="BN687" s="176"/>
      <c r="BO687" s="176"/>
      <c r="BP687" s="176"/>
      <c r="BQ687" s="176"/>
      <c r="BR687" s="176"/>
      <c r="BS687" s="176"/>
      <c r="BT687" s="176"/>
      <c r="BU687" s="176"/>
      <c r="BV687" s="176"/>
      <c r="BW687" s="176"/>
      <c r="BX687" s="176"/>
      <c r="BY687" s="176"/>
      <c r="BZ687" s="176"/>
      <c r="CA687" s="176"/>
      <c r="CB687" s="176"/>
      <c r="CC687" s="176"/>
      <c r="CD687" s="176"/>
      <c r="CE687" s="176"/>
      <c r="CF687" s="176"/>
      <c r="CG687" s="176"/>
      <c r="CH687" s="176"/>
      <c r="CI687" s="176"/>
      <c r="CJ687" s="176"/>
      <c r="CK687" s="176"/>
      <c r="CL687" s="176"/>
      <c r="CM687" s="176"/>
      <c r="CN687" s="176"/>
      <c r="CO687" s="176"/>
      <c r="CP687" s="176"/>
      <c r="CQ687" s="176"/>
      <c r="CR687" s="176"/>
      <c r="CS687" s="176"/>
      <c r="CT687" s="176"/>
      <c r="CU687" s="176"/>
      <c r="CV687" s="176"/>
      <c r="CW687" s="176"/>
    </row>
    <row r="688" spans="1:101" s="179" customFormat="1" ht="20.100000000000001" customHeight="1">
      <c r="A688" s="657">
        <f t="shared" si="166"/>
        <v>645</v>
      </c>
      <c r="B688" s="196" t="str">
        <f t="shared" si="161"/>
        <v>Swansea Bay UHB</v>
      </c>
      <c r="C688" s="89"/>
      <c r="D688" s="89"/>
      <c r="E688" s="89"/>
      <c r="F688" s="89"/>
      <c r="G688" s="89"/>
      <c r="H688" s="197">
        <f t="shared" si="162"/>
        <v>0</v>
      </c>
      <c r="I688" s="197"/>
      <c r="J688" s="89"/>
      <c r="K688" s="90"/>
      <c r="L688" s="90"/>
      <c r="M688" s="89"/>
      <c r="N688" s="89"/>
      <c r="O688" s="89"/>
      <c r="P688" s="89"/>
      <c r="Q688" s="89"/>
      <c r="R688" s="122"/>
      <c r="S688" s="122"/>
      <c r="T688" s="122"/>
      <c r="U688" s="123"/>
      <c r="V688" s="123"/>
      <c r="W688" s="123"/>
      <c r="X688" s="122"/>
      <c r="Y688" s="122"/>
      <c r="Z688" s="122"/>
      <c r="AA688" s="122"/>
      <c r="AB688" s="122"/>
      <c r="AC688" s="122"/>
      <c r="AD688" s="197">
        <f t="shared" si="155"/>
        <v>0</v>
      </c>
      <c r="AE688" s="196" t="str">
        <f t="shared" si="167"/>
        <v/>
      </c>
      <c r="AF688" s="196" t="str">
        <f t="shared" si="156"/>
        <v/>
      </c>
      <c r="AG688" s="196" t="str">
        <f t="shared" si="157"/>
        <v/>
      </c>
      <c r="AH688" s="196" t="str">
        <f t="shared" si="158"/>
        <v/>
      </c>
      <c r="AI688" s="196" t="str">
        <f t="shared" si="159"/>
        <v/>
      </c>
      <c r="AJ688" s="196" t="str">
        <f t="shared" si="160"/>
        <v/>
      </c>
      <c r="AK688" s="196" t="str">
        <f t="shared" si="163"/>
        <v/>
      </c>
      <c r="AL688" s="196" t="str">
        <f t="shared" si="164"/>
        <v/>
      </c>
      <c r="AM688" s="176"/>
      <c r="AN688" s="176">
        <f t="shared" si="165"/>
        <v>0</v>
      </c>
      <c r="AO688" s="176"/>
      <c r="AP688" s="176"/>
      <c r="AQ688" s="176"/>
      <c r="AR688" s="176"/>
      <c r="AS688" s="176"/>
      <c r="AT688" s="176"/>
      <c r="AU688" s="176"/>
      <c r="AV688" s="176"/>
      <c r="AW688" s="176"/>
      <c r="AX688" s="176"/>
      <c r="AY688" s="176"/>
      <c r="AZ688" s="176"/>
      <c r="BA688" s="176"/>
      <c r="BB688" s="176"/>
      <c r="BC688" s="176"/>
      <c r="BD688" s="176"/>
      <c r="BE688" s="176"/>
      <c r="BF688" s="176"/>
      <c r="BG688" s="176"/>
      <c r="BH688" s="176"/>
      <c r="BI688" s="176"/>
      <c r="BJ688" s="176"/>
      <c r="BK688" s="176"/>
      <c r="BL688" s="176"/>
      <c r="BM688" s="176"/>
      <c r="BN688" s="176"/>
      <c r="BO688" s="176"/>
      <c r="BP688" s="176"/>
      <c r="BQ688" s="176"/>
      <c r="BR688" s="176"/>
      <c r="BS688" s="176"/>
      <c r="BT688" s="176"/>
      <c r="BU688" s="176"/>
      <c r="BV688" s="176"/>
      <c r="BW688" s="176"/>
      <c r="BX688" s="176"/>
      <c r="BY688" s="176"/>
      <c r="BZ688" s="176"/>
      <c r="CA688" s="176"/>
      <c r="CB688" s="176"/>
      <c r="CC688" s="176"/>
      <c r="CD688" s="176"/>
      <c r="CE688" s="176"/>
      <c r="CF688" s="176"/>
      <c r="CG688" s="176"/>
      <c r="CH688" s="176"/>
      <c r="CI688" s="176"/>
      <c r="CJ688" s="176"/>
      <c r="CK688" s="176"/>
      <c r="CL688" s="176"/>
      <c r="CM688" s="176"/>
      <c r="CN688" s="176"/>
      <c r="CO688" s="176"/>
      <c r="CP688" s="176"/>
      <c r="CQ688" s="176"/>
      <c r="CR688" s="176"/>
      <c r="CS688" s="176"/>
      <c r="CT688" s="176"/>
      <c r="CU688" s="176"/>
      <c r="CV688" s="176"/>
      <c r="CW688" s="176"/>
    </row>
    <row r="689" spans="1:101" s="179" customFormat="1" ht="20.100000000000001" customHeight="1">
      <c r="A689" s="657">
        <f t="shared" si="166"/>
        <v>646</v>
      </c>
      <c r="B689" s="196" t="str">
        <f t="shared" si="161"/>
        <v>Swansea Bay UHB</v>
      </c>
      <c r="C689" s="89"/>
      <c r="D689" s="89"/>
      <c r="E689" s="89"/>
      <c r="F689" s="89"/>
      <c r="G689" s="89"/>
      <c r="H689" s="197">
        <f t="shared" si="162"/>
        <v>0</v>
      </c>
      <c r="I689" s="197"/>
      <c r="J689" s="89"/>
      <c r="K689" s="90"/>
      <c r="L689" s="90"/>
      <c r="M689" s="89"/>
      <c r="N689" s="89"/>
      <c r="O689" s="89"/>
      <c r="P689" s="89"/>
      <c r="Q689" s="89"/>
      <c r="R689" s="122"/>
      <c r="S689" s="122"/>
      <c r="T689" s="122"/>
      <c r="U689" s="123"/>
      <c r="V689" s="123"/>
      <c r="W689" s="123"/>
      <c r="X689" s="122"/>
      <c r="Y689" s="122"/>
      <c r="Z689" s="122"/>
      <c r="AA689" s="122"/>
      <c r="AB689" s="122"/>
      <c r="AC689" s="122"/>
      <c r="AD689" s="197">
        <f t="shared" si="155"/>
        <v>0</v>
      </c>
      <c r="AE689" s="196" t="str">
        <f t="shared" si="167"/>
        <v/>
      </c>
      <c r="AF689" s="196" t="str">
        <f t="shared" si="156"/>
        <v/>
      </c>
      <c r="AG689" s="196" t="str">
        <f t="shared" si="157"/>
        <v/>
      </c>
      <c r="AH689" s="196" t="str">
        <f t="shared" si="158"/>
        <v/>
      </c>
      <c r="AI689" s="196" t="str">
        <f t="shared" si="159"/>
        <v/>
      </c>
      <c r="AJ689" s="196" t="str">
        <f t="shared" si="160"/>
        <v/>
      </c>
      <c r="AK689" s="196" t="str">
        <f t="shared" si="163"/>
        <v/>
      </c>
      <c r="AL689" s="196" t="str">
        <f t="shared" si="164"/>
        <v/>
      </c>
      <c r="AM689" s="176"/>
      <c r="AN689" s="176">
        <f t="shared" si="165"/>
        <v>0</v>
      </c>
      <c r="AO689" s="176"/>
      <c r="AP689" s="176"/>
      <c r="AQ689" s="176"/>
      <c r="AR689" s="176"/>
      <c r="AS689" s="176"/>
      <c r="AT689" s="176"/>
      <c r="AU689" s="176"/>
      <c r="AV689" s="176"/>
      <c r="AW689" s="176"/>
      <c r="AX689" s="176"/>
      <c r="AY689" s="176"/>
      <c r="AZ689" s="176"/>
      <c r="BA689" s="176"/>
      <c r="BB689" s="176"/>
      <c r="BC689" s="176"/>
      <c r="BD689" s="176"/>
      <c r="BE689" s="176"/>
      <c r="BF689" s="176"/>
      <c r="BG689" s="176"/>
      <c r="BH689" s="176"/>
      <c r="BI689" s="176"/>
      <c r="BJ689" s="176"/>
      <c r="BK689" s="176"/>
      <c r="BL689" s="176"/>
      <c r="BM689" s="176"/>
      <c r="BN689" s="176"/>
      <c r="BO689" s="176"/>
      <c r="BP689" s="176"/>
      <c r="BQ689" s="176"/>
      <c r="BR689" s="176"/>
      <c r="BS689" s="176"/>
      <c r="BT689" s="176"/>
      <c r="BU689" s="176"/>
      <c r="BV689" s="176"/>
      <c r="BW689" s="176"/>
      <c r="BX689" s="176"/>
      <c r="BY689" s="176"/>
      <c r="BZ689" s="176"/>
      <c r="CA689" s="176"/>
      <c r="CB689" s="176"/>
      <c r="CC689" s="176"/>
      <c r="CD689" s="176"/>
      <c r="CE689" s="176"/>
      <c r="CF689" s="176"/>
      <c r="CG689" s="176"/>
      <c r="CH689" s="176"/>
      <c r="CI689" s="176"/>
      <c r="CJ689" s="176"/>
      <c r="CK689" s="176"/>
      <c r="CL689" s="176"/>
      <c r="CM689" s="176"/>
      <c r="CN689" s="176"/>
      <c r="CO689" s="176"/>
      <c r="CP689" s="176"/>
      <c r="CQ689" s="176"/>
      <c r="CR689" s="176"/>
      <c r="CS689" s="176"/>
      <c r="CT689" s="176"/>
      <c r="CU689" s="176"/>
      <c r="CV689" s="176"/>
      <c r="CW689" s="176"/>
    </row>
    <row r="690" spans="1:101" s="179" customFormat="1" ht="20.100000000000001" customHeight="1">
      <c r="A690" s="657">
        <f t="shared" si="166"/>
        <v>647</v>
      </c>
      <c r="B690" s="196" t="str">
        <f t="shared" si="161"/>
        <v>Swansea Bay UHB</v>
      </c>
      <c r="C690" s="89"/>
      <c r="D690" s="89"/>
      <c r="E690" s="89"/>
      <c r="F690" s="89"/>
      <c r="G690" s="89"/>
      <c r="H690" s="197">
        <f t="shared" si="162"/>
        <v>0</v>
      </c>
      <c r="I690" s="197"/>
      <c r="J690" s="89"/>
      <c r="K690" s="90"/>
      <c r="L690" s="90"/>
      <c r="M690" s="89"/>
      <c r="N690" s="89"/>
      <c r="O690" s="89"/>
      <c r="P690" s="89"/>
      <c r="Q690" s="89"/>
      <c r="R690" s="122"/>
      <c r="S690" s="122"/>
      <c r="T690" s="122"/>
      <c r="U690" s="123"/>
      <c r="V690" s="123"/>
      <c r="W690" s="123"/>
      <c r="X690" s="122"/>
      <c r="Y690" s="122"/>
      <c r="Z690" s="122"/>
      <c r="AA690" s="122"/>
      <c r="AB690" s="122"/>
      <c r="AC690" s="122"/>
      <c r="AD690" s="197">
        <f t="shared" si="155"/>
        <v>0</v>
      </c>
      <c r="AE690" s="196" t="str">
        <f t="shared" si="167"/>
        <v/>
      </c>
      <c r="AF690" s="196" t="str">
        <f t="shared" si="156"/>
        <v/>
      </c>
      <c r="AG690" s="196" t="str">
        <f t="shared" si="157"/>
        <v/>
      </c>
      <c r="AH690" s="196" t="str">
        <f t="shared" si="158"/>
        <v/>
      </c>
      <c r="AI690" s="196" t="str">
        <f t="shared" si="159"/>
        <v/>
      </c>
      <c r="AJ690" s="196" t="str">
        <f t="shared" si="160"/>
        <v/>
      </c>
      <c r="AK690" s="196" t="str">
        <f t="shared" si="163"/>
        <v/>
      </c>
      <c r="AL690" s="196" t="str">
        <f t="shared" si="164"/>
        <v/>
      </c>
      <c r="AM690" s="176"/>
      <c r="AN690" s="176">
        <f t="shared" si="165"/>
        <v>0</v>
      </c>
      <c r="AO690" s="176"/>
      <c r="AP690" s="176"/>
      <c r="AQ690" s="176"/>
      <c r="AR690" s="176"/>
      <c r="AS690" s="176"/>
      <c r="AT690" s="176"/>
      <c r="AU690" s="176"/>
      <c r="AV690" s="176"/>
      <c r="AW690" s="176"/>
      <c r="AX690" s="176"/>
      <c r="AY690" s="176"/>
      <c r="AZ690" s="176"/>
      <c r="BA690" s="176"/>
      <c r="BB690" s="176"/>
      <c r="BC690" s="176"/>
      <c r="BD690" s="176"/>
      <c r="BE690" s="176"/>
      <c r="BF690" s="176"/>
      <c r="BG690" s="176"/>
      <c r="BH690" s="176"/>
      <c r="BI690" s="176"/>
      <c r="BJ690" s="176"/>
      <c r="BK690" s="176"/>
      <c r="BL690" s="176"/>
      <c r="BM690" s="176"/>
      <c r="BN690" s="176"/>
      <c r="BO690" s="176"/>
      <c r="BP690" s="176"/>
      <c r="BQ690" s="176"/>
      <c r="BR690" s="176"/>
      <c r="BS690" s="176"/>
      <c r="BT690" s="176"/>
      <c r="BU690" s="176"/>
      <c r="BV690" s="176"/>
      <c r="BW690" s="176"/>
      <c r="BX690" s="176"/>
      <c r="BY690" s="176"/>
      <c r="BZ690" s="176"/>
      <c r="CA690" s="176"/>
      <c r="CB690" s="176"/>
      <c r="CC690" s="176"/>
      <c r="CD690" s="176"/>
      <c r="CE690" s="176"/>
      <c r="CF690" s="176"/>
      <c r="CG690" s="176"/>
      <c r="CH690" s="176"/>
      <c r="CI690" s="176"/>
      <c r="CJ690" s="176"/>
      <c r="CK690" s="176"/>
      <c r="CL690" s="176"/>
      <c r="CM690" s="176"/>
      <c r="CN690" s="176"/>
      <c r="CO690" s="176"/>
      <c r="CP690" s="176"/>
      <c r="CQ690" s="176"/>
      <c r="CR690" s="176"/>
      <c r="CS690" s="176"/>
      <c r="CT690" s="176"/>
      <c r="CU690" s="176"/>
      <c r="CV690" s="176"/>
      <c r="CW690" s="176"/>
    </row>
    <row r="691" spans="1:101" s="179" customFormat="1" ht="20.100000000000001" customHeight="1">
      <c r="A691" s="657">
        <f t="shared" si="166"/>
        <v>648</v>
      </c>
      <c r="B691" s="196" t="str">
        <f t="shared" si="161"/>
        <v>Swansea Bay UHB</v>
      </c>
      <c r="C691" s="89"/>
      <c r="D691" s="89"/>
      <c r="E691" s="89"/>
      <c r="F691" s="89"/>
      <c r="G691" s="89"/>
      <c r="H691" s="197">
        <f t="shared" si="162"/>
        <v>0</v>
      </c>
      <c r="I691" s="197"/>
      <c r="J691" s="89"/>
      <c r="K691" s="90"/>
      <c r="L691" s="90"/>
      <c r="M691" s="89"/>
      <c r="N691" s="89"/>
      <c r="O691" s="89"/>
      <c r="P691" s="89"/>
      <c r="Q691" s="89"/>
      <c r="R691" s="122"/>
      <c r="S691" s="122"/>
      <c r="T691" s="122"/>
      <c r="U691" s="123"/>
      <c r="V691" s="123"/>
      <c r="W691" s="123"/>
      <c r="X691" s="122"/>
      <c r="Y691" s="122"/>
      <c r="Z691" s="122"/>
      <c r="AA691" s="122"/>
      <c r="AB691" s="122"/>
      <c r="AC691" s="122"/>
      <c r="AD691" s="197">
        <f t="shared" si="155"/>
        <v>0</v>
      </c>
      <c r="AE691" s="196" t="str">
        <f t="shared" si="167"/>
        <v/>
      </c>
      <c r="AF691" s="196" t="str">
        <f t="shared" si="156"/>
        <v/>
      </c>
      <c r="AG691" s="196" t="str">
        <f t="shared" si="157"/>
        <v/>
      </c>
      <c r="AH691" s="196" t="str">
        <f t="shared" si="158"/>
        <v/>
      </c>
      <c r="AI691" s="196" t="str">
        <f t="shared" si="159"/>
        <v/>
      </c>
      <c r="AJ691" s="196" t="str">
        <f t="shared" si="160"/>
        <v/>
      </c>
      <c r="AK691" s="196" t="str">
        <f t="shared" si="163"/>
        <v/>
      </c>
      <c r="AL691" s="196" t="str">
        <f t="shared" si="164"/>
        <v/>
      </c>
      <c r="AM691" s="176"/>
      <c r="AN691" s="176">
        <f t="shared" si="165"/>
        <v>0</v>
      </c>
      <c r="AO691" s="176"/>
      <c r="AP691" s="176"/>
      <c r="AQ691" s="176"/>
      <c r="AR691" s="176"/>
      <c r="AS691" s="176"/>
      <c r="AT691" s="176"/>
      <c r="AU691" s="176"/>
      <c r="AV691" s="176"/>
      <c r="AW691" s="176"/>
      <c r="AX691" s="176"/>
      <c r="AY691" s="176"/>
      <c r="AZ691" s="176"/>
      <c r="BA691" s="176"/>
      <c r="BB691" s="176"/>
      <c r="BC691" s="176"/>
      <c r="BD691" s="176"/>
      <c r="BE691" s="176"/>
      <c r="BF691" s="176"/>
      <c r="BG691" s="176"/>
      <c r="BH691" s="176"/>
      <c r="BI691" s="176"/>
      <c r="BJ691" s="176"/>
      <c r="BK691" s="176"/>
      <c r="BL691" s="176"/>
      <c r="BM691" s="176"/>
      <c r="BN691" s="176"/>
      <c r="BO691" s="176"/>
      <c r="BP691" s="176"/>
      <c r="BQ691" s="176"/>
      <c r="BR691" s="176"/>
      <c r="BS691" s="176"/>
      <c r="BT691" s="176"/>
      <c r="BU691" s="176"/>
      <c r="BV691" s="176"/>
      <c r="BW691" s="176"/>
      <c r="BX691" s="176"/>
      <c r="BY691" s="176"/>
      <c r="BZ691" s="176"/>
      <c r="CA691" s="176"/>
      <c r="CB691" s="176"/>
      <c r="CC691" s="176"/>
      <c r="CD691" s="176"/>
      <c r="CE691" s="176"/>
      <c r="CF691" s="176"/>
      <c r="CG691" s="176"/>
      <c r="CH691" s="176"/>
      <c r="CI691" s="176"/>
      <c r="CJ691" s="176"/>
      <c r="CK691" s="176"/>
      <c r="CL691" s="176"/>
      <c r="CM691" s="176"/>
      <c r="CN691" s="176"/>
      <c r="CO691" s="176"/>
      <c r="CP691" s="176"/>
      <c r="CQ691" s="176"/>
      <c r="CR691" s="176"/>
      <c r="CS691" s="176"/>
      <c r="CT691" s="176"/>
      <c r="CU691" s="176"/>
      <c r="CV691" s="176"/>
      <c r="CW691" s="176"/>
    </row>
    <row r="692" spans="1:101" s="179" customFormat="1" ht="20.100000000000001" customHeight="1">
      <c r="A692" s="657">
        <f t="shared" si="166"/>
        <v>649</v>
      </c>
      <c r="B692" s="196" t="str">
        <f t="shared" si="161"/>
        <v>Swansea Bay UHB</v>
      </c>
      <c r="C692" s="89"/>
      <c r="D692" s="89"/>
      <c r="E692" s="89"/>
      <c r="F692" s="89"/>
      <c r="G692" s="89"/>
      <c r="H692" s="197">
        <f t="shared" si="162"/>
        <v>0</v>
      </c>
      <c r="I692" s="197"/>
      <c r="J692" s="89"/>
      <c r="K692" s="90"/>
      <c r="L692" s="90"/>
      <c r="M692" s="89"/>
      <c r="N692" s="89"/>
      <c r="O692" s="89"/>
      <c r="P692" s="89"/>
      <c r="Q692" s="89"/>
      <c r="R692" s="122"/>
      <c r="S692" s="122"/>
      <c r="T692" s="122"/>
      <c r="U692" s="123"/>
      <c r="V692" s="123"/>
      <c r="W692" s="123"/>
      <c r="X692" s="122"/>
      <c r="Y692" s="122"/>
      <c r="Z692" s="122"/>
      <c r="AA692" s="122"/>
      <c r="AB692" s="122"/>
      <c r="AC692" s="122"/>
      <c r="AD692" s="197">
        <f t="shared" si="155"/>
        <v>0</v>
      </c>
      <c r="AE692" s="196" t="str">
        <f t="shared" si="167"/>
        <v/>
      </c>
      <c r="AF692" s="196" t="str">
        <f t="shared" si="156"/>
        <v/>
      </c>
      <c r="AG692" s="196" t="str">
        <f t="shared" si="157"/>
        <v/>
      </c>
      <c r="AH692" s="196" t="str">
        <f t="shared" si="158"/>
        <v/>
      </c>
      <c r="AI692" s="196" t="str">
        <f t="shared" si="159"/>
        <v/>
      </c>
      <c r="AJ692" s="196" t="str">
        <f t="shared" si="160"/>
        <v/>
      </c>
      <c r="AK692" s="196" t="str">
        <f t="shared" si="163"/>
        <v/>
      </c>
      <c r="AL692" s="196" t="str">
        <f t="shared" si="164"/>
        <v/>
      </c>
      <c r="AM692" s="176"/>
      <c r="AN692" s="176">
        <f t="shared" si="165"/>
        <v>0</v>
      </c>
      <c r="AO692" s="176"/>
      <c r="AP692" s="176"/>
      <c r="AQ692" s="176"/>
      <c r="AR692" s="176"/>
      <c r="AS692" s="176"/>
      <c r="AT692" s="176"/>
      <c r="AU692" s="176"/>
      <c r="AV692" s="176"/>
      <c r="AW692" s="176"/>
      <c r="AX692" s="176"/>
      <c r="AY692" s="176"/>
      <c r="AZ692" s="176"/>
      <c r="BA692" s="176"/>
      <c r="BB692" s="176"/>
      <c r="BC692" s="176"/>
      <c r="BD692" s="176"/>
      <c r="BE692" s="176"/>
      <c r="BF692" s="176"/>
      <c r="BG692" s="176"/>
      <c r="BH692" s="176"/>
      <c r="BI692" s="176"/>
      <c r="BJ692" s="176"/>
      <c r="BK692" s="176"/>
      <c r="BL692" s="176"/>
      <c r="BM692" s="176"/>
      <c r="BN692" s="176"/>
      <c r="BO692" s="176"/>
      <c r="BP692" s="176"/>
      <c r="BQ692" s="176"/>
      <c r="BR692" s="176"/>
      <c r="BS692" s="176"/>
      <c r="BT692" s="176"/>
      <c r="BU692" s="176"/>
      <c r="BV692" s="176"/>
      <c r="BW692" s="176"/>
      <c r="BX692" s="176"/>
      <c r="BY692" s="176"/>
      <c r="BZ692" s="176"/>
      <c r="CA692" s="176"/>
      <c r="CB692" s="176"/>
      <c r="CC692" s="176"/>
      <c r="CD692" s="176"/>
      <c r="CE692" s="176"/>
      <c r="CF692" s="176"/>
      <c r="CG692" s="176"/>
      <c r="CH692" s="176"/>
      <c r="CI692" s="176"/>
      <c r="CJ692" s="176"/>
      <c r="CK692" s="176"/>
      <c r="CL692" s="176"/>
      <c r="CM692" s="176"/>
      <c r="CN692" s="176"/>
      <c r="CO692" s="176"/>
      <c r="CP692" s="176"/>
      <c r="CQ692" s="176"/>
      <c r="CR692" s="176"/>
      <c r="CS692" s="176"/>
      <c r="CT692" s="176"/>
      <c r="CU692" s="176"/>
      <c r="CV692" s="176"/>
      <c r="CW692" s="176"/>
    </row>
    <row r="693" spans="1:101" s="179" customFormat="1" ht="20.100000000000001" customHeight="1">
      <c r="A693" s="657">
        <f t="shared" si="166"/>
        <v>650</v>
      </c>
      <c r="B693" s="196" t="str">
        <f t="shared" si="161"/>
        <v>Swansea Bay UHB</v>
      </c>
      <c r="C693" s="89"/>
      <c r="D693" s="89"/>
      <c r="E693" s="89"/>
      <c r="F693" s="89"/>
      <c r="G693" s="89"/>
      <c r="H693" s="197">
        <f t="shared" si="162"/>
        <v>0</v>
      </c>
      <c r="I693" s="197"/>
      <c r="J693" s="89"/>
      <c r="K693" s="90"/>
      <c r="L693" s="90"/>
      <c r="M693" s="89"/>
      <c r="N693" s="89"/>
      <c r="O693" s="89"/>
      <c r="P693" s="89"/>
      <c r="Q693" s="89"/>
      <c r="R693" s="122"/>
      <c r="S693" s="122"/>
      <c r="T693" s="122"/>
      <c r="U693" s="123"/>
      <c r="V693" s="123"/>
      <c r="W693" s="123"/>
      <c r="X693" s="122"/>
      <c r="Y693" s="122"/>
      <c r="Z693" s="122"/>
      <c r="AA693" s="122"/>
      <c r="AB693" s="122"/>
      <c r="AC693" s="122"/>
      <c r="AD693" s="197">
        <f t="shared" si="155"/>
        <v>0</v>
      </c>
      <c r="AE693" s="196" t="str">
        <f t="shared" si="167"/>
        <v/>
      </c>
      <c r="AF693" s="196" t="str">
        <f t="shared" si="156"/>
        <v/>
      </c>
      <c r="AG693" s="196" t="str">
        <f t="shared" si="157"/>
        <v/>
      </c>
      <c r="AH693" s="196" t="str">
        <f t="shared" si="158"/>
        <v/>
      </c>
      <c r="AI693" s="196" t="str">
        <f t="shared" si="159"/>
        <v/>
      </c>
      <c r="AJ693" s="196" t="str">
        <f t="shared" si="160"/>
        <v/>
      </c>
      <c r="AK693" s="196" t="str">
        <f t="shared" si="163"/>
        <v/>
      </c>
      <c r="AL693" s="196" t="str">
        <f t="shared" si="164"/>
        <v/>
      </c>
      <c r="AM693" s="176"/>
      <c r="AN693" s="176">
        <f t="shared" si="165"/>
        <v>0</v>
      </c>
      <c r="AO693" s="176"/>
      <c r="AP693" s="176"/>
      <c r="AQ693" s="176"/>
      <c r="AR693" s="176"/>
      <c r="AS693" s="176"/>
      <c r="AT693" s="176"/>
      <c r="AU693" s="176"/>
      <c r="AV693" s="176"/>
      <c r="AW693" s="176"/>
      <c r="AX693" s="176"/>
      <c r="AY693" s="176"/>
      <c r="AZ693" s="176"/>
      <c r="BA693" s="176"/>
      <c r="BB693" s="176"/>
      <c r="BC693" s="176"/>
      <c r="BD693" s="176"/>
      <c r="BE693" s="176"/>
      <c r="BF693" s="176"/>
      <c r="BG693" s="176"/>
      <c r="BH693" s="176"/>
      <c r="BI693" s="176"/>
      <c r="BJ693" s="176"/>
      <c r="BK693" s="176"/>
      <c r="BL693" s="176"/>
      <c r="BM693" s="176"/>
      <c r="BN693" s="176"/>
      <c r="BO693" s="176"/>
      <c r="BP693" s="176"/>
      <c r="BQ693" s="176"/>
      <c r="BR693" s="176"/>
      <c r="BS693" s="176"/>
      <c r="BT693" s="176"/>
      <c r="BU693" s="176"/>
      <c r="BV693" s="176"/>
      <c r="BW693" s="176"/>
      <c r="BX693" s="176"/>
      <c r="BY693" s="176"/>
      <c r="BZ693" s="176"/>
      <c r="CA693" s="176"/>
      <c r="CB693" s="176"/>
      <c r="CC693" s="176"/>
      <c r="CD693" s="176"/>
      <c r="CE693" s="176"/>
      <c r="CF693" s="176"/>
      <c r="CG693" s="176"/>
      <c r="CH693" s="176"/>
      <c r="CI693" s="176"/>
      <c r="CJ693" s="176"/>
      <c r="CK693" s="176"/>
      <c r="CL693" s="176"/>
      <c r="CM693" s="176"/>
      <c r="CN693" s="176"/>
      <c r="CO693" s="176"/>
      <c r="CP693" s="176"/>
      <c r="CQ693" s="176"/>
      <c r="CR693" s="176"/>
      <c r="CS693" s="176"/>
      <c r="CT693" s="176"/>
      <c r="CU693" s="176"/>
      <c r="CV693" s="176"/>
      <c r="CW693" s="176"/>
    </row>
    <row r="694" spans="1:101" s="179" customFormat="1" ht="20.100000000000001" customHeight="1">
      <c r="A694" s="657">
        <f t="shared" si="166"/>
        <v>651</v>
      </c>
      <c r="B694" s="196" t="str">
        <f t="shared" si="161"/>
        <v>Swansea Bay UHB</v>
      </c>
      <c r="C694" s="89"/>
      <c r="D694" s="89"/>
      <c r="E694" s="89"/>
      <c r="F694" s="89"/>
      <c r="G694" s="89"/>
      <c r="H694" s="197">
        <f t="shared" si="162"/>
        <v>0</v>
      </c>
      <c r="I694" s="197"/>
      <c r="J694" s="89"/>
      <c r="K694" s="90"/>
      <c r="L694" s="90"/>
      <c r="M694" s="89"/>
      <c r="N694" s="89"/>
      <c r="O694" s="89"/>
      <c r="P694" s="89"/>
      <c r="Q694" s="89"/>
      <c r="R694" s="122"/>
      <c r="S694" s="122"/>
      <c r="T694" s="122"/>
      <c r="U694" s="123"/>
      <c r="V694" s="123"/>
      <c r="W694" s="123"/>
      <c r="X694" s="122"/>
      <c r="Y694" s="122"/>
      <c r="Z694" s="122"/>
      <c r="AA694" s="122"/>
      <c r="AB694" s="122"/>
      <c r="AC694" s="122"/>
      <c r="AD694" s="197">
        <f t="shared" si="155"/>
        <v>0</v>
      </c>
      <c r="AE694" s="196" t="str">
        <f t="shared" si="167"/>
        <v/>
      </c>
      <c r="AF694" s="196" t="str">
        <f t="shared" si="156"/>
        <v/>
      </c>
      <c r="AG694" s="196" t="str">
        <f t="shared" si="157"/>
        <v/>
      </c>
      <c r="AH694" s="196" t="str">
        <f t="shared" si="158"/>
        <v/>
      </c>
      <c r="AI694" s="196" t="str">
        <f t="shared" si="159"/>
        <v/>
      </c>
      <c r="AJ694" s="196" t="str">
        <f t="shared" si="160"/>
        <v/>
      </c>
      <c r="AK694" s="196" t="str">
        <f t="shared" si="163"/>
        <v/>
      </c>
      <c r="AL694" s="196" t="str">
        <f t="shared" si="164"/>
        <v/>
      </c>
      <c r="AM694" s="176"/>
      <c r="AN694" s="176">
        <f t="shared" si="165"/>
        <v>0</v>
      </c>
      <c r="AO694" s="176"/>
      <c r="AP694" s="176"/>
      <c r="AQ694" s="176"/>
      <c r="AR694" s="176"/>
      <c r="AS694" s="176"/>
      <c r="AT694" s="176"/>
      <c r="AU694" s="176"/>
      <c r="AV694" s="176"/>
      <c r="AW694" s="176"/>
      <c r="AX694" s="176"/>
      <c r="AY694" s="176"/>
      <c r="AZ694" s="176"/>
      <c r="BA694" s="176"/>
      <c r="BB694" s="176"/>
      <c r="BC694" s="176"/>
      <c r="BD694" s="176"/>
      <c r="BE694" s="176"/>
      <c r="BF694" s="176"/>
      <c r="BG694" s="176"/>
      <c r="BH694" s="176"/>
      <c r="BI694" s="176"/>
      <c r="BJ694" s="176"/>
      <c r="BK694" s="176"/>
      <c r="BL694" s="176"/>
      <c r="BM694" s="176"/>
      <c r="BN694" s="176"/>
      <c r="BO694" s="176"/>
      <c r="BP694" s="176"/>
      <c r="BQ694" s="176"/>
      <c r="BR694" s="176"/>
      <c r="BS694" s="176"/>
      <c r="BT694" s="176"/>
      <c r="BU694" s="176"/>
      <c r="BV694" s="176"/>
      <c r="BW694" s="176"/>
      <c r="BX694" s="176"/>
      <c r="BY694" s="176"/>
      <c r="BZ694" s="176"/>
      <c r="CA694" s="176"/>
      <c r="CB694" s="176"/>
      <c r="CC694" s="176"/>
      <c r="CD694" s="176"/>
      <c r="CE694" s="176"/>
      <c r="CF694" s="176"/>
      <c r="CG694" s="176"/>
      <c r="CH694" s="176"/>
      <c r="CI694" s="176"/>
      <c r="CJ694" s="176"/>
      <c r="CK694" s="176"/>
      <c r="CL694" s="176"/>
      <c r="CM694" s="176"/>
      <c r="CN694" s="176"/>
      <c r="CO694" s="176"/>
      <c r="CP694" s="176"/>
      <c r="CQ694" s="176"/>
      <c r="CR694" s="176"/>
      <c r="CS694" s="176"/>
      <c r="CT694" s="176"/>
      <c r="CU694" s="176"/>
      <c r="CV694" s="176"/>
      <c r="CW694" s="176"/>
    </row>
    <row r="695" spans="1:101" s="179" customFormat="1" ht="20.100000000000001" customHeight="1">
      <c r="A695" s="657">
        <f t="shared" si="166"/>
        <v>652</v>
      </c>
      <c r="B695" s="196" t="str">
        <f t="shared" si="161"/>
        <v>Swansea Bay UHB</v>
      </c>
      <c r="C695" s="89"/>
      <c r="D695" s="89"/>
      <c r="E695" s="89"/>
      <c r="F695" s="89"/>
      <c r="G695" s="89"/>
      <c r="H695" s="197">
        <f t="shared" si="162"/>
        <v>0</v>
      </c>
      <c r="I695" s="197"/>
      <c r="J695" s="89"/>
      <c r="K695" s="90"/>
      <c r="L695" s="90"/>
      <c r="M695" s="89"/>
      <c r="N695" s="89"/>
      <c r="O695" s="89"/>
      <c r="P695" s="89"/>
      <c r="Q695" s="89"/>
      <c r="R695" s="122"/>
      <c r="S695" s="122"/>
      <c r="T695" s="122"/>
      <c r="U695" s="123"/>
      <c r="V695" s="123"/>
      <c r="W695" s="123"/>
      <c r="X695" s="122"/>
      <c r="Y695" s="122"/>
      <c r="Z695" s="122"/>
      <c r="AA695" s="122"/>
      <c r="AB695" s="122"/>
      <c r="AC695" s="122"/>
      <c r="AD695" s="197">
        <f t="shared" si="155"/>
        <v>0</v>
      </c>
      <c r="AE695" s="196" t="str">
        <f t="shared" si="167"/>
        <v/>
      </c>
      <c r="AF695" s="196" t="str">
        <f t="shared" si="156"/>
        <v/>
      </c>
      <c r="AG695" s="196" t="str">
        <f t="shared" si="157"/>
        <v/>
      </c>
      <c r="AH695" s="196" t="str">
        <f t="shared" si="158"/>
        <v/>
      </c>
      <c r="AI695" s="196" t="str">
        <f t="shared" si="159"/>
        <v/>
      </c>
      <c r="AJ695" s="196" t="str">
        <f t="shared" si="160"/>
        <v/>
      </c>
      <c r="AK695" s="196" t="str">
        <f t="shared" si="163"/>
        <v/>
      </c>
      <c r="AL695" s="196" t="str">
        <f t="shared" si="164"/>
        <v/>
      </c>
      <c r="AM695" s="176"/>
      <c r="AN695" s="176">
        <f t="shared" si="165"/>
        <v>0</v>
      </c>
      <c r="AO695" s="176"/>
      <c r="AP695" s="176"/>
      <c r="AQ695" s="176"/>
      <c r="AR695" s="176"/>
      <c r="AS695" s="176"/>
      <c r="AT695" s="176"/>
      <c r="AU695" s="176"/>
      <c r="AV695" s="176"/>
      <c r="AW695" s="176"/>
      <c r="AX695" s="176"/>
      <c r="AY695" s="176"/>
      <c r="AZ695" s="176"/>
      <c r="BA695" s="176"/>
      <c r="BB695" s="176"/>
      <c r="BC695" s="176"/>
      <c r="BD695" s="176"/>
      <c r="BE695" s="176"/>
      <c r="BF695" s="176"/>
      <c r="BG695" s="176"/>
      <c r="BH695" s="176"/>
      <c r="BI695" s="176"/>
      <c r="BJ695" s="176"/>
      <c r="BK695" s="176"/>
      <c r="BL695" s="176"/>
      <c r="BM695" s="176"/>
      <c r="BN695" s="176"/>
      <c r="BO695" s="176"/>
      <c r="BP695" s="176"/>
      <c r="BQ695" s="176"/>
      <c r="BR695" s="176"/>
      <c r="BS695" s="176"/>
      <c r="BT695" s="176"/>
      <c r="BU695" s="176"/>
      <c r="BV695" s="176"/>
      <c r="BW695" s="176"/>
      <c r="BX695" s="176"/>
      <c r="BY695" s="176"/>
      <c r="BZ695" s="176"/>
      <c r="CA695" s="176"/>
      <c r="CB695" s="176"/>
      <c r="CC695" s="176"/>
      <c r="CD695" s="176"/>
      <c r="CE695" s="176"/>
      <c r="CF695" s="176"/>
      <c r="CG695" s="176"/>
      <c r="CH695" s="176"/>
      <c r="CI695" s="176"/>
      <c r="CJ695" s="176"/>
      <c r="CK695" s="176"/>
      <c r="CL695" s="176"/>
      <c r="CM695" s="176"/>
      <c r="CN695" s="176"/>
      <c r="CO695" s="176"/>
      <c r="CP695" s="176"/>
      <c r="CQ695" s="176"/>
      <c r="CR695" s="176"/>
      <c r="CS695" s="176"/>
      <c r="CT695" s="176"/>
      <c r="CU695" s="176"/>
      <c r="CV695" s="176"/>
      <c r="CW695" s="176"/>
    </row>
    <row r="696" spans="1:101" s="179" customFormat="1" ht="20.100000000000001" customHeight="1">
      <c r="A696" s="657">
        <f t="shared" si="166"/>
        <v>653</v>
      </c>
      <c r="B696" s="196" t="str">
        <f t="shared" si="161"/>
        <v>Swansea Bay UHB</v>
      </c>
      <c r="C696" s="89"/>
      <c r="D696" s="89"/>
      <c r="E696" s="89"/>
      <c r="F696" s="89"/>
      <c r="G696" s="89"/>
      <c r="H696" s="197">
        <f t="shared" si="162"/>
        <v>0</v>
      </c>
      <c r="I696" s="197"/>
      <c r="J696" s="89"/>
      <c r="K696" s="90"/>
      <c r="L696" s="90"/>
      <c r="M696" s="89"/>
      <c r="N696" s="89"/>
      <c r="O696" s="89"/>
      <c r="P696" s="89"/>
      <c r="Q696" s="89"/>
      <c r="R696" s="122"/>
      <c r="S696" s="122"/>
      <c r="T696" s="122"/>
      <c r="U696" s="123"/>
      <c r="V696" s="123"/>
      <c r="W696" s="123"/>
      <c r="X696" s="122"/>
      <c r="Y696" s="122"/>
      <c r="Z696" s="122"/>
      <c r="AA696" s="122"/>
      <c r="AB696" s="122"/>
      <c r="AC696" s="122"/>
      <c r="AD696" s="197">
        <f t="shared" si="155"/>
        <v>0</v>
      </c>
      <c r="AE696" s="196" t="str">
        <f t="shared" si="167"/>
        <v/>
      </c>
      <c r="AF696" s="196" t="str">
        <f t="shared" si="156"/>
        <v/>
      </c>
      <c r="AG696" s="196" t="str">
        <f t="shared" si="157"/>
        <v/>
      </c>
      <c r="AH696" s="196" t="str">
        <f t="shared" si="158"/>
        <v/>
      </c>
      <c r="AI696" s="196" t="str">
        <f t="shared" si="159"/>
        <v/>
      </c>
      <c r="AJ696" s="196" t="str">
        <f t="shared" si="160"/>
        <v/>
      </c>
      <c r="AK696" s="196" t="str">
        <f t="shared" si="163"/>
        <v/>
      </c>
      <c r="AL696" s="196" t="str">
        <f t="shared" si="164"/>
        <v/>
      </c>
      <c r="AM696" s="176"/>
      <c r="AN696" s="176">
        <f t="shared" si="165"/>
        <v>0</v>
      </c>
      <c r="AO696" s="176"/>
      <c r="AP696" s="176"/>
      <c r="AQ696" s="176"/>
      <c r="AR696" s="176"/>
      <c r="AS696" s="176"/>
      <c r="AT696" s="176"/>
      <c r="AU696" s="176"/>
      <c r="AV696" s="176"/>
      <c r="AW696" s="176"/>
      <c r="AX696" s="176"/>
      <c r="AY696" s="176"/>
      <c r="AZ696" s="176"/>
      <c r="BA696" s="176"/>
      <c r="BB696" s="176"/>
      <c r="BC696" s="176"/>
      <c r="BD696" s="176"/>
      <c r="BE696" s="176"/>
      <c r="BF696" s="176"/>
      <c r="BG696" s="176"/>
      <c r="BH696" s="176"/>
      <c r="BI696" s="176"/>
      <c r="BJ696" s="176"/>
      <c r="BK696" s="176"/>
      <c r="BL696" s="176"/>
      <c r="BM696" s="176"/>
      <c r="BN696" s="176"/>
      <c r="BO696" s="176"/>
      <c r="BP696" s="176"/>
      <c r="BQ696" s="176"/>
      <c r="BR696" s="176"/>
      <c r="BS696" s="176"/>
      <c r="BT696" s="176"/>
      <c r="BU696" s="176"/>
      <c r="BV696" s="176"/>
      <c r="BW696" s="176"/>
      <c r="BX696" s="176"/>
      <c r="BY696" s="176"/>
      <c r="BZ696" s="176"/>
      <c r="CA696" s="176"/>
      <c r="CB696" s="176"/>
      <c r="CC696" s="176"/>
      <c r="CD696" s="176"/>
      <c r="CE696" s="176"/>
      <c r="CF696" s="176"/>
      <c r="CG696" s="176"/>
      <c r="CH696" s="176"/>
      <c r="CI696" s="176"/>
      <c r="CJ696" s="176"/>
      <c r="CK696" s="176"/>
      <c r="CL696" s="176"/>
      <c r="CM696" s="176"/>
      <c r="CN696" s="176"/>
      <c r="CO696" s="176"/>
      <c r="CP696" s="176"/>
      <c r="CQ696" s="176"/>
      <c r="CR696" s="176"/>
      <c r="CS696" s="176"/>
      <c r="CT696" s="176"/>
      <c r="CU696" s="176"/>
      <c r="CV696" s="176"/>
      <c r="CW696" s="176"/>
    </row>
    <row r="697" spans="1:101" s="179" customFormat="1" ht="20.100000000000001" customHeight="1">
      <c r="A697" s="657">
        <f t="shared" si="166"/>
        <v>654</v>
      </c>
      <c r="B697" s="196" t="str">
        <f t="shared" si="161"/>
        <v>Swansea Bay UHB</v>
      </c>
      <c r="C697" s="89"/>
      <c r="D697" s="89"/>
      <c r="E697" s="89"/>
      <c r="F697" s="89"/>
      <c r="G697" s="89"/>
      <c r="H697" s="197">
        <f t="shared" si="162"/>
        <v>0</v>
      </c>
      <c r="I697" s="197"/>
      <c r="J697" s="89"/>
      <c r="K697" s="90"/>
      <c r="L697" s="90"/>
      <c r="M697" s="89"/>
      <c r="N697" s="89"/>
      <c r="O697" s="89"/>
      <c r="P697" s="89"/>
      <c r="Q697" s="89"/>
      <c r="R697" s="122"/>
      <c r="S697" s="122"/>
      <c r="T697" s="122"/>
      <c r="U697" s="123"/>
      <c r="V697" s="123"/>
      <c r="W697" s="123"/>
      <c r="X697" s="122"/>
      <c r="Y697" s="122"/>
      <c r="Z697" s="122"/>
      <c r="AA697" s="122"/>
      <c r="AB697" s="122"/>
      <c r="AC697" s="122"/>
      <c r="AD697" s="197">
        <f t="shared" si="155"/>
        <v>0</v>
      </c>
      <c r="AE697" s="196" t="str">
        <f t="shared" si="167"/>
        <v/>
      </c>
      <c r="AF697" s="196" t="str">
        <f t="shared" si="156"/>
        <v/>
      </c>
      <c r="AG697" s="196" t="str">
        <f t="shared" si="157"/>
        <v/>
      </c>
      <c r="AH697" s="196" t="str">
        <f t="shared" si="158"/>
        <v/>
      </c>
      <c r="AI697" s="196" t="str">
        <f t="shared" si="159"/>
        <v/>
      </c>
      <c r="AJ697" s="196" t="str">
        <f t="shared" si="160"/>
        <v/>
      </c>
      <c r="AK697" s="196" t="str">
        <f t="shared" si="163"/>
        <v/>
      </c>
      <c r="AL697" s="196" t="str">
        <f t="shared" si="164"/>
        <v/>
      </c>
      <c r="AM697" s="176"/>
      <c r="AN697" s="176">
        <f t="shared" si="165"/>
        <v>0</v>
      </c>
      <c r="AO697" s="176"/>
      <c r="AP697" s="176"/>
      <c r="AQ697" s="176"/>
      <c r="AR697" s="176"/>
      <c r="AS697" s="176"/>
      <c r="AT697" s="176"/>
      <c r="AU697" s="176"/>
      <c r="AV697" s="176"/>
      <c r="AW697" s="176"/>
      <c r="AX697" s="176"/>
      <c r="AY697" s="176"/>
      <c r="AZ697" s="176"/>
      <c r="BA697" s="176"/>
      <c r="BB697" s="176"/>
      <c r="BC697" s="176"/>
      <c r="BD697" s="176"/>
      <c r="BE697" s="176"/>
      <c r="BF697" s="176"/>
      <c r="BG697" s="176"/>
      <c r="BH697" s="176"/>
      <c r="BI697" s="176"/>
      <c r="BJ697" s="176"/>
      <c r="BK697" s="176"/>
      <c r="BL697" s="176"/>
      <c r="BM697" s="176"/>
      <c r="BN697" s="176"/>
      <c r="BO697" s="176"/>
      <c r="BP697" s="176"/>
      <c r="BQ697" s="176"/>
      <c r="BR697" s="176"/>
      <c r="BS697" s="176"/>
      <c r="BT697" s="176"/>
      <c r="BU697" s="176"/>
      <c r="BV697" s="176"/>
      <c r="BW697" s="176"/>
      <c r="BX697" s="176"/>
      <c r="BY697" s="176"/>
      <c r="BZ697" s="176"/>
      <c r="CA697" s="176"/>
      <c r="CB697" s="176"/>
      <c r="CC697" s="176"/>
      <c r="CD697" s="176"/>
      <c r="CE697" s="176"/>
      <c r="CF697" s="176"/>
      <c r="CG697" s="176"/>
      <c r="CH697" s="176"/>
      <c r="CI697" s="176"/>
      <c r="CJ697" s="176"/>
      <c r="CK697" s="176"/>
      <c r="CL697" s="176"/>
      <c r="CM697" s="176"/>
      <c r="CN697" s="176"/>
      <c r="CO697" s="176"/>
      <c r="CP697" s="176"/>
      <c r="CQ697" s="176"/>
      <c r="CR697" s="176"/>
      <c r="CS697" s="176"/>
      <c r="CT697" s="176"/>
      <c r="CU697" s="176"/>
      <c r="CV697" s="176"/>
      <c r="CW697" s="176"/>
    </row>
    <row r="698" spans="1:101" s="179" customFormat="1" ht="20.100000000000001" customHeight="1">
      <c r="A698" s="657">
        <f t="shared" si="166"/>
        <v>655</v>
      </c>
      <c r="B698" s="196" t="str">
        <f t="shared" si="161"/>
        <v>Swansea Bay UHB</v>
      </c>
      <c r="C698" s="89"/>
      <c r="D698" s="89"/>
      <c r="E698" s="89"/>
      <c r="F698" s="89"/>
      <c r="G698" s="89"/>
      <c r="H698" s="197">
        <f t="shared" si="162"/>
        <v>0</v>
      </c>
      <c r="I698" s="197"/>
      <c r="J698" s="89"/>
      <c r="K698" s="90"/>
      <c r="L698" s="90"/>
      <c r="M698" s="89"/>
      <c r="N698" s="89"/>
      <c r="O698" s="89"/>
      <c r="P698" s="89"/>
      <c r="Q698" s="89"/>
      <c r="R698" s="122"/>
      <c r="S698" s="122"/>
      <c r="T698" s="122"/>
      <c r="U698" s="123"/>
      <c r="V698" s="123"/>
      <c r="W698" s="123"/>
      <c r="X698" s="122"/>
      <c r="Y698" s="122"/>
      <c r="Z698" s="122"/>
      <c r="AA698" s="122"/>
      <c r="AB698" s="122"/>
      <c r="AC698" s="122"/>
      <c r="AD698" s="197">
        <f t="shared" si="155"/>
        <v>0</v>
      </c>
      <c r="AE698" s="196" t="str">
        <f t="shared" si="167"/>
        <v/>
      </c>
      <c r="AF698" s="196" t="str">
        <f t="shared" si="156"/>
        <v/>
      </c>
      <c r="AG698" s="196" t="str">
        <f t="shared" si="157"/>
        <v/>
      </c>
      <c r="AH698" s="196" t="str">
        <f t="shared" si="158"/>
        <v/>
      </c>
      <c r="AI698" s="196" t="str">
        <f t="shared" si="159"/>
        <v/>
      </c>
      <c r="AJ698" s="196" t="str">
        <f t="shared" si="160"/>
        <v/>
      </c>
      <c r="AK698" s="196" t="str">
        <f t="shared" si="163"/>
        <v/>
      </c>
      <c r="AL698" s="196" t="str">
        <f t="shared" si="164"/>
        <v/>
      </c>
      <c r="AM698" s="176"/>
      <c r="AN698" s="176">
        <f t="shared" si="165"/>
        <v>0</v>
      </c>
      <c r="AO698" s="176"/>
      <c r="AP698" s="176"/>
      <c r="AQ698" s="176"/>
      <c r="AR698" s="176"/>
      <c r="AS698" s="176"/>
      <c r="AT698" s="176"/>
      <c r="AU698" s="176"/>
      <c r="AV698" s="176"/>
      <c r="AW698" s="176"/>
      <c r="AX698" s="176"/>
      <c r="AY698" s="176"/>
      <c r="AZ698" s="176"/>
      <c r="BA698" s="176"/>
      <c r="BB698" s="176"/>
      <c r="BC698" s="176"/>
      <c r="BD698" s="176"/>
      <c r="BE698" s="176"/>
      <c r="BF698" s="176"/>
      <c r="BG698" s="176"/>
      <c r="BH698" s="176"/>
      <c r="BI698" s="176"/>
      <c r="BJ698" s="176"/>
      <c r="BK698" s="176"/>
      <c r="BL698" s="176"/>
      <c r="BM698" s="176"/>
      <c r="BN698" s="176"/>
      <c r="BO698" s="176"/>
      <c r="BP698" s="176"/>
      <c r="BQ698" s="176"/>
      <c r="BR698" s="176"/>
      <c r="BS698" s="176"/>
      <c r="BT698" s="176"/>
      <c r="BU698" s="176"/>
      <c r="BV698" s="176"/>
      <c r="BW698" s="176"/>
      <c r="BX698" s="176"/>
      <c r="BY698" s="176"/>
      <c r="BZ698" s="176"/>
      <c r="CA698" s="176"/>
      <c r="CB698" s="176"/>
      <c r="CC698" s="176"/>
      <c r="CD698" s="176"/>
      <c r="CE698" s="176"/>
      <c r="CF698" s="176"/>
      <c r="CG698" s="176"/>
      <c r="CH698" s="176"/>
      <c r="CI698" s="176"/>
      <c r="CJ698" s="176"/>
      <c r="CK698" s="176"/>
      <c r="CL698" s="176"/>
      <c r="CM698" s="176"/>
      <c r="CN698" s="176"/>
      <c r="CO698" s="176"/>
      <c r="CP698" s="176"/>
      <c r="CQ698" s="176"/>
      <c r="CR698" s="176"/>
      <c r="CS698" s="176"/>
      <c r="CT698" s="176"/>
      <c r="CU698" s="176"/>
      <c r="CV698" s="176"/>
      <c r="CW698" s="176"/>
    </row>
    <row r="699" spans="1:101" s="179" customFormat="1" ht="20.100000000000001" customHeight="1">
      <c r="A699" s="657">
        <f t="shared" si="166"/>
        <v>656</v>
      </c>
      <c r="B699" s="196" t="str">
        <f t="shared" si="161"/>
        <v>Swansea Bay UHB</v>
      </c>
      <c r="C699" s="89"/>
      <c r="D699" s="89"/>
      <c r="E699" s="89"/>
      <c r="F699" s="89"/>
      <c r="G699" s="89"/>
      <c r="H699" s="197">
        <f t="shared" si="162"/>
        <v>0</v>
      </c>
      <c r="I699" s="197"/>
      <c r="J699" s="89"/>
      <c r="K699" s="90"/>
      <c r="L699" s="90"/>
      <c r="M699" s="89"/>
      <c r="N699" s="89"/>
      <c r="O699" s="89"/>
      <c r="P699" s="89"/>
      <c r="Q699" s="89"/>
      <c r="R699" s="122"/>
      <c r="S699" s="122"/>
      <c r="T699" s="122"/>
      <c r="U699" s="123"/>
      <c r="V699" s="123"/>
      <c r="W699" s="123"/>
      <c r="X699" s="122"/>
      <c r="Y699" s="122"/>
      <c r="Z699" s="122"/>
      <c r="AA699" s="122"/>
      <c r="AB699" s="122"/>
      <c r="AC699" s="122"/>
      <c r="AD699" s="197">
        <f t="shared" si="155"/>
        <v>0</v>
      </c>
      <c r="AE699" s="196" t="str">
        <f t="shared" si="167"/>
        <v/>
      </c>
      <c r="AF699" s="196" t="str">
        <f t="shared" si="156"/>
        <v/>
      </c>
      <c r="AG699" s="196" t="str">
        <f t="shared" si="157"/>
        <v/>
      </c>
      <c r="AH699" s="196" t="str">
        <f t="shared" si="158"/>
        <v/>
      </c>
      <c r="AI699" s="196" t="str">
        <f t="shared" si="159"/>
        <v/>
      </c>
      <c r="AJ699" s="196" t="str">
        <f t="shared" si="160"/>
        <v/>
      </c>
      <c r="AK699" s="196" t="str">
        <f t="shared" si="163"/>
        <v/>
      </c>
      <c r="AL699" s="196" t="str">
        <f t="shared" si="164"/>
        <v/>
      </c>
      <c r="AM699" s="176"/>
      <c r="AN699" s="176">
        <f t="shared" si="165"/>
        <v>0</v>
      </c>
      <c r="AO699" s="176"/>
      <c r="AP699" s="176"/>
      <c r="AQ699" s="176"/>
      <c r="AR699" s="176"/>
      <c r="AS699" s="176"/>
      <c r="AT699" s="176"/>
      <c r="AU699" s="176"/>
      <c r="AV699" s="176"/>
      <c r="AW699" s="176"/>
      <c r="AX699" s="176"/>
      <c r="AY699" s="176"/>
      <c r="AZ699" s="176"/>
      <c r="BA699" s="176"/>
      <c r="BB699" s="176"/>
      <c r="BC699" s="176"/>
      <c r="BD699" s="176"/>
      <c r="BE699" s="176"/>
      <c r="BF699" s="176"/>
      <c r="BG699" s="176"/>
      <c r="BH699" s="176"/>
      <c r="BI699" s="176"/>
      <c r="BJ699" s="176"/>
      <c r="BK699" s="176"/>
      <c r="BL699" s="176"/>
      <c r="BM699" s="176"/>
      <c r="BN699" s="176"/>
      <c r="BO699" s="176"/>
      <c r="BP699" s="176"/>
      <c r="BQ699" s="176"/>
      <c r="BR699" s="176"/>
      <c r="BS699" s="176"/>
      <c r="BT699" s="176"/>
      <c r="BU699" s="176"/>
      <c r="BV699" s="176"/>
      <c r="BW699" s="176"/>
      <c r="BX699" s="176"/>
      <c r="BY699" s="176"/>
      <c r="BZ699" s="176"/>
      <c r="CA699" s="176"/>
      <c r="CB699" s="176"/>
      <c r="CC699" s="176"/>
      <c r="CD699" s="176"/>
      <c r="CE699" s="176"/>
      <c r="CF699" s="176"/>
      <c r="CG699" s="176"/>
      <c r="CH699" s="176"/>
      <c r="CI699" s="176"/>
      <c r="CJ699" s="176"/>
      <c r="CK699" s="176"/>
      <c r="CL699" s="176"/>
      <c r="CM699" s="176"/>
      <c r="CN699" s="176"/>
      <c r="CO699" s="176"/>
      <c r="CP699" s="176"/>
      <c r="CQ699" s="176"/>
      <c r="CR699" s="176"/>
      <c r="CS699" s="176"/>
      <c r="CT699" s="176"/>
      <c r="CU699" s="176"/>
      <c r="CV699" s="176"/>
      <c r="CW699" s="176"/>
    </row>
    <row r="700" spans="1:101" s="179" customFormat="1" ht="20.100000000000001" customHeight="1">
      <c r="A700" s="657">
        <f t="shared" si="166"/>
        <v>657</v>
      </c>
      <c r="B700" s="196" t="str">
        <f t="shared" si="161"/>
        <v>Swansea Bay UHB</v>
      </c>
      <c r="C700" s="89"/>
      <c r="D700" s="89"/>
      <c r="E700" s="89"/>
      <c r="F700" s="89"/>
      <c r="G700" s="89"/>
      <c r="H700" s="197">
        <f t="shared" si="162"/>
        <v>0</v>
      </c>
      <c r="I700" s="197"/>
      <c r="J700" s="89"/>
      <c r="K700" s="90"/>
      <c r="L700" s="90"/>
      <c r="M700" s="89"/>
      <c r="N700" s="89"/>
      <c r="O700" s="89"/>
      <c r="P700" s="89"/>
      <c r="Q700" s="89"/>
      <c r="R700" s="122"/>
      <c r="S700" s="122"/>
      <c r="T700" s="122"/>
      <c r="U700" s="123"/>
      <c r="V700" s="123"/>
      <c r="W700" s="123"/>
      <c r="X700" s="122"/>
      <c r="Y700" s="122"/>
      <c r="Z700" s="122"/>
      <c r="AA700" s="122"/>
      <c r="AB700" s="122"/>
      <c r="AC700" s="122"/>
      <c r="AD700" s="197">
        <f t="shared" si="155"/>
        <v>0</v>
      </c>
      <c r="AE700" s="196" t="str">
        <f t="shared" si="167"/>
        <v/>
      </c>
      <c r="AF700" s="196" t="str">
        <f t="shared" si="156"/>
        <v/>
      </c>
      <c r="AG700" s="196" t="str">
        <f t="shared" si="157"/>
        <v/>
      </c>
      <c r="AH700" s="196" t="str">
        <f t="shared" si="158"/>
        <v/>
      </c>
      <c r="AI700" s="196" t="str">
        <f t="shared" si="159"/>
        <v/>
      </c>
      <c r="AJ700" s="196" t="str">
        <f t="shared" si="160"/>
        <v/>
      </c>
      <c r="AK700" s="196" t="str">
        <f t="shared" si="163"/>
        <v/>
      </c>
      <c r="AL700" s="196" t="str">
        <f t="shared" si="164"/>
        <v/>
      </c>
      <c r="AM700" s="176"/>
      <c r="AN700" s="176">
        <f t="shared" si="165"/>
        <v>0</v>
      </c>
      <c r="AO700" s="176"/>
      <c r="AP700" s="176"/>
      <c r="AQ700" s="176"/>
      <c r="AR700" s="176"/>
      <c r="AS700" s="176"/>
      <c r="AT700" s="176"/>
      <c r="AU700" s="176"/>
      <c r="AV700" s="176"/>
      <c r="AW700" s="176"/>
      <c r="AX700" s="176"/>
      <c r="AY700" s="176"/>
      <c r="AZ700" s="176"/>
      <c r="BA700" s="176"/>
      <c r="BB700" s="176"/>
      <c r="BC700" s="176"/>
      <c r="BD700" s="176"/>
      <c r="BE700" s="176"/>
      <c r="BF700" s="176"/>
      <c r="BG700" s="176"/>
      <c r="BH700" s="176"/>
      <c r="BI700" s="176"/>
      <c r="BJ700" s="176"/>
      <c r="BK700" s="176"/>
      <c r="BL700" s="176"/>
      <c r="BM700" s="176"/>
      <c r="BN700" s="176"/>
      <c r="BO700" s="176"/>
      <c r="BP700" s="176"/>
      <c r="BQ700" s="176"/>
      <c r="BR700" s="176"/>
      <c r="BS700" s="176"/>
      <c r="BT700" s="176"/>
      <c r="BU700" s="176"/>
      <c r="BV700" s="176"/>
      <c r="BW700" s="176"/>
      <c r="BX700" s="176"/>
      <c r="BY700" s="176"/>
      <c r="BZ700" s="176"/>
      <c r="CA700" s="176"/>
      <c r="CB700" s="176"/>
      <c r="CC700" s="176"/>
      <c r="CD700" s="176"/>
      <c r="CE700" s="176"/>
      <c r="CF700" s="176"/>
      <c r="CG700" s="176"/>
      <c r="CH700" s="176"/>
      <c r="CI700" s="176"/>
      <c r="CJ700" s="176"/>
      <c r="CK700" s="176"/>
      <c r="CL700" s="176"/>
      <c r="CM700" s="176"/>
      <c r="CN700" s="176"/>
      <c r="CO700" s="176"/>
      <c r="CP700" s="176"/>
      <c r="CQ700" s="176"/>
      <c r="CR700" s="176"/>
      <c r="CS700" s="176"/>
      <c r="CT700" s="176"/>
      <c r="CU700" s="176"/>
      <c r="CV700" s="176"/>
      <c r="CW700" s="176"/>
    </row>
    <row r="701" spans="1:101" s="179" customFormat="1" ht="20.100000000000001" customHeight="1">
      <c r="A701" s="657">
        <f t="shared" si="166"/>
        <v>658</v>
      </c>
      <c r="B701" s="196" t="str">
        <f t="shared" si="161"/>
        <v>Swansea Bay UHB</v>
      </c>
      <c r="C701" s="89"/>
      <c r="D701" s="89"/>
      <c r="E701" s="89"/>
      <c r="F701" s="89"/>
      <c r="G701" s="89"/>
      <c r="H701" s="197">
        <f t="shared" si="162"/>
        <v>0</v>
      </c>
      <c r="I701" s="197"/>
      <c r="J701" s="89"/>
      <c r="K701" s="90"/>
      <c r="L701" s="90"/>
      <c r="M701" s="89"/>
      <c r="N701" s="89"/>
      <c r="O701" s="89"/>
      <c r="P701" s="89"/>
      <c r="Q701" s="89"/>
      <c r="R701" s="122"/>
      <c r="S701" s="122"/>
      <c r="T701" s="122"/>
      <c r="U701" s="123"/>
      <c r="V701" s="123"/>
      <c r="W701" s="123"/>
      <c r="X701" s="122"/>
      <c r="Y701" s="122"/>
      <c r="Z701" s="122"/>
      <c r="AA701" s="122"/>
      <c r="AB701" s="122"/>
      <c r="AC701" s="122"/>
      <c r="AD701" s="197">
        <f t="shared" si="155"/>
        <v>0</v>
      </c>
      <c r="AE701" s="196" t="str">
        <f t="shared" si="167"/>
        <v/>
      </c>
      <c r="AF701" s="196" t="str">
        <f t="shared" si="156"/>
        <v/>
      </c>
      <c r="AG701" s="196" t="str">
        <f t="shared" si="157"/>
        <v/>
      </c>
      <c r="AH701" s="196" t="str">
        <f t="shared" si="158"/>
        <v/>
      </c>
      <c r="AI701" s="196" t="str">
        <f t="shared" si="159"/>
        <v/>
      </c>
      <c r="AJ701" s="196" t="str">
        <f t="shared" si="160"/>
        <v/>
      </c>
      <c r="AK701" s="196" t="str">
        <f t="shared" si="163"/>
        <v/>
      </c>
      <c r="AL701" s="196" t="str">
        <f t="shared" si="164"/>
        <v/>
      </c>
      <c r="AM701" s="176"/>
      <c r="AN701" s="176">
        <f t="shared" si="165"/>
        <v>0</v>
      </c>
      <c r="AO701" s="176"/>
      <c r="AP701" s="176"/>
      <c r="AQ701" s="176"/>
      <c r="AR701" s="176"/>
      <c r="AS701" s="176"/>
      <c r="AT701" s="176"/>
      <c r="AU701" s="176"/>
      <c r="AV701" s="176"/>
      <c r="AW701" s="176"/>
      <c r="AX701" s="176"/>
      <c r="AY701" s="176"/>
      <c r="AZ701" s="176"/>
      <c r="BA701" s="176"/>
      <c r="BB701" s="176"/>
      <c r="BC701" s="176"/>
      <c r="BD701" s="176"/>
      <c r="BE701" s="176"/>
      <c r="BF701" s="176"/>
      <c r="BG701" s="176"/>
      <c r="BH701" s="176"/>
      <c r="BI701" s="176"/>
      <c r="BJ701" s="176"/>
      <c r="BK701" s="176"/>
      <c r="BL701" s="176"/>
      <c r="BM701" s="176"/>
      <c r="BN701" s="176"/>
      <c r="BO701" s="176"/>
      <c r="BP701" s="176"/>
      <c r="BQ701" s="176"/>
      <c r="BR701" s="176"/>
      <c r="BS701" s="176"/>
      <c r="BT701" s="176"/>
      <c r="BU701" s="176"/>
      <c r="BV701" s="176"/>
      <c r="BW701" s="176"/>
      <c r="BX701" s="176"/>
      <c r="BY701" s="176"/>
      <c r="BZ701" s="176"/>
      <c r="CA701" s="176"/>
      <c r="CB701" s="176"/>
      <c r="CC701" s="176"/>
      <c r="CD701" s="176"/>
      <c r="CE701" s="176"/>
      <c r="CF701" s="176"/>
      <c r="CG701" s="176"/>
      <c r="CH701" s="176"/>
      <c r="CI701" s="176"/>
      <c r="CJ701" s="176"/>
      <c r="CK701" s="176"/>
      <c r="CL701" s="176"/>
      <c r="CM701" s="176"/>
      <c r="CN701" s="176"/>
      <c r="CO701" s="176"/>
      <c r="CP701" s="176"/>
      <c r="CQ701" s="176"/>
      <c r="CR701" s="176"/>
      <c r="CS701" s="176"/>
      <c r="CT701" s="176"/>
      <c r="CU701" s="176"/>
      <c r="CV701" s="176"/>
      <c r="CW701" s="176"/>
    </row>
    <row r="702" spans="1:101" s="179" customFormat="1" ht="20.100000000000001" customHeight="1">
      <c r="A702" s="657">
        <f t="shared" si="166"/>
        <v>659</v>
      </c>
      <c r="B702" s="196" t="str">
        <f t="shared" si="161"/>
        <v>Swansea Bay UHB</v>
      </c>
      <c r="C702" s="89"/>
      <c r="D702" s="89"/>
      <c r="E702" s="89"/>
      <c r="F702" s="89"/>
      <c r="G702" s="89"/>
      <c r="H702" s="197">
        <f t="shared" si="162"/>
        <v>0</v>
      </c>
      <c r="I702" s="197"/>
      <c r="J702" s="89"/>
      <c r="K702" s="90"/>
      <c r="L702" s="90"/>
      <c r="M702" s="89"/>
      <c r="N702" s="89"/>
      <c r="O702" s="89"/>
      <c r="P702" s="89"/>
      <c r="Q702" s="89"/>
      <c r="R702" s="122"/>
      <c r="S702" s="122"/>
      <c r="T702" s="122"/>
      <c r="U702" s="123"/>
      <c r="V702" s="123"/>
      <c r="W702" s="123"/>
      <c r="X702" s="122"/>
      <c r="Y702" s="122"/>
      <c r="Z702" s="122"/>
      <c r="AA702" s="122"/>
      <c r="AB702" s="122"/>
      <c r="AC702" s="122"/>
      <c r="AD702" s="197">
        <f t="shared" si="155"/>
        <v>0</v>
      </c>
      <c r="AE702" s="196" t="str">
        <f t="shared" si="167"/>
        <v/>
      </c>
      <c r="AF702" s="196" t="str">
        <f t="shared" si="156"/>
        <v/>
      </c>
      <c r="AG702" s="196" t="str">
        <f t="shared" si="157"/>
        <v/>
      </c>
      <c r="AH702" s="196" t="str">
        <f t="shared" si="158"/>
        <v/>
      </c>
      <c r="AI702" s="196" t="str">
        <f t="shared" si="159"/>
        <v/>
      </c>
      <c r="AJ702" s="196" t="str">
        <f t="shared" si="160"/>
        <v/>
      </c>
      <c r="AK702" s="196" t="str">
        <f t="shared" si="163"/>
        <v/>
      </c>
      <c r="AL702" s="196" t="str">
        <f t="shared" si="164"/>
        <v/>
      </c>
      <c r="AM702" s="176"/>
      <c r="AN702" s="176">
        <f t="shared" si="165"/>
        <v>0</v>
      </c>
      <c r="AO702" s="176"/>
      <c r="AP702" s="176"/>
      <c r="AQ702" s="176"/>
      <c r="AR702" s="176"/>
      <c r="AS702" s="176"/>
      <c r="AT702" s="176"/>
      <c r="AU702" s="176"/>
      <c r="AV702" s="176"/>
      <c r="AW702" s="176"/>
      <c r="AX702" s="176"/>
      <c r="AY702" s="176"/>
      <c r="AZ702" s="176"/>
      <c r="BA702" s="176"/>
      <c r="BB702" s="176"/>
      <c r="BC702" s="176"/>
      <c r="BD702" s="176"/>
      <c r="BE702" s="176"/>
      <c r="BF702" s="176"/>
      <c r="BG702" s="176"/>
      <c r="BH702" s="176"/>
      <c r="BI702" s="176"/>
      <c r="BJ702" s="176"/>
      <c r="BK702" s="176"/>
      <c r="BL702" s="176"/>
      <c r="BM702" s="176"/>
      <c r="BN702" s="176"/>
      <c r="BO702" s="176"/>
      <c r="BP702" s="176"/>
      <c r="BQ702" s="176"/>
      <c r="BR702" s="176"/>
      <c r="BS702" s="176"/>
      <c r="BT702" s="176"/>
      <c r="BU702" s="176"/>
      <c r="BV702" s="176"/>
      <c r="BW702" s="176"/>
      <c r="BX702" s="176"/>
      <c r="BY702" s="176"/>
      <c r="BZ702" s="176"/>
      <c r="CA702" s="176"/>
      <c r="CB702" s="176"/>
      <c r="CC702" s="176"/>
      <c r="CD702" s="176"/>
      <c r="CE702" s="176"/>
      <c r="CF702" s="176"/>
      <c r="CG702" s="176"/>
      <c r="CH702" s="176"/>
      <c r="CI702" s="176"/>
      <c r="CJ702" s="176"/>
      <c r="CK702" s="176"/>
      <c r="CL702" s="176"/>
      <c r="CM702" s="176"/>
      <c r="CN702" s="176"/>
      <c r="CO702" s="176"/>
      <c r="CP702" s="176"/>
      <c r="CQ702" s="176"/>
      <c r="CR702" s="176"/>
      <c r="CS702" s="176"/>
      <c r="CT702" s="176"/>
      <c r="CU702" s="176"/>
      <c r="CV702" s="176"/>
      <c r="CW702" s="176"/>
    </row>
    <row r="703" spans="1:101" s="179" customFormat="1" ht="20.100000000000001" customHeight="1">
      <c r="A703" s="657">
        <f t="shared" si="166"/>
        <v>660</v>
      </c>
      <c r="B703" s="196" t="str">
        <f t="shared" si="161"/>
        <v>Swansea Bay UHB</v>
      </c>
      <c r="C703" s="89"/>
      <c r="D703" s="89"/>
      <c r="E703" s="89"/>
      <c r="F703" s="89"/>
      <c r="G703" s="89"/>
      <c r="H703" s="197">
        <f t="shared" si="162"/>
        <v>0</v>
      </c>
      <c r="I703" s="197"/>
      <c r="J703" s="89"/>
      <c r="K703" s="90"/>
      <c r="L703" s="90"/>
      <c r="M703" s="89"/>
      <c r="N703" s="89"/>
      <c r="O703" s="89"/>
      <c r="P703" s="89"/>
      <c r="Q703" s="89"/>
      <c r="R703" s="122"/>
      <c r="S703" s="122"/>
      <c r="T703" s="122"/>
      <c r="U703" s="123"/>
      <c r="V703" s="123"/>
      <c r="W703" s="123"/>
      <c r="X703" s="122"/>
      <c r="Y703" s="122"/>
      <c r="Z703" s="122"/>
      <c r="AA703" s="122"/>
      <c r="AB703" s="122"/>
      <c r="AC703" s="122"/>
      <c r="AD703" s="197">
        <f t="shared" si="155"/>
        <v>0</v>
      </c>
      <c r="AE703" s="196" t="str">
        <f t="shared" si="167"/>
        <v/>
      </c>
      <c r="AF703" s="196" t="str">
        <f t="shared" si="156"/>
        <v/>
      </c>
      <c r="AG703" s="196" t="str">
        <f t="shared" si="157"/>
        <v/>
      </c>
      <c r="AH703" s="196" t="str">
        <f t="shared" si="158"/>
        <v/>
      </c>
      <c r="AI703" s="196" t="str">
        <f t="shared" si="159"/>
        <v/>
      </c>
      <c r="AJ703" s="196" t="str">
        <f t="shared" si="160"/>
        <v/>
      </c>
      <c r="AK703" s="196" t="str">
        <f t="shared" si="163"/>
        <v/>
      </c>
      <c r="AL703" s="196" t="str">
        <f t="shared" si="164"/>
        <v/>
      </c>
      <c r="AM703" s="176"/>
      <c r="AN703" s="176">
        <f t="shared" si="165"/>
        <v>0</v>
      </c>
      <c r="AO703" s="176"/>
      <c r="AP703" s="176"/>
      <c r="AQ703" s="176"/>
      <c r="AR703" s="176"/>
      <c r="AS703" s="176"/>
      <c r="AT703" s="176"/>
      <c r="AU703" s="176"/>
      <c r="AV703" s="176"/>
      <c r="AW703" s="176"/>
      <c r="AX703" s="176"/>
      <c r="AY703" s="176"/>
      <c r="AZ703" s="176"/>
      <c r="BA703" s="176"/>
      <c r="BB703" s="176"/>
      <c r="BC703" s="176"/>
      <c r="BD703" s="176"/>
      <c r="BE703" s="176"/>
      <c r="BF703" s="176"/>
      <c r="BG703" s="176"/>
      <c r="BH703" s="176"/>
      <c r="BI703" s="176"/>
      <c r="BJ703" s="176"/>
      <c r="BK703" s="176"/>
      <c r="BL703" s="176"/>
      <c r="BM703" s="176"/>
      <c r="BN703" s="176"/>
      <c r="BO703" s="176"/>
      <c r="BP703" s="176"/>
      <c r="BQ703" s="176"/>
      <c r="BR703" s="176"/>
      <c r="BS703" s="176"/>
      <c r="BT703" s="176"/>
      <c r="BU703" s="176"/>
      <c r="BV703" s="176"/>
      <c r="BW703" s="176"/>
      <c r="BX703" s="176"/>
      <c r="BY703" s="176"/>
      <c r="BZ703" s="176"/>
      <c r="CA703" s="176"/>
      <c r="CB703" s="176"/>
      <c r="CC703" s="176"/>
      <c r="CD703" s="176"/>
      <c r="CE703" s="176"/>
      <c r="CF703" s="176"/>
      <c r="CG703" s="176"/>
      <c r="CH703" s="176"/>
      <c r="CI703" s="176"/>
      <c r="CJ703" s="176"/>
      <c r="CK703" s="176"/>
      <c r="CL703" s="176"/>
      <c r="CM703" s="176"/>
      <c r="CN703" s="176"/>
      <c r="CO703" s="176"/>
      <c r="CP703" s="176"/>
      <c r="CQ703" s="176"/>
      <c r="CR703" s="176"/>
      <c r="CS703" s="176"/>
      <c r="CT703" s="176"/>
      <c r="CU703" s="176"/>
      <c r="CV703" s="176"/>
      <c r="CW703" s="176"/>
    </row>
    <row r="704" spans="1:101" s="179" customFormat="1" ht="20.100000000000001" customHeight="1">
      <c r="A704" s="657">
        <f t="shared" si="166"/>
        <v>661</v>
      </c>
      <c r="B704" s="196" t="str">
        <f t="shared" si="161"/>
        <v>Swansea Bay UHB</v>
      </c>
      <c r="C704" s="89"/>
      <c r="D704" s="89"/>
      <c r="E704" s="89"/>
      <c r="F704" s="89"/>
      <c r="G704" s="89"/>
      <c r="H704" s="197">
        <f t="shared" si="162"/>
        <v>0</v>
      </c>
      <c r="I704" s="197"/>
      <c r="J704" s="89"/>
      <c r="K704" s="90"/>
      <c r="L704" s="90"/>
      <c r="M704" s="89"/>
      <c r="N704" s="89"/>
      <c r="O704" s="89"/>
      <c r="P704" s="89"/>
      <c r="Q704" s="89"/>
      <c r="R704" s="122"/>
      <c r="S704" s="122"/>
      <c r="T704" s="122"/>
      <c r="U704" s="123"/>
      <c r="V704" s="123"/>
      <c r="W704" s="123"/>
      <c r="X704" s="122"/>
      <c r="Y704" s="122"/>
      <c r="Z704" s="122"/>
      <c r="AA704" s="122"/>
      <c r="AB704" s="122"/>
      <c r="AC704" s="122"/>
      <c r="AD704" s="197">
        <f t="shared" si="155"/>
        <v>0</v>
      </c>
      <c r="AE704" s="196" t="str">
        <f t="shared" si="167"/>
        <v/>
      </c>
      <c r="AF704" s="196" t="str">
        <f t="shared" si="156"/>
        <v/>
      </c>
      <c r="AG704" s="196" t="str">
        <f t="shared" si="157"/>
        <v/>
      </c>
      <c r="AH704" s="196" t="str">
        <f t="shared" si="158"/>
        <v/>
      </c>
      <c r="AI704" s="196" t="str">
        <f t="shared" si="159"/>
        <v/>
      </c>
      <c r="AJ704" s="196" t="str">
        <f t="shared" si="160"/>
        <v/>
      </c>
      <c r="AK704" s="196" t="str">
        <f t="shared" si="163"/>
        <v/>
      </c>
      <c r="AL704" s="196" t="str">
        <f t="shared" si="164"/>
        <v/>
      </c>
      <c r="AM704" s="176"/>
      <c r="AN704" s="176">
        <f t="shared" si="165"/>
        <v>0</v>
      </c>
      <c r="AO704" s="176"/>
      <c r="AP704" s="176"/>
      <c r="AQ704" s="176"/>
      <c r="AR704" s="176"/>
      <c r="AS704" s="176"/>
      <c r="AT704" s="176"/>
      <c r="AU704" s="176"/>
      <c r="AV704" s="176"/>
      <c r="AW704" s="176"/>
      <c r="AX704" s="176"/>
      <c r="AY704" s="176"/>
      <c r="AZ704" s="176"/>
      <c r="BA704" s="176"/>
      <c r="BB704" s="176"/>
      <c r="BC704" s="176"/>
      <c r="BD704" s="176"/>
      <c r="BE704" s="176"/>
      <c r="BF704" s="176"/>
      <c r="BG704" s="176"/>
      <c r="BH704" s="176"/>
      <c r="BI704" s="176"/>
      <c r="BJ704" s="176"/>
      <c r="BK704" s="176"/>
      <c r="BL704" s="176"/>
      <c r="BM704" s="176"/>
      <c r="BN704" s="176"/>
      <c r="BO704" s="176"/>
      <c r="BP704" s="176"/>
      <c r="BQ704" s="176"/>
      <c r="BR704" s="176"/>
      <c r="BS704" s="176"/>
      <c r="BT704" s="176"/>
      <c r="BU704" s="176"/>
      <c r="BV704" s="176"/>
      <c r="BW704" s="176"/>
      <c r="BX704" s="176"/>
      <c r="BY704" s="176"/>
      <c r="BZ704" s="176"/>
      <c r="CA704" s="176"/>
      <c r="CB704" s="176"/>
      <c r="CC704" s="176"/>
      <c r="CD704" s="176"/>
      <c r="CE704" s="176"/>
      <c r="CF704" s="176"/>
      <c r="CG704" s="176"/>
      <c r="CH704" s="176"/>
      <c r="CI704" s="176"/>
      <c r="CJ704" s="176"/>
      <c r="CK704" s="176"/>
      <c r="CL704" s="176"/>
      <c r="CM704" s="176"/>
      <c r="CN704" s="176"/>
      <c r="CO704" s="176"/>
      <c r="CP704" s="176"/>
      <c r="CQ704" s="176"/>
      <c r="CR704" s="176"/>
      <c r="CS704" s="176"/>
      <c r="CT704" s="176"/>
      <c r="CU704" s="176"/>
      <c r="CV704" s="176"/>
      <c r="CW704" s="176"/>
    </row>
    <row r="705" spans="1:101" s="179" customFormat="1" ht="20.100000000000001" customHeight="1">
      <c r="A705" s="657">
        <f t="shared" si="166"/>
        <v>662</v>
      </c>
      <c r="B705" s="196" t="str">
        <f t="shared" si="161"/>
        <v>Swansea Bay UHB</v>
      </c>
      <c r="C705" s="89"/>
      <c r="D705" s="89"/>
      <c r="E705" s="89"/>
      <c r="F705" s="89"/>
      <c r="G705" s="89"/>
      <c r="H705" s="197">
        <f t="shared" si="162"/>
        <v>0</v>
      </c>
      <c r="I705" s="197"/>
      <c r="J705" s="89"/>
      <c r="K705" s="90"/>
      <c r="L705" s="90"/>
      <c r="M705" s="89"/>
      <c r="N705" s="89"/>
      <c r="O705" s="89"/>
      <c r="P705" s="89"/>
      <c r="Q705" s="89"/>
      <c r="R705" s="122"/>
      <c r="S705" s="122"/>
      <c r="T705" s="122"/>
      <c r="U705" s="123"/>
      <c r="V705" s="123"/>
      <c r="W705" s="123"/>
      <c r="X705" s="122"/>
      <c r="Y705" s="122"/>
      <c r="Z705" s="122"/>
      <c r="AA705" s="122"/>
      <c r="AB705" s="122"/>
      <c r="AC705" s="122"/>
      <c r="AD705" s="197">
        <f t="shared" si="155"/>
        <v>0</v>
      </c>
      <c r="AE705" s="196" t="str">
        <f t="shared" si="167"/>
        <v/>
      </c>
      <c r="AF705" s="196" t="str">
        <f t="shared" si="156"/>
        <v/>
      </c>
      <c r="AG705" s="196" t="str">
        <f t="shared" si="157"/>
        <v/>
      </c>
      <c r="AH705" s="196" t="str">
        <f t="shared" si="158"/>
        <v/>
      </c>
      <c r="AI705" s="196" t="str">
        <f t="shared" si="159"/>
        <v/>
      </c>
      <c r="AJ705" s="196" t="str">
        <f t="shared" si="160"/>
        <v/>
      </c>
      <c r="AK705" s="196" t="str">
        <f t="shared" si="163"/>
        <v/>
      </c>
      <c r="AL705" s="196" t="str">
        <f t="shared" si="164"/>
        <v/>
      </c>
      <c r="AM705" s="176"/>
      <c r="AN705" s="176">
        <f t="shared" si="165"/>
        <v>0</v>
      </c>
      <c r="AO705" s="176"/>
      <c r="AP705" s="176"/>
      <c r="AQ705" s="176"/>
      <c r="AR705" s="176"/>
      <c r="AS705" s="176"/>
      <c r="AT705" s="176"/>
      <c r="AU705" s="176"/>
      <c r="AV705" s="176"/>
      <c r="AW705" s="176"/>
      <c r="AX705" s="176"/>
      <c r="AY705" s="176"/>
      <c r="AZ705" s="176"/>
      <c r="BA705" s="176"/>
      <c r="BB705" s="176"/>
      <c r="BC705" s="176"/>
      <c r="BD705" s="176"/>
      <c r="BE705" s="176"/>
      <c r="BF705" s="176"/>
      <c r="BG705" s="176"/>
      <c r="BH705" s="176"/>
      <c r="BI705" s="176"/>
      <c r="BJ705" s="176"/>
      <c r="BK705" s="176"/>
      <c r="BL705" s="176"/>
      <c r="BM705" s="176"/>
      <c r="BN705" s="176"/>
      <c r="BO705" s="176"/>
      <c r="BP705" s="176"/>
      <c r="BQ705" s="176"/>
      <c r="BR705" s="176"/>
      <c r="BS705" s="176"/>
      <c r="BT705" s="176"/>
      <c r="BU705" s="176"/>
      <c r="BV705" s="176"/>
      <c r="BW705" s="176"/>
      <c r="BX705" s="176"/>
      <c r="BY705" s="176"/>
      <c r="BZ705" s="176"/>
      <c r="CA705" s="176"/>
      <c r="CB705" s="176"/>
      <c r="CC705" s="176"/>
      <c r="CD705" s="176"/>
      <c r="CE705" s="176"/>
      <c r="CF705" s="176"/>
      <c r="CG705" s="176"/>
      <c r="CH705" s="176"/>
      <c r="CI705" s="176"/>
      <c r="CJ705" s="176"/>
      <c r="CK705" s="176"/>
      <c r="CL705" s="176"/>
      <c r="CM705" s="176"/>
      <c r="CN705" s="176"/>
      <c r="CO705" s="176"/>
      <c r="CP705" s="176"/>
      <c r="CQ705" s="176"/>
      <c r="CR705" s="176"/>
      <c r="CS705" s="176"/>
      <c r="CT705" s="176"/>
      <c r="CU705" s="176"/>
      <c r="CV705" s="176"/>
      <c r="CW705" s="176"/>
    </row>
    <row r="706" spans="1:101" s="179" customFormat="1" ht="20.100000000000001" customHeight="1">
      <c r="A706" s="657">
        <f t="shared" si="166"/>
        <v>663</v>
      </c>
      <c r="B706" s="196" t="str">
        <f t="shared" si="161"/>
        <v>Swansea Bay UHB</v>
      </c>
      <c r="C706" s="89"/>
      <c r="D706" s="89"/>
      <c r="E706" s="89"/>
      <c r="F706" s="89"/>
      <c r="G706" s="89"/>
      <c r="H706" s="197">
        <f t="shared" si="162"/>
        <v>0</v>
      </c>
      <c r="I706" s="197"/>
      <c r="J706" s="89"/>
      <c r="K706" s="90"/>
      <c r="L706" s="90"/>
      <c r="M706" s="89"/>
      <c r="N706" s="89"/>
      <c r="O706" s="89"/>
      <c r="P706" s="89"/>
      <c r="Q706" s="89"/>
      <c r="R706" s="122"/>
      <c r="S706" s="122"/>
      <c r="T706" s="122"/>
      <c r="U706" s="123"/>
      <c r="V706" s="123"/>
      <c r="W706" s="123"/>
      <c r="X706" s="122"/>
      <c r="Y706" s="122"/>
      <c r="Z706" s="122"/>
      <c r="AA706" s="122"/>
      <c r="AB706" s="122"/>
      <c r="AC706" s="122"/>
      <c r="AD706" s="197">
        <f t="shared" si="155"/>
        <v>0</v>
      </c>
      <c r="AE706" s="196" t="str">
        <f t="shared" si="167"/>
        <v/>
      </c>
      <c r="AF706" s="196" t="str">
        <f t="shared" si="156"/>
        <v/>
      </c>
      <c r="AG706" s="196" t="str">
        <f t="shared" si="157"/>
        <v/>
      </c>
      <c r="AH706" s="196" t="str">
        <f t="shared" si="158"/>
        <v/>
      </c>
      <c r="AI706" s="196" t="str">
        <f t="shared" si="159"/>
        <v/>
      </c>
      <c r="AJ706" s="196" t="str">
        <f t="shared" si="160"/>
        <v/>
      </c>
      <c r="AK706" s="196" t="str">
        <f t="shared" si="163"/>
        <v/>
      </c>
      <c r="AL706" s="196" t="str">
        <f t="shared" si="164"/>
        <v/>
      </c>
      <c r="AM706" s="176"/>
      <c r="AN706" s="176">
        <f t="shared" si="165"/>
        <v>0</v>
      </c>
      <c r="AO706" s="176"/>
      <c r="AP706" s="176"/>
      <c r="AQ706" s="176"/>
      <c r="AR706" s="176"/>
      <c r="AS706" s="176"/>
      <c r="AT706" s="176"/>
      <c r="AU706" s="176"/>
      <c r="AV706" s="176"/>
      <c r="AW706" s="176"/>
      <c r="AX706" s="176"/>
      <c r="AY706" s="176"/>
      <c r="AZ706" s="176"/>
      <c r="BA706" s="176"/>
      <c r="BB706" s="176"/>
      <c r="BC706" s="176"/>
      <c r="BD706" s="176"/>
      <c r="BE706" s="176"/>
      <c r="BF706" s="176"/>
      <c r="BG706" s="176"/>
      <c r="BH706" s="176"/>
      <c r="BI706" s="176"/>
      <c r="BJ706" s="176"/>
      <c r="BK706" s="176"/>
      <c r="BL706" s="176"/>
      <c r="BM706" s="176"/>
      <c r="BN706" s="176"/>
      <c r="BO706" s="176"/>
      <c r="BP706" s="176"/>
      <c r="BQ706" s="176"/>
      <c r="BR706" s="176"/>
      <c r="BS706" s="176"/>
      <c r="BT706" s="176"/>
      <c r="BU706" s="176"/>
      <c r="BV706" s="176"/>
      <c r="BW706" s="176"/>
      <c r="BX706" s="176"/>
      <c r="BY706" s="176"/>
      <c r="BZ706" s="176"/>
      <c r="CA706" s="176"/>
      <c r="CB706" s="176"/>
      <c r="CC706" s="176"/>
      <c r="CD706" s="176"/>
      <c r="CE706" s="176"/>
      <c r="CF706" s="176"/>
      <c r="CG706" s="176"/>
      <c r="CH706" s="176"/>
      <c r="CI706" s="176"/>
      <c r="CJ706" s="176"/>
      <c r="CK706" s="176"/>
      <c r="CL706" s="176"/>
      <c r="CM706" s="176"/>
      <c r="CN706" s="176"/>
      <c r="CO706" s="176"/>
      <c r="CP706" s="176"/>
      <c r="CQ706" s="176"/>
      <c r="CR706" s="176"/>
      <c r="CS706" s="176"/>
      <c r="CT706" s="176"/>
      <c r="CU706" s="176"/>
      <c r="CV706" s="176"/>
      <c r="CW706" s="176"/>
    </row>
    <row r="707" spans="1:101" s="179" customFormat="1" ht="20.100000000000001" customHeight="1">
      <c r="A707" s="657">
        <f t="shared" si="166"/>
        <v>664</v>
      </c>
      <c r="B707" s="196" t="str">
        <f t="shared" si="161"/>
        <v>Swansea Bay UHB</v>
      </c>
      <c r="C707" s="89"/>
      <c r="D707" s="89"/>
      <c r="E707" s="89"/>
      <c r="F707" s="89"/>
      <c r="G707" s="89"/>
      <c r="H707" s="197">
        <f t="shared" si="162"/>
        <v>0</v>
      </c>
      <c r="I707" s="197"/>
      <c r="J707" s="89"/>
      <c r="K707" s="90"/>
      <c r="L707" s="90"/>
      <c r="M707" s="89"/>
      <c r="N707" s="89"/>
      <c r="O707" s="89"/>
      <c r="P707" s="89"/>
      <c r="Q707" s="89"/>
      <c r="R707" s="122"/>
      <c r="S707" s="122"/>
      <c r="T707" s="122"/>
      <c r="U707" s="123"/>
      <c r="V707" s="123"/>
      <c r="W707" s="123"/>
      <c r="X707" s="122"/>
      <c r="Y707" s="122"/>
      <c r="Z707" s="122"/>
      <c r="AA707" s="122"/>
      <c r="AB707" s="122"/>
      <c r="AC707" s="122"/>
      <c r="AD707" s="197">
        <f t="shared" si="155"/>
        <v>0</v>
      </c>
      <c r="AE707" s="196" t="str">
        <f t="shared" si="167"/>
        <v/>
      </c>
      <c r="AF707" s="196" t="str">
        <f t="shared" si="156"/>
        <v/>
      </c>
      <c r="AG707" s="196" t="str">
        <f t="shared" si="157"/>
        <v/>
      </c>
      <c r="AH707" s="196" t="str">
        <f t="shared" si="158"/>
        <v/>
      </c>
      <c r="AI707" s="196" t="str">
        <f t="shared" si="159"/>
        <v/>
      </c>
      <c r="AJ707" s="196" t="str">
        <f t="shared" si="160"/>
        <v/>
      </c>
      <c r="AK707" s="196" t="str">
        <f t="shared" si="163"/>
        <v/>
      </c>
      <c r="AL707" s="196" t="str">
        <f t="shared" si="164"/>
        <v/>
      </c>
      <c r="AM707" s="176"/>
      <c r="AN707" s="176">
        <f t="shared" si="165"/>
        <v>0</v>
      </c>
      <c r="AO707" s="176"/>
      <c r="AP707" s="176"/>
      <c r="AQ707" s="176"/>
      <c r="AR707" s="176"/>
      <c r="AS707" s="176"/>
      <c r="AT707" s="176"/>
      <c r="AU707" s="176"/>
      <c r="AV707" s="176"/>
      <c r="AW707" s="176"/>
      <c r="AX707" s="176"/>
      <c r="AY707" s="176"/>
      <c r="AZ707" s="176"/>
      <c r="BA707" s="176"/>
      <c r="BB707" s="176"/>
      <c r="BC707" s="176"/>
      <c r="BD707" s="176"/>
      <c r="BE707" s="176"/>
      <c r="BF707" s="176"/>
      <c r="BG707" s="176"/>
      <c r="BH707" s="176"/>
      <c r="BI707" s="176"/>
      <c r="BJ707" s="176"/>
      <c r="BK707" s="176"/>
      <c r="BL707" s="176"/>
      <c r="BM707" s="176"/>
      <c r="BN707" s="176"/>
      <c r="BO707" s="176"/>
      <c r="BP707" s="176"/>
      <c r="BQ707" s="176"/>
      <c r="BR707" s="176"/>
      <c r="BS707" s="176"/>
      <c r="BT707" s="176"/>
      <c r="BU707" s="176"/>
      <c r="BV707" s="176"/>
      <c r="BW707" s="176"/>
      <c r="BX707" s="176"/>
      <c r="BY707" s="176"/>
      <c r="BZ707" s="176"/>
      <c r="CA707" s="176"/>
      <c r="CB707" s="176"/>
      <c r="CC707" s="176"/>
      <c r="CD707" s="176"/>
      <c r="CE707" s="176"/>
      <c r="CF707" s="176"/>
      <c r="CG707" s="176"/>
      <c r="CH707" s="176"/>
      <c r="CI707" s="176"/>
      <c r="CJ707" s="176"/>
      <c r="CK707" s="176"/>
      <c r="CL707" s="176"/>
      <c r="CM707" s="176"/>
      <c r="CN707" s="176"/>
      <c r="CO707" s="176"/>
      <c r="CP707" s="176"/>
      <c r="CQ707" s="176"/>
      <c r="CR707" s="176"/>
      <c r="CS707" s="176"/>
      <c r="CT707" s="176"/>
      <c r="CU707" s="176"/>
      <c r="CV707" s="176"/>
      <c r="CW707" s="176"/>
    </row>
    <row r="708" spans="1:101" s="179" customFormat="1" ht="20.100000000000001" customHeight="1">
      <c r="A708" s="657">
        <f t="shared" si="166"/>
        <v>665</v>
      </c>
      <c r="B708" s="196" t="str">
        <f t="shared" si="161"/>
        <v>Swansea Bay UHB</v>
      </c>
      <c r="C708" s="89"/>
      <c r="D708" s="89"/>
      <c r="E708" s="89"/>
      <c r="F708" s="89"/>
      <c r="G708" s="89"/>
      <c r="H708" s="197">
        <f t="shared" si="162"/>
        <v>0</v>
      </c>
      <c r="I708" s="197"/>
      <c r="J708" s="89"/>
      <c r="K708" s="90"/>
      <c r="L708" s="90"/>
      <c r="M708" s="89"/>
      <c r="N708" s="89"/>
      <c r="O708" s="89"/>
      <c r="P708" s="89"/>
      <c r="Q708" s="89"/>
      <c r="R708" s="122"/>
      <c r="S708" s="122"/>
      <c r="T708" s="122"/>
      <c r="U708" s="123"/>
      <c r="V708" s="123"/>
      <c r="W708" s="123"/>
      <c r="X708" s="122"/>
      <c r="Y708" s="122"/>
      <c r="Z708" s="122"/>
      <c r="AA708" s="122"/>
      <c r="AB708" s="122"/>
      <c r="AC708" s="122"/>
      <c r="AD708" s="197">
        <f t="shared" si="155"/>
        <v>0</v>
      </c>
      <c r="AE708" s="196" t="str">
        <f t="shared" si="167"/>
        <v/>
      </c>
      <c r="AF708" s="196" t="str">
        <f t="shared" si="156"/>
        <v/>
      </c>
      <c r="AG708" s="196" t="str">
        <f t="shared" si="157"/>
        <v/>
      </c>
      <c r="AH708" s="196" t="str">
        <f t="shared" si="158"/>
        <v/>
      </c>
      <c r="AI708" s="196" t="str">
        <f t="shared" si="159"/>
        <v/>
      </c>
      <c r="AJ708" s="196" t="str">
        <f t="shared" si="160"/>
        <v/>
      </c>
      <c r="AK708" s="196" t="str">
        <f t="shared" si="163"/>
        <v/>
      </c>
      <c r="AL708" s="196" t="str">
        <f t="shared" si="164"/>
        <v/>
      </c>
      <c r="AM708" s="176"/>
      <c r="AN708" s="176">
        <f t="shared" si="165"/>
        <v>0</v>
      </c>
      <c r="AO708" s="176"/>
      <c r="AP708" s="176"/>
      <c r="AQ708" s="176"/>
      <c r="AR708" s="176"/>
      <c r="AS708" s="176"/>
      <c r="AT708" s="176"/>
      <c r="AU708" s="176"/>
      <c r="AV708" s="176"/>
      <c r="AW708" s="176"/>
      <c r="AX708" s="176"/>
      <c r="AY708" s="176"/>
      <c r="AZ708" s="176"/>
      <c r="BA708" s="176"/>
      <c r="BB708" s="176"/>
      <c r="BC708" s="176"/>
      <c r="BD708" s="176"/>
      <c r="BE708" s="176"/>
      <c r="BF708" s="176"/>
      <c r="BG708" s="176"/>
      <c r="BH708" s="176"/>
      <c r="BI708" s="176"/>
      <c r="BJ708" s="176"/>
      <c r="BK708" s="176"/>
      <c r="BL708" s="176"/>
      <c r="BM708" s="176"/>
      <c r="BN708" s="176"/>
      <c r="BO708" s="176"/>
      <c r="BP708" s="176"/>
      <c r="BQ708" s="176"/>
      <c r="BR708" s="176"/>
      <c r="BS708" s="176"/>
      <c r="BT708" s="176"/>
      <c r="BU708" s="176"/>
      <c r="BV708" s="176"/>
      <c r="BW708" s="176"/>
      <c r="BX708" s="176"/>
      <c r="BY708" s="176"/>
      <c r="BZ708" s="176"/>
      <c r="CA708" s="176"/>
      <c r="CB708" s="176"/>
      <c r="CC708" s="176"/>
      <c r="CD708" s="176"/>
      <c r="CE708" s="176"/>
      <c r="CF708" s="176"/>
      <c r="CG708" s="176"/>
      <c r="CH708" s="176"/>
      <c r="CI708" s="176"/>
      <c r="CJ708" s="176"/>
      <c r="CK708" s="176"/>
      <c r="CL708" s="176"/>
      <c r="CM708" s="176"/>
      <c r="CN708" s="176"/>
      <c r="CO708" s="176"/>
      <c r="CP708" s="176"/>
      <c r="CQ708" s="176"/>
      <c r="CR708" s="176"/>
      <c r="CS708" s="176"/>
      <c r="CT708" s="176"/>
      <c r="CU708" s="176"/>
      <c r="CV708" s="176"/>
      <c r="CW708" s="176"/>
    </row>
    <row r="709" spans="1:101" s="179" customFormat="1" ht="20.100000000000001" customHeight="1">
      <c r="A709" s="657">
        <f t="shared" si="166"/>
        <v>666</v>
      </c>
      <c r="B709" s="196" t="str">
        <f t="shared" si="161"/>
        <v>Swansea Bay UHB</v>
      </c>
      <c r="C709" s="89"/>
      <c r="D709" s="89"/>
      <c r="E709" s="89"/>
      <c r="F709" s="89"/>
      <c r="G709" s="89"/>
      <c r="H709" s="197">
        <f t="shared" si="162"/>
        <v>0</v>
      </c>
      <c r="I709" s="197"/>
      <c r="J709" s="89"/>
      <c r="K709" s="90"/>
      <c r="L709" s="90"/>
      <c r="M709" s="89"/>
      <c r="N709" s="89"/>
      <c r="O709" s="89"/>
      <c r="P709" s="89"/>
      <c r="Q709" s="89"/>
      <c r="R709" s="122"/>
      <c r="S709" s="122"/>
      <c r="T709" s="122"/>
      <c r="U709" s="123"/>
      <c r="V709" s="123"/>
      <c r="W709" s="123"/>
      <c r="X709" s="122"/>
      <c r="Y709" s="122"/>
      <c r="Z709" s="122"/>
      <c r="AA709" s="122"/>
      <c r="AB709" s="122"/>
      <c r="AC709" s="122"/>
      <c r="AD709" s="197">
        <f t="shared" si="155"/>
        <v>0</v>
      </c>
      <c r="AE709" s="196" t="str">
        <f t="shared" si="167"/>
        <v/>
      </c>
      <c r="AF709" s="196" t="str">
        <f t="shared" si="156"/>
        <v/>
      </c>
      <c r="AG709" s="196" t="str">
        <f t="shared" si="157"/>
        <v/>
      </c>
      <c r="AH709" s="196" t="str">
        <f t="shared" si="158"/>
        <v/>
      </c>
      <c r="AI709" s="196" t="str">
        <f t="shared" si="159"/>
        <v/>
      </c>
      <c r="AJ709" s="196" t="str">
        <f t="shared" si="160"/>
        <v/>
      </c>
      <c r="AK709" s="196" t="str">
        <f t="shared" si="163"/>
        <v/>
      </c>
      <c r="AL709" s="196" t="str">
        <f t="shared" si="164"/>
        <v/>
      </c>
      <c r="AM709" s="176"/>
      <c r="AN709" s="176">
        <f t="shared" si="165"/>
        <v>0</v>
      </c>
      <c r="AO709" s="176"/>
      <c r="AP709" s="176"/>
      <c r="AQ709" s="176"/>
      <c r="AR709" s="176"/>
      <c r="AS709" s="176"/>
      <c r="AT709" s="176"/>
      <c r="AU709" s="176"/>
      <c r="AV709" s="176"/>
      <c r="AW709" s="176"/>
      <c r="AX709" s="176"/>
      <c r="AY709" s="176"/>
      <c r="AZ709" s="176"/>
      <c r="BA709" s="176"/>
      <c r="BB709" s="176"/>
      <c r="BC709" s="176"/>
      <c r="BD709" s="176"/>
      <c r="BE709" s="176"/>
      <c r="BF709" s="176"/>
      <c r="BG709" s="176"/>
      <c r="BH709" s="176"/>
      <c r="BI709" s="176"/>
      <c r="BJ709" s="176"/>
      <c r="BK709" s="176"/>
      <c r="BL709" s="176"/>
      <c r="BM709" s="176"/>
      <c r="BN709" s="176"/>
      <c r="BO709" s="176"/>
      <c r="BP709" s="176"/>
      <c r="BQ709" s="176"/>
      <c r="BR709" s="176"/>
      <c r="BS709" s="176"/>
      <c r="BT709" s="176"/>
      <c r="BU709" s="176"/>
      <c r="BV709" s="176"/>
      <c r="BW709" s="176"/>
      <c r="BX709" s="176"/>
      <c r="BY709" s="176"/>
      <c r="BZ709" s="176"/>
      <c r="CA709" s="176"/>
      <c r="CB709" s="176"/>
      <c r="CC709" s="176"/>
      <c r="CD709" s="176"/>
      <c r="CE709" s="176"/>
      <c r="CF709" s="176"/>
      <c r="CG709" s="176"/>
      <c r="CH709" s="176"/>
      <c r="CI709" s="176"/>
      <c r="CJ709" s="176"/>
      <c r="CK709" s="176"/>
      <c r="CL709" s="176"/>
      <c r="CM709" s="176"/>
      <c r="CN709" s="176"/>
      <c r="CO709" s="176"/>
      <c r="CP709" s="176"/>
      <c r="CQ709" s="176"/>
      <c r="CR709" s="176"/>
      <c r="CS709" s="176"/>
      <c r="CT709" s="176"/>
      <c r="CU709" s="176"/>
      <c r="CV709" s="176"/>
      <c r="CW709" s="176"/>
    </row>
    <row r="710" spans="1:101" s="179" customFormat="1" ht="20.100000000000001" customHeight="1">
      <c r="A710" s="657">
        <f t="shared" si="166"/>
        <v>667</v>
      </c>
      <c r="B710" s="196" t="str">
        <f t="shared" si="161"/>
        <v>Swansea Bay UHB</v>
      </c>
      <c r="C710" s="89"/>
      <c r="D710" s="89"/>
      <c r="E710" s="89"/>
      <c r="F710" s="89"/>
      <c r="G710" s="89"/>
      <c r="H710" s="197">
        <f t="shared" si="162"/>
        <v>0</v>
      </c>
      <c r="I710" s="197"/>
      <c r="J710" s="89"/>
      <c r="K710" s="90"/>
      <c r="L710" s="90"/>
      <c r="M710" s="89"/>
      <c r="N710" s="89"/>
      <c r="O710" s="89"/>
      <c r="P710" s="89"/>
      <c r="Q710" s="89"/>
      <c r="R710" s="122"/>
      <c r="S710" s="122"/>
      <c r="T710" s="122"/>
      <c r="U710" s="123"/>
      <c r="V710" s="123"/>
      <c r="W710" s="123"/>
      <c r="X710" s="122"/>
      <c r="Y710" s="122"/>
      <c r="Z710" s="122"/>
      <c r="AA710" s="122"/>
      <c r="AB710" s="122"/>
      <c r="AC710" s="122"/>
      <c r="AD710" s="197">
        <f t="shared" si="155"/>
        <v>0</v>
      </c>
      <c r="AE710" s="196" t="str">
        <f t="shared" si="167"/>
        <v/>
      </c>
      <c r="AF710" s="196" t="str">
        <f t="shared" si="156"/>
        <v/>
      </c>
      <c r="AG710" s="196" t="str">
        <f t="shared" si="157"/>
        <v/>
      </c>
      <c r="AH710" s="196" t="str">
        <f t="shared" si="158"/>
        <v/>
      </c>
      <c r="AI710" s="196" t="str">
        <f t="shared" si="159"/>
        <v/>
      </c>
      <c r="AJ710" s="196" t="str">
        <f t="shared" si="160"/>
        <v/>
      </c>
      <c r="AK710" s="196" t="str">
        <f t="shared" si="163"/>
        <v/>
      </c>
      <c r="AL710" s="196" t="str">
        <f t="shared" si="164"/>
        <v/>
      </c>
      <c r="AM710" s="176"/>
      <c r="AN710" s="176">
        <f t="shared" si="165"/>
        <v>0</v>
      </c>
      <c r="AO710" s="176"/>
      <c r="AP710" s="176"/>
      <c r="AQ710" s="176"/>
      <c r="AR710" s="176"/>
      <c r="AS710" s="176"/>
      <c r="AT710" s="176"/>
      <c r="AU710" s="176"/>
      <c r="AV710" s="176"/>
      <c r="AW710" s="176"/>
      <c r="AX710" s="176"/>
      <c r="AY710" s="176"/>
      <c r="AZ710" s="176"/>
      <c r="BA710" s="176"/>
      <c r="BB710" s="176"/>
      <c r="BC710" s="176"/>
      <c r="BD710" s="176"/>
      <c r="BE710" s="176"/>
      <c r="BF710" s="176"/>
      <c r="BG710" s="176"/>
      <c r="BH710" s="176"/>
      <c r="BI710" s="176"/>
      <c r="BJ710" s="176"/>
      <c r="BK710" s="176"/>
      <c r="BL710" s="176"/>
      <c r="BM710" s="176"/>
      <c r="BN710" s="176"/>
      <c r="BO710" s="176"/>
      <c r="BP710" s="176"/>
      <c r="BQ710" s="176"/>
      <c r="BR710" s="176"/>
      <c r="BS710" s="176"/>
      <c r="BT710" s="176"/>
      <c r="BU710" s="176"/>
      <c r="BV710" s="176"/>
      <c r="BW710" s="176"/>
      <c r="BX710" s="176"/>
      <c r="BY710" s="176"/>
      <c r="BZ710" s="176"/>
      <c r="CA710" s="176"/>
      <c r="CB710" s="176"/>
      <c r="CC710" s="176"/>
      <c r="CD710" s="176"/>
      <c r="CE710" s="176"/>
      <c r="CF710" s="176"/>
      <c r="CG710" s="176"/>
      <c r="CH710" s="176"/>
      <c r="CI710" s="176"/>
      <c r="CJ710" s="176"/>
      <c r="CK710" s="176"/>
      <c r="CL710" s="176"/>
      <c r="CM710" s="176"/>
      <c r="CN710" s="176"/>
      <c r="CO710" s="176"/>
      <c r="CP710" s="176"/>
      <c r="CQ710" s="176"/>
      <c r="CR710" s="176"/>
      <c r="CS710" s="176"/>
      <c r="CT710" s="176"/>
      <c r="CU710" s="176"/>
      <c r="CV710" s="176"/>
      <c r="CW710" s="176"/>
    </row>
    <row r="711" spans="1:101" s="179" customFormat="1" ht="20.100000000000001" customHeight="1">
      <c r="A711" s="657">
        <f t="shared" si="166"/>
        <v>668</v>
      </c>
      <c r="B711" s="196" t="str">
        <f t="shared" si="161"/>
        <v>Swansea Bay UHB</v>
      </c>
      <c r="C711" s="89"/>
      <c r="D711" s="89"/>
      <c r="E711" s="89"/>
      <c r="F711" s="89"/>
      <c r="G711" s="89"/>
      <c r="H711" s="197">
        <f t="shared" si="162"/>
        <v>0</v>
      </c>
      <c r="I711" s="197"/>
      <c r="J711" s="89"/>
      <c r="K711" s="90"/>
      <c r="L711" s="90"/>
      <c r="M711" s="89"/>
      <c r="N711" s="89"/>
      <c r="O711" s="89"/>
      <c r="P711" s="89"/>
      <c r="Q711" s="89"/>
      <c r="R711" s="122"/>
      <c r="S711" s="122"/>
      <c r="T711" s="122"/>
      <c r="U711" s="123"/>
      <c r="V711" s="123"/>
      <c r="W711" s="123"/>
      <c r="X711" s="122"/>
      <c r="Y711" s="122"/>
      <c r="Z711" s="122"/>
      <c r="AA711" s="122"/>
      <c r="AB711" s="122"/>
      <c r="AC711" s="122"/>
      <c r="AD711" s="197">
        <f t="shared" si="155"/>
        <v>0</v>
      </c>
      <c r="AE711" s="196" t="str">
        <f t="shared" si="167"/>
        <v/>
      </c>
      <c r="AF711" s="196" t="str">
        <f t="shared" si="156"/>
        <v/>
      </c>
      <c r="AG711" s="196" t="str">
        <f t="shared" si="157"/>
        <v/>
      </c>
      <c r="AH711" s="196" t="str">
        <f t="shared" si="158"/>
        <v/>
      </c>
      <c r="AI711" s="196" t="str">
        <f t="shared" si="159"/>
        <v/>
      </c>
      <c r="AJ711" s="196" t="str">
        <f t="shared" si="160"/>
        <v/>
      </c>
      <c r="AK711" s="196" t="str">
        <f t="shared" si="163"/>
        <v/>
      </c>
      <c r="AL711" s="196" t="str">
        <f t="shared" si="164"/>
        <v/>
      </c>
      <c r="AM711" s="176"/>
      <c r="AN711" s="176">
        <f t="shared" si="165"/>
        <v>0</v>
      </c>
      <c r="AO711" s="176"/>
      <c r="AP711" s="176"/>
      <c r="AQ711" s="176"/>
      <c r="AR711" s="176"/>
      <c r="AS711" s="176"/>
      <c r="AT711" s="176"/>
      <c r="AU711" s="176"/>
      <c r="AV711" s="176"/>
      <c r="AW711" s="176"/>
      <c r="AX711" s="176"/>
      <c r="AY711" s="176"/>
      <c r="AZ711" s="176"/>
      <c r="BA711" s="176"/>
      <c r="BB711" s="176"/>
      <c r="BC711" s="176"/>
      <c r="BD711" s="176"/>
      <c r="BE711" s="176"/>
      <c r="BF711" s="176"/>
      <c r="BG711" s="176"/>
      <c r="BH711" s="176"/>
      <c r="BI711" s="176"/>
      <c r="BJ711" s="176"/>
      <c r="BK711" s="176"/>
      <c r="BL711" s="176"/>
      <c r="BM711" s="176"/>
      <c r="BN711" s="176"/>
      <c r="BO711" s="176"/>
      <c r="BP711" s="176"/>
      <c r="BQ711" s="176"/>
      <c r="BR711" s="176"/>
      <c r="BS711" s="176"/>
      <c r="BT711" s="176"/>
      <c r="BU711" s="176"/>
      <c r="BV711" s="176"/>
      <c r="BW711" s="176"/>
      <c r="BX711" s="176"/>
      <c r="BY711" s="176"/>
      <c r="BZ711" s="176"/>
      <c r="CA711" s="176"/>
      <c r="CB711" s="176"/>
      <c r="CC711" s="176"/>
      <c r="CD711" s="176"/>
      <c r="CE711" s="176"/>
      <c r="CF711" s="176"/>
      <c r="CG711" s="176"/>
      <c r="CH711" s="176"/>
      <c r="CI711" s="176"/>
      <c r="CJ711" s="176"/>
      <c r="CK711" s="176"/>
      <c r="CL711" s="176"/>
      <c r="CM711" s="176"/>
      <c r="CN711" s="176"/>
      <c r="CO711" s="176"/>
      <c r="CP711" s="176"/>
      <c r="CQ711" s="176"/>
      <c r="CR711" s="176"/>
      <c r="CS711" s="176"/>
      <c r="CT711" s="176"/>
      <c r="CU711" s="176"/>
      <c r="CV711" s="176"/>
      <c r="CW711" s="176"/>
    </row>
    <row r="712" spans="1:101" s="179" customFormat="1" ht="20.100000000000001" customHeight="1">
      <c r="A712" s="657">
        <f t="shared" si="166"/>
        <v>669</v>
      </c>
      <c r="B712" s="196" t="str">
        <f t="shared" si="161"/>
        <v>Swansea Bay UHB</v>
      </c>
      <c r="C712" s="89"/>
      <c r="D712" s="89"/>
      <c r="E712" s="89"/>
      <c r="F712" s="89"/>
      <c r="G712" s="89"/>
      <c r="H712" s="197">
        <f t="shared" si="162"/>
        <v>0</v>
      </c>
      <c r="I712" s="197"/>
      <c r="J712" s="89"/>
      <c r="K712" s="90"/>
      <c r="L712" s="90"/>
      <c r="M712" s="89"/>
      <c r="N712" s="89"/>
      <c r="O712" s="89"/>
      <c r="P712" s="89"/>
      <c r="Q712" s="89"/>
      <c r="R712" s="122"/>
      <c r="S712" s="122"/>
      <c r="T712" s="122"/>
      <c r="U712" s="123"/>
      <c r="V712" s="123"/>
      <c r="W712" s="123"/>
      <c r="X712" s="122"/>
      <c r="Y712" s="122"/>
      <c r="Z712" s="122"/>
      <c r="AA712" s="122"/>
      <c r="AB712" s="122"/>
      <c r="AC712" s="122"/>
      <c r="AD712" s="197">
        <f t="shared" si="155"/>
        <v>0</v>
      </c>
      <c r="AE712" s="196" t="str">
        <f t="shared" si="167"/>
        <v/>
      </c>
      <c r="AF712" s="196" t="str">
        <f t="shared" si="156"/>
        <v/>
      </c>
      <c r="AG712" s="196" t="str">
        <f t="shared" si="157"/>
        <v/>
      </c>
      <c r="AH712" s="196" t="str">
        <f t="shared" si="158"/>
        <v/>
      </c>
      <c r="AI712" s="196" t="str">
        <f t="shared" si="159"/>
        <v/>
      </c>
      <c r="AJ712" s="196" t="str">
        <f t="shared" si="160"/>
        <v/>
      </c>
      <c r="AK712" s="196" t="str">
        <f t="shared" si="163"/>
        <v/>
      </c>
      <c r="AL712" s="196" t="str">
        <f t="shared" si="164"/>
        <v/>
      </c>
      <c r="AM712" s="176"/>
      <c r="AN712" s="176">
        <f t="shared" si="165"/>
        <v>0</v>
      </c>
      <c r="AO712" s="176"/>
      <c r="AP712" s="176"/>
      <c r="AQ712" s="176"/>
      <c r="AR712" s="176"/>
      <c r="AS712" s="176"/>
      <c r="AT712" s="176"/>
      <c r="AU712" s="176"/>
      <c r="AV712" s="176"/>
      <c r="AW712" s="176"/>
      <c r="AX712" s="176"/>
      <c r="AY712" s="176"/>
      <c r="AZ712" s="176"/>
      <c r="BA712" s="176"/>
      <c r="BB712" s="176"/>
      <c r="BC712" s="176"/>
      <c r="BD712" s="176"/>
      <c r="BE712" s="176"/>
      <c r="BF712" s="176"/>
      <c r="BG712" s="176"/>
      <c r="BH712" s="176"/>
      <c r="BI712" s="176"/>
      <c r="BJ712" s="176"/>
      <c r="BK712" s="176"/>
      <c r="BL712" s="176"/>
      <c r="BM712" s="176"/>
      <c r="BN712" s="176"/>
      <c r="BO712" s="176"/>
      <c r="BP712" s="176"/>
      <c r="BQ712" s="176"/>
      <c r="BR712" s="176"/>
      <c r="BS712" s="176"/>
      <c r="BT712" s="176"/>
      <c r="BU712" s="176"/>
      <c r="BV712" s="176"/>
      <c r="BW712" s="176"/>
      <c r="BX712" s="176"/>
      <c r="BY712" s="176"/>
      <c r="BZ712" s="176"/>
      <c r="CA712" s="176"/>
      <c r="CB712" s="176"/>
      <c r="CC712" s="176"/>
      <c r="CD712" s="176"/>
      <c r="CE712" s="176"/>
      <c r="CF712" s="176"/>
      <c r="CG712" s="176"/>
      <c r="CH712" s="176"/>
      <c r="CI712" s="176"/>
      <c r="CJ712" s="176"/>
      <c r="CK712" s="176"/>
      <c r="CL712" s="176"/>
      <c r="CM712" s="176"/>
      <c r="CN712" s="176"/>
      <c r="CO712" s="176"/>
      <c r="CP712" s="176"/>
      <c r="CQ712" s="176"/>
      <c r="CR712" s="176"/>
      <c r="CS712" s="176"/>
      <c r="CT712" s="176"/>
      <c r="CU712" s="176"/>
      <c r="CV712" s="176"/>
      <c r="CW712" s="176"/>
    </row>
    <row r="713" spans="1:101" s="179" customFormat="1" ht="20.100000000000001" customHeight="1">
      <c r="A713" s="657">
        <f t="shared" si="166"/>
        <v>670</v>
      </c>
      <c r="B713" s="196" t="str">
        <f t="shared" si="161"/>
        <v>Swansea Bay UHB</v>
      </c>
      <c r="C713" s="89"/>
      <c r="D713" s="89"/>
      <c r="E713" s="89"/>
      <c r="F713" s="89"/>
      <c r="G713" s="89"/>
      <c r="H713" s="197">
        <f t="shared" si="162"/>
        <v>0</v>
      </c>
      <c r="I713" s="197"/>
      <c r="J713" s="89"/>
      <c r="K713" s="90"/>
      <c r="L713" s="90"/>
      <c r="M713" s="89"/>
      <c r="N713" s="89"/>
      <c r="O713" s="89"/>
      <c r="P713" s="89"/>
      <c r="Q713" s="89"/>
      <c r="R713" s="122"/>
      <c r="S713" s="122"/>
      <c r="T713" s="122"/>
      <c r="U713" s="123"/>
      <c r="V713" s="123"/>
      <c r="W713" s="123"/>
      <c r="X713" s="122"/>
      <c r="Y713" s="122"/>
      <c r="Z713" s="122"/>
      <c r="AA713" s="122"/>
      <c r="AB713" s="122"/>
      <c r="AC713" s="122"/>
      <c r="AD713" s="197">
        <f t="shared" si="155"/>
        <v>0</v>
      </c>
      <c r="AE713" s="196" t="str">
        <f t="shared" si="167"/>
        <v/>
      </c>
      <c r="AF713" s="196" t="str">
        <f t="shared" si="156"/>
        <v/>
      </c>
      <c r="AG713" s="196" t="str">
        <f t="shared" si="157"/>
        <v/>
      </c>
      <c r="AH713" s="196" t="str">
        <f t="shared" si="158"/>
        <v/>
      </c>
      <c r="AI713" s="196" t="str">
        <f t="shared" si="159"/>
        <v/>
      </c>
      <c r="AJ713" s="196" t="str">
        <f t="shared" si="160"/>
        <v/>
      </c>
      <c r="AK713" s="196" t="str">
        <f t="shared" si="163"/>
        <v/>
      </c>
      <c r="AL713" s="196" t="str">
        <f t="shared" si="164"/>
        <v/>
      </c>
      <c r="AM713" s="176"/>
      <c r="AN713" s="176">
        <f t="shared" si="165"/>
        <v>0</v>
      </c>
      <c r="AO713" s="176"/>
      <c r="AP713" s="176"/>
      <c r="AQ713" s="176"/>
      <c r="AR713" s="176"/>
      <c r="AS713" s="176"/>
      <c r="AT713" s="176"/>
      <c r="AU713" s="176"/>
      <c r="AV713" s="176"/>
      <c r="AW713" s="176"/>
      <c r="AX713" s="176"/>
      <c r="AY713" s="176"/>
      <c r="AZ713" s="176"/>
      <c r="BA713" s="176"/>
      <c r="BB713" s="176"/>
      <c r="BC713" s="176"/>
      <c r="BD713" s="176"/>
      <c r="BE713" s="176"/>
      <c r="BF713" s="176"/>
      <c r="BG713" s="176"/>
      <c r="BH713" s="176"/>
      <c r="BI713" s="176"/>
      <c r="BJ713" s="176"/>
      <c r="BK713" s="176"/>
      <c r="BL713" s="176"/>
      <c r="BM713" s="176"/>
      <c r="BN713" s="176"/>
      <c r="BO713" s="176"/>
      <c r="BP713" s="176"/>
      <c r="BQ713" s="176"/>
      <c r="BR713" s="176"/>
      <c r="BS713" s="176"/>
      <c r="BT713" s="176"/>
      <c r="BU713" s="176"/>
      <c r="BV713" s="176"/>
      <c r="BW713" s="176"/>
      <c r="BX713" s="176"/>
      <c r="BY713" s="176"/>
      <c r="BZ713" s="176"/>
      <c r="CA713" s="176"/>
      <c r="CB713" s="176"/>
      <c r="CC713" s="176"/>
      <c r="CD713" s="176"/>
      <c r="CE713" s="176"/>
      <c r="CF713" s="176"/>
      <c r="CG713" s="176"/>
      <c r="CH713" s="176"/>
      <c r="CI713" s="176"/>
      <c r="CJ713" s="176"/>
      <c r="CK713" s="176"/>
      <c r="CL713" s="176"/>
      <c r="CM713" s="176"/>
      <c r="CN713" s="176"/>
      <c r="CO713" s="176"/>
      <c r="CP713" s="176"/>
      <c r="CQ713" s="176"/>
      <c r="CR713" s="176"/>
      <c r="CS713" s="176"/>
      <c r="CT713" s="176"/>
      <c r="CU713" s="176"/>
      <c r="CV713" s="176"/>
      <c r="CW713" s="176"/>
    </row>
    <row r="714" spans="1:101" s="179" customFormat="1" ht="20.100000000000001" customHeight="1">
      <c r="A714" s="657">
        <f t="shared" si="166"/>
        <v>671</v>
      </c>
      <c r="B714" s="196" t="str">
        <f t="shared" si="161"/>
        <v>Swansea Bay UHB</v>
      </c>
      <c r="C714" s="89"/>
      <c r="D714" s="89"/>
      <c r="E714" s="89"/>
      <c r="F714" s="89"/>
      <c r="G714" s="89"/>
      <c r="H714" s="197">
        <f t="shared" si="162"/>
        <v>0</v>
      </c>
      <c r="I714" s="197"/>
      <c r="J714" s="89"/>
      <c r="K714" s="90"/>
      <c r="L714" s="90"/>
      <c r="M714" s="89"/>
      <c r="N714" s="89"/>
      <c r="O714" s="89"/>
      <c r="P714" s="89"/>
      <c r="Q714" s="89"/>
      <c r="R714" s="122"/>
      <c r="S714" s="122"/>
      <c r="T714" s="122"/>
      <c r="U714" s="123"/>
      <c r="V714" s="123"/>
      <c r="W714" s="123"/>
      <c r="X714" s="122"/>
      <c r="Y714" s="122"/>
      <c r="Z714" s="122"/>
      <c r="AA714" s="122"/>
      <c r="AB714" s="122"/>
      <c r="AC714" s="122"/>
      <c r="AD714" s="197">
        <f t="shared" si="155"/>
        <v>0</v>
      </c>
      <c r="AE714" s="196" t="str">
        <f t="shared" si="167"/>
        <v/>
      </c>
      <c r="AF714" s="196" t="str">
        <f t="shared" si="156"/>
        <v/>
      </c>
      <c r="AG714" s="196" t="str">
        <f t="shared" si="157"/>
        <v/>
      </c>
      <c r="AH714" s="196" t="str">
        <f t="shared" si="158"/>
        <v/>
      </c>
      <c r="AI714" s="196" t="str">
        <f t="shared" si="159"/>
        <v/>
      </c>
      <c r="AJ714" s="196" t="str">
        <f t="shared" si="160"/>
        <v/>
      </c>
      <c r="AK714" s="196" t="str">
        <f t="shared" si="163"/>
        <v/>
      </c>
      <c r="AL714" s="196" t="str">
        <f t="shared" si="164"/>
        <v/>
      </c>
      <c r="AM714" s="176"/>
      <c r="AN714" s="176">
        <f t="shared" si="165"/>
        <v>0</v>
      </c>
      <c r="AO714" s="176"/>
      <c r="AP714" s="176"/>
      <c r="AQ714" s="176"/>
      <c r="AR714" s="176"/>
      <c r="AS714" s="176"/>
      <c r="AT714" s="176"/>
      <c r="AU714" s="176"/>
      <c r="AV714" s="176"/>
      <c r="AW714" s="176"/>
      <c r="AX714" s="176"/>
      <c r="AY714" s="176"/>
      <c r="AZ714" s="176"/>
      <c r="BA714" s="176"/>
      <c r="BB714" s="176"/>
      <c r="BC714" s="176"/>
      <c r="BD714" s="176"/>
      <c r="BE714" s="176"/>
      <c r="BF714" s="176"/>
      <c r="BG714" s="176"/>
      <c r="BH714" s="176"/>
      <c r="BI714" s="176"/>
      <c r="BJ714" s="176"/>
      <c r="BK714" s="176"/>
      <c r="BL714" s="176"/>
      <c r="BM714" s="176"/>
      <c r="BN714" s="176"/>
      <c r="BO714" s="176"/>
      <c r="BP714" s="176"/>
      <c r="BQ714" s="176"/>
      <c r="BR714" s="176"/>
      <c r="BS714" s="176"/>
      <c r="BT714" s="176"/>
      <c r="BU714" s="176"/>
      <c r="BV714" s="176"/>
      <c r="BW714" s="176"/>
      <c r="BX714" s="176"/>
      <c r="BY714" s="176"/>
      <c r="BZ714" s="176"/>
      <c r="CA714" s="176"/>
      <c r="CB714" s="176"/>
      <c r="CC714" s="176"/>
      <c r="CD714" s="176"/>
      <c r="CE714" s="176"/>
      <c r="CF714" s="176"/>
      <c r="CG714" s="176"/>
      <c r="CH714" s="176"/>
      <c r="CI714" s="176"/>
      <c r="CJ714" s="176"/>
      <c r="CK714" s="176"/>
      <c r="CL714" s="176"/>
      <c r="CM714" s="176"/>
      <c r="CN714" s="176"/>
      <c r="CO714" s="176"/>
      <c r="CP714" s="176"/>
      <c r="CQ714" s="176"/>
      <c r="CR714" s="176"/>
      <c r="CS714" s="176"/>
      <c r="CT714" s="176"/>
      <c r="CU714" s="176"/>
      <c r="CV714" s="176"/>
      <c r="CW714" s="176"/>
    </row>
    <row r="715" spans="1:101" s="179" customFormat="1" ht="20.100000000000001" customHeight="1">
      <c r="A715" s="657">
        <f t="shared" si="166"/>
        <v>672</v>
      </c>
      <c r="B715" s="196" t="str">
        <f t="shared" si="161"/>
        <v>Swansea Bay UHB</v>
      </c>
      <c r="C715" s="89"/>
      <c r="D715" s="89"/>
      <c r="E715" s="89"/>
      <c r="F715" s="89"/>
      <c r="G715" s="89"/>
      <c r="H715" s="197">
        <f t="shared" si="162"/>
        <v>0</v>
      </c>
      <c r="I715" s="197"/>
      <c r="J715" s="89"/>
      <c r="K715" s="90"/>
      <c r="L715" s="90"/>
      <c r="M715" s="89"/>
      <c r="N715" s="89"/>
      <c r="O715" s="89"/>
      <c r="P715" s="89"/>
      <c r="Q715" s="89"/>
      <c r="R715" s="122"/>
      <c r="S715" s="122"/>
      <c r="T715" s="122"/>
      <c r="U715" s="123"/>
      <c r="V715" s="123"/>
      <c r="W715" s="123"/>
      <c r="X715" s="122"/>
      <c r="Y715" s="122"/>
      <c r="Z715" s="122"/>
      <c r="AA715" s="122"/>
      <c r="AB715" s="122"/>
      <c r="AC715" s="122"/>
      <c r="AD715" s="197">
        <f t="shared" si="155"/>
        <v>0</v>
      </c>
      <c r="AE715" s="196" t="str">
        <f t="shared" si="167"/>
        <v/>
      </c>
      <c r="AF715" s="196" t="str">
        <f t="shared" si="156"/>
        <v/>
      </c>
      <c r="AG715" s="196" t="str">
        <f t="shared" si="157"/>
        <v/>
      </c>
      <c r="AH715" s="196" t="str">
        <f t="shared" si="158"/>
        <v/>
      </c>
      <c r="AI715" s="196" t="str">
        <f t="shared" si="159"/>
        <v/>
      </c>
      <c r="AJ715" s="196" t="str">
        <f t="shared" si="160"/>
        <v/>
      </c>
      <c r="AK715" s="196" t="str">
        <f t="shared" si="163"/>
        <v/>
      </c>
      <c r="AL715" s="196" t="str">
        <f t="shared" si="164"/>
        <v/>
      </c>
      <c r="AM715" s="176"/>
      <c r="AN715" s="176">
        <f t="shared" si="165"/>
        <v>0</v>
      </c>
      <c r="AO715" s="176"/>
      <c r="AP715" s="176"/>
      <c r="AQ715" s="176"/>
      <c r="AR715" s="176"/>
      <c r="AS715" s="176"/>
      <c r="AT715" s="176"/>
      <c r="AU715" s="176"/>
      <c r="AV715" s="176"/>
      <c r="AW715" s="176"/>
      <c r="AX715" s="176"/>
      <c r="AY715" s="176"/>
      <c r="AZ715" s="176"/>
      <c r="BA715" s="176"/>
      <c r="BB715" s="176"/>
      <c r="BC715" s="176"/>
      <c r="BD715" s="176"/>
      <c r="BE715" s="176"/>
      <c r="BF715" s="176"/>
      <c r="BG715" s="176"/>
      <c r="BH715" s="176"/>
      <c r="BI715" s="176"/>
      <c r="BJ715" s="176"/>
      <c r="BK715" s="176"/>
      <c r="BL715" s="176"/>
      <c r="BM715" s="176"/>
      <c r="BN715" s="176"/>
      <c r="BO715" s="176"/>
      <c r="BP715" s="176"/>
      <c r="BQ715" s="176"/>
      <c r="BR715" s="176"/>
      <c r="BS715" s="176"/>
      <c r="BT715" s="176"/>
      <c r="BU715" s="176"/>
      <c r="BV715" s="176"/>
      <c r="BW715" s="176"/>
      <c r="BX715" s="176"/>
      <c r="BY715" s="176"/>
      <c r="BZ715" s="176"/>
      <c r="CA715" s="176"/>
      <c r="CB715" s="176"/>
      <c r="CC715" s="176"/>
      <c r="CD715" s="176"/>
      <c r="CE715" s="176"/>
      <c r="CF715" s="176"/>
      <c r="CG715" s="176"/>
      <c r="CH715" s="176"/>
      <c r="CI715" s="176"/>
      <c r="CJ715" s="176"/>
      <c r="CK715" s="176"/>
      <c r="CL715" s="176"/>
      <c r="CM715" s="176"/>
      <c r="CN715" s="176"/>
      <c r="CO715" s="176"/>
      <c r="CP715" s="176"/>
      <c r="CQ715" s="176"/>
      <c r="CR715" s="176"/>
      <c r="CS715" s="176"/>
      <c r="CT715" s="176"/>
      <c r="CU715" s="176"/>
      <c r="CV715" s="176"/>
      <c r="CW715" s="176"/>
    </row>
    <row r="716" spans="1:101" s="179" customFormat="1" ht="20.100000000000001" customHeight="1">
      <c r="A716" s="657">
        <f t="shared" si="166"/>
        <v>673</v>
      </c>
      <c r="B716" s="196" t="str">
        <f t="shared" si="161"/>
        <v>Swansea Bay UHB</v>
      </c>
      <c r="C716" s="89"/>
      <c r="D716" s="89"/>
      <c r="E716" s="89"/>
      <c r="F716" s="89"/>
      <c r="G716" s="89"/>
      <c r="H716" s="197">
        <f t="shared" si="162"/>
        <v>0</v>
      </c>
      <c r="I716" s="197"/>
      <c r="J716" s="89"/>
      <c r="K716" s="90"/>
      <c r="L716" s="90"/>
      <c r="M716" s="89"/>
      <c r="N716" s="89"/>
      <c r="O716" s="89"/>
      <c r="P716" s="89"/>
      <c r="Q716" s="89"/>
      <c r="R716" s="122"/>
      <c r="S716" s="122"/>
      <c r="T716" s="122"/>
      <c r="U716" s="123"/>
      <c r="V716" s="123"/>
      <c r="W716" s="123"/>
      <c r="X716" s="122"/>
      <c r="Y716" s="122"/>
      <c r="Z716" s="122"/>
      <c r="AA716" s="122"/>
      <c r="AB716" s="122"/>
      <c r="AC716" s="122"/>
      <c r="AD716" s="197">
        <f t="shared" si="155"/>
        <v>0</v>
      </c>
      <c r="AE716" s="196" t="str">
        <f t="shared" si="167"/>
        <v/>
      </c>
      <c r="AF716" s="196" t="str">
        <f t="shared" si="156"/>
        <v/>
      </c>
      <c r="AG716" s="196" t="str">
        <f t="shared" si="157"/>
        <v/>
      </c>
      <c r="AH716" s="196" t="str">
        <f t="shared" si="158"/>
        <v/>
      </c>
      <c r="AI716" s="196" t="str">
        <f t="shared" si="159"/>
        <v/>
      </c>
      <c r="AJ716" s="196" t="str">
        <f t="shared" si="160"/>
        <v/>
      </c>
      <c r="AK716" s="196" t="str">
        <f t="shared" si="163"/>
        <v/>
      </c>
      <c r="AL716" s="196" t="str">
        <f t="shared" si="164"/>
        <v/>
      </c>
      <c r="AM716" s="176"/>
      <c r="AN716" s="176">
        <f t="shared" si="165"/>
        <v>0</v>
      </c>
      <c r="AO716" s="176"/>
      <c r="AP716" s="176"/>
      <c r="AQ716" s="176"/>
      <c r="AR716" s="176"/>
      <c r="AS716" s="176"/>
      <c r="AT716" s="176"/>
      <c r="AU716" s="176"/>
      <c r="AV716" s="176"/>
      <c r="AW716" s="176"/>
      <c r="AX716" s="176"/>
      <c r="AY716" s="176"/>
      <c r="AZ716" s="176"/>
      <c r="BA716" s="176"/>
      <c r="BB716" s="176"/>
      <c r="BC716" s="176"/>
      <c r="BD716" s="176"/>
      <c r="BE716" s="176"/>
      <c r="BF716" s="176"/>
      <c r="BG716" s="176"/>
      <c r="BH716" s="176"/>
      <c r="BI716" s="176"/>
      <c r="BJ716" s="176"/>
      <c r="BK716" s="176"/>
      <c r="BL716" s="176"/>
      <c r="BM716" s="176"/>
      <c r="BN716" s="176"/>
      <c r="BO716" s="176"/>
      <c r="BP716" s="176"/>
      <c r="BQ716" s="176"/>
      <c r="BR716" s="176"/>
      <c r="BS716" s="176"/>
      <c r="BT716" s="176"/>
      <c r="BU716" s="176"/>
      <c r="BV716" s="176"/>
      <c r="BW716" s="176"/>
      <c r="BX716" s="176"/>
      <c r="BY716" s="176"/>
      <c r="BZ716" s="176"/>
      <c r="CA716" s="176"/>
      <c r="CB716" s="176"/>
      <c r="CC716" s="176"/>
      <c r="CD716" s="176"/>
      <c r="CE716" s="176"/>
      <c r="CF716" s="176"/>
      <c r="CG716" s="176"/>
      <c r="CH716" s="176"/>
      <c r="CI716" s="176"/>
      <c r="CJ716" s="176"/>
      <c r="CK716" s="176"/>
      <c r="CL716" s="176"/>
      <c r="CM716" s="176"/>
      <c r="CN716" s="176"/>
      <c r="CO716" s="176"/>
      <c r="CP716" s="176"/>
      <c r="CQ716" s="176"/>
      <c r="CR716" s="176"/>
      <c r="CS716" s="176"/>
      <c r="CT716" s="176"/>
      <c r="CU716" s="176"/>
      <c r="CV716" s="176"/>
      <c r="CW716" s="176"/>
    </row>
    <row r="717" spans="1:101" s="179" customFormat="1" ht="20.100000000000001" customHeight="1">
      <c r="A717" s="657">
        <f t="shared" si="166"/>
        <v>674</v>
      </c>
      <c r="B717" s="196" t="str">
        <f t="shared" si="161"/>
        <v>Swansea Bay UHB</v>
      </c>
      <c r="C717" s="89"/>
      <c r="D717" s="89"/>
      <c r="E717" s="89"/>
      <c r="F717" s="89"/>
      <c r="G717" s="89"/>
      <c r="H717" s="197">
        <f t="shared" si="162"/>
        <v>0</v>
      </c>
      <c r="I717" s="197"/>
      <c r="J717" s="89"/>
      <c r="K717" s="90"/>
      <c r="L717" s="90"/>
      <c r="M717" s="89"/>
      <c r="N717" s="89"/>
      <c r="O717" s="89"/>
      <c r="P717" s="89"/>
      <c r="Q717" s="89"/>
      <c r="R717" s="122"/>
      <c r="S717" s="122"/>
      <c r="T717" s="122"/>
      <c r="U717" s="123"/>
      <c r="V717" s="123"/>
      <c r="W717" s="123"/>
      <c r="X717" s="122"/>
      <c r="Y717" s="122"/>
      <c r="Z717" s="122"/>
      <c r="AA717" s="122"/>
      <c r="AB717" s="122"/>
      <c r="AC717" s="122"/>
      <c r="AD717" s="197">
        <f t="shared" si="155"/>
        <v>0</v>
      </c>
      <c r="AE717" s="196" t="str">
        <f t="shared" si="167"/>
        <v/>
      </c>
      <c r="AF717" s="196" t="str">
        <f t="shared" si="156"/>
        <v/>
      </c>
      <c r="AG717" s="196" t="str">
        <f t="shared" si="157"/>
        <v/>
      </c>
      <c r="AH717" s="196" t="str">
        <f t="shared" si="158"/>
        <v/>
      </c>
      <c r="AI717" s="196" t="str">
        <f t="shared" si="159"/>
        <v/>
      </c>
      <c r="AJ717" s="196" t="str">
        <f t="shared" si="160"/>
        <v/>
      </c>
      <c r="AK717" s="196" t="str">
        <f t="shared" si="163"/>
        <v/>
      </c>
      <c r="AL717" s="196" t="str">
        <f t="shared" si="164"/>
        <v/>
      </c>
      <c r="AM717" s="176"/>
      <c r="AN717" s="176">
        <f t="shared" si="165"/>
        <v>0</v>
      </c>
      <c r="AO717" s="176"/>
      <c r="AP717" s="176"/>
      <c r="AQ717" s="176"/>
      <c r="AR717" s="176"/>
      <c r="AS717" s="176"/>
      <c r="AT717" s="176"/>
      <c r="AU717" s="176"/>
      <c r="AV717" s="176"/>
      <c r="AW717" s="176"/>
      <c r="AX717" s="176"/>
      <c r="AY717" s="176"/>
      <c r="AZ717" s="176"/>
      <c r="BA717" s="176"/>
      <c r="BB717" s="176"/>
      <c r="BC717" s="176"/>
      <c r="BD717" s="176"/>
      <c r="BE717" s="176"/>
      <c r="BF717" s="176"/>
      <c r="BG717" s="176"/>
      <c r="BH717" s="176"/>
      <c r="BI717" s="176"/>
      <c r="BJ717" s="176"/>
      <c r="BK717" s="176"/>
      <c r="BL717" s="176"/>
      <c r="BM717" s="176"/>
      <c r="BN717" s="176"/>
      <c r="BO717" s="176"/>
      <c r="BP717" s="176"/>
      <c r="BQ717" s="176"/>
      <c r="BR717" s="176"/>
      <c r="BS717" s="176"/>
      <c r="BT717" s="176"/>
      <c r="BU717" s="176"/>
      <c r="BV717" s="176"/>
      <c r="BW717" s="176"/>
      <c r="BX717" s="176"/>
      <c r="BY717" s="176"/>
      <c r="BZ717" s="176"/>
      <c r="CA717" s="176"/>
      <c r="CB717" s="176"/>
      <c r="CC717" s="176"/>
      <c r="CD717" s="176"/>
      <c r="CE717" s="176"/>
      <c r="CF717" s="176"/>
      <c r="CG717" s="176"/>
      <c r="CH717" s="176"/>
      <c r="CI717" s="176"/>
      <c r="CJ717" s="176"/>
      <c r="CK717" s="176"/>
      <c r="CL717" s="176"/>
      <c r="CM717" s="176"/>
      <c r="CN717" s="176"/>
      <c r="CO717" s="176"/>
      <c r="CP717" s="176"/>
      <c r="CQ717" s="176"/>
      <c r="CR717" s="176"/>
      <c r="CS717" s="176"/>
      <c r="CT717" s="176"/>
      <c r="CU717" s="176"/>
      <c r="CV717" s="176"/>
      <c r="CW717" s="176"/>
    </row>
    <row r="718" spans="1:101" s="179" customFormat="1" ht="20.100000000000001" customHeight="1">
      <c r="A718" s="657">
        <f t="shared" si="166"/>
        <v>675</v>
      </c>
      <c r="B718" s="196" t="str">
        <f t="shared" si="161"/>
        <v>Swansea Bay UHB</v>
      </c>
      <c r="C718" s="89"/>
      <c r="D718" s="89"/>
      <c r="E718" s="89"/>
      <c r="F718" s="89"/>
      <c r="G718" s="89"/>
      <c r="H718" s="197">
        <f t="shared" si="162"/>
        <v>0</v>
      </c>
      <c r="I718" s="197"/>
      <c r="J718" s="89"/>
      <c r="K718" s="90"/>
      <c r="L718" s="90"/>
      <c r="M718" s="89"/>
      <c r="N718" s="89"/>
      <c r="O718" s="89"/>
      <c r="P718" s="89"/>
      <c r="Q718" s="89"/>
      <c r="R718" s="122"/>
      <c r="S718" s="122"/>
      <c r="T718" s="122"/>
      <c r="U718" s="123"/>
      <c r="V718" s="123"/>
      <c r="W718" s="123"/>
      <c r="X718" s="122"/>
      <c r="Y718" s="122"/>
      <c r="Z718" s="122"/>
      <c r="AA718" s="122"/>
      <c r="AB718" s="122"/>
      <c r="AC718" s="122"/>
      <c r="AD718" s="197">
        <f t="shared" si="155"/>
        <v>0</v>
      </c>
      <c r="AE718" s="196" t="str">
        <f t="shared" si="167"/>
        <v/>
      </c>
      <c r="AF718" s="196" t="str">
        <f t="shared" si="156"/>
        <v/>
      </c>
      <c r="AG718" s="196" t="str">
        <f t="shared" si="157"/>
        <v/>
      </c>
      <c r="AH718" s="196" t="str">
        <f t="shared" si="158"/>
        <v/>
      </c>
      <c r="AI718" s="196" t="str">
        <f t="shared" si="159"/>
        <v/>
      </c>
      <c r="AJ718" s="196" t="str">
        <f t="shared" si="160"/>
        <v/>
      </c>
      <c r="AK718" s="196" t="str">
        <f t="shared" si="163"/>
        <v/>
      </c>
      <c r="AL718" s="196" t="str">
        <f t="shared" si="164"/>
        <v/>
      </c>
      <c r="AM718" s="176"/>
      <c r="AN718" s="176">
        <f t="shared" si="165"/>
        <v>0</v>
      </c>
      <c r="AO718" s="176"/>
      <c r="AP718" s="176"/>
      <c r="AQ718" s="176"/>
      <c r="AR718" s="176"/>
      <c r="AS718" s="176"/>
      <c r="AT718" s="176"/>
      <c r="AU718" s="176"/>
      <c r="AV718" s="176"/>
      <c r="AW718" s="176"/>
      <c r="AX718" s="176"/>
      <c r="AY718" s="176"/>
      <c r="AZ718" s="176"/>
      <c r="BA718" s="176"/>
      <c r="BB718" s="176"/>
      <c r="BC718" s="176"/>
      <c r="BD718" s="176"/>
      <c r="BE718" s="176"/>
      <c r="BF718" s="176"/>
      <c r="BG718" s="176"/>
      <c r="BH718" s="176"/>
      <c r="BI718" s="176"/>
      <c r="BJ718" s="176"/>
      <c r="BK718" s="176"/>
      <c r="BL718" s="176"/>
      <c r="BM718" s="176"/>
      <c r="BN718" s="176"/>
      <c r="BO718" s="176"/>
      <c r="BP718" s="176"/>
      <c r="BQ718" s="176"/>
      <c r="BR718" s="176"/>
      <c r="BS718" s="176"/>
      <c r="BT718" s="176"/>
      <c r="BU718" s="176"/>
      <c r="BV718" s="176"/>
      <c r="BW718" s="176"/>
      <c r="BX718" s="176"/>
      <c r="BY718" s="176"/>
      <c r="BZ718" s="176"/>
      <c r="CA718" s="176"/>
      <c r="CB718" s="176"/>
      <c r="CC718" s="176"/>
      <c r="CD718" s="176"/>
      <c r="CE718" s="176"/>
      <c r="CF718" s="176"/>
      <c r="CG718" s="176"/>
      <c r="CH718" s="176"/>
      <c r="CI718" s="176"/>
      <c r="CJ718" s="176"/>
      <c r="CK718" s="176"/>
      <c r="CL718" s="176"/>
      <c r="CM718" s="176"/>
      <c r="CN718" s="176"/>
      <c r="CO718" s="176"/>
      <c r="CP718" s="176"/>
      <c r="CQ718" s="176"/>
      <c r="CR718" s="176"/>
      <c r="CS718" s="176"/>
      <c r="CT718" s="176"/>
      <c r="CU718" s="176"/>
      <c r="CV718" s="176"/>
      <c r="CW718" s="176"/>
    </row>
    <row r="719" spans="1:101" s="179" customFormat="1" ht="20.100000000000001" customHeight="1">
      <c r="A719" s="657">
        <f t="shared" si="166"/>
        <v>676</v>
      </c>
      <c r="B719" s="196" t="str">
        <f t="shared" si="161"/>
        <v>Swansea Bay UHB</v>
      </c>
      <c r="C719" s="89"/>
      <c r="D719" s="89"/>
      <c r="E719" s="89"/>
      <c r="F719" s="89"/>
      <c r="G719" s="89"/>
      <c r="H719" s="197">
        <f t="shared" si="162"/>
        <v>0</v>
      </c>
      <c r="I719" s="197"/>
      <c r="J719" s="89"/>
      <c r="K719" s="90"/>
      <c r="L719" s="90"/>
      <c r="M719" s="89"/>
      <c r="N719" s="89"/>
      <c r="O719" s="89"/>
      <c r="P719" s="89"/>
      <c r="Q719" s="89"/>
      <c r="R719" s="122"/>
      <c r="S719" s="122"/>
      <c r="T719" s="122"/>
      <c r="U719" s="123"/>
      <c r="V719" s="123"/>
      <c r="W719" s="123"/>
      <c r="X719" s="122"/>
      <c r="Y719" s="122"/>
      <c r="Z719" s="122"/>
      <c r="AA719" s="122"/>
      <c r="AB719" s="122"/>
      <c r="AC719" s="122"/>
      <c r="AD719" s="197">
        <f t="shared" si="155"/>
        <v>0</v>
      </c>
      <c r="AE719" s="196" t="str">
        <f t="shared" si="167"/>
        <v/>
      </c>
      <c r="AF719" s="196" t="str">
        <f t="shared" si="156"/>
        <v/>
      </c>
      <c r="AG719" s="196" t="str">
        <f t="shared" si="157"/>
        <v/>
      </c>
      <c r="AH719" s="196" t="str">
        <f t="shared" si="158"/>
        <v/>
      </c>
      <c r="AI719" s="196" t="str">
        <f t="shared" si="159"/>
        <v/>
      </c>
      <c r="AJ719" s="196" t="str">
        <f t="shared" si="160"/>
        <v/>
      </c>
      <c r="AK719" s="196" t="str">
        <f t="shared" si="163"/>
        <v/>
      </c>
      <c r="AL719" s="196" t="str">
        <f t="shared" si="164"/>
        <v/>
      </c>
      <c r="AM719" s="176"/>
      <c r="AN719" s="176">
        <f t="shared" si="165"/>
        <v>0</v>
      </c>
      <c r="AO719" s="176"/>
      <c r="AP719" s="176"/>
      <c r="AQ719" s="176"/>
      <c r="AR719" s="176"/>
      <c r="AS719" s="176"/>
      <c r="AT719" s="176"/>
      <c r="AU719" s="176"/>
      <c r="AV719" s="176"/>
      <c r="AW719" s="176"/>
      <c r="AX719" s="176"/>
      <c r="AY719" s="176"/>
      <c r="AZ719" s="176"/>
      <c r="BA719" s="176"/>
      <c r="BB719" s="176"/>
      <c r="BC719" s="176"/>
      <c r="BD719" s="176"/>
      <c r="BE719" s="176"/>
      <c r="BF719" s="176"/>
      <c r="BG719" s="176"/>
      <c r="BH719" s="176"/>
      <c r="BI719" s="176"/>
      <c r="BJ719" s="176"/>
      <c r="BK719" s="176"/>
      <c r="BL719" s="176"/>
      <c r="BM719" s="176"/>
      <c r="BN719" s="176"/>
      <c r="BO719" s="176"/>
      <c r="BP719" s="176"/>
      <c r="BQ719" s="176"/>
      <c r="BR719" s="176"/>
      <c r="BS719" s="176"/>
      <c r="BT719" s="176"/>
      <c r="BU719" s="176"/>
      <c r="BV719" s="176"/>
      <c r="BW719" s="176"/>
      <c r="BX719" s="176"/>
      <c r="BY719" s="176"/>
      <c r="BZ719" s="176"/>
      <c r="CA719" s="176"/>
      <c r="CB719" s="176"/>
      <c r="CC719" s="176"/>
      <c r="CD719" s="176"/>
      <c r="CE719" s="176"/>
      <c r="CF719" s="176"/>
      <c r="CG719" s="176"/>
      <c r="CH719" s="176"/>
      <c r="CI719" s="176"/>
      <c r="CJ719" s="176"/>
      <c r="CK719" s="176"/>
      <c r="CL719" s="176"/>
      <c r="CM719" s="176"/>
      <c r="CN719" s="176"/>
      <c r="CO719" s="176"/>
      <c r="CP719" s="176"/>
      <c r="CQ719" s="176"/>
      <c r="CR719" s="176"/>
      <c r="CS719" s="176"/>
      <c r="CT719" s="176"/>
      <c r="CU719" s="176"/>
      <c r="CV719" s="176"/>
      <c r="CW719" s="176"/>
    </row>
    <row r="720" spans="1:101" s="179" customFormat="1" ht="20.100000000000001" customHeight="1">
      <c r="A720" s="657">
        <f t="shared" si="166"/>
        <v>677</v>
      </c>
      <c r="B720" s="196" t="str">
        <f t="shared" si="161"/>
        <v>Swansea Bay UHB</v>
      </c>
      <c r="C720" s="89"/>
      <c r="D720" s="89"/>
      <c r="E720" s="89"/>
      <c r="F720" s="89"/>
      <c r="G720" s="89"/>
      <c r="H720" s="197">
        <f t="shared" si="162"/>
        <v>0</v>
      </c>
      <c r="I720" s="197"/>
      <c r="J720" s="89"/>
      <c r="K720" s="90"/>
      <c r="L720" s="90"/>
      <c r="M720" s="89"/>
      <c r="N720" s="89"/>
      <c r="O720" s="89"/>
      <c r="P720" s="89"/>
      <c r="Q720" s="89"/>
      <c r="R720" s="122"/>
      <c r="S720" s="122"/>
      <c r="T720" s="122"/>
      <c r="U720" s="123"/>
      <c r="V720" s="123"/>
      <c r="W720" s="123"/>
      <c r="X720" s="122"/>
      <c r="Y720" s="122"/>
      <c r="Z720" s="122"/>
      <c r="AA720" s="122"/>
      <c r="AB720" s="122"/>
      <c r="AC720" s="122"/>
      <c r="AD720" s="197">
        <f t="shared" si="155"/>
        <v>0</v>
      </c>
      <c r="AE720" s="196" t="str">
        <f t="shared" si="167"/>
        <v/>
      </c>
      <c r="AF720" s="196" t="str">
        <f t="shared" si="156"/>
        <v/>
      </c>
      <c r="AG720" s="196" t="str">
        <f t="shared" si="157"/>
        <v/>
      </c>
      <c r="AH720" s="196" t="str">
        <f t="shared" si="158"/>
        <v/>
      </c>
      <c r="AI720" s="196" t="str">
        <f t="shared" si="159"/>
        <v/>
      </c>
      <c r="AJ720" s="196" t="str">
        <f t="shared" si="160"/>
        <v/>
      </c>
      <c r="AK720" s="196" t="str">
        <f t="shared" si="163"/>
        <v/>
      </c>
      <c r="AL720" s="196" t="str">
        <f t="shared" si="164"/>
        <v/>
      </c>
      <c r="AM720" s="176"/>
      <c r="AN720" s="176">
        <f t="shared" si="165"/>
        <v>0</v>
      </c>
      <c r="AO720" s="176"/>
      <c r="AP720" s="176"/>
      <c r="AQ720" s="176"/>
      <c r="AR720" s="176"/>
      <c r="AS720" s="176"/>
      <c r="AT720" s="176"/>
      <c r="AU720" s="176"/>
      <c r="AV720" s="176"/>
      <c r="AW720" s="176"/>
      <c r="AX720" s="176"/>
      <c r="AY720" s="176"/>
      <c r="AZ720" s="176"/>
      <c r="BA720" s="176"/>
      <c r="BB720" s="176"/>
      <c r="BC720" s="176"/>
      <c r="BD720" s="176"/>
      <c r="BE720" s="176"/>
      <c r="BF720" s="176"/>
      <c r="BG720" s="176"/>
      <c r="BH720" s="176"/>
      <c r="BI720" s="176"/>
      <c r="BJ720" s="176"/>
      <c r="BK720" s="176"/>
      <c r="BL720" s="176"/>
      <c r="BM720" s="176"/>
      <c r="BN720" s="176"/>
      <c r="BO720" s="176"/>
      <c r="BP720" s="176"/>
      <c r="BQ720" s="176"/>
      <c r="BR720" s="176"/>
      <c r="BS720" s="176"/>
      <c r="BT720" s="176"/>
      <c r="BU720" s="176"/>
      <c r="BV720" s="176"/>
      <c r="BW720" s="176"/>
      <c r="BX720" s="176"/>
      <c r="BY720" s="176"/>
      <c r="BZ720" s="176"/>
      <c r="CA720" s="176"/>
      <c r="CB720" s="176"/>
      <c r="CC720" s="176"/>
      <c r="CD720" s="176"/>
      <c r="CE720" s="176"/>
      <c r="CF720" s="176"/>
      <c r="CG720" s="176"/>
      <c r="CH720" s="176"/>
      <c r="CI720" s="176"/>
      <c r="CJ720" s="176"/>
      <c r="CK720" s="176"/>
      <c r="CL720" s="176"/>
      <c r="CM720" s="176"/>
      <c r="CN720" s="176"/>
      <c r="CO720" s="176"/>
      <c r="CP720" s="176"/>
      <c r="CQ720" s="176"/>
      <c r="CR720" s="176"/>
      <c r="CS720" s="176"/>
      <c r="CT720" s="176"/>
      <c r="CU720" s="176"/>
      <c r="CV720" s="176"/>
      <c r="CW720" s="176"/>
    </row>
    <row r="721" spans="1:101" s="179" customFormat="1" ht="20.100000000000001" customHeight="1">
      <c r="A721" s="657">
        <f t="shared" si="166"/>
        <v>678</v>
      </c>
      <c r="B721" s="196" t="str">
        <f t="shared" si="161"/>
        <v>Swansea Bay UHB</v>
      </c>
      <c r="C721" s="89"/>
      <c r="D721" s="89"/>
      <c r="E721" s="89"/>
      <c r="F721" s="89"/>
      <c r="G721" s="89"/>
      <c r="H721" s="197">
        <f t="shared" si="162"/>
        <v>0</v>
      </c>
      <c r="I721" s="197"/>
      <c r="J721" s="89"/>
      <c r="K721" s="90"/>
      <c r="L721" s="90"/>
      <c r="M721" s="89"/>
      <c r="N721" s="89"/>
      <c r="O721" s="89"/>
      <c r="P721" s="89"/>
      <c r="Q721" s="89"/>
      <c r="R721" s="122"/>
      <c r="S721" s="122"/>
      <c r="T721" s="122"/>
      <c r="U721" s="123"/>
      <c r="V721" s="123"/>
      <c r="W721" s="123"/>
      <c r="X721" s="122"/>
      <c r="Y721" s="122"/>
      <c r="Z721" s="122"/>
      <c r="AA721" s="122"/>
      <c r="AB721" s="122"/>
      <c r="AC721" s="122"/>
      <c r="AD721" s="197">
        <f t="shared" si="155"/>
        <v>0</v>
      </c>
      <c r="AE721" s="196" t="str">
        <f t="shared" si="167"/>
        <v/>
      </c>
      <c r="AF721" s="196" t="str">
        <f t="shared" si="156"/>
        <v/>
      </c>
      <c r="AG721" s="196" t="str">
        <f t="shared" si="157"/>
        <v/>
      </c>
      <c r="AH721" s="196" t="str">
        <f t="shared" si="158"/>
        <v/>
      </c>
      <c r="AI721" s="196" t="str">
        <f t="shared" si="159"/>
        <v/>
      </c>
      <c r="AJ721" s="196" t="str">
        <f t="shared" si="160"/>
        <v/>
      </c>
      <c r="AK721" s="196" t="str">
        <f t="shared" si="163"/>
        <v/>
      </c>
      <c r="AL721" s="196" t="str">
        <f t="shared" si="164"/>
        <v/>
      </c>
      <c r="AM721" s="176"/>
      <c r="AN721" s="176">
        <f t="shared" si="165"/>
        <v>0</v>
      </c>
      <c r="AO721" s="176"/>
      <c r="AP721" s="176"/>
      <c r="AQ721" s="176"/>
      <c r="AR721" s="176"/>
      <c r="AS721" s="176"/>
      <c r="AT721" s="176"/>
      <c r="AU721" s="176"/>
      <c r="AV721" s="176"/>
      <c r="AW721" s="176"/>
      <c r="AX721" s="176"/>
      <c r="AY721" s="176"/>
      <c r="AZ721" s="176"/>
      <c r="BA721" s="176"/>
      <c r="BB721" s="176"/>
      <c r="BC721" s="176"/>
      <c r="BD721" s="176"/>
      <c r="BE721" s="176"/>
      <c r="BF721" s="176"/>
      <c r="BG721" s="176"/>
      <c r="BH721" s="176"/>
      <c r="BI721" s="176"/>
      <c r="BJ721" s="176"/>
      <c r="BK721" s="176"/>
      <c r="BL721" s="176"/>
      <c r="BM721" s="176"/>
      <c r="BN721" s="176"/>
      <c r="BO721" s="176"/>
      <c r="BP721" s="176"/>
      <c r="BQ721" s="176"/>
      <c r="BR721" s="176"/>
      <c r="BS721" s="176"/>
      <c r="BT721" s="176"/>
      <c r="BU721" s="176"/>
      <c r="BV721" s="176"/>
      <c r="BW721" s="176"/>
      <c r="BX721" s="176"/>
      <c r="BY721" s="176"/>
      <c r="BZ721" s="176"/>
      <c r="CA721" s="176"/>
      <c r="CB721" s="176"/>
      <c r="CC721" s="176"/>
      <c r="CD721" s="176"/>
      <c r="CE721" s="176"/>
      <c r="CF721" s="176"/>
      <c r="CG721" s="176"/>
      <c r="CH721" s="176"/>
      <c r="CI721" s="176"/>
      <c r="CJ721" s="176"/>
      <c r="CK721" s="176"/>
      <c r="CL721" s="176"/>
      <c r="CM721" s="176"/>
      <c r="CN721" s="176"/>
      <c r="CO721" s="176"/>
      <c r="CP721" s="176"/>
      <c r="CQ721" s="176"/>
      <c r="CR721" s="176"/>
      <c r="CS721" s="176"/>
      <c r="CT721" s="176"/>
      <c r="CU721" s="176"/>
      <c r="CV721" s="176"/>
      <c r="CW721" s="176"/>
    </row>
    <row r="722" spans="1:101" s="179" customFormat="1" ht="20.100000000000001" customHeight="1">
      <c r="A722" s="657">
        <f t="shared" si="166"/>
        <v>679</v>
      </c>
      <c r="B722" s="196" t="str">
        <f t="shared" si="161"/>
        <v>Swansea Bay UHB</v>
      </c>
      <c r="C722" s="89"/>
      <c r="D722" s="89"/>
      <c r="E722" s="89"/>
      <c r="F722" s="89"/>
      <c r="G722" s="89"/>
      <c r="H722" s="197">
        <f t="shared" si="162"/>
        <v>0</v>
      </c>
      <c r="I722" s="197"/>
      <c r="J722" s="89"/>
      <c r="K722" s="90"/>
      <c r="L722" s="90"/>
      <c r="M722" s="89"/>
      <c r="N722" s="89"/>
      <c r="O722" s="89"/>
      <c r="P722" s="89"/>
      <c r="Q722" s="89"/>
      <c r="R722" s="122"/>
      <c r="S722" s="122"/>
      <c r="T722" s="122"/>
      <c r="U722" s="123"/>
      <c r="V722" s="123"/>
      <c r="W722" s="123"/>
      <c r="X722" s="122"/>
      <c r="Y722" s="122"/>
      <c r="Z722" s="122"/>
      <c r="AA722" s="122"/>
      <c r="AB722" s="122"/>
      <c r="AC722" s="122"/>
      <c r="AD722" s="197">
        <f t="shared" si="155"/>
        <v>0</v>
      </c>
      <c r="AE722" s="196" t="str">
        <f t="shared" si="167"/>
        <v/>
      </c>
      <c r="AF722" s="196" t="str">
        <f t="shared" si="156"/>
        <v/>
      </c>
      <c r="AG722" s="196" t="str">
        <f t="shared" si="157"/>
        <v/>
      </c>
      <c r="AH722" s="196" t="str">
        <f t="shared" si="158"/>
        <v/>
      </c>
      <c r="AI722" s="196" t="str">
        <f t="shared" si="159"/>
        <v/>
      </c>
      <c r="AJ722" s="196" t="str">
        <f t="shared" si="160"/>
        <v/>
      </c>
      <c r="AK722" s="196" t="str">
        <f t="shared" si="163"/>
        <v/>
      </c>
      <c r="AL722" s="196" t="str">
        <f t="shared" si="164"/>
        <v/>
      </c>
      <c r="AM722" s="176"/>
      <c r="AN722" s="176">
        <f t="shared" si="165"/>
        <v>0</v>
      </c>
      <c r="AO722" s="176"/>
      <c r="AP722" s="176"/>
      <c r="AQ722" s="176"/>
      <c r="AR722" s="176"/>
      <c r="AS722" s="176"/>
      <c r="AT722" s="176"/>
      <c r="AU722" s="176"/>
      <c r="AV722" s="176"/>
      <c r="AW722" s="176"/>
      <c r="AX722" s="176"/>
      <c r="AY722" s="176"/>
      <c r="AZ722" s="176"/>
      <c r="BA722" s="176"/>
      <c r="BB722" s="176"/>
      <c r="BC722" s="176"/>
      <c r="BD722" s="176"/>
      <c r="BE722" s="176"/>
      <c r="BF722" s="176"/>
      <c r="BG722" s="176"/>
      <c r="BH722" s="176"/>
      <c r="BI722" s="176"/>
      <c r="BJ722" s="176"/>
      <c r="BK722" s="176"/>
      <c r="BL722" s="176"/>
      <c r="BM722" s="176"/>
      <c r="BN722" s="176"/>
      <c r="BO722" s="176"/>
      <c r="BP722" s="176"/>
      <c r="BQ722" s="176"/>
      <c r="BR722" s="176"/>
      <c r="BS722" s="176"/>
      <c r="BT722" s="176"/>
      <c r="BU722" s="176"/>
      <c r="BV722" s="176"/>
      <c r="BW722" s="176"/>
      <c r="BX722" s="176"/>
      <c r="BY722" s="176"/>
      <c r="BZ722" s="176"/>
      <c r="CA722" s="176"/>
      <c r="CB722" s="176"/>
      <c r="CC722" s="176"/>
      <c r="CD722" s="176"/>
      <c r="CE722" s="176"/>
      <c r="CF722" s="176"/>
      <c r="CG722" s="176"/>
      <c r="CH722" s="176"/>
      <c r="CI722" s="176"/>
      <c r="CJ722" s="176"/>
      <c r="CK722" s="176"/>
      <c r="CL722" s="176"/>
      <c r="CM722" s="176"/>
      <c r="CN722" s="176"/>
      <c r="CO722" s="176"/>
      <c r="CP722" s="176"/>
      <c r="CQ722" s="176"/>
      <c r="CR722" s="176"/>
      <c r="CS722" s="176"/>
      <c r="CT722" s="176"/>
      <c r="CU722" s="176"/>
      <c r="CV722" s="176"/>
      <c r="CW722" s="176"/>
    </row>
    <row r="723" spans="1:101" s="179" customFormat="1" ht="20.100000000000001" customHeight="1">
      <c r="A723" s="657">
        <f t="shared" si="166"/>
        <v>680</v>
      </c>
      <c r="B723" s="196" t="str">
        <f t="shared" si="161"/>
        <v>Swansea Bay UHB</v>
      </c>
      <c r="C723" s="89"/>
      <c r="D723" s="89"/>
      <c r="E723" s="89"/>
      <c r="F723" s="89"/>
      <c r="G723" s="89"/>
      <c r="H723" s="197">
        <f t="shared" si="162"/>
        <v>0</v>
      </c>
      <c r="I723" s="197"/>
      <c r="J723" s="89"/>
      <c r="K723" s="90"/>
      <c r="L723" s="90"/>
      <c r="M723" s="89"/>
      <c r="N723" s="89"/>
      <c r="O723" s="89"/>
      <c r="P723" s="89"/>
      <c r="Q723" s="89"/>
      <c r="R723" s="122"/>
      <c r="S723" s="122"/>
      <c r="T723" s="122"/>
      <c r="U723" s="123"/>
      <c r="V723" s="123"/>
      <c r="W723" s="123"/>
      <c r="X723" s="122"/>
      <c r="Y723" s="122"/>
      <c r="Z723" s="122"/>
      <c r="AA723" s="122"/>
      <c r="AB723" s="122"/>
      <c r="AC723" s="122"/>
      <c r="AD723" s="197">
        <f t="shared" si="155"/>
        <v>0</v>
      </c>
      <c r="AE723" s="196" t="str">
        <f t="shared" si="167"/>
        <v/>
      </c>
      <c r="AF723" s="196" t="str">
        <f t="shared" si="156"/>
        <v/>
      </c>
      <c r="AG723" s="196" t="str">
        <f t="shared" si="157"/>
        <v/>
      </c>
      <c r="AH723" s="196" t="str">
        <f t="shared" si="158"/>
        <v/>
      </c>
      <c r="AI723" s="196" t="str">
        <f t="shared" si="159"/>
        <v/>
      </c>
      <c r="AJ723" s="196" t="str">
        <f t="shared" si="160"/>
        <v/>
      </c>
      <c r="AK723" s="196" t="str">
        <f t="shared" si="163"/>
        <v/>
      </c>
      <c r="AL723" s="196" t="str">
        <f t="shared" si="164"/>
        <v/>
      </c>
      <c r="AM723" s="176"/>
      <c r="AN723" s="176">
        <f t="shared" si="165"/>
        <v>0</v>
      </c>
      <c r="AO723" s="176"/>
      <c r="AP723" s="176"/>
      <c r="AQ723" s="176"/>
      <c r="AR723" s="176"/>
      <c r="AS723" s="176"/>
      <c r="AT723" s="176"/>
      <c r="AU723" s="176"/>
      <c r="AV723" s="176"/>
      <c r="AW723" s="176"/>
      <c r="AX723" s="176"/>
      <c r="AY723" s="176"/>
      <c r="AZ723" s="176"/>
      <c r="BA723" s="176"/>
      <c r="BB723" s="176"/>
      <c r="BC723" s="176"/>
      <c r="BD723" s="176"/>
      <c r="BE723" s="176"/>
      <c r="BF723" s="176"/>
      <c r="BG723" s="176"/>
      <c r="BH723" s="176"/>
      <c r="BI723" s="176"/>
      <c r="BJ723" s="176"/>
      <c r="BK723" s="176"/>
      <c r="BL723" s="176"/>
      <c r="BM723" s="176"/>
      <c r="BN723" s="176"/>
      <c r="BO723" s="176"/>
      <c r="BP723" s="176"/>
      <c r="BQ723" s="176"/>
      <c r="BR723" s="176"/>
      <c r="BS723" s="176"/>
      <c r="BT723" s="176"/>
      <c r="BU723" s="176"/>
      <c r="BV723" s="176"/>
      <c r="BW723" s="176"/>
      <c r="BX723" s="176"/>
      <c r="BY723" s="176"/>
      <c r="BZ723" s="176"/>
      <c r="CA723" s="176"/>
      <c r="CB723" s="176"/>
      <c r="CC723" s="176"/>
      <c r="CD723" s="176"/>
      <c r="CE723" s="176"/>
      <c r="CF723" s="176"/>
      <c r="CG723" s="176"/>
      <c r="CH723" s="176"/>
      <c r="CI723" s="176"/>
      <c r="CJ723" s="176"/>
      <c r="CK723" s="176"/>
      <c r="CL723" s="176"/>
      <c r="CM723" s="176"/>
      <c r="CN723" s="176"/>
      <c r="CO723" s="176"/>
      <c r="CP723" s="176"/>
      <c r="CQ723" s="176"/>
      <c r="CR723" s="176"/>
      <c r="CS723" s="176"/>
      <c r="CT723" s="176"/>
      <c r="CU723" s="176"/>
      <c r="CV723" s="176"/>
      <c r="CW723" s="176"/>
    </row>
    <row r="724" spans="1:101" s="179" customFormat="1" ht="20.100000000000001" customHeight="1">
      <c r="A724" s="657">
        <f t="shared" si="166"/>
        <v>681</v>
      </c>
      <c r="B724" s="196" t="str">
        <f t="shared" si="161"/>
        <v>Swansea Bay UHB</v>
      </c>
      <c r="C724" s="89"/>
      <c r="D724" s="89"/>
      <c r="E724" s="89"/>
      <c r="F724" s="89"/>
      <c r="G724" s="89"/>
      <c r="H724" s="197">
        <f t="shared" si="162"/>
        <v>0</v>
      </c>
      <c r="I724" s="197"/>
      <c r="J724" s="89"/>
      <c r="K724" s="90"/>
      <c r="L724" s="90"/>
      <c r="M724" s="89"/>
      <c r="N724" s="89"/>
      <c r="O724" s="89"/>
      <c r="P724" s="89"/>
      <c r="Q724" s="89"/>
      <c r="R724" s="122"/>
      <c r="S724" s="122"/>
      <c r="T724" s="122"/>
      <c r="U724" s="123"/>
      <c r="V724" s="123"/>
      <c r="W724" s="123"/>
      <c r="X724" s="122"/>
      <c r="Y724" s="122"/>
      <c r="Z724" s="122"/>
      <c r="AA724" s="122"/>
      <c r="AB724" s="122"/>
      <c r="AC724" s="122"/>
      <c r="AD724" s="197">
        <f t="shared" si="155"/>
        <v>0</v>
      </c>
      <c r="AE724" s="196" t="str">
        <f t="shared" si="167"/>
        <v/>
      </c>
      <c r="AF724" s="196" t="str">
        <f t="shared" si="156"/>
        <v/>
      </c>
      <c r="AG724" s="196" t="str">
        <f t="shared" si="157"/>
        <v/>
      </c>
      <c r="AH724" s="196" t="str">
        <f t="shared" si="158"/>
        <v/>
      </c>
      <c r="AI724" s="196" t="str">
        <f t="shared" si="159"/>
        <v/>
      </c>
      <c r="AJ724" s="196" t="str">
        <f t="shared" si="160"/>
        <v/>
      </c>
      <c r="AK724" s="196" t="str">
        <f t="shared" si="163"/>
        <v/>
      </c>
      <c r="AL724" s="196" t="str">
        <f t="shared" si="164"/>
        <v/>
      </c>
      <c r="AM724" s="176"/>
      <c r="AN724" s="176">
        <f t="shared" si="165"/>
        <v>0</v>
      </c>
      <c r="AO724" s="176"/>
      <c r="AP724" s="176"/>
      <c r="AQ724" s="176"/>
      <c r="AR724" s="176"/>
      <c r="AS724" s="176"/>
      <c r="AT724" s="176"/>
      <c r="AU724" s="176"/>
      <c r="AV724" s="176"/>
      <c r="AW724" s="176"/>
      <c r="AX724" s="176"/>
      <c r="AY724" s="176"/>
      <c r="AZ724" s="176"/>
      <c r="BA724" s="176"/>
      <c r="BB724" s="176"/>
      <c r="BC724" s="176"/>
      <c r="BD724" s="176"/>
      <c r="BE724" s="176"/>
      <c r="BF724" s="176"/>
      <c r="BG724" s="176"/>
      <c r="BH724" s="176"/>
      <c r="BI724" s="176"/>
      <c r="BJ724" s="176"/>
      <c r="BK724" s="176"/>
      <c r="BL724" s="176"/>
      <c r="BM724" s="176"/>
      <c r="BN724" s="176"/>
      <c r="BO724" s="176"/>
      <c r="BP724" s="176"/>
      <c r="BQ724" s="176"/>
      <c r="BR724" s="176"/>
      <c r="BS724" s="176"/>
      <c r="BT724" s="176"/>
      <c r="BU724" s="176"/>
      <c r="BV724" s="176"/>
      <c r="BW724" s="176"/>
      <c r="BX724" s="176"/>
      <c r="BY724" s="176"/>
      <c r="BZ724" s="176"/>
      <c r="CA724" s="176"/>
      <c r="CB724" s="176"/>
      <c r="CC724" s="176"/>
      <c r="CD724" s="176"/>
      <c r="CE724" s="176"/>
      <c r="CF724" s="176"/>
      <c r="CG724" s="176"/>
      <c r="CH724" s="176"/>
      <c r="CI724" s="176"/>
      <c r="CJ724" s="176"/>
      <c r="CK724" s="176"/>
      <c r="CL724" s="176"/>
      <c r="CM724" s="176"/>
      <c r="CN724" s="176"/>
      <c r="CO724" s="176"/>
      <c r="CP724" s="176"/>
      <c r="CQ724" s="176"/>
      <c r="CR724" s="176"/>
      <c r="CS724" s="176"/>
      <c r="CT724" s="176"/>
      <c r="CU724" s="176"/>
      <c r="CV724" s="176"/>
      <c r="CW724" s="176"/>
    </row>
    <row r="725" spans="1:101" s="179" customFormat="1" ht="20.100000000000001" customHeight="1">
      <c r="A725" s="657">
        <f t="shared" si="166"/>
        <v>682</v>
      </c>
      <c r="B725" s="196" t="str">
        <f t="shared" si="161"/>
        <v>Swansea Bay UHB</v>
      </c>
      <c r="C725" s="89"/>
      <c r="D725" s="89"/>
      <c r="E725" s="89"/>
      <c r="F725" s="89"/>
      <c r="G725" s="89"/>
      <c r="H725" s="197">
        <f t="shared" si="162"/>
        <v>0</v>
      </c>
      <c r="I725" s="197"/>
      <c r="J725" s="89"/>
      <c r="K725" s="90"/>
      <c r="L725" s="90"/>
      <c r="M725" s="89"/>
      <c r="N725" s="89"/>
      <c r="O725" s="89"/>
      <c r="P725" s="89"/>
      <c r="Q725" s="89"/>
      <c r="R725" s="122"/>
      <c r="S725" s="122"/>
      <c r="T725" s="122"/>
      <c r="U725" s="123"/>
      <c r="V725" s="123"/>
      <c r="W725" s="123"/>
      <c r="X725" s="122"/>
      <c r="Y725" s="122"/>
      <c r="Z725" s="122"/>
      <c r="AA725" s="122"/>
      <c r="AB725" s="122"/>
      <c r="AC725" s="122"/>
      <c r="AD725" s="197">
        <f t="shared" si="155"/>
        <v>0</v>
      </c>
      <c r="AE725" s="196" t="str">
        <f t="shared" si="167"/>
        <v/>
      </c>
      <c r="AF725" s="196" t="str">
        <f t="shared" si="156"/>
        <v/>
      </c>
      <c r="AG725" s="196" t="str">
        <f t="shared" si="157"/>
        <v/>
      </c>
      <c r="AH725" s="196" t="str">
        <f t="shared" si="158"/>
        <v/>
      </c>
      <c r="AI725" s="196" t="str">
        <f t="shared" si="159"/>
        <v/>
      </c>
      <c r="AJ725" s="196" t="str">
        <f t="shared" si="160"/>
        <v/>
      </c>
      <c r="AK725" s="196" t="str">
        <f t="shared" si="163"/>
        <v/>
      </c>
      <c r="AL725" s="196" t="str">
        <f t="shared" si="164"/>
        <v/>
      </c>
      <c r="AM725" s="176"/>
      <c r="AN725" s="176">
        <f t="shared" si="165"/>
        <v>0</v>
      </c>
      <c r="AO725" s="176"/>
      <c r="AP725" s="176"/>
      <c r="AQ725" s="176"/>
      <c r="AR725" s="176"/>
      <c r="AS725" s="176"/>
      <c r="AT725" s="176"/>
      <c r="AU725" s="176"/>
      <c r="AV725" s="176"/>
      <c r="AW725" s="176"/>
      <c r="AX725" s="176"/>
      <c r="AY725" s="176"/>
      <c r="AZ725" s="176"/>
      <c r="BA725" s="176"/>
      <c r="BB725" s="176"/>
      <c r="BC725" s="176"/>
      <c r="BD725" s="176"/>
      <c r="BE725" s="176"/>
      <c r="BF725" s="176"/>
      <c r="BG725" s="176"/>
      <c r="BH725" s="176"/>
      <c r="BI725" s="176"/>
      <c r="BJ725" s="176"/>
      <c r="BK725" s="176"/>
      <c r="BL725" s="176"/>
      <c r="BM725" s="176"/>
      <c r="BN725" s="176"/>
      <c r="BO725" s="176"/>
      <c r="BP725" s="176"/>
      <c r="BQ725" s="176"/>
      <c r="BR725" s="176"/>
      <c r="BS725" s="176"/>
      <c r="BT725" s="176"/>
      <c r="BU725" s="176"/>
      <c r="BV725" s="176"/>
      <c r="BW725" s="176"/>
      <c r="BX725" s="176"/>
      <c r="BY725" s="176"/>
      <c r="BZ725" s="176"/>
      <c r="CA725" s="176"/>
      <c r="CB725" s="176"/>
      <c r="CC725" s="176"/>
      <c r="CD725" s="176"/>
      <c r="CE725" s="176"/>
      <c r="CF725" s="176"/>
      <c r="CG725" s="176"/>
      <c r="CH725" s="176"/>
      <c r="CI725" s="176"/>
      <c r="CJ725" s="176"/>
      <c r="CK725" s="176"/>
      <c r="CL725" s="176"/>
      <c r="CM725" s="176"/>
      <c r="CN725" s="176"/>
      <c r="CO725" s="176"/>
      <c r="CP725" s="176"/>
      <c r="CQ725" s="176"/>
      <c r="CR725" s="176"/>
      <c r="CS725" s="176"/>
      <c r="CT725" s="176"/>
      <c r="CU725" s="176"/>
      <c r="CV725" s="176"/>
      <c r="CW725" s="176"/>
    </row>
    <row r="726" spans="1:101" s="179" customFormat="1" ht="20.100000000000001" customHeight="1">
      <c r="A726" s="657">
        <f t="shared" si="166"/>
        <v>683</v>
      </c>
      <c r="B726" s="196" t="str">
        <f t="shared" si="161"/>
        <v>Swansea Bay UHB</v>
      </c>
      <c r="C726" s="89"/>
      <c r="D726" s="89"/>
      <c r="E726" s="89"/>
      <c r="F726" s="89"/>
      <c r="G726" s="89"/>
      <c r="H726" s="197">
        <f t="shared" si="162"/>
        <v>0</v>
      </c>
      <c r="I726" s="197"/>
      <c r="J726" s="89"/>
      <c r="K726" s="90"/>
      <c r="L726" s="90"/>
      <c r="M726" s="89"/>
      <c r="N726" s="89"/>
      <c r="O726" s="89"/>
      <c r="P726" s="89"/>
      <c r="Q726" s="89"/>
      <c r="R726" s="122"/>
      <c r="S726" s="122"/>
      <c r="T726" s="122"/>
      <c r="U726" s="123"/>
      <c r="V726" s="123"/>
      <c r="W726" s="123"/>
      <c r="X726" s="122"/>
      <c r="Y726" s="122"/>
      <c r="Z726" s="122"/>
      <c r="AA726" s="122"/>
      <c r="AB726" s="122"/>
      <c r="AC726" s="122"/>
      <c r="AD726" s="197">
        <f t="shared" si="155"/>
        <v>0</v>
      </c>
      <c r="AE726" s="196" t="str">
        <f t="shared" si="167"/>
        <v/>
      </c>
      <c r="AF726" s="196" t="str">
        <f t="shared" si="156"/>
        <v/>
      </c>
      <c r="AG726" s="196" t="str">
        <f t="shared" si="157"/>
        <v/>
      </c>
      <c r="AH726" s="196" t="str">
        <f t="shared" si="158"/>
        <v/>
      </c>
      <c r="AI726" s="196" t="str">
        <f t="shared" si="159"/>
        <v/>
      </c>
      <c r="AJ726" s="196" t="str">
        <f t="shared" si="160"/>
        <v/>
      </c>
      <c r="AK726" s="196" t="str">
        <f t="shared" si="163"/>
        <v/>
      </c>
      <c r="AL726" s="196" t="str">
        <f t="shared" si="164"/>
        <v/>
      </c>
      <c r="AM726" s="176"/>
      <c r="AN726" s="176">
        <f t="shared" si="165"/>
        <v>0</v>
      </c>
      <c r="AO726" s="176"/>
      <c r="AP726" s="176"/>
      <c r="AQ726" s="176"/>
      <c r="AR726" s="176"/>
      <c r="AS726" s="176"/>
      <c r="AT726" s="176"/>
      <c r="AU726" s="176"/>
      <c r="AV726" s="176"/>
      <c r="AW726" s="176"/>
      <c r="AX726" s="176"/>
      <c r="AY726" s="176"/>
      <c r="AZ726" s="176"/>
      <c r="BA726" s="176"/>
      <c r="BB726" s="176"/>
      <c r="BC726" s="176"/>
      <c r="BD726" s="176"/>
      <c r="BE726" s="176"/>
      <c r="BF726" s="176"/>
      <c r="BG726" s="176"/>
      <c r="BH726" s="176"/>
      <c r="BI726" s="176"/>
      <c r="BJ726" s="176"/>
      <c r="BK726" s="176"/>
      <c r="BL726" s="176"/>
      <c r="BM726" s="176"/>
      <c r="BN726" s="176"/>
      <c r="BO726" s="176"/>
      <c r="BP726" s="176"/>
      <c r="BQ726" s="176"/>
      <c r="BR726" s="176"/>
      <c r="BS726" s="176"/>
      <c r="BT726" s="176"/>
      <c r="BU726" s="176"/>
      <c r="BV726" s="176"/>
      <c r="BW726" s="176"/>
      <c r="BX726" s="176"/>
      <c r="BY726" s="176"/>
      <c r="BZ726" s="176"/>
      <c r="CA726" s="176"/>
      <c r="CB726" s="176"/>
      <c r="CC726" s="176"/>
      <c r="CD726" s="176"/>
      <c r="CE726" s="176"/>
      <c r="CF726" s="176"/>
      <c r="CG726" s="176"/>
      <c r="CH726" s="176"/>
      <c r="CI726" s="176"/>
      <c r="CJ726" s="176"/>
      <c r="CK726" s="176"/>
      <c r="CL726" s="176"/>
      <c r="CM726" s="176"/>
      <c r="CN726" s="176"/>
      <c r="CO726" s="176"/>
      <c r="CP726" s="176"/>
      <c r="CQ726" s="176"/>
      <c r="CR726" s="176"/>
      <c r="CS726" s="176"/>
      <c r="CT726" s="176"/>
      <c r="CU726" s="176"/>
      <c r="CV726" s="176"/>
      <c r="CW726" s="176"/>
    </row>
    <row r="727" spans="1:101" s="179" customFormat="1" ht="20.100000000000001" customHeight="1">
      <c r="A727" s="657">
        <f t="shared" si="166"/>
        <v>684</v>
      </c>
      <c r="B727" s="196" t="str">
        <f t="shared" si="161"/>
        <v>Swansea Bay UHB</v>
      </c>
      <c r="C727" s="89"/>
      <c r="D727" s="89"/>
      <c r="E727" s="89"/>
      <c r="F727" s="89"/>
      <c r="G727" s="89"/>
      <c r="H727" s="197">
        <f t="shared" si="162"/>
        <v>0</v>
      </c>
      <c r="I727" s="197"/>
      <c r="J727" s="89"/>
      <c r="K727" s="90"/>
      <c r="L727" s="90"/>
      <c r="M727" s="89"/>
      <c r="N727" s="89"/>
      <c r="O727" s="89"/>
      <c r="P727" s="89"/>
      <c r="Q727" s="89"/>
      <c r="R727" s="122"/>
      <c r="S727" s="122"/>
      <c r="T727" s="122"/>
      <c r="U727" s="123"/>
      <c r="V727" s="123"/>
      <c r="W727" s="123"/>
      <c r="X727" s="122"/>
      <c r="Y727" s="122"/>
      <c r="Z727" s="122"/>
      <c r="AA727" s="122"/>
      <c r="AB727" s="122"/>
      <c r="AC727" s="122"/>
      <c r="AD727" s="197">
        <f t="shared" si="155"/>
        <v>0</v>
      </c>
      <c r="AE727" s="196" t="str">
        <f t="shared" si="167"/>
        <v/>
      </c>
      <c r="AF727" s="196" t="str">
        <f t="shared" si="156"/>
        <v/>
      </c>
      <c r="AG727" s="196" t="str">
        <f t="shared" si="157"/>
        <v/>
      </c>
      <c r="AH727" s="196" t="str">
        <f t="shared" si="158"/>
        <v/>
      </c>
      <c r="AI727" s="196" t="str">
        <f t="shared" si="159"/>
        <v/>
      </c>
      <c r="AJ727" s="196" t="str">
        <f t="shared" si="160"/>
        <v/>
      </c>
      <c r="AK727" s="196" t="str">
        <f t="shared" si="163"/>
        <v/>
      </c>
      <c r="AL727" s="196" t="str">
        <f t="shared" si="164"/>
        <v/>
      </c>
      <c r="AM727" s="176"/>
      <c r="AN727" s="176">
        <f t="shared" si="165"/>
        <v>0</v>
      </c>
      <c r="AO727" s="176"/>
      <c r="AP727" s="176"/>
      <c r="AQ727" s="176"/>
      <c r="AR727" s="176"/>
      <c r="AS727" s="176"/>
      <c r="AT727" s="176"/>
      <c r="AU727" s="176"/>
      <c r="AV727" s="176"/>
      <c r="AW727" s="176"/>
      <c r="AX727" s="176"/>
      <c r="AY727" s="176"/>
      <c r="AZ727" s="176"/>
      <c r="BA727" s="176"/>
      <c r="BB727" s="176"/>
      <c r="BC727" s="176"/>
      <c r="BD727" s="176"/>
      <c r="BE727" s="176"/>
      <c r="BF727" s="176"/>
      <c r="BG727" s="176"/>
      <c r="BH727" s="176"/>
      <c r="BI727" s="176"/>
      <c r="BJ727" s="176"/>
      <c r="BK727" s="176"/>
      <c r="BL727" s="176"/>
      <c r="BM727" s="176"/>
      <c r="BN727" s="176"/>
      <c r="BO727" s="176"/>
      <c r="BP727" s="176"/>
      <c r="BQ727" s="176"/>
      <c r="BR727" s="176"/>
      <c r="BS727" s="176"/>
      <c r="BT727" s="176"/>
      <c r="BU727" s="176"/>
      <c r="BV727" s="176"/>
      <c r="BW727" s="176"/>
      <c r="BX727" s="176"/>
      <c r="BY727" s="176"/>
      <c r="BZ727" s="176"/>
      <c r="CA727" s="176"/>
      <c r="CB727" s="176"/>
      <c r="CC727" s="176"/>
      <c r="CD727" s="176"/>
      <c r="CE727" s="176"/>
      <c r="CF727" s="176"/>
      <c r="CG727" s="176"/>
      <c r="CH727" s="176"/>
      <c r="CI727" s="176"/>
      <c r="CJ727" s="176"/>
      <c r="CK727" s="176"/>
      <c r="CL727" s="176"/>
      <c r="CM727" s="176"/>
      <c r="CN727" s="176"/>
      <c r="CO727" s="176"/>
      <c r="CP727" s="176"/>
      <c r="CQ727" s="176"/>
      <c r="CR727" s="176"/>
      <c r="CS727" s="176"/>
      <c r="CT727" s="176"/>
      <c r="CU727" s="176"/>
      <c r="CV727" s="176"/>
      <c r="CW727" s="176"/>
    </row>
    <row r="728" spans="1:101" s="179" customFormat="1" ht="20.100000000000001" customHeight="1">
      <c r="A728" s="657">
        <f t="shared" si="166"/>
        <v>685</v>
      </c>
      <c r="B728" s="196" t="str">
        <f t="shared" si="161"/>
        <v>Swansea Bay UHB</v>
      </c>
      <c r="C728" s="89"/>
      <c r="D728" s="89"/>
      <c r="E728" s="89"/>
      <c r="F728" s="89"/>
      <c r="G728" s="89"/>
      <c r="H728" s="197">
        <f t="shared" si="162"/>
        <v>0</v>
      </c>
      <c r="I728" s="197"/>
      <c r="J728" s="89"/>
      <c r="K728" s="90"/>
      <c r="L728" s="90"/>
      <c r="M728" s="89"/>
      <c r="N728" s="89"/>
      <c r="O728" s="89"/>
      <c r="P728" s="89"/>
      <c r="Q728" s="89"/>
      <c r="R728" s="122"/>
      <c r="S728" s="122"/>
      <c r="T728" s="122"/>
      <c r="U728" s="123"/>
      <c r="V728" s="123"/>
      <c r="W728" s="123"/>
      <c r="X728" s="122"/>
      <c r="Y728" s="122"/>
      <c r="Z728" s="122"/>
      <c r="AA728" s="122"/>
      <c r="AB728" s="122"/>
      <c r="AC728" s="122"/>
      <c r="AD728" s="197">
        <f t="shared" si="155"/>
        <v>0</v>
      </c>
      <c r="AE728" s="196" t="str">
        <f t="shared" si="167"/>
        <v/>
      </c>
      <c r="AF728" s="196" t="str">
        <f t="shared" si="156"/>
        <v/>
      </c>
      <c r="AG728" s="196" t="str">
        <f t="shared" si="157"/>
        <v/>
      </c>
      <c r="AH728" s="196" t="str">
        <f t="shared" si="158"/>
        <v/>
      </c>
      <c r="AI728" s="196" t="str">
        <f t="shared" si="159"/>
        <v/>
      </c>
      <c r="AJ728" s="196" t="str">
        <f t="shared" si="160"/>
        <v/>
      </c>
      <c r="AK728" s="196" t="str">
        <f t="shared" si="163"/>
        <v/>
      </c>
      <c r="AL728" s="196" t="str">
        <f t="shared" si="164"/>
        <v/>
      </c>
      <c r="AM728" s="176"/>
      <c r="AN728" s="176">
        <f t="shared" si="165"/>
        <v>0</v>
      </c>
      <c r="AO728" s="176"/>
      <c r="AP728" s="176"/>
      <c r="AQ728" s="176"/>
      <c r="AR728" s="176"/>
      <c r="AS728" s="176"/>
      <c r="AT728" s="176"/>
      <c r="AU728" s="176"/>
      <c r="AV728" s="176"/>
      <c r="AW728" s="176"/>
      <c r="AX728" s="176"/>
      <c r="AY728" s="176"/>
      <c r="AZ728" s="176"/>
      <c r="BA728" s="176"/>
      <c r="BB728" s="176"/>
      <c r="BC728" s="176"/>
      <c r="BD728" s="176"/>
      <c r="BE728" s="176"/>
      <c r="BF728" s="176"/>
      <c r="BG728" s="176"/>
      <c r="BH728" s="176"/>
      <c r="BI728" s="176"/>
      <c r="BJ728" s="176"/>
      <c r="BK728" s="176"/>
      <c r="BL728" s="176"/>
      <c r="BM728" s="176"/>
      <c r="BN728" s="176"/>
      <c r="BO728" s="176"/>
      <c r="BP728" s="176"/>
      <c r="BQ728" s="176"/>
      <c r="BR728" s="176"/>
      <c r="BS728" s="176"/>
      <c r="BT728" s="176"/>
      <c r="BU728" s="176"/>
      <c r="BV728" s="176"/>
      <c r="BW728" s="176"/>
      <c r="BX728" s="176"/>
      <c r="BY728" s="176"/>
      <c r="BZ728" s="176"/>
      <c r="CA728" s="176"/>
      <c r="CB728" s="176"/>
      <c r="CC728" s="176"/>
      <c r="CD728" s="176"/>
      <c r="CE728" s="176"/>
      <c r="CF728" s="176"/>
      <c r="CG728" s="176"/>
      <c r="CH728" s="176"/>
      <c r="CI728" s="176"/>
      <c r="CJ728" s="176"/>
      <c r="CK728" s="176"/>
      <c r="CL728" s="176"/>
      <c r="CM728" s="176"/>
      <c r="CN728" s="176"/>
      <c r="CO728" s="176"/>
      <c r="CP728" s="176"/>
      <c r="CQ728" s="176"/>
      <c r="CR728" s="176"/>
      <c r="CS728" s="176"/>
      <c r="CT728" s="176"/>
      <c r="CU728" s="176"/>
      <c r="CV728" s="176"/>
      <c r="CW728" s="176"/>
    </row>
    <row r="729" spans="1:101" s="179" customFormat="1" ht="20.100000000000001" customHeight="1">
      <c r="A729" s="657">
        <f t="shared" si="166"/>
        <v>686</v>
      </c>
      <c r="B729" s="196" t="str">
        <f t="shared" si="161"/>
        <v>Swansea Bay UHB</v>
      </c>
      <c r="C729" s="89"/>
      <c r="D729" s="89"/>
      <c r="E729" s="89"/>
      <c r="F729" s="89"/>
      <c r="G729" s="89"/>
      <c r="H729" s="197">
        <f t="shared" si="162"/>
        <v>0</v>
      </c>
      <c r="I729" s="197"/>
      <c r="J729" s="89"/>
      <c r="K729" s="90"/>
      <c r="L729" s="90"/>
      <c r="M729" s="89"/>
      <c r="N729" s="89"/>
      <c r="O729" s="89"/>
      <c r="P729" s="89"/>
      <c r="Q729" s="89"/>
      <c r="R729" s="122"/>
      <c r="S729" s="122"/>
      <c r="T729" s="122"/>
      <c r="U729" s="123"/>
      <c r="V729" s="123"/>
      <c r="W729" s="123"/>
      <c r="X729" s="122"/>
      <c r="Y729" s="122"/>
      <c r="Z729" s="122"/>
      <c r="AA729" s="122"/>
      <c r="AB729" s="122"/>
      <c r="AC729" s="122"/>
      <c r="AD729" s="197">
        <f t="shared" si="155"/>
        <v>0</v>
      </c>
      <c r="AE729" s="196" t="str">
        <f t="shared" si="167"/>
        <v/>
      </c>
      <c r="AF729" s="196" t="str">
        <f t="shared" si="156"/>
        <v/>
      </c>
      <c r="AG729" s="196" t="str">
        <f t="shared" si="157"/>
        <v/>
      </c>
      <c r="AH729" s="196" t="str">
        <f t="shared" si="158"/>
        <v/>
      </c>
      <c r="AI729" s="196" t="str">
        <f t="shared" si="159"/>
        <v/>
      </c>
      <c r="AJ729" s="196" t="str">
        <f t="shared" si="160"/>
        <v/>
      </c>
      <c r="AK729" s="196" t="str">
        <f t="shared" si="163"/>
        <v/>
      </c>
      <c r="AL729" s="196" t="str">
        <f t="shared" si="164"/>
        <v/>
      </c>
      <c r="AM729" s="176"/>
      <c r="AN729" s="176">
        <f t="shared" si="165"/>
        <v>0</v>
      </c>
      <c r="AO729" s="176"/>
      <c r="AP729" s="176"/>
      <c r="AQ729" s="176"/>
      <c r="AR729" s="176"/>
      <c r="AS729" s="176"/>
      <c r="AT729" s="176"/>
      <c r="AU729" s="176"/>
      <c r="AV729" s="176"/>
      <c r="AW729" s="176"/>
      <c r="AX729" s="176"/>
      <c r="AY729" s="176"/>
      <c r="AZ729" s="176"/>
      <c r="BA729" s="176"/>
      <c r="BB729" s="176"/>
      <c r="BC729" s="176"/>
      <c r="BD729" s="176"/>
      <c r="BE729" s="176"/>
      <c r="BF729" s="176"/>
      <c r="BG729" s="176"/>
      <c r="BH729" s="176"/>
      <c r="BI729" s="176"/>
      <c r="BJ729" s="176"/>
      <c r="BK729" s="176"/>
      <c r="BL729" s="176"/>
      <c r="BM729" s="176"/>
      <c r="BN729" s="176"/>
      <c r="BO729" s="176"/>
      <c r="BP729" s="176"/>
      <c r="BQ729" s="176"/>
      <c r="BR729" s="176"/>
      <c r="BS729" s="176"/>
      <c r="BT729" s="176"/>
      <c r="BU729" s="176"/>
      <c r="BV729" s="176"/>
      <c r="BW729" s="176"/>
      <c r="BX729" s="176"/>
      <c r="BY729" s="176"/>
      <c r="BZ729" s="176"/>
      <c r="CA729" s="176"/>
      <c r="CB729" s="176"/>
      <c r="CC729" s="176"/>
      <c r="CD729" s="176"/>
      <c r="CE729" s="176"/>
      <c r="CF729" s="176"/>
      <c r="CG729" s="176"/>
      <c r="CH729" s="176"/>
      <c r="CI729" s="176"/>
      <c r="CJ729" s="176"/>
      <c r="CK729" s="176"/>
      <c r="CL729" s="176"/>
      <c r="CM729" s="176"/>
      <c r="CN729" s="176"/>
      <c r="CO729" s="176"/>
      <c r="CP729" s="176"/>
      <c r="CQ729" s="176"/>
      <c r="CR729" s="176"/>
      <c r="CS729" s="176"/>
      <c r="CT729" s="176"/>
      <c r="CU729" s="176"/>
      <c r="CV729" s="176"/>
      <c r="CW729" s="176"/>
    </row>
    <row r="730" spans="1:101" s="179" customFormat="1" ht="20.100000000000001" customHeight="1">
      <c r="A730" s="657">
        <f t="shared" si="166"/>
        <v>687</v>
      </c>
      <c r="B730" s="196" t="str">
        <f t="shared" si="161"/>
        <v>Swansea Bay UHB</v>
      </c>
      <c r="C730" s="89"/>
      <c r="D730" s="89"/>
      <c r="E730" s="89"/>
      <c r="F730" s="89"/>
      <c r="G730" s="89"/>
      <c r="H730" s="197">
        <f t="shared" si="162"/>
        <v>0</v>
      </c>
      <c r="I730" s="197"/>
      <c r="J730" s="89"/>
      <c r="K730" s="90"/>
      <c r="L730" s="90"/>
      <c r="M730" s="89"/>
      <c r="N730" s="89"/>
      <c r="O730" s="89"/>
      <c r="P730" s="89"/>
      <c r="Q730" s="89"/>
      <c r="R730" s="122"/>
      <c r="S730" s="122"/>
      <c r="T730" s="122"/>
      <c r="U730" s="123"/>
      <c r="V730" s="123"/>
      <c r="W730" s="123"/>
      <c r="X730" s="122"/>
      <c r="Y730" s="122"/>
      <c r="Z730" s="122"/>
      <c r="AA730" s="122"/>
      <c r="AB730" s="122"/>
      <c r="AC730" s="122"/>
      <c r="AD730" s="197">
        <f t="shared" si="155"/>
        <v>0</v>
      </c>
      <c r="AE730" s="196" t="str">
        <f t="shared" si="167"/>
        <v/>
      </c>
      <c r="AF730" s="196" t="str">
        <f t="shared" si="156"/>
        <v/>
      </c>
      <c r="AG730" s="196" t="str">
        <f t="shared" si="157"/>
        <v/>
      </c>
      <c r="AH730" s="196" t="str">
        <f t="shared" si="158"/>
        <v/>
      </c>
      <c r="AI730" s="196" t="str">
        <f t="shared" si="159"/>
        <v/>
      </c>
      <c r="AJ730" s="196" t="str">
        <f t="shared" si="160"/>
        <v/>
      </c>
      <c r="AK730" s="196" t="str">
        <f t="shared" si="163"/>
        <v/>
      </c>
      <c r="AL730" s="196" t="str">
        <f t="shared" si="164"/>
        <v/>
      </c>
      <c r="AM730" s="176"/>
      <c r="AN730" s="176">
        <f t="shared" si="165"/>
        <v>0</v>
      </c>
      <c r="AO730" s="176"/>
      <c r="AP730" s="176"/>
      <c r="AQ730" s="176"/>
      <c r="AR730" s="176"/>
      <c r="AS730" s="176"/>
      <c r="AT730" s="176"/>
      <c r="AU730" s="176"/>
      <c r="AV730" s="176"/>
      <c r="AW730" s="176"/>
      <c r="AX730" s="176"/>
      <c r="AY730" s="176"/>
      <c r="AZ730" s="176"/>
      <c r="BA730" s="176"/>
      <c r="BB730" s="176"/>
      <c r="BC730" s="176"/>
      <c r="BD730" s="176"/>
      <c r="BE730" s="176"/>
      <c r="BF730" s="176"/>
      <c r="BG730" s="176"/>
      <c r="BH730" s="176"/>
      <c r="BI730" s="176"/>
      <c r="BJ730" s="176"/>
      <c r="BK730" s="176"/>
      <c r="BL730" s="176"/>
      <c r="BM730" s="176"/>
      <c r="BN730" s="176"/>
      <c r="BO730" s="176"/>
      <c r="BP730" s="176"/>
      <c r="BQ730" s="176"/>
      <c r="BR730" s="176"/>
      <c r="BS730" s="176"/>
      <c r="BT730" s="176"/>
      <c r="BU730" s="176"/>
      <c r="BV730" s="176"/>
      <c r="BW730" s="176"/>
      <c r="BX730" s="176"/>
      <c r="BY730" s="176"/>
      <c r="BZ730" s="176"/>
      <c r="CA730" s="176"/>
      <c r="CB730" s="176"/>
      <c r="CC730" s="176"/>
      <c r="CD730" s="176"/>
      <c r="CE730" s="176"/>
      <c r="CF730" s="176"/>
      <c r="CG730" s="176"/>
      <c r="CH730" s="176"/>
      <c r="CI730" s="176"/>
      <c r="CJ730" s="176"/>
      <c r="CK730" s="176"/>
      <c r="CL730" s="176"/>
      <c r="CM730" s="176"/>
      <c r="CN730" s="176"/>
      <c r="CO730" s="176"/>
      <c r="CP730" s="176"/>
      <c r="CQ730" s="176"/>
      <c r="CR730" s="176"/>
      <c r="CS730" s="176"/>
      <c r="CT730" s="176"/>
      <c r="CU730" s="176"/>
      <c r="CV730" s="176"/>
      <c r="CW730" s="176"/>
    </row>
    <row r="731" spans="1:101" s="179" customFormat="1" ht="20.100000000000001" customHeight="1">
      <c r="A731" s="657">
        <f t="shared" si="166"/>
        <v>688</v>
      </c>
      <c r="B731" s="196" t="str">
        <f t="shared" si="161"/>
        <v>Swansea Bay UHB</v>
      </c>
      <c r="C731" s="89"/>
      <c r="D731" s="89"/>
      <c r="E731" s="89"/>
      <c r="F731" s="89"/>
      <c r="G731" s="89"/>
      <c r="H731" s="197">
        <f t="shared" si="162"/>
        <v>0</v>
      </c>
      <c r="I731" s="197"/>
      <c r="J731" s="89"/>
      <c r="K731" s="90"/>
      <c r="L731" s="90"/>
      <c r="M731" s="89"/>
      <c r="N731" s="89"/>
      <c r="O731" s="89"/>
      <c r="P731" s="89"/>
      <c r="Q731" s="89"/>
      <c r="R731" s="122"/>
      <c r="S731" s="122"/>
      <c r="T731" s="122"/>
      <c r="U731" s="123"/>
      <c r="V731" s="123"/>
      <c r="W731" s="123"/>
      <c r="X731" s="122"/>
      <c r="Y731" s="122"/>
      <c r="Z731" s="122"/>
      <c r="AA731" s="122"/>
      <c r="AB731" s="122"/>
      <c r="AC731" s="122"/>
      <c r="AD731" s="197">
        <f t="shared" si="155"/>
        <v>0</v>
      </c>
      <c r="AE731" s="196" t="str">
        <f t="shared" si="167"/>
        <v/>
      </c>
      <c r="AF731" s="196" t="str">
        <f t="shared" si="156"/>
        <v/>
      </c>
      <c r="AG731" s="196" t="str">
        <f t="shared" si="157"/>
        <v/>
      </c>
      <c r="AH731" s="196" t="str">
        <f t="shared" si="158"/>
        <v/>
      </c>
      <c r="AI731" s="196" t="str">
        <f t="shared" si="159"/>
        <v/>
      </c>
      <c r="AJ731" s="196" t="str">
        <f t="shared" si="160"/>
        <v/>
      </c>
      <c r="AK731" s="196" t="str">
        <f t="shared" si="163"/>
        <v/>
      </c>
      <c r="AL731" s="196" t="str">
        <f t="shared" si="164"/>
        <v/>
      </c>
      <c r="AM731" s="176"/>
      <c r="AN731" s="176">
        <f t="shared" si="165"/>
        <v>0</v>
      </c>
      <c r="AO731" s="176"/>
      <c r="AP731" s="176"/>
      <c r="AQ731" s="176"/>
      <c r="AR731" s="176"/>
      <c r="AS731" s="176"/>
      <c r="AT731" s="176"/>
      <c r="AU731" s="176"/>
      <c r="AV731" s="176"/>
      <c r="AW731" s="176"/>
      <c r="AX731" s="176"/>
      <c r="AY731" s="176"/>
      <c r="AZ731" s="176"/>
      <c r="BA731" s="176"/>
      <c r="BB731" s="176"/>
      <c r="BC731" s="176"/>
      <c r="BD731" s="176"/>
      <c r="BE731" s="176"/>
      <c r="BF731" s="176"/>
      <c r="BG731" s="176"/>
      <c r="BH731" s="176"/>
      <c r="BI731" s="176"/>
      <c r="BJ731" s="176"/>
      <c r="BK731" s="176"/>
      <c r="BL731" s="176"/>
      <c r="BM731" s="176"/>
      <c r="BN731" s="176"/>
      <c r="BO731" s="176"/>
      <c r="BP731" s="176"/>
      <c r="BQ731" s="176"/>
      <c r="BR731" s="176"/>
      <c r="BS731" s="176"/>
      <c r="BT731" s="176"/>
      <c r="BU731" s="176"/>
      <c r="BV731" s="176"/>
      <c r="BW731" s="176"/>
      <c r="BX731" s="176"/>
      <c r="BY731" s="176"/>
      <c r="BZ731" s="176"/>
      <c r="CA731" s="176"/>
      <c r="CB731" s="176"/>
      <c r="CC731" s="176"/>
      <c r="CD731" s="176"/>
      <c r="CE731" s="176"/>
      <c r="CF731" s="176"/>
      <c r="CG731" s="176"/>
      <c r="CH731" s="176"/>
      <c r="CI731" s="176"/>
      <c r="CJ731" s="176"/>
      <c r="CK731" s="176"/>
      <c r="CL731" s="176"/>
      <c r="CM731" s="176"/>
      <c r="CN731" s="176"/>
      <c r="CO731" s="176"/>
      <c r="CP731" s="176"/>
      <c r="CQ731" s="176"/>
      <c r="CR731" s="176"/>
      <c r="CS731" s="176"/>
      <c r="CT731" s="176"/>
      <c r="CU731" s="176"/>
      <c r="CV731" s="176"/>
      <c r="CW731" s="176"/>
    </row>
    <row r="732" spans="1:101" s="179" customFormat="1" ht="20.100000000000001" customHeight="1">
      <c r="A732" s="657">
        <f t="shared" si="166"/>
        <v>689</v>
      </c>
      <c r="B732" s="196" t="str">
        <f t="shared" si="161"/>
        <v>Swansea Bay UHB</v>
      </c>
      <c r="C732" s="89"/>
      <c r="D732" s="89"/>
      <c r="E732" s="89"/>
      <c r="F732" s="89"/>
      <c r="G732" s="89"/>
      <c r="H732" s="197">
        <f t="shared" si="162"/>
        <v>0</v>
      </c>
      <c r="I732" s="197"/>
      <c r="J732" s="89"/>
      <c r="K732" s="90"/>
      <c r="L732" s="90"/>
      <c r="M732" s="89"/>
      <c r="N732" s="89"/>
      <c r="O732" s="89"/>
      <c r="P732" s="89"/>
      <c r="Q732" s="89"/>
      <c r="R732" s="122"/>
      <c r="S732" s="122"/>
      <c r="T732" s="122"/>
      <c r="U732" s="123"/>
      <c r="V732" s="123"/>
      <c r="W732" s="123"/>
      <c r="X732" s="122"/>
      <c r="Y732" s="122"/>
      <c r="Z732" s="122"/>
      <c r="AA732" s="122"/>
      <c r="AB732" s="122"/>
      <c r="AC732" s="122"/>
      <c r="AD732" s="197">
        <f t="shared" si="155"/>
        <v>0</v>
      </c>
      <c r="AE732" s="196" t="str">
        <f t="shared" si="167"/>
        <v/>
      </c>
      <c r="AF732" s="196" t="str">
        <f t="shared" si="156"/>
        <v/>
      </c>
      <c r="AG732" s="196" t="str">
        <f t="shared" si="157"/>
        <v/>
      </c>
      <c r="AH732" s="196" t="str">
        <f t="shared" si="158"/>
        <v/>
      </c>
      <c r="AI732" s="196" t="str">
        <f t="shared" si="159"/>
        <v/>
      </c>
      <c r="AJ732" s="196" t="str">
        <f t="shared" si="160"/>
        <v/>
      </c>
      <c r="AK732" s="196" t="str">
        <f t="shared" si="163"/>
        <v/>
      </c>
      <c r="AL732" s="196" t="str">
        <f t="shared" si="164"/>
        <v/>
      </c>
      <c r="AM732" s="176"/>
      <c r="AN732" s="176">
        <f t="shared" si="165"/>
        <v>0</v>
      </c>
      <c r="AO732" s="176"/>
      <c r="AP732" s="176"/>
      <c r="AQ732" s="176"/>
      <c r="AR732" s="176"/>
      <c r="AS732" s="176"/>
      <c r="AT732" s="176"/>
      <c r="AU732" s="176"/>
      <c r="AV732" s="176"/>
      <c r="AW732" s="176"/>
      <c r="AX732" s="176"/>
      <c r="AY732" s="176"/>
      <c r="AZ732" s="176"/>
      <c r="BA732" s="176"/>
      <c r="BB732" s="176"/>
      <c r="BC732" s="176"/>
      <c r="BD732" s="176"/>
      <c r="BE732" s="176"/>
      <c r="BF732" s="176"/>
      <c r="BG732" s="176"/>
      <c r="BH732" s="176"/>
      <c r="BI732" s="176"/>
      <c r="BJ732" s="176"/>
      <c r="BK732" s="176"/>
      <c r="BL732" s="176"/>
      <c r="BM732" s="176"/>
      <c r="BN732" s="176"/>
      <c r="BO732" s="176"/>
      <c r="BP732" s="176"/>
      <c r="BQ732" s="176"/>
      <c r="BR732" s="176"/>
      <c r="BS732" s="176"/>
      <c r="BT732" s="176"/>
      <c r="BU732" s="176"/>
      <c r="BV732" s="176"/>
      <c r="BW732" s="176"/>
      <c r="BX732" s="176"/>
      <c r="BY732" s="176"/>
      <c r="BZ732" s="176"/>
      <c r="CA732" s="176"/>
      <c r="CB732" s="176"/>
      <c r="CC732" s="176"/>
      <c r="CD732" s="176"/>
      <c r="CE732" s="176"/>
      <c r="CF732" s="176"/>
      <c r="CG732" s="176"/>
      <c r="CH732" s="176"/>
      <c r="CI732" s="176"/>
      <c r="CJ732" s="176"/>
      <c r="CK732" s="176"/>
      <c r="CL732" s="176"/>
      <c r="CM732" s="176"/>
      <c r="CN732" s="176"/>
      <c r="CO732" s="176"/>
      <c r="CP732" s="176"/>
      <c r="CQ732" s="176"/>
      <c r="CR732" s="176"/>
      <c r="CS732" s="176"/>
      <c r="CT732" s="176"/>
      <c r="CU732" s="176"/>
      <c r="CV732" s="176"/>
      <c r="CW732" s="176"/>
    </row>
    <row r="733" spans="1:101" s="179" customFormat="1" ht="20.100000000000001" customHeight="1">
      <c r="A733" s="657">
        <f t="shared" si="166"/>
        <v>690</v>
      </c>
      <c r="B733" s="196" t="str">
        <f t="shared" si="161"/>
        <v>Swansea Bay UHB</v>
      </c>
      <c r="C733" s="89"/>
      <c r="D733" s="89"/>
      <c r="E733" s="89"/>
      <c r="F733" s="89"/>
      <c r="G733" s="89"/>
      <c r="H733" s="197">
        <f t="shared" si="162"/>
        <v>0</v>
      </c>
      <c r="I733" s="197"/>
      <c r="J733" s="89"/>
      <c r="K733" s="90"/>
      <c r="L733" s="90"/>
      <c r="M733" s="89"/>
      <c r="N733" s="89"/>
      <c r="O733" s="89"/>
      <c r="P733" s="89"/>
      <c r="Q733" s="89"/>
      <c r="R733" s="122"/>
      <c r="S733" s="122"/>
      <c r="T733" s="122"/>
      <c r="U733" s="123"/>
      <c r="V733" s="123"/>
      <c r="W733" s="123"/>
      <c r="X733" s="122"/>
      <c r="Y733" s="122"/>
      <c r="Z733" s="122"/>
      <c r="AA733" s="122"/>
      <c r="AB733" s="122"/>
      <c r="AC733" s="122"/>
      <c r="AD733" s="197">
        <f t="shared" si="155"/>
        <v>0</v>
      </c>
      <c r="AE733" s="196" t="str">
        <f t="shared" si="167"/>
        <v/>
      </c>
      <c r="AF733" s="196" t="str">
        <f t="shared" si="156"/>
        <v/>
      </c>
      <c r="AG733" s="196" t="str">
        <f t="shared" si="157"/>
        <v/>
      </c>
      <c r="AH733" s="196" t="str">
        <f t="shared" si="158"/>
        <v/>
      </c>
      <c r="AI733" s="196" t="str">
        <f t="shared" si="159"/>
        <v/>
      </c>
      <c r="AJ733" s="196" t="str">
        <f t="shared" si="160"/>
        <v/>
      </c>
      <c r="AK733" s="196" t="str">
        <f t="shared" si="163"/>
        <v/>
      </c>
      <c r="AL733" s="196" t="str">
        <f t="shared" si="164"/>
        <v/>
      </c>
      <c r="AM733" s="176"/>
      <c r="AN733" s="176">
        <f t="shared" si="165"/>
        <v>0</v>
      </c>
      <c r="AO733" s="176"/>
      <c r="AP733" s="176"/>
      <c r="AQ733" s="176"/>
      <c r="AR733" s="176"/>
      <c r="AS733" s="176"/>
      <c r="AT733" s="176"/>
      <c r="AU733" s="176"/>
      <c r="AV733" s="176"/>
      <c r="AW733" s="176"/>
      <c r="AX733" s="176"/>
      <c r="AY733" s="176"/>
      <c r="AZ733" s="176"/>
      <c r="BA733" s="176"/>
      <c r="BB733" s="176"/>
      <c r="BC733" s="176"/>
      <c r="BD733" s="176"/>
      <c r="BE733" s="176"/>
      <c r="BF733" s="176"/>
      <c r="BG733" s="176"/>
      <c r="BH733" s="176"/>
      <c r="BI733" s="176"/>
      <c r="BJ733" s="176"/>
      <c r="BK733" s="176"/>
      <c r="BL733" s="176"/>
      <c r="BM733" s="176"/>
      <c r="BN733" s="176"/>
      <c r="BO733" s="176"/>
      <c r="BP733" s="176"/>
      <c r="BQ733" s="176"/>
      <c r="BR733" s="176"/>
      <c r="BS733" s="176"/>
      <c r="BT733" s="176"/>
      <c r="BU733" s="176"/>
      <c r="BV733" s="176"/>
      <c r="BW733" s="176"/>
      <c r="BX733" s="176"/>
      <c r="BY733" s="176"/>
      <c r="BZ733" s="176"/>
      <c r="CA733" s="176"/>
      <c r="CB733" s="176"/>
      <c r="CC733" s="176"/>
      <c r="CD733" s="176"/>
      <c r="CE733" s="176"/>
      <c r="CF733" s="176"/>
      <c r="CG733" s="176"/>
      <c r="CH733" s="176"/>
      <c r="CI733" s="176"/>
      <c r="CJ733" s="176"/>
      <c r="CK733" s="176"/>
      <c r="CL733" s="176"/>
      <c r="CM733" s="176"/>
      <c r="CN733" s="176"/>
      <c r="CO733" s="176"/>
      <c r="CP733" s="176"/>
      <c r="CQ733" s="176"/>
      <c r="CR733" s="176"/>
      <c r="CS733" s="176"/>
      <c r="CT733" s="176"/>
      <c r="CU733" s="176"/>
      <c r="CV733" s="176"/>
      <c r="CW733" s="176"/>
    </row>
    <row r="734" spans="1:101" s="179" customFormat="1" ht="20.100000000000001" customHeight="1">
      <c r="A734" s="657">
        <f t="shared" si="166"/>
        <v>691</v>
      </c>
      <c r="B734" s="196" t="str">
        <f t="shared" si="161"/>
        <v>Swansea Bay UHB</v>
      </c>
      <c r="C734" s="89"/>
      <c r="D734" s="89"/>
      <c r="E734" s="89"/>
      <c r="F734" s="89"/>
      <c r="G734" s="89"/>
      <c r="H734" s="197">
        <f t="shared" si="162"/>
        <v>0</v>
      </c>
      <c r="I734" s="197"/>
      <c r="J734" s="89"/>
      <c r="K734" s="90"/>
      <c r="L734" s="90"/>
      <c r="M734" s="89"/>
      <c r="N734" s="89"/>
      <c r="O734" s="89"/>
      <c r="P734" s="89"/>
      <c r="Q734" s="89"/>
      <c r="R734" s="122"/>
      <c r="S734" s="122"/>
      <c r="T734" s="122"/>
      <c r="U734" s="123"/>
      <c r="V734" s="123"/>
      <c r="W734" s="123"/>
      <c r="X734" s="122"/>
      <c r="Y734" s="122"/>
      <c r="Z734" s="122"/>
      <c r="AA734" s="122"/>
      <c r="AB734" s="122"/>
      <c r="AC734" s="122"/>
      <c r="AD734" s="197">
        <f t="shared" si="155"/>
        <v>0</v>
      </c>
      <c r="AE734" s="196" t="str">
        <f t="shared" si="167"/>
        <v/>
      </c>
      <c r="AF734" s="196" t="str">
        <f t="shared" si="156"/>
        <v/>
      </c>
      <c r="AG734" s="196" t="str">
        <f t="shared" si="157"/>
        <v/>
      </c>
      <c r="AH734" s="196" t="str">
        <f t="shared" si="158"/>
        <v/>
      </c>
      <c r="AI734" s="196" t="str">
        <f t="shared" si="159"/>
        <v/>
      </c>
      <c r="AJ734" s="196" t="str">
        <f t="shared" si="160"/>
        <v/>
      </c>
      <c r="AK734" s="196" t="str">
        <f t="shared" si="163"/>
        <v/>
      </c>
      <c r="AL734" s="196" t="str">
        <f t="shared" si="164"/>
        <v/>
      </c>
      <c r="AM734" s="176"/>
      <c r="AN734" s="176">
        <f t="shared" si="165"/>
        <v>0</v>
      </c>
      <c r="AO734" s="176"/>
      <c r="AP734" s="176"/>
      <c r="AQ734" s="176"/>
      <c r="AR734" s="176"/>
      <c r="AS734" s="176"/>
      <c r="AT734" s="176"/>
      <c r="AU734" s="176"/>
      <c r="AV734" s="176"/>
      <c r="AW734" s="176"/>
      <c r="AX734" s="176"/>
      <c r="AY734" s="176"/>
      <c r="AZ734" s="176"/>
      <c r="BA734" s="176"/>
      <c r="BB734" s="176"/>
      <c r="BC734" s="176"/>
      <c r="BD734" s="176"/>
      <c r="BE734" s="176"/>
      <c r="BF734" s="176"/>
      <c r="BG734" s="176"/>
      <c r="BH734" s="176"/>
      <c r="BI734" s="176"/>
      <c r="BJ734" s="176"/>
      <c r="BK734" s="176"/>
      <c r="BL734" s="176"/>
      <c r="BM734" s="176"/>
      <c r="BN734" s="176"/>
      <c r="BO734" s="176"/>
      <c r="BP734" s="176"/>
      <c r="BQ734" s="176"/>
      <c r="BR734" s="176"/>
      <c r="BS734" s="176"/>
      <c r="BT734" s="176"/>
      <c r="BU734" s="176"/>
      <c r="BV734" s="176"/>
      <c r="BW734" s="176"/>
      <c r="BX734" s="176"/>
      <c r="BY734" s="176"/>
      <c r="BZ734" s="176"/>
      <c r="CA734" s="176"/>
      <c r="CB734" s="176"/>
      <c r="CC734" s="176"/>
      <c r="CD734" s="176"/>
      <c r="CE734" s="176"/>
      <c r="CF734" s="176"/>
      <c r="CG734" s="176"/>
      <c r="CH734" s="176"/>
      <c r="CI734" s="176"/>
      <c r="CJ734" s="176"/>
      <c r="CK734" s="176"/>
      <c r="CL734" s="176"/>
      <c r="CM734" s="176"/>
      <c r="CN734" s="176"/>
      <c r="CO734" s="176"/>
      <c r="CP734" s="176"/>
      <c r="CQ734" s="176"/>
      <c r="CR734" s="176"/>
      <c r="CS734" s="176"/>
      <c r="CT734" s="176"/>
      <c r="CU734" s="176"/>
      <c r="CV734" s="176"/>
      <c r="CW734" s="176"/>
    </row>
    <row r="735" spans="1:101" s="179" customFormat="1" ht="20.100000000000001" customHeight="1">
      <c r="A735" s="657">
        <f t="shared" si="166"/>
        <v>692</v>
      </c>
      <c r="B735" s="196" t="str">
        <f t="shared" si="161"/>
        <v>Swansea Bay UHB</v>
      </c>
      <c r="C735" s="89"/>
      <c r="D735" s="89"/>
      <c r="E735" s="89"/>
      <c r="F735" s="89"/>
      <c r="G735" s="89"/>
      <c r="H735" s="197">
        <f t="shared" si="162"/>
        <v>0</v>
      </c>
      <c r="I735" s="197"/>
      <c r="J735" s="89"/>
      <c r="K735" s="90"/>
      <c r="L735" s="90"/>
      <c r="M735" s="89"/>
      <c r="N735" s="89"/>
      <c r="O735" s="89"/>
      <c r="P735" s="89"/>
      <c r="Q735" s="89"/>
      <c r="R735" s="122"/>
      <c r="S735" s="122"/>
      <c r="T735" s="122"/>
      <c r="U735" s="123"/>
      <c r="V735" s="123"/>
      <c r="W735" s="123"/>
      <c r="X735" s="122"/>
      <c r="Y735" s="122"/>
      <c r="Z735" s="122"/>
      <c r="AA735" s="122"/>
      <c r="AB735" s="122"/>
      <c r="AC735" s="122"/>
      <c r="AD735" s="197">
        <f t="shared" si="155"/>
        <v>0</v>
      </c>
      <c r="AE735" s="196" t="str">
        <f t="shared" si="167"/>
        <v/>
      </c>
      <c r="AF735" s="196" t="str">
        <f t="shared" si="156"/>
        <v/>
      </c>
      <c r="AG735" s="196" t="str">
        <f t="shared" si="157"/>
        <v/>
      </c>
      <c r="AH735" s="196" t="str">
        <f t="shared" si="158"/>
        <v/>
      </c>
      <c r="AI735" s="196" t="str">
        <f t="shared" si="159"/>
        <v/>
      </c>
      <c r="AJ735" s="196" t="str">
        <f t="shared" si="160"/>
        <v/>
      </c>
      <c r="AK735" s="196" t="str">
        <f t="shared" si="163"/>
        <v/>
      </c>
      <c r="AL735" s="196" t="str">
        <f t="shared" si="164"/>
        <v/>
      </c>
      <c r="AM735" s="176"/>
      <c r="AN735" s="176">
        <f t="shared" si="165"/>
        <v>0</v>
      </c>
      <c r="AO735" s="176"/>
      <c r="AP735" s="176"/>
      <c r="AQ735" s="176"/>
      <c r="AR735" s="176"/>
      <c r="AS735" s="176"/>
      <c r="AT735" s="176"/>
      <c r="AU735" s="176"/>
      <c r="AV735" s="176"/>
      <c r="AW735" s="176"/>
      <c r="AX735" s="176"/>
      <c r="AY735" s="176"/>
      <c r="AZ735" s="176"/>
      <c r="BA735" s="176"/>
      <c r="BB735" s="176"/>
      <c r="BC735" s="176"/>
      <c r="BD735" s="176"/>
      <c r="BE735" s="176"/>
      <c r="BF735" s="176"/>
      <c r="BG735" s="176"/>
      <c r="BH735" s="176"/>
      <c r="BI735" s="176"/>
      <c r="BJ735" s="176"/>
      <c r="BK735" s="176"/>
      <c r="BL735" s="176"/>
      <c r="BM735" s="176"/>
      <c r="BN735" s="176"/>
      <c r="BO735" s="176"/>
      <c r="BP735" s="176"/>
      <c r="BQ735" s="176"/>
      <c r="BR735" s="176"/>
      <c r="BS735" s="176"/>
      <c r="BT735" s="176"/>
      <c r="BU735" s="176"/>
      <c r="BV735" s="176"/>
      <c r="BW735" s="176"/>
      <c r="BX735" s="176"/>
      <c r="BY735" s="176"/>
      <c r="BZ735" s="176"/>
      <c r="CA735" s="176"/>
      <c r="CB735" s="176"/>
      <c r="CC735" s="176"/>
      <c r="CD735" s="176"/>
      <c r="CE735" s="176"/>
      <c r="CF735" s="176"/>
      <c r="CG735" s="176"/>
      <c r="CH735" s="176"/>
      <c r="CI735" s="176"/>
      <c r="CJ735" s="176"/>
      <c r="CK735" s="176"/>
      <c r="CL735" s="176"/>
      <c r="CM735" s="176"/>
      <c r="CN735" s="176"/>
      <c r="CO735" s="176"/>
      <c r="CP735" s="176"/>
      <c r="CQ735" s="176"/>
      <c r="CR735" s="176"/>
      <c r="CS735" s="176"/>
      <c r="CT735" s="176"/>
      <c r="CU735" s="176"/>
      <c r="CV735" s="176"/>
      <c r="CW735" s="176"/>
    </row>
    <row r="736" spans="1:101" s="179" customFormat="1" ht="20.100000000000001" customHeight="1">
      <c r="A736" s="657">
        <f t="shared" si="166"/>
        <v>693</v>
      </c>
      <c r="B736" s="196" t="str">
        <f t="shared" si="161"/>
        <v>Swansea Bay UHB</v>
      </c>
      <c r="C736" s="89"/>
      <c r="D736" s="89"/>
      <c r="E736" s="89"/>
      <c r="F736" s="89"/>
      <c r="G736" s="89"/>
      <c r="H736" s="197">
        <f t="shared" si="162"/>
        <v>0</v>
      </c>
      <c r="I736" s="197"/>
      <c r="J736" s="89"/>
      <c r="K736" s="90"/>
      <c r="L736" s="90"/>
      <c r="M736" s="89"/>
      <c r="N736" s="89"/>
      <c r="O736" s="89"/>
      <c r="P736" s="89"/>
      <c r="Q736" s="89"/>
      <c r="R736" s="122"/>
      <c r="S736" s="122"/>
      <c r="T736" s="122"/>
      <c r="U736" s="123"/>
      <c r="V736" s="123"/>
      <c r="W736" s="123"/>
      <c r="X736" s="122"/>
      <c r="Y736" s="122"/>
      <c r="Z736" s="122"/>
      <c r="AA736" s="122"/>
      <c r="AB736" s="122"/>
      <c r="AC736" s="122"/>
      <c r="AD736" s="197">
        <f t="shared" si="155"/>
        <v>0</v>
      </c>
      <c r="AE736" s="196" t="str">
        <f t="shared" si="167"/>
        <v/>
      </c>
      <c r="AF736" s="196" t="str">
        <f t="shared" si="156"/>
        <v/>
      </c>
      <c r="AG736" s="196" t="str">
        <f t="shared" si="157"/>
        <v/>
      </c>
      <c r="AH736" s="196" t="str">
        <f t="shared" si="158"/>
        <v/>
      </c>
      <c r="AI736" s="196" t="str">
        <f t="shared" si="159"/>
        <v/>
      </c>
      <c r="AJ736" s="196" t="str">
        <f t="shared" si="160"/>
        <v/>
      </c>
      <c r="AK736" s="196" t="str">
        <f t="shared" si="163"/>
        <v/>
      </c>
      <c r="AL736" s="196" t="str">
        <f t="shared" si="164"/>
        <v/>
      </c>
      <c r="AM736" s="176"/>
      <c r="AN736" s="176">
        <f t="shared" si="165"/>
        <v>0</v>
      </c>
      <c r="AO736" s="176"/>
      <c r="AP736" s="176"/>
      <c r="AQ736" s="176"/>
      <c r="AR736" s="176"/>
      <c r="AS736" s="176"/>
      <c r="AT736" s="176"/>
      <c r="AU736" s="176"/>
      <c r="AV736" s="176"/>
      <c r="AW736" s="176"/>
      <c r="AX736" s="176"/>
      <c r="AY736" s="176"/>
      <c r="AZ736" s="176"/>
      <c r="BA736" s="176"/>
      <c r="BB736" s="176"/>
      <c r="BC736" s="176"/>
      <c r="BD736" s="176"/>
      <c r="BE736" s="176"/>
      <c r="BF736" s="176"/>
      <c r="BG736" s="176"/>
      <c r="BH736" s="176"/>
      <c r="BI736" s="176"/>
      <c r="BJ736" s="176"/>
      <c r="BK736" s="176"/>
      <c r="BL736" s="176"/>
      <c r="BM736" s="176"/>
      <c r="BN736" s="176"/>
      <c r="BO736" s="176"/>
      <c r="BP736" s="176"/>
      <c r="BQ736" s="176"/>
      <c r="BR736" s="176"/>
      <c r="BS736" s="176"/>
      <c r="BT736" s="176"/>
      <c r="BU736" s="176"/>
      <c r="BV736" s="176"/>
      <c r="BW736" s="176"/>
      <c r="BX736" s="176"/>
      <c r="BY736" s="176"/>
      <c r="BZ736" s="176"/>
      <c r="CA736" s="176"/>
      <c r="CB736" s="176"/>
      <c r="CC736" s="176"/>
      <c r="CD736" s="176"/>
      <c r="CE736" s="176"/>
      <c r="CF736" s="176"/>
      <c r="CG736" s="176"/>
      <c r="CH736" s="176"/>
      <c r="CI736" s="176"/>
      <c r="CJ736" s="176"/>
      <c r="CK736" s="176"/>
      <c r="CL736" s="176"/>
      <c r="CM736" s="176"/>
      <c r="CN736" s="176"/>
      <c r="CO736" s="176"/>
      <c r="CP736" s="176"/>
      <c r="CQ736" s="176"/>
      <c r="CR736" s="176"/>
      <c r="CS736" s="176"/>
      <c r="CT736" s="176"/>
      <c r="CU736" s="176"/>
      <c r="CV736" s="176"/>
      <c r="CW736" s="176"/>
    </row>
    <row r="737" spans="1:101" s="179" customFormat="1" ht="20.100000000000001" customHeight="1">
      <c r="A737" s="657">
        <f t="shared" si="166"/>
        <v>694</v>
      </c>
      <c r="B737" s="196" t="str">
        <f t="shared" si="161"/>
        <v>Swansea Bay UHB</v>
      </c>
      <c r="C737" s="89"/>
      <c r="D737" s="89"/>
      <c r="E737" s="89"/>
      <c r="F737" s="89"/>
      <c r="G737" s="89"/>
      <c r="H737" s="197">
        <f t="shared" si="162"/>
        <v>0</v>
      </c>
      <c r="I737" s="197"/>
      <c r="J737" s="89"/>
      <c r="K737" s="90"/>
      <c r="L737" s="90"/>
      <c r="M737" s="89"/>
      <c r="N737" s="89"/>
      <c r="O737" s="89"/>
      <c r="P737" s="89"/>
      <c r="Q737" s="89"/>
      <c r="R737" s="122"/>
      <c r="S737" s="122"/>
      <c r="T737" s="122"/>
      <c r="U737" s="123"/>
      <c r="V737" s="123"/>
      <c r="W737" s="123"/>
      <c r="X737" s="122"/>
      <c r="Y737" s="122"/>
      <c r="Z737" s="122"/>
      <c r="AA737" s="122"/>
      <c r="AB737" s="122"/>
      <c r="AC737" s="122"/>
      <c r="AD737" s="197">
        <f t="shared" si="155"/>
        <v>0</v>
      </c>
      <c r="AE737" s="196" t="str">
        <f t="shared" si="167"/>
        <v/>
      </c>
      <c r="AF737" s="196" t="str">
        <f t="shared" si="156"/>
        <v/>
      </c>
      <c r="AG737" s="196" t="str">
        <f t="shared" si="157"/>
        <v/>
      </c>
      <c r="AH737" s="196" t="str">
        <f t="shared" si="158"/>
        <v/>
      </c>
      <c r="AI737" s="196" t="str">
        <f t="shared" si="159"/>
        <v/>
      </c>
      <c r="AJ737" s="196" t="str">
        <f t="shared" si="160"/>
        <v/>
      </c>
      <c r="AK737" s="196" t="str">
        <f t="shared" si="163"/>
        <v/>
      </c>
      <c r="AL737" s="196" t="str">
        <f t="shared" si="164"/>
        <v/>
      </c>
      <c r="AM737" s="176"/>
      <c r="AN737" s="176">
        <f t="shared" si="165"/>
        <v>0</v>
      </c>
      <c r="AO737" s="176"/>
      <c r="AP737" s="176"/>
      <c r="AQ737" s="176"/>
      <c r="AR737" s="176"/>
      <c r="AS737" s="176"/>
      <c r="AT737" s="176"/>
      <c r="AU737" s="176"/>
      <c r="AV737" s="176"/>
      <c r="AW737" s="176"/>
      <c r="AX737" s="176"/>
      <c r="AY737" s="176"/>
      <c r="AZ737" s="176"/>
      <c r="BA737" s="176"/>
      <c r="BB737" s="176"/>
      <c r="BC737" s="176"/>
      <c r="BD737" s="176"/>
      <c r="BE737" s="176"/>
      <c r="BF737" s="176"/>
      <c r="BG737" s="176"/>
      <c r="BH737" s="176"/>
      <c r="BI737" s="176"/>
      <c r="BJ737" s="176"/>
      <c r="BK737" s="176"/>
      <c r="BL737" s="176"/>
      <c r="BM737" s="176"/>
      <c r="BN737" s="176"/>
      <c r="BO737" s="176"/>
      <c r="BP737" s="176"/>
      <c r="BQ737" s="176"/>
      <c r="BR737" s="176"/>
      <c r="BS737" s="176"/>
      <c r="BT737" s="176"/>
      <c r="BU737" s="176"/>
      <c r="BV737" s="176"/>
      <c r="BW737" s="176"/>
      <c r="BX737" s="176"/>
      <c r="BY737" s="176"/>
      <c r="BZ737" s="176"/>
      <c r="CA737" s="176"/>
      <c r="CB737" s="176"/>
      <c r="CC737" s="176"/>
      <c r="CD737" s="176"/>
      <c r="CE737" s="176"/>
      <c r="CF737" s="176"/>
      <c r="CG737" s="176"/>
      <c r="CH737" s="176"/>
      <c r="CI737" s="176"/>
      <c r="CJ737" s="176"/>
      <c r="CK737" s="176"/>
      <c r="CL737" s="176"/>
      <c r="CM737" s="176"/>
      <c r="CN737" s="176"/>
      <c r="CO737" s="176"/>
      <c r="CP737" s="176"/>
      <c r="CQ737" s="176"/>
      <c r="CR737" s="176"/>
      <c r="CS737" s="176"/>
      <c r="CT737" s="176"/>
      <c r="CU737" s="176"/>
      <c r="CV737" s="176"/>
      <c r="CW737" s="176"/>
    </row>
    <row r="738" spans="1:101" s="179" customFormat="1" ht="20.100000000000001" customHeight="1">
      <c r="A738" s="657">
        <f t="shared" si="166"/>
        <v>695</v>
      </c>
      <c r="B738" s="196" t="str">
        <f t="shared" si="161"/>
        <v>Swansea Bay UHB</v>
      </c>
      <c r="C738" s="89"/>
      <c r="D738" s="89"/>
      <c r="E738" s="89"/>
      <c r="F738" s="89"/>
      <c r="G738" s="89"/>
      <c r="H738" s="197">
        <f t="shared" si="162"/>
        <v>0</v>
      </c>
      <c r="I738" s="197"/>
      <c r="J738" s="89"/>
      <c r="K738" s="90"/>
      <c r="L738" s="90"/>
      <c r="M738" s="89"/>
      <c r="N738" s="89"/>
      <c r="O738" s="89"/>
      <c r="P738" s="89"/>
      <c r="Q738" s="89"/>
      <c r="R738" s="122"/>
      <c r="S738" s="122"/>
      <c r="T738" s="122"/>
      <c r="U738" s="123"/>
      <c r="V738" s="123"/>
      <c r="W738" s="123"/>
      <c r="X738" s="122"/>
      <c r="Y738" s="122"/>
      <c r="Z738" s="122"/>
      <c r="AA738" s="122"/>
      <c r="AB738" s="122"/>
      <c r="AC738" s="122"/>
      <c r="AD738" s="197">
        <f t="shared" si="155"/>
        <v>0</v>
      </c>
      <c r="AE738" s="196" t="str">
        <f t="shared" si="167"/>
        <v/>
      </c>
      <c r="AF738" s="196" t="str">
        <f t="shared" si="156"/>
        <v/>
      </c>
      <c r="AG738" s="196" t="str">
        <f t="shared" si="157"/>
        <v/>
      </c>
      <c r="AH738" s="196" t="str">
        <f t="shared" si="158"/>
        <v/>
      </c>
      <c r="AI738" s="196" t="str">
        <f t="shared" si="159"/>
        <v/>
      </c>
      <c r="AJ738" s="196" t="str">
        <f t="shared" si="160"/>
        <v/>
      </c>
      <c r="AK738" s="196" t="str">
        <f t="shared" si="163"/>
        <v/>
      </c>
      <c r="AL738" s="196" t="str">
        <f t="shared" si="164"/>
        <v/>
      </c>
      <c r="AM738" s="176"/>
      <c r="AN738" s="176">
        <f t="shared" si="165"/>
        <v>0</v>
      </c>
      <c r="AO738" s="176"/>
      <c r="AP738" s="176"/>
      <c r="AQ738" s="176"/>
      <c r="AR738" s="176"/>
      <c r="AS738" s="176"/>
      <c r="AT738" s="176"/>
      <c r="AU738" s="176"/>
      <c r="AV738" s="176"/>
      <c r="AW738" s="176"/>
      <c r="AX738" s="176"/>
      <c r="AY738" s="176"/>
      <c r="AZ738" s="176"/>
      <c r="BA738" s="176"/>
      <c r="BB738" s="176"/>
      <c r="BC738" s="176"/>
      <c r="BD738" s="176"/>
      <c r="BE738" s="176"/>
      <c r="BF738" s="176"/>
      <c r="BG738" s="176"/>
      <c r="BH738" s="176"/>
      <c r="BI738" s="176"/>
      <c r="BJ738" s="176"/>
      <c r="BK738" s="176"/>
      <c r="BL738" s="176"/>
      <c r="BM738" s="176"/>
      <c r="BN738" s="176"/>
      <c r="BO738" s="176"/>
      <c r="BP738" s="176"/>
      <c r="BQ738" s="176"/>
      <c r="BR738" s="176"/>
      <c r="BS738" s="176"/>
      <c r="BT738" s="176"/>
      <c r="BU738" s="176"/>
      <c r="BV738" s="176"/>
      <c r="BW738" s="176"/>
      <c r="BX738" s="176"/>
      <c r="BY738" s="176"/>
      <c r="BZ738" s="176"/>
      <c r="CA738" s="176"/>
      <c r="CB738" s="176"/>
      <c r="CC738" s="176"/>
      <c r="CD738" s="176"/>
      <c r="CE738" s="176"/>
      <c r="CF738" s="176"/>
      <c r="CG738" s="176"/>
      <c r="CH738" s="176"/>
      <c r="CI738" s="176"/>
      <c r="CJ738" s="176"/>
      <c r="CK738" s="176"/>
      <c r="CL738" s="176"/>
      <c r="CM738" s="176"/>
      <c r="CN738" s="176"/>
      <c r="CO738" s="176"/>
      <c r="CP738" s="176"/>
      <c r="CQ738" s="176"/>
      <c r="CR738" s="176"/>
      <c r="CS738" s="176"/>
      <c r="CT738" s="176"/>
      <c r="CU738" s="176"/>
      <c r="CV738" s="176"/>
      <c r="CW738" s="176"/>
    </row>
    <row r="739" spans="1:101" s="179" customFormat="1" ht="20.100000000000001" customHeight="1">
      <c r="A739" s="657">
        <f t="shared" si="166"/>
        <v>696</v>
      </c>
      <c r="B739" s="196" t="str">
        <f t="shared" si="161"/>
        <v>Swansea Bay UHB</v>
      </c>
      <c r="C739" s="89"/>
      <c r="D739" s="89"/>
      <c r="E739" s="89"/>
      <c r="F739" s="89"/>
      <c r="G739" s="89"/>
      <c r="H739" s="197">
        <f t="shared" si="162"/>
        <v>0</v>
      </c>
      <c r="I739" s="197"/>
      <c r="J739" s="89"/>
      <c r="K739" s="90"/>
      <c r="L739" s="90"/>
      <c r="M739" s="89"/>
      <c r="N739" s="89"/>
      <c r="O739" s="89"/>
      <c r="P739" s="89"/>
      <c r="Q739" s="89"/>
      <c r="R739" s="122"/>
      <c r="S739" s="122"/>
      <c r="T739" s="122"/>
      <c r="U739" s="123"/>
      <c r="V739" s="123"/>
      <c r="W739" s="123"/>
      <c r="X739" s="122"/>
      <c r="Y739" s="122"/>
      <c r="Z739" s="122"/>
      <c r="AA739" s="122"/>
      <c r="AB739" s="122"/>
      <c r="AC739" s="122"/>
      <c r="AD739" s="197">
        <f t="shared" si="155"/>
        <v>0</v>
      </c>
      <c r="AE739" s="196" t="str">
        <f t="shared" si="167"/>
        <v/>
      </c>
      <c r="AF739" s="196" t="str">
        <f t="shared" si="156"/>
        <v/>
      </c>
      <c r="AG739" s="196" t="str">
        <f t="shared" si="157"/>
        <v/>
      </c>
      <c r="AH739" s="196" t="str">
        <f t="shared" si="158"/>
        <v/>
      </c>
      <c r="AI739" s="196" t="str">
        <f t="shared" si="159"/>
        <v/>
      </c>
      <c r="AJ739" s="196" t="str">
        <f t="shared" si="160"/>
        <v/>
      </c>
      <c r="AK739" s="196" t="str">
        <f t="shared" si="163"/>
        <v/>
      </c>
      <c r="AL739" s="196" t="str">
        <f t="shared" si="164"/>
        <v/>
      </c>
      <c r="AM739" s="176"/>
      <c r="AN739" s="176">
        <f t="shared" si="165"/>
        <v>0</v>
      </c>
      <c r="AO739" s="176"/>
      <c r="AP739" s="176"/>
      <c r="AQ739" s="176"/>
      <c r="AR739" s="176"/>
      <c r="AS739" s="176"/>
      <c r="AT739" s="176"/>
      <c r="AU739" s="176"/>
      <c r="AV739" s="176"/>
      <c r="AW739" s="176"/>
      <c r="AX739" s="176"/>
      <c r="AY739" s="176"/>
      <c r="AZ739" s="176"/>
      <c r="BA739" s="176"/>
      <c r="BB739" s="176"/>
      <c r="BC739" s="176"/>
      <c r="BD739" s="176"/>
      <c r="BE739" s="176"/>
      <c r="BF739" s="176"/>
      <c r="BG739" s="176"/>
      <c r="BH739" s="176"/>
      <c r="BI739" s="176"/>
      <c r="BJ739" s="176"/>
      <c r="BK739" s="176"/>
      <c r="BL739" s="176"/>
      <c r="BM739" s="176"/>
      <c r="BN739" s="176"/>
      <c r="BO739" s="176"/>
      <c r="BP739" s="176"/>
      <c r="BQ739" s="176"/>
      <c r="BR739" s="176"/>
      <c r="BS739" s="176"/>
      <c r="BT739" s="176"/>
      <c r="BU739" s="176"/>
      <c r="BV739" s="176"/>
      <c r="BW739" s="176"/>
      <c r="BX739" s="176"/>
      <c r="BY739" s="176"/>
      <c r="BZ739" s="176"/>
      <c r="CA739" s="176"/>
      <c r="CB739" s="176"/>
      <c r="CC739" s="176"/>
      <c r="CD739" s="176"/>
      <c r="CE739" s="176"/>
      <c r="CF739" s="176"/>
      <c r="CG739" s="176"/>
      <c r="CH739" s="176"/>
      <c r="CI739" s="176"/>
      <c r="CJ739" s="176"/>
      <c r="CK739" s="176"/>
      <c r="CL739" s="176"/>
      <c r="CM739" s="176"/>
      <c r="CN739" s="176"/>
      <c r="CO739" s="176"/>
      <c r="CP739" s="176"/>
      <c r="CQ739" s="176"/>
      <c r="CR739" s="176"/>
      <c r="CS739" s="176"/>
      <c r="CT739" s="176"/>
      <c r="CU739" s="176"/>
      <c r="CV739" s="176"/>
      <c r="CW739" s="176"/>
    </row>
    <row r="740" spans="1:101" s="179" customFormat="1" ht="20.100000000000001" customHeight="1">
      <c r="A740" s="657">
        <f t="shared" si="166"/>
        <v>697</v>
      </c>
      <c r="B740" s="196" t="str">
        <f t="shared" si="161"/>
        <v>Swansea Bay UHB</v>
      </c>
      <c r="C740" s="89"/>
      <c r="D740" s="89"/>
      <c r="E740" s="89"/>
      <c r="F740" s="89"/>
      <c r="G740" s="89"/>
      <c r="H740" s="197">
        <f t="shared" si="162"/>
        <v>0</v>
      </c>
      <c r="I740" s="197"/>
      <c r="J740" s="89"/>
      <c r="K740" s="90"/>
      <c r="L740" s="90"/>
      <c r="M740" s="89"/>
      <c r="N740" s="89"/>
      <c r="O740" s="89"/>
      <c r="P740" s="89"/>
      <c r="Q740" s="89"/>
      <c r="R740" s="122"/>
      <c r="S740" s="122"/>
      <c r="T740" s="122"/>
      <c r="U740" s="123"/>
      <c r="V740" s="123"/>
      <c r="W740" s="123"/>
      <c r="X740" s="122"/>
      <c r="Y740" s="122"/>
      <c r="Z740" s="122"/>
      <c r="AA740" s="122"/>
      <c r="AB740" s="122"/>
      <c r="AC740" s="122"/>
      <c r="AD740" s="197">
        <f t="shared" si="155"/>
        <v>0</v>
      </c>
      <c r="AE740" s="196" t="str">
        <f t="shared" si="167"/>
        <v/>
      </c>
      <c r="AF740" s="196" t="str">
        <f t="shared" si="156"/>
        <v/>
      </c>
      <c r="AG740" s="196" t="str">
        <f t="shared" si="157"/>
        <v/>
      </c>
      <c r="AH740" s="196" t="str">
        <f t="shared" si="158"/>
        <v/>
      </c>
      <c r="AI740" s="196" t="str">
        <f t="shared" si="159"/>
        <v/>
      </c>
      <c r="AJ740" s="196" t="str">
        <f t="shared" si="160"/>
        <v/>
      </c>
      <c r="AK740" s="196" t="str">
        <f t="shared" si="163"/>
        <v/>
      </c>
      <c r="AL740" s="196" t="str">
        <f t="shared" si="164"/>
        <v/>
      </c>
      <c r="AM740" s="176"/>
      <c r="AN740" s="176">
        <f t="shared" si="165"/>
        <v>0</v>
      </c>
      <c r="AO740" s="176"/>
      <c r="AP740" s="176"/>
      <c r="AQ740" s="176"/>
      <c r="AR740" s="176"/>
      <c r="AS740" s="176"/>
      <c r="AT740" s="176"/>
      <c r="AU740" s="176"/>
      <c r="AV740" s="176"/>
      <c r="AW740" s="176"/>
      <c r="AX740" s="176"/>
      <c r="AY740" s="176"/>
      <c r="AZ740" s="176"/>
      <c r="BA740" s="176"/>
      <c r="BB740" s="176"/>
      <c r="BC740" s="176"/>
      <c r="BD740" s="176"/>
      <c r="BE740" s="176"/>
      <c r="BF740" s="176"/>
      <c r="BG740" s="176"/>
      <c r="BH740" s="176"/>
      <c r="BI740" s="176"/>
      <c r="BJ740" s="176"/>
      <c r="BK740" s="176"/>
      <c r="BL740" s="176"/>
      <c r="BM740" s="176"/>
      <c r="BN740" s="176"/>
      <c r="BO740" s="176"/>
      <c r="BP740" s="176"/>
      <c r="BQ740" s="176"/>
      <c r="BR740" s="176"/>
      <c r="BS740" s="176"/>
      <c r="BT740" s="176"/>
      <c r="BU740" s="176"/>
      <c r="BV740" s="176"/>
      <c r="BW740" s="176"/>
      <c r="BX740" s="176"/>
      <c r="BY740" s="176"/>
      <c r="BZ740" s="176"/>
      <c r="CA740" s="176"/>
      <c r="CB740" s="176"/>
      <c r="CC740" s="176"/>
      <c r="CD740" s="176"/>
      <c r="CE740" s="176"/>
      <c r="CF740" s="176"/>
      <c r="CG740" s="176"/>
      <c r="CH740" s="176"/>
      <c r="CI740" s="176"/>
      <c r="CJ740" s="176"/>
      <c r="CK740" s="176"/>
      <c r="CL740" s="176"/>
      <c r="CM740" s="176"/>
      <c r="CN740" s="176"/>
      <c r="CO740" s="176"/>
      <c r="CP740" s="176"/>
      <c r="CQ740" s="176"/>
      <c r="CR740" s="176"/>
      <c r="CS740" s="176"/>
      <c r="CT740" s="176"/>
      <c r="CU740" s="176"/>
      <c r="CV740" s="176"/>
      <c r="CW740" s="176"/>
    </row>
    <row r="741" spans="1:101" s="179" customFormat="1" ht="20.100000000000001" customHeight="1">
      <c r="A741" s="657">
        <f t="shared" si="166"/>
        <v>698</v>
      </c>
      <c r="B741" s="196" t="str">
        <f t="shared" si="161"/>
        <v>Swansea Bay UHB</v>
      </c>
      <c r="C741" s="89"/>
      <c r="D741" s="89"/>
      <c r="E741" s="89"/>
      <c r="F741" s="89"/>
      <c r="G741" s="89"/>
      <c r="H741" s="197">
        <f t="shared" si="162"/>
        <v>0</v>
      </c>
      <c r="I741" s="197"/>
      <c r="J741" s="89"/>
      <c r="K741" s="90"/>
      <c r="L741" s="90"/>
      <c r="M741" s="89"/>
      <c r="N741" s="89"/>
      <c r="O741" s="89"/>
      <c r="P741" s="89"/>
      <c r="Q741" s="89"/>
      <c r="R741" s="122"/>
      <c r="S741" s="122"/>
      <c r="T741" s="122"/>
      <c r="U741" s="123"/>
      <c r="V741" s="123"/>
      <c r="W741" s="123"/>
      <c r="X741" s="122"/>
      <c r="Y741" s="122"/>
      <c r="Z741" s="122"/>
      <c r="AA741" s="122"/>
      <c r="AB741" s="122"/>
      <c r="AC741" s="122"/>
      <c r="AD741" s="197">
        <f t="shared" si="155"/>
        <v>0</v>
      </c>
      <c r="AE741" s="196" t="str">
        <f t="shared" si="167"/>
        <v/>
      </c>
      <c r="AF741" s="196" t="str">
        <f t="shared" si="156"/>
        <v/>
      </c>
      <c r="AG741" s="196" t="str">
        <f t="shared" si="157"/>
        <v/>
      </c>
      <c r="AH741" s="196" t="str">
        <f t="shared" si="158"/>
        <v/>
      </c>
      <c r="AI741" s="196" t="str">
        <f t="shared" si="159"/>
        <v/>
      </c>
      <c r="AJ741" s="196" t="str">
        <f t="shared" si="160"/>
        <v/>
      </c>
      <c r="AK741" s="196" t="str">
        <f t="shared" si="163"/>
        <v/>
      </c>
      <c r="AL741" s="196" t="str">
        <f t="shared" si="164"/>
        <v/>
      </c>
      <c r="AM741" s="176"/>
      <c r="AN741" s="176">
        <f t="shared" si="165"/>
        <v>0</v>
      </c>
      <c r="AO741" s="176"/>
      <c r="AP741" s="176"/>
      <c r="AQ741" s="176"/>
      <c r="AR741" s="176"/>
      <c r="AS741" s="176"/>
      <c r="AT741" s="176"/>
      <c r="AU741" s="176"/>
      <c r="AV741" s="176"/>
      <c r="AW741" s="176"/>
      <c r="AX741" s="176"/>
      <c r="AY741" s="176"/>
      <c r="AZ741" s="176"/>
      <c r="BA741" s="176"/>
      <c r="BB741" s="176"/>
      <c r="BC741" s="176"/>
      <c r="BD741" s="176"/>
      <c r="BE741" s="176"/>
      <c r="BF741" s="176"/>
      <c r="BG741" s="176"/>
      <c r="BH741" s="176"/>
      <c r="BI741" s="176"/>
      <c r="BJ741" s="176"/>
      <c r="BK741" s="176"/>
      <c r="BL741" s="176"/>
      <c r="BM741" s="176"/>
      <c r="BN741" s="176"/>
      <c r="BO741" s="176"/>
      <c r="BP741" s="176"/>
      <c r="BQ741" s="176"/>
      <c r="BR741" s="176"/>
      <c r="BS741" s="176"/>
      <c r="BT741" s="176"/>
      <c r="BU741" s="176"/>
      <c r="BV741" s="176"/>
      <c r="BW741" s="176"/>
      <c r="BX741" s="176"/>
      <c r="BY741" s="176"/>
      <c r="BZ741" s="176"/>
      <c r="CA741" s="176"/>
      <c r="CB741" s="176"/>
      <c r="CC741" s="176"/>
      <c r="CD741" s="176"/>
      <c r="CE741" s="176"/>
      <c r="CF741" s="176"/>
      <c r="CG741" s="176"/>
      <c r="CH741" s="176"/>
      <c r="CI741" s="176"/>
      <c r="CJ741" s="176"/>
      <c r="CK741" s="176"/>
      <c r="CL741" s="176"/>
      <c r="CM741" s="176"/>
      <c r="CN741" s="176"/>
      <c r="CO741" s="176"/>
      <c r="CP741" s="176"/>
      <c r="CQ741" s="176"/>
      <c r="CR741" s="176"/>
      <c r="CS741" s="176"/>
      <c r="CT741" s="176"/>
      <c r="CU741" s="176"/>
      <c r="CV741" s="176"/>
      <c r="CW741" s="176"/>
    </row>
    <row r="742" spans="1:101" s="179" customFormat="1" ht="20.100000000000001" customHeight="1">
      <c r="A742" s="657">
        <f t="shared" si="166"/>
        <v>699</v>
      </c>
      <c r="B742" s="196" t="str">
        <f t="shared" si="161"/>
        <v>Swansea Bay UHB</v>
      </c>
      <c r="C742" s="89"/>
      <c r="D742" s="89"/>
      <c r="E742" s="89"/>
      <c r="F742" s="89"/>
      <c r="G742" s="89"/>
      <c r="H742" s="197">
        <f t="shared" si="162"/>
        <v>0</v>
      </c>
      <c r="I742" s="197"/>
      <c r="J742" s="89"/>
      <c r="K742" s="90"/>
      <c r="L742" s="90"/>
      <c r="M742" s="89"/>
      <c r="N742" s="89"/>
      <c r="O742" s="89"/>
      <c r="P742" s="89"/>
      <c r="Q742" s="89"/>
      <c r="R742" s="122"/>
      <c r="S742" s="122"/>
      <c r="T742" s="122"/>
      <c r="U742" s="123"/>
      <c r="V742" s="123"/>
      <c r="W742" s="123"/>
      <c r="X742" s="122"/>
      <c r="Y742" s="122"/>
      <c r="Z742" s="122"/>
      <c r="AA742" s="122"/>
      <c r="AB742" s="122"/>
      <c r="AC742" s="122"/>
      <c r="AD742" s="197">
        <f t="shared" si="155"/>
        <v>0</v>
      </c>
      <c r="AE742" s="196" t="str">
        <f t="shared" si="167"/>
        <v/>
      </c>
      <c r="AF742" s="196" t="str">
        <f t="shared" si="156"/>
        <v/>
      </c>
      <c r="AG742" s="196" t="str">
        <f t="shared" si="157"/>
        <v/>
      </c>
      <c r="AH742" s="196" t="str">
        <f t="shared" si="158"/>
        <v/>
      </c>
      <c r="AI742" s="196" t="str">
        <f t="shared" si="159"/>
        <v/>
      </c>
      <c r="AJ742" s="196" t="str">
        <f t="shared" si="160"/>
        <v/>
      </c>
      <c r="AK742" s="196" t="str">
        <f t="shared" si="163"/>
        <v/>
      </c>
      <c r="AL742" s="196" t="str">
        <f t="shared" si="164"/>
        <v/>
      </c>
      <c r="AM742" s="176"/>
      <c r="AN742" s="176">
        <f t="shared" si="165"/>
        <v>0</v>
      </c>
      <c r="AO742" s="176"/>
      <c r="AP742" s="176"/>
      <c r="AQ742" s="176"/>
      <c r="AR742" s="176"/>
      <c r="AS742" s="176"/>
      <c r="AT742" s="176"/>
      <c r="AU742" s="176"/>
      <c r="AV742" s="176"/>
      <c r="AW742" s="176"/>
      <c r="AX742" s="176"/>
      <c r="AY742" s="176"/>
      <c r="AZ742" s="176"/>
      <c r="BA742" s="176"/>
      <c r="BB742" s="176"/>
      <c r="BC742" s="176"/>
      <c r="BD742" s="176"/>
      <c r="BE742" s="176"/>
      <c r="BF742" s="176"/>
      <c r="BG742" s="176"/>
      <c r="BH742" s="176"/>
      <c r="BI742" s="176"/>
      <c r="BJ742" s="176"/>
      <c r="BK742" s="176"/>
      <c r="BL742" s="176"/>
      <c r="BM742" s="176"/>
      <c r="BN742" s="176"/>
      <c r="BO742" s="176"/>
      <c r="BP742" s="176"/>
      <c r="BQ742" s="176"/>
      <c r="BR742" s="176"/>
      <c r="BS742" s="176"/>
      <c r="BT742" s="176"/>
      <c r="BU742" s="176"/>
      <c r="BV742" s="176"/>
      <c r="BW742" s="176"/>
      <c r="BX742" s="176"/>
      <c r="BY742" s="176"/>
      <c r="BZ742" s="176"/>
      <c r="CA742" s="176"/>
      <c r="CB742" s="176"/>
      <c r="CC742" s="176"/>
      <c r="CD742" s="176"/>
      <c r="CE742" s="176"/>
      <c r="CF742" s="176"/>
      <c r="CG742" s="176"/>
      <c r="CH742" s="176"/>
      <c r="CI742" s="176"/>
      <c r="CJ742" s="176"/>
      <c r="CK742" s="176"/>
      <c r="CL742" s="176"/>
      <c r="CM742" s="176"/>
      <c r="CN742" s="176"/>
      <c r="CO742" s="176"/>
      <c r="CP742" s="176"/>
      <c r="CQ742" s="176"/>
      <c r="CR742" s="176"/>
      <c r="CS742" s="176"/>
      <c r="CT742" s="176"/>
      <c r="CU742" s="176"/>
      <c r="CV742" s="176"/>
      <c r="CW742" s="176"/>
    </row>
    <row r="743" spans="1:101" s="179" customFormat="1" ht="20.100000000000001" customHeight="1">
      <c r="A743" s="657">
        <f t="shared" si="166"/>
        <v>700</v>
      </c>
      <c r="B743" s="196" t="str">
        <f t="shared" si="161"/>
        <v>Swansea Bay UHB</v>
      </c>
      <c r="C743" s="89"/>
      <c r="D743" s="89"/>
      <c r="E743" s="89"/>
      <c r="F743" s="89"/>
      <c r="G743" s="89"/>
      <c r="H743" s="197">
        <f t="shared" si="162"/>
        <v>0</v>
      </c>
      <c r="I743" s="197"/>
      <c r="J743" s="89"/>
      <c r="K743" s="90"/>
      <c r="L743" s="90"/>
      <c r="M743" s="89"/>
      <c r="N743" s="89"/>
      <c r="O743" s="89"/>
      <c r="P743" s="89"/>
      <c r="Q743" s="89"/>
      <c r="R743" s="122"/>
      <c r="S743" s="122"/>
      <c r="T743" s="122"/>
      <c r="U743" s="123"/>
      <c r="V743" s="123"/>
      <c r="W743" s="123"/>
      <c r="X743" s="122"/>
      <c r="Y743" s="122"/>
      <c r="Z743" s="122"/>
      <c r="AA743" s="122"/>
      <c r="AB743" s="122"/>
      <c r="AC743" s="122"/>
      <c r="AD743" s="197">
        <f t="shared" si="155"/>
        <v>0</v>
      </c>
      <c r="AE743" s="196" t="str">
        <f t="shared" si="167"/>
        <v/>
      </c>
      <c r="AF743" s="196" t="str">
        <f t="shared" si="156"/>
        <v/>
      </c>
      <c r="AG743" s="196" t="str">
        <f t="shared" si="157"/>
        <v/>
      </c>
      <c r="AH743" s="196" t="str">
        <f t="shared" si="158"/>
        <v/>
      </c>
      <c r="AI743" s="196" t="str">
        <f t="shared" si="159"/>
        <v/>
      </c>
      <c r="AJ743" s="196" t="str">
        <f t="shared" si="160"/>
        <v/>
      </c>
      <c r="AK743" s="196" t="str">
        <f t="shared" si="163"/>
        <v/>
      </c>
      <c r="AL743" s="196" t="str">
        <f t="shared" si="164"/>
        <v/>
      </c>
      <c r="AM743" s="176"/>
      <c r="AN743" s="176">
        <f t="shared" si="165"/>
        <v>0</v>
      </c>
      <c r="AO743" s="176"/>
      <c r="AP743" s="176"/>
      <c r="AQ743" s="176"/>
      <c r="AR743" s="176"/>
      <c r="AS743" s="176"/>
      <c r="AT743" s="176"/>
      <c r="AU743" s="176"/>
      <c r="AV743" s="176"/>
      <c r="AW743" s="176"/>
      <c r="AX743" s="176"/>
      <c r="AY743" s="176"/>
      <c r="AZ743" s="176"/>
      <c r="BA743" s="176"/>
      <c r="BB743" s="176"/>
      <c r="BC743" s="176"/>
      <c r="BD743" s="176"/>
      <c r="BE743" s="176"/>
      <c r="BF743" s="176"/>
      <c r="BG743" s="176"/>
      <c r="BH743" s="176"/>
      <c r="BI743" s="176"/>
      <c r="BJ743" s="176"/>
      <c r="BK743" s="176"/>
      <c r="BL743" s="176"/>
      <c r="BM743" s="176"/>
      <c r="BN743" s="176"/>
      <c r="BO743" s="176"/>
      <c r="BP743" s="176"/>
      <c r="BQ743" s="176"/>
      <c r="BR743" s="176"/>
      <c r="BS743" s="176"/>
      <c r="BT743" s="176"/>
      <c r="BU743" s="176"/>
      <c r="BV743" s="176"/>
      <c r="BW743" s="176"/>
      <c r="BX743" s="176"/>
      <c r="BY743" s="176"/>
      <c r="BZ743" s="176"/>
      <c r="CA743" s="176"/>
      <c r="CB743" s="176"/>
      <c r="CC743" s="176"/>
      <c r="CD743" s="176"/>
      <c r="CE743" s="176"/>
      <c r="CF743" s="176"/>
      <c r="CG743" s="176"/>
      <c r="CH743" s="176"/>
      <c r="CI743" s="176"/>
      <c r="CJ743" s="176"/>
      <c r="CK743" s="176"/>
      <c r="CL743" s="176"/>
      <c r="CM743" s="176"/>
      <c r="CN743" s="176"/>
      <c r="CO743" s="176"/>
      <c r="CP743" s="176"/>
      <c r="CQ743" s="176"/>
      <c r="CR743" s="176"/>
      <c r="CS743" s="176"/>
      <c r="CT743" s="176"/>
      <c r="CU743" s="176"/>
      <c r="CV743" s="176"/>
      <c r="CW743" s="176"/>
    </row>
    <row r="744" spans="1:101" s="179" customFormat="1" ht="20.100000000000001" customHeight="1">
      <c r="A744" s="657">
        <f t="shared" si="166"/>
        <v>701</v>
      </c>
      <c r="B744" s="196" t="str">
        <f t="shared" si="161"/>
        <v>Swansea Bay UHB</v>
      </c>
      <c r="C744" s="89"/>
      <c r="D744" s="89"/>
      <c r="E744" s="89"/>
      <c r="F744" s="89"/>
      <c r="G744" s="89"/>
      <c r="H744" s="197">
        <f t="shared" si="162"/>
        <v>0</v>
      </c>
      <c r="I744" s="197"/>
      <c r="J744" s="89"/>
      <c r="K744" s="90"/>
      <c r="L744" s="90"/>
      <c r="M744" s="89"/>
      <c r="N744" s="89"/>
      <c r="O744" s="89"/>
      <c r="P744" s="89"/>
      <c r="Q744" s="89"/>
      <c r="R744" s="122"/>
      <c r="S744" s="122"/>
      <c r="T744" s="122"/>
      <c r="U744" s="123"/>
      <c r="V744" s="123"/>
      <c r="W744" s="123"/>
      <c r="X744" s="122"/>
      <c r="Y744" s="122"/>
      <c r="Z744" s="122"/>
      <c r="AA744" s="122"/>
      <c r="AB744" s="122"/>
      <c r="AC744" s="122"/>
      <c r="AD744" s="197">
        <f t="shared" si="155"/>
        <v>0</v>
      </c>
      <c r="AE744" s="196" t="str">
        <f t="shared" si="167"/>
        <v/>
      </c>
      <c r="AF744" s="196" t="str">
        <f t="shared" si="156"/>
        <v/>
      </c>
      <c r="AG744" s="196" t="str">
        <f t="shared" si="157"/>
        <v/>
      </c>
      <c r="AH744" s="196" t="str">
        <f t="shared" si="158"/>
        <v/>
      </c>
      <c r="AI744" s="196" t="str">
        <f t="shared" si="159"/>
        <v/>
      </c>
      <c r="AJ744" s="196" t="str">
        <f t="shared" si="160"/>
        <v/>
      </c>
      <c r="AK744" s="196" t="str">
        <f t="shared" si="163"/>
        <v/>
      </c>
      <c r="AL744" s="196" t="str">
        <f t="shared" si="164"/>
        <v/>
      </c>
      <c r="AM744" s="176"/>
      <c r="AN744" s="176">
        <f t="shared" si="165"/>
        <v>0</v>
      </c>
      <c r="AO744" s="176"/>
      <c r="AP744" s="176"/>
      <c r="AQ744" s="176"/>
      <c r="AR744" s="176"/>
      <c r="AS744" s="176"/>
      <c r="AT744" s="176"/>
      <c r="AU744" s="176"/>
      <c r="AV744" s="176"/>
      <c r="AW744" s="176"/>
      <c r="AX744" s="176"/>
      <c r="AY744" s="176"/>
      <c r="AZ744" s="176"/>
      <c r="BA744" s="176"/>
      <c r="BB744" s="176"/>
      <c r="BC744" s="176"/>
      <c r="BD744" s="176"/>
      <c r="BE744" s="176"/>
      <c r="BF744" s="176"/>
      <c r="BG744" s="176"/>
      <c r="BH744" s="176"/>
      <c r="BI744" s="176"/>
      <c r="BJ744" s="176"/>
      <c r="BK744" s="176"/>
      <c r="BL744" s="176"/>
      <c r="BM744" s="176"/>
      <c r="BN744" s="176"/>
      <c r="BO744" s="176"/>
      <c r="BP744" s="176"/>
      <c r="BQ744" s="176"/>
      <c r="BR744" s="176"/>
      <c r="BS744" s="176"/>
      <c r="BT744" s="176"/>
      <c r="BU744" s="176"/>
      <c r="BV744" s="176"/>
      <c r="BW744" s="176"/>
      <c r="BX744" s="176"/>
      <c r="BY744" s="176"/>
      <c r="BZ744" s="176"/>
      <c r="CA744" s="176"/>
      <c r="CB744" s="176"/>
      <c r="CC744" s="176"/>
      <c r="CD744" s="176"/>
      <c r="CE744" s="176"/>
      <c r="CF744" s="176"/>
      <c r="CG744" s="176"/>
      <c r="CH744" s="176"/>
      <c r="CI744" s="176"/>
      <c r="CJ744" s="176"/>
      <c r="CK744" s="176"/>
      <c r="CL744" s="176"/>
      <c r="CM744" s="176"/>
      <c r="CN744" s="176"/>
      <c r="CO744" s="176"/>
      <c r="CP744" s="176"/>
      <c r="CQ744" s="176"/>
      <c r="CR744" s="176"/>
      <c r="CS744" s="176"/>
      <c r="CT744" s="176"/>
      <c r="CU744" s="176"/>
      <c r="CV744" s="176"/>
      <c r="CW744" s="176"/>
    </row>
    <row r="745" spans="1:101" s="179" customFormat="1" ht="20.100000000000001" customHeight="1">
      <c r="A745" s="657">
        <f t="shared" si="166"/>
        <v>702</v>
      </c>
      <c r="B745" s="196" t="str">
        <f t="shared" si="161"/>
        <v>Swansea Bay UHB</v>
      </c>
      <c r="C745" s="89"/>
      <c r="D745" s="89"/>
      <c r="E745" s="89"/>
      <c r="F745" s="89"/>
      <c r="G745" s="89"/>
      <c r="H745" s="197">
        <f t="shared" si="162"/>
        <v>0</v>
      </c>
      <c r="I745" s="197"/>
      <c r="J745" s="89"/>
      <c r="K745" s="90"/>
      <c r="L745" s="90"/>
      <c r="M745" s="89"/>
      <c r="N745" s="89"/>
      <c r="O745" s="89"/>
      <c r="P745" s="89"/>
      <c r="Q745" s="89"/>
      <c r="R745" s="122"/>
      <c r="S745" s="122"/>
      <c r="T745" s="122"/>
      <c r="U745" s="123"/>
      <c r="V745" s="123"/>
      <c r="W745" s="123"/>
      <c r="X745" s="122"/>
      <c r="Y745" s="122"/>
      <c r="Z745" s="122"/>
      <c r="AA745" s="122"/>
      <c r="AB745" s="122"/>
      <c r="AC745" s="122"/>
      <c r="AD745" s="197">
        <f t="shared" si="155"/>
        <v>0</v>
      </c>
      <c r="AE745" s="196" t="str">
        <f t="shared" si="167"/>
        <v/>
      </c>
      <c r="AF745" s="196" t="str">
        <f t="shared" si="156"/>
        <v/>
      </c>
      <c r="AG745" s="196" t="str">
        <f t="shared" si="157"/>
        <v/>
      </c>
      <c r="AH745" s="196" t="str">
        <f t="shared" si="158"/>
        <v/>
      </c>
      <c r="AI745" s="196" t="str">
        <f t="shared" si="159"/>
        <v/>
      </c>
      <c r="AJ745" s="196" t="str">
        <f t="shared" si="160"/>
        <v/>
      </c>
      <c r="AK745" s="196" t="str">
        <f t="shared" si="163"/>
        <v/>
      </c>
      <c r="AL745" s="196" t="str">
        <f t="shared" si="164"/>
        <v/>
      </c>
      <c r="AM745" s="176"/>
      <c r="AN745" s="176">
        <f t="shared" si="165"/>
        <v>0</v>
      </c>
      <c r="AO745" s="176"/>
      <c r="AP745" s="176"/>
      <c r="AQ745" s="176"/>
      <c r="AR745" s="176"/>
      <c r="AS745" s="176"/>
      <c r="AT745" s="176"/>
      <c r="AU745" s="176"/>
      <c r="AV745" s="176"/>
      <c r="AW745" s="176"/>
      <c r="AX745" s="176"/>
      <c r="AY745" s="176"/>
      <c r="AZ745" s="176"/>
      <c r="BA745" s="176"/>
      <c r="BB745" s="176"/>
      <c r="BC745" s="176"/>
      <c r="BD745" s="176"/>
      <c r="BE745" s="176"/>
      <c r="BF745" s="176"/>
      <c r="BG745" s="176"/>
      <c r="BH745" s="176"/>
      <c r="BI745" s="176"/>
      <c r="BJ745" s="176"/>
      <c r="BK745" s="176"/>
      <c r="BL745" s="176"/>
      <c r="BM745" s="176"/>
      <c r="BN745" s="176"/>
      <c r="BO745" s="176"/>
      <c r="BP745" s="176"/>
      <c r="BQ745" s="176"/>
      <c r="BR745" s="176"/>
      <c r="BS745" s="176"/>
      <c r="BT745" s="176"/>
      <c r="BU745" s="176"/>
      <c r="BV745" s="176"/>
      <c r="BW745" s="176"/>
      <c r="BX745" s="176"/>
      <c r="BY745" s="176"/>
      <c r="BZ745" s="176"/>
      <c r="CA745" s="176"/>
      <c r="CB745" s="176"/>
      <c r="CC745" s="176"/>
      <c r="CD745" s="176"/>
      <c r="CE745" s="176"/>
      <c r="CF745" s="176"/>
      <c r="CG745" s="176"/>
      <c r="CH745" s="176"/>
      <c r="CI745" s="176"/>
      <c r="CJ745" s="176"/>
      <c r="CK745" s="176"/>
      <c r="CL745" s="176"/>
      <c r="CM745" s="176"/>
      <c r="CN745" s="176"/>
      <c r="CO745" s="176"/>
      <c r="CP745" s="176"/>
      <c r="CQ745" s="176"/>
      <c r="CR745" s="176"/>
      <c r="CS745" s="176"/>
      <c r="CT745" s="176"/>
      <c r="CU745" s="176"/>
      <c r="CV745" s="176"/>
      <c r="CW745" s="176"/>
    </row>
    <row r="746" spans="1:101" s="179" customFormat="1" ht="20.100000000000001" customHeight="1">
      <c r="A746" s="657">
        <f t="shared" si="166"/>
        <v>703</v>
      </c>
      <c r="B746" s="196" t="str">
        <f t="shared" si="161"/>
        <v>Swansea Bay UHB</v>
      </c>
      <c r="C746" s="89"/>
      <c r="D746" s="89"/>
      <c r="E746" s="89"/>
      <c r="F746" s="89"/>
      <c r="G746" s="89"/>
      <c r="H746" s="197">
        <f t="shared" si="162"/>
        <v>0</v>
      </c>
      <c r="I746" s="197"/>
      <c r="J746" s="89"/>
      <c r="K746" s="90"/>
      <c r="L746" s="90"/>
      <c r="M746" s="89"/>
      <c r="N746" s="89"/>
      <c r="O746" s="89"/>
      <c r="P746" s="89"/>
      <c r="Q746" s="89"/>
      <c r="R746" s="122"/>
      <c r="S746" s="122"/>
      <c r="T746" s="122"/>
      <c r="U746" s="123"/>
      <c r="V746" s="123"/>
      <c r="W746" s="123"/>
      <c r="X746" s="122"/>
      <c r="Y746" s="122"/>
      <c r="Z746" s="122"/>
      <c r="AA746" s="122"/>
      <c r="AB746" s="122"/>
      <c r="AC746" s="122"/>
      <c r="AD746" s="197">
        <f t="shared" si="155"/>
        <v>0</v>
      </c>
      <c r="AE746" s="196" t="str">
        <f t="shared" si="167"/>
        <v/>
      </c>
      <c r="AF746" s="196" t="str">
        <f t="shared" si="156"/>
        <v/>
      </c>
      <c r="AG746" s="196" t="str">
        <f t="shared" si="157"/>
        <v/>
      </c>
      <c r="AH746" s="196" t="str">
        <f t="shared" si="158"/>
        <v/>
      </c>
      <c r="AI746" s="196" t="str">
        <f t="shared" si="159"/>
        <v/>
      </c>
      <c r="AJ746" s="196" t="str">
        <f t="shared" si="160"/>
        <v/>
      </c>
      <c r="AK746" s="196" t="str">
        <f t="shared" si="163"/>
        <v/>
      </c>
      <c r="AL746" s="196" t="str">
        <f t="shared" si="164"/>
        <v/>
      </c>
      <c r="AM746" s="176"/>
      <c r="AN746" s="176">
        <f t="shared" si="165"/>
        <v>0</v>
      </c>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76"/>
      <c r="BN746" s="176"/>
      <c r="BO746" s="176"/>
      <c r="BP746" s="176"/>
      <c r="BQ746" s="176"/>
      <c r="BR746" s="176"/>
      <c r="BS746" s="176"/>
      <c r="BT746" s="176"/>
      <c r="BU746" s="176"/>
      <c r="BV746" s="176"/>
      <c r="BW746" s="176"/>
      <c r="BX746" s="176"/>
      <c r="BY746" s="176"/>
      <c r="BZ746" s="176"/>
      <c r="CA746" s="176"/>
      <c r="CB746" s="176"/>
      <c r="CC746" s="176"/>
      <c r="CD746" s="176"/>
      <c r="CE746" s="176"/>
      <c r="CF746" s="176"/>
      <c r="CG746" s="176"/>
      <c r="CH746" s="176"/>
      <c r="CI746" s="176"/>
      <c r="CJ746" s="176"/>
      <c r="CK746" s="176"/>
      <c r="CL746" s="176"/>
      <c r="CM746" s="176"/>
      <c r="CN746" s="176"/>
      <c r="CO746" s="176"/>
      <c r="CP746" s="176"/>
      <c r="CQ746" s="176"/>
      <c r="CR746" s="176"/>
      <c r="CS746" s="176"/>
      <c r="CT746" s="176"/>
      <c r="CU746" s="176"/>
      <c r="CV746" s="176"/>
      <c r="CW746" s="176"/>
    </row>
    <row r="747" spans="1:101" s="179" customFormat="1" ht="20.100000000000001" customHeight="1">
      <c r="A747" s="657">
        <f t="shared" si="166"/>
        <v>704</v>
      </c>
      <c r="B747" s="196" t="str">
        <f t="shared" si="161"/>
        <v>Swansea Bay UHB</v>
      </c>
      <c r="C747" s="89"/>
      <c r="D747" s="89"/>
      <c r="E747" s="89"/>
      <c r="F747" s="89"/>
      <c r="G747" s="89"/>
      <c r="H747" s="197">
        <f t="shared" si="162"/>
        <v>0</v>
      </c>
      <c r="I747" s="197"/>
      <c r="J747" s="89"/>
      <c r="K747" s="90"/>
      <c r="L747" s="90"/>
      <c r="M747" s="89"/>
      <c r="N747" s="89"/>
      <c r="O747" s="89"/>
      <c r="P747" s="89"/>
      <c r="Q747" s="89"/>
      <c r="R747" s="122"/>
      <c r="S747" s="122"/>
      <c r="T747" s="122"/>
      <c r="U747" s="123"/>
      <c r="V747" s="123"/>
      <c r="W747" s="123"/>
      <c r="X747" s="122"/>
      <c r="Y747" s="122"/>
      <c r="Z747" s="122"/>
      <c r="AA747" s="122"/>
      <c r="AB747" s="122"/>
      <c r="AC747" s="122"/>
      <c r="AD747" s="197">
        <f t="shared" si="155"/>
        <v>0</v>
      </c>
      <c r="AE747" s="196" t="str">
        <f t="shared" si="167"/>
        <v/>
      </c>
      <c r="AF747" s="196" t="str">
        <f t="shared" si="156"/>
        <v/>
      </c>
      <c r="AG747" s="196" t="str">
        <f t="shared" si="157"/>
        <v/>
      </c>
      <c r="AH747" s="196" t="str">
        <f t="shared" si="158"/>
        <v/>
      </c>
      <c r="AI747" s="196" t="str">
        <f t="shared" si="159"/>
        <v/>
      </c>
      <c r="AJ747" s="196" t="str">
        <f t="shared" si="160"/>
        <v/>
      </c>
      <c r="AK747" s="196" t="str">
        <f t="shared" si="163"/>
        <v/>
      </c>
      <c r="AL747" s="196" t="str">
        <f t="shared" si="164"/>
        <v/>
      </c>
      <c r="AM747" s="176"/>
      <c r="AN747" s="176">
        <f t="shared" si="165"/>
        <v>0</v>
      </c>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76"/>
      <c r="BN747" s="176"/>
      <c r="BO747" s="176"/>
      <c r="BP747" s="176"/>
      <c r="BQ747" s="176"/>
      <c r="BR747" s="176"/>
      <c r="BS747" s="176"/>
      <c r="BT747" s="176"/>
      <c r="BU747" s="176"/>
      <c r="BV747" s="176"/>
      <c r="BW747" s="176"/>
      <c r="BX747" s="176"/>
      <c r="BY747" s="176"/>
      <c r="BZ747" s="176"/>
      <c r="CA747" s="176"/>
      <c r="CB747" s="176"/>
      <c r="CC747" s="176"/>
      <c r="CD747" s="176"/>
      <c r="CE747" s="176"/>
      <c r="CF747" s="176"/>
      <c r="CG747" s="176"/>
      <c r="CH747" s="176"/>
      <c r="CI747" s="176"/>
      <c r="CJ747" s="176"/>
      <c r="CK747" s="176"/>
      <c r="CL747" s="176"/>
      <c r="CM747" s="176"/>
      <c r="CN747" s="176"/>
      <c r="CO747" s="176"/>
      <c r="CP747" s="176"/>
      <c r="CQ747" s="176"/>
      <c r="CR747" s="176"/>
      <c r="CS747" s="176"/>
      <c r="CT747" s="176"/>
      <c r="CU747" s="176"/>
      <c r="CV747" s="176"/>
      <c r="CW747" s="176"/>
    </row>
    <row r="748" spans="1:101" s="179" customFormat="1" ht="20.100000000000001" customHeight="1">
      <c r="A748" s="657">
        <f t="shared" si="166"/>
        <v>705</v>
      </c>
      <c r="B748" s="196" t="str">
        <f t="shared" si="161"/>
        <v>Swansea Bay UHB</v>
      </c>
      <c r="C748" s="89"/>
      <c r="D748" s="89"/>
      <c r="E748" s="89"/>
      <c r="F748" s="89"/>
      <c r="G748" s="89"/>
      <c r="H748" s="197">
        <f t="shared" si="162"/>
        <v>0</v>
      </c>
      <c r="I748" s="197"/>
      <c r="J748" s="89"/>
      <c r="K748" s="90"/>
      <c r="L748" s="90"/>
      <c r="M748" s="89"/>
      <c r="N748" s="89"/>
      <c r="O748" s="89"/>
      <c r="P748" s="89"/>
      <c r="Q748" s="89"/>
      <c r="R748" s="122"/>
      <c r="S748" s="122"/>
      <c r="T748" s="122"/>
      <c r="U748" s="123"/>
      <c r="V748" s="123"/>
      <c r="W748" s="123"/>
      <c r="X748" s="122"/>
      <c r="Y748" s="122"/>
      <c r="Z748" s="122"/>
      <c r="AA748" s="122"/>
      <c r="AB748" s="122"/>
      <c r="AC748" s="122"/>
      <c r="AD748" s="197">
        <f t="shared" ref="AD748:AD811" si="168">SUM(R748:AC748)</f>
        <v>0</v>
      </c>
      <c r="AE748" s="196" t="str">
        <f t="shared" si="167"/>
        <v/>
      </c>
      <c r="AF748" s="196" t="str">
        <f t="shared" ref="AF748:AF811" si="169">IF(COUNTIF($E$44:$E$1518,E748)&gt;1,"ERROR","")</f>
        <v/>
      </c>
      <c r="AG748" s="196" t="str">
        <f t="shared" ref="AG748:AG811" si="170">IF(AND(OR(P748=$CR$1,P748=$CR$3),Q748=""),"ERROR","")</f>
        <v/>
      </c>
      <c r="AH748" s="196" t="str">
        <f t="shared" ref="AH748:AH811" si="171">IF(AND(OR(P748=$CR$2),Q748&lt;&gt;""),"ERROR","")</f>
        <v/>
      </c>
      <c r="AI748" s="196" t="str">
        <f t="shared" ref="AI748:AI811" si="172">IF(AND(G748=$CA$1,H748&gt;J748),"ERROR","")</f>
        <v/>
      </c>
      <c r="AJ748" s="196" t="str">
        <f t="shared" ref="AJ748:AJ811" si="173">IF(AND(G748=$CA$2,J748&gt;0),"ERROR","")</f>
        <v/>
      </c>
      <c r="AK748" s="196" t="str">
        <f t="shared" si="163"/>
        <v/>
      </c>
      <c r="AL748" s="196" t="str">
        <f t="shared" si="164"/>
        <v/>
      </c>
      <c r="AM748" s="176"/>
      <c r="AN748" s="176">
        <f t="shared" si="165"/>
        <v>0</v>
      </c>
      <c r="AO748" s="176"/>
      <c r="AP748" s="176"/>
      <c r="AQ748" s="176"/>
      <c r="AR748" s="176"/>
      <c r="AS748" s="176"/>
      <c r="AT748" s="176"/>
      <c r="AU748" s="176"/>
      <c r="AV748" s="176"/>
      <c r="AW748" s="176"/>
      <c r="AX748" s="176"/>
      <c r="AY748" s="176"/>
      <c r="AZ748" s="176"/>
      <c r="BA748" s="176"/>
      <c r="BB748" s="176"/>
      <c r="BC748" s="176"/>
      <c r="BD748" s="176"/>
      <c r="BE748" s="176"/>
      <c r="BF748" s="176"/>
      <c r="BG748" s="176"/>
      <c r="BH748" s="176"/>
      <c r="BI748" s="176"/>
      <c r="BJ748" s="176"/>
      <c r="BK748" s="176"/>
      <c r="BL748" s="176"/>
      <c r="BM748" s="176"/>
      <c r="BN748" s="176"/>
      <c r="BO748" s="176"/>
      <c r="BP748" s="176"/>
      <c r="BQ748" s="176"/>
      <c r="BR748" s="176"/>
      <c r="BS748" s="176"/>
      <c r="BT748" s="176"/>
      <c r="BU748" s="176"/>
      <c r="BV748" s="176"/>
      <c r="BW748" s="176"/>
      <c r="BX748" s="176"/>
      <c r="BY748" s="176"/>
      <c r="BZ748" s="176"/>
      <c r="CA748" s="176"/>
      <c r="CB748" s="176"/>
      <c r="CC748" s="176"/>
      <c r="CD748" s="176"/>
      <c r="CE748" s="176"/>
      <c r="CF748" s="176"/>
      <c r="CG748" s="176"/>
      <c r="CH748" s="176"/>
      <c r="CI748" s="176"/>
      <c r="CJ748" s="176"/>
      <c r="CK748" s="176"/>
      <c r="CL748" s="176"/>
      <c r="CM748" s="176"/>
      <c r="CN748" s="176"/>
      <c r="CO748" s="176"/>
      <c r="CP748" s="176"/>
      <c r="CQ748" s="176"/>
      <c r="CR748" s="176"/>
      <c r="CS748" s="176"/>
      <c r="CT748" s="176"/>
      <c r="CU748" s="176"/>
      <c r="CV748" s="176"/>
      <c r="CW748" s="176"/>
    </row>
    <row r="749" spans="1:101" s="179" customFormat="1" ht="20.100000000000001" customHeight="1">
      <c r="A749" s="657">
        <f t="shared" si="166"/>
        <v>706</v>
      </c>
      <c r="B749" s="196" t="str">
        <f t="shared" ref="B749:B812" si="174">$B$2</f>
        <v>Swansea Bay UHB</v>
      </c>
      <c r="C749" s="89"/>
      <c r="D749" s="89"/>
      <c r="E749" s="89"/>
      <c r="F749" s="89"/>
      <c r="G749" s="89"/>
      <c r="H749" s="197">
        <f t="shared" ref="H749:H812" si="175">AD749</f>
        <v>0</v>
      </c>
      <c r="I749" s="197"/>
      <c r="J749" s="89"/>
      <c r="K749" s="90"/>
      <c r="L749" s="90"/>
      <c r="M749" s="89"/>
      <c r="N749" s="89"/>
      <c r="O749" s="89"/>
      <c r="P749" s="89"/>
      <c r="Q749" s="89"/>
      <c r="R749" s="122"/>
      <c r="S749" s="122"/>
      <c r="T749" s="122"/>
      <c r="U749" s="123"/>
      <c r="V749" s="123"/>
      <c r="W749" s="123"/>
      <c r="X749" s="122"/>
      <c r="Y749" s="122"/>
      <c r="Z749" s="122"/>
      <c r="AA749" s="122"/>
      <c r="AB749" s="122"/>
      <c r="AC749" s="122"/>
      <c r="AD749" s="197">
        <f t="shared" si="168"/>
        <v>0</v>
      </c>
      <c r="AE749" s="196" t="str">
        <f t="shared" si="167"/>
        <v/>
      </c>
      <c r="AF749" s="196" t="str">
        <f t="shared" si="169"/>
        <v/>
      </c>
      <c r="AG749" s="196" t="str">
        <f t="shared" si="170"/>
        <v/>
      </c>
      <c r="AH749" s="196" t="str">
        <f t="shared" si="171"/>
        <v/>
      </c>
      <c r="AI749" s="196" t="str">
        <f t="shared" si="172"/>
        <v/>
      </c>
      <c r="AJ749" s="196" t="str">
        <f t="shared" si="173"/>
        <v/>
      </c>
      <c r="AK749" s="196" t="str">
        <f t="shared" ref="AK749:AK812" si="176">IF(K749="","",IF(OR(K749&lt;DATEVALUE("01/04/23"),K749&gt;DATEVALUE("31/03/24")),"ERROR",""))</f>
        <v/>
      </c>
      <c r="AL749" s="196" t="str">
        <f t="shared" ref="AL749:AL812" si="177">IF(L749="","",IF(OR(L749&lt;DATEVALUE("01/04/23"),L749&gt;DATEVALUE("31/03/24")),"ERROR",""))</f>
        <v/>
      </c>
      <c r="AM749" s="176"/>
      <c r="AN749" s="176">
        <f t="shared" ref="AN749:AN812" si="178">COUNTIFS(AE749:AL749,"Error")</f>
        <v>0</v>
      </c>
      <c r="AO749" s="176"/>
      <c r="AP749" s="176"/>
      <c r="AQ749" s="176"/>
      <c r="AR749" s="176"/>
      <c r="AS749" s="176"/>
      <c r="AT749" s="176"/>
      <c r="AU749" s="176"/>
      <c r="AV749" s="176"/>
      <c r="AW749" s="176"/>
      <c r="AX749" s="176"/>
      <c r="AY749" s="176"/>
      <c r="AZ749" s="176"/>
      <c r="BA749" s="176"/>
      <c r="BB749" s="176"/>
      <c r="BC749" s="176"/>
      <c r="BD749" s="176"/>
      <c r="BE749" s="176"/>
      <c r="BF749" s="176"/>
      <c r="BG749" s="176"/>
      <c r="BH749" s="176"/>
      <c r="BI749" s="176"/>
      <c r="BJ749" s="176"/>
      <c r="BK749" s="176"/>
      <c r="BL749" s="176"/>
      <c r="BM749" s="176"/>
      <c r="BN749" s="176"/>
      <c r="BO749" s="176"/>
      <c r="BP749" s="176"/>
      <c r="BQ749" s="176"/>
      <c r="BR749" s="176"/>
      <c r="BS749" s="176"/>
      <c r="BT749" s="176"/>
      <c r="BU749" s="176"/>
      <c r="BV749" s="176"/>
      <c r="BW749" s="176"/>
      <c r="BX749" s="176"/>
      <c r="BY749" s="176"/>
      <c r="BZ749" s="176"/>
      <c r="CA749" s="176"/>
      <c r="CB749" s="176"/>
      <c r="CC749" s="176"/>
      <c r="CD749" s="176"/>
      <c r="CE749" s="176"/>
      <c r="CF749" s="176"/>
      <c r="CG749" s="176"/>
      <c r="CH749" s="176"/>
      <c r="CI749" s="176"/>
      <c r="CJ749" s="176"/>
      <c r="CK749" s="176"/>
      <c r="CL749" s="176"/>
      <c r="CM749" s="176"/>
      <c r="CN749" s="176"/>
      <c r="CO749" s="176"/>
      <c r="CP749" s="176"/>
      <c r="CQ749" s="176"/>
      <c r="CR749" s="176"/>
      <c r="CS749" s="176"/>
      <c r="CT749" s="176"/>
      <c r="CU749" s="176"/>
      <c r="CV749" s="176"/>
      <c r="CW749" s="176"/>
    </row>
    <row r="750" spans="1:101" s="179" customFormat="1" ht="20.100000000000001" customHeight="1">
      <c r="A750" s="657">
        <f t="shared" ref="A750:A813" si="179">+A749+1</f>
        <v>707</v>
      </c>
      <c r="B750" s="196" t="str">
        <f t="shared" si="174"/>
        <v>Swansea Bay UHB</v>
      </c>
      <c r="C750" s="89"/>
      <c r="D750" s="89"/>
      <c r="E750" s="89"/>
      <c r="F750" s="89"/>
      <c r="G750" s="89"/>
      <c r="H750" s="197">
        <f t="shared" si="175"/>
        <v>0</v>
      </c>
      <c r="I750" s="197"/>
      <c r="J750" s="89"/>
      <c r="K750" s="90"/>
      <c r="L750" s="90"/>
      <c r="M750" s="89"/>
      <c r="N750" s="89"/>
      <c r="O750" s="89"/>
      <c r="P750" s="89"/>
      <c r="Q750" s="89"/>
      <c r="R750" s="122"/>
      <c r="S750" s="122"/>
      <c r="T750" s="122"/>
      <c r="U750" s="123"/>
      <c r="V750" s="123"/>
      <c r="W750" s="123"/>
      <c r="X750" s="122"/>
      <c r="Y750" s="122"/>
      <c r="Z750" s="122"/>
      <c r="AA750" s="122"/>
      <c r="AB750" s="122"/>
      <c r="AC750" s="122"/>
      <c r="AD750" s="197">
        <f t="shared" si="168"/>
        <v>0</v>
      </c>
      <c r="AE750" s="196" t="str">
        <f t="shared" ref="AE750:AE813" si="180">IF(AND(H750&gt;0,P750&lt;&gt;"Income Generation"),IF(AND(C750&lt;&gt;"",D750&lt;&gt;"",E750&lt;&gt;"",F750&lt;&gt;"",G750&lt;&gt;"",K750&lt;&gt;"",L750&lt;&gt;"",M750&lt;&gt;"",N750&lt;&gt;"",O750&lt;&gt;"",P750&lt;&gt;"",Q750&lt;&gt;""),"","ERROR"),"")</f>
        <v/>
      </c>
      <c r="AF750" s="196" t="str">
        <f t="shared" si="169"/>
        <v/>
      </c>
      <c r="AG750" s="196" t="str">
        <f t="shared" si="170"/>
        <v/>
      </c>
      <c r="AH750" s="196" t="str">
        <f t="shared" si="171"/>
        <v/>
      </c>
      <c r="AI750" s="196" t="str">
        <f t="shared" si="172"/>
        <v/>
      </c>
      <c r="AJ750" s="196" t="str">
        <f t="shared" si="173"/>
        <v/>
      </c>
      <c r="AK750" s="196" t="str">
        <f t="shared" si="176"/>
        <v/>
      </c>
      <c r="AL750" s="196" t="str">
        <f t="shared" si="177"/>
        <v/>
      </c>
      <c r="AM750" s="176"/>
      <c r="AN750" s="176">
        <f t="shared" si="178"/>
        <v>0</v>
      </c>
      <c r="AO750" s="176"/>
      <c r="AP750" s="176"/>
      <c r="AQ750" s="176"/>
      <c r="AR750" s="176"/>
      <c r="AS750" s="176"/>
      <c r="AT750" s="176"/>
      <c r="AU750" s="176"/>
      <c r="AV750" s="176"/>
      <c r="AW750" s="176"/>
      <c r="AX750" s="176"/>
      <c r="AY750" s="176"/>
      <c r="AZ750" s="176"/>
      <c r="BA750" s="176"/>
      <c r="BB750" s="176"/>
      <c r="BC750" s="176"/>
      <c r="BD750" s="176"/>
      <c r="BE750" s="176"/>
      <c r="BF750" s="176"/>
      <c r="BG750" s="176"/>
      <c r="BH750" s="176"/>
      <c r="BI750" s="176"/>
      <c r="BJ750" s="176"/>
      <c r="BK750" s="176"/>
      <c r="BL750" s="176"/>
      <c r="BM750" s="176"/>
      <c r="BN750" s="176"/>
      <c r="BO750" s="176"/>
      <c r="BP750" s="176"/>
      <c r="BQ750" s="176"/>
      <c r="BR750" s="176"/>
      <c r="BS750" s="176"/>
      <c r="BT750" s="176"/>
      <c r="BU750" s="176"/>
      <c r="BV750" s="176"/>
      <c r="BW750" s="176"/>
      <c r="BX750" s="176"/>
      <c r="BY750" s="176"/>
      <c r="BZ750" s="176"/>
      <c r="CA750" s="176"/>
      <c r="CB750" s="176"/>
      <c r="CC750" s="176"/>
      <c r="CD750" s="176"/>
      <c r="CE750" s="176"/>
      <c r="CF750" s="176"/>
      <c r="CG750" s="176"/>
      <c r="CH750" s="176"/>
      <c r="CI750" s="176"/>
      <c r="CJ750" s="176"/>
      <c r="CK750" s="176"/>
      <c r="CL750" s="176"/>
      <c r="CM750" s="176"/>
      <c r="CN750" s="176"/>
      <c r="CO750" s="176"/>
      <c r="CP750" s="176"/>
      <c r="CQ750" s="176"/>
      <c r="CR750" s="176"/>
      <c r="CS750" s="176"/>
      <c r="CT750" s="176"/>
      <c r="CU750" s="176"/>
      <c r="CV750" s="176"/>
      <c r="CW750" s="176"/>
    </row>
    <row r="751" spans="1:101" s="179" customFormat="1" ht="20.100000000000001" customHeight="1">
      <c r="A751" s="657">
        <f t="shared" si="179"/>
        <v>708</v>
      </c>
      <c r="B751" s="196" t="str">
        <f t="shared" si="174"/>
        <v>Swansea Bay UHB</v>
      </c>
      <c r="C751" s="89"/>
      <c r="D751" s="89"/>
      <c r="E751" s="89"/>
      <c r="F751" s="89"/>
      <c r="G751" s="89"/>
      <c r="H751" s="197">
        <f t="shared" si="175"/>
        <v>0</v>
      </c>
      <c r="I751" s="197"/>
      <c r="J751" s="89"/>
      <c r="K751" s="90"/>
      <c r="L751" s="90"/>
      <c r="M751" s="89"/>
      <c r="N751" s="89"/>
      <c r="O751" s="89"/>
      <c r="P751" s="89"/>
      <c r="Q751" s="89"/>
      <c r="R751" s="122"/>
      <c r="S751" s="122"/>
      <c r="T751" s="122"/>
      <c r="U751" s="123"/>
      <c r="V751" s="123"/>
      <c r="W751" s="123"/>
      <c r="X751" s="122"/>
      <c r="Y751" s="122"/>
      <c r="Z751" s="122"/>
      <c r="AA751" s="122"/>
      <c r="AB751" s="122"/>
      <c r="AC751" s="122"/>
      <c r="AD751" s="197">
        <f t="shared" si="168"/>
        <v>0</v>
      </c>
      <c r="AE751" s="196" t="str">
        <f t="shared" si="180"/>
        <v/>
      </c>
      <c r="AF751" s="196" t="str">
        <f t="shared" si="169"/>
        <v/>
      </c>
      <c r="AG751" s="196" t="str">
        <f t="shared" si="170"/>
        <v/>
      </c>
      <c r="AH751" s="196" t="str">
        <f t="shared" si="171"/>
        <v/>
      </c>
      <c r="AI751" s="196" t="str">
        <f t="shared" si="172"/>
        <v/>
      </c>
      <c r="AJ751" s="196" t="str">
        <f t="shared" si="173"/>
        <v/>
      </c>
      <c r="AK751" s="196" t="str">
        <f t="shared" si="176"/>
        <v/>
      </c>
      <c r="AL751" s="196" t="str">
        <f t="shared" si="177"/>
        <v/>
      </c>
      <c r="AM751" s="176"/>
      <c r="AN751" s="176">
        <f t="shared" si="178"/>
        <v>0</v>
      </c>
      <c r="AO751" s="176"/>
      <c r="AP751" s="176"/>
      <c r="AQ751" s="176"/>
      <c r="AR751" s="176"/>
      <c r="AS751" s="176"/>
      <c r="AT751" s="176"/>
      <c r="AU751" s="176"/>
      <c r="AV751" s="176"/>
      <c r="AW751" s="176"/>
      <c r="AX751" s="176"/>
      <c r="AY751" s="176"/>
      <c r="AZ751" s="176"/>
      <c r="BA751" s="176"/>
      <c r="BB751" s="176"/>
      <c r="BC751" s="176"/>
      <c r="BD751" s="176"/>
      <c r="BE751" s="176"/>
      <c r="BF751" s="176"/>
      <c r="BG751" s="176"/>
      <c r="BH751" s="176"/>
      <c r="BI751" s="176"/>
      <c r="BJ751" s="176"/>
      <c r="BK751" s="176"/>
      <c r="BL751" s="176"/>
      <c r="BM751" s="176"/>
      <c r="BN751" s="176"/>
      <c r="BO751" s="176"/>
      <c r="BP751" s="176"/>
      <c r="BQ751" s="176"/>
      <c r="BR751" s="176"/>
      <c r="BS751" s="176"/>
      <c r="BT751" s="176"/>
      <c r="BU751" s="176"/>
      <c r="BV751" s="176"/>
      <c r="BW751" s="176"/>
      <c r="BX751" s="176"/>
      <c r="BY751" s="176"/>
      <c r="BZ751" s="176"/>
      <c r="CA751" s="176"/>
      <c r="CB751" s="176"/>
      <c r="CC751" s="176"/>
      <c r="CD751" s="176"/>
      <c r="CE751" s="176"/>
      <c r="CF751" s="176"/>
      <c r="CG751" s="176"/>
      <c r="CH751" s="176"/>
      <c r="CI751" s="176"/>
      <c r="CJ751" s="176"/>
      <c r="CK751" s="176"/>
      <c r="CL751" s="176"/>
      <c r="CM751" s="176"/>
      <c r="CN751" s="176"/>
      <c r="CO751" s="176"/>
      <c r="CP751" s="176"/>
      <c r="CQ751" s="176"/>
      <c r="CR751" s="176"/>
      <c r="CS751" s="176"/>
      <c r="CT751" s="176"/>
      <c r="CU751" s="176"/>
      <c r="CV751" s="176"/>
      <c r="CW751" s="176"/>
    </row>
    <row r="752" spans="1:101" s="179" customFormat="1" ht="20.100000000000001" customHeight="1">
      <c r="A752" s="657">
        <f t="shared" si="179"/>
        <v>709</v>
      </c>
      <c r="B752" s="196" t="str">
        <f t="shared" si="174"/>
        <v>Swansea Bay UHB</v>
      </c>
      <c r="C752" s="89"/>
      <c r="D752" s="89"/>
      <c r="E752" s="89"/>
      <c r="F752" s="89"/>
      <c r="G752" s="89"/>
      <c r="H752" s="197">
        <f t="shared" si="175"/>
        <v>0</v>
      </c>
      <c r="I752" s="197"/>
      <c r="J752" s="89"/>
      <c r="K752" s="90"/>
      <c r="L752" s="90"/>
      <c r="M752" s="89"/>
      <c r="N752" s="89"/>
      <c r="O752" s="89"/>
      <c r="P752" s="89"/>
      <c r="Q752" s="89"/>
      <c r="R752" s="122"/>
      <c r="S752" s="122"/>
      <c r="T752" s="122"/>
      <c r="U752" s="123"/>
      <c r="V752" s="123"/>
      <c r="W752" s="123"/>
      <c r="X752" s="122"/>
      <c r="Y752" s="122"/>
      <c r="Z752" s="122"/>
      <c r="AA752" s="122"/>
      <c r="AB752" s="122"/>
      <c r="AC752" s="122"/>
      <c r="AD752" s="197">
        <f t="shared" si="168"/>
        <v>0</v>
      </c>
      <c r="AE752" s="196" t="str">
        <f t="shared" si="180"/>
        <v/>
      </c>
      <c r="AF752" s="196" t="str">
        <f t="shared" si="169"/>
        <v/>
      </c>
      <c r="AG752" s="196" t="str">
        <f t="shared" si="170"/>
        <v/>
      </c>
      <c r="AH752" s="196" t="str">
        <f t="shared" si="171"/>
        <v/>
      </c>
      <c r="AI752" s="196" t="str">
        <f t="shared" si="172"/>
        <v/>
      </c>
      <c r="AJ752" s="196" t="str">
        <f t="shared" si="173"/>
        <v/>
      </c>
      <c r="AK752" s="196" t="str">
        <f t="shared" si="176"/>
        <v/>
      </c>
      <c r="AL752" s="196" t="str">
        <f t="shared" si="177"/>
        <v/>
      </c>
      <c r="AM752" s="176"/>
      <c r="AN752" s="176">
        <f t="shared" si="178"/>
        <v>0</v>
      </c>
      <c r="AO752" s="176"/>
      <c r="AP752" s="176"/>
      <c r="AQ752" s="176"/>
      <c r="AR752" s="176"/>
      <c r="AS752" s="176"/>
      <c r="AT752" s="176"/>
      <c r="AU752" s="176"/>
      <c r="AV752" s="176"/>
      <c r="AW752" s="176"/>
      <c r="AX752" s="176"/>
      <c r="AY752" s="176"/>
      <c r="AZ752" s="176"/>
      <c r="BA752" s="176"/>
      <c r="BB752" s="176"/>
      <c r="BC752" s="176"/>
      <c r="BD752" s="176"/>
      <c r="BE752" s="176"/>
      <c r="BF752" s="176"/>
      <c r="BG752" s="176"/>
      <c r="BH752" s="176"/>
      <c r="BI752" s="176"/>
      <c r="BJ752" s="176"/>
      <c r="BK752" s="176"/>
      <c r="BL752" s="176"/>
      <c r="BM752" s="176"/>
      <c r="BN752" s="176"/>
      <c r="BO752" s="176"/>
      <c r="BP752" s="176"/>
      <c r="BQ752" s="176"/>
      <c r="BR752" s="176"/>
      <c r="BS752" s="176"/>
      <c r="BT752" s="176"/>
      <c r="BU752" s="176"/>
      <c r="BV752" s="176"/>
      <c r="BW752" s="176"/>
      <c r="BX752" s="176"/>
      <c r="BY752" s="176"/>
      <c r="BZ752" s="176"/>
      <c r="CA752" s="176"/>
      <c r="CB752" s="176"/>
      <c r="CC752" s="176"/>
      <c r="CD752" s="176"/>
      <c r="CE752" s="176"/>
      <c r="CF752" s="176"/>
      <c r="CG752" s="176"/>
      <c r="CH752" s="176"/>
      <c r="CI752" s="176"/>
      <c r="CJ752" s="176"/>
      <c r="CK752" s="176"/>
      <c r="CL752" s="176"/>
      <c r="CM752" s="176"/>
      <c r="CN752" s="176"/>
      <c r="CO752" s="176"/>
      <c r="CP752" s="176"/>
      <c r="CQ752" s="176"/>
      <c r="CR752" s="176"/>
      <c r="CS752" s="176"/>
      <c r="CT752" s="176"/>
      <c r="CU752" s="176"/>
      <c r="CV752" s="176"/>
      <c r="CW752" s="176"/>
    </row>
    <row r="753" spans="1:101" s="179" customFormat="1" ht="20.100000000000001" customHeight="1">
      <c r="A753" s="657">
        <f t="shared" si="179"/>
        <v>710</v>
      </c>
      <c r="B753" s="196" t="str">
        <f t="shared" si="174"/>
        <v>Swansea Bay UHB</v>
      </c>
      <c r="C753" s="89"/>
      <c r="D753" s="89"/>
      <c r="E753" s="89"/>
      <c r="F753" s="89"/>
      <c r="G753" s="89"/>
      <c r="H753" s="197">
        <f t="shared" si="175"/>
        <v>0</v>
      </c>
      <c r="I753" s="197"/>
      <c r="J753" s="89"/>
      <c r="K753" s="90"/>
      <c r="L753" s="90"/>
      <c r="M753" s="89"/>
      <c r="N753" s="89"/>
      <c r="O753" s="89"/>
      <c r="P753" s="89"/>
      <c r="Q753" s="89"/>
      <c r="R753" s="122"/>
      <c r="S753" s="122"/>
      <c r="T753" s="122"/>
      <c r="U753" s="123"/>
      <c r="V753" s="123"/>
      <c r="W753" s="123"/>
      <c r="X753" s="122"/>
      <c r="Y753" s="122"/>
      <c r="Z753" s="122"/>
      <c r="AA753" s="122"/>
      <c r="AB753" s="122"/>
      <c r="AC753" s="122"/>
      <c r="AD753" s="197">
        <f t="shared" si="168"/>
        <v>0</v>
      </c>
      <c r="AE753" s="196" t="str">
        <f t="shared" si="180"/>
        <v/>
      </c>
      <c r="AF753" s="196" t="str">
        <f t="shared" si="169"/>
        <v/>
      </c>
      <c r="AG753" s="196" t="str">
        <f t="shared" si="170"/>
        <v/>
      </c>
      <c r="AH753" s="196" t="str">
        <f t="shared" si="171"/>
        <v/>
      </c>
      <c r="AI753" s="196" t="str">
        <f t="shared" si="172"/>
        <v/>
      </c>
      <c r="AJ753" s="196" t="str">
        <f t="shared" si="173"/>
        <v/>
      </c>
      <c r="AK753" s="196" t="str">
        <f t="shared" si="176"/>
        <v/>
      </c>
      <c r="AL753" s="196" t="str">
        <f t="shared" si="177"/>
        <v/>
      </c>
      <c r="AM753" s="176"/>
      <c r="AN753" s="176">
        <f t="shared" si="178"/>
        <v>0</v>
      </c>
      <c r="AO753" s="176"/>
      <c r="AP753" s="176"/>
      <c r="AQ753" s="176"/>
      <c r="AR753" s="176"/>
      <c r="AS753" s="176"/>
      <c r="AT753" s="176"/>
      <c r="AU753" s="176"/>
      <c r="AV753" s="176"/>
      <c r="AW753" s="176"/>
      <c r="AX753" s="176"/>
      <c r="AY753" s="176"/>
      <c r="AZ753" s="176"/>
      <c r="BA753" s="176"/>
      <c r="BB753" s="176"/>
      <c r="BC753" s="176"/>
      <c r="BD753" s="176"/>
      <c r="BE753" s="176"/>
      <c r="BF753" s="176"/>
      <c r="BG753" s="176"/>
      <c r="BH753" s="176"/>
      <c r="BI753" s="176"/>
      <c r="BJ753" s="176"/>
      <c r="BK753" s="176"/>
      <c r="BL753" s="176"/>
      <c r="BM753" s="176"/>
      <c r="BN753" s="176"/>
      <c r="BO753" s="176"/>
      <c r="BP753" s="176"/>
      <c r="BQ753" s="176"/>
      <c r="BR753" s="176"/>
      <c r="BS753" s="176"/>
      <c r="BT753" s="176"/>
      <c r="BU753" s="176"/>
      <c r="BV753" s="176"/>
      <c r="BW753" s="176"/>
      <c r="BX753" s="176"/>
      <c r="BY753" s="176"/>
      <c r="BZ753" s="176"/>
      <c r="CA753" s="176"/>
      <c r="CB753" s="176"/>
      <c r="CC753" s="176"/>
      <c r="CD753" s="176"/>
      <c r="CE753" s="176"/>
      <c r="CF753" s="176"/>
      <c r="CG753" s="176"/>
      <c r="CH753" s="176"/>
      <c r="CI753" s="176"/>
      <c r="CJ753" s="176"/>
      <c r="CK753" s="176"/>
      <c r="CL753" s="176"/>
      <c r="CM753" s="176"/>
      <c r="CN753" s="176"/>
      <c r="CO753" s="176"/>
      <c r="CP753" s="176"/>
      <c r="CQ753" s="176"/>
      <c r="CR753" s="176"/>
      <c r="CS753" s="176"/>
      <c r="CT753" s="176"/>
      <c r="CU753" s="176"/>
      <c r="CV753" s="176"/>
      <c r="CW753" s="176"/>
    </row>
    <row r="754" spans="1:101" s="179" customFormat="1" ht="20.100000000000001" customHeight="1">
      <c r="A754" s="657">
        <f t="shared" si="179"/>
        <v>711</v>
      </c>
      <c r="B754" s="196" t="str">
        <f t="shared" si="174"/>
        <v>Swansea Bay UHB</v>
      </c>
      <c r="C754" s="89"/>
      <c r="D754" s="89"/>
      <c r="E754" s="89"/>
      <c r="F754" s="89"/>
      <c r="G754" s="89"/>
      <c r="H754" s="197">
        <f t="shared" si="175"/>
        <v>0</v>
      </c>
      <c r="I754" s="197"/>
      <c r="J754" s="89"/>
      <c r="K754" s="90"/>
      <c r="L754" s="90"/>
      <c r="M754" s="89"/>
      <c r="N754" s="89"/>
      <c r="O754" s="89"/>
      <c r="P754" s="89"/>
      <c r="Q754" s="89"/>
      <c r="R754" s="122"/>
      <c r="S754" s="122"/>
      <c r="T754" s="122"/>
      <c r="U754" s="123"/>
      <c r="V754" s="123"/>
      <c r="W754" s="123"/>
      <c r="X754" s="122"/>
      <c r="Y754" s="122"/>
      <c r="Z754" s="122"/>
      <c r="AA754" s="122"/>
      <c r="AB754" s="122"/>
      <c r="AC754" s="122"/>
      <c r="AD754" s="197">
        <f t="shared" si="168"/>
        <v>0</v>
      </c>
      <c r="AE754" s="196" t="str">
        <f t="shared" si="180"/>
        <v/>
      </c>
      <c r="AF754" s="196" t="str">
        <f t="shared" si="169"/>
        <v/>
      </c>
      <c r="AG754" s="196" t="str">
        <f t="shared" si="170"/>
        <v/>
      </c>
      <c r="AH754" s="196" t="str">
        <f t="shared" si="171"/>
        <v/>
      </c>
      <c r="AI754" s="196" t="str">
        <f t="shared" si="172"/>
        <v/>
      </c>
      <c r="AJ754" s="196" t="str">
        <f t="shared" si="173"/>
        <v/>
      </c>
      <c r="AK754" s="196" t="str">
        <f t="shared" si="176"/>
        <v/>
      </c>
      <c r="AL754" s="196" t="str">
        <f t="shared" si="177"/>
        <v/>
      </c>
      <c r="AM754" s="176"/>
      <c r="AN754" s="176">
        <f t="shared" si="178"/>
        <v>0</v>
      </c>
      <c r="AO754" s="176"/>
      <c r="AP754" s="176"/>
      <c r="AQ754" s="176"/>
      <c r="AR754" s="176"/>
      <c r="AS754" s="176"/>
      <c r="AT754" s="176"/>
      <c r="AU754" s="176"/>
      <c r="AV754" s="176"/>
      <c r="AW754" s="176"/>
      <c r="AX754" s="176"/>
      <c r="AY754" s="176"/>
      <c r="AZ754" s="176"/>
      <c r="BA754" s="176"/>
      <c r="BB754" s="176"/>
      <c r="BC754" s="176"/>
      <c r="BD754" s="176"/>
      <c r="BE754" s="176"/>
      <c r="BF754" s="176"/>
      <c r="BG754" s="176"/>
      <c r="BH754" s="176"/>
      <c r="BI754" s="176"/>
      <c r="BJ754" s="176"/>
      <c r="BK754" s="176"/>
      <c r="BL754" s="176"/>
      <c r="BM754" s="176"/>
      <c r="BN754" s="176"/>
      <c r="BO754" s="176"/>
      <c r="BP754" s="176"/>
      <c r="BQ754" s="176"/>
      <c r="BR754" s="176"/>
      <c r="BS754" s="176"/>
      <c r="BT754" s="176"/>
      <c r="BU754" s="176"/>
      <c r="BV754" s="176"/>
      <c r="BW754" s="176"/>
      <c r="BX754" s="176"/>
      <c r="BY754" s="176"/>
      <c r="BZ754" s="176"/>
      <c r="CA754" s="176"/>
      <c r="CB754" s="176"/>
      <c r="CC754" s="176"/>
      <c r="CD754" s="176"/>
      <c r="CE754" s="176"/>
      <c r="CF754" s="176"/>
      <c r="CG754" s="176"/>
      <c r="CH754" s="176"/>
      <c r="CI754" s="176"/>
      <c r="CJ754" s="176"/>
      <c r="CK754" s="176"/>
      <c r="CL754" s="176"/>
      <c r="CM754" s="176"/>
      <c r="CN754" s="176"/>
      <c r="CO754" s="176"/>
      <c r="CP754" s="176"/>
      <c r="CQ754" s="176"/>
      <c r="CR754" s="176"/>
      <c r="CS754" s="176"/>
      <c r="CT754" s="176"/>
      <c r="CU754" s="176"/>
      <c r="CV754" s="176"/>
      <c r="CW754" s="176"/>
    </row>
    <row r="755" spans="1:101" s="179" customFormat="1" ht="20.100000000000001" customHeight="1">
      <c r="A755" s="657">
        <f t="shared" si="179"/>
        <v>712</v>
      </c>
      <c r="B755" s="196" t="str">
        <f t="shared" si="174"/>
        <v>Swansea Bay UHB</v>
      </c>
      <c r="C755" s="89"/>
      <c r="D755" s="89"/>
      <c r="E755" s="89"/>
      <c r="F755" s="89"/>
      <c r="G755" s="89"/>
      <c r="H755" s="197">
        <f t="shared" si="175"/>
        <v>0</v>
      </c>
      <c r="I755" s="197"/>
      <c r="J755" s="89"/>
      <c r="K755" s="90"/>
      <c r="L755" s="90"/>
      <c r="M755" s="89"/>
      <c r="N755" s="89"/>
      <c r="O755" s="89"/>
      <c r="P755" s="89"/>
      <c r="Q755" s="89"/>
      <c r="R755" s="122"/>
      <c r="S755" s="122"/>
      <c r="T755" s="122"/>
      <c r="U755" s="123"/>
      <c r="V755" s="123"/>
      <c r="W755" s="123"/>
      <c r="X755" s="122"/>
      <c r="Y755" s="122"/>
      <c r="Z755" s="122"/>
      <c r="AA755" s="122"/>
      <c r="AB755" s="122"/>
      <c r="AC755" s="122"/>
      <c r="AD755" s="197">
        <f t="shared" si="168"/>
        <v>0</v>
      </c>
      <c r="AE755" s="196" t="str">
        <f t="shared" si="180"/>
        <v/>
      </c>
      <c r="AF755" s="196" t="str">
        <f t="shared" si="169"/>
        <v/>
      </c>
      <c r="AG755" s="196" t="str">
        <f t="shared" si="170"/>
        <v/>
      </c>
      <c r="AH755" s="196" t="str">
        <f t="shared" si="171"/>
        <v/>
      </c>
      <c r="AI755" s="196" t="str">
        <f t="shared" si="172"/>
        <v/>
      </c>
      <c r="AJ755" s="196" t="str">
        <f t="shared" si="173"/>
        <v/>
      </c>
      <c r="AK755" s="196" t="str">
        <f t="shared" si="176"/>
        <v/>
      </c>
      <c r="AL755" s="196" t="str">
        <f t="shared" si="177"/>
        <v/>
      </c>
      <c r="AM755" s="176"/>
      <c r="AN755" s="176">
        <f t="shared" si="178"/>
        <v>0</v>
      </c>
      <c r="AO755" s="176"/>
      <c r="AP755" s="176"/>
      <c r="AQ755" s="176"/>
      <c r="AR755" s="176"/>
      <c r="AS755" s="176"/>
      <c r="AT755" s="176"/>
      <c r="AU755" s="176"/>
      <c r="AV755" s="176"/>
      <c r="AW755" s="176"/>
      <c r="AX755" s="176"/>
      <c r="AY755" s="176"/>
      <c r="AZ755" s="176"/>
      <c r="BA755" s="176"/>
      <c r="BB755" s="176"/>
      <c r="BC755" s="176"/>
      <c r="BD755" s="176"/>
      <c r="BE755" s="176"/>
      <c r="BF755" s="176"/>
      <c r="BG755" s="176"/>
      <c r="BH755" s="176"/>
      <c r="BI755" s="176"/>
      <c r="BJ755" s="176"/>
      <c r="BK755" s="176"/>
      <c r="BL755" s="176"/>
      <c r="BM755" s="176"/>
      <c r="BN755" s="176"/>
      <c r="BO755" s="176"/>
      <c r="BP755" s="176"/>
      <c r="BQ755" s="176"/>
      <c r="BR755" s="176"/>
      <c r="BS755" s="176"/>
      <c r="BT755" s="176"/>
      <c r="BU755" s="176"/>
      <c r="BV755" s="176"/>
      <c r="BW755" s="176"/>
      <c r="BX755" s="176"/>
      <c r="BY755" s="176"/>
      <c r="BZ755" s="176"/>
      <c r="CA755" s="176"/>
      <c r="CB755" s="176"/>
      <c r="CC755" s="176"/>
      <c r="CD755" s="176"/>
      <c r="CE755" s="176"/>
      <c r="CF755" s="176"/>
      <c r="CG755" s="176"/>
      <c r="CH755" s="176"/>
      <c r="CI755" s="176"/>
      <c r="CJ755" s="176"/>
      <c r="CK755" s="176"/>
      <c r="CL755" s="176"/>
      <c r="CM755" s="176"/>
      <c r="CN755" s="176"/>
      <c r="CO755" s="176"/>
      <c r="CP755" s="176"/>
      <c r="CQ755" s="176"/>
      <c r="CR755" s="176"/>
      <c r="CS755" s="176"/>
      <c r="CT755" s="176"/>
      <c r="CU755" s="176"/>
      <c r="CV755" s="176"/>
      <c r="CW755" s="176"/>
    </row>
    <row r="756" spans="1:101" s="179" customFormat="1" ht="20.100000000000001" customHeight="1">
      <c r="A756" s="657">
        <f t="shared" si="179"/>
        <v>713</v>
      </c>
      <c r="B756" s="196" t="str">
        <f t="shared" si="174"/>
        <v>Swansea Bay UHB</v>
      </c>
      <c r="C756" s="89"/>
      <c r="D756" s="89"/>
      <c r="E756" s="89"/>
      <c r="F756" s="89"/>
      <c r="G756" s="89"/>
      <c r="H756" s="197">
        <f t="shared" si="175"/>
        <v>0</v>
      </c>
      <c r="I756" s="197"/>
      <c r="J756" s="89"/>
      <c r="K756" s="90"/>
      <c r="L756" s="90"/>
      <c r="M756" s="89"/>
      <c r="N756" s="89"/>
      <c r="O756" s="89"/>
      <c r="P756" s="89"/>
      <c r="Q756" s="89"/>
      <c r="R756" s="122"/>
      <c r="S756" s="122"/>
      <c r="T756" s="122"/>
      <c r="U756" s="123"/>
      <c r="V756" s="123"/>
      <c r="W756" s="123"/>
      <c r="X756" s="122"/>
      <c r="Y756" s="122"/>
      <c r="Z756" s="122"/>
      <c r="AA756" s="122"/>
      <c r="AB756" s="122"/>
      <c r="AC756" s="122"/>
      <c r="AD756" s="197">
        <f t="shared" si="168"/>
        <v>0</v>
      </c>
      <c r="AE756" s="196" t="str">
        <f t="shared" si="180"/>
        <v/>
      </c>
      <c r="AF756" s="196" t="str">
        <f t="shared" si="169"/>
        <v/>
      </c>
      <c r="AG756" s="196" t="str">
        <f t="shared" si="170"/>
        <v/>
      </c>
      <c r="AH756" s="196" t="str">
        <f t="shared" si="171"/>
        <v/>
      </c>
      <c r="AI756" s="196" t="str">
        <f t="shared" si="172"/>
        <v/>
      </c>
      <c r="AJ756" s="196" t="str">
        <f t="shared" si="173"/>
        <v/>
      </c>
      <c r="AK756" s="196" t="str">
        <f t="shared" si="176"/>
        <v/>
      </c>
      <c r="AL756" s="196" t="str">
        <f t="shared" si="177"/>
        <v/>
      </c>
      <c r="AM756" s="176"/>
      <c r="AN756" s="176">
        <f t="shared" si="178"/>
        <v>0</v>
      </c>
      <c r="AO756" s="176"/>
      <c r="AP756" s="176"/>
      <c r="AQ756" s="176"/>
      <c r="AR756" s="176"/>
      <c r="AS756" s="176"/>
      <c r="AT756" s="176"/>
      <c r="AU756" s="176"/>
      <c r="AV756" s="176"/>
      <c r="AW756" s="176"/>
      <c r="AX756" s="176"/>
      <c r="AY756" s="176"/>
      <c r="AZ756" s="176"/>
      <c r="BA756" s="176"/>
      <c r="BB756" s="176"/>
      <c r="BC756" s="176"/>
      <c r="BD756" s="176"/>
      <c r="BE756" s="176"/>
      <c r="BF756" s="176"/>
      <c r="BG756" s="176"/>
      <c r="BH756" s="176"/>
      <c r="BI756" s="176"/>
      <c r="BJ756" s="176"/>
      <c r="BK756" s="176"/>
      <c r="BL756" s="176"/>
      <c r="BM756" s="176"/>
      <c r="BN756" s="176"/>
      <c r="BO756" s="176"/>
      <c r="BP756" s="176"/>
      <c r="BQ756" s="176"/>
      <c r="BR756" s="176"/>
      <c r="BS756" s="176"/>
      <c r="BT756" s="176"/>
      <c r="BU756" s="176"/>
      <c r="BV756" s="176"/>
      <c r="BW756" s="176"/>
      <c r="BX756" s="176"/>
      <c r="BY756" s="176"/>
      <c r="BZ756" s="176"/>
      <c r="CA756" s="176"/>
      <c r="CB756" s="176"/>
      <c r="CC756" s="176"/>
      <c r="CD756" s="176"/>
      <c r="CE756" s="176"/>
      <c r="CF756" s="176"/>
      <c r="CG756" s="176"/>
      <c r="CH756" s="176"/>
      <c r="CI756" s="176"/>
      <c r="CJ756" s="176"/>
      <c r="CK756" s="176"/>
      <c r="CL756" s="176"/>
      <c r="CM756" s="176"/>
      <c r="CN756" s="176"/>
      <c r="CO756" s="176"/>
      <c r="CP756" s="176"/>
      <c r="CQ756" s="176"/>
      <c r="CR756" s="176"/>
      <c r="CS756" s="176"/>
      <c r="CT756" s="176"/>
      <c r="CU756" s="176"/>
      <c r="CV756" s="176"/>
      <c r="CW756" s="176"/>
    </row>
    <row r="757" spans="1:101" s="179" customFormat="1" ht="20.100000000000001" customHeight="1">
      <c r="A757" s="657">
        <f t="shared" si="179"/>
        <v>714</v>
      </c>
      <c r="B757" s="196" t="str">
        <f t="shared" si="174"/>
        <v>Swansea Bay UHB</v>
      </c>
      <c r="C757" s="89"/>
      <c r="D757" s="89"/>
      <c r="E757" s="89"/>
      <c r="F757" s="89"/>
      <c r="G757" s="89"/>
      <c r="H757" s="197">
        <f t="shared" si="175"/>
        <v>0</v>
      </c>
      <c r="I757" s="197"/>
      <c r="J757" s="89"/>
      <c r="K757" s="90"/>
      <c r="L757" s="90"/>
      <c r="M757" s="89"/>
      <c r="N757" s="89"/>
      <c r="O757" s="89"/>
      <c r="P757" s="89"/>
      <c r="Q757" s="89"/>
      <c r="R757" s="122"/>
      <c r="S757" s="122"/>
      <c r="T757" s="122"/>
      <c r="U757" s="123"/>
      <c r="V757" s="123"/>
      <c r="W757" s="123"/>
      <c r="X757" s="122"/>
      <c r="Y757" s="122"/>
      <c r="Z757" s="122"/>
      <c r="AA757" s="122"/>
      <c r="AB757" s="122"/>
      <c r="AC757" s="122"/>
      <c r="AD757" s="197">
        <f t="shared" si="168"/>
        <v>0</v>
      </c>
      <c r="AE757" s="196" t="str">
        <f t="shared" si="180"/>
        <v/>
      </c>
      <c r="AF757" s="196" t="str">
        <f t="shared" si="169"/>
        <v/>
      </c>
      <c r="AG757" s="196" t="str">
        <f t="shared" si="170"/>
        <v/>
      </c>
      <c r="AH757" s="196" t="str">
        <f t="shared" si="171"/>
        <v/>
      </c>
      <c r="AI757" s="196" t="str">
        <f t="shared" si="172"/>
        <v/>
      </c>
      <c r="AJ757" s="196" t="str">
        <f t="shared" si="173"/>
        <v/>
      </c>
      <c r="AK757" s="196" t="str">
        <f t="shared" si="176"/>
        <v/>
      </c>
      <c r="AL757" s="196" t="str">
        <f t="shared" si="177"/>
        <v/>
      </c>
      <c r="AM757" s="176"/>
      <c r="AN757" s="176">
        <f t="shared" si="178"/>
        <v>0</v>
      </c>
      <c r="AO757" s="176"/>
      <c r="AP757" s="176"/>
      <c r="AQ757" s="176"/>
      <c r="AR757" s="176"/>
      <c r="AS757" s="176"/>
      <c r="AT757" s="176"/>
      <c r="AU757" s="176"/>
      <c r="AV757" s="176"/>
      <c r="AW757" s="176"/>
      <c r="AX757" s="176"/>
      <c r="AY757" s="176"/>
      <c r="AZ757" s="176"/>
      <c r="BA757" s="176"/>
      <c r="BB757" s="176"/>
      <c r="BC757" s="176"/>
      <c r="BD757" s="176"/>
      <c r="BE757" s="176"/>
      <c r="BF757" s="176"/>
      <c r="BG757" s="176"/>
      <c r="BH757" s="176"/>
      <c r="BI757" s="176"/>
      <c r="BJ757" s="176"/>
      <c r="BK757" s="176"/>
      <c r="BL757" s="176"/>
      <c r="BM757" s="176"/>
      <c r="BN757" s="176"/>
      <c r="BO757" s="176"/>
      <c r="BP757" s="176"/>
      <c r="BQ757" s="176"/>
      <c r="BR757" s="176"/>
      <c r="BS757" s="176"/>
      <c r="BT757" s="176"/>
      <c r="BU757" s="176"/>
      <c r="BV757" s="176"/>
      <c r="BW757" s="176"/>
      <c r="BX757" s="176"/>
      <c r="BY757" s="176"/>
      <c r="BZ757" s="176"/>
      <c r="CA757" s="176"/>
      <c r="CB757" s="176"/>
      <c r="CC757" s="176"/>
      <c r="CD757" s="176"/>
      <c r="CE757" s="176"/>
      <c r="CF757" s="176"/>
      <c r="CG757" s="176"/>
      <c r="CH757" s="176"/>
      <c r="CI757" s="176"/>
      <c r="CJ757" s="176"/>
      <c r="CK757" s="176"/>
      <c r="CL757" s="176"/>
      <c r="CM757" s="176"/>
      <c r="CN757" s="176"/>
      <c r="CO757" s="176"/>
      <c r="CP757" s="176"/>
      <c r="CQ757" s="176"/>
      <c r="CR757" s="176"/>
      <c r="CS757" s="176"/>
      <c r="CT757" s="176"/>
      <c r="CU757" s="176"/>
      <c r="CV757" s="176"/>
      <c r="CW757" s="176"/>
    </row>
    <row r="758" spans="1:101" s="179" customFormat="1" ht="20.100000000000001" customHeight="1">
      <c r="A758" s="657">
        <f t="shared" si="179"/>
        <v>715</v>
      </c>
      <c r="B758" s="196" t="str">
        <f t="shared" si="174"/>
        <v>Swansea Bay UHB</v>
      </c>
      <c r="C758" s="89"/>
      <c r="D758" s="89"/>
      <c r="E758" s="89"/>
      <c r="F758" s="89"/>
      <c r="G758" s="89"/>
      <c r="H758" s="197">
        <f t="shared" si="175"/>
        <v>0</v>
      </c>
      <c r="I758" s="197"/>
      <c r="J758" s="89"/>
      <c r="K758" s="90"/>
      <c r="L758" s="90"/>
      <c r="M758" s="89"/>
      <c r="N758" s="89"/>
      <c r="O758" s="89"/>
      <c r="P758" s="89"/>
      <c r="Q758" s="89"/>
      <c r="R758" s="122"/>
      <c r="S758" s="122"/>
      <c r="T758" s="122"/>
      <c r="U758" s="123"/>
      <c r="V758" s="123"/>
      <c r="W758" s="123"/>
      <c r="X758" s="122"/>
      <c r="Y758" s="122"/>
      <c r="Z758" s="122"/>
      <c r="AA758" s="122"/>
      <c r="AB758" s="122"/>
      <c r="AC758" s="122"/>
      <c r="AD758" s="197">
        <f t="shared" si="168"/>
        <v>0</v>
      </c>
      <c r="AE758" s="196" t="str">
        <f t="shared" si="180"/>
        <v/>
      </c>
      <c r="AF758" s="196" t="str">
        <f t="shared" si="169"/>
        <v/>
      </c>
      <c r="AG758" s="196" t="str">
        <f t="shared" si="170"/>
        <v/>
      </c>
      <c r="AH758" s="196" t="str">
        <f t="shared" si="171"/>
        <v/>
      </c>
      <c r="AI758" s="196" t="str">
        <f t="shared" si="172"/>
        <v/>
      </c>
      <c r="AJ758" s="196" t="str">
        <f t="shared" si="173"/>
        <v/>
      </c>
      <c r="AK758" s="196" t="str">
        <f t="shared" si="176"/>
        <v/>
      </c>
      <c r="AL758" s="196" t="str">
        <f t="shared" si="177"/>
        <v/>
      </c>
      <c r="AM758" s="176"/>
      <c r="AN758" s="176">
        <f t="shared" si="178"/>
        <v>0</v>
      </c>
      <c r="AO758" s="176"/>
      <c r="AP758" s="176"/>
      <c r="AQ758" s="176"/>
      <c r="AR758" s="176"/>
      <c r="AS758" s="176"/>
      <c r="AT758" s="176"/>
      <c r="AU758" s="176"/>
      <c r="AV758" s="176"/>
      <c r="AW758" s="176"/>
      <c r="AX758" s="176"/>
      <c r="AY758" s="176"/>
      <c r="AZ758" s="176"/>
      <c r="BA758" s="176"/>
      <c r="BB758" s="176"/>
      <c r="BC758" s="176"/>
      <c r="BD758" s="176"/>
      <c r="BE758" s="176"/>
      <c r="BF758" s="176"/>
      <c r="BG758" s="176"/>
      <c r="BH758" s="176"/>
      <c r="BI758" s="176"/>
      <c r="BJ758" s="176"/>
      <c r="BK758" s="176"/>
      <c r="BL758" s="176"/>
      <c r="BM758" s="176"/>
      <c r="BN758" s="176"/>
      <c r="BO758" s="176"/>
      <c r="BP758" s="176"/>
      <c r="BQ758" s="176"/>
      <c r="BR758" s="176"/>
      <c r="BS758" s="176"/>
      <c r="BT758" s="176"/>
      <c r="BU758" s="176"/>
      <c r="BV758" s="176"/>
      <c r="BW758" s="176"/>
      <c r="BX758" s="176"/>
      <c r="BY758" s="176"/>
      <c r="BZ758" s="176"/>
      <c r="CA758" s="176"/>
      <c r="CB758" s="176"/>
      <c r="CC758" s="176"/>
      <c r="CD758" s="176"/>
      <c r="CE758" s="176"/>
      <c r="CF758" s="176"/>
      <c r="CG758" s="176"/>
      <c r="CH758" s="176"/>
      <c r="CI758" s="176"/>
      <c r="CJ758" s="176"/>
      <c r="CK758" s="176"/>
      <c r="CL758" s="176"/>
      <c r="CM758" s="176"/>
      <c r="CN758" s="176"/>
      <c r="CO758" s="176"/>
      <c r="CP758" s="176"/>
      <c r="CQ758" s="176"/>
      <c r="CR758" s="176"/>
      <c r="CS758" s="176"/>
      <c r="CT758" s="176"/>
      <c r="CU758" s="176"/>
      <c r="CV758" s="176"/>
      <c r="CW758" s="176"/>
    </row>
    <row r="759" spans="1:101" s="179" customFormat="1" ht="20.100000000000001" customHeight="1">
      <c r="A759" s="657">
        <f t="shared" si="179"/>
        <v>716</v>
      </c>
      <c r="B759" s="196" t="str">
        <f t="shared" si="174"/>
        <v>Swansea Bay UHB</v>
      </c>
      <c r="C759" s="89"/>
      <c r="D759" s="89"/>
      <c r="E759" s="89"/>
      <c r="F759" s="89"/>
      <c r="G759" s="89"/>
      <c r="H759" s="197">
        <f t="shared" si="175"/>
        <v>0</v>
      </c>
      <c r="I759" s="197"/>
      <c r="J759" s="89"/>
      <c r="K759" s="90"/>
      <c r="L759" s="90"/>
      <c r="M759" s="89"/>
      <c r="N759" s="89"/>
      <c r="O759" s="89"/>
      <c r="P759" s="89"/>
      <c r="Q759" s="89"/>
      <c r="R759" s="122"/>
      <c r="S759" s="122"/>
      <c r="T759" s="122"/>
      <c r="U759" s="123"/>
      <c r="V759" s="123"/>
      <c r="W759" s="123"/>
      <c r="X759" s="122"/>
      <c r="Y759" s="122"/>
      <c r="Z759" s="122"/>
      <c r="AA759" s="122"/>
      <c r="AB759" s="122"/>
      <c r="AC759" s="122"/>
      <c r="AD759" s="197">
        <f t="shared" si="168"/>
        <v>0</v>
      </c>
      <c r="AE759" s="196" t="str">
        <f t="shared" si="180"/>
        <v/>
      </c>
      <c r="AF759" s="196" t="str">
        <f t="shared" si="169"/>
        <v/>
      </c>
      <c r="AG759" s="196" t="str">
        <f t="shared" si="170"/>
        <v/>
      </c>
      <c r="AH759" s="196" t="str">
        <f t="shared" si="171"/>
        <v/>
      </c>
      <c r="AI759" s="196" t="str">
        <f t="shared" si="172"/>
        <v/>
      </c>
      <c r="AJ759" s="196" t="str">
        <f t="shared" si="173"/>
        <v/>
      </c>
      <c r="AK759" s="196" t="str">
        <f t="shared" si="176"/>
        <v/>
      </c>
      <c r="AL759" s="196" t="str">
        <f t="shared" si="177"/>
        <v/>
      </c>
      <c r="AM759" s="176"/>
      <c r="AN759" s="176">
        <f t="shared" si="178"/>
        <v>0</v>
      </c>
      <c r="AO759" s="176"/>
      <c r="AP759" s="176"/>
      <c r="AQ759" s="176"/>
      <c r="AR759" s="176"/>
      <c r="AS759" s="176"/>
      <c r="AT759" s="176"/>
      <c r="AU759" s="176"/>
      <c r="AV759" s="176"/>
      <c r="AW759" s="176"/>
      <c r="AX759" s="176"/>
      <c r="AY759" s="176"/>
      <c r="AZ759" s="176"/>
      <c r="BA759" s="176"/>
      <c r="BB759" s="176"/>
      <c r="BC759" s="176"/>
      <c r="BD759" s="176"/>
      <c r="BE759" s="176"/>
      <c r="BF759" s="176"/>
      <c r="BG759" s="176"/>
      <c r="BH759" s="176"/>
      <c r="BI759" s="176"/>
      <c r="BJ759" s="176"/>
      <c r="BK759" s="176"/>
      <c r="BL759" s="176"/>
      <c r="BM759" s="176"/>
      <c r="BN759" s="176"/>
      <c r="BO759" s="176"/>
      <c r="BP759" s="176"/>
      <c r="BQ759" s="176"/>
      <c r="BR759" s="176"/>
      <c r="BS759" s="176"/>
      <c r="BT759" s="176"/>
      <c r="BU759" s="176"/>
      <c r="BV759" s="176"/>
      <c r="BW759" s="176"/>
      <c r="BX759" s="176"/>
      <c r="BY759" s="176"/>
      <c r="BZ759" s="176"/>
      <c r="CA759" s="176"/>
      <c r="CB759" s="176"/>
      <c r="CC759" s="176"/>
      <c r="CD759" s="176"/>
      <c r="CE759" s="176"/>
      <c r="CF759" s="176"/>
      <c r="CG759" s="176"/>
      <c r="CH759" s="176"/>
      <c r="CI759" s="176"/>
      <c r="CJ759" s="176"/>
      <c r="CK759" s="176"/>
      <c r="CL759" s="176"/>
      <c r="CM759" s="176"/>
      <c r="CN759" s="176"/>
      <c r="CO759" s="176"/>
      <c r="CP759" s="176"/>
      <c r="CQ759" s="176"/>
      <c r="CR759" s="176"/>
      <c r="CS759" s="176"/>
      <c r="CT759" s="176"/>
      <c r="CU759" s="176"/>
      <c r="CV759" s="176"/>
      <c r="CW759" s="176"/>
    </row>
    <row r="760" spans="1:101" s="179" customFormat="1" ht="20.100000000000001" customHeight="1">
      <c r="A760" s="657">
        <f t="shared" si="179"/>
        <v>717</v>
      </c>
      <c r="B760" s="196" t="str">
        <f t="shared" si="174"/>
        <v>Swansea Bay UHB</v>
      </c>
      <c r="C760" s="89"/>
      <c r="D760" s="89"/>
      <c r="E760" s="89"/>
      <c r="F760" s="89"/>
      <c r="G760" s="89"/>
      <c r="H760" s="197">
        <f t="shared" si="175"/>
        <v>0</v>
      </c>
      <c r="I760" s="197"/>
      <c r="J760" s="89"/>
      <c r="K760" s="90"/>
      <c r="L760" s="90"/>
      <c r="M760" s="89"/>
      <c r="N760" s="89"/>
      <c r="O760" s="89"/>
      <c r="P760" s="89"/>
      <c r="Q760" s="89"/>
      <c r="R760" s="122"/>
      <c r="S760" s="122"/>
      <c r="T760" s="122"/>
      <c r="U760" s="123"/>
      <c r="V760" s="123"/>
      <c r="W760" s="123"/>
      <c r="X760" s="122"/>
      <c r="Y760" s="122"/>
      <c r="Z760" s="122"/>
      <c r="AA760" s="122"/>
      <c r="AB760" s="122"/>
      <c r="AC760" s="122"/>
      <c r="AD760" s="197">
        <f t="shared" si="168"/>
        <v>0</v>
      </c>
      <c r="AE760" s="196" t="str">
        <f t="shared" si="180"/>
        <v/>
      </c>
      <c r="AF760" s="196" t="str">
        <f t="shared" si="169"/>
        <v/>
      </c>
      <c r="AG760" s="196" t="str">
        <f t="shared" si="170"/>
        <v/>
      </c>
      <c r="AH760" s="196" t="str">
        <f t="shared" si="171"/>
        <v/>
      </c>
      <c r="AI760" s="196" t="str">
        <f t="shared" si="172"/>
        <v/>
      </c>
      <c r="AJ760" s="196" t="str">
        <f t="shared" si="173"/>
        <v/>
      </c>
      <c r="AK760" s="196" t="str">
        <f t="shared" si="176"/>
        <v/>
      </c>
      <c r="AL760" s="196" t="str">
        <f t="shared" si="177"/>
        <v/>
      </c>
      <c r="AM760" s="176"/>
      <c r="AN760" s="176">
        <f t="shared" si="178"/>
        <v>0</v>
      </c>
      <c r="AO760" s="176"/>
      <c r="AP760" s="176"/>
      <c r="AQ760" s="176"/>
      <c r="AR760" s="176"/>
      <c r="AS760" s="176"/>
      <c r="AT760" s="176"/>
      <c r="AU760" s="176"/>
      <c r="AV760" s="176"/>
      <c r="AW760" s="176"/>
      <c r="AX760" s="176"/>
      <c r="AY760" s="176"/>
      <c r="AZ760" s="176"/>
      <c r="BA760" s="176"/>
      <c r="BB760" s="176"/>
      <c r="BC760" s="176"/>
      <c r="BD760" s="176"/>
      <c r="BE760" s="176"/>
      <c r="BF760" s="176"/>
      <c r="BG760" s="176"/>
      <c r="BH760" s="176"/>
      <c r="BI760" s="176"/>
      <c r="BJ760" s="176"/>
      <c r="BK760" s="176"/>
      <c r="BL760" s="176"/>
      <c r="BM760" s="176"/>
      <c r="BN760" s="176"/>
      <c r="BO760" s="176"/>
      <c r="BP760" s="176"/>
      <c r="BQ760" s="176"/>
      <c r="BR760" s="176"/>
      <c r="BS760" s="176"/>
      <c r="BT760" s="176"/>
      <c r="BU760" s="176"/>
      <c r="BV760" s="176"/>
      <c r="BW760" s="176"/>
      <c r="BX760" s="176"/>
      <c r="BY760" s="176"/>
      <c r="BZ760" s="176"/>
      <c r="CA760" s="176"/>
      <c r="CB760" s="176"/>
      <c r="CC760" s="176"/>
      <c r="CD760" s="176"/>
      <c r="CE760" s="176"/>
      <c r="CF760" s="176"/>
      <c r="CG760" s="176"/>
      <c r="CH760" s="176"/>
      <c r="CI760" s="176"/>
      <c r="CJ760" s="176"/>
      <c r="CK760" s="176"/>
      <c r="CL760" s="176"/>
      <c r="CM760" s="176"/>
      <c r="CN760" s="176"/>
      <c r="CO760" s="176"/>
      <c r="CP760" s="176"/>
      <c r="CQ760" s="176"/>
      <c r="CR760" s="176"/>
      <c r="CS760" s="176"/>
      <c r="CT760" s="176"/>
      <c r="CU760" s="176"/>
      <c r="CV760" s="176"/>
      <c r="CW760" s="176"/>
    </row>
    <row r="761" spans="1:101" s="179" customFormat="1" ht="20.100000000000001" customHeight="1">
      <c r="A761" s="657">
        <f t="shared" si="179"/>
        <v>718</v>
      </c>
      <c r="B761" s="196" t="str">
        <f t="shared" si="174"/>
        <v>Swansea Bay UHB</v>
      </c>
      <c r="C761" s="89"/>
      <c r="D761" s="89"/>
      <c r="E761" s="89"/>
      <c r="F761" s="89"/>
      <c r="G761" s="89"/>
      <c r="H761" s="197">
        <f t="shared" si="175"/>
        <v>0</v>
      </c>
      <c r="I761" s="197"/>
      <c r="J761" s="89"/>
      <c r="K761" s="90"/>
      <c r="L761" s="90"/>
      <c r="M761" s="89"/>
      <c r="N761" s="89"/>
      <c r="O761" s="89"/>
      <c r="P761" s="89"/>
      <c r="Q761" s="89"/>
      <c r="R761" s="122"/>
      <c r="S761" s="122"/>
      <c r="T761" s="122"/>
      <c r="U761" s="123"/>
      <c r="V761" s="123"/>
      <c r="W761" s="123"/>
      <c r="X761" s="122"/>
      <c r="Y761" s="122"/>
      <c r="Z761" s="122"/>
      <c r="AA761" s="122"/>
      <c r="AB761" s="122"/>
      <c r="AC761" s="122"/>
      <c r="AD761" s="197">
        <f t="shared" si="168"/>
        <v>0</v>
      </c>
      <c r="AE761" s="196" t="str">
        <f t="shared" si="180"/>
        <v/>
      </c>
      <c r="AF761" s="196" t="str">
        <f t="shared" si="169"/>
        <v/>
      </c>
      <c r="AG761" s="196" t="str">
        <f t="shared" si="170"/>
        <v/>
      </c>
      <c r="AH761" s="196" t="str">
        <f t="shared" si="171"/>
        <v/>
      </c>
      <c r="AI761" s="196" t="str">
        <f t="shared" si="172"/>
        <v/>
      </c>
      <c r="AJ761" s="196" t="str">
        <f t="shared" si="173"/>
        <v/>
      </c>
      <c r="AK761" s="196" t="str">
        <f t="shared" si="176"/>
        <v/>
      </c>
      <c r="AL761" s="196" t="str">
        <f t="shared" si="177"/>
        <v/>
      </c>
      <c r="AM761" s="176"/>
      <c r="AN761" s="176">
        <f t="shared" si="178"/>
        <v>0</v>
      </c>
      <c r="AO761" s="176"/>
      <c r="AP761" s="176"/>
      <c r="AQ761" s="176"/>
      <c r="AR761" s="176"/>
      <c r="AS761" s="176"/>
      <c r="AT761" s="176"/>
      <c r="AU761" s="176"/>
      <c r="AV761" s="176"/>
      <c r="AW761" s="176"/>
      <c r="AX761" s="176"/>
      <c r="AY761" s="176"/>
      <c r="AZ761" s="176"/>
      <c r="BA761" s="176"/>
      <c r="BB761" s="176"/>
      <c r="BC761" s="176"/>
      <c r="BD761" s="176"/>
      <c r="BE761" s="176"/>
      <c r="BF761" s="176"/>
      <c r="BG761" s="176"/>
      <c r="BH761" s="176"/>
      <c r="BI761" s="176"/>
      <c r="BJ761" s="176"/>
      <c r="BK761" s="176"/>
      <c r="BL761" s="176"/>
      <c r="BM761" s="176"/>
      <c r="BN761" s="176"/>
      <c r="BO761" s="176"/>
      <c r="BP761" s="176"/>
      <c r="BQ761" s="176"/>
      <c r="BR761" s="176"/>
      <c r="BS761" s="176"/>
      <c r="BT761" s="176"/>
      <c r="BU761" s="176"/>
      <c r="BV761" s="176"/>
      <c r="BW761" s="176"/>
      <c r="BX761" s="176"/>
      <c r="BY761" s="176"/>
      <c r="BZ761" s="176"/>
      <c r="CA761" s="176"/>
      <c r="CB761" s="176"/>
      <c r="CC761" s="176"/>
      <c r="CD761" s="176"/>
      <c r="CE761" s="176"/>
      <c r="CF761" s="176"/>
      <c r="CG761" s="176"/>
      <c r="CH761" s="176"/>
      <c r="CI761" s="176"/>
      <c r="CJ761" s="176"/>
      <c r="CK761" s="176"/>
      <c r="CL761" s="176"/>
      <c r="CM761" s="176"/>
      <c r="CN761" s="176"/>
      <c r="CO761" s="176"/>
      <c r="CP761" s="176"/>
      <c r="CQ761" s="176"/>
      <c r="CR761" s="176"/>
      <c r="CS761" s="176"/>
      <c r="CT761" s="176"/>
      <c r="CU761" s="176"/>
      <c r="CV761" s="176"/>
      <c r="CW761" s="176"/>
    </row>
    <row r="762" spans="1:101" s="179" customFormat="1" ht="20.100000000000001" customHeight="1">
      <c r="A762" s="657">
        <f t="shared" si="179"/>
        <v>719</v>
      </c>
      <c r="B762" s="196" t="str">
        <f t="shared" si="174"/>
        <v>Swansea Bay UHB</v>
      </c>
      <c r="C762" s="89"/>
      <c r="D762" s="89"/>
      <c r="E762" s="89"/>
      <c r="F762" s="89"/>
      <c r="G762" s="89"/>
      <c r="H762" s="197">
        <f t="shared" si="175"/>
        <v>0</v>
      </c>
      <c r="I762" s="197"/>
      <c r="J762" s="89"/>
      <c r="K762" s="90"/>
      <c r="L762" s="90"/>
      <c r="M762" s="89"/>
      <c r="N762" s="89"/>
      <c r="O762" s="89"/>
      <c r="P762" s="89"/>
      <c r="Q762" s="89"/>
      <c r="R762" s="122"/>
      <c r="S762" s="122"/>
      <c r="T762" s="122"/>
      <c r="U762" s="123"/>
      <c r="V762" s="123"/>
      <c r="W762" s="123"/>
      <c r="X762" s="122"/>
      <c r="Y762" s="122"/>
      <c r="Z762" s="122"/>
      <c r="AA762" s="122"/>
      <c r="AB762" s="122"/>
      <c r="AC762" s="122"/>
      <c r="AD762" s="197">
        <f t="shared" si="168"/>
        <v>0</v>
      </c>
      <c r="AE762" s="196" t="str">
        <f t="shared" si="180"/>
        <v/>
      </c>
      <c r="AF762" s="196" t="str">
        <f t="shared" si="169"/>
        <v/>
      </c>
      <c r="AG762" s="196" t="str">
        <f t="shared" si="170"/>
        <v/>
      </c>
      <c r="AH762" s="196" t="str">
        <f t="shared" si="171"/>
        <v/>
      </c>
      <c r="AI762" s="196" t="str">
        <f t="shared" si="172"/>
        <v/>
      </c>
      <c r="AJ762" s="196" t="str">
        <f t="shared" si="173"/>
        <v/>
      </c>
      <c r="AK762" s="196" t="str">
        <f t="shared" si="176"/>
        <v/>
      </c>
      <c r="AL762" s="196" t="str">
        <f t="shared" si="177"/>
        <v/>
      </c>
      <c r="AM762" s="176"/>
      <c r="AN762" s="176">
        <f t="shared" si="178"/>
        <v>0</v>
      </c>
      <c r="AO762" s="176"/>
      <c r="AP762" s="176"/>
      <c r="AQ762" s="176"/>
      <c r="AR762" s="176"/>
      <c r="AS762" s="176"/>
      <c r="AT762" s="176"/>
      <c r="AU762" s="176"/>
      <c r="AV762" s="176"/>
      <c r="AW762" s="176"/>
      <c r="AX762" s="176"/>
      <c r="AY762" s="176"/>
      <c r="AZ762" s="176"/>
      <c r="BA762" s="176"/>
      <c r="BB762" s="176"/>
      <c r="BC762" s="176"/>
      <c r="BD762" s="176"/>
      <c r="BE762" s="176"/>
      <c r="BF762" s="176"/>
      <c r="BG762" s="176"/>
      <c r="BH762" s="176"/>
      <c r="BI762" s="176"/>
      <c r="BJ762" s="176"/>
      <c r="BK762" s="176"/>
      <c r="BL762" s="176"/>
      <c r="BM762" s="176"/>
      <c r="BN762" s="176"/>
      <c r="BO762" s="176"/>
      <c r="BP762" s="176"/>
      <c r="BQ762" s="176"/>
      <c r="BR762" s="176"/>
      <c r="BS762" s="176"/>
      <c r="BT762" s="176"/>
      <c r="BU762" s="176"/>
      <c r="BV762" s="176"/>
      <c r="BW762" s="176"/>
      <c r="BX762" s="176"/>
      <c r="BY762" s="176"/>
      <c r="BZ762" s="176"/>
      <c r="CA762" s="176"/>
      <c r="CB762" s="176"/>
      <c r="CC762" s="176"/>
      <c r="CD762" s="176"/>
      <c r="CE762" s="176"/>
      <c r="CF762" s="176"/>
      <c r="CG762" s="176"/>
      <c r="CH762" s="176"/>
      <c r="CI762" s="176"/>
      <c r="CJ762" s="176"/>
      <c r="CK762" s="176"/>
      <c r="CL762" s="176"/>
      <c r="CM762" s="176"/>
      <c r="CN762" s="176"/>
      <c r="CO762" s="176"/>
      <c r="CP762" s="176"/>
      <c r="CQ762" s="176"/>
      <c r="CR762" s="176"/>
      <c r="CS762" s="176"/>
      <c r="CT762" s="176"/>
      <c r="CU762" s="176"/>
      <c r="CV762" s="176"/>
      <c r="CW762" s="176"/>
    </row>
    <row r="763" spans="1:101" s="179" customFormat="1" ht="20.100000000000001" customHeight="1">
      <c r="A763" s="657">
        <f t="shared" si="179"/>
        <v>720</v>
      </c>
      <c r="B763" s="196" t="str">
        <f t="shared" si="174"/>
        <v>Swansea Bay UHB</v>
      </c>
      <c r="C763" s="89"/>
      <c r="D763" s="89"/>
      <c r="E763" s="89"/>
      <c r="F763" s="89"/>
      <c r="G763" s="89"/>
      <c r="H763" s="197">
        <f t="shared" si="175"/>
        <v>0</v>
      </c>
      <c r="I763" s="197"/>
      <c r="J763" s="89"/>
      <c r="K763" s="90"/>
      <c r="L763" s="90"/>
      <c r="M763" s="89"/>
      <c r="N763" s="89"/>
      <c r="O763" s="89"/>
      <c r="P763" s="89"/>
      <c r="Q763" s="89"/>
      <c r="R763" s="122"/>
      <c r="S763" s="122"/>
      <c r="T763" s="122"/>
      <c r="U763" s="123"/>
      <c r="V763" s="123"/>
      <c r="W763" s="123"/>
      <c r="X763" s="122"/>
      <c r="Y763" s="122"/>
      <c r="Z763" s="122"/>
      <c r="AA763" s="122"/>
      <c r="AB763" s="122"/>
      <c r="AC763" s="122"/>
      <c r="AD763" s="197">
        <f t="shared" si="168"/>
        <v>0</v>
      </c>
      <c r="AE763" s="196" t="str">
        <f t="shared" si="180"/>
        <v/>
      </c>
      <c r="AF763" s="196" t="str">
        <f t="shared" si="169"/>
        <v/>
      </c>
      <c r="AG763" s="196" t="str">
        <f t="shared" si="170"/>
        <v/>
      </c>
      <c r="AH763" s="196" t="str">
        <f t="shared" si="171"/>
        <v/>
      </c>
      <c r="AI763" s="196" t="str">
        <f t="shared" si="172"/>
        <v/>
      </c>
      <c r="AJ763" s="196" t="str">
        <f t="shared" si="173"/>
        <v/>
      </c>
      <c r="AK763" s="196" t="str">
        <f t="shared" si="176"/>
        <v/>
      </c>
      <c r="AL763" s="196" t="str">
        <f t="shared" si="177"/>
        <v/>
      </c>
      <c r="AM763" s="176"/>
      <c r="AN763" s="176">
        <f t="shared" si="178"/>
        <v>0</v>
      </c>
      <c r="AO763" s="176"/>
      <c r="AP763" s="176"/>
      <c r="AQ763" s="176"/>
      <c r="AR763" s="176"/>
      <c r="AS763" s="176"/>
      <c r="AT763" s="176"/>
      <c r="AU763" s="176"/>
      <c r="AV763" s="176"/>
      <c r="AW763" s="176"/>
      <c r="AX763" s="176"/>
      <c r="AY763" s="176"/>
      <c r="AZ763" s="176"/>
      <c r="BA763" s="176"/>
      <c r="BB763" s="176"/>
      <c r="BC763" s="176"/>
      <c r="BD763" s="176"/>
      <c r="BE763" s="176"/>
      <c r="BF763" s="176"/>
      <c r="BG763" s="176"/>
      <c r="BH763" s="176"/>
      <c r="BI763" s="176"/>
      <c r="BJ763" s="176"/>
      <c r="BK763" s="176"/>
      <c r="BL763" s="176"/>
      <c r="BM763" s="176"/>
      <c r="BN763" s="176"/>
      <c r="BO763" s="176"/>
      <c r="BP763" s="176"/>
      <c r="BQ763" s="176"/>
      <c r="BR763" s="176"/>
      <c r="BS763" s="176"/>
      <c r="BT763" s="176"/>
      <c r="BU763" s="176"/>
      <c r="BV763" s="176"/>
      <c r="BW763" s="176"/>
      <c r="BX763" s="176"/>
      <c r="BY763" s="176"/>
      <c r="BZ763" s="176"/>
      <c r="CA763" s="176"/>
      <c r="CB763" s="176"/>
      <c r="CC763" s="176"/>
      <c r="CD763" s="176"/>
      <c r="CE763" s="176"/>
      <c r="CF763" s="176"/>
      <c r="CG763" s="176"/>
      <c r="CH763" s="176"/>
      <c r="CI763" s="176"/>
      <c r="CJ763" s="176"/>
      <c r="CK763" s="176"/>
      <c r="CL763" s="176"/>
      <c r="CM763" s="176"/>
      <c r="CN763" s="176"/>
      <c r="CO763" s="176"/>
      <c r="CP763" s="176"/>
      <c r="CQ763" s="176"/>
      <c r="CR763" s="176"/>
      <c r="CS763" s="176"/>
      <c r="CT763" s="176"/>
      <c r="CU763" s="176"/>
      <c r="CV763" s="176"/>
      <c r="CW763" s="176"/>
    </row>
    <row r="764" spans="1:101" s="179" customFormat="1" ht="20.100000000000001" customHeight="1">
      <c r="A764" s="657">
        <f t="shared" si="179"/>
        <v>721</v>
      </c>
      <c r="B764" s="196" t="str">
        <f t="shared" si="174"/>
        <v>Swansea Bay UHB</v>
      </c>
      <c r="C764" s="89"/>
      <c r="D764" s="89"/>
      <c r="E764" s="89"/>
      <c r="F764" s="89"/>
      <c r="G764" s="89"/>
      <c r="H764" s="197">
        <f t="shared" si="175"/>
        <v>0</v>
      </c>
      <c r="I764" s="197"/>
      <c r="J764" s="89"/>
      <c r="K764" s="90"/>
      <c r="L764" s="90"/>
      <c r="M764" s="89"/>
      <c r="N764" s="89"/>
      <c r="O764" s="89"/>
      <c r="P764" s="89"/>
      <c r="Q764" s="89"/>
      <c r="R764" s="122"/>
      <c r="S764" s="122"/>
      <c r="T764" s="122"/>
      <c r="U764" s="123"/>
      <c r="V764" s="123"/>
      <c r="W764" s="123"/>
      <c r="X764" s="122"/>
      <c r="Y764" s="122"/>
      <c r="Z764" s="122"/>
      <c r="AA764" s="122"/>
      <c r="AB764" s="122"/>
      <c r="AC764" s="122"/>
      <c r="AD764" s="197">
        <f t="shared" si="168"/>
        <v>0</v>
      </c>
      <c r="AE764" s="196" t="str">
        <f t="shared" si="180"/>
        <v/>
      </c>
      <c r="AF764" s="196" t="str">
        <f t="shared" si="169"/>
        <v/>
      </c>
      <c r="AG764" s="196" t="str">
        <f t="shared" si="170"/>
        <v/>
      </c>
      <c r="AH764" s="196" t="str">
        <f t="shared" si="171"/>
        <v/>
      </c>
      <c r="AI764" s="196" t="str">
        <f t="shared" si="172"/>
        <v/>
      </c>
      <c r="AJ764" s="196" t="str">
        <f t="shared" si="173"/>
        <v/>
      </c>
      <c r="AK764" s="196" t="str">
        <f t="shared" si="176"/>
        <v/>
      </c>
      <c r="AL764" s="196" t="str">
        <f t="shared" si="177"/>
        <v/>
      </c>
      <c r="AM764" s="176"/>
      <c r="AN764" s="176">
        <f t="shared" si="178"/>
        <v>0</v>
      </c>
      <c r="AO764" s="176"/>
      <c r="AP764" s="176"/>
      <c r="AQ764" s="176"/>
      <c r="AR764" s="176"/>
      <c r="AS764" s="176"/>
      <c r="AT764" s="176"/>
      <c r="AU764" s="176"/>
      <c r="AV764" s="176"/>
      <c r="AW764" s="176"/>
      <c r="AX764" s="176"/>
      <c r="AY764" s="176"/>
      <c r="AZ764" s="176"/>
      <c r="BA764" s="176"/>
      <c r="BB764" s="176"/>
      <c r="BC764" s="176"/>
      <c r="BD764" s="176"/>
      <c r="BE764" s="176"/>
      <c r="BF764" s="176"/>
      <c r="BG764" s="176"/>
      <c r="BH764" s="176"/>
      <c r="BI764" s="176"/>
      <c r="BJ764" s="176"/>
      <c r="BK764" s="176"/>
      <c r="BL764" s="176"/>
      <c r="BM764" s="176"/>
      <c r="BN764" s="176"/>
      <c r="BO764" s="176"/>
      <c r="BP764" s="176"/>
      <c r="BQ764" s="176"/>
      <c r="BR764" s="176"/>
      <c r="BS764" s="176"/>
      <c r="BT764" s="176"/>
      <c r="BU764" s="176"/>
      <c r="BV764" s="176"/>
      <c r="BW764" s="176"/>
      <c r="BX764" s="176"/>
      <c r="BY764" s="176"/>
      <c r="BZ764" s="176"/>
      <c r="CA764" s="176"/>
      <c r="CB764" s="176"/>
      <c r="CC764" s="176"/>
      <c r="CD764" s="176"/>
      <c r="CE764" s="176"/>
      <c r="CF764" s="176"/>
      <c r="CG764" s="176"/>
      <c r="CH764" s="176"/>
      <c r="CI764" s="176"/>
      <c r="CJ764" s="176"/>
      <c r="CK764" s="176"/>
      <c r="CL764" s="176"/>
      <c r="CM764" s="176"/>
      <c r="CN764" s="176"/>
      <c r="CO764" s="176"/>
      <c r="CP764" s="176"/>
      <c r="CQ764" s="176"/>
      <c r="CR764" s="176"/>
      <c r="CS764" s="176"/>
      <c r="CT764" s="176"/>
      <c r="CU764" s="176"/>
      <c r="CV764" s="176"/>
      <c r="CW764" s="176"/>
    </row>
    <row r="765" spans="1:101" s="179" customFormat="1" ht="20.100000000000001" customHeight="1">
      <c r="A765" s="657">
        <f t="shared" si="179"/>
        <v>722</v>
      </c>
      <c r="B765" s="196" t="str">
        <f t="shared" si="174"/>
        <v>Swansea Bay UHB</v>
      </c>
      <c r="C765" s="89"/>
      <c r="D765" s="89"/>
      <c r="E765" s="89"/>
      <c r="F765" s="89"/>
      <c r="G765" s="89"/>
      <c r="H765" s="197">
        <f t="shared" si="175"/>
        <v>0</v>
      </c>
      <c r="I765" s="197"/>
      <c r="J765" s="89"/>
      <c r="K765" s="90"/>
      <c r="L765" s="90"/>
      <c r="M765" s="89"/>
      <c r="N765" s="89"/>
      <c r="O765" s="89"/>
      <c r="P765" s="89"/>
      <c r="Q765" s="89"/>
      <c r="R765" s="122"/>
      <c r="S765" s="122"/>
      <c r="T765" s="122"/>
      <c r="U765" s="123"/>
      <c r="V765" s="123"/>
      <c r="W765" s="123"/>
      <c r="X765" s="122"/>
      <c r="Y765" s="122"/>
      <c r="Z765" s="122"/>
      <c r="AA765" s="122"/>
      <c r="AB765" s="122"/>
      <c r="AC765" s="122"/>
      <c r="AD765" s="197">
        <f t="shared" si="168"/>
        <v>0</v>
      </c>
      <c r="AE765" s="196" t="str">
        <f t="shared" si="180"/>
        <v/>
      </c>
      <c r="AF765" s="196" t="str">
        <f t="shared" si="169"/>
        <v/>
      </c>
      <c r="AG765" s="196" t="str">
        <f t="shared" si="170"/>
        <v/>
      </c>
      <c r="AH765" s="196" t="str">
        <f t="shared" si="171"/>
        <v/>
      </c>
      <c r="AI765" s="196" t="str">
        <f t="shared" si="172"/>
        <v/>
      </c>
      <c r="AJ765" s="196" t="str">
        <f t="shared" si="173"/>
        <v/>
      </c>
      <c r="AK765" s="196" t="str">
        <f t="shared" si="176"/>
        <v/>
      </c>
      <c r="AL765" s="196" t="str">
        <f t="shared" si="177"/>
        <v/>
      </c>
      <c r="AM765" s="176"/>
      <c r="AN765" s="176">
        <f t="shared" si="178"/>
        <v>0</v>
      </c>
      <c r="AO765" s="176"/>
      <c r="AP765" s="176"/>
      <c r="AQ765" s="176"/>
      <c r="AR765" s="176"/>
      <c r="AS765" s="176"/>
      <c r="AT765" s="176"/>
      <c r="AU765" s="176"/>
      <c r="AV765" s="176"/>
      <c r="AW765" s="176"/>
      <c r="AX765" s="176"/>
      <c r="AY765" s="176"/>
      <c r="AZ765" s="176"/>
      <c r="BA765" s="176"/>
      <c r="BB765" s="176"/>
      <c r="BC765" s="176"/>
      <c r="BD765" s="176"/>
      <c r="BE765" s="176"/>
      <c r="BF765" s="176"/>
      <c r="BG765" s="176"/>
      <c r="BH765" s="176"/>
      <c r="BI765" s="176"/>
      <c r="BJ765" s="176"/>
      <c r="BK765" s="176"/>
      <c r="BL765" s="176"/>
      <c r="BM765" s="176"/>
      <c r="BN765" s="176"/>
      <c r="BO765" s="176"/>
      <c r="BP765" s="176"/>
      <c r="BQ765" s="176"/>
      <c r="BR765" s="176"/>
      <c r="BS765" s="176"/>
      <c r="BT765" s="176"/>
      <c r="BU765" s="176"/>
      <c r="BV765" s="176"/>
      <c r="BW765" s="176"/>
      <c r="BX765" s="176"/>
      <c r="BY765" s="176"/>
      <c r="BZ765" s="176"/>
      <c r="CA765" s="176"/>
      <c r="CB765" s="176"/>
      <c r="CC765" s="176"/>
      <c r="CD765" s="176"/>
      <c r="CE765" s="176"/>
      <c r="CF765" s="176"/>
      <c r="CG765" s="176"/>
      <c r="CH765" s="176"/>
      <c r="CI765" s="176"/>
      <c r="CJ765" s="176"/>
      <c r="CK765" s="176"/>
      <c r="CL765" s="176"/>
      <c r="CM765" s="176"/>
      <c r="CN765" s="176"/>
      <c r="CO765" s="176"/>
      <c r="CP765" s="176"/>
      <c r="CQ765" s="176"/>
      <c r="CR765" s="176"/>
      <c r="CS765" s="176"/>
      <c r="CT765" s="176"/>
      <c r="CU765" s="176"/>
      <c r="CV765" s="176"/>
      <c r="CW765" s="176"/>
    </row>
    <row r="766" spans="1:101" s="179" customFormat="1" ht="20.100000000000001" customHeight="1">
      <c r="A766" s="657">
        <f t="shared" si="179"/>
        <v>723</v>
      </c>
      <c r="B766" s="196" t="str">
        <f t="shared" si="174"/>
        <v>Swansea Bay UHB</v>
      </c>
      <c r="C766" s="89"/>
      <c r="D766" s="89"/>
      <c r="E766" s="89"/>
      <c r="F766" s="89"/>
      <c r="G766" s="89"/>
      <c r="H766" s="197">
        <f t="shared" si="175"/>
        <v>0</v>
      </c>
      <c r="I766" s="197"/>
      <c r="J766" s="89"/>
      <c r="K766" s="90"/>
      <c r="L766" s="90"/>
      <c r="M766" s="89"/>
      <c r="N766" s="89"/>
      <c r="O766" s="89"/>
      <c r="P766" s="89"/>
      <c r="Q766" s="89"/>
      <c r="R766" s="122"/>
      <c r="S766" s="122"/>
      <c r="T766" s="122"/>
      <c r="U766" s="123"/>
      <c r="V766" s="123"/>
      <c r="W766" s="123"/>
      <c r="X766" s="122"/>
      <c r="Y766" s="122"/>
      <c r="Z766" s="122"/>
      <c r="AA766" s="122"/>
      <c r="AB766" s="122"/>
      <c r="AC766" s="122"/>
      <c r="AD766" s="197">
        <f t="shared" si="168"/>
        <v>0</v>
      </c>
      <c r="AE766" s="196" t="str">
        <f t="shared" si="180"/>
        <v/>
      </c>
      <c r="AF766" s="196" t="str">
        <f t="shared" si="169"/>
        <v/>
      </c>
      <c r="AG766" s="196" t="str">
        <f t="shared" si="170"/>
        <v/>
      </c>
      <c r="AH766" s="196" t="str">
        <f t="shared" si="171"/>
        <v/>
      </c>
      <c r="AI766" s="196" t="str">
        <f t="shared" si="172"/>
        <v/>
      </c>
      <c r="AJ766" s="196" t="str">
        <f t="shared" si="173"/>
        <v/>
      </c>
      <c r="AK766" s="196" t="str">
        <f t="shared" si="176"/>
        <v/>
      </c>
      <c r="AL766" s="196" t="str">
        <f t="shared" si="177"/>
        <v/>
      </c>
      <c r="AM766" s="176"/>
      <c r="AN766" s="176">
        <f t="shared" si="178"/>
        <v>0</v>
      </c>
      <c r="AO766" s="176"/>
      <c r="AP766" s="176"/>
      <c r="AQ766" s="176"/>
      <c r="AR766" s="176"/>
      <c r="AS766" s="176"/>
      <c r="AT766" s="176"/>
      <c r="AU766" s="176"/>
      <c r="AV766" s="176"/>
      <c r="AW766" s="176"/>
      <c r="AX766" s="176"/>
      <c r="AY766" s="176"/>
      <c r="AZ766" s="176"/>
      <c r="BA766" s="176"/>
      <c r="BB766" s="176"/>
      <c r="BC766" s="176"/>
      <c r="BD766" s="176"/>
      <c r="BE766" s="176"/>
      <c r="BF766" s="176"/>
      <c r="BG766" s="176"/>
      <c r="BH766" s="176"/>
      <c r="BI766" s="176"/>
      <c r="BJ766" s="176"/>
      <c r="BK766" s="176"/>
      <c r="BL766" s="176"/>
      <c r="BM766" s="176"/>
      <c r="BN766" s="176"/>
      <c r="BO766" s="176"/>
      <c r="BP766" s="176"/>
      <c r="BQ766" s="176"/>
      <c r="BR766" s="176"/>
      <c r="BS766" s="176"/>
      <c r="BT766" s="176"/>
      <c r="BU766" s="176"/>
      <c r="BV766" s="176"/>
      <c r="BW766" s="176"/>
      <c r="BX766" s="176"/>
      <c r="BY766" s="176"/>
      <c r="BZ766" s="176"/>
      <c r="CA766" s="176"/>
      <c r="CB766" s="176"/>
      <c r="CC766" s="176"/>
      <c r="CD766" s="176"/>
      <c r="CE766" s="176"/>
      <c r="CF766" s="176"/>
      <c r="CG766" s="176"/>
      <c r="CH766" s="176"/>
      <c r="CI766" s="176"/>
      <c r="CJ766" s="176"/>
      <c r="CK766" s="176"/>
      <c r="CL766" s="176"/>
      <c r="CM766" s="176"/>
      <c r="CN766" s="176"/>
      <c r="CO766" s="176"/>
      <c r="CP766" s="176"/>
      <c r="CQ766" s="176"/>
      <c r="CR766" s="176"/>
      <c r="CS766" s="176"/>
      <c r="CT766" s="176"/>
      <c r="CU766" s="176"/>
      <c r="CV766" s="176"/>
      <c r="CW766" s="176"/>
    </row>
    <row r="767" spans="1:101" s="179" customFormat="1" ht="20.100000000000001" customHeight="1">
      <c r="A767" s="657">
        <f t="shared" si="179"/>
        <v>724</v>
      </c>
      <c r="B767" s="196" t="str">
        <f t="shared" si="174"/>
        <v>Swansea Bay UHB</v>
      </c>
      <c r="C767" s="89"/>
      <c r="D767" s="89"/>
      <c r="E767" s="89"/>
      <c r="F767" s="89"/>
      <c r="G767" s="89"/>
      <c r="H767" s="197">
        <f t="shared" si="175"/>
        <v>0</v>
      </c>
      <c r="I767" s="197"/>
      <c r="J767" s="89"/>
      <c r="K767" s="90"/>
      <c r="L767" s="90"/>
      <c r="M767" s="89"/>
      <c r="N767" s="89"/>
      <c r="O767" s="89"/>
      <c r="P767" s="89"/>
      <c r="Q767" s="89"/>
      <c r="R767" s="122"/>
      <c r="S767" s="122"/>
      <c r="T767" s="122"/>
      <c r="U767" s="123"/>
      <c r="V767" s="123"/>
      <c r="W767" s="123"/>
      <c r="X767" s="122"/>
      <c r="Y767" s="122"/>
      <c r="Z767" s="122"/>
      <c r="AA767" s="122"/>
      <c r="AB767" s="122"/>
      <c r="AC767" s="122"/>
      <c r="AD767" s="197">
        <f t="shared" si="168"/>
        <v>0</v>
      </c>
      <c r="AE767" s="196" t="str">
        <f t="shared" si="180"/>
        <v/>
      </c>
      <c r="AF767" s="196" t="str">
        <f t="shared" si="169"/>
        <v/>
      </c>
      <c r="AG767" s="196" t="str">
        <f t="shared" si="170"/>
        <v/>
      </c>
      <c r="AH767" s="196" t="str">
        <f t="shared" si="171"/>
        <v/>
      </c>
      <c r="AI767" s="196" t="str">
        <f t="shared" si="172"/>
        <v/>
      </c>
      <c r="AJ767" s="196" t="str">
        <f t="shared" si="173"/>
        <v/>
      </c>
      <c r="AK767" s="196" t="str">
        <f t="shared" si="176"/>
        <v/>
      </c>
      <c r="AL767" s="196" t="str">
        <f t="shared" si="177"/>
        <v/>
      </c>
      <c r="AM767" s="176"/>
      <c r="AN767" s="176">
        <f t="shared" si="178"/>
        <v>0</v>
      </c>
      <c r="AO767" s="176"/>
      <c r="AP767" s="176"/>
      <c r="AQ767" s="176"/>
      <c r="AR767" s="176"/>
      <c r="AS767" s="176"/>
      <c r="AT767" s="176"/>
      <c r="AU767" s="176"/>
      <c r="AV767" s="176"/>
      <c r="AW767" s="176"/>
      <c r="AX767" s="176"/>
      <c r="AY767" s="176"/>
      <c r="AZ767" s="176"/>
      <c r="BA767" s="176"/>
      <c r="BB767" s="176"/>
      <c r="BC767" s="176"/>
      <c r="BD767" s="176"/>
      <c r="BE767" s="176"/>
      <c r="BF767" s="176"/>
      <c r="BG767" s="176"/>
      <c r="BH767" s="176"/>
      <c r="BI767" s="176"/>
      <c r="BJ767" s="176"/>
      <c r="BK767" s="176"/>
      <c r="BL767" s="176"/>
      <c r="BM767" s="176"/>
      <c r="BN767" s="176"/>
      <c r="BO767" s="176"/>
      <c r="BP767" s="176"/>
      <c r="BQ767" s="176"/>
      <c r="BR767" s="176"/>
      <c r="BS767" s="176"/>
      <c r="BT767" s="176"/>
      <c r="BU767" s="176"/>
      <c r="BV767" s="176"/>
      <c r="BW767" s="176"/>
      <c r="BX767" s="176"/>
      <c r="BY767" s="176"/>
      <c r="BZ767" s="176"/>
      <c r="CA767" s="176"/>
      <c r="CB767" s="176"/>
      <c r="CC767" s="176"/>
      <c r="CD767" s="176"/>
      <c r="CE767" s="176"/>
      <c r="CF767" s="176"/>
      <c r="CG767" s="176"/>
      <c r="CH767" s="176"/>
      <c r="CI767" s="176"/>
      <c r="CJ767" s="176"/>
      <c r="CK767" s="176"/>
      <c r="CL767" s="176"/>
      <c r="CM767" s="176"/>
      <c r="CN767" s="176"/>
      <c r="CO767" s="176"/>
      <c r="CP767" s="176"/>
      <c r="CQ767" s="176"/>
      <c r="CR767" s="176"/>
      <c r="CS767" s="176"/>
      <c r="CT767" s="176"/>
      <c r="CU767" s="176"/>
      <c r="CV767" s="176"/>
      <c r="CW767" s="176"/>
    </row>
    <row r="768" spans="1:101" s="179" customFormat="1" ht="20.100000000000001" customHeight="1">
      <c r="A768" s="657">
        <f t="shared" si="179"/>
        <v>725</v>
      </c>
      <c r="B768" s="196" t="str">
        <f t="shared" si="174"/>
        <v>Swansea Bay UHB</v>
      </c>
      <c r="C768" s="89"/>
      <c r="D768" s="89"/>
      <c r="E768" s="89"/>
      <c r="F768" s="89"/>
      <c r="G768" s="89"/>
      <c r="H768" s="197">
        <f t="shared" si="175"/>
        <v>0</v>
      </c>
      <c r="I768" s="197"/>
      <c r="J768" s="89"/>
      <c r="K768" s="90"/>
      <c r="L768" s="90"/>
      <c r="M768" s="89"/>
      <c r="N768" s="89"/>
      <c r="O768" s="89"/>
      <c r="P768" s="89"/>
      <c r="Q768" s="89"/>
      <c r="R768" s="122"/>
      <c r="S768" s="122"/>
      <c r="T768" s="122"/>
      <c r="U768" s="123"/>
      <c r="V768" s="123"/>
      <c r="W768" s="123"/>
      <c r="X768" s="122"/>
      <c r="Y768" s="122"/>
      <c r="Z768" s="122"/>
      <c r="AA768" s="122"/>
      <c r="AB768" s="122"/>
      <c r="AC768" s="122"/>
      <c r="AD768" s="197">
        <f t="shared" si="168"/>
        <v>0</v>
      </c>
      <c r="AE768" s="196" t="str">
        <f t="shared" si="180"/>
        <v/>
      </c>
      <c r="AF768" s="196" t="str">
        <f t="shared" si="169"/>
        <v/>
      </c>
      <c r="AG768" s="196" t="str">
        <f t="shared" si="170"/>
        <v/>
      </c>
      <c r="AH768" s="196" t="str">
        <f t="shared" si="171"/>
        <v/>
      </c>
      <c r="AI768" s="196" t="str">
        <f t="shared" si="172"/>
        <v/>
      </c>
      <c r="AJ768" s="196" t="str">
        <f t="shared" si="173"/>
        <v/>
      </c>
      <c r="AK768" s="196" t="str">
        <f t="shared" si="176"/>
        <v/>
      </c>
      <c r="AL768" s="196" t="str">
        <f t="shared" si="177"/>
        <v/>
      </c>
      <c r="AM768" s="176"/>
      <c r="AN768" s="176">
        <f t="shared" si="178"/>
        <v>0</v>
      </c>
      <c r="AO768" s="176"/>
      <c r="AP768" s="176"/>
      <c r="AQ768" s="176"/>
      <c r="AR768" s="176"/>
      <c r="AS768" s="176"/>
      <c r="AT768" s="176"/>
      <c r="AU768" s="176"/>
      <c r="AV768" s="176"/>
      <c r="AW768" s="176"/>
      <c r="AX768" s="176"/>
      <c r="AY768" s="176"/>
      <c r="AZ768" s="176"/>
      <c r="BA768" s="176"/>
      <c r="BB768" s="176"/>
      <c r="BC768" s="176"/>
      <c r="BD768" s="176"/>
      <c r="BE768" s="176"/>
      <c r="BF768" s="176"/>
      <c r="BG768" s="176"/>
      <c r="BH768" s="176"/>
      <c r="BI768" s="176"/>
      <c r="BJ768" s="176"/>
      <c r="BK768" s="176"/>
      <c r="BL768" s="176"/>
      <c r="BM768" s="176"/>
      <c r="BN768" s="176"/>
      <c r="BO768" s="176"/>
      <c r="BP768" s="176"/>
      <c r="BQ768" s="176"/>
      <c r="BR768" s="176"/>
      <c r="BS768" s="176"/>
      <c r="BT768" s="176"/>
      <c r="BU768" s="176"/>
      <c r="BV768" s="176"/>
      <c r="BW768" s="176"/>
      <c r="BX768" s="176"/>
      <c r="BY768" s="176"/>
      <c r="BZ768" s="176"/>
      <c r="CA768" s="176"/>
      <c r="CB768" s="176"/>
      <c r="CC768" s="176"/>
      <c r="CD768" s="176"/>
      <c r="CE768" s="176"/>
      <c r="CF768" s="176"/>
      <c r="CG768" s="176"/>
      <c r="CH768" s="176"/>
      <c r="CI768" s="176"/>
      <c r="CJ768" s="176"/>
      <c r="CK768" s="176"/>
      <c r="CL768" s="176"/>
      <c r="CM768" s="176"/>
      <c r="CN768" s="176"/>
      <c r="CO768" s="176"/>
      <c r="CP768" s="176"/>
      <c r="CQ768" s="176"/>
      <c r="CR768" s="176"/>
      <c r="CS768" s="176"/>
      <c r="CT768" s="176"/>
      <c r="CU768" s="176"/>
      <c r="CV768" s="176"/>
      <c r="CW768" s="176"/>
    </row>
    <row r="769" spans="1:101" s="179" customFormat="1" ht="20.100000000000001" customHeight="1">
      <c r="A769" s="657">
        <f t="shared" si="179"/>
        <v>726</v>
      </c>
      <c r="B769" s="196" t="str">
        <f t="shared" si="174"/>
        <v>Swansea Bay UHB</v>
      </c>
      <c r="C769" s="89"/>
      <c r="D769" s="89"/>
      <c r="E769" s="89"/>
      <c r="F769" s="89"/>
      <c r="G769" s="89"/>
      <c r="H769" s="197">
        <f t="shared" si="175"/>
        <v>0</v>
      </c>
      <c r="I769" s="197"/>
      <c r="J769" s="89"/>
      <c r="K769" s="90"/>
      <c r="L769" s="90"/>
      <c r="M769" s="89"/>
      <c r="N769" s="89"/>
      <c r="O769" s="89"/>
      <c r="P769" s="89"/>
      <c r="Q769" s="89"/>
      <c r="R769" s="122"/>
      <c r="S769" s="122"/>
      <c r="T769" s="122"/>
      <c r="U769" s="123"/>
      <c r="V769" s="123"/>
      <c r="W769" s="123"/>
      <c r="X769" s="122"/>
      <c r="Y769" s="122"/>
      <c r="Z769" s="122"/>
      <c r="AA769" s="122"/>
      <c r="AB769" s="122"/>
      <c r="AC769" s="122"/>
      <c r="AD769" s="197">
        <f t="shared" si="168"/>
        <v>0</v>
      </c>
      <c r="AE769" s="196" t="str">
        <f t="shared" si="180"/>
        <v/>
      </c>
      <c r="AF769" s="196" t="str">
        <f t="shared" si="169"/>
        <v/>
      </c>
      <c r="AG769" s="196" t="str">
        <f t="shared" si="170"/>
        <v/>
      </c>
      <c r="AH769" s="196" t="str">
        <f t="shared" si="171"/>
        <v/>
      </c>
      <c r="AI769" s="196" t="str">
        <f t="shared" si="172"/>
        <v/>
      </c>
      <c r="AJ769" s="196" t="str">
        <f t="shared" si="173"/>
        <v/>
      </c>
      <c r="AK769" s="196" t="str">
        <f t="shared" si="176"/>
        <v/>
      </c>
      <c r="AL769" s="196" t="str">
        <f t="shared" si="177"/>
        <v/>
      </c>
      <c r="AM769" s="176"/>
      <c r="AN769" s="176">
        <f t="shared" si="178"/>
        <v>0</v>
      </c>
      <c r="AO769" s="176"/>
      <c r="AP769" s="176"/>
      <c r="AQ769" s="176"/>
      <c r="AR769" s="176"/>
      <c r="AS769" s="176"/>
      <c r="AT769" s="176"/>
      <c r="AU769" s="176"/>
      <c r="AV769" s="176"/>
      <c r="AW769" s="176"/>
      <c r="AX769" s="176"/>
      <c r="AY769" s="176"/>
      <c r="AZ769" s="176"/>
      <c r="BA769" s="176"/>
      <c r="BB769" s="176"/>
      <c r="BC769" s="176"/>
      <c r="BD769" s="176"/>
      <c r="BE769" s="176"/>
      <c r="BF769" s="176"/>
      <c r="BG769" s="176"/>
      <c r="BH769" s="176"/>
      <c r="BI769" s="176"/>
      <c r="BJ769" s="176"/>
      <c r="BK769" s="176"/>
      <c r="BL769" s="176"/>
      <c r="BM769" s="176"/>
      <c r="BN769" s="176"/>
      <c r="BO769" s="176"/>
      <c r="BP769" s="176"/>
      <c r="BQ769" s="176"/>
      <c r="BR769" s="176"/>
      <c r="BS769" s="176"/>
      <c r="BT769" s="176"/>
      <c r="BU769" s="176"/>
      <c r="BV769" s="176"/>
      <c r="BW769" s="176"/>
      <c r="BX769" s="176"/>
      <c r="BY769" s="176"/>
      <c r="BZ769" s="176"/>
      <c r="CA769" s="176"/>
      <c r="CB769" s="176"/>
      <c r="CC769" s="176"/>
      <c r="CD769" s="176"/>
      <c r="CE769" s="176"/>
      <c r="CF769" s="176"/>
      <c r="CG769" s="176"/>
      <c r="CH769" s="176"/>
      <c r="CI769" s="176"/>
      <c r="CJ769" s="176"/>
      <c r="CK769" s="176"/>
      <c r="CL769" s="176"/>
      <c r="CM769" s="176"/>
      <c r="CN769" s="176"/>
      <c r="CO769" s="176"/>
      <c r="CP769" s="176"/>
      <c r="CQ769" s="176"/>
      <c r="CR769" s="176"/>
      <c r="CS769" s="176"/>
      <c r="CT769" s="176"/>
      <c r="CU769" s="176"/>
      <c r="CV769" s="176"/>
      <c r="CW769" s="176"/>
    </row>
    <row r="770" spans="1:101" s="179" customFormat="1" ht="20.100000000000001" customHeight="1">
      <c r="A770" s="657">
        <f t="shared" si="179"/>
        <v>727</v>
      </c>
      <c r="B770" s="196" t="str">
        <f t="shared" si="174"/>
        <v>Swansea Bay UHB</v>
      </c>
      <c r="C770" s="89"/>
      <c r="D770" s="89"/>
      <c r="E770" s="89"/>
      <c r="F770" s="89"/>
      <c r="G770" s="89"/>
      <c r="H770" s="197">
        <f t="shared" si="175"/>
        <v>0</v>
      </c>
      <c r="I770" s="197"/>
      <c r="J770" s="89"/>
      <c r="K770" s="90"/>
      <c r="L770" s="90"/>
      <c r="M770" s="89"/>
      <c r="N770" s="89"/>
      <c r="O770" s="89"/>
      <c r="P770" s="89"/>
      <c r="Q770" s="89"/>
      <c r="R770" s="122"/>
      <c r="S770" s="122"/>
      <c r="T770" s="122"/>
      <c r="U770" s="123"/>
      <c r="V770" s="123"/>
      <c r="W770" s="123"/>
      <c r="X770" s="122"/>
      <c r="Y770" s="122"/>
      <c r="Z770" s="122"/>
      <c r="AA770" s="122"/>
      <c r="AB770" s="122"/>
      <c r="AC770" s="122"/>
      <c r="AD770" s="197">
        <f t="shared" si="168"/>
        <v>0</v>
      </c>
      <c r="AE770" s="196" t="str">
        <f t="shared" si="180"/>
        <v/>
      </c>
      <c r="AF770" s="196" t="str">
        <f t="shared" si="169"/>
        <v/>
      </c>
      <c r="AG770" s="196" t="str">
        <f t="shared" si="170"/>
        <v/>
      </c>
      <c r="AH770" s="196" t="str">
        <f t="shared" si="171"/>
        <v/>
      </c>
      <c r="AI770" s="196" t="str">
        <f t="shared" si="172"/>
        <v/>
      </c>
      <c r="AJ770" s="196" t="str">
        <f t="shared" si="173"/>
        <v/>
      </c>
      <c r="AK770" s="196" t="str">
        <f t="shared" si="176"/>
        <v/>
      </c>
      <c r="AL770" s="196" t="str">
        <f t="shared" si="177"/>
        <v/>
      </c>
      <c r="AM770" s="176"/>
      <c r="AN770" s="176">
        <f t="shared" si="178"/>
        <v>0</v>
      </c>
      <c r="AO770" s="176"/>
      <c r="AP770" s="176"/>
      <c r="AQ770" s="176"/>
      <c r="AR770" s="176"/>
      <c r="AS770" s="176"/>
      <c r="AT770" s="176"/>
      <c r="AU770" s="176"/>
      <c r="AV770" s="176"/>
      <c r="AW770" s="176"/>
      <c r="AX770" s="176"/>
      <c r="AY770" s="176"/>
      <c r="AZ770" s="176"/>
      <c r="BA770" s="176"/>
      <c r="BB770" s="176"/>
      <c r="BC770" s="176"/>
      <c r="BD770" s="176"/>
      <c r="BE770" s="176"/>
      <c r="BF770" s="176"/>
      <c r="BG770" s="176"/>
      <c r="BH770" s="176"/>
      <c r="BI770" s="176"/>
      <c r="BJ770" s="176"/>
      <c r="BK770" s="176"/>
      <c r="BL770" s="176"/>
      <c r="BM770" s="176"/>
      <c r="BN770" s="176"/>
      <c r="BO770" s="176"/>
      <c r="BP770" s="176"/>
      <c r="BQ770" s="176"/>
      <c r="BR770" s="176"/>
      <c r="BS770" s="176"/>
      <c r="BT770" s="176"/>
      <c r="BU770" s="176"/>
      <c r="BV770" s="176"/>
      <c r="BW770" s="176"/>
      <c r="BX770" s="176"/>
      <c r="BY770" s="176"/>
      <c r="BZ770" s="176"/>
      <c r="CA770" s="176"/>
      <c r="CB770" s="176"/>
      <c r="CC770" s="176"/>
      <c r="CD770" s="176"/>
      <c r="CE770" s="176"/>
      <c r="CF770" s="176"/>
      <c r="CG770" s="176"/>
      <c r="CH770" s="176"/>
      <c r="CI770" s="176"/>
      <c r="CJ770" s="176"/>
      <c r="CK770" s="176"/>
      <c r="CL770" s="176"/>
      <c r="CM770" s="176"/>
      <c r="CN770" s="176"/>
      <c r="CO770" s="176"/>
      <c r="CP770" s="176"/>
      <c r="CQ770" s="176"/>
      <c r="CR770" s="176"/>
      <c r="CS770" s="176"/>
      <c r="CT770" s="176"/>
      <c r="CU770" s="176"/>
      <c r="CV770" s="176"/>
      <c r="CW770" s="176"/>
    </row>
    <row r="771" spans="1:101" s="179" customFormat="1" ht="20.100000000000001" customHeight="1">
      <c r="A771" s="657">
        <f t="shared" si="179"/>
        <v>728</v>
      </c>
      <c r="B771" s="196" t="str">
        <f t="shared" si="174"/>
        <v>Swansea Bay UHB</v>
      </c>
      <c r="C771" s="89"/>
      <c r="D771" s="89"/>
      <c r="E771" s="89"/>
      <c r="F771" s="89"/>
      <c r="G771" s="89"/>
      <c r="H771" s="197">
        <f t="shared" si="175"/>
        <v>0</v>
      </c>
      <c r="I771" s="197"/>
      <c r="J771" s="89"/>
      <c r="K771" s="90"/>
      <c r="L771" s="90"/>
      <c r="M771" s="89"/>
      <c r="N771" s="89"/>
      <c r="O771" s="89"/>
      <c r="P771" s="89"/>
      <c r="Q771" s="89"/>
      <c r="R771" s="122"/>
      <c r="S771" s="122"/>
      <c r="T771" s="122"/>
      <c r="U771" s="123"/>
      <c r="V771" s="123"/>
      <c r="W771" s="123"/>
      <c r="X771" s="122"/>
      <c r="Y771" s="122"/>
      <c r="Z771" s="122"/>
      <c r="AA771" s="122"/>
      <c r="AB771" s="122"/>
      <c r="AC771" s="122"/>
      <c r="AD771" s="197">
        <f t="shared" si="168"/>
        <v>0</v>
      </c>
      <c r="AE771" s="196" t="str">
        <f t="shared" si="180"/>
        <v/>
      </c>
      <c r="AF771" s="196" t="str">
        <f t="shared" si="169"/>
        <v/>
      </c>
      <c r="AG771" s="196" t="str">
        <f t="shared" si="170"/>
        <v/>
      </c>
      <c r="AH771" s="196" t="str">
        <f t="shared" si="171"/>
        <v/>
      </c>
      <c r="AI771" s="196" t="str">
        <f t="shared" si="172"/>
        <v/>
      </c>
      <c r="AJ771" s="196" t="str">
        <f t="shared" si="173"/>
        <v/>
      </c>
      <c r="AK771" s="196" t="str">
        <f t="shared" si="176"/>
        <v/>
      </c>
      <c r="AL771" s="196" t="str">
        <f t="shared" si="177"/>
        <v/>
      </c>
      <c r="AM771" s="176"/>
      <c r="AN771" s="176">
        <f t="shared" si="178"/>
        <v>0</v>
      </c>
      <c r="AO771" s="176"/>
      <c r="AP771" s="176"/>
      <c r="AQ771" s="176"/>
      <c r="AR771" s="176"/>
      <c r="AS771" s="176"/>
      <c r="AT771" s="176"/>
      <c r="AU771" s="176"/>
      <c r="AV771" s="176"/>
      <c r="AW771" s="176"/>
      <c r="AX771" s="176"/>
      <c r="AY771" s="176"/>
      <c r="AZ771" s="176"/>
      <c r="BA771" s="176"/>
      <c r="BB771" s="176"/>
      <c r="BC771" s="176"/>
      <c r="BD771" s="176"/>
      <c r="BE771" s="176"/>
      <c r="BF771" s="176"/>
      <c r="BG771" s="176"/>
      <c r="BH771" s="176"/>
      <c r="BI771" s="176"/>
      <c r="BJ771" s="176"/>
      <c r="BK771" s="176"/>
      <c r="BL771" s="176"/>
      <c r="BM771" s="176"/>
      <c r="BN771" s="176"/>
      <c r="BO771" s="176"/>
      <c r="BP771" s="176"/>
      <c r="BQ771" s="176"/>
      <c r="BR771" s="176"/>
      <c r="BS771" s="176"/>
      <c r="BT771" s="176"/>
      <c r="BU771" s="176"/>
      <c r="BV771" s="176"/>
      <c r="BW771" s="176"/>
      <c r="BX771" s="176"/>
      <c r="BY771" s="176"/>
      <c r="BZ771" s="176"/>
      <c r="CA771" s="176"/>
      <c r="CB771" s="176"/>
      <c r="CC771" s="176"/>
      <c r="CD771" s="176"/>
      <c r="CE771" s="176"/>
      <c r="CF771" s="176"/>
      <c r="CG771" s="176"/>
      <c r="CH771" s="176"/>
      <c r="CI771" s="176"/>
      <c r="CJ771" s="176"/>
      <c r="CK771" s="176"/>
      <c r="CL771" s="176"/>
      <c r="CM771" s="176"/>
      <c r="CN771" s="176"/>
      <c r="CO771" s="176"/>
      <c r="CP771" s="176"/>
      <c r="CQ771" s="176"/>
      <c r="CR771" s="176"/>
      <c r="CS771" s="176"/>
      <c r="CT771" s="176"/>
      <c r="CU771" s="176"/>
      <c r="CV771" s="176"/>
      <c r="CW771" s="176"/>
    </row>
    <row r="772" spans="1:101" s="179" customFormat="1" ht="20.100000000000001" customHeight="1">
      <c r="A772" s="657">
        <f t="shared" si="179"/>
        <v>729</v>
      </c>
      <c r="B772" s="196" t="str">
        <f t="shared" si="174"/>
        <v>Swansea Bay UHB</v>
      </c>
      <c r="C772" s="89"/>
      <c r="D772" s="89"/>
      <c r="E772" s="89"/>
      <c r="F772" s="89"/>
      <c r="G772" s="89"/>
      <c r="H772" s="197">
        <f t="shared" si="175"/>
        <v>0</v>
      </c>
      <c r="I772" s="197"/>
      <c r="J772" s="89"/>
      <c r="K772" s="90"/>
      <c r="L772" s="90"/>
      <c r="M772" s="89"/>
      <c r="N772" s="89"/>
      <c r="O772" s="89"/>
      <c r="P772" s="89"/>
      <c r="Q772" s="89"/>
      <c r="R772" s="122"/>
      <c r="S772" s="122"/>
      <c r="T772" s="122"/>
      <c r="U772" s="123"/>
      <c r="V772" s="123"/>
      <c r="W772" s="123"/>
      <c r="X772" s="122"/>
      <c r="Y772" s="122"/>
      <c r="Z772" s="122"/>
      <c r="AA772" s="122"/>
      <c r="AB772" s="122"/>
      <c r="AC772" s="122"/>
      <c r="AD772" s="197">
        <f t="shared" si="168"/>
        <v>0</v>
      </c>
      <c r="AE772" s="196" t="str">
        <f t="shared" si="180"/>
        <v/>
      </c>
      <c r="AF772" s="196" t="str">
        <f t="shared" si="169"/>
        <v/>
      </c>
      <c r="AG772" s="196" t="str">
        <f t="shared" si="170"/>
        <v/>
      </c>
      <c r="AH772" s="196" t="str">
        <f t="shared" si="171"/>
        <v/>
      </c>
      <c r="AI772" s="196" t="str">
        <f t="shared" si="172"/>
        <v/>
      </c>
      <c r="AJ772" s="196" t="str">
        <f t="shared" si="173"/>
        <v/>
      </c>
      <c r="AK772" s="196" t="str">
        <f t="shared" si="176"/>
        <v/>
      </c>
      <c r="AL772" s="196" t="str">
        <f t="shared" si="177"/>
        <v/>
      </c>
      <c r="AM772" s="176"/>
      <c r="AN772" s="176">
        <f t="shared" si="178"/>
        <v>0</v>
      </c>
      <c r="AO772" s="176"/>
      <c r="AP772" s="176"/>
      <c r="AQ772" s="176"/>
      <c r="AR772" s="176"/>
      <c r="AS772" s="176"/>
      <c r="AT772" s="176"/>
      <c r="AU772" s="176"/>
      <c r="AV772" s="176"/>
      <c r="AW772" s="176"/>
      <c r="AX772" s="176"/>
      <c r="AY772" s="176"/>
      <c r="AZ772" s="176"/>
      <c r="BA772" s="176"/>
      <c r="BB772" s="176"/>
      <c r="BC772" s="176"/>
      <c r="BD772" s="176"/>
      <c r="BE772" s="176"/>
      <c r="BF772" s="176"/>
      <c r="BG772" s="176"/>
      <c r="BH772" s="176"/>
      <c r="BI772" s="176"/>
      <c r="BJ772" s="176"/>
      <c r="BK772" s="176"/>
      <c r="BL772" s="176"/>
      <c r="BM772" s="176"/>
      <c r="BN772" s="176"/>
      <c r="BO772" s="176"/>
      <c r="BP772" s="176"/>
      <c r="BQ772" s="176"/>
      <c r="BR772" s="176"/>
      <c r="BS772" s="176"/>
      <c r="BT772" s="176"/>
      <c r="BU772" s="176"/>
      <c r="BV772" s="176"/>
      <c r="BW772" s="176"/>
      <c r="BX772" s="176"/>
      <c r="BY772" s="176"/>
      <c r="BZ772" s="176"/>
      <c r="CA772" s="176"/>
      <c r="CB772" s="176"/>
      <c r="CC772" s="176"/>
      <c r="CD772" s="176"/>
      <c r="CE772" s="176"/>
      <c r="CF772" s="176"/>
      <c r="CG772" s="176"/>
      <c r="CH772" s="176"/>
      <c r="CI772" s="176"/>
      <c r="CJ772" s="176"/>
      <c r="CK772" s="176"/>
      <c r="CL772" s="176"/>
      <c r="CM772" s="176"/>
      <c r="CN772" s="176"/>
      <c r="CO772" s="176"/>
      <c r="CP772" s="176"/>
      <c r="CQ772" s="176"/>
      <c r="CR772" s="176"/>
      <c r="CS772" s="176"/>
      <c r="CT772" s="176"/>
      <c r="CU772" s="176"/>
      <c r="CV772" s="176"/>
      <c r="CW772" s="176"/>
    </row>
    <row r="773" spans="1:101" s="179" customFormat="1" ht="20.100000000000001" customHeight="1">
      <c r="A773" s="657">
        <f t="shared" si="179"/>
        <v>730</v>
      </c>
      <c r="B773" s="196" t="str">
        <f t="shared" si="174"/>
        <v>Swansea Bay UHB</v>
      </c>
      <c r="C773" s="89"/>
      <c r="D773" s="89"/>
      <c r="E773" s="89"/>
      <c r="F773" s="89"/>
      <c r="G773" s="89"/>
      <c r="H773" s="197">
        <f t="shared" si="175"/>
        <v>0</v>
      </c>
      <c r="I773" s="197"/>
      <c r="J773" s="89"/>
      <c r="K773" s="90"/>
      <c r="L773" s="90"/>
      <c r="M773" s="89"/>
      <c r="N773" s="89"/>
      <c r="O773" s="89"/>
      <c r="P773" s="89"/>
      <c r="Q773" s="89"/>
      <c r="R773" s="122"/>
      <c r="S773" s="122"/>
      <c r="T773" s="122"/>
      <c r="U773" s="123"/>
      <c r="V773" s="123"/>
      <c r="W773" s="123"/>
      <c r="X773" s="122"/>
      <c r="Y773" s="122"/>
      <c r="Z773" s="122"/>
      <c r="AA773" s="122"/>
      <c r="AB773" s="122"/>
      <c r="AC773" s="122"/>
      <c r="AD773" s="197">
        <f t="shared" si="168"/>
        <v>0</v>
      </c>
      <c r="AE773" s="196" t="str">
        <f t="shared" si="180"/>
        <v/>
      </c>
      <c r="AF773" s="196" t="str">
        <f t="shared" si="169"/>
        <v/>
      </c>
      <c r="AG773" s="196" t="str">
        <f t="shared" si="170"/>
        <v/>
      </c>
      <c r="AH773" s="196" t="str">
        <f t="shared" si="171"/>
        <v/>
      </c>
      <c r="AI773" s="196" t="str">
        <f t="shared" si="172"/>
        <v/>
      </c>
      <c r="AJ773" s="196" t="str">
        <f t="shared" si="173"/>
        <v/>
      </c>
      <c r="AK773" s="196" t="str">
        <f t="shared" si="176"/>
        <v/>
      </c>
      <c r="AL773" s="196" t="str">
        <f t="shared" si="177"/>
        <v/>
      </c>
      <c r="AM773" s="176"/>
      <c r="AN773" s="176">
        <f t="shared" si="178"/>
        <v>0</v>
      </c>
      <c r="AO773" s="176"/>
      <c r="AP773" s="176"/>
      <c r="AQ773" s="176"/>
      <c r="AR773" s="176"/>
      <c r="AS773" s="176"/>
      <c r="AT773" s="176"/>
      <c r="AU773" s="176"/>
      <c r="AV773" s="176"/>
      <c r="AW773" s="176"/>
      <c r="AX773" s="176"/>
      <c r="AY773" s="176"/>
      <c r="AZ773" s="176"/>
      <c r="BA773" s="176"/>
      <c r="BB773" s="176"/>
      <c r="BC773" s="176"/>
      <c r="BD773" s="176"/>
      <c r="BE773" s="176"/>
      <c r="BF773" s="176"/>
      <c r="BG773" s="176"/>
      <c r="BH773" s="176"/>
      <c r="BI773" s="176"/>
      <c r="BJ773" s="176"/>
      <c r="BK773" s="176"/>
      <c r="BL773" s="176"/>
      <c r="BM773" s="176"/>
      <c r="BN773" s="176"/>
      <c r="BO773" s="176"/>
      <c r="BP773" s="176"/>
      <c r="BQ773" s="176"/>
      <c r="BR773" s="176"/>
      <c r="BS773" s="176"/>
      <c r="BT773" s="176"/>
      <c r="BU773" s="176"/>
      <c r="BV773" s="176"/>
      <c r="BW773" s="176"/>
      <c r="BX773" s="176"/>
      <c r="BY773" s="176"/>
      <c r="BZ773" s="176"/>
      <c r="CA773" s="176"/>
      <c r="CB773" s="176"/>
      <c r="CC773" s="176"/>
      <c r="CD773" s="176"/>
      <c r="CE773" s="176"/>
      <c r="CF773" s="176"/>
      <c r="CG773" s="176"/>
      <c r="CH773" s="176"/>
      <c r="CI773" s="176"/>
      <c r="CJ773" s="176"/>
      <c r="CK773" s="176"/>
      <c r="CL773" s="176"/>
      <c r="CM773" s="176"/>
      <c r="CN773" s="176"/>
      <c r="CO773" s="176"/>
      <c r="CP773" s="176"/>
      <c r="CQ773" s="176"/>
      <c r="CR773" s="176"/>
      <c r="CS773" s="176"/>
      <c r="CT773" s="176"/>
      <c r="CU773" s="176"/>
      <c r="CV773" s="176"/>
      <c r="CW773" s="176"/>
    </row>
    <row r="774" spans="1:101" s="179" customFormat="1" ht="20.100000000000001" customHeight="1">
      <c r="A774" s="657">
        <f t="shared" si="179"/>
        <v>731</v>
      </c>
      <c r="B774" s="196" t="str">
        <f t="shared" si="174"/>
        <v>Swansea Bay UHB</v>
      </c>
      <c r="C774" s="89"/>
      <c r="D774" s="89"/>
      <c r="E774" s="89"/>
      <c r="F774" s="89"/>
      <c r="G774" s="89"/>
      <c r="H774" s="197">
        <f t="shared" si="175"/>
        <v>0</v>
      </c>
      <c r="I774" s="197"/>
      <c r="J774" s="89"/>
      <c r="K774" s="90"/>
      <c r="L774" s="90"/>
      <c r="M774" s="89"/>
      <c r="N774" s="89"/>
      <c r="O774" s="89"/>
      <c r="P774" s="89"/>
      <c r="Q774" s="89"/>
      <c r="R774" s="122"/>
      <c r="S774" s="122"/>
      <c r="T774" s="122"/>
      <c r="U774" s="123"/>
      <c r="V774" s="123"/>
      <c r="W774" s="123"/>
      <c r="X774" s="122"/>
      <c r="Y774" s="122"/>
      <c r="Z774" s="122"/>
      <c r="AA774" s="122"/>
      <c r="AB774" s="122"/>
      <c r="AC774" s="122"/>
      <c r="AD774" s="197">
        <f t="shared" si="168"/>
        <v>0</v>
      </c>
      <c r="AE774" s="196" t="str">
        <f t="shared" si="180"/>
        <v/>
      </c>
      <c r="AF774" s="196" t="str">
        <f t="shared" si="169"/>
        <v/>
      </c>
      <c r="AG774" s="196" t="str">
        <f t="shared" si="170"/>
        <v/>
      </c>
      <c r="AH774" s="196" t="str">
        <f t="shared" si="171"/>
        <v/>
      </c>
      <c r="AI774" s="196" t="str">
        <f t="shared" si="172"/>
        <v/>
      </c>
      <c r="AJ774" s="196" t="str">
        <f t="shared" si="173"/>
        <v/>
      </c>
      <c r="AK774" s="196" t="str">
        <f t="shared" si="176"/>
        <v/>
      </c>
      <c r="AL774" s="196" t="str">
        <f t="shared" si="177"/>
        <v/>
      </c>
      <c r="AM774" s="176"/>
      <c r="AN774" s="176">
        <f t="shared" si="178"/>
        <v>0</v>
      </c>
      <c r="AO774" s="176"/>
      <c r="AP774" s="176"/>
      <c r="AQ774" s="176"/>
      <c r="AR774" s="176"/>
      <c r="AS774" s="176"/>
      <c r="AT774" s="176"/>
      <c r="AU774" s="176"/>
      <c r="AV774" s="176"/>
      <c r="AW774" s="176"/>
      <c r="AX774" s="176"/>
      <c r="AY774" s="176"/>
      <c r="AZ774" s="176"/>
      <c r="BA774" s="176"/>
      <c r="BB774" s="176"/>
      <c r="BC774" s="176"/>
      <c r="BD774" s="176"/>
      <c r="BE774" s="176"/>
      <c r="BF774" s="176"/>
      <c r="BG774" s="176"/>
      <c r="BH774" s="176"/>
      <c r="BI774" s="176"/>
      <c r="BJ774" s="176"/>
      <c r="BK774" s="176"/>
      <c r="BL774" s="176"/>
      <c r="BM774" s="176"/>
      <c r="BN774" s="176"/>
      <c r="BO774" s="176"/>
      <c r="BP774" s="176"/>
      <c r="BQ774" s="176"/>
      <c r="BR774" s="176"/>
      <c r="BS774" s="176"/>
      <c r="BT774" s="176"/>
      <c r="BU774" s="176"/>
      <c r="BV774" s="176"/>
      <c r="BW774" s="176"/>
      <c r="BX774" s="176"/>
      <c r="BY774" s="176"/>
      <c r="BZ774" s="176"/>
      <c r="CA774" s="176"/>
      <c r="CB774" s="176"/>
      <c r="CC774" s="176"/>
      <c r="CD774" s="176"/>
      <c r="CE774" s="176"/>
      <c r="CF774" s="176"/>
      <c r="CG774" s="176"/>
      <c r="CH774" s="176"/>
      <c r="CI774" s="176"/>
      <c r="CJ774" s="176"/>
      <c r="CK774" s="176"/>
      <c r="CL774" s="176"/>
      <c r="CM774" s="176"/>
      <c r="CN774" s="176"/>
      <c r="CO774" s="176"/>
      <c r="CP774" s="176"/>
      <c r="CQ774" s="176"/>
      <c r="CR774" s="176"/>
      <c r="CS774" s="176"/>
      <c r="CT774" s="176"/>
      <c r="CU774" s="176"/>
      <c r="CV774" s="176"/>
      <c r="CW774" s="176"/>
    </row>
    <row r="775" spans="1:101" s="179" customFormat="1" ht="20.100000000000001" customHeight="1">
      <c r="A775" s="657">
        <f t="shared" si="179"/>
        <v>732</v>
      </c>
      <c r="B775" s="196" t="str">
        <f t="shared" si="174"/>
        <v>Swansea Bay UHB</v>
      </c>
      <c r="C775" s="89"/>
      <c r="D775" s="89"/>
      <c r="E775" s="89"/>
      <c r="F775" s="89"/>
      <c r="G775" s="89"/>
      <c r="H775" s="197">
        <f t="shared" si="175"/>
        <v>0</v>
      </c>
      <c r="I775" s="197"/>
      <c r="J775" s="89"/>
      <c r="K775" s="90"/>
      <c r="L775" s="90"/>
      <c r="M775" s="89"/>
      <c r="N775" s="89"/>
      <c r="O775" s="89"/>
      <c r="P775" s="89"/>
      <c r="Q775" s="89"/>
      <c r="R775" s="122"/>
      <c r="S775" s="122"/>
      <c r="T775" s="122"/>
      <c r="U775" s="123"/>
      <c r="V775" s="123"/>
      <c r="W775" s="123"/>
      <c r="X775" s="122"/>
      <c r="Y775" s="122"/>
      <c r="Z775" s="122"/>
      <c r="AA775" s="122"/>
      <c r="AB775" s="122"/>
      <c r="AC775" s="122"/>
      <c r="AD775" s="197">
        <f t="shared" si="168"/>
        <v>0</v>
      </c>
      <c r="AE775" s="196" t="str">
        <f t="shared" si="180"/>
        <v/>
      </c>
      <c r="AF775" s="196" t="str">
        <f t="shared" si="169"/>
        <v/>
      </c>
      <c r="AG775" s="196" t="str">
        <f t="shared" si="170"/>
        <v/>
      </c>
      <c r="AH775" s="196" t="str">
        <f t="shared" si="171"/>
        <v/>
      </c>
      <c r="AI775" s="196" t="str">
        <f t="shared" si="172"/>
        <v/>
      </c>
      <c r="AJ775" s="196" t="str">
        <f t="shared" si="173"/>
        <v/>
      </c>
      <c r="AK775" s="196" t="str">
        <f t="shared" si="176"/>
        <v/>
      </c>
      <c r="AL775" s="196" t="str">
        <f t="shared" si="177"/>
        <v/>
      </c>
      <c r="AM775" s="176"/>
      <c r="AN775" s="176">
        <f t="shared" si="178"/>
        <v>0</v>
      </c>
      <c r="AO775" s="176"/>
      <c r="AP775" s="176"/>
      <c r="AQ775" s="176"/>
      <c r="AR775" s="176"/>
      <c r="AS775" s="176"/>
      <c r="AT775" s="176"/>
      <c r="AU775" s="176"/>
      <c r="AV775" s="176"/>
      <c r="AW775" s="176"/>
      <c r="AX775" s="176"/>
      <c r="AY775" s="176"/>
      <c r="AZ775" s="176"/>
      <c r="BA775" s="176"/>
      <c r="BB775" s="176"/>
      <c r="BC775" s="176"/>
      <c r="BD775" s="176"/>
      <c r="BE775" s="176"/>
      <c r="BF775" s="176"/>
      <c r="BG775" s="176"/>
      <c r="BH775" s="176"/>
      <c r="BI775" s="176"/>
      <c r="BJ775" s="176"/>
      <c r="BK775" s="176"/>
      <c r="BL775" s="176"/>
      <c r="BM775" s="176"/>
      <c r="BN775" s="176"/>
      <c r="BO775" s="176"/>
      <c r="BP775" s="176"/>
      <c r="BQ775" s="176"/>
      <c r="BR775" s="176"/>
      <c r="BS775" s="176"/>
      <c r="BT775" s="176"/>
      <c r="BU775" s="176"/>
      <c r="BV775" s="176"/>
      <c r="BW775" s="176"/>
      <c r="BX775" s="176"/>
      <c r="BY775" s="176"/>
      <c r="BZ775" s="176"/>
      <c r="CA775" s="176"/>
      <c r="CB775" s="176"/>
      <c r="CC775" s="176"/>
      <c r="CD775" s="176"/>
      <c r="CE775" s="176"/>
      <c r="CF775" s="176"/>
      <c r="CG775" s="176"/>
      <c r="CH775" s="176"/>
      <c r="CI775" s="176"/>
      <c r="CJ775" s="176"/>
      <c r="CK775" s="176"/>
      <c r="CL775" s="176"/>
      <c r="CM775" s="176"/>
      <c r="CN775" s="176"/>
      <c r="CO775" s="176"/>
      <c r="CP775" s="176"/>
      <c r="CQ775" s="176"/>
      <c r="CR775" s="176"/>
      <c r="CS775" s="176"/>
      <c r="CT775" s="176"/>
      <c r="CU775" s="176"/>
      <c r="CV775" s="176"/>
      <c r="CW775" s="176"/>
    </row>
    <row r="776" spans="1:101" s="179" customFormat="1" ht="20.100000000000001" customHeight="1">
      <c r="A776" s="657">
        <f t="shared" si="179"/>
        <v>733</v>
      </c>
      <c r="B776" s="196" t="str">
        <f t="shared" si="174"/>
        <v>Swansea Bay UHB</v>
      </c>
      <c r="C776" s="89"/>
      <c r="D776" s="89"/>
      <c r="E776" s="89"/>
      <c r="F776" s="89"/>
      <c r="G776" s="89"/>
      <c r="H776" s="197">
        <f t="shared" si="175"/>
        <v>0</v>
      </c>
      <c r="I776" s="197"/>
      <c r="J776" s="89"/>
      <c r="K776" s="90"/>
      <c r="L776" s="90"/>
      <c r="M776" s="89"/>
      <c r="N776" s="89"/>
      <c r="O776" s="89"/>
      <c r="P776" s="89"/>
      <c r="Q776" s="89"/>
      <c r="R776" s="122"/>
      <c r="S776" s="122"/>
      <c r="T776" s="122"/>
      <c r="U776" s="123"/>
      <c r="V776" s="123"/>
      <c r="W776" s="123"/>
      <c r="X776" s="122"/>
      <c r="Y776" s="122"/>
      <c r="Z776" s="122"/>
      <c r="AA776" s="122"/>
      <c r="AB776" s="122"/>
      <c r="AC776" s="122"/>
      <c r="AD776" s="197">
        <f t="shared" si="168"/>
        <v>0</v>
      </c>
      <c r="AE776" s="196" t="str">
        <f t="shared" si="180"/>
        <v/>
      </c>
      <c r="AF776" s="196" t="str">
        <f t="shared" si="169"/>
        <v/>
      </c>
      <c r="AG776" s="196" t="str">
        <f t="shared" si="170"/>
        <v/>
      </c>
      <c r="AH776" s="196" t="str">
        <f t="shared" si="171"/>
        <v/>
      </c>
      <c r="AI776" s="196" t="str">
        <f t="shared" si="172"/>
        <v/>
      </c>
      <c r="AJ776" s="196" t="str">
        <f t="shared" si="173"/>
        <v/>
      </c>
      <c r="AK776" s="196" t="str">
        <f t="shared" si="176"/>
        <v/>
      </c>
      <c r="AL776" s="196" t="str">
        <f t="shared" si="177"/>
        <v/>
      </c>
      <c r="AM776" s="176"/>
      <c r="AN776" s="176">
        <f t="shared" si="178"/>
        <v>0</v>
      </c>
      <c r="AO776" s="176"/>
      <c r="AP776" s="176"/>
      <c r="AQ776" s="176"/>
      <c r="AR776" s="176"/>
      <c r="AS776" s="176"/>
      <c r="AT776" s="176"/>
      <c r="AU776" s="176"/>
      <c r="AV776" s="176"/>
      <c r="AW776" s="176"/>
      <c r="AX776" s="176"/>
      <c r="AY776" s="176"/>
      <c r="AZ776" s="176"/>
      <c r="BA776" s="176"/>
      <c r="BB776" s="176"/>
      <c r="BC776" s="176"/>
      <c r="BD776" s="176"/>
      <c r="BE776" s="176"/>
      <c r="BF776" s="176"/>
      <c r="BG776" s="176"/>
      <c r="BH776" s="176"/>
      <c r="BI776" s="176"/>
      <c r="BJ776" s="176"/>
      <c r="BK776" s="176"/>
      <c r="BL776" s="176"/>
      <c r="BM776" s="176"/>
      <c r="BN776" s="176"/>
      <c r="BO776" s="176"/>
      <c r="BP776" s="176"/>
      <c r="BQ776" s="176"/>
      <c r="BR776" s="176"/>
      <c r="BS776" s="176"/>
      <c r="BT776" s="176"/>
      <c r="BU776" s="176"/>
      <c r="BV776" s="176"/>
      <c r="BW776" s="176"/>
      <c r="BX776" s="176"/>
      <c r="BY776" s="176"/>
      <c r="BZ776" s="176"/>
      <c r="CA776" s="176"/>
      <c r="CB776" s="176"/>
      <c r="CC776" s="176"/>
      <c r="CD776" s="176"/>
      <c r="CE776" s="176"/>
      <c r="CF776" s="176"/>
      <c r="CG776" s="176"/>
      <c r="CH776" s="176"/>
      <c r="CI776" s="176"/>
      <c r="CJ776" s="176"/>
      <c r="CK776" s="176"/>
      <c r="CL776" s="176"/>
      <c r="CM776" s="176"/>
      <c r="CN776" s="176"/>
      <c r="CO776" s="176"/>
      <c r="CP776" s="176"/>
      <c r="CQ776" s="176"/>
      <c r="CR776" s="176"/>
      <c r="CS776" s="176"/>
      <c r="CT776" s="176"/>
      <c r="CU776" s="176"/>
      <c r="CV776" s="176"/>
      <c r="CW776" s="176"/>
    </row>
    <row r="777" spans="1:101" s="179" customFormat="1" ht="20.100000000000001" customHeight="1">
      <c r="A777" s="657">
        <f t="shared" si="179"/>
        <v>734</v>
      </c>
      <c r="B777" s="196" t="str">
        <f t="shared" si="174"/>
        <v>Swansea Bay UHB</v>
      </c>
      <c r="C777" s="89"/>
      <c r="D777" s="89"/>
      <c r="E777" s="89"/>
      <c r="F777" s="89"/>
      <c r="G777" s="89"/>
      <c r="H777" s="197">
        <f t="shared" si="175"/>
        <v>0</v>
      </c>
      <c r="I777" s="197"/>
      <c r="J777" s="89"/>
      <c r="K777" s="90"/>
      <c r="L777" s="90"/>
      <c r="M777" s="89"/>
      <c r="N777" s="89"/>
      <c r="O777" s="89"/>
      <c r="P777" s="89"/>
      <c r="Q777" s="89"/>
      <c r="R777" s="122"/>
      <c r="S777" s="122"/>
      <c r="T777" s="122"/>
      <c r="U777" s="123"/>
      <c r="V777" s="123"/>
      <c r="W777" s="123"/>
      <c r="X777" s="122"/>
      <c r="Y777" s="122"/>
      <c r="Z777" s="122"/>
      <c r="AA777" s="122"/>
      <c r="AB777" s="122"/>
      <c r="AC777" s="122"/>
      <c r="AD777" s="197">
        <f t="shared" si="168"/>
        <v>0</v>
      </c>
      <c r="AE777" s="196" t="str">
        <f t="shared" si="180"/>
        <v/>
      </c>
      <c r="AF777" s="196" t="str">
        <f t="shared" si="169"/>
        <v/>
      </c>
      <c r="AG777" s="196" t="str">
        <f t="shared" si="170"/>
        <v/>
      </c>
      <c r="AH777" s="196" t="str">
        <f t="shared" si="171"/>
        <v/>
      </c>
      <c r="AI777" s="196" t="str">
        <f t="shared" si="172"/>
        <v/>
      </c>
      <c r="AJ777" s="196" t="str">
        <f t="shared" si="173"/>
        <v/>
      </c>
      <c r="AK777" s="196" t="str">
        <f t="shared" si="176"/>
        <v/>
      </c>
      <c r="AL777" s="196" t="str">
        <f t="shared" si="177"/>
        <v/>
      </c>
      <c r="AM777" s="176"/>
      <c r="AN777" s="176">
        <f t="shared" si="178"/>
        <v>0</v>
      </c>
      <c r="AO777" s="176"/>
      <c r="AP777" s="176"/>
      <c r="AQ777" s="176"/>
      <c r="AR777" s="176"/>
      <c r="AS777" s="176"/>
      <c r="AT777" s="176"/>
      <c r="AU777" s="176"/>
      <c r="AV777" s="176"/>
      <c r="AW777" s="176"/>
      <c r="AX777" s="176"/>
      <c r="AY777" s="176"/>
      <c r="AZ777" s="176"/>
      <c r="BA777" s="176"/>
      <c r="BB777" s="176"/>
      <c r="BC777" s="176"/>
      <c r="BD777" s="176"/>
      <c r="BE777" s="176"/>
      <c r="BF777" s="176"/>
      <c r="BG777" s="176"/>
      <c r="BH777" s="176"/>
      <c r="BI777" s="176"/>
      <c r="BJ777" s="176"/>
      <c r="BK777" s="176"/>
      <c r="BL777" s="176"/>
      <c r="BM777" s="176"/>
      <c r="BN777" s="176"/>
      <c r="BO777" s="176"/>
      <c r="BP777" s="176"/>
      <c r="BQ777" s="176"/>
      <c r="BR777" s="176"/>
      <c r="BS777" s="176"/>
      <c r="BT777" s="176"/>
      <c r="BU777" s="176"/>
      <c r="BV777" s="176"/>
      <c r="BW777" s="176"/>
      <c r="BX777" s="176"/>
      <c r="BY777" s="176"/>
      <c r="BZ777" s="176"/>
      <c r="CA777" s="176"/>
      <c r="CB777" s="176"/>
      <c r="CC777" s="176"/>
      <c r="CD777" s="176"/>
      <c r="CE777" s="176"/>
      <c r="CF777" s="176"/>
      <c r="CG777" s="176"/>
      <c r="CH777" s="176"/>
      <c r="CI777" s="176"/>
      <c r="CJ777" s="176"/>
      <c r="CK777" s="176"/>
      <c r="CL777" s="176"/>
      <c r="CM777" s="176"/>
      <c r="CN777" s="176"/>
      <c r="CO777" s="176"/>
      <c r="CP777" s="176"/>
      <c r="CQ777" s="176"/>
      <c r="CR777" s="176"/>
      <c r="CS777" s="176"/>
      <c r="CT777" s="176"/>
      <c r="CU777" s="176"/>
      <c r="CV777" s="176"/>
      <c r="CW777" s="176"/>
    </row>
    <row r="778" spans="1:101" s="179" customFormat="1" ht="20.100000000000001" customHeight="1">
      <c r="A778" s="657">
        <f t="shared" si="179"/>
        <v>735</v>
      </c>
      <c r="B778" s="196" t="str">
        <f t="shared" si="174"/>
        <v>Swansea Bay UHB</v>
      </c>
      <c r="C778" s="89"/>
      <c r="D778" s="89"/>
      <c r="E778" s="89"/>
      <c r="F778" s="89"/>
      <c r="G778" s="89"/>
      <c r="H778" s="197">
        <f t="shared" si="175"/>
        <v>0</v>
      </c>
      <c r="I778" s="197"/>
      <c r="J778" s="89"/>
      <c r="K778" s="90"/>
      <c r="L778" s="90"/>
      <c r="M778" s="89"/>
      <c r="N778" s="89"/>
      <c r="O778" s="89"/>
      <c r="P778" s="89"/>
      <c r="Q778" s="89"/>
      <c r="R778" s="122"/>
      <c r="S778" s="122"/>
      <c r="T778" s="122"/>
      <c r="U778" s="123"/>
      <c r="V778" s="123"/>
      <c r="W778" s="123"/>
      <c r="X778" s="122"/>
      <c r="Y778" s="122"/>
      <c r="Z778" s="122"/>
      <c r="AA778" s="122"/>
      <c r="AB778" s="122"/>
      <c r="AC778" s="122"/>
      <c r="AD778" s="197">
        <f t="shared" si="168"/>
        <v>0</v>
      </c>
      <c r="AE778" s="196" t="str">
        <f t="shared" si="180"/>
        <v/>
      </c>
      <c r="AF778" s="196" t="str">
        <f t="shared" si="169"/>
        <v/>
      </c>
      <c r="AG778" s="196" t="str">
        <f t="shared" si="170"/>
        <v/>
      </c>
      <c r="AH778" s="196" t="str">
        <f t="shared" si="171"/>
        <v/>
      </c>
      <c r="AI778" s="196" t="str">
        <f t="shared" si="172"/>
        <v/>
      </c>
      <c r="AJ778" s="196" t="str">
        <f t="shared" si="173"/>
        <v/>
      </c>
      <c r="AK778" s="196" t="str">
        <f t="shared" si="176"/>
        <v/>
      </c>
      <c r="AL778" s="196" t="str">
        <f t="shared" si="177"/>
        <v/>
      </c>
      <c r="AM778" s="176"/>
      <c r="AN778" s="176">
        <f t="shared" si="178"/>
        <v>0</v>
      </c>
      <c r="AO778" s="176"/>
      <c r="AP778" s="176"/>
      <c r="AQ778" s="176"/>
      <c r="AR778" s="176"/>
      <c r="AS778" s="176"/>
      <c r="AT778" s="176"/>
      <c r="AU778" s="176"/>
      <c r="AV778" s="176"/>
      <c r="AW778" s="176"/>
      <c r="AX778" s="176"/>
      <c r="AY778" s="176"/>
      <c r="AZ778" s="176"/>
      <c r="BA778" s="176"/>
      <c r="BB778" s="176"/>
      <c r="BC778" s="176"/>
      <c r="BD778" s="176"/>
      <c r="BE778" s="176"/>
      <c r="BF778" s="176"/>
      <c r="BG778" s="176"/>
      <c r="BH778" s="176"/>
      <c r="BI778" s="176"/>
      <c r="BJ778" s="176"/>
      <c r="BK778" s="176"/>
      <c r="BL778" s="176"/>
      <c r="BM778" s="176"/>
      <c r="BN778" s="176"/>
      <c r="BO778" s="176"/>
      <c r="BP778" s="176"/>
      <c r="BQ778" s="176"/>
      <c r="BR778" s="176"/>
      <c r="BS778" s="176"/>
      <c r="BT778" s="176"/>
      <c r="BU778" s="176"/>
      <c r="BV778" s="176"/>
      <c r="BW778" s="176"/>
      <c r="BX778" s="176"/>
      <c r="BY778" s="176"/>
      <c r="BZ778" s="176"/>
      <c r="CA778" s="176"/>
      <c r="CB778" s="176"/>
      <c r="CC778" s="176"/>
      <c r="CD778" s="176"/>
      <c r="CE778" s="176"/>
      <c r="CF778" s="176"/>
      <c r="CG778" s="176"/>
      <c r="CH778" s="176"/>
      <c r="CI778" s="176"/>
      <c r="CJ778" s="176"/>
      <c r="CK778" s="176"/>
      <c r="CL778" s="176"/>
      <c r="CM778" s="176"/>
      <c r="CN778" s="176"/>
      <c r="CO778" s="176"/>
      <c r="CP778" s="176"/>
      <c r="CQ778" s="176"/>
      <c r="CR778" s="176"/>
      <c r="CS778" s="176"/>
      <c r="CT778" s="176"/>
      <c r="CU778" s="176"/>
      <c r="CV778" s="176"/>
      <c r="CW778" s="176"/>
    </row>
    <row r="779" spans="1:101" s="179" customFormat="1" ht="20.100000000000001" customHeight="1">
      <c r="A779" s="657">
        <f t="shared" si="179"/>
        <v>736</v>
      </c>
      <c r="B779" s="196" t="str">
        <f t="shared" si="174"/>
        <v>Swansea Bay UHB</v>
      </c>
      <c r="C779" s="89"/>
      <c r="D779" s="89"/>
      <c r="E779" s="89"/>
      <c r="F779" s="89"/>
      <c r="G779" s="89"/>
      <c r="H779" s="197">
        <f t="shared" si="175"/>
        <v>0</v>
      </c>
      <c r="I779" s="197"/>
      <c r="J779" s="89"/>
      <c r="K779" s="90"/>
      <c r="L779" s="90"/>
      <c r="M779" s="89"/>
      <c r="N779" s="89"/>
      <c r="O779" s="89"/>
      <c r="P779" s="89"/>
      <c r="Q779" s="89"/>
      <c r="R779" s="122"/>
      <c r="S779" s="122"/>
      <c r="T779" s="122"/>
      <c r="U779" s="123"/>
      <c r="V779" s="123"/>
      <c r="W779" s="123"/>
      <c r="X779" s="122"/>
      <c r="Y779" s="122"/>
      <c r="Z779" s="122"/>
      <c r="AA779" s="122"/>
      <c r="AB779" s="122"/>
      <c r="AC779" s="122"/>
      <c r="AD779" s="197">
        <f t="shared" si="168"/>
        <v>0</v>
      </c>
      <c r="AE779" s="196" t="str">
        <f t="shared" si="180"/>
        <v/>
      </c>
      <c r="AF779" s="196" t="str">
        <f t="shared" si="169"/>
        <v/>
      </c>
      <c r="AG779" s="196" t="str">
        <f t="shared" si="170"/>
        <v/>
      </c>
      <c r="AH779" s="196" t="str">
        <f t="shared" si="171"/>
        <v/>
      </c>
      <c r="AI779" s="196" t="str">
        <f t="shared" si="172"/>
        <v/>
      </c>
      <c r="AJ779" s="196" t="str">
        <f t="shared" si="173"/>
        <v/>
      </c>
      <c r="AK779" s="196" t="str">
        <f t="shared" si="176"/>
        <v/>
      </c>
      <c r="AL779" s="196" t="str">
        <f t="shared" si="177"/>
        <v/>
      </c>
      <c r="AM779" s="176"/>
      <c r="AN779" s="176">
        <f t="shared" si="178"/>
        <v>0</v>
      </c>
      <c r="AO779" s="176"/>
      <c r="AP779" s="176"/>
      <c r="AQ779" s="176"/>
      <c r="AR779" s="176"/>
      <c r="AS779" s="176"/>
      <c r="AT779" s="176"/>
      <c r="AU779" s="176"/>
      <c r="AV779" s="176"/>
      <c r="AW779" s="176"/>
      <c r="AX779" s="176"/>
      <c r="AY779" s="176"/>
      <c r="AZ779" s="176"/>
      <c r="BA779" s="176"/>
      <c r="BB779" s="176"/>
      <c r="BC779" s="176"/>
      <c r="BD779" s="176"/>
      <c r="BE779" s="176"/>
      <c r="BF779" s="176"/>
      <c r="BG779" s="176"/>
      <c r="BH779" s="176"/>
      <c r="BI779" s="176"/>
      <c r="BJ779" s="176"/>
      <c r="BK779" s="176"/>
      <c r="BL779" s="176"/>
      <c r="BM779" s="176"/>
      <c r="BN779" s="176"/>
      <c r="BO779" s="176"/>
      <c r="BP779" s="176"/>
      <c r="BQ779" s="176"/>
      <c r="BR779" s="176"/>
      <c r="BS779" s="176"/>
      <c r="BT779" s="176"/>
      <c r="BU779" s="176"/>
      <c r="BV779" s="176"/>
      <c r="BW779" s="176"/>
      <c r="BX779" s="176"/>
      <c r="BY779" s="176"/>
      <c r="BZ779" s="176"/>
      <c r="CA779" s="176"/>
      <c r="CB779" s="176"/>
      <c r="CC779" s="176"/>
      <c r="CD779" s="176"/>
      <c r="CE779" s="176"/>
      <c r="CF779" s="176"/>
      <c r="CG779" s="176"/>
      <c r="CH779" s="176"/>
      <c r="CI779" s="176"/>
      <c r="CJ779" s="176"/>
      <c r="CK779" s="176"/>
      <c r="CL779" s="176"/>
      <c r="CM779" s="176"/>
      <c r="CN779" s="176"/>
      <c r="CO779" s="176"/>
      <c r="CP779" s="176"/>
      <c r="CQ779" s="176"/>
      <c r="CR779" s="176"/>
      <c r="CS779" s="176"/>
      <c r="CT779" s="176"/>
      <c r="CU779" s="176"/>
      <c r="CV779" s="176"/>
      <c r="CW779" s="176"/>
    </row>
    <row r="780" spans="1:101" s="179" customFormat="1" ht="20.100000000000001" customHeight="1">
      <c r="A780" s="657">
        <f t="shared" si="179"/>
        <v>737</v>
      </c>
      <c r="B780" s="196" t="str">
        <f t="shared" si="174"/>
        <v>Swansea Bay UHB</v>
      </c>
      <c r="C780" s="89"/>
      <c r="D780" s="89"/>
      <c r="E780" s="89"/>
      <c r="F780" s="89"/>
      <c r="G780" s="89"/>
      <c r="H780" s="197">
        <f t="shared" si="175"/>
        <v>0</v>
      </c>
      <c r="I780" s="197"/>
      <c r="J780" s="89"/>
      <c r="K780" s="90"/>
      <c r="L780" s="90"/>
      <c r="M780" s="89"/>
      <c r="N780" s="89"/>
      <c r="O780" s="89"/>
      <c r="P780" s="89"/>
      <c r="Q780" s="89"/>
      <c r="R780" s="122"/>
      <c r="S780" s="122"/>
      <c r="T780" s="122"/>
      <c r="U780" s="123"/>
      <c r="V780" s="123"/>
      <c r="W780" s="123"/>
      <c r="X780" s="122"/>
      <c r="Y780" s="122"/>
      <c r="Z780" s="122"/>
      <c r="AA780" s="122"/>
      <c r="AB780" s="122"/>
      <c r="AC780" s="122"/>
      <c r="AD780" s="197">
        <f t="shared" si="168"/>
        <v>0</v>
      </c>
      <c r="AE780" s="196" t="str">
        <f t="shared" si="180"/>
        <v/>
      </c>
      <c r="AF780" s="196" t="str">
        <f t="shared" si="169"/>
        <v/>
      </c>
      <c r="AG780" s="196" t="str">
        <f t="shared" si="170"/>
        <v/>
      </c>
      <c r="AH780" s="196" t="str">
        <f t="shared" si="171"/>
        <v/>
      </c>
      <c r="AI780" s="196" t="str">
        <f t="shared" si="172"/>
        <v/>
      </c>
      <c r="AJ780" s="196" t="str">
        <f t="shared" si="173"/>
        <v/>
      </c>
      <c r="AK780" s="196" t="str">
        <f t="shared" si="176"/>
        <v/>
      </c>
      <c r="AL780" s="196" t="str">
        <f t="shared" si="177"/>
        <v/>
      </c>
      <c r="AM780" s="176"/>
      <c r="AN780" s="176">
        <f t="shared" si="178"/>
        <v>0</v>
      </c>
      <c r="AO780" s="176"/>
      <c r="AP780" s="176"/>
      <c r="AQ780" s="176"/>
      <c r="AR780" s="176"/>
      <c r="AS780" s="176"/>
      <c r="AT780" s="176"/>
      <c r="AU780" s="176"/>
      <c r="AV780" s="176"/>
      <c r="AW780" s="176"/>
      <c r="AX780" s="176"/>
      <c r="AY780" s="176"/>
      <c r="AZ780" s="176"/>
      <c r="BA780" s="176"/>
      <c r="BB780" s="176"/>
      <c r="BC780" s="176"/>
      <c r="BD780" s="176"/>
      <c r="BE780" s="176"/>
      <c r="BF780" s="176"/>
      <c r="BG780" s="176"/>
      <c r="BH780" s="176"/>
      <c r="BI780" s="176"/>
      <c r="BJ780" s="176"/>
      <c r="BK780" s="176"/>
      <c r="BL780" s="176"/>
      <c r="BM780" s="176"/>
      <c r="BN780" s="176"/>
      <c r="BO780" s="176"/>
      <c r="BP780" s="176"/>
      <c r="BQ780" s="176"/>
      <c r="BR780" s="176"/>
      <c r="BS780" s="176"/>
      <c r="BT780" s="176"/>
      <c r="BU780" s="176"/>
      <c r="BV780" s="176"/>
      <c r="BW780" s="176"/>
      <c r="BX780" s="176"/>
      <c r="BY780" s="176"/>
      <c r="BZ780" s="176"/>
      <c r="CA780" s="176"/>
      <c r="CB780" s="176"/>
      <c r="CC780" s="176"/>
      <c r="CD780" s="176"/>
      <c r="CE780" s="176"/>
      <c r="CF780" s="176"/>
      <c r="CG780" s="176"/>
      <c r="CH780" s="176"/>
      <c r="CI780" s="176"/>
      <c r="CJ780" s="176"/>
      <c r="CK780" s="176"/>
      <c r="CL780" s="176"/>
      <c r="CM780" s="176"/>
      <c r="CN780" s="176"/>
      <c r="CO780" s="176"/>
      <c r="CP780" s="176"/>
      <c r="CQ780" s="176"/>
      <c r="CR780" s="176"/>
      <c r="CS780" s="176"/>
      <c r="CT780" s="176"/>
      <c r="CU780" s="176"/>
      <c r="CV780" s="176"/>
      <c r="CW780" s="176"/>
    </row>
    <row r="781" spans="1:101" s="179" customFormat="1" ht="20.100000000000001" customHeight="1">
      <c r="A781" s="657">
        <f t="shared" si="179"/>
        <v>738</v>
      </c>
      <c r="B781" s="196" t="str">
        <f t="shared" si="174"/>
        <v>Swansea Bay UHB</v>
      </c>
      <c r="C781" s="89"/>
      <c r="D781" s="89"/>
      <c r="E781" s="89"/>
      <c r="F781" s="89"/>
      <c r="G781" s="89"/>
      <c r="H781" s="197">
        <f t="shared" si="175"/>
        <v>0</v>
      </c>
      <c r="I781" s="197"/>
      <c r="J781" s="89"/>
      <c r="K781" s="90"/>
      <c r="L781" s="90"/>
      <c r="M781" s="89"/>
      <c r="N781" s="89"/>
      <c r="O781" s="89"/>
      <c r="P781" s="89"/>
      <c r="Q781" s="89"/>
      <c r="R781" s="122"/>
      <c r="S781" s="122"/>
      <c r="T781" s="122"/>
      <c r="U781" s="123"/>
      <c r="V781" s="123"/>
      <c r="W781" s="123"/>
      <c r="X781" s="122"/>
      <c r="Y781" s="122"/>
      <c r="Z781" s="122"/>
      <c r="AA781" s="122"/>
      <c r="AB781" s="122"/>
      <c r="AC781" s="122"/>
      <c r="AD781" s="197">
        <f t="shared" si="168"/>
        <v>0</v>
      </c>
      <c r="AE781" s="196" t="str">
        <f t="shared" si="180"/>
        <v/>
      </c>
      <c r="AF781" s="196" t="str">
        <f t="shared" si="169"/>
        <v/>
      </c>
      <c r="AG781" s="196" t="str">
        <f t="shared" si="170"/>
        <v/>
      </c>
      <c r="AH781" s="196" t="str">
        <f t="shared" si="171"/>
        <v/>
      </c>
      <c r="AI781" s="196" t="str">
        <f t="shared" si="172"/>
        <v/>
      </c>
      <c r="AJ781" s="196" t="str">
        <f t="shared" si="173"/>
        <v/>
      </c>
      <c r="AK781" s="196" t="str">
        <f t="shared" si="176"/>
        <v/>
      </c>
      <c r="AL781" s="196" t="str">
        <f t="shared" si="177"/>
        <v/>
      </c>
      <c r="AM781" s="176"/>
      <c r="AN781" s="176">
        <f t="shared" si="178"/>
        <v>0</v>
      </c>
      <c r="AO781" s="176"/>
      <c r="AP781" s="176"/>
      <c r="AQ781" s="176"/>
      <c r="AR781" s="176"/>
      <c r="AS781" s="176"/>
      <c r="AT781" s="176"/>
      <c r="AU781" s="176"/>
      <c r="AV781" s="176"/>
      <c r="AW781" s="176"/>
      <c r="AX781" s="176"/>
      <c r="AY781" s="176"/>
      <c r="AZ781" s="176"/>
      <c r="BA781" s="176"/>
      <c r="BB781" s="176"/>
      <c r="BC781" s="176"/>
      <c r="BD781" s="176"/>
      <c r="BE781" s="176"/>
      <c r="BF781" s="176"/>
      <c r="BG781" s="176"/>
      <c r="BH781" s="176"/>
      <c r="BI781" s="176"/>
      <c r="BJ781" s="176"/>
      <c r="BK781" s="176"/>
      <c r="BL781" s="176"/>
      <c r="BM781" s="176"/>
      <c r="BN781" s="176"/>
      <c r="BO781" s="176"/>
      <c r="BP781" s="176"/>
      <c r="BQ781" s="176"/>
      <c r="BR781" s="176"/>
      <c r="BS781" s="176"/>
      <c r="BT781" s="176"/>
      <c r="BU781" s="176"/>
      <c r="BV781" s="176"/>
      <c r="BW781" s="176"/>
      <c r="BX781" s="176"/>
      <c r="BY781" s="176"/>
      <c r="BZ781" s="176"/>
      <c r="CA781" s="176"/>
      <c r="CB781" s="176"/>
      <c r="CC781" s="176"/>
      <c r="CD781" s="176"/>
      <c r="CE781" s="176"/>
      <c r="CF781" s="176"/>
      <c r="CG781" s="176"/>
      <c r="CH781" s="176"/>
      <c r="CI781" s="176"/>
      <c r="CJ781" s="176"/>
      <c r="CK781" s="176"/>
      <c r="CL781" s="176"/>
      <c r="CM781" s="176"/>
      <c r="CN781" s="176"/>
      <c r="CO781" s="176"/>
      <c r="CP781" s="176"/>
      <c r="CQ781" s="176"/>
      <c r="CR781" s="176"/>
      <c r="CS781" s="176"/>
      <c r="CT781" s="176"/>
      <c r="CU781" s="176"/>
      <c r="CV781" s="176"/>
      <c r="CW781" s="176"/>
    </row>
    <row r="782" spans="1:101" s="179" customFormat="1" ht="20.100000000000001" customHeight="1">
      <c r="A782" s="657">
        <f t="shared" si="179"/>
        <v>739</v>
      </c>
      <c r="B782" s="196" t="str">
        <f t="shared" si="174"/>
        <v>Swansea Bay UHB</v>
      </c>
      <c r="C782" s="89"/>
      <c r="D782" s="89"/>
      <c r="E782" s="89"/>
      <c r="F782" s="89"/>
      <c r="G782" s="89"/>
      <c r="H782" s="197">
        <f t="shared" si="175"/>
        <v>0</v>
      </c>
      <c r="I782" s="197"/>
      <c r="J782" s="89"/>
      <c r="K782" s="90"/>
      <c r="L782" s="90"/>
      <c r="M782" s="89"/>
      <c r="N782" s="89"/>
      <c r="O782" s="89"/>
      <c r="P782" s="89"/>
      <c r="Q782" s="89"/>
      <c r="R782" s="122"/>
      <c r="S782" s="122"/>
      <c r="T782" s="122"/>
      <c r="U782" s="123"/>
      <c r="V782" s="123"/>
      <c r="W782" s="123"/>
      <c r="X782" s="122"/>
      <c r="Y782" s="122"/>
      <c r="Z782" s="122"/>
      <c r="AA782" s="122"/>
      <c r="AB782" s="122"/>
      <c r="AC782" s="122"/>
      <c r="AD782" s="197">
        <f t="shared" si="168"/>
        <v>0</v>
      </c>
      <c r="AE782" s="196" t="str">
        <f t="shared" si="180"/>
        <v/>
      </c>
      <c r="AF782" s="196" t="str">
        <f t="shared" si="169"/>
        <v/>
      </c>
      <c r="AG782" s="196" t="str">
        <f t="shared" si="170"/>
        <v/>
      </c>
      <c r="AH782" s="196" t="str">
        <f t="shared" si="171"/>
        <v/>
      </c>
      <c r="AI782" s="196" t="str">
        <f t="shared" si="172"/>
        <v/>
      </c>
      <c r="AJ782" s="196" t="str">
        <f t="shared" si="173"/>
        <v/>
      </c>
      <c r="AK782" s="196" t="str">
        <f t="shared" si="176"/>
        <v/>
      </c>
      <c r="AL782" s="196" t="str">
        <f t="shared" si="177"/>
        <v/>
      </c>
      <c r="AM782" s="176"/>
      <c r="AN782" s="176">
        <f t="shared" si="178"/>
        <v>0</v>
      </c>
      <c r="AO782" s="176"/>
      <c r="AP782" s="176"/>
      <c r="AQ782" s="176"/>
      <c r="AR782" s="176"/>
      <c r="AS782" s="176"/>
      <c r="AT782" s="176"/>
      <c r="AU782" s="176"/>
      <c r="AV782" s="176"/>
      <c r="AW782" s="176"/>
      <c r="AX782" s="176"/>
      <c r="AY782" s="176"/>
      <c r="AZ782" s="176"/>
      <c r="BA782" s="176"/>
      <c r="BB782" s="176"/>
      <c r="BC782" s="176"/>
      <c r="BD782" s="176"/>
      <c r="BE782" s="176"/>
      <c r="BF782" s="176"/>
      <c r="BG782" s="176"/>
      <c r="BH782" s="176"/>
      <c r="BI782" s="176"/>
      <c r="BJ782" s="176"/>
      <c r="BK782" s="176"/>
      <c r="BL782" s="176"/>
      <c r="BM782" s="176"/>
      <c r="BN782" s="176"/>
      <c r="BO782" s="176"/>
      <c r="BP782" s="176"/>
      <c r="BQ782" s="176"/>
      <c r="BR782" s="176"/>
      <c r="BS782" s="176"/>
      <c r="BT782" s="176"/>
      <c r="BU782" s="176"/>
      <c r="BV782" s="176"/>
      <c r="BW782" s="176"/>
      <c r="BX782" s="176"/>
      <c r="BY782" s="176"/>
      <c r="BZ782" s="176"/>
      <c r="CA782" s="176"/>
      <c r="CB782" s="176"/>
      <c r="CC782" s="176"/>
      <c r="CD782" s="176"/>
      <c r="CE782" s="176"/>
      <c r="CF782" s="176"/>
      <c r="CG782" s="176"/>
      <c r="CH782" s="176"/>
      <c r="CI782" s="176"/>
      <c r="CJ782" s="176"/>
      <c r="CK782" s="176"/>
      <c r="CL782" s="176"/>
      <c r="CM782" s="176"/>
      <c r="CN782" s="176"/>
      <c r="CO782" s="176"/>
      <c r="CP782" s="176"/>
      <c r="CQ782" s="176"/>
      <c r="CR782" s="176"/>
      <c r="CS782" s="176"/>
      <c r="CT782" s="176"/>
      <c r="CU782" s="176"/>
      <c r="CV782" s="176"/>
      <c r="CW782" s="176"/>
    </row>
    <row r="783" spans="1:101" s="179" customFormat="1" ht="20.100000000000001" customHeight="1">
      <c r="A783" s="657">
        <f t="shared" si="179"/>
        <v>740</v>
      </c>
      <c r="B783" s="196" t="str">
        <f t="shared" si="174"/>
        <v>Swansea Bay UHB</v>
      </c>
      <c r="C783" s="89"/>
      <c r="D783" s="89"/>
      <c r="E783" s="89"/>
      <c r="F783" s="89"/>
      <c r="G783" s="89"/>
      <c r="H783" s="197">
        <f t="shared" si="175"/>
        <v>0</v>
      </c>
      <c r="I783" s="197"/>
      <c r="J783" s="89"/>
      <c r="K783" s="90"/>
      <c r="L783" s="90"/>
      <c r="M783" s="89"/>
      <c r="N783" s="89"/>
      <c r="O783" s="89"/>
      <c r="P783" s="89"/>
      <c r="Q783" s="89"/>
      <c r="R783" s="122"/>
      <c r="S783" s="122"/>
      <c r="T783" s="122"/>
      <c r="U783" s="123"/>
      <c r="V783" s="123"/>
      <c r="W783" s="123"/>
      <c r="X783" s="122"/>
      <c r="Y783" s="122"/>
      <c r="Z783" s="122"/>
      <c r="AA783" s="122"/>
      <c r="AB783" s="122"/>
      <c r="AC783" s="122"/>
      <c r="AD783" s="197">
        <f t="shared" si="168"/>
        <v>0</v>
      </c>
      <c r="AE783" s="196" t="str">
        <f t="shared" si="180"/>
        <v/>
      </c>
      <c r="AF783" s="196" t="str">
        <f t="shared" si="169"/>
        <v/>
      </c>
      <c r="AG783" s="196" t="str">
        <f t="shared" si="170"/>
        <v/>
      </c>
      <c r="AH783" s="196" t="str">
        <f t="shared" si="171"/>
        <v/>
      </c>
      <c r="AI783" s="196" t="str">
        <f t="shared" si="172"/>
        <v/>
      </c>
      <c r="AJ783" s="196" t="str">
        <f t="shared" si="173"/>
        <v/>
      </c>
      <c r="AK783" s="196" t="str">
        <f t="shared" si="176"/>
        <v/>
      </c>
      <c r="AL783" s="196" t="str">
        <f t="shared" si="177"/>
        <v/>
      </c>
      <c r="AM783" s="176"/>
      <c r="AN783" s="176">
        <f t="shared" si="178"/>
        <v>0</v>
      </c>
      <c r="AO783" s="176"/>
      <c r="AP783" s="176"/>
      <c r="AQ783" s="176"/>
      <c r="AR783" s="176"/>
      <c r="AS783" s="176"/>
      <c r="AT783" s="176"/>
      <c r="AU783" s="176"/>
      <c r="AV783" s="176"/>
      <c r="AW783" s="176"/>
      <c r="AX783" s="176"/>
      <c r="AY783" s="176"/>
      <c r="AZ783" s="176"/>
      <c r="BA783" s="176"/>
      <c r="BB783" s="176"/>
      <c r="BC783" s="176"/>
      <c r="BD783" s="176"/>
      <c r="BE783" s="176"/>
      <c r="BF783" s="176"/>
      <c r="BG783" s="176"/>
      <c r="BH783" s="176"/>
      <c r="BI783" s="176"/>
      <c r="BJ783" s="176"/>
      <c r="BK783" s="176"/>
      <c r="BL783" s="176"/>
      <c r="BM783" s="176"/>
      <c r="BN783" s="176"/>
      <c r="BO783" s="176"/>
      <c r="BP783" s="176"/>
      <c r="BQ783" s="176"/>
      <c r="BR783" s="176"/>
      <c r="BS783" s="176"/>
      <c r="BT783" s="176"/>
      <c r="BU783" s="176"/>
      <c r="BV783" s="176"/>
      <c r="BW783" s="176"/>
      <c r="BX783" s="176"/>
      <c r="BY783" s="176"/>
      <c r="BZ783" s="176"/>
      <c r="CA783" s="176"/>
      <c r="CB783" s="176"/>
      <c r="CC783" s="176"/>
      <c r="CD783" s="176"/>
      <c r="CE783" s="176"/>
      <c r="CF783" s="176"/>
      <c r="CG783" s="176"/>
      <c r="CH783" s="176"/>
      <c r="CI783" s="176"/>
      <c r="CJ783" s="176"/>
      <c r="CK783" s="176"/>
      <c r="CL783" s="176"/>
      <c r="CM783" s="176"/>
      <c r="CN783" s="176"/>
      <c r="CO783" s="176"/>
      <c r="CP783" s="176"/>
      <c r="CQ783" s="176"/>
      <c r="CR783" s="176"/>
      <c r="CS783" s="176"/>
      <c r="CT783" s="176"/>
      <c r="CU783" s="176"/>
      <c r="CV783" s="176"/>
      <c r="CW783" s="176"/>
    </row>
    <row r="784" spans="1:101" s="179" customFormat="1" ht="20.100000000000001" customHeight="1">
      <c r="A784" s="657">
        <f t="shared" si="179"/>
        <v>741</v>
      </c>
      <c r="B784" s="196" t="str">
        <f t="shared" si="174"/>
        <v>Swansea Bay UHB</v>
      </c>
      <c r="C784" s="89"/>
      <c r="D784" s="89"/>
      <c r="E784" s="89"/>
      <c r="F784" s="89"/>
      <c r="G784" s="89"/>
      <c r="H784" s="197">
        <f t="shared" si="175"/>
        <v>0</v>
      </c>
      <c r="I784" s="197"/>
      <c r="J784" s="89"/>
      <c r="K784" s="90"/>
      <c r="L784" s="90"/>
      <c r="M784" s="89"/>
      <c r="N784" s="89"/>
      <c r="O784" s="89"/>
      <c r="P784" s="89"/>
      <c r="Q784" s="89"/>
      <c r="R784" s="122"/>
      <c r="S784" s="122"/>
      <c r="T784" s="122"/>
      <c r="U784" s="123"/>
      <c r="V784" s="123"/>
      <c r="W784" s="123"/>
      <c r="X784" s="122"/>
      <c r="Y784" s="122"/>
      <c r="Z784" s="122"/>
      <c r="AA784" s="122"/>
      <c r="AB784" s="122"/>
      <c r="AC784" s="122"/>
      <c r="AD784" s="197">
        <f t="shared" si="168"/>
        <v>0</v>
      </c>
      <c r="AE784" s="196" t="str">
        <f t="shared" si="180"/>
        <v/>
      </c>
      <c r="AF784" s="196" t="str">
        <f t="shared" si="169"/>
        <v/>
      </c>
      <c r="AG784" s="196" t="str">
        <f t="shared" si="170"/>
        <v/>
      </c>
      <c r="AH784" s="196" t="str">
        <f t="shared" si="171"/>
        <v/>
      </c>
      <c r="AI784" s="196" t="str">
        <f t="shared" si="172"/>
        <v/>
      </c>
      <c r="AJ784" s="196" t="str">
        <f t="shared" si="173"/>
        <v/>
      </c>
      <c r="AK784" s="196" t="str">
        <f t="shared" si="176"/>
        <v/>
      </c>
      <c r="AL784" s="196" t="str">
        <f t="shared" si="177"/>
        <v/>
      </c>
      <c r="AM784" s="176"/>
      <c r="AN784" s="176">
        <f t="shared" si="178"/>
        <v>0</v>
      </c>
      <c r="AO784" s="176"/>
      <c r="AP784" s="176"/>
      <c r="AQ784" s="176"/>
      <c r="AR784" s="176"/>
      <c r="AS784" s="176"/>
      <c r="AT784" s="176"/>
      <c r="AU784" s="176"/>
      <c r="AV784" s="176"/>
      <c r="AW784" s="176"/>
      <c r="AX784" s="176"/>
      <c r="AY784" s="176"/>
      <c r="AZ784" s="176"/>
      <c r="BA784" s="176"/>
      <c r="BB784" s="176"/>
      <c r="BC784" s="176"/>
      <c r="BD784" s="176"/>
      <c r="BE784" s="176"/>
      <c r="BF784" s="176"/>
      <c r="BG784" s="176"/>
      <c r="BH784" s="176"/>
      <c r="BI784" s="176"/>
      <c r="BJ784" s="176"/>
      <c r="BK784" s="176"/>
      <c r="BL784" s="176"/>
      <c r="BM784" s="176"/>
      <c r="BN784" s="176"/>
      <c r="BO784" s="176"/>
      <c r="BP784" s="176"/>
      <c r="BQ784" s="176"/>
      <c r="BR784" s="176"/>
      <c r="BS784" s="176"/>
      <c r="BT784" s="176"/>
      <c r="BU784" s="176"/>
      <c r="BV784" s="176"/>
      <c r="BW784" s="176"/>
      <c r="BX784" s="176"/>
      <c r="BY784" s="176"/>
      <c r="BZ784" s="176"/>
      <c r="CA784" s="176"/>
      <c r="CB784" s="176"/>
      <c r="CC784" s="176"/>
      <c r="CD784" s="176"/>
      <c r="CE784" s="176"/>
      <c r="CF784" s="176"/>
      <c r="CG784" s="176"/>
      <c r="CH784" s="176"/>
      <c r="CI784" s="176"/>
      <c r="CJ784" s="176"/>
      <c r="CK784" s="176"/>
      <c r="CL784" s="176"/>
      <c r="CM784" s="176"/>
      <c r="CN784" s="176"/>
      <c r="CO784" s="176"/>
      <c r="CP784" s="176"/>
      <c r="CQ784" s="176"/>
      <c r="CR784" s="176"/>
      <c r="CS784" s="176"/>
      <c r="CT784" s="176"/>
      <c r="CU784" s="176"/>
      <c r="CV784" s="176"/>
      <c r="CW784" s="176"/>
    </row>
    <row r="785" spans="1:101" s="179" customFormat="1" ht="20.100000000000001" customHeight="1">
      <c r="A785" s="657">
        <f t="shared" si="179"/>
        <v>742</v>
      </c>
      <c r="B785" s="196" t="str">
        <f t="shared" si="174"/>
        <v>Swansea Bay UHB</v>
      </c>
      <c r="C785" s="89"/>
      <c r="D785" s="89"/>
      <c r="E785" s="89"/>
      <c r="F785" s="89"/>
      <c r="G785" s="89"/>
      <c r="H785" s="197">
        <f t="shared" si="175"/>
        <v>0</v>
      </c>
      <c r="I785" s="197"/>
      <c r="J785" s="89"/>
      <c r="K785" s="90"/>
      <c r="L785" s="90"/>
      <c r="M785" s="89"/>
      <c r="N785" s="89"/>
      <c r="O785" s="89"/>
      <c r="P785" s="89"/>
      <c r="Q785" s="89"/>
      <c r="R785" s="122"/>
      <c r="S785" s="122"/>
      <c r="T785" s="122"/>
      <c r="U785" s="123"/>
      <c r="V785" s="123"/>
      <c r="W785" s="123"/>
      <c r="X785" s="122"/>
      <c r="Y785" s="122"/>
      <c r="Z785" s="122"/>
      <c r="AA785" s="122"/>
      <c r="AB785" s="122"/>
      <c r="AC785" s="122"/>
      <c r="AD785" s="197">
        <f t="shared" si="168"/>
        <v>0</v>
      </c>
      <c r="AE785" s="196" t="str">
        <f t="shared" si="180"/>
        <v/>
      </c>
      <c r="AF785" s="196" t="str">
        <f t="shared" si="169"/>
        <v/>
      </c>
      <c r="AG785" s="196" t="str">
        <f t="shared" si="170"/>
        <v/>
      </c>
      <c r="AH785" s="196" t="str">
        <f t="shared" si="171"/>
        <v/>
      </c>
      <c r="AI785" s="196" t="str">
        <f t="shared" si="172"/>
        <v/>
      </c>
      <c r="AJ785" s="196" t="str">
        <f t="shared" si="173"/>
        <v/>
      </c>
      <c r="AK785" s="196" t="str">
        <f t="shared" si="176"/>
        <v/>
      </c>
      <c r="AL785" s="196" t="str">
        <f t="shared" si="177"/>
        <v/>
      </c>
      <c r="AM785" s="176"/>
      <c r="AN785" s="176">
        <f t="shared" si="178"/>
        <v>0</v>
      </c>
      <c r="AO785" s="176"/>
      <c r="AP785" s="176"/>
      <c r="AQ785" s="176"/>
      <c r="AR785" s="176"/>
      <c r="AS785" s="176"/>
      <c r="AT785" s="176"/>
      <c r="AU785" s="176"/>
      <c r="AV785" s="176"/>
      <c r="AW785" s="176"/>
      <c r="AX785" s="176"/>
      <c r="AY785" s="176"/>
      <c r="AZ785" s="176"/>
      <c r="BA785" s="176"/>
      <c r="BB785" s="176"/>
      <c r="BC785" s="176"/>
      <c r="BD785" s="176"/>
      <c r="BE785" s="176"/>
      <c r="BF785" s="176"/>
      <c r="BG785" s="176"/>
      <c r="BH785" s="176"/>
      <c r="BI785" s="176"/>
      <c r="BJ785" s="176"/>
      <c r="BK785" s="176"/>
      <c r="BL785" s="176"/>
      <c r="BM785" s="176"/>
      <c r="BN785" s="176"/>
      <c r="BO785" s="176"/>
      <c r="BP785" s="176"/>
      <c r="BQ785" s="176"/>
      <c r="BR785" s="176"/>
      <c r="BS785" s="176"/>
      <c r="BT785" s="176"/>
      <c r="BU785" s="176"/>
      <c r="BV785" s="176"/>
      <c r="BW785" s="176"/>
      <c r="BX785" s="176"/>
      <c r="BY785" s="176"/>
      <c r="BZ785" s="176"/>
      <c r="CA785" s="176"/>
      <c r="CB785" s="176"/>
      <c r="CC785" s="176"/>
      <c r="CD785" s="176"/>
      <c r="CE785" s="176"/>
      <c r="CF785" s="176"/>
      <c r="CG785" s="176"/>
      <c r="CH785" s="176"/>
      <c r="CI785" s="176"/>
      <c r="CJ785" s="176"/>
      <c r="CK785" s="176"/>
      <c r="CL785" s="176"/>
      <c r="CM785" s="176"/>
      <c r="CN785" s="176"/>
      <c r="CO785" s="176"/>
      <c r="CP785" s="176"/>
      <c r="CQ785" s="176"/>
      <c r="CR785" s="176"/>
      <c r="CS785" s="176"/>
      <c r="CT785" s="176"/>
      <c r="CU785" s="176"/>
      <c r="CV785" s="176"/>
      <c r="CW785" s="176"/>
    </row>
    <row r="786" spans="1:101" s="179" customFormat="1" ht="20.100000000000001" customHeight="1">
      <c r="A786" s="657">
        <f t="shared" si="179"/>
        <v>743</v>
      </c>
      <c r="B786" s="196" t="str">
        <f t="shared" si="174"/>
        <v>Swansea Bay UHB</v>
      </c>
      <c r="C786" s="89"/>
      <c r="D786" s="89"/>
      <c r="E786" s="89"/>
      <c r="F786" s="89"/>
      <c r="G786" s="89"/>
      <c r="H786" s="197">
        <f t="shared" si="175"/>
        <v>0</v>
      </c>
      <c r="I786" s="197"/>
      <c r="J786" s="89"/>
      <c r="K786" s="90"/>
      <c r="L786" s="90"/>
      <c r="M786" s="89"/>
      <c r="N786" s="89"/>
      <c r="O786" s="89"/>
      <c r="P786" s="89"/>
      <c r="Q786" s="89"/>
      <c r="R786" s="122"/>
      <c r="S786" s="122"/>
      <c r="T786" s="122"/>
      <c r="U786" s="123"/>
      <c r="V786" s="123"/>
      <c r="W786" s="123"/>
      <c r="X786" s="122"/>
      <c r="Y786" s="122"/>
      <c r="Z786" s="122"/>
      <c r="AA786" s="122"/>
      <c r="AB786" s="122"/>
      <c r="AC786" s="122"/>
      <c r="AD786" s="197">
        <f t="shared" si="168"/>
        <v>0</v>
      </c>
      <c r="AE786" s="196" t="str">
        <f t="shared" si="180"/>
        <v/>
      </c>
      <c r="AF786" s="196" t="str">
        <f t="shared" si="169"/>
        <v/>
      </c>
      <c r="AG786" s="196" t="str">
        <f t="shared" si="170"/>
        <v/>
      </c>
      <c r="AH786" s="196" t="str">
        <f t="shared" si="171"/>
        <v/>
      </c>
      <c r="AI786" s="196" t="str">
        <f t="shared" si="172"/>
        <v/>
      </c>
      <c r="AJ786" s="196" t="str">
        <f t="shared" si="173"/>
        <v/>
      </c>
      <c r="AK786" s="196" t="str">
        <f t="shared" si="176"/>
        <v/>
      </c>
      <c r="AL786" s="196" t="str">
        <f t="shared" si="177"/>
        <v/>
      </c>
      <c r="AM786" s="176"/>
      <c r="AN786" s="176">
        <f t="shared" si="178"/>
        <v>0</v>
      </c>
      <c r="AO786" s="176"/>
      <c r="AP786" s="176"/>
      <c r="AQ786" s="176"/>
      <c r="AR786" s="176"/>
      <c r="AS786" s="176"/>
      <c r="AT786" s="176"/>
      <c r="AU786" s="176"/>
      <c r="AV786" s="176"/>
      <c r="AW786" s="176"/>
      <c r="AX786" s="176"/>
      <c r="AY786" s="176"/>
      <c r="AZ786" s="176"/>
      <c r="BA786" s="176"/>
      <c r="BB786" s="176"/>
      <c r="BC786" s="176"/>
      <c r="BD786" s="176"/>
      <c r="BE786" s="176"/>
      <c r="BF786" s="176"/>
      <c r="BG786" s="176"/>
      <c r="BH786" s="176"/>
      <c r="BI786" s="176"/>
      <c r="BJ786" s="176"/>
      <c r="BK786" s="176"/>
      <c r="BL786" s="176"/>
      <c r="BM786" s="176"/>
      <c r="BN786" s="176"/>
      <c r="BO786" s="176"/>
      <c r="BP786" s="176"/>
      <c r="BQ786" s="176"/>
      <c r="BR786" s="176"/>
      <c r="BS786" s="176"/>
      <c r="BT786" s="176"/>
      <c r="BU786" s="176"/>
      <c r="BV786" s="176"/>
      <c r="BW786" s="176"/>
      <c r="BX786" s="176"/>
      <c r="BY786" s="176"/>
      <c r="BZ786" s="176"/>
      <c r="CA786" s="176"/>
      <c r="CB786" s="176"/>
      <c r="CC786" s="176"/>
      <c r="CD786" s="176"/>
      <c r="CE786" s="176"/>
      <c r="CF786" s="176"/>
      <c r="CG786" s="176"/>
      <c r="CH786" s="176"/>
      <c r="CI786" s="176"/>
      <c r="CJ786" s="176"/>
      <c r="CK786" s="176"/>
      <c r="CL786" s="176"/>
      <c r="CM786" s="176"/>
      <c r="CN786" s="176"/>
      <c r="CO786" s="176"/>
      <c r="CP786" s="176"/>
      <c r="CQ786" s="176"/>
      <c r="CR786" s="176"/>
      <c r="CS786" s="176"/>
      <c r="CT786" s="176"/>
      <c r="CU786" s="176"/>
      <c r="CV786" s="176"/>
      <c r="CW786" s="176"/>
    </row>
    <row r="787" spans="1:101" s="179" customFormat="1" ht="20.100000000000001" customHeight="1">
      <c r="A787" s="657">
        <f t="shared" si="179"/>
        <v>744</v>
      </c>
      <c r="B787" s="196" t="str">
        <f t="shared" si="174"/>
        <v>Swansea Bay UHB</v>
      </c>
      <c r="C787" s="89"/>
      <c r="D787" s="89"/>
      <c r="E787" s="89"/>
      <c r="F787" s="89"/>
      <c r="G787" s="89"/>
      <c r="H787" s="197">
        <f t="shared" si="175"/>
        <v>0</v>
      </c>
      <c r="I787" s="197"/>
      <c r="J787" s="89"/>
      <c r="K787" s="90"/>
      <c r="L787" s="90"/>
      <c r="M787" s="89"/>
      <c r="N787" s="89"/>
      <c r="O787" s="89"/>
      <c r="P787" s="89"/>
      <c r="Q787" s="89"/>
      <c r="R787" s="122"/>
      <c r="S787" s="122"/>
      <c r="T787" s="122"/>
      <c r="U787" s="123"/>
      <c r="V787" s="123"/>
      <c r="W787" s="123"/>
      <c r="X787" s="122"/>
      <c r="Y787" s="122"/>
      <c r="Z787" s="122"/>
      <c r="AA787" s="122"/>
      <c r="AB787" s="122"/>
      <c r="AC787" s="122"/>
      <c r="AD787" s="197">
        <f t="shared" si="168"/>
        <v>0</v>
      </c>
      <c r="AE787" s="196" t="str">
        <f t="shared" si="180"/>
        <v/>
      </c>
      <c r="AF787" s="196" t="str">
        <f t="shared" si="169"/>
        <v/>
      </c>
      <c r="AG787" s="196" t="str">
        <f t="shared" si="170"/>
        <v/>
      </c>
      <c r="AH787" s="196" t="str">
        <f t="shared" si="171"/>
        <v/>
      </c>
      <c r="AI787" s="196" t="str">
        <f t="shared" si="172"/>
        <v/>
      </c>
      <c r="AJ787" s="196" t="str">
        <f t="shared" si="173"/>
        <v/>
      </c>
      <c r="AK787" s="196" t="str">
        <f t="shared" si="176"/>
        <v/>
      </c>
      <c r="AL787" s="196" t="str">
        <f t="shared" si="177"/>
        <v/>
      </c>
      <c r="AM787" s="176"/>
      <c r="AN787" s="176">
        <f t="shared" si="178"/>
        <v>0</v>
      </c>
      <c r="AO787" s="176"/>
      <c r="AP787" s="176"/>
      <c r="AQ787" s="176"/>
      <c r="AR787" s="176"/>
      <c r="AS787" s="176"/>
      <c r="AT787" s="176"/>
      <c r="AU787" s="176"/>
      <c r="AV787" s="176"/>
      <c r="AW787" s="176"/>
      <c r="AX787" s="176"/>
      <c r="AY787" s="176"/>
      <c r="AZ787" s="176"/>
      <c r="BA787" s="176"/>
      <c r="BB787" s="176"/>
      <c r="BC787" s="176"/>
      <c r="BD787" s="176"/>
      <c r="BE787" s="176"/>
      <c r="BF787" s="176"/>
      <c r="BG787" s="176"/>
      <c r="BH787" s="176"/>
      <c r="BI787" s="176"/>
      <c r="BJ787" s="176"/>
      <c r="BK787" s="176"/>
      <c r="BL787" s="176"/>
      <c r="BM787" s="176"/>
      <c r="BN787" s="176"/>
      <c r="BO787" s="176"/>
      <c r="BP787" s="176"/>
      <c r="BQ787" s="176"/>
      <c r="BR787" s="176"/>
      <c r="BS787" s="176"/>
      <c r="BT787" s="176"/>
      <c r="BU787" s="176"/>
      <c r="BV787" s="176"/>
      <c r="BW787" s="176"/>
      <c r="BX787" s="176"/>
      <c r="BY787" s="176"/>
      <c r="BZ787" s="176"/>
      <c r="CA787" s="176"/>
      <c r="CB787" s="176"/>
      <c r="CC787" s="176"/>
      <c r="CD787" s="176"/>
      <c r="CE787" s="176"/>
      <c r="CF787" s="176"/>
      <c r="CG787" s="176"/>
      <c r="CH787" s="176"/>
      <c r="CI787" s="176"/>
      <c r="CJ787" s="176"/>
      <c r="CK787" s="176"/>
      <c r="CL787" s="176"/>
      <c r="CM787" s="176"/>
      <c r="CN787" s="176"/>
      <c r="CO787" s="176"/>
      <c r="CP787" s="176"/>
      <c r="CQ787" s="176"/>
      <c r="CR787" s="176"/>
      <c r="CS787" s="176"/>
      <c r="CT787" s="176"/>
      <c r="CU787" s="176"/>
      <c r="CV787" s="176"/>
      <c r="CW787" s="176"/>
    </row>
    <row r="788" spans="1:101" s="179" customFormat="1" ht="20.100000000000001" customHeight="1">
      <c r="A788" s="657">
        <f t="shared" si="179"/>
        <v>745</v>
      </c>
      <c r="B788" s="196" t="str">
        <f t="shared" si="174"/>
        <v>Swansea Bay UHB</v>
      </c>
      <c r="C788" s="89"/>
      <c r="D788" s="89"/>
      <c r="E788" s="89"/>
      <c r="F788" s="89"/>
      <c r="G788" s="89"/>
      <c r="H788" s="197">
        <f t="shared" si="175"/>
        <v>0</v>
      </c>
      <c r="I788" s="197"/>
      <c r="J788" s="89"/>
      <c r="K788" s="90"/>
      <c r="L788" s="90"/>
      <c r="M788" s="89"/>
      <c r="N788" s="89"/>
      <c r="O788" s="89"/>
      <c r="P788" s="89"/>
      <c r="Q788" s="89"/>
      <c r="R788" s="122"/>
      <c r="S788" s="122"/>
      <c r="T788" s="122"/>
      <c r="U788" s="123"/>
      <c r="V788" s="123"/>
      <c r="W788" s="123"/>
      <c r="X788" s="122"/>
      <c r="Y788" s="122"/>
      <c r="Z788" s="122"/>
      <c r="AA788" s="122"/>
      <c r="AB788" s="122"/>
      <c r="AC788" s="122"/>
      <c r="AD788" s="197">
        <f t="shared" si="168"/>
        <v>0</v>
      </c>
      <c r="AE788" s="196" t="str">
        <f t="shared" si="180"/>
        <v/>
      </c>
      <c r="AF788" s="196" t="str">
        <f t="shared" si="169"/>
        <v/>
      </c>
      <c r="AG788" s="196" t="str">
        <f t="shared" si="170"/>
        <v/>
      </c>
      <c r="AH788" s="196" t="str">
        <f t="shared" si="171"/>
        <v/>
      </c>
      <c r="AI788" s="196" t="str">
        <f t="shared" si="172"/>
        <v/>
      </c>
      <c r="AJ788" s="196" t="str">
        <f t="shared" si="173"/>
        <v/>
      </c>
      <c r="AK788" s="196" t="str">
        <f t="shared" si="176"/>
        <v/>
      </c>
      <c r="AL788" s="196" t="str">
        <f t="shared" si="177"/>
        <v/>
      </c>
      <c r="AM788" s="176"/>
      <c r="AN788" s="176">
        <f t="shared" si="178"/>
        <v>0</v>
      </c>
      <c r="AO788" s="176"/>
      <c r="AP788" s="176"/>
      <c r="AQ788" s="176"/>
      <c r="AR788" s="176"/>
      <c r="AS788" s="176"/>
      <c r="AT788" s="176"/>
      <c r="AU788" s="176"/>
      <c r="AV788" s="176"/>
      <c r="AW788" s="176"/>
      <c r="AX788" s="176"/>
      <c r="AY788" s="176"/>
      <c r="AZ788" s="176"/>
      <c r="BA788" s="176"/>
      <c r="BB788" s="176"/>
      <c r="BC788" s="176"/>
      <c r="BD788" s="176"/>
      <c r="BE788" s="176"/>
      <c r="BF788" s="176"/>
      <c r="BG788" s="176"/>
      <c r="BH788" s="176"/>
      <c r="BI788" s="176"/>
      <c r="BJ788" s="176"/>
      <c r="BK788" s="176"/>
      <c r="BL788" s="176"/>
      <c r="BM788" s="176"/>
      <c r="BN788" s="176"/>
      <c r="BO788" s="176"/>
      <c r="BP788" s="176"/>
      <c r="BQ788" s="176"/>
      <c r="BR788" s="176"/>
      <c r="BS788" s="176"/>
      <c r="BT788" s="176"/>
      <c r="BU788" s="176"/>
      <c r="BV788" s="176"/>
      <c r="BW788" s="176"/>
      <c r="BX788" s="176"/>
      <c r="BY788" s="176"/>
      <c r="BZ788" s="176"/>
      <c r="CA788" s="176"/>
      <c r="CB788" s="176"/>
      <c r="CC788" s="176"/>
      <c r="CD788" s="176"/>
      <c r="CE788" s="176"/>
      <c r="CF788" s="176"/>
      <c r="CG788" s="176"/>
      <c r="CH788" s="176"/>
      <c r="CI788" s="176"/>
      <c r="CJ788" s="176"/>
      <c r="CK788" s="176"/>
      <c r="CL788" s="176"/>
      <c r="CM788" s="176"/>
      <c r="CN788" s="176"/>
      <c r="CO788" s="176"/>
      <c r="CP788" s="176"/>
      <c r="CQ788" s="176"/>
      <c r="CR788" s="176"/>
      <c r="CS788" s="176"/>
      <c r="CT788" s="176"/>
      <c r="CU788" s="176"/>
      <c r="CV788" s="176"/>
      <c r="CW788" s="176"/>
    </row>
    <row r="789" spans="1:101" s="179" customFormat="1" ht="20.100000000000001" customHeight="1">
      <c r="A789" s="657">
        <f t="shared" si="179"/>
        <v>746</v>
      </c>
      <c r="B789" s="196" t="str">
        <f t="shared" si="174"/>
        <v>Swansea Bay UHB</v>
      </c>
      <c r="C789" s="89"/>
      <c r="D789" s="89"/>
      <c r="E789" s="89"/>
      <c r="F789" s="89"/>
      <c r="G789" s="89"/>
      <c r="H789" s="197">
        <f t="shared" si="175"/>
        <v>0</v>
      </c>
      <c r="I789" s="197"/>
      <c r="J789" s="89"/>
      <c r="K789" s="90"/>
      <c r="L789" s="90"/>
      <c r="M789" s="89"/>
      <c r="N789" s="89"/>
      <c r="O789" s="89"/>
      <c r="P789" s="89"/>
      <c r="Q789" s="89"/>
      <c r="R789" s="122"/>
      <c r="S789" s="122"/>
      <c r="T789" s="122"/>
      <c r="U789" s="123"/>
      <c r="V789" s="123"/>
      <c r="W789" s="123"/>
      <c r="X789" s="122"/>
      <c r="Y789" s="122"/>
      <c r="Z789" s="122"/>
      <c r="AA789" s="122"/>
      <c r="AB789" s="122"/>
      <c r="AC789" s="122"/>
      <c r="AD789" s="197">
        <f t="shared" si="168"/>
        <v>0</v>
      </c>
      <c r="AE789" s="196" t="str">
        <f t="shared" si="180"/>
        <v/>
      </c>
      <c r="AF789" s="196" t="str">
        <f t="shared" si="169"/>
        <v/>
      </c>
      <c r="AG789" s="196" t="str">
        <f t="shared" si="170"/>
        <v/>
      </c>
      <c r="AH789" s="196" t="str">
        <f t="shared" si="171"/>
        <v/>
      </c>
      <c r="AI789" s="196" t="str">
        <f t="shared" si="172"/>
        <v/>
      </c>
      <c r="AJ789" s="196" t="str">
        <f t="shared" si="173"/>
        <v/>
      </c>
      <c r="AK789" s="196" t="str">
        <f t="shared" si="176"/>
        <v/>
      </c>
      <c r="AL789" s="196" t="str">
        <f t="shared" si="177"/>
        <v/>
      </c>
      <c r="AM789" s="176"/>
      <c r="AN789" s="176">
        <f t="shared" si="178"/>
        <v>0</v>
      </c>
      <c r="AO789" s="176"/>
      <c r="AP789" s="176"/>
      <c r="AQ789" s="176"/>
      <c r="AR789" s="176"/>
      <c r="AS789" s="176"/>
      <c r="AT789" s="176"/>
      <c r="AU789" s="176"/>
      <c r="AV789" s="176"/>
      <c r="AW789" s="176"/>
      <c r="AX789" s="176"/>
      <c r="AY789" s="176"/>
      <c r="AZ789" s="176"/>
      <c r="BA789" s="176"/>
      <c r="BB789" s="176"/>
      <c r="BC789" s="176"/>
      <c r="BD789" s="176"/>
      <c r="BE789" s="176"/>
      <c r="BF789" s="176"/>
      <c r="BG789" s="176"/>
      <c r="BH789" s="176"/>
      <c r="BI789" s="176"/>
      <c r="BJ789" s="176"/>
      <c r="BK789" s="176"/>
      <c r="BL789" s="176"/>
      <c r="BM789" s="176"/>
      <c r="BN789" s="176"/>
      <c r="BO789" s="176"/>
      <c r="BP789" s="176"/>
      <c r="BQ789" s="176"/>
      <c r="BR789" s="176"/>
      <c r="BS789" s="176"/>
      <c r="BT789" s="176"/>
      <c r="BU789" s="176"/>
      <c r="BV789" s="176"/>
      <c r="BW789" s="176"/>
      <c r="BX789" s="176"/>
      <c r="BY789" s="176"/>
      <c r="BZ789" s="176"/>
      <c r="CA789" s="176"/>
      <c r="CB789" s="176"/>
      <c r="CC789" s="176"/>
      <c r="CD789" s="176"/>
      <c r="CE789" s="176"/>
      <c r="CF789" s="176"/>
      <c r="CG789" s="176"/>
      <c r="CH789" s="176"/>
      <c r="CI789" s="176"/>
      <c r="CJ789" s="176"/>
      <c r="CK789" s="176"/>
      <c r="CL789" s="176"/>
      <c r="CM789" s="176"/>
      <c r="CN789" s="176"/>
      <c r="CO789" s="176"/>
      <c r="CP789" s="176"/>
      <c r="CQ789" s="176"/>
      <c r="CR789" s="176"/>
      <c r="CS789" s="176"/>
      <c r="CT789" s="176"/>
      <c r="CU789" s="176"/>
      <c r="CV789" s="176"/>
      <c r="CW789" s="176"/>
    </row>
    <row r="790" spans="1:101" s="179" customFormat="1" ht="20.100000000000001" customHeight="1">
      <c r="A790" s="657">
        <f t="shared" si="179"/>
        <v>747</v>
      </c>
      <c r="B790" s="196" t="str">
        <f t="shared" si="174"/>
        <v>Swansea Bay UHB</v>
      </c>
      <c r="C790" s="89"/>
      <c r="D790" s="89"/>
      <c r="E790" s="89"/>
      <c r="F790" s="89"/>
      <c r="G790" s="89"/>
      <c r="H790" s="197">
        <f t="shared" si="175"/>
        <v>0</v>
      </c>
      <c r="I790" s="197"/>
      <c r="J790" s="89"/>
      <c r="K790" s="90"/>
      <c r="L790" s="90"/>
      <c r="M790" s="89"/>
      <c r="N790" s="89"/>
      <c r="O790" s="89"/>
      <c r="P790" s="89"/>
      <c r="Q790" s="89"/>
      <c r="R790" s="122"/>
      <c r="S790" s="122"/>
      <c r="T790" s="122"/>
      <c r="U790" s="123"/>
      <c r="V790" s="123"/>
      <c r="W790" s="123"/>
      <c r="X790" s="122"/>
      <c r="Y790" s="122"/>
      <c r="Z790" s="122"/>
      <c r="AA790" s="122"/>
      <c r="AB790" s="122"/>
      <c r="AC790" s="122"/>
      <c r="AD790" s="197">
        <f t="shared" si="168"/>
        <v>0</v>
      </c>
      <c r="AE790" s="196" t="str">
        <f t="shared" si="180"/>
        <v/>
      </c>
      <c r="AF790" s="196" t="str">
        <f t="shared" si="169"/>
        <v/>
      </c>
      <c r="AG790" s="196" t="str">
        <f t="shared" si="170"/>
        <v/>
      </c>
      <c r="AH790" s="196" t="str">
        <f t="shared" si="171"/>
        <v/>
      </c>
      <c r="AI790" s="196" t="str">
        <f t="shared" si="172"/>
        <v/>
      </c>
      <c r="AJ790" s="196" t="str">
        <f t="shared" si="173"/>
        <v/>
      </c>
      <c r="AK790" s="196" t="str">
        <f t="shared" si="176"/>
        <v/>
      </c>
      <c r="AL790" s="196" t="str">
        <f t="shared" si="177"/>
        <v/>
      </c>
      <c r="AM790" s="176"/>
      <c r="AN790" s="176">
        <f t="shared" si="178"/>
        <v>0</v>
      </c>
      <c r="AO790" s="176"/>
      <c r="AP790" s="176"/>
      <c r="AQ790" s="176"/>
      <c r="AR790" s="176"/>
      <c r="AS790" s="176"/>
      <c r="AT790" s="176"/>
      <c r="AU790" s="176"/>
      <c r="AV790" s="176"/>
      <c r="AW790" s="176"/>
      <c r="AX790" s="176"/>
      <c r="AY790" s="176"/>
      <c r="AZ790" s="176"/>
      <c r="BA790" s="176"/>
      <c r="BB790" s="176"/>
      <c r="BC790" s="176"/>
      <c r="BD790" s="176"/>
      <c r="BE790" s="176"/>
      <c r="BF790" s="176"/>
      <c r="BG790" s="176"/>
      <c r="BH790" s="176"/>
      <c r="BI790" s="176"/>
      <c r="BJ790" s="176"/>
      <c r="BK790" s="176"/>
      <c r="BL790" s="176"/>
      <c r="BM790" s="176"/>
      <c r="BN790" s="176"/>
      <c r="BO790" s="176"/>
      <c r="BP790" s="176"/>
      <c r="BQ790" s="176"/>
      <c r="BR790" s="176"/>
      <c r="BS790" s="176"/>
      <c r="BT790" s="176"/>
      <c r="BU790" s="176"/>
      <c r="BV790" s="176"/>
      <c r="BW790" s="176"/>
      <c r="BX790" s="176"/>
      <c r="BY790" s="176"/>
      <c r="BZ790" s="176"/>
      <c r="CA790" s="176"/>
      <c r="CB790" s="176"/>
      <c r="CC790" s="176"/>
      <c r="CD790" s="176"/>
      <c r="CE790" s="176"/>
      <c r="CF790" s="176"/>
      <c r="CG790" s="176"/>
      <c r="CH790" s="176"/>
      <c r="CI790" s="176"/>
      <c r="CJ790" s="176"/>
      <c r="CK790" s="176"/>
      <c r="CL790" s="176"/>
      <c r="CM790" s="176"/>
      <c r="CN790" s="176"/>
      <c r="CO790" s="176"/>
      <c r="CP790" s="176"/>
      <c r="CQ790" s="176"/>
      <c r="CR790" s="176"/>
      <c r="CS790" s="176"/>
      <c r="CT790" s="176"/>
      <c r="CU790" s="176"/>
      <c r="CV790" s="176"/>
      <c r="CW790" s="176"/>
    </row>
    <row r="791" spans="1:101" s="179" customFormat="1" ht="20.100000000000001" customHeight="1">
      <c r="A791" s="657">
        <f t="shared" si="179"/>
        <v>748</v>
      </c>
      <c r="B791" s="196" t="str">
        <f t="shared" si="174"/>
        <v>Swansea Bay UHB</v>
      </c>
      <c r="C791" s="89"/>
      <c r="D791" s="89"/>
      <c r="E791" s="89"/>
      <c r="F791" s="89"/>
      <c r="G791" s="89"/>
      <c r="H791" s="197">
        <f t="shared" si="175"/>
        <v>0</v>
      </c>
      <c r="I791" s="197"/>
      <c r="J791" s="89"/>
      <c r="K791" s="90"/>
      <c r="L791" s="90"/>
      <c r="M791" s="89"/>
      <c r="N791" s="89"/>
      <c r="O791" s="89"/>
      <c r="P791" s="89"/>
      <c r="Q791" s="89"/>
      <c r="R791" s="122"/>
      <c r="S791" s="122"/>
      <c r="T791" s="122"/>
      <c r="U791" s="123"/>
      <c r="V791" s="123"/>
      <c r="W791" s="123"/>
      <c r="X791" s="122"/>
      <c r="Y791" s="122"/>
      <c r="Z791" s="122"/>
      <c r="AA791" s="122"/>
      <c r="AB791" s="122"/>
      <c r="AC791" s="122"/>
      <c r="AD791" s="197">
        <f t="shared" si="168"/>
        <v>0</v>
      </c>
      <c r="AE791" s="196" t="str">
        <f t="shared" si="180"/>
        <v/>
      </c>
      <c r="AF791" s="196" t="str">
        <f t="shared" si="169"/>
        <v/>
      </c>
      <c r="AG791" s="196" t="str">
        <f t="shared" si="170"/>
        <v/>
      </c>
      <c r="AH791" s="196" t="str">
        <f t="shared" si="171"/>
        <v/>
      </c>
      <c r="AI791" s="196" t="str">
        <f t="shared" si="172"/>
        <v/>
      </c>
      <c r="AJ791" s="196" t="str">
        <f t="shared" si="173"/>
        <v/>
      </c>
      <c r="AK791" s="196" t="str">
        <f t="shared" si="176"/>
        <v/>
      </c>
      <c r="AL791" s="196" t="str">
        <f t="shared" si="177"/>
        <v/>
      </c>
      <c r="AM791" s="176"/>
      <c r="AN791" s="176">
        <f t="shared" si="178"/>
        <v>0</v>
      </c>
      <c r="AO791" s="176"/>
      <c r="AP791" s="176"/>
      <c r="AQ791" s="176"/>
      <c r="AR791" s="176"/>
      <c r="AS791" s="176"/>
      <c r="AT791" s="176"/>
      <c r="AU791" s="176"/>
      <c r="AV791" s="176"/>
      <c r="AW791" s="176"/>
      <c r="AX791" s="176"/>
      <c r="AY791" s="176"/>
      <c r="AZ791" s="176"/>
      <c r="BA791" s="176"/>
      <c r="BB791" s="176"/>
      <c r="BC791" s="176"/>
      <c r="BD791" s="176"/>
      <c r="BE791" s="176"/>
      <c r="BF791" s="176"/>
      <c r="BG791" s="176"/>
      <c r="BH791" s="176"/>
      <c r="BI791" s="176"/>
      <c r="BJ791" s="176"/>
      <c r="BK791" s="176"/>
      <c r="BL791" s="176"/>
      <c r="BM791" s="176"/>
      <c r="BN791" s="176"/>
      <c r="BO791" s="176"/>
      <c r="BP791" s="176"/>
      <c r="BQ791" s="176"/>
      <c r="BR791" s="176"/>
      <c r="BS791" s="176"/>
      <c r="BT791" s="176"/>
      <c r="BU791" s="176"/>
      <c r="BV791" s="176"/>
      <c r="BW791" s="176"/>
      <c r="BX791" s="176"/>
      <c r="BY791" s="176"/>
      <c r="BZ791" s="176"/>
      <c r="CA791" s="176"/>
      <c r="CB791" s="176"/>
      <c r="CC791" s="176"/>
      <c r="CD791" s="176"/>
      <c r="CE791" s="176"/>
      <c r="CF791" s="176"/>
      <c r="CG791" s="176"/>
      <c r="CH791" s="176"/>
      <c r="CI791" s="176"/>
      <c r="CJ791" s="176"/>
      <c r="CK791" s="176"/>
      <c r="CL791" s="176"/>
      <c r="CM791" s="176"/>
      <c r="CN791" s="176"/>
      <c r="CO791" s="176"/>
      <c r="CP791" s="176"/>
      <c r="CQ791" s="176"/>
      <c r="CR791" s="176"/>
      <c r="CS791" s="176"/>
      <c r="CT791" s="176"/>
      <c r="CU791" s="176"/>
      <c r="CV791" s="176"/>
      <c r="CW791" s="176"/>
    </row>
    <row r="792" spans="1:101" s="179" customFormat="1" ht="20.100000000000001" customHeight="1">
      <c r="A792" s="657">
        <f t="shared" si="179"/>
        <v>749</v>
      </c>
      <c r="B792" s="196" t="str">
        <f t="shared" si="174"/>
        <v>Swansea Bay UHB</v>
      </c>
      <c r="C792" s="89"/>
      <c r="D792" s="89"/>
      <c r="E792" s="89"/>
      <c r="F792" s="89"/>
      <c r="G792" s="89"/>
      <c r="H792" s="197">
        <f t="shared" si="175"/>
        <v>0</v>
      </c>
      <c r="I792" s="197"/>
      <c r="J792" s="89"/>
      <c r="K792" s="90"/>
      <c r="L792" s="90"/>
      <c r="M792" s="89"/>
      <c r="N792" s="89"/>
      <c r="O792" s="89"/>
      <c r="P792" s="89"/>
      <c r="Q792" s="89"/>
      <c r="R792" s="122"/>
      <c r="S792" s="122"/>
      <c r="T792" s="122"/>
      <c r="U792" s="123"/>
      <c r="V792" s="123"/>
      <c r="W792" s="123"/>
      <c r="X792" s="122"/>
      <c r="Y792" s="122"/>
      <c r="Z792" s="122"/>
      <c r="AA792" s="122"/>
      <c r="AB792" s="122"/>
      <c r="AC792" s="122"/>
      <c r="AD792" s="197">
        <f t="shared" si="168"/>
        <v>0</v>
      </c>
      <c r="AE792" s="196" t="str">
        <f t="shared" si="180"/>
        <v/>
      </c>
      <c r="AF792" s="196" t="str">
        <f t="shared" si="169"/>
        <v/>
      </c>
      <c r="AG792" s="196" t="str">
        <f t="shared" si="170"/>
        <v/>
      </c>
      <c r="AH792" s="196" t="str">
        <f t="shared" si="171"/>
        <v/>
      </c>
      <c r="AI792" s="196" t="str">
        <f t="shared" si="172"/>
        <v/>
      </c>
      <c r="AJ792" s="196" t="str">
        <f t="shared" si="173"/>
        <v/>
      </c>
      <c r="AK792" s="196" t="str">
        <f t="shared" si="176"/>
        <v/>
      </c>
      <c r="AL792" s="196" t="str">
        <f t="shared" si="177"/>
        <v/>
      </c>
      <c r="AM792" s="176"/>
      <c r="AN792" s="176">
        <f t="shared" si="178"/>
        <v>0</v>
      </c>
      <c r="AO792" s="176"/>
      <c r="AP792" s="176"/>
      <c r="AQ792" s="176"/>
      <c r="AR792" s="176"/>
      <c r="AS792" s="176"/>
      <c r="AT792" s="176"/>
      <c r="AU792" s="176"/>
      <c r="AV792" s="176"/>
      <c r="AW792" s="176"/>
      <c r="AX792" s="176"/>
      <c r="AY792" s="176"/>
      <c r="AZ792" s="176"/>
      <c r="BA792" s="176"/>
      <c r="BB792" s="176"/>
      <c r="BC792" s="176"/>
      <c r="BD792" s="176"/>
      <c r="BE792" s="176"/>
      <c r="BF792" s="176"/>
      <c r="BG792" s="176"/>
      <c r="BH792" s="176"/>
      <c r="BI792" s="176"/>
      <c r="BJ792" s="176"/>
      <c r="BK792" s="176"/>
      <c r="BL792" s="176"/>
      <c r="BM792" s="176"/>
      <c r="BN792" s="176"/>
      <c r="BO792" s="176"/>
      <c r="BP792" s="176"/>
      <c r="BQ792" s="176"/>
      <c r="BR792" s="176"/>
      <c r="BS792" s="176"/>
      <c r="BT792" s="176"/>
      <c r="BU792" s="176"/>
      <c r="BV792" s="176"/>
      <c r="BW792" s="176"/>
      <c r="BX792" s="176"/>
      <c r="BY792" s="176"/>
      <c r="BZ792" s="176"/>
      <c r="CA792" s="176"/>
      <c r="CB792" s="176"/>
      <c r="CC792" s="176"/>
      <c r="CD792" s="176"/>
      <c r="CE792" s="176"/>
      <c r="CF792" s="176"/>
      <c r="CG792" s="176"/>
      <c r="CH792" s="176"/>
      <c r="CI792" s="176"/>
      <c r="CJ792" s="176"/>
      <c r="CK792" s="176"/>
      <c r="CL792" s="176"/>
      <c r="CM792" s="176"/>
      <c r="CN792" s="176"/>
      <c r="CO792" s="176"/>
      <c r="CP792" s="176"/>
      <c r="CQ792" s="176"/>
      <c r="CR792" s="176"/>
      <c r="CS792" s="176"/>
      <c r="CT792" s="176"/>
      <c r="CU792" s="176"/>
      <c r="CV792" s="176"/>
      <c r="CW792" s="176"/>
    </row>
    <row r="793" spans="1:101" s="179" customFormat="1" ht="20.100000000000001" customHeight="1">
      <c r="A793" s="657">
        <f t="shared" si="179"/>
        <v>750</v>
      </c>
      <c r="B793" s="196" t="str">
        <f t="shared" si="174"/>
        <v>Swansea Bay UHB</v>
      </c>
      <c r="C793" s="89"/>
      <c r="D793" s="89"/>
      <c r="E793" s="89"/>
      <c r="F793" s="89"/>
      <c r="G793" s="89"/>
      <c r="H793" s="197">
        <f t="shared" si="175"/>
        <v>0</v>
      </c>
      <c r="I793" s="197"/>
      <c r="J793" s="89"/>
      <c r="K793" s="90"/>
      <c r="L793" s="90"/>
      <c r="M793" s="89"/>
      <c r="N793" s="89"/>
      <c r="O793" s="89"/>
      <c r="P793" s="89"/>
      <c r="Q793" s="89"/>
      <c r="R793" s="122"/>
      <c r="S793" s="122"/>
      <c r="T793" s="122"/>
      <c r="U793" s="123"/>
      <c r="V793" s="123"/>
      <c r="W793" s="123"/>
      <c r="X793" s="122"/>
      <c r="Y793" s="122"/>
      <c r="Z793" s="122"/>
      <c r="AA793" s="122"/>
      <c r="AB793" s="122"/>
      <c r="AC793" s="122"/>
      <c r="AD793" s="197">
        <f t="shared" si="168"/>
        <v>0</v>
      </c>
      <c r="AE793" s="196" t="str">
        <f t="shared" si="180"/>
        <v/>
      </c>
      <c r="AF793" s="196" t="str">
        <f t="shared" si="169"/>
        <v/>
      </c>
      <c r="AG793" s="196" t="str">
        <f t="shared" si="170"/>
        <v/>
      </c>
      <c r="AH793" s="196" t="str">
        <f t="shared" si="171"/>
        <v/>
      </c>
      <c r="AI793" s="196" t="str">
        <f t="shared" si="172"/>
        <v/>
      </c>
      <c r="AJ793" s="196" t="str">
        <f t="shared" si="173"/>
        <v/>
      </c>
      <c r="AK793" s="196" t="str">
        <f t="shared" si="176"/>
        <v/>
      </c>
      <c r="AL793" s="196" t="str">
        <f t="shared" si="177"/>
        <v/>
      </c>
      <c r="AM793" s="176"/>
      <c r="AN793" s="176">
        <f t="shared" si="178"/>
        <v>0</v>
      </c>
      <c r="AO793" s="176"/>
      <c r="AP793" s="176"/>
      <c r="AQ793" s="176"/>
      <c r="AR793" s="176"/>
      <c r="AS793" s="176"/>
      <c r="AT793" s="176"/>
      <c r="AU793" s="176"/>
      <c r="AV793" s="176"/>
      <c r="AW793" s="176"/>
      <c r="AX793" s="176"/>
      <c r="AY793" s="176"/>
      <c r="AZ793" s="176"/>
      <c r="BA793" s="176"/>
      <c r="BB793" s="176"/>
      <c r="BC793" s="176"/>
      <c r="BD793" s="176"/>
      <c r="BE793" s="176"/>
      <c r="BF793" s="176"/>
      <c r="BG793" s="176"/>
      <c r="BH793" s="176"/>
      <c r="BI793" s="176"/>
      <c r="BJ793" s="176"/>
      <c r="BK793" s="176"/>
      <c r="BL793" s="176"/>
      <c r="BM793" s="176"/>
      <c r="BN793" s="176"/>
      <c r="BO793" s="176"/>
      <c r="BP793" s="176"/>
      <c r="BQ793" s="176"/>
      <c r="BR793" s="176"/>
      <c r="BS793" s="176"/>
      <c r="BT793" s="176"/>
      <c r="BU793" s="176"/>
      <c r="BV793" s="176"/>
      <c r="BW793" s="176"/>
      <c r="BX793" s="176"/>
      <c r="BY793" s="176"/>
      <c r="BZ793" s="176"/>
      <c r="CA793" s="176"/>
      <c r="CB793" s="176"/>
      <c r="CC793" s="176"/>
      <c r="CD793" s="176"/>
      <c r="CE793" s="176"/>
      <c r="CF793" s="176"/>
      <c r="CG793" s="176"/>
      <c r="CH793" s="176"/>
      <c r="CI793" s="176"/>
      <c r="CJ793" s="176"/>
      <c r="CK793" s="176"/>
      <c r="CL793" s="176"/>
      <c r="CM793" s="176"/>
      <c r="CN793" s="176"/>
      <c r="CO793" s="176"/>
      <c r="CP793" s="176"/>
      <c r="CQ793" s="176"/>
      <c r="CR793" s="176"/>
      <c r="CS793" s="176"/>
      <c r="CT793" s="176"/>
      <c r="CU793" s="176"/>
      <c r="CV793" s="176"/>
      <c r="CW793" s="176"/>
    </row>
    <row r="794" spans="1:101" s="179" customFormat="1" ht="20.100000000000001" customHeight="1">
      <c r="A794" s="657">
        <f t="shared" si="179"/>
        <v>751</v>
      </c>
      <c r="B794" s="196" t="str">
        <f t="shared" si="174"/>
        <v>Swansea Bay UHB</v>
      </c>
      <c r="C794" s="89"/>
      <c r="D794" s="89"/>
      <c r="E794" s="89"/>
      <c r="F794" s="89"/>
      <c r="G794" s="89"/>
      <c r="H794" s="197">
        <f t="shared" si="175"/>
        <v>0</v>
      </c>
      <c r="I794" s="197"/>
      <c r="J794" s="89"/>
      <c r="K794" s="90"/>
      <c r="L794" s="90"/>
      <c r="M794" s="89"/>
      <c r="N794" s="89"/>
      <c r="O794" s="89"/>
      <c r="P794" s="89"/>
      <c r="Q794" s="89"/>
      <c r="R794" s="122"/>
      <c r="S794" s="122"/>
      <c r="T794" s="122"/>
      <c r="U794" s="123"/>
      <c r="V794" s="123"/>
      <c r="W794" s="123"/>
      <c r="X794" s="122"/>
      <c r="Y794" s="122"/>
      <c r="Z794" s="122"/>
      <c r="AA794" s="122"/>
      <c r="AB794" s="122"/>
      <c r="AC794" s="122"/>
      <c r="AD794" s="197">
        <f t="shared" si="168"/>
        <v>0</v>
      </c>
      <c r="AE794" s="196" t="str">
        <f t="shared" si="180"/>
        <v/>
      </c>
      <c r="AF794" s="196" t="str">
        <f t="shared" si="169"/>
        <v/>
      </c>
      <c r="AG794" s="196" t="str">
        <f t="shared" si="170"/>
        <v/>
      </c>
      <c r="AH794" s="196" t="str">
        <f t="shared" si="171"/>
        <v/>
      </c>
      <c r="AI794" s="196" t="str">
        <f t="shared" si="172"/>
        <v/>
      </c>
      <c r="AJ794" s="196" t="str">
        <f t="shared" si="173"/>
        <v/>
      </c>
      <c r="AK794" s="196" t="str">
        <f t="shared" si="176"/>
        <v/>
      </c>
      <c r="AL794" s="196" t="str">
        <f t="shared" si="177"/>
        <v/>
      </c>
      <c r="AM794" s="176"/>
      <c r="AN794" s="176">
        <f t="shared" si="178"/>
        <v>0</v>
      </c>
      <c r="AO794" s="176"/>
      <c r="AP794" s="176"/>
      <c r="AQ794" s="176"/>
      <c r="AR794" s="176"/>
      <c r="AS794" s="176"/>
      <c r="AT794" s="176"/>
      <c r="AU794" s="176"/>
      <c r="AV794" s="176"/>
      <c r="AW794" s="176"/>
      <c r="AX794" s="176"/>
      <c r="AY794" s="176"/>
      <c r="AZ794" s="176"/>
      <c r="BA794" s="176"/>
      <c r="BB794" s="176"/>
      <c r="BC794" s="176"/>
      <c r="BD794" s="176"/>
      <c r="BE794" s="176"/>
      <c r="BF794" s="176"/>
      <c r="BG794" s="176"/>
      <c r="BH794" s="176"/>
      <c r="BI794" s="176"/>
      <c r="BJ794" s="176"/>
      <c r="BK794" s="176"/>
      <c r="BL794" s="176"/>
      <c r="BM794" s="176"/>
      <c r="BN794" s="176"/>
      <c r="BO794" s="176"/>
      <c r="BP794" s="176"/>
      <c r="BQ794" s="176"/>
      <c r="BR794" s="176"/>
      <c r="BS794" s="176"/>
      <c r="BT794" s="176"/>
      <c r="BU794" s="176"/>
      <c r="BV794" s="176"/>
      <c r="BW794" s="176"/>
      <c r="BX794" s="176"/>
      <c r="BY794" s="176"/>
      <c r="BZ794" s="176"/>
      <c r="CA794" s="176"/>
      <c r="CB794" s="176"/>
      <c r="CC794" s="176"/>
      <c r="CD794" s="176"/>
      <c r="CE794" s="176"/>
      <c r="CF794" s="176"/>
      <c r="CG794" s="176"/>
      <c r="CH794" s="176"/>
      <c r="CI794" s="176"/>
      <c r="CJ794" s="176"/>
      <c r="CK794" s="176"/>
      <c r="CL794" s="176"/>
      <c r="CM794" s="176"/>
      <c r="CN794" s="176"/>
      <c r="CO794" s="176"/>
      <c r="CP794" s="176"/>
      <c r="CQ794" s="176"/>
      <c r="CR794" s="176"/>
      <c r="CS794" s="176"/>
      <c r="CT794" s="176"/>
      <c r="CU794" s="176"/>
      <c r="CV794" s="176"/>
      <c r="CW794" s="176"/>
    </row>
    <row r="795" spans="1:101" s="179" customFormat="1" ht="20.100000000000001" customHeight="1">
      <c r="A795" s="657">
        <f t="shared" si="179"/>
        <v>752</v>
      </c>
      <c r="B795" s="196" t="str">
        <f t="shared" si="174"/>
        <v>Swansea Bay UHB</v>
      </c>
      <c r="C795" s="89"/>
      <c r="D795" s="89"/>
      <c r="E795" s="89"/>
      <c r="F795" s="89"/>
      <c r="G795" s="89"/>
      <c r="H795" s="197">
        <f t="shared" si="175"/>
        <v>0</v>
      </c>
      <c r="I795" s="197"/>
      <c r="J795" s="89"/>
      <c r="K795" s="90"/>
      <c r="L795" s="90"/>
      <c r="M795" s="89"/>
      <c r="N795" s="89"/>
      <c r="O795" s="89"/>
      <c r="P795" s="89"/>
      <c r="Q795" s="89"/>
      <c r="R795" s="122"/>
      <c r="S795" s="122"/>
      <c r="T795" s="122"/>
      <c r="U795" s="123"/>
      <c r="V795" s="123"/>
      <c r="W795" s="123"/>
      <c r="X795" s="122"/>
      <c r="Y795" s="122"/>
      <c r="Z795" s="122"/>
      <c r="AA795" s="122"/>
      <c r="AB795" s="122"/>
      <c r="AC795" s="122"/>
      <c r="AD795" s="197">
        <f t="shared" si="168"/>
        <v>0</v>
      </c>
      <c r="AE795" s="196" t="str">
        <f t="shared" si="180"/>
        <v/>
      </c>
      <c r="AF795" s="196" t="str">
        <f t="shared" si="169"/>
        <v/>
      </c>
      <c r="AG795" s="196" t="str">
        <f t="shared" si="170"/>
        <v/>
      </c>
      <c r="AH795" s="196" t="str">
        <f t="shared" si="171"/>
        <v/>
      </c>
      <c r="AI795" s="196" t="str">
        <f t="shared" si="172"/>
        <v/>
      </c>
      <c r="AJ795" s="196" t="str">
        <f t="shared" si="173"/>
        <v/>
      </c>
      <c r="AK795" s="196" t="str">
        <f t="shared" si="176"/>
        <v/>
      </c>
      <c r="AL795" s="196" t="str">
        <f t="shared" si="177"/>
        <v/>
      </c>
      <c r="AM795" s="176"/>
      <c r="AN795" s="176">
        <f t="shared" si="178"/>
        <v>0</v>
      </c>
      <c r="AO795" s="176"/>
      <c r="AP795" s="176"/>
      <c r="AQ795" s="176"/>
      <c r="AR795" s="176"/>
      <c r="AS795" s="176"/>
      <c r="AT795" s="176"/>
      <c r="AU795" s="176"/>
      <c r="AV795" s="176"/>
      <c r="AW795" s="176"/>
      <c r="AX795" s="176"/>
      <c r="AY795" s="176"/>
      <c r="AZ795" s="176"/>
      <c r="BA795" s="176"/>
      <c r="BB795" s="176"/>
      <c r="BC795" s="176"/>
      <c r="BD795" s="176"/>
      <c r="BE795" s="176"/>
      <c r="BF795" s="176"/>
      <c r="BG795" s="176"/>
      <c r="BH795" s="176"/>
      <c r="BI795" s="176"/>
      <c r="BJ795" s="176"/>
      <c r="BK795" s="176"/>
      <c r="BL795" s="176"/>
      <c r="BM795" s="176"/>
      <c r="BN795" s="176"/>
      <c r="BO795" s="176"/>
      <c r="BP795" s="176"/>
      <c r="BQ795" s="176"/>
      <c r="BR795" s="176"/>
      <c r="BS795" s="176"/>
      <c r="BT795" s="176"/>
      <c r="BU795" s="176"/>
      <c r="BV795" s="176"/>
      <c r="BW795" s="176"/>
      <c r="BX795" s="176"/>
      <c r="BY795" s="176"/>
      <c r="BZ795" s="176"/>
      <c r="CA795" s="176"/>
      <c r="CB795" s="176"/>
      <c r="CC795" s="176"/>
      <c r="CD795" s="176"/>
      <c r="CE795" s="176"/>
      <c r="CF795" s="176"/>
      <c r="CG795" s="176"/>
      <c r="CH795" s="176"/>
      <c r="CI795" s="176"/>
      <c r="CJ795" s="176"/>
      <c r="CK795" s="176"/>
      <c r="CL795" s="176"/>
      <c r="CM795" s="176"/>
      <c r="CN795" s="176"/>
      <c r="CO795" s="176"/>
      <c r="CP795" s="176"/>
      <c r="CQ795" s="176"/>
      <c r="CR795" s="176"/>
      <c r="CS795" s="176"/>
      <c r="CT795" s="176"/>
      <c r="CU795" s="176"/>
      <c r="CV795" s="176"/>
      <c r="CW795" s="176"/>
    </row>
    <row r="796" spans="1:101" s="179" customFormat="1" ht="20.100000000000001" customHeight="1">
      <c r="A796" s="657">
        <f t="shared" si="179"/>
        <v>753</v>
      </c>
      <c r="B796" s="196" t="str">
        <f t="shared" si="174"/>
        <v>Swansea Bay UHB</v>
      </c>
      <c r="C796" s="89"/>
      <c r="D796" s="89"/>
      <c r="E796" s="89"/>
      <c r="F796" s="89"/>
      <c r="G796" s="89"/>
      <c r="H796" s="197">
        <f t="shared" si="175"/>
        <v>0</v>
      </c>
      <c r="I796" s="197"/>
      <c r="J796" s="89"/>
      <c r="K796" s="90"/>
      <c r="L796" s="90"/>
      <c r="M796" s="89"/>
      <c r="N796" s="89"/>
      <c r="O796" s="89"/>
      <c r="P796" s="89"/>
      <c r="Q796" s="89"/>
      <c r="R796" s="122"/>
      <c r="S796" s="122"/>
      <c r="T796" s="122"/>
      <c r="U796" s="123"/>
      <c r="V796" s="123"/>
      <c r="W796" s="123"/>
      <c r="X796" s="122"/>
      <c r="Y796" s="122"/>
      <c r="Z796" s="122"/>
      <c r="AA796" s="122"/>
      <c r="AB796" s="122"/>
      <c r="AC796" s="122"/>
      <c r="AD796" s="197">
        <f t="shared" si="168"/>
        <v>0</v>
      </c>
      <c r="AE796" s="196" t="str">
        <f t="shared" si="180"/>
        <v/>
      </c>
      <c r="AF796" s="196" t="str">
        <f t="shared" si="169"/>
        <v/>
      </c>
      <c r="AG796" s="196" t="str">
        <f t="shared" si="170"/>
        <v/>
      </c>
      <c r="AH796" s="196" t="str">
        <f t="shared" si="171"/>
        <v/>
      </c>
      <c r="AI796" s="196" t="str">
        <f t="shared" si="172"/>
        <v/>
      </c>
      <c r="AJ796" s="196" t="str">
        <f t="shared" si="173"/>
        <v/>
      </c>
      <c r="AK796" s="196" t="str">
        <f t="shared" si="176"/>
        <v/>
      </c>
      <c r="AL796" s="196" t="str">
        <f t="shared" si="177"/>
        <v/>
      </c>
      <c r="AM796" s="176"/>
      <c r="AN796" s="176">
        <f t="shared" si="178"/>
        <v>0</v>
      </c>
      <c r="AO796" s="176"/>
      <c r="AP796" s="176"/>
      <c r="AQ796" s="176"/>
      <c r="AR796" s="176"/>
      <c r="AS796" s="176"/>
      <c r="AT796" s="176"/>
      <c r="AU796" s="176"/>
      <c r="AV796" s="176"/>
      <c r="AW796" s="176"/>
      <c r="AX796" s="176"/>
      <c r="AY796" s="176"/>
      <c r="AZ796" s="176"/>
      <c r="BA796" s="176"/>
      <c r="BB796" s="176"/>
      <c r="BC796" s="176"/>
      <c r="BD796" s="176"/>
      <c r="BE796" s="176"/>
      <c r="BF796" s="176"/>
      <c r="BG796" s="176"/>
      <c r="BH796" s="176"/>
      <c r="BI796" s="176"/>
      <c r="BJ796" s="176"/>
      <c r="BK796" s="176"/>
      <c r="BL796" s="176"/>
      <c r="BM796" s="176"/>
      <c r="BN796" s="176"/>
      <c r="BO796" s="176"/>
      <c r="BP796" s="176"/>
      <c r="BQ796" s="176"/>
      <c r="BR796" s="176"/>
      <c r="BS796" s="176"/>
      <c r="BT796" s="176"/>
      <c r="BU796" s="176"/>
      <c r="BV796" s="176"/>
      <c r="BW796" s="176"/>
      <c r="BX796" s="176"/>
      <c r="BY796" s="176"/>
      <c r="BZ796" s="176"/>
      <c r="CA796" s="176"/>
      <c r="CB796" s="176"/>
      <c r="CC796" s="176"/>
      <c r="CD796" s="176"/>
      <c r="CE796" s="176"/>
      <c r="CF796" s="176"/>
      <c r="CG796" s="176"/>
      <c r="CH796" s="176"/>
      <c r="CI796" s="176"/>
      <c r="CJ796" s="176"/>
      <c r="CK796" s="176"/>
      <c r="CL796" s="176"/>
      <c r="CM796" s="176"/>
      <c r="CN796" s="176"/>
      <c r="CO796" s="176"/>
      <c r="CP796" s="176"/>
      <c r="CQ796" s="176"/>
      <c r="CR796" s="176"/>
      <c r="CS796" s="176"/>
      <c r="CT796" s="176"/>
      <c r="CU796" s="176"/>
      <c r="CV796" s="176"/>
      <c r="CW796" s="176"/>
    </row>
    <row r="797" spans="1:101" s="179" customFormat="1" ht="20.100000000000001" customHeight="1">
      <c r="A797" s="657">
        <f t="shared" si="179"/>
        <v>754</v>
      </c>
      <c r="B797" s="196" t="str">
        <f t="shared" si="174"/>
        <v>Swansea Bay UHB</v>
      </c>
      <c r="C797" s="89"/>
      <c r="D797" s="89"/>
      <c r="E797" s="89"/>
      <c r="F797" s="89"/>
      <c r="G797" s="89"/>
      <c r="H797" s="197">
        <f t="shared" si="175"/>
        <v>0</v>
      </c>
      <c r="I797" s="197"/>
      <c r="J797" s="89"/>
      <c r="K797" s="90"/>
      <c r="L797" s="90"/>
      <c r="M797" s="89"/>
      <c r="N797" s="89"/>
      <c r="O797" s="89"/>
      <c r="P797" s="89"/>
      <c r="Q797" s="89"/>
      <c r="R797" s="122"/>
      <c r="S797" s="122"/>
      <c r="T797" s="122"/>
      <c r="U797" s="123"/>
      <c r="V797" s="123"/>
      <c r="W797" s="123"/>
      <c r="X797" s="122"/>
      <c r="Y797" s="122"/>
      <c r="Z797" s="122"/>
      <c r="AA797" s="122"/>
      <c r="AB797" s="122"/>
      <c r="AC797" s="122"/>
      <c r="AD797" s="197">
        <f t="shared" si="168"/>
        <v>0</v>
      </c>
      <c r="AE797" s="196" t="str">
        <f t="shared" si="180"/>
        <v/>
      </c>
      <c r="AF797" s="196" t="str">
        <f t="shared" si="169"/>
        <v/>
      </c>
      <c r="AG797" s="196" t="str">
        <f t="shared" si="170"/>
        <v/>
      </c>
      <c r="AH797" s="196" t="str">
        <f t="shared" si="171"/>
        <v/>
      </c>
      <c r="AI797" s="196" t="str">
        <f t="shared" si="172"/>
        <v/>
      </c>
      <c r="AJ797" s="196" t="str">
        <f t="shared" si="173"/>
        <v/>
      </c>
      <c r="AK797" s="196" t="str">
        <f t="shared" si="176"/>
        <v/>
      </c>
      <c r="AL797" s="196" t="str">
        <f t="shared" si="177"/>
        <v/>
      </c>
      <c r="AM797" s="176"/>
      <c r="AN797" s="176">
        <f t="shared" si="178"/>
        <v>0</v>
      </c>
      <c r="AO797" s="176"/>
      <c r="AP797" s="176"/>
      <c r="AQ797" s="176"/>
      <c r="AR797" s="176"/>
      <c r="AS797" s="176"/>
      <c r="AT797" s="176"/>
      <c r="AU797" s="176"/>
      <c r="AV797" s="176"/>
      <c r="AW797" s="176"/>
      <c r="AX797" s="176"/>
      <c r="AY797" s="176"/>
      <c r="AZ797" s="176"/>
      <c r="BA797" s="176"/>
      <c r="BB797" s="176"/>
      <c r="BC797" s="176"/>
      <c r="BD797" s="176"/>
      <c r="BE797" s="176"/>
      <c r="BF797" s="176"/>
      <c r="BG797" s="176"/>
      <c r="BH797" s="176"/>
      <c r="BI797" s="176"/>
      <c r="BJ797" s="176"/>
      <c r="BK797" s="176"/>
      <c r="BL797" s="176"/>
      <c r="BM797" s="176"/>
      <c r="BN797" s="176"/>
      <c r="BO797" s="176"/>
      <c r="BP797" s="176"/>
      <c r="BQ797" s="176"/>
      <c r="BR797" s="176"/>
      <c r="BS797" s="176"/>
      <c r="BT797" s="176"/>
      <c r="BU797" s="176"/>
      <c r="BV797" s="176"/>
      <c r="BW797" s="176"/>
      <c r="BX797" s="176"/>
      <c r="BY797" s="176"/>
      <c r="BZ797" s="176"/>
      <c r="CA797" s="176"/>
      <c r="CB797" s="176"/>
      <c r="CC797" s="176"/>
      <c r="CD797" s="176"/>
      <c r="CE797" s="176"/>
      <c r="CF797" s="176"/>
      <c r="CG797" s="176"/>
      <c r="CH797" s="176"/>
      <c r="CI797" s="176"/>
      <c r="CJ797" s="176"/>
      <c r="CK797" s="176"/>
      <c r="CL797" s="176"/>
      <c r="CM797" s="176"/>
      <c r="CN797" s="176"/>
      <c r="CO797" s="176"/>
      <c r="CP797" s="176"/>
      <c r="CQ797" s="176"/>
      <c r="CR797" s="176"/>
      <c r="CS797" s="176"/>
      <c r="CT797" s="176"/>
      <c r="CU797" s="176"/>
      <c r="CV797" s="176"/>
      <c r="CW797" s="176"/>
    </row>
    <row r="798" spans="1:101" s="179" customFormat="1" ht="20.100000000000001" customHeight="1">
      <c r="A798" s="657">
        <f t="shared" si="179"/>
        <v>755</v>
      </c>
      <c r="B798" s="196" t="str">
        <f t="shared" si="174"/>
        <v>Swansea Bay UHB</v>
      </c>
      <c r="C798" s="89"/>
      <c r="D798" s="89"/>
      <c r="E798" s="89"/>
      <c r="F798" s="89"/>
      <c r="G798" s="89"/>
      <c r="H798" s="197">
        <f t="shared" si="175"/>
        <v>0</v>
      </c>
      <c r="I798" s="197"/>
      <c r="J798" s="89"/>
      <c r="K798" s="90"/>
      <c r="L798" s="90"/>
      <c r="M798" s="89"/>
      <c r="N798" s="89"/>
      <c r="O798" s="89"/>
      <c r="P798" s="89"/>
      <c r="Q798" s="89"/>
      <c r="R798" s="122"/>
      <c r="S798" s="122"/>
      <c r="T798" s="122"/>
      <c r="U798" s="123"/>
      <c r="V798" s="123"/>
      <c r="W798" s="123"/>
      <c r="X798" s="122"/>
      <c r="Y798" s="122"/>
      <c r="Z798" s="122"/>
      <c r="AA798" s="122"/>
      <c r="AB798" s="122"/>
      <c r="AC798" s="122"/>
      <c r="AD798" s="197">
        <f t="shared" si="168"/>
        <v>0</v>
      </c>
      <c r="AE798" s="196" t="str">
        <f t="shared" si="180"/>
        <v/>
      </c>
      <c r="AF798" s="196" t="str">
        <f t="shared" si="169"/>
        <v/>
      </c>
      <c r="AG798" s="196" t="str">
        <f t="shared" si="170"/>
        <v/>
      </c>
      <c r="AH798" s="196" t="str">
        <f t="shared" si="171"/>
        <v/>
      </c>
      <c r="AI798" s="196" t="str">
        <f t="shared" si="172"/>
        <v/>
      </c>
      <c r="AJ798" s="196" t="str">
        <f t="shared" si="173"/>
        <v/>
      </c>
      <c r="AK798" s="196" t="str">
        <f t="shared" si="176"/>
        <v/>
      </c>
      <c r="AL798" s="196" t="str">
        <f t="shared" si="177"/>
        <v/>
      </c>
      <c r="AM798" s="176"/>
      <c r="AN798" s="176">
        <f t="shared" si="178"/>
        <v>0</v>
      </c>
      <c r="AO798" s="176"/>
      <c r="AP798" s="176"/>
      <c r="AQ798" s="176"/>
      <c r="AR798" s="176"/>
      <c r="AS798" s="176"/>
      <c r="AT798" s="176"/>
      <c r="AU798" s="176"/>
      <c r="AV798" s="176"/>
      <c r="AW798" s="176"/>
      <c r="AX798" s="176"/>
      <c r="AY798" s="176"/>
      <c r="AZ798" s="176"/>
      <c r="BA798" s="176"/>
      <c r="BB798" s="176"/>
      <c r="BC798" s="176"/>
      <c r="BD798" s="176"/>
      <c r="BE798" s="176"/>
      <c r="BF798" s="176"/>
      <c r="BG798" s="176"/>
      <c r="BH798" s="176"/>
      <c r="BI798" s="176"/>
      <c r="BJ798" s="176"/>
      <c r="BK798" s="176"/>
      <c r="BL798" s="176"/>
      <c r="BM798" s="176"/>
      <c r="BN798" s="176"/>
      <c r="BO798" s="176"/>
      <c r="BP798" s="176"/>
      <c r="BQ798" s="176"/>
      <c r="BR798" s="176"/>
      <c r="BS798" s="176"/>
      <c r="BT798" s="176"/>
      <c r="BU798" s="176"/>
      <c r="BV798" s="176"/>
      <c r="BW798" s="176"/>
      <c r="BX798" s="176"/>
      <c r="BY798" s="176"/>
      <c r="BZ798" s="176"/>
      <c r="CA798" s="176"/>
      <c r="CB798" s="176"/>
      <c r="CC798" s="176"/>
      <c r="CD798" s="176"/>
      <c r="CE798" s="176"/>
      <c r="CF798" s="176"/>
      <c r="CG798" s="176"/>
      <c r="CH798" s="176"/>
      <c r="CI798" s="176"/>
      <c r="CJ798" s="176"/>
      <c r="CK798" s="176"/>
      <c r="CL798" s="176"/>
      <c r="CM798" s="176"/>
      <c r="CN798" s="176"/>
      <c r="CO798" s="176"/>
      <c r="CP798" s="176"/>
      <c r="CQ798" s="176"/>
      <c r="CR798" s="176"/>
      <c r="CS798" s="176"/>
      <c r="CT798" s="176"/>
      <c r="CU798" s="176"/>
      <c r="CV798" s="176"/>
      <c r="CW798" s="176"/>
    </row>
    <row r="799" spans="1:101" s="179" customFormat="1" ht="20.100000000000001" customHeight="1">
      <c r="A799" s="657">
        <f t="shared" si="179"/>
        <v>756</v>
      </c>
      <c r="B799" s="196" t="str">
        <f t="shared" si="174"/>
        <v>Swansea Bay UHB</v>
      </c>
      <c r="C799" s="89"/>
      <c r="D799" s="89"/>
      <c r="E799" s="89"/>
      <c r="F799" s="89"/>
      <c r="G799" s="89"/>
      <c r="H799" s="197">
        <f t="shared" si="175"/>
        <v>0</v>
      </c>
      <c r="I799" s="197"/>
      <c r="J799" s="89"/>
      <c r="K799" s="90"/>
      <c r="L799" s="90"/>
      <c r="M799" s="89"/>
      <c r="N799" s="89"/>
      <c r="O799" s="89"/>
      <c r="P799" s="89"/>
      <c r="Q799" s="89"/>
      <c r="R799" s="122"/>
      <c r="S799" s="122"/>
      <c r="T799" s="122"/>
      <c r="U799" s="123"/>
      <c r="V799" s="123"/>
      <c r="W799" s="123"/>
      <c r="X799" s="122"/>
      <c r="Y799" s="122"/>
      <c r="Z799" s="122"/>
      <c r="AA799" s="122"/>
      <c r="AB799" s="122"/>
      <c r="AC799" s="122"/>
      <c r="AD799" s="197">
        <f t="shared" si="168"/>
        <v>0</v>
      </c>
      <c r="AE799" s="196" t="str">
        <f t="shared" si="180"/>
        <v/>
      </c>
      <c r="AF799" s="196" t="str">
        <f t="shared" si="169"/>
        <v/>
      </c>
      <c r="AG799" s="196" t="str">
        <f t="shared" si="170"/>
        <v/>
      </c>
      <c r="AH799" s="196" t="str">
        <f t="shared" si="171"/>
        <v/>
      </c>
      <c r="AI799" s="196" t="str">
        <f t="shared" si="172"/>
        <v/>
      </c>
      <c r="AJ799" s="196" t="str">
        <f t="shared" si="173"/>
        <v/>
      </c>
      <c r="AK799" s="196" t="str">
        <f t="shared" si="176"/>
        <v/>
      </c>
      <c r="AL799" s="196" t="str">
        <f t="shared" si="177"/>
        <v/>
      </c>
      <c r="AM799" s="176"/>
      <c r="AN799" s="176">
        <f t="shared" si="178"/>
        <v>0</v>
      </c>
      <c r="AO799" s="176"/>
      <c r="AP799" s="176"/>
      <c r="AQ799" s="176"/>
      <c r="AR799" s="176"/>
      <c r="AS799" s="176"/>
      <c r="AT799" s="176"/>
      <c r="AU799" s="176"/>
      <c r="AV799" s="176"/>
      <c r="AW799" s="176"/>
      <c r="AX799" s="176"/>
      <c r="AY799" s="176"/>
      <c r="AZ799" s="176"/>
      <c r="BA799" s="176"/>
      <c r="BB799" s="176"/>
      <c r="BC799" s="176"/>
      <c r="BD799" s="176"/>
      <c r="BE799" s="176"/>
      <c r="BF799" s="176"/>
      <c r="BG799" s="176"/>
      <c r="BH799" s="176"/>
      <c r="BI799" s="176"/>
      <c r="BJ799" s="176"/>
      <c r="BK799" s="176"/>
      <c r="BL799" s="176"/>
      <c r="BM799" s="176"/>
      <c r="BN799" s="176"/>
      <c r="BO799" s="176"/>
      <c r="BP799" s="176"/>
      <c r="BQ799" s="176"/>
      <c r="BR799" s="176"/>
      <c r="BS799" s="176"/>
      <c r="BT799" s="176"/>
      <c r="BU799" s="176"/>
      <c r="BV799" s="176"/>
      <c r="BW799" s="176"/>
      <c r="BX799" s="176"/>
      <c r="BY799" s="176"/>
      <c r="BZ799" s="176"/>
      <c r="CA799" s="176"/>
      <c r="CB799" s="176"/>
      <c r="CC799" s="176"/>
      <c r="CD799" s="176"/>
      <c r="CE799" s="176"/>
      <c r="CF799" s="176"/>
      <c r="CG799" s="176"/>
      <c r="CH799" s="176"/>
      <c r="CI799" s="176"/>
      <c r="CJ799" s="176"/>
      <c r="CK799" s="176"/>
      <c r="CL799" s="176"/>
      <c r="CM799" s="176"/>
      <c r="CN799" s="176"/>
      <c r="CO799" s="176"/>
      <c r="CP799" s="176"/>
      <c r="CQ799" s="176"/>
      <c r="CR799" s="176"/>
      <c r="CS799" s="176"/>
      <c r="CT799" s="176"/>
      <c r="CU799" s="176"/>
      <c r="CV799" s="176"/>
      <c r="CW799" s="176"/>
    </row>
    <row r="800" spans="1:101" s="179" customFormat="1" ht="20.100000000000001" customHeight="1">
      <c r="A800" s="657">
        <f t="shared" si="179"/>
        <v>757</v>
      </c>
      <c r="B800" s="196" t="str">
        <f t="shared" si="174"/>
        <v>Swansea Bay UHB</v>
      </c>
      <c r="C800" s="89"/>
      <c r="D800" s="89"/>
      <c r="E800" s="89"/>
      <c r="F800" s="89"/>
      <c r="G800" s="89"/>
      <c r="H800" s="197">
        <f t="shared" si="175"/>
        <v>0</v>
      </c>
      <c r="I800" s="197"/>
      <c r="J800" s="89"/>
      <c r="K800" s="90"/>
      <c r="L800" s="90"/>
      <c r="M800" s="89"/>
      <c r="N800" s="89"/>
      <c r="O800" s="89"/>
      <c r="P800" s="89"/>
      <c r="Q800" s="89"/>
      <c r="R800" s="122"/>
      <c r="S800" s="122"/>
      <c r="T800" s="122"/>
      <c r="U800" s="123"/>
      <c r="V800" s="123"/>
      <c r="W800" s="123"/>
      <c r="X800" s="122"/>
      <c r="Y800" s="122"/>
      <c r="Z800" s="122"/>
      <c r="AA800" s="122"/>
      <c r="AB800" s="122"/>
      <c r="AC800" s="122"/>
      <c r="AD800" s="197">
        <f t="shared" si="168"/>
        <v>0</v>
      </c>
      <c r="AE800" s="196" t="str">
        <f t="shared" si="180"/>
        <v/>
      </c>
      <c r="AF800" s="196" t="str">
        <f t="shared" si="169"/>
        <v/>
      </c>
      <c r="AG800" s="196" t="str">
        <f t="shared" si="170"/>
        <v/>
      </c>
      <c r="AH800" s="196" t="str">
        <f t="shared" si="171"/>
        <v/>
      </c>
      <c r="AI800" s="196" t="str">
        <f t="shared" si="172"/>
        <v/>
      </c>
      <c r="AJ800" s="196" t="str">
        <f t="shared" si="173"/>
        <v/>
      </c>
      <c r="AK800" s="196" t="str">
        <f t="shared" si="176"/>
        <v/>
      </c>
      <c r="AL800" s="196" t="str">
        <f t="shared" si="177"/>
        <v/>
      </c>
      <c r="AM800" s="176"/>
      <c r="AN800" s="176">
        <f t="shared" si="178"/>
        <v>0</v>
      </c>
      <c r="AO800" s="176"/>
      <c r="AP800" s="176"/>
      <c r="AQ800" s="176"/>
      <c r="AR800" s="176"/>
      <c r="AS800" s="176"/>
      <c r="AT800" s="176"/>
      <c r="AU800" s="176"/>
      <c r="AV800" s="176"/>
      <c r="AW800" s="176"/>
      <c r="AX800" s="176"/>
      <c r="AY800" s="176"/>
      <c r="AZ800" s="176"/>
      <c r="BA800" s="176"/>
      <c r="BB800" s="176"/>
      <c r="BC800" s="176"/>
      <c r="BD800" s="176"/>
      <c r="BE800" s="176"/>
      <c r="BF800" s="176"/>
      <c r="BG800" s="176"/>
      <c r="BH800" s="176"/>
      <c r="BI800" s="176"/>
      <c r="BJ800" s="176"/>
      <c r="BK800" s="176"/>
      <c r="BL800" s="176"/>
      <c r="BM800" s="176"/>
      <c r="BN800" s="176"/>
      <c r="BO800" s="176"/>
      <c r="BP800" s="176"/>
      <c r="BQ800" s="176"/>
      <c r="BR800" s="176"/>
      <c r="BS800" s="176"/>
      <c r="BT800" s="176"/>
      <c r="BU800" s="176"/>
      <c r="BV800" s="176"/>
      <c r="BW800" s="176"/>
      <c r="BX800" s="176"/>
      <c r="BY800" s="176"/>
      <c r="BZ800" s="176"/>
      <c r="CA800" s="176"/>
      <c r="CB800" s="176"/>
      <c r="CC800" s="176"/>
      <c r="CD800" s="176"/>
      <c r="CE800" s="176"/>
      <c r="CF800" s="176"/>
      <c r="CG800" s="176"/>
      <c r="CH800" s="176"/>
      <c r="CI800" s="176"/>
      <c r="CJ800" s="176"/>
      <c r="CK800" s="176"/>
      <c r="CL800" s="176"/>
      <c r="CM800" s="176"/>
      <c r="CN800" s="176"/>
      <c r="CO800" s="176"/>
      <c r="CP800" s="176"/>
      <c r="CQ800" s="176"/>
      <c r="CR800" s="176"/>
      <c r="CS800" s="176"/>
      <c r="CT800" s="176"/>
      <c r="CU800" s="176"/>
      <c r="CV800" s="176"/>
      <c r="CW800" s="176"/>
    </row>
    <row r="801" spans="1:101" s="179" customFormat="1" ht="20.100000000000001" customHeight="1">
      <c r="A801" s="657">
        <f t="shared" si="179"/>
        <v>758</v>
      </c>
      <c r="B801" s="196" t="str">
        <f t="shared" si="174"/>
        <v>Swansea Bay UHB</v>
      </c>
      <c r="C801" s="89"/>
      <c r="D801" s="89"/>
      <c r="E801" s="89"/>
      <c r="F801" s="89"/>
      <c r="G801" s="89"/>
      <c r="H801" s="197">
        <f t="shared" si="175"/>
        <v>0</v>
      </c>
      <c r="I801" s="197"/>
      <c r="J801" s="89"/>
      <c r="K801" s="90"/>
      <c r="L801" s="90"/>
      <c r="M801" s="89"/>
      <c r="N801" s="89"/>
      <c r="O801" s="89"/>
      <c r="P801" s="89"/>
      <c r="Q801" s="89"/>
      <c r="R801" s="122"/>
      <c r="S801" s="122"/>
      <c r="T801" s="122"/>
      <c r="U801" s="123"/>
      <c r="V801" s="123"/>
      <c r="W801" s="123"/>
      <c r="X801" s="122"/>
      <c r="Y801" s="122"/>
      <c r="Z801" s="122"/>
      <c r="AA801" s="122"/>
      <c r="AB801" s="122"/>
      <c r="AC801" s="122"/>
      <c r="AD801" s="197">
        <f t="shared" si="168"/>
        <v>0</v>
      </c>
      <c r="AE801" s="196" t="str">
        <f t="shared" si="180"/>
        <v/>
      </c>
      <c r="AF801" s="196" t="str">
        <f t="shared" si="169"/>
        <v/>
      </c>
      <c r="AG801" s="196" t="str">
        <f t="shared" si="170"/>
        <v/>
      </c>
      <c r="AH801" s="196" t="str">
        <f t="shared" si="171"/>
        <v/>
      </c>
      <c r="AI801" s="196" t="str">
        <f t="shared" si="172"/>
        <v/>
      </c>
      <c r="AJ801" s="196" t="str">
        <f t="shared" si="173"/>
        <v/>
      </c>
      <c r="AK801" s="196" t="str">
        <f t="shared" si="176"/>
        <v/>
      </c>
      <c r="AL801" s="196" t="str">
        <f t="shared" si="177"/>
        <v/>
      </c>
      <c r="AM801" s="176"/>
      <c r="AN801" s="176">
        <f t="shared" si="178"/>
        <v>0</v>
      </c>
      <c r="AO801" s="176"/>
      <c r="AP801" s="176"/>
      <c r="AQ801" s="176"/>
      <c r="AR801" s="176"/>
      <c r="AS801" s="176"/>
      <c r="AT801" s="176"/>
      <c r="AU801" s="176"/>
      <c r="AV801" s="176"/>
      <c r="AW801" s="176"/>
      <c r="AX801" s="176"/>
      <c r="AY801" s="176"/>
      <c r="AZ801" s="176"/>
      <c r="BA801" s="176"/>
      <c r="BB801" s="176"/>
      <c r="BC801" s="176"/>
      <c r="BD801" s="176"/>
      <c r="BE801" s="176"/>
      <c r="BF801" s="176"/>
      <c r="BG801" s="176"/>
      <c r="BH801" s="176"/>
      <c r="BI801" s="176"/>
      <c r="BJ801" s="176"/>
      <c r="BK801" s="176"/>
      <c r="BL801" s="176"/>
      <c r="BM801" s="176"/>
      <c r="BN801" s="176"/>
      <c r="BO801" s="176"/>
      <c r="BP801" s="176"/>
      <c r="BQ801" s="176"/>
      <c r="BR801" s="176"/>
      <c r="BS801" s="176"/>
      <c r="BT801" s="176"/>
      <c r="BU801" s="176"/>
      <c r="BV801" s="176"/>
      <c r="BW801" s="176"/>
      <c r="BX801" s="176"/>
      <c r="BY801" s="176"/>
      <c r="BZ801" s="176"/>
      <c r="CA801" s="176"/>
      <c r="CB801" s="176"/>
      <c r="CC801" s="176"/>
      <c r="CD801" s="176"/>
      <c r="CE801" s="176"/>
      <c r="CF801" s="176"/>
      <c r="CG801" s="176"/>
      <c r="CH801" s="176"/>
      <c r="CI801" s="176"/>
      <c r="CJ801" s="176"/>
      <c r="CK801" s="176"/>
      <c r="CL801" s="176"/>
      <c r="CM801" s="176"/>
      <c r="CN801" s="176"/>
      <c r="CO801" s="176"/>
      <c r="CP801" s="176"/>
      <c r="CQ801" s="176"/>
      <c r="CR801" s="176"/>
      <c r="CS801" s="176"/>
      <c r="CT801" s="176"/>
      <c r="CU801" s="176"/>
      <c r="CV801" s="176"/>
      <c r="CW801" s="176"/>
    </row>
    <row r="802" spans="1:101" s="179" customFormat="1" ht="20.100000000000001" customHeight="1">
      <c r="A802" s="657">
        <f t="shared" si="179"/>
        <v>759</v>
      </c>
      <c r="B802" s="196" t="str">
        <f t="shared" si="174"/>
        <v>Swansea Bay UHB</v>
      </c>
      <c r="C802" s="89"/>
      <c r="D802" s="89"/>
      <c r="E802" s="89"/>
      <c r="F802" s="89"/>
      <c r="G802" s="89"/>
      <c r="H802" s="197">
        <f t="shared" si="175"/>
        <v>0</v>
      </c>
      <c r="I802" s="197"/>
      <c r="J802" s="89"/>
      <c r="K802" s="90"/>
      <c r="L802" s="90"/>
      <c r="M802" s="89"/>
      <c r="N802" s="89"/>
      <c r="O802" s="89"/>
      <c r="P802" s="89"/>
      <c r="Q802" s="89"/>
      <c r="R802" s="122"/>
      <c r="S802" s="122"/>
      <c r="T802" s="122"/>
      <c r="U802" s="123"/>
      <c r="V802" s="123"/>
      <c r="W802" s="123"/>
      <c r="X802" s="122"/>
      <c r="Y802" s="122"/>
      <c r="Z802" s="122"/>
      <c r="AA802" s="122"/>
      <c r="AB802" s="122"/>
      <c r="AC802" s="122"/>
      <c r="AD802" s="197">
        <f t="shared" si="168"/>
        <v>0</v>
      </c>
      <c r="AE802" s="196" t="str">
        <f t="shared" si="180"/>
        <v/>
      </c>
      <c r="AF802" s="196" t="str">
        <f t="shared" si="169"/>
        <v/>
      </c>
      <c r="AG802" s="196" t="str">
        <f t="shared" si="170"/>
        <v/>
      </c>
      <c r="AH802" s="196" t="str">
        <f t="shared" si="171"/>
        <v/>
      </c>
      <c r="AI802" s="196" t="str">
        <f t="shared" si="172"/>
        <v/>
      </c>
      <c r="AJ802" s="196" t="str">
        <f t="shared" si="173"/>
        <v/>
      </c>
      <c r="AK802" s="196" t="str">
        <f t="shared" si="176"/>
        <v/>
      </c>
      <c r="AL802" s="196" t="str">
        <f t="shared" si="177"/>
        <v/>
      </c>
      <c r="AM802" s="176"/>
      <c r="AN802" s="176">
        <f t="shared" si="178"/>
        <v>0</v>
      </c>
      <c r="AO802" s="176"/>
      <c r="AP802" s="176"/>
      <c r="AQ802" s="176"/>
      <c r="AR802" s="176"/>
      <c r="AS802" s="176"/>
      <c r="AT802" s="176"/>
      <c r="AU802" s="176"/>
      <c r="AV802" s="176"/>
      <c r="AW802" s="176"/>
      <c r="AX802" s="176"/>
      <c r="AY802" s="176"/>
      <c r="AZ802" s="176"/>
      <c r="BA802" s="176"/>
      <c r="BB802" s="176"/>
      <c r="BC802" s="176"/>
      <c r="BD802" s="176"/>
      <c r="BE802" s="176"/>
      <c r="BF802" s="176"/>
      <c r="BG802" s="176"/>
      <c r="BH802" s="176"/>
      <c r="BI802" s="176"/>
      <c r="BJ802" s="176"/>
      <c r="BK802" s="176"/>
      <c r="BL802" s="176"/>
      <c r="BM802" s="176"/>
      <c r="BN802" s="176"/>
      <c r="BO802" s="176"/>
      <c r="BP802" s="176"/>
      <c r="BQ802" s="176"/>
      <c r="BR802" s="176"/>
      <c r="BS802" s="176"/>
      <c r="BT802" s="176"/>
      <c r="BU802" s="176"/>
      <c r="BV802" s="176"/>
      <c r="BW802" s="176"/>
      <c r="BX802" s="176"/>
      <c r="BY802" s="176"/>
      <c r="BZ802" s="176"/>
      <c r="CA802" s="176"/>
      <c r="CB802" s="176"/>
      <c r="CC802" s="176"/>
      <c r="CD802" s="176"/>
      <c r="CE802" s="176"/>
      <c r="CF802" s="176"/>
      <c r="CG802" s="176"/>
      <c r="CH802" s="176"/>
      <c r="CI802" s="176"/>
      <c r="CJ802" s="176"/>
      <c r="CK802" s="176"/>
      <c r="CL802" s="176"/>
      <c r="CM802" s="176"/>
      <c r="CN802" s="176"/>
      <c r="CO802" s="176"/>
      <c r="CP802" s="176"/>
      <c r="CQ802" s="176"/>
      <c r="CR802" s="176"/>
      <c r="CS802" s="176"/>
      <c r="CT802" s="176"/>
      <c r="CU802" s="176"/>
      <c r="CV802" s="176"/>
      <c r="CW802" s="176"/>
    </row>
    <row r="803" spans="1:101" s="179" customFormat="1" ht="20.100000000000001" customHeight="1">
      <c r="A803" s="657">
        <f t="shared" si="179"/>
        <v>760</v>
      </c>
      <c r="B803" s="196" t="str">
        <f t="shared" si="174"/>
        <v>Swansea Bay UHB</v>
      </c>
      <c r="C803" s="89"/>
      <c r="D803" s="89"/>
      <c r="E803" s="89"/>
      <c r="F803" s="89"/>
      <c r="G803" s="89"/>
      <c r="H803" s="197">
        <f t="shared" si="175"/>
        <v>0</v>
      </c>
      <c r="I803" s="197"/>
      <c r="J803" s="89"/>
      <c r="K803" s="90"/>
      <c r="L803" s="90"/>
      <c r="M803" s="89"/>
      <c r="N803" s="89"/>
      <c r="O803" s="89"/>
      <c r="P803" s="89"/>
      <c r="Q803" s="89"/>
      <c r="R803" s="122"/>
      <c r="S803" s="122"/>
      <c r="T803" s="122"/>
      <c r="U803" s="123"/>
      <c r="V803" s="123"/>
      <c r="W803" s="123"/>
      <c r="X803" s="122"/>
      <c r="Y803" s="122"/>
      <c r="Z803" s="122"/>
      <c r="AA803" s="122"/>
      <c r="AB803" s="122"/>
      <c r="AC803" s="122"/>
      <c r="AD803" s="197">
        <f t="shared" si="168"/>
        <v>0</v>
      </c>
      <c r="AE803" s="196" t="str">
        <f t="shared" si="180"/>
        <v/>
      </c>
      <c r="AF803" s="196" t="str">
        <f t="shared" si="169"/>
        <v/>
      </c>
      <c r="AG803" s="196" t="str">
        <f t="shared" si="170"/>
        <v/>
      </c>
      <c r="AH803" s="196" t="str">
        <f t="shared" si="171"/>
        <v/>
      </c>
      <c r="AI803" s="196" t="str">
        <f t="shared" si="172"/>
        <v/>
      </c>
      <c r="AJ803" s="196" t="str">
        <f t="shared" si="173"/>
        <v/>
      </c>
      <c r="AK803" s="196" t="str">
        <f t="shared" si="176"/>
        <v/>
      </c>
      <c r="AL803" s="196" t="str">
        <f t="shared" si="177"/>
        <v/>
      </c>
      <c r="AM803" s="176"/>
      <c r="AN803" s="176">
        <f t="shared" si="178"/>
        <v>0</v>
      </c>
      <c r="AO803" s="176"/>
      <c r="AP803" s="176"/>
      <c r="AQ803" s="176"/>
      <c r="AR803" s="176"/>
      <c r="AS803" s="176"/>
      <c r="AT803" s="176"/>
      <c r="AU803" s="176"/>
      <c r="AV803" s="176"/>
      <c r="AW803" s="176"/>
      <c r="AX803" s="176"/>
      <c r="AY803" s="176"/>
      <c r="AZ803" s="176"/>
      <c r="BA803" s="176"/>
      <c r="BB803" s="176"/>
      <c r="BC803" s="176"/>
      <c r="BD803" s="176"/>
      <c r="BE803" s="176"/>
      <c r="BF803" s="176"/>
      <c r="BG803" s="176"/>
      <c r="BH803" s="176"/>
      <c r="BI803" s="176"/>
      <c r="BJ803" s="176"/>
      <c r="BK803" s="176"/>
      <c r="BL803" s="176"/>
      <c r="BM803" s="176"/>
      <c r="BN803" s="176"/>
      <c r="BO803" s="176"/>
      <c r="BP803" s="176"/>
      <c r="BQ803" s="176"/>
      <c r="BR803" s="176"/>
      <c r="BS803" s="176"/>
      <c r="BT803" s="176"/>
      <c r="BU803" s="176"/>
      <c r="BV803" s="176"/>
      <c r="BW803" s="176"/>
      <c r="BX803" s="176"/>
      <c r="BY803" s="176"/>
      <c r="BZ803" s="176"/>
      <c r="CA803" s="176"/>
      <c r="CB803" s="176"/>
      <c r="CC803" s="176"/>
      <c r="CD803" s="176"/>
      <c r="CE803" s="176"/>
      <c r="CF803" s="176"/>
      <c r="CG803" s="176"/>
      <c r="CH803" s="176"/>
      <c r="CI803" s="176"/>
      <c r="CJ803" s="176"/>
      <c r="CK803" s="176"/>
      <c r="CL803" s="176"/>
      <c r="CM803" s="176"/>
      <c r="CN803" s="176"/>
      <c r="CO803" s="176"/>
      <c r="CP803" s="176"/>
      <c r="CQ803" s="176"/>
      <c r="CR803" s="176"/>
      <c r="CS803" s="176"/>
      <c r="CT803" s="176"/>
      <c r="CU803" s="176"/>
      <c r="CV803" s="176"/>
      <c r="CW803" s="176"/>
    </row>
    <row r="804" spans="1:101" s="179" customFormat="1" ht="20.100000000000001" customHeight="1">
      <c r="A804" s="657">
        <f t="shared" si="179"/>
        <v>761</v>
      </c>
      <c r="B804" s="196" t="str">
        <f t="shared" si="174"/>
        <v>Swansea Bay UHB</v>
      </c>
      <c r="C804" s="89"/>
      <c r="D804" s="89"/>
      <c r="E804" s="89"/>
      <c r="F804" s="89"/>
      <c r="G804" s="89"/>
      <c r="H804" s="197">
        <f t="shared" si="175"/>
        <v>0</v>
      </c>
      <c r="I804" s="197"/>
      <c r="J804" s="89"/>
      <c r="K804" s="90"/>
      <c r="L804" s="90"/>
      <c r="M804" s="89"/>
      <c r="N804" s="89"/>
      <c r="O804" s="89"/>
      <c r="P804" s="89"/>
      <c r="Q804" s="89"/>
      <c r="R804" s="122"/>
      <c r="S804" s="122"/>
      <c r="T804" s="122"/>
      <c r="U804" s="123"/>
      <c r="V804" s="123"/>
      <c r="W804" s="123"/>
      <c r="X804" s="122"/>
      <c r="Y804" s="122"/>
      <c r="Z804" s="122"/>
      <c r="AA804" s="122"/>
      <c r="AB804" s="122"/>
      <c r="AC804" s="122"/>
      <c r="AD804" s="197">
        <f t="shared" si="168"/>
        <v>0</v>
      </c>
      <c r="AE804" s="196" t="str">
        <f t="shared" si="180"/>
        <v/>
      </c>
      <c r="AF804" s="196" t="str">
        <f t="shared" si="169"/>
        <v/>
      </c>
      <c r="AG804" s="196" t="str">
        <f t="shared" si="170"/>
        <v/>
      </c>
      <c r="AH804" s="196" t="str">
        <f t="shared" si="171"/>
        <v/>
      </c>
      <c r="AI804" s="196" t="str">
        <f t="shared" si="172"/>
        <v/>
      </c>
      <c r="AJ804" s="196" t="str">
        <f t="shared" si="173"/>
        <v/>
      </c>
      <c r="AK804" s="196" t="str">
        <f t="shared" si="176"/>
        <v/>
      </c>
      <c r="AL804" s="196" t="str">
        <f t="shared" si="177"/>
        <v/>
      </c>
      <c r="AM804" s="176"/>
      <c r="AN804" s="176">
        <f t="shared" si="178"/>
        <v>0</v>
      </c>
      <c r="AO804" s="176"/>
      <c r="AP804" s="176"/>
      <c r="AQ804" s="176"/>
      <c r="AR804" s="176"/>
      <c r="AS804" s="176"/>
      <c r="AT804" s="176"/>
      <c r="AU804" s="176"/>
      <c r="AV804" s="176"/>
      <c r="AW804" s="176"/>
      <c r="AX804" s="176"/>
      <c r="AY804" s="176"/>
      <c r="AZ804" s="176"/>
      <c r="BA804" s="176"/>
      <c r="BB804" s="176"/>
      <c r="BC804" s="176"/>
      <c r="BD804" s="176"/>
      <c r="BE804" s="176"/>
      <c r="BF804" s="176"/>
      <c r="BG804" s="176"/>
      <c r="BH804" s="176"/>
      <c r="BI804" s="176"/>
      <c r="BJ804" s="176"/>
      <c r="BK804" s="176"/>
      <c r="BL804" s="176"/>
      <c r="BM804" s="176"/>
      <c r="BN804" s="176"/>
      <c r="BO804" s="176"/>
      <c r="BP804" s="176"/>
      <c r="BQ804" s="176"/>
      <c r="BR804" s="176"/>
      <c r="BS804" s="176"/>
      <c r="BT804" s="176"/>
      <c r="BU804" s="176"/>
      <c r="BV804" s="176"/>
      <c r="BW804" s="176"/>
      <c r="BX804" s="176"/>
      <c r="BY804" s="176"/>
      <c r="BZ804" s="176"/>
      <c r="CA804" s="176"/>
      <c r="CB804" s="176"/>
      <c r="CC804" s="176"/>
      <c r="CD804" s="176"/>
      <c r="CE804" s="176"/>
      <c r="CF804" s="176"/>
      <c r="CG804" s="176"/>
      <c r="CH804" s="176"/>
      <c r="CI804" s="176"/>
      <c r="CJ804" s="176"/>
      <c r="CK804" s="176"/>
      <c r="CL804" s="176"/>
      <c r="CM804" s="176"/>
      <c r="CN804" s="176"/>
      <c r="CO804" s="176"/>
      <c r="CP804" s="176"/>
      <c r="CQ804" s="176"/>
      <c r="CR804" s="176"/>
      <c r="CS804" s="176"/>
      <c r="CT804" s="176"/>
      <c r="CU804" s="176"/>
      <c r="CV804" s="176"/>
      <c r="CW804" s="176"/>
    </row>
    <row r="805" spans="1:101" s="179" customFormat="1" ht="20.100000000000001" customHeight="1">
      <c r="A805" s="657">
        <f t="shared" si="179"/>
        <v>762</v>
      </c>
      <c r="B805" s="196" t="str">
        <f t="shared" si="174"/>
        <v>Swansea Bay UHB</v>
      </c>
      <c r="C805" s="89"/>
      <c r="D805" s="89"/>
      <c r="E805" s="89"/>
      <c r="F805" s="89"/>
      <c r="G805" s="89"/>
      <c r="H805" s="197">
        <f t="shared" si="175"/>
        <v>0</v>
      </c>
      <c r="I805" s="197"/>
      <c r="J805" s="89"/>
      <c r="K805" s="90"/>
      <c r="L805" s="90"/>
      <c r="M805" s="89"/>
      <c r="N805" s="89"/>
      <c r="O805" s="89"/>
      <c r="P805" s="89"/>
      <c r="Q805" s="89"/>
      <c r="R805" s="122"/>
      <c r="S805" s="122"/>
      <c r="T805" s="122"/>
      <c r="U805" s="123"/>
      <c r="V805" s="123"/>
      <c r="W805" s="123"/>
      <c r="X805" s="122"/>
      <c r="Y805" s="122"/>
      <c r="Z805" s="122"/>
      <c r="AA805" s="122"/>
      <c r="AB805" s="122"/>
      <c r="AC805" s="122"/>
      <c r="AD805" s="197">
        <f t="shared" si="168"/>
        <v>0</v>
      </c>
      <c r="AE805" s="196" t="str">
        <f t="shared" si="180"/>
        <v/>
      </c>
      <c r="AF805" s="196" t="str">
        <f t="shared" si="169"/>
        <v/>
      </c>
      <c r="AG805" s="196" t="str">
        <f t="shared" si="170"/>
        <v/>
      </c>
      <c r="AH805" s="196" t="str">
        <f t="shared" si="171"/>
        <v/>
      </c>
      <c r="AI805" s="196" t="str">
        <f t="shared" si="172"/>
        <v/>
      </c>
      <c r="AJ805" s="196" t="str">
        <f t="shared" si="173"/>
        <v/>
      </c>
      <c r="AK805" s="196" t="str">
        <f t="shared" si="176"/>
        <v/>
      </c>
      <c r="AL805" s="196" t="str">
        <f t="shared" si="177"/>
        <v/>
      </c>
      <c r="AM805" s="176"/>
      <c r="AN805" s="176">
        <f t="shared" si="178"/>
        <v>0</v>
      </c>
      <c r="AO805" s="176"/>
      <c r="AP805" s="176"/>
      <c r="AQ805" s="176"/>
      <c r="AR805" s="176"/>
      <c r="AS805" s="176"/>
      <c r="AT805" s="176"/>
      <c r="AU805" s="176"/>
      <c r="AV805" s="176"/>
      <c r="AW805" s="176"/>
      <c r="AX805" s="176"/>
      <c r="AY805" s="176"/>
      <c r="AZ805" s="176"/>
      <c r="BA805" s="176"/>
      <c r="BB805" s="176"/>
      <c r="BC805" s="176"/>
      <c r="BD805" s="176"/>
      <c r="BE805" s="176"/>
      <c r="BF805" s="176"/>
      <c r="BG805" s="176"/>
      <c r="BH805" s="176"/>
      <c r="BI805" s="176"/>
      <c r="BJ805" s="176"/>
      <c r="BK805" s="176"/>
      <c r="BL805" s="176"/>
      <c r="BM805" s="176"/>
      <c r="BN805" s="176"/>
      <c r="BO805" s="176"/>
      <c r="BP805" s="176"/>
      <c r="BQ805" s="176"/>
      <c r="BR805" s="176"/>
      <c r="BS805" s="176"/>
      <c r="BT805" s="176"/>
      <c r="BU805" s="176"/>
      <c r="BV805" s="176"/>
      <c r="BW805" s="176"/>
      <c r="BX805" s="176"/>
      <c r="BY805" s="176"/>
      <c r="BZ805" s="176"/>
      <c r="CA805" s="176"/>
      <c r="CB805" s="176"/>
      <c r="CC805" s="176"/>
      <c r="CD805" s="176"/>
      <c r="CE805" s="176"/>
      <c r="CF805" s="176"/>
      <c r="CG805" s="176"/>
      <c r="CH805" s="176"/>
      <c r="CI805" s="176"/>
      <c r="CJ805" s="176"/>
      <c r="CK805" s="176"/>
      <c r="CL805" s="176"/>
      <c r="CM805" s="176"/>
      <c r="CN805" s="176"/>
      <c r="CO805" s="176"/>
      <c r="CP805" s="176"/>
      <c r="CQ805" s="176"/>
      <c r="CR805" s="176"/>
      <c r="CS805" s="176"/>
      <c r="CT805" s="176"/>
      <c r="CU805" s="176"/>
      <c r="CV805" s="176"/>
      <c r="CW805" s="176"/>
    </row>
    <row r="806" spans="1:101" s="179" customFormat="1" ht="20.100000000000001" customHeight="1">
      <c r="A806" s="657">
        <f t="shared" si="179"/>
        <v>763</v>
      </c>
      <c r="B806" s="196" t="str">
        <f t="shared" si="174"/>
        <v>Swansea Bay UHB</v>
      </c>
      <c r="C806" s="89"/>
      <c r="D806" s="89"/>
      <c r="E806" s="89"/>
      <c r="F806" s="89"/>
      <c r="G806" s="89"/>
      <c r="H806" s="197">
        <f t="shared" si="175"/>
        <v>0</v>
      </c>
      <c r="I806" s="197"/>
      <c r="J806" s="89"/>
      <c r="K806" s="90"/>
      <c r="L806" s="90"/>
      <c r="M806" s="89"/>
      <c r="N806" s="89"/>
      <c r="O806" s="89"/>
      <c r="P806" s="89"/>
      <c r="Q806" s="89"/>
      <c r="R806" s="122"/>
      <c r="S806" s="122"/>
      <c r="T806" s="122"/>
      <c r="U806" s="123"/>
      <c r="V806" s="123"/>
      <c r="W806" s="123"/>
      <c r="X806" s="122"/>
      <c r="Y806" s="122"/>
      <c r="Z806" s="122"/>
      <c r="AA806" s="122"/>
      <c r="AB806" s="122"/>
      <c r="AC806" s="122"/>
      <c r="AD806" s="197">
        <f t="shared" si="168"/>
        <v>0</v>
      </c>
      <c r="AE806" s="196" t="str">
        <f t="shared" si="180"/>
        <v/>
      </c>
      <c r="AF806" s="196" t="str">
        <f t="shared" si="169"/>
        <v/>
      </c>
      <c r="AG806" s="196" t="str">
        <f t="shared" si="170"/>
        <v/>
      </c>
      <c r="AH806" s="196" t="str">
        <f t="shared" si="171"/>
        <v/>
      </c>
      <c r="AI806" s="196" t="str">
        <f t="shared" si="172"/>
        <v/>
      </c>
      <c r="AJ806" s="196" t="str">
        <f t="shared" si="173"/>
        <v/>
      </c>
      <c r="AK806" s="196" t="str">
        <f t="shared" si="176"/>
        <v/>
      </c>
      <c r="AL806" s="196" t="str">
        <f t="shared" si="177"/>
        <v/>
      </c>
      <c r="AM806" s="176"/>
      <c r="AN806" s="176">
        <f t="shared" si="178"/>
        <v>0</v>
      </c>
      <c r="AO806" s="176"/>
      <c r="AP806" s="176"/>
      <c r="AQ806" s="176"/>
      <c r="AR806" s="176"/>
      <c r="AS806" s="176"/>
      <c r="AT806" s="176"/>
      <c r="AU806" s="176"/>
      <c r="AV806" s="176"/>
      <c r="AW806" s="176"/>
      <c r="AX806" s="176"/>
      <c r="AY806" s="176"/>
      <c r="AZ806" s="176"/>
      <c r="BA806" s="176"/>
      <c r="BB806" s="176"/>
      <c r="BC806" s="176"/>
      <c r="BD806" s="176"/>
      <c r="BE806" s="176"/>
      <c r="BF806" s="176"/>
      <c r="BG806" s="176"/>
      <c r="BH806" s="176"/>
      <c r="BI806" s="176"/>
      <c r="BJ806" s="176"/>
      <c r="BK806" s="176"/>
      <c r="BL806" s="176"/>
      <c r="BM806" s="176"/>
      <c r="BN806" s="176"/>
      <c r="BO806" s="176"/>
      <c r="BP806" s="176"/>
      <c r="BQ806" s="176"/>
      <c r="BR806" s="176"/>
      <c r="BS806" s="176"/>
      <c r="BT806" s="176"/>
      <c r="BU806" s="176"/>
      <c r="BV806" s="176"/>
      <c r="BW806" s="176"/>
      <c r="BX806" s="176"/>
      <c r="BY806" s="176"/>
      <c r="BZ806" s="176"/>
      <c r="CA806" s="176"/>
      <c r="CB806" s="176"/>
      <c r="CC806" s="176"/>
      <c r="CD806" s="176"/>
      <c r="CE806" s="176"/>
      <c r="CF806" s="176"/>
      <c r="CG806" s="176"/>
      <c r="CH806" s="176"/>
      <c r="CI806" s="176"/>
      <c r="CJ806" s="176"/>
      <c r="CK806" s="176"/>
      <c r="CL806" s="176"/>
      <c r="CM806" s="176"/>
      <c r="CN806" s="176"/>
      <c r="CO806" s="176"/>
      <c r="CP806" s="176"/>
      <c r="CQ806" s="176"/>
      <c r="CR806" s="176"/>
      <c r="CS806" s="176"/>
      <c r="CT806" s="176"/>
      <c r="CU806" s="176"/>
      <c r="CV806" s="176"/>
      <c r="CW806" s="176"/>
    </row>
    <row r="807" spans="1:101" s="179" customFormat="1" ht="20.100000000000001" customHeight="1">
      <c r="A807" s="657">
        <f t="shared" si="179"/>
        <v>764</v>
      </c>
      <c r="B807" s="196" t="str">
        <f t="shared" si="174"/>
        <v>Swansea Bay UHB</v>
      </c>
      <c r="C807" s="89"/>
      <c r="D807" s="89"/>
      <c r="E807" s="89"/>
      <c r="F807" s="89"/>
      <c r="G807" s="89"/>
      <c r="H807" s="197">
        <f t="shared" si="175"/>
        <v>0</v>
      </c>
      <c r="I807" s="197"/>
      <c r="J807" s="89"/>
      <c r="K807" s="90"/>
      <c r="L807" s="90"/>
      <c r="M807" s="89"/>
      <c r="N807" s="89"/>
      <c r="O807" s="89"/>
      <c r="P807" s="89"/>
      <c r="Q807" s="89"/>
      <c r="R807" s="122"/>
      <c r="S807" s="122"/>
      <c r="T807" s="122"/>
      <c r="U807" s="123"/>
      <c r="V807" s="123"/>
      <c r="W807" s="123"/>
      <c r="X807" s="122"/>
      <c r="Y807" s="122"/>
      <c r="Z807" s="122"/>
      <c r="AA807" s="122"/>
      <c r="AB807" s="122"/>
      <c r="AC807" s="122"/>
      <c r="AD807" s="197">
        <f t="shared" si="168"/>
        <v>0</v>
      </c>
      <c r="AE807" s="196" t="str">
        <f t="shared" si="180"/>
        <v/>
      </c>
      <c r="AF807" s="196" t="str">
        <f t="shared" si="169"/>
        <v/>
      </c>
      <c r="AG807" s="196" t="str">
        <f t="shared" si="170"/>
        <v/>
      </c>
      <c r="AH807" s="196" t="str">
        <f t="shared" si="171"/>
        <v/>
      </c>
      <c r="AI807" s="196" t="str">
        <f t="shared" si="172"/>
        <v/>
      </c>
      <c r="AJ807" s="196" t="str">
        <f t="shared" si="173"/>
        <v/>
      </c>
      <c r="AK807" s="196" t="str">
        <f t="shared" si="176"/>
        <v/>
      </c>
      <c r="AL807" s="196" t="str">
        <f t="shared" si="177"/>
        <v/>
      </c>
      <c r="AM807" s="176"/>
      <c r="AN807" s="176">
        <f t="shared" si="178"/>
        <v>0</v>
      </c>
      <c r="AO807" s="176"/>
      <c r="AP807" s="176"/>
      <c r="AQ807" s="176"/>
      <c r="AR807" s="176"/>
      <c r="AS807" s="176"/>
      <c r="AT807" s="176"/>
      <c r="AU807" s="176"/>
      <c r="AV807" s="176"/>
      <c r="AW807" s="176"/>
      <c r="AX807" s="176"/>
      <c r="AY807" s="176"/>
      <c r="AZ807" s="176"/>
      <c r="BA807" s="176"/>
      <c r="BB807" s="176"/>
      <c r="BC807" s="176"/>
      <c r="BD807" s="176"/>
      <c r="BE807" s="176"/>
      <c r="BF807" s="176"/>
      <c r="BG807" s="176"/>
      <c r="BH807" s="176"/>
      <c r="BI807" s="176"/>
      <c r="BJ807" s="176"/>
      <c r="BK807" s="176"/>
      <c r="BL807" s="176"/>
      <c r="BM807" s="176"/>
      <c r="BN807" s="176"/>
      <c r="BO807" s="176"/>
      <c r="BP807" s="176"/>
      <c r="BQ807" s="176"/>
      <c r="BR807" s="176"/>
      <c r="BS807" s="176"/>
      <c r="BT807" s="176"/>
      <c r="BU807" s="176"/>
      <c r="BV807" s="176"/>
      <c r="BW807" s="176"/>
      <c r="BX807" s="176"/>
      <c r="BY807" s="176"/>
      <c r="BZ807" s="176"/>
      <c r="CA807" s="176"/>
      <c r="CB807" s="176"/>
      <c r="CC807" s="176"/>
      <c r="CD807" s="176"/>
      <c r="CE807" s="176"/>
      <c r="CF807" s="176"/>
      <c r="CG807" s="176"/>
      <c r="CH807" s="176"/>
      <c r="CI807" s="176"/>
      <c r="CJ807" s="176"/>
      <c r="CK807" s="176"/>
      <c r="CL807" s="176"/>
      <c r="CM807" s="176"/>
      <c r="CN807" s="176"/>
      <c r="CO807" s="176"/>
      <c r="CP807" s="176"/>
      <c r="CQ807" s="176"/>
      <c r="CR807" s="176"/>
      <c r="CS807" s="176"/>
      <c r="CT807" s="176"/>
      <c r="CU807" s="176"/>
      <c r="CV807" s="176"/>
      <c r="CW807" s="176"/>
    </row>
    <row r="808" spans="1:101" s="179" customFormat="1" ht="20.100000000000001" customHeight="1">
      <c r="A808" s="657">
        <f t="shared" si="179"/>
        <v>765</v>
      </c>
      <c r="B808" s="196" t="str">
        <f t="shared" si="174"/>
        <v>Swansea Bay UHB</v>
      </c>
      <c r="C808" s="89"/>
      <c r="D808" s="89"/>
      <c r="E808" s="89"/>
      <c r="F808" s="89"/>
      <c r="G808" s="89"/>
      <c r="H808" s="197">
        <f t="shared" si="175"/>
        <v>0</v>
      </c>
      <c r="I808" s="197"/>
      <c r="J808" s="89"/>
      <c r="K808" s="90"/>
      <c r="L808" s="90"/>
      <c r="M808" s="89"/>
      <c r="N808" s="89"/>
      <c r="O808" s="89"/>
      <c r="P808" s="89"/>
      <c r="Q808" s="89"/>
      <c r="R808" s="122"/>
      <c r="S808" s="122"/>
      <c r="T808" s="122"/>
      <c r="U808" s="123"/>
      <c r="V808" s="123"/>
      <c r="W808" s="123"/>
      <c r="X808" s="122"/>
      <c r="Y808" s="122"/>
      <c r="Z808" s="122"/>
      <c r="AA808" s="122"/>
      <c r="AB808" s="122"/>
      <c r="AC808" s="122"/>
      <c r="AD808" s="197">
        <f t="shared" si="168"/>
        <v>0</v>
      </c>
      <c r="AE808" s="196" t="str">
        <f t="shared" si="180"/>
        <v/>
      </c>
      <c r="AF808" s="196" t="str">
        <f t="shared" si="169"/>
        <v/>
      </c>
      <c r="AG808" s="196" t="str">
        <f t="shared" si="170"/>
        <v/>
      </c>
      <c r="AH808" s="196" t="str">
        <f t="shared" si="171"/>
        <v/>
      </c>
      <c r="AI808" s="196" t="str">
        <f t="shared" si="172"/>
        <v/>
      </c>
      <c r="AJ808" s="196" t="str">
        <f t="shared" si="173"/>
        <v/>
      </c>
      <c r="AK808" s="196" t="str">
        <f t="shared" si="176"/>
        <v/>
      </c>
      <c r="AL808" s="196" t="str">
        <f t="shared" si="177"/>
        <v/>
      </c>
      <c r="AM808" s="176"/>
      <c r="AN808" s="176">
        <f t="shared" si="178"/>
        <v>0</v>
      </c>
      <c r="AO808" s="176"/>
      <c r="AP808" s="176"/>
      <c r="AQ808" s="176"/>
      <c r="AR808" s="176"/>
      <c r="AS808" s="176"/>
      <c r="AT808" s="176"/>
      <c r="AU808" s="176"/>
      <c r="AV808" s="176"/>
      <c r="AW808" s="176"/>
      <c r="AX808" s="176"/>
      <c r="AY808" s="176"/>
      <c r="AZ808" s="176"/>
      <c r="BA808" s="176"/>
      <c r="BB808" s="176"/>
      <c r="BC808" s="176"/>
      <c r="BD808" s="176"/>
      <c r="BE808" s="176"/>
      <c r="BF808" s="176"/>
      <c r="BG808" s="176"/>
      <c r="BH808" s="176"/>
      <c r="BI808" s="176"/>
      <c r="BJ808" s="176"/>
      <c r="BK808" s="176"/>
      <c r="BL808" s="176"/>
      <c r="BM808" s="176"/>
      <c r="BN808" s="176"/>
      <c r="BO808" s="176"/>
      <c r="BP808" s="176"/>
      <c r="BQ808" s="176"/>
      <c r="BR808" s="176"/>
      <c r="BS808" s="176"/>
      <c r="BT808" s="176"/>
      <c r="BU808" s="176"/>
      <c r="BV808" s="176"/>
      <c r="BW808" s="176"/>
      <c r="BX808" s="176"/>
      <c r="BY808" s="176"/>
      <c r="BZ808" s="176"/>
      <c r="CA808" s="176"/>
      <c r="CB808" s="176"/>
      <c r="CC808" s="176"/>
      <c r="CD808" s="176"/>
      <c r="CE808" s="176"/>
      <c r="CF808" s="176"/>
      <c r="CG808" s="176"/>
      <c r="CH808" s="176"/>
      <c r="CI808" s="176"/>
      <c r="CJ808" s="176"/>
      <c r="CK808" s="176"/>
      <c r="CL808" s="176"/>
      <c r="CM808" s="176"/>
      <c r="CN808" s="176"/>
      <c r="CO808" s="176"/>
      <c r="CP808" s="176"/>
      <c r="CQ808" s="176"/>
      <c r="CR808" s="176"/>
      <c r="CS808" s="176"/>
      <c r="CT808" s="176"/>
      <c r="CU808" s="176"/>
      <c r="CV808" s="176"/>
      <c r="CW808" s="176"/>
    </row>
    <row r="809" spans="1:101" s="179" customFormat="1" ht="20.100000000000001" customHeight="1">
      <c r="A809" s="657">
        <f t="shared" si="179"/>
        <v>766</v>
      </c>
      <c r="B809" s="196" t="str">
        <f t="shared" si="174"/>
        <v>Swansea Bay UHB</v>
      </c>
      <c r="C809" s="89"/>
      <c r="D809" s="89"/>
      <c r="E809" s="89"/>
      <c r="F809" s="89"/>
      <c r="G809" s="89"/>
      <c r="H809" s="197">
        <f t="shared" si="175"/>
        <v>0</v>
      </c>
      <c r="I809" s="197"/>
      <c r="J809" s="89"/>
      <c r="K809" s="90"/>
      <c r="L809" s="90"/>
      <c r="M809" s="89"/>
      <c r="N809" s="89"/>
      <c r="O809" s="89"/>
      <c r="P809" s="89"/>
      <c r="Q809" s="89"/>
      <c r="R809" s="122"/>
      <c r="S809" s="122"/>
      <c r="T809" s="122"/>
      <c r="U809" s="123"/>
      <c r="V809" s="123"/>
      <c r="W809" s="123"/>
      <c r="X809" s="122"/>
      <c r="Y809" s="122"/>
      <c r="Z809" s="122"/>
      <c r="AA809" s="122"/>
      <c r="AB809" s="122"/>
      <c r="AC809" s="122"/>
      <c r="AD809" s="197">
        <f t="shared" si="168"/>
        <v>0</v>
      </c>
      <c r="AE809" s="196" t="str">
        <f t="shared" si="180"/>
        <v/>
      </c>
      <c r="AF809" s="196" t="str">
        <f t="shared" si="169"/>
        <v/>
      </c>
      <c r="AG809" s="196" t="str">
        <f t="shared" si="170"/>
        <v/>
      </c>
      <c r="AH809" s="196" t="str">
        <f t="shared" si="171"/>
        <v/>
      </c>
      <c r="AI809" s="196" t="str">
        <f t="shared" si="172"/>
        <v/>
      </c>
      <c r="AJ809" s="196" t="str">
        <f t="shared" si="173"/>
        <v/>
      </c>
      <c r="AK809" s="196" t="str">
        <f t="shared" si="176"/>
        <v/>
      </c>
      <c r="AL809" s="196" t="str">
        <f t="shared" si="177"/>
        <v/>
      </c>
      <c r="AM809" s="176"/>
      <c r="AN809" s="176">
        <f t="shared" si="178"/>
        <v>0</v>
      </c>
      <c r="AO809" s="176"/>
      <c r="AP809" s="176"/>
      <c r="AQ809" s="176"/>
      <c r="AR809" s="176"/>
      <c r="AS809" s="176"/>
      <c r="AT809" s="176"/>
      <c r="AU809" s="176"/>
      <c r="AV809" s="176"/>
      <c r="AW809" s="176"/>
      <c r="AX809" s="176"/>
      <c r="AY809" s="176"/>
      <c r="AZ809" s="176"/>
      <c r="BA809" s="176"/>
      <c r="BB809" s="176"/>
      <c r="BC809" s="176"/>
      <c r="BD809" s="176"/>
      <c r="BE809" s="176"/>
      <c r="BF809" s="176"/>
      <c r="BG809" s="176"/>
      <c r="BH809" s="176"/>
      <c r="BI809" s="176"/>
      <c r="BJ809" s="176"/>
      <c r="BK809" s="176"/>
      <c r="BL809" s="176"/>
      <c r="BM809" s="176"/>
      <c r="BN809" s="176"/>
      <c r="BO809" s="176"/>
      <c r="BP809" s="176"/>
      <c r="BQ809" s="176"/>
      <c r="BR809" s="176"/>
      <c r="BS809" s="176"/>
      <c r="BT809" s="176"/>
      <c r="BU809" s="176"/>
      <c r="BV809" s="176"/>
      <c r="BW809" s="176"/>
      <c r="BX809" s="176"/>
      <c r="BY809" s="176"/>
      <c r="BZ809" s="176"/>
      <c r="CA809" s="176"/>
      <c r="CB809" s="176"/>
      <c r="CC809" s="176"/>
      <c r="CD809" s="176"/>
      <c r="CE809" s="176"/>
      <c r="CF809" s="176"/>
      <c r="CG809" s="176"/>
      <c r="CH809" s="176"/>
      <c r="CI809" s="176"/>
      <c r="CJ809" s="176"/>
      <c r="CK809" s="176"/>
      <c r="CL809" s="176"/>
      <c r="CM809" s="176"/>
      <c r="CN809" s="176"/>
      <c r="CO809" s="176"/>
      <c r="CP809" s="176"/>
      <c r="CQ809" s="176"/>
      <c r="CR809" s="176"/>
      <c r="CS809" s="176"/>
      <c r="CT809" s="176"/>
      <c r="CU809" s="176"/>
      <c r="CV809" s="176"/>
      <c r="CW809" s="176"/>
    </row>
    <row r="810" spans="1:101" s="179" customFormat="1" ht="20.100000000000001" customHeight="1">
      <c r="A810" s="657">
        <f t="shared" si="179"/>
        <v>767</v>
      </c>
      <c r="B810" s="196" t="str">
        <f t="shared" si="174"/>
        <v>Swansea Bay UHB</v>
      </c>
      <c r="C810" s="89"/>
      <c r="D810" s="89"/>
      <c r="E810" s="89"/>
      <c r="F810" s="89"/>
      <c r="G810" s="89"/>
      <c r="H810" s="197">
        <f t="shared" si="175"/>
        <v>0</v>
      </c>
      <c r="I810" s="197"/>
      <c r="J810" s="89"/>
      <c r="K810" s="90"/>
      <c r="L810" s="90"/>
      <c r="M810" s="89"/>
      <c r="N810" s="89"/>
      <c r="O810" s="89"/>
      <c r="P810" s="89"/>
      <c r="Q810" s="89"/>
      <c r="R810" s="122"/>
      <c r="S810" s="122"/>
      <c r="T810" s="122"/>
      <c r="U810" s="123"/>
      <c r="V810" s="123"/>
      <c r="W810" s="123"/>
      <c r="X810" s="122"/>
      <c r="Y810" s="122"/>
      <c r="Z810" s="122"/>
      <c r="AA810" s="122"/>
      <c r="AB810" s="122"/>
      <c r="AC810" s="122"/>
      <c r="AD810" s="197">
        <f t="shared" si="168"/>
        <v>0</v>
      </c>
      <c r="AE810" s="196" t="str">
        <f t="shared" si="180"/>
        <v/>
      </c>
      <c r="AF810" s="196" t="str">
        <f t="shared" si="169"/>
        <v/>
      </c>
      <c r="AG810" s="196" t="str">
        <f t="shared" si="170"/>
        <v/>
      </c>
      <c r="AH810" s="196" t="str">
        <f t="shared" si="171"/>
        <v/>
      </c>
      <c r="AI810" s="196" t="str">
        <f t="shared" si="172"/>
        <v/>
      </c>
      <c r="AJ810" s="196" t="str">
        <f t="shared" si="173"/>
        <v/>
      </c>
      <c r="AK810" s="196" t="str">
        <f t="shared" si="176"/>
        <v/>
      </c>
      <c r="AL810" s="196" t="str">
        <f t="shared" si="177"/>
        <v/>
      </c>
      <c r="AM810" s="176"/>
      <c r="AN810" s="176">
        <f t="shared" si="178"/>
        <v>0</v>
      </c>
      <c r="AO810" s="176"/>
      <c r="AP810" s="176"/>
      <c r="AQ810" s="176"/>
      <c r="AR810" s="176"/>
      <c r="AS810" s="176"/>
      <c r="AT810" s="176"/>
      <c r="AU810" s="176"/>
      <c r="AV810" s="176"/>
      <c r="AW810" s="176"/>
      <c r="AX810" s="176"/>
      <c r="AY810" s="176"/>
      <c r="AZ810" s="176"/>
      <c r="BA810" s="176"/>
      <c r="BB810" s="176"/>
      <c r="BC810" s="176"/>
      <c r="BD810" s="176"/>
      <c r="BE810" s="176"/>
      <c r="BF810" s="176"/>
      <c r="BG810" s="176"/>
      <c r="BH810" s="176"/>
      <c r="BI810" s="176"/>
      <c r="BJ810" s="176"/>
      <c r="BK810" s="176"/>
      <c r="BL810" s="176"/>
      <c r="BM810" s="176"/>
      <c r="BN810" s="176"/>
      <c r="BO810" s="176"/>
      <c r="BP810" s="176"/>
      <c r="BQ810" s="176"/>
      <c r="BR810" s="176"/>
      <c r="BS810" s="176"/>
      <c r="BT810" s="176"/>
      <c r="BU810" s="176"/>
      <c r="BV810" s="176"/>
      <c r="BW810" s="176"/>
      <c r="BX810" s="176"/>
      <c r="BY810" s="176"/>
      <c r="BZ810" s="176"/>
      <c r="CA810" s="176"/>
      <c r="CB810" s="176"/>
      <c r="CC810" s="176"/>
      <c r="CD810" s="176"/>
      <c r="CE810" s="176"/>
      <c r="CF810" s="176"/>
      <c r="CG810" s="176"/>
      <c r="CH810" s="176"/>
      <c r="CI810" s="176"/>
      <c r="CJ810" s="176"/>
      <c r="CK810" s="176"/>
      <c r="CL810" s="176"/>
      <c r="CM810" s="176"/>
      <c r="CN810" s="176"/>
      <c r="CO810" s="176"/>
      <c r="CP810" s="176"/>
      <c r="CQ810" s="176"/>
      <c r="CR810" s="176"/>
      <c r="CS810" s="176"/>
      <c r="CT810" s="176"/>
      <c r="CU810" s="176"/>
      <c r="CV810" s="176"/>
      <c r="CW810" s="176"/>
    </row>
    <row r="811" spans="1:101" s="179" customFormat="1" ht="20.100000000000001" customHeight="1">
      <c r="A811" s="657">
        <f t="shared" si="179"/>
        <v>768</v>
      </c>
      <c r="B811" s="196" t="str">
        <f t="shared" si="174"/>
        <v>Swansea Bay UHB</v>
      </c>
      <c r="C811" s="89"/>
      <c r="D811" s="89"/>
      <c r="E811" s="89"/>
      <c r="F811" s="89"/>
      <c r="G811" s="89"/>
      <c r="H811" s="197">
        <f t="shared" si="175"/>
        <v>0</v>
      </c>
      <c r="I811" s="197"/>
      <c r="J811" s="89"/>
      <c r="K811" s="90"/>
      <c r="L811" s="90"/>
      <c r="M811" s="89"/>
      <c r="N811" s="89"/>
      <c r="O811" s="89"/>
      <c r="P811" s="89"/>
      <c r="Q811" s="89"/>
      <c r="R811" s="122"/>
      <c r="S811" s="122"/>
      <c r="T811" s="122"/>
      <c r="U811" s="123"/>
      <c r="V811" s="123"/>
      <c r="W811" s="123"/>
      <c r="X811" s="122"/>
      <c r="Y811" s="122"/>
      <c r="Z811" s="122"/>
      <c r="AA811" s="122"/>
      <c r="AB811" s="122"/>
      <c r="AC811" s="122"/>
      <c r="AD811" s="197">
        <f t="shared" si="168"/>
        <v>0</v>
      </c>
      <c r="AE811" s="196" t="str">
        <f t="shared" si="180"/>
        <v/>
      </c>
      <c r="AF811" s="196" t="str">
        <f t="shared" si="169"/>
        <v/>
      </c>
      <c r="AG811" s="196" t="str">
        <f t="shared" si="170"/>
        <v/>
      </c>
      <c r="AH811" s="196" t="str">
        <f t="shared" si="171"/>
        <v/>
      </c>
      <c r="AI811" s="196" t="str">
        <f t="shared" si="172"/>
        <v/>
      </c>
      <c r="AJ811" s="196" t="str">
        <f t="shared" si="173"/>
        <v/>
      </c>
      <c r="AK811" s="196" t="str">
        <f t="shared" si="176"/>
        <v/>
      </c>
      <c r="AL811" s="196" t="str">
        <f t="shared" si="177"/>
        <v/>
      </c>
      <c r="AM811" s="176"/>
      <c r="AN811" s="176">
        <f t="shared" si="178"/>
        <v>0</v>
      </c>
      <c r="AO811" s="176"/>
      <c r="AP811" s="176"/>
      <c r="AQ811" s="176"/>
      <c r="AR811" s="176"/>
      <c r="AS811" s="176"/>
      <c r="AT811" s="176"/>
      <c r="AU811" s="176"/>
      <c r="AV811" s="176"/>
      <c r="AW811" s="176"/>
      <c r="AX811" s="176"/>
      <c r="AY811" s="176"/>
      <c r="AZ811" s="176"/>
      <c r="BA811" s="176"/>
      <c r="BB811" s="176"/>
      <c r="BC811" s="176"/>
      <c r="BD811" s="176"/>
      <c r="BE811" s="176"/>
      <c r="BF811" s="176"/>
      <c r="BG811" s="176"/>
      <c r="BH811" s="176"/>
      <c r="BI811" s="176"/>
      <c r="BJ811" s="176"/>
      <c r="BK811" s="176"/>
      <c r="BL811" s="176"/>
      <c r="BM811" s="176"/>
      <c r="BN811" s="176"/>
      <c r="BO811" s="176"/>
      <c r="BP811" s="176"/>
      <c r="BQ811" s="176"/>
      <c r="BR811" s="176"/>
      <c r="BS811" s="176"/>
      <c r="BT811" s="176"/>
      <c r="BU811" s="176"/>
      <c r="BV811" s="176"/>
      <c r="BW811" s="176"/>
      <c r="BX811" s="176"/>
      <c r="BY811" s="176"/>
      <c r="BZ811" s="176"/>
      <c r="CA811" s="176"/>
      <c r="CB811" s="176"/>
      <c r="CC811" s="176"/>
      <c r="CD811" s="176"/>
      <c r="CE811" s="176"/>
      <c r="CF811" s="176"/>
      <c r="CG811" s="176"/>
      <c r="CH811" s="176"/>
      <c r="CI811" s="176"/>
      <c r="CJ811" s="176"/>
      <c r="CK811" s="176"/>
      <c r="CL811" s="176"/>
      <c r="CM811" s="176"/>
      <c r="CN811" s="176"/>
      <c r="CO811" s="176"/>
      <c r="CP811" s="176"/>
      <c r="CQ811" s="176"/>
      <c r="CR811" s="176"/>
      <c r="CS811" s="176"/>
      <c r="CT811" s="176"/>
      <c r="CU811" s="176"/>
      <c r="CV811" s="176"/>
      <c r="CW811" s="176"/>
    </row>
    <row r="812" spans="1:101" s="179" customFormat="1" ht="20.100000000000001" customHeight="1">
      <c r="A812" s="657">
        <f t="shared" si="179"/>
        <v>769</v>
      </c>
      <c r="B812" s="196" t="str">
        <f t="shared" si="174"/>
        <v>Swansea Bay UHB</v>
      </c>
      <c r="C812" s="89"/>
      <c r="D812" s="89"/>
      <c r="E812" s="89"/>
      <c r="F812" s="89"/>
      <c r="G812" s="89"/>
      <c r="H812" s="197">
        <f t="shared" si="175"/>
        <v>0</v>
      </c>
      <c r="I812" s="197"/>
      <c r="J812" s="89"/>
      <c r="K812" s="90"/>
      <c r="L812" s="90"/>
      <c r="M812" s="89"/>
      <c r="N812" s="89"/>
      <c r="O812" s="89"/>
      <c r="P812" s="89"/>
      <c r="Q812" s="89"/>
      <c r="R812" s="122"/>
      <c r="S812" s="122"/>
      <c r="T812" s="122"/>
      <c r="U812" s="123"/>
      <c r="V812" s="123"/>
      <c r="W812" s="123"/>
      <c r="X812" s="122"/>
      <c r="Y812" s="122"/>
      <c r="Z812" s="122"/>
      <c r="AA812" s="122"/>
      <c r="AB812" s="122"/>
      <c r="AC812" s="122"/>
      <c r="AD812" s="197">
        <f t="shared" ref="AD812:AD875" si="181">SUM(R812:AC812)</f>
        <v>0</v>
      </c>
      <c r="AE812" s="196" t="str">
        <f t="shared" si="180"/>
        <v/>
      </c>
      <c r="AF812" s="196" t="str">
        <f t="shared" ref="AF812:AF875" si="182">IF(COUNTIF($E$44:$E$1518,E812)&gt;1,"ERROR","")</f>
        <v/>
      </c>
      <c r="AG812" s="196" t="str">
        <f t="shared" ref="AG812:AG875" si="183">IF(AND(OR(P812=$CR$1,P812=$CR$3),Q812=""),"ERROR","")</f>
        <v/>
      </c>
      <c r="AH812" s="196" t="str">
        <f t="shared" ref="AH812:AH875" si="184">IF(AND(OR(P812=$CR$2),Q812&lt;&gt;""),"ERROR","")</f>
        <v/>
      </c>
      <c r="AI812" s="196" t="str">
        <f t="shared" ref="AI812:AI875" si="185">IF(AND(G812=$CA$1,H812&gt;J812),"ERROR","")</f>
        <v/>
      </c>
      <c r="AJ812" s="196" t="str">
        <f t="shared" ref="AJ812:AJ875" si="186">IF(AND(G812=$CA$2,J812&gt;0),"ERROR","")</f>
        <v/>
      </c>
      <c r="AK812" s="196" t="str">
        <f t="shared" si="176"/>
        <v/>
      </c>
      <c r="AL812" s="196" t="str">
        <f t="shared" si="177"/>
        <v/>
      </c>
      <c r="AM812" s="176"/>
      <c r="AN812" s="176">
        <f t="shared" si="178"/>
        <v>0</v>
      </c>
      <c r="AO812" s="176"/>
      <c r="AP812" s="176"/>
      <c r="AQ812" s="176"/>
      <c r="AR812" s="176"/>
      <c r="AS812" s="176"/>
      <c r="AT812" s="176"/>
      <c r="AU812" s="176"/>
      <c r="AV812" s="176"/>
      <c r="AW812" s="176"/>
      <c r="AX812" s="176"/>
      <c r="AY812" s="176"/>
      <c r="AZ812" s="176"/>
      <c r="BA812" s="176"/>
      <c r="BB812" s="176"/>
      <c r="BC812" s="176"/>
      <c r="BD812" s="176"/>
      <c r="BE812" s="176"/>
      <c r="BF812" s="176"/>
      <c r="BG812" s="176"/>
      <c r="BH812" s="176"/>
      <c r="BI812" s="176"/>
      <c r="BJ812" s="176"/>
      <c r="BK812" s="176"/>
      <c r="BL812" s="176"/>
      <c r="BM812" s="176"/>
      <c r="BN812" s="176"/>
      <c r="BO812" s="176"/>
      <c r="BP812" s="176"/>
      <c r="BQ812" s="176"/>
      <c r="BR812" s="176"/>
      <c r="BS812" s="176"/>
      <c r="BT812" s="176"/>
      <c r="BU812" s="176"/>
      <c r="BV812" s="176"/>
      <c r="BW812" s="176"/>
      <c r="BX812" s="176"/>
      <c r="BY812" s="176"/>
      <c r="BZ812" s="176"/>
      <c r="CA812" s="176"/>
      <c r="CB812" s="176"/>
      <c r="CC812" s="176"/>
      <c r="CD812" s="176"/>
      <c r="CE812" s="176"/>
      <c r="CF812" s="176"/>
      <c r="CG812" s="176"/>
      <c r="CH812" s="176"/>
      <c r="CI812" s="176"/>
      <c r="CJ812" s="176"/>
      <c r="CK812" s="176"/>
      <c r="CL812" s="176"/>
      <c r="CM812" s="176"/>
      <c r="CN812" s="176"/>
      <c r="CO812" s="176"/>
      <c r="CP812" s="176"/>
      <c r="CQ812" s="176"/>
      <c r="CR812" s="176"/>
      <c r="CS812" s="176"/>
      <c r="CT812" s="176"/>
      <c r="CU812" s="176"/>
      <c r="CV812" s="176"/>
      <c r="CW812" s="176"/>
    </row>
    <row r="813" spans="1:101" s="179" customFormat="1" ht="20.100000000000001" customHeight="1">
      <c r="A813" s="657">
        <f t="shared" si="179"/>
        <v>770</v>
      </c>
      <c r="B813" s="196" t="str">
        <f t="shared" ref="B813:B876" si="187">$B$2</f>
        <v>Swansea Bay UHB</v>
      </c>
      <c r="C813" s="89"/>
      <c r="D813" s="89"/>
      <c r="E813" s="89"/>
      <c r="F813" s="89"/>
      <c r="G813" s="89"/>
      <c r="H813" s="197">
        <f t="shared" ref="H813:H876" si="188">AD813</f>
        <v>0</v>
      </c>
      <c r="I813" s="197"/>
      <c r="J813" s="89"/>
      <c r="K813" s="90"/>
      <c r="L813" s="90"/>
      <c r="M813" s="89"/>
      <c r="N813" s="89"/>
      <c r="O813" s="89"/>
      <c r="P813" s="89"/>
      <c r="Q813" s="89"/>
      <c r="R813" s="122"/>
      <c r="S813" s="122"/>
      <c r="T813" s="122"/>
      <c r="U813" s="123"/>
      <c r="V813" s="123"/>
      <c r="W813" s="123"/>
      <c r="X813" s="122"/>
      <c r="Y813" s="122"/>
      <c r="Z813" s="122"/>
      <c r="AA813" s="122"/>
      <c r="AB813" s="122"/>
      <c r="AC813" s="122"/>
      <c r="AD813" s="197">
        <f t="shared" si="181"/>
        <v>0</v>
      </c>
      <c r="AE813" s="196" t="str">
        <f t="shared" si="180"/>
        <v/>
      </c>
      <c r="AF813" s="196" t="str">
        <f t="shared" si="182"/>
        <v/>
      </c>
      <c r="AG813" s="196" t="str">
        <f t="shared" si="183"/>
        <v/>
      </c>
      <c r="AH813" s="196" t="str">
        <f t="shared" si="184"/>
        <v/>
      </c>
      <c r="AI813" s="196" t="str">
        <f t="shared" si="185"/>
        <v/>
      </c>
      <c r="AJ813" s="196" t="str">
        <f t="shared" si="186"/>
        <v/>
      </c>
      <c r="AK813" s="196" t="str">
        <f t="shared" ref="AK813:AK876" si="189">IF(K813="","",IF(OR(K813&lt;DATEVALUE("01/04/23"),K813&gt;DATEVALUE("31/03/24")),"ERROR",""))</f>
        <v/>
      </c>
      <c r="AL813" s="196" t="str">
        <f t="shared" ref="AL813:AL876" si="190">IF(L813="","",IF(OR(L813&lt;DATEVALUE("01/04/23"),L813&gt;DATEVALUE("31/03/24")),"ERROR",""))</f>
        <v/>
      </c>
      <c r="AM813" s="176"/>
      <c r="AN813" s="176">
        <f t="shared" ref="AN813:AN876" si="191">COUNTIFS(AE813:AL813,"Error")</f>
        <v>0</v>
      </c>
      <c r="AO813" s="176"/>
      <c r="AP813" s="176"/>
      <c r="AQ813" s="176"/>
      <c r="AR813" s="176"/>
      <c r="AS813" s="176"/>
      <c r="AT813" s="176"/>
      <c r="AU813" s="176"/>
      <c r="AV813" s="176"/>
      <c r="AW813" s="176"/>
      <c r="AX813" s="176"/>
      <c r="AY813" s="176"/>
      <c r="AZ813" s="176"/>
      <c r="BA813" s="176"/>
      <c r="BB813" s="176"/>
      <c r="BC813" s="176"/>
      <c r="BD813" s="176"/>
      <c r="BE813" s="176"/>
      <c r="BF813" s="176"/>
      <c r="BG813" s="176"/>
      <c r="BH813" s="176"/>
      <c r="BI813" s="176"/>
      <c r="BJ813" s="176"/>
      <c r="BK813" s="176"/>
      <c r="BL813" s="176"/>
      <c r="BM813" s="176"/>
      <c r="BN813" s="176"/>
      <c r="BO813" s="176"/>
      <c r="BP813" s="176"/>
      <c r="BQ813" s="176"/>
      <c r="BR813" s="176"/>
      <c r="BS813" s="176"/>
      <c r="BT813" s="176"/>
      <c r="BU813" s="176"/>
      <c r="BV813" s="176"/>
      <c r="BW813" s="176"/>
      <c r="BX813" s="176"/>
      <c r="BY813" s="176"/>
      <c r="BZ813" s="176"/>
      <c r="CA813" s="176"/>
      <c r="CB813" s="176"/>
      <c r="CC813" s="176"/>
      <c r="CD813" s="176"/>
      <c r="CE813" s="176"/>
      <c r="CF813" s="176"/>
      <c r="CG813" s="176"/>
      <c r="CH813" s="176"/>
      <c r="CI813" s="176"/>
      <c r="CJ813" s="176"/>
      <c r="CK813" s="176"/>
      <c r="CL813" s="176"/>
      <c r="CM813" s="176"/>
      <c r="CN813" s="176"/>
      <c r="CO813" s="176"/>
      <c r="CP813" s="176"/>
      <c r="CQ813" s="176"/>
      <c r="CR813" s="176"/>
      <c r="CS813" s="176"/>
      <c r="CT813" s="176"/>
      <c r="CU813" s="176"/>
      <c r="CV813" s="176"/>
      <c r="CW813" s="176"/>
    </row>
    <row r="814" spans="1:101" s="179" customFormat="1" ht="20.100000000000001" customHeight="1">
      <c r="A814" s="657">
        <f t="shared" ref="A814:A877" si="192">+A813+1</f>
        <v>771</v>
      </c>
      <c r="B814" s="196" t="str">
        <f t="shared" si="187"/>
        <v>Swansea Bay UHB</v>
      </c>
      <c r="C814" s="89"/>
      <c r="D814" s="89"/>
      <c r="E814" s="89"/>
      <c r="F814" s="89"/>
      <c r="G814" s="89"/>
      <c r="H814" s="197">
        <f t="shared" si="188"/>
        <v>0</v>
      </c>
      <c r="I814" s="197"/>
      <c r="J814" s="89"/>
      <c r="K814" s="90"/>
      <c r="L814" s="90"/>
      <c r="M814" s="89"/>
      <c r="N814" s="89"/>
      <c r="O814" s="89"/>
      <c r="P814" s="89"/>
      <c r="Q814" s="89"/>
      <c r="R814" s="122"/>
      <c r="S814" s="122"/>
      <c r="T814" s="122"/>
      <c r="U814" s="123"/>
      <c r="V814" s="123"/>
      <c r="W814" s="123"/>
      <c r="X814" s="122"/>
      <c r="Y814" s="122"/>
      <c r="Z814" s="122"/>
      <c r="AA814" s="122"/>
      <c r="AB814" s="122"/>
      <c r="AC814" s="122"/>
      <c r="AD814" s="197">
        <f t="shared" si="181"/>
        <v>0</v>
      </c>
      <c r="AE814" s="196" t="str">
        <f t="shared" ref="AE814:AE877" si="193">IF(AND(H814&gt;0,P814&lt;&gt;"Income Generation"),IF(AND(C814&lt;&gt;"",D814&lt;&gt;"",E814&lt;&gt;"",F814&lt;&gt;"",G814&lt;&gt;"",K814&lt;&gt;"",L814&lt;&gt;"",M814&lt;&gt;"",N814&lt;&gt;"",O814&lt;&gt;"",P814&lt;&gt;"",Q814&lt;&gt;""),"","ERROR"),"")</f>
        <v/>
      </c>
      <c r="AF814" s="196" t="str">
        <f t="shared" si="182"/>
        <v/>
      </c>
      <c r="AG814" s="196" t="str">
        <f t="shared" si="183"/>
        <v/>
      </c>
      <c r="AH814" s="196" t="str">
        <f t="shared" si="184"/>
        <v/>
      </c>
      <c r="AI814" s="196" t="str">
        <f t="shared" si="185"/>
        <v/>
      </c>
      <c r="AJ814" s="196" t="str">
        <f t="shared" si="186"/>
        <v/>
      </c>
      <c r="AK814" s="196" t="str">
        <f t="shared" si="189"/>
        <v/>
      </c>
      <c r="AL814" s="196" t="str">
        <f t="shared" si="190"/>
        <v/>
      </c>
      <c r="AM814" s="176"/>
      <c r="AN814" s="176">
        <f t="shared" si="191"/>
        <v>0</v>
      </c>
      <c r="AO814" s="176"/>
      <c r="AP814" s="176"/>
      <c r="AQ814" s="176"/>
      <c r="AR814" s="176"/>
      <c r="AS814" s="176"/>
      <c r="AT814" s="176"/>
      <c r="AU814" s="176"/>
      <c r="AV814" s="176"/>
      <c r="AW814" s="176"/>
      <c r="AX814" s="176"/>
      <c r="AY814" s="176"/>
      <c r="AZ814" s="176"/>
      <c r="BA814" s="176"/>
      <c r="BB814" s="176"/>
      <c r="BC814" s="176"/>
      <c r="BD814" s="176"/>
      <c r="BE814" s="176"/>
      <c r="BF814" s="176"/>
      <c r="BG814" s="176"/>
      <c r="BH814" s="176"/>
      <c r="BI814" s="176"/>
      <c r="BJ814" s="176"/>
      <c r="BK814" s="176"/>
      <c r="BL814" s="176"/>
      <c r="BM814" s="176"/>
      <c r="BN814" s="176"/>
      <c r="BO814" s="176"/>
      <c r="BP814" s="176"/>
      <c r="BQ814" s="176"/>
      <c r="BR814" s="176"/>
      <c r="BS814" s="176"/>
      <c r="BT814" s="176"/>
      <c r="BU814" s="176"/>
      <c r="BV814" s="176"/>
      <c r="BW814" s="176"/>
      <c r="BX814" s="176"/>
      <c r="BY814" s="176"/>
      <c r="BZ814" s="176"/>
      <c r="CA814" s="176"/>
      <c r="CB814" s="176"/>
      <c r="CC814" s="176"/>
      <c r="CD814" s="176"/>
      <c r="CE814" s="176"/>
      <c r="CF814" s="176"/>
      <c r="CG814" s="176"/>
      <c r="CH814" s="176"/>
      <c r="CI814" s="176"/>
      <c r="CJ814" s="176"/>
      <c r="CK814" s="176"/>
      <c r="CL814" s="176"/>
      <c r="CM814" s="176"/>
      <c r="CN814" s="176"/>
      <c r="CO814" s="176"/>
      <c r="CP814" s="176"/>
      <c r="CQ814" s="176"/>
      <c r="CR814" s="176"/>
      <c r="CS814" s="176"/>
      <c r="CT814" s="176"/>
      <c r="CU814" s="176"/>
      <c r="CV814" s="176"/>
      <c r="CW814" s="176"/>
    </row>
    <row r="815" spans="1:101" s="179" customFormat="1" ht="20.100000000000001" customHeight="1">
      <c r="A815" s="657">
        <f t="shared" si="192"/>
        <v>772</v>
      </c>
      <c r="B815" s="196" t="str">
        <f t="shared" si="187"/>
        <v>Swansea Bay UHB</v>
      </c>
      <c r="C815" s="89"/>
      <c r="D815" s="89"/>
      <c r="E815" s="89"/>
      <c r="F815" s="89"/>
      <c r="G815" s="89"/>
      <c r="H815" s="197">
        <f t="shared" si="188"/>
        <v>0</v>
      </c>
      <c r="I815" s="197"/>
      <c r="J815" s="89"/>
      <c r="K815" s="90"/>
      <c r="L815" s="90"/>
      <c r="M815" s="89"/>
      <c r="N815" s="89"/>
      <c r="O815" s="89"/>
      <c r="P815" s="89"/>
      <c r="Q815" s="89"/>
      <c r="R815" s="122"/>
      <c r="S815" s="122"/>
      <c r="T815" s="122"/>
      <c r="U815" s="123"/>
      <c r="V815" s="123"/>
      <c r="W815" s="123"/>
      <c r="X815" s="122"/>
      <c r="Y815" s="122"/>
      <c r="Z815" s="122"/>
      <c r="AA815" s="122"/>
      <c r="AB815" s="122"/>
      <c r="AC815" s="122"/>
      <c r="AD815" s="197">
        <f t="shared" si="181"/>
        <v>0</v>
      </c>
      <c r="AE815" s="196" t="str">
        <f t="shared" si="193"/>
        <v/>
      </c>
      <c r="AF815" s="196" t="str">
        <f t="shared" si="182"/>
        <v/>
      </c>
      <c r="AG815" s="196" t="str">
        <f t="shared" si="183"/>
        <v/>
      </c>
      <c r="AH815" s="196" t="str">
        <f t="shared" si="184"/>
        <v/>
      </c>
      <c r="AI815" s="196" t="str">
        <f t="shared" si="185"/>
        <v/>
      </c>
      <c r="AJ815" s="196" t="str">
        <f t="shared" si="186"/>
        <v/>
      </c>
      <c r="AK815" s="196" t="str">
        <f t="shared" si="189"/>
        <v/>
      </c>
      <c r="AL815" s="196" t="str">
        <f t="shared" si="190"/>
        <v/>
      </c>
      <c r="AM815" s="176"/>
      <c r="AN815" s="176">
        <f t="shared" si="191"/>
        <v>0</v>
      </c>
      <c r="AO815" s="176"/>
      <c r="AP815" s="176"/>
      <c r="AQ815" s="176"/>
      <c r="AR815" s="176"/>
      <c r="AS815" s="176"/>
      <c r="AT815" s="176"/>
      <c r="AU815" s="176"/>
      <c r="AV815" s="176"/>
      <c r="AW815" s="176"/>
      <c r="AX815" s="176"/>
      <c r="AY815" s="176"/>
      <c r="AZ815" s="176"/>
      <c r="BA815" s="176"/>
      <c r="BB815" s="176"/>
      <c r="BC815" s="176"/>
      <c r="BD815" s="176"/>
      <c r="BE815" s="176"/>
      <c r="BF815" s="176"/>
      <c r="BG815" s="176"/>
      <c r="BH815" s="176"/>
      <c r="BI815" s="176"/>
      <c r="BJ815" s="176"/>
      <c r="BK815" s="176"/>
      <c r="BL815" s="176"/>
      <c r="BM815" s="176"/>
      <c r="BN815" s="176"/>
      <c r="BO815" s="176"/>
      <c r="BP815" s="176"/>
      <c r="BQ815" s="176"/>
      <c r="BR815" s="176"/>
      <c r="BS815" s="176"/>
      <c r="BT815" s="176"/>
      <c r="BU815" s="176"/>
      <c r="BV815" s="176"/>
      <c r="BW815" s="176"/>
      <c r="BX815" s="176"/>
      <c r="BY815" s="176"/>
      <c r="BZ815" s="176"/>
      <c r="CA815" s="176"/>
      <c r="CB815" s="176"/>
      <c r="CC815" s="176"/>
      <c r="CD815" s="176"/>
      <c r="CE815" s="176"/>
      <c r="CF815" s="176"/>
      <c r="CG815" s="176"/>
      <c r="CH815" s="176"/>
      <c r="CI815" s="176"/>
      <c r="CJ815" s="176"/>
      <c r="CK815" s="176"/>
      <c r="CL815" s="176"/>
      <c r="CM815" s="176"/>
      <c r="CN815" s="176"/>
      <c r="CO815" s="176"/>
      <c r="CP815" s="176"/>
      <c r="CQ815" s="176"/>
      <c r="CR815" s="176"/>
      <c r="CS815" s="176"/>
      <c r="CT815" s="176"/>
      <c r="CU815" s="176"/>
      <c r="CV815" s="176"/>
      <c r="CW815" s="176"/>
    </row>
    <row r="816" spans="1:101" s="179" customFormat="1" ht="20.100000000000001" customHeight="1">
      <c r="A816" s="657">
        <f t="shared" si="192"/>
        <v>773</v>
      </c>
      <c r="B816" s="196" t="str">
        <f t="shared" si="187"/>
        <v>Swansea Bay UHB</v>
      </c>
      <c r="C816" s="89"/>
      <c r="D816" s="89"/>
      <c r="E816" s="89"/>
      <c r="F816" s="89"/>
      <c r="G816" s="89"/>
      <c r="H816" s="197">
        <f t="shared" si="188"/>
        <v>0</v>
      </c>
      <c r="I816" s="197"/>
      <c r="J816" s="89"/>
      <c r="K816" s="90"/>
      <c r="L816" s="90"/>
      <c r="M816" s="89"/>
      <c r="N816" s="89"/>
      <c r="O816" s="89"/>
      <c r="P816" s="89"/>
      <c r="Q816" s="89"/>
      <c r="R816" s="122"/>
      <c r="S816" s="122"/>
      <c r="T816" s="122"/>
      <c r="U816" s="123"/>
      <c r="V816" s="123"/>
      <c r="W816" s="123"/>
      <c r="X816" s="122"/>
      <c r="Y816" s="122"/>
      <c r="Z816" s="122"/>
      <c r="AA816" s="122"/>
      <c r="AB816" s="122"/>
      <c r="AC816" s="122"/>
      <c r="AD816" s="197">
        <f t="shared" si="181"/>
        <v>0</v>
      </c>
      <c r="AE816" s="196" t="str">
        <f t="shared" si="193"/>
        <v/>
      </c>
      <c r="AF816" s="196" t="str">
        <f t="shared" si="182"/>
        <v/>
      </c>
      <c r="AG816" s="196" t="str">
        <f t="shared" si="183"/>
        <v/>
      </c>
      <c r="AH816" s="196" t="str">
        <f t="shared" si="184"/>
        <v/>
      </c>
      <c r="AI816" s="196" t="str">
        <f t="shared" si="185"/>
        <v/>
      </c>
      <c r="AJ816" s="196" t="str">
        <f t="shared" si="186"/>
        <v/>
      </c>
      <c r="AK816" s="196" t="str">
        <f t="shared" si="189"/>
        <v/>
      </c>
      <c r="AL816" s="196" t="str">
        <f t="shared" si="190"/>
        <v/>
      </c>
      <c r="AM816" s="176"/>
      <c r="AN816" s="176">
        <f t="shared" si="191"/>
        <v>0</v>
      </c>
      <c r="AO816" s="176"/>
      <c r="AP816" s="176"/>
      <c r="AQ816" s="176"/>
      <c r="AR816" s="176"/>
      <c r="AS816" s="176"/>
      <c r="AT816" s="176"/>
      <c r="AU816" s="176"/>
      <c r="AV816" s="176"/>
      <c r="AW816" s="176"/>
      <c r="AX816" s="176"/>
      <c r="AY816" s="176"/>
      <c r="AZ816" s="176"/>
      <c r="BA816" s="176"/>
      <c r="BB816" s="176"/>
      <c r="BC816" s="176"/>
      <c r="BD816" s="176"/>
      <c r="BE816" s="176"/>
      <c r="BF816" s="176"/>
      <c r="BG816" s="176"/>
      <c r="BH816" s="176"/>
      <c r="BI816" s="176"/>
      <c r="BJ816" s="176"/>
      <c r="BK816" s="176"/>
      <c r="BL816" s="176"/>
      <c r="BM816" s="176"/>
      <c r="BN816" s="176"/>
      <c r="BO816" s="176"/>
      <c r="BP816" s="176"/>
      <c r="BQ816" s="176"/>
      <c r="BR816" s="176"/>
      <c r="BS816" s="176"/>
      <c r="BT816" s="176"/>
      <c r="BU816" s="176"/>
      <c r="BV816" s="176"/>
      <c r="BW816" s="176"/>
      <c r="BX816" s="176"/>
      <c r="BY816" s="176"/>
      <c r="BZ816" s="176"/>
      <c r="CA816" s="176"/>
      <c r="CB816" s="176"/>
      <c r="CC816" s="176"/>
      <c r="CD816" s="176"/>
      <c r="CE816" s="176"/>
      <c r="CF816" s="176"/>
      <c r="CG816" s="176"/>
      <c r="CH816" s="176"/>
      <c r="CI816" s="176"/>
      <c r="CJ816" s="176"/>
      <c r="CK816" s="176"/>
      <c r="CL816" s="176"/>
      <c r="CM816" s="176"/>
      <c r="CN816" s="176"/>
      <c r="CO816" s="176"/>
      <c r="CP816" s="176"/>
      <c r="CQ816" s="176"/>
      <c r="CR816" s="176"/>
      <c r="CS816" s="176"/>
      <c r="CT816" s="176"/>
      <c r="CU816" s="176"/>
      <c r="CV816" s="176"/>
      <c r="CW816" s="176"/>
    </row>
    <row r="817" spans="1:101" s="179" customFormat="1" ht="20.100000000000001" customHeight="1">
      <c r="A817" s="657">
        <f t="shared" si="192"/>
        <v>774</v>
      </c>
      <c r="B817" s="196" t="str">
        <f t="shared" si="187"/>
        <v>Swansea Bay UHB</v>
      </c>
      <c r="C817" s="89"/>
      <c r="D817" s="89"/>
      <c r="E817" s="89"/>
      <c r="F817" s="89"/>
      <c r="G817" s="89"/>
      <c r="H817" s="197">
        <f t="shared" si="188"/>
        <v>0</v>
      </c>
      <c r="I817" s="197"/>
      <c r="J817" s="89"/>
      <c r="K817" s="90"/>
      <c r="L817" s="90"/>
      <c r="M817" s="89"/>
      <c r="N817" s="89"/>
      <c r="O817" s="89"/>
      <c r="P817" s="89"/>
      <c r="Q817" s="89"/>
      <c r="R817" s="122"/>
      <c r="S817" s="122"/>
      <c r="T817" s="122"/>
      <c r="U817" s="123"/>
      <c r="V817" s="123"/>
      <c r="W817" s="123"/>
      <c r="X817" s="122"/>
      <c r="Y817" s="122"/>
      <c r="Z817" s="122"/>
      <c r="AA817" s="122"/>
      <c r="AB817" s="122"/>
      <c r="AC817" s="122"/>
      <c r="AD817" s="197">
        <f t="shared" si="181"/>
        <v>0</v>
      </c>
      <c r="AE817" s="196" t="str">
        <f t="shared" si="193"/>
        <v/>
      </c>
      <c r="AF817" s="196" t="str">
        <f t="shared" si="182"/>
        <v/>
      </c>
      <c r="AG817" s="196" t="str">
        <f t="shared" si="183"/>
        <v/>
      </c>
      <c r="AH817" s="196" t="str">
        <f t="shared" si="184"/>
        <v/>
      </c>
      <c r="AI817" s="196" t="str">
        <f t="shared" si="185"/>
        <v/>
      </c>
      <c r="AJ817" s="196" t="str">
        <f t="shared" si="186"/>
        <v/>
      </c>
      <c r="AK817" s="196" t="str">
        <f t="shared" si="189"/>
        <v/>
      </c>
      <c r="AL817" s="196" t="str">
        <f t="shared" si="190"/>
        <v/>
      </c>
      <c r="AM817" s="176"/>
      <c r="AN817" s="176">
        <f t="shared" si="191"/>
        <v>0</v>
      </c>
      <c r="AO817" s="176"/>
      <c r="AP817" s="176"/>
      <c r="AQ817" s="176"/>
      <c r="AR817" s="176"/>
      <c r="AS817" s="176"/>
      <c r="AT817" s="176"/>
      <c r="AU817" s="176"/>
      <c r="AV817" s="176"/>
      <c r="AW817" s="176"/>
      <c r="AX817" s="176"/>
      <c r="AY817" s="176"/>
      <c r="AZ817" s="176"/>
      <c r="BA817" s="176"/>
      <c r="BB817" s="176"/>
      <c r="BC817" s="176"/>
      <c r="BD817" s="176"/>
      <c r="BE817" s="176"/>
      <c r="BF817" s="176"/>
      <c r="BG817" s="176"/>
      <c r="BH817" s="176"/>
      <c r="BI817" s="176"/>
      <c r="BJ817" s="176"/>
      <c r="BK817" s="176"/>
      <c r="BL817" s="176"/>
      <c r="BM817" s="176"/>
      <c r="BN817" s="176"/>
      <c r="BO817" s="176"/>
      <c r="BP817" s="176"/>
      <c r="BQ817" s="176"/>
      <c r="BR817" s="176"/>
      <c r="BS817" s="176"/>
      <c r="BT817" s="176"/>
      <c r="BU817" s="176"/>
      <c r="BV817" s="176"/>
      <c r="BW817" s="176"/>
      <c r="BX817" s="176"/>
      <c r="BY817" s="176"/>
      <c r="BZ817" s="176"/>
      <c r="CA817" s="176"/>
      <c r="CB817" s="176"/>
      <c r="CC817" s="176"/>
      <c r="CD817" s="176"/>
      <c r="CE817" s="176"/>
      <c r="CF817" s="176"/>
      <c r="CG817" s="176"/>
      <c r="CH817" s="176"/>
      <c r="CI817" s="176"/>
      <c r="CJ817" s="176"/>
      <c r="CK817" s="176"/>
      <c r="CL817" s="176"/>
      <c r="CM817" s="176"/>
      <c r="CN817" s="176"/>
      <c r="CO817" s="176"/>
      <c r="CP817" s="176"/>
      <c r="CQ817" s="176"/>
      <c r="CR817" s="176"/>
      <c r="CS817" s="176"/>
      <c r="CT817" s="176"/>
      <c r="CU817" s="176"/>
      <c r="CV817" s="176"/>
      <c r="CW817" s="176"/>
    </row>
    <row r="818" spans="1:101" s="179" customFormat="1" ht="20.100000000000001" customHeight="1">
      <c r="A818" s="657">
        <f t="shared" si="192"/>
        <v>775</v>
      </c>
      <c r="B818" s="196" t="str">
        <f t="shared" si="187"/>
        <v>Swansea Bay UHB</v>
      </c>
      <c r="C818" s="89"/>
      <c r="D818" s="89"/>
      <c r="E818" s="89"/>
      <c r="F818" s="89"/>
      <c r="G818" s="89"/>
      <c r="H818" s="197">
        <f t="shared" si="188"/>
        <v>0</v>
      </c>
      <c r="I818" s="197"/>
      <c r="J818" s="89"/>
      <c r="K818" s="90"/>
      <c r="L818" s="90"/>
      <c r="M818" s="89"/>
      <c r="N818" s="89"/>
      <c r="O818" s="89"/>
      <c r="P818" s="89"/>
      <c r="Q818" s="89"/>
      <c r="R818" s="122"/>
      <c r="S818" s="122"/>
      <c r="T818" s="122"/>
      <c r="U818" s="123"/>
      <c r="V818" s="123"/>
      <c r="W818" s="123"/>
      <c r="X818" s="122"/>
      <c r="Y818" s="122"/>
      <c r="Z818" s="122"/>
      <c r="AA818" s="122"/>
      <c r="AB818" s="122"/>
      <c r="AC818" s="122"/>
      <c r="AD818" s="197">
        <f t="shared" si="181"/>
        <v>0</v>
      </c>
      <c r="AE818" s="196" t="str">
        <f t="shared" si="193"/>
        <v/>
      </c>
      <c r="AF818" s="196" t="str">
        <f t="shared" si="182"/>
        <v/>
      </c>
      <c r="AG818" s="196" t="str">
        <f t="shared" si="183"/>
        <v/>
      </c>
      <c r="AH818" s="196" t="str">
        <f t="shared" si="184"/>
        <v/>
      </c>
      <c r="AI818" s="196" t="str">
        <f t="shared" si="185"/>
        <v/>
      </c>
      <c r="AJ818" s="196" t="str">
        <f t="shared" si="186"/>
        <v/>
      </c>
      <c r="AK818" s="196" t="str">
        <f t="shared" si="189"/>
        <v/>
      </c>
      <c r="AL818" s="196" t="str">
        <f t="shared" si="190"/>
        <v/>
      </c>
      <c r="AM818" s="176"/>
      <c r="AN818" s="176">
        <f t="shared" si="191"/>
        <v>0</v>
      </c>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76"/>
      <c r="BP818" s="176"/>
      <c r="BQ818" s="176"/>
      <c r="BR818" s="176"/>
      <c r="BS818" s="176"/>
      <c r="BT818" s="176"/>
      <c r="BU818" s="176"/>
      <c r="BV818" s="176"/>
      <c r="BW818" s="176"/>
      <c r="BX818" s="176"/>
      <c r="BY818" s="176"/>
      <c r="BZ818" s="176"/>
      <c r="CA818" s="176"/>
      <c r="CB818" s="176"/>
      <c r="CC818" s="176"/>
      <c r="CD818" s="176"/>
      <c r="CE818" s="176"/>
      <c r="CF818" s="176"/>
      <c r="CG818" s="176"/>
      <c r="CH818" s="176"/>
      <c r="CI818" s="176"/>
      <c r="CJ818" s="176"/>
      <c r="CK818" s="176"/>
      <c r="CL818" s="176"/>
      <c r="CM818" s="176"/>
      <c r="CN818" s="176"/>
      <c r="CO818" s="176"/>
      <c r="CP818" s="176"/>
      <c r="CQ818" s="176"/>
      <c r="CR818" s="176"/>
      <c r="CS818" s="176"/>
      <c r="CT818" s="176"/>
      <c r="CU818" s="176"/>
      <c r="CV818" s="176"/>
      <c r="CW818" s="176"/>
    </row>
    <row r="819" spans="1:101" s="179" customFormat="1" ht="20.100000000000001" customHeight="1">
      <c r="A819" s="657">
        <f t="shared" si="192"/>
        <v>776</v>
      </c>
      <c r="B819" s="196" t="str">
        <f t="shared" si="187"/>
        <v>Swansea Bay UHB</v>
      </c>
      <c r="C819" s="89"/>
      <c r="D819" s="89"/>
      <c r="E819" s="89"/>
      <c r="F819" s="89"/>
      <c r="G819" s="89"/>
      <c r="H819" s="197">
        <f t="shared" si="188"/>
        <v>0</v>
      </c>
      <c r="I819" s="197"/>
      <c r="J819" s="89"/>
      <c r="K819" s="90"/>
      <c r="L819" s="90"/>
      <c r="M819" s="89"/>
      <c r="N819" s="89"/>
      <c r="O819" s="89"/>
      <c r="P819" s="89"/>
      <c r="Q819" s="89"/>
      <c r="R819" s="122"/>
      <c r="S819" s="122"/>
      <c r="T819" s="122"/>
      <c r="U819" s="123"/>
      <c r="V819" s="123"/>
      <c r="W819" s="123"/>
      <c r="X819" s="122"/>
      <c r="Y819" s="122"/>
      <c r="Z819" s="122"/>
      <c r="AA819" s="122"/>
      <c r="AB819" s="122"/>
      <c r="AC819" s="122"/>
      <c r="AD819" s="197">
        <f t="shared" si="181"/>
        <v>0</v>
      </c>
      <c r="AE819" s="196" t="str">
        <f t="shared" si="193"/>
        <v/>
      </c>
      <c r="AF819" s="196" t="str">
        <f t="shared" si="182"/>
        <v/>
      </c>
      <c r="AG819" s="196" t="str">
        <f t="shared" si="183"/>
        <v/>
      </c>
      <c r="AH819" s="196" t="str">
        <f t="shared" si="184"/>
        <v/>
      </c>
      <c r="AI819" s="196" t="str">
        <f t="shared" si="185"/>
        <v/>
      </c>
      <c r="AJ819" s="196" t="str">
        <f t="shared" si="186"/>
        <v/>
      </c>
      <c r="AK819" s="196" t="str">
        <f t="shared" si="189"/>
        <v/>
      </c>
      <c r="AL819" s="196" t="str">
        <f t="shared" si="190"/>
        <v/>
      </c>
      <c r="AM819" s="176"/>
      <c r="AN819" s="176">
        <f t="shared" si="191"/>
        <v>0</v>
      </c>
      <c r="AO819" s="176"/>
      <c r="AP819" s="176"/>
      <c r="AQ819" s="176"/>
      <c r="AR819" s="176"/>
      <c r="AS819" s="176"/>
      <c r="AT819" s="176"/>
      <c r="AU819" s="176"/>
      <c r="AV819" s="176"/>
      <c r="AW819" s="176"/>
      <c r="AX819" s="176"/>
      <c r="AY819" s="176"/>
      <c r="AZ819" s="176"/>
      <c r="BA819" s="176"/>
      <c r="BB819" s="176"/>
      <c r="BC819" s="176"/>
      <c r="BD819" s="176"/>
      <c r="BE819" s="176"/>
      <c r="BF819" s="176"/>
      <c r="BG819" s="176"/>
      <c r="BH819" s="176"/>
      <c r="BI819" s="176"/>
      <c r="BJ819" s="176"/>
      <c r="BK819" s="176"/>
      <c r="BL819" s="176"/>
      <c r="BM819" s="176"/>
      <c r="BN819" s="176"/>
      <c r="BO819" s="176"/>
      <c r="BP819" s="176"/>
      <c r="BQ819" s="176"/>
      <c r="BR819" s="176"/>
      <c r="BS819" s="176"/>
      <c r="BT819" s="176"/>
      <c r="BU819" s="176"/>
      <c r="BV819" s="176"/>
      <c r="BW819" s="176"/>
      <c r="BX819" s="176"/>
      <c r="BY819" s="176"/>
      <c r="BZ819" s="176"/>
      <c r="CA819" s="176"/>
      <c r="CB819" s="176"/>
      <c r="CC819" s="176"/>
      <c r="CD819" s="176"/>
      <c r="CE819" s="176"/>
      <c r="CF819" s="176"/>
      <c r="CG819" s="176"/>
      <c r="CH819" s="176"/>
      <c r="CI819" s="176"/>
      <c r="CJ819" s="176"/>
      <c r="CK819" s="176"/>
      <c r="CL819" s="176"/>
      <c r="CM819" s="176"/>
      <c r="CN819" s="176"/>
      <c r="CO819" s="176"/>
      <c r="CP819" s="176"/>
      <c r="CQ819" s="176"/>
      <c r="CR819" s="176"/>
      <c r="CS819" s="176"/>
      <c r="CT819" s="176"/>
      <c r="CU819" s="176"/>
      <c r="CV819" s="176"/>
      <c r="CW819" s="176"/>
    </row>
    <row r="820" spans="1:101" s="179" customFormat="1" ht="20.100000000000001" customHeight="1">
      <c r="A820" s="657">
        <f t="shared" si="192"/>
        <v>777</v>
      </c>
      <c r="B820" s="196" t="str">
        <f t="shared" si="187"/>
        <v>Swansea Bay UHB</v>
      </c>
      <c r="C820" s="89"/>
      <c r="D820" s="89"/>
      <c r="E820" s="89"/>
      <c r="F820" s="89"/>
      <c r="G820" s="89"/>
      <c r="H820" s="197">
        <f t="shared" si="188"/>
        <v>0</v>
      </c>
      <c r="I820" s="197"/>
      <c r="J820" s="89"/>
      <c r="K820" s="90"/>
      <c r="L820" s="90"/>
      <c r="M820" s="89"/>
      <c r="N820" s="89"/>
      <c r="O820" s="89"/>
      <c r="P820" s="89"/>
      <c r="Q820" s="89"/>
      <c r="R820" s="122"/>
      <c r="S820" s="122"/>
      <c r="T820" s="122"/>
      <c r="U820" s="123"/>
      <c r="V820" s="123"/>
      <c r="W820" s="123"/>
      <c r="X820" s="122"/>
      <c r="Y820" s="122"/>
      <c r="Z820" s="122"/>
      <c r="AA820" s="122"/>
      <c r="AB820" s="122"/>
      <c r="AC820" s="122"/>
      <c r="AD820" s="197">
        <f t="shared" si="181"/>
        <v>0</v>
      </c>
      <c r="AE820" s="196" t="str">
        <f t="shared" si="193"/>
        <v/>
      </c>
      <c r="AF820" s="196" t="str">
        <f t="shared" si="182"/>
        <v/>
      </c>
      <c r="AG820" s="196" t="str">
        <f t="shared" si="183"/>
        <v/>
      </c>
      <c r="AH820" s="196" t="str">
        <f t="shared" si="184"/>
        <v/>
      </c>
      <c r="AI820" s="196" t="str">
        <f t="shared" si="185"/>
        <v/>
      </c>
      <c r="AJ820" s="196" t="str">
        <f t="shared" si="186"/>
        <v/>
      </c>
      <c r="AK820" s="196" t="str">
        <f t="shared" si="189"/>
        <v/>
      </c>
      <c r="AL820" s="196" t="str">
        <f t="shared" si="190"/>
        <v/>
      </c>
      <c r="AM820" s="176"/>
      <c r="AN820" s="176">
        <f t="shared" si="191"/>
        <v>0</v>
      </c>
      <c r="AO820" s="176"/>
      <c r="AP820" s="176"/>
      <c r="AQ820" s="176"/>
      <c r="AR820" s="176"/>
      <c r="AS820" s="176"/>
      <c r="AT820" s="176"/>
      <c r="AU820" s="176"/>
      <c r="AV820" s="176"/>
      <c r="AW820" s="176"/>
      <c r="AX820" s="176"/>
      <c r="AY820" s="176"/>
      <c r="AZ820" s="176"/>
      <c r="BA820" s="176"/>
      <c r="BB820" s="176"/>
      <c r="BC820" s="176"/>
      <c r="BD820" s="176"/>
      <c r="BE820" s="176"/>
      <c r="BF820" s="176"/>
      <c r="BG820" s="176"/>
      <c r="BH820" s="176"/>
      <c r="BI820" s="176"/>
      <c r="BJ820" s="176"/>
      <c r="BK820" s="176"/>
      <c r="BL820" s="176"/>
      <c r="BM820" s="176"/>
      <c r="BN820" s="176"/>
      <c r="BO820" s="176"/>
      <c r="BP820" s="176"/>
      <c r="BQ820" s="176"/>
      <c r="BR820" s="176"/>
      <c r="BS820" s="176"/>
      <c r="BT820" s="176"/>
      <c r="BU820" s="176"/>
      <c r="BV820" s="176"/>
      <c r="BW820" s="176"/>
      <c r="BX820" s="176"/>
      <c r="BY820" s="176"/>
      <c r="BZ820" s="176"/>
      <c r="CA820" s="176"/>
      <c r="CB820" s="176"/>
      <c r="CC820" s="176"/>
      <c r="CD820" s="176"/>
      <c r="CE820" s="176"/>
      <c r="CF820" s="176"/>
      <c r="CG820" s="176"/>
      <c r="CH820" s="176"/>
      <c r="CI820" s="176"/>
      <c r="CJ820" s="176"/>
      <c r="CK820" s="176"/>
      <c r="CL820" s="176"/>
      <c r="CM820" s="176"/>
      <c r="CN820" s="176"/>
      <c r="CO820" s="176"/>
      <c r="CP820" s="176"/>
      <c r="CQ820" s="176"/>
      <c r="CR820" s="176"/>
      <c r="CS820" s="176"/>
      <c r="CT820" s="176"/>
      <c r="CU820" s="176"/>
      <c r="CV820" s="176"/>
      <c r="CW820" s="176"/>
    </row>
    <row r="821" spans="1:101" s="179" customFormat="1" ht="20.100000000000001" customHeight="1">
      <c r="A821" s="657">
        <f t="shared" si="192"/>
        <v>778</v>
      </c>
      <c r="B821" s="196" t="str">
        <f t="shared" si="187"/>
        <v>Swansea Bay UHB</v>
      </c>
      <c r="C821" s="89"/>
      <c r="D821" s="89"/>
      <c r="E821" s="89"/>
      <c r="F821" s="89"/>
      <c r="G821" s="89"/>
      <c r="H821" s="197">
        <f t="shared" si="188"/>
        <v>0</v>
      </c>
      <c r="I821" s="197"/>
      <c r="J821" s="89"/>
      <c r="K821" s="90"/>
      <c r="L821" s="90"/>
      <c r="M821" s="89"/>
      <c r="N821" s="89"/>
      <c r="O821" s="89"/>
      <c r="P821" s="89"/>
      <c r="Q821" s="89"/>
      <c r="R821" s="122"/>
      <c r="S821" s="122"/>
      <c r="T821" s="122"/>
      <c r="U821" s="123"/>
      <c r="V821" s="123"/>
      <c r="W821" s="123"/>
      <c r="X821" s="122"/>
      <c r="Y821" s="122"/>
      <c r="Z821" s="122"/>
      <c r="AA821" s="122"/>
      <c r="AB821" s="122"/>
      <c r="AC821" s="122"/>
      <c r="AD821" s="197">
        <f t="shared" si="181"/>
        <v>0</v>
      </c>
      <c r="AE821" s="196" t="str">
        <f t="shared" si="193"/>
        <v/>
      </c>
      <c r="AF821" s="196" t="str">
        <f t="shared" si="182"/>
        <v/>
      </c>
      <c r="AG821" s="196" t="str">
        <f t="shared" si="183"/>
        <v/>
      </c>
      <c r="AH821" s="196" t="str">
        <f t="shared" si="184"/>
        <v/>
      </c>
      <c r="AI821" s="196" t="str">
        <f t="shared" si="185"/>
        <v/>
      </c>
      <c r="AJ821" s="196" t="str">
        <f t="shared" si="186"/>
        <v/>
      </c>
      <c r="AK821" s="196" t="str">
        <f t="shared" si="189"/>
        <v/>
      </c>
      <c r="AL821" s="196" t="str">
        <f t="shared" si="190"/>
        <v/>
      </c>
      <c r="AM821" s="176"/>
      <c r="AN821" s="176">
        <f t="shared" si="191"/>
        <v>0</v>
      </c>
      <c r="AO821" s="176"/>
      <c r="AP821" s="176"/>
      <c r="AQ821" s="176"/>
      <c r="AR821" s="176"/>
      <c r="AS821" s="176"/>
      <c r="AT821" s="176"/>
      <c r="AU821" s="176"/>
      <c r="AV821" s="176"/>
      <c r="AW821" s="176"/>
      <c r="AX821" s="176"/>
      <c r="AY821" s="176"/>
      <c r="AZ821" s="176"/>
      <c r="BA821" s="176"/>
      <c r="BB821" s="176"/>
      <c r="BC821" s="176"/>
      <c r="BD821" s="176"/>
      <c r="BE821" s="176"/>
      <c r="BF821" s="176"/>
      <c r="BG821" s="176"/>
      <c r="BH821" s="176"/>
      <c r="BI821" s="176"/>
      <c r="BJ821" s="176"/>
      <c r="BK821" s="176"/>
      <c r="BL821" s="176"/>
      <c r="BM821" s="176"/>
      <c r="BN821" s="176"/>
      <c r="BO821" s="176"/>
      <c r="BP821" s="176"/>
      <c r="BQ821" s="176"/>
      <c r="BR821" s="176"/>
      <c r="BS821" s="176"/>
      <c r="BT821" s="176"/>
      <c r="BU821" s="176"/>
      <c r="BV821" s="176"/>
      <c r="BW821" s="176"/>
      <c r="BX821" s="176"/>
      <c r="BY821" s="176"/>
      <c r="BZ821" s="176"/>
      <c r="CA821" s="176"/>
      <c r="CB821" s="176"/>
      <c r="CC821" s="176"/>
      <c r="CD821" s="176"/>
      <c r="CE821" s="176"/>
      <c r="CF821" s="176"/>
      <c r="CG821" s="176"/>
      <c r="CH821" s="176"/>
      <c r="CI821" s="176"/>
      <c r="CJ821" s="176"/>
      <c r="CK821" s="176"/>
      <c r="CL821" s="176"/>
      <c r="CM821" s="176"/>
      <c r="CN821" s="176"/>
      <c r="CO821" s="176"/>
      <c r="CP821" s="176"/>
      <c r="CQ821" s="176"/>
      <c r="CR821" s="176"/>
      <c r="CS821" s="176"/>
      <c r="CT821" s="176"/>
      <c r="CU821" s="176"/>
      <c r="CV821" s="176"/>
      <c r="CW821" s="176"/>
    </row>
    <row r="822" spans="1:101" s="179" customFormat="1" ht="20.100000000000001" customHeight="1">
      <c r="A822" s="657">
        <f t="shared" si="192"/>
        <v>779</v>
      </c>
      <c r="B822" s="196" t="str">
        <f t="shared" si="187"/>
        <v>Swansea Bay UHB</v>
      </c>
      <c r="C822" s="89"/>
      <c r="D822" s="89"/>
      <c r="E822" s="89"/>
      <c r="F822" s="89"/>
      <c r="G822" s="89"/>
      <c r="H822" s="197">
        <f t="shared" si="188"/>
        <v>0</v>
      </c>
      <c r="I822" s="197"/>
      <c r="J822" s="89"/>
      <c r="K822" s="90"/>
      <c r="L822" s="90"/>
      <c r="M822" s="89"/>
      <c r="N822" s="89"/>
      <c r="O822" s="89"/>
      <c r="P822" s="89"/>
      <c r="Q822" s="89"/>
      <c r="R822" s="122"/>
      <c r="S822" s="122"/>
      <c r="T822" s="122"/>
      <c r="U822" s="123"/>
      <c r="V822" s="123"/>
      <c r="W822" s="123"/>
      <c r="X822" s="122"/>
      <c r="Y822" s="122"/>
      <c r="Z822" s="122"/>
      <c r="AA822" s="122"/>
      <c r="AB822" s="122"/>
      <c r="AC822" s="122"/>
      <c r="AD822" s="197">
        <f t="shared" si="181"/>
        <v>0</v>
      </c>
      <c r="AE822" s="196" t="str">
        <f t="shared" si="193"/>
        <v/>
      </c>
      <c r="AF822" s="196" t="str">
        <f t="shared" si="182"/>
        <v/>
      </c>
      <c r="AG822" s="196" t="str">
        <f t="shared" si="183"/>
        <v/>
      </c>
      <c r="AH822" s="196" t="str">
        <f t="shared" si="184"/>
        <v/>
      </c>
      <c r="AI822" s="196" t="str">
        <f t="shared" si="185"/>
        <v/>
      </c>
      <c r="AJ822" s="196" t="str">
        <f t="shared" si="186"/>
        <v/>
      </c>
      <c r="AK822" s="196" t="str">
        <f t="shared" si="189"/>
        <v/>
      </c>
      <c r="AL822" s="196" t="str">
        <f t="shared" si="190"/>
        <v/>
      </c>
      <c r="AM822" s="176"/>
      <c r="AN822" s="176">
        <f t="shared" si="191"/>
        <v>0</v>
      </c>
      <c r="AO822" s="176"/>
      <c r="AP822" s="176"/>
      <c r="AQ822" s="176"/>
      <c r="AR822" s="176"/>
      <c r="AS822" s="176"/>
      <c r="AT822" s="176"/>
      <c r="AU822" s="176"/>
      <c r="AV822" s="176"/>
      <c r="AW822" s="176"/>
      <c r="AX822" s="176"/>
      <c r="AY822" s="176"/>
      <c r="AZ822" s="176"/>
      <c r="BA822" s="176"/>
      <c r="BB822" s="176"/>
      <c r="BC822" s="176"/>
      <c r="BD822" s="176"/>
      <c r="BE822" s="176"/>
      <c r="BF822" s="176"/>
      <c r="BG822" s="176"/>
      <c r="BH822" s="176"/>
      <c r="BI822" s="176"/>
      <c r="BJ822" s="176"/>
      <c r="BK822" s="176"/>
      <c r="BL822" s="176"/>
      <c r="BM822" s="176"/>
      <c r="BN822" s="176"/>
      <c r="BO822" s="176"/>
      <c r="BP822" s="176"/>
      <c r="BQ822" s="176"/>
      <c r="BR822" s="176"/>
      <c r="BS822" s="176"/>
      <c r="BT822" s="176"/>
      <c r="BU822" s="176"/>
      <c r="BV822" s="176"/>
      <c r="BW822" s="176"/>
      <c r="BX822" s="176"/>
      <c r="BY822" s="176"/>
      <c r="BZ822" s="176"/>
      <c r="CA822" s="176"/>
      <c r="CB822" s="176"/>
      <c r="CC822" s="176"/>
      <c r="CD822" s="176"/>
      <c r="CE822" s="176"/>
      <c r="CF822" s="176"/>
      <c r="CG822" s="176"/>
      <c r="CH822" s="176"/>
      <c r="CI822" s="176"/>
      <c r="CJ822" s="176"/>
      <c r="CK822" s="176"/>
      <c r="CL822" s="176"/>
      <c r="CM822" s="176"/>
      <c r="CN822" s="176"/>
      <c r="CO822" s="176"/>
      <c r="CP822" s="176"/>
      <c r="CQ822" s="176"/>
      <c r="CR822" s="176"/>
      <c r="CS822" s="176"/>
      <c r="CT822" s="176"/>
      <c r="CU822" s="176"/>
      <c r="CV822" s="176"/>
      <c r="CW822" s="176"/>
    </row>
    <row r="823" spans="1:101" s="179" customFormat="1" ht="20.100000000000001" customHeight="1">
      <c r="A823" s="657">
        <f t="shared" si="192"/>
        <v>780</v>
      </c>
      <c r="B823" s="196" t="str">
        <f t="shared" si="187"/>
        <v>Swansea Bay UHB</v>
      </c>
      <c r="C823" s="89"/>
      <c r="D823" s="89"/>
      <c r="E823" s="89"/>
      <c r="F823" s="89"/>
      <c r="G823" s="89"/>
      <c r="H823" s="197">
        <f t="shared" si="188"/>
        <v>0</v>
      </c>
      <c r="I823" s="197"/>
      <c r="J823" s="89"/>
      <c r="K823" s="90"/>
      <c r="L823" s="90"/>
      <c r="M823" s="89"/>
      <c r="N823" s="89"/>
      <c r="O823" s="89"/>
      <c r="P823" s="89"/>
      <c r="Q823" s="89"/>
      <c r="R823" s="122"/>
      <c r="S823" s="122"/>
      <c r="T823" s="122"/>
      <c r="U823" s="123"/>
      <c r="V823" s="123"/>
      <c r="W823" s="123"/>
      <c r="X823" s="122"/>
      <c r="Y823" s="122"/>
      <c r="Z823" s="122"/>
      <c r="AA823" s="122"/>
      <c r="AB823" s="122"/>
      <c r="AC823" s="122"/>
      <c r="AD823" s="197">
        <f t="shared" si="181"/>
        <v>0</v>
      </c>
      <c r="AE823" s="196" t="str">
        <f t="shared" si="193"/>
        <v/>
      </c>
      <c r="AF823" s="196" t="str">
        <f t="shared" si="182"/>
        <v/>
      </c>
      <c r="AG823" s="196" t="str">
        <f t="shared" si="183"/>
        <v/>
      </c>
      <c r="AH823" s="196" t="str">
        <f t="shared" si="184"/>
        <v/>
      </c>
      <c r="AI823" s="196" t="str">
        <f t="shared" si="185"/>
        <v/>
      </c>
      <c r="AJ823" s="196" t="str">
        <f t="shared" si="186"/>
        <v/>
      </c>
      <c r="AK823" s="196" t="str">
        <f t="shared" si="189"/>
        <v/>
      </c>
      <c r="AL823" s="196" t="str">
        <f t="shared" si="190"/>
        <v/>
      </c>
      <c r="AM823" s="176"/>
      <c r="AN823" s="176">
        <f t="shared" si="191"/>
        <v>0</v>
      </c>
      <c r="AO823" s="176"/>
      <c r="AP823" s="176"/>
      <c r="AQ823" s="176"/>
      <c r="AR823" s="176"/>
      <c r="AS823" s="176"/>
      <c r="AT823" s="176"/>
      <c r="AU823" s="176"/>
      <c r="AV823" s="176"/>
      <c r="AW823" s="176"/>
      <c r="AX823" s="176"/>
      <c r="AY823" s="176"/>
      <c r="AZ823" s="176"/>
      <c r="BA823" s="176"/>
      <c r="BB823" s="176"/>
      <c r="BC823" s="176"/>
      <c r="BD823" s="176"/>
      <c r="BE823" s="176"/>
      <c r="BF823" s="176"/>
      <c r="BG823" s="176"/>
      <c r="BH823" s="176"/>
      <c r="BI823" s="176"/>
      <c r="BJ823" s="176"/>
      <c r="BK823" s="176"/>
      <c r="BL823" s="176"/>
      <c r="BM823" s="176"/>
      <c r="BN823" s="176"/>
      <c r="BO823" s="176"/>
      <c r="BP823" s="176"/>
      <c r="BQ823" s="176"/>
      <c r="BR823" s="176"/>
      <c r="BS823" s="176"/>
      <c r="BT823" s="176"/>
      <c r="BU823" s="176"/>
      <c r="BV823" s="176"/>
      <c r="BW823" s="176"/>
      <c r="BX823" s="176"/>
      <c r="BY823" s="176"/>
      <c r="BZ823" s="176"/>
      <c r="CA823" s="176"/>
      <c r="CB823" s="176"/>
      <c r="CC823" s="176"/>
      <c r="CD823" s="176"/>
      <c r="CE823" s="176"/>
      <c r="CF823" s="176"/>
      <c r="CG823" s="176"/>
      <c r="CH823" s="176"/>
      <c r="CI823" s="176"/>
      <c r="CJ823" s="176"/>
      <c r="CK823" s="176"/>
      <c r="CL823" s="176"/>
      <c r="CM823" s="176"/>
      <c r="CN823" s="176"/>
      <c r="CO823" s="176"/>
      <c r="CP823" s="176"/>
      <c r="CQ823" s="176"/>
      <c r="CR823" s="176"/>
      <c r="CS823" s="176"/>
      <c r="CT823" s="176"/>
      <c r="CU823" s="176"/>
      <c r="CV823" s="176"/>
      <c r="CW823" s="176"/>
    </row>
    <row r="824" spans="1:101" s="179" customFormat="1" ht="20.100000000000001" customHeight="1">
      <c r="A824" s="657">
        <f t="shared" si="192"/>
        <v>781</v>
      </c>
      <c r="B824" s="196" t="str">
        <f t="shared" si="187"/>
        <v>Swansea Bay UHB</v>
      </c>
      <c r="C824" s="89"/>
      <c r="D824" s="89"/>
      <c r="E824" s="89"/>
      <c r="F824" s="89"/>
      <c r="G824" s="89"/>
      <c r="H824" s="197">
        <f t="shared" si="188"/>
        <v>0</v>
      </c>
      <c r="I824" s="197"/>
      <c r="J824" s="89"/>
      <c r="K824" s="90"/>
      <c r="L824" s="90"/>
      <c r="M824" s="89"/>
      <c r="N824" s="89"/>
      <c r="O824" s="89"/>
      <c r="P824" s="89"/>
      <c r="Q824" s="89"/>
      <c r="R824" s="122"/>
      <c r="S824" s="122"/>
      <c r="T824" s="122"/>
      <c r="U824" s="123"/>
      <c r="V824" s="123"/>
      <c r="W824" s="123"/>
      <c r="X824" s="122"/>
      <c r="Y824" s="122"/>
      <c r="Z824" s="122"/>
      <c r="AA824" s="122"/>
      <c r="AB824" s="122"/>
      <c r="AC824" s="122"/>
      <c r="AD824" s="197">
        <f t="shared" si="181"/>
        <v>0</v>
      </c>
      <c r="AE824" s="196" t="str">
        <f t="shared" si="193"/>
        <v/>
      </c>
      <c r="AF824" s="196" t="str">
        <f t="shared" si="182"/>
        <v/>
      </c>
      <c r="AG824" s="196" t="str">
        <f t="shared" si="183"/>
        <v/>
      </c>
      <c r="AH824" s="196" t="str">
        <f t="shared" si="184"/>
        <v/>
      </c>
      <c r="AI824" s="196" t="str">
        <f t="shared" si="185"/>
        <v/>
      </c>
      <c r="AJ824" s="196" t="str">
        <f t="shared" si="186"/>
        <v/>
      </c>
      <c r="AK824" s="196" t="str">
        <f t="shared" si="189"/>
        <v/>
      </c>
      <c r="AL824" s="196" t="str">
        <f t="shared" si="190"/>
        <v/>
      </c>
      <c r="AM824" s="176"/>
      <c r="AN824" s="176">
        <f t="shared" si="191"/>
        <v>0</v>
      </c>
      <c r="AO824" s="176"/>
      <c r="AP824" s="176"/>
      <c r="AQ824" s="176"/>
      <c r="AR824" s="176"/>
      <c r="AS824" s="176"/>
      <c r="AT824" s="176"/>
      <c r="AU824" s="176"/>
      <c r="AV824" s="176"/>
      <c r="AW824" s="176"/>
      <c r="AX824" s="176"/>
      <c r="AY824" s="176"/>
      <c r="AZ824" s="176"/>
      <c r="BA824" s="176"/>
      <c r="BB824" s="176"/>
      <c r="BC824" s="176"/>
      <c r="BD824" s="176"/>
      <c r="BE824" s="176"/>
      <c r="BF824" s="176"/>
      <c r="BG824" s="176"/>
      <c r="BH824" s="176"/>
      <c r="BI824" s="176"/>
      <c r="BJ824" s="176"/>
      <c r="BK824" s="176"/>
      <c r="BL824" s="176"/>
      <c r="BM824" s="176"/>
      <c r="BN824" s="176"/>
      <c r="BO824" s="176"/>
      <c r="BP824" s="176"/>
      <c r="BQ824" s="176"/>
      <c r="BR824" s="176"/>
      <c r="BS824" s="176"/>
      <c r="BT824" s="176"/>
      <c r="BU824" s="176"/>
      <c r="BV824" s="176"/>
      <c r="BW824" s="176"/>
      <c r="BX824" s="176"/>
      <c r="BY824" s="176"/>
      <c r="BZ824" s="176"/>
      <c r="CA824" s="176"/>
      <c r="CB824" s="176"/>
      <c r="CC824" s="176"/>
      <c r="CD824" s="176"/>
      <c r="CE824" s="176"/>
      <c r="CF824" s="176"/>
      <c r="CG824" s="176"/>
      <c r="CH824" s="176"/>
      <c r="CI824" s="176"/>
      <c r="CJ824" s="176"/>
      <c r="CK824" s="176"/>
      <c r="CL824" s="176"/>
      <c r="CM824" s="176"/>
      <c r="CN824" s="176"/>
      <c r="CO824" s="176"/>
      <c r="CP824" s="176"/>
      <c r="CQ824" s="176"/>
      <c r="CR824" s="176"/>
      <c r="CS824" s="176"/>
      <c r="CT824" s="176"/>
      <c r="CU824" s="176"/>
      <c r="CV824" s="176"/>
      <c r="CW824" s="176"/>
    </row>
    <row r="825" spans="1:101" s="179" customFormat="1" ht="20.100000000000001" customHeight="1">
      <c r="A825" s="657">
        <f t="shared" si="192"/>
        <v>782</v>
      </c>
      <c r="B825" s="196" t="str">
        <f t="shared" si="187"/>
        <v>Swansea Bay UHB</v>
      </c>
      <c r="C825" s="89"/>
      <c r="D825" s="89"/>
      <c r="E825" s="89"/>
      <c r="F825" s="89"/>
      <c r="G825" s="89"/>
      <c r="H825" s="197">
        <f t="shared" si="188"/>
        <v>0</v>
      </c>
      <c r="I825" s="197"/>
      <c r="J825" s="89"/>
      <c r="K825" s="90"/>
      <c r="L825" s="90"/>
      <c r="M825" s="89"/>
      <c r="N825" s="89"/>
      <c r="O825" s="89"/>
      <c r="P825" s="89"/>
      <c r="Q825" s="89"/>
      <c r="R825" s="122"/>
      <c r="S825" s="122"/>
      <c r="T825" s="122"/>
      <c r="U825" s="123"/>
      <c r="V825" s="123"/>
      <c r="W825" s="123"/>
      <c r="X825" s="122"/>
      <c r="Y825" s="122"/>
      <c r="Z825" s="122"/>
      <c r="AA825" s="122"/>
      <c r="AB825" s="122"/>
      <c r="AC825" s="122"/>
      <c r="AD825" s="197">
        <f t="shared" si="181"/>
        <v>0</v>
      </c>
      <c r="AE825" s="196" t="str">
        <f t="shared" si="193"/>
        <v/>
      </c>
      <c r="AF825" s="196" t="str">
        <f t="shared" si="182"/>
        <v/>
      </c>
      <c r="AG825" s="196" t="str">
        <f t="shared" si="183"/>
        <v/>
      </c>
      <c r="AH825" s="196" t="str">
        <f t="shared" si="184"/>
        <v/>
      </c>
      <c r="AI825" s="196" t="str">
        <f t="shared" si="185"/>
        <v/>
      </c>
      <c r="AJ825" s="196" t="str">
        <f t="shared" si="186"/>
        <v/>
      </c>
      <c r="AK825" s="196" t="str">
        <f t="shared" si="189"/>
        <v/>
      </c>
      <c r="AL825" s="196" t="str">
        <f t="shared" si="190"/>
        <v/>
      </c>
      <c r="AM825" s="176"/>
      <c r="AN825" s="176">
        <f t="shared" si="191"/>
        <v>0</v>
      </c>
      <c r="AO825" s="176"/>
      <c r="AP825" s="176"/>
      <c r="AQ825" s="176"/>
      <c r="AR825" s="176"/>
      <c r="AS825" s="176"/>
      <c r="AT825" s="176"/>
      <c r="AU825" s="176"/>
      <c r="AV825" s="176"/>
      <c r="AW825" s="176"/>
      <c r="AX825" s="176"/>
      <c r="AY825" s="176"/>
      <c r="AZ825" s="176"/>
      <c r="BA825" s="176"/>
      <c r="BB825" s="176"/>
      <c r="BC825" s="176"/>
      <c r="BD825" s="176"/>
      <c r="BE825" s="176"/>
      <c r="BF825" s="176"/>
      <c r="BG825" s="176"/>
      <c r="BH825" s="176"/>
      <c r="BI825" s="176"/>
      <c r="BJ825" s="176"/>
      <c r="BK825" s="176"/>
      <c r="BL825" s="176"/>
      <c r="BM825" s="176"/>
      <c r="BN825" s="176"/>
      <c r="BO825" s="176"/>
      <c r="BP825" s="176"/>
      <c r="BQ825" s="176"/>
      <c r="BR825" s="176"/>
      <c r="BS825" s="176"/>
      <c r="BT825" s="176"/>
      <c r="BU825" s="176"/>
      <c r="BV825" s="176"/>
      <c r="BW825" s="176"/>
      <c r="BX825" s="176"/>
      <c r="BY825" s="176"/>
      <c r="BZ825" s="176"/>
      <c r="CA825" s="176"/>
      <c r="CB825" s="176"/>
      <c r="CC825" s="176"/>
      <c r="CD825" s="176"/>
      <c r="CE825" s="176"/>
      <c r="CF825" s="176"/>
      <c r="CG825" s="176"/>
      <c r="CH825" s="176"/>
      <c r="CI825" s="176"/>
      <c r="CJ825" s="176"/>
      <c r="CK825" s="176"/>
      <c r="CL825" s="176"/>
      <c r="CM825" s="176"/>
      <c r="CN825" s="176"/>
      <c r="CO825" s="176"/>
      <c r="CP825" s="176"/>
      <c r="CQ825" s="176"/>
      <c r="CR825" s="176"/>
      <c r="CS825" s="176"/>
      <c r="CT825" s="176"/>
      <c r="CU825" s="176"/>
      <c r="CV825" s="176"/>
      <c r="CW825" s="176"/>
    </row>
    <row r="826" spans="1:101" s="179" customFormat="1" ht="20.100000000000001" customHeight="1">
      <c r="A826" s="657">
        <f t="shared" si="192"/>
        <v>783</v>
      </c>
      <c r="B826" s="196" t="str">
        <f t="shared" si="187"/>
        <v>Swansea Bay UHB</v>
      </c>
      <c r="C826" s="89"/>
      <c r="D826" s="89"/>
      <c r="E826" s="89"/>
      <c r="F826" s="89"/>
      <c r="G826" s="89"/>
      <c r="H826" s="197">
        <f t="shared" si="188"/>
        <v>0</v>
      </c>
      <c r="I826" s="197"/>
      <c r="J826" s="89"/>
      <c r="K826" s="90"/>
      <c r="L826" s="90"/>
      <c r="M826" s="89"/>
      <c r="N826" s="89"/>
      <c r="O826" s="89"/>
      <c r="P826" s="89"/>
      <c r="Q826" s="89"/>
      <c r="R826" s="122"/>
      <c r="S826" s="122"/>
      <c r="T826" s="122"/>
      <c r="U826" s="123"/>
      <c r="V826" s="123"/>
      <c r="W826" s="123"/>
      <c r="X826" s="122"/>
      <c r="Y826" s="122"/>
      <c r="Z826" s="122"/>
      <c r="AA826" s="122"/>
      <c r="AB826" s="122"/>
      <c r="AC826" s="122"/>
      <c r="AD826" s="197">
        <f t="shared" si="181"/>
        <v>0</v>
      </c>
      <c r="AE826" s="196" t="str">
        <f t="shared" si="193"/>
        <v/>
      </c>
      <c r="AF826" s="196" t="str">
        <f t="shared" si="182"/>
        <v/>
      </c>
      <c r="AG826" s="196" t="str">
        <f t="shared" si="183"/>
        <v/>
      </c>
      <c r="AH826" s="196" t="str">
        <f t="shared" si="184"/>
        <v/>
      </c>
      <c r="AI826" s="196" t="str">
        <f t="shared" si="185"/>
        <v/>
      </c>
      <c r="AJ826" s="196" t="str">
        <f t="shared" si="186"/>
        <v/>
      </c>
      <c r="AK826" s="196" t="str">
        <f t="shared" si="189"/>
        <v/>
      </c>
      <c r="AL826" s="196" t="str">
        <f t="shared" si="190"/>
        <v/>
      </c>
      <c r="AM826" s="176"/>
      <c r="AN826" s="176">
        <f t="shared" si="191"/>
        <v>0</v>
      </c>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76"/>
      <c r="BP826" s="176"/>
      <c r="BQ826" s="176"/>
      <c r="BR826" s="176"/>
      <c r="BS826" s="176"/>
      <c r="BT826" s="176"/>
      <c r="BU826" s="176"/>
      <c r="BV826" s="176"/>
      <c r="BW826" s="176"/>
      <c r="BX826" s="176"/>
      <c r="BY826" s="176"/>
      <c r="BZ826" s="176"/>
      <c r="CA826" s="176"/>
      <c r="CB826" s="176"/>
      <c r="CC826" s="176"/>
      <c r="CD826" s="176"/>
      <c r="CE826" s="176"/>
      <c r="CF826" s="176"/>
      <c r="CG826" s="176"/>
      <c r="CH826" s="176"/>
      <c r="CI826" s="176"/>
      <c r="CJ826" s="176"/>
      <c r="CK826" s="176"/>
      <c r="CL826" s="176"/>
      <c r="CM826" s="176"/>
      <c r="CN826" s="176"/>
      <c r="CO826" s="176"/>
      <c r="CP826" s="176"/>
      <c r="CQ826" s="176"/>
      <c r="CR826" s="176"/>
      <c r="CS826" s="176"/>
      <c r="CT826" s="176"/>
      <c r="CU826" s="176"/>
      <c r="CV826" s="176"/>
      <c r="CW826" s="176"/>
    </row>
    <row r="827" spans="1:101" s="179" customFormat="1" ht="20.100000000000001" customHeight="1">
      <c r="A827" s="657">
        <f t="shared" si="192"/>
        <v>784</v>
      </c>
      <c r="B827" s="196" t="str">
        <f t="shared" si="187"/>
        <v>Swansea Bay UHB</v>
      </c>
      <c r="C827" s="89"/>
      <c r="D827" s="89"/>
      <c r="E827" s="89"/>
      <c r="F827" s="89"/>
      <c r="G827" s="89"/>
      <c r="H827" s="197">
        <f t="shared" si="188"/>
        <v>0</v>
      </c>
      <c r="I827" s="197"/>
      <c r="J827" s="89"/>
      <c r="K827" s="90"/>
      <c r="L827" s="90"/>
      <c r="M827" s="89"/>
      <c r="N827" s="89"/>
      <c r="O827" s="89"/>
      <c r="P827" s="89"/>
      <c r="Q827" s="89"/>
      <c r="R827" s="122"/>
      <c r="S827" s="122"/>
      <c r="T827" s="122"/>
      <c r="U827" s="123"/>
      <c r="V827" s="123"/>
      <c r="W827" s="123"/>
      <c r="X827" s="122"/>
      <c r="Y827" s="122"/>
      <c r="Z827" s="122"/>
      <c r="AA827" s="122"/>
      <c r="AB827" s="122"/>
      <c r="AC827" s="122"/>
      <c r="AD827" s="197">
        <f t="shared" si="181"/>
        <v>0</v>
      </c>
      <c r="AE827" s="196" t="str">
        <f t="shared" si="193"/>
        <v/>
      </c>
      <c r="AF827" s="196" t="str">
        <f t="shared" si="182"/>
        <v/>
      </c>
      <c r="AG827" s="196" t="str">
        <f t="shared" si="183"/>
        <v/>
      </c>
      <c r="AH827" s="196" t="str">
        <f t="shared" si="184"/>
        <v/>
      </c>
      <c r="AI827" s="196" t="str">
        <f t="shared" si="185"/>
        <v/>
      </c>
      <c r="AJ827" s="196" t="str">
        <f t="shared" si="186"/>
        <v/>
      </c>
      <c r="AK827" s="196" t="str">
        <f t="shared" si="189"/>
        <v/>
      </c>
      <c r="AL827" s="196" t="str">
        <f t="shared" si="190"/>
        <v/>
      </c>
      <c r="AM827" s="176"/>
      <c r="AN827" s="176">
        <f t="shared" si="191"/>
        <v>0</v>
      </c>
      <c r="AO827" s="176"/>
      <c r="AP827" s="176"/>
      <c r="AQ827" s="176"/>
      <c r="AR827" s="176"/>
      <c r="AS827" s="176"/>
      <c r="AT827" s="176"/>
      <c r="AU827" s="176"/>
      <c r="AV827" s="176"/>
      <c r="AW827" s="176"/>
      <c r="AX827" s="176"/>
      <c r="AY827" s="176"/>
      <c r="AZ827" s="176"/>
      <c r="BA827" s="176"/>
      <c r="BB827" s="176"/>
      <c r="BC827" s="176"/>
      <c r="BD827" s="176"/>
      <c r="BE827" s="176"/>
      <c r="BF827" s="176"/>
      <c r="BG827" s="176"/>
      <c r="BH827" s="176"/>
      <c r="BI827" s="176"/>
      <c r="BJ827" s="176"/>
      <c r="BK827" s="176"/>
      <c r="BL827" s="176"/>
      <c r="BM827" s="176"/>
      <c r="BN827" s="176"/>
      <c r="BO827" s="176"/>
      <c r="BP827" s="176"/>
      <c r="BQ827" s="176"/>
      <c r="BR827" s="176"/>
      <c r="BS827" s="176"/>
      <c r="BT827" s="176"/>
      <c r="BU827" s="176"/>
      <c r="BV827" s="176"/>
      <c r="BW827" s="176"/>
      <c r="BX827" s="176"/>
      <c r="BY827" s="176"/>
      <c r="BZ827" s="176"/>
      <c r="CA827" s="176"/>
      <c r="CB827" s="176"/>
      <c r="CC827" s="176"/>
      <c r="CD827" s="176"/>
      <c r="CE827" s="176"/>
      <c r="CF827" s="176"/>
      <c r="CG827" s="176"/>
      <c r="CH827" s="176"/>
      <c r="CI827" s="176"/>
      <c r="CJ827" s="176"/>
      <c r="CK827" s="176"/>
      <c r="CL827" s="176"/>
      <c r="CM827" s="176"/>
      <c r="CN827" s="176"/>
      <c r="CO827" s="176"/>
      <c r="CP827" s="176"/>
      <c r="CQ827" s="176"/>
      <c r="CR827" s="176"/>
      <c r="CS827" s="176"/>
      <c r="CT827" s="176"/>
      <c r="CU827" s="176"/>
      <c r="CV827" s="176"/>
      <c r="CW827" s="176"/>
    </row>
    <row r="828" spans="1:101" s="179" customFormat="1" ht="20.100000000000001" customHeight="1">
      <c r="A828" s="657">
        <f t="shared" si="192"/>
        <v>785</v>
      </c>
      <c r="B828" s="196" t="str">
        <f t="shared" si="187"/>
        <v>Swansea Bay UHB</v>
      </c>
      <c r="C828" s="89"/>
      <c r="D828" s="89"/>
      <c r="E828" s="89"/>
      <c r="F828" s="89"/>
      <c r="G828" s="89"/>
      <c r="H828" s="197">
        <f t="shared" si="188"/>
        <v>0</v>
      </c>
      <c r="I828" s="197"/>
      <c r="J828" s="89"/>
      <c r="K828" s="90"/>
      <c r="L828" s="90"/>
      <c r="M828" s="89"/>
      <c r="N828" s="89"/>
      <c r="O828" s="89"/>
      <c r="P828" s="89"/>
      <c r="Q828" s="89"/>
      <c r="R828" s="122"/>
      <c r="S828" s="122"/>
      <c r="T828" s="122"/>
      <c r="U828" s="123"/>
      <c r="V828" s="123"/>
      <c r="W828" s="123"/>
      <c r="X828" s="122"/>
      <c r="Y828" s="122"/>
      <c r="Z828" s="122"/>
      <c r="AA828" s="122"/>
      <c r="AB828" s="122"/>
      <c r="AC828" s="122"/>
      <c r="AD828" s="197">
        <f t="shared" si="181"/>
        <v>0</v>
      </c>
      <c r="AE828" s="196" t="str">
        <f t="shared" si="193"/>
        <v/>
      </c>
      <c r="AF828" s="196" t="str">
        <f t="shared" si="182"/>
        <v/>
      </c>
      <c r="AG828" s="196" t="str">
        <f t="shared" si="183"/>
        <v/>
      </c>
      <c r="AH828" s="196" t="str">
        <f t="shared" si="184"/>
        <v/>
      </c>
      <c r="AI828" s="196" t="str">
        <f t="shared" si="185"/>
        <v/>
      </c>
      <c r="AJ828" s="196" t="str">
        <f t="shared" si="186"/>
        <v/>
      </c>
      <c r="AK828" s="196" t="str">
        <f t="shared" si="189"/>
        <v/>
      </c>
      <c r="AL828" s="196" t="str">
        <f t="shared" si="190"/>
        <v/>
      </c>
      <c r="AM828" s="176"/>
      <c r="AN828" s="176">
        <f t="shared" si="191"/>
        <v>0</v>
      </c>
      <c r="AO828" s="176"/>
      <c r="AP828" s="176"/>
      <c r="AQ828" s="176"/>
      <c r="AR828" s="176"/>
      <c r="AS828" s="176"/>
      <c r="AT828" s="176"/>
      <c r="AU828" s="176"/>
      <c r="AV828" s="176"/>
      <c r="AW828" s="176"/>
      <c r="AX828" s="176"/>
      <c r="AY828" s="176"/>
      <c r="AZ828" s="176"/>
      <c r="BA828" s="176"/>
      <c r="BB828" s="176"/>
      <c r="BC828" s="176"/>
      <c r="BD828" s="176"/>
      <c r="BE828" s="176"/>
      <c r="BF828" s="176"/>
      <c r="BG828" s="176"/>
      <c r="BH828" s="176"/>
      <c r="BI828" s="176"/>
      <c r="BJ828" s="176"/>
      <c r="BK828" s="176"/>
      <c r="BL828" s="176"/>
      <c r="BM828" s="176"/>
      <c r="BN828" s="176"/>
      <c r="BO828" s="176"/>
      <c r="BP828" s="176"/>
      <c r="BQ828" s="176"/>
      <c r="BR828" s="176"/>
      <c r="BS828" s="176"/>
      <c r="BT828" s="176"/>
      <c r="BU828" s="176"/>
      <c r="BV828" s="176"/>
      <c r="BW828" s="176"/>
      <c r="BX828" s="176"/>
      <c r="BY828" s="176"/>
      <c r="BZ828" s="176"/>
      <c r="CA828" s="176"/>
      <c r="CB828" s="176"/>
      <c r="CC828" s="176"/>
      <c r="CD828" s="176"/>
      <c r="CE828" s="176"/>
      <c r="CF828" s="176"/>
      <c r="CG828" s="176"/>
      <c r="CH828" s="176"/>
      <c r="CI828" s="176"/>
      <c r="CJ828" s="176"/>
      <c r="CK828" s="176"/>
      <c r="CL828" s="176"/>
      <c r="CM828" s="176"/>
      <c r="CN828" s="176"/>
      <c r="CO828" s="176"/>
      <c r="CP828" s="176"/>
      <c r="CQ828" s="176"/>
      <c r="CR828" s="176"/>
      <c r="CS828" s="176"/>
      <c r="CT828" s="176"/>
      <c r="CU828" s="176"/>
      <c r="CV828" s="176"/>
      <c r="CW828" s="176"/>
    </row>
    <row r="829" spans="1:101" s="179" customFormat="1" ht="20.100000000000001" customHeight="1">
      <c r="A829" s="657">
        <f t="shared" si="192"/>
        <v>786</v>
      </c>
      <c r="B829" s="196" t="str">
        <f t="shared" si="187"/>
        <v>Swansea Bay UHB</v>
      </c>
      <c r="C829" s="89"/>
      <c r="D829" s="89"/>
      <c r="E829" s="89"/>
      <c r="F829" s="89"/>
      <c r="G829" s="89"/>
      <c r="H829" s="197">
        <f t="shared" si="188"/>
        <v>0</v>
      </c>
      <c r="I829" s="197"/>
      <c r="J829" s="89"/>
      <c r="K829" s="90"/>
      <c r="L829" s="90"/>
      <c r="M829" s="89"/>
      <c r="N829" s="89"/>
      <c r="O829" s="89"/>
      <c r="P829" s="89"/>
      <c r="Q829" s="89"/>
      <c r="R829" s="122"/>
      <c r="S829" s="122"/>
      <c r="T829" s="122"/>
      <c r="U829" s="123"/>
      <c r="V829" s="123"/>
      <c r="W829" s="123"/>
      <c r="X829" s="122"/>
      <c r="Y829" s="122"/>
      <c r="Z829" s="122"/>
      <c r="AA829" s="122"/>
      <c r="AB829" s="122"/>
      <c r="AC829" s="122"/>
      <c r="AD829" s="197">
        <f t="shared" si="181"/>
        <v>0</v>
      </c>
      <c r="AE829" s="196" t="str">
        <f t="shared" si="193"/>
        <v/>
      </c>
      <c r="AF829" s="196" t="str">
        <f t="shared" si="182"/>
        <v/>
      </c>
      <c r="AG829" s="196" t="str">
        <f t="shared" si="183"/>
        <v/>
      </c>
      <c r="AH829" s="196" t="str">
        <f t="shared" si="184"/>
        <v/>
      </c>
      <c r="AI829" s="196" t="str">
        <f t="shared" si="185"/>
        <v/>
      </c>
      <c r="AJ829" s="196" t="str">
        <f t="shared" si="186"/>
        <v/>
      </c>
      <c r="AK829" s="196" t="str">
        <f t="shared" si="189"/>
        <v/>
      </c>
      <c r="AL829" s="196" t="str">
        <f t="shared" si="190"/>
        <v/>
      </c>
      <c r="AM829" s="176"/>
      <c r="AN829" s="176">
        <f t="shared" si="191"/>
        <v>0</v>
      </c>
      <c r="AO829" s="176"/>
      <c r="AP829" s="176"/>
      <c r="AQ829" s="176"/>
      <c r="AR829" s="176"/>
      <c r="AS829" s="176"/>
      <c r="AT829" s="176"/>
      <c r="AU829" s="176"/>
      <c r="AV829" s="176"/>
      <c r="AW829" s="176"/>
      <c r="AX829" s="176"/>
      <c r="AY829" s="176"/>
      <c r="AZ829" s="176"/>
      <c r="BA829" s="176"/>
      <c r="BB829" s="176"/>
      <c r="BC829" s="176"/>
      <c r="BD829" s="176"/>
      <c r="BE829" s="176"/>
      <c r="BF829" s="176"/>
      <c r="BG829" s="176"/>
      <c r="BH829" s="176"/>
      <c r="BI829" s="176"/>
      <c r="BJ829" s="176"/>
      <c r="BK829" s="176"/>
      <c r="BL829" s="176"/>
      <c r="BM829" s="176"/>
      <c r="BN829" s="176"/>
      <c r="BO829" s="176"/>
      <c r="BP829" s="176"/>
      <c r="BQ829" s="176"/>
      <c r="BR829" s="176"/>
      <c r="BS829" s="176"/>
      <c r="BT829" s="176"/>
      <c r="BU829" s="176"/>
      <c r="BV829" s="176"/>
      <c r="BW829" s="176"/>
      <c r="BX829" s="176"/>
      <c r="BY829" s="176"/>
      <c r="BZ829" s="176"/>
      <c r="CA829" s="176"/>
      <c r="CB829" s="176"/>
      <c r="CC829" s="176"/>
      <c r="CD829" s="176"/>
      <c r="CE829" s="176"/>
      <c r="CF829" s="176"/>
      <c r="CG829" s="176"/>
      <c r="CH829" s="176"/>
      <c r="CI829" s="176"/>
      <c r="CJ829" s="176"/>
      <c r="CK829" s="176"/>
      <c r="CL829" s="176"/>
      <c r="CM829" s="176"/>
      <c r="CN829" s="176"/>
      <c r="CO829" s="176"/>
      <c r="CP829" s="176"/>
      <c r="CQ829" s="176"/>
      <c r="CR829" s="176"/>
      <c r="CS829" s="176"/>
      <c r="CT829" s="176"/>
      <c r="CU829" s="176"/>
      <c r="CV829" s="176"/>
      <c r="CW829" s="176"/>
    </row>
    <row r="830" spans="1:101" s="179" customFormat="1" ht="20.100000000000001" customHeight="1">
      <c r="A830" s="657">
        <f t="shared" si="192"/>
        <v>787</v>
      </c>
      <c r="B830" s="196" t="str">
        <f t="shared" si="187"/>
        <v>Swansea Bay UHB</v>
      </c>
      <c r="C830" s="89"/>
      <c r="D830" s="89"/>
      <c r="E830" s="89"/>
      <c r="F830" s="89"/>
      <c r="G830" s="89"/>
      <c r="H830" s="197">
        <f t="shared" si="188"/>
        <v>0</v>
      </c>
      <c r="I830" s="197"/>
      <c r="J830" s="89"/>
      <c r="K830" s="90"/>
      <c r="L830" s="90"/>
      <c r="M830" s="89"/>
      <c r="N830" s="89"/>
      <c r="O830" s="89"/>
      <c r="P830" s="89"/>
      <c r="Q830" s="89"/>
      <c r="R830" s="122"/>
      <c r="S830" s="122"/>
      <c r="T830" s="122"/>
      <c r="U830" s="123"/>
      <c r="V830" s="123"/>
      <c r="W830" s="123"/>
      <c r="X830" s="122"/>
      <c r="Y830" s="122"/>
      <c r="Z830" s="122"/>
      <c r="AA830" s="122"/>
      <c r="AB830" s="122"/>
      <c r="AC830" s="122"/>
      <c r="AD830" s="197">
        <f t="shared" si="181"/>
        <v>0</v>
      </c>
      <c r="AE830" s="196" t="str">
        <f t="shared" si="193"/>
        <v/>
      </c>
      <c r="AF830" s="196" t="str">
        <f t="shared" si="182"/>
        <v/>
      </c>
      <c r="AG830" s="196" t="str">
        <f t="shared" si="183"/>
        <v/>
      </c>
      <c r="AH830" s="196" t="str">
        <f t="shared" si="184"/>
        <v/>
      </c>
      <c r="AI830" s="196" t="str">
        <f t="shared" si="185"/>
        <v/>
      </c>
      <c r="AJ830" s="196" t="str">
        <f t="shared" si="186"/>
        <v/>
      </c>
      <c r="AK830" s="196" t="str">
        <f t="shared" si="189"/>
        <v/>
      </c>
      <c r="AL830" s="196" t="str">
        <f t="shared" si="190"/>
        <v/>
      </c>
      <c r="AM830" s="176"/>
      <c r="AN830" s="176">
        <f t="shared" si="191"/>
        <v>0</v>
      </c>
      <c r="AO830" s="176"/>
      <c r="AP830" s="176"/>
      <c r="AQ830" s="176"/>
      <c r="AR830" s="176"/>
      <c r="AS830" s="176"/>
      <c r="AT830" s="176"/>
      <c r="AU830" s="176"/>
      <c r="AV830" s="176"/>
      <c r="AW830" s="176"/>
      <c r="AX830" s="176"/>
      <c r="AY830" s="176"/>
      <c r="AZ830" s="176"/>
      <c r="BA830" s="176"/>
      <c r="BB830" s="176"/>
      <c r="BC830" s="176"/>
      <c r="BD830" s="176"/>
      <c r="BE830" s="176"/>
      <c r="BF830" s="176"/>
      <c r="BG830" s="176"/>
      <c r="BH830" s="176"/>
      <c r="BI830" s="176"/>
      <c r="BJ830" s="176"/>
      <c r="BK830" s="176"/>
      <c r="BL830" s="176"/>
      <c r="BM830" s="176"/>
      <c r="BN830" s="176"/>
      <c r="BO830" s="176"/>
      <c r="BP830" s="176"/>
      <c r="BQ830" s="176"/>
      <c r="BR830" s="176"/>
      <c r="BS830" s="176"/>
      <c r="BT830" s="176"/>
      <c r="BU830" s="176"/>
      <c r="BV830" s="176"/>
      <c r="BW830" s="176"/>
      <c r="BX830" s="176"/>
      <c r="BY830" s="176"/>
      <c r="BZ830" s="176"/>
      <c r="CA830" s="176"/>
      <c r="CB830" s="176"/>
      <c r="CC830" s="176"/>
      <c r="CD830" s="176"/>
      <c r="CE830" s="176"/>
      <c r="CF830" s="176"/>
      <c r="CG830" s="176"/>
      <c r="CH830" s="176"/>
      <c r="CI830" s="176"/>
      <c r="CJ830" s="176"/>
      <c r="CK830" s="176"/>
      <c r="CL830" s="176"/>
      <c r="CM830" s="176"/>
      <c r="CN830" s="176"/>
      <c r="CO830" s="176"/>
      <c r="CP830" s="176"/>
      <c r="CQ830" s="176"/>
      <c r="CR830" s="176"/>
      <c r="CS830" s="176"/>
      <c r="CT830" s="176"/>
      <c r="CU830" s="176"/>
      <c r="CV830" s="176"/>
      <c r="CW830" s="176"/>
    </row>
    <row r="831" spans="1:101" s="179" customFormat="1" ht="20.100000000000001" customHeight="1">
      <c r="A831" s="657">
        <f t="shared" si="192"/>
        <v>788</v>
      </c>
      <c r="B831" s="196" t="str">
        <f t="shared" si="187"/>
        <v>Swansea Bay UHB</v>
      </c>
      <c r="C831" s="89"/>
      <c r="D831" s="89"/>
      <c r="E831" s="89"/>
      <c r="F831" s="89"/>
      <c r="G831" s="89"/>
      <c r="H831" s="197">
        <f t="shared" si="188"/>
        <v>0</v>
      </c>
      <c r="I831" s="197"/>
      <c r="J831" s="89"/>
      <c r="K831" s="90"/>
      <c r="L831" s="90"/>
      <c r="M831" s="89"/>
      <c r="N831" s="89"/>
      <c r="O831" s="89"/>
      <c r="P831" s="89"/>
      <c r="Q831" s="89"/>
      <c r="R831" s="122"/>
      <c r="S831" s="122"/>
      <c r="T831" s="122"/>
      <c r="U831" s="123"/>
      <c r="V831" s="123"/>
      <c r="W831" s="123"/>
      <c r="X831" s="122"/>
      <c r="Y831" s="122"/>
      <c r="Z831" s="122"/>
      <c r="AA831" s="122"/>
      <c r="AB831" s="122"/>
      <c r="AC831" s="122"/>
      <c r="AD831" s="197">
        <f t="shared" si="181"/>
        <v>0</v>
      </c>
      <c r="AE831" s="196" t="str">
        <f t="shared" si="193"/>
        <v/>
      </c>
      <c r="AF831" s="196" t="str">
        <f t="shared" si="182"/>
        <v/>
      </c>
      <c r="AG831" s="196" t="str">
        <f t="shared" si="183"/>
        <v/>
      </c>
      <c r="AH831" s="196" t="str">
        <f t="shared" si="184"/>
        <v/>
      </c>
      <c r="AI831" s="196" t="str">
        <f t="shared" si="185"/>
        <v/>
      </c>
      <c r="AJ831" s="196" t="str">
        <f t="shared" si="186"/>
        <v/>
      </c>
      <c r="AK831" s="196" t="str">
        <f t="shared" si="189"/>
        <v/>
      </c>
      <c r="AL831" s="196" t="str">
        <f t="shared" si="190"/>
        <v/>
      </c>
      <c r="AM831" s="176"/>
      <c r="AN831" s="176">
        <f t="shared" si="191"/>
        <v>0</v>
      </c>
      <c r="AO831" s="176"/>
      <c r="AP831" s="176"/>
      <c r="AQ831" s="176"/>
      <c r="AR831" s="176"/>
      <c r="AS831" s="176"/>
      <c r="AT831" s="176"/>
      <c r="AU831" s="176"/>
      <c r="AV831" s="176"/>
      <c r="AW831" s="176"/>
      <c r="AX831" s="176"/>
      <c r="AY831" s="176"/>
      <c r="AZ831" s="176"/>
      <c r="BA831" s="176"/>
      <c r="BB831" s="176"/>
      <c r="BC831" s="176"/>
      <c r="BD831" s="176"/>
      <c r="BE831" s="176"/>
      <c r="BF831" s="176"/>
      <c r="BG831" s="176"/>
      <c r="BH831" s="176"/>
      <c r="BI831" s="176"/>
      <c r="BJ831" s="176"/>
      <c r="BK831" s="176"/>
      <c r="BL831" s="176"/>
      <c r="BM831" s="176"/>
      <c r="BN831" s="176"/>
      <c r="BO831" s="176"/>
      <c r="BP831" s="176"/>
      <c r="BQ831" s="176"/>
      <c r="BR831" s="176"/>
      <c r="BS831" s="176"/>
      <c r="BT831" s="176"/>
      <c r="BU831" s="176"/>
      <c r="BV831" s="176"/>
      <c r="BW831" s="176"/>
      <c r="BX831" s="176"/>
      <c r="BY831" s="176"/>
      <c r="BZ831" s="176"/>
      <c r="CA831" s="176"/>
      <c r="CB831" s="176"/>
      <c r="CC831" s="176"/>
      <c r="CD831" s="176"/>
      <c r="CE831" s="176"/>
      <c r="CF831" s="176"/>
      <c r="CG831" s="176"/>
      <c r="CH831" s="176"/>
      <c r="CI831" s="176"/>
      <c r="CJ831" s="176"/>
      <c r="CK831" s="176"/>
      <c r="CL831" s="176"/>
      <c r="CM831" s="176"/>
      <c r="CN831" s="176"/>
      <c r="CO831" s="176"/>
      <c r="CP831" s="176"/>
      <c r="CQ831" s="176"/>
      <c r="CR831" s="176"/>
      <c r="CS831" s="176"/>
      <c r="CT831" s="176"/>
      <c r="CU831" s="176"/>
      <c r="CV831" s="176"/>
      <c r="CW831" s="176"/>
    </row>
    <row r="832" spans="1:101" s="179" customFormat="1" ht="20.100000000000001" customHeight="1">
      <c r="A832" s="657">
        <f t="shared" si="192"/>
        <v>789</v>
      </c>
      <c r="B832" s="196" t="str">
        <f t="shared" si="187"/>
        <v>Swansea Bay UHB</v>
      </c>
      <c r="C832" s="89"/>
      <c r="D832" s="89"/>
      <c r="E832" s="89"/>
      <c r="F832" s="89"/>
      <c r="G832" s="89"/>
      <c r="H832" s="197">
        <f t="shared" si="188"/>
        <v>0</v>
      </c>
      <c r="I832" s="197"/>
      <c r="J832" s="89"/>
      <c r="K832" s="90"/>
      <c r="L832" s="90"/>
      <c r="M832" s="89"/>
      <c r="N832" s="89"/>
      <c r="O832" s="89"/>
      <c r="P832" s="89"/>
      <c r="Q832" s="89"/>
      <c r="R832" s="122"/>
      <c r="S832" s="122"/>
      <c r="T832" s="122"/>
      <c r="U832" s="123"/>
      <c r="V832" s="123"/>
      <c r="W832" s="123"/>
      <c r="X832" s="122"/>
      <c r="Y832" s="122"/>
      <c r="Z832" s="122"/>
      <c r="AA832" s="122"/>
      <c r="AB832" s="122"/>
      <c r="AC832" s="122"/>
      <c r="AD832" s="197">
        <f t="shared" si="181"/>
        <v>0</v>
      </c>
      <c r="AE832" s="196" t="str">
        <f t="shared" si="193"/>
        <v/>
      </c>
      <c r="AF832" s="196" t="str">
        <f t="shared" si="182"/>
        <v/>
      </c>
      <c r="AG832" s="196" t="str">
        <f t="shared" si="183"/>
        <v/>
      </c>
      <c r="AH832" s="196" t="str">
        <f t="shared" si="184"/>
        <v/>
      </c>
      <c r="AI832" s="196" t="str">
        <f t="shared" si="185"/>
        <v/>
      </c>
      <c r="AJ832" s="196" t="str">
        <f t="shared" si="186"/>
        <v/>
      </c>
      <c r="AK832" s="196" t="str">
        <f t="shared" si="189"/>
        <v/>
      </c>
      <c r="AL832" s="196" t="str">
        <f t="shared" si="190"/>
        <v/>
      </c>
      <c r="AM832" s="176"/>
      <c r="AN832" s="176">
        <f t="shared" si="191"/>
        <v>0</v>
      </c>
      <c r="AO832" s="176"/>
      <c r="AP832" s="176"/>
      <c r="AQ832" s="176"/>
      <c r="AR832" s="176"/>
      <c r="AS832" s="176"/>
      <c r="AT832" s="176"/>
      <c r="AU832" s="176"/>
      <c r="AV832" s="176"/>
      <c r="AW832" s="176"/>
      <c r="AX832" s="176"/>
      <c r="AY832" s="176"/>
      <c r="AZ832" s="176"/>
      <c r="BA832" s="176"/>
      <c r="BB832" s="176"/>
      <c r="BC832" s="176"/>
      <c r="BD832" s="176"/>
      <c r="BE832" s="176"/>
      <c r="BF832" s="176"/>
      <c r="BG832" s="176"/>
      <c r="BH832" s="176"/>
      <c r="BI832" s="176"/>
      <c r="BJ832" s="176"/>
      <c r="BK832" s="176"/>
      <c r="BL832" s="176"/>
      <c r="BM832" s="176"/>
      <c r="BN832" s="176"/>
      <c r="BO832" s="176"/>
      <c r="BP832" s="176"/>
      <c r="BQ832" s="176"/>
      <c r="BR832" s="176"/>
      <c r="BS832" s="176"/>
      <c r="BT832" s="176"/>
      <c r="BU832" s="176"/>
      <c r="BV832" s="176"/>
      <c r="BW832" s="176"/>
      <c r="BX832" s="176"/>
      <c r="BY832" s="176"/>
      <c r="BZ832" s="176"/>
      <c r="CA832" s="176"/>
      <c r="CB832" s="176"/>
      <c r="CC832" s="176"/>
      <c r="CD832" s="176"/>
      <c r="CE832" s="176"/>
      <c r="CF832" s="176"/>
      <c r="CG832" s="176"/>
      <c r="CH832" s="176"/>
      <c r="CI832" s="176"/>
      <c r="CJ832" s="176"/>
      <c r="CK832" s="176"/>
      <c r="CL832" s="176"/>
      <c r="CM832" s="176"/>
      <c r="CN832" s="176"/>
      <c r="CO832" s="176"/>
      <c r="CP832" s="176"/>
      <c r="CQ832" s="176"/>
      <c r="CR832" s="176"/>
      <c r="CS832" s="176"/>
      <c r="CT832" s="176"/>
      <c r="CU832" s="176"/>
      <c r="CV832" s="176"/>
      <c r="CW832" s="176"/>
    </row>
    <row r="833" spans="1:101" s="179" customFormat="1" ht="20.100000000000001" customHeight="1">
      <c r="A833" s="657">
        <f t="shared" si="192"/>
        <v>790</v>
      </c>
      <c r="B833" s="196" t="str">
        <f t="shared" si="187"/>
        <v>Swansea Bay UHB</v>
      </c>
      <c r="C833" s="89"/>
      <c r="D833" s="89"/>
      <c r="E833" s="89"/>
      <c r="F833" s="89"/>
      <c r="G833" s="89"/>
      <c r="H833" s="197">
        <f t="shared" si="188"/>
        <v>0</v>
      </c>
      <c r="I833" s="197"/>
      <c r="J833" s="89"/>
      <c r="K833" s="90"/>
      <c r="L833" s="90"/>
      <c r="M833" s="89"/>
      <c r="N833" s="89"/>
      <c r="O833" s="89"/>
      <c r="P833" s="89"/>
      <c r="Q833" s="89"/>
      <c r="R833" s="122"/>
      <c r="S833" s="122"/>
      <c r="T833" s="122"/>
      <c r="U833" s="123"/>
      <c r="V833" s="123"/>
      <c r="W833" s="123"/>
      <c r="X833" s="122"/>
      <c r="Y833" s="122"/>
      <c r="Z833" s="122"/>
      <c r="AA833" s="122"/>
      <c r="AB833" s="122"/>
      <c r="AC833" s="122"/>
      <c r="AD833" s="197">
        <f t="shared" si="181"/>
        <v>0</v>
      </c>
      <c r="AE833" s="196" t="str">
        <f t="shared" si="193"/>
        <v/>
      </c>
      <c r="AF833" s="196" t="str">
        <f t="shared" si="182"/>
        <v/>
      </c>
      <c r="AG833" s="196" t="str">
        <f t="shared" si="183"/>
        <v/>
      </c>
      <c r="AH833" s="196" t="str">
        <f t="shared" si="184"/>
        <v/>
      </c>
      <c r="AI833" s="196" t="str">
        <f t="shared" si="185"/>
        <v/>
      </c>
      <c r="AJ833" s="196" t="str">
        <f t="shared" si="186"/>
        <v/>
      </c>
      <c r="AK833" s="196" t="str">
        <f t="shared" si="189"/>
        <v/>
      </c>
      <c r="AL833" s="196" t="str">
        <f t="shared" si="190"/>
        <v/>
      </c>
      <c r="AM833" s="176"/>
      <c r="AN833" s="176">
        <f t="shared" si="191"/>
        <v>0</v>
      </c>
      <c r="AO833" s="176"/>
      <c r="AP833" s="176"/>
      <c r="AQ833" s="176"/>
      <c r="AR833" s="176"/>
      <c r="AS833" s="176"/>
      <c r="AT833" s="176"/>
      <c r="AU833" s="176"/>
      <c r="AV833" s="176"/>
      <c r="AW833" s="176"/>
      <c r="AX833" s="176"/>
      <c r="AY833" s="176"/>
      <c r="AZ833" s="176"/>
      <c r="BA833" s="176"/>
      <c r="BB833" s="176"/>
      <c r="BC833" s="176"/>
      <c r="BD833" s="176"/>
      <c r="BE833" s="176"/>
      <c r="BF833" s="176"/>
      <c r="BG833" s="176"/>
      <c r="BH833" s="176"/>
      <c r="BI833" s="176"/>
      <c r="BJ833" s="176"/>
      <c r="BK833" s="176"/>
      <c r="BL833" s="176"/>
      <c r="BM833" s="176"/>
      <c r="BN833" s="176"/>
      <c r="BO833" s="176"/>
      <c r="BP833" s="176"/>
      <c r="BQ833" s="176"/>
      <c r="BR833" s="176"/>
      <c r="BS833" s="176"/>
      <c r="BT833" s="176"/>
      <c r="BU833" s="176"/>
      <c r="BV833" s="176"/>
      <c r="BW833" s="176"/>
      <c r="BX833" s="176"/>
      <c r="BY833" s="176"/>
      <c r="BZ833" s="176"/>
      <c r="CA833" s="176"/>
      <c r="CB833" s="176"/>
      <c r="CC833" s="176"/>
      <c r="CD833" s="176"/>
      <c r="CE833" s="176"/>
      <c r="CF833" s="176"/>
      <c r="CG833" s="176"/>
      <c r="CH833" s="176"/>
      <c r="CI833" s="176"/>
      <c r="CJ833" s="176"/>
      <c r="CK833" s="176"/>
      <c r="CL833" s="176"/>
      <c r="CM833" s="176"/>
      <c r="CN833" s="176"/>
      <c r="CO833" s="176"/>
      <c r="CP833" s="176"/>
      <c r="CQ833" s="176"/>
      <c r="CR833" s="176"/>
      <c r="CS833" s="176"/>
      <c r="CT833" s="176"/>
      <c r="CU833" s="176"/>
      <c r="CV833" s="176"/>
      <c r="CW833" s="176"/>
    </row>
    <row r="834" spans="1:101" s="179" customFormat="1" ht="20.100000000000001" customHeight="1">
      <c r="A834" s="657">
        <f t="shared" si="192"/>
        <v>791</v>
      </c>
      <c r="B834" s="196" t="str">
        <f t="shared" si="187"/>
        <v>Swansea Bay UHB</v>
      </c>
      <c r="C834" s="89"/>
      <c r="D834" s="89"/>
      <c r="E834" s="89"/>
      <c r="F834" s="89"/>
      <c r="G834" s="89"/>
      <c r="H834" s="197">
        <f t="shared" si="188"/>
        <v>0</v>
      </c>
      <c r="I834" s="197"/>
      <c r="J834" s="89"/>
      <c r="K834" s="90"/>
      <c r="L834" s="90"/>
      <c r="M834" s="89"/>
      <c r="N834" s="89"/>
      <c r="O834" s="89"/>
      <c r="P834" s="89"/>
      <c r="Q834" s="89"/>
      <c r="R834" s="122"/>
      <c r="S834" s="122"/>
      <c r="T834" s="122"/>
      <c r="U834" s="123"/>
      <c r="V834" s="123"/>
      <c r="W834" s="123"/>
      <c r="X834" s="122"/>
      <c r="Y834" s="122"/>
      <c r="Z834" s="122"/>
      <c r="AA834" s="122"/>
      <c r="AB834" s="122"/>
      <c r="AC834" s="122"/>
      <c r="AD834" s="197">
        <f t="shared" si="181"/>
        <v>0</v>
      </c>
      <c r="AE834" s="196" t="str">
        <f t="shared" si="193"/>
        <v/>
      </c>
      <c r="AF834" s="196" t="str">
        <f t="shared" si="182"/>
        <v/>
      </c>
      <c r="AG834" s="196" t="str">
        <f t="shared" si="183"/>
        <v/>
      </c>
      <c r="AH834" s="196" t="str">
        <f t="shared" si="184"/>
        <v/>
      </c>
      <c r="AI834" s="196" t="str">
        <f t="shared" si="185"/>
        <v/>
      </c>
      <c r="AJ834" s="196" t="str">
        <f t="shared" si="186"/>
        <v/>
      </c>
      <c r="AK834" s="196" t="str">
        <f t="shared" si="189"/>
        <v/>
      </c>
      <c r="AL834" s="196" t="str">
        <f t="shared" si="190"/>
        <v/>
      </c>
      <c r="AM834" s="176"/>
      <c r="AN834" s="176">
        <f t="shared" si="191"/>
        <v>0</v>
      </c>
      <c r="AO834" s="176"/>
      <c r="AP834" s="176"/>
      <c r="AQ834" s="176"/>
      <c r="AR834" s="176"/>
      <c r="AS834" s="176"/>
      <c r="AT834" s="176"/>
      <c r="AU834" s="176"/>
      <c r="AV834" s="176"/>
      <c r="AW834" s="176"/>
      <c r="AX834" s="176"/>
      <c r="AY834" s="176"/>
      <c r="AZ834" s="176"/>
      <c r="BA834" s="176"/>
      <c r="BB834" s="176"/>
      <c r="BC834" s="176"/>
      <c r="BD834" s="176"/>
      <c r="BE834" s="176"/>
      <c r="BF834" s="176"/>
      <c r="BG834" s="176"/>
      <c r="BH834" s="176"/>
      <c r="BI834" s="176"/>
      <c r="BJ834" s="176"/>
      <c r="BK834" s="176"/>
      <c r="BL834" s="176"/>
      <c r="BM834" s="176"/>
      <c r="BN834" s="176"/>
      <c r="BO834" s="176"/>
      <c r="BP834" s="176"/>
      <c r="BQ834" s="176"/>
      <c r="BR834" s="176"/>
      <c r="BS834" s="176"/>
      <c r="BT834" s="176"/>
      <c r="BU834" s="176"/>
      <c r="BV834" s="176"/>
      <c r="BW834" s="176"/>
      <c r="BX834" s="176"/>
      <c r="BY834" s="176"/>
      <c r="BZ834" s="176"/>
      <c r="CA834" s="176"/>
      <c r="CB834" s="176"/>
      <c r="CC834" s="176"/>
      <c r="CD834" s="176"/>
      <c r="CE834" s="176"/>
      <c r="CF834" s="176"/>
      <c r="CG834" s="176"/>
      <c r="CH834" s="176"/>
      <c r="CI834" s="176"/>
      <c r="CJ834" s="176"/>
      <c r="CK834" s="176"/>
      <c r="CL834" s="176"/>
      <c r="CM834" s="176"/>
      <c r="CN834" s="176"/>
      <c r="CO834" s="176"/>
      <c r="CP834" s="176"/>
      <c r="CQ834" s="176"/>
      <c r="CR834" s="176"/>
      <c r="CS834" s="176"/>
      <c r="CT834" s="176"/>
      <c r="CU834" s="176"/>
      <c r="CV834" s="176"/>
      <c r="CW834" s="176"/>
    </row>
    <row r="835" spans="1:101" s="179" customFormat="1" ht="20.100000000000001" customHeight="1">
      <c r="A835" s="657">
        <f t="shared" si="192"/>
        <v>792</v>
      </c>
      <c r="B835" s="196" t="str">
        <f t="shared" si="187"/>
        <v>Swansea Bay UHB</v>
      </c>
      <c r="C835" s="89"/>
      <c r="D835" s="89"/>
      <c r="E835" s="89"/>
      <c r="F835" s="89"/>
      <c r="G835" s="89"/>
      <c r="H835" s="197">
        <f t="shared" si="188"/>
        <v>0</v>
      </c>
      <c r="I835" s="197"/>
      <c r="J835" s="89"/>
      <c r="K835" s="90"/>
      <c r="L835" s="90"/>
      <c r="M835" s="89"/>
      <c r="N835" s="89"/>
      <c r="O835" s="89"/>
      <c r="P835" s="89"/>
      <c r="Q835" s="89"/>
      <c r="R835" s="122"/>
      <c r="S835" s="122"/>
      <c r="T835" s="122"/>
      <c r="U835" s="123"/>
      <c r="V835" s="123"/>
      <c r="W835" s="123"/>
      <c r="X835" s="122"/>
      <c r="Y835" s="122"/>
      <c r="Z835" s="122"/>
      <c r="AA835" s="122"/>
      <c r="AB835" s="122"/>
      <c r="AC835" s="122"/>
      <c r="AD835" s="197">
        <f t="shared" si="181"/>
        <v>0</v>
      </c>
      <c r="AE835" s="196" t="str">
        <f t="shared" si="193"/>
        <v/>
      </c>
      <c r="AF835" s="196" t="str">
        <f t="shared" si="182"/>
        <v/>
      </c>
      <c r="AG835" s="196" t="str">
        <f t="shared" si="183"/>
        <v/>
      </c>
      <c r="AH835" s="196" t="str">
        <f t="shared" si="184"/>
        <v/>
      </c>
      <c r="AI835" s="196" t="str">
        <f t="shared" si="185"/>
        <v/>
      </c>
      <c r="AJ835" s="196" t="str">
        <f t="shared" si="186"/>
        <v/>
      </c>
      <c r="AK835" s="196" t="str">
        <f t="shared" si="189"/>
        <v/>
      </c>
      <c r="AL835" s="196" t="str">
        <f t="shared" si="190"/>
        <v/>
      </c>
      <c r="AM835" s="176"/>
      <c r="AN835" s="176">
        <f t="shared" si="191"/>
        <v>0</v>
      </c>
      <c r="AO835" s="176"/>
      <c r="AP835" s="176"/>
      <c r="AQ835" s="176"/>
      <c r="AR835" s="176"/>
      <c r="AS835" s="176"/>
      <c r="AT835" s="176"/>
      <c r="AU835" s="176"/>
      <c r="AV835" s="176"/>
      <c r="AW835" s="176"/>
      <c r="AX835" s="176"/>
      <c r="AY835" s="176"/>
      <c r="AZ835" s="176"/>
      <c r="BA835" s="176"/>
      <c r="BB835" s="176"/>
      <c r="BC835" s="176"/>
      <c r="BD835" s="176"/>
      <c r="BE835" s="176"/>
      <c r="BF835" s="176"/>
      <c r="BG835" s="176"/>
      <c r="BH835" s="176"/>
      <c r="BI835" s="176"/>
      <c r="BJ835" s="176"/>
      <c r="BK835" s="176"/>
      <c r="BL835" s="176"/>
      <c r="BM835" s="176"/>
      <c r="BN835" s="176"/>
      <c r="BO835" s="176"/>
      <c r="BP835" s="176"/>
      <c r="BQ835" s="176"/>
      <c r="BR835" s="176"/>
      <c r="BS835" s="176"/>
      <c r="BT835" s="176"/>
      <c r="BU835" s="176"/>
      <c r="BV835" s="176"/>
      <c r="BW835" s="176"/>
      <c r="BX835" s="176"/>
      <c r="BY835" s="176"/>
      <c r="BZ835" s="176"/>
      <c r="CA835" s="176"/>
      <c r="CB835" s="176"/>
      <c r="CC835" s="176"/>
      <c r="CD835" s="176"/>
      <c r="CE835" s="176"/>
      <c r="CF835" s="176"/>
      <c r="CG835" s="176"/>
      <c r="CH835" s="176"/>
      <c r="CI835" s="176"/>
      <c r="CJ835" s="176"/>
      <c r="CK835" s="176"/>
      <c r="CL835" s="176"/>
      <c r="CM835" s="176"/>
      <c r="CN835" s="176"/>
      <c r="CO835" s="176"/>
      <c r="CP835" s="176"/>
      <c r="CQ835" s="176"/>
      <c r="CR835" s="176"/>
      <c r="CS835" s="176"/>
      <c r="CT835" s="176"/>
      <c r="CU835" s="176"/>
      <c r="CV835" s="176"/>
      <c r="CW835" s="176"/>
    </row>
    <row r="836" spans="1:101" s="179" customFormat="1" ht="20.100000000000001" customHeight="1">
      <c r="A836" s="657">
        <f t="shared" si="192"/>
        <v>793</v>
      </c>
      <c r="B836" s="196" t="str">
        <f t="shared" si="187"/>
        <v>Swansea Bay UHB</v>
      </c>
      <c r="C836" s="89"/>
      <c r="D836" s="89"/>
      <c r="E836" s="89"/>
      <c r="F836" s="89"/>
      <c r="G836" s="89"/>
      <c r="H836" s="197">
        <f t="shared" si="188"/>
        <v>0</v>
      </c>
      <c r="I836" s="197"/>
      <c r="J836" s="89"/>
      <c r="K836" s="90"/>
      <c r="L836" s="90"/>
      <c r="M836" s="89"/>
      <c r="N836" s="89"/>
      <c r="O836" s="89"/>
      <c r="P836" s="89"/>
      <c r="Q836" s="89"/>
      <c r="R836" s="122"/>
      <c r="S836" s="122"/>
      <c r="T836" s="122"/>
      <c r="U836" s="123"/>
      <c r="V836" s="123"/>
      <c r="W836" s="123"/>
      <c r="X836" s="122"/>
      <c r="Y836" s="122"/>
      <c r="Z836" s="122"/>
      <c r="AA836" s="122"/>
      <c r="AB836" s="122"/>
      <c r="AC836" s="122"/>
      <c r="AD836" s="197">
        <f t="shared" si="181"/>
        <v>0</v>
      </c>
      <c r="AE836" s="196" t="str">
        <f t="shared" si="193"/>
        <v/>
      </c>
      <c r="AF836" s="196" t="str">
        <f t="shared" si="182"/>
        <v/>
      </c>
      <c r="AG836" s="196" t="str">
        <f t="shared" si="183"/>
        <v/>
      </c>
      <c r="AH836" s="196" t="str">
        <f t="shared" si="184"/>
        <v/>
      </c>
      <c r="AI836" s="196" t="str">
        <f t="shared" si="185"/>
        <v/>
      </c>
      <c r="AJ836" s="196" t="str">
        <f t="shared" si="186"/>
        <v/>
      </c>
      <c r="AK836" s="196" t="str">
        <f t="shared" si="189"/>
        <v/>
      </c>
      <c r="AL836" s="196" t="str">
        <f t="shared" si="190"/>
        <v/>
      </c>
      <c r="AM836" s="176"/>
      <c r="AN836" s="176">
        <f t="shared" si="191"/>
        <v>0</v>
      </c>
      <c r="AO836" s="176"/>
      <c r="AP836" s="176"/>
      <c r="AQ836" s="176"/>
      <c r="AR836" s="176"/>
      <c r="AS836" s="176"/>
      <c r="AT836" s="176"/>
      <c r="AU836" s="176"/>
      <c r="AV836" s="176"/>
      <c r="AW836" s="176"/>
      <c r="AX836" s="176"/>
      <c r="AY836" s="176"/>
      <c r="AZ836" s="176"/>
      <c r="BA836" s="176"/>
      <c r="BB836" s="176"/>
      <c r="BC836" s="176"/>
      <c r="BD836" s="176"/>
      <c r="BE836" s="176"/>
      <c r="BF836" s="176"/>
      <c r="BG836" s="176"/>
      <c r="BH836" s="176"/>
      <c r="BI836" s="176"/>
      <c r="BJ836" s="176"/>
      <c r="BK836" s="176"/>
      <c r="BL836" s="176"/>
      <c r="BM836" s="176"/>
      <c r="BN836" s="176"/>
      <c r="BO836" s="176"/>
      <c r="BP836" s="176"/>
      <c r="BQ836" s="176"/>
      <c r="BR836" s="176"/>
      <c r="BS836" s="176"/>
      <c r="BT836" s="176"/>
      <c r="BU836" s="176"/>
      <c r="BV836" s="176"/>
      <c r="BW836" s="176"/>
      <c r="BX836" s="176"/>
      <c r="BY836" s="176"/>
      <c r="BZ836" s="176"/>
      <c r="CA836" s="176"/>
      <c r="CB836" s="176"/>
      <c r="CC836" s="176"/>
      <c r="CD836" s="176"/>
      <c r="CE836" s="176"/>
      <c r="CF836" s="176"/>
      <c r="CG836" s="176"/>
      <c r="CH836" s="176"/>
      <c r="CI836" s="176"/>
      <c r="CJ836" s="176"/>
      <c r="CK836" s="176"/>
      <c r="CL836" s="176"/>
      <c r="CM836" s="176"/>
      <c r="CN836" s="176"/>
      <c r="CO836" s="176"/>
      <c r="CP836" s="176"/>
      <c r="CQ836" s="176"/>
      <c r="CR836" s="176"/>
      <c r="CS836" s="176"/>
      <c r="CT836" s="176"/>
      <c r="CU836" s="176"/>
      <c r="CV836" s="176"/>
      <c r="CW836" s="176"/>
    </row>
    <row r="837" spans="1:101" s="179" customFormat="1" ht="20.100000000000001" customHeight="1">
      <c r="A837" s="657">
        <f t="shared" si="192"/>
        <v>794</v>
      </c>
      <c r="B837" s="196" t="str">
        <f t="shared" si="187"/>
        <v>Swansea Bay UHB</v>
      </c>
      <c r="C837" s="89"/>
      <c r="D837" s="89"/>
      <c r="E837" s="89"/>
      <c r="F837" s="89"/>
      <c r="G837" s="89"/>
      <c r="H837" s="197">
        <f t="shared" si="188"/>
        <v>0</v>
      </c>
      <c r="I837" s="197"/>
      <c r="J837" s="89"/>
      <c r="K837" s="90"/>
      <c r="L837" s="90"/>
      <c r="M837" s="89"/>
      <c r="N837" s="89"/>
      <c r="O837" s="89"/>
      <c r="P837" s="89"/>
      <c r="Q837" s="89"/>
      <c r="R837" s="122"/>
      <c r="S837" s="122"/>
      <c r="T837" s="122"/>
      <c r="U837" s="123"/>
      <c r="V837" s="123"/>
      <c r="W837" s="123"/>
      <c r="X837" s="122"/>
      <c r="Y837" s="122"/>
      <c r="Z837" s="122"/>
      <c r="AA837" s="122"/>
      <c r="AB837" s="122"/>
      <c r="AC837" s="122"/>
      <c r="AD837" s="197">
        <f t="shared" si="181"/>
        <v>0</v>
      </c>
      <c r="AE837" s="196" t="str">
        <f t="shared" si="193"/>
        <v/>
      </c>
      <c r="AF837" s="196" t="str">
        <f t="shared" si="182"/>
        <v/>
      </c>
      <c r="AG837" s="196" t="str">
        <f t="shared" si="183"/>
        <v/>
      </c>
      <c r="AH837" s="196" t="str">
        <f t="shared" si="184"/>
        <v/>
      </c>
      <c r="AI837" s="196" t="str">
        <f t="shared" si="185"/>
        <v/>
      </c>
      <c r="AJ837" s="196" t="str">
        <f t="shared" si="186"/>
        <v/>
      </c>
      <c r="AK837" s="196" t="str">
        <f t="shared" si="189"/>
        <v/>
      </c>
      <c r="AL837" s="196" t="str">
        <f t="shared" si="190"/>
        <v/>
      </c>
      <c r="AM837" s="176"/>
      <c r="AN837" s="176">
        <f t="shared" si="191"/>
        <v>0</v>
      </c>
      <c r="AO837" s="176"/>
      <c r="AP837" s="176"/>
      <c r="AQ837" s="176"/>
      <c r="AR837" s="176"/>
      <c r="AS837" s="176"/>
      <c r="AT837" s="176"/>
      <c r="AU837" s="176"/>
      <c r="AV837" s="176"/>
      <c r="AW837" s="176"/>
      <c r="AX837" s="176"/>
      <c r="AY837" s="176"/>
      <c r="AZ837" s="176"/>
      <c r="BA837" s="176"/>
      <c r="BB837" s="176"/>
      <c r="BC837" s="176"/>
      <c r="BD837" s="176"/>
      <c r="BE837" s="176"/>
      <c r="BF837" s="176"/>
      <c r="BG837" s="176"/>
      <c r="BH837" s="176"/>
      <c r="BI837" s="176"/>
      <c r="BJ837" s="176"/>
      <c r="BK837" s="176"/>
      <c r="BL837" s="176"/>
      <c r="BM837" s="176"/>
      <c r="BN837" s="176"/>
      <c r="BO837" s="176"/>
      <c r="BP837" s="176"/>
      <c r="BQ837" s="176"/>
      <c r="BR837" s="176"/>
      <c r="BS837" s="176"/>
      <c r="BT837" s="176"/>
      <c r="BU837" s="176"/>
      <c r="BV837" s="176"/>
      <c r="BW837" s="176"/>
      <c r="BX837" s="176"/>
      <c r="BY837" s="176"/>
      <c r="BZ837" s="176"/>
      <c r="CA837" s="176"/>
      <c r="CB837" s="176"/>
      <c r="CC837" s="176"/>
      <c r="CD837" s="176"/>
      <c r="CE837" s="176"/>
      <c r="CF837" s="176"/>
      <c r="CG837" s="176"/>
      <c r="CH837" s="176"/>
      <c r="CI837" s="176"/>
      <c r="CJ837" s="176"/>
      <c r="CK837" s="176"/>
      <c r="CL837" s="176"/>
      <c r="CM837" s="176"/>
      <c r="CN837" s="176"/>
      <c r="CO837" s="176"/>
      <c r="CP837" s="176"/>
      <c r="CQ837" s="176"/>
      <c r="CR837" s="176"/>
      <c r="CS837" s="176"/>
      <c r="CT837" s="176"/>
      <c r="CU837" s="176"/>
      <c r="CV837" s="176"/>
      <c r="CW837" s="176"/>
    </row>
    <row r="838" spans="1:101" s="179" customFormat="1" ht="20.100000000000001" customHeight="1">
      <c r="A838" s="657">
        <f t="shared" si="192"/>
        <v>795</v>
      </c>
      <c r="B838" s="196" t="str">
        <f t="shared" si="187"/>
        <v>Swansea Bay UHB</v>
      </c>
      <c r="C838" s="89"/>
      <c r="D838" s="89"/>
      <c r="E838" s="89"/>
      <c r="F838" s="89"/>
      <c r="G838" s="89"/>
      <c r="H838" s="197">
        <f t="shared" si="188"/>
        <v>0</v>
      </c>
      <c r="I838" s="197"/>
      <c r="J838" s="89"/>
      <c r="K838" s="90"/>
      <c r="L838" s="90"/>
      <c r="M838" s="89"/>
      <c r="N838" s="89"/>
      <c r="O838" s="89"/>
      <c r="P838" s="89"/>
      <c r="Q838" s="89"/>
      <c r="R838" s="122"/>
      <c r="S838" s="122"/>
      <c r="T838" s="122"/>
      <c r="U838" s="123"/>
      <c r="V838" s="123"/>
      <c r="W838" s="123"/>
      <c r="X838" s="122"/>
      <c r="Y838" s="122"/>
      <c r="Z838" s="122"/>
      <c r="AA838" s="122"/>
      <c r="AB838" s="122"/>
      <c r="AC838" s="122"/>
      <c r="AD838" s="197">
        <f t="shared" si="181"/>
        <v>0</v>
      </c>
      <c r="AE838" s="196" t="str">
        <f t="shared" si="193"/>
        <v/>
      </c>
      <c r="AF838" s="196" t="str">
        <f t="shared" si="182"/>
        <v/>
      </c>
      <c r="AG838" s="196" t="str">
        <f t="shared" si="183"/>
        <v/>
      </c>
      <c r="AH838" s="196" t="str">
        <f t="shared" si="184"/>
        <v/>
      </c>
      <c r="AI838" s="196" t="str">
        <f t="shared" si="185"/>
        <v/>
      </c>
      <c r="AJ838" s="196" t="str">
        <f t="shared" si="186"/>
        <v/>
      </c>
      <c r="AK838" s="196" t="str">
        <f t="shared" si="189"/>
        <v/>
      </c>
      <c r="AL838" s="196" t="str">
        <f t="shared" si="190"/>
        <v/>
      </c>
      <c r="AM838" s="176"/>
      <c r="AN838" s="176">
        <f t="shared" si="191"/>
        <v>0</v>
      </c>
      <c r="AO838" s="176"/>
      <c r="AP838" s="176"/>
      <c r="AQ838" s="176"/>
      <c r="AR838" s="176"/>
      <c r="AS838" s="176"/>
      <c r="AT838" s="176"/>
      <c r="AU838" s="176"/>
      <c r="AV838" s="176"/>
      <c r="AW838" s="176"/>
      <c r="AX838" s="176"/>
      <c r="AY838" s="176"/>
      <c r="AZ838" s="176"/>
      <c r="BA838" s="176"/>
      <c r="BB838" s="176"/>
      <c r="BC838" s="176"/>
      <c r="BD838" s="176"/>
      <c r="BE838" s="176"/>
      <c r="BF838" s="176"/>
      <c r="BG838" s="176"/>
      <c r="BH838" s="176"/>
      <c r="BI838" s="176"/>
      <c r="BJ838" s="176"/>
      <c r="BK838" s="176"/>
      <c r="BL838" s="176"/>
      <c r="BM838" s="176"/>
      <c r="BN838" s="176"/>
      <c r="BO838" s="176"/>
      <c r="BP838" s="176"/>
      <c r="BQ838" s="176"/>
      <c r="BR838" s="176"/>
      <c r="BS838" s="176"/>
      <c r="BT838" s="176"/>
      <c r="BU838" s="176"/>
      <c r="BV838" s="176"/>
      <c r="BW838" s="176"/>
      <c r="BX838" s="176"/>
      <c r="BY838" s="176"/>
      <c r="BZ838" s="176"/>
      <c r="CA838" s="176"/>
      <c r="CB838" s="176"/>
      <c r="CC838" s="176"/>
      <c r="CD838" s="176"/>
      <c r="CE838" s="176"/>
      <c r="CF838" s="176"/>
      <c r="CG838" s="176"/>
      <c r="CH838" s="176"/>
      <c r="CI838" s="176"/>
      <c r="CJ838" s="176"/>
      <c r="CK838" s="176"/>
      <c r="CL838" s="176"/>
      <c r="CM838" s="176"/>
      <c r="CN838" s="176"/>
      <c r="CO838" s="176"/>
      <c r="CP838" s="176"/>
      <c r="CQ838" s="176"/>
      <c r="CR838" s="176"/>
      <c r="CS838" s="176"/>
      <c r="CT838" s="176"/>
      <c r="CU838" s="176"/>
      <c r="CV838" s="176"/>
      <c r="CW838" s="176"/>
    </row>
    <row r="839" spans="1:101" s="179" customFormat="1" ht="20.100000000000001" customHeight="1">
      <c r="A839" s="657">
        <f t="shared" si="192"/>
        <v>796</v>
      </c>
      <c r="B839" s="196" t="str">
        <f t="shared" si="187"/>
        <v>Swansea Bay UHB</v>
      </c>
      <c r="C839" s="89"/>
      <c r="D839" s="89"/>
      <c r="E839" s="89"/>
      <c r="F839" s="89"/>
      <c r="G839" s="89"/>
      <c r="H839" s="197">
        <f t="shared" si="188"/>
        <v>0</v>
      </c>
      <c r="I839" s="197"/>
      <c r="J839" s="89"/>
      <c r="K839" s="90"/>
      <c r="L839" s="90"/>
      <c r="M839" s="89"/>
      <c r="N839" s="89"/>
      <c r="O839" s="89"/>
      <c r="P839" s="89"/>
      <c r="Q839" s="89"/>
      <c r="R839" s="122"/>
      <c r="S839" s="122"/>
      <c r="T839" s="122"/>
      <c r="U839" s="123"/>
      <c r="V839" s="123"/>
      <c r="W839" s="123"/>
      <c r="X839" s="122"/>
      <c r="Y839" s="122"/>
      <c r="Z839" s="122"/>
      <c r="AA839" s="122"/>
      <c r="AB839" s="122"/>
      <c r="AC839" s="122"/>
      <c r="AD839" s="197">
        <f t="shared" si="181"/>
        <v>0</v>
      </c>
      <c r="AE839" s="196" t="str">
        <f t="shared" si="193"/>
        <v/>
      </c>
      <c r="AF839" s="196" t="str">
        <f t="shared" si="182"/>
        <v/>
      </c>
      <c r="AG839" s="196" t="str">
        <f t="shared" si="183"/>
        <v/>
      </c>
      <c r="AH839" s="196" t="str">
        <f t="shared" si="184"/>
        <v/>
      </c>
      <c r="AI839" s="196" t="str">
        <f t="shared" si="185"/>
        <v/>
      </c>
      <c r="AJ839" s="196" t="str">
        <f t="shared" si="186"/>
        <v/>
      </c>
      <c r="AK839" s="196" t="str">
        <f t="shared" si="189"/>
        <v/>
      </c>
      <c r="AL839" s="196" t="str">
        <f t="shared" si="190"/>
        <v/>
      </c>
      <c r="AM839" s="176"/>
      <c r="AN839" s="176">
        <f t="shared" si="191"/>
        <v>0</v>
      </c>
      <c r="AO839" s="176"/>
      <c r="AP839" s="176"/>
      <c r="AQ839" s="176"/>
      <c r="AR839" s="176"/>
      <c r="AS839" s="176"/>
      <c r="AT839" s="176"/>
      <c r="AU839" s="176"/>
      <c r="AV839" s="176"/>
      <c r="AW839" s="176"/>
      <c r="AX839" s="176"/>
      <c r="AY839" s="176"/>
      <c r="AZ839" s="176"/>
      <c r="BA839" s="176"/>
      <c r="BB839" s="176"/>
      <c r="BC839" s="176"/>
      <c r="BD839" s="176"/>
      <c r="BE839" s="176"/>
      <c r="BF839" s="176"/>
      <c r="BG839" s="176"/>
      <c r="BH839" s="176"/>
      <c r="BI839" s="176"/>
      <c r="BJ839" s="176"/>
      <c r="BK839" s="176"/>
      <c r="BL839" s="176"/>
      <c r="BM839" s="176"/>
      <c r="BN839" s="176"/>
      <c r="BO839" s="176"/>
      <c r="BP839" s="176"/>
      <c r="BQ839" s="176"/>
      <c r="BR839" s="176"/>
      <c r="BS839" s="176"/>
      <c r="BT839" s="176"/>
      <c r="BU839" s="176"/>
      <c r="BV839" s="176"/>
      <c r="BW839" s="176"/>
      <c r="BX839" s="176"/>
      <c r="BY839" s="176"/>
      <c r="BZ839" s="176"/>
      <c r="CA839" s="176"/>
      <c r="CB839" s="176"/>
      <c r="CC839" s="176"/>
      <c r="CD839" s="176"/>
      <c r="CE839" s="176"/>
      <c r="CF839" s="176"/>
      <c r="CG839" s="176"/>
      <c r="CH839" s="176"/>
      <c r="CI839" s="176"/>
      <c r="CJ839" s="176"/>
      <c r="CK839" s="176"/>
      <c r="CL839" s="176"/>
      <c r="CM839" s="176"/>
      <c r="CN839" s="176"/>
      <c r="CO839" s="176"/>
      <c r="CP839" s="176"/>
      <c r="CQ839" s="176"/>
      <c r="CR839" s="176"/>
      <c r="CS839" s="176"/>
      <c r="CT839" s="176"/>
      <c r="CU839" s="176"/>
      <c r="CV839" s="176"/>
      <c r="CW839" s="176"/>
    </row>
    <row r="840" spans="1:101" s="179" customFormat="1" ht="20.100000000000001" customHeight="1">
      <c r="A840" s="657">
        <f t="shared" si="192"/>
        <v>797</v>
      </c>
      <c r="B840" s="196" t="str">
        <f t="shared" si="187"/>
        <v>Swansea Bay UHB</v>
      </c>
      <c r="C840" s="89"/>
      <c r="D840" s="89"/>
      <c r="E840" s="89"/>
      <c r="F840" s="89"/>
      <c r="G840" s="89"/>
      <c r="H840" s="197">
        <f t="shared" si="188"/>
        <v>0</v>
      </c>
      <c r="I840" s="197"/>
      <c r="J840" s="89"/>
      <c r="K840" s="90"/>
      <c r="L840" s="90"/>
      <c r="M840" s="89"/>
      <c r="N840" s="89"/>
      <c r="O840" s="89"/>
      <c r="P840" s="89"/>
      <c r="Q840" s="89"/>
      <c r="R840" s="122"/>
      <c r="S840" s="122"/>
      <c r="T840" s="122"/>
      <c r="U840" s="123"/>
      <c r="V840" s="123"/>
      <c r="W840" s="123"/>
      <c r="X840" s="122"/>
      <c r="Y840" s="122"/>
      <c r="Z840" s="122"/>
      <c r="AA840" s="122"/>
      <c r="AB840" s="122"/>
      <c r="AC840" s="122"/>
      <c r="AD840" s="197">
        <f t="shared" si="181"/>
        <v>0</v>
      </c>
      <c r="AE840" s="196" t="str">
        <f t="shared" si="193"/>
        <v/>
      </c>
      <c r="AF840" s="196" t="str">
        <f t="shared" si="182"/>
        <v/>
      </c>
      <c r="AG840" s="196" t="str">
        <f t="shared" si="183"/>
        <v/>
      </c>
      <c r="AH840" s="196" t="str">
        <f t="shared" si="184"/>
        <v/>
      </c>
      <c r="AI840" s="196" t="str">
        <f t="shared" si="185"/>
        <v/>
      </c>
      <c r="AJ840" s="196" t="str">
        <f t="shared" si="186"/>
        <v/>
      </c>
      <c r="AK840" s="196" t="str">
        <f t="shared" si="189"/>
        <v/>
      </c>
      <c r="AL840" s="196" t="str">
        <f t="shared" si="190"/>
        <v/>
      </c>
      <c r="AM840" s="176"/>
      <c r="AN840" s="176">
        <f t="shared" si="191"/>
        <v>0</v>
      </c>
      <c r="AO840" s="176"/>
      <c r="AP840" s="176"/>
      <c r="AQ840" s="176"/>
      <c r="AR840" s="176"/>
      <c r="AS840" s="176"/>
      <c r="AT840" s="176"/>
      <c r="AU840" s="176"/>
      <c r="AV840" s="176"/>
      <c r="AW840" s="176"/>
      <c r="AX840" s="176"/>
      <c r="AY840" s="176"/>
      <c r="AZ840" s="176"/>
      <c r="BA840" s="176"/>
      <c r="BB840" s="176"/>
      <c r="BC840" s="176"/>
      <c r="BD840" s="176"/>
      <c r="BE840" s="176"/>
      <c r="BF840" s="176"/>
      <c r="BG840" s="176"/>
      <c r="BH840" s="176"/>
      <c r="BI840" s="176"/>
      <c r="BJ840" s="176"/>
      <c r="BK840" s="176"/>
      <c r="BL840" s="176"/>
      <c r="BM840" s="176"/>
      <c r="BN840" s="176"/>
      <c r="BO840" s="176"/>
      <c r="BP840" s="176"/>
      <c r="BQ840" s="176"/>
      <c r="BR840" s="176"/>
      <c r="BS840" s="176"/>
      <c r="BT840" s="176"/>
      <c r="BU840" s="176"/>
      <c r="BV840" s="176"/>
      <c r="BW840" s="176"/>
      <c r="BX840" s="176"/>
      <c r="BY840" s="176"/>
      <c r="BZ840" s="176"/>
      <c r="CA840" s="176"/>
      <c r="CB840" s="176"/>
      <c r="CC840" s="176"/>
      <c r="CD840" s="176"/>
      <c r="CE840" s="176"/>
      <c r="CF840" s="176"/>
      <c r="CG840" s="176"/>
      <c r="CH840" s="176"/>
      <c r="CI840" s="176"/>
      <c r="CJ840" s="176"/>
      <c r="CK840" s="176"/>
      <c r="CL840" s="176"/>
      <c r="CM840" s="176"/>
      <c r="CN840" s="176"/>
      <c r="CO840" s="176"/>
      <c r="CP840" s="176"/>
      <c r="CQ840" s="176"/>
      <c r="CR840" s="176"/>
      <c r="CS840" s="176"/>
      <c r="CT840" s="176"/>
      <c r="CU840" s="176"/>
      <c r="CV840" s="176"/>
      <c r="CW840" s="176"/>
    </row>
    <row r="841" spans="1:101" s="179" customFormat="1" ht="20.100000000000001" customHeight="1">
      <c r="A841" s="657">
        <f t="shared" si="192"/>
        <v>798</v>
      </c>
      <c r="B841" s="196" t="str">
        <f t="shared" si="187"/>
        <v>Swansea Bay UHB</v>
      </c>
      <c r="C841" s="89"/>
      <c r="D841" s="89"/>
      <c r="E841" s="89"/>
      <c r="F841" s="89"/>
      <c r="G841" s="89"/>
      <c r="H841" s="197">
        <f t="shared" si="188"/>
        <v>0</v>
      </c>
      <c r="I841" s="197"/>
      <c r="J841" s="89"/>
      <c r="K841" s="90"/>
      <c r="L841" s="90"/>
      <c r="M841" s="89"/>
      <c r="N841" s="89"/>
      <c r="O841" s="89"/>
      <c r="P841" s="89"/>
      <c r="Q841" s="89"/>
      <c r="R841" s="122"/>
      <c r="S841" s="122"/>
      <c r="T841" s="122"/>
      <c r="U841" s="123"/>
      <c r="V841" s="123"/>
      <c r="W841" s="123"/>
      <c r="X841" s="122"/>
      <c r="Y841" s="122"/>
      <c r="Z841" s="122"/>
      <c r="AA841" s="122"/>
      <c r="AB841" s="122"/>
      <c r="AC841" s="122"/>
      <c r="AD841" s="197">
        <f t="shared" si="181"/>
        <v>0</v>
      </c>
      <c r="AE841" s="196" t="str">
        <f t="shared" si="193"/>
        <v/>
      </c>
      <c r="AF841" s="196" t="str">
        <f t="shared" si="182"/>
        <v/>
      </c>
      <c r="AG841" s="196" t="str">
        <f t="shared" si="183"/>
        <v/>
      </c>
      <c r="AH841" s="196" t="str">
        <f t="shared" si="184"/>
        <v/>
      </c>
      <c r="AI841" s="196" t="str">
        <f t="shared" si="185"/>
        <v/>
      </c>
      <c r="AJ841" s="196" t="str">
        <f t="shared" si="186"/>
        <v/>
      </c>
      <c r="AK841" s="196" t="str">
        <f t="shared" si="189"/>
        <v/>
      </c>
      <c r="AL841" s="196" t="str">
        <f t="shared" si="190"/>
        <v/>
      </c>
      <c r="AM841" s="176"/>
      <c r="AN841" s="176">
        <f t="shared" si="191"/>
        <v>0</v>
      </c>
      <c r="AO841" s="176"/>
      <c r="AP841" s="176"/>
      <c r="AQ841" s="176"/>
      <c r="AR841" s="176"/>
      <c r="AS841" s="176"/>
      <c r="AT841" s="176"/>
      <c r="AU841" s="176"/>
      <c r="AV841" s="176"/>
      <c r="AW841" s="176"/>
      <c r="AX841" s="176"/>
      <c r="AY841" s="176"/>
      <c r="AZ841" s="176"/>
      <c r="BA841" s="176"/>
      <c r="BB841" s="176"/>
      <c r="BC841" s="176"/>
      <c r="BD841" s="176"/>
      <c r="BE841" s="176"/>
      <c r="BF841" s="176"/>
      <c r="BG841" s="176"/>
      <c r="BH841" s="176"/>
      <c r="BI841" s="176"/>
      <c r="BJ841" s="176"/>
      <c r="BK841" s="176"/>
      <c r="BL841" s="176"/>
      <c r="BM841" s="176"/>
      <c r="BN841" s="176"/>
      <c r="BO841" s="176"/>
      <c r="BP841" s="176"/>
      <c r="BQ841" s="176"/>
      <c r="BR841" s="176"/>
      <c r="BS841" s="176"/>
      <c r="BT841" s="176"/>
      <c r="BU841" s="176"/>
      <c r="BV841" s="176"/>
      <c r="BW841" s="176"/>
      <c r="BX841" s="176"/>
      <c r="BY841" s="176"/>
      <c r="BZ841" s="176"/>
      <c r="CA841" s="176"/>
      <c r="CB841" s="176"/>
      <c r="CC841" s="176"/>
      <c r="CD841" s="176"/>
      <c r="CE841" s="176"/>
      <c r="CF841" s="176"/>
      <c r="CG841" s="176"/>
      <c r="CH841" s="176"/>
      <c r="CI841" s="176"/>
      <c r="CJ841" s="176"/>
      <c r="CK841" s="176"/>
      <c r="CL841" s="176"/>
      <c r="CM841" s="176"/>
      <c r="CN841" s="176"/>
      <c r="CO841" s="176"/>
      <c r="CP841" s="176"/>
      <c r="CQ841" s="176"/>
      <c r="CR841" s="176"/>
      <c r="CS841" s="176"/>
      <c r="CT841" s="176"/>
      <c r="CU841" s="176"/>
      <c r="CV841" s="176"/>
      <c r="CW841" s="176"/>
    </row>
    <row r="842" spans="1:101" s="179" customFormat="1" ht="20.100000000000001" customHeight="1">
      <c r="A842" s="657">
        <f t="shared" si="192"/>
        <v>799</v>
      </c>
      <c r="B842" s="196" t="str">
        <f t="shared" si="187"/>
        <v>Swansea Bay UHB</v>
      </c>
      <c r="C842" s="89"/>
      <c r="D842" s="89"/>
      <c r="E842" s="89"/>
      <c r="F842" s="89"/>
      <c r="G842" s="89"/>
      <c r="H842" s="197">
        <f t="shared" si="188"/>
        <v>0</v>
      </c>
      <c r="I842" s="197"/>
      <c r="J842" s="89"/>
      <c r="K842" s="90"/>
      <c r="L842" s="90"/>
      <c r="M842" s="89"/>
      <c r="N842" s="89"/>
      <c r="O842" s="89"/>
      <c r="P842" s="89"/>
      <c r="Q842" s="89"/>
      <c r="R842" s="122"/>
      <c r="S842" s="122"/>
      <c r="T842" s="122"/>
      <c r="U842" s="123"/>
      <c r="V842" s="123"/>
      <c r="W842" s="123"/>
      <c r="X842" s="122"/>
      <c r="Y842" s="122"/>
      <c r="Z842" s="122"/>
      <c r="AA842" s="122"/>
      <c r="AB842" s="122"/>
      <c r="AC842" s="122"/>
      <c r="AD842" s="197">
        <f t="shared" si="181"/>
        <v>0</v>
      </c>
      <c r="AE842" s="196" t="str">
        <f t="shared" si="193"/>
        <v/>
      </c>
      <c r="AF842" s="196" t="str">
        <f t="shared" si="182"/>
        <v/>
      </c>
      <c r="AG842" s="196" t="str">
        <f t="shared" si="183"/>
        <v/>
      </c>
      <c r="AH842" s="196" t="str">
        <f t="shared" si="184"/>
        <v/>
      </c>
      <c r="AI842" s="196" t="str">
        <f t="shared" si="185"/>
        <v/>
      </c>
      <c r="AJ842" s="196" t="str">
        <f t="shared" si="186"/>
        <v/>
      </c>
      <c r="AK842" s="196" t="str">
        <f t="shared" si="189"/>
        <v/>
      </c>
      <c r="AL842" s="196" t="str">
        <f t="shared" si="190"/>
        <v/>
      </c>
      <c r="AM842" s="176"/>
      <c r="AN842" s="176">
        <f t="shared" si="191"/>
        <v>0</v>
      </c>
      <c r="AO842" s="176"/>
      <c r="AP842" s="176"/>
      <c r="AQ842" s="176"/>
      <c r="AR842" s="176"/>
      <c r="AS842" s="176"/>
      <c r="AT842" s="176"/>
      <c r="AU842" s="176"/>
      <c r="AV842" s="176"/>
      <c r="AW842" s="176"/>
      <c r="AX842" s="176"/>
      <c r="AY842" s="176"/>
      <c r="AZ842" s="176"/>
      <c r="BA842" s="176"/>
      <c r="BB842" s="176"/>
      <c r="BC842" s="176"/>
      <c r="BD842" s="176"/>
      <c r="BE842" s="176"/>
      <c r="BF842" s="176"/>
      <c r="BG842" s="176"/>
      <c r="BH842" s="176"/>
      <c r="BI842" s="176"/>
      <c r="BJ842" s="176"/>
      <c r="BK842" s="176"/>
      <c r="BL842" s="176"/>
      <c r="BM842" s="176"/>
      <c r="BN842" s="176"/>
      <c r="BO842" s="176"/>
      <c r="BP842" s="176"/>
      <c r="BQ842" s="176"/>
      <c r="BR842" s="176"/>
      <c r="BS842" s="176"/>
      <c r="BT842" s="176"/>
      <c r="BU842" s="176"/>
      <c r="BV842" s="176"/>
      <c r="BW842" s="176"/>
      <c r="BX842" s="176"/>
      <c r="BY842" s="176"/>
      <c r="BZ842" s="176"/>
      <c r="CA842" s="176"/>
      <c r="CB842" s="176"/>
      <c r="CC842" s="176"/>
      <c r="CD842" s="176"/>
      <c r="CE842" s="176"/>
      <c r="CF842" s="176"/>
      <c r="CG842" s="176"/>
      <c r="CH842" s="176"/>
      <c r="CI842" s="176"/>
      <c r="CJ842" s="176"/>
      <c r="CK842" s="176"/>
      <c r="CL842" s="176"/>
      <c r="CM842" s="176"/>
      <c r="CN842" s="176"/>
      <c r="CO842" s="176"/>
      <c r="CP842" s="176"/>
      <c r="CQ842" s="176"/>
      <c r="CR842" s="176"/>
      <c r="CS842" s="176"/>
      <c r="CT842" s="176"/>
      <c r="CU842" s="176"/>
      <c r="CV842" s="176"/>
      <c r="CW842" s="176"/>
    </row>
    <row r="843" spans="1:101" s="179" customFormat="1" ht="20.100000000000001" customHeight="1">
      <c r="A843" s="657">
        <f t="shared" si="192"/>
        <v>800</v>
      </c>
      <c r="B843" s="196" t="str">
        <f t="shared" si="187"/>
        <v>Swansea Bay UHB</v>
      </c>
      <c r="C843" s="89"/>
      <c r="D843" s="89"/>
      <c r="E843" s="89"/>
      <c r="F843" s="89"/>
      <c r="G843" s="89"/>
      <c r="H843" s="197">
        <f t="shared" si="188"/>
        <v>0</v>
      </c>
      <c r="I843" s="197"/>
      <c r="J843" s="89"/>
      <c r="K843" s="90"/>
      <c r="L843" s="90"/>
      <c r="M843" s="89"/>
      <c r="N843" s="89"/>
      <c r="O843" s="89"/>
      <c r="P843" s="89"/>
      <c r="Q843" s="89"/>
      <c r="R843" s="122"/>
      <c r="S843" s="122"/>
      <c r="T843" s="122"/>
      <c r="U843" s="123"/>
      <c r="V843" s="123"/>
      <c r="W843" s="123"/>
      <c r="X843" s="122"/>
      <c r="Y843" s="122"/>
      <c r="Z843" s="122"/>
      <c r="AA843" s="122"/>
      <c r="AB843" s="122"/>
      <c r="AC843" s="122"/>
      <c r="AD843" s="197">
        <f t="shared" si="181"/>
        <v>0</v>
      </c>
      <c r="AE843" s="196" t="str">
        <f t="shared" si="193"/>
        <v/>
      </c>
      <c r="AF843" s="196" t="str">
        <f t="shared" si="182"/>
        <v/>
      </c>
      <c r="AG843" s="196" t="str">
        <f t="shared" si="183"/>
        <v/>
      </c>
      <c r="AH843" s="196" t="str">
        <f t="shared" si="184"/>
        <v/>
      </c>
      <c r="AI843" s="196" t="str">
        <f t="shared" si="185"/>
        <v/>
      </c>
      <c r="AJ843" s="196" t="str">
        <f t="shared" si="186"/>
        <v/>
      </c>
      <c r="AK843" s="196" t="str">
        <f t="shared" si="189"/>
        <v/>
      </c>
      <c r="AL843" s="196" t="str">
        <f t="shared" si="190"/>
        <v/>
      </c>
      <c r="AM843" s="176"/>
      <c r="AN843" s="176">
        <f t="shared" si="191"/>
        <v>0</v>
      </c>
      <c r="AO843" s="176"/>
      <c r="AP843" s="176"/>
      <c r="AQ843" s="176"/>
      <c r="AR843" s="176"/>
      <c r="AS843" s="176"/>
      <c r="AT843" s="176"/>
      <c r="AU843" s="176"/>
      <c r="AV843" s="176"/>
      <c r="AW843" s="176"/>
      <c r="AX843" s="176"/>
      <c r="AY843" s="176"/>
      <c r="AZ843" s="176"/>
      <c r="BA843" s="176"/>
      <c r="BB843" s="176"/>
      <c r="BC843" s="176"/>
      <c r="BD843" s="176"/>
      <c r="BE843" s="176"/>
      <c r="BF843" s="176"/>
      <c r="BG843" s="176"/>
      <c r="BH843" s="176"/>
      <c r="BI843" s="176"/>
      <c r="BJ843" s="176"/>
      <c r="BK843" s="176"/>
      <c r="BL843" s="176"/>
      <c r="BM843" s="176"/>
      <c r="BN843" s="176"/>
      <c r="BO843" s="176"/>
      <c r="BP843" s="176"/>
      <c r="BQ843" s="176"/>
      <c r="BR843" s="176"/>
      <c r="BS843" s="176"/>
      <c r="BT843" s="176"/>
      <c r="BU843" s="176"/>
      <c r="BV843" s="176"/>
      <c r="BW843" s="176"/>
      <c r="BX843" s="176"/>
      <c r="BY843" s="176"/>
      <c r="BZ843" s="176"/>
      <c r="CA843" s="176"/>
      <c r="CB843" s="176"/>
      <c r="CC843" s="176"/>
      <c r="CD843" s="176"/>
      <c r="CE843" s="176"/>
      <c r="CF843" s="176"/>
      <c r="CG843" s="176"/>
      <c r="CH843" s="176"/>
      <c r="CI843" s="176"/>
      <c r="CJ843" s="176"/>
      <c r="CK843" s="176"/>
      <c r="CL843" s="176"/>
      <c r="CM843" s="176"/>
      <c r="CN843" s="176"/>
      <c r="CO843" s="176"/>
      <c r="CP843" s="176"/>
      <c r="CQ843" s="176"/>
      <c r="CR843" s="176"/>
      <c r="CS843" s="176"/>
      <c r="CT843" s="176"/>
      <c r="CU843" s="176"/>
      <c r="CV843" s="176"/>
      <c r="CW843" s="176"/>
    </row>
    <row r="844" spans="1:101" s="179" customFormat="1" ht="20.100000000000001" customHeight="1">
      <c r="A844" s="657">
        <f t="shared" si="192"/>
        <v>801</v>
      </c>
      <c r="B844" s="196" t="str">
        <f t="shared" si="187"/>
        <v>Swansea Bay UHB</v>
      </c>
      <c r="C844" s="89"/>
      <c r="D844" s="89"/>
      <c r="E844" s="89"/>
      <c r="F844" s="89"/>
      <c r="G844" s="89"/>
      <c r="H844" s="197">
        <f t="shared" si="188"/>
        <v>0</v>
      </c>
      <c r="I844" s="197"/>
      <c r="J844" s="89"/>
      <c r="K844" s="90"/>
      <c r="L844" s="90"/>
      <c r="M844" s="89"/>
      <c r="N844" s="89"/>
      <c r="O844" s="89"/>
      <c r="P844" s="89"/>
      <c r="Q844" s="89"/>
      <c r="R844" s="122"/>
      <c r="S844" s="122"/>
      <c r="T844" s="122"/>
      <c r="U844" s="123"/>
      <c r="V844" s="123"/>
      <c r="W844" s="123"/>
      <c r="X844" s="122"/>
      <c r="Y844" s="122"/>
      <c r="Z844" s="122"/>
      <c r="AA844" s="122"/>
      <c r="AB844" s="122"/>
      <c r="AC844" s="122"/>
      <c r="AD844" s="197">
        <f t="shared" si="181"/>
        <v>0</v>
      </c>
      <c r="AE844" s="196" t="str">
        <f t="shared" si="193"/>
        <v/>
      </c>
      <c r="AF844" s="196" t="str">
        <f t="shared" si="182"/>
        <v/>
      </c>
      <c r="AG844" s="196" t="str">
        <f t="shared" si="183"/>
        <v/>
      </c>
      <c r="AH844" s="196" t="str">
        <f t="shared" si="184"/>
        <v/>
      </c>
      <c r="AI844" s="196" t="str">
        <f t="shared" si="185"/>
        <v/>
      </c>
      <c r="AJ844" s="196" t="str">
        <f t="shared" si="186"/>
        <v/>
      </c>
      <c r="AK844" s="196" t="str">
        <f t="shared" si="189"/>
        <v/>
      </c>
      <c r="AL844" s="196" t="str">
        <f t="shared" si="190"/>
        <v/>
      </c>
      <c r="AM844" s="176"/>
      <c r="AN844" s="176">
        <f t="shared" si="191"/>
        <v>0</v>
      </c>
      <c r="AO844" s="176"/>
      <c r="AP844" s="176"/>
      <c r="AQ844" s="176"/>
      <c r="AR844" s="176"/>
      <c r="AS844" s="176"/>
      <c r="AT844" s="176"/>
      <c r="AU844" s="176"/>
      <c r="AV844" s="176"/>
      <c r="AW844" s="176"/>
      <c r="AX844" s="176"/>
      <c r="AY844" s="176"/>
      <c r="AZ844" s="176"/>
      <c r="BA844" s="176"/>
      <c r="BB844" s="176"/>
      <c r="BC844" s="176"/>
      <c r="BD844" s="176"/>
      <c r="BE844" s="176"/>
      <c r="BF844" s="176"/>
      <c r="BG844" s="176"/>
      <c r="BH844" s="176"/>
      <c r="BI844" s="176"/>
      <c r="BJ844" s="176"/>
      <c r="BK844" s="176"/>
      <c r="BL844" s="176"/>
      <c r="BM844" s="176"/>
      <c r="BN844" s="176"/>
      <c r="BO844" s="176"/>
      <c r="BP844" s="176"/>
      <c r="BQ844" s="176"/>
      <c r="BR844" s="176"/>
      <c r="BS844" s="176"/>
      <c r="BT844" s="176"/>
      <c r="BU844" s="176"/>
      <c r="BV844" s="176"/>
      <c r="BW844" s="176"/>
      <c r="BX844" s="176"/>
      <c r="BY844" s="176"/>
      <c r="BZ844" s="176"/>
      <c r="CA844" s="176"/>
      <c r="CB844" s="176"/>
      <c r="CC844" s="176"/>
      <c r="CD844" s="176"/>
      <c r="CE844" s="176"/>
      <c r="CF844" s="176"/>
      <c r="CG844" s="176"/>
      <c r="CH844" s="176"/>
      <c r="CI844" s="176"/>
      <c r="CJ844" s="176"/>
      <c r="CK844" s="176"/>
      <c r="CL844" s="176"/>
      <c r="CM844" s="176"/>
      <c r="CN844" s="176"/>
      <c r="CO844" s="176"/>
      <c r="CP844" s="176"/>
      <c r="CQ844" s="176"/>
      <c r="CR844" s="176"/>
      <c r="CS844" s="176"/>
      <c r="CT844" s="176"/>
      <c r="CU844" s="176"/>
      <c r="CV844" s="176"/>
      <c r="CW844" s="176"/>
    </row>
    <row r="845" spans="1:101" s="179" customFormat="1" ht="20.100000000000001" customHeight="1">
      <c r="A845" s="657">
        <f t="shared" si="192"/>
        <v>802</v>
      </c>
      <c r="B845" s="196" t="str">
        <f t="shared" si="187"/>
        <v>Swansea Bay UHB</v>
      </c>
      <c r="C845" s="89"/>
      <c r="D845" s="89"/>
      <c r="E845" s="89"/>
      <c r="F845" s="89"/>
      <c r="G845" s="89"/>
      <c r="H845" s="197">
        <f t="shared" si="188"/>
        <v>0</v>
      </c>
      <c r="I845" s="197"/>
      <c r="J845" s="89"/>
      <c r="K845" s="90"/>
      <c r="L845" s="90"/>
      <c r="M845" s="89"/>
      <c r="N845" s="89"/>
      <c r="O845" s="89"/>
      <c r="P845" s="89"/>
      <c r="Q845" s="89"/>
      <c r="R845" s="122"/>
      <c r="S845" s="122"/>
      <c r="T845" s="122"/>
      <c r="U845" s="123"/>
      <c r="V845" s="123"/>
      <c r="W845" s="123"/>
      <c r="X845" s="122"/>
      <c r="Y845" s="122"/>
      <c r="Z845" s="122"/>
      <c r="AA845" s="122"/>
      <c r="AB845" s="122"/>
      <c r="AC845" s="122"/>
      <c r="AD845" s="197">
        <f t="shared" si="181"/>
        <v>0</v>
      </c>
      <c r="AE845" s="196" t="str">
        <f t="shared" si="193"/>
        <v/>
      </c>
      <c r="AF845" s="196" t="str">
        <f t="shared" si="182"/>
        <v/>
      </c>
      <c r="AG845" s="196" t="str">
        <f t="shared" si="183"/>
        <v/>
      </c>
      <c r="AH845" s="196" t="str">
        <f t="shared" si="184"/>
        <v/>
      </c>
      <c r="AI845" s="196" t="str">
        <f t="shared" si="185"/>
        <v/>
      </c>
      <c r="AJ845" s="196" t="str">
        <f t="shared" si="186"/>
        <v/>
      </c>
      <c r="AK845" s="196" t="str">
        <f t="shared" si="189"/>
        <v/>
      </c>
      <c r="AL845" s="196" t="str">
        <f t="shared" si="190"/>
        <v/>
      </c>
      <c r="AM845" s="176"/>
      <c r="AN845" s="176">
        <f t="shared" si="191"/>
        <v>0</v>
      </c>
      <c r="AO845" s="176"/>
      <c r="AP845" s="176"/>
      <c r="AQ845" s="176"/>
      <c r="AR845" s="176"/>
      <c r="AS845" s="176"/>
      <c r="AT845" s="176"/>
      <c r="AU845" s="176"/>
      <c r="AV845" s="176"/>
      <c r="AW845" s="176"/>
      <c r="AX845" s="176"/>
      <c r="AY845" s="176"/>
      <c r="AZ845" s="176"/>
      <c r="BA845" s="176"/>
      <c r="BB845" s="176"/>
      <c r="BC845" s="176"/>
      <c r="BD845" s="176"/>
      <c r="BE845" s="176"/>
      <c r="BF845" s="176"/>
      <c r="BG845" s="176"/>
      <c r="BH845" s="176"/>
      <c r="BI845" s="176"/>
      <c r="BJ845" s="176"/>
      <c r="BK845" s="176"/>
      <c r="BL845" s="176"/>
      <c r="BM845" s="176"/>
      <c r="BN845" s="176"/>
      <c r="BO845" s="176"/>
      <c r="BP845" s="176"/>
      <c r="BQ845" s="176"/>
      <c r="BR845" s="176"/>
      <c r="BS845" s="176"/>
      <c r="BT845" s="176"/>
      <c r="BU845" s="176"/>
      <c r="BV845" s="176"/>
      <c r="BW845" s="176"/>
      <c r="BX845" s="176"/>
      <c r="BY845" s="176"/>
      <c r="BZ845" s="176"/>
      <c r="CA845" s="176"/>
      <c r="CB845" s="176"/>
      <c r="CC845" s="176"/>
      <c r="CD845" s="176"/>
      <c r="CE845" s="176"/>
      <c r="CF845" s="176"/>
      <c r="CG845" s="176"/>
      <c r="CH845" s="176"/>
      <c r="CI845" s="176"/>
      <c r="CJ845" s="176"/>
      <c r="CK845" s="176"/>
      <c r="CL845" s="176"/>
      <c r="CM845" s="176"/>
      <c r="CN845" s="176"/>
      <c r="CO845" s="176"/>
      <c r="CP845" s="176"/>
      <c r="CQ845" s="176"/>
      <c r="CR845" s="176"/>
      <c r="CS845" s="176"/>
      <c r="CT845" s="176"/>
      <c r="CU845" s="176"/>
      <c r="CV845" s="176"/>
      <c r="CW845" s="176"/>
    </row>
    <row r="846" spans="1:101" s="179" customFormat="1" ht="20.100000000000001" customHeight="1">
      <c r="A846" s="657">
        <f t="shared" si="192"/>
        <v>803</v>
      </c>
      <c r="B846" s="196" t="str">
        <f t="shared" si="187"/>
        <v>Swansea Bay UHB</v>
      </c>
      <c r="C846" s="89"/>
      <c r="D846" s="89"/>
      <c r="E846" s="89"/>
      <c r="F846" s="89"/>
      <c r="G846" s="89"/>
      <c r="H846" s="197">
        <f t="shared" si="188"/>
        <v>0</v>
      </c>
      <c r="I846" s="197"/>
      <c r="J846" s="89"/>
      <c r="K846" s="90"/>
      <c r="L846" s="90"/>
      <c r="M846" s="89"/>
      <c r="N846" s="89"/>
      <c r="O846" s="89"/>
      <c r="P846" s="89"/>
      <c r="Q846" s="89"/>
      <c r="R846" s="122"/>
      <c r="S846" s="122"/>
      <c r="T846" s="122"/>
      <c r="U846" s="123"/>
      <c r="V846" s="123"/>
      <c r="W846" s="123"/>
      <c r="X846" s="122"/>
      <c r="Y846" s="122"/>
      <c r="Z846" s="122"/>
      <c r="AA846" s="122"/>
      <c r="AB846" s="122"/>
      <c r="AC846" s="122"/>
      <c r="AD846" s="197">
        <f t="shared" si="181"/>
        <v>0</v>
      </c>
      <c r="AE846" s="196" t="str">
        <f t="shared" si="193"/>
        <v/>
      </c>
      <c r="AF846" s="196" t="str">
        <f t="shared" si="182"/>
        <v/>
      </c>
      <c r="AG846" s="196" t="str">
        <f t="shared" si="183"/>
        <v/>
      </c>
      <c r="AH846" s="196" t="str">
        <f t="shared" si="184"/>
        <v/>
      </c>
      <c r="AI846" s="196" t="str">
        <f t="shared" si="185"/>
        <v/>
      </c>
      <c r="AJ846" s="196" t="str">
        <f t="shared" si="186"/>
        <v/>
      </c>
      <c r="AK846" s="196" t="str">
        <f t="shared" si="189"/>
        <v/>
      </c>
      <c r="AL846" s="196" t="str">
        <f t="shared" si="190"/>
        <v/>
      </c>
      <c r="AM846" s="176"/>
      <c r="AN846" s="176">
        <f t="shared" si="191"/>
        <v>0</v>
      </c>
      <c r="AO846" s="176"/>
      <c r="AP846" s="176"/>
      <c r="AQ846" s="176"/>
      <c r="AR846" s="176"/>
      <c r="AS846" s="176"/>
      <c r="AT846" s="176"/>
      <c r="AU846" s="176"/>
      <c r="AV846" s="176"/>
      <c r="AW846" s="176"/>
      <c r="AX846" s="176"/>
      <c r="AY846" s="176"/>
      <c r="AZ846" s="176"/>
      <c r="BA846" s="176"/>
      <c r="BB846" s="176"/>
      <c r="BC846" s="176"/>
      <c r="BD846" s="176"/>
      <c r="BE846" s="176"/>
      <c r="BF846" s="176"/>
      <c r="BG846" s="176"/>
      <c r="BH846" s="176"/>
      <c r="BI846" s="176"/>
      <c r="BJ846" s="176"/>
      <c r="BK846" s="176"/>
      <c r="BL846" s="176"/>
      <c r="BM846" s="176"/>
      <c r="BN846" s="176"/>
      <c r="BO846" s="176"/>
      <c r="BP846" s="176"/>
      <c r="BQ846" s="176"/>
      <c r="BR846" s="176"/>
      <c r="BS846" s="176"/>
      <c r="BT846" s="176"/>
      <c r="BU846" s="176"/>
      <c r="BV846" s="176"/>
      <c r="BW846" s="176"/>
      <c r="BX846" s="176"/>
      <c r="BY846" s="176"/>
      <c r="BZ846" s="176"/>
      <c r="CA846" s="176"/>
      <c r="CB846" s="176"/>
      <c r="CC846" s="176"/>
      <c r="CD846" s="176"/>
      <c r="CE846" s="176"/>
      <c r="CF846" s="176"/>
      <c r="CG846" s="176"/>
      <c r="CH846" s="176"/>
      <c r="CI846" s="176"/>
      <c r="CJ846" s="176"/>
      <c r="CK846" s="176"/>
      <c r="CL846" s="176"/>
      <c r="CM846" s="176"/>
      <c r="CN846" s="176"/>
      <c r="CO846" s="176"/>
      <c r="CP846" s="176"/>
      <c r="CQ846" s="176"/>
      <c r="CR846" s="176"/>
      <c r="CS846" s="176"/>
      <c r="CT846" s="176"/>
      <c r="CU846" s="176"/>
      <c r="CV846" s="176"/>
      <c r="CW846" s="176"/>
    </row>
    <row r="847" spans="1:101" s="179" customFormat="1" ht="20.100000000000001" customHeight="1">
      <c r="A847" s="657">
        <f t="shared" si="192"/>
        <v>804</v>
      </c>
      <c r="B847" s="196" t="str">
        <f t="shared" si="187"/>
        <v>Swansea Bay UHB</v>
      </c>
      <c r="C847" s="89"/>
      <c r="D847" s="89"/>
      <c r="E847" s="89"/>
      <c r="F847" s="89"/>
      <c r="G847" s="89"/>
      <c r="H847" s="197">
        <f t="shared" si="188"/>
        <v>0</v>
      </c>
      <c r="I847" s="197"/>
      <c r="J847" s="89"/>
      <c r="K847" s="90"/>
      <c r="L847" s="90"/>
      <c r="M847" s="89"/>
      <c r="N847" s="89"/>
      <c r="O847" s="89"/>
      <c r="P847" s="89"/>
      <c r="Q847" s="89"/>
      <c r="R847" s="122"/>
      <c r="S847" s="122"/>
      <c r="T847" s="122"/>
      <c r="U847" s="123"/>
      <c r="V847" s="123"/>
      <c r="W847" s="123"/>
      <c r="X847" s="122"/>
      <c r="Y847" s="122"/>
      <c r="Z847" s="122"/>
      <c r="AA847" s="122"/>
      <c r="AB847" s="122"/>
      <c r="AC847" s="122"/>
      <c r="AD847" s="197">
        <f t="shared" si="181"/>
        <v>0</v>
      </c>
      <c r="AE847" s="196" t="str">
        <f t="shared" si="193"/>
        <v/>
      </c>
      <c r="AF847" s="196" t="str">
        <f t="shared" si="182"/>
        <v/>
      </c>
      <c r="AG847" s="196" t="str">
        <f t="shared" si="183"/>
        <v/>
      </c>
      <c r="AH847" s="196" t="str">
        <f t="shared" si="184"/>
        <v/>
      </c>
      <c r="AI847" s="196" t="str">
        <f t="shared" si="185"/>
        <v/>
      </c>
      <c r="AJ847" s="196" t="str">
        <f t="shared" si="186"/>
        <v/>
      </c>
      <c r="AK847" s="196" t="str">
        <f t="shared" si="189"/>
        <v/>
      </c>
      <c r="AL847" s="196" t="str">
        <f t="shared" si="190"/>
        <v/>
      </c>
      <c r="AM847" s="176"/>
      <c r="AN847" s="176">
        <f t="shared" si="191"/>
        <v>0</v>
      </c>
      <c r="AO847" s="176"/>
      <c r="AP847" s="176"/>
      <c r="AQ847" s="176"/>
      <c r="AR847" s="176"/>
      <c r="AS847" s="176"/>
      <c r="AT847" s="176"/>
      <c r="AU847" s="176"/>
      <c r="AV847" s="176"/>
      <c r="AW847" s="176"/>
      <c r="AX847" s="176"/>
      <c r="AY847" s="176"/>
      <c r="AZ847" s="176"/>
      <c r="BA847" s="176"/>
      <c r="BB847" s="176"/>
      <c r="BC847" s="176"/>
      <c r="BD847" s="176"/>
      <c r="BE847" s="176"/>
      <c r="BF847" s="176"/>
      <c r="BG847" s="176"/>
      <c r="BH847" s="176"/>
      <c r="BI847" s="176"/>
      <c r="BJ847" s="176"/>
      <c r="BK847" s="176"/>
      <c r="BL847" s="176"/>
      <c r="BM847" s="176"/>
      <c r="BN847" s="176"/>
      <c r="BO847" s="176"/>
      <c r="BP847" s="176"/>
      <c r="BQ847" s="176"/>
      <c r="BR847" s="176"/>
      <c r="BS847" s="176"/>
      <c r="BT847" s="176"/>
      <c r="BU847" s="176"/>
      <c r="BV847" s="176"/>
      <c r="BW847" s="176"/>
      <c r="BX847" s="176"/>
      <c r="BY847" s="176"/>
      <c r="BZ847" s="176"/>
      <c r="CA847" s="176"/>
      <c r="CB847" s="176"/>
      <c r="CC847" s="176"/>
      <c r="CD847" s="176"/>
      <c r="CE847" s="176"/>
      <c r="CF847" s="176"/>
      <c r="CG847" s="176"/>
      <c r="CH847" s="176"/>
      <c r="CI847" s="176"/>
      <c r="CJ847" s="176"/>
      <c r="CK847" s="176"/>
      <c r="CL847" s="176"/>
      <c r="CM847" s="176"/>
      <c r="CN847" s="176"/>
      <c r="CO847" s="176"/>
      <c r="CP847" s="176"/>
      <c r="CQ847" s="176"/>
      <c r="CR847" s="176"/>
      <c r="CS847" s="176"/>
      <c r="CT847" s="176"/>
      <c r="CU847" s="176"/>
      <c r="CV847" s="176"/>
      <c r="CW847" s="176"/>
    </row>
    <row r="848" spans="1:101" s="179" customFormat="1" ht="20.100000000000001" customHeight="1">
      <c r="A848" s="657">
        <f t="shared" si="192"/>
        <v>805</v>
      </c>
      <c r="B848" s="196" t="str">
        <f t="shared" si="187"/>
        <v>Swansea Bay UHB</v>
      </c>
      <c r="C848" s="89"/>
      <c r="D848" s="89"/>
      <c r="E848" s="89"/>
      <c r="F848" s="89"/>
      <c r="G848" s="89"/>
      <c r="H848" s="197">
        <f t="shared" si="188"/>
        <v>0</v>
      </c>
      <c r="I848" s="197"/>
      <c r="J848" s="89"/>
      <c r="K848" s="90"/>
      <c r="L848" s="90"/>
      <c r="M848" s="89"/>
      <c r="N848" s="89"/>
      <c r="O848" s="89"/>
      <c r="P848" s="89"/>
      <c r="Q848" s="89"/>
      <c r="R848" s="122"/>
      <c r="S848" s="122"/>
      <c r="T848" s="122"/>
      <c r="U848" s="123"/>
      <c r="V848" s="123"/>
      <c r="W848" s="123"/>
      <c r="X848" s="122"/>
      <c r="Y848" s="122"/>
      <c r="Z848" s="122"/>
      <c r="AA848" s="122"/>
      <c r="AB848" s="122"/>
      <c r="AC848" s="122"/>
      <c r="AD848" s="197">
        <f t="shared" si="181"/>
        <v>0</v>
      </c>
      <c r="AE848" s="196" t="str">
        <f t="shared" si="193"/>
        <v/>
      </c>
      <c r="AF848" s="196" t="str">
        <f t="shared" si="182"/>
        <v/>
      </c>
      <c r="AG848" s="196" t="str">
        <f t="shared" si="183"/>
        <v/>
      </c>
      <c r="AH848" s="196" t="str">
        <f t="shared" si="184"/>
        <v/>
      </c>
      <c r="AI848" s="196" t="str">
        <f t="shared" si="185"/>
        <v/>
      </c>
      <c r="AJ848" s="196" t="str">
        <f t="shared" si="186"/>
        <v/>
      </c>
      <c r="AK848" s="196" t="str">
        <f t="shared" si="189"/>
        <v/>
      </c>
      <c r="AL848" s="196" t="str">
        <f t="shared" si="190"/>
        <v/>
      </c>
      <c r="AM848" s="176"/>
      <c r="AN848" s="176">
        <f t="shared" si="191"/>
        <v>0</v>
      </c>
      <c r="AO848" s="176"/>
      <c r="AP848" s="176"/>
      <c r="AQ848" s="176"/>
      <c r="AR848" s="176"/>
      <c r="AS848" s="176"/>
      <c r="AT848" s="176"/>
      <c r="AU848" s="176"/>
      <c r="AV848" s="176"/>
      <c r="AW848" s="176"/>
      <c r="AX848" s="176"/>
      <c r="AY848" s="176"/>
      <c r="AZ848" s="176"/>
      <c r="BA848" s="176"/>
      <c r="BB848" s="176"/>
      <c r="BC848" s="176"/>
      <c r="BD848" s="176"/>
      <c r="BE848" s="176"/>
      <c r="BF848" s="176"/>
      <c r="BG848" s="176"/>
      <c r="BH848" s="176"/>
      <c r="BI848" s="176"/>
      <c r="BJ848" s="176"/>
      <c r="BK848" s="176"/>
      <c r="BL848" s="176"/>
      <c r="BM848" s="176"/>
      <c r="BN848" s="176"/>
      <c r="BO848" s="176"/>
      <c r="BP848" s="176"/>
      <c r="BQ848" s="176"/>
      <c r="BR848" s="176"/>
      <c r="BS848" s="176"/>
      <c r="BT848" s="176"/>
      <c r="BU848" s="176"/>
      <c r="BV848" s="176"/>
      <c r="BW848" s="176"/>
      <c r="BX848" s="176"/>
      <c r="BY848" s="176"/>
      <c r="BZ848" s="176"/>
      <c r="CA848" s="176"/>
      <c r="CB848" s="176"/>
      <c r="CC848" s="176"/>
      <c r="CD848" s="176"/>
      <c r="CE848" s="176"/>
      <c r="CF848" s="176"/>
      <c r="CG848" s="176"/>
      <c r="CH848" s="176"/>
      <c r="CI848" s="176"/>
      <c r="CJ848" s="176"/>
      <c r="CK848" s="176"/>
      <c r="CL848" s="176"/>
      <c r="CM848" s="176"/>
      <c r="CN848" s="176"/>
      <c r="CO848" s="176"/>
      <c r="CP848" s="176"/>
      <c r="CQ848" s="176"/>
      <c r="CR848" s="176"/>
      <c r="CS848" s="176"/>
      <c r="CT848" s="176"/>
      <c r="CU848" s="176"/>
      <c r="CV848" s="176"/>
      <c r="CW848" s="176"/>
    </row>
    <row r="849" spans="1:101" s="179" customFormat="1" ht="20.100000000000001" customHeight="1">
      <c r="A849" s="657">
        <f t="shared" si="192"/>
        <v>806</v>
      </c>
      <c r="B849" s="196" t="str">
        <f t="shared" si="187"/>
        <v>Swansea Bay UHB</v>
      </c>
      <c r="C849" s="89"/>
      <c r="D849" s="89"/>
      <c r="E849" s="89"/>
      <c r="F849" s="89"/>
      <c r="G849" s="89"/>
      <c r="H849" s="197">
        <f t="shared" si="188"/>
        <v>0</v>
      </c>
      <c r="I849" s="197"/>
      <c r="J849" s="89"/>
      <c r="K849" s="90"/>
      <c r="L849" s="90"/>
      <c r="M849" s="89"/>
      <c r="N849" s="89"/>
      <c r="O849" s="89"/>
      <c r="P849" s="89"/>
      <c r="Q849" s="89"/>
      <c r="R849" s="122"/>
      <c r="S849" s="122"/>
      <c r="T849" s="122"/>
      <c r="U849" s="123"/>
      <c r="V849" s="123"/>
      <c r="W849" s="123"/>
      <c r="X849" s="122"/>
      <c r="Y849" s="122"/>
      <c r="Z849" s="122"/>
      <c r="AA849" s="122"/>
      <c r="AB849" s="122"/>
      <c r="AC849" s="122"/>
      <c r="AD849" s="197">
        <f t="shared" si="181"/>
        <v>0</v>
      </c>
      <c r="AE849" s="196" t="str">
        <f t="shared" si="193"/>
        <v/>
      </c>
      <c r="AF849" s="196" t="str">
        <f t="shared" si="182"/>
        <v/>
      </c>
      <c r="AG849" s="196" t="str">
        <f t="shared" si="183"/>
        <v/>
      </c>
      <c r="AH849" s="196" t="str">
        <f t="shared" si="184"/>
        <v/>
      </c>
      <c r="AI849" s="196" t="str">
        <f t="shared" si="185"/>
        <v/>
      </c>
      <c r="AJ849" s="196" t="str">
        <f t="shared" si="186"/>
        <v/>
      </c>
      <c r="AK849" s="196" t="str">
        <f t="shared" si="189"/>
        <v/>
      </c>
      <c r="AL849" s="196" t="str">
        <f t="shared" si="190"/>
        <v/>
      </c>
      <c r="AM849" s="176"/>
      <c r="AN849" s="176">
        <f t="shared" si="191"/>
        <v>0</v>
      </c>
      <c r="AO849" s="176"/>
      <c r="AP849" s="176"/>
      <c r="AQ849" s="176"/>
      <c r="AR849" s="176"/>
      <c r="AS849" s="176"/>
      <c r="AT849" s="176"/>
      <c r="AU849" s="176"/>
      <c r="AV849" s="176"/>
      <c r="AW849" s="176"/>
      <c r="AX849" s="176"/>
      <c r="AY849" s="176"/>
      <c r="AZ849" s="176"/>
      <c r="BA849" s="176"/>
      <c r="BB849" s="176"/>
      <c r="BC849" s="176"/>
      <c r="BD849" s="176"/>
      <c r="BE849" s="176"/>
      <c r="BF849" s="176"/>
      <c r="BG849" s="176"/>
      <c r="BH849" s="176"/>
      <c r="BI849" s="176"/>
      <c r="BJ849" s="176"/>
      <c r="BK849" s="176"/>
      <c r="BL849" s="176"/>
      <c r="BM849" s="176"/>
      <c r="BN849" s="176"/>
      <c r="BO849" s="176"/>
      <c r="BP849" s="176"/>
      <c r="BQ849" s="176"/>
      <c r="BR849" s="176"/>
      <c r="BS849" s="176"/>
      <c r="BT849" s="176"/>
      <c r="BU849" s="176"/>
      <c r="BV849" s="176"/>
      <c r="BW849" s="176"/>
      <c r="BX849" s="176"/>
      <c r="BY849" s="176"/>
      <c r="BZ849" s="176"/>
      <c r="CA849" s="176"/>
      <c r="CB849" s="176"/>
      <c r="CC849" s="176"/>
      <c r="CD849" s="176"/>
      <c r="CE849" s="176"/>
      <c r="CF849" s="176"/>
      <c r="CG849" s="176"/>
      <c r="CH849" s="176"/>
      <c r="CI849" s="176"/>
      <c r="CJ849" s="176"/>
      <c r="CK849" s="176"/>
      <c r="CL849" s="176"/>
      <c r="CM849" s="176"/>
      <c r="CN849" s="176"/>
      <c r="CO849" s="176"/>
      <c r="CP849" s="176"/>
      <c r="CQ849" s="176"/>
      <c r="CR849" s="176"/>
      <c r="CS849" s="176"/>
      <c r="CT849" s="176"/>
      <c r="CU849" s="176"/>
      <c r="CV849" s="176"/>
      <c r="CW849" s="176"/>
    </row>
    <row r="850" spans="1:101" s="179" customFormat="1" ht="20.100000000000001" customHeight="1">
      <c r="A850" s="657">
        <f t="shared" si="192"/>
        <v>807</v>
      </c>
      <c r="B850" s="196" t="str">
        <f t="shared" si="187"/>
        <v>Swansea Bay UHB</v>
      </c>
      <c r="C850" s="89"/>
      <c r="D850" s="89"/>
      <c r="E850" s="89"/>
      <c r="F850" s="89"/>
      <c r="G850" s="89"/>
      <c r="H850" s="197">
        <f t="shared" si="188"/>
        <v>0</v>
      </c>
      <c r="I850" s="197"/>
      <c r="J850" s="89"/>
      <c r="K850" s="90"/>
      <c r="L850" s="90"/>
      <c r="M850" s="89"/>
      <c r="N850" s="89"/>
      <c r="O850" s="89"/>
      <c r="P850" s="89"/>
      <c r="Q850" s="89"/>
      <c r="R850" s="122"/>
      <c r="S850" s="122"/>
      <c r="T850" s="122"/>
      <c r="U850" s="123"/>
      <c r="V850" s="123"/>
      <c r="W850" s="123"/>
      <c r="X850" s="122"/>
      <c r="Y850" s="122"/>
      <c r="Z850" s="122"/>
      <c r="AA850" s="122"/>
      <c r="AB850" s="122"/>
      <c r="AC850" s="122"/>
      <c r="AD850" s="197">
        <f t="shared" si="181"/>
        <v>0</v>
      </c>
      <c r="AE850" s="196" t="str">
        <f t="shared" si="193"/>
        <v/>
      </c>
      <c r="AF850" s="196" t="str">
        <f t="shared" si="182"/>
        <v/>
      </c>
      <c r="AG850" s="196" t="str">
        <f t="shared" si="183"/>
        <v/>
      </c>
      <c r="AH850" s="196" t="str">
        <f t="shared" si="184"/>
        <v/>
      </c>
      <c r="AI850" s="196" t="str">
        <f t="shared" si="185"/>
        <v/>
      </c>
      <c r="AJ850" s="196" t="str">
        <f t="shared" si="186"/>
        <v/>
      </c>
      <c r="AK850" s="196" t="str">
        <f t="shared" si="189"/>
        <v/>
      </c>
      <c r="AL850" s="196" t="str">
        <f t="shared" si="190"/>
        <v/>
      </c>
      <c r="AM850" s="176"/>
      <c r="AN850" s="176">
        <f t="shared" si="191"/>
        <v>0</v>
      </c>
      <c r="AO850" s="176"/>
      <c r="AP850" s="176"/>
      <c r="AQ850" s="176"/>
      <c r="AR850" s="176"/>
      <c r="AS850" s="176"/>
      <c r="AT850" s="176"/>
      <c r="AU850" s="176"/>
      <c r="AV850" s="176"/>
      <c r="AW850" s="176"/>
      <c r="AX850" s="176"/>
      <c r="AY850" s="176"/>
      <c r="AZ850" s="176"/>
      <c r="BA850" s="176"/>
      <c r="BB850" s="176"/>
      <c r="BC850" s="176"/>
      <c r="BD850" s="176"/>
      <c r="BE850" s="176"/>
      <c r="BF850" s="176"/>
      <c r="BG850" s="176"/>
      <c r="BH850" s="176"/>
      <c r="BI850" s="176"/>
      <c r="BJ850" s="176"/>
      <c r="BK850" s="176"/>
      <c r="BL850" s="176"/>
      <c r="BM850" s="176"/>
      <c r="BN850" s="176"/>
      <c r="BO850" s="176"/>
      <c r="BP850" s="176"/>
      <c r="BQ850" s="176"/>
      <c r="BR850" s="176"/>
      <c r="BS850" s="176"/>
      <c r="BT850" s="176"/>
      <c r="BU850" s="176"/>
      <c r="BV850" s="176"/>
      <c r="BW850" s="176"/>
      <c r="BX850" s="176"/>
      <c r="BY850" s="176"/>
      <c r="BZ850" s="176"/>
      <c r="CA850" s="176"/>
      <c r="CB850" s="176"/>
      <c r="CC850" s="176"/>
      <c r="CD850" s="176"/>
      <c r="CE850" s="176"/>
      <c r="CF850" s="176"/>
      <c r="CG850" s="176"/>
      <c r="CH850" s="176"/>
      <c r="CI850" s="176"/>
      <c r="CJ850" s="176"/>
      <c r="CK850" s="176"/>
      <c r="CL850" s="176"/>
      <c r="CM850" s="176"/>
      <c r="CN850" s="176"/>
      <c r="CO850" s="176"/>
      <c r="CP850" s="176"/>
      <c r="CQ850" s="176"/>
      <c r="CR850" s="176"/>
      <c r="CS850" s="176"/>
      <c r="CT850" s="176"/>
      <c r="CU850" s="176"/>
      <c r="CV850" s="176"/>
      <c r="CW850" s="176"/>
    </row>
    <row r="851" spans="1:101" s="179" customFormat="1" ht="20.100000000000001" customHeight="1">
      <c r="A851" s="657">
        <f t="shared" si="192"/>
        <v>808</v>
      </c>
      <c r="B851" s="196" t="str">
        <f t="shared" si="187"/>
        <v>Swansea Bay UHB</v>
      </c>
      <c r="C851" s="89"/>
      <c r="D851" s="89"/>
      <c r="E851" s="89"/>
      <c r="F851" s="89"/>
      <c r="G851" s="89"/>
      <c r="H851" s="197">
        <f t="shared" si="188"/>
        <v>0</v>
      </c>
      <c r="I851" s="197"/>
      <c r="J851" s="89"/>
      <c r="K851" s="90"/>
      <c r="L851" s="90"/>
      <c r="M851" s="89"/>
      <c r="N851" s="89"/>
      <c r="O851" s="89"/>
      <c r="P851" s="89"/>
      <c r="Q851" s="89"/>
      <c r="R851" s="122"/>
      <c r="S851" s="122"/>
      <c r="T851" s="122"/>
      <c r="U851" s="123"/>
      <c r="V851" s="123"/>
      <c r="W851" s="123"/>
      <c r="X851" s="122"/>
      <c r="Y851" s="122"/>
      <c r="Z851" s="122"/>
      <c r="AA851" s="122"/>
      <c r="AB851" s="122"/>
      <c r="AC851" s="122"/>
      <c r="AD851" s="197">
        <f t="shared" si="181"/>
        <v>0</v>
      </c>
      <c r="AE851" s="196" t="str">
        <f t="shared" si="193"/>
        <v/>
      </c>
      <c r="AF851" s="196" t="str">
        <f t="shared" si="182"/>
        <v/>
      </c>
      <c r="AG851" s="196" t="str">
        <f t="shared" si="183"/>
        <v/>
      </c>
      <c r="AH851" s="196" t="str">
        <f t="shared" si="184"/>
        <v/>
      </c>
      <c r="AI851" s="196" t="str">
        <f t="shared" si="185"/>
        <v/>
      </c>
      <c r="AJ851" s="196" t="str">
        <f t="shared" si="186"/>
        <v/>
      </c>
      <c r="AK851" s="196" t="str">
        <f t="shared" si="189"/>
        <v/>
      </c>
      <c r="AL851" s="196" t="str">
        <f t="shared" si="190"/>
        <v/>
      </c>
      <c r="AM851" s="176"/>
      <c r="AN851" s="176">
        <f t="shared" si="191"/>
        <v>0</v>
      </c>
      <c r="AO851" s="176"/>
      <c r="AP851" s="176"/>
      <c r="AQ851" s="176"/>
      <c r="AR851" s="176"/>
      <c r="AS851" s="176"/>
      <c r="AT851" s="176"/>
      <c r="AU851" s="176"/>
      <c r="AV851" s="176"/>
      <c r="AW851" s="176"/>
      <c r="AX851" s="176"/>
      <c r="AY851" s="176"/>
      <c r="AZ851" s="176"/>
      <c r="BA851" s="176"/>
      <c r="BB851" s="176"/>
      <c r="BC851" s="176"/>
      <c r="BD851" s="176"/>
      <c r="BE851" s="176"/>
      <c r="BF851" s="176"/>
      <c r="BG851" s="176"/>
      <c r="BH851" s="176"/>
      <c r="BI851" s="176"/>
      <c r="BJ851" s="176"/>
      <c r="BK851" s="176"/>
      <c r="BL851" s="176"/>
      <c r="BM851" s="176"/>
      <c r="BN851" s="176"/>
      <c r="BO851" s="176"/>
      <c r="BP851" s="176"/>
      <c r="BQ851" s="176"/>
      <c r="BR851" s="176"/>
      <c r="BS851" s="176"/>
      <c r="BT851" s="176"/>
      <c r="BU851" s="176"/>
      <c r="BV851" s="176"/>
      <c r="BW851" s="176"/>
      <c r="BX851" s="176"/>
      <c r="BY851" s="176"/>
      <c r="BZ851" s="176"/>
      <c r="CA851" s="176"/>
      <c r="CB851" s="176"/>
      <c r="CC851" s="176"/>
      <c r="CD851" s="176"/>
      <c r="CE851" s="176"/>
      <c r="CF851" s="176"/>
      <c r="CG851" s="176"/>
      <c r="CH851" s="176"/>
      <c r="CI851" s="176"/>
      <c r="CJ851" s="176"/>
      <c r="CK851" s="176"/>
      <c r="CL851" s="176"/>
      <c r="CM851" s="176"/>
      <c r="CN851" s="176"/>
      <c r="CO851" s="176"/>
      <c r="CP851" s="176"/>
      <c r="CQ851" s="176"/>
      <c r="CR851" s="176"/>
      <c r="CS851" s="176"/>
      <c r="CT851" s="176"/>
      <c r="CU851" s="176"/>
      <c r="CV851" s="176"/>
      <c r="CW851" s="176"/>
    </row>
    <row r="852" spans="1:101" s="179" customFormat="1" ht="20.100000000000001" customHeight="1">
      <c r="A852" s="657">
        <f t="shared" si="192"/>
        <v>809</v>
      </c>
      <c r="B852" s="196" t="str">
        <f t="shared" si="187"/>
        <v>Swansea Bay UHB</v>
      </c>
      <c r="C852" s="89"/>
      <c r="D852" s="89"/>
      <c r="E852" s="89"/>
      <c r="F852" s="89"/>
      <c r="G852" s="89"/>
      <c r="H852" s="197">
        <f t="shared" si="188"/>
        <v>0</v>
      </c>
      <c r="I852" s="197"/>
      <c r="J852" s="89"/>
      <c r="K852" s="90"/>
      <c r="L852" s="90"/>
      <c r="M852" s="89"/>
      <c r="N852" s="89"/>
      <c r="O852" s="89"/>
      <c r="P852" s="89"/>
      <c r="Q852" s="89"/>
      <c r="R852" s="122"/>
      <c r="S852" s="122"/>
      <c r="T852" s="122"/>
      <c r="U852" s="123"/>
      <c r="V852" s="123"/>
      <c r="W852" s="123"/>
      <c r="X852" s="122"/>
      <c r="Y852" s="122"/>
      <c r="Z852" s="122"/>
      <c r="AA852" s="122"/>
      <c r="AB852" s="122"/>
      <c r="AC852" s="122"/>
      <c r="AD852" s="197">
        <f t="shared" si="181"/>
        <v>0</v>
      </c>
      <c r="AE852" s="196" t="str">
        <f t="shared" si="193"/>
        <v/>
      </c>
      <c r="AF852" s="196" t="str">
        <f t="shared" si="182"/>
        <v/>
      </c>
      <c r="AG852" s="196" t="str">
        <f t="shared" si="183"/>
        <v/>
      </c>
      <c r="AH852" s="196" t="str">
        <f t="shared" si="184"/>
        <v/>
      </c>
      <c r="AI852" s="196" t="str">
        <f t="shared" si="185"/>
        <v/>
      </c>
      <c r="AJ852" s="196" t="str">
        <f t="shared" si="186"/>
        <v/>
      </c>
      <c r="AK852" s="196" t="str">
        <f t="shared" si="189"/>
        <v/>
      </c>
      <c r="AL852" s="196" t="str">
        <f t="shared" si="190"/>
        <v/>
      </c>
      <c r="AM852" s="176"/>
      <c r="AN852" s="176">
        <f t="shared" si="191"/>
        <v>0</v>
      </c>
      <c r="AO852" s="176"/>
      <c r="AP852" s="176"/>
      <c r="AQ852" s="176"/>
      <c r="AR852" s="176"/>
      <c r="AS852" s="176"/>
      <c r="AT852" s="176"/>
      <c r="AU852" s="176"/>
      <c r="AV852" s="176"/>
      <c r="AW852" s="176"/>
      <c r="AX852" s="176"/>
      <c r="AY852" s="176"/>
      <c r="AZ852" s="176"/>
      <c r="BA852" s="176"/>
      <c r="BB852" s="176"/>
      <c r="BC852" s="176"/>
      <c r="BD852" s="176"/>
      <c r="BE852" s="176"/>
      <c r="BF852" s="176"/>
      <c r="BG852" s="176"/>
      <c r="BH852" s="176"/>
      <c r="BI852" s="176"/>
      <c r="BJ852" s="176"/>
      <c r="BK852" s="176"/>
      <c r="BL852" s="176"/>
      <c r="BM852" s="176"/>
      <c r="BN852" s="176"/>
      <c r="BO852" s="176"/>
      <c r="BP852" s="176"/>
      <c r="BQ852" s="176"/>
      <c r="BR852" s="176"/>
      <c r="BS852" s="176"/>
      <c r="BT852" s="176"/>
      <c r="BU852" s="176"/>
      <c r="BV852" s="176"/>
      <c r="BW852" s="176"/>
      <c r="BX852" s="176"/>
      <c r="BY852" s="176"/>
      <c r="BZ852" s="176"/>
      <c r="CA852" s="176"/>
      <c r="CB852" s="176"/>
      <c r="CC852" s="176"/>
      <c r="CD852" s="176"/>
      <c r="CE852" s="176"/>
      <c r="CF852" s="176"/>
      <c r="CG852" s="176"/>
      <c r="CH852" s="176"/>
      <c r="CI852" s="176"/>
      <c r="CJ852" s="176"/>
      <c r="CK852" s="176"/>
      <c r="CL852" s="176"/>
      <c r="CM852" s="176"/>
      <c r="CN852" s="176"/>
      <c r="CO852" s="176"/>
      <c r="CP852" s="176"/>
      <c r="CQ852" s="176"/>
      <c r="CR852" s="176"/>
      <c r="CS852" s="176"/>
      <c r="CT852" s="176"/>
      <c r="CU852" s="176"/>
      <c r="CV852" s="176"/>
      <c r="CW852" s="176"/>
    </row>
    <row r="853" spans="1:101" s="179" customFormat="1" ht="20.100000000000001" customHeight="1">
      <c r="A853" s="657">
        <f t="shared" si="192"/>
        <v>810</v>
      </c>
      <c r="B853" s="196" t="str">
        <f t="shared" si="187"/>
        <v>Swansea Bay UHB</v>
      </c>
      <c r="C853" s="89"/>
      <c r="D853" s="89"/>
      <c r="E853" s="89"/>
      <c r="F853" s="89"/>
      <c r="G853" s="89"/>
      <c r="H853" s="197">
        <f t="shared" si="188"/>
        <v>0</v>
      </c>
      <c r="I853" s="197"/>
      <c r="J853" s="89"/>
      <c r="K853" s="90"/>
      <c r="L853" s="90"/>
      <c r="M853" s="89"/>
      <c r="N853" s="89"/>
      <c r="O853" s="89"/>
      <c r="P853" s="89"/>
      <c r="Q853" s="89"/>
      <c r="R853" s="122"/>
      <c r="S853" s="122"/>
      <c r="T853" s="122"/>
      <c r="U853" s="123"/>
      <c r="V853" s="123"/>
      <c r="W853" s="123"/>
      <c r="X853" s="122"/>
      <c r="Y853" s="122"/>
      <c r="Z853" s="122"/>
      <c r="AA853" s="122"/>
      <c r="AB853" s="122"/>
      <c r="AC853" s="122"/>
      <c r="AD853" s="197">
        <f t="shared" si="181"/>
        <v>0</v>
      </c>
      <c r="AE853" s="196" t="str">
        <f t="shared" si="193"/>
        <v/>
      </c>
      <c r="AF853" s="196" t="str">
        <f t="shared" si="182"/>
        <v/>
      </c>
      <c r="AG853" s="196" t="str">
        <f t="shared" si="183"/>
        <v/>
      </c>
      <c r="AH853" s="196" t="str">
        <f t="shared" si="184"/>
        <v/>
      </c>
      <c r="AI853" s="196" t="str">
        <f t="shared" si="185"/>
        <v/>
      </c>
      <c r="AJ853" s="196" t="str">
        <f t="shared" si="186"/>
        <v/>
      </c>
      <c r="AK853" s="196" t="str">
        <f t="shared" si="189"/>
        <v/>
      </c>
      <c r="AL853" s="196" t="str">
        <f t="shared" si="190"/>
        <v/>
      </c>
      <c r="AM853" s="176"/>
      <c r="AN853" s="176">
        <f t="shared" si="191"/>
        <v>0</v>
      </c>
      <c r="AO853" s="176"/>
      <c r="AP853" s="176"/>
      <c r="AQ853" s="176"/>
      <c r="AR853" s="176"/>
      <c r="AS853" s="176"/>
      <c r="AT853" s="176"/>
      <c r="AU853" s="176"/>
      <c r="AV853" s="176"/>
      <c r="AW853" s="176"/>
      <c r="AX853" s="176"/>
      <c r="AY853" s="176"/>
      <c r="AZ853" s="176"/>
      <c r="BA853" s="176"/>
      <c r="BB853" s="176"/>
      <c r="BC853" s="176"/>
      <c r="BD853" s="176"/>
      <c r="BE853" s="176"/>
      <c r="BF853" s="176"/>
      <c r="BG853" s="176"/>
      <c r="BH853" s="176"/>
      <c r="BI853" s="176"/>
      <c r="BJ853" s="176"/>
      <c r="BK853" s="176"/>
      <c r="BL853" s="176"/>
      <c r="BM853" s="176"/>
      <c r="BN853" s="176"/>
      <c r="BO853" s="176"/>
      <c r="BP853" s="176"/>
      <c r="BQ853" s="176"/>
      <c r="BR853" s="176"/>
      <c r="BS853" s="176"/>
      <c r="BT853" s="176"/>
      <c r="BU853" s="176"/>
      <c r="BV853" s="176"/>
      <c r="BW853" s="176"/>
      <c r="BX853" s="176"/>
      <c r="BY853" s="176"/>
      <c r="BZ853" s="176"/>
      <c r="CA853" s="176"/>
      <c r="CB853" s="176"/>
      <c r="CC853" s="176"/>
      <c r="CD853" s="176"/>
      <c r="CE853" s="176"/>
      <c r="CF853" s="176"/>
      <c r="CG853" s="176"/>
      <c r="CH853" s="176"/>
      <c r="CI853" s="176"/>
      <c r="CJ853" s="176"/>
      <c r="CK853" s="176"/>
      <c r="CL853" s="176"/>
      <c r="CM853" s="176"/>
      <c r="CN853" s="176"/>
      <c r="CO853" s="176"/>
      <c r="CP853" s="176"/>
      <c r="CQ853" s="176"/>
      <c r="CR853" s="176"/>
      <c r="CS853" s="176"/>
      <c r="CT853" s="176"/>
      <c r="CU853" s="176"/>
      <c r="CV853" s="176"/>
      <c r="CW853" s="176"/>
    </row>
    <row r="854" spans="1:101" s="179" customFormat="1" ht="20.100000000000001" customHeight="1">
      <c r="A854" s="657">
        <f t="shared" si="192"/>
        <v>811</v>
      </c>
      <c r="B854" s="196" t="str">
        <f t="shared" si="187"/>
        <v>Swansea Bay UHB</v>
      </c>
      <c r="C854" s="89"/>
      <c r="D854" s="89"/>
      <c r="E854" s="89"/>
      <c r="F854" s="89"/>
      <c r="G854" s="89"/>
      <c r="H854" s="197">
        <f t="shared" si="188"/>
        <v>0</v>
      </c>
      <c r="I854" s="197"/>
      <c r="J854" s="89"/>
      <c r="K854" s="90"/>
      <c r="L854" s="90"/>
      <c r="M854" s="89"/>
      <c r="N854" s="89"/>
      <c r="O854" s="89"/>
      <c r="P854" s="89"/>
      <c r="Q854" s="89"/>
      <c r="R854" s="122"/>
      <c r="S854" s="122"/>
      <c r="T854" s="122"/>
      <c r="U854" s="123"/>
      <c r="V854" s="123"/>
      <c r="W854" s="123"/>
      <c r="X854" s="122"/>
      <c r="Y854" s="122"/>
      <c r="Z854" s="122"/>
      <c r="AA854" s="122"/>
      <c r="AB854" s="122"/>
      <c r="AC854" s="122"/>
      <c r="AD854" s="197">
        <f t="shared" si="181"/>
        <v>0</v>
      </c>
      <c r="AE854" s="196" t="str">
        <f t="shared" si="193"/>
        <v/>
      </c>
      <c r="AF854" s="196" t="str">
        <f t="shared" si="182"/>
        <v/>
      </c>
      <c r="AG854" s="196" t="str">
        <f t="shared" si="183"/>
        <v/>
      </c>
      <c r="AH854" s="196" t="str">
        <f t="shared" si="184"/>
        <v/>
      </c>
      <c r="AI854" s="196" t="str">
        <f t="shared" si="185"/>
        <v/>
      </c>
      <c r="AJ854" s="196" t="str">
        <f t="shared" si="186"/>
        <v/>
      </c>
      <c r="AK854" s="196" t="str">
        <f t="shared" si="189"/>
        <v/>
      </c>
      <c r="AL854" s="196" t="str">
        <f t="shared" si="190"/>
        <v/>
      </c>
      <c r="AM854" s="176"/>
      <c r="AN854" s="176">
        <f t="shared" si="191"/>
        <v>0</v>
      </c>
      <c r="AO854" s="176"/>
      <c r="AP854" s="176"/>
      <c r="AQ854" s="176"/>
      <c r="AR854" s="176"/>
      <c r="AS854" s="176"/>
      <c r="AT854" s="176"/>
      <c r="AU854" s="176"/>
      <c r="AV854" s="176"/>
      <c r="AW854" s="176"/>
      <c r="AX854" s="176"/>
      <c r="AY854" s="176"/>
      <c r="AZ854" s="176"/>
      <c r="BA854" s="176"/>
      <c r="BB854" s="176"/>
      <c r="BC854" s="176"/>
      <c r="BD854" s="176"/>
      <c r="BE854" s="176"/>
      <c r="BF854" s="176"/>
      <c r="BG854" s="176"/>
      <c r="BH854" s="176"/>
      <c r="BI854" s="176"/>
      <c r="BJ854" s="176"/>
      <c r="BK854" s="176"/>
      <c r="BL854" s="176"/>
      <c r="BM854" s="176"/>
      <c r="BN854" s="176"/>
      <c r="BO854" s="176"/>
      <c r="BP854" s="176"/>
      <c r="BQ854" s="176"/>
      <c r="BR854" s="176"/>
      <c r="BS854" s="176"/>
      <c r="BT854" s="176"/>
      <c r="BU854" s="176"/>
      <c r="BV854" s="176"/>
      <c r="BW854" s="176"/>
      <c r="BX854" s="176"/>
      <c r="BY854" s="176"/>
      <c r="BZ854" s="176"/>
      <c r="CA854" s="176"/>
      <c r="CB854" s="176"/>
      <c r="CC854" s="176"/>
      <c r="CD854" s="176"/>
      <c r="CE854" s="176"/>
      <c r="CF854" s="176"/>
      <c r="CG854" s="176"/>
      <c r="CH854" s="176"/>
      <c r="CI854" s="176"/>
      <c r="CJ854" s="176"/>
      <c r="CK854" s="176"/>
      <c r="CL854" s="176"/>
      <c r="CM854" s="176"/>
      <c r="CN854" s="176"/>
      <c r="CO854" s="176"/>
      <c r="CP854" s="176"/>
      <c r="CQ854" s="176"/>
      <c r="CR854" s="176"/>
      <c r="CS854" s="176"/>
      <c r="CT854" s="176"/>
      <c r="CU854" s="176"/>
      <c r="CV854" s="176"/>
      <c r="CW854" s="176"/>
    </row>
    <row r="855" spans="1:101" s="179" customFormat="1" ht="20.100000000000001" customHeight="1">
      <c r="A855" s="657">
        <f t="shared" si="192"/>
        <v>812</v>
      </c>
      <c r="B855" s="196" t="str">
        <f t="shared" si="187"/>
        <v>Swansea Bay UHB</v>
      </c>
      <c r="C855" s="89"/>
      <c r="D855" s="89"/>
      <c r="E855" s="89"/>
      <c r="F855" s="89"/>
      <c r="G855" s="89"/>
      <c r="H855" s="197">
        <f t="shared" si="188"/>
        <v>0</v>
      </c>
      <c r="I855" s="197"/>
      <c r="J855" s="89"/>
      <c r="K855" s="90"/>
      <c r="L855" s="90"/>
      <c r="M855" s="89"/>
      <c r="N855" s="89"/>
      <c r="O855" s="89"/>
      <c r="P855" s="89"/>
      <c r="Q855" s="89"/>
      <c r="R855" s="122"/>
      <c r="S855" s="122"/>
      <c r="T855" s="122"/>
      <c r="U855" s="123"/>
      <c r="V855" s="123"/>
      <c r="W855" s="123"/>
      <c r="X855" s="122"/>
      <c r="Y855" s="122"/>
      <c r="Z855" s="122"/>
      <c r="AA855" s="122"/>
      <c r="AB855" s="122"/>
      <c r="AC855" s="122"/>
      <c r="AD855" s="197">
        <f t="shared" si="181"/>
        <v>0</v>
      </c>
      <c r="AE855" s="196" t="str">
        <f t="shared" si="193"/>
        <v/>
      </c>
      <c r="AF855" s="196" t="str">
        <f t="shared" si="182"/>
        <v/>
      </c>
      <c r="AG855" s="196" t="str">
        <f t="shared" si="183"/>
        <v/>
      </c>
      <c r="AH855" s="196" t="str">
        <f t="shared" si="184"/>
        <v/>
      </c>
      <c r="AI855" s="196" t="str">
        <f t="shared" si="185"/>
        <v/>
      </c>
      <c r="AJ855" s="196" t="str">
        <f t="shared" si="186"/>
        <v/>
      </c>
      <c r="AK855" s="196" t="str">
        <f t="shared" si="189"/>
        <v/>
      </c>
      <c r="AL855" s="196" t="str">
        <f t="shared" si="190"/>
        <v/>
      </c>
      <c r="AM855" s="176"/>
      <c r="AN855" s="176">
        <f t="shared" si="191"/>
        <v>0</v>
      </c>
      <c r="AO855" s="176"/>
      <c r="AP855" s="176"/>
      <c r="AQ855" s="176"/>
      <c r="AR855" s="176"/>
      <c r="AS855" s="176"/>
      <c r="AT855" s="176"/>
      <c r="AU855" s="176"/>
      <c r="AV855" s="176"/>
      <c r="AW855" s="176"/>
      <c r="AX855" s="176"/>
      <c r="AY855" s="176"/>
      <c r="AZ855" s="176"/>
      <c r="BA855" s="176"/>
      <c r="BB855" s="176"/>
      <c r="BC855" s="176"/>
      <c r="BD855" s="176"/>
      <c r="BE855" s="176"/>
      <c r="BF855" s="176"/>
      <c r="BG855" s="176"/>
      <c r="BH855" s="176"/>
      <c r="BI855" s="176"/>
      <c r="BJ855" s="176"/>
      <c r="BK855" s="176"/>
      <c r="BL855" s="176"/>
      <c r="BM855" s="176"/>
      <c r="BN855" s="176"/>
      <c r="BO855" s="176"/>
      <c r="BP855" s="176"/>
      <c r="BQ855" s="176"/>
      <c r="BR855" s="176"/>
      <c r="BS855" s="176"/>
      <c r="BT855" s="176"/>
      <c r="BU855" s="176"/>
      <c r="BV855" s="176"/>
      <c r="BW855" s="176"/>
      <c r="BX855" s="176"/>
      <c r="BY855" s="176"/>
      <c r="BZ855" s="176"/>
      <c r="CA855" s="176"/>
      <c r="CB855" s="176"/>
      <c r="CC855" s="176"/>
      <c r="CD855" s="176"/>
      <c r="CE855" s="176"/>
      <c r="CF855" s="176"/>
      <c r="CG855" s="176"/>
      <c r="CH855" s="176"/>
      <c r="CI855" s="176"/>
      <c r="CJ855" s="176"/>
      <c r="CK855" s="176"/>
      <c r="CL855" s="176"/>
      <c r="CM855" s="176"/>
      <c r="CN855" s="176"/>
      <c r="CO855" s="176"/>
      <c r="CP855" s="176"/>
      <c r="CQ855" s="176"/>
      <c r="CR855" s="176"/>
      <c r="CS855" s="176"/>
      <c r="CT855" s="176"/>
      <c r="CU855" s="176"/>
      <c r="CV855" s="176"/>
      <c r="CW855" s="176"/>
    </row>
    <row r="856" spans="1:101" s="179" customFormat="1" ht="20.100000000000001" customHeight="1">
      <c r="A856" s="657">
        <f t="shared" si="192"/>
        <v>813</v>
      </c>
      <c r="B856" s="196" t="str">
        <f t="shared" si="187"/>
        <v>Swansea Bay UHB</v>
      </c>
      <c r="C856" s="89"/>
      <c r="D856" s="89"/>
      <c r="E856" s="89"/>
      <c r="F856" s="89"/>
      <c r="G856" s="89"/>
      <c r="H856" s="197">
        <f t="shared" si="188"/>
        <v>0</v>
      </c>
      <c r="I856" s="197"/>
      <c r="J856" s="89"/>
      <c r="K856" s="90"/>
      <c r="L856" s="90"/>
      <c r="M856" s="89"/>
      <c r="N856" s="89"/>
      <c r="O856" s="89"/>
      <c r="P856" s="89"/>
      <c r="Q856" s="89"/>
      <c r="R856" s="122"/>
      <c r="S856" s="122"/>
      <c r="T856" s="122"/>
      <c r="U856" s="123"/>
      <c r="V856" s="123"/>
      <c r="W856" s="123"/>
      <c r="X856" s="122"/>
      <c r="Y856" s="122"/>
      <c r="Z856" s="122"/>
      <c r="AA856" s="122"/>
      <c r="AB856" s="122"/>
      <c r="AC856" s="122"/>
      <c r="AD856" s="197">
        <f t="shared" si="181"/>
        <v>0</v>
      </c>
      <c r="AE856" s="196" t="str">
        <f t="shared" si="193"/>
        <v/>
      </c>
      <c r="AF856" s="196" t="str">
        <f t="shared" si="182"/>
        <v/>
      </c>
      <c r="AG856" s="196" t="str">
        <f t="shared" si="183"/>
        <v/>
      </c>
      <c r="AH856" s="196" t="str">
        <f t="shared" si="184"/>
        <v/>
      </c>
      <c r="AI856" s="196" t="str">
        <f t="shared" si="185"/>
        <v/>
      </c>
      <c r="AJ856" s="196" t="str">
        <f t="shared" si="186"/>
        <v/>
      </c>
      <c r="AK856" s="196" t="str">
        <f t="shared" si="189"/>
        <v/>
      </c>
      <c r="AL856" s="196" t="str">
        <f t="shared" si="190"/>
        <v/>
      </c>
      <c r="AM856" s="176"/>
      <c r="AN856" s="176">
        <f t="shared" si="191"/>
        <v>0</v>
      </c>
      <c r="AO856" s="176"/>
      <c r="AP856" s="176"/>
      <c r="AQ856" s="176"/>
      <c r="AR856" s="176"/>
      <c r="AS856" s="176"/>
      <c r="AT856" s="176"/>
      <c r="AU856" s="176"/>
      <c r="AV856" s="176"/>
      <c r="AW856" s="176"/>
      <c r="AX856" s="176"/>
      <c r="AY856" s="176"/>
      <c r="AZ856" s="176"/>
      <c r="BA856" s="176"/>
      <c r="BB856" s="176"/>
      <c r="BC856" s="176"/>
      <c r="BD856" s="176"/>
      <c r="BE856" s="176"/>
      <c r="BF856" s="176"/>
      <c r="BG856" s="176"/>
      <c r="BH856" s="176"/>
      <c r="BI856" s="176"/>
      <c r="BJ856" s="176"/>
      <c r="BK856" s="176"/>
      <c r="BL856" s="176"/>
      <c r="BM856" s="176"/>
      <c r="BN856" s="176"/>
      <c r="BO856" s="176"/>
      <c r="BP856" s="176"/>
      <c r="BQ856" s="176"/>
      <c r="BR856" s="176"/>
      <c r="BS856" s="176"/>
      <c r="BT856" s="176"/>
      <c r="BU856" s="176"/>
      <c r="BV856" s="176"/>
      <c r="BW856" s="176"/>
      <c r="BX856" s="176"/>
      <c r="BY856" s="176"/>
      <c r="BZ856" s="176"/>
      <c r="CA856" s="176"/>
      <c r="CB856" s="176"/>
      <c r="CC856" s="176"/>
      <c r="CD856" s="176"/>
      <c r="CE856" s="176"/>
      <c r="CF856" s="176"/>
      <c r="CG856" s="176"/>
      <c r="CH856" s="176"/>
      <c r="CI856" s="176"/>
      <c r="CJ856" s="176"/>
      <c r="CK856" s="176"/>
      <c r="CL856" s="176"/>
      <c r="CM856" s="176"/>
      <c r="CN856" s="176"/>
      <c r="CO856" s="176"/>
      <c r="CP856" s="176"/>
      <c r="CQ856" s="176"/>
      <c r="CR856" s="176"/>
      <c r="CS856" s="176"/>
      <c r="CT856" s="176"/>
      <c r="CU856" s="176"/>
      <c r="CV856" s="176"/>
      <c r="CW856" s="176"/>
    </row>
    <row r="857" spans="1:101" s="179" customFormat="1" ht="20.100000000000001" customHeight="1">
      <c r="A857" s="657">
        <f t="shared" si="192"/>
        <v>814</v>
      </c>
      <c r="B857" s="196" t="str">
        <f t="shared" si="187"/>
        <v>Swansea Bay UHB</v>
      </c>
      <c r="C857" s="89"/>
      <c r="D857" s="89"/>
      <c r="E857" s="89"/>
      <c r="F857" s="89"/>
      <c r="G857" s="89"/>
      <c r="H857" s="197">
        <f t="shared" si="188"/>
        <v>0</v>
      </c>
      <c r="I857" s="197"/>
      <c r="J857" s="89"/>
      <c r="K857" s="90"/>
      <c r="L857" s="90"/>
      <c r="M857" s="89"/>
      <c r="N857" s="89"/>
      <c r="O857" s="89"/>
      <c r="P857" s="89"/>
      <c r="Q857" s="89"/>
      <c r="R857" s="122"/>
      <c r="S857" s="122"/>
      <c r="T857" s="122"/>
      <c r="U857" s="123"/>
      <c r="V857" s="123"/>
      <c r="W857" s="123"/>
      <c r="X857" s="122"/>
      <c r="Y857" s="122"/>
      <c r="Z857" s="122"/>
      <c r="AA857" s="122"/>
      <c r="AB857" s="122"/>
      <c r="AC857" s="122"/>
      <c r="AD857" s="197">
        <f t="shared" si="181"/>
        <v>0</v>
      </c>
      <c r="AE857" s="196" t="str">
        <f t="shared" si="193"/>
        <v/>
      </c>
      <c r="AF857" s="196" t="str">
        <f t="shared" si="182"/>
        <v/>
      </c>
      <c r="AG857" s="196" t="str">
        <f t="shared" si="183"/>
        <v/>
      </c>
      <c r="AH857" s="196" t="str">
        <f t="shared" si="184"/>
        <v/>
      </c>
      <c r="AI857" s="196" t="str">
        <f t="shared" si="185"/>
        <v/>
      </c>
      <c r="AJ857" s="196" t="str">
        <f t="shared" si="186"/>
        <v/>
      </c>
      <c r="AK857" s="196" t="str">
        <f t="shared" si="189"/>
        <v/>
      </c>
      <c r="AL857" s="196" t="str">
        <f t="shared" si="190"/>
        <v/>
      </c>
      <c r="AM857" s="176"/>
      <c r="AN857" s="176">
        <f t="shared" si="191"/>
        <v>0</v>
      </c>
      <c r="AO857" s="176"/>
      <c r="AP857" s="176"/>
      <c r="AQ857" s="176"/>
      <c r="AR857" s="176"/>
      <c r="AS857" s="176"/>
      <c r="AT857" s="176"/>
      <c r="AU857" s="176"/>
      <c r="AV857" s="176"/>
      <c r="AW857" s="176"/>
      <c r="AX857" s="176"/>
      <c r="AY857" s="176"/>
      <c r="AZ857" s="176"/>
      <c r="BA857" s="176"/>
      <c r="BB857" s="176"/>
      <c r="BC857" s="176"/>
      <c r="BD857" s="176"/>
      <c r="BE857" s="176"/>
      <c r="BF857" s="176"/>
      <c r="BG857" s="176"/>
      <c r="BH857" s="176"/>
      <c r="BI857" s="176"/>
      <c r="BJ857" s="176"/>
      <c r="BK857" s="176"/>
      <c r="BL857" s="176"/>
      <c r="BM857" s="176"/>
      <c r="BN857" s="176"/>
      <c r="BO857" s="176"/>
      <c r="BP857" s="176"/>
      <c r="BQ857" s="176"/>
      <c r="BR857" s="176"/>
      <c r="BS857" s="176"/>
      <c r="BT857" s="176"/>
      <c r="BU857" s="176"/>
      <c r="BV857" s="176"/>
      <c r="BW857" s="176"/>
      <c r="BX857" s="176"/>
      <c r="BY857" s="176"/>
      <c r="BZ857" s="176"/>
      <c r="CA857" s="176"/>
      <c r="CB857" s="176"/>
      <c r="CC857" s="176"/>
      <c r="CD857" s="176"/>
      <c r="CE857" s="176"/>
      <c r="CF857" s="176"/>
      <c r="CG857" s="176"/>
      <c r="CH857" s="176"/>
      <c r="CI857" s="176"/>
      <c r="CJ857" s="176"/>
      <c r="CK857" s="176"/>
      <c r="CL857" s="176"/>
      <c r="CM857" s="176"/>
      <c r="CN857" s="176"/>
      <c r="CO857" s="176"/>
      <c r="CP857" s="176"/>
      <c r="CQ857" s="176"/>
      <c r="CR857" s="176"/>
      <c r="CS857" s="176"/>
      <c r="CT857" s="176"/>
      <c r="CU857" s="176"/>
      <c r="CV857" s="176"/>
      <c r="CW857" s="176"/>
    </row>
    <row r="858" spans="1:101" s="179" customFormat="1" ht="20.100000000000001" customHeight="1">
      <c r="A858" s="657">
        <f t="shared" si="192"/>
        <v>815</v>
      </c>
      <c r="B858" s="196" t="str">
        <f t="shared" si="187"/>
        <v>Swansea Bay UHB</v>
      </c>
      <c r="C858" s="89"/>
      <c r="D858" s="89"/>
      <c r="E858" s="89"/>
      <c r="F858" s="89"/>
      <c r="G858" s="89"/>
      <c r="H858" s="197">
        <f t="shared" si="188"/>
        <v>0</v>
      </c>
      <c r="I858" s="197"/>
      <c r="J858" s="89"/>
      <c r="K858" s="90"/>
      <c r="L858" s="90"/>
      <c r="M858" s="89"/>
      <c r="N858" s="89"/>
      <c r="O858" s="89"/>
      <c r="P858" s="89"/>
      <c r="Q858" s="89"/>
      <c r="R858" s="122"/>
      <c r="S858" s="122"/>
      <c r="T858" s="122"/>
      <c r="U858" s="123"/>
      <c r="V858" s="123"/>
      <c r="W858" s="123"/>
      <c r="X858" s="122"/>
      <c r="Y858" s="122"/>
      <c r="Z858" s="122"/>
      <c r="AA858" s="122"/>
      <c r="AB858" s="122"/>
      <c r="AC858" s="122"/>
      <c r="AD858" s="197">
        <f t="shared" si="181"/>
        <v>0</v>
      </c>
      <c r="AE858" s="196" t="str">
        <f t="shared" si="193"/>
        <v/>
      </c>
      <c r="AF858" s="196" t="str">
        <f t="shared" si="182"/>
        <v/>
      </c>
      <c r="AG858" s="196" t="str">
        <f t="shared" si="183"/>
        <v/>
      </c>
      <c r="AH858" s="196" t="str">
        <f t="shared" si="184"/>
        <v/>
      </c>
      <c r="AI858" s="196" t="str">
        <f t="shared" si="185"/>
        <v/>
      </c>
      <c r="AJ858" s="196" t="str">
        <f t="shared" si="186"/>
        <v/>
      </c>
      <c r="AK858" s="196" t="str">
        <f t="shared" si="189"/>
        <v/>
      </c>
      <c r="AL858" s="196" t="str">
        <f t="shared" si="190"/>
        <v/>
      </c>
      <c r="AM858" s="176"/>
      <c r="AN858" s="176">
        <f t="shared" si="191"/>
        <v>0</v>
      </c>
      <c r="AO858" s="176"/>
      <c r="AP858" s="176"/>
      <c r="AQ858" s="176"/>
      <c r="AR858" s="176"/>
      <c r="AS858" s="176"/>
      <c r="AT858" s="176"/>
      <c r="AU858" s="176"/>
      <c r="AV858" s="176"/>
      <c r="AW858" s="176"/>
      <c r="AX858" s="176"/>
      <c r="AY858" s="176"/>
      <c r="AZ858" s="176"/>
      <c r="BA858" s="176"/>
      <c r="BB858" s="176"/>
      <c r="BC858" s="176"/>
      <c r="BD858" s="176"/>
      <c r="BE858" s="176"/>
      <c r="BF858" s="176"/>
      <c r="BG858" s="176"/>
      <c r="BH858" s="176"/>
      <c r="BI858" s="176"/>
      <c r="BJ858" s="176"/>
      <c r="BK858" s="176"/>
      <c r="BL858" s="176"/>
      <c r="BM858" s="176"/>
      <c r="BN858" s="176"/>
      <c r="BO858" s="176"/>
      <c r="BP858" s="176"/>
      <c r="BQ858" s="176"/>
      <c r="BR858" s="176"/>
      <c r="BS858" s="176"/>
      <c r="BT858" s="176"/>
      <c r="BU858" s="176"/>
      <c r="BV858" s="176"/>
      <c r="BW858" s="176"/>
      <c r="BX858" s="176"/>
      <c r="BY858" s="176"/>
      <c r="BZ858" s="176"/>
      <c r="CA858" s="176"/>
      <c r="CB858" s="176"/>
      <c r="CC858" s="176"/>
      <c r="CD858" s="176"/>
      <c r="CE858" s="176"/>
      <c r="CF858" s="176"/>
      <c r="CG858" s="176"/>
      <c r="CH858" s="176"/>
      <c r="CI858" s="176"/>
      <c r="CJ858" s="176"/>
      <c r="CK858" s="176"/>
      <c r="CL858" s="176"/>
      <c r="CM858" s="176"/>
      <c r="CN858" s="176"/>
      <c r="CO858" s="176"/>
      <c r="CP858" s="176"/>
      <c r="CQ858" s="176"/>
      <c r="CR858" s="176"/>
      <c r="CS858" s="176"/>
      <c r="CT858" s="176"/>
      <c r="CU858" s="176"/>
      <c r="CV858" s="176"/>
      <c r="CW858" s="176"/>
    </row>
    <row r="859" spans="1:101" s="179" customFormat="1" ht="20.100000000000001" customHeight="1">
      <c r="A859" s="657">
        <f t="shared" si="192"/>
        <v>816</v>
      </c>
      <c r="B859" s="196" t="str">
        <f t="shared" si="187"/>
        <v>Swansea Bay UHB</v>
      </c>
      <c r="C859" s="89"/>
      <c r="D859" s="89"/>
      <c r="E859" s="89"/>
      <c r="F859" s="89"/>
      <c r="G859" s="89"/>
      <c r="H859" s="197">
        <f t="shared" si="188"/>
        <v>0</v>
      </c>
      <c r="I859" s="197"/>
      <c r="J859" s="89"/>
      <c r="K859" s="90"/>
      <c r="L859" s="90"/>
      <c r="M859" s="89"/>
      <c r="N859" s="89"/>
      <c r="O859" s="89"/>
      <c r="P859" s="89"/>
      <c r="Q859" s="89"/>
      <c r="R859" s="122"/>
      <c r="S859" s="122"/>
      <c r="T859" s="122"/>
      <c r="U859" s="123"/>
      <c r="V859" s="123"/>
      <c r="W859" s="123"/>
      <c r="X859" s="122"/>
      <c r="Y859" s="122"/>
      <c r="Z859" s="122"/>
      <c r="AA859" s="122"/>
      <c r="AB859" s="122"/>
      <c r="AC859" s="122"/>
      <c r="AD859" s="197">
        <f t="shared" si="181"/>
        <v>0</v>
      </c>
      <c r="AE859" s="196" t="str">
        <f t="shared" si="193"/>
        <v/>
      </c>
      <c r="AF859" s="196" t="str">
        <f t="shared" si="182"/>
        <v/>
      </c>
      <c r="AG859" s="196" t="str">
        <f t="shared" si="183"/>
        <v/>
      </c>
      <c r="AH859" s="196" t="str">
        <f t="shared" si="184"/>
        <v/>
      </c>
      <c r="AI859" s="196" t="str">
        <f t="shared" si="185"/>
        <v/>
      </c>
      <c r="AJ859" s="196" t="str">
        <f t="shared" si="186"/>
        <v/>
      </c>
      <c r="AK859" s="196" t="str">
        <f t="shared" si="189"/>
        <v/>
      </c>
      <c r="AL859" s="196" t="str">
        <f t="shared" si="190"/>
        <v/>
      </c>
      <c r="AM859" s="176"/>
      <c r="AN859" s="176">
        <f t="shared" si="191"/>
        <v>0</v>
      </c>
      <c r="AO859" s="176"/>
      <c r="AP859" s="176"/>
      <c r="AQ859" s="176"/>
      <c r="AR859" s="176"/>
      <c r="AS859" s="176"/>
      <c r="AT859" s="176"/>
      <c r="AU859" s="176"/>
      <c r="AV859" s="176"/>
      <c r="AW859" s="176"/>
      <c r="AX859" s="176"/>
      <c r="AY859" s="176"/>
      <c r="AZ859" s="176"/>
      <c r="BA859" s="176"/>
      <c r="BB859" s="176"/>
      <c r="BC859" s="176"/>
      <c r="BD859" s="176"/>
      <c r="BE859" s="176"/>
      <c r="BF859" s="176"/>
      <c r="BG859" s="176"/>
      <c r="BH859" s="176"/>
      <c r="BI859" s="176"/>
      <c r="BJ859" s="176"/>
      <c r="BK859" s="176"/>
      <c r="BL859" s="176"/>
      <c r="BM859" s="176"/>
      <c r="BN859" s="176"/>
      <c r="BO859" s="176"/>
      <c r="BP859" s="176"/>
      <c r="BQ859" s="176"/>
      <c r="BR859" s="176"/>
      <c r="BS859" s="176"/>
      <c r="BT859" s="176"/>
      <c r="BU859" s="176"/>
      <c r="BV859" s="176"/>
      <c r="BW859" s="176"/>
      <c r="BX859" s="176"/>
      <c r="BY859" s="176"/>
      <c r="BZ859" s="176"/>
      <c r="CA859" s="176"/>
      <c r="CB859" s="176"/>
      <c r="CC859" s="176"/>
      <c r="CD859" s="176"/>
      <c r="CE859" s="176"/>
      <c r="CF859" s="176"/>
      <c r="CG859" s="176"/>
      <c r="CH859" s="176"/>
      <c r="CI859" s="176"/>
      <c r="CJ859" s="176"/>
      <c r="CK859" s="176"/>
      <c r="CL859" s="176"/>
      <c r="CM859" s="176"/>
      <c r="CN859" s="176"/>
      <c r="CO859" s="176"/>
      <c r="CP859" s="176"/>
      <c r="CQ859" s="176"/>
      <c r="CR859" s="176"/>
      <c r="CS859" s="176"/>
      <c r="CT859" s="176"/>
      <c r="CU859" s="176"/>
      <c r="CV859" s="176"/>
      <c r="CW859" s="176"/>
    </row>
    <row r="860" spans="1:101" s="179" customFormat="1" ht="20.100000000000001" customHeight="1">
      <c r="A860" s="657">
        <f t="shared" si="192"/>
        <v>817</v>
      </c>
      <c r="B860" s="196" t="str">
        <f t="shared" si="187"/>
        <v>Swansea Bay UHB</v>
      </c>
      <c r="C860" s="89"/>
      <c r="D860" s="89"/>
      <c r="E860" s="89"/>
      <c r="F860" s="89"/>
      <c r="G860" s="89"/>
      <c r="H860" s="197">
        <f t="shared" si="188"/>
        <v>0</v>
      </c>
      <c r="I860" s="197"/>
      <c r="J860" s="89"/>
      <c r="K860" s="90"/>
      <c r="L860" s="90"/>
      <c r="M860" s="89"/>
      <c r="N860" s="89"/>
      <c r="O860" s="89"/>
      <c r="P860" s="89"/>
      <c r="Q860" s="89"/>
      <c r="R860" s="122"/>
      <c r="S860" s="122"/>
      <c r="T860" s="122"/>
      <c r="U860" s="123"/>
      <c r="V860" s="123"/>
      <c r="W860" s="123"/>
      <c r="X860" s="122"/>
      <c r="Y860" s="122"/>
      <c r="Z860" s="122"/>
      <c r="AA860" s="122"/>
      <c r="AB860" s="122"/>
      <c r="AC860" s="122"/>
      <c r="AD860" s="197">
        <f t="shared" si="181"/>
        <v>0</v>
      </c>
      <c r="AE860" s="196" t="str">
        <f t="shared" si="193"/>
        <v/>
      </c>
      <c r="AF860" s="196" t="str">
        <f t="shared" si="182"/>
        <v/>
      </c>
      <c r="AG860" s="196" t="str">
        <f t="shared" si="183"/>
        <v/>
      </c>
      <c r="AH860" s="196" t="str">
        <f t="shared" si="184"/>
        <v/>
      </c>
      <c r="AI860" s="196" t="str">
        <f t="shared" si="185"/>
        <v/>
      </c>
      <c r="AJ860" s="196" t="str">
        <f t="shared" si="186"/>
        <v/>
      </c>
      <c r="AK860" s="196" t="str">
        <f t="shared" si="189"/>
        <v/>
      </c>
      <c r="AL860" s="196" t="str">
        <f t="shared" si="190"/>
        <v/>
      </c>
      <c r="AM860" s="176"/>
      <c r="AN860" s="176">
        <f t="shared" si="191"/>
        <v>0</v>
      </c>
      <c r="AO860" s="176"/>
      <c r="AP860" s="176"/>
      <c r="AQ860" s="176"/>
      <c r="AR860" s="176"/>
      <c r="AS860" s="176"/>
      <c r="AT860" s="176"/>
      <c r="AU860" s="176"/>
      <c r="AV860" s="176"/>
      <c r="AW860" s="176"/>
      <c r="AX860" s="176"/>
      <c r="AY860" s="176"/>
      <c r="AZ860" s="176"/>
      <c r="BA860" s="176"/>
      <c r="BB860" s="176"/>
      <c r="BC860" s="176"/>
      <c r="BD860" s="176"/>
      <c r="BE860" s="176"/>
      <c r="BF860" s="176"/>
      <c r="BG860" s="176"/>
      <c r="BH860" s="176"/>
      <c r="BI860" s="176"/>
      <c r="BJ860" s="176"/>
      <c r="BK860" s="176"/>
      <c r="BL860" s="176"/>
      <c r="BM860" s="176"/>
      <c r="BN860" s="176"/>
      <c r="BO860" s="176"/>
      <c r="BP860" s="176"/>
      <c r="BQ860" s="176"/>
      <c r="BR860" s="176"/>
      <c r="BS860" s="176"/>
      <c r="BT860" s="176"/>
      <c r="BU860" s="176"/>
      <c r="BV860" s="176"/>
      <c r="BW860" s="176"/>
      <c r="BX860" s="176"/>
      <c r="BY860" s="176"/>
      <c r="BZ860" s="176"/>
      <c r="CA860" s="176"/>
      <c r="CB860" s="176"/>
      <c r="CC860" s="176"/>
      <c r="CD860" s="176"/>
      <c r="CE860" s="176"/>
      <c r="CF860" s="176"/>
      <c r="CG860" s="176"/>
      <c r="CH860" s="176"/>
      <c r="CI860" s="176"/>
      <c r="CJ860" s="176"/>
      <c r="CK860" s="176"/>
      <c r="CL860" s="176"/>
      <c r="CM860" s="176"/>
      <c r="CN860" s="176"/>
      <c r="CO860" s="176"/>
      <c r="CP860" s="176"/>
      <c r="CQ860" s="176"/>
      <c r="CR860" s="176"/>
      <c r="CS860" s="176"/>
      <c r="CT860" s="176"/>
      <c r="CU860" s="176"/>
      <c r="CV860" s="176"/>
      <c r="CW860" s="176"/>
    </row>
    <row r="861" spans="1:101" s="179" customFormat="1" ht="20.100000000000001" customHeight="1">
      <c r="A861" s="657">
        <f t="shared" si="192"/>
        <v>818</v>
      </c>
      <c r="B861" s="196" t="str">
        <f t="shared" si="187"/>
        <v>Swansea Bay UHB</v>
      </c>
      <c r="C861" s="89"/>
      <c r="D861" s="89"/>
      <c r="E861" s="89"/>
      <c r="F861" s="89"/>
      <c r="G861" s="89"/>
      <c r="H861" s="197">
        <f t="shared" si="188"/>
        <v>0</v>
      </c>
      <c r="I861" s="197"/>
      <c r="J861" s="89"/>
      <c r="K861" s="90"/>
      <c r="L861" s="90"/>
      <c r="M861" s="89"/>
      <c r="N861" s="89"/>
      <c r="O861" s="89"/>
      <c r="P861" s="89"/>
      <c r="Q861" s="89"/>
      <c r="R861" s="122"/>
      <c r="S861" s="122"/>
      <c r="T861" s="122"/>
      <c r="U861" s="123"/>
      <c r="V861" s="123"/>
      <c r="W861" s="123"/>
      <c r="X861" s="122"/>
      <c r="Y861" s="122"/>
      <c r="Z861" s="122"/>
      <c r="AA861" s="122"/>
      <c r="AB861" s="122"/>
      <c r="AC861" s="122"/>
      <c r="AD861" s="197">
        <f t="shared" si="181"/>
        <v>0</v>
      </c>
      <c r="AE861" s="196" t="str">
        <f t="shared" si="193"/>
        <v/>
      </c>
      <c r="AF861" s="196" t="str">
        <f t="shared" si="182"/>
        <v/>
      </c>
      <c r="AG861" s="196" t="str">
        <f t="shared" si="183"/>
        <v/>
      </c>
      <c r="AH861" s="196" t="str">
        <f t="shared" si="184"/>
        <v/>
      </c>
      <c r="AI861" s="196" t="str">
        <f t="shared" si="185"/>
        <v/>
      </c>
      <c r="AJ861" s="196" t="str">
        <f t="shared" si="186"/>
        <v/>
      </c>
      <c r="AK861" s="196" t="str">
        <f t="shared" si="189"/>
        <v/>
      </c>
      <c r="AL861" s="196" t="str">
        <f t="shared" si="190"/>
        <v/>
      </c>
      <c r="AM861" s="176"/>
      <c r="AN861" s="176">
        <f t="shared" si="191"/>
        <v>0</v>
      </c>
      <c r="AO861" s="176"/>
      <c r="AP861" s="176"/>
      <c r="AQ861" s="176"/>
      <c r="AR861" s="176"/>
      <c r="AS861" s="176"/>
      <c r="AT861" s="176"/>
      <c r="AU861" s="176"/>
      <c r="AV861" s="176"/>
      <c r="AW861" s="176"/>
      <c r="AX861" s="176"/>
      <c r="AY861" s="176"/>
      <c r="AZ861" s="176"/>
      <c r="BA861" s="176"/>
      <c r="BB861" s="176"/>
      <c r="BC861" s="176"/>
      <c r="BD861" s="176"/>
      <c r="BE861" s="176"/>
      <c r="BF861" s="176"/>
      <c r="BG861" s="176"/>
      <c r="BH861" s="176"/>
      <c r="BI861" s="176"/>
      <c r="BJ861" s="176"/>
      <c r="BK861" s="176"/>
      <c r="BL861" s="176"/>
      <c r="BM861" s="176"/>
      <c r="BN861" s="176"/>
      <c r="BO861" s="176"/>
      <c r="BP861" s="176"/>
      <c r="BQ861" s="176"/>
      <c r="BR861" s="176"/>
      <c r="BS861" s="176"/>
      <c r="BT861" s="176"/>
      <c r="BU861" s="176"/>
      <c r="BV861" s="176"/>
      <c r="BW861" s="176"/>
      <c r="BX861" s="176"/>
      <c r="BY861" s="176"/>
      <c r="BZ861" s="176"/>
      <c r="CA861" s="176"/>
      <c r="CB861" s="176"/>
      <c r="CC861" s="176"/>
      <c r="CD861" s="176"/>
      <c r="CE861" s="176"/>
      <c r="CF861" s="176"/>
      <c r="CG861" s="176"/>
      <c r="CH861" s="176"/>
      <c r="CI861" s="176"/>
      <c r="CJ861" s="176"/>
      <c r="CK861" s="176"/>
      <c r="CL861" s="176"/>
      <c r="CM861" s="176"/>
      <c r="CN861" s="176"/>
      <c r="CO861" s="176"/>
      <c r="CP861" s="176"/>
      <c r="CQ861" s="176"/>
      <c r="CR861" s="176"/>
      <c r="CS861" s="176"/>
      <c r="CT861" s="176"/>
      <c r="CU861" s="176"/>
      <c r="CV861" s="176"/>
      <c r="CW861" s="176"/>
    </row>
    <row r="862" spans="1:101" s="179" customFormat="1" ht="20.100000000000001" customHeight="1">
      <c r="A862" s="657">
        <f t="shared" si="192"/>
        <v>819</v>
      </c>
      <c r="B862" s="196" t="str">
        <f t="shared" si="187"/>
        <v>Swansea Bay UHB</v>
      </c>
      <c r="C862" s="89"/>
      <c r="D862" s="89"/>
      <c r="E862" s="89"/>
      <c r="F862" s="89"/>
      <c r="G862" s="89"/>
      <c r="H862" s="197">
        <f t="shared" si="188"/>
        <v>0</v>
      </c>
      <c r="I862" s="197"/>
      <c r="J862" s="89"/>
      <c r="K862" s="90"/>
      <c r="L862" s="90"/>
      <c r="M862" s="89"/>
      <c r="N862" s="89"/>
      <c r="O862" s="89"/>
      <c r="P862" s="89"/>
      <c r="Q862" s="89"/>
      <c r="R862" s="122"/>
      <c r="S862" s="122"/>
      <c r="T862" s="122"/>
      <c r="U862" s="123"/>
      <c r="V862" s="123"/>
      <c r="W862" s="123"/>
      <c r="X862" s="122"/>
      <c r="Y862" s="122"/>
      <c r="Z862" s="122"/>
      <c r="AA862" s="122"/>
      <c r="AB862" s="122"/>
      <c r="AC862" s="122"/>
      <c r="AD862" s="197">
        <f t="shared" si="181"/>
        <v>0</v>
      </c>
      <c r="AE862" s="196" t="str">
        <f t="shared" si="193"/>
        <v/>
      </c>
      <c r="AF862" s="196" t="str">
        <f t="shared" si="182"/>
        <v/>
      </c>
      <c r="AG862" s="196" t="str">
        <f t="shared" si="183"/>
        <v/>
      </c>
      <c r="AH862" s="196" t="str">
        <f t="shared" si="184"/>
        <v/>
      </c>
      <c r="AI862" s="196" t="str">
        <f t="shared" si="185"/>
        <v/>
      </c>
      <c r="AJ862" s="196" t="str">
        <f t="shared" si="186"/>
        <v/>
      </c>
      <c r="AK862" s="196" t="str">
        <f t="shared" si="189"/>
        <v/>
      </c>
      <c r="AL862" s="196" t="str">
        <f t="shared" si="190"/>
        <v/>
      </c>
      <c r="AM862" s="176"/>
      <c r="AN862" s="176">
        <f t="shared" si="191"/>
        <v>0</v>
      </c>
      <c r="AO862" s="176"/>
      <c r="AP862" s="176"/>
      <c r="AQ862" s="176"/>
      <c r="AR862" s="176"/>
      <c r="AS862" s="176"/>
      <c r="AT862" s="176"/>
      <c r="AU862" s="176"/>
      <c r="AV862" s="176"/>
      <c r="AW862" s="176"/>
      <c r="AX862" s="176"/>
      <c r="AY862" s="176"/>
      <c r="AZ862" s="176"/>
      <c r="BA862" s="176"/>
      <c r="BB862" s="176"/>
      <c r="BC862" s="176"/>
      <c r="BD862" s="176"/>
      <c r="BE862" s="176"/>
      <c r="BF862" s="176"/>
      <c r="BG862" s="176"/>
      <c r="BH862" s="176"/>
      <c r="BI862" s="176"/>
      <c r="BJ862" s="176"/>
      <c r="BK862" s="176"/>
      <c r="BL862" s="176"/>
      <c r="BM862" s="176"/>
      <c r="BN862" s="176"/>
      <c r="BO862" s="176"/>
      <c r="BP862" s="176"/>
      <c r="BQ862" s="176"/>
      <c r="BR862" s="176"/>
      <c r="BS862" s="176"/>
      <c r="BT862" s="176"/>
      <c r="BU862" s="176"/>
      <c r="BV862" s="176"/>
      <c r="BW862" s="176"/>
      <c r="BX862" s="176"/>
      <c r="BY862" s="176"/>
      <c r="BZ862" s="176"/>
      <c r="CA862" s="176"/>
      <c r="CB862" s="176"/>
      <c r="CC862" s="176"/>
      <c r="CD862" s="176"/>
      <c r="CE862" s="176"/>
      <c r="CF862" s="176"/>
      <c r="CG862" s="176"/>
      <c r="CH862" s="176"/>
      <c r="CI862" s="176"/>
      <c r="CJ862" s="176"/>
      <c r="CK862" s="176"/>
      <c r="CL862" s="176"/>
      <c r="CM862" s="176"/>
      <c r="CN862" s="176"/>
      <c r="CO862" s="176"/>
      <c r="CP862" s="176"/>
      <c r="CQ862" s="176"/>
      <c r="CR862" s="176"/>
      <c r="CS862" s="176"/>
      <c r="CT862" s="176"/>
      <c r="CU862" s="176"/>
      <c r="CV862" s="176"/>
      <c r="CW862" s="176"/>
    </row>
    <row r="863" spans="1:101" s="179" customFormat="1" ht="20.100000000000001" customHeight="1">
      <c r="A863" s="657">
        <f t="shared" si="192"/>
        <v>820</v>
      </c>
      <c r="B863" s="196" t="str">
        <f t="shared" si="187"/>
        <v>Swansea Bay UHB</v>
      </c>
      <c r="C863" s="89"/>
      <c r="D863" s="89"/>
      <c r="E863" s="89"/>
      <c r="F863" s="89"/>
      <c r="G863" s="89"/>
      <c r="H863" s="197">
        <f t="shared" si="188"/>
        <v>0</v>
      </c>
      <c r="I863" s="197"/>
      <c r="J863" s="89"/>
      <c r="K863" s="90"/>
      <c r="L863" s="90"/>
      <c r="M863" s="89"/>
      <c r="N863" s="89"/>
      <c r="O863" s="89"/>
      <c r="P863" s="89"/>
      <c r="Q863" s="89"/>
      <c r="R863" s="122"/>
      <c r="S863" s="122"/>
      <c r="T863" s="122"/>
      <c r="U863" s="123"/>
      <c r="V863" s="123"/>
      <c r="W863" s="123"/>
      <c r="X863" s="122"/>
      <c r="Y863" s="122"/>
      <c r="Z863" s="122"/>
      <c r="AA863" s="122"/>
      <c r="AB863" s="122"/>
      <c r="AC863" s="122"/>
      <c r="AD863" s="197">
        <f t="shared" si="181"/>
        <v>0</v>
      </c>
      <c r="AE863" s="196" t="str">
        <f t="shared" si="193"/>
        <v/>
      </c>
      <c r="AF863" s="196" t="str">
        <f t="shared" si="182"/>
        <v/>
      </c>
      <c r="AG863" s="196" t="str">
        <f t="shared" si="183"/>
        <v/>
      </c>
      <c r="AH863" s="196" t="str">
        <f t="shared" si="184"/>
        <v/>
      </c>
      <c r="AI863" s="196" t="str">
        <f t="shared" si="185"/>
        <v/>
      </c>
      <c r="AJ863" s="196" t="str">
        <f t="shared" si="186"/>
        <v/>
      </c>
      <c r="AK863" s="196" t="str">
        <f t="shared" si="189"/>
        <v/>
      </c>
      <c r="AL863" s="196" t="str">
        <f t="shared" si="190"/>
        <v/>
      </c>
      <c r="AM863" s="176"/>
      <c r="AN863" s="176">
        <f t="shared" si="191"/>
        <v>0</v>
      </c>
      <c r="AO863" s="176"/>
      <c r="AP863" s="176"/>
      <c r="AQ863" s="176"/>
      <c r="AR863" s="176"/>
      <c r="AS863" s="176"/>
      <c r="AT863" s="176"/>
      <c r="AU863" s="176"/>
      <c r="AV863" s="176"/>
      <c r="AW863" s="176"/>
      <c r="AX863" s="176"/>
      <c r="AY863" s="176"/>
      <c r="AZ863" s="176"/>
      <c r="BA863" s="176"/>
      <c r="BB863" s="176"/>
      <c r="BC863" s="176"/>
      <c r="BD863" s="176"/>
      <c r="BE863" s="176"/>
      <c r="BF863" s="176"/>
      <c r="BG863" s="176"/>
      <c r="BH863" s="176"/>
      <c r="BI863" s="176"/>
      <c r="BJ863" s="176"/>
      <c r="BK863" s="176"/>
      <c r="BL863" s="176"/>
      <c r="BM863" s="176"/>
      <c r="BN863" s="176"/>
      <c r="BO863" s="176"/>
      <c r="BP863" s="176"/>
      <c r="BQ863" s="176"/>
      <c r="BR863" s="176"/>
      <c r="BS863" s="176"/>
      <c r="BT863" s="176"/>
      <c r="BU863" s="176"/>
      <c r="BV863" s="176"/>
      <c r="BW863" s="176"/>
      <c r="BX863" s="176"/>
      <c r="BY863" s="176"/>
      <c r="BZ863" s="176"/>
      <c r="CA863" s="176"/>
      <c r="CB863" s="176"/>
      <c r="CC863" s="176"/>
      <c r="CD863" s="176"/>
      <c r="CE863" s="176"/>
      <c r="CF863" s="176"/>
      <c r="CG863" s="176"/>
      <c r="CH863" s="176"/>
      <c r="CI863" s="176"/>
      <c r="CJ863" s="176"/>
      <c r="CK863" s="176"/>
      <c r="CL863" s="176"/>
      <c r="CM863" s="176"/>
      <c r="CN863" s="176"/>
      <c r="CO863" s="176"/>
      <c r="CP863" s="176"/>
      <c r="CQ863" s="176"/>
      <c r="CR863" s="176"/>
      <c r="CS863" s="176"/>
      <c r="CT863" s="176"/>
      <c r="CU863" s="176"/>
      <c r="CV863" s="176"/>
      <c r="CW863" s="176"/>
    </row>
    <row r="864" spans="1:101" s="179" customFormat="1" ht="20.100000000000001" customHeight="1">
      <c r="A864" s="657">
        <f t="shared" si="192"/>
        <v>821</v>
      </c>
      <c r="B864" s="196" t="str">
        <f t="shared" si="187"/>
        <v>Swansea Bay UHB</v>
      </c>
      <c r="C864" s="89"/>
      <c r="D864" s="89"/>
      <c r="E864" s="89"/>
      <c r="F864" s="89"/>
      <c r="G864" s="89"/>
      <c r="H864" s="197">
        <f t="shared" si="188"/>
        <v>0</v>
      </c>
      <c r="I864" s="197"/>
      <c r="J864" s="89"/>
      <c r="K864" s="90"/>
      <c r="L864" s="90"/>
      <c r="M864" s="89"/>
      <c r="N864" s="89"/>
      <c r="O864" s="89"/>
      <c r="P864" s="89"/>
      <c r="Q864" s="89"/>
      <c r="R864" s="122"/>
      <c r="S864" s="122"/>
      <c r="T864" s="122"/>
      <c r="U864" s="123"/>
      <c r="V864" s="123"/>
      <c r="W864" s="123"/>
      <c r="X864" s="122"/>
      <c r="Y864" s="122"/>
      <c r="Z864" s="122"/>
      <c r="AA864" s="122"/>
      <c r="AB864" s="122"/>
      <c r="AC864" s="122"/>
      <c r="AD864" s="197">
        <f t="shared" si="181"/>
        <v>0</v>
      </c>
      <c r="AE864" s="196" t="str">
        <f t="shared" si="193"/>
        <v/>
      </c>
      <c r="AF864" s="196" t="str">
        <f t="shared" si="182"/>
        <v/>
      </c>
      <c r="AG864" s="196" t="str">
        <f t="shared" si="183"/>
        <v/>
      </c>
      <c r="AH864" s="196" t="str">
        <f t="shared" si="184"/>
        <v/>
      </c>
      <c r="AI864" s="196" t="str">
        <f t="shared" si="185"/>
        <v/>
      </c>
      <c r="AJ864" s="196" t="str">
        <f t="shared" si="186"/>
        <v/>
      </c>
      <c r="AK864" s="196" t="str">
        <f t="shared" si="189"/>
        <v/>
      </c>
      <c r="AL864" s="196" t="str">
        <f t="shared" si="190"/>
        <v/>
      </c>
      <c r="AM864" s="176"/>
      <c r="AN864" s="176">
        <f t="shared" si="191"/>
        <v>0</v>
      </c>
      <c r="AO864" s="176"/>
      <c r="AP864" s="176"/>
      <c r="AQ864" s="176"/>
      <c r="AR864" s="176"/>
      <c r="AS864" s="176"/>
      <c r="AT864" s="176"/>
      <c r="AU864" s="176"/>
      <c r="AV864" s="176"/>
      <c r="AW864" s="176"/>
      <c r="AX864" s="176"/>
      <c r="AY864" s="176"/>
      <c r="AZ864" s="176"/>
      <c r="BA864" s="176"/>
      <c r="BB864" s="176"/>
      <c r="BC864" s="176"/>
      <c r="BD864" s="176"/>
      <c r="BE864" s="176"/>
      <c r="BF864" s="176"/>
      <c r="BG864" s="176"/>
      <c r="BH864" s="176"/>
      <c r="BI864" s="176"/>
      <c r="BJ864" s="176"/>
      <c r="BK864" s="176"/>
      <c r="BL864" s="176"/>
      <c r="BM864" s="176"/>
      <c r="BN864" s="176"/>
      <c r="BO864" s="176"/>
      <c r="BP864" s="176"/>
      <c r="BQ864" s="176"/>
      <c r="BR864" s="176"/>
      <c r="BS864" s="176"/>
      <c r="BT864" s="176"/>
      <c r="BU864" s="176"/>
      <c r="BV864" s="176"/>
      <c r="BW864" s="176"/>
      <c r="BX864" s="176"/>
      <c r="BY864" s="176"/>
      <c r="BZ864" s="176"/>
      <c r="CA864" s="176"/>
      <c r="CB864" s="176"/>
      <c r="CC864" s="176"/>
      <c r="CD864" s="176"/>
      <c r="CE864" s="176"/>
      <c r="CF864" s="176"/>
      <c r="CG864" s="176"/>
      <c r="CH864" s="176"/>
      <c r="CI864" s="176"/>
      <c r="CJ864" s="176"/>
      <c r="CK864" s="176"/>
      <c r="CL864" s="176"/>
      <c r="CM864" s="176"/>
      <c r="CN864" s="176"/>
      <c r="CO864" s="176"/>
      <c r="CP864" s="176"/>
      <c r="CQ864" s="176"/>
      <c r="CR864" s="176"/>
      <c r="CS864" s="176"/>
      <c r="CT864" s="176"/>
      <c r="CU864" s="176"/>
      <c r="CV864" s="176"/>
      <c r="CW864" s="176"/>
    </row>
    <row r="865" spans="1:101" s="179" customFormat="1" ht="20.100000000000001" customHeight="1">
      <c r="A865" s="657">
        <f t="shared" si="192"/>
        <v>822</v>
      </c>
      <c r="B865" s="196" t="str">
        <f t="shared" si="187"/>
        <v>Swansea Bay UHB</v>
      </c>
      <c r="C865" s="89"/>
      <c r="D865" s="89"/>
      <c r="E865" s="89"/>
      <c r="F865" s="89"/>
      <c r="G865" s="89"/>
      <c r="H865" s="197">
        <f t="shared" si="188"/>
        <v>0</v>
      </c>
      <c r="I865" s="197"/>
      <c r="J865" s="89"/>
      <c r="K865" s="90"/>
      <c r="L865" s="90"/>
      <c r="M865" s="89"/>
      <c r="N865" s="89"/>
      <c r="O865" s="89"/>
      <c r="P865" s="89"/>
      <c r="Q865" s="89"/>
      <c r="R865" s="122"/>
      <c r="S865" s="122"/>
      <c r="T865" s="122"/>
      <c r="U865" s="123"/>
      <c r="V865" s="123"/>
      <c r="W865" s="123"/>
      <c r="X865" s="122"/>
      <c r="Y865" s="122"/>
      <c r="Z865" s="122"/>
      <c r="AA865" s="122"/>
      <c r="AB865" s="122"/>
      <c r="AC865" s="122"/>
      <c r="AD865" s="197">
        <f t="shared" si="181"/>
        <v>0</v>
      </c>
      <c r="AE865" s="196" t="str">
        <f t="shared" si="193"/>
        <v/>
      </c>
      <c r="AF865" s="196" t="str">
        <f t="shared" si="182"/>
        <v/>
      </c>
      <c r="AG865" s="196" t="str">
        <f t="shared" si="183"/>
        <v/>
      </c>
      <c r="AH865" s="196" t="str">
        <f t="shared" si="184"/>
        <v/>
      </c>
      <c r="AI865" s="196" t="str">
        <f t="shared" si="185"/>
        <v/>
      </c>
      <c r="AJ865" s="196" t="str">
        <f t="shared" si="186"/>
        <v/>
      </c>
      <c r="AK865" s="196" t="str">
        <f t="shared" si="189"/>
        <v/>
      </c>
      <c r="AL865" s="196" t="str">
        <f t="shared" si="190"/>
        <v/>
      </c>
      <c r="AM865" s="176"/>
      <c r="AN865" s="176">
        <f t="shared" si="191"/>
        <v>0</v>
      </c>
      <c r="AO865" s="176"/>
      <c r="AP865" s="176"/>
      <c r="AQ865" s="176"/>
      <c r="AR865" s="176"/>
      <c r="AS865" s="176"/>
      <c r="AT865" s="176"/>
      <c r="AU865" s="176"/>
      <c r="AV865" s="176"/>
      <c r="AW865" s="176"/>
      <c r="AX865" s="176"/>
      <c r="AY865" s="176"/>
      <c r="AZ865" s="176"/>
      <c r="BA865" s="176"/>
      <c r="BB865" s="176"/>
      <c r="BC865" s="176"/>
      <c r="BD865" s="176"/>
      <c r="BE865" s="176"/>
      <c r="BF865" s="176"/>
      <c r="BG865" s="176"/>
      <c r="BH865" s="176"/>
      <c r="BI865" s="176"/>
      <c r="BJ865" s="176"/>
      <c r="BK865" s="176"/>
      <c r="BL865" s="176"/>
      <c r="BM865" s="176"/>
      <c r="BN865" s="176"/>
      <c r="BO865" s="176"/>
      <c r="BP865" s="176"/>
      <c r="BQ865" s="176"/>
      <c r="BR865" s="176"/>
      <c r="BS865" s="176"/>
      <c r="BT865" s="176"/>
      <c r="BU865" s="176"/>
      <c r="BV865" s="176"/>
      <c r="BW865" s="176"/>
      <c r="BX865" s="176"/>
      <c r="BY865" s="176"/>
      <c r="BZ865" s="176"/>
      <c r="CA865" s="176"/>
      <c r="CB865" s="176"/>
      <c r="CC865" s="176"/>
      <c r="CD865" s="176"/>
      <c r="CE865" s="176"/>
      <c r="CF865" s="176"/>
      <c r="CG865" s="176"/>
      <c r="CH865" s="176"/>
      <c r="CI865" s="176"/>
      <c r="CJ865" s="176"/>
      <c r="CK865" s="176"/>
      <c r="CL865" s="176"/>
      <c r="CM865" s="176"/>
      <c r="CN865" s="176"/>
      <c r="CO865" s="176"/>
      <c r="CP865" s="176"/>
      <c r="CQ865" s="176"/>
      <c r="CR865" s="176"/>
      <c r="CS865" s="176"/>
      <c r="CT865" s="176"/>
      <c r="CU865" s="176"/>
      <c r="CV865" s="176"/>
      <c r="CW865" s="176"/>
    </row>
    <row r="866" spans="1:101" s="179" customFormat="1" ht="20.100000000000001" customHeight="1">
      <c r="A866" s="657">
        <f t="shared" si="192"/>
        <v>823</v>
      </c>
      <c r="B866" s="196" t="str">
        <f t="shared" si="187"/>
        <v>Swansea Bay UHB</v>
      </c>
      <c r="C866" s="89"/>
      <c r="D866" s="89"/>
      <c r="E866" s="89"/>
      <c r="F866" s="89"/>
      <c r="G866" s="89"/>
      <c r="H866" s="197">
        <f t="shared" si="188"/>
        <v>0</v>
      </c>
      <c r="I866" s="197"/>
      <c r="J866" s="89"/>
      <c r="K866" s="90"/>
      <c r="L866" s="90"/>
      <c r="M866" s="89"/>
      <c r="N866" s="89"/>
      <c r="O866" s="89"/>
      <c r="P866" s="89"/>
      <c r="Q866" s="89"/>
      <c r="R866" s="122"/>
      <c r="S866" s="122"/>
      <c r="T866" s="122"/>
      <c r="U866" s="123"/>
      <c r="V866" s="123"/>
      <c r="W866" s="123"/>
      <c r="X866" s="122"/>
      <c r="Y866" s="122"/>
      <c r="Z866" s="122"/>
      <c r="AA866" s="122"/>
      <c r="AB866" s="122"/>
      <c r="AC866" s="122"/>
      <c r="AD866" s="197">
        <f t="shared" si="181"/>
        <v>0</v>
      </c>
      <c r="AE866" s="196" t="str">
        <f t="shared" si="193"/>
        <v/>
      </c>
      <c r="AF866" s="196" t="str">
        <f t="shared" si="182"/>
        <v/>
      </c>
      <c r="AG866" s="196" t="str">
        <f t="shared" si="183"/>
        <v/>
      </c>
      <c r="AH866" s="196" t="str">
        <f t="shared" si="184"/>
        <v/>
      </c>
      <c r="AI866" s="196" t="str">
        <f t="shared" si="185"/>
        <v/>
      </c>
      <c r="AJ866" s="196" t="str">
        <f t="shared" si="186"/>
        <v/>
      </c>
      <c r="AK866" s="196" t="str">
        <f t="shared" si="189"/>
        <v/>
      </c>
      <c r="AL866" s="196" t="str">
        <f t="shared" si="190"/>
        <v/>
      </c>
      <c r="AM866" s="176"/>
      <c r="AN866" s="176">
        <f t="shared" si="191"/>
        <v>0</v>
      </c>
      <c r="AO866" s="176"/>
      <c r="AP866" s="176"/>
      <c r="AQ866" s="176"/>
      <c r="AR866" s="176"/>
      <c r="AS866" s="176"/>
      <c r="AT866" s="176"/>
      <c r="AU866" s="176"/>
      <c r="AV866" s="176"/>
      <c r="AW866" s="176"/>
      <c r="AX866" s="176"/>
      <c r="AY866" s="176"/>
      <c r="AZ866" s="176"/>
      <c r="BA866" s="176"/>
      <c r="BB866" s="176"/>
      <c r="BC866" s="176"/>
      <c r="BD866" s="176"/>
      <c r="BE866" s="176"/>
      <c r="BF866" s="176"/>
      <c r="BG866" s="176"/>
      <c r="BH866" s="176"/>
      <c r="BI866" s="176"/>
      <c r="BJ866" s="176"/>
      <c r="BK866" s="176"/>
      <c r="BL866" s="176"/>
      <c r="BM866" s="176"/>
      <c r="BN866" s="176"/>
      <c r="BO866" s="176"/>
      <c r="BP866" s="176"/>
      <c r="BQ866" s="176"/>
      <c r="BR866" s="176"/>
      <c r="BS866" s="176"/>
      <c r="BT866" s="176"/>
      <c r="BU866" s="176"/>
      <c r="BV866" s="176"/>
      <c r="BW866" s="176"/>
      <c r="BX866" s="176"/>
      <c r="BY866" s="176"/>
      <c r="BZ866" s="176"/>
      <c r="CA866" s="176"/>
      <c r="CB866" s="176"/>
      <c r="CC866" s="176"/>
      <c r="CD866" s="176"/>
      <c r="CE866" s="176"/>
      <c r="CF866" s="176"/>
      <c r="CG866" s="176"/>
      <c r="CH866" s="176"/>
      <c r="CI866" s="176"/>
      <c r="CJ866" s="176"/>
      <c r="CK866" s="176"/>
      <c r="CL866" s="176"/>
      <c r="CM866" s="176"/>
      <c r="CN866" s="176"/>
      <c r="CO866" s="176"/>
      <c r="CP866" s="176"/>
      <c r="CQ866" s="176"/>
      <c r="CR866" s="176"/>
      <c r="CS866" s="176"/>
      <c r="CT866" s="176"/>
      <c r="CU866" s="176"/>
      <c r="CV866" s="176"/>
      <c r="CW866" s="176"/>
    </row>
    <row r="867" spans="1:101" s="179" customFormat="1" ht="20.100000000000001" customHeight="1">
      <c r="A867" s="657">
        <f t="shared" si="192"/>
        <v>824</v>
      </c>
      <c r="B867" s="196" t="str">
        <f t="shared" si="187"/>
        <v>Swansea Bay UHB</v>
      </c>
      <c r="C867" s="89"/>
      <c r="D867" s="89"/>
      <c r="E867" s="89"/>
      <c r="F867" s="89"/>
      <c r="G867" s="89"/>
      <c r="H867" s="197">
        <f t="shared" si="188"/>
        <v>0</v>
      </c>
      <c r="I867" s="197"/>
      <c r="J867" s="89"/>
      <c r="K867" s="90"/>
      <c r="L867" s="90"/>
      <c r="M867" s="89"/>
      <c r="N867" s="89"/>
      <c r="O867" s="89"/>
      <c r="P867" s="89"/>
      <c r="Q867" s="89"/>
      <c r="R867" s="122"/>
      <c r="S867" s="122"/>
      <c r="T867" s="122"/>
      <c r="U867" s="123"/>
      <c r="V867" s="123"/>
      <c r="W867" s="123"/>
      <c r="X867" s="122"/>
      <c r="Y867" s="122"/>
      <c r="Z867" s="122"/>
      <c r="AA867" s="122"/>
      <c r="AB867" s="122"/>
      <c r="AC867" s="122"/>
      <c r="AD867" s="197">
        <f t="shared" si="181"/>
        <v>0</v>
      </c>
      <c r="AE867" s="196" t="str">
        <f t="shared" si="193"/>
        <v/>
      </c>
      <c r="AF867" s="196" t="str">
        <f t="shared" si="182"/>
        <v/>
      </c>
      <c r="AG867" s="196" t="str">
        <f t="shared" si="183"/>
        <v/>
      </c>
      <c r="AH867" s="196" t="str">
        <f t="shared" si="184"/>
        <v/>
      </c>
      <c r="AI867" s="196" t="str">
        <f t="shared" si="185"/>
        <v/>
      </c>
      <c r="AJ867" s="196" t="str">
        <f t="shared" si="186"/>
        <v/>
      </c>
      <c r="AK867" s="196" t="str">
        <f t="shared" si="189"/>
        <v/>
      </c>
      <c r="AL867" s="196" t="str">
        <f t="shared" si="190"/>
        <v/>
      </c>
      <c r="AM867" s="176"/>
      <c r="AN867" s="176">
        <f t="shared" si="191"/>
        <v>0</v>
      </c>
      <c r="AO867" s="176"/>
      <c r="AP867" s="176"/>
      <c r="AQ867" s="176"/>
      <c r="AR867" s="176"/>
      <c r="AS867" s="176"/>
      <c r="AT867" s="176"/>
      <c r="AU867" s="176"/>
      <c r="AV867" s="176"/>
      <c r="AW867" s="176"/>
      <c r="AX867" s="176"/>
      <c r="AY867" s="176"/>
      <c r="AZ867" s="176"/>
      <c r="BA867" s="176"/>
      <c r="BB867" s="176"/>
      <c r="BC867" s="176"/>
      <c r="BD867" s="176"/>
      <c r="BE867" s="176"/>
      <c r="BF867" s="176"/>
      <c r="BG867" s="176"/>
      <c r="BH867" s="176"/>
      <c r="BI867" s="176"/>
      <c r="BJ867" s="176"/>
      <c r="BK867" s="176"/>
      <c r="BL867" s="176"/>
      <c r="BM867" s="176"/>
      <c r="BN867" s="176"/>
      <c r="BO867" s="176"/>
      <c r="BP867" s="176"/>
      <c r="BQ867" s="176"/>
      <c r="BR867" s="176"/>
      <c r="BS867" s="176"/>
      <c r="BT867" s="176"/>
      <c r="BU867" s="176"/>
      <c r="BV867" s="176"/>
      <c r="BW867" s="176"/>
      <c r="BX867" s="176"/>
      <c r="BY867" s="176"/>
      <c r="BZ867" s="176"/>
      <c r="CA867" s="176"/>
      <c r="CB867" s="176"/>
      <c r="CC867" s="176"/>
      <c r="CD867" s="176"/>
      <c r="CE867" s="176"/>
      <c r="CF867" s="176"/>
      <c r="CG867" s="176"/>
      <c r="CH867" s="176"/>
      <c r="CI867" s="176"/>
      <c r="CJ867" s="176"/>
      <c r="CK867" s="176"/>
      <c r="CL867" s="176"/>
      <c r="CM867" s="176"/>
      <c r="CN867" s="176"/>
      <c r="CO867" s="176"/>
      <c r="CP867" s="176"/>
      <c r="CQ867" s="176"/>
      <c r="CR867" s="176"/>
      <c r="CS867" s="176"/>
      <c r="CT867" s="176"/>
      <c r="CU867" s="176"/>
      <c r="CV867" s="176"/>
      <c r="CW867" s="176"/>
    </row>
    <row r="868" spans="1:101" s="179" customFormat="1" ht="20.100000000000001" customHeight="1">
      <c r="A868" s="657">
        <f t="shared" si="192"/>
        <v>825</v>
      </c>
      <c r="B868" s="196" t="str">
        <f t="shared" si="187"/>
        <v>Swansea Bay UHB</v>
      </c>
      <c r="C868" s="89"/>
      <c r="D868" s="89"/>
      <c r="E868" s="89"/>
      <c r="F868" s="89"/>
      <c r="G868" s="89"/>
      <c r="H868" s="197">
        <f t="shared" si="188"/>
        <v>0</v>
      </c>
      <c r="I868" s="197"/>
      <c r="J868" s="89"/>
      <c r="K868" s="90"/>
      <c r="L868" s="90"/>
      <c r="M868" s="89"/>
      <c r="N868" s="89"/>
      <c r="O868" s="89"/>
      <c r="P868" s="89"/>
      <c r="Q868" s="89"/>
      <c r="R868" s="122"/>
      <c r="S868" s="122"/>
      <c r="T868" s="122"/>
      <c r="U868" s="123"/>
      <c r="V868" s="123"/>
      <c r="W868" s="123"/>
      <c r="X868" s="122"/>
      <c r="Y868" s="122"/>
      <c r="Z868" s="122"/>
      <c r="AA868" s="122"/>
      <c r="AB868" s="122"/>
      <c r="AC868" s="122"/>
      <c r="AD868" s="197">
        <f t="shared" si="181"/>
        <v>0</v>
      </c>
      <c r="AE868" s="196" t="str">
        <f t="shared" si="193"/>
        <v/>
      </c>
      <c r="AF868" s="196" t="str">
        <f t="shared" si="182"/>
        <v/>
      </c>
      <c r="AG868" s="196" t="str">
        <f t="shared" si="183"/>
        <v/>
      </c>
      <c r="AH868" s="196" t="str">
        <f t="shared" si="184"/>
        <v/>
      </c>
      <c r="AI868" s="196" t="str">
        <f t="shared" si="185"/>
        <v/>
      </c>
      <c r="AJ868" s="196" t="str">
        <f t="shared" si="186"/>
        <v/>
      </c>
      <c r="AK868" s="196" t="str">
        <f t="shared" si="189"/>
        <v/>
      </c>
      <c r="AL868" s="196" t="str">
        <f t="shared" si="190"/>
        <v/>
      </c>
      <c r="AM868" s="176"/>
      <c r="AN868" s="176">
        <f t="shared" si="191"/>
        <v>0</v>
      </c>
      <c r="AO868" s="176"/>
      <c r="AP868" s="176"/>
      <c r="AQ868" s="176"/>
      <c r="AR868" s="176"/>
      <c r="AS868" s="176"/>
      <c r="AT868" s="176"/>
      <c r="AU868" s="176"/>
      <c r="AV868" s="176"/>
      <c r="AW868" s="176"/>
      <c r="AX868" s="176"/>
      <c r="AY868" s="176"/>
      <c r="AZ868" s="176"/>
      <c r="BA868" s="176"/>
      <c r="BB868" s="176"/>
      <c r="BC868" s="176"/>
      <c r="BD868" s="176"/>
      <c r="BE868" s="176"/>
      <c r="BF868" s="176"/>
      <c r="BG868" s="176"/>
      <c r="BH868" s="176"/>
      <c r="BI868" s="176"/>
      <c r="BJ868" s="176"/>
      <c r="BK868" s="176"/>
      <c r="BL868" s="176"/>
      <c r="BM868" s="176"/>
      <c r="BN868" s="176"/>
      <c r="BO868" s="176"/>
      <c r="BP868" s="176"/>
      <c r="BQ868" s="176"/>
      <c r="BR868" s="176"/>
      <c r="BS868" s="176"/>
      <c r="BT868" s="176"/>
      <c r="BU868" s="176"/>
      <c r="BV868" s="176"/>
      <c r="BW868" s="176"/>
      <c r="BX868" s="176"/>
      <c r="BY868" s="176"/>
      <c r="BZ868" s="176"/>
      <c r="CA868" s="176"/>
      <c r="CB868" s="176"/>
      <c r="CC868" s="176"/>
      <c r="CD868" s="176"/>
      <c r="CE868" s="176"/>
      <c r="CF868" s="176"/>
      <c r="CG868" s="176"/>
      <c r="CH868" s="176"/>
      <c r="CI868" s="176"/>
      <c r="CJ868" s="176"/>
      <c r="CK868" s="176"/>
      <c r="CL868" s="176"/>
      <c r="CM868" s="176"/>
      <c r="CN868" s="176"/>
      <c r="CO868" s="176"/>
      <c r="CP868" s="176"/>
      <c r="CQ868" s="176"/>
      <c r="CR868" s="176"/>
      <c r="CS868" s="176"/>
      <c r="CT868" s="176"/>
      <c r="CU868" s="176"/>
      <c r="CV868" s="176"/>
      <c r="CW868" s="176"/>
    </row>
    <row r="869" spans="1:101" s="179" customFormat="1" ht="20.100000000000001" customHeight="1">
      <c r="A869" s="657">
        <f t="shared" si="192"/>
        <v>826</v>
      </c>
      <c r="B869" s="196" t="str">
        <f t="shared" si="187"/>
        <v>Swansea Bay UHB</v>
      </c>
      <c r="C869" s="89"/>
      <c r="D869" s="89"/>
      <c r="E869" s="89"/>
      <c r="F869" s="89"/>
      <c r="G869" s="89"/>
      <c r="H869" s="197">
        <f t="shared" si="188"/>
        <v>0</v>
      </c>
      <c r="I869" s="197"/>
      <c r="J869" s="89"/>
      <c r="K869" s="90"/>
      <c r="L869" s="90"/>
      <c r="M869" s="89"/>
      <c r="N869" s="89"/>
      <c r="O869" s="89"/>
      <c r="P869" s="89"/>
      <c r="Q869" s="89"/>
      <c r="R869" s="122"/>
      <c r="S869" s="122"/>
      <c r="T869" s="122"/>
      <c r="U869" s="123"/>
      <c r="V869" s="123"/>
      <c r="W869" s="123"/>
      <c r="X869" s="122"/>
      <c r="Y869" s="122"/>
      <c r="Z869" s="122"/>
      <c r="AA869" s="122"/>
      <c r="AB869" s="122"/>
      <c r="AC869" s="122"/>
      <c r="AD869" s="197">
        <f t="shared" si="181"/>
        <v>0</v>
      </c>
      <c r="AE869" s="196" t="str">
        <f t="shared" si="193"/>
        <v/>
      </c>
      <c r="AF869" s="196" t="str">
        <f t="shared" si="182"/>
        <v/>
      </c>
      <c r="AG869" s="196" t="str">
        <f t="shared" si="183"/>
        <v/>
      </c>
      <c r="AH869" s="196" t="str">
        <f t="shared" si="184"/>
        <v/>
      </c>
      <c r="AI869" s="196" t="str">
        <f t="shared" si="185"/>
        <v/>
      </c>
      <c r="AJ869" s="196" t="str">
        <f t="shared" si="186"/>
        <v/>
      </c>
      <c r="AK869" s="196" t="str">
        <f t="shared" si="189"/>
        <v/>
      </c>
      <c r="AL869" s="196" t="str">
        <f t="shared" si="190"/>
        <v/>
      </c>
      <c r="AM869" s="176"/>
      <c r="AN869" s="176">
        <f t="shared" si="191"/>
        <v>0</v>
      </c>
      <c r="AO869" s="176"/>
      <c r="AP869" s="176"/>
      <c r="AQ869" s="176"/>
      <c r="AR869" s="176"/>
      <c r="AS869" s="176"/>
      <c r="AT869" s="176"/>
      <c r="AU869" s="176"/>
      <c r="AV869" s="176"/>
      <c r="AW869" s="176"/>
      <c r="AX869" s="176"/>
      <c r="AY869" s="176"/>
      <c r="AZ869" s="176"/>
      <c r="BA869" s="176"/>
      <c r="BB869" s="176"/>
      <c r="BC869" s="176"/>
      <c r="BD869" s="176"/>
      <c r="BE869" s="176"/>
      <c r="BF869" s="176"/>
      <c r="BG869" s="176"/>
      <c r="BH869" s="176"/>
      <c r="BI869" s="176"/>
      <c r="BJ869" s="176"/>
      <c r="BK869" s="176"/>
      <c r="BL869" s="176"/>
      <c r="BM869" s="176"/>
      <c r="BN869" s="176"/>
      <c r="BO869" s="176"/>
      <c r="BP869" s="176"/>
      <c r="BQ869" s="176"/>
      <c r="BR869" s="176"/>
      <c r="BS869" s="176"/>
      <c r="BT869" s="176"/>
      <c r="BU869" s="176"/>
      <c r="BV869" s="176"/>
      <c r="BW869" s="176"/>
      <c r="BX869" s="176"/>
      <c r="BY869" s="176"/>
      <c r="BZ869" s="176"/>
      <c r="CA869" s="176"/>
      <c r="CB869" s="176"/>
      <c r="CC869" s="176"/>
      <c r="CD869" s="176"/>
      <c r="CE869" s="176"/>
      <c r="CF869" s="176"/>
      <c r="CG869" s="176"/>
      <c r="CH869" s="176"/>
      <c r="CI869" s="176"/>
      <c r="CJ869" s="176"/>
      <c r="CK869" s="176"/>
      <c r="CL869" s="176"/>
      <c r="CM869" s="176"/>
      <c r="CN869" s="176"/>
      <c r="CO869" s="176"/>
      <c r="CP869" s="176"/>
      <c r="CQ869" s="176"/>
      <c r="CR869" s="176"/>
      <c r="CS869" s="176"/>
      <c r="CT869" s="176"/>
      <c r="CU869" s="176"/>
      <c r="CV869" s="176"/>
      <c r="CW869" s="176"/>
    </row>
    <row r="870" spans="1:101" s="179" customFormat="1" ht="20.100000000000001" customHeight="1">
      <c r="A870" s="657">
        <f t="shared" si="192"/>
        <v>827</v>
      </c>
      <c r="B870" s="196" t="str">
        <f t="shared" si="187"/>
        <v>Swansea Bay UHB</v>
      </c>
      <c r="C870" s="89"/>
      <c r="D870" s="89"/>
      <c r="E870" s="89"/>
      <c r="F870" s="89"/>
      <c r="G870" s="89"/>
      <c r="H870" s="197">
        <f t="shared" si="188"/>
        <v>0</v>
      </c>
      <c r="I870" s="197"/>
      <c r="J870" s="89"/>
      <c r="K870" s="90"/>
      <c r="L870" s="90"/>
      <c r="M870" s="89"/>
      <c r="N870" s="89"/>
      <c r="O870" s="89"/>
      <c r="P870" s="89"/>
      <c r="Q870" s="89"/>
      <c r="R870" s="122"/>
      <c r="S870" s="122"/>
      <c r="T870" s="122"/>
      <c r="U870" s="123"/>
      <c r="V870" s="123"/>
      <c r="W870" s="123"/>
      <c r="X870" s="122"/>
      <c r="Y870" s="122"/>
      <c r="Z870" s="122"/>
      <c r="AA870" s="122"/>
      <c r="AB870" s="122"/>
      <c r="AC870" s="122"/>
      <c r="AD870" s="197">
        <f t="shared" si="181"/>
        <v>0</v>
      </c>
      <c r="AE870" s="196" t="str">
        <f t="shared" si="193"/>
        <v/>
      </c>
      <c r="AF870" s="196" t="str">
        <f t="shared" si="182"/>
        <v/>
      </c>
      <c r="AG870" s="196" t="str">
        <f t="shared" si="183"/>
        <v/>
      </c>
      <c r="AH870" s="196" t="str">
        <f t="shared" si="184"/>
        <v/>
      </c>
      <c r="AI870" s="196" t="str">
        <f t="shared" si="185"/>
        <v/>
      </c>
      <c r="AJ870" s="196" t="str">
        <f t="shared" si="186"/>
        <v/>
      </c>
      <c r="AK870" s="196" t="str">
        <f t="shared" si="189"/>
        <v/>
      </c>
      <c r="AL870" s="196" t="str">
        <f t="shared" si="190"/>
        <v/>
      </c>
      <c r="AM870" s="176"/>
      <c r="AN870" s="176">
        <f t="shared" si="191"/>
        <v>0</v>
      </c>
      <c r="AO870" s="176"/>
      <c r="AP870" s="176"/>
      <c r="AQ870" s="176"/>
      <c r="AR870" s="176"/>
      <c r="AS870" s="176"/>
      <c r="AT870" s="176"/>
      <c r="AU870" s="176"/>
      <c r="AV870" s="176"/>
      <c r="AW870" s="176"/>
      <c r="AX870" s="176"/>
      <c r="AY870" s="176"/>
      <c r="AZ870" s="176"/>
      <c r="BA870" s="176"/>
      <c r="BB870" s="176"/>
      <c r="BC870" s="176"/>
      <c r="BD870" s="176"/>
      <c r="BE870" s="176"/>
      <c r="BF870" s="176"/>
      <c r="BG870" s="176"/>
      <c r="BH870" s="176"/>
      <c r="BI870" s="176"/>
      <c r="BJ870" s="176"/>
      <c r="BK870" s="176"/>
      <c r="BL870" s="176"/>
      <c r="BM870" s="176"/>
      <c r="BN870" s="176"/>
      <c r="BO870" s="176"/>
      <c r="BP870" s="176"/>
      <c r="BQ870" s="176"/>
      <c r="BR870" s="176"/>
      <c r="BS870" s="176"/>
      <c r="BT870" s="176"/>
      <c r="BU870" s="176"/>
      <c r="BV870" s="176"/>
      <c r="BW870" s="176"/>
      <c r="BX870" s="176"/>
      <c r="BY870" s="176"/>
      <c r="BZ870" s="176"/>
      <c r="CA870" s="176"/>
      <c r="CB870" s="176"/>
      <c r="CC870" s="176"/>
      <c r="CD870" s="176"/>
      <c r="CE870" s="176"/>
      <c r="CF870" s="176"/>
      <c r="CG870" s="176"/>
      <c r="CH870" s="176"/>
      <c r="CI870" s="176"/>
      <c r="CJ870" s="176"/>
      <c r="CK870" s="176"/>
      <c r="CL870" s="176"/>
      <c r="CM870" s="176"/>
      <c r="CN870" s="176"/>
      <c r="CO870" s="176"/>
      <c r="CP870" s="176"/>
      <c r="CQ870" s="176"/>
      <c r="CR870" s="176"/>
      <c r="CS870" s="176"/>
      <c r="CT870" s="176"/>
      <c r="CU870" s="176"/>
      <c r="CV870" s="176"/>
      <c r="CW870" s="176"/>
    </row>
    <row r="871" spans="1:101" s="179" customFormat="1" ht="20.100000000000001" customHeight="1">
      <c r="A871" s="657">
        <f t="shared" si="192"/>
        <v>828</v>
      </c>
      <c r="B871" s="196" t="str">
        <f t="shared" si="187"/>
        <v>Swansea Bay UHB</v>
      </c>
      <c r="C871" s="89"/>
      <c r="D871" s="89"/>
      <c r="E871" s="89"/>
      <c r="F871" s="89"/>
      <c r="G871" s="89"/>
      <c r="H871" s="197">
        <f t="shared" si="188"/>
        <v>0</v>
      </c>
      <c r="I871" s="197"/>
      <c r="J871" s="89"/>
      <c r="K871" s="90"/>
      <c r="L871" s="90"/>
      <c r="M871" s="89"/>
      <c r="N871" s="89"/>
      <c r="O871" s="89"/>
      <c r="P871" s="89"/>
      <c r="Q871" s="89"/>
      <c r="R871" s="122"/>
      <c r="S871" s="122"/>
      <c r="T871" s="122"/>
      <c r="U871" s="123"/>
      <c r="V871" s="123"/>
      <c r="W871" s="123"/>
      <c r="X871" s="122"/>
      <c r="Y871" s="122"/>
      <c r="Z871" s="122"/>
      <c r="AA871" s="122"/>
      <c r="AB871" s="122"/>
      <c r="AC871" s="122"/>
      <c r="AD871" s="197">
        <f t="shared" si="181"/>
        <v>0</v>
      </c>
      <c r="AE871" s="196" t="str">
        <f t="shared" si="193"/>
        <v/>
      </c>
      <c r="AF871" s="196" t="str">
        <f t="shared" si="182"/>
        <v/>
      </c>
      <c r="AG871" s="196" t="str">
        <f t="shared" si="183"/>
        <v/>
      </c>
      <c r="AH871" s="196" t="str">
        <f t="shared" si="184"/>
        <v/>
      </c>
      <c r="AI871" s="196" t="str">
        <f t="shared" si="185"/>
        <v/>
      </c>
      <c r="AJ871" s="196" t="str">
        <f t="shared" si="186"/>
        <v/>
      </c>
      <c r="AK871" s="196" t="str">
        <f t="shared" si="189"/>
        <v/>
      </c>
      <c r="AL871" s="196" t="str">
        <f t="shared" si="190"/>
        <v/>
      </c>
      <c r="AM871" s="176"/>
      <c r="AN871" s="176">
        <f t="shared" si="191"/>
        <v>0</v>
      </c>
      <c r="AO871" s="176"/>
      <c r="AP871" s="176"/>
      <c r="AQ871" s="176"/>
      <c r="AR871" s="176"/>
      <c r="AS871" s="176"/>
      <c r="AT871" s="176"/>
      <c r="AU871" s="176"/>
      <c r="AV871" s="176"/>
      <c r="AW871" s="176"/>
      <c r="AX871" s="176"/>
      <c r="AY871" s="176"/>
      <c r="AZ871" s="176"/>
      <c r="BA871" s="176"/>
      <c r="BB871" s="176"/>
      <c r="BC871" s="176"/>
      <c r="BD871" s="176"/>
      <c r="BE871" s="176"/>
      <c r="BF871" s="176"/>
      <c r="BG871" s="176"/>
      <c r="BH871" s="176"/>
      <c r="BI871" s="176"/>
      <c r="BJ871" s="176"/>
      <c r="BK871" s="176"/>
      <c r="BL871" s="176"/>
      <c r="BM871" s="176"/>
      <c r="BN871" s="176"/>
      <c r="BO871" s="176"/>
      <c r="BP871" s="176"/>
      <c r="BQ871" s="176"/>
      <c r="BR871" s="176"/>
      <c r="BS871" s="176"/>
      <c r="BT871" s="176"/>
      <c r="BU871" s="176"/>
      <c r="BV871" s="176"/>
      <c r="BW871" s="176"/>
      <c r="BX871" s="176"/>
      <c r="BY871" s="176"/>
      <c r="BZ871" s="176"/>
      <c r="CA871" s="176"/>
      <c r="CB871" s="176"/>
      <c r="CC871" s="176"/>
      <c r="CD871" s="176"/>
      <c r="CE871" s="176"/>
      <c r="CF871" s="176"/>
      <c r="CG871" s="176"/>
      <c r="CH871" s="176"/>
      <c r="CI871" s="176"/>
      <c r="CJ871" s="176"/>
      <c r="CK871" s="176"/>
      <c r="CL871" s="176"/>
      <c r="CM871" s="176"/>
      <c r="CN871" s="176"/>
      <c r="CO871" s="176"/>
      <c r="CP871" s="176"/>
      <c r="CQ871" s="176"/>
      <c r="CR871" s="176"/>
      <c r="CS871" s="176"/>
      <c r="CT871" s="176"/>
      <c r="CU871" s="176"/>
      <c r="CV871" s="176"/>
      <c r="CW871" s="176"/>
    </row>
    <row r="872" spans="1:101" s="179" customFormat="1" ht="20.100000000000001" customHeight="1">
      <c r="A872" s="657">
        <f t="shared" si="192"/>
        <v>829</v>
      </c>
      <c r="B872" s="196" t="str">
        <f t="shared" si="187"/>
        <v>Swansea Bay UHB</v>
      </c>
      <c r="C872" s="89"/>
      <c r="D872" s="89"/>
      <c r="E872" s="89"/>
      <c r="F872" s="89"/>
      <c r="G872" s="89"/>
      <c r="H872" s="197">
        <f t="shared" si="188"/>
        <v>0</v>
      </c>
      <c r="I872" s="197"/>
      <c r="J872" s="89"/>
      <c r="K872" s="90"/>
      <c r="L872" s="90"/>
      <c r="M872" s="89"/>
      <c r="N872" s="89"/>
      <c r="O872" s="89"/>
      <c r="P872" s="89"/>
      <c r="Q872" s="89"/>
      <c r="R872" s="122"/>
      <c r="S872" s="122"/>
      <c r="T872" s="122"/>
      <c r="U872" s="123"/>
      <c r="V872" s="123"/>
      <c r="W872" s="123"/>
      <c r="X872" s="122"/>
      <c r="Y872" s="122"/>
      <c r="Z872" s="122"/>
      <c r="AA872" s="122"/>
      <c r="AB872" s="122"/>
      <c r="AC872" s="122"/>
      <c r="AD872" s="197">
        <f t="shared" si="181"/>
        <v>0</v>
      </c>
      <c r="AE872" s="196" t="str">
        <f t="shared" si="193"/>
        <v/>
      </c>
      <c r="AF872" s="196" t="str">
        <f t="shared" si="182"/>
        <v/>
      </c>
      <c r="AG872" s="196" t="str">
        <f t="shared" si="183"/>
        <v/>
      </c>
      <c r="AH872" s="196" t="str">
        <f t="shared" si="184"/>
        <v/>
      </c>
      <c r="AI872" s="196" t="str">
        <f t="shared" si="185"/>
        <v/>
      </c>
      <c r="AJ872" s="196" t="str">
        <f t="shared" si="186"/>
        <v/>
      </c>
      <c r="AK872" s="196" t="str">
        <f t="shared" si="189"/>
        <v/>
      </c>
      <c r="AL872" s="196" t="str">
        <f t="shared" si="190"/>
        <v/>
      </c>
      <c r="AM872" s="176"/>
      <c r="AN872" s="176">
        <f t="shared" si="191"/>
        <v>0</v>
      </c>
      <c r="AO872" s="176"/>
      <c r="AP872" s="176"/>
      <c r="AQ872" s="176"/>
      <c r="AR872" s="176"/>
      <c r="AS872" s="176"/>
      <c r="AT872" s="176"/>
      <c r="AU872" s="176"/>
      <c r="AV872" s="176"/>
      <c r="AW872" s="176"/>
      <c r="AX872" s="176"/>
      <c r="AY872" s="176"/>
      <c r="AZ872" s="176"/>
      <c r="BA872" s="176"/>
      <c r="BB872" s="176"/>
      <c r="BC872" s="176"/>
      <c r="BD872" s="176"/>
      <c r="BE872" s="176"/>
      <c r="BF872" s="176"/>
      <c r="BG872" s="176"/>
      <c r="BH872" s="176"/>
      <c r="BI872" s="176"/>
      <c r="BJ872" s="176"/>
      <c r="BK872" s="176"/>
      <c r="BL872" s="176"/>
      <c r="BM872" s="176"/>
      <c r="BN872" s="176"/>
      <c r="BO872" s="176"/>
      <c r="BP872" s="176"/>
      <c r="BQ872" s="176"/>
      <c r="BR872" s="176"/>
      <c r="BS872" s="176"/>
      <c r="BT872" s="176"/>
      <c r="BU872" s="176"/>
      <c r="BV872" s="176"/>
      <c r="BW872" s="176"/>
      <c r="BX872" s="176"/>
      <c r="BY872" s="176"/>
      <c r="BZ872" s="176"/>
      <c r="CA872" s="176"/>
      <c r="CB872" s="176"/>
      <c r="CC872" s="176"/>
      <c r="CD872" s="176"/>
      <c r="CE872" s="176"/>
      <c r="CF872" s="176"/>
      <c r="CG872" s="176"/>
      <c r="CH872" s="176"/>
      <c r="CI872" s="176"/>
      <c r="CJ872" s="176"/>
      <c r="CK872" s="176"/>
      <c r="CL872" s="176"/>
      <c r="CM872" s="176"/>
      <c r="CN872" s="176"/>
      <c r="CO872" s="176"/>
      <c r="CP872" s="176"/>
      <c r="CQ872" s="176"/>
      <c r="CR872" s="176"/>
      <c r="CS872" s="176"/>
      <c r="CT872" s="176"/>
      <c r="CU872" s="176"/>
      <c r="CV872" s="176"/>
      <c r="CW872" s="176"/>
    </row>
    <row r="873" spans="1:101" s="179" customFormat="1" ht="20.100000000000001" customHeight="1">
      <c r="A873" s="657">
        <f t="shared" si="192"/>
        <v>830</v>
      </c>
      <c r="B873" s="196" t="str">
        <f t="shared" si="187"/>
        <v>Swansea Bay UHB</v>
      </c>
      <c r="C873" s="89"/>
      <c r="D873" s="89"/>
      <c r="E873" s="89"/>
      <c r="F873" s="89"/>
      <c r="G873" s="89"/>
      <c r="H873" s="197">
        <f t="shared" si="188"/>
        <v>0</v>
      </c>
      <c r="I873" s="197"/>
      <c r="J873" s="89"/>
      <c r="K873" s="90"/>
      <c r="L873" s="90"/>
      <c r="M873" s="89"/>
      <c r="N873" s="89"/>
      <c r="O873" s="89"/>
      <c r="P873" s="89"/>
      <c r="Q873" s="89"/>
      <c r="R873" s="122"/>
      <c r="S873" s="122"/>
      <c r="T873" s="122"/>
      <c r="U873" s="123"/>
      <c r="V873" s="123"/>
      <c r="W873" s="123"/>
      <c r="X873" s="122"/>
      <c r="Y873" s="122"/>
      <c r="Z873" s="122"/>
      <c r="AA873" s="122"/>
      <c r="AB873" s="122"/>
      <c r="AC873" s="122"/>
      <c r="AD873" s="197">
        <f t="shared" si="181"/>
        <v>0</v>
      </c>
      <c r="AE873" s="196" t="str">
        <f t="shared" si="193"/>
        <v/>
      </c>
      <c r="AF873" s="196" t="str">
        <f t="shared" si="182"/>
        <v/>
      </c>
      <c r="AG873" s="196" t="str">
        <f t="shared" si="183"/>
        <v/>
      </c>
      <c r="AH873" s="196" t="str">
        <f t="shared" si="184"/>
        <v/>
      </c>
      <c r="AI873" s="196" t="str">
        <f t="shared" si="185"/>
        <v/>
      </c>
      <c r="AJ873" s="196" t="str">
        <f t="shared" si="186"/>
        <v/>
      </c>
      <c r="AK873" s="196" t="str">
        <f t="shared" si="189"/>
        <v/>
      </c>
      <c r="AL873" s="196" t="str">
        <f t="shared" si="190"/>
        <v/>
      </c>
      <c r="AM873" s="176"/>
      <c r="AN873" s="176">
        <f t="shared" si="191"/>
        <v>0</v>
      </c>
      <c r="AO873" s="176"/>
      <c r="AP873" s="176"/>
      <c r="AQ873" s="176"/>
      <c r="AR873" s="176"/>
      <c r="AS873" s="176"/>
      <c r="AT873" s="176"/>
      <c r="AU873" s="176"/>
      <c r="AV873" s="176"/>
      <c r="AW873" s="176"/>
      <c r="AX873" s="176"/>
      <c r="AY873" s="176"/>
      <c r="AZ873" s="176"/>
      <c r="BA873" s="176"/>
      <c r="BB873" s="176"/>
      <c r="BC873" s="176"/>
      <c r="BD873" s="176"/>
      <c r="BE873" s="176"/>
      <c r="BF873" s="176"/>
      <c r="BG873" s="176"/>
      <c r="BH873" s="176"/>
      <c r="BI873" s="176"/>
      <c r="BJ873" s="176"/>
      <c r="BK873" s="176"/>
      <c r="BL873" s="176"/>
      <c r="BM873" s="176"/>
      <c r="BN873" s="176"/>
      <c r="BO873" s="176"/>
      <c r="BP873" s="176"/>
      <c r="BQ873" s="176"/>
      <c r="BR873" s="176"/>
      <c r="BS873" s="176"/>
      <c r="BT873" s="176"/>
      <c r="BU873" s="176"/>
      <c r="BV873" s="176"/>
      <c r="BW873" s="176"/>
      <c r="BX873" s="176"/>
      <c r="BY873" s="176"/>
      <c r="BZ873" s="176"/>
      <c r="CA873" s="176"/>
      <c r="CB873" s="176"/>
      <c r="CC873" s="176"/>
      <c r="CD873" s="176"/>
      <c r="CE873" s="176"/>
      <c r="CF873" s="176"/>
      <c r="CG873" s="176"/>
      <c r="CH873" s="176"/>
      <c r="CI873" s="176"/>
      <c r="CJ873" s="176"/>
      <c r="CK873" s="176"/>
      <c r="CL873" s="176"/>
      <c r="CM873" s="176"/>
      <c r="CN873" s="176"/>
      <c r="CO873" s="176"/>
      <c r="CP873" s="176"/>
      <c r="CQ873" s="176"/>
      <c r="CR873" s="176"/>
      <c r="CS873" s="176"/>
      <c r="CT873" s="176"/>
      <c r="CU873" s="176"/>
      <c r="CV873" s="176"/>
      <c r="CW873" s="176"/>
    </row>
    <row r="874" spans="1:101" s="179" customFormat="1" ht="20.100000000000001" customHeight="1">
      <c r="A874" s="657">
        <f t="shared" si="192"/>
        <v>831</v>
      </c>
      <c r="B874" s="196" t="str">
        <f t="shared" si="187"/>
        <v>Swansea Bay UHB</v>
      </c>
      <c r="C874" s="89"/>
      <c r="D874" s="89"/>
      <c r="E874" s="89"/>
      <c r="F874" s="89"/>
      <c r="G874" s="89"/>
      <c r="H874" s="197">
        <f t="shared" si="188"/>
        <v>0</v>
      </c>
      <c r="I874" s="197"/>
      <c r="J874" s="89"/>
      <c r="K874" s="90"/>
      <c r="L874" s="90"/>
      <c r="M874" s="89"/>
      <c r="N874" s="89"/>
      <c r="O874" s="89"/>
      <c r="P874" s="89"/>
      <c r="Q874" s="89"/>
      <c r="R874" s="122"/>
      <c r="S874" s="122"/>
      <c r="T874" s="122"/>
      <c r="U874" s="123"/>
      <c r="V874" s="123"/>
      <c r="W874" s="123"/>
      <c r="X874" s="122"/>
      <c r="Y874" s="122"/>
      <c r="Z874" s="122"/>
      <c r="AA874" s="122"/>
      <c r="AB874" s="122"/>
      <c r="AC874" s="122"/>
      <c r="AD874" s="197">
        <f t="shared" si="181"/>
        <v>0</v>
      </c>
      <c r="AE874" s="196" t="str">
        <f t="shared" si="193"/>
        <v/>
      </c>
      <c r="AF874" s="196" t="str">
        <f t="shared" si="182"/>
        <v/>
      </c>
      <c r="AG874" s="196" t="str">
        <f t="shared" si="183"/>
        <v/>
      </c>
      <c r="AH874" s="196" t="str">
        <f t="shared" si="184"/>
        <v/>
      </c>
      <c r="AI874" s="196" t="str">
        <f t="shared" si="185"/>
        <v/>
      </c>
      <c r="AJ874" s="196" t="str">
        <f t="shared" si="186"/>
        <v/>
      </c>
      <c r="AK874" s="196" t="str">
        <f t="shared" si="189"/>
        <v/>
      </c>
      <c r="AL874" s="196" t="str">
        <f t="shared" si="190"/>
        <v/>
      </c>
      <c r="AM874" s="176"/>
      <c r="AN874" s="176">
        <f t="shared" si="191"/>
        <v>0</v>
      </c>
      <c r="AO874" s="176"/>
      <c r="AP874" s="176"/>
      <c r="AQ874" s="176"/>
      <c r="AR874" s="176"/>
      <c r="AS874" s="176"/>
      <c r="AT874" s="176"/>
      <c r="AU874" s="176"/>
      <c r="AV874" s="176"/>
      <c r="AW874" s="176"/>
      <c r="AX874" s="176"/>
      <c r="AY874" s="176"/>
      <c r="AZ874" s="176"/>
      <c r="BA874" s="176"/>
      <c r="BB874" s="176"/>
      <c r="BC874" s="176"/>
      <c r="BD874" s="176"/>
      <c r="BE874" s="176"/>
      <c r="BF874" s="176"/>
      <c r="BG874" s="176"/>
      <c r="BH874" s="176"/>
      <c r="BI874" s="176"/>
      <c r="BJ874" s="176"/>
      <c r="BK874" s="176"/>
      <c r="BL874" s="176"/>
      <c r="BM874" s="176"/>
      <c r="BN874" s="176"/>
      <c r="BO874" s="176"/>
      <c r="BP874" s="176"/>
      <c r="BQ874" s="176"/>
      <c r="BR874" s="176"/>
      <c r="BS874" s="176"/>
      <c r="BT874" s="176"/>
      <c r="BU874" s="176"/>
      <c r="BV874" s="176"/>
      <c r="BW874" s="176"/>
      <c r="BX874" s="176"/>
      <c r="BY874" s="176"/>
      <c r="BZ874" s="176"/>
      <c r="CA874" s="176"/>
      <c r="CB874" s="176"/>
      <c r="CC874" s="176"/>
      <c r="CD874" s="176"/>
      <c r="CE874" s="176"/>
      <c r="CF874" s="176"/>
      <c r="CG874" s="176"/>
      <c r="CH874" s="176"/>
      <c r="CI874" s="176"/>
      <c r="CJ874" s="176"/>
      <c r="CK874" s="176"/>
      <c r="CL874" s="176"/>
      <c r="CM874" s="176"/>
      <c r="CN874" s="176"/>
      <c r="CO874" s="176"/>
      <c r="CP874" s="176"/>
      <c r="CQ874" s="176"/>
      <c r="CR874" s="176"/>
      <c r="CS874" s="176"/>
      <c r="CT874" s="176"/>
      <c r="CU874" s="176"/>
      <c r="CV874" s="176"/>
      <c r="CW874" s="176"/>
    </row>
    <row r="875" spans="1:101" s="179" customFormat="1" ht="20.100000000000001" customHeight="1">
      <c r="A875" s="657">
        <f t="shared" si="192"/>
        <v>832</v>
      </c>
      <c r="B875" s="196" t="str">
        <f t="shared" si="187"/>
        <v>Swansea Bay UHB</v>
      </c>
      <c r="C875" s="89"/>
      <c r="D875" s="89"/>
      <c r="E875" s="89"/>
      <c r="F875" s="89"/>
      <c r="G875" s="89"/>
      <c r="H875" s="197">
        <f t="shared" si="188"/>
        <v>0</v>
      </c>
      <c r="I875" s="197"/>
      <c r="J875" s="89"/>
      <c r="K875" s="90"/>
      <c r="L875" s="90"/>
      <c r="M875" s="89"/>
      <c r="N875" s="89"/>
      <c r="O875" s="89"/>
      <c r="P875" s="89"/>
      <c r="Q875" s="89"/>
      <c r="R875" s="122"/>
      <c r="S875" s="122"/>
      <c r="T875" s="122"/>
      <c r="U875" s="123"/>
      <c r="V875" s="123"/>
      <c r="W875" s="123"/>
      <c r="X875" s="122"/>
      <c r="Y875" s="122"/>
      <c r="Z875" s="122"/>
      <c r="AA875" s="122"/>
      <c r="AB875" s="122"/>
      <c r="AC875" s="122"/>
      <c r="AD875" s="197">
        <f t="shared" si="181"/>
        <v>0</v>
      </c>
      <c r="AE875" s="196" t="str">
        <f t="shared" si="193"/>
        <v/>
      </c>
      <c r="AF875" s="196" t="str">
        <f t="shared" si="182"/>
        <v/>
      </c>
      <c r="AG875" s="196" t="str">
        <f t="shared" si="183"/>
        <v/>
      </c>
      <c r="AH875" s="196" t="str">
        <f t="shared" si="184"/>
        <v/>
      </c>
      <c r="AI875" s="196" t="str">
        <f t="shared" si="185"/>
        <v/>
      </c>
      <c r="AJ875" s="196" t="str">
        <f t="shared" si="186"/>
        <v/>
      </c>
      <c r="AK875" s="196" t="str">
        <f t="shared" si="189"/>
        <v/>
      </c>
      <c r="AL875" s="196" t="str">
        <f t="shared" si="190"/>
        <v/>
      </c>
      <c r="AM875" s="176"/>
      <c r="AN875" s="176">
        <f t="shared" si="191"/>
        <v>0</v>
      </c>
      <c r="AO875" s="176"/>
      <c r="AP875" s="176"/>
      <c r="AQ875" s="176"/>
      <c r="AR875" s="176"/>
      <c r="AS875" s="176"/>
      <c r="AT875" s="176"/>
      <c r="AU875" s="176"/>
      <c r="AV875" s="176"/>
      <c r="AW875" s="176"/>
      <c r="AX875" s="176"/>
      <c r="AY875" s="176"/>
      <c r="AZ875" s="176"/>
      <c r="BA875" s="176"/>
      <c r="BB875" s="176"/>
      <c r="BC875" s="176"/>
      <c r="BD875" s="176"/>
      <c r="BE875" s="176"/>
      <c r="BF875" s="176"/>
      <c r="BG875" s="176"/>
      <c r="BH875" s="176"/>
      <c r="BI875" s="176"/>
      <c r="BJ875" s="176"/>
      <c r="BK875" s="176"/>
      <c r="BL875" s="176"/>
      <c r="BM875" s="176"/>
      <c r="BN875" s="176"/>
      <c r="BO875" s="176"/>
      <c r="BP875" s="176"/>
      <c r="BQ875" s="176"/>
      <c r="BR875" s="176"/>
      <c r="BS875" s="176"/>
      <c r="BT875" s="176"/>
      <c r="BU875" s="176"/>
      <c r="BV875" s="176"/>
      <c r="BW875" s="176"/>
      <c r="BX875" s="176"/>
      <c r="BY875" s="176"/>
      <c r="BZ875" s="176"/>
      <c r="CA875" s="176"/>
      <c r="CB875" s="176"/>
      <c r="CC875" s="176"/>
      <c r="CD875" s="176"/>
      <c r="CE875" s="176"/>
      <c r="CF875" s="176"/>
      <c r="CG875" s="176"/>
      <c r="CH875" s="176"/>
      <c r="CI875" s="176"/>
      <c r="CJ875" s="176"/>
      <c r="CK875" s="176"/>
      <c r="CL875" s="176"/>
      <c r="CM875" s="176"/>
      <c r="CN875" s="176"/>
      <c r="CO875" s="176"/>
      <c r="CP875" s="176"/>
      <c r="CQ875" s="176"/>
      <c r="CR875" s="176"/>
      <c r="CS875" s="176"/>
      <c r="CT875" s="176"/>
      <c r="CU875" s="176"/>
      <c r="CV875" s="176"/>
      <c r="CW875" s="176"/>
    </row>
    <row r="876" spans="1:101" s="179" customFormat="1" ht="20.100000000000001" customHeight="1">
      <c r="A876" s="657">
        <f t="shared" si="192"/>
        <v>833</v>
      </c>
      <c r="B876" s="196" t="str">
        <f t="shared" si="187"/>
        <v>Swansea Bay UHB</v>
      </c>
      <c r="C876" s="89"/>
      <c r="D876" s="89"/>
      <c r="E876" s="89"/>
      <c r="F876" s="89"/>
      <c r="G876" s="89"/>
      <c r="H876" s="197">
        <f t="shared" si="188"/>
        <v>0</v>
      </c>
      <c r="I876" s="197"/>
      <c r="J876" s="89"/>
      <c r="K876" s="90"/>
      <c r="L876" s="90"/>
      <c r="M876" s="89"/>
      <c r="N876" s="89"/>
      <c r="O876" s="89"/>
      <c r="P876" s="89"/>
      <c r="Q876" s="89"/>
      <c r="R876" s="122"/>
      <c r="S876" s="122"/>
      <c r="T876" s="122"/>
      <c r="U876" s="123"/>
      <c r="V876" s="123"/>
      <c r="W876" s="123"/>
      <c r="X876" s="122"/>
      <c r="Y876" s="122"/>
      <c r="Z876" s="122"/>
      <c r="AA876" s="122"/>
      <c r="AB876" s="122"/>
      <c r="AC876" s="122"/>
      <c r="AD876" s="197">
        <f t="shared" ref="AD876:AD939" si="194">SUM(R876:AC876)</f>
        <v>0</v>
      </c>
      <c r="AE876" s="196" t="str">
        <f t="shared" si="193"/>
        <v/>
      </c>
      <c r="AF876" s="196" t="str">
        <f t="shared" ref="AF876:AF939" si="195">IF(COUNTIF($E$44:$E$1518,E876)&gt;1,"ERROR","")</f>
        <v/>
      </c>
      <c r="AG876" s="196" t="str">
        <f t="shared" ref="AG876:AG939" si="196">IF(AND(OR(P876=$CR$1,P876=$CR$3),Q876=""),"ERROR","")</f>
        <v/>
      </c>
      <c r="AH876" s="196" t="str">
        <f t="shared" ref="AH876:AH939" si="197">IF(AND(OR(P876=$CR$2),Q876&lt;&gt;""),"ERROR","")</f>
        <v/>
      </c>
      <c r="AI876" s="196" t="str">
        <f t="shared" ref="AI876:AI939" si="198">IF(AND(G876=$CA$1,H876&gt;J876),"ERROR","")</f>
        <v/>
      </c>
      <c r="AJ876" s="196" t="str">
        <f t="shared" ref="AJ876:AJ939" si="199">IF(AND(G876=$CA$2,J876&gt;0),"ERROR","")</f>
        <v/>
      </c>
      <c r="AK876" s="196" t="str">
        <f t="shared" si="189"/>
        <v/>
      </c>
      <c r="AL876" s="196" t="str">
        <f t="shared" si="190"/>
        <v/>
      </c>
      <c r="AM876" s="176"/>
      <c r="AN876" s="176">
        <f t="shared" si="191"/>
        <v>0</v>
      </c>
      <c r="AO876" s="176"/>
      <c r="AP876" s="176"/>
      <c r="AQ876" s="176"/>
      <c r="AR876" s="176"/>
      <c r="AS876" s="176"/>
      <c r="AT876" s="176"/>
      <c r="AU876" s="176"/>
      <c r="AV876" s="176"/>
      <c r="AW876" s="176"/>
      <c r="AX876" s="176"/>
      <c r="AY876" s="176"/>
      <c r="AZ876" s="176"/>
      <c r="BA876" s="176"/>
      <c r="BB876" s="176"/>
      <c r="BC876" s="176"/>
      <c r="BD876" s="176"/>
      <c r="BE876" s="176"/>
      <c r="BF876" s="176"/>
      <c r="BG876" s="176"/>
      <c r="BH876" s="176"/>
      <c r="BI876" s="176"/>
      <c r="BJ876" s="176"/>
      <c r="BK876" s="176"/>
      <c r="BL876" s="176"/>
      <c r="BM876" s="176"/>
      <c r="BN876" s="176"/>
      <c r="BO876" s="176"/>
      <c r="BP876" s="176"/>
      <c r="BQ876" s="176"/>
      <c r="BR876" s="176"/>
      <c r="BS876" s="176"/>
      <c r="BT876" s="176"/>
      <c r="BU876" s="176"/>
      <c r="BV876" s="176"/>
      <c r="BW876" s="176"/>
      <c r="BX876" s="176"/>
      <c r="BY876" s="176"/>
      <c r="BZ876" s="176"/>
      <c r="CA876" s="176"/>
      <c r="CB876" s="176"/>
      <c r="CC876" s="176"/>
      <c r="CD876" s="176"/>
      <c r="CE876" s="176"/>
      <c r="CF876" s="176"/>
      <c r="CG876" s="176"/>
      <c r="CH876" s="176"/>
      <c r="CI876" s="176"/>
      <c r="CJ876" s="176"/>
      <c r="CK876" s="176"/>
      <c r="CL876" s="176"/>
      <c r="CM876" s="176"/>
      <c r="CN876" s="176"/>
      <c r="CO876" s="176"/>
      <c r="CP876" s="176"/>
      <c r="CQ876" s="176"/>
      <c r="CR876" s="176"/>
      <c r="CS876" s="176"/>
      <c r="CT876" s="176"/>
      <c r="CU876" s="176"/>
      <c r="CV876" s="176"/>
      <c r="CW876" s="176"/>
    </row>
    <row r="877" spans="1:101" s="179" customFormat="1" ht="20.100000000000001" customHeight="1">
      <c r="A877" s="657">
        <f t="shared" si="192"/>
        <v>834</v>
      </c>
      <c r="B877" s="196" t="str">
        <f t="shared" ref="B877:B940" si="200">$B$2</f>
        <v>Swansea Bay UHB</v>
      </c>
      <c r="C877" s="89"/>
      <c r="D877" s="89"/>
      <c r="E877" s="89"/>
      <c r="F877" s="89"/>
      <c r="G877" s="89"/>
      <c r="H877" s="197">
        <f t="shared" ref="H877:H940" si="201">AD877</f>
        <v>0</v>
      </c>
      <c r="I877" s="197"/>
      <c r="J877" s="89"/>
      <c r="K877" s="90"/>
      <c r="L877" s="90"/>
      <c r="M877" s="89"/>
      <c r="N877" s="89"/>
      <c r="O877" s="89"/>
      <c r="P877" s="89"/>
      <c r="Q877" s="89"/>
      <c r="R877" s="122"/>
      <c r="S877" s="122"/>
      <c r="T877" s="122"/>
      <c r="U877" s="123"/>
      <c r="V877" s="123"/>
      <c r="W877" s="123"/>
      <c r="X877" s="122"/>
      <c r="Y877" s="122"/>
      <c r="Z877" s="122"/>
      <c r="AA877" s="122"/>
      <c r="AB877" s="122"/>
      <c r="AC877" s="122"/>
      <c r="AD877" s="197">
        <f t="shared" si="194"/>
        <v>0</v>
      </c>
      <c r="AE877" s="196" t="str">
        <f t="shared" si="193"/>
        <v/>
      </c>
      <c r="AF877" s="196" t="str">
        <f t="shared" si="195"/>
        <v/>
      </c>
      <c r="AG877" s="196" t="str">
        <f t="shared" si="196"/>
        <v/>
      </c>
      <c r="AH877" s="196" t="str">
        <f t="shared" si="197"/>
        <v/>
      </c>
      <c r="AI877" s="196" t="str">
        <f t="shared" si="198"/>
        <v/>
      </c>
      <c r="AJ877" s="196" t="str">
        <f t="shared" si="199"/>
        <v/>
      </c>
      <c r="AK877" s="196" t="str">
        <f t="shared" ref="AK877:AK940" si="202">IF(K877="","",IF(OR(K877&lt;DATEVALUE("01/04/23"),K877&gt;DATEVALUE("31/03/24")),"ERROR",""))</f>
        <v/>
      </c>
      <c r="AL877" s="196" t="str">
        <f t="shared" ref="AL877:AL940" si="203">IF(L877="","",IF(OR(L877&lt;DATEVALUE("01/04/23"),L877&gt;DATEVALUE("31/03/24")),"ERROR",""))</f>
        <v/>
      </c>
      <c r="AM877" s="176"/>
      <c r="AN877" s="176">
        <f t="shared" ref="AN877:AN940" si="204">COUNTIFS(AE877:AL877,"Error")</f>
        <v>0</v>
      </c>
      <c r="AO877" s="176"/>
      <c r="AP877" s="176"/>
      <c r="AQ877" s="176"/>
      <c r="AR877" s="176"/>
      <c r="AS877" s="176"/>
      <c r="AT877" s="176"/>
      <c r="AU877" s="176"/>
      <c r="AV877" s="176"/>
      <c r="AW877" s="176"/>
      <c r="AX877" s="176"/>
      <c r="AY877" s="176"/>
      <c r="AZ877" s="176"/>
      <c r="BA877" s="176"/>
      <c r="BB877" s="176"/>
      <c r="BC877" s="176"/>
      <c r="BD877" s="176"/>
      <c r="BE877" s="176"/>
      <c r="BF877" s="176"/>
      <c r="BG877" s="176"/>
      <c r="BH877" s="176"/>
      <c r="BI877" s="176"/>
      <c r="BJ877" s="176"/>
      <c r="BK877" s="176"/>
      <c r="BL877" s="176"/>
      <c r="BM877" s="176"/>
      <c r="BN877" s="176"/>
      <c r="BO877" s="176"/>
      <c r="BP877" s="176"/>
      <c r="BQ877" s="176"/>
      <c r="BR877" s="176"/>
      <c r="BS877" s="176"/>
      <c r="BT877" s="176"/>
      <c r="BU877" s="176"/>
      <c r="BV877" s="176"/>
      <c r="BW877" s="176"/>
      <c r="BX877" s="176"/>
      <c r="BY877" s="176"/>
      <c r="BZ877" s="176"/>
      <c r="CA877" s="176"/>
      <c r="CB877" s="176"/>
      <c r="CC877" s="176"/>
      <c r="CD877" s="176"/>
      <c r="CE877" s="176"/>
      <c r="CF877" s="176"/>
      <c r="CG877" s="176"/>
      <c r="CH877" s="176"/>
      <c r="CI877" s="176"/>
      <c r="CJ877" s="176"/>
      <c r="CK877" s="176"/>
      <c r="CL877" s="176"/>
      <c r="CM877" s="176"/>
      <c r="CN877" s="176"/>
      <c r="CO877" s="176"/>
      <c r="CP877" s="176"/>
      <c r="CQ877" s="176"/>
      <c r="CR877" s="176"/>
      <c r="CS877" s="176"/>
      <c r="CT877" s="176"/>
      <c r="CU877" s="176"/>
      <c r="CV877" s="176"/>
      <c r="CW877" s="176"/>
    </row>
    <row r="878" spans="1:101" s="179" customFormat="1" ht="20.100000000000001" customHeight="1">
      <c r="A878" s="657">
        <f t="shared" ref="A878:A941" si="205">+A877+1</f>
        <v>835</v>
      </c>
      <c r="B878" s="196" t="str">
        <f t="shared" si="200"/>
        <v>Swansea Bay UHB</v>
      </c>
      <c r="C878" s="89"/>
      <c r="D878" s="89"/>
      <c r="E878" s="89"/>
      <c r="F878" s="89"/>
      <c r="G878" s="89"/>
      <c r="H878" s="197">
        <f t="shared" si="201"/>
        <v>0</v>
      </c>
      <c r="I878" s="197"/>
      <c r="J878" s="89"/>
      <c r="K878" s="90"/>
      <c r="L878" s="90"/>
      <c r="M878" s="89"/>
      <c r="N878" s="89"/>
      <c r="O878" s="89"/>
      <c r="P878" s="89"/>
      <c r="Q878" s="89"/>
      <c r="R878" s="122"/>
      <c r="S878" s="122"/>
      <c r="T878" s="122"/>
      <c r="U878" s="123"/>
      <c r="V878" s="123"/>
      <c r="W878" s="123"/>
      <c r="X878" s="122"/>
      <c r="Y878" s="122"/>
      <c r="Z878" s="122"/>
      <c r="AA878" s="122"/>
      <c r="AB878" s="122"/>
      <c r="AC878" s="122"/>
      <c r="AD878" s="197">
        <f t="shared" si="194"/>
        <v>0</v>
      </c>
      <c r="AE878" s="196" t="str">
        <f t="shared" ref="AE878:AE941" si="206">IF(AND(H878&gt;0,P878&lt;&gt;"Income Generation"),IF(AND(C878&lt;&gt;"",D878&lt;&gt;"",E878&lt;&gt;"",F878&lt;&gt;"",G878&lt;&gt;"",K878&lt;&gt;"",L878&lt;&gt;"",M878&lt;&gt;"",N878&lt;&gt;"",O878&lt;&gt;"",P878&lt;&gt;"",Q878&lt;&gt;""),"","ERROR"),"")</f>
        <v/>
      </c>
      <c r="AF878" s="196" t="str">
        <f t="shared" si="195"/>
        <v/>
      </c>
      <c r="AG878" s="196" t="str">
        <f t="shared" si="196"/>
        <v/>
      </c>
      <c r="AH878" s="196" t="str">
        <f t="shared" si="197"/>
        <v/>
      </c>
      <c r="AI878" s="196" t="str">
        <f t="shared" si="198"/>
        <v/>
      </c>
      <c r="AJ878" s="196" t="str">
        <f t="shared" si="199"/>
        <v/>
      </c>
      <c r="AK878" s="196" t="str">
        <f t="shared" si="202"/>
        <v/>
      </c>
      <c r="AL878" s="196" t="str">
        <f t="shared" si="203"/>
        <v/>
      </c>
      <c r="AM878" s="176"/>
      <c r="AN878" s="176">
        <f t="shared" si="204"/>
        <v>0</v>
      </c>
      <c r="AO878" s="176"/>
      <c r="AP878" s="176"/>
      <c r="AQ878" s="176"/>
      <c r="AR878" s="176"/>
      <c r="AS878" s="176"/>
      <c r="AT878" s="176"/>
      <c r="AU878" s="176"/>
      <c r="AV878" s="176"/>
      <c r="AW878" s="176"/>
      <c r="AX878" s="176"/>
      <c r="AY878" s="176"/>
      <c r="AZ878" s="176"/>
      <c r="BA878" s="176"/>
      <c r="BB878" s="176"/>
      <c r="BC878" s="176"/>
      <c r="BD878" s="176"/>
      <c r="BE878" s="176"/>
      <c r="BF878" s="176"/>
      <c r="BG878" s="176"/>
      <c r="BH878" s="176"/>
      <c r="BI878" s="176"/>
      <c r="BJ878" s="176"/>
      <c r="BK878" s="176"/>
      <c r="BL878" s="176"/>
      <c r="BM878" s="176"/>
      <c r="BN878" s="176"/>
      <c r="BO878" s="176"/>
      <c r="BP878" s="176"/>
      <c r="BQ878" s="176"/>
      <c r="BR878" s="176"/>
      <c r="BS878" s="176"/>
      <c r="BT878" s="176"/>
      <c r="BU878" s="176"/>
      <c r="BV878" s="176"/>
      <c r="BW878" s="176"/>
      <c r="BX878" s="176"/>
      <c r="BY878" s="176"/>
      <c r="BZ878" s="176"/>
      <c r="CA878" s="176"/>
      <c r="CB878" s="176"/>
      <c r="CC878" s="176"/>
      <c r="CD878" s="176"/>
      <c r="CE878" s="176"/>
      <c r="CF878" s="176"/>
      <c r="CG878" s="176"/>
      <c r="CH878" s="176"/>
      <c r="CI878" s="176"/>
      <c r="CJ878" s="176"/>
      <c r="CK878" s="176"/>
      <c r="CL878" s="176"/>
      <c r="CM878" s="176"/>
      <c r="CN878" s="176"/>
      <c r="CO878" s="176"/>
      <c r="CP878" s="176"/>
      <c r="CQ878" s="176"/>
      <c r="CR878" s="176"/>
      <c r="CS878" s="176"/>
      <c r="CT878" s="176"/>
      <c r="CU878" s="176"/>
      <c r="CV878" s="176"/>
      <c r="CW878" s="176"/>
    </row>
    <row r="879" spans="1:101" s="179" customFormat="1" ht="20.100000000000001" customHeight="1">
      <c r="A879" s="657">
        <f t="shared" si="205"/>
        <v>836</v>
      </c>
      <c r="B879" s="196" t="str">
        <f t="shared" si="200"/>
        <v>Swansea Bay UHB</v>
      </c>
      <c r="C879" s="89"/>
      <c r="D879" s="89"/>
      <c r="E879" s="89"/>
      <c r="F879" s="89"/>
      <c r="G879" s="89"/>
      <c r="H879" s="197">
        <f t="shared" si="201"/>
        <v>0</v>
      </c>
      <c r="I879" s="197"/>
      <c r="J879" s="89"/>
      <c r="K879" s="90"/>
      <c r="L879" s="90"/>
      <c r="M879" s="89"/>
      <c r="N879" s="89"/>
      <c r="O879" s="89"/>
      <c r="P879" s="89"/>
      <c r="Q879" s="89"/>
      <c r="R879" s="122"/>
      <c r="S879" s="122"/>
      <c r="T879" s="122"/>
      <c r="U879" s="123"/>
      <c r="V879" s="123"/>
      <c r="W879" s="123"/>
      <c r="X879" s="122"/>
      <c r="Y879" s="122"/>
      <c r="Z879" s="122"/>
      <c r="AA879" s="122"/>
      <c r="AB879" s="122"/>
      <c r="AC879" s="122"/>
      <c r="AD879" s="197">
        <f t="shared" si="194"/>
        <v>0</v>
      </c>
      <c r="AE879" s="196" t="str">
        <f t="shared" si="206"/>
        <v/>
      </c>
      <c r="AF879" s="196" t="str">
        <f t="shared" si="195"/>
        <v/>
      </c>
      <c r="AG879" s="196" t="str">
        <f t="shared" si="196"/>
        <v/>
      </c>
      <c r="AH879" s="196" t="str">
        <f t="shared" si="197"/>
        <v/>
      </c>
      <c r="AI879" s="196" t="str">
        <f t="shared" si="198"/>
        <v/>
      </c>
      <c r="AJ879" s="196" t="str">
        <f t="shared" si="199"/>
        <v/>
      </c>
      <c r="AK879" s="196" t="str">
        <f t="shared" si="202"/>
        <v/>
      </c>
      <c r="AL879" s="196" t="str">
        <f t="shared" si="203"/>
        <v/>
      </c>
      <c r="AM879" s="176"/>
      <c r="AN879" s="176">
        <f t="shared" si="204"/>
        <v>0</v>
      </c>
      <c r="AO879" s="176"/>
      <c r="AP879" s="176"/>
      <c r="AQ879" s="176"/>
      <c r="AR879" s="176"/>
      <c r="AS879" s="176"/>
      <c r="AT879" s="176"/>
      <c r="AU879" s="176"/>
      <c r="AV879" s="176"/>
      <c r="AW879" s="176"/>
      <c r="AX879" s="176"/>
      <c r="AY879" s="176"/>
      <c r="AZ879" s="176"/>
      <c r="BA879" s="176"/>
      <c r="BB879" s="176"/>
      <c r="BC879" s="176"/>
      <c r="BD879" s="176"/>
      <c r="BE879" s="176"/>
      <c r="BF879" s="176"/>
      <c r="BG879" s="176"/>
      <c r="BH879" s="176"/>
      <c r="BI879" s="176"/>
      <c r="BJ879" s="176"/>
      <c r="BK879" s="176"/>
      <c r="BL879" s="176"/>
      <c r="BM879" s="176"/>
      <c r="BN879" s="176"/>
      <c r="BO879" s="176"/>
      <c r="BP879" s="176"/>
      <c r="BQ879" s="176"/>
      <c r="BR879" s="176"/>
      <c r="BS879" s="176"/>
      <c r="BT879" s="176"/>
      <c r="BU879" s="176"/>
      <c r="BV879" s="176"/>
      <c r="BW879" s="176"/>
      <c r="BX879" s="176"/>
      <c r="BY879" s="176"/>
      <c r="BZ879" s="176"/>
      <c r="CA879" s="176"/>
      <c r="CB879" s="176"/>
      <c r="CC879" s="176"/>
      <c r="CD879" s="176"/>
      <c r="CE879" s="176"/>
      <c r="CF879" s="176"/>
      <c r="CG879" s="176"/>
      <c r="CH879" s="176"/>
      <c r="CI879" s="176"/>
      <c r="CJ879" s="176"/>
      <c r="CK879" s="176"/>
      <c r="CL879" s="176"/>
      <c r="CM879" s="176"/>
      <c r="CN879" s="176"/>
      <c r="CO879" s="176"/>
      <c r="CP879" s="176"/>
      <c r="CQ879" s="176"/>
      <c r="CR879" s="176"/>
      <c r="CS879" s="176"/>
      <c r="CT879" s="176"/>
      <c r="CU879" s="176"/>
      <c r="CV879" s="176"/>
      <c r="CW879" s="176"/>
    </row>
    <row r="880" spans="1:101" s="179" customFormat="1" ht="20.100000000000001" customHeight="1">
      <c r="A880" s="657">
        <f t="shared" si="205"/>
        <v>837</v>
      </c>
      <c r="B880" s="196" t="str">
        <f t="shared" si="200"/>
        <v>Swansea Bay UHB</v>
      </c>
      <c r="C880" s="89"/>
      <c r="D880" s="89"/>
      <c r="E880" s="89"/>
      <c r="F880" s="89"/>
      <c r="G880" s="89"/>
      <c r="H880" s="197">
        <f t="shared" si="201"/>
        <v>0</v>
      </c>
      <c r="I880" s="197"/>
      <c r="J880" s="89"/>
      <c r="K880" s="90"/>
      <c r="L880" s="90"/>
      <c r="M880" s="89"/>
      <c r="N880" s="89"/>
      <c r="O880" s="89"/>
      <c r="P880" s="89"/>
      <c r="Q880" s="89"/>
      <c r="R880" s="122"/>
      <c r="S880" s="122"/>
      <c r="T880" s="122"/>
      <c r="U880" s="123"/>
      <c r="V880" s="123"/>
      <c r="W880" s="123"/>
      <c r="X880" s="122"/>
      <c r="Y880" s="122"/>
      <c r="Z880" s="122"/>
      <c r="AA880" s="122"/>
      <c r="AB880" s="122"/>
      <c r="AC880" s="122"/>
      <c r="AD880" s="197">
        <f t="shared" si="194"/>
        <v>0</v>
      </c>
      <c r="AE880" s="196" t="str">
        <f t="shared" si="206"/>
        <v/>
      </c>
      <c r="AF880" s="196" t="str">
        <f t="shared" si="195"/>
        <v/>
      </c>
      <c r="AG880" s="196" t="str">
        <f t="shared" si="196"/>
        <v/>
      </c>
      <c r="AH880" s="196" t="str">
        <f t="shared" si="197"/>
        <v/>
      </c>
      <c r="AI880" s="196" t="str">
        <f t="shared" si="198"/>
        <v/>
      </c>
      <c r="AJ880" s="196" t="str">
        <f t="shared" si="199"/>
        <v/>
      </c>
      <c r="AK880" s="196" t="str">
        <f t="shared" si="202"/>
        <v/>
      </c>
      <c r="AL880" s="196" t="str">
        <f t="shared" si="203"/>
        <v/>
      </c>
      <c r="AM880" s="176"/>
      <c r="AN880" s="176">
        <f t="shared" si="204"/>
        <v>0</v>
      </c>
      <c r="AO880" s="176"/>
      <c r="AP880" s="176"/>
      <c r="AQ880" s="176"/>
      <c r="AR880" s="176"/>
      <c r="AS880" s="176"/>
      <c r="AT880" s="176"/>
      <c r="AU880" s="176"/>
      <c r="AV880" s="176"/>
      <c r="AW880" s="176"/>
      <c r="AX880" s="176"/>
      <c r="AY880" s="176"/>
      <c r="AZ880" s="176"/>
      <c r="BA880" s="176"/>
      <c r="BB880" s="176"/>
      <c r="BC880" s="176"/>
      <c r="BD880" s="176"/>
      <c r="BE880" s="176"/>
      <c r="BF880" s="176"/>
      <c r="BG880" s="176"/>
      <c r="BH880" s="176"/>
      <c r="BI880" s="176"/>
      <c r="BJ880" s="176"/>
      <c r="BK880" s="176"/>
      <c r="BL880" s="176"/>
      <c r="BM880" s="176"/>
      <c r="BN880" s="176"/>
      <c r="BO880" s="176"/>
      <c r="BP880" s="176"/>
      <c r="BQ880" s="176"/>
      <c r="BR880" s="176"/>
      <c r="BS880" s="176"/>
      <c r="BT880" s="176"/>
      <c r="BU880" s="176"/>
      <c r="BV880" s="176"/>
      <c r="BW880" s="176"/>
      <c r="BX880" s="176"/>
      <c r="BY880" s="176"/>
      <c r="BZ880" s="176"/>
      <c r="CA880" s="176"/>
      <c r="CB880" s="176"/>
      <c r="CC880" s="176"/>
      <c r="CD880" s="176"/>
      <c r="CE880" s="176"/>
      <c r="CF880" s="176"/>
      <c r="CG880" s="176"/>
      <c r="CH880" s="176"/>
      <c r="CI880" s="176"/>
      <c r="CJ880" s="176"/>
      <c r="CK880" s="176"/>
      <c r="CL880" s="176"/>
      <c r="CM880" s="176"/>
      <c r="CN880" s="176"/>
      <c r="CO880" s="176"/>
      <c r="CP880" s="176"/>
      <c r="CQ880" s="176"/>
      <c r="CR880" s="176"/>
      <c r="CS880" s="176"/>
      <c r="CT880" s="176"/>
      <c r="CU880" s="176"/>
      <c r="CV880" s="176"/>
      <c r="CW880" s="176"/>
    </row>
    <row r="881" spans="1:101" s="179" customFormat="1" ht="20.100000000000001" customHeight="1">
      <c r="A881" s="657">
        <f t="shared" si="205"/>
        <v>838</v>
      </c>
      <c r="B881" s="196" t="str">
        <f t="shared" si="200"/>
        <v>Swansea Bay UHB</v>
      </c>
      <c r="C881" s="89"/>
      <c r="D881" s="89"/>
      <c r="E881" s="89"/>
      <c r="F881" s="89"/>
      <c r="G881" s="89"/>
      <c r="H881" s="197">
        <f t="shared" si="201"/>
        <v>0</v>
      </c>
      <c r="I881" s="197"/>
      <c r="J881" s="89"/>
      <c r="K881" s="90"/>
      <c r="L881" s="90"/>
      <c r="M881" s="89"/>
      <c r="N881" s="89"/>
      <c r="O881" s="89"/>
      <c r="P881" s="89"/>
      <c r="Q881" s="89"/>
      <c r="R881" s="122"/>
      <c r="S881" s="122"/>
      <c r="T881" s="122"/>
      <c r="U881" s="123"/>
      <c r="V881" s="123"/>
      <c r="W881" s="123"/>
      <c r="X881" s="122"/>
      <c r="Y881" s="122"/>
      <c r="Z881" s="122"/>
      <c r="AA881" s="122"/>
      <c r="AB881" s="122"/>
      <c r="AC881" s="122"/>
      <c r="AD881" s="197">
        <f t="shared" si="194"/>
        <v>0</v>
      </c>
      <c r="AE881" s="196" t="str">
        <f t="shared" si="206"/>
        <v/>
      </c>
      <c r="AF881" s="196" t="str">
        <f t="shared" si="195"/>
        <v/>
      </c>
      <c r="AG881" s="196" t="str">
        <f t="shared" si="196"/>
        <v/>
      </c>
      <c r="AH881" s="196" t="str">
        <f t="shared" si="197"/>
        <v/>
      </c>
      <c r="AI881" s="196" t="str">
        <f t="shared" si="198"/>
        <v/>
      </c>
      <c r="AJ881" s="196" t="str">
        <f t="shared" si="199"/>
        <v/>
      </c>
      <c r="AK881" s="196" t="str">
        <f t="shared" si="202"/>
        <v/>
      </c>
      <c r="AL881" s="196" t="str">
        <f t="shared" si="203"/>
        <v/>
      </c>
      <c r="AM881" s="176"/>
      <c r="AN881" s="176">
        <f t="shared" si="204"/>
        <v>0</v>
      </c>
      <c r="AO881" s="176"/>
      <c r="AP881" s="176"/>
      <c r="AQ881" s="176"/>
      <c r="AR881" s="176"/>
      <c r="AS881" s="176"/>
      <c r="AT881" s="176"/>
      <c r="AU881" s="176"/>
      <c r="AV881" s="176"/>
      <c r="AW881" s="176"/>
      <c r="AX881" s="176"/>
      <c r="AY881" s="176"/>
      <c r="AZ881" s="176"/>
      <c r="BA881" s="176"/>
      <c r="BB881" s="176"/>
      <c r="BC881" s="176"/>
      <c r="BD881" s="176"/>
      <c r="BE881" s="176"/>
      <c r="BF881" s="176"/>
      <c r="BG881" s="176"/>
      <c r="BH881" s="176"/>
      <c r="BI881" s="176"/>
      <c r="BJ881" s="176"/>
      <c r="BK881" s="176"/>
      <c r="BL881" s="176"/>
      <c r="BM881" s="176"/>
      <c r="BN881" s="176"/>
      <c r="BO881" s="176"/>
      <c r="BP881" s="176"/>
      <c r="BQ881" s="176"/>
      <c r="BR881" s="176"/>
      <c r="BS881" s="176"/>
      <c r="BT881" s="176"/>
      <c r="BU881" s="176"/>
      <c r="BV881" s="176"/>
      <c r="BW881" s="176"/>
      <c r="BX881" s="176"/>
      <c r="BY881" s="176"/>
      <c r="BZ881" s="176"/>
      <c r="CA881" s="176"/>
      <c r="CB881" s="176"/>
      <c r="CC881" s="176"/>
      <c r="CD881" s="176"/>
      <c r="CE881" s="176"/>
      <c r="CF881" s="176"/>
      <c r="CG881" s="176"/>
      <c r="CH881" s="176"/>
      <c r="CI881" s="176"/>
      <c r="CJ881" s="176"/>
      <c r="CK881" s="176"/>
      <c r="CL881" s="176"/>
      <c r="CM881" s="176"/>
      <c r="CN881" s="176"/>
      <c r="CO881" s="176"/>
      <c r="CP881" s="176"/>
      <c r="CQ881" s="176"/>
      <c r="CR881" s="176"/>
      <c r="CS881" s="176"/>
      <c r="CT881" s="176"/>
      <c r="CU881" s="176"/>
      <c r="CV881" s="176"/>
      <c r="CW881" s="176"/>
    </row>
    <row r="882" spans="1:101" s="179" customFormat="1" ht="20.100000000000001" customHeight="1">
      <c r="A882" s="657">
        <f t="shared" si="205"/>
        <v>839</v>
      </c>
      <c r="B882" s="196" t="str">
        <f t="shared" si="200"/>
        <v>Swansea Bay UHB</v>
      </c>
      <c r="C882" s="89"/>
      <c r="D882" s="89"/>
      <c r="E882" s="89"/>
      <c r="F882" s="89"/>
      <c r="G882" s="89"/>
      <c r="H882" s="197">
        <f t="shared" si="201"/>
        <v>0</v>
      </c>
      <c r="I882" s="197"/>
      <c r="J882" s="89"/>
      <c r="K882" s="90"/>
      <c r="L882" s="90"/>
      <c r="M882" s="89"/>
      <c r="N882" s="89"/>
      <c r="O882" s="89"/>
      <c r="P882" s="89"/>
      <c r="Q882" s="89"/>
      <c r="R882" s="122"/>
      <c r="S882" s="122"/>
      <c r="T882" s="122"/>
      <c r="U882" s="123"/>
      <c r="V882" s="123"/>
      <c r="W882" s="123"/>
      <c r="X882" s="122"/>
      <c r="Y882" s="122"/>
      <c r="Z882" s="122"/>
      <c r="AA882" s="122"/>
      <c r="AB882" s="122"/>
      <c r="AC882" s="122"/>
      <c r="AD882" s="197">
        <f t="shared" si="194"/>
        <v>0</v>
      </c>
      <c r="AE882" s="196" t="str">
        <f t="shared" si="206"/>
        <v/>
      </c>
      <c r="AF882" s="196" t="str">
        <f t="shared" si="195"/>
        <v/>
      </c>
      <c r="AG882" s="196" t="str">
        <f t="shared" si="196"/>
        <v/>
      </c>
      <c r="AH882" s="196" t="str">
        <f t="shared" si="197"/>
        <v/>
      </c>
      <c r="AI882" s="196" t="str">
        <f t="shared" si="198"/>
        <v/>
      </c>
      <c r="AJ882" s="196" t="str">
        <f t="shared" si="199"/>
        <v/>
      </c>
      <c r="AK882" s="196" t="str">
        <f t="shared" si="202"/>
        <v/>
      </c>
      <c r="AL882" s="196" t="str">
        <f t="shared" si="203"/>
        <v/>
      </c>
      <c r="AM882" s="176"/>
      <c r="AN882" s="176">
        <f t="shared" si="204"/>
        <v>0</v>
      </c>
      <c r="AO882" s="176"/>
      <c r="AP882" s="176"/>
      <c r="AQ882" s="176"/>
      <c r="AR882" s="176"/>
      <c r="AS882" s="176"/>
      <c r="AT882" s="176"/>
      <c r="AU882" s="176"/>
      <c r="AV882" s="176"/>
      <c r="AW882" s="176"/>
      <c r="AX882" s="176"/>
      <c r="AY882" s="176"/>
      <c r="AZ882" s="176"/>
      <c r="BA882" s="176"/>
      <c r="BB882" s="176"/>
      <c r="BC882" s="176"/>
      <c r="BD882" s="176"/>
      <c r="BE882" s="176"/>
      <c r="BF882" s="176"/>
      <c r="BG882" s="176"/>
      <c r="BH882" s="176"/>
      <c r="BI882" s="176"/>
      <c r="BJ882" s="176"/>
      <c r="BK882" s="176"/>
      <c r="BL882" s="176"/>
      <c r="BM882" s="176"/>
      <c r="BN882" s="176"/>
      <c r="BO882" s="176"/>
      <c r="BP882" s="176"/>
      <c r="BQ882" s="176"/>
      <c r="BR882" s="176"/>
      <c r="BS882" s="176"/>
      <c r="BT882" s="176"/>
      <c r="BU882" s="176"/>
      <c r="BV882" s="176"/>
      <c r="BW882" s="176"/>
      <c r="BX882" s="176"/>
      <c r="BY882" s="176"/>
      <c r="BZ882" s="176"/>
      <c r="CA882" s="176"/>
      <c r="CB882" s="176"/>
      <c r="CC882" s="176"/>
      <c r="CD882" s="176"/>
      <c r="CE882" s="176"/>
      <c r="CF882" s="176"/>
      <c r="CG882" s="176"/>
      <c r="CH882" s="176"/>
      <c r="CI882" s="176"/>
      <c r="CJ882" s="176"/>
      <c r="CK882" s="176"/>
      <c r="CL882" s="176"/>
      <c r="CM882" s="176"/>
      <c r="CN882" s="176"/>
      <c r="CO882" s="176"/>
      <c r="CP882" s="176"/>
      <c r="CQ882" s="176"/>
      <c r="CR882" s="176"/>
      <c r="CS882" s="176"/>
      <c r="CT882" s="176"/>
      <c r="CU882" s="176"/>
      <c r="CV882" s="176"/>
      <c r="CW882" s="176"/>
    </row>
    <row r="883" spans="1:101" s="179" customFormat="1" ht="20.100000000000001" customHeight="1">
      <c r="A883" s="657">
        <f t="shared" si="205"/>
        <v>840</v>
      </c>
      <c r="B883" s="196" t="str">
        <f t="shared" si="200"/>
        <v>Swansea Bay UHB</v>
      </c>
      <c r="C883" s="89"/>
      <c r="D883" s="89"/>
      <c r="E883" s="89"/>
      <c r="F883" s="89"/>
      <c r="G883" s="89"/>
      <c r="H883" s="197">
        <f t="shared" si="201"/>
        <v>0</v>
      </c>
      <c r="I883" s="197"/>
      <c r="J883" s="89"/>
      <c r="K883" s="90"/>
      <c r="L883" s="90"/>
      <c r="M883" s="89"/>
      <c r="N883" s="89"/>
      <c r="O883" s="89"/>
      <c r="P883" s="89"/>
      <c r="Q883" s="89"/>
      <c r="R883" s="122"/>
      <c r="S883" s="122"/>
      <c r="T883" s="122"/>
      <c r="U883" s="123"/>
      <c r="V883" s="123"/>
      <c r="W883" s="123"/>
      <c r="X883" s="122"/>
      <c r="Y883" s="122"/>
      <c r="Z883" s="122"/>
      <c r="AA883" s="122"/>
      <c r="AB883" s="122"/>
      <c r="AC883" s="122"/>
      <c r="AD883" s="197">
        <f t="shared" si="194"/>
        <v>0</v>
      </c>
      <c r="AE883" s="196" t="str">
        <f t="shared" si="206"/>
        <v/>
      </c>
      <c r="AF883" s="196" t="str">
        <f t="shared" si="195"/>
        <v/>
      </c>
      <c r="AG883" s="196" t="str">
        <f t="shared" si="196"/>
        <v/>
      </c>
      <c r="AH883" s="196" t="str">
        <f t="shared" si="197"/>
        <v/>
      </c>
      <c r="AI883" s="196" t="str">
        <f t="shared" si="198"/>
        <v/>
      </c>
      <c r="AJ883" s="196" t="str">
        <f t="shared" si="199"/>
        <v/>
      </c>
      <c r="AK883" s="196" t="str">
        <f t="shared" si="202"/>
        <v/>
      </c>
      <c r="AL883" s="196" t="str">
        <f t="shared" si="203"/>
        <v/>
      </c>
      <c r="AM883" s="176"/>
      <c r="AN883" s="176">
        <f t="shared" si="204"/>
        <v>0</v>
      </c>
      <c r="AO883" s="176"/>
      <c r="AP883" s="176"/>
      <c r="AQ883" s="176"/>
      <c r="AR883" s="176"/>
      <c r="AS883" s="176"/>
      <c r="AT883" s="176"/>
      <c r="AU883" s="176"/>
      <c r="AV883" s="176"/>
      <c r="AW883" s="176"/>
      <c r="AX883" s="176"/>
      <c r="AY883" s="176"/>
      <c r="AZ883" s="176"/>
      <c r="BA883" s="176"/>
      <c r="BB883" s="176"/>
      <c r="BC883" s="176"/>
      <c r="BD883" s="176"/>
      <c r="BE883" s="176"/>
      <c r="BF883" s="176"/>
      <c r="BG883" s="176"/>
      <c r="BH883" s="176"/>
      <c r="BI883" s="176"/>
      <c r="BJ883" s="176"/>
      <c r="BK883" s="176"/>
      <c r="BL883" s="176"/>
      <c r="BM883" s="176"/>
      <c r="BN883" s="176"/>
      <c r="BO883" s="176"/>
      <c r="BP883" s="176"/>
      <c r="BQ883" s="176"/>
      <c r="BR883" s="176"/>
      <c r="BS883" s="176"/>
      <c r="BT883" s="176"/>
      <c r="BU883" s="176"/>
      <c r="BV883" s="176"/>
      <c r="BW883" s="176"/>
      <c r="BX883" s="176"/>
      <c r="BY883" s="176"/>
      <c r="BZ883" s="176"/>
      <c r="CA883" s="176"/>
      <c r="CB883" s="176"/>
      <c r="CC883" s="176"/>
      <c r="CD883" s="176"/>
      <c r="CE883" s="176"/>
      <c r="CF883" s="176"/>
      <c r="CG883" s="176"/>
      <c r="CH883" s="176"/>
      <c r="CI883" s="176"/>
      <c r="CJ883" s="176"/>
      <c r="CK883" s="176"/>
      <c r="CL883" s="176"/>
      <c r="CM883" s="176"/>
      <c r="CN883" s="176"/>
      <c r="CO883" s="176"/>
      <c r="CP883" s="176"/>
      <c r="CQ883" s="176"/>
      <c r="CR883" s="176"/>
      <c r="CS883" s="176"/>
      <c r="CT883" s="176"/>
      <c r="CU883" s="176"/>
      <c r="CV883" s="176"/>
      <c r="CW883" s="176"/>
    </row>
    <row r="884" spans="1:101" s="179" customFormat="1" ht="20.100000000000001" customHeight="1">
      <c r="A884" s="657">
        <f t="shared" si="205"/>
        <v>841</v>
      </c>
      <c r="B884" s="196" t="str">
        <f t="shared" si="200"/>
        <v>Swansea Bay UHB</v>
      </c>
      <c r="C884" s="89"/>
      <c r="D884" s="89"/>
      <c r="E884" s="89"/>
      <c r="F884" s="89"/>
      <c r="G884" s="89"/>
      <c r="H884" s="197">
        <f t="shared" si="201"/>
        <v>0</v>
      </c>
      <c r="I884" s="197"/>
      <c r="J884" s="89"/>
      <c r="K884" s="90"/>
      <c r="L884" s="90"/>
      <c r="M884" s="89"/>
      <c r="N884" s="89"/>
      <c r="O884" s="89"/>
      <c r="P884" s="89"/>
      <c r="Q884" s="89"/>
      <c r="R884" s="122"/>
      <c r="S884" s="122"/>
      <c r="T884" s="122"/>
      <c r="U884" s="123"/>
      <c r="V884" s="123"/>
      <c r="W884" s="123"/>
      <c r="X884" s="122"/>
      <c r="Y884" s="122"/>
      <c r="Z884" s="122"/>
      <c r="AA884" s="122"/>
      <c r="AB884" s="122"/>
      <c r="AC884" s="122"/>
      <c r="AD884" s="197">
        <f t="shared" si="194"/>
        <v>0</v>
      </c>
      <c r="AE884" s="196" t="str">
        <f t="shared" si="206"/>
        <v/>
      </c>
      <c r="AF884" s="196" t="str">
        <f t="shared" si="195"/>
        <v/>
      </c>
      <c r="AG884" s="196" t="str">
        <f t="shared" si="196"/>
        <v/>
      </c>
      <c r="AH884" s="196" t="str">
        <f t="shared" si="197"/>
        <v/>
      </c>
      <c r="AI884" s="196" t="str">
        <f t="shared" si="198"/>
        <v/>
      </c>
      <c r="AJ884" s="196" t="str">
        <f t="shared" si="199"/>
        <v/>
      </c>
      <c r="AK884" s="196" t="str">
        <f t="shared" si="202"/>
        <v/>
      </c>
      <c r="AL884" s="196" t="str">
        <f t="shared" si="203"/>
        <v/>
      </c>
      <c r="AM884" s="176"/>
      <c r="AN884" s="176">
        <f t="shared" si="204"/>
        <v>0</v>
      </c>
      <c r="AO884" s="176"/>
      <c r="AP884" s="176"/>
      <c r="AQ884" s="176"/>
      <c r="AR884" s="176"/>
      <c r="AS884" s="176"/>
      <c r="AT884" s="176"/>
      <c r="AU884" s="176"/>
      <c r="AV884" s="176"/>
      <c r="AW884" s="176"/>
      <c r="AX884" s="176"/>
      <c r="AY884" s="176"/>
      <c r="AZ884" s="176"/>
      <c r="BA884" s="176"/>
      <c r="BB884" s="176"/>
      <c r="BC884" s="176"/>
      <c r="BD884" s="176"/>
      <c r="BE884" s="176"/>
      <c r="BF884" s="176"/>
      <c r="BG884" s="176"/>
      <c r="BH884" s="176"/>
      <c r="BI884" s="176"/>
      <c r="BJ884" s="176"/>
      <c r="BK884" s="176"/>
      <c r="BL884" s="176"/>
      <c r="BM884" s="176"/>
      <c r="BN884" s="176"/>
      <c r="BO884" s="176"/>
      <c r="BP884" s="176"/>
      <c r="BQ884" s="176"/>
      <c r="BR884" s="176"/>
      <c r="BS884" s="176"/>
      <c r="BT884" s="176"/>
      <c r="BU884" s="176"/>
      <c r="BV884" s="176"/>
      <c r="BW884" s="176"/>
      <c r="BX884" s="176"/>
      <c r="BY884" s="176"/>
      <c r="BZ884" s="176"/>
      <c r="CA884" s="176"/>
      <c r="CB884" s="176"/>
      <c r="CC884" s="176"/>
      <c r="CD884" s="176"/>
      <c r="CE884" s="176"/>
      <c r="CF884" s="176"/>
      <c r="CG884" s="176"/>
      <c r="CH884" s="176"/>
      <c r="CI884" s="176"/>
      <c r="CJ884" s="176"/>
      <c r="CK884" s="176"/>
      <c r="CL884" s="176"/>
      <c r="CM884" s="176"/>
      <c r="CN884" s="176"/>
      <c r="CO884" s="176"/>
      <c r="CP884" s="176"/>
      <c r="CQ884" s="176"/>
      <c r="CR884" s="176"/>
      <c r="CS884" s="176"/>
      <c r="CT884" s="176"/>
      <c r="CU884" s="176"/>
      <c r="CV884" s="176"/>
      <c r="CW884" s="176"/>
    </row>
    <row r="885" spans="1:101" s="179" customFormat="1" ht="20.100000000000001" customHeight="1">
      <c r="A885" s="657">
        <f t="shared" si="205"/>
        <v>842</v>
      </c>
      <c r="B885" s="196" t="str">
        <f t="shared" si="200"/>
        <v>Swansea Bay UHB</v>
      </c>
      <c r="C885" s="89"/>
      <c r="D885" s="89"/>
      <c r="E885" s="89"/>
      <c r="F885" s="89"/>
      <c r="G885" s="89"/>
      <c r="H885" s="197">
        <f t="shared" si="201"/>
        <v>0</v>
      </c>
      <c r="I885" s="197"/>
      <c r="J885" s="89"/>
      <c r="K885" s="90"/>
      <c r="L885" s="90"/>
      <c r="M885" s="89"/>
      <c r="N885" s="89"/>
      <c r="O885" s="89"/>
      <c r="P885" s="89"/>
      <c r="Q885" s="89"/>
      <c r="R885" s="122"/>
      <c r="S885" s="122"/>
      <c r="T885" s="122"/>
      <c r="U885" s="123"/>
      <c r="V885" s="123"/>
      <c r="W885" s="123"/>
      <c r="X885" s="122"/>
      <c r="Y885" s="122"/>
      <c r="Z885" s="122"/>
      <c r="AA885" s="122"/>
      <c r="AB885" s="122"/>
      <c r="AC885" s="122"/>
      <c r="AD885" s="197">
        <f t="shared" si="194"/>
        <v>0</v>
      </c>
      <c r="AE885" s="196" t="str">
        <f t="shared" si="206"/>
        <v/>
      </c>
      <c r="AF885" s="196" t="str">
        <f t="shared" si="195"/>
        <v/>
      </c>
      <c r="AG885" s="196" t="str">
        <f t="shared" si="196"/>
        <v/>
      </c>
      <c r="AH885" s="196" t="str">
        <f t="shared" si="197"/>
        <v/>
      </c>
      <c r="AI885" s="196" t="str">
        <f t="shared" si="198"/>
        <v/>
      </c>
      <c r="AJ885" s="196" t="str">
        <f t="shared" si="199"/>
        <v/>
      </c>
      <c r="AK885" s="196" t="str">
        <f t="shared" si="202"/>
        <v/>
      </c>
      <c r="AL885" s="196" t="str">
        <f t="shared" si="203"/>
        <v/>
      </c>
      <c r="AM885" s="176"/>
      <c r="AN885" s="176">
        <f t="shared" si="204"/>
        <v>0</v>
      </c>
      <c r="AO885" s="176"/>
      <c r="AP885" s="176"/>
      <c r="AQ885" s="176"/>
      <c r="AR885" s="176"/>
      <c r="AS885" s="176"/>
      <c r="AT885" s="176"/>
      <c r="AU885" s="176"/>
      <c r="AV885" s="176"/>
      <c r="AW885" s="176"/>
      <c r="AX885" s="176"/>
      <c r="AY885" s="176"/>
      <c r="AZ885" s="176"/>
      <c r="BA885" s="176"/>
      <c r="BB885" s="176"/>
      <c r="BC885" s="176"/>
      <c r="BD885" s="176"/>
      <c r="BE885" s="176"/>
      <c r="BF885" s="176"/>
      <c r="BG885" s="176"/>
      <c r="BH885" s="176"/>
      <c r="BI885" s="176"/>
      <c r="BJ885" s="176"/>
      <c r="BK885" s="176"/>
      <c r="BL885" s="176"/>
      <c r="BM885" s="176"/>
      <c r="BN885" s="176"/>
      <c r="BO885" s="176"/>
      <c r="BP885" s="176"/>
      <c r="BQ885" s="176"/>
      <c r="BR885" s="176"/>
      <c r="BS885" s="176"/>
      <c r="BT885" s="176"/>
      <c r="BU885" s="176"/>
      <c r="BV885" s="176"/>
      <c r="BW885" s="176"/>
      <c r="BX885" s="176"/>
      <c r="BY885" s="176"/>
      <c r="BZ885" s="176"/>
      <c r="CA885" s="176"/>
      <c r="CB885" s="176"/>
      <c r="CC885" s="176"/>
      <c r="CD885" s="176"/>
      <c r="CE885" s="176"/>
      <c r="CF885" s="176"/>
      <c r="CG885" s="176"/>
      <c r="CH885" s="176"/>
      <c r="CI885" s="176"/>
      <c r="CJ885" s="176"/>
      <c r="CK885" s="176"/>
      <c r="CL885" s="176"/>
      <c r="CM885" s="176"/>
      <c r="CN885" s="176"/>
      <c r="CO885" s="176"/>
      <c r="CP885" s="176"/>
      <c r="CQ885" s="176"/>
      <c r="CR885" s="176"/>
      <c r="CS885" s="176"/>
      <c r="CT885" s="176"/>
      <c r="CU885" s="176"/>
      <c r="CV885" s="176"/>
      <c r="CW885" s="176"/>
    </row>
    <row r="886" spans="1:101" s="179" customFormat="1" ht="20.100000000000001" customHeight="1">
      <c r="A886" s="657">
        <f t="shared" si="205"/>
        <v>843</v>
      </c>
      <c r="B886" s="196" t="str">
        <f t="shared" si="200"/>
        <v>Swansea Bay UHB</v>
      </c>
      <c r="C886" s="89"/>
      <c r="D886" s="89"/>
      <c r="E886" s="89"/>
      <c r="F886" s="89"/>
      <c r="G886" s="89"/>
      <c r="H886" s="197">
        <f t="shared" si="201"/>
        <v>0</v>
      </c>
      <c r="I886" s="197"/>
      <c r="J886" s="89"/>
      <c r="K886" s="90"/>
      <c r="L886" s="90"/>
      <c r="M886" s="89"/>
      <c r="N886" s="89"/>
      <c r="O886" s="89"/>
      <c r="P886" s="89"/>
      <c r="Q886" s="89"/>
      <c r="R886" s="122"/>
      <c r="S886" s="122"/>
      <c r="T886" s="122"/>
      <c r="U886" s="123"/>
      <c r="V886" s="123"/>
      <c r="W886" s="123"/>
      <c r="X886" s="122"/>
      <c r="Y886" s="122"/>
      <c r="Z886" s="122"/>
      <c r="AA886" s="122"/>
      <c r="AB886" s="122"/>
      <c r="AC886" s="122"/>
      <c r="AD886" s="197">
        <f t="shared" si="194"/>
        <v>0</v>
      </c>
      <c r="AE886" s="196" t="str">
        <f t="shared" si="206"/>
        <v/>
      </c>
      <c r="AF886" s="196" t="str">
        <f t="shared" si="195"/>
        <v/>
      </c>
      <c r="AG886" s="196" t="str">
        <f t="shared" si="196"/>
        <v/>
      </c>
      <c r="AH886" s="196" t="str">
        <f t="shared" si="197"/>
        <v/>
      </c>
      <c r="AI886" s="196" t="str">
        <f t="shared" si="198"/>
        <v/>
      </c>
      <c r="AJ886" s="196" t="str">
        <f t="shared" si="199"/>
        <v/>
      </c>
      <c r="AK886" s="196" t="str">
        <f t="shared" si="202"/>
        <v/>
      </c>
      <c r="AL886" s="196" t="str">
        <f t="shared" si="203"/>
        <v/>
      </c>
      <c r="AM886" s="176"/>
      <c r="AN886" s="176">
        <f t="shared" si="204"/>
        <v>0</v>
      </c>
      <c r="AO886" s="176"/>
      <c r="AP886" s="176"/>
      <c r="AQ886" s="176"/>
      <c r="AR886" s="176"/>
      <c r="AS886" s="176"/>
      <c r="AT886" s="176"/>
      <c r="AU886" s="176"/>
      <c r="AV886" s="176"/>
      <c r="AW886" s="176"/>
      <c r="AX886" s="176"/>
      <c r="AY886" s="176"/>
      <c r="AZ886" s="176"/>
      <c r="BA886" s="176"/>
      <c r="BB886" s="176"/>
      <c r="BC886" s="176"/>
      <c r="BD886" s="176"/>
      <c r="BE886" s="176"/>
      <c r="BF886" s="176"/>
      <c r="BG886" s="176"/>
      <c r="BH886" s="176"/>
      <c r="BI886" s="176"/>
      <c r="BJ886" s="176"/>
      <c r="BK886" s="176"/>
      <c r="BL886" s="176"/>
      <c r="BM886" s="176"/>
      <c r="BN886" s="176"/>
      <c r="BO886" s="176"/>
      <c r="BP886" s="176"/>
      <c r="BQ886" s="176"/>
      <c r="BR886" s="176"/>
      <c r="BS886" s="176"/>
      <c r="BT886" s="176"/>
      <c r="BU886" s="176"/>
      <c r="BV886" s="176"/>
      <c r="BW886" s="176"/>
      <c r="BX886" s="176"/>
      <c r="BY886" s="176"/>
      <c r="BZ886" s="176"/>
      <c r="CA886" s="176"/>
      <c r="CB886" s="176"/>
      <c r="CC886" s="176"/>
      <c r="CD886" s="176"/>
      <c r="CE886" s="176"/>
      <c r="CF886" s="176"/>
      <c r="CG886" s="176"/>
      <c r="CH886" s="176"/>
      <c r="CI886" s="176"/>
      <c r="CJ886" s="176"/>
      <c r="CK886" s="176"/>
      <c r="CL886" s="176"/>
      <c r="CM886" s="176"/>
      <c r="CN886" s="176"/>
      <c r="CO886" s="176"/>
      <c r="CP886" s="176"/>
      <c r="CQ886" s="176"/>
      <c r="CR886" s="176"/>
      <c r="CS886" s="176"/>
      <c r="CT886" s="176"/>
      <c r="CU886" s="176"/>
      <c r="CV886" s="176"/>
      <c r="CW886" s="176"/>
    </row>
    <row r="887" spans="1:101" s="179" customFormat="1" ht="20.100000000000001" customHeight="1">
      <c r="A887" s="657">
        <f t="shared" si="205"/>
        <v>844</v>
      </c>
      <c r="B887" s="196" t="str">
        <f t="shared" si="200"/>
        <v>Swansea Bay UHB</v>
      </c>
      <c r="C887" s="89"/>
      <c r="D887" s="89"/>
      <c r="E887" s="89"/>
      <c r="F887" s="89"/>
      <c r="G887" s="89"/>
      <c r="H887" s="197">
        <f t="shared" si="201"/>
        <v>0</v>
      </c>
      <c r="I887" s="197"/>
      <c r="J887" s="89"/>
      <c r="K887" s="90"/>
      <c r="L887" s="90"/>
      <c r="M887" s="89"/>
      <c r="N887" s="89"/>
      <c r="O887" s="89"/>
      <c r="P887" s="89"/>
      <c r="Q887" s="89"/>
      <c r="R887" s="122"/>
      <c r="S887" s="122"/>
      <c r="T887" s="122"/>
      <c r="U887" s="123"/>
      <c r="V887" s="123"/>
      <c r="W887" s="123"/>
      <c r="X887" s="122"/>
      <c r="Y887" s="122"/>
      <c r="Z887" s="122"/>
      <c r="AA887" s="122"/>
      <c r="AB887" s="122"/>
      <c r="AC887" s="122"/>
      <c r="AD887" s="197">
        <f t="shared" si="194"/>
        <v>0</v>
      </c>
      <c r="AE887" s="196" t="str">
        <f t="shared" si="206"/>
        <v/>
      </c>
      <c r="AF887" s="196" t="str">
        <f t="shared" si="195"/>
        <v/>
      </c>
      <c r="AG887" s="196" t="str">
        <f t="shared" si="196"/>
        <v/>
      </c>
      <c r="AH887" s="196" t="str">
        <f t="shared" si="197"/>
        <v/>
      </c>
      <c r="AI887" s="196" t="str">
        <f t="shared" si="198"/>
        <v/>
      </c>
      <c r="AJ887" s="196" t="str">
        <f t="shared" si="199"/>
        <v/>
      </c>
      <c r="AK887" s="196" t="str">
        <f t="shared" si="202"/>
        <v/>
      </c>
      <c r="AL887" s="196" t="str">
        <f t="shared" si="203"/>
        <v/>
      </c>
      <c r="AM887" s="176"/>
      <c r="AN887" s="176">
        <f t="shared" si="204"/>
        <v>0</v>
      </c>
      <c r="AO887" s="176"/>
      <c r="AP887" s="176"/>
      <c r="AQ887" s="176"/>
      <c r="AR887" s="176"/>
      <c r="AS887" s="176"/>
      <c r="AT887" s="176"/>
      <c r="AU887" s="176"/>
      <c r="AV887" s="176"/>
      <c r="AW887" s="176"/>
      <c r="AX887" s="176"/>
      <c r="AY887" s="176"/>
      <c r="AZ887" s="176"/>
      <c r="BA887" s="176"/>
      <c r="BB887" s="176"/>
      <c r="BC887" s="176"/>
      <c r="BD887" s="176"/>
      <c r="BE887" s="176"/>
      <c r="BF887" s="176"/>
      <c r="BG887" s="176"/>
      <c r="BH887" s="176"/>
      <c r="BI887" s="176"/>
      <c r="BJ887" s="176"/>
      <c r="BK887" s="176"/>
      <c r="BL887" s="176"/>
      <c r="BM887" s="176"/>
      <c r="BN887" s="176"/>
      <c r="BO887" s="176"/>
      <c r="BP887" s="176"/>
      <c r="BQ887" s="176"/>
      <c r="BR887" s="176"/>
      <c r="BS887" s="176"/>
      <c r="BT887" s="176"/>
      <c r="BU887" s="176"/>
      <c r="BV887" s="176"/>
      <c r="BW887" s="176"/>
      <c r="BX887" s="176"/>
      <c r="BY887" s="176"/>
      <c r="BZ887" s="176"/>
      <c r="CA887" s="176"/>
      <c r="CB887" s="176"/>
      <c r="CC887" s="176"/>
      <c r="CD887" s="176"/>
      <c r="CE887" s="176"/>
      <c r="CF887" s="176"/>
      <c r="CG887" s="176"/>
      <c r="CH887" s="176"/>
      <c r="CI887" s="176"/>
      <c r="CJ887" s="176"/>
      <c r="CK887" s="176"/>
      <c r="CL887" s="176"/>
      <c r="CM887" s="176"/>
      <c r="CN887" s="176"/>
      <c r="CO887" s="176"/>
      <c r="CP887" s="176"/>
      <c r="CQ887" s="176"/>
      <c r="CR887" s="176"/>
      <c r="CS887" s="176"/>
      <c r="CT887" s="176"/>
      <c r="CU887" s="176"/>
      <c r="CV887" s="176"/>
      <c r="CW887" s="176"/>
    </row>
    <row r="888" spans="1:101" s="179" customFormat="1" ht="20.100000000000001" customHeight="1">
      <c r="A888" s="657">
        <f t="shared" si="205"/>
        <v>845</v>
      </c>
      <c r="B888" s="196" t="str">
        <f t="shared" si="200"/>
        <v>Swansea Bay UHB</v>
      </c>
      <c r="C888" s="89"/>
      <c r="D888" s="89"/>
      <c r="E888" s="89"/>
      <c r="F888" s="89"/>
      <c r="G888" s="89"/>
      <c r="H888" s="197">
        <f t="shared" si="201"/>
        <v>0</v>
      </c>
      <c r="I888" s="197"/>
      <c r="J888" s="89"/>
      <c r="K888" s="90"/>
      <c r="L888" s="90"/>
      <c r="M888" s="89"/>
      <c r="N888" s="89"/>
      <c r="O888" s="89"/>
      <c r="P888" s="89"/>
      <c r="Q888" s="89"/>
      <c r="R888" s="122"/>
      <c r="S888" s="122"/>
      <c r="T888" s="122"/>
      <c r="U888" s="123"/>
      <c r="V888" s="123"/>
      <c r="W888" s="123"/>
      <c r="X888" s="122"/>
      <c r="Y888" s="122"/>
      <c r="Z888" s="122"/>
      <c r="AA888" s="122"/>
      <c r="AB888" s="122"/>
      <c r="AC888" s="122"/>
      <c r="AD888" s="197">
        <f t="shared" si="194"/>
        <v>0</v>
      </c>
      <c r="AE888" s="196" t="str">
        <f t="shared" si="206"/>
        <v/>
      </c>
      <c r="AF888" s="196" t="str">
        <f t="shared" si="195"/>
        <v/>
      </c>
      <c r="AG888" s="196" t="str">
        <f t="shared" si="196"/>
        <v/>
      </c>
      <c r="AH888" s="196" t="str">
        <f t="shared" si="197"/>
        <v/>
      </c>
      <c r="AI888" s="196" t="str">
        <f t="shared" si="198"/>
        <v/>
      </c>
      <c r="AJ888" s="196" t="str">
        <f t="shared" si="199"/>
        <v/>
      </c>
      <c r="AK888" s="196" t="str">
        <f t="shared" si="202"/>
        <v/>
      </c>
      <c r="AL888" s="196" t="str">
        <f t="shared" si="203"/>
        <v/>
      </c>
      <c r="AM888" s="176"/>
      <c r="AN888" s="176">
        <f t="shared" si="204"/>
        <v>0</v>
      </c>
      <c r="AO888" s="176"/>
      <c r="AP888" s="176"/>
      <c r="AQ888" s="176"/>
      <c r="AR888" s="176"/>
      <c r="AS888" s="176"/>
      <c r="AT888" s="176"/>
      <c r="AU888" s="176"/>
      <c r="AV888" s="176"/>
      <c r="AW888" s="176"/>
      <c r="AX888" s="176"/>
      <c r="AY888" s="176"/>
      <c r="AZ888" s="176"/>
      <c r="BA888" s="176"/>
      <c r="BB888" s="176"/>
      <c r="BC888" s="176"/>
      <c r="BD888" s="176"/>
      <c r="BE888" s="176"/>
      <c r="BF888" s="176"/>
      <c r="BG888" s="176"/>
      <c r="BH888" s="176"/>
      <c r="BI888" s="176"/>
      <c r="BJ888" s="176"/>
      <c r="BK888" s="176"/>
      <c r="BL888" s="176"/>
      <c r="BM888" s="176"/>
      <c r="BN888" s="176"/>
      <c r="BO888" s="176"/>
      <c r="BP888" s="176"/>
      <c r="BQ888" s="176"/>
      <c r="BR888" s="176"/>
      <c r="BS888" s="176"/>
      <c r="BT888" s="176"/>
      <c r="BU888" s="176"/>
      <c r="BV888" s="176"/>
      <c r="BW888" s="176"/>
      <c r="BX888" s="176"/>
      <c r="BY888" s="176"/>
      <c r="BZ888" s="176"/>
      <c r="CA888" s="176"/>
      <c r="CB888" s="176"/>
      <c r="CC888" s="176"/>
      <c r="CD888" s="176"/>
      <c r="CE888" s="176"/>
      <c r="CF888" s="176"/>
      <c r="CG888" s="176"/>
      <c r="CH888" s="176"/>
      <c r="CI888" s="176"/>
      <c r="CJ888" s="176"/>
      <c r="CK888" s="176"/>
      <c r="CL888" s="176"/>
      <c r="CM888" s="176"/>
      <c r="CN888" s="176"/>
      <c r="CO888" s="176"/>
      <c r="CP888" s="176"/>
      <c r="CQ888" s="176"/>
      <c r="CR888" s="176"/>
      <c r="CS888" s="176"/>
      <c r="CT888" s="176"/>
      <c r="CU888" s="176"/>
      <c r="CV888" s="176"/>
      <c r="CW888" s="176"/>
    </row>
    <row r="889" spans="1:101" s="179" customFormat="1" ht="20.100000000000001" customHeight="1">
      <c r="A889" s="657">
        <f t="shared" si="205"/>
        <v>846</v>
      </c>
      <c r="B889" s="196" t="str">
        <f t="shared" si="200"/>
        <v>Swansea Bay UHB</v>
      </c>
      <c r="C889" s="89"/>
      <c r="D889" s="89"/>
      <c r="E889" s="89"/>
      <c r="F889" s="89"/>
      <c r="G889" s="89"/>
      <c r="H889" s="197">
        <f t="shared" si="201"/>
        <v>0</v>
      </c>
      <c r="I889" s="197"/>
      <c r="J889" s="89"/>
      <c r="K889" s="90"/>
      <c r="L889" s="90"/>
      <c r="M889" s="89"/>
      <c r="N889" s="89"/>
      <c r="O889" s="89"/>
      <c r="P889" s="89"/>
      <c r="Q889" s="89"/>
      <c r="R889" s="122"/>
      <c r="S889" s="122"/>
      <c r="T889" s="122"/>
      <c r="U889" s="123"/>
      <c r="V889" s="123"/>
      <c r="W889" s="123"/>
      <c r="X889" s="122"/>
      <c r="Y889" s="122"/>
      <c r="Z889" s="122"/>
      <c r="AA889" s="122"/>
      <c r="AB889" s="122"/>
      <c r="AC889" s="122"/>
      <c r="AD889" s="197">
        <f t="shared" si="194"/>
        <v>0</v>
      </c>
      <c r="AE889" s="196" t="str">
        <f t="shared" si="206"/>
        <v/>
      </c>
      <c r="AF889" s="196" t="str">
        <f t="shared" si="195"/>
        <v/>
      </c>
      <c r="AG889" s="196" t="str">
        <f t="shared" si="196"/>
        <v/>
      </c>
      <c r="AH889" s="196" t="str">
        <f t="shared" si="197"/>
        <v/>
      </c>
      <c r="AI889" s="196" t="str">
        <f t="shared" si="198"/>
        <v/>
      </c>
      <c r="AJ889" s="196" t="str">
        <f t="shared" si="199"/>
        <v/>
      </c>
      <c r="AK889" s="196" t="str">
        <f t="shared" si="202"/>
        <v/>
      </c>
      <c r="AL889" s="196" t="str">
        <f t="shared" si="203"/>
        <v/>
      </c>
      <c r="AM889" s="176"/>
      <c r="AN889" s="176">
        <f t="shared" si="204"/>
        <v>0</v>
      </c>
      <c r="AO889" s="176"/>
      <c r="AP889" s="176"/>
      <c r="AQ889" s="176"/>
      <c r="AR889" s="176"/>
      <c r="AS889" s="176"/>
      <c r="AT889" s="176"/>
      <c r="AU889" s="176"/>
      <c r="AV889" s="176"/>
      <c r="AW889" s="176"/>
      <c r="AX889" s="176"/>
      <c r="AY889" s="176"/>
      <c r="AZ889" s="176"/>
      <c r="BA889" s="176"/>
      <c r="BB889" s="176"/>
      <c r="BC889" s="176"/>
      <c r="BD889" s="176"/>
      <c r="BE889" s="176"/>
      <c r="BF889" s="176"/>
      <c r="BG889" s="176"/>
      <c r="BH889" s="176"/>
      <c r="BI889" s="176"/>
      <c r="BJ889" s="176"/>
      <c r="BK889" s="176"/>
      <c r="BL889" s="176"/>
      <c r="BM889" s="176"/>
      <c r="BN889" s="176"/>
      <c r="BO889" s="176"/>
      <c r="BP889" s="176"/>
      <c r="BQ889" s="176"/>
      <c r="BR889" s="176"/>
      <c r="BS889" s="176"/>
      <c r="BT889" s="176"/>
      <c r="BU889" s="176"/>
      <c r="BV889" s="176"/>
      <c r="BW889" s="176"/>
      <c r="BX889" s="176"/>
      <c r="BY889" s="176"/>
      <c r="BZ889" s="176"/>
      <c r="CA889" s="176"/>
      <c r="CB889" s="176"/>
      <c r="CC889" s="176"/>
      <c r="CD889" s="176"/>
      <c r="CE889" s="176"/>
      <c r="CF889" s="176"/>
      <c r="CG889" s="176"/>
      <c r="CH889" s="176"/>
      <c r="CI889" s="176"/>
      <c r="CJ889" s="176"/>
      <c r="CK889" s="176"/>
      <c r="CL889" s="176"/>
      <c r="CM889" s="176"/>
      <c r="CN889" s="176"/>
      <c r="CO889" s="176"/>
      <c r="CP889" s="176"/>
      <c r="CQ889" s="176"/>
      <c r="CR889" s="176"/>
      <c r="CS889" s="176"/>
      <c r="CT889" s="176"/>
      <c r="CU889" s="176"/>
      <c r="CV889" s="176"/>
      <c r="CW889" s="176"/>
    </row>
    <row r="890" spans="1:101" s="179" customFormat="1" ht="20.100000000000001" customHeight="1">
      <c r="A890" s="657">
        <f t="shared" si="205"/>
        <v>847</v>
      </c>
      <c r="B890" s="196" t="str">
        <f t="shared" si="200"/>
        <v>Swansea Bay UHB</v>
      </c>
      <c r="C890" s="89"/>
      <c r="D890" s="89"/>
      <c r="E890" s="89"/>
      <c r="F890" s="89"/>
      <c r="G890" s="89"/>
      <c r="H890" s="197">
        <f t="shared" si="201"/>
        <v>0</v>
      </c>
      <c r="I890" s="197"/>
      <c r="J890" s="89"/>
      <c r="K890" s="90"/>
      <c r="L890" s="90"/>
      <c r="M890" s="89"/>
      <c r="N890" s="89"/>
      <c r="O890" s="89"/>
      <c r="P890" s="89"/>
      <c r="Q890" s="89"/>
      <c r="R890" s="122"/>
      <c r="S890" s="122"/>
      <c r="T890" s="122"/>
      <c r="U890" s="123"/>
      <c r="V890" s="123"/>
      <c r="W890" s="123"/>
      <c r="X890" s="122"/>
      <c r="Y890" s="122"/>
      <c r="Z890" s="122"/>
      <c r="AA890" s="122"/>
      <c r="AB890" s="122"/>
      <c r="AC890" s="122"/>
      <c r="AD890" s="197">
        <f t="shared" si="194"/>
        <v>0</v>
      </c>
      <c r="AE890" s="196" t="str">
        <f t="shared" si="206"/>
        <v/>
      </c>
      <c r="AF890" s="196" t="str">
        <f t="shared" si="195"/>
        <v/>
      </c>
      <c r="AG890" s="196" t="str">
        <f t="shared" si="196"/>
        <v/>
      </c>
      <c r="AH890" s="196" t="str">
        <f t="shared" si="197"/>
        <v/>
      </c>
      <c r="AI890" s="196" t="str">
        <f t="shared" si="198"/>
        <v/>
      </c>
      <c r="AJ890" s="196" t="str">
        <f t="shared" si="199"/>
        <v/>
      </c>
      <c r="AK890" s="196" t="str">
        <f t="shared" si="202"/>
        <v/>
      </c>
      <c r="AL890" s="196" t="str">
        <f t="shared" si="203"/>
        <v/>
      </c>
      <c r="AM890" s="176"/>
      <c r="AN890" s="176">
        <f t="shared" si="204"/>
        <v>0</v>
      </c>
      <c r="AO890" s="176"/>
      <c r="AP890" s="176"/>
      <c r="AQ890" s="176"/>
      <c r="AR890" s="176"/>
      <c r="AS890" s="176"/>
      <c r="AT890" s="176"/>
      <c r="AU890" s="176"/>
      <c r="AV890" s="176"/>
      <c r="AW890" s="176"/>
      <c r="AX890" s="176"/>
      <c r="AY890" s="176"/>
      <c r="AZ890" s="176"/>
      <c r="BA890" s="176"/>
      <c r="BB890" s="176"/>
      <c r="BC890" s="176"/>
      <c r="BD890" s="176"/>
      <c r="BE890" s="176"/>
      <c r="BF890" s="176"/>
      <c r="BG890" s="176"/>
      <c r="BH890" s="176"/>
      <c r="BI890" s="176"/>
      <c r="BJ890" s="176"/>
      <c r="BK890" s="176"/>
      <c r="BL890" s="176"/>
      <c r="BM890" s="176"/>
      <c r="BN890" s="176"/>
      <c r="BO890" s="176"/>
      <c r="BP890" s="176"/>
      <c r="BQ890" s="176"/>
      <c r="BR890" s="176"/>
      <c r="BS890" s="176"/>
      <c r="BT890" s="176"/>
      <c r="BU890" s="176"/>
      <c r="BV890" s="176"/>
      <c r="BW890" s="176"/>
      <c r="BX890" s="176"/>
      <c r="BY890" s="176"/>
      <c r="BZ890" s="176"/>
      <c r="CA890" s="176"/>
      <c r="CB890" s="176"/>
      <c r="CC890" s="176"/>
      <c r="CD890" s="176"/>
      <c r="CE890" s="176"/>
      <c r="CF890" s="176"/>
      <c r="CG890" s="176"/>
      <c r="CH890" s="176"/>
      <c r="CI890" s="176"/>
      <c r="CJ890" s="176"/>
      <c r="CK890" s="176"/>
      <c r="CL890" s="176"/>
      <c r="CM890" s="176"/>
      <c r="CN890" s="176"/>
      <c r="CO890" s="176"/>
      <c r="CP890" s="176"/>
      <c r="CQ890" s="176"/>
      <c r="CR890" s="176"/>
      <c r="CS890" s="176"/>
      <c r="CT890" s="176"/>
      <c r="CU890" s="176"/>
      <c r="CV890" s="176"/>
      <c r="CW890" s="176"/>
    </row>
    <row r="891" spans="1:101" s="179" customFormat="1" ht="20.100000000000001" customHeight="1">
      <c r="A891" s="657">
        <f t="shared" si="205"/>
        <v>848</v>
      </c>
      <c r="B891" s="196" t="str">
        <f t="shared" si="200"/>
        <v>Swansea Bay UHB</v>
      </c>
      <c r="C891" s="89"/>
      <c r="D891" s="89"/>
      <c r="E891" s="89"/>
      <c r="F891" s="89"/>
      <c r="G891" s="89"/>
      <c r="H891" s="197">
        <f t="shared" si="201"/>
        <v>0</v>
      </c>
      <c r="I891" s="197"/>
      <c r="J891" s="89"/>
      <c r="K891" s="90"/>
      <c r="L891" s="90"/>
      <c r="M891" s="89"/>
      <c r="N891" s="89"/>
      <c r="O891" s="89"/>
      <c r="P891" s="89"/>
      <c r="Q891" s="89"/>
      <c r="R891" s="122"/>
      <c r="S891" s="122"/>
      <c r="T891" s="122"/>
      <c r="U891" s="123"/>
      <c r="V891" s="123"/>
      <c r="W891" s="123"/>
      <c r="X891" s="122"/>
      <c r="Y891" s="122"/>
      <c r="Z891" s="122"/>
      <c r="AA891" s="122"/>
      <c r="AB891" s="122"/>
      <c r="AC891" s="122"/>
      <c r="AD891" s="197">
        <f t="shared" si="194"/>
        <v>0</v>
      </c>
      <c r="AE891" s="196" t="str">
        <f t="shared" si="206"/>
        <v/>
      </c>
      <c r="AF891" s="196" t="str">
        <f t="shared" si="195"/>
        <v/>
      </c>
      <c r="AG891" s="196" t="str">
        <f t="shared" si="196"/>
        <v/>
      </c>
      <c r="AH891" s="196" t="str">
        <f t="shared" si="197"/>
        <v/>
      </c>
      <c r="AI891" s="196" t="str">
        <f t="shared" si="198"/>
        <v/>
      </c>
      <c r="AJ891" s="196" t="str">
        <f t="shared" si="199"/>
        <v/>
      </c>
      <c r="AK891" s="196" t="str">
        <f t="shared" si="202"/>
        <v/>
      </c>
      <c r="AL891" s="196" t="str">
        <f t="shared" si="203"/>
        <v/>
      </c>
      <c r="AM891" s="176"/>
      <c r="AN891" s="176">
        <f t="shared" si="204"/>
        <v>0</v>
      </c>
      <c r="AO891" s="176"/>
      <c r="AP891" s="176"/>
      <c r="AQ891" s="176"/>
      <c r="AR891" s="176"/>
      <c r="AS891" s="176"/>
      <c r="AT891" s="176"/>
      <c r="AU891" s="176"/>
      <c r="AV891" s="176"/>
      <c r="AW891" s="176"/>
      <c r="AX891" s="176"/>
      <c r="AY891" s="176"/>
      <c r="AZ891" s="176"/>
      <c r="BA891" s="176"/>
      <c r="BB891" s="176"/>
      <c r="BC891" s="176"/>
      <c r="BD891" s="176"/>
      <c r="BE891" s="176"/>
      <c r="BF891" s="176"/>
      <c r="BG891" s="176"/>
      <c r="BH891" s="176"/>
      <c r="BI891" s="176"/>
      <c r="BJ891" s="176"/>
      <c r="BK891" s="176"/>
      <c r="BL891" s="176"/>
      <c r="BM891" s="176"/>
      <c r="BN891" s="176"/>
      <c r="BO891" s="176"/>
      <c r="BP891" s="176"/>
      <c r="BQ891" s="176"/>
      <c r="BR891" s="176"/>
      <c r="BS891" s="176"/>
      <c r="BT891" s="176"/>
      <c r="BU891" s="176"/>
      <c r="BV891" s="176"/>
      <c r="BW891" s="176"/>
      <c r="BX891" s="176"/>
      <c r="BY891" s="176"/>
      <c r="BZ891" s="176"/>
      <c r="CA891" s="176"/>
      <c r="CB891" s="176"/>
      <c r="CC891" s="176"/>
      <c r="CD891" s="176"/>
      <c r="CE891" s="176"/>
      <c r="CF891" s="176"/>
      <c r="CG891" s="176"/>
      <c r="CH891" s="176"/>
      <c r="CI891" s="176"/>
      <c r="CJ891" s="176"/>
      <c r="CK891" s="176"/>
      <c r="CL891" s="176"/>
      <c r="CM891" s="176"/>
      <c r="CN891" s="176"/>
      <c r="CO891" s="176"/>
      <c r="CP891" s="176"/>
      <c r="CQ891" s="176"/>
      <c r="CR891" s="176"/>
      <c r="CS891" s="176"/>
      <c r="CT891" s="176"/>
      <c r="CU891" s="176"/>
      <c r="CV891" s="176"/>
      <c r="CW891" s="176"/>
    </row>
    <row r="892" spans="1:101" s="179" customFormat="1" ht="20.100000000000001" customHeight="1">
      <c r="A892" s="657">
        <f t="shared" si="205"/>
        <v>849</v>
      </c>
      <c r="B892" s="196" t="str">
        <f t="shared" si="200"/>
        <v>Swansea Bay UHB</v>
      </c>
      <c r="C892" s="89"/>
      <c r="D892" s="89"/>
      <c r="E892" s="89"/>
      <c r="F892" s="89"/>
      <c r="G892" s="89"/>
      <c r="H892" s="197">
        <f t="shared" si="201"/>
        <v>0</v>
      </c>
      <c r="I892" s="197"/>
      <c r="J892" s="89"/>
      <c r="K892" s="90"/>
      <c r="L892" s="90"/>
      <c r="M892" s="89"/>
      <c r="N892" s="89"/>
      <c r="O892" s="89"/>
      <c r="P892" s="89"/>
      <c r="Q892" s="89"/>
      <c r="R892" s="122"/>
      <c r="S892" s="122"/>
      <c r="T892" s="122"/>
      <c r="U892" s="123"/>
      <c r="V892" s="123"/>
      <c r="W892" s="123"/>
      <c r="X892" s="122"/>
      <c r="Y892" s="122"/>
      <c r="Z892" s="122"/>
      <c r="AA892" s="122"/>
      <c r="AB892" s="122"/>
      <c r="AC892" s="122"/>
      <c r="AD892" s="197">
        <f t="shared" si="194"/>
        <v>0</v>
      </c>
      <c r="AE892" s="196" t="str">
        <f t="shared" si="206"/>
        <v/>
      </c>
      <c r="AF892" s="196" t="str">
        <f t="shared" si="195"/>
        <v/>
      </c>
      <c r="AG892" s="196" t="str">
        <f t="shared" si="196"/>
        <v/>
      </c>
      <c r="AH892" s="196" t="str">
        <f t="shared" si="197"/>
        <v/>
      </c>
      <c r="AI892" s="196" t="str">
        <f t="shared" si="198"/>
        <v/>
      </c>
      <c r="AJ892" s="196" t="str">
        <f t="shared" si="199"/>
        <v/>
      </c>
      <c r="AK892" s="196" t="str">
        <f t="shared" si="202"/>
        <v/>
      </c>
      <c r="AL892" s="196" t="str">
        <f t="shared" si="203"/>
        <v/>
      </c>
      <c r="AM892" s="176"/>
      <c r="AN892" s="176">
        <f t="shared" si="204"/>
        <v>0</v>
      </c>
      <c r="AO892" s="176"/>
      <c r="AP892" s="176"/>
      <c r="AQ892" s="176"/>
      <c r="AR892" s="176"/>
      <c r="AS892" s="176"/>
      <c r="AT892" s="176"/>
      <c r="AU892" s="176"/>
      <c r="AV892" s="176"/>
      <c r="AW892" s="176"/>
      <c r="AX892" s="176"/>
      <c r="AY892" s="176"/>
      <c r="AZ892" s="176"/>
      <c r="BA892" s="176"/>
      <c r="BB892" s="176"/>
      <c r="BC892" s="176"/>
      <c r="BD892" s="176"/>
      <c r="BE892" s="176"/>
      <c r="BF892" s="176"/>
      <c r="BG892" s="176"/>
      <c r="BH892" s="176"/>
      <c r="BI892" s="176"/>
      <c r="BJ892" s="176"/>
      <c r="BK892" s="176"/>
      <c r="BL892" s="176"/>
      <c r="BM892" s="176"/>
      <c r="BN892" s="176"/>
      <c r="BO892" s="176"/>
      <c r="BP892" s="176"/>
      <c r="BQ892" s="176"/>
      <c r="BR892" s="176"/>
      <c r="BS892" s="176"/>
      <c r="BT892" s="176"/>
      <c r="BU892" s="176"/>
      <c r="BV892" s="176"/>
      <c r="BW892" s="176"/>
      <c r="BX892" s="176"/>
      <c r="BY892" s="176"/>
      <c r="BZ892" s="176"/>
      <c r="CA892" s="176"/>
      <c r="CB892" s="176"/>
      <c r="CC892" s="176"/>
      <c r="CD892" s="176"/>
      <c r="CE892" s="176"/>
      <c r="CF892" s="176"/>
      <c r="CG892" s="176"/>
      <c r="CH892" s="176"/>
      <c r="CI892" s="176"/>
      <c r="CJ892" s="176"/>
      <c r="CK892" s="176"/>
      <c r="CL892" s="176"/>
      <c r="CM892" s="176"/>
      <c r="CN892" s="176"/>
      <c r="CO892" s="176"/>
      <c r="CP892" s="176"/>
      <c r="CQ892" s="176"/>
      <c r="CR892" s="176"/>
      <c r="CS892" s="176"/>
      <c r="CT892" s="176"/>
      <c r="CU892" s="176"/>
      <c r="CV892" s="176"/>
      <c r="CW892" s="176"/>
    </row>
    <row r="893" spans="1:101" s="179" customFormat="1" ht="20.100000000000001" customHeight="1">
      <c r="A893" s="657">
        <f t="shared" si="205"/>
        <v>850</v>
      </c>
      <c r="B893" s="196" t="str">
        <f t="shared" si="200"/>
        <v>Swansea Bay UHB</v>
      </c>
      <c r="C893" s="89"/>
      <c r="D893" s="89"/>
      <c r="E893" s="89"/>
      <c r="F893" s="89"/>
      <c r="G893" s="89"/>
      <c r="H893" s="197">
        <f t="shared" si="201"/>
        <v>0</v>
      </c>
      <c r="I893" s="197"/>
      <c r="J893" s="89"/>
      <c r="K893" s="90"/>
      <c r="L893" s="90"/>
      <c r="M893" s="89"/>
      <c r="N893" s="89"/>
      <c r="O893" s="89"/>
      <c r="P893" s="89"/>
      <c r="Q893" s="89"/>
      <c r="R893" s="122"/>
      <c r="S893" s="122"/>
      <c r="T893" s="122"/>
      <c r="U893" s="123"/>
      <c r="V893" s="123"/>
      <c r="W893" s="123"/>
      <c r="X893" s="122"/>
      <c r="Y893" s="122"/>
      <c r="Z893" s="122"/>
      <c r="AA893" s="122"/>
      <c r="AB893" s="122"/>
      <c r="AC893" s="122"/>
      <c r="AD893" s="197">
        <f t="shared" si="194"/>
        <v>0</v>
      </c>
      <c r="AE893" s="196" t="str">
        <f t="shared" si="206"/>
        <v/>
      </c>
      <c r="AF893" s="196" t="str">
        <f t="shared" si="195"/>
        <v/>
      </c>
      <c r="AG893" s="196" t="str">
        <f t="shared" si="196"/>
        <v/>
      </c>
      <c r="AH893" s="196" t="str">
        <f t="shared" si="197"/>
        <v/>
      </c>
      <c r="AI893" s="196" t="str">
        <f t="shared" si="198"/>
        <v/>
      </c>
      <c r="AJ893" s="196" t="str">
        <f t="shared" si="199"/>
        <v/>
      </c>
      <c r="AK893" s="196" t="str">
        <f t="shared" si="202"/>
        <v/>
      </c>
      <c r="AL893" s="196" t="str">
        <f t="shared" si="203"/>
        <v/>
      </c>
      <c r="AM893" s="176"/>
      <c r="AN893" s="176">
        <f t="shared" si="204"/>
        <v>0</v>
      </c>
      <c r="AO893" s="176"/>
      <c r="AP893" s="176"/>
      <c r="AQ893" s="176"/>
      <c r="AR893" s="176"/>
      <c r="AS893" s="176"/>
      <c r="AT893" s="176"/>
      <c r="AU893" s="176"/>
      <c r="AV893" s="176"/>
      <c r="AW893" s="176"/>
      <c r="AX893" s="176"/>
      <c r="AY893" s="176"/>
      <c r="AZ893" s="176"/>
      <c r="BA893" s="176"/>
      <c r="BB893" s="176"/>
      <c r="BC893" s="176"/>
      <c r="BD893" s="176"/>
      <c r="BE893" s="176"/>
      <c r="BF893" s="176"/>
      <c r="BG893" s="176"/>
      <c r="BH893" s="176"/>
      <c r="BI893" s="176"/>
      <c r="BJ893" s="176"/>
      <c r="BK893" s="176"/>
      <c r="BL893" s="176"/>
      <c r="BM893" s="176"/>
      <c r="BN893" s="176"/>
      <c r="BO893" s="176"/>
      <c r="BP893" s="176"/>
      <c r="BQ893" s="176"/>
      <c r="BR893" s="176"/>
      <c r="BS893" s="176"/>
      <c r="BT893" s="176"/>
      <c r="BU893" s="176"/>
      <c r="BV893" s="176"/>
      <c r="BW893" s="176"/>
      <c r="BX893" s="176"/>
      <c r="BY893" s="176"/>
      <c r="BZ893" s="176"/>
      <c r="CA893" s="176"/>
      <c r="CB893" s="176"/>
      <c r="CC893" s="176"/>
      <c r="CD893" s="176"/>
      <c r="CE893" s="176"/>
      <c r="CF893" s="176"/>
      <c r="CG893" s="176"/>
      <c r="CH893" s="176"/>
      <c r="CI893" s="176"/>
      <c r="CJ893" s="176"/>
      <c r="CK893" s="176"/>
      <c r="CL893" s="176"/>
      <c r="CM893" s="176"/>
      <c r="CN893" s="176"/>
      <c r="CO893" s="176"/>
      <c r="CP893" s="176"/>
      <c r="CQ893" s="176"/>
      <c r="CR893" s="176"/>
      <c r="CS893" s="176"/>
      <c r="CT893" s="176"/>
      <c r="CU893" s="176"/>
      <c r="CV893" s="176"/>
      <c r="CW893" s="176"/>
    </row>
    <row r="894" spans="1:101" s="179" customFormat="1" ht="20.100000000000001" customHeight="1">
      <c r="A894" s="657">
        <f t="shared" si="205"/>
        <v>851</v>
      </c>
      <c r="B894" s="196" t="str">
        <f t="shared" si="200"/>
        <v>Swansea Bay UHB</v>
      </c>
      <c r="C894" s="89"/>
      <c r="D894" s="89"/>
      <c r="E894" s="89"/>
      <c r="F894" s="89"/>
      <c r="G894" s="89"/>
      <c r="H894" s="197">
        <f t="shared" si="201"/>
        <v>0</v>
      </c>
      <c r="I894" s="197"/>
      <c r="J894" s="89"/>
      <c r="K894" s="90"/>
      <c r="L894" s="90"/>
      <c r="M894" s="89"/>
      <c r="N894" s="89"/>
      <c r="O894" s="89"/>
      <c r="P894" s="89"/>
      <c r="Q894" s="89"/>
      <c r="R894" s="122"/>
      <c r="S894" s="122"/>
      <c r="T894" s="122"/>
      <c r="U894" s="123"/>
      <c r="V894" s="123"/>
      <c r="W894" s="123"/>
      <c r="X894" s="122"/>
      <c r="Y894" s="122"/>
      <c r="Z894" s="122"/>
      <c r="AA894" s="122"/>
      <c r="AB894" s="122"/>
      <c r="AC894" s="122"/>
      <c r="AD894" s="197">
        <f t="shared" si="194"/>
        <v>0</v>
      </c>
      <c r="AE894" s="196" t="str">
        <f t="shared" si="206"/>
        <v/>
      </c>
      <c r="AF894" s="196" t="str">
        <f t="shared" si="195"/>
        <v/>
      </c>
      <c r="AG894" s="196" t="str">
        <f t="shared" si="196"/>
        <v/>
      </c>
      <c r="AH894" s="196" t="str">
        <f t="shared" si="197"/>
        <v/>
      </c>
      <c r="AI894" s="196" t="str">
        <f t="shared" si="198"/>
        <v/>
      </c>
      <c r="AJ894" s="196" t="str">
        <f t="shared" si="199"/>
        <v/>
      </c>
      <c r="AK894" s="196" t="str">
        <f t="shared" si="202"/>
        <v/>
      </c>
      <c r="AL894" s="196" t="str">
        <f t="shared" si="203"/>
        <v/>
      </c>
      <c r="AM894" s="176"/>
      <c r="AN894" s="176">
        <f t="shared" si="204"/>
        <v>0</v>
      </c>
      <c r="AO894" s="176"/>
      <c r="AP894" s="176"/>
      <c r="AQ894" s="176"/>
      <c r="AR894" s="176"/>
      <c r="AS894" s="176"/>
      <c r="AT894" s="176"/>
      <c r="AU894" s="176"/>
      <c r="AV894" s="176"/>
      <c r="AW894" s="176"/>
      <c r="AX894" s="176"/>
      <c r="AY894" s="176"/>
      <c r="AZ894" s="176"/>
      <c r="BA894" s="176"/>
      <c r="BB894" s="176"/>
      <c r="BC894" s="176"/>
      <c r="BD894" s="176"/>
      <c r="BE894" s="176"/>
      <c r="BF894" s="176"/>
      <c r="BG894" s="176"/>
      <c r="BH894" s="176"/>
      <c r="BI894" s="176"/>
      <c r="BJ894" s="176"/>
      <c r="BK894" s="176"/>
      <c r="BL894" s="176"/>
      <c r="BM894" s="176"/>
      <c r="BN894" s="176"/>
      <c r="BO894" s="176"/>
      <c r="BP894" s="176"/>
      <c r="BQ894" s="176"/>
      <c r="BR894" s="176"/>
      <c r="BS894" s="176"/>
      <c r="BT894" s="176"/>
      <c r="BU894" s="176"/>
      <c r="BV894" s="176"/>
      <c r="BW894" s="176"/>
      <c r="BX894" s="176"/>
      <c r="BY894" s="176"/>
      <c r="BZ894" s="176"/>
      <c r="CA894" s="176"/>
      <c r="CB894" s="176"/>
      <c r="CC894" s="176"/>
      <c r="CD894" s="176"/>
      <c r="CE894" s="176"/>
      <c r="CF894" s="176"/>
      <c r="CG894" s="176"/>
      <c r="CH894" s="176"/>
      <c r="CI894" s="176"/>
      <c r="CJ894" s="176"/>
      <c r="CK894" s="176"/>
      <c r="CL894" s="176"/>
      <c r="CM894" s="176"/>
      <c r="CN894" s="176"/>
      <c r="CO894" s="176"/>
      <c r="CP894" s="176"/>
      <c r="CQ894" s="176"/>
      <c r="CR894" s="176"/>
      <c r="CS894" s="176"/>
      <c r="CT894" s="176"/>
      <c r="CU894" s="176"/>
      <c r="CV894" s="176"/>
      <c r="CW894" s="176"/>
    </row>
    <row r="895" spans="1:101" s="179" customFormat="1" ht="20.100000000000001" customHeight="1">
      <c r="A895" s="657">
        <f t="shared" si="205"/>
        <v>852</v>
      </c>
      <c r="B895" s="196" t="str">
        <f t="shared" si="200"/>
        <v>Swansea Bay UHB</v>
      </c>
      <c r="C895" s="89"/>
      <c r="D895" s="89"/>
      <c r="E895" s="89"/>
      <c r="F895" s="89"/>
      <c r="G895" s="89"/>
      <c r="H895" s="197">
        <f t="shared" si="201"/>
        <v>0</v>
      </c>
      <c r="I895" s="197"/>
      <c r="J895" s="89"/>
      <c r="K895" s="90"/>
      <c r="L895" s="90"/>
      <c r="M895" s="89"/>
      <c r="N895" s="89"/>
      <c r="O895" s="89"/>
      <c r="P895" s="89"/>
      <c r="Q895" s="89"/>
      <c r="R895" s="122"/>
      <c r="S895" s="122"/>
      <c r="T895" s="122"/>
      <c r="U895" s="123"/>
      <c r="V895" s="123"/>
      <c r="W895" s="123"/>
      <c r="X895" s="122"/>
      <c r="Y895" s="122"/>
      <c r="Z895" s="122"/>
      <c r="AA895" s="122"/>
      <c r="AB895" s="122"/>
      <c r="AC895" s="122"/>
      <c r="AD895" s="197">
        <f t="shared" si="194"/>
        <v>0</v>
      </c>
      <c r="AE895" s="196" t="str">
        <f t="shared" si="206"/>
        <v/>
      </c>
      <c r="AF895" s="196" t="str">
        <f t="shared" si="195"/>
        <v/>
      </c>
      <c r="AG895" s="196" t="str">
        <f t="shared" si="196"/>
        <v/>
      </c>
      <c r="AH895" s="196" t="str">
        <f t="shared" si="197"/>
        <v/>
      </c>
      <c r="AI895" s="196" t="str">
        <f t="shared" si="198"/>
        <v/>
      </c>
      <c r="AJ895" s="196" t="str">
        <f t="shared" si="199"/>
        <v/>
      </c>
      <c r="AK895" s="196" t="str">
        <f t="shared" si="202"/>
        <v/>
      </c>
      <c r="AL895" s="196" t="str">
        <f t="shared" si="203"/>
        <v/>
      </c>
      <c r="AM895" s="176"/>
      <c r="AN895" s="176">
        <f t="shared" si="204"/>
        <v>0</v>
      </c>
      <c r="AO895" s="176"/>
      <c r="AP895" s="176"/>
      <c r="AQ895" s="176"/>
      <c r="AR895" s="176"/>
      <c r="AS895" s="176"/>
      <c r="AT895" s="176"/>
      <c r="AU895" s="176"/>
      <c r="AV895" s="176"/>
      <c r="AW895" s="176"/>
      <c r="AX895" s="176"/>
      <c r="AY895" s="176"/>
      <c r="AZ895" s="176"/>
      <c r="BA895" s="176"/>
      <c r="BB895" s="176"/>
      <c r="BC895" s="176"/>
      <c r="BD895" s="176"/>
      <c r="BE895" s="176"/>
      <c r="BF895" s="176"/>
      <c r="BG895" s="176"/>
      <c r="BH895" s="176"/>
      <c r="BI895" s="176"/>
      <c r="BJ895" s="176"/>
      <c r="BK895" s="176"/>
      <c r="BL895" s="176"/>
      <c r="BM895" s="176"/>
      <c r="BN895" s="176"/>
      <c r="BO895" s="176"/>
      <c r="BP895" s="176"/>
      <c r="BQ895" s="176"/>
      <c r="BR895" s="176"/>
      <c r="BS895" s="176"/>
      <c r="BT895" s="176"/>
      <c r="BU895" s="176"/>
      <c r="BV895" s="176"/>
      <c r="BW895" s="176"/>
      <c r="BX895" s="176"/>
      <c r="BY895" s="176"/>
      <c r="BZ895" s="176"/>
      <c r="CA895" s="176"/>
      <c r="CB895" s="176"/>
      <c r="CC895" s="176"/>
      <c r="CD895" s="176"/>
      <c r="CE895" s="176"/>
      <c r="CF895" s="176"/>
      <c r="CG895" s="176"/>
      <c r="CH895" s="176"/>
      <c r="CI895" s="176"/>
      <c r="CJ895" s="176"/>
      <c r="CK895" s="176"/>
      <c r="CL895" s="176"/>
      <c r="CM895" s="176"/>
      <c r="CN895" s="176"/>
      <c r="CO895" s="176"/>
      <c r="CP895" s="176"/>
      <c r="CQ895" s="176"/>
      <c r="CR895" s="176"/>
      <c r="CS895" s="176"/>
      <c r="CT895" s="176"/>
      <c r="CU895" s="176"/>
      <c r="CV895" s="176"/>
      <c r="CW895" s="176"/>
    </row>
    <row r="896" spans="1:101" s="179" customFormat="1" ht="20.100000000000001" customHeight="1">
      <c r="A896" s="657">
        <f t="shared" si="205"/>
        <v>853</v>
      </c>
      <c r="B896" s="196" t="str">
        <f t="shared" si="200"/>
        <v>Swansea Bay UHB</v>
      </c>
      <c r="C896" s="89"/>
      <c r="D896" s="89"/>
      <c r="E896" s="89"/>
      <c r="F896" s="89"/>
      <c r="G896" s="89"/>
      <c r="H896" s="197">
        <f t="shared" si="201"/>
        <v>0</v>
      </c>
      <c r="I896" s="197"/>
      <c r="J896" s="89"/>
      <c r="K896" s="90"/>
      <c r="L896" s="90"/>
      <c r="M896" s="89"/>
      <c r="N896" s="89"/>
      <c r="O896" s="89"/>
      <c r="P896" s="89"/>
      <c r="Q896" s="89"/>
      <c r="R896" s="122"/>
      <c r="S896" s="122"/>
      <c r="T896" s="122"/>
      <c r="U896" s="123"/>
      <c r="V896" s="123"/>
      <c r="W896" s="123"/>
      <c r="X896" s="122"/>
      <c r="Y896" s="122"/>
      <c r="Z896" s="122"/>
      <c r="AA896" s="122"/>
      <c r="AB896" s="122"/>
      <c r="AC896" s="122"/>
      <c r="AD896" s="197">
        <f t="shared" si="194"/>
        <v>0</v>
      </c>
      <c r="AE896" s="196" t="str">
        <f t="shared" si="206"/>
        <v/>
      </c>
      <c r="AF896" s="196" t="str">
        <f t="shared" si="195"/>
        <v/>
      </c>
      <c r="AG896" s="196" t="str">
        <f t="shared" si="196"/>
        <v/>
      </c>
      <c r="AH896" s="196" t="str">
        <f t="shared" si="197"/>
        <v/>
      </c>
      <c r="AI896" s="196" t="str">
        <f t="shared" si="198"/>
        <v/>
      </c>
      <c r="AJ896" s="196" t="str">
        <f t="shared" si="199"/>
        <v/>
      </c>
      <c r="AK896" s="196" t="str">
        <f t="shared" si="202"/>
        <v/>
      </c>
      <c r="AL896" s="196" t="str">
        <f t="shared" si="203"/>
        <v/>
      </c>
      <c r="AM896" s="176"/>
      <c r="AN896" s="176">
        <f t="shared" si="204"/>
        <v>0</v>
      </c>
      <c r="AO896" s="176"/>
      <c r="AP896" s="176"/>
      <c r="AQ896" s="176"/>
      <c r="AR896" s="176"/>
      <c r="AS896" s="176"/>
      <c r="AT896" s="176"/>
      <c r="AU896" s="176"/>
      <c r="AV896" s="176"/>
      <c r="AW896" s="176"/>
      <c r="AX896" s="176"/>
      <c r="AY896" s="176"/>
      <c r="AZ896" s="176"/>
      <c r="BA896" s="176"/>
      <c r="BB896" s="176"/>
      <c r="BC896" s="176"/>
      <c r="BD896" s="176"/>
      <c r="BE896" s="176"/>
      <c r="BF896" s="176"/>
      <c r="BG896" s="176"/>
      <c r="BH896" s="176"/>
      <c r="BI896" s="176"/>
      <c r="BJ896" s="176"/>
      <c r="BK896" s="176"/>
      <c r="BL896" s="176"/>
      <c r="BM896" s="176"/>
      <c r="BN896" s="176"/>
      <c r="BO896" s="176"/>
      <c r="BP896" s="176"/>
      <c r="BQ896" s="176"/>
      <c r="BR896" s="176"/>
      <c r="BS896" s="176"/>
      <c r="BT896" s="176"/>
      <c r="BU896" s="176"/>
      <c r="BV896" s="176"/>
      <c r="BW896" s="176"/>
      <c r="BX896" s="176"/>
      <c r="BY896" s="176"/>
      <c r="BZ896" s="176"/>
      <c r="CA896" s="176"/>
      <c r="CB896" s="176"/>
      <c r="CC896" s="176"/>
      <c r="CD896" s="176"/>
      <c r="CE896" s="176"/>
      <c r="CF896" s="176"/>
      <c r="CG896" s="176"/>
      <c r="CH896" s="176"/>
      <c r="CI896" s="176"/>
      <c r="CJ896" s="176"/>
      <c r="CK896" s="176"/>
      <c r="CL896" s="176"/>
      <c r="CM896" s="176"/>
      <c r="CN896" s="176"/>
      <c r="CO896" s="176"/>
      <c r="CP896" s="176"/>
      <c r="CQ896" s="176"/>
      <c r="CR896" s="176"/>
      <c r="CS896" s="176"/>
      <c r="CT896" s="176"/>
      <c r="CU896" s="176"/>
      <c r="CV896" s="176"/>
      <c r="CW896" s="176"/>
    </row>
    <row r="897" spans="1:101" s="179" customFormat="1" ht="20.100000000000001" customHeight="1">
      <c r="A897" s="657">
        <f t="shared" si="205"/>
        <v>854</v>
      </c>
      <c r="B897" s="196" t="str">
        <f t="shared" si="200"/>
        <v>Swansea Bay UHB</v>
      </c>
      <c r="C897" s="89"/>
      <c r="D897" s="89"/>
      <c r="E897" s="89"/>
      <c r="F897" s="89"/>
      <c r="G897" s="89"/>
      <c r="H897" s="197">
        <f t="shared" si="201"/>
        <v>0</v>
      </c>
      <c r="I897" s="197"/>
      <c r="J897" s="89"/>
      <c r="K897" s="90"/>
      <c r="L897" s="90"/>
      <c r="M897" s="89"/>
      <c r="N897" s="89"/>
      <c r="O897" s="89"/>
      <c r="P897" s="89"/>
      <c r="Q897" s="89"/>
      <c r="R897" s="122"/>
      <c r="S897" s="122"/>
      <c r="T897" s="122"/>
      <c r="U897" s="123"/>
      <c r="V897" s="123"/>
      <c r="W897" s="123"/>
      <c r="X897" s="122"/>
      <c r="Y897" s="122"/>
      <c r="Z897" s="122"/>
      <c r="AA897" s="122"/>
      <c r="AB897" s="122"/>
      <c r="AC897" s="122"/>
      <c r="AD897" s="197">
        <f t="shared" si="194"/>
        <v>0</v>
      </c>
      <c r="AE897" s="196" t="str">
        <f t="shared" si="206"/>
        <v/>
      </c>
      <c r="AF897" s="196" t="str">
        <f t="shared" si="195"/>
        <v/>
      </c>
      <c r="AG897" s="196" t="str">
        <f t="shared" si="196"/>
        <v/>
      </c>
      <c r="AH897" s="196" t="str">
        <f t="shared" si="197"/>
        <v/>
      </c>
      <c r="AI897" s="196" t="str">
        <f t="shared" si="198"/>
        <v/>
      </c>
      <c r="AJ897" s="196" t="str">
        <f t="shared" si="199"/>
        <v/>
      </c>
      <c r="AK897" s="196" t="str">
        <f t="shared" si="202"/>
        <v/>
      </c>
      <c r="AL897" s="196" t="str">
        <f t="shared" si="203"/>
        <v/>
      </c>
      <c r="AM897" s="176"/>
      <c r="AN897" s="176">
        <f t="shared" si="204"/>
        <v>0</v>
      </c>
      <c r="AO897" s="176"/>
      <c r="AP897" s="176"/>
      <c r="AQ897" s="176"/>
      <c r="AR897" s="176"/>
      <c r="AS897" s="176"/>
      <c r="AT897" s="176"/>
      <c r="AU897" s="176"/>
      <c r="AV897" s="176"/>
      <c r="AW897" s="176"/>
      <c r="AX897" s="176"/>
      <c r="AY897" s="176"/>
      <c r="AZ897" s="176"/>
      <c r="BA897" s="176"/>
      <c r="BB897" s="176"/>
      <c r="BC897" s="176"/>
      <c r="BD897" s="176"/>
      <c r="BE897" s="176"/>
      <c r="BF897" s="176"/>
      <c r="BG897" s="176"/>
      <c r="BH897" s="176"/>
      <c r="BI897" s="176"/>
      <c r="BJ897" s="176"/>
      <c r="BK897" s="176"/>
      <c r="BL897" s="176"/>
      <c r="BM897" s="176"/>
      <c r="BN897" s="176"/>
      <c r="BO897" s="176"/>
      <c r="BP897" s="176"/>
      <c r="BQ897" s="176"/>
      <c r="BR897" s="176"/>
      <c r="BS897" s="176"/>
      <c r="BT897" s="176"/>
      <c r="BU897" s="176"/>
      <c r="BV897" s="176"/>
      <c r="BW897" s="176"/>
      <c r="BX897" s="176"/>
      <c r="BY897" s="176"/>
      <c r="BZ897" s="176"/>
      <c r="CA897" s="176"/>
      <c r="CB897" s="176"/>
      <c r="CC897" s="176"/>
      <c r="CD897" s="176"/>
      <c r="CE897" s="176"/>
      <c r="CF897" s="176"/>
      <c r="CG897" s="176"/>
      <c r="CH897" s="176"/>
      <c r="CI897" s="176"/>
      <c r="CJ897" s="176"/>
      <c r="CK897" s="176"/>
      <c r="CL897" s="176"/>
      <c r="CM897" s="176"/>
      <c r="CN897" s="176"/>
      <c r="CO897" s="176"/>
      <c r="CP897" s="176"/>
      <c r="CQ897" s="176"/>
      <c r="CR897" s="176"/>
      <c r="CS897" s="176"/>
      <c r="CT897" s="176"/>
      <c r="CU897" s="176"/>
      <c r="CV897" s="176"/>
      <c r="CW897" s="176"/>
    </row>
    <row r="898" spans="1:101" s="179" customFormat="1" ht="20.100000000000001" customHeight="1">
      <c r="A898" s="657">
        <f t="shared" si="205"/>
        <v>855</v>
      </c>
      <c r="B898" s="196" t="str">
        <f t="shared" si="200"/>
        <v>Swansea Bay UHB</v>
      </c>
      <c r="C898" s="89"/>
      <c r="D898" s="89"/>
      <c r="E898" s="89"/>
      <c r="F898" s="89"/>
      <c r="G898" s="89"/>
      <c r="H898" s="197">
        <f t="shared" si="201"/>
        <v>0</v>
      </c>
      <c r="I898" s="197"/>
      <c r="J898" s="89"/>
      <c r="K898" s="90"/>
      <c r="L898" s="90"/>
      <c r="M898" s="89"/>
      <c r="N898" s="89"/>
      <c r="O898" s="89"/>
      <c r="P898" s="89"/>
      <c r="Q898" s="89"/>
      <c r="R898" s="122"/>
      <c r="S898" s="122"/>
      <c r="T898" s="122"/>
      <c r="U898" s="123"/>
      <c r="V898" s="123"/>
      <c r="W898" s="123"/>
      <c r="X898" s="122"/>
      <c r="Y898" s="122"/>
      <c r="Z898" s="122"/>
      <c r="AA898" s="122"/>
      <c r="AB898" s="122"/>
      <c r="AC898" s="122"/>
      <c r="AD898" s="197">
        <f t="shared" si="194"/>
        <v>0</v>
      </c>
      <c r="AE898" s="196" t="str">
        <f t="shared" si="206"/>
        <v/>
      </c>
      <c r="AF898" s="196" t="str">
        <f t="shared" si="195"/>
        <v/>
      </c>
      <c r="AG898" s="196" t="str">
        <f t="shared" si="196"/>
        <v/>
      </c>
      <c r="AH898" s="196" t="str">
        <f t="shared" si="197"/>
        <v/>
      </c>
      <c r="AI898" s="196" t="str">
        <f t="shared" si="198"/>
        <v/>
      </c>
      <c r="AJ898" s="196" t="str">
        <f t="shared" si="199"/>
        <v/>
      </c>
      <c r="AK898" s="196" t="str">
        <f t="shared" si="202"/>
        <v/>
      </c>
      <c r="AL898" s="196" t="str">
        <f t="shared" si="203"/>
        <v/>
      </c>
      <c r="AM898" s="176"/>
      <c r="AN898" s="176">
        <f t="shared" si="204"/>
        <v>0</v>
      </c>
      <c r="AO898" s="176"/>
      <c r="AP898" s="176"/>
      <c r="AQ898" s="176"/>
      <c r="AR898" s="176"/>
      <c r="AS898" s="176"/>
      <c r="AT898" s="176"/>
      <c r="AU898" s="176"/>
      <c r="AV898" s="176"/>
      <c r="AW898" s="176"/>
      <c r="AX898" s="176"/>
      <c r="AY898" s="176"/>
      <c r="AZ898" s="176"/>
      <c r="BA898" s="176"/>
      <c r="BB898" s="176"/>
      <c r="BC898" s="176"/>
      <c r="BD898" s="176"/>
      <c r="BE898" s="176"/>
      <c r="BF898" s="176"/>
      <c r="BG898" s="176"/>
      <c r="BH898" s="176"/>
      <c r="BI898" s="176"/>
      <c r="BJ898" s="176"/>
      <c r="BK898" s="176"/>
      <c r="BL898" s="176"/>
      <c r="BM898" s="176"/>
      <c r="BN898" s="176"/>
      <c r="BO898" s="176"/>
      <c r="BP898" s="176"/>
      <c r="BQ898" s="176"/>
      <c r="BR898" s="176"/>
      <c r="BS898" s="176"/>
      <c r="BT898" s="176"/>
      <c r="BU898" s="176"/>
      <c r="BV898" s="176"/>
      <c r="BW898" s="176"/>
      <c r="BX898" s="176"/>
      <c r="BY898" s="176"/>
      <c r="BZ898" s="176"/>
      <c r="CA898" s="176"/>
      <c r="CB898" s="176"/>
      <c r="CC898" s="176"/>
      <c r="CD898" s="176"/>
      <c r="CE898" s="176"/>
      <c r="CF898" s="176"/>
      <c r="CG898" s="176"/>
      <c r="CH898" s="176"/>
      <c r="CI898" s="176"/>
      <c r="CJ898" s="176"/>
      <c r="CK898" s="176"/>
      <c r="CL898" s="176"/>
      <c r="CM898" s="176"/>
      <c r="CN898" s="176"/>
      <c r="CO898" s="176"/>
      <c r="CP898" s="176"/>
      <c r="CQ898" s="176"/>
      <c r="CR898" s="176"/>
      <c r="CS898" s="176"/>
      <c r="CT898" s="176"/>
      <c r="CU898" s="176"/>
      <c r="CV898" s="176"/>
      <c r="CW898" s="176"/>
    </row>
    <row r="899" spans="1:101" s="179" customFormat="1" ht="20.100000000000001" customHeight="1">
      <c r="A899" s="657">
        <f t="shared" si="205"/>
        <v>856</v>
      </c>
      <c r="B899" s="196" t="str">
        <f t="shared" si="200"/>
        <v>Swansea Bay UHB</v>
      </c>
      <c r="C899" s="89"/>
      <c r="D899" s="89"/>
      <c r="E899" s="89"/>
      <c r="F899" s="89"/>
      <c r="G899" s="89"/>
      <c r="H899" s="197">
        <f t="shared" si="201"/>
        <v>0</v>
      </c>
      <c r="I899" s="197"/>
      <c r="J899" s="89"/>
      <c r="K899" s="90"/>
      <c r="L899" s="90"/>
      <c r="M899" s="89"/>
      <c r="N899" s="89"/>
      <c r="O899" s="89"/>
      <c r="P899" s="89"/>
      <c r="Q899" s="89"/>
      <c r="R899" s="122"/>
      <c r="S899" s="122"/>
      <c r="T899" s="122"/>
      <c r="U899" s="123"/>
      <c r="V899" s="123"/>
      <c r="W899" s="123"/>
      <c r="X899" s="122"/>
      <c r="Y899" s="122"/>
      <c r="Z899" s="122"/>
      <c r="AA899" s="122"/>
      <c r="AB899" s="122"/>
      <c r="AC899" s="122"/>
      <c r="AD899" s="197">
        <f t="shared" si="194"/>
        <v>0</v>
      </c>
      <c r="AE899" s="196" t="str">
        <f t="shared" si="206"/>
        <v/>
      </c>
      <c r="AF899" s="196" t="str">
        <f t="shared" si="195"/>
        <v/>
      </c>
      <c r="AG899" s="196" t="str">
        <f t="shared" si="196"/>
        <v/>
      </c>
      <c r="AH899" s="196" t="str">
        <f t="shared" si="197"/>
        <v/>
      </c>
      <c r="AI899" s="196" t="str">
        <f t="shared" si="198"/>
        <v/>
      </c>
      <c r="AJ899" s="196" t="str">
        <f t="shared" si="199"/>
        <v/>
      </c>
      <c r="AK899" s="196" t="str">
        <f t="shared" si="202"/>
        <v/>
      </c>
      <c r="AL899" s="196" t="str">
        <f t="shared" si="203"/>
        <v/>
      </c>
      <c r="AM899" s="176"/>
      <c r="AN899" s="176">
        <f t="shared" si="204"/>
        <v>0</v>
      </c>
      <c r="AO899" s="176"/>
      <c r="AP899" s="176"/>
      <c r="AQ899" s="176"/>
      <c r="AR899" s="176"/>
      <c r="AS899" s="176"/>
      <c r="AT899" s="176"/>
      <c r="AU899" s="176"/>
      <c r="AV899" s="176"/>
      <c r="AW899" s="176"/>
      <c r="AX899" s="176"/>
      <c r="AY899" s="176"/>
      <c r="AZ899" s="176"/>
      <c r="BA899" s="176"/>
      <c r="BB899" s="176"/>
      <c r="BC899" s="176"/>
      <c r="BD899" s="176"/>
      <c r="BE899" s="176"/>
      <c r="BF899" s="176"/>
      <c r="BG899" s="176"/>
      <c r="BH899" s="176"/>
      <c r="BI899" s="176"/>
      <c r="BJ899" s="176"/>
      <c r="BK899" s="176"/>
      <c r="BL899" s="176"/>
      <c r="BM899" s="176"/>
      <c r="BN899" s="176"/>
      <c r="BO899" s="176"/>
      <c r="BP899" s="176"/>
      <c r="BQ899" s="176"/>
      <c r="BR899" s="176"/>
      <c r="BS899" s="176"/>
      <c r="BT899" s="176"/>
      <c r="BU899" s="176"/>
      <c r="BV899" s="176"/>
      <c r="BW899" s="176"/>
      <c r="BX899" s="176"/>
      <c r="BY899" s="176"/>
      <c r="BZ899" s="176"/>
      <c r="CA899" s="176"/>
      <c r="CB899" s="176"/>
      <c r="CC899" s="176"/>
      <c r="CD899" s="176"/>
      <c r="CE899" s="176"/>
      <c r="CF899" s="176"/>
      <c r="CG899" s="176"/>
      <c r="CH899" s="176"/>
      <c r="CI899" s="176"/>
      <c r="CJ899" s="176"/>
      <c r="CK899" s="176"/>
      <c r="CL899" s="176"/>
      <c r="CM899" s="176"/>
      <c r="CN899" s="176"/>
      <c r="CO899" s="176"/>
      <c r="CP899" s="176"/>
      <c r="CQ899" s="176"/>
      <c r="CR899" s="176"/>
      <c r="CS899" s="176"/>
      <c r="CT899" s="176"/>
      <c r="CU899" s="176"/>
      <c r="CV899" s="176"/>
      <c r="CW899" s="176"/>
    </row>
    <row r="900" spans="1:101" s="179" customFormat="1" ht="20.100000000000001" customHeight="1">
      <c r="A900" s="657">
        <f t="shared" si="205"/>
        <v>857</v>
      </c>
      <c r="B900" s="196" t="str">
        <f t="shared" si="200"/>
        <v>Swansea Bay UHB</v>
      </c>
      <c r="C900" s="89"/>
      <c r="D900" s="89"/>
      <c r="E900" s="89"/>
      <c r="F900" s="89"/>
      <c r="G900" s="89"/>
      <c r="H900" s="197">
        <f t="shared" si="201"/>
        <v>0</v>
      </c>
      <c r="I900" s="197"/>
      <c r="J900" s="89"/>
      <c r="K900" s="90"/>
      <c r="L900" s="90"/>
      <c r="M900" s="89"/>
      <c r="N900" s="89"/>
      <c r="O900" s="89"/>
      <c r="P900" s="89"/>
      <c r="Q900" s="89"/>
      <c r="R900" s="122"/>
      <c r="S900" s="122"/>
      <c r="T900" s="122"/>
      <c r="U900" s="123"/>
      <c r="V900" s="123"/>
      <c r="W900" s="123"/>
      <c r="X900" s="122"/>
      <c r="Y900" s="122"/>
      <c r="Z900" s="122"/>
      <c r="AA900" s="122"/>
      <c r="AB900" s="122"/>
      <c r="AC900" s="122"/>
      <c r="AD900" s="197">
        <f t="shared" si="194"/>
        <v>0</v>
      </c>
      <c r="AE900" s="196" t="str">
        <f t="shared" si="206"/>
        <v/>
      </c>
      <c r="AF900" s="196" t="str">
        <f t="shared" si="195"/>
        <v/>
      </c>
      <c r="AG900" s="196" t="str">
        <f t="shared" si="196"/>
        <v/>
      </c>
      <c r="AH900" s="196" t="str">
        <f t="shared" si="197"/>
        <v/>
      </c>
      <c r="AI900" s="196" t="str">
        <f t="shared" si="198"/>
        <v/>
      </c>
      <c r="AJ900" s="196" t="str">
        <f t="shared" si="199"/>
        <v/>
      </c>
      <c r="AK900" s="196" t="str">
        <f t="shared" si="202"/>
        <v/>
      </c>
      <c r="AL900" s="196" t="str">
        <f t="shared" si="203"/>
        <v/>
      </c>
      <c r="AM900" s="176"/>
      <c r="AN900" s="176">
        <f t="shared" si="204"/>
        <v>0</v>
      </c>
      <c r="AO900" s="176"/>
      <c r="AP900" s="176"/>
      <c r="AQ900" s="176"/>
      <c r="AR900" s="176"/>
      <c r="AS900" s="176"/>
      <c r="AT900" s="176"/>
      <c r="AU900" s="176"/>
      <c r="AV900" s="176"/>
      <c r="AW900" s="176"/>
      <c r="AX900" s="176"/>
      <c r="AY900" s="176"/>
      <c r="AZ900" s="176"/>
      <c r="BA900" s="176"/>
      <c r="BB900" s="176"/>
      <c r="BC900" s="176"/>
      <c r="BD900" s="176"/>
      <c r="BE900" s="176"/>
      <c r="BF900" s="176"/>
      <c r="BG900" s="176"/>
      <c r="BH900" s="176"/>
      <c r="BI900" s="176"/>
      <c r="BJ900" s="176"/>
      <c r="BK900" s="176"/>
      <c r="BL900" s="176"/>
      <c r="BM900" s="176"/>
      <c r="BN900" s="176"/>
      <c r="BO900" s="176"/>
      <c r="BP900" s="176"/>
      <c r="BQ900" s="176"/>
      <c r="BR900" s="176"/>
      <c r="BS900" s="176"/>
      <c r="BT900" s="176"/>
      <c r="BU900" s="176"/>
      <c r="BV900" s="176"/>
      <c r="BW900" s="176"/>
      <c r="BX900" s="176"/>
      <c r="BY900" s="176"/>
      <c r="BZ900" s="176"/>
      <c r="CA900" s="176"/>
      <c r="CB900" s="176"/>
      <c r="CC900" s="176"/>
      <c r="CD900" s="176"/>
      <c r="CE900" s="176"/>
      <c r="CF900" s="176"/>
      <c r="CG900" s="176"/>
      <c r="CH900" s="176"/>
      <c r="CI900" s="176"/>
      <c r="CJ900" s="176"/>
      <c r="CK900" s="176"/>
      <c r="CL900" s="176"/>
      <c r="CM900" s="176"/>
      <c r="CN900" s="176"/>
      <c r="CO900" s="176"/>
      <c r="CP900" s="176"/>
      <c r="CQ900" s="176"/>
      <c r="CR900" s="176"/>
      <c r="CS900" s="176"/>
      <c r="CT900" s="176"/>
      <c r="CU900" s="176"/>
      <c r="CV900" s="176"/>
      <c r="CW900" s="176"/>
    </row>
    <row r="901" spans="1:101" s="179" customFormat="1" ht="20.100000000000001" customHeight="1">
      <c r="A901" s="657">
        <f t="shared" si="205"/>
        <v>858</v>
      </c>
      <c r="B901" s="196" t="str">
        <f t="shared" si="200"/>
        <v>Swansea Bay UHB</v>
      </c>
      <c r="C901" s="89"/>
      <c r="D901" s="89"/>
      <c r="E901" s="89"/>
      <c r="F901" s="89"/>
      <c r="G901" s="89"/>
      <c r="H901" s="197">
        <f t="shared" si="201"/>
        <v>0</v>
      </c>
      <c r="I901" s="197"/>
      <c r="J901" s="89"/>
      <c r="K901" s="90"/>
      <c r="L901" s="90"/>
      <c r="M901" s="89"/>
      <c r="N901" s="89"/>
      <c r="O901" s="89"/>
      <c r="P901" s="89"/>
      <c r="Q901" s="89"/>
      <c r="R901" s="122"/>
      <c r="S901" s="122"/>
      <c r="T901" s="122"/>
      <c r="U901" s="123"/>
      <c r="V901" s="123"/>
      <c r="W901" s="123"/>
      <c r="X901" s="122"/>
      <c r="Y901" s="122"/>
      <c r="Z901" s="122"/>
      <c r="AA901" s="122"/>
      <c r="AB901" s="122"/>
      <c r="AC901" s="122"/>
      <c r="AD901" s="197">
        <f t="shared" si="194"/>
        <v>0</v>
      </c>
      <c r="AE901" s="196" t="str">
        <f t="shared" si="206"/>
        <v/>
      </c>
      <c r="AF901" s="196" t="str">
        <f t="shared" si="195"/>
        <v/>
      </c>
      <c r="AG901" s="196" t="str">
        <f t="shared" si="196"/>
        <v/>
      </c>
      <c r="AH901" s="196" t="str">
        <f t="shared" si="197"/>
        <v/>
      </c>
      <c r="AI901" s="196" t="str">
        <f t="shared" si="198"/>
        <v/>
      </c>
      <c r="AJ901" s="196" t="str">
        <f t="shared" si="199"/>
        <v/>
      </c>
      <c r="AK901" s="196" t="str">
        <f t="shared" si="202"/>
        <v/>
      </c>
      <c r="AL901" s="196" t="str">
        <f t="shared" si="203"/>
        <v/>
      </c>
      <c r="AM901" s="176"/>
      <c r="AN901" s="176">
        <f t="shared" si="204"/>
        <v>0</v>
      </c>
      <c r="AO901" s="176"/>
      <c r="AP901" s="176"/>
      <c r="AQ901" s="176"/>
      <c r="AR901" s="176"/>
      <c r="AS901" s="176"/>
      <c r="AT901" s="176"/>
      <c r="AU901" s="176"/>
      <c r="AV901" s="176"/>
      <c r="AW901" s="176"/>
      <c r="AX901" s="176"/>
      <c r="AY901" s="176"/>
      <c r="AZ901" s="176"/>
      <c r="BA901" s="176"/>
      <c r="BB901" s="176"/>
      <c r="BC901" s="176"/>
      <c r="BD901" s="176"/>
      <c r="BE901" s="176"/>
      <c r="BF901" s="176"/>
      <c r="BG901" s="176"/>
      <c r="BH901" s="176"/>
      <c r="BI901" s="176"/>
      <c r="BJ901" s="176"/>
      <c r="BK901" s="176"/>
      <c r="BL901" s="176"/>
      <c r="BM901" s="176"/>
      <c r="BN901" s="176"/>
      <c r="BO901" s="176"/>
      <c r="BP901" s="176"/>
      <c r="BQ901" s="176"/>
      <c r="BR901" s="176"/>
      <c r="BS901" s="176"/>
      <c r="BT901" s="176"/>
      <c r="BU901" s="176"/>
      <c r="BV901" s="176"/>
      <c r="BW901" s="176"/>
      <c r="BX901" s="176"/>
      <c r="BY901" s="176"/>
      <c r="BZ901" s="176"/>
      <c r="CA901" s="176"/>
      <c r="CB901" s="176"/>
      <c r="CC901" s="176"/>
      <c r="CD901" s="176"/>
      <c r="CE901" s="176"/>
      <c r="CF901" s="176"/>
      <c r="CG901" s="176"/>
      <c r="CH901" s="176"/>
      <c r="CI901" s="176"/>
      <c r="CJ901" s="176"/>
      <c r="CK901" s="176"/>
      <c r="CL901" s="176"/>
      <c r="CM901" s="176"/>
      <c r="CN901" s="176"/>
      <c r="CO901" s="176"/>
      <c r="CP901" s="176"/>
      <c r="CQ901" s="176"/>
      <c r="CR901" s="176"/>
      <c r="CS901" s="176"/>
      <c r="CT901" s="176"/>
      <c r="CU901" s="176"/>
      <c r="CV901" s="176"/>
      <c r="CW901" s="176"/>
    </row>
    <row r="902" spans="1:101" s="179" customFormat="1" ht="20.100000000000001" customHeight="1">
      <c r="A902" s="657">
        <f t="shared" si="205"/>
        <v>859</v>
      </c>
      <c r="B902" s="196" t="str">
        <f t="shared" si="200"/>
        <v>Swansea Bay UHB</v>
      </c>
      <c r="C902" s="89"/>
      <c r="D902" s="89"/>
      <c r="E902" s="89"/>
      <c r="F902" s="89"/>
      <c r="G902" s="89"/>
      <c r="H902" s="197">
        <f t="shared" si="201"/>
        <v>0</v>
      </c>
      <c r="I902" s="197"/>
      <c r="J902" s="89"/>
      <c r="K902" s="90"/>
      <c r="L902" s="90"/>
      <c r="M902" s="89"/>
      <c r="N902" s="89"/>
      <c r="O902" s="89"/>
      <c r="P902" s="89"/>
      <c r="Q902" s="89"/>
      <c r="R902" s="122"/>
      <c r="S902" s="122"/>
      <c r="T902" s="122"/>
      <c r="U902" s="123"/>
      <c r="V902" s="123"/>
      <c r="W902" s="123"/>
      <c r="X902" s="122"/>
      <c r="Y902" s="122"/>
      <c r="Z902" s="122"/>
      <c r="AA902" s="122"/>
      <c r="AB902" s="122"/>
      <c r="AC902" s="122"/>
      <c r="AD902" s="197">
        <f t="shared" si="194"/>
        <v>0</v>
      </c>
      <c r="AE902" s="196" t="str">
        <f t="shared" si="206"/>
        <v/>
      </c>
      <c r="AF902" s="196" t="str">
        <f t="shared" si="195"/>
        <v/>
      </c>
      <c r="AG902" s="196" t="str">
        <f t="shared" si="196"/>
        <v/>
      </c>
      <c r="AH902" s="196" t="str">
        <f t="shared" si="197"/>
        <v/>
      </c>
      <c r="AI902" s="196" t="str">
        <f t="shared" si="198"/>
        <v/>
      </c>
      <c r="AJ902" s="196" t="str">
        <f t="shared" si="199"/>
        <v/>
      </c>
      <c r="AK902" s="196" t="str">
        <f t="shared" si="202"/>
        <v/>
      </c>
      <c r="AL902" s="196" t="str">
        <f t="shared" si="203"/>
        <v/>
      </c>
      <c r="AM902" s="176"/>
      <c r="AN902" s="176">
        <f t="shared" si="204"/>
        <v>0</v>
      </c>
      <c r="AO902" s="176"/>
      <c r="AP902" s="176"/>
      <c r="AQ902" s="176"/>
      <c r="AR902" s="176"/>
      <c r="AS902" s="176"/>
      <c r="AT902" s="176"/>
      <c r="AU902" s="176"/>
      <c r="AV902" s="176"/>
      <c r="AW902" s="176"/>
      <c r="AX902" s="176"/>
      <c r="AY902" s="176"/>
      <c r="AZ902" s="176"/>
      <c r="BA902" s="176"/>
      <c r="BB902" s="176"/>
      <c r="BC902" s="176"/>
      <c r="BD902" s="176"/>
      <c r="BE902" s="176"/>
      <c r="BF902" s="176"/>
      <c r="BG902" s="176"/>
      <c r="BH902" s="176"/>
      <c r="BI902" s="176"/>
      <c r="BJ902" s="176"/>
      <c r="BK902" s="176"/>
      <c r="BL902" s="176"/>
      <c r="BM902" s="176"/>
      <c r="BN902" s="176"/>
      <c r="BO902" s="176"/>
      <c r="BP902" s="176"/>
      <c r="BQ902" s="176"/>
      <c r="BR902" s="176"/>
      <c r="BS902" s="176"/>
      <c r="BT902" s="176"/>
      <c r="BU902" s="176"/>
      <c r="BV902" s="176"/>
      <c r="BW902" s="176"/>
      <c r="BX902" s="176"/>
      <c r="BY902" s="176"/>
      <c r="BZ902" s="176"/>
      <c r="CA902" s="176"/>
      <c r="CB902" s="176"/>
      <c r="CC902" s="176"/>
      <c r="CD902" s="176"/>
      <c r="CE902" s="176"/>
      <c r="CF902" s="176"/>
      <c r="CG902" s="176"/>
      <c r="CH902" s="176"/>
      <c r="CI902" s="176"/>
      <c r="CJ902" s="176"/>
      <c r="CK902" s="176"/>
      <c r="CL902" s="176"/>
      <c r="CM902" s="176"/>
      <c r="CN902" s="176"/>
      <c r="CO902" s="176"/>
      <c r="CP902" s="176"/>
      <c r="CQ902" s="176"/>
      <c r="CR902" s="176"/>
      <c r="CS902" s="176"/>
      <c r="CT902" s="176"/>
      <c r="CU902" s="176"/>
      <c r="CV902" s="176"/>
      <c r="CW902" s="176"/>
    </row>
    <row r="903" spans="1:101" s="179" customFormat="1" ht="20.100000000000001" customHeight="1">
      <c r="A903" s="657">
        <f t="shared" si="205"/>
        <v>860</v>
      </c>
      <c r="B903" s="196" t="str">
        <f t="shared" si="200"/>
        <v>Swansea Bay UHB</v>
      </c>
      <c r="C903" s="89"/>
      <c r="D903" s="89"/>
      <c r="E903" s="89"/>
      <c r="F903" s="89"/>
      <c r="G903" s="89"/>
      <c r="H903" s="197">
        <f t="shared" si="201"/>
        <v>0</v>
      </c>
      <c r="I903" s="197"/>
      <c r="J903" s="89"/>
      <c r="K903" s="90"/>
      <c r="L903" s="90"/>
      <c r="M903" s="89"/>
      <c r="N903" s="89"/>
      <c r="O903" s="89"/>
      <c r="P903" s="89"/>
      <c r="Q903" s="89"/>
      <c r="R903" s="122"/>
      <c r="S903" s="122"/>
      <c r="T903" s="122"/>
      <c r="U903" s="123"/>
      <c r="V903" s="123"/>
      <c r="W903" s="123"/>
      <c r="X903" s="122"/>
      <c r="Y903" s="122"/>
      <c r="Z903" s="122"/>
      <c r="AA903" s="122"/>
      <c r="AB903" s="122"/>
      <c r="AC903" s="122"/>
      <c r="AD903" s="197">
        <f t="shared" si="194"/>
        <v>0</v>
      </c>
      <c r="AE903" s="196" t="str">
        <f t="shared" si="206"/>
        <v/>
      </c>
      <c r="AF903" s="196" t="str">
        <f t="shared" si="195"/>
        <v/>
      </c>
      <c r="AG903" s="196" t="str">
        <f t="shared" si="196"/>
        <v/>
      </c>
      <c r="AH903" s="196" t="str">
        <f t="shared" si="197"/>
        <v/>
      </c>
      <c r="AI903" s="196" t="str">
        <f t="shared" si="198"/>
        <v/>
      </c>
      <c r="AJ903" s="196" t="str">
        <f t="shared" si="199"/>
        <v/>
      </c>
      <c r="AK903" s="196" t="str">
        <f t="shared" si="202"/>
        <v/>
      </c>
      <c r="AL903" s="196" t="str">
        <f t="shared" si="203"/>
        <v/>
      </c>
      <c r="AM903" s="176"/>
      <c r="AN903" s="176">
        <f t="shared" si="204"/>
        <v>0</v>
      </c>
      <c r="AO903" s="176"/>
      <c r="AP903" s="176"/>
      <c r="AQ903" s="176"/>
      <c r="AR903" s="176"/>
      <c r="AS903" s="176"/>
      <c r="AT903" s="176"/>
      <c r="AU903" s="176"/>
      <c r="AV903" s="176"/>
      <c r="AW903" s="176"/>
      <c r="AX903" s="176"/>
      <c r="AY903" s="176"/>
      <c r="AZ903" s="176"/>
      <c r="BA903" s="176"/>
      <c r="BB903" s="176"/>
      <c r="BC903" s="176"/>
      <c r="BD903" s="176"/>
      <c r="BE903" s="176"/>
      <c r="BF903" s="176"/>
      <c r="BG903" s="176"/>
      <c r="BH903" s="176"/>
      <c r="BI903" s="176"/>
      <c r="BJ903" s="176"/>
      <c r="BK903" s="176"/>
      <c r="BL903" s="176"/>
      <c r="BM903" s="176"/>
      <c r="BN903" s="176"/>
      <c r="BO903" s="176"/>
      <c r="BP903" s="176"/>
      <c r="BQ903" s="176"/>
      <c r="BR903" s="176"/>
      <c r="BS903" s="176"/>
      <c r="BT903" s="176"/>
      <c r="BU903" s="176"/>
      <c r="BV903" s="176"/>
      <c r="BW903" s="176"/>
      <c r="BX903" s="176"/>
      <c r="BY903" s="176"/>
      <c r="BZ903" s="176"/>
      <c r="CA903" s="176"/>
      <c r="CB903" s="176"/>
      <c r="CC903" s="176"/>
      <c r="CD903" s="176"/>
      <c r="CE903" s="176"/>
      <c r="CF903" s="176"/>
      <c r="CG903" s="176"/>
      <c r="CH903" s="176"/>
      <c r="CI903" s="176"/>
      <c r="CJ903" s="176"/>
      <c r="CK903" s="176"/>
      <c r="CL903" s="176"/>
      <c r="CM903" s="176"/>
      <c r="CN903" s="176"/>
      <c r="CO903" s="176"/>
      <c r="CP903" s="176"/>
      <c r="CQ903" s="176"/>
      <c r="CR903" s="176"/>
      <c r="CS903" s="176"/>
      <c r="CT903" s="176"/>
      <c r="CU903" s="176"/>
      <c r="CV903" s="176"/>
      <c r="CW903" s="176"/>
    </row>
    <row r="904" spans="1:101" s="179" customFormat="1" ht="20.100000000000001" customHeight="1">
      <c r="A904" s="657">
        <f t="shared" si="205"/>
        <v>861</v>
      </c>
      <c r="B904" s="196" t="str">
        <f t="shared" si="200"/>
        <v>Swansea Bay UHB</v>
      </c>
      <c r="C904" s="89"/>
      <c r="D904" s="89"/>
      <c r="E904" s="89"/>
      <c r="F904" s="89"/>
      <c r="G904" s="89"/>
      <c r="H904" s="197">
        <f t="shared" si="201"/>
        <v>0</v>
      </c>
      <c r="I904" s="197"/>
      <c r="J904" s="89"/>
      <c r="K904" s="90"/>
      <c r="L904" s="90"/>
      <c r="M904" s="89"/>
      <c r="N904" s="89"/>
      <c r="O904" s="89"/>
      <c r="P904" s="89"/>
      <c r="Q904" s="89"/>
      <c r="R904" s="122"/>
      <c r="S904" s="122"/>
      <c r="T904" s="122"/>
      <c r="U904" s="123"/>
      <c r="V904" s="123"/>
      <c r="W904" s="123"/>
      <c r="X904" s="122"/>
      <c r="Y904" s="122"/>
      <c r="Z904" s="122"/>
      <c r="AA904" s="122"/>
      <c r="AB904" s="122"/>
      <c r="AC904" s="122"/>
      <c r="AD904" s="197">
        <f t="shared" si="194"/>
        <v>0</v>
      </c>
      <c r="AE904" s="196" t="str">
        <f t="shared" si="206"/>
        <v/>
      </c>
      <c r="AF904" s="196" t="str">
        <f t="shared" si="195"/>
        <v/>
      </c>
      <c r="AG904" s="196" t="str">
        <f t="shared" si="196"/>
        <v/>
      </c>
      <c r="AH904" s="196" t="str">
        <f t="shared" si="197"/>
        <v/>
      </c>
      <c r="AI904" s="196" t="str">
        <f t="shared" si="198"/>
        <v/>
      </c>
      <c r="AJ904" s="196" t="str">
        <f t="shared" si="199"/>
        <v/>
      </c>
      <c r="AK904" s="196" t="str">
        <f t="shared" si="202"/>
        <v/>
      </c>
      <c r="AL904" s="196" t="str">
        <f t="shared" si="203"/>
        <v/>
      </c>
      <c r="AM904" s="176"/>
      <c r="AN904" s="176">
        <f t="shared" si="204"/>
        <v>0</v>
      </c>
      <c r="AO904" s="176"/>
      <c r="AP904" s="176"/>
      <c r="AQ904" s="176"/>
      <c r="AR904" s="176"/>
      <c r="AS904" s="176"/>
      <c r="AT904" s="176"/>
      <c r="AU904" s="176"/>
      <c r="AV904" s="176"/>
      <c r="AW904" s="176"/>
      <c r="AX904" s="176"/>
      <c r="AY904" s="176"/>
      <c r="AZ904" s="176"/>
      <c r="BA904" s="176"/>
      <c r="BB904" s="176"/>
      <c r="BC904" s="176"/>
      <c r="BD904" s="176"/>
      <c r="BE904" s="176"/>
      <c r="BF904" s="176"/>
      <c r="BG904" s="176"/>
      <c r="BH904" s="176"/>
      <c r="BI904" s="176"/>
      <c r="BJ904" s="176"/>
      <c r="BK904" s="176"/>
      <c r="BL904" s="176"/>
      <c r="BM904" s="176"/>
      <c r="BN904" s="176"/>
      <c r="BO904" s="176"/>
      <c r="BP904" s="176"/>
      <c r="BQ904" s="176"/>
      <c r="BR904" s="176"/>
      <c r="BS904" s="176"/>
      <c r="BT904" s="176"/>
      <c r="BU904" s="176"/>
      <c r="BV904" s="176"/>
      <c r="BW904" s="176"/>
      <c r="BX904" s="176"/>
      <c r="BY904" s="176"/>
      <c r="BZ904" s="176"/>
      <c r="CA904" s="176"/>
      <c r="CB904" s="176"/>
      <c r="CC904" s="176"/>
      <c r="CD904" s="176"/>
      <c r="CE904" s="176"/>
      <c r="CF904" s="176"/>
      <c r="CG904" s="176"/>
      <c r="CH904" s="176"/>
      <c r="CI904" s="176"/>
      <c r="CJ904" s="176"/>
      <c r="CK904" s="176"/>
      <c r="CL904" s="176"/>
      <c r="CM904" s="176"/>
      <c r="CN904" s="176"/>
      <c r="CO904" s="176"/>
      <c r="CP904" s="176"/>
      <c r="CQ904" s="176"/>
      <c r="CR904" s="176"/>
      <c r="CS904" s="176"/>
      <c r="CT904" s="176"/>
      <c r="CU904" s="176"/>
      <c r="CV904" s="176"/>
      <c r="CW904" s="176"/>
    </row>
    <row r="905" spans="1:101" s="179" customFormat="1" ht="20.100000000000001" customHeight="1">
      <c r="A905" s="657">
        <f t="shared" si="205"/>
        <v>862</v>
      </c>
      <c r="B905" s="196" t="str">
        <f t="shared" si="200"/>
        <v>Swansea Bay UHB</v>
      </c>
      <c r="C905" s="89"/>
      <c r="D905" s="89"/>
      <c r="E905" s="89"/>
      <c r="F905" s="89"/>
      <c r="G905" s="89"/>
      <c r="H905" s="197">
        <f t="shared" si="201"/>
        <v>0</v>
      </c>
      <c r="I905" s="197"/>
      <c r="J905" s="89"/>
      <c r="K905" s="90"/>
      <c r="L905" s="90"/>
      <c r="M905" s="89"/>
      <c r="N905" s="89"/>
      <c r="O905" s="89"/>
      <c r="P905" s="89"/>
      <c r="Q905" s="89"/>
      <c r="R905" s="122"/>
      <c r="S905" s="122"/>
      <c r="T905" s="122"/>
      <c r="U905" s="123"/>
      <c r="V905" s="123"/>
      <c r="W905" s="123"/>
      <c r="X905" s="122"/>
      <c r="Y905" s="122"/>
      <c r="Z905" s="122"/>
      <c r="AA905" s="122"/>
      <c r="AB905" s="122"/>
      <c r="AC905" s="122"/>
      <c r="AD905" s="197">
        <f t="shared" si="194"/>
        <v>0</v>
      </c>
      <c r="AE905" s="196" t="str">
        <f t="shared" si="206"/>
        <v/>
      </c>
      <c r="AF905" s="196" t="str">
        <f t="shared" si="195"/>
        <v/>
      </c>
      <c r="AG905" s="196" t="str">
        <f t="shared" si="196"/>
        <v/>
      </c>
      <c r="AH905" s="196" t="str">
        <f t="shared" si="197"/>
        <v/>
      </c>
      <c r="AI905" s="196" t="str">
        <f t="shared" si="198"/>
        <v/>
      </c>
      <c r="AJ905" s="196" t="str">
        <f t="shared" si="199"/>
        <v/>
      </c>
      <c r="AK905" s="196" t="str">
        <f t="shared" si="202"/>
        <v/>
      </c>
      <c r="AL905" s="196" t="str">
        <f t="shared" si="203"/>
        <v/>
      </c>
      <c r="AM905" s="176"/>
      <c r="AN905" s="176">
        <f t="shared" si="204"/>
        <v>0</v>
      </c>
      <c r="AO905" s="176"/>
      <c r="AP905" s="176"/>
      <c r="AQ905" s="176"/>
      <c r="AR905" s="176"/>
      <c r="AS905" s="176"/>
      <c r="AT905" s="176"/>
      <c r="AU905" s="176"/>
      <c r="AV905" s="176"/>
      <c r="AW905" s="176"/>
      <c r="AX905" s="176"/>
      <c r="AY905" s="176"/>
      <c r="AZ905" s="176"/>
      <c r="BA905" s="176"/>
      <c r="BB905" s="176"/>
      <c r="BC905" s="176"/>
      <c r="BD905" s="176"/>
      <c r="BE905" s="176"/>
      <c r="BF905" s="176"/>
      <c r="BG905" s="176"/>
      <c r="BH905" s="176"/>
      <c r="BI905" s="176"/>
      <c r="BJ905" s="176"/>
      <c r="BK905" s="176"/>
      <c r="BL905" s="176"/>
      <c r="BM905" s="176"/>
      <c r="BN905" s="176"/>
      <c r="BO905" s="176"/>
      <c r="BP905" s="176"/>
      <c r="BQ905" s="176"/>
      <c r="BR905" s="176"/>
      <c r="BS905" s="176"/>
      <c r="BT905" s="176"/>
      <c r="BU905" s="176"/>
      <c r="BV905" s="176"/>
      <c r="BW905" s="176"/>
      <c r="BX905" s="176"/>
      <c r="BY905" s="176"/>
      <c r="BZ905" s="176"/>
      <c r="CA905" s="176"/>
      <c r="CB905" s="176"/>
      <c r="CC905" s="176"/>
      <c r="CD905" s="176"/>
      <c r="CE905" s="176"/>
      <c r="CF905" s="176"/>
      <c r="CG905" s="176"/>
      <c r="CH905" s="176"/>
      <c r="CI905" s="176"/>
      <c r="CJ905" s="176"/>
      <c r="CK905" s="176"/>
      <c r="CL905" s="176"/>
      <c r="CM905" s="176"/>
      <c r="CN905" s="176"/>
      <c r="CO905" s="176"/>
      <c r="CP905" s="176"/>
      <c r="CQ905" s="176"/>
      <c r="CR905" s="176"/>
      <c r="CS905" s="176"/>
      <c r="CT905" s="176"/>
      <c r="CU905" s="176"/>
      <c r="CV905" s="176"/>
      <c r="CW905" s="176"/>
    </row>
    <row r="906" spans="1:101" s="179" customFormat="1" ht="20.100000000000001" customHeight="1">
      <c r="A906" s="657">
        <f t="shared" si="205"/>
        <v>863</v>
      </c>
      <c r="B906" s="196" t="str">
        <f t="shared" si="200"/>
        <v>Swansea Bay UHB</v>
      </c>
      <c r="C906" s="89"/>
      <c r="D906" s="89"/>
      <c r="E906" s="89"/>
      <c r="F906" s="89"/>
      <c r="G906" s="89"/>
      <c r="H906" s="197">
        <f t="shared" si="201"/>
        <v>0</v>
      </c>
      <c r="I906" s="197"/>
      <c r="J906" s="89"/>
      <c r="K906" s="90"/>
      <c r="L906" s="90"/>
      <c r="M906" s="89"/>
      <c r="N906" s="89"/>
      <c r="O906" s="89"/>
      <c r="P906" s="89"/>
      <c r="Q906" s="89"/>
      <c r="R906" s="122"/>
      <c r="S906" s="122"/>
      <c r="T906" s="122"/>
      <c r="U906" s="123"/>
      <c r="V906" s="123"/>
      <c r="W906" s="123"/>
      <c r="X906" s="122"/>
      <c r="Y906" s="122"/>
      <c r="Z906" s="122"/>
      <c r="AA906" s="122"/>
      <c r="AB906" s="122"/>
      <c r="AC906" s="122"/>
      <c r="AD906" s="197">
        <f t="shared" si="194"/>
        <v>0</v>
      </c>
      <c r="AE906" s="196" t="str">
        <f t="shared" si="206"/>
        <v/>
      </c>
      <c r="AF906" s="196" t="str">
        <f t="shared" si="195"/>
        <v/>
      </c>
      <c r="AG906" s="196" t="str">
        <f t="shared" si="196"/>
        <v/>
      </c>
      <c r="AH906" s="196" t="str">
        <f t="shared" si="197"/>
        <v/>
      </c>
      <c r="AI906" s="196" t="str">
        <f t="shared" si="198"/>
        <v/>
      </c>
      <c r="AJ906" s="196" t="str">
        <f t="shared" si="199"/>
        <v/>
      </c>
      <c r="AK906" s="196" t="str">
        <f t="shared" si="202"/>
        <v/>
      </c>
      <c r="AL906" s="196" t="str">
        <f t="shared" si="203"/>
        <v/>
      </c>
      <c r="AM906" s="176"/>
      <c r="AN906" s="176">
        <f t="shared" si="204"/>
        <v>0</v>
      </c>
      <c r="AO906" s="176"/>
      <c r="AP906" s="176"/>
      <c r="AQ906" s="176"/>
      <c r="AR906" s="176"/>
      <c r="AS906" s="176"/>
      <c r="AT906" s="176"/>
      <c r="AU906" s="176"/>
      <c r="AV906" s="176"/>
      <c r="AW906" s="176"/>
      <c r="AX906" s="176"/>
      <c r="AY906" s="176"/>
      <c r="AZ906" s="176"/>
      <c r="BA906" s="176"/>
      <c r="BB906" s="176"/>
      <c r="BC906" s="176"/>
      <c r="BD906" s="176"/>
      <c r="BE906" s="176"/>
      <c r="BF906" s="176"/>
      <c r="BG906" s="176"/>
      <c r="BH906" s="176"/>
      <c r="BI906" s="176"/>
      <c r="BJ906" s="176"/>
      <c r="BK906" s="176"/>
      <c r="BL906" s="176"/>
      <c r="BM906" s="176"/>
      <c r="BN906" s="176"/>
      <c r="BO906" s="176"/>
      <c r="BP906" s="176"/>
      <c r="BQ906" s="176"/>
      <c r="BR906" s="176"/>
      <c r="BS906" s="176"/>
      <c r="BT906" s="176"/>
      <c r="BU906" s="176"/>
      <c r="BV906" s="176"/>
      <c r="BW906" s="176"/>
      <c r="BX906" s="176"/>
      <c r="BY906" s="176"/>
      <c r="BZ906" s="176"/>
      <c r="CA906" s="176"/>
      <c r="CB906" s="176"/>
      <c r="CC906" s="176"/>
      <c r="CD906" s="176"/>
      <c r="CE906" s="176"/>
      <c r="CF906" s="176"/>
      <c r="CG906" s="176"/>
      <c r="CH906" s="176"/>
      <c r="CI906" s="176"/>
      <c r="CJ906" s="176"/>
      <c r="CK906" s="176"/>
      <c r="CL906" s="176"/>
      <c r="CM906" s="176"/>
      <c r="CN906" s="176"/>
      <c r="CO906" s="176"/>
      <c r="CP906" s="176"/>
      <c r="CQ906" s="176"/>
      <c r="CR906" s="176"/>
      <c r="CS906" s="176"/>
      <c r="CT906" s="176"/>
      <c r="CU906" s="176"/>
      <c r="CV906" s="176"/>
      <c r="CW906" s="176"/>
    </row>
    <row r="907" spans="1:101" s="179" customFormat="1" ht="20.100000000000001" customHeight="1">
      <c r="A907" s="657">
        <f t="shared" si="205"/>
        <v>864</v>
      </c>
      <c r="B907" s="196" t="str">
        <f t="shared" si="200"/>
        <v>Swansea Bay UHB</v>
      </c>
      <c r="C907" s="89"/>
      <c r="D907" s="89"/>
      <c r="E907" s="89"/>
      <c r="F907" s="89"/>
      <c r="G907" s="89"/>
      <c r="H907" s="197">
        <f t="shared" si="201"/>
        <v>0</v>
      </c>
      <c r="I907" s="197"/>
      <c r="J907" s="89"/>
      <c r="K907" s="90"/>
      <c r="L907" s="90"/>
      <c r="M907" s="89"/>
      <c r="N907" s="89"/>
      <c r="O907" s="89"/>
      <c r="P907" s="89"/>
      <c r="Q907" s="89"/>
      <c r="R907" s="122"/>
      <c r="S907" s="122"/>
      <c r="T907" s="122"/>
      <c r="U907" s="123"/>
      <c r="V907" s="123"/>
      <c r="W907" s="123"/>
      <c r="X907" s="122"/>
      <c r="Y907" s="122"/>
      <c r="Z907" s="122"/>
      <c r="AA907" s="122"/>
      <c r="AB907" s="122"/>
      <c r="AC907" s="122"/>
      <c r="AD907" s="197">
        <f t="shared" si="194"/>
        <v>0</v>
      </c>
      <c r="AE907" s="196" t="str">
        <f t="shared" si="206"/>
        <v/>
      </c>
      <c r="AF907" s="196" t="str">
        <f t="shared" si="195"/>
        <v/>
      </c>
      <c r="AG907" s="196" t="str">
        <f t="shared" si="196"/>
        <v/>
      </c>
      <c r="AH907" s="196" t="str">
        <f t="shared" si="197"/>
        <v/>
      </c>
      <c r="AI907" s="196" t="str">
        <f t="shared" si="198"/>
        <v/>
      </c>
      <c r="AJ907" s="196" t="str">
        <f t="shared" si="199"/>
        <v/>
      </c>
      <c r="AK907" s="196" t="str">
        <f t="shared" si="202"/>
        <v/>
      </c>
      <c r="AL907" s="196" t="str">
        <f t="shared" si="203"/>
        <v/>
      </c>
      <c r="AM907" s="176"/>
      <c r="AN907" s="176">
        <f t="shared" si="204"/>
        <v>0</v>
      </c>
      <c r="AO907" s="176"/>
      <c r="AP907" s="176"/>
      <c r="AQ907" s="176"/>
      <c r="AR907" s="176"/>
      <c r="AS907" s="176"/>
      <c r="AT907" s="176"/>
      <c r="AU907" s="176"/>
      <c r="AV907" s="176"/>
      <c r="AW907" s="176"/>
      <c r="AX907" s="176"/>
      <c r="AY907" s="176"/>
      <c r="AZ907" s="176"/>
      <c r="BA907" s="176"/>
      <c r="BB907" s="176"/>
      <c r="BC907" s="176"/>
      <c r="BD907" s="176"/>
      <c r="BE907" s="176"/>
      <c r="BF907" s="176"/>
      <c r="BG907" s="176"/>
      <c r="BH907" s="176"/>
      <c r="BI907" s="176"/>
      <c r="BJ907" s="176"/>
      <c r="BK907" s="176"/>
      <c r="BL907" s="176"/>
      <c r="BM907" s="176"/>
      <c r="BN907" s="176"/>
      <c r="BO907" s="176"/>
      <c r="BP907" s="176"/>
      <c r="BQ907" s="176"/>
      <c r="BR907" s="176"/>
      <c r="BS907" s="176"/>
      <c r="BT907" s="176"/>
      <c r="BU907" s="176"/>
      <c r="BV907" s="176"/>
      <c r="BW907" s="176"/>
      <c r="BX907" s="176"/>
      <c r="BY907" s="176"/>
      <c r="BZ907" s="176"/>
      <c r="CA907" s="176"/>
      <c r="CB907" s="176"/>
      <c r="CC907" s="176"/>
      <c r="CD907" s="176"/>
      <c r="CE907" s="176"/>
      <c r="CF907" s="176"/>
      <c r="CG907" s="176"/>
      <c r="CH907" s="176"/>
      <c r="CI907" s="176"/>
      <c r="CJ907" s="176"/>
      <c r="CK907" s="176"/>
      <c r="CL907" s="176"/>
      <c r="CM907" s="176"/>
      <c r="CN907" s="176"/>
      <c r="CO907" s="176"/>
      <c r="CP907" s="176"/>
      <c r="CQ907" s="176"/>
      <c r="CR907" s="176"/>
      <c r="CS907" s="176"/>
      <c r="CT907" s="176"/>
      <c r="CU907" s="176"/>
      <c r="CV907" s="176"/>
      <c r="CW907" s="176"/>
    </row>
    <row r="908" spans="1:101" s="179" customFormat="1" ht="20.100000000000001" customHeight="1">
      <c r="A908" s="657">
        <f t="shared" si="205"/>
        <v>865</v>
      </c>
      <c r="B908" s="196" t="str">
        <f t="shared" si="200"/>
        <v>Swansea Bay UHB</v>
      </c>
      <c r="C908" s="89"/>
      <c r="D908" s="89"/>
      <c r="E908" s="89"/>
      <c r="F908" s="89"/>
      <c r="G908" s="89"/>
      <c r="H908" s="197">
        <f t="shared" si="201"/>
        <v>0</v>
      </c>
      <c r="I908" s="197"/>
      <c r="J908" s="89"/>
      <c r="K908" s="90"/>
      <c r="L908" s="90"/>
      <c r="M908" s="89"/>
      <c r="N908" s="89"/>
      <c r="O908" s="89"/>
      <c r="P908" s="89"/>
      <c r="Q908" s="89"/>
      <c r="R908" s="122"/>
      <c r="S908" s="122"/>
      <c r="T908" s="122"/>
      <c r="U908" s="123"/>
      <c r="V908" s="123"/>
      <c r="W908" s="123"/>
      <c r="X908" s="122"/>
      <c r="Y908" s="122"/>
      <c r="Z908" s="122"/>
      <c r="AA908" s="122"/>
      <c r="AB908" s="122"/>
      <c r="AC908" s="122"/>
      <c r="AD908" s="197">
        <f t="shared" si="194"/>
        <v>0</v>
      </c>
      <c r="AE908" s="196" t="str">
        <f t="shared" si="206"/>
        <v/>
      </c>
      <c r="AF908" s="196" t="str">
        <f t="shared" si="195"/>
        <v/>
      </c>
      <c r="AG908" s="196" t="str">
        <f t="shared" si="196"/>
        <v/>
      </c>
      <c r="AH908" s="196" t="str">
        <f t="shared" si="197"/>
        <v/>
      </c>
      <c r="AI908" s="196" t="str">
        <f t="shared" si="198"/>
        <v/>
      </c>
      <c r="AJ908" s="196" t="str">
        <f t="shared" si="199"/>
        <v/>
      </c>
      <c r="AK908" s="196" t="str">
        <f t="shared" si="202"/>
        <v/>
      </c>
      <c r="AL908" s="196" t="str">
        <f t="shared" si="203"/>
        <v/>
      </c>
      <c r="AM908" s="176"/>
      <c r="AN908" s="176">
        <f t="shared" si="204"/>
        <v>0</v>
      </c>
      <c r="AO908" s="176"/>
      <c r="AP908" s="176"/>
      <c r="AQ908" s="176"/>
      <c r="AR908" s="176"/>
      <c r="AS908" s="176"/>
      <c r="AT908" s="176"/>
      <c r="AU908" s="176"/>
      <c r="AV908" s="176"/>
      <c r="AW908" s="176"/>
      <c r="AX908" s="176"/>
      <c r="AY908" s="176"/>
      <c r="AZ908" s="176"/>
      <c r="BA908" s="176"/>
      <c r="BB908" s="176"/>
      <c r="BC908" s="176"/>
      <c r="BD908" s="176"/>
      <c r="BE908" s="176"/>
      <c r="BF908" s="176"/>
      <c r="BG908" s="176"/>
      <c r="BH908" s="176"/>
      <c r="BI908" s="176"/>
      <c r="BJ908" s="176"/>
      <c r="BK908" s="176"/>
      <c r="BL908" s="176"/>
      <c r="BM908" s="176"/>
      <c r="BN908" s="176"/>
      <c r="BO908" s="176"/>
      <c r="BP908" s="176"/>
      <c r="BQ908" s="176"/>
      <c r="BR908" s="176"/>
      <c r="BS908" s="176"/>
      <c r="BT908" s="176"/>
      <c r="BU908" s="176"/>
      <c r="BV908" s="176"/>
      <c r="BW908" s="176"/>
      <c r="BX908" s="176"/>
      <c r="BY908" s="176"/>
      <c r="BZ908" s="176"/>
      <c r="CA908" s="176"/>
      <c r="CB908" s="176"/>
      <c r="CC908" s="176"/>
      <c r="CD908" s="176"/>
      <c r="CE908" s="176"/>
      <c r="CF908" s="176"/>
      <c r="CG908" s="176"/>
      <c r="CH908" s="176"/>
      <c r="CI908" s="176"/>
      <c r="CJ908" s="176"/>
      <c r="CK908" s="176"/>
      <c r="CL908" s="176"/>
      <c r="CM908" s="176"/>
      <c r="CN908" s="176"/>
      <c r="CO908" s="176"/>
      <c r="CP908" s="176"/>
      <c r="CQ908" s="176"/>
      <c r="CR908" s="176"/>
      <c r="CS908" s="176"/>
      <c r="CT908" s="176"/>
      <c r="CU908" s="176"/>
      <c r="CV908" s="176"/>
      <c r="CW908" s="176"/>
    </row>
    <row r="909" spans="1:101" s="179" customFormat="1" ht="20.100000000000001" customHeight="1">
      <c r="A909" s="657">
        <f t="shared" si="205"/>
        <v>866</v>
      </c>
      <c r="B909" s="196" t="str">
        <f t="shared" si="200"/>
        <v>Swansea Bay UHB</v>
      </c>
      <c r="C909" s="89"/>
      <c r="D909" s="89"/>
      <c r="E909" s="89"/>
      <c r="F909" s="89"/>
      <c r="G909" s="89"/>
      <c r="H909" s="197">
        <f t="shared" si="201"/>
        <v>0</v>
      </c>
      <c r="I909" s="197"/>
      <c r="J909" s="89"/>
      <c r="K909" s="90"/>
      <c r="L909" s="90"/>
      <c r="M909" s="89"/>
      <c r="N909" s="89"/>
      <c r="O909" s="89"/>
      <c r="P909" s="89"/>
      <c r="Q909" s="89"/>
      <c r="R909" s="122"/>
      <c r="S909" s="122"/>
      <c r="T909" s="122"/>
      <c r="U909" s="123"/>
      <c r="V909" s="123"/>
      <c r="W909" s="123"/>
      <c r="X909" s="122"/>
      <c r="Y909" s="122"/>
      <c r="Z909" s="122"/>
      <c r="AA909" s="122"/>
      <c r="AB909" s="122"/>
      <c r="AC909" s="122"/>
      <c r="AD909" s="197">
        <f t="shared" si="194"/>
        <v>0</v>
      </c>
      <c r="AE909" s="196" t="str">
        <f t="shared" si="206"/>
        <v/>
      </c>
      <c r="AF909" s="196" t="str">
        <f t="shared" si="195"/>
        <v/>
      </c>
      <c r="AG909" s="196" t="str">
        <f t="shared" si="196"/>
        <v/>
      </c>
      <c r="AH909" s="196" t="str">
        <f t="shared" si="197"/>
        <v/>
      </c>
      <c r="AI909" s="196" t="str">
        <f t="shared" si="198"/>
        <v/>
      </c>
      <c r="AJ909" s="196" t="str">
        <f t="shared" si="199"/>
        <v/>
      </c>
      <c r="AK909" s="196" t="str">
        <f t="shared" si="202"/>
        <v/>
      </c>
      <c r="AL909" s="196" t="str">
        <f t="shared" si="203"/>
        <v/>
      </c>
      <c r="AM909" s="176"/>
      <c r="AN909" s="176">
        <f t="shared" si="204"/>
        <v>0</v>
      </c>
      <c r="AO909" s="176"/>
      <c r="AP909" s="176"/>
      <c r="AQ909" s="176"/>
      <c r="AR909" s="176"/>
      <c r="AS909" s="176"/>
      <c r="AT909" s="176"/>
      <c r="AU909" s="176"/>
      <c r="AV909" s="176"/>
      <c r="AW909" s="176"/>
      <c r="AX909" s="176"/>
      <c r="AY909" s="176"/>
      <c r="AZ909" s="176"/>
      <c r="BA909" s="176"/>
      <c r="BB909" s="176"/>
      <c r="BC909" s="176"/>
      <c r="BD909" s="176"/>
      <c r="BE909" s="176"/>
      <c r="BF909" s="176"/>
      <c r="BG909" s="176"/>
      <c r="BH909" s="176"/>
      <c r="BI909" s="176"/>
      <c r="BJ909" s="176"/>
      <c r="BK909" s="176"/>
      <c r="BL909" s="176"/>
      <c r="BM909" s="176"/>
      <c r="BN909" s="176"/>
      <c r="BO909" s="176"/>
      <c r="BP909" s="176"/>
      <c r="BQ909" s="176"/>
      <c r="BR909" s="176"/>
      <c r="BS909" s="176"/>
      <c r="BT909" s="176"/>
      <c r="BU909" s="176"/>
      <c r="BV909" s="176"/>
      <c r="BW909" s="176"/>
      <c r="BX909" s="176"/>
      <c r="BY909" s="176"/>
      <c r="BZ909" s="176"/>
      <c r="CA909" s="176"/>
      <c r="CB909" s="176"/>
      <c r="CC909" s="176"/>
      <c r="CD909" s="176"/>
      <c r="CE909" s="176"/>
      <c r="CF909" s="176"/>
      <c r="CG909" s="176"/>
      <c r="CH909" s="176"/>
      <c r="CI909" s="176"/>
      <c r="CJ909" s="176"/>
      <c r="CK909" s="176"/>
      <c r="CL909" s="176"/>
      <c r="CM909" s="176"/>
      <c r="CN909" s="176"/>
      <c r="CO909" s="176"/>
      <c r="CP909" s="176"/>
      <c r="CQ909" s="176"/>
      <c r="CR909" s="176"/>
      <c r="CS909" s="176"/>
      <c r="CT909" s="176"/>
      <c r="CU909" s="176"/>
      <c r="CV909" s="176"/>
      <c r="CW909" s="176"/>
    </row>
    <row r="910" spans="1:101" s="179" customFormat="1" ht="20.100000000000001" customHeight="1">
      <c r="A910" s="657">
        <f t="shared" si="205"/>
        <v>867</v>
      </c>
      <c r="B910" s="196" t="str">
        <f t="shared" si="200"/>
        <v>Swansea Bay UHB</v>
      </c>
      <c r="C910" s="89"/>
      <c r="D910" s="89"/>
      <c r="E910" s="89"/>
      <c r="F910" s="89"/>
      <c r="G910" s="89"/>
      <c r="H910" s="197">
        <f t="shared" si="201"/>
        <v>0</v>
      </c>
      <c r="I910" s="197"/>
      <c r="J910" s="89"/>
      <c r="K910" s="90"/>
      <c r="L910" s="90"/>
      <c r="M910" s="89"/>
      <c r="N910" s="89"/>
      <c r="O910" s="89"/>
      <c r="P910" s="89"/>
      <c r="Q910" s="89"/>
      <c r="R910" s="122"/>
      <c r="S910" s="122"/>
      <c r="T910" s="122"/>
      <c r="U910" s="123"/>
      <c r="V910" s="123"/>
      <c r="W910" s="123"/>
      <c r="X910" s="122"/>
      <c r="Y910" s="122"/>
      <c r="Z910" s="122"/>
      <c r="AA910" s="122"/>
      <c r="AB910" s="122"/>
      <c r="AC910" s="122"/>
      <c r="AD910" s="197">
        <f t="shared" si="194"/>
        <v>0</v>
      </c>
      <c r="AE910" s="196" t="str">
        <f t="shared" si="206"/>
        <v/>
      </c>
      <c r="AF910" s="196" t="str">
        <f t="shared" si="195"/>
        <v/>
      </c>
      <c r="AG910" s="196" t="str">
        <f t="shared" si="196"/>
        <v/>
      </c>
      <c r="AH910" s="196" t="str">
        <f t="shared" si="197"/>
        <v/>
      </c>
      <c r="AI910" s="196" t="str">
        <f t="shared" si="198"/>
        <v/>
      </c>
      <c r="AJ910" s="196" t="str">
        <f t="shared" si="199"/>
        <v/>
      </c>
      <c r="AK910" s="196" t="str">
        <f t="shared" si="202"/>
        <v/>
      </c>
      <c r="AL910" s="196" t="str">
        <f t="shared" si="203"/>
        <v/>
      </c>
      <c r="AM910" s="176"/>
      <c r="AN910" s="176">
        <f t="shared" si="204"/>
        <v>0</v>
      </c>
      <c r="AO910" s="176"/>
      <c r="AP910" s="176"/>
      <c r="AQ910" s="176"/>
      <c r="AR910" s="176"/>
      <c r="AS910" s="176"/>
      <c r="AT910" s="176"/>
      <c r="AU910" s="176"/>
      <c r="AV910" s="176"/>
      <c r="AW910" s="176"/>
      <c r="AX910" s="176"/>
      <c r="AY910" s="176"/>
      <c r="AZ910" s="176"/>
      <c r="BA910" s="176"/>
      <c r="BB910" s="176"/>
      <c r="BC910" s="176"/>
      <c r="BD910" s="176"/>
      <c r="BE910" s="176"/>
      <c r="BF910" s="176"/>
      <c r="BG910" s="176"/>
      <c r="BH910" s="176"/>
      <c r="BI910" s="176"/>
      <c r="BJ910" s="176"/>
      <c r="BK910" s="176"/>
      <c r="BL910" s="176"/>
      <c r="BM910" s="176"/>
      <c r="BN910" s="176"/>
      <c r="BO910" s="176"/>
      <c r="BP910" s="176"/>
      <c r="BQ910" s="176"/>
      <c r="BR910" s="176"/>
      <c r="BS910" s="176"/>
      <c r="BT910" s="176"/>
      <c r="BU910" s="176"/>
      <c r="BV910" s="176"/>
      <c r="BW910" s="176"/>
      <c r="BX910" s="176"/>
      <c r="BY910" s="176"/>
      <c r="BZ910" s="176"/>
      <c r="CA910" s="176"/>
      <c r="CB910" s="176"/>
      <c r="CC910" s="176"/>
      <c r="CD910" s="176"/>
      <c r="CE910" s="176"/>
      <c r="CF910" s="176"/>
      <c r="CG910" s="176"/>
      <c r="CH910" s="176"/>
      <c r="CI910" s="176"/>
      <c r="CJ910" s="176"/>
      <c r="CK910" s="176"/>
      <c r="CL910" s="176"/>
      <c r="CM910" s="176"/>
      <c r="CN910" s="176"/>
      <c r="CO910" s="176"/>
      <c r="CP910" s="176"/>
      <c r="CQ910" s="176"/>
      <c r="CR910" s="176"/>
      <c r="CS910" s="176"/>
      <c r="CT910" s="176"/>
      <c r="CU910" s="176"/>
      <c r="CV910" s="176"/>
      <c r="CW910" s="176"/>
    </row>
    <row r="911" spans="1:101" s="179" customFormat="1" ht="20.100000000000001" customHeight="1">
      <c r="A911" s="657">
        <f t="shared" si="205"/>
        <v>868</v>
      </c>
      <c r="B911" s="196" t="str">
        <f t="shared" si="200"/>
        <v>Swansea Bay UHB</v>
      </c>
      <c r="C911" s="89"/>
      <c r="D911" s="89"/>
      <c r="E911" s="89"/>
      <c r="F911" s="89"/>
      <c r="G911" s="89"/>
      <c r="H911" s="197">
        <f t="shared" si="201"/>
        <v>0</v>
      </c>
      <c r="I911" s="197"/>
      <c r="J911" s="89"/>
      <c r="K911" s="90"/>
      <c r="L911" s="90"/>
      <c r="M911" s="89"/>
      <c r="N911" s="89"/>
      <c r="O911" s="89"/>
      <c r="P911" s="89"/>
      <c r="Q911" s="89"/>
      <c r="R911" s="122"/>
      <c r="S911" s="122"/>
      <c r="T911" s="122"/>
      <c r="U911" s="123"/>
      <c r="V911" s="123"/>
      <c r="W911" s="123"/>
      <c r="X911" s="122"/>
      <c r="Y911" s="122"/>
      <c r="Z911" s="122"/>
      <c r="AA911" s="122"/>
      <c r="AB911" s="122"/>
      <c r="AC911" s="122"/>
      <c r="AD911" s="197">
        <f t="shared" si="194"/>
        <v>0</v>
      </c>
      <c r="AE911" s="196" t="str">
        <f t="shared" si="206"/>
        <v/>
      </c>
      <c r="AF911" s="196" t="str">
        <f t="shared" si="195"/>
        <v/>
      </c>
      <c r="AG911" s="196" t="str">
        <f t="shared" si="196"/>
        <v/>
      </c>
      <c r="AH911" s="196" t="str">
        <f t="shared" si="197"/>
        <v/>
      </c>
      <c r="AI911" s="196" t="str">
        <f t="shared" si="198"/>
        <v/>
      </c>
      <c r="AJ911" s="196" t="str">
        <f t="shared" si="199"/>
        <v/>
      </c>
      <c r="AK911" s="196" t="str">
        <f t="shared" si="202"/>
        <v/>
      </c>
      <c r="AL911" s="196" t="str">
        <f t="shared" si="203"/>
        <v/>
      </c>
      <c r="AM911" s="176"/>
      <c r="AN911" s="176">
        <f t="shared" si="204"/>
        <v>0</v>
      </c>
      <c r="AO911" s="176"/>
      <c r="AP911" s="176"/>
      <c r="AQ911" s="176"/>
      <c r="AR911" s="176"/>
      <c r="AS911" s="176"/>
      <c r="AT911" s="176"/>
      <c r="AU911" s="176"/>
      <c r="AV911" s="176"/>
      <c r="AW911" s="176"/>
      <c r="AX911" s="176"/>
      <c r="AY911" s="176"/>
      <c r="AZ911" s="176"/>
      <c r="BA911" s="176"/>
      <c r="BB911" s="176"/>
      <c r="BC911" s="176"/>
      <c r="BD911" s="176"/>
      <c r="BE911" s="176"/>
      <c r="BF911" s="176"/>
      <c r="BG911" s="176"/>
      <c r="BH911" s="176"/>
      <c r="BI911" s="176"/>
      <c r="BJ911" s="176"/>
      <c r="BK911" s="176"/>
      <c r="BL911" s="176"/>
      <c r="BM911" s="176"/>
      <c r="BN911" s="176"/>
      <c r="BO911" s="176"/>
      <c r="BP911" s="176"/>
      <c r="BQ911" s="176"/>
      <c r="BR911" s="176"/>
      <c r="BS911" s="176"/>
      <c r="BT911" s="176"/>
      <c r="BU911" s="176"/>
      <c r="BV911" s="176"/>
      <c r="BW911" s="176"/>
      <c r="BX911" s="176"/>
      <c r="BY911" s="176"/>
      <c r="BZ911" s="176"/>
      <c r="CA911" s="176"/>
      <c r="CB911" s="176"/>
      <c r="CC911" s="176"/>
      <c r="CD911" s="176"/>
      <c r="CE911" s="176"/>
      <c r="CF911" s="176"/>
      <c r="CG911" s="176"/>
      <c r="CH911" s="176"/>
      <c r="CI911" s="176"/>
      <c r="CJ911" s="176"/>
      <c r="CK911" s="176"/>
      <c r="CL911" s="176"/>
      <c r="CM911" s="176"/>
      <c r="CN911" s="176"/>
      <c r="CO911" s="176"/>
      <c r="CP911" s="176"/>
      <c r="CQ911" s="176"/>
      <c r="CR911" s="176"/>
      <c r="CS911" s="176"/>
      <c r="CT911" s="176"/>
      <c r="CU911" s="176"/>
      <c r="CV911" s="176"/>
      <c r="CW911" s="176"/>
    </row>
    <row r="912" spans="1:101" s="179" customFormat="1" ht="20.100000000000001" customHeight="1">
      <c r="A912" s="657">
        <f t="shared" si="205"/>
        <v>869</v>
      </c>
      <c r="B912" s="196" t="str">
        <f t="shared" si="200"/>
        <v>Swansea Bay UHB</v>
      </c>
      <c r="C912" s="89"/>
      <c r="D912" s="89"/>
      <c r="E912" s="89"/>
      <c r="F912" s="89"/>
      <c r="G912" s="89"/>
      <c r="H912" s="197">
        <f t="shared" si="201"/>
        <v>0</v>
      </c>
      <c r="I912" s="197"/>
      <c r="J912" s="89"/>
      <c r="K912" s="90"/>
      <c r="L912" s="90"/>
      <c r="M912" s="89"/>
      <c r="N912" s="89"/>
      <c r="O912" s="89"/>
      <c r="P912" s="89"/>
      <c r="Q912" s="89"/>
      <c r="R912" s="122"/>
      <c r="S912" s="122"/>
      <c r="T912" s="122"/>
      <c r="U912" s="123"/>
      <c r="V912" s="123"/>
      <c r="W912" s="123"/>
      <c r="X912" s="122"/>
      <c r="Y912" s="122"/>
      <c r="Z912" s="122"/>
      <c r="AA912" s="122"/>
      <c r="AB912" s="122"/>
      <c r="AC912" s="122"/>
      <c r="AD912" s="197">
        <f t="shared" si="194"/>
        <v>0</v>
      </c>
      <c r="AE912" s="196" t="str">
        <f t="shared" si="206"/>
        <v/>
      </c>
      <c r="AF912" s="196" t="str">
        <f t="shared" si="195"/>
        <v/>
      </c>
      <c r="AG912" s="196" t="str">
        <f t="shared" si="196"/>
        <v/>
      </c>
      <c r="AH912" s="196" t="str">
        <f t="shared" si="197"/>
        <v/>
      </c>
      <c r="AI912" s="196" t="str">
        <f t="shared" si="198"/>
        <v/>
      </c>
      <c r="AJ912" s="196" t="str">
        <f t="shared" si="199"/>
        <v/>
      </c>
      <c r="AK912" s="196" t="str">
        <f t="shared" si="202"/>
        <v/>
      </c>
      <c r="AL912" s="196" t="str">
        <f t="shared" si="203"/>
        <v/>
      </c>
      <c r="AM912" s="176"/>
      <c r="AN912" s="176">
        <f t="shared" si="204"/>
        <v>0</v>
      </c>
      <c r="AO912" s="176"/>
      <c r="AP912" s="176"/>
      <c r="AQ912" s="176"/>
      <c r="AR912" s="176"/>
      <c r="AS912" s="176"/>
      <c r="AT912" s="176"/>
      <c r="AU912" s="176"/>
      <c r="AV912" s="176"/>
      <c r="AW912" s="176"/>
      <c r="AX912" s="176"/>
      <c r="AY912" s="176"/>
      <c r="AZ912" s="176"/>
      <c r="BA912" s="176"/>
      <c r="BB912" s="176"/>
      <c r="BC912" s="176"/>
      <c r="BD912" s="176"/>
      <c r="BE912" s="176"/>
      <c r="BF912" s="176"/>
      <c r="BG912" s="176"/>
      <c r="BH912" s="176"/>
      <c r="BI912" s="176"/>
      <c r="BJ912" s="176"/>
      <c r="BK912" s="176"/>
      <c r="BL912" s="176"/>
      <c r="BM912" s="176"/>
      <c r="BN912" s="176"/>
      <c r="BO912" s="176"/>
      <c r="BP912" s="176"/>
      <c r="BQ912" s="176"/>
      <c r="BR912" s="176"/>
      <c r="BS912" s="176"/>
      <c r="BT912" s="176"/>
      <c r="BU912" s="176"/>
      <c r="BV912" s="176"/>
      <c r="BW912" s="176"/>
      <c r="BX912" s="176"/>
      <c r="BY912" s="176"/>
      <c r="BZ912" s="176"/>
      <c r="CA912" s="176"/>
      <c r="CB912" s="176"/>
      <c r="CC912" s="176"/>
      <c r="CD912" s="176"/>
      <c r="CE912" s="176"/>
      <c r="CF912" s="176"/>
      <c r="CG912" s="176"/>
      <c r="CH912" s="176"/>
      <c r="CI912" s="176"/>
      <c r="CJ912" s="176"/>
      <c r="CK912" s="176"/>
      <c r="CL912" s="176"/>
      <c r="CM912" s="176"/>
      <c r="CN912" s="176"/>
      <c r="CO912" s="176"/>
      <c r="CP912" s="176"/>
      <c r="CQ912" s="176"/>
      <c r="CR912" s="176"/>
      <c r="CS912" s="176"/>
      <c r="CT912" s="176"/>
      <c r="CU912" s="176"/>
      <c r="CV912" s="176"/>
      <c r="CW912" s="176"/>
    </row>
    <row r="913" spans="1:101" s="179" customFormat="1" ht="20.100000000000001" customHeight="1">
      <c r="A913" s="657">
        <f t="shared" si="205"/>
        <v>870</v>
      </c>
      <c r="B913" s="196" t="str">
        <f t="shared" si="200"/>
        <v>Swansea Bay UHB</v>
      </c>
      <c r="C913" s="89"/>
      <c r="D913" s="89"/>
      <c r="E913" s="89"/>
      <c r="F913" s="89"/>
      <c r="G913" s="89"/>
      <c r="H913" s="197">
        <f t="shared" si="201"/>
        <v>0</v>
      </c>
      <c r="I913" s="197"/>
      <c r="J913" s="89"/>
      <c r="K913" s="90"/>
      <c r="L913" s="90"/>
      <c r="M913" s="89"/>
      <c r="N913" s="89"/>
      <c r="O913" s="89"/>
      <c r="P913" s="89"/>
      <c r="Q913" s="89"/>
      <c r="R913" s="122"/>
      <c r="S913" s="122"/>
      <c r="T913" s="122"/>
      <c r="U913" s="123"/>
      <c r="V913" s="123"/>
      <c r="W913" s="123"/>
      <c r="X913" s="122"/>
      <c r="Y913" s="122"/>
      <c r="Z913" s="122"/>
      <c r="AA913" s="122"/>
      <c r="AB913" s="122"/>
      <c r="AC913" s="122"/>
      <c r="AD913" s="197">
        <f t="shared" si="194"/>
        <v>0</v>
      </c>
      <c r="AE913" s="196" t="str">
        <f t="shared" si="206"/>
        <v/>
      </c>
      <c r="AF913" s="196" t="str">
        <f t="shared" si="195"/>
        <v/>
      </c>
      <c r="AG913" s="196" t="str">
        <f t="shared" si="196"/>
        <v/>
      </c>
      <c r="AH913" s="196" t="str">
        <f t="shared" si="197"/>
        <v/>
      </c>
      <c r="AI913" s="196" t="str">
        <f t="shared" si="198"/>
        <v/>
      </c>
      <c r="AJ913" s="196" t="str">
        <f t="shared" si="199"/>
        <v/>
      </c>
      <c r="AK913" s="196" t="str">
        <f t="shared" si="202"/>
        <v/>
      </c>
      <c r="AL913" s="196" t="str">
        <f t="shared" si="203"/>
        <v/>
      </c>
      <c r="AM913" s="176"/>
      <c r="AN913" s="176">
        <f t="shared" si="204"/>
        <v>0</v>
      </c>
      <c r="AO913" s="176"/>
      <c r="AP913" s="176"/>
      <c r="AQ913" s="176"/>
      <c r="AR913" s="176"/>
      <c r="AS913" s="176"/>
      <c r="AT913" s="176"/>
      <c r="AU913" s="176"/>
      <c r="AV913" s="176"/>
      <c r="AW913" s="176"/>
      <c r="AX913" s="176"/>
      <c r="AY913" s="176"/>
      <c r="AZ913" s="176"/>
      <c r="BA913" s="176"/>
      <c r="BB913" s="176"/>
      <c r="BC913" s="176"/>
      <c r="BD913" s="176"/>
      <c r="BE913" s="176"/>
      <c r="BF913" s="176"/>
      <c r="BG913" s="176"/>
      <c r="BH913" s="176"/>
      <c r="BI913" s="176"/>
      <c r="BJ913" s="176"/>
      <c r="BK913" s="176"/>
      <c r="BL913" s="176"/>
      <c r="BM913" s="176"/>
      <c r="BN913" s="176"/>
      <c r="BO913" s="176"/>
      <c r="BP913" s="176"/>
      <c r="BQ913" s="176"/>
      <c r="BR913" s="176"/>
      <c r="BS913" s="176"/>
      <c r="BT913" s="176"/>
      <c r="BU913" s="176"/>
      <c r="BV913" s="176"/>
      <c r="BW913" s="176"/>
      <c r="BX913" s="176"/>
      <c r="BY913" s="176"/>
      <c r="BZ913" s="176"/>
      <c r="CA913" s="176"/>
      <c r="CB913" s="176"/>
      <c r="CC913" s="176"/>
      <c r="CD913" s="176"/>
      <c r="CE913" s="176"/>
      <c r="CF913" s="176"/>
      <c r="CG913" s="176"/>
      <c r="CH913" s="176"/>
      <c r="CI913" s="176"/>
      <c r="CJ913" s="176"/>
      <c r="CK913" s="176"/>
      <c r="CL913" s="176"/>
      <c r="CM913" s="176"/>
      <c r="CN913" s="176"/>
      <c r="CO913" s="176"/>
      <c r="CP913" s="176"/>
      <c r="CQ913" s="176"/>
      <c r="CR913" s="176"/>
      <c r="CS913" s="176"/>
      <c r="CT913" s="176"/>
      <c r="CU913" s="176"/>
      <c r="CV913" s="176"/>
      <c r="CW913" s="176"/>
    </row>
    <row r="914" spans="1:101" s="179" customFormat="1" ht="20.100000000000001" customHeight="1">
      <c r="A914" s="657">
        <f t="shared" si="205"/>
        <v>871</v>
      </c>
      <c r="B914" s="196" t="str">
        <f t="shared" si="200"/>
        <v>Swansea Bay UHB</v>
      </c>
      <c r="C914" s="89"/>
      <c r="D914" s="89"/>
      <c r="E914" s="89"/>
      <c r="F914" s="89"/>
      <c r="G914" s="89"/>
      <c r="H914" s="197">
        <f t="shared" si="201"/>
        <v>0</v>
      </c>
      <c r="I914" s="197"/>
      <c r="J914" s="89"/>
      <c r="K914" s="90"/>
      <c r="L914" s="90"/>
      <c r="M914" s="89"/>
      <c r="N914" s="89"/>
      <c r="O914" s="89"/>
      <c r="P914" s="89"/>
      <c r="Q914" s="89"/>
      <c r="R914" s="122"/>
      <c r="S914" s="122"/>
      <c r="T914" s="122"/>
      <c r="U914" s="123"/>
      <c r="V914" s="123"/>
      <c r="W914" s="123"/>
      <c r="X914" s="122"/>
      <c r="Y914" s="122"/>
      <c r="Z914" s="122"/>
      <c r="AA914" s="122"/>
      <c r="AB914" s="122"/>
      <c r="AC914" s="122"/>
      <c r="AD914" s="197">
        <f t="shared" si="194"/>
        <v>0</v>
      </c>
      <c r="AE914" s="196" t="str">
        <f t="shared" si="206"/>
        <v/>
      </c>
      <c r="AF914" s="196" t="str">
        <f t="shared" si="195"/>
        <v/>
      </c>
      <c r="AG914" s="196" t="str">
        <f t="shared" si="196"/>
        <v/>
      </c>
      <c r="AH914" s="196" t="str">
        <f t="shared" si="197"/>
        <v/>
      </c>
      <c r="AI914" s="196" t="str">
        <f t="shared" si="198"/>
        <v/>
      </c>
      <c r="AJ914" s="196" t="str">
        <f t="shared" si="199"/>
        <v/>
      </c>
      <c r="AK914" s="196" t="str">
        <f t="shared" si="202"/>
        <v/>
      </c>
      <c r="AL914" s="196" t="str">
        <f t="shared" si="203"/>
        <v/>
      </c>
      <c r="AM914" s="176"/>
      <c r="AN914" s="176">
        <f t="shared" si="204"/>
        <v>0</v>
      </c>
      <c r="AO914" s="176"/>
      <c r="AP914" s="176"/>
      <c r="AQ914" s="176"/>
      <c r="AR914" s="176"/>
      <c r="AS914" s="176"/>
      <c r="AT914" s="176"/>
      <c r="AU914" s="176"/>
      <c r="AV914" s="176"/>
      <c r="AW914" s="176"/>
      <c r="AX914" s="176"/>
      <c r="AY914" s="176"/>
      <c r="AZ914" s="176"/>
      <c r="BA914" s="176"/>
      <c r="BB914" s="176"/>
      <c r="BC914" s="176"/>
      <c r="BD914" s="176"/>
      <c r="BE914" s="176"/>
      <c r="BF914" s="176"/>
      <c r="BG914" s="176"/>
      <c r="BH914" s="176"/>
      <c r="BI914" s="176"/>
      <c r="BJ914" s="176"/>
      <c r="BK914" s="176"/>
      <c r="BL914" s="176"/>
      <c r="BM914" s="176"/>
      <c r="BN914" s="176"/>
      <c r="BO914" s="176"/>
      <c r="BP914" s="176"/>
      <c r="BQ914" s="176"/>
      <c r="BR914" s="176"/>
      <c r="BS914" s="176"/>
      <c r="BT914" s="176"/>
      <c r="BU914" s="176"/>
      <c r="BV914" s="176"/>
      <c r="BW914" s="176"/>
      <c r="BX914" s="176"/>
      <c r="BY914" s="176"/>
      <c r="BZ914" s="176"/>
      <c r="CA914" s="176"/>
      <c r="CB914" s="176"/>
      <c r="CC914" s="176"/>
      <c r="CD914" s="176"/>
      <c r="CE914" s="176"/>
      <c r="CF914" s="176"/>
      <c r="CG914" s="176"/>
      <c r="CH914" s="176"/>
      <c r="CI914" s="176"/>
      <c r="CJ914" s="176"/>
      <c r="CK914" s="176"/>
      <c r="CL914" s="176"/>
      <c r="CM914" s="176"/>
      <c r="CN914" s="176"/>
      <c r="CO914" s="176"/>
      <c r="CP914" s="176"/>
      <c r="CQ914" s="176"/>
      <c r="CR914" s="176"/>
      <c r="CS914" s="176"/>
      <c r="CT914" s="176"/>
      <c r="CU914" s="176"/>
      <c r="CV914" s="176"/>
      <c r="CW914" s="176"/>
    </row>
    <row r="915" spans="1:101" s="179" customFormat="1" ht="20.100000000000001" customHeight="1">
      <c r="A915" s="657">
        <f t="shared" si="205"/>
        <v>872</v>
      </c>
      <c r="B915" s="196" t="str">
        <f t="shared" si="200"/>
        <v>Swansea Bay UHB</v>
      </c>
      <c r="C915" s="89"/>
      <c r="D915" s="89"/>
      <c r="E915" s="89"/>
      <c r="F915" s="89"/>
      <c r="G915" s="89"/>
      <c r="H915" s="197">
        <f t="shared" si="201"/>
        <v>0</v>
      </c>
      <c r="I915" s="197"/>
      <c r="J915" s="89"/>
      <c r="K915" s="90"/>
      <c r="L915" s="90"/>
      <c r="M915" s="89"/>
      <c r="N915" s="89"/>
      <c r="O915" s="89"/>
      <c r="P915" s="89"/>
      <c r="Q915" s="89"/>
      <c r="R915" s="122"/>
      <c r="S915" s="122"/>
      <c r="T915" s="122"/>
      <c r="U915" s="123"/>
      <c r="V915" s="123"/>
      <c r="W915" s="123"/>
      <c r="X915" s="122"/>
      <c r="Y915" s="122"/>
      <c r="Z915" s="122"/>
      <c r="AA915" s="122"/>
      <c r="AB915" s="122"/>
      <c r="AC915" s="122"/>
      <c r="AD915" s="197">
        <f t="shared" si="194"/>
        <v>0</v>
      </c>
      <c r="AE915" s="196" t="str">
        <f t="shared" si="206"/>
        <v/>
      </c>
      <c r="AF915" s="196" t="str">
        <f t="shared" si="195"/>
        <v/>
      </c>
      <c r="AG915" s="196" t="str">
        <f t="shared" si="196"/>
        <v/>
      </c>
      <c r="AH915" s="196" t="str">
        <f t="shared" si="197"/>
        <v/>
      </c>
      <c r="AI915" s="196" t="str">
        <f t="shared" si="198"/>
        <v/>
      </c>
      <c r="AJ915" s="196" t="str">
        <f t="shared" si="199"/>
        <v/>
      </c>
      <c r="AK915" s="196" t="str">
        <f t="shared" si="202"/>
        <v/>
      </c>
      <c r="AL915" s="196" t="str">
        <f t="shared" si="203"/>
        <v/>
      </c>
      <c r="AM915" s="176"/>
      <c r="AN915" s="176">
        <f t="shared" si="204"/>
        <v>0</v>
      </c>
      <c r="AO915" s="176"/>
      <c r="AP915" s="176"/>
      <c r="AQ915" s="176"/>
      <c r="AR915" s="176"/>
      <c r="AS915" s="176"/>
      <c r="AT915" s="176"/>
      <c r="AU915" s="176"/>
      <c r="AV915" s="176"/>
      <c r="AW915" s="176"/>
      <c r="AX915" s="176"/>
      <c r="AY915" s="176"/>
      <c r="AZ915" s="176"/>
      <c r="BA915" s="176"/>
      <c r="BB915" s="176"/>
      <c r="BC915" s="176"/>
      <c r="BD915" s="176"/>
      <c r="BE915" s="176"/>
      <c r="BF915" s="176"/>
      <c r="BG915" s="176"/>
      <c r="BH915" s="176"/>
      <c r="BI915" s="176"/>
      <c r="BJ915" s="176"/>
      <c r="BK915" s="176"/>
      <c r="BL915" s="176"/>
      <c r="BM915" s="176"/>
      <c r="BN915" s="176"/>
      <c r="BO915" s="176"/>
      <c r="BP915" s="176"/>
      <c r="BQ915" s="176"/>
      <c r="BR915" s="176"/>
      <c r="BS915" s="176"/>
      <c r="BT915" s="176"/>
      <c r="BU915" s="176"/>
      <c r="BV915" s="176"/>
      <c r="BW915" s="176"/>
      <c r="BX915" s="176"/>
      <c r="BY915" s="176"/>
      <c r="BZ915" s="176"/>
      <c r="CA915" s="176"/>
      <c r="CB915" s="176"/>
      <c r="CC915" s="176"/>
      <c r="CD915" s="176"/>
      <c r="CE915" s="176"/>
      <c r="CF915" s="176"/>
      <c r="CG915" s="176"/>
      <c r="CH915" s="176"/>
      <c r="CI915" s="176"/>
      <c r="CJ915" s="176"/>
      <c r="CK915" s="176"/>
      <c r="CL915" s="176"/>
      <c r="CM915" s="176"/>
      <c r="CN915" s="176"/>
      <c r="CO915" s="176"/>
      <c r="CP915" s="176"/>
      <c r="CQ915" s="176"/>
      <c r="CR915" s="176"/>
      <c r="CS915" s="176"/>
      <c r="CT915" s="176"/>
      <c r="CU915" s="176"/>
      <c r="CV915" s="176"/>
      <c r="CW915" s="176"/>
    </row>
    <row r="916" spans="1:101" s="179" customFormat="1" ht="20.100000000000001" customHeight="1">
      <c r="A916" s="657">
        <f t="shared" si="205"/>
        <v>873</v>
      </c>
      <c r="B916" s="196" t="str">
        <f t="shared" si="200"/>
        <v>Swansea Bay UHB</v>
      </c>
      <c r="C916" s="89"/>
      <c r="D916" s="89"/>
      <c r="E916" s="89"/>
      <c r="F916" s="89"/>
      <c r="G916" s="89"/>
      <c r="H916" s="197">
        <f t="shared" si="201"/>
        <v>0</v>
      </c>
      <c r="I916" s="197"/>
      <c r="J916" s="89"/>
      <c r="K916" s="90"/>
      <c r="L916" s="90"/>
      <c r="M916" s="89"/>
      <c r="N916" s="89"/>
      <c r="O916" s="89"/>
      <c r="P916" s="89"/>
      <c r="Q916" s="89"/>
      <c r="R916" s="122"/>
      <c r="S916" s="122"/>
      <c r="T916" s="122"/>
      <c r="U916" s="123"/>
      <c r="V916" s="123"/>
      <c r="W916" s="123"/>
      <c r="X916" s="122"/>
      <c r="Y916" s="122"/>
      <c r="Z916" s="122"/>
      <c r="AA916" s="122"/>
      <c r="AB916" s="122"/>
      <c r="AC916" s="122"/>
      <c r="AD916" s="197">
        <f t="shared" si="194"/>
        <v>0</v>
      </c>
      <c r="AE916" s="196" t="str">
        <f t="shared" si="206"/>
        <v/>
      </c>
      <c r="AF916" s="196" t="str">
        <f t="shared" si="195"/>
        <v/>
      </c>
      <c r="AG916" s="196" t="str">
        <f t="shared" si="196"/>
        <v/>
      </c>
      <c r="AH916" s="196" t="str">
        <f t="shared" si="197"/>
        <v/>
      </c>
      <c r="AI916" s="196" t="str">
        <f t="shared" si="198"/>
        <v/>
      </c>
      <c r="AJ916" s="196" t="str">
        <f t="shared" si="199"/>
        <v/>
      </c>
      <c r="AK916" s="196" t="str">
        <f t="shared" si="202"/>
        <v/>
      </c>
      <c r="AL916" s="196" t="str">
        <f t="shared" si="203"/>
        <v/>
      </c>
      <c r="AM916" s="176"/>
      <c r="AN916" s="176">
        <f t="shared" si="204"/>
        <v>0</v>
      </c>
      <c r="AO916" s="176"/>
      <c r="AP916" s="176"/>
      <c r="AQ916" s="176"/>
      <c r="AR916" s="176"/>
      <c r="AS916" s="176"/>
      <c r="AT916" s="176"/>
      <c r="AU916" s="176"/>
      <c r="AV916" s="176"/>
      <c r="AW916" s="176"/>
      <c r="AX916" s="176"/>
      <c r="AY916" s="176"/>
      <c r="AZ916" s="176"/>
      <c r="BA916" s="176"/>
      <c r="BB916" s="176"/>
      <c r="BC916" s="176"/>
      <c r="BD916" s="176"/>
      <c r="BE916" s="176"/>
      <c r="BF916" s="176"/>
      <c r="BG916" s="176"/>
      <c r="BH916" s="176"/>
      <c r="BI916" s="176"/>
      <c r="BJ916" s="176"/>
      <c r="BK916" s="176"/>
      <c r="BL916" s="176"/>
      <c r="BM916" s="176"/>
      <c r="BN916" s="176"/>
      <c r="BO916" s="176"/>
      <c r="BP916" s="176"/>
      <c r="BQ916" s="176"/>
      <c r="BR916" s="176"/>
      <c r="BS916" s="176"/>
      <c r="BT916" s="176"/>
      <c r="BU916" s="176"/>
      <c r="BV916" s="176"/>
      <c r="BW916" s="176"/>
      <c r="BX916" s="176"/>
      <c r="BY916" s="176"/>
      <c r="BZ916" s="176"/>
      <c r="CA916" s="176"/>
      <c r="CB916" s="176"/>
      <c r="CC916" s="176"/>
      <c r="CD916" s="176"/>
      <c r="CE916" s="176"/>
      <c r="CF916" s="176"/>
      <c r="CG916" s="176"/>
      <c r="CH916" s="176"/>
      <c r="CI916" s="176"/>
      <c r="CJ916" s="176"/>
      <c r="CK916" s="176"/>
      <c r="CL916" s="176"/>
      <c r="CM916" s="176"/>
      <c r="CN916" s="176"/>
      <c r="CO916" s="176"/>
      <c r="CP916" s="176"/>
      <c r="CQ916" s="176"/>
      <c r="CR916" s="176"/>
      <c r="CS916" s="176"/>
      <c r="CT916" s="176"/>
      <c r="CU916" s="176"/>
      <c r="CV916" s="176"/>
      <c r="CW916" s="176"/>
    </row>
    <row r="917" spans="1:101" s="179" customFormat="1" ht="20.100000000000001" customHeight="1">
      <c r="A917" s="657">
        <f t="shared" si="205"/>
        <v>874</v>
      </c>
      <c r="B917" s="196" t="str">
        <f t="shared" si="200"/>
        <v>Swansea Bay UHB</v>
      </c>
      <c r="C917" s="89"/>
      <c r="D917" s="89"/>
      <c r="E917" s="89"/>
      <c r="F917" s="89"/>
      <c r="G917" s="89"/>
      <c r="H917" s="197">
        <f t="shared" si="201"/>
        <v>0</v>
      </c>
      <c r="I917" s="197"/>
      <c r="J917" s="89"/>
      <c r="K917" s="90"/>
      <c r="L917" s="90"/>
      <c r="M917" s="89"/>
      <c r="N917" s="89"/>
      <c r="O917" s="89"/>
      <c r="P917" s="89"/>
      <c r="Q917" s="89"/>
      <c r="R917" s="122"/>
      <c r="S917" s="122"/>
      <c r="T917" s="122"/>
      <c r="U917" s="123"/>
      <c r="V917" s="123"/>
      <c r="W917" s="123"/>
      <c r="X917" s="122"/>
      <c r="Y917" s="122"/>
      <c r="Z917" s="122"/>
      <c r="AA917" s="122"/>
      <c r="AB917" s="122"/>
      <c r="AC917" s="122"/>
      <c r="AD917" s="197">
        <f t="shared" si="194"/>
        <v>0</v>
      </c>
      <c r="AE917" s="196" t="str">
        <f t="shared" si="206"/>
        <v/>
      </c>
      <c r="AF917" s="196" t="str">
        <f t="shared" si="195"/>
        <v/>
      </c>
      <c r="AG917" s="196" t="str">
        <f t="shared" si="196"/>
        <v/>
      </c>
      <c r="AH917" s="196" t="str">
        <f t="shared" si="197"/>
        <v/>
      </c>
      <c r="AI917" s="196" t="str">
        <f t="shared" si="198"/>
        <v/>
      </c>
      <c r="AJ917" s="196" t="str">
        <f t="shared" si="199"/>
        <v/>
      </c>
      <c r="AK917" s="196" t="str">
        <f t="shared" si="202"/>
        <v/>
      </c>
      <c r="AL917" s="196" t="str">
        <f t="shared" si="203"/>
        <v/>
      </c>
      <c r="AM917" s="176"/>
      <c r="AN917" s="176">
        <f t="shared" si="204"/>
        <v>0</v>
      </c>
      <c r="AO917" s="176"/>
      <c r="AP917" s="176"/>
      <c r="AQ917" s="176"/>
      <c r="AR917" s="176"/>
      <c r="AS917" s="176"/>
      <c r="AT917" s="176"/>
      <c r="AU917" s="176"/>
      <c r="AV917" s="176"/>
      <c r="AW917" s="176"/>
      <c r="AX917" s="176"/>
      <c r="AY917" s="176"/>
      <c r="AZ917" s="176"/>
      <c r="BA917" s="176"/>
      <c r="BB917" s="176"/>
      <c r="BC917" s="176"/>
      <c r="BD917" s="176"/>
      <c r="BE917" s="176"/>
      <c r="BF917" s="176"/>
      <c r="BG917" s="176"/>
      <c r="BH917" s="176"/>
      <c r="BI917" s="176"/>
      <c r="BJ917" s="176"/>
      <c r="BK917" s="176"/>
      <c r="BL917" s="176"/>
      <c r="BM917" s="176"/>
      <c r="BN917" s="176"/>
      <c r="BO917" s="176"/>
      <c r="BP917" s="176"/>
      <c r="BQ917" s="176"/>
      <c r="BR917" s="176"/>
      <c r="BS917" s="176"/>
      <c r="BT917" s="176"/>
      <c r="BU917" s="176"/>
      <c r="BV917" s="176"/>
      <c r="BW917" s="176"/>
      <c r="BX917" s="176"/>
      <c r="BY917" s="176"/>
      <c r="BZ917" s="176"/>
      <c r="CA917" s="176"/>
      <c r="CB917" s="176"/>
      <c r="CC917" s="176"/>
      <c r="CD917" s="176"/>
      <c r="CE917" s="176"/>
      <c r="CF917" s="176"/>
      <c r="CG917" s="176"/>
      <c r="CH917" s="176"/>
      <c r="CI917" s="176"/>
      <c r="CJ917" s="176"/>
      <c r="CK917" s="176"/>
      <c r="CL917" s="176"/>
      <c r="CM917" s="176"/>
      <c r="CN917" s="176"/>
      <c r="CO917" s="176"/>
      <c r="CP917" s="176"/>
      <c r="CQ917" s="176"/>
      <c r="CR917" s="176"/>
      <c r="CS917" s="176"/>
      <c r="CT917" s="176"/>
      <c r="CU917" s="176"/>
      <c r="CV917" s="176"/>
      <c r="CW917" s="176"/>
    </row>
    <row r="918" spans="1:101" s="179" customFormat="1" ht="20.100000000000001" customHeight="1">
      <c r="A918" s="657">
        <f t="shared" si="205"/>
        <v>875</v>
      </c>
      <c r="B918" s="196" t="str">
        <f t="shared" si="200"/>
        <v>Swansea Bay UHB</v>
      </c>
      <c r="C918" s="89"/>
      <c r="D918" s="89"/>
      <c r="E918" s="89"/>
      <c r="F918" s="89"/>
      <c r="G918" s="89"/>
      <c r="H918" s="197">
        <f t="shared" si="201"/>
        <v>0</v>
      </c>
      <c r="I918" s="197"/>
      <c r="J918" s="89"/>
      <c r="K918" s="90"/>
      <c r="L918" s="90"/>
      <c r="M918" s="89"/>
      <c r="N918" s="89"/>
      <c r="O918" s="89"/>
      <c r="P918" s="89"/>
      <c r="Q918" s="89"/>
      <c r="R918" s="122"/>
      <c r="S918" s="122"/>
      <c r="T918" s="122"/>
      <c r="U918" s="123"/>
      <c r="V918" s="123"/>
      <c r="W918" s="123"/>
      <c r="X918" s="122"/>
      <c r="Y918" s="122"/>
      <c r="Z918" s="122"/>
      <c r="AA918" s="122"/>
      <c r="AB918" s="122"/>
      <c r="AC918" s="122"/>
      <c r="AD918" s="197">
        <f t="shared" si="194"/>
        <v>0</v>
      </c>
      <c r="AE918" s="196" t="str">
        <f t="shared" si="206"/>
        <v/>
      </c>
      <c r="AF918" s="196" t="str">
        <f t="shared" si="195"/>
        <v/>
      </c>
      <c r="AG918" s="196" t="str">
        <f t="shared" si="196"/>
        <v/>
      </c>
      <c r="AH918" s="196" t="str">
        <f t="shared" si="197"/>
        <v/>
      </c>
      <c r="AI918" s="196" t="str">
        <f t="shared" si="198"/>
        <v/>
      </c>
      <c r="AJ918" s="196" t="str">
        <f t="shared" si="199"/>
        <v/>
      </c>
      <c r="AK918" s="196" t="str">
        <f t="shared" si="202"/>
        <v/>
      </c>
      <c r="AL918" s="196" t="str">
        <f t="shared" si="203"/>
        <v/>
      </c>
      <c r="AM918" s="176"/>
      <c r="AN918" s="176">
        <f t="shared" si="204"/>
        <v>0</v>
      </c>
      <c r="AO918" s="176"/>
      <c r="AP918" s="176"/>
      <c r="AQ918" s="176"/>
      <c r="AR918" s="176"/>
      <c r="AS918" s="176"/>
      <c r="AT918" s="176"/>
      <c r="AU918" s="176"/>
      <c r="AV918" s="176"/>
      <c r="AW918" s="176"/>
      <c r="AX918" s="176"/>
      <c r="AY918" s="176"/>
      <c r="AZ918" s="176"/>
      <c r="BA918" s="176"/>
      <c r="BB918" s="176"/>
      <c r="BC918" s="176"/>
      <c r="BD918" s="176"/>
      <c r="BE918" s="176"/>
      <c r="BF918" s="176"/>
      <c r="BG918" s="176"/>
      <c r="BH918" s="176"/>
      <c r="BI918" s="176"/>
      <c r="BJ918" s="176"/>
      <c r="BK918" s="176"/>
      <c r="BL918" s="176"/>
      <c r="BM918" s="176"/>
      <c r="BN918" s="176"/>
      <c r="BO918" s="176"/>
      <c r="BP918" s="176"/>
      <c r="BQ918" s="176"/>
      <c r="BR918" s="176"/>
      <c r="BS918" s="176"/>
      <c r="BT918" s="176"/>
      <c r="BU918" s="176"/>
      <c r="BV918" s="176"/>
      <c r="BW918" s="176"/>
      <c r="BX918" s="176"/>
      <c r="BY918" s="176"/>
      <c r="BZ918" s="176"/>
      <c r="CA918" s="176"/>
      <c r="CB918" s="176"/>
      <c r="CC918" s="176"/>
      <c r="CD918" s="176"/>
      <c r="CE918" s="176"/>
      <c r="CF918" s="176"/>
      <c r="CG918" s="176"/>
      <c r="CH918" s="176"/>
      <c r="CI918" s="176"/>
      <c r="CJ918" s="176"/>
      <c r="CK918" s="176"/>
      <c r="CL918" s="176"/>
      <c r="CM918" s="176"/>
      <c r="CN918" s="176"/>
      <c r="CO918" s="176"/>
      <c r="CP918" s="176"/>
      <c r="CQ918" s="176"/>
      <c r="CR918" s="176"/>
      <c r="CS918" s="176"/>
      <c r="CT918" s="176"/>
      <c r="CU918" s="176"/>
      <c r="CV918" s="176"/>
      <c r="CW918" s="176"/>
    </row>
    <row r="919" spans="1:101" s="179" customFormat="1" ht="20.100000000000001" customHeight="1">
      <c r="A919" s="657">
        <f t="shared" si="205"/>
        <v>876</v>
      </c>
      <c r="B919" s="196" t="str">
        <f t="shared" si="200"/>
        <v>Swansea Bay UHB</v>
      </c>
      <c r="C919" s="89"/>
      <c r="D919" s="89"/>
      <c r="E919" s="89"/>
      <c r="F919" s="89"/>
      <c r="G919" s="89"/>
      <c r="H919" s="197">
        <f t="shared" si="201"/>
        <v>0</v>
      </c>
      <c r="I919" s="197"/>
      <c r="J919" s="89"/>
      <c r="K919" s="90"/>
      <c r="L919" s="90"/>
      <c r="M919" s="89"/>
      <c r="N919" s="89"/>
      <c r="O919" s="89"/>
      <c r="P919" s="89"/>
      <c r="Q919" s="89"/>
      <c r="R919" s="122"/>
      <c r="S919" s="122"/>
      <c r="T919" s="122"/>
      <c r="U919" s="123"/>
      <c r="V919" s="123"/>
      <c r="W919" s="123"/>
      <c r="X919" s="122"/>
      <c r="Y919" s="122"/>
      <c r="Z919" s="122"/>
      <c r="AA919" s="122"/>
      <c r="AB919" s="122"/>
      <c r="AC919" s="122"/>
      <c r="AD919" s="197">
        <f t="shared" si="194"/>
        <v>0</v>
      </c>
      <c r="AE919" s="196" t="str">
        <f t="shared" si="206"/>
        <v/>
      </c>
      <c r="AF919" s="196" t="str">
        <f t="shared" si="195"/>
        <v/>
      </c>
      <c r="AG919" s="196" t="str">
        <f t="shared" si="196"/>
        <v/>
      </c>
      <c r="AH919" s="196" t="str">
        <f t="shared" si="197"/>
        <v/>
      </c>
      <c r="AI919" s="196" t="str">
        <f t="shared" si="198"/>
        <v/>
      </c>
      <c r="AJ919" s="196" t="str">
        <f t="shared" si="199"/>
        <v/>
      </c>
      <c r="AK919" s="196" t="str">
        <f t="shared" si="202"/>
        <v/>
      </c>
      <c r="AL919" s="196" t="str">
        <f t="shared" si="203"/>
        <v/>
      </c>
      <c r="AM919" s="176"/>
      <c r="AN919" s="176">
        <f t="shared" si="204"/>
        <v>0</v>
      </c>
      <c r="AO919" s="176"/>
      <c r="AP919" s="176"/>
      <c r="AQ919" s="176"/>
      <c r="AR919" s="176"/>
      <c r="AS919" s="176"/>
      <c r="AT919" s="176"/>
      <c r="AU919" s="176"/>
      <c r="AV919" s="176"/>
      <c r="AW919" s="176"/>
      <c r="AX919" s="176"/>
      <c r="AY919" s="176"/>
      <c r="AZ919" s="176"/>
      <c r="BA919" s="176"/>
      <c r="BB919" s="176"/>
      <c r="BC919" s="176"/>
      <c r="BD919" s="176"/>
      <c r="BE919" s="176"/>
      <c r="BF919" s="176"/>
      <c r="BG919" s="176"/>
      <c r="BH919" s="176"/>
      <c r="BI919" s="176"/>
      <c r="BJ919" s="176"/>
      <c r="BK919" s="176"/>
      <c r="BL919" s="176"/>
      <c r="BM919" s="176"/>
      <c r="BN919" s="176"/>
      <c r="BO919" s="176"/>
      <c r="BP919" s="176"/>
      <c r="BQ919" s="176"/>
      <c r="BR919" s="176"/>
      <c r="BS919" s="176"/>
      <c r="BT919" s="176"/>
      <c r="BU919" s="176"/>
      <c r="BV919" s="176"/>
      <c r="BW919" s="176"/>
      <c r="BX919" s="176"/>
      <c r="BY919" s="176"/>
      <c r="BZ919" s="176"/>
      <c r="CA919" s="176"/>
      <c r="CB919" s="176"/>
      <c r="CC919" s="176"/>
      <c r="CD919" s="176"/>
      <c r="CE919" s="176"/>
      <c r="CF919" s="176"/>
      <c r="CG919" s="176"/>
      <c r="CH919" s="176"/>
      <c r="CI919" s="176"/>
      <c r="CJ919" s="176"/>
      <c r="CK919" s="176"/>
      <c r="CL919" s="176"/>
      <c r="CM919" s="176"/>
      <c r="CN919" s="176"/>
      <c r="CO919" s="176"/>
      <c r="CP919" s="176"/>
      <c r="CQ919" s="176"/>
      <c r="CR919" s="176"/>
      <c r="CS919" s="176"/>
      <c r="CT919" s="176"/>
      <c r="CU919" s="176"/>
      <c r="CV919" s="176"/>
      <c r="CW919" s="176"/>
    </row>
    <row r="920" spans="1:101" s="179" customFormat="1" ht="20.100000000000001" customHeight="1">
      <c r="A920" s="657">
        <f t="shared" si="205"/>
        <v>877</v>
      </c>
      <c r="B920" s="196" t="str">
        <f t="shared" si="200"/>
        <v>Swansea Bay UHB</v>
      </c>
      <c r="C920" s="89"/>
      <c r="D920" s="89"/>
      <c r="E920" s="89"/>
      <c r="F920" s="89"/>
      <c r="G920" s="89"/>
      <c r="H920" s="197">
        <f t="shared" si="201"/>
        <v>0</v>
      </c>
      <c r="I920" s="197"/>
      <c r="J920" s="89"/>
      <c r="K920" s="90"/>
      <c r="L920" s="90"/>
      <c r="M920" s="89"/>
      <c r="N920" s="89"/>
      <c r="O920" s="89"/>
      <c r="P920" s="89"/>
      <c r="Q920" s="89"/>
      <c r="R920" s="122"/>
      <c r="S920" s="122"/>
      <c r="T920" s="122"/>
      <c r="U920" s="123"/>
      <c r="V920" s="123"/>
      <c r="W920" s="123"/>
      <c r="X920" s="122"/>
      <c r="Y920" s="122"/>
      <c r="Z920" s="122"/>
      <c r="AA920" s="122"/>
      <c r="AB920" s="122"/>
      <c r="AC920" s="122"/>
      <c r="AD920" s="197">
        <f t="shared" si="194"/>
        <v>0</v>
      </c>
      <c r="AE920" s="196" t="str">
        <f t="shared" si="206"/>
        <v/>
      </c>
      <c r="AF920" s="196" t="str">
        <f t="shared" si="195"/>
        <v/>
      </c>
      <c r="AG920" s="196" t="str">
        <f t="shared" si="196"/>
        <v/>
      </c>
      <c r="AH920" s="196" t="str">
        <f t="shared" si="197"/>
        <v/>
      </c>
      <c r="AI920" s="196" t="str">
        <f t="shared" si="198"/>
        <v/>
      </c>
      <c r="AJ920" s="196" t="str">
        <f t="shared" si="199"/>
        <v/>
      </c>
      <c r="AK920" s="196" t="str">
        <f t="shared" si="202"/>
        <v/>
      </c>
      <c r="AL920" s="196" t="str">
        <f t="shared" si="203"/>
        <v/>
      </c>
      <c r="AM920" s="176"/>
      <c r="AN920" s="176">
        <f t="shared" si="204"/>
        <v>0</v>
      </c>
      <c r="AO920" s="176"/>
      <c r="AP920" s="176"/>
      <c r="AQ920" s="176"/>
      <c r="AR920" s="176"/>
      <c r="AS920" s="176"/>
      <c r="AT920" s="176"/>
      <c r="AU920" s="176"/>
      <c r="AV920" s="176"/>
      <c r="AW920" s="176"/>
      <c r="AX920" s="176"/>
      <c r="AY920" s="176"/>
      <c r="AZ920" s="176"/>
      <c r="BA920" s="176"/>
      <c r="BB920" s="176"/>
      <c r="BC920" s="176"/>
      <c r="BD920" s="176"/>
      <c r="BE920" s="176"/>
      <c r="BF920" s="176"/>
      <c r="BG920" s="176"/>
      <c r="BH920" s="176"/>
      <c r="BI920" s="176"/>
      <c r="BJ920" s="176"/>
      <c r="BK920" s="176"/>
      <c r="BL920" s="176"/>
      <c r="BM920" s="176"/>
      <c r="BN920" s="176"/>
      <c r="BO920" s="176"/>
      <c r="BP920" s="176"/>
      <c r="BQ920" s="176"/>
      <c r="BR920" s="176"/>
      <c r="BS920" s="176"/>
      <c r="BT920" s="176"/>
      <c r="BU920" s="176"/>
      <c r="BV920" s="176"/>
      <c r="BW920" s="176"/>
      <c r="BX920" s="176"/>
      <c r="BY920" s="176"/>
      <c r="BZ920" s="176"/>
      <c r="CA920" s="176"/>
      <c r="CB920" s="176"/>
      <c r="CC920" s="176"/>
      <c r="CD920" s="176"/>
      <c r="CE920" s="176"/>
      <c r="CF920" s="176"/>
      <c r="CG920" s="176"/>
      <c r="CH920" s="176"/>
      <c r="CI920" s="176"/>
      <c r="CJ920" s="176"/>
      <c r="CK920" s="176"/>
      <c r="CL920" s="176"/>
      <c r="CM920" s="176"/>
      <c r="CN920" s="176"/>
      <c r="CO920" s="176"/>
      <c r="CP920" s="176"/>
      <c r="CQ920" s="176"/>
      <c r="CR920" s="176"/>
      <c r="CS920" s="176"/>
      <c r="CT920" s="176"/>
      <c r="CU920" s="176"/>
      <c r="CV920" s="176"/>
      <c r="CW920" s="176"/>
    </row>
    <row r="921" spans="1:101" s="179" customFormat="1" ht="20.100000000000001" customHeight="1">
      <c r="A921" s="657">
        <f t="shared" si="205"/>
        <v>878</v>
      </c>
      <c r="B921" s="196" t="str">
        <f t="shared" si="200"/>
        <v>Swansea Bay UHB</v>
      </c>
      <c r="C921" s="89"/>
      <c r="D921" s="89"/>
      <c r="E921" s="89"/>
      <c r="F921" s="89"/>
      <c r="G921" s="89"/>
      <c r="H921" s="197">
        <f t="shared" si="201"/>
        <v>0</v>
      </c>
      <c r="I921" s="197"/>
      <c r="J921" s="89"/>
      <c r="K921" s="90"/>
      <c r="L921" s="90"/>
      <c r="M921" s="89"/>
      <c r="N921" s="89"/>
      <c r="O921" s="89"/>
      <c r="P921" s="89"/>
      <c r="Q921" s="89"/>
      <c r="R921" s="122"/>
      <c r="S921" s="122"/>
      <c r="T921" s="122"/>
      <c r="U921" s="123"/>
      <c r="V921" s="123"/>
      <c r="W921" s="123"/>
      <c r="X921" s="122"/>
      <c r="Y921" s="122"/>
      <c r="Z921" s="122"/>
      <c r="AA921" s="122"/>
      <c r="AB921" s="122"/>
      <c r="AC921" s="122"/>
      <c r="AD921" s="197">
        <f t="shared" si="194"/>
        <v>0</v>
      </c>
      <c r="AE921" s="196" t="str">
        <f t="shared" si="206"/>
        <v/>
      </c>
      <c r="AF921" s="196" t="str">
        <f t="shared" si="195"/>
        <v/>
      </c>
      <c r="AG921" s="196" t="str">
        <f t="shared" si="196"/>
        <v/>
      </c>
      <c r="AH921" s="196" t="str">
        <f t="shared" si="197"/>
        <v/>
      </c>
      <c r="AI921" s="196" t="str">
        <f t="shared" si="198"/>
        <v/>
      </c>
      <c r="AJ921" s="196" t="str">
        <f t="shared" si="199"/>
        <v/>
      </c>
      <c r="AK921" s="196" t="str">
        <f t="shared" si="202"/>
        <v/>
      </c>
      <c r="AL921" s="196" t="str">
        <f t="shared" si="203"/>
        <v/>
      </c>
      <c r="AM921" s="176"/>
      <c r="AN921" s="176">
        <f t="shared" si="204"/>
        <v>0</v>
      </c>
      <c r="AO921" s="176"/>
      <c r="AP921" s="176"/>
      <c r="AQ921" s="176"/>
      <c r="AR921" s="176"/>
      <c r="AS921" s="176"/>
      <c r="AT921" s="176"/>
      <c r="AU921" s="176"/>
      <c r="AV921" s="176"/>
      <c r="AW921" s="176"/>
      <c r="AX921" s="176"/>
      <c r="AY921" s="176"/>
      <c r="AZ921" s="176"/>
      <c r="BA921" s="176"/>
      <c r="BB921" s="176"/>
      <c r="BC921" s="176"/>
      <c r="BD921" s="176"/>
      <c r="BE921" s="176"/>
      <c r="BF921" s="176"/>
      <c r="BG921" s="176"/>
      <c r="BH921" s="176"/>
      <c r="BI921" s="176"/>
      <c r="BJ921" s="176"/>
      <c r="BK921" s="176"/>
      <c r="BL921" s="176"/>
      <c r="BM921" s="176"/>
      <c r="BN921" s="176"/>
      <c r="BO921" s="176"/>
      <c r="BP921" s="176"/>
      <c r="BQ921" s="176"/>
      <c r="BR921" s="176"/>
      <c r="BS921" s="176"/>
      <c r="BT921" s="176"/>
      <c r="BU921" s="176"/>
      <c r="BV921" s="176"/>
      <c r="BW921" s="176"/>
      <c r="BX921" s="176"/>
      <c r="BY921" s="176"/>
      <c r="BZ921" s="176"/>
      <c r="CA921" s="176"/>
      <c r="CB921" s="176"/>
      <c r="CC921" s="176"/>
      <c r="CD921" s="176"/>
      <c r="CE921" s="176"/>
      <c r="CF921" s="176"/>
      <c r="CG921" s="176"/>
      <c r="CH921" s="176"/>
      <c r="CI921" s="176"/>
      <c r="CJ921" s="176"/>
      <c r="CK921" s="176"/>
      <c r="CL921" s="176"/>
      <c r="CM921" s="176"/>
      <c r="CN921" s="176"/>
      <c r="CO921" s="176"/>
      <c r="CP921" s="176"/>
      <c r="CQ921" s="176"/>
      <c r="CR921" s="176"/>
      <c r="CS921" s="176"/>
      <c r="CT921" s="176"/>
      <c r="CU921" s="176"/>
      <c r="CV921" s="176"/>
      <c r="CW921" s="176"/>
    </row>
    <row r="922" spans="1:101" s="179" customFormat="1" ht="20.100000000000001" customHeight="1">
      <c r="A922" s="657">
        <f t="shared" si="205"/>
        <v>879</v>
      </c>
      <c r="B922" s="196" t="str">
        <f t="shared" si="200"/>
        <v>Swansea Bay UHB</v>
      </c>
      <c r="C922" s="89"/>
      <c r="D922" s="89"/>
      <c r="E922" s="89"/>
      <c r="F922" s="89"/>
      <c r="G922" s="89"/>
      <c r="H922" s="197">
        <f t="shared" si="201"/>
        <v>0</v>
      </c>
      <c r="I922" s="197"/>
      <c r="J922" s="89"/>
      <c r="K922" s="90"/>
      <c r="L922" s="90"/>
      <c r="M922" s="89"/>
      <c r="N922" s="89"/>
      <c r="O922" s="89"/>
      <c r="P922" s="89"/>
      <c r="Q922" s="89"/>
      <c r="R922" s="122"/>
      <c r="S922" s="122"/>
      <c r="T922" s="122"/>
      <c r="U922" s="123"/>
      <c r="V922" s="123"/>
      <c r="W922" s="123"/>
      <c r="X922" s="122"/>
      <c r="Y922" s="122"/>
      <c r="Z922" s="122"/>
      <c r="AA922" s="122"/>
      <c r="AB922" s="122"/>
      <c r="AC922" s="122"/>
      <c r="AD922" s="197">
        <f t="shared" si="194"/>
        <v>0</v>
      </c>
      <c r="AE922" s="196" t="str">
        <f t="shared" si="206"/>
        <v/>
      </c>
      <c r="AF922" s="196" t="str">
        <f t="shared" si="195"/>
        <v/>
      </c>
      <c r="AG922" s="196" t="str">
        <f t="shared" si="196"/>
        <v/>
      </c>
      <c r="AH922" s="196" t="str">
        <f t="shared" si="197"/>
        <v/>
      </c>
      <c r="AI922" s="196" t="str">
        <f t="shared" si="198"/>
        <v/>
      </c>
      <c r="AJ922" s="196" t="str">
        <f t="shared" si="199"/>
        <v/>
      </c>
      <c r="AK922" s="196" t="str">
        <f t="shared" si="202"/>
        <v/>
      </c>
      <c r="AL922" s="196" t="str">
        <f t="shared" si="203"/>
        <v/>
      </c>
      <c r="AM922" s="176"/>
      <c r="AN922" s="176">
        <f t="shared" si="204"/>
        <v>0</v>
      </c>
      <c r="AO922" s="176"/>
      <c r="AP922" s="176"/>
      <c r="AQ922" s="176"/>
      <c r="AR922" s="176"/>
      <c r="AS922" s="176"/>
      <c r="AT922" s="176"/>
      <c r="AU922" s="176"/>
      <c r="AV922" s="176"/>
      <c r="AW922" s="176"/>
      <c r="AX922" s="176"/>
      <c r="AY922" s="176"/>
      <c r="AZ922" s="176"/>
      <c r="BA922" s="176"/>
      <c r="BB922" s="176"/>
      <c r="BC922" s="176"/>
      <c r="BD922" s="176"/>
      <c r="BE922" s="176"/>
      <c r="BF922" s="176"/>
      <c r="BG922" s="176"/>
      <c r="BH922" s="176"/>
      <c r="BI922" s="176"/>
      <c r="BJ922" s="176"/>
      <c r="BK922" s="176"/>
      <c r="BL922" s="176"/>
      <c r="BM922" s="176"/>
      <c r="BN922" s="176"/>
      <c r="BO922" s="176"/>
      <c r="BP922" s="176"/>
      <c r="BQ922" s="176"/>
      <c r="BR922" s="176"/>
      <c r="BS922" s="176"/>
      <c r="BT922" s="176"/>
      <c r="BU922" s="176"/>
      <c r="BV922" s="176"/>
      <c r="BW922" s="176"/>
      <c r="BX922" s="176"/>
      <c r="BY922" s="176"/>
      <c r="BZ922" s="176"/>
      <c r="CA922" s="176"/>
      <c r="CB922" s="176"/>
      <c r="CC922" s="176"/>
      <c r="CD922" s="176"/>
      <c r="CE922" s="176"/>
      <c r="CF922" s="176"/>
      <c r="CG922" s="176"/>
      <c r="CH922" s="176"/>
      <c r="CI922" s="176"/>
      <c r="CJ922" s="176"/>
      <c r="CK922" s="176"/>
      <c r="CL922" s="176"/>
      <c r="CM922" s="176"/>
      <c r="CN922" s="176"/>
      <c r="CO922" s="176"/>
      <c r="CP922" s="176"/>
      <c r="CQ922" s="176"/>
      <c r="CR922" s="176"/>
      <c r="CS922" s="176"/>
      <c r="CT922" s="176"/>
      <c r="CU922" s="176"/>
      <c r="CV922" s="176"/>
      <c r="CW922" s="176"/>
    </row>
    <row r="923" spans="1:101" s="179" customFormat="1" ht="20.100000000000001" customHeight="1">
      <c r="A923" s="657">
        <f t="shared" si="205"/>
        <v>880</v>
      </c>
      <c r="B923" s="196" t="str">
        <f t="shared" si="200"/>
        <v>Swansea Bay UHB</v>
      </c>
      <c r="C923" s="89"/>
      <c r="D923" s="89"/>
      <c r="E923" s="89"/>
      <c r="F923" s="89"/>
      <c r="G923" s="89"/>
      <c r="H923" s="197">
        <f t="shared" si="201"/>
        <v>0</v>
      </c>
      <c r="I923" s="197"/>
      <c r="J923" s="89"/>
      <c r="K923" s="90"/>
      <c r="L923" s="90"/>
      <c r="M923" s="89"/>
      <c r="N923" s="89"/>
      <c r="O923" s="89"/>
      <c r="P923" s="89"/>
      <c r="Q923" s="89"/>
      <c r="R923" s="122"/>
      <c r="S923" s="122"/>
      <c r="T923" s="122"/>
      <c r="U923" s="123"/>
      <c r="V923" s="123"/>
      <c r="W923" s="123"/>
      <c r="X923" s="122"/>
      <c r="Y923" s="122"/>
      <c r="Z923" s="122"/>
      <c r="AA923" s="122"/>
      <c r="AB923" s="122"/>
      <c r="AC923" s="122"/>
      <c r="AD923" s="197">
        <f t="shared" si="194"/>
        <v>0</v>
      </c>
      <c r="AE923" s="196" t="str">
        <f t="shared" si="206"/>
        <v/>
      </c>
      <c r="AF923" s="196" t="str">
        <f t="shared" si="195"/>
        <v/>
      </c>
      <c r="AG923" s="196" t="str">
        <f t="shared" si="196"/>
        <v/>
      </c>
      <c r="AH923" s="196" t="str">
        <f t="shared" si="197"/>
        <v/>
      </c>
      <c r="AI923" s="196" t="str">
        <f t="shared" si="198"/>
        <v/>
      </c>
      <c r="AJ923" s="196" t="str">
        <f t="shared" si="199"/>
        <v/>
      </c>
      <c r="AK923" s="196" t="str">
        <f t="shared" si="202"/>
        <v/>
      </c>
      <c r="AL923" s="196" t="str">
        <f t="shared" si="203"/>
        <v/>
      </c>
      <c r="AM923" s="176"/>
      <c r="AN923" s="176">
        <f t="shared" si="204"/>
        <v>0</v>
      </c>
      <c r="AO923" s="176"/>
      <c r="AP923" s="176"/>
      <c r="AQ923" s="176"/>
      <c r="AR923" s="176"/>
      <c r="AS923" s="176"/>
      <c r="AT923" s="176"/>
      <c r="AU923" s="176"/>
      <c r="AV923" s="176"/>
      <c r="AW923" s="176"/>
      <c r="AX923" s="176"/>
      <c r="AY923" s="176"/>
      <c r="AZ923" s="176"/>
      <c r="BA923" s="176"/>
      <c r="BB923" s="176"/>
      <c r="BC923" s="176"/>
      <c r="BD923" s="176"/>
      <c r="BE923" s="176"/>
      <c r="BF923" s="176"/>
      <c r="BG923" s="176"/>
      <c r="BH923" s="176"/>
      <c r="BI923" s="176"/>
      <c r="BJ923" s="176"/>
      <c r="BK923" s="176"/>
      <c r="BL923" s="176"/>
      <c r="BM923" s="176"/>
      <c r="BN923" s="176"/>
      <c r="BO923" s="176"/>
      <c r="BP923" s="176"/>
      <c r="BQ923" s="176"/>
      <c r="BR923" s="176"/>
      <c r="BS923" s="176"/>
      <c r="BT923" s="176"/>
      <c r="BU923" s="176"/>
      <c r="BV923" s="176"/>
      <c r="BW923" s="176"/>
      <c r="BX923" s="176"/>
      <c r="BY923" s="176"/>
      <c r="BZ923" s="176"/>
      <c r="CA923" s="176"/>
      <c r="CB923" s="176"/>
      <c r="CC923" s="176"/>
      <c r="CD923" s="176"/>
      <c r="CE923" s="176"/>
      <c r="CF923" s="176"/>
      <c r="CG923" s="176"/>
      <c r="CH923" s="176"/>
      <c r="CI923" s="176"/>
      <c r="CJ923" s="176"/>
      <c r="CK923" s="176"/>
      <c r="CL923" s="176"/>
      <c r="CM923" s="176"/>
      <c r="CN923" s="176"/>
      <c r="CO923" s="176"/>
      <c r="CP923" s="176"/>
      <c r="CQ923" s="176"/>
      <c r="CR923" s="176"/>
      <c r="CS923" s="176"/>
      <c r="CT923" s="176"/>
      <c r="CU923" s="176"/>
      <c r="CV923" s="176"/>
      <c r="CW923" s="176"/>
    </row>
    <row r="924" spans="1:101" s="179" customFormat="1" ht="20.100000000000001" customHeight="1">
      <c r="A924" s="657">
        <f t="shared" si="205"/>
        <v>881</v>
      </c>
      <c r="B924" s="196" t="str">
        <f t="shared" si="200"/>
        <v>Swansea Bay UHB</v>
      </c>
      <c r="C924" s="89"/>
      <c r="D924" s="89"/>
      <c r="E924" s="89"/>
      <c r="F924" s="89"/>
      <c r="G924" s="89"/>
      <c r="H924" s="197">
        <f t="shared" si="201"/>
        <v>0</v>
      </c>
      <c r="I924" s="197"/>
      <c r="J924" s="89"/>
      <c r="K924" s="90"/>
      <c r="L924" s="90"/>
      <c r="M924" s="89"/>
      <c r="N924" s="89"/>
      <c r="O924" s="89"/>
      <c r="P924" s="89"/>
      <c r="Q924" s="89"/>
      <c r="R924" s="122"/>
      <c r="S924" s="122"/>
      <c r="T924" s="122"/>
      <c r="U924" s="123"/>
      <c r="V924" s="123"/>
      <c r="W924" s="123"/>
      <c r="X924" s="122"/>
      <c r="Y924" s="122"/>
      <c r="Z924" s="122"/>
      <c r="AA924" s="122"/>
      <c r="AB924" s="122"/>
      <c r="AC924" s="122"/>
      <c r="AD924" s="197">
        <f t="shared" si="194"/>
        <v>0</v>
      </c>
      <c r="AE924" s="196" t="str">
        <f t="shared" si="206"/>
        <v/>
      </c>
      <c r="AF924" s="196" t="str">
        <f t="shared" si="195"/>
        <v/>
      </c>
      <c r="AG924" s="196" t="str">
        <f t="shared" si="196"/>
        <v/>
      </c>
      <c r="AH924" s="196" t="str">
        <f t="shared" si="197"/>
        <v/>
      </c>
      <c r="AI924" s="196" t="str">
        <f t="shared" si="198"/>
        <v/>
      </c>
      <c r="AJ924" s="196" t="str">
        <f t="shared" si="199"/>
        <v/>
      </c>
      <c r="AK924" s="196" t="str">
        <f t="shared" si="202"/>
        <v/>
      </c>
      <c r="AL924" s="196" t="str">
        <f t="shared" si="203"/>
        <v/>
      </c>
      <c r="AM924" s="176"/>
      <c r="AN924" s="176">
        <f t="shared" si="204"/>
        <v>0</v>
      </c>
      <c r="AO924" s="176"/>
      <c r="AP924" s="176"/>
      <c r="AQ924" s="176"/>
      <c r="AR924" s="176"/>
      <c r="AS924" s="176"/>
      <c r="AT924" s="176"/>
      <c r="AU924" s="176"/>
      <c r="AV924" s="176"/>
      <c r="AW924" s="176"/>
      <c r="AX924" s="176"/>
      <c r="AY924" s="176"/>
      <c r="AZ924" s="176"/>
      <c r="BA924" s="176"/>
      <c r="BB924" s="176"/>
      <c r="BC924" s="176"/>
      <c r="BD924" s="176"/>
      <c r="BE924" s="176"/>
      <c r="BF924" s="176"/>
      <c r="BG924" s="176"/>
      <c r="BH924" s="176"/>
      <c r="BI924" s="176"/>
      <c r="BJ924" s="176"/>
      <c r="BK924" s="176"/>
      <c r="BL924" s="176"/>
      <c r="BM924" s="176"/>
      <c r="BN924" s="176"/>
      <c r="BO924" s="176"/>
      <c r="BP924" s="176"/>
      <c r="BQ924" s="176"/>
      <c r="BR924" s="176"/>
      <c r="BS924" s="176"/>
      <c r="BT924" s="176"/>
      <c r="BU924" s="176"/>
      <c r="BV924" s="176"/>
      <c r="BW924" s="176"/>
      <c r="BX924" s="176"/>
      <c r="BY924" s="176"/>
      <c r="BZ924" s="176"/>
      <c r="CA924" s="176"/>
      <c r="CB924" s="176"/>
      <c r="CC924" s="176"/>
      <c r="CD924" s="176"/>
      <c r="CE924" s="176"/>
      <c r="CF924" s="176"/>
      <c r="CG924" s="176"/>
      <c r="CH924" s="176"/>
      <c r="CI924" s="176"/>
      <c r="CJ924" s="176"/>
      <c r="CK924" s="176"/>
      <c r="CL924" s="176"/>
      <c r="CM924" s="176"/>
      <c r="CN924" s="176"/>
      <c r="CO924" s="176"/>
      <c r="CP924" s="176"/>
      <c r="CQ924" s="176"/>
      <c r="CR924" s="176"/>
      <c r="CS924" s="176"/>
      <c r="CT924" s="176"/>
      <c r="CU924" s="176"/>
      <c r="CV924" s="176"/>
      <c r="CW924" s="176"/>
    </row>
    <row r="925" spans="1:101" s="179" customFormat="1" ht="20.100000000000001" customHeight="1">
      <c r="A925" s="657">
        <f t="shared" si="205"/>
        <v>882</v>
      </c>
      <c r="B925" s="196" t="str">
        <f t="shared" si="200"/>
        <v>Swansea Bay UHB</v>
      </c>
      <c r="C925" s="89"/>
      <c r="D925" s="89"/>
      <c r="E925" s="89"/>
      <c r="F925" s="89"/>
      <c r="G925" s="89"/>
      <c r="H925" s="197">
        <f t="shared" si="201"/>
        <v>0</v>
      </c>
      <c r="I925" s="197"/>
      <c r="J925" s="89"/>
      <c r="K925" s="90"/>
      <c r="L925" s="90"/>
      <c r="M925" s="89"/>
      <c r="N925" s="89"/>
      <c r="O925" s="89"/>
      <c r="P925" s="89"/>
      <c r="Q925" s="89"/>
      <c r="R925" s="122"/>
      <c r="S925" s="122"/>
      <c r="T925" s="122"/>
      <c r="U925" s="123"/>
      <c r="V925" s="123"/>
      <c r="W925" s="123"/>
      <c r="X925" s="122"/>
      <c r="Y925" s="122"/>
      <c r="Z925" s="122"/>
      <c r="AA925" s="122"/>
      <c r="AB925" s="122"/>
      <c r="AC925" s="122"/>
      <c r="AD925" s="197">
        <f t="shared" si="194"/>
        <v>0</v>
      </c>
      <c r="AE925" s="196" t="str">
        <f t="shared" si="206"/>
        <v/>
      </c>
      <c r="AF925" s="196" t="str">
        <f t="shared" si="195"/>
        <v/>
      </c>
      <c r="AG925" s="196" t="str">
        <f t="shared" si="196"/>
        <v/>
      </c>
      <c r="AH925" s="196" t="str">
        <f t="shared" si="197"/>
        <v/>
      </c>
      <c r="AI925" s="196" t="str">
        <f t="shared" si="198"/>
        <v/>
      </c>
      <c r="AJ925" s="196" t="str">
        <f t="shared" si="199"/>
        <v/>
      </c>
      <c r="AK925" s="196" t="str">
        <f t="shared" si="202"/>
        <v/>
      </c>
      <c r="AL925" s="196" t="str">
        <f t="shared" si="203"/>
        <v/>
      </c>
      <c r="AM925" s="176"/>
      <c r="AN925" s="176">
        <f t="shared" si="204"/>
        <v>0</v>
      </c>
      <c r="AO925" s="176"/>
      <c r="AP925" s="176"/>
      <c r="AQ925" s="176"/>
      <c r="AR925" s="176"/>
      <c r="AS925" s="176"/>
      <c r="AT925" s="176"/>
      <c r="AU925" s="176"/>
      <c r="AV925" s="176"/>
      <c r="AW925" s="176"/>
      <c r="AX925" s="176"/>
      <c r="AY925" s="176"/>
      <c r="AZ925" s="176"/>
      <c r="BA925" s="176"/>
      <c r="BB925" s="176"/>
      <c r="BC925" s="176"/>
      <c r="BD925" s="176"/>
      <c r="BE925" s="176"/>
      <c r="BF925" s="176"/>
      <c r="BG925" s="176"/>
      <c r="BH925" s="176"/>
      <c r="BI925" s="176"/>
      <c r="BJ925" s="176"/>
      <c r="BK925" s="176"/>
      <c r="BL925" s="176"/>
      <c r="BM925" s="176"/>
      <c r="BN925" s="176"/>
      <c r="BO925" s="176"/>
      <c r="BP925" s="176"/>
      <c r="BQ925" s="176"/>
      <c r="BR925" s="176"/>
      <c r="BS925" s="176"/>
      <c r="BT925" s="176"/>
      <c r="BU925" s="176"/>
      <c r="BV925" s="176"/>
      <c r="BW925" s="176"/>
      <c r="BX925" s="176"/>
      <c r="BY925" s="176"/>
      <c r="BZ925" s="176"/>
      <c r="CA925" s="176"/>
      <c r="CB925" s="176"/>
      <c r="CC925" s="176"/>
      <c r="CD925" s="176"/>
      <c r="CE925" s="176"/>
      <c r="CF925" s="176"/>
      <c r="CG925" s="176"/>
      <c r="CH925" s="176"/>
      <c r="CI925" s="176"/>
      <c r="CJ925" s="176"/>
      <c r="CK925" s="176"/>
      <c r="CL925" s="176"/>
      <c r="CM925" s="176"/>
      <c r="CN925" s="176"/>
      <c r="CO925" s="176"/>
      <c r="CP925" s="176"/>
      <c r="CQ925" s="176"/>
      <c r="CR925" s="176"/>
      <c r="CS925" s="176"/>
      <c r="CT925" s="176"/>
      <c r="CU925" s="176"/>
      <c r="CV925" s="176"/>
      <c r="CW925" s="176"/>
    </row>
    <row r="926" spans="1:101" s="179" customFormat="1" ht="20.100000000000001" customHeight="1">
      <c r="A926" s="657">
        <f t="shared" si="205"/>
        <v>883</v>
      </c>
      <c r="B926" s="196" t="str">
        <f t="shared" si="200"/>
        <v>Swansea Bay UHB</v>
      </c>
      <c r="C926" s="89"/>
      <c r="D926" s="89"/>
      <c r="E926" s="89"/>
      <c r="F926" s="89"/>
      <c r="G926" s="89"/>
      <c r="H926" s="197">
        <f t="shared" si="201"/>
        <v>0</v>
      </c>
      <c r="I926" s="197"/>
      <c r="J926" s="89"/>
      <c r="K926" s="90"/>
      <c r="L926" s="90"/>
      <c r="M926" s="89"/>
      <c r="N926" s="89"/>
      <c r="O926" s="89"/>
      <c r="P926" s="89"/>
      <c r="Q926" s="89"/>
      <c r="R926" s="122"/>
      <c r="S926" s="122"/>
      <c r="T926" s="122"/>
      <c r="U926" s="123"/>
      <c r="V926" s="123"/>
      <c r="W926" s="123"/>
      <c r="X926" s="122"/>
      <c r="Y926" s="122"/>
      <c r="Z926" s="122"/>
      <c r="AA926" s="122"/>
      <c r="AB926" s="122"/>
      <c r="AC926" s="122"/>
      <c r="AD926" s="197">
        <f t="shared" si="194"/>
        <v>0</v>
      </c>
      <c r="AE926" s="196" t="str">
        <f t="shared" si="206"/>
        <v/>
      </c>
      <c r="AF926" s="196" t="str">
        <f t="shared" si="195"/>
        <v/>
      </c>
      <c r="AG926" s="196" t="str">
        <f t="shared" si="196"/>
        <v/>
      </c>
      <c r="AH926" s="196" t="str">
        <f t="shared" si="197"/>
        <v/>
      </c>
      <c r="AI926" s="196" t="str">
        <f t="shared" si="198"/>
        <v/>
      </c>
      <c r="AJ926" s="196" t="str">
        <f t="shared" si="199"/>
        <v/>
      </c>
      <c r="AK926" s="196" t="str">
        <f t="shared" si="202"/>
        <v/>
      </c>
      <c r="AL926" s="196" t="str">
        <f t="shared" si="203"/>
        <v/>
      </c>
      <c r="AM926" s="176"/>
      <c r="AN926" s="176">
        <f t="shared" si="204"/>
        <v>0</v>
      </c>
      <c r="AO926" s="176"/>
      <c r="AP926" s="176"/>
      <c r="AQ926" s="176"/>
      <c r="AR926" s="176"/>
      <c r="AS926" s="176"/>
      <c r="AT926" s="176"/>
      <c r="AU926" s="176"/>
      <c r="AV926" s="176"/>
      <c r="AW926" s="176"/>
      <c r="AX926" s="176"/>
      <c r="AY926" s="176"/>
      <c r="AZ926" s="176"/>
      <c r="BA926" s="176"/>
      <c r="BB926" s="176"/>
      <c r="BC926" s="176"/>
      <c r="BD926" s="176"/>
      <c r="BE926" s="176"/>
      <c r="BF926" s="176"/>
      <c r="BG926" s="176"/>
      <c r="BH926" s="176"/>
      <c r="BI926" s="176"/>
      <c r="BJ926" s="176"/>
      <c r="BK926" s="176"/>
      <c r="BL926" s="176"/>
      <c r="BM926" s="176"/>
      <c r="BN926" s="176"/>
      <c r="BO926" s="176"/>
      <c r="BP926" s="176"/>
      <c r="BQ926" s="176"/>
      <c r="BR926" s="176"/>
      <c r="BS926" s="176"/>
      <c r="BT926" s="176"/>
      <c r="BU926" s="176"/>
      <c r="BV926" s="176"/>
      <c r="BW926" s="176"/>
      <c r="BX926" s="176"/>
      <c r="BY926" s="176"/>
      <c r="BZ926" s="176"/>
      <c r="CA926" s="176"/>
      <c r="CB926" s="176"/>
      <c r="CC926" s="176"/>
      <c r="CD926" s="176"/>
      <c r="CE926" s="176"/>
      <c r="CF926" s="176"/>
      <c r="CG926" s="176"/>
      <c r="CH926" s="176"/>
      <c r="CI926" s="176"/>
      <c r="CJ926" s="176"/>
      <c r="CK926" s="176"/>
      <c r="CL926" s="176"/>
      <c r="CM926" s="176"/>
      <c r="CN926" s="176"/>
      <c r="CO926" s="176"/>
      <c r="CP926" s="176"/>
      <c r="CQ926" s="176"/>
      <c r="CR926" s="176"/>
      <c r="CS926" s="176"/>
      <c r="CT926" s="176"/>
      <c r="CU926" s="176"/>
      <c r="CV926" s="176"/>
      <c r="CW926" s="176"/>
    </row>
    <row r="927" spans="1:101" s="179" customFormat="1" ht="20.100000000000001" customHeight="1">
      <c r="A927" s="657">
        <f t="shared" si="205"/>
        <v>884</v>
      </c>
      <c r="B927" s="196" t="str">
        <f t="shared" si="200"/>
        <v>Swansea Bay UHB</v>
      </c>
      <c r="C927" s="89"/>
      <c r="D927" s="89"/>
      <c r="E927" s="89"/>
      <c r="F927" s="89"/>
      <c r="G927" s="89"/>
      <c r="H927" s="197">
        <f t="shared" si="201"/>
        <v>0</v>
      </c>
      <c r="I927" s="197"/>
      <c r="J927" s="89"/>
      <c r="K927" s="90"/>
      <c r="L927" s="90"/>
      <c r="M927" s="89"/>
      <c r="N927" s="89"/>
      <c r="O927" s="89"/>
      <c r="P927" s="89"/>
      <c r="Q927" s="89"/>
      <c r="R927" s="122"/>
      <c r="S927" s="122"/>
      <c r="T927" s="122"/>
      <c r="U927" s="123"/>
      <c r="V927" s="123"/>
      <c r="W927" s="123"/>
      <c r="X927" s="122"/>
      <c r="Y927" s="122"/>
      <c r="Z927" s="122"/>
      <c r="AA927" s="122"/>
      <c r="AB927" s="122"/>
      <c r="AC927" s="122"/>
      <c r="AD927" s="197">
        <f t="shared" si="194"/>
        <v>0</v>
      </c>
      <c r="AE927" s="196" t="str">
        <f t="shared" si="206"/>
        <v/>
      </c>
      <c r="AF927" s="196" t="str">
        <f t="shared" si="195"/>
        <v/>
      </c>
      <c r="AG927" s="196" t="str">
        <f t="shared" si="196"/>
        <v/>
      </c>
      <c r="AH927" s="196" t="str">
        <f t="shared" si="197"/>
        <v/>
      </c>
      <c r="AI927" s="196" t="str">
        <f t="shared" si="198"/>
        <v/>
      </c>
      <c r="AJ927" s="196" t="str">
        <f t="shared" si="199"/>
        <v/>
      </c>
      <c r="AK927" s="196" t="str">
        <f t="shared" si="202"/>
        <v/>
      </c>
      <c r="AL927" s="196" t="str">
        <f t="shared" si="203"/>
        <v/>
      </c>
      <c r="AM927" s="176"/>
      <c r="AN927" s="176">
        <f t="shared" si="204"/>
        <v>0</v>
      </c>
      <c r="AO927" s="176"/>
      <c r="AP927" s="176"/>
      <c r="AQ927" s="176"/>
      <c r="AR927" s="176"/>
      <c r="AS927" s="176"/>
      <c r="AT927" s="176"/>
      <c r="AU927" s="176"/>
      <c r="AV927" s="176"/>
      <c r="AW927" s="176"/>
      <c r="AX927" s="176"/>
      <c r="AY927" s="176"/>
      <c r="AZ927" s="176"/>
      <c r="BA927" s="176"/>
      <c r="BB927" s="176"/>
      <c r="BC927" s="176"/>
      <c r="BD927" s="176"/>
      <c r="BE927" s="176"/>
      <c r="BF927" s="176"/>
      <c r="BG927" s="176"/>
      <c r="BH927" s="176"/>
      <c r="BI927" s="176"/>
      <c r="BJ927" s="176"/>
      <c r="BK927" s="176"/>
      <c r="BL927" s="176"/>
      <c r="BM927" s="176"/>
      <c r="BN927" s="176"/>
      <c r="BO927" s="176"/>
      <c r="BP927" s="176"/>
      <c r="BQ927" s="176"/>
      <c r="BR927" s="176"/>
      <c r="BS927" s="176"/>
      <c r="BT927" s="176"/>
      <c r="BU927" s="176"/>
      <c r="BV927" s="176"/>
      <c r="BW927" s="176"/>
      <c r="BX927" s="176"/>
      <c r="BY927" s="176"/>
      <c r="BZ927" s="176"/>
      <c r="CA927" s="176"/>
      <c r="CB927" s="176"/>
      <c r="CC927" s="176"/>
      <c r="CD927" s="176"/>
      <c r="CE927" s="176"/>
      <c r="CF927" s="176"/>
      <c r="CG927" s="176"/>
      <c r="CH927" s="176"/>
      <c r="CI927" s="176"/>
      <c r="CJ927" s="176"/>
      <c r="CK927" s="176"/>
      <c r="CL927" s="176"/>
      <c r="CM927" s="176"/>
      <c r="CN927" s="176"/>
      <c r="CO927" s="176"/>
      <c r="CP927" s="176"/>
      <c r="CQ927" s="176"/>
      <c r="CR927" s="176"/>
      <c r="CS927" s="176"/>
      <c r="CT927" s="176"/>
      <c r="CU927" s="176"/>
      <c r="CV927" s="176"/>
      <c r="CW927" s="176"/>
    </row>
    <row r="928" spans="1:101" s="179" customFormat="1" ht="20.100000000000001" customHeight="1">
      <c r="A928" s="657">
        <f t="shared" si="205"/>
        <v>885</v>
      </c>
      <c r="B928" s="196" t="str">
        <f t="shared" si="200"/>
        <v>Swansea Bay UHB</v>
      </c>
      <c r="C928" s="89"/>
      <c r="D928" s="89"/>
      <c r="E928" s="89"/>
      <c r="F928" s="89"/>
      <c r="G928" s="89"/>
      <c r="H928" s="197">
        <f t="shared" si="201"/>
        <v>0</v>
      </c>
      <c r="I928" s="197"/>
      <c r="J928" s="89"/>
      <c r="K928" s="90"/>
      <c r="L928" s="90"/>
      <c r="M928" s="89"/>
      <c r="N928" s="89"/>
      <c r="O928" s="89"/>
      <c r="P928" s="89"/>
      <c r="Q928" s="89"/>
      <c r="R928" s="122"/>
      <c r="S928" s="122"/>
      <c r="T928" s="122"/>
      <c r="U928" s="123"/>
      <c r="V928" s="123"/>
      <c r="W928" s="123"/>
      <c r="X928" s="122"/>
      <c r="Y928" s="122"/>
      <c r="Z928" s="122"/>
      <c r="AA928" s="122"/>
      <c r="AB928" s="122"/>
      <c r="AC928" s="122"/>
      <c r="AD928" s="197">
        <f t="shared" si="194"/>
        <v>0</v>
      </c>
      <c r="AE928" s="196" t="str">
        <f t="shared" si="206"/>
        <v/>
      </c>
      <c r="AF928" s="196" t="str">
        <f t="shared" si="195"/>
        <v/>
      </c>
      <c r="AG928" s="196" t="str">
        <f t="shared" si="196"/>
        <v/>
      </c>
      <c r="AH928" s="196" t="str">
        <f t="shared" si="197"/>
        <v/>
      </c>
      <c r="AI928" s="196" t="str">
        <f t="shared" si="198"/>
        <v/>
      </c>
      <c r="AJ928" s="196" t="str">
        <f t="shared" si="199"/>
        <v/>
      </c>
      <c r="AK928" s="196" t="str">
        <f t="shared" si="202"/>
        <v/>
      </c>
      <c r="AL928" s="196" t="str">
        <f t="shared" si="203"/>
        <v/>
      </c>
      <c r="AM928" s="176"/>
      <c r="AN928" s="176">
        <f t="shared" si="204"/>
        <v>0</v>
      </c>
      <c r="AO928" s="176"/>
      <c r="AP928" s="176"/>
      <c r="AQ928" s="176"/>
      <c r="AR928" s="176"/>
      <c r="AS928" s="176"/>
      <c r="AT928" s="176"/>
      <c r="AU928" s="176"/>
      <c r="AV928" s="176"/>
      <c r="AW928" s="176"/>
      <c r="AX928" s="176"/>
      <c r="AY928" s="176"/>
      <c r="AZ928" s="176"/>
      <c r="BA928" s="176"/>
      <c r="BB928" s="176"/>
      <c r="BC928" s="176"/>
      <c r="BD928" s="176"/>
      <c r="BE928" s="176"/>
      <c r="BF928" s="176"/>
      <c r="BG928" s="176"/>
      <c r="BH928" s="176"/>
      <c r="BI928" s="176"/>
      <c r="BJ928" s="176"/>
      <c r="BK928" s="176"/>
      <c r="BL928" s="176"/>
      <c r="BM928" s="176"/>
      <c r="BN928" s="176"/>
      <c r="BO928" s="176"/>
      <c r="BP928" s="176"/>
      <c r="BQ928" s="176"/>
      <c r="BR928" s="176"/>
      <c r="BS928" s="176"/>
      <c r="BT928" s="176"/>
      <c r="BU928" s="176"/>
      <c r="BV928" s="176"/>
      <c r="BW928" s="176"/>
      <c r="BX928" s="176"/>
      <c r="BY928" s="176"/>
      <c r="BZ928" s="176"/>
      <c r="CA928" s="176"/>
      <c r="CB928" s="176"/>
      <c r="CC928" s="176"/>
      <c r="CD928" s="176"/>
      <c r="CE928" s="176"/>
      <c r="CF928" s="176"/>
      <c r="CG928" s="176"/>
      <c r="CH928" s="176"/>
      <c r="CI928" s="176"/>
      <c r="CJ928" s="176"/>
      <c r="CK928" s="176"/>
      <c r="CL928" s="176"/>
      <c r="CM928" s="176"/>
      <c r="CN928" s="176"/>
      <c r="CO928" s="176"/>
      <c r="CP928" s="176"/>
      <c r="CQ928" s="176"/>
      <c r="CR928" s="176"/>
      <c r="CS928" s="176"/>
      <c r="CT928" s="176"/>
      <c r="CU928" s="176"/>
      <c r="CV928" s="176"/>
      <c r="CW928" s="176"/>
    </row>
    <row r="929" spans="1:101" s="179" customFormat="1" ht="20.100000000000001" customHeight="1">
      <c r="A929" s="657">
        <f t="shared" si="205"/>
        <v>886</v>
      </c>
      <c r="B929" s="196" t="str">
        <f t="shared" si="200"/>
        <v>Swansea Bay UHB</v>
      </c>
      <c r="C929" s="89"/>
      <c r="D929" s="89"/>
      <c r="E929" s="89"/>
      <c r="F929" s="89"/>
      <c r="G929" s="89"/>
      <c r="H929" s="197">
        <f t="shared" si="201"/>
        <v>0</v>
      </c>
      <c r="I929" s="197"/>
      <c r="J929" s="89"/>
      <c r="K929" s="90"/>
      <c r="L929" s="90"/>
      <c r="M929" s="89"/>
      <c r="N929" s="89"/>
      <c r="O929" s="89"/>
      <c r="P929" s="89"/>
      <c r="Q929" s="89"/>
      <c r="R929" s="122"/>
      <c r="S929" s="122"/>
      <c r="T929" s="122"/>
      <c r="U929" s="123"/>
      <c r="V929" s="123"/>
      <c r="W929" s="123"/>
      <c r="X929" s="122"/>
      <c r="Y929" s="122"/>
      <c r="Z929" s="122"/>
      <c r="AA929" s="122"/>
      <c r="AB929" s="122"/>
      <c r="AC929" s="122"/>
      <c r="AD929" s="197">
        <f t="shared" si="194"/>
        <v>0</v>
      </c>
      <c r="AE929" s="196" t="str">
        <f t="shared" si="206"/>
        <v/>
      </c>
      <c r="AF929" s="196" t="str">
        <f t="shared" si="195"/>
        <v/>
      </c>
      <c r="AG929" s="196" t="str">
        <f t="shared" si="196"/>
        <v/>
      </c>
      <c r="AH929" s="196" t="str">
        <f t="shared" si="197"/>
        <v/>
      </c>
      <c r="AI929" s="196" t="str">
        <f t="shared" si="198"/>
        <v/>
      </c>
      <c r="AJ929" s="196" t="str">
        <f t="shared" si="199"/>
        <v/>
      </c>
      <c r="AK929" s="196" t="str">
        <f t="shared" si="202"/>
        <v/>
      </c>
      <c r="AL929" s="196" t="str">
        <f t="shared" si="203"/>
        <v/>
      </c>
      <c r="AM929" s="176"/>
      <c r="AN929" s="176">
        <f t="shared" si="204"/>
        <v>0</v>
      </c>
      <c r="AO929" s="176"/>
      <c r="AP929" s="176"/>
      <c r="AQ929" s="176"/>
      <c r="AR929" s="176"/>
      <c r="AS929" s="176"/>
      <c r="AT929" s="176"/>
      <c r="AU929" s="176"/>
      <c r="AV929" s="176"/>
      <c r="AW929" s="176"/>
      <c r="AX929" s="176"/>
      <c r="AY929" s="176"/>
      <c r="AZ929" s="176"/>
      <c r="BA929" s="176"/>
      <c r="BB929" s="176"/>
      <c r="BC929" s="176"/>
      <c r="BD929" s="176"/>
      <c r="BE929" s="176"/>
      <c r="BF929" s="176"/>
      <c r="BG929" s="176"/>
      <c r="BH929" s="176"/>
      <c r="BI929" s="176"/>
      <c r="BJ929" s="176"/>
      <c r="BK929" s="176"/>
      <c r="BL929" s="176"/>
      <c r="BM929" s="176"/>
      <c r="BN929" s="176"/>
      <c r="BO929" s="176"/>
      <c r="BP929" s="176"/>
      <c r="BQ929" s="176"/>
      <c r="BR929" s="176"/>
      <c r="BS929" s="176"/>
      <c r="BT929" s="176"/>
      <c r="BU929" s="176"/>
      <c r="BV929" s="176"/>
      <c r="BW929" s="176"/>
      <c r="BX929" s="176"/>
      <c r="BY929" s="176"/>
      <c r="BZ929" s="176"/>
      <c r="CA929" s="176"/>
      <c r="CB929" s="176"/>
      <c r="CC929" s="176"/>
      <c r="CD929" s="176"/>
      <c r="CE929" s="176"/>
      <c r="CF929" s="176"/>
      <c r="CG929" s="176"/>
      <c r="CH929" s="176"/>
      <c r="CI929" s="176"/>
      <c r="CJ929" s="176"/>
      <c r="CK929" s="176"/>
      <c r="CL929" s="176"/>
      <c r="CM929" s="176"/>
      <c r="CN929" s="176"/>
      <c r="CO929" s="176"/>
      <c r="CP929" s="176"/>
      <c r="CQ929" s="176"/>
      <c r="CR929" s="176"/>
      <c r="CS929" s="176"/>
      <c r="CT929" s="176"/>
      <c r="CU929" s="176"/>
      <c r="CV929" s="176"/>
      <c r="CW929" s="176"/>
    </row>
    <row r="930" spans="1:101" s="179" customFormat="1" ht="20.100000000000001" customHeight="1">
      <c r="A930" s="657">
        <f t="shared" si="205"/>
        <v>887</v>
      </c>
      <c r="B930" s="196" t="str">
        <f t="shared" si="200"/>
        <v>Swansea Bay UHB</v>
      </c>
      <c r="C930" s="89"/>
      <c r="D930" s="89"/>
      <c r="E930" s="89"/>
      <c r="F930" s="89"/>
      <c r="G930" s="89"/>
      <c r="H930" s="197">
        <f t="shared" si="201"/>
        <v>0</v>
      </c>
      <c r="I930" s="197"/>
      <c r="J930" s="89"/>
      <c r="K930" s="90"/>
      <c r="L930" s="90"/>
      <c r="M930" s="89"/>
      <c r="N930" s="89"/>
      <c r="O930" s="89"/>
      <c r="P930" s="89"/>
      <c r="Q930" s="89"/>
      <c r="R930" s="122"/>
      <c r="S930" s="122"/>
      <c r="T930" s="122"/>
      <c r="U930" s="123"/>
      <c r="V930" s="123"/>
      <c r="W930" s="123"/>
      <c r="X930" s="122"/>
      <c r="Y930" s="122"/>
      <c r="Z930" s="122"/>
      <c r="AA930" s="122"/>
      <c r="AB930" s="122"/>
      <c r="AC930" s="122"/>
      <c r="AD930" s="197">
        <f t="shared" si="194"/>
        <v>0</v>
      </c>
      <c r="AE930" s="196" t="str">
        <f t="shared" si="206"/>
        <v/>
      </c>
      <c r="AF930" s="196" t="str">
        <f t="shared" si="195"/>
        <v/>
      </c>
      <c r="AG930" s="196" t="str">
        <f t="shared" si="196"/>
        <v/>
      </c>
      <c r="AH930" s="196" t="str">
        <f t="shared" si="197"/>
        <v/>
      </c>
      <c r="AI930" s="196" t="str">
        <f t="shared" si="198"/>
        <v/>
      </c>
      <c r="AJ930" s="196" t="str">
        <f t="shared" si="199"/>
        <v/>
      </c>
      <c r="AK930" s="196" t="str">
        <f t="shared" si="202"/>
        <v/>
      </c>
      <c r="AL930" s="196" t="str">
        <f t="shared" si="203"/>
        <v/>
      </c>
      <c r="AM930" s="176"/>
      <c r="AN930" s="176">
        <f t="shared" si="204"/>
        <v>0</v>
      </c>
      <c r="AO930" s="176"/>
      <c r="AP930" s="176"/>
      <c r="AQ930" s="176"/>
      <c r="AR930" s="176"/>
      <c r="AS930" s="176"/>
      <c r="AT930" s="176"/>
      <c r="AU930" s="176"/>
      <c r="AV930" s="176"/>
      <c r="AW930" s="176"/>
      <c r="AX930" s="176"/>
      <c r="AY930" s="176"/>
      <c r="AZ930" s="176"/>
      <c r="BA930" s="176"/>
      <c r="BB930" s="176"/>
      <c r="BC930" s="176"/>
      <c r="BD930" s="176"/>
      <c r="BE930" s="176"/>
      <c r="BF930" s="176"/>
      <c r="BG930" s="176"/>
      <c r="BH930" s="176"/>
      <c r="BI930" s="176"/>
      <c r="BJ930" s="176"/>
      <c r="BK930" s="176"/>
      <c r="BL930" s="176"/>
      <c r="BM930" s="176"/>
      <c r="BN930" s="176"/>
      <c r="BO930" s="176"/>
      <c r="BP930" s="176"/>
      <c r="BQ930" s="176"/>
      <c r="BR930" s="176"/>
      <c r="BS930" s="176"/>
      <c r="BT930" s="176"/>
      <c r="BU930" s="176"/>
      <c r="BV930" s="176"/>
      <c r="BW930" s="176"/>
      <c r="BX930" s="176"/>
      <c r="BY930" s="176"/>
      <c r="BZ930" s="176"/>
      <c r="CA930" s="176"/>
      <c r="CB930" s="176"/>
      <c r="CC930" s="176"/>
      <c r="CD930" s="176"/>
      <c r="CE930" s="176"/>
      <c r="CF930" s="176"/>
      <c r="CG930" s="176"/>
      <c r="CH930" s="176"/>
      <c r="CI930" s="176"/>
      <c r="CJ930" s="176"/>
      <c r="CK930" s="176"/>
      <c r="CL930" s="176"/>
      <c r="CM930" s="176"/>
      <c r="CN930" s="176"/>
      <c r="CO930" s="176"/>
      <c r="CP930" s="176"/>
      <c r="CQ930" s="176"/>
      <c r="CR930" s="176"/>
      <c r="CS930" s="176"/>
      <c r="CT930" s="176"/>
      <c r="CU930" s="176"/>
      <c r="CV930" s="176"/>
      <c r="CW930" s="176"/>
    </row>
    <row r="931" spans="1:101" s="179" customFormat="1" ht="20.100000000000001" customHeight="1">
      <c r="A931" s="657">
        <f t="shared" si="205"/>
        <v>888</v>
      </c>
      <c r="B931" s="196" t="str">
        <f t="shared" si="200"/>
        <v>Swansea Bay UHB</v>
      </c>
      <c r="C931" s="89"/>
      <c r="D931" s="89"/>
      <c r="E931" s="89"/>
      <c r="F931" s="89"/>
      <c r="G931" s="89"/>
      <c r="H931" s="197">
        <f t="shared" si="201"/>
        <v>0</v>
      </c>
      <c r="I931" s="197"/>
      <c r="J931" s="89"/>
      <c r="K931" s="90"/>
      <c r="L931" s="90"/>
      <c r="M931" s="89"/>
      <c r="N931" s="89"/>
      <c r="O931" s="89"/>
      <c r="P931" s="89"/>
      <c r="Q931" s="89"/>
      <c r="R931" s="122"/>
      <c r="S931" s="122"/>
      <c r="T931" s="122"/>
      <c r="U931" s="123"/>
      <c r="V931" s="123"/>
      <c r="W931" s="123"/>
      <c r="X931" s="122"/>
      <c r="Y931" s="122"/>
      <c r="Z931" s="122"/>
      <c r="AA931" s="122"/>
      <c r="AB931" s="122"/>
      <c r="AC931" s="122"/>
      <c r="AD931" s="197">
        <f t="shared" si="194"/>
        <v>0</v>
      </c>
      <c r="AE931" s="196" t="str">
        <f t="shared" si="206"/>
        <v/>
      </c>
      <c r="AF931" s="196" t="str">
        <f t="shared" si="195"/>
        <v/>
      </c>
      <c r="AG931" s="196" t="str">
        <f t="shared" si="196"/>
        <v/>
      </c>
      <c r="AH931" s="196" t="str">
        <f t="shared" si="197"/>
        <v/>
      </c>
      <c r="AI931" s="196" t="str">
        <f t="shared" si="198"/>
        <v/>
      </c>
      <c r="AJ931" s="196" t="str">
        <f t="shared" si="199"/>
        <v/>
      </c>
      <c r="AK931" s="196" t="str">
        <f t="shared" si="202"/>
        <v/>
      </c>
      <c r="AL931" s="196" t="str">
        <f t="shared" si="203"/>
        <v/>
      </c>
      <c r="AM931" s="176"/>
      <c r="AN931" s="176">
        <f t="shared" si="204"/>
        <v>0</v>
      </c>
      <c r="AO931" s="176"/>
      <c r="AP931" s="176"/>
      <c r="AQ931" s="176"/>
      <c r="AR931" s="176"/>
      <c r="AS931" s="176"/>
      <c r="AT931" s="176"/>
      <c r="AU931" s="176"/>
      <c r="AV931" s="176"/>
      <c r="AW931" s="176"/>
      <c r="AX931" s="176"/>
      <c r="AY931" s="176"/>
      <c r="AZ931" s="176"/>
      <c r="BA931" s="176"/>
      <c r="BB931" s="176"/>
      <c r="BC931" s="176"/>
      <c r="BD931" s="176"/>
      <c r="BE931" s="176"/>
      <c r="BF931" s="176"/>
      <c r="BG931" s="176"/>
      <c r="BH931" s="176"/>
      <c r="BI931" s="176"/>
      <c r="BJ931" s="176"/>
      <c r="BK931" s="176"/>
      <c r="BL931" s="176"/>
      <c r="BM931" s="176"/>
      <c r="BN931" s="176"/>
      <c r="BO931" s="176"/>
      <c r="BP931" s="176"/>
      <c r="BQ931" s="176"/>
      <c r="BR931" s="176"/>
      <c r="BS931" s="176"/>
      <c r="BT931" s="176"/>
      <c r="BU931" s="176"/>
      <c r="BV931" s="176"/>
      <c r="BW931" s="176"/>
      <c r="BX931" s="176"/>
      <c r="BY931" s="176"/>
      <c r="BZ931" s="176"/>
      <c r="CA931" s="176"/>
      <c r="CB931" s="176"/>
      <c r="CC931" s="176"/>
      <c r="CD931" s="176"/>
      <c r="CE931" s="176"/>
      <c r="CF931" s="176"/>
      <c r="CG931" s="176"/>
      <c r="CH931" s="176"/>
      <c r="CI931" s="176"/>
      <c r="CJ931" s="176"/>
      <c r="CK931" s="176"/>
      <c r="CL931" s="176"/>
      <c r="CM931" s="176"/>
      <c r="CN931" s="176"/>
      <c r="CO931" s="176"/>
      <c r="CP931" s="176"/>
      <c r="CQ931" s="176"/>
      <c r="CR931" s="176"/>
      <c r="CS931" s="176"/>
      <c r="CT931" s="176"/>
      <c r="CU931" s="176"/>
      <c r="CV931" s="176"/>
      <c r="CW931" s="176"/>
    </row>
    <row r="932" spans="1:101" s="179" customFormat="1" ht="20.100000000000001" customHeight="1">
      <c r="A932" s="657">
        <f t="shared" si="205"/>
        <v>889</v>
      </c>
      <c r="B932" s="196" t="str">
        <f t="shared" si="200"/>
        <v>Swansea Bay UHB</v>
      </c>
      <c r="C932" s="89"/>
      <c r="D932" s="89"/>
      <c r="E932" s="89"/>
      <c r="F932" s="89"/>
      <c r="G932" s="89"/>
      <c r="H932" s="197">
        <f t="shared" si="201"/>
        <v>0</v>
      </c>
      <c r="I932" s="197"/>
      <c r="J932" s="89"/>
      <c r="K932" s="90"/>
      <c r="L932" s="90"/>
      <c r="M932" s="89"/>
      <c r="N932" s="89"/>
      <c r="O932" s="89"/>
      <c r="P932" s="89"/>
      <c r="Q932" s="89"/>
      <c r="R932" s="122"/>
      <c r="S932" s="122"/>
      <c r="T932" s="122"/>
      <c r="U932" s="123"/>
      <c r="V932" s="123"/>
      <c r="W932" s="123"/>
      <c r="X932" s="122"/>
      <c r="Y932" s="122"/>
      <c r="Z932" s="122"/>
      <c r="AA932" s="122"/>
      <c r="AB932" s="122"/>
      <c r="AC932" s="122"/>
      <c r="AD932" s="197">
        <f t="shared" si="194"/>
        <v>0</v>
      </c>
      <c r="AE932" s="196" t="str">
        <f t="shared" si="206"/>
        <v/>
      </c>
      <c r="AF932" s="196" t="str">
        <f t="shared" si="195"/>
        <v/>
      </c>
      <c r="AG932" s="196" t="str">
        <f t="shared" si="196"/>
        <v/>
      </c>
      <c r="AH932" s="196" t="str">
        <f t="shared" si="197"/>
        <v/>
      </c>
      <c r="AI932" s="196" t="str">
        <f t="shared" si="198"/>
        <v/>
      </c>
      <c r="AJ932" s="196" t="str">
        <f t="shared" si="199"/>
        <v/>
      </c>
      <c r="AK932" s="196" t="str">
        <f t="shared" si="202"/>
        <v/>
      </c>
      <c r="AL932" s="196" t="str">
        <f t="shared" si="203"/>
        <v/>
      </c>
      <c r="AM932" s="176"/>
      <c r="AN932" s="176">
        <f t="shared" si="204"/>
        <v>0</v>
      </c>
      <c r="AO932" s="176"/>
      <c r="AP932" s="176"/>
      <c r="AQ932" s="176"/>
      <c r="AR932" s="176"/>
      <c r="AS932" s="176"/>
      <c r="AT932" s="176"/>
      <c r="AU932" s="176"/>
      <c r="AV932" s="176"/>
      <c r="AW932" s="176"/>
      <c r="AX932" s="176"/>
      <c r="AY932" s="176"/>
      <c r="AZ932" s="176"/>
      <c r="BA932" s="176"/>
      <c r="BB932" s="176"/>
      <c r="BC932" s="176"/>
      <c r="BD932" s="176"/>
      <c r="BE932" s="176"/>
      <c r="BF932" s="176"/>
      <c r="BG932" s="176"/>
      <c r="BH932" s="176"/>
      <c r="BI932" s="176"/>
      <c r="BJ932" s="176"/>
      <c r="BK932" s="176"/>
      <c r="BL932" s="176"/>
      <c r="BM932" s="176"/>
      <c r="BN932" s="176"/>
      <c r="BO932" s="176"/>
      <c r="BP932" s="176"/>
      <c r="BQ932" s="176"/>
      <c r="BR932" s="176"/>
      <c r="BS932" s="176"/>
      <c r="BT932" s="176"/>
      <c r="BU932" s="176"/>
      <c r="BV932" s="176"/>
      <c r="BW932" s="176"/>
      <c r="BX932" s="176"/>
      <c r="BY932" s="176"/>
      <c r="BZ932" s="176"/>
      <c r="CA932" s="176"/>
      <c r="CB932" s="176"/>
      <c r="CC932" s="176"/>
      <c r="CD932" s="176"/>
      <c r="CE932" s="176"/>
      <c r="CF932" s="176"/>
      <c r="CG932" s="176"/>
      <c r="CH932" s="176"/>
      <c r="CI932" s="176"/>
      <c r="CJ932" s="176"/>
      <c r="CK932" s="176"/>
      <c r="CL932" s="176"/>
      <c r="CM932" s="176"/>
      <c r="CN932" s="176"/>
      <c r="CO932" s="176"/>
      <c r="CP932" s="176"/>
      <c r="CQ932" s="176"/>
      <c r="CR932" s="176"/>
      <c r="CS932" s="176"/>
      <c r="CT932" s="176"/>
      <c r="CU932" s="176"/>
      <c r="CV932" s="176"/>
      <c r="CW932" s="176"/>
    </row>
    <row r="933" spans="1:101" s="179" customFormat="1" ht="20.100000000000001" customHeight="1">
      <c r="A933" s="657">
        <f t="shared" si="205"/>
        <v>890</v>
      </c>
      <c r="B933" s="196" t="str">
        <f t="shared" si="200"/>
        <v>Swansea Bay UHB</v>
      </c>
      <c r="C933" s="89"/>
      <c r="D933" s="89"/>
      <c r="E933" s="89"/>
      <c r="F933" s="89"/>
      <c r="G933" s="89"/>
      <c r="H933" s="197">
        <f t="shared" si="201"/>
        <v>0</v>
      </c>
      <c r="I933" s="197"/>
      <c r="J933" s="89"/>
      <c r="K933" s="90"/>
      <c r="L933" s="90"/>
      <c r="M933" s="89"/>
      <c r="N933" s="89"/>
      <c r="O933" s="89"/>
      <c r="P933" s="89"/>
      <c r="Q933" s="89"/>
      <c r="R933" s="122"/>
      <c r="S933" s="122"/>
      <c r="T933" s="122"/>
      <c r="U933" s="123"/>
      <c r="V933" s="123"/>
      <c r="W933" s="123"/>
      <c r="X933" s="122"/>
      <c r="Y933" s="122"/>
      <c r="Z933" s="122"/>
      <c r="AA933" s="122"/>
      <c r="AB933" s="122"/>
      <c r="AC933" s="122"/>
      <c r="AD933" s="197">
        <f t="shared" si="194"/>
        <v>0</v>
      </c>
      <c r="AE933" s="196" t="str">
        <f t="shared" si="206"/>
        <v/>
      </c>
      <c r="AF933" s="196" t="str">
        <f t="shared" si="195"/>
        <v/>
      </c>
      <c r="AG933" s="196" t="str">
        <f t="shared" si="196"/>
        <v/>
      </c>
      <c r="AH933" s="196" t="str">
        <f t="shared" si="197"/>
        <v/>
      </c>
      <c r="AI933" s="196" t="str">
        <f t="shared" si="198"/>
        <v/>
      </c>
      <c r="AJ933" s="196" t="str">
        <f t="shared" si="199"/>
        <v/>
      </c>
      <c r="AK933" s="196" t="str">
        <f t="shared" si="202"/>
        <v/>
      </c>
      <c r="AL933" s="196" t="str">
        <f t="shared" si="203"/>
        <v/>
      </c>
      <c r="AM933" s="176"/>
      <c r="AN933" s="176">
        <f t="shared" si="204"/>
        <v>0</v>
      </c>
      <c r="AO933" s="176"/>
      <c r="AP933" s="176"/>
      <c r="AQ933" s="176"/>
      <c r="AR933" s="176"/>
      <c r="AS933" s="176"/>
      <c r="AT933" s="176"/>
      <c r="AU933" s="176"/>
      <c r="AV933" s="176"/>
      <c r="AW933" s="176"/>
      <c r="AX933" s="176"/>
      <c r="AY933" s="176"/>
      <c r="AZ933" s="176"/>
      <c r="BA933" s="176"/>
      <c r="BB933" s="176"/>
      <c r="BC933" s="176"/>
      <c r="BD933" s="176"/>
      <c r="BE933" s="176"/>
      <c r="BF933" s="176"/>
      <c r="BG933" s="176"/>
      <c r="BH933" s="176"/>
      <c r="BI933" s="176"/>
      <c r="BJ933" s="176"/>
      <c r="BK933" s="176"/>
      <c r="BL933" s="176"/>
      <c r="BM933" s="176"/>
      <c r="BN933" s="176"/>
      <c r="BO933" s="176"/>
      <c r="BP933" s="176"/>
      <c r="BQ933" s="176"/>
      <c r="BR933" s="176"/>
      <c r="BS933" s="176"/>
      <c r="BT933" s="176"/>
      <c r="BU933" s="176"/>
      <c r="BV933" s="176"/>
      <c r="BW933" s="176"/>
      <c r="BX933" s="176"/>
      <c r="BY933" s="176"/>
      <c r="BZ933" s="176"/>
      <c r="CA933" s="176"/>
      <c r="CB933" s="176"/>
      <c r="CC933" s="176"/>
      <c r="CD933" s="176"/>
      <c r="CE933" s="176"/>
      <c r="CF933" s="176"/>
      <c r="CG933" s="176"/>
      <c r="CH933" s="176"/>
      <c r="CI933" s="176"/>
      <c r="CJ933" s="176"/>
      <c r="CK933" s="176"/>
      <c r="CL933" s="176"/>
      <c r="CM933" s="176"/>
      <c r="CN933" s="176"/>
      <c r="CO933" s="176"/>
      <c r="CP933" s="176"/>
      <c r="CQ933" s="176"/>
      <c r="CR933" s="176"/>
      <c r="CS933" s="176"/>
      <c r="CT933" s="176"/>
      <c r="CU933" s="176"/>
      <c r="CV933" s="176"/>
      <c r="CW933" s="176"/>
    </row>
    <row r="934" spans="1:101" s="179" customFormat="1" ht="20.100000000000001" customHeight="1">
      <c r="A934" s="657">
        <f t="shared" si="205"/>
        <v>891</v>
      </c>
      <c r="B934" s="196" t="str">
        <f t="shared" si="200"/>
        <v>Swansea Bay UHB</v>
      </c>
      <c r="C934" s="89"/>
      <c r="D934" s="89"/>
      <c r="E934" s="89"/>
      <c r="F934" s="89"/>
      <c r="G934" s="89"/>
      <c r="H934" s="197">
        <f t="shared" si="201"/>
        <v>0</v>
      </c>
      <c r="I934" s="197"/>
      <c r="J934" s="89"/>
      <c r="K934" s="90"/>
      <c r="L934" s="90"/>
      <c r="M934" s="89"/>
      <c r="N934" s="89"/>
      <c r="O934" s="89"/>
      <c r="P934" s="89"/>
      <c r="Q934" s="89"/>
      <c r="R934" s="122"/>
      <c r="S934" s="122"/>
      <c r="T934" s="122"/>
      <c r="U934" s="123"/>
      <c r="V934" s="123"/>
      <c r="W934" s="123"/>
      <c r="X934" s="122"/>
      <c r="Y934" s="122"/>
      <c r="Z934" s="122"/>
      <c r="AA934" s="122"/>
      <c r="AB934" s="122"/>
      <c r="AC934" s="122"/>
      <c r="AD934" s="197">
        <f t="shared" si="194"/>
        <v>0</v>
      </c>
      <c r="AE934" s="196" t="str">
        <f t="shared" si="206"/>
        <v/>
      </c>
      <c r="AF934" s="196" t="str">
        <f t="shared" si="195"/>
        <v/>
      </c>
      <c r="AG934" s="196" t="str">
        <f t="shared" si="196"/>
        <v/>
      </c>
      <c r="AH934" s="196" t="str">
        <f t="shared" si="197"/>
        <v/>
      </c>
      <c r="AI934" s="196" t="str">
        <f t="shared" si="198"/>
        <v/>
      </c>
      <c r="AJ934" s="196" t="str">
        <f t="shared" si="199"/>
        <v/>
      </c>
      <c r="AK934" s="196" t="str">
        <f t="shared" si="202"/>
        <v/>
      </c>
      <c r="AL934" s="196" t="str">
        <f t="shared" si="203"/>
        <v/>
      </c>
      <c r="AM934" s="176"/>
      <c r="AN934" s="176">
        <f t="shared" si="204"/>
        <v>0</v>
      </c>
      <c r="AO934" s="176"/>
      <c r="AP934" s="176"/>
      <c r="AQ934" s="176"/>
      <c r="AR934" s="176"/>
      <c r="AS934" s="176"/>
      <c r="AT934" s="176"/>
      <c r="AU934" s="176"/>
      <c r="AV934" s="176"/>
      <c r="AW934" s="176"/>
      <c r="AX934" s="176"/>
      <c r="AY934" s="176"/>
      <c r="AZ934" s="176"/>
      <c r="BA934" s="176"/>
      <c r="BB934" s="176"/>
      <c r="BC934" s="176"/>
      <c r="BD934" s="176"/>
      <c r="BE934" s="176"/>
      <c r="BF934" s="176"/>
      <c r="BG934" s="176"/>
      <c r="BH934" s="176"/>
      <c r="BI934" s="176"/>
      <c r="BJ934" s="176"/>
      <c r="BK934" s="176"/>
      <c r="BL934" s="176"/>
      <c r="BM934" s="176"/>
      <c r="BN934" s="176"/>
      <c r="BO934" s="176"/>
      <c r="BP934" s="176"/>
      <c r="BQ934" s="176"/>
      <c r="BR934" s="176"/>
      <c r="BS934" s="176"/>
      <c r="BT934" s="176"/>
      <c r="BU934" s="176"/>
      <c r="BV934" s="176"/>
      <c r="BW934" s="176"/>
      <c r="BX934" s="176"/>
      <c r="BY934" s="176"/>
      <c r="BZ934" s="176"/>
      <c r="CA934" s="176"/>
      <c r="CB934" s="176"/>
      <c r="CC934" s="176"/>
      <c r="CD934" s="176"/>
      <c r="CE934" s="176"/>
      <c r="CF934" s="176"/>
      <c r="CG934" s="176"/>
      <c r="CH934" s="176"/>
      <c r="CI934" s="176"/>
      <c r="CJ934" s="176"/>
      <c r="CK934" s="176"/>
      <c r="CL934" s="176"/>
      <c r="CM934" s="176"/>
      <c r="CN934" s="176"/>
      <c r="CO934" s="176"/>
      <c r="CP934" s="176"/>
      <c r="CQ934" s="176"/>
      <c r="CR934" s="176"/>
      <c r="CS934" s="176"/>
      <c r="CT934" s="176"/>
      <c r="CU934" s="176"/>
      <c r="CV934" s="176"/>
      <c r="CW934" s="176"/>
    </row>
    <row r="935" spans="1:101" s="179" customFormat="1" ht="20.100000000000001" customHeight="1">
      <c r="A935" s="657">
        <f t="shared" si="205"/>
        <v>892</v>
      </c>
      <c r="B935" s="196" t="str">
        <f t="shared" si="200"/>
        <v>Swansea Bay UHB</v>
      </c>
      <c r="C935" s="89"/>
      <c r="D935" s="89"/>
      <c r="E935" s="89"/>
      <c r="F935" s="89"/>
      <c r="G935" s="89"/>
      <c r="H935" s="197">
        <f t="shared" si="201"/>
        <v>0</v>
      </c>
      <c r="I935" s="197"/>
      <c r="J935" s="89"/>
      <c r="K935" s="90"/>
      <c r="L935" s="90"/>
      <c r="M935" s="89"/>
      <c r="N935" s="89"/>
      <c r="O935" s="89"/>
      <c r="P935" s="89"/>
      <c r="Q935" s="89"/>
      <c r="R935" s="122"/>
      <c r="S935" s="122"/>
      <c r="T935" s="122"/>
      <c r="U935" s="123"/>
      <c r="V935" s="123"/>
      <c r="W935" s="123"/>
      <c r="X935" s="122"/>
      <c r="Y935" s="122"/>
      <c r="Z935" s="122"/>
      <c r="AA935" s="122"/>
      <c r="AB935" s="122"/>
      <c r="AC935" s="122"/>
      <c r="AD935" s="197">
        <f t="shared" si="194"/>
        <v>0</v>
      </c>
      <c r="AE935" s="196" t="str">
        <f t="shared" si="206"/>
        <v/>
      </c>
      <c r="AF935" s="196" t="str">
        <f t="shared" si="195"/>
        <v/>
      </c>
      <c r="AG935" s="196" t="str">
        <f t="shared" si="196"/>
        <v/>
      </c>
      <c r="AH935" s="196" t="str">
        <f t="shared" si="197"/>
        <v/>
      </c>
      <c r="AI935" s="196" t="str">
        <f t="shared" si="198"/>
        <v/>
      </c>
      <c r="AJ935" s="196" t="str">
        <f t="shared" si="199"/>
        <v/>
      </c>
      <c r="AK935" s="196" t="str">
        <f t="shared" si="202"/>
        <v/>
      </c>
      <c r="AL935" s="196" t="str">
        <f t="shared" si="203"/>
        <v/>
      </c>
      <c r="AM935" s="176"/>
      <c r="AN935" s="176">
        <f t="shared" si="204"/>
        <v>0</v>
      </c>
      <c r="AO935" s="176"/>
      <c r="AP935" s="176"/>
      <c r="AQ935" s="176"/>
      <c r="AR935" s="176"/>
      <c r="AS935" s="176"/>
      <c r="AT935" s="176"/>
      <c r="AU935" s="176"/>
      <c r="AV935" s="176"/>
      <c r="AW935" s="176"/>
      <c r="AX935" s="176"/>
      <c r="AY935" s="176"/>
      <c r="AZ935" s="176"/>
      <c r="BA935" s="176"/>
      <c r="BB935" s="176"/>
      <c r="BC935" s="176"/>
      <c r="BD935" s="176"/>
      <c r="BE935" s="176"/>
      <c r="BF935" s="176"/>
      <c r="BG935" s="176"/>
      <c r="BH935" s="176"/>
      <c r="BI935" s="176"/>
      <c r="BJ935" s="176"/>
      <c r="BK935" s="176"/>
      <c r="BL935" s="176"/>
      <c r="BM935" s="176"/>
      <c r="BN935" s="176"/>
      <c r="BO935" s="176"/>
      <c r="BP935" s="176"/>
      <c r="BQ935" s="176"/>
      <c r="BR935" s="176"/>
      <c r="BS935" s="176"/>
      <c r="BT935" s="176"/>
      <c r="BU935" s="176"/>
      <c r="BV935" s="176"/>
      <c r="BW935" s="176"/>
      <c r="BX935" s="176"/>
      <c r="BY935" s="176"/>
      <c r="BZ935" s="176"/>
      <c r="CA935" s="176"/>
      <c r="CB935" s="176"/>
      <c r="CC935" s="176"/>
      <c r="CD935" s="176"/>
      <c r="CE935" s="176"/>
      <c r="CF935" s="176"/>
      <c r="CG935" s="176"/>
      <c r="CH935" s="176"/>
      <c r="CI935" s="176"/>
      <c r="CJ935" s="176"/>
      <c r="CK935" s="176"/>
      <c r="CL935" s="176"/>
      <c r="CM935" s="176"/>
      <c r="CN935" s="176"/>
      <c r="CO935" s="176"/>
      <c r="CP935" s="176"/>
      <c r="CQ935" s="176"/>
      <c r="CR935" s="176"/>
      <c r="CS935" s="176"/>
      <c r="CT935" s="176"/>
      <c r="CU935" s="176"/>
      <c r="CV935" s="176"/>
      <c r="CW935" s="176"/>
    </row>
    <row r="936" spans="1:101" s="179" customFormat="1" ht="20.100000000000001" customHeight="1">
      <c r="A936" s="657">
        <f t="shared" si="205"/>
        <v>893</v>
      </c>
      <c r="B936" s="196" t="str">
        <f t="shared" si="200"/>
        <v>Swansea Bay UHB</v>
      </c>
      <c r="C936" s="89"/>
      <c r="D936" s="89"/>
      <c r="E936" s="89"/>
      <c r="F936" s="89"/>
      <c r="G936" s="89"/>
      <c r="H936" s="197">
        <f t="shared" si="201"/>
        <v>0</v>
      </c>
      <c r="I936" s="197"/>
      <c r="J936" s="89"/>
      <c r="K936" s="90"/>
      <c r="L936" s="90"/>
      <c r="M936" s="89"/>
      <c r="N936" s="89"/>
      <c r="O936" s="89"/>
      <c r="P936" s="89"/>
      <c r="Q936" s="89"/>
      <c r="R936" s="122"/>
      <c r="S936" s="122"/>
      <c r="T936" s="122"/>
      <c r="U936" s="123"/>
      <c r="V936" s="123"/>
      <c r="W936" s="123"/>
      <c r="X936" s="122"/>
      <c r="Y936" s="122"/>
      <c r="Z936" s="122"/>
      <c r="AA936" s="122"/>
      <c r="AB936" s="122"/>
      <c r="AC936" s="122"/>
      <c r="AD936" s="197">
        <f t="shared" si="194"/>
        <v>0</v>
      </c>
      <c r="AE936" s="196" t="str">
        <f t="shared" si="206"/>
        <v/>
      </c>
      <c r="AF936" s="196" t="str">
        <f t="shared" si="195"/>
        <v/>
      </c>
      <c r="AG936" s="196" t="str">
        <f t="shared" si="196"/>
        <v/>
      </c>
      <c r="AH936" s="196" t="str">
        <f t="shared" si="197"/>
        <v/>
      </c>
      <c r="AI936" s="196" t="str">
        <f t="shared" si="198"/>
        <v/>
      </c>
      <c r="AJ936" s="196" t="str">
        <f t="shared" si="199"/>
        <v/>
      </c>
      <c r="AK936" s="196" t="str">
        <f t="shared" si="202"/>
        <v/>
      </c>
      <c r="AL936" s="196" t="str">
        <f t="shared" si="203"/>
        <v/>
      </c>
      <c r="AM936" s="176"/>
      <c r="AN936" s="176">
        <f t="shared" si="204"/>
        <v>0</v>
      </c>
      <c r="AO936" s="176"/>
      <c r="AP936" s="176"/>
      <c r="AQ936" s="176"/>
      <c r="AR936" s="176"/>
      <c r="AS936" s="176"/>
      <c r="AT936" s="176"/>
      <c r="AU936" s="176"/>
      <c r="AV936" s="176"/>
      <c r="AW936" s="176"/>
      <c r="AX936" s="176"/>
      <c r="AY936" s="176"/>
      <c r="AZ936" s="176"/>
      <c r="BA936" s="176"/>
      <c r="BB936" s="176"/>
      <c r="BC936" s="176"/>
      <c r="BD936" s="176"/>
      <c r="BE936" s="176"/>
      <c r="BF936" s="176"/>
      <c r="BG936" s="176"/>
      <c r="BH936" s="176"/>
      <c r="BI936" s="176"/>
      <c r="BJ936" s="176"/>
      <c r="BK936" s="176"/>
      <c r="BL936" s="176"/>
      <c r="BM936" s="176"/>
      <c r="BN936" s="176"/>
      <c r="BO936" s="176"/>
      <c r="BP936" s="176"/>
      <c r="BQ936" s="176"/>
      <c r="BR936" s="176"/>
      <c r="BS936" s="176"/>
      <c r="BT936" s="176"/>
      <c r="BU936" s="176"/>
      <c r="BV936" s="176"/>
      <c r="BW936" s="176"/>
      <c r="BX936" s="176"/>
      <c r="BY936" s="176"/>
      <c r="BZ936" s="176"/>
      <c r="CA936" s="176"/>
      <c r="CB936" s="176"/>
      <c r="CC936" s="176"/>
      <c r="CD936" s="176"/>
      <c r="CE936" s="176"/>
      <c r="CF936" s="176"/>
      <c r="CG936" s="176"/>
      <c r="CH936" s="176"/>
      <c r="CI936" s="176"/>
      <c r="CJ936" s="176"/>
      <c r="CK936" s="176"/>
      <c r="CL936" s="176"/>
      <c r="CM936" s="176"/>
      <c r="CN936" s="176"/>
      <c r="CO936" s="176"/>
      <c r="CP936" s="176"/>
      <c r="CQ936" s="176"/>
      <c r="CR936" s="176"/>
      <c r="CS936" s="176"/>
      <c r="CT936" s="176"/>
      <c r="CU936" s="176"/>
      <c r="CV936" s="176"/>
      <c r="CW936" s="176"/>
    </row>
    <row r="937" spans="1:101" s="179" customFormat="1" ht="20.100000000000001" customHeight="1">
      <c r="A937" s="657">
        <f t="shared" si="205"/>
        <v>894</v>
      </c>
      <c r="B937" s="196" t="str">
        <f t="shared" si="200"/>
        <v>Swansea Bay UHB</v>
      </c>
      <c r="C937" s="89"/>
      <c r="D937" s="89"/>
      <c r="E937" s="89"/>
      <c r="F937" s="89"/>
      <c r="G937" s="89"/>
      <c r="H937" s="197">
        <f t="shared" si="201"/>
        <v>0</v>
      </c>
      <c r="I937" s="197"/>
      <c r="J937" s="89"/>
      <c r="K937" s="90"/>
      <c r="L937" s="90"/>
      <c r="M937" s="89"/>
      <c r="N937" s="89"/>
      <c r="O937" s="89"/>
      <c r="P937" s="89"/>
      <c r="Q937" s="89"/>
      <c r="R937" s="122"/>
      <c r="S937" s="122"/>
      <c r="T937" s="122"/>
      <c r="U937" s="123"/>
      <c r="V937" s="123"/>
      <c r="W937" s="123"/>
      <c r="X937" s="122"/>
      <c r="Y937" s="122"/>
      <c r="Z937" s="122"/>
      <c r="AA937" s="122"/>
      <c r="AB937" s="122"/>
      <c r="AC937" s="122"/>
      <c r="AD937" s="197">
        <f t="shared" si="194"/>
        <v>0</v>
      </c>
      <c r="AE937" s="196" t="str">
        <f t="shared" si="206"/>
        <v/>
      </c>
      <c r="AF937" s="196" t="str">
        <f t="shared" si="195"/>
        <v/>
      </c>
      <c r="AG937" s="196" t="str">
        <f t="shared" si="196"/>
        <v/>
      </c>
      <c r="AH937" s="196" t="str">
        <f t="shared" si="197"/>
        <v/>
      </c>
      <c r="AI937" s="196" t="str">
        <f t="shared" si="198"/>
        <v/>
      </c>
      <c r="AJ937" s="196" t="str">
        <f t="shared" si="199"/>
        <v/>
      </c>
      <c r="AK937" s="196" t="str">
        <f t="shared" si="202"/>
        <v/>
      </c>
      <c r="AL937" s="196" t="str">
        <f t="shared" si="203"/>
        <v/>
      </c>
      <c r="AM937" s="176"/>
      <c r="AN937" s="176">
        <f t="shared" si="204"/>
        <v>0</v>
      </c>
      <c r="AO937" s="176"/>
      <c r="AP937" s="176"/>
      <c r="AQ937" s="176"/>
      <c r="AR937" s="176"/>
      <c r="AS937" s="176"/>
      <c r="AT937" s="176"/>
      <c r="AU937" s="176"/>
      <c r="AV937" s="176"/>
      <c r="AW937" s="176"/>
      <c r="AX937" s="176"/>
      <c r="AY937" s="176"/>
      <c r="AZ937" s="176"/>
      <c r="BA937" s="176"/>
      <c r="BB937" s="176"/>
      <c r="BC937" s="176"/>
      <c r="BD937" s="176"/>
      <c r="BE937" s="176"/>
      <c r="BF937" s="176"/>
      <c r="BG937" s="176"/>
      <c r="BH937" s="176"/>
      <c r="BI937" s="176"/>
      <c r="BJ937" s="176"/>
      <c r="BK937" s="176"/>
      <c r="BL937" s="176"/>
      <c r="BM937" s="176"/>
      <c r="BN937" s="176"/>
      <c r="BO937" s="176"/>
      <c r="BP937" s="176"/>
      <c r="BQ937" s="176"/>
      <c r="BR937" s="176"/>
      <c r="BS937" s="176"/>
      <c r="BT937" s="176"/>
      <c r="BU937" s="176"/>
      <c r="BV937" s="176"/>
      <c r="BW937" s="176"/>
      <c r="BX937" s="176"/>
      <c r="BY937" s="176"/>
      <c r="BZ937" s="176"/>
      <c r="CA937" s="176"/>
      <c r="CB937" s="176"/>
      <c r="CC937" s="176"/>
      <c r="CD937" s="176"/>
      <c r="CE937" s="176"/>
      <c r="CF937" s="176"/>
      <c r="CG937" s="176"/>
      <c r="CH937" s="176"/>
      <c r="CI937" s="176"/>
      <c r="CJ937" s="176"/>
      <c r="CK937" s="176"/>
      <c r="CL937" s="176"/>
      <c r="CM937" s="176"/>
      <c r="CN937" s="176"/>
      <c r="CO937" s="176"/>
      <c r="CP937" s="176"/>
      <c r="CQ937" s="176"/>
      <c r="CR937" s="176"/>
      <c r="CS937" s="176"/>
      <c r="CT937" s="176"/>
      <c r="CU937" s="176"/>
      <c r="CV937" s="176"/>
      <c r="CW937" s="176"/>
    </row>
    <row r="938" spans="1:101" s="179" customFormat="1" ht="20.100000000000001" customHeight="1">
      <c r="A938" s="657">
        <f t="shared" si="205"/>
        <v>895</v>
      </c>
      <c r="B938" s="196" t="str">
        <f t="shared" si="200"/>
        <v>Swansea Bay UHB</v>
      </c>
      <c r="C938" s="89"/>
      <c r="D938" s="89"/>
      <c r="E938" s="89"/>
      <c r="F938" s="89"/>
      <c r="G938" s="89"/>
      <c r="H938" s="197">
        <f t="shared" si="201"/>
        <v>0</v>
      </c>
      <c r="I938" s="197"/>
      <c r="J938" s="89"/>
      <c r="K938" s="90"/>
      <c r="L938" s="90"/>
      <c r="M938" s="89"/>
      <c r="N938" s="89"/>
      <c r="O938" s="89"/>
      <c r="P938" s="89"/>
      <c r="Q938" s="89"/>
      <c r="R938" s="122"/>
      <c r="S938" s="122"/>
      <c r="T938" s="122"/>
      <c r="U938" s="123"/>
      <c r="V938" s="123"/>
      <c r="W938" s="123"/>
      <c r="X938" s="122"/>
      <c r="Y938" s="122"/>
      <c r="Z938" s="122"/>
      <c r="AA938" s="122"/>
      <c r="AB938" s="122"/>
      <c r="AC938" s="122"/>
      <c r="AD938" s="197">
        <f t="shared" si="194"/>
        <v>0</v>
      </c>
      <c r="AE938" s="196" t="str">
        <f t="shared" si="206"/>
        <v/>
      </c>
      <c r="AF938" s="196" t="str">
        <f t="shared" si="195"/>
        <v/>
      </c>
      <c r="AG938" s="196" t="str">
        <f t="shared" si="196"/>
        <v/>
      </c>
      <c r="AH938" s="196" t="str">
        <f t="shared" si="197"/>
        <v/>
      </c>
      <c r="AI938" s="196" t="str">
        <f t="shared" si="198"/>
        <v/>
      </c>
      <c r="AJ938" s="196" t="str">
        <f t="shared" si="199"/>
        <v/>
      </c>
      <c r="AK938" s="196" t="str">
        <f t="shared" si="202"/>
        <v/>
      </c>
      <c r="AL938" s="196" t="str">
        <f t="shared" si="203"/>
        <v/>
      </c>
      <c r="AM938" s="176"/>
      <c r="AN938" s="176">
        <f t="shared" si="204"/>
        <v>0</v>
      </c>
      <c r="AO938" s="176"/>
      <c r="AP938" s="176"/>
      <c r="AQ938" s="176"/>
      <c r="AR938" s="176"/>
      <c r="AS938" s="176"/>
      <c r="AT938" s="176"/>
      <c r="AU938" s="176"/>
      <c r="AV938" s="176"/>
      <c r="AW938" s="176"/>
      <c r="AX938" s="176"/>
      <c r="AY938" s="176"/>
      <c r="AZ938" s="176"/>
      <c r="BA938" s="176"/>
      <c r="BB938" s="176"/>
      <c r="BC938" s="176"/>
      <c r="BD938" s="176"/>
      <c r="BE938" s="176"/>
      <c r="BF938" s="176"/>
      <c r="BG938" s="176"/>
      <c r="BH938" s="176"/>
      <c r="BI938" s="176"/>
      <c r="BJ938" s="176"/>
      <c r="BK938" s="176"/>
      <c r="BL938" s="176"/>
      <c r="BM938" s="176"/>
      <c r="BN938" s="176"/>
      <c r="BO938" s="176"/>
      <c r="BP938" s="176"/>
      <c r="BQ938" s="176"/>
      <c r="BR938" s="176"/>
      <c r="BS938" s="176"/>
      <c r="BT938" s="176"/>
      <c r="BU938" s="176"/>
      <c r="BV938" s="176"/>
      <c r="BW938" s="176"/>
      <c r="BX938" s="176"/>
      <c r="BY938" s="176"/>
      <c r="BZ938" s="176"/>
      <c r="CA938" s="176"/>
      <c r="CB938" s="176"/>
      <c r="CC938" s="176"/>
      <c r="CD938" s="176"/>
      <c r="CE938" s="176"/>
      <c r="CF938" s="176"/>
      <c r="CG938" s="176"/>
      <c r="CH938" s="176"/>
      <c r="CI938" s="176"/>
      <c r="CJ938" s="176"/>
      <c r="CK938" s="176"/>
      <c r="CL938" s="176"/>
      <c r="CM938" s="176"/>
      <c r="CN938" s="176"/>
      <c r="CO938" s="176"/>
      <c r="CP938" s="176"/>
      <c r="CQ938" s="176"/>
      <c r="CR938" s="176"/>
      <c r="CS938" s="176"/>
      <c r="CT938" s="176"/>
      <c r="CU938" s="176"/>
      <c r="CV938" s="176"/>
      <c r="CW938" s="176"/>
    </row>
    <row r="939" spans="1:101" s="179" customFormat="1" ht="20.100000000000001" customHeight="1">
      <c r="A939" s="657">
        <f t="shared" si="205"/>
        <v>896</v>
      </c>
      <c r="B939" s="196" t="str">
        <f t="shared" si="200"/>
        <v>Swansea Bay UHB</v>
      </c>
      <c r="C939" s="89"/>
      <c r="D939" s="89"/>
      <c r="E939" s="89"/>
      <c r="F939" s="89"/>
      <c r="G939" s="89"/>
      <c r="H939" s="197">
        <f t="shared" si="201"/>
        <v>0</v>
      </c>
      <c r="I939" s="197"/>
      <c r="J939" s="89"/>
      <c r="K939" s="90"/>
      <c r="L939" s="90"/>
      <c r="M939" s="89"/>
      <c r="N939" s="89"/>
      <c r="O939" s="89"/>
      <c r="P939" s="89"/>
      <c r="Q939" s="89"/>
      <c r="R939" s="122"/>
      <c r="S939" s="122"/>
      <c r="T939" s="122"/>
      <c r="U939" s="123"/>
      <c r="V939" s="123"/>
      <c r="W939" s="123"/>
      <c r="X939" s="122"/>
      <c r="Y939" s="122"/>
      <c r="Z939" s="122"/>
      <c r="AA939" s="122"/>
      <c r="AB939" s="122"/>
      <c r="AC939" s="122"/>
      <c r="AD939" s="197">
        <f t="shared" si="194"/>
        <v>0</v>
      </c>
      <c r="AE939" s="196" t="str">
        <f t="shared" si="206"/>
        <v/>
      </c>
      <c r="AF939" s="196" t="str">
        <f t="shared" si="195"/>
        <v/>
      </c>
      <c r="AG939" s="196" t="str">
        <f t="shared" si="196"/>
        <v/>
      </c>
      <c r="AH939" s="196" t="str">
        <f t="shared" si="197"/>
        <v/>
      </c>
      <c r="AI939" s="196" t="str">
        <f t="shared" si="198"/>
        <v/>
      </c>
      <c r="AJ939" s="196" t="str">
        <f t="shared" si="199"/>
        <v/>
      </c>
      <c r="AK939" s="196" t="str">
        <f t="shared" si="202"/>
        <v/>
      </c>
      <c r="AL939" s="196" t="str">
        <f t="shared" si="203"/>
        <v/>
      </c>
      <c r="AM939" s="176"/>
      <c r="AN939" s="176">
        <f t="shared" si="204"/>
        <v>0</v>
      </c>
      <c r="AO939" s="176"/>
      <c r="AP939" s="176"/>
      <c r="AQ939" s="176"/>
      <c r="AR939" s="176"/>
      <c r="AS939" s="176"/>
      <c r="AT939" s="176"/>
      <c r="AU939" s="176"/>
      <c r="AV939" s="176"/>
      <c r="AW939" s="176"/>
      <c r="AX939" s="176"/>
      <c r="AY939" s="176"/>
      <c r="AZ939" s="176"/>
      <c r="BA939" s="176"/>
      <c r="BB939" s="176"/>
      <c r="BC939" s="176"/>
      <c r="BD939" s="176"/>
      <c r="BE939" s="176"/>
      <c r="BF939" s="176"/>
      <c r="BG939" s="176"/>
      <c r="BH939" s="176"/>
      <c r="BI939" s="176"/>
      <c r="BJ939" s="176"/>
      <c r="BK939" s="176"/>
      <c r="BL939" s="176"/>
      <c r="BM939" s="176"/>
      <c r="BN939" s="176"/>
      <c r="BO939" s="176"/>
      <c r="BP939" s="176"/>
      <c r="BQ939" s="176"/>
      <c r="BR939" s="176"/>
      <c r="BS939" s="176"/>
      <c r="BT939" s="176"/>
      <c r="BU939" s="176"/>
      <c r="BV939" s="176"/>
      <c r="BW939" s="176"/>
      <c r="BX939" s="176"/>
      <c r="BY939" s="176"/>
      <c r="BZ939" s="176"/>
      <c r="CA939" s="176"/>
      <c r="CB939" s="176"/>
      <c r="CC939" s="176"/>
      <c r="CD939" s="176"/>
      <c r="CE939" s="176"/>
      <c r="CF939" s="176"/>
      <c r="CG939" s="176"/>
      <c r="CH939" s="176"/>
      <c r="CI939" s="176"/>
      <c r="CJ939" s="176"/>
      <c r="CK939" s="176"/>
      <c r="CL939" s="176"/>
      <c r="CM939" s="176"/>
      <c r="CN939" s="176"/>
      <c r="CO939" s="176"/>
      <c r="CP939" s="176"/>
      <c r="CQ939" s="176"/>
      <c r="CR939" s="176"/>
      <c r="CS939" s="176"/>
      <c r="CT939" s="176"/>
      <c r="CU939" s="176"/>
      <c r="CV939" s="176"/>
      <c r="CW939" s="176"/>
    </row>
    <row r="940" spans="1:101" s="179" customFormat="1" ht="20.100000000000001" customHeight="1">
      <c r="A940" s="657">
        <f t="shared" si="205"/>
        <v>897</v>
      </c>
      <c r="B940" s="196" t="str">
        <f t="shared" si="200"/>
        <v>Swansea Bay UHB</v>
      </c>
      <c r="C940" s="89"/>
      <c r="D940" s="89"/>
      <c r="E940" s="89"/>
      <c r="F940" s="89"/>
      <c r="G940" s="89"/>
      <c r="H940" s="197">
        <f t="shared" si="201"/>
        <v>0</v>
      </c>
      <c r="I940" s="197"/>
      <c r="J940" s="89"/>
      <c r="K940" s="90"/>
      <c r="L940" s="90"/>
      <c r="M940" s="89"/>
      <c r="N940" s="89"/>
      <c r="O940" s="89"/>
      <c r="P940" s="89"/>
      <c r="Q940" s="89"/>
      <c r="R940" s="122"/>
      <c r="S940" s="122"/>
      <c r="T940" s="122"/>
      <c r="U940" s="123"/>
      <c r="V940" s="123"/>
      <c r="W940" s="123"/>
      <c r="X940" s="122"/>
      <c r="Y940" s="122"/>
      <c r="Z940" s="122"/>
      <c r="AA940" s="122"/>
      <c r="AB940" s="122"/>
      <c r="AC940" s="122"/>
      <c r="AD940" s="197">
        <f t="shared" ref="AD940:AD1003" si="207">SUM(R940:AC940)</f>
        <v>0</v>
      </c>
      <c r="AE940" s="196" t="str">
        <f t="shared" si="206"/>
        <v/>
      </c>
      <c r="AF940" s="196" t="str">
        <f t="shared" ref="AF940:AF1003" si="208">IF(COUNTIF($E$44:$E$1518,E940)&gt;1,"ERROR","")</f>
        <v/>
      </c>
      <c r="AG940" s="196" t="str">
        <f t="shared" ref="AG940:AG1003" si="209">IF(AND(OR(P940=$CR$1,P940=$CR$3),Q940=""),"ERROR","")</f>
        <v/>
      </c>
      <c r="AH940" s="196" t="str">
        <f t="shared" ref="AH940:AH1003" si="210">IF(AND(OR(P940=$CR$2),Q940&lt;&gt;""),"ERROR","")</f>
        <v/>
      </c>
      <c r="AI940" s="196" t="str">
        <f t="shared" ref="AI940:AI1003" si="211">IF(AND(G940=$CA$1,H940&gt;J940),"ERROR","")</f>
        <v/>
      </c>
      <c r="AJ940" s="196" t="str">
        <f t="shared" ref="AJ940:AJ1003" si="212">IF(AND(G940=$CA$2,J940&gt;0),"ERROR","")</f>
        <v/>
      </c>
      <c r="AK940" s="196" t="str">
        <f t="shared" si="202"/>
        <v/>
      </c>
      <c r="AL940" s="196" t="str">
        <f t="shared" si="203"/>
        <v/>
      </c>
      <c r="AM940" s="176"/>
      <c r="AN940" s="176">
        <f t="shared" si="204"/>
        <v>0</v>
      </c>
      <c r="AO940" s="176"/>
      <c r="AP940" s="176"/>
      <c r="AQ940" s="176"/>
      <c r="AR940" s="176"/>
      <c r="AS940" s="176"/>
      <c r="AT940" s="176"/>
      <c r="AU940" s="176"/>
      <c r="AV940" s="176"/>
      <c r="AW940" s="176"/>
      <c r="AX940" s="176"/>
      <c r="AY940" s="176"/>
      <c r="AZ940" s="176"/>
      <c r="BA940" s="176"/>
      <c r="BB940" s="176"/>
      <c r="BC940" s="176"/>
      <c r="BD940" s="176"/>
      <c r="BE940" s="176"/>
      <c r="BF940" s="176"/>
      <c r="BG940" s="176"/>
      <c r="BH940" s="176"/>
      <c r="BI940" s="176"/>
      <c r="BJ940" s="176"/>
      <c r="BK940" s="176"/>
      <c r="BL940" s="176"/>
      <c r="BM940" s="176"/>
      <c r="BN940" s="176"/>
      <c r="BO940" s="176"/>
      <c r="BP940" s="176"/>
      <c r="BQ940" s="176"/>
      <c r="BR940" s="176"/>
      <c r="BS940" s="176"/>
      <c r="BT940" s="176"/>
      <c r="BU940" s="176"/>
      <c r="BV940" s="176"/>
      <c r="BW940" s="176"/>
      <c r="BX940" s="176"/>
      <c r="BY940" s="176"/>
      <c r="BZ940" s="176"/>
      <c r="CA940" s="176"/>
      <c r="CB940" s="176"/>
      <c r="CC940" s="176"/>
      <c r="CD940" s="176"/>
      <c r="CE940" s="176"/>
      <c r="CF940" s="176"/>
      <c r="CG940" s="176"/>
      <c r="CH940" s="176"/>
      <c r="CI940" s="176"/>
      <c r="CJ940" s="176"/>
      <c r="CK940" s="176"/>
      <c r="CL940" s="176"/>
      <c r="CM940" s="176"/>
      <c r="CN940" s="176"/>
      <c r="CO940" s="176"/>
      <c r="CP940" s="176"/>
      <c r="CQ940" s="176"/>
      <c r="CR940" s="176"/>
      <c r="CS940" s="176"/>
      <c r="CT940" s="176"/>
      <c r="CU940" s="176"/>
      <c r="CV940" s="176"/>
      <c r="CW940" s="176"/>
    </row>
    <row r="941" spans="1:101" s="179" customFormat="1" ht="20.100000000000001" customHeight="1">
      <c r="A941" s="657">
        <f t="shared" si="205"/>
        <v>898</v>
      </c>
      <c r="B941" s="196" t="str">
        <f t="shared" ref="B941:B1004" si="213">$B$2</f>
        <v>Swansea Bay UHB</v>
      </c>
      <c r="C941" s="89"/>
      <c r="D941" s="89"/>
      <c r="E941" s="89"/>
      <c r="F941" s="89"/>
      <c r="G941" s="89"/>
      <c r="H941" s="197">
        <f t="shared" ref="H941:H1004" si="214">AD941</f>
        <v>0</v>
      </c>
      <c r="I941" s="197"/>
      <c r="J941" s="89"/>
      <c r="K941" s="90"/>
      <c r="L941" s="90"/>
      <c r="M941" s="89"/>
      <c r="N941" s="89"/>
      <c r="O941" s="89"/>
      <c r="P941" s="89"/>
      <c r="Q941" s="89"/>
      <c r="R941" s="122"/>
      <c r="S941" s="122"/>
      <c r="T941" s="122"/>
      <c r="U941" s="123"/>
      <c r="V941" s="123"/>
      <c r="W941" s="123"/>
      <c r="X941" s="122"/>
      <c r="Y941" s="122"/>
      <c r="Z941" s="122"/>
      <c r="AA941" s="122"/>
      <c r="AB941" s="122"/>
      <c r="AC941" s="122"/>
      <c r="AD941" s="197">
        <f t="shared" si="207"/>
        <v>0</v>
      </c>
      <c r="AE941" s="196" t="str">
        <f t="shared" si="206"/>
        <v/>
      </c>
      <c r="AF941" s="196" t="str">
        <f t="shared" si="208"/>
        <v/>
      </c>
      <c r="AG941" s="196" t="str">
        <f t="shared" si="209"/>
        <v/>
      </c>
      <c r="AH941" s="196" t="str">
        <f t="shared" si="210"/>
        <v/>
      </c>
      <c r="AI941" s="196" t="str">
        <f t="shared" si="211"/>
        <v/>
      </c>
      <c r="AJ941" s="196" t="str">
        <f t="shared" si="212"/>
        <v/>
      </c>
      <c r="AK941" s="196" t="str">
        <f t="shared" ref="AK941:AK1004" si="215">IF(K941="","",IF(OR(K941&lt;DATEVALUE("01/04/23"),K941&gt;DATEVALUE("31/03/24")),"ERROR",""))</f>
        <v/>
      </c>
      <c r="AL941" s="196" t="str">
        <f t="shared" ref="AL941:AL1004" si="216">IF(L941="","",IF(OR(L941&lt;DATEVALUE("01/04/23"),L941&gt;DATEVALUE("31/03/24")),"ERROR",""))</f>
        <v/>
      </c>
      <c r="AM941" s="176"/>
      <c r="AN941" s="176">
        <f t="shared" ref="AN941:AN1004" si="217">COUNTIFS(AE941:AL941,"Error")</f>
        <v>0</v>
      </c>
      <c r="AO941" s="176"/>
      <c r="AP941" s="176"/>
      <c r="AQ941" s="176"/>
      <c r="AR941" s="176"/>
      <c r="AS941" s="176"/>
      <c r="AT941" s="176"/>
      <c r="AU941" s="176"/>
      <c r="AV941" s="176"/>
      <c r="AW941" s="176"/>
      <c r="AX941" s="176"/>
      <c r="AY941" s="176"/>
      <c r="AZ941" s="176"/>
      <c r="BA941" s="176"/>
      <c r="BB941" s="176"/>
      <c r="BC941" s="176"/>
      <c r="BD941" s="176"/>
      <c r="BE941" s="176"/>
      <c r="BF941" s="176"/>
      <c r="BG941" s="176"/>
      <c r="BH941" s="176"/>
      <c r="BI941" s="176"/>
      <c r="BJ941" s="176"/>
      <c r="BK941" s="176"/>
      <c r="BL941" s="176"/>
      <c r="BM941" s="176"/>
      <c r="BN941" s="176"/>
      <c r="BO941" s="176"/>
      <c r="BP941" s="176"/>
      <c r="BQ941" s="176"/>
      <c r="BR941" s="176"/>
      <c r="BS941" s="176"/>
      <c r="BT941" s="176"/>
      <c r="BU941" s="176"/>
      <c r="BV941" s="176"/>
      <c r="BW941" s="176"/>
      <c r="BX941" s="176"/>
      <c r="BY941" s="176"/>
      <c r="BZ941" s="176"/>
      <c r="CA941" s="176"/>
      <c r="CB941" s="176"/>
      <c r="CC941" s="176"/>
      <c r="CD941" s="176"/>
      <c r="CE941" s="176"/>
      <c r="CF941" s="176"/>
      <c r="CG941" s="176"/>
      <c r="CH941" s="176"/>
      <c r="CI941" s="176"/>
      <c r="CJ941" s="176"/>
      <c r="CK941" s="176"/>
      <c r="CL941" s="176"/>
      <c r="CM941" s="176"/>
      <c r="CN941" s="176"/>
      <c r="CO941" s="176"/>
      <c r="CP941" s="176"/>
      <c r="CQ941" s="176"/>
      <c r="CR941" s="176"/>
      <c r="CS941" s="176"/>
      <c r="CT941" s="176"/>
      <c r="CU941" s="176"/>
      <c r="CV941" s="176"/>
      <c r="CW941" s="176"/>
    </row>
    <row r="942" spans="1:101" s="179" customFormat="1" ht="20.100000000000001" customHeight="1">
      <c r="A942" s="657">
        <f t="shared" ref="A942:A1005" si="218">+A941+1</f>
        <v>899</v>
      </c>
      <c r="B942" s="196" t="str">
        <f t="shared" si="213"/>
        <v>Swansea Bay UHB</v>
      </c>
      <c r="C942" s="89"/>
      <c r="D942" s="89"/>
      <c r="E942" s="89"/>
      <c r="F942" s="89"/>
      <c r="G942" s="89"/>
      <c r="H942" s="197">
        <f t="shared" si="214"/>
        <v>0</v>
      </c>
      <c r="I942" s="197"/>
      <c r="J942" s="89"/>
      <c r="K942" s="90"/>
      <c r="L942" s="90"/>
      <c r="M942" s="89"/>
      <c r="N942" s="89"/>
      <c r="O942" s="89"/>
      <c r="P942" s="89"/>
      <c r="Q942" s="89"/>
      <c r="R942" s="122"/>
      <c r="S942" s="122"/>
      <c r="T942" s="122"/>
      <c r="U942" s="123"/>
      <c r="V942" s="123"/>
      <c r="W942" s="123"/>
      <c r="X942" s="122"/>
      <c r="Y942" s="122"/>
      <c r="Z942" s="122"/>
      <c r="AA942" s="122"/>
      <c r="AB942" s="122"/>
      <c r="AC942" s="122"/>
      <c r="AD942" s="197">
        <f t="shared" si="207"/>
        <v>0</v>
      </c>
      <c r="AE942" s="196" t="str">
        <f t="shared" ref="AE942:AE1005" si="219">IF(AND(H942&gt;0,P942&lt;&gt;"Income Generation"),IF(AND(C942&lt;&gt;"",D942&lt;&gt;"",E942&lt;&gt;"",F942&lt;&gt;"",G942&lt;&gt;"",K942&lt;&gt;"",L942&lt;&gt;"",M942&lt;&gt;"",N942&lt;&gt;"",O942&lt;&gt;"",P942&lt;&gt;"",Q942&lt;&gt;""),"","ERROR"),"")</f>
        <v/>
      </c>
      <c r="AF942" s="196" t="str">
        <f t="shared" si="208"/>
        <v/>
      </c>
      <c r="AG942" s="196" t="str">
        <f t="shared" si="209"/>
        <v/>
      </c>
      <c r="AH942" s="196" t="str">
        <f t="shared" si="210"/>
        <v/>
      </c>
      <c r="AI942" s="196" t="str">
        <f t="shared" si="211"/>
        <v/>
      </c>
      <c r="AJ942" s="196" t="str">
        <f t="shared" si="212"/>
        <v/>
      </c>
      <c r="AK942" s="196" t="str">
        <f t="shared" si="215"/>
        <v/>
      </c>
      <c r="AL942" s="196" t="str">
        <f t="shared" si="216"/>
        <v/>
      </c>
      <c r="AM942" s="176"/>
      <c r="AN942" s="176">
        <f t="shared" si="217"/>
        <v>0</v>
      </c>
      <c r="AO942" s="176"/>
      <c r="AP942" s="176"/>
      <c r="AQ942" s="176"/>
      <c r="AR942" s="176"/>
      <c r="AS942" s="176"/>
      <c r="AT942" s="176"/>
      <c r="AU942" s="176"/>
      <c r="AV942" s="176"/>
      <c r="AW942" s="176"/>
      <c r="AX942" s="176"/>
      <c r="AY942" s="176"/>
      <c r="AZ942" s="176"/>
      <c r="BA942" s="176"/>
      <c r="BB942" s="176"/>
      <c r="BC942" s="176"/>
      <c r="BD942" s="176"/>
      <c r="BE942" s="176"/>
      <c r="BF942" s="176"/>
      <c r="BG942" s="176"/>
      <c r="BH942" s="176"/>
      <c r="BI942" s="176"/>
      <c r="BJ942" s="176"/>
      <c r="BK942" s="176"/>
      <c r="BL942" s="176"/>
      <c r="BM942" s="176"/>
      <c r="BN942" s="176"/>
      <c r="BO942" s="176"/>
      <c r="BP942" s="176"/>
      <c r="BQ942" s="176"/>
      <c r="BR942" s="176"/>
      <c r="BS942" s="176"/>
      <c r="BT942" s="176"/>
      <c r="BU942" s="176"/>
      <c r="BV942" s="176"/>
      <c r="BW942" s="176"/>
      <c r="BX942" s="176"/>
      <c r="BY942" s="176"/>
      <c r="BZ942" s="176"/>
      <c r="CA942" s="176"/>
      <c r="CB942" s="176"/>
      <c r="CC942" s="176"/>
      <c r="CD942" s="176"/>
      <c r="CE942" s="176"/>
      <c r="CF942" s="176"/>
      <c r="CG942" s="176"/>
      <c r="CH942" s="176"/>
      <c r="CI942" s="176"/>
      <c r="CJ942" s="176"/>
      <c r="CK942" s="176"/>
      <c r="CL942" s="176"/>
      <c r="CM942" s="176"/>
      <c r="CN942" s="176"/>
      <c r="CO942" s="176"/>
      <c r="CP942" s="176"/>
      <c r="CQ942" s="176"/>
      <c r="CR942" s="176"/>
      <c r="CS942" s="176"/>
      <c r="CT942" s="176"/>
      <c r="CU942" s="176"/>
      <c r="CV942" s="176"/>
      <c r="CW942" s="176"/>
    </row>
    <row r="943" spans="1:101" s="179" customFormat="1" ht="20.100000000000001" customHeight="1">
      <c r="A943" s="657">
        <f t="shared" si="218"/>
        <v>900</v>
      </c>
      <c r="B943" s="196" t="str">
        <f t="shared" si="213"/>
        <v>Swansea Bay UHB</v>
      </c>
      <c r="C943" s="89"/>
      <c r="D943" s="89"/>
      <c r="E943" s="89"/>
      <c r="F943" s="89"/>
      <c r="G943" s="89"/>
      <c r="H943" s="197">
        <f t="shared" si="214"/>
        <v>0</v>
      </c>
      <c r="I943" s="197"/>
      <c r="J943" s="89"/>
      <c r="K943" s="90"/>
      <c r="L943" s="90"/>
      <c r="M943" s="89"/>
      <c r="N943" s="89"/>
      <c r="O943" s="89"/>
      <c r="P943" s="89"/>
      <c r="Q943" s="89"/>
      <c r="R943" s="122"/>
      <c r="S943" s="122"/>
      <c r="T943" s="122"/>
      <c r="U943" s="123"/>
      <c r="V943" s="123"/>
      <c r="W943" s="123"/>
      <c r="X943" s="122"/>
      <c r="Y943" s="122"/>
      <c r="Z943" s="122"/>
      <c r="AA943" s="122"/>
      <c r="AB943" s="122"/>
      <c r="AC943" s="122"/>
      <c r="AD943" s="197">
        <f t="shared" si="207"/>
        <v>0</v>
      </c>
      <c r="AE943" s="196" t="str">
        <f t="shared" si="219"/>
        <v/>
      </c>
      <c r="AF943" s="196" t="str">
        <f t="shared" si="208"/>
        <v/>
      </c>
      <c r="AG943" s="196" t="str">
        <f t="shared" si="209"/>
        <v/>
      </c>
      <c r="AH943" s="196" t="str">
        <f t="shared" si="210"/>
        <v/>
      </c>
      <c r="AI943" s="196" t="str">
        <f t="shared" si="211"/>
        <v/>
      </c>
      <c r="AJ943" s="196" t="str">
        <f t="shared" si="212"/>
        <v/>
      </c>
      <c r="AK943" s="196" t="str">
        <f t="shared" si="215"/>
        <v/>
      </c>
      <c r="AL943" s="196" t="str">
        <f t="shared" si="216"/>
        <v/>
      </c>
      <c r="AM943" s="176"/>
      <c r="AN943" s="176">
        <f t="shared" si="217"/>
        <v>0</v>
      </c>
      <c r="AO943" s="176"/>
      <c r="AP943" s="176"/>
      <c r="AQ943" s="176"/>
      <c r="AR943" s="176"/>
      <c r="AS943" s="176"/>
      <c r="AT943" s="176"/>
      <c r="AU943" s="176"/>
      <c r="AV943" s="176"/>
      <c r="AW943" s="176"/>
      <c r="AX943" s="176"/>
      <c r="AY943" s="176"/>
      <c r="AZ943" s="176"/>
      <c r="BA943" s="176"/>
      <c r="BB943" s="176"/>
      <c r="BC943" s="176"/>
      <c r="BD943" s="176"/>
      <c r="BE943" s="176"/>
      <c r="BF943" s="176"/>
      <c r="BG943" s="176"/>
      <c r="BH943" s="176"/>
      <c r="BI943" s="176"/>
      <c r="BJ943" s="176"/>
      <c r="BK943" s="176"/>
      <c r="BL943" s="176"/>
      <c r="BM943" s="176"/>
      <c r="BN943" s="176"/>
      <c r="BO943" s="176"/>
      <c r="BP943" s="176"/>
      <c r="BQ943" s="176"/>
      <c r="BR943" s="176"/>
      <c r="BS943" s="176"/>
      <c r="BT943" s="176"/>
      <c r="BU943" s="176"/>
      <c r="BV943" s="176"/>
      <c r="BW943" s="176"/>
      <c r="BX943" s="176"/>
      <c r="BY943" s="176"/>
      <c r="BZ943" s="176"/>
      <c r="CA943" s="176"/>
      <c r="CB943" s="176"/>
      <c r="CC943" s="176"/>
      <c r="CD943" s="176"/>
      <c r="CE943" s="176"/>
      <c r="CF943" s="176"/>
      <c r="CG943" s="176"/>
      <c r="CH943" s="176"/>
      <c r="CI943" s="176"/>
      <c r="CJ943" s="176"/>
      <c r="CK943" s="176"/>
      <c r="CL943" s="176"/>
      <c r="CM943" s="176"/>
      <c r="CN943" s="176"/>
      <c r="CO943" s="176"/>
      <c r="CP943" s="176"/>
      <c r="CQ943" s="176"/>
      <c r="CR943" s="176"/>
      <c r="CS943" s="176"/>
      <c r="CT943" s="176"/>
      <c r="CU943" s="176"/>
      <c r="CV943" s="176"/>
      <c r="CW943" s="176"/>
    </row>
    <row r="944" spans="1:101" s="179" customFormat="1" ht="20.100000000000001" customHeight="1">
      <c r="A944" s="657">
        <f t="shared" si="218"/>
        <v>901</v>
      </c>
      <c r="B944" s="196" t="str">
        <f t="shared" si="213"/>
        <v>Swansea Bay UHB</v>
      </c>
      <c r="C944" s="89"/>
      <c r="D944" s="89"/>
      <c r="E944" s="89"/>
      <c r="F944" s="89"/>
      <c r="G944" s="89"/>
      <c r="H944" s="197">
        <f t="shared" si="214"/>
        <v>0</v>
      </c>
      <c r="I944" s="197"/>
      <c r="J944" s="89"/>
      <c r="K944" s="90"/>
      <c r="L944" s="90"/>
      <c r="M944" s="89"/>
      <c r="N944" s="89"/>
      <c r="O944" s="89"/>
      <c r="P944" s="89"/>
      <c r="Q944" s="89"/>
      <c r="R944" s="122"/>
      <c r="S944" s="122"/>
      <c r="T944" s="122"/>
      <c r="U944" s="123"/>
      <c r="V944" s="123"/>
      <c r="W944" s="123"/>
      <c r="X944" s="122"/>
      <c r="Y944" s="122"/>
      <c r="Z944" s="122"/>
      <c r="AA944" s="122"/>
      <c r="AB944" s="122"/>
      <c r="AC944" s="122"/>
      <c r="AD944" s="197">
        <f t="shared" si="207"/>
        <v>0</v>
      </c>
      <c r="AE944" s="196" t="str">
        <f t="shared" si="219"/>
        <v/>
      </c>
      <c r="AF944" s="196" t="str">
        <f t="shared" si="208"/>
        <v/>
      </c>
      <c r="AG944" s="196" t="str">
        <f t="shared" si="209"/>
        <v/>
      </c>
      <c r="AH944" s="196" t="str">
        <f t="shared" si="210"/>
        <v/>
      </c>
      <c r="AI944" s="196" t="str">
        <f t="shared" si="211"/>
        <v/>
      </c>
      <c r="AJ944" s="196" t="str">
        <f t="shared" si="212"/>
        <v/>
      </c>
      <c r="AK944" s="196" t="str">
        <f t="shared" si="215"/>
        <v/>
      </c>
      <c r="AL944" s="196" t="str">
        <f t="shared" si="216"/>
        <v/>
      </c>
      <c r="AM944" s="176"/>
      <c r="AN944" s="176">
        <f t="shared" si="217"/>
        <v>0</v>
      </c>
      <c r="AO944" s="176"/>
      <c r="AP944" s="176"/>
      <c r="AQ944" s="176"/>
      <c r="AR944" s="176"/>
      <c r="AS944" s="176"/>
      <c r="AT944" s="176"/>
      <c r="AU944" s="176"/>
      <c r="AV944" s="176"/>
      <c r="AW944" s="176"/>
      <c r="AX944" s="176"/>
      <c r="AY944" s="176"/>
      <c r="AZ944" s="176"/>
      <c r="BA944" s="176"/>
      <c r="BB944" s="176"/>
      <c r="BC944" s="176"/>
      <c r="BD944" s="176"/>
      <c r="BE944" s="176"/>
      <c r="BF944" s="176"/>
      <c r="BG944" s="176"/>
      <c r="BH944" s="176"/>
      <c r="BI944" s="176"/>
      <c r="BJ944" s="176"/>
      <c r="BK944" s="176"/>
      <c r="BL944" s="176"/>
      <c r="BM944" s="176"/>
      <c r="BN944" s="176"/>
      <c r="BO944" s="176"/>
      <c r="BP944" s="176"/>
      <c r="BQ944" s="176"/>
      <c r="BR944" s="176"/>
      <c r="BS944" s="176"/>
      <c r="BT944" s="176"/>
      <c r="BU944" s="176"/>
      <c r="BV944" s="176"/>
      <c r="BW944" s="176"/>
      <c r="BX944" s="176"/>
      <c r="BY944" s="176"/>
      <c r="BZ944" s="176"/>
      <c r="CA944" s="176"/>
      <c r="CB944" s="176"/>
      <c r="CC944" s="176"/>
      <c r="CD944" s="176"/>
      <c r="CE944" s="176"/>
      <c r="CF944" s="176"/>
      <c r="CG944" s="176"/>
      <c r="CH944" s="176"/>
      <c r="CI944" s="176"/>
      <c r="CJ944" s="176"/>
      <c r="CK944" s="176"/>
      <c r="CL944" s="176"/>
      <c r="CM944" s="176"/>
      <c r="CN944" s="176"/>
      <c r="CO944" s="176"/>
      <c r="CP944" s="176"/>
      <c r="CQ944" s="176"/>
      <c r="CR944" s="176"/>
      <c r="CS944" s="176"/>
      <c r="CT944" s="176"/>
      <c r="CU944" s="176"/>
      <c r="CV944" s="176"/>
      <c r="CW944" s="176"/>
    </row>
    <row r="945" spans="1:101" s="179" customFormat="1" ht="20.100000000000001" customHeight="1">
      <c r="A945" s="657">
        <f t="shared" si="218"/>
        <v>902</v>
      </c>
      <c r="B945" s="196" t="str">
        <f t="shared" si="213"/>
        <v>Swansea Bay UHB</v>
      </c>
      <c r="C945" s="89"/>
      <c r="D945" s="89"/>
      <c r="E945" s="89"/>
      <c r="F945" s="89"/>
      <c r="G945" s="89"/>
      <c r="H945" s="197">
        <f t="shared" si="214"/>
        <v>0</v>
      </c>
      <c r="I945" s="197"/>
      <c r="J945" s="89"/>
      <c r="K945" s="90"/>
      <c r="L945" s="90"/>
      <c r="M945" s="89"/>
      <c r="N945" s="89"/>
      <c r="O945" s="89"/>
      <c r="P945" s="89"/>
      <c r="Q945" s="89"/>
      <c r="R945" s="122"/>
      <c r="S945" s="122"/>
      <c r="T945" s="122"/>
      <c r="U945" s="123"/>
      <c r="V945" s="123"/>
      <c r="W945" s="123"/>
      <c r="X945" s="122"/>
      <c r="Y945" s="122"/>
      <c r="Z945" s="122"/>
      <c r="AA945" s="122"/>
      <c r="AB945" s="122"/>
      <c r="AC945" s="122"/>
      <c r="AD945" s="197">
        <f t="shared" si="207"/>
        <v>0</v>
      </c>
      <c r="AE945" s="196" t="str">
        <f t="shared" si="219"/>
        <v/>
      </c>
      <c r="AF945" s="196" t="str">
        <f t="shared" si="208"/>
        <v/>
      </c>
      <c r="AG945" s="196" t="str">
        <f t="shared" si="209"/>
        <v/>
      </c>
      <c r="AH945" s="196" t="str">
        <f t="shared" si="210"/>
        <v/>
      </c>
      <c r="AI945" s="196" t="str">
        <f t="shared" si="211"/>
        <v/>
      </c>
      <c r="AJ945" s="196" t="str">
        <f t="shared" si="212"/>
        <v/>
      </c>
      <c r="AK945" s="196" t="str">
        <f t="shared" si="215"/>
        <v/>
      </c>
      <c r="AL945" s="196" t="str">
        <f t="shared" si="216"/>
        <v/>
      </c>
      <c r="AM945" s="176"/>
      <c r="AN945" s="176">
        <f t="shared" si="217"/>
        <v>0</v>
      </c>
      <c r="AO945" s="176"/>
      <c r="AP945" s="176"/>
      <c r="AQ945" s="176"/>
      <c r="AR945" s="176"/>
      <c r="AS945" s="176"/>
      <c r="AT945" s="176"/>
      <c r="AU945" s="176"/>
      <c r="AV945" s="176"/>
      <c r="AW945" s="176"/>
      <c r="AX945" s="176"/>
      <c r="AY945" s="176"/>
      <c r="AZ945" s="176"/>
      <c r="BA945" s="176"/>
      <c r="BB945" s="176"/>
      <c r="BC945" s="176"/>
      <c r="BD945" s="176"/>
      <c r="BE945" s="176"/>
      <c r="BF945" s="176"/>
      <c r="BG945" s="176"/>
      <c r="BH945" s="176"/>
      <c r="BI945" s="176"/>
      <c r="BJ945" s="176"/>
      <c r="BK945" s="176"/>
      <c r="BL945" s="176"/>
      <c r="BM945" s="176"/>
      <c r="BN945" s="176"/>
      <c r="BO945" s="176"/>
      <c r="BP945" s="176"/>
      <c r="BQ945" s="176"/>
      <c r="BR945" s="176"/>
      <c r="BS945" s="176"/>
      <c r="BT945" s="176"/>
      <c r="BU945" s="176"/>
      <c r="BV945" s="176"/>
      <c r="BW945" s="176"/>
      <c r="BX945" s="176"/>
      <c r="BY945" s="176"/>
      <c r="BZ945" s="176"/>
      <c r="CA945" s="176"/>
      <c r="CB945" s="176"/>
      <c r="CC945" s="176"/>
      <c r="CD945" s="176"/>
      <c r="CE945" s="176"/>
      <c r="CF945" s="176"/>
      <c r="CG945" s="176"/>
      <c r="CH945" s="176"/>
      <c r="CI945" s="176"/>
      <c r="CJ945" s="176"/>
      <c r="CK945" s="176"/>
      <c r="CL945" s="176"/>
      <c r="CM945" s="176"/>
      <c r="CN945" s="176"/>
      <c r="CO945" s="176"/>
      <c r="CP945" s="176"/>
      <c r="CQ945" s="176"/>
      <c r="CR945" s="176"/>
      <c r="CS945" s="176"/>
      <c r="CT945" s="176"/>
      <c r="CU945" s="176"/>
      <c r="CV945" s="176"/>
      <c r="CW945" s="176"/>
    </row>
    <row r="946" spans="1:101" s="179" customFormat="1" ht="20.100000000000001" customHeight="1">
      <c r="A946" s="657">
        <f t="shared" si="218"/>
        <v>903</v>
      </c>
      <c r="B946" s="196" t="str">
        <f t="shared" si="213"/>
        <v>Swansea Bay UHB</v>
      </c>
      <c r="C946" s="89"/>
      <c r="D946" s="89"/>
      <c r="E946" s="89"/>
      <c r="F946" s="89"/>
      <c r="G946" s="89"/>
      <c r="H946" s="197">
        <f t="shared" si="214"/>
        <v>0</v>
      </c>
      <c r="I946" s="197"/>
      <c r="J946" s="89"/>
      <c r="K946" s="90"/>
      <c r="L946" s="90"/>
      <c r="M946" s="89"/>
      <c r="N946" s="89"/>
      <c r="O946" s="89"/>
      <c r="P946" s="89"/>
      <c r="Q946" s="89"/>
      <c r="R946" s="122"/>
      <c r="S946" s="122"/>
      <c r="T946" s="122"/>
      <c r="U946" s="123"/>
      <c r="V946" s="123"/>
      <c r="W946" s="123"/>
      <c r="X946" s="122"/>
      <c r="Y946" s="122"/>
      <c r="Z946" s="122"/>
      <c r="AA946" s="122"/>
      <c r="AB946" s="122"/>
      <c r="AC946" s="122"/>
      <c r="AD946" s="197">
        <f t="shared" si="207"/>
        <v>0</v>
      </c>
      <c r="AE946" s="196" t="str">
        <f t="shared" si="219"/>
        <v/>
      </c>
      <c r="AF946" s="196" t="str">
        <f t="shared" si="208"/>
        <v/>
      </c>
      <c r="AG946" s="196" t="str">
        <f t="shared" si="209"/>
        <v/>
      </c>
      <c r="AH946" s="196" t="str">
        <f t="shared" si="210"/>
        <v/>
      </c>
      <c r="AI946" s="196" t="str">
        <f t="shared" si="211"/>
        <v/>
      </c>
      <c r="AJ946" s="196" t="str">
        <f t="shared" si="212"/>
        <v/>
      </c>
      <c r="AK946" s="196" t="str">
        <f t="shared" si="215"/>
        <v/>
      </c>
      <c r="AL946" s="196" t="str">
        <f t="shared" si="216"/>
        <v/>
      </c>
      <c r="AM946" s="176"/>
      <c r="AN946" s="176">
        <f t="shared" si="217"/>
        <v>0</v>
      </c>
      <c r="AO946" s="176"/>
      <c r="AP946" s="176"/>
      <c r="AQ946" s="176"/>
      <c r="AR946" s="176"/>
      <c r="AS946" s="176"/>
      <c r="AT946" s="176"/>
      <c r="AU946" s="176"/>
      <c r="AV946" s="176"/>
      <c r="AW946" s="176"/>
      <c r="AX946" s="176"/>
      <c r="AY946" s="176"/>
      <c r="AZ946" s="176"/>
      <c r="BA946" s="176"/>
      <c r="BB946" s="176"/>
      <c r="BC946" s="176"/>
      <c r="BD946" s="176"/>
      <c r="BE946" s="176"/>
      <c r="BF946" s="176"/>
      <c r="BG946" s="176"/>
      <c r="BH946" s="176"/>
      <c r="BI946" s="176"/>
      <c r="BJ946" s="176"/>
      <c r="BK946" s="176"/>
      <c r="BL946" s="176"/>
      <c r="BM946" s="176"/>
      <c r="BN946" s="176"/>
      <c r="BO946" s="176"/>
      <c r="BP946" s="176"/>
      <c r="BQ946" s="176"/>
      <c r="BR946" s="176"/>
      <c r="BS946" s="176"/>
      <c r="BT946" s="176"/>
      <c r="BU946" s="176"/>
      <c r="BV946" s="176"/>
      <c r="BW946" s="176"/>
      <c r="BX946" s="176"/>
      <c r="BY946" s="176"/>
      <c r="BZ946" s="176"/>
      <c r="CA946" s="176"/>
      <c r="CB946" s="176"/>
      <c r="CC946" s="176"/>
      <c r="CD946" s="176"/>
      <c r="CE946" s="176"/>
      <c r="CF946" s="176"/>
      <c r="CG946" s="176"/>
      <c r="CH946" s="176"/>
      <c r="CI946" s="176"/>
      <c r="CJ946" s="176"/>
      <c r="CK946" s="176"/>
      <c r="CL946" s="176"/>
      <c r="CM946" s="176"/>
      <c r="CN946" s="176"/>
      <c r="CO946" s="176"/>
      <c r="CP946" s="176"/>
      <c r="CQ946" s="176"/>
      <c r="CR946" s="176"/>
      <c r="CS946" s="176"/>
      <c r="CT946" s="176"/>
      <c r="CU946" s="176"/>
      <c r="CV946" s="176"/>
      <c r="CW946" s="176"/>
    </row>
    <row r="947" spans="1:101" s="179" customFormat="1" ht="20.100000000000001" customHeight="1">
      <c r="A947" s="657">
        <f t="shared" si="218"/>
        <v>904</v>
      </c>
      <c r="B947" s="196" t="str">
        <f t="shared" si="213"/>
        <v>Swansea Bay UHB</v>
      </c>
      <c r="C947" s="89"/>
      <c r="D947" s="89"/>
      <c r="E947" s="89"/>
      <c r="F947" s="89"/>
      <c r="G947" s="89"/>
      <c r="H947" s="197">
        <f t="shared" si="214"/>
        <v>0</v>
      </c>
      <c r="I947" s="197"/>
      <c r="J947" s="89"/>
      <c r="K947" s="90"/>
      <c r="L947" s="90"/>
      <c r="M947" s="89"/>
      <c r="N947" s="89"/>
      <c r="O947" s="89"/>
      <c r="P947" s="89"/>
      <c r="Q947" s="89"/>
      <c r="R947" s="122"/>
      <c r="S947" s="122"/>
      <c r="T947" s="122"/>
      <c r="U947" s="123"/>
      <c r="V947" s="123"/>
      <c r="W947" s="123"/>
      <c r="X947" s="122"/>
      <c r="Y947" s="122"/>
      <c r="Z947" s="122"/>
      <c r="AA947" s="122"/>
      <c r="AB947" s="122"/>
      <c r="AC947" s="122"/>
      <c r="AD947" s="197">
        <f t="shared" si="207"/>
        <v>0</v>
      </c>
      <c r="AE947" s="196" t="str">
        <f t="shared" si="219"/>
        <v/>
      </c>
      <c r="AF947" s="196" t="str">
        <f t="shared" si="208"/>
        <v/>
      </c>
      <c r="AG947" s="196" t="str">
        <f t="shared" si="209"/>
        <v/>
      </c>
      <c r="AH947" s="196" t="str">
        <f t="shared" si="210"/>
        <v/>
      </c>
      <c r="AI947" s="196" t="str">
        <f t="shared" si="211"/>
        <v/>
      </c>
      <c r="AJ947" s="196" t="str">
        <f t="shared" si="212"/>
        <v/>
      </c>
      <c r="AK947" s="196" t="str">
        <f t="shared" si="215"/>
        <v/>
      </c>
      <c r="AL947" s="196" t="str">
        <f t="shared" si="216"/>
        <v/>
      </c>
      <c r="AM947" s="176"/>
      <c r="AN947" s="176">
        <f t="shared" si="217"/>
        <v>0</v>
      </c>
      <c r="AO947" s="176"/>
      <c r="AP947" s="176"/>
      <c r="AQ947" s="176"/>
      <c r="AR947" s="176"/>
      <c r="AS947" s="176"/>
      <c r="AT947" s="176"/>
      <c r="AU947" s="176"/>
      <c r="AV947" s="176"/>
      <c r="AW947" s="176"/>
      <c r="AX947" s="176"/>
      <c r="AY947" s="176"/>
      <c r="AZ947" s="176"/>
      <c r="BA947" s="176"/>
      <c r="BB947" s="176"/>
      <c r="BC947" s="176"/>
      <c r="BD947" s="176"/>
      <c r="BE947" s="176"/>
      <c r="BF947" s="176"/>
      <c r="BG947" s="176"/>
      <c r="BH947" s="176"/>
      <c r="BI947" s="176"/>
      <c r="BJ947" s="176"/>
      <c r="BK947" s="176"/>
      <c r="BL947" s="176"/>
      <c r="BM947" s="176"/>
      <c r="BN947" s="176"/>
      <c r="BO947" s="176"/>
      <c r="BP947" s="176"/>
      <c r="BQ947" s="176"/>
      <c r="BR947" s="176"/>
      <c r="BS947" s="176"/>
      <c r="BT947" s="176"/>
      <c r="BU947" s="176"/>
      <c r="BV947" s="176"/>
      <c r="BW947" s="176"/>
      <c r="BX947" s="176"/>
      <c r="BY947" s="176"/>
      <c r="BZ947" s="176"/>
      <c r="CA947" s="176"/>
      <c r="CB947" s="176"/>
      <c r="CC947" s="176"/>
      <c r="CD947" s="176"/>
      <c r="CE947" s="176"/>
      <c r="CF947" s="176"/>
      <c r="CG947" s="176"/>
      <c r="CH947" s="176"/>
      <c r="CI947" s="176"/>
      <c r="CJ947" s="176"/>
      <c r="CK947" s="176"/>
      <c r="CL947" s="176"/>
      <c r="CM947" s="176"/>
      <c r="CN947" s="176"/>
      <c r="CO947" s="176"/>
      <c r="CP947" s="176"/>
      <c r="CQ947" s="176"/>
      <c r="CR947" s="176"/>
      <c r="CS947" s="176"/>
      <c r="CT947" s="176"/>
      <c r="CU947" s="176"/>
      <c r="CV947" s="176"/>
      <c r="CW947" s="176"/>
    </row>
    <row r="948" spans="1:101" s="179" customFormat="1" ht="20.100000000000001" customHeight="1">
      <c r="A948" s="657">
        <f t="shared" si="218"/>
        <v>905</v>
      </c>
      <c r="B948" s="196" t="str">
        <f t="shared" si="213"/>
        <v>Swansea Bay UHB</v>
      </c>
      <c r="C948" s="89"/>
      <c r="D948" s="89"/>
      <c r="E948" s="89"/>
      <c r="F948" s="89"/>
      <c r="G948" s="89"/>
      <c r="H948" s="197">
        <f t="shared" si="214"/>
        <v>0</v>
      </c>
      <c r="I948" s="197"/>
      <c r="J948" s="89"/>
      <c r="K948" s="90"/>
      <c r="L948" s="90"/>
      <c r="M948" s="89"/>
      <c r="N948" s="89"/>
      <c r="O948" s="89"/>
      <c r="P948" s="89"/>
      <c r="Q948" s="89"/>
      <c r="R948" s="122"/>
      <c r="S948" s="122"/>
      <c r="T948" s="122"/>
      <c r="U948" s="123"/>
      <c r="V948" s="123"/>
      <c r="W948" s="123"/>
      <c r="X948" s="122"/>
      <c r="Y948" s="122"/>
      <c r="Z948" s="122"/>
      <c r="AA948" s="122"/>
      <c r="AB948" s="122"/>
      <c r="AC948" s="122"/>
      <c r="AD948" s="197">
        <f t="shared" si="207"/>
        <v>0</v>
      </c>
      <c r="AE948" s="196" t="str">
        <f t="shared" si="219"/>
        <v/>
      </c>
      <c r="AF948" s="196" t="str">
        <f t="shared" si="208"/>
        <v/>
      </c>
      <c r="AG948" s="196" t="str">
        <f t="shared" si="209"/>
        <v/>
      </c>
      <c r="AH948" s="196" t="str">
        <f t="shared" si="210"/>
        <v/>
      </c>
      <c r="AI948" s="196" t="str">
        <f t="shared" si="211"/>
        <v/>
      </c>
      <c r="AJ948" s="196" t="str">
        <f t="shared" si="212"/>
        <v/>
      </c>
      <c r="AK948" s="196" t="str">
        <f t="shared" si="215"/>
        <v/>
      </c>
      <c r="AL948" s="196" t="str">
        <f t="shared" si="216"/>
        <v/>
      </c>
      <c r="AM948" s="176"/>
      <c r="AN948" s="176">
        <f t="shared" si="217"/>
        <v>0</v>
      </c>
      <c r="AO948" s="176"/>
      <c r="AP948" s="176"/>
      <c r="AQ948" s="176"/>
      <c r="AR948" s="176"/>
      <c r="AS948" s="176"/>
      <c r="AT948" s="176"/>
      <c r="AU948" s="176"/>
      <c r="AV948" s="176"/>
      <c r="AW948" s="176"/>
      <c r="AX948" s="176"/>
      <c r="AY948" s="176"/>
      <c r="AZ948" s="176"/>
      <c r="BA948" s="176"/>
      <c r="BB948" s="176"/>
      <c r="BC948" s="176"/>
      <c r="BD948" s="176"/>
      <c r="BE948" s="176"/>
      <c r="BF948" s="176"/>
      <c r="BG948" s="176"/>
      <c r="BH948" s="176"/>
      <c r="BI948" s="176"/>
      <c r="BJ948" s="176"/>
      <c r="BK948" s="176"/>
      <c r="BL948" s="176"/>
      <c r="BM948" s="176"/>
      <c r="BN948" s="176"/>
      <c r="BO948" s="176"/>
      <c r="BP948" s="176"/>
      <c r="BQ948" s="176"/>
      <c r="BR948" s="176"/>
      <c r="BS948" s="176"/>
      <c r="BT948" s="176"/>
      <c r="BU948" s="176"/>
      <c r="BV948" s="176"/>
      <c r="BW948" s="176"/>
      <c r="BX948" s="176"/>
      <c r="BY948" s="176"/>
      <c r="BZ948" s="176"/>
      <c r="CA948" s="176"/>
      <c r="CB948" s="176"/>
      <c r="CC948" s="176"/>
      <c r="CD948" s="176"/>
      <c r="CE948" s="176"/>
      <c r="CF948" s="176"/>
      <c r="CG948" s="176"/>
      <c r="CH948" s="176"/>
      <c r="CI948" s="176"/>
      <c r="CJ948" s="176"/>
      <c r="CK948" s="176"/>
      <c r="CL948" s="176"/>
      <c r="CM948" s="176"/>
      <c r="CN948" s="176"/>
      <c r="CO948" s="176"/>
      <c r="CP948" s="176"/>
      <c r="CQ948" s="176"/>
      <c r="CR948" s="176"/>
      <c r="CS948" s="176"/>
      <c r="CT948" s="176"/>
      <c r="CU948" s="176"/>
      <c r="CV948" s="176"/>
      <c r="CW948" s="176"/>
    </row>
    <row r="949" spans="1:101" s="179" customFormat="1" ht="20.100000000000001" customHeight="1">
      <c r="A949" s="657">
        <f t="shared" si="218"/>
        <v>906</v>
      </c>
      <c r="B949" s="196" t="str">
        <f t="shared" si="213"/>
        <v>Swansea Bay UHB</v>
      </c>
      <c r="C949" s="89"/>
      <c r="D949" s="89"/>
      <c r="E949" s="89"/>
      <c r="F949" s="89"/>
      <c r="G949" s="89"/>
      <c r="H949" s="197">
        <f t="shared" si="214"/>
        <v>0</v>
      </c>
      <c r="I949" s="197"/>
      <c r="J949" s="89"/>
      <c r="K949" s="90"/>
      <c r="L949" s="90"/>
      <c r="M949" s="89"/>
      <c r="N949" s="89"/>
      <c r="O949" s="89"/>
      <c r="P949" s="89"/>
      <c r="Q949" s="89"/>
      <c r="R949" s="122"/>
      <c r="S949" s="122"/>
      <c r="T949" s="122"/>
      <c r="U949" s="123"/>
      <c r="V949" s="123"/>
      <c r="W949" s="123"/>
      <c r="X949" s="122"/>
      <c r="Y949" s="122"/>
      <c r="Z949" s="122"/>
      <c r="AA949" s="122"/>
      <c r="AB949" s="122"/>
      <c r="AC949" s="122"/>
      <c r="AD949" s="197">
        <f t="shared" si="207"/>
        <v>0</v>
      </c>
      <c r="AE949" s="196" t="str">
        <f t="shared" si="219"/>
        <v/>
      </c>
      <c r="AF949" s="196" t="str">
        <f t="shared" si="208"/>
        <v/>
      </c>
      <c r="AG949" s="196" t="str">
        <f t="shared" si="209"/>
        <v/>
      </c>
      <c r="AH949" s="196" t="str">
        <f t="shared" si="210"/>
        <v/>
      </c>
      <c r="AI949" s="196" t="str">
        <f t="shared" si="211"/>
        <v/>
      </c>
      <c r="AJ949" s="196" t="str">
        <f t="shared" si="212"/>
        <v/>
      </c>
      <c r="AK949" s="196" t="str">
        <f t="shared" si="215"/>
        <v/>
      </c>
      <c r="AL949" s="196" t="str">
        <f t="shared" si="216"/>
        <v/>
      </c>
      <c r="AM949" s="176"/>
      <c r="AN949" s="176">
        <f t="shared" si="217"/>
        <v>0</v>
      </c>
      <c r="AO949" s="176"/>
      <c r="AP949" s="176"/>
      <c r="AQ949" s="176"/>
      <c r="AR949" s="176"/>
      <c r="AS949" s="176"/>
      <c r="AT949" s="176"/>
      <c r="AU949" s="176"/>
      <c r="AV949" s="176"/>
      <c r="AW949" s="176"/>
      <c r="AX949" s="176"/>
      <c r="AY949" s="176"/>
      <c r="AZ949" s="176"/>
      <c r="BA949" s="176"/>
      <c r="BB949" s="176"/>
      <c r="BC949" s="176"/>
      <c r="BD949" s="176"/>
      <c r="BE949" s="176"/>
      <c r="BF949" s="176"/>
      <c r="BG949" s="176"/>
      <c r="BH949" s="176"/>
      <c r="BI949" s="176"/>
      <c r="BJ949" s="176"/>
      <c r="BK949" s="176"/>
      <c r="BL949" s="176"/>
      <c r="BM949" s="176"/>
      <c r="BN949" s="176"/>
      <c r="BO949" s="176"/>
      <c r="BP949" s="176"/>
      <c r="BQ949" s="176"/>
      <c r="BR949" s="176"/>
      <c r="BS949" s="176"/>
      <c r="BT949" s="176"/>
      <c r="BU949" s="176"/>
      <c r="BV949" s="176"/>
      <c r="BW949" s="176"/>
      <c r="BX949" s="176"/>
      <c r="BY949" s="176"/>
      <c r="BZ949" s="176"/>
      <c r="CA949" s="176"/>
      <c r="CB949" s="176"/>
      <c r="CC949" s="176"/>
      <c r="CD949" s="176"/>
      <c r="CE949" s="176"/>
      <c r="CF949" s="176"/>
      <c r="CG949" s="176"/>
      <c r="CH949" s="176"/>
      <c r="CI949" s="176"/>
      <c r="CJ949" s="176"/>
      <c r="CK949" s="176"/>
      <c r="CL949" s="176"/>
      <c r="CM949" s="176"/>
      <c r="CN949" s="176"/>
      <c r="CO949" s="176"/>
      <c r="CP949" s="176"/>
      <c r="CQ949" s="176"/>
      <c r="CR949" s="176"/>
      <c r="CS949" s="176"/>
      <c r="CT949" s="176"/>
      <c r="CU949" s="176"/>
      <c r="CV949" s="176"/>
      <c r="CW949" s="176"/>
    </row>
    <row r="950" spans="1:101" s="179" customFormat="1" ht="20.100000000000001" customHeight="1">
      <c r="A950" s="657">
        <f t="shared" si="218"/>
        <v>907</v>
      </c>
      <c r="B950" s="196" t="str">
        <f t="shared" si="213"/>
        <v>Swansea Bay UHB</v>
      </c>
      <c r="C950" s="89"/>
      <c r="D950" s="89"/>
      <c r="E950" s="89"/>
      <c r="F950" s="89"/>
      <c r="G950" s="89"/>
      <c r="H950" s="197">
        <f t="shared" si="214"/>
        <v>0</v>
      </c>
      <c r="I950" s="197"/>
      <c r="J950" s="89"/>
      <c r="K950" s="90"/>
      <c r="L950" s="90"/>
      <c r="M950" s="89"/>
      <c r="N950" s="89"/>
      <c r="O950" s="89"/>
      <c r="P950" s="89"/>
      <c r="Q950" s="89"/>
      <c r="R950" s="122"/>
      <c r="S950" s="122"/>
      <c r="T950" s="122"/>
      <c r="U950" s="123"/>
      <c r="V950" s="123"/>
      <c r="W950" s="123"/>
      <c r="X950" s="122"/>
      <c r="Y950" s="122"/>
      <c r="Z950" s="122"/>
      <c r="AA950" s="122"/>
      <c r="AB950" s="122"/>
      <c r="AC950" s="122"/>
      <c r="AD950" s="197">
        <f t="shared" si="207"/>
        <v>0</v>
      </c>
      <c r="AE950" s="196" t="str">
        <f t="shared" si="219"/>
        <v/>
      </c>
      <c r="AF950" s="196" t="str">
        <f t="shared" si="208"/>
        <v/>
      </c>
      <c r="AG950" s="196" t="str">
        <f t="shared" si="209"/>
        <v/>
      </c>
      <c r="AH950" s="196" t="str">
        <f t="shared" si="210"/>
        <v/>
      </c>
      <c r="AI950" s="196" t="str">
        <f t="shared" si="211"/>
        <v/>
      </c>
      <c r="AJ950" s="196" t="str">
        <f t="shared" si="212"/>
        <v/>
      </c>
      <c r="AK950" s="196" t="str">
        <f t="shared" si="215"/>
        <v/>
      </c>
      <c r="AL950" s="196" t="str">
        <f t="shared" si="216"/>
        <v/>
      </c>
      <c r="AM950" s="176"/>
      <c r="AN950" s="176">
        <f t="shared" si="217"/>
        <v>0</v>
      </c>
      <c r="AO950" s="176"/>
      <c r="AP950" s="176"/>
      <c r="AQ950" s="176"/>
      <c r="AR950" s="176"/>
      <c r="AS950" s="176"/>
      <c r="AT950" s="176"/>
      <c r="AU950" s="176"/>
      <c r="AV950" s="176"/>
      <c r="AW950" s="176"/>
      <c r="AX950" s="176"/>
      <c r="AY950" s="176"/>
      <c r="AZ950" s="176"/>
      <c r="BA950" s="176"/>
      <c r="BB950" s="176"/>
      <c r="BC950" s="176"/>
      <c r="BD950" s="176"/>
      <c r="BE950" s="176"/>
      <c r="BF950" s="176"/>
      <c r="BG950" s="176"/>
      <c r="BH950" s="176"/>
      <c r="BI950" s="176"/>
      <c r="BJ950" s="176"/>
      <c r="BK950" s="176"/>
      <c r="BL950" s="176"/>
      <c r="BM950" s="176"/>
      <c r="BN950" s="176"/>
      <c r="BO950" s="176"/>
      <c r="BP950" s="176"/>
      <c r="BQ950" s="176"/>
      <c r="BR950" s="176"/>
      <c r="BS950" s="176"/>
      <c r="BT950" s="176"/>
      <c r="BU950" s="176"/>
      <c r="BV950" s="176"/>
      <c r="BW950" s="176"/>
      <c r="BX950" s="176"/>
      <c r="BY950" s="176"/>
      <c r="BZ950" s="176"/>
      <c r="CA950" s="176"/>
      <c r="CB950" s="176"/>
      <c r="CC950" s="176"/>
      <c r="CD950" s="176"/>
      <c r="CE950" s="176"/>
      <c r="CF950" s="176"/>
      <c r="CG950" s="176"/>
      <c r="CH950" s="176"/>
      <c r="CI950" s="176"/>
      <c r="CJ950" s="176"/>
      <c r="CK950" s="176"/>
      <c r="CL950" s="176"/>
      <c r="CM950" s="176"/>
      <c r="CN950" s="176"/>
      <c r="CO950" s="176"/>
      <c r="CP950" s="176"/>
      <c r="CQ950" s="176"/>
      <c r="CR950" s="176"/>
      <c r="CS950" s="176"/>
      <c r="CT950" s="176"/>
      <c r="CU950" s="176"/>
      <c r="CV950" s="176"/>
      <c r="CW950" s="176"/>
    </row>
    <row r="951" spans="1:101" s="179" customFormat="1" ht="20.100000000000001" customHeight="1">
      <c r="A951" s="657">
        <f t="shared" si="218"/>
        <v>908</v>
      </c>
      <c r="B951" s="196" t="str">
        <f t="shared" si="213"/>
        <v>Swansea Bay UHB</v>
      </c>
      <c r="C951" s="89"/>
      <c r="D951" s="89"/>
      <c r="E951" s="89"/>
      <c r="F951" s="89"/>
      <c r="G951" s="89"/>
      <c r="H951" s="197">
        <f t="shared" si="214"/>
        <v>0</v>
      </c>
      <c r="I951" s="197"/>
      <c r="J951" s="89"/>
      <c r="K951" s="90"/>
      <c r="L951" s="90"/>
      <c r="M951" s="89"/>
      <c r="N951" s="89"/>
      <c r="O951" s="89"/>
      <c r="P951" s="89"/>
      <c r="Q951" s="89"/>
      <c r="R951" s="122"/>
      <c r="S951" s="122"/>
      <c r="T951" s="122"/>
      <c r="U951" s="123"/>
      <c r="V951" s="123"/>
      <c r="W951" s="123"/>
      <c r="X951" s="122"/>
      <c r="Y951" s="122"/>
      <c r="Z951" s="122"/>
      <c r="AA951" s="122"/>
      <c r="AB951" s="122"/>
      <c r="AC951" s="122"/>
      <c r="AD951" s="197">
        <f t="shared" si="207"/>
        <v>0</v>
      </c>
      <c r="AE951" s="196" t="str">
        <f t="shared" si="219"/>
        <v/>
      </c>
      <c r="AF951" s="196" t="str">
        <f t="shared" si="208"/>
        <v/>
      </c>
      <c r="AG951" s="196" t="str">
        <f t="shared" si="209"/>
        <v/>
      </c>
      <c r="AH951" s="196" t="str">
        <f t="shared" si="210"/>
        <v/>
      </c>
      <c r="AI951" s="196" t="str">
        <f t="shared" si="211"/>
        <v/>
      </c>
      <c r="AJ951" s="196" t="str">
        <f t="shared" si="212"/>
        <v/>
      </c>
      <c r="AK951" s="196" t="str">
        <f t="shared" si="215"/>
        <v/>
      </c>
      <c r="AL951" s="196" t="str">
        <f t="shared" si="216"/>
        <v/>
      </c>
      <c r="AM951" s="176"/>
      <c r="AN951" s="176">
        <f t="shared" si="217"/>
        <v>0</v>
      </c>
      <c r="AO951" s="176"/>
      <c r="AP951" s="176"/>
      <c r="AQ951" s="176"/>
      <c r="AR951" s="176"/>
      <c r="AS951" s="176"/>
      <c r="AT951" s="176"/>
      <c r="AU951" s="176"/>
      <c r="AV951" s="176"/>
      <c r="AW951" s="176"/>
      <c r="AX951" s="176"/>
      <c r="AY951" s="176"/>
      <c r="AZ951" s="176"/>
      <c r="BA951" s="176"/>
      <c r="BB951" s="176"/>
      <c r="BC951" s="176"/>
      <c r="BD951" s="176"/>
      <c r="BE951" s="176"/>
      <c r="BF951" s="176"/>
      <c r="BG951" s="176"/>
      <c r="BH951" s="176"/>
      <c r="BI951" s="176"/>
      <c r="BJ951" s="176"/>
      <c r="BK951" s="176"/>
      <c r="BL951" s="176"/>
      <c r="BM951" s="176"/>
      <c r="BN951" s="176"/>
      <c r="BO951" s="176"/>
      <c r="BP951" s="176"/>
      <c r="BQ951" s="176"/>
      <c r="BR951" s="176"/>
      <c r="BS951" s="176"/>
      <c r="BT951" s="176"/>
      <c r="BU951" s="176"/>
      <c r="BV951" s="176"/>
      <c r="BW951" s="176"/>
      <c r="BX951" s="176"/>
      <c r="BY951" s="176"/>
      <c r="BZ951" s="176"/>
      <c r="CA951" s="176"/>
      <c r="CB951" s="176"/>
      <c r="CC951" s="176"/>
      <c r="CD951" s="176"/>
      <c r="CE951" s="176"/>
      <c r="CF951" s="176"/>
      <c r="CG951" s="176"/>
      <c r="CH951" s="176"/>
      <c r="CI951" s="176"/>
      <c r="CJ951" s="176"/>
      <c r="CK951" s="176"/>
      <c r="CL951" s="176"/>
      <c r="CM951" s="176"/>
      <c r="CN951" s="176"/>
      <c r="CO951" s="176"/>
      <c r="CP951" s="176"/>
      <c r="CQ951" s="176"/>
      <c r="CR951" s="176"/>
      <c r="CS951" s="176"/>
      <c r="CT951" s="176"/>
      <c r="CU951" s="176"/>
      <c r="CV951" s="176"/>
      <c r="CW951" s="176"/>
    </row>
    <row r="952" spans="1:101" s="179" customFormat="1" ht="20.100000000000001" customHeight="1">
      <c r="A952" s="657">
        <f t="shared" si="218"/>
        <v>909</v>
      </c>
      <c r="B952" s="196" t="str">
        <f t="shared" si="213"/>
        <v>Swansea Bay UHB</v>
      </c>
      <c r="C952" s="89"/>
      <c r="D952" s="89"/>
      <c r="E952" s="89"/>
      <c r="F952" s="89"/>
      <c r="G952" s="89"/>
      <c r="H952" s="197">
        <f t="shared" si="214"/>
        <v>0</v>
      </c>
      <c r="I952" s="197"/>
      <c r="J952" s="89"/>
      <c r="K952" s="90"/>
      <c r="L952" s="90"/>
      <c r="M952" s="89"/>
      <c r="N952" s="89"/>
      <c r="O952" s="89"/>
      <c r="P952" s="89"/>
      <c r="Q952" s="89"/>
      <c r="R952" s="122"/>
      <c r="S952" s="122"/>
      <c r="T952" s="122"/>
      <c r="U952" s="123"/>
      <c r="V952" s="123"/>
      <c r="W952" s="123"/>
      <c r="X952" s="122"/>
      <c r="Y952" s="122"/>
      <c r="Z952" s="122"/>
      <c r="AA952" s="122"/>
      <c r="AB952" s="122"/>
      <c r="AC952" s="122"/>
      <c r="AD952" s="197">
        <f t="shared" si="207"/>
        <v>0</v>
      </c>
      <c r="AE952" s="196" t="str">
        <f t="shared" si="219"/>
        <v/>
      </c>
      <c r="AF952" s="196" t="str">
        <f t="shared" si="208"/>
        <v/>
      </c>
      <c r="AG952" s="196" t="str">
        <f t="shared" si="209"/>
        <v/>
      </c>
      <c r="AH952" s="196" t="str">
        <f t="shared" si="210"/>
        <v/>
      </c>
      <c r="AI952" s="196" t="str">
        <f t="shared" si="211"/>
        <v/>
      </c>
      <c r="AJ952" s="196" t="str">
        <f t="shared" si="212"/>
        <v/>
      </c>
      <c r="AK952" s="196" t="str">
        <f t="shared" si="215"/>
        <v/>
      </c>
      <c r="AL952" s="196" t="str">
        <f t="shared" si="216"/>
        <v/>
      </c>
      <c r="AM952" s="176"/>
      <c r="AN952" s="176">
        <f t="shared" si="217"/>
        <v>0</v>
      </c>
      <c r="AO952" s="176"/>
      <c r="AP952" s="176"/>
      <c r="AQ952" s="176"/>
      <c r="AR952" s="176"/>
      <c r="AS952" s="176"/>
      <c r="AT952" s="176"/>
      <c r="AU952" s="176"/>
      <c r="AV952" s="176"/>
      <c r="AW952" s="176"/>
      <c r="AX952" s="176"/>
      <c r="AY952" s="176"/>
      <c r="AZ952" s="176"/>
      <c r="BA952" s="176"/>
      <c r="BB952" s="176"/>
      <c r="BC952" s="176"/>
      <c r="BD952" s="176"/>
      <c r="BE952" s="176"/>
      <c r="BF952" s="176"/>
      <c r="BG952" s="176"/>
      <c r="BH952" s="176"/>
      <c r="BI952" s="176"/>
      <c r="BJ952" s="176"/>
      <c r="BK952" s="176"/>
      <c r="BL952" s="176"/>
      <c r="BM952" s="176"/>
      <c r="BN952" s="176"/>
      <c r="BO952" s="176"/>
      <c r="BP952" s="176"/>
      <c r="BQ952" s="176"/>
      <c r="BR952" s="176"/>
      <c r="BS952" s="176"/>
      <c r="BT952" s="176"/>
      <c r="BU952" s="176"/>
      <c r="BV952" s="176"/>
      <c r="BW952" s="176"/>
      <c r="BX952" s="176"/>
      <c r="BY952" s="176"/>
      <c r="BZ952" s="176"/>
      <c r="CA952" s="176"/>
      <c r="CB952" s="176"/>
      <c r="CC952" s="176"/>
      <c r="CD952" s="176"/>
      <c r="CE952" s="176"/>
      <c r="CF952" s="176"/>
      <c r="CG952" s="176"/>
      <c r="CH952" s="176"/>
      <c r="CI952" s="176"/>
      <c r="CJ952" s="176"/>
      <c r="CK952" s="176"/>
      <c r="CL952" s="176"/>
      <c r="CM952" s="176"/>
      <c r="CN952" s="176"/>
      <c r="CO952" s="176"/>
      <c r="CP952" s="176"/>
      <c r="CQ952" s="176"/>
      <c r="CR952" s="176"/>
      <c r="CS952" s="176"/>
      <c r="CT952" s="176"/>
      <c r="CU952" s="176"/>
      <c r="CV952" s="176"/>
      <c r="CW952" s="176"/>
    </row>
    <row r="953" spans="1:101" s="179" customFormat="1" ht="20.100000000000001" customHeight="1">
      <c r="A953" s="657">
        <f t="shared" si="218"/>
        <v>910</v>
      </c>
      <c r="B953" s="196" t="str">
        <f t="shared" si="213"/>
        <v>Swansea Bay UHB</v>
      </c>
      <c r="C953" s="89"/>
      <c r="D953" s="89"/>
      <c r="E953" s="89"/>
      <c r="F953" s="89"/>
      <c r="G953" s="89"/>
      <c r="H953" s="197">
        <f t="shared" si="214"/>
        <v>0</v>
      </c>
      <c r="I953" s="197"/>
      <c r="J953" s="89"/>
      <c r="K953" s="90"/>
      <c r="L953" s="90"/>
      <c r="M953" s="89"/>
      <c r="N953" s="89"/>
      <c r="O953" s="89"/>
      <c r="P953" s="89"/>
      <c r="Q953" s="89"/>
      <c r="R953" s="122"/>
      <c r="S953" s="122"/>
      <c r="T953" s="122"/>
      <c r="U953" s="123"/>
      <c r="V953" s="123"/>
      <c r="W953" s="123"/>
      <c r="X953" s="122"/>
      <c r="Y953" s="122"/>
      <c r="Z953" s="122"/>
      <c r="AA953" s="122"/>
      <c r="AB953" s="122"/>
      <c r="AC953" s="122"/>
      <c r="AD953" s="197">
        <f t="shared" si="207"/>
        <v>0</v>
      </c>
      <c r="AE953" s="196" t="str">
        <f t="shared" si="219"/>
        <v/>
      </c>
      <c r="AF953" s="196" t="str">
        <f t="shared" si="208"/>
        <v/>
      </c>
      <c r="AG953" s="196" t="str">
        <f t="shared" si="209"/>
        <v/>
      </c>
      <c r="AH953" s="196" t="str">
        <f t="shared" si="210"/>
        <v/>
      </c>
      <c r="AI953" s="196" t="str">
        <f t="shared" si="211"/>
        <v/>
      </c>
      <c r="AJ953" s="196" t="str">
        <f t="shared" si="212"/>
        <v/>
      </c>
      <c r="AK953" s="196" t="str">
        <f t="shared" si="215"/>
        <v/>
      </c>
      <c r="AL953" s="196" t="str">
        <f t="shared" si="216"/>
        <v/>
      </c>
      <c r="AM953" s="176"/>
      <c r="AN953" s="176">
        <f t="shared" si="217"/>
        <v>0</v>
      </c>
      <c r="AO953" s="176"/>
      <c r="AP953" s="176"/>
      <c r="AQ953" s="176"/>
      <c r="AR953" s="176"/>
      <c r="AS953" s="176"/>
      <c r="AT953" s="176"/>
      <c r="AU953" s="176"/>
      <c r="AV953" s="176"/>
      <c r="AW953" s="176"/>
      <c r="AX953" s="176"/>
      <c r="AY953" s="176"/>
      <c r="AZ953" s="176"/>
      <c r="BA953" s="176"/>
      <c r="BB953" s="176"/>
      <c r="BC953" s="176"/>
      <c r="BD953" s="176"/>
      <c r="BE953" s="176"/>
      <c r="BF953" s="176"/>
      <c r="BG953" s="176"/>
      <c r="BH953" s="176"/>
      <c r="BI953" s="176"/>
      <c r="BJ953" s="176"/>
      <c r="BK953" s="176"/>
      <c r="BL953" s="176"/>
      <c r="BM953" s="176"/>
      <c r="BN953" s="176"/>
      <c r="BO953" s="176"/>
      <c r="BP953" s="176"/>
      <c r="BQ953" s="176"/>
      <c r="BR953" s="176"/>
      <c r="BS953" s="176"/>
      <c r="BT953" s="176"/>
      <c r="BU953" s="176"/>
      <c r="BV953" s="176"/>
      <c r="BW953" s="176"/>
      <c r="BX953" s="176"/>
      <c r="BY953" s="176"/>
      <c r="BZ953" s="176"/>
      <c r="CA953" s="176"/>
      <c r="CB953" s="176"/>
      <c r="CC953" s="176"/>
      <c r="CD953" s="176"/>
      <c r="CE953" s="176"/>
      <c r="CF953" s="176"/>
      <c r="CG953" s="176"/>
      <c r="CH953" s="176"/>
      <c r="CI953" s="176"/>
      <c r="CJ953" s="176"/>
      <c r="CK953" s="176"/>
      <c r="CL953" s="176"/>
      <c r="CM953" s="176"/>
      <c r="CN953" s="176"/>
      <c r="CO953" s="176"/>
      <c r="CP953" s="176"/>
      <c r="CQ953" s="176"/>
      <c r="CR953" s="176"/>
      <c r="CS953" s="176"/>
      <c r="CT953" s="176"/>
      <c r="CU953" s="176"/>
      <c r="CV953" s="176"/>
      <c r="CW953" s="176"/>
    </row>
    <row r="954" spans="1:101" s="179" customFormat="1" ht="20.100000000000001" customHeight="1">
      <c r="A954" s="657">
        <f t="shared" si="218"/>
        <v>911</v>
      </c>
      <c r="B954" s="196" t="str">
        <f t="shared" si="213"/>
        <v>Swansea Bay UHB</v>
      </c>
      <c r="C954" s="89"/>
      <c r="D954" s="89"/>
      <c r="E954" s="89"/>
      <c r="F954" s="89"/>
      <c r="G954" s="89"/>
      <c r="H954" s="197">
        <f t="shared" si="214"/>
        <v>0</v>
      </c>
      <c r="I954" s="197"/>
      <c r="J954" s="89"/>
      <c r="K954" s="90"/>
      <c r="L954" s="90"/>
      <c r="M954" s="89"/>
      <c r="N954" s="89"/>
      <c r="O954" s="89"/>
      <c r="P954" s="89"/>
      <c r="Q954" s="89"/>
      <c r="R954" s="122"/>
      <c r="S954" s="122"/>
      <c r="T954" s="122"/>
      <c r="U954" s="123"/>
      <c r="V954" s="123"/>
      <c r="W954" s="123"/>
      <c r="X954" s="122"/>
      <c r="Y954" s="122"/>
      <c r="Z954" s="122"/>
      <c r="AA954" s="122"/>
      <c r="AB954" s="122"/>
      <c r="AC954" s="122"/>
      <c r="AD954" s="197">
        <f t="shared" si="207"/>
        <v>0</v>
      </c>
      <c r="AE954" s="196" t="str">
        <f t="shared" si="219"/>
        <v/>
      </c>
      <c r="AF954" s="196" t="str">
        <f t="shared" si="208"/>
        <v/>
      </c>
      <c r="AG954" s="196" t="str">
        <f t="shared" si="209"/>
        <v/>
      </c>
      <c r="AH954" s="196" t="str">
        <f t="shared" si="210"/>
        <v/>
      </c>
      <c r="AI954" s="196" t="str">
        <f t="shared" si="211"/>
        <v/>
      </c>
      <c r="AJ954" s="196" t="str">
        <f t="shared" si="212"/>
        <v/>
      </c>
      <c r="AK954" s="196" t="str">
        <f t="shared" si="215"/>
        <v/>
      </c>
      <c r="AL954" s="196" t="str">
        <f t="shared" si="216"/>
        <v/>
      </c>
      <c r="AM954" s="176"/>
      <c r="AN954" s="176">
        <f t="shared" si="217"/>
        <v>0</v>
      </c>
      <c r="AO954" s="176"/>
      <c r="AP954" s="176"/>
      <c r="AQ954" s="176"/>
      <c r="AR954" s="176"/>
      <c r="AS954" s="176"/>
      <c r="AT954" s="176"/>
      <c r="AU954" s="176"/>
      <c r="AV954" s="176"/>
      <c r="AW954" s="176"/>
      <c r="AX954" s="176"/>
      <c r="AY954" s="176"/>
      <c r="AZ954" s="176"/>
      <c r="BA954" s="176"/>
      <c r="BB954" s="176"/>
      <c r="BC954" s="176"/>
      <c r="BD954" s="176"/>
      <c r="BE954" s="176"/>
      <c r="BF954" s="176"/>
      <c r="BG954" s="176"/>
      <c r="BH954" s="176"/>
      <c r="BI954" s="176"/>
      <c r="BJ954" s="176"/>
      <c r="BK954" s="176"/>
      <c r="BL954" s="176"/>
      <c r="BM954" s="176"/>
      <c r="BN954" s="176"/>
      <c r="BO954" s="176"/>
      <c r="BP954" s="176"/>
      <c r="BQ954" s="176"/>
      <c r="BR954" s="176"/>
      <c r="BS954" s="176"/>
      <c r="BT954" s="176"/>
      <c r="BU954" s="176"/>
      <c r="BV954" s="176"/>
      <c r="BW954" s="176"/>
      <c r="BX954" s="176"/>
      <c r="BY954" s="176"/>
      <c r="BZ954" s="176"/>
      <c r="CA954" s="176"/>
      <c r="CB954" s="176"/>
      <c r="CC954" s="176"/>
      <c r="CD954" s="176"/>
      <c r="CE954" s="176"/>
      <c r="CF954" s="176"/>
      <c r="CG954" s="176"/>
      <c r="CH954" s="176"/>
      <c r="CI954" s="176"/>
      <c r="CJ954" s="176"/>
      <c r="CK954" s="176"/>
      <c r="CL954" s="176"/>
      <c r="CM954" s="176"/>
      <c r="CN954" s="176"/>
      <c r="CO954" s="176"/>
      <c r="CP954" s="176"/>
      <c r="CQ954" s="176"/>
      <c r="CR954" s="176"/>
      <c r="CS954" s="176"/>
      <c r="CT954" s="176"/>
      <c r="CU954" s="176"/>
      <c r="CV954" s="176"/>
      <c r="CW954" s="176"/>
    </row>
    <row r="955" spans="1:101" s="179" customFormat="1" ht="20.100000000000001" customHeight="1">
      <c r="A955" s="657">
        <f t="shared" si="218"/>
        <v>912</v>
      </c>
      <c r="B955" s="196" t="str">
        <f t="shared" si="213"/>
        <v>Swansea Bay UHB</v>
      </c>
      <c r="C955" s="89"/>
      <c r="D955" s="89"/>
      <c r="E955" s="89"/>
      <c r="F955" s="89"/>
      <c r="G955" s="89"/>
      <c r="H955" s="197">
        <f t="shared" si="214"/>
        <v>0</v>
      </c>
      <c r="I955" s="197"/>
      <c r="J955" s="89"/>
      <c r="K955" s="90"/>
      <c r="L955" s="90"/>
      <c r="M955" s="89"/>
      <c r="N955" s="89"/>
      <c r="O955" s="89"/>
      <c r="P955" s="89"/>
      <c r="Q955" s="89"/>
      <c r="R955" s="122"/>
      <c r="S955" s="122"/>
      <c r="T955" s="122"/>
      <c r="U955" s="123"/>
      <c r="V955" s="123"/>
      <c r="W955" s="123"/>
      <c r="X955" s="122"/>
      <c r="Y955" s="122"/>
      <c r="Z955" s="122"/>
      <c r="AA955" s="122"/>
      <c r="AB955" s="122"/>
      <c r="AC955" s="122"/>
      <c r="AD955" s="197">
        <f t="shared" si="207"/>
        <v>0</v>
      </c>
      <c r="AE955" s="196" t="str">
        <f t="shared" si="219"/>
        <v/>
      </c>
      <c r="AF955" s="196" t="str">
        <f t="shared" si="208"/>
        <v/>
      </c>
      <c r="AG955" s="196" t="str">
        <f t="shared" si="209"/>
        <v/>
      </c>
      <c r="AH955" s="196" t="str">
        <f t="shared" si="210"/>
        <v/>
      </c>
      <c r="AI955" s="196" t="str">
        <f t="shared" si="211"/>
        <v/>
      </c>
      <c r="AJ955" s="196" t="str">
        <f t="shared" si="212"/>
        <v/>
      </c>
      <c r="AK955" s="196" t="str">
        <f t="shared" si="215"/>
        <v/>
      </c>
      <c r="AL955" s="196" t="str">
        <f t="shared" si="216"/>
        <v/>
      </c>
      <c r="AM955" s="176"/>
      <c r="AN955" s="176">
        <f t="shared" si="217"/>
        <v>0</v>
      </c>
      <c r="AO955" s="176"/>
      <c r="AP955" s="176"/>
      <c r="AQ955" s="176"/>
      <c r="AR955" s="176"/>
      <c r="AS955" s="176"/>
      <c r="AT955" s="176"/>
      <c r="AU955" s="176"/>
      <c r="AV955" s="176"/>
      <c r="AW955" s="176"/>
      <c r="AX955" s="176"/>
      <c r="AY955" s="176"/>
      <c r="AZ955" s="176"/>
      <c r="BA955" s="176"/>
      <c r="BB955" s="176"/>
      <c r="BC955" s="176"/>
      <c r="BD955" s="176"/>
      <c r="BE955" s="176"/>
      <c r="BF955" s="176"/>
      <c r="BG955" s="176"/>
      <c r="BH955" s="176"/>
      <c r="BI955" s="176"/>
      <c r="BJ955" s="176"/>
      <c r="BK955" s="176"/>
      <c r="BL955" s="176"/>
      <c r="BM955" s="176"/>
      <c r="BN955" s="176"/>
      <c r="BO955" s="176"/>
      <c r="BP955" s="176"/>
      <c r="BQ955" s="176"/>
      <c r="BR955" s="176"/>
      <c r="BS955" s="176"/>
      <c r="BT955" s="176"/>
      <c r="BU955" s="176"/>
      <c r="BV955" s="176"/>
      <c r="BW955" s="176"/>
      <c r="BX955" s="176"/>
      <c r="BY955" s="176"/>
      <c r="BZ955" s="176"/>
      <c r="CA955" s="176"/>
      <c r="CB955" s="176"/>
      <c r="CC955" s="176"/>
      <c r="CD955" s="176"/>
      <c r="CE955" s="176"/>
      <c r="CF955" s="176"/>
      <c r="CG955" s="176"/>
      <c r="CH955" s="176"/>
      <c r="CI955" s="176"/>
      <c r="CJ955" s="176"/>
      <c r="CK955" s="176"/>
      <c r="CL955" s="176"/>
      <c r="CM955" s="176"/>
      <c r="CN955" s="176"/>
      <c r="CO955" s="176"/>
      <c r="CP955" s="176"/>
      <c r="CQ955" s="176"/>
      <c r="CR955" s="176"/>
      <c r="CS955" s="176"/>
      <c r="CT955" s="176"/>
      <c r="CU955" s="176"/>
      <c r="CV955" s="176"/>
      <c r="CW955" s="176"/>
    </row>
    <row r="956" spans="1:101" s="179" customFormat="1" ht="20.100000000000001" customHeight="1">
      <c r="A956" s="657">
        <f t="shared" si="218"/>
        <v>913</v>
      </c>
      <c r="B956" s="196" t="str">
        <f t="shared" si="213"/>
        <v>Swansea Bay UHB</v>
      </c>
      <c r="C956" s="89"/>
      <c r="D956" s="89"/>
      <c r="E956" s="89"/>
      <c r="F956" s="89"/>
      <c r="G956" s="89"/>
      <c r="H956" s="197">
        <f t="shared" si="214"/>
        <v>0</v>
      </c>
      <c r="I956" s="197"/>
      <c r="J956" s="89"/>
      <c r="K956" s="90"/>
      <c r="L956" s="90"/>
      <c r="M956" s="89"/>
      <c r="N956" s="89"/>
      <c r="O956" s="89"/>
      <c r="P956" s="89"/>
      <c r="Q956" s="89"/>
      <c r="R956" s="122"/>
      <c r="S956" s="122"/>
      <c r="T956" s="122"/>
      <c r="U956" s="123"/>
      <c r="V956" s="123"/>
      <c r="W956" s="123"/>
      <c r="X956" s="122"/>
      <c r="Y956" s="122"/>
      <c r="Z956" s="122"/>
      <c r="AA956" s="122"/>
      <c r="AB956" s="122"/>
      <c r="AC956" s="122"/>
      <c r="AD956" s="197">
        <f t="shared" si="207"/>
        <v>0</v>
      </c>
      <c r="AE956" s="196" t="str">
        <f t="shared" si="219"/>
        <v/>
      </c>
      <c r="AF956" s="196" t="str">
        <f t="shared" si="208"/>
        <v/>
      </c>
      <c r="AG956" s="196" t="str">
        <f t="shared" si="209"/>
        <v/>
      </c>
      <c r="AH956" s="196" t="str">
        <f t="shared" si="210"/>
        <v/>
      </c>
      <c r="AI956" s="196" t="str">
        <f t="shared" si="211"/>
        <v/>
      </c>
      <c r="AJ956" s="196" t="str">
        <f t="shared" si="212"/>
        <v/>
      </c>
      <c r="AK956" s="196" t="str">
        <f t="shared" si="215"/>
        <v/>
      </c>
      <c r="AL956" s="196" t="str">
        <f t="shared" si="216"/>
        <v/>
      </c>
      <c r="AM956" s="176"/>
      <c r="AN956" s="176">
        <f t="shared" si="217"/>
        <v>0</v>
      </c>
      <c r="AO956" s="176"/>
      <c r="AP956" s="176"/>
      <c r="AQ956" s="176"/>
      <c r="AR956" s="176"/>
      <c r="AS956" s="176"/>
      <c r="AT956" s="176"/>
      <c r="AU956" s="176"/>
      <c r="AV956" s="176"/>
      <c r="AW956" s="176"/>
      <c r="AX956" s="176"/>
      <c r="AY956" s="176"/>
      <c r="AZ956" s="176"/>
      <c r="BA956" s="176"/>
      <c r="BB956" s="176"/>
      <c r="BC956" s="176"/>
      <c r="BD956" s="176"/>
      <c r="BE956" s="176"/>
      <c r="BF956" s="176"/>
      <c r="BG956" s="176"/>
      <c r="BH956" s="176"/>
      <c r="BI956" s="176"/>
      <c r="BJ956" s="176"/>
      <c r="BK956" s="176"/>
      <c r="BL956" s="176"/>
      <c r="BM956" s="176"/>
      <c r="BN956" s="176"/>
      <c r="BO956" s="176"/>
      <c r="BP956" s="176"/>
      <c r="BQ956" s="176"/>
      <c r="BR956" s="176"/>
      <c r="BS956" s="176"/>
      <c r="BT956" s="176"/>
      <c r="BU956" s="176"/>
      <c r="BV956" s="176"/>
      <c r="BW956" s="176"/>
      <c r="BX956" s="176"/>
      <c r="BY956" s="176"/>
      <c r="BZ956" s="176"/>
      <c r="CA956" s="176"/>
      <c r="CB956" s="176"/>
      <c r="CC956" s="176"/>
      <c r="CD956" s="176"/>
      <c r="CE956" s="176"/>
      <c r="CF956" s="176"/>
      <c r="CG956" s="176"/>
      <c r="CH956" s="176"/>
      <c r="CI956" s="176"/>
      <c r="CJ956" s="176"/>
      <c r="CK956" s="176"/>
      <c r="CL956" s="176"/>
      <c r="CM956" s="176"/>
      <c r="CN956" s="176"/>
      <c r="CO956" s="176"/>
      <c r="CP956" s="176"/>
      <c r="CQ956" s="176"/>
      <c r="CR956" s="176"/>
      <c r="CS956" s="176"/>
      <c r="CT956" s="176"/>
      <c r="CU956" s="176"/>
      <c r="CV956" s="176"/>
      <c r="CW956" s="176"/>
    </row>
    <row r="957" spans="1:101" s="179" customFormat="1" ht="20.100000000000001" customHeight="1">
      <c r="A957" s="657">
        <f t="shared" si="218"/>
        <v>914</v>
      </c>
      <c r="B957" s="196" t="str">
        <f t="shared" si="213"/>
        <v>Swansea Bay UHB</v>
      </c>
      <c r="C957" s="89"/>
      <c r="D957" s="89"/>
      <c r="E957" s="89"/>
      <c r="F957" s="89"/>
      <c r="G957" s="89"/>
      <c r="H957" s="197">
        <f t="shared" si="214"/>
        <v>0</v>
      </c>
      <c r="I957" s="197"/>
      <c r="J957" s="89"/>
      <c r="K957" s="90"/>
      <c r="L957" s="90"/>
      <c r="M957" s="89"/>
      <c r="N957" s="89"/>
      <c r="O957" s="89"/>
      <c r="P957" s="89"/>
      <c r="Q957" s="89"/>
      <c r="R957" s="122"/>
      <c r="S957" s="122"/>
      <c r="T957" s="122"/>
      <c r="U957" s="123"/>
      <c r="V957" s="123"/>
      <c r="W957" s="123"/>
      <c r="X957" s="122"/>
      <c r="Y957" s="122"/>
      <c r="Z957" s="122"/>
      <c r="AA957" s="122"/>
      <c r="AB957" s="122"/>
      <c r="AC957" s="122"/>
      <c r="AD957" s="197">
        <f t="shared" si="207"/>
        <v>0</v>
      </c>
      <c r="AE957" s="196" t="str">
        <f t="shared" si="219"/>
        <v/>
      </c>
      <c r="AF957" s="196" t="str">
        <f t="shared" si="208"/>
        <v/>
      </c>
      <c r="AG957" s="196" t="str">
        <f t="shared" si="209"/>
        <v/>
      </c>
      <c r="AH957" s="196" t="str">
        <f t="shared" si="210"/>
        <v/>
      </c>
      <c r="AI957" s="196" t="str">
        <f t="shared" si="211"/>
        <v/>
      </c>
      <c r="AJ957" s="196" t="str">
        <f t="shared" si="212"/>
        <v/>
      </c>
      <c r="AK957" s="196" t="str">
        <f t="shared" si="215"/>
        <v/>
      </c>
      <c r="AL957" s="196" t="str">
        <f t="shared" si="216"/>
        <v/>
      </c>
      <c r="AM957" s="176"/>
      <c r="AN957" s="176">
        <f t="shared" si="217"/>
        <v>0</v>
      </c>
      <c r="AO957" s="176"/>
      <c r="AP957" s="176"/>
      <c r="AQ957" s="176"/>
      <c r="AR957" s="176"/>
      <c r="AS957" s="176"/>
      <c r="AT957" s="176"/>
      <c r="AU957" s="176"/>
      <c r="AV957" s="176"/>
      <c r="AW957" s="176"/>
      <c r="AX957" s="176"/>
      <c r="AY957" s="176"/>
      <c r="AZ957" s="176"/>
      <c r="BA957" s="176"/>
      <c r="BB957" s="176"/>
      <c r="BC957" s="176"/>
      <c r="BD957" s="176"/>
      <c r="BE957" s="176"/>
      <c r="BF957" s="176"/>
      <c r="BG957" s="176"/>
      <c r="BH957" s="176"/>
      <c r="BI957" s="176"/>
      <c r="BJ957" s="176"/>
      <c r="BK957" s="176"/>
      <c r="BL957" s="176"/>
      <c r="BM957" s="176"/>
      <c r="BN957" s="176"/>
      <c r="BO957" s="176"/>
      <c r="BP957" s="176"/>
      <c r="BQ957" s="176"/>
      <c r="BR957" s="176"/>
      <c r="BS957" s="176"/>
      <c r="BT957" s="176"/>
      <c r="BU957" s="176"/>
      <c r="BV957" s="176"/>
      <c r="BW957" s="176"/>
      <c r="BX957" s="176"/>
      <c r="BY957" s="176"/>
      <c r="BZ957" s="176"/>
      <c r="CA957" s="176"/>
      <c r="CB957" s="176"/>
      <c r="CC957" s="176"/>
      <c r="CD957" s="176"/>
      <c r="CE957" s="176"/>
      <c r="CF957" s="176"/>
      <c r="CG957" s="176"/>
      <c r="CH957" s="176"/>
      <c r="CI957" s="176"/>
      <c r="CJ957" s="176"/>
      <c r="CK957" s="176"/>
      <c r="CL957" s="176"/>
      <c r="CM957" s="176"/>
      <c r="CN957" s="176"/>
      <c r="CO957" s="176"/>
      <c r="CP957" s="176"/>
      <c r="CQ957" s="176"/>
      <c r="CR957" s="176"/>
      <c r="CS957" s="176"/>
      <c r="CT957" s="176"/>
      <c r="CU957" s="176"/>
      <c r="CV957" s="176"/>
      <c r="CW957" s="176"/>
    </row>
    <row r="958" spans="1:101" s="179" customFormat="1" ht="20.100000000000001" customHeight="1">
      <c r="A958" s="657">
        <f t="shared" si="218"/>
        <v>915</v>
      </c>
      <c r="B958" s="196" t="str">
        <f t="shared" si="213"/>
        <v>Swansea Bay UHB</v>
      </c>
      <c r="C958" s="89"/>
      <c r="D958" s="89"/>
      <c r="E958" s="89"/>
      <c r="F958" s="89"/>
      <c r="G958" s="89"/>
      <c r="H958" s="197">
        <f t="shared" si="214"/>
        <v>0</v>
      </c>
      <c r="I958" s="197"/>
      <c r="J958" s="89"/>
      <c r="K958" s="90"/>
      <c r="L958" s="90"/>
      <c r="M958" s="89"/>
      <c r="N958" s="89"/>
      <c r="O958" s="89"/>
      <c r="P958" s="89"/>
      <c r="Q958" s="89"/>
      <c r="R958" s="122"/>
      <c r="S958" s="122"/>
      <c r="T958" s="122"/>
      <c r="U958" s="123"/>
      <c r="V958" s="123"/>
      <c r="W958" s="123"/>
      <c r="X958" s="122"/>
      <c r="Y958" s="122"/>
      <c r="Z958" s="122"/>
      <c r="AA958" s="122"/>
      <c r="AB958" s="122"/>
      <c r="AC958" s="122"/>
      <c r="AD958" s="197">
        <f t="shared" si="207"/>
        <v>0</v>
      </c>
      <c r="AE958" s="196" t="str">
        <f t="shared" si="219"/>
        <v/>
      </c>
      <c r="AF958" s="196" t="str">
        <f t="shared" si="208"/>
        <v/>
      </c>
      <c r="AG958" s="196" t="str">
        <f t="shared" si="209"/>
        <v/>
      </c>
      <c r="AH958" s="196" t="str">
        <f t="shared" si="210"/>
        <v/>
      </c>
      <c r="AI958" s="196" t="str">
        <f t="shared" si="211"/>
        <v/>
      </c>
      <c r="AJ958" s="196" t="str">
        <f t="shared" si="212"/>
        <v/>
      </c>
      <c r="AK958" s="196" t="str">
        <f t="shared" si="215"/>
        <v/>
      </c>
      <c r="AL958" s="196" t="str">
        <f t="shared" si="216"/>
        <v/>
      </c>
      <c r="AM958" s="176"/>
      <c r="AN958" s="176">
        <f t="shared" si="217"/>
        <v>0</v>
      </c>
      <c r="AO958" s="176"/>
      <c r="AP958" s="176"/>
      <c r="AQ958" s="176"/>
      <c r="AR958" s="176"/>
      <c r="AS958" s="176"/>
      <c r="AT958" s="176"/>
      <c r="AU958" s="176"/>
      <c r="AV958" s="176"/>
      <c r="AW958" s="176"/>
      <c r="AX958" s="176"/>
      <c r="AY958" s="176"/>
      <c r="AZ958" s="176"/>
      <c r="BA958" s="176"/>
      <c r="BB958" s="176"/>
      <c r="BC958" s="176"/>
      <c r="BD958" s="176"/>
      <c r="BE958" s="176"/>
      <c r="BF958" s="176"/>
      <c r="BG958" s="176"/>
      <c r="BH958" s="176"/>
      <c r="BI958" s="176"/>
      <c r="BJ958" s="176"/>
      <c r="BK958" s="176"/>
      <c r="BL958" s="176"/>
      <c r="BM958" s="176"/>
      <c r="BN958" s="176"/>
      <c r="BO958" s="176"/>
      <c r="BP958" s="176"/>
      <c r="BQ958" s="176"/>
      <c r="BR958" s="176"/>
      <c r="BS958" s="176"/>
      <c r="BT958" s="176"/>
      <c r="BU958" s="176"/>
      <c r="BV958" s="176"/>
      <c r="BW958" s="176"/>
      <c r="BX958" s="176"/>
      <c r="BY958" s="176"/>
      <c r="BZ958" s="176"/>
      <c r="CA958" s="176"/>
      <c r="CB958" s="176"/>
      <c r="CC958" s="176"/>
      <c r="CD958" s="176"/>
      <c r="CE958" s="176"/>
      <c r="CF958" s="176"/>
      <c r="CG958" s="176"/>
      <c r="CH958" s="176"/>
      <c r="CI958" s="176"/>
      <c r="CJ958" s="176"/>
      <c r="CK958" s="176"/>
      <c r="CL958" s="176"/>
      <c r="CM958" s="176"/>
      <c r="CN958" s="176"/>
      <c r="CO958" s="176"/>
      <c r="CP958" s="176"/>
      <c r="CQ958" s="176"/>
      <c r="CR958" s="176"/>
      <c r="CS958" s="176"/>
      <c r="CT958" s="176"/>
      <c r="CU958" s="176"/>
      <c r="CV958" s="176"/>
      <c r="CW958" s="176"/>
    </row>
    <row r="959" spans="1:101" s="179" customFormat="1" ht="20.100000000000001" customHeight="1">
      <c r="A959" s="657">
        <f t="shared" si="218"/>
        <v>916</v>
      </c>
      <c r="B959" s="196" t="str">
        <f t="shared" si="213"/>
        <v>Swansea Bay UHB</v>
      </c>
      <c r="C959" s="89"/>
      <c r="D959" s="89"/>
      <c r="E959" s="89"/>
      <c r="F959" s="89"/>
      <c r="G959" s="89"/>
      <c r="H959" s="197">
        <f t="shared" si="214"/>
        <v>0</v>
      </c>
      <c r="I959" s="197"/>
      <c r="J959" s="89"/>
      <c r="K959" s="90"/>
      <c r="L959" s="90"/>
      <c r="M959" s="89"/>
      <c r="N959" s="89"/>
      <c r="O959" s="89"/>
      <c r="P959" s="89"/>
      <c r="Q959" s="89"/>
      <c r="R959" s="122"/>
      <c r="S959" s="122"/>
      <c r="T959" s="122"/>
      <c r="U959" s="123"/>
      <c r="V959" s="123"/>
      <c r="W959" s="123"/>
      <c r="X959" s="122"/>
      <c r="Y959" s="122"/>
      <c r="Z959" s="122"/>
      <c r="AA959" s="122"/>
      <c r="AB959" s="122"/>
      <c r="AC959" s="122"/>
      <c r="AD959" s="197">
        <f t="shared" si="207"/>
        <v>0</v>
      </c>
      <c r="AE959" s="196" t="str">
        <f t="shared" si="219"/>
        <v/>
      </c>
      <c r="AF959" s="196" t="str">
        <f t="shared" si="208"/>
        <v/>
      </c>
      <c r="AG959" s="196" t="str">
        <f t="shared" si="209"/>
        <v/>
      </c>
      <c r="AH959" s="196" t="str">
        <f t="shared" si="210"/>
        <v/>
      </c>
      <c r="AI959" s="196" t="str">
        <f t="shared" si="211"/>
        <v/>
      </c>
      <c r="AJ959" s="196" t="str">
        <f t="shared" si="212"/>
        <v/>
      </c>
      <c r="AK959" s="196" t="str">
        <f t="shared" si="215"/>
        <v/>
      </c>
      <c r="AL959" s="196" t="str">
        <f t="shared" si="216"/>
        <v/>
      </c>
      <c r="AM959" s="176"/>
      <c r="AN959" s="176">
        <f t="shared" si="217"/>
        <v>0</v>
      </c>
      <c r="AO959" s="176"/>
      <c r="AP959" s="176"/>
      <c r="AQ959" s="176"/>
      <c r="AR959" s="176"/>
      <c r="AS959" s="176"/>
      <c r="AT959" s="176"/>
      <c r="AU959" s="176"/>
      <c r="AV959" s="176"/>
      <c r="AW959" s="176"/>
      <c r="AX959" s="176"/>
      <c r="AY959" s="176"/>
      <c r="AZ959" s="176"/>
      <c r="BA959" s="176"/>
      <c r="BB959" s="176"/>
      <c r="BC959" s="176"/>
      <c r="BD959" s="176"/>
      <c r="BE959" s="176"/>
      <c r="BF959" s="176"/>
      <c r="BG959" s="176"/>
      <c r="BH959" s="176"/>
      <c r="BI959" s="176"/>
      <c r="BJ959" s="176"/>
      <c r="BK959" s="176"/>
      <c r="BL959" s="176"/>
      <c r="BM959" s="176"/>
      <c r="BN959" s="176"/>
      <c r="BO959" s="176"/>
      <c r="BP959" s="176"/>
      <c r="BQ959" s="176"/>
      <c r="BR959" s="176"/>
      <c r="BS959" s="176"/>
      <c r="BT959" s="176"/>
      <c r="BU959" s="176"/>
      <c r="BV959" s="176"/>
      <c r="BW959" s="176"/>
      <c r="BX959" s="176"/>
      <c r="BY959" s="176"/>
      <c r="BZ959" s="176"/>
      <c r="CA959" s="176"/>
      <c r="CB959" s="176"/>
      <c r="CC959" s="176"/>
      <c r="CD959" s="176"/>
      <c r="CE959" s="176"/>
      <c r="CF959" s="176"/>
      <c r="CG959" s="176"/>
      <c r="CH959" s="176"/>
      <c r="CI959" s="176"/>
      <c r="CJ959" s="176"/>
      <c r="CK959" s="176"/>
      <c r="CL959" s="176"/>
      <c r="CM959" s="176"/>
      <c r="CN959" s="176"/>
      <c r="CO959" s="176"/>
      <c r="CP959" s="176"/>
      <c r="CQ959" s="176"/>
      <c r="CR959" s="176"/>
      <c r="CS959" s="176"/>
      <c r="CT959" s="176"/>
      <c r="CU959" s="176"/>
      <c r="CV959" s="176"/>
      <c r="CW959" s="176"/>
    </row>
    <row r="960" spans="1:101" s="179" customFormat="1" ht="20.100000000000001" customHeight="1">
      <c r="A960" s="657">
        <f t="shared" si="218"/>
        <v>917</v>
      </c>
      <c r="B960" s="196" t="str">
        <f t="shared" si="213"/>
        <v>Swansea Bay UHB</v>
      </c>
      <c r="C960" s="89"/>
      <c r="D960" s="89"/>
      <c r="E960" s="89"/>
      <c r="F960" s="89"/>
      <c r="G960" s="89"/>
      <c r="H960" s="197">
        <f t="shared" si="214"/>
        <v>0</v>
      </c>
      <c r="I960" s="197"/>
      <c r="J960" s="89"/>
      <c r="K960" s="90"/>
      <c r="L960" s="90"/>
      <c r="M960" s="89"/>
      <c r="N960" s="89"/>
      <c r="O960" s="89"/>
      <c r="P960" s="89"/>
      <c r="Q960" s="89"/>
      <c r="R960" s="122"/>
      <c r="S960" s="122"/>
      <c r="T960" s="122"/>
      <c r="U960" s="123"/>
      <c r="V960" s="123"/>
      <c r="W960" s="123"/>
      <c r="X960" s="122"/>
      <c r="Y960" s="122"/>
      <c r="Z960" s="122"/>
      <c r="AA960" s="122"/>
      <c r="AB960" s="122"/>
      <c r="AC960" s="122"/>
      <c r="AD960" s="197">
        <f t="shared" si="207"/>
        <v>0</v>
      </c>
      <c r="AE960" s="196" t="str">
        <f t="shared" si="219"/>
        <v/>
      </c>
      <c r="AF960" s="196" t="str">
        <f t="shared" si="208"/>
        <v/>
      </c>
      <c r="AG960" s="196" t="str">
        <f t="shared" si="209"/>
        <v/>
      </c>
      <c r="AH960" s="196" t="str">
        <f t="shared" si="210"/>
        <v/>
      </c>
      <c r="AI960" s="196" t="str">
        <f t="shared" si="211"/>
        <v/>
      </c>
      <c r="AJ960" s="196" t="str">
        <f t="shared" si="212"/>
        <v/>
      </c>
      <c r="AK960" s="196" t="str">
        <f t="shared" si="215"/>
        <v/>
      </c>
      <c r="AL960" s="196" t="str">
        <f t="shared" si="216"/>
        <v/>
      </c>
      <c r="AM960" s="176"/>
      <c r="AN960" s="176">
        <f t="shared" si="217"/>
        <v>0</v>
      </c>
      <c r="AO960" s="176"/>
      <c r="AP960" s="176"/>
      <c r="AQ960" s="176"/>
      <c r="AR960" s="176"/>
      <c r="AS960" s="176"/>
      <c r="AT960" s="176"/>
      <c r="AU960" s="176"/>
      <c r="AV960" s="176"/>
      <c r="AW960" s="176"/>
      <c r="AX960" s="176"/>
      <c r="AY960" s="176"/>
      <c r="AZ960" s="176"/>
      <c r="BA960" s="176"/>
      <c r="BB960" s="176"/>
      <c r="BC960" s="176"/>
      <c r="BD960" s="176"/>
      <c r="BE960" s="176"/>
      <c r="BF960" s="176"/>
      <c r="BG960" s="176"/>
      <c r="BH960" s="176"/>
      <c r="BI960" s="176"/>
      <c r="BJ960" s="176"/>
      <c r="BK960" s="176"/>
      <c r="BL960" s="176"/>
      <c r="BM960" s="176"/>
      <c r="BN960" s="176"/>
      <c r="BO960" s="176"/>
      <c r="BP960" s="176"/>
      <c r="BQ960" s="176"/>
      <c r="BR960" s="176"/>
      <c r="BS960" s="176"/>
      <c r="BT960" s="176"/>
      <c r="BU960" s="176"/>
      <c r="BV960" s="176"/>
      <c r="BW960" s="176"/>
      <c r="BX960" s="176"/>
      <c r="BY960" s="176"/>
      <c r="BZ960" s="176"/>
      <c r="CA960" s="176"/>
      <c r="CB960" s="176"/>
      <c r="CC960" s="176"/>
      <c r="CD960" s="176"/>
      <c r="CE960" s="176"/>
      <c r="CF960" s="176"/>
      <c r="CG960" s="176"/>
      <c r="CH960" s="176"/>
      <c r="CI960" s="176"/>
      <c r="CJ960" s="176"/>
      <c r="CK960" s="176"/>
      <c r="CL960" s="176"/>
      <c r="CM960" s="176"/>
      <c r="CN960" s="176"/>
      <c r="CO960" s="176"/>
      <c r="CP960" s="176"/>
      <c r="CQ960" s="176"/>
      <c r="CR960" s="176"/>
      <c r="CS960" s="176"/>
      <c r="CT960" s="176"/>
      <c r="CU960" s="176"/>
      <c r="CV960" s="176"/>
      <c r="CW960" s="176"/>
    </row>
    <row r="961" spans="1:101" s="179" customFormat="1" ht="20.100000000000001" customHeight="1">
      <c r="A961" s="657">
        <f t="shared" si="218"/>
        <v>918</v>
      </c>
      <c r="B961" s="196" t="str">
        <f t="shared" si="213"/>
        <v>Swansea Bay UHB</v>
      </c>
      <c r="C961" s="89"/>
      <c r="D961" s="89"/>
      <c r="E961" s="89"/>
      <c r="F961" s="89"/>
      <c r="G961" s="89"/>
      <c r="H961" s="197">
        <f t="shared" si="214"/>
        <v>0</v>
      </c>
      <c r="I961" s="197"/>
      <c r="J961" s="89"/>
      <c r="K961" s="90"/>
      <c r="L961" s="90"/>
      <c r="M961" s="89"/>
      <c r="N961" s="89"/>
      <c r="O961" s="89"/>
      <c r="P961" s="89"/>
      <c r="Q961" s="89"/>
      <c r="R961" s="122"/>
      <c r="S961" s="122"/>
      <c r="T961" s="122"/>
      <c r="U961" s="123"/>
      <c r="V961" s="123"/>
      <c r="W961" s="123"/>
      <c r="X961" s="122"/>
      <c r="Y961" s="122"/>
      <c r="Z961" s="122"/>
      <c r="AA961" s="122"/>
      <c r="AB961" s="122"/>
      <c r="AC961" s="122"/>
      <c r="AD961" s="197">
        <f t="shared" si="207"/>
        <v>0</v>
      </c>
      <c r="AE961" s="196" t="str">
        <f t="shared" si="219"/>
        <v/>
      </c>
      <c r="AF961" s="196" t="str">
        <f t="shared" si="208"/>
        <v/>
      </c>
      <c r="AG961" s="196" t="str">
        <f t="shared" si="209"/>
        <v/>
      </c>
      <c r="AH961" s="196" t="str">
        <f t="shared" si="210"/>
        <v/>
      </c>
      <c r="AI961" s="196" t="str">
        <f t="shared" si="211"/>
        <v/>
      </c>
      <c r="AJ961" s="196" t="str">
        <f t="shared" si="212"/>
        <v/>
      </c>
      <c r="AK961" s="196" t="str">
        <f t="shared" si="215"/>
        <v/>
      </c>
      <c r="AL961" s="196" t="str">
        <f t="shared" si="216"/>
        <v/>
      </c>
      <c r="AM961" s="176"/>
      <c r="AN961" s="176">
        <f t="shared" si="217"/>
        <v>0</v>
      </c>
      <c r="AO961" s="176"/>
      <c r="AP961" s="176"/>
      <c r="AQ961" s="176"/>
      <c r="AR961" s="176"/>
      <c r="AS961" s="176"/>
      <c r="AT961" s="176"/>
      <c r="AU961" s="176"/>
      <c r="AV961" s="176"/>
      <c r="AW961" s="176"/>
      <c r="AX961" s="176"/>
      <c r="AY961" s="176"/>
      <c r="AZ961" s="176"/>
      <c r="BA961" s="176"/>
      <c r="BB961" s="176"/>
      <c r="BC961" s="176"/>
      <c r="BD961" s="176"/>
      <c r="BE961" s="176"/>
      <c r="BF961" s="176"/>
      <c r="BG961" s="176"/>
      <c r="BH961" s="176"/>
      <c r="BI961" s="176"/>
      <c r="BJ961" s="176"/>
      <c r="BK961" s="176"/>
      <c r="BL961" s="176"/>
      <c r="BM961" s="176"/>
      <c r="BN961" s="176"/>
      <c r="BO961" s="176"/>
      <c r="BP961" s="176"/>
      <c r="BQ961" s="176"/>
      <c r="BR961" s="176"/>
      <c r="BS961" s="176"/>
      <c r="BT961" s="176"/>
      <c r="BU961" s="176"/>
      <c r="BV961" s="176"/>
      <c r="BW961" s="176"/>
      <c r="BX961" s="176"/>
      <c r="BY961" s="176"/>
      <c r="BZ961" s="176"/>
      <c r="CA961" s="176"/>
      <c r="CB961" s="176"/>
      <c r="CC961" s="176"/>
      <c r="CD961" s="176"/>
      <c r="CE961" s="176"/>
      <c r="CF961" s="176"/>
      <c r="CG961" s="176"/>
      <c r="CH961" s="176"/>
      <c r="CI961" s="176"/>
      <c r="CJ961" s="176"/>
      <c r="CK961" s="176"/>
      <c r="CL961" s="176"/>
      <c r="CM961" s="176"/>
      <c r="CN961" s="176"/>
      <c r="CO961" s="176"/>
      <c r="CP961" s="176"/>
      <c r="CQ961" s="176"/>
      <c r="CR961" s="176"/>
      <c r="CS961" s="176"/>
      <c r="CT961" s="176"/>
      <c r="CU961" s="176"/>
      <c r="CV961" s="176"/>
      <c r="CW961" s="176"/>
    </row>
    <row r="962" spans="1:101" s="179" customFormat="1" ht="20.100000000000001" customHeight="1">
      <c r="A962" s="657">
        <f t="shared" si="218"/>
        <v>919</v>
      </c>
      <c r="B962" s="196" t="str">
        <f t="shared" si="213"/>
        <v>Swansea Bay UHB</v>
      </c>
      <c r="C962" s="89"/>
      <c r="D962" s="89"/>
      <c r="E962" s="89"/>
      <c r="F962" s="89"/>
      <c r="G962" s="89"/>
      <c r="H962" s="197">
        <f t="shared" si="214"/>
        <v>0</v>
      </c>
      <c r="I962" s="197"/>
      <c r="J962" s="89"/>
      <c r="K962" s="90"/>
      <c r="L962" s="90"/>
      <c r="M962" s="89"/>
      <c r="N962" s="89"/>
      <c r="O962" s="89"/>
      <c r="P962" s="89"/>
      <c r="Q962" s="89"/>
      <c r="R962" s="122"/>
      <c r="S962" s="122"/>
      <c r="T962" s="122"/>
      <c r="U962" s="123"/>
      <c r="V962" s="123"/>
      <c r="W962" s="123"/>
      <c r="X962" s="122"/>
      <c r="Y962" s="122"/>
      <c r="Z962" s="122"/>
      <c r="AA962" s="122"/>
      <c r="AB962" s="122"/>
      <c r="AC962" s="122"/>
      <c r="AD962" s="197">
        <f t="shared" si="207"/>
        <v>0</v>
      </c>
      <c r="AE962" s="196" t="str">
        <f t="shared" si="219"/>
        <v/>
      </c>
      <c r="AF962" s="196" t="str">
        <f t="shared" si="208"/>
        <v/>
      </c>
      <c r="AG962" s="196" t="str">
        <f t="shared" si="209"/>
        <v/>
      </c>
      <c r="AH962" s="196" t="str">
        <f t="shared" si="210"/>
        <v/>
      </c>
      <c r="AI962" s="196" t="str">
        <f t="shared" si="211"/>
        <v/>
      </c>
      <c r="AJ962" s="196" t="str">
        <f t="shared" si="212"/>
        <v/>
      </c>
      <c r="AK962" s="196" t="str">
        <f t="shared" si="215"/>
        <v/>
      </c>
      <c r="AL962" s="196" t="str">
        <f t="shared" si="216"/>
        <v/>
      </c>
      <c r="AM962" s="176"/>
      <c r="AN962" s="176">
        <f t="shared" si="217"/>
        <v>0</v>
      </c>
      <c r="AO962" s="176"/>
      <c r="AP962" s="176"/>
      <c r="AQ962" s="176"/>
      <c r="AR962" s="176"/>
      <c r="AS962" s="176"/>
      <c r="AT962" s="176"/>
      <c r="AU962" s="176"/>
      <c r="AV962" s="176"/>
      <c r="AW962" s="176"/>
      <c r="AX962" s="176"/>
      <c r="AY962" s="176"/>
      <c r="AZ962" s="176"/>
      <c r="BA962" s="176"/>
      <c r="BB962" s="176"/>
      <c r="BC962" s="176"/>
      <c r="BD962" s="176"/>
      <c r="BE962" s="176"/>
      <c r="BF962" s="176"/>
      <c r="BG962" s="176"/>
      <c r="BH962" s="176"/>
      <c r="BI962" s="176"/>
      <c r="BJ962" s="176"/>
      <c r="BK962" s="176"/>
      <c r="BL962" s="176"/>
      <c r="BM962" s="176"/>
      <c r="BN962" s="176"/>
      <c r="BO962" s="176"/>
      <c r="BP962" s="176"/>
      <c r="BQ962" s="176"/>
      <c r="BR962" s="176"/>
      <c r="BS962" s="176"/>
      <c r="BT962" s="176"/>
      <c r="BU962" s="176"/>
      <c r="BV962" s="176"/>
      <c r="BW962" s="176"/>
      <c r="BX962" s="176"/>
      <c r="BY962" s="176"/>
      <c r="BZ962" s="176"/>
      <c r="CA962" s="176"/>
      <c r="CB962" s="176"/>
      <c r="CC962" s="176"/>
      <c r="CD962" s="176"/>
      <c r="CE962" s="176"/>
      <c r="CF962" s="176"/>
      <c r="CG962" s="176"/>
      <c r="CH962" s="176"/>
      <c r="CI962" s="176"/>
      <c r="CJ962" s="176"/>
      <c r="CK962" s="176"/>
      <c r="CL962" s="176"/>
      <c r="CM962" s="176"/>
      <c r="CN962" s="176"/>
      <c r="CO962" s="176"/>
      <c r="CP962" s="176"/>
      <c r="CQ962" s="176"/>
      <c r="CR962" s="176"/>
      <c r="CS962" s="176"/>
      <c r="CT962" s="176"/>
      <c r="CU962" s="176"/>
      <c r="CV962" s="176"/>
      <c r="CW962" s="176"/>
    </row>
    <row r="963" spans="1:101" s="179" customFormat="1" ht="20.100000000000001" customHeight="1">
      <c r="A963" s="657">
        <f t="shared" si="218"/>
        <v>920</v>
      </c>
      <c r="B963" s="196" t="str">
        <f t="shared" si="213"/>
        <v>Swansea Bay UHB</v>
      </c>
      <c r="C963" s="89"/>
      <c r="D963" s="89"/>
      <c r="E963" s="89"/>
      <c r="F963" s="89"/>
      <c r="G963" s="89"/>
      <c r="H963" s="197">
        <f t="shared" si="214"/>
        <v>0</v>
      </c>
      <c r="I963" s="197"/>
      <c r="J963" s="89"/>
      <c r="K963" s="90"/>
      <c r="L963" s="90"/>
      <c r="M963" s="89"/>
      <c r="N963" s="89"/>
      <c r="O963" s="89"/>
      <c r="P963" s="89"/>
      <c r="Q963" s="89"/>
      <c r="R963" s="122"/>
      <c r="S963" s="122"/>
      <c r="T963" s="122"/>
      <c r="U963" s="123"/>
      <c r="V963" s="123"/>
      <c r="W963" s="123"/>
      <c r="X963" s="122"/>
      <c r="Y963" s="122"/>
      <c r="Z963" s="122"/>
      <c r="AA963" s="122"/>
      <c r="AB963" s="122"/>
      <c r="AC963" s="122"/>
      <c r="AD963" s="197">
        <f t="shared" si="207"/>
        <v>0</v>
      </c>
      <c r="AE963" s="196" t="str">
        <f t="shared" si="219"/>
        <v/>
      </c>
      <c r="AF963" s="196" t="str">
        <f t="shared" si="208"/>
        <v/>
      </c>
      <c r="AG963" s="196" t="str">
        <f t="shared" si="209"/>
        <v/>
      </c>
      <c r="AH963" s="196" t="str">
        <f t="shared" si="210"/>
        <v/>
      </c>
      <c r="AI963" s="196" t="str">
        <f t="shared" si="211"/>
        <v/>
      </c>
      <c r="AJ963" s="196" t="str">
        <f t="shared" si="212"/>
        <v/>
      </c>
      <c r="AK963" s="196" t="str">
        <f t="shared" si="215"/>
        <v/>
      </c>
      <c r="AL963" s="196" t="str">
        <f t="shared" si="216"/>
        <v/>
      </c>
      <c r="AM963" s="176"/>
      <c r="AN963" s="176">
        <f t="shared" si="217"/>
        <v>0</v>
      </c>
      <c r="AO963" s="176"/>
      <c r="AP963" s="176"/>
      <c r="AQ963" s="176"/>
      <c r="AR963" s="176"/>
      <c r="AS963" s="176"/>
      <c r="AT963" s="176"/>
      <c r="AU963" s="176"/>
      <c r="AV963" s="176"/>
      <c r="AW963" s="176"/>
      <c r="AX963" s="176"/>
      <c r="AY963" s="176"/>
      <c r="AZ963" s="176"/>
      <c r="BA963" s="176"/>
      <c r="BB963" s="176"/>
      <c r="BC963" s="176"/>
      <c r="BD963" s="176"/>
      <c r="BE963" s="176"/>
      <c r="BF963" s="176"/>
      <c r="BG963" s="176"/>
      <c r="BH963" s="176"/>
      <c r="BI963" s="176"/>
      <c r="BJ963" s="176"/>
      <c r="BK963" s="176"/>
      <c r="BL963" s="176"/>
      <c r="BM963" s="176"/>
      <c r="BN963" s="176"/>
      <c r="BO963" s="176"/>
      <c r="BP963" s="176"/>
      <c r="BQ963" s="176"/>
      <c r="BR963" s="176"/>
      <c r="BS963" s="176"/>
      <c r="BT963" s="176"/>
      <c r="BU963" s="176"/>
      <c r="BV963" s="176"/>
      <c r="BW963" s="176"/>
      <c r="BX963" s="176"/>
      <c r="BY963" s="176"/>
      <c r="BZ963" s="176"/>
      <c r="CA963" s="176"/>
      <c r="CB963" s="176"/>
      <c r="CC963" s="176"/>
      <c r="CD963" s="176"/>
      <c r="CE963" s="176"/>
      <c r="CF963" s="176"/>
      <c r="CG963" s="176"/>
      <c r="CH963" s="176"/>
      <c r="CI963" s="176"/>
      <c r="CJ963" s="176"/>
      <c r="CK963" s="176"/>
      <c r="CL963" s="176"/>
      <c r="CM963" s="176"/>
      <c r="CN963" s="176"/>
      <c r="CO963" s="176"/>
      <c r="CP963" s="176"/>
      <c r="CQ963" s="176"/>
      <c r="CR963" s="176"/>
      <c r="CS963" s="176"/>
      <c r="CT963" s="176"/>
      <c r="CU963" s="176"/>
      <c r="CV963" s="176"/>
      <c r="CW963" s="176"/>
    </row>
    <row r="964" spans="1:101" s="179" customFormat="1" ht="20.100000000000001" customHeight="1">
      <c r="A964" s="657">
        <f t="shared" si="218"/>
        <v>921</v>
      </c>
      <c r="B964" s="196" t="str">
        <f t="shared" si="213"/>
        <v>Swansea Bay UHB</v>
      </c>
      <c r="C964" s="89"/>
      <c r="D964" s="89"/>
      <c r="E964" s="89"/>
      <c r="F964" s="89"/>
      <c r="G964" s="89"/>
      <c r="H964" s="197">
        <f t="shared" si="214"/>
        <v>0</v>
      </c>
      <c r="I964" s="197"/>
      <c r="J964" s="89"/>
      <c r="K964" s="90"/>
      <c r="L964" s="90"/>
      <c r="M964" s="89"/>
      <c r="N964" s="89"/>
      <c r="O964" s="89"/>
      <c r="P964" s="89"/>
      <c r="Q964" s="89"/>
      <c r="R964" s="122"/>
      <c r="S964" s="122"/>
      <c r="T964" s="122"/>
      <c r="U964" s="123"/>
      <c r="V964" s="123"/>
      <c r="W964" s="123"/>
      <c r="X964" s="122"/>
      <c r="Y964" s="122"/>
      <c r="Z964" s="122"/>
      <c r="AA964" s="122"/>
      <c r="AB964" s="122"/>
      <c r="AC964" s="122"/>
      <c r="AD964" s="197">
        <f t="shared" si="207"/>
        <v>0</v>
      </c>
      <c r="AE964" s="196" t="str">
        <f t="shared" si="219"/>
        <v/>
      </c>
      <c r="AF964" s="196" t="str">
        <f t="shared" si="208"/>
        <v/>
      </c>
      <c r="AG964" s="196" t="str">
        <f t="shared" si="209"/>
        <v/>
      </c>
      <c r="AH964" s="196" t="str">
        <f t="shared" si="210"/>
        <v/>
      </c>
      <c r="AI964" s="196" t="str">
        <f t="shared" si="211"/>
        <v/>
      </c>
      <c r="AJ964" s="196" t="str">
        <f t="shared" si="212"/>
        <v/>
      </c>
      <c r="AK964" s="196" t="str">
        <f t="shared" si="215"/>
        <v/>
      </c>
      <c r="AL964" s="196" t="str">
        <f t="shared" si="216"/>
        <v/>
      </c>
      <c r="AM964" s="176"/>
      <c r="AN964" s="176">
        <f t="shared" si="217"/>
        <v>0</v>
      </c>
      <c r="AO964" s="176"/>
      <c r="AP964" s="176"/>
      <c r="AQ964" s="176"/>
      <c r="AR964" s="176"/>
      <c r="AS964" s="176"/>
      <c r="AT964" s="176"/>
      <c r="AU964" s="176"/>
      <c r="AV964" s="176"/>
      <c r="AW964" s="176"/>
      <c r="AX964" s="176"/>
      <c r="AY964" s="176"/>
      <c r="AZ964" s="176"/>
      <c r="BA964" s="176"/>
      <c r="BB964" s="176"/>
      <c r="BC964" s="176"/>
      <c r="BD964" s="176"/>
      <c r="BE964" s="176"/>
      <c r="BF964" s="176"/>
      <c r="BG964" s="176"/>
      <c r="BH964" s="176"/>
      <c r="BI964" s="176"/>
      <c r="BJ964" s="176"/>
      <c r="BK964" s="176"/>
      <c r="BL964" s="176"/>
      <c r="BM964" s="176"/>
      <c r="BN964" s="176"/>
      <c r="BO964" s="176"/>
      <c r="BP964" s="176"/>
      <c r="BQ964" s="176"/>
      <c r="BR964" s="176"/>
      <c r="BS964" s="176"/>
      <c r="BT964" s="176"/>
      <c r="BU964" s="176"/>
      <c r="BV964" s="176"/>
      <c r="BW964" s="176"/>
      <c r="BX964" s="176"/>
      <c r="BY964" s="176"/>
      <c r="BZ964" s="176"/>
      <c r="CA964" s="176"/>
      <c r="CB964" s="176"/>
      <c r="CC964" s="176"/>
      <c r="CD964" s="176"/>
      <c r="CE964" s="176"/>
      <c r="CF964" s="176"/>
      <c r="CG964" s="176"/>
      <c r="CH964" s="176"/>
      <c r="CI964" s="176"/>
      <c r="CJ964" s="176"/>
      <c r="CK964" s="176"/>
      <c r="CL964" s="176"/>
      <c r="CM964" s="176"/>
      <c r="CN964" s="176"/>
      <c r="CO964" s="176"/>
      <c r="CP964" s="176"/>
      <c r="CQ964" s="176"/>
      <c r="CR964" s="176"/>
      <c r="CS964" s="176"/>
      <c r="CT964" s="176"/>
      <c r="CU964" s="176"/>
      <c r="CV964" s="176"/>
      <c r="CW964" s="176"/>
    </row>
    <row r="965" spans="1:101" s="179" customFormat="1" ht="20.100000000000001" customHeight="1">
      <c r="A965" s="657">
        <f t="shared" si="218"/>
        <v>922</v>
      </c>
      <c r="B965" s="196" t="str">
        <f t="shared" si="213"/>
        <v>Swansea Bay UHB</v>
      </c>
      <c r="C965" s="89"/>
      <c r="D965" s="89"/>
      <c r="E965" s="89"/>
      <c r="F965" s="89"/>
      <c r="G965" s="89"/>
      <c r="H965" s="197">
        <f t="shared" si="214"/>
        <v>0</v>
      </c>
      <c r="I965" s="197"/>
      <c r="J965" s="89"/>
      <c r="K965" s="90"/>
      <c r="L965" s="90"/>
      <c r="M965" s="89"/>
      <c r="N965" s="89"/>
      <c r="O965" s="89"/>
      <c r="P965" s="89"/>
      <c r="Q965" s="89"/>
      <c r="R965" s="122"/>
      <c r="S965" s="122"/>
      <c r="T965" s="122"/>
      <c r="U965" s="123"/>
      <c r="V965" s="123"/>
      <c r="W965" s="123"/>
      <c r="X965" s="122"/>
      <c r="Y965" s="122"/>
      <c r="Z965" s="122"/>
      <c r="AA965" s="122"/>
      <c r="AB965" s="122"/>
      <c r="AC965" s="122"/>
      <c r="AD965" s="197">
        <f t="shared" si="207"/>
        <v>0</v>
      </c>
      <c r="AE965" s="196" t="str">
        <f t="shared" si="219"/>
        <v/>
      </c>
      <c r="AF965" s="196" t="str">
        <f t="shared" si="208"/>
        <v/>
      </c>
      <c r="AG965" s="196" t="str">
        <f t="shared" si="209"/>
        <v/>
      </c>
      <c r="AH965" s="196" t="str">
        <f t="shared" si="210"/>
        <v/>
      </c>
      <c r="AI965" s="196" t="str">
        <f t="shared" si="211"/>
        <v/>
      </c>
      <c r="AJ965" s="196" t="str">
        <f t="shared" si="212"/>
        <v/>
      </c>
      <c r="AK965" s="196" t="str">
        <f t="shared" si="215"/>
        <v/>
      </c>
      <c r="AL965" s="196" t="str">
        <f t="shared" si="216"/>
        <v/>
      </c>
      <c r="AM965" s="176"/>
      <c r="AN965" s="176">
        <f t="shared" si="217"/>
        <v>0</v>
      </c>
      <c r="AO965" s="176"/>
      <c r="AP965" s="176"/>
      <c r="AQ965" s="176"/>
      <c r="AR965" s="176"/>
      <c r="AS965" s="176"/>
      <c r="AT965" s="176"/>
      <c r="AU965" s="176"/>
      <c r="AV965" s="176"/>
      <c r="AW965" s="176"/>
      <c r="AX965" s="176"/>
      <c r="AY965" s="176"/>
      <c r="AZ965" s="176"/>
      <c r="BA965" s="176"/>
      <c r="BB965" s="176"/>
      <c r="BC965" s="176"/>
      <c r="BD965" s="176"/>
      <c r="BE965" s="176"/>
      <c r="BF965" s="176"/>
      <c r="BG965" s="176"/>
      <c r="BH965" s="176"/>
      <c r="BI965" s="176"/>
      <c r="BJ965" s="176"/>
      <c r="BK965" s="176"/>
      <c r="BL965" s="176"/>
      <c r="BM965" s="176"/>
      <c r="BN965" s="176"/>
      <c r="BO965" s="176"/>
      <c r="BP965" s="176"/>
      <c r="BQ965" s="176"/>
      <c r="BR965" s="176"/>
      <c r="BS965" s="176"/>
      <c r="BT965" s="176"/>
      <c r="BU965" s="176"/>
      <c r="BV965" s="176"/>
      <c r="BW965" s="176"/>
      <c r="BX965" s="176"/>
      <c r="BY965" s="176"/>
      <c r="BZ965" s="176"/>
      <c r="CA965" s="176"/>
      <c r="CB965" s="176"/>
      <c r="CC965" s="176"/>
      <c r="CD965" s="176"/>
      <c r="CE965" s="176"/>
      <c r="CF965" s="176"/>
      <c r="CG965" s="176"/>
      <c r="CH965" s="176"/>
      <c r="CI965" s="176"/>
      <c r="CJ965" s="176"/>
      <c r="CK965" s="176"/>
      <c r="CL965" s="176"/>
      <c r="CM965" s="176"/>
      <c r="CN965" s="176"/>
      <c r="CO965" s="176"/>
      <c r="CP965" s="176"/>
      <c r="CQ965" s="176"/>
      <c r="CR965" s="176"/>
      <c r="CS965" s="176"/>
      <c r="CT965" s="176"/>
      <c r="CU965" s="176"/>
      <c r="CV965" s="176"/>
      <c r="CW965" s="176"/>
    </row>
    <row r="966" spans="1:101" s="179" customFormat="1" ht="20.100000000000001" customHeight="1">
      <c r="A966" s="657">
        <f t="shared" si="218"/>
        <v>923</v>
      </c>
      <c r="B966" s="196" t="str">
        <f t="shared" si="213"/>
        <v>Swansea Bay UHB</v>
      </c>
      <c r="C966" s="89"/>
      <c r="D966" s="89"/>
      <c r="E966" s="89"/>
      <c r="F966" s="89"/>
      <c r="G966" s="89"/>
      <c r="H966" s="197">
        <f t="shared" si="214"/>
        <v>0</v>
      </c>
      <c r="I966" s="197"/>
      <c r="J966" s="89"/>
      <c r="K966" s="90"/>
      <c r="L966" s="90"/>
      <c r="M966" s="89"/>
      <c r="N966" s="89"/>
      <c r="O966" s="89"/>
      <c r="P966" s="89"/>
      <c r="Q966" s="89"/>
      <c r="R966" s="122"/>
      <c r="S966" s="122"/>
      <c r="T966" s="122"/>
      <c r="U966" s="123"/>
      <c r="V966" s="123"/>
      <c r="W966" s="123"/>
      <c r="X966" s="122"/>
      <c r="Y966" s="122"/>
      <c r="Z966" s="122"/>
      <c r="AA966" s="122"/>
      <c r="AB966" s="122"/>
      <c r="AC966" s="122"/>
      <c r="AD966" s="197">
        <f t="shared" si="207"/>
        <v>0</v>
      </c>
      <c r="AE966" s="196" t="str">
        <f t="shared" si="219"/>
        <v/>
      </c>
      <c r="AF966" s="196" t="str">
        <f t="shared" si="208"/>
        <v/>
      </c>
      <c r="AG966" s="196" t="str">
        <f t="shared" si="209"/>
        <v/>
      </c>
      <c r="AH966" s="196" t="str">
        <f t="shared" si="210"/>
        <v/>
      </c>
      <c r="AI966" s="196" t="str">
        <f t="shared" si="211"/>
        <v/>
      </c>
      <c r="AJ966" s="196" t="str">
        <f t="shared" si="212"/>
        <v/>
      </c>
      <c r="AK966" s="196" t="str">
        <f t="shared" si="215"/>
        <v/>
      </c>
      <c r="AL966" s="196" t="str">
        <f t="shared" si="216"/>
        <v/>
      </c>
      <c r="AM966" s="176"/>
      <c r="AN966" s="176">
        <f t="shared" si="217"/>
        <v>0</v>
      </c>
      <c r="AO966" s="176"/>
      <c r="AP966" s="176"/>
      <c r="AQ966" s="176"/>
      <c r="AR966" s="176"/>
      <c r="AS966" s="176"/>
      <c r="AT966" s="176"/>
      <c r="AU966" s="176"/>
      <c r="AV966" s="176"/>
      <c r="AW966" s="176"/>
      <c r="AX966" s="176"/>
      <c r="AY966" s="176"/>
      <c r="AZ966" s="176"/>
      <c r="BA966" s="176"/>
      <c r="BB966" s="176"/>
      <c r="BC966" s="176"/>
      <c r="BD966" s="176"/>
      <c r="BE966" s="176"/>
      <c r="BF966" s="176"/>
      <c r="BG966" s="176"/>
      <c r="BH966" s="176"/>
      <c r="BI966" s="176"/>
      <c r="BJ966" s="176"/>
      <c r="BK966" s="176"/>
      <c r="BL966" s="176"/>
      <c r="BM966" s="176"/>
      <c r="BN966" s="176"/>
      <c r="BO966" s="176"/>
      <c r="BP966" s="176"/>
      <c r="BQ966" s="176"/>
      <c r="BR966" s="176"/>
      <c r="BS966" s="176"/>
      <c r="BT966" s="176"/>
      <c r="BU966" s="176"/>
      <c r="BV966" s="176"/>
      <c r="BW966" s="176"/>
      <c r="BX966" s="176"/>
      <c r="BY966" s="176"/>
      <c r="BZ966" s="176"/>
      <c r="CA966" s="176"/>
      <c r="CB966" s="176"/>
      <c r="CC966" s="176"/>
      <c r="CD966" s="176"/>
      <c r="CE966" s="176"/>
      <c r="CF966" s="176"/>
      <c r="CG966" s="176"/>
      <c r="CH966" s="176"/>
      <c r="CI966" s="176"/>
      <c r="CJ966" s="176"/>
      <c r="CK966" s="176"/>
      <c r="CL966" s="176"/>
      <c r="CM966" s="176"/>
      <c r="CN966" s="176"/>
      <c r="CO966" s="176"/>
      <c r="CP966" s="176"/>
      <c r="CQ966" s="176"/>
      <c r="CR966" s="176"/>
      <c r="CS966" s="176"/>
      <c r="CT966" s="176"/>
      <c r="CU966" s="176"/>
      <c r="CV966" s="176"/>
      <c r="CW966" s="176"/>
    </row>
    <row r="967" spans="1:101" s="179" customFormat="1" ht="20.100000000000001" customHeight="1">
      <c r="A967" s="657">
        <f t="shared" si="218"/>
        <v>924</v>
      </c>
      <c r="B967" s="196" t="str">
        <f t="shared" si="213"/>
        <v>Swansea Bay UHB</v>
      </c>
      <c r="C967" s="89"/>
      <c r="D967" s="89"/>
      <c r="E967" s="89"/>
      <c r="F967" s="89"/>
      <c r="G967" s="89"/>
      <c r="H967" s="197">
        <f t="shared" si="214"/>
        <v>0</v>
      </c>
      <c r="I967" s="197"/>
      <c r="J967" s="89"/>
      <c r="K967" s="90"/>
      <c r="L967" s="90"/>
      <c r="M967" s="89"/>
      <c r="N967" s="89"/>
      <c r="O967" s="89"/>
      <c r="P967" s="89"/>
      <c r="Q967" s="89"/>
      <c r="R967" s="122"/>
      <c r="S967" s="122"/>
      <c r="T967" s="122"/>
      <c r="U967" s="123"/>
      <c r="V967" s="123"/>
      <c r="W967" s="123"/>
      <c r="X967" s="122"/>
      <c r="Y967" s="122"/>
      <c r="Z967" s="122"/>
      <c r="AA967" s="122"/>
      <c r="AB967" s="122"/>
      <c r="AC967" s="122"/>
      <c r="AD967" s="197">
        <f t="shared" si="207"/>
        <v>0</v>
      </c>
      <c r="AE967" s="196" t="str">
        <f t="shared" si="219"/>
        <v/>
      </c>
      <c r="AF967" s="196" t="str">
        <f t="shared" si="208"/>
        <v/>
      </c>
      <c r="AG967" s="196" t="str">
        <f t="shared" si="209"/>
        <v/>
      </c>
      <c r="AH967" s="196" t="str">
        <f t="shared" si="210"/>
        <v/>
      </c>
      <c r="AI967" s="196" t="str">
        <f t="shared" si="211"/>
        <v/>
      </c>
      <c r="AJ967" s="196" t="str">
        <f t="shared" si="212"/>
        <v/>
      </c>
      <c r="AK967" s="196" t="str">
        <f t="shared" si="215"/>
        <v/>
      </c>
      <c r="AL967" s="196" t="str">
        <f t="shared" si="216"/>
        <v/>
      </c>
      <c r="AM967" s="176"/>
      <c r="AN967" s="176">
        <f t="shared" si="217"/>
        <v>0</v>
      </c>
      <c r="AO967" s="176"/>
      <c r="AP967" s="176"/>
      <c r="AQ967" s="176"/>
      <c r="AR967" s="176"/>
      <c r="AS967" s="176"/>
      <c r="AT967" s="176"/>
      <c r="AU967" s="176"/>
      <c r="AV967" s="176"/>
      <c r="AW967" s="176"/>
      <c r="AX967" s="176"/>
      <c r="AY967" s="176"/>
      <c r="AZ967" s="176"/>
      <c r="BA967" s="176"/>
      <c r="BB967" s="176"/>
      <c r="BC967" s="176"/>
      <c r="BD967" s="176"/>
      <c r="BE967" s="176"/>
      <c r="BF967" s="176"/>
      <c r="BG967" s="176"/>
      <c r="BH967" s="176"/>
      <c r="BI967" s="176"/>
      <c r="BJ967" s="176"/>
      <c r="BK967" s="176"/>
      <c r="BL967" s="176"/>
      <c r="BM967" s="176"/>
      <c r="BN967" s="176"/>
      <c r="BO967" s="176"/>
      <c r="BP967" s="176"/>
      <c r="BQ967" s="176"/>
      <c r="BR967" s="176"/>
      <c r="BS967" s="176"/>
      <c r="BT967" s="176"/>
      <c r="BU967" s="176"/>
      <c r="BV967" s="176"/>
      <c r="BW967" s="176"/>
      <c r="BX967" s="176"/>
      <c r="BY967" s="176"/>
      <c r="BZ967" s="176"/>
      <c r="CA967" s="176"/>
      <c r="CB967" s="176"/>
      <c r="CC967" s="176"/>
      <c r="CD967" s="176"/>
      <c r="CE967" s="176"/>
      <c r="CF967" s="176"/>
      <c r="CG967" s="176"/>
      <c r="CH967" s="176"/>
      <c r="CI967" s="176"/>
      <c r="CJ967" s="176"/>
      <c r="CK967" s="176"/>
      <c r="CL967" s="176"/>
      <c r="CM967" s="176"/>
      <c r="CN967" s="176"/>
      <c r="CO967" s="176"/>
      <c r="CP967" s="176"/>
      <c r="CQ967" s="176"/>
      <c r="CR967" s="176"/>
      <c r="CS967" s="176"/>
      <c r="CT967" s="176"/>
      <c r="CU967" s="176"/>
      <c r="CV967" s="176"/>
      <c r="CW967" s="176"/>
    </row>
    <row r="968" spans="1:101" s="179" customFormat="1" ht="20.100000000000001" customHeight="1">
      <c r="A968" s="657">
        <f t="shared" si="218"/>
        <v>925</v>
      </c>
      <c r="B968" s="196" t="str">
        <f t="shared" si="213"/>
        <v>Swansea Bay UHB</v>
      </c>
      <c r="C968" s="89"/>
      <c r="D968" s="89"/>
      <c r="E968" s="89"/>
      <c r="F968" s="89"/>
      <c r="G968" s="89"/>
      <c r="H968" s="197">
        <f t="shared" si="214"/>
        <v>0</v>
      </c>
      <c r="I968" s="197"/>
      <c r="J968" s="89"/>
      <c r="K968" s="90"/>
      <c r="L968" s="90"/>
      <c r="M968" s="89"/>
      <c r="N968" s="89"/>
      <c r="O968" s="89"/>
      <c r="P968" s="89"/>
      <c r="Q968" s="89"/>
      <c r="R968" s="122"/>
      <c r="S968" s="122"/>
      <c r="T968" s="122"/>
      <c r="U968" s="123"/>
      <c r="V968" s="123"/>
      <c r="W968" s="123"/>
      <c r="X968" s="122"/>
      <c r="Y968" s="122"/>
      <c r="Z968" s="122"/>
      <c r="AA968" s="122"/>
      <c r="AB968" s="122"/>
      <c r="AC968" s="122"/>
      <c r="AD968" s="197">
        <f t="shared" si="207"/>
        <v>0</v>
      </c>
      <c r="AE968" s="196" t="str">
        <f t="shared" si="219"/>
        <v/>
      </c>
      <c r="AF968" s="196" t="str">
        <f t="shared" si="208"/>
        <v/>
      </c>
      <c r="AG968" s="196" t="str">
        <f t="shared" si="209"/>
        <v/>
      </c>
      <c r="AH968" s="196" t="str">
        <f t="shared" si="210"/>
        <v/>
      </c>
      <c r="AI968" s="196" t="str">
        <f t="shared" si="211"/>
        <v/>
      </c>
      <c r="AJ968" s="196" t="str">
        <f t="shared" si="212"/>
        <v/>
      </c>
      <c r="AK968" s="196" t="str">
        <f t="shared" si="215"/>
        <v/>
      </c>
      <c r="AL968" s="196" t="str">
        <f t="shared" si="216"/>
        <v/>
      </c>
      <c r="AM968" s="176"/>
      <c r="AN968" s="176">
        <f t="shared" si="217"/>
        <v>0</v>
      </c>
      <c r="AO968" s="176"/>
      <c r="AP968" s="176"/>
      <c r="AQ968" s="176"/>
      <c r="AR968" s="176"/>
      <c r="AS968" s="176"/>
      <c r="AT968" s="176"/>
      <c r="AU968" s="176"/>
      <c r="AV968" s="176"/>
      <c r="AW968" s="176"/>
      <c r="AX968" s="176"/>
      <c r="AY968" s="176"/>
      <c r="AZ968" s="176"/>
      <c r="BA968" s="176"/>
      <c r="BB968" s="176"/>
      <c r="BC968" s="176"/>
      <c r="BD968" s="176"/>
      <c r="BE968" s="176"/>
      <c r="BF968" s="176"/>
      <c r="BG968" s="176"/>
      <c r="BH968" s="176"/>
      <c r="BI968" s="176"/>
      <c r="BJ968" s="176"/>
      <c r="BK968" s="176"/>
      <c r="BL968" s="176"/>
      <c r="BM968" s="176"/>
      <c r="BN968" s="176"/>
      <c r="BO968" s="176"/>
      <c r="BP968" s="176"/>
      <c r="BQ968" s="176"/>
      <c r="BR968" s="176"/>
      <c r="BS968" s="176"/>
      <c r="BT968" s="176"/>
      <c r="BU968" s="176"/>
      <c r="BV968" s="176"/>
      <c r="BW968" s="176"/>
      <c r="BX968" s="176"/>
      <c r="BY968" s="176"/>
      <c r="BZ968" s="176"/>
      <c r="CA968" s="176"/>
      <c r="CB968" s="176"/>
      <c r="CC968" s="176"/>
      <c r="CD968" s="176"/>
      <c r="CE968" s="176"/>
      <c r="CF968" s="176"/>
      <c r="CG968" s="176"/>
      <c r="CH968" s="176"/>
      <c r="CI968" s="176"/>
      <c r="CJ968" s="176"/>
      <c r="CK968" s="176"/>
      <c r="CL968" s="176"/>
      <c r="CM968" s="176"/>
      <c r="CN968" s="176"/>
      <c r="CO968" s="176"/>
      <c r="CP968" s="176"/>
      <c r="CQ968" s="176"/>
      <c r="CR968" s="176"/>
      <c r="CS968" s="176"/>
      <c r="CT968" s="176"/>
      <c r="CU968" s="176"/>
      <c r="CV968" s="176"/>
      <c r="CW968" s="176"/>
    </row>
    <row r="969" spans="1:101" s="179" customFormat="1" ht="20.100000000000001" customHeight="1">
      <c r="A969" s="657">
        <f t="shared" si="218"/>
        <v>926</v>
      </c>
      <c r="B969" s="196" t="str">
        <f t="shared" si="213"/>
        <v>Swansea Bay UHB</v>
      </c>
      <c r="C969" s="89"/>
      <c r="D969" s="89"/>
      <c r="E969" s="89"/>
      <c r="F969" s="89"/>
      <c r="G969" s="89"/>
      <c r="H969" s="197">
        <f t="shared" si="214"/>
        <v>0</v>
      </c>
      <c r="I969" s="197"/>
      <c r="J969" s="89"/>
      <c r="K969" s="90"/>
      <c r="L969" s="90"/>
      <c r="M969" s="89"/>
      <c r="N969" s="89"/>
      <c r="O969" s="89"/>
      <c r="P969" s="89"/>
      <c r="Q969" s="89"/>
      <c r="R969" s="122"/>
      <c r="S969" s="122"/>
      <c r="T969" s="122"/>
      <c r="U969" s="123"/>
      <c r="V969" s="123"/>
      <c r="W969" s="123"/>
      <c r="X969" s="122"/>
      <c r="Y969" s="122"/>
      <c r="Z969" s="122"/>
      <c r="AA969" s="122"/>
      <c r="AB969" s="122"/>
      <c r="AC969" s="122"/>
      <c r="AD969" s="197">
        <f t="shared" si="207"/>
        <v>0</v>
      </c>
      <c r="AE969" s="196" t="str">
        <f t="shared" si="219"/>
        <v/>
      </c>
      <c r="AF969" s="196" t="str">
        <f t="shared" si="208"/>
        <v/>
      </c>
      <c r="AG969" s="196" t="str">
        <f t="shared" si="209"/>
        <v/>
      </c>
      <c r="AH969" s="196" t="str">
        <f t="shared" si="210"/>
        <v/>
      </c>
      <c r="AI969" s="196" t="str">
        <f t="shared" si="211"/>
        <v/>
      </c>
      <c r="AJ969" s="196" t="str">
        <f t="shared" si="212"/>
        <v/>
      </c>
      <c r="AK969" s="196" t="str">
        <f t="shared" si="215"/>
        <v/>
      </c>
      <c r="AL969" s="196" t="str">
        <f t="shared" si="216"/>
        <v/>
      </c>
      <c r="AM969" s="176"/>
      <c r="AN969" s="176">
        <f t="shared" si="217"/>
        <v>0</v>
      </c>
      <c r="AO969" s="176"/>
      <c r="AP969" s="176"/>
      <c r="AQ969" s="176"/>
      <c r="AR969" s="176"/>
      <c r="AS969" s="176"/>
      <c r="AT969" s="176"/>
      <c r="AU969" s="176"/>
      <c r="AV969" s="176"/>
      <c r="AW969" s="176"/>
      <c r="AX969" s="176"/>
      <c r="AY969" s="176"/>
      <c r="AZ969" s="176"/>
      <c r="BA969" s="176"/>
      <c r="BB969" s="176"/>
      <c r="BC969" s="176"/>
      <c r="BD969" s="176"/>
      <c r="BE969" s="176"/>
      <c r="BF969" s="176"/>
      <c r="BG969" s="176"/>
      <c r="BH969" s="176"/>
      <c r="BI969" s="176"/>
      <c r="BJ969" s="176"/>
      <c r="BK969" s="176"/>
      <c r="BL969" s="176"/>
      <c r="BM969" s="176"/>
      <c r="BN969" s="176"/>
      <c r="BO969" s="176"/>
      <c r="BP969" s="176"/>
      <c r="BQ969" s="176"/>
      <c r="BR969" s="176"/>
      <c r="BS969" s="176"/>
      <c r="BT969" s="176"/>
      <c r="BU969" s="176"/>
      <c r="BV969" s="176"/>
      <c r="BW969" s="176"/>
      <c r="BX969" s="176"/>
      <c r="BY969" s="176"/>
      <c r="BZ969" s="176"/>
      <c r="CA969" s="176"/>
      <c r="CB969" s="176"/>
      <c r="CC969" s="176"/>
      <c r="CD969" s="176"/>
      <c r="CE969" s="176"/>
      <c r="CF969" s="176"/>
      <c r="CG969" s="176"/>
      <c r="CH969" s="176"/>
      <c r="CI969" s="176"/>
      <c r="CJ969" s="176"/>
      <c r="CK969" s="176"/>
      <c r="CL969" s="176"/>
      <c r="CM969" s="176"/>
      <c r="CN969" s="176"/>
      <c r="CO969" s="176"/>
      <c r="CP969" s="176"/>
      <c r="CQ969" s="176"/>
      <c r="CR969" s="176"/>
      <c r="CS969" s="176"/>
      <c r="CT969" s="176"/>
      <c r="CU969" s="176"/>
      <c r="CV969" s="176"/>
      <c r="CW969" s="176"/>
    </row>
    <row r="970" spans="1:101" s="179" customFormat="1" ht="20.100000000000001" customHeight="1">
      <c r="A970" s="657">
        <f t="shared" si="218"/>
        <v>927</v>
      </c>
      <c r="B970" s="196" t="str">
        <f t="shared" si="213"/>
        <v>Swansea Bay UHB</v>
      </c>
      <c r="C970" s="89"/>
      <c r="D970" s="89"/>
      <c r="E970" s="89"/>
      <c r="F970" s="89"/>
      <c r="G970" s="89"/>
      <c r="H970" s="197">
        <f t="shared" si="214"/>
        <v>0</v>
      </c>
      <c r="I970" s="197"/>
      <c r="J970" s="89"/>
      <c r="K970" s="90"/>
      <c r="L970" s="90"/>
      <c r="M970" s="89"/>
      <c r="N970" s="89"/>
      <c r="O970" s="89"/>
      <c r="P970" s="89"/>
      <c r="Q970" s="89"/>
      <c r="R970" s="122"/>
      <c r="S970" s="122"/>
      <c r="T970" s="122"/>
      <c r="U970" s="123"/>
      <c r="V970" s="123"/>
      <c r="W970" s="123"/>
      <c r="X970" s="122"/>
      <c r="Y970" s="122"/>
      <c r="Z970" s="122"/>
      <c r="AA970" s="122"/>
      <c r="AB970" s="122"/>
      <c r="AC970" s="122"/>
      <c r="AD970" s="197">
        <f t="shared" si="207"/>
        <v>0</v>
      </c>
      <c r="AE970" s="196" t="str">
        <f t="shared" si="219"/>
        <v/>
      </c>
      <c r="AF970" s="196" t="str">
        <f t="shared" si="208"/>
        <v/>
      </c>
      <c r="AG970" s="196" t="str">
        <f t="shared" si="209"/>
        <v/>
      </c>
      <c r="AH970" s="196" t="str">
        <f t="shared" si="210"/>
        <v/>
      </c>
      <c r="AI970" s="196" t="str">
        <f t="shared" si="211"/>
        <v/>
      </c>
      <c r="AJ970" s="196" t="str">
        <f t="shared" si="212"/>
        <v/>
      </c>
      <c r="AK970" s="196" t="str">
        <f t="shared" si="215"/>
        <v/>
      </c>
      <c r="AL970" s="196" t="str">
        <f t="shared" si="216"/>
        <v/>
      </c>
      <c r="AM970" s="176"/>
      <c r="AN970" s="176">
        <f t="shared" si="217"/>
        <v>0</v>
      </c>
      <c r="AO970" s="176"/>
      <c r="AP970" s="176"/>
      <c r="AQ970" s="176"/>
      <c r="AR970" s="176"/>
      <c r="AS970" s="176"/>
      <c r="AT970" s="176"/>
      <c r="AU970" s="176"/>
      <c r="AV970" s="176"/>
      <c r="AW970" s="176"/>
      <c r="AX970" s="176"/>
      <c r="AY970" s="176"/>
      <c r="AZ970" s="176"/>
      <c r="BA970" s="176"/>
      <c r="BB970" s="176"/>
      <c r="BC970" s="176"/>
      <c r="BD970" s="176"/>
      <c r="BE970" s="176"/>
      <c r="BF970" s="176"/>
      <c r="BG970" s="176"/>
      <c r="BH970" s="176"/>
      <c r="BI970" s="176"/>
      <c r="BJ970" s="176"/>
      <c r="BK970" s="176"/>
      <c r="BL970" s="176"/>
      <c r="BM970" s="176"/>
      <c r="BN970" s="176"/>
      <c r="BO970" s="176"/>
      <c r="BP970" s="176"/>
      <c r="BQ970" s="176"/>
      <c r="BR970" s="176"/>
      <c r="BS970" s="176"/>
      <c r="BT970" s="176"/>
      <c r="BU970" s="176"/>
      <c r="BV970" s="176"/>
      <c r="BW970" s="176"/>
      <c r="BX970" s="176"/>
      <c r="BY970" s="176"/>
      <c r="BZ970" s="176"/>
      <c r="CA970" s="176"/>
      <c r="CB970" s="176"/>
      <c r="CC970" s="176"/>
      <c r="CD970" s="176"/>
      <c r="CE970" s="176"/>
      <c r="CF970" s="176"/>
      <c r="CG970" s="176"/>
      <c r="CH970" s="176"/>
      <c r="CI970" s="176"/>
      <c r="CJ970" s="176"/>
      <c r="CK970" s="176"/>
      <c r="CL970" s="176"/>
      <c r="CM970" s="176"/>
      <c r="CN970" s="176"/>
      <c r="CO970" s="176"/>
      <c r="CP970" s="176"/>
      <c r="CQ970" s="176"/>
      <c r="CR970" s="176"/>
      <c r="CS970" s="176"/>
      <c r="CT970" s="176"/>
      <c r="CU970" s="176"/>
      <c r="CV970" s="176"/>
      <c r="CW970" s="176"/>
    </row>
    <row r="971" spans="1:101" s="179" customFormat="1" ht="20.100000000000001" customHeight="1">
      <c r="A971" s="657">
        <f t="shared" si="218"/>
        <v>928</v>
      </c>
      <c r="B971" s="196" t="str">
        <f t="shared" si="213"/>
        <v>Swansea Bay UHB</v>
      </c>
      <c r="C971" s="89"/>
      <c r="D971" s="89"/>
      <c r="E971" s="89"/>
      <c r="F971" s="89"/>
      <c r="G971" s="89"/>
      <c r="H971" s="197">
        <f t="shared" si="214"/>
        <v>0</v>
      </c>
      <c r="I971" s="197"/>
      <c r="J971" s="89"/>
      <c r="K971" s="90"/>
      <c r="L971" s="90"/>
      <c r="M971" s="89"/>
      <c r="N971" s="89"/>
      <c r="O971" s="89"/>
      <c r="P971" s="89"/>
      <c r="Q971" s="89"/>
      <c r="R971" s="122"/>
      <c r="S971" s="122"/>
      <c r="T971" s="122"/>
      <c r="U971" s="123"/>
      <c r="V971" s="123"/>
      <c r="W971" s="123"/>
      <c r="X971" s="122"/>
      <c r="Y971" s="122"/>
      <c r="Z971" s="122"/>
      <c r="AA971" s="122"/>
      <c r="AB971" s="122"/>
      <c r="AC971" s="122"/>
      <c r="AD971" s="197">
        <f t="shared" si="207"/>
        <v>0</v>
      </c>
      <c r="AE971" s="196" t="str">
        <f t="shared" si="219"/>
        <v/>
      </c>
      <c r="AF971" s="196" t="str">
        <f t="shared" si="208"/>
        <v/>
      </c>
      <c r="AG971" s="196" t="str">
        <f t="shared" si="209"/>
        <v/>
      </c>
      <c r="AH971" s="196" t="str">
        <f t="shared" si="210"/>
        <v/>
      </c>
      <c r="AI971" s="196" t="str">
        <f t="shared" si="211"/>
        <v/>
      </c>
      <c r="AJ971" s="196" t="str">
        <f t="shared" si="212"/>
        <v/>
      </c>
      <c r="AK971" s="196" t="str">
        <f t="shared" si="215"/>
        <v/>
      </c>
      <c r="AL971" s="196" t="str">
        <f t="shared" si="216"/>
        <v/>
      </c>
      <c r="AM971" s="176"/>
      <c r="AN971" s="176">
        <f t="shared" si="217"/>
        <v>0</v>
      </c>
      <c r="AO971" s="176"/>
      <c r="AP971" s="176"/>
      <c r="AQ971" s="176"/>
      <c r="AR971" s="176"/>
      <c r="AS971" s="176"/>
      <c r="AT971" s="176"/>
      <c r="AU971" s="176"/>
      <c r="AV971" s="176"/>
      <c r="AW971" s="176"/>
      <c r="AX971" s="176"/>
      <c r="AY971" s="176"/>
      <c r="AZ971" s="176"/>
      <c r="BA971" s="176"/>
      <c r="BB971" s="176"/>
      <c r="BC971" s="176"/>
      <c r="BD971" s="176"/>
      <c r="BE971" s="176"/>
      <c r="BF971" s="176"/>
      <c r="BG971" s="176"/>
      <c r="BH971" s="176"/>
      <c r="BI971" s="176"/>
      <c r="BJ971" s="176"/>
      <c r="BK971" s="176"/>
      <c r="BL971" s="176"/>
      <c r="BM971" s="176"/>
      <c r="BN971" s="176"/>
      <c r="BO971" s="176"/>
      <c r="BP971" s="176"/>
      <c r="BQ971" s="176"/>
      <c r="BR971" s="176"/>
      <c r="BS971" s="176"/>
      <c r="BT971" s="176"/>
      <c r="BU971" s="176"/>
      <c r="BV971" s="176"/>
      <c r="BW971" s="176"/>
      <c r="BX971" s="176"/>
      <c r="BY971" s="176"/>
      <c r="BZ971" s="176"/>
      <c r="CA971" s="176"/>
      <c r="CB971" s="176"/>
      <c r="CC971" s="176"/>
      <c r="CD971" s="176"/>
      <c r="CE971" s="176"/>
      <c r="CF971" s="176"/>
      <c r="CG971" s="176"/>
      <c r="CH971" s="176"/>
      <c r="CI971" s="176"/>
      <c r="CJ971" s="176"/>
      <c r="CK971" s="176"/>
      <c r="CL971" s="176"/>
      <c r="CM971" s="176"/>
      <c r="CN971" s="176"/>
      <c r="CO971" s="176"/>
      <c r="CP971" s="176"/>
      <c r="CQ971" s="176"/>
      <c r="CR971" s="176"/>
      <c r="CS971" s="176"/>
      <c r="CT971" s="176"/>
      <c r="CU971" s="176"/>
      <c r="CV971" s="176"/>
      <c r="CW971" s="176"/>
    </row>
    <row r="972" spans="1:101" s="179" customFormat="1" ht="20.100000000000001" customHeight="1">
      <c r="A972" s="657">
        <f t="shared" si="218"/>
        <v>929</v>
      </c>
      <c r="B972" s="196" t="str">
        <f t="shared" si="213"/>
        <v>Swansea Bay UHB</v>
      </c>
      <c r="C972" s="89"/>
      <c r="D972" s="89"/>
      <c r="E972" s="89"/>
      <c r="F972" s="89"/>
      <c r="G972" s="89"/>
      <c r="H972" s="197">
        <f t="shared" si="214"/>
        <v>0</v>
      </c>
      <c r="I972" s="197"/>
      <c r="J972" s="89"/>
      <c r="K972" s="90"/>
      <c r="L972" s="90"/>
      <c r="M972" s="89"/>
      <c r="N972" s="89"/>
      <c r="O972" s="89"/>
      <c r="P972" s="89"/>
      <c r="Q972" s="89"/>
      <c r="R972" s="122"/>
      <c r="S972" s="122"/>
      <c r="T972" s="122"/>
      <c r="U972" s="123"/>
      <c r="V972" s="123"/>
      <c r="W972" s="123"/>
      <c r="X972" s="122"/>
      <c r="Y972" s="122"/>
      <c r="Z972" s="122"/>
      <c r="AA972" s="122"/>
      <c r="AB972" s="122"/>
      <c r="AC972" s="122"/>
      <c r="AD972" s="197">
        <f t="shared" si="207"/>
        <v>0</v>
      </c>
      <c r="AE972" s="196" t="str">
        <f t="shared" si="219"/>
        <v/>
      </c>
      <c r="AF972" s="196" t="str">
        <f t="shared" si="208"/>
        <v/>
      </c>
      <c r="AG972" s="196" t="str">
        <f t="shared" si="209"/>
        <v/>
      </c>
      <c r="AH972" s="196" t="str">
        <f t="shared" si="210"/>
        <v/>
      </c>
      <c r="AI972" s="196" t="str">
        <f t="shared" si="211"/>
        <v/>
      </c>
      <c r="AJ972" s="196" t="str">
        <f t="shared" si="212"/>
        <v/>
      </c>
      <c r="AK972" s="196" t="str">
        <f t="shared" si="215"/>
        <v/>
      </c>
      <c r="AL972" s="196" t="str">
        <f t="shared" si="216"/>
        <v/>
      </c>
      <c r="AM972" s="176"/>
      <c r="AN972" s="176">
        <f t="shared" si="217"/>
        <v>0</v>
      </c>
      <c r="AO972" s="176"/>
      <c r="AP972" s="176"/>
      <c r="AQ972" s="176"/>
      <c r="AR972" s="176"/>
      <c r="AS972" s="176"/>
      <c r="AT972" s="176"/>
      <c r="AU972" s="176"/>
      <c r="AV972" s="176"/>
      <c r="AW972" s="176"/>
      <c r="AX972" s="176"/>
      <c r="AY972" s="176"/>
      <c r="AZ972" s="176"/>
      <c r="BA972" s="176"/>
      <c r="BB972" s="176"/>
      <c r="BC972" s="176"/>
      <c r="BD972" s="176"/>
      <c r="BE972" s="176"/>
      <c r="BF972" s="176"/>
      <c r="BG972" s="176"/>
      <c r="BH972" s="176"/>
      <c r="BI972" s="176"/>
      <c r="BJ972" s="176"/>
      <c r="BK972" s="176"/>
      <c r="BL972" s="176"/>
      <c r="BM972" s="176"/>
      <c r="BN972" s="176"/>
      <c r="BO972" s="176"/>
      <c r="BP972" s="176"/>
      <c r="BQ972" s="176"/>
      <c r="BR972" s="176"/>
      <c r="BS972" s="176"/>
      <c r="BT972" s="176"/>
      <c r="BU972" s="176"/>
      <c r="BV972" s="176"/>
      <c r="BW972" s="176"/>
      <c r="BX972" s="176"/>
      <c r="BY972" s="176"/>
      <c r="BZ972" s="176"/>
      <c r="CA972" s="176"/>
      <c r="CB972" s="176"/>
      <c r="CC972" s="176"/>
      <c r="CD972" s="176"/>
      <c r="CE972" s="176"/>
      <c r="CF972" s="176"/>
      <c r="CG972" s="176"/>
      <c r="CH972" s="176"/>
      <c r="CI972" s="176"/>
      <c r="CJ972" s="176"/>
      <c r="CK972" s="176"/>
      <c r="CL972" s="176"/>
      <c r="CM972" s="176"/>
      <c r="CN972" s="176"/>
      <c r="CO972" s="176"/>
      <c r="CP972" s="176"/>
      <c r="CQ972" s="176"/>
      <c r="CR972" s="176"/>
      <c r="CS972" s="176"/>
      <c r="CT972" s="176"/>
      <c r="CU972" s="176"/>
      <c r="CV972" s="176"/>
      <c r="CW972" s="176"/>
    </row>
    <row r="973" spans="1:101" s="179" customFormat="1" ht="20.100000000000001" customHeight="1">
      <c r="A973" s="657">
        <f t="shared" si="218"/>
        <v>930</v>
      </c>
      <c r="B973" s="196" t="str">
        <f t="shared" si="213"/>
        <v>Swansea Bay UHB</v>
      </c>
      <c r="C973" s="89"/>
      <c r="D973" s="89"/>
      <c r="E973" s="89"/>
      <c r="F973" s="89"/>
      <c r="G973" s="89"/>
      <c r="H973" s="197">
        <f t="shared" si="214"/>
        <v>0</v>
      </c>
      <c r="I973" s="197"/>
      <c r="J973" s="89"/>
      <c r="K973" s="90"/>
      <c r="L973" s="90"/>
      <c r="M973" s="89"/>
      <c r="N973" s="89"/>
      <c r="O973" s="89"/>
      <c r="P973" s="89"/>
      <c r="Q973" s="89"/>
      <c r="R973" s="122"/>
      <c r="S973" s="122"/>
      <c r="T973" s="122"/>
      <c r="U973" s="123"/>
      <c r="V973" s="123"/>
      <c r="W973" s="123"/>
      <c r="X973" s="122"/>
      <c r="Y973" s="122"/>
      <c r="Z973" s="122"/>
      <c r="AA973" s="122"/>
      <c r="AB973" s="122"/>
      <c r="AC973" s="122"/>
      <c r="AD973" s="197">
        <f t="shared" si="207"/>
        <v>0</v>
      </c>
      <c r="AE973" s="196" t="str">
        <f t="shared" si="219"/>
        <v/>
      </c>
      <c r="AF973" s="196" t="str">
        <f t="shared" si="208"/>
        <v/>
      </c>
      <c r="AG973" s="196" t="str">
        <f t="shared" si="209"/>
        <v/>
      </c>
      <c r="AH973" s="196" t="str">
        <f t="shared" si="210"/>
        <v/>
      </c>
      <c r="AI973" s="196" t="str">
        <f t="shared" si="211"/>
        <v/>
      </c>
      <c r="AJ973" s="196" t="str">
        <f t="shared" si="212"/>
        <v/>
      </c>
      <c r="AK973" s="196" t="str">
        <f t="shared" si="215"/>
        <v/>
      </c>
      <c r="AL973" s="196" t="str">
        <f t="shared" si="216"/>
        <v/>
      </c>
      <c r="AM973" s="176"/>
      <c r="AN973" s="176">
        <f t="shared" si="217"/>
        <v>0</v>
      </c>
      <c r="AO973" s="176"/>
      <c r="AP973" s="176"/>
      <c r="AQ973" s="176"/>
      <c r="AR973" s="176"/>
      <c r="AS973" s="176"/>
      <c r="AT973" s="176"/>
      <c r="AU973" s="176"/>
      <c r="AV973" s="176"/>
      <c r="AW973" s="176"/>
      <c r="AX973" s="176"/>
      <c r="AY973" s="176"/>
      <c r="AZ973" s="176"/>
      <c r="BA973" s="176"/>
      <c r="BB973" s="176"/>
      <c r="BC973" s="176"/>
      <c r="BD973" s="176"/>
      <c r="BE973" s="176"/>
      <c r="BF973" s="176"/>
      <c r="BG973" s="176"/>
      <c r="BH973" s="176"/>
      <c r="BI973" s="176"/>
      <c r="BJ973" s="176"/>
      <c r="BK973" s="176"/>
      <c r="BL973" s="176"/>
      <c r="BM973" s="176"/>
      <c r="BN973" s="176"/>
      <c r="BO973" s="176"/>
      <c r="BP973" s="176"/>
      <c r="BQ973" s="176"/>
      <c r="BR973" s="176"/>
      <c r="BS973" s="176"/>
      <c r="BT973" s="176"/>
      <c r="BU973" s="176"/>
      <c r="BV973" s="176"/>
      <c r="BW973" s="176"/>
      <c r="BX973" s="176"/>
      <c r="BY973" s="176"/>
      <c r="BZ973" s="176"/>
      <c r="CA973" s="176"/>
      <c r="CB973" s="176"/>
      <c r="CC973" s="176"/>
      <c r="CD973" s="176"/>
      <c r="CE973" s="176"/>
      <c r="CF973" s="176"/>
      <c r="CG973" s="176"/>
      <c r="CH973" s="176"/>
      <c r="CI973" s="176"/>
      <c r="CJ973" s="176"/>
      <c r="CK973" s="176"/>
      <c r="CL973" s="176"/>
      <c r="CM973" s="176"/>
      <c r="CN973" s="176"/>
      <c r="CO973" s="176"/>
      <c r="CP973" s="176"/>
      <c r="CQ973" s="176"/>
      <c r="CR973" s="176"/>
      <c r="CS973" s="176"/>
      <c r="CT973" s="176"/>
      <c r="CU973" s="176"/>
      <c r="CV973" s="176"/>
      <c r="CW973" s="176"/>
    </row>
    <row r="974" spans="1:101" s="179" customFormat="1" ht="20.100000000000001" customHeight="1">
      <c r="A974" s="657">
        <f t="shared" si="218"/>
        <v>931</v>
      </c>
      <c r="B974" s="196" t="str">
        <f t="shared" si="213"/>
        <v>Swansea Bay UHB</v>
      </c>
      <c r="C974" s="89"/>
      <c r="D974" s="89"/>
      <c r="E974" s="89"/>
      <c r="F974" s="89"/>
      <c r="G974" s="89"/>
      <c r="H974" s="197">
        <f t="shared" si="214"/>
        <v>0</v>
      </c>
      <c r="I974" s="197"/>
      <c r="J974" s="89"/>
      <c r="K974" s="90"/>
      <c r="L974" s="90"/>
      <c r="M974" s="89"/>
      <c r="N974" s="89"/>
      <c r="O974" s="89"/>
      <c r="P974" s="89"/>
      <c r="Q974" s="89"/>
      <c r="R974" s="122"/>
      <c r="S974" s="122"/>
      <c r="T974" s="122"/>
      <c r="U974" s="123"/>
      <c r="V974" s="123"/>
      <c r="W974" s="123"/>
      <c r="X974" s="122"/>
      <c r="Y974" s="122"/>
      <c r="Z974" s="122"/>
      <c r="AA974" s="122"/>
      <c r="AB974" s="122"/>
      <c r="AC974" s="122"/>
      <c r="AD974" s="197">
        <f t="shared" si="207"/>
        <v>0</v>
      </c>
      <c r="AE974" s="196" t="str">
        <f t="shared" si="219"/>
        <v/>
      </c>
      <c r="AF974" s="196" t="str">
        <f t="shared" si="208"/>
        <v/>
      </c>
      <c r="AG974" s="196" t="str">
        <f t="shared" si="209"/>
        <v/>
      </c>
      <c r="AH974" s="196" t="str">
        <f t="shared" si="210"/>
        <v/>
      </c>
      <c r="AI974" s="196" t="str">
        <f t="shared" si="211"/>
        <v/>
      </c>
      <c r="AJ974" s="196" t="str">
        <f t="shared" si="212"/>
        <v/>
      </c>
      <c r="AK974" s="196" t="str">
        <f t="shared" si="215"/>
        <v/>
      </c>
      <c r="AL974" s="196" t="str">
        <f t="shared" si="216"/>
        <v/>
      </c>
      <c r="AM974" s="176"/>
      <c r="AN974" s="176">
        <f t="shared" si="217"/>
        <v>0</v>
      </c>
      <c r="AO974" s="176"/>
      <c r="AP974" s="176"/>
      <c r="AQ974" s="176"/>
      <c r="AR974" s="176"/>
      <c r="AS974" s="176"/>
      <c r="AT974" s="176"/>
      <c r="AU974" s="176"/>
      <c r="AV974" s="176"/>
      <c r="AW974" s="176"/>
      <c r="AX974" s="176"/>
      <c r="AY974" s="176"/>
      <c r="AZ974" s="176"/>
      <c r="BA974" s="176"/>
      <c r="BB974" s="176"/>
      <c r="BC974" s="176"/>
      <c r="BD974" s="176"/>
      <c r="BE974" s="176"/>
      <c r="BF974" s="176"/>
      <c r="BG974" s="176"/>
      <c r="BH974" s="176"/>
      <c r="BI974" s="176"/>
      <c r="BJ974" s="176"/>
      <c r="BK974" s="176"/>
      <c r="BL974" s="176"/>
      <c r="BM974" s="176"/>
      <c r="BN974" s="176"/>
      <c r="BO974" s="176"/>
      <c r="BP974" s="176"/>
      <c r="BQ974" s="176"/>
      <c r="BR974" s="176"/>
      <c r="BS974" s="176"/>
      <c r="BT974" s="176"/>
      <c r="BU974" s="176"/>
      <c r="BV974" s="176"/>
      <c r="BW974" s="176"/>
      <c r="BX974" s="176"/>
      <c r="BY974" s="176"/>
      <c r="BZ974" s="176"/>
      <c r="CA974" s="176"/>
      <c r="CB974" s="176"/>
      <c r="CC974" s="176"/>
      <c r="CD974" s="176"/>
      <c r="CE974" s="176"/>
      <c r="CF974" s="176"/>
      <c r="CG974" s="176"/>
      <c r="CH974" s="176"/>
      <c r="CI974" s="176"/>
      <c r="CJ974" s="176"/>
      <c r="CK974" s="176"/>
      <c r="CL974" s="176"/>
      <c r="CM974" s="176"/>
      <c r="CN974" s="176"/>
      <c r="CO974" s="176"/>
      <c r="CP974" s="176"/>
      <c r="CQ974" s="176"/>
      <c r="CR974" s="176"/>
      <c r="CS974" s="176"/>
      <c r="CT974" s="176"/>
      <c r="CU974" s="176"/>
      <c r="CV974" s="176"/>
      <c r="CW974" s="176"/>
    </row>
    <row r="975" spans="1:101" s="179" customFormat="1" ht="20.100000000000001" customHeight="1">
      <c r="A975" s="657">
        <f t="shared" si="218"/>
        <v>932</v>
      </c>
      <c r="B975" s="196" t="str">
        <f t="shared" si="213"/>
        <v>Swansea Bay UHB</v>
      </c>
      <c r="C975" s="89"/>
      <c r="D975" s="89"/>
      <c r="E975" s="89"/>
      <c r="F975" s="89"/>
      <c r="G975" s="89"/>
      <c r="H975" s="197">
        <f t="shared" si="214"/>
        <v>0</v>
      </c>
      <c r="I975" s="197"/>
      <c r="J975" s="89"/>
      <c r="K975" s="90"/>
      <c r="L975" s="90"/>
      <c r="M975" s="89"/>
      <c r="N975" s="89"/>
      <c r="O975" s="89"/>
      <c r="P975" s="89"/>
      <c r="Q975" s="89"/>
      <c r="R975" s="122"/>
      <c r="S975" s="122"/>
      <c r="T975" s="122"/>
      <c r="U975" s="123"/>
      <c r="V975" s="123"/>
      <c r="W975" s="123"/>
      <c r="X975" s="122"/>
      <c r="Y975" s="122"/>
      <c r="Z975" s="122"/>
      <c r="AA975" s="122"/>
      <c r="AB975" s="122"/>
      <c r="AC975" s="122"/>
      <c r="AD975" s="197">
        <f t="shared" si="207"/>
        <v>0</v>
      </c>
      <c r="AE975" s="196" t="str">
        <f t="shared" si="219"/>
        <v/>
      </c>
      <c r="AF975" s="196" t="str">
        <f t="shared" si="208"/>
        <v/>
      </c>
      <c r="AG975" s="196" t="str">
        <f t="shared" si="209"/>
        <v/>
      </c>
      <c r="AH975" s="196" t="str">
        <f t="shared" si="210"/>
        <v/>
      </c>
      <c r="AI975" s="196" t="str">
        <f t="shared" si="211"/>
        <v/>
      </c>
      <c r="AJ975" s="196" t="str">
        <f t="shared" si="212"/>
        <v/>
      </c>
      <c r="AK975" s="196" t="str">
        <f t="shared" si="215"/>
        <v/>
      </c>
      <c r="AL975" s="196" t="str">
        <f t="shared" si="216"/>
        <v/>
      </c>
      <c r="AM975" s="176"/>
      <c r="AN975" s="176">
        <f t="shared" si="217"/>
        <v>0</v>
      </c>
      <c r="AO975" s="176"/>
      <c r="AP975" s="176"/>
      <c r="AQ975" s="176"/>
      <c r="AR975" s="176"/>
      <c r="AS975" s="176"/>
      <c r="AT975" s="176"/>
      <c r="AU975" s="176"/>
      <c r="AV975" s="176"/>
      <c r="AW975" s="176"/>
      <c r="AX975" s="176"/>
      <c r="AY975" s="176"/>
      <c r="AZ975" s="176"/>
      <c r="BA975" s="176"/>
      <c r="BB975" s="176"/>
      <c r="BC975" s="176"/>
      <c r="BD975" s="176"/>
      <c r="BE975" s="176"/>
      <c r="BF975" s="176"/>
      <c r="BG975" s="176"/>
      <c r="BH975" s="176"/>
      <c r="BI975" s="176"/>
      <c r="BJ975" s="176"/>
      <c r="BK975" s="176"/>
      <c r="BL975" s="176"/>
      <c r="BM975" s="176"/>
      <c r="BN975" s="176"/>
      <c r="BO975" s="176"/>
      <c r="BP975" s="176"/>
      <c r="BQ975" s="176"/>
      <c r="BR975" s="176"/>
      <c r="BS975" s="176"/>
      <c r="BT975" s="176"/>
      <c r="BU975" s="176"/>
      <c r="BV975" s="176"/>
      <c r="BW975" s="176"/>
      <c r="BX975" s="176"/>
      <c r="BY975" s="176"/>
      <c r="BZ975" s="176"/>
      <c r="CA975" s="176"/>
      <c r="CB975" s="176"/>
      <c r="CC975" s="176"/>
      <c r="CD975" s="176"/>
      <c r="CE975" s="176"/>
      <c r="CF975" s="176"/>
      <c r="CG975" s="176"/>
      <c r="CH975" s="176"/>
      <c r="CI975" s="176"/>
      <c r="CJ975" s="176"/>
      <c r="CK975" s="176"/>
      <c r="CL975" s="176"/>
      <c r="CM975" s="176"/>
      <c r="CN975" s="176"/>
      <c r="CO975" s="176"/>
      <c r="CP975" s="176"/>
      <c r="CQ975" s="176"/>
      <c r="CR975" s="176"/>
      <c r="CS975" s="176"/>
      <c r="CT975" s="176"/>
      <c r="CU975" s="176"/>
      <c r="CV975" s="176"/>
      <c r="CW975" s="176"/>
    </row>
    <row r="976" spans="1:101" s="179" customFormat="1" ht="20.100000000000001" customHeight="1">
      <c r="A976" s="657">
        <f t="shared" si="218"/>
        <v>933</v>
      </c>
      <c r="B976" s="196" t="str">
        <f t="shared" si="213"/>
        <v>Swansea Bay UHB</v>
      </c>
      <c r="C976" s="89"/>
      <c r="D976" s="89"/>
      <c r="E976" s="89"/>
      <c r="F976" s="89"/>
      <c r="G976" s="89"/>
      <c r="H976" s="197">
        <f t="shared" si="214"/>
        <v>0</v>
      </c>
      <c r="I976" s="197"/>
      <c r="J976" s="89"/>
      <c r="K976" s="90"/>
      <c r="L976" s="90"/>
      <c r="M976" s="89"/>
      <c r="N976" s="89"/>
      <c r="O976" s="89"/>
      <c r="P976" s="89"/>
      <c r="Q976" s="89"/>
      <c r="R976" s="122"/>
      <c r="S976" s="122"/>
      <c r="T976" s="122"/>
      <c r="U976" s="123"/>
      <c r="V976" s="123"/>
      <c r="W976" s="123"/>
      <c r="X976" s="122"/>
      <c r="Y976" s="122"/>
      <c r="Z976" s="122"/>
      <c r="AA976" s="122"/>
      <c r="AB976" s="122"/>
      <c r="AC976" s="122"/>
      <c r="AD976" s="197">
        <f t="shared" si="207"/>
        <v>0</v>
      </c>
      <c r="AE976" s="196" t="str">
        <f t="shared" si="219"/>
        <v/>
      </c>
      <c r="AF976" s="196" t="str">
        <f t="shared" si="208"/>
        <v/>
      </c>
      <c r="AG976" s="196" t="str">
        <f t="shared" si="209"/>
        <v/>
      </c>
      <c r="AH976" s="196" t="str">
        <f t="shared" si="210"/>
        <v/>
      </c>
      <c r="AI976" s="196" t="str">
        <f t="shared" si="211"/>
        <v/>
      </c>
      <c r="AJ976" s="196" t="str">
        <f t="shared" si="212"/>
        <v/>
      </c>
      <c r="AK976" s="196" t="str">
        <f t="shared" si="215"/>
        <v/>
      </c>
      <c r="AL976" s="196" t="str">
        <f t="shared" si="216"/>
        <v/>
      </c>
      <c r="AM976" s="176"/>
      <c r="AN976" s="176">
        <f t="shared" si="217"/>
        <v>0</v>
      </c>
      <c r="AO976" s="176"/>
      <c r="AP976" s="176"/>
      <c r="AQ976" s="176"/>
      <c r="AR976" s="176"/>
      <c r="AS976" s="176"/>
      <c r="AT976" s="176"/>
      <c r="AU976" s="176"/>
      <c r="AV976" s="176"/>
      <c r="AW976" s="176"/>
      <c r="AX976" s="176"/>
      <c r="AY976" s="176"/>
      <c r="AZ976" s="176"/>
      <c r="BA976" s="176"/>
      <c r="BB976" s="176"/>
      <c r="BC976" s="176"/>
      <c r="BD976" s="176"/>
      <c r="BE976" s="176"/>
      <c r="BF976" s="176"/>
      <c r="BG976" s="176"/>
      <c r="BH976" s="176"/>
      <c r="BI976" s="176"/>
      <c r="BJ976" s="176"/>
      <c r="BK976" s="176"/>
      <c r="BL976" s="176"/>
      <c r="BM976" s="176"/>
      <c r="BN976" s="176"/>
      <c r="BO976" s="176"/>
      <c r="BP976" s="176"/>
      <c r="BQ976" s="176"/>
      <c r="BR976" s="176"/>
      <c r="BS976" s="176"/>
      <c r="BT976" s="176"/>
      <c r="BU976" s="176"/>
      <c r="BV976" s="176"/>
      <c r="BW976" s="176"/>
      <c r="BX976" s="176"/>
      <c r="BY976" s="176"/>
      <c r="BZ976" s="176"/>
      <c r="CA976" s="176"/>
      <c r="CB976" s="176"/>
      <c r="CC976" s="176"/>
      <c r="CD976" s="176"/>
      <c r="CE976" s="176"/>
      <c r="CF976" s="176"/>
      <c r="CG976" s="176"/>
      <c r="CH976" s="176"/>
      <c r="CI976" s="176"/>
      <c r="CJ976" s="176"/>
      <c r="CK976" s="176"/>
      <c r="CL976" s="176"/>
      <c r="CM976" s="176"/>
      <c r="CN976" s="176"/>
      <c r="CO976" s="176"/>
      <c r="CP976" s="176"/>
      <c r="CQ976" s="176"/>
      <c r="CR976" s="176"/>
      <c r="CS976" s="176"/>
      <c r="CT976" s="176"/>
      <c r="CU976" s="176"/>
      <c r="CV976" s="176"/>
      <c r="CW976" s="176"/>
    </row>
    <row r="977" spans="1:101" s="179" customFormat="1" ht="20.100000000000001" customHeight="1">
      <c r="A977" s="657">
        <f t="shared" si="218"/>
        <v>934</v>
      </c>
      <c r="B977" s="196" t="str">
        <f t="shared" si="213"/>
        <v>Swansea Bay UHB</v>
      </c>
      <c r="C977" s="89"/>
      <c r="D977" s="89"/>
      <c r="E977" s="89"/>
      <c r="F977" s="89"/>
      <c r="G977" s="89"/>
      <c r="H977" s="197">
        <f t="shared" si="214"/>
        <v>0</v>
      </c>
      <c r="I977" s="197"/>
      <c r="J977" s="89"/>
      <c r="K977" s="90"/>
      <c r="L977" s="90"/>
      <c r="M977" s="89"/>
      <c r="N977" s="89"/>
      <c r="O977" s="89"/>
      <c r="P977" s="89"/>
      <c r="Q977" s="89"/>
      <c r="R977" s="122"/>
      <c r="S977" s="122"/>
      <c r="T977" s="122"/>
      <c r="U977" s="123"/>
      <c r="V977" s="123"/>
      <c r="W977" s="123"/>
      <c r="X977" s="122"/>
      <c r="Y977" s="122"/>
      <c r="Z977" s="122"/>
      <c r="AA977" s="122"/>
      <c r="AB977" s="122"/>
      <c r="AC977" s="122"/>
      <c r="AD977" s="197">
        <f t="shared" si="207"/>
        <v>0</v>
      </c>
      <c r="AE977" s="196" t="str">
        <f t="shared" si="219"/>
        <v/>
      </c>
      <c r="AF977" s="196" t="str">
        <f t="shared" si="208"/>
        <v/>
      </c>
      <c r="AG977" s="196" t="str">
        <f t="shared" si="209"/>
        <v/>
      </c>
      <c r="AH977" s="196" t="str">
        <f t="shared" si="210"/>
        <v/>
      </c>
      <c r="AI977" s="196" t="str">
        <f t="shared" si="211"/>
        <v/>
      </c>
      <c r="AJ977" s="196" t="str">
        <f t="shared" si="212"/>
        <v/>
      </c>
      <c r="AK977" s="196" t="str">
        <f t="shared" si="215"/>
        <v/>
      </c>
      <c r="AL977" s="196" t="str">
        <f t="shared" si="216"/>
        <v/>
      </c>
      <c r="AM977" s="176"/>
      <c r="AN977" s="176">
        <f t="shared" si="217"/>
        <v>0</v>
      </c>
      <c r="AO977" s="176"/>
      <c r="AP977" s="176"/>
      <c r="AQ977" s="176"/>
      <c r="AR977" s="176"/>
      <c r="AS977" s="176"/>
      <c r="AT977" s="176"/>
      <c r="AU977" s="176"/>
      <c r="AV977" s="176"/>
      <c r="AW977" s="176"/>
      <c r="AX977" s="176"/>
      <c r="AY977" s="176"/>
      <c r="AZ977" s="176"/>
      <c r="BA977" s="176"/>
      <c r="BB977" s="176"/>
      <c r="BC977" s="176"/>
      <c r="BD977" s="176"/>
      <c r="BE977" s="176"/>
      <c r="BF977" s="176"/>
      <c r="BG977" s="176"/>
      <c r="BH977" s="176"/>
      <c r="BI977" s="176"/>
      <c r="BJ977" s="176"/>
      <c r="BK977" s="176"/>
      <c r="BL977" s="176"/>
      <c r="BM977" s="176"/>
      <c r="BN977" s="176"/>
      <c r="BO977" s="176"/>
      <c r="BP977" s="176"/>
      <c r="BQ977" s="176"/>
      <c r="BR977" s="176"/>
      <c r="BS977" s="176"/>
      <c r="BT977" s="176"/>
      <c r="BU977" s="176"/>
      <c r="BV977" s="176"/>
      <c r="BW977" s="176"/>
      <c r="BX977" s="176"/>
      <c r="BY977" s="176"/>
      <c r="BZ977" s="176"/>
      <c r="CA977" s="176"/>
      <c r="CB977" s="176"/>
      <c r="CC977" s="176"/>
      <c r="CD977" s="176"/>
      <c r="CE977" s="176"/>
      <c r="CF977" s="176"/>
      <c r="CG977" s="176"/>
      <c r="CH977" s="176"/>
      <c r="CI977" s="176"/>
      <c r="CJ977" s="176"/>
      <c r="CK977" s="176"/>
      <c r="CL977" s="176"/>
      <c r="CM977" s="176"/>
      <c r="CN977" s="176"/>
      <c r="CO977" s="176"/>
      <c r="CP977" s="176"/>
      <c r="CQ977" s="176"/>
      <c r="CR977" s="176"/>
      <c r="CS977" s="176"/>
      <c r="CT977" s="176"/>
      <c r="CU977" s="176"/>
      <c r="CV977" s="176"/>
      <c r="CW977" s="176"/>
    </row>
    <row r="978" spans="1:101" s="179" customFormat="1" ht="20.100000000000001" customHeight="1">
      <c r="A978" s="657">
        <f t="shared" si="218"/>
        <v>935</v>
      </c>
      <c r="B978" s="196" t="str">
        <f t="shared" si="213"/>
        <v>Swansea Bay UHB</v>
      </c>
      <c r="C978" s="89"/>
      <c r="D978" s="89"/>
      <c r="E978" s="89"/>
      <c r="F978" s="89"/>
      <c r="G978" s="89"/>
      <c r="H978" s="197">
        <f t="shared" si="214"/>
        <v>0</v>
      </c>
      <c r="I978" s="197"/>
      <c r="J978" s="89"/>
      <c r="K978" s="90"/>
      <c r="L978" s="90"/>
      <c r="M978" s="89"/>
      <c r="N978" s="89"/>
      <c r="O978" s="89"/>
      <c r="P978" s="89"/>
      <c r="Q978" s="89"/>
      <c r="R978" s="122"/>
      <c r="S978" s="122"/>
      <c r="T978" s="122"/>
      <c r="U978" s="123"/>
      <c r="V978" s="123"/>
      <c r="W978" s="123"/>
      <c r="X978" s="122"/>
      <c r="Y978" s="122"/>
      <c r="Z978" s="122"/>
      <c r="AA978" s="122"/>
      <c r="AB978" s="122"/>
      <c r="AC978" s="122"/>
      <c r="AD978" s="197">
        <f t="shared" si="207"/>
        <v>0</v>
      </c>
      <c r="AE978" s="196" t="str">
        <f t="shared" si="219"/>
        <v/>
      </c>
      <c r="AF978" s="196" t="str">
        <f t="shared" si="208"/>
        <v/>
      </c>
      <c r="AG978" s="196" t="str">
        <f t="shared" si="209"/>
        <v/>
      </c>
      <c r="AH978" s="196" t="str">
        <f t="shared" si="210"/>
        <v/>
      </c>
      <c r="AI978" s="196" t="str">
        <f t="shared" si="211"/>
        <v/>
      </c>
      <c r="AJ978" s="196" t="str">
        <f t="shared" si="212"/>
        <v/>
      </c>
      <c r="AK978" s="196" t="str">
        <f t="shared" si="215"/>
        <v/>
      </c>
      <c r="AL978" s="196" t="str">
        <f t="shared" si="216"/>
        <v/>
      </c>
      <c r="AM978" s="176"/>
      <c r="AN978" s="176">
        <f t="shared" si="217"/>
        <v>0</v>
      </c>
      <c r="AO978" s="176"/>
      <c r="AP978" s="176"/>
      <c r="AQ978" s="176"/>
      <c r="AR978" s="176"/>
      <c r="AS978" s="176"/>
      <c r="AT978" s="176"/>
      <c r="AU978" s="176"/>
      <c r="AV978" s="176"/>
      <c r="AW978" s="176"/>
      <c r="AX978" s="176"/>
      <c r="AY978" s="176"/>
      <c r="AZ978" s="176"/>
      <c r="BA978" s="176"/>
      <c r="BB978" s="176"/>
      <c r="BC978" s="176"/>
      <c r="BD978" s="176"/>
      <c r="BE978" s="176"/>
      <c r="BF978" s="176"/>
      <c r="BG978" s="176"/>
      <c r="BH978" s="176"/>
      <c r="BI978" s="176"/>
      <c r="BJ978" s="176"/>
      <c r="BK978" s="176"/>
      <c r="BL978" s="176"/>
      <c r="BM978" s="176"/>
      <c r="BN978" s="176"/>
      <c r="BO978" s="176"/>
      <c r="BP978" s="176"/>
      <c r="BQ978" s="176"/>
      <c r="BR978" s="176"/>
      <c r="BS978" s="176"/>
      <c r="BT978" s="176"/>
      <c r="BU978" s="176"/>
      <c r="BV978" s="176"/>
      <c r="BW978" s="176"/>
      <c r="BX978" s="176"/>
      <c r="BY978" s="176"/>
      <c r="BZ978" s="176"/>
      <c r="CA978" s="176"/>
      <c r="CB978" s="176"/>
      <c r="CC978" s="176"/>
      <c r="CD978" s="176"/>
      <c r="CE978" s="176"/>
      <c r="CF978" s="176"/>
      <c r="CG978" s="176"/>
      <c r="CH978" s="176"/>
      <c r="CI978" s="176"/>
      <c r="CJ978" s="176"/>
      <c r="CK978" s="176"/>
      <c r="CL978" s="176"/>
      <c r="CM978" s="176"/>
      <c r="CN978" s="176"/>
      <c r="CO978" s="176"/>
      <c r="CP978" s="176"/>
      <c r="CQ978" s="176"/>
      <c r="CR978" s="176"/>
      <c r="CS978" s="176"/>
      <c r="CT978" s="176"/>
      <c r="CU978" s="176"/>
      <c r="CV978" s="176"/>
      <c r="CW978" s="176"/>
    </row>
    <row r="979" spans="1:101" s="179" customFormat="1" ht="20.100000000000001" customHeight="1">
      <c r="A979" s="657">
        <f t="shared" si="218"/>
        <v>936</v>
      </c>
      <c r="B979" s="196" t="str">
        <f t="shared" si="213"/>
        <v>Swansea Bay UHB</v>
      </c>
      <c r="C979" s="89"/>
      <c r="D979" s="89"/>
      <c r="E979" s="89"/>
      <c r="F979" s="89"/>
      <c r="G979" s="89"/>
      <c r="H979" s="197">
        <f t="shared" si="214"/>
        <v>0</v>
      </c>
      <c r="I979" s="197"/>
      <c r="J979" s="89"/>
      <c r="K979" s="90"/>
      <c r="L979" s="90"/>
      <c r="M979" s="89"/>
      <c r="N979" s="89"/>
      <c r="O979" s="89"/>
      <c r="P979" s="89"/>
      <c r="Q979" s="89"/>
      <c r="R979" s="122"/>
      <c r="S979" s="122"/>
      <c r="T979" s="122"/>
      <c r="U979" s="123"/>
      <c r="V979" s="123"/>
      <c r="W979" s="123"/>
      <c r="X979" s="122"/>
      <c r="Y979" s="122"/>
      <c r="Z979" s="122"/>
      <c r="AA979" s="122"/>
      <c r="AB979" s="122"/>
      <c r="AC979" s="122"/>
      <c r="AD979" s="197">
        <f t="shared" si="207"/>
        <v>0</v>
      </c>
      <c r="AE979" s="196" t="str">
        <f t="shared" si="219"/>
        <v/>
      </c>
      <c r="AF979" s="196" t="str">
        <f t="shared" si="208"/>
        <v/>
      </c>
      <c r="AG979" s="196" t="str">
        <f t="shared" si="209"/>
        <v/>
      </c>
      <c r="AH979" s="196" t="str">
        <f t="shared" si="210"/>
        <v/>
      </c>
      <c r="AI979" s="196" t="str">
        <f t="shared" si="211"/>
        <v/>
      </c>
      <c r="AJ979" s="196" t="str">
        <f t="shared" si="212"/>
        <v/>
      </c>
      <c r="AK979" s="196" t="str">
        <f t="shared" si="215"/>
        <v/>
      </c>
      <c r="AL979" s="196" t="str">
        <f t="shared" si="216"/>
        <v/>
      </c>
      <c r="AM979" s="176"/>
      <c r="AN979" s="176">
        <f t="shared" si="217"/>
        <v>0</v>
      </c>
      <c r="AO979" s="176"/>
      <c r="AP979" s="176"/>
      <c r="AQ979" s="176"/>
      <c r="AR979" s="176"/>
      <c r="AS979" s="176"/>
      <c r="AT979" s="176"/>
      <c r="AU979" s="176"/>
      <c r="AV979" s="176"/>
      <c r="AW979" s="176"/>
      <c r="AX979" s="176"/>
      <c r="AY979" s="176"/>
      <c r="AZ979" s="176"/>
      <c r="BA979" s="176"/>
      <c r="BB979" s="176"/>
      <c r="BC979" s="176"/>
      <c r="BD979" s="176"/>
      <c r="BE979" s="176"/>
      <c r="BF979" s="176"/>
      <c r="BG979" s="176"/>
      <c r="BH979" s="176"/>
      <c r="BI979" s="176"/>
      <c r="BJ979" s="176"/>
      <c r="BK979" s="176"/>
      <c r="BL979" s="176"/>
      <c r="BM979" s="176"/>
      <c r="BN979" s="176"/>
      <c r="BO979" s="176"/>
      <c r="BP979" s="176"/>
      <c r="BQ979" s="176"/>
      <c r="BR979" s="176"/>
      <c r="BS979" s="176"/>
      <c r="BT979" s="176"/>
      <c r="BU979" s="176"/>
      <c r="BV979" s="176"/>
      <c r="BW979" s="176"/>
      <c r="BX979" s="176"/>
      <c r="BY979" s="176"/>
      <c r="BZ979" s="176"/>
      <c r="CA979" s="176"/>
      <c r="CB979" s="176"/>
      <c r="CC979" s="176"/>
      <c r="CD979" s="176"/>
      <c r="CE979" s="176"/>
      <c r="CF979" s="176"/>
      <c r="CG979" s="176"/>
      <c r="CH979" s="176"/>
      <c r="CI979" s="176"/>
      <c r="CJ979" s="176"/>
      <c r="CK979" s="176"/>
      <c r="CL979" s="176"/>
      <c r="CM979" s="176"/>
      <c r="CN979" s="176"/>
      <c r="CO979" s="176"/>
      <c r="CP979" s="176"/>
      <c r="CQ979" s="176"/>
      <c r="CR979" s="176"/>
      <c r="CS979" s="176"/>
      <c r="CT979" s="176"/>
      <c r="CU979" s="176"/>
      <c r="CV979" s="176"/>
      <c r="CW979" s="176"/>
    </row>
    <row r="980" spans="1:101" s="179" customFormat="1" ht="20.100000000000001" customHeight="1">
      <c r="A980" s="657">
        <f t="shared" si="218"/>
        <v>937</v>
      </c>
      <c r="B980" s="196" t="str">
        <f t="shared" si="213"/>
        <v>Swansea Bay UHB</v>
      </c>
      <c r="C980" s="89"/>
      <c r="D980" s="89"/>
      <c r="E980" s="89"/>
      <c r="F980" s="89"/>
      <c r="G980" s="89"/>
      <c r="H980" s="197">
        <f t="shared" si="214"/>
        <v>0</v>
      </c>
      <c r="I980" s="197"/>
      <c r="J980" s="89"/>
      <c r="K980" s="90"/>
      <c r="L980" s="90"/>
      <c r="M980" s="89"/>
      <c r="N980" s="89"/>
      <c r="O980" s="89"/>
      <c r="P980" s="89"/>
      <c r="Q980" s="89"/>
      <c r="R980" s="122"/>
      <c r="S980" s="122"/>
      <c r="T980" s="122"/>
      <c r="U980" s="123"/>
      <c r="V980" s="123"/>
      <c r="W980" s="123"/>
      <c r="X980" s="122"/>
      <c r="Y980" s="122"/>
      <c r="Z980" s="122"/>
      <c r="AA980" s="122"/>
      <c r="AB980" s="122"/>
      <c r="AC980" s="122"/>
      <c r="AD980" s="197">
        <f t="shared" si="207"/>
        <v>0</v>
      </c>
      <c r="AE980" s="196" t="str">
        <f t="shared" si="219"/>
        <v/>
      </c>
      <c r="AF980" s="196" t="str">
        <f t="shared" si="208"/>
        <v/>
      </c>
      <c r="AG980" s="196" t="str">
        <f t="shared" si="209"/>
        <v/>
      </c>
      <c r="AH980" s="196" t="str">
        <f t="shared" si="210"/>
        <v/>
      </c>
      <c r="AI980" s="196" t="str">
        <f t="shared" si="211"/>
        <v/>
      </c>
      <c r="AJ980" s="196" t="str">
        <f t="shared" si="212"/>
        <v/>
      </c>
      <c r="AK980" s="196" t="str">
        <f t="shared" si="215"/>
        <v/>
      </c>
      <c r="AL980" s="196" t="str">
        <f t="shared" si="216"/>
        <v/>
      </c>
      <c r="AM980" s="176"/>
      <c r="AN980" s="176">
        <f t="shared" si="217"/>
        <v>0</v>
      </c>
      <c r="AO980" s="176"/>
      <c r="AP980" s="176"/>
      <c r="AQ980" s="176"/>
      <c r="AR980" s="176"/>
      <c r="AS980" s="176"/>
      <c r="AT980" s="176"/>
      <c r="AU980" s="176"/>
      <c r="AV980" s="176"/>
      <c r="AW980" s="176"/>
      <c r="AX980" s="176"/>
      <c r="AY980" s="176"/>
      <c r="AZ980" s="176"/>
      <c r="BA980" s="176"/>
      <c r="BB980" s="176"/>
      <c r="BC980" s="176"/>
      <c r="BD980" s="176"/>
      <c r="BE980" s="176"/>
      <c r="BF980" s="176"/>
      <c r="BG980" s="176"/>
      <c r="BH980" s="176"/>
      <c r="BI980" s="176"/>
      <c r="BJ980" s="176"/>
      <c r="BK980" s="176"/>
      <c r="BL980" s="176"/>
      <c r="BM980" s="176"/>
      <c r="BN980" s="176"/>
      <c r="BO980" s="176"/>
      <c r="BP980" s="176"/>
      <c r="BQ980" s="176"/>
      <c r="BR980" s="176"/>
      <c r="BS980" s="176"/>
      <c r="BT980" s="176"/>
      <c r="BU980" s="176"/>
      <c r="BV980" s="176"/>
      <c r="BW980" s="176"/>
      <c r="BX980" s="176"/>
      <c r="BY980" s="176"/>
      <c r="BZ980" s="176"/>
      <c r="CA980" s="176"/>
      <c r="CB980" s="176"/>
      <c r="CC980" s="176"/>
      <c r="CD980" s="176"/>
      <c r="CE980" s="176"/>
      <c r="CF980" s="176"/>
      <c r="CG980" s="176"/>
      <c r="CH980" s="176"/>
      <c r="CI980" s="176"/>
      <c r="CJ980" s="176"/>
      <c r="CK980" s="176"/>
      <c r="CL980" s="176"/>
      <c r="CM980" s="176"/>
      <c r="CN980" s="176"/>
      <c r="CO980" s="176"/>
      <c r="CP980" s="176"/>
      <c r="CQ980" s="176"/>
      <c r="CR980" s="176"/>
      <c r="CS980" s="176"/>
      <c r="CT980" s="176"/>
      <c r="CU980" s="176"/>
      <c r="CV980" s="176"/>
      <c r="CW980" s="176"/>
    </row>
    <row r="981" spans="1:101" s="179" customFormat="1" ht="20.100000000000001" customHeight="1">
      <c r="A981" s="657">
        <f t="shared" si="218"/>
        <v>938</v>
      </c>
      <c r="B981" s="196" t="str">
        <f t="shared" si="213"/>
        <v>Swansea Bay UHB</v>
      </c>
      <c r="C981" s="89"/>
      <c r="D981" s="89"/>
      <c r="E981" s="89"/>
      <c r="F981" s="89"/>
      <c r="G981" s="89"/>
      <c r="H981" s="197">
        <f t="shared" si="214"/>
        <v>0</v>
      </c>
      <c r="I981" s="197"/>
      <c r="J981" s="89"/>
      <c r="K981" s="90"/>
      <c r="L981" s="90"/>
      <c r="M981" s="89"/>
      <c r="N981" s="89"/>
      <c r="O981" s="89"/>
      <c r="P981" s="89"/>
      <c r="Q981" s="89"/>
      <c r="R981" s="122"/>
      <c r="S981" s="122"/>
      <c r="T981" s="122"/>
      <c r="U981" s="123"/>
      <c r="V981" s="123"/>
      <c r="W981" s="123"/>
      <c r="X981" s="122"/>
      <c r="Y981" s="122"/>
      <c r="Z981" s="122"/>
      <c r="AA981" s="122"/>
      <c r="AB981" s="122"/>
      <c r="AC981" s="122"/>
      <c r="AD981" s="197">
        <f t="shared" si="207"/>
        <v>0</v>
      </c>
      <c r="AE981" s="196" t="str">
        <f t="shared" si="219"/>
        <v/>
      </c>
      <c r="AF981" s="196" t="str">
        <f t="shared" si="208"/>
        <v/>
      </c>
      <c r="AG981" s="196" t="str">
        <f t="shared" si="209"/>
        <v/>
      </c>
      <c r="AH981" s="196" t="str">
        <f t="shared" si="210"/>
        <v/>
      </c>
      <c r="AI981" s="196" t="str">
        <f t="shared" si="211"/>
        <v/>
      </c>
      <c r="AJ981" s="196" t="str">
        <f t="shared" si="212"/>
        <v/>
      </c>
      <c r="AK981" s="196" t="str">
        <f t="shared" si="215"/>
        <v/>
      </c>
      <c r="AL981" s="196" t="str">
        <f t="shared" si="216"/>
        <v/>
      </c>
      <c r="AM981" s="176"/>
      <c r="AN981" s="176">
        <f t="shared" si="217"/>
        <v>0</v>
      </c>
      <c r="AO981" s="176"/>
      <c r="AP981" s="176"/>
      <c r="AQ981" s="176"/>
      <c r="AR981" s="176"/>
      <c r="AS981" s="176"/>
      <c r="AT981" s="176"/>
      <c r="AU981" s="176"/>
      <c r="AV981" s="176"/>
      <c r="AW981" s="176"/>
      <c r="AX981" s="176"/>
      <c r="AY981" s="176"/>
      <c r="AZ981" s="176"/>
      <c r="BA981" s="176"/>
      <c r="BB981" s="176"/>
      <c r="BC981" s="176"/>
      <c r="BD981" s="176"/>
      <c r="BE981" s="176"/>
      <c r="BF981" s="176"/>
      <c r="BG981" s="176"/>
      <c r="BH981" s="176"/>
      <c r="BI981" s="176"/>
      <c r="BJ981" s="176"/>
      <c r="BK981" s="176"/>
      <c r="BL981" s="176"/>
      <c r="BM981" s="176"/>
      <c r="BN981" s="176"/>
      <c r="BO981" s="176"/>
      <c r="BP981" s="176"/>
      <c r="BQ981" s="176"/>
      <c r="BR981" s="176"/>
      <c r="BS981" s="176"/>
      <c r="BT981" s="176"/>
      <c r="BU981" s="176"/>
      <c r="BV981" s="176"/>
      <c r="BW981" s="176"/>
      <c r="BX981" s="176"/>
      <c r="BY981" s="176"/>
      <c r="BZ981" s="176"/>
      <c r="CA981" s="176"/>
      <c r="CB981" s="176"/>
      <c r="CC981" s="176"/>
      <c r="CD981" s="176"/>
      <c r="CE981" s="176"/>
      <c r="CF981" s="176"/>
      <c r="CG981" s="176"/>
      <c r="CH981" s="176"/>
      <c r="CI981" s="176"/>
      <c r="CJ981" s="176"/>
      <c r="CK981" s="176"/>
      <c r="CL981" s="176"/>
      <c r="CM981" s="176"/>
      <c r="CN981" s="176"/>
      <c r="CO981" s="176"/>
      <c r="CP981" s="176"/>
      <c r="CQ981" s="176"/>
      <c r="CR981" s="176"/>
      <c r="CS981" s="176"/>
      <c r="CT981" s="176"/>
      <c r="CU981" s="176"/>
      <c r="CV981" s="176"/>
      <c r="CW981" s="176"/>
    </row>
    <row r="982" spans="1:101" s="179" customFormat="1" ht="20.100000000000001" customHeight="1">
      <c r="A982" s="657">
        <f t="shared" si="218"/>
        <v>939</v>
      </c>
      <c r="B982" s="196" t="str">
        <f t="shared" si="213"/>
        <v>Swansea Bay UHB</v>
      </c>
      <c r="C982" s="89"/>
      <c r="D982" s="89"/>
      <c r="E982" s="89"/>
      <c r="F982" s="89"/>
      <c r="G982" s="89"/>
      <c r="H982" s="197">
        <f t="shared" si="214"/>
        <v>0</v>
      </c>
      <c r="I982" s="197"/>
      <c r="J982" s="89"/>
      <c r="K982" s="90"/>
      <c r="L982" s="90"/>
      <c r="M982" s="89"/>
      <c r="N982" s="89"/>
      <c r="O982" s="89"/>
      <c r="P982" s="89"/>
      <c r="Q982" s="89"/>
      <c r="R982" s="122"/>
      <c r="S982" s="122"/>
      <c r="T982" s="122"/>
      <c r="U982" s="123"/>
      <c r="V982" s="123"/>
      <c r="W982" s="123"/>
      <c r="X982" s="122"/>
      <c r="Y982" s="122"/>
      <c r="Z982" s="122"/>
      <c r="AA982" s="122"/>
      <c r="AB982" s="122"/>
      <c r="AC982" s="122"/>
      <c r="AD982" s="197">
        <f t="shared" si="207"/>
        <v>0</v>
      </c>
      <c r="AE982" s="196" t="str">
        <f t="shared" si="219"/>
        <v/>
      </c>
      <c r="AF982" s="196" t="str">
        <f t="shared" si="208"/>
        <v/>
      </c>
      <c r="AG982" s="196" t="str">
        <f t="shared" si="209"/>
        <v/>
      </c>
      <c r="AH982" s="196" t="str">
        <f t="shared" si="210"/>
        <v/>
      </c>
      <c r="AI982" s="196" t="str">
        <f t="shared" si="211"/>
        <v/>
      </c>
      <c r="AJ982" s="196" t="str">
        <f t="shared" si="212"/>
        <v/>
      </c>
      <c r="AK982" s="196" t="str">
        <f t="shared" si="215"/>
        <v/>
      </c>
      <c r="AL982" s="196" t="str">
        <f t="shared" si="216"/>
        <v/>
      </c>
      <c r="AM982" s="176"/>
      <c r="AN982" s="176">
        <f t="shared" si="217"/>
        <v>0</v>
      </c>
      <c r="AO982" s="176"/>
      <c r="AP982" s="176"/>
      <c r="AQ982" s="176"/>
      <c r="AR982" s="176"/>
      <c r="AS982" s="176"/>
      <c r="AT982" s="176"/>
      <c r="AU982" s="176"/>
      <c r="AV982" s="176"/>
      <c r="AW982" s="176"/>
      <c r="AX982" s="176"/>
      <c r="AY982" s="176"/>
      <c r="AZ982" s="176"/>
      <c r="BA982" s="176"/>
      <c r="BB982" s="176"/>
      <c r="BC982" s="176"/>
      <c r="BD982" s="176"/>
      <c r="BE982" s="176"/>
      <c r="BF982" s="176"/>
      <c r="BG982" s="176"/>
      <c r="BH982" s="176"/>
      <c r="BI982" s="176"/>
      <c r="BJ982" s="176"/>
      <c r="BK982" s="176"/>
      <c r="BL982" s="176"/>
      <c r="BM982" s="176"/>
      <c r="BN982" s="176"/>
      <c r="BO982" s="176"/>
      <c r="BP982" s="176"/>
      <c r="BQ982" s="176"/>
      <c r="BR982" s="176"/>
      <c r="BS982" s="176"/>
      <c r="BT982" s="176"/>
      <c r="BU982" s="176"/>
      <c r="BV982" s="176"/>
      <c r="BW982" s="176"/>
      <c r="BX982" s="176"/>
      <c r="BY982" s="176"/>
      <c r="BZ982" s="176"/>
      <c r="CA982" s="176"/>
      <c r="CB982" s="176"/>
      <c r="CC982" s="176"/>
      <c r="CD982" s="176"/>
      <c r="CE982" s="176"/>
      <c r="CF982" s="176"/>
      <c r="CG982" s="176"/>
      <c r="CH982" s="176"/>
      <c r="CI982" s="176"/>
      <c r="CJ982" s="176"/>
      <c r="CK982" s="176"/>
      <c r="CL982" s="176"/>
      <c r="CM982" s="176"/>
      <c r="CN982" s="176"/>
      <c r="CO982" s="176"/>
      <c r="CP982" s="176"/>
      <c r="CQ982" s="176"/>
      <c r="CR982" s="176"/>
      <c r="CS982" s="176"/>
      <c r="CT982" s="176"/>
      <c r="CU982" s="176"/>
      <c r="CV982" s="176"/>
      <c r="CW982" s="176"/>
    </row>
    <row r="983" spans="1:101" s="179" customFormat="1" ht="20.100000000000001" customHeight="1">
      <c r="A983" s="657">
        <f t="shared" si="218"/>
        <v>940</v>
      </c>
      <c r="B983" s="196" t="str">
        <f t="shared" si="213"/>
        <v>Swansea Bay UHB</v>
      </c>
      <c r="C983" s="89"/>
      <c r="D983" s="89"/>
      <c r="E983" s="89"/>
      <c r="F983" s="89"/>
      <c r="G983" s="89"/>
      <c r="H983" s="197">
        <f t="shared" si="214"/>
        <v>0</v>
      </c>
      <c r="I983" s="197"/>
      <c r="J983" s="89"/>
      <c r="K983" s="90"/>
      <c r="L983" s="90"/>
      <c r="M983" s="89"/>
      <c r="N983" s="89"/>
      <c r="O983" s="89"/>
      <c r="P983" s="89"/>
      <c r="Q983" s="89"/>
      <c r="R983" s="122"/>
      <c r="S983" s="122"/>
      <c r="T983" s="122"/>
      <c r="U983" s="123"/>
      <c r="V983" s="123"/>
      <c r="W983" s="123"/>
      <c r="X983" s="122"/>
      <c r="Y983" s="122"/>
      <c r="Z983" s="122"/>
      <c r="AA983" s="122"/>
      <c r="AB983" s="122"/>
      <c r="AC983" s="122"/>
      <c r="AD983" s="197">
        <f t="shared" si="207"/>
        <v>0</v>
      </c>
      <c r="AE983" s="196" t="str">
        <f t="shared" si="219"/>
        <v/>
      </c>
      <c r="AF983" s="196" t="str">
        <f t="shared" si="208"/>
        <v/>
      </c>
      <c r="AG983" s="196" t="str">
        <f t="shared" si="209"/>
        <v/>
      </c>
      <c r="AH983" s="196" t="str">
        <f t="shared" si="210"/>
        <v/>
      </c>
      <c r="AI983" s="196" t="str">
        <f t="shared" si="211"/>
        <v/>
      </c>
      <c r="AJ983" s="196" t="str">
        <f t="shared" si="212"/>
        <v/>
      </c>
      <c r="AK983" s="196" t="str">
        <f t="shared" si="215"/>
        <v/>
      </c>
      <c r="AL983" s="196" t="str">
        <f t="shared" si="216"/>
        <v/>
      </c>
      <c r="AM983" s="176"/>
      <c r="AN983" s="176">
        <f t="shared" si="217"/>
        <v>0</v>
      </c>
      <c r="AO983" s="176"/>
      <c r="AP983" s="176"/>
      <c r="AQ983" s="176"/>
      <c r="AR983" s="176"/>
      <c r="AS983" s="176"/>
      <c r="AT983" s="176"/>
      <c r="AU983" s="176"/>
      <c r="AV983" s="176"/>
      <c r="AW983" s="176"/>
      <c r="AX983" s="176"/>
      <c r="AY983" s="176"/>
      <c r="AZ983" s="176"/>
      <c r="BA983" s="176"/>
      <c r="BB983" s="176"/>
      <c r="BC983" s="176"/>
      <c r="BD983" s="176"/>
      <c r="BE983" s="176"/>
      <c r="BF983" s="176"/>
      <c r="BG983" s="176"/>
      <c r="BH983" s="176"/>
      <c r="BI983" s="176"/>
      <c r="BJ983" s="176"/>
      <c r="BK983" s="176"/>
      <c r="BL983" s="176"/>
      <c r="BM983" s="176"/>
      <c r="BN983" s="176"/>
      <c r="BO983" s="176"/>
      <c r="BP983" s="176"/>
      <c r="BQ983" s="176"/>
      <c r="BR983" s="176"/>
      <c r="BS983" s="176"/>
      <c r="BT983" s="176"/>
      <c r="BU983" s="176"/>
      <c r="BV983" s="176"/>
      <c r="BW983" s="176"/>
      <c r="BX983" s="176"/>
      <c r="BY983" s="176"/>
      <c r="BZ983" s="176"/>
      <c r="CA983" s="176"/>
      <c r="CB983" s="176"/>
      <c r="CC983" s="176"/>
      <c r="CD983" s="176"/>
      <c r="CE983" s="176"/>
      <c r="CF983" s="176"/>
      <c r="CG983" s="176"/>
      <c r="CH983" s="176"/>
      <c r="CI983" s="176"/>
      <c r="CJ983" s="176"/>
      <c r="CK983" s="176"/>
      <c r="CL983" s="176"/>
      <c r="CM983" s="176"/>
      <c r="CN983" s="176"/>
      <c r="CO983" s="176"/>
      <c r="CP983" s="176"/>
      <c r="CQ983" s="176"/>
      <c r="CR983" s="176"/>
      <c r="CS983" s="176"/>
      <c r="CT983" s="176"/>
      <c r="CU983" s="176"/>
      <c r="CV983" s="176"/>
      <c r="CW983" s="176"/>
    </row>
    <row r="984" spans="1:101" s="179" customFormat="1" ht="20.100000000000001" customHeight="1">
      <c r="A984" s="657">
        <f t="shared" si="218"/>
        <v>941</v>
      </c>
      <c r="B984" s="196" t="str">
        <f t="shared" si="213"/>
        <v>Swansea Bay UHB</v>
      </c>
      <c r="C984" s="89"/>
      <c r="D984" s="89"/>
      <c r="E984" s="89"/>
      <c r="F984" s="89"/>
      <c r="G984" s="89"/>
      <c r="H984" s="197">
        <f t="shared" si="214"/>
        <v>0</v>
      </c>
      <c r="I984" s="197"/>
      <c r="J984" s="89"/>
      <c r="K984" s="90"/>
      <c r="L984" s="90"/>
      <c r="M984" s="89"/>
      <c r="N984" s="89"/>
      <c r="O984" s="89"/>
      <c r="P984" s="89"/>
      <c r="Q984" s="89"/>
      <c r="R984" s="122"/>
      <c r="S984" s="122"/>
      <c r="T984" s="122"/>
      <c r="U984" s="123"/>
      <c r="V984" s="123"/>
      <c r="W984" s="123"/>
      <c r="X984" s="122"/>
      <c r="Y984" s="122"/>
      <c r="Z984" s="122"/>
      <c r="AA984" s="122"/>
      <c r="AB984" s="122"/>
      <c r="AC984" s="122"/>
      <c r="AD984" s="197">
        <f t="shared" si="207"/>
        <v>0</v>
      </c>
      <c r="AE984" s="196" t="str">
        <f t="shared" si="219"/>
        <v/>
      </c>
      <c r="AF984" s="196" t="str">
        <f t="shared" si="208"/>
        <v/>
      </c>
      <c r="AG984" s="196" t="str">
        <f t="shared" si="209"/>
        <v/>
      </c>
      <c r="AH984" s="196" t="str">
        <f t="shared" si="210"/>
        <v/>
      </c>
      <c r="AI984" s="196" t="str">
        <f t="shared" si="211"/>
        <v/>
      </c>
      <c r="AJ984" s="196" t="str">
        <f t="shared" si="212"/>
        <v/>
      </c>
      <c r="AK984" s="196" t="str">
        <f t="shared" si="215"/>
        <v/>
      </c>
      <c r="AL984" s="196" t="str">
        <f t="shared" si="216"/>
        <v/>
      </c>
      <c r="AM984" s="176"/>
      <c r="AN984" s="176">
        <f t="shared" si="217"/>
        <v>0</v>
      </c>
      <c r="AO984" s="176"/>
      <c r="AP984" s="176"/>
      <c r="AQ984" s="176"/>
      <c r="AR984" s="176"/>
      <c r="AS984" s="176"/>
      <c r="AT984" s="176"/>
      <c r="AU984" s="176"/>
      <c r="AV984" s="176"/>
      <c r="AW984" s="176"/>
      <c r="AX984" s="176"/>
      <c r="AY984" s="176"/>
      <c r="AZ984" s="176"/>
      <c r="BA984" s="176"/>
      <c r="BB984" s="176"/>
      <c r="BC984" s="176"/>
      <c r="BD984" s="176"/>
      <c r="BE984" s="176"/>
      <c r="BF984" s="176"/>
      <c r="BG984" s="176"/>
      <c r="BH984" s="176"/>
      <c r="BI984" s="176"/>
      <c r="BJ984" s="176"/>
      <c r="BK984" s="176"/>
      <c r="BL984" s="176"/>
      <c r="BM984" s="176"/>
      <c r="BN984" s="176"/>
      <c r="BO984" s="176"/>
      <c r="BP984" s="176"/>
      <c r="BQ984" s="176"/>
      <c r="BR984" s="176"/>
      <c r="BS984" s="176"/>
      <c r="BT984" s="176"/>
      <c r="BU984" s="176"/>
      <c r="BV984" s="176"/>
      <c r="BW984" s="176"/>
      <c r="BX984" s="176"/>
      <c r="BY984" s="176"/>
      <c r="BZ984" s="176"/>
      <c r="CA984" s="176"/>
      <c r="CB984" s="176"/>
      <c r="CC984" s="176"/>
      <c r="CD984" s="176"/>
      <c r="CE984" s="176"/>
      <c r="CF984" s="176"/>
      <c r="CG984" s="176"/>
      <c r="CH984" s="176"/>
      <c r="CI984" s="176"/>
      <c r="CJ984" s="176"/>
      <c r="CK984" s="176"/>
      <c r="CL984" s="176"/>
      <c r="CM984" s="176"/>
      <c r="CN984" s="176"/>
      <c r="CO984" s="176"/>
      <c r="CP984" s="176"/>
      <c r="CQ984" s="176"/>
      <c r="CR984" s="176"/>
      <c r="CS984" s="176"/>
      <c r="CT984" s="176"/>
      <c r="CU984" s="176"/>
      <c r="CV984" s="176"/>
      <c r="CW984" s="176"/>
    </row>
    <row r="985" spans="1:101" s="179" customFormat="1" ht="20.100000000000001" customHeight="1">
      <c r="A985" s="657">
        <f t="shared" si="218"/>
        <v>942</v>
      </c>
      <c r="B985" s="196" t="str">
        <f t="shared" si="213"/>
        <v>Swansea Bay UHB</v>
      </c>
      <c r="C985" s="89"/>
      <c r="D985" s="89"/>
      <c r="E985" s="89"/>
      <c r="F985" s="89"/>
      <c r="G985" s="89"/>
      <c r="H985" s="197">
        <f t="shared" si="214"/>
        <v>0</v>
      </c>
      <c r="I985" s="197"/>
      <c r="J985" s="89"/>
      <c r="K985" s="90"/>
      <c r="L985" s="90"/>
      <c r="M985" s="89"/>
      <c r="N985" s="89"/>
      <c r="O985" s="89"/>
      <c r="P985" s="89"/>
      <c r="Q985" s="89"/>
      <c r="R985" s="122"/>
      <c r="S985" s="122"/>
      <c r="T985" s="122"/>
      <c r="U985" s="123"/>
      <c r="V985" s="123"/>
      <c r="W985" s="123"/>
      <c r="X985" s="122"/>
      <c r="Y985" s="122"/>
      <c r="Z985" s="122"/>
      <c r="AA985" s="122"/>
      <c r="AB985" s="122"/>
      <c r="AC985" s="122"/>
      <c r="AD985" s="197">
        <f t="shared" si="207"/>
        <v>0</v>
      </c>
      <c r="AE985" s="196" t="str">
        <f t="shared" si="219"/>
        <v/>
      </c>
      <c r="AF985" s="196" t="str">
        <f t="shared" si="208"/>
        <v/>
      </c>
      <c r="AG985" s="196" t="str">
        <f t="shared" si="209"/>
        <v/>
      </c>
      <c r="AH985" s="196" t="str">
        <f t="shared" si="210"/>
        <v/>
      </c>
      <c r="AI985" s="196" t="str">
        <f t="shared" si="211"/>
        <v/>
      </c>
      <c r="AJ985" s="196" t="str">
        <f t="shared" si="212"/>
        <v/>
      </c>
      <c r="AK985" s="196" t="str">
        <f t="shared" si="215"/>
        <v/>
      </c>
      <c r="AL985" s="196" t="str">
        <f t="shared" si="216"/>
        <v/>
      </c>
      <c r="AM985" s="176"/>
      <c r="AN985" s="176">
        <f t="shared" si="217"/>
        <v>0</v>
      </c>
      <c r="AO985" s="176"/>
      <c r="AP985" s="176"/>
      <c r="AQ985" s="176"/>
      <c r="AR985" s="176"/>
      <c r="AS985" s="176"/>
      <c r="AT985" s="176"/>
      <c r="AU985" s="176"/>
      <c r="AV985" s="176"/>
      <c r="AW985" s="176"/>
      <c r="AX985" s="176"/>
      <c r="AY985" s="176"/>
      <c r="AZ985" s="176"/>
      <c r="BA985" s="176"/>
      <c r="BB985" s="176"/>
      <c r="BC985" s="176"/>
      <c r="BD985" s="176"/>
      <c r="BE985" s="176"/>
      <c r="BF985" s="176"/>
      <c r="BG985" s="176"/>
      <c r="BH985" s="176"/>
      <c r="BI985" s="176"/>
      <c r="BJ985" s="176"/>
      <c r="BK985" s="176"/>
      <c r="BL985" s="176"/>
      <c r="BM985" s="176"/>
      <c r="BN985" s="176"/>
      <c r="BO985" s="176"/>
      <c r="BP985" s="176"/>
      <c r="BQ985" s="176"/>
      <c r="BR985" s="176"/>
      <c r="BS985" s="176"/>
      <c r="BT985" s="176"/>
      <c r="BU985" s="176"/>
      <c r="BV985" s="176"/>
      <c r="BW985" s="176"/>
      <c r="BX985" s="176"/>
      <c r="BY985" s="176"/>
      <c r="BZ985" s="176"/>
      <c r="CA985" s="176"/>
      <c r="CB985" s="176"/>
      <c r="CC985" s="176"/>
      <c r="CD985" s="176"/>
      <c r="CE985" s="176"/>
      <c r="CF985" s="176"/>
      <c r="CG985" s="176"/>
      <c r="CH985" s="176"/>
      <c r="CI985" s="176"/>
      <c r="CJ985" s="176"/>
      <c r="CK985" s="176"/>
      <c r="CL985" s="176"/>
      <c r="CM985" s="176"/>
      <c r="CN985" s="176"/>
      <c r="CO985" s="176"/>
      <c r="CP985" s="176"/>
      <c r="CQ985" s="176"/>
      <c r="CR985" s="176"/>
      <c r="CS985" s="176"/>
      <c r="CT985" s="176"/>
      <c r="CU985" s="176"/>
      <c r="CV985" s="176"/>
      <c r="CW985" s="176"/>
    </row>
    <row r="986" spans="1:101" s="179" customFormat="1" ht="20.100000000000001" customHeight="1">
      <c r="A986" s="657">
        <f t="shared" si="218"/>
        <v>943</v>
      </c>
      <c r="B986" s="196" t="str">
        <f t="shared" si="213"/>
        <v>Swansea Bay UHB</v>
      </c>
      <c r="C986" s="89"/>
      <c r="D986" s="89"/>
      <c r="E986" s="89"/>
      <c r="F986" s="89"/>
      <c r="G986" s="89"/>
      <c r="H986" s="197">
        <f t="shared" si="214"/>
        <v>0</v>
      </c>
      <c r="I986" s="197"/>
      <c r="J986" s="89"/>
      <c r="K986" s="90"/>
      <c r="L986" s="90"/>
      <c r="M986" s="89"/>
      <c r="N986" s="89"/>
      <c r="O986" s="89"/>
      <c r="P986" s="89"/>
      <c r="Q986" s="89"/>
      <c r="R986" s="122"/>
      <c r="S986" s="122"/>
      <c r="T986" s="122"/>
      <c r="U986" s="123"/>
      <c r="V986" s="123"/>
      <c r="W986" s="123"/>
      <c r="X986" s="122"/>
      <c r="Y986" s="122"/>
      <c r="Z986" s="122"/>
      <c r="AA986" s="122"/>
      <c r="AB986" s="122"/>
      <c r="AC986" s="122"/>
      <c r="AD986" s="197">
        <f t="shared" si="207"/>
        <v>0</v>
      </c>
      <c r="AE986" s="196" t="str">
        <f t="shared" si="219"/>
        <v/>
      </c>
      <c r="AF986" s="196" t="str">
        <f t="shared" si="208"/>
        <v/>
      </c>
      <c r="AG986" s="196" t="str">
        <f t="shared" si="209"/>
        <v/>
      </c>
      <c r="AH986" s="196" t="str">
        <f t="shared" si="210"/>
        <v/>
      </c>
      <c r="AI986" s="196" t="str">
        <f t="shared" si="211"/>
        <v/>
      </c>
      <c r="AJ986" s="196" t="str">
        <f t="shared" si="212"/>
        <v/>
      </c>
      <c r="AK986" s="196" t="str">
        <f t="shared" si="215"/>
        <v/>
      </c>
      <c r="AL986" s="196" t="str">
        <f t="shared" si="216"/>
        <v/>
      </c>
      <c r="AM986" s="176"/>
      <c r="AN986" s="176">
        <f t="shared" si="217"/>
        <v>0</v>
      </c>
      <c r="AO986" s="176"/>
      <c r="AP986" s="176"/>
      <c r="AQ986" s="176"/>
      <c r="AR986" s="176"/>
      <c r="AS986" s="176"/>
      <c r="AT986" s="176"/>
      <c r="AU986" s="176"/>
      <c r="AV986" s="176"/>
      <c r="AW986" s="176"/>
      <c r="AX986" s="176"/>
      <c r="AY986" s="176"/>
      <c r="AZ986" s="176"/>
      <c r="BA986" s="176"/>
      <c r="BB986" s="176"/>
      <c r="BC986" s="176"/>
      <c r="BD986" s="176"/>
      <c r="BE986" s="176"/>
      <c r="BF986" s="176"/>
      <c r="BG986" s="176"/>
      <c r="BH986" s="176"/>
      <c r="BI986" s="176"/>
      <c r="BJ986" s="176"/>
      <c r="BK986" s="176"/>
      <c r="BL986" s="176"/>
      <c r="BM986" s="176"/>
      <c r="BN986" s="176"/>
      <c r="BO986" s="176"/>
      <c r="BP986" s="176"/>
      <c r="BQ986" s="176"/>
      <c r="BR986" s="176"/>
      <c r="BS986" s="176"/>
      <c r="BT986" s="176"/>
      <c r="BU986" s="176"/>
      <c r="BV986" s="176"/>
      <c r="BW986" s="176"/>
      <c r="BX986" s="176"/>
      <c r="BY986" s="176"/>
      <c r="BZ986" s="176"/>
      <c r="CA986" s="176"/>
      <c r="CB986" s="176"/>
      <c r="CC986" s="176"/>
      <c r="CD986" s="176"/>
      <c r="CE986" s="176"/>
      <c r="CF986" s="176"/>
      <c r="CG986" s="176"/>
      <c r="CH986" s="176"/>
      <c r="CI986" s="176"/>
      <c r="CJ986" s="176"/>
      <c r="CK986" s="176"/>
      <c r="CL986" s="176"/>
      <c r="CM986" s="176"/>
      <c r="CN986" s="176"/>
      <c r="CO986" s="176"/>
      <c r="CP986" s="176"/>
      <c r="CQ986" s="176"/>
      <c r="CR986" s="176"/>
      <c r="CS986" s="176"/>
      <c r="CT986" s="176"/>
      <c r="CU986" s="176"/>
      <c r="CV986" s="176"/>
      <c r="CW986" s="176"/>
    </row>
    <row r="987" spans="1:101" s="179" customFormat="1" ht="20.100000000000001" customHeight="1">
      <c r="A987" s="657">
        <f t="shared" si="218"/>
        <v>944</v>
      </c>
      <c r="B987" s="196" t="str">
        <f t="shared" si="213"/>
        <v>Swansea Bay UHB</v>
      </c>
      <c r="C987" s="89"/>
      <c r="D987" s="89"/>
      <c r="E987" s="89"/>
      <c r="F987" s="89"/>
      <c r="G987" s="89"/>
      <c r="H987" s="197">
        <f t="shared" si="214"/>
        <v>0</v>
      </c>
      <c r="I987" s="197"/>
      <c r="J987" s="89"/>
      <c r="K987" s="90"/>
      <c r="L987" s="90"/>
      <c r="M987" s="89"/>
      <c r="N987" s="89"/>
      <c r="O987" s="89"/>
      <c r="P987" s="89"/>
      <c r="Q987" s="89"/>
      <c r="R987" s="122"/>
      <c r="S987" s="122"/>
      <c r="T987" s="122"/>
      <c r="U987" s="123"/>
      <c r="V987" s="123"/>
      <c r="W987" s="123"/>
      <c r="X987" s="122"/>
      <c r="Y987" s="122"/>
      <c r="Z987" s="122"/>
      <c r="AA987" s="122"/>
      <c r="AB987" s="122"/>
      <c r="AC987" s="122"/>
      <c r="AD987" s="197">
        <f t="shared" si="207"/>
        <v>0</v>
      </c>
      <c r="AE987" s="196" t="str">
        <f t="shared" si="219"/>
        <v/>
      </c>
      <c r="AF987" s="196" t="str">
        <f t="shared" si="208"/>
        <v/>
      </c>
      <c r="AG987" s="196" t="str">
        <f t="shared" si="209"/>
        <v/>
      </c>
      <c r="AH987" s="196" t="str">
        <f t="shared" si="210"/>
        <v/>
      </c>
      <c r="AI987" s="196" t="str">
        <f t="shared" si="211"/>
        <v/>
      </c>
      <c r="AJ987" s="196" t="str">
        <f t="shared" si="212"/>
        <v/>
      </c>
      <c r="AK987" s="196" t="str">
        <f t="shared" si="215"/>
        <v/>
      </c>
      <c r="AL987" s="196" t="str">
        <f t="shared" si="216"/>
        <v/>
      </c>
      <c r="AM987" s="176"/>
      <c r="AN987" s="176">
        <f t="shared" si="217"/>
        <v>0</v>
      </c>
      <c r="AO987" s="176"/>
      <c r="AP987" s="176"/>
      <c r="AQ987" s="176"/>
      <c r="AR987" s="176"/>
      <c r="AS987" s="176"/>
      <c r="AT987" s="176"/>
      <c r="AU987" s="176"/>
      <c r="AV987" s="176"/>
      <c r="AW987" s="176"/>
      <c r="AX987" s="176"/>
      <c r="AY987" s="176"/>
      <c r="AZ987" s="176"/>
      <c r="BA987" s="176"/>
      <c r="BB987" s="176"/>
      <c r="BC987" s="176"/>
      <c r="BD987" s="176"/>
      <c r="BE987" s="176"/>
      <c r="BF987" s="176"/>
      <c r="BG987" s="176"/>
      <c r="BH987" s="176"/>
      <c r="BI987" s="176"/>
      <c r="BJ987" s="176"/>
      <c r="BK987" s="176"/>
      <c r="BL987" s="176"/>
      <c r="BM987" s="176"/>
      <c r="BN987" s="176"/>
      <c r="BO987" s="176"/>
      <c r="BP987" s="176"/>
      <c r="BQ987" s="176"/>
      <c r="BR987" s="176"/>
      <c r="BS987" s="176"/>
      <c r="BT987" s="176"/>
      <c r="BU987" s="176"/>
      <c r="BV987" s="176"/>
      <c r="BW987" s="176"/>
      <c r="BX987" s="176"/>
      <c r="BY987" s="176"/>
      <c r="BZ987" s="176"/>
      <c r="CA987" s="176"/>
      <c r="CB987" s="176"/>
      <c r="CC987" s="176"/>
      <c r="CD987" s="176"/>
      <c r="CE987" s="176"/>
      <c r="CF987" s="176"/>
      <c r="CG987" s="176"/>
      <c r="CH987" s="176"/>
      <c r="CI987" s="176"/>
      <c r="CJ987" s="176"/>
      <c r="CK987" s="176"/>
      <c r="CL987" s="176"/>
      <c r="CM987" s="176"/>
      <c r="CN987" s="176"/>
      <c r="CO987" s="176"/>
      <c r="CP987" s="176"/>
      <c r="CQ987" s="176"/>
      <c r="CR987" s="176"/>
      <c r="CS987" s="176"/>
      <c r="CT987" s="176"/>
      <c r="CU987" s="176"/>
      <c r="CV987" s="176"/>
      <c r="CW987" s="176"/>
    </row>
    <row r="988" spans="1:101" s="179" customFormat="1" ht="20.100000000000001" customHeight="1">
      <c r="A988" s="657">
        <f t="shared" si="218"/>
        <v>945</v>
      </c>
      <c r="B988" s="196" t="str">
        <f t="shared" si="213"/>
        <v>Swansea Bay UHB</v>
      </c>
      <c r="C988" s="89"/>
      <c r="D988" s="89"/>
      <c r="E988" s="89"/>
      <c r="F988" s="89"/>
      <c r="G988" s="89"/>
      <c r="H988" s="197">
        <f t="shared" si="214"/>
        <v>0</v>
      </c>
      <c r="I988" s="197"/>
      <c r="J988" s="89"/>
      <c r="K988" s="90"/>
      <c r="L988" s="90"/>
      <c r="M988" s="89"/>
      <c r="N988" s="89"/>
      <c r="O988" s="89"/>
      <c r="P988" s="89"/>
      <c r="Q988" s="89"/>
      <c r="R988" s="122"/>
      <c r="S988" s="122"/>
      <c r="T988" s="122"/>
      <c r="U988" s="123"/>
      <c r="V988" s="123"/>
      <c r="W988" s="123"/>
      <c r="X988" s="122"/>
      <c r="Y988" s="122"/>
      <c r="Z988" s="122"/>
      <c r="AA988" s="122"/>
      <c r="AB988" s="122"/>
      <c r="AC988" s="122"/>
      <c r="AD988" s="197">
        <f t="shared" si="207"/>
        <v>0</v>
      </c>
      <c r="AE988" s="196" t="str">
        <f t="shared" si="219"/>
        <v/>
      </c>
      <c r="AF988" s="196" t="str">
        <f t="shared" si="208"/>
        <v/>
      </c>
      <c r="AG988" s="196" t="str">
        <f t="shared" si="209"/>
        <v/>
      </c>
      <c r="AH988" s="196" t="str">
        <f t="shared" si="210"/>
        <v/>
      </c>
      <c r="AI988" s="196" t="str">
        <f t="shared" si="211"/>
        <v/>
      </c>
      <c r="AJ988" s="196" t="str">
        <f t="shared" si="212"/>
        <v/>
      </c>
      <c r="AK988" s="196" t="str">
        <f t="shared" si="215"/>
        <v/>
      </c>
      <c r="AL988" s="196" t="str">
        <f t="shared" si="216"/>
        <v/>
      </c>
      <c r="AM988" s="176"/>
      <c r="AN988" s="176">
        <f t="shared" si="217"/>
        <v>0</v>
      </c>
      <c r="AO988" s="176"/>
      <c r="AP988" s="176"/>
      <c r="AQ988" s="176"/>
      <c r="AR988" s="176"/>
      <c r="AS988" s="176"/>
      <c r="AT988" s="176"/>
      <c r="AU988" s="176"/>
      <c r="AV988" s="176"/>
      <c r="AW988" s="176"/>
      <c r="AX988" s="176"/>
      <c r="AY988" s="176"/>
      <c r="AZ988" s="176"/>
      <c r="BA988" s="176"/>
      <c r="BB988" s="176"/>
      <c r="BC988" s="176"/>
      <c r="BD988" s="176"/>
      <c r="BE988" s="176"/>
      <c r="BF988" s="176"/>
      <c r="BG988" s="176"/>
      <c r="BH988" s="176"/>
      <c r="BI988" s="176"/>
      <c r="BJ988" s="176"/>
      <c r="BK988" s="176"/>
      <c r="BL988" s="176"/>
      <c r="BM988" s="176"/>
      <c r="BN988" s="176"/>
      <c r="BO988" s="176"/>
      <c r="BP988" s="176"/>
      <c r="BQ988" s="176"/>
      <c r="BR988" s="176"/>
      <c r="BS988" s="176"/>
      <c r="BT988" s="176"/>
      <c r="BU988" s="176"/>
      <c r="BV988" s="176"/>
      <c r="BW988" s="176"/>
      <c r="BX988" s="176"/>
      <c r="BY988" s="176"/>
      <c r="BZ988" s="176"/>
      <c r="CA988" s="176"/>
      <c r="CB988" s="176"/>
      <c r="CC988" s="176"/>
      <c r="CD988" s="176"/>
      <c r="CE988" s="176"/>
      <c r="CF988" s="176"/>
      <c r="CG988" s="176"/>
      <c r="CH988" s="176"/>
      <c r="CI988" s="176"/>
      <c r="CJ988" s="176"/>
      <c r="CK988" s="176"/>
      <c r="CL988" s="176"/>
      <c r="CM988" s="176"/>
      <c r="CN988" s="176"/>
      <c r="CO988" s="176"/>
      <c r="CP988" s="176"/>
      <c r="CQ988" s="176"/>
      <c r="CR988" s="176"/>
      <c r="CS988" s="176"/>
      <c r="CT988" s="176"/>
      <c r="CU988" s="176"/>
      <c r="CV988" s="176"/>
      <c r="CW988" s="176"/>
    </row>
    <row r="989" spans="1:101" s="179" customFormat="1" ht="20.100000000000001" customHeight="1">
      <c r="A989" s="657">
        <f t="shared" si="218"/>
        <v>946</v>
      </c>
      <c r="B989" s="196" t="str">
        <f t="shared" si="213"/>
        <v>Swansea Bay UHB</v>
      </c>
      <c r="C989" s="89"/>
      <c r="D989" s="89"/>
      <c r="E989" s="89"/>
      <c r="F989" s="89"/>
      <c r="G989" s="89"/>
      <c r="H989" s="197">
        <f t="shared" si="214"/>
        <v>0</v>
      </c>
      <c r="I989" s="197"/>
      <c r="J989" s="89"/>
      <c r="K989" s="90"/>
      <c r="L989" s="90"/>
      <c r="M989" s="89"/>
      <c r="N989" s="89"/>
      <c r="O989" s="89"/>
      <c r="P989" s="89"/>
      <c r="Q989" s="89"/>
      <c r="R989" s="122"/>
      <c r="S989" s="122"/>
      <c r="T989" s="122"/>
      <c r="U989" s="123"/>
      <c r="V989" s="123"/>
      <c r="W989" s="123"/>
      <c r="X989" s="122"/>
      <c r="Y989" s="122"/>
      <c r="Z989" s="122"/>
      <c r="AA989" s="122"/>
      <c r="AB989" s="122"/>
      <c r="AC989" s="122"/>
      <c r="AD989" s="197">
        <f t="shared" si="207"/>
        <v>0</v>
      </c>
      <c r="AE989" s="196" t="str">
        <f t="shared" si="219"/>
        <v/>
      </c>
      <c r="AF989" s="196" t="str">
        <f t="shared" si="208"/>
        <v/>
      </c>
      <c r="AG989" s="196" t="str">
        <f t="shared" si="209"/>
        <v/>
      </c>
      <c r="AH989" s="196" t="str">
        <f t="shared" si="210"/>
        <v/>
      </c>
      <c r="AI989" s="196" t="str">
        <f t="shared" si="211"/>
        <v/>
      </c>
      <c r="AJ989" s="196" t="str">
        <f t="shared" si="212"/>
        <v/>
      </c>
      <c r="AK989" s="196" t="str">
        <f t="shared" si="215"/>
        <v/>
      </c>
      <c r="AL989" s="196" t="str">
        <f t="shared" si="216"/>
        <v/>
      </c>
      <c r="AM989" s="176"/>
      <c r="AN989" s="176">
        <f t="shared" si="217"/>
        <v>0</v>
      </c>
      <c r="AO989" s="176"/>
      <c r="AP989" s="176"/>
      <c r="AQ989" s="176"/>
      <c r="AR989" s="176"/>
      <c r="AS989" s="176"/>
      <c r="AT989" s="176"/>
      <c r="AU989" s="176"/>
      <c r="AV989" s="176"/>
      <c r="AW989" s="176"/>
      <c r="AX989" s="176"/>
      <c r="AY989" s="176"/>
      <c r="AZ989" s="176"/>
      <c r="BA989" s="176"/>
      <c r="BB989" s="176"/>
      <c r="BC989" s="176"/>
      <c r="BD989" s="176"/>
      <c r="BE989" s="176"/>
      <c r="BF989" s="176"/>
      <c r="BG989" s="176"/>
      <c r="BH989" s="176"/>
      <c r="BI989" s="176"/>
      <c r="BJ989" s="176"/>
      <c r="BK989" s="176"/>
      <c r="BL989" s="176"/>
      <c r="BM989" s="176"/>
      <c r="BN989" s="176"/>
      <c r="BO989" s="176"/>
      <c r="BP989" s="176"/>
      <c r="BQ989" s="176"/>
      <c r="BR989" s="176"/>
      <c r="BS989" s="176"/>
      <c r="BT989" s="176"/>
      <c r="BU989" s="176"/>
      <c r="BV989" s="176"/>
      <c r="BW989" s="176"/>
      <c r="BX989" s="176"/>
      <c r="BY989" s="176"/>
      <c r="BZ989" s="176"/>
      <c r="CA989" s="176"/>
      <c r="CB989" s="176"/>
      <c r="CC989" s="176"/>
      <c r="CD989" s="176"/>
      <c r="CE989" s="176"/>
      <c r="CF989" s="176"/>
      <c r="CG989" s="176"/>
      <c r="CH989" s="176"/>
      <c r="CI989" s="176"/>
      <c r="CJ989" s="176"/>
      <c r="CK989" s="176"/>
      <c r="CL989" s="176"/>
      <c r="CM989" s="176"/>
      <c r="CN989" s="176"/>
      <c r="CO989" s="176"/>
      <c r="CP989" s="176"/>
      <c r="CQ989" s="176"/>
      <c r="CR989" s="176"/>
      <c r="CS989" s="176"/>
      <c r="CT989" s="176"/>
      <c r="CU989" s="176"/>
      <c r="CV989" s="176"/>
      <c r="CW989" s="176"/>
    </row>
    <row r="990" spans="1:101" s="179" customFormat="1" ht="20.100000000000001" customHeight="1">
      <c r="A990" s="657">
        <f t="shared" si="218"/>
        <v>947</v>
      </c>
      <c r="B990" s="196" t="str">
        <f t="shared" si="213"/>
        <v>Swansea Bay UHB</v>
      </c>
      <c r="C990" s="89"/>
      <c r="D990" s="89"/>
      <c r="E990" s="89"/>
      <c r="F990" s="89"/>
      <c r="G990" s="89"/>
      <c r="H990" s="197">
        <f t="shared" si="214"/>
        <v>0</v>
      </c>
      <c r="I990" s="197"/>
      <c r="J990" s="89"/>
      <c r="K990" s="90"/>
      <c r="L990" s="90"/>
      <c r="M990" s="89"/>
      <c r="N990" s="89"/>
      <c r="O990" s="89"/>
      <c r="P990" s="89"/>
      <c r="Q990" s="89"/>
      <c r="R990" s="122"/>
      <c r="S990" s="122"/>
      <c r="T990" s="122"/>
      <c r="U990" s="123"/>
      <c r="V990" s="123"/>
      <c r="W990" s="123"/>
      <c r="X990" s="122"/>
      <c r="Y990" s="122"/>
      <c r="Z990" s="122"/>
      <c r="AA990" s="122"/>
      <c r="AB990" s="122"/>
      <c r="AC990" s="122"/>
      <c r="AD990" s="197">
        <f t="shared" si="207"/>
        <v>0</v>
      </c>
      <c r="AE990" s="196" t="str">
        <f t="shared" si="219"/>
        <v/>
      </c>
      <c r="AF990" s="196" t="str">
        <f t="shared" si="208"/>
        <v/>
      </c>
      <c r="AG990" s="196" t="str">
        <f t="shared" si="209"/>
        <v/>
      </c>
      <c r="AH990" s="196" t="str">
        <f t="shared" si="210"/>
        <v/>
      </c>
      <c r="AI990" s="196" t="str">
        <f t="shared" si="211"/>
        <v/>
      </c>
      <c r="AJ990" s="196" t="str">
        <f t="shared" si="212"/>
        <v/>
      </c>
      <c r="AK990" s="196" t="str">
        <f t="shared" si="215"/>
        <v/>
      </c>
      <c r="AL990" s="196" t="str">
        <f t="shared" si="216"/>
        <v/>
      </c>
      <c r="AM990" s="176"/>
      <c r="AN990" s="176">
        <f t="shared" si="217"/>
        <v>0</v>
      </c>
      <c r="AO990" s="176"/>
      <c r="AP990" s="176"/>
      <c r="AQ990" s="176"/>
      <c r="AR990" s="176"/>
      <c r="AS990" s="176"/>
      <c r="AT990" s="176"/>
      <c r="AU990" s="176"/>
      <c r="AV990" s="176"/>
      <c r="AW990" s="176"/>
      <c r="AX990" s="176"/>
      <c r="AY990" s="176"/>
      <c r="AZ990" s="176"/>
      <c r="BA990" s="176"/>
      <c r="BB990" s="176"/>
      <c r="BC990" s="176"/>
      <c r="BD990" s="176"/>
      <c r="BE990" s="176"/>
      <c r="BF990" s="176"/>
      <c r="BG990" s="176"/>
      <c r="BH990" s="176"/>
      <c r="BI990" s="176"/>
      <c r="BJ990" s="176"/>
      <c r="BK990" s="176"/>
      <c r="BL990" s="176"/>
      <c r="BM990" s="176"/>
      <c r="BN990" s="176"/>
      <c r="BO990" s="176"/>
      <c r="BP990" s="176"/>
      <c r="BQ990" s="176"/>
      <c r="BR990" s="176"/>
      <c r="BS990" s="176"/>
      <c r="BT990" s="176"/>
      <c r="BU990" s="176"/>
      <c r="BV990" s="176"/>
      <c r="BW990" s="176"/>
      <c r="BX990" s="176"/>
      <c r="BY990" s="176"/>
      <c r="BZ990" s="176"/>
      <c r="CA990" s="176"/>
      <c r="CB990" s="176"/>
      <c r="CC990" s="176"/>
      <c r="CD990" s="176"/>
      <c r="CE990" s="176"/>
      <c r="CF990" s="176"/>
      <c r="CG990" s="176"/>
      <c r="CH990" s="176"/>
      <c r="CI990" s="176"/>
      <c r="CJ990" s="176"/>
      <c r="CK990" s="176"/>
      <c r="CL990" s="176"/>
      <c r="CM990" s="176"/>
      <c r="CN990" s="176"/>
      <c r="CO990" s="176"/>
      <c r="CP990" s="176"/>
      <c r="CQ990" s="176"/>
      <c r="CR990" s="176"/>
      <c r="CS990" s="176"/>
      <c r="CT990" s="176"/>
      <c r="CU990" s="176"/>
      <c r="CV990" s="176"/>
      <c r="CW990" s="176"/>
    </row>
    <row r="991" spans="1:101" s="179" customFormat="1" ht="20.100000000000001" customHeight="1">
      <c r="A991" s="657">
        <f t="shared" si="218"/>
        <v>948</v>
      </c>
      <c r="B991" s="196" t="str">
        <f t="shared" si="213"/>
        <v>Swansea Bay UHB</v>
      </c>
      <c r="C991" s="89"/>
      <c r="D991" s="89"/>
      <c r="E991" s="89"/>
      <c r="F991" s="89"/>
      <c r="G991" s="89"/>
      <c r="H991" s="197">
        <f t="shared" si="214"/>
        <v>0</v>
      </c>
      <c r="I991" s="197"/>
      <c r="J991" s="89"/>
      <c r="K991" s="90"/>
      <c r="L991" s="90"/>
      <c r="M991" s="89"/>
      <c r="N991" s="89"/>
      <c r="O991" s="89"/>
      <c r="P991" s="89"/>
      <c r="Q991" s="89"/>
      <c r="R991" s="122"/>
      <c r="S991" s="122"/>
      <c r="T991" s="122"/>
      <c r="U991" s="123"/>
      <c r="V991" s="123"/>
      <c r="W991" s="123"/>
      <c r="X991" s="122"/>
      <c r="Y991" s="122"/>
      <c r="Z991" s="122"/>
      <c r="AA991" s="122"/>
      <c r="AB991" s="122"/>
      <c r="AC991" s="122"/>
      <c r="AD991" s="197">
        <f t="shared" si="207"/>
        <v>0</v>
      </c>
      <c r="AE991" s="196" t="str">
        <f t="shared" si="219"/>
        <v/>
      </c>
      <c r="AF991" s="196" t="str">
        <f t="shared" si="208"/>
        <v/>
      </c>
      <c r="AG991" s="196" t="str">
        <f t="shared" si="209"/>
        <v/>
      </c>
      <c r="AH991" s="196" t="str">
        <f t="shared" si="210"/>
        <v/>
      </c>
      <c r="AI991" s="196" t="str">
        <f t="shared" si="211"/>
        <v/>
      </c>
      <c r="AJ991" s="196" t="str">
        <f t="shared" si="212"/>
        <v/>
      </c>
      <c r="AK991" s="196" t="str">
        <f t="shared" si="215"/>
        <v/>
      </c>
      <c r="AL991" s="196" t="str">
        <f t="shared" si="216"/>
        <v/>
      </c>
      <c r="AM991" s="176"/>
      <c r="AN991" s="176">
        <f t="shared" si="217"/>
        <v>0</v>
      </c>
      <c r="AO991" s="176"/>
      <c r="AP991" s="176"/>
      <c r="AQ991" s="176"/>
      <c r="AR991" s="176"/>
      <c r="AS991" s="176"/>
      <c r="AT991" s="176"/>
      <c r="AU991" s="176"/>
      <c r="AV991" s="176"/>
      <c r="AW991" s="176"/>
      <c r="AX991" s="176"/>
      <c r="AY991" s="176"/>
      <c r="AZ991" s="176"/>
      <c r="BA991" s="176"/>
      <c r="BB991" s="176"/>
      <c r="BC991" s="176"/>
      <c r="BD991" s="176"/>
      <c r="BE991" s="176"/>
      <c r="BF991" s="176"/>
      <c r="BG991" s="176"/>
      <c r="BH991" s="176"/>
      <c r="BI991" s="176"/>
      <c r="BJ991" s="176"/>
      <c r="BK991" s="176"/>
      <c r="BL991" s="176"/>
      <c r="BM991" s="176"/>
      <c r="BN991" s="176"/>
      <c r="BO991" s="176"/>
      <c r="BP991" s="176"/>
      <c r="BQ991" s="176"/>
      <c r="BR991" s="176"/>
      <c r="BS991" s="176"/>
      <c r="BT991" s="176"/>
      <c r="BU991" s="176"/>
      <c r="BV991" s="176"/>
      <c r="BW991" s="176"/>
      <c r="BX991" s="176"/>
      <c r="BY991" s="176"/>
      <c r="BZ991" s="176"/>
      <c r="CA991" s="176"/>
      <c r="CB991" s="176"/>
      <c r="CC991" s="176"/>
      <c r="CD991" s="176"/>
      <c r="CE991" s="176"/>
      <c r="CF991" s="176"/>
      <c r="CG991" s="176"/>
      <c r="CH991" s="176"/>
      <c r="CI991" s="176"/>
      <c r="CJ991" s="176"/>
      <c r="CK991" s="176"/>
      <c r="CL991" s="176"/>
      <c r="CM991" s="176"/>
      <c r="CN991" s="176"/>
      <c r="CO991" s="176"/>
      <c r="CP991" s="176"/>
      <c r="CQ991" s="176"/>
      <c r="CR991" s="176"/>
      <c r="CS991" s="176"/>
      <c r="CT991" s="176"/>
      <c r="CU991" s="176"/>
      <c r="CV991" s="176"/>
      <c r="CW991" s="176"/>
    </row>
    <row r="992" spans="1:101" s="179" customFormat="1" ht="20.100000000000001" customHeight="1">
      <c r="A992" s="657">
        <f t="shared" si="218"/>
        <v>949</v>
      </c>
      <c r="B992" s="196" t="str">
        <f t="shared" si="213"/>
        <v>Swansea Bay UHB</v>
      </c>
      <c r="C992" s="89"/>
      <c r="D992" s="89"/>
      <c r="E992" s="89"/>
      <c r="F992" s="89"/>
      <c r="G992" s="89"/>
      <c r="H992" s="197">
        <f t="shared" si="214"/>
        <v>0</v>
      </c>
      <c r="I992" s="197"/>
      <c r="J992" s="89"/>
      <c r="K992" s="90"/>
      <c r="L992" s="90"/>
      <c r="M992" s="89"/>
      <c r="N992" s="89"/>
      <c r="O992" s="89"/>
      <c r="P992" s="89"/>
      <c r="Q992" s="89"/>
      <c r="R992" s="122"/>
      <c r="S992" s="122"/>
      <c r="T992" s="122"/>
      <c r="U992" s="123"/>
      <c r="V992" s="123"/>
      <c r="W992" s="123"/>
      <c r="X992" s="122"/>
      <c r="Y992" s="122"/>
      <c r="Z992" s="122"/>
      <c r="AA992" s="122"/>
      <c r="AB992" s="122"/>
      <c r="AC992" s="122"/>
      <c r="AD992" s="197">
        <f t="shared" si="207"/>
        <v>0</v>
      </c>
      <c r="AE992" s="196" t="str">
        <f t="shared" si="219"/>
        <v/>
      </c>
      <c r="AF992" s="196" t="str">
        <f t="shared" si="208"/>
        <v/>
      </c>
      <c r="AG992" s="196" t="str">
        <f t="shared" si="209"/>
        <v/>
      </c>
      <c r="AH992" s="196" t="str">
        <f t="shared" si="210"/>
        <v/>
      </c>
      <c r="AI992" s="196" t="str">
        <f t="shared" si="211"/>
        <v/>
      </c>
      <c r="AJ992" s="196" t="str">
        <f t="shared" si="212"/>
        <v/>
      </c>
      <c r="AK992" s="196" t="str">
        <f t="shared" si="215"/>
        <v/>
      </c>
      <c r="AL992" s="196" t="str">
        <f t="shared" si="216"/>
        <v/>
      </c>
      <c r="AM992" s="176"/>
      <c r="AN992" s="176">
        <f t="shared" si="217"/>
        <v>0</v>
      </c>
      <c r="AO992" s="176"/>
      <c r="AP992" s="176"/>
      <c r="AQ992" s="176"/>
      <c r="AR992" s="176"/>
      <c r="AS992" s="176"/>
      <c r="AT992" s="176"/>
      <c r="AU992" s="176"/>
      <c r="AV992" s="176"/>
      <c r="AW992" s="176"/>
      <c r="AX992" s="176"/>
      <c r="AY992" s="176"/>
      <c r="AZ992" s="176"/>
      <c r="BA992" s="176"/>
      <c r="BB992" s="176"/>
      <c r="BC992" s="176"/>
      <c r="BD992" s="176"/>
      <c r="BE992" s="176"/>
      <c r="BF992" s="176"/>
      <c r="BG992" s="176"/>
      <c r="BH992" s="176"/>
      <c r="BI992" s="176"/>
      <c r="BJ992" s="176"/>
      <c r="BK992" s="176"/>
      <c r="BL992" s="176"/>
      <c r="BM992" s="176"/>
      <c r="BN992" s="176"/>
      <c r="BO992" s="176"/>
      <c r="BP992" s="176"/>
      <c r="BQ992" s="176"/>
      <c r="BR992" s="176"/>
      <c r="BS992" s="176"/>
      <c r="BT992" s="176"/>
      <c r="BU992" s="176"/>
      <c r="BV992" s="176"/>
      <c r="BW992" s="176"/>
      <c r="BX992" s="176"/>
      <c r="BY992" s="176"/>
      <c r="BZ992" s="176"/>
      <c r="CA992" s="176"/>
      <c r="CB992" s="176"/>
      <c r="CC992" s="176"/>
      <c r="CD992" s="176"/>
      <c r="CE992" s="176"/>
      <c r="CF992" s="176"/>
      <c r="CG992" s="176"/>
      <c r="CH992" s="176"/>
      <c r="CI992" s="176"/>
      <c r="CJ992" s="176"/>
      <c r="CK992" s="176"/>
      <c r="CL992" s="176"/>
      <c r="CM992" s="176"/>
      <c r="CN992" s="176"/>
      <c r="CO992" s="176"/>
      <c r="CP992" s="176"/>
      <c r="CQ992" s="176"/>
      <c r="CR992" s="176"/>
      <c r="CS992" s="176"/>
      <c r="CT992" s="176"/>
      <c r="CU992" s="176"/>
      <c r="CV992" s="176"/>
      <c r="CW992" s="176"/>
    </row>
    <row r="993" spans="1:101" s="179" customFormat="1" ht="20.100000000000001" customHeight="1">
      <c r="A993" s="657">
        <f t="shared" si="218"/>
        <v>950</v>
      </c>
      <c r="B993" s="196" t="str">
        <f t="shared" si="213"/>
        <v>Swansea Bay UHB</v>
      </c>
      <c r="C993" s="89"/>
      <c r="D993" s="89"/>
      <c r="E993" s="89"/>
      <c r="F993" s="89"/>
      <c r="G993" s="89"/>
      <c r="H993" s="197">
        <f t="shared" si="214"/>
        <v>0</v>
      </c>
      <c r="I993" s="197"/>
      <c r="J993" s="89"/>
      <c r="K993" s="90"/>
      <c r="L993" s="90"/>
      <c r="M993" s="89"/>
      <c r="N993" s="89"/>
      <c r="O993" s="89"/>
      <c r="P993" s="89"/>
      <c r="Q993" s="89"/>
      <c r="R993" s="122"/>
      <c r="S993" s="122"/>
      <c r="T993" s="122"/>
      <c r="U993" s="123"/>
      <c r="V993" s="123"/>
      <c r="W993" s="123"/>
      <c r="X993" s="122"/>
      <c r="Y993" s="122"/>
      <c r="Z993" s="122"/>
      <c r="AA993" s="122"/>
      <c r="AB993" s="122"/>
      <c r="AC993" s="122"/>
      <c r="AD993" s="197">
        <f t="shared" si="207"/>
        <v>0</v>
      </c>
      <c r="AE993" s="196" t="str">
        <f t="shared" si="219"/>
        <v/>
      </c>
      <c r="AF993" s="196" t="str">
        <f t="shared" si="208"/>
        <v/>
      </c>
      <c r="AG993" s="196" t="str">
        <f t="shared" si="209"/>
        <v/>
      </c>
      <c r="AH993" s="196" t="str">
        <f t="shared" si="210"/>
        <v/>
      </c>
      <c r="AI993" s="196" t="str">
        <f t="shared" si="211"/>
        <v/>
      </c>
      <c r="AJ993" s="196" t="str">
        <f t="shared" si="212"/>
        <v/>
      </c>
      <c r="AK993" s="196" t="str">
        <f t="shared" si="215"/>
        <v/>
      </c>
      <c r="AL993" s="196" t="str">
        <f t="shared" si="216"/>
        <v/>
      </c>
      <c r="AM993" s="176"/>
      <c r="AN993" s="176">
        <f t="shared" si="217"/>
        <v>0</v>
      </c>
      <c r="AO993" s="176"/>
      <c r="AP993" s="176"/>
      <c r="AQ993" s="176"/>
      <c r="AR993" s="176"/>
      <c r="AS993" s="176"/>
      <c r="AT993" s="176"/>
      <c r="AU993" s="176"/>
      <c r="AV993" s="176"/>
      <c r="AW993" s="176"/>
      <c r="AX993" s="176"/>
      <c r="AY993" s="176"/>
      <c r="AZ993" s="176"/>
      <c r="BA993" s="176"/>
      <c r="BB993" s="176"/>
      <c r="BC993" s="176"/>
      <c r="BD993" s="176"/>
      <c r="BE993" s="176"/>
      <c r="BF993" s="176"/>
      <c r="BG993" s="176"/>
      <c r="BH993" s="176"/>
      <c r="BI993" s="176"/>
      <c r="BJ993" s="176"/>
      <c r="BK993" s="176"/>
      <c r="BL993" s="176"/>
      <c r="BM993" s="176"/>
      <c r="BN993" s="176"/>
      <c r="BO993" s="176"/>
      <c r="BP993" s="176"/>
      <c r="BQ993" s="176"/>
      <c r="BR993" s="176"/>
      <c r="BS993" s="176"/>
      <c r="BT993" s="176"/>
      <c r="BU993" s="176"/>
      <c r="BV993" s="176"/>
      <c r="BW993" s="176"/>
      <c r="BX993" s="176"/>
      <c r="BY993" s="176"/>
      <c r="BZ993" s="176"/>
      <c r="CA993" s="176"/>
      <c r="CB993" s="176"/>
      <c r="CC993" s="176"/>
      <c r="CD993" s="176"/>
      <c r="CE993" s="176"/>
      <c r="CF993" s="176"/>
      <c r="CG993" s="176"/>
      <c r="CH993" s="176"/>
      <c r="CI993" s="176"/>
      <c r="CJ993" s="176"/>
      <c r="CK993" s="176"/>
      <c r="CL993" s="176"/>
      <c r="CM993" s="176"/>
      <c r="CN993" s="176"/>
      <c r="CO993" s="176"/>
      <c r="CP993" s="176"/>
      <c r="CQ993" s="176"/>
      <c r="CR993" s="176"/>
      <c r="CS993" s="176"/>
      <c r="CT993" s="176"/>
      <c r="CU993" s="176"/>
      <c r="CV993" s="176"/>
      <c r="CW993" s="176"/>
    </row>
    <row r="994" spans="1:101" s="179" customFormat="1" ht="20.100000000000001" customHeight="1">
      <c r="A994" s="657">
        <f t="shared" si="218"/>
        <v>951</v>
      </c>
      <c r="B994" s="196" t="str">
        <f t="shared" si="213"/>
        <v>Swansea Bay UHB</v>
      </c>
      <c r="C994" s="89"/>
      <c r="D994" s="89"/>
      <c r="E994" s="89"/>
      <c r="F994" s="89"/>
      <c r="G994" s="89"/>
      <c r="H994" s="197">
        <f t="shared" si="214"/>
        <v>0</v>
      </c>
      <c r="I994" s="197"/>
      <c r="J994" s="89"/>
      <c r="K994" s="90"/>
      <c r="L994" s="90"/>
      <c r="M994" s="89"/>
      <c r="N994" s="89"/>
      <c r="O994" s="89"/>
      <c r="P994" s="89"/>
      <c r="Q994" s="89"/>
      <c r="R994" s="122"/>
      <c r="S994" s="122"/>
      <c r="T994" s="122"/>
      <c r="U994" s="123"/>
      <c r="V994" s="123"/>
      <c r="W994" s="123"/>
      <c r="X994" s="122"/>
      <c r="Y994" s="122"/>
      <c r="Z994" s="122"/>
      <c r="AA994" s="122"/>
      <c r="AB994" s="122"/>
      <c r="AC994" s="122"/>
      <c r="AD994" s="197">
        <f t="shared" si="207"/>
        <v>0</v>
      </c>
      <c r="AE994" s="196" t="str">
        <f t="shared" si="219"/>
        <v/>
      </c>
      <c r="AF994" s="196" t="str">
        <f t="shared" si="208"/>
        <v/>
      </c>
      <c r="AG994" s="196" t="str">
        <f t="shared" si="209"/>
        <v/>
      </c>
      <c r="AH994" s="196" t="str">
        <f t="shared" si="210"/>
        <v/>
      </c>
      <c r="AI994" s="196" t="str">
        <f t="shared" si="211"/>
        <v/>
      </c>
      <c r="AJ994" s="196" t="str">
        <f t="shared" si="212"/>
        <v/>
      </c>
      <c r="AK994" s="196" t="str">
        <f t="shared" si="215"/>
        <v/>
      </c>
      <c r="AL994" s="196" t="str">
        <f t="shared" si="216"/>
        <v/>
      </c>
      <c r="AM994" s="176"/>
      <c r="AN994" s="176">
        <f t="shared" si="217"/>
        <v>0</v>
      </c>
      <c r="AO994" s="176"/>
      <c r="AP994" s="176"/>
      <c r="AQ994" s="176"/>
      <c r="AR994" s="176"/>
      <c r="AS994" s="176"/>
      <c r="AT994" s="176"/>
      <c r="AU994" s="176"/>
      <c r="AV994" s="176"/>
      <c r="AW994" s="176"/>
      <c r="AX994" s="176"/>
      <c r="AY994" s="176"/>
      <c r="AZ994" s="176"/>
      <c r="BA994" s="176"/>
      <c r="BB994" s="176"/>
      <c r="BC994" s="176"/>
      <c r="BD994" s="176"/>
      <c r="BE994" s="176"/>
      <c r="BF994" s="176"/>
      <c r="BG994" s="176"/>
      <c r="BH994" s="176"/>
      <c r="BI994" s="176"/>
      <c r="BJ994" s="176"/>
      <c r="BK994" s="176"/>
      <c r="BL994" s="176"/>
      <c r="BM994" s="176"/>
      <c r="BN994" s="176"/>
      <c r="BO994" s="176"/>
      <c r="BP994" s="176"/>
      <c r="BQ994" s="176"/>
      <c r="BR994" s="176"/>
      <c r="BS994" s="176"/>
      <c r="BT994" s="176"/>
      <c r="BU994" s="176"/>
      <c r="BV994" s="176"/>
      <c r="BW994" s="176"/>
      <c r="BX994" s="176"/>
      <c r="BY994" s="176"/>
      <c r="BZ994" s="176"/>
      <c r="CA994" s="176"/>
      <c r="CB994" s="176"/>
      <c r="CC994" s="176"/>
      <c r="CD994" s="176"/>
      <c r="CE994" s="176"/>
      <c r="CF994" s="176"/>
      <c r="CG994" s="176"/>
      <c r="CH994" s="176"/>
      <c r="CI994" s="176"/>
      <c r="CJ994" s="176"/>
      <c r="CK994" s="176"/>
      <c r="CL994" s="176"/>
      <c r="CM994" s="176"/>
      <c r="CN994" s="176"/>
      <c r="CO994" s="176"/>
      <c r="CP994" s="176"/>
      <c r="CQ994" s="176"/>
      <c r="CR994" s="176"/>
      <c r="CS994" s="176"/>
      <c r="CT994" s="176"/>
      <c r="CU994" s="176"/>
      <c r="CV994" s="176"/>
      <c r="CW994" s="176"/>
    </row>
    <row r="995" spans="1:101" s="179" customFormat="1" ht="20.100000000000001" customHeight="1">
      <c r="A995" s="657">
        <f t="shared" si="218"/>
        <v>952</v>
      </c>
      <c r="B995" s="196" t="str">
        <f t="shared" si="213"/>
        <v>Swansea Bay UHB</v>
      </c>
      <c r="C995" s="89"/>
      <c r="D995" s="89"/>
      <c r="E995" s="89"/>
      <c r="F995" s="89"/>
      <c r="G995" s="89"/>
      <c r="H995" s="197">
        <f t="shared" si="214"/>
        <v>0</v>
      </c>
      <c r="I995" s="197"/>
      <c r="J995" s="89"/>
      <c r="K995" s="90"/>
      <c r="L995" s="90"/>
      <c r="M995" s="89"/>
      <c r="N995" s="89"/>
      <c r="O995" s="89"/>
      <c r="P995" s="89"/>
      <c r="Q995" s="89"/>
      <c r="R995" s="122"/>
      <c r="S995" s="122"/>
      <c r="T995" s="122"/>
      <c r="U995" s="123"/>
      <c r="V995" s="123"/>
      <c r="W995" s="123"/>
      <c r="X995" s="122"/>
      <c r="Y995" s="122"/>
      <c r="Z995" s="122"/>
      <c r="AA995" s="122"/>
      <c r="AB995" s="122"/>
      <c r="AC995" s="122"/>
      <c r="AD995" s="197">
        <f t="shared" si="207"/>
        <v>0</v>
      </c>
      <c r="AE995" s="196" t="str">
        <f t="shared" si="219"/>
        <v/>
      </c>
      <c r="AF995" s="196" t="str">
        <f t="shared" si="208"/>
        <v/>
      </c>
      <c r="AG995" s="196" t="str">
        <f t="shared" si="209"/>
        <v/>
      </c>
      <c r="AH995" s="196" t="str">
        <f t="shared" si="210"/>
        <v/>
      </c>
      <c r="AI995" s="196" t="str">
        <f t="shared" si="211"/>
        <v/>
      </c>
      <c r="AJ995" s="196" t="str">
        <f t="shared" si="212"/>
        <v/>
      </c>
      <c r="AK995" s="196" t="str">
        <f t="shared" si="215"/>
        <v/>
      </c>
      <c r="AL995" s="196" t="str">
        <f t="shared" si="216"/>
        <v/>
      </c>
      <c r="AM995" s="176"/>
      <c r="AN995" s="176">
        <f t="shared" si="217"/>
        <v>0</v>
      </c>
      <c r="AO995" s="176"/>
      <c r="AP995" s="176"/>
      <c r="AQ995" s="176"/>
      <c r="AR995" s="176"/>
      <c r="AS995" s="176"/>
      <c r="AT995" s="176"/>
      <c r="AU995" s="176"/>
      <c r="AV995" s="176"/>
      <c r="AW995" s="176"/>
      <c r="AX995" s="176"/>
      <c r="AY995" s="176"/>
      <c r="AZ995" s="176"/>
      <c r="BA995" s="176"/>
      <c r="BB995" s="176"/>
      <c r="BC995" s="176"/>
      <c r="BD995" s="176"/>
      <c r="BE995" s="176"/>
      <c r="BF995" s="176"/>
      <c r="BG995" s="176"/>
      <c r="BH995" s="176"/>
      <c r="BI995" s="176"/>
      <c r="BJ995" s="176"/>
      <c r="BK995" s="176"/>
      <c r="BL995" s="176"/>
      <c r="BM995" s="176"/>
      <c r="BN995" s="176"/>
      <c r="BO995" s="176"/>
      <c r="BP995" s="176"/>
      <c r="BQ995" s="176"/>
      <c r="BR995" s="176"/>
      <c r="BS995" s="176"/>
      <c r="BT995" s="176"/>
      <c r="BU995" s="176"/>
      <c r="BV995" s="176"/>
      <c r="BW995" s="176"/>
      <c r="BX995" s="176"/>
      <c r="BY995" s="176"/>
      <c r="BZ995" s="176"/>
      <c r="CA995" s="176"/>
      <c r="CB995" s="176"/>
      <c r="CC995" s="176"/>
      <c r="CD995" s="176"/>
      <c r="CE995" s="176"/>
      <c r="CF995" s="176"/>
      <c r="CG995" s="176"/>
      <c r="CH995" s="176"/>
      <c r="CI995" s="176"/>
      <c r="CJ995" s="176"/>
      <c r="CK995" s="176"/>
      <c r="CL995" s="176"/>
      <c r="CM995" s="176"/>
      <c r="CN995" s="176"/>
      <c r="CO995" s="176"/>
      <c r="CP995" s="176"/>
      <c r="CQ995" s="176"/>
      <c r="CR995" s="176"/>
      <c r="CS995" s="176"/>
      <c r="CT995" s="176"/>
      <c r="CU995" s="176"/>
      <c r="CV995" s="176"/>
      <c r="CW995" s="176"/>
    </row>
    <row r="996" spans="1:101" s="179" customFormat="1" ht="20.100000000000001" customHeight="1">
      <c r="A996" s="657">
        <f t="shared" si="218"/>
        <v>953</v>
      </c>
      <c r="B996" s="196" t="str">
        <f t="shared" si="213"/>
        <v>Swansea Bay UHB</v>
      </c>
      <c r="C996" s="89"/>
      <c r="D996" s="89"/>
      <c r="E996" s="89"/>
      <c r="F996" s="89"/>
      <c r="G996" s="89"/>
      <c r="H996" s="197">
        <f t="shared" si="214"/>
        <v>0</v>
      </c>
      <c r="I996" s="197"/>
      <c r="J996" s="89"/>
      <c r="K996" s="90"/>
      <c r="L996" s="90"/>
      <c r="M996" s="89"/>
      <c r="N996" s="89"/>
      <c r="O996" s="89"/>
      <c r="P996" s="89"/>
      <c r="Q996" s="89"/>
      <c r="R996" s="122"/>
      <c r="S996" s="122"/>
      <c r="T996" s="122"/>
      <c r="U996" s="123"/>
      <c r="V996" s="123"/>
      <c r="W996" s="123"/>
      <c r="X996" s="122"/>
      <c r="Y996" s="122"/>
      <c r="Z996" s="122"/>
      <c r="AA996" s="122"/>
      <c r="AB996" s="122"/>
      <c r="AC996" s="122"/>
      <c r="AD996" s="197">
        <f t="shared" si="207"/>
        <v>0</v>
      </c>
      <c r="AE996" s="196" t="str">
        <f t="shared" si="219"/>
        <v/>
      </c>
      <c r="AF996" s="196" t="str">
        <f t="shared" si="208"/>
        <v/>
      </c>
      <c r="AG996" s="196" t="str">
        <f t="shared" si="209"/>
        <v/>
      </c>
      <c r="AH996" s="196" t="str">
        <f t="shared" si="210"/>
        <v/>
      </c>
      <c r="AI996" s="196" t="str">
        <f t="shared" si="211"/>
        <v/>
      </c>
      <c r="AJ996" s="196" t="str">
        <f t="shared" si="212"/>
        <v/>
      </c>
      <c r="AK996" s="196" t="str">
        <f t="shared" si="215"/>
        <v/>
      </c>
      <c r="AL996" s="196" t="str">
        <f t="shared" si="216"/>
        <v/>
      </c>
      <c r="AM996" s="176"/>
      <c r="AN996" s="176">
        <f t="shared" si="217"/>
        <v>0</v>
      </c>
      <c r="AO996" s="176"/>
      <c r="AP996" s="176"/>
      <c r="AQ996" s="176"/>
      <c r="AR996" s="176"/>
      <c r="AS996" s="176"/>
      <c r="AT996" s="176"/>
      <c r="AU996" s="176"/>
      <c r="AV996" s="176"/>
      <c r="AW996" s="176"/>
      <c r="AX996" s="176"/>
      <c r="AY996" s="176"/>
      <c r="AZ996" s="176"/>
      <c r="BA996" s="176"/>
      <c r="BB996" s="176"/>
      <c r="BC996" s="176"/>
      <c r="BD996" s="176"/>
      <c r="BE996" s="176"/>
      <c r="BF996" s="176"/>
      <c r="BG996" s="176"/>
      <c r="BH996" s="176"/>
      <c r="BI996" s="176"/>
      <c r="BJ996" s="176"/>
      <c r="BK996" s="176"/>
      <c r="BL996" s="176"/>
      <c r="BM996" s="176"/>
      <c r="BN996" s="176"/>
      <c r="BO996" s="176"/>
      <c r="BP996" s="176"/>
      <c r="BQ996" s="176"/>
      <c r="BR996" s="176"/>
      <c r="BS996" s="176"/>
      <c r="BT996" s="176"/>
      <c r="BU996" s="176"/>
      <c r="BV996" s="176"/>
      <c r="BW996" s="176"/>
      <c r="BX996" s="176"/>
      <c r="BY996" s="176"/>
      <c r="BZ996" s="176"/>
      <c r="CA996" s="176"/>
      <c r="CB996" s="176"/>
      <c r="CC996" s="176"/>
      <c r="CD996" s="176"/>
      <c r="CE996" s="176"/>
      <c r="CF996" s="176"/>
      <c r="CG996" s="176"/>
      <c r="CH996" s="176"/>
      <c r="CI996" s="176"/>
      <c r="CJ996" s="176"/>
      <c r="CK996" s="176"/>
      <c r="CL996" s="176"/>
      <c r="CM996" s="176"/>
      <c r="CN996" s="176"/>
      <c r="CO996" s="176"/>
      <c r="CP996" s="176"/>
      <c r="CQ996" s="176"/>
      <c r="CR996" s="176"/>
      <c r="CS996" s="176"/>
      <c r="CT996" s="176"/>
      <c r="CU996" s="176"/>
      <c r="CV996" s="176"/>
      <c r="CW996" s="176"/>
    </row>
    <row r="997" spans="1:101" s="179" customFormat="1" ht="20.100000000000001" customHeight="1">
      <c r="A997" s="657">
        <f t="shared" si="218"/>
        <v>954</v>
      </c>
      <c r="B997" s="196" t="str">
        <f t="shared" si="213"/>
        <v>Swansea Bay UHB</v>
      </c>
      <c r="C997" s="89"/>
      <c r="D997" s="89"/>
      <c r="E997" s="89"/>
      <c r="F997" s="89"/>
      <c r="G997" s="89"/>
      <c r="H997" s="197">
        <f t="shared" si="214"/>
        <v>0</v>
      </c>
      <c r="I997" s="197"/>
      <c r="J997" s="89"/>
      <c r="K997" s="90"/>
      <c r="L997" s="90"/>
      <c r="M997" s="89"/>
      <c r="N997" s="89"/>
      <c r="O997" s="89"/>
      <c r="P997" s="89"/>
      <c r="Q997" s="89"/>
      <c r="R997" s="122"/>
      <c r="S997" s="122"/>
      <c r="T997" s="122"/>
      <c r="U997" s="123"/>
      <c r="V997" s="123"/>
      <c r="W997" s="123"/>
      <c r="X997" s="122"/>
      <c r="Y997" s="122"/>
      <c r="Z997" s="122"/>
      <c r="AA997" s="122"/>
      <c r="AB997" s="122"/>
      <c r="AC997" s="122"/>
      <c r="AD997" s="197">
        <f t="shared" si="207"/>
        <v>0</v>
      </c>
      <c r="AE997" s="196" t="str">
        <f t="shared" si="219"/>
        <v/>
      </c>
      <c r="AF997" s="196" t="str">
        <f t="shared" si="208"/>
        <v/>
      </c>
      <c r="AG997" s="196" t="str">
        <f t="shared" si="209"/>
        <v/>
      </c>
      <c r="AH997" s="196" t="str">
        <f t="shared" si="210"/>
        <v/>
      </c>
      <c r="AI997" s="196" t="str">
        <f t="shared" si="211"/>
        <v/>
      </c>
      <c r="AJ997" s="196" t="str">
        <f t="shared" si="212"/>
        <v/>
      </c>
      <c r="AK997" s="196" t="str">
        <f t="shared" si="215"/>
        <v/>
      </c>
      <c r="AL997" s="196" t="str">
        <f t="shared" si="216"/>
        <v/>
      </c>
      <c r="AM997" s="176"/>
      <c r="AN997" s="176">
        <f t="shared" si="217"/>
        <v>0</v>
      </c>
      <c r="AO997" s="176"/>
      <c r="AP997" s="176"/>
      <c r="AQ997" s="176"/>
      <c r="AR997" s="176"/>
      <c r="AS997" s="176"/>
      <c r="AT997" s="176"/>
      <c r="AU997" s="176"/>
      <c r="AV997" s="176"/>
      <c r="AW997" s="176"/>
      <c r="AX997" s="176"/>
      <c r="AY997" s="176"/>
      <c r="AZ997" s="176"/>
      <c r="BA997" s="176"/>
      <c r="BB997" s="176"/>
      <c r="BC997" s="176"/>
      <c r="BD997" s="176"/>
      <c r="BE997" s="176"/>
      <c r="BF997" s="176"/>
      <c r="BG997" s="176"/>
      <c r="BH997" s="176"/>
      <c r="BI997" s="176"/>
      <c r="BJ997" s="176"/>
      <c r="BK997" s="176"/>
      <c r="BL997" s="176"/>
      <c r="BM997" s="176"/>
      <c r="BN997" s="176"/>
      <c r="BO997" s="176"/>
      <c r="BP997" s="176"/>
      <c r="BQ997" s="176"/>
      <c r="BR997" s="176"/>
      <c r="BS997" s="176"/>
      <c r="BT997" s="176"/>
      <c r="BU997" s="176"/>
      <c r="BV997" s="176"/>
      <c r="BW997" s="176"/>
      <c r="BX997" s="176"/>
      <c r="BY997" s="176"/>
      <c r="BZ997" s="176"/>
      <c r="CA997" s="176"/>
      <c r="CB997" s="176"/>
      <c r="CC997" s="176"/>
      <c r="CD997" s="176"/>
      <c r="CE997" s="176"/>
      <c r="CF997" s="176"/>
      <c r="CG997" s="176"/>
      <c r="CH997" s="176"/>
      <c r="CI997" s="176"/>
      <c r="CJ997" s="176"/>
      <c r="CK997" s="176"/>
      <c r="CL997" s="176"/>
      <c r="CM997" s="176"/>
      <c r="CN997" s="176"/>
      <c r="CO997" s="176"/>
      <c r="CP997" s="176"/>
      <c r="CQ997" s="176"/>
      <c r="CR997" s="176"/>
      <c r="CS997" s="176"/>
      <c r="CT997" s="176"/>
      <c r="CU997" s="176"/>
      <c r="CV997" s="176"/>
      <c r="CW997" s="176"/>
    </row>
    <row r="998" spans="1:101" s="179" customFormat="1" ht="20.100000000000001" customHeight="1">
      <c r="A998" s="657">
        <f t="shared" si="218"/>
        <v>955</v>
      </c>
      <c r="B998" s="196" t="str">
        <f t="shared" si="213"/>
        <v>Swansea Bay UHB</v>
      </c>
      <c r="C998" s="89"/>
      <c r="D998" s="89"/>
      <c r="E998" s="89"/>
      <c r="F998" s="89"/>
      <c r="G998" s="89"/>
      <c r="H998" s="197">
        <f t="shared" si="214"/>
        <v>0</v>
      </c>
      <c r="I998" s="197"/>
      <c r="J998" s="89"/>
      <c r="K998" s="90"/>
      <c r="L998" s="90"/>
      <c r="M998" s="89"/>
      <c r="N998" s="89"/>
      <c r="O998" s="89"/>
      <c r="P998" s="89"/>
      <c r="Q998" s="89"/>
      <c r="R998" s="122"/>
      <c r="S998" s="122"/>
      <c r="T998" s="122"/>
      <c r="U998" s="123"/>
      <c r="V998" s="123"/>
      <c r="W998" s="123"/>
      <c r="X998" s="122"/>
      <c r="Y998" s="122"/>
      <c r="Z998" s="122"/>
      <c r="AA998" s="122"/>
      <c r="AB998" s="122"/>
      <c r="AC998" s="122"/>
      <c r="AD998" s="197">
        <f t="shared" si="207"/>
        <v>0</v>
      </c>
      <c r="AE998" s="196" t="str">
        <f t="shared" si="219"/>
        <v/>
      </c>
      <c r="AF998" s="196" t="str">
        <f t="shared" si="208"/>
        <v/>
      </c>
      <c r="AG998" s="196" t="str">
        <f t="shared" si="209"/>
        <v/>
      </c>
      <c r="AH998" s="196" t="str">
        <f t="shared" si="210"/>
        <v/>
      </c>
      <c r="AI998" s="196" t="str">
        <f t="shared" si="211"/>
        <v/>
      </c>
      <c r="AJ998" s="196" t="str">
        <f t="shared" si="212"/>
        <v/>
      </c>
      <c r="AK998" s="196" t="str">
        <f t="shared" si="215"/>
        <v/>
      </c>
      <c r="AL998" s="196" t="str">
        <f t="shared" si="216"/>
        <v/>
      </c>
      <c r="AM998" s="176"/>
      <c r="AN998" s="176">
        <f t="shared" si="217"/>
        <v>0</v>
      </c>
      <c r="AO998" s="176"/>
      <c r="AP998" s="176"/>
      <c r="AQ998" s="176"/>
      <c r="AR998" s="176"/>
      <c r="AS998" s="176"/>
      <c r="AT998" s="176"/>
      <c r="AU998" s="176"/>
      <c r="AV998" s="176"/>
      <c r="AW998" s="176"/>
      <c r="AX998" s="176"/>
      <c r="AY998" s="176"/>
      <c r="AZ998" s="176"/>
      <c r="BA998" s="176"/>
      <c r="BB998" s="176"/>
      <c r="BC998" s="176"/>
      <c r="BD998" s="176"/>
      <c r="BE998" s="176"/>
      <c r="BF998" s="176"/>
      <c r="BG998" s="176"/>
      <c r="BH998" s="176"/>
      <c r="BI998" s="176"/>
      <c r="BJ998" s="176"/>
      <c r="BK998" s="176"/>
      <c r="BL998" s="176"/>
      <c r="BM998" s="176"/>
      <c r="BN998" s="176"/>
      <c r="BO998" s="176"/>
      <c r="BP998" s="176"/>
      <c r="BQ998" s="176"/>
      <c r="BR998" s="176"/>
      <c r="BS998" s="176"/>
      <c r="BT998" s="176"/>
      <c r="BU998" s="176"/>
      <c r="BV998" s="176"/>
      <c r="BW998" s="176"/>
      <c r="BX998" s="176"/>
      <c r="BY998" s="176"/>
      <c r="BZ998" s="176"/>
      <c r="CA998" s="176"/>
      <c r="CB998" s="176"/>
      <c r="CC998" s="176"/>
      <c r="CD998" s="176"/>
      <c r="CE998" s="176"/>
      <c r="CF998" s="176"/>
      <c r="CG998" s="176"/>
      <c r="CH998" s="176"/>
      <c r="CI998" s="176"/>
      <c r="CJ998" s="176"/>
      <c r="CK998" s="176"/>
      <c r="CL998" s="176"/>
      <c r="CM998" s="176"/>
      <c r="CN998" s="176"/>
      <c r="CO998" s="176"/>
      <c r="CP998" s="176"/>
      <c r="CQ998" s="176"/>
      <c r="CR998" s="176"/>
      <c r="CS998" s="176"/>
      <c r="CT998" s="176"/>
      <c r="CU998" s="176"/>
      <c r="CV998" s="176"/>
      <c r="CW998" s="176"/>
    </row>
    <row r="999" spans="1:101" s="179" customFormat="1" ht="20.100000000000001" customHeight="1">
      <c r="A999" s="657">
        <f t="shared" si="218"/>
        <v>956</v>
      </c>
      <c r="B999" s="196" t="str">
        <f t="shared" si="213"/>
        <v>Swansea Bay UHB</v>
      </c>
      <c r="C999" s="89"/>
      <c r="D999" s="89"/>
      <c r="E999" s="89"/>
      <c r="F999" s="89"/>
      <c r="G999" s="89"/>
      <c r="H999" s="197">
        <f t="shared" si="214"/>
        <v>0</v>
      </c>
      <c r="I999" s="197"/>
      <c r="J999" s="89"/>
      <c r="K999" s="90"/>
      <c r="L999" s="90"/>
      <c r="M999" s="89"/>
      <c r="N999" s="89"/>
      <c r="O999" s="89"/>
      <c r="P999" s="89"/>
      <c r="Q999" s="89"/>
      <c r="R999" s="122"/>
      <c r="S999" s="122"/>
      <c r="T999" s="122"/>
      <c r="U999" s="123"/>
      <c r="V999" s="123"/>
      <c r="W999" s="123"/>
      <c r="X999" s="122"/>
      <c r="Y999" s="122"/>
      <c r="Z999" s="122"/>
      <c r="AA999" s="122"/>
      <c r="AB999" s="122"/>
      <c r="AC999" s="122"/>
      <c r="AD999" s="197">
        <f t="shared" si="207"/>
        <v>0</v>
      </c>
      <c r="AE999" s="196" t="str">
        <f t="shared" si="219"/>
        <v/>
      </c>
      <c r="AF999" s="196" t="str">
        <f t="shared" si="208"/>
        <v/>
      </c>
      <c r="AG999" s="196" t="str">
        <f t="shared" si="209"/>
        <v/>
      </c>
      <c r="AH999" s="196" t="str">
        <f t="shared" si="210"/>
        <v/>
      </c>
      <c r="AI999" s="196" t="str">
        <f t="shared" si="211"/>
        <v/>
      </c>
      <c r="AJ999" s="196" t="str">
        <f t="shared" si="212"/>
        <v/>
      </c>
      <c r="AK999" s="196" t="str">
        <f t="shared" si="215"/>
        <v/>
      </c>
      <c r="AL999" s="196" t="str">
        <f t="shared" si="216"/>
        <v/>
      </c>
      <c r="AM999" s="176"/>
      <c r="AN999" s="176">
        <f t="shared" si="217"/>
        <v>0</v>
      </c>
      <c r="AO999" s="176"/>
      <c r="AP999" s="176"/>
      <c r="AQ999" s="176"/>
      <c r="AR999" s="176"/>
      <c r="AS999" s="176"/>
      <c r="AT999" s="176"/>
      <c r="AU999" s="176"/>
      <c r="AV999" s="176"/>
      <c r="AW999" s="176"/>
      <c r="AX999" s="176"/>
      <c r="AY999" s="176"/>
      <c r="AZ999" s="176"/>
      <c r="BA999" s="176"/>
      <c r="BB999" s="176"/>
      <c r="BC999" s="176"/>
      <c r="BD999" s="176"/>
      <c r="BE999" s="176"/>
      <c r="BF999" s="176"/>
      <c r="BG999" s="176"/>
      <c r="BH999" s="176"/>
      <c r="BI999" s="176"/>
      <c r="BJ999" s="176"/>
      <c r="BK999" s="176"/>
      <c r="BL999" s="176"/>
      <c r="BM999" s="176"/>
      <c r="BN999" s="176"/>
      <c r="BO999" s="176"/>
      <c r="BP999" s="176"/>
      <c r="BQ999" s="176"/>
      <c r="BR999" s="176"/>
      <c r="BS999" s="176"/>
      <c r="BT999" s="176"/>
      <c r="BU999" s="176"/>
      <c r="BV999" s="176"/>
      <c r="BW999" s="176"/>
      <c r="BX999" s="176"/>
      <c r="BY999" s="176"/>
      <c r="BZ999" s="176"/>
      <c r="CA999" s="176"/>
      <c r="CB999" s="176"/>
      <c r="CC999" s="176"/>
      <c r="CD999" s="176"/>
      <c r="CE999" s="176"/>
      <c r="CF999" s="176"/>
      <c r="CG999" s="176"/>
      <c r="CH999" s="176"/>
      <c r="CI999" s="176"/>
      <c r="CJ999" s="176"/>
      <c r="CK999" s="176"/>
      <c r="CL999" s="176"/>
      <c r="CM999" s="176"/>
      <c r="CN999" s="176"/>
      <c r="CO999" s="176"/>
      <c r="CP999" s="176"/>
      <c r="CQ999" s="176"/>
      <c r="CR999" s="176"/>
      <c r="CS999" s="176"/>
      <c r="CT999" s="176"/>
      <c r="CU999" s="176"/>
      <c r="CV999" s="176"/>
      <c r="CW999" s="176"/>
    </row>
    <row r="1000" spans="1:101" s="179" customFormat="1" ht="20.100000000000001" customHeight="1">
      <c r="A1000" s="657">
        <f t="shared" si="218"/>
        <v>957</v>
      </c>
      <c r="B1000" s="196" t="str">
        <f t="shared" si="213"/>
        <v>Swansea Bay UHB</v>
      </c>
      <c r="C1000" s="89"/>
      <c r="D1000" s="89"/>
      <c r="E1000" s="89"/>
      <c r="F1000" s="89"/>
      <c r="G1000" s="89"/>
      <c r="H1000" s="197">
        <f t="shared" si="214"/>
        <v>0</v>
      </c>
      <c r="I1000" s="197"/>
      <c r="J1000" s="89"/>
      <c r="K1000" s="90"/>
      <c r="L1000" s="90"/>
      <c r="M1000" s="89"/>
      <c r="N1000" s="89"/>
      <c r="O1000" s="89"/>
      <c r="P1000" s="89"/>
      <c r="Q1000" s="89"/>
      <c r="R1000" s="122"/>
      <c r="S1000" s="122"/>
      <c r="T1000" s="122"/>
      <c r="U1000" s="123"/>
      <c r="V1000" s="123"/>
      <c r="W1000" s="123"/>
      <c r="X1000" s="122"/>
      <c r="Y1000" s="122"/>
      <c r="Z1000" s="122"/>
      <c r="AA1000" s="122"/>
      <c r="AB1000" s="122"/>
      <c r="AC1000" s="122"/>
      <c r="AD1000" s="197">
        <f t="shared" si="207"/>
        <v>0</v>
      </c>
      <c r="AE1000" s="196" t="str">
        <f t="shared" si="219"/>
        <v/>
      </c>
      <c r="AF1000" s="196" t="str">
        <f t="shared" si="208"/>
        <v/>
      </c>
      <c r="AG1000" s="196" t="str">
        <f t="shared" si="209"/>
        <v/>
      </c>
      <c r="AH1000" s="196" t="str">
        <f t="shared" si="210"/>
        <v/>
      </c>
      <c r="AI1000" s="196" t="str">
        <f t="shared" si="211"/>
        <v/>
      </c>
      <c r="AJ1000" s="196" t="str">
        <f t="shared" si="212"/>
        <v/>
      </c>
      <c r="AK1000" s="196" t="str">
        <f t="shared" si="215"/>
        <v/>
      </c>
      <c r="AL1000" s="196" t="str">
        <f t="shared" si="216"/>
        <v/>
      </c>
      <c r="AM1000" s="176"/>
      <c r="AN1000" s="176">
        <f t="shared" si="217"/>
        <v>0</v>
      </c>
      <c r="AO1000" s="176"/>
      <c r="AP1000" s="176"/>
      <c r="AQ1000" s="176"/>
      <c r="AR1000" s="176"/>
      <c r="AS1000" s="176"/>
      <c r="AT1000" s="176"/>
      <c r="AU1000" s="176"/>
      <c r="AV1000" s="176"/>
      <c r="AW1000" s="176"/>
      <c r="AX1000" s="176"/>
      <c r="AY1000" s="176"/>
      <c r="AZ1000" s="176"/>
      <c r="BA1000" s="176"/>
      <c r="BB1000" s="176"/>
      <c r="BC1000" s="176"/>
      <c r="BD1000" s="176"/>
      <c r="BE1000" s="176"/>
      <c r="BF1000" s="176"/>
      <c r="BG1000" s="176"/>
      <c r="BH1000" s="176"/>
      <c r="BI1000" s="176"/>
      <c r="BJ1000" s="176"/>
      <c r="BK1000" s="176"/>
      <c r="BL1000" s="176"/>
      <c r="BM1000" s="176"/>
      <c r="BN1000" s="176"/>
      <c r="BO1000" s="176"/>
      <c r="BP1000" s="176"/>
      <c r="BQ1000" s="176"/>
      <c r="BR1000" s="176"/>
      <c r="BS1000" s="176"/>
      <c r="BT1000" s="176"/>
      <c r="BU1000" s="176"/>
      <c r="BV1000" s="176"/>
      <c r="BW1000" s="176"/>
      <c r="BX1000" s="176"/>
      <c r="BY1000" s="176"/>
      <c r="BZ1000" s="176"/>
      <c r="CA1000" s="176"/>
      <c r="CB1000" s="176"/>
      <c r="CC1000" s="176"/>
      <c r="CD1000" s="176"/>
      <c r="CE1000" s="176"/>
      <c r="CF1000" s="176"/>
      <c r="CG1000" s="176"/>
      <c r="CH1000" s="176"/>
      <c r="CI1000" s="176"/>
      <c r="CJ1000" s="176"/>
      <c r="CK1000" s="176"/>
      <c r="CL1000" s="176"/>
      <c r="CM1000" s="176"/>
      <c r="CN1000" s="176"/>
      <c r="CO1000" s="176"/>
      <c r="CP1000" s="176"/>
      <c r="CQ1000" s="176"/>
      <c r="CR1000" s="176"/>
      <c r="CS1000" s="176"/>
      <c r="CT1000" s="176"/>
      <c r="CU1000" s="176"/>
      <c r="CV1000" s="176"/>
      <c r="CW1000" s="176"/>
    </row>
    <row r="1001" spans="1:101" s="179" customFormat="1" ht="20.100000000000001" customHeight="1">
      <c r="A1001" s="657">
        <f t="shared" si="218"/>
        <v>958</v>
      </c>
      <c r="B1001" s="196" t="str">
        <f t="shared" si="213"/>
        <v>Swansea Bay UHB</v>
      </c>
      <c r="C1001" s="89"/>
      <c r="D1001" s="89"/>
      <c r="E1001" s="89"/>
      <c r="F1001" s="89"/>
      <c r="G1001" s="89"/>
      <c r="H1001" s="197">
        <f t="shared" si="214"/>
        <v>0</v>
      </c>
      <c r="I1001" s="197"/>
      <c r="J1001" s="89"/>
      <c r="K1001" s="90"/>
      <c r="L1001" s="90"/>
      <c r="M1001" s="89"/>
      <c r="N1001" s="89"/>
      <c r="O1001" s="89"/>
      <c r="P1001" s="89"/>
      <c r="Q1001" s="89"/>
      <c r="R1001" s="122"/>
      <c r="S1001" s="122"/>
      <c r="T1001" s="122"/>
      <c r="U1001" s="123"/>
      <c r="V1001" s="123"/>
      <c r="W1001" s="123"/>
      <c r="X1001" s="122"/>
      <c r="Y1001" s="122"/>
      <c r="Z1001" s="122"/>
      <c r="AA1001" s="122"/>
      <c r="AB1001" s="122"/>
      <c r="AC1001" s="122"/>
      <c r="AD1001" s="197">
        <f t="shared" si="207"/>
        <v>0</v>
      </c>
      <c r="AE1001" s="196" t="str">
        <f t="shared" si="219"/>
        <v/>
      </c>
      <c r="AF1001" s="196" t="str">
        <f t="shared" si="208"/>
        <v/>
      </c>
      <c r="AG1001" s="196" t="str">
        <f t="shared" si="209"/>
        <v/>
      </c>
      <c r="AH1001" s="196" t="str">
        <f t="shared" si="210"/>
        <v/>
      </c>
      <c r="AI1001" s="196" t="str">
        <f t="shared" si="211"/>
        <v/>
      </c>
      <c r="AJ1001" s="196" t="str">
        <f t="shared" si="212"/>
        <v/>
      </c>
      <c r="AK1001" s="196" t="str">
        <f t="shared" si="215"/>
        <v/>
      </c>
      <c r="AL1001" s="196" t="str">
        <f t="shared" si="216"/>
        <v/>
      </c>
      <c r="AM1001" s="176"/>
      <c r="AN1001" s="176">
        <f t="shared" si="217"/>
        <v>0</v>
      </c>
      <c r="AO1001" s="176"/>
      <c r="AP1001" s="176"/>
      <c r="AQ1001" s="176"/>
      <c r="AR1001" s="176"/>
      <c r="AS1001" s="176"/>
      <c r="AT1001" s="176"/>
      <c r="AU1001" s="176"/>
      <c r="AV1001" s="176"/>
      <c r="AW1001" s="176"/>
      <c r="AX1001" s="176"/>
      <c r="AY1001" s="176"/>
      <c r="AZ1001" s="176"/>
      <c r="BA1001" s="176"/>
      <c r="BB1001" s="176"/>
      <c r="BC1001" s="176"/>
      <c r="BD1001" s="176"/>
      <c r="BE1001" s="176"/>
      <c r="BF1001" s="176"/>
      <c r="BG1001" s="176"/>
      <c r="BH1001" s="176"/>
      <c r="BI1001" s="176"/>
      <c r="BJ1001" s="176"/>
      <c r="BK1001" s="176"/>
      <c r="BL1001" s="176"/>
      <c r="BM1001" s="176"/>
      <c r="BN1001" s="176"/>
      <c r="BO1001" s="176"/>
      <c r="BP1001" s="176"/>
      <c r="BQ1001" s="176"/>
      <c r="BR1001" s="176"/>
      <c r="BS1001" s="176"/>
      <c r="BT1001" s="176"/>
      <c r="BU1001" s="176"/>
      <c r="BV1001" s="176"/>
      <c r="BW1001" s="176"/>
      <c r="BX1001" s="176"/>
      <c r="BY1001" s="176"/>
      <c r="BZ1001" s="176"/>
      <c r="CA1001" s="176"/>
      <c r="CB1001" s="176"/>
      <c r="CC1001" s="176"/>
      <c r="CD1001" s="176"/>
      <c r="CE1001" s="176"/>
      <c r="CF1001" s="176"/>
      <c r="CG1001" s="176"/>
      <c r="CH1001" s="176"/>
      <c r="CI1001" s="176"/>
      <c r="CJ1001" s="176"/>
      <c r="CK1001" s="176"/>
      <c r="CL1001" s="176"/>
      <c r="CM1001" s="176"/>
      <c r="CN1001" s="176"/>
      <c r="CO1001" s="176"/>
      <c r="CP1001" s="176"/>
      <c r="CQ1001" s="176"/>
      <c r="CR1001" s="176"/>
      <c r="CS1001" s="176"/>
      <c r="CT1001" s="176"/>
      <c r="CU1001" s="176"/>
      <c r="CV1001" s="176"/>
      <c r="CW1001" s="176"/>
    </row>
    <row r="1002" spans="1:101" s="179" customFormat="1" ht="20.100000000000001" customHeight="1">
      <c r="A1002" s="657">
        <f t="shared" si="218"/>
        <v>959</v>
      </c>
      <c r="B1002" s="196" t="str">
        <f t="shared" si="213"/>
        <v>Swansea Bay UHB</v>
      </c>
      <c r="C1002" s="89"/>
      <c r="D1002" s="89"/>
      <c r="E1002" s="89"/>
      <c r="F1002" s="89"/>
      <c r="G1002" s="89"/>
      <c r="H1002" s="197">
        <f t="shared" si="214"/>
        <v>0</v>
      </c>
      <c r="I1002" s="197"/>
      <c r="J1002" s="89"/>
      <c r="K1002" s="90"/>
      <c r="L1002" s="90"/>
      <c r="M1002" s="89"/>
      <c r="N1002" s="89"/>
      <c r="O1002" s="89"/>
      <c r="P1002" s="89"/>
      <c r="Q1002" s="89"/>
      <c r="R1002" s="122"/>
      <c r="S1002" s="122"/>
      <c r="T1002" s="122"/>
      <c r="U1002" s="123"/>
      <c r="V1002" s="123"/>
      <c r="W1002" s="123"/>
      <c r="X1002" s="122"/>
      <c r="Y1002" s="122"/>
      <c r="Z1002" s="122"/>
      <c r="AA1002" s="122"/>
      <c r="AB1002" s="122"/>
      <c r="AC1002" s="122"/>
      <c r="AD1002" s="197">
        <f t="shared" si="207"/>
        <v>0</v>
      </c>
      <c r="AE1002" s="196" t="str">
        <f t="shared" si="219"/>
        <v/>
      </c>
      <c r="AF1002" s="196" t="str">
        <f t="shared" si="208"/>
        <v/>
      </c>
      <c r="AG1002" s="196" t="str">
        <f t="shared" si="209"/>
        <v/>
      </c>
      <c r="AH1002" s="196" t="str">
        <f t="shared" si="210"/>
        <v/>
      </c>
      <c r="AI1002" s="196" t="str">
        <f t="shared" si="211"/>
        <v/>
      </c>
      <c r="AJ1002" s="196" t="str">
        <f t="shared" si="212"/>
        <v/>
      </c>
      <c r="AK1002" s="196" t="str">
        <f t="shared" si="215"/>
        <v/>
      </c>
      <c r="AL1002" s="196" t="str">
        <f t="shared" si="216"/>
        <v/>
      </c>
      <c r="AM1002" s="176"/>
      <c r="AN1002" s="176">
        <f t="shared" si="217"/>
        <v>0</v>
      </c>
      <c r="AO1002" s="176"/>
      <c r="AP1002" s="176"/>
      <c r="AQ1002" s="176"/>
      <c r="AR1002" s="176"/>
      <c r="AS1002" s="176"/>
      <c r="AT1002" s="176"/>
      <c r="AU1002" s="176"/>
      <c r="AV1002" s="176"/>
      <c r="AW1002" s="176"/>
      <c r="AX1002" s="176"/>
      <c r="AY1002" s="176"/>
      <c r="AZ1002" s="176"/>
      <c r="BA1002" s="176"/>
      <c r="BB1002" s="176"/>
      <c r="BC1002" s="176"/>
      <c r="BD1002" s="176"/>
      <c r="BE1002" s="176"/>
      <c r="BF1002" s="176"/>
      <c r="BG1002" s="176"/>
      <c r="BH1002" s="176"/>
      <c r="BI1002" s="176"/>
      <c r="BJ1002" s="176"/>
      <c r="BK1002" s="176"/>
      <c r="BL1002" s="176"/>
      <c r="BM1002" s="176"/>
      <c r="BN1002" s="176"/>
      <c r="BO1002" s="176"/>
      <c r="BP1002" s="176"/>
      <c r="BQ1002" s="176"/>
      <c r="BR1002" s="176"/>
      <c r="BS1002" s="176"/>
      <c r="BT1002" s="176"/>
      <c r="BU1002" s="176"/>
      <c r="BV1002" s="176"/>
      <c r="BW1002" s="176"/>
      <c r="BX1002" s="176"/>
      <c r="BY1002" s="176"/>
      <c r="BZ1002" s="176"/>
      <c r="CA1002" s="176"/>
      <c r="CB1002" s="176"/>
      <c r="CC1002" s="176"/>
      <c r="CD1002" s="176"/>
      <c r="CE1002" s="176"/>
      <c r="CF1002" s="176"/>
      <c r="CG1002" s="176"/>
      <c r="CH1002" s="176"/>
      <c r="CI1002" s="176"/>
      <c r="CJ1002" s="176"/>
      <c r="CK1002" s="176"/>
      <c r="CL1002" s="176"/>
      <c r="CM1002" s="176"/>
      <c r="CN1002" s="176"/>
      <c r="CO1002" s="176"/>
      <c r="CP1002" s="176"/>
      <c r="CQ1002" s="176"/>
      <c r="CR1002" s="176"/>
      <c r="CS1002" s="176"/>
      <c r="CT1002" s="176"/>
      <c r="CU1002" s="176"/>
      <c r="CV1002" s="176"/>
      <c r="CW1002" s="176"/>
    </row>
    <row r="1003" spans="1:101" s="179" customFormat="1" ht="20.100000000000001" customHeight="1">
      <c r="A1003" s="657">
        <f t="shared" si="218"/>
        <v>960</v>
      </c>
      <c r="B1003" s="196" t="str">
        <f t="shared" si="213"/>
        <v>Swansea Bay UHB</v>
      </c>
      <c r="C1003" s="89"/>
      <c r="D1003" s="89"/>
      <c r="E1003" s="89"/>
      <c r="F1003" s="89"/>
      <c r="G1003" s="89"/>
      <c r="H1003" s="197">
        <f t="shared" si="214"/>
        <v>0</v>
      </c>
      <c r="I1003" s="197"/>
      <c r="J1003" s="89"/>
      <c r="K1003" s="90"/>
      <c r="L1003" s="90"/>
      <c r="M1003" s="89"/>
      <c r="N1003" s="89"/>
      <c r="O1003" s="89"/>
      <c r="P1003" s="89"/>
      <c r="Q1003" s="89"/>
      <c r="R1003" s="122"/>
      <c r="S1003" s="122"/>
      <c r="T1003" s="122"/>
      <c r="U1003" s="123"/>
      <c r="V1003" s="123"/>
      <c r="W1003" s="123"/>
      <c r="X1003" s="122"/>
      <c r="Y1003" s="122"/>
      <c r="Z1003" s="122"/>
      <c r="AA1003" s="122"/>
      <c r="AB1003" s="122"/>
      <c r="AC1003" s="122"/>
      <c r="AD1003" s="197">
        <f t="shared" si="207"/>
        <v>0</v>
      </c>
      <c r="AE1003" s="196" t="str">
        <f t="shared" si="219"/>
        <v/>
      </c>
      <c r="AF1003" s="196" t="str">
        <f t="shared" si="208"/>
        <v/>
      </c>
      <c r="AG1003" s="196" t="str">
        <f t="shared" si="209"/>
        <v/>
      </c>
      <c r="AH1003" s="196" t="str">
        <f t="shared" si="210"/>
        <v/>
      </c>
      <c r="AI1003" s="196" t="str">
        <f t="shared" si="211"/>
        <v/>
      </c>
      <c r="AJ1003" s="196" t="str">
        <f t="shared" si="212"/>
        <v/>
      </c>
      <c r="AK1003" s="196" t="str">
        <f t="shared" si="215"/>
        <v/>
      </c>
      <c r="AL1003" s="196" t="str">
        <f t="shared" si="216"/>
        <v/>
      </c>
      <c r="AM1003" s="176"/>
      <c r="AN1003" s="176">
        <f t="shared" si="217"/>
        <v>0</v>
      </c>
      <c r="AO1003" s="176"/>
      <c r="AP1003" s="176"/>
      <c r="AQ1003" s="176"/>
      <c r="AR1003" s="176"/>
      <c r="AS1003" s="176"/>
      <c r="AT1003" s="176"/>
      <c r="AU1003" s="176"/>
      <c r="AV1003" s="176"/>
      <c r="AW1003" s="176"/>
      <c r="AX1003" s="176"/>
      <c r="AY1003" s="176"/>
      <c r="AZ1003" s="176"/>
      <c r="BA1003" s="176"/>
      <c r="BB1003" s="176"/>
      <c r="BC1003" s="176"/>
      <c r="BD1003" s="176"/>
      <c r="BE1003" s="176"/>
      <c r="BF1003" s="176"/>
      <c r="BG1003" s="176"/>
      <c r="BH1003" s="176"/>
      <c r="BI1003" s="176"/>
      <c r="BJ1003" s="176"/>
      <c r="BK1003" s="176"/>
      <c r="BL1003" s="176"/>
      <c r="BM1003" s="176"/>
      <c r="BN1003" s="176"/>
      <c r="BO1003" s="176"/>
      <c r="BP1003" s="176"/>
      <c r="BQ1003" s="176"/>
      <c r="BR1003" s="176"/>
      <c r="BS1003" s="176"/>
      <c r="BT1003" s="176"/>
      <c r="BU1003" s="176"/>
      <c r="BV1003" s="176"/>
      <c r="BW1003" s="176"/>
      <c r="BX1003" s="176"/>
      <c r="BY1003" s="176"/>
      <c r="BZ1003" s="176"/>
      <c r="CA1003" s="176"/>
      <c r="CB1003" s="176"/>
      <c r="CC1003" s="176"/>
      <c r="CD1003" s="176"/>
      <c r="CE1003" s="176"/>
      <c r="CF1003" s="176"/>
      <c r="CG1003" s="176"/>
      <c r="CH1003" s="176"/>
      <c r="CI1003" s="176"/>
      <c r="CJ1003" s="176"/>
      <c r="CK1003" s="176"/>
      <c r="CL1003" s="176"/>
      <c r="CM1003" s="176"/>
      <c r="CN1003" s="176"/>
      <c r="CO1003" s="176"/>
      <c r="CP1003" s="176"/>
      <c r="CQ1003" s="176"/>
      <c r="CR1003" s="176"/>
      <c r="CS1003" s="176"/>
      <c r="CT1003" s="176"/>
      <c r="CU1003" s="176"/>
      <c r="CV1003" s="176"/>
      <c r="CW1003" s="176"/>
    </row>
    <row r="1004" spans="1:101" s="179" customFormat="1" ht="20.100000000000001" customHeight="1">
      <c r="A1004" s="657">
        <f t="shared" si="218"/>
        <v>961</v>
      </c>
      <c r="B1004" s="196" t="str">
        <f t="shared" si="213"/>
        <v>Swansea Bay UHB</v>
      </c>
      <c r="C1004" s="89"/>
      <c r="D1004" s="89"/>
      <c r="E1004" s="89"/>
      <c r="F1004" s="89"/>
      <c r="G1004" s="89"/>
      <c r="H1004" s="197">
        <f t="shared" si="214"/>
        <v>0</v>
      </c>
      <c r="I1004" s="197"/>
      <c r="J1004" s="89"/>
      <c r="K1004" s="90"/>
      <c r="L1004" s="90"/>
      <c r="M1004" s="89"/>
      <c r="N1004" s="89"/>
      <c r="O1004" s="89"/>
      <c r="P1004" s="89"/>
      <c r="Q1004" s="89"/>
      <c r="R1004" s="122"/>
      <c r="S1004" s="122"/>
      <c r="T1004" s="122"/>
      <c r="U1004" s="123"/>
      <c r="V1004" s="123"/>
      <c r="W1004" s="123"/>
      <c r="X1004" s="122"/>
      <c r="Y1004" s="122"/>
      <c r="Z1004" s="122"/>
      <c r="AA1004" s="122"/>
      <c r="AB1004" s="122"/>
      <c r="AC1004" s="122"/>
      <c r="AD1004" s="197">
        <f t="shared" ref="AD1004:AD1067" si="220">SUM(R1004:AC1004)</f>
        <v>0</v>
      </c>
      <c r="AE1004" s="196" t="str">
        <f t="shared" si="219"/>
        <v/>
      </c>
      <c r="AF1004" s="196" t="str">
        <f t="shared" ref="AF1004:AF1067" si="221">IF(COUNTIF($E$44:$E$1518,E1004)&gt;1,"ERROR","")</f>
        <v/>
      </c>
      <c r="AG1004" s="196" t="str">
        <f t="shared" ref="AG1004:AG1067" si="222">IF(AND(OR(P1004=$CR$1,P1004=$CR$3),Q1004=""),"ERROR","")</f>
        <v/>
      </c>
      <c r="AH1004" s="196" t="str">
        <f t="shared" ref="AH1004:AH1067" si="223">IF(AND(OR(P1004=$CR$2),Q1004&lt;&gt;""),"ERROR","")</f>
        <v/>
      </c>
      <c r="AI1004" s="196" t="str">
        <f t="shared" ref="AI1004:AI1067" si="224">IF(AND(G1004=$CA$1,H1004&gt;J1004),"ERROR","")</f>
        <v/>
      </c>
      <c r="AJ1004" s="196" t="str">
        <f t="shared" ref="AJ1004:AJ1067" si="225">IF(AND(G1004=$CA$2,J1004&gt;0),"ERROR","")</f>
        <v/>
      </c>
      <c r="AK1004" s="196" t="str">
        <f t="shared" si="215"/>
        <v/>
      </c>
      <c r="AL1004" s="196" t="str">
        <f t="shared" si="216"/>
        <v/>
      </c>
      <c r="AM1004" s="176"/>
      <c r="AN1004" s="176">
        <f t="shared" si="217"/>
        <v>0</v>
      </c>
      <c r="AO1004" s="176"/>
      <c r="AP1004" s="176"/>
      <c r="AQ1004" s="176"/>
      <c r="AR1004" s="176"/>
      <c r="AS1004" s="176"/>
      <c r="AT1004" s="176"/>
      <c r="AU1004" s="176"/>
      <c r="AV1004" s="176"/>
      <c r="AW1004" s="176"/>
      <c r="AX1004" s="176"/>
      <c r="AY1004" s="176"/>
      <c r="AZ1004" s="176"/>
      <c r="BA1004" s="176"/>
      <c r="BB1004" s="176"/>
      <c r="BC1004" s="176"/>
      <c r="BD1004" s="176"/>
      <c r="BE1004" s="176"/>
      <c r="BF1004" s="176"/>
      <c r="BG1004" s="176"/>
      <c r="BH1004" s="176"/>
      <c r="BI1004" s="176"/>
      <c r="BJ1004" s="176"/>
      <c r="BK1004" s="176"/>
      <c r="BL1004" s="176"/>
      <c r="BM1004" s="176"/>
      <c r="BN1004" s="176"/>
      <c r="BO1004" s="176"/>
      <c r="BP1004" s="176"/>
      <c r="BQ1004" s="176"/>
      <c r="BR1004" s="176"/>
      <c r="BS1004" s="176"/>
      <c r="BT1004" s="176"/>
      <c r="BU1004" s="176"/>
      <c r="BV1004" s="176"/>
      <c r="BW1004" s="176"/>
      <c r="BX1004" s="176"/>
      <c r="BY1004" s="176"/>
      <c r="BZ1004" s="176"/>
      <c r="CA1004" s="176"/>
      <c r="CB1004" s="176"/>
      <c r="CC1004" s="176"/>
      <c r="CD1004" s="176"/>
      <c r="CE1004" s="176"/>
      <c r="CF1004" s="176"/>
      <c r="CG1004" s="176"/>
      <c r="CH1004" s="176"/>
      <c r="CI1004" s="176"/>
      <c r="CJ1004" s="176"/>
      <c r="CK1004" s="176"/>
      <c r="CL1004" s="176"/>
      <c r="CM1004" s="176"/>
      <c r="CN1004" s="176"/>
      <c r="CO1004" s="176"/>
      <c r="CP1004" s="176"/>
      <c r="CQ1004" s="176"/>
      <c r="CR1004" s="176"/>
      <c r="CS1004" s="176"/>
      <c r="CT1004" s="176"/>
      <c r="CU1004" s="176"/>
      <c r="CV1004" s="176"/>
      <c r="CW1004" s="176"/>
    </row>
    <row r="1005" spans="1:101" s="179" customFormat="1" ht="20.100000000000001" customHeight="1">
      <c r="A1005" s="657">
        <f t="shared" si="218"/>
        <v>962</v>
      </c>
      <c r="B1005" s="196" t="str">
        <f t="shared" ref="B1005:B1068" si="226">$B$2</f>
        <v>Swansea Bay UHB</v>
      </c>
      <c r="C1005" s="89"/>
      <c r="D1005" s="89"/>
      <c r="E1005" s="89"/>
      <c r="F1005" s="89"/>
      <c r="G1005" s="89"/>
      <c r="H1005" s="197">
        <f t="shared" ref="H1005:H1068" si="227">AD1005</f>
        <v>0</v>
      </c>
      <c r="I1005" s="197"/>
      <c r="J1005" s="89"/>
      <c r="K1005" s="90"/>
      <c r="L1005" s="90"/>
      <c r="M1005" s="89"/>
      <c r="N1005" s="89"/>
      <c r="O1005" s="89"/>
      <c r="P1005" s="89"/>
      <c r="Q1005" s="89"/>
      <c r="R1005" s="122"/>
      <c r="S1005" s="122"/>
      <c r="T1005" s="122"/>
      <c r="U1005" s="123"/>
      <c r="V1005" s="123"/>
      <c r="W1005" s="123"/>
      <c r="X1005" s="122"/>
      <c r="Y1005" s="122"/>
      <c r="Z1005" s="122"/>
      <c r="AA1005" s="122"/>
      <c r="AB1005" s="122"/>
      <c r="AC1005" s="122"/>
      <c r="AD1005" s="197">
        <f t="shared" si="220"/>
        <v>0</v>
      </c>
      <c r="AE1005" s="196" t="str">
        <f t="shared" si="219"/>
        <v/>
      </c>
      <c r="AF1005" s="196" t="str">
        <f t="shared" si="221"/>
        <v/>
      </c>
      <c r="AG1005" s="196" t="str">
        <f t="shared" si="222"/>
        <v/>
      </c>
      <c r="AH1005" s="196" t="str">
        <f t="shared" si="223"/>
        <v/>
      </c>
      <c r="AI1005" s="196" t="str">
        <f t="shared" si="224"/>
        <v/>
      </c>
      <c r="AJ1005" s="196" t="str">
        <f t="shared" si="225"/>
        <v/>
      </c>
      <c r="AK1005" s="196" t="str">
        <f t="shared" ref="AK1005:AK1068" si="228">IF(K1005="","",IF(OR(K1005&lt;DATEVALUE("01/04/23"),K1005&gt;DATEVALUE("31/03/24")),"ERROR",""))</f>
        <v/>
      </c>
      <c r="AL1005" s="196" t="str">
        <f t="shared" ref="AL1005:AL1068" si="229">IF(L1005="","",IF(OR(L1005&lt;DATEVALUE("01/04/23"),L1005&gt;DATEVALUE("31/03/24")),"ERROR",""))</f>
        <v/>
      </c>
      <c r="AM1005" s="176"/>
      <c r="AN1005" s="176">
        <f t="shared" ref="AN1005:AN1068" si="230">COUNTIFS(AE1005:AL1005,"Error")</f>
        <v>0</v>
      </c>
      <c r="AO1005" s="176"/>
      <c r="AP1005" s="176"/>
      <c r="AQ1005" s="176"/>
      <c r="AR1005" s="176"/>
      <c r="AS1005" s="176"/>
      <c r="AT1005" s="176"/>
      <c r="AU1005" s="176"/>
      <c r="AV1005" s="176"/>
      <c r="AW1005" s="176"/>
      <c r="AX1005" s="176"/>
      <c r="AY1005" s="176"/>
      <c r="AZ1005" s="176"/>
      <c r="BA1005" s="176"/>
      <c r="BB1005" s="176"/>
      <c r="BC1005" s="176"/>
      <c r="BD1005" s="176"/>
      <c r="BE1005" s="176"/>
      <c r="BF1005" s="176"/>
      <c r="BG1005" s="176"/>
      <c r="BH1005" s="176"/>
      <c r="BI1005" s="176"/>
      <c r="BJ1005" s="176"/>
      <c r="BK1005" s="176"/>
      <c r="BL1005" s="176"/>
      <c r="BM1005" s="176"/>
      <c r="BN1005" s="176"/>
      <c r="BO1005" s="176"/>
      <c r="BP1005" s="176"/>
      <c r="BQ1005" s="176"/>
      <c r="BR1005" s="176"/>
      <c r="BS1005" s="176"/>
      <c r="BT1005" s="176"/>
      <c r="BU1005" s="176"/>
      <c r="BV1005" s="176"/>
      <c r="BW1005" s="176"/>
      <c r="BX1005" s="176"/>
      <c r="BY1005" s="176"/>
      <c r="BZ1005" s="176"/>
      <c r="CA1005" s="176"/>
      <c r="CB1005" s="176"/>
      <c r="CC1005" s="176"/>
      <c r="CD1005" s="176"/>
      <c r="CE1005" s="176"/>
      <c r="CF1005" s="176"/>
      <c r="CG1005" s="176"/>
      <c r="CH1005" s="176"/>
      <c r="CI1005" s="176"/>
      <c r="CJ1005" s="176"/>
      <c r="CK1005" s="176"/>
      <c r="CL1005" s="176"/>
      <c r="CM1005" s="176"/>
      <c r="CN1005" s="176"/>
      <c r="CO1005" s="176"/>
      <c r="CP1005" s="176"/>
      <c r="CQ1005" s="176"/>
      <c r="CR1005" s="176"/>
      <c r="CS1005" s="176"/>
      <c r="CT1005" s="176"/>
      <c r="CU1005" s="176"/>
      <c r="CV1005" s="176"/>
      <c r="CW1005" s="176"/>
    </row>
    <row r="1006" spans="1:101" s="179" customFormat="1" ht="20.100000000000001" customHeight="1">
      <c r="A1006" s="657">
        <f t="shared" ref="A1006:A1069" si="231">+A1005+1</f>
        <v>963</v>
      </c>
      <c r="B1006" s="196" t="str">
        <f t="shared" si="226"/>
        <v>Swansea Bay UHB</v>
      </c>
      <c r="C1006" s="89"/>
      <c r="D1006" s="89"/>
      <c r="E1006" s="89"/>
      <c r="F1006" s="89"/>
      <c r="G1006" s="89"/>
      <c r="H1006" s="197">
        <f t="shared" si="227"/>
        <v>0</v>
      </c>
      <c r="I1006" s="197"/>
      <c r="J1006" s="89"/>
      <c r="K1006" s="90"/>
      <c r="L1006" s="90"/>
      <c r="M1006" s="89"/>
      <c r="N1006" s="89"/>
      <c r="O1006" s="89"/>
      <c r="P1006" s="89"/>
      <c r="Q1006" s="89"/>
      <c r="R1006" s="122"/>
      <c r="S1006" s="122"/>
      <c r="T1006" s="122"/>
      <c r="U1006" s="123"/>
      <c r="V1006" s="123"/>
      <c r="W1006" s="123"/>
      <c r="X1006" s="122"/>
      <c r="Y1006" s="122"/>
      <c r="Z1006" s="122"/>
      <c r="AA1006" s="122"/>
      <c r="AB1006" s="122"/>
      <c r="AC1006" s="122"/>
      <c r="AD1006" s="197">
        <f t="shared" si="220"/>
        <v>0</v>
      </c>
      <c r="AE1006" s="196" t="str">
        <f t="shared" ref="AE1006:AE1069" si="232">IF(AND(H1006&gt;0,P1006&lt;&gt;"Income Generation"),IF(AND(C1006&lt;&gt;"",D1006&lt;&gt;"",E1006&lt;&gt;"",F1006&lt;&gt;"",G1006&lt;&gt;"",K1006&lt;&gt;"",L1006&lt;&gt;"",M1006&lt;&gt;"",N1006&lt;&gt;"",O1006&lt;&gt;"",P1006&lt;&gt;"",Q1006&lt;&gt;""),"","ERROR"),"")</f>
        <v/>
      </c>
      <c r="AF1006" s="196" t="str">
        <f t="shared" si="221"/>
        <v/>
      </c>
      <c r="AG1006" s="196" t="str">
        <f t="shared" si="222"/>
        <v/>
      </c>
      <c r="AH1006" s="196" t="str">
        <f t="shared" si="223"/>
        <v/>
      </c>
      <c r="AI1006" s="196" t="str">
        <f t="shared" si="224"/>
        <v/>
      </c>
      <c r="AJ1006" s="196" t="str">
        <f t="shared" si="225"/>
        <v/>
      </c>
      <c r="AK1006" s="196" t="str">
        <f t="shared" si="228"/>
        <v/>
      </c>
      <c r="AL1006" s="196" t="str">
        <f t="shared" si="229"/>
        <v/>
      </c>
      <c r="AM1006" s="176"/>
      <c r="AN1006" s="176">
        <f t="shared" si="230"/>
        <v>0</v>
      </c>
      <c r="AO1006" s="176"/>
      <c r="AP1006" s="176"/>
      <c r="AQ1006" s="176"/>
      <c r="AR1006" s="176"/>
      <c r="AS1006" s="176"/>
      <c r="AT1006" s="176"/>
      <c r="AU1006" s="176"/>
      <c r="AV1006" s="176"/>
      <c r="AW1006" s="176"/>
      <c r="AX1006" s="176"/>
      <c r="AY1006" s="176"/>
      <c r="AZ1006" s="176"/>
      <c r="BA1006" s="176"/>
      <c r="BB1006" s="176"/>
      <c r="BC1006" s="176"/>
      <c r="BD1006" s="176"/>
      <c r="BE1006" s="176"/>
      <c r="BF1006" s="176"/>
      <c r="BG1006" s="176"/>
      <c r="BH1006" s="176"/>
      <c r="BI1006" s="176"/>
      <c r="BJ1006" s="176"/>
      <c r="BK1006" s="176"/>
      <c r="BL1006" s="176"/>
      <c r="BM1006" s="176"/>
      <c r="BN1006" s="176"/>
      <c r="BO1006" s="176"/>
      <c r="BP1006" s="176"/>
      <c r="BQ1006" s="176"/>
      <c r="BR1006" s="176"/>
      <c r="BS1006" s="176"/>
      <c r="BT1006" s="176"/>
      <c r="BU1006" s="176"/>
      <c r="BV1006" s="176"/>
      <c r="BW1006" s="176"/>
      <c r="BX1006" s="176"/>
      <c r="BY1006" s="176"/>
      <c r="BZ1006" s="176"/>
      <c r="CA1006" s="176"/>
      <c r="CB1006" s="176"/>
      <c r="CC1006" s="176"/>
      <c r="CD1006" s="176"/>
      <c r="CE1006" s="176"/>
      <c r="CF1006" s="176"/>
      <c r="CG1006" s="176"/>
      <c r="CH1006" s="176"/>
      <c r="CI1006" s="176"/>
      <c r="CJ1006" s="176"/>
      <c r="CK1006" s="176"/>
      <c r="CL1006" s="176"/>
      <c r="CM1006" s="176"/>
      <c r="CN1006" s="176"/>
      <c r="CO1006" s="176"/>
      <c r="CP1006" s="176"/>
      <c r="CQ1006" s="176"/>
      <c r="CR1006" s="176"/>
      <c r="CS1006" s="176"/>
      <c r="CT1006" s="176"/>
      <c r="CU1006" s="176"/>
      <c r="CV1006" s="176"/>
      <c r="CW1006" s="176"/>
    </row>
    <row r="1007" spans="1:101" s="179" customFormat="1" ht="20.100000000000001" customHeight="1">
      <c r="A1007" s="657">
        <f t="shared" si="231"/>
        <v>964</v>
      </c>
      <c r="B1007" s="196" t="str">
        <f t="shared" si="226"/>
        <v>Swansea Bay UHB</v>
      </c>
      <c r="C1007" s="89"/>
      <c r="D1007" s="89"/>
      <c r="E1007" s="89"/>
      <c r="F1007" s="89"/>
      <c r="G1007" s="89"/>
      <c r="H1007" s="197">
        <f t="shared" si="227"/>
        <v>0</v>
      </c>
      <c r="I1007" s="197"/>
      <c r="J1007" s="89"/>
      <c r="K1007" s="90"/>
      <c r="L1007" s="90"/>
      <c r="M1007" s="89"/>
      <c r="N1007" s="89"/>
      <c r="O1007" s="89"/>
      <c r="P1007" s="89"/>
      <c r="Q1007" s="89"/>
      <c r="R1007" s="122"/>
      <c r="S1007" s="122"/>
      <c r="T1007" s="122"/>
      <c r="U1007" s="123"/>
      <c r="V1007" s="123"/>
      <c r="W1007" s="123"/>
      <c r="X1007" s="122"/>
      <c r="Y1007" s="122"/>
      <c r="Z1007" s="122"/>
      <c r="AA1007" s="122"/>
      <c r="AB1007" s="122"/>
      <c r="AC1007" s="122"/>
      <c r="AD1007" s="197">
        <f t="shared" si="220"/>
        <v>0</v>
      </c>
      <c r="AE1007" s="196" t="str">
        <f t="shared" si="232"/>
        <v/>
      </c>
      <c r="AF1007" s="196" t="str">
        <f t="shared" si="221"/>
        <v/>
      </c>
      <c r="AG1007" s="196" t="str">
        <f t="shared" si="222"/>
        <v/>
      </c>
      <c r="AH1007" s="196" t="str">
        <f t="shared" si="223"/>
        <v/>
      </c>
      <c r="AI1007" s="196" t="str">
        <f t="shared" si="224"/>
        <v/>
      </c>
      <c r="AJ1007" s="196" t="str">
        <f t="shared" si="225"/>
        <v/>
      </c>
      <c r="AK1007" s="196" t="str">
        <f t="shared" si="228"/>
        <v/>
      </c>
      <c r="AL1007" s="196" t="str">
        <f t="shared" si="229"/>
        <v/>
      </c>
      <c r="AM1007" s="176"/>
      <c r="AN1007" s="176">
        <f t="shared" si="230"/>
        <v>0</v>
      </c>
      <c r="AO1007" s="176"/>
      <c r="AP1007" s="176"/>
      <c r="AQ1007" s="176"/>
      <c r="AR1007" s="176"/>
      <c r="AS1007" s="176"/>
      <c r="AT1007" s="176"/>
      <c r="AU1007" s="176"/>
      <c r="AV1007" s="176"/>
      <c r="AW1007" s="176"/>
      <c r="AX1007" s="176"/>
      <c r="AY1007" s="176"/>
      <c r="AZ1007" s="176"/>
      <c r="BA1007" s="176"/>
      <c r="BB1007" s="176"/>
      <c r="BC1007" s="176"/>
      <c r="BD1007" s="176"/>
      <c r="BE1007" s="176"/>
      <c r="BF1007" s="176"/>
      <c r="BG1007" s="176"/>
      <c r="BH1007" s="176"/>
      <c r="BI1007" s="176"/>
      <c r="BJ1007" s="176"/>
      <c r="BK1007" s="176"/>
      <c r="BL1007" s="176"/>
      <c r="BM1007" s="176"/>
      <c r="BN1007" s="176"/>
      <c r="BO1007" s="176"/>
      <c r="BP1007" s="176"/>
      <c r="BQ1007" s="176"/>
      <c r="BR1007" s="176"/>
      <c r="BS1007" s="176"/>
      <c r="BT1007" s="176"/>
      <c r="BU1007" s="176"/>
      <c r="BV1007" s="176"/>
      <c r="BW1007" s="176"/>
      <c r="BX1007" s="176"/>
      <c r="BY1007" s="176"/>
      <c r="BZ1007" s="176"/>
      <c r="CA1007" s="176"/>
      <c r="CB1007" s="176"/>
      <c r="CC1007" s="176"/>
      <c r="CD1007" s="176"/>
      <c r="CE1007" s="176"/>
      <c r="CF1007" s="176"/>
      <c r="CG1007" s="176"/>
      <c r="CH1007" s="176"/>
      <c r="CI1007" s="176"/>
      <c r="CJ1007" s="176"/>
      <c r="CK1007" s="176"/>
      <c r="CL1007" s="176"/>
      <c r="CM1007" s="176"/>
      <c r="CN1007" s="176"/>
      <c r="CO1007" s="176"/>
      <c r="CP1007" s="176"/>
      <c r="CQ1007" s="176"/>
      <c r="CR1007" s="176"/>
      <c r="CS1007" s="176"/>
      <c r="CT1007" s="176"/>
      <c r="CU1007" s="176"/>
      <c r="CV1007" s="176"/>
      <c r="CW1007" s="176"/>
    </row>
    <row r="1008" spans="1:101" s="179" customFormat="1" ht="20.100000000000001" customHeight="1">
      <c r="A1008" s="657">
        <f t="shared" si="231"/>
        <v>965</v>
      </c>
      <c r="B1008" s="196" t="str">
        <f t="shared" si="226"/>
        <v>Swansea Bay UHB</v>
      </c>
      <c r="C1008" s="89"/>
      <c r="D1008" s="89"/>
      <c r="E1008" s="89"/>
      <c r="F1008" s="89"/>
      <c r="G1008" s="89"/>
      <c r="H1008" s="197">
        <f t="shared" si="227"/>
        <v>0</v>
      </c>
      <c r="I1008" s="197"/>
      <c r="J1008" s="89"/>
      <c r="K1008" s="90"/>
      <c r="L1008" s="90"/>
      <c r="M1008" s="89"/>
      <c r="N1008" s="89"/>
      <c r="O1008" s="89"/>
      <c r="P1008" s="89"/>
      <c r="Q1008" s="89"/>
      <c r="R1008" s="122"/>
      <c r="S1008" s="122"/>
      <c r="T1008" s="122"/>
      <c r="U1008" s="123"/>
      <c r="V1008" s="123"/>
      <c r="W1008" s="123"/>
      <c r="X1008" s="122"/>
      <c r="Y1008" s="122"/>
      <c r="Z1008" s="122"/>
      <c r="AA1008" s="122"/>
      <c r="AB1008" s="122"/>
      <c r="AC1008" s="122"/>
      <c r="AD1008" s="197">
        <f t="shared" si="220"/>
        <v>0</v>
      </c>
      <c r="AE1008" s="196" t="str">
        <f t="shared" si="232"/>
        <v/>
      </c>
      <c r="AF1008" s="196" t="str">
        <f t="shared" si="221"/>
        <v/>
      </c>
      <c r="AG1008" s="196" t="str">
        <f t="shared" si="222"/>
        <v/>
      </c>
      <c r="AH1008" s="196" t="str">
        <f t="shared" si="223"/>
        <v/>
      </c>
      <c r="AI1008" s="196" t="str">
        <f t="shared" si="224"/>
        <v/>
      </c>
      <c r="AJ1008" s="196" t="str">
        <f t="shared" si="225"/>
        <v/>
      </c>
      <c r="AK1008" s="196" t="str">
        <f t="shared" si="228"/>
        <v/>
      </c>
      <c r="AL1008" s="196" t="str">
        <f t="shared" si="229"/>
        <v/>
      </c>
      <c r="AM1008" s="176"/>
      <c r="AN1008" s="176">
        <f t="shared" si="230"/>
        <v>0</v>
      </c>
      <c r="AO1008" s="176"/>
      <c r="AP1008" s="176"/>
      <c r="AQ1008" s="176"/>
      <c r="AR1008" s="176"/>
      <c r="AS1008" s="176"/>
      <c r="AT1008" s="176"/>
      <c r="AU1008" s="176"/>
      <c r="AV1008" s="176"/>
      <c r="AW1008" s="176"/>
      <c r="AX1008" s="176"/>
      <c r="AY1008" s="176"/>
      <c r="AZ1008" s="176"/>
      <c r="BA1008" s="176"/>
      <c r="BB1008" s="176"/>
      <c r="BC1008" s="176"/>
      <c r="BD1008" s="176"/>
      <c r="BE1008" s="176"/>
      <c r="BF1008" s="176"/>
      <c r="BG1008" s="176"/>
      <c r="BH1008" s="176"/>
      <c r="BI1008" s="176"/>
      <c r="BJ1008" s="176"/>
      <c r="BK1008" s="176"/>
      <c r="BL1008" s="176"/>
      <c r="BM1008" s="176"/>
      <c r="BN1008" s="176"/>
      <c r="BO1008" s="176"/>
      <c r="BP1008" s="176"/>
      <c r="BQ1008" s="176"/>
      <c r="BR1008" s="176"/>
      <c r="BS1008" s="176"/>
      <c r="BT1008" s="176"/>
      <c r="BU1008" s="176"/>
      <c r="BV1008" s="176"/>
      <c r="BW1008" s="176"/>
      <c r="BX1008" s="176"/>
      <c r="BY1008" s="176"/>
      <c r="BZ1008" s="176"/>
      <c r="CA1008" s="176"/>
      <c r="CB1008" s="176"/>
      <c r="CC1008" s="176"/>
      <c r="CD1008" s="176"/>
      <c r="CE1008" s="176"/>
      <c r="CF1008" s="176"/>
      <c r="CG1008" s="176"/>
      <c r="CH1008" s="176"/>
      <c r="CI1008" s="176"/>
      <c r="CJ1008" s="176"/>
      <c r="CK1008" s="176"/>
      <c r="CL1008" s="176"/>
      <c r="CM1008" s="176"/>
      <c r="CN1008" s="176"/>
      <c r="CO1008" s="176"/>
      <c r="CP1008" s="176"/>
      <c r="CQ1008" s="176"/>
      <c r="CR1008" s="176"/>
      <c r="CS1008" s="176"/>
      <c r="CT1008" s="176"/>
      <c r="CU1008" s="176"/>
      <c r="CV1008" s="176"/>
      <c r="CW1008" s="176"/>
    </row>
    <row r="1009" spans="1:101" s="179" customFormat="1" ht="20.100000000000001" customHeight="1">
      <c r="A1009" s="657">
        <f t="shared" si="231"/>
        <v>966</v>
      </c>
      <c r="B1009" s="196" t="str">
        <f t="shared" si="226"/>
        <v>Swansea Bay UHB</v>
      </c>
      <c r="C1009" s="89"/>
      <c r="D1009" s="89"/>
      <c r="E1009" s="89"/>
      <c r="F1009" s="89"/>
      <c r="G1009" s="89"/>
      <c r="H1009" s="197">
        <f t="shared" si="227"/>
        <v>0</v>
      </c>
      <c r="I1009" s="197"/>
      <c r="J1009" s="89"/>
      <c r="K1009" s="90"/>
      <c r="L1009" s="90"/>
      <c r="M1009" s="89"/>
      <c r="N1009" s="89"/>
      <c r="O1009" s="89"/>
      <c r="P1009" s="89"/>
      <c r="Q1009" s="89"/>
      <c r="R1009" s="122"/>
      <c r="S1009" s="122"/>
      <c r="T1009" s="122"/>
      <c r="U1009" s="123"/>
      <c r="V1009" s="123"/>
      <c r="W1009" s="123"/>
      <c r="X1009" s="122"/>
      <c r="Y1009" s="122"/>
      <c r="Z1009" s="122"/>
      <c r="AA1009" s="122"/>
      <c r="AB1009" s="122"/>
      <c r="AC1009" s="122"/>
      <c r="AD1009" s="197">
        <f t="shared" si="220"/>
        <v>0</v>
      </c>
      <c r="AE1009" s="196" t="str">
        <f t="shared" si="232"/>
        <v/>
      </c>
      <c r="AF1009" s="196" t="str">
        <f t="shared" si="221"/>
        <v/>
      </c>
      <c r="AG1009" s="196" t="str">
        <f t="shared" si="222"/>
        <v/>
      </c>
      <c r="AH1009" s="196" t="str">
        <f t="shared" si="223"/>
        <v/>
      </c>
      <c r="AI1009" s="196" t="str">
        <f t="shared" si="224"/>
        <v/>
      </c>
      <c r="AJ1009" s="196" t="str">
        <f t="shared" si="225"/>
        <v/>
      </c>
      <c r="AK1009" s="196" t="str">
        <f t="shared" si="228"/>
        <v/>
      </c>
      <c r="AL1009" s="196" t="str">
        <f t="shared" si="229"/>
        <v/>
      </c>
      <c r="AM1009" s="176"/>
      <c r="AN1009" s="176">
        <f t="shared" si="230"/>
        <v>0</v>
      </c>
      <c r="AO1009" s="176"/>
      <c r="AP1009" s="176"/>
      <c r="AQ1009" s="176"/>
      <c r="AR1009" s="176"/>
      <c r="AS1009" s="176"/>
      <c r="AT1009" s="176"/>
      <c r="AU1009" s="176"/>
      <c r="AV1009" s="176"/>
      <c r="AW1009" s="176"/>
      <c r="AX1009" s="176"/>
      <c r="AY1009" s="176"/>
      <c r="AZ1009" s="176"/>
      <c r="BA1009" s="176"/>
      <c r="BB1009" s="176"/>
      <c r="BC1009" s="176"/>
      <c r="BD1009" s="176"/>
      <c r="BE1009" s="176"/>
      <c r="BF1009" s="176"/>
      <c r="BG1009" s="176"/>
      <c r="BH1009" s="176"/>
      <c r="BI1009" s="176"/>
      <c r="BJ1009" s="176"/>
      <c r="BK1009" s="176"/>
      <c r="BL1009" s="176"/>
      <c r="BM1009" s="176"/>
      <c r="BN1009" s="176"/>
      <c r="BO1009" s="176"/>
      <c r="BP1009" s="176"/>
      <c r="BQ1009" s="176"/>
      <c r="BR1009" s="176"/>
      <c r="BS1009" s="176"/>
      <c r="BT1009" s="176"/>
      <c r="BU1009" s="176"/>
      <c r="BV1009" s="176"/>
      <c r="BW1009" s="176"/>
      <c r="BX1009" s="176"/>
      <c r="BY1009" s="176"/>
      <c r="BZ1009" s="176"/>
      <c r="CA1009" s="176"/>
      <c r="CB1009" s="176"/>
      <c r="CC1009" s="176"/>
      <c r="CD1009" s="176"/>
      <c r="CE1009" s="176"/>
      <c r="CF1009" s="176"/>
      <c r="CG1009" s="176"/>
      <c r="CH1009" s="176"/>
      <c r="CI1009" s="176"/>
      <c r="CJ1009" s="176"/>
      <c r="CK1009" s="176"/>
      <c r="CL1009" s="176"/>
      <c r="CM1009" s="176"/>
      <c r="CN1009" s="176"/>
      <c r="CO1009" s="176"/>
      <c r="CP1009" s="176"/>
      <c r="CQ1009" s="176"/>
      <c r="CR1009" s="176"/>
      <c r="CS1009" s="176"/>
      <c r="CT1009" s="176"/>
      <c r="CU1009" s="176"/>
      <c r="CV1009" s="176"/>
      <c r="CW1009" s="176"/>
    </row>
    <row r="1010" spans="1:101" s="179" customFormat="1" ht="20.100000000000001" customHeight="1">
      <c r="A1010" s="657">
        <f t="shared" si="231"/>
        <v>967</v>
      </c>
      <c r="B1010" s="196" t="str">
        <f t="shared" si="226"/>
        <v>Swansea Bay UHB</v>
      </c>
      <c r="C1010" s="89"/>
      <c r="D1010" s="89"/>
      <c r="E1010" s="89"/>
      <c r="F1010" s="89"/>
      <c r="G1010" s="89"/>
      <c r="H1010" s="197">
        <f t="shared" si="227"/>
        <v>0</v>
      </c>
      <c r="I1010" s="197"/>
      <c r="J1010" s="89"/>
      <c r="K1010" s="90"/>
      <c r="L1010" s="90"/>
      <c r="M1010" s="89"/>
      <c r="N1010" s="89"/>
      <c r="O1010" s="89"/>
      <c r="P1010" s="89"/>
      <c r="Q1010" s="89"/>
      <c r="R1010" s="122"/>
      <c r="S1010" s="122"/>
      <c r="T1010" s="122"/>
      <c r="U1010" s="123"/>
      <c r="V1010" s="123"/>
      <c r="W1010" s="123"/>
      <c r="X1010" s="122"/>
      <c r="Y1010" s="122"/>
      <c r="Z1010" s="122"/>
      <c r="AA1010" s="122"/>
      <c r="AB1010" s="122"/>
      <c r="AC1010" s="122"/>
      <c r="AD1010" s="197">
        <f t="shared" si="220"/>
        <v>0</v>
      </c>
      <c r="AE1010" s="196" t="str">
        <f t="shared" si="232"/>
        <v/>
      </c>
      <c r="AF1010" s="196" t="str">
        <f t="shared" si="221"/>
        <v/>
      </c>
      <c r="AG1010" s="196" t="str">
        <f t="shared" si="222"/>
        <v/>
      </c>
      <c r="AH1010" s="196" t="str">
        <f t="shared" si="223"/>
        <v/>
      </c>
      <c r="AI1010" s="196" t="str">
        <f t="shared" si="224"/>
        <v/>
      </c>
      <c r="AJ1010" s="196" t="str">
        <f t="shared" si="225"/>
        <v/>
      </c>
      <c r="AK1010" s="196" t="str">
        <f t="shared" si="228"/>
        <v/>
      </c>
      <c r="AL1010" s="196" t="str">
        <f t="shared" si="229"/>
        <v/>
      </c>
      <c r="AM1010" s="176"/>
      <c r="AN1010" s="176">
        <f t="shared" si="230"/>
        <v>0</v>
      </c>
      <c r="AO1010" s="176"/>
      <c r="AP1010" s="176"/>
      <c r="AQ1010" s="176"/>
      <c r="AR1010" s="176"/>
      <c r="AS1010" s="176"/>
      <c r="AT1010" s="176"/>
      <c r="AU1010" s="176"/>
      <c r="AV1010" s="176"/>
      <c r="AW1010" s="176"/>
      <c r="AX1010" s="176"/>
      <c r="AY1010" s="176"/>
      <c r="AZ1010" s="176"/>
      <c r="BA1010" s="176"/>
      <c r="BB1010" s="176"/>
      <c r="BC1010" s="176"/>
      <c r="BD1010" s="176"/>
      <c r="BE1010" s="176"/>
      <c r="BF1010" s="176"/>
      <c r="BG1010" s="176"/>
      <c r="BH1010" s="176"/>
      <c r="BI1010" s="176"/>
      <c r="BJ1010" s="176"/>
      <c r="BK1010" s="176"/>
      <c r="BL1010" s="176"/>
      <c r="BM1010" s="176"/>
      <c r="BN1010" s="176"/>
      <c r="BO1010" s="176"/>
      <c r="BP1010" s="176"/>
      <c r="BQ1010" s="176"/>
      <c r="BR1010" s="176"/>
      <c r="BS1010" s="176"/>
      <c r="BT1010" s="176"/>
      <c r="BU1010" s="176"/>
      <c r="BV1010" s="176"/>
      <c r="BW1010" s="176"/>
      <c r="BX1010" s="176"/>
      <c r="BY1010" s="176"/>
      <c r="BZ1010" s="176"/>
      <c r="CA1010" s="176"/>
      <c r="CB1010" s="176"/>
      <c r="CC1010" s="176"/>
      <c r="CD1010" s="176"/>
      <c r="CE1010" s="176"/>
      <c r="CF1010" s="176"/>
      <c r="CG1010" s="176"/>
      <c r="CH1010" s="176"/>
      <c r="CI1010" s="176"/>
      <c r="CJ1010" s="176"/>
      <c r="CK1010" s="176"/>
      <c r="CL1010" s="176"/>
      <c r="CM1010" s="176"/>
      <c r="CN1010" s="176"/>
      <c r="CO1010" s="176"/>
      <c r="CP1010" s="176"/>
      <c r="CQ1010" s="176"/>
      <c r="CR1010" s="176"/>
      <c r="CS1010" s="176"/>
      <c r="CT1010" s="176"/>
      <c r="CU1010" s="176"/>
      <c r="CV1010" s="176"/>
      <c r="CW1010" s="176"/>
    </row>
    <row r="1011" spans="1:101" s="179" customFormat="1" ht="20.100000000000001" customHeight="1">
      <c r="A1011" s="657">
        <f t="shared" si="231"/>
        <v>968</v>
      </c>
      <c r="B1011" s="196" t="str">
        <f t="shared" si="226"/>
        <v>Swansea Bay UHB</v>
      </c>
      <c r="C1011" s="89"/>
      <c r="D1011" s="89"/>
      <c r="E1011" s="89"/>
      <c r="F1011" s="89"/>
      <c r="G1011" s="89"/>
      <c r="H1011" s="197">
        <f t="shared" si="227"/>
        <v>0</v>
      </c>
      <c r="I1011" s="197"/>
      <c r="J1011" s="89"/>
      <c r="K1011" s="90"/>
      <c r="L1011" s="90"/>
      <c r="M1011" s="89"/>
      <c r="N1011" s="89"/>
      <c r="O1011" s="89"/>
      <c r="P1011" s="89"/>
      <c r="Q1011" s="89"/>
      <c r="R1011" s="122"/>
      <c r="S1011" s="122"/>
      <c r="T1011" s="122"/>
      <c r="U1011" s="123"/>
      <c r="V1011" s="123"/>
      <c r="W1011" s="123"/>
      <c r="X1011" s="122"/>
      <c r="Y1011" s="122"/>
      <c r="Z1011" s="122"/>
      <c r="AA1011" s="122"/>
      <c r="AB1011" s="122"/>
      <c r="AC1011" s="122"/>
      <c r="AD1011" s="197">
        <f t="shared" si="220"/>
        <v>0</v>
      </c>
      <c r="AE1011" s="196" t="str">
        <f t="shared" si="232"/>
        <v/>
      </c>
      <c r="AF1011" s="196" t="str">
        <f t="shared" si="221"/>
        <v/>
      </c>
      <c r="AG1011" s="196" t="str">
        <f t="shared" si="222"/>
        <v/>
      </c>
      <c r="AH1011" s="196" t="str">
        <f t="shared" si="223"/>
        <v/>
      </c>
      <c r="AI1011" s="196" t="str">
        <f t="shared" si="224"/>
        <v/>
      </c>
      <c r="AJ1011" s="196" t="str">
        <f t="shared" si="225"/>
        <v/>
      </c>
      <c r="AK1011" s="196" t="str">
        <f t="shared" si="228"/>
        <v/>
      </c>
      <c r="AL1011" s="196" t="str">
        <f t="shared" si="229"/>
        <v/>
      </c>
      <c r="AM1011" s="176"/>
      <c r="AN1011" s="176">
        <f t="shared" si="230"/>
        <v>0</v>
      </c>
      <c r="AO1011" s="176"/>
      <c r="AP1011" s="176"/>
      <c r="AQ1011" s="176"/>
      <c r="AR1011" s="176"/>
      <c r="AS1011" s="176"/>
      <c r="AT1011" s="176"/>
      <c r="AU1011" s="176"/>
      <c r="AV1011" s="176"/>
      <c r="AW1011" s="176"/>
      <c r="AX1011" s="176"/>
      <c r="AY1011" s="176"/>
      <c r="AZ1011" s="176"/>
      <c r="BA1011" s="176"/>
      <c r="BB1011" s="176"/>
      <c r="BC1011" s="176"/>
      <c r="BD1011" s="176"/>
      <c r="BE1011" s="176"/>
      <c r="BF1011" s="176"/>
      <c r="BG1011" s="176"/>
      <c r="BH1011" s="176"/>
      <c r="BI1011" s="176"/>
      <c r="BJ1011" s="176"/>
      <c r="BK1011" s="176"/>
      <c r="BL1011" s="176"/>
      <c r="BM1011" s="176"/>
      <c r="BN1011" s="176"/>
      <c r="BO1011" s="176"/>
      <c r="BP1011" s="176"/>
      <c r="BQ1011" s="176"/>
      <c r="BR1011" s="176"/>
      <c r="BS1011" s="176"/>
      <c r="BT1011" s="176"/>
      <c r="BU1011" s="176"/>
      <c r="BV1011" s="176"/>
      <c r="BW1011" s="176"/>
      <c r="BX1011" s="176"/>
      <c r="BY1011" s="176"/>
      <c r="BZ1011" s="176"/>
      <c r="CA1011" s="176"/>
      <c r="CB1011" s="176"/>
      <c r="CC1011" s="176"/>
      <c r="CD1011" s="176"/>
      <c r="CE1011" s="176"/>
      <c r="CF1011" s="176"/>
      <c r="CG1011" s="176"/>
      <c r="CH1011" s="176"/>
      <c r="CI1011" s="176"/>
      <c r="CJ1011" s="176"/>
      <c r="CK1011" s="176"/>
      <c r="CL1011" s="176"/>
      <c r="CM1011" s="176"/>
      <c r="CN1011" s="176"/>
      <c r="CO1011" s="176"/>
      <c r="CP1011" s="176"/>
      <c r="CQ1011" s="176"/>
      <c r="CR1011" s="176"/>
      <c r="CS1011" s="176"/>
      <c r="CT1011" s="176"/>
      <c r="CU1011" s="176"/>
      <c r="CV1011" s="176"/>
      <c r="CW1011" s="176"/>
    </row>
    <row r="1012" spans="1:101" s="179" customFormat="1" ht="20.100000000000001" customHeight="1">
      <c r="A1012" s="657">
        <f t="shared" si="231"/>
        <v>969</v>
      </c>
      <c r="B1012" s="196" t="str">
        <f t="shared" si="226"/>
        <v>Swansea Bay UHB</v>
      </c>
      <c r="C1012" s="89"/>
      <c r="D1012" s="89"/>
      <c r="E1012" s="89"/>
      <c r="F1012" s="89"/>
      <c r="G1012" s="89"/>
      <c r="H1012" s="197">
        <f t="shared" si="227"/>
        <v>0</v>
      </c>
      <c r="I1012" s="197"/>
      <c r="J1012" s="89"/>
      <c r="K1012" s="90"/>
      <c r="L1012" s="90"/>
      <c r="M1012" s="89"/>
      <c r="N1012" s="89"/>
      <c r="O1012" s="89"/>
      <c r="P1012" s="89"/>
      <c r="Q1012" s="89"/>
      <c r="R1012" s="122"/>
      <c r="S1012" s="122"/>
      <c r="T1012" s="122"/>
      <c r="U1012" s="123"/>
      <c r="V1012" s="123"/>
      <c r="W1012" s="123"/>
      <c r="X1012" s="122"/>
      <c r="Y1012" s="122"/>
      <c r="Z1012" s="122"/>
      <c r="AA1012" s="122"/>
      <c r="AB1012" s="122"/>
      <c r="AC1012" s="122"/>
      <c r="AD1012" s="197">
        <f t="shared" si="220"/>
        <v>0</v>
      </c>
      <c r="AE1012" s="196" t="str">
        <f t="shared" si="232"/>
        <v/>
      </c>
      <c r="AF1012" s="196" t="str">
        <f t="shared" si="221"/>
        <v/>
      </c>
      <c r="AG1012" s="196" t="str">
        <f t="shared" si="222"/>
        <v/>
      </c>
      <c r="AH1012" s="196" t="str">
        <f t="shared" si="223"/>
        <v/>
      </c>
      <c r="AI1012" s="196" t="str">
        <f t="shared" si="224"/>
        <v/>
      </c>
      <c r="AJ1012" s="196" t="str">
        <f t="shared" si="225"/>
        <v/>
      </c>
      <c r="AK1012" s="196" t="str">
        <f t="shared" si="228"/>
        <v/>
      </c>
      <c r="AL1012" s="196" t="str">
        <f t="shared" si="229"/>
        <v/>
      </c>
      <c r="AM1012" s="176"/>
      <c r="AN1012" s="176">
        <f t="shared" si="230"/>
        <v>0</v>
      </c>
      <c r="AO1012" s="176"/>
      <c r="AP1012" s="176"/>
      <c r="AQ1012" s="176"/>
      <c r="AR1012" s="176"/>
      <c r="AS1012" s="176"/>
      <c r="AT1012" s="176"/>
      <c r="AU1012" s="176"/>
      <c r="AV1012" s="176"/>
      <c r="AW1012" s="176"/>
      <c r="AX1012" s="176"/>
      <c r="AY1012" s="176"/>
      <c r="AZ1012" s="176"/>
      <c r="BA1012" s="176"/>
      <c r="BB1012" s="176"/>
      <c r="BC1012" s="176"/>
      <c r="BD1012" s="176"/>
      <c r="BE1012" s="176"/>
      <c r="BF1012" s="176"/>
      <c r="BG1012" s="176"/>
      <c r="BH1012" s="176"/>
      <c r="BI1012" s="176"/>
      <c r="BJ1012" s="176"/>
      <c r="BK1012" s="176"/>
      <c r="BL1012" s="176"/>
      <c r="BM1012" s="176"/>
      <c r="BN1012" s="176"/>
      <c r="BO1012" s="176"/>
      <c r="BP1012" s="176"/>
      <c r="BQ1012" s="176"/>
      <c r="BR1012" s="176"/>
      <c r="BS1012" s="176"/>
      <c r="BT1012" s="176"/>
      <c r="BU1012" s="176"/>
      <c r="BV1012" s="176"/>
      <c r="BW1012" s="176"/>
      <c r="BX1012" s="176"/>
      <c r="BY1012" s="176"/>
      <c r="BZ1012" s="176"/>
      <c r="CA1012" s="176"/>
      <c r="CB1012" s="176"/>
      <c r="CC1012" s="176"/>
      <c r="CD1012" s="176"/>
      <c r="CE1012" s="176"/>
      <c r="CF1012" s="176"/>
      <c r="CG1012" s="176"/>
      <c r="CH1012" s="176"/>
      <c r="CI1012" s="176"/>
      <c r="CJ1012" s="176"/>
      <c r="CK1012" s="176"/>
      <c r="CL1012" s="176"/>
      <c r="CM1012" s="176"/>
      <c r="CN1012" s="176"/>
      <c r="CO1012" s="176"/>
      <c r="CP1012" s="176"/>
      <c r="CQ1012" s="176"/>
      <c r="CR1012" s="176"/>
      <c r="CS1012" s="176"/>
      <c r="CT1012" s="176"/>
      <c r="CU1012" s="176"/>
      <c r="CV1012" s="176"/>
      <c r="CW1012" s="176"/>
    </row>
    <row r="1013" spans="1:101" s="179" customFormat="1" ht="20.100000000000001" customHeight="1">
      <c r="A1013" s="657">
        <f t="shared" si="231"/>
        <v>970</v>
      </c>
      <c r="B1013" s="196" t="str">
        <f t="shared" si="226"/>
        <v>Swansea Bay UHB</v>
      </c>
      <c r="C1013" s="89"/>
      <c r="D1013" s="89"/>
      <c r="E1013" s="89"/>
      <c r="F1013" s="89"/>
      <c r="G1013" s="89"/>
      <c r="H1013" s="197">
        <f t="shared" si="227"/>
        <v>0</v>
      </c>
      <c r="I1013" s="197"/>
      <c r="J1013" s="89"/>
      <c r="K1013" s="90"/>
      <c r="L1013" s="90"/>
      <c r="M1013" s="89"/>
      <c r="N1013" s="89"/>
      <c r="O1013" s="89"/>
      <c r="P1013" s="89"/>
      <c r="Q1013" s="89"/>
      <c r="R1013" s="122"/>
      <c r="S1013" s="122"/>
      <c r="T1013" s="122"/>
      <c r="U1013" s="123"/>
      <c r="V1013" s="123"/>
      <c r="W1013" s="123"/>
      <c r="X1013" s="122"/>
      <c r="Y1013" s="122"/>
      <c r="Z1013" s="122"/>
      <c r="AA1013" s="122"/>
      <c r="AB1013" s="122"/>
      <c r="AC1013" s="122"/>
      <c r="AD1013" s="197">
        <f t="shared" si="220"/>
        <v>0</v>
      </c>
      <c r="AE1013" s="196" t="str">
        <f t="shared" si="232"/>
        <v/>
      </c>
      <c r="AF1013" s="196" t="str">
        <f t="shared" si="221"/>
        <v/>
      </c>
      <c r="AG1013" s="196" t="str">
        <f t="shared" si="222"/>
        <v/>
      </c>
      <c r="AH1013" s="196" t="str">
        <f t="shared" si="223"/>
        <v/>
      </c>
      <c r="AI1013" s="196" t="str">
        <f t="shared" si="224"/>
        <v/>
      </c>
      <c r="AJ1013" s="196" t="str">
        <f t="shared" si="225"/>
        <v/>
      </c>
      <c r="AK1013" s="196" t="str">
        <f t="shared" si="228"/>
        <v/>
      </c>
      <c r="AL1013" s="196" t="str">
        <f t="shared" si="229"/>
        <v/>
      </c>
      <c r="AM1013" s="176"/>
      <c r="AN1013" s="176">
        <f t="shared" si="230"/>
        <v>0</v>
      </c>
      <c r="AO1013" s="176"/>
      <c r="AP1013" s="176"/>
      <c r="AQ1013" s="176"/>
      <c r="AR1013" s="176"/>
      <c r="AS1013" s="176"/>
      <c r="AT1013" s="176"/>
      <c r="AU1013" s="176"/>
      <c r="AV1013" s="176"/>
      <c r="AW1013" s="176"/>
      <c r="AX1013" s="176"/>
      <c r="AY1013" s="176"/>
      <c r="AZ1013" s="176"/>
      <c r="BA1013" s="176"/>
      <c r="BB1013" s="176"/>
      <c r="BC1013" s="176"/>
      <c r="BD1013" s="176"/>
      <c r="BE1013" s="176"/>
      <c r="BF1013" s="176"/>
      <c r="BG1013" s="176"/>
      <c r="BH1013" s="176"/>
      <c r="BI1013" s="176"/>
      <c r="BJ1013" s="176"/>
      <c r="BK1013" s="176"/>
      <c r="BL1013" s="176"/>
      <c r="BM1013" s="176"/>
      <c r="BN1013" s="176"/>
      <c r="BO1013" s="176"/>
      <c r="BP1013" s="176"/>
      <c r="BQ1013" s="176"/>
      <c r="BR1013" s="176"/>
      <c r="BS1013" s="176"/>
      <c r="BT1013" s="176"/>
      <c r="BU1013" s="176"/>
      <c r="BV1013" s="176"/>
      <c r="BW1013" s="176"/>
      <c r="BX1013" s="176"/>
      <c r="BY1013" s="176"/>
      <c r="BZ1013" s="176"/>
      <c r="CA1013" s="176"/>
      <c r="CB1013" s="176"/>
      <c r="CC1013" s="176"/>
      <c r="CD1013" s="176"/>
      <c r="CE1013" s="176"/>
      <c r="CF1013" s="176"/>
      <c r="CG1013" s="176"/>
      <c r="CH1013" s="176"/>
      <c r="CI1013" s="176"/>
      <c r="CJ1013" s="176"/>
      <c r="CK1013" s="176"/>
      <c r="CL1013" s="176"/>
      <c r="CM1013" s="176"/>
      <c r="CN1013" s="176"/>
      <c r="CO1013" s="176"/>
      <c r="CP1013" s="176"/>
      <c r="CQ1013" s="176"/>
      <c r="CR1013" s="176"/>
      <c r="CS1013" s="176"/>
      <c r="CT1013" s="176"/>
      <c r="CU1013" s="176"/>
      <c r="CV1013" s="176"/>
      <c r="CW1013" s="176"/>
    </row>
    <row r="1014" spans="1:101" s="179" customFormat="1" ht="20.100000000000001" customHeight="1">
      <c r="A1014" s="657">
        <f t="shared" si="231"/>
        <v>971</v>
      </c>
      <c r="B1014" s="196" t="str">
        <f t="shared" si="226"/>
        <v>Swansea Bay UHB</v>
      </c>
      <c r="C1014" s="89"/>
      <c r="D1014" s="89"/>
      <c r="E1014" s="89"/>
      <c r="F1014" s="89"/>
      <c r="G1014" s="89"/>
      <c r="H1014" s="197">
        <f t="shared" si="227"/>
        <v>0</v>
      </c>
      <c r="I1014" s="197"/>
      <c r="J1014" s="89"/>
      <c r="K1014" s="90"/>
      <c r="L1014" s="90"/>
      <c r="M1014" s="89"/>
      <c r="N1014" s="89"/>
      <c r="O1014" s="89"/>
      <c r="P1014" s="89"/>
      <c r="Q1014" s="89"/>
      <c r="R1014" s="122"/>
      <c r="S1014" s="122"/>
      <c r="T1014" s="122"/>
      <c r="U1014" s="123"/>
      <c r="V1014" s="123"/>
      <c r="W1014" s="123"/>
      <c r="X1014" s="122"/>
      <c r="Y1014" s="122"/>
      <c r="Z1014" s="122"/>
      <c r="AA1014" s="122"/>
      <c r="AB1014" s="122"/>
      <c r="AC1014" s="122"/>
      <c r="AD1014" s="197">
        <f t="shared" si="220"/>
        <v>0</v>
      </c>
      <c r="AE1014" s="196" t="str">
        <f t="shared" si="232"/>
        <v/>
      </c>
      <c r="AF1014" s="196" t="str">
        <f t="shared" si="221"/>
        <v/>
      </c>
      <c r="AG1014" s="196" t="str">
        <f t="shared" si="222"/>
        <v/>
      </c>
      <c r="AH1014" s="196" t="str">
        <f t="shared" si="223"/>
        <v/>
      </c>
      <c r="AI1014" s="196" t="str">
        <f t="shared" si="224"/>
        <v/>
      </c>
      <c r="AJ1014" s="196" t="str">
        <f t="shared" si="225"/>
        <v/>
      </c>
      <c r="AK1014" s="196" t="str">
        <f t="shared" si="228"/>
        <v/>
      </c>
      <c r="AL1014" s="196" t="str">
        <f t="shared" si="229"/>
        <v/>
      </c>
      <c r="AM1014" s="176"/>
      <c r="AN1014" s="176">
        <f t="shared" si="230"/>
        <v>0</v>
      </c>
      <c r="AO1014" s="176"/>
      <c r="AP1014" s="176"/>
      <c r="AQ1014" s="176"/>
      <c r="AR1014" s="176"/>
      <c r="AS1014" s="176"/>
      <c r="AT1014" s="176"/>
      <c r="AU1014" s="176"/>
      <c r="AV1014" s="176"/>
      <c r="AW1014" s="176"/>
      <c r="AX1014" s="176"/>
      <c r="AY1014" s="176"/>
      <c r="AZ1014" s="176"/>
      <c r="BA1014" s="176"/>
      <c r="BB1014" s="176"/>
      <c r="BC1014" s="176"/>
      <c r="BD1014" s="176"/>
      <c r="BE1014" s="176"/>
      <c r="BF1014" s="176"/>
      <c r="BG1014" s="176"/>
      <c r="BH1014" s="176"/>
      <c r="BI1014" s="176"/>
      <c r="BJ1014" s="176"/>
      <c r="BK1014" s="176"/>
      <c r="BL1014" s="176"/>
      <c r="BM1014" s="176"/>
      <c r="BN1014" s="176"/>
      <c r="BO1014" s="176"/>
      <c r="BP1014" s="176"/>
      <c r="BQ1014" s="176"/>
      <c r="BR1014" s="176"/>
      <c r="BS1014" s="176"/>
      <c r="BT1014" s="176"/>
      <c r="BU1014" s="176"/>
      <c r="BV1014" s="176"/>
      <c r="BW1014" s="176"/>
      <c r="BX1014" s="176"/>
      <c r="BY1014" s="176"/>
      <c r="BZ1014" s="176"/>
      <c r="CA1014" s="176"/>
      <c r="CB1014" s="176"/>
      <c r="CC1014" s="176"/>
      <c r="CD1014" s="176"/>
      <c r="CE1014" s="176"/>
      <c r="CF1014" s="176"/>
      <c r="CG1014" s="176"/>
      <c r="CH1014" s="176"/>
      <c r="CI1014" s="176"/>
      <c r="CJ1014" s="176"/>
      <c r="CK1014" s="176"/>
      <c r="CL1014" s="176"/>
      <c r="CM1014" s="176"/>
      <c r="CN1014" s="176"/>
      <c r="CO1014" s="176"/>
      <c r="CP1014" s="176"/>
      <c r="CQ1014" s="176"/>
      <c r="CR1014" s="176"/>
      <c r="CS1014" s="176"/>
      <c r="CT1014" s="176"/>
      <c r="CU1014" s="176"/>
      <c r="CV1014" s="176"/>
      <c r="CW1014" s="176"/>
    </row>
    <row r="1015" spans="1:101" s="179" customFormat="1" ht="20.100000000000001" customHeight="1">
      <c r="A1015" s="657">
        <f t="shared" si="231"/>
        <v>972</v>
      </c>
      <c r="B1015" s="196" t="str">
        <f t="shared" si="226"/>
        <v>Swansea Bay UHB</v>
      </c>
      <c r="C1015" s="89"/>
      <c r="D1015" s="89"/>
      <c r="E1015" s="89"/>
      <c r="F1015" s="89"/>
      <c r="G1015" s="89"/>
      <c r="H1015" s="197">
        <f t="shared" si="227"/>
        <v>0</v>
      </c>
      <c r="I1015" s="197"/>
      <c r="J1015" s="89"/>
      <c r="K1015" s="90"/>
      <c r="L1015" s="90"/>
      <c r="M1015" s="89"/>
      <c r="N1015" s="89"/>
      <c r="O1015" s="89"/>
      <c r="P1015" s="89"/>
      <c r="Q1015" s="89"/>
      <c r="R1015" s="122"/>
      <c r="S1015" s="122"/>
      <c r="T1015" s="122"/>
      <c r="U1015" s="123"/>
      <c r="V1015" s="123"/>
      <c r="W1015" s="123"/>
      <c r="X1015" s="122"/>
      <c r="Y1015" s="122"/>
      <c r="Z1015" s="122"/>
      <c r="AA1015" s="122"/>
      <c r="AB1015" s="122"/>
      <c r="AC1015" s="122"/>
      <c r="AD1015" s="197">
        <f t="shared" si="220"/>
        <v>0</v>
      </c>
      <c r="AE1015" s="196" t="str">
        <f t="shared" si="232"/>
        <v/>
      </c>
      <c r="AF1015" s="196" t="str">
        <f t="shared" si="221"/>
        <v/>
      </c>
      <c r="AG1015" s="196" t="str">
        <f t="shared" si="222"/>
        <v/>
      </c>
      <c r="AH1015" s="196" t="str">
        <f t="shared" si="223"/>
        <v/>
      </c>
      <c r="AI1015" s="196" t="str">
        <f t="shared" si="224"/>
        <v/>
      </c>
      <c r="AJ1015" s="196" t="str">
        <f t="shared" si="225"/>
        <v/>
      </c>
      <c r="AK1015" s="196" t="str">
        <f t="shared" si="228"/>
        <v/>
      </c>
      <c r="AL1015" s="196" t="str">
        <f t="shared" si="229"/>
        <v/>
      </c>
      <c r="AM1015" s="176"/>
      <c r="AN1015" s="176">
        <f t="shared" si="230"/>
        <v>0</v>
      </c>
      <c r="AO1015" s="176"/>
      <c r="AP1015" s="176"/>
      <c r="AQ1015" s="176"/>
      <c r="AR1015" s="176"/>
      <c r="AS1015" s="176"/>
      <c r="AT1015" s="176"/>
      <c r="AU1015" s="176"/>
      <c r="AV1015" s="176"/>
      <c r="AW1015" s="176"/>
      <c r="AX1015" s="176"/>
      <c r="AY1015" s="176"/>
      <c r="AZ1015" s="176"/>
      <c r="BA1015" s="176"/>
      <c r="BB1015" s="176"/>
      <c r="BC1015" s="176"/>
      <c r="BD1015" s="176"/>
      <c r="BE1015" s="176"/>
      <c r="BF1015" s="176"/>
      <c r="BG1015" s="176"/>
      <c r="BH1015" s="176"/>
      <c r="BI1015" s="176"/>
      <c r="BJ1015" s="176"/>
      <c r="BK1015" s="176"/>
      <c r="BL1015" s="176"/>
      <c r="BM1015" s="176"/>
      <c r="BN1015" s="176"/>
      <c r="BO1015" s="176"/>
      <c r="BP1015" s="176"/>
      <c r="BQ1015" s="176"/>
      <c r="BR1015" s="176"/>
      <c r="BS1015" s="176"/>
      <c r="BT1015" s="176"/>
      <c r="BU1015" s="176"/>
      <c r="BV1015" s="176"/>
      <c r="BW1015" s="176"/>
      <c r="BX1015" s="176"/>
      <c r="BY1015" s="176"/>
      <c r="BZ1015" s="176"/>
      <c r="CA1015" s="176"/>
      <c r="CB1015" s="176"/>
      <c r="CC1015" s="176"/>
      <c r="CD1015" s="176"/>
      <c r="CE1015" s="176"/>
      <c r="CF1015" s="176"/>
      <c r="CG1015" s="176"/>
      <c r="CH1015" s="176"/>
      <c r="CI1015" s="176"/>
      <c r="CJ1015" s="176"/>
      <c r="CK1015" s="176"/>
      <c r="CL1015" s="176"/>
      <c r="CM1015" s="176"/>
      <c r="CN1015" s="176"/>
      <c r="CO1015" s="176"/>
      <c r="CP1015" s="176"/>
      <c r="CQ1015" s="176"/>
      <c r="CR1015" s="176"/>
      <c r="CS1015" s="176"/>
      <c r="CT1015" s="176"/>
      <c r="CU1015" s="176"/>
      <c r="CV1015" s="176"/>
      <c r="CW1015" s="176"/>
    </row>
    <row r="1016" spans="1:101" s="179" customFormat="1" ht="20.100000000000001" customHeight="1">
      <c r="A1016" s="657">
        <f t="shared" si="231"/>
        <v>973</v>
      </c>
      <c r="B1016" s="196" t="str">
        <f t="shared" si="226"/>
        <v>Swansea Bay UHB</v>
      </c>
      <c r="C1016" s="89"/>
      <c r="D1016" s="89"/>
      <c r="E1016" s="89"/>
      <c r="F1016" s="89"/>
      <c r="G1016" s="89"/>
      <c r="H1016" s="197">
        <f t="shared" si="227"/>
        <v>0</v>
      </c>
      <c r="I1016" s="197"/>
      <c r="J1016" s="89"/>
      <c r="K1016" s="90"/>
      <c r="L1016" s="90"/>
      <c r="M1016" s="89"/>
      <c r="N1016" s="89"/>
      <c r="O1016" s="89"/>
      <c r="P1016" s="89"/>
      <c r="Q1016" s="89"/>
      <c r="R1016" s="122"/>
      <c r="S1016" s="122"/>
      <c r="T1016" s="122"/>
      <c r="U1016" s="123"/>
      <c r="V1016" s="123"/>
      <c r="W1016" s="123"/>
      <c r="X1016" s="122"/>
      <c r="Y1016" s="122"/>
      <c r="Z1016" s="122"/>
      <c r="AA1016" s="122"/>
      <c r="AB1016" s="122"/>
      <c r="AC1016" s="122"/>
      <c r="AD1016" s="197">
        <f t="shared" si="220"/>
        <v>0</v>
      </c>
      <c r="AE1016" s="196" t="str">
        <f t="shared" si="232"/>
        <v/>
      </c>
      <c r="AF1016" s="196" t="str">
        <f t="shared" si="221"/>
        <v/>
      </c>
      <c r="AG1016" s="196" t="str">
        <f t="shared" si="222"/>
        <v/>
      </c>
      <c r="AH1016" s="196" t="str">
        <f t="shared" si="223"/>
        <v/>
      </c>
      <c r="AI1016" s="196" t="str">
        <f t="shared" si="224"/>
        <v/>
      </c>
      <c r="AJ1016" s="196" t="str">
        <f t="shared" si="225"/>
        <v/>
      </c>
      <c r="AK1016" s="196" t="str">
        <f t="shared" si="228"/>
        <v/>
      </c>
      <c r="AL1016" s="196" t="str">
        <f t="shared" si="229"/>
        <v/>
      </c>
      <c r="AM1016" s="176"/>
      <c r="AN1016" s="176">
        <f t="shared" si="230"/>
        <v>0</v>
      </c>
      <c r="AO1016" s="176"/>
      <c r="AP1016" s="176"/>
      <c r="AQ1016" s="176"/>
      <c r="AR1016" s="176"/>
      <c r="AS1016" s="176"/>
      <c r="AT1016" s="176"/>
      <c r="AU1016" s="176"/>
      <c r="AV1016" s="176"/>
      <c r="AW1016" s="176"/>
      <c r="AX1016" s="176"/>
      <c r="AY1016" s="176"/>
      <c r="AZ1016" s="176"/>
      <c r="BA1016" s="176"/>
      <c r="BB1016" s="176"/>
      <c r="BC1016" s="176"/>
      <c r="BD1016" s="176"/>
      <c r="BE1016" s="176"/>
      <c r="BF1016" s="176"/>
      <c r="BG1016" s="176"/>
      <c r="BH1016" s="176"/>
      <c r="BI1016" s="176"/>
      <c r="BJ1016" s="176"/>
      <c r="BK1016" s="176"/>
      <c r="BL1016" s="176"/>
      <c r="BM1016" s="176"/>
      <c r="BN1016" s="176"/>
      <c r="BO1016" s="176"/>
      <c r="BP1016" s="176"/>
      <c r="BQ1016" s="176"/>
      <c r="BR1016" s="176"/>
      <c r="BS1016" s="176"/>
      <c r="BT1016" s="176"/>
      <c r="BU1016" s="176"/>
      <c r="BV1016" s="176"/>
      <c r="BW1016" s="176"/>
      <c r="BX1016" s="176"/>
      <c r="BY1016" s="176"/>
      <c r="BZ1016" s="176"/>
      <c r="CA1016" s="176"/>
      <c r="CB1016" s="176"/>
      <c r="CC1016" s="176"/>
      <c r="CD1016" s="176"/>
      <c r="CE1016" s="176"/>
      <c r="CF1016" s="176"/>
      <c r="CG1016" s="176"/>
      <c r="CH1016" s="176"/>
      <c r="CI1016" s="176"/>
      <c r="CJ1016" s="176"/>
      <c r="CK1016" s="176"/>
      <c r="CL1016" s="176"/>
      <c r="CM1016" s="176"/>
      <c r="CN1016" s="176"/>
      <c r="CO1016" s="176"/>
      <c r="CP1016" s="176"/>
      <c r="CQ1016" s="176"/>
      <c r="CR1016" s="176"/>
      <c r="CS1016" s="176"/>
      <c r="CT1016" s="176"/>
      <c r="CU1016" s="176"/>
      <c r="CV1016" s="176"/>
      <c r="CW1016" s="176"/>
    </row>
    <row r="1017" spans="1:101" s="179" customFormat="1" ht="20.100000000000001" customHeight="1">
      <c r="A1017" s="657">
        <f t="shared" si="231"/>
        <v>974</v>
      </c>
      <c r="B1017" s="196" t="str">
        <f t="shared" si="226"/>
        <v>Swansea Bay UHB</v>
      </c>
      <c r="C1017" s="89"/>
      <c r="D1017" s="89"/>
      <c r="E1017" s="89"/>
      <c r="F1017" s="89"/>
      <c r="G1017" s="89"/>
      <c r="H1017" s="197">
        <f t="shared" si="227"/>
        <v>0</v>
      </c>
      <c r="I1017" s="197"/>
      <c r="J1017" s="89"/>
      <c r="K1017" s="90"/>
      <c r="L1017" s="90"/>
      <c r="M1017" s="89"/>
      <c r="N1017" s="89"/>
      <c r="O1017" s="89"/>
      <c r="P1017" s="89"/>
      <c r="Q1017" s="89"/>
      <c r="R1017" s="122"/>
      <c r="S1017" s="122"/>
      <c r="T1017" s="122"/>
      <c r="U1017" s="123"/>
      <c r="V1017" s="123"/>
      <c r="W1017" s="123"/>
      <c r="X1017" s="122"/>
      <c r="Y1017" s="122"/>
      <c r="Z1017" s="122"/>
      <c r="AA1017" s="122"/>
      <c r="AB1017" s="122"/>
      <c r="AC1017" s="122"/>
      <c r="AD1017" s="197">
        <f t="shared" si="220"/>
        <v>0</v>
      </c>
      <c r="AE1017" s="196" t="str">
        <f t="shared" si="232"/>
        <v/>
      </c>
      <c r="AF1017" s="196" t="str">
        <f t="shared" si="221"/>
        <v/>
      </c>
      <c r="AG1017" s="196" t="str">
        <f t="shared" si="222"/>
        <v/>
      </c>
      <c r="AH1017" s="196" t="str">
        <f t="shared" si="223"/>
        <v/>
      </c>
      <c r="AI1017" s="196" t="str">
        <f t="shared" si="224"/>
        <v/>
      </c>
      <c r="AJ1017" s="196" t="str">
        <f t="shared" si="225"/>
        <v/>
      </c>
      <c r="AK1017" s="196" t="str">
        <f t="shared" si="228"/>
        <v/>
      </c>
      <c r="AL1017" s="196" t="str">
        <f t="shared" si="229"/>
        <v/>
      </c>
      <c r="AM1017" s="176"/>
      <c r="AN1017" s="176">
        <f t="shared" si="230"/>
        <v>0</v>
      </c>
      <c r="AO1017" s="176"/>
      <c r="AP1017" s="176"/>
      <c r="AQ1017" s="176"/>
      <c r="AR1017" s="176"/>
      <c r="AS1017" s="176"/>
      <c r="AT1017" s="176"/>
      <c r="AU1017" s="176"/>
      <c r="AV1017" s="176"/>
      <c r="AW1017" s="176"/>
      <c r="AX1017" s="176"/>
      <c r="AY1017" s="176"/>
      <c r="AZ1017" s="176"/>
      <c r="BA1017" s="176"/>
      <c r="BB1017" s="176"/>
      <c r="BC1017" s="176"/>
      <c r="BD1017" s="176"/>
      <c r="BE1017" s="176"/>
      <c r="BF1017" s="176"/>
      <c r="BG1017" s="176"/>
      <c r="BH1017" s="176"/>
      <c r="BI1017" s="176"/>
      <c r="BJ1017" s="176"/>
      <c r="BK1017" s="176"/>
      <c r="BL1017" s="176"/>
      <c r="BM1017" s="176"/>
      <c r="BN1017" s="176"/>
      <c r="BO1017" s="176"/>
      <c r="BP1017" s="176"/>
      <c r="BQ1017" s="176"/>
      <c r="BR1017" s="176"/>
      <c r="BS1017" s="176"/>
      <c r="BT1017" s="176"/>
      <c r="BU1017" s="176"/>
      <c r="BV1017" s="176"/>
      <c r="BW1017" s="176"/>
      <c r="BX1017" s="176"/>
      <c r="BY1017" s="176"/>
      <c r="BZ1017" s="176"/>
      <c r="CA1017" s="176"/>
      <c r="CB1017" s="176"/>
      <c r="CC1017" s="176"/>
      <c r="CD1017" s="176"/>
      <c r="CE1017" s="176"/>
      <c r="CF1017" s="176"/>
      <c r="CG1017" s="176"/>
      <c r="CH1017" s="176"/>
      <c r="CI1017" s="176"/>
      <c r="CJ1017" s="176"/>
      <c r="CK1017" s="176"/>
      <c r="CL1017" s="176"/>
      <c r="CM1017" s="176"/>
      <c r="CN1017" s="176"/>
      <c r="CO1017" s="176"/>
      <c r="CP1017" s="176"/>
      <c r="CQ1017" s="176"/>
      <c r="CR1017" s="176"/>
      <c r="CS1017" s="176"/>
      <c r="CT1017" s="176"/>
      <c r="CU1017" s="176"/>
      <c r="CV1017" s="176"/>
      <c r="CW1017" s="176"/>
    </row>
    <row r="1018" spans="1:101" s="179" customFormat="1" ht="20.100000000000001" customHeight="1">
      <c r="A1018" s="657">
        <f t="shared" si="231"/>
        <v>975</v>
      </c>
      <c r="B1018" s="196" t="str">
        <f t="shared" si="226"/>
        <v>Swansea Bay UHB</v>
      </c>
      <c r="C1018" s="89"/>
      <c r="D1018" s="89"/>
      <c r="E1018" s="89"/>
      <c r="F1018" s="89"/>
      <c r="G1018" s="89"/>
      <c r="H1018" s="197">
        <f t="shared" si="227"/>
        <v>0</v>
      </c>
      <c r="I1018" s="197"/>
      <c r="J1018" s="89"/>
      <c r="K1018" s="90"/>
      <c r="L1018" s="90"/>
      <c r="M1018" s="89"/>
      <c r="N1018" s="89"/>
      <c r="O1018" s="89"/>
      <c r="P1018" s="89"/>
      <c r="Q1018" s="89"/>
      <c r="R1018" s="122"/>
      <c r="S1018" s="122"/>
      <c r="T1018" s="122"/>
      <c r="U1018" s="123"/>
      <c r="V1018" s="123"/>
      <c r="W1018" s="123"/>
      <c r="X1018" s="122"/>
      <c r="Y1018" s="122"/>
      <c r="Z1018" s="122"/>
      <c r="AA1018" s="122"/>
      <c r="AB1018" s="122"/>
      <c r="AC1018" s="122"/>
      <c r="AD1018" s="197">
        <f t="shared" si="220"/>
        <v>0</v>
      </c>
      <c r="AE1018" s="196" t="str">
        <f t="shared" si="232"/>
        <v/>
      </c>
      <c r="AF1018" s="196" t="str">
        <f t="shared" si="221"/>
        <v/>
      </c>
      <c r="AG1018" s="196" t="str">
        <f t="shared" si="222"/>
        <v/>
      </c>
      <c r="AH1018" s="196" t="str">
        <f t="shared" si="223"/>
        <v/>
      </c>
      <c r="AI1018" s="196" t="str">
        <f t="shared" si="224"/>
        <v/>
      </c>
      <c r="AJ1018" s="196" t="str">
        <f t="shared" si="225"/>
        <v/>
      </c>
      <c r="AK1018" s="196" t="str">
        <f t="shared" si="228"/>
        <v/>
      </c>
      <c r="AL1018" s="196" t="str">
        <f t="shared" si="229"/>
        <v/>
      </c>
      <c r="AM1018" s="176"/>
      <c r="AN1018" s="176">
        <f t="shared" si="230"/>
        <v>0</v>
      </c>
      <c r="AO1018" s="176"/>
      <c r="AP1018" s="176"/>
      <c r="AQ1018" s="176"/>
      <c r="AR1018" s="176"/>
      <c r="AS1018" s="176"/>
      <c r="AT1018" s="176"/>
      <c r="AU1018" s="176"/>
      <c r="AV1018" s="176"/>
      <c r="AW1018" s="176"/>
      <c r="AX1018" s="176"/>
      <c r="AY1018" s="176"/>
      <c r="AZ1018" s="176"/>
      <c r="BA1018" s="176"/>
      <c r="BB1018" s="176"/>
      <c r="BC1018" s="176"/>
      <c r="BD1018" s="176"/>
      <c r="BE1018" s="176"/>
      <c r="BF1018" s="176"/>
      <c r="BG1018" s="176"/>
      <c r="BH1018" s="176"/>
      <c r="BI1018" s="176"/>
      <c r="BJ1018" s="176"/>
      <c r="BK1018" s="176"/>
      <c r="BL1018" s="176"/>
      <c r="BM1018" s="176"/>
      <c r="BN1018" s="176"/>
      <c r="BO1018" s="176"/>
      <c r="BP1018" s="176"/>
      <c r="BQ1018" s="176"/>
      <c r="BR1018" s="176"/>
      <c r="BS1018" s="176"/>
      <c r="BT1018" s="176"/>
      <c r="BU1018" s="176"/>
      <c r="BV1018" s="176"/>
      <c r="BW1018" s="176"/>
      <c r="BX1018" s="176"/>
      <c r="BY1018" s="176"/>
      <c r="BZ1018" s="176"/>
      <c r="CA1018" s="176"/>
      <c r="CB1018" s="176"/>
      <c r="CC1018" s="176"/>
      <c r="CD1018" s="176"/>
      <c r="CE1018" s="176"/>
      <c r="CF1018" s="176"/>
      <c r="CG1018" s="176"/>
      <c r="CH1018" s="176"/>
      <c r="CI1018" s="176"/>
      <c r="CJ1018" s="176"/>
      <c r="CK1018" s="176"/>
      <c r="CL1018" s="176"/>
      <c r="CM1018" s="176"/>
      <c r="CN1018" s="176"/>
      <c r="CO1018" s="176"/>
      <c r="CP1018" s="176"/>
      <c r="CQ1018" s="176"/>
      <c r="CR1018" s="176"/>
      <c r="CS1018" s="176"/>
      <c r="CT1018" s="176"/>
      <c r="CU1018" s="176"/>
      <c r="CV1018" s="176"/>
      <c r="CW1018" s="176"/>
    </row>
    <row r="1019" spans="1:101" s="179" customFormat="1" ht="20.100000000000001" customHeight="1">
      <c r="A1019" s="657">
        <f t="shared" si="231"/>
        <v>976</v>
      </c>
      <c r="B1019" s="196" t="str">
        <f t="shared" si="226"/>
        <v>Swansea Bay UHB</v>
      </c>
      <c r="C1019" s="89"/>
      <c r="D1019" s="89"/>
      <c r="E1019" s="89"/>
      <c r="F1019" s="89"/>
      <c r="G1019" s="89"/>
      <c r="H1019" s="197">
        <f t="shared" si="227"/>
        <v>0</v>
      </c>
      <c r="I1019" s="197"/>
      <c r="J1019" s="89"/>
      <c r="K1019" s="90"/>
      <c r="L1019" s="90"/>
      <c r="M1019" s="89"/>
      <c r="N1019" s="89"/>
      <c r="O1019" s="89"/>
      <c r="P1019" s="89"/>
      <c r="Q1019" s="89"/>
      <c r="R1019" s="122"/>
      <c r="S1019" s="122"/>
      <c r="T1019" s="122"/>
      <c r="U1019" s="123"/>
      <c r="V1019" s="123"/>
      <c r="W1019" s="123"/>
      <c r="X1019" s="122"/>
      <c r="Y1019" s="122"/>
      <c r="Z1019" s="122"/>
      <c r="AA1019" s="122"/>
      <c r="AB1019" s="122"/>
      <c r="AC1019" s="122"/>
      <c r="AD1019" s="197">
        <f t="shared" si="220"/>
        <v>0</v>
      </c>
      <c r="AE1019" s="196" t="str">
        <f t="shared" si="232"/>
        <v/>
      </c>
      <c r="AF1019" s="196" t="str">
        <f t="shared" si="221"/>
        <v/>
      </c>
      <c r="AG1019" s="196" t="str">
        <f t="shared" si="222"/>
        <v/>
      </c>
      <c r="AH1019" s="196" t="str">
        <f t="shared" si="223"/>
        <v/>
      </c>
      <c r="AI1019" s="196" t="str">
        <f t="shared" si="224"/>
        <v/>
      </c>
      <c r="AJ1019" s="196" t="str">
        <f t="shared" si="225"/>
        <v/>
      </c>
      <c r="AK1019" s="196" t="str">
        <f t="shared" si="228"/>
        <v/>
      </c>
      <c r="AL1019" s="196" t="str">
        <f t="shared" si="229"/>
        <v/>
      </c>
      <c r="AM1019" s="176"/>
      <c r="AN1019" s="176">
        <f t="shared" si="230"/>
        <v>0</v>
      </c>
      <c r="AO1019" s="176"/>
      <c r="AP1019" s="176"/>
      <c r="AQ1019" s="176"/>
      <c r="AR1019" s="176"/>
      <c r="AS1019" s="176"/>
      <c r="AT1019" s="176"/>
      <c r="AU1019" s="176"/>
      <c r="AV1019" s="176"/>
      <c r="AW1019" s="176"/>
      <c r="AX1019" s="176"/>
      <c r="AY1019" s="176"/>
      <c r="AZ1019" s="176"/>
      <c r="BA1019" s="176"/>
      <c r="BB1019" s="176"/>
      <c r="BC1019" s="176"/>
      <c r="BD1019" s="176"/>
      <c r="BE1019" s="176"/>
      <c r="BF1019" s="176"/>
      <c r="BG1019" s="176"/>
      <c r="BH1019" s="176"/>
      <c r="BI1019" s="176"/>
      <c r="BJ1019" s="176"/>
      <c r="BK1019" s="176"/>
      <c r="BL1019" s="176"/>
      <c r="BM1019" s="176"/>
      <c r="BN1019" s="176"/>
      <c r="BO1019" s="176"/>
      <c r="BP1019" s="176"/>
      <c r="BQ1019" s="176"/>
      <c r="BR1019" s="176"/>
      <c r="BS1019" s="176"/>
      <c r="BT1019" s="176"/>
      <c r="BU1019" s="176"/>
      <c r="BV1019" s="176"/>
      <c r="BW1019" s="176"/>
      <c r="BX1019" s="176"/>
      <c r="BY1019" s="176"/>
      <c r="BZ1019" s="176"/>
      <c r="CA1019" s="176"/>
      <c r="CB1019" s="176"/>
      <c r="CC1019" s="176"/>
      <c r="CD1019" s="176"/>
      <c r="CE1019" s="176"/>
      <c r="CF1019" s="176"/>
      <c r="CG1019" s="176"/>
      <c r="CH1019" s="176"/>
      <c r="CI1019" s="176"/>
      <c r="CJ1019" s="176"/>
      <c r="CK1019" s="176"/>
      <c r="CL1019" s="176"/>
      <c r="CM1019" s="176"/>
      <c r="CN1019" s="176"/>
      <c r="CO1019" s="176"/>
      <c r="CP1019" s="176"/>
      <c r="CQ1019" s="176"/>
      <c r="CR1019" s="176"/>
      <c r="CS1019" s="176"/>
      <c r="CT1019" s="176"/>
      <c r="CU1019" s="176"/>
      <c r="CV1019" s="176"/>
      <c r="CW1019" s="176"/>
    </row>
    <row r="1020" spans="1:101" s="179" customFormat="1" ht="20.100000000000001" customHeight="1">
      <c r="A1020" s="657">
        <f t="shared" si="231"/>
        <v>977</v>
      </c>
      <c r="B1020" s="196" t="str">
        <f t="shared" si="226"/>
        <v>Swansea Bay UHB</v>
      </c>
      <c r="C1020" s="89"/>
      <c r="D1020" s="89"/>
      <c r="E1020" s="89"/>
      <c r="F1020" s="89"/>
      <c r="G1020" s="89"/>
      <c r="H1020" s="197">
        <f t="shared" si="227"/>
        <v>0</v>
      </c>
      <c r="I1020" s="197"/>
      <c r="J1020" s="89"/>
      <c r="K1020" s="90"/>
      <c r="L1020" s="90"/>
      <c r="M1020" s="89"/>
      <c r="N1020" s="89"/>
      <c r="O1020" s="89"/>
      <c r="P1020" s="89"/>
      <c r="Q1020" s="89"/>
      <c r="R1020" s="122"/>
      <c r="S1020" s="122"/>
      <c r="T1020" s="122"/>
      <c r="U1020" s="123"/>
      <c r="V1020" s="123"/>
      <c r="W1020" s="123"/>
      <c r="X1020" s="122"/>
      <c r="Y1020" s="122"/>
      <c r="Z1020" s="122"/>
      <c r="AA1020" s="122"/>
      <c r="AB1020" s="122"/>
      <c r="AC1020" s="122"/>
      <c r="AD1020" s="197">
        <f t="shared" si="220"/>
        <v>0</v>
      </c>
      <c r="AE1020" s="196" t="str">
        <f t="shared" si="232"/>
        <v/>
      </c>
      <c r="AF1020" s="196" t="str">
        <f t="shared" si="221"/>
        <v/>
      </c>
      <c r="AG1020" s="196" t="str">
        <f t="shared" si="222"/>
        <v/>
      </c>
      <c r="AH1020" s="196" t="str">
        <f t="shared" si="223"/>
        <v/>
      </c>
      <c r="AI1020" s="196" t="str">
        <f t="shared" si="224"/>
        <v/>
      </c>
      <c r="AJ1020" s="196" t="str">
        <f t="shared" si="225"/>
        <v/>
      </c>
      <c r="AK1020" s="196" t="str">
        <f t="shared" si="228"/>
        <v/>
      </c>
      <c r="AL1020" s="196" t="str">
        <f t="shared" si="229"/>
        <v/>
      </c>
      <c r="AM1020" s="176"/>
      <c r="AN1020" s="176">
        <f t="shared" si="230"/>
        <v>0</v>
      </c>
      <c r="AO1020" s="176"/>
      <c r="AP1020" s="176"/>
      <c r="AQ1020" s="176"/>
      <c r="AR1020" s="176"/>
      <c r="AS1020" s="176"/>
      <c r="AT1020" s="176"/>
      <c r="AU1020" s="176"/>
      <c r="AV1020" s="176"/>
      <c r="AW1020" s="176"/>
      <c r="AX1020" s="176"/>
      <c r="AY1020" s="176"/>
      <c r="AZ1020" s="176"/>
      <c r="BA1020" s="176"/>
      <c r="BB1020" s="176"/>
      <c r="BC1020" s="176"/>
      <c r="BD1020" s="176"/>
      <c r="BE1020" s="176"/>
      <c r="BF1020" s="176"/>
      <c r="BG1020" s="176"/>
      <c r="BH1020" s="176"/>
      <c r="BI1020" s="176"/>
      <c r="BJ1020" s="176"/>
      <c r="BK1020" s="176"/>
      <c r="BL1020" s="176"/>
      <c r="BM1020" s="176"/>
      <c r="BN1020" s="176"/>
      <c r="BO1020" s="176"/>
      <c r="BP1020" s="176"/>
      <c r="BQ1020" s="176"/>
      <c r="BR1020" s="176"/>
      <c r="BS1020" s="176"/>
      <c r="BT1020" s="176"/>
      <c r="BU1020" s="176"/>
      <c r="BV1020" s="176"/>
      <c r="BW1020" s="176"/>
      <c r="BX1020" s="176"/>
      <c r="BY1020" s="176"/>
      <c r="BZ1020" s="176"/>
      <c r="CA1020" s="176"/>
      <c r="CB1020" s="176"/>
      <c r="CC1020" s="176"/>
      <c r="CD1020" s="176"/>
      <c r="CE1020" s="176"/>
      <c r="CF1020" s="176"/>
      <c r="CG1020" s="176"/>
      <c r="CH1020" s="176"/>
      <c r="CI1020" s="176"/>
      <c r="CJ1020" s="176"/>
      <c r="CK1020" s="176"/>
      <c r="CL1020" s="176"/>
      <c r="CM1020" s="176"/>
      <c r="CN1020" s="176"/>
      <c r="CO1020" s="176"/>
      <c r="CP1020" s="176"/>
      <c r="CQ1020" s="176"/>
      <c r="CR1020" s="176"/>
      <c r="CS1020" s="176"/>
      <c r="CT1020" s="176"/>
      <c r="CU1020" s="176"/>
      <c r="CV1020" s="176"/>
      <c r="CW1020" s="176"/>
    </row>
    <row r="1021" spans="1:101" s="179" customFormat="1" ht="20.100000000000001" customHeight="1">
      <c r="A1021" s="657">
        <f t="shared" si="231"/>
        <v>978</v>
      </c>
      <c r="B1021" s="196" t="str">
        <f t="shared" si="226"/>
        <v>Swansea Bay UHB</v>
      </c>
      <c r="C1021" s="89"/>
      <c r="D1021" s="89"/>
      <c r="E1021" s="89"/>
      <c r="F1021" s="89"/>
      <c r="G1021" s="89"/>
      <c r="H1021" s="197">
        <f t="shared" si="227"/>
        <v>0</v>
      </c>
      <c r="I1021" s="197"/>
      <c r="J1021" s="89"/>
      <c r="K1021" s="90"/>
      <c r="L1021" s="90"/>
      <c r="M1021" s="89"/>
      <c r="N1021" s="89"/>
      <c r="O1021" s="89"/>
      <c r="P1021" s="89"/>
      <c r="Q1021" s="89"/>
      <c r="R1021" s="122"/>
      <c r="S1021" s="122"/>
      <c r="T1021" s="122"/>
      <c r="U1021" s="123"/>
      <c r="V1021" s="123"/>
      <c r="W1021" s="123"/>
      <c r="X1021" s="122"/>
      <c r="Y1021" s="122"/>
      <c r="Z1021" s="122"/>
      <c r="AA1021" s="122"/>
      <c r="AB1021" s="122"/>
      <c r="AC1021" s="122"/>
      <c r="AD1021" s="197">
        <f t="shared" si="220"/>
        <v>0</v>
      </c>
      <c r="AE1021" s="196" t="str">
        <f t="shared" si="232"/>
        <v/>
      </c>
      <c r="AF1021" s="196" t="str">
        <f t="shared" si="221"/>
        <v/>
      </c>
      <c r="AG1021" s="196" t="str">
        <f t="shared" si="222"/>
        <v/>
      </c>
      <c r="AH1021" s="196" t="str">
        <f t="shared" si="223"/>
        <v/>
      </c>
      <c r="AI1021" s="196" t="str">
        <f t="shared" si="224"/>
        <v/>
      </c>
      <c r="AJ1021" s="196" t="str">
        <f t="shared" si="225"/>
        <v/>
      </c>
      <c r="AK1021" s="196" t="str">
        <f t="shared" si="228"/>
        <v/>
      </c>
      <c r="AL1021" s="196" t="str">
        <f t="shared" si="229"/>
        <v/>
      </c>
      <c r="AM1021" s="176"/>
      <c r="AN1021" s="176">
        <f t="shared" si="230"/>
        <v>0</v>
      </c>
      <c r="AO1021" s="176"/>
      <c r="AP1021" s="176"/>
      <c r="AQ1021" s="176"/>
      <c r="AR1021" s="176"/>
      <c r="AS1021" s="176"/>
      <c r="AT1021" s="176"/>
      <c r="AU1021" s="176"/>
      <c r="AV1021" s="176"/>
      <c r="AW1021" s="176"/>
      <c r="AX1021" s="176"/>
      <c r="AY1021" s="176"/>
      <c r="AZ1021" s="176"/>
      <c r="BA1021" s="176"/>
      <c r="BB1021" s="176"/>
      <c r="BC1021" s="176"/>
      <c r="BD1021" s="176"/>
      <c r="BE1021" s="176"/>
      <c r="BF1021" s="176"/>
      <c r="BG1021" s="176"/>
      <c r="BH1021" s="176"/>
      <c r="BI1021" s="176"/>
      <c r="BJ1021" s="176"/>
      <c r="BK1021" s="176"/>
      <c r="BL1021" s="176"/>
      <c r="BM1021" s="176"/>
      <c r="BN1021" s="176"/>
      <c r="BO1021" s="176"/>
      <c r="BP1021" s="176"/>
      <c r="BQ1021" s="176"/>
      <c r="BR1021" s="176"/>
      <c r="BS1021" s="176"/>
      <c r="BT1021" s="176"/>
      <c r="BU1021" s="176"/>
      <c r="BV1021" s="176"/>
      <c r="BW1021" s="176"/>
      <c r="BX1021" s="176"/>
      <c r="BY1021" s="176"/>
      <c r="BZ1021" s="176"/>
      <c r="CA1021" s="176"/>
      <c r="CB1021" s="176"/>
      <c r="CC1021" s="176"/>
      <c r="CD1021" s="176"/>
      <c r="CE1021" s="176"/>
      <c r="CF1021" s="176"/>
      <c r="CG1021" s="176"/>
      <c r="CH1021" s="176"/>
      <c r="CI1021" s="176"/>
      <c r="CJ1021" s="176"/>
      <c r="CK1021" s="176"/>
      <c r="CL1021" s="176"/>
      <c r="CM1021" s="176"/>
      <c r="CN1021" s="176"/>
      <c r="CO1021" s="176"/>
      <c r="CP1021" s="176"/>
      <c r="CQ1021" s="176"/>
      <c r="CR1021" s="176"/>
      <c r="CS1021" s="176"/>
      <c r="CT1021" s="176"/>
      <c r="CU1021" s="176"/>
      <c r="CV1021" s="176"/>
      <c r="CW1021" s="176"/>
    </row>
    <row r="1022" spans="1:101" s="179" customFormat="1" ht="20.100000000000001" customHeight="1">
      <c r="A1022" s="657">
        <f t="shared" si="231"/>
        <v>979</v>
      </c>
      <c r="B1022" s="196" t="str">
        <f t="shared" si="226"/>
        <v>Swansea Bay UHB</v>
      </c>
      <c r="C1022" s="89"/>
      <c r="D1022" s="89"/>
      <c r="E1022" s="89"/>
      <c r="F1022" s="89"/>
      <c r="G1022" s="89"/>
      <c r="H1022" s="197">
        <f t="shared" si="227"/>
        <v>0</v>
      </c>
      <c r="I1022" s="197"/>
      <c r="J1022" s="89"/>
      <c r="K1022" s="90"/>
      <c r="L1022" s="90"/>
      <c r="M1022" s="89"/>
      <c r="N1022" s="89"/>
      <c r="O1022" s="89"/>
      <c r="P1022" s="89"/>
      <c r="Q1022" s="89"/>
      <c r="R1022" s="122"/>
      <c r="S1022" s="122"/>
      <c r="T1022" s="122"/>
      <c r="U1022" s="123"/>
      <c r="V1022" s="123"/>
      <c r="W1022" s="123"/>
      <c r="X1022" s="122"/>
      <c r="Y1022" s="122"/>
      <c r="Z1022" s="122"/>
      <c r="AA1022" s="122"/>
      <c r="AB1022" s="122"/>
      <c r="AC1022" s="122"/>
      <c r="AD1022" s="197">
        <f t="shared" si="220"/>
        <v>0</v>
      </c>
      <c r="AE1022" s="196" t="str">
        <f t="shared" si="232"/>
        <v/>
      </c>
      <c r="AF1022" s="196" t="str">
        <f t="shared" si="221"/>
        <v/>
      </c>
      <c r="AG1022" s="196" t="str">
        <f t="shared" si="222"/>
        <v/>
      </c>
      <c r="AH1022" s="196" t="str">
        <f t="shared" si="223"/>
        <v/>
      </c>
      <c r="AI1022" s="196" t="str">
        <f t="shared" si="224"/>
        <v/>
      </c>
      <c r="AJ1022" s="196" t="str">
        <f t="shared" si="225"/>
        <v/>
      </c>
      <c r="AK1022" s="196" t="str">
        <f t="shared" si="228"/>
        <v/>
      </c>
      <c r="AL1022" s="196" t="str">
        <f t="shared" si="229"/>
        <v/>
      </c>
      <c r="AM1022" s="176"/>
      <c r="AN1022" s="176">
        <f t="shared" si="230"/>
        <v>0</v>
      </c>
      <c r="AO1022" s="176"/>
      <c r="AP1022" s="176"/>
      <c r="AQ1022" s="176"/>
      <c r="AR1022" s="176"/>
      <c r="AS1022" s="176"/>
      <c r="AT1022" s="176"/>
      <c r="AU1022" s="176"/>
      <c r="AV1022" s="176"/>
      <c r="AW1022" s="176"/>
      <c r="AX1022" s="176"/>
      <c r="AY1022" s="176"/>
      <c r="AZ1022" s="176"/>
      <c r="BA1022" s="176"/>
      <c r="BB1022" s="176"/>
      <c r="BC1022" s="176"/>
      <c r="BD1022" s="176"/>
      <c r="BE1022" s="176"/>
      <c r="BF1022" s="176"/>
      <c r="BG1022" s="176"/>
      <c r="BH1022" s="176"/>
      <c r="BI1022" s="176"/>
      <c r="BJ1022" s="176"/>
      <c r="BK1022" s="176"/>
      <c r="BL1022" s="176"/>
      <c r="BM1022" s="176"/>
      <c r="BN1022" s="176"/>
      <c r="BO1022" s="176"/>
      <c r="BP1022" s="176"/>
      <c r="BQ1022" s="176"/>
      <c r="BR1022" s="176"/>
      <c r="BS1022" s="176"/>
      <c r="BT1022" s="176"/>
      <c r="BU1022" s="176"/>
      <c r="BV1022" s="176"/>
      <c r="BW1022" s="176"/>
      <c r="BX1022" s="176"/>
      <c r="BY1022" s="176"/>
      <c r="BZ1022" s="176"/>
      <c r="CA1022" s="176"/>
      <c r="CB1022" s="176"/>
      <c r="CC1022" s="176"/>
      <c r="CD1022" s="176"/>
      <c r="CE1022" s="176"/>
      <c r="CF1022" s="176"/>
      <c r="CG1022" s="176"/>
      <c r="CH1022" s="176"/>
      <c r="CI1022" s="176"/>
      <c r="CJ1022" s="176"/>
      <c r="CK1022" s="176"/>
      <c r="CL1022" s="176"/>
      <c r="CM1022" s="176"/>
      <c r="CN1022" s="176"/>
      <c r="CO1022" s="176"/>
      <c r="CP1022" s="176"/>
      <c r="CQ1022" s="176"/>
      <c r="CR1022" s="176"/>
      <c r="CS1022" s="176"/>
      <c r="CT1022" s="176"/>
      <c r="CU1022" s="176"/>
      <c r="CV1022" s="176"/>
      <c r="CW1022" s="176"/>
    </row>
    <row r="1023" spans="1:101" s="179" customFormat="1" ht="20.100000000000001" customHeight="1">
      <c r="A1023" s="657">
        <f t="shared" si="231"/>
        <v>980</v>
      </c>
      <c r="B1023" s="196" t="str">
        <f t="shared" si="226"/>
        <v>Swansea Bay UHB</v>
      </c>
      <c r="C1023" s="89"/>
      <c r="D1023" s="89"/>
      <c r="E1023" s="89"/>
      <c r="F1023" s="89"/>
      <c r="G1023" s="89"/>
      <c r="H1023" s="197">
        <f t="shared" si="227"/>
        <v>0</v>
      </c>
      <c r="I1023" s="197"/>
      <c r="J1023" s="89"/>
      <c r="K1023" s="90"/>
      <c r="L1023" s="90"/>
      <c r="M1023" s="89"/>
      <c r="N1023" s="89"/>
      <c r="O1023" s="89"/>
      <c r="P1023" s="89"/>
      <c r="Q1023" s="89"/>
      <c r="R1023" s="122"/>
      <c r="S1023" s="122"/>
      <c r="T1023" s="122"/>
      <c r="U1023" s="123"/>
      <c r="V1023" s="123"/>
      <c r="W1023" s="123"/>
      <c r="X1023" s="122"/>
      <c r="Y1023" s="122"/>
      <c r="Z1023" s="122"/>
      <c r="AA1023" s="122"/>
      <c r="AB1023" s="122"/>
      <c r="AC1023" s="122"/>
      <c r="AD1023" s="197">
        <f t="shared" si="220"/>
        <v>0</v>
      </c>
      <c r="AE1023" s="196" t="str">
        <f t="shared" si="232"/>
        <v/>
      </c>
      <c r="AF1023" s="196" t="str">
        <f t="shared" si="221"/>
        <v/>
      </c>
      <c r="AG1023" s="196" t="str">
        <f t="shared" si="222"/>
        <v/>
      </c>
      <c r="AH1023" s="196" t="str">
        <f t="shared" si="223"/>
        <v/>
      </c>
      <c r="AI1023" s="196" t="str">
        <f t="shared" si="224"/>
        <v/>
      </c>
      <c r="AJ1023" s="196" t="str">
        <f t="shared" si="225"/>
        <v/>
      </c>
      <c r="AK1023" s="196" t="str">
        <f t="shared" si="228"/>
        <v/>
      </c>
      <c r="AL1023" s="196" t="str">
        <f t="shared" si="229"/>
        <v/>
      </c>
      <c r="AM1023" s="176"/>
      <c r="AN1023" s="176">
        <f t="shared" si="230"/>
        <v>0</v>
      </c>
      <c r="AO1023" s="176"/>
      <c r="AP1023" s="176"/>
      <c r="AQ1023" s="176"/>
      <c r="AR1023" s="176"/>
      <c r="AS1023" s="176"/>
      <c r="AT1023" s="176"/>
      <c r="AU1023" s="176"/>
      <c r="AV1023" s="176"/>
      <c r="AW1023" s="176"/>
      <c r="AX1023" s="176"/>
      <c r="AY1023" s="176"/>
      <c r="AZ1023" s="176"/>
      <c r="BA1023" s="176"/>
      <c r="BB1023" s="176"/>
      <c r="BC1023" s="176"/>
      <c r="BD1023" s="176"/>
      <c r="BE1023" s="176"/>
      <c r="BF1023" s="176"/>
      <c r="BG1023" s="176"/>
      <c r="BH1023" s="176"/>
      <c r="BI1023" s="176"/>
      <c r="BJ1023" s="176"/>
      <c r="BK1023" s="176"/>
      <c r="BL1023" s="176"/>
      <c r="BM1023" s="176"/>
      <c r="BN1023" s="176"/>
      <c r="BO1023" s="176"/>
      <c r="BP1023" s="176"/>
      <c r="BQ1023" s="176"/>
      <c r="BR1023" s="176"/>
      <c r="BS1023" s="176"/>
      <c r="BT1023" s="176"/>
      <c r="BU1023" s="176"/>
      <c r="BV1023" s="176"/>
      <c r="BW1023" s="176"/>
      <c r="BX1023" s="176"/>
      <c r="BY1023" s="176"/>
      <c r="BZ1023" s="176"/>
      <c r="CA1023" s="176"/>
      <c r="CB1023" s="176"/>
      <c r="CC1023" s="176"/>
      <c r="CD1023" s="176"/>
      <c r="CE1023" s="176"/>
      <c r="CF1023" s="176"/>
      <c r="CG1023" s="176"/>
      <c r="CH1023" s="176"/>
      <c r="CI1023" s="176"/>
      <c r="CJ1023" s="176"/>
      <c r="CK1023" s="176"/>
      <c r="CL1023" s="176"/>
      <c r="CM1023" s="176"/>
      <c r="CN1023" s="176"/>
      <c r="CO1023" s="176"/>
      <c r="CP1023" s="176"/>
      <c r="CQ1023" s="176"/>
      <c r="CR1023" s="176"/>
      <c r="CS1023" s="176"/>
      <c r="CT1023" s="176"/>
      <c r="CU1023" s="176"/>
      <c r="CV1023" s="176"/>
      <c r="CW1023" s="176"/>
    </row>
    <row r="1024" spans="1:101" s="179" customFormat="1" ht="20.100000000000001" customHeight="1">
      <c r="A1024" s="657">
        <f t="shared" si="231"/>
        <v>981</v>
      </c>
      <c r="B1024" s="196" t="str">
        <f t="shared" si="226"/>
        <v>Swansea Bay UHB</v>
      </c>
      <c r="C1024" s="89"/>
      <c r="D1024" s="89"/>
      <c r="E1024" s="89"/>
      <c r="F1024" s="89"/>
      <c r="G1024" s="89"/>
      <c r="H1024" s="197">
        <f t="shared" si="227"/>
        <v>0</v>
      </c>
      <c r="I1024" s="197"/>
      <c r="J1024" s="89"/>
      <c r="K1024" s="90"/>
      <c r="L1024" s="90"/>
      <c r="M1024" s="89"/>
      <c r="N1024" s="89"/>
      <c r="O1024" s="89"/>
      <c r="P1024" s="89"/>
      <c r="Q1024" s="89"/>
      <c r="R1024" s="122"/>
      <c r="S1024" s="122"/>
      <c r="T1024" s="122"/>
      <c r="U1024" s="123"/>
      <c r="V1024" s="123"/>
      <c r="W1024" s="123"/>
      <c r="X1024" s="122"/>
      <c r="Y1024" s="122"/>
      <c r="Z1024" s="122"/>
      <c r="AA1024" s="122"/>
      <c r="AB1024" s="122"/>
      <c r="AC1024" s="122"/>
      <c r="AD1024" s="197">
        <f t="shared" si="220"/>
        <v>0</v>
      </c>
      <c r="AE1024" s="196" t="str">
        <f t="shared" si="232"/>
        <v/>
      </c>
      <c r="AF1024" s="196" t="str">
        <f t="shared" si="221"/>
        <v/>
      </c>
      <c r="AG1024" s="196" t="str">
        <f t="shared" si="222"/>
        <v/>
      </c>
      <c r="AH1024" s="196" t="str">
        <f t="shared" si="223"/>
        <v/>
      </c>
      <c r="AI1024" s="196" t="str">
        <f t="shared" si="224"/>
        <v/>
      </c>
      <c r="AJ1024" s="196" t="str">
        <f t="shared" si="225"/>
        <v/>
      </c>
      <c r="AK1024" s="196" t="str">
        <f t="shared" si="228"/>
        <v/>
      </c>
      <c r="AL1024" s="196" t="str">
        <f t="shared" si="229"/>
        <v/>
      </c>
      <c r="AM1024" s="176"/>
      <c r="AN1024" s="176">
        <f t="shared" si="230"/>
        <v>0</v>
      </c>
      <c r="AO1024" s="176"/>
      <c r="AP1024" s="176"/>
      <c r="AQ1024" s="176"/>
      <c r="AR1024" s="176"/>
      <c r="AS1024" s="176"/>
      <c r="AT1024" s="176"/>
      <c r="AU1024" s="176"/>
      <c r="AV1024" s="176"/>
      <c r="AW1024" s="176"/>
      <c r="AX1024" s="176"/>
      <c r="AY1024" s="176"/>
      <c r="AZ1024" s="176"/>
      <c r="BA1024" s="176"/>
      <c r="BB1024" s="176"/>
      <c r="BC1024" s="176"/>
      <c r="BD1024" s="176"/>
      <c r="BE1024" s="176"/>
      <c r="BF1024" s="176"/>
      <c r="BG1024" s="176"/>
      <c r="BH1024" s="176"/>
      <c r="BI1024" s="176"/>
      <c r="BJ1024" s="176"/>
      <c r="BK1024" s="176"/>
      <c r="BL1024" s="176"/>
      <c r="BM1024" s="176"/>
      <c r="BN1024" s="176"/>
      <c r="BO1024" s="176"/>
      <c r="BP1024" s="176"/>
      <c r="BQ1024" s="176"/>
      <c r="BR1024" s="176"/>
      <c r="BS1024" s="176"/>
      <c r="BT1024" s="176"/>
      <c r="BU1024" s="176"/>
      <c r="BV1024" s="176"/>
      <c r="BW1024" s="176"/>
      <c r="BX1024" s="176"/>
      <c r="BY1024" s="176"/>
      <c r="BZ1024" s="176"/>
      <c r="CA1024" s="176"/>
      <c r="CB1024" s="176"/>
      <c r="CC1024" s="176"/>
      <c r="CD1024" s="176"/>
      <c r="CE1024" s="176"/>
      <c r="CF1024" s="176"/>
      <c r="CG1024" s="176"/>
      <c r="CH1024" s="176"/>
      <c r="CI1024" s="176"/>
      <c r="CJ1024" s="176"/>
      <c r="CK1024" s="176"/>
      <c r="CL1024" s="176"/>
      <c r="CM1024" s="176"/>
      <c r="CN1024" s="176"/>
      <c r="CO1024" s="176"/>
      <c r="CP1024" s="176"/>
      <c r="CQ1024" s="176"/>
      <c r="CR1024" s="176"/>
      <c r="CS1024" s="176"/>
      <c r="CT1024" s="176"/>
      <c r="CU1024" s="176"/>
      <c r="CV1024" s="176"/>
      <c r="CW1024" s="176"/>
    </row>
    <row r="1025" spans="1:101" s="179" customFormat="1" ht="20.100000000000001" customHeight="1">
      <c r="A1025" s="657">
        <f t="shared" si="231"/>
        <v>982</v>
      </c>
      <c r="B1025" s="196" t="str">
        <f t="shared" si="226"/>
        <v>Swansea Bay UHB</v>
      </c>
      <c r="C1025" s="89"/>
      <c r="D1025" s="89"/>
      <c r="E1025" s="89"/>
      <c r="F1025" s="89"/>
      <c r="G1025" s="89"/>
      <c r="H1025" s="197">
        <f t="shared" si="227"/>
        <v>0</v>
      </c>
      <c r="I1025" s="197"/>
      <c r="J1025" s="89"/>
      <c r="K1025" s="90"/>
      <c r="L1025" s="90"/>
      <c r="M1025" s="89"/>
      <c r="N1025" s="89"/>
      <c r="O1025" s="89"/>
      <c r="P1025" s="89"/>
      <c r="Q1025" s="89"/>
      <c r="R1025" s="122"/>
      <c r="S1025" s="122"/>
      <c r="T1025" s="122"/>
      <c r="U1025" s="123"/>
      <c r="V1025" s="123"/>
      <c r="W1025" s="123"/>
      <c r="X1025" s="122"/>
      <c r="Y1025" s="122"/>
      <c r="Z1025" s="122"/>
      <c r="AA1025" s="122"/>
      <c r="AB1025" s="122"/>
      <c r="AC1025" s="122"/>
      <c r="AD1025" s="197">
        <f t="shared" si="220"/>
        <v>0</v>
      </c>
      <c r="AE1025" s="196" t="str">
        <f t="shared" si="232"/>
        <v/>
      </c>
      <c r="AF1025" s="196" t="str">
        <f t="shared" si="221"/>
        <v/>
      </c>
      <c r="AG1025" s="196" t="str">
        <f t="shared" si="222"/>
        <v/>
      </c>
      <c r="AH1025" s="196" t="str">
        <f t="shared" si="223"/>
        <v/>
      </c>
      <c r="AI1025" s="196" t="str">
        <f t="shared" si="224"/>
        <v/>
      </c>
      <c r="AJ1025" s="196" t="str">
        <f t="shared" si="225"/>
        <v/>
      </c>
      <c r="AK1025" s="196" t="str">
        <f t="shared" si="228"/>
        <v/>
      </c>
      <c r="AL1025" s="196" t="str">
        <f t="shared" si="229"/>
        <v/>
      </c>
      <c r="AM1025" s="176"/>
      <c r="AN1025" s="176">
        <f t="shared" si="230"/>
        <v>0</v>
      </c>
      <c r="AO1025" s="176"/>
      <c r="AP1025" s="176"/>
      <c r="AQ1025" s="176"/>
      <c r="AR1025" s="176"/>
      <c r="AS1025" s="176"/>
      <c r="AT1025" s="176"/>
      <c r="AU1025" s="176"/>
      <c r="AV1025" s="176"/>
      <c r="AW1025" s="176"/>
      <c r="AX1025" s="176"/>
      <c r="AY1025" s="176"/>
      <c r="AZ1025" s="176"/>
      <c r="BA1025" s="176"/>
      <c r="BB1025" s="176"/>
      <c r="BC1025" s="176"/>
      <c r="BD1025" s="176"/>
      <c r="BE1025" s="176"/>
      <c r="BF1025" s="176"/>
      <c r="BG1025" s="176"/>
      <c r="BH1025" s="176"/>
      <c r="BI1025" s="176"/>
      <c r="BJ1025" s="176"/>
      <c r="BK1025" s="176"/>
      <c r="BL1025" s="176"/>
      <c r="BM1025" s="176"/>
      <c r="BN1025" s="176"/>
      <c r="BO1025" s="176"/>
      <c r="BP1025" s="176"/>
      <c r="BQ1025" s="176"/>
      <c r="BR1025" s="176"/>
      <c r="BS1025" s="176"/>
      <c r="BT1025" s="176"/>
      <c r="BU1025" s="176"/>
      <c r="BV1025" s="176"/>
      <c r="BW1025" s="176"/>
      <c r="BX1025" s="176"/>
      <c r="BY1025" s="176"/>
      <c r="BZ1025" s="176"/>
      <c r="CA1025" s="176"/>
      <c r="CB1025" s="176"/>
      <c r="CC1025" s="176"/>
      <c r="CD1025" s="176"/>
      <c r="CE1025" s="176"/>
      <c r="CF1025" s="176"/>
      <c r="CG1025" s="176"/>
      <c r="CH1025" s="176"/>
      <c r="CI1025" s="176"/>
      <c r="CJ1025" s="176"/>
      <c r="CK1025" s="176"/>
      <c r="CL1025" s="176"/>
      <c r="CM1025" s="176"/>
      <c r="CN1025" s="176"/>
      <c r="CO1025" s="176"/>
      <c r="CP1025" s="176"/>
      <c r="CQ1025" s="176"/>
      <c r="CR1025" s="176"/>
      <c r="CS1025" s="176"/>
      <c r="CT1025" s="176"/>
      <c r="CU1025" s="176"/>
      <c r="CV1025" s="176"/>
      <c r="CW1025" s="176"/>
    </row>
    <row r="1026" spans="1:101" s="179" customFormat="1" ht="20.100000000000001" customHeight="1">
      <c r="A1026" s="657">
        <f t="shared" si="231"/>
        <v>983</v>
      </c>
      <c r="B1026" s="196" t="str">
        <f t="shared" si="226"/>
        <v>Swansea Bay UHB</v>
      </c>
      <c r="C1026" s="89"/>
      <c r="D1026" s="89"/>
      <c r="E1026" s="89"/>
      <c r="F1026" s="89"/>
      <c r="G1026" s="89"/>
      <c r="H1026" s="197">
        <f t="shared" si="227"/>
        <v>0</v>
      </c>
      <c r="I1026" s="197"/>
      <c r="J1026" s="89"/>
      <c r="K1026" s="90"/>
      <c r="L1026" s="90"/>
      <c r="M1026" s="89"/>
      <c r="N1026" s="89"/>
      <c r="O1026" s="89"/>
      <c r="P1026" s="89"/>
      <c r="Q1026" s="89"/>
      <c r="R1026" s="122"/>
      <c r="S1026" s="122"/>
      <c r="T1026" s="122"/>
      <c r="U1026" s="123"/>
      <c r="V1026" s="123"/>
      <c r="W1026" s="123"/>
      <c r="X1026" s="122"/>
      <c r="Y1026" s="122"/>
      <c r="Z1026" s="122"/>
      <c r="AA1026" s="122"/>
      <c r="AB1026" s="122"/>
      <c r="AC1026" s="122"/>
      <c r="AD1026" s="197">
        <f t="shared" si="220"/>
        <v>0</v>
      </c>
      <c r="AE1026" s="196" t="str">
        <f t="shared" si="232"/>
        <v/>
      </c>
      <c r="AF1026" s="196" t="str">
        <f t="shared" si="221"/>
        <v/>
      </c>
      <c r="AG1026" s="196" t="str">
        <f t="shared" si="222"/>
        <v/>
      </c>
      <c r="AH1026" s="196" t="str">
        <f t="shared" si="223"/>
        <v/>
      </c>
      <c r="AI1026" s="196" t="str">
        <f t="shared" si="224"/>
        <v/>
      </c>
      <c r="AJ1026" s="196" t="str">
        <f t="shared" si="225"/>
        <v/>
      </c>
      <c r="AK1026" s="196" t="str">
        <f t="shared" si="228"/>
        <v/>
      </c>
      <c r="AL1026" s="196" t="str">
        <f t="shared" si="229"/>
        <v/>
      </c>
      <c r="AM1026" s="176"/>
      <c r="AN1026" s="176">
        <f t="shared" si="230"/>
        <v>0</v>
      </c>
      <c r="AO1026" s="176"/>
      <c r="AP1026" s="176"/>
      <c r="AQ1026" s="176"/>
      <c r="AR1026" s="176"/>
      <c r="AS1026" s="176"/>
      <c r="AT1026" s="176"/>
      <c r="AU1026" s="176"/>
      <c r="AV1026" s="176"/>
      <c r="AW1026" s="176"/>
      <c r="AX1026" s="176"/>
      <c r="AY1026" s="176"/>
      <c r="AZ1026" s="176"/>
      <c r="BA1026" s="176"/>
      <c r="BB1026" s="176"/>
      <c r="BC1026" s="176"/>
      <c r="BD1026" s="176"/>
      <c r="BE1026" s="176"/>
      <c r="BF1026" s="176"/>
      <c r="BG1026" s="176"/>
      <c r="BH1026" s="176"/>
      <c r="BI1026" s="176"/>
      <c r="BJ1026" s="176"/>
      <c r="BK1026" s="176"/>
      <c r="BL1026" s="176"/>
      <c r="BM1026" s="176"/>
      <c r="BN1026" s="176"/>
      <c r="BO1026" s="176"/>
      <c r="BP1026" s="176"/>
      <c r="BQ1026" s="176"/>
      <c r="BR1026" s="176"/>
      <c r="BS1026" s="176"/>
      <c r="BT1026" s="176"/>
      <c r="BU1026" s="176"/>
      <c r="BV1026" s="176"/>
      <c r="BW1026" s="176"/>
      <c r="BX1026" s="176"/>
      <c r="BY1026" s="176"/>
      <c r="BZ1026" s="176"/>
      <c r="CA1026" s="176"/>
      <c r="CB1026" s="176"/>
      <c r="CC1026" s="176"/>
      <c r="CD1026" s="176"/>
      <c r="CE1026" s="176"/>
      <c r="CF1026" s="176"/>
      <c r="CG1026" s="176"/>
      <c r="CH1026" s="176"/>
      <c r="CI1026" s="176"/>
      <c r="CJ1026" s="176"/>
      <c r="CK1026" s="176"/>
      <c r="CL1026" s="176"/>
      <c r="CM1026" s="176"/>
      <c r="CN1026" s="176"/>
      <c r="CO1026" s="176"/>
      <c r="CP1026" s="176"/>
      <c r="CQ1026" s="176"/>
      <c r="CR1026" s="176"/>
      <c r="CS1026" s="176"/>
      <c r="CT1026" s="176"/>
      <c r="CU1026" s="176"/>
      <c r="CV1026" s="176"/>
      <c r="CW1026" s="176"/>
    </row>
    <row r="1027" spans="1:101" s="179" customFormat="1" ht="20.100000000000001" customHeight="1">
      <c r="A1027" s="657">
        <f t="shared" si="231"/>
        <v>984</v>
      </c>
      <c r="B1027" s="196" t="str">
        <f t="shared" si="226"/>
        <v>Swansea Bay UHB</v>
      </c>
      <c r="C1027" s="89"/>
      <c r="D1027" s="89"/>
      <c r="E1027" s="89"/>
      <c r="F1027" s="89"/>
      <c r="G1027" s="89"/>
      <c r="H1027" s="197">
        <f t="shared" si="227"/>
        <v>0</v>
      </c>
      <c r="I1027" s="197"/>
      <c r="J1027" s="89"/>
      <c r="K1027" s="90"/>
      <c r="L1027" s="90"/>
      <c r="M1027" s="89"/>
      <c r="N1027" s="89"/>
      <c r="O1027" s="89"/>
      <c r="P1027" s="89"/>
      <c r="Q1027" s="89"/>
      <c r="R1027" s="122"/>
      <c r="S1027" s="122"/>
      <c r="T1027" s="122"/>
      <c r="U1027" s="123"/>
      <c r="V1027" s="123"/>
      <c r="W1027" s="123"/>
      <c r="X1027" s="122"/>
      <c r="Y1027" s="122"/>
      <c r="Z1027" s="122"/>
      <c r="AA1027" s="122"/>
      <c r="AB1027" s="122"/>
      <c r="AC1027" s="122"/>
      <c r="AD1027" s="197">
        <f t="shared" si="220"/>
        <v>0</v>
      </c>
      <c r="AE1027" s="196" t="str">
        <f t="shared" si="232"/>
        <v/>
      </c>
      <c r="AF1027" s="196" t="str">
        <f t="shared" si="221"/>
        <v/>
      </c>
      <c r="AG1027" s="196" t="str">
        <f t="shared" si="222"/>
        <v/>
      </c>
      <c r="AH1027" s="196" t="str">
        <f t="shared" si="223"/>
        <v/>
      </c>
      <c r="AI1027" s="196" t="str">
        <f t="shared" si="224"/>
        <v/>
      </c>
      <c r="AJ1027" s="196" t="str">
        <f t="shared" si="225"/>
        <v/>
      </c>
      <c r="AK1027" s="196" t="str">
        <f t="shared" si="228"/>
        <v/>
      </c>
      <c r="AL1027" s="196" t="str">
        <f t="shared" si="229"/>
        <v/>
      </c>
      <c r="AM1027" s="176"/>
      <c r="AN1027" s="176">
        <f t="shared" si="230"/>
        <v>0</v>
      </c>
      <c r="AO1027" s="176"/>
      <c r="AP1027" s="176"/>
      <c r="AQ1027" s="176"/>
      <c r="AR1027" s="176"/>
      <c r="AS1027" s="176"/>
      <c r="AT1027" s="176"/>
      <c r="AU1027" s="176"/>
      <c r="AV1027" s="176"/>
      <c r="AW1027" s="176"/>
      <c r="AX1027" s="176"/>
      <c r="AY1027" s="176"/>
      <c r="AZ1027" s="176"/>
      <c r="BA1027" s="176"/>
      <c r="BB1027" s="176"/>
      <c r="BC1027" s="176"/>
      <c r="BD1027" s="176"/>
      <c r="BE1027" s="176"/>
      <c r="BF1027" s="176"/>
      <c r="BG1027" s="176"/>
      <c r="BH1027" s="176"/>
      <c r="BI1027" s="176"/>
      <c r="BJ1027" s="176"/>
      <c r="BK1027" s="176"/>
      <c r="BL1027" s="176"/>
      <c r="BM1027" s="176"/>
      <c r="BN1027" s="176"/>
      <c r="BO1027" s="176"/>
      <c r="BP1027" s="176"/>
      <c r="BQ1027" s="176"/>
      <c r="BR1027" s="176"/>
      <c r="BS1027" s="176"/>
      <c r="BT1027" s="176"/>
      <c r="BU1027" s="176"/>
      <c r="BV1027" s="176"/>
      <c r="BW1027" s="176"/>
      <c r="BX1027" s="176"/>
      <c r="BY1027" s="176"/>
      <c r="BZ1027" s="176"/>
      <c r="CA1027" s="176"/>
      <c r="CB1027" s="176"/>
      <c r="CC1027" s="176"/>
      <c r="CD1027" s="176"/>
      <c r="CE1027" s="176"/>
      <c r="CF1027" s="176"/>
      <c r="CG1027" s="176"/>
      <c r="CH1027" s="176"/>
      <c r="CI1027" s="176"/>
      <c r="CJ1027" s="176"/>
      <c r="CK1027" s="176"/>
      <c r="CL1027" s="176"/>
      <c r="CM1027" s="176"/>
      <c r="CN1027" s="176"/>
      <c r="CO1027" s="176"/>
      <c r="CP1027" s="176"/>
      <c r="CQ1027" s="176"/>
      <c r="CR1027" s="176"/>
      <c r="CS1027" s="176"/>
      <c r="CT1027" s="176"/>
      <c r="CU1027" s="176"/>
      <c r="CV1027" s="176"/>
      <c r="CW1027" s="176"/>
    </row>
    <row r="1028" spans="1:101" s="179" customFormat="1" ht="20.100000000000001" customHeight="1">
      <c r="A1028" s="657">
        <f t="shared" si="231"/>
        <v>985</v>
      </c>
      <c r="B1028" s="196" t="str">
        <f t="shared" si="226"/>
        <v>Swansea Bay UHB</v>
      </c>
      <c r="C1028" s="89"/>
      <c r="D1028" s="89"/>
      <c r="E1028" s="89"/>
      <c r="F1028" s="89"/>
      <c r="G1028" s="89"/>
      <c r="H1028" s="197">
        <f t="shared" si="227"/>
        <v>0</v>
      </c>
      <c r="I1028" s="197"/>
      <c r="J1028" s="89"/>
      <c r="K1028" s="90"/>
      <c r="L1028" s="90"/>
      <c r="M1028" s="89"/>
      <c r="N1028" s="89"/>
      <c r="O1028" s="89"/>
      <c r="P1028" s="89"/>
      <c r="Q1028" s="89"/>
      <c r="R1028" s="122"/>
      <c r="S1028" s="122"/>
      <c r="T1028" s="122"/>
      <c r="U1028" s="123"/>
      <c r="V1028" s="123"/>
      <c r="W1028" s="123"/>
      <c r="X1028" s="122"/>
      <c r="Y1028" s="122"/>
      <c r="Z1028" s="122"/>
      <c r="AA1028" s="122"/>
      <c r="AB1028" s="122"/>
      <c r="AC1028" s="122"/>
      <c r="AD1028" s="197">
        <f t="shared" si="220"/>
        <v>0</v>
      </c>
      <c r="AE1028" s="196" t="str">
        <f t="shared" si="232"/>
        <v/>
      </c>
      <c r="AF1028" s="196" t="str">
        <f t="shared" si="221"/>
        <v/>
      </c>
      <c r="AG1028" s="196" t="str">
        <f t="shared" si="222"/>
        <v/>
      </c>
      <c r="AH1028" s="196" t="str">
        <f t="shared" si="223"/>
        <v/>
      </c>
      <c r="AI1028" s="196" t="str">
        <f t="shared" si="224"/>
        <v/>
      </c>
      <c r="AJ1028" s="196" t="str">
        <f t="shared" si="225"/>
        <v/>
      </c>
      <c r="AK1028" s="196" t="str">
        <f t="shared" si="228"/>
        <v/>
      </c>
      <c r="AL1028" s="196" t="str">
        <f t="shared" si="229"/>
        <v/>
      </c>
      <c r="AM1028" s="176"/>
      <c r="AN1028" s="176">
        <f t="shared" si="230"/>
        <v>0</v>
      </c>
      <c r="AO1028" s="176"/>
      <c r="AP1028" s="176"/>
      <c r="AQ1028" s="176"/>
      <c r="AR1028" s="176"/>
      <c r="AS1028" s="176"/>
      <c r="AT1028" s="176"/>
      <c r="AU1028" s="176"/>
      <c r="AV1028" s="176"/>
      <c r="AW1028" s="176"/>
      <c r="AX1028" s="176"/>
      <c r="AY1028" s="176"/>
      <c r="AZ1028" s="176"/>
      <c r="BA1028" s="176"/>
      <c r="BB1028" s="176"/>
      <c r="BC1028" s="176"/>
      <c r="BD1028" s="176"/>
      <c r="BE1028" s="176"/>
      <c r="BF1028" s="176"/>
      <c r="BG1028" s="176"/>
      <c r="BH1028" s="176"/>
      <c r="BI1028" s="176"/>
      <c r="BJ1028" s="176"/>
      <c r="BK1028" s="176"/>
      <c r="BL1028" s="176"/>
      <c r="BM1028" s="176"/>
      <c r="BN1028" s="176"/>
      <c r="BO1028" s="176"/>
      <c r="BP1028" s="176"/>
      <c r="BQ1028" s="176"/>
      <c r="BR1028" s="176"/>
      <c r="BS1028" s="176"/>
      <c r="BT1028" s="176"/>
      <c r="BU1028" s="176"/>
      <c r="BV1028" s="176"/>
      <c r="BW1028" s="176"/>
      <c r="BX1028" s="176"/>
      <c r="BY1028" s="176"/>
      <c r="BZ1028" s="176"/>
      <c r="CA1028" s="176"/>
      <c r="CB1028" s="176"/>
      <c r="CC1028" s="176"/>
      <c r="CD1028" s="176"/>
      <c r="CE1028" s="176"/>
      <c r="CF1028" s="176"/>
      <c r="CG1028" s="176"/>
      <c r="CH1028" s="176"/>
      <c r="CI1028" s="176"/>
      <c r="CJ1028" s="176"/>
      <c r="CK1028" s="176"/>
      <c r="CL1028" s="176"/>
      <c r="CM1028" s="176"/>
      <c r="CN1028" s="176"/>
      <c r="CO1028" s="176"/>
      <c r="CP1028" s="176"/>
      <c r="CQ1028" s="176"/>
      <c r="CR1028" s="176"/>
      <c r="CS1028" s="176"/>
      <c r="CT1028" s="176"/>
      <c r="CU1028" s="176"/>
      <c r="CV1028" s="176"/>
      <c r="CW1028" s="176"/>
    </row>
    <row r="1029" spans="1:101" s="179" customFormat="1" ht="20.100000000000001" customHeight="1">
      <c r="A1029" s="657">
        <f t="shared" si="231"/>
        <v>986</v>
      </c>
      <c r="B1029" s="196" t="str">
        <f t="shared" si="226"/>
        <v>Swansea Bay UHB</v>
      </c>
      <c r="C1029" s="89"/>
      <c r="D1029" s="89"/>
      <c r="E1029" s="89"/>
      <c r="F1029" s="89"/>
      <c r="G1029" s="89"/>
      <c r="H1029" s="197">
        <f t="shared" si="227"/>
        <v>0</v>
      </c>
      <c r="I1029" s="197"/>
      <c r="J1029" s="89"/>
      <c r="K1029" s="90"/>
      <c r="L1029" s="90"/>
      <c r="M1029" s="89"/>
      <c r="N1029" s="89"/>
      <c r="O1029" s="89"/>
      <c r="P1029" s="89"/>
      <c r="Q1029" s="89"/>
      <c r="R1029" s="122"/>
      <c r="S1029" s="122"/>
      <c r="T1029" s="122"/>
      <c r="U1029" s="123"/>
      <c r="V1029" s="123"/>
      <c r="W1029" s="123"/>
      <c r="X1029" s="122"/>
      <c r="Y1029" s="122"/>
      <c r="Z1029" s="122"/>
      <c r="AA1029" s="122"/>
      <c r="AB1029" s="122"/>
      <c r="AC1029" s="122"/>
      <c r="AD1029" s="197">
        <f t="shared" si="220"/>
        <v>0</v>
      </c>
      <c r="AE1029" s="196" t="str">
        <f t="shared" si="232"/>
        <v/>
      </c>
      <c r="AF1029" s="196" t="str">
        <f t="shared" si="221"/>
        <v/>
      </c>
      <c r="AG1029" s="196" t="str">
        <f t="shared" si="222"/>
        <v/>
      </c>
      <c r="AH1029" s="196" t="str">
        <f t="shared" si="223"/>
        <v/>
      </c>
      <c r="AI1029" s="196" t="str">
        <f t="shared" si="224"/>
        <v/>
      </c>
      <c r="AJ1029" s="196" t="str">
        <f t="shared" si="225"/>
        <v/>
      </c>
      <c r="AK1029" s="196" t="str">
        <f t="shared" si="228"/>
        <v/>
      </c>
      <c r="AL1029" s="196" t="str">
        <f t="shared" si="229"/>
        <v/>
      </c>
      <c r="AM1029" s="176"/>
      <c r="AN1029" s="176">
        <f t="shared" si="230"/>
        <v>0</v>
      </c>
      <c r="AO1029" s="176"/>
      <c r="AP1029" s="176"/>
      <c r="AQ1029" s="176"/>
      <c r="AR1029" s="176"/>
      <c r="AS1029" s="176"/>
      <c r="AT1029" s="176"/>
      <c r="AU1029" s="176"/>
      <c r="AV1029" s="176"/>
      <c r="AW1029" s="176"/>
      <c r="AX1029" s="176"/>
      <c r="AY1029" s="176"/>
      <c r="AZ1029" s="176"/>
      <c r="BA1029" s="176"/>
      <c r="BB1029" s="176"/>
      <c r="BC1029" s="176"/>
      <c r="BD1029" s="176"/>
      <c r="BE1029" s="176"/>
      <c r="BF1029" s="176"/>
      <c r="BG1029" s="176"/>
      <c r="BH1029" s="176"/>
      <c r="BI1029" s="176"/>
      <c r="BJ1029" s="176"/>
      <c r="BK1029" s="176"/>
      <c r="BL1029" s="176"/>
      <c r="BM1029" s="176"/>
      <c r="BN1029" s="176"/>
      <c r="BO1029" s="176"/>
      <c r="BP1029" s="176"/>
      <c r="BQ1029" s="176"/>
      <c r="BR1029" s="176"/>
      <c r="BS1029" s="176"/>
      <c r="BT1029" s="176"/>
      <c r="BU1029" s="176"/>
      <c r="BV1029" s="176"/>
      <c r="BW1029" s="176"/>
      <c r="BX1029" s="176"/>
      <c r="BY1029" s="176"/>
      <c r="BZ1029" s="176"/>
      <c r="CA1029" s="176"/>
      <c r="CB1029" s="176"/>
      <c r="CC1029" s="176"/>
      <c r="CD1029" s="176"/>
      <c r="CE1029" s="176"/>
      <c r="CF1029" s="176"/>
      <c r="CG1029" s="176"/>
      <c r="CH1029" s="176"/>
      <c r="CI1029" s="176"/>
      <c r="CJ1029" s="176"/>
      <c r="CK1029" s="176"/>
      <c r="CL1029" s="176"/>
      <c r="CM1029" s="176"/>
      <c r="CN1029" s="176"/>
      <c r="CO1029" s="176"/>
      <c r="CP1029" s="176"/>
      <c r="CQ1029" s="176"/>
      <c r="CR1029" s="176"/>
      <c r="CS1029" s="176"/>
      <c r="CT1029" s="176"/>
      <c r="CU1029" s="176"/>
      <c r="CV1029" s="176"/>
      <c r="CW1029" s="176"/>
    </row>
    <row r="1030" spans="1:101" s="179" customFormat="1" ht="20.100000000000001" customHeight="1">
      <c r="A1030" s="657">
        <f t="shared" si="231"/>
        <v>987</v>
      </c>
      <c r="B1030" s="196" t="str">
        <f t="shared" si="226"/>
        <v>Swansea Bay UHB</v>
      </c>
      <c r="C1030" s="89"/>
      <c r="D1030" s="89"/>
      <c r="E1030" s="89"/>
      <c r="F1030" s="89"/>
      <c r="G1030" s="89"/>
      <c r="H1030" s="197">
        <f t="shared" si="227"/>
        <v>0</v>
      </c>
      <c r="I1030" s="197"/>
      <c r="J1030" s="89"/>
      <c r="K1030" s="90"/>
      <c r="L1030" s="90"/>
      <c r="M1030" s="89"/>
      <c r="N1030" s="89"/>
      <c r="O1030" s="89"/>
      <c r="P1030" s="89"/>
      <c r="Q1030" s="89"/>
      <c r="R1030" s="122"/>
      <c r="S1030" s="122"/>
      <c r="T1030" s="122"/>
      <c r="U1030" s="123"/>
      <c r="V1030" s="123"/>
      <c r="W1030" s="123"/>
      <c r="X1030" s="122"/>
      <c r="Y1030" s="122"/>
      <c r="Z1030" s="122"/>
      <c r="AA1030" s="122"/>
      <c r="AB1030" s="122"/>
      <c r="AC1030" s="122"/>
      <c r="AD1030" s="197">
        <f t="shared" si="220"/>
        <v>0</v>
      </c>
      <c r="AE1030" s="196" t="str">
        <f t="shared" si="232"/>
        <v/>
      </c>
      <c r="AF1030" s="196" t="str">
        <f t="shared" si="221"/>
        <v/>
      </c>
      <c r="AG1030" s="196" t="str">
        <f t="shared" si="222"/>
        <v/>
      </c>
      <c r="AH1030" s="196" t="str">
        <f t="shared" si="223"/>
        <v/>
      </c>
      <c r="AI1030" s="196" t="str">
        <f t="shared" si="224"/>
        <v/>
      </c>
      <c r="AJ1030" s="196" t="str">
        <f t="shared" si="225"/>
        <v/>
      </c>
      <c r="AK1030" s="196" t="str">
        <f t="shared" si="228"/>
        <v/>
      </c>
      <c r="AL1030" s="196" t="str">
        <f t="shared" si="229"/>
        <v/>
      </c>
      <c r="AM1030" s="176"/>
      <c r="AN1030" s="176">
        <f t="shared" si="230"/>
        <v>0</v>
      </c>
      <c r="AO1030" s="176"/>
      <c r="AP1030" s="176"/>
      <c r="AQ1030" s="176"/>
      <c r="AR1030" s="176"/>
      <c r="AS1030" s="176"/>
      <c r="AT1030" s="176"/>
      <c r="AU1030" s="176"/>
      <c r="AV1030" s="176"/>
      <c r="AW1030" s="176"/>
      <c r="AX1030" s="176"/>
      <c r="AY1030" s="176"/>
      <c r="AZ1030" s="176"/>
      <c r="BA1030" s="176"/>
      <c r="BB1030" s="176"/>
      <c r="BC1030" s="176"/>
      <c r="BD1030" s="176"/>
      <c r="BE1030" s="176"/>
      <c r="BF1030" s="176"/>
      <c r="BG1030" s="176"/>
      <c r="BH1030" s="176"/>
      <c r="BI1030" s="176"/>
      <c r="BJ1030" s="176"/>
      <c r="BK1030" s="176"/>
      <c r="BL1030" s="176"/>
      <c r="BM1030" s="176"/>
      <c r="BN1030" s="176"/>
      <c r="BO1030" s="176"/>
      <c r="BP1030" s="176"/>
      <c r="BQ1030" s="176"/>
      <c r="BR1030" s="176"/>
      <c r="BS1030" s="176"/>
      <c r="BT1030" s="176"/>
      <c r="BU1030" s="176"/>
      <c r="BV1030" s="176"/>
      <c r="BW1030" s="176"/>
      <c r="BX1030" s="176"/>
      <c r="BY1030" s="176"/>
      <c r="BZ1030" s="176"/>
      <c r="CA1030" s="176"/>
      <c r="CB1030" s="176"/>
      <c r="CC1030" s="176"/>
      <c r="CD1030" s="176"/>
      <c r="CE1030" s="176"/>
      <c r="CF1030" s="176"/>
      <c r="CG1030" s="176"/>
      <c r="CH1030" s="176"/>
      <c r="CI1030" s="176"/>
      <c r="CJ1030" s="176"/>
      <c r="CK1030" s="176"/>
      <c r="CL1030" s="176"/>
      <c r="CM1030" s="176"/>
      <c r="CN1030" s="176"/>
      <c r="CO1030" s="176"/>
      <c r="CP1030" s="176"/>
      <c r="CQ1030" s="176"/>
      <c r="CR1030" s="176"/>
      <c r="CS1030" s="176"/>
      <c r="CT1030" s="176"/>
      <c r="CU1030" s="176"/>
      <c r="CV1030" s="176"/>
      <c r="CW1030" s="176"/>
    </row>
    <row r="1031" spans="1:101" s="179" customFormat="1" ht="20.100000000000001" customHeight="1">
      <c r="A1031" s="657">
        <f t="shared" si="231"/>
        <v>988</v>
      </c>
      <c r="B1031" s="196" t="str">
        <f t="shared" si="226"/>
        <v>Swansea Bay UHB</v>
      </c>
      <c r="C1031" s="89"/>
      <c r="D1031" s="89"/>
      <c r="E1031" s="89"/>
      <c r="F1031" s="89"/>
      <c r="G1031" s="89"/>
      <c r="H1031" s="197">
        <f t="shared" si="227"/>
        <v>0</v>
      </c>
      <c r="I1031" s="197"/>
      <c r="J1031" s="89"/>
      <c r="K1031" s="90"/>
      <c r="L1031" s="90"/>
      <c r="M1031" s="89"/>
      <c r="N1031" s="89"/>
      <c r="O1031" s="89"/>
      <c r="P1031" s="89"/>
      <c r="Q1031" s="89"/>
      <c r="R1031" s="122"/>
      <c r="S1031" s="122"/>
      <c r="T1031" s="122"/>
      <c r="U1031" s="123"/>
      <c r="V1031" s="123"/>
      <c r="W1031" s="123"/>
      <c r="X1031" s="122"/>
      <c r="Y1031" s="122"/>
      <c r="Z1031" s="122"/>
      <c r="AA1031" s="122"/>
      <c r="AB1031" s="122"/>
      <c r="AC1031" s="122"/>
      <c r="AD1031" s="197">
        <f t="shared" si="220"/>
        <v>0</v>
      </c>
      <c r="AE1031" s="196" t="str">
        <f t="shared" si="232"/>
        <v/>
      </c>
      <c r="AF1031" s="196" t="str">
        <f t="shared" si="221"/>
        <v/>
      </c>
      <c r="AG1031" s="196" t="str">
        <f t="shared" si="222"/>
        <v/>
      </c>
      <c r="AH1031" s="196" t="str">
        <f t="shared" si="223"/>
        <v/>
      </c>
      <c r="AI1031" s="196" t="str">
        <f t="shared" si="224"/>
        <v/>
      </c>
      <c r="AJ1031" s="196" t="str">
        <f t="shared" si="225"/>
        <v/>
      </c>
      <c r="AK1031" s="196" t="str">
        <f t="shared" si="228"/>
        <v/>
      </c>
      <c r="AL1031" s="196" t="str">
        <f t="shared" si="229"/>
        <v/>
      </c>
      <c r="AM1031" s="176"/>
      <c r="AN1031" s="176">
        <f t="shared" si="230"/>
        <v>0</v>
      </c>
      <c r="AO1031" s="176"/>
      <c r="AP1031" s="176"/>
      <c r="AQ1031" s="176"/>
      <c r="AR1031" s="176"/>
      <c r="AS1031" s="176"/>
      <c r="AT1031" s="176"/>
      <c r="AU1031" s="176"/>
      <c r="AV1031" s="176"/>
      <c r="AW1031" s="176"/>
      <c r="AX1031" s="176"/>
      <c r="AY1031" s="176"/>
      <c r="AZ1031" s="176"/>
      <c r="BA1031" s="176"/>
      <c r="BB1031" s="176"/>
      <c r="BC1031" s="176"/>
      <c r="BD1031" s="176"/>
      <c r="BE1031" s="176"/>
      <c r="BF1031" s="176"/>
      <c r="BG1031" s="176"/>
      <c r="BH1031" s="176"/>
      <c r="BI1031" s="176"/>
      <c r="BJ1031" s="176"/>
      <c r="BK1031" s="176"/>
      <c r="BL1031" s="176"/>
      <c r="BM1031" s="176"/>
      <c r="BN1031" s="176"/>
      <c r="BO1031" s="176"/>
      <c r="BP1031" s="176"/>
      <c r="BQ1031" s="176"/>
      <c r="BR1031" s="176"/>
      <c r="BS1031" s="176"/>
      <c r="BT1031" s="176"/>
      <c r="BU1031" s="176"/>
      <c r="BV1031" s="176"/>
      <c r="BW1031" s="176"/>
      <c r="BX1031" s="176"/>
      <c r="BY1031" s="176"/>
      <c r="BZ1031" s="176"/>
      <c r="CA1031" s="176"/>
      <c r="CB1031" s="176"/>
      <c r="CC1031" s="176"/>
      <c r="CD1031" s="176"/>
      <c r="CE1031" s="176"/>
      <c r="CF1031" s="176"/>
      <c r="CG1031" s="176"/>
      <c r="CH1031" s="176"/>
      <c r="CI1031" s="176"/>
      <c r="CJ1031" s="176"/>
      <c r="CK1031" s="176"/>
      <c r="CL1031" s="176"/>
      <c r="CM1031" s="176"/>
      <c r="CN1031" s="176"/>
      <c r="CO1031" s="176"/>
      <c r="CP1031" s="176"/>
      <c r="CQ1031" s="176"/>
      <c r="CR1031" s="176"/>
      <c r="CS1031" s="176"/>
      <c r="CT1031" s="176"/>
      <c r="CU1031" s="176"/>
      <c r="CV1031" s="176"/>
      <c r="CW1031" s="176"/>
    </row>
    <row r="1032" spans="1:101" s="179" customFormat="1" ht="20.100000000000001" customHeight="1">
      <c r="A1032" s="657">
        <f t="shared" si="231"/>
        <v>989</v>
      </c>
      <c r="B1032" s="196" t="str">
        <f t="shared" si="226"/>
        <v>Swansea Bay UHB</v>
      </c>
      <c r="C1032" s="89"/>
      <c r="D1032" s="89"/>
      <c r="E1032" s="89"/>
      <c r="F1032" s="89"/>
      <c r="G1032" s="89"/>
      <c r="H1032" s="197">
        <f t="shared" si="227"/>
        <v>0</v>
      </c>
      <c r="I1032" s="197"/>
      <c r="J1032" s="89"/>
      <c r="K1032" s="90"/>
      <c r="L1032" s="90"/>
      <c r="M1032" s="89"/>
      <c r="N1032" s="89"/>
      <c r="O1032" s="89"/>
      <c r="P1032" s="89"/>
      <c r="Q1032" s="89"/>
      <c r="R1032" s="122"/>
      <c r="S1032" s="122"/>
      <c r="T1032" s="122"/>
      <c r="U1032" s="123"/>
      <c r="V1032" s="123"/>
      <c r="W1032" s="123"/>
      <c r="X1032" s="122"/>
      <c r="Y1032" s="122"/>
      <c r="Z1032" s="122"/>
      <c r="AA1032" s="122"/>
      <c r="AB1032" s="122"/>
      <c r="AC1032" s="122"/>
      <c r="AD1032" s="197">
        <f t="shared" si="220"/>
        <v>0</v>
      </c>
      <c r="AE1032" s="196" t="str">
        <f t="shared" si="232"/>
        <v/>
      </c>
      <c r="AF1032" s="196" t="str">
        <f t="shared" si="221"/>
        <v/>
      </c>
      <c r="AG1032" s="196" t="str">
        <f t="shared" si="222"/>
        <v/>
      </c>
      <c r="AH1032" s="196" t="str">
        <f t="shared" si="223"/>
        <v/>
      </c>
      <c r="AI1032" s="196" t="str">
        <f t="shared" si="224"/>
        <v/>
      </c>
      <c r="AJ1032" s="196" t="str">
        <f t="shared" si="225"/>
        <v/>
      </c>
      <c r="AK1032" s="196" t="str">
        <f t="shared" si="228"/>
        <v/>
      </c>
      <c r="AL1032" s="196" t="str">
        <f t="shared" si="229"/>
        <v/>
      </c>
      <c r="AM1032" s="176"/>
      <c r="AN1032" s="176">
        <f t="shared" si="230"/>
        <v>0</v>
      </c>
      <c r="AO1032" s="176"/>
      <c r="AP1032" s="176"/>
      <c r="AQ1032" s="176"/>
      <c r="AR1032" s="176"/>
      <c r="AS1032" s="176"/>
      <c r="AT1032" s="176"/>
      <c r="AU1032" s="176"/>
      <c r="AV1032" s="176"/>
      <c r="AW1032" s="176"/>
      <c r="AX1032" s="176"/>
      <c r="AY1032" s="176"/>
      <c r="AZ1032" s="176"/>
      <c r="BA1032" s="176"/>
      <c r="BB1032" s="176"/>
      <c r="BC1032" s="176"/>
      <c r="BD1032" s="176"/>
      <c r="BE1032" s="176"/>
      <c r="BF1032" s="176"/>
      <c r="BG1032" s="176"/>
      <c r="BH1032" s="176"/>
      <c r="BI1032" s="176"/>
      <c r="BJ1032" s="176"/>
      <c r="BK1032" s="176"/>
      <c r="BL1032" s="176"/>
      <c r="BM1032" s="176"/>
      <c r="BN1032" s="176"/>
      <c r="BO1032" s="176"/>
      <c r="BP1032" s="176"/>
      <c r="BQ1032" s="176"/>
      <c r="BR1032" s="176"/>
      <c r="BS1032" s="176"/>
      <c r="BT1032" s="176"/>
      <c r="BU1032" s="176"/>
      <c r="BV1032" s="176"/>
      <c r="BW1032" s="176"/>
      <c r="BX1032" s="176"/>
      <c r="BY1032" s="176"/>
      <c r="BZ1032" s="176"/>
      <c r="CA1032" s="176"/>
      <c r="CB1032" s="176"/>
      <c r="CC1032" s="176"/>
      <c r="CD1032" s="176"/>
      <c r="CE1032" s="176"/>
      <c r="CF1032" s="176"/>
      <c r="CG1032" s="176"/>
      <c r="CH1032" s="176"/>
      <c r="CI1032" s="176"/>
      <c r="CJ1032" s="176"/>
      <c r="CK1032" s="176"/>
      <c r="CL1032" s="176"/>
      <c r="CM1032" s="176"/>
      <c r="CN1032" s="176"/>
      <c r="CO1032" s="176"/>
      <c r="CP1032" s="176"/>
      <c r="CQ1032" s="176"/>
      <c r="CR1032" s="176"/>
      <c r="CS1032" s="176"/>
      <c r="CT1032" s="176"/>
      <c r="CU1032" s="176"/>
      <c r="CV1032" s="176"/>
      <c r="CW1032" s="176"/>
    </row>
    <row r="1033" spans="1:101" s="179" customFormat="1" ht="20.100000000000001" customHeight="1">
      <c r="A1033" s="657">
        <f t="shared" si="231"/>
        <v>990</v>
      </c>
      <c r="B1033" s="196" t="str">
        <f t="shared" si="226"/>
        <v>Swansea Bay UHB</v>
      </c>
      <c r="C1033" s="89"/>
      <c r="D1033" s="89"/>
      <c r="E1033" s="89"/>
      <c r="F1033" s="89"/>
      <c r="G1033" s="89"/>
      <c r="H1033" s="197">
        <f t="shared" si="227"/>
        <v>0</v>
      </c>
      <c r="I1033" s="197"/>
      <c r="J1033" s="89"/>
      <c r="K1033" s="90"/>
      <c r="L1033" s="90"/>
      <c r="M1033" s="89"/>
      <c r="N1033" s="89"/>
      <c r="O1033" s="89"/>
      <c r="P1033" s="89"/>
      <c r="Q1033" s="89"/>
      <c r="R1033" s="122"/>
      <c r="S1033" s="122"/>
      <c r="T1033" s="122"/>
      <c r="U1033" s="123"/>
      <c r="V1033" s="123"/>
      <c r="W1033" s="123"/>
      <c r="X1033" s="122"/>
      <c r="Y1033" s="122"/>
      <c r="Z1033" s="122"/>
      <c r="AA1033" s="122"/>
      <c r="AB1033" s="122"/>
      <c r="AC1033" s="122"/>
      <c r="AD1033" s="197">
        <f t="shared" si="220"/>
        <v>0</v>
      </c>
      <c r="AE1033" s="196" t="str">
        <f t="shared" si="232"/>
        <v/>
      </c>
      <c r="AF1033" s="196" t="str">
        <f t="shared" si="221"/>
        <v/>
      </c>
      <c r="AG1033" s="196" t="str">
        <f t="shared" si="222"/>
        <v/>
      </c>
      <c r="AH1033" s="196" t="str">
        <f t="shared" si="223"/>
        <v/>
      </c>
      <c r="AI1033" s="196" t="str">
        <f t="shared" si="224"/>
        <v/>
      </c>
      <c r="AJ1033" s="196" t="str">
        <f t="shared" si="225"/>
        <v/>
      </c>
      <c r="AK1033" s="196" t="str">
        <f t="shared" si="228"/>
        <v/>
      </c>
      <c r="AL1033" s="196" t="str">
        <f t="shared" si="229"/>
        <v/>
      </c>
      <c r="AM1033" s="176"/>
      <c r="AN1033" s="176">
        <f t="shared" si="230"/>
        <v>0</v>
      </c>
      <c r="AO1033" s="176"/>
      <c r="AP1033" s="176"/>
      <c r="AQ1033" s="176"/>
      <c r="AR1033" s="176"/>
      <c r="AS1033" s="176"/>
      <c r="AT1033" s="176"/>
      <c r="AU1033" s="176"/>
      <c r="AV1033" s="176"/>
      <c r="AW1033" s="176"/>
      <c r="AX1033" s="176"/>
      <c r="AY1033" s="176"/>
      <c r="AZ1033" s="176"/>
      <c r="BA1033" s="176"/>
      <c r="BB1033" s="176"/>
      <c r="BC1033" s="176"/>
      <c r="BD1033" s="176"/>
      <c r="BE1033" s="176"/>
      <c r="BF1033" s="176"/>
      <c r="BG1033" s="176"/>
      <c r="BH1033" s="176"/>
      <c r="BI1033" s="176"/>
      <c r="BJ1033" s="176"/>
      <c r="BK1033" s="176"/>
      <c r="BL1033" s="176"/>
      <c r="BM1033" s="176"/>
      <c r="BN1033" s="176"/>
      <c r="BO1033" s="176"/>
      <c r="BP1033" s="176"/>
      <c r="BQ1033" s="176"/>
      <c r="BR1033" s="176"/>
      <c r="BS1033" s="176"/>
      <c r="BT1033" s="176"/>
      <c r="BU1033" s="176"/>
      <c r="BV1033" s="176"/>
      <c r="BW1033" s="176"/>
      <c r="BX1033" s="176"/>
      <c r="BY1033" s="176"/>
      <c r="BZ1033" s="176"/>
      <c r="CA1033" s="176"/>
      <c r="CB1033" s="176"/>
      <c r="CC1033" s="176"/>
      <c r="CD1033" s="176"/>
      <c r="CE1033" s="176"/>
      <c r="CF1033" s="176"/>
      <c r="CG1033" s="176"/>
      <c r="CH1033" s="176"/>
      <c r="CI1033" s="176"/>
      <c r="CJ1033" s="176"/>
      <c r="CK1033" s="176"/>
      <c r="CL1033" s="176"/>
      <c r="CM1033" s="176"/>
      <c r="CN1033" s="176"/>
      <c r="CO1033" s="176"/>
      <c r="CP1033" s="176"/>
      <c r="CQ1033" s="176"/>
      <c r="CR1033" s="176"/>
      <c r="CS1033" s="176"/>
      <c r="CT1033" s="176"/>
      <c r="CU1033" s="176"/>
      <c r="CV1033" s="176"/>
      <c r="CW1033" s="176"/>
    </row>
    <row r="1034" spans="1:101" s="179" customFormat="1" ht="20.100000000000001" customHeight="1">
      <c r="A1034" s="657">
        <f t="shared" si="231"/>
        <v>991</v>
      </c>
      <c r="B1034" s="196" t="str">
        <f t="shared" si="226"/>
        <v>Swansea Bay UHB</v>
      </c>
      <c r="C1034" s="89"/>
      <c r="D1034" s="89"/>
      <c r="E1034" s="89"/>
      <c r="F1034" s="89"/>
      <c r="G1034" s="89"/>
      <c r="H1034" s="197">
        <f t="shared" si="227"/>
        <v>0</v>
      </c>
      <c r="I1034" s="197"/>
      <c r="J1034" s="89"/>
      <c r="K1034" s="90"/>
      <c r="L1034" s="90"/>
      <c r="M1034" s="89"/>
      <c r="N1034" s="89"/>
      <c r="O1034" s="89"/>
      <c r="P1034" s="89"/>
      <c r="Q1034" s="89"/>
      <c r="R1034" s="122"/>
      <c r="S1034" s="122"/>
      <c r="T1034" s="122"/>
      <c r="U1034" s="123"/>
      <c r="V1034" s="123"/>
      <c r="W1034" s="123"/>
      <c r="X1034" s="122"/>
      <c r="Y1034" s="122"/>
      <c r="Z1034" s="122"/>
      <c r="AA1034" s="122"/>
      <c r="AB1034" s="122"/>
      <c r="AC1034" s="122"/>
      <c r="AD1034" s="197">
        <f t="shared" si="220"/>
        <v>0</v>
      </c>
      <c r="AE1034" s="196" t="str">
        <f t="shared" si="232"/>
        <v/>
      </c>
      <c r="AF1034" s="196" t="str">
        <f t="shared" si="221"/>
        <v/>
      </c>
      <c r="AG1034" s="196" t="str">
        <f t="shared" si="222"/>
        <v/>
      </c>
      <c r="AH1034" s="196" t="str">
        <f t="shared" si="223"/>
        <v/>
      </c>
      <c r="AI1034" s="196" t="str">
        <f t="shared" si="224"/>
        <v/>
      </c>
      <c r="AJ1034" s="196" t="str">
        <f t="shared" si="225"/>
        <v/>
      </c>
      <c r="AK1034" s="196" t="str">
        <f t="shared" si="228"/>
        <v/>
      </c>
      <c r="AL1034" s="196" t="str">
        <f t="shared" si="229"/>
        <v/>
      </c>
      <c r="AM1034" s="176"/>
      <c r="AN1034" s="176">
        <f t="shared" si="230"/>
        <v>0</v>
      </c>
      <c r="AO1034" s="176"/>
      <c r="AP1034" s="176"/>
      <c r="AQ1034" s="176"/>
      <c r="AR1034" s="176"/>
      <c r="AS1034" s="176"/>
      <c r="AT1034" s="176"/>
      <c r="AU1034" s="176"/>
      <c r="AV1034" s="176"/>
      <c r="AW1034" s="176"/>
      <c r="AX1034" s="176"/>
      <c r="AY1034" s="176"/>
      <c r="AZ1034" s="176"/>
      <c r="BA1034" s="176"/>
      <c r="BB1034" s="176"/>
      <c r="BC1034" s="176"/>
      <c r="BD1034" s="176"/>
      <c r="BE1034" s="176"/>
      <c r="BF1034" s="176"/>
      <c r="BG1034" s="176"/>
      <c r="BH1034" s="176"/>
      <c r="BI1034" s="176"/>
      <c r="BJ1034" s="176"/>
      <c r="BK1034" s="176"/>
      <c r="BL1034" s="176"/>
      <c r="BM1034" s="176"/>
      <c r="BN1034" s="176"/>
      <c r="BO1034" s="176"/>
      <c r="BP1034" s="176"/>
      <c r="BQ1034" s="176"/>
      <c r="BR1034" s="176"/>
      <c r="BS1034" s="176"/>
      <c r="BT1034" s="176"/>
      <c r="BU1034" s="176"/>
      <c r="BV1034" s="176"/>
      <c r="BW1034" s="176"/>
      <c r="BX1034" s="176"/>
      <c r="BY1034" s="176"/>
      <c r="BZ1034" s="176"/>
      <c r="CA1034" s="176"/>
      <c r="CB1034" s="176"/>
      <c r="CC1034" s="176"/>
      <c r="CD1034" s="176"/>
      <c r="CE1034" s="176"/>
      <c r="CF1034" s="176"/>
      <c r="CG1034" s="176"/>
      <c r="CH1034" s="176"/>
      <c r="CI1034" s="176"/>
      <c r="CJ1034" s="176"/>
      <c r="CK1034" s="176"/>
      <c r="CL1034" s="176"/>
      <c r="CM1034" s="176"/>
      <c r="CN1034" s="176"/>
      <c r="CO1034" s="176"/>
      <c r="CP1034" s="176"/>
      <c r="CQ1034" s="176"/>
      <c r="CR1034" s="176"/>
      <c r="CS1034" s="176"/>
      <c r="CT1034" s="176"/>
      <c r="CU1034" s="176"/>
      <c r="CV1034" s="176"/>
      <c r="CW1034" s="176"/>
    </row>
    <row r="1035" spans="1:101" s="179" customFormat="1" ht="20.100000000000001" customHeight="1">
      <c r="A1035" s="657">
        <f t="shared" si="231"/>
        <v>992</v>
      </c>
      <c r="B1035" s="196" t="str">
        <f t="shared" si="226"/>
        <v>Swansea Bay UHB</v>
      </c>
      <c r="C1035" s="89"/>
      <c r="D1035" s="89"/>
      <c r="E1035" s="89"/>
      <c r="F1035" s="89"/>
      <c r="G1035" s="89"/>
      <c r="H1035" s="197">
        <f t="shared" si="227"/>
        <v>0</v>
      </c>
      <c r="I1035" s="197"/>
      <c r="J1035" s="89"/>
      <c r="K1035" s="90"/>
      <c r="L1035" s="90"/>
      <c r="M1035" s="89"/>
      <c r="N1035" s="89"/>
      <c r="O1035" s="89"/>
      <c r="P1035" s="89"/>
      <c r="Q1035" s="89"/>
      <c r="R1035" s="122"/>
      <c r="S1035" s="122"/>
      <c r="T1035" s="122"/>
      <c r="U1035" s="123"/>
      <c r="V1035" s="123"/>
      <c r="W1035" s="123"/>
      <c r="X1035" s="122"/>
      <c r="Y1035" s="122"/>
      <c r="Z1035" s="122"/>
      <c r="AA1035" s="122"/>
      <c r="AB1035" s="122"/>
      <c r="AC1035" s="122"/>
      <c r="AD1035" s="197">
        <f t="shared" si="220"/>
        <v>0</v>
      </c>
      <c r="AE1035" s="196" t="str">
        <f t="shared" si="232"/>
        <v/>
      </c>
      <c r="AF1035" s="196" t="str">
        <f t="shared" si="221"/>
        <v/>
      </c>
      <c r="AG1035" s="196" t="str">
        <f t="shared" si="222"/>
        <v/>
      </c>
      <c r="AH1035" s="196" t="str">
        <f t="shared" si="223"/>
        <v/>
      </c>
      <c r="AI1035" s="196" t="str">
        <f t="shared" si="224"/>
        <v/>
      </c>
      <c r="AJ1035" s="196" t="str">
        <f t="shared" si="225"/>
        <v/>
      </c>
      <c r="AK1035" s="196" t="str">
        <f t="shared" si="228"/>
        <v/>
      </c>
      <c r="AL1035" s="196" t="str">
        <f t="shared" si="229"/>
        <v/>
      </c>
      <c r="AM1035" s="176"/>
      <c r="AN1035" s="176">
        <f t="shared" si="230"/>
        <v>0</v>
      </c>
      <c r="AO1035" s="176"/>
      <c r="AP1035" s="176"/>
      <c r="AQ1035" s="176"/>
      <c r="AR1035" s="176"/>
      <c r="AS1035" s="176"/>
      <c r="AT1035" s="176"/>
      <c r="AU1035" s="176"/>
      <c r="AV1035" s="176"/>
      <c r="AW1035" s="176"/>
      <c r="AX1035" s="176"/>
      <c r="AY1035" s="176"/>
      <c r="AZ1035" s="176"/>
      <c r="BA1035" s="176"/>
      <c r="BB1035" s="176"/>
      <c r="BC1035" s="176"/>
      <c r="BD1035" s="176"/>
      <c r="BE1035" s="176"/>
      <c r="BF1035" s="176"/>
      <c r="BG1035" s="176"/>
      <c r="BH1035" s="176"/>
      <c r="BI1035" s="176"/>
      <c r="BJ1035" s="176"/>
      <c r="BK1035" s="176"/>
      <c r="BL1035" s="176"/>
      <c r="BM1035" s="176"/>
      <c r="BN1035" s="176"/>
      <c r="BO1035" s="176"/>
      <c r="BP1035" s="176"/>
      <c r="BQ1035" s="176"/>
      <c r="BR1035" s="176"/>
      <c r="BS1035" s="176"/>
      <c r="BT1035" s="176"/>
      <c r="BU1035" s="176"/>
      <c r="BV1035" s="176"/>
      <c r="BW1035" s="176"/>
      <c r="BX1035" s="176"/>
      <c r="BY1035" s="176"/>
      <c r="BZ1035" s="176"/>
      <c r="CA1035" s="176"/>
      <c r="CB1035" s="176"/>
      <c r="CC1035" s="176"/>
      <c r="CD1035" s="176"/>
      <c r="CE1035" s="176"/>
      <c r="CF1035" s="176"/>
      <c r="CG1035" s="176"/>
      <c r="CH1035" s="176"/>
      <c r="CI1035" s="176"/>
      <c r="CJ1035" s="176"/>
      <c r="CK1035" s="176"/>
      <c r="CL1035" s="176"/>
      <c r="CM1035" s="176"/>
      <c r="CN1035" s="176"/>
      <c r="CO1035" s="176"/>
      <c r="CP1035" s="176"/>
      <c r="CQ1035" s="176"/>
      <c r="CR1035" s="176"/>
      <c r="CS1035" s="176"/>
      <c r="CT1035" s="176"/>
      <c r="CU1035" s="176"/>
      <c r="CV1035" s="176"/>
      <c r="CW1035" s="176"/>
    </row>
    <row r="1036" spans="1:101" s="179" customFormat="1" ht="20.100000000000001" customHeight="1">
      <c r="A1036" s="657">
        <f t="shared" si="231"/>
        <v>993</v>
      </c>
      <c r="B1036" s="196" t="str">
        <f t="shared" si="226"/>
        <v>Swansea Bay UHB</v>
      </c>
      <c r="C1036" s="89"/>
      <c r="D1036" s="89"/>
      <c r="E1036" s="89"/>
      <c r="F1036" s="89"/>
      <c r="G1036" s="89"/>
      <c r="H1036" s="197">
        <f t="shared" si="227"/>
        <v>0</v>
      </c>
      <c r="I1036" s="197"/>
      <c r="J1036" s="89"/>
      <c r="K1036" s="90"/>
      <c r="L1036" s="90"/>
      <c r="M1036" s="89"/>
      <c r="N1036" s="89"/>
      <c r="O1036" s="89"/>
      <c r="P1036" s="89"/>
      <c r="Q1036" s="89"/>
      <c r="R1036" s="122"/>
      <c r="S1036" s="122"/>
      <c r="T1036" s="122"/>
      <c r="U1036" s="123"/>
      <c r="V1036" s="123"/>
      <c r="W1036" s="123"/>
      <c r="X1036" s="122"/>
      <c r="Y1036" s="122"/>
      <c r="Z1036" s="122"/>
      <c r="AA1036" s="122"/>
      <c r="AB1036" s="122"/>
      <c r="AC1036" s="122"/>
      <c r="AD1036" s="197">
        <f t="shared" si="220"/>
        <v>0</v>
      </c>
      <c r="AE1036" s="196" t="str">
        <f t="shared" si="232"/>
        <v/>
      </c>
      <c r="AF1036" s="196" t="str">
        <f t="shared" si="221"/>
        <v/>
      </c>
      <c r="AG1036" s="196" t="str">
        <f t="shared" si="222"/>
        <v/>
      </c>
      <c r="AH1036" s="196" t="str">
        <f t="shared" si="223"/>
        <v/>
      </c>
      <c r="AI1036" s="196" t="str">
        <f t="shared" si="224"/>
        <v/>
      </c>
      <c r="AJ1036" s="196" t="str">
        <f t="shared" si="225"/>
        <v/>
      </c>
      <c r="AK1036" s="196" t="str">
        <f t="shared" si="228"/>
        <v/>
      </c>
      <c r="AL1036" s="196" t="str">
        <f t="shared" si="229"/>
        <v/>
      </c>
      <c r="AM1036" s="176"/>
      <c r="AN1036" s="176">
        <f t="shared" si="230"/>
        <v>0</v>
      </c>
      <c r="AO1036" s="176"/>
      <c r="AP1036" s="176"/>
      <c r="AQ1036" s="176"/>
      <c r="AR1036" s="176"/>
      <c r="AS1036" s="176"/>
      <c r="AT1036" s="176"/>
      <c r="AU1036" s="176"/>
      <c r="AV1036" s="176"/>
      <c r="AW1036" s="176"/>
      <c r="AX1036" s="176"/>
      <c r="AY1036" s="176"/>
      <c r="AZ1036" s="176"/>
      <c r="BA1036" s="176"/>
      <c r="BB1036" s="176"/>
      <c r="BC1036" s="176"/>
      <c r="BD1036" s="176"/>
      <c r="BE1036" s="176"/>
      <c r="BF1036" s="176"/>
      <c r="BG1036" s="176"/>
      <c r="BH1036" s="176"/>
      <c r="BI1036" s="176"/>
      <c r="BJ1036" s="176"/>
      <c r="BK1036" s="176"/>
      <c r="BL1036" s="176"/>
      <c r="BM1036" s="176"/>
      <c r="BN1036" s="176"/>
      <c r="BO1036" s="176"/>
      <c r="BP1036" s="176"/>
      <c r="BQ1036" s="176"/>
      <c r="BR1036" s="176"/>
      <c r="BS1036" s="176"/>
      <c r="BT1036" s="176"/>
      <c r="BU1036" s="176"/>
      <c r="BV1036" s="176"/>
      <c r="BW1036" s="176"/>
      <c r="BX1036" s="176"/>
      <c r="BY1036" s="176"/>
      <c r="BZ1036" s="176"/>
      <c r="CA1036" s="176"/>
      <c r="CB1036" s="176"/>
      <c r="CC1036" s="176"/>
      <c r="CD1036" s="176"/>
      <c r="CE1036" s="176"/>
      <c r="CF1036" s="176"/>
      <c r="CG1036" s="176"/>
      <c r="CH1036" s="176"/>
      <c r="CI1036" s="176"/>
      <c r="CJ1036" s="176"/>
      <c r="CK1036" s="176"/>
      <c r="CL1036" s="176"/>
      <c r="CM1036" s="176"/>
      <c r="CN1036" s="176"/>
      <c r="CO1036" s="176"/>
      <c r="CP1036" s="176"/>
      <c r="CQ1036" s="176"/>
      <c r="CR1036" s="176"/>
      <c r="CS1036" s="176"/>
      <c r="CT1036" s="176"/>
      <c r="CU1036" s="176"/>
      <c r="CV1036" s="176"/>
      <c r="CW1036" s="176"/>
    </row>
    <row r="1037" spans="1:101" s="179" customFormat="1" ht="20.100000000000001" customHeight="1">
      <c r="A1037" s="657">
        <f t="shared" si="231"/>
        <v>994</v>
      </c>
      <c r="B1037" s="196" t="str">
        <f t="shared" si="226"/>
        <v>Swansea Bay UHB</v>
      </c>
      <c r="C1037" s="89"/>
      <c r="D1037" s="89"/>
      <c r="E1037" s="89"/>
      <c r="F1037" s="89"/>
      <c r="G1037" s="89"/>
      <c r="H1037" s="197">
        <f t="shared" si="227"/>
        <v>0</v>
      </c>
      <c r="I1037" s="197"/>
      <c r="J1037" s="89"/>
      <c r="K1037" s="90"/>
      <c r="L1037" s="90"/>
      <c r="M1037" s="89"/>
      <c r="N1037" s="89"/>
      <c r="O1037" s="89"/>
      <c r="P1037" s="89"/>
      <c r="Q1037" s="89"/>
      <c r="R1037" s="122"/>
      <c r="S1037" s="122"/>
      <c r="T1037" s="122"/>
      <c r="U1037" s="123"/>
      <c r="V1037" s="123"/>
      <c r="W1037" s="123"/>
      <c r="X1037" s="122"/>
      <c r="Y1037" s="122"/>
      <c r="Z1037" s="122"/>
      <c r="AA1037" s="122"/>
      <c r="AB1037" s="122"/>
      <c r="AC1037" s="122"/>
      <c r="AD1037" s="197">
        <f t="shared" si="220"/>
        <v>0</v>
      </c>
      <c r="AE1037" s="196" t="str">
        <f t="shared" si="232"/>
        <v/>
      </c>
      <c r="AF1037" s="196" t="str">
        <f t="shared" si="221"/>
        <v/>
      </c>
      <c r="AG1037" s="196" t="str">
        <f t="shared" si="222"/>
        <v/>
      </c>
      <c r="AH1037" s="196" t="str">
        <f t="shared" si="223"/>
        <v/>
      </c>
      <c r="AI1037" s="196" t="str">
        <f t="shared" si="224"/>
        <v/>
      </c>
      <c r="AJ1037" s="196" t="str">
        <f t="shared" si="225"/>
        <v/>
      </c>
      <c r="AK1037" s="196" t="str">
        <f t="shared" si="228"/>
        <v/>
      </c>
      <c r="AL1037" s="196" t="str">
        <f t="shared" si="229"/>
        <v/>
      </c>
      <c r="AM1037" s="176"/>
      <c r="AN1037" s="176">
        <f t="shared" si="230"/>
        <v>0</v>
      </c>
      <c r="AO1037" s="176"/>
      <c r="AP1037" s="176"/>
      <c r="AQ1037" s="176"/>
      <c r="AR1037" s="176"/>
      <c r="AS1037" s="176"/>
      <c r="AT1037" s="176"/>
      <c r="AU1037" s="176"/>
      <c r="AV1037" s="176"/>
      <c r="AW1037" s="176"/>
      <c r="AX1037" s="176"/>
      <c r="AY1037" s="176"/>
      <c r="AZ1037" s="176"/>
      <c r="BA1037" s="176"/>
      <c r="BB1037" s="176"/>
      <c r="BC1037" s="176"/>
      <c r="BD1037" s="176"/>
      <c r="BE1037" s="176"/>
      <c r="BF1037" s="176"/>
      <c r="BG1037" s="176"/>
      <c r="BH1037" s="176"/>
      <c r="BI1037" s="176"/>
      <c r="BJ1037" s="176"/>
      <c r="BK1037" s="176"/>
      <c r="BL1037" s="176"/>
      <c r="BM1037" s="176"/>
      <c r="BN1037" s="176"/>
      <c r="BO1037" s="176"/>
      <c r="BP1037" s="176"/>
      <c r="BQ1037" s="176"/>
      <c r="BR1037" s="176"/>
      <c r="BS1037" s="176"/>
      <c r="BT1037" s="176"/>
      <c r="BU1037" s="176"/>
      <c r="BV1037" s="176"/>
      <c r="BW1037" s="176"/>
      <c r="BX1037" s="176"/>
      <c r="BY1037" s="176"/>
      <c r="BZ1037" s="176"/>
      <c r="CA1037" s="176"/>
      <c r="CB1037" s="176"/>
      <c r="CC1037" s="176"/>
      <c r="CD1037" s="176"/>
      <c r="CE1037" s="176"/>
      <c r="CF1037" s="176"/>
      <c r="CG1037" s="176"/>
      <c r="CH1037" s="176"/>
      <c r="CI1037" s="176"/>
      <c r="CJ1037" s="176"/>
      <c r="CK1037" s="176"/>
      <c r="CL1037" s="176"/>
      <c r="CM1037" s="176"/>
      <c r="CN1037" s="176"/>
      <c r="CO1037" s="176"/>
      <c r="CP1037" s="176"/>
      <c r="CQ1037" s="176"/>
      <c r="CR1037" s="176"/>
      <c r="CS1037" s="176"/>
      <c r="CT1037" s="176"/>
      <c r="CU1037" s="176"/>
      <c r="CV1037" s="176"/>
      <c r="CW1037" s="176"/>
    </row>
    <row r="1038" spans="1:101" s="179" customFormat="1" ht="20.100000000000001" customHeight="1">
      <c r="A1038" s="657">
        <f t="shared" si="231"/>
        <v>995</v>
      </c>
      <c r="B1038" s="196" t="str">
        <f t="shared" si="226"/>
        <v>Swansea Bay UHB</v>
      </c>
      <c r="C1038" s="89"/>
      <c r="D1038" s="89"/>
      <c r="E1038" s="89"/>
      <c r="F1038" s="89"/>
      <c r="G1038" s="89"/>
      <c r="H1038" s="197">
        <f t="shared" si="227"/>
        <v>0</v>
      </c>
      <c r="I1038" s="197"/>
      <c r="J1038" s="89"/>
      <c r="K1038" s="90"/>
      <c r="L1038" s="90"/>
      <c r="M1038" s="89"/>
      <c r="N1038" s="89"/>
      <c r="O1038" s="89"/>
      <c r="P1038" s="89"/>
      <c r="Q1038" s="89"/>
      <c r="R1038" s="122"/>
      <c r="S1038" s="122"/>
      <c r="T1038" s="122"/>
      <c r="U1038" s="123"/>
      <c r="V1038" s="123"/>
      <c r="W1038" s="123"/>
      <c r="X1038" s="122"/>
      <c r="Y1038" s="122"/>
      <c r="Z1038" s="122"/>
      <c r="AA1038" s="122"/>
      <c r="AB1038" s="122"/>
      <c r="AC1038" s="122"/>
      <c r="AD1038" s="197">
        <f t="shared" si="220"/>
        <v>0</v>
      </c>
      <c r="AE1038" s="196" t="str">
        <f t="shared" si="232"/>
        <v/>
      </c>
      <c r="AF1038" s="196" t="str">
        <f t="shared" si="221"/>
        <v/>
      </c>
      <c r="AG1038" s="196" t="str">
        <f t="shared" si="222"/>
        <v/>
      </c>
      <c r="AH1038" s="196" t="str">
        <f t="shared" si="223"/>
        <v/>
      </c>
      <c r="AI1038" s="196" t="str">
        <f t="shared" si="224"/>
        <v/>
      </c>
      <c r="AJ1038" s="196" t="str">
        <f t="shared" si="225"/>
        <v/>
      </c>
      <c r="AK1038" s="196" t="str">
        <f t="shared" si="228"/>
        <v/>
      </c>
      <c r="AL1038" s="196" t="str">
        <f t="shared" si="229"/>
        <v/>
      </c>
      <c r="AM1038" s="176"/>
      <c r="AN1038" s="176">
        <f t="shared" si="230"/>
        <v>0</v>
      </c>
      <c r="AO1038" s="176"/>
      <c r="AP1038" s="176"/>
      <c r="AQ1038" s="176"/>
      <c r="AR1038" s="176"/>
      <c r="AS1038" s="176"/>
      <c r="AT1038" s="176"/>
      <c r="AU1038" s="176"/>
      <c r="AV1038" s="176"/>
      <c r="AW1038" s="176"/>
      <c r="AX1038" s="176"/>
      <c r="AY1038" s="176"/>
      <c r="AZ1038" s="176"/>
      <c r="BA1038" s="176"/>
      <c r="BB1038" s="176"/>
      <c r="BC1038" s="176"/>
      <c r="BD1038" s="176"/>
      <c r="BE1038" s="176"/>
      <c r="BF1038" s="176"/>
      <c r="BG1038" s="176"/>
      <c r="BH1038" s="176"/>
      <c r="BI1038" s="176"/>
      <c r="BJ1038" s="176"/>
      <c r="BK1038" s="176"/>
      <c r="BL1038" s="176"/>
      <c r="BM1038" s="176"/>
      <c r="BN1038" s="176"/>
      <c r="BO1038" s="176"/>
      <c r="BP1038" s="176"/>
      <c r="BQ1038" s="176"/>
      <c r="BR1038" s="176"/>
      <c r="BS1038" s="176"/>
      <c r="BT1038" s="176"/>
      <c r="BU1038" s="176"/>
      <c r="BV1038" s="176"/>
      <c r="BW1038" s="176"/>
      <c r="BX1038" s="176"/>
      <c r="BY1038" s="176"/>
      <c r="BZ1038" s="176"/>
      <c r="CA1038" s="176"/>
      <c r="CB1038" s="176"/>
      <c r="CC1038" s="176"/>
      <c r="CD1038" s="176"/>
      <c r="CE1038" s="176"/>
      <c r="CF1038" s="176"/>
      <c r="CG1038" s="176"/>
      <c r="CH1038" s="176"/>
      <c r="CI1038" s="176"/>
      <c r="CJ1038" s="176"/>
      <c r="CK1038" s="176"/>
      <c r="CL1038" s="176"/>
      <c r="CM1038" s="176"/>
      <c r="CN1038" s="176"/>
      <c r="CO1038" s="176"/>
      <c r="CP1038" s="176"/>
      <c r="CQ1038" s="176"/>
      <c r="CR1038" s="176"/>
      <c r="CS1038" s="176"/>
      <c r="CT1038" s="176"/>
      <c r="CU1038" s="176"/>
      <c r="CV1038" s="176"/>
      <c r="CW1038" s="176"/>
    </row>
    <row r="1039" spans="1:101" s="179" customFormat="1" ht="20.100000000000001" customHeight="1">
      <c r="A1039" s="657">
        <f t="shared" si="231"/>
        <v>996</v>
      </c>
      <c r="B1039" s="196" t="str">
        <f t="shared" si="226"/>
        <v>Swansea Bay UHB</v>
      </c>
      <c r="C1039" s="89"/>
      <c r="D1039" s="89"/>
      <c r="E1039" s="89"/>
      <c r="F1039" s="89"/>
      <c r="G1039" s="89"/>
      <c r="H1039" s="197">
        <f t="shared" si="227"/>
        <v>0</v>
      </c>
      <c r="I1039" s="197"/>
      <c r="J1039" s="89"/>
      <c r="K1039" s="90"/>
      <c r="L1039" s="90"/>
      <c r="M1039" s="89"/>
      <c r="N1039" s="89"/>
      <c r="O1039" s="89"/>
      <c r="P1039" s="89"/>
      <c r="Q1039" s="89"/>
      <c r="R1039" s="122"/>
      <c r="S1039" s="122"/>
      <c r="T1039" s="122"/>
      <c r="U1039" s="123"/>
      <c r="V1039" s="123"/>
      <c r="W1039" s="123"/>
      <c r="X1039" s="122"/>
      <c r="Y1039" s="122"/>
      <c r="Z1039" s="122"/>
      <c r="AA1039" s="122"/>
      <c r="AB1039" s="122"/>
      <c r="AC1039" s="122"/>
      <c r="AD1039" s="197">
        <f t="shared" si="220"/>
        <v>0</v>
      </c>
      <c r="AE1039" s="196" t="str">
        <f t="shared" si="232"/>
        <v/>
      </c>
      <c r="AF1039" s="196" t="str">
        <f t="shared" si="221"/>
        <v/>
      </c>
      <c r="AG1039" s="196" t="str">
        <f t="shared" si="222"/>
        <v/>
      </c>
      <c r="AH1039" s="196" t="str">
        <f t="shared" si="223"/>
        <v/>
      </c>
      <c r="AI1039" s="196" t="str">
        <f t="shared" si="224"/>
        <v/>
      </c>
      <c r="AJ1039" s="196" t="str">
        <f t="shared" si="225"/>
        <v/>
      </c>
      <c r="AK1039" s="196" t="str">
        <f t="shared" si="228"/>
        <v/>
      </c>
      <c r="AL1039" s="196" t="str">
        <f t="shared" si="229"/>
        <v/>
      </c>
      <c r="AM1039" s="176"/>
      <c r="AN1039" s="176">
        <f t="shared" si="230"/>
        <v>0</v>
      </c>
      <c r="AO1039" s="176"/>
      <c r="AP1039" s="176"/>
      <c r="AQ1039" s="176"/>
      <c r="AR1039" s="176"/>
      <c r="AS1039" s="176"/>
      <c r="AT1039" s="176"/>
      <c r="AU1039" s="176"/>
      <c r="AV1039" s="176"/>
      <c r="AW1039" s="176"/>
      <c r="AX1039" s="176"/>
      <c r="AY1039" s="176"/>
      <c r="AZ1039" s="176"/>
      <c r="BA1039" s="176"/>
      <c r="BB1039" s="176"/>
      <c r="BC1039" s="176"/>
      <c r="BD1039" s="176"/>
      <c r="BE1039" s="176"/>
      <c r="BF1039" s="176"/>
      <c r="BG1039" s="176"/>
      <c r="BH1039" s="176"/>
      <c r="BI1039" s="176"/>
      <c r="BJ1039" s="176"/>
      <c r="BK1039" s="176"/>
      <c r="BL1039" s="176"/>
      <c r="BM1039" s="176"/>
      <c r="BN1039" s="176"/>
      <c r="BO1039" s="176"/>
      <c r="BP1039" s="176"/>
      <c r="BQ1039" s="176"/>
      <c r="BR1039" s="176"/>
      <c r="BS1039" s="176"/>
      <c r="BT1039" s="176"/>
      <c r="BU1039" s="176"/>
      <c r="BV1039" s="176"/>
      <c r="BW1039" s="176"/>
      <c r="BX1039" s="176"/>
      <c r="BY1039" s="176"/>
      <c r="BZ1039" s="176"/>
      <c r="CA1039" s="176"/>
      <c r="CB1039" s="176"/>
      <c r="CC1039" s="176"/>
      <c r="CD1039" s="176"/>
      <c r="CE1039" s="176"/>
      <c r="CF1039" s="176"/>
      <c r="CG1039" s="176"/>
      <c r="CH1039" s="176"/>
      <c r="CI1039" s="176"/>
      <c r="CJ1039" s="176"/>
      <c r="CK1039" s="176"/>
      <c r="CL1039" s="176"/>
      <c r="CM1039" s="176"/>
      <c r="CN1039" s="176"/>
      <c r="CO1039" s="176"/>
      <c r="CP1039" s="176"/>
      <c r="CQ1039" s="176"/>
      <c r="CR1039" s="176"/>
      <c r="CS1039" s="176"/>
      <c r="CT1039" s="176"/>
      <c r="CU1039" s="176"/>
      <c r="CV1039" s="176"/>
      <c r="CW1039" s="176"/>
    </row>
    <row r="1040" spans="1:101" s="179" customFormat="1" ht="20.100000000000001" customHeight="1">
      <c r="A1040" s="657">
        <f t="shared" si="231"/>
        <v>997</v>
      </c>
      <c r="B1040" s="196" t="str">
        <f t="shared" si="226"/>
        <v>Swansea Bay UHB</v>
      </c>
      <c r="C1040" s="89"/>
      <c r="D1040" s="89"/>
      <c r="E1040" s="89"/>
      <c r="F1040" s="89"/>
      <c r="G1040" s="89"/>
      <c r="H1040" s="197">
        <f t="shared" si="227"/>
        <v>0</v>
      </c>
      <c r="I1040" s="197"/>
      <c r="J1040" s="89"/>
      <c r="K1040" s="90"/>
      <c r="L1040" s="90"/>
      <c r="M1040" s="89"/>
      <c r="N1040" s="89"/>
      <c r="O1040" s="89"/>
      <c r="P1040" s="89"/>
      <c r="Q1040" s="89"/>
      <c r="R1040" s="122"/>
      <c r="S1040" s="122"/>
      <c r="T1040" s="122"/>
      <c r="U1040" s="123"/>
      <c r="V1040" s="123"/>
      <c r="W1040" s="123"/>
      <c r="X1040" s="122"/>
      <c r="Y1040" s="122"/>
      <c r="Z1040" s="122"/>
      <c r="AA1040" s="122"/>
      <c r="AB1040" s="122"/>
      <c r="AC1040" s="122"/>
      <c r="AD1040" s="197">
        <f t="shared" si="220"/>
        <v>0</v>
      </c>
      <c r="AE1040" s="196" t="str">
        <f t="shared" si="232"/>
        <v/>
      </c>
      <c r="AF1040" s="196" t="str">
        <f t="shared" si="221"/>
        <v/>
      </c>
      <c r="AG1040" s="196" t="str">
        <f t="shared" si="222"/>
        <v/>
      </c>
      <c r="AH1040" s="196" t="str">
        <f t="shared" si="223"/>
        <v/>
      </c>
      <c r="AI1040" s="196" t="str">
        <f t="shared" si="224"/>
        <v/>
      </c>
      <c r="AJ1040" s="196" t="str">
        <f t="shared" si="225"/>
        <v/>
      </c>
      <c r="AK1040" s="196" t="str">
        <f t="shared" si="228"/>
        <v/>
      </c>
      <c r="AL1040" s="196" t="str">
        <f t="shared" si="229"/>
        <v/>
      </c>
      <c r="AM1040" s="176"/>
      <c r="AN1040" s="176">
        <f t="shared" si="230"/>
        <v>0</v>
      </c>
      <c r="AO1040" s="176"/>
      <c r="AP1040" s="176"/>
      <c r="AQ1040" s="176"/>
      <c r="AR1040" s="176"/>
      <c r="AS1040" s="176"/>
      <c r="AT1040" s="176"/>
      <c r="AU1040" s="176"/>
      <c r="AV1040" s="176"/>
      <c r="AW1040" s="176"/>
      <c r="AX1040" s="176"/>
      <c r="AY1040" s="176"/>
      <c r="AZ1040" s="176"/>
      <c r="BA1040" s="176"/>
      <c r="BB1040" s="176"/>
      <c r="BC1040" s="176"/>
      <c r="BD1040" s="176"/>
      <c r="BE1040" s="176"/>
      <c r="BF1040" s="176"/>
      <c r="BG1040" s="176"/>
      <c r="BH1040" s="176"/>
      <c r="BI1040" s="176"/>
      <c r="BJ1040" s="176"/>
      <c r="BK1040" s="176"/>
      <c r="BL1040" s="176"/>
      <c r="BM1040" s="176"/>
      <c r="BN1040" s="176"/>
      <c r="BO1040" s="176"/>
      <c r="BP1040" s="176"/>
      <c r="BQ1040" s="176"/>
      <c r="BR1040" s="176"/>
      <c r="BS1040" s="176"/>
      <c r="BT1040" s="176"/>
      <c r="BU1040" s="176"/>
      <c r="BV1040" s="176"/>
      <c r="BW1040" s="176"/>
      <c r="BX1040" s="176"/>
      <c r="BY1040" s="176"/>
      <c r="BZ1040" s="176"/>
      <c r="CA1040" s="176"/>
      <c r="CB1040" s="176"/>
      <c r="CC1040" s="176"/>
      <c r="CD1040" s="176"/>
      <c r="CE1040" s="176"/>
      <c r="CF1040" s="176"/>
      <c r="CG1040" s="176"/>
      <c r="CH1040" s="176"/>
      <c r="CI1040" s="176"/>
      <c r="CJ1040" s="176"/>
      <c r="CK1040" s="176"/>
      <c r="CL1040" s="176"/>
      <c r="CM1040" s="176"/>
      <c r="CN1040" s="176"/>
      <c r="CO1040" s="176"/>
      <c r="CP1040" s="176"/>
      <c r="CQ1040" s="176"/>
      <c r="CR1040" s="176"/>
      <c r="CS1040" s="176"/>
      <c r="CT1040" s="176"/>
      <c r="CU1040" s="176"/>
      <c r="CV1040" s="176"/>
      <c r="CW1040" s="176"/>
    </row>
    <row r="1041" spans="1:101" s="179" customFormat="1" ht="20.100000000000001" customHeight="1">
      <c r="A1041" s="657">
        <f t="shared" si="231"/>
        <v>998</v>
      </c>
      <c r="B1041" s="196" t="str">
        <f t="shared" si="226"/>
        <v>Swansea Bay UHB</v>
      </c>
      <c r="C1041" s="89"/>
      <c r="D1041" s="89"/>
      <c r="E1041" s="89"/>
      <c r="F1041" s="89"/>
      <c r="G1041" s="89"/>
      <c r="H1041" s="197">
        <f t="shared" si="227"/>
        <v>0</v>
      </c>
      <c r="I1041" s="197"/>
      <c r="J1041" s="89"/>
      <c r="K1041" s="90"/>
      <c r="L1041" s="90"/>
      <c r="M1041" s="89"/>
      <c r="N1041" s="89"/>
      <c r="O1041" s="89"/>
      <c r="P1041" s="89"/>
      <c r="Q1041" s="89"/>
      <c r="R1041" s="122"/>
      <c r="S1041" s="122"/>
      <c r="T1041" s="122"/>
      <c r="U1041" s="123"/>
      <c r="V1041" s="123"/>
      <c r="W1041" s="123"/>
      <c r="X1041" s="122"/>
      <c r="Y1041" s="122"/>
      <c r="Z1041" s="122"/>
      <c r="AA1041" s="122"/>
      <c r="AB1041" s="122"/>
      <c r="AC1041" s="122"/>
      <c r="AD1041" s="197">
        <f t="shared" si="220"/>
        <v>0</v>
      </c>
      <c r="AE1041" s="196" t="str">
        <f t="shared" si="232"/>
        <v/>
      </c>
      <c r="AF1041" s="196" t="str">
        <f t="shared" si="221"/>
        <v/>
      </c>
      <c r="AG1041" s="196" t="str">
        <f t="shared" si="222"/>
        <v/>
      </c>
      <c r="AH1041" s="196" t="str">
        <f t="shared" si="223"/>
        <v/>
      </c>
      <c r="AI1041" s="196" t="str">
        <f t="shared" si="224"/>
        <v/>
      </c>
      <c r="AJ1041" s="196" t="str">
        <f t="shared" si="225"/>
        <v/>
      </c>
      <c r="AK1041" s="196" t="str">
        <f t="shared" si="228"/>
        <v/>
      </c>
      <c r="AL1041" s="196" t="str">
        <f t="shared" si="229"/>
        <v/>
      </c>
      <c r="AM1041" s="176"/>
      <c r="AN1041" s="176">
        <f t="shared" si="230"/>
        <v>0</v>
      </c>
      <c r="AO1041" s="176"/>
      <c r="AP1041" s="176"/>
      <c r="AQ1041" s="176"/>
      <c r="AR1041" s="176"/>
      <c r="AS1041" s="176"/>
      <c r="AT1041" s="176"/>
      <c r="AU1041" s="176"/>
      <c r="AV1041" s="176"/>
      <c r="AW1041" s="176"/>
      <c r="AX1041" s="176"/>
      <c r="AY1041" s="176"/>
      <c r="AZ1041" s="176"/>
      <c r="BA1041" s="176"/>
      <c r="BB1041" s="176"/>
      <c r="BC1041" s="176"/>
      <c r="BD1041" s="176"/>
      <c r="BE1041" s="176"/>
      <c r="BF1041" s="176"/>
      <c r="BG1041" s="176"/>
      <c r="BH1041" s="176"/>
      <c r="BI1041" s="176"/>
      <c r="BJ1041" s="176"/>
      <c r="BK1041" s="176"/>
      <c r="BL1041" s="176"/>
      <c r="BM1041" s="176"/>
      <c r="BN1041" s="176"/>
      <c r="BO1041" s="176"/>
      <c r="BP1041" s="176"/>
      <c r="BQ1041" s="176"/>
      <c r="BR1041" s="176"/>
      <c r="BS1041" s="176"/>
      <c r="BT1041" s="176"/>
      <c r="BU1041" s="176"/>
      <c r="BV1041" s="176"/>
      <c r="BW1041" s="176"/>
      <c r="BX1041" s="176"/>
      <c r="BY1041" s="176"/>
      <c r="BZ1041" s="176"/>
      <c r="CA1041" s="176"/>
      <c r="CB1041" s="176"/>
      <c r="CC1041" s="176"/>
      <c r="CD1041" s="176"/>
      <c r="CE1041" s="176"/>
      <c r="CF1041" s="176"/>
      <c r="CG1041" s="176"/>
      <c r="CH1041" s="176"/>
      <c r="CI1041" s="176"/>
      <c r="CJ1041" s="176"/>
      <c r="CK1041" s="176"/>
      <c r="CL1041" s="176"/>
      <c r="CM1041" s="176"/>
      <c r="CN1041" s="176"/>
      <c r="CO1041" s="176"/>
      <c r="CP1041" s="176"/>
      <c r="CQ1041" s="176"/>
      <c r="CR1041" s="176"/>
      <c r="CS1041" s="176"/>
      <c r="CT1041" s="176"/>
      <c r="CU1041" s="176"/>
      <c r="CV1041" s="176"/>
      <c r="CW1041" s="176"/>
    </row>
    <row r="1042" spans="1:101" s="179" customFormat="1" ht="20.100000000000001" customHeight="1">
      <c r="A1042" s="657">
        <f t="shared" si="231"/>
        <v>999</v>
      </c>
      <c r="B1042" s="196" t="str">
        <f t="shared" si="226"/>
        <v>Swansea Bay UHB</v>
      </c>
      <c r="C1042" s="89"/>
      <c r="D1042" s="89"/>
      <c r="E1042" s="89"/>
      <c r="F1042" s="89"/>
      <c r="G1042" s="89"/>
      <c r="H1042" s="197">
        <f t="shared" si="227"/>
        <v>0</v>
      </c>
      <c r="I1042" s="197"/>
      <c r="J1042" s="89"/>
      <c r="K1042" s="90"/>
      <c r="L1042" s="90"/>
      <c r="M1042" s="89"/>
      <c r="N1042" s="89"/>
      <c r="O1042" s="89"/>
      <c r="P1042" s="89"/>
      <c r="Q1042" s="89"/>
      <c r="R1042" s="122"/>
      <c r="S1042" s="122"/>
      <c r="T1042" s="122"/>
      <c r="U1042" s="123"/>
      <c r="V1042" s="123"/>
      <c r="W1042" s="123"/>
      <c r="X1042" s="122"/>
      <c r="Y1042" s="122"/>
      <c r="Z1042" s="122"/>
      <c r="AA1042" s="122"/>
      <c r="AB1042" s="122"/>
      <c r="AC1042" s="122"/>
      <c r="AD1042" s="197">
        <f t="shared" si="220"/>
        <v>0</v>
      </c>
      <c r="AE1042" s="196" t="str">
        <f t="shared" si="232"/>
        <v/>
      </c>
      <c r="AF1042" s="196" t="str">
        <f t="shared" si="221"/>
        <v/>
      </c>
      <c r="AG1042" s="196" t="str">
        <f t="shared" si="222"/>
        <v/>
      </c>
      <c r="AH1042" s="196" t="str">
        <f t="shared" si="223"/>
        <v/>
      </c>
      <c r="AI1042" s="196" t="str">
        <f t="shared" si="224"/>
        <v/>
      </c>
      <c r="AJ1042" s="196" t="str">
        <f t="shared" si="225"/>
        <v/>
      </c>
      <c r="AK1042" s="196" t="str">
        <f t="shared" si="228"/>
        <v/>
      </c>
      <c r="AL1042" s="196" t="str">
        <f t="shared" si="229"/>
        <v/>
      </c>
      <c r="AM1042" s="176"/>
      <c r="AN1042" s="176">
        <f t="shared" si="230"/>
        <v>0</v>
      </c>
      <c r="AO1042" s="176"/>
      <c r="AP1042" s="176"/>
      <c r="AQ1042" s="176"/>
      <c r="AR1042" s="176"/>
      <c r="AS1042" s="176"/>
      <c r="AT1042" s="176"/>
      <c r="AU1042" s="176"/>
      <c r="AV1042" s="176"/>
      <c r="AW1042" s="176"/>
      <c r="AX1042" s="176"/>
      <c r="AY1042" s="176"/>
      <c r="AZ1042" s="176"/>
      <c r="BA1042" s="176"/>
      <c r="BB1042" s="176"/>
      <c r="BC1042" s="176"/>
      <c r="BD1042" s="176"/>
      <c r="BE1042" s="176"/>
      <c r="BF1042" s="176"/>
      <c r="BG1042" s="176"/>
      <c r="BH1042" s="176"/>
      <c r="BI1042" s="176"/>
      <c r="BJ1042" s="176"/>
      <c r="BK1042" s="176"/>
      <c r="BL1042" s="176"/>
      <c r="BM1042" s="176"/>
      <c r="BN1042" s="176"/>
      <c r="BO1042" s="176"/>
      <c r="BP1042" s="176"/>
      <c r="BQ1042" s="176"/>
      <c r="BR1042" s="176"/>
      <c r="BS1042" s="176"/>
      <c r="BT1042" s="176"/>
      <c r="BU1042" s="176"/>
      <c r="BV1042" s="176"/>
      <c r="BW1042" s="176"/>
      <c r="BX1042" s="176"/>
      <c r="BY1042" s="176"/>
      <c r="BZ1042" s="176"/>
      <c r="CA1042" s="176"/>
      <c r="CB1042" s="176"/>
      <c r="CC1042" s="176"/>
      <c r="CD1042" s="176"/>
      <c r="CE1042" s="176"/>
      <c r="CF1042" s="176"/>
      <c r="CG1042" s="176"/>
      <c r="CH1042" s="176"/>
      <c r="CI1042" s="176"/>
      <c r="CJ1042" s="176"/>
      <c r="CK1042" s="176"/>
      <c r="CL1042" s="176"/>
      <c r="CM1042" s="176"/>
      <c r="CN1042" s="176"/>
      <c r="CO1042" s="176"/>
      <c r="CP1042" s="176"/>
      <c r="CQ1042" s="176"/>
      <c r="CR1042" s="176"/>
      <c r="CS1042" s="176"/>
      <c r="CT1042" s="176"/>
      <c r="CU1042" s="176"/>
      <c r="CV1042" s="176"/>
      <c r="CW1042" s="176"/>
    </row>
    <row r="1043" spans="1:101" s="179" customFormat="1" ht="20.100000000000001" customHeight="1">
      <c r="A1043" s="657">
        <f t="shared" si="231"/>
        <v>1000</v>
      </c>
      <c r="B1043" s="196" t="str">
        <f t="shared" si="226"/>
        <v>Swansea Bay UHB</v>
      </c>
      <c r="C1043" s="89"/>
      <c r="D1043" s="89"/>
      <c r="E1043" s="89"/>
      <c r="F1043" s="89"/>
      <c r="G1043" s="89"/>
      <c r="H1043" s="197">
        <f t="shared" si="227"/>
        <v>0</v>
      </c>
      <c r="I1043" s="197"/>
      <c r="J1043" s="89"/>
      <c r="K1043" s="90"/>
      <c r="L1043" s="90"/>
      <c r="M1043" s="89"/>
      <c r="N1043" s="89"/>
      <c r="O1043" s="89"/>
      <c r="P1043" s="89"/>
      <c r="Q1043" s="89"/>
      <c r="R1043" s="122"/>
      <c r="S1043" s="122"/>
      <c r="T1043" s="122"/>
      <c r="U1043" s="123"/>
      <c r="V1043" s="123"/>
      <c r="W1043" s="123"/>
      <c r="X1043" s="122"/>
      <c r="Y1043" s="122"/>
      <c r="Z1043" s="122"/>
      <c r="AA1043" s="122"/>
      <c r="AB1043" s="122"/>
      <c r="AC1043" s="122"/>
      <c r="AD1043" s="197">
        <f t="shared" si="220"/>
        <v>0</v>
      </c>
      <c r="AE1043" s="196" t="str">
        <f t="shared" si="232"/>
        <v/>
      </c>
      <c r="AF1043" s="196" t="str">
        <f t="shared" si="221"/>
        <v/>
      </c>
      <c r="AG1043" s="196" t="str">
        <f t="shared" si="222"/>
        <v/>
      </c>
      <c r="AH1043" s="196" t="str">
        <f t="shared" si="223"/>
        <v/>
      </c>
      <c r="AI1043" s="196" t="str">
        <f t="shared" si="224"/>
        <v/>
      </c>
      <c r="AJ1043" s="196" t="str">
        <f t="shared" si="225"/>
        <v/>
      </c>
      <c r="AK1043" s="196" t="str">
        <f t="shared" si="228"/>
        <v/>
      </c>
      <c r="AL1043" s="196" t="str">
        <f t="shared" si="229"/>
        <v/>
      </c>
      <c r="AM1043" s="176"/>
      <c r="AN1043" s="176">
        <f t="shared" si="230"/>
        <v>0</v>
      </c>
      <c r="AO1043" s="176"/>
      <c r="AP1043" s="176"/>
      <c r="AQ1043" s="176"/>
      <c r="AR1043" s="176"/>
      <c r="AS1043" s="176"/>
      <c r="AT1043" s="176"/>
      <c r="AU1043" s="176"/>
      <c r="AV1043" s="176"/>
      <c r="AW1043" s="176"/>
      <c r="AX1043" s="176"/>
      <c r="AY1043" s="176"/>
      <c r="AZ1043" s="176"/>
      <c r="BA1043" s="176"/>
      <c r="BB1043" s="176"/>
      <c r="BC1043" s="176"/>
      <c r="BD1043" s="176"/>
      <c r="BE1043" s="176"/>
      <c r="BF1043" s="176"/>
      <c r="BG1043" s="176"/>
      <c r="BH1043" s="176"/>
      <c r="BI1043" s="176"/>
      <c r="BJ1043" s="176"/>
      <c r="BK1043" s="176"/>
      <c r="BL1043" s="176"/>
      <c r="BM1043" s="176"/>
      <c r="BN1043" s="176"/>
      <c r="BO1043" s="176"/>
      <c r="BP1043" s="176"/>
      <c r="BQ1043" s="176"/>
      <c r="BR1043" s="176"/>
      <c r="BS1043" s="176"/>
      <c r="BT1043" s="176"/>
      <c r="BU1043" s="176"/>
      <c r="BV1043" s="176"/>
      <c r="BW1043" s="176"/>
      <c r="BX1043" s="176"/>
      <c r="BY1043" s="176"/>
      <c r="BZ1043" s="176"/>
      <c r="CA1043" s="176"/>
      <c r="CB1043" s="176"/>
      <c r="CC1043" s="176"/>
      <c r="CD1043" s="176"/>
      <c r="CE1043" s="176"/>
      <c r="CF1043" s="176"/>
      <c r="CG1043" s="176"/>
      <c r="CH1043" s="176"/>
      <c r="CI1043" s="176"/>
      <c r="CJ1043" s="176"/>
      <c r="CK1043" s="176"/>
      <c r="CL1043" s="176"/>
      <c r="CM1043" s="176"/>
      <c r="CN1043" s="176"/>
      <c r="CO1043" s="176"/>
      <c r="CP1043" s="176"/>
      <c r="CQ1043" s="176"/>
      <c r="CR1043" s="176"/>
      <c r="CS1043" s="176"/>
      <c r="CT1043" s="176"/>
      <c r="CU1043" s="176"/>
      <c r="CV1043" s="176"/>
      <c r="CW1043" s="176"/>
    </row>
    <row r="1044" spans="1:101" s="179" customFormat="1" ht="20.100000000000001" customHeight="1">
      <c r="A1044" s="657">
        <f t="shared" si="231"/>
        <v>1001</v>
      </c>
      <c r="B1044" s="196" t="str">
        <f t="shared" si="226"/>
        <v>Swansea Bay UHB</v>
      </c>
      <c r="C1044" s="89"/>
      <c r="D1044" s="89"/>
      <c r="E1044" s="89"/>
      <c r="F1044" s="89"/>
      <c r="G1044" s="89"/>
      <c r="H1044" s="197">
        <f t="shared" si="227"/>
        <v>0</v>
      </c>
      <c r="I1044" s="197"/>
      <c r="J1044" s="89"/>
      <c r="K1044" s="90"/>
      <c r="L1044" s="90"/>
      <c r="M1044" s="89"/>
      <c r="N1044" s="89"/>
      <c r="O1044" s="89"/>
      <c r="P1044" s="89"/>
      <c r="Q1044" s="89"/>
      <c r="R1044" s="122"/>
      <c r="S1044" s="122"/>
      <c r="T1044" s="122"/>
      <c r="U1044" s="123"/>
      <c r="V1044" s="123"/>
      <c r="W1044" s="123"/>
      <c r="X1044" s="122"/>
      <c r="Y1044" s="122"/>
      <c r="Z1044" s="122"/>
      <c r="AA1044" s="122"/>
      <c r="AB1044" s="122"/>
      <c r="AC1044" s="122"/>
      <c r="AD1044" s="197">
        <f t="shared" si="220"/>
        <v>0</v>
      </c>
      <c r="AE1044" s="196" t="str">
        <f t="shared" si="232"/>
        <v/>
      </c>
      <c r="AF1044" s="196" t="str">
        <f t="shared" si="221"/>
        <v/>
      </c>
      <c r="AG1044" s="196" t="str">
        <f t="shared" si="222"/>
        <v/>
      </c>
      <c r="AH1044" s="196" t="str">
        <f t="shared" si="223"/>
        <v/>
      </c>
      <c r="AI1044" s="196" t="str">
        <f t="shared" si="224"/>
        <v/>
      </c>
      <c r="AJ1044" s="196" t="str">
        <f t="shared" si="225"/>
        <v/>
      </c>
      <c r="AK1044" s="196" t="str">
        <f t="shared" si="228"/>
        <v/>
      </c>
      <c r="AL1044" s="196" t="str">
        <f t="shared" si="229"/>
        <v/>
      </c>
      <c r="AM1044" s="176"/>
      <c r="AN1044" s="176">
        <f t="shared" si="230"/>
        <v>0</v>
      </c>
      <c r="AO1044" s="176"/>
      <c r="AP1044" s="176"/>
      <c r="AQ1044" s="176"/>
      <c r="AR1044" s="176"/>
      <c r="AS1044" s="176"/>
      <c r="AT1044" s="176"/>
      <c r="AU1044" s="176"/>
      <c r="AV1044" s="176"/>
      <c r="AW1044" s="176"/>
      <c r="AX1044" s="176"/>
      <c r="AY1044" s="176"/>
      <c r="AZ1044" s="176"/>
      <c r="BA1044" s="176"/>
      <c r="BB1044" s="176"/>
      <c r="BC1044" s="176"/>
      <c r="BD1044" s="176"/>
      <c r="BE1044" s="176"/>
      <c r="BF1044" s="176"/>
      <c r="BG1044" s="176"/>
      <c r="BH1044" s="176"/>
      <c r="BI1044" s="176"/>
      <c r="BJ1044" s="176"/>
      <c r="BK1044" s="176"/>
      <c r="BL1044" s="176"/>
      <c r="BM1044" s="176"/>
      <c r="BN1044" s="176"/>
      <c r="BO1044" s="176"/>
      <c r="BP1044" s="176"/>
      <c r="BQ1044" s="176"/>
      <c r="BR1044" s="176"/>
      <c r="BS1044" s="176"/>
      <c r="BT1044" s="176"/>
      <c r="BU1044" s="176"/>
      <c r="BV1044" s="176"/>
      <c r="BW1044" s="176"/>
      <c r="BX1044" s="176"/>
      <c r="BY1044" s="176"/>
      <c r="BZ1044" s="176"/>
      <c r="CA1044" s="176"/>
      <c r="CB1044" s="176"/>
      <c r="CC1044" s="176"/>
      <c r="CD1044" s="176"/>
      <c r="CE1044" s="176"/>
      <c r="CF1044" s="176"/>
      <c r="CG1044" s="176"/>
      <c r="CH1044" s="176"/>
      <c r="CI1044" s="176"/>
      <c r="CJ1044" s="176"/>
      <c r="CK1044" s="176"/>
      <c r="CL1044" s="176"/>
      <c r="CM1044" s="176"/>
      <c r="CN1044" s="176"/>
      <c r="CO1044" s="176"/>
      <c r="CP1044" s="176"/>
      <c r="CQ1044" s="176"/>
      <c r="CR1044" s="176"/>
      <c r="CS1044" s="176"/>
      <c r="CT1044" s="176"/>
      <c r="CU1044" s="176"/>
      <c r="CV1044" s="176"/>
      <c r="CW1044" s="176"/>
    </row>
    <row r="1045" spans="1:101" s="179" customFormat="1" ht="20.100000000000001" customHeight="1">
      <c r="A1045" s="657">
        <f t="shared" si="231"/>
        <v>1002</v>
      </c>
      <c r="B1045" s="196" t="str">
        <f t="shared" si="226"/>
        <v>Swansea Bay UHB</v>
      </c>
      <c r="C1045" s="89"/>
      <c r="D1045" s="89"/>
      <c r="E1045" s="89"/>
      <c r="F1045" s="89"/>
      <c r="G1045" s="89"/>
      <c r="H1045" s="197">
        <f t="shared" si="227"/>
        <v>0</v>
      </c>
      <c r="I1045" s="197"/>
      <c r="J1045" s="89"/>
      <c r="K1045" s="90"/>
      <c r="L1045" s="90"/>
      <c r="M1045" s="89"/>
      <c r="N1045" s="89"/>
      <c r="O1045" s="89"/>
      <c r="P1045" s="89"/>
      <c r="Q1045" s="89"/>
      <c r="R1045" s="122"/>
      <c r="S1045" s="122"/>
      <c r="T1045" s="122"/>
      <c r="U1045" s="123"/>
      <c r="V1045" s="123"/>
      <c r="W1045" s="123"/>
      <c r="X1045" s="122"/>
      <c r="Y1045" s="122"/>
      <c r="Z1045" s="122"/>
      <c r="AA1045" s="122"/>
      <c r="AB1045" s="122"/>
      <c r="AC1045" s="122"/>
      <c r="AD1045" s="197">
        <f t="shared" si="220"/>
        <v>0</v>
      </c>
      <c r="AE1045" s="196" t="str">
        <f t="shared" si="232"/>
        <v/>
      </c>
      <c r="AF1045" s="196" t="str">
        <f t="shared" si="221"/>
        <v/>
      </c>
      <c r="AG1045" s="196" t="str">
        <f t="shared" si="222"/>
        <v/>
      </c>
      <c r="AH1045" s="196" t="str">
        <f t="shared" si="223"/>
        <v/>
      </c>
      <c r="AI1045" s="196" t="str">
        <f t="shared" si="224"/>
        <v/>
      </c>
      <c r="AJ1045" s="196" t="str">
        <f t="shared" si="225"/>
        <v/>
      </c>
      <c r="AK1045" s="196" t="str">
        <f t="shared" si="228"/>
        <v/>
      </c>
      <c r="AL1045" s="196" t="str">
        <f t="shared" si="229"/>
        <v/>
      </c>
      <c r="AM1045" s="176"/>
      <c r="AN1045" s="176">
        <f t="shared" si="230"/>
        <v>0</v>
      </c>
      <c r="AO1045" s="176"/>
      <c r="AP1045" s="176"/>
      <c r="AQ1045" s="176"/>
      <c r="AR1045" s="176"/>
      <c r="AS1045" s="176"/>
      <c r="AT1045" s="176"/>
      <c r="AU1045" s="176"/>
      <c r="AV1045" s="176"/>
      <c r="AW1045" s="176"/>
      <c r="AX1045" s="176"/>
      <c r="AY1045" s="176"/>
      <c r="AZ1045" s="176"/>
      <c r="BA1045" s="176"/>
      <c r="BB1045" s="176"/>
      <c r="BC1045" s="176"/>
      <c r="BD1045" s="176"/>
      <c r="BE1045" s="176"/>
      <c r="BF1045" s="176"/>
      <c r="BG1045" s="176"/>
      <c r="BH1045" s="176"/>
      <c r="BI1045" s="176"/>
      <c r="BJ1045" s="176"/>
      <c r="BK1045" s="176"/>
      <c r="BL1045" s="176"/>
      <c r="BM1045" s="176"/>
      <c r="BN1045" s="176"/>
      <c r="BO1045" s="176"/>
      <c r="BP1045" s="176"/>
      <c r="BQ1045" s="176"/>
      <c r="BR1045" s="176"/>
      <c r="BS1045" s="176"/>
      <c r="BT1045" s="176"/>
      <c r="BU1045" s="176"/>
      <c r="BV1045" s="176"/>
      <c r="BW1045" s="176"/>
      <c r="BX1045" s="176"/>
      <c r="BY1045" s="176"/>
      <c r="BZ1045" s="176"/>
      <c r="CA1045" s="176"/>
      <c r="CB1045" s="176"/>
      <c r="CC1045" s="176"/>
      <c r="CD1045" s="176"/>
      <c r="CE1045" s="176"/>
      <c r="CF1045" s="176"/>
      <c r="CG1045" s="176"/>
      <c r="CH1045" s="176"/>
      <c r="CI1045" s="176"/>
      <c r="CJ1045" s="176"/>
      <c r="CK1045" s="176"/>
      <c r="CL1045" s="176"/>
      <c r="CM1045" s="176"/>
      <c r="CN1045" s="176"/>
      <c r="CO1045" s="176"/>
      <c r="CP1045" s="176"/>
      <c r="CQ1045" s="176"/>
      <c r="CR1045" s="176"/>
      <c r="CS1045" s="176"/>
      <c r="CT1045" s="176"/>
      <c r="CU1045" s="176"/>
      <c r="CV1045" s="176"/>
      <c r="CW1045" s="176"/>
    </row>
    <row r="1046" spans="1:101" s="179" customFormat="1" ht="20.100000000000001" customHeight="1">
      <c r="A1046" s="657">
        <f t="shared" si="231"/>
        <v>1003</v>
      </c>
      <c r="B1046" s="196" t="str">
        <f t="shared" si="226"/>
        <v>Swansea Bay UHB</v>
      </c>
      <c r="C1046" s="89"/>
      <c r="D1046" s="89"/>
      <c r="E1046" s="89"/>
      <c r="F1046" s="89"/>
      <c r="G1046" s="89"/>
      <c r="H1046" s="197">
        <f t="shared" si="227"/>
        <v>0</v>
      </c>
      <c r="I1046" s="197"/>
      <c r="J1046" s="89"/>
      <c r="K1046" s="90"/>
      <c r="L1046" s="90"/>
      <c r="M1046" s="89"/>
      <c r="N1046" s="89"/>
      <c r="O1046" s="89"/>
      <c r="P1046" s="89"/>
      <c r="Q1046" s="89"/>
      <c r="R1046" s="122"/>
      <c r="S1046" s="122"/>
      <c r="T1046" s="122"/>
      <c r="U1046" s="123"/>
      <c r="V1046" s="123"/>
      <c r="W1046" s="123"/>
      <c r="X1046" s="122"/>
      <c r="Y1046" s="122"/>
      <c r="Z1046" s="122"/>
      <c r="AA1046" s="122"/>
      <c r="AB1046" s="122"/>
      <c r="AC1046" s="122"/>
      <c r="AD1046" s="197">
        <f t="shared" si="220"/>
        <v>0</v>
      </c>
      <c r="AE1046" s="196" t="str">
        <f t="shared" si="232"/>
        <v/>
      </c>
      <c r="AF1046" s="196" t="str">
        <f t="shared" si="221"/>
        <v/>
      </c>
      <c r="AG1046" s="196" t="str">
        <f t="shared" si="222"/>
        <v/>
      </c>
      <c r="AH1046" s="196" t="str">
        <f t="shared" si="223"/>
        <v/>
      </c>
      <c r="AI1046" s="196" t="str">
        <f t="shared" si="224"/>
        <v/>
      </c>
      <c r="AJ1046" s="196" t="str">
        <f t="shared" si="225"/>
        <v/>
      </c>
      <c r="AK1046" s="196" t="str">
        <f t="shared" si="228"/>
        <v/>
      </c>
      <c r="AL1046" s="196" t="str">
        <f t="shared" si="229"/>
        <v/>
      </c>
      <c r="AM1046" s="176"/>
      <c r="AN1046" s="176">
        <f t="shared" si="230"/>
        <v>0</v>
      </c>
      <c r="AO1046" s="176"/>
      <c r="AP1046" s="176"/>
      <c r="AQ1046" s="176"/>
      <c r="AR1046" s="176"/>
      <c r="AS1046" s="176"/>
      <c r="AT1046" s="176"/>
      <c r="AU1046" s="176"/>
      <c r="AV1046" s="176"/>
      <c r="AW1046" s="176"/>
      <c r="AX1046" s="176"/>
      <c r="AY1046" s="176"/>
      <c r="AZ1046" s="176"/>
      <c r="BA1046" s="176"/>
      <c r="BB1046" s="176"/>
      <c r="BC1046" s="176"/>
      <c r="BD1046" s="176"/>
      <c r="BE1046" s="176"/>
      <c r="BF1046" s="176"/>
      <c r="BG1046" s="176"/>
      <c r="BH1046" s="176"/>
      <c r="BI1046" s="176"/>
      <c r="BJ1046" s="176"/>
      <c r="BK1046" s="176"/>
      <c r="BL1046" s="176"/>
      <c r="BM1046" s="176"/>
      <c r="BN1046" s="176"/>
      <c r="BO1046" s="176"/>
      <c r="BP1046" s="176"/>
      <c r="BQ1046" s="176"/>
      <c r="BR1046" s="176"/>
      <c r="BS1046" s="176"/>
      <c r="BT1046" s="176"/>
      <c r="BU1046" s="176"/>
      <c r="BV1046" s="176"/>
      <c r="BW1046" s="176"/>
      <c r="BX1046" s="176"/>
      <c r="BY1046" s="176"/>
      <c r="BZ1046" s="176"/>
      <c r="CA1046" s="176"/>
      <c r="CB1046" s="176"/>
      <c r="CC1046" s="176"/>
      <c r="CD1046" s="176"/>
      <c r="CE1046" s="176"/>
      <c r="CF1046" s="176"/>
      <c r="CG1046" s="176"/>
      <c r="CH1046" s="176"/>
      <c r="CI1046" s="176"/>
      <c r="CJ1046" s="176"/>
      <c r="CK1046" s="176"/>
      <c r="CL1046" s="176"/>
      <c r="CM1046" s="176"/>
      <c r="CN1046" s="176"/>
      <c r="CO1046" s="176"/>
      <c r="CP1046" s="176"/>
      <c r="CQ1046" s="176"/>
      <c r="CR1046" s="176"/>
      <c r="CS1046" s="176"/>
      <c r="CT1046" s="176"/>
      <c r="CU1046" s="176"/>
      <c r="CV1046" s="176"/>
      <c r="CW1046" s="176"/>
    </row>
    <row r="1047" spans="1:101" s="179" customFormat="1" ht="20.100000000000001" customHeight="1">
      <c r="A1047" s="657">
        <f t="shared" si="231"/>
        <v>1004</v>
      </c>
      <c r="B1047" s="196" t="str">
        <f t="shared" si="226"/>
        <v>Swansea Bay UHB</v>
      </c>
      <c r="C1047" s="89"/>
      <c r="D1047" s="89"/>
      <c r="E1047" s="89"/>
      <c r="F1047" s="89"/>
      <c r="G1047" s="89"/>
      <c r="H1047" s="197">
        <f t="shared" si="227"/>
        <v>0</v>
      </c>
      <c r="I1047" s="197"/>
      <c r="J1047" s="89"/>
      <c r="K1047" s="90"/>
      <c r="L1047" s="90"/>
      <c r="M1047" s="89"/>
      <c r="N1047" s="89"/>
      <c r="O1047" s="89"/>
      <c r="P1047" s="89"/>
      <c r="Q1047" s="89"/>
      <c r="R1047" s="122"/>
      <c r="S1047" s="122"/>
      <c r="T1047" s="122"/>
      <c r="U1047" s="123"/>
      <c r="V1047" s="123"/>
      <c r="W1047" s="123"/>
      <c r="X1047" s="122"/>
      <c r="Y1047" s="122"/>
      <c r="Z1047" s="122"/>
      <c r="AA1047" s="122"/>
      <c r="AB1047" s="122"/>
      <c r="AC1047" s="122"/>
      <c r="AD1047" s="197">
        <f t="shared" si="220"/>
        <v>0</v>
      </c>
      <c r="AE1047" s="196" t="str">
        <f t="shared" si="232"/>
        <v/>
      </c>
      <c r="AF1047" s="196" t="str">
        <f t="shared" si="221"/>
        <v/>
      </c>
      <c r="AG1047" s="196" t="str">
        <f t="shared" si="222"/>
        <v/>
      </c>
      <c r="AH1047" s="196" t="str">
        <f t="shared" si="223"/>
        <v/>
      </c>
      <c r="AI1047" s="196" t="str">
        <f t="shared" si="224"/>
        <v/>
      </c>
      <c r="AJ1047" s="196" t="str">
        <f t="shared" si="225"/>
        <v/>
      </c>
      <c r="AK1047" s="196" t="str">
        <f t="shared" si="228"/>
        <v/>
      </c>
      <c r="AL1047" s="196" t="str">
        <f t="shared" si="229"/>
        <v/>
      </c>
      <c r="AM1047" s="176"/>
      <c r="AN1047" s="176">
        <f t="shared" si="230"/>
        <v>0</v>
      </c>
      <c r="AO1047" s="176"/>
      <c r="AP1047" s="176"/>
      <c r="AQ1047" s="176"/>
      <c r="AR1047" s="176"/>
      <c r="AS1047" s="176"/>
      <c r="AT1047" s="176"/>
      <c r="AU1047" s="176"/>
      <c r="AV1047" s="176"/>
      <c r="AW1047" s="176"/>
      <c r="AX1047" s="176"/>
      <c r="AY1047" s="176"/>
      <c r="AZ1047" s="176"/>
      <c r="BA1047" s="176"/>
      <c r="BB1047" s="176"/>
      <c r="BC1047" s="176"/>
      <c r="BD1047" s="176"/>
      <c r="BE1047" s="176"/>
      <c r="BF1047" s="176"/>
      <c r="BG1047" s="176"/>
      <c r="BH1047" s="176"/>
      <c r="BI1047" s="176"/>
      <c r="BJ1047" s="176"/>
      <c r="BK1047" s="176"/>
      <c r="BL1047" s="176"/>
      <c r="BM1047" s="176"/>
      <c r="BN1047" s="176"/>
      <c r="BO1047" s="176"/>
      <c r="BP1047" s="176"/>
      <c r="BQ1047" s="176"/>
      <c r="BR1047" s="176"/>
      <c r="BS1047" s="176"/>
      <c r="BT1047" s="176"/>
      <c r="BU1047" s="176"/>
      <c r="BV1047" s="176"/>
      <c r="BW1047" s="176"/>
      <c r="BX1047" s="176"/>
      <c r="BY1047" s="176"/>
      <c r="BZ1047" s="176"/>
      <c r="CA1047" s="176"/>
      <c r="CB1047" s="176"/>
      <c r="CC1047" s="176"/>
      <c r="CD1047" s="176"/>
      <c r="CE1047" s="176"/>
      <c r="CF1047" s="176"/>
      <c r="CG1047" s="176"/>
      <c r="CH1047" s="176"/>
      <c r="CI1047" s="176"/>
      <c r="CJ1047" s="176"/>
      <c r="CK1047" s="176"/>
      <c r="CL1047" s="176"/>
      <c r="CM1047" s="176"/>
      <c r="CN1047" s="176"/>
      <c r="CO1047" s="176"/>
      <c r="CP1047" s="176"/>
      <c r="CQ1047" s="176"/>
      <c r="CR1047" s="176"/>
      <c r="CS1047" s="176"/>
      <c r="CT1047" s="176"/>
      <c r="CU1047" s="176"/>
      <c r="CV1047" s="176"/>
      <c r="CW1047" s="176"/>
    </row>
    <row r="1048" spans="1:101" s="179" customFormat="1" ht="20.100000000000001" customHeight="1">
      <c r="A1048" s="657">
        <f t="shared" si="231"/>
        <v>1005</v>
      </c>
      <c r="B1048" s="196" t="str">
        <f t="shared" si="226"/>
        <v>Swansea Bay UHB</v>
      </c>
      <c r="C1048" s="89"/>
      <c r="D1048" s="89"/>
      <c r="E1048" s="89"/>
      <c r="F1048" s="89"/>
      <c r="G1048" s="89"/>
      <c r="H1048" s="197">
        <f t="shared" si="227"/>
        <v>0</v>
      </c>
      <c r="I1048" s="197"/>
      <c r="J1048" s="89"/>
      <c r="K1048" s="90"/>
      <c r="L1048" s="90"/>
      <c r="M1048" s="89"/>
      <c r="N1048" s="89"/>
      <c r="O1048" s="89"/>
      <c r="P1048" s="89"/>
      <c r="Q1048" s="89"/>
      <c r="R1048" s="122"/>
      <c r="S1048" s="122"/>
      <c r="T1048" s="122"/>
      <c r="U1048" s="123"/>
      <c r="V1048" s="123"/>
      <c r="W1048" s="123"/>
      <c r="X1048" s="122"/>
      <c r="Y1048" s="122"/>
      <c r="Z1048" s="122"/>
      <c r="AA1048" s="122"/>
      <c r="AB1048" s="122"/>
      <c r="AC1048" s="122"/>
      <c r="AD1048" s="197">
        <f t="shared" si="220"/>
        <v>0</v>
      </c>
      <c r="AE1048" s="196" t="str">
        <f t="shared" si="232"/>
        <v/>
      </c>
      <c r="AF1048" s="196" t="str">
        <f t="shared" si="221"/>
        <v/>
      </c>
      <c r="AG1048" s="196" t="str">
        <f t="shared" si="222"/>
        <v/>
      </c>
      <c r="AH1048" s="196" t="str">
        <f t="shared" si="223"/>
        <v/>
      </c>
      <c r="AI1048" s="196" t="str">
        <f t="shared" si="224"/>
        <v/>
      </c>
      <c r="AJ1048" s="196" t="str">
        <f t="shared" si="225"/>
        <v/>
      </c>
      <c r="AK1048" s="196" t="str">
        <f t="shared" si="228"/>
        <v/>
      </c>
      <c r="AL1048" s="196" t="str">
        <f t="shared" si="229"/>
        <v/>
      </c>
      <c r="AM1048" s="176"/>
      <c r="AN1048" s="176">
        <f t="shared" si="230"/>
        <v>0</v>
      </c>
      <c r="AO1048" s="176"/>
      <c r="AP1048" s="176"/>
      <c r="AQ1048" s="176"/>
      <c r="AR1048" s="176"/>
      <c r="AS1048" s="176"/>
      <c r="AT1048" s="176"/>
      <c r="AU1048" s="176"/>
      <c r="AV1048" s="176"/>
      <c r="AW1048" s="176"/>
      <c r="AX1048" s="176"/>
      <c r="AY1048" s="176"/>
      <c r="AZ1048" s="176"/>
      <c r="BA1048" s="176"/>
      <c r="BB1048" s="176"/>
      <c r="BC1048" s="176"/>
      <c r="BD1048" s="176"/>
      <c r="BE1048" s="176"/>
      <c r="BF1048" s="176"/>
      <c r="BG1048" s="176"/>
      <c r="BH1048" s="176"/>
      <c r="BI1048" s="176"/>
      <c r="BJ1048" s="176"/>
      <c r="BK1048" s="176"/>
      <c r="BL1048" s="176"/>
      <c r="BM1048" s="176"/>
      <c r="BN1048" s="176"/>
      <c r="BO1048" s="176"/>
      <c r="BP1048" s="176"/>
      <c r="BQ1048" s="176"/>
      <c r="BR1048" s="176"/>
      <c r="BS1048" s="176"/>
      <c r="BT1048" s="176"/>
      <c r="BU1048" s="176"/>
      <c r="BV1048" s="176"/>
      <c r="BW1048" s="176"/>
      <c r="BX1048" s="176"/>
      <c r="BY1048" s="176"/>
      <c r="BZ1048" s="176"/>
      <c r="CA1048" s="176"/>
      <c r="CB1048" s="176"/>
      <c r="CC1048" s="176"/>
      <c r="CD1048" s="176"/>
      <c r="CE1048" s="176"/>
      <c r="CF1048" s="176"/>
      <c r="CG1048" s="176"/>
      <c r="CH1048" s="176"/>
      <c r="CI1048" s="176"/>
      <c r="CJ1048" s="176"/>
      <c r="CK1048" s="176"/>
      <c r="CL1048" s="176"/>
      <c r="CM1048" s="176"/>
      <c r="CN1048" s="176"/>
      <c r="CO1048" s="176"/>
      <c r="CP1048" s="176"/>
      <c r="CQ1048" s="176"/>
      <c r="CR1048" s="176"/>
      <c r="CS1048" s="176"/>
      <c r="CT1048" s="176"/>
      <c r="CU1048" s="176"/>
      <c r="CV1048" s="176"/>
      <c r="CW1048" s="176"/>
    </row>
    <row r="1049" spans="1:101" s="179" customFormat="1" ht="20.100000000000001" customHeight="1">
      <c r="A1049" s="657">
        <f t="shared" si="231"/>
        <v>1006</v>
      </c>
      <c r="B1049" s="196" t="str">
        <f t="shared" si="226"/>
        <v>Swansea Bay UHB</v>
      </c>
      <c r="C1049" s="89"/>
      <c r="D1049" s="89"/>
      <c r="E1049" s="89"/>
      <c r="F1049" s="89"/>
      <c r="G1049" s="89"/>
      <c r="H1049" s="197">
        <f t="shared" si="227"/>
        <v>0</v>
      </c>
      <c r="I1049" s="197"/>
      <c r="J1049" s="89"/>
      <c r="K1049" s="90"/>
      <c r="L1049" s="90"/>
      <c r="M1049" s="89"/>
      <c r="N1049" s="89"/>
      <c r="O1049" s="89"/>
      <c r="P1049" s="89"/>
      <c r="Q1049" s="89"/>
      <c r="R1049" s="122"/>
      <c r="S1049" s="122"/>
      <c r="T1049" s="122"/>
      <c r="U1049" s="123"/>
      <c r="V1049" s="123"/>
      <c r="W1049" s="123"/>
      <c r="X1049" s="122"/>
      <c r="Y1049" s="122"/>
      <c r="Z1049" s="122"/>
      <c r="AA1049" s="122"/>
      <c r="AB1049" s="122"/>
      <c r="AC1049" s="122"/>
      <c r="AD1049" s="197">
        <f t="shared" si="220"/>
        <v>0</v>
      </c>
      <c r="AE1049" s="196" t="str">
        <f t="shared" si="232"/>
        <v/>
      </c>
      <c r="AF1049" s="196" t="str">
        <f t="shared" si="221"/>
        <v/>
      </c>
      <c r="AG1049" s="196" t="str">
        <f t="shared" si="222"/>
        <v/>
      </c>
      <c r="AH1049" s="196" t="str">
        <f t="shared" si="223"/>
        <v/>
      </c>
      <c r="AI1049" s="196" t="str">
        <f t="shared" si="224"/>
        <v/>
      </c>
      <c r="AJ1049" s="196" t="str">
        <f t="shared" si="225"/>
        <v/>
      </c>
      <c r="AK1049" s="196" t="str">
        <f t="shared" si="228"/>
        <v/>
      </c>
      <c r="AL1049" s="196" t="str">
        <f t="shared" si="229"/>
        <v/>
      </c>
      <c r="AM1049" s="176"/>
      <c r="AN1049" s="176">
        <f t="shared" si="230"/>
        <v>0</v>
      </c>
      <c r="AO1049" s="176"/>
      <c r="AP1049" s="176"/>
      <c r="AQ1049" s="176"/>
      <c r="AR1049" s="176"/>
      <c r="AS1049" s="176"/>
      <c r="AT1049" s="176"/>
      <c r="AU1049" s="176"/>
      <c r="AV1049" s="176"/>
      <c r="AW1049" s="176"/>
      <c r="AX1049" s="176"/>
      <c r="AY1049" s="176"/>
      <c r="AZ1049" s="176"/>
      <c r="BA1049" s="176"/>
      <c r="BB1049" s="176"/>
      <c r="BC1049" s="176"/>
      <c r="BD1049" s="176"/>
      <c r="BE1049" s="176"/>
      <c r="BF1049" s="176"/>
      <c r="BG1049" s="176"/>
      <c r="BH1049" s="176"/>
      <c r="BI1049" s="176"/>
      <c r="BJ1049" s="176"/>
      <c r="BK1049" s="176"/>
      <c r="BL1049" s="176"/>
      <c r="BM1049" s="176"/>
      <c r="BN1049" s="176"/>
      <c r="BO1049" s="176"/>
      <c r="BP1049" s="176"/>
      <c r="BQ1049" s="176"/>
      <c r="BR1049" s="176"/>
      <c r="BS1049" s="176"/>
      <c r="BT1049" s="176"/>
      <c r="BU1049" s="176"/>
      <c r="BV1049" s="176"/>
      <c r="BW1049" s="176"/>
      <c r="BX1049" s="176"/>
      <c r="BY1049" s="176"/>
      <c r="BZ1049" s="176"/>
      <c r="CA1049" s="176"/>
      <c r="CB1049" s="176"/>
      <c r="CC1049" s="176"/>
      <c r="CD1049" s="176"/>
      <c r="CE1049" s="176"/>
      <c r="CF1049" s="176"/>
      <c r="CG1049" s="176"/>
      <c r="CH1049" s="176"/>
      <c r="CI1049" s="176"/>
      <c r="CJ1049" s="176"/>
      <c r="CK1049" s="176"/>
      <c r="CL1049" s="176"/>
      <c r="CM1049" s="176"/>
      <c r="CN1049" s="176"/>
      <c r="CO1049" s="176"/>
      <c r="CP1049" s="176"/>
      <c r="CQ1049" s="176"/>
      <c r="CR1049" s="176"/>
      <c r="CS1049" s="176"/>
      <c r="CT1049" s="176"/>
      <c r="CU1049" s="176"/>
      <c r="CV1049" s="176"/>
      <c r="CW1049" s="176"/>
    </row>
    <row r="1050" spans="1:101" s="179" customFormat="1" ht="20.100000000000001" customHeight="1">
      <c r="A1050" s="657">
        <f t="shared" si="231"/>
        <v>1007</v>
      </c>
      <c r="B1050" s="196" t="str">
        <f t="shared" si="226"/>
        <v>Swansea Bay UHB</v>
      </c>
      <c r="C1050" s="89"/>
      <c r="D1050" s="89"/>
      <c r="E1050" s="89"/>
      <c r="F1050" s="89"/>
      <c r="G1050" s="89"/>
      <c r="H1050" s="197">
        <f t="shared" si="227"/>
        <v>0</v>
      </c>
      <c r="I1050" s="197"/>
      <c r="J1050" s="89"/>
      <c r="K1050" s="90"/>
      <c r="L1050" s="90"/>
      <c r="M1050" s="89"/>
      <c r="N1050" s="89"/>
      <c r="O1050" s="89"/>
      <c r="P1050" s="89"/>
      <c r="Q1050" s="89"/>
      <c r="R1050" s="122"/>
      <c r="S1050" s="122"/>
      <c r="T1050" s="122"/>
      <c r="U1050" s="123"/>
      <c r="V1050" s="123"/>
      <c r="W1050" s="123"/>
      <c r="X1050" s="122"/>
      <c r="Y1050" s="122"/>
      <c r="Z1050" s="122"/>
      <c r="AA1050" s="122"/>
      <c r="AB1050" s="122"/>
      <c r="AC1050" s="122"/>
      <c r="AD1050" s="197">
        <f t="shared" si="220"/>
        <v>0</v>
      </c>
      <c r="AE1050" s="196" t="str">
        <f t="shared" si="232"/>
        <v/>
      </c>
      <c r="AF1050" s="196" t="str">
        <f t="shared" si="221"/>
        <v/>
      </c>
      <c r="AG1050" s="196" t="str">
        <f t="shared" si="222"/>
        <v/>
      </c>
      <c r="AH1050" s="196" t="str">
        <f t="shared" si="223"/>
        <v/>
      </c>
      <c r="AI1050" s="196" t="str">
        <f t="shared" si="224"/>
        <v/>
      </c>
      <c r="AJ1050" s="196" t="str">
        <f t="shared" si="225"/>
        <v/>
      </c>
      <c r="AK1050" s="196" t="str">
        <f t="shared" si="228"/>
        <v/>
      </c>
      <c r="AL1050" s="196" t="str">
        <f t="shared" si="229"/>
        <v/>
      </c>
      <c r="AM1050" s="176"/>
      <c r="AN1050" s="176">
        <f t="shared" si="230"/>
        <v>0</v>
      </c>
      <c r="AO1050" s="176"/>
      <c r="AP1050" s="176"/>
      <c r="AQ1050" s="176"/>
      <c r="AR1050" s="176"/>
      <c r="AS1050" s="176"/>
      <c r="AT1050" s="176"/>
      <c r="AU1050" s="176"/>
      <c r="AV1050" s="176"/>
      <c r="AW1050" s="176"/>
      <c r="AX1050" s="176"/>
      <c r="AY1050" s="176"/>
      <c r="AZ1050" s="176"/>
      <c r="BA1050" s="176"/>
      <c r="BB1050" s="176"/>
      <c r="BC1050" s="176"/>
      <c r="BD1050" s="176"/>
      <c r="BE1050" s="176"/>
      <c r="BF1050" s="176"/>
      <c r="BG1050" s="176"/>
      <c r="BH1050" s="176"/>
      <c r="BI1050" s="176"/>
      <c r="BJ1050" s="176"/>
      <c r="BK1050" s="176"/>
      <c r="BL1050" s="176"/>
      <c r="BM1050" s="176"/>
      <c r="BN1050" s="176"/>
      <c r="BO1050" s="176"/>
      <c r="BP1050" s="176"/>
      <c r="BQ1050" s="176"/>
      <c r="BR1050" s="176"/>
      <c r="BS1050" s="176"/>
      <c r="BT1050" s="176"/>
      <c r="BU1050" s="176"/>
      <c r="BV1050" s="176"/>
      <c r="BW1050" s="176"/>
      <c r="BX1050" s="176"/>
      <c r="BY1050" s="176"/>
      <c r="BZ1050" s="176"/>
      <c r="CA1050" s="176"/>
      <c r="CB1050" s="176"/>
      <c r="CC1050" s="176"/>
      <c r="CD1050" s="176"/>
      <c r="CE1050" s="176"/>
      <c r="CF1050" s="176"/>
      <c r="CG1050" s="176"/>
      <c r="CH1050" s="176"/>
      <c r="CI1050" s="176"/>
      <c r="CJ1050" s="176"/>
      <c r="CK1050" s="176"/>
      <c r="CL1050" s="176"/>
      <c r="CM1050" s="176"/>
      <c r="CN1050" s="176"/>
      <c r="CO1050" s="176"/>
      <c r="CP1050" s="176"/>
      <c r="CQ1050" s="176"/>
      <c r="CR1050" s="176"/>
      <c r="CS1050" s="176"/>
      <c r="CT1050" s="176"/>
      <c r="CU1050" s="176"/>
      <c r="CV1050" s="176"/>
      <c r="CW1050" s="176"/>
    </row>
    <row r="1051" spans="1:101" s="179" customFormat="1" ht="20.100000000000001" customHeight="1">
      <c r="A1051" s="657">
        <f t="shared" si="231"/>
        <v>1008</v>
      </c>
      <c r="B1051" s="196" t="str">
        <f t="shared" si="226"/>
        <v>Swansea Bay UHB</v>
      </c>
      <c r="C1051" s="89"/>
      <c r="D1051" s="89"/>
      <c r="E1051" s="89"/>
      <c r="F1051" s="89"/>
      <c r="G1051" s="89"/>
      <c r="H1051" s="197">
        <f t="shared" si="227"/>
        <v>0</v>
      </c>
      <c r="I1051" s="197"/>
      <c r="J1051" s="89"/>
      <c r="K1051" s="90"/>
      <c r="L1051" s="90"/>
      <c r="M1051" s="89"/>
      <c r="N1051" s="89"/>
      <c r="O1051" s="89"/>
      <c r="P1051" s="89"/>
      <c r="Q1051" s="89"/>
      <c r="R1051" s="122"/>
      <c r="S1051" s="122"/>
      <c r="T1051" s="122"/>
      <c r="U1051" s="123"/>
      <c r="V1051" s="123"/>
      <c r="W1051" s="123"/>
      <c r="X1051" s="122"/>
      <c r="Y1051" s="122"/>
      <c r="Z1051" s="122"/>
      <c r="AA1051" s="122"/>
      <c r="AB1051" s="122"/>
      <c r="AC1051" s="122"/>
      <c r="AD1051" s="197">
        <f t="shared" si="220"/>
        <v>0</v>
      </c>
      <c r="AE1051" s="196" t="str">
        <f t="shared" si="232"/>
        <v/>
      </c>
      <c r="AF1051" s="196" t="str">
        <f t="shared" si="221"/>
        <v/>
      </c>
      <c r="AG1051" s="196" t="str">
        <f t="shared" si="222"/>
        <v/>
      </c>
      <c r="AH1051" s="196" t="str">
        <f t="shared" si="223"/>
        <v/>
      </c>
      <c r="AI1051" s="196" t="str">
        <f t="shared" si="224"/>
        <v/>
      </c>
      <c r="AJ1051" s="196" t="str">
        <f t="shared" si="225"/>
        <v/>
      </c>
      <c r="AK1051" s="196" t="str">
        <f t="shared" si="228"/>
        <v/>
      </c>
      <c r="AL1051" s="196" t="str">
        <f t="shared" si="229"/>
        <v/>
      </c>
      <c r="AM1051" s="176"/>
      <c r="AN1051" s="176">
        <f t="shared" si="230"/>
        <v>0</v>
      </c>
      <c r="AO1051" s="176"/>
      <c r="AP1051" s="176"/>
      <c r="AQ1051" s="176"/>
      <c r="AR1051" s="176"/>
      <c r="AS1051" s="176"/>
      <c r="AT1051" s="176"/>
      <c r="AU1051" s="176"/>
      <c r="AV1051" s="176"/>
      <c r="AW1051" s="176"/>
      <c r="AX1051" s="176"/>
      <c r="AY1051" s="176"/>
      <c r="AZ1051" s="176"/>
      <c r="BA1051" s="176"/>
      <c r="BB1051" s="176"/>
      <c r="BC1051" s="176"/>
      <c r="BD1051" s="176"/>
      <c r="BE1051" s="176"/>
      <c r="BF1051" s="176"/>
      <c r="BG1051" s="176"/>
      <c r="BH1051" s="176"/>
      <c r="BI1051" s="176"/>
      <c r="BJ1051" s="176"/>
      <c r="BK1051" s="176"/>
      <c r="BL1051" s="176"/>
      <c r="BM1051" s="176"/>
      <c r="BN1051" s="176"/>
      <c r="BO1051" s="176"/>
      <c r="BP1051" s="176"/>
      <c r="BQ1051" s="176"/>
      <c r="BR1051" s="176"/>
      <c r="BS1051" s="176"/>
      <c r="BT1051" s="176"/>
      <c r="BU1051" s="176"/>
      <c r="BV1051" s="176"/>
      <c r="BW1051" s="176"/>
      <c r="BX1051" s="176"/>
      <c r="BY1051" s="176"/>
      <c r="BZ1051" s="176"/>
      <c r="CA1051" s="176"/>
      <c r="CB1051" s="176"/>
      <c r="CC1051" s="176"/>
      <c r="CD1051" s="176"/>
      <c r="CE1051" s="176"/>
      <c r="CF1051" s="176"/>
      <c r="CG1051" s="176"/>
      <c r="CH1051" s="176"/>
      <c r="CI1051" s="176"/>
      <c r="CJ1051" s="176"/>
      <c r="CK1051" s="176"/>
      <c r="CL1051" s="176"/>
      <c r="CM1051" s="176"/>
      <c r="CN1051" s="176"/>
      <c r="CO1051" s="176"/>
      <c r="CP1051" s="176"/>
      <c r="CQ1051" s="176"/>
      <c r="CR1051" s="176"/>
      <c r="CS1051" s="176"/>
      <c r="CT1051" s="176"/>
      <c r="CU1051" s="176"/>
      <c r="CV1051" s="176"/>
      <c r="CW1051" s="176"/>
    </row>
    <row r="1052" spans="1:101" s="179" customFormat="1" ht="20.100000000000001" customHeight="1">
      <c r="A1052" s="657">
        <f t="shared" si="231"/>
        <v>1009</v>
      </c>
      <c r="B1052" s="196" t="str">
        <f t="shared" si="226"/>
        <v>Swansea Bay UHB</v>
      </c>
      <c r="C1052" s="89"/>
      <c r="D1052" s="89"/>
      <c r="E1052" s="89"/>
      <c r="F1052" s="89"/>
      <c r="G1052" s="89"/>
      <c r="H1052" s="197">
        <f t="shared" si="227"/>
        <v>0</v>
      </c>
      <c r="I1052" s="197"/>
      <c r="J1052" s="89"/>
      <c r="K1052" s="90"/>
      <c r="L1052" s="90"/>
      <c r="M1052" s="89"/>
      <c r="N1052" s="89"/>
      <c r="O1052" s="89"/>
      <c r="P1052" s="89"/>
      <c r="Q1052" s="89"/>
      <c r="R1052" s="122"/>
      <c r="S1052" s="122"/>
      <c r="T1052" s="122"/>
      <c r="U1052" s="123"/>
      <c r="V1052" s="123"/>
      <c r="W1052" s="123"/>
      <c r="X1052" s="122"/>
      <c r="Y1052" s="122"/>
      <c r="Z1052" s="122"/>
      <c r="AA1052" s="122"/>
      <c r="AB1052" s="122"/>
      <c r="AC1052" s="122"/>
      <c r="AD1052" s="197">
        <f t="shared" si="220"/>
        <v>0</v>
      </c>
      <c r="AE1052" s="196" t="str">
        <f t="shared" si="232"/>
        <v/>
      </c>
      <c r="AF1052" s="196" t="str">
        <f t="shared" si="221"/>
        <v/>
      </c>
      <c r="AG1052" s="196" t="str">
        <f t="shared" si="222"/>
        <v/>
      </c>
      <c r="AH1052" s="196" t="str">
        <f t="shared" si="223"/>
        <v/>
      </c>
      <c r="AI1052" s="196" t="str">
        <f t="shared" si="224"/>
        <v/>
      </c>
      <c r="AJ1052" s="196" t="str">
        <f t="shared" si="225"/>
        <v/>
      </c>
      <c r="AK1052" s="196" t="str">
        <f t="shared" si="228"/>
        <v/>
      </c>
      <c r="AL1052" s="196" t="str">
        <f t="shared" si="229"/>
        <v/>
      </c>
      <c r="AM1052" s="176"/>
      <c r="AN1052" s="176">
        <f t="shared" si="230"/>
        <v>0</v>
      </c>
      <c r="AO1052" s="176"/>
      <c r="AP1052" s="176"/>
      <c r="AQ1052" s="176"/>
      <c r="AR1052" s="176"/>
      <c r="AS1052" s="176"/>
      <c r="AT1052" s="176"/>
      <c r="AU1052" s="176"/>
      <c r="AV1052" s="176"/>
      <c r="AW1052" s="176"/>
      <c r="AX1052" s="176"/>
      <c r="AY1052" s="176"/>
      <c r="AZ1052" s="176"/>
      <c r="BA1052" s="176"/>
      <c r="BB1052" s="176"/>
      <c r="BC1052" s="176"/>
      <c r="BD1052" s="176"/>
      <c r="BE1052" s="176"/>
      <c r="BF1052" s="176"/>
      <c r="BG1052" s="176"/>
      <c r="BH1052" s="176"/>
      <c r="BI1052" s="176"/>
      <c r="BJ1052" s="176"/>
      <c r="BK1052" s="176"/>
      <c r="BL1052" s="176"/>
      <c r="BM1052" s="176"/>
      <c r="BN1052" s="176"/>
      <c r="BO1052" s="176"/>
      <c r="BP1052" s="176"/>
      <c r="BQ1052" s="176"/>
      <c r="BR1052" s="176"/>
      <c r="BS1052" s="176"/>
      <c r="BT1052" s="176"/>
      <c r="BU1052" s="176"/>
      <c r="BV1052" s="176"/>
      <c r="BW1052" s="176"/>
      <c r="BX1052" s="176"/>
      <c r="BY1052" s="176"/>
      <c r="BZ1052" s="176"/>
      <c r="CA1052" s="176"/>
      <c r="CB1052" s="176"/>
      <c r="CC1052" s="176"/>
      <c r="CD1052" s="176"/>
      <c r="CE1052" s="176"/>
      <c r="CF1052" s="176"/>
      <c r="CG1052" s="176"/>
      <c r="CH1052" s="176"/>
      <c r="CI1052" s="176"/>
      <c r="CJ1052" s="176"/>
      <c r="CK1052" s="176"/>
      <c r="CL1052" s="176"/>
      <c r="CM1052" s="176"/>
      <c r="CN1052" s="176"/>
      <c r="CO1052" s="176"/>
      <c r="CP1052" s="176"/>
      <c r="CQ1052" s="176"/>
      <c r="CR1052" s="176"/>
      <c r="CS1052" s="176"/>
      <c r="CT1052" s="176"/>
      <c r="CU1052" s="176"/>
      <c r="CV1052" s="176"/>
      <c r="CW1052" s="176"/>
    </row>
    <row r="1053" spans="1:101" s="179" customFormat="1" ht="20.100000000000001" customHeight="1">
      <c r="A1053" s="657">
        <f t="shared" si="231"/>
        <v>1010</v>
      </c>
      <c r="B1053" s="196" t="str">
        <f t="shared" si="226"/>
        <v>Swansea Bay UHB</v>
      </c>
      <c r="C1053" s="89"/>
      <c r="D1053" s="89"/>
      <c r="E1053" s="89"/>
      <c r="F1053" s="89"/>
      <c r="G1053" s="89"/>
      <c r="H1053" s="197">
        <f t="shared" si="227"/>
        <v>0</v>
      </c>
      <c r="I1053" s="197"/>
      <c r="J1053" s="89"/>
      <c r="K1053" s="90"/>
      <c r="L1053" s="90"/>
      <c r="M1053" s="89"/>
      <c r="N1053" s="89"/>
      <c r="O1053" s="89"/>
      <c r="P1053" s="89"/>
      <c r="Q1053" s="89"/>
      <c r="R1053" s="122"/>
      <c r="S1053" s="122"/>
      <c r="T1053" s="122"/>
      <c r="U1053" s="123"/>
      <c r="V1053" s="123"/>
      <c r="W1053" s="123"/>
      <c r="X1053" s="122"/>
      <c r="Y1053" s="122"/>
      <c r="Z1053" s="122"/>
      <c r="AA1053" s="122"/>
      <c r="AB1053" s="122"/>
      <c r="AC1053" s="122"/>
      <c r="AD1053" s="197">
        <f t="shared" si="220"/>
        <v>0</v>
      </c>
      <c r="AE1053" s="196" t="str">
        <f t="shared" si="232"/>
        <v/>
      </c>
      <c r="AF1053" s="196" t="str">
        <f t="shared" si="221"/>
        <v/>
      </c>
      <c r="AG1053" s="196" t="str">
        <f t="shared" si="222"/>
        <v/>
      </c>
      <c r="AH1053" s="196" t="str">
        <f t="shared" si="223"/>
        <v/>
      </c>
      <c r="AI1053" s="196" t="str">
        <f t="shared" si="224"/>
        <v/>
      </c>
      <c r="AJ1053" s="196" t="str">
        <f t="shared" si="225"/>
        <v/>
      </c>
      <c r="AK1053" s="196" t="str">
        <f t="shared" si="228"/>
        <v/>
      </c>
      <c r="AL1053" s="196" t="str">
        <f t="shared" si="229"/>
        <v/>
      </c>
      <c r="AM1053" s="176"/>
      <c r="AN1053" s="176">
        <f t="shared" si="230"/>
        <v>0</v>
      </c>
      <c r="AO1053" s="176"/>
      <c r="AP1053" s="176"/>
      <c r="AQ1053" s="176"/>
      <c r="AR1053" s="176"/>
      <c r="AS1053" s="176"/>
      <c r="AT1053" s="176"/>
      <c r="AU1053" s="176"/>
      <c r="AV1053" s="176"/>
      <c r="AW1053" s="176"/>
      <c r="AX1053" s="176"/>
      <c r="AY1053" s="176"/>
      <c r="AZ1053" s="176"/>
      <c r="BA1053" s="176"/>
      <c r="BB1053" s="176"/>
      <c r="BC1053" s="176"/>
      <c r="BD1053" s="176"/>
      <c r="BE1053" s="176"/>
      <c r="BF1053" s="176"/>
      <c r="BG1053" s="176"/>
      <c r="BH1053" s="176"/>
      <c r="BI1053" s="176"/>
      <c r="BJ1053" s="176"/>
      <c r="BK1053" s="176"/>
      <c r="BL1053" s="176"/>
      <c r="BM1053" s="176"/>
      <c r="BN1053" s="176"/>
      <c r="BO1053" s="176"/>
      <c r="BP1053" s="176"/>
      <c r="BQ1053" s="176"/>
      <c r="BR1053" s="176"/>
      <c r="BS1053" s="176"/>
      <c r="BT1053" s="176"/>
      <c r="BU1053" s="176"/>
      <c r="BV1053" s="176"/>
      <c r="BW1053" s="176"/>
      <c r="BX1053" s="176"/>
      <c r="BY1053" s="176"/>
      <c r="BZ1053" s="176"/>
      <c r="CA1053" s="176"/>
      <c r="CB1053" s="176"/>
      <c r="CC1053" s="176"/>
      <c r="CD1053" s="176"/>
      <c r="CE1053" s="176"/>
      <c r="CF1053" s="176"/>
      <c r="CG1053" s="176"/>
      <c r="CH1053" s="176"/>
      <c r="CI1053" s="176"/>
      <c r="CJ1053" s="176"/>
      <c r="CK1053" s="176"/>
      <c r="CL1053" s="176"/>
      <c r="CM1053" s="176"/>
      <c r="CN1053" s="176"/>
      <c r="CO1053" s="176"/>
      <c r="CP1053" s="176"/>
      <c r="CQ1053" s="176"/>
      <c r="CR1053" s="176"/>
      <c r="CS1053" s="176"/>
      <c r="CT1053" s="176"/>
      <c r="CU1053" s="176"/>
      <c r="CV1053" s="176"/>
      <c r="CW1053" s="176"/>
    </row>
    <row r="1054" spans="1:101" s="179" customFormat="1" ht="20.100000000000001" customHeight="1">
      <c r="A1054" s="657">
        <f t="shared" si="231"/>
        <v>1011</v>
      </c>
      <c r="B1054" s="196" t="str">
        <f t="shared" si="226"/>
        <v>Swansea Bay UHB</v>
      </c>
      <c r="C1054" s="89"/>
      <c r="D1054" s="89"/>
      <c r="E1054" s="89"/>
      <c r="F1054" s="89"/>
      <c r="G1054" s="89"/>
      <c r="H1054" s="197">
        <f t="shared" si="227"/>
        <v>0</v>
      </c>
      <c r="I1054" s="197"/>
      <c r="J1054" s="89"/>
      <c r="K1054" s="90"/>
      <c r="L1054" s="90"/>
      <c r="M1054" s="89"/>
      <c r="N1054" s="89"/>
      <c r="O1054" s="89"/>
      <c r="P1054" s="89"/>
      <c r="Q1054" s="89"/>
      <c r="R1054" s="122"/>
      <c r="S1054" s="122"/>
      <c r="T1054" s="122"/>
      <c r="U1054" s="123"/>
      <c r="V1054" s="123"/>
      <c r="W1054" s="123"/>
      <c r="X1054" s="122"/>
      <c r="Y1054" s="122"/>
      <c r="Z1054" s="122"/>
      <c r="AA1054" s="122"/>
      <c r="AB1054" s="122"/>
      <c r="AC1054" s="122"/>
      <c r="AD1054" s="197">
        <f t="shared" si="220"/>
        <v>0</v>
      </c>
      <c r="AE1054" s="196" t="str">
        <f t="shared" si="232"/>
        <v/>
      </c>
      <c r="AF1054" s="196" t="str">
        <f t="shared" si="221"/>
        <v/>
      </c>
      <c r="AG1054" s="196" t="str">
        <f t="shared" si="222"/>
        <v/>
      </c>
      <c r="AH1054" s="196" t="str">
        <f t="shared" si="223"/>
        <v/>
      </c>
      <c r="AI1054" s="196" t="str">
        <f t="shared" si="224"/>
        <v/>
      </c>
      <c r="AJ1054" s="196" t="str">
        <f t="shared" si="225"/>
        <v/>
      </c>
      <c r="AK1054" s="196" t="str">
        <f t="shared" si="228"/>
        <v/>
      </c>
      <c r="AL1054" s="196" t="str">
        <f t="shared" si="229"/>
        <v/>
      </c>
      <c r="AM1054" s="176"/>
      <c r="AN1054" s="176">
        <f t="shared" si="230"/>
        <v>0</v>
      </c>
      <c r="AO1054" s="176"/>
      <c r="AP1054" s="176"/>
      <c r="AQ1054" s="176"/>
      <c r="AR1054" s="176"/>
      <c r="AS1054" s="176"/>
      <c r="AT1054" s="176"/>
      <c r="AU1054" s="176"/>
      <c r="AV1054" s="176"/>
      <c r="AW1054" s="176"/>
      <c r="AX1054" s="176"/>
      <c r="AY1054" s="176"/>
      <c r="AZ1054" s="176"/>
      <c r="BA1054" s="176"/>
      <c r="BB1054" s="176"/>
      <c r="BC1054" s="176"/>
      <c r="BD1054" s="176"/>
      <c r="BE1054" s="176"/>
      <c r="BF1054" s="176"/>
      <c r="BG1054" s="176"/>
      <c r="BH1054" s="176"/>
      <c r="BI1054" s="176"/>
      <c r="BJ1054" s="176"/>
      <c r="BK1054" s="176"/>
      <c r="BL1054" s="176"/>
      <c r="BM1054" s="176"/>
      <c r="BN1054" s="176"/>
      <c r="BO1054" s="176"/>
      <c r="BP1054" s="176"/>
      <c r="BQ1054" s="176"/>
      <c r="BR1054" s="176"/>
      <c r="BS1054" s="176"/>
      <c r="BT1054" s="176"/>
      <c r="BU1054" s="176"/>
      <c r="BV1054" s="176"/>
      <c r="BW1054" s="176"/>
      <c r="BX1054" s="176"/>
      <c r="BY1054" s="176"/>
      <c r="BZ1054" s="176"/>
      <c r="CA1054" s="176"/>
      <c r="CB1054" s="176"/>
      <c r="CC1054" s="176"/>
      <c r="CD1054" s="176"/>
      <c r="CE1054" s="176"/>
      <c r="CF1054" s="176"/>
      <c r="CG1054" s="176"/>
      <c r="CH1054" s="176"/>
      <c r="CI1054" s="176"/>
      <c r="CJ1054" s="176"/>
      <c r="CK1054" s="176"/>
      <c r="CL1054" s="176"/>
      <c r="CM1054" s="176"/>
      <c r="CN1054" s="176"/>
      <c r="CO1054" s="176"/>
      <c r="CP1054" s="176"/>
      <c r="CQ1054" s="176"/>
      <c r="CR1054" s="176"/>
      <c r="CS1054" s="176"/>
      <c r="CT1054" s="176"/>
      <c r="CU1054" s="176"/>
      <c r="CV1054" s="176"/>
      <c r="CW1054" s="176"/>
    </row>
    <row r="1055" spans="1:101" s="179" customFormat="1" ht="20.100000000000001" customHeight="1">
      <c r="A1055" s="657">
        <f t="shared" si="231"/>
        <v>1012</v>
      </c>
      <c r="B1055" s="196" t="str">
        <f t="shared" si="226"/>
        <v>Swansea Bay UHB</v>
      </c>
      <c r="C1055" s="89"/>
      <c r="D1055" s="89"/>
      <c r="E1055" s="89"/>
      <c r="F1055" s="89"/>
      <c r="G1055" s="89"/>
      <c r="H1055" s="197">
        <f t="shared" si="227"/>
        <v>0</v>
      </c>
      <c r="I1055" s="197"/>
      <c r="J1055" s="89"/>
      <c r="K1055" s="90"/>
      <c r="L1055" s="90"/>
      <c r="M1055" s="89"/>
      <c r="N1055" s="89"/>
      <c r="O1055" s="89"/>
      <c r="P1055" s="89"/>
      <c r="Q1055" s="89"/>
      <c r="R1055" s="122"/>
      <c r="S1055" s="122"/>
      <c r="T1055" s="122"/>
      <c r="U1055" s="123"/>
      <c r="V1055" s="123"/>
      <c r="W1055" s="123"/>
      <c r="X1055" s="122"/>
      <c r="Y1055" s="122"/>
      <c r="Z1055" s="122"/>
      <c r="AA1055" s="122"/>
      <c r="AB1055" s="122"/>
      <c r="AC1055" s="122"/>
      <c r="AD1055" s="197">
        <f t="shared" si="220"/>
        <v>0</v>
      </c>
      <c r="AE1055" s="196" t="str">
        <f t="shared" si="232"/>
        <v/>
      </c>
      <c r="AF1055" s="196" t="str">
        <f t="shared" si="221"/>
        <v/>
      </c>
      <c r="AG1055" s="196" t="str">
        <f t="shared" si="222"/>
        <v/>
      </c>
      <c r="AH1055" s="196" t="str">
        <f t="shared" si="223"/>
        <v/>
      </c>
      <c r="AI1055" s="196" t="str">
        <f t="shared" si="224"/>
        <v/>
      </c>
      <c r="AJ1055" s="196" t="str">
        <f t="shared" si="225"/>
        <v/>
      </c>
      <c r="AK1055" s="196" t="str">
        <f t="shared" si="228"/>
        <v/>
      </c>
      <c r="AL1055" s="196" t="str">
        <f t="shared" si="229"/>
        <v/>
      </c>
      <c r="AM1055" s="176"/>
      <c r="AN1055" s="176">
        <f t="shared" si="230"/>
        <v>0</v>
      </c>
      <c r="AO1055" s="176"/>
      <c r="AP1055" s="176"/>
      <c r="AQ1055" s="176"/>
      <c r="AR1055" s="176"/>
      <c r="AS1055" s="176"/>
      <c r="AT1055" s="176"/>
      <c r="AU1055" s="176"/>
      <c r="AV1055" s="176"/>
      <c r="AW1055" s="176"/>
      <c r="AX1055" s="176"/>
      <c r="AY1055" s="176"/>
      <c r="AZ1055" s="176"/>
      <c r="BA1055" s="176"/>
      <c r="BB1055" s="176"/>
      <c r="BC1055" s="176"/>
      <c r="BD1055" s="176"/>
      <c r="BE1055" s="176"/>
      <c r="BF1055" s="176"/>
      <c r="BG1055" s="176"/>
      <c r="BH1055" s="176"/>
      <c r="BI1055" s="176"/>
      <c r="BJ1055" s="176"/>
      <c r="BK1055" s="176"/>
      <c r="BL1055" s="176"/>
      <c r="BM1055" s="176"/>
      <c r="BN1055" s="176"/>
      <c r="BO1055" s="176"/>
      <c r="BP1055" s="176"/>
      <c r="BQ1055" s="176"/>
      <c r="BR1055" s="176"/>
      <c r="BS1055" s="176"/>
      <c r="BT1055" s="176"/>
      <c r="BU1055" s="176"/>
      <c r="BV1055" s="176"/>
      <c r="BW1055" s="176"/>
      <c r="BX1055" s="176"/>
      <c r="BY1055" s="176"/>
      <c r="BZ1055" s="176"/>
      <c r="CA1055" s="176"/>
      <c r="CB1055" s="176"/>
      <c r="CC1055" s="176"/>
      <c r="CD1055" s="176"/>
      <c r="CE1055" s="176"/>
      <c r="CF1055" s="176"/>
      <c r="CG1055" s="176"/>
      <c r="CH1055" s="176"/>
      <c r="CI1055" s="176"/>
      <c r="CJ1055" s="176"/>
      <c r="CK1055" s="176"/>
      <c r="CL1055" s="176"/>
      <c r="CM1055" s="176"/>
      <c r="CN1055" s="176"/>
      <c r="CO1055" s="176"/>
      <c r="CP1055" s="176"/>
      <c r="CQ1055" s="176"/>
      <c r="CR1055" s="176"/>
      <c r="CS1055" s="176"/>
      <c r="CT1055" s="176"/>
      <c r="CU1055" s="176"/>
      <c r="CV1055" s="176"/>
      <c r="CW1055" s="176"/>
    </row>
    <row r="1056" spans="1:101" s="179" customFormat="1" ht="20.100000000000001" customHeight="1">
      <c r="A1056" s="657">
        <f t="shared" si="231"/>
        <v>1013</v>
      </c>
      <c r="B1056" s="196" t="str">
        <f t="shared" si="226"/>
        <v>Swansea Bay UHB</v>
      </c>
      <c r="C1056" s="89"/>
      <c r="D1056" s="89"/>
      <c r="E1056" s="89"/>
      <c r="F1056" s="89"/>
      <c r="G1056" s="89"/>
      <c r="H1056" s="197">
        <f t="shared" si="227"/>
        <v>0</v>
      </c>
      <c r="I1056" s="197"/>
      <c r="J1056" s="89"/>
      <c r="K1056" s="90"/>
      <c r="L1056" s="90"/>
      <c r="M1056" s="89"/>
      <c r="N1056" s="89"/>
      <c r="O1056" s="89"/>
      <c r="P1056" s="89"/>
      <c r="Q1056" s="89"/>
      <c r="R1056" s="122"/>
      <c r="S1056" s="122"/>
      <c r="T1056" s="122"/>
      <c r="U1056" s="123"/>
      <c r="V1056" s="123"/>
      <c r="W1056" s="123"/>
      <c r="X1056" s="122"/>
      <c r="Y1056" s="122"/>
      <c r="Z1056" s="122"/>
      <c r="AA1056" s="122"/>
      <c r="AB1056" s="122"/>
      <c r="AC1056" s="122"/>
      <c r="AD1056" s="197">
        <f t="shared" si="220"/>
        <v>0</v>
      </c>
      <c r="AE1056" s="196" t="str">
        <f t="shared" si="232"/>
        <v/>
      </c>
      <c r="AF1056" s="196" t="str">
        <f t="shared" si="221"/>
        <v/>
      </c>
      <c r="AG1056" s="196" t="str">
        <f t="shared" si="222"/>
        <v/>
      </c>
      <c r="AH1056" s="196" t="str">
        <f t="shared" si="223"/>
        <v/>
      </c>
      <c r="AI1056" s="196" t="str">
        <f t="shared" si="224"/>
        <v/>
      </c>
      <c r="AJ1056" s="196" t="str">
        <f t="shared" si="225"/>
        <v/>
      </c>
      <c r="AK1056" s="196" t="str">
        <f t="shared" si="228"/>
        <v/>
      </c>
      <c r="AL1056" s="196" t="str">
        <f t="shared" si="229"/>
        <v/>
      </c>
      <c r="AM1056" s="176"/>
      <c r="AN1056" s="176">
        <f t="shared" si="230"/>
        <v>0</v>
      </c>
      <c r="AO1056" s="176"/>
      <c r="AP1056" s="176"/>
      <c r="AQ1056" s="176"/>
      <c r="AR1056" s="176"/>
      <c r="AS1056" s="176"/>
      <c r="AT1056" s="176"/>
      <c r="AU1056" s="176"/>
      <c r="AV1056" s="176"/>
      <c r="AW1056" s="176"/>
      <c r="AX1056" s="176"/>
      <c r="AY1056" s="176"/>
      <c r="AZ1056" s="176"/>
      <c r="BA1056" s="176"/>
      <c r="BB1056" s="176"/>
      <c r="BC1056" s="176"/>
      <c r="BD1056" s="176"/>
      <c r="BE1056" s="176"/>
      <c r="BF1056" s="176"/>
      <c r="BG1056" s="176"/>
      <c r="BH1056" s="176"/>
      <c r="BI1056" s="176"/>
      <c r="BJ1056" s="176"/>
      <c r="BK1056" s="176"/>
      <c r="BL1056" s="176"/>
      <c r="BM1056" s="176"/>
      <c r="BN1056" s="176"/>
      <c r="BO1056" s="176"/>
      <c r="BP1056" s="176"/>
      <c r="BQ1056" s="176"/>
      <c r="BR1056" s="176"/>
      <c r="BS1056" s="176"/>
      <c r="BT1056" s="176"/>
      <c r="BU1056" s="176"/>
      <c r="BV1056" s="176"/>
      <c r="BW1056" s="176"/>
      <c r="BX1056" s="176"/>
      <c r="BY1056" s="176"/>
      <c r="BZ1056" s="176"/>
      <c r="CA1056" s="176"/>
      <c r="CB1056" s="176"/>
      <c r="CC1056" s="176"/>
      <c r="CD1056" s="176"/>
      <c r="CE1056" s="176"/>
      <c r="CF1056" s="176"/>
      <c r="CG1056" s="176"/>
      <c r="CH1056" s="176"/>
      <c r="CI1056" s="176"/>
      <c r="CJ1056" s="176"/>
      <c r="CK1056" s="176"/>
      <c r="CL1056" s="176"/>
      <c r="CM1056" s="176"/>
      <c r="CN1056" s="176"/>
      <c r="CO1056" s="176"/>
      <c r="CP1056" s="176"/>
      <c r="CQ1056" s="176"/>
      <c r="CR1056" s="176"/>
      <c r="CS1056" s="176"/>
      <c r="CT1056" s="176"/>
      <c r="CU1056" s="176"/>
      <c r="CV1056" s="176"/>
      <c r="CW1056" s="176"/>
    </row>
    <row r="1057" spans="1:101" s="179" customFormat="1" ht="20.100000000000001" customHeight="1">
      <c r="A1057" s="657">
        <f t="shared" si="231"/>
        <v>1014</v>
      </c>
      <c r="B1057" s="196" t="str">
        <f t="shared" si="226"/>
        <v>Swansea Bay UHB</v>
      </c>
      <c r="C1057" s="89"/>
      <c r="D1057" s="89"/>
      <c r="E1057" s="89"/>
      <c r="F1057" s="89"/>
      <c r="G1057" s="89"/>
      <c r="H1057" s="197">
        <f t="shared" si="227"/>
        <v>0</v>
      </c>
      <c r="I1057" s="197"/>
      <c r="J1057" s="89"/>
      <c r="K1057" s="90"/>
      <c r="L1057" s="90"/>
      <c r="M1057" s="89"/>
      <c r="N1057" s="89"/>
      <c r="O1057" s="89"/>
      <c r="P1057" s="89"/>
      <c r="Q1057" s="89"/>
      <c r="R1057" s="122"/>
      <c r="S1057" s="122"/>
      <c r="T1057" s="122"/>
      <c r="U1057" s="123"/>
      <c r="V1057" s="123"/>
      <c r="W1057" s="123"/>
      <c r="X1057" s="122"/>
      <c r="Y1057" s="122"/>
      <c r="Z1057" s="122"/>
      <c r="AA1057" s="122"/>
      <c r="AB1057" s="122"/>
      <c r="AC1057" s="122"/>
      <c r="AD1057" s="197">
        <f t="shared" si="220"/>
        <v>0</v>
      </c>
      <c r="AE1057" s="196" t="str">
        <f t="shared" si="232"/>
        <v/>
      </c>
      <c r="AF1057" s="196" t="str">
        <f t="shared" si="221"/>
        <v/>
      </c>
      <c r="AG1057" s="196" t="str">
        <f t="shared" si="222"/>
        <v/>
      </c>
      <c r="AH1057" s="196" t="str">
        <f t="shared" si="223"/>
        <v/>
      </c>
      <c r="AI1057" s="196" t="str">
        <f t="shared" si="224"/>
        <v/>
      </c>
      <c r="AJ1057" s="196" t="str">
        <f t="shared" si="225"/>
        <v/>
      </c>
      <c r="AK1057" s="196" t="str">
        <f t="shared" si="228"/>
        <v/>
      </c>
      <c r="AL1057" s="196" t="str">
        <f t="shared" si="229"/>
        <v/>
      </c>
      <c r="AM1057" s="176"/>
      <c r="AN1057" s="176">
        <f t="shared" si="230"/>
        <v>0</v>
      </c>
      <c r="AO1057" s="176"/>
      <c r="AP1057" s="176"/>
      <c r="AQ1057" s="176"/>
      <c r="AR1057" s="176"/>
      <c r="AS1057" s="176"/>
      <c r="AT1057" s="176"/>
      <c r="AU1057" s="176"/>
      <c r="AV1057" s="176"/>
      <c r="AW1057" s="176"/>
      <c r="AX1057" s="176"/>
      <c r="AY1057" s="176"/>
      <c r="AZ1057" s="176"/>
      <c r="BA1057" s="176"/>
      <c r="BB1057" s="176"/>
      <c r="BC1057" s="176"/>
      <c r="BD1057" s="176"/>
      <c r="BE1057" s="176"/>
      <c r="BF1057" s="176"/>
      <c r="BG1057" s="176"/>
      <c r="BH1057" s="176"/>
      <c r="BI1057" s="176"/>
      <c r="BJ1057" s="176"/>
      <c r="BK1057" s="176"/>
      <c r="BL1057" s="176"/>
      <c r="BM1057" s="176"/>
      <c r="BN1057" s="176"/>
      <c r="BO1057" s="176"/>
      <c r="BP1057" s="176"/>
      <c r="BQ1057" s="176"/>
      <c r="BR1057" s="176"/>
      <c r="BS1057" s="176"/>
      <c r="BT1057" s="176"/>
      <c r="BU1057" s="176"/>
      <c r="BV1057" s="176"/>
      <c r="BW1057" s="176"/>
      <c r="BX1057" s="176"/>
      <c r="BY1057" s="176"/>
      <c r="BZ1057" s="176"/>
      <c r="CA1057" s="176"/>
      <c r="CB1057" s="176"/>
      <c r="CC1057" s="176"/>
      <c r="CD1057" s="176"/>
      <c r="CE1057" s="176"/>
      <c r="CF1057" s="176"/>
      <c r="CG1057" s="176"/>
      <c r="CH1057" s="176"/>
      <c r="CI1057" s="176"/>
      <c r="CJ1057" s="176"/>
      <c r="CK1057" s="176"/>
      <c r="CL1057" s="176"/>
      <c r="CM1057" s="176"/>
      <c r="CN1057" s="176"/>
      <c r="CO1057" s="176"/>
      <c r="CP1057" s="176"/>
      <c r="CQ1057" s="176"/>
      <c r="CR1057" s="176"/>
      <c r="CS1057" s="176"/>
      <c r="CT1057" s="176"/>
      <c r="CU1057" s="176"/>
      <c r="CV1057" s="176"/>
      <c r="CW1057" s="176"/>
    </row>
    <row r="1058" spans="1:101" s="179" customFormat="1" ht="20.100000000000001" customHeight="1">
      <c r="A1058" s="657">
        <f t="shared" si="231"/>
        <v>1015</v>
      </c>
      <c r="B1058" s="196" t="str">
        <f t="shared" si="226"/>
        <v>Swansea Bay UHB</v>
      </c>
      <c r="C1058" s="89"/>
      <c r="D1058" s="89"/>
      <c r="E1058" s="89"/>
      <c r="F1058" s="89"/>
      <c r="G1058" s="89"/>
      <c r="H1058" s="197">
        <f t="shared" si="227"/>
        <v>0</v>
      </c>
      <c r="I1058" s="197"/>
      <c r="J1058" s="89"/>
      <c r="K1058" s="90"/>
      <c r="L1058" s="90"/>
      <c r="M1058" s="89"/>
      <c r="N1058" s="89"/>
      <c r="O1058" s="89"/>
      <c r="P1058" s="89"/>
      <c r="Q1058" s="89"/>
      <c r="R1058" s="122"/>
      <c r="S1058" s="122"/>
      <c r="T1058" s="122"/>
      <c r="U1058" s="123"/>
      <c r="V1058" s="123"/>
      <c r="W1058" s="123"/>
      <c r="X1058" s="122"/>
      <c r="Y1058" s="122"/>
      <c r="Z1058" s="122"/>
      <c r="AA1058" s="122"/>
      <c r="AB1058" s="122"/>
      <c r="AC1058" s="122"/>
      <c r="AD1058" s="197">
        <f t="shared" si="220"/>
        <v>0</v>
      </c>
      <c r="AE1058" s="196" t="str">
        <f t="shared" si="232"/>
        <v/>
      </c>
      <c r="AF1058" s="196" t="str">
        <f t="shared" si="221"/>
        <v/>
      </c>
      <c r="AG1058" s="196" t="str">
        <f t="shared" si="222"/>
        <v/>
      </c>
      <c r="AH1058" s="196" t="str">
        <f t="shared" si="223"/>
        <v/>
      </c>
      <c r="AI1058" s="196" t="str">
        <f t="shared" si="224"/>
        <v/>
      </c>
      <c r="AJ1058" s="196" t="str">
        <f t="shared" si="225"/>
        <v/>
      </c>
      <c r="AK1058" s="196" t="str">
        <f t="shared" si="228"/>
        <v/>
      </c>
      <c r="AL1058" s="196" t="str">
        <f t="shared" si="229"/>
        <v/>
      </c>
      <c r="AM1058" s="176"/>
      <c r="AN1058" s="176">
        <f t="shared" si="230"/>
        <v>0</v>
      </c>
      <c r="AO1058" s="176"/>
      <c r="AP1058" s="176"/>
      <c r="AQ1058" s="176"/>
      <c r="AR1058" s="176"/>
      <c r="AS1058" s="176"/>
      <c r="AT1058" s="176"/>
      <c r="AU1058" s="176"/>
      <c r="AV1058" s="176"/>
      <c r="AW1058" s="176"/>
      <c r="AX1058" s="176"/>
      <c r="AY1058" s="176"/>
      <c r="AZ1058" s="176"/>
      <c r="BA1058" s="176"/>
      <c r="BB1058" s="176"/>
      <c r="BC1058" s="176"/>
      <c r="BD1058" s="176"/>
      <c r="BE1058" s="176"/>
      <c r="BF1058" s="176"/>
      <c r="BG1058" s="176"/>
      <c r="BH1058" s="176"/>
      <c r="BI1058" s="176"/>
      <c r="BJ1058" s="176"/>
      <c r="BK1058" s="176"/>
      <c r="BL1058" s="176"/>
      <c r="BM1058" s="176"/>
      <c r="BN1058" s="176"/>
      <c r="BO1058" s="176"/>
      <c r="BP1058" s="176"/>
      <c r="BQ1058" s="176"/>
      <c r="BR1058" s="176"/>
      <c r="BS1058" s="176"/>
      <c r="BT1058" s="176"/>
      <c r="BU1058" s="176"/>
      <c r="BV1058" s="176"/>
      <c r="BW1058" s="176"/>
      <c r="BX1058" s="176"/>
      <c r="BY1058" s="176"/>
      <c r="BZ1058" s="176"/>
      <c r="CA1058" s="176"/>
      <c r="CB1058" s="176"/>
      <c r="CC1058" s="176"/>
      <c r="CD1058" s="176"/>
      <c r="CE1058" s="176"/>
      <c r="CF1058" s="176"/>
      <c r="CG1058" s="176"/>
      <c r="CH1058" s="176"/>
      <c r="CI1058" s="176"/>
      <c r="CJ1058" s="176"/>
      <c r="CK1058" s="176"/>
      <c r="CL1058" s="176"/>
      <c r="CM1058" s="176"/>
      <c r="CN1058" s="176"/>
      <c r="CO1058" s="176"/>
      <c r="CP1058" s="176"/>
      <c r="CQ1058" s="176"/>
      <c r="CR1058" s="176"/>
      <c r="CS1058" s="176"/>
      <c r="CT1058" s="176"/>
      <c r="CU1058" s="176"/>
      <c r="CV1058" s="176"/>
      <c r="CW1058" s="176"/>
    </row>
    <row r="1059" spans="1:101" s="179" customFormat="1" ht="20.100000000000001" customHeight="1">
      <c r="A1059" s="657">
        <f t="shared" si="231"/>
        <v>1016</v>
      </c>
      <c r="B1059" s="196" t="str">
        <f t="shared" si="226"/>
        <v>Swansea Bay UHB</v>
      </c>
      <c r="C1059" s="89"/>
      <c r="D1059" s="89"/>
      <c r="E1059" s="89"/>
      <c r="F1059" s="89"/>
      <c r="G1059" s="89"/>
      <c r="H1059" s="197">
        <f t="shared" si="227"/>
        <v>0</v>
      </c>
      <c r="I1059" s="197"/>
      <c r="J1059" s="89"/>
      <c r="K1059" s="90"/>
      <c r="L1059" s="90"/>
      <c r="M1059" s="89"/>
      <c r="N1059" s="89"/>
      <c r="O1059" s="89"/>
      <c r="P1059" s="89"/>
      <c r="Q1059" s="89"/>
      <c r="R1059" s="122"/>
      <c r="S1059" s="122"/>
      <c r="T1059" s="122"/>
      <c r="U1059" s="123"/>
      <c r="V1059" s="123"/>
      <c r="W1059" s="123"/>
      <c r="X1059" s="122"/>
      <c r="Y1059" s="122"/>
      <c r="Z1059" s="122"/>
      <c r="AA1059" s="122"/>
      <c r="AB1059" s="122"/>
      <c r="AC1059" s="122"/>
      <c r="AD1059" s="197">
        <f t="shared" si="220"/>
        <v>0</v>
      </c>
      <c r="AE1059" s="196" t="str">
        <f t="shared" si="232"/>
        <v/>
      </c>
      <c r="AF1059" s="196" t="str">
        <f t="shared" si="221"/>
        <v/>
      </c>
      <c r="AG1059" s="196" t="str">
        <f t="shared" si="222"/>
        <v/>
      </c>
      <c r="AH1059" s="196" t="str">
        <f t="shared" si="223"/>
        <v/>
      </c>
      <c r="AI1059" s="196" t="str">
        <f t="shared" si="224"/>
        <v/>
      </c>
      <c r="AJ1059" s="196" t="str">
        <f t="shared" si="225"/>
        <v/>
      </c>
      <c r="AK1059" s="196" t="str">
        <f t="shared" si="228"/>
        <v/>
      </c>
      <c r="AL1059" s="196" t="str">
        <f t="shared" si="229"/>
        <v/>
      </c>
      <c r="AM1059" s="176"/>
      <c r="AN1059" s="176">
        <f t="shared" si="230"/>
        <v>0</v>
      </c>
      <c r="AO1059" s="176"/>
      <c r="AP1059" s="176"/>
      <c r="AQ1059" s="176"/>
      <c r="AR1059" s="176"/>
      <c r="AS1059" s="176"/>
      <c r="AT1059" s="176"/>
      <c r="AU1059" s="176"/>
      <c r="AV1059" s="176"/>
      <c r="AW1059" s="176"/>
      <c r="AX1059" s="176"/>
      <c r="AY1059" s="176"/>
      <c r="AZ1059" s="176"/>
      <c r="BA1059" s="176"/>
      <c r="BB1059" s="176"/>
      <c r="BC1059" s="176"/>
      <c r="BD1059" s="176"/>
      <c r="BE1059" s="176"/>
      <c r="BF1059" s="176"/>
      <c r="BG1059" s="176"/>
      <c r="BH1059" s="176"/>
      <c r="BI1059" s="176"/>
      <c r="BJ1059" s="176"/>
      <c r="BK1059" s="176"/>
      <c r="BL1059" s="176"/>
      <c r="BM1059" s="176"/>
      <c r="BN1059" s="176"/>
      <c r="BO1059" s="176"/>
      <c r="BP1059" s="176"/>
      <c r="BQ1059" s="176"/>
      <c r="BR1059" s="176"/>
      <c r="BS1059" s="176"/>
      <c r="BT1059" s="176"/>
      <c r="BU1059" s="176"/>
      <c r="BV1059" s="176"/>
      <c r="BW1059" s="176"/>
      <c r="BX1059" s="176"/>
      <c r="BY1059" s="176"/>
      <c r="BZ1059" s="176"/>
      <c r="CA1059" s="176"/>
      <c r="CB1059" s="176"/>
      <c r="CC1059" s="176"/>
      <c r="CD1059" s="176"/>
      <c r="CE1059" s="176"/>
      <c r="CF1059" s="176"/>
      <c r="CG1059" s="176"/>
      <c r="CH1059" s="176"/>
      <c r="CI1059" s="176"/>
      <c r="CJ1059" s="176"/>
      <c r="CK1059" s="176"/>
      <c r="CL1059" s="176"/>
      <c r="CM1059" s="176"/>
      <c r="CN1059" s="176"/>
      <c r="CO1059" s="176"/>
      <c r="CP1059" s="176"/>
      <c r="CQ1059" s="176"/>
      <c r="CR1059" s="176"/>
      <c r="CS1059" s="176"/>
      <c r="CT1059" s="176"/>
      <c r="CU1059" s="176"/>
      <c r="CV1059" s="176"/>
      <c r="CW1059" s="176"/>
    </row>
    <row r="1060" spans="1:101" s="179" customFormat="1" ht="20.100000000000001" customHeight="1">
      <c r="A1060" s="657">
        <f t="shared" si="231"/>
        <v>1017</v>
      </c>
      <c r="B1060" s="196" t="str">
        <f t="shared" si="226"/>
        <v>Swansea Bay UHB</v>
      </c>
      <c r="C1060" s="89"/>
      <c r="D1060" s="89"/>
      <c r="E1060" s="89"/>
      <c r="F1060" s="89"/>
      <c r="G1060" s="89"/>
      <c r="H1060" s="197">
        <f t="shared" si="227"/>
        <v>0</v>
      </c>
      <c r="I1060" s="197"/>
      <c r="J1060" s="89"/>
      <c r="K1060" s="90"/>
      <c r="L1060" s="90"/>
      <c r="M1060" s="89"/>
      <c r="N1060" s="89"/>
      <c r="O1060" s="89"/>
      <c r="P1060" s="89"/>
      <c r="Q1060" s="89"/>
      <c r="R1060" s="122"/>
      <c r="S1060" s="122"/>
      <c r="T1060" s="122"/>
      <c r="U1060" s="123"/>
      <c r="V1060" s="123"/>
      <c r="W1060" s="123"/>
      <c r="X1060" s="122"/>
      <c r="Y1060" s="122"/>
      <c r="Z1060" s="122"/>
      <c r="AA1060" s="122"/>
      <c r="AB1060" s="122"/>
      <c r="AC1060" s="122"/>
      <c r="AD1060" s="197">
        <f t="shared" si="220"/>
        <v>0</v>
      </c>
      <c r="AE1060" s="196" t="str">
        <f t="shared" si="232"/>
        <v/>
      </c>
      <c r="AF1060" s="196" t="str">
        <f t="shared" si="221"/>
        <v/>
      </c>
      <c r="AG1060" s="196" t="str">
        <f t="shared" si="222"/>
        <v/>
      </c>
      <c r="AH1060" s="196" t="str">
        <f t="shared" si="223"/>
        <v/>
      </c>
      <c r="AI1060" s="196" t="str">
        <f t="shared" si="224"/>
        <v/>
      </c>
      <c r="AJ1060" s="196" t="str">
        <f t="shared" si="225"/>
        <v/>
      </c>
      <c r="AK1060" s="196" t="str">
        <f t="shared" si="228"/>
        <v/>
      </c>
      <c r="AL1060" s="196" t="str">
        <f t="shared" si="229"/>
        <v/>
      </c>
      <c r="AM1060" s="176"/>
      <c r="AN1060" s="176">
        <f t="shared" si="230"/>
        <v>0</v>
      </c>
      <c r="AO1060" s="176"/>
      <c r="AP1060" s="176"/>
      <c r="AQ1060" s="176"/>
      <c r="AR1060" s="176"/>
      <c r="AS1060" s="176"/>
      <c r="AT1060" s="176"/>
      <c r="AU1060" s="176"/>
      <c r="AV1060" s="176"/>
      <c r="AW1060" s="176"/>
      <c r="AX1060" s="176"/>
      <c r="AY1060" s="176"/>
      <c r="AZ1060" s="176"/>
      <c r="BA1060" s="176"/>
      <c r="BB1060" s="176"/>
      <c r="BC1060" s="176"/>
      <c r="BD1060" s="176"/>
      <c r="BE1060" s="176"/>
      <c r="BF1060" s="176"/>
      <c r="BG1060" s="176"/>
      <c r="BH1060" s="176"/>
      <c r="BI1060" s="176"/>
      <c r="BJ1060" s="176"/>
      <c r="BK1060" s="176"/>
      <c r="BL1060" s="176"/>
      <c r="BM1060" s="176"/>
      <c r="BN1060" s="176"/>
      <c r="BO1060" s="176"/>
      <c r="BP1060" s="176"/>
      <c r="BQ1060" s="176"/>
      <c r="BR1060" s="176"/>
      <c r="BS1060" s="176"/>
      <c r="BT1060" s="176"/>
      <c r="BU1060" s="176"/>
      <c r="BV1060" s="176"/>
      <c r="BW1060" s="176"/>
      <c r="BX1060" s="176"/>
      <c r="BY1060" s="176"/>
      <c r="BZ1060" s="176"/>
      <c r="CA1060" s="176"/>
      <c r="CB1060" s="176"/>
      <c r="CC1060" s="176"/>
      <c r="CD1060" s="176"/>
      <c r="CE1060" s="176"/>
      <c r="CF1060" s="176"/>
      <c r="CG1060" s="176"/>
      <c r="CH1060" s="176"/>
      <c r="CI1060" s="176"/>
      <c r="CJ1060" s="176"/>
      <c r="CK1060" s="176"/>
      <c r="CL1060" s="176"/>
      <c r="CM1060" s="176"/>
      <c r="CN1060" s="176"/>
      <c r="CO1060" s="176"/>
      <c r="CP1060" s="176"/>
      <c r="CQ1060" s="176"/>
      <c r="CR1060" s="176"/>
      <c r="CS1060" s="176"/>
      <c r="CT1060" s="176"/>
      <c r="CU1060" s="176"/>
      <c r="CV1060" s="176"/>
      <c r="CW1060" s="176"/>
    </row>
    <row r="1061" spans="1:101" s="179" customFormat="1" ht="20.100000000000001" customHeight="1">
      <c r="A1061" s="657">
        <f t="shared" si="231"/>
        <v>1018</v>
      </c>
      <c r="B1061" s="196" t="str">
        <f t="shared" si="226"/>
        <v>Swansea Bay UHB</v>
      </c>
      <c r="C1061" s="89"/>
      <c r="D1061" s="89"/>
      <c r="E1061" s="89"/>
      <c r="F1061" s="89"/>
      <c r="G1061" s="89"/>
      <c r="H1061" s="197">
        <f t="shared" si="227"/>
        <v>0</v>
      </c>
      <c r="I1061" s="197"/>
      <c r="J1061" s="89"/>
      <c r="K1061" s="90"/>
      <c r="L1061" s="90"/>
      <c r="M1061" s="89"/>
      <c r="N1061" s="89"/>
      <c r="O1061" s="89"/>
      <c r="P1061" s="89"/>
      <c r="Q1061" s="89"/>
      <c r="R1061" s="122"/>
      <c r="S1061" s="122"/>
      <c r="T1061" s="122"/>
      <c r="U1061" s="123"/>
      <c r="V1061" s="123"/>
      <c r="W1061" s="123"/>
      <c r="X1061" s="122"/>
      <c r="Y1061" s="122"/>
      <c r="Z1061" s="122"/>
      <c r="AA1061" s="122"/>
      <c r="AB1061" s="122"/>
      <c r="AC1061" s="122"/>
      <c r="AD1061" s="197">
        <f t="shared" si="220"/>
        <v>0</v>
      </c>
      <c r="AE1061" s="196" t="str">
        <f t="shared" si="232"/>
        <v/>
      </c>
      <c r="AF1061" s="196" t="str">
        <f t="shared" si="221"/>
        <v/>
      </c>
      <c r="AG1061" s="196" t="str">
        <f t="shared" si="222"/>
        <v/>
      </c>
      <c r="AH1061" s="196" t="str">
        <f t="shared" si="223"/>
        <v/>
      </c>
      <c r="AI1061" s="196" t="str">
        <f t="shared" si="224"/>
        <v/>
      </c>
      <c r="AJ1061" s="196" t="str">
        <f t="shared" si="225"/>
        <v/>
      </c>
      <c r="AK1061" s="196" t="str">
        <f t="shared" si="228"/>
        <v/>
      </c>
      <c r="AL1061" s="196" t="str">
        <f t="shared" si="229"/>
        <v/>
      </c>
      <c r="AM1061" s="176"/>
      <c r="AN1061" s="176">
        <f t="shared" si="230"/>
        <v>0</v>
      </c>
      <c r="AO1061" s="176"/>
      <c r="AP1061" s="176"/>
      <c r="AQ1061" s="176"/>
      <c r="AR1061" s="176"/>
      <c r="AS1061" s="176"/>
      <c r="AT1061" s="176"/>
      <c r="AU1061" s="176"/>
      <c r="AV1061" s="176"/>
      <c r="AW1061" s="176"/>
      <c r="AX1061" s="176"/>
      <c r="AY1061" s="176"/>
      <c r="AZ1061" s="176"/>
      <c r="BA1061" s="176"/>
      <c r="BB1061" s="176"/>
      <c r="BC1061" s="176"/>
      <c r="BD1061" s="176"/>
      <c r="BE1061" s="176"/>
      <c r="BF1061" s="176"/>
      <c r="BG1061" s="176"/>
      <c r="BH1061" s="176"/>
      <c r="BI1061" s="176"/>
      <c r="BJ1061" s="176"/>
      <c r="BK1061" s="176"/>
      <c r="BL1061" s="176"/>
      <c r="BM1061" s="176"/>
      <c r="BN1061" s="176"/>
      <c r="BO1061" s="176"/>
      <c r="BP1061" s="176"/>
      <c r="BQ1061" s="176"/>
      <c r="BR1061" s="176"/>
      <c r="BS1061" s="176"/>
      <c r="BT1061" s="176"/>
      <c r="BU1061" s="176"/>
      <c r="BV1061" s="176"/>
      <c r="BW1061" s="176"/>
      <c r="BX1061" s="176"/>
      <c r="BY1061" s="176"/>
      <c r="BZ1061" s="176"/>
      <c r="CA1061" s="176"/>
      <c r="CB1061" s="176"/>
      <c r="CC1061" s="176"/>
      <c r="CD1061" s="176"/>
      <c r="CE1061" s="176"/>
      <c r="CF1061" s="176"/>
      <c r="CG1061" s="176"/>
      <c r="CH1061" s="176"/>
      <c r="CI1061" s="176"/>
      <c r="CJ1061" s="176"/>
      <c r="CK1061" s="176"/>
      <c r="CL1061" s="176"/>
      <c r="CM1061" s="176"/>
      <c r="CN1061" s="176"/>
      <c r="CO1061" s="176"/>
      <c r="CP1061" s="176"/>
      <c r="CQ1061" s="176"/>
      <c r="CR1061" s="176"/>
      <c r="CS1061" s="176"/>
      <c r="CT1061" s="176"/>
      <c r="CU1061" s="176"/>
      <c r="CV1061" s="176"/>
      <c r="CW1061" s="176"/>
    </row>
    <row r="1062" spans="1:101" s="179" customFormat="1" ht="20.100000000000001" customHeight="1">
      <c r="A1062" s="657">
        <f t="shared" si="231"/>
        <v>1019</v>
      </c>
      <c r="B1062" s="196" t="str">
        <f t="shared" si="226"/>
        <v>Swansea Bay UHB</v>
      </c>
      <c r="C1062" s="89"/>
      <c r="D1062" s="89"/>
      <c r="E1062" s="89"/>
      <c r="F1062" s="89"/>
      <c r="G1062" s="89"/>
      <c r="H1062" s="197">
        <f t="shared" si="227"/>
        <v>0</v>
      </c>
      <c r="I1062" s="197"/>
      <c r="J1062" s="89"/>
      <c r="K1062" s="90"/>
      <c r="L1062" s="90"/>
      <c r="M1062" s="89"/>
      <c r="N1062" s="89"/>
      <c r="O1062" s="89"/>
      <c r="P1062" s="89"/>
      <c r="Q1062" s="89"/>
      <c r="R1062" s="122"/>
      <c r="S1062" s="122"/>
      <c r="T1062" s="122"/>
      <c r="U1062" s="123"/>
      <c r="V1062" s="123"/>
      <c r="W1062" s="123"/>
      <c r="X1062" s="122"/>
      <c r="Y1062" s="122"/>
      <c r="Z1062" s="122"/>
      <c r="AA1062" s="122"/>
      <c r="AB1062" s="122"/>
      <c r="AC1062" s="122"/>
      <c r="AD1062" s="197">
        <f t="shared" si="220"/>
        <v>0</v>
      </c>
      <c r="AE1062" s="196" t="str">
        <f t="shared" si="232"/>
        <v/>
      </c>
      <c r="AF1062" s="196" t="str">
        <f t="shared" si="221"/>
        <v/>
      </c>
      <c r="AG1062" s="196" t="str">
        <f t="shared" si="222"/>
        <v/>
      </c>
      <c r="AH1062" s="196" t="str">
        <f t="shared" si="223"/>
        <v/>
      </c>
      <c r="AI1062" s="196" t="str">
        <f t="shared" si="224"/>
        <v/>
      </c>
      <c r="AJ1062" s="196" t="str">
        <f t="shared" si="225"/>
        <v/>
      </c>
      <c r="AK1062" s="196" t="str">
        <f t="shared" si="228"/>
        <v/>
      </c>
      <c r="AL1062" s="196" t="str">
        <f t="shared" si="229"/>
        <v/>
      </c>
      <c r="AM1062" s="176"/>
      <c r="AN1062" s="176">
        <f t="shared" si="230"/>
        <v>0</v>
      </c>
      <c r="AO1062" s="176"/>
      <c r="AP1062" s="176"/>
      <c r="AQ1062" s="176"/>
      <c r="AR1062" s="176"/>
      <c r="AS1062" s="176"/>
      <c r="AT1062" s="176"/>
      <c r="AU1062" s="176"/>
      <c r="AV1062" s="176"/>
      <c r="AW1062" s="176"/>
      <c r="AX1062" s="176"/>
      <c r="AY1062" s="176"/>
      <c r="AZ1062" s="176"/>
      <c r="BA1062" s="176"/>
      <c r="BB1062" s="176"/>
      <c r="BC1062" s="176"/>
      <c r="BD1062" s="176"/>
      <c r="BE1062" s="176"/>
      <c r="BF1062" s="176"/>
      <c r="BG1062" s="176"/>
      <c r="BH1062" s="176"/>
      <c r="BI1062" s="176"/>
      <c r="BJ1062" s="176"/>
      <c r="BK1062" s="176"/>
      <c r="BL1062" s="176"/>
      <c r="BM1062" s="176"/>
      <c r="BN1062" s="176"/>
      <c r="BO1062" s="176"/>
      <c r="BP1062" s="176"/>
      <c r="BQ1062" s="176"/>
      <c r="BR1062" s="176"/>
      <c r="BS1062" s="176"/>
      <c r="BT1062" s="176"/>
      <c r="BU1062" s="176"/>
      <c r="BV1062" s="176"/>
      <c r="BW1062" s="176"/>
      <c r="BX1062" s="176"/>
      <c r="BY1062" s="176"/>
      <c r="BZ1062" s="176"/>
      <c r="CA1062" s="176"/>
      <c r="CB1062" s="176"/>
      <c r="CC1062" s="176"/>
      <c r="CD1062" s="176"/>
      <c r="CE1062" s="176"/>
      <c r="CF1062" s="176"/>
      <c r="CG1062" s="176"/>
      <c r="CH1062" s="176"/>
      <c r="CI1062" s="176"/>
      <c r="CJ1062" s="176"/>
      <c r="CK1062" s="176"/>
      <c r="CL1062" s="176"/>
      <c r="CM1062" s="176"/>
      <c r="CN1062" s="176"/>
      <c r="CO1062" s="176"/>
      <c r="CP1062" s="176"/>
      <c r="CQ1062" s="176"/>
      <c r="CR1062" s="176"/>
      <c r="CS1062" s="176"/>
      <c r="CT1062" s="176"/>
      <c r="CU1062" s="176"/>
      <c r="CV1062" s="176"/>
      <c r="CW1062" s="176"/>
    </row>
    <row r="1063" spans="1:101" s="179" customFormat="1" ht="20.100000000000001" customHeight="1">
      <c r="A1063" s="657">
        <f t="shared" si="231"/>
        <v>1020</v>
      </c>
      <c r="B1063" s="196" t="str">
        <f t="shared" si="226"/>
        <v>Swansea Bay UHB</v>
      </c>
      <c r="C1063" s="89"/>
      <c r="D1063" s="89"/>
      <c r="E1063" s="89"/>
      <c r="F1063" s="89"/>
      <c r="G1063" s="89"/>
      <c r="H1063" s="197">
        <f t="shared" si="227"/>
        <v>0</v>
      </c>
      <c r="I1063" s="197"/>
      <c r="J1063" s="89"/>
      <c r="K1063" s="90"/>
      <c r="L1063" s="90"/>
      <c r="M1063" s="89"/>
      <c r="N1063" s="89"/>
      <c r="O1063" s="89"/>
      <c r="P1063" s="89"/>
      <c r="Q1063" s="89"/>
      <c r="R1063" s="122"/>
      <c r="S1063" s="122"/>
      <c r="T1063" s="122"/>
      <c r="U1063" s="123"/>
      <c r="V1063" s="123"/>
      <c r="W1063" s="123"/>
      <c r="X1063" s="122"/>
      <c r="Y1063" s="122"/>
      <c r="Z1063" s="122"/>
      <c r="AA1063" s="122"/>
      <c r="AB1063" s="122"/>
      <c r="AC1063" s="122"/>
      <c r="AD1063" s="197">
        <f t="shared" si="220"/>
        <v>0</v>
      </c>
      <c r="AE1063" s="196" t="str">
        <f t="shared" si="232"/>
        <v/>
      </c>
      <c r="AF1063" s="196" t="str">
        <f t="shared" si="221"/>
        <v/>
      </c>
      <c r="AG1063" s="196" t="str">
        <f t="shared" si="222"/>
        <v/>
      </c>
      <c r="AH1063" s="196" t="str">
        <f t="shared" si="223"/>
        <v/>
      </c>
      <c r="AI1063" s="196" t="str">
        <f t="shared" si="224"/>
        <v/>
      </c>
      <c r="AJ1063" s="196" t="str">
        <f t="shared" si="225"/>
        <v/>
      </c>
      <c r="AK1063" s="196" t="str">
        <f t="shared" si="228"/>
        <v/>
      </c>
      <c r="AL1063" s="196" t="str">
        <f t="shared" si="229"/>
        <v/>
      </c>
      <c r="AM1063" s="176"/>
      <c r="AN1063" s="176">
        <f t="shared" si="230"/>
        <v>0</v>
      </c>
      <c r="AO1063" s="176"/>
      <c r="AP1063" s="176"/>
      <c r="AQ1063" s="176"/>
      <c r="AR1063" s="176"/>
      <c r="AS1063" s="176"/>
      <c r="AT1063" s="176"/>
      <c r="AU1063" s="176"/>
      <c r="AV1063" s="176"/>
      <c r="AW1063" s="176"/>
      <c r="AX1063" s="176"/>
      <c r="AY1063" s="176"/>
      <c r="AZ1063" s="176"/>
      <c r="BA1063" s="176"/>
      <c r="BB1063" s="176"/>
      <c r="BC1063" s="176"/>
      <c r="BD1063" s="176"/>
      <c r="BE1063" s="176"/>
      <c r="BF1063" s="176"/>
      <c r="BG1063" s="176"/>
      <c r="BH1063" s="176"/>
      <c r="BI1063" s="176"/>
      <c r="BJ1063" s="176"/>
      <c r="BK1063" s="176"/>
      <c r="BL1063" s="176"/>
      <c r="BM1063" s="176"/>
      <c r="BN1063" s="176"/>
      <c r="BO1063" s="176"/>
      <c r="BP1063" s="176"/>
      <c r="BQ1063" s="176"/>
      <c r="BR1063" s="176"/>
      <c r="BS1063" s="176"/>
      <c r="BT1063" s="176"/>
      <c r="BU1063" s="176"/>
      <c r="BV1063" s="176"/>
      <c r="BW1063" s="176"/>
      <c r="BX1063" s="176"/>
      <c r="BY1063" s="176"/>
      <c r="BZ1063" s="176"/>
      <c r="CA1063" s="176"/>
      <c r="CB1063" s="176"/>
      <c r="CC1063" s="176"/>
      <c r="CD1063" s="176"/>
      <c r="CE1063" s="176"/>
      <c r="CF1063" s="176"/>
      <c r="CG1063" s="176"/>
      <c r="CH1063" s="176"/>
      <c r="CI1063" s="176"/>
      <c r="CJ1063" s="176"/>
      <c r="CK1063" s="176"/>
      <c r="CL1063" s="176"/>
      <c r="CM1063" s="176"/>
      <c r="CN1063" s="176"/>
      <c r="CO1063" s="176"/>
      <c r="CP1063" s="176"/>
      <c r="CQ1063" s="176"/>
      <c r="CR1063" s="176"/>
      <c r="CS1063" s="176"/>
      <c r="CT1063" s="176"/>
      <c r="CU1063" s="176"/>
      <c r="CV1063" s="176"/>
      <c r="CW1063" s="176"/>
    </row>
    <row r="1064" spans="1:101" s="179" customFormat="1" ht="20.100000000000001" customHeight="1">
      <c r="A1064" s="657">
        <f t="shared" si="231"/>
        <v>1021</v>
      </c>
      <c r="B1064" s="196" t="str">
        <f t="shared" si="226"/>
        <v>Swansea Bay UHB</v>
      </c>
      <c r="C1064" s="89"/>
      <c r="D1064" s="89"/>
      <c r="E1064" s="89"/>
      <c r="F1064" s="89"/>
      <c r="G1064" s="89"/>
      <c r="H1064" s="197">
        <f t="shared" si="227"/>
        <v>0</v>
      </c>
      <c r="I1064" s="197"/>
      <c r="J1064" s="89"/>
      <c r="K1064" s="90"/>
      <c r="L1064" s="90"/>
      <c r="M1064" s="89"/>
      <c r="N1064" s="89"/>
      <c r="O1064" s="89"/>
      <c r="P1064" s="89"/>
      <c r="Q1064" s="89"/>
      <c r="R1064" s="122"/>
      <c r="S1064" s="122"/>
      <c r="T1064" s="122"/>
      <c r="U1064" s="123"/>
      <c r="V1064" s="123"/>
      <c r="W1064" s="123"/>
      <c r="X1064" s="122"/>
      <c r="Y1064" s="122"/>
      <c r="Z1064" s="122"/>
      <c r="AA1064" s="122"/>
      <c r="AB1064" s="122"/>
      <c r="AC1064" s="122"/>
      <c r="AD1064" s="197">
        <f t="shared" si="220"/>
        <v>0</v>
      </c>
      <c r="AE1064" s="196" t="str">
        <f t="shared" si="232"/>
        <v/>
      </c>
      <c r="AF1064" s="196" t="str">
        <f t="shared" si="221"/>
        <v/>
      </c>
      <c r="AG1064" s="196" t="str">
        <f t="shared" si="222"/>
        <v/>
      </c>
      <c r="AH1064" s="196" t="str">
        <f t="shared" si="223"/>
        <v/>
      </c>
      <c r="AI1064" s="196" t="str">
        <f t="shared" si="224"/>
        <v/>
      </c>
      <c r="AJ1064" s="196" t="str">
        <f t="shared" si="225"/>
        <v/>
      </c>
      <c r="AK1064" s="196" t="str">
        <f t="shared" si="228"/>
        <v/>
      </c>
      <c r="AL1064" s="196" t="str">
        <f t="shared" si="229"/>
        <v/>
      </c>
      <c r="AM1064" s="176"/>
      <c r="AN1064" s="176">
        <f t="shared" si="230"/>
        <v>0</v>
      </c>
      <c r="AO1064" s="176"/>
      <c r="AP1064" s="176"/>
      <c r="AQ1064" s="176"/>
      <c r="AR1064" s="176"/>
      <c r="AS1064" s="176"/>
      <c r="AT1064" s="176"/>
      <c r="AU1064" s="176"/>
      <c r="AV1064" s="176"/>
      <c r="AW1064" s="176"/>
      <c r="AX1064" s="176"/>
      <c r="AY1064" s="176"/>
      <c r="AZ1064" s="176"/>
      <c r="BA1064" s="176"/>
      <c r="BB1064" s="176"/>
      <c r="BC1064" s="176"/>
      <c r="BD1064" s="176"/>
      <c r="BE1064" s="176"/>
      <c r="BF1064" s="176"/>
      <c r="BG1064" s="176"/>
      <c r="BH1064" s="176"/>
      <c r="BI1064" s="176"/>
      <c r="BJ1064" s="176"/>
      <c r="BK1064" s="176"/>
      <c r="BL1064" s="176"/>
      <c r="BM1064" s="176"/>
      <c r="BN1064" s="176"/>
      <c r="BO1064" s="176"/>
      <c r="BP1064" s="176"/>
      <c r="BQ1064" s="176"/>
      <c r="BR1064" s="176"/>
      <c r="BS1064" s="176"/>
      <c r="BT1064" s="176"/>
      <c r="BU1064" s="176"/>
      <c r="BV1064" s="176"/>
      <c r="BW1064" s="176"/>
      <c r="BX1064" s="176"/>
      <c r="BY1064" s="176"/>
      <c r="BZ1064" s="176"/>
      <c r="CA1064" s="176"/>
      <c r="CB1064" s="176"/>
      <c r="CC1064" s="176"/>
      <c r="CD1064" s="176"/>
      <c r="CE1064" s="176"/>
      <c r="CF1064" s="176"/>
      <c r="CG1064" s="176"/>
      <c r="CH1064" s="176"/>
      <c r="CI1064" s="176"/>
      <c r="CJ1064" s="176"/>
      <c r="CK1064" s="176"/>
      <c r="CL1064" s="176"/>
      <c r="CM1064" s="176"/>
      <c r="CN1064" s="176"/>
      <c r="CO1064" s="176"/>
      <c r="CP1064" s="176"/>
      <c r="CQ1064" s="176"/>
      <c r="CR1064" s="176"/>
      <c r="CS1064" s="176"/>
      <c r="CT1064" s="176"/>
      <c r="CU1064" s="176"/>
      <c r="CV1064" s="176"/>
      <c r="CW1064" s="176"/>
    </row>
    <row r="1065" spans="1:101" s="179" customFormat="1" ht="20.100000000000001" customHeight="1">
      <c r="A1065" s="657">
        <f t="shared" si="231"/>
        <v>1022</v>
      </c>
      <c r="B1065" s="196" t="str">
        <f t="shared" si="226"/>
        <v>Swansea Bay UHB</v>
      </c>
      <c r="C1065" s="89"/>
      <c r="D1065" s="89"/>
      <c r="E1065" s="89"/>
      <c r="F1065" s="89"/>
      <c r="G1065" s="89"/>
      <c r="H1065" s="197">
        <f t="shared" si="227"/>
        <v>0</v>
      </c>
      <c r="I1065" s="197"/>
      <c r="J1065" s="89"/>
      <c r="K1065" s="90"/>
      <c r="L1065" s="90"/>
      <c r="M1065" s="89"/>
      <c r="N1065" s="89"/>
      <c r="O1065" s="89"/>
      <c r="P1065" s="89"/>
      <c r="Q1065" s="89"/>
      <c r="R1065" s="122"/>
      <c r="S1065" s="122"/>
      <c r="T1065" s="122"/>
      <c r="U1065" s="123"/>
      <c r="V1065" s="123"/>
      <c r="W1065" s="123"/>
      <c r="X1065" s="122"/>
      <c r="Y1065" s="122"/>
      <c r="Z1065" s="122"/>
      <c r="AA1065" s="122"/>
      <c r="AB1065" s="122"/>
      <c r="AC1065" s="122"/>
      <c r="AD1065" s="197">
        <f t="shared" si="220"/>
        <v>0</v>
      </c>
      <c r="AE1065" s="196" t="str">
        <f t="shared" si="232"/>
        <v/>
      </c>
      <c r="AF1065" s="196" t="str">
        <f t="shared" si="221"/>
        <v/>
      </c>
      <c r="AG1065" s="196" t="str">
        <f t="shared" si="222"/>
        <v/>
      </c>
      <c r="AH1065" s="196" t="str">
        <f t="shared" si="223"/>
        <v/>
      </c>
      <c r="AI1065" s="196" t="str">
        <f t="shared" si="224"/>
        <v/>
      </c>
      <c r="AJ1065" s="196" t="str">
        <f t="shared" si="225"/>
        <v/>
      </c>
      <c r="AK1065" s="196" t="str">
        <f t="shared" si="228"/>
        <v/>
      </c>
      <c r="AL1065" s="196" t="str">
        <f t="shared" si="229"/>
        <v/>
      </c>
      <c r="AM1065" s="176"/>
      <c r="AN1065" s="176">
        <f t="shared" si="230"/>
        <v>0</v>
      </c>
      <c r="AO1065" s="176"/>
      <c r="AP1065" s="176"/>
      <c r="AQ1065" s="176"/>
      <c r="AR1065" s="176"/>
      <c r="AS1065" s="176"/>
      <c r="AT1065" s="176"/>
      <c r="AU1065" s="176"/>
      <c r="AV1065" s="176"/>
      <c r="AW1065" s="176"/>
      <c r="AX1065" s="176"/>
      <c r="AY1065" s="176"/>
      <c r="AZ1065" s="176"/>
      <c r="BA1065" s="176"/>
      <c r="BB1065" s="176"/>
      <c r="BC1065" s="176"/>
      <c r="BD1065" s="176"/>
      <c r="BE1065" s="176"/>
      <c r="BF1065" s="176"/>
      <c r="BG1065" s="176"/>
      <c r="BH1065" s="176"/>
      <c r="BI1065" s="176"/>
      <c r="BJ1065" s="176"/>
      <c r="BK1065" s="176"/>
      <c r="BL1065" s="176"/>
      <c r="BM1065" s="176"/>
      <c r="BN1065" s="176"/>
      <c r="BO1065" s="176"/>
      <c r="BP1065" s="176"/>
      <c r="BQ1065" s="176"/>
      <c r="BR1065" s="176"/>
      <c r="BS1065" s="176"/>
      <c r="BT1065" s="176"/>
      <c r="BU1065" s="176"/>
      <c r="BV1065" s="176"/>
      <c r="BW1065" s="176"/>
      <c r="BX1065" s="176"/>
      <c r="BY1065" s="176"/>
      <c r="BZ1065" s="176"/>
      <c r="CA1065" s="176"/>
      <c r="CB1065" s="176"/>
      <c r="CC1065" s="176"/>
      <c r="CD1065" s="176"/>
      <c r="CE1065" s="176"/>
      <c r="CF1065" s="176"/>
      <c r="CG1065" s="176"/>
      <c r="CH1065" s="176"/>
      <c r="CI1065" s="176"/>
      <c r="CJ1065" s="176"/>
      <c r="CK1065" s="176"/>
      <c r="CL1065" s="176"/>
      <c r="CM1065" s="176"/>
      <c r="CN1065" s="176"/>
      <c r="CO1065" s="176"/>
      <c r="CP1065" s="176"/>
      <c r="CQ1065" s="176"/>
      <c r="CR1065" s="176"/>
      <c r="CS1065" s="176"/>
      <c r="CT1065" s="176"/>
      <c r="CU1065" s="176"/>
      <c r="CV1065" s="176"/>
      <c r="CW1065" s="176"/>
    </row>
    <row r="1066" spans="1:101" s="179" customFormat="1" ht="20.100000000000001" customHeight="1">
      <c r="A1066" s="657">
        <f t="shared" si="231"/>
        <v>1023</v>
      </c>
      <c r="B1066" s="196" t="str">
        <f t="shared" si="226"/>
        <v>Swansea Bay UHB</v>
      </c>
      <c r="C1066" s="89"/>
      <c r="D1066" s="89"/>
      <c r="E1066" s="89"/>
      <c r="F1066" s="89"/>
      <c r="G1066" s="89"/>
      <c r="H1066" s="197">
        <f t="shared" si="227"/>
        <v>0</v>
      </c>
      <c r="I1066" s="197"/>
      <c r="J1066" s="89"/>
      <c r="K1066" s="90"/>
      <c r="L1066" s="90"/>
      <c r="M1066" s="89"/>
      <c r="N1066" s="89"/>
      <c r="O1066" s="89"/>
      <c r="P1066" s="89"/>
      <c r="Q1066" s="89"/>
      <c r="R1066" s="122"/>
      <c r="S1066" s="122"/>
      <c r="T1066" s="122"/>
      <c r="U1066" s="123"/>
      <c r="V1066" s="123"/>
      <c r="W1066" s="123"/>
      <c r="X1066" s="122"/>
      <c r="Y1066" s="122"/>
      <c r="Z1066" s="122"/>
      <c r="AA1066" s="122"/>
      <c r="AB1066" s="122"/>
      <c r="AC1066" s="122"/>
      <c r="AD1066" s="197">
        <f t="shared" si="220"/>
        <v>0</v>
      </c>
      <c r="AE1066" s="196" t="str">
        <f t="shared" si="232"/>
        <v/>
      </c>
      <c r="AF1066" s="196" t="str">
        <f t="shared" si="221"/>
        <v/>
      </c>
      <c r="AG1066" s="196" t="str">
        <f t="shared" si="222"/>
        <v/>
      </c>
      <c r="AH1066" s="196" t="str">
        <f t="shared" si="223"/>
        <v/>
      </c>
      <c r="AI1066" s="196" t="str">
        <f t="shared" si="224"/>
        <v/>
      </c>
      <c r="AJ1066" s="196" t="str">
        <f t="shared" si="225"/>
        <v/>
      </c>
      <c r="AK1066" s="196" t="str">
        <f t="shared" si="228"/>
        <v/>
      </c>
      <c r="AL1066" s="196" t="str">
        <f t="shared" si="229"/>
        <v/>
      </c>
      <c r="AM1066" s="176"/>
      <c r="AN1066" s="176">
        <f t="shared" si="230"/>
        <v>0</v>
      </c>
      <c r="AO1066" s="176"/>
      <c r="AP1066" s="176"/>
      <c r="AQ1066" s="176"/>
      <c r="AR1066" s="176"/>
      <c r="AS1066" s="176"/>
      <c r="AT1066" s="176"/>
      <c r="AU1066" s="176"/>
      <c r="AV1066" s="176"/>
      <c r="AW1066" s="176"/>
      <c r="AX1066" s="176"/>
      <c r="AY1066" s="176"/>
      <c r="AZ1066" s="176"/>
      <c r="BA1066" s="176"/>
      <c r="BB1066" s="176"/>
      <c r="BC1066" s="176"/>
      <c r="BD1066" s="176"/>
      <c r="BE1066" s="176"/>
      <c r="BF1066" s="176"/>
      <c r="BG1066" s="176"/>
      <c r="BH1066" s="176"/>
      <c r="BI1066" s="176"/>
      <c r="BJ1066" s="176"/>
      <c r="BK1066" s="176"/>
      <c r="BL1066" s="176"/>
      <c r="BM1066" s="176"/>
      <c r="BN1066" s="176"/>
      <c r="BO1066" s="176"/>
      <c r="BP1066" s="176"/>
      <c r="BQ1066" s="176"/>
      <c r="BR1066" s="176"/>
      <c r="BS1066" s="176"/>
      <c r="BT1066" s="176"/>
      <c r="BU1066" s="176"/>
      <c r="BV1066" s="176"/>
      <c r="BW1066" s="176"/>
      <c r="BX1066" s="176"/>
      <c r="BY1066" s="176"/>
      <c r="BZ1066" s="176"/>
      <c r="CA1066" s="176"/>
      <c r="CB1066" s="176"/>
      <c r="CC1066" s="176"/>
      <c r="CD1066" s="176"/>
      <c r="CE1066" s="176"/>
      <c r="CF1066" s="176"/>
      <c r="CG1066" s="176"/>
      <c r="CH1066" s="176"/>
      <c r="CI1066" s="176"/>
      <c r="CJ1066" s="176"/>
      <c r="CK1066" s="176"/>
      <c r="CL1066" s="176"/>
      <c r="CM1066" s="176"/>
      <c r="CN1066" s="176"/>
      <c r="CO1066" s="176"/>
      <c r="CP1066" s="176"/>
      <c r="CQ1066" s="176"/>
      <c r="CR1066" s="176"/>
      <c r="CS1066" s="176"/>
      <c r="CT1066" s="176"/>
      <c r="CU1066" s="176"/>
      <c r="CV1066" s="176"/>
      <c r="CW1066" s="176"/>
    </row>
    <row r="1067" spans="1:101" s="179" customFormat="1" ht="20.100000000000001" customHeight="1">
      <c r="A1067" s="657">
        <f t="shared" si="231"/>
        <v>1024</v>
      </c>
      <c r="B1067" s="196" t="str">
        <f t="shared" si="226"/>
        <v>Swansea Bay UHB</v>
      </c>
      <c r="C1067" s="89"/>
      <c r="D1067" s="89"/>
      <c r="E1067" s="89"/>
      <c r="F1067" s="89"/>
      <c r="G1067" s="89"/>
      <c r="H1067" s="197">
        <f t="shared" si="227"/>
        <v>0</v>
      </c>
      <c r="I1067" s="197"/>
      <c r="J1067" s="89"/>
      <c r="K1067" s="90"/>
      <c r="L1067" s="90"/>
      <c r="M1067" s="89"/>
      <c r="N1067" s="89"/>
      <c r="O1067" s="89"/>
      <c r="P1067" s="89"/>
      <c r="Q1067" s="89"/>
      <c r="R1067" s="122"/>
      <c r="S1067" s="122"/>
      <c r="T1067" s="122"/>
      <c r="U1067" s="123"/>
      <c r="V1067" s="123"/>
      <c r="W1067" s="123"/>
      <c r="X1067" s="122"/>
      <c r="Y1067" s="122"/>
      <c r="Z1067" s="122"/>
      <c r="AA1067" s="122"/>
      <c r="AB1067" s="122"/>
      <c r="AC1067" s="122"/>
      <c r="AD1067" s="197">
        <f t="shared" si="220"/>
        <v>0</v>
      </c>
      <c r="AE1067" s="196" t="str">
        <f t="shared" si="232"/>
        <v/>
      </c>
      <c r="AF1067" s="196" t="str">
        <f t="shared" si="221"/>
        <v/>
      </c>
      <c r="AG1067" s="196" t="str">
        <f t="shared" si="222"/>
        <v/>
      </c>
      <c r="AH1067" s="196" t="str">
        <f t="shared" si="223"/>
        <v/>
      </c>
      <c r="AI1067" s="196" t="str">
        <f t="shared" si="224"/>
        <v/>
      </c>
      <c r="AJ1067" s="196" t="str">
        <f t="shared" si="225"/>
        <v/>
      </c>
      <c r="AK1067" s="196" t="str">
        <f t="shared" si="228"/>
        <v/>
      </c>
      <c r="AL1067" s="196" t="str">
        <f t="shared" si="229"/>
        <v/>
      </c>
      <c r="AM1067" s="176"/>
      <c r="AN1067" s="176">
        <f t="shared" si="230"/>
        <v>0</v>
      </c>
      <c r="AO1067" s="176"/>
      <c r="AP1067" s="176"/>
      <c r="AQ1067" s="176"/>
      <c r="AR1067" s="176"/>
      <c r="AS1067" s="176"/>
      <c r="AT1067" s="176"/>
      <c r="AU1067" s="176"/>
      <c r="AV1067" s="176"/>
      <c r="AW1067" s="176"/>
      <c r="AX1067" s="176"/>
      <c r="AY1067" s="176"/>
      <c r="AZ1067" s="176"/>
      <c r="BA1067" s="176"/>
      <c r="BB1067" s="176"/>
      <c r="BC1067" s="176"/>
      <c r="BD1067" s="176"/>
      <c r="BE1067" s="176"/>
      <c r="BF1067" s="176"/>
      <c r="BG1067" s="176"/>
      <c r="BH1067" s="176"/>
      <c r="BI1067" s="176"/>
      <c r="BJ1067" s="176"/>
      <c r="BK1067" s="176"/>
      <c r="BL1067" s="176"/>
      <c r="BM1067" s="176"/>
      <c r="BN1067" s="176"/>
      <c r="BO1067" s="176"/>
      <c r="BP1067" s="176"/>
      <c r="BQ1067" s="176"/>
      <c r="BR1067" s="176"/>
      <c r="BS1067" s="176"/>
      <c r="BT1067" s="176"/>
      <c r="BU1067" s="176"/>
      <c r="BV1067" s="176"/>
      <c r="BW1067" s="176"/>
      <c r="BX1067" s="176"/>
      <c r="BY1067" s="176"/>
      <c r="BZ1067" s="176"/>
      <c r="CA1067" s="176"/>
      <c r="CB1067" s="176"/>
      <c r="CC1067" s="176"/>
      <c r="CD1067" s="176"/>
      <c r="CE1067" s="176"/>
      <c r="CF1067" s="176"/>
      <c r="CG1067" s="176"/>
      <c r="CH1067" s="176"/>
      <c r="CI1067" s="176"/>
      <c r="CJ1067" s="176"/>
      <c r="CK1067" s="176"/>
      <c r="CL1067" s="176"/>
      <c r="CM1067" s="176"/>
      <c r="CN1067" s="176"/>
      <c r="CO1067" s="176"/>
      <c r="CP1067" s="176"/>
      <c r="CQ1067" s="176"/>
      <c r="CR1067" s="176"/>
      <c r="CS1067" s="176"/>
      <c r="CT1067" s="176"/>
      <c r="CU1067" s="176"/>
      <c r="CV1067" s="176"/>
      <c r="CW1067" s="176"/>
    </row>
    <row r="1068" spans="1:101" s="179" customFormat="1" ht="20.100000000000001" customHeight="1">
      <c r="A1068" s="657">
        <f t="shared" si="231"/>
        <v>1025</v>
      </c>
      <c r="B1068" s="196" t="str">
        <f t="shared" si="226"/>
        <v>Swansea Bay UHB</v>
      </c>
      <c r="C1068" s="89"/>
      <c r="D1068" s="89"/>
      <c r="E1068" s="89"/>
      <c r="F1068" s="89"/>
      <c r="G1068" s="89"/>
      <c r="H1068" s="197">
        <f t="shared" si="227"/>
        <v>0</v>
      </c>
      <c r="I1068" s="197"/>
      <c r="J1068" s="89"/>
      <c r="K1068" s="90"/>
      <c r="L1068" s="90"/>
      <c r="M1068" s="89"/>
      <c r="N1068" s="89"/>
      <c r="O1068" s="89"/>
      <c r="P1068" s="89"/>
      <c r="Q1068" s="89"/>
      <c r="R1068" s="122"/>
      <c r="S1068" s="122"/>
      <c r="T1068" s="122"/>
      <c r="U1068" s="123"/>
      <c r="V1068" s="123"/>
      <c r="W1068" s="123"/>
      <c r="X1068" s="122"/>
      <c r="Y1068" s="122"/>
      <c r="Z1068" s="122"/>
      <c r="AA1068" s="122"/>
      <c r="AB1068" s="122"/>
      <c r="AC1068" s="122"/>
      <c r="AD1068" s="197">
        <f t="shared" ref="AD1068:AD1131" si="233">SUM(R1068:AC1068)</f>
        <v>0</v>
      </c>
      <c r="AE1068" s="196" t="str">
        <f t="shared" si="232"/>
        <v/>
      </c>
      <c r="AF1068" s="196" t="str">
        <f t="shared" ref="AF1068:AF1131" si="234">IF(COUNTIF($E$44:$E$1518,E1068)&gt;1,"ERROR","")</f>
        <v/>
      </c>
      <c r="AG1068" s="196" t="str">
        <f t="shared" ref="AG1068:AG1131" si="235">IF(AND(OR(P1068=$CR$1,P1068=$CR$3),Q1068=""),"ERROR","")</f>
        <v/>
      </c>
      <c r="AH1068" s="196" t="str">
        <f t="shared" ref="AH1068:AH1131" si="236">IF(AND(OR(P1068=$CR$2),Q1068&lt;&gt;""),"ERROR","")</f>
        <v/>
      </c>
      <c r="AI1068" s="196" t="str">
        <f t="shared" ref="AI1068:AI1131" si="237">IF(AND(G1068=$CA$1,H1068&gt;J1068),"ERROR","")</f>
        <v/>
      </c>
      <c r="AJ1068" s="196" t="str">
        <f t="shared" ref="AJ1068:AJ1131" si="238">IF(AND(G1068=$CA$2,J1068&gt;0),"ERROR","")</f>
        <v/>
      </c>
      <c r="AK1068" s="196" t="str">
        <f t="shared" si="228"/>
        <v/>
      </c>
      <c r="AL1068" s="196" t="str">
        <f t="shared" si="229"/>
        <v/>
      </c>
      <c r="AM1068" s="176"/>
      <c r="AN1068" s="176">
        <f t="shared" si="230"/>
        <v>0</v>
      </c>
      <c r="AO1068" s="176"/>
      <c r="AP1068" s="176"/>
      <c r="AQ1068" s="176"/>
      <c r="AR1068" s="176"/>
      <c r="AS1068" s="176"/>
      <c r="AT1068" s="176"/>
      <c r="AU1068" s="176"/>
      <c r="AV1068" s="176"/>
      <c r="AW1068" s="176"/>
      <c r="AX1068" s="176"/>
      <c r="AY1068" s="176"/>
      <c r="AZ1068" s="176"/>
      <c r="BA1068" s="176"/>
      <c r="BB1068" s="176"/>
      <c r="BC1068" s="176"/>
      <c r="BD1068" s="176"/>
      <c r="BE1068" s="176"/>
      <c r="BF1068" s="176"/>
      <c r="BG1068" s="176"/>
      <c r="BH1068" s="176"/>
      <c r="BI1068" s="176"/>
      <c r="BJ1068" s="176"/>
      <c r="BK1068" s="176"/>
      <c r="BL1068" s="176"/>
      <c r="BM1068" s="176"/>
      <c r="BN1068" s="176"/>
      <c r="BO1068" s="176"/>
      <c r="BP1068" s="176"/>
      <c r="BQ1068" s="176"/>
      <c r="BR1068" s="176"/>
      <c r="BS1068" s="176"/>
      <c r="BT1068" s="176"/>
      <c r="BU1068" s="176"/>
      <c r="BV1068" s="176"/>
      <c r="BW1068" s="176"/>
      <c r="BX1068" s="176"/>
      <c r="BY1068" s="176"/>
      <c r="BZ1068" s="176"/>
      <c r="CA1068" s="176"/>
      <c r="CB1068" s="176"/>
      <c r="CC1068" s="176"/>
      <c r="CD1068" s="176"/>
      <c r="CE1068" s="176"/>
      <c r="CF1068" s="176"/>
      <c r="CG1068" s="176"/>
      <c r="CH1068" s="176"/>
      <c r="CI1068" s="176"/>
      <c r="CJ1068" s="176"/>
      <c r="CK1068" s="176"/>
      <c r="CL1068" s="176"/>
      <c r="CM1068" s="176"/>
      <c r="CN1068" s="176"/>
      <c r="CO1068" s="176"/>
      <c r="CP1068" s="176"/>
      <c r="CQ1068" s="176"/>
      <c r="CR1068" s="176"/>
      <c r="CS1068" s="176"/>
      <c r="CT1068" s="176"/>
      <c r="CU1068" s="176"/>
      <c r="CV1068" s="176"/>
      <c r="CW1068" s="176"/>
    </row>
    <row r="1069" spans="1:101" s="179" customFormat="1" ht="20.100000000000001" customHeight="1">
      <c r="A1069" s="657">
        <f t="shared" si="231"/>
        <v>1026</v>
      </c>
      <c r="B1069" s="196" t="str">
        <f t="shared" ref="B1069:B1132" si="239">$B$2</f>
        <v>Swansea Bay UHB</v>
      </c>
      <c r="C1069" s="89"/>
      <c r="D1069" s="89"/>
      <c r="E1069" s="89"/>
      <c r="F1069" s="89"/>
      <c r="G1069" s="89"/>
      <c r="H1069" s="197">
        <f t="shared" ref="H1069:H1132" si="240">AD1069</f>
        <v>0</v>
      </c>
      <c r="I1069" s="197"/>
      <c r="J1069" s="89"/>
      <c r="K1069" s="90"/>
      <c r="L1069" s="90"/>
      <c r="M1069" s="89"/>
      <c r="N1069" s="89"/>
      <c r="O1069" s="89"/>
      <c r="P1069" s="89"/>
      <c r="Q1069" s="89"/>
      <c r="R1069" s="122"/>
      <c r="S1069" s="122"/>
      <c r="T1069" s="122"/>
      <c r="U1069" s="123"/>
      <c r="V1069" s="123"/>
      <c r="W1069" s="123"/>
      <c r="X1069" s="122"/>
      <c r="Y1069" s="122"/>
      <c r="Z1069" s="122"/>
      <c r="AA1069" s="122"/>
      <c r="AB1069" s="122"/>
      <c r="AC1069" s="122"/>
      <c r="AD1069" s="197">
        <f t="shared" si="233"/>
        <v>0</v>
      </c>
      <c r="AE1069" s="196" t="str">
        <f t="shared" si="232"/>
        <v/>
      </c>
      <c r="AF1069" s="196" t="str">
        <f t="shared" si="234"/>
        <v/>
      </c>
      <c r="AG1069" s="196" t="str">
        <f t="shared" si="235"/>
        <v/>
      </c>
      <c r="AH1069" s="196" t="str">
        <f t="shared" si="236"/>
        <v/>
      </c>
      <c r="AI1069" s="196" t="str">
        <f t="shared" si="237"/>
        <v/>
      </c>
      <c r="AJ1069" s="196" t="str">
        <f t="shared" si="238"/>
        <v/>
      </c>
      <c r="AK1069" s="196" t="str">
        <f t="shared" ref="AK1069:AK1132" si="241">IF(K1069="","",IF(OR(K1069&lt;DATEVALUE("01/04/23"),K1069&gt;DATEVALUE("31/03/24")),"ERROR",""))</f>
        <v/>
      </c>
      <c r="AL1069" s="196" t="str">
        <f t="shared" ref="AL1069:AL1132" si="242">IF(L1069="","",IF(OR(L1069&lt;DATEVALUE("01/04/23"),L1069&gt;DATEVALUE("31/03/24")),"ERROR",""))</f>
        <v/>
      </c>
      <c r="AM1069" s="176"/>
      <c r="AN1069" s="176">
        <f t="shared" ref="AN1069:AN1132" si="243">COUNTIFS(AE1069:AL1069,"Error")</f>
        <v>0</v>
      </c>
      <c r="AO1069" s="176"/>
      <c r="AP1069" s="176"/>
      <c r="AQ1069" s="176"/>
      <c r="AR1069" s="176"/>
      <c r="AS1069" s="176"/>
      <c r="AT1069" s="176"/>
      <c r="AU1069" s="176"/>
      <c r="AV1069" s="176"/>
      <c r="AW1069" s="176"/>
      <c r="AX1069" s="176"/>
      <c r="AY1069" s="176"/>
      <c r="AZ1069" s="176"/>
      <c r="BA1069" s="176"/>
      <c r="BB1069" s="176"/>
      <c r="BC1069" s="176"/>
      <c r="BD1069" s="176"/>
      <c r="BE1069" s="176"/>
      <c r="BF1069" s="176"/>
      <c r="BG1069" s="176"/>
      <c r="BH1069" s="176"/>
      <c r="BI1069" s="176"/>
      <c r="BJ1069" s="176"/>
      <c r="BK1069" s="176"/>
      <c r="BL1069" s="176"/>
      <c r="BM1069" s="176"/>
      <c r="BN1069" s="176"/>
      <c r="BO1069" s="176"/>
      <c r="BP1069" s="176"/>
      <c r="BQ1069" s="176"/>
      <c r="BR1069" s="176"/>
      <c r="BS1069" s="176"/>
      <c r="BT1069" s="176"/>
      <c r="BU1069" s="176"/>
      <c r="BV1069" s="176"/>
      <c r="BW1069" s="176"/>
      <c r="BX1069" s="176"/>
      <c r="BY1069" s="176"/>
      <c r="BZ1069" s="176"/>
      <c r="CA1069" s="176"/>
      <c r="CB1069" s="176"/>
      <c r="CC1069" s="176"/>
      <c r="CD1069" s="176"/>
      <c r="CE1069" s="176"/>
      <c r="CF1069" s="176"/>
      <c r="CG1069" s="176"/>
      <c r="CH1069" s="176"/>
      <c r="CI1069" s="176"/>
      <c r="CJ1069" s="176"/>
      <c r="CK1069" s="176"/>
      <c r="CL1069" s="176"/>
      <c r="CM1069" s="176"/>
      <c r="CN1069" s="176"/>
      <c r="CO1069" s="176"/>
      <c r="CP1069" s="176"/>
      <c r="CQ1069" s="176"/>
      <c r="CR1069" s="176"/>
      <c r="CS1069" s="176"/>
      <c r="CT1069" s="176"/>
      <c r="CU1069" s="176"/>
      <c r="CV1069" s="176"/>
      <c r="CW1069" s="176"/>
    </row>
    <row r="1070" spans="1:101" s="179" customFormat="1" ht="20.100000000000001" customHeight="1">
      <c r="A1070" s="657">
        <f t="shared" ref="A1070:A1133" si="244">+A1069+1</f>
        <v>1027</v>
      </c>
      <c r="B1070" s="196" t="str">
        <f t="shared" si="239"/>
        <v>Swansea Bay UHB</v>
      </c>
      <c r="C1070" s="89"/>
      <c r="D1070" s="89"/>
      <c r="E1070" s="89"/>
      <c r="F1070" s="89"/>
      <c r="G1070" s="89"/>
      <c r="H1070" s="197">
        <f t="shared" si="240"/>
        <v>0</v>
      </c>
      <c r="I1070" s="197"/>
      <c r="J1070" s="89"/>
      <c r="K1070" s="90"/>
      <c r="L1070" s="90"/>
      <c r="M1070" s="89"/>
      <c r="N1070" s="89"/>
      <c r="O1070" s="89"/>
      <c r="P1070" s="89"/>
      <c r="Q1070" s="89"/>
      <c r="R1070" s="122"/>
      <c r="S1070" s="122"/>
      <c r="T1070" s="122"/>
      <c r="U1070" s="123"/>
      <c r="V1070" s="123"/>
      <c r="W1070" s="123"/>
      <c r="X1070" s="122"/>
      <c r="Y1070" s="122"/>
      <c r="Z1070" s="122"/>
      <c r="AA1070" s="122"/>
      <c r="AB1070" s="122"/>
      <c r="AC1070" s="122"/>
      <c r="AD1070" s="197">
        <f t="shared" si="233"/>
        <v>0</v>
      </c>
      <c r="AE1070" s="196" t="str">
        <f t="shared" ref="AE1070:AE1133" si="245">IF(AND(H1070&gt;0,P1070&lt;&gt;"Income Generation"),IF(AND(C1070&lt;&gt;"",D1070&lt;&gt;"",E1070&lt;&gt;"",F1070&lt;&gt;"",G1070&lt;&gt;"",K1070&lt;&gt;"",L1070&lt;&gt;"",M1070&lt;&gt;"",N1070&lt;&gt;"",O1070&lt;&gt;"",P1070&lt;&gt;"",Q1070&lt;&gt;""),"","ERROR"),"")</f>
        <v/>
      </c>
      <c r="AF1070" s="196" t="str">
        <f t="shared" si="234"/>
        <v/>
      </c>
      <c r="AG1070" s="196" t="str">
        <f t="shared" si="235"/>
        <v/>
      </c>
      <c r="AH1070" s="196" t="str">
        <f t="shared" si="236"/>
        <v/>
      </c>
      <c r="AI1070" s="196" t="str">
        <f t="shared" si="237"/>
        <v/>
      </c>
      <c r="AJ1070" s="196" t="str">
        <f t="shared" si="238"/>
        <v/>
      </c>
      <c r="AK1070" s="196" t="str">
        <f t="shared" si="241"/>
        <v/>
      </c>
      <c r="AL1070" s="196" t="str">
        <f t="shared" si="242"/>
        <v/>
      </c>
      <c r="AM1070" s="176"/>
      <c r="AN1070" s="176">
        <f t="shared" si="243"/>
        <v>0</v>
      </c>
      <c r="AO1070" s="176"/>
      <c r="AP1070" s="176"/>
      <c r="AQ1070" s="176"/>
      <c r="AR1070" s="176"/>
      <c r="AS1070" s="176"/>
      <c r="AT1070" s="176"/>
      <c r="AU1070" s="176"/>
      <c r="AV1070" s="176"/>
      <c r="AW1070" s="176"/>
      <c r="AX1070" s="176"/>
      <c r="AY1070" s="176"/>
      <c r="AZ1070" s="176"/>
      <c r="BA1070" s="176"/>
      <c r="BB1070" s="176"/>
      <c r="BC1070" s="176"/>
      <c r="BD1070" s="176"/>
      <c r="BE1070" s="176"/>
      <c r="BF1070" s="176"/>
      <c r="BG1070" s="176"/>
      <c r="BH1070" s="176"/>
      <c r="BI1070" s="176"/>
      <c r="BJ1070" s="176"/>
      <c r="BK1070" s="176"/>
      <c r="BL1070" s="176"/>
      <c r="BM1070" s="176"/>
      <c r="BN1070" s="176"/>
      <c r="BO1070" s="176"/>
      <c r="BP1070" s="176"/>
      <c r="BQ1070" s="176"/>
      <c r="BR1070" s="176"/>
      <c r="BS1070" s="176"/>
      <c r="BT1070" s="176"/>
      <c r="BU1070" s="176"/>
      <c r="BV1070" s="176"/>
      <c r="BW1070" s="176"/>
      <c r="BX1070" s="176"/>
      <c r="BY1070" s="176"/>
      <c r="BZ1070" s="176"/>
      <c r="CA1070" s="176"/>
      <c r="CB1070" s="176"/>
      <c r="CC1070" s="176"/>
      <c r="CD1070" s="176"/>
      <c r="CE1070" s="176"/>
      <c r="CF1070" s="176"/>
      <c r="CG1070" s="176"/>
      <c r="CH1070" s="176"/>
      <c r="CI1070" s="176"/>
      <c r="CJ1070" s="176"/>
      <c r="CK1070" s="176"/>
      <c r="CL1070" s="176"/>
      <c r="CM1070" s="176"/>
      <c r="CN1070" s="176"/>
      <c r="CO1070" s="176"/>
      <c r="CP1070" s="176"/>
      <c r="CQ1070" s="176"/>
      <c r="CR1070" s="176"/>
      <c r="CS1070" s="176"/>
      <c r="CT1070" s="176"/>
      <c r="CU1070" s="176"/>
      <c r="CV1070" s="176"/>
      <c r="CW1070" s="176"/>
    </row>
    <row r="1071" spans="1:101" s="179" customFormat="1" ht="20.100000000000001" customHeight="1">
      <c r="A1071" s="657">
        <f t="shared" si="244"/>
        <v>1028</v>
      </c>
      <c r="B1071" s="196" t="str">
        <f t="shared" si="239"/>
        <v>Swansea Bay UHB</v>
      </c>
      <c r="C1071" s="89"/>
      <c r="D1071" s="89"/>
      <c r="E1071" s="89"/>
      <c r="F1071" s="89"/>
      <c r="G1071" s="89"/>
      <c r="H1071" s="197">
        <f t="shared" si="240"/>
        <v>0</v>
      </c>
      <c r="I1071" s="197"/>
      <c r="J1071" s="89"/>
      <c r="K1071" s="90"/>
      <c r="L1071" s="90"/>
      <c r="M1071" s="89"/>
      <c r="N1071" s="89"/>
      <c r="O1071" s="89"/>
      <c r="P1071" s="89"/>
      <c r="Q1071" s="89"/>
      <c r="R1071" s="122"/>
      <c r="S1071" s="122"/>
      <c r="T1071" s="122"/>
      <c r="U1071" s="123"/>
      <c r="V1071" s="123"/>
      <c r="W1071" s="123"/>
      <c r="X1071" s="122"/>
      <c r="Y1071" s="122"/>
      <c r="Z1071" s="122"/>
      <c r="AA1071" s="122"/>
      <c r="AB1071" s="122"/>
      <c r="AC1071" s="122"/>
      <c r="AD1071" s="197">
        <f t="shared" si="233"/>
        <v>0</v>
      </c>
      <c r="AE1071" s="196" t="str">
        <f t="shared" si="245"/>
        <v/>
      </c>
      <c r="AF1071" s="196" t="str">
        <f t="shared" si="234"/>
        <v/>
      </c>
      <c r="AG1071" s="196" t="str">
        <f t="shared" si="235"/>
        <v/>
      </c>
      <c r="AH1071" s="196" t="str">
        <f t="shared" si="236"/>
        <v/>
      </c>
      <c r="AI1071" s="196" t="str">
        <f t="shared" si="237"/>
        <v/>
      </c>
      <c r="AJ1071" s="196" t="str">
        <f t="shared" si="238"/>
        <v/>
      </c>
      <c r="AK1071" s="196" t="str">
        <f t="shared" si="241"/>
        <v/>
      </c>
      <c r="AL1071" s="196" t="str">
        <f t="shared" si="242"/>
        <v/>
      </c>
      <c r="AM1071" s="176"/>
      <c r="AN1071" s="176">
        <f t="shared" si="243"/>
        <v>0</v>
      </c>
      <c r="AO1071" s="176"/>
      <c r="AP1071" s="176"/>
      <c r="AQ1071" s="176"/>
      <c r="AR1071" s="176"/>
      <c r="AS1071" s="176"/>
      <c r="AT1071" s="176"/>
      <c r="AU1071" s="176"/>
      <c r="AV1071" s="176"/>
      <c r="AW1071" s="176"/>
      <c r="AX1071" s="176"/>
      <c r="AY1071" s="176"/>
      <c r="AZ1071" s="176"/>
      <c r="BA1071" s="176"/>
      <c r="BB1071" s="176"/>
      <c r="BC1071" s="176"/>
      <c r="BD1071" s="176"/>
      <c r="BE1071" s="176"/>
      <c r="BF1071" s="176"/>
      <c r="BG1071" s="176"/>
      <c r="BH1071" s="176"/>
      <c r="BI1071" s="176"/>
      <c r="BJ1071" s="176"/>
      <c r="BK1071" s="176"/>
      <c r="BL1071" s="176"/>
      <c r="BM1071" s="176"/>
      <c r="BN1071" s="176"/>
      <c r="BO1071" s="176"/>
      <c r="BP1071" s="176"/>
      <c r="BQ1071" s="176"/>
      <c r="BR1071" s="176"/>
      <c r="BS1071" s="176"/>
      <c r="BT1071" s="176"/>
      <c r="BU1071" s="176"/>
      <c r="BV1071" s="176"/>
      <c r="BW1071" s="176"/>
      <c r="BX1071" s="176"/>
      <c r="BY1071" s="176"/>
      <c r="BZ1071" s="176"/>
      <c r="CA1071" s="176"/>
      <c r="CB1071" s="176"/>
      <c r="CC1071" s="176"/>
      <c r="CD1071" s="176"/>
      <c r="CE1071" s="176"/>
      <c r="CF1071" s="176"/>
      <c r="CG1071" s="176"/>
      <c r="CH1071" s="176"/>
      <c r="CI1071" s="176"/>
      <c r="CJ1071" s="176"/>
      <c r="CK1071" s="176"/>
      <c r="CL1071" s="176"/>
      <c r="CM1071" s="176"/>
      <c r="CN1071" s="176"/>
      <c r="CO1071" s="176"/>
      <c r="CP1071" s="176"/>
      <c r="CQ1071" s="176"/>
      <c r="CR1071" s="176"/>
      <c r="CS1071" s="176"/>
      <c r="CT1071" s="176"/>
      <c r="CU1071" s="176"/>
      <c r="CV1071" s="176"/>
      <c r="CW1071" s="176"/>
    </row>
    <row r="1072" spans="1:101" s="179" customFormat="1" ht="20.100000000000001" customHeight="1">
      <c r="A1072" s="657">
        <f t="shared" si="244"/>
        <v>1029</v>
      </c>
      <c r="B1072" s="196" t="str">
        <f t="shared" si="239"/>
        <v>Swansea Bay UHB</v>
      </c>
      <c r="C1072" s="89"/>
      <c r="D1072" s="89"/>
      <c r="E1072" s="89"/>
      <c r="F1072" s="89"/>
      <c r="G1072" s="89"/>
      <c r="H1072" s="197">
        <f t="shared" si="240"/>
        <v>0</v>
      </c>
      <c r="I1072" s="197"/>
      <c r="J1072" s="89"/>
      <c r="K1072" s="90"/>
      <c r="L1072" s="90"/>
      <c r="M1072" s="89"/>
      <c r="N1072" s="89"/>
      <c r="O1072" s="89"/>
      <c r="P1072" s="89"/>
      <c r="Q1072" s="89"/>
      <c r="R1072" s="122"/>
      <c r="S1072" s="122"/>
      <c r="T1072" s="122"/>
      <c r="U1072" s="123"/>
      <c r="V1072" s="123"/>
      <c r="W1072" s="123"/>
      <c r="X1072" s="122"/>
      <c r="Y1072" s="122"/>
      <c r="Z1072" s="122"/>
      <c r="AA1072" s="122"/>
      <c r="AB1072" s="122"/>
      <c r="AC1072" s="122"/>
      <c r="AD1072" s="197">
        <f t="shared" si="233"/>
        <v>0</v>
      </c>
      <c r="AE1072" s="196" t="str">
        <f t="shared" si="245"/>
        <v/>
      </c>
      <c r="AF1072" s="196" t="str">
        <f t="shared" si="234"/>
        <v/>
      </c>
      <c r="AG1072" s="196" t="str">
        <f t="shared" si="235"/>
        <v/>
      </c>
      <c r="AH1072" s="196" t="str">
        <f t="shared" si="236"/>
        <v/>
      </c>
      <c r="AI1072" s="196" t="str">
        <f t="shared" si="237"/>
        <v/>
      </c>
      <c r="AJ1072" s="196" t="str">
        <f t="shared" si="238"/>
        <v/>
      </c>
      <c r="AK1072" s="196" t="str">
        <f t="shared" si="241"/>
        <v/>
      </c>
      <c r="AL1072" s="196" t="str">
        <f t="shared" si="242"/>
        <v/>
      </c>
      <c r="AM1072" s="176"/>
      <c r="AN1072" s="176">
        <f t="shared" si="243"/>
        <v>0</v>
      </c>
      <c r="AO1072" s="176"/>
      <c r="AP1072" s="176"/>
      <c r="AQ1072" s="176"/>
      <c r="AR1072" s="176"/>
      <c r="AS1072" s="176"/>
      <c r="AT1072" s="176"/>
      <c r="AU1072" s="176"/>
      <c r="AV1072" s="176"/>
      <c r="AW1072" s="176"/>
      <c r="AX1072" s="176"/>
      <c r="AY1072" s="176"/>
      <c r="AZ1072" s="176"/>
      <c r="BA1072" s="176"/>
      <c r="BB1072" s="176"/>
      <c r="BC1072" s="176"/>
      <c r="BD1072" s="176"/>
      <c r="BE1072" s="176"/>
      <c r="BF1072" s="176"/>
      <c r="BG1072" s="176"/>
      <c r="BH1072" s="176"/>
      <c r="BI1072" s="176"/>
      <c r="BJ1072" s="176"/>
      <c r="BK1072" s="176"/>
      <c r="BL1072" s="176"/>
      <c r="BM1072" s="176"/>
      <c r="BN1072" s="176"/>
      <c r="BO1072" s="176"/>
      <c r="BP1072" s="176"/>
      <c r="BQ1072" s="176"/>
      <c r="BR1072" s="176"/>
      <c r="BS1072" s="176"/>
      <c r="BT1072" s="176"/>
      <c r="BU1072" s="176"/>
      <c r="BV1072" s="176"/>
      <c r="BW1072" s="176"/>
      <c r="BX1072" s="176"/>
      <c r="BY1072" s="176"/>
      <c r="BZ1072" s="176"/>
      <c r="CA1072" s="176"/>
      <c r="CB1072" s="176"/>
      <c r="CC1072" s="176"/>
      <c r="CD1072" s="176"/>
      <c r="CE1072" s="176"/>
      <c r="CF1072" s="176"/>
      <c r="CG1072" s="176"/>
      <c r="CH1072" s="176"/>
      <c r="CI1072" s="176"/>
      <c r="CJ1072" s="176"/>
      <c r="CK1072" s="176"/>
      <c r="CL1072" s="176"/>
      <c r="CM1072" s="176"/>
      <c r="CN1072" s="176"/>
      <c r="CO1072" s="176"/>
      <c r="CP1072" s="176"/>
      <c r="CQ1072" s="176"/>
      <c r="CR1072" s="176"/>
      <c r="CS1072" s="176"/>
      <c r="CT1072" s="176"/>
      <c r="CU1072" s="176"/>
      <c r="CV1072" s="176"/>
      <c r="CW1072" s="176"/>
    </row>
    <row r="1073" spans="1:101" s="179" customFormat="1" ht="20.100000000000001" customHeight="1">
      <c r="A1073" s="657">
        <f t="shared" si="244"/>
        <v>1030</v>
      </c>
      <c r="B1073" s="196" t="str">
        <f t="shared" si="239"/>
        <v>Swansea Bay UHB</v>
      </c>
      <c r="C1073" s="89"/>
      <c r="D1073" s="89"/>
      <c r="E1073" s="89"/>
      <c r="F1073" s="89"/>
      <c r="G1073" s="89"/>
      <c r="H1073" s="197">
        <f t="shared" si="240"/>
        <v>0</v>
      </c>
      <c r="I1073" s="197"/>
      <c r="J1073" s="89"/>
      <c r="K1073" s="90"/>
      <c r="L1073" s="90"/>
      <c r="M1073" s="89"/>
      <c r="N1073" s="89"/>
      <c r="O1073" s="89"/>
      <c r="P1073" s="89"/>
      <c r="Q1073" s="89"/>
      <c r="R1073" s="122"/>
      <c r="S1073" s="122"/>
      <c r="T1073" s="122"/>
      <c r="U1073" s="123"/>
      <c r="V1073" s="123"/>
      <c r="W1073" s="123"/>
      <c r="X1073" s="122"/>
      <c r="Y1073" s="122"/>
      <c r="Z1073" s="122"/>
      <c r="AA1073" s="122"/>
      <c r="AB1073" s="122"/>
      <c r="AC1073" s="122"/>
      <c r="AD1073" s="197">
        <f t="shared" si="233"/>
        <v>0</v>
      </c>
      <c r="AE1073" s="196" t="str">
        <f t="shared" si="245"/>
        <v/>
      </c>
      <c r="AF1073" s="196" t="str">
        <f t="shared" si="234"/>
        <v/>
      </c>
      <c r="AG1073" s="196" t="str">
        <f t="shared" si="235"/>
        <v/>
      </c>
      <c r="AH1073" s="196" t="str">
        <f t="shared" si="236"/>
        <v/>
      </c>
      <c r="AI1073" s="196" t="str">
        <f t="shared" si="237"/>
        <v/>
      </c>
      <c r="AJ1073" s="196" t="str">
        <f t="shared" si="238"/>
        <v/>
      </c>
      <c r="AK1073" s="196" t="str">
        <f t="shared" si="241"/>
        <v/>
      </c>
      <c r="AL1073" s="196" t="str">
        <f t="shared" si="242"/>
        <v/>
      </c>
      <c r="AM1073" s="176"/>
      <c r="AN1073" s="176">
        <f t="shared" si="243"/>
        <v>0</v>
      </c>
      <c r="AO1073" s="176"/>
      <c r="AP1073" s="176"/>
      <c r="AQ1073" s="176"/>
      <c r="AR1073" s="176"/>
      <c r="AS1073" s="176"/>
      <c r="AT1073" s="176"/>
      <c r="AU1073" s="176"/>
      <c r="AV1073" s="176"/>
      <c r="AW1073" s="176"/>
      <c r="AX1073" s="176"/>
      <c r="AY1073" s="176"/>
      <c r="AZ1073" s="176"/>
      <c r="BA1073" s="176"/>
      <c r="BB1073" s="176"/>
      <c r="BC1073" s="176"/>
      <c r="BD1073" s="176"/>
      <c r="BE1073" s="176"/>
      <c r="BF1073" s="176"/>
      <c r="BG1073" s="176"/>
      <c r="BH1073" s="176"/>
      <c r="BI1073" s="176"/>
      <c r="BJ1073" s="176"/>
      <c r="BK1073" s="176"/>
      <c r="BL1073" s="176"/>
      <c r="BM1073" s="176"/>
      <c r="BN1073" s="176"/>
      <c r="BO1073" s="176"/>
      <c r="BP1073" s="176"/>
      <c r="BQ1073" s="176"/>
      <c r="BR1073" s="176"/>
      <c r="BS1073" s="176"/>
      <c r="BT1073" s="176"/>
      <c r="BU1073" s="176"/>
      <c r="BV1073" s="176"/>
      <c r="BW1073" s="176"/>
      <c r="BX1073" s="176"/>
      <c r="BY1073" s="176"/>
      <c r="BZ1073" s="176"/>
      <c r="CA1073" s="176"/>
      <c r="CB1073" s="176"/>
      <c r="CC1073" s="176"/>
      <c r="CD1073" s="176"/>
      <c r="CE1073" s="176"/>
      <c r="CF1073" s="176"/>
      <c r="CG1073" s="176"/>
      <c r="CH1073" s="176"/>
      <c r="CI1073" s="176"/>
      <c r="CJ1073" s="176"/>
      <c r="CK1073" s="176"/>
      <c r="CL1073" s="176"/>
      <c r="CM1073" s="176"/>
      <c r="CN1073" s="176"/>
      <c r="CO1073" s="176"/>
      <c r="CP1073" s="176"/>
      <c r="CQ1073" s="176"/>
      <c r="CR1073" s="176"/>
      <c r="CS1073" s="176"/>
      <c r="CT1073" s="176"/>
      <c r="CU1073" s="176"/>
      <c r="CV1073" s="176"/>
      <c r="CW1073" s="176"/>
    </row>
    <row r="1074" spans="1:101" s="179" customFormat="1" ht="20.100000000000001" customHeight="1">
      <c r="A1074" s="657">
        <f t="shared" si="244"/>
        <v>1031</v>
      </c>
      <c r="B1074" s="196" t="str">
        <f t="shared" si="239"/>
        <v>Swansea Bay UHB</v>
      </c>
      <c r="C1074" s="89"/>
      <c r="D1074" s="89"/>
      <c r="E1074" s="89"/>
      <c r="F1074" s="89"/>
      <c r="G1074" s="89"/>
      <c r="H1074" s="197">
        <f t="shared" si="240"/>
        <v>0</v>
      </c>
      <c r="I1074" s="197"/>
      <c r="J1074" s="89"/>
      <c r="K1074" s="90"/>
      <c r="L1074" s="90"/>
      <c r="M1074" s="89"/>
      <c r="N1074" s="89"/>
      <c r="O1074" s="89"/>
      <c r="P1074" s="89"/>
      <c r="Q1074" s="89"/>
      <c r="R1074" s="122"/>
      <c r="S1074" s="122"/>
      <c r="T1074" s="122"/>
      <c r="U1074" s="123"/>
      <c r="V1074" s="123"/>
      <c r="W1074" s="123"/>
      <c r="X1074" s="122"/>
      <c r="Y1074" s="122"/>
      <c r="Z1074" s="122"/>
      <c r="AA1074" s="122"/>
      <c r="AB1074" s="122"/>
      <c r="AC1074" s="122"/>
      <c r="AD1074" s="197">
        <f t="shared" si="233"/>
        <v>0</v>
      </c>
      <c r="AE1074" s="196" t="str">
        <f t="shared" si="245"/>
        <v/>
      </c>
      <c r="AF1074" s="196" t="str">
        <f t="shared" si="234"/>
        <v/>
      </c>
      <c r="AG1074" s="196" t="str">
        <f t="shared" si="235"/>
        <v/>
      </c>
      <c r="AH1074" s="196" t="str">
        <f t="shared" si="236"/>
        <v/>
      </c>
      <c r="AI1074" s="196" t="str">
        <f t="shared" si="237"/>
        <v/>
      </c>
      <c r="AJ1074" s="196" t="str">
        <f t="shared" si="238"/>
        <v/>
      </c>
      <c r="AK1074" s="196" t="str">
        <f t="shared" si="241"/>
        <v/>
      </c>
      <c r="AL1074" s="196" t="str">
        <f t="shared" si="242"/>
        <v/>
      </c>
      <c r="AM1074" s="176"/>
      <c r="AN1074" s="176">
        <f t="shared" si="243"/>
        <v>0</v>
      </c>
      <c r="AO1074" s="176"/>
      <c r="AP1074" s="176"/>
      <c r="AQ1074" s="176"/>
      <c r="AR1074" s="176"/>
      <c r="AS1074" s="176"/>
      <c r="AT1074" s="176"/>
      <c r="AU1074" s="176"/>
      <c r="AV1074" s="176"/>
      <c r="AW1074" s="176"/>
      <c r="AX1074" s="176"/>
      <c r="AY1074" s="176"/>
      <c r="AZ1074" s="176"/>
      <c r="BA1074" s="176"/>
      <c r="BB1074" s="176"/>
      <c r="BC1074" s="176"/>
      <c r="BD1074" s="176"/>
      <c r="BE1074" s="176"/>
      <c r="BF1074" s="176"/>
      <c r="BG1074" s="176"/>
      <c r="BH1074" s="176"/>
      <c r="BI1074" s="176"/>
      <c r="BJ1074" s="176"/>
      <c r="BK1074" s="176"/>
      <c r="BL1074" s="176"/>
      <c r="BM1074" s="176"/>
      <c r="BN1074" s="176"/>
      <c r="BO1074" s="176"/>
      <c r="BP1074" s="176"/>
      <c r="BQ1074" s="176"/>
      <c r="BR1074" s="176"/>
      <c r="BS1074" s="176"/>
      <c r="BT1074" s="176"/>
      <c r="BU1074" s="176"/>
      <c r="BV1074" s="176"/>
      <c r="BW1074" s="176"/>
      <c r="BX1074" s="176"/>
      <c r="BY1074" s="176"/>
      <c r="BZ1074" s="176"/>
      <c r="CA1074" s="176"/>
      <c r="CB1074" s="176"/>
      <c r="CC1074" s="176"/>
      <c r="CD1074" s="176"/>
      <c r="CE1074" s="176"/>
      <c r="CF1074" s="176"/>
      <c r="CG1074" s="176"/>
      <c r="CH1074" s="176"/>
      <c r="CI1074" s="176"/>
      <c r="CJ1074" s="176"/>
      <c r="CK1074" s="176"/>
      <c r="CL1074" s="176"/>
      <c r="CM1074" s="176"/>
      <c r="CN1074" s="176"/>
      <c r="CO1074" s="176"/>
      <c r="CP1074" s="176"/>
      <c r="CQ1074" s="176"/>
      <c r="CR1074" s="176"/>
      <c r="CS1074" s="176"/>
      <c r="CT1074" s="176"/>
      <c r="CU1074" s="176"/>
      <c r="CV1074" s="176"/>
      <c r="CW1074" s="176"/>
    </row>
    <row r="1075" spans="1:101" s="179" customFormat="1" ht="20.100000000000001" customHeight="1">
      <c r="A1075" s="657">
        <f t="shared" si="244"/>
        <v>1032</v>
      </c>
      <c r="B1075" s="196" t="str">
        <f t="shared" si="239"/>
        <v>Swansea Bay UHB</v>
      </c>
      <c r="C1075" s="89"/>
      <c r="D1075" s="89"/>
      <c r="E1075" s="89"/>
      <c r="F1075" s="89"/>
      <c r="G1075" s="89"/>
      <c r="H1075" s="197">
        <f t="shared" si="240"/>
        <v>0</v>
      </c>
      <c r="I1075" s="197"/>
      <c r="J1075" s="89"/>
      <c r="K1075" s="90"/>
      <c r="L1075" s="90"/>
      <c r="M1075" s="89"/>
      <c r="N1075" s="89"/>
      <c r="O1075" s="89"/>
      <c r="P1075" s="89"/>
      <c r="Q1075" s="89"/>
      <c r="R1075" s="122"/>
      <c r="S1075" s="122"/>
      <c r="T1075" s="122"/>
      <c r="U1075" s="123"/>
      <c r="V1075" s="123"/>
      <c r="W1075" s="123"/>
      <c r="X1075" s="122"/>
      <c r="Y1075" s="122"/>
      <c r="Z1075" s="122"/>
      <c r="AA1075" s="122"/>
      <c r="AB1075" s="122"/>
      <c r="AC1075" s="122"/>
      <c r="AD1075" s="197">
        <f t="shared" si="233"/>
        <v>0</v>
      </c>
      <c r="AE1075" s="196" t="str">
        <f t="shared" si="245"/>
        <v/>
      </c>
      <c r="AF1075" s="196" t="str">
        <f t="shared" si="234"/>
        <v/>
      </c>
      <c r="AG1075" s="196" t="str">
        <f t="shared" si="235"/>
        <v/>
      </c>
      <c r="AH1075" s="196" t="str">
        <f t="shared" si="236"/>
        <v/>
      </c>
      <c r="AI1075" s="196" t="str">
        <f t="shared" si="237"/>
        <v/>
      </c>
      <c r="AJ1075" s="196" t="str">
        <f t="shared" si="238"/>
        <v/>
      </c>
      <c r="AK1075" s="196" t="str">
        <f t="shared" si="241"/>
        <v/>
      </c>
      <c r="AL1075" s="196" t="str">
        <f t="shared" si="242"/>
        <v/>
      </c>
      <c r="AM1075" s="176"/>
      <c r="AN1075" s="176">
        <f t="shared" si="243"/>
        <v>0</v>
      </c>
      <c r="AO1075" s="176"/>
      <c r="AP1075" s="176"/>
      <c r="AQ1075" s="176"/>
      <c r="AR1075" s="176"/>
      <c r="AS1075" s="176"/>
      <c r="AT1075" s="176"/>
      <c r="AU1075" s="176"/>
      <c r="AV1075" s="176"/>
      <c r="AW1075" s="176"/>
      <c r="AX1075" s="176"/>
      <c r="AY1075" s="176"/>
      <c r="AZ1075" s="176"/>
      <c r="BA1075" s="176"/>
      <c r="BB1075" s="176"/>
      <c r="BC1075" s="176"/>
      <c r="BD1075" s="176"/>
      <c r="BE1075" s="176"/>
      <c r="BF1075" s="176"/>
      <c r="BG1075" s="176"/>
      <c r="BH1075" s="176"/>
      <c r="BI1075" s="176"/>
      <c r="BJ1075" s="176"/>
      <c r="BK1075" s="176"/>
      <c r="BL1075" s="176"/>
      <c r="BM1075" s="176"/>
      <c r="BN1075" s="176"/>
      <c r="BO1075" s="176"/>
      <c r="BP1075" s="176"/>
      <c r="BQ1075" s="176"/>
      <c r="BR1075" s="176"/>
      <c r="BS1075" s="176"/>
      <c r="BT1075" s="176"/>
      <c r="BU1075" s="176"/>
      <c r="BV1075" s="176"/>
      <c r="BW1075" s="176"/>
      <c r="BX1075" s="176"/>
      <c r="BY1075" s="176"/>
      <c r="BZ1075" s="176"/>
      <c r="CA1075" s="176"/>
      <c r="CB1075" s="176"/>
      <c r="CC1075" s="176"/>
      <c r="CD1075" s="176"/>
      <c r="CE1075" s="176"/>
      <c r="CF1075" s="176"/>
      <c r="CG1075" s="176"/>
      <c r="CH1075" s="176"/>
      <c r="CI1075" s="176"/>
      <c r="CJ1075" s="176"/>
      <c r="CK1075" s="176"/>
      <c r="CL1075" s="176"/>
      <c r="CM1075" s="176"/>
      <c r="CN1075" s="176"/>
      <c r="CO1075" s="176"/>
      <c r="CP1075" s="176"/>
      <c r="CQ1075" s="176"/>
      <c r="CR1075" s="176"/>
      <c r="CS1075" s="176"/>
      <c r="CT1075" s="176"/>
      <c r="CU1075" s="176"/>
      <c r="CV1075" s="176"/>
      <c r="CW1075" s="176"/>
    </row>
    <row r="1076" spans="1:101" s="179" customFormat="1" ht="20.100000000000001" customHeight="1">
      <c r="A1076" s="657">
        <f t="shared" si="244"/>
        <v>1033</v>
      </c>
      <c r="B1076" s="196" t="str">
        <f t="shared" si="239"/>
        <v>Swansea Bay UHB</v>
      </c>
      <c r="C1076" s="89"/>
      <c r="D1076" s="89"/>
      <c r="E1076" s="89"/>
      <c r="F1076" s="89"/>
      <c r="G1076" s="89"/>
      <c r="H1076" s="197">
        <f t="shared" si="240"/>
        <v>0</v>
      </c>
      <c r="I1076" s="197"/>
      <c r="J1076" s="89"/>
      <c r="K1076" s="90"/>
      <c r="L1076" s="90"/>
      <c r="M1076" s="89"/>
      <c r="N1076" s="89"/>
      <c r="O1076" s="89"/>
      <c r="P1076" s="89"/>
      <c r="Q1076" s="89"/>
      <c r="R1076" s="122"/>
      <c r="S1076" s="122"/>
      <c r="T1076" s="122"/>
      <c r="U1076" s="123"/>
      <c r="V1076" s="123"/>
      <c r="W1076" s="123"/>
      <c r="X1076" s="122"/>
      <c r="Y1076" s="122"/>
      <c r="Z1076" s="122"/>
      <c r="AA1076" s="122"/>
      <c r="AB1076" s="122"/>
      <c r="AC1076" s="122"/>
      <c r="AD1076" s="197">
        <f t="shared" si="233"/>
        <v>0</v>
      </c>
      <c r="AE1076" s="196" t="str">
        <f t="shared" si="245"/>
        <v/>
      </c>
      <c r="AF1076" s="196" t="str">
        <f t="shared" si="234"/>
        <v/>
      </c>
      <c r="AG1076" s="196" t="str">
        <f t="shared" si="235"/>
        <v/>
      </c>
      <c r="AH1076" s="196" t="str">
        <f t="shared" si="236"/>
        <v/>
      </c>
      <c r="AI1076" s="196" t="str">
        <f t="shared" si="237"/>
        <v/>
      </c>
      <c r="AJ1076" s="196" t="str">
        <f t="shared" si="238"/>
        <v/>
      </c>
      <c r="AK1076" s="196" t="str">
        <f t="shared" si="241"/>
        <v/>
      </c>
      <c r="AL1076" s="196" t="str">
        <f t="shared" si="242"/>
        <v/>
      </c>
      <c r="AM1076" s="176"/>
      <c r="AN1076" s="176">
        <f t="shared" si="243"/>
        <v>0</v>
      </c>
      <c r="AO1076" s="176"/>
      <c r="AP1076" s="176"/>
      <c r="AQ1076" s="176"/>
      <c r="AR1076" s="176"/>
      <c r="AS1076" s="176"/>
      <c r="AT1076" s="176"/>
      <c r="AU1076" s="176"/>
      <c r="AV1076" s="176"/>
      <c r="AW1076" s="176"/>
      <c r="AX1076" s="176"/>
      <c r="AY1076" s="176"/>
      <c r="AZ1076" s="176"/>
      <c r="BA1076" s="176"/>
      <c r="BB1076" s="176"/>
      <c r="BC1076" s="176"/>
      <c r="BD1076" s="176"/>
      <c r="BE1076" s="176"/>
      <c r="BF1076" s="176"/>
      <c r="BG1076" s="176"/>
      <c r="BH1076" s="176"/>
      <c r="BI1076" s="176"/>
      <c r="BJ1076" s="176"/>
      <c r="BK1076" s="176"/>
      <c r="BL1076" s="176"/>
      <c r="BM1076" s="176"/>
      <c r="BN1076" s="176"/>
      <c r="BO1076" s="176"/>
      <c r="BP1076" s="176"/>
      <c r="BQ1076" s="176"/>
      <c r="BR1076" s="176"/>
      <c r="BS1076" s="176"/>
      <c r="BT1076" s="176"/>
      <c r="BU1076" s="176"/>
      <c r="BV1076" s="176"/>
      <c r="BW1076" s="176"/>
      <c r="BX1076" s="176"/>
      <c r="BY1076" s="176"/>
      <c r="BZ1076" s="176"/>
      <c r="CA1076" s="176"/>
      <c r="CB1076" s="176"/>
      <c r="CC1076" s="176"/>
      <c r="CD1076" s="176"/>
      <c r="CE1076" s="176"/>
      <c r="CF1076" s="176"/>
      <c r="CG1076" s="176"/>
      <c r="CH1076" s="176"/>
      <c r="CI1076" s="176"/>
      <c r="CJ1076" s="176"/>
      <c r="CK1076" s="176"/>
      <c r="CL1076" s="176"/>
      <c r="CM1076" s="176"/>
      <c r="CN1076" s="176"/>
      <c r="CO1076" s="176"/>
      <c r="CP1076" s="176"/>
      <c r="CQ1076" s="176"/>
      <c r="CR1076" s="176"/>
      <c r="CS1076" s="176"/>
      <c r="CT1076" s="176"/>
      <c r="CU1076" s="176"/>
      <c r="CV1076" s="176"/>
      <c r="CW1076" s="176"/>
    </row>
    <row r="1077" spans="1:101" s="179" customFormat="1" ht="20.100000000000001" customHeight="1">
      <c r="A1077" s="657">
        <f t="shared" si="244"/>
        <v>1034</v>
      </c>
      <c r="B1077" s="196" t="str">
        <f t="shared" si="239"/>
        <v>Swansea Bay UHB</v>
      </c>
      <c r="C1077" s="89"/>
      <c r="D1077" s="89"/>
      <c r="E1077" s="89"/>
      <c r="F1077" s="89"/>
      <c r="G1077" s="89"/>
      <c r="H1077" s="197">
        <f t="shared" si="240"/>
        <v>0</v>
      </c>
      <c r="I1077" s="197"/>
      <c r="J1077" s="89"/>
      <c r="K1077" s="90"/>
      <c r="L1077" s="90"/>
      <c r="M1077" s="89"/>
      <c r="N1077" s="89"/>
      <c r="O1077" s="89"/>
      <c r="P1077" s="89"/>
      <c r="Q1077" s="89"/>
      <c r="R1077" s="122"/>
      <c r="S1077" s="122"/>
      <c r="T1077" s="122"/>
      <c r="U1077" s="123"/>
      <c r="V1077" s="123"/>
      <c r="W1077" s="123"/>
      <c r="X1077" s="122"/>
      <c r="Y1077" s="122"/>
      <c r="Z1077" s="122"/>
      <c r="AA1077" s="122"/>
      <c r="AB1077" s="122"/>
      <c r="AC1077" s="122"/>
      <c r="AD1077" s="197">
        <f t="shared" si="233"/>
        <v>0</v>
      </c>
      <c r="AE1077" s="196" t="str">
        <f t="shared" si="245"/>
        <v/>
      </c>
      <c r="AF1077" s="196" t="str">
        <f t="shared" si="234"/>
        <v/>
      </c>
      <c r="AG1077" s="196" t="str">
        <f t="shared" si="235"/>
        <v/>
      </c>
      <c r="AH1077" s="196" t="str">
        <f t="shared" si="236"/>
        <v/>
      </c>
      <c r="AI1077" s="196" t="str">
        <f t="shared" si="237"/>
        <v/>
      </c>
      <c r="AJ1077" s="196" t="str">
        <f t="shared" si="238"/>
        <v/>
      </c>
      <c r="AK1077" s="196" t="str">
        <f t="shared" si="241"/>
        <v/>
      </c>
      <c r="AL1077" s="196" t="str">
        <f t="shared" si="242"/>
        <v/>
      </c>
      <c r="AM1077" s="176"/>
      <c r="AN1077" s="176">
        <f t="shared" si="243"/>
        <v>0</v>
      </c>
      <c r="AO1077" s="176"/>
      <c r="AP1077" s="176"/>
      <c r="AQ1077" s="176"/>
      <c r="AR1077" s="176"/>
      <c r="AS1077" s="176"/>
      <c r="AT1077" s="176"/>
      <c r="AU1077" s="176"/>
      <c r="AV1077" s="176"/>
      <c r="AW1077" s="176"/>
      <c r="AX1077" s="176"/>
      <c r="AY1077" s="176"/>
      <c r="AZ1077" s="176"/>
      <c r="BA1077" s="176"/>
      <c r="BB1077" s="176"/>
      <c r="BC1077" s="176"/>
      <c r="BD1077" s="176"/>
      <c r="BE1077" s="176"/>
      <c r="BF1077" s="176"/>
      <c r="BG1077" s="176"/>
      <c r="BH1077" s="176"/>
      <c r="BI1077" s="176"/>
      <c r="BJ1077" s="176"/>
      <c r="BK1077" s="176"/>
      <c r="BL1077" s="176"/>
      <c r="BM1077" s="176"/>
      <c r="BN1077" s="176"/>
      <c r="BO1077" s="176"/>
      <c r="BP1077" s="176"/>
      <c r="BQ1077" s="176"/>
      <c r="BR1077" s="176"/>
      <c r="BS1077" s="176"/>
      <c r="BT1077" s="176"/>
      <c r="BU1077" s="176"/>
      <c r="BV1077" s="176"/>
      <c r="BW1077" s="176"/>
      <c r="BX1077" s="176"/>
      <c r="BY1077" s="176"/>
      <c r="BZ1077" s="176"/>
      <c r="CA1077" s="176"/>
      <c r="CB1077" s="176"/>
      <c r="CC1077" s="176"/>
      <c r="CD1077" s="176"/>
      <c r="CE1077" s="176"/>
      <c r="CF1077" s="176"/>
      <c r="CG1077" s="176"/>
      <c r="CH1077" s="176"/>
      <c r="CI1077" s="176"/>
      <c r="CJ1077" s="176"/>
      <c r="CK1077" s="176"/>
      <c r="CL1077" s="176"/>
      <c r="CM1077" s="176"/>
      <c r="CN1077" s="176"/>
      <c r="CO1077" s="176"/>
      <c r="CP1077" s="176"/>
      <c r="CQ1077" s="176"/>
      <c r="CR1077" s="176"/>
      <c r="CS1077" s="176"/>
      <c r="CT1077" s="176"/>
      <c r="CU1077" s="176"/>
      <c r="CV1077" s="176"/>
      <c r="CW1077" s="176"/>
    </row>
    <row r="1078" spans="1:101" s="179" customFormat="1" ht="20.100000000000001" customHeight="1">
      <c r="A1078" s="657">
        <f t="shared" si="244"/>
        <v>1035</v>
      </c>
      <c r="B1078" s="196" t="str">
        <f t="shared" si="239"/>
        <v>Swansea Bay UHB</v>
      </c>
      <c r="C1078" s="89"/>
      <c r="D1078" s="89"/>
      <c r="E1078" s="89"/>
      <c r="F1078" s="89"/>
      <c r="G1078" s="89"/>
      <c r="H1078" s="197">
        <f t="shared" si="240"/>
        <v>0</v>
      </c>
      <c r="I1078" s="197"/>
      <c r="J1078" s="89"/>
      <c r="K1078" s="90"/>
      <c r="L1078" s="90"/>
      <c r="M1078" s="89"/>
      <c r="N1078" s="89"/>
      <c r="O1078" s="89"/>
      <c r="P1078" s="89"/>
      <c r="Q1078" s="89"/>
      <c r="R1078" s="122"/>
      <c r="S1078" s="122"/>
      <c r="T1078" s="122"/>
      <c r="U1078" s="123"/>
      <c r="V1078" s="123"/>
      <c r="W1078" s="123"/>
      <c r="X1078" s="122"/>
      <c r="Y1078" s="122"/>
      <c r="Z1078" s="122"/>
      <c r="AA1078" s="122"/>
      <c r="AB1078" s="122"/>
      <c r="AC1078" s="122"/>
      <c r="AD1078" s="197">
        <f t="shared" si="233"/>
        <v>0</v>
      </c>
      <c r="AE1078" s="196" t="str">
        <f t="shared" si="245"/>
        <v/>
      </c>
      <c r="AF1078" s="196" t="str">
        <f t="shared" si="234"/>
        <v/>
      </c>
      <c r="AG1078" s="196" t="str">
        <f t="shared" si="235"/>
        <v/>
      </c>
      <c r="AH1078" s="196" t="str">
        <f t="shared" si="236"/>
        <v/>
      </c>
      <c r="AI1078" s="196" t="str">
        <f t="shared" si="237"/>
        <v/>
      </c>
      <c r="AJ1078" s="196" t="str">
        <f t="shared" si="238"/>
        <v/>
      </c>
      <c r="AK1078" s="196" t="str">
        <f t="shared" si="241"/>
        <v/>
      </c>
      <c r="AL1078" s="196" t="str">
        <f t="shared" si="242"/>
        <v/>
      </c>
      <c r="AM1078" s="176"/>
      <c r="AN1078" s="176">
        <f t="shared" si="243"/>
        <v>0</v>
      </c>
      <c r="AO1078" s="176"/>
      <c r="AP1078" s="176"/>
      <c r="AQ1078" s="176"/>
      <c r="AR1078" s="176"/>
      <c r="AS1078" s="176"/>
      <c r="AT1078" s="176"/>
      <c r="AU1078" s="176"/>
      <c r="AV1078" s="176"/>
      <c r="AW1078" s="176"/>
      <c r="AX1078" s="176"/>
      <c r="AY1078" s="176"/>
      <c r="AZ1078" s="176"/>
      <c r="BA1078" s="176"/>
      <c r="BB1078" s="176"/>
      <c r="BC1078" s="176"/>
      <c r="BD1078" s="176"/>
      <c r="BE1078" s="176"/>
      <c r="BF1078" s="176"/>
      <c r="BG1078" s="176"/>
      <c r="BH1078" s="176"/>
      <c r="BI1078" s="176"/>
      <c r="BJ1078" s="176"/>
      <c r="BK1078" s="176"/>
      <c r="BL1078" s="176"/>
      <c r="BM1078" s="176"/>
      <c r="BN1078" s="176"/>
      <c r="BO1078" s="176"/>
      <c r="BP1078" s="176"/>
      <c r="BQ1078" s="176"/>
      <c r="BR1078" s="176"/>
      <c r="BS1078" s="176"/>
      <c r="BT1078" s="176"/>
      <c r="BU1078" s="176"/>
      <c r="BV1078" s="176"/>
      <c r="BW1078" s="176"/>
      <c r="BX1078" s="176"/>
      <c r="BY1078" s="176"/>
      <c r="BZ1078" s="176"/>
      <c r="CA1078" s="176"/>
      <c r="CB1078" s="176"/>
      <c r="CC1078" s="176"/>
      <c r="CD1078" s="176"/>
      <c r="CE1078" s="176"/>
      <c r="CF1078" s="176"/>
      <c r="CG1078" s="176"/>
      <c r="CH1078" s="176"/>
      <c r="CI1078" s="176"/>
      <c r="CJ1078" s="176"/>
      <c r="CK1078" s="176"/>
      <c r="CL1078" s="176"/>
      <c r="CM1078" s="176"/>
      <c r="CN1078" s="176"/>
      <c r="CO1078" s="176"/>
      <c r="CP1078" s="176"/>
      <c r="CQ1078" s="176"/>
      <c r="CR1078" s="176"/>
      <c r="CS1078" s="176"/>
      <c r="CT1078" s="176"/>
      <c r="CU1078" s="176"/>
      <c r="CV1078" s="176"/>
      <c r="CW1078" s="176"/>
    </row>
    <row r="1079" spans="1:101" s="179" customFormat="1" ht="20.100000000000001" customHeight="1">
      <c r="A1079" s="657">
        <f t="shared" si="244"/>
        <v>1036</v>
      </c>
      <c r="B1079" s="196" t="str">
        <f t="shared" si="239"/>
        <v>Swansea Bay UHB</v>
      </c>
      <c r="C1079" s="89"/>
      <c r="D1079" s="89"/>
      <c r="E1079" s="89"/>
      <c r="F1079" s="89"/>
      <c r="G1079" s="89"/>
      <c r="H1079" s="197">
        <f t="shared" si="240"/>
        <v>0</v>
      </c>
      <c r="I1079" s="197"/>
      <c r="J1079" s="89"/>
      <c r="K1079" s="90"/>
      <c r="L1079" s="90"/>
      <c r="M1079" s="89"/>
      <c r="N1079" s="89"/>
      <c r="O1079" s="89"/>
      <c r="P1079" s="89"/>
      <c r="Q1079" s="89"/>
      <c r="R1079" s="122"/>
      <c r="S1079" s="122"/>
      <c r="T1079" s="122"/>
      <c r="U1079" s="123"/>
      <c r="V1079" s="123"/>
      <c r="W1079" s="123"/>
      <c r="X1079" s="122"/>
      <c r="Y1079" s="122"/>
      <c r="Z1079" s="122"/>
      <c r="AA1079" s="122"/>
      <c r="AB1079" s="122"/>
      <c r="AC1079" s="122"/>
      <c r="AD1079" s="197">
        <f t="shared" si="233"/>
        <v>0</v>
      </c>
      <c r="AE1079" s="196" t="str">
        <f t="shared" si="245"/>
        <v/>
      </c>
      <c r="AF1079" s="196" t="str">
        <f t="shared" si="234"/>
        <v/>
      </c>
      <c r="AG1079" s="196" t="str">
        <f t="shared" si="235"/>
        <v/>
      </c>
      <c r="AH1079" s="196" t="str">
        <f t="shared" si="236"/>
        <v/>
      </c>
      <c r="AI1079" s="196" t="str">
        <f t="shared" si="237"/>
        <v/>
      </c>
      <c r="AJ1079" s="196" t="str">
        <f t="shared" si="238"/>
        <v/>
      </c>
      <c r="AK1079" s="196" t="str">
        <f t="shared" si="241"/>
        <v/>
      </c>
      <c r="AL1079" s="196" t="str">
        <f t="shared" si="242"/>
        <v/>
      </c>
      <c r="AM1079" s="176"/>
      <c r="AN1079" s="176">
        <f t="shared" si="243"/>
        <v>0</v>
      </c>
      <c r="AO1079" s="176"/>
      <c r="AP1079" s="176"/>
      <c r="AQ1079" s="176"/>
      <c r="AR1079" s="176"/>
      <c r="AS1079" s="176"/>
      <c r="AT1079" s="176"/>
      <c r="AU1079" s="176"/>
      <c r="AV1079" s="176"/>
      <c r="AW1079" s="176"/>
      <c r="AX1079" s="176"/>
      <c r="AY1079" s="176"/>
      <c r="AZ1079" s="176"/>
      <c r="BA1079" s="176"/>
      <c r="BB1079" s="176"/>
      <c r="BC1079" s="176"/>
      <c r="BD1079" s="176"/>
      <c r="BE1079" s="176"/>
      <c r="BF1079" s="176"/>
      <c r="BG1079" s="176"/>
      <c r="BH1079" s="176"/>
      <c r="BI1079" s="176"/>
      <c r="BJ1079" s="176"/>
      <c r="BK1079" s="176"/>
      <c r="BL1079" s="176"/>
      <c r="BM1079" s="176"/>
      <c r="BN1079" s="176"/>
      <c r="BO1079" s="176"/>
      <c r="BP1079" s="176"/>
      <c r="BQ1079" s="176"/>
      <c r="BR1079" s="176"/>
      <c r="BS1079" s="176"/>
      <c r="BT1079" s="176"/>
      <c r="BU1079" s="176"/>
      <c r="BV1079" s="176"/>
      <c r="BW1079" s="176"/>
      <c r="BX1079" s="176"/>
      <c r="BY1079" s="176"/>
      <c r="BZ1079" s="176"/>
      <c r="CA1079" s="176"/>
      <c r="CB1079" s="176"/>
      <c r="CC1079" s="176"/>
      <c r="CD1079" s="176"/>
      <c r="CE1079" s="176"/>
      <c r="CF1079" s="176"/>
      <c r="CG1079" s="176"/>
      <c r="CH1079" s="176"/>
      <c r="CI1079" s="176"/>
      <c r="CJ1079" s="176"/>
      <c r="CK1079" s="176"/>
      <c r="CL1079" s="176"/>
      <c r="CM1079" s="176"/>
      <c r="CN1079" s="176"/>
      <c r="CO1079" s="176"/>
      <c r="CP1079" s="176"/>
      <c r="CQ1079" s="176"/>
      <c r="CR1079" s="176"/>
      <c r="CS1079" s="176"/>
      <c r="CT1079" s="176"/>
      <c r="CU1079" s="176"/>
      <c r="CV1079" s="176"/>
      <c r="CW1079" s="176"/>
    </row>
    <row r="1080" spans="1:101" s="179" customFormat="1" ht="20.100000000000001" customHeight="1">
      <c r="A1080" s="657">
        <f t="shared" si="244"/>
        <v>1037</v>
      </c>
      <c r="B1080" s="196" t="str">
        <f t="shared" si="239"/>
        <v>Swansea Bay UHB</v>
      </c>
      <c r="C1080" s="89"/>
      <c r="D1080" s="89"/>
      <c r="E1080" s="89"/>
      <c r="F1080" s="89"/>
      <c r="G1080" s="89"/>
      <c r="H1080" s="197">
        <f t="shared" si="240"/>
        <v>0</v>
      </c>
      <c r="I1080" s="197"/>
      <c r="J1080" s="89"/>
      <c r="K1080" s="90"/>
      <c r="L1080" s="90"/>
      <c r="M1080" s="89"/>
      <c r="N1080" s="89"/>
      <c r="O1080" s="89"/>
      <c r="P1080" s="89"/>
      <c r="Q1080" s="89"/>
      <c r="R1080" s="122"/>
      <c r="S1080" s="122"/>
      <c r="T1080" s="122"/>
      <c r="U1080" s="123"/>
      <c r="V1080" s="123"/>
      <c r="W1080" s="123"/>
      <c r="X1080" s="122"/>
      <c r="Y1080" s="122"/>
      <c r="Z1080" s="122"/>
      <c r="AA1080" s="122"/>
      <c r="AB1080" s="122"/>
      <c r="AC1080" s="122"/>
      <c r="AD1080" s="197">
        <f t="shared" si="233"/>
        <v>0</v>
      </c>
      <c r="AE1080" s="196" t="str">
        <f t="shared" si="245"/>
        <v/>
      </c>
      <c r="AF1080" s="196" t="str">
        <f t="shared" si="234"/>
        <v/>
      </c>
      <c r="AG1080" s="196" t="str">
        <f t="shared" si="235"/>
        <v/>
      </c>
      <c r="AH1080" s="196" t="str">
        <f t="shared" si="236"/>
        <v/>
      </c>
      <c r="AI1080" s="196" t="str">
        <f t="shared" si="237"/>
        <v/>
      </c>
      <c r="AJ1080" s="196" t="str">
        <f t="shared" si="238"/>
        <v/>
      </c>
      <c r="AK1080" s="196" t="str">
        <f t="shared" si="241"/>
        <v/>
      </c>
      <c r="AL1080" s="196" t="str">
        <f t="shared" si="242"/>
        <v/>
      </c>
      <c r="AM1080" s="176"/>
      <c r="AN1080" s="176">
        <f t="shared" si="243"/>
        <v>0</v>
      </c>
      <c r="AO1080" s="176"/>
      <c r="AP1080" s="176"/>
      <c r="AQ1080" s="176"/>
      <c r="AR1080" s="176"/>
      <c r="AS1080" s="176"/>
      <c r="AT1080" s="176"/>
      <c r="AU1080" s="176"/>
      <c r="AV1080" s="176"/>
      <c r="AW1080" s="176"/>
      <c r="AX1080" s="176"/>
      <c r="AY1080" s="176"/>
      <c r="AZ1080" s="176"/>
      <c r="BA1080" s="176"/>
      <c r="BB1080" s="176"/>
      <c r="BC1080" s="176"/>
      <c r="BD1080" s="176"/>
      <c r="BE1080" s="176"/>
      <c r="BF1080" s="176"/>
      <c r="BG1080" s="176"/>
      <c r="BH1080" s="176"/>
      <c r="BI1080" s="176"/>
      <c r="BJ1080" s="176"/>
      <c r="BK1080" s="176"/>
      <c r="BL1080" s="176"/>
      <c r="BM1080" s="176"/>
      <c r="BN1080" s="176"/>
      <c r="BO1080" s="176"/>
      <c r="BP1080" s="176"/>
      <c r="BQ1080" s="176"/>
      <c r="BR1080" s="176"/>
      <c r="BS1080" s="176"/>
      <c r="BT1080" s="176"/>
      <c r="BU1080" s="176"/>
      <c r="BV1080" s="176"/>
      <c r="BW1080" s="176"/>
      <c r="BX1080" s="176"/>
      <c r="BY1080" s="176"/>
      <c r="BZ1080" s="176"/>
      <c r="CA1080" s="176"/>
      <c r="CB1080" s="176"/>
      <c r="CC1080" s="176"/>
      <c r="CD1080" s="176"/>
      <c r="CE1080" s="176"/>
      <c r="CF1080" s="176"/>
      <c r="CG1080" s="176"/>
      <c r="CH1080" s="176"/>
      <c r="CI1080" s="176"/>
      <c r="CJ1080" s="176"/>
      <c r="CK1080" s="176"/>
      <c r="CL1080" s="176"/>
      <c r="CM1080" s="176"/>
      <c r="CN1080" s="176"/>
      <c r="CO1080" s="176"/>
      <c r="CP1080" s="176"/>
      <c r="CQ1080" s="176"/>
      <c r="CR1080" s="176"/>
      <c r="CS1080" s="176"/>
      <c r="CT1080" s="176"/>
      <c r="CU1080" s="176"/>
      <c r="CV1080" s="176"/>
      <c r="CW1080" s="176"/>
    </row>
    <row r="1081" spans="1:101" s="179" customFormat="1" ht="20.100000000000001" customHeight="1">
      <c r="A1081" s="657">
        <f t="shared" si="244"/>
        <v>1038</v>
      </c>
      <c r="B1081" s="196" t="str">
        <f t="shared" si="239"/>
        <v>Swansea Bay UHB</v>
      </c>
      <c r="C1081" s="89"/>
      <c r="D1081" s="89"/>
      <c r="E1081" s="89"/>
      <c r="F1081" s="89"/>
      <c r="G1081" s="89"/>
      <c r="H1081" s="197">
        <f t="shared" si="240"/>
        <v>0</v>
      </c>
      <c r="I1081" s="197"/>
      <c r="J1081" s="89"/>
      <c r="K1081" s="90"/>
      <c r="L1081" s="90"/>
      <c r="M1081" s="89"/>
      <c r="N1081" s="89"/>
      <c r="O1081" s="89"/>
      <c r="P1081" s="89"/>
      <c r="Q1081" s="89"/>
      <c r="R1081" s="122"/>
      <c r="S1081" s="122"/>
      <c r="T1081" s="122"/>
      <c r="U1081" s="123"/>
      <c r="V1081" s="123"/>
      <c r="W1081" s="123"/>
      <c r="X1081" s="122"/>
      <c r="Y1081" s="122"/>
      <c r="Z1081" s="122"/>
      <c r="AA1081" s="122"/>
      <c r="AB1081" s="122"/>
      <c r="AC1081" s="122"/>
      <c r="AD1081" s="197">
        <f t="shared" si="233"/>
        <v>0</v>
      </c>
      <c r="AE1081" s="196" t="str">
        <f t="shared" si="245"/>
        <v/>
      </c>
      <c r="AF1081" s="196" t="str">
        <f t="shared" si="234"/>
        <v/>
      </c>
      <c r="AG1081" s="196" t="str">
        <f t="shared" si="235"/>
        <v/>
      </c>
      <c r="AH1081" s="196" t="str">
        <f t="shared" si="236"/>
        <v/>
      </c>
      <c r="AI1081" s="196" t="str">
        <f t="shared" si="237"/>
        <v/>
      </c>
      <c r="AJ1081" s="196" t="str">
        <f t="shared" si="238"/>
        <v/>
      </c>
      <c r="AK1081" s="196" t="str">
        <f t="shared" si="241"/>
        <v/>
      </c>
      <c r="AL1081" s="196" t="str">
        <f t="shared" si="242"/>
        <v/>
      </c>
      <c r="AM1081" s="176"/>
      <c r="AN1081" s="176">
        <f t="shared" si="243"/>
        <v>0</v>
      </c>
      <c r="AO1081" s="176"/>
      <c r="AP1081" s="176"/>
      <c r="AQ1081" s="176"/>
      <c r="AR1081" s="176"/>
      <c r="AS1081" s="176"/>
      <c r="AT1081" s="176"/>
      <c r="AU1081" s="176"/>
      <c r="AV1081" s="176"/>
      <c r="AW1081" s="176"/>
      <c r="AX1081" s="176"/>
      <c r="AY1081" s="176"/>
      <c r="AZ1081" s="176"/>
      <c r="BA1081" s="176"/>
      <c r="BB1081" s="176"/>
      <c r="BC1081" s="176"/>
      <c r="BD1081" s="176"/>
      <c r="BE1081" s="176"/>
      <c r="BF1081" s="176"/>
      <c r="BG1081" s="176"/>
      <c r="BH1081" s="176"/>
      <c r="BI1081" s="176"/>
      <c r="BJ1081" s="176"/>
      <c r="BK1081" s="176"/>
      <c r="BL1081" s="176"/>
      <c r="BM1081" s="176"/>
      <c r="BN1081" s="176"/>
      <c r="BO1081" s="176"/>
      <c r="BP1081" s="176"/>
      <c r="BQ1081" s="176"/>
      <c r="BR1081" s="176"/>
      <c r="BS1081" s="176"/>
      <c r="BT1081" s="176"/>
      <c r="BU1081" s="176"/>
      <c r="BV1081" s="176"/>
      <c r="BW1081" s="176"/>
      <c r="BX1081" s="176"/>
      <c r="BY1081" s="176"/>
      <c r="BZ1081" s="176"/>
      <c r="CA1081" s="176"/>
      <c r="CB1081" s="176"/>
      <c r="CC1081" s="176"/>
      <c r="CD1081" s="176"/>
      <c r="CE1081" s="176"/>
      <c r="CF1081" s="176"/>
      <c r="CG1081" s="176"/>
      <c r="CH1081" s="176"/>
      <c r="CI1081" s="176"/>
      <c r="CJ1081" s="176"/>
      <c r="CK1081" s="176"/>
      <c r="CL1081" s="176"/>
      <c r="CM1081" s="176"/>
      <c r="CN1081" s="176"/>
      <c r="CO1081" s="176"/>
      <c r="CP1081" s="176"/>
      <c r="CQ1081" s="176"/>
      <c r="CR1081" s="176"/>
      <c r="CS1081" s="176"/>
      <c r="CT1081" s="176"/>
      <c r="CU1081" s="176"/>
      <c r="CV1081" s="176"/>
      <c r="CW1081" s="176"/>
    </row>
    <row r="1082" spans="1:101" s="179" customFormat="1" ht="20.100000000000001" customHeight="1">
      <c r="A1082" s="657">
        <f t="shared" si="244"/>
        <v>1039</v>
      </c>
      <c r="B1082" s="196" t="str">
        <f t="shared" si="239"/>
        <v>Swansea Bay UHB</v>
      </c>
      <c r="C1082" s="89"/>
      <c r="D1082" s="89"/>
      <c r="E1082" s="89"/>
      <c r="F1082" s="89"/>
      <c r="G1082" s="89"/>
      <c r="H1082" s="197">
        <f t="shared" si="240"/>
        <v>0</v>
      </c>
      <c r="I1082" s="197"/>
      <c r="J1082" s="89"/>
      <c r="K1082" s="90"/>
      <c r="L1082" s="90"/>
      <c r="M1082" s="89"/>
      <c r="N1082" s="89"/>
      <c r="O1082" s="89"/>
      <c r="P1082" s="89"/>
      <c r="Q1082" s="89"/>
      <c r="R1082" s="122"/>
      <c r="S1082" s="122"/>
      <c r="T1082" s="122"/>
      <c r="U1082" s="123"/>
      <c r="V1082" s="123"/>
      <c r="W1082" s="123"/>
      <c r="X1082" s="122"/>
      <c r="Y1082" s="122"/>
      <c r="Z1082" s="122"/>
      <c r="AA1082" s="122"/>
      <c r="AB1082" s="122"/>
      <c r="AC1082" s="122"/>
      <c r="AD1082" s="197">
        <f t="shared" si="233"/>
        <v>0</v>
      </c>
      <c r="AE1082" s="196" t="str">
        <f t="shared" si="245"/>
        <v/>
      </c>
      <c r="AF1082" s="196" t="str">
        <f t="shared" si="234"/>
        <v/>
      </c>
      <c r="AG1082" s="196" t="str">
        <f t="shared" si="235"/>
        <v/>
      </c>
      <c r="AH1082" s="196" t="str">
        <f t="shared" si="236"/>
        <v/>
      </c>
      <c r="AI1082" s="196" t="str">
        <f t="shared" si="237"/>
        <v/>
      </c>
      <c r="AJ1082" s="196" t="str">
        <f t="shared" si="238"/>
        <v/>
      </c>
      <c r="AK1082" s="196" t="str">
        <f t="shared" si="241"/>
        <v/>
      </c>
      <c r="AL1082" s="196" t="str">
        <f t="shared" si="242"/>
        <v/>
      </c>
      <c r="AM1082" s="176"/>
      <c r="AN1082" s="176">
        <f t="shared" si="243"/>
        <v>0</v>
      </c>
      <c r="AO1082" s="176"/>
      <c r="AP1082" s="176"/>
      <c r="AQ1082" s="176"/>
      <c r="AR1082" s="176"/>
      <c r="AS1082" s="176"/>
      <c r="AT1082" s="176"/>
      <c r="AU1082" s="176"/>
      <c r="AV1082" s="176"/>
      <c r="AW1082" s="176"/>
      <c r="AX1082" s="176"/>
      <c r="AY1082" s="176"/>
      <c r="AZ1082" s="176"/>
      <c r="BA1082" s="176"/>
      <c r="BB1082" s="176"/>
      <c r="BC1082" s="176"/>
      <c r="BD1082" s="176"/>
      <c r="BE1082" s="176"/>
      <c r="BF1082" s="176"/>
      <c r="BG1082" s="176"/>
      <c r="BH1082" s="176"/>
      <c r="BI1082" s="176"/>
      <c r="BJ1082" s="176"/>
      <c r="BK1082" s="176"/>
      <c r="BL1082" s="176"/>
      <c r="BM1082" s="176"/>
      <c r="BN1082" s="176"/>
      <c r="BO1082" s="176"/>
      <c r="BP1082" s="176"/>
      <c r="BQ1082" s="176"/>
      <c r="BR1082" s="176"/>
      <c r="BS1082" s="176"/>
      <c r="BT1082" s="176"/>
      <c r="BU1082" s="176"/>
      <c r="BV1082" s="176"/>
      <c r="BW1082" s="176"/>
      <c r="BX1082" s="176"/>
      <c r="BY1082" s="176"/>
      <c r="BZ1082" s="176"/>
      <c r="CA1082" s="176"/>
      <c r="CB1082" s="176"/>
      <c r="CC1082" s="176"/>
      <c r="CD1082" s="176"/>
      <c r="CE1082" s="176"/>
      <c r="CF1082" s="176"/>
      <c r="CG1082" s="176"/>
      <c r="CH1082" s="176"/>
      <c r="CI1082" s="176"/>
      <c r="CJ1082" s="176"/>
      <c r="CK1082" s="176"/>
      <c r="CL1082" s="176"/>
      <c r="CM1082" s="176"/>
      <c r="CN1082" s="176"/>
      <c r="CO1082" s="176"/>
      <c r="CP1082" s="176"/>
      <c r="CQ1082" s="176"/>
      <c r="CR1082" s="176"/>
      <c r="CS1082" s="176"/>
      <c r="CT1082" s="176"/>
      <c r="CU1082" s="176"/>
      <c r="CV1082" s="176"/>
      <c r="CW1082" s="176"/>
    </row>
    <row r="1083" spans="1:101" s="179" customFormat="1" ht="20.100000000000001" customHeight="1">
      <c r="A1083" s="657">
        <f t="shared" si="244"/>
        <v>1040</v>
      </c>
      <c r="B1083" s="196" t="str">
        <f t="shared" si="239"/>
        <v>Swansea Bay UHB</v>
      </c>
      <c r="C1083" s="89"/>
      <c r="D1083" s="89"/>
      <c r="E1083" s="89"/>
      <c r="F1083" s="89"/>
      <c r="G1083" s="89"/>
      <c r="H1083" s="197">
        <f t="shared" si="240"/>
        <v>0</v>
      </c>
      <c r="I1083" s="197"/>
      <c r="J1083" s="89"/>
      <c r="K1083" s="90"/>
      <c r="L1083" s="90"/>
      <c r="M1083" s="89"/>
      <c r="N1083" s="89"/>
      <c r="O1083" s="89"/>
      <c r="P1083" s="89"/>
      <c r="Q1083" s="89"/>
      <c r="R1083" s="122"/>
      <c r="S1083" s="122"/>
      <c r="T1083" s="122"/>
      <c r="U1083" s="123"/>
      <c r="V1083" s="123"/>
      <c r="W1083" s="123"/>
      <c r="X1083" s="122"/>
      <c r="Y1083" s="122"/>
      <c r="Z1083" s="122"/>
      <c r="AA1083" s="122"/>
      <c r="AB1083" s="122"/>
      <c r="AC1083" s="122"/>
      <c r="AD1083" s="197">
        <f t="shared" si="233"/>
        <v>0</v>
      </c>
      <c r="AE1083" s="196" t="str">
        <f t="shared" si="245"/>
        <v/>
      </c>
      <c r="AF1083" s="196" t="str">
        <f t="shared" si="234"/>
        <v/>
      </c>
      <c r="AG1083" s="196" t="str">
        <f t="shared" si="235"/>
        <v/>
      </c>
      <c r="AH1083" s="196" t="str">
        <f t="shared" si="236"/>
        <v/>
      </c>
      <c r="AI1083" s="196" t="str">
        <f t="shared" si="237"/>
        <v/>
      </c>
      <c r="AJ1083" s="196" t="str">
        <f t="shared" si="238"/>
        <v/>
      </c>
      <c r="AK1083" s="196" t="str">
        <f t="shared" si="241"/>
        <v/>
      </c>
      <c r="AL1083" s="196" t="str">
        <f t="shared" si="242"/>
        <v/>
      </c>
      <c r="AM1083" s="176"/>
      <c r="AN1083" s="176">
        <f t="shared" si="243"/>
        <v>0</v>
      </c>
      <c r="AO1083" s="176"/>
      <c r="AP1083" s="176"/>
      <c r="AQ1083" s="176"/>
      <c r="AR1083" s="176"/>
      <c r="AS1083" s="176"/>
      <c r="AT1083" s="176"/>
      <c r="AU1083" s="176"/>
      <c r="AV1083" s="176"/>
      <c r="AW1083" s="176"/>
      <c r="AX1083" s="176"/>
      <c r="AY1083" s="176"/>
      <c r="AZ1083" s="176"/>
      <c r="BA1083" s="176"/>
      <c r="BB1083" s="176"/>
      <c r="BC1083" s="176"/>
      <c r="BD1083" s="176"/>
      <c r="BE1083" s="176"/>
      <c r="BF1083" s="176"/>
      <c r="BG1083" s="176"/>
      <c r="BH1083" s="176"/>
      <c r="BI1083" s="176"/>
      <c r="BJ1083" s="176"/>
      <c r="BK1083" s="176"/>
      <c r="BL1083" s="176"/>
      <c r="BM1083" s="176"/>
      <c r="BN1083" s="176"/>
      <c r="BO1083" s="176"/>
      <c r="BP1083" s="176"/>
      <c r="BQ1083" s="176"/>
      <c r="BR1083" s="176"/>
      <c r="BS1083" s="176"/>
      <c r="BT1083" s="176"/>
      <c r="BU1083" s="176"/>
      <c r="BV1083" s="176"/>
      <c r="BW1083" s="176"/>
      <c r="BX1083" s="176"/>
      <c r="BY1083" s="176"/>
      <c r="BZ1083" s="176"/>
      <c r="CA1083" s="176"/>
      <c r="CB1083" s="176"/>
      <c r="CC1083" s="176"/>
      <c r="CD1083" s="176"/>
      <c r="CE1083" s="176"/>
      <c r="CF1083" s="176"/>
      <c r="CG1083" s="176"/>
      <c r="CH1083" s="176"/>
      <c r="CI1083" s="176"/>
      <c r="CJ1083" s="176"/>
      <c r="CK1083" s="176"/>
      <c r="CL1083" s="176"/>
      <c r="CM1083" s="176"/>
      <c r="CN1083" s="176"/>
      <c r="CO1083" s="176"/>
      <c r="CP1083" s="176"/>
      <c r="CQ1083" s="176"/>
      <c r="CR1083" s="176"/>
      <c r="CS1083" s="176"/>
      <c r="CT1083" s="176"/>
      <c r="CU1083" s="176"/>
      <c r="CV1083" s="176"/>
      <c r="CW1083" s="176"/>
    </row>
    <row r="1084" spans="1:101" s="179" customFormat="1" ht="20.100000000000001" customHeight="1">
      <c r="A1084" s="657">
        <f t="shared" si="244"/>
        <v>1041</v>
      </c>
      <c r="B1084" s="196" t="str">
        <f t="shared" si="239"/>
        <v>Swansea Bay UHB</v>
      </c>
      <c r="C1084" s="89"/>
      <c r="D1084" s="89"/>
      <c r="E1084" s="89"/>
      <c r="F1084" s="89"/>
      <c r="G1084" s="89"/>
      <c r="H1084" s="197">
        <f t="shared" si="240"/>
        <v>0</v>
      </c>
      <c r="I1084" s="197"/>
      <c r="J1084" s="89"/>
      <c r="K1084" s="90"/>
      <c r="L1084" s="90"/>
      <c r="M1084" s="89"/>
      <c r="N1084" s="89"/>
      <c r="O1084" s="89"/>
      <c r="P1084" s="89"/>
      <c r="Q1084" s="89"/>
      <c r="R1084" s="122"/>
      <c r="S1084" s="122"/>
      <c r="T1084" s="122"/>
      <c r="U1084" s="123"/>
      <c r="V1084" s="123"/>
      <c r="W1084" s="123"/>
      <c r="X1084" s="122"/>
      <c r="Y1084" s="122"/>
      <c r="Z1084" s="122"/>
      <c r="AA1084" s="122"/>
      <c r="AB1084" s="122"/>
      <c r="AC1084" s="122"/>
      <c r="AD1084" s="197">
        <f t="shared" si="233"/>
        <v>0</v>
      </c>
      <c r="AE1084" s="196" t="str">
        <f t="shared" si="245"/>
        <v/>
      </c>
      <c r="AF1084" s="196" t="str">
        <f t="shared" si="234"/>
        <v/>
      </c>
      <c r="AG1084" s="196" t="str">
        <f t="shared" si="235"/>
        <v/>
      </c>
      <c r="AH1084" s="196" t="str">
        <f t="shared" si="236"/>
        <v/>
      </c>
      <c r="AI1084" s="196" t="str">
        <f t="shared" si="237"/>
        <v/>
      </c>
      <c r="AJ1084" s="196" t="str">
        <f t="shared" si="238"/>
        <v/>
      </c>
      <c r="AK1084" s="196" t="str">
        <f t="shared" si="241"/>
        <v/>
      </c>
      <c r="AL1084" s="196" t="str">
        <f t="shared" si="242"/>
        <v/>
      </c>
      <c r="AM1084" s="176"/>
      <c r="AN1084" s="176">
        <f t="shared" si="243"/>
        <v>0</v>
      </c>
      <c r="AO1084" s="176"/>
      <c r="AP1084" s="176"/>
      <c r="AQ1084" s="176"/>
      <c r="AR1084" s="176"/>
      <c r="AS1084" s="176"/>
      <c r="AT1084" s="176"/>
      <c r="AU1084" s="176"/>
      <c r="AV1084" s="176"/>
      <c r="AW1084" s="176"/>
      <c r="AX1084" s="176"/>
      <c r="AY1084" s="176"/>
      <c r="AZ1084" s="176"/>
      <c r="BA1084" s="176"/>
      <c r="BB1084" s="176"/>
      <c r="BC1084" s="176"/>
      <c r="BD1084" s="176"/>
      <c r="BE1084" s="176"/>
      <c r="BF1084" s="176"/>
      <c r="BG1084" s="176"/>
      <c r="BH1084" s="176"/>
      <c r="BI1084" s="176"/>
      <c r="BJ1084" s="176"/>
      <c r="BK1084" s="176"/>
      <c r="BL1084" s="176"/>
      <c r="BM1084" s="176"/>
      <c r="BN1084" s="176"/>
      <c r="BO1084" s="176"/>
      <c r="BP1084" s="176"/>
      <c r="BQ1084" s="176"/>
      <c r="BR1084" s="176"/>
      <c r="BS1084" s="176"/>
      <c r="BT1084" s="176"/>
      <c r="BU1084" s="176"/>
      <c r="BV1084" s="176"/>
      <c r="BW1084" s="176"/>
      <c r="BX1084" s="176"/>
      <c r="BY1084" s="176"/>
      <c r="BZ1084" s="176"/>
      <c r="CA1084" s="176"/>
      <c r="CB1084" s="176"/>
      <c r="CC1084" s="176"/>
      <c r="CD1084" s="176"/>
      <c r="CE1084" s="176"/>
      <c r="CF1084" s="176"/>
      <c r="CG1084" s="176"/>
      <c r="CH1084" s="176"/>
      <c r="CI1084" s="176"/>
      <c r="CJ1084" s="176"/>
      <c r="CK1084" s="176"/>
      <c r="CL1084" s="176"/>
      <c r="CM1084" s="176"/>
      <c r="CN1084" s="176"/>
      <c r="CO1084" s="176"/>
      <c r="CP1084" s="176"/>
      <c r="CQ1084" s="176"/>
      <c r="CR1084" s="176"/>
      <c r="CS1084" s="176"/>
      <c r="CT1084" s="176"/>
      <c r="CU1084" s="176"/>
      <c r="CV1084" s="176"/>
      <c r="CW1084" s="176"/>
    </row>
    <row r="1085" spans="1:101" s="179" customFormat="1" ht="20.100000000000001" customHeight="1">
      <c r="A1085" s="657">
        <f t="shared" si="244"/>
        <v>1042</v>
      </c>
      <c r="B1085" s="196" t="str">
        <f t="shared" si="239"/>
        <v>Swansea Bay UHB</v>
      </c>
      <c r="C1085" s="89"/>
      <c r="D1085" s="89"/>
      <c r="E1085" s="89"/>
      <c r="F1085" s="89"/>
      <c r="G1085" s="89"/>
      <c r="H1085" s="197">
        <f t="shared" si="240"/>
        <v>0</v>
      </c>
      <c r="I1085" s="197"/>
      <c r="J1085" s="89"/>
      <c r="K1085" s="90"/>
      <c r="L1085" s="90"/>
      <c r="M1085" s="89"/>
      <c r="N1085" s="89"/>
      <c r="O1085" s="89"/>
      <c r="P1085" s="89"/>
      <c r="Q1085" s="89"/>
      <c r="R1085" s="122"/>
      <c r="S1085" s="122"/>
      <c r="T1085" s="122"/>
      <c r="U1085" s="123"/>
      <c r="V1085" s="123"/>
      <c r="W1085" s="123"/>
      <c r="X1085" s="122"/>
      <c r="Y1085" s="122"/>
      <c r="Z1085" s="122"/>
      <c r="AA1085" s="122"/>
      <c r="AB1085" s="122"/>
      <c r="AC1085" s="122"/>
      <c r="AD1085" s="197">
        <f t="shared" si="233"/>
        <v>0</v>
      </c>
      <c r="AE1085" s="196" t="str">
        <f t="shared" si="245"/>
        <v/>
      </c>
      <c r="AF1085" s="196" t="str">
        <f t="shared" si="234"/>
        <v/>
      </c>
      <c r="AG1085" s="196" t="str">
        <f t="shared" si="235"/>
        <v/>
      </c>
      <c r="AH1085" s="196" t="str">
        <f t="shared" si="236"/>
        <v/>
      </c>
      <c r="AI1085" s="196" t="str">
        <f t="shared" si="237"/>
        <v/>
      </c>
      <c r="AJ1085" s="196" t="str">
        <f t="shared" si="238"/>
        <v/>
      </c>
      <c r="AK1085" s="196" t="str">
        <f t="shared" si="241"/>
        <v/>
      </c>
      <c r="AL1085" s="196" t="str">
        <f t="shared" si="242"/>
        <v/>
      </c>
      <c r="AM1085" s="176"/>
      <c r="AN1085" s="176">
        <f t="shared" si="243"/>
        <v>0</v>
      </c>
      <c r="AO1085" s="176"/>
      <c r="AP1085" s="176"/>
      <c r="AQ1085" s="176"/>
      <c r="AR1085" s="176"/>
      <c r="AS1085" s="176"/>
      <c r="AT1085" s="176"/>
      <c r="AU1085" s="176"/>
      <c r="AV1085" s="176"/>
      <c r="AW1085" s="176"/>
      <c r="AX1085" s="176"/>
      <c r="AY1085" s="176"/>
      <c r="AZ1085" s="176"/>
      <c r="BA1085" s="176"/>
      <c r="BB1085" s="176"/>
      <c r="BC1085" s="176"/>
      <c r="BD1085" s="176"/>
      <c r="BE1085" s="176"/>
      <c r="BF1085" s="176"/>
      <c r="BG1085" s="176"/>
      <c r="BH1085" s="176"/>
      <c r="BI1085" s="176"/>
      <c r="BJ1085" s="176"/>
      <c r="BK1085" s="176"/>
      <c r="BL1085" s="176"/>
      <c r="BM1085" s="176"/>
      <c r="BN1085" s="176"/>
      <c r="BO1085" s="176"/>
      <c r="BP1085" s="176"/>
      <c r="BQ1085" s="176"/>
      <c r="BR1085" s="176"/>
      <c r="BS1085" s="176"/>
      <c r="BT1085" s="176"/>
      <c r="BU1085" s="176"/>
      <c r="BV1085" s="176"/>
      <c r="BW1085" s="176"/>
      <c r="BX1085" s="176"/>
      <c r="BY1085" s="176"/>
      <c r="BZ1085" s="176"/>
      <c r="CA1085" s="176"/>
      <c r="CB1085" s="176"/>
      <c r="CC1085" s="176"/>
      <c r="CD1085" s="176"/>
      <c r="CE1085" s="176"/>
      <c r="CF1085" s="176"/>
      <c r="CG1085" s="176"/>
      <c r="CH1085" s="176"/>
      <c r="CI1085" s="176"/>
      <c r="CJ1085" s="176"/>
      <c r="CK1085" s="176"/>
      <c r="CL1085" s="176"/>
      <c r="CM1085" s="176"/>
      <c r="CN1085" s="176"/>
      <c r="CO1085" s="176"/>
      <c r="CP1085" s="176"/>
      <c r="CQ1085" s="176"/>
      <c r="CR1085" s="176"/>
      <c r="CS1085" s="176"/>
      <c r="CT1085" s="176"/>
      <c r="CU1085" s="176"/>
      <c r="CV1085" s="176"/>
      <c r="CW1085" s="176"/>
    </row>
    <row r="1086" spans="1:101" s="179" customFormat="1" ht="20.100000000000001" customHeight="1">
      <c r="A1086" s="657">
        <f t="shared" si="244"/>
        <v>1043</v>
      </c>
      <c r="B1086" s="196" t="str">
        <f t="shared" si="239"/>
        <v>Swansea Bay UHB</v>
      </c>
      <c r="C1086" s="89"/>
      <c r="D1086" s="89"/>
      <c r="E1086" s="89"/>
      <c r="F1086" s="89"/>
      <c r="G1086" s="89"/>
      <c r="H1086" s="197">
        <f t="shared" si="240"/>
        <v>0</v>
      </c>
      <c r="I1086" s="197"/>
      <c r="J1086" s="89"/>
      <c r="K1086" s="90"/>
      <c r="L1086" s="90"/>
      <c r="M1086" s="89"/>
      <c r="N1086" s="89"/>
      <c r="O1086" s="89"/>
      <c r="P1086" s="89"/>
      <c r="Q1086" s="89"/>
      <c r="R1086" s="122"/>
      <c r="S1086" s="122"/>
      <c r="T1086" s="122"/>
      <c r="U1086" s="123"/>
      <c r="V1086" s="123"/>
      <c r="W1086" s="123"/>
      <c r="X1086" s="122"/>
      <c r="Y1086" s="122"/>
      <c r="Z1086" s="122"/>
      <c r="AA1086" s="122"/>
      <c r="AB1086" s="122"/>
      <c r="AC1086" s="122"/>
      <c r="AD1086" s="197">
        <f t="shared" si="233"/>
        <v>0</v>
      </c>
      <c r="AE1086" s="196" t="str">
        <f t="shared" si="245"/>
        <v/>
      </c>
      <c r="AF1086" s="196" t="str">
        <f t="shared" si="234"/>
        <v/>
      </c>
      <c r="AG1086" s="196" t="str">
        <f t="shared" si="235"/>
        <v/>
      </c>
      <c r="AH1086" s="196" t="str">
        <f t="shared" si="236"/>
        <v/>
      </c>
      <c r="AI1086" s="196" t="str">
        <f t="shared" si="237"/>
        <v/>
      </c>
      <c r="AJ1086" s="196" t="str">
        <f t="shared" si="238"/>
        <v/>
      </c>
      <c r="AK1086" s="196" t="str">
        <f t="shared" si="241"/>
        <v/>
      </c>
      <c r="AL1086" s="196" t="str">
        <f t="shared" si="242"/>
        <v/>
      </c>
      <c r="AM1086" s="176"/>
      <c r="AN1086" s="176">
        <f t="shared" si="243"/>
        <v>0</v>
      </c>
      <c r="AO1086" s="176"/>
      <c r="AP1086" s="176"/>
      <c r="AQ1086" s="176"/>
      <c r="AR1086" s="176"/>
      <c r="AS1086" s="176"/>
      <c r="AT1086" s="176"/>
      <c r="AU1086" s="176"/>
      <c r="AV1086" s="176"/>
      <c r="AW1086" s="176"/>
      <c r="AX1086" s="176"/>
      <c r="AY1086" s="176"/>
      <c r="AZ1086" s="176"/>
      <c r="BA1086" s="176"/>
      <c r="BB1086" s="176"/>
      <c r="BC1086" s="176"/>
      <c r="BD1086" s="176"/>
      <c r="BE1086" s="176"/>
      <c r="BF1086" s="176"/>
      <c r="BG1086" s="176"/>
      <c r="BH1086" s="176"/>
      <c r="BI1086" s="176"/>
      <c r="BJ1086" s="176"/>
      <c r="BK1086" s="176"/>
      <c r="BL1086" s="176"/>
      <c r="BM1086" s="176"/>
      <c r="BN1086" s="176"/>
      <c r="BO1086" s="176"/>
      <c r="BP1086" s="176"/>
      <c r="BQ1086" s="176"/>
      <c r="BR1086" s="176"/>
      <c r="BS1086" s="176"/>
      <c r="BT1086" s="176"/>
      <c r="BU1086" s="176"/>
      <c r="BV1086" s="176"/>
      <c r="BW1086" s="176"/>
      <c r="BX1086" s="176"/>
      <c r="BY1086" s="176"/>
      <c r="BZ1086" s="176"/>
      <c r="CA1086" s="176"/>
      <c r="CB1086" s="176"/>
      <c r="CC1086" s="176"/>
      <c r="CD1086" s="176"/>
      <c r="CE1086" s="176"/>
      <c r="CF1086" s="176"/>
      <c r="CG1086" s="176"/>
      <c r="CH1086" s="176"/>
      <c r="CI1086" s="176"/>
      <c r="CJ1086" s="176"/>
      <c r="CK1086" s="176"/>
      <c r="CL1086" s="176"/>
      <c r="CM1086" s="176"/>
      <c r="CN1086" s="176"/>
      <c r="CO1086" s="176"/>
      <c r="CP1086" s="176"/>
      <c r="CQ1086" s="176"/>
      <c r="CR1086" s="176"/>
      <c r="CS1086" s="176"/>
      <c r="CT1086" s="176"/>
      <c r="CU1086" s="176"/>
      <c r="CV1086" s="176"/>
      <c r="CW1086" s="176"/>
    </row>
    <row r="1087" spans="1:101" s="179" customFormat="1" ht="20.100000000000001" customHeight="1">
      <c r="A1087" s="657">
        <f t="shared" si="244"/>
        <v>1044</v>
      </c>
      <c r="B1087" s="196" t="str">
        <f t="shared" si="239"/>
        <v>Swansea Bay UHB</v>
      </c>
      <c r="C1087" s="89"/>
      <c r="D1087" s="89"/>
      <c r="E1087" s="89"/>
      <c r="F1087" s="89"/>
      <c r="G1087" s="89"/>
      <c r="H1087" s="197">
        <f t="shared" si="240"/>
        <v>0</v>
      </c>
      <c r="I1087" s="197"/>
      <c r="J1087" s="89"/>
      <c r="K1087" s="90"/>
      <c r="L1087" s="90"/>
      <c r="M1087" s="89"/>
      <c r="N1087" s="89"/>
      <c r="O1087" s="89"/>
      <c r="P1087" s="89"/>
      <c r="Q1087" s="89"/>
      <c r="R1087" s="122"/>
      <c r="S1087" s="122"/>
      <c r="T1087" s="122"/>
      <c r="U1087" s="123"/>
      <c r="V1087" s="123"/>
      <c r="W1087" s="123"/>
      <c r="X1087" s="122"/>
      <c r="Y1087" s="122"/>
      <c r="Z1087" s="122"/>
      <c r="AA1087" s="122"/>
      <c r="AB1087" s="122"/>
      <c r="AC1087" s="122"/>
      <c r="AD1087" s="197">
        <f t="shared" si="233"/>
        <v>0</v>
      </c>
      <c r="AE1087" s="196" t="str">
        <f t="shared" si="245"/>
        <v/>
      </c>
      <c r="AF1087" s="196" t="str">
        <f t="shared" si="234"/>
        <v/>
      </c>
      <c r="AG1087" s="196" t="str">
        <f t="shared" si="235"/>
        <v/>
      </c>
      <c r="AH1087" s="196" t="str">
        <f t="shared" si="236"/>
        <v/>
      </c>
      <c r="AI1087" s="196" t="str">
        <f t="shared" si="237"/>
        <v/>
      </c>
      <c r="AJ1087" s="196" t="str">
        <f t="shared" si="238"/>
        <v/>
      </c>
      <c r="AK1087" s="196" t="str">
        <f t="shared" si="241"/>
        <v/>
      </c>
      <c r="AL1087" s="196" t="str">
        <f t="shared" si="242"/>
        <v/>
      </c>
      <c r="AM1087" s="176"/>
      <c r="AN1087" s="176">
        <f t="shared" si="243"/>
        <v>0</v>
      </c>
      <c r="AO1087" s="176"/>
      <c r="AP1087" s="176"/>
      <c r="AQ1087" s="176"/>
      <c r="AR1087" s="176"/>
      <c r="AS1087" s="176"/>
      <c r="AT1087" s="176"/>
      <c r="AU1087" s="176"/>
      <c r="AV1087" s="176"/>
      <c r="AW1087" s="176"/>
      <c r="AX1087" s="176"/>
      <c r="AY1087" s="176"/>
      <c r="AZ1087" s="176"/>
      <c r="BA1087" s="176"/>
      <c r="BB1087" s="176"/>
      <c r="BC1087" s="176"/>
      <c r="BD1087" s="176"/>
      <c r="BE1087" s="176"/>
      <c r="BF1087" s="176"/>
      <c r="BG1087" s="176"/>
      <c r="BH1087" s="176"/>
      <c r="BI1087" s="176"/>
      <c r="BJ1087" s="176"/>
      <c r="BK1087" s="176"/>
      <c r="BL1087" s="176"/>
      <c r="BM1087" s="176"/>
      <c r="BN1087" s="176"/>
      <c r="BO1087" s="176"/>
      <c r="BP1087" s="176"/>
      <c r="BQ1087" s="176"/>
      <c r="BR1087" s="176"/>
      <c r="BS1087" s="176"/>
      <c r="BT1087" s="176"/>
      <c r="BU1087" s="176"/>
      <c r="BV1087" s="176"/>
      <c r="BW1087" s="176"/>
      <c r="BX1087" s="176"/>
      <c r="BY1087" s="176"/>
      <c r="BZ1087" s="176"/>
      <c r="CA1087" s="176"/>
      <c r="CB1087" s="176"/>
      <c r="CC1087" s="176"/>
      <c r="CD1087" s="176"/>
      <c r="CE1087" s="176"/>
      <c r="CF1087" s="176"/>
      <c r="CG1087" s="176"/>
      <c r="CH1087" s="176"/>
      <c r="CI1087" s="176"/>
      <c r="CJ1087" s="176"/>
      <c r="CK1087" s="176"/>
      <c r="CL1087" s="176"/>
      <c r="CM1087" s="176"/>
      <c r="CN1087" s="176"/>
      <c r="CO1087" s="176"/>
      <c r="CP1087" s="176"/>
      <c r="CQ1087" s="176"/>
      <c r="CR1087" s="176"/>
      <c r="CS1087" s="176"/>
      <c r="CT1087" s="176"/>
      <c r="CU1087" s="176"/>
      <c r="CV1087" s="176"/>
      <c r="CW1087" s="176"/>
    </row>
    <row r="1088" spans="1:101" s="179" customFormat="1" ht="20.100000000000001" customHeight="1">
      <c r="A1088" s="657">
        <f t="shared" si="244"/>
        <v>1045</v>
      </c>
      <c r="B1088" s="196" t="str">
        <f t="shared" si="239"/>
        <v>Swansea Bay UHB</v>
      </c>
      <c r="C1088" s="89"/>
      <c r="D1088" s="89"/>
      <c r="E1088" s="89"/>
      <c r="F1088" s="89"/>
      <c r="G1088" s="89"/>
      <c r="H1088" s="197">
        <f t="shared" si="240"/>
        <v>0</v>
      </c>
      <c r="I1088" s="197"/>
      <c r="J1088" s="89"/>
      <c r="K1088" s="90"/>
      <c r="L1088" s="90"/>
      <c r="M1088" s="89"/>
      <c r="N1088" s="89"/>
      <c r="O1088" s="89"/>
      <c r="P1088" s="89"/>
      <c r="Q1088" s="89"/>
      <c r="R1088" s="122"/>
      <c r="S1088" s="122"/>
      <c r="T1088" s="122"/>
      <c r="U1088" s="123"/>
      <c r="V1088" s="123"/>
      <c r="W1088" s="123"/>
      <c r="X1088" s="122"/>
      <c r="Y1088" s="122"/>
      <c r="Z1088" s="122"/>
      <c r="AA1088" s="122"/>
      <c r="AB1088" s="122"/>
      <c r="AC1088" s="122"/>
      <c r="AD1088" s="197">
        <f t="shared" si="233"/>
        <v>0</v>
      </c>
      <c r="AE1088" s="196" t="str">
        <f t="shared" si="245"/>
        <v/>
      </c>
      <c r="AF1088" s="196" t="str">
        <f t="shared" si="234"/>
        <v/>
      </c>
      <c r="AG1088" s="196" t="str">
        <f t="shared" si="235"/>
        <v/>
      </c>
      <c r="AH1088" s="196" t="str">
        <f t="shared" si="236"/>
        <v/>
      </c>
      <c r="AI1088" s="196" t="str">
        <f t="shared" si="237"/>
        <v/>
      </c>
      <c r="AJ1088" s="196" t="str">
        <f t="shared" si="238"/>
        <v/>
      </c>
      <c r="AK1088" s="196" t="str">
        <f t="shared" si="241"/>
        <v/>
      </c>
      <c r="AL1088" s="196" t="str">
        <f t="shared" si="242"/>
        <v/>
      </c>
      <c r="AM1088" s="176"/>
      <c r="AN1088" s="176">
        <f t="shared" si="243"/>
        <v>0</v>
      </c>
      <c r="AO1088" s="176"/>
      <c r="AP1088" s="176"/>
      <c r="AQ1088" s="176"/>
      <c r="AR1088" s="176"/>
      <c r="AS1088" s="176"/>
      <c r="AT1088" s="176"/>
      <c r="AU1088" s="176"/>
      <c r="AV1088" s="176"/>
      <c r="AW1088" s="176"/>
      <c r="AX1088" s="176"/>
      <c r="AY1088" s="176"/>
      <c r="AZ1088" s="176"/>
      <c r="BA1088" s="176"/>
      <c r="BB1088" s="176"/>
      <c r="BC1088" s="176"/>
      <c r="BD1088" s="176"/>
      <c r="BE1088" s="176"/>
      <c r="BF1088" s="176"/>
      <c r="BG1088" s="176"/>
      <c r="BH1088" s="176"/>
      <c r="BI1088" s="176"/>
      <c r="BJ1088" s="176"/>
      <c r="BK1088" s="176"/>
      <c r="BL1088" s="176"/>
      <c r="BM1088" s="176"/>
      <c r="BN1088" s="176"/>
      <c r="BO1088" s="176"/>
      <c r="BP1088" s="176"/>
      <c r="BQ1088" s="176"/>
      <c r="BR1088" s="176"/>
      <c r="BS1088" s="176"/>
      <c r="BT1088" s="176"/>
      <c r="BU1088" s="176"/>
      <c r="BV1088" s="176"/>
      <c r="BW1088" s="176"/>
      <c r="BX1088" s="176"/>
      <c r="BY1088" s="176"/>
      <c r="BZ1088" s="176"/>
      <c r="CA1088" s="176"/>
      <c r="CB1088" s="176"/>
      <c r="CC1088" s="176"/>
      <c r="CD1088" s="176"/>
      <c r="CE1088" s="176"/>
      <c r="CF1088" s="176"/>
      <c r="CG1088" s="176"/>
      <c r="CH1088" s="176"/>
      <c r="CI1088" s="176"/>
      <c r="CJ1088" s="176"/>
      <c r="CK1088" s="176"/>
      <c r="CL1088" s="176"/>
      <c r="CM1088" s="176"/>
      <c r="CN1088" s="176"/>
      <c r="CO1088" s="176"/>
      <c r="CP1088" s="176"/>
      <c r="CQ1088" s="176"/>
      <c r="CR1088" s="176"/>
      <c r="CS1088" s="176"/>
      <c r="CT1088" s="176"/>
      <c r="CU1088" s="176"/>
      <c r="CV1088" s="176"/>
      <c r="CW1088" s="176"/>
    </row>
    <row r="1089" spans="1:101" s="179" customFormat="1" ht="20.100000000000001" customHeight="1">
      <c r="A1089" s="657">
        <f t="shared" si="244"/>
        <v>1046</v>
      </c>
      <c r="B1089" s="196" t="str">
        <f t="shared" si="239"/>
        <v>Swansea Bay UHB</v>
      </c>
      <c r="C1089" s="89"/>
      <c r="D1089" s="89"/>
      <c r="E1089" s="89"/>
      <c r="F1089" s="89"/>
      <c r="G1089" s="89"/>
      <c r="H1089" s="197">
        <f t="shared" si="240"/>
        <v>0</v>
      </c>
      <c r="I1089" s="197"/>
      <c r="J1089" s="89"/>
      <c r="K1089" s="90"/>
      <c r="L1089" s="90"/>
      <c r="M1089" s="89"/>
      <c r="N1089" s="89"/>
      <c r="O1089" s="89"/>
      <c r="P1089" s="89"/>
      <c r="Q1089" s="89"/>
      <c r="R1089" s="122"/>
      <c r="S1089" s="122"/>
      <c r="T1089" s="122"/>
      <c r="U1089" s="123"/>
      <c r="V1089" s="123"/>
      <c r="W1089" s="123"/>
      <c r="X1089" s="122"/>
      <c r="Y1089" s="122"/>
      <c r="Z1089" s="122"/>
      <c r="AA1089" s="122"/>
      <c r="AB1089" s="122"/>
      <c r="AC1089" s="122"/>
      <c r="AD1089" s="197">
        <f t="shared" si="233"/>
        <v>0</v>
      </c>
      <c r="AE1089" s="196" t="str">
        <f t="shared" si="245"/>
        <v/>
      </c>
      <c r="AF1089" s="196" t="str">
        <f t="shared" si="234"/>
        <v/>
      </c>
      <c r="AG1089" s="196" t="str">
        <f t="shared" si="235"/>
        <v/>
      </c>
      <c r="AH1089" s="196" t="str">
        <f t="shared" si="236"/>
        <v/>
      </c>
      <c r="AI1089" s="196" t="str">
        <f t="shared" si="237"/>
        <v/>
      </c>
      <c r="AJ1089" s="196" t="str">
        <f t="shared" si="238"/>
        <v/>
      </c>
      <c r="AK1089" s="196" t="str">
        <f t="shared" si="241"/>
        <v/>
      </c>
      <c r="AL1089" s="196" t="str">
        <f t="shared" si="242"/>
        <v/>
      </c>
      <c r="AM1089" s="176"/>
      <c r="AN1089" s="176">
        <f t="shared" si="243"/>
        <v>0</v>
      </c>
      <c r="AO1089" s="176"/>
      <c r="AP1089" s="176"/>
      <c r="AQ1089" s="176"/>
      <c r="AR1089" s="176"/>
      <c r="AS1089" s="176"/>
      <c r="AT1089" s="176"/>
      <c r="AU1089" s="176"/>
      <c r="AV1089" s="176"/>
      <c r="AW1089" s="176"/>
      <c r="AX1089" s="176"/>
      <c r="AY1089" s="176"/>
      <c r="AZ1089" s="176"/>
      <c r="BA1089" s="176"/>
      <c r="BB1089" s="176"/>
      <c r="BC1089" s="176"/>
      <c r="BD1089" s="176"/>
      <c r="BE1089" s="176"/>
      <c r="BF1089" s="176"/>
      <c r="BG1089" s="176"/>
      <c r="BH1089" s="176"/>
      <c r="BI1089" s="176"/>
      <c r="BJ1089" s="176"/>
      <c r="BK1089" s="176"/>
      <c r="BL1089" s="176"/>
      <c r="BM1089" s="176"/>
      <c r="BN1089" s="176"/>
      <c r="BO1089" s="176"/>
      <c r="BP1089" s="176"/>
      <c r="BQ1089" s="176"/>
      <c r="BR1089" s="176"/>
      <c r="BS1089" s="176"/>
      <c r="BT1089" s="176"/>
      <c r="BU1089" s="176"/>
      <c r="BV1089" s="176"/>
      <c r="BW1089" s="176"/>
      <c r="BX1089" s="176"/>
      <c r="BY1089" s="176"/>
      <c r="BZ1089" s="176"/>
      <c r="CA1089" s="176"/>
      <c r="CB1089" s="176"/>
      <c r="CC1089" s="176"/>
      <c r="CD1089" s="176"/>
      <c r="CE1089" s="176"/>
      <c r="CF1089" s="176"/>
      <c r="CG1089" s="176"/>
      <c r="CH1089" s="176"/>
      <c r="CI1089" s="176"/>
      <c r="CJ1089" s="176"/>
      <c r="CK1089" s="176"/>
      <c r="CL1089" s="176"/>
      <c r="CM1089" s="176"/>
      <c r="CN1089" s="176"/>
      <c r="CO1089" s="176"/>
      <c r="CP1089" s="176"/>
      <c r="CQ1089" s="176"/>
      <c r="CR1089" s="176"/>
      <c r="CS1089" s="176"/>
      <c r="CT1089" s="176"/>
      <c r="CU1089" s="176"/>
      <c r="CV1089" s="176"/>
      <c r="CW1089" s="176"/>
    </row>
    <row r="1090" spans="1:101" s="179" customFormat="1" ht="20.100000000000001" customHeight="1">
      <c r="A1090" s="657">
        <f t="shared" si="244"/>
        <v>1047</v>
      </c>
      <c r="B1090" s="196" t="str">
        <f t="shared" si="239"/>
        <v>Swansea Bay UHB</v>
      </c>
      <c r="C1090" s="89"/>
      <c r="D1090" s="89"/>
      <c r="E1090" s="89"/>
      <c r="F1090" s="89"/>
      <c r="G1090" s="89"/>
      <c r="H1090" s="197">
        <f t="shared" si="240"/>
        <v>0</v>
      </c>
      <c r="I1090" s="197"/>
      <c r="J1090" s="89"/>
      <c r="K1090" s="90"/>
      <c r="L1090" s="90"/>
      <c r="M1090" s="89"/>
      <c r="N1090" s="89"/>
      <c r="O1090" s="89"/>
      <c r="P1090" s="89"/>
      <c r="Q1090" s="89"/>
      <c r="R1090" s="122"/>
      <c r="S1090" s="122"/>
      <c r="T1090" s="122"/>
      <c r="U1090" s="123"/>
      <c r="V1090" s="123"/>
      <c r="W1090" s="123"/>
      <c r="X1090" s="122"/>
      <c r="Y1090" s="122"/>
      <c r="Z1090" s="122"/>
      <c r="AA1090" s="122"/>
      <c r="AB1090" s="122"/>
      <c r="AC1090" s="122"/>
      <c r="AD1090" s="197">
        <f t="shared" si="233"/>
        <v>0</v>
      </c>
      <c r="AE1090" s="196" t="str">
        <f t="shared" si="245"/>
        <v/>
      </c>
      <c r="AF1090" s="196" t="str">
        <f t="shared" si="234"/>
        <v/>
      </c>
      <c r="AG1090" s="196" t="str">
        <f t="shared" si="235"/>
        <v/>
      </c>
      <c r="AH1090" s="196" t="str">
        <f t="shared" si="236"/>
        <v/>
      </c>
      <c r="AI1090" s="196" t="str">
        <f t="shared" si="237"/>
        <v/>
      </c>
      <c r="AJ1090" s="196" t="str">
        <f t="shared" si="238"/>
        <v/>
      </c>
      <c r="AK1090" s="196" t="str">
        <f t="shared" si="241"/>
        <v/>
      </c>
      <c r="AL1090" s="196" t="str">
        <f t="shared" si="242"/>
        <v/>
      </c>
      <c r="AM1090" s="176"/>
      <c r="AN1090" s="176">
        <f t="shared" si="243"/>
        <v>0</v>
      </c>
      <c r="AO1090" s="176"/>
      <c r="AP1090" s="176"/>
      <c r="AQ1090" s="176"/>
      <c r="AR1090" s="176"/>
      <c r="AS1090" s="176"/>
      <c r="AT1090" s="176"/>
      <c r="AU1090" s="176"/>
      <c r="AV1090" s="176"/>
      <c r="AW1090" s="176"/>
      <c r="AX1090" s="176"/>
      <c r="AY1090" s="176"/>
      <c r="AZ1090" s="176"/>
      <c r="BA1090" s="176"/>
      <c r="BB1090" s="176"/>
      <c r="BC1090" s="176"/>
      <c r="BD1090" s="176"/>
      <c r="BE1090" s="176"/>
      <c r="BF1090" s="176"/>
      <c r="BG1090" s="176"/>
      <c r="BH1090" s="176"/>
      <c r="BI1090" s="176"/>
      <c r="BJ1090" s="176"/>
      <c r="BK1090" s="176"/>
      <c r="BL1090" s="176"/>
      <c r="BM1090" s="176"/>
      <c r="BN1090" s="176"/>
      <c r="BO1090" s="176"/>
      <c r="BP1090" s="176"/>
      <c r="BQ1090" s="176"/>
      <c r="BR1090" s="176"/>
      <c r="BS1090" s="176"/>
      <c r="BT1090" s="176"/>
      <c r="BU1090" s="176"/>
      <c r="BV1090" s="176"/>
      <c r="BW1090" s="176"/>
      <c r="BX1090" s="176"/>
      <c r="BY1090" s="176"/>
      <c r="BZ1090" s="176"/>
      <c r="CA1090" s="176"/>
      <c r="CB1090" s="176"/>
      <c r="CC1090" s="176"/>
      <c r="CD1090" s="176"/>
      <c r="CE1090" s="176"/>
      <c r="CF1090" s="176"/>
      <c r="CG1090" s="176"/>
      <c r="CH1090" s="176"/>
      <c r="CI1090" s="176"/>
      <c r="CJ1090" s="176"/>
      <c r="CK1090" s="176"/>
      <c r="CL1090" s="176"/>
      <c r="CM1090" s="176"/>
      <c r="CN1090" s="176"/>
      <c r="CO1090" s="176"/>
      <c r="CP1090" s="176"/>
      <c r="CQ1090" s="176"/>
      <c r="CR1090" s="176"/>
      <c r="CS1090" s="176"/>
      <c r="CT1090" s="176"/>
      <c r="CU1090" s="176"/>
      <c r="CV1090" s="176"/>
      <c r="CW1090" s="176"/>
    </row>
    <row r="1091" spans="1:101" s="179" customFormat="1" ht="20.100000000000001" customHeight="1">
      <c r="A1091" s="657">
        <f t="shared" si="244"/>
        <v>1048</v>
      </c>
      <c r="B1091" s="196" t="str">
        <f t="shared" si="239"/>
        <v>Swansea Bay UHB</v>
      </c>
      <c r="C1091" s="89"/>
      <c r="D1091" s="89"/>
      <c r="E1091" s="89"/>
      <c r="F1091" s="89"/>
      <c r="G1091" s="89"/>
      <c r="H1091" s="197">
        <f t="shared" si="240"/>
        <v>0</v>
      </c>
      <c r="I1091" s="197"/>
      <c r="J1091" s="89"/>
      <c r="K1091" s="90"/>
      <c r="L1091" s="90"/>
      <c r="M1091" s="89"/>
      <c r="N1091" s="89"/>
      <c r="O1091" s="89"/>
      <c r="P1091" s="89"/>
      <c r="Q1091" s="89"/>
      <c r="R1091" s="122"/>
      <c r="S1091" s="122"/>
      <c r="T1091" s="122"/>
      <c r="U1091" s="123"/>
      <c r="V1091" s="123"/>
      <c r="W1091" s="123"/>
      <c r="X1091" s="122"/>
      <c r="Y1091" s="122"/>
      <c r="Z1091" s="122"/>
      <c r="AA1091" s="122"/>
      <c r="AB1091" s="122"/>
      <c r="AC1091" s="122"/>
      <c r="AD1091" s="197">
        <f t="shared" si="233"/>
        <v>0</v>
      </c>
      <c r="AE1091" s="196" t="str">
        <f t="shared" si="245"/>
        <v/>
      </c>
      <c r="AF1091" s="196" t="str">
        <f t="shared" si="234"/>
        <v/>
      </c>
      <c r="AG1091" s="196" t="str">
        <f t="shared" si="235"/>
        <v/>
      </c>
      <c r="AH1091" s="196" t="str">
        <f t="shared" si="236"/>
        <v/>
      </c>
      <c r="AI1091" s="196" t="str">
        <f t="shared" si="237"/>
        <v/>
      </c>
      <c r="AJ1091" s="196" t="str">
        <f t="shared" si="238"/>
        <v/>
      </c>
      <c r="AK1091" s="196" t="str">
        <f t="shared" si="241"/>
        <v/>
      </c>
      <c r="AL1091" s="196" t="str">
        <f t="shared" si="242"/>
        <v/>
      </c>
      <c r="AM1091" s="176"/>
      <c r="AN1091" s="176">
        <f t="shared" si="243"/>
        <v>0</v>
      </c>
      <c r="AO1091" s="176"/>
      <c r="AP1091" s="176"/>
      <c r="AQ1091" s="176"/>
      <c r="AR1091" s="176"/>
      <c r="AS1091" s="176"/>
      <c r="AT1091" s="176"/>
      <c r="AU1091" s="176"/>
      <c r="AV1091" s="176"/>
      <c r="AW1091" s="176"/>
      <c r="AX1091" s="176"/>
      <c r="AY1091" s="176"/>
      <c r="AZ1091" s="176"/>
      <c r="BA1091" s="176"/>
      <c r="BB1091" s="176"/>
      <c r="BC1091" s="176"/>
      <c r="BD1091" s="176"/>
      <c r="BE1091" s="176"/>
      <c r="BF1091" s="176"/>
      <c r="BG1091" s="176"/>
      <c r="BH1091" s="176"/>
      <c r="BI1091" s="176"/>
      <c r="BJ1091" s="176"/>
      <c r="BK1091" s="176"/>
      <c r="BL1091" s="176"/>
      <c r="BM1091" s="176"/>
      <c r="BN1091" s="176"/>
      <c r="BO1091" s="176"/>
      <c r="BP1091" s="176"/>
      <c r="BQ1091" s="176"/>
      <c r="BR1091" s="176"/>
      <c r="BS1091" s="176"/>
      <c r="BT1091" s="176"/>
      <c r="BU1091" s="176"/>
      <c r="BV1091" s="176"/>
      <c r="BW1091" s="176"/>
      <c r="BX1091" s="176"/>
      <c r="BY1091" s="176"/>
      <c r="BZ1091" s="176"/>
      <c r="CA1091" s="176"/>
      <c r="CB1091" s="176"/>
      <c r="CC1091" s="176"/>
      <c r="CD1091" s="176"/>
      <c r="CE1091" s="176"/>
      <c r="CF1091" s="176"/>
      <c r="CG1091" s="176"/>
      <c r="CH1091" s="176"/>
      <c r="CI1091" s="176"/>
      <c r="CJ1091" s="176"/>
      <c r="CK1091" s="176"/>
      <c r="CL1091" s="176"/>
      <c r="CM1091" s="176"/>
      <c r="CN1091" s="176"/>
      <c r="CO1091" s="176"/>
      <c r="CP1091" s="176"/>
      <c r="CQ1091" s="176"/>
      <c r="CR1091" s="176"/>
      <c r="CS1091" s="176"/>
      <c r="CT1091" s="176"/>
      <c r="CU1091" s="176"/>
      <c r="CV1091" s="176"/>
      <c r="CW1091" s="176"/>
    </row>
    <row r="1092" spans="1:101" s="179" customFormat="1" ht="20.100000000000001" customHeight="1">
      <c r="A1092" s="657">
        <f t="shared" si="244"/>
        <v>1049</v>
      </c>
      <c r="B1092" s="196" t="str">
        <f t="shared" si="239"/>
        <v>Swansea Bay UHB</v>
      </c>
      <c r="C1092" s="89"/>
      <c r="D1092" s="89"/>
      <c r="E1092" s="89"/>
      <c r="F1092" s="89"/>
      <c r="G1092" s="89"/>
      <c r="H1092" s="197">
        <f t="shared" si="240"/>
        <v>0</v>
      </c>
      <c r="I1092" s="197"/>
      <c r="J1092" s="89"/>
      <c r="K1092" s="90"/>
      <c r="L1092" s="90"/>
      <c r="M1092" s="89"/>
      <c r="N1092" s="89"/>
      <c r="O1092" s="89"/>
      <c r="P1092" s="89"/>
      <c r="Q1092" s="89"/>
      <c r="R1092" s="122"/>
      <c r="S1092" s="122"/>
      <c r="T1092" s="122"/>
      <c r="U1092" s="123"/>
      <c r="V1092" s="123"/>
      <c r="W1092" s="123"/>
      <c r="X1092" s="122"/>
      <c r="Y1092" s="122"/>
      <c r="Z1092" s="122"/>
      <c r="AA1092" s="122"/>
      <c r="AB1092" s="122"/>
      <c r="AC1092" s="122"/>
      <c r="AD1092" s="197">
        <f t="shared" si="233"/>
        <v>0</v>
      </c>
      <c r="AE1092" s="196" t="str">
        <f t="shared" si="245"/>
        <v/>
      </c>
      <c r="AF1092" s="196" t="str">
        <f t="shared" si="234"/>
        <v/>
      </c>
      <c r="AG1092" s="196" t="str">
        <f t="shared" si="235"/>
        <v/>
      </c>
      <c r="AH1092" s="196" t="str">
        <f t="shared" si="236"/>
        <v/>
      </c>
      <c r="AI1092" s="196" t="str">
        <f t="shared" si="237"/>
        <v/>
      </c>
      <c r="AJ1092" s="196" t="str">
        <f t="shared" si="238"/>
        <v/>
      </c>
      <c r="AK1092" s="196" t="str">
        <f t="shared" si="241"/>
        <v/>
      </c>
      <c r="AL1092" s="196" t="str">
        <f t="shared" si="242"/>
        <v/>
      </c>
      <c r="AM1092" s="176"/>
      <c r="AN1092" s="176">
        <f t="shared" si="243"/>
        <v>0</v>
      </c>
      <c r="AO1092" s="176"/>
      <c r="AP1092" s="176"/>
      <c r="AQ1092" s="176"/>
      <c r="AR1092" s="176"/>
      <c r="AS1092" s="176"/>
      <c r="AT1092" s="176"/>
      <c r="AU1092" s="176"/>
      <c r="AV1092" s="176"/>
      <c r="AW1092" s="176"/>
      <c r="AX1092" s="176"/>
      <c r="AY1092" s="176"/>
      <c r="AZ1092" s="176"/>
      <c r="BA1092" s="176"/>
      <c r="BB1092" s="176"/>
      <c r="BC1092" s="176"/>
      <c r="BD1092" s="176"/>
      <c r="BE1092" s="176"/>
      <c r="BF1092" s="176"/>
      <c r="BG1092" s="176"/>
      <c r="BH1092" s="176"/>
      <c r="BI1092" s="176"/>
      <c r="BJ1092" s="176"/>
      <c r="BK1092" s="176"/>
      <c r="BL1092" s="176"/>
      <c r="BM1092" s="176"/>
      <c r="BN1092" s="176"/>
      <c r="BO1092" s="176"/>
      <c r="BP1092" s="176"/>
      <c r="BQ1092" s="176"/>
      <c r="BR1092" s="176"/>
      <c r="BS1092" s="176"/>
      <c r="BT1092" s="176"/>
      <c r="BU1092" s="176"/>
      <c r="BV1092" s="176"/>
      <c r="BW1092" s="176"/>
      <c r="BX1092" s="176"/>
      <c r="BY1092" s="176"/>
      <c r="BZ1092" s="176"/>
      <c r="CA1092" s="176"/>
      <c r="CB1092" s="176"/>
      <c r="CC1092" s="176"/>
      <c r="CD1092" s="176"/>
      <c r="CE1092" s="176"/>
      <c r="CF1092" s="176"/>
      <c r="CG1092" s="176"/>
      <c r="CH1092" s="176"/>
      <c r="CI1092" s="176"/>
      <c r="CJ1092" s="176"/>
      <c r="CK1092" s="176"/>
      <c r="CL1092" s="176"/>
      <c r="CM1092" s="176"/>
      <c r="CN1092" s="176"/>
      <c r="CO1092" s="176"/>
      <c r="CP1092" s="176"/>
      <c r="CQ1092" s="176"/>
      <c r="CR1092" s="176"/>
      <c r="CS1092" s="176"/>
      <c r="CT1092" s="176"/>
      <c r="CU1092" s="176"/>
      <c r="CV1092" s="176"/>
      <c r="CW1092" s="176"/>
    </row>
    <row r="1093" spans="1:101" s="179" customFormat="1" ht="20.100000000000001" customHeight="1">
      <c r="A1093" s="657">
        <f t="shared" si="244"/>
        <v>1050</v>
      </c>
      <c r="B1093" s="196" t="str">
        <f t="shared" si="239"/>
        <v>Swansea Bay UHB</v>
      </c>
      <c r="C1093" s="89"/>
      <c r="D1093" s="89"/>
      <c r="E1093" s="89"/>
      <c r="F1093" s="89"/>
      <c r="G1093" s="89"/>
      <c r="H1093" s="197">
        <f t="shared" si="240"/>
        <v>0</v>
      </c>
      <c r="I1093" s="197"/>
      <c r="J1093" s="89"/>
      <c r="K1093" s="90"/>
      <c r="L1093" s="90"/>
      <c r="M1093" s="89"/>
      <c r="N1093" s="89"/>
      <c r="O1093" s="89"/>
      <c r="P1093" s="89"/>
      <c r="Q1093" s="89"/>
      <c r="R1093" s="122"/>
      <c r="S1093" s="122"/>
      <c r="T1093" s="122"/>
      <c r="U1093" s="123"/>
      <c r="V1093" s="123"/>
      <c r="W1093" s="123"/>
      <c r="X1093" s="122"/>
      <c r="Y1093" s="122"/>
      <c r="Z1093" s="122"/>
      <c r="AA1093" s="122"/>
      <c r="AB1093" s="122"/>
      <c r="AC1093" s="122"/>
      <c r="AD1093" s="197">
        <f t="shared" si="233"/>
        <v>0</v>
      </c>
      <c r="AE1093" s="196" t="str">
        <f t="shared" si="245"/>
        <v/>
      </c>
      <c r="AF1093" s="196" t="str">
        <f t="shared" si="234"/>
        <v/>
      </c>
      <c r="AG1093" s="196" t="str">
        <f t="shared" si="235"/>
        <v/>
      </c>
      <c r="AH1093" s="196" t="str">
        <f t="shared" si="236"/>
        <v/>
      </c>
      <c r="AI1093" s="196" t="str">
        <f t="shared" si="237"/>
        <v/>
      </c>
      <c r="AJ1093" s="196" t="str">
        <f t="shared" si="238"/>
        <v/>
      </c>
      <c r="AK1093" s="196" t="str">
        <f t="shared" si="241"/>
        <v/>
      </c>
      <c r="AL1093" s="196" t="str">
        <f t="shared" si="242"/>
        <v/>
      </c>
      <c r="AM1093" s="176"/>
      <c r="AN1093" s="176">
        <f t="shared" si="243"/>
        <v>0</v>
      </c>
      <c r="AO1093" s="176"/>
      <c r="AP1093" s="176"/>
      <c r="AQ1093" s="176"/>
      <c r="AR1093" s="176"/>
      <c r="AS1093" s="176"/>
      <c r="AT1093" s="176"/>
      <c r="AU1093" s="176"/>
      <c r="AV1093" s="176"/>
      <c r="AW1093" s="176"/>
      <c r="AX1093" s="176"/>
      <c r="AY1093" s="176"/>
      <c r="AZ1093" s="176"/>
      <c r="BA1093" s="176"/>
      <c r="BB1093" s="176"/>
      <c r="BC1093" s="176"/>
      <c r="BD1093" s="176"/>
      <c r="BE1093" s="176"/>
      <c r="BF1093" s="176"/>
      <c r="BG1093" s="176"/>
      <c r="BH1093" s="176"/>
      <c r="BI1093" s="176"/>
      <c r="BJ1093" s="176"/>
      <c r="BK1093" s="176"/>
      <c r="BL1093" s="176"/>
      <c r="BM1093" s="176"/>
      <c r="BN1093" s="176"/>
      <c r="BO1093" s="176"/>
      <c r="BP1093" s="176"/>
      <c r="BQ1093" s="176"/>
      <c r="BR1093" s="176"/>
      <c r="BS1093" s="176"/>
      <c r="BT1093" s="176"/>
      <c r="BU1093" s="176"/>
      <c r="BV1093" s="176"/>
      <c r="BW1093" s="176"/>
      <c r="BX1093" s="176"/>
      <c r="BY1093" s="176"/>
      <c r="BZ1093" s="176"/>
      <c r="CA1093" s="176"/>
      <c r="CB1093" s="176"/>
      <c r="CC1093" s="176"/>
      <c r="CD1093" s="176"/>
      <c r="CE1093" s="176"/>
      <c r="CF1093" s="176"/>
      <c r="CG1093" s="176"/>
      <c r="CH1093" s="176"/>
      <c r="CI1093" s="176"/>
      <c r="CJ1093" s="176"/>
      <c r="CK1093" s="176"/>
      <c r="CL1093" s="176"/>
      <c r="CM1093" s="176"/>
      <c r="CN1093" s="176"/>
      <c r="CO1093" s="176"/>
      <c r="CP1093" s="176"/>
      <c r="CQ1093" s="176"/>
      <c r="CR1093" s="176"/>
      <c r="CS1093" s="176"/>
      <c r="CT1093" s="176"/>
      <c r="CU1093" s="176"/>
      <c r="CV1093" s="176"/>
      <c r="CW1093" s="176"/>
    </row>
    <row r="1094" spans="1:101" s="179" customFormat="1" ht="20.100000000000001" customHeight="1">
      <c r="A1094" s="657">
        <f t="shared" si="244"/>
        <v>1051</v>
      </c>
      <c r="B1094" s="196" t="str">
        <f t="shared" si="239"/>
        <v>Swansea Bay UHB</v>
      </c>
      <c r="C1094" s="89"/>
      <c r="D1094" s="89"/>
      <c r="E1094" s="89"/>
      <c r="F1094" s="89"/>
      <c r="G1094" s="89"/>
      <c r="H1094" s="197">
        <f t="shared" si="240"/>
        <v>0</v>
      </c>
      <c r="I1094" s="197"/>
      <c r="J1094" s="89"/>
      <c r="K1094" s="90"/>
      <c r="L1094" s="90"/>
      <c r="M1094" s="89"/>
      <c r="N1094" s="89"/>
      <c r="O1094" s="89"/>
      <c r="P1094" s="89"/>
      <c r="Q1094" s="89"/>
      <c r="R1094" s="122"/>
      <c r="S1094" s="122"/>
      <c r="T1094" s="122"/>
      <c r="U1094" s="123"/>
      <c r="V1094" s="123"/>
      <c r="W1094" s="123"/>
      <c r="X1094" s="122"/>
      <c r="Y1094" s="122"/>
      <c r="Z1094" s="122"/>
      <c r="AA1094" s="122"/>
      <c r="AB1094" s="122"/>
      <c r="AC1094" s="122"/>
      <c r="AD1094" s="197">
        <f t="shared" si="233"/>
        <v>0</v>
      </c>
      <c r="AE1094" s="196" t="str">
        <f t="shared" si="245"/>
        <v/>
      </c>
      <c r="AF1094" s="196" t="str">
        <f t="shared" si="234"/>
        <v/>
      </c>
      <c r="AG1094" s="196" t="str">
        <f t="shared" si="235"/>
        <v/>
      </c>
      <c r="AH1094" s="196" t="str">
        <f t="shared" si="236"/>
        <v/>
      </c>
      <c r="AI1094" s="196" t="str">
        <f t="shared" si="237"/>
        <v/>
      </c>
      <c r="AJ1094" s="196" t="str">
        <f t="shared" si="238"/>
        <v/>
      </c>
      <c r="AK1094" s="196" t="str">
        <f t="shared" si="241"/>
        <v/>
      </c>
      <c r="AL1094" s="196" t="str">
        <f t="shared" si="242"/>
        <v/>
      </c>
      <c r="AM1094" s="176"/>
      <c r="AN1094" s="176">
        <f t="shared" si="243"/>
        <v>0</v>
      </c>
      <c r="AO1094" s="176"/>
      <c r="AP1094" s="176"/>
      <c r="AQ1094" s="176"/>
      <c r="AR1094" s="176"/>
      <c r="AS1094" s="176"/>
      <c r="AT1094" s="176"/>
      <c r="AU1094" s="176"/>
      <c r="AV1094" s="176"/>
      <c r="AW1094" s="176"/>
      <c r="AX1094" s="176"/>
      <c r="AY1094" s="176"/>
      <c r="AZ1094" s="176"/>
      <c r="BA1094" s="176"/>
      <c r="BB1094" s="176"/>
      <c r="BC1094" s="176"/>
      <c r="BD1094" s="176"/>
      <c r="BE1094" s="176"/>
      <c r="BF1094" s="176"/>
      <c r="BG1094" s="176"/>
      <c r="BH1094" s="176"/>
      <c r="BI1094" s="176"/>
      <c r="BJ1094" s="176"/>
      <c r="BK1094" s="176"/>
      <c r="BL1094" s="176"/>
      <c r="BM1094" s="176"/>
      <c r="BN1094" s="176"/>
      <c r="BO1094" s="176"/>
      <c r="BP1094" s="176"/>
      <c r="BQ1094" s="176"/>
      <c r="BR1094" s="176"/>
      <c r="BS1094" s="176"/>
      <c r="BT1094" s="176"/>
      <c r="BU1094" s="176"/>
      <c r="BV1094" s="176"/>
      <c r="BW1094" s="176"/>
      <c r="BX1094" s="176"/>
      <c r="BY1094" s="176"/>
      <c r="BZ1094" s="176"/>
      <c r="CA1094" s="176"/>
      <c r="CB1094" s="176"/>
      <c r="CC1094" s="176"/>
      <c r="CD1094" s="176"/>
      <c r="CE1094" s="176"/>
      <c r="CF1094" s="176"/>
      <c r="CG1094" s="176"/>
      <c r="CH1094" s="176"/>
      <c r="CI1094" s="176"/>
      <c r="CJ1094" s="176"/>
      <c r="CK1094" s="176"/>
      <c r="CL1094" s="176"/>
      <c r="CM1094" s="176"/>
      <c r="CN1094" s="176"/>
      <c r="CO1094" s="176"/>
      <c r="CP1094" s="176"/>
      <c r="CQ1094" s="176"/>
      <c r="CR1094" s="176"/>
      <c r="CS1094" s="176"/>
      <c r="CT1094" s="176"/>
      <c r="CU1094" s="176"/>
      <c r="CV1094" s="176"/>
      <c r="CW1094" s="176"/>
    </row>
    <row r="1095" spans="1:101" s="179" customFormat="1" ht="20.100000000000001" customHeight="1">
      <c r="A1095" s="657">
        <f t="shared" si="244"/>
        <v>1052</v>
      </c>
      <c r="B1095" s="196" t="str">
        <f t="shared" si="239"/>
        <v>Swansea Bay UHB</v>
      </c>
      <c r="C1095" s="89"/>
      <c r="D1095" s="89"/>
      <c r="E1095" s="89"/>
      <c r="F1095" s="89"/>
      <c r="G1095" s="89"/>
      <c r="H1095" s="197">
        <f t="shared" si="240"/>
        <v>0</v>
      </c>
      <c r="I1095" s="197"/>
      <c r="J1095" s="89"/>
      <c r="K1095" s="90"/>
      <c r="L1095" s="90"/>
      <c r="M1095" s="89"/>
      <c r="N1095" s="89"/>
      <c r="O1095" s="89"/>
      <c r="P1095" s="89"/>
      <c r="Q1095" s="89"/>
      <c r="R1095" s="122"/>
      <c r="S1095" s="122"/>
      <c r="T1095" s="122"/>
      <c r="U1095" s="123"/>
      <c r="V1095" s="123"/>
      <c r="W1095" s="123"/>
      <c r="X1095" s="122"/>
      <c r="Y1095" s="122"/>
      <c r="Z1095" s="122"/>
      <c r="AA1095" s="122"/>
      <c r="AB1095" s="122"/>
      <c r="AC1095" s="122"/>
      <c r="AD1095" s="197">
        <f t="shared" si="233"/>
        <v>0</v>
      </c>
      <c r="AE1095" s="196" t="str">
        <f t="shared" si="245"/>
        <v/>
      </c>
      <c r="AF1095" s="196" t="str">
        <f t="shared" si="234"/>
        <v/>
      </c>
      <c r="AG1095" s="196" t="str">
        <f t="shared" si="235"/>
        <v/>
      </c>
      <c r="AH1095" s="196" t="str">
        <f t="shared" si="236"/>
        <v/>
      </c>
      <c r="AI1095" s="196" t="str">
        <f t="shared" si="237"/>
        <v/>
      </c>
      <c r="AJ1095" s="196" t="str">
        <f t="shared" si="238"/>
        <v/>
      </c>
      <c r="AK1095" s="196" t="str">
        <f t="shared" si="241"/>
        <v/>
      </c>
      <c r="AL1095" s="196" t="str">
        <f t="shared" si="242"/>
        <v/>
      </c>
      <c r="AM1095" s="176"/>
      <c r="AN1095" s="176">
        <f t="shared" si="243"/>
        <v>0</v>
      </c>
      <c r="AO1095" s="176"/>
      <c r="AP1095" s="176"/>
      <c r="AQ1095" s="176"/>
      <c r="AR1095" s="176"/>
      <c r="AS1095" s="176"/>
      <c r="AT1095" s="176"/>
      <c r="AU1095" s="176"/>
      <c r="AV1095" s="176"/>
      <c r="AW1095" s="176"/>
      <c r="AX1095" s="176"/>
      <c r="AY1095" s="176"/>
      <c r="AZ1095" s="176"/>
      <c r="BA1095" s="176"/>
      <c r="BB1095" s="176"/>
      <c r="BC1095" s="176"/>
      <c r="BD1095" s="176"/>
      <c r="BE1095" s="176"/>
      <c r="BF1095" s="176"/>
      <c r="BG1095" s="176"/>
      <c r="BH1095" s="176"/>
      <c r="BI1095" s="176"/>
      <c r="BJ1095" s="176"/>
      <c r="BK1095" s="176"/>
      <c r="BL1095" s="176"/>
      <c r="BM1095" s="176"/>
      <c r="BN1095" s="176"/>
      <c r="BO1095" s="176"/>
      <c r="BP1095" s="176"/>
      <c r="BQ1095" s="176"/>
      <c r="BR1095" s="176"/>
      <c r="BS1095" s="176"/>
      <c r="BT1095" s="176"/>
      <c r="BU1095" s="176"/>
      <c r="BV1095" s="176"/>
      <c r="BW1095" s="176"/>
      <c r="BX1095" s="176"/>
      <c r="BY1095" s="176"/>
      <c r="BZ1095" s="176"/>
      <c r="CA1095" s="176"/>
      <c r="CB1095" s="176"/>
      <c r="CC1095" s="176"/>
      <c r="CD1095" s="176"/>
      <c r="CE1095" s="176"/>
      <c r="CF1095" s="176"/>
      <c r="CG1095" s="176"/>
      <c r="CH1095" s="176"/>
      <c r="CI1095" s="176"/>
      <c r="CJ1095" s="176"/>
      <c r="CK1095" s="176"/>
      <c r="CL1095" s="176"/>
      <c r="CM1095" s="176"/>
      <c r="CN1095" s="176"/>
      <c r="CO1095" s="176"/>
      <c r="CP1095" s="176"/>
      <c r="CQ1095" s="176"/>
      <c r="CR1095" s="176"/>
      <c r="CS1095" s="176"/>
      <c r="CT1095" s="176"/>
      <c r="CU1095" s="176"/>
      <c r="CV1095" s="176"/>
      <c r="CW1095" s="176"/>
    </row>
    <row r="1096" spans="1:101" s="179" customFormat="1" ht="20.100000000000001" customHeight="1">
      <c r="A1096" s="657">
        <f t="shared" si="244"/>
        <v>1053</v>
      </c>
      <c r="B1096" s="196" t="str">
        <f t="shared" si="239"/>
        <v>Swansea Bay UHB</v>
      </c>
      <c r="C1096" s="89"/>
      <c r="D1096" s="89"/>
      <c r="E1096" s="89"/>
      <c r="F1096" s="89"/>
      <c r="G1096" s="89"/>
      <c r="H1096" s="197">
        <f t="shared" si="240"/>
        <v>0</v>
      </c>
      <c r="I1096" s="197"/>
      <c r="J1096" s="89"/>
      <c r="K1096" s="90"/>
      <c r="L1096" s="90"/>
      <c r="M1096" s="89"/>
      <c r="N1096" s="89"/>
      <c r="O1096" s="89"/>
      <c r="P1096" s="89"/>
      <c r="Q1096" s="89"/>
      <c r="R1096" s="122"/>
      <c r="S1096" s="122"/>
      <c r="T1096" s="122"/>
      <c r="U1096" s="123"/>
      <c r="V1096" s="123"/>
      <c r="W1096" s="123"/>
      <c r="X1096" s="122"/>
      <c r="Y1096" s="122"/>
      <c r="Z1096" s="122"/>
      <c r="AA1096" s="122"/>
      <c r="AB1096" s="122"/>
      <c r="AC1096" s="122"/>
      <c r="AD1096" s="197">
        <f t="shared" si="233"/>
        <v>0</v>
      </c>
      <c r="AE1096" s="196" t="str">
        <f t="shared" si="245"/>
        <v/>
      </c>
      <c r="AF1096" s="196" t="str">
        <f t="shared" si="234"/>
        <v/>
      </c>
      <c r="AG1096" s="196" t="str">
        <f t="shared" si="235"/>
        <v/>
      </c>
      <c r="AH1096" s="196" t="str">
        <f t="shared" si="236"/>
        <v/>
      </c>
      <c r="AI1096" s="196" t="str">
        <f t="shared" si="237"/>
        <v/>
      </c>
      <c r="AJ1096" s="196" t="str">
        <f t="shared" si="238"/>
        <v/>
      </c>
      <c r="AK1096" s="196" t="str">
        <f t="shared" si="241"/>
        <v/>
      </c>
      <c r="AL1096" s="196" t="str">
        <f t="shared" si="242"/>
        <v/>
      </c>
      <c r="AM1096" s="176"/>
      <c r="AN1096" s="176">
        <f t="shared" si="243"/>
        <v>0</v>
      </c>
      <c r="AO1096" s="176"/>
      <c r="AP1096" s="176"/>
      <c r="AQ1096" s="176"/>
      <c r="AR1096" s="176"/>
      <c r="AS1096" s="176"/>
      <c r="AT1096" s="176"/>
      <c r="AU1096" s="176"/>
      <c r="AV1096" s="176"/>
      <c r="AW1096" s="176"/>
      <c r="AX1096" s="176"/>
      <c r="AY1096" s="176"/>
      <c r="AZ1096" s="176"/>
      <c r="BA1096" s="176"/>
      <c r="BB1096" s="176"/>
      <c r="BC1096" s="176"/>
      <c r="BD1096" s="176"/>
      <c r="BE1096" s="176"/>
      <c r="BF1096" s="176"/>
      <c r="BG1096" s="176"/>
      <c r="BH1096" s="176"/>
      <c r="BI1096" s="176"/>
      <c r="BJ1096" s="176"/>
      <c r="BK1096" s="176"/>
      <c r="BL1096" s="176"/>
      <c r="BM1096" s="176"/>
      <c r="BN1096" s="176"/>
      <c r="BO1096" s="176"/>
      <c r="BP1096" s="176"/>
      <c r="BQ1096" s="176"/>
      <c r="BR1096" s="176"/>
      <c r="BS1096" s="176"/>
      <c r="BT1096" s="176"/>
      <c r="BU1096" s="176"/>
      <c r="BV1096" s="176"/>
      <c r="BW1096" s="176"/>
      <c r="BX1096" s="176"/>
      <c r="BY1096" s="176"/>
      <c r="BZ1096" s="176"/>
      <c r="CA1096" s="176"/>
      <c r="CB1096" s="176"/>
      <c r="CC1096" s="176"/>
      <c r="CD1096" s="176"/>
      <c r="CE1096" s="176"/>
      <c r="CF1096" s="176"/>
      <c r="CG1096" s="176"/>
      <c r="CH1096" s="176"/>
      <c r="CI1096" s="176"/>
      <c r="CJ1096" s="176"/>
      <c r="CK1096" s="176"/>
      <c r="CL1096" s="176"/>
      <c r="CM1096" s="176"/>
      <c r="CN1096" s="176"/>
      <c r="CO1096" s="176"/>
      <c r="CP1096" s="176"/>
      <c r="CQ1096" s="176"/>
      <c r="CR1096" s="176"/>
      <c r="CS1096" s="176"/>
      <c r="CT1096" s="176"/>
      <c r="CU1096" s="176"/>
      <c r="CV1096" s="176"/>
      <c r="CW1096" s="176"/>
    </row>
    <row r="1097" spans="1:101" s="179" customFormat="1" ht="20.100000000000001" customHeight="1">
      <c r="A1097" s="657">
        <f t="shared" si="244"/>
        <v>1054</v>
      </c>
      <c r="B1097" s="196" t="str">
        <f t="shared" si="239"/>
        <v>Swansea Bay UHB</v>
      </c>
      <c r="C1097" s="89"/>
      <c r="D1097" s="89"/>
      <c r="E1097" s="89"/>
      <c r="F1097" s="89"/>
      <c r="G1097" s="89"/>
      <c r="H1097" s="197">
        <f t="shared" si="240"/>
        <v>0</v>
      </c>
      <c r="I1097" s="197"/>
      <c r="J1097" s="89"/>
      <c r="K1097" s="90"/>
      <c r="L1097" s="90"/>
      <c r="M1097" s="89"/>
      <c r="N1097" s="89"/>
      <c r="O1097" s="89"/>
      <c r="P1097" s="89"/>
      <c r="Q1097" s="89"/>
      <c r="R1097" s="122"/>
      <c r="S1097" s="122"/>
      <c r="T1097" s="122"/>
      <c r="U1097" s="123"/>
      <c r="V1097" s="123"/>
      <c r="W1097" s="123"/>
      <c r="X1097" s="122"/>
      <c r="Y1097" s="122"/>
      <c r="Z1097" s="122"/>
      <c r="AA1097" s="122"/>
      <c r="AB1097" s="122"/>
      <c r="AC1097" s="122"/>
      <c r="AD1097" s="197">
        <f t="shared" si="233"/>
        <v>0</v>
      </c>
      <c r="AE1097" s="196" t="str">
        <f t="shared" si="245"/>
        <v/>
      </c>
      <c r="AF1097" s="196" t="str">
        <f t="shared" si="234"/>
        <v/>
      </c>
      <c r="AG1097" s="196" t="str">
        <f t="shared" si="235"/>
        <v/>
      </c>
      <c r="AH1097" s="196" t="str">
        <f t="shared" si="236"/>
        <v/>
      </c>
      <c r="AI1097" s="196" t="str">
        <f t="shared" si="237"/>
        <v/>
      </c>
      <c r="AJ1097" s="196" t="str">
        <f t="shared" si="238"/>
        <v/>
      </c>
      <c r="AK1097" s="196" t="str">
        <f t="shared" si="241"/>
        <v/>
      </c>
      <c r="AL1097" s="196" t="str">
        <f t="shared" si="242"/>
        <v/>
      </c>
      <c r="AM1097" s="176"/>
      <c r="AN1097" s="176">
        <f t="shared" si="243"/>
        <v>0</v>
      </c>
      <c r="AO1097" s="176"/>
      <c r="AP1097" s="176"/>
      <c r="AQ1097" s="176"/>
      <c r="AR1097" s="176"/>
      <c r="AS1097" s="176"/>
      <c r="AT1097" s="176"/>
      <c r="AU1097" s="176"/>
      <c r="AV1097" s="176"/>
      <c r="AW1097" s="176"/>
      <c r="AX1097" s="176"/>
      <c r="AY1097" s="176"/>
      <c r="AZ1097" s="176"/>
      <c r="BA1097" s="176"/>
      <c r="BB1097" s="176"/>
      <c r="BC1097" s="176"/>
      <c r="BD1097" s="176"/>
      <c r="BE1097" s="176"/>
      <c r="BF1097" s="176"/>
      <c r="BG1097" s="176"/>
      <c r="BH1097" s="176"/>
      <c r="BI1097" s="176"/>
      <c r="BJ1097" s="176"/>
      <c r="BK1097" s="176"/>
      <c r="BL1097" s="176"/>
      <c r="BM1097" s="176"/>
      <c r="BN1097" s="176"/>
      <c r="BO1097" s="176"/>
      <c r="BP1097" s="176"/>
      <c r="BQ1097" s="176"/>
      <c r="BR1097" s="176"/>
      <c r="BS1097" s="176"/>
      <c r="BT1097" s="176"/>
      <c r="BU1097" s="176"/>
      <c r="BV1097" s="176"/>
      <c r="BW1097" s="176"/>
      <c r="BX1097" s="176"/>
      <c r="BY1097" s="176"/>
      <c r="BZ1097" s="176"/>
      <c r="CA1097" s="176"/>
      <c r="CB1097" s="176"/>
      <c r="CC1097" s="176"/>
      <c r="CD1097" s="176"/>
      <c r="CE1097" s="176"/>
      <c r="CF1097" s="176"/>
      <c r="CG1097" s="176"/>
      <c r="CH1097" s="176"/>
      <c r="CI1097" s="176"/>
      <c r="CJ1097" s="176"/>
      <c r="CK1097" s="176"/>
      <c r="CL1097" s="176"/>
      <c r="CM1097" s="176"/>
      <c r="CN1097" s="176"/>
      <c r="CO1097" s="176"/>
      <c r="CP1097" s="176"/>
      <c r="CQ1097" s="176"/>
      <c r="CR1097" s="176"/>
      <c r="CS1097" s="176"/>
      <c r="CT1097" s="176"/>
      <c r="CU1097" s="176"/>
      <c r="CV1097" s="176"/>
      <c r="CW1097" s="176"/>
    </row>
    <row r="1098" spans="1:101" s="179" customFormat="1" ht="20.100000000000001" customHeight="1">
      <c r="A1098" s="657">
        <f t="shared" si="244"/>
        <v>1055</v>
      </c>
      <c r="B1098" s="196" t="str">
        <f t="shared" si="239"/>
        <v>Swansea Bay UHB</v>
      </c>
      <c r="C1098" s="89"/>
      <c r="D1098" s="89"/>
      <c r="E1098" s="89"/>
      <c r="F1098" s="89"/>
      <c r="G1098" s="89"/>
      <c r="H1098" s="197">
        <f t="shared" si="240"/>
        <v>0</v>
      </c>
      <c r="I1098" s="197"/>
      <c r="J1098" s="89"/>
      <c r="K1098" s="90"/>
      <c r="L1098" s="90"/>
      <c r="M1098" s="89"/>
      <c r="N1098" s="89"/>
      <c r="O1098" s="89"/>
      <c r="P1098" s="89"/>
      <c r="Q1098" s="89"/>
      <c r="R1098" s="122"/>
      <c r="S1098" s="122"/>
      <c r="T1098" s="122"/>
      <c r="U1098" s="123"/>
      <c r="V1098" s="123"/>
      <c r="W1098" s="123"/>
      <c r="X1098" s="122"/>
      <c r="Y1098" s="122"/>
      <c r="Z1098" s="122"/>
      <c r="AA1098" s="122"/>
      <c r="AB1098" s="122"/>
      <c r="AC1098" s="122"/>
      <c r="AD1098" s="197">
        <f t="shared" si="233"/>
        <v>0</v>
      </c>
      <c r="AE1098" s="196" t="str">
        <f t="shared" si="245"/>
        <v/>
      </c>
      <c r="AF1098" s="196" t="str">
        <f t="shared" si="234"/>
        <v/>
      </c>
      <c r="AG1098" s="196" t="str">
        <f t="shared" si="235"/>
        <v/>
      </c>
      <c r="AH1098" s="196" t="str">
        <f t="shared" si="236"/>
        <v/>
      </c>
      <c r="AI1098" s="196" t="str">
        <f t="shared" si="237"/>
        <v/>
      </c>
      <c r="AJ1098" s="196" t="str">
        <f t="shared" si="238"/>
        <v/>
      </c>
      <c r="AK1098" s="196" t="str">
        <f t="shared" si="241"/>
        <v/>
      </c>
      <c r="AL1098" s="196" t="str">
        <f t="shared" si="242"/>
        <v/>
      </c>
      <c r="AM1098" s="176"/>
      <c r="AN1098" s="176">
        <f t="shared" si="243"/>
        <v>0</v>
      </c>
      <c r="AO1098" s="176"/>
      <c r="AP1098" s="176"/>
      <c r="AQ1098" s="176"/>
      <c r="AR1098" s="176"/>
      <c r="AS1098" s="176"/>
      <c r="AT1098" s="176"/>
      <c r="AU1098" s="176"/>
      <c r="AV1098" s="176"/>
      <c r="AW1098" s="176"/>
      <c r="AX1098" s="176"/>
      <c r="AY1098" s="176"/>
      <c r="AZ1098" s="176"/>
      <c r="BA1098" s="176"/>
      <c r="BB1098" s="176"/>
      <c r="BC1098" s="176"/>
      <c r="BD1098" s="176"/>
      <c r="BE1098" s="176"/>
      <c r="BF1098" s="176"/>
      <c r="BG1098" s="176"/>
      <c r="BH1098" s="176"/>
      <c r="BI1098" s="176"/>
      <c r="BJ1098" s="176"/>
      <c r="BK1098" s="176"/>
      <c r="BL1098" s="176"/>
      <c r="BM1098" s="176"/>
      <c r="BN1098" s="176"/>
      <c r="BO1098" s="176"/>
      <c r="BP1098" s="176"/>
      <c r="BQ1098" s="176"/>
      <c r="BR1098" s="176"/>
      <c r="BS1098" s="176"/>
      <c r="BT1098" s="176"/>
      <c r="BU1098" s="176"/>
      <c r="BV1098" s="176"/>
      <c r="BW1098" s="176"/>
      <c r="BX1098" s="176"/>
      <c r="BY1098" s="176"/>
      <c r="BZ1098" s="176"/>
      <c r="CA1098" s="176"/>
      <c r="CB1098" s="176"/>
      <c r="CC1098" s="176"/>
      <c r="CD1098" s="176"/>
      <c r="CE1098" s="176"/>
      <c r="CF1098" s="176"/>
      <c r="CG1098" s="176"/>
      <c r="CH1098" s="176"/>
      <c r="CI1098" s="176"/>
      <c r="CJ1098" s="176"/>
      <c r="CK1098" s="176"/>
      <c r="CL1098" s="176"/>
      <c r="CM1098" s="176"/>
      <c r="CN1098" s="176"/>
      <c r="CO1098" s="176"/>
      <c r="CP1098" s="176"/>
      <c r="CQ1098" s="176"/>
      <c r="CR1098" s="176"/>
      <c r="CS1098" s="176"/>
      <c r="CT1098" s="176"/>
      <c r="CU1098" s="176"/>
      <c r="CV1098" s="176"/>
      <c r="CW1098" s="176"/>
    </row>
    <row r="1099" spans="1:101" s="179" customFormat="1" ht="20.100000000000001" customHeight="1">
      <c r="A1099" s="657">
        <f t="shared" si="244"/>
        <v>1056</v>
      </c>
      <c r="B1099" s="196" t="str">
        <f t="shared" si="239"/>
        <v>Swansea Bay UHB</v>
      </c>
      <c r="C1099" s="89"/>
      <c r="D1099" s="89"/>
      <c r="E1099" s="89"/>
      <c r="F1099" s="89"/>
      <c r="G1099" s="89"/>
      <c r="H1099" s="197">
        <f t="shared" si="240"/>
        <v>0</v>
      </c>
      <c r="I1099" s="197"/>
      <c r="J1099" s="89"/>
      <c r="K1099" s="90"/>
      <c r="L1099" s="90"/>
      <c r="M1099" s="89"/>
      <c r="N1099" s="89"/>
      <c r="O1099" s="89"/>
      <c r="P1099" s="89"/>
      <c r="Q1099" s="89"/>
      <c r="R1099" s="122"/>
      <c r="S1099" s="122"/>
      <c r="T1099" s="122"/>
      <c r="U1099" s="123"/>
      <c r="V1099" s="123"/>
      <c r="W1099" s="123"/>
      <c r="X1099" s="122"/>
      <c r="Y1099" s="122"/>
      <c r="Z1099" s="122"/>
      <c r="AA1099" s="122"/>
      <c r="AB1099" s="122"/>
      <c r="AC1099" s="122"/>
      <c r="AD1099" s="197">
        <f t="shared" si="233"/>
        <v>0</v>
      </c>
      <c r="AE1099" s="196" t="str">
        <f t="shared" si="245"/>
        <v/>
      </c>
      <c r="AF1099" s="196" t="str">
        <f t="shared" si="234"/>
        <v/>
      </c>
      <c r="AG1099" s="196" t="str">
        <f t="shared" si="235"/>
        <v/>
      </c>
      <c r="AH1099" s="196" t="str">
        <f t="shared" si="236"/>
        <v/>
      </c>
      <c r="AI1099" s="196" t="str">
        <f t="shared" si="237"/>
        <v/>
      </c>
      <c r="AJ1099" s="196" t="str">
        <f t="shared" si="238"/>
        <v/>
      </c>
      <c r="AK1099" s="196" t="str">
        <f t="shared" si="241"/>
        <v/>
      </c>
      <c r="AL1099" s="196" t="str">
        <f t="shared" si="242"/>
        <v/>
      </c>
      <c r="AM1099" s="176"/>
      <c r="AN1099" s="176">
        <f t="shared" si="243"/>
        <v>0</v>
      </c>
      <c r="AO1099" s="176"/>
      <c r="AP1099" s="176"/>
      <c r="AQ1099" s="176"/>
      <c r="AR1099" s="176"/>
      <c r="AS1099" s="176"/>
      <c r="AT1099" s="176"/>
      <c r="AU1099" s="176"/>
      <c r="AV1099" s="176"/>
      <c r="AW1099" s="176"/>
      <c r="AX1099" s="176"/>
      <c r="AY1099" s="176"/>
      <c r="AZ1099" s="176"/>
      <c r="BA1099" s="176"/>
      <c r="BB1099" s="176"/>
      <c r="BC1099" s="176"/>
      <c r="BD1099" s="176"/>
      <c r="BE1099" s="176"/>
      <c r="BF1099" s="176"/>
      <c r="BG1099" s="176"/>
      <c r="BH1099" s="176"/>
      <c r="BI1099" s="176"/>
      <c r="BJ1099" s="176"/>
      <c r="BK1099" s="176"/>
      <c r="BL1099" s="176"/>
      <c r="BM1099" s="176"/>
      <c r="BN1099" s="176"/>
      <c r="BO1099" s="176"/>
      <c r="BP1099" s="176"/>
      <c r="BQ1099" s="176"/>
      <c r="BR1099" s="176"/>
      <c r="BS1099" s="176"/>
      <c r="BT1099" s="176"/>
      <c r="BU1099" s="176"/>
      <c r="BV1099" s="176"/>
      <c r="BW1099" s="176"/>
      <c r="BX1099" s="176"/>
      <c r="BY1099" s="176"/>
      <c r="BZ1099" s="176"/>
      <c r="CA1099" s="176"/>
      <c r="CB1099" s="176"/>
      <c r="CC1099" s="176"/>
      <c r="CD1099" s="176"/>
      <c r="CE1099" s="176"/>
      <c r="CF1099" s="176"/>
      <c r="CG1099" s="176"/>
      <c r="CH1099" s="176"/>
      <c r="CI1099" s="176"/>
      <c r="CJ1099" s="176"/>
      <c r="CK1099" s="176"/>
      <c r="CL1099" s="176"/>
      <c r="CM1099" s="176"/>
      <c r="CN1099" s="176"/>
      <c r="CO1099" s="176"/>
      <c r="CP1099" s="176"/>
      <c r="CQ1099" s="176"/>
      <c r="CR1099" s="176"/>
      <c r="CS1099" s="176"/>
      <c r="CT1099" s="176"/>
      <c r="CU1099" s="176"/>
      <c r="CV1099" s="176"/>
      <c r="CW1099" s="176"/>
    </row>
    <row r="1100" spans="1:101" s="179" customFormat="1" ht="20.100000000000001" customHeight="1">
      <c r="A1100" s="657">
        <f t="shared" si="244"/>
        <v>1057</v>
      </c>
      <c r="B1100" s="196" t="str">
        <f t="shared" si="239"/>
        <v>Swansea Bay UHB</v>
      </c>
      <c r="C1100" s="89"/>
      <c r="D1100" s="89"/>
      <c r="E1100" s="89"/>
      <c r="F1100" s="89"/>
      <c r="G1100" s="89"/>
      <c r="H1100" s="197">
        <f t="shared" si="240"/>
        <v>0</v>
      </c>
      <c r="I1100" s="197"/>
      <c r="J1100" s="89"/>
      <c r="K1100" s="90"/>
      <c r="L1100" s="90"/>
      <c r="M1100" s="89"/>
      <c r="N1100" s="89"/>
      <c r="O1100" s="89"/>
      <c r="P1100" s="89"/>
      <c r="Q1100" s="89"/>
      <c r="R1100" s="122"/>
      <c r="S1100" s="122"/>
      <c r="T1100" s="122"/>
      <c r="U1100" s="123"/>
      <c r="V1100" s="123"/>
      <c r="W1100" s="123"/>
      <c r="X1100" s="122"/>
      <c r="Y1100" s="122"/>
      <c r="Z1100" s="122"/>
      <c r="AA1100" s="122"/>
      <c r="AB1100" s="122"/>
      <c r="AC1100" s="122"/>
      <c r="AD1100" s="197">
        <f t="shared" si="233"/>
        <v>0</v>
      </c>
      <c r="AE1100" s="196" t="str">
        <f t="shared" si="245"/>
        <v/>
      </c>
      <c r="AF1100" s="196" t="str">
        <f t="shared" si="234"/>
        <v/>
      </c>
      <c r="AG1100" s="196" t="str">
        <f t="shared" si="235"/>
        <v/>
      </c>
      <c r="AH1100" s="196" t="str">
        <f t="shared" si="236"/>
        <v/>
      </c>
      <c r="AI1100" s="196" t="str">
        <f t="shared" si="237"/>
        <v/>
      </c>
      <c r="AJ1100" s="196" t="str">
        <f t="shared" si="238"/>
        <v/>
      </c>
      <c r="AK1100" s="196" t="str">
        <f t="shared" si="241"/>
        <v/>
      </c>
      <c r="AL1100" s="196" t="str">
        <f t="shared" si="242"/>
        <v/>
      </c>
      <c r="AM1100" s="176"/>
      <c r="AN1100" s="176">
        <f t="shared" si="243"/>
        <v>0</v>
      </c>
      <c r="AO1100" s="176"/>
      <c r="AP1100" s="176"/>
      <c r="AQ1100" s="176"/>
      <c r="AR1100" s="176"/>
      <c r="AS1100" s="176"/>
      <c r="AT1100" s="176"/>
      <c r="AU1100" s="176"/>
      <c r="AV1100" s="176"/>
      <c r="AW1100" s="176"/>
      <c r="AX1100" s="176"/>
      <c r="AY1100" s="176"/>
      <c r="AZ1100" s="176"/>
      <c r="BA1100" s="176"/>
      <c r="BB1100" s="176"/>
      <c r="BC1100" s="176"/>
      <c r="BD1100" s="176"/>
      <c r="BE1100" s="176"/>
      <c r="BF1100" s="176"/>
      <c r="BG1100" s="176"/>
      <c r="BH1100" s="176"/>
      <c r="BI1100" s="176"/>
      <c r="BJ1100" s="176"/>
      <c r="BK1100" s="176"/>
      <c r="BL1100" s="176"/>
      <c r="BM1100" s="176"/>
      <c r="BN1100" s="176"/>
      <c r="BO1100" s="176"/>
      <c r="BP1100" s="176"/>
      <c r="BQ1100" s="176"/>
      <c r="BR1100" s="176"/>
      <c r="BS1100" s="176"/>
      <c r="BT1100" s="176"/>
      <c r="BU1100" s="176"/>
      <c r="BV1100" s="176"/>
      <c r="BW1100" s="176"/>
      <c r="BX1100" s="176"/>
      <c r="BY1100" s="176"/>
      <c r="BZ1100" s="176"/>
      <c r="CA1100" s="176"/>
      <c r="CB1100" s="176"/>
      <c r="CC1100" s="176"/>
      <c r="CD1100" s="176"/>
      <c r="CE1100" s="176"/>
      <c r="CF1100" s="176"/>
      <c r="CG1100" s="176"/>
      <c r="CH1100" s="176"/>
      <c r="CI1100" s="176"/>
      <c r="CJ1100" s="176"/>
      <c r="CK1100" s="176"/>
      <c r="CL1100" s="176"/>
      <c r="CM1100" s="176"/>
      <c r="CN1100" s="176"/>
      <c r="CO1100" s="176"/>
      <c r="CP1100" s="176"/>
      <c r="CQ1100" s="176"/>
      <c r="CR1100" s="176"/>
      <c r="CS1100" s="176"/>
      <c r="CT1100" s="176"/>
      <c r="CU1100" s="176"/>
      <c r="CV1100" s="176"/>
      <c r="CW1100" s="176"/>
    </row>
    <row r="1101" spans="1:101" s="179" customFormat="1" ht="20.100000000000001" customHeight="1">
      <c r="A1101" s="657">
        <f t="shared" si="244"/>
        <v>1058</v>
      </c>
      <c r="B1101" s="196" t="str">
        <f t="shared" si="239"/>
        <v>Swansea Bay UHB</v>
      </c>
      <c r="C1101" s="89"/>
      <c r="D1101" s="89"/>
      <c r="E1101" s="89"/>
      <c r="F1101" s="89"/>
      <c r="G1101" s="89"/>
      <c r="H1101" s="197">
        <f t="shared" si="240"/>
        <v>0</v>
      </c>
      <c r="I1101" s="197"/>
      <c r="J1101" s="89"/>
      <c r="K1101" s="90"/>
      <c r="L1101" s="90"/>
      <c r="M1101" s="89"/>
      <c r="N1101" s="89"/>
      <c r="O1101" s="89"/>
      <c r="P1101" s="89"/>
      <c r="Q1101" s="89"/>
      <c r="R1101" s="122"/>
      <c r="S1101" s="122"/>
      <c r="T1101" s="122"/>
      <c r="U1101" s="123"/>
      <c r="V1101" s="123"/>
      <c r="W1101" s="123"/>
      <c r="X1101" s="122"/>
      <c r="Y1101" s="122"/>
      <c r="Z1101" s="122"/>
      <c r="AA1101" s="122"/>
      <c r="AB1101" s="122"/>
      <c r="AC1101" s="122"/>
      <c r="AD1101" s="197">
        <f t="shared" si="233"/>
        <v>0</v>
      </c>
      <c r="AE1101" s="196" t="str">
        <f t="shared" si="245"/>
        <v/>
      </c>
      <c r="AF1101" s="196" t="str">
        <f t="shared" si="234"/>
        <v/>
      </c>
      <c r="AG1101" s="196" t="str">
        <f t="shared" si="235"/>
        <v/>
      </c>
      <c r="AH1101" s="196" t="str">
        <f t="shared" si="236"/>
        <v/>
      </c>
      <c r="AI1101" s="196" t="str">
        <f t="shared" si="237"/>
        <v/>
      </c>
      <c r="AJ1101" s="196" t="str">
        <f t="shared" si="238"/>
        <v/>
      </c>
      <c r="AK1101" s="196" t="str">
        <f t="shared" si="241"/>
        <v/>
      </c>
      <c r="AL1101" s="196" t="str">
        <f t="shared" si="242"/>
        <v/>
      </c>
      <c r="AM1101" s="176"/>
      <c r="AN1101" s="176">
        <f t="shared" si="243"/>
        <v>0</v>
      </c>
      <c r="AO1101" s="176"/>
      <c r="AP1101" s="176"/>
      <c r="AQ1101" s="176"/>
      <c r="AR1101" s="176"/>
      <c r="AS1101" s="176"/>
      <c r="AT1101" s="176"/>
      <c r="AU1101" s="176"/>
      <c r="AV1101" s="176"/>
      <c r="AW1101" s="176"/>
      <c r="AX1101" s="176"/>
      <c r="AY1101" s="176"/>
      <c r="AZ1101" s="176"/>
      <c r="BA1101" s="176"/>
      <c r="BB1101" s="176"/>
      <c r="BC1101" s="176"/>
      <c r="BD1101" s="176"/>
      <c r="BE1101" s="176"/>
      <c r="BF1101" s="176"/>
      <c r="BG1101" s="176"/>
      <c r="BH1101" s="176"/>
      <c r="BI1101" s="176"/>
      <c r="BJ1101" s="176"/>
      <c r="BK1101" s="176"/>
      <c r="BL1101" s="176"/>
      <c r="BM1101" s="176"/>
      <c r="BN1101" s="176"/>
      <c r="BO1101" s="176"/>
      <c r="BP1101" s="176"/>
      <c r="BQ1101" s="176"/>
      <c r="BR1101" s="176"/>
      <c r="BS1101" s="176"/>
      <c r="BT1101" s="176"/>
      <c r="BU1101" s="176"/>
      <c r="BV1101" s="176"/>
      <c r="BW1101" s="176"/>
      <c r="BX1101" s="176"/>
      <c r="BY1101" s="176"/>
      <c r="BZ1101" s="176"/>
      <c r="CA1101" s="176"/>
      <c r="CB1101" s="176"/>
      <c r="CC1101" s="176"/>
      <c r="CD1101" s="176"/>
      <c r="CE1101" s="176"/>
      <c r="CF1101" s="176"/>
      <c r="CG1101" s="176"/>
      <c r="CH1101" s="176"/>
      <c r="CI1101" s="176"/>
      <c r="CJ1101" s="176"/>
      <c r="CK1101" s="176"/>
      <c r="CL1101" s="176"/>
      <c r="CM1101" s="176"/>
      <c r="CN1101" s="176"/>
      <c r="CO1101" s="176"/>
      <c r="CP1101" s="176"/>
      <c r="CQ1101" s="176"/>
      <c r="CR1101" s="176"/>
      <c r="CS1101" s="176"/>
      <c r="CT1101" s="176"/>
      <c r="CU1101" s="176"/>
      <c r="CV1101" s="176"/>
      <c r="CW1101" s="176"/>
    </row>
    <row r="1102" spans="1:101" s="179" customFormat="1" ht="20.100000000000001" customHeight="1">
      <c r="A1102" s="657">
        <f t="shared" si="244"/>
        <v>1059</v>
      </c>
      <c r="B1102" s="196" t="str">
        <f t="shared" si="239"/>
        <v>Swansea Bay UHB</v>
      </c>
      <c r="C1102" s="89"/>
      <c r="D1102" s="89"/>
      <c r="E1102" s="89"/>
      <c r="F1102" s="89"/>
      <c r="G1102" s="89"/>
      <c r="H1102" s="197">
        <f t="shared" si="240"/>
        <v>0</v>
      </c>
      <c r="I1102" s="197"/>
      <c r="J1102" s="89"/>
      <c r="K1102" s="90"/>
      <c r="L1102" s="90"/>
      <c r="M1102" s="89"/>
      <c r="N1102" s="89"/>
      <c r="O1102" s="89"/>
      <c r="P1102" s="89"/>
      <c r="Q1102" s="89"/>
      <c r="R1102" s="122"/>
      <c r="S1102" s="122"/>
      <c r="T1102" s="122"/>
      <c r="U1102" s="123"/>
      <c r="V1102" s="123"/>
      <c r="W1102" s="123"/>
      <c r="X1102" s="122"/>
      <c r="Y1102" s="122"/>
      <c r="Z1102" s="122"/>
      <c r="AA1102" s="122"/>
      <c r="AB1102" s="122"/>
      <c r="AC1102" s="122"/>
      <c r="AD1102" s="197">
        <f t="shared" si="233"/>
        <v>0</v>
      </c>
      <c r="AE1102" s="196" t="str">
        <f t="shared" si="245"/>
        <v/>
      </c>
      <c r="AF1102" s="196" t="str">
        <f t="shared" si="234"/>
        <v/>
      </c>
      <c r="AG1102" s="196" t="str">
        <f t="shared" si="235"/>
        <v/>
      </c>
      <c r="AH1102" s="196" t="str">
        <f t="shared" si="236"/>
        <v/>
      </c>
      <c r="AI1102" s="196" t="str">
        <f t="shared" si="237"/>
        <v/>
      </c>
      <c r="AJ1102" s="196" t="str">
        <f t="shared" si="238"/>
        <v/>
      </c>
      <c r="AK1102" s="196" t="str">
        <f t="shared" si="241"/>
        <v/>
      </c>
      <c r="AL1102" s="196" t="str">
        <f t="shared" si="242"/>
        <v/>
      </c>
      <c r="AM1102" s="176"/>
      <c r="AN1102" s="176">
        <f t="shared" si="243"/>
        <v>0</v>
      </c>
      <c r="AO1102" s="176"/>
      <c r="AP1102" s="176"/>
      <c r="AQ1102" s="176"/>
      <c r="AR1102" s="176"/>
      <c r="AS1102" s="176"/>
      <c r="AT1102" s="176"/>
      <c r="AU1102" s="176"/>
      <c r="AV1102" s="176"/>
      <c r="AW1102" s="176"/>
      <c r="AX1102" s="176"/>
      <c r="AY1102" s="176"/>
      <c r="AZ1102" s="176"/>
      <c r="BA1102" s="176"/>
      <c r="BB1102" s="176"/>
      <c r="BC1102" s="176"/>
      <c r="BD1102" s="176"/>
      <c r="BE1102" s="176"/>
      <c r="BF1102" s="176"/>
      <c r="BG1102" s="176"/>
      <c r="BH1102" s="176"/>
      <c r="BI1102" s="176"/>
      <c r="BJ1102" s="176"/>
      <c r="BK1102" s="176"/>
      <c r="BL1102" s="176"/>
      <c r="BM1102" s="176"/>
      <c r="BN1102" s="176"/>
      <c r="BO1102" s="176"/>
      <c r="BP1102" s="176"/>
      <c r="BQ1102" s="176"/>
      <c r="BR1102" s="176"/>
      <c r="BS1102" s="176"/>
      <c r="BT1102" s="176"/>
      <c r="BU1102" s="176"/>
      <c r="BV1102" s="176"/>
      <c r="BW1102" s="176"/>
      <c r="BX1102" s="176"/>
      <c r="BY1102" s="176"/>
      <c r="BZ1102" s="176"/>
      <c r="CA1102" s="176"/>
      <c r="CB1102" s="176"/>
      <c r="CC1102" s="176"/>
      <c r="CD1102" s="176"/>
      <c r="CE1102" s="176"/>
      <c r="CF1102" s="176"/>
      <c r="CG1102" s="176"/>
      <c r="CH1102" s="176"/>
      <c r="CI1102" s="176"/>
      <c r="CJ1102" s="176"/>
      <c r="CK1102" s="176"/>
      <c r="CL1102" s="176"/>
      <c r="CM1102" s="176"/>
      <c r="CN1102" s="176"/>
      <c r="CO1102" s="176"/>
      <c r="CP1102" s="176"/>
      <c r="CQ1102" s="176"/>
      <c r="CR1102" s="176"/>
      <c r="CS1102" s="176"/>
      <c r="CT1102" s="176"/>
      <c r="CU1102" s="176"/>
      <c r="CV1102" s="176"/>
      <c r="CW1102" s="176"/>
    </row>
    <row r="1103" spans="1:101" s="179" customFormat="1" ht="20.100000000000001" customHeight="1">
      <c r="A1103" s="657">
        <f t="shared" si="244"/>
        <v>1060</v>
      </c>
      <c r="B1103" s="196" t="str">
        <f t="shared" si="239"/>
        <v>Swansea Bay UHB</v>
      </c>
      <c r="C1103" s="89"/>
      <c r="D1103" s="89"/>
      <c r="E1103" s="89"/>
      <c r="F1103" s="89"/>
      <c r="G1103" s="89"/>
      <c r="H1103" s="197">
        <f t="shared" si="240"/>
        <v>0</v>
      </c>
      <c r="I1103" s="197"/>
      <c r="J1103" s="89"/>
      <c r="K1103" s="90"/>
      <c r="L1103" s="90"/>
      <c r="M1103" s="89"/>
      <c r="N1103" s="89"/>
      <c r="O1103" s="89"/>
      <c r="P1103" s="89"/>
      <c r="Q1103" s="89"/>
      <c r="R1103" s="122"/>
      <c r="S1103" s="122"/>
      <c r="T1103" s="122"/>
      <c r="U1103" s="123"/>
      <c r="V1103" s="123"/>
      <c r="W1103" s="123"/>
      <c r="X1103" s="122"/>
      <c r="Y1103" s="122"/>
      <c r="Z1103" s="122"/>
      <c r="AA1103" s="122"/>
      <c r="AB1103" s="122"/>
      <c r="AC1103" s="122"/>
      <c r="AD1103" s="197">
        <f t="shared" si="233"/>
        <v>0</v>
      </c>
      <c r="AE1103" s="196" t="str">
        <f t="shared" si="245"/>
        <v/>
      </c>
      <c r="AF1103" s="196" t="str">
        <f t="shared" si="234"/>
        <v/>
      </c>
      <c r="AG1103" s="196" t="str">
        <f t="shared" si="235"/>
        <v/>
      </c>
      <c r="AH1103" s="196" t="str">
        <f t="shared" si="236"/>
        <v/>
      </c>
      <c r="AI1103" s="196" t="str">
        <f t="shared" si="237"/>
        <v/>
      </c>
      <c r="AJ1103" s="196" t="str">
        <f t="shared" si="238"/>
        <v/>
      </c>
      <c r="AK1103" s="196" t="str">
        <f t="shared" si="241"/>
        <v/>
      </c>
      <c r="AL1103" s="196" t="str">
        <f t="shared" si="242"/>
        <v/>
      </c>
      <c r="AM1103" s="176"/>
      <c r="AN1103" s="176">
        <f t="shared" si="243"/>
        <v>0</v>
      </c>
      <c r="AO1103" s="176"/>
      <c r="AP1103" s="176"/>
      <c r="AQ1103" s="176"/>
      <c r="AR1103" s="176"/>
      <c r="AS1103" s="176"/>
      <c r="AT1103" s="176"/>
      <c r="AU1103" s="176"/>
      <c r="AV1103" s="176"/>
      <c r="AW1103" s="176"/>
      <c r="AX1103" s="176"/>
      <c r="AY1103" s="176"/>
      <c r="AZ1103" s="176"/>
      <c r="BA1103" s="176"/>
      <c r="BB1103" s="176"/>
      <c r="BC1103" s="176"/>
      <c r="BD1103" s="176"/>
      <c r="BE1103" s="176"/>
      <c r="BF1103" s="176"/>
      <c r="BG1103" s="176"/>
      <c r="BH1103" s="176"/>
      <c r="BI1103" s="176"/>
      <c r="BJ1103" s="176"/>
      <c r="BK1103" s="176"/>
      <c r="BL1103" s="176"/>
      <c r="BM1103" s="176"/>
      <c r="BN1103" s="176"/>
      <c r="BO1103" s="176"/>
      <c r="BP1103" s="176"/>
      <c r="BQ1103" s="176"/>
      <c r="BR1103" s="176"/>
      <c r="BS1103" s="176"/>
      <c r="BT1103" s="176"/>
      <c r="BU1103" s="176"/>
      <c r="BV1103" s="176"/>
      <c r="BW1103" s="176"/>
      <c r="BX1103" s="176"/>
      <c r="BY1103" s="176"/>
      <c r="BZ1103" s="176"/>
      <c r="CA1103" s="176"/>
      <c r="CB1103" s="176"/>
      <c r="CC1103" s="176"/>
      <c r="CD1103" s="176"/>
      <c r="CE1103" s="176"/>
      <c r="CF1103" s="176"/>
      <c r="CG1103" s="176"/>
      <c r="CH1103" s="176"/>
      <c r="CI1103" s="176"/>
      <c r="CJ1103" s="176"/>
      <c r="CK1103" s="176"/>
      <c r="CL1103" s="176"/>
      <c r="CM1103" s="176"/>
      <c r="CN1103" s="176"/>
      <c r="CO1103" s="176"/>
      <c r="CP1103" s="176"/>
      <c r="CQ1103" s="176"/>
      <c r="CR1103" s="176"/>
      <c r="CS1103" s="176"/>
      <c r="CT1103" s="176"/>
      <c r="CU1103" s="176"/>
      <c r="CV1103" s="176"/>
      <c r="CW1103" s="176"/>
    </row>
    <row r="1104" spans="1:101" s="179" customFormat="1" ht="20.100000000000001" customHeight="1">
      <c r="A1104" s="657">
        <f t="shared" si="244"/>
        <v>1061</v>
      </c>
      <c r="B1104" s="196" t="str">
        <f t="shared" si="239"/>
        <v>Swansea Bay UHB</v>
      </c>
      <c r="C1104" s="89"/>
      <c r="D1104" s="89"/>
      <c r="E1104" s="89"/>
      <c r="F1104" s="89"/>
      <c r="G1104" s="89"/>
      <c r="H1104" s="197">
        <f t="shared" si="240"/>
        <v>0</v>
      </c>
      <c r="I1104" s="197"/>
      <c r="J1104" s="89"/>
      <c r="K1104" s="90"/>
      <c r="L1104" s="90"/>
      <c r="M1104" s="89"/>
      <c r="N1104" s="89"/>
      <c r="O1104" s="89"/>
      <c r="P1104" s="89"/>
      <c r="Q1104" s="89"/>
      <c r="R1104" s="122"/>
      <c r="S1104" s="122"/>
      <c r="T1104" s="122"/>
      <c r="U1104" s="123"/>
      <c r="V1104" s="123"/>
      <c r="W1104" s="123"/>
      <c r="X1104" s="122"/>
      <c r="Y1104" s="122"/>
      <c r="Z1104" s="122"/>
      <c r="AA1104" s="122"/>
      <c r="AB1104" s="122"/>
      <c r="AC1104" s="122"/>
      <c r="AD1104" s="197">
        <f t="shared" si="233"/>
        <v>0</v>
      </c>
      <c r="AE1104" s="196" t="str">
        <f t="shared" si="245"/>
        <v/>
      </c>
      <c r="AF1104" s="196" t="str">
        <f t="shared" si="234"/>
        <v/>
      </c>
      <c r="AG1104" s="196" t="str">
        <f t="shared" si="235"/>
        <v/>
      </c>
      <c r="AH1104" s="196" t="str">
        <f t="shared" si="236"/>
        <v/>
      </c>
      <c r="AI1104" s="196" t="str">
        <f t="shared" si="237"/>
        <v/>
      </c>
      <c r="AJ1104" s="196" t="str">
        <f t="shared" si="238"/>
        <v/>
      </c>
      <c r="AK1104" s="196" t="str">
        <f t="shared" si="241"/>
        <v/>
      </c>
      <c r="AL1104" s="196" t="str">
        <f t="shared" si="242"/>
        <v/>
      </c>
      <c r="AM1104" s="176"/>
      <c r="AN1104" s="176">
        <f t="shared" si="243"/>
        <v>0</v>
      </c>
      <c r="AO1104" s="176"/>
      <c r="AP1104" s="176"/>
      <c r="AQ1104" s="176"/>
      <c r="AR1104" s="176"/>
      <c r="AS1104" s="176"/>
      <c r="AT1104" s="176"/>
      <c r="AU1104" s="176"/>
      <c r="AV1104" s="176"/>
      <c r="AW1104" s="176"/>
      <c r="AX1104" s="176"/>
      <c r="AY1104" s="176"/>
      <c r="AZ1104" s="176"/>
      <c r="BA1104" s="176"/>
      <c r="BB1104" s="176"/>
      <c r="BC1104" s="176"/>
      <c r="BD1104" s="176"/>
      <c r="BE1104" s="176"/>
      <c r="BF1104" s="176"/>
      <c r="BG1104" s="176"/>
      <c r="BH1104" s="176"/>
      <c r="BI1104" s="176"/>
      <c r="BJ1104" s="176"/>
      <c r="BK1104" s="176"/>
      <c r="BL1104" s="176"/>
      <c r="BM1104" s="176"/>
      <c r="BN1104" s="176"/>
      <c r="BO1104" s="176"/>
      <c r="BP1104" s="176"/>
      <c r="BQ1104" s="176"/>
      <c r="BR1104" s="176"/>
      <c r="BS1104" s="176"/>
      <c r="BT1104" s="176"/>
      <c r="BU1104" s="176"/>
      <c r="BV1104" s="176"/>
      <c r="BW1104" s="176"/>
      <c r="BX1104" s="176"/>
      <c r="BY1104" s="176"/>
      <c r="BZ1104" s="176"/>
      <c r="CA1104" s="176"/>
      <c r="CB1104" s="176"/>
      <c r="CC1104" s="176"/>
      <c r="CD1104" s="176"/>
      <c r="CE1104" s="176"/>
      <c r="CF1104" s="176"/>
      <c r="CG1104" s="176"/>
      <c r="CH1104" s="176"/>
      <c r="CI1104" s="176"/>
      <c r="CJ1104" s="176"/>
      <c r="CK1104" s="176"/>
      <c r="CL1104" s="176"/>
      <c r="CM1104" s="176"/>
      <c r="CN1104" s="176"/>
      <c r="CO1104" s="176"/>
      <c r="CP1104" s="176"/>
      <c r="CQ1104" s="176"/>
      <c r="CR1104" s="176"/>
      <c r="CS1104" s="176"/>
      <c r="CT1104" s="176"/>
      <c r="CU1104" s="176"/>
      <c r="CV1104" s="176"/>
      <c r="CW1104" s="176"/>
    </row>
    <row r="1105" spans="1:101" s="179" customFormat="1" ht="20.100000000000001" customHeight="1">
      <c r="A1105" s="657">
        <f t="shared" si="244"/>
        <v>1062</v>
      </c>
      <c r="B1105" s="196" t="str">
        <f t="shared" si="239"/>
        <v>Swansea Bay UHB</v>
      </c>
      <c r="C1105" s="89"/>
      <c r="D1105" s="89"/>
      <c r="E1105" s="89"/>
      <c r="F1105" s="89"/>
      <c r="G1105" s="89"/>
      <c r="H1105" s="197">
        <f t="shared" si="240"/>
        <v>0</v>
      </c>
      <c r="I1105" s="197"/>
      <c r="J1105" s="89"/>
      <c r="K1105" s="90"/>
      <c r="L1105" s="90"/>
      <c r="M1105" s="89"/>
      <c r="N1105" s="89"/>
      <c r="O1105" s="89"/>
      <c r="P1105" s="89"/>
      <c r="Q1105" s="89"/>
      <c r="R1105" s="122"/>
      <c r="S1105" s="122"/>
      <c r="T1105" s="122"/>
      <c r="U1105" s="123"/>
      <c r="V1105" s="123"/>
      <c r="W1105" s="123"/>
      <c r="X1105" s="122"/>
      <c r="Y1105" s="122"/>
      <c r="Z1105" s="122"/>
      <c r="AA1105" s="122"/>
      <c r="AB1105" s="122"/>
      <c r="AC1105" s="122"/>
      <c r="AD1105" s="197">
        <f t="shared" si="233"/>
        <v>0</v>
      </c>
      <c r="AE1105" s="196" t="str">
        <f t="shared" si="245"/>
        <v/>
      </c>
      <c r="AF1105" s="196" t="str">
        <f t="shared" si="234"/>
        <v/>
      </c>
      <c r="AG1105" s="196" t="str">
        <f t="shared" si="235"/>
        <v/>
      </c>
      <c r="AH1105" s="196" t="str">
        <f t="shared" si="236"/>
        <v/>
      </c>
      <c r="AI1105" s="196" t="str">
        <f t="shared" si="237"/>
        <v/>
      </c>
      <c r="AJ1105" s="196" t="str">
        <f t="shared" si="238"/>
        <v/>
      </c>
      <c r="AK1105" s="196" t="str">
        <f t="shared" si="241"/>
        <v/>
      </c>
      <c r="AL1105" s="196" t="str">
        <f t="shared" si="242"/>
        <v/>
      </c>
      <c r="AM1105" s="176"/>
      <c r="AN1105" s="176">
        <f t="shared" si="243"/>
        <v>0</v>
      </c>
      <c r="AO1105" s="176"/>
      <c r="AP1105" s="176"/>
      <c r="AQ1105" s="176"/>
      <c r="AR1105" s="176"/>
      <c r="AS1105" s="176"/>
      <c r="AT1105" s="176"/>
      <c r="AU1105" s="176"/>
      <c r="AV1105" s="176"/>
      <c r="AW1105" s="176"/>
      <c r="AX1105" s="176"/>
      <c r="AY1105" s="176"/>
      <c r="AZ1105" s="176"/>
      <c r="BA1105" s="176"/>
      <c r="BB1105" s="176"/>
      <c r="BC1105" s="176"/>
      <c r="BD1105" s="176"/>
      <c r="BE1105" s="176"/>
      <c r="BF1105" s="176"/>
      <c r="BG1105" s="176"/>
      <c r="BH1105" s="176"/>
      <c r="BI1105" s="176"/>
      <c r="BJ1105" s="176"/>
      <c r="BK1105" s="176"/>
      <c r="BL1105" s="176"/>
      <c r="BM1105" s="176"/>
      <c r="BN1105" s="176"/>
      <c r="BO1105" s="176"/>
      <c r="BP1105" s="176"/>
      <c r="BQ1105" s="176"/>
      <c r="BR1105" s="176"/>
      <c r="BS1105" s="176"/>
      <c r="BT1105" s="176"/>
      <c r="BU1105" s="176"/>
      <c r="BV1105" s="176"/>
      <c r="BW1105" s="176"/>
      <c r="BX1105" s="176"/>
      <c r="BY1105" s="176"/>
      <c r="BZ1105" s="176"/>
      <c r="CA1105" s="176"/>
      <c r="CB1105" s="176"/>
      <c r="CC1105" s="176"/>
      <c r="CD1105" s="176"/>
      <c r="CE1105" s="176"/>
      <c r="CF1105" s="176"/>
      <c r="CG1105" s="176"/>
      <c r="CH1105" s="176"/>
      <c r="CI1105" s="176"/>
      <c r="CJ1105" s="176"/>
      <c r="CK1105" s="176"/>
      <c r="CL1105" s="176"/>
      <c r="CM1105" s="176"/>
      <c r="CN1105" s="176"/>
      <c r="CO1105" s="176"/>
      <c r="CP1105" s="176"/>
      <c r="CQ1105" s="176"/>
      <c r="CR1105" s="176"/>
      <c r="CS1105" s="176"/>
      <c r="CT1105" s="176"/>
      <c r="CU1105" s="176"/>
      <c r="CV1105" s="176"/>
      <c r="CW1105" s="176"/>
    </row>
    <row r="1106" spans="1:101" s="179" customFormat="1" ht="20.100000000000001" customHeight="1">
      <c r="A1106" s="657">
        <f t="shared" si="244"/>
        <v>1063</v>
      </c>
      <c r="B1106" s="196" t="str">
        <f t="shared" si="239"/>
        <v>Swansea Bay UHB</v>
      </c>
      <c r="C1106" s="89"/>
      <c r="D1106" s="89"/>
      <c r="E1106" s="89"/>
      <c r="F1106" s="89"/>
      <c r="G1106" s="89"/>
      <c r="H1106" s="197">
        <f t="shared" si="240"/>
        <v>0</v>
      </c>
      <c r="I1106" s="197"/>
      <c r="J1106" s="89"/>
      <c r="K1106" s="90"/>
      <c r="L1106" s="90"/>
      <c r="M1106" s="89"/>
      <c r="N1106" s="89"/>
      <c r="O1106" s="89"/>
      <c r="P1106" s="89"/>
      <c r="Q1106" s="89"/>
      <c r="R1106" s="122"/>
      <c r="S1106" s="122"/>
      <c r="T1106" s="122"/>
      <c r="U1106" s="123"/>
      <c r="V1106" s="123"/>
      <c r="W1106" s="123"/>
      <c r="X1106" s="122"/>
      <c r="Y1106" s="122"/>
      <c r="Z1106" s="122"/>
      <c r="AA1106" s="122"/>
      <c r="AB1106" s="122"/>
      <c r="AC1106" s="122"/>
      <c r="AD1106" s="197">
        <f t="shared" si="233"/>
        <v>0</v>
      </c>
      <c r="AE1106" s="196" t="str">
        <f t="shared" si="245"/>
        <v/>
      </c>
      <c r="AF1106" s="196" t="str">
        <f t="shared" si="234"/>
        <v/>
      </c>
      <c r="AG1106" s="196" t="str">
        <f t="shared" si="235"/>
        <v/>
      </c>
      <c r="AH1106" s="196" t="str">
        <f t="shared" si="236"/>
        <v/>
      </c>
      <c r="AI1106" s="196" t="str">
        <f t="shared" si="237"/>
        <v/>
      </c>
      <c r="AJ1106" s="196" t="str">
        <f t="shared" si="238"/>
        <v/>
      </c>
      <c r="AK1106" s="196" t="str">
        <f t="shared" si="241"/>
        <v/>
      </c>
      <c r="AL1106" s="196" t="str">
        <f t="shared" si="242"/>
        <v/>
      </c>
      <c r="AM1106" s="176"/>
      <c r="AN1106" s="176">
        <f t="shared" si="243"/>
        <v>0</v>
      </c>
      <c r="AO1106" s="176"/>
      <c r="AP1106" s="176"/>
      <c r="AQ1106" s="176"/>
      <c r="AR1106" s="176"/>
      <c r="AS1106" s="176"/>
      <c r="AT1106" s="176"/>
      <c r="AU1106" s="176"/>
      <c r="AV1106" s="176"/>
      <c r="AW1106" s="176"/>
      <c r="AX1106" s="176"/>
      <c r="AY1106" s="176"/>
      <c r="AZ1106" s="176"/>
      <c r="BA1106" s="176"/>
      <c r="BB1106" s="176"/>
      <c r="BC1106" s="176"/>
      <c r="BD1106" s="176"/>
      <c r="BE1106" s="176"/>
      <c r="BF1106" s="176"/>
      <c r="BG1106" s="176"/>
      <c r="BH1106" s="176"/>
      <c r="BI1106" s="176"/>
      <c r="BJ1106" s="176"/>
      <c r="BK1106" s="176"/>
      <c r="BL1106" s="176"/>
      <c r="BM1106" s="176"/>
      <c r="BN1106" s="176"/>
      <c r="BO1106" s="176"/>
      <c r="BP1106" s="176"/>
      <c r="BQ1106" s="176"/>
      <c r="BR1106" s="176"/>
      <c r="BS1106" s="176"/>
      <c r="BT1106" s="176"/>
      <c r="BU1106" s="176"/>
      <c r="BV1106" s="176"/>
      <c r="BW1106" s="176"/>
      <c r="BX1106" s="176"/>
      <c r="BY1106" s="176"/>
      <c r="BZ1106" s="176"/>
      <c r="CA1106" s="176"/>
      <c r="CB1106" s="176"/>
      <c r="CC1106" s="176"/>
      <c r="CD1106" s="176"/>
      <c r="CE1106" s="176"/>
      <c r="CF1106" s="176"/>
      <c r="CG1106" s="176"/>
      <c r="CH1106" s="176"/>
      <c r="CI1106" s="176"/>
      <c r="CJ1106" s="176"/>
      <c r="CK1106" s="176"/>
      <c r="CL1106" s="176"/>
      <c r="CM1106" s="176"/>
      <c r="CN1106" s="176"/>
      <c r="CO1106" s="176"/>
      <c r="CP1106" s="176"/>
      <c r="CQ1106" s="176"/>
      <c r="CR1106" s="176"/>
      <c r="CS1106" s="176"/>
      <c r="CT1106" s="176"/>
      <c r="CU1106" s="176"/>
      <c r="CV1106" s="176"/>
      <c r="CW1106" s="176"/>
    </row>
    <row r="1107" spans="1:101" s="179" customFormat="1" ht="20.100000000000001" customHeight="1">
      <c r="A1107" s="657">
        <f t="shared" si="244"/>
        <v>1064</v>
      </c>
      <c r="B1107" s="196" t="str">
        <f t="shared" si="239"/>
        <v>Swansea Bay UHB</v>
      </c>
      <c r="C1107" s="89"/>
      <c r="D1107" s="89"/>
      <c r="E1107" s="89"/>
      <c r="F1107" s="89"/>
      <c r="G1107" s="89"/>
      <c r="H1107" s="197">
        <f t="shared" si="240"/>
        <v>0</v>
      </c>
      <c r="I1107" s="197"/>
      <c r="J1107" s="89"/>
      <c r="K1107" s="90"/>
      <c r="L1107" s="90"/>
      <c r="M1107" s="89"/>
      <c r="N1107" s="89"/>
      <c r="O1107" s="89"/>
      <c r="P1107" s="89"/>
      <c r="Q1107" s="89"/>
      <c r="R1107" s="122"/>
      <c r="S1107" s="122"/>
      <c r="T1107" s="122"/>
      <c r="U1107" s="123"/>
      <c r="V1107" s="123"/>
      <c r="W1107" s="123"/>
      <c r="X1107" s="122"/>
      <c r="Y1107" s="122"/>
      <c r="Z1107" s="122"/>
      <c r="AA1107" s="122"/>
      <c r="AB1107" s="122"/>
      <c r="AC1107" s="122"/>
      <c r="AD1107" s="197">
        <f t="shared" si="233"/>
        <v>0</v>
      </c>
      <c r="AE1107" s="196" t="str">
        <f t="shared" si="245"/>
        <v/>
      </c>
      <c r="AF1107" s="196" t="str">
        <f t="shared" si="234"/>
        <v/>
      </c>
      <c r="AG1107" s="196" t="str">
        <f t="shared" si="235"/>
        <v/>
      </c>
      <c r="AH1107" s="196" t="str">
        <f t="shared" si="236"/>
        <v/>
      </c>
      <c r="AI1107" s="196" t="str">
        <f t="shared" si="237"/>
        <v/>
      </c>
      <c r="AJ1107" s="196" t="str">
        <f t="shared" si="238"/>
        <v/>
      </c>
      <c r="AK1107" s="196" t="str">
        <f t="shared" si="241"/>
        <v/>
      </c>
      <c r="AL1107" s="196" t="str">
        <f t="shared" si="242"/>
        <v/>
      </c>
      <c r="AM1107" s="176"/>
      <c r="AN1107" s="176">
        <f t="shared" si="243"/>
        <v>0</v>
      </c>
      <c r="AO1107" s="176"/>
      <c r="AP1107" s="176"/>
      <c r="AQ1107" s="176"/>
      <c r="AR1107" s="176"/>
      <c r="AS1107" s="176"/>
      <c r="AT1107" s="176"/>
      <c r="AU1107" s="176"/>
      <c r="AV1107" s="176"/>
      <c r="AW1107" s="176"/>
      <c r="AX1107" s="176"/>
      <c r="AY1107" s="176"/>
      <c r="AZ1107" s="176"/>
      <c r="BA1107" s="176"/>
      <c r="BB1107" s="176"/>
      <c r="BC1107" s="176"/>
      <c r="BD1107" s="176"/>
      <c r="BE1107" s="176"/>
      <c r="BF1107" s="176"/>
      <c r="BG1107" s="176"/>
      <c r="BH1107" s="176"/>
      <c r="BI1107" s="176"/>
      <c r="BJ1107" s="176"/>
      <c r="BK1107" s="176"/>
      <c r="BL1107" s="176"/>
      <c r="BM1107" s="176"/>
      <c r="BN1107" s="176"/>
      <c r="BO1107" s="176"/>
      <c r="BP1107" s="176"/>
      <c r="BQ1107" s="176"/>
      <c r="BR1107" s="176"/>
      <c r="BS1107" s="176"/>
      <c r="BT1107" s="176"/>
      <c r="BU1107" s="176"/>
      <c r="BV1107" s="176"/>
      <c r="BW1107" s="176"/>
      <c r="BX1107" s="176"/>
      <c r="BY1107" s="176"/>
      <c r="BZ1107" s="176"/>
      <c r="CA1107" s="176"/>
      <c r="CB1107" s="176"/>
      <c r="CC1107" s="176"/>
      <c r="CD1107" s="176"/>
      <c r="CE1107" s="176"/>
      <c r="CF1107" s="176"/>
      <c r="CG1107" s="176"/>
      <c r="CH1107" s="176"/>
      <c r="CI1107" s="176"/>
      <c r="CJ1107" s="176"/>
      <c r="CK1107" s="176"/>
      <c r="CL1107" s="176"/>
      <c r="CM1107" s="176"/>
      <c r="CN1107" s="176"/>
      <c r="CO1107" s="176"/>
      <c r="CP1107" s="176"/>
      <c r="CQ1107" s="176"/>
      <c r="CR1107" s="176"/>
      <c r="CS1107" s="176"/>
      <c r="CT1107" s="176"/>
      <c r="CU1107" s="176"/>
      <c r="CV1107" s="176"/>
      <c r="CW1107" s="176"/>
    </row>
    <row r="1108" spans="1:101" s="179" customFormat="1" ht="20.100000000000001" customHeight="1">
      <c r="A1108" s="657">
        <f t="shared" si="244"/>
        <v>1065</v>
      </c>
      <c r="B1108" s="196" t="str">
        <f t="shared" si="239"/>
        <v>Swansea Bay UHB</v>
      </c>
      <c r="C1108" s="89"/>
      <c r="D1108" s="89"/>
      <c r="E1108" s="89"/>
      <c r="F1108" s="89"/>
      <c r="G1108" s="89"/>
      <c r="H1108" s="197">
        <f t="shared" si="240"/>
        <v>0</v>
      </c>
      <c r="I1108" s="197"/>
      <c r="J1108" s="89"/>
      <c r="K1108" s="90"/>
      <c r="L1108" s="90"/>
      <c r="M1108" s="89"/>
      <c r="N1108" s="89"/>
      <c r="O1108" s="89"/>
      <c r="P1108" s="89"/>
      <c r="Q1108" s="89"/>
      <c r="R1108" s="122"/>
      <c r="S1108" s="122"/>
      <c r="T1108" s="122"/>
      <c r="U1108" s="123"/>
      <c r="V1108" s="123"/>
      <c r="W1108" s="123"/>
      <c r="X1108" s="122"/>
      <c r="Y1108" s="122"/>
      <c r="Z1108" s="122"/>
      <c r="AA1108" s="122"/>
      <c r="AB1108" s="122"/>
      <c r="AC1108" s="122"/>
      <c r="AD1108" s="197">
        <f t="shared" si="233"/>
        <v>0</v>
      </c>
      <c r="AE1108" s="196" t="str">
        <f t="shared" si="245"/>
        <v/>
      </c>
      <c r="AF1108" s="196" t="str">
        <f t="shared" si="234"/>
        <v/>
      </c>
      <c r="AG1108" s="196" t="str">
        <f t="shared" si="235"/>
        <v/>
      </c>
      <c r="AH1108" s="196" t="str">
        <f t="shared" si="236"/>
        <v/>
      </c>
      <c r="AI1108" s="196" t="str">
        <f t="shared" si="237"/>
        <v/>
      </c>
      <c r="AJ1108" s="196" t="str">
        <f t="shared" si="238"/>
        <v/>
      </c>
      <c r="AK1108" s="196" t="str">
        <f t="shared" si="241"/>
        <v/>
      </c>
      <c r="AL1108" s="196" t="str">
        <f t="shared" si="242"/>
        <v/>
      </c>
      <c r="AM1108" s="176"/>
      <c r="AN1108" s="176">
        <f t="shared" si="243"/>
        <v>0</v>
      </c>
      <c r="AO1108" s="176"/>
      <c r="AP1108" s="176"/>
      <c r="AQ1108" s="176"/>
      <c r="AR1108" s="176"/>
      <c r="AS1108" s="176"/>
      <c r="AT1108" s="176"/>
      <c r="AU1108" s="176"/>
      <c r="AV1108" s="176"/>
      <c r="AW1108" s="176"/>
      <c r="AX1108" s="176"/>
      <c r="AY1108" s="176"/>
      <c r="AZ1108" s="176"/>
      <c r="BA1108" s="176"/>
      <c r="BB1108" s="176"/>
      <c r="BC1108" s="176"/>
      <c r="BD1108" s="176"/>
      <c r="BE1108" s="176"/>
      <c r="BF1108" s="176"/>
      <c r="BG1108" s="176"/>
      <c r="BH1108" s="176"/>
      <c r="BI1108" s="176"/>
      <c r="BJ1108" s="176"/>
      <c r="BK1108" s="176"/>
      <c r="BL1108" s="176"/>
      <c r="BM1108" s="176"/>
      <c r="BN1108" s="176"/>
      <c r="BO1108" s="176"/>
      <c r="BP1108" s="176"/>
      <c r="BQ1108" s="176"/>
      <c r="BR1108" s="176"/>
      <c r="BS1108" s="176"/>
      <c r="BT1108" s="176"/>
      <c r="BU1108" s="176"/>
      <c r="BV1108" s="176"/>
      <c r="BW1108" s="176"/>
      <c r="BX1108" s="176"/>
      <c r="BY1108" s="176"/>
      <c r="BZ1108" s="176"/>
      <c r="CA1108" s="176"/>
      <c r="CB1108" s="176"/>
      <c r="CC1108" s="176"/>
      <c r="CD1108" s="176"/>
      <c r="CE1108" s="176"/>
      <c r="CF1108" s="176"/>
      <c r="CG1108" s="176"/>
      <c r="CH1108" s="176"/>
      <c r="CI1108" s="176"/>
      <c r="CJ1108" s="176"/>
      <c r="CK1108" s="176"/>
      <c r="CL1108" s="176"/>
      <c r="CM1108" s="176"/>
      <c r="CN1108" s="176"/>
      <c r="CO1108" s="176"/>
      <c r="CP1108" s="176"/>
      <c r="CQ1108" s="176"/>
      <c r="CR1108" s="176"/>
      <c r="CS1108" s="176"/>
      <c r="CT1108" s="176"/>
      <c r="CU1108" s="176"/>
      <c r="CV1108" s="176"/>
      <c r="CW1108" s="176"/>
    </row>
    <row r="1109" spans="1:101" s="179" customFormat="1" ht="20.100000000000001" customHeight="1">
      <c r="A1109" s="657">
        <f t="shared" si="244"/>
        <v>1066</v>
      </c>
      <c r="B1109" s="196" t="str">
        <f t="shared" si="239"/>
        <v>Swansea Bay UHB</v>
      </c>
      <c r="C1109" s="89"/>
      <c r="D1109" s="89"/>
      <c r="E1109" s="89"/>
      <c r="F1109" s="89"/>
      <c r="G1109" s="89"/>
      <c r="H1109" s="197">
        <f t="shared" si="240"/>
        <v>0</v>
      </c>
      <c r="I1109" s="197"/>
      <c r="J1109" s="89"/>
      <c r="K1109" s="90"/>
      <c r="L1109" s="90"/>
      <c r="M1109" s="89"/>
      <c r="N1109" s="89"/>
      <c r="O1109" s="89"/>
      <c r="P1109" s="89"/>
      <c r="Q1109" s="89"/>
      <c r="R1109" s="122"/>
      <c r="S1109" s="122"/>
      <c r="T1109" s="122"/>
      <c r="U1109" s="123"/>
      <c r="V1109" s="123"/>
      <c r="W1109" s="123"/>
      <c r="X1109" s="122"/>
      <c r="Y1109" s="122"/>
      <c r="Z1109" s="122"/>
      <c r="AA1109" s="122"/>
      <c r="AB1109" s="122"/>
      <c r="AC1109" s="122"/>
      <c r="AD1109" s="197">
        <f t="shared" si="233"/>
        <v>0</v>
      </c>
      <c r="AE1109" s="196" t="str">
        <f t="shared" si="245"/>
        <v/>
      </c>
      <c r="AF1109" s="196" t="str">
        <f t="shared" si="234"/>
        <v/>
      </c>
      <c r="AG1109" s="196" t="str">
        <f t="shared" si="235"/>
        <v/>
      </c>
      <c r="AH1109" s="196" t="str">
        <f t="shared" si="236"/>
        <v/>
      </c>
      <c r="AI1109" s="196" t="str">
        <f t="shared" si="237"/>
        <v/>
      </c>
      <c r="AJ1109" s="196" t="str">
        <f t="shared" si="238"/>
        <v/>
      </c>
      <c r="AK1109" s="196" t="str">
        <f t="shared" si="241"/>
        <v/>
      </c>
      <c r="AL1109" s="196" t="str">
        <f t="shared" si="242"/>
        <v/>
      </c>
      <c r="AM1109" s="176"/>
      <c r="AN1109" s="176">
        <f t="shared" si="243"/>
        <v>0</v>
      </c>
      <c r="AO1109" s="176"/>
      <c r="AP1109" s="176"/>
      <c r="AQ1109" s="176"/>
      <c r="AR1109" s="176"/>
      <c r="AS1109" s="176"/>
      <c r="AT1109" s="176"/>
      <c r="AU1109" s="176"/>
      <c r="AV1109" s="176"/>
      <c r="AW1109" s="176"/>
      <c r="AX1109" s="176"/>
      <c r="AY1109" s="176"/>
      <c r="AZ1109" s="176"/>
      <c r="BA1109" s="176"/>
      <c r="BB1109" s="176"/>
      <c r="BC1109" s="176"/>
      <c r="BD1109" s="176"/>
      <c r="BE1109" s="176"/>
      <c r="BF1109" s="176"/>
      <c r="BG1109" s="176"/>
      <c r="BH1109" s="176"/>
      <c r="BI1109" s="176"/>
      <c r="BJ1109" s="176"/>
      <c r="BK1109" s="176"/>
      <c r="BL1109" s="176"/>
      <c r="BM1109" s="176"/>
      <c r="BN1109" s="176"/>
      <c r="BO1109" s="176"/>
      <c r="BP1109" s="176"/>
      <c r="BQ1109" s="176"/>
      <c r="BR1109" s="176"/>
      <c r="BS1109" s="176"/>
      <c r="BT1109" s="176"/>
      <c r="BU1109" s="176"/>
      <c r="BV1109" s="176"/>
      <c r="BW1109" s="176"/>
      <c r="BX1109" s="176"/>
      <c r="BY1109" s="176"/>
      <c r="BZ1109" s="176"/>
      <c r="CA1109" s="176"/>
      <c r="CB1109" s="176"/>
      <c r="CC1109" s="176"/>
      <c r="CD1109" s="176"/>
      <c r="CE1109" s="176"/>
      <c r="CF1109" s="176"/>
      <c r="CG1109" s="176"/>
      <c r="CH1109" s="176"/>
      <c r="CI1109" s="176"/>
      <c r="CJ1109" s="176"/>
      <c r="CK1109" s="176"/>
      <c r="CL1109" s="176"/>
      <c r="CM1109" s="176"/>
      <c r="CN1109" s="176"/>
      <c r="CO1109" s="176"/>
      <c r="CP1109" s="176"/>
      <c r="CQ1109" s="176"/>
      <c r="CR1109" s="176"/>
      <c r="CS1109" s="176"/>
      <c r="CT1109" s="176"/>
      <c r="CU1109" s="176"/>
      <c r="CV1109" s="176"/>
      <c r="CW1109" s="176"/>
    </row>
    <row r="1110" spans="1:101" s="179" customFormat="1" ht="20.100000000000001" customHeight="1">
      <c r="A1110" s="657">
        <f t="shared" si="244"/>
        <v>1067</v>
      </c>
      <c r="B1110" s="196" t="str">
        <f t="shared" si="239"/>
        <v>Swansea Bay UHB</v>
      </c>
      <c r="C1110" s="89"/>
      <c r="D1110" s="89"/>
      <c r="E1110" s="89"/>
      <c r="F1110" s="89"/>
      <c r="G1110" s="89"/>
      <c r="H1110" s="197">
        <f t="shared" si="240"/>
        <v>0</v>
      </c>
      <c r="I1110" s="197"/>
      <c r="J1110" s="89"/>
      <c r="K1110" s="90"/>
      <c r="L1110" s="90"/>
      <c r="M1110" s="89"/>
      <c r="N1110" s="89"/>
      <c r="O1110" s="89"/>
      <c r="P1110" s="89"/>
      <c r="Q1110" s="89"/>
      <c r="R1110" s="122"/>
      <c r="S1110" s="122"/>
      <c r="T1110" s="122"/>
      <c r="U1110" s="123"/>
      <c r="V1110" s="123"/>
      <c r="W1110" s="123"/>
      <c r="X1110" s="122"/>
      <c r="Y1110" s="122"/>
      <c r="Z1110" s="122"/>
      <c r="AA1110" s="122"/>
      <c r="AB1110" s="122"/>
      <c r="AC1110" s="122"/>
      <c r="AD1110" s="197">
        <f t="shared" si="233"/>
        <v>0</v>
      </c>
      <c r="AE1110" s="196" t="str">
        <f t="shared" si="245"/>
        <v/>
      </c>
      <c r="AF1110" s="196" t="str">
        <f t="shared" si="234"/>
        <v/>
      </c>
      <c r="AG1110" s="196" t="str">
        <f t="shared" si="235"/>
        <v/>
      </c>
      <c r="AH1110" s="196" t="str">
        <f t="shared" si="236"/>
        <v/>
      </c>
      <c r="AI1110" s="196" t="str">
        <f t="shared" si="237"/>
        <v/>
      </c>
      <c r="AJ1110" s="196" t="str">
        <f t="shared" si="238"/>
        <v/>
      </c>
      <c r="AK1110" s="196" t="str">
        <f t="shared" si="241"/>
        <v/>
      </c>
      <c r="AL1110" s="196" t="str">
        <f t="shared" si="242"/>
        <v/>
      </c>
      <c r="AM1110" s="176"/>
      <c r="AN1110" s="176">
        <f t="shared" si="243"/>
        <v>0</v>
      </c>
      <c r="AO1110" s="176"/>
      <c r="AP1110" s="176"/>
      <c r="AQ1110" s="176"/>
      <c r="AR1110" s="176"/>
      <c r="AS1110" s="176"/>
      <c r="AT1110" s="176"/>
      <c r="AU1110" s="176"/>
      <c r="AV1110" s="176"/>
      <c r="AW1110" s="176"/>
      <c r="AX1110" s="176"/>
      <c r="AY1110" s="176"/>
      <c r="AZ1110" s="176"/>
      <c r="BA1110" s="176"/>
      <c r="BB1110" s="176"/>
      <c r="BC1110" s="176"/>
      <c r="BD1110" s="176"/>
      <c r="BE1110" s="176"/>
      <c r="BF1110" s="176"/>
      <c r="BG1110" s="176"/>
      <c r="BH1110" s="176"/>
      <c r="BI1110" s="176"/>
      <c r="BJ1110" s="176"/>
      <c r="BK1110" s="176"/>
      <c r="BL1110" s="176"/>
      <c r="BM1110" s="176"/>
      <c r="BN1110" s="176"/>
      <c r="BO1110" s="176"/>
      <c r="BP1110" s="176"/>
      <c r="BQ1110" s="176"/>
      <c r="BR1110" s="176"/>
      <c r="BS1110" s="176"/>
      <c r="BT1110" s="176"/>
      <c r="BU1110" s="176"/>
      <c r="BV1110" s="176"/>
      <c r="BW1110" s="176"/>
      <c r="BX1110" s="176"/>
      <c r="BY1110" s="176"/>
      <c r="BZ1110" s="176"/>
      <c r="CA1110" s="176"/>
      <c r="CB1110" s="176"/>
      <c r="CC1110" s="176"/>
      <c r="CD1110" s="176"/>
      <c r="CE1110" s="176"/>
      <c r="CF1110" s="176"/>
      <c r="CG1110" s="176"/>
      <c r="CH1110" s="176"/>
      <c r="CI1110" s="176"/>
      <c r="CJ1110" s="176"/>
      <c r="CK1110" s="176"/>
      <c r="CL1110" s="176"/>
      <c r="CM1110" s="176"/>
      <c r="CN1110" s="176"/>
      <c r="CO1110" s="176"/>
      <c r="CP1110" s="176"/>
      <c r="CQ1110" s="176"/>
      <c r="CR1110" s="176"/>
      <c r="CS1110" s="176"/>
      <c r="CT1110" s="176"/>
      <c r="CU1110" s="176"/>
      <c r="CV1110" s="176"/>
      <c r="CW1110" s="176"/>
    </row>
    <row r="1111" spans="1:101" s="179" customFormat="1" ht="20.100000000000001" customHeight="1">
      <c r="A1111" s="657">
        <f t="shared" si="244"/>
        <v>1068</v>
      </c>
      <c r="B1111" s="196" t="str">
        <f t="shared" si="239"/>
        <v>Swansea Bay UHB</v>
      </c>
      <c r="C1111" s="89"/>
      <c r="D1111" s="89"/>
      <c r="E1111" s="89"/>
      <c r="F1111" s="89"/>
      <c r="G1111" s="89"/>
      <c r="H1111" s="197">
        <f t="shared" si="240"/>
        <v>0</v>
      </c>
      <c r="I1111" s="197"/>
      <c r="J1111" s="89"/>
      <c r="K1111" s="90"/>
      <c r="L1111" s="90"/>
      <c r="M1111" s="89"/>
      <c r="N1111" s="89"/>
      <c r="O1111" s="89"/>
      <c r="P1111" s="89"/>
      <c r="Q1111" s="89"/>
      <c r="R1111" s="122"/>
      <c r="S1111" s="122"/>
      <c r="T1111" s="122"/>
      <c r="U1111" s="123"/>
      <c r="V1111" s="123"/>
      <c r="W1111" s="123"/>
      <c r="X1111" s="122"/>
      <c r="Y1111" s="122"/>
      <c r="Z1111" s="122"/>
      <c r="AA1111" s="122"/>
      <c r="AB1111" s="122"/>
      <c r="AC1111" s="122"/>
      <c r="AD1111" s="197">
        <f t="shared" si="233"/>
        <v>0</v>
      </c>
      <c r="AE1111" s="196" t="str">
        <f t="shared" si="245"/>
        <v/>
      </c>
      <c r="AF1111" s="196" t="str">
        <f t="shared" si="234"/>
        <v/>
      </c>
      <c r="AG1111" s="196" t="str">
        <f t="shared" si="235"/>
        <v/>
      </c>
      <c r="AH1111" s="196" t="str">
        <f t="shared" si="236"/>
        <v/>
      </c>
      <c r="AI1111" s="196" t="str">
        <f t="shared" si="237"/>
        <v/>
      </c>
      <c r="AJ1111" s="196" t="str">
        <f t="shared" si="238"/>
        <v/>
      </c>
      <c r="AK1111" s="196" t="str">
        <f t="shared" si="241"/>
        <v/>
      </c>
      <c r="AL1111" s="196" t="str">
        <f t="shared" si="242"/>
        <v/>
      </c>
      <c r="AM1111" s="176"/>
      <c r="AN1111" s="176">
        <f t="shared" si="243"/>
        <v>0</v>
      </c>
      <c r="AO1111" s="176"/>
      <c r="AP1111" s="176"/>
      <c r="AQ1111" s="176"/>
      <c r="AR1111" s="176"/>
      <c r="AS1111" s="176"/>
      <c r="AT1111" s="176"/>
      <c r="AU1111" s="176"/>
      <c r="AV1111" s="176"/>
      <c r="AW1111" s="176"/>
      <c r="AX1111" s="176"/>
      <c r="AY1111" s="176"/>
      <c r="AZ1111" s="176"/>
      <c r="BA1111" s="176"/>
      <c r="BB1111" s="176"/>
      <c r="BC1111" s="176"/>
      <c r="BD1111" s="176"/>
      <c r="BE1111" s="176"/>
      <c r="BF1111" s="176"/>
      <c r="BG1111" s="176"/>
      <c r="BH1111" s="176"/>
      <c r="BI1111" s="176"/>
      <c r="BJ1111" s="176"/>
      <c r="BK1111" s="176"/>
      <c r="BL1111" s="176"/>
      <c r="BM1111" s="176"/>
      <c r="BN1111" s="176"/>
      <c r="BO1111" s="176"/>
      <c r="BP1111" s="176"/>
      <c r="BQ1111" s="176"/>
      <c r="BR1111" s="176"/>
      <c r="BS1111" s="176"/>
      <c r="BT1111" s="176"/>
      <c r="BU1111" s="176"/>
      <c r="BV1111" s="176"/>
      <c r="BW1111" s="176"/>
      <c r="BX1111" s="176"/>
      <c r="BY1111" s="176"/>
      <c r="BZ1111" s="176"/>
      <c r="CA1111" s="176"/>
      <c r="CB1111" s="176"/>
      <c r="CC1111" s="176"/>
      <c r="CD1111" s="176"/>
      <c r="CE1111" s="176"/>
      <c r="CF1111" s="176"/>
      <c r="CG1111" s="176"/>
      <c r="CH1111" s="176"/>
      <c r="CI1111" s="176"/>
      <c r="CJ1111" s="176"/>
      <c r="CK1111" s="176"/>
      <c r="CL1111" s="176"/>
      <c r="CM1111" s="176"/>
      <c r="CN1111" s="176"/>
      <c r="CO1111" s="176"/>
      <c r="CP1111" s="176"/>
      <c r="CQ1111" s="176"/>
      <c r="CR1111" s="176"/>
      <c r="CS1111" s="176"/>
      <c r="CT1111" s="176"/>
      <c r="CU1111" s="176"/>
      <c r="CV1111" s="176"/>
      <c r="CW1111" s="176"/>
    </row>
    <row r="1112" spans="1:101" s="179" customFormat="1" ht="20.100000000000001" customHeight="1">
      <c r="A1112" s="657">
        <f t="shared" si="244"/>
        <v>1069</v>
      </c>
      <c r="B1112" s="196" t="str">
        <f t="shared" si="239"/>
        <v>Swansea Bay UHB</v>
      </c>
      <c r="C1112" s="89"/>
      <c r="D1112" s="89"/>
      <c r="E1112" s="89"/>
      <c r="F1112" s="89"/>
      <c r="G1112" s="89"/>
      <c r="H1112" s="197">
        <f t="shared" si="240"/>
        <v>0</v>
      </c>
      <c r="I1112" s="197"/>
      <c r="J1112" s="89"/>
      <c r="K1112" s="90"/>
      <c r="L1112" s="90"/>
      <c r="M1112" s="89"/>
      <c r="N1112" s="89"/>
      <c r="O1112" s="89"/>
      <c r="P1112" s="89"/>
      <c r="Q1112" s="89"/>
      <c r="R1112" s="122"/>
      <c r="S1112" s="122"/>
      <c r="T1112" s="122"/>
      <c r="U1112" s="123"/>
      <c r="V1112" s="123"/>
      <c r="W1112" s="123"/>
      <c r="X1112" s="122"/>
      <c r="Y1112" s="122"/>
      <c r="Z1112" s="122"/>
      <c r="AA1112" s="122"/>
      <c r="AB1112" s="122"/>
      <c r="AC1112" s="122"/>
      <c r="AD1112" s="197">
        <f t="shared" si="233"/>
        <v>0</v>
      </c>
      <c r="AE1112" s="196" t="str">
        <f t="shared" si="245"/>
        <v/>
      </c>
      <c r="AF1112" s="196" t="str">
        <f t="shared" si="234"/>
        <v/>
      </c>
      <c r="AG1112" s="196" t="str">
        <f t="shared" si="235"/>
        <v/>
      </c>
      <c r="AH1112" s="196" t="str">
        <f t="shared" si="236"/>
        <v/>
      </c>
      <c r="AI1112" s="196" t="str">
        <f t="shared" si="237"/>
        <v/>
      </c>
      <c r="AJ1112" s="196" t="str">
        <f t="shared" si="238"/>
        <v/>
      </c>
      <c r="AK1112" s="196" t="str">
        <f t="shared" si="241"/>
        <v/>
      </c>
      <c r="AL1112" s="196" t="str">
        <f t="shared" si="242"/>
        <v/>
      </c>
      <c r="AM1112" s="176"/>
      <c r="AN1112" s="176">
        <f t="shared" si="243"/>
        <v>0</v>
      </c>
      <c r="AO1112" s="176"/>
      <c r="AP1112" s="176"/>
      <c r="AQ1112" s="176"/>
      <c r="AR1112" s="176"/>
      <c r="AS1112" s="176"/>
      <c r="AT1112" s="176"/>
      <c r="AU1112" s="176"/>
      <c r="AV1112" s="176"/>
      <c r="AW1112" s="176"/>
      <c r="AX1112" s="176"/>
      <c r="AY1112" s="176"/>
      <c r="AZ1112" s="176"/>
      <c r="BA1112" s="176"/>
      <c r="BB1112" s="176"/>
      <c r="BC1112" s="176"/>
      <c r="BD1112" s="176"/>
      <c r="BE1112" s="176"/>
      <c r="BF1112" s="176"/>
      <c r="BG1112" s="176"/>
      <c r="BH1112" s="176"/>
      <c r="BI1112" s="176"/>
      <c r="BJ1112" s="176"/>
      <c r="BK1112" s="176"/>
      <c r="BL1112" s="176"/>
      <c r="BM1112" s="176"/>
      <c r="BN1112" s="176"/>
      <c r="BO1112" s="176"/>
      <c r="BP1112" s="176"/>
      <c r="BQ1112" s="176"/>
      <c r="BR1112" s="176"/>
      <c r="BS1112" s="176"/>
      <c r="BT1112" s="176"/>
      <c r="BU1112" s="176"/>
      <c r="BV1112" s="176"/>
      <c r="BW1112" s="176"/>
      <c r="BX1112" s="176"/>
      <c r="BY1112" s="176"/>
      <c r="BZ1112" s="176"/>
      <c r="CA1112" s="176"/>
      <c r="CB1112" s="176"/>
      <c r="CC1112" s="176"/>
      <c r="CD1112" s="176"/>
      <c r="CE1112" s="176"/>
      <c r="CF1112" s="176"/>
      <c r="CG1112" s="176"/>
      <c r="CH1112" s="176"/>
      <c r="CI1112" s="176"/>
      <c r="CJ1112" s="176"/>
      <c r="CK1112" s="176"/>
      <c r="CL1112" s="176"/>
      <c r="CM1112" s="176"/>
      <c r="CN1112" s="176"/>
      <c r="CO1112" s="176"/>
      <c r="CP1112" s="176"/>
      <c r="CQ1112" s="176"/>
      <c r="CR1112" s="176"/>
      <c r="CS1112" s="176"/>
      <c r="CT1112" s="176"/>
      <c r="CU1112" s="176"/>
      <c r="CV1112" s="176"/>
      <c r="CW1112" s="176"/>
    </row>
    <row r="1113" spans="1:101" s="179" customFormat="1" ht="20.100000000000001" customHeight="1">
      <c r="A1113" s="657">
        <f t="shared" si="244"/>
        <v>1070</v>
      </c>
      <c r="B1113" s="196" t="str">
        <f t="shared" si="239"/>
        <v>Swansea Bay UHB</v>
      </c>
      <c r="C1113" s="89"/>
      <c r="D1113" s="89"/>
      <c r="E1113" s="89"/>
      <c r="F1113" s="89"/>
      <c r="G1113" s="89"/>
      <c r="H1113" s="197">
        <f t="shared" si="240"/>
        <v>0</v>
      </c>
      <c r="I1113" s="197"/>
      <c r="J1113" s="89"/>
      <c r="K1113" s="90"/>
      <c r="L1113" s="90"/>
      <c r="M1113" s="89"/>
      <c r="N1113" s="89"/>
      <c r="O1113" s="89"/>
      <c r="P1113" s="89"/>
      <c r="Q1113" s="89"/>
      <c r="R1113" s="122"/>
      <c r="S1113" s="122"/>
      <c r="T1113" s="122"/>
      <c r="U1113" s="123"/>
      <c r="V1113" s="123"/>
      <c r="W1113" s="123"/>
      <c r="X1113" s="122"/>
      <c r="Y1113" s="122"/>
      <c r="Z1113" s="122"/>
      <c r="AA1113" s="122"/>
      <c r="AB1113" s="122"/>
      <c r="AC1113" s="122"/>
      <c r="AD1113" s="197">
        <f t="shared" si="233"/>
        <v>0</v>
      </c>
      <c r="AE1113" s="196" t="str">
        <f t="shared" si="245"/>
        <v/>
      </c>
      <c r="AF1113" s="196" t="str">
        <f t="shared" si="234"/>
        <v/>
      </c>
      <c r="AG1113" s="196" t="str">
        <f t="shared" si="235"/>
        <v/>
      </c>
      <c r="AH1113" s="196" t="str">
        <f t="shared" si="236"/>
        <v/>
      </c>
      <c r="AI1113" s="196" t="str">
        <f t="shared" si="237"/>
        <v/>
      </c>
      <c r="AJ1113" s="196" t="str">
        <f t="shared" si="238"/>
        <v/>
      </c>
      <c r="AK1113" s="196" t="str">
        <f t="shared" si="241"/>
        <v/>
      </c>
      <c r="AL1113" s="196" t="str">
        <f t="shared" si="242"/>
        <v/>
      </c>
      <c r="AM1113" s="176"/>
      <c r="AN1113" s="176">
        <f t="shared" si="243"/>
        <v>0</v>
      </c>
      <c r="AO1113" s="176"/>
      <c r="AP1113" s="176"/>
      <c r="AQ1113" s="176"/>
      <c r="AR1113" s="176"/>
      <c r="AS1113" s="176"/>
      <c r="AT1113" s="176"/>
      <c r="AU1113" s="176"/>
      <c r="AV1113" s="176"/>
      <c r="AW1113" s="176"/>
      <c r="AX1113" s="176"/>
      <c r="AY1113" s="176"/>
      <c r="AZ1113" s="176"/>
      <c r="BA1113" s="176"/>
      <c r="BB1113" s="176"/>
      <c r="BC1113" s="176"/>
      <c r="BD1113" s="176"/>
      <c r="BE1113" s="176"/>
      <c r="BF1113" s="176"/>
      <c r="BG1113" s="176"/>
      <c r="BH1113" s="176"/>
      <c r="BI1113" s="176"/>
      <c r="BJ1113" s="176"/>
      <c r="BK1113" s="176"/>
      <c r="BL1113" s="176"/>
      <c r="BM1113" s="176"/>
      <c r="BN1113" s="176"/>
      <c r="BO1113" s="176"/>
      <c r="BP1113" s="176"/>
      <c r="BQ1113" s="176"/>
      <c r="BR1113" s="176"/>
      <c r="BS1113" s="176"/>
      <c r="BT1113" s="176"/>
      <c r="BU1113" s="176"/>
      <c r="BV1113" s="176"/>
      <c r="BW1113" s="176"/>
      <c r="BX1113" s="176"/>
      <c r="BY1113" s="176"/>
      <c r="BZ1113" s="176"/>
      <c r="CA1113" s="176"/>
      <c r="CB1113" s="176"/>
      <c r="CC1113" s="176"/>
      <c r="CD1113" s="176"/>
      <c r="CE1113" s="176"/>
      <c r="CF1113" s="176"/>
      <c r="CG1113" s="176"/>
      <c r="CH1113" s="176"/>
      <c r="CI1113" s="176"/>
      <c r="CJ1113" s="176"/>
      <c r="CK1113" s="176"/>
      <c r="CL1113" s="176"/>
      <c r="CM1113" s="176"/>
      <c r="CN1113" s="176"/>
      <c r="CO1113" s="176"/>
      <c r="CP1113" s="176"/>
      <c r="CQ1113" s="176"/>
      <c r="CR1113" s="176"/>
      <c r="CS1113" s="176"/>
      <c r="CT1113" s="176"/>
      <c r="CU1113" s="176"/>
      <c r="CV1113" s="176"/>
      <c r="CW1113" s="176"/>
    </row>
    <row r="1114" spans="1:101" s="179" customFormat="1" ht="20.100000000000001" customHeight="1">
      <c r="A1114" s="657">
        <f t="shared" si="244"/>
        <v>1071</v>
      </c>
      <c r="B1114" s="196" t="str">
        <f t="shared" si="239"/>
        <v>Swansea Bay UHB</v>
      </c>
      <c r="C1114" s="89"/>
      <c r="D1114" s="89"/>
      <c r="E1114" s="89"/>
      <c r="F1114" s="89"/>
      <c r="G1114" s="89"/>
      <c r="H1114" s="197">
        <f t="shared" si="240"/>
        <v>0</v>
      </c>
      <c r="I1114" s="197"/>
      <c r="J1114" s="89"/>
      <c r="K1114" s="90"/>
      <c r="L1114" s="90"/>
      <c r="M1114" s="89"/>
      <c r="N1114" s="89"/>
      <c r="O1114" s="89"/>
      <c r="P1114" s="89"/>
      <c r="Q1114" s="89"/>
      <c r="R1114" s="122"/>
      <c r="S1114" s="122"/>
      <c r="T1114" s="122"/>
      <c r="U1114" s="123"/>
      <c r="V1114" s="123"/>
      <c r="W1114" s="123"/>
      <c r="X1114" s="122"/>
      <c r="Y1114" s="122"/>
      <c r="Z1114" s="122"/>
      <c r="AA1114" s="122"/>
      <c r="AB1114" s="122"/>
      <c r="AC1114" s="122"/>
      <c r="AD1114" s="197">
        <f t="shared" si="233"/>
        <v>0</v>
      </c>
      <c r="AE1114" s="196" t="str">
        <f t="shared" si="245"/>
        <v/>
      </c>
      <c r="AF1114" s="196" t="str">
        <f t="shared" si="234"/>
        <v/>
      </c>
      <c r="AG1114" s="196" t="str">
        <f t="shared" si="235"/>
        <v/>
      </c>
      <c r="AH1114" s="196" t="str">
        <f t="shared" si="236"/>
        <v/>
      </c>
      <c r="AI1114" s="196" t="str">
        <f t="shared" si="237"/>
        <v/>
      </c>
      <c r="AJ1114" s="196" t="str">
        <f t="shared" si="238"/>
        <v/>
      </c>
      <c r="AK1114" s="196" t="str">
        <f t="shared" si="241"/>
        <v/>
      </c>
      <c r="AL1114" s="196" t="str">
        <f t="shared" si="242"/>
        <v/>
      </c>
      <c r="AM1114" s="176"/>
      <c r="AN1114" s="176">
        <f t="shared" si="243"/>
        <v>0</v>
      </c>
      <c r="AO1114" s="176"/>
      <c r="AP1114" s="176"/>
      <c r="AQ1114" s="176"/>
      <c r="AR1114" s="176"/>
      <c r="AS1114" s="176"/>
      <c r="AT1114" s="176"/>
      <c r="AU1114" s="176"/>
      <c r="AV1114" s="176"/>
      <c r="AW1114" s="176"/>
      <c r="AX1114" s="176"/>
      <c r="AY1114" s="176"/>
      <c r="AZ1114" s="176"/>
      <c r="BA1114" s="176"/>
      <c r="BB1114" s="176"/>
      <c r="BC1114" s="176"/>
      <c r="BD1114" s="176"/>
      <c r="BE1114" s="176"/>
      <c r="BF1114" s="176"/>
      <c r="BG1114" s="176"/>
      <c r="BH1114" s="176"/>
      <c r="BI1114" s="176"/>
      <c r="BJ1114" s="176"/>
      <c r="BK1114" s="176"/>
      <c r="BL1114" s="176"/>
      <c r="BM1114" s="176"/>
      <c r="BN1114" s="176"/>
      <c r="BO1114" s="176"/>
      <c r="BP1114" s="176"/>
      <c r="BQ1114" s="176"/>
      <c r="BR1114" s="176"/>
      <c r="BS1114" s="176"/>
      <c r="BT1114" s="176"/>
      <c r="BU1114" s="176"/>
      <c r="BV1114" s="176"/>
      <c r="BW1114" s="176"/>
      <c r="BX1114" s="176"/>
      <c r="BY1114" s="176"/>
      <c r="BZ1114" s="176"/>
      <c r="CA1114" s="176"/>
      <c r="CB1114" s="176"/>
      <c r="CC1114" s="176"/>
      <c r="CD1114" s="176"/>
      <c r="CE1114" s="176"/>
      <c r="CF1114" s="176"/>
      <c r="CG1114" s="176"/>
      <c r="CH1114" s="176"/>
      <c r="CI1114" s="176"/>
      <c r="CJ1114" s="176"/>
      <c r="CK1114" s="176"/>
      <c r="CL1114" s="176"/>
      <c r="CM1114" s="176"/>
      <c r="CN1114" s="176"/>
      <c r="CO1114" s="176"/>
      <c r="CP1114" s="176"/>
      <c r="CQ1114" s="176"/>
      <c r="CR1114" s="176"/>
      <c r="CS1114" s="176"/>
      <c r="CT1114" s="176"/>
      <c r="CU1114" s="176"/>
      <c r="CV1114" s="176"/>
      <c r="CW1114" s="176"/>
    </row>
    <row r="1115" spans="1:101" s="179" customFormat="1" ht="20.100000000000001" customHeight="1">
      <c r="A1115" s="657">
        <f t="shared" si="244"/>
        <v>1072</v>
      </c>
      <c r="B1115" s="196" t="str">
        <f t="shared" si="239"/>
        <v>Swansea Bay UHB</v>
      </c>
      <c r="C1115" s="89"/>
      <c r="D1115" s="89"/>
      <c r="E1115" s="89"/>
      <c r="F1115" s="89"/>
      <c r="G1115" s="89"/>
      <c r="H1115" s="197">
        <f t="shared" si="240"/>
        <v>0</v>
      </c>
      <c r="I1115" s="197"/>
      <c r="J1115" s="89"/>
      <c r="K1115" s="90"/>
      <c r="L1115" s="90"/>
      <c r="M1115" s="89"/>
      <c r="N1115" s="89"/>
      <c r="O1115" s="89"/>
      <c r="P1115" s="89"/>
      <c r="Q1115" s="89"/>
      <c r="R1115" s="122"/>
      <c r="S1115" s="122"/>
      <c r="T1115" s="122"/>
      <c r="U1115" s="123"/>
      <c r="V1115" s="123"/>
      <c r="W1115" s="123"/>
      <c r="X1115" s="122"/>
      <c r="Y1115" s="122"/>
      <c r="Z1115" s="122"/>
      <c r="AA1115" s="122"/>
      <c r="AB1115" s="122"/>
      <c r="AC1115" s="122"/>
      <c r="AD1115" s="197">
        <f t="shared" si="233"/>
        <v>0</v>
      </c>
      <c r="AE1115" s="196" t="str">
        <f t="shared" si="245"/>
        <v/>
      </c>
      <c r="AF1115" s="196" t="str">
        <f t="shared" si="234"/>
        <v/>
      </c>
      <c r="AG1115" s="196" t="str">
        <f t="shared" si="235"/>
        <v/>
      </c>
      <c r="AH1115" s="196" t="str">
        <f t="shared" si="236"/>
        <v/>
      </c>
      <c r="AI1115" s="196" t="str">
        <f t="shared" si="237"/>
        <v/>
      </c>
      <c r="AJ1115" s="196" t="str">
        <f t="shared" si="238"/>
        <v/>
      </c>
      <c r="AK1115" s="196" t="str">
        <f t="shared" si="241"/>
        <v/>
      </c>
      <c r="AL1115" s="196" t="str">
        <f t="shared" si="242"/>
        <v/>
      </c>
      <c r="AM1115" s="176"/>
      <c r="AN1115" s="176">
        <f t="shared" si="243"/>
        <v>0</v>
      </c>
      <c r="AO1115" s="176"/>
      <c r="AP1115" s="176"/>
      <c r="AQ1115" s="176"/>
      <c r="AR1115" s="176"/>
      <c r="AS1115" s="176"/>
      <c r="AT1115" s="176"/>
      <c r="AU1115" s="176"/>
      <c r="AV1115" s="176"/>
      <c r="AW1115" s="176"/>
      <c r="AX1115" s="176"/>
      <c r="AY1115" s="176"/>
      <c r="AZ1115" s="176"/>
      <c r="BA1115" s="176"/>
      <c r="BB1115" s="176"/>
      <c r="BC1115" s="176"/>
      <c r="BD1115" s="176"/>
      <c r="BE1115" s="176"/>
      <c r="BF1115" s="176"/>
      <c r="BG1115" s="176"/>
      <c r="BH1115" s="176"/>
      <c r="BI1115" s="176"/>
      <c r="BJ1115" s="176"/>
      <c r="BK1115" s="176"/>
      <c r="BL1115" s="176"/>
      <c r="BM1115" s="176"/>
      <c r="BN1115" s="176"/>
      <c r="BO1115" s="176"/>
      <c r="BP1115" s="176"/>
      <c r="BQ1115" s="176"/>
      <c r="BR1115" s="176"/>
      <c r="BS1115" s="176"/>
      <c r="BT1115" s="176"/>
      <c r="BU1115" s="176"/>
      <c r="BV1115" s="176"/>
      <c r="BW1115" s="176"/>
      <c r="BX1115" s="176"/>
      <c r="BY1115" s="176"/>
      <c r="BZ1115" s="176"/>
      <c r="CA1115" s="176"/>
      <c r="CB1115" s="176"/>
      <c r="CC1115" s="176"/>
      <c r="CD1115" s="176"/>
      <c r="CE1115" s="176"/>
      <c r="CF1115" s="176"/>
      <c r="CG1115" s="176"/>
      <c r="CH1115" s="176"/>
      <c r="CI1115" s="176"/>
      <c r="CJ1115" s="176"/>
      <c r="CK1115" s="176"/>
      <c r="CL1115" s="176"/>
      <c r="CM1115" s="176"/>
      <c r="CN1115" s="176"/>
      <c r="CO1115" s="176"/>
      <c r="CP1115" s="176"/>
      <c r="CQ1115" s="176"/>
      <c r="CR1115" s="176"/>
      <c r="CS1115" s="176"/>
      <c r="CT1115" s="176"/>
      <c r="CU1115" s="176"/>
      <c r="CV1115" s="176"/>
      <c r="CW1115" s="176"/>
    </row>
    <row r="1116" spans="1:101" s="179" customFormat="1" ht="20.100000000000001" customHeight="1">
      <c r="A1116" s="657">
        <f t="shared" si="244"/>
        <v>1073</v>
      </c>
      <c r="B1116" s="196" t="str">
        <f t="shared" si="239"/>
        <v>Swansea Bay UHB</v>
      </c>
      <c r="C1116" s="89"/>
      <c r="D1116" s="89"/>
      <c r="E1116" s="89"/>
      <c r="F1116" s="89"/>
      <c r="G1116" s="89"/>
      <c r="H1116" s="197">
        <f t="shared" si="240"/>
        <v>0</v>
      </c>
      <c r="I1116" s="197"/>
      <c r="J1116" s="89"/>
      <c r="K1116" s="90"/>
      <c r="L1116" s="90"/>
      <c r="M1116" s="89"/>
      <c r="N1116" s="89"/>
      <c r="O1116" s="89"/>
      <c r="P1116" s="89"/>
      <c r="Q1116" s="89"/>
      <c r="R1116" s="122"/>
      <c r="S1116" s="122"/>
      <c r="T1116" s="122"/>
      <c r="U1116" s="123"/>
      <c r="V1116" s="123"/>
      <c r="W1116" s="123"/>
      <c r="X1116" s="122"/>
      <c r="Y1116" s="122"/>
      <c r="Z1116" s="122"/>
      <c r="AA1116" s="122"/>
      <c r="AB1116" s="122"/>
      <c r="AC1116" s="122"/>
      <c r="AD1116" s="197">
        <f t="shared" si="233"/>
        <v>0</v>
      </c>
      <c r="AE1116" s="196" t="str">
        <f t="shared" si="245"/>
        <v/>
      </c>
      <c r="AF1116" s="196" t="str">
        <f t="shared" si="234"/>
        <v/>
      </c>
      <c r="AG1116" s="196" t="str">
        <f t="shared" si="235"/>
        <v/>
      </c>
      <c r="AH1116" s="196" t="str">
        <f t="shared" si="236"/>
        <v/>
      </c>
      <c r="AI1116" s="196" t="str">
        <f t="shared" si="237"/>
        <v/>
      </c>
      <c r="AJ1116" s="196" t="str">
        <f t="shared" si="238"/>
        <v/>
      </c>
      <c r="AK1116" s="196" t="str">
        <f t="shared" si="241"/>
        <v/>
      </c>
      <c r="AL1116" s="196" t="str">
        <f t="shared" si="242"/>
        <v/>
      </c>
      <c r="AM1116" s="176"/>
      <c r="AN1116" s="176">
        <f t="shared" si="243"/>
        <v>0</v>
      </c>
      <c r="AO1116" s="176"/>
      <c r="AP1116" s="176"/>
      <c r="AQ1116" s="176"/>
      <c r="AR1116" s="176"/>
      <c r="AS1116" s="176"/>
      <c r="AT1116" s="176"/>
      <c r="AU1116" s="176"/>
      <c r="AV1116" s="176"/>
      <c r="AW1116" s="176"/>
      <c r="AX1116" s="176"/>
      <c r="AY1116" s="176"/>
      <c r="AZ1116" s="176"/>
      <c r="BA1116" s="176"/>
      <c r="BB1116" s="176"/>
      <c r="BC1116" s="176"/>
      <c r="BD1116" s="176"/>
      <c r="BE1116" s="176"/>
      <c r="BF1116" s="176"/>
      <c r="BG1116" s="176"/>
      <c r="BH1116" s="176"/>
      <c r="BI1116" s="176"/>
      <c r="BJ1116" s="176"/>
      <c r="BK1116" s="176"/>
      <c r="BL1116" s="176"/>
      <c r="BM1116" s="176"/>
      <c r="BN1116" s="176"/>
      <c r="BO1116" s="176"/>
      <c r="BP1116" s="176"/>
      <c r="BQ1116" s="176"/>
      <c r="BR1116" s="176"/>
      <c r="BS1116" s="176"/>
      <c r="BT1116" s="176"/>
      <c r="BU1116" s="176"/>
      <c r="BV1116" s="176"/>
      <c r="BW1116" s="176"/>
      <c r="BX1116" s="176"/>
      <c r="BY1116" s="176"/>
      <c r="BZ1116" s="176"/>
      <c r="CA1116" s="176"/>
      <c r="CB1116" s="176"/>
      <c r="CC1116" s="176"/>
      <c r="CD1116" s="176"/>
      <c r="CE1116" s="176"/>
      <c r="CF1116" s="176"/>
      <c r="CG1116" s="176"/>
      <c r="CH1116" s="176"/>
      <c r="CI1116" s="176"/>
      <c r="CJ1116" s="176"/>
      <c r="CK1116" s="176"/>
      <c r="CL1116" s="176"/>
      <c r="CM1116" s="176"/>
      <c r="CN1116" s="176"/>
      <c r="CO1116" s="176"/>
      <c r="CP1116" s="176"/>
      <c r="CQ1116" s="176"/>
      <c r="CR1116" s="176"/>
      <c r="CS1116" s="176"/>
      <c r="CT1116" s="176"/>
      <c r="CU1116" s="176"/>
      <c r="CV1116" s="176"/>
      <c r="CW1116" s="176"/>
    </row>
    <row r="1117" spans="1:101" s="179" customFormat="1" ht="20.100000000000001" customHeight="1">
      <c r="A1117" s="657">
        <f t="shared" si="244"/>
        <v>1074</v>
      </c>
      <c r="B1117" s="196" t="str">
        <f t="shared" si="239"/>
        <v>Swansea Bay UHB</v>
      </c>
      <c r="C1117" s="89"/>
      <c r="D1117" s="89"/>
      <c r="E1117" s="89"/>
      <c r="F1117" s="89"/>
      <c r="G1117" s="89"/>
      <c r="H1117" s="197">
        <f t="shared" si="240"/>
        <v>0</v>
      </c>
      <c r="I1117" s="197"/>
      <c r="J1117" s="89"/>
      <c r="K1117" s="90"/>
      <c r="L1117" s="90"/>
      <c r="M1117" s="89"/>
      <c r="N1117" s="89"/>
      <c r="O1117" s="89"/>
      <c r="P1117" s="89"/>
      <c r="Q1117" s="89"/>
      <c r="R1117" s="122"/>
      <c r="S1117" s="122"/>
      <c r="T1117" s="122"/>
      <c r="U1117" s="123"/>
      <c r="V1117" s="123"/>
      <c r="W1117" s="123"/>
      <c r="X1117" s="122"/>
      <c r="Y1117" s="122"/>
      <c r="Z1117" s="122"/>
      <c r="AA1117" s="122"/>
      <c r="AB1117" s="122"/>
      <c r="AC1117" s="122"/>
      <c r="AD1117" s="197">
        <f t="shared" si="233"/>
        <v>0</v>
      </c>
      <c r="AE1117" s="196" t="str">
        <f t="shared" si="245"/>
        <v/>
      </c>
      <c r="AF1117" s="196" t="str">
        <f t="shared" si="234"/>
        <v/>
      </c>
      <c r="AG1117" s="196" t="str">
        <f t="shared" si="235"/>
        <v/>
      </c>
      <c r="AH1117" s="196" t="str">
        <f t="shared" si="236"/>
        <v/>
      </c>
      <c r="AI1117" s="196" t="str">
        <f t="shared" si="237"/>
        <v/>
      </c>
      <c r="AJ1117" s="196" t="str">
        <f t="shared" si="238"/>
        <v/>
      </c>
      <c r="AK1117" s="196" t="str">
        <f t="shared" si="241"/>
        <v/>
      </c>
      <c r="AL1117" s="196" t="str">
        <f t="shared" si="242"/>
        <v/>
      </c>
      <c r="AM1117" s="176"/>
      <c r="AN1117" s="176">
        <f t="shared" si="243"/>
        <v>0</v>
      </c>
      <c r="AO1117" s="176"/>
      <c r="AP1117" s="176"/>
      <c r="AQ1117" s="176"/>
      <c r="AR1117" s="176"/>
      <c r="AS1117" s="176"/>
      <c r="AT1117" s="176"/>
      <c r="AU1117" s="176"/>
      <c r="AV1117" s="176"/>
      <c r="AW1117" s="176"/>
      <c r="AX1117" s="176"/>
      <c r="AY1117" s="176"/>
      <c r="AZ1117" s="176"/>
      <c r="BA1117" s="176"/>
      <c r="BB1117" s="176"/>
      <c r="BC1117" s="176"/>
      <c r="BD1117" s="176"/>
      <c r="BE1117" s="176"/>
      <c r="BF1117" s="176"/>
      <c r="BG1117" s="176"/>
      <c r="BH1117" s="176"/>
      <c r="BI1117" s="176"/>
      <c r="BJ1117" s="176"/>
      <c r="BK1117" s="176"/>
      <c r="BL1117" s="176"/>
      <c r="BM1117" s="176"/>
      <c r="BN1117" s="176"/>
      <c r="BO1117" s="176"/>
      <c r="BP1117" s="176"/>
      <c r="BQ1117" s="176"/>
      <c r="BR1117" s="176"/>
      <c r="BS1117" s="176"/>
      <c r="BT1117" s="176"/>
      <c r="BU1117" s="176"/>
      <c r="BV1117" s="176"/>
      <c r="BW1117" s="176"/>
      <c r="BX1117" s="176"/>
      <c r="BY1117" s="176"/>
      <c r="BZ1117" s="176"/>
      <c r="CA1117" s="176"/>
      <c r="CB1117" s="176"/>
      <c r="CC1117" s="176"/>
      <c r="CD1117" s="176"/>
      <c r="CE1117" s="176"/>
      <c r="CF1117" s="176"/>
      <c r="CG1117" s="176"/>
      <c r="CH1117" s="176"/>
      <c r="CI1117" s="176"/>
      <c r="CJ1117" s="176"/>
      <c r="CK1117" s="176"/>
      <c r="CL1117" s="176"/>
      <c r="CM1117" s="176"/>
      <c r="CN1117" s="176"/>
      <c r="CO1117" s="176"/>
      <c r="CP1117" s="176"/>
      <c r="CQ1117" s="176"/>
      <c r="CR1117" s="176"/>
      <c r="CS1117" s="176"/>
      <c r="CT1117" s="176"/>
      <c r="CU1117" s="176"/>
      <c r="CV1117" s="176"/>
      <c r="CW1117" s="176"/>
    </row>
    <row r="1118" spans="1:101" s="179" customFormat="1" ht="20.100000000000001" customHeight="1">
      <c r="A1118" s="657">
        <f t="shared" si="244"/>
        <v>1075</v>
      </c>
      <c r="B1118" s="196" t="str">
        <f t="shared" si="239"/>
        <v>Swansea Bay UHB</v>
      </c>
      <c r="C1118" s="89"/>
      <c r="D1118" s="89"/>
      <c r="E1118" s="89"/>
      <c r="F1118" s="89"/>
      <c r="G1118" s="89"/>
      <c r="H1118" s="197">
        <f t="shared" si="240"/>
        <v>0</v>
      </c>
      <c r="I1118" s="197"/>
      <c r="J1118" s="89"/>
      <c r="K1118" s="90"/>
      <c r="L1118" s="90"/>
      <c r="M1118" s="89"/>
      <c r="N1118" s="89"/>
      <c r="O1118" s="89"/>
      <c r="P1118" s="89"/>
      <c r="Q1118" s="89"/>
      <c r="R1118" s="122"/>
      <c r="S1118" s="122"/>
      <c r="T1118" s="122"/>
      <c r="U1118" s="123"/>
      <c r="V1118" s="123"/>
      <c r="W1118" s="123"/>
      <c r="X1118" s="122"/>
      <c r="Y1118" s="122"/>
      <c r="Z1118" s="122"/>
      <c r="AA1118" s="122"/>
      <c r="AB1118" s="122"/>
      <c r="AC1118" s="122"/>
      <c r="AD1118" s="197">
        <f t="shared" si="233"/>
        <v>0</v>
      </c>
      <c r="AE1118" s="196" t="str">
        <f t="shared" si="245"/>
        <v/>
      </c>
      <c r="AF1118" s="196" t="str">
        <f t="shared" si="234"/>
        <v/>
      </c>
      <c r="AG1118" s="196" t="str">
        <f t="shared" si="235"/>
        <v/>
      </c>
      <c r="AH1118" s="196" t="str">
        <f t="shared" si="236"/>
        <v/>
      </c>
      <c r="AI1118" s="196" t="str">
        <f t="shared" si="237"/>
        <v/>
      </c>
      <c r="AJ1118" s="196" t="str">
        <f t="shared" si="238"/>
        <v/>
      </c>
      <c r="AK1118" s="196" t="str">
        <f t="shared" si="241"/>
        <v/>
      </c>
      <c r="AL1118" s="196" t="str">
        <f t="shared" si="242"/>
        <v/>
      </c>
      <c r="AM1118" s="176"/>
      <c r="AN1118" s="176">
        <f t="shared" si="243"/>
        <v>0</v>
      </c>
      <c r="AO1118" s="176"/>
      <c r="AP1118" s="176"/>
      <c r="AQ1118" s="176"/>
      <c r="AR1118" s="176"/>
      <c r="AS1118" s="176"/>
      <c r="AT1118" s="176"/>
      <c r="AU1118" s="176"/>
      <c r="AV1118" s="176"/>
      <c r="AW1118" s="176"/>
      <c r="AX1118" s="176"/>
      <c r="AY1118" s="176"/>
      <c r="AZ1118" s="176"/>
      <c r="BA1118" s="176"/>
      <c r="BB1118" s="176"/>
      <c r="BC1118" s="176"/>
      <c r="BD1118" s="176"/>
      <c r="BE1118" s="176"/>
      <c r="BF1118" s="176"/>
      <c r="BG1118" s="176"/>
      <c r="BH1118" s="176"/>
      <c r="BI1118" s="176"/>
      <c r="BJ1118" s="176"/>
      <c r="BK1118" s="176"/>
      <c r="BL1118" s="176"/>
      <c r="BM1118" s="176"/>
      <c r="BN1118" s="176"/>
      <c r="BO1118" s="176"/>
      <c r="BP1118" s="176"/>
      <c r="BQ1118" s="176"/>
      <c r="BR1118" s="176"/>
      <c r="BS1118" s="176"/>
      <c r="BT1118" s="176"/>
      <c r="BU1118" s="176"/>
      <c r="BV1118" s="176"/>
      <c r="BW1118" s="176"/>
      <c r="BX1118" s="176"/>
      <c r="BY1118" s="176"/>
      <c r="BZ1118" s="176"/>
      <c r="CA1118" s="176"/>
      <c r="CB1118" s="176"/>
      <c r="CC1118" s="176"/>
      <c r="CD1118" s="176"/>
      <c r="CE1118" s="176"/>
      <c r="CF1118" s="176"/>
      <c r="CG1118" s="176"/>
      <c r="CH1118" s="176"/>
      <c r="CI1118" s="176"/>
      <c r="CJ1118" s="176"/>
      <c r="CK1118" s="176"/>
      <c r="CL1118" s="176"/>
      <c r="CM1118" s="176"/>
      <c r="CN1118" s="176"/>
      <c r="CO1118" s="176"/>
      <c r="CP1118" s="176"/>
      <c r="CQ1118" s="176"/>
      <c r="CR1118" s="176"/>
      <c r="CS1118" s="176"/>
      <c r="CT1118" s="176"/>
      <c r="CU1118" s="176"/>
      <c r="CV1118" s="176"/>
      <c r="CW1118" s="176"/>
    </row>
    <row r="1119" spans="1:101" s="179" customFormat="1" ht="20.100000000000001" customHeight="1">
      <c r="A1119" s="657">
        <f t="shared" si="244"/>
        <v>1076</v>
      </c>
      <c r="B1119" s="196" t="str">
        <f t="shared" si="239"/>
        <v>Swansea Bay UHB</v>
      </c>
      <c r="C1119" s="89"/>
      <c r="D1119" s="89"/>
      <c r="E1119" s="89"/>
      <c r="F1119" s="89"/>
      <c r="G1119" s="89"/>
      <c r="H1119" s="197">
        <f t="shared" si="240"/>
        <v>0</v>
      </c>
      <c r="I1119" s="197"/>
      <c r="J1119" s="89"/>
      <c r="K1119" s="90"/>
      <c r="L1119" s="90"/>
      <c r="M1119" s="89"/>
      <c r="N1119" s="89"/>
      <c r="O1119" s="89"/>
      <c r="P1119" s="89"/>
      <c r="Q1119" s="89"/>
      <c r="R1119" s="122"/>
      <c r="S1119" s="122"/>
      <c r="T1119" s="122"/>
      <c r="U1119" s="123"/>
      <c r="V1119" s="123"/>
      <c r="W1119" s="123"/>
      <c r="X1119" s="122"/>
      <c r="Y1119" s="122"/>
      <c r="Z1119" s="122"/>
      <c r="AA1119" s="122"/>
      <c r="AB1119" s="122"/>
      <c r="AC1119" s="122"/>
      <c r="AD1119" s="197">
        <f t="shared" si="233"/>
        <v>0</v>
      </c>
      <c r="AE1119" s="196" t="str">
        <f t="shared" si="245"/>
        <v/>
      </c>
      <c r="AF1119" s="196" t="str">
        <f t="shared" si="234"/>
        <v/>
      </c>
      <c r="AG1119" s="196" t="str">
        <f t="shared" si="235"/>
        <v/>
      </c>
      <c r="AH1119" s="196" t="str">
        <f t="shared" si="236"/>
        <v/>
      </c>
      <c r="AI1119" s="196" t="str">
        <f t="shared" si="237"/>
        <v/>
      </c>
      <c r="AJ1119" s="196" t="str">
        <f t="shared" si="238"/>
        <v/>
      </c>
      <c r="AK1119" s="196" t="str">
        <f t="shared" si="241"/>
        <v/>
      </c>
      <c r="AL1119" s="196" t="str">
        <f t="shared" si="242"/>
        <v/>
      </c>
      <c r="AM1119" s="176"/>
      <c r="AN1119" s="176">
        <f t="shared" si="243"/>
        <v>0</v>
      </c>
      <c r="AO1119" s="176"/>
      <c r="AP1119" s="176"/>
      <c r="AQ1119" s="176"/>
      <c r="AR1119" s="176"/>
      <c r="AS1119" s="176"/>
      <c r="AT1119" s="176"/>
      <c r="AU1119" s="176"/>
      <c r="AV1119" s="176"/>
      <c r="AW1119" s="176"/>
      <c r="AX1119" s="176"/>
      <c r="AY1119" s="176"/>
      <c r="AZ1119" s="176"/>
      <c r="BA1119" s="176"/>
      <c r="BB1119" s="176"/>
      <c r="BC1119" s="176"/>
      <c r="BD1119" s="176"/>
      <c r="BE1119" s="176"/>
      <c r="BF1119" s="176"/>
      <c r="BG1119" s="176"/>
      <c r="BH1119" s="176"/>
      <c r="BI1119" s="176"/>
      <c r="BJ1119" s="176"/>
      <c r="BK1119" s="176"/>
      <c r="BL1119" s="176"/>
      <c r="BM1119" s="176"/>
      <c r="BN1119" s="176"/>
      <c r="BO1119" s="176"/>
      <c r="BP1119" s="176"/>
      <c r="BQ1119" s="176"/>
      <c r="BR1119" s="176"/>
      <c r="BS1119" s="176"/>
      <c r="BT1119" s="176"/>
      <c r="BU1119" s="176"/>
      <c r="BV1119" s="176"/>
      <c r="BW1119" s="176"/>
      <c r="BX1119" s="176"/>
      <c r="BY1119" s="176"/>
      <c r="BZ1119" s="176"/>
      <c r="CA1119" s="176"/>
      <c r="CB1119" s="176"/>
      <c r="CC1119" s="176"/>
      <c r="CD1119" s="176"/>
      <c r="CE1119" s="176"/>
      <c r="CF1119" s="176"/>
      <c r="CG1119" s="176"/>
      <c r="CH1119" s="176"/>
      <c r="CI1119" s="176"/>
      <c r="CJ1119" s="176"/>
      <c r="CK1119" s="176"/>
      <c r="CL1119" s="176"/>
      <c r="CM1119" s="176"/>
      <c r="CN1119" s="176"/>
      <c r="CO1119" s="176"/>
      <c r="CP1119" s="176"/>
      <c r="CQ1119" s="176"/>
      <c r="CR1119" s="176"/>
      <c r="CS1119" s="176"/>
      <c r="CT1119" s="176"/>
      <c r="CU1119" s="176"/>
      <c r="CV1119" s="176"/>
      <c r="CW1119" s="176"/>
    </row>
    <row r="1120" spans="1:101" s="179" customFormat="1" ht="20.100000000000001" customHeight="1">
      <c r="A1120" s="657">
        <f t="shared" si="244"/>
        <v>1077</v>
      </c>
      <c r="B1120" s="196" t="str">
        <f t="shared" si="239"/>
        <v>Swansea Bay UHB</v>
      </c>
      <c r="C1120" s="89"/>
      <c r="D1120" s="89"/>
      <c r="E1120" s="89"/>
      <c r="F1120" s="89"/>
      <c r="G1120" s="89"/>
      <c r="H1120" s="197">
        <f t="shared" si="240"/>
        <v>0</v>
      </c>
      <c r="I1120" s="197"/>
      <c r="J1120" s="89"/>
      <c r="K1120" s="90"/>
      <c r="L1120" s="90"/>
      <c r="M1120" s="89"/>
      <c r="N1120" s="89"/>
      <c r="O1120" s="89"/>
      <c r="P1120" s="89"/>
      <c r="Q1120" s="89"/>
      <c r="R1120" s="122"/>
      <c r="S1120" s="122"/>
      <c r="T1120" s="122"/>
      <c r="U1120" s="123"/>
      <c r="V1120" s="123"/>
      <c r="W1120" s="123"/>
      <c r="X1120" s="122"/>
      <c r="Y1120" s="122"/>
      <c r="Z1120" s="122"/>
      <c r="AA1120" s="122"/>
      <c r="AB1120" s="122"/>
      <c r="AC1120" s="122"/>
      <c r="AD1120" s="197">
        <f t="shared" si="233"/>
        <v>0</v>
      </c>
      <c r="AE1120" s="196" t="str">
        <f t="shared" si="245"/>
        <v/>
      </c>
      <c r="AF1120" s="196" t="str">
        <f t="shared" si="234"/>
        <v/>
      </c>
      <c r="AG1120" s="196" t="str">
        <f t="shared" si="235"/>
        <v/>
      </c>
      <c r="AH1120" s="196" t="str">
        <f t="shared" si="236"/>
        <v/>
      </c>
      <c r="AI1120" s="196" t="str">
        <f t="shared" si="237"/>
        <v/>
      </c>
      <c r="AJ1120" s="196" t="str">
        <f t="shared" si="238"/>
        <v/>
      </c>
      <c r="AK1120" s="196" t="str">
        <f t="shared" si="241"/>
        <v/>
      </c>
      <c r="AL1120" s="196" t="str">
        <f t="shared" si="242"/>
        <v/>
      </c>
      <c r="AM1120" s="176"/>
      <c r="AN1120" s="176">
        <f t="shared" si="243"/>
        <v>0</v>
      </c>
      <c r="AO1120" s="176"/>
      <c r="AP1120" s="176"/>
      <c r="AQ1120" s="176"/>
      <c r="AR1120" s="176"/>
      <c r="AS1120" s="176"/>
      <c r="AT1120" s="176"/>
      <c r="AU1120" s="176"/>
      <c r="AV1120" s="176"/>
      <c r="AW1120" s="176"/>
      <c r="AX1120" s="176"/>
      <c r="AY1120" s="176"/>
      <c r="AZ1120" s="176"/>
      <c r="BA1120" s="176"/>
      <c r="BB1120" s="176"/>
      <c r="BC1120" s="176"/>
      <c r="BD1120" s="176"/>
      <c r="BE1120" s="176"/>
      <c r="BF1120" s="176"/>
      <c r="BG1120" s="176"/>
      <c r="BH1120" s="176"/>
      <c r="BI1120" s="176"/>
      <c r="BJ1120" s="176"/>
      <c r="BK1120" s="176"/>
      <c r="BL1120" s="176"/>
      <c r="BM1120" s="176"/>
      <c r="BN1120" s="176"/>
      <c r="BO1120" s="176"/>
      <c r="BP1120" s="176"/>
      <c r="BQ1120" s="176"/>
      <c r="BR1120" s="176"/>
      <c r="BS1120" s="176"/>
      <c r="BT1120" s="176"/>
      <c r="BU1120" s="176"/>
      <c r="BV1120" s="176"/>
      <c r="BW1120" s="176"/>
      <c r="BX1120" s="176"/>
      <c r="BY1120" s="176"/>
      <c r="BZ1120" s="176"/>
      <c r="CA1120" s="176"/>
      <c r="CB1120" s="176"/>
      <c r="CC1120" s="176"/>
      <c r="CD1120" s="176"/>
      <c r="CE1120" s="176"/>
      <c r="CF1120" s="176"/>
      <c r="CG1120" s="176"/>
      <c r="CH1120" s="176"/>
      <c r="CI1120" s="176"/>
      <c r="CJ1120" s="176"/>
      <c r="CK1120" s="176"/>
      <c r="CL1120" s="176"/>
      <c r="CM1120" s="176"/>
      <c r="CN1120" s="176"/>
      <c r="CO1120" s="176"/>
      <c r="CP1120" s="176"/>
      <c r="CQ1120" s="176"/>
      <c r="CR1120" s="176"/>
      <c r="CS1120" s="176"/>
      <c r="CT1120" s="176"/>
      <c r="CU1120" s="176"/>
      <c r="CV1120" s="176"/>
      <c r="CW1120" s="176"/>
    </row>
    <row r="1121" spans="1:101" s="179" customFormat="1" ht="20.100000000000001" customHeight="1">
      <c r="A1121" s="657">
        <f t="shared" si="244"/>
        <v>1078</v>
      </c>
      <c r="B1121" s="196" t="str">
        <f t="shared" si="239"/>
        <v>Swansea Bay UHB</v>
      </c>
      <c r="C1121" s="89"/>
      <c r="D1121" s="89"/>
      <c r="E1121" s="89"/>
      <c r="F1121" s="89"/>
      <c r="G1121" s="89"/>
      <c r="H1121" s="197">
        <f t="shared" si="240"/>
        <v>0</v>
      </c>
      <c r="I1121" s="197"/>
      <c r="J1121" s="89"/>
      <c r="K1121" s="90"/>
      <c r="L1121" s="90"/>
      <c r="M1121" s="89"/>
      <c r="N1121" s="89"/>
      <c r="O1121" s="89"/>
      <c r="P1121" s="89"/>
      <c r="Q1121" s="89"/>
      <c r="R1121" s="122"/>
      <c r="S1121" s="122"/>
      <c r="T1121" s="122"/>
      <c r="U1121" s="123"/>
      <c r="V1121" s="123"/>
      <c r="W1121" s="123"/>
      <c r="X1121" s="122"/>
      <c r="Y1121" s="122"/>
      <c r="Z1121" s="122"/>
      <c r="AA1121" s="122"/>
      <c r="AB1121" s="122"/>
      <c r="AC1121" s="122"/>
      <c r="AD1121" s="197">
        <f t="shared" si="233"/>
        <v>0</v>
      </c>
      <c r="AE1121" s="196" t="str">
        <f t="shared" si="245"/>
        <v/>
      </c>
      <c r="AF1121" s="196" t="str">
        <f t="shared" si="234"/>
        <v/>
      </c>
      <c r="AG1121" s="196" t="str">
        <f t="shared" si="235"/>
        <v/>
      </c>
      <c r="AH1121" s="196" t="str">
        <f t="shared" si="236"/>
        <v/>
      </c>
      <c r="AI1121" s="196" t="str">
        <f t="shared" si="237"/>
        <v/>
      </c>
      <c r="AJ1121" s="196" t="str">
        <f t="shared" si="238"/>
        <v/>
      </c>
      <c r="AK1121" s="196" t="str">
        <f t="shared" si="241"/>
        <v/>
      </c>
      <c r="AL1121" s="196" t="str">
        <f t="shared" si="242"/>
        <v/>
      </c>
      <c r="AM1121" s="176"/>
      <c r="AN1121" s="176">
        <f t="shared" si="243"/>
        <v>0</v>
      </c>
      <c r="AO1121" s="176"/>
      <c r="AP1121" s="176"/>
      <c r="AQ1121" s="176"/>
      <c r="AR1121" s="176"/>
      <c r="AS1121" s="176"/>
      <c r="AT1121" s="176"/>
      <c r="AU1121" s="176"/>
      <c r="AV1121" s="176"/>
      <c r="AW1121" s="176"/>
      <c r="AX1121" s="176"/>
      <c r="AY1121" s="176"/>
      <c r="AZ1121" s="176"/>
      <c r="BA1121" s="176"/>
      <c r="BB1121" s="176"/>
      <c r="BC1121" s="176"/>
      <c r="BD1121" s="176"/>
      <c r="BE1121" s="176"/>
      <c r="BF1121" s="176"/>
      <c r="BG1121" s="176"/>
      <c r="BH1121" s="176"/>
      <c r="BI1121" s="176"/>
      <c r="BJ1121" s="176"/>
      <c r="BK1121" s="176"/>
      <c r="BL1121" s="176"/>
      <c r="BM1121" s="176"/>
      <c r="BN1121" s="176"/>
      <c r="BO1121" s="176"/>
      <c r="BP1121" s="176"/>
      <c r="BQ1121" s="176"/>
      <c r="BR1121" s="176"/>
      <c r="BS1121" s="176"/>
      <c r="BT1121" s="176"/>
      <c r="BU1121" s="176"/>
      <c r="BV1121" s="176"/>
      <c r="BW1121" s="176"/>
      <c r="BX1121" s="176"/>
      <c r="BY1121" s="176"/>
      <c r="BZ1121" s="176"/>
      <c r="CA1121" s="176"/>
      <c r="CB1121" s="176"/>
      <c r="CC1121" s="176"/>
      <c r="CD1121" s="176"/>
      <c r="CE1121" s="176"/>
      <c r="CF1121" s="176"/>
      <c r="CG1121" s="176"/>
      <c r="CH1121" s="176"/>
      <c r="CI1121" s="176"/>
      <c r="CJ1121" s="176"/>
      <c r="CK1121" s="176"/>
      <c r="CL1121" s="176"/>
      <c r="CM1121" s="176"/>
      <c r="CN1121" s="176"/>
      <c r="CO1121" s="176"/>
      <c r="CP1121" s="176"/>
      <c r="CQ1121" s="176"/>
      <c r="CR1121" s="176"/>
      <c r="CS1121" s="176"/>
      <c r="CT1121" s="176"/>
      <c r="CU1121" s="176"/>
      <c r="CV1121" s="176"/>
      <c r="CW1121" s="176"/>
    </row>
    <row r="1122" spans="1:101" s="179" customFormat="1" ht="20.100000000000001" customHeight="1">
      <c r="A1122" s="657">
        <f t="shared" si="244"/>
        <v>1079</v>
      </c>
      <c r="B1122" s="196" t="str">
        <f t="shared" si="239"/>
        <v>Swansea Bay UHB</v>
      </c>
      <c r="C1122" s="89"/>
      <c r="D1122" s="89"/>
      <c r="E1122" s="89"/>
      <c r="F1122" s="89"/>
      <c r="G1122" s="89"/>
      <c r="H1122" s="197">
        <f t="shared" si="240"/>
        <v>0</v>
      </c>
      <c r="I1122" s="197"/>
      <c r="J1122" s="89"/>
      <c r="K1122" s="90"/>
      <c r="L1122" s="90"/>
      <c r="M1122" s="89"/>
      <c r="N1122" s="89"/>
      <c r="O1122" s="89"/>
      <c r="P1122" s="89"/>
      <c r="Q1122" s="89"/>
      <c r="R1122" s="122"/>
      <c r="S1122" s="122"/>
      <c r="T1122" s="122"/>
      <c r="U1122" s="123"/>
      <c r="V1122" s="123"/>
      <c r="W1122" s="123"/>
      <c r="X1122" s="122"/>
      <c r="Y1122" s="122"/>
      <c r="Z1122" s="122"/>
      <c r="AA1122" s="122"/>
      <c r="AB1122" s="122"/>
      <c r="AC1122" s="122"/>
      <c r="AD1122" s="197">
        <f t="shared" si="233"/>
        <v>0</v>
      </c>
      <c r="AE1122" s="196" t="str">
        <f t="shared" si="245"/>
        <v/>
      </c>
      <c r="AF1122" s="196" t="str">
        <f t="shared" si="234"/>
        <v/>
      </c>
      <c r="AG1122" s="196" t="str">
        <f t="shared" si="235"/>
        <v/>
      </c>
      <c r="AH1122" s="196" t="str">
        <f t="shared" si="236"/>
        <v/>
      </c>
      <c r="AI1122" s="196" t="str">
        <f t="shared" si="237"/>
        <v/>
      </c>
      <c r="AJ1122" s="196" t="str">
        <f t="shared" si="238"/>
        <v/>
      </c>
      <c r="AK1122" s="196" t="str">
        <f t="shared" si="241"/>
        <v/>
      </c>
      <c r="AL1122" s="196" t="str">
        <f t="shared" si="242"/>
        <v/>
      </c>
      <c r="AM1122" s="176"/>
      <c r="AN1122" s="176">
        <f t="shared" si="243"/>
        <v>0</v>
      </c>
      <c r="AO1122" s="176"/>
      <c r="AP1122" s="176"/>
      <c r="AQ1122" s="176"/>
      <c r="AR1122" s="176"/>
      <c r="AS1122" s="176"/>
      <c r="AT1122" s="176"/>
      <c r="AU1122" s="176"/>
      <c r="AV1122" s="176"/>
      <c r="AW1122" s="176"/>
      <c r="AX1122" s="176"/>
      <c r="AY1122" s="176"/>
      <c r="AZ1122" s="176"/>
      <c r="BA1122" s="176"/>
      <c r="BB1122" s="176"/>
      <c r="BC1122" s="176"/>
      <c r="BD1122" s="176"/>
      <c r="BE1122" s="176"/>
      <c r="BF1122" s="176"/>
      <c r="BG1122" s="176"/>
      <c r="BH1122" s="176"/>
      <c r="BI1122" s="176"/>
      <c r="BJ1122" s="176"/>
      <c r="BK1122" s="176"/>
      <c r="BL1122" s="176"/>
      <c r="BM1122" s="176"/>
      <c r="BN1122" s="176"/>
      <c r="BO1122" s="176"/>
      <c r="BP1122" s="176"/>
      <c r="BQ1122" s="176"/>
      <c r="BR1122" s="176"/>
      <c r="BS1122" s="176"/>
      <c r="BT1122" s="176"/>
      <c r="BU1122" s="176"/>
      <c r="BV1122" s="176"/>
      <c r="BW1122" s="176"/>
      <c r="BX1122" s="176"/>
      <c r="BY1122" s="176"/>
      <c r="BZ1122" s="176"/>
      <c r="CA1122" s="176"/>
      <c r="CB1122" s="176"/>
      <c r="CC1122" s="176"/>
      <c r="CD1122" s="176"/>
      <c r="CE1122" s="176"/>
      <c r="CF1122" s="176"/>
      <c r="CG1122" s="176"/>
      <c r="CH1122" s="176"/>
      <c r="CI1122" s="176"/>
      <c r="CJ1122" s="176"/>
      <c r="CK1122" s="176"/>
      <c r="CL1122" s="176"/>
      <c r="CM1122" s="176"/>
      <c r="CN1122" s="176"/>
      <c r="CO1122" s="176"/>
      <c r="CP1122" s="176"/>
      <c r="CQ1122" s="176"/>
      <c r="CR1122" s="176"/>
      <c r="CS1122" s="176"/>
      <c r="CT1122" s="176"/>
      <c r="CU1122" s="176"/>
      <c r="CV1122" s="176"/>
      <c r="CW1122" s="176"/>
    </row>
    <row r="1123" spans="1:101" s="179" customFormat="1" ht="20.100000000000001" customHeight="1">
      <c r="A1123" s="657">
        <f t="shared" si="244"/>
        <v>1080</v>
      </c>
      <c r="B1123" s="196" t="str">
        <f t="shared" si="239"/>
        <v>Swansea Bay UHB</v>
      </c>
      <c r="C1123" s="89"/>
      <c r="D1123" s="89"/>
      <c r="E1123" s="89"/>
      <c r="F1123" s="89"/>
      <c r="G1123" s="89"/>
      <c r="H1123" s="197">
        <f t="shared" si="240"/>
        <v>0</v>
      </c>
      <c r="I1123" s="197"/>
      <c r="J1123" s="89"/>
      <c r="K1123" s="90"/>
      <c r="L1123" s="90"/>
      <c r="M1123" s="89"/>
      <c r="N1123" s="89"/>
      <c r="O1123" s="89"/>
      <c r="P1123" s="89"/>
      <c r="Q1123" s="89"/>
      <c r="R1123" s="122"/>
      <c r="S1123" s="122"/>
      <c r="T1123" s="122"/>
      <c r="U1123" s="123"/>
      <c r="V1123" s="123"/>
      <c r="W1123" s="123"/>
      <c r="X1123" s="122"/>
      <c r="Y1123" s="122"/>
      <c r="Z1123" s="122"/>
      <c r="AA1123" s="122"/>
      <c r="AB1123" s="122"/>
      <c r="AC1123" s="122"/>
      <c r="AD1123" s="197">
        <f t="shared" si="233"/>
        <v>0</v>
      </c>
      <c r="AE1123" s="196" t="str">
        <f t="shared" si="245"/>
        <v/>
      </c>
      <c r="AF1123" s="196" t="str">
        <f t="shared" si="234"/>
        <v/>
      </c>
      <c r="AG1123" s="196" t="str">
        <f t="shared" si="235"/>
        <v/>
      </c>
      <c r="AH1123" s="196" t="str">
        <f t="shared" si="236"/>
        <v/>
      </c>
      <c r="AI1123" s="196" t="str">
        <f t="shared" si="237"/>
        <v/>
      </c>
      <c r="AJ1123" s="196" t="str">
        <f t="shared" si="238"/>
        <v/>
      </c>
      <c r="AK1123" s="196" t="str">
        <f t="shared" si="241"/>
        <v/>
      </c>
      <c r="AL1123" s="196" t="str">
        <f t="shared" si="242"/>
        <v/>
      </c>
      <c r="AM1123" s="176"/>
      <c r="AN1123" s="176">
        <f t="shared" si="243"/>
        <v>0</v>
      </c>
      <c r="AO1123" s="176"/>
      <c r="AP1123" s="176"/>
      <c r="AQ1123" s="176"/>
      <c r="AR1123" s="176"/>
      <c r="AS1123" s="176"/>
      <c r="AT1123" s="176"/>
      <c r="AU1123" s="176"/>
      <c r="AV1123" s="176"/>
      <c r="AW1123" s="176"/>
      <c r="AX1123" s="176"/>
      <c r="AY1123" s="176"/>
      <c r="AZ1123" s="176"/>
      <c r="BA1123" s="176"/>
      <c r="BB1123" s="176"/>
      <c r="BC1123" s="176"/>
      <c r="BD1123" s="176"/>
      <c r="BE1123" s="176"/>
      <c r="BF1123" s="176"/>
      <c r="BG1123" s="176"/>
      <c r="BH1123" s="176"/>
      <c r="BI1123" s="176"/>
      <c r="BJ1123" s="176"/>
      <c r="BK1123" s="176"/>
      <c r="BL1123" s="176"/>
      <c r="BM1123" s="176"/>
      <c r="BN1123" s="176"/>
      <c r="BO1123" s="176"/>
      <c r="BP1123" s="176"/>
      <c r="BQ1123" s="176"/>
      <c r="BR1123" s="176"/>
      <c r="BS1123" s="176"/>
      <c r="BT1123" s="176"/>
      <c r="BU1123" s="176"/>
      <c r="BV1123" s="176"/>
      <c r="BW1123" s="176"/>
      <c r="BX1123" s="176"/>
      <c r="BY1123" s="176"/>
      <c r="BZ1123" s="176"/>
      <c r="CA1123" s="176"/>
      <c r="CB1123" s="176"/>
      <c r="CC1123" s="176"/>
      <c r="CD1123" s="176"/>
      <c r="CE1123" s="176"/>
      <c r="CF1123" s="176"/>
      <c r="CG1123" s="176"/>
      <c r="CH1123" s="176"/>
      <c r="CI1123" s="176"/>
      <c r="CJ1123" s="176"/>
      <c r="CK1123" s="176"/>
      <c r="CL1123" s="176"/>
      <c r="CM1123" s="176"/>
      <c r="CN1123" s="176"/>
      <c r="CO1123" s="176"/>
      <c r="CP1123" s="176"/>
      <c r="CQ1123" s="176"/>
      <c r="CR1123" s="176"/>
      <c r="CS1123" s="176"/>
      <c r="CT1123" s="176"/>
      <c r="CU1123" s="176"/>
      <c r="CV1123" s="176"/>
      <c r="CW1123" s="176"/>
    </row>
    <row r="1124" spans="1:101" s="179" customFormat="1" ht="20.100000000000001" customHeight="1">
      <c r="A1124" s="657">
        <f t="shared" si="244"/>
        <v>1081</v>
      </c>
      <c r="B1124" s="196" t="str">
        <f t="shared" si="239"/>
        <v>Swansea Bay UHB</v>
      </c>
      <c r="C1124" s="89"/>
      <c r="D1124" s="89"/>
      <c r="E1124" s="89"/>
      <c r="F1124" s="89"/>
      <c r="G1124" s="89"/>
      <c r="H1124" s="197">
        <f t="shared" si="240"/>
        <v>0</v>
      </c>
      <c r="I1124" s="197"/>
      <c r="J1124" s="89"/>
      <c r="K1124" s="90"/>
      <c r="L1124" s="90"/>
      <c r="M1124" s="89"/>
      <c r="N1124" s="89"/>
      <c r="O1124" s="89"/>
      <c r="P1124" s="89"/>
      <c r="Q1124" s="89"/>
      <c r="R1124" s="122"/>
      <c r="S1124" s="122"/>
      <c r="T1124" s="122"/>
      <c r="U1124" s="123"/>
      <c r="V1124" s="123"/>
      <c r="W1124" s="123"/>
      <c r="X1124" s="122"/>
      <c r="Y1124" s="122"/>
      <c r="Z1124" s="122"/>
      <c r="AA1124" s="122"/>
      <c r="AB1124" s="122"/>
      <c r="AC1124" s="122"/>
      <c r="AD1124" s="197">
        <f t="shared" si="233"/>
        <v>0</v>
      </c>
      <c r="AE1124" s="196" t="str">
        <f t="shared" si="245"/>
        <v/>
      </c>
      <c r="AF1124" s="196" t="str">
        <f t="shared" si="234"/>
        <v/>
      </c>
      <c r="AG1124" s="196" t="str">
        <f t="shared" si="235"/>
        <v/>
      </c>
      <c r="AH1124" s="196" t="str">
        <f t="shared" si="236"/>
        <v/>
      </c>
      <c r="AI1124" s="196" t="str">
        <f t="shared" si="237"/>
        <v/>
      </c>
      <c r="AJ1124" s="196" t="str">
        <f t="shared" si="238"/>
        <v/>
      </c>
      <c r="AK1124" s="196" t="str">
        <f t="shared" si="241"/>
        <v/>
      </c>
      <c r="AL1124" s="196" t="str">
        <f t="shared" si="242"/>
        <v/>
      </c>
      <c r="AM1124" s="176"/>
      <c r="AN1124" s="176">
        <f t="shared" si="243"/>
        <v>0</v>
      </c>
      <c r="AO1124" s="176"/>
      <c r="AP1124" s="176"/>
      <c r="AQ1124" s="176"/>
      <c r="AR1124" s="176"/>
      <c r="AS1124" s="176"/>
      <c r="AT1124" s="176"/>
      <c r="AU1124" s="176"/>
      <c r="AV1124" s="176"/>
      <c r="AW1124" s="176"/>
      <c r="AX1124" s="176"/>
      <c r="AY1124" s="176"/>
      <c r="AZ1124" s="176"/>
      <c r="BA1124" s="176"/>
      <c r="BB1124" s="176"/>
      <c r="BC1124" s="176"/>
      <c r="BD1124" s="176"/>
      <c r="BE1124" s="176"/>
      <c r="BF1124" s="176"/>
      <c r="BG1124" s="176"/>
      <c r="BH1124" s="176"/>
      <c r="BI1124" s="176"/>
      <c r="BJ1124" s="176"/>
      <c r="BK1124" s="176"/>
      <c r="BL1124" s="176"/>
      <c r="BM1124" s="176"/>
      <c r="BN1124" s="176"/>
      <c r="BO1124" s="176"/>
      <c r="BP1124" s="176"/>
      <c r="BQ1124" s="176"/>
      <c r="BR1124" s="176"/>
      <c r="BS1124" s="176"/>
      <c r="BT1124" s="176"/>
      <c r="BU1124" s="176"/>
      <c r="BV1124" s="176"/>
      <c r="BW1124" s="176"/>
      <c r="BX1124" s="176"/>
      <c r="BY1124" s="176"/>
      <c r="BZ1124" s="176"/>
      <c r="CA1124" s="176"/>
      <c r="CB1124" s="176"/>
      <c r="CC1124" s="176"/>
      <c r="CD1124" s="176"/>
      <c r="CE1124" s="176"/>
      <c r="CF1124" s="176"/>
      <c r="CG1124" s="176"/>
      <c r="CH1124" s="176"/>
      <c r="CI1124" s="176"/>
      <c r="CJ1124" s="176"/>
      <c r="CK1124" s="176"/>
      <c r="CL1124" s="176"/>
      <c r="CM1124" s="176"/>
      <c r="CN1124" s="176"/>
      <c r="CO1124" s="176"/>
      <c r="CP1124" s="176"/>
      <c r="CQ1124" s="176"/>
      <c r="CR1124" s="176"/>
      <c r="CS1124" s="176"/>
      <c r="CT1124" s="176"/>
      <c r="CU1124" s="176"/>
      <c r="CV1124" s="176"/>
      <c r="CW1124" s="176"/>
    </row>
    <row r="1125" spans="1:101" s="179" customFormat="1" ht="20.100000000000001" customHeight="1">
      <c r="A1125" s="657">
        <f t="shared" si="244"/>
        <v>1082</v>
      </c>
      <c r="B1125" s="196" t="str">
        <f t="shared" si="239"/>
        <v>Swansea Bay UHB</v>
      </c>
      <c r="C1125" s="89"/>
      <c r="D1125" s="89"/>
      <c r="E1125" s="89"/>
      <c r="F1125" s="89"/>
      <c r="G1125" s="89"/>
      <c r="H1125" s="197">
        <f t="shared" si="240"/>
        <v>0</v>
      </c>
      <c r="I1125" s="197"/>
      <c r="J1125" s="89"/>
      <c r="K1125" s="90"/>
      <c r="L1125" s="90"/>
      <c r="M1125" s="89"/>
      <c r="N1125" s="89"/>
      <c r="O1125" s="89"/>
      <c r="P1125" s="89"/>
      <c r="Q1125" s="89"/>
      <c r="R1125" s="122"/>
      <c r="S1125" s="122"/>
      <c r="T1125" s="122"/>
      <c r="U1125" s="123"/>
      <c r="V1125" s="123"/>
      <c r="W1125" s="123"/>
      <c r="X1125" s="122"/>
      <c r="Y1125" s="122"/>
      <c r="Z1125" s="122"/>
      <c r="AA1125" s="122"/>
      <c r="AB1125" s="122"/>
      <c r="AC1125" s="122"/>
      <c r="AD1125" s="197">
        <f t="shared" si="233"/>
        <v>0</v>
      </c>
      <c r="AE1125" s="196" t="str">
        <f t="shared" si="245"/>
        <v/>
      </c>
      <c r="AF1125" s="196" t="str">
        <f t="shared" si="234"/>
        <v/>
      </c>
      <c r="AG1125" s="196" t="str">
        <f t="shared" si="235"/>
        <v/>
      </c>
      <c r="AH1125" s="196" t="str">
        <f t="shared" si="236"/>
        <v/>
      </c>
      <c r="AI1125" s="196" t="str">
        <f t="shared" si="237"/>
        <v/>
      </c>
      <c r="AJ1125" s="196" t="str">
        <f t="shared" si="238"/>
        <v/>
      </c>
      <c r="AK1125" s="196" t="str">
        <f t="shared" si="241"/>
        <v/>
      </c>
      <c r="AL1125" s="196" t="str">
        <f t="shared" si="242"/>
        <v/>
      </c>
      <c r="AM1125" s="176"/>
      <c r="AN1125" s="176">
        <f t="shared" si="243"/>
        <v>0</v>
      </c>
      <c r="AO1125" s="176"/>
      <c r="AP1125" s="176"/>
      <c r="AQ1125" s="176"/>
      <c r="AR1125" s="176"/>
      <c r="AS1125" s="176"/>
      <c r="AT1125" s="176"/>
      <c r="AU1125" s="176"/>
      <c r="AV1125" s="176"/>
      <c r="AW1125" s="176"/>
      <c r="AX1125" s="176"/>
      <c r="AY1125" s="176"/>
      <c r="AZ1125" s="176"/>
      <c r="BA1125" s="176"/>
      <c r="BB1125" s="176"/>
      <c r="BC1125" s="176"/>
      <c r="BD1125" s="176"/>
      <c r="BE1125" s="176"/>
      <c r="BF1125" s="176"/>
      <c r="BG1125" s="176"/>
      <c r="BH1125" s="176"/>
      <c r="BI1125" s="176"/>
      <c r="BJ1125" s="176"/>
      <c r="BK1125" s="176"/>
      <c r="BL1125" s="176"/>
      <c r="BM1125" s="176"/>
      <c r="BN1125" s="176"/>
      <c r="BO1125" s="176"/>
      <c r="BP1125" s="176"/>
      <c r="BQ1125" s="176"/>
      <c r="BR1125" s="176"/>
      <c r="BS1125" s="176"/>
      <c r="BT1125" s="176"/>
      <c r="BU1125" s="176"/>
      <c r="BV1125" s="176"/>
      <c r="BW1125" s="176"/>
      <c r="BX1125" s="176"/>
      <c r="BY1125" s="176"/>
      <c r="BZ1125" s="176"/>
      <c r="CA1125" s="176"/>
      <c r="CB1125" s="176"/>
      <c r="CC1125" s="176"/>
      <c r="CD1125" s="176"/>
      <c r="CE1125" s="176"/>
      <c r="CF1125" s="176"/>
      <c r="CG1125" s="176"/>
      <c r="CH1125" s="176"/>
      <c r="CI1125" s="176"/>
      <c r="CJ1125" s="176"/>
      <c r="CK1125" s="176"/>
      <c r="CL1125" s="176"/>
      <c r="CM1125" s="176"/>
      <c r="CN1125" s="176"/>
      <c r="CO1125" s="176"/>
      <c r="CP1125" s="176"/>
      <c r="CQ1125" s="176"/>
      <c r="CR1125" s="176"/>
      <c r="CS1125" s="176"/>
      <c r="CT1125" s="176"/>
      <c r="CU1125" s="176"/>
      <c r="CV1125" s="176"/>
      <c r="CW1125" s="176"/>
    </row>
    <row r="1126" spans="1:101" s="179" customFormat="1" ht="20.100000000000001" customHeight="1">
      <c r="A1126" s="657">
        <f t="shared" si="244"/>
        <v>1083</v>
      </c>
      <c r="B1126" s="196" t="str">
        <f t="shared" si="239"/>
        <v>Swansea Bay UHB</v>
      </c>
      <c r="C1126" s="89"/>
      <c r="D1126" s="89"/>
      <c r="E1126" s="89"/>
      <c r="F1126" s="89"/>
      <c r="G1126" s="89"/>
      <c r="H1126" s="197">
        <f t="shared" si="240"/>
        <v>0</v>
      </c>
      <c r="I1126" s="197"/>
      <c r="J1126" s="89"/>
      <c r="K1126" s="90"/>
      <c r="L1126" s="90"/>
      <c r="M1126" s="89"/>
      <c r="N1126" s="89"/>
      <c r="O1126" s="89"/>
      <c r="P1126" s="89"/>
      <c r="Q1126" s="89"/>
      <c r="R1126" s="122"/>
      <c r="S1126" s="122"/>
      <c r="T1126" s="122"/>
      <c r="U1126" s="123"/>
      <c r="V1126" s="123"/>
      <c r="W1126" s="123"/>
      <c r="X1126" s="122"/>
      <c r="Y1126" s="122"/>
      <c r="Z1126" s="122"/>
      <c r="AA1126" s="122"/>
      <c r="AB1126" s="122"/>
      <c r="AC1126" s="122"/>
      <c r="AD1126" s="197">
        <f t="shared" si="233"/>
        <v>0</v>
      </c>
      <c r="AE1126" s="196" t="str">
        <f t="shared" si="245"/>
        <v/>
      </c>
      <c r="AF1126" s="196" t="str">
        <f t="shared" si="234"/>
        <v/>
      </c>
      <c r="AG1126" s="196" t="str">
        <f t="shared" si="235"/>
        <v/>
      </c>
      <c r="AH1126" s="196" t="str">
        <f t="shared" si="236"/>
        <v/>
      </c>
      <c r="AI1126" s="196" t="str">
        <f t="shared" si="237"/>
        <v/>
      </c>
      <c r="AJ1126" s="196" t="str">
        <f t="shared" si="238"/>
        <v/>
      </c>
      <c r="AK1126" s="196" t="str">
        <f t="shared" si="241"/>
        <v/>
      </c>
      <c r="AL1126" s="196" t="str">
        <f t="shared" si="242"/>
        <v/>
      </c>
      <c r="AM1126" s="176"/>
      <c r="AN1126" s="176">
        <f t="shared" si="243"/>
        <v>0</v>
      </c>
      <c r="AO1126" s="176"/>
      <c r="AP1126" s="176"/>
      <c r="AQ1126" s="176"/>
      <c r="AR1126" s="176"/>
      <c r="AS1126" s="176"/>
      <c r="AT1126" s="176"/>
      <c r="AU1126" s="176"/>
      <c r="AV1126" s="176"/>
      <c r="AW1126" s="176"/>
      <c r="AX1126" s="176"/>
      <c r="AY1126" s="176"/>
      <c r="AZ1126" s="176"/>
      <c r="BA1126" s="176"/>
      <c r="BB1126" s="176"/>
      <c r="BC1126" s="176"/>
      <c r="BD1126" s="176"/>
      <c r="BE1126" s="176"/>
      <c r="BF1126" s="176"/>
      <c r="BG1126" s="176"/>
      <c r="BH1126" s="176"/>
      <c r="BI1126" s="176"/>
      <c r="BJ1126" s="176"/>
      <c r="BK1126" s="176"/>
      <c r="BL1126" s="176"/>
      <c r="BM1126" s="176"/>
      <c r="BN1126" s="176"/>
      <c r="BO1126" s="176"/>
      <c r="BP1126" s="176"/>
      <c r="BQ1126" s="176"/>
      <c r="BR1126" s="176"/>
      <c r="BS1126" s="176"/>
      <c r="BT1126" s="176"/>
      <c r="BU1126" s="176"/>
      <c r="BV1126" s="176"/>
      <c r="BW1126" s="176"/>
      <c r="BX1126" s="176"/>
      <c r="BY1126" s="176"/>
      <c r="BZ1126" s="176"/>
      <c r="CA1126" s="176"/>
      <c r="CB1126" s="176"/>
      <c r="CC1126" s="176"/>
      <c r="CD1126" s="176"/>
      <c r="CE1126" s="176"/>
      <c r="CF1126" s="176"/>
      <c r="CG1126" s="176"/>
      <c r="CH1126" s="176"/>
      <c r="CI1126" s="176"/>
      <c r="CJ1126" s="176"/>
      <c r="CK1126" s="176"/>
      <c r="CL1126" s="176"/>
      <c r="CM1126" s="176"/>
      <c r="CN1126" s="176"/>
      <c r="CO1126" s="176"/>
      <c r="CP1126" s="176"/>
      <c r="CQ1126" s="176"/>
      <c r="CR1126" s="176"/>
      <c r="CS1126" s="176"/>
      <c r="CT1126" s="176"/>
      <c r="CU1126" s="176"/>
      <c r="CV1126" s="176"/>
      <c r="CW1126" s="176"/>
    </row>
    <row r="1127" spans="1:101" s="179" customFormat="1" ht="20.100000000000001" customHeight="1">
      <c r="A1127" s="657">
        <f t="shared" si="244"/>
        <v>1084</v>
      </c>
      <c r="B1127" s="196" t="str">
        <f t="shared" si="239"/>
        <v>Swansea Bay UHB</v>
      </c>
      <c r="C1127" s="89"/>
      <c r="D1127" s="89"/>
      <c r="E1127" s="89"/>
      <c r="F1127" s="89"/>
      <c r="G1127" s="89"/>
      <c r="H1127" s="197">
        <f t="shared" si="240"/>
        <v>0</v>
      </c>
      <c r="I1127" s="197"/>
      <c r="J1127" s="89"/>
      <c r="K1127" s="90"/>
      <c r="L1127" s="90"/>
      <c r="M1127" s="89"/>
      <c r="N1127" s="89"/>
      <c r="O1127" s="89"/>
      <c r="P1127" s="89"/>
      <c r="Q1127" s="89"/>
      <c r="R1127" s="122"/>
      <c r="S1127" s="122"/>
      <c r="T1127" s="122"/>
      <c r="U1127" s="123"/>
      <c r="V1127" s="123"/>
      <c r="W1127" s="123"/>
      <c r="X1127" s="122"/>
      <c r="Y1127" s="122"/>
      <c r="Z1127" s="122"/>
      <c r="AA1127" s="122"/>
      <c r="AB1127" s="122"/>
      <c r="AC1127" s="122"/>
      <c r="AD1127" s="197">
        <f t="shared" si="233"/>
        <v>0</v>
      </c>
      <c r="AE1127" s="196" t="str">
        <f t="shared" si="245"/>
        <v/>
      </c>
      <c r="AF1127" s="196" t="str">
        <f t="shared" si="234"/>
        <v/>
      </c>
      <c r="AG1127" s="196" t="str">
        <f t="shared" si="235"/>
        <v/>
      </c>
      <c r="AH1127" s="196" t="str">
        <f t="shared" si="236"/>
        <v/>
      </c>
      <c r="AI1127" s="196" t="str">
        <f t="shared" si="237"/>
        <v/>
      </c>
      <c r="AJ1127" s="196" t="str">
        <f t="shared" si="238"/>
        <v/>
      </c>
      <c r="AK1127" s="196" t="str">
        <f t="shared" si="241"/>
        <v/>
      </c>
      <c r="AL1127" s="196" t="str">
        <f t="shared" si="242"/>
        <v/>
      </c>
      <c r="AM1127" s="176"/>
      <c r="AN1127" s="176">
        <f t="shared" si="243"/>
        <v>0</v>
      </c>
      <c r="AO1127" s="176"/>
      <c r="AP1127" s="176"/>
      <c r="AQ1127" s="176"/>
      <c r="AR1127" s="176"/>
      <c r="AS1127" s="176"/>
      <c r="AT1127" s="176"/>
      <c r="AU1127" s="176"/>
      <c r="AV1127" s="176"/>
      <c r="AW1127" s="176"/>
      <c r="AX1127" s="176"/>
      <c r="AY1127" s="176"/>
      <c r="AZ1127" s="176"/>
      <c r="BA1127" s="176"/>
      <c r="BB1127" s="176"/>
      <c r="BC1127" s="176"/>
      <c r="BD1127" s="176"/>
      <c r="BE1127" s="176"/>
      <c r="BF1127" s="176"/>
      <c r="BG1127" s="176"/>
      <c r="BH1127" s="176"/>
      <c r="BI1127" s="176"/>
      <c r="BJ1127" s="176"/>
      <c r="BK1127" s="176"/>
      <c r="BL1127" s="176"/>
      <c r="BM1127" s="176"/>
      <c r="BN1127" s="176"/>
      <c r="BO1127" s="176"/>
      <c r="BP1127" s="176"/>
      <c r="BQ1127" s="176"/>
      <c r="BR1127" s="176"/>
      <c r="BS1127" s="176"/>
      <c r="BT1127" s="176"/>
      <c r="BU1127" s="176"/>
      <c r="BV1127" s="176"/>
      <c r="BW1127" s="176"/>
      <c r="BX1127" s="176"/>
      <c r="BY1127" s="176"/>
      <c r="BZ1127" s="176"/>
      <c r="CA1127" s="176"/>
      <c r="CB1127" s="176"/>
      <c r="CC1127" s="176"/>
      <c r="CD1127" s="176"/>
      <c r="CE1127" s="176"/>
      <c r="CF1127" s="176"/>
      <c r="CG1127" s="176"/>
      <c r="CH1127" s="176"/>
      <c r="CI1127" s="176"/>
      <c r="CJ1127" s="176"/>
      <c r="CK1127" s="176"/>
      <c r="CL1127" s="176"/>
      <c r="CM1127" s="176"/>
      <c r="CN1127" s="176"/>
      <c r="CO1127" s="176"/>
      <c r="CP1127" s="176"/>
      <c r="CQ1127" s="176"/>
      <c r="CR1127" s="176"/>
      <c r="CS1127" s="176"/>
      <c r="CT1127" s="176"/>
      <c r="CU1127" s="176"/>
      <c r="CV1127" s="176"/>
      <c r="CW1127" s="176"/>
    </row>
    <row r="1128" spans="1:101" s="179" customFormat="1" ht="20.100000000000001" customHeight="1">
      <c r="A1128" s="657">
        <f t="shared" si="244"/>
        <v>1085</v>
      </c>
      <c r="B1128" s="196" t="str">
        <f t="shared" si="239"/>
        <v>Swansea Bay UHB</v>
      </c>
      <c r="C1128" s="89"/>
      <c r="D1128" s="89"/>
      <c r="E1128" s="89"/>
      <c r="F1128" s="89"/>
      <c r="G1128" s="89"/>
      <c r="H1128" s="197">
        <f t="shared" si="240"/>
        <v>0</v>
      </c>
      <c r="I1128" s="197"/>
      <c r="J1128" s="89"/>
      <c r="K1128" s="90"/>
      <c r="L1128" s="90"/>
      <c r="M1128" s="89"/>
      <c r="N1128" s="89"/>
      <c r="O1128" s="89"/>
      <c r="P1128" s="89"/>
      <c r="Q1128" s="89"/>
      <c r="R1128" s="122"/>
      <c r="S1128" s="122"/>
      <c r="T1128" s="122"/>
      <c r="U1128" s="123"/>
      <c r="V1128" s="123"/>
      <c r="W1128" s="123"/>
      <c r="X1128" s="122"/>
      <c r="Y1128" s="122"/>
      <c r="Z1128" s="122"/>
      <c r="AA1128" s="122"/>
      <c r="AB1128" s="122"/>
      <c r="AC1128" s="122"/>
      <c r="AD1128" s="197">
        <f t="shared" si="233"/>
        <v>0</v>
      </c>
      <c r="AE1128" s="196" t="str">
        <f t="shared" si="245"/>
        <v/>
      </c>
      <c r="AF1128" s="196" t="str">
        <f t="shared" si="234"/>
        <v/>
      </c>
      <c r="AG1128" s="196" t="str">
        <f t="shared" si="235"/>
        <v/>
      </c>
      <c r="AH1128" s="196" t="str">
        <f t="shared" si="236"/>
        <v/>
      </c>
      <c r="AI1128" s="196" t="str">
        <f t="shared" si="237"/>
        <v/>
      </c>
      <c r="AJ1128" s="196" t="str">
        <f t="shared" si="238"/>
        <v/>
      </c>
      <c r="AK1128" s="196" t="str">
        <f t="shared" si="241"/>
        <v/>
      </c>
      <c r="AL1128" s="196" t="str">
        <f t="shared" si="242"/>
        <v/>
      </c>
      <c r="AM1128" s="176"/>
      <c r="AN1128" s="176">
        <f t="shared" si="243"/>
        <v>0</v>
      </c>
      <c r="AO1128" s="176"/>
      <c r="AP1128" s="176"/>
      <c r="AQ1128" s="176"/>
      <c r="AR1128" s="176"/>
      <c r="AS1128" s="176"/>
      <c r="AT1128" s="176"/>
      <c r="AU1128" s="176"/>
      <c r="AV1128" s="176"/>
      <c r="AW1128" s="176"/>
      <c r="AX1128" s="176"/>
      <c r="AY1128" s="176"/>
      <c r="AZ1128" s="176"/>
      <c r="BA1128" s="176"/>
      <c r="BB1128" s="176"/>
      <c r="BC1128" s="176"/>
      <c r="BD1128" s="176"/>
      <c r="BE1128" s="176"/>
      <c r="BF1128" s="176"/>
      <c r="BG1128" s="176"/>
      <c r="BH1128" s="176"/>
      <c r="BI1128" s="176"/>
      <c r="BJ1128" s="176"/>
      <c r="BK1128" s="176"/>
      <c r="BL1128" s="176"/>
      <c r="BM1128" s="176"/>
      <c r="BN1128" s="176"/>
      <c r="BO1128" s="176"/>
      <c r="BP1128" s="176"/>
      <c r="BQ1128" s="176"/>
      <c r="BR1128" s="176"/>
      <c r="BS1128" s="176"/>
      <c r="BT1128" s="176"/>
      <c r="BU1128" s="176"/>
      <c r="BV1128" s="176"/>
      <c r="BW1128" s="176"/>
      <c r="BX1128" s="176"/>
      <c r="BY1128" s="176"/>
      <c r="BZ1128" s="176"/>
      <c r="CA1128" s="176"/>
      <c r="CB1128" s="176"/>
      <c r="CC1128" s="176"/>
      <c r="CD1128" s="176"/>
      <c r="CE1128" s="176"/>
      <c r="CF1128" s="176"/>
      <c r="CG1128" s="176"/>
      <c r="CH1128" s="176"/>
      <c r="CI1128" s="176"/>
      <c r="CJ1128" s="176"/>
      <c r="CK1128" s="176"/>
      <c r="CL1128" s="176"/>
      <c r="CM1128" s="176"/>
      <c r="CN1128" s="176"/>
      <c r="CO1128" s="176"/>
      <c r="CP1128" s="176"/>
      <c r="CQ1128" s="176"/>
      <c r="CR1128" s="176"/>
      <c r="CS1128" s="176"/>
      <c r="CT1128" s="176"/>
      <c r="CU1128" s="176"/>
      <c r="CV1128" s="176"/>
      <c r="CW1128" s="176"/>
    </row>
    <row r="1129" spans="1:101" s="179" customFormat="1" ht="20.100000000000001" customHeight="1">
      <c r="A1129" s="657">
        <f t="shared" si="244"/>
        <v>1086</v>
      </c>
      <c r="B1129" s="196" t="str">
        <f t="shared" si="239"/>
        <v>Swansea Bay UHB</v>
      </c>
      <c r="C1129" s="89"/>
      <c r="D1129" s="89"/>
      <c r="E1129" s="89"/>
      <c r="F1129" s="89"/>
      <c r="G1129" s="89"/>
      <c r="H1129" s="197">
        <f t="shared" si="240"/>
        <v>0</v>
      </c>
      <c r="I1129" s="197"/>
      <c r="J1129" s="89"/>
      <c r="K1129" s="90"/>
      <c r="L1129" s="90"/>
      <c r="M1129" s="89"/>
      <c r="N1129" s="89"/>
      <c r="O1129" s="89"/>
      <c r="P1129" s="89"/>
      <c r="Q1129" s="89"/>
      <c r="R1129" s="122"/>
      <c r="S1129" s="122"/>
      <c r="T1129" s="122"/>
      <c r="U1129" s="123"/>
      <c r="V1129" s="123"/>
      <c r="W1129" s="123"/>
      <c r="X1129" s="122"/>
      <c r="Y1129" s="122"/>
      <c r="Z1129" s="122"/>
      <c r="AA1129" s="122"/>
      <c r="AB1129" s="122"/>
      <c r="AC1129" s="122"/>
      <c r="AD1129" s="197">
        <f t="shared" si="233"/>
        <v>0</v>
      </c>
      <c r="AE1129" s="196" t="str">
        <f t="shared" si="245"/>
        <v/>
      </c>
      <c r="AF1129" s="196" t="str">
        <f t="shared" si="234"/>
        <v/>
      </c>
      <c r="AG1129" s="196" t="str">
        <f t="shared" si="235"/>
        <v/>
      </c>
      <c r="AH1129" s="196" t="str">
        <f t="shared" si="236"/>
        <v/>
      </c>
      <c r="AI1129" s="196" t="str">
        <f t="shared" si="237"/>
        <v/>
      </c>
      <c r="AJ1129" s="196" t="str">
        <f t="shared" si="238"/>
        <v/>
      </c>
      <c r="AK1129" s="196" t="str">
        <f t="shared" si="241"/>
        <v/>
      </c>
      <c r="AL1129" s="196" t="str">
        <f t="shared" si="242"/>
        <v/>
      </c>
      <c r="AM1129" s="176"/>
      <c r="AN1129" s="176">
        <f t="shared" si="243"/>
        <v>0</v>
      </c>
      <c r="AO1129" s="176"/>
      <c r="AP1129" s="176"/>
      <c r="AQ1129" s="176"/>
      <c r="AR1129" s="176"/>
      <c r="AS1129" s="176"/>
      <c r="AT1129" s="176"/>
      <c r="AU1129" s="176"/>
      <c r="AV1129" s="176"/>
      <c r="AW1129" s="176"/>
      <c r="AX1129" s="176"/>
      <c r="AY1129" s="176"/>
      <c r="AZ1129" s="176"/>
      <c r="BA1129" s="176"/>
      <c r="BB1129" s="176"/>
      <c r="BC1129" s="176"/>
      <c r="BD1129" s="176"/>
      <c r="BE1129" s="176"/>
      <c r="BF1129" s="176"/>
      <c r="BG1129" s="176"/>
      <c r="BH1129" s="176"/>
      <c r="BI1129" s="176"/>
      <c r="BJ1129" s="176"/>
      <c r="BK1129" s="176"/>
      <c r="BL1129" s="176"/>
      <c r="BM1129" s="176"/>
      <c r="BN1129" s="176"/>
      <c r="BO1129" s="176"/>
      <c r="BP1129" s="176"/>
      <c r="BQ1129" s="176"/>
      <c r="BR1129" s="176"/>
      <c r="BS1129" s="176"/>
      <c r="BT1129" s="176"/>
      <c r="BU1129" s="176"/>
      <c r="BV1129" s="176"/>
      <c r="BW1129" s="176"/>
      <c r="BX1129" s="176"/>
      <c r="BY1129" s="176"/>
      <c r="BZ1129" s="176"/>
      <c r="CA1129" s="176"/>
      <c r="CB1129" s="176"/>
      <c r="CC1129" s="176"/>
      <c r="CD1129" s="176"/>
      <c r="CE1129" s="176"/>
      <c r="CF1129" s="176"/>
      <c r="CG1129" s="176"/>
      <c r="CH1129" s="176"/>
      <c r="CI1129" s="176"/>
      <c r="CJ1129" s="176"/>
      <c r="CK1129" s="176"/>
      <c r="CL1129" s="176"/>
      <c r="CM1129" s="176"/>
      <c r="CN1129" s="176"/>
      <c r="CO1129" s="176"/>
      <c r="CP1129" s="176"/>
      <c r="CQ1129" s="176"/>
      <c r="CR1129" s="176"/>
      <c r="CS1129" s="176"/>
      <c r="CT1129" s="176"/>
      <c r="CU1129" s="176"/>
      <c r="CV1129" s="176"/>
      <c r="CW1129" s="176"/>
    </row>
    <row r="1130" spans="1:101" s="179" customFormat="1" ht="20.100000000000001" customHeight="1">
      <c r="A1130" s="657">
        <f t="shared" si="244"/>
        <v>1087</v>
      </c>
      <c r="B1130" s="196" t="str">
        <f t="shared" si="239"/>
        <v>Swansea Bay UHB</v>
      </c>
      <c r="C1130" s="89"/>
      <c r="D1130" s="89"/>
      <c r="E1130" s="89"/>
      <c r="F1130" s="89"/>
      <c r="G1130" s="89"/>
      <c r="H1130" s="197">
        <f t="shared" si="240"/>
        <v>0</v>
      </c>
      <c r="I1130" s="197"/>
      <c r="J1130" s="89"/>
      <c r="K1130" s="90"/>
      <c r="L1130" s="90"/>
      <c r="M1130" s="89"/>
      <c r="N1130" s="89"/>
      <c r="O1130" s="89"/>
      <c r="P1130" s="89"/>
      <c r="Q1130" s="89"/>
      <c r="R1130" s="122"/>
      <c r="S1130" s="122"/>
      <c r="T1130" s="122"/>
      <c r="U1130" s="123"/>
      <c r="V1130" s="123"/>
      <c r="W1130" s="123"/>
      <c r="X1130" s="122"/>
      <c r="Y1130" s="122"/>
      <c r="Z1130" s="122"/>
      <c r="AA1130" s="122"/>
      <c r="AB1130" s="122"/>
      <c r="AC1130" s="122"/>
      <c r="AD1130" s="197">
        <f t="shared" si="233"/>
        <v>0</v>
      </c>
      <c r="AE1130" s="196" t="str">
        <f t="shared" si="245"/>
        <v/>
      </c>
      <c r="AF1130" s="196" t="str">
        <f t="shared" si="234"/>
        <v/>
      </c>
      <c r="AG1130" s="196" t="str">
        <f t="shared" si="235"/>
        <v/>
      </c>
      <c r="AH1130" s="196" t="str">
        <f t="shared" si="236"/>
        <v/>
      </c>
      <c r="AI1130" s="196" t="str">
        <f t="shared" si="237"/>
        <v/>
      </c>
      <c r="AJ1130" s="196" t="str">
        <f t="shared" si="238"/>
        <v/>
      </c>
      <c r="AK1130" s="196" t="str">
        <f t="shared" si="241"/>
        <v/>
      </c>
      <c r="AL1130" s="196" t="str">
        <f t="shared" si="242"/>
        <v/>
      </c>
      <c r="AM1130" s="176"/>
      <c r="AN1130" s="176">
        <f t="shared" si="243"/>
        <v>0</v>
      </c>
      <c r="AO1130" s="176"/>
      <c r="AP1130" s="176"/>
      <c r="AQ1130" s="176"/>
      <c r="AR1130" s="176"/>
      <c r="AS1130" s="176"/>
      <c r="AT1130" s="176"/>
      <c r="AU1130" s="176"/>
      <c r="AV1130" s="176"/>
      <c r="AW1130" s="176"/>
      <c r="AX1130" s="176"/>
      <c r="AY1130" s="176"/>
      <c r="AZ1130" s="176"/>
      <c r="BA1130" s="176"/>
      <c r="BB1130" s="176"/>
      <c r="BC1130" s="176"/>
      <c r="BD1130" s="176"/>
      <c r="BE1130" s="176"/>
      <c r="BF1130" s="176"/>
      <c r="BG1130" s="176"/>
      <c r="BH1130" s="176"/>
      <c r="BI1130" s="176"/>
      <c r="BJ1130" s="176"/>
      <c r="BK1130" s="176"/>
      <c r="BL1130" s="176"/>
      <c r="BM1130" s="176"/>
      <c r="BN1130" s="176"/>
      <c r="BO1130" s="176"/>
      <c r="BP1130" s="176"/>
      <c r="BQ1130" s="176"/>
      <c r="BR1130" s="176"/>
      <c r="BS1130" s="176"/>
      <c r="BT1130" s="176"/>
      <c r="BU1130" s="176"/>
      <c r="BV1130" s="176"/>
      <c r="BW1130" s="176"/>
      <c r="BX1130" s="176"/>
      <c r="BY1130" s="176"/>
      <c r="BZ1130" s="176"/>
      <c r="CA1130" s="176"/>
      <c r="CB1130" s="176"/>
      <c r="CC1130" s="176"/>
      <c r="CD1130" s="176"/>
      <c r="CE1130" s="176"/>
      <c r="CF1130" s="176"/>
      <c r="CG1130" s="176"/>
      <c r="CH1130" s="176"/>
      <c r="CI1130" s="176"/>
      <c r="CJ1130" s="176"/>
      <c r="CK1130" s="176"/>
      <c r="CL1130" s="176"/>
      <c r="CM1130" s="176"/>
      <c r="CN1130" s="176"/>
      <c r="CO1130" s="176"/>
      <c r="CP1130" s="176"/>
      <c r="CQ1130" s="176"/>
      <c r="CR1130" s="176"/>
      <c r="CS1130" s="176"/>
      <c r="CT1130" s="176"/>
      <c r="CU1130" s="176"/>
      <c r="CV1130" s="176"/>
      <c r="CW1130" s="176"/>
    </row>
    <row r="1131" spans="1:101" s="179" customFormat="1" ht="20.100000000000001" customHeight="1">
      <c r="A1131" s="657">
        <f t="shared" si="244"/>
        <v>1088</v>
      </c>
      <c r="B1131" s="196" t="str">
        <f t="shared" si="239"/>
        <v>Swansea Bay UHB</v>
      </c>
      <c r="C1131" s="89"/>
      <c r="D1131" s="89"/>
      <c r="E1131" s="89"/>
      <c r="F1131" s="89"/>
      <c r="G1131" s="89"/>
      <c r="H1131" s="197">
        <f t="shared" si="240"/>
        <v>0</v>
      </c>
      <c r="I1131" s="197"/>
      <c r="J1131" s="89"/>
      <c r="K1131" s="90"/>
      <c r="L1131" s="90"/>
      <c r="M1131" s="89"/>
      <c r="N1131" s="89"/>
      <c r="O1131" s="89"/>
      <c r="P1131" s="89"/>
      <c r="Q1131" s="89"/>
      <c r="R1131" s="122"/>
      <c r="S1131" s="122"/>
      <c r="T1131" s="122"/>
      <c r="U1131" s="123"/>
      <c r="V1131" s="123"/>
      <c r="W1131" s="123"/>
      <c r="X1131" s="122"/>
      <c r="Y1131" s="122"/>
      <c r="Z1131" s="122"/>
      <c r="AA1131" s="122"/>
      <c r="AB1131" s="122"/>
      <c r="AC1131" s="122"/>
      <c r="AD1131" s="197">
        <f t="shared" si="233"/>
        <v>0</v>
      </c>
      <c r="AE1131" s="196" t="str">
        <f t="shared" si="245"/>
        <v/>
      </c>
      <c r="AF1131" s="196" t="str">
        <f t="shared" si="234"/>
        <v/>
      </c>
      <c r="AG1131" s="196" t="str">
        <f t="shared" si="235"/>
        <v/>
      </c>
      <c r="AH1131" s="196" t="str">
        <f t="shared" si="236"/>
        <v/>
      </c>
      <c r="AI1131" s="196" t="str">
        <f t="shared" si="237"/>
        <v/>
      </c>
      <c r="AJ1131" s="196" t="str">
        <f t="shared" si="238"/>
        <v/>
      </c>
      <c r="AK1131" s="196" t="str">
        <f t="shared" si="241"/>
        <v/>
      </c>
      <c r="AL1131" s="196" t="str">
        <f t="shared" si="242"/>
        <v/>
      </c>
      <c r="AM1131" s="176"/>
      <c r="AN1131" s="176">
        <f t="shared" si="243"/>
        <v>0</v>
      </c>
      <c r="AO1131" s="176"/>
      <c r="AP1131" s="176"/>
      <c r="AQ1131" s="176"/>
      <c r="AR1131" s="176"/>
      <c r="AS1131" s="176"/>
      <c r="AT1131" s="176"/>
      <c r="AU1131" s="176"/>
      <c r="AV1131" s="176"/>
      <c r="AW1131" s="176"/>
      <c r="AX1131" s="176"/>
      <c r="AY1131" s="176"/>
      <c r="AZ1131" s="176"/>
      <c r="BA1131" s="176"/>
      <c r="BB1131" s="176"/>
      <c r="BC1131" s="176"/>
      <c r="BD1131" s="176"/>
      <c r="BE1131" s="176"/>
      <c r="BF1131" s="176"/>
      <c r="BG1131" s="176"/>
      <c r="BH1131" s="176"/>
      <c r="BI1131" s="176"/>
      <c r="BJ1131" s="176"/>
      <c r="BK1131" s="176"/>
      <c r="BL1131" s="176"/>
      <c r="BM1131" s="176"/>
      <c r="BN1131" s="176"/>
      <c r="BO1131" s="176"/>
      <c r="BP1131" s="176"/>
      <c r="BQ1131" s="176"/>
      <c r="BR1131" s="176"/>
      <c r="BS1131" s="176"/>
      <c r="BT1131" s="176"/>
      <c r="BU1131" s="176"/>
      <c r="BV1131" s="176"/>
      <c r="BW1131" s="176"/>
      <c r="BX1131" s="176"/>
      <c r="BY1131" s="176"/>
      <c r="BZ1131" s="176"/>
      <c r="CA1131" s="176"/>
      <c r="CB1131" s="176"/>
      <c r="CC1131" s="176"/>
      <c r="CD1131" s="176"/>
      <c r="CE1131" s="176"/>
      <c r="CF1131" s="176"/>
      <c r="CG1131" s="176"/>
      <c r="CH1131" s="176"/>
      <c r="CI1131" s="176"/>
      <c r="CJ1131" s="176"/>
      <c r="CK1131" s="176"/>
      <c r="CL1131" s="176"/>
      <c r="CM1131" s="176"/>
      <c r="CN1131" s="176"/>
      <c r="CO1131" s="176"/>
      <c r="CP1131" s="176"/>
      <c r="CQ1131" s="176"/>
      <c r="CR1131" s="176"/>
      <c r="CS1131" s="176"/>
      <c r="CT1131" s="176"/>
      <c r="CU1131" s="176"/>
      <c r="CV1131" s="176"/>
      <c r="CW1131" s="176"/>
    </row>
    <row r="1132" spans="1:101" s="179" customFormat="1" ht="20.100000000000001" customHeight="1">
      <c r="A1132" s="657">
        <f t="shared" si="244"/>
        <v>1089</v>
      </c>
      <c r="B1132" s="196" t="str">
        <f t="shared" si="239"/>
        <v>Swansea Bay UHB</v>
      </c>
      <c r="C1132" s="89"/>
      <c r="D1132" s="89"/>
      <c r="E1132" s="89"/>
      <c r="F1132" s="89"/>
      <c r="G1132" s="89"/>
      <c r="H1132" s="197">
        <f t="shared" si="240"/>
        <v>0</v>
      </c>
      <c r="I1132" s="197"/>
      <c r="J1132" s="89"/>
      <c r="K1132" s="90"/>
      <c r="L1132" s="90"/>
      <c r="M1132" s="89"/>
      <c r="N1132" s="89"/>
      <c r="O1132" s="89"/>
      <c r="P1132" s="89"/>
      <c r="Q1132" s="89"/>
      <c r="R1132" s="122"/>
      <c r="S1132" s="122"/>
      <c r="T1132" s="122"/>
      <c r="U1132" s="123"/>
      <c r="V1132" s="123"/>
      <c r="W1132" s="123"/>
      <c r="X1132" s="122"/>
      <c r="Y1132" s="122"/>
      <c r="Z1132" s="122"/>
      <c r="AA1132" s="122"/>
      <c r="AB1132" s="122"/>
      <c r="AC1132" s="122"/>
      <c r="AD1132" s="197">
        <f t="shared" ref="AD1132:AD1195" si="246">SUM(R1132:AC1132)</f>
        <v>0</v>
      </c>
      <c r="AE1132" s="196" t="str">
        <f t="shared" si="245"/>
        <v/>
      </c>
      <c r="AF1132" s="196" t="str">
        <f t="shared" ref="AF1132:AF1195" si="247">IF(COUNTIF($E$44:$E$1518,E1132)&gt;1,"ERROR","")</f>
        <v/>
      </c>
      <c r="AG1132" s="196" t="str">
        <f t="shared" ref="AG1132:AG1195" si="248">IF(AND(OR(P1132=$CR$1,P1132=$CR$3),Q1132=""),"ERROR","")</f>
        <v/>
      </c>
      <c r="AH1132" s="196" t="str">
        <f t="shared" ref="AH1132:AH1195" si="249">IF(AND(OR(P1132=$CR$2),Q1132&lt;&gt;""),"ERROR","")</f>
        <v/>
      </c>
      <c r="AI1132" s="196" t="str">
        <f t="shared" ref="AI1132:AI1195" si="250">IF(AND(G1132=$CA$1,H1132&gt;J1132),"ERROR","")</f>
        <v/>
      </c>
      <c r="AJ1132" s="196" t="str">
        <f t="shared" ref="AJ1132:AJ1195" si="251">IF(AND(G1132=$CA$2,J1132&gt;0),"ERROR","")</f>
        <v/>
      </c>
      <c r="AK1132" s="196" t="str">
        <f t="shared" si="241"/>
        <v/>
      </c>
      <c r="AL1132" s="196" t="str">
        <f t="shared" si="242"/>
        <v/>
      </c>
      <c r="AM1132" s="176"/>
      <c r="AN1132" s="176">
        <f t="shared" si="243"/>
        <v>0</v>
      </c>
      <c r="AO1132" s="176"/>
      <c r="AP1132" s="176"/>
      <c r="AQ1132" s="176"/>
      <c r="AR1132" s="176"/>
      <c r="AS1132" s="176"/>
      <c r="AT1132" s="176"/>
      <c r="AU1132" s="176"/>
      <c r="AV1132" s="176"/>
      <c r="AW1132" s="176"/>
      <c r="AX1132" s="176"/>
      <c r="AY1132" s="176"/>
      <c r="AZ1132" s="176"/>
      <c r="BA1132" s="176"/>
      <c r="BB1132" s="176"/>
      <c r="BC1132" s="176"/>
      <c r="BD1132" s="176"/>
      <c r="BE1132" s="176"/>
      <c r="BF1132" s="176"/>
      <c r="BG1132" s="176"/>
      <c r="BH1132" s="176"/>
      <c r="BI1132" s="176"/>
      <c r="BJ1132" s="176"/>
      <c r="BK1132" s="176"/>
      <c r="BL1132" s="176"/>
      <c r="BM1132" s="176"/>
      <c r="BN1132" s="176"/>
      <c r="BO1132" s="176"/>
      <c r="BP1132" s="176"/>
      <c r="BQ1132" s="176"/>
      <c r="BR1132" s="176"/>
      <c r="BS1132" s="176"/>
      <c r="BT1132" s="176"/>
      <c r="BU1132" s="176"/>
      <c r="BV1132" s="176"/>
      <c r="BW1132" s="176"/>
      <c r="BX1132" s="176"/>
      <c r="BY1132" s="176"/>
      <c r="BZ1132" s="176"/>
      <c r="CA1132" s="176"/>
      <c r="CB1132" s="176"/>
      <c r="CC1132" s="176"/>
      <c r="CD1132" s="176"/>
      <c r="CE1132" s="176"/>
      <c r="CF1132" s="176"/>
      <c r="CG1132" s="176"/>
      <c r="CH1132" s="176"/>
      <c r="CI1132" s="176"/>
      <c r="CJ1132" s="176"/>
      <c r="CK1132" s="176"/>
      <c r="CL1132" s="176"/>
      <c r="CM1132" s="176"/>
      <c r="CN1132" s="176"/>
      <c r="CO1132" s="176"/>
      <c r="CP1132" s="176"/>
      <c r="CQ1132" s="176"/>
      <c r="CR1132" s="176"/>
      <c r="CS1132" s="176"/>
      <c r="CT1132" s="176"/>
      <c r="CU1132" s="176"/>
      <c r="CV1132" s="176"/>
      <c r="CW1132" s="176"/>
    </row>
    <row r="1133" spans="1:101" s="179" customFormat="1" ht="20.100000000000001" customHeight="1">
      <c r="A1133" s="657">
        <f t="shared" si="244"/>
        <v>1090</v>
      </c>
      <c r="B1133" s="196" t="str">
        <f t="shared" ref="B1133:B1196" si="252">$B$2</f>
        <v>Swansea Bay UHB</v>
      </c>
      <c r="C1133" s="89"/>
      <c r="D1133" s="89"/>
      <c r="E1133" s="89"/>
      <c r="F1133" s="89"/>
      <c r="G1133" s="89"/>
      <c r="H1133" s="197">
        <f t="shared" ref="H1133:H1196" si="253">AD1133</f>
        <v>0</v>
      </c>
      <c r="I1133" s="197"/>
      <c r="J1133" s="89"/>
      <c r="K1133" s="90"/>
      <c r="L1133" s="90"/>
      <c r="M1133" s="89"/>
      <c r="N1133" s="89"/>
      <c r="O1133" s="89"/>
      <c r="P1133" s="89"/>
      <c r="Q1133" s="89"/>
      <c r="R1133" s="122"/>
      <c r="S1133" s="122"/>
      <c r="T1133" s="122"/>
      <c r="U1133" s="123"/>
      <c r="V1133" s="123"/>
      <c r="W1133" s="123"/>
      <c r="X1133" s="122"/>
      <c r="Y1133" s="122"/>
      <c r="Z1133" s="122"/>
      <c r="AA1133" s="122"/>
      <c r="AB1133" s="122"/>
      <c r="AC1133" s="122"/>
      <c r="AD1133" s="197">
        <f t="shared" si="246"/>
        <v>0</v>
      </c>
      <c r="AE1133" s="196" t="str">
        <f t="shared" si="245"/>
        <v/>
      </c>
      <c r="AF1133" s="196" t="str">
        <f t="shared" si="247"/>
        <v/>
      </c>
      <c r="AG1133" s="196" t="str">
        <f t="shared" si="248"/>
        <v/>
      </c>
      <c r="AH1133" s="196" t="str">
        <f t="shared" si="249"/>
        <v/>
      </c>
      <c r="AI1133" s="196" t="str">
        <f t="shared" si="250"/>
        <v/>
      </c>
      <c r="AJ1133" s="196" t="str">
        <f t="shared" si="251"/>
        <v/>
      </c>
      <c r="AK1133" s="196" t="str">
        <f t="shared" ref="AK1133:AK1196" si="254">IF(K1133="","",IF(OR(K1133&lt;DATEVALUE("01/04/23"),K1133&gt;DATEVALUE("31/03/24")),"ERROR",""))</f>
        <v/>
      </c>
      <c r="AL1133" s="196" t="str">
        <f t="shared" ref="AL1133:AL1196" si="255">IF(L1133="","",IF(OR(L1133&lt;DATEVALUE("01/04/23"),L1133&gt;DATEVALUE("31/03/24")),"ERROR",""))</f>
        <v/>
      </c>
      <c r="AM1133" s="176"/>
      <c r="AN1133" s="176">
        <f t="shared" ref="AN1133:AN1196" si="256">COUNTIFS(AE1133:AL1133,"Error")</f>
        <v>0</v>
      </c>
      <c r="AO1133" s="176"/>
      <c r="AP1133" s="176"/>
      <c r="AQ1133" s="176"/>
      <c r="AR1133" s="176"/>
      <c r="AS1133" s="176"/>
      <c r="AT1133" s="176"/>
      <c r="AU1133" s="176"/>
      <c r="AV1133" s="176"/>
      <c r="AW1133" s="176"/>
      <c r="AX1133" s="176"/>
      <c r="AY1133" s="176"/>
      <c r="AZ1133" s="176"/>
      <c r="BA1133" s="176"/>
      <c r="BB1133" s="176"/>
      <c r="BC1133" s="176"/>
      <c r="BD1133" s="176"/>
      <c r="BE1133" s="176"/>
      <c r="BF1133" s="176"/>
      <c r="BG1133" s="176"/>
      <c r="BH1133" s="176"/>
      <c r="BI1133" s="176"/>
      <c r="BJ1133" s="176"/>
      <c r="BK1133" s="176"/>
      <c r="BL1133" s="176"/>
      <c r="BM1133" s="176"/>
      <c r="BN1133" s="176"/>
      <c r="BO1133" s="176"/>
      <c r="BP1133" s="176"/>
      <c r="BQ1133" s="176"/>
      <c r="BR1133" s="176"/>
      <c r="BS1133" s="176"/>
      <c r="BT1133" s="176"/>
      <c r="BU1133" s="176"/>
      <c r="BV1133" s="176"/>
      <c r="BW1133" s="176"/>
      <c r="BX1133" s="176"/>
      <c r="BY1133" s="176"/>
      <c r="BZ1133" s="176"/>
      <c r="CA1133" s="176"/>
      <c r="CB1133" s="176"/>
      <c r="CC1133" s="176"/>
      <c r="CD1133" s="176"/>
      <c r="CE1133" s="176"/>
      <c r="CF1133" s="176"/>
      <c r="CG1133" s="176"/>
      <c r="CH1133" s="176"/>
      <c r="CI1133" s="176"/>
      <c r="CJ1133" s="176"/>
      <c r="CK1133" s="176"/>
      <c r="CL1133" s="176"/>
      <c r="CM1133" s="176"/>
      <c r="CN1133" s="176"/>
      <c r="CO1133" s="176"/>
      <c r="CP1133" s="176"/>
      <c r="CQ1133" s="176"/>
      <c r="CR1133" s="176"/>
      <c r="CS1133" s="176"/>
      <c r="CT1133" s="176"/>
      <c r="CU1133" s="176"/>
      <c r="CV1133" s="176"/>
      <c r="CW1133" s="176"/>
    </row>
    <row r="1134" spans="1:101" s="179" customFormat="1" ht="20.100000000000001" customHeight="1">
      <c r="A1134" s="657">
        <f t="shared" ref="A1134:A1197" si="257">+A1133+1</f>
        <v>1091</v>
      </c>
      <c r="B1134" s="196" t="str">
        <f t="shared" si="252"/>
        <v>Swansea Bay UHB</v>
      </c>
      <c r="C1134" s="89"/>
      <c r="D1134" s="89"/>
      <c r="E1134" s="89"/>
      <c r="F1134" s="89"/>
      <c r="G1134" s="89"/>
      <c r="H1134" s="197">
        <f t="shared" si="253"/>
        <v>0</v>
      </c>
      <c r="I1134" s="197"/>
      <c r="J1134" s="89"/>
      <c r="K1134" s="90"/>
      <c r="L1134" s="90"/>
      <c r="M1134" s="89"/>
      <c r="N1134" s="89"/>
      <c r="O1134" s="89"/>
      <c r="P1134" s="89"/>
      <c r="Q1134" s="89"/>
      <c r="R1134" s="122"/>
      <c r="S1134" s="122"/>
      <c r="T1134" s="122"/>
      <c r="U1134" s="123"/>
      <c r="V1134" s="123"/>
      <c r="W1134" s="123"/>
      <c r="X1134" s="122"/>
      <c r="Y1134" s="122"/>
      <c r="Z1134" s="122"/>
      <c r="AA1134" s="122"/>
      <c r="AB1134" s="122"/>
      <c r="AC1134" s="122"/>
      <c r="AD1134" s="197">
        <f t="shared" si="246"/>
        <v>0</v>
      </c>
      <c r="AE1134" s="196" t="str">
        <f t="shared" ref="AE1134:AE1197" si="258">IF(AND(H1134&gt;0,P1134&lt;&gt;"Income Generation"),IF(AND(C1134&lt;&gt;"",D1134&lt;&gt;"",E1134&lt;&gt;"",F1134&lt;&gt;"",G1134&lt;&gt;"",K1134&lt;&gt;"",L1134&lt;&gt;"",M1134&lt;&gt;"",N1134&lt;&gt;"",O1134&lt;&gt;"",P1134&lt;&gt;"",Q1134&lt;&gt;""),"","ERROR"),"")</f>
        <v/>
      </c>
      <c r="AF1134" s="196" t="str">
        <f t="shared" si="247"/>
        <v/>
      </c>
      <c r="AG1134" s="196" t="str">
        <f t="shared" si="248"/>
        <v/>
      </c>
      <c r="AH1134" s="196" t="str">
        <f t="shared" si="249"/>
        <v/>
      </c>
      <c r="AI1134" s="196" t="str">
        <f t="shared" si="250"/>
        <v/>
      </c>
      <c r="AJ1134" s="196" t="str">
        <f t="shared" si="251"/>
        <v/>
      </c>
      <c r="AK1134" s="196" t="str">
        <f t="shared" si="254"/>
        <v/>
      </c>
      <c r="AL1134" s="196" t="str">
        <f t="shared" si="255"/>
        <v/>
      </c>
      <c r="AM1134" s="176"/>
      <c r="AN1134" s="176">
        <f t="shared" si="256"/>
        <v>0</v>
      </c>
      <c r="AO1134" s="176"/>
      <c r="AP1134" s="176"/>
      <c r="AQ1134" s="176"/>
      <c r="AR1134" s="176"/>
      <c r="AS1134" s="176"/>
      <c r="AT1134" s="176"/>
      <c r="AU1134" s="176"/>
      <c r="AV1134" s="176"/>
      <c r="AW1134" s="176"/>
      <c r="AX1134" s="176"/>
      <c r="AY1134" s="176"/>
      <c r="AZ1134" s="176"/>
      <c r="BA1134" s="176"/>
      <c r="BB1134" s="176"/>
      <c r="BC1134" s="176"/>
      <c r="BD1134" s="176"/>
      <c r="BE1134" s="176"/>
      <c r="BF1134" s="176"/>
      <c r="BG1134" s="176"/>
      <c r="BH1134" s="176"/>
      <c r="BI1134" s="176"/>
      <c r="BJ1134" s="176"/>
      <c r="BK1134" s="176"/>
      <c r="BL1134" s="176"/>
      <c r="BM1134" s="176"/>
      <c r="BN1134" s="176"/>
      <c r="BO1134" s="176"/>
      <c r="BP1134" s="176"/>
      <c r="BQ1134" s="176"/>
      <c r="BR1134" s="176"/>
      <c r="BS1134" s="176"/>
      <c r="BT1134" s="176"/>
      <c r="BU1134" s="176"/>
      <c r="BV1134" s="176"/>
      <c r="BW1134" s="176"/>
      <c r="BX1134" s="176"/>
      <c r="BY1134" s="176"/>
      <c r="BZ1134" s="176"/>
      <c r="CA1134" s="176"/>
      <c r="CB1134" s="176"/>
      <c r="CC1134" s="176"/>
      <c r="CD1134" s="176"/>
      <c r="CE1134" s="176"/>
      <c r="CF1134" s="176"/>
      <c r="CG1134" s="176"/>
      <c r="CH1134" s="176"/>
      <c r="CI1134" s="176"/>
      <c r="CJ1134" s="176"/>
      <c r="CK1134" s="176"/>
      <c r="CL1134" s="176"/>
      <c r="CM1134" s="176"/>
      <c r="CN1134" s="176"/>
      <c r="CO1134" s="176"/>
      <c r="CP1134" s="176"/>
      <c r="CQ1134" s="176"/>
      <c r="CR1134" s="176"/>
      <c r="CS1134" s="176"/>
      <c r="CT1134" s="176"/>
      <c r="CU1134" s="176"/>
      <c r="CV1134" s="176"/>
      <c r="CW1134" s="176"/>
    </row>
    <row r="1135" spans="1:101" s="179" customFormat="1" ht="20.100000000000001" customHeight="1">
      <c r="A1135" s="657">
        <f t="shared" si="257"/>
        <v>1092</v>
      </c>
      <c r="B1135" s="196" t="str">
        <f t="shared" si="252"/>
        <v>Swansea Bay UHB</v>
      </c>
      <c r="C1135" s="89"/>
      <c r="D1135" s="89"/>
      <c r="E1135" s="89"/>
      <c r="F1135" s="89"/>
      <c r="G1135" s="89"/>
      <c r="H1135" s="197">
        <f t="shared" si="253"/>
        <v>0</v>
      </c>
      <c r="I1135" s="197"/>
      <c r="J1135" s="89"/>
      <c r="K1135" s="90"/>
      <c r="L1135" s="90"/>
      <c r="M1135" s="89"/>
      <c r="N1135" s="89"/>
      <c r="O1135" s="89"/>
      <c r="P1135" s="89"/>
      <c r="Q1135" s="89"/>
      <c r="R1135" s="122"/>
      <c r="S1135" s="122"/>
      <c r="T1135" s="122"/>
      <c r="U1135" s="123"/>
      <c r="V1135" s="123"/>
      <c r="W1135" s="123"/>
      <c r="X1135" s="122"/>
      <c r="Y1135" s="122"/>
      <c r="Z1135" s="122"/>
      <c r="AA1135" s="122"/>
      <c r="AB1135" s="122"/>
      <c r="AC1135" s="122"/>
      <c r="AD1135" s="197">
        <f t="shared" si="246"/>
        <v>0</v>
      </c>
      <c r="AE1135" s="196" t="str">
        <f t="shared" si="258"/>
        <v/>
      </c>
      <c r="AF1135" s="196" t="str">
        <f t="shared" si="247"/>
        <v/>
      </c>
      <c r="AG1135" s="196" t="str">
        <f t="shared" si="248"/>
        <v/>
      </c>
      <c r="AH1135" s="196" t="str">
        <f t="shared" si="249"/>
        <v/>
      </c>
      <c r="AI1135" s="196" t="str">
        <f t="shared" si="250"/>
        <v/>
      </c>
      <c r="AJ1135" s="196" t="str">
        <f t="shared" si="251"/>
        <v/>
      </c>
      <c r="AK1135" s="196" t="str">
        <f t="shared" si="254"/>
        <v/>
      </c>
      <c r="AL1135" s="196" t="str">
        <f t="shared" si="255"/>
        <v/>
      </c>
      <c r="AM1135" s="176"/>
      <c r="AN1135" s="176">
        <f t="shared" si="256"/>
        <v>0</v>
      </c>
      <c r="AO1135" s="176"/>
      <c r="AP1135" s="176"/>
      <c r="AQ1135" s="176"/>
      <c r="AR1135" s="176"/>
      <c r="AS1135" s="176"/>
      <c r="AT1135" s="176"/>
      <c r="AU1135" s="176"/>
      <c r="AV1135" s="176"/>
      <c r="AW1135" s="176"/>
      <c r="AX1135" s="176"/>
      <c r="AY1135" s="176"/>
      <c r="AZ1135" s="176"/>
      <c r="BA1135" s="176"/>
      <c r="BB1135" s="176"/>
      <c r="BC1135" s="176"/>
      <c r="BD1135" s="176"/>
      <c r="BE1135" s="176"/>
      <c r="BF1135" s="176"/>
      <c r="BG1135" s="176"/>
      <c r="BH1135" s="176"/>
      <c r="BI1135" s="176"/>
      <c r="BJ1135" s="176"/>
      <c r="BK1135" s="176"/>
      <c r="BL1135" s="176"/>
      <c r="BM1135" s="176"/>
      <c r="BN1135" s="176"/>
      <c r="BO1135" s="176"/>
      <c r="BP1135" s="176"/>
      <c r="BQ1135" s="176"/>
      <c r="BR1135" s="176"/>
      <c r="BS1135" s="176"/>
      <c r="BT1135" s="176"/>
      <c r="BU1135" s="176"/>
      <c r="BV1135" s="176"/>
      <c r="BW1135" s="176"/>
      <c r="BX1135" s="176"/>
      <c r="BY1135" s="176"/>
      <c r="BZ1135" s="176"/>
      <c r="CA1135" s="176"/>
      <c r="CB1135" s="176"/>
      <c r="CC1135" s="176"/>
      <c r="CD1135" s="176"/>
      <c r="CE1135" s="176"/>
      <c r="CF1135" s="176"/>
      <c r="CG1135" s="176"/>
      <c r="CH1135" s="176"/>
      <c r="CI1135" s="176"/>
      <c r="CJ1135" s="176"/>
      <c r="CK1135" s="176"/>
      <c r="CL1135" s="176"/>
      <c r="CM1135" s="176"/>
      <c r="CN1135" s="176"/>
      <c r="CO1135" s="176"/>
      <c r="CP1135" s="176"/>
      <c r="CQ1135" s="176"/>
      <c r="CR1135" s="176"/>
      <c r="CS1135" s="176"/>
      <c r="CT1135" s="176"/>
      <c r="CU1135" s="176"/>
      <c r="CV1135" s="176"/>
      <c r="CW1135" s="176"/>
    </row>
    <row r="1136" spans="1:101" s="179" customFormat="1" ht="20.100000000000001" customHeight="1">
      <c r="A1136" s="657">
        <f t="shared" si="257"/>
        <v>1093</v>
      </c>
      <c r="B1136" s="196" t="str">
        <f t="shared" si="252"/>
        <v>Swansea Bay UHB</v>
      </c>
      <c r="C1136" s="89"/>
      <c r="D1136" s="89"/>
      <c r="E1136" s="89"/>
      <c r="F1136" s="89"/>
      <c r="G1136" s="89"/>
      <c r="H1136" s="197">
        <f t="shared" si="253"/>
        <v>0</v>
      </c>
      <c r="I1136" s="197"/>
      <c r="J1136" s="89"/>
      <c r="K1136" s="90"/>
      <c r="L1136" s="90"/>
      <c r="M1136" s="89"/>
      <c r="N1136" s="89"/>
      <c r="O1136" s="89"/>
      <c r="P1136" s="89"/>
      <c r="Q1136" s="89"/>
      <c r="R1136" s="122"/>
      <c r="S1136" s="122"/>
      <c r="T1136" s="122"/>
      <c r="U1136" s="123"/>
      <c r="V1136" s="123"/>
      <c r="W1136" s="123"/>
      <c r="X1136" s="122"/>
      <c r="Y1136" s="122"/>
      <c r="Z1136" s="122"/>
      <c r="AA1136" s="122"/>
      <c r="AB1136" s="122"/>
      <c r="AC1136" s="122"/>
      <c r="AD1136" s="197">
        <f t="shared" si="246"/>
        <v>0</v>
      </c>
      <c r="AE1136" s="196" t="str">
        <f t="shared" si="258"/>
        <v/>
      </c>
      <c r="AF1136" s="196" t="str">
        <f t="shared" si="247"/>
        <v/>
      </c>
      <c r="AG1136" s="196" t="str">
        <f t="shared" si="248"/>
        <v/>
      </c>
      <c r="AH1136" s="196" t="str">
        <f t="shared" si="249"/>
        <v/>
      </c>
      <c r="AI1136" s="196" t="str">
        <f t="shared" si="250"/>
        <v/>
      </c>
      <c r="AJ1136" s="196" t="str">
        <f t="shared" si="251"/>
        <v/>
      </c>
      <c r="AK1136" s="196" t="str">
        <f t="shared" si="254"/>
        <v/>
      </c>
      <c r="AL1136" s="196" t="str">
        <f t="shared" si="255"/>
        <v/>
      </c>
      <c r="AM1136" s="176"/>
      <c r="AN1136" s="176">
        <f t="shared" si="256"/>
        <v>0</v>
      </c>
      <c r="AO1136" s="176"/>
      <c r="AP1136" s="176"/>
      <c r="AQ1136" s="176"/>
      <c r="AR1136" s="176"/>
      <c r="AS1136" s="176"/>
      <c r="AT1136" s="176"/>
      <c r="AU1136" s="176"/>
      <c r="AV1136" s="176"/>
      <c r="AW1136" s="176"/>
      <c r="AX1136" s="176"/>
      <c r="AY1136" s="176"/>
      <c r="AZ1136" s="176"/>
      <c r="BA1136" s="176"/>
      <c r="BB1136" s="176"/>
      <c r="BC1136" s="176"/>
      <c r="BD1136" s="176"/>
      <c r="BE1136" s="176"/>
      <c r="BF1136" s="176"/>
      <c r="BG1136" s="176"/>
      <c r="BH1136" s="176"/>
      <c r="BI1136" s="176"/>
      <c r="BJ1136" s="176"/>
      <c r="BK1136" s="176"/>
      <c r="BL1136" s="176"/>
      <c r="BM1136" s="176"/>
      <c r="BN1136" s="176"/>
      <c r="BO1136" s="176"/>
      <c r="BP1136" s="176"/>
      <c r="BQ1136" s="176"/>
      <c r="BR1136" s="176"/>
      <c r="BS1136" s="176"/>
      <c r="BT1136" s="176"/>
      <c r="BU1136" s="176"/>
      <c r="BV1136" s="176"/>
      <c r="BW1136" s="176"/>
      <c r="BX1136" s="176"/>
      <c r="BY1136" s="176"/>
      <c r="BZ1136" s="176"/>
      <c r="CA1136" s="176"/>
      <c r="CB1136" s="176"/>
      <c r="CC1136" s="176"/>
      <c r="CD1136" s="176"/>
      <c r="CE1136" s="176"/>
      <c r="CF1136" s="176"/>
      <c r="CG1136" s="176"/>
      <c r="CH1136" s="176"/>
      <c r="CI1136" s="176"/>
      <c r="CJ1136" s="176"/>
      <c r="CK1136" s="176"/>
      <c r="CL1136" s="176"/>
      <c r="CM1136" s="176"/>
      <c r="CN1136" s="176"/>
      <c r="CO1136" s="176"/>
      <c r="CP1136" s="176"/>
      <c r="CQ1136" s="176"/>
      <c r="CR1136" s="176"/>
      <c r="CS1136" s="176"/>
      <c r="CT1136" s="176"/>
      <c r="CU1136" s="176"/>
      <c r="CV1136" s="176"/>
      <c r="CW1136" s="176"/>
    </row>
    <row r="1137" spans="1:101" s="179" customFormat="1" ht="20.100000000000001" customHeight="1">
      <c r="A1137" s="657">
        <f t="shared" si="257"/>
        <v>1094</v>
      </c>
      <c r="B1137" s="196" t="str">
        <f t="shared" si="252"/>
        <v>Swansea Bay UHB</v>
      </c>
      <c r="C1137" s="89"/>
      <c r="D1137" s="89"/>
      <c r="E1137" s="89"/>
      <c r="F1137" s="89"/>
      <c r="G1137" s="89"/>
      <c r="H1137" s="197">
        <f t="shared" si="253"/>
        <v>0</v>
      </c>
      <c r="I1137" s="197"/>
      <c r="J1137" s="89"/>
      <c r="K1137" s="90"/>
      <c r="L1137" s="90"/>
      <c r="M1137" s="89"/>
      <c r="N1137" s="89"/>
      <c r="O1137" s="89"/>
      <c r="P1137" s="89"/>
      <c r="Q1137" s="89"/>
      <c r="R1137" s="122"/>
      <c r="S1137" s="122"/>
      <c r="T1137" s="122"/>
      <c r="U1137" s="123"/>
      <c r="V1137" s="123"/>
      <c r="W1137" s="123"/>
      <c r="X1137" s="122"/>
      <c r="Y1137" s="122"/>
      <c r="Z1137" s="122"/>
      <c r="AA1137" s="122"/>
      <c r="AB1137" s="122"/>
      <c r="AC1137" s="122"/>
      <c r="AD1137" s="197">
        <f t="shared" si="246"/>
        <v>0</v>
      </c>
      <c r="AE1137" s="196" t="str">
        <f t="shared" si="258"/>
        <v/>
      </c>
      <c r="AF1137" s="196" t="str">
        <f t="shared" si="247"/>
        <v/>
      </c>
      <c r="AG1137" s="196" t="str">
        <f t="shared" si="248"/>
        <v/>
      </c>
      <c r="AH1137" s="196" t="str">
        <f t="shared" si="249"/>
        <v/>
      </c>
      <c r="AI1137" s="196" t="str">
        <f t="shared" si="250"/>
        <v/>
      </c>
      <c r="AJ1137" s="196" t="str">
        <f t="shared" si="251"/>
        <v/>
      </c>
      <c r="AK1137" s="196" t="str">
        <f t="shared" si="254"/>
        <v/>
      </c>
      <c r="AL1137" s="196" t="str">
        <f t="shared" si="255"/>
        <v/>
      </c>
      <c r="AM1137" s="176"/>
      <c r="AN1137" s="176">
        <f t="shared" si="256"/>
        <v>0</v>
      </c>
      <c r="AO1137" s="176"/>
      <c r="AP1137" s="176"/>
      <c r="AQ1137" s="176"/>
      <c r="AR1137" s="176"/>
      <c r="AS1137" s="176"/>
      <c r="AT1137" s="176"/>
      <c r="AU1137" s="176"/>
      <c r="AV1137" s="176"/>
      <c r="AW1137" s="176"/>
      <c r="AX1137" s="176"/>
      <c r="AY1137" s="176"/>
      <c r="AZ1137" s="176"/>
      <c r="BA1137" s="176"/>
      <c r="BB1137" s="176"/>
      <c r="BC1137" s="176"/>
      <c r="BD1137" s="176"/>
      <c r="BE1137" s="176"/>
      <c r="BF1137" s="176"/>
      <c r="BG1137" s="176"/>
      <c r="BH1137" s="176"/>
      <c r="BI1137" s="176"/>
      <c r="BJ1137" s="176"/>
      <c r="BK1137" s="176"/>
      <c r="BL1137" s="176"/>
      <c r="BM1137" s="176"/>
      <c r="BN1137" s="176"/>
      <c r="BO1137" s="176"/>
      <c r="BP1137" s="176"/>
      <c r="BQ1137" s="176"/>
      <c r="BR1137" s="176"/>
      <c r="BS1137" s="176"/>
      <c r="BT1137" s="176"/>
      <c r="BU1137" s="176"/>
      <c r="BV1137" s="176"/>
      <c r="BW1137" s="176"/>
      <c r="BX1137" s="176"/>
      <c r="BY1137" s="176"/>
      <c r="BZ1137" s="176"/>
      <c r="CA1137" s="176"/>
      <c r="CB1137" s="176"/>
      <c r="CC1137" s="176"/>
      <c r="CD1137" s="176"/>
      <c r="CE1137" s="176"/>
      <c r="CF1137" s="176"/>
      <c r="CG1137" s="176"/>
      <c r="CH1137" s="176"/>
      <c r="CI1137" s="176"/>
      <c r="CJ1137" s="176"/>
      <c r="CK1137" s="176"/>
      <c r="CL1137" s="176"/>
      <c r="CM1137" s="176"/>
      <c r="CN1137" s="176"/>
      <c r="CO1137" s="176"/>
      <c r="CP1137" s="176"/>
      <c r="CQ1137" s="176"/>
      <c r="CR1137" s="176"/>
      <c r="CS1137" s="176"/>
      <c r="CT1137" s="176"/>
      <c r="CU1137" s="176"/>
      <c r="CV1137" s="176"/>
      <c r="CW1137" s="176"/>
    </row>
    <row r="1138" spans="1:101" s="179" customFormat="1" ht="20.100000000000001" customHeight="1">
      <c r="A1138" s="657">
        <f t="shared" si="257"/>
        <v>1095</v>
      </c>
      <c r="B1138" s="196" t="str">
        <f t="shared" si="252"/>
        <v>Swansea Bay UHB</v>
      </c>
      <c r="C1138" s="89"/>
      <c r="D1138" s="89"/>
      <c r="E1138" s="89"/>
      <c r="F1138" s="89"/>
      <c r="G1138" s="89"/>
      <c r="H1138" s="197">
        <f t="shared" si="253"/>
        <v>0</v>
      </c>
      <c r="I1138" s="197"/>
      <c r="J1138" s="89"/>
      <c r="K1138" s="90"/>
      <c r="L1138" s="90"/>
      <c r="M1138" s="89"/>
      <c r="N1138" s="89"/>
      <c r="O1138" s="89"/>
      <c r="P1138" s="89"/>
      <c r="Q1138" s="89"/>
      <c r="R1138" s="122"/>
      <c r="S1138" s="122"/>
      <c r="T1138" s="122"/>
      <c r="U1138" s="123"/>
      <c r="V1138" s="123"/>
      <c r="W1138" s="123"/>
      <c r="X1138" s="122"/>
      <c r="Y1138" s="122"/>
      <c r="Z1138" s="122"/>
      <c r="AA1138" s="122"/>
      <c r="AB1138" s="122"/>
      <c r="AC1138" s="122"/>
      <c r="AD1138" s="197">
        <f t="shared" si="246"/>
        <v>0</v>
      </c>
      <c r="AE1138" s="196" t="str">
        <f t="shared" si="258"/>
        <v/>
      </c>
      <c r="AF1138" s="196" t="str">
        <f t="shared" si="247"/>
        <v/>
      </c>
      <c r="AG1138" s="196" t="str">
        <f t="shared" si="248"/>
        <v/>
      </c>
      <c r="AH1138" s="196" t="str">
        <f t="shared" si="249"/>
        <v/>
      </c>
      <c r="AI1138" s="196" t="str">
        <f t="shared" si="250"/>
        <v/>
      </c>
      <c r="AJ1138" s="196" t="str">
        <f t="shared" si="251"/>
        <v/>
      </c>
      <c r="AK1138" s="196" t="str">
        <f t="shared" si="254"/>
        <v/>
      </c>
      <c r="AL1138" s="196" t="str">
        <f t="shared" si="255"/>
        <v/>
      </c>
      <c r="AM1138" s="176"/>
      <c r="AN1138" s="176">
        <f t="shared" si="256"/>
        <v>0</v>
      </c>
      <c r="AO1138" s="176"/>
      <c r="AP1138" s="176"/>
      <c r="AQ1138" s="176"/>
      <c r="AR1138" s="176"/>
      <c r="AS1138" s="176"/>
      <c r="AT1138" s="176"/>
      <c r="AU1138" s="176"/>
      <c r="AV1138" s="176"/>
      <c r="AW1138" s="176"/>
      <c r="AX1138" s="176"/>
      <c r="AY1138" s="176"/>
      <c r="AZ1138" s="176"/>
      <c r="BA1138" s="176"/>
      <c r="BB1138" s="176"/>
      <c r="BC1138" s="176"/>
      <c r="BD1138" s="176"/>
      <c r="BE1138" s="176"/>
      <c r="BF1138" s="176"/>
      <c r="BG1138" s="176"/>
      <c r="BH1138" s="176"/>
      <c r="BI1138" s="176"/>
      <c r="BJ1138" s="176"/>
      <c r="BK1138" s="176"/>
      <c r="BL1138" s="176"/>
      <c r="BM1138" s="176"/>
      <c r="BN1138" s="176"/>
      <c r="BO1138" s="176"/>
      <c r="BP1138" s="176"/>
      <c r="BQ1138" s="176"/>
      <c r="BR1138" s="176"/>
      <c r="BS1138" s="176"/>
      <c r="BT1138" s="176"/>
      <c r="BU1138" s="176"/>
      <c r="BV1138" s="176"/>
      <c r="BW1138" s="176"/>
      <c r="BX1138" s="176"/>
      <c r="BY1138" s="176"/>
      <c r="BZ1138" s="176"/>
      <c r="CA1138" s="176"/>
      <c r="CB1138" s="176"/>
      <c r="CC1138" s="176"/>
      <c r="CD1138" s="176"/>
      <c r="CE1138" s="176"/>
      <c r="CF1138" s="176"/>
      <c r="CG1138" s="176"/>
      <c r="CH1138" s="176"/>
      <c r="CI1138" s="176"/>
      <c r="CJ1138" s="176"/>
      <c r="CK1138" s="176"/>
      <c r="CL1138" s="176"/>
      <c r="CM1138" s="176"/>
      <c r="CN1138" s="176"/>
      <c r="CO1138" s="176"/>
      <c r="CP1138" s="176"/>
      <c r="CQ1138" s="176"/>
      <c r="CR1138" s="176"/>
      <c r="CS1138" s="176"/>
      <c r="CT1138" s="176"/>
      <c r="CU1138" s="176"/>
      <c r="CV1138" s="176"/>
      <c r="CW1138" s="176"/>
    </row>
    <row r="1139" spans="1:101" s="179" customFormat="1" ht="20.100000000000001" customHeight="1">
      <c r="A1139" s="657">
        <f t="shared" si="257"/>
        <v>1096</v>
      </c>
      <c r="B1139" s="196" t="str">
        <f t="shared" si="252"/>
        <v>Swansea Bay UHB</v>
      </c>
      <c r="C1139" s="89"/>
      <c r="D1139" s="89"/>
      <c r="E1139" s="89"/>
      <c r="F1139" s="89"/>
      <c r="G1139" s="89"/>
      <c r="H1139" s="197">
        <f t="shared" si="253"/>
        <v>0</v>
      </c>
      <c r="I1139" s="197"/>
      <c r="J1139" s="89"/>
      <c r="K1139" s="90"/>
      <c r="L1139" s="90"/>
      <c r="M1139" s="89"/>
      <c r="N1139" s="89"/>
      <c r="O1139" s="89"/>
      <c r="P1139" s="89"/>
      <c r="Q1139" s="89"/>
      <c r="R1139" s="122"/>
      <c r="S1139" s="122"/>
      <c r="T1139" s="122"/>
      <c r="U1139" s="123"/>
      <c r="V1139" s="123"/>
      <c r="W1139" s="123"/>
      <c r="X1139" s="122"/>
      <c r="Y1139" s="122"/>
      <c r="Z1139" s="122"/>
      <c r="AA1139" s="122"/>
      <c r="AB1139" s="122"/>
      <c r="AC1139" s="122"/>
      <c r="AD1139" s="197">
        <f t="shared" si="246"/>
        <v>0</v>
      </c>
      <c r="AE1139" s="196" t="str">
        <f t="shared" si="258"/>
        <v/>
      </c>
      <c r="AF1139" s="196" t="str">
        <f t="shared" si="247"/>
        <v/>
      </c>
      <c r="AG1139" s="196" t="str">
        <f t="shared" si="248"/>
        <v/>
      </c>
      <c r="AH1139" s="196" t="str">
        <f t="shared" si="249"/>
        <v/>
      </c>
      <c r="AI1139" s="196" t="str">
        <f t="shared" si="250"/>
        <v/>
      </c>
      <c r="AJ1139" s="196" t="str">
        <f t="shared" si="251"/>
        <v/>
      </c>
      <c r="AK1139" s="196" t="str">
        <f t="shared" si="254"/>
        <v/>
      </c>
      <c r="AL1139" s="196" t="str">
        <f t="shared" si="255"/>
        <v/>
      </c>
      <c r="AM1139" s="176"/>
      <c r="AN1139" s="176">
        <f t="shared" si="256"/>
        <v>0</v>
      </c>
      <c r="AO1139" s="176"/>
      <c r="AP1139" s="176"/>
      <c r="AQ1139" s="176"/>
      <c r="AR1139" s="176"/>
      <c r="AS1139" s="176"/>
      <c r="AT1139" s="176"/>
      <c r="AU1139" s="176"/>
      <c r="AV1139" s="176"/>
      <c r="AW1139" s="176"/>
      <c r="AX1139" s="176"/>
      <c r="AY1139" s="176"/>
      <c r="AZ1139" s="176"/>
      <c r="BA1139" s="176"/>
      <c r="BB1139" s="176"/>
      <c r="BC1139" s="176"/>
      <c r="BD1139" s="176"/>
      <c r="BE1139" s="176"/>
      <c r="BF1139" s="176"/>
      <c r="BG1139" s="176"/>
      <c r="BH1139" s="176"/>
      <c r="BI1139" s="176"/>
      <c r="BJ1139" s="176"/>
      <c r="BK1139" s="176"/>
      <c r="BL1139" s="176"/>
      <c r="BM1139" s="176"/>
      <c r="BN1139" s="176"/>
      <c r="BO1139" s="176"/>
      <c r="BP1139" s="176"/>
      <c r="BQ1139" s="176"/>
      <c r="BR1139" s="176"/>
      <c r="BS1139" s="176"/>
      <c r="BT1139" s="176"/>
      <c r="BU1139" s="176"/>
      <c r="BV1139" s="176"/>
      <c r="BW1139" s="176"/>
      <c r="BX1139" s="176"/>
      <c r="BY1139" s="176"/>
      <c r="BZ1139" s="176"/>
      <c r="CA1139" s="176"/>
      <c r="CB1139" s="176"/>
      <c r="CC1139" s="176"/>
      <c r="CD1139" s="176"/>
      <c r="CE1139" s="176"/>
      <c r="CF1139" s="176"/>
      <c r="CG1139" s="176"/>
      <c r="CH1139" s="176"/>
      <c r="CI1139" s="176"/>
      <c r="CJ1139" s="176"/>
      <c r="CK1139" s="176"/>
      <c r="CL1139" s="176"/>
      <c r="CM1139" s="176"/>
      <c r="CN1139" s="176"/>
      <c r="CO1139" s="176"/>
      <c r="CP1139" s="176"/>
      <c r="CQ1139" s="176"/>
      <c r="CR1139" s="176"/>
      <c r="CS1139" s="176"/>
      <c r="CT1139" s="176"/>
      <c r="CU1139" s="176"/>
      <c r="CV1139" s="176"/>
      <c r="CW1139" s="176"/>
    </row>
    <row r="1140" spans="1:101" s="179" customFormat="1" ht="20.100000000000001" customHeight="1">
      <c r="A1140" s="657">
        <f t="shared" si="257"/>
        <v>1097</v>
      </c>
      <c r="B1140" s="196" t="str">
        <f t="shared" si="252"/>
        <v>Swansea Bay UHB</v>
      </c>
      <c r="C1140" s="89"/>
      <c r="D1140" s="89"/>
      <c r="E1140" s="89"/>
      <c r="F1140" s="89"/>
      <c r="G1140" s="89"/>
      <c r="H1140" s="197">
        <f t="shared" si="253"/>
        <v>0</v>
      </c>
      <c r="I1140" s="197"/>
      <c r="J1140" s="89"/>
      <c r="K1140" s="90"/>
      <c r="L1140" s="90"/>
      <c r="M1140" s="89"/>
      <c r="N1140" s="89"/>
      <c r="O1140" s="89"/>
      <c r="P1140" s="89"/>
      <c r="Q1140" s="89"/>
      <c r="R1140" s="122"/>
      <c r="S1140" s="122"/>
      <c r="T1140" s="122"/>
      <c r="U1140" s="123"/>
      <c r="V1140" s="123"/>
      <c r="W1140" s="123"/>
      <c r="X1140" s="122"/>
      <c r="Y1140" s="122"/>
      <c r="Z1140" s="122"/>
      <c r="AA1140" s="122"/>
      <c r="AB1140" s="122"/>
      <c r="AC1140" s="122"/>
      <c r="AD1140" s="197">
        <f t="shared" si="246"/>
        <v>0</v>
      </c>
      <c r="AE1140" s="196" t="str">
        <f t="shared" si="258"/>
        <v/>
      </c>
      <c r="AF1140" s="196" t="str">
        <f t="shared" si="247"/>
        <v/>
      </c>
      <c r="AG1140" s="196" t="str">
        <f t="shared" si="248"/>
        <v/>
      </c>
      <c r="AH1140" s="196" t="str">
        <f t="shared" si="249"/>
        <v/>
      </c>
      <c r="AI1140" s="196" t="str">
        <f t="shared" si="250"/>
        <v/>
      </c>
      <c r="AJ1140" s="196" t="str">
        <f t="shared" si="251"/>
        <v/>
      </c>
      <c r="AK1140" s="196" t="str">
        <f t="shared" si="254"/>
        <v/>
      </c>
      <c r="AL1140" s="196" t="str">
        <f t="shared" si="255"/>
        <v/>
      </c>
      <c r="AM1140" s="176"/>
      <c r="AN1140" s="176">
        <f t="shared" si="256"/>
        <v>0</v>
      </c>
      <c r="AO1140" s="176"/>
      <c r="AP1140" s="176"/>
      <c r="AQ1140" s="176"/>
      <c r="AR1140" s="176"/>
      <c r="AS1140" s="176"/>
      <c r="AT1140" s="176"/>
      <c r="AU1140" s="176"/>
      <c r="AV1140" s="176"/>
      <c r="AW1140" s="176"/>
      <c r="AX1140" s="176"/>
      <c r="AY1140" s="176"/>
      <c r="AZ1140" s="176"/>
      <c r="BA1140" s="176"/>
      <c r="BB1140" s="176"/>
      <c r="BC1140" s="176"/>
      <c r="BD1140" s="176"/>
      <c r="BE1140" s="176"/>
      <c r="BF1140" s="176"/>
      <c r="BG1140" s="176"/>
      <c r="BH1140" s="176"/>
      <c r="BI1140" s="176"/>
      <c r="BJ1140" s="176"/>
      <c r="BK1140" s="176"/>
      <c r="BL1140" s="176"/>
      <c r="BM1140" s="176"/>
      <c r="BN1140" s="176"/>
      <c r="BO1140" s="176"/>
      <c r="BP1140" s="176"/>
      <c r="BQ1140" s="176"/>
      <c r="BR1140" s="176"/>
      <c r="BS1140" s="176"/>
      <c r="BT1140" s="176"/>
      <c r="BU1140" s="176"/>
      <c r="BV1140" s="176"/>
      <c r="BW1140" s="176"/>
      <c r="BX1140" s="176"/>
      <c r="BY1140" s="176"/>
      <c r="BZ1140" s="176"/>
      <c r="CA1140" s="176"/>
      <c r="CB1140" s="176"/>
      <c r="CC1140" s="176"/>
      <c r="CD1140" s="176"/>
      <c r="CE1140" s="176"/>
      <c r="CF1140" s="176"/>
      <c r="CG1140" s="176"/>
      <c r="CH1140" s="176"/>
      <c r="CI1140" s="176"/>
      <c r="CJ1140" s="176"/>
      <c r="CK1140" s="176"/>
      <c r="CL1140" s="176"/>
      <c r="CM1140" s="176"/>
      <c r="CN1140" s="176"/>
      <c r="CO1140" s="176"/>
      <c r="CP1140" s="176"/>
      <c r="CQ1140" s="176"/>
      <c r="CR1140" s="176"/>
      <c r="CS1140" s="176"/>
      <c r="CT1140" s="176"/>
      <c r="CU1140" s="176"/>
      <c r="CV1140" s="176"/>
      <c r="CW1140" s="176"/>
    </row>
    <row r="1141" spans="1:101" s="179" customFormat="1" ht="20.100000000000001" customHeight="1">
      <c r="A1141" s="657">
        <f t="shared" si="257"/>
        <v>1098</v>
      </c>
      <c r="B1141" s="196" t="str">
        <f t="shared" si="252"/>
        <v>Swansea Bay UHB</v>
      </c>
      <c r="C1141" s="89"/>
      <c r="D1141" s="89"/>
      <c r="E1141" s="89"/>
      <c r="F1141" s="89"/>
      <c r="G1141" s="89"/>
      <c r="H1141" s="197">
        <f t="shared" si="253"/>
        <v>0</v>
      </c>
      <c r="I1141" s="197"/>
      <c r="J1141" s="89"/>
      <c r="K1141" s="90"/>
      <c r="L1141" s="90"/>
      <c r="M1141" s="89"/>
      <c r="N1141" s="89"/>
      <c r="O1141" s="89"/>
      <c r="P1141" s="89"/>
      <c r="Q1141" s="89"/>
      <c r="R1141" s="122"/>
      <c r="S1141" s="122"/>
      <c r="T1141" s="122"/>
      <c r="U1141" s="123"/>
      <c r="V1141" s="123"/>
      <c r="W1141" s="123"/>
      <c r="X1141" s="122"/>
      <c r="Y1141" s="122"/>
      <c r="Z1141" s="122"/>
      <c r="AA1141" s="122"/>
      <c r="AB1141" s="122"/>
      <c r="AC1141" s="122"/>
      <c r="AD1141" s="197">
        <f t="shared" si="246"/>
        <v>0</v>
      </c>
      <c r="AE1141" s="196" t="str">
        <f t="shared" si="258"/>
        <v/>
      </c>
      <c r="AF1141" s="196" t="str">
        <f t="shared" si="247"/>
        <v/>
      </c>
      <c r="AG1141" s="196" t="str">
        <f t="shared" si="248"/>
        <v/>
      </c>
      <c r="AH1141" s="196" t="str">
        <f t="shared" si="249"/>
        <v/>
      </c>
      <c r="AI1141" s="196" t="str">
        <f t="shared" si="250"/>
        <v/>
      </c>
      <c r="AJ1141" s="196" t="str">
        <f t="shared" si="251"/>
        <v/>
      </c>
      <c r="AK1141" s="196" t="str">
        <f t="shared" si="254"/>
        <v/>
      </c>
      <c r="AL1141" s="196" t="str">
        <f t="shared" si="255"/>
        <v/>
      </c>
      <c r="AM1141" s="176"/>
      <c r="AN1141" s="176">
        <f t="shared" si="256"/>
        <v>0</v>
      </c>
      <c r="AO1141" s="176"/>
      <c r="AP1141" s="176"/>
      <c r="AQ1141" s="176"/>
      <c r="AR1141" s="176"/>
      <c r="AS1141" s="176"/>
      <c r="AT1141" s="176"/>
      <c r="AU1141" s="176"/>
      <c r="AV1141" s="176"/>
      <c r="AW1141" s="176"/>
      <c r="AX1141" s="176"/>
      <c r="AY1141" s="176"/>
      <c r="AZ1141" s="176"/>
      <c r="BA1141" s="176"/>
      <c r="BB1141" s="176"/>
      <c r="BC1141" s="176"/>
      <c r="BD1141" s="176"/>
      <c r="BE1141" s="176"/>
      <c r="BF1141" s="176"/>
      <c r="BG1141" s="176"/>
      <c r="BH1141" s="176"/>
      <c r="BI1141" s="176"/>
      <c r="BJ1141" s="176"/>
      <c r="BK1141" s="176"/>
      <c r="BL1141" s="176"/>
      <c r="BM1141" s="176"/>
      <c r="BN1141" s="176"/>
      <c r="BO1141" s="176"/>
      <c r="BP1141" s="176"/>
      <c r="BQ1141" s="176"/>
      <c r="BR1141" s="176"/>
      <c r="BS1141" s="176"/>
      <c r="BT1141" s="176"/>
      <c r="BU1141" s="176"/>
      <c r="BV1141" s="176"/>
      <c r="BW1141" s="176"/>
      <c r="BX1141" s="176"/>
      <c r="BY1141" s="176"/>
      <c r="BZ1141" s="176"/>
      <c r="CA1141" s="176"/>
      <c r="CB1141" s="176"/>
      <c r="CC1141" s="176"/>
      <c r="CD1141" s="176"/>
      <c r="CE1141" s="176"/>
      <c r="CF1141" s="176"/>
      <c r="CG1141" s="176"/>
      <c r="CH1141" s="176"/>
      <c r="CI1141" s="176"/>
      <c r="CJ1141" s="176"/>
      <c r="CK1141" s="176"/>
      <c r="CL1141" s="176"/>
      <c r="CM1141" s="176"/>
      <c r="CN1141" s="176"/>
      <c r="CO1141" s="176"/>
      <c r="CP1141" s="176"/>
      <c r="CQ1141" s="176"/>
      <c r="CR1141" s="176"/>
      <c r="CS1141" s="176"/>
      <c r="CT1141" s="176"/>
      <c r="CU1141" s="176"/>
      <c r="CV1141" s="176"/>
      <c r="CW1141" s="176"/>
    </row>
    <row r="1142" spans="1:101" s="179" customFormat="1" ht="20.100000000000001" customHeight="1">
      <c r="A1142" s="657">
        <f t="shared" si="257"/>
        <v>1099</v>
      </c>
      <c r="B1142" s="196" t="str">
        <f t="shared" si="252"/>
        <v>Swansea Bay UHB</v>
      </c>
      <c r="C1142" s="89"/>
      <c r="D1142" s="89"/>
      <c r="E1142" s="89"/>
      <c r="F1142" s="89"/>
      <c r="G1142" s="89"/>
      <c r="H1142" s="197">
        <f t="shared" si="253"/>
        <v>0</v>
      </c>
      <c r="I1142" s="197"/>
      <c r="J1142" s="89"/>
      <c r="K1142" s="90"/>
      <c r="L1142" s="90"/>
      <c r="M1142" s="89"/>
      <c r="N1142" s="89"/>
      <c r="O1142" s="89"/>
      <c r="P1142" s="89"/>
      <c r="Q1142" s="89"/>
      <c r="R1142" s="122"/>
      <c r="S1142" s="122"/>
      <c r="T1142" s="122"/>
      <c r="U1142" s="123"/>
      <c r="V1142" s="123"/>
      <c r="W1142" s="123"/>
      <c r="X1142" s="122"/>
      <c r="Y1142" s="122"/>
      <c r="Z1142" s="122"/>
      <c r="AA1142" s="122"/>
      <c r="AB1142" s="122"/>
      <c r="AC1142" s="122"/>
      <c r="AD1142" s="197">
        <f t="shared" si="246"/>
        <v>0</v>
      </c>
      <c r="AE1142" s="196" t="str">
        <f t="shared" si="258"/>
        <v/>
      </c>
      <c r="AF1142" s="196" t="str">
        <f t="shared" si="247"/>
        <v/>
      </c>
      <c r="AG1142" s="196" t="str">
        <f t="shared" si="248"/>
        <v/>
      </c>
      <c r="AH1142" s="196" t="str">
        <f t="shared" si="249"/>
        <v/>
      </c>
      <c r="AI1142" s="196" t="str">
        <f t="shared" si="250"/>
        <v/>
      </c>
      <c r="AJ1142" s="196" t="str">
        <f t="shared" si="251"/>
        <v/>
      </c>
      <c r="AK1142" s="196" t="str">
        <f t="shared" si="254"/>
        <v/>
      </c>
      <c r="AL1142" s="196" t="str">
        <f t="shared" si="255"/>
        <v/>
      </c>
      <c r="AM1142" s="176"/>
      <c r="AN1142" s="176">
        <f t="shared" si="256"/>
        <v>0</v>
      </c>
      <c r="AO1142" s="176"/>
      <c r="AP1142" s="176"/>
      <c r="AQ1142" s="176"/>
      <c r="AR1142" s="176"/>
      <c r="AS1142" s="176"/>
      <c r="AT1142" s="176"/>
      <c r="AU1142" s="176"/>
      <c r="AV1142" s="176"/>
      <c r="AW1142" s="176"/>
      <c r="AX1142" s="176"/>
      <c r="AY1142" s="176"/>
      <c r="AZ1142" s="176"/>
      <c r="BA1142" s="176"/>
      <c r="BB1142" s="176"/>
      <c r="BC1142" s="176"/>
      <c r="BD1142" s="176"/>
      <c r="BE1142" s="176"/>
      <c r="BF1142" s="176"/>
      <c r="BG1142" s="176"/>
      <c r="BH1142" s="176"/>
      <c r="BI1142" s="176"/>
      <c r="BJ1142" s="176"/>
      <c r="BK1142" s="176"/>
      <c r="BL1142" s="176"/>
      <c r="BM1142" s="176"/>
      <c r="BN1142" s="176"/>
      <c r="BO1142" s="176"/>
      <c r="BP1142" s="176"/>
      <c r="BQ1142" s="176"/>
      <c r="BR1142" s="176"/>
      <c r="BS1142" s="176"/>
      <c r="BT1142" s="176"/>
      <c r="BU1142" s="176"/>
      <c r="BV1142" s="176"/>
      <c r="BW1142" s="176"/>
      <c r="BX1142" s="176"/>
      <c r="BY1142" s="176"/>
      <c r="BZ1142" s="176"/>
      <c r="CA1142" s="176"/>
      <c r="CB1142" s="176"/>
      <c r="CC1142" s="176"/>
      <c r="CD1142" s="176"/>
      <c r="CE1142" s="176"/>
      <c r="CF1142" s="176"/>
      <c r="CG1142" s="176"/>
      <c r="CH1142" s="176"/>
      <c r="CI1142" s="176"/>
      <c r="CJ1142" s="176"/>
      <c r="CK1142" s="176"/>
      <c r="CL1142" s="176"/>
      <c r="CM1142" s="176"/>
      <c r="CN1142" s="176"/>
      <c r="CO1142" s="176"/>
      <c r="CP1142" s="176"/>
      <c r="CQ1142" s="176"/>
      <c r="CR1142" s="176"/>
      <c r="CS1142" s="176"/>
      <c r="CT1142" s="176"/>
      <c r="CU1142" s="176"/>
      <c r="CV1142" s="176"/>
      <c r="CW1142" s="176"/>
    </row>
    <row r="1143" spans="1:101" s="179" customFormat="1" ht="20.100000000000001" customHeight="1">
      <c r="A1143" s="657">
        <f t="shared" si="257"/>
        <v>1100</v>
      </c>
      <c r="B1143" s="196" t="str">
        <f t="shared" si="252"/>
        <v>Swansea Bay UHB</v>
      </c>
      <c r="C1143" s="89"/>
      <c r="D1143" s="89"/>
      <c r="E1143" s="89"/>
      <c r="F1143" s="89"/>
      <c r="G1143" s="89"/>
      <c r="H1143" s="197">
        <f t="shared" si="253"/>
        <v>0</v>
      </c>
      <c r="I1143" s="197"/>
      <c r="J1143" s="89"/>
      <c r="K1143" s="90"/>
      <c r="L1143" s="90"/>
      <c r="M1143" s="89"/>
      <c r="N1143" s="89"/>
      <c r="O1143" s="89"/>
      <c r="P1143" s="89"/>
      <c r="Q1143" s="89"/>
      <c r="R1143" s="122"/>
      <c r="S1143" s="122"/>
      <c r="T1143" s="122"/>
      <c r="U1143" s="123"/>
      <c r="V1143" s="123"/>
      <c r="W1143" s="123"/>
      <c r="X1143" s="122"/>
      <c r="Y1143" s="122"/>
      <c r="Z1143" s="122"/>
      <c r="AA1143" s="122"/>
      <c r="AB1143" s="122"/>
      <c r="AC1143" s="122"/>
      <c r="AD1143" s="197">
        <f t="shared" si="246"/>
        <v>0</v>
      </c>
      <c r="AE1143" s="196" t="str">
        <f t="shared" si="258"/>
        <v/>
      </c>
      <c r="AF1143" s="196" t="str">
        <f t="shared" si="247"/>
        <v/>
      </c>
      <c r="AG1143" s="196" t="str">
        <f t="shared" si="248"/>
        <v/>
      </c>
      <c r="AH1143" s="196" t="str">
        <f t="shared" si="249"/>
        <v/>
      </c>
      <c r="AI1143" s="196" t="str">
        <f t="shared" si="250"/>
        <v/>
      </c>
      <c r="AJ1143" s="196" t="str">
        <f t="shared" si="251"/>
        <v/>
      </c>
      <c r="AK1143" s="196" t="str">
        <f t="shared" si="254"/>
        <v/>
      </c>
      <c r="AL1143" s="196" t="str">
        <f t="shared" si="255"/>
        <v/>
      </c>
      <c r="AM1143" s="176"/>
      <c r="AN1143" s="176">
        <f t="shared" si="256"/>
        <v>0</v>
      </c>
      <c r="AO1143" s="176"/>
      <c r="AP1143" s="176"/>
      <c r="AQ1143" s="176"/>
      <c r="AR1143" s="176"/>
      <c r="AS1143" s="176"/>
      <c r="AT1143" s="176"/>
      <c r="AU1143" s="176"/>
      <c r="AV1143" s="176"/>
      <c r="AW1143" s="176"/>
      <c r="AX1143" s="176"/>
      <c r="AY1143" s="176"/>
      <c r="AZ1143" s="176"/>
      <c r="BA1143" s="176"/>
      <c r="BB1143" s="176"/>
      <c r="BC1143" s="176"/>
      <c r="BD1143" s="176"/>
      <c r="BE1143" s="176"/>
      <c r="BF1143" s="176"/>
      <c r="BG1143" s="176"/>
      <c r="BH1143" s="176"/>
      <c r="BI1143" s="176"/>
      <c r="BJ1143" s="176"/>
      <c r="BK1143" s="176"/>
      <c r="BL1143" s="176"/>
      <c r="BM1143" s="176"/>
      <c r="BN1143" s="176"/>
      <c r="BO1143" s="176"/>
      <c r="BP1143" s="176"/>
      <c r="BQ1143" s="176"/>
      <c r="BR1143" s="176"/>
      <c r="BS1143" s="176"/>
      <c r="BT1143" s="176"/>
      <c r="BU1143" s="176"/>
      <c r="BV1143" s="176"/>
      <c r="BW1143" s="176"/>
      <c r="BX1143" s="176"/>
      <c r="BY1143" s="176"/>
      <c r="BZ1143" s="176"/>
      <c r="CA1143" s="176"/>
      <c r="CB1143" s="176"/>
      <c r="CC1143" s="176"/>
      <c r="CD1143" s="176"/>
      <c r="CE1143" s="176"/>
      <c r="CF1143" s="176"/>
      <c r="CG1143" s="176"/>
      <c r="CH1143" s="176"/>
      <c r="CI1143" s="176"/>
      <c r="CJ1143" s="176"/>
      <c r="CK1143" s="176"/>
      <c r="CL1143" s="176"/>
      <c r="CM1143" s="176"/>
      <c r="CN1143" s="176"/>
      <c r="CO1143" s="176"/>
      <c r="CP1143" s="176"/>
      <c r="CQ1143" s="176"/>
      <c r="CR1143" s="176"/>
      <c r="CS1143" s="176"/>
      <c r="CT1143" s="176"/>
      <c r="CU1143" s="176"/>
      <c r="CV1143" s="176"/>
      <c r="CW1143" s="176"/>
    </row>
    <row r="1144" spans="1:101" s="179" customFormat="1" ht="20.100000000000001" customHeight="1">
      <c r="A1144" s="657">
        <f t="shared" si="257"/>
        <v>1101</v>
      </c>
      <c r="B1144" s="196" t="str">
        <f t="shared" si="252"/>
        <v>Swansea Bay UHB</v>
      </c>
      <c r="C1144" s="89"/>
      <c r="D1144" s="89"/>
      <c r="E1144" s="89"/>
      <c r="F1144" s="89"/>
      <c r="G1144" s="89"/>
      <c r="H1144" s="197">
        <f t="shared" si="253"/>
        <v>0</v>
      </c>
      <c r="I1144" s="197"/>
      <c r="J1144" s="89"/>
      <c r="K1144" s="90"/>
      <c r="L1144" s="90"/>
      <c r="M1144" s="89"/>
      <c r="N1144" s="89"/>
      <c r="O1144" s="89"/>
      <c r="P1144" s="89"/>
      <c r="Q1144" s="89"/>
      <c r="R1144" s="122"/>
      <c r="S1144" s="122"/>
      <c r="T1144" s="122"/>
      <c r="U1144" s="123"/>
      <c r="V1144" s="123"/>
      <c r="W1144" s="123"/>
      <c r="X1144" s="122"/>
      <c r="Y1144" s="122"/>
      <c r="Z1144" s="122"/>
      <c r="AA1144" s="122"/>
      <c r="AB1144" s="122"/>
      <c r="AC1144" s="122"/>
      <c r="AD1144" s="197">
        <f t="shared" si="246"/>
        <v>0</v>
      </c>
      <c r="AE1144" s="196" t="str">
        <f t="shared" si="258"/>
        <v/>
      </c>
      <c r="AF1144" s="196" t="str">
        <f t="shared" si="247"/>
        <v/>
      </c>
      <c r="AG1144" s="196" t="str">
        <f t="shared" si="248"/>
        <v/>
      </c>
      <c r="AH1144" s="196" t="str">
        <f t="shared" si="249"/>
        <v/>
      </c>
      <c r="AI1144" s="196" t="str">
        <f t="shared" si="250"/>
        <v/>
      </c>
      <c r="AJ1144" s="196" t="str">
        <f t="shared" si="251"/>
        <v/>
      </c>
      <c r="AK1144" s="196" t="str">
        <f t="shared" si="254"/>
        <v/>
      </c>
      <c r="AL1144" s="196" t="str">
        <f t="shared" si="255"/>
        <v/>
      </c>
      <c r="AM1144" s="176"/>
      <c r="AN1144" s="176">
        <f t="shared" si="256"/>
        <v>0</v>
      </c>
      <c r="AO1144" s="176"/>
      <c r="AP1144" s="176"/>
      <c r="AQ1144" s="176"/>
      <c r="AR1144" s="176"/>
      <c r="AS1144" s="176"/>
      <c r="AT1144" s="176"/>
      <c r="AU1144" s="176"/>
      <c r="AV1144" s="176"/>
      <c r="AW1144" s="176"/>
      <c r="AX1144" s="176"/>
      <c r="AY1144" s="176"/>
      <c r="AZ1144" s="176"/>
      <c r="BA1144" s="176"/>
      <c r="BB1144" s="176"/>
      <c r="BC1144" s="176"/>
      <c r="BD1144" s="176"/>
      <c r="BE1144" s="176"/>
      <c r="BF1144" s="176"/>
      <c r="BG1144" s="176"/>
      <c r="BH1144" s="176"/>
      <c r="BI1144" s="176"/>
      <c r="BJ1144" s="176"/>
      <c r="BK1144" s="176"/>
      <c r="BL1144" s="176"/>
      <c r="BM1144" s="176"/>
      <c r="BN1144" s="176"/>
      <c r="BO1144" s="176"/>
      <c r="BP1144" s="176"/>
      <c r="BQ1144" s="176"/>
      <c r="BR1144" s="176"/>
      <c r="BS1144" s="176"/>
      <c r="BT1144" s="176"/>
      <c r="BU1144" s="176"/>
      <c r="BV1144" s="176"/>
      <c r="BW1144" s="176"/>
      <c r="BX1144" s="176"/>
      <c r="BY1144" s="176"/>
      <c r="BZ1144" s="176"/>
      <c r="CA1144" s="176"/>
      <c r="CB1144" s="176"/>
      <c r="CC1144" s="176"/>
      <c r="CD1144" s="176"/>
      <c r="CE1144" s="176"/>
      <c r="CF1144" s="176"/>
      <c r="CG1144" s="176"/>
      <c r="CH1144" s="176"/>
      <c r="CI1144" s="176"/>
      <c r="CJ1144" s="176"/>
      <c r="CK1144" s="176"/>
      <c r="CL1144" s="176"/>
      <c r="CM1144" s="176"/>
      <c r="CN1144" s="176"/>
      <c r="CO1144" s="176"/>
      <c r="CP1144" s="176"/>
      <c r="CQ1144" s="176"/>
      <c r="CR1144" s="176"/>
      <c r="CS1144" s="176"/>
      <c r="CT1144" s="176"/>
      <c r="CU1144" s="176"/>
      <c r="CV1144" s="176"/>
      <c r="CW1144" s="176"/>
    </row>
    <row r="1145" spans="1:101" s="179" customFormat="1" ht="20.100000000000001" customHeight="1">
      <c r="A1145" s="657">
        <f t="shared" si="257"/>
        <v>1102</v>
      </c>
      <c r="B1145" s="196" t="str">
        <f t="shared" si="252"/>
        <v>Swansea Bay UHB</v>
      </c>
      <c r="C1145" s="89"/>
      <c r="D1145" s="89"/>
      <c r="E1145" s="89"/>
      <c r="F1145" s="89"/>
      <c r="G1145" s="89"/>
      <c r="H1145" s="197">
        <f t="shared" si="253"/>
        <v>0</v>
      </c>
      <c r="I1145" s="197"/>
      <c r="J1145" s="89"/>
      <c r="K1145" s="90"/>
      <c r="L1145" s="90"/>
      <c r="M1145" s="89"/>
      <c r="N1145" s="89"/>
      <c r="O1145" s="89"/>
      <c r="P1145" s="89"/>
      <c r="Q1145" s="89"/>
      <c r="R1145" s="122"/>
      <c r="S1145" s="122"/>
      <c r="T1145" s="122"/>
      <c r="U1145" s="123"/>
      <c r="V1145" s="123"/>
      <c r="W1145" s="123"/>
      <c r="X1145" s="122"/>
      <c r="Y1145" s="122"/>
      <c r="Z1145" s="122"/>
      <c r="AA1145" s="122"/>
      <c r="AB1145" s="122"/>
      <c r="AC1145" s="122"/>
      <c r="AD1145" s="197">
        <f t="shared" si="246"/>
        <v>0</v>
      </c>
      <c r="AE1145" s="196" t="str">
        <f t="shared" si="258"/>
        <v/>
      </c>
      <c r="AF1145" s="196" t="str">
        <f t="shared" si="247"/>
        <v/>
      </c>
      <c r="AG1145" s="196" t="str">
        <f t="shared" si="248"/>
        <v/>
      </c>
      <c r="AH1145" s="196" t="str">
        <f t="shared" si="249"/>
        <v/>
      </c>
      <c r="AI1145" s="196" t="str">
        <f t="shared" si="250"/>
        <v/>
      </c>
      <c r="AJ1145" s="196" t="str">
        <f t="shared" si="251"/>
        <v/>
      </c>
      <c r="AK1145" s="196" t="str">
        <f t="shared" si="254"/>
        <v/>
      </c>
      <c r="AL1145" s="196" t="str">
        <f t="shared" si="255"/>
        <v/>
      </c>
      <c r="AM1145" s="176"/>
      <c r="AN1145" s="176">
        <f t="shared" si="256"/>
        <v>0</v>
      </c>
      <c r="AO1145" s="176"/>
      <c r="AP1145" s="176"/>
      <c r="AQ1145" s="176"/>
      <c r="AR1145" s="176"/>
      <c r="AS1145" s="176"/>
      <c r="AT1145" s="176"/>
      <c r="AU1145" s="176"/>
      <c r="AV1145" s="176"/>
      <c r="AW1145" s="176"/>
      <c r="AX1145" s="176"/>
      <c r="AY1145" s="176"/>
      <c r="AZ1145" s="176"/>
      <c r="BA1145" s="176"/>
      <c r="BB1145" s="176"/>
      <c r="BC1145" s="176"/>
      <c r="BD1145" s="176"/>
      <c r="BE1145" s="176"/>
      <c r="BF1145" s="176"/>
      <c r="BG1145" s="176"/>
      <c r="BH1145" s="176"/>
      <c r="BI1145" s="176"/>
      <c r="BJ1145" s="176"/>
      <c r="BK1145" s="176"/>
      <c r="BL1145" s="176"/>
      <c r="BM1145" s="176"/>
      <c r="BN1145" s="176"/>
      <c r="BO1145" s="176"/>
      <c r="BP1145" s="176"/>
      <c r="BQ1145" s="176"/>
      <c r="BR1145" s="176"/>
      <c r="BS1145" s="176"/>
      <c r="BT1145" s="176"/>
      <c r="BU1145" s="176"/>
      <c r="BV1145" s="176"/>
      <c r="BW1145" s="176"/>
      <c r="BX1145" s="176"/>
      <c r="BY1145" s="176"/>
      <c r="BZ1145" s="176"/>
      <c r="CA1145" s="176"/>
      <c r="CB1145" s="176"/>
      <c r="CC1145" s="176"/>
      <c r="CD1145" s="176"/>
      <c r="CE1145" s="176"/>
      <c r="CF1145" s="176"/>
      <c r="CG1145" s="176"/>
      <c r="CH1145" s="176"/>
      <c r="CI1145" s="176"/>
      <c r="CJ1145" s="176"/>
      <c r="CK1145" s="176"/>
      <c r="CL1145" s="176"/>
      <c r="CM1145" s="176"/>
      <c r="CN1145" s="176"/>
      <c r="CO1145" s="176"/>
      <c r="CP1145" s="176"/>
      <c r="CQ1145" s="176"/>
      <c r="CR1145" s="176"/>
      <c r="CS1145" s="176"/>
      <c r="CT1145" s="176"/>
      <c r="CU1145" s="176"/>
      <c r="CV1145" s="176"/>
      <c r="CW1145" s="176"/>
    </row>
    <row r="1146" spans="1:101" s="179" customFormat="1" ht="20.100000000000001" customHeight="1">
      <c r="A1146" s="657">
        <f t="shared" si="257"/>
        <v>1103</v>
      </c>
      <c r="B1146" s="196" t="str">
        <f t="shared" si="252"/>
        <v>Swansea Bay UHB</v>
      </c>
      <c r="C1146" s="89"/>
      <c r="D1146" s="89"/>
      <c r="E1146" s="89"/>
      <c r="F1146" s="89"/>
      <c r="G1146" s="89"/>
      <c r="H1146" s="197">
        <f t="shared" si="253"/>
        <v>0</v>
      </c>
      <c r="I1146" s="197"/>
      <c r="J1146" s="89"/>
      <c r="K1146" s="90"/>
      <c r="L1146" s="90"/>
      <c r="M1146" s="89"/>
      <c r="N1146" s="89"/>
      <c r="O1146" s="89"/>
      <c r="P1146" s="89"/>
      <c r="Q1146" s="89"/>
      <c r="R1146" s="122"/>
      <c r="S1146" s="122"/>
      <c r="T1146" s="122"/>
      <c r="U1146" s="123"/>
      <c r="V1146" s="123"/>
      <c r="W1146" s="123"/>
      <c r="X1146" s="122"/>
      <c r="Y1146" s="122"/>
      <c r="Z1146" s="122"/>
      <c r="AA1146" s="122"/>
      <c r="AB1146" s="122"/>
      <c r="AC1146" s="122"/>
      <c r="AD1146" s="197">
        <f t="shared" si="246"/>
        <v>0</v>
      </c>
      <c r="AE1146" s="196" t="str">
        <f t="shared" si="258"/>
        <v/>
      </c>
      <c r="AF1146" s="196" t="str">
        <f t="shared" si="247"/>
        <v/>
      </c>
      <c r="AG1146" s="196" t="str">
        <f t="shared" si="248"/>
        <v/>
      </c>
      <c r="AH1146" s="196" t="str">
        <f t="shared" si="249"/>
        <v/>
      </c>
      <c r="AI1146" s="196" t="str">
        <f t="shared" si="250"/>
        <v/>
      </c>
      <c r="AJ1146" s="196" t="str">
        <f t="shared" si="251"/>
        <v/>
      </c>
      <c r="AK1146" s="196" t="str">
        <f t="shared" si="254"/>
        <v/>
      </c>
      <c r="AL1146" s="196" t="str">
        <f t="shared" si="255"/>
        <v/>
      </c>
      <c r="AM1146" s="176"/>
      <c r="AN1146" s="176">
        <f t="shared" si="256"/>
        <v>0</v>
      </c>
      <c r="AO1146" s="176"/>
      <c r="AP1146" s="176"/>
      <c r="AQ1146" s="176"/>
      <c r="AR1146" s="176"/>
      <c r="AS1146" s="176"/>
      <c r="AT1146" s="176"/>
      <c r="AU1146" s="176"/>
      <c r="AV1146" s="176"/>
      <c r="AW1146" s="176"/>
      <c r="AX1146" s="176"/>
      <c r="AY1146" s="176"/>
      <c r="AZ1146" s="176"/>
      <c r="BA1146" s="176"/>
      <c r="BB1146" s="176"/>
      <c r="BC1146" s="176"/>
      <c r="BD1146" s="176"/>
      <c r="BE1146" s="176"/>
      <c r="BF1146" s="176"/>
      <c r="BG1146" s="176"/>
      <c r="BH1146" s="176"/>
      <c r="BI1146" s="176"/>
      <c r="BJ1146" s="176"/>
      <c r="BK1146" s="176"/>
      <c r="BL1146" s="176"/>
      <c r="BM1146" s="176"/>
      <c r="BN1146" s="176"/>
      <c r="BO1146" s="176"/>
      <c r="BP1146" s="176"/>
      <c r="BQ1146" s="176"/>
      <c r="BR1146" s="176"/>
      <c r="BS1146" s="176"/>
      <c r="BT1146" s="176"/>
      <c r="BU1146" s="176"/>
      <c r="BV1146" s="176"/>
      <c r="BW1146" s="176"/>
      <c r="BX1146" s="176"/>
      <c r="BY1146" s="176"/>
      <c r="BZ1146" s="176"/>
      <c r="CA1146" s="176"/>
      <c r="CB1146" s="176"/>
      <c r="CC1146" s="176"/>
      <c r="CD1146" s="176"/>
      <c r="CE1146" s="176"/>
      <c r="CF1146" s="176"/>
      <c r="CG1146" s="176"/>
      <c r="CH1146" s="176"/>
      <c r="CI1146" s="176"/>
      <c r="CJ1146" s="176"/>
      <c r="CK1146" s="176"/>
      <c r="CL1146" s="176"/>
      <c r="CM1146" s="176"/>
      <c r="CN1146" s="176"/>
      <c r="CO1146" s="176"/>
      <c r="CP1146" s="176"/>
      <c r="CQ1146" s="176"/>
      <c r="CR1146" s="176"/>
      <c r="CS1146" s="176"/>
      <c r="CT1146" s="176"/>
      <c r="CU1146" s="176"/>
      <c r="CV1146" s="176"/>
      <c r="CW1146" s="176"/>
    </row>
    <row r="1147" spans="1:101" s="179" customFormat="1" ht="20.100000000000001" customHeight="1">
      <c r="A1147" s="657">
        <f t="shared" si="257"/>
        <v>1104</v>
      </c>
      <c r="B1147" s="196" t="str">
        <f t="shared" si="252"/>
        <v>Swansea Bay UHB</v>
      </c>
      <c r="C1147" s="89"/>
      <c r="D1147" s="89"/>
      <c r="E1147" s="89"/>
      <c r="F1147" s="89"/>
      <c r="G1147" s="89"/>
      <c r="H1147" s="197">
        <f t="shared" si="253"/>
        <v>0</v>
      </c>
      <c r="I1147" s="197"/>
      <c r="J1147" s="89"/>
      <c r="K1147" s="90"/>
      <c r="L1147" s="90"/>
      <c r="M1147" s="89"/>
      <c r="N1147" s="89"/>
      <c r="O1147" s="89"/>
      <c r="P1147" s="89"/>
      <c r="Q1147" s="89"/>
      <c r="R1147" s="122"/>
      <c r="S1147" s="122"/>
      <c r="T1147" s="122"/>
      <c r="U1147" s="123"/>
      <c r="V1147" s="123"/>
      <c r="W1147" s="123"/>
      <c r="X1147" s="122"/>
      <c r="Y1147" s="122"/>
      <c r="Z1147" s="122"/>
      <c r="AA1147" s="122"/>
      <c r="AB1147" s="122"/>
      <c r="AC1147" s="122"/>
      <c r="AD1147" s="197">
        <f t="shared" si="246"/>
        <v>0</v>
      </c>
      <c r="AE1147" s="196" t="str">
        <f t="shared" si="258"/>
        <v/>
      </c>
      <c r="AF1147" s="196" t="str">
        <f t="shared" si="247"/>
        <v/>
      </c>
      <c r="AG1147" s="196" t="str">
        <f t="shared" si="248"/>
        <v/>
      </c>
      <c r="AH1147" s="196" t="str">
        <f t="shared" si="249"/>
        <v/>
      </c>
      <c r="AI1147" s="196" t="str">
        <f t="shared" si="250"/>
        <v/>
      </c>
      <c r="AJ1147" s="196" t="str">
        <f t="shared" si="251"/>
        <v/>
      </c>
      <c r="AK1147" s="196" t="str">
        <f t="shared" si="254"/>
        <v/>
      </c>
      <c r="AL1147" s="196" t="str">
        <f t="shared" si="255"/>
        <v/>
      </c>
      <c r="AM1147" s="176"/>
      <c r="AN1147" s="176">
        <f t="shared" si="256"/>
        <v>0</v>
      </c>
      <c r="AO1147" s="176"/>
      <c r="AP1147" s="176"/>
      <c r="AQ1147" s="176"/>
      <c r="AR1147" s="176"/>
      <c r="AS1147" s="176"/>
      <c r="AT1147" s="176"/>
      <c r="AU1147" s="176"/>
      <c r="AV1147" s="176"/>
      <c r="AW1147" s="176"/>
      <c r="AX1147" s="176"/>
      <c r="AY1147" s="176"/>
      <c r="AZ1147" s="176"/>
      <c r="BA1147" s="176"/>
      <c r="BB1147" s="176"/>
      <c r="BC1147" s="176"/>
      <c r="BD1147" s="176"/>
      <c r="BE1147" s="176"/>
      <c r="BF1147" s="176"/>
      <c r="BG1147" s="176"/>
      <c r="BH1147" s="176"/>
      <c r="BI1147" s="176"/>
      <c r="BJ1147" s="176"/>
      <c r="BK1147" s="176"/>
      <c r="BL1147" s="176"/>
      <c r="BM1147" s="176"/>
      <c r="BN1147" s="176"/>
      <c r="BO1147" s="176"/>
      <c r="BP1147" s="176"/>
      <c r="BQ1147" s="176"/>
      <c r="BR1147" s="176"/>
      <c r="BS1147" s="176"/>
      <c r="BT1147" s="176"/>
      <c r="BU1147" s="176"/>
      <c r="BV1147" s="176"/>
      <c r="BW1147" s="176"/>
      <c r="BX1147" s="176"/>
      <c r="BY1147" s="176"/>
      <c r="BZ1147" s="176"/>
      <c r="CA1147" s="176"/>
      <c r="CB1147" s="176"/>
      <c r="CC1147" s="176"/>
      <c r="CD1147" s="176"/>
      <c r="CE1147" s="176"/>
      <c r="CF1147" s="176"/>
      <c r="CG1147" s="176"/>
      <c r="CH1147" s="176"/>
      <c r="CI1147" s="176"/>
      <c r="CJ1147" s="176"/>
      <c r="CK1147" s="176"/>
      <c r="CL1147" s="176"/>
      <c r="CM1147" s="176"/>
      <c r="CN1147" s="176"/>
      <c r="CO1147" s="176"/>
      <c r="CP1147" s="176"/>
      <c r="CQ1147" s="176"/>
      <c r="CR1147" s="176"/>
      <c r="CS1147" s="176"/>
      <c r="CT1147" s="176"/>
      <c r="CU1147" s="176"/>
      <c r="CV1147" s="176"/>
      <c r="CW1147" s="176"/>
    </row>
    <row r="1148" spans="1:101" s="179" customFormat="1" ht="20.100000000000001" customHeight="1">
      <c r="A1148" s="657">
        <f t="shared" si="257"/>
        <v>1105</v>
      </c>
      <c r="B1148" s="196" t="str">
        <f t="shared" si="252"/>
        <v>Swansea Bay UHB</v>
      </c>
      <c r="C1148" s="89"/>
      <c r="D1148" s="89"/>
      <c r="E1148" s="89"/>
      <c r="F1148" s="89"/>
      <c r="G1148" s="89"/>
      <c r="H1148" s="197">
        <f t="shared" si="253"/>
        <v>0</v>
      </c>
      <c r="I1148" s="197"/>
      <c r="J1148" s="89"/>
      <c r="K1148" s="90"/>
      <c r="L1148" s="90"/>
      <c r="M1148" s="89"/>
      <c r="N1148" s="89"/>
      <c r="O1148" s="89"/>
      <c r="P1148" s="89"/>
      <c r="Q1148" s="89"/>
      <c r="R1148" s="122"/>
      <c r="S1148" s="122"/>
      <c r="T1148" s="122"/>
      <c r="U1148" s="123"/>
      <c r="V1148" s="123"/>
      <c r="W1148" s="123"/>
      <c r="X1148" s="122"/>
      <c r="Y1148" s="122"/>
      <c r="Z1148" s="122"/>
      <c r="AA1148" s="122"/>
      <c r="AB1148" s="122"/>
      <c r="AC1148" s="122"/>
      <c r="AD1148" s="197">
        <f t="shared" si="246"/>
        <v>0</v>
      </c>
      <c r="AE1148" s="196" t="str">
        <f t="shared" si="258"/>
        <v/>
      </c>
      <c r="AF1148" s="196" t="str">
        <f t="shared" si="247"/>
        <v/>
      </c>
      <c r="AG1148" s="196" t="str">
        <f t="shared" si="248"/>
        <v/>
      </c>
      <c r="AH1148" s="196" t="str">
        <f t="shared" si="249"/>
        <v/>
      </c>
      <c r="AI1148" s="196" t="str">
        <f t="shared" si="250"/>
        <v/>
      </c>
      <c r="AJ1148" s="196" t="str">
        <f t="shared" si="251"/>
        <v/>
      </c>
      <c r="AK1148" s="196" t="str">
        <f t="shared" si="254"/>
        <v/>
      </c>
      <c r="AL1148" s="196" t="str">
        <f t="shared" si="255"/>
        <v/>
      </c>
      <c r="AM1148" s="176"/>
      <c r="AN1148" s="176">
        <f t="shared" si="256"/>
        <v>0</v>
      </c>
      <c r="AO1148" s="176"/>
      <c r="AP1148" s="176"/>
      <c r="AQ1148" s="176"/>
      <c r="AR1148" s="176"/>
      <c r="AS1148" s="176"/>
      <c r="AT1148" s="176"/>
      <c r="AU1148" s="176"/>
      <c r="AV1148" s="176"/>
      <c r="AW1148" s="176"/>
      <c r="AX1148" s="176"/>
      <c r="AY1148" s="176"/>
      <c r="AZ1148" s="176"/>
      <c r="BA1148" s="176"/>
      <c r="BB1148" s="176"/>
      <c r="BC1148" s="176"/>
      <c r="BD1148" s="176"/>
      <c r="BE1148" s="176"/>
      <c r="BF1148" s="176"/>
      <c r="BG1148" s="176"/>
      <c r="BH1148" s="176"/>
      <c r="BI1148" s="176"/>
      <c r="BJ1148" s="176"/>
      <c r="BK1148" s="176"/>
      <c r="BL1148" s="176"/>
      <c r="BM1148" s="176"/>
      <c r="BN1148" s="176"/>
      <c r="BO1148" s="176"/>
      <c r="BP1148" s="176"/>
      <c r="BQ1148" s="176"/>
      <c r="BR1148" s="176"/>
      <c r="BS1148" s="176"/>
      <c r="BT1148" s="176"/>
      <c r="BU1148" s="176"/>
      <c r="BV1148" s="176"/>
      <c r="BW1148" s="176"/>
      <c r="BX1148" s="176"/>
      <c r="BY1148" s="176"/>
      <c r="BZ1148" s="176"/>
      <c r="CA1148" s="176"/>
      <c r="CB1148" s="176"/>
      <c r="CC1148" s="176"/>
      <c r="CD1148" s="176"/>
      <c r="CE1148" s="176"/>
      <c r="CF1148" s="176"/>
      <c r="CG1148" s="176"/>
      <c r="CH1148" s="176"/>
      <c r="CI1148" s="176"/>
      <c r="CJ1148" s="176"/>
      <c r="CK1148" s="176"/>
      <c r="CL1148" s="176"/>
      <c r="CM1148" s="176"/>
      <c r="CN1148" s="176"/>
      <c r="CO1148" s="176"/>
      <c r="CP1148" s="176"/>
      <c r="CQ1148" s="176"/>
      <c r="CR1148" s="176"/>
      <c r="CS1148" s="176"/>
      <c r="CT1148" s="176"/>
      <c r="CU1148" s="176"/>
      <c r="CV1148" s="176"/>
      <c r="CW1148" s="176"/>
    </row>
    <row r="1149" spans="1:101" s="179" customFormat="1" ht="20.100000000000001" customHeight="1">
      <c r="A1149" s="657">
        <f t="shared" si="257"/>
        <v>1106</v>
      </c>
      <c r="B1149" s="196" t="str">
        <f t="shared" si="252"/>
        <v>Swansea Bay UHB</v>
      </c>
      <c r="C1149" s="89"/>
      <c r="D1149" s="89"/>
      <c r="E1149" s="89"/>
      <c r="F1149" s="89"/>
      <c r="G1149" s="89"/>
      <c r="H1149" s="197">
        <f t="shared" si="253"/>
        <v>0</v>
      </c>
      <c r="I1149" s="197"/>
      <c r="J1149" s="89"/>
      <c r="K1149" s="90"/>
      <c r="L1149" s="90"/>
      <c r="M1149" s="89"/>
      <c r="N1149" s="89"/>
      <c r="O1149" s="89"/>
      <c r="P1149" s="89"/>
      <c r="Q1149" s="89"/>
      <c r="R1149" s="122"/>
      <c r="S1149" s="122"/>
      <c r="T1149" s="122"/>
      <c r="U1149" s="123"/>
      <c r="V1149" s="123"/>
      <c r="W1149" s="123"/>
      <c r="X1149" s="122"/>
      <c r="Y1149" s="122"/>
      <c r="Z1149" s="122"/>
      <c r="AA1149" s="122"/>
      <c r="AB1149" s="122"/>
      <c r="AC1149" s="122"/>
      <c r="AD1149" s="197">
        <f t="shared" si="246"/>
        <v>0</v>
      </c>
      <c r="AE1149" s="196" t="str">
        <f t="shared" si="258"/>
        <v/>
      </c>
      <c r="AF1149" s="196" t="str">
        <f t="shared" si="247"/>
        <v/>
      </c>
      <c r="AG1149" s="196" t="str">
        <f t="shared" si="248"/>
        <v/>
      </c>
      <c r="AH1149" s="196" t="str">
        <f t="shared" si="249"/>
        <v/>
      </c>
      <c r="AI1149" s="196" t="str">
        <f t="shared" si="250"/>
        <v/>
      </c>
      <c r="AJ1149" s="196" t="str">
        <f t="shared" si="251"/>
        <v/>
      </c>
      <c r="AK1149" s="196" t="str">
        <f t="shared" si="254"/>
        <v/>
      </c>
      <c r="AL1149" s="196" t="str">
        <f t="shared" si="255"/>
        <v/>
      </c>
      <c r="AM1149" s="176"/>
      <c r="AN1149" s="176">
        <f t="shared" si="256"/>
        <v>0</v>
      </c>
      <c r="AO1149" s="176"/>
      <c r="AP1149" s="176"/>
      <c r="AQ1149" s="176"/>
      <c r="AR1149" s="176"/>
      <c r="AS1149" s="176"/>
      <c r="AT1149" s="176"/>
      <c r="AU1149" s="176"/>
      <c r="AV1149" s="176"/>
      <c r="AW1149" s="176"/>
      <c r="AX1149" s="176"/>
      <c r="AY1149" s="176"/>
      <c r="AZ1149" s="176"/>
      <c r="BA1149" s="176"/>
      <c r="BB1149" s="176"/>
      <c r="BC1149" s="176"/>
      <c r="BD1149" s="176"/>
      <c r="BE1149" s="176"/>
      <c r="BF1149" s="176"/>
      <c r="BG1149" s="176"/>
      <c r="BH1149" s="176"/>
      <c r="BI1149" s="176"/>
      <c r="BJ1149" s="176"/>
      <c r="BK1149" s="176"/>
      <c r="BL1149" s="176"/>
      <c r="BM1149" s="176"/>
      <c r="BN1149" s="176"/>
      <c r="BO1149" s="176"/>
      <c r="BP1149" s="176"/>
      <c r="BQ1149" s="176"/>
      <c r="BR1149" s="176"/>
      <c r="BS1149" s="176"/>
      <c r="BT1149" s="176"/>
      <c r="BU1149" s="176"/>
      <c r="BV1149" s="176"/>
      <c r="BW1149" s="176"/>
      <c r="BX1149" s="176"/>
      <c r="BY1149" s="176"/>
      <c r="BZ1149" s="176"/>
      <c r="CA1149" s="176"/>
      <c r="CB1149" s="176"/>
      <c r="CC1149" s="176"/>
      <c r="CD1149" s="176"/>
      <c r="CE1149" s="176"/>
      <c r="CF1149" s="176"/>
      <c r="CG1149" s="176"/>
      <c r="CH1149" s="176"/>
      <c r="CI1149" s="176"/>
      <c r="CJ1149" s="176"/>
      <c r="CK1149" s="176"/>
      <c r="CL1149" s="176"/>
      <c r="CM1149" s="176"/>
      <c r="CN1149" s="176"/>
      <c r="CO1149" s="176"/>
      <c r="CP1149" s="176"/>
      <c r="CQ1149" s="176"/>
      <c r="CR1149" s="176"/>
      <c r="CS1149" s="176"/>
      <c r="CT1149" s="176"/>
      <c r="CU1149" s="176"/>
      <c r="CV1149" s="176"/>
      <c r="CW1149" s="176"/>
    </row>
    <row r="1150" spans="1:101" s="179" customFormat="1" ht="20.100000000000001" customHeight="1">
      <c r="A1150" s="657">
        <f t="shared" si="257"/>
        <v>1107</v>
      </c>
      <c r="B1150" s="196" t="str">
        <f t="shared" si="252"/>
        <v>Swansea Bay UHB</v>
      </c>
      <c r="C1150" s="89"/>
      <c r="D1150" s="89"/>
      <c r="E1150" s="89"/>
      <c r="F1150" s="89"/>
      <c r="G1150" s="89"/>
      <c r="H1150" s="197">
        <f t="shared" si="253"/>
        <v>0</v>
      </c>
      <c r="I1150" s="197"/>
      <c r="J1150" s="89"/>
      <c r="K1150" s="90"/>
      <c r="L1150" s="90"/>
      <c r="M1150" s="89"/>
      <c r="N1150" s="89"/>
      <c r="O1150" s="89"/>
      <c r="P1150" s="89"/>
      <c r="Q1150" s="89"/>
      <c r="R1150" s="122"/>
      <c r="S1150" s="122"/>
      <c r="T1150" s="122"/>
      <c r="U1150" s="123"/>
      <c r="V1150" s="123"/>
      <c r="W1150" s="123"/>
      <c r="X1150" s="122"/>
      <c r="Y1150" s="122"/>
      <c r="Z1150" s="122"/>
      <c r="AA1150" s="122"/>
      <c r="AB1150" s="122"/>
      <c r="AC1150" s="122"/>
      <c r="AD1150" s="197">
        <f t="shared" si="246"/>
        <v>0</v>
      </c>
      <c r="AE1150" s="196" t="str">
        <f t="shared" si="258"/>
        <v/>
      </c>
      <c r="AF1150" s="196" t="str">
        <f t="shared" si="247"/>
        <v/>
      </c>
      <c r="AG1150" s="196" t="str">
        <f t="shared" si="248"/>
        <v/>
      </c>
      <c r="AH1150" s="196" t="str">
        <f t="shared" si="249"/>
        <v/>
      </c>
      <c r="AI1150" s="196" t="str">
        <f t="shared" si="250"/>
        <v/>
      </c>
      <c r="AJ1150" s="196" t="str">
        <f t="shared" si="251"/>
        <v/>
      </c>
      <c r="AK1150" s="196" t="str">
        <f t="shared" si="254"/>
        <v/>
      </c>
      <c r="AL1150" s="196" t="str">
        <f t="shared" si="255"/>
        <v/>
      </c>
      <c r="AM1150" s="176"/>
      <c r="AN1150" s="176">
        <f t="shared" si="256"/>
        <v>0</v>
      </c>
      <c r="AO1150" s="176"/>
      <c r="AP1150" s="176"/>
      <c r="AQ1150" s="176"/>
      <c r="AR1150" s="176"/>
      <c r="AS1150" s="176"/>
      <c r="AT1150" s="176"/>
      <c r="AU1150" s="176"/>
      <c r="AV1150" s="176"/>
      <c r="AW1150" s="176"/>
      <c r="AX1150" s="176"/>
      <c r="AY1150" s="176"/>
      <c r="AZ1150" s="176"/>
      <c r="BA1150" s="176"/>
      <c r="BB1150" s="176"/>
      <c r="BC1150" s="176"/>
      <c r="BD1150" s="176"/>
      <c r="BE1150" s="176"/>
      <c r="BF1150" s="176"/>
      <c r="BG1150" s="176"/>
      <c r="BH1150" s="176"/>
      <c r="BI1150" s="176"/>
      <c r="BJ1150" s="176"/>
      <c r="BK1150" s="176"/>
      <c r="BL1150" s="176"/>
      <c r="BM1150" s="176"/>
      <c r="BN1150" s="176"/>
      <c r="BO1150" s="176"/>
      <c r="BP1150" s="176"/>
      <c r="BQ1150" s="176"/>
      <c r="BR1150" s="176"/>
      <c r="BS1150" s="176"/>
      <c r="BT1150" s="176"/>
      <c r="BU1150" s="176"/>
      <c r="BV1150" s="176"/>
      <c r="BW1150" s="176"/>
      <c r="BX1150" s="176"/>
      <c r="BY1150" s="176"/>
      <c r="BZ1150" s="176"/>
      <c r="CA1150" s="176"/>
      <c r="CB1150" s="176"/>
      <c r="CC1150" s="176"/>
      <c r="CD1150" s="176"/>
      <c r="CE1150" s="176"/>
      <c r="CF1150" s="176"/>
      <c r="CG1150" s="176"/>
      <c r="CH1150" s="176"/>
      <c r="CI1150" s="176"/>
      <c r="CJ1150" s="176"/>
      <c r="CK1150" s="176"/>
      <c r="CL1150" s="176"/>
      <c r="CM1150" s="176"/>
      <c r="CN1150" s="176"/>
      <c r="CO1150" s="176"/>
      <c r="CP1150" s="176"/>
      <c r="CQ1150" s="176"/>
      <c r="CR1150" s="176"/>
      <c r="CS1150" s="176"/>
      <c r="CT1150" s="176"/>
      <c r="CU1150" s="176"/>
      <c r="CV1150" s="176"/>
      <c r="CW1150" s="176"/>
    </row>
    <row r="1151" spans="1:101" s="179" customFormat="1" ht="20.100000000000001" customHeight="1">
      <c r="A1151" s="657">
        <f t="shared" si="257"/>
        <v>1108</v>
      </c>
      <c r="B1151" s="196" t="str">
        <f t="shared" si="252"/>
        <v>Swansea Bay UHB</v>
      </c>
      <c r="C1151" s="89"/>
      <c r="D1151" s="89"/>
      <c r="E1151" s="89"/>
      <c r="F1151" s="89"/>
      <c r="G1151" s="89"/>
      <c r="H1151" s="197">
        <f t="shared" si="253"/>
        <v>0</v>
      </c>
      <c r="I1151" s="197"/>
      <c r="J1151" s="89"/>
      <c r="K1151" s="90"/>
      <c r="L1151" s="90"/>
      <c r="M1151" s="89"/>
      <c r="N1151" s="89"/>
      <c r="O1151" s="89"/>
      <c r="P1151" s="89"/>
      <c r="Q1151" s="89"/>
      <c r="R1151" s="122"/>
      <c r="S1151" s="122"/>
      <c r="T1151" s="122"/>
      <c r="U1151" s="123"/>
      <c r="V1151" s="123"/>
      <c r="W1151" s="123"/>
      <c r="X1151" s="122"/>
      <c r="Y1151" s="122"/>
      <c r="Z1151" s="122"/>
      <c r="AA1151" s="122"/>
      <c r="AB1151" s="122"/>
      <c r="AC1151" s="122"/>
      <c r="AD1151" s="197">
        <f t="shared" si="246"/>
        <v>0</v>
      </c>
      <c r="AE1151" s="196" t="str">
        <f t="shared" si="258"/>
        <v/>
      </c>
      <c r="AF1151" s="196" t="str">
        <f t="shared" si="247"/>
        <v/>
      </c>
      <c r="AG1151" s="196" t="str">
        <f t="shared" si="248"/>
        <v/>
      </c>
      <c r="AH1151" s="196" t="str">
        <f t="shared" si="249"/>
        <v/>
      </c>
      <c r="AI1151" s="196" t="str">
        <f t="shared" si="250"/>
        <v/>
      </c>
      <c r="AJ1151" s="196" t="str">
        <f t="shared" si="251"/>
        <v/>
      </c>
      <c r="AK1151" s="196" t="str">
        <f t="shared" si="254"/>
        <v/>
      </c>
      <c r="AL1151" s="196" t="str">
        <f t="shared" si="255"/>
        <v/>
      </c>
      <c r="AM1151" s="176"/>
      <c r="AN1151" s="176">
        <f t="shared" si="256"/>
        <v>0</v>
      </c>
      <c r="AO1151" s="176"/>
      <c r="AP1151" s="176"/>
      <c r="AQ1151" s="176"/>
      <c r="AR1151" s="176"/>
      <c r="AS1151" s="176"/>
      <c r="AT1151" s="176"/>
      <c r="AU1151" s="176"/>
      <c r="AV1151" s="176"/>
      <c r="AW1151" s="176"/>
      <c r="AX1151" s="176"/>
      <c r="AY1151" s="176"/>
      <c r="AZ1151" s="176"/>
      <c r="BA1151" s="176"/>
      <c r="BB1151" s="176"/>
      <c r="BC1151" s="176"/>
      <c r="BD1151" s="176"/>
      <c r="BE1151" s="176"/>
      <c r="BF1151" s="176"/>
      <c r="BG1151" s="176"/>
      <c r="BH1151" s="176"/>
      <c r="BI1151" s="176"/>
      <c r="BJ1151" s="176"/>
      <c r="BK1151" s="176"/>
      <c r="BL1151" s="176"/>
      <c r="BM1151" s="176"/>
      <c r="BN1151" s="176"/>
      <c r="BO1151" s="176"/>
      <c r="BP1151" s="176"/>
      <c r="BQ1151" s="176"/>
      <c r="BR1151" s="176"/>
      <c r="BS1151" s="176"/>
      <c r="BT1151" s="176"/>
      <c r="BU1151" s="176"/>
      <c r="BV1151" s="176"/>
      <c r="BW1151" s="176"/>
      <c r="BX1151" s="176"/>
      <c r="BY1151" s="176"/>
      <c r="BZ1151" s="176"/>
      <c r="CA1151" s="176"/>
      <c r="CB1151" s="176"/>
      <c r="CC1151" s="176"/>
      <c r="CD1151" s="176"/>
      <c r="CE1151" s="176"/>
      <c r="CF1151" s="176"/>
      <c r="CG1151" s="176"/>
      <c r="CH1151" s="176"/>
      <c r="CI1151" s="176"/>
      <c r="CJ1151" s="176"/>
      <c r="CK1151" s="176"/>
      <c r="CL1151" s="176"/>
      <c r="CM1151" s="176"/>
      <c r="CN1151" s="176"/>
      <c r="CO1151" s="176"/>
      <c r="CP1151" s="176"/>
      <c r="CQ1151" s="176"/>
      <c r="CR1151" s="176"/>
      <c r="CS1151" s="176"/>
      <c r="CT1151" s="176"/>
      <c r="CU1151" s="176"/>
      <c r="CV1151" s="176"/>
      <c r="CW1151" s="176"/>
    </row>
    <row r="1152" spans="1:101" s="179" customFormat="1" ht="20.100000000000001" customHeight="1">
      <c r="A1152" s="657">
        <f t="shared" si="257"/>
        <v>1109</v>
      </c>
      <c r="B1152" s="196" t="str">
        <f t="shared" si="252"/>
        <v>Swansea Bay UHB</v>
      </c>
      <c r="C1152" s="89"/>
      <c r="D1152" s="89"/>
      <c r="E1152" s="89"/>
      <c r="F1152" s="89"/>
      <c r="G1152" s="89"/>
      <c r="H1152" s="197">
        <f t="shared" si="253"/>
        <v>0</v>
      </c>
      <c r="I1152" s="197"/>
      <c r="J1152" s="89"/>
      <c r="K1152" s="90"/>
      <c r="L1152" s="90"/>
      <c r="M1152" s="89"/>
      <c r="N1152" s="89"/>
      <c r="O1152" s="89"/>
      <c r="P1152" s="89"/>
      <c r="Q1152" s="89"/>
      <c r="R1152" s="122"/>
      <c r="S1152" s="122"/>
      <c r="T1152" s="122"/>
      <c r="U1152" s="123"/>
      <c r="V1152" s="123"/>
      <c r="W1152" s="123"/>
      <c r="X1152" s="122"/>
      <c r="Y1152" s="122"/>
      <c r="Z1152" s="122"/>
      <c r="AA1152" s="122"/>
      <c r="AB1152" s="122"/>
      <c r="AC1152" s="122"/>
      <c r="AD1152" s="197">
        <f t="shared" si="246"/>
        <v>0</v>
      </c>
      <c r="AE1152" s="196" t="str">
        <f t="shared" si="258"/>
        <v/>
      </c>
      <c r="AF1152" s="196" t="str">
        <f t="shared" si="247"/>
        <v/>
      </c>
      <c r="AG1152" s="196" t="str">
        <f t="shared" si="248"/>
        <v/>
      </c>
      <c r="AH1152" s="196" t="str">
        <f t="shared" si="249"/>
        <v/>
      </c>
      <c r="AI1152" s="196" t="str">
        <f t="shared" si="250"/>
        <v/>
      </c>
      <c r="AJ1152" s="196" t="str">
        <f t="shared" si="251"/>
        <v/>
      </c>
      <c r="AK1152" s="196" t="str">
        <f t="shared" si="254"/>
        <v/>
      </c>
      <c r="AL1152" s="196" t="str">
        <f t="shared" si="255"/>
        <v/>
      </c>
      <c r="AM1152" s="176"/>
      <c r="AN1152" s="176">
        <f t="shared" si="256"/>
        <v>0</v>
      </c>
      <c r="AO1152" s="176"/>
      <c r="AP1152" s="176"/>
      <c r="AQ1152" s="176"/>
      <c r="AR1152" s="176"/>
      <c r="AS1152" s="176"/>
      <c r="AT1152" s="176"/>
      <c r="AU1152" s="176"/>
      <c r="AV1152" s="176"/>
      <c r="AW1152" s="176"/>
      <c r="AX1152" s="176"/>
      <c r="AY1152" s="176"/>
      <c r="AZ1152" s="176"/>
      <c r="BA1152" s="176"/>
      <c r="BB1152" s="176"/>
      <c r="BC1152" s="176"/>
      <c r="BD1152" s="176"/>
      <c r="BE1152" s="176"/>
      <c r="BF1152" s="176"/>
      <c r="BG1152" s="176"/>
      <c r="BH1152" s="176"/>
      <c r="BI1152" s="176"/>
      <c r="BJ1152" s="176"/>
      <c r="BK1152" s="176"/>
      <c r="BL1152" s="176"/>
      <c r="BM1152" s="176"/>
      <c r="BN1152" s="176"/>
      <c r="BO1152" s="176"/>
      <c r="BP1152" s="176"/>
      <c r="BQ1152" s="176"/>
      <c r="BR1152" s="176"/>
      <c r="BS1152" s="176"/>
      <c r="BT1152" s="176"/>
      <c r="BU1152" s="176"/>
      <c r="BV1152" s="176"/>
      <c r="BW1152" s="176"/>
      <c r="BX1152" s="176"/>
      <c r="BY1152" s="176"/>
      <c r="BZ1152" s="176"/>
      <c r="CA1152" s="176"/>
      <c r="CB1152" s="176"/>
      <c r="CC1152" s="176"/>
      <c r="CD1152" s="176"/>
      <c r="CE1152" s="176"/>
      <c r="CF1152" s="176"/>
      <c r="CG1152" s="176"/>
      <c r="CH1152" s="176"/>
      <c r="CI1152" s="176"/>
      <c r="CJ1152" s="176"/>
      <c r="CK1152" s="176"/>
      <c r="CL1152" s="176"/>
      <c r="CM1152" s="176"/>
      <c r="CN1152" s="176"/>
      <c r="CO1152" s="176"/>
      <c r="CP1152" s="176"/>
      <c r="CQ1152" s="176"/>
      <c r="CR1152" s="176"/>
      <c r="CS1152" s="176"/>
      <c r="CT1152" s="176"/>
      <c r="CU1152" s="176"/>
      <c r="CV1152" s="176"/>
      <c r="CW1152" s="176"/>
    </row>
    <row r="1153" spans="1:101" s="179" customFormat="1" ht="20.100000000000001" customHeight="1">
      <c r="A1153" s="657">
        <f t="shared" si="257"/>
        <v>1110</v>
      </c>
      <c r="B1153" s="196" t="str">
        <f t="shared" si="252"/>
        <v>Swansea Bay UHB</v>
      </c>
      <c r="C1153" s="89"/>
      <c r="D1153" s="89"/>
      <c r="E1153" s="89"/>
      <c r="F1153" s="89"/>
      <c r="G1153" s="89"/>
      <c r="H1153" s="197">
        <f t="shared" si="253"/>
        <v>0</v>
      </c>
      <c r="I1153" s="197"/>
      <c r="J1153" s="89"/>
      <c r="K1153" s="90"/>
      <c r="L1153" s="90"/>
      <c r="M1153" s="89"/>
      <c r="N1153" s="89"/>
      <c r="O1153" s="89"/>
      <c r="P1153" s="89"/>
      <c r="Q1153" s="89"/>
      <c r="R1153" s="122"/>
      <c r="S1153" s="122"/>
      <c r="T1153" s="122"/>
      <c r="U1153" s="123"/>
      <c r="V1153" s="123"/>
      <c r="W1153" s="123"/>
      <c r="X1153" s="122"/>
      <c r="Y1153" s="122"/>
      <c r="Z1153" s="122"/>
      <c r="AA1153" s="122"/>
      <c r="AB1153" s="122"/>
      <c r="AC1153" s="122"/>
      <c r="AD1153" s="197">
        <f t="shared" si="246"/>
        <v>0</v>
      </c>
      <c r="AE1153" s="196" t="str">
        <f t="shared" si="258"/>
        <v/>
      </c>
      <c r="AF1153" s="196" t="str">
        <f t="shared" si="247"/>
        <v/>
      </c>
      <c r="AG1153" s="196" t="str">
        <f t="shared" si="248"/>
        <v/>
      </c>
      <c r="AH1153" s="196" t="str">
        <f t="shared" si="249"/>
        <v/>
      </c>
      <c r="AI1153" s="196" t="str">
        <f t="shared" si="250"/>
        <v/>
      </c>
      <c r="AJ1153" s="196" t="str">
        <f t="shared" si="251"/>
        <v/>
      </c>
      <c r="AK1153" s="196" t="str">
        <f t="shared" si="254"/>
        <v/>
      </c>
      <c r="AL1153" s="196" t="str">
        <f t="shared" si="255"/>
        <v/>
      </c>
      <c r="AM1153" s="176"/>
      <c r="AN1153" s="176">
        <f t="shared" si="256"/>
        <v>0</v>
      </c>
      <c r="AO1153" s="176"/>
      <c r="AP1153" s="176"/>
      <c r="AQ1153" s="176"/>
      <c r="AR1153" s="176"/>
      <c r="AS1153" s="176"/>
      <c r="AT1153" s="176"/>
      <c r="AU1153" s="176"/>
      <c r="AV1153" s="176"/>
      <c r="AW1153" s="176"/>
      <c r="AX1153" s="176"/>
      <c r="AY1153" s="176"/>
      <c r="AZ1153" s="176"/>
      <c r="BA1153" s="176"/>
      <c r="BB1153" s="176"/>
      <c r="BC1153" s="176"/>
      <c r="BD1153" s="176"/>
      <c r="BE1153" s="176"/>
      <c r="BF1153" s="176"/>
      <c r="BG1153" s="176"/>
      <c r="BH1153" s="176"/>
      <c r="BI1153" s="176"/>
      <c r="BJ1153" s="176"/>
      <c r="BK1153" s="176"/>
      <c r="BL1153" s="176"/>
      <c r="BM1153" s="176"/>
      <c r="BN1153" s="176"/>
      <c r="BO1153" s="176"/>
      <c r="BP1153" s="176"/>
      <c r="BQ1153" s="176"/>
      <c r="BR1153" s="176"/>
      <c r="BS1153" s="176"/>
      <c r="BT1153" s="176"/>
      <c r="BU1153" s="176"/>
      <c r="BV1153" s="176"/>
      <c r="BW1153" s="176"/>
      <c r="BX1153" s="176"/>
      <c r="BY1153" s="176"/>
      <c r="BZ1153" s="176"/>
      <c r="CA1153" s="176"/>
      <c r="CB1153" s="176"/>
      <c r="CC1153" s="176"/>
      <c r="CD1153" s="176"/>
      <c r="CE1153" s="176"/>
      <c r="CF1153" s="176"/>
      <c r="CG1153" s="176"/>
      <c r="CH1153" s="176"/>
      <c r="CI1153" s="176"/>
      <c r="CJ1153" s="176"/>
      <c r="CK1153" s="176"/>
      <c r="CL1153" s="176"/>
      <c r="CM1153" s="176"/>
      <c r="CN1153" s="176"/>
      <c r="CO1153" s="176"/>
      <c r="CP1153" s="176"/>
      <c r="CQ1153" s="176"/>
      <c r="CR1153" s="176"/>
      <c r="CS1153" s="176"/>
      <c r="CT1153" s="176"/>
      <c r="CU1153" s="176"/>
      <c r="CV1153" s="176"/>
      <c r="CW1153" s="176"/>
    </row>
    <row r="1154" spans="1:101" s="179" customFormat="1" ht="20.100000000000001" customHeight="1">
      <c r="A1154" s="657">
        <f t="shared" si="257"/>
        <v>1111</v>
      </c>
      <c r="B1154" s="196" t="str">
        <f t="shared" si="252"/>
        <v>Swansea Bay UHB</v>
      </c>
      <c r="C1154" s="89"/>
      <c r="D1154" s="89"/>
      <c r="E1154" s="89"/>
      <c r="F1154" s="89"/>
      <c r="G1154" s="89"/>
      <c r="H1154" s="197">
        <f t="shared" si="253"/>
        <v>0</v>
      </c>
      <c r="I1154" s="197"/>
      <c r="J1154" s="89"/>
      <c r="K1154" s="90"/>
      <c r="L1154" s="90"/>
      <c r="M1154" s="89"/>
      <c r="N1154" s="89"/>
      <c r="O1154" s="89"/>
      <c r="P1154" s="89"/>
      <c r="Q1154" s="89"/>
      <c r="R1154" s="122"/>
      <c r="S1154" s="122"/>
      <c r="T1154" s="122"/>
      <c r="U1154" s="123"/>
      <c r="V1154" s="123"/>
      <c r="W1154" s="123"/>
      <c r="X1154" s="122"/>
      <c r="Y1154" s="122"/>
      <c r="Z1154" s="122"/>
      <c r="AA1154" s="122"/>
      <c r="AB1154" s="122"/>
      <c r="AC1154" s="122"/>
      <c r="AD1154" s="197">
        <f t="shared" si="246"/>
        <v>0</v>
      </c>
      <c r="AE1154" s="196" t="str">
        <f t="shared" si="258"/>
        <v/>
      </c>
      <c r="AF1154" s="196" t="str">
        <f t="shared" si="247"/>
        <v/>
      </c>
      <c r="AG1154" s="196" t="str">
        <f t="shared" si="248"/>
        <v/>
      </c>
      <c r="AH1154" s="196" t="str">
        <f t="shared" si="249"/>
        <v/>
      </c>
      <c r="AI1154" s="196" t="str">
        <f t="shared" si="250"/>
        <v/>
      </c>
      <c r="AJ1154" s="196" t="str">
        <f t="shared" si="251"/>
        <v/>
      </c>
      <c r="AK1154" s="196" t="str">
        <f t="shared" si="254"/>
        <v/>
      </c>
      <c r="AL1154" s="196" t="str">
        <f t="shared" si="255"/>
        <v/>
      </c>
      <c r="AM1154" s="176"/>
      <c r="AN1154" s="176">
        <f t="shared" si="256"/>
        <v>0</v>
      </c>
      <c r="AO1154" s="176"/>
      <c r="AP1154" s="176"/>
      <c r="AQ1154" s="176"/>
      <c r="AR1154" s="176"/>
      <c r="AS1154" s="176"/>
      <c r="AT1154" s="176"/>
      <c r="AU1154" s="176"/>
      <c r="AV1154" s="176"/>
      <c r="AW1154" s="176"/>
      <c r="AX1154" s="176"/>
      <c r="AY1154" s="176"/>
      <c r="AZ1154" s="176"/>
      <c r="BA1154" s="176"/>
      <c r="BB1154" s="176"/>
      <c r="BC1154" s="176"/>
      <c r="BD1154" s="176"/>
      <c r="BE1154" s="176"/>
      <c r="BF1154" s="176"/>
      <c r="BG1154" s="176"/>
      <c r="BH1154" s="176"/>
      <c r="BI1154" s="176"/>
      <c r="BJ1154" s="176"/>
      <c r="BK1154" s="176"/>
      <c r="BL1154" s="176"/>
      <c r="BM1154" s="176"/>
      <c r="BN1154" s="176"/>
      <c r="BO1154" s="176"/>
      <c r="BP1154" s="176"/>
      <c r="BQ1154" s="176"/>
      <c r="BR1154" s="176"/>
      <c r="BS1154" s="176"/>
      <c r="BT1154" s="176"/>
      <c r="BU1154" s="176"/>
      <c r="BV1154" s="176"/>
      <c r="BW1154" s="176"/>
      <c r="BX1154" s="176"/>
      <c r="BY1154" s="176"/>
      <c r="BZ1154" s="176"/>
      <c r="CA1154" s="176"/>
      <c r="CB1154" s="176"/>
      <c r="CC1154" s="176"/>
      <c r="CD1154" s="176"/>
      <c r="CE1154" s="176"/>
      <c r="CF1154" s="176"/>
      <c r="CG1154" s="176"/>
      <c r="CH1154" s="176"/>
      <c r="CI1154" s="176"/>
      <c r="CJ1154" s="176"/>
      <c r="CK1154" s="176"/>
      <c r="CL1154" s="176"/>
      <c r="CM1154" s="176"/>
      <c r="CN1154" s="176"/>
      <c r="CO1154" s="176"/>
      <c r="CP1154" s="176"/>
      <c r="CQ1154" s="176"/>
      <c r="CR1154" s="176"/>
      <c r="CS1154" s="176"/>
      <c r="CT1154" s="176"/>
      <c r="CU1154" s="176"/>
      <c r="CV1154" s="176"/>
      <c r="CW1154" s="176"/>
    </row>
    <row r="1155" spans="1:101" s="179" customFormat="1" ht="20.100000000000001" customHeight="1">
      <c r="A1155" s="657">
        <f t="shared" si="257"/>
        <v>1112</v>
      </c>
      <c r="B1155" s="196" t="str">
        <f t="shared" si="252"/>
        <v>Swansea Bay UHB</v>
      </c>
      <c r="C1155" s="89"/>
      <c r="D1155" s="89"/>
      <c r="E1155" s="89"/>
      <c r="F1155" s="89"/>
      <c r="G1155" s="89"/>
      <c r="H1155" s="197">
        <f t="shared" si="253"/>
        <v>0</v>
      </c>
      <c r="I1155" s="197"/>
      <c r="J1155" s="89"/>
      <c r="K1155" s="90"/>
      <c r="L1155" s="90"/>
      <c r="M1155" s="89"/>
      <c r="N1155" s="89"/>
      <c r="O1155" s="89"/>
      <c r="P1155" s="89"/>
      <c r="Q1155" s="89"/>
      <c r="R1155" s="122"/>
      <c r="S1155" s="122"/>
      <c r="T1155" s="122"/>
      <c r="U1155" s="123"/>
      <c r="V1155" s="123"/>
      <c r="W1155" s="123"/>
      <c r="X1155" s="122"/>
      <c r="Y1155" s="122"/>
      <c r="Z1155" s="122"/>
      <c r="AA1155" s="122"/>
      <c r="AB1155" s="122"/>
      <c r="AC1155" s="122"/>
      <c r="AD1155" s="197">
        <f t="shared" si="246"/>
        <v>0</v>
      </c>
      <c r="AE1155" s="196" t="str">
        <f t="shared" si="258"/>
        <v/>
      </c>
      <c r="AF1155" s="196" t="str">
        <f t="shared" si="247"/>
        <v/>
      </c>
      <c r="AG1155" s="196" t="str">
        <f t="shared" si="248"/>
        <v/>
      </c>
      <c r="AH1155" s="196" t="str">
        <f t="shared" si="249"/>
        <v/>
      </c>
      <c r="AI1155" s="196" t="str">
        <f t="shared" si="250"/>
        <v/>
      </c>
      <c r="AJ1155" s="196" t="str">
        <f t="shared" si="251"/>
        <v/>
      </c>
      <c r="AK1155" s="196" t="str">
        <f t="shared" si="254"/>
        <v/>
      </c>
      <c r="AL1155" s="196" t="str">
        <f t="shared" si="255"/>
        <v/>
      </c>
      <c r="AM1155" s="176"/>
      <c r="AN1155" s="176">
        <f t="shared" si="256"/>
        <v>0</v>
      </c>
      <c r="AO1155" s="176"/>
      <c r="AP1155" s="176"/>
      <c r="AQ1155" s="176"/>
      <c r="AR1155" s="176"/>
      <c r="AS1155" s="176"/>
      <c r="AT1155" s="176"/>
      <c r="AU1155" s="176"/>
      <c r="AV1155" s="176"/>
      <c r="AW1155" s="176"/>
      <c r="AX1155" s="176"/>
      <c r="AY1155" s="176"/>
      <c r="AZ1155" s="176"/>
      <c r="BA1155" s="176"/>
      <c r="BB1155" s="176"/>
      <c r="BC1155" s="176"/>
      <c r="BD1155" s="176"/>
      <c r="BE1155" s="176"/>
      <c r="BF1155" s="176"/>
      <c r="BG1155" s="176"/>
      <c r="BH1155" s="176"/>
      <c r="BI1155" s="176"/>
      <c r="BJ1155" s="176"/>
      <c r="BK1155" s="176"/>
      <c r="BL1155" s="176"/>
      <c r="BM1155" s="176"/>
      <c r="BN1155" s="176"/>
      <c r="BO1155" s="176"/>
      <c r="BP1155" s="176"/>
      <c r="BQ1155" s="176"/>
      <c r="BR1155" s="176"/>
      <c r="BS1155" s="176"/>
      <c r="BT1155" s="176"/>
      <c r="BU1155" s="176"/>
      <c r="BV1155" s="176"/>
      <c r="BW1155" s="176"/>
      <c r="BX1155" s="176"/>
      <c r="BY1155" s="176"/>
      <c r="BZ1155" s="176"/>
      <c r="CA1155" s="176"/>
      <c r="CB1155" s="176"/>
      <c r="CC1155" s="176"/>
      <c r="CD1155" s="176"/>
      <c r="CE1155" s="176"/>
      <c r="CF1155" s="176"/>
      <c r="CG1155" s="176"/>
      <c r="CH1155" s="176"/>
      <c r="CI1155" s="176"/>
      <c r="CJ1155" s="176"/>
      <c r="CK1155" s="176"/>
      <c r="CL1155" s="176"/>
      <c r="CM1155" s="176"/>
      <c r="CN1155" s="176"/>
      <c r="CO1155" s="176"/>
      <c r="CP1155" s="176"/>
      <c r="CQ1155" s="176"/>
      <c r="CR1155" s="176"/>
      <c r="CS1155" s="176"/>
      <c r="CT1155" s="176"/>
      <c r="CU1155" s="176"/>
      <c r="CV1155" s="176"/>
      <c r="CW1155" s="176"/>
    </row>
    <row r="1156" spans="1:101" s="179" customFormat="1" ht="20.100000000000001" customHeight="1">
      <c r="A1156" s="657">
        <f t="shared" si="257"/>
        <v>1113</v>
      </c>
      <c r="B1156" s="196" t="str">
        <f t="shared" si="252"/>
        <v>Swansea Bay UHB</v>
      </c>
      <c r="C1156" s="89"/>
      <c r="D1156" s="89"/>
      <c r="E1156" s="89"/>
      <c r="F1156" s="89"/>
      <c r="G1156" s="89"/>
      <c r="H1156" s="197">
        <f t="shared" si="253"/>
        <v>0</v>
      </c>
      <c r="I1156" s="197"/>
      <c r="J1156" s="89"/>
      <c r="K1156" s="90"/>
      <c r="L1156" s="90"/>
      <c r="M1156" s="89"/>
      <c r="N1156" s="89"/>
      <c r="O1156" s="89"/>
      <c r="P1156" s="89"/>
      <c r="Q1156" s="89"/>
      <c r="R1156" s="122"/>
      <c r="S1156" s="122"/>
      <c r="T1156" s="122"/>
      <c r="U1156" s="123"/>
      <c r="V1156" s="123"/>
      <c r="W1156" s="123"/>
      <c r="X1156" s="122"/>
      <c r="Y1156" s="122"/>
      <c r="Z1156" s="122"/>
      <c r="AA1156" s="122"/>
      <c r="AB1156" s="122"/>
      <c r="AC1156" s="122"/>
      <c r="AD1156" s="197">
        <f t="shared" si="246"/>
        <v>0</v>
      </c>
      <c r="AE1156" s="196" t="str">
        <f t="shared" si="258"/>
        <v/>
      </c>
      <c r="AF1156" s="196" t="str">
        <f t="shared" si="247"/>
        <v/>
      </c>
      <c r="AG1156" s="196" t="str">
        <f t="shared" si="248"/>
        <v/>
      </c>
      <c r="AH1156" s="196" t="str">
        <f t="shared" si="249"/>
        <v/>
      </c>
      <c r="AI1156" s="196" t="str">
        <f t="shared" si="250"/>
        <v/>
      </c>
      <c r="AJ1156" s="196" t="str">
        <f t="shared" si="251"/>
        <v/>
      </c>
      <c r="AK1156" s="196" t="str">
        <f t="shared" si="254"/>
        <v/>
      </c>
      <c r="AL1156" s="196" t="str">
        <f t="shared" si="255"/>
        <v/>
      </c>
      <c r="AM1156" s="176"/>
      <c r="AN1156" s="176">
        <f t="shared" si="256"/>
        <v>0</v>
      </c>
      <c r="AO1156" s="176"/>
      <c r="AP1156" s="176"/>
      <c r="AQ1156" s="176"/>
      <c r="AR1156" s="176"/>
      <c r="AS1156" s="176"/>
      <c r="AT1156" s="176"/>
      <c r="AU1156" s="176"/>
      <c r="AV1156" s="176"/>
      <c r="AW1156" s="176"/>
      <c r="AX1156" s="176"/>
      <c r="AY1156" s="176"/>
      <c r="AZ1156" s="176"/>
      <c r="BA1156" s="176"/>
      <c r="BB1156" s="176"/>
      <c r="BC1156" s="176"/>
      <c r="BD1156" s="176"/>
      <c r="BE1156" s="176"/>
      <c r="BF1156" s="176"/>
      <c r="BG1156" s="176"/>
      <c r="BH1156" s="176"/>
      <c r="BI1156" s="176"/>
      <c r="BJ1156" s="176"/>
      <c r="BK1156" s="176"/>
      <c r="BL1156" s="176"/>
      <c r="BM1156" s="176"/>
      <c r="BN1156" s="176"/>
      <c r="BO1156" s="176"/>
      <c r="BP1156" s="176"/>
      <c r="BQ1156" s="176"/>
      <c r="BR1156" s="176"/>
      <c r="BS1156" s="176"/>
      <c r="BT1156" s="176"/>
      <c r="BU1156" s="176"/>
      <c r="BV1156" s="176"/>
      <c r="BW1156" s="176"/>
      <c r="BX1156" s="176"/>
      <c r="BY1156" s="176"/>
      <c r="BZ1156" s="176"/>
      <c r="CA1156" s="176"/>
      <c r="CB1156" s="176"/>
      <c r="CC1156" s="176"/>
      <c r="CD1156" s="176"/>
      <c r="CE1156" s="176"/>
      <c r="CF1156" s="176"/>
      <c r="CG1156" s="176"/>
      <c r="CH1156" s="176"/>
      <c r="CI1156" s="176"/>
      <c r="CJ1156" s="176"/>
      <c r="CK1156" s="176"/>
      <c r="CL1156" s="176"/>
      <c r="CM1156" s="176"/>
      <c r="CN1156" s="176"/>
      <c r="CO1156" s="176"/>
      <c r="CP1156" s="176"/>
      <c r="CQ1156" s="176"/>
      <c r="CR1156" s="176"/>
      <c r="CS1156" s="176"/>
      <c r="CT1156" s="176"/>
      <c r="CU1156" s="176"/>
      <c r="CV1156" s="176"/>
      <c r="CW1156" s="176"/>
    </row>
    <row r="1157" spans="1:101" s="179" customFormat="1" ht="20.100000000000001" customHeight="1">
      <c r="A1157" s="657">
        <f t="shared" si="257"/>
        <v>1114</v>
      </c>
      <c r="B1157" s="196" t="str">
        <f t="shared" si="252"/>
        <v>Swansea Bay UHB</v>
      </c>
      <c r="C1157" s="89"/>
      <c r="D1157" s="89"/>
      <c r="E1157" s="89"/>
      <c r="F1157" s="89"/>
      <c r="G1157" s="89"/>
      <c r="H1157" s="197">
        <f t="shared" si="253"/>
        <v>0</v>
      </c>
      <c r="I1157" s="197"/>
      <c r="J1157" s="89"/>
      <c r="K1157" s="90"/>
      <c r="L1157" s="90"/>
      <c r="M1157" s="89"/>
      <c r="N1157" s="89"/>
      <c r="O1157" s="89"/>
      <c r="P1157" s="89"/>
      <c r="Q1157" s="89"/>
      <c r="R1157" s="122"/>
      <c r="S1157" s="122"/>
      <c r="T1157" s="122"/>
      <c r="U1157" s="123"/>
      <c r="V1157" s="123"/>
      <c r="W1157" s="123"/>
      <c r="X1157" s="122"/>
      <c r="Y1157" s="122"/>
      <c r="Z1157" s="122"/>
      <c r="AA1157" s="122"/>
      <c r="AB1157" s="122"/>
      <c r="AC1157" s="122"/>
      <c r="AD1157" s="197">
        <f t="shared" si="246"/>
        <v>0</v>
      </c>
      <c r="AE1157" s="196" t="str">
        <f t="shared" si="258"/>
        <v/>
      </c>
      <c r="AF1157" s="196" t="str">
        <f t="shared" si="247"/>
        <v/>
      </c>
      <c r="AG1157" s="196" t="str">
        <f t="shared" si="248"/>
        <v/>
      </c>
      <c r="AH1157" s="196" t="str">
        <f t="shared" si="249"/>
        <v/>
      </c>
      <c r="AI1157" s="196" t="str">
        <f t="shared" si="250"/>
        <v/>
      </c>
      <c r="AJ1157" s="196" t="str">
        <f t="shared" si="251"/>
        <v/>
      </c>
      <c r="AK1157" s="196" t="str">
        <f t="shared" si="254"/>
        <v/>
      </c>
      <c r="AL1157" s="196" t="str">
        <f t="shared" si="255"/>
        <v/>
      </c>
      <c r="AM1157" s="176"/>
      <c r="AN1157" s="176">
        <f t="shared" si="256"/>
        <v>0</v>
      </c>
      <c r="AO1157" s="176"/>
      <c r="AP1157" s="176"/>
      <c r="AQ1157" s="176"/>
      <c r="AR1157" s="176"/>
      <c r="AS1157" s="176"/>
      <c r="AT1157" s="176"/>
      <c r="AU1157" s="176"/>
      <c r="AV1157" s="176"/>
      <c r="AW1157" s="176"/>
      <c r="AX1157" s="176"/>
      <c r="AY1157" s="176"/>
      <c r="AZ1157" s="176"/>
      <c r="BA1157" s="176"/>
      <c r="BB1157" s="176"/>
      <c r="BC1157" s="176"/>
      <c r="BD1157" s="176"/>
      <c r="BE1157" s="176"/>
      <c r="BF1157" s="176"/>
      <c r="BG1157" s="176"/>
      <c r="BH1157" s="176"/>
      <c r="BI1157" s="176"/>
      <c r="BJ1157" s="176"/>
      <c r="BK1157" s="176"/>
      <c r="BL1157" s="176"/>
      <c r="BM1157" s="176"/>
      <c r="BN1157" s="176"/>
      <c r="BO1157" s="176"/>
      <c r="BP1157" s="176"/>
      <c r="BQ1157" s="176"/>
      <c r="BR1157" s="176"/>
      <c r="BS1157" s="176"/>
      <c r="BT1157" s="176"/>
      <c r="BU1157" s="176"/>
      <c r="BV1157" s="176"/>
      <c r="BW1157" s="176"/>
      <c r="BX1157" s="176"/>
      <c r="BY1157" s="176"/>
      <c r="BZ1157" s="176"/>
      <c r="CA1157" s="176"/>
      <c r="CB1157" s="176"/>
      <c r="CC1157" s="176"/>
      <c r="CD1157" s="176"/>
      <c r="CE1157" s="176"/>
      <c r="CF1157" s="176"/>
      <c r="CG1157" s="176"/>
      <c r="CH1157" s="176"/>
      <c r="CI1157" s="176"/>
      <c r="CJ1157" s="176"/>
      <c r="CK1157" s="176"/>
      <c r="CL1157" s="176"/>
      <c r="CM1157" s="176"/>
      <c r="CN1157" s="176"/>
      <c r="CO1157" s="176"/>
      <c r="CP1157" s="176"/>
      <c r="CQ1157" s="176"/>
      <c r="CR1157" s="176"/>
      <c r="CS1157" s="176"/>
      <c r="CT1157" s="176"/>
      <c r="CU1157" s="176"/>
      <c r="CV1157" s="176"/>
      <c r="CW1157" s="176"/>
    </row>
    <row r="1158" spans="1:101" s="179" customFormat="1" ht="20.100000000000001" customHeight="1">
      <c r="A1158" s="657">
        <f t="shared" si="257"/>
        <v>1115</v>
      </c>
      <c r="B1158" s="196" t="str">
        <f t="shared" si="252"/>
        <v>Swansea Bay UHB</v>
      </c>
      <c r="C1158" s="89"/>
      <c r="D1158" s="89"/>
      <c r="E1158" s="89"/>
      <c r="F1158" s="89"/>
      <c r="G1158" s="89"/>
      <c r="H1158" s="197">
        <f t="shared" si="253"/>
        <v>0</v>
      </c>
      <c r="I1158" s="197"/>
      <c r="J1158" s="89"/>
      <c r="K1158" s="90"/>
      <c r="L1158" s="90"/>
      <c r="M1158" s="89"/>
      <c r="N1158" s="89"/>
      <c r="O1158" s="89"/>
      <c r="P1158" s="89"/>
      <c r="Q1158" s="89"/>
      <c r="R1158" s="122"/>
      <c r="S1158" s="122"/>
      <c r="T1158" s="122"/>
      <c r="U1158" s="123"/>
      <c r="V1158" s="123"/>
      <c r="W1158" s="123"/>
      <c r="X1158" s="122"/>
      <c r="Y1158" s="122"/>
      <c r="Z1158" s="122"/>
      <c r="AA1158" s="122"/>
      <c r="AB1158" s="122"/>
      <c r="AC1158" s="122"/>
      <c r="AD1158" s="197">
        <f t="shared" si="246"/>
        <v>0</v>
      </c>
      <c r="AE1158" s="196" t="str">
        <f t="shared" si="258"/>
        <v/>
      </c>
      <c r="AF1158" s="196" t="str">
        <f t="shared" si="247"/>
        <v/>
      </c>
      <c r="AG1158" s="196" t="str">
        <f t="shared" si="248"/>
        <v/>
      </c>
      <c r="AH1158" s="196" t="str">
        <f t="shared" si="249"/>
        <v/>
      </c>
      <c r="AI1158" s="196" t="str">
        <f t="shared" si="250"/>
        <v/>
      </c>
      <c r="AJ1158" s="196" t="str">
        <f t="shared" si="251"/>
        <v/>
      </c>
      <c r="AK1158" s="196" t="str">
        <f t="shared" si="254"/>
        <v/>
      </c>
      <c r="AL1158" s="196" t="str">
        <f t="shared" si="255"/>
        <v/>
      </c>
      <c r="AM1158" s="176"/>
      <c r="AN1158" s="176">
        <f t="shared" si="256"/>
        <v>0</v>
      </c>
      <c r="AO1158" s="176"/>
      <c r="AP1158" s="176"/>
      <c r="AQ1158" s="176"/>
      <c r="AR1158" s="176"/>
      <c r="AS1158" s="176"/>
      <c r="AT1158" s="176"/>
      <c r="AU1158" s="176"/>
      <c r="AV1158" s="176"/>
      <c r="AW1158" s="176"/>
      <c r="AX1158" s="176"/>
      <c r="AY1158" s="176"/>
      <c r="AZ1158" s="176"/>
      <c r="BA1158" s="176"/>
      <c r="BB1158" s="176"/>
      <c r="BC1158" s="176"/>
      <c r="BD1158" s="176"/>
      <c r="BE1158" s="176"/>
      <c r="BF1158" s="176"/>
      <c r="BG1158" s="176"/>
      <c r="BH1158" s="176"/>
      <c r="BI1158" s="176"/>
      <c r="BJ1158" s="176"/>
      <c r="BK1158" s="176"/>
      <c r="BL1158" s="176"/>
      <c r="BM1158" s="176"/>
      <c r="BN1158" s="176"/>
      <c r="BO1158" s="176"/>
      <c r="BP1158" s="176"/>
      <c r="BQ1158" s="176"/>
      <c r="BR1158" s="176"/>
      <c r="BS1158" s="176"/>
      <c r="BT1158" s="176"/>
      <c r="BU1158" s="176"/>
      <c r="BV1158" s="176"/>
      <c r="BW1158" s="176"/>
      <c r="BX1158" s="176"/>
      <c r="BY1158" s="176"/>
      <c r="BZ1158" s="176"/>
      <c r="CA1158" s="176"/>
      <c r="CB1158" s="176"/>
      <c r="CC1158" s="176"/>
      <c r="CD1158" s="176"/>
      <c r="CE1158" s="176"/>
      <c r="CF1158" s="176"/>
      <c r="CG1158" s="176"/>
      <c r="CH1158" s="176"/>
      <c r="CI1158" s="176"/>
      <c r="CJ1158" s="176"/>
      <c r="CK1158" s="176"/>
      <c r="CL1158" s="176"/>
      <c r="CM1158" s="176"/>
      <c r="CN1158" s="176"/>
      <c r="CO1158" s="176"/>
      <c r="CP1158" s="176"/>
      <c r="CQ1158" s="176"/>
      <c r="CR1158" s="176"/>
      <c r="CS1158" s="176"/>
      <c r="CT1158" s="176"/>
      <c r="CU1158" s="176"/>
      <c r="CV1158" s="176"/>
      <c r="CW1158" s="176"/>
    </row>
    <row r="1159" spans="1:101" s="179" customFormat="1" ht="20.100000000000001" customHeight="1">
      <c r="A1159" s="657">
        <f t="shared" si="257"/>
        <v>1116</v>
      </c>
      <c r="B1159" s="196" t="str">
        <f t="shared" si="252"/>
        <v>Swansea Bay UHB</v>
      </c>
      <c r="C1159" s="89"/>
      <c r="D1159" s="89"/>
      <c r="E1159" s="89"/>
      <c r="F1159" s="89"/>
      <c r="G1159" s="89"/>
      <c r="H1159" s="197">
        <f t="shared" si="253"/>
        <v>0</v>
      </c>
      <c r="I1159" s="197"/>
      <c r="J1159" s="89"/>
      <c r="K1159" s="90"/>
      <c r="L1159" s="90"/>
      <c r="M1159" s="89"/>
      <c r="N1159" s="89"/>
      <c r="O1159" s="89"/>
      <c r="P1159" s="89"/>
      <c r="Q1159" s="89"/>
      <c r="R1159" s="122"/>
      <c r="S1159" s="122"/>
      <c r="T1159" s="122"/>
      <c r="U1159" s="123"/>
      <c r="V1159" s="123"/>
      <c r="W1159" s="123"/>
      <c r="X1159" s="122"/>
      <c r="Y1159" s="122"/>
      <c r="Z1159" s="122"/>
      <c r="AA1159" s="122"/>
      <c r="AB1159" s="122"/>
      <c r="AC1159" s="122"/>
      <c r="AD1159" s="197">
        <f t="shared" si="246"/>
        <v>0</v>
      </c>
      <c r="AE1159" s="196" t="str">
        <f t="shared" si="258"/>
        <v/>
      </c>
      <c r="AF1159" s="196" t="str">
        <f t="shared" si="247"/>
        <v/>
      </c>
      <c r="AG1159" s="196" t="str">
        <f t="shared" si="248"/>
        <v/>
      </c>
      <c r="AH1159" s="196" t="str">
        <f t="shared" si="249"/>
        <v/>
      </c>
      <c r="AI1159" s="196" t="str">
        <f t="shared" si="250"/>
        <v/>
      </c>
      <c r="AJ1159" s="196" t="str">
        <f t="shared" si="251"/>
        <v/>
      </c>
      <c r="AK1159" s="196" t="str">
        <f t="shared" si="254"/>
        <v/>
      </c>
      <c r="AL1159" s="196" t="str">
        <f t="shared" si="255"/>
        <v/>
      </c>
      <c r="AM1159" s="176"/>
      <c r="AN1159" s="176">
        <f t="shared" si="256"/>
        <v>0</v>
      </c>
      <c r="AO1159" s="176"/>
      <c r="AP1159" s="176"/>
      <c r="AQ1159" s="176"/>
      <c r="AR1159" s="176"/>
      <c r="AS1159" s="176"/>
      <c r="AT1159" s="176"/>
      <c r="AU1159" s="176"/>
      <c r="AV1159" s="176"/>
      <c r="AW1159" s="176"/>
      <c r="AX1159" s="176"/>
      <c r="AY1159" s="176"/>
      <c r="AZ1159" s="176"/>
      <c r="BA1159" s="176"/>
      <c r="BB1159" s="176"/>
      <c r="BC1159" s="176"/>
      <c r="BD1159" s="176"/>
      <c r="BE1159" s="176"/>
      <c r="BF1159" s="176"/>
      <c r="BG1159" s="176"/>
      <c r="BH1159" s="176"/>
      <c r="BI1159" s="176"/>
      <c r="BJ1159" s="176"/>
      <c r="BK1159" s="176"/>
      <c r="BL1159" s="176"/>
      <c r="BM1159" s="176"/>
      <c r="BN1159" s="176"/>
      <c r="BO1159" s="176"/>
      <c r="BP1159" s="176"/>
      <c r="BQ1159" s="176"/>
      <c r="BR1159" s="176"/>
      <c r="BS1159" s="176"/>
      <c r="BT1159" s="176"/>
      <c r="BU1159" s="176"/>
      <c r="BV1159" s="176"/>
      <c r="BW1159" s="176"/>
      <c r="BX1159" s="176"/>
      <c r="BY1159" s="176"/>
      <c r="BZ1159" s="176"/>
      <c r="CA1159" s="176"/>
      <c r="CB1159" s="176"/>
      <c r="CC1159" s="176"/>
      <c r="CD1159" s="176"/>
      <c r="CE1159" s="176"/>
      <c r="CF1159" s="176"/>
      <c r="CG1159" s="176"/>
      <c r="CH1159" s="176"/>
      <c r="CI1159" s="176"/>
      <c r="CJ1159" s="176"/>
      <c r="CK1159" s="176"/>
      <c r="CL1159" s="176"/>
      <c r="CM1159" s="176"/>
      <c r="CN1159" s="176"/>
      <c r="CO1159" s="176"/>
      <c r="CP1159" s="176"/>
      <c r="CQ1159" s="176"/>
      <c r="CR1159" s="176"/>
      <c r="CS1159" s="176"/>
      <c r="CT1159" s="176"/>
      <c r="CU1159" s="176"/>
      <c r="CV1159" s="176"/>
      <c r="CW1159" s="176"/>
    </row>
    <row r="1160" spans="1:101" s="179" customFormat="1" ht="20.100000000000001" customHeight="1">
      <c r="A1160" s="657">
        <f t="shared" si="257"/>
        <v>1117</v>
      </c>
      <c r="B1160" s="196" t="str">
        <f t="shared" si="252"/>
        <v>Swansea Bay UHB</v>
      </c>
      <c r="C1160" s="89"/>
      <c r="D1160" s="89"/>
      <c r="E1160" s="89"/>
      <c r="F1160" s="89"/>
      <c r="G1160" s="89"/>
      <c r="H1160" s="197">
        <f t="shared" si="253"/>
        <v>0</v>
      </c>
      <c r="I1160" s="197"/>
      <c r="J1160" s="89"/>
      <c r="K1160" s="90"/>
      <c r="L1160" s="90"/>
      <c r="M1160" s="89"/>
      <c r="N1160" s="89"/>
      <c r="O1160" s="89"/>
      <c r="P1160" s="89"/>
      <c r="Q1160" s="89"/>
      <c r="R1160" s="122"/>
      <c r="S1160" s="122"/>
      <c r="T1160" s="122"/>
      <c r="U1160" s="123"/>
      <c r="V1160" s="123"/>
      <c r="W1160" s="123"/>
      <c r="X1160" s="122"/>
      <c r="Y1160" s="122"/>
      <c r="Z1160" s="122"/>
      <c r="AA1160" s="122"/>
      <c r="AB1160" s="122"/>
      <c r="AC1160" s="122"/>
      <c r="AD1160" s="197">
        <f t="shared" si="246"/>
        <v>0</v>
      </c>
      <c r="AE1160" s="196" t="str">
        <f t="shared" si="258"/>
        <v/>
      </c>
      <c r="AF1160" s="196" t="str">
        <f t="shared" si="247"/>
        <v/>
      </c>
      <c r="AG1160" s="196" t="str">
        <f t="shared" si="248"/>
        <v/>
      </c>
      <c r="AH1160" s="196" t="str">
        <f t="shared" si="249"/>
        <v/>
      </c>
      <c r="AI1160" s="196" t="str">
        <f t="shared" si="250"/>
        <v/>
      </c>
      <c r="AJ1160" s="196" t="str">
        <f t="shared" si="251"/>
        <v/>
      </c>
      <c r="AK1160" s="196" t="str">
        <f t="shared" si="254"/>
        <v/>
      </c>
      <c r="AL1160" s="196" t="str">
        <f t="shared" si="255"/>
        <v/>
      </c>
      <c r="AM1160" s="176"/>
      <c r="AN1160" s="176">
        <f t="shared" si="256"/>
        <v>0</v>
      </c>
      <c r="AO1160" s="176"/>
      <c r="AP1160" s="176"/>
      <c r="AQ1160" s="176"/>
      <c r="AR1160" s="176"/>
      <c r="AS1160" s="176"/>
      <c r="AT1160" s="176"/>
      <c r="AU1160" s="176"/>
      <c r="AV1160" s="176"/>
      <c r="AW1160" s="176"/>
      <c r="AX1160" s="176"/>
      <c r="AY1160" s="176"/>
      <c r="AZ1160" s="176"/>
      <c r="BA1160" s="176"/>
      <c r="BB1160" s="176"/>
      <c r="BC1160" s="176"/>
      <c r="BD1160" s="176"/>
      <c r="BE1160" s="176"/>
      <c r="BF1160" s="176"/>
      <c r="BG1160" s="176"/>
      <c r="BH1160" s="176"/>
      <c r="BI1160" s="176"/>
      <c r="BJ1160" s="176"/>
      <c r="BK1160" s="176"/>
      <c r="BL1160" s="176"/>
      <c r="BM1160" s="176"/>
      <c r="BN1160" s="176"/>
      <c r="BO1160" s="176"/>
      <c r="BP1160" s="176"/>
      <c r="BQ1160" s="176"/>
      <c r="BR1160" s="176"/>
      <c r="BS1160" s="176"/>
      <c r="BT1160" s="176"/>
      <c r="BU1160" s="176"/>
      <c r="BV1160" s="176"/>
      <c r="BW1160" s="176"/>
      <c r="BX1160" s="176"/>
      <c r="BY1160" s="176"/>
      <c r="BZ1160" s="176"/>
      <c r="CA1160" s="176"/>
      <c r="CB1160" s="176"/>
      <c r="CC1160" s="176"/>
      <c r="CD1160" s="176"/>
      <c r="CE1160" s="176"/>
      <c r="CF1160" s="176"/>
      <c r="CG1160" s="176"/>
      <c r="CH1160" s="176"/>
      <c r="CI1160" s="176"/>
      <c r="CJ1160" s="176"/>
      <c r="CK1160" s="176"/>
      <c r="CL1160" s="176"/>
      <c r="CM1160" s="176"/>
      <c r="CN1160" s="176"/>
      <c r="CO1160" s="176"/>
      <c r="CP1160" s="176"/>
      <c r="CQ1160" s="176"/>
      <c r="CR1160" s="176"/>
      <c r="CS1160" s="176"/>
      <c r="CT1160" s="176"/>
      <c r="CU1160" s="176"/>
      <c r="CV1160" s="176"/>
      <c r="CW1160" s="176"/>
    </row>
    <row r="1161" spans="1:101" s="179" customFormat="1" ht="20.100000000000001" customHeight="1">
      <c r="A1161" s="657">
        <f t="shared" si="257"/>
        <v>1118</v>
      </c>
      <c r="B1161" s="196" t="str">
        <f t="shared" si="252"/>
        <v>Swansea Bay UHB</v>
      </c>
      <c r="C1161" s="89"/>
      <c r="D1161" s="89"/>
      <c r="E1161" s="89"/>
      <c r="F1161" s="89"/>
      <c r="G1161" s="89"/>
      <c r="H1161" s="197">
        <f t="shared" si="253"/>
        <v>0</v>
      </c>
      <c r="I1161" s="197"/>
      <c r="J1161" s="89"/>
      <c r="K1161" s="90"/>
      <c r="L1161" s="90"/>
      <c r="M1161" s="89"/>
      <c r="N1161" s="89"/>
      <c r="O1161" s="89"/>
      <c r="P1161" s="89"/>
      <c r="Q1161" s="89"/>
      <c r="R1161" s="122"/>
      <c r="S1161" s="122"/>
      <c r="T1161" s="122"/>
      <c r="U1161" s="123"/>
      <c r="V1161" s="123"/>
      <c r="W1161" s="123"/>
      <c r="X1161" s="122"/>
      <c r="Y1161" s="122"/>
      <c r="Z1161" s="122"/>
      <c r="AA1161" s="122"/>
      <c r="AB1161" s="122"/>
      <c r="AC1161" s="122"/>
      <c r="AD1161" s="197">
        <f t="shared" si="246"/>
        <v>0</v>
      </c>
      <c r="AE1161" s="196" t="str">
        <f t="shared" si="258"/>
        <v/>
      </c>
      <c r="AF1161" s="196" t="str">
        <f t="shared" si="247"/>
        <v/>
      </c>
      <c r="AG1161" s="196" t="str">
        <f t="shared" si="248"/>
        <v/>
      </c>
      <c r="AH1161" s="196" t="str">
        <f t="shared" si="249"/>
        <v/>
      </c>
      <c r="AI1161" s="196" t="str">
        <f t="shared" si="250"/>
        <v/>
      </c>
      <c r="AJ1161" s="196" t="str">
        <f t="shared" si="251"/>
        <v/>
      </c>
      <c r="AK1161" s="196" t="str">
        <f t="shared" si="254"/>
        <v/>
      </c>
      <c r="AL1161" s="196" t="str">
        <f t="shared" si="255"/>
        <v/>
      </c>
      <c r="AM1161" s="176"/>
      <c r="AN1161" s="176">
        <f t="shared" si="256"/>
        <v>0</v>
      </c>
      <c r="AO1161" s="176"/>
      <c r="AP1161" s="176"/>
      <c r="AQ1161" s="176"/>
      <c r="AR1161" s="176"/>
      <c r="AS1161" s="176"/>
      <c r="AT1161" s="176"/>
      <c r="AU1161" s="176"/>
      <c r="AV1161" s="176"/>
      <c r="AW1161" s="176"/>
      <c r="AX1161" s="176"/>
      <c r="AY1161" s="176"/>
      <c r="AZ1161" s="176"/>
      <c r="BA1161" s="176"/>
      <c r="BB1161" s="176"/>
      <c r="BC1161" s="176"/>
      <c r="BD1161" s="176"/>
      <c r="BE1161" s="176"/>
      <c r="BF1161" s="176"/>
      <c r="BG1161" s="176"/>
      <c r="BH1161" s="176"/>
      <c r="BI1161" s="176"/>
      <c r="BJ1161" s="176"/>
      <c r="BK1161" s="176"/>
      <c r="BL1161" s="176"/>
      <c r="BM1161" s="176"/>
      <c r="BN1161" s="176"/>
      <c r="BO1161" s="176"/>
      <c r="BP1161" s="176"/>
      <c r="BQ1161" s="176"/>
      <c r="BR1161" s="176"/>
      <c r="BS1161" s="176"/>
      <c r="BT1161" s="176"/>
      <c r="BU1161" s="176"/>
      <c r="BV1161" s="176"/>
      <c r="BW1161" s="176"/>
      <c r="BX1161" s="176"/>
      <c r="BY1161" s="176"/>
      <c r="BZ1161" s="176"/>
      <c r="CA1161" s="176"/>
      <c r="CB1161" s="176"/>
      <c r="CC1161" s="176"/>
      <c r="CD1161" s="176"/>
      <c r="CE1161" s="176"/>
      <c r="CF1161" s="176"/>
      <c r="CG1161" s="176"/>
      <c r="CH1161" s="176"/>
      <c r="CI1161" s="176"/>
      <c r="CJ1161" s="176"/>
      <c r="CK1161" s="176"/>
      <c r="CL1161" s="176"/>
      <c r="CM1161" s="176"/>
      <c r="CN1161" s="176"/>
      <c r="CO1161" s="176"/>
      <c r="CP1161" s="176"/>
      <c r="CQ1161" s="176"/>
      <c r="CR1161" s="176"/>
      <c r="CS1161" s="176"/>
      <c r="CT1161" s="176"/>
      <c r="CU1161" s="176"/>
      <c r="CV1161" s="176"/>
      <c r="CW1161" s="176"/>
    </row>
    <row r="1162" spans="1:101" s="179" customFormat="1" ht="20.100000000000001" customHeight="1">
      <c r="A1162" s="657">
        <f t="shared" si="257"/>
        <v>1119</v>
      </c>
      <c r="B1162" s="196" t="str">
        <f t="shared" si="252"/>
        <v>Swansea Bay UHB</v>
      </c>
      <c r="C1162" s="89"/>
      <c r="D1162" s="89"/>
      <c r="E1162" s="89"/>
      <c r="F1162" s="89"/>
      <c r="G1162" s="89"/>
      <c r="H1162" s="197">
        <f t="shared" si="253"/>
        <v>0</v>
      </c>
      <c r="I1162" s="197"/>
      <c r="J1162" s="89"/>
      <c r="K1162" s="90"/>
      <c r="L1162" s="90"/>
      <c r="M1162" s="89"/>
      <c r="N1162" s="89"/>
      <c r="O1162" s="89"/>
      <c r="P1162" s="89"/>
      <c r="Q1162" s="89"/>
      <c r="R1162" s="122"/>
      <c r="S1162" s="122"/>
      <c r="T1162" s="122"/>
      <c r="U1162" s="123"/>
      <c r="V1162" s="123"/>
      <c r="W1162" s="123"/>
      <c r="X1162" s="122"/>
      <c r="Y1162" s="122"/>
      <c r="Z1162" s="122"/>
      <c r="AA1162" s="122"/>
      <c r="AB1162" s="122"/>
      <c r="AC1162" s="122"/>
      <c r="AD1162" s="197">
        <f t="shared" si="246"/>
        <v>0</v>
      </c>
      <c r="AE1162" s="196" t="str">
        <f t="shared" si="258"/>
        <v/>
      </c>
      <c r="AF1162" s="196" t="str">
        <f t="shared" si="247"/>
        <v/>
      </c>
      <c r="AG1162" s="196" t="str">
        <f t="shared" si="248"/>
        <v/>
      </c>
      <c r="AH1162" s="196" t="str">
        <f t="shared" si="249"/>
        <v/>
      </c>
      <c r="AI1162" s="196" t="str">
        <f t="shared" si="250"/>
        <v/>
      </c>
      <c r="AJ1162" s="196" t="str">
        <f t="shared" si="251"/>
        <v/>
      </c>
      <c r="AK1162" s="196" t="str">
        <f t="shared" si="254"/>
        <v/>
      </c>
      <c r="AL1162" s="196" t="str">
        <f t="shared" si="255"/>
        <v/>
      </c>
      <c r="AM1162" s="176"/>
      <c r="AN1162" s="176">
        <f t="shared" si="256"/>
        <v>0</v>
      </c>
      <c r="AO1162" s="176"/>
      <c r="AP1162" s="176"/>
      <c r="AQ1162" s="176"/>
      <c r="AR1162" s="176"/>
      <c r="AS1162" s="176"/>
      <c r="AT1162" s="176"/>
      <c r="AU1162" s="176"/>
      <c r="AV1162" s="176"/>
      <c r="AW1162" s="176"/>
      <c r="AX1162" s="176"/>
      <c r="AY1162" s="176"/>
      <c r="AZ1162" s="176"/>
      <c r="BA1162" s="176"/>
      <c r="BB1162" s="176"/>
      <c r="BC1162" s="176"/>
      <c r="BD1162" s="176"/>
      <c r="BE1162" s="176"/>
      <c r="BF1162" s="176"/>
      <c r="BG1162" s="176"/>
      <c r="BH1162" s="176"/>
      <c r="BI1162" s="176"/>
      <c r="BJ1162" s="176"/>
      <c r="BK1162" s="176"/>
      <c r="BL1162" s="176"/>
      <c r="BM1162" s="176"/>
      <c r="BN1162" s="176"/>
      <c r="BO1162" s="176"/>
      <c r="BP1162" s="176"/>
      <c r="BQ1162" s="176"/>
      <c r="BR1162" s="176"/>
      <c r="BS1162" s="176"/>
      <c r="BT1162" s="176"/>
      <c r="BU1162" s="176"/>
      <c r="BV1162" s="176"/>
      <c r="BW1162" s="176"/>
      <c r="BX1162" s="176"/>
      <c r="BY1162" s="176"/>
      <c r="BZ1162" s="176"/>
      <c r="CA1162" s="176"/>
      <c r="CB1162" s="176"/>
      <c r="CC1162" s="176"/>
      <c r="CD1162" s="176"/>
      <c r="CE1162" s="176"/>
      <c r="CF1162" s="176"/>
      <c r="CG1162" s="176"/>
      <c r="CH1162" s="176"/>
      <c r="CI1162" s="176"/>
      <c r="CJ1162" s="176"/>
      <c r="CK1162" s="176"/>
      <c r="CL1162" s="176"/>
      <c r="CM1162" s="176"/>
      <c r="CN1162" s="176"/>
      <c r="CO1162" s="176"/>
      <c r="CP1162" s="176"/>
      <c r="CQ1162" s="176"/>
      <c r="CR1162" s="176"/>
      <c r="CS1162" s="176"/>
      <c r="CT1162" s="176"/>
      <c r="CU1162" s="176"/>
      <c r="CV1162" s="176"/>
      <c r="CW1162" s="176"/>
    </row>
    <row r="1163" spans="1:101" s="179" customFormat="1" ht="20.100000000000001" customHeight="1">
      <c r="A1163" s="657">
        <f t="shared" si="257"/>
        <v>1120</v>
      </c>
      <c r="B1163" s="196" t="str">
        <f t="shared" si="252"/>
        <v>Swansea Bay UHB</v>
      </c>
      <c r="C1163" s="89"/>
      <c r="D1163" s="89"/>
      <c r="E1163" s="89"/>
      <c r="F1163" s="89"/>
      <c r="G1163" s="89"/>
      <c r="H1163" s="197">
        <f t="shared" si="253"/>
        <v>0</v>
      </c>
      <c r="I1163" s="197"/>
      <c r="J1163" s="89"/>
      <c r="K1163" s="90"/>
      <c r="L1163" s="90"/>
      <c r="M1163" s="89"/>
      <c r="N1163" s="89"/>
      <c r="O1163" s="89"/>
      <c r="P1163" s="89"/>
      <c r="Q1163" s="89"/>
      <c r="R1163" s="122"/>
      <c r="S1163" s="122"/>
      <c r="T1163" s="122"/>
      <c r="U1163" s="123"/>
      <c r="V1163" s="123"/>
      <c r="W1163" s="123"/>
      <c r="X1163" s="122"/>
      <c r="Y1163" s="122"/>
      <c r="Z1163" s="122"/>
      <c r="AA1163" s="122"/>
      <c r="AB1163" s="122"/>
      <c r="AC1163" s="122"/>
      <c r="AD1163" s="197">
        <f t="shared" si="246"/>
        <v>0</v>
      </c>
      <c r="AE1163" s="196" t="str">
        <f t="shared" si="258"/>
        <v/>
      </c>
      <c r="AF1163" s="196" t="str">
        <f t="shared" si="247"/>
        <v/>
      </c>
      <c r="AG1163" s="196" t="str">
        <f t="shared" si="248"/>
        <v/>
      </c>
      <c r="AH1163" s="196" t="str">
        <f t="shared" si="249"/>
        <v/>
      </c>
      <c r="AI1163" s="196" t="str">
        <f t="shared" si="250"/>
        <v/>
      </c>
      <c r="AJ1163" s="196" t="str">
        <f t="shared" si="251"/>
        <v/>
      </c>
      <c r="AK1163" s="196" t="str">
        <f t="shared" si="254"/>
        <v/>
      </c>
      <c r="AL1163" s="196" t="str">
        <f t="shared" si="255"/>
        <v/>
      </c>
      <c r="AM1163" s="176"/>
      <c r="AN1163" s="176">
        <f t="shared" si="256"/>
        <v>0</v>
      </c>
      <c r="AO1163" s="176"/>
      <c r="AP1163" s="176"/>
      <c r="AQ1163" s="176"/>
      <c r="AR1163" s="176"/>
      <c r="AS1163" s="176"/>
      <c r="AT1163" s="176"/>
      <c r="AU1163" s="176"/>
      <c r="AV1163" s="176"/>
      <c r="AW1163" s="176"/>
      <c r="AX1163" s="176"/>
      <c r="AY1163" s="176"/>
      <c r="AZ1163" s="176"/>
      <c r="BA1163" s="176"/>
      <c r="BB1163" s="176"/>
      <c r="BC1163" s="176"/>
      <c r="BD1163" s="176"/>
      <c r="BE1163" s="176"/>
      <c r="BF1163" s="176"/>
      <c r="BG1163" s="176"/>
      <c r="BH1163" s="176"/>
      <c r="BI1163" s="176"/>
      <c r="BJ1163" s="176"/>
      <c r="BK1163" s="176"/>
      <c r="BL1163" s="176"/>
      <c r="BM1163" s="176"/>
      <c r="BN1163" s="176"/>
      <c r="BO1163" s="176"/>
      <c r="BP1163" s="176"/>
      <c r="BQ1163" s="176"/>
      <c r="BR1163" s="176"/>
      <c r="BS1163" s="176"/>
      <c r="BT1163" s="176"/>
      <c r="BU1163" s="176"/>
      <c r="BV1163" s="176"/>
      <c r="BW1163" s="176"/>
      <c r="BX1163" s="176"/>
      <c r="BY1163" s="176"/>
      <c r="BZ1163" s="176"/>
      <c r="CA1163" s="176"/>
      <c r="CB1163" s="176"/>
      <c r="CC1163" s="176"/>
      <c r="CD1163" s="176"/>
      <c r="CE1163" s="176"/>
      <c r="CF1163" s="176"/>
      <c r="CG1163" s="176"/>
      <c r="CH1163" s="176"/>
      <c r="CI1163" s="176"/>
      <c r="CJ1163" s="176"/>
      <c r="CK1163" s="176"/>
      <c r="CL1163" s="176"/>
      <c r="CM1163" s="176"/>
      <c r="CN1163" s="176"/>
      <c r="CO1163" s="176"/>
      <c r="CP1163" s="176"/>
      <c r="CQ1163" s="176"/>
      <c r="CR1163" s="176"/>
      <c r="CS1163" s="176"/>
      <c r="CT1163" s="176"/>
      <c r="CU1163" s="176"/>
      <c r="CV1163" s="176"/>
      <c r="CW1163" s="176"/>
    </row>
    <row r="1164" spans="1:101" s="179" customFormat="1" ht="20.100000000000001" customHeight="1">
      <c r="A1164" s="657">
        <f t="shared" si="257"/>
        <v>1121</v>
      </c>
      <c r="B1164" s="196" t="str">
        <f t="shared" si="252"/>
        <v>Swansea Bay UHB</v>
      </c>
      <c r="C1164" s="89"/>
      <c r="D1164" s="89"/>
      <c r="E1164" s="89"/>
      <c r="F1164" s="89"/>
      <c r="G1164" s="89"/>
      <c r="H1164" s="197">
        <f t="shared" si="253"/>
        <v>0</v>
      </c>
      <c r="I1164" s="197"/>
      <c r="J1164" s="89"/>
      <c r="K1164" s="90"/>
      <c r="L1164" s="90"/>
      <c r="M1164" s="89"/>
      <c r="N1164" s="89"/>
      <c r="O1164" s="89"/>
      <c r="P1164" s="89"/>
      <c r="Q1164" s="89"/>
      <c r="R1164" s="122"/>
      <c r="S1164" s="122"/>
      <c r="T1164" s="122"/>
      <c r="U1164" s="123"/>
      <c r="V1164" s="123"/>
      <c r="W1164" s="123"/>
      <c r="X1164" s="122"/>
      <c r="Y1164" s="122"/>
      <c r="Z1164" s="122"/>
      <c r="AA1164" s="122"/>
      <c r="AB1164" s="122"/>
      <c r="AC1164" s="122"/>
      <c r="AD1164" s="197">
        <f t="shared" si="246"/>
        <v>0</v>
      </c>
      <c r="AE1164" s="196" t="str">
        <f t="shared" si="258"/>
        <v/>
      </c>
      <c r="AF1164" s="196" t="str">
        <f t="shared" si="247"/>
        <v/>
      </c>
      <c r="AG1164" s="196" t="str">
        <f t="shared" si="248"/>
        <v/>
      </c>
      <c r="AH1164" s="196" t="str">
        <f t="shared" si="249"/>
        <v/>
      </c>
      <c r="AI1164" s="196" t="str">
        <f t="shared" si="250"/>
        <v/>
      </c>
      <c r="AJ1164" s="196" t="str">
        <f t="shared" si="251"/>
        <v/>
      </c>
      <c r="AK1164" s="196" t="str">
        <f t="shared" si="254"/>
        <v/>
      </c>
      <c r="AL1164" s="196" t="str">
        <f t="shared" si="255"/>
        <v/>
      </c>
      <c r="AM1164" s="176"/>
      <c r="AN1164" s="176">
        <f t="shared" si="256"/>
        <v>0</v>
      </c>
      <c r="AO1164" s="176"/>
      <c r="AP1164" s="176"/>
      <c r="AQ1164" s="176"/>
      <c r="AR1164" s="176"/>
      <c r="AS1164" s="176"/>
      <c r="AT1164" s="176"/>
      <c r="AU1164" s="176"/>
      <c r="AV1164" s="176"/>
      <c r="AW1164" s="176"/>
      <c r="AX1164" s="176"/>
      <c r="AY1164" s="176"/>
      <c r="AZ1164" s="176"/>
      <c r="BA1164" s="176"/>
      <c r="BB1164" s="176"/>
      <c r="BC1164" s="176"/>
      <c r="BD1164" s="176"/>
      <c r="BE1164" s="176"/>
      <c r="BF1164" s="176"/>
      <c r="BG1164" s="176"/>
      <c r="BH1164" s="176"/>
      <c r="BI1164" s="176"/>
      <c r="BJ1164" s="176"/>
      <c r="BK1164" s="176"/>
      <c r="BL1164" s="176"/>
      <c r="BM1164" s="176"/>
      <c r="BN1164" s="176"/>
      <c r="BO1164" s="176"/>
      <c r="BP1164" s="176"/>
      <c r="BQ1164" s="176"/>
      <c r="BR1164" s="176"/>
      <c r="BS1164" s="176"/>
      <c r="BT1164" s="176"/>
      <c r="BU1164" s="176"/>
      <c r="BV1164" s="176"/>
      <c r="BW1164" s="176"/>
      <c r="BX1164" s="176"/>
      <c r="BY1164" s="176"/>
      <c r="BZ1164" s="176"/>
      <c r="CA1164" s="176"/>
      <c r="CB1164" s="176"/>
      <c r="CC1164" s="176"/>
      <c r="CD1164" s="176"/>
      <c r="CE1164" s="176"/>
      <c r="CF1164" s="176"/>
      <c r="CG1164" s="176"/>
      <c r="CH1164" s="176"/>
      <c r="CI1164" s="176"/>
      <c r="CJ1164" s="176"/>
      <c r="CK1164" s="176"/>
      <c r="CL1164" s="176"/>
      <c r="CM1164" s="176"/>
      <c r="CN1164" s="176"/>
      <c r="CO1164" s="176"/>
      <c r="CP1164" s="176"/>
      <c r="CQ1164" s="176"/>
      <c r="CR1164" s="176"/>
      <c r="CS1164" s="176"/>
      <c r="CT1164" s="176"/>
      <c r="CU1164" s="176"/>
      <c r="CV1164" s="176"/>
      <c r="CW1164" s="176"/>
    </row>
    <row r="1165" spans="1:101" s="179" customFormat="1" ht="20.100000000000001" customHeight="1">
      <c r="A1165" s="657">
        <f t="shared" si="257"/>
        <v>1122</v>
      </c>
      <c r="B1165" s="196" t="str">
        <f t="shared" si="252"/>
        <v>Swansea Bay UHB</v>
      </c>
      <c r="C1165" s="89"/>
      <c r="D1165" s="89"/>
      <c r="E1165" s="89"/>
      <c r="F1165" s="89"/>
      <c r="G1165" s="89"/>
      <c r="H1165" s="197">
        <f t="shared" si="253"/>
        <v>0</v>
      </c>
      <c r="I1165" s="197"/>
      <c r="J1165" s="89"/>
      <c r="K1165" s="90"/>
      <c r="L1165" s="90"/>
      <c r="M1165" s="89"/>
      <c r="N1165" s="89"/>
      <c r="O1165" s="89"/>
      <c r="P1165" s="89"/>
      <c r="Q1165" s="89"/>
      <c r="R1165" s="122"/>
      <c r="S1165" s="122"/>
      <c r="T1165" s="122"/>
      <c r="U1165" s="123"/>
      <c r="V1165" s="123"/>
      <c r="W1165" s="123"/>
      <c r="X1165" s="122"/>
      <c r="Y1165" s="122"/>
      <c r="Z1165" s="122"/>
      <c r="AA1165" s="122"/>
      <c r="AB1165" s="122"/>
      <c r="AC1165" s="122"/>
      <c r="AD1165" s="197">
        <f t="shared" si="246"/>
        <v>0</v>
      </c>
      <c r="AE1165" s="196" t="str">
        <f t="shared" si="258"/>
        <v/>
      </c>
      <c r="AF1165" s="196" t="str">
        <f t="shared" si="247"/>
        <v/>
      </c>
      <c r="AG1165" s="196" t="str">
        <f t="shared" si="248"/>
        <v/>
      </c>
      <c r="AH1165" s="196" t="str">
        <f t="shared" si="249"/>
        <v/>
      </c>
      <c r="AI1165" s="196" t="str">
        <f t="shared" si="250"/>
        <v/>
      </c>
      <c r="AJ1165" s="196" t="str">
        <f t="shared" si="251"/>
        <v/>
      </c>
      <c r="AK1165" s="196" t="str">
        <f t="shared" si="254"/>
        <v/>
      </c>
      <c r="AL1165" s="196" t="str">
        <f t="shared" si="255"/>
        <v/>
      </c>
      <c r="AM1165" s="176"/>
      <c r="AN1165" s="176">
        <f t="shared" si="256"/>
        <v>0</v>
      </c>
      <c r="AO1165" s="176"/>
      <c r="AP1165" s="176"/>
      <c r="AQ1165" s="176"/>
      <c r="AR1165" s="176"/>
      <c r="AS1165" s="176"/>
      <c r="AT1165" s="176"/>
      <c r="AU1165" s="176"/>
      <c r="AV1165" s="176"/>
      <c r="AW1165" s="176"/>
      <c r="AX1165" s="176"/>
      <c r="AY1165" s="176"/>
      <c r="AZ1165" s="176"/>
      <c r="BA1165" s="176"/>
      <c r="BB1165" s="176"/>
      <c r="BC1165" s="176"/>
      <c r="BD1165" s="176"/>
      <c r="BE1165" s="176"/>
      <c r="BF1165" s="176"/>
      <c r="BG1165" s="176"/>
      <c r="BH1165" s="176"/>
      <c r="BI1165" s="176"/>
      <c r="BJ1165" s="176"/>
      <c r="BK1165" s="176"/>
      <c r="BL1165" s="176"/>
      <c r="BM1165" s="176"/>
      <c r="BN1165" s="176"/>
      <c r="BO1165" s="176"/>
      <c r="BP1165" s="176"/>
      <c r="BQ1165" s="176"/>
      <c r="BR1165" s="176"/>
      <c r="BS1165" s="176"/>
      <c r="BT1165" s="176"/>
      <c r="BU1165" s="176"/>
      <c r="BV1165" s="176"/>
      <c r="BW1165" s="176"/>
      <c r="BX1165" s="176"/>
      <c r="BY1165" s="176"/>
      <c r="BZ1165" s="176"/>
      <c r="CA1165" s="176"/>
      <c r="CB1165" s="176"/>
      <c r="CC1165" s="176"/>
      <c r="CD1165" s="176"/>
      <c r="CE1165" s="176"/>
      <c r="CF1165" s="176"/>
      <c r="CG1165" s="176"/>
      <c r="CH1165" s="176"/>
      <c r="CI1165" s="176"/>
      <c r="CJ1165" s="176"/>
      <c r="CK1165" s="176"/>
      <c r="CL1165" s="176"/>
      <c r="CM1165" s="176"/>
      <c r="CN1165" s="176"/>
      <c r="CO1165" s="176"/>
      <c r="CP1165" s="176"/>
      <c r="CQ1165" s="176"/>
      <c r="CR1165" s="176"/>
      <c r="CS1165" s="176"/>
      <c r="CT1165" s="176"/>
      <c r="CU1165" s="176"/>
      <c r="CV1165" s="176"/>
      <c r="CW1165" s="176"/>
    </row>
    <row r="1166" spans="1:101" s="179" customFormat="1" ht="20.100000000000001" customHeight="1">
      <c r="A1166" s="657">
        <f t="shared" si="257"/>
        <v>1123</v>
      </c>
      <c r="B1166" s="196" t="str">
        <f t="shared" si="252"/>
        <v>Swansea Bay UHB</v>
      </c>
      <c r="C1166" s="89"/>
      <c r="D1166" s="89"/>
      <c r="E1166" s="89"/>
      <c r="F1166" s="89"/>
      <c r="G1166" s="89"/>
      <c r="H1166" s="197">
        <f t="shared" si="253"/>
        <v>0</v>
      </c>
      <c r="I1166" s="197"/>
      <c r="J1166" s="89"/>
      <c r="K1166" s="90"/>
      <c r="L1166" s="90"/>
      <c r="M1166" s="89"/>
      <c r="N1166" s="89"/>
      <c r="O1166" s="89"/>
      <c r="P1166" s="89"/>
      <c r="Q1166" s="89"/>
      <c r="R1166" s="122"/>
      <c r="S1166" s="122"/>
      <c r="T1166" s="122"/>
      <c r="U1166" s="123"/>
      <c r="V1166" s="123"/>
      <c r="W1166" s="123"/>
      <c r="X1166" s="122"/>
      <c r="Y1166" s="122"/>
      <c r="Z1166" s="122"/>
      <c r="AA1166" s="122"/>
      <c r="AB1166" s="122"/>
      <c r="AC1166" s="122"/>
      <c r="AD1166" s="197">
        <f t="shared" si="246"/>
        <v>0</v>
      </c>
      <c r="AE1166" s="196" t="str">
        <f t="shared" si="258"/>
        <v/>
      </c>
      <c r="AF1166" s="196" t="str">
        <f t="shared" si="247"/>
        <v/>
      </c>
      <c r="AG1166" s="196" t="str">
        <f t="shared" si="248"/>
        <v/>
      </c>
      <c r="AH1166" s="196" t="str">
        <f t="shared" si="249"/>
        <v/>
      </c>
      <c r="AI1166" s="196" t="str">
        <f t="shared" si="250"/>
        <v/>
      </c>
      <c r="AJ1166" s="196" t="str">
        <f t="shared" si="251"/>
        <v/>
      </c>
      <c r="AK1166" s="196" t="str">
        <f t="shared" si="254"/>
        <v/>
      </c>
      <c r="AL1166" s="196" t="str">
        <f t="shared" si="255"/>
        <v/>
      </c>
      <c r="AM1166" s="176"/>
      <c r="AN1166" s="176">
        <f t="shared" si="256"/>
        <v>0</v>
      </c>
      <c r="AO1166" s="176"/>
      <c r="AP1166" s="176"/>
      <c r="AQ1166" s="176"/>
      <c r="AR1166" s="176"/>
      <c r="AS1166" s="176"/>
      <c r="AT1166" s="176"/>
      <c r="AU1166" s="176"/>
      <c r="AV1166" s="176"/>
      <c r="AW1166" s="176"/>
      <c r="AX1166" s="176"/>
      <c r="AY1166" s="176"/>
      <c r="AZ1166" s="176"/>
      <c r="BA1166" s="176"/>
      <c r="BB1166" s="176"/>
      <c r="BC1166" s="176"/>
      <c r="BD1166" s="176"/>
      <c r="BE1166" s="176"/>
      <c r="BF1166" s="176"/>
      <c r="BG1166" s="176"/>
      <c r="BH1166" s="176"/>
      <c r="BI1166" s="176"/>
      <c r="BJ1166" s="176"/>
      <c r="BK1166" s="176"/>
      <c r="BL1166" s="176"/>
      <c r="BM1166" s="176"/>
      <c r="BN1166" s="176"/>
      <c r="BO1166" s="176"/>
      <c r="BP1166" s="176"/>
      <c r="BQ1166" s="176"/>
      <c r="BR1166" s="176"/>
      <c r="BS1166" s="176"/>
      <c r="BT1166" s="176"/>
      <c r="BU1166" s="176"/>
      <c r="BV1166" s="176"/>
      <c r="BW1166" s="176"/>
      <c r="BX1166" s="176"/>
      <c r="BY1166" s="176"/>
      <c r="BZ1166" s="176"/>
      <c r="CA1166" s="176"/>
      <c r="CB1166" s="176"/>
      <c r="CC1166" s="176"/>
      <c r="CD1166" s="176"/>
      <c r="CE1166" s="176"/>
      <c r="CF1166" s="176"/>
      <c r="CG1166" s="176"/>
      <c r="CH1166" s="176"/>
      <c r="CI1166" s="176"/>
      <c r="CJ1166" s="176"/>
      <c r="CK1166" s="176"/>
      <c r="CL1166" s="176"/>
      <c r="CM1166" s="176"/>
      <c r="CN1166" s="176"/>
      <c r="CO1166" s="176"/>
      <c r="CP1166" s="176"/>
      <c r="CQ1166" s="176"/>
      <c r="CR1166" s="176"/>
      <c r="CS1166" s="176"/>
      <c r="CT1166" s="176"/>
      <c r="CU1166" s="176"/>
      <c r="CV1166" s="176"/>
      <c r="CW1166" s="176"/>
    </row>
    <row r="1167" spans="1:101" s="179" customFormat="1" ht="20.100000000000001" customHeight="1">
      <c r="A1167" s="657">
        <f t="shared" si="257"/>
        <v>1124</v>
      </c>
      <c r="B1167" s="196" t="str">
        <f t="shared" si="252"/>
        <v>Swansea Bay UHB</v>
      </c>
      <c r="C1167" s="89"/>
      <c r="D1167" s="89"/>
      <c r="E1167" s="89"/>
      <c r="F1167" s="89"/>
      <c r="G1167" s="89"/>
      <c r="H1167" s="197">
        <f t="shared" si="253"/>
        <v>0</v>
      </c>
      <c r="I1167" s="197"/>
      <c r="J1167" s="89"/>
      <c r="K1167" s="90"/>
      <c r="L1167" s="90"/>
      <c r="M1167" s="89"/>
      <c r="N1167" s="89"/>
      <c r="O1167" s="89"/>
      <c r="P1167" s="89"/>
      <c r="Q1167" s="89"/>
      <c r="R1167" s="122"/>
      <c r="S1167" s="122"/>
      <c r="T1167" s="122"/>
      <c r="U1167" s="123"/>
      <c r="V1167" s="123"/>
      <c r="W1167" s="123"/>
      <c r="X1167" s="122"/>
      <c r="Y1167" s="122"/>
      <c r="Z1167" s="122"/>
      <c r="AA1167" s="122"/>
      <c r="AB1167" s="122"/>
      <c r="AC1167" s="122"/>
      <c r="AD1167" s="197">
        <f t="shared" si="246"/>
        <v>0</v>
      </c>
      <c r="AE1167" s="196" t="str">
        <f t="shared" si="258"/>
        <v/>
      </c>
      <c r="AF1167" s="196" t="str">
        <f t="shared" si="247"/>
        <v/>
      </c>
      <c r="AG1167" s="196" t="str">
        <f t="shared" si="248"/>
        <v/>
      </c>
      <c r="AH1167" s="196" t="str">
        <f t="shared" si="249"/>
        <v/>
      </c>
      <c r="AI1167" s="196" t="str">
        <f t="shared" si="250"/>
        <v/>
      </c>
      <c r="AJ1167" s="196" t="str">
        <f t="shared" si="251"/>
        <v/>
      </c>
      <c r="AK1167" s="196" t="str">
        <f t="shared" si="254"/>
        <v/>
      </c>
      <c r="AL1167" s="196" t="str">
        <f t="shared" si="255"/>
        <v/>
      </c>
      <c r="AM1167" s="176"/>
      <c r="AN1167" s="176">
        <f t="shared" si="256"/>
        <v>0</v>
      </c>
      <c r="AO1167" s="176"/>
      <c r="AP1167" s="176"/>
      <c r="AQ1167" s="176"/>
      <c r="AR1167" s="176"/>
      <c r="AS1167" s="176"/>
      <c r="AT1167" s="176"/>
      <c r="AU1167" s="176"/>
      <c r="AV1167" s="176"/>
      <c r="AW1167" s="176"/>
      <c r="AX1167" s="176"/>
      <c r="AY1167" s="176"/>
      <c r="AZ1167" s="176"/>
      <c r="BA1167" s="176"/>
      <c r="BB1167" s="176"/>
      <c r="BC1167" s="176"/>
      <c r="BD1167" s="176"/>
      <c r="BE1167" s="176"/>
      <c r="BF1167" s="176"/>
      <c r="BG1167" s="176"/>
      <c r="BH1167" s="176"/>
      <c r="BI1167" s="176"/>
      <c r="BJ1167" s="176"/>
      <c r="BK1167" s="176"/>
      <c r="BL1167" s="176"/>
      <c r="BM1167" s="176"/>
      <c r="BN1167" s="176"/>
      <c r="BO1167" s="176"/>
      <c r="BP1167" s="176"/>
      <c r="BQ1167" s="176"/>
      <c r="BR1167" s="176"/>
      <c r="BS1167" s="176"/>
      <c r="BT1167" s="176"/>
      <c r="BU1167" s="176"/>
      <c r="BV1167" s="176"/>
      <c r="BW1167" s="176"/>
      <c r="BX1167" s="176"/>
      <c r="BY1167" s="176"/>
      <c r="BZ1167" s="176"/>
      <c r="CA1167" s="176"/>
      <c r="CB1167" s="176"/>
      <c r="CC1167" s="176"/>
      <c r="CD1167" s="176"/>
      <c r="CE1167" s="176"/>
      <c r="CF1167" s="176"/>
      <c r="CG1167" s="176"/>
      <c r="CH1167" s="176"/>
      <c r="CI1167" s="176"/>
      <c r="CJ1167" s="176"/>
      <c r="CK1167" s="176"/>
      <c r="CL1167" s="176"/>
      <c r="CM1167" s="176"/>
      <c r="CN1167" s="176"/>
      <c r="CO1167" s="176"/>
      <c r="CP1167" s="176"/>
      <c r="CQ1167" s="176"/>
      <c r="CR1167" s="176"/>
      <c r="CS1167" s="176"/>
      <c r="CT1167" s="176"/>
      <c r="CU1167" s="176"/>
      <c r="CV1167" s="176"/>
      <c r="CW1167" s="176"/>
    </row>
    <row r="1168" spans="1:101" s="179" customFormat="1" ht="20.100000000000001" customHeight="1">
      <c r="A1168" s="657">
        <f t="shared" si="257"/>
        <v>1125</v>
      </c>
      <c r="B1168" s="196" t="str">
        <f t="shared" si="252"/>
        <v>Swansea Bay UHB</v>
      </c>
      <c r="C1168" s="89"/>
      <c r="D1168" s="89"/>
      <c r="E1168" s="89"/>
      <c r="F1168" s="89"/>
      <c r="G1168" s="89"/>
      <c r="H1168" s="197">
        <f t="shared" si="253"/>
        <v>0</v>
      </c>
      <c r="I1168" s="197"/>
      <c r="J1168" s="89"/>
      <c r="K1168" s="90"/>
      <c r="L1168" s="90"/>
      <c r="M1168" s="89"/>
      <c r="N1168" s="89"/>
      <c r="O1168" s="89"/>
      <c r="P1168" s="89"/>
      <c r="Q1168" s="89"/>
      <c r="R1168" s="122"/>
      <c r="S1168" s="122"/>
      <c r="T1168" s="122"/>
      <c r="U1168" s="123"/>
      <c r="V1168" s="123"/>
      <c r="W1168" s="123"/>
      <c r="X1168" s="122"/>
      <c r="Y1168" s="122"/>
      <c r="Z1168" s="122"/>
      <c r="AA1168" s="122"/>
      <c r="AB1168" s="122"/>
      <c r="AC1168" s="122"/>
      <c r="AD1168" s="197">
        <f t="shared" si="246"/>
        <v>0</v>
      </c>
      <c r="AE1168" s="196" t="str">
        <f t="shared" si="258"/>
        <v/>
      </c>
      <c r="AF1168" s="196" t="str">
        <f t="shared" si="247"/>
        <v/>
      </c>
      <c r="AG1168" s="196" t="str">
        <f t="shared" si="248"/>
        <v/>
      </c>
      <c r="AH1168" s="196" t="str">
        <f t="shared" si="249"/>
        <v/>
      </c>
      <c r="AI1168" s="196" t="str">
        <f t="shared" si="250"/>
        <v/>
      </c>
      <c r="AJ1168" s="196" t="str">
        <f t="shared" si="251"/>
        <v/>
      </c>
      <c r="AK1168" s="196" t="str">
        <f t="shared" si="254"/>
        <v/>
      </c>
      <c r="AL1168" s="196" t="str">
        <f t="shared" si="255"/>
        <v/>
      </c>
      <c r="AM1168" s="176"/>
      <c r="AN1168" s="176">
        <f t="shared" si="256"/>
        <v>0</v>
      </c>
      <c r="AO1168" s="176"/>
      <c r="AP1168" s="176"/>
      <c r="AQ1168" s="176"/>
      <c r="AR1168" s="176"/>
      <c r="AS1168" s="176"/>
      <c r="AT1168" s="176"/>
      <c r="AU1168" s="176"/>
      <c r="AV1168" s="176"/>
      <c r="AW1168" s="176"/>
      <c r="AX1168" s="176"/>
      <c r="AY1168" s="176"/>
      <c r="AZ1168" s="176"/>
      <c r="BA1168" s="176"/>
      <c r="BB1168" s="176"/>
      <c r="BC1168" s="176"/>
      <c r="BD1168" s="176"/>
      <c r="BE1168" s="176"/>
      <c r="BF1168" s="176"/>
      <c r="BG1168" s="176"/>
      <c r="BH1168" s="176"/>
      <c r="BI1168" s="176"/>
      <c r="BJ1168" s="176"/>
      <c r="BK1168" s="176"/>
      <c r="BL1168" s="176"/>
      <c r="BM1168" s="176"/>
      <c r="BN1168" s="176"/>
      <c r="BO1168" s="176"/>
      <c r="BP1168" s="176"/>
      <c r="BQ1168" s="176"/>
      <c r="BR1168" s="176"/>
      <c r="BS1168" s="176"/>
      <c r="BT1168" s="176"/>
      <c r="BU1168" s="176"/>
      <c r="BV1168" s="176"/>
      <c r="BW1168" s="176"/>
      <c r="BX1168" s="176"/>
      <c r="BY1168" s="176"/>
      <c r="BZ1168" s="176"/>
      <c r="CA1168" s="176"/>
      <c r="CB1168" s="176"/>
      <c r="CC1168" s="176"/>
      <c r="CD1168" s="176"/>
      <c r="CE1168" s="176"/>
      <c r="CF1168" s="176"/>
      <c r="CG1168" s="176"/>
      <c r="CH1168" s="176"/>
      <c r="CI1168" s="176"/>
      <c r="CJ1168" s="176"/>
      <c r="CK1168" s="176"/>
      <c r="CL1168" s="176"/>
      <c r="CM1168" s="176"/>
      <c r="CN1168" s="176"/>
      <c r="CO1168" s="176"/>
      <c r="CP1168" s="176"/>
      <c r="CQ1168" s="176"/>
      <c r="CR1168" s="176"/>
      <c r="CS1168" s="176"/>
      <c r="CT1168" s="176"/>
      <c r="CU1168" s="176"/>
      <c r="CV1168" s="176"/>
      <c r="CW1168" s="176"/>
    </row>
    <row r="1169" spans="1:101" s="179" customFormat="1" ht="20.100000000000001" customHeight="1">
      <c r="A1169" s="657">
        <f t="shared" si="257"/>
        <v>1126</v>
      </c>
      <c r="B1169" s="196" t="str">
        <f t="shared" si="252"/>
        <v>Swansea Bay UHB</v>
      </c>
      <c r="C1169" s="89"/>
      <c r="D1169" s="89"/>
      <c r="E1169" s="89"/>
      <c r="F1169" s="89"/>
      <c r="G1169" s="89"/>
      <c r="H1169" s="197">
        <f t="shared" si="253"/>
        <v>0</v>
      </c>
      <c r="I1169" s="197"/>
      <c r="J1169" s="89"/>
      <c r="K1169" s="90"/>
      <c r="L1169" s="90"/>
      <c r="M1169" s="89"/>
      <c r="N1169" s="89"/>
      <c r="O1169" s="89"/>
      <c r="P1169" s="89"/>
      <c r="Q1169" s="89"/>
      <c r="R1169" s="122"/>
      <c r="S1169" s="122"/>
      <c r="T1169" s="122"/>
      <c r="U1169" s="123"/>
      <c r="V1169" s="123"/>
      <c r="W1169" s="123"/>
      <c r="X1169" s="122"/>
      <c r="Y1169" s="122"/>
      <c r="Z1169" s="122"/>
      <c r="AA1169" s="122"/>
      <c r="AB1169" s="122"/>
      <c r="AC1169" s="122"/>
      <c r="AD1169" s="197">
        <f t="shared" si="246"/>
        <v>0</v>
      </c>
      <c r="AE1169" s="196" t="str">
        <f t="shared" si="258"/>
        <v/>
      </c>
      <c r="AF1169" s="196" t="str">
        <f t="shared" si="247"/>
        <v/>
      </c>
      <c r="AG1169" s="196" t="str">
        <f t="shared" si="248"/>
        <v/>
      </c>
      <c r="AH1169" s="196" t="str">
        <f t="shared" si="249"/>
        <v/>
      </c>
      <c r="AI1169" s="196" t="str">
        <f t="shared" si="250"/>
        <v/>
      </c>
      <c r="AJ1169" s="196" t="str">
        <f t="shared" si="251"/>
        <v/>
      </c>
      <c r="AK1169" s="196" t="str">
        <f t="shared" si="254"/>
        <v/>
      </c>
      <c r="AL1169" s="196" t="str">
        <f t="shared" si="255"/>
        <v/>
      </c>
      <c r="AM1169" s="176"/>
      <c r="AN1169" s="176">
        <f t="shared" si="256"/>
        <v>0</v>
      </c>
      <c r="AO1169" s="176"/>
      <c r="AP1169" s="176"/>
      <c r="AQ1169" s="176"/>
      <c r="AR1169" s="176"/>
      <c r="AS1169" s="176"/>
      <c r="AT1169" s="176"/>
      <c r="AU1169" s="176"/>
      <c r="AV1169" s="176"/>
      <c r="AW1169" s="176"/>
      <c r="AX1169" s="176"/>
      <c r="AY1169" s="176"/>
      <c r="AZ1169" s="176"/>
      <c r="BA1169" s="176"/>
      <c r="BB1169" s="176"/>
      <c r="BC1169" s="176"/>
      <c r="BD1169" s="176"/>
      <c r="BE1169" s="176"/>
      <c r="BF1169" s="176"/>
      <c r="BG1169" s="176"/>
      <c r="BH1169" s="176"/>
      <c r="BI1169" s="176"/>
      <c r="BJ1169" s="176"/>
      <c r="BK1169" s="176"/>
      <c r="BL1169" s="176"/>
      <c r="BM1169" s="176"/>
      <c r="BN1169" s="176"/>
      <c r="BO1169" s="176"/>
      <c r="BP1169" s="176"/>
      <c r="BQ1169" s="176"/>
      <c r="BR1169" s="176"/>
      <c r="BS1169" s="176"/>
      <c r="BT1169" s="176"/>
      <c r="BU1169" s="176"/>
      <c r="BV1169" s="176"/>
      <c r="BW1169" s="176"/>
      <c r="BX1169" s="176"/>
      <c r="BY1169" s="176"/>
      <c r="BZ1169" s="176"/>
      <c r="CA1169" s="176"/>
      <c r="CB1169" s="176"/>
      <c r="CC1169" s="176"/>
      <c r="CD1169" s="176"/>
      <c r="CE1169" s="176"/>
      <c r="CF1169" s="176"/>
      <c r="CG1169" s="176"/>
      <c r="CH1169" s="176"/>
      <c r="CI1169" s="176"/>
      <c r="CJ1169" s="176"/>
      <c r="CK1169" s="176"/>
      <c r="CL1169" s="176"/>
      <c r="CM1169" s="176"/>
      <c r="CN1169" s="176"/>
      <c r="CO1169" s="176"/>
      <c r="CP1169" s="176"/>
      <c r="CQ1169" s="176"/>
      <c r="CR1169" s="176"/>
      <c r="CS1169" s="176"/>
      <c r="CT1169" s="176"/>
      <c r="CU1169" s="176"/>
      <c r="CV1169" s="176"/>
      <c r="CW1169" s="176"/>
    </row>
    <row r="1170" spans="1:101" s="179" customFormat="1" ht="20.100000000000001" customHeight="1">
      <c r="A1170" s="657">
        <f t="shared" si="257"/>
        <v>1127</v>
      </c>
      <c r="B1170" s="196" t="str">
        <f t="shared" si="252"/>
        <v>Swansea Bay UHB</v>
      </c>
      <c r="C1170" s="89"/>
      <c r="D1170" s="89"/>
      <c r="E1170" s="89"/>
      <c r="F1170" s="89"/>
      <c r="G1170" s="89"/>
      <c r="H1170" s="197">
        <f t="shared" si="253"/>
        <v>0</v>
      </c>
      <c r="I1170" s="197"/>
      <c r="J1170" s="89"/>
      <c r="K1170" s="90"/>
      <c r="L1170" s="90"/>
      <c r="M1170" s="89"/>
      <c r="N1170" s="89"/>
      <c r="O1170" s="89"/>
      <c r="P1170" s="89"/>
      <c r="Q1170" s="89"/>
      <c r="R1170" s="122"/>
      <c r="S1170" s="122"/>
      <c r="T1170" s="122"/>
      <c r="U1170" s="123"/>
      <c r="V1170" s="123"/>
      <c r="W1170" s="123"/>
      <c r="X1170" s="122"/>
      <c r="Y1170" s="122"/>
      <c r="Z1170" s="122"/>
      <c r="AA1170" s="122"/>
      <c r="AB1170" s="122"/>
      <c r="AC1170" s="122"/>
      <c r="AD1170" s="197">
        <f t="shared" si="246"/>
        <v>0</v>
      </c>
      <c r="AE1170" s="196" t="str">
        <f t="shared" si="258"/>
        <v/>
      </c>
      <c r="AF1170" s="196" t="str">
        <f t="shared" si="247"/>
        <v/>
      </c>
      <c r="AG1170" s="196" t="str">
        <f t="shared" si="248"/>
        <v/>
      </c>
      <c r="AH1170" s="196" t="str">
        <f t="shared" si="249"/>
        <v/>
      </c>
      <c r="AI1170" s="196" t="str">
        <f t="shared" si="250"/>
        <v/>
      </c>
      <c r="AJ1170" s="196" t="str">
        <f t="shared" si="251"/>
        <v/>
      </c>
      <c r="AK1170" s="196" t="str">
        <f t="shared" si="254"/>
        <v/>
      </c>
      <c r="AL1170" s="196" t="str">
        <f t="shared" si="255"/>
        <v/>
      </c>
      <c r="AM1170" s="176"/>
      <c r="AN1170" s="176">
        <f t="shared" si="256"/>
        <v>0</v>
      </c>
      <c r="AO1170" s="176"/>
      <c r="AP1170" s="176"/>
      <c r="AQ1170" s="176"/>
      <c r="AR1170" s="176"/>
      <c r="AS1170" s="176"/>
      <c r="AT1170" s="176"/>
      <c r="AU1170" s="176"/>
      <c r="AV1170" s="176"/>
      <c r="AW1170" s="176"/>
      <c r="AX1170" s="176"/>
      <c r="AY1170" s="176"/>
      <c r="AZ1170" s="176"/>
      <c r="BA1170" s="176"/>
      <c r="BB1170" s="176"/>
      <c r="BC1170" s="176"/>
      <c r="BD1170" s="176"/>
      <c r="BE1170" s="176"/>
      <c r="BF1170" s="176"/>
      <c r="BG1170" s="176"/>
      <c r="BH1170" s="176"/>
      <c r="BI1170" s="176"/>
      <c r="BJ1170" s="176"/>
      <c r="BK1170" s="176"/>
      <c r="BL1170" s="176"/>
      <c r="BM1170" s="176"/>
      <c r="BN1170" s="176"/>
      <c r="BO1170" s="176"/>
      <c r="BP1170" s="176"/>
      <c r="BQ1170" s="176"/>
      <c r="BR1170" s="176"/>
      <c r="BS1170" s="176"/>
      <c r="BT1170" s="176"/>
      <c r="BU1170" s="176"/>
      <c r="BV1170" s="176"/>
      <c r="BW1170" s="176"/>
      <c r="BX1170" s="176"/>
      <c r="BY1170" s="176"/>
      <c r="BZ1170" s="176"/>
      <c r="CA1170" s="176"/>
      <c r="CB1170" s="176"/>
      <c r="CC1170" s="176"/>
      <c r="CD1170" s="176"/>
      <c r="CE1170" s="176"/>
      <c r="CF1170" s="176"/>
      <c r="CG1170" s="176"/>
      <c r="CH1170" s="176"/>
      <c r="CI1170" s="176"/>
      <c r="CJ1170" s="176"/>
      <c r="CK1170" s="176"/>
      <c r="CL1170" s="176"/>
      <c r="CM1170" s="176"/>
      <c r="CN1170" s="176"/>
      <c r="CO1170" s="176"/>
      <c r="CP1170" s="176"/>
      <c r="CQ1170" s="176"/>
      <c r="CR1170" s="176"/>
      <c r="CS1170" s="176"/>
      <c r="CT1170" s="176"/>
      <c r="CU1170" s="176"/>
      <c r="CV1170" s="176"/>
      <c r="CW1170" s="176"/>
    </row>
    <row r="1171" spans="1:101" s="179" customFormat="1" ht="20.100000000000001" customHeight="1">
      <c r="A1171" s="657">
        <f t="shared" si="257"/>
        <v>1128</v>
      </c>
      <c r="B1171" s="196" t="str">
        <f t="shared" si="252"/>
        <v>Swansea Bay UHB</v>
      </c>
      <c r="C1171" s="89"/>
      <c r="D1171" s="89"/>
      <c r="E1171" s="89"/>
      <c r="F1171" s="89"/>
      <c r="G1171" s="89"/>
      <c r="H1171" s="197">
        <f t="shared" si="253"/>
        <v>0</v>
      </c>
      <c r="I1171" s="197"/>
      <c r="J1171" s="89"/>
      <c r="K1171" s="90"/>
      <c r="L1171" s="90"/>
      <c r="M1171" s="89"/>
      <c r="N1171" s="89"/>
      <c r="O1171" s="89"/>
      <c r="P1171" s="89"/>
      <c r="Q1171" s="89"/>
      <c r="R1171" s="122"/>
      <c r="S1171" s="122"/>
      <c r="T1171" s="122"/>
      <c r="U1171" s="123"/>
      <c r="V1171" s="123"/>
      <c r="W1171" s="123"/>
      <c r="X1171" s="122"/>
      <c r="Y1171" s="122"/>
      <c r="Z1171" s="122"/>
      <c r="AA1171" s="122"/>
      <c r="AB1171" s="122"/>
      <c r="AC1171" s="122"/>
      <c r="AD1171" s="197">
        <f t="shared" si="246"/>
        <v>0</v>
      </c>
      <c r="AE1171" s="196" t="str">
        <f t="shared" si="258"/>
        <v/>
      </c>
      <c r="AF1171" s="196" t="str">
        <f t="shared" si="247"/>
        <v/>
      </c>
      <c r="AG1171" s="196" t="str">
        <f t="shared" si="248"/>
        <v/>
      </c>
      <c r="AH1171" s="196" t="str">
        <f t="shared" si="249"/>
        <v/>
      </c>
      <c r="AI1171" s="196" t="str">
        <f t="shared" si="250"/>
        <v/>
      </c>
      <c r="AJ1171" s="196" t="str">
        <f t="shared" si="251"/>
        <v/>
      </c>
      <c r="AK1171" s="196" t="str">
        <f t="shared" si="254"/>
        <v/>
      </c>
      <c r="AL1171" s="196" t="str">
        <f t="shared" si="255"/>
        <v/>
      </c>
      <c r="AM1171" s="176"/>
      <c r="AN1171" s="176">
        <f t="shared" si="256"/>
        <v>0</v>
      </c>
      <c r="AO1171" s="176"/>
      <c r="AP1171" s="176"/>
      <c r="AQ1171" s="176"/>
      <c r="AR1171" s="176"/>
      <c r="AS1171" s="176"/>
      <c r="AT1171" s="176"/>
      <c r="AU1171" s="176"/>
      <c r="AV1171" s="176"/>
      <c r="AW1171" s="176"/>
      <c r="AX1171" s="176"/>
      <c r="AY1171" s="176"/>
      <c r="AZ1171" s="176"/>
      <c r="BA1171" s="176"/>
      <c r="BB1171" s="176"/>
      <c r="BC1171" s="176"/>
      <c r="BD1171" s="176"/>
      <c r="BE1171" s="176"/>
      <c r="BF1171" s="176"/>
      <c r="BG1171" s="176"/>
      <c r="BH1171" s="176"/>
      <c r="BI1171" s="176"/>
      <c r="BJ1171" s="176"/>
      <c r="BK1171" s="176"/>
      <c r="BL1171" s="176"/>
      <c r="BM1171" s="176"/>
      <c r="BN1171" s="176"/>
      <c r="BO1171" s="176"/>
      <c r="BP1171" s="176"/>
      <c r="BQ1171" s="176"/>
      <c r="BR1171" s="176"/>
      <c r="BS1171" s="176"/>
      <c r="BT1171" s="176"/>
      <c r="BU1171" s="176"/>
      <c r="BV1171" s="176"/>
      <c r="BW1171" s="176"/>
      <c r="BX1171" s="176"/>
      <c r="BY1171" s="176"/>
      <c r="BZ1171" s="176"/>
      <c r="CA1171" s="176"/>
      <c r="CB1171" s="176"/>
      <c r="CC1171" s="176"/>
      <c r="CD1171" s="176"/>
      <c r="CE1171" s="176"/>
      <c r="CF1171" s="176"/>
      <c r="CG1171" s="176"/>
      <c r="CH1171" s="176"/>
      <c r="CI1171" s="176"/>
      <c r="CJ1171" s="176"/>
      <c r="CK1171" s="176"/>
      <c r="CL1171" s="176"/>
      <c r="CM1171" s="176"/>
      <c r="CN1171" s="176"/>
      <c r="CO1171" s="176"/>
      <c r="CP1171" s="176"/>
      <c r="CQ1171" s="176"/>
      <c r="CR1171" s="176"/>
      <c r="CS1171" s="176"/>
      <c r="CT1171" s="176"/>
      <c r="CU1171" s="176"/>
      <c r="CV1171" s="176"/>
      <c r="CW1171" s="176"/>
    </row>
    <row r="1172" spans="1:101" s="179" customFormat="1" ht="20.100000000000001" customHeight="1">
      <c r="A1172" s="657">
        <f t="shared" si="257"/>
        <v>1129</v>
      </c>
      <c r="B1172" s="196" t="str">
        <f t="shared" si="252"/>
        <v>Swansea Bay UHB</v>
      </c>
      <c r="C1172" s="89"/>
      <c r="D1172" s="89"/>
      <c r="E1172" s="89"/>
      <c r="F1172" s="89"/>
      <c r="G1172" s="89"/>
      <c r="H1172" s="197">
        <f t="shared" si="253"/>
        <v>0</v>
      </c>
      <c r="I1172" s="197"/>
      <c r="J1172" s="89"/>
      <c r="K1172" s="90"/>
      <c r="L1172" s="90"/>
      <c r="M1172" s="89"/>
      <c r="N1172" s="89"/>
      <c r="O1172" s="89"/>
      <c r="P1172" s="89"/>
      <c r="Q1172" s="89"/>
      <c r="R1172" s="122"/>
      <c r="S1172" s="122"/>
      <c r="T1172" s="122"/>
      <c r="U1172" s="123"/>
      <c r="V1172" s="123"/>
      <c r="W1172" s="123"/>
      <c r="X1172" s="122"/>
      <c r="Y1172" s="122"/>
      <c r="Z1172" s="122"/>
      <c r="AA1172" s="122"/>
      <c r="AB1172" s="122"/>
      <c r="AC1172" s="122"/>
      <c r="AD1172" s="197">
        <f t="shared" si="246"/>
        <v>0</v>
      </c>
      <c r="AE1172" s="196" t="str">
        <f t="shared" si="258"/>
        <v/>
      </c>
      <c r="AF1172" s="196" t="str">
        <f t="shared" si="247"/>
        <v/>
      </c>
      <c r="AG1172" s="196" t="str">
        <f t="shared" si="248"/>
        <v/>
      </c>
      <c r="AH1172" s="196" t="str">
        <f t="shared" si="249"/>
        <v/>
      </c>
      <c r="AI1172" s="196" t="str">
        <f t="shared" si="250"/>
        <v/>
      </c>
      <c r="AJ1172" s="196" t="str">
        <f t="shared" si="251"/>
        <v/>
      </c>
      <c r="AK1172" s="196" t="str">
        <f t="shared" si="254"/>
        <v/>
      </c>
      <c r="AL1172" s="196" t="str">
        <f t="shared" si="255"/>
        <v/>
      </c>
      <c r="AM1172" s="176"/>
      <c r="AN1172" s="176">
        <f t="shared" si="256"/>
        <v>0</v>
      </c>
      <c r="AO1172" s="176"/>
      <c r="AP1172" s="176"/>
      <c r="AQ1172" s="176"/>
      <c r="AR1172" s="176"/>
      <c r="AS1172" s="176"/>
      <c r="AT1172" s="176"/>
      <c r="AU1172" s="176"/>
      <c r="AV1172" s="176"/>
      <c r="AW1172" s="176"/>
      <c r="AX1172" s="176"/>
      <c r="AY1172" s="176"/>
      <c r="AZ1172" s="176"/>
      <c r="BA1172" s="176"/>
      <c r="BB1172" s="176"/>
      <c r="BC1172" s="176"/>
      <c r="BD1172" s="176"/>
      <c r="BE1172" s="176"/>
      <c r="BF1172" s="176"/>
      <c r="BG1172" s="176"/>
      <c r="BH1172" s="176"/>
      <c r="BI1172" s="176"/>
      <c r="BJ1172" s="176"/>
      <c r="BK1172" s="176"/>
      <c r="BL1172" s="176"/>
      <c r="BM1172" s="176"/>
      <c r="BN1172" s="176"/>
      <c r="BO1172" s="176"/>
      <c r="BP1172" s="176"/>
      <c r="BQ1172" s="176"/>
      <c r="BR1172" s="176"/>
      <c r="BS1172" s="176"/>
      <c r="BT1172" s="176"/>
      <c r="BU1172" s="176"/>
      <c r="BV1172" s="176"/>
      <c r="BW1172" s="176"/>
      <c r="BX1172" s="176"/>
      <c r="BY1172" s="176"/>
      <c r="BZ1172" s="176"/>
      <c r="CA1172" s="176"/>
      <c r="CB1172" s="176"/>
      <c r="CC1172" s="176"/>
      <c r="CD1172" s="176"/>
      <c r="CE1172" s="176"/>
      <c r="CF1172" s="176"/>
      <c r="CG1172" s="176"/>
      <c r="CH1172" s="176"/>
      <c r="CI1172" s="176"/>
      <c r="CJ1172" s="176"/>
      <c r="CK1172" s="176"/>
      <c r="CL1172" s="176"/>
      <c r="CM1172" s="176"/>
      <c r="CN1172" s="176"/>
      <c r="CO1172" s="176"/>
      <c r="CP1172" s="176"/>
      <c r="CQ1172" s="176"/>
      <c r="CR1172" s="176"/>
      <c r="CS1172" s="176"/>
      <c r="CT1172" s="176"/>
      <c r="CU1172" s="176"/>
      <c r="CV1172" s="176"/>
      <c r="CW1172" s="176"/>
    </row>
    <row r="1173" spans="1:101" s="179" customFormat="1" ht="20.100000000000001" customHeight="1">
      <c r="A1173" s="657">
        <f t="shared" si="257"/>
        <v>1130</v>
      </c>
      <c r="B1173" s="196" t="str">
        <f t="shared" si="252"/>
        <v>Swansea Bay UHB</v>
      </c>
      <c r="C1173" s="89"/>
      <c r="D1173" s="89"/>
      <c r="E1173" s="89"/>
      <c r="F1173" s="89"/>
      <c r="G1173" s="89"/>
      <c r="H1173" s="197">
        <f t="shared" si="253"/>
        <v>0</v>
      </c>
      <c r="I1173" s="197"/>
      <c r="J1173" s="89"/>
      <c r="K1173" s="90"/>
      <c r="L1173" s="90"/>
      <c r="M1173" s="89"/>
      <c r="N1173" s="89"/>
      <c r="O1173" s="89"/>
      <c r="P1173" s="89"/>
      <c r="Q1173" s="89"/>
      <c r="R1173" s="122"/>
      <c r="S1173" s="122"/>
      <c r="T1173" s="122"/>
      <c r="U1173" s="123"/>
      <c r="V1173" s="123"/>
      <c r="W1173" s="123"/>
      <c r="X1173" s="122"/>
      <c r="Y1173" s="122"/>
      <c r="Z1173" s="122"/>
      <c r="AA1173" s="122"/>
      <c r="AB1173" s="122"/>
      <c r="AC1173" s="122"/>
      <c r="AD1173" s="197">
        <f t="shared" si="246"/>
        <v>0</v>
      </c>
      <c r="AE1173" s="196" t="str">
        <f t="shared" si="258"/>
        <v/>
      </c>
      <c r="AF1173" s="196" t="str">
        <f t="shared" si="247"/>
        <v/>
      </c>
      <c r="AG1173" s="196" t="str">
        <f t="shared" si="248"/>
        <v/>
      </c>
      <c r="AH1173" s="196" t="str">
        <f t="shared" si="249"/>
        <v/>
      </c>
      <c r="AI1173" s="196" t="str">
        <f t="shared" si="250"/>
        <v/>
      </c>
      <c r="AJ1173" s="196" t="str">
        <f t="shared" si="251"/>
        <v/>
      </c>
      <c r="AK1173" s="196" t="str">
        <f t="shared" si="254"/>
        <v/>
      </c>
      <c r="AL1173" s="196" t="str">
        <f t="shared" si="255"/>
        <v/>
      </c>
      <c r="AM1173" s="176"/>
      <c r="AN1173" s="176">
        <f t="shared" si="256"/>
        <v>0</v>
      </c>
      <c r="AO1173" s="176"/>
      <c r="AP1173" s="176"/>
      <c r="AQ1173" s="176"/>
      <c r="AR1173" s="176"/>
      <c r="AS1173" s="176"/>
      <c r="AT1173" s="176"/>
      <c r="AU1173" s="176"/>
      <c r="AV1173" s="176"/>
      <c r="AW1173" s="176"/>
      <c r="AX1173" s="176"/>
      <c r="AY1173" s="176"/>
      <c r="AZ1173" s="176"/>
      <c r="BA1173" s="176"/>
      <c r="BB1173" s="176"/>
      <c r="BC1173" s="176"/>
      <c r="BD1173" s="176"/>
      <c r="BE1173" s="176"/>
      <c r="BF1173" s="176"/>
      <c r="BG1173" s="176"/>
      <c r="BH1173" s="176"/>
      <c r="BI1173" s="176"/>
      <c r="BJ1173" s="176"/>
      <c r="BK1173" s="176"/>
      <c r="BL1173" s="176"/>
      <c r="BM1173" s="176"/>
      <c r="BN1173" s="176"/>
      <c r="BO1173" s="176"/>
      <c r="BP1173" s="176"/>
      <c r="BQ1173" s="176"/>
      <c r="BR1173" s="176"/>
      <c r="BS1173" s="176"/>
      <c r="BT1173" s="176"/>
      <c r="BU1173" s="176"/>
      <c r="BV1173" s="176"/>
      <c r="BW1173" s="176"/>
      <c r="BX1173" s="176"/>
      <c r="BY1173" s="176"/>
      <c r="BZ1173" s="176"/>
      <c r="CA1173" s="176"/>
      <c r="CB1173" s="176"/>
      <c r="CC1173" s="176"/>
      <c r="CD1173" s="176"/>
      <c r="CE1173" s="176"/>
      <c r="CF1173" s="176"/>
      <c r="CG1173" s="176"/>
      <c r="CH1173" s="176"/>
      <c r="CI1173" s="176"/>
      <c r="CJ1173" s="176"/>
      <c r="CK1173" s="176"/>
      <c r="CL1173" s="176"/>
      <c r="CM1173" s="176"/>
      <c r="CN1173" s="176"/>
      <c r="CO1173" s="176"/>
      <c r="CP1173" s="176"/>
      <c r="CQ1173" s="176"/>
      <c r="CR1173" s="176"/>
      <c r="CS1173" s="176"/>
      <c r="CT1173" s="176"/>
      <c r="CU1173" s="176"/>
      <c r="CV1173" s="176"/>
      <c r="CW1173" s="176"/>
    </row>
    <row r="1174" spans="1:101" s="179" customFormat="1" ht="20.100000000000001" customHeight="1">
      <c r="A1174" s="657">
        <f t="shared" si="257"/>
        <v>1131</v>
      </c>
      <c r="B1174" s="196" t="str">
        <f t="shared" si="252"/>
        <v>Swansea Bay UHB</v>
      </c>
      <c r="C1174" s="89"/>
      <c r="D1174" s="89"/>
      <c r="E1174" s="89"/>
      <c r="F1174" s="89"/>
      <c r="G1174" s="89"/>
      <c r="H1174" s="197">
        <f t="shared" si="253"/>
        <v>0</v>
      </c>
      <c r="I1174" s="197"/>
      <c r="J1174" s="89"/>
      <c r="K1174" s="90"/>
      <c r="L1174" s="90"/>
      <c r="M1174" s="89"/>
      <c r="N1174" s="89"/>
      <c r="O1174" s="89"/>
      <c r="P1174" s="89"/>
      <c r="Q1174" s="89"/>
      <c r="R1174" s="122"/>
      <c r="S1174" s="122"/>
      <c r="T1174" s="122"/>
      <c r="U1174" s="123"/>
      <c r="V1174" s="123"/>
      <c r="W1174" s="123"/>
      <c r="X1174" s="122"/>
      <c r="Y1174" s="122"/>
      <c r="Z1174" s="122"/>
      <c r="AA1174" s="122"/>
      <c r="AB1174" s="122"/>
      <c r="AC1174" s="122"/>
      <c r="AD1174" s="197">
        <f t="shared" si="246"/>
        <v>0</v>
      </c>
      <c r="AE1174" s="196" t="str">
        <f t="shared" si="258"/>
        <v/>
      </c>
      <c r="AF1174" s="196" t="str">
        <f t="shared" si="247"/>
        <v/>
      </c>
      <c r="AG1174" s="196" t="str">
        <f t="shared" si="248"/>
        <v/>
      </c>
      <c r="AH1174" s="196" t="str">
        <f t="shared" si="249"/>
        <v/>
      </c>
      <c r="AI1174" s="196" t="str">
        <f t="shared" si="250"/>
        <v/>
      </c>
      <c r="AJ1174" s="196" t="str">
        <f t="shared" si="251"/>
        <v/>
      </c>
      <c r="AK1174" s="196" t="str">
        <f t="shared" si="254"/>
        <v/>
      </c>
      <c r="AL1174" s="196" t="str">
        <f t="shared" si="255"/>
        <v/>
      </c>
      <c r="AM1174" s="176"/>
      <c r="AN1174" s="176">
        <f t="shared" si="256"/>
        <v>0</v>
      </c>
      <c r="AO1174" s="176"/>
      <c r="AP1174" s="176"/>
      <c r="AQ1174" s="176"/>
      <c r="AR1174" s="176"/>
      <c r="AS1174" s="176"/>
      <c r="AT1174" s="176"/>
      <c r="AU1174" s="176"/>
      <c r="AV1174" s="176"/>
      <c r="AW1174" s="176"/>
      <c r="AX1174" s="176"/>
      <c r="AY1174" s="176"/>
      <c r="AZ1174" s="176"/>
      <c r="BA1174" s="176"/>
      <c r="BB1174" s="176"/>
      <c r="BC1174" s="176"/>
      <c r="BD1174" s="176"/>
      <c r="BE1174" s="176"/>
      <c r="BF1174" s="176"/>
      <c r="BG1174" s="176"/>
      <c r="BH1174" s="176"/>
      <c r="BI1174" s="176"/>
      <c r="BJ1174" s="176"/>
      <c r="BK1174" s="176"/>
      <c r="BL1174" s="176"/>
      <c r="BM1174" s="176"/>
      <c r="BN1174" s="176"/>
      <c r="BO1174" s="176"/>
      <c r="BP1174" s="176"/>
      <c r="BQ1174" s="176"/>
      <c r="BR1174" s="176"/>
      <c r="BS1174" s="176"/>
      <c r="BT1174" s="176"/>
      <c r="BU1174" s="176"/>
      <c r="BV1174" s="176"/>
      <c r="BW1174" s="176"/>
      <c r="BX1174" s="176"/>
      <c r="BY1174" s="176"/>
      <c r="BZ1174" s="176"/>
      <c r="CA1174" s="176"/>
      <c r="CB1174" s="176"/>
      <c r="CC1174" s="176"/>
      <c r="CD1174" s="176"/>
      <c r="CE1174" s="176"/>
      <c r="CF1174" s="176"/>
      <c r="CG1174" s="176"/>
      <c r="CH1174" s="176"/>
      <c r="CI1174" s="176"/>
      <c r="CJ1174" s="176"/>
      <c r="CK1174" s="176"/>
      <c r="CL1174" s="176"/>
      <c r="CM1174" s="176"/>
      <c r="CN1174" s="176"/>
      <c r="CO1174" s="176"/>
      <c r="CP1174" s="176"/>
      <c r="CQ1174" s="176"/>
      <c r="CR1174" s="176"/>
      <c r="CS1174" s="176"/>
      <c r="CT1174" s="176"/>
      <c r="CU1174" s="176"/>
      <c r="CV1174" s="176"/>
      <c r="CW1174" s="176"/>
    </row>
    <row r="1175" spans="1:101" s="179" customFormat="1" ht="20.100000000000001" customHeight="1">
      <c r="A1175" s="657">
        <f t="shared" si="257"/>
        <v>1132</v>
      </c>
      <c r="B1175" s="196" t="str">
        <f t="shared" si="252"/>
        <v>Swansea Bay UHB</v>
      </c>
      <c r="C1175" s="89"/>
      <c r="D1175" s="89"/>
      <c r="E1175" s="89"/>
      <c r="F1175" s="89"/>
      <c r="G1175" s="89"/>
      <c r="H1175" s="197">
        <f t="shared" si="253"/>
        <v>0</v>
      </c>
      <c r="I1175" s="197"/>
      <c r="J1175" s="89"/>
      <c r="K1175" s="90"/>
      <c r="L1175" s="90"/>
      <c r="M1175" s="89"/>
      <c r="N1175" s="89"/>
      <c r="O1175" s="89"/>
      <c r="P1175" s="89"/>
      <c r="Q1175" s="89"/>
      <c r="R1175" s="122"/>
      <c r="S1175" s="122"/>
      <c r="T1175" s="122"/>
      <c r="U1175" s="123"/>
      <c r="V1175" s="123"/>
      <c r="W1175" s="123"/>
      <c r="X1175" s="122"/>
      <c r="Y1175" s="122"/>
      <c r="Z1175" s="122"/>
      <c r="AA1175" s="122"/>
      <c r="AB1175" s="122"/>
      <c r="AC1175" s="122"/>
      <c r="AD1175" s="197">
        <f t="shared" si="246"/>
        <v>0</v>
      </c>
      <c r="AE1175" s="196" t="str">
        <f t="shared" si="258"/>
        <v/>
      </c>
      <c r="AF1175" s="196" t="str">
        <f t="shared" si="247"/>
        <v/>
      </c>
      <c r="AG1175" s="196" t="str">
        <f t="shared" si="248"/>
        <v/>
      </c>
      <c r="AH1175" s="196" t="str">
        <f t="shared" si="249"/>
        <v/>
      </c>
      <c r="AI1175" s="196" t="str">
        <f t="shared" si="250"/>
        <v/>
      </c>
      <c r="AJ1175" s="196" t="str">
        <f t="shared" si="251"/>
        <v/>
      </c>
      <c r="AK1175" s="196" t="str">
        <f t="shared" si="254"/>
        <v/>
      </c>
      <c r="AL1175" s="196" t="str">
        <f t="shared" si="255"/>
        <v/>
      </c>
      <c r="AM1175" s="176"/>
      <c r="AN1175" s="176">
        <f t="shared" si="256"/>
        <v>0</v>
      </c>
      <c r="AO1175" s="176"/>
      <c r="AP1175" s="176"/>
      <c r="AQ1175" s="176"/>
      <c r="AR1175" s="176"/>
      <c r="AS1175" s="176"/>
      <c r="AT1175" s="176"/>
      <c r="AU1175" s="176"/>
      <c r="AV1175" s="176"/>
      <c r="AW1175" s="176"/>
      <c r="AX1175" s="176"/>
      <c r="AY1175" s="176"/>
      <c r="AZ1175" s="176"/>
      <c r="BA1175" s="176"/>
      <c r="BB1175" s="176"/>
      <c r="BC1175" s="176"/>
      <c r="BD1175" s="176"/>
      <c r="BE1175" s="176"/>
      <c r="BF1175" s="176"/>
      <c r="BG1175" s="176"/>
      <c r="BH1175" s="176"/>
      <c r="BI1175" s="176"/>
      <c r="BJ1175" s="176"/>
      <c r="BK1175" s="176"/>
      <c r="BL1175" s="176"/>
      <c r="BM1175" s="176"/>
      <c r="BN1175" s="176"/>
      <c r="BO1175" s="176"/>
      <c r="BP1175" s="176"/>
      <c r="BQ1175" s="176"/>
      <c r="BR1175" s="176"/>
      <c r="BS1175" s="176"/>
      <c r="BT1175" s="176"/>
      <c r="BU1175" s="176"/>
      <c r="BV1175" s="176"/>
      <c r="BW1175" s="176"/>
      <c r="BX1175" s="176"/>
      <c r="BY1175" s="176"/>
      <c r="BZ1175" s="176"/>
      <c r="CA1175" s="176"/>
      <c r="CB1175" s="176"/>
      <c r="CC1175" s="176"/>
      <c r="CD1175" s="176"/>
      <c r="CE1175" s="176"/>
      <c r="CF1175" s="176"/>
      <c r="CG1175" s="176"/>
      <c r="CH1175" s="176"/>
      <c r="CI1175" s="176"/>
      <c r="CJ1175" s="176"/>
      <c r="CK1175" s="176"/>
      <c r="CL1175" s="176"/>
      <c r="CM1175" s="176"/>
      <c r="CN1175" s="176"/>
      <c r="CO1175" s="176"/>
      <c r="CP1175" s="176"/>
      <c r="CQ1175" s="176"/>
      <c r="CR1175" s="176"/>
      <c r="CS1175" s="176"/>
      <c r="CT1175" s="176"/>
      <c r="CU1175" s="176"/>
      <c r="CV1175" s="176"/>
      <c r="CW1175" s="176"/>
    </row>
    <row r="1176" spans="1:101" s="179" customFormat="1" ht="20.100000000000001" customHeight="1">
      <c r="A1176" s="657">
        <f t="shared" si="257"/>
        <v>1133</v>
      </c>
      <c r="B1176" s="196" t="str">
        <f t="shared" si="252"/>
        <v>Swansea Bay UHB</v>
      </c>
      <c r="C1176" s="89"/>
      <c r="D1176" s="89"/>
      <c r="E1176" s="89"/>
      <c r="F1176" s="89"/>
      <c r="G1176" s="89"/>
      <c r="H1176" s="197">
        <f t="shared" si="253"/>
        <v>0</v>
      </c>
      <c r="I1176" s="197"/>
      <c r="J1176" s="89"/>
      <c r="K1176" s="90"/>
      <c r="L1176" s="90"/>
      <c r="M1176" s="89"/>
      <c r="N1176" s="89"/>
      <c r="O1176" s="89"/>
      <c r="P1176" s="89"/>
      <c r="Q1176" s="89"/>
      <c r="R1176" s="122"/>
      <c r="S1176" s="122"/>
      <c r="T1176" s="122"/>
      <c r="U1176" s="123"/>
      <c r="V1176" s="123"/>
      <c r="W1176" s="123"/>
      <c r="X1176" s="122"/>
      <c r="Y1176" s="122"/>
      <c r="Z1176" s="122"/>
      <c r="AA1176" s="122"/>
      <c r="AB1176" s="122"/>
      <c r="AC1176" s="122"/>
      <c r="AD1176" s="197">
        <f t="shared" si="246"/>
        <v>0</v>
      </c>
      <c r="AE1176" s="196" t="str">
        <f t="shared" si="258"/>
        <v/>
      </c>
      <c r="AF1176" s="196" t="str">
        <f t="shared" si="247"/>
        <v/>
      </c>
      <c r="AG1176" s="196" t="str">
        <f t="shared" si="248"/>
        <v/>
      </c>
      <c r="AH1176" s="196" t="str">
        <f t="shared" si="249"/>
        <v/>
      </c>
      <c r="AI1176" s="196" t="str">
        <f t="shared" si="250"/>
        <v/>
      </c>
      <c r="AJ1176" s="196" t="str">
        <f t="shared" si="251"/>
        <v/>
      </c>
      <c r="AK1176" s="196" t="str">
        <f t="shared" si="254"/>
        <v/>
      </c>
      <c r="AL1176" s="196" t="str">
        <f t="shared" si="255"/>
        <v/>
      </c>
      <c r="AM1176" s="176"/>
      <c r="AN1176" s="176">
        <f t="shared" si="256"/>
        <v>0</v>
      </c>
      <c r="AO1176" s="176"/>
      <c r="AP1176" s="176"/>
      <c r="AQ1176" s="176"/>
      <c r="AR1176" s="176"/>
      <c r="AS1176" s="176"/>
      <c r="AT1176" s="176"/>
      <c r="AU1176" s="176"/>
      <c r="AV1176" s="176"/>
      <c r="AW1176" s="176"/>
      <c r="AX1176" s="176"/>
      <c r="AY1176" s="176"/>
      <c r="AZ1176" s="176"/>
      <c r="BA1176" s="176"/>
      <c r="BB1176" s="176"/>
      <c r="BC1176" s="176"/>
      <c r="BD1176" s="176"/>
      <c r="BE1176" s="176"/>
      <c r="BF1176" s="176"/>
      <c r="BG1176" s="176"/>
      <c r="BH1176" s="176"/>
      <c r="BI1176" s="176"/>
      <c r="BJ1176" s="176"/>
      <c r="BK1176" s="176"/>
      <c r="BL1176" s="176"/>
      <c r="BM1176" s="176"/>
      <c r="BN1176" s="176"/>
      <c r="BO1176" s="176"/>
      <c r="BP1176" s="176"/>
      <c r="BQ1176" s="176"/>
      <c r="BR1176" s="176"/>
      <c r="BS1176" s="176"/>
      <c r="BT1176" s="176"/>
      <c r="BU1176" s="176"/>
      <c r="BV1176" s="176"/>
      <c r="BW1176" s="176"/>
      <c r="BX1176" s="176"/>
      <c r="BY1176" s="176"/>
      <c r="BZ1176" s="176"/>
      <c r="CA1176" s="176"/>
      <c r="CB1176" s="176"/>
      <c r="CC1176" s="176"/>
      <c r="CD1176" s="176"/>
      <c r="CE1176" s="176"/>
      <c r="CF1176" s="176"/>
      <c r="CG1176" s="176"/>
      <c r="CH1176" s="176"/>
      <c r="CI1176" s="176"/>
      <c r="CJ1176" s="176"/>
      <c r="CK1176" s="176"/>
      <c r="CL1176" s="176"/>
      <c r="CM1176" s="176"/>
      <c r="CN1176" s="176"/>
      <c r="CO1176" s="176"/>
      <c r="CP1176" s="176"/>
      <c r="CQ1176" s="176"/>
      <c r="CR1176" s="176"/>
      <c r="CS1176" s="176"/>
      <c r="CT1176" s="176"/>
      <c r="CU1176" s="176"/>
      <c r="CV1176" s="176"/>
      <c r="CW1176" s="176"/>
    </row>
    <row r="1177" spans="1:101" s="179" customFormat="1" ht="20.100000000000001" customHeight="1">
      <c r="A1177" s="657">
        <f t="shared" si="257"/>
        <v>1134</v>
      </c>
      <c r="B1177" s="196" t="str">
        <f t="shared" si="252"/>
        <v>Swansea Bay UHB</v>
      </c>
      <c r="C1177" s="89"/>
      <c r="D1177" s="89"/>
      <c r="E1177" s="89"/>
      <c r="F1177" s="89"/>
      <c r="G1177" s="89"/>
      <c r="H1177" s="197">
        <f t="shared" si="253"/>
        <v>0</v>
      </c>
      <c r="I1177" s="197"/>
      <c r="J1177" s="89"/>
      <c r="K1177" s="90"/>
      <c r="L1177" s="90"/>
      <c r="M1177" s="89"/>
      <c r="N1177" s="89"/>
      <c r="O1177" s="89"/>
      <c r="P1177" s="89"/>
      <c r="Q1177" s="89"/>
      <c r="R1177" s="122"/>
      <c r="S1177" s="122"/>
      <c r="T1177" s="122"/>
      <c r="U1177" s="123"/>
      <c r="V1177" s="123"/>
      <c r="W1177" s="123"/>
      <c r="X1177" s="122"/>
      <c r="Y1177" s="122"/>
      <c r="Z1177" s="122"/>
      <c r="AA1177" s="122"/>
      <c r="AB1177" s="122"/>
      <c r="AC1177" s="122"/>
      <c r="AD1177" s="197">
        <f t="shared" si="246"/>
        <v>0</v>
      </c>
      <c r="AE1177" s="196" t="str">
        <f t="shared" si="258"/>
        <v/>
      </c>
      <c r="AF1177" s="196" t="str">
        <f t="shared" si="247"/>
        <v/>
      </c>
      <c r="AG1177" s="196" t="str">
        <f t="shared" si="248"/>
        <v/>
      </c>
      <c r="AH1177" s="196" t="str">
        <f t="shared" si="249"/>
        <v/>
      </c>
      <c r="AI1177" s="196" t="str">
        <f t="shared" si="250"/>
        <v/>
      </c>
      <c r="AJ1177" s="196" t="str">
        <f t="shared" si="251"/>
        <v/>
      </c>
      <c r="AK1177" s="196" t="str">
        <f t="shared" si="254"/>
        <v/>
      </c>
      <c r="AL1177" s="196" t="str">
        <f t="shared" si="255"/>
        <v/>
      </c>
      <c r="AM1177" s="176"/>
      <c r="AN1177" s="176">
        <f t="shared" si="256"/>
        <v>0</v>
      </c>
      <c r="AO1177" s="176"/>
      <c r="AP1177" s="176"/>
      <c r="AQ1177" s="176"/>
      <c r="AR1177" s="176"/>
      <c r="AS1177" s="176"/>
      <c r="AT1177" s="176"/>
      <c r="AU1177" s="176"/>
      <c r="AV1177" s="176"/>
      <c r="AW1177" s="176"/>
      <c r="AX1177" s="176"/>
      <c r="AY1177" s="176"/>
      <c r="AZ1177" s="176"/>
      <c r="BA1177" s="176"/>
      <c r="BB1177" s="176"/>
      <c r="BC1177" s="176"/>
      <c r="BD1177" s="176"/>
      <c r="BE1177" s="176"/>
      <c r="BF1177" s="176"/>
      <c r="BG1177" s="176"/>
      <c r="BH1177" s="176"/>
      <c r="BI1177" s="176"/>
      <c r="BJ1177" s="176"/>
      <c r="BK1177" s="176"/>
      <c r="BL1177" s="176"/>
      <c r="BM1177" s="176"/>
      <c r="BN1177" s="176"/>
      <c r="BO1177" s="176"/>
      <c r="BP1177" s="176"/>
      <c r="BQ1177" s="176"/>
      <c r="BR1177" s="176"/>
      <c r="BS1177" s="176"/>
      <c r="BT1177" s="176"/>
      <c r="BU1177" s="176"/>
      <c r="BV1177" s="176"/>
      <c r="BW1177" s="176"/>
      <c r="BX1177" s="176"/>
      <c r="BY1177" s="176"/>
      <c r="BZ1177" s="176"/>
      <c r="CA1177" s="176"/>
      <c r="CB1177" s="176"/>
      <c r="CC1177" s="176"/>
      <c r="CD1177" s="176"/>
      <c r="CE1177" s="176"/>
      <c r="CF1177" s="176"/>
      <c r="CG1177" s="176"/>
      <c r="CH1177" s="176"/>
      <c r="CI1177" s="176"/>
      <c r="CJ1177" s="176"/>
      <c r="CK1177" s="176"/>
      <c r="CL1177" s="176"/>
      <c r="CM1177" s="176"/>
      <c r="CN1177" s="176"/>
      <c r="CO1177" s="176"/>
      <c r="CP1177" s="176"/>
      <c r="CQ1177" s="176"/>
      <c r="CR1177" s="176"/>
      <c r="CS1177" s="176"/>
      <c r="CT1177" s="176"/>
      <c r="CU1177" s="176"/>
      <c r="CV1177" s="176"/>
      <c r="CW1177" s="176"/>
    </row>
    <row r="1178" spans="1:101" s="179" customFormat="1" ht="20.100000000000001" customHeight="1">
      <c r="A1178" s="657">
        <f t="shared" si="257"/>
        <v>1135</v>
      </c>
      <c r="B1178" s="196" t="str">
        <f t="shared" si="252"/>
        <v>Swansea Bay UHB</v>
      </c>
      <c r="C1178" s="89"/>
      <c r="D1178" s="89"/>
      <c r="E1178" s="89"/>
      <c r="F1178" s="89"/>
      <c r="G1178" s="89"/>
      <c r="H1178" s="197">
        <f t="shared" si="253"/>
        <v>0</v>
      </c>
      <c r="I1178" s="197"/>
      <c r="J1178" s="89"/>
      <c r="K1178" s="90"/>
      <c r="L1178" s="90"/>
      <c r="M1178" s="89"/>
      <c r="N1178" s="89"/>
      <c r="O1178" s="89"/>
      <c r="P1178" s="89"/>
      <c r="Q1178" s="89"/>
      <c r="R1178" s="122"/>
      <c r="S1178" s="122"/>
      <c r="T1178" s="122"/>
      <c r="U1178" s="123"/>
      <c r="V1178" s="123"/>
      <c r="W1178" s="123"/>
      <c r="X1178" s="122"/>
      <c r="Y1178" s="122"/>
      <c r="Z1178" s="122"/>
      <c r="AA1178" s="122"/>
      <c r="AB1178" s="122"/>
      <c r="AC1178" s="122"/>
      <c r="AD1178" s="197">
        <f t="shared" si="246"/>
        <v>0</v>
      </c>
      <c r="AE1178" s="196" t="str">
        <f t="shared" si="258"/>
        <v/>
      </c>
      <c r="AF1178" s="196" t="str">
        <f t="shared" si="247"/>
        <v/>
      </c>
      <c r="AG1178" s="196" t="str">
        <f t="shared" si="248"/>
        <v/>
      </c>
      <c r="AH1178" s="196" t="str">
        <f t="shared" si="249"/>
        <v/>
      </c>
      <c r="AI1178" s="196" t="str">
        <f t="shared" si="250"/>
        <v/>
      </c>
      <c r="AJ1178" s="196" t="str">
        <f t="shared" si="251"/>
        <v/>
      </c>
      <c r="AK1178" s="196" t="str">
        <f t="shared" si="254"/>
        <v/>
      </c>
      <c r="AL1178" s="196" t="str">
        <f t="shared" si="255"/>
        <v/>
      </c>
      <c r="AM1178" s="176"/>
      <c r="AN1178" s="176">
        <f t="shared" si="256"/>
        <v>0</v>
      </c>
      <c r="AO1178" s="176"/>
      <c r="AP1178" s="176"/>
      <c r="AQ1178" s="176"/>
      <c r="AR1178" s="176"/>
      <c r="AS1178" s="176"/>
      <c r="AT1178" s="176"/>
      <c r="AU1178" s="176"/>
      <c r="AV1178" s="176"/>
      <c r="AW1178" s="176"/>
      <c r="AX1178" s="176"/>
      <c r="AY1178" s="176"/>
      <c r="AZ1178" s="176"/>
      <c r="BA1178" s="176"/>
      <c r="BB1178" s="176"/>
      <c r="BC1178" s="176"/>
      <c r="BD1178" s="176"/>
      <c r="BE1178" s="176"/>
      <c r="BF1178" s="176"/>
      <c r="BG1178" s="176"/>
      <c r="BH1178" s="176"/>
      <c r="BI1178" s="176"/>
      <c r="BJ1178" s="176"/>
      <c r="BK1178" s="176"/>
      <c r="BL1178" s="176"/>
      <c r="BM1178" s="176"/>
      <c r="BN1178" s="176"/>
      <c r="BO1178" s="176"/>
      <c r="BP1178" s="176"/>
      <c r="BQ1178" s="176"/>
      <c r="BR1178" s="176"/>
      <c r="BS1178" s="176"/>
      <c r="BT1178" s="176"/>
      <c r="BU1178" s="176"/>
      <c r="BV1178" s="176"/>
      <c r="BW1178" s="176"/>
      <c r="BX1178" s="176"/>
      <c r="BY1178" s="176"/>
      <c r="BZ1178" s="176"/>
      <c r="CA1178" s="176"/>
      <c r="CB1178" s="176"/>
      <c r="CC1178" s="176"/>
      <c r="CD1178" s="176"/>
      <c r="CE1178" s="176"/>
      <c r="CF1178" s="176"/>
      <c r="CG1178" s="176"/>
      <c r="CH1178" s="176"/>
      <c r="CI1178" s="176"/>
      <c r="CJ1178" s="176"/>
      <c r="CK1178" s="176"/>
      <c r="CL1178" s="176"/>
      <c r="CM1178" s="176"/>
      <c r="CN1178" s="176"/>
      <c r="CO1178" s="176"/>
      <c r="CP1178" s="176"/>
      <c r="CQ1178" s="176"/>
      <c r="CR1178" s="176"/>
      <c r="CS1178" s="176"/>
      <c r="CT1178" s="176"/>
      <c r="CU1178" s="176"/>
      <c r="CV1178" s="176"/>
      <c r="CW1178" s="176"/>
    </row>
    <row r="1179" spans="1:101" s="179" customFormat="1" ht="20.100000000000001" customHeight="1">
      <c r="A1179" s="657">
        <f t="shared" si="257"/>
        <v>1136</v>
      </c>
      <c r="B1179" s="196" t="str">
        <f t="shared" si="252"/>
        <v>Swansea Bay UHB</v>
      </c>
      <c r="C1179" s="89"/>
      <c r="D1179" s="89"/>
      <c r="E1179" s="89"/>
      <c r="F1179" s="89"/>
      <c r="G1179" s="89"/>
      <c r="H1179" s="197">
        <f t="shared" si="253"/>
        <v>0</v>
      </c>
      <c r="I1179" s="197"/>
      <c r="J1179" s="89"/>
      <c r="K1179" s="90"/>
      <c r="L1179" s="90"/>
      <c r="M1179" s="89"/>
      <c r="N1179" s="89"/>
      <c r="O1179" s="89"/>
      <c r="P1179" s="89"/>
      <c r="Q1179" s="89"/>
      <c r="R1179" s="122"/>
      <c r="S1179" s="122"/>
      <c r="T1179" s="122"/>
      <c r="U1179" s="123"/>
      <c r="V1179" s="123"/>
      <c r="W1179" s="123"/>
      <c r="X1179" s="122"/>
      <c r="Y1179" s="122"/>
      <c r="Z1179" s="122"/>
      <c r="AA1179" s="122"/>
      <c r="AB1179" s="122"/>
      <c r="AC1179" s="122"/>
      <c r="AD1179" s="197">
        <f t="shared" si="246"/>
        <v>0</v>
      </c>
      <c r="AE1179" s="196" t="str">
        <f t="shared" si="258"/>
        <v/>
      </c>
      <c r="AF1179" s="196" t="str">
        <f t="shared" si="247"/>
        <v/>
      </c>
      <c r="AG1179" s="196" t="str">
        <f t="shared" si="248"/>
        <v/>
      </c>
      <c r="AH1179" s="196" t="str">
        <f t="shared" si="249"/>
        <v/>
      </c>
      <c r="AI1179" s="196" t="str">
        <f t="shared" si="250"/>
        <v/>
      </c>
      <c r="AJ1179" s="196" t="str">
        <f t="shared" si="251"/>
        <v/>
      </c>
      <c r="AK1179" s="196" t="str">
        <f t="shared" si="254"/>
        <v/>
      </c>
      <c r="AL1179" s="196" t="str">
        <f t="shared" si="255"/>
        <v/>
      </c>
      <c r="AM1179" s="176"/>
      <c r="AN1179" s="176">
        <f t="shared" si="256"/>
        <v>0</v>
      </c>
      <c r="AO1179" s="176"/>
      <c r="AP1179" s="176"/>
      <c r="AQ1179" s="176"/>
      <c r="AR1179" s="176"/>
      <c r="AS1179" s="176"/>
      <c r="AT1179" s="176"/>
      <c r="AU1179" s="176"/>
      <c r="AV1179" s="176"/>
      <c r="AW1179" s="176"/>
      <c r="AX1179" s="176"/>
      <c r="AY1179" s="176"/>
      <c r="AZ1179" s="176"/>
      <c r="BA1179" s="176"/>
      <c r="BB1179" s="176"/>
      <c r="BC1179" s="176"/>
      <c r="BD1179" s="176"/>
      <c r="BE1179" s="176"/>
      <c r="BF1179" s="176"/>
      <c r="BG1179" s="176"/>
      <c r="BH1179" s="176"/>
      <c r="BI1179" s="176"/>
      <c r="BJ1179" s="176"/>
      <c r="BK1179" s="176"/>
      <c r="BL1179" s="176"/>
      <c r="BM1179" s="176"/>
      <c r="BN1179" s="176"/>
      <c r="BO1179" s="176"/>
      <c r="BP1179" s="176"/>
      <c r="BQ1179" s="176"/>
      <c r="BR1179" s="176"/>
      <c r="BS1179" s="176"/>
      <c r="BT1179" s="176"/>
      <c r="BU1179" s="176"/>
      <c r="BV1179" s="176"/>
      <c r="BW1179" s="176"/>
      <c r="BX1179" s="176"/>
      <c r="BY1179" s="176"/>
      <c r="BZ1179" s="176"/>
      <c r="CA1179" s="176"/>
      <c r="CB1179" s="176"/>
      <c r="CC1179" s="176"/>
      <c r="CD1179" s="176"/>
      <c r="CE1179" s="176"/>
      <c r="CF1179" s="176"/>
      <c r="CG1179" s="176"/>
      <c r="CH1179" s="176"/>
      <c r="CI1179" s="176"/>
      <c r="CJ1179" s="176"/>
      <c r="CK1179" s="176"/>
      <c r="CL1179" s="176"/>
      <c r="CM1179" s="176"/>
      <c r="CN1179" s="176"/>
      <c r="CO1179" s="176"/>
      <c r="CP1179" s="176"/>
      <c r="CQ1179" s="176"/>
      <c r="CR1179" s="176"/>
      <c r="CS1179" s="176"/>
      <c r="CT1179" s="176"/>
      <c r="CU1179" s="176"/>
      <c r="CV1179" s="176"/>
      <c r="CW1179" s="176"/>
    </row>
    <row r="1180" spans="1:101" s="179" customFormat="1" ht="20.100000000000001" customHeight="1">
      <c r="A1180" s="657">
        <f t="shared" si="257"/>
        <v>1137</v>
      </c>
      <c r="B1180" s="196" t="str">
        <f t="shared" si="252"/>
        <v>Swansea Bay UHB</v>
      </c>
      <c r="C1180" s="89"/>
      <c r="D1180" s="89"/>
      <c r="E1180" s="89"/>
      <c r="F1180" s="89"/>
      <c r="G1180" s="89"/>
      <c r="H1180" s="197">
        <f t="shared" si="253"/>
        <v>0</v>
      </c>
      <c r="I1180" s="197"/>
      <c r="J1180" s="89"/>
      <c r="K1180" s="90"/>
      <c r="L1180" s="90"/>
      <c r="M1180" s="89"/>
      <c r="N1180" s="89"/>
      <c r="O1180" s="89"/>
      <c r="P1180" s="89"/>
      <c r="Q1180" s="89"/>
      <c r="R1180" s="122"/>
      <c r="S1180" s="122"/>
      <c r="T1180" s="122"/>
      <c r="U1180" s="123"/>
      <c r="V1180" s="123"/>
      <c r="W1180" s="123"/>
      <c r="X1180" s="122"/>
      <c r="Y1180" s="122"/>
      <c r="Z1180" s="122"/>
      <c r="AA1180" s="122"/>
      <c r="AB1180" s="122"/>
      <c r="AC1180" s="122"/>
      <c r="AD1180" s="197">
        <f t="shared" si="246"/>
        <v>0</v>
      </c>
      <c r="AE1180" s="196" t="str">
        <f t="shared" si="258"/>
        <v/>
      </c>
      <c r="AF1180" s="196" t="str">
        <f t="shared" si="247"/>
        <v/>
      </c>
      <c r="AG1180" s="196" t="str">
        <f t="shared" si="248"/>
        <v/>
      </c>
      <c r="AH1180" s="196" t="str">
        <f t="shared" si="249"/>
        <v/>
      </c>
      <c r="AI1180" s="196" t="str">
        <f t="shared" si="250"/>
        <v/>
      </c>
      <c r="AJ1180" s="196" t="str">
        <f t="shared" si="251"/>
        <v/>
      </c>
      <c r="AK1180" s="196" t="str">
        <f t="shared" si="254"/>
        <v/>
      </c>
      <c r="AL1180" s="196" t="str">
        <f t="shared" si="255"/>
        <v/>
      </c>
      <c r="AM1180" s="176"/>
      <c r="AN1180" s="176">
        <f t="shared" si="256"/>
        <v>0</v>
      </c>
      <c r="AO1180" s="176"/>
      <c r="AP1180" s="176"/>
      <c r="AQ1180" s="176"/>
      <c r="AR1180" s="176"/>
      <c r="AS1180" s="176"/>
      <c r="AT1180" s="176"/>
      <c r="AU1180" s="176"/>
      <c r="AV1180" s="176"/>
      <c r="AW1180" s="176"/>
      <c r="AX1180" s="176"/>
      <c r="AY1180" s="176"/>
      <c r="AZ1180" s="176"/>
      <c r="BA1180" s="176"/>
      <c r="BB1180" s="176"/>
      <c r="BC1180" s="176"/>
      <c r="BD1180" s="176"/>
      <c r="BE1180" s="176"/>
      <c r="BF1180" s="176"/>
      <c r="BG1180" s="176"/>
      <c r="BH1180" s="176"/>
      <c r="BI1180" s="176"/>
      <c r="BJ1180" s="176"/>
      <c r="BK1180" s="176"/>
      <c r="BL1180" s="176"/>
      <c r="BM1180" s="176"/>
      <c r="BN1180" s="176"/>
      <c r="BO1180" s="176"/>
      <c r="BP1180" s="176"/>
      <c r="BQ1180" s="176"/>
      <c r="BR1180" s="176"/>
      <c r="BS1180" s="176"/>
      <c r="BT1180" s="176"/>
      <c r="BU1180" s="176"/>
      <c r="BV1180" s="176"/>
      <c r="BW1180" s="176"/>
      <c r="BX1180" s="176"/>
      <c r="BY1180" s="176"/>
      <c r="BZ1180" s="176"/>
      <c r="CA1180" s="176"/>
      <c r="CB1180" s="176"/>
      <c r="CC1180" s="176"/>
      <c r="CD1180" s="176"/>
      <c r="CE1180" s="176"/>
      <c r="CF1180" s="176"/>
      <c r="CG1180" s="176"/>
      <c r="CH1180" s="176"/>
      <c r="CI1180" s="176"/>
      <c r="CJ1180" s="176"/>
      <c r="CK1180" s="176"/>
      <c r="CL1180" s="176"/>
      <c r="CM1180" s="176"/>
      <c r="CN1180" s="176"/>
      <c r="CO1180" s="176"/>
      <c r="CP1180" s="176"/>
      <c r="CQ1180" s="176"/>
      <c r="CR1180" s="176"/>
      <c r="CS1180" s="176"/>
      <c r="CT1180" s="176"/>
      <c r="CU1180" s="176"/>
      <c r="CV1180" s="176"/>
      <c r="CW1180" s="176"/>
    </row>
    <row r="1181" spans="1:101" s="179" customFormat="1" ht="20.100000000000001" customHeight="1">
      <c r="A1181" s="657">
        <f t="shared" si="257"/>
        <v>1138</v>
      </c>
      <c r="B1181" s="196" t="str">
        <f t="shared" si="252"/>
        <v>Swansea Bay UHB</v>
      </c>
      <c r="C1181" s="89"/>
      <c r="D1181" s="89"/>
      <c r="E1181" s="89"/>
      <c r="F1181" s="89"/>
      <c r="G1181" s="89"/>
      <c r="H1181" s="197">
        <f t="shared" si="253"/>
        <v>0</v>
      </c>
      <c r="I1181" s="197"/>
      <c r="J1181" s="89"/>
      <c r="K1181" s="90"/>
      <c r="L1181" s="90"/>
      <c r="M1181" s="89"/>
      <c r="N1181" s="89"/>
      <c r="O1181" s="89"/>
      <c r="P1181" s="89"/>
      <c r="Q1181" s="89"/>
      <c r="R1181" s="122"/>
      <c r="S1181" s="122"/>
      <c r="T1181" s="122"/>
      <c r="U1181" s="123"/>
      <c r="V1181" s="123"/>
      <c r="W1181" s="123"/>
      <c r="X1181" s="122"/>
      <c r="Y1181" s="122"/>
      <c r="Z1181" s="122"/>
      <c r="AA1181" s="122"/>
      <c r="AB1181" s="122"/>
      <c r="AC1181" s="122"/>
      <c r="AD1181" s="197">
        <f t="shared" si="246"/>
        <v>0</v>
      </c>
      <c r="AE1181" s="196" t="str">
        <f t="shared" si="258"/>
        <v/>
      </c>
      <c r="AF1181" s="196" t="str">
        <f t="shared" si="247"/>
        <v/>
      </c>
      <c r="AG1181" s="196" t="str">
        <f t="shared" si="248"/>
        <v/>
      </c>
      <c r="AH1181" s="196" t="str">
        <f t="shared" si="249"/>
        <v/>
      </c>
      <c r="AI1181" s="196" t="str">
        <f t="shared" si="250"/>
        <v/>
      </c>
      <c r="AJ1181" s="196" t="str">
        <f t="shared" si="251"/>
        <v/>
      </c>
      <c r="AK1181" s="196" t="str">
        <f t="shared" si="254"/>
        <v/>
      </c>
      <c r="AL1181" s="196" t="str">
        <f t="shared" si="255"/>
        <v/>
      </c>
      <c r="AM1181" s="176"/>
      <c r="AN1181" s="176">
        <f t="shared" si="256"/>
        <v>0</v>
      </c>
      <c r="AO1181" s="176"/>
      <c r="AP1181" s="176"/>
      <c r="AQ1181" s="176"/>
      <c r="AR1181" s="176"/>
      <c r="AS1181" s="176"/>
      <c r="AT1181" s="176"/>
      <c r="AU1181" s="176"/>
      <c r="AV1181" s="176"/>
      <c r="AW1181" s="176"/>
      <c r="AX1181" s="176"/>
      <c r="AY1181" s="176"/>
      <c r="AZ1181" s="176"/>
      <c r="BA1181" s="176"/>
      <c r="BB1181" s="176"/>
      <c r="BC1181" s="176"/>
      <c r="BD1181" s="176"/>
      <c r="BE1181" s="176"/>
      <c r="BF1181" s="176"/>
      <c r="BG1181" s="176"/>
      <c r="BH1181" s="176"/>
      <c r="BI1181" s="176"/>
      <c r="BJ1181" s="176"/>
      <c r="BK1181" s="176"/>
      <c r="BL1181" s="176"/>
      <c r="BM1181" s="176"/>
      <c r="BN1181" s="176"/>
      <c r="BO1181" s="176"/>
      <c r="BP1181" s="176"/>
      <c r="BQ1181" s="176"/>
      <c r="BR1181" s="176"/>
      <c r="BS1181" s="176"/>
      <c r="BT1181" s="176"/>
      <c r="BU1181" s="176"/>
      <c r="BV1181" s="176"/>
      <c r="BW1181" s="176"/>
      <c r="BX1181" s="176"/>
      <c r="BY1181" s="176"/>
      <c r="BZ1181" s="176"/>
      <c r="CA1181" s="176"/>
      <c r="CB1181" s="176"/>
      <c r="CC1181" s="176"/>
      <c r="CD1181" s="176"/>
      <c r="CE1181" s="176"/>
      <c r="CF1181" s="176"/>
      <c r="CG1181" s="176"/>
      <c r="CH1181" s="176"/>
      <c r="CI1181" s="176"/>
      <c r="CJ1181" s="176"/>
      <c r="CK1181" s="176"/>
      <c r="CL1181" s="176"/>
      <c r="CM1181" s="176"/>
      <c r="CN1181" s="176"/>
      <c r="CO1181" s="176"/>
      <c r="CP1181" s="176"/>
      <c r="CQ1181" s="176"/>
      <c r="CR1181" s="176"/>
      <c r="CS1181" s="176"/>
      <c r="CT1181" s="176"/>
      <c r="CU1181" s="176"/>
      <c r="CV1181" s="176"/>
      <c r="CW1181" s="176"/>
    </row>
    <row r="1182" spans="1:101" s="179" customFormat="1" ht="20.100000000000001" customHeight="1">
      <c r="A1182" s="657">
        <f t="shared" si="257"/>
        <v>1139</v>
      </c>
      <c r="B1182" s="196" t="str">
        <f t="shared" si="252"/>
        <v>Swansea Bay UHB</v>
      </c>
      <c r="C1182" s="89"/>
      <c r="D1182" s="89"/>
      <c r="E1182" s="89"/>
      <c r="F1182" s="89"/>
      <c r="G1182" s="89"/>
      <c r="H1182" s="197">
        <f t="shared" si="253"/>
        <v>0</v>
      </c>
      <c r="I1182" s="197"/>
      <c r="J1182" s="89"/>
      <c r="K1182" s="90"/>
      <c r="L1182" s="90"/>
      <c r="M1182" s="89"/>
      <c r="N1182" s="89"/>
      <c r="O1182" s="89"/>
      <c r="P1182" s="89"/>
      <c r="Q1182" s="89"/>
      <c r="R1182" s="122"/>
      <c r="S1182" s="122"/>
      <c r="T1182" s="122"/>
      <c r="U1182" s="123"/>
      <c r="V1182" s="123"/>
      <c r="W1182" s="123"/>
      <c r="X1182" s="122"/>
      <c r="Y1182" s="122"/>
      <c r="Z1182" s="122"/>
      <c r="AA1182" s="122"/>
      <c r="AB1182" s="122"/>
      <c r="AC1182" s="122"/>
      <c r="AD1182" s="197">
        <f t="shared" si="246"/>
        <v>0</v>
      </c>
      <c r="AE1182" s="196" t="str">
        <f t="shared" si="258"/>
        <v/>
      </c>
      <c r="AF1182" s="196" t="str">
        <f t="shared" si="247"/>
        <v/>
      </c>
      <c r="AG1182" s="196" t="str">
        <f t="shared" si="248"/>
        <v/>
      </c>
      <c r="AH1182" s="196" t="str">
        <f t="shared" si="249"/>
        <v/>
      </c>
      <c r="AI1182" s="196" t="str">
        <f t="shared" si="250"/>
        <v/>
      </c>
      <c r="AJ1182" s="196" t="str">
        <f t="shared" si="251"/>
        <v/>
      </c>
      <c r="AK1182" s="196" t="str">
        <f t="shared" si="254"/>
        <v/>
      </c>
      <c r="AL1182" s="196" t="str">
        <f t="shared" si="255"/>
        <v/>
      </c>
      <c r="AM1182" s="176"/>
      <c r="AN1182" s="176">
        <f t="shared" si="256"/>
        <v>0</v>
      </c>
      <c r="AO1182" s="176"/>
      <c r="AP1182" s="176"/>
      <c r="AQ1182" s="176"/>
      <c r="AR1182" s="176"/>
      <c r="AS1182" s="176"/>
      <c r="AT1182" s="176"/>
      <c r="AU1182" s="176"/>
      <c r="AV1182" s="176"/>
      <c r="AW1182" s="176"/>
      <c r="AX1182" s="176"/>
      <c r="AY1182" s="176"/>
      <c r="AZ1182" s="176"/>
      <c r="BA1182" s="176"/>
      <c r="BB1182" s="176"/>
      <c r="BC1182" s="176"/>
      <c r="BD1182" s="176"/>
      <c r="BE1182" s="176"/>
      <c r="BF1182" s="176"/>
      <c r="BG1182" s="176"/>
      <c r="BH1182" s="176"/>
      <c r="BI1182" s="176"/>
      <c r="BJ1182" s="176"/>
      <c r="BK1182" s="176"/>
      <c r="BL1182" s="176"/>
      <c r="BM1182" s="176"/>
      <c r="BN1182" s="176"/>
      <c r="BO1182" s="176"/>
      <c r="BP1182" s="176"/>
      <c r="BQ1182" s="176"/>
      <c r="BR1182" s="176"/>
      <c r="BS1182" s="176"/>
      <c r="BT1182" s="176"/>
      <c r="BU1182" s="176"/>
      <c r="BV1182" s="176"/>
      <c r="BW1182" s="176"/>
      <c r="BX1182" s="176"/>
      <c r="BY1182" s="176"/>
      <c r="BZ1182" s="176"/>
      <c r="CA1182" s="176"/>
      <c r="CB1182" s="176"/>
      <c r="CC1182" s="176"/>
      <c r="CD1182" s="176"/>
      <c r="CE1182" s="176"/>
      <c r="CF1182" s="176"/>
      <c r="CG1182" s="176"/>
      <c r="CH1182" s="176"/>
      <c r="CI1182" s="176"/>
      <c r="CJ1182" s="176"/>
      <c r="CK1182" s="176"/>
      <c r="CL1182" s="176"/>
      <c r="CM1182" s="176"/>
      <c r="CN1182" s="176"/>
      <c r="CO1182" s="176"/>
      <c r="CP1182" s="176"/>
      <c r="CQ1182" s="176"/>
      <c r="CR1182" s="176"/>
      <c r="CS1182" s="176"/>
      <c r="CT1182" s="176"/>
      <c r="CU1182" s="176"/>
      <c r="CV1182" s="176"/>
      <c r="CW1182" s="176"/>
    </row>
    <row r="1183" spans="1:101" s="179" customFormat="1" ht="20.100000000000001" customHeight="1">
      <c r="A1183" s="657">
        <f t="shared" si="257"/>
        <v>1140</v>
      </c>
      <c r="B1183" s="196" t="str">
        <f t="shared" si="252"/>
        <v>Swansea Bay UHB</v>
      </c>
      <c r="C1183" s="89"/>
      <c r="D1183" s="89"/>
      <c r="E1183" s="89"/>
      <c r="F1183" s="89"/>
      <c r="G1183" s="89"/>
      <c r="H1183" s="197">
        <f t="shared" si="253"/>
        <v>0</v>
      </c>
      <c r="I1183" s="197"/>
      <c r="J1183" s="89"/>
      <c r="K1183" s="90"/>
      <c r="L1183" s="90"/>
      <c r="M1183" s="89"/>
      <c r="N1183" s="89"/>
      <c r="O1183" s="89"/>
      <c r="P1183" s="89"/>
      <c r="Q1183" s="89"/>
      <c r="R1183" s="122"/>
      <c r="S1183" s="122"/>
      <c r="T1183" s="122"/>
      <c r="U1183" s="123"/>
      <c r="V1183" s="123"/>
      <c r="W1183" s="123"/>
      <c r="X1183" s="122"/>
      <c r="Y1183" s="122"/>
      <c r="Z1183" s="122"/>
      <c r="AA1183" s="122"/>
      <c r="AB1183" s="122"/>
      <c r="AC1183" s="122"/>
      <c r="AD1183" s="197">
        <f t="shared" si="246"/>
        <v>0</v>
      </c>
      <c r="AE1183" s="196" t="str">
        <f t="shared" si="258"/>
        <v/>
      </c>
      <c r="AF1183" s="196" t="str">
        <f t="shared" si="247"/>
        <v/>
      </c>
      <c r="AG1183" s="196" t="str">
        <f t="shared" si="248"/>
        <v/>
      </c>
      <c r="AH1183" s="196" t="str">
        <f t="shared" si="249"/>
        <v/>
      </c>
      <c r="AI1183" s="196" t="str">
        <f t="shared" si="250"/>
        <v/>
      </c>
      <c r="AJ1183" s="196" t="str">
        <f t="shared" si="251"/>
        <v/>
      </c>
      <c r="AK1183" s="196" t="str">
        <f t="shared" si="254"/>
        <v/>
      </c>
      <c r="AL1183" s="196" t="str">
        <f t="shared" si="255"/>
        <v/>
      </c>
      <c r="AM1183" s="176"/>
      <c r="AN1183" s="176">
        <f t="shared" si="256"/>
        <v>0</v>
      </c>
      <c r="AO1183" s="176"/>
      <c r="AP1183" s="176"/>
      <c r="AQ1183" s="176"/>
      <c r="AR1183" s="176"/>
      <c r="AS1183" s="176"/>
      <c r="AT1183" s="176"/>
      <c r="AU1183" s="176"/>
      <c r="AV1183" s="176"/>
      <c r="AW1183" s="176"/>
      <c r="AX1183" s="176"/>
      <c r="AY1183" s="176"/>
      <c r="AZ1183" s="176"/>
      <c r="BA1183" s="176"/>
      <c r="BB1183" s="176"/>
      <c r="BC1183" s="176"/>
      <c r="BD1183" s="176"/>
      <c r="BE1183" s="176"/>
      <c r="BF1183" s="176"/>
      <c r="BG1183" s="176"/>
      <c r="BH1183" s="176"/>
      <c r="BI1183" s="176"/>
      <c r="BJ1183" s="176"/>
      <c r="BK1183" s="176"/>
      <c r="BL1183" s="176"/>
      <c r="BM1183" s="176"/>
      <c r="BN1183" s="176"/>
      <c r="BO1183" s="176"/>
      <c r="BP1183" s="176"/>
      <c r="BQ1183" s="176"/>
      <c r="BR1183" s="176"/>
      <c r="BS1183" s="176"/>
      <c r="BT1183" s="176"/>
      <c r="BU1183" s="176"/>
      <c r="BV1183" s="176"/>
      <c r="BW1183" s="176"/>
      <c r="BX1183" s="176"/>
      <c r="BY1183" s="176"/>
      <c r="BZ1183" s="176"/>
      <c r="CA1183" s="176"/>
      <c r="CB1183" s="176"/>
      <c r="CC1183" s="176"/>
      <c r="CD1183" s="176"/>
      <c r="CE1183" s="176"/>
      <c r="CF1183" s="176"/>
      <c r="CG1183" s="176"/>
      <c r="CH1183" s="176"/>
      <c r="CI1183" s="176"/>
      <c r="CJ1183" s="176"/>
      <c r="CK1183" s="176"/>
      <c r="CL1183" s="176"/>
      <c r="CM1183" s="176"/>
      <c r="CN1183" s="176"/>
      <c r="CO1183" s="176"/>
      <c r="CP1183" s="176"/>
      <c r="CQ1183" s="176"/>
      <c r="CR1183" s="176"/>
      <c r="CS1183" s="176"/>
      <c r="CT1183" s="176"/>
      <c r="CU1183" s="176"/>
      <c r="CV1183" s="176"/>
      <c r="CW1183" s="176"/>
    </row>
    <row r="1184" spans="1:101" s="179" customFormat="1" ht="20.100000000000001" customHeight="1">
      <c r="A1184" s="657">
        <f t="shared" si="257"/>
        <v>1141</v>
      </c>
      <c r="B1184" s="196" t="str">
        <f t="shared" si="252"/>
        <v>Swansea Bay UHB</v>
      </c>
      <c r="C1184" s="89"/>
      <c r="D1184" s="89"/>
      <c r="E1184" s="89"/>
      <c r="F1184" s="89"/>
      <c r="G1184" s="89"/>
      <c r="H1184" s="197">
        <f t="shared" si="253"/>
        <v>0</v>
      </c>
      <c r="I1184" s="197"/>
      <c r="J1184" s="89"/>
      <c r="K1184" s="90"/>
      <c r="L1184" s="90"/>
      <c r="M1184" s="89"/>
      <c r="N1184" s="89"/>
      <c r="O1184" s="89"/>
      <c r="P1184" s="89"/>
      <c r="Q1184" s="89"/>
      <c r="R1184" s="122"/>
      <c r="S1184" s="122"/>
      <c r="T1184" s="122"/>
      <c r="U1184" s="123"/>
      <c r="V1184" s="123"/>
      <c r="W1184" s="123"/>
      <c r="X1184" s="122"/>
      <c r="Y1184" s="122"/>
      <c r="Z1184" s="122"/>
      <c r="AA1184" s="122"/>
      <c r="AB1184" s="122"/>
      <c r="AC1184" s="122"/>
      <c r="AD1184" s="197">
        <f t="shared" si="246"/>
        <v>0</v>
      </c>
      <c r="AE1184" s="196" t="str">
        <f t="shared" si="258"/>
        <v/>
      </c>
      <c r="AF1184" s="196" t="str">
        <f t="shared" si="247"/>
        <v/>
      </c>
      <c r="AG1184" s="196" t="str">
        <f t="shared" si="248"/>
        <v/>
      </c>
      <c r="AH1184" s="196" t="str">
        <f t="shared" si="249"/>
        <v/>
      </c>
      <c r="AI1184" s="196" t="str">
        <f t="shared" si="250"/>
        <v/>
      </c>
      <c r="AJ1184" s="196" t="str">
        <f t="shared" si="251"/>
        <v/>
      </c>
      <c r="AK1184" s="196" t="str">
        <f t="shared" si="254"/>
        <v/>
      </c>
      <c r="AL1184" s="196" t="str">
        <f t="shared" si="255"/>
        <v/>
      </c>
      <c r="AM1184" s="176"/>
      <c r="AN1184" s="176">
        <f t="shared" si="256"/>
        <v>0</v>
      </c>
      <c r="AO1184" s="176"/>
      <c r="AP1184" s="176"/>
      <c r="AQ1184" s="176"/>
      <c r="AR1184" s="176"/>
      <c r="AS1184" s="176"/>
      <c r="AT1184" s="176"/>
      <c r="AU1184" s="176"/>
      <c r="AV1184" s="176"/>
      <c r="AW1184" s="176"/>
      <c r="AX1184" s="176"/>
      <c r="AY1184" s="176"/>
      <c r="AZ1184" s="176"/>
      <c r="BA1184" s="176"/>
      <c r="BB1184" s="176"/>
      <c r="BC1184" s="176"/>
      <c r="BD1184" s="176"/>
      <c r="BE1184" s="176"/>
      <c r="BF1184" s="176"/>
      <c r="BG1184" s="176"/>
      <c r="BH1184" s="176"/>
      <c r="BI1184" s="176"/>
      <c r="BJ1184" s="176"/>
      <c r="BK1184" s="176"/>
      <c r="BL1184" s="176"/>
      <c r="BM1184" s="176"/>
      <c r="BN1184" s="176"/>
      <c r="BO1184" s="176"/>
      <c r="BP1184" s="176"/>
      <c r="BQ1184" s="176"/>
      <c r="BR1184" s="176"/>
      <c r="BS1184" s="176"/>
      <c r="BT1184" s="176"/>
      <c r="BU1184" s="176"/>
      <c r="BV1184" s="176"/>
      <c r="BW1184" s="176"/>
      <c r="BX1184" s="176"/>
      <c r="BY1184" s="176"/>
      <c r="BZ1184" s="176"/>
      <c r="CA1184" s="176"/>
      <c r="CB1184" s="176"/>
      <c r="CC1184" s="176"/>
      <c r="CD1184" s="176"/>
      <c r="CE1184" s="176"/>
      <c r="CF1184" s="176"/>
      <c r="CG1184" s="176"/>
      <c r="CH1184" s="176"/>
      <c r="CI1184" s="176"/>
      <c r="CJ1184" s="176"/>
      <c r="CK1184" s="176"/>
      <c r="CL1184" s="176"/>
      <c r="CM1184" s="176"/>
      <c r="CN1184" s="176"/>
      <c r="CO1184" s="176"/>
      <c r="CP1184" s="176"/>
      <c r="CQ1184" s="176"/>
      <c r="CR1184" s="176"/>
      <c r="CS1184" s="176"/>
      <c r="CT1184" s="176"/>
      <c r="CU1184" s="176"/>
      <c r="CV1184" s="176"/>
      <c r="CW1184" s="176"/>
    </row>
    <row r="1185" spans="1:101" s="179" customFormat="1" ht="20.100000000000001" customHeight="1">
      <c r="A1185" s="657">
        <f t="shared" si="257"/>
        <v>1142</v>
      </c>
      <c r="B1185" s="196" t="str">
        <f t="shared" si="252"/>
        <v>Swansea Bay UHB</v>
      </c>
      <c r="C1185" s="89"/>
      <c r="D1185" s="89"/>
      <c r="E1185" s="89"/>
      <c r="F1185" s="89"/>
      <c r="G1185" s="89"/>
      <c r="H1185" s="197">
        <f t="shared" si="253"/>
        <v>0</v>
      </c>
      <c r="I1185" s="197"/>
      <c r="J1185" s="89"/>
      <c r="K1185" s="90"/>
      <c r="L1185" s="90"/>
      <c r="M1185" s="89"/>
      <c r="N1185" s="89"/>
      <c r="O1185" s="89"/>
      <c r="P1185" s="89"/>
      <c r="Q1185" s="89"/>
      <c r="R1185" s="122"/>
      <c r="S1185" s="122"/>
      <c r="T1185" s="122"/>
      <c r="U1185" s="123"/>
      <c r="V1185" s="123"/>
      <c r="W1185" s="123"/>
      <c r="X1185" s="122"/>
      <c r="Y1185" s="122"/>
      <c r="Z1185" s="122"/>
      <c r="AA1185" s="122"/>
      <c r="AB1185" s="122"/>
      <c r="AC1185" s="122"/>
      <c r="AD1185" s="197">
        <f t="shared" si="246"/>
        <v>0</v>
      </c>
      <c r="AE1185" s="196" t="str">
        <f t="shared" si="258"/>
        <v/>
      </c>
      <c r="AF1185" s="196" t="str">
        <f t="shared" si="247"/>
        <v/>
      </c>
      <c r="AG1185" s="196" t="str">
        <f t="shared" si="248"/>
        <v/>
      </c>
      <c r="AH1185" s="196" t="str">
        <f t="shared" si="249"/>
        <v/>
      </c>
      <c r="AI1185" s="196" t="str">
        <f t="shared" si="250"/>
        <v/>
      </c>
      <c r="AJ1185" s="196" t="str">
        <f t="shared" si="251"/>
        <v/>
      </c>
      <c r="AK1185" s="196" t="str">
        <f t="shared" si="254"/>
        <v/>
      </c>
      <c r="AL1185" s="196" t="str">
        <f t="shared" si="255"/>
        <v/>
      </c>
      <c r="AM1185" s="176"/>
      <c r="AN1185" s="176">
        <f t="shared" si="256"/>
        <v>0</v>
      </c>
      <c r="AO1185" s="176"/>
      <c r="AP1185" s="176"/>
      <c r="AQ1185" s="176"/>
      <c r="AR1185" s="176"/>
      <c r="AS1185" s="176"/>
      <c r="AT1185" s="176"/>
      <c r="AU1185" s="176"/>
      <c r="AV1185" s="176"/>
      <c r="AW1185" s="176"/>
      <c r="AX1185" s="176"/>
      <c r="AY1185" s="176"/>
      <c r="AZ1185" s="176"/>
      <c r="BA1185" s="176"/>
      <c r="BB1185" s="176"/>
      <c r="BC1185" s="176"/>
      <c r="BD1185" s="176"/>
      <c r="BE1185" s="176"/>
      <c r="BF1185" s="176"/>
      <c r="BG1185" s="176"/>
      <c r="BH1185" s="176"/>
      <c r="BI1185" s="176"/>
      <c r="BJ1185" s="176"/>
      <c r="BK1185" s="176"/>
      <c r="BL1185" s="176"/>
      <c r="BM1185" s="176"/>
      <c r="BN1185" s="176"/>
      <c r="BO1185" s="176"/>
      <c r="BP1185" s="176"/>
      <c r="BQ1185" s="176"/>
      <c r="BR1185" s="176"/>
      <c r="BS1185" s="176"/>
      <c r="BT1185" s="176"/>
      <c r="BU1185" s="176"/>
      <c r="BV1185" s="176"/>
      <c r="BW1185" s="176"/>
      <c r="BX1185" s="176"/>
      <c r="BY1185" s="176"/>
      <c r="BZ1185" s="176"/>
      <c r="CA1185" s="176"/>
      <c r="CB1185" s="176"/>
      <c r="CC1185" s="176"/>
      <c r="CD1185" s="176"/>
      <c r="CE1185" s="176"/>
      <c r="CF1185" s="176"/>
      <c r="CG1185" s="176"/>
      <c r="CH1185" s="176"/>
      <c r="CI1185" s="176"/>
      <c r="CJ1185" s="176"/>
      <c r="CK1185" s="176"/>
      <c r="CL1185" s="176"/>
      <c r="CM1185" s="176"/>
      <c r="CN1185" s="176"/>
      <c r="CO1185" s="176"/>
      <c r="CP1185" s="176"/>
      <c r="CQ1185" s="176"/>
      <c r="CR1185" s="176"/>
      <c r="CS1185" s="176"/>
      <c r="CT1185" s="176"/>
      <c r="CU1185" s="176"/>
      <c r="CV1185" s="176"/>
      <c r="CW1185" s="176"/>
    </row>
    <row r="1186" spans="1:101" s="179" customFormat="1" ht="20.100000000000001" customHeight="1">
      <c r="A1186" s="657">
        <f t="shared" si="257"/>
        <v>1143</v>
      </c>
      <c r="B1186" s="196" t="str">
        <f t="shared" si="252"/>
        <v>Swansea Bay UHB</v>
      </c>
      <c r="C1186" s="89"/>
      <c r="D1186" s="89"/>
      <c r="E1186" s="89"/>
      <c r="F1186" s="89"/>
      <c r="G1186" s="89"/>
      <c r="H1186" s="197">
        <f t="shared" si="253"/>
        <v>0</v>
      </c>
      <c r="I1186" s="197"/>
      <c r="J1186" s="89"/>
      <c r="K1186" s="90"/>
      <c r="L1186" s="90"/>
      <c r="M1186" s="89"/>
      <c r="N1186" s="89"/>
      <c r="O1186" s="89"/>
      <c r="P1186" s="89"/>
      <c r="Q1186" s="89"/>
      <c r="R1186" s="122"/>
      <c r="S1186" s="122"/>
      <c r="T1186" s="122"/>
      <c r="U1186" s="123"/>
      <c r="V1186" s="123"/>
      <c r="W1186" s="123"/>
      <c r="X1186" s="122"/>
      <c r="Y1186" s="122"/>
      <c r="Z1186" s="122"/>
      <c r="AA1186" s="122"/>
      <c r="AB1186" s="122"/>
      <c r="AC1186" s="122"/>
      <c r="AD1186" s="197">
        <f t="shared" si="246"/>
        <v>0</v>
      </c>
      <c r="AE1186" s="196" t="str">
        <f t="shared" si="258"/>
        <v/>
      </c>
      <c r="AF1186" s="196" t="str">
        <f t="shared" si="247"/>
        <v/>
      </c>
      <c r="AG1186" s="196" t="str">
        <f t="shared" si="248"/>
        <v/>
      </c>
      <c r="AH1186" s="196" t="str">
        <f t="shared" si="249"/>
        <v/>
      </c>
      <c r="AI1186" s="196" t="str">
        <f t="shared" si="250"/>
        <v/>
      </c>
      <c r="AJ1186" s="196" t="str">
        <f t="shared" si="251"/>
        <v/>
      </c>
      <c r="AK1186" s="196" t="str">
        <f t="shared" si="254"/>
        <v/>
      </c>
      <c r="AL1186" s="196" t="str">
        <f t="shared" si="255"/>
        <v/>
      </c>
      <c r="AM1186" s="176"/>
      <c r="AN1186" s="176">
        <f t="shared" si="256"/>
        <v>0</v>
      </c>
      <c r="AO1186" s="176"/>
      <c r="AP1186" s="176"/>
      <c r="AQ1186" s="176"/>
      <c r="AR1186" s="176"/>
      <c r="AS1186" s="176"/>
      <c r="AT1186" s="176"/>
      <c r="AU1186" s="176"/>
      <c r="AV1186" s="176"/>
      <c r="AW1186" s="176"/>
      <c r="AX1186" s="176"/>
      <c r="AY1186" s="176"/>
      <c r="AZ1186" s="176"/>
      <c r="BA1186" s="176"/>
      <c r="BB1186" s="176"/>
      <c r="BC1186" s="176"/>
      <c r="BD1186" s="176"/>
      <c r="BE1186" s="176"/>
      <c r="BF1186" s="176"/>
      <c r="BG1186" s="176"/>
      <c r="BH1186" s="176"/>
      <c r="BI1186" s="176"/>
      <c r="BJ1186" s="176"/>
      <c r="BK1186" s="176"/>
      <c r="BL1186" s="176"/>
      <c r="BM1186" s="176"/>
      <c r="BN1186" s="176"/>
      <c r="BO1186" s="176"/>
      <c r="BP1186" s="176"/>
      <c r="BQ1186" s="176"/>
      <c r="BR1186" s="176"/>
      <c r="BS1186" s="176"/>
      <c r="BT1186" s="176"/>
      <c r="BU1186" s="176"/>
      <c r="BV1186" s="176"/>
      <c r="BW1186" s="176"/>
      <c r="BX1186" s="176"/>
      <c r="BY1186" s="176"/>
      <c r="BZ1186" s="176"/>
      <c r="CA1186" s="176"/>
      <c r="CB1186" s="176"/>
      <c r="CC1186" s="176"/>
      <c r="CD1186" s="176"/>
      <c r="CE1186" s="176"/>
      <c r="CF1186" s="176"/>
      <c r="CG1186" s="176"/>
      <c r="CH1186" s="176"/>
      <c r="CI1186" s="176"/>
      <c r="CJ1186" s="176"/>
      <c r="CK1186" s="176"/>
      <c r="CL1186" s="176"/>
      <c r="CM1186" s="176"/>
      <c r="CN1186" s="176"/>
      <c r="CO1186" s="176"/>
      <c r="CP1186" s="176"/>
      <c r="CQ1186" s="176"/>
      <c r="CR1186" s="176"/>
      <c r="CS1186" s="176"/>
      <c r="CT1186" s="176"/>
      <c r="CU1186" s="176"/>
      <c r="CV1186" s="176"/>
      <c r="CW1186" s="176"/>
    </row>
    <row r="1187" spans="1:101" s="179" customFormat="1" ht="20.100000000000001" customHeight="1">
      <c r="A1187" s="657">
        <f t="shared" si="257"/>
        <v>1144</v>
      </c>
      <c r="B1187" s="196" t="str">
        <f t="shared" si="252"/>
        <v>Swansea Bay UHB</v>
      </c>
      <c r="C1187" s="89"/>
      <c r="D1187" s="89"/>
      <c r="E1187" s="89"/>
      <c r="F1187" s="89"/>
      <c r="G1187" s="89"/>
      <c r="H1187" s="197">
        <f t="shared" si="253"/>
        <v>0</v>
      </c>
      <c r="I1187" s="197"/>
      <c r="J1187" s="89"/>
      <c r="K1187" s="90"/>
      <c r="L1187" s="90"/>
      <c r="M1187" s="89"/>
      <c r="N1187" s="89"/>
      <c r="O1187" s="89"/>
      <c r="P1187" s="89"/>
      <c r="Q1187" s="89"/>
      <c r="R1187" s="122"/>
      <c r="S1187" s="122"/>
      <c r="T1187" s="122"/>
      <c r="U1187" s="123"/>
      <c r="V1187" s="123"/>
      <c r="W1187" s="123"/>
      <c r="X1187" s="122"/>
      <c r="Y1187" s="122"/>
      <c r="Z1187" s="122"/>
      <c r="AA1187" s="122"/>
      <c r="AB1187" s="122"/>
      <c r="AC1187" s="122"/>
      <c r="AD1187" s="197">
        <f t="shared" si="246"/>
        <v>0</v>
      </c>
      <c r="AE1187" s="196" t="str">
        <f t="shared" si="258"/>
        <v/>
      </c>
      <c r="AF1187" s="196" t="str">
        <f t="shared" si="247"/>
        <v/>
      </c>
      <c r="AG1187" s="196" t="str">
        <f t="shared" si="248"/>
        <v/>
      </c>
      <c r="AH1187" s="196" t="str">
        <f t="shared" si="249"/>
        <v/>
      </c>
      <c r="AI1187" s="196" t="str">
        <f t="shared" si="250"/>
        <v/>
      </c>
      <c r="AJ1187" s="196" t="str">
        <f t="shared" si="251"/>
        <v/>
      </c>
      <c r="AK1187" s="196" t="str">
        <f t="shared" si="254"/>
        <v/>
      </c>
      <c r="AL1187" s="196" t="str">
        <f t="shared" si="255"/>
        <v/>
      </c>
      <c r="AM1187" s="176"/>
      <c r="AN1187" s="176">
        <f t="shared" si="256"/>
        <v>0</v>
      </c>
      <c r="AO1187" s="176"/>
      <c r="AP1187" s="176"/>
      <c r="AQ1187" s="176"/>
      <c r="AR1187" s="176"/>
      <c r="AS1187" s="176"/>
      <c r="AT1187" s="176"/>
      <c r="AU1187" s="176"/>
      <c r="AV1187" s="176"/>
      <c r="AW1187" s="176"/>
      <c r="AX1187" s="176"/>
      <c r="AY1187" s="176"/>
      <c r="AZ1187" s="176"/>
      <c r="BA1187" s="176"/>
      <c r="BB1187" s="176"/>
      <c r="BC1187" s="176"/>
      <c r="BD1187" s="176"/>
      <c r="BE1187" s="176"/>
      <c r="BF1187" s="176"/>
      <c r="BG1187" s="176"/>
      <c r="BH1187" s="176"/>
      <c r="BI1187" s="176"/>
      <c r="BJ1187" s="176"/>
      <c r="BK1187" s="176"/>
      <c r="BL1187" s="176"/>
      <c r="BM1187" s="176"/>
      <c r="BN1187" s="176"/>
      <c r="BO1187" s="176"/>
      <c r="BP1187" s="176"/>
      <c r="BQ1187" s="176"/>
      <c r="BR1187" s="176"/>
      <c r="BS1187" s="176"/>
      <c r="BT1187" s="176"/>
      <c r="BU1187" s="176"/>
      <c r="BV1187" s="176"/>
      <c r="BW1187" s="176"/>
      <c r="BX1187" s="176"/>
      <c r="BY1187" s="176"/>
      <c r="BZ1187" s="176"/>
      <c r="CA1187" s="176"/>
      <c r="CB1187" s="176"/>
      <c r="CC1187" s="176"/>
      <c r="CD1187" s="176"/>
      <c r="CE1187" s="176"/>
      <c r="CF1187" s="176"/>
      <c r="CG1187" s="176"/>
      <c r="CH1187" s="176"/>
      <c r="CI1187" s="176"/>
      <c r="CJ1187" s="176"/>
      <c r="CK1187" s="176"/>
      <c r="CL1187" s="176"/>
      <c r="CM1187" s="176"/>
      <c r="CN1187" s="176"/>
      <c r="CO1187" s="176"/>
      <c r="CP1187" s="176"/>
      <c r="CQ1187" s="176"/>
      <c r="CR1187" s="176"/>
      <c r="CS1187" s="176"/>
      <c r="CT1187" s="176"/>
      <c r="CU1187" s="176"/>
      <c r="CV1187" s="176"/>
      <c r="CW1187" s="176"/>
    </row>
    <row r="1188" spans="1:101" s="179" customFormat="1" ht="20.100000000000001" customHeight="1">
      <c r="A1188" s="657">
        <f t="shared" si="257"/>
        <v>1145</v>
      </c>
      <c r="B1188" s="196" t="str">
        <f t="shared" si="252"/>
        <v>Swansea Bay UHB</v>
      </c>
      <c r="C1188" s="89"/>
      <c r="D1188" s="89"/>
      <c r="E1188" s="89"/>
      <c r="F1188" s="89"/>
      <c r="G1188" s="89"/>
      <c r="H1188" s="197">
        <f t="shared" si="253"/>
        <v>0</v>
      </c>
      <c r="I1188" s="197"/>
      <c r="J1188" s="89"/>
      <c r="K1188" s="90"/>
      <c r="L1188" s="90"/>
      <c r="M1188" s="89"/>
      <c r="N1188" s="89"/>
      <c r="O1188" s="89"/>
      <c r="P1188" s="89"/>
      <c r="Q1188" s="89"/>
      <c r="R1188" s="122"/>
      <c r="S1188" s="122"/>
      <c r="T1188" s="122"/>
      <c r="U1188" s="123"/>
      <c r="V1188" s="123"/>
      <c r="W1188" s="123"/>
      <c r="X1188" s="122"/>
      <c r="Y1188" s="122"/>
      <c r="Z1188" s="122"/>
      <c r="AA1188" s="122"/>
      <c r="AB1188" s="122"/>
      <c r="AC1188" s="122"/>
      <c r="AD1188" s="197">
        <f t="shared" si="246"/>
        <v>0</v>
      </c>
      <c r="AE1188" s="196" t="str">
        <f t="shared" si="258"/>
        <v/>
      </c>
      <c r="AF1188" s="196" t="str">
        <f t="shared" si="247"/>
        <v/>
      </c>
      <c r="AG1188" s="196" t="str">
        <f t="shared" si="248"/>
        <v/>
      </c>
      <c r="AH1188" s="196" t="str">
        <f t="shared" si="249"/>
        <v/>
      </c>
      <c r="AI1188" s="196" t="str">
        <f t="shared" si="250"/>
        <v/>
      </c>
      <c r="AJ1188" s="196" t="str">
        <f t="shared" si="251"/>
        <v/>
      </c>
      <c r="AK1188" s="196" t="str">
        <f t="shared" si="254"/>
        <v/>
      </c>
      <c r="AL1188" s="196" t="str">
        <f t="shared" si="255"/>
        <v/>
      </c>
      <c r="AM1188" s="176"/>
      <c r="AN1188" s="176">
        <f t="shared" si="256"/>
        <v>0</v>
      </c>
      <c r="AO1188" s="176"/>
      <c r="AP1188" s="176"/>
      <c r="AQ1188" s="176"/>
      <c r="AR1188" s="176"/>
      <c r="AS1188" s="176"/>
      <c r="AT1188" s="176"/>
      <c r="AU1188" s="176"/>
      <c r="AV1188" s="176"/>
      <c r="AW1188" s="176"/>
      <c r="AX1188" s="176"/>
      <c r="AY1188" s="176"/>
      <c r="AZ1188" s="176"/>
      <c r="BA1188" s="176"/>
      <c r="BB1188" s="176"/>
      <c r="BC1188" s="176"/>
      <c r="BD1188" s="176"/>
      <c r="BE1188" s="176"/>
      <c r="BF1188" s="176"/>
      <c r="BG1188" s="176"/>
      <c r="BH1188" s="176"/>
      <c r="BI1188" s="176"/>
      <c r="BJ1188" s="176"/>
      <c r="BK1188" s="176"/>
      <c r="BL1188" s="176"/>
      <c r="BM1188" s="176"/>
      <c r="BN1188" s="176"/>
      <c r="BO1188" s="176"/>
      <c r="BP1188" s="176"/>
      <c r="BQ1188" s="176"/>
      <c r="BR1188" s="176"/>
      <c r="BS1188" s="176"/>
      <c r="BT1188" s="176"/>
      <c r="BU1188" s="176"/>
      <c r="BV1188" s="176"/>
      <c r="BW1188" s="176"/>
      <c r="BX1188" s="176"/>
      <c r="BY1188" s="176"/>
      <c r="BZ1188" s="176"/>
      <c r="CA1188" s="176"/>
      <c r="CB1188" s="176"/>
      <c r="CC1188" s="176"/>
      <c r="CD1188" s="176"/>
      <c r="CE1188" s="176"/>
      <c r="CF1188" s="176"/>
      <c r="CG1188" s="176"/>
      <c r="CH1188" s="176"/>
      <c r="CI1188" s="176"/>
      <c r="CJ1188" s="176"/>
      <c r="CK1188" s="176"/>
      <c r="CL1188" s="176"/>
      <c r="CM1188" s="176"/>
      <c r="CN1188" s="176"/>
      <c r="CO1188" s="176"/>
      <c r="CP1188" s="176"/>
      <c r="CQ1188" s="176"/>
      <c r="CR1188" s="176"/>
      <c r="CS1188" s="176"/>
      <c r="CT1188" s="176"/>
      <c r="CU1188" s="176"/>
      <c r="CV1188" s="176"/>
      <c r="CW1188" s="176"/>
    </row>
    <row r="1189" spans="1:101" s="179" customFormat="1" ht="20.100000000000001" customHeight="1">
      <c r="A1189" s="657">
        <f t="shared" si="257"/>
        <v>1146</v>
      </c>
      <c r="B1189" s="196" t="str">
        <f t="shared" si="252"/>
        <v>Swansea Bay UHB</v>
      </c>
      <c r="C1189" s="89"/>
      <c r="D1189" s="89"/>
      <c r="E1189" s="89"/>
      <c r="F1189" s="89"/>
      <c r="G1189" s="89"/>
      <c r="H1189" s="197">
        <f t="shared" si="253"/>
        <v>0</v>
      </c>
      <c r="I1189" s="197"/>
      <c r="J1189" s="89"/>
      <c r="K1189" s="90"/>
      <c r="L1189" s="90"/>
      <c r="M1189" s="89"/>
      <c r="N1189" s="89"/>
      <c r="O1189" s="89"/>
      <c r="P1189" s="89"/>
      <c r="Q1189" s="89"/>
      <c r="R1189" s="122"/>
      <c r="S1189" s="122"/>
      <c r="T1189" s="122"/>
      <c r="U1189" s="123"/>
      <c r="V1189" s="123"/>
      <c r="W1189" s="123"/>
      <c r="X1189" s="122"/>
      <c r="Y1189" s="122"/>
      <c r="Z1189" s="122"/>
      <c r="AA1189" s="122"/>
      <c r="AB1189" s="122"/>
      <c r="AC1189" s="122"/>
      <c r="AD1189" s="197">
        <f t="shared" si="246"/>
        <v>0</v>
      </c>
      <c r="AE1189" s="196" t="str">
        <f t="shared" si="258"/>
        <v/>
      </c>
      <c r="AF1189" s="196" t="str">
        <f t="shared" si="247"/>
        <v/>
      </c>
      <c r="AG1189" s="196" t="str">
        <f t="shared" si="248"/>
        <v/>
      </c>
      <c r="AH1189" s="196" t="str">
        <f t="shared" si="249"/>
        <v/>
      </c>
      <c r="AI1189" s="196" t="str">
        <f t="shared" si="250"/>
        <v/>
      </c>
      <c r="AJ1189" s="196" t="str">
        <f t="shared" si="251"/>
        <v/>
      </c>
      <c r="AK1189" s="196" t="str">
        <f t="shared" si="254"/>
        <v/>
      </c>
      <c r="AL1189" s="196" t="str">
        <f t="shared" si="255"/>
        <v/>
      </c>
      <c r="AM1189" s="176"/>
      <c r="AN1189" s="176">
        <f t="shared" si="256"/>
        <v>0</v>
      </c>
      <c r="AO1189" s="176"/>
      <c r="AP1189" s="176"/>
      <c r="AQ1189" s="176"/>
      <c r="AR1189" s="176"/>
      <c r="AS1189" s="176"/>
      <c r="AT1189" s="176"/>
      <c r="AU1189" s="176"/>
      <c r="AV1189" s="176"/>
      <c r="AW1189" s="176"/>
      <c r="AX1189" s="176"/>
      <c r="AY1189" s="176"/>
      <c r="AZ1189" s="176"/>
      <c r="BA1189" s="176"/>
      <c r="BB1189" s="176"/>
      <c r="BC1189" s="176"/>
      <c r="BD1189" s="176"/>
      <c r="BE1189" s="176"/>
      <c r="BF1189" s="176"/>
      <c r="BG1189" s="176"/>
      <c r="BH1189" s="176"/>
      <c r="BI1189" s="176"/>
      <c r="BJ1189" s="176"/>
      <c r="BK1189" s="176"/>
      <c r="BL1189" s="176"/>
      <c r="BM1189" s="176"/>
      <c r="BN1189" s="176"/>
      <c r="BO1189" s="176"/>
      <c r="BP1189" s="176"/>
      <c r="BQ1189" s="176"/>
      <c r="BR1189" s="176"/>
      <c r="BS1189" s="176"/>
      <c r="BT1189" s="176"/>
      <c r="BU1189" s="176"/>
      <c r="BV1189" s="176"/>
      <c r="BW1189" s="176"/>
      <c r="BX1189" s="176"/>
      <c r="BY1189" s="176"/>
      <c r="BZ1189" s="176"/>
      <c r="CA1189" s="176"/>
      <c r="CB1189" s="176"/>
      <c r="CC1189" s="176"/>
      <c r="CD1189" s="176"/>
      <c r="CE1189" s="176"/>
      <c r="CF1189" s="176"/>
      <c r="CG1189" s="176"/>
      <c r="CH1189" s="176"/>
      <c r="CI1189" s="176"/>
      <c r="CJ1189" s="176"/>
      <c r="CK1189" s="176"/>
      <c r="CL1189" s="176"/>
      <c r="CM1189" s="176"/>
      <c r="CN1189" s="176"/>
      <c r="CO1189" s="176"/>
      <c r="CP1189" s="176"/>
      <c r="CQ1189" s="176"/>
      <c r="CR1189" s="176"/>
      <c r="CS1189" s="176"/>
      <c r="CT1189" s="176"/>
      <c r="CU1189" s="176"/>
      <c r="CV1189" s="176"/>
      <c r="CW1189" s="176"/>
    </row>
    <row r="1190" spans="1:101" s="179" customFormat="1" ht="20.100000000000001" customHeight="1">
      <c r="A1190" s="657">
        <f t="shared" si="257"/>
        <v>1147</v>
      </c>
      <c r="B1190" s="196" t="str">
        <f t="shared" si="252"/>
        <v>Swansea Bay UHB</v>
      </c>
      <c r="C1190" s="89"/>
      <c r="D1190" s="89"/>
      <c r="E1190" s="89"/>
      <c r="F1190" s="89"/>
      <c r="G1190" s="89"/>
      <c r="H1190" s="197">
        <f t="shared" si="253"/>
        <v>0</v>
      </c>
      <c r="I1190" s="197"/>
      <c r="J1190" s="89"/>
      <c r="K1190" s="90"/>
      <c r="L1190" s="90"/>
      <c r="M1190" s="89"/>
      <c r="N1190" s="89"/>
      <c r="O1190" s="89"/>
      <c r="P1190" s="89"/>
      <c r="Q1190" s="89"/>
      <c r="R1190" s="122"/>
      <c r="S1190" s="122"/>
      <c r="T1190" s="122"/>
      <c r="U1190" s="123"/>
      <c r="V1190" s="123"/>
      <c r="W1190" s="123"/>
      <c r="X1190" s="122"/>
      <c r="Y1190" s="122"/>
      <c r="Z1190" s="122"/>
      <c r="AA1190" s="122"/>
      <c r="AB1190" s="122"/>
      <c r="AC1190" s="122"/>
      <c r="AD1190" s="197">
        <f t="shared" si="246"/>
        <v>0</v>
      </c>
      <c r="AE1190" s="196" t="str">
        <f t="shared" si="258"/>
        <v/>
      </c>
      <c r="AF1190" s="196" t="str">
        <f t="shared" si="247"/>
        <v/>
      </c>
      <c r="AG1190" s="196" t="str">
        <f t="shared" si="248"/>
        <v/>
      </c>
      <c r="AH1190" s="196" t="str">
        <f t="shared" si="249"/>
        <v/>
      </c>
      <c r="AI1190" s="196" t="str">
        <f t="shared" si="250"/>
        <v/>
      </c>
      <c r="AJ1190" s="196" t="str">
        <f t="shared" si="251"/>
        <v/>
      </c>
      <c r="AK1190" s="196" t="str">
        <f t="shared" si="254"/>
        <v/>
      </c>
      <c r="AL1190" s="196" t="str">
        <f t="shared" si="255"/>
        <v/>
      </c>
      <c r="AM1190" s="176"/>
      <c r="AN1190" s="176">
        <f t="shared" si="256"/>
        <v>0</v>
      </c>
      <c r="AO1190" s="176"/>
      <c r="AP1190" s="176"/>
      <c r="AQ1190" s="176"/>
      <c r="AR1190" s="176"/>
      <c r="AS1190" s="176"/>
      <c r="AT1190" s="176"/>
      <c r="AU1190" s="176"/>
      <c r="AV1190" s="176"/>
      <c r="AW1190" s="176"/>
      <c r="AX1190" s="176"/>
      <c r="AY1190" s="176"/>
      <c r="AZ1190" s="176"/>
      <c r="BA1190" s="176"/>
      <c r="BB1190" s="176"/>
      <c r="BC1190" s="176"/>
      <c r="BD1190" s="176"/>
      <c r="BE1190" s="176"/>
      <c r="BF1190" s="176"/>
      <c r="BG1190" s="176"/>
      <c r="BH1190" s="176"/>
      <c r="BI1190" s="176"/>
      <c r="BJ1190" s="176"/>
      <c r="BK1190" s="176"/>
      <c r="BL1190" s="176"/>
      <c r="BM1190" s="176"/>
      <c r="BN1190" s="176"/>
      <c r="BO1190" s="176"/>
      <c r="BP1190" s="176"/>
      <c r="BQ1190" s="176"/>
      <c r="BR1190" s="176"/>
      <c r="BS1190" s="176"/>
      <c r="BT1190" s="176"/>
      <c r="BU1190" s="176"/>
      <c r="BV1190" s="176"/>
      <c r="BW1190" s="176"/>
      <c r="BX1190" s="176"/>
      <c r="BY1190" s="176"/>
      <c r="BZ1190" s="176"/>
      <c r="CA1190" s="176"/>
      <c r="CB1190" s="176"/>
      <c r="CC1190" s="176"/>
      <c r="CD1190" s="176"/>
      <c r="CE1190" s="176"/>
      <c r="CF1190" s="176"/>
      <c r="CG1190" s="176"/>
      <c r="CH1190" s="176"/>
      <c r="CI1190" s="176"/>
      <c r="CJ1190" s="176"/>
      <c r="CK1190" s="176"/>
      <c r="CL1190" s="176"/>
      <c r="CM1190" s="176"/>
      <c r="CN1190" s="176"/>
      <c r="CO1190" s="176"/>
      <c r="CP1190" s="176"/>
      <c r="CQ1190" s="176"/>
      <c r="CR1190" s="176"/>
      <c r="CS1190" s="176"/>
      <c r="CT1190" s="176"/>
      <c r="CU1190" s="176"/>
      <c r="CV1190" s="176"/>
      <c r="CW1190" s="176"/>
    </row>
    <row r="1191" spans="1:101" s="179" customFormat="1" ht="20.100000000000001" customHeight="1">
      <c r="A1191" s="657">
        <f t="shared" si="257"/>
        <v>1148</v>
      </c>
      <c r="B1191" s="196" t="str">
        <f t="shared" si="252"/>
        <v>Swansea Bay UHB</v>
      </c>
      <c r="C1191" s="89"/>
      <c r="D1191" s="89"/>
      <c r="E1191" s="89"/>
      <c r="F1191" s="89"/>
      <c r="G1191" s="89"/>
      <c r="H1191" s="197">
        <f t="shared" si="253"/>
        <v>0</v>
      </c>
      <c r="I1191" s="197"/>
      <c r="J1191" s="89"/>
      <c r="K1191" s="90"/>
      <c r="L1191" s="90"/>
      <c r="M1191" s="89"/>
      <c r="N1191" s="89"/>
      <c r="O1191" s="89"/>
      <c r="P1191" s="89"/>
      <c r="Q1191" s="89"/>
      <c r="R1191" s="122"/>
      <c r="S1191" s="122"/>
      <c r="T1191" s="122"/>
      <c r="U1191" s="123"/>
      <c r="V1191" s="123"/>
      <c r="W1191" s="123"/>
      <c r="X1191" s="122"/>
      <c r="Y1191" s="122"/>
      <c r="Z1191" s="122"/>
      <c r="AA1191" s="122"/>
      <c r="AB1191" s="122"/>
      <c r="AC1191" s="122"/>
      <c r="AD1191" s="197">
        <f t="shared" si="246"/>
        <v>0</v>
      </c>
      <c r="AE1191" s="196" t="str">
        <f t="shared" si="258"/>
        <v/>
      </c>
      <c r="AF1191" s="196" t="str">
        <f t="shared" si="247"/>
        <v/>
      </c>
      <c r="AG1191" s="196" t="str">
        <f t="shared" si="248"/>
        <v/>
      </c>
      <c r="AH1191" s="196" t="str">
        <f t="shared" si="249"/>
        <v/>
      </c>
      <c r="AI1191" s="196" t="str">
        <f t="shared" si="250"/>
        <v/>
      </c>
      <c r="AJ1191" s="196" t="str">
        <f t="shared" si="251"/>
        <v/>
      </c>
      <c r="AK1191" s="196" t="str">
        <f t="shared" si="254"/>
        <v/>
      </c>
      <c r="AL1191" s="196" t="str">
        <f t="shared" si="255"/>
        <v/>
      </c>
      <c r="AM1191" s="176"/>
      <c r="AN1191" s="176">
        <f t="shared" si="256"/>
        <v>0</v>
      </c>
      <c r="AO1191" s="176"/>
      <c r="AP1191" s="176"/>
      <c r="AQ1191" s="176"/>
      <c r="AR1191" s="176"/>
      <c r="AS1191" s="176"/>
      <c r="AT1191" s="176"/>
      <c r="AU1191" s="176"/>
      <c r="AV1191" s="176"/>
      <c r="AW1191" s="176"/>
      <c r="AX1191" s="176"/>
      <c r="AY1191" s="176"/>
      <c r="AZ1191" s="176"/>
      <c r="BA1191" s="176"/>
      <c r="BB1191" s="176"/>
      <c r="BC1191" s="176"/>
      <c r="BD1191" s="176"/>
      <c r="BE1191" s="176"/>
      <c r="BF1191" s="176"/>
      <c r="BG1191" s="176"/>
      <c r="BH1191" s="176"/>
      <c r="BI1191" s="176"/>
      <c r="BJ1191" s="176"/>
      <c r="BK1191" s="176"/>
      <c r="BL1191" s="176"/>
      <c r="BM1191" s="176"/>
      <c r="BN1191" s="176"/>
      <c r="BO1191" s="176"/>
      <c r="BP1191" s="176"/>
      <c r="BQ1191" s="176"/>
      <c r="BR1191" s="176"/>
      <c r="BS1191" s="176"/>
      <c r="BT1191" s="176"/>
      <c r="BU1191" s="176"/>
      <c r="BV1191" s="176"/>
      <c r="BW1191" s="176"/>
      <c r="BX1191" s="176"/>
      <c r="BY1191" s="176"/>
      <c r="BZ1191" s="176"/>
      <c r="CA1191" s="176"/>
      <c r="CB1191" s="176"/>
      <c r="CC1191" s="176"/>
      <c r="CD1191" s="176"/>
      <c r="CE1191" s="176"/>
      <c r="CF1191" s="176"/>
      <c r="CG1191" s="176"/>
      <c r="CH1191" s="176"/>
      <c r="CI1191" s="176"/>
      <c r="CJ1191" s="176"/>
      <c r="CK1191" s="176"/>
      <c r="CL1191" s="176"/>
      <c r="CM1191" s="176"/>
      <c r="CN1191" s="176"/>
      <c r="CO1191" s="176"/>
      <c r="CP1191" s="176"/>
      <c r="CQ1191" s="176"/>
      <c r="CR1191" s="176"/>
      <c r="CS1191" s="176"/>
      <c r="CT1191" s="176"/>
      <c r="CU1191" s="176"/>
      <c r="CV1191" s="176"/>
      <c r="CW1191" s="176"/>
    </row>
    <row r="1192" spans="1:101" s="179" customFormat="1" ht="20.100000000000001" customHeight="1">
      <c r="A1192" s="657">
        <f t="shared" si="257"/>
        <v>1149</v>
      </c>
      <c r="B1192" s="196" t="str">
        <f t="shared" si="252"/>
        <v>Swansea Bay UHB</v>
      </c>
      <c r="C1192" s="89"/>
      <c r="D1192" s="89"/>
      <c r="E1192" s="89"/>
      <c r="F1192" s="89"/>
      <c r="G1192" s="89"/>
      <c r="H1192" s="197">
        <f t="shared" si="253"/>
        <v>0</v>
      </c>
      <c r="I1192" s="197"/>
      <c r="J1192" s="89"/>
      <c r="K1192" s="90"/>
      <c r="L1192" s="90"/>
      <c r="M1192" s="89"/>
      <c r="N1192" s="89"/>
      <c r="O1192" s="89"/>
      <c r="P1192" s="89"/>
      <c r="Q1192" s="89"/>
      <c r="R1192" s="122"/>
      <c r="S1192" s="122"/>
      <c r="T1192" s="122"/>
      <c r="U1192" s="123"/>
      <c r="V1192" s="123"/>
      <c r="W1192" s="123"/>
      <c r="X1192" s="122"/>
      <c r="Y1192" s="122"/>
      <c r="Z1192" s="122"/>
      <c r="AA1192" s="122"/>
      <c r="AB1192" s="122"/>
      <c r="AC1192" s="122"/>
      <c r="AD1192" s="197">
        <f t="shared" si="246"/>
        <v>0</v>
      </c>
      <c r="AE1192" s="196" t="str">
        <f t="shared" si="258"/>
        <v/>
      </c>
      <c r="AF1192" s="196" t="str">
        <f t="shared" si="247"/>
        <v/>
      </c>
      <c r="AG1192" s="196" t="str">
        <f t="shared" si="248"/>
        <v/>
      </c>
      <c r="AH1192" s="196" t="str">
        <f t="shared" si="249"/>
        <v/>
      </c>
      <c r="AI1192" s="196" t="str">
        <f t="shared" si="250"/>
        <v/>
      </c>
      <c r="AJ1192" s="196" t="str">
        <f t="shared" si="251"/>
        <v/>
      </c>
      <c r="AK1192" s="196" t="str">
        <f t="shared" si="254"/>
        <v/>
      </c>
      <c r="AL1192" s="196" t="str">
        <f t="shared" si="255"/>
        <v/>
      </c>
      <c r="AM1192" s="176"/>
      <c r="AN1192" s="176">
        <f t="shared" si="256"/>
        <v>0</v>
      </c>
      <c r="AO1192" s="176"/>
      <c r="AP1192" s="176"/>
      <c r="AQ1192" s="176"/>
      <c r="AR1192" s="176"/>
      <c r="AS1192" s="176"/>
      <c r="AT1192" s="176"/>
      <c r="AU1192" s="176"/>
      <c r="AV1192" s="176"/>
      <c r="AW1192" s="176"/>
      <c r="AX1192" s="176"/>
      <c r="AY1192" s="176"/>
      <c r="AZ1192" s="176"/>
      <c r="BA1192" s="176"/>
      <c r="BB1192" s="176"/>
      <c r="BC1192" s="176"/>
      <c r="BD1192" s="176"/>
      <c r="BE1192" s="176"/>
      <c r="BF1192" s="176"/>
      <c r="BG1192" s="176"/>
      <c r="BH1192" s="176"/>
      <c r="BI1192" s="176"/>
      <c r="BJ1192" s="176"/>
      <c r="BK1192" s="176"/>
      <c r="BL1192" s="176"/>
      <c r="BM1192" s="176"/>
      <c r="BN1192" s="176"/>
      <c r="BO1192" s="176"/>
      <c r="BP1192" s="176"/>
      <c r="BQ1192" s="176"/>
      <c r="BR1192" s="176"/>
      <c r="BS1192" s="176"/>
      <c r="BT1192" s="176"/>
      <c r="BU1192" s="176"/>
      <c r="BV1192" s="176"/>
      <c r="BW1192" s="176"/>
      <c r="BX1192" s="176"/>
      <c r="BY1192" s="176"/>
      <c r="BZ1192" s="176"/>
      <c r="CA1192" s="176"/>
      <c r="CB1192" s="176"/>
      <c r="CC1192" s="176"/>
      <c r="CD1192" s="176"/>
      <c r="CE1192" s="176"/>
      <c r="CF1192" s="176"/>
      <c r="CG1192" s="176"/>
      <c r="CH1192" s="176"/>
      <c r="CI1192" s="176"/>
      <c r="CJ1192" s="176"/>
      <c r="CK1192" s="176"/>
      <c r="CL1192" s="176"/>
      <c r="CM1192" s="176"/>
      <c r="CN1192" s="176"/>
      <c r="CO1192" s="176"/>
      <c r="CP1192" s="176"/>
      <c r="CQ1192" s="176"/>
      <c r="CR1192" s="176"/>
      <c r="CS1192" s="176"/>
      <c r="CT1192" s="176"/>
      <c r="CU1192" s="176"/>
      <c r="CV1192" s="176"/>
      <c r="CW1192" s="176"/>
    </row>
    <row r="1193" spans="1:101" s="179" customFormat="1" ht="20.100000000000001" customHeight="1">
      <c r="A1193" s="657">
        <f t="shared" si="257"/>
        <v>1150</v>
      </c>
      <c r="B1193" s="196" t="str">
        <f t="shared" si="252"/>
        <v>Swansea Bay UHB</v>
      </c>
      <c r="C1193" s="89"/>
      <c r="D1193" s="89"/>
      <c r="E1193" s="89"/>
      <c r="F1193" s="89"/>
      <c r="G1193" s="89"/>
      <c r="H1193" s="197">
        <f t="shared" si="253"/>
        <v>0</v>
      </c>
      <c r="I1193" s="197"/>
      <c r="J1193" s="89"/>
      <c r="K1193" s="90"/>
      <c r="L1193" s="90"/>
      <c r="M1193" s="89"/>
      <c r="N1193" s="89"/>
      <c r="O1193" s="89"/>
      <c r="P1193" s="89"/>
      <c r="Q1193" s="89"/>
      <c r="R1193" s="122"/>
      <c r="S1193" s="122"/>
      <c r="T1193" s="122"/>
      <c r="U1193" s="123"/>
      <c r="V1193" s="123"/>
      <c r="W1193" s="123"/>
      <c r="X1193" s="122"/>
      <c r="Y1193" s="122"/>
      <c r="Z1193" s="122"/>
      <c r="AA1193" s="122"/>
      <c r="AB1193" s="122"/>
      <c r="AC1193" s="122"/>
      <c r="AD1193" s="197">
        <f t="shared" si="246"/>
        <v>0</v>
      </c>
      <c r="AE1193" s="196" t="str">
        <f t="shared" si="258"/>
        <v/>
      </c>
      <c r="AF1193" s="196" t="str">
        <f t="shared" si="247"/>
        <v/>
      </c>
      <c r="AG1193" s="196" t="str">
        <f t="shared" si="248"/>
        <v/>
      </c>
      <c r="AH1193" s="196" t="str">
        <f t="shared" si="249"/>
        <v/>
      </c>
      <c r="AI1193" s="196" t="str">
        <f t="shared" si="250"/>
        <v/>
      </c>
      <c r="AJ1193" s="196" t="str">
        <f t="shared" si="251"/>
        <v/>
      </c>
      <c r="AK1193" s="196" t="str">
        <f t="shared" si="254"/>
        <v/>
      </c>
      <c r="AL1193" s="196" t="str">
        <f t="shared" si="255"/>
        <v/>
      </c>
      <c r="AM1193" s="176"/>
      <c r="AN1193" s="176">
        <f t="shared" si="256"/>
        <v>0</v>
      </c>
      <c r="AO1193" s="176"/>
      <c r="AP1193" s="176"/>
      <c r="AQ1193" s="176"/>
      <c r="AR1193" s="176"/>
      <c r="AS1193" s="176"/>
      <c r="AT1193" s="176"/>
      <c r="AU1193" s="176"/>
      <c r="AV1193" s="176"/>
      <c r="AW1193" s="176"/>
      <c r="AX1193" s="176"/>
      <c r="AY1193" s="176"/>
      <c r="AZ1193" s="176"/>
      <c r="BA1193" s="176"/>
      <c r="BB1193" s="176"/>
      <c r="BC1193" s="176"/>
      <c r="BD1193" s="176"/>
      <c r="BE1193" s="176"/>
      <c r="BF1193" s="176"/>
      <c r="BG1193" s="176"/>
      <c r="BH1193" s="176"/>
      <c r="BI1193" s="176"/>
      <c r="BJ1193" s="176"/>
      <c r="BK1193" s="176"/>
      <c r="BL1193" s="176"/>
      <c r="BM1193" s="176"/>
      <c r="BN1193" s="176"/>
      <c r="BO1193" s="176"/>
      <c r="BP1193" s="176"/>
      <c r="BQ1193" s="176"/>
      <c r="BR1193" s="176"/>
      <c r="BS1193" s="176"/>
      <c r="BT1193" s="176"/>
      <c r="BU1193" s="176"/>
      <c r="BV1193" s="176"/>
      <c r="BW1193" s="176"/>
      <c r="BX1193" s="176"/>
      <c r="BY1193" s="176"/>
      <c r="BZ1193" s="176"/>
      <c r="CA1193" s="176"/>
      <c r="CB1193" s="176"/>
      <c r="CC1193" s="176"/>
      <c r="CD1193" s="176"/>
      <c r="CE1193" s="176"/>
      <c r="CF1193" s="176"/>
      <c r="CG1193" s="176"/>
      <c r="CH1193" s="176"/>
      <c r="CI1193" s="176"/>
      <c r="CJ1193" s="176"/>
      <c r="CK1193" s="176"/>
      <c r="CL1193" s="176"/>
      <c r="CM1193" s="176"/>
      <c r="CN1193" s="176"/>
      <c r="CO1193" s="176"/>
      <c r="CP1193" s="176"/>
      <c r="CQ1193" s="176"/>
      <c r="CR1193" s="176"/>
      <c r="CS1193" s="176"/>
      <c r="CT1193" s="176"/>
      <c r="CU1193" s="176"/>
      <c r="CV1193" s="176"/>
      <c r="CW1193" s="176"/>
    </row>
    <row r="1194" spans="1:101" s="179" customFormat="1" ht="20.100000000000001" customHeight="1">
      <c r="A1194" s="657">
        <f t="shared" si="257"/>
        <v>1151</v>
      </c>
      <c r="B1194" s="196" t="str">
        <f t="shared" si="252"/>
        <v>Swansea Bay UHB</v>
      </c>
      <c r="C1194" s="89"/>
      <c r="D1194" s="89"/>
      <c r="E1194" s="89"/>
      <c r="F1194" s="89"/>
      <c r="G1194" s="89"/>
      <c r="H1194" s="197">
        <f t="shared" si="253"/>
        <v>0</v>
      </c>
      <c r="I1194" s="197"/>
      <c r="J1194" s="89"/>
      <c r="K1194" s="90"/>
      <c r="L1194" s="90"/>
      <c r="M1194" s="89"/>
      <c r="N1194" s="89"/>
      <c r="O1194" s="89"/>
      <c r="P1194" s="89"/>
      <c r="Q1194" s="89"/>
      <c r="R1194" s="122"/>
      <c r="S1194" s="122"/>
      <c r="T1194" s="122"/>
      <c r="U1194" s="123"/>
      <c r="V1194" s="123"/>
      <c r="W1194" s="123"/>
      <c r="X1194" s="122"/>
      <c r="Y1194" s="122"/>
      <c r="Z1194" s="122"/>
      <c r="AA1194" s="122"/>
      <c r="AB1194" s="122"/>
      <c r="AC1194" s="122"/>
      <c r="AD1194" s="197">
        <f t="shared" si="246"/>
        <v>0</v>
      </c>
      <c r="AE1194" s="196" t="str">
        <f t="shared" si="258"/>
        <v/>
      </c>
      <c r="AF1194" s="196" t="str">
        <f t="shared" si="247"/>
        <v/>
      </c>
      <c r="AG1194" s="196" t="str">
        <f t="shared" si="248"/>
        <v/>
      </c>
      <c r="AH1194" s="196" t="str">
        <f t="shared" si="249"/>
        <v/>
      </c>
      <c r="AI1194" s="196" t="str">
        <f t="shared" si="250"/>
        <v/>
      </c>
      <c r="AJ1194" s="196" t="str">
        <f t="shared" si="251"/>
        <v/>
      </c>
      <c r="AK1194" s="196" t="str">
        <f t="shared" si="254"/>
        <v/>
      </c>
      <c r="AL1194" s="196" t="str">
        <f t="shared" si="255"/>
        <v/>
      </c>
      <c r="AM1194" s="176"/>
      <c r="AN1194" s="176">
        <f t="shared" si="256"/>
        <v>0</v>
      </c>
      <c r="AO1194" s="176"/>
      <c r="AP1194" s="176"/>
      <c r="AQ1194" s="176"/>
      <c r="AR1194" s="176"/>
      <c r="AS1194" s="176"/>
      <c r="AT1194" s="176"/>
      <c r="AU1194" s="176"/>
      <c r="AV1194" s="176"/>
      <c r="AW1194" s="176"/>
      <c r="AX1194" s="176"/>
      <c r="AY1194" s="176"/>
      <c r="AZ1194" s="176"/>
      <c r="BA1194" s="176"/>
      <c r="BB1194" s="176"/>
      <c r="BC1194" s="176"/>
      <c r="BD1194" s="176"/>
      <c r="BE1194" s="176"/>
      <c r="BF1194" s="176"/>
      <c r="BG1194" s="176"/>
      <c r="BH1194" s="176"/>
      <c r="BI1194" s="176"/>
      <c r="BJ1194" s="176"/>
      <c r="BK1194" s="176"/>
      <c r="BL1194" s="176"/>
      <c r="BM1194" s="176"/>
      <c r="BN1194" s="176"/>
      <c r="BO1194" s="176"/>
      <c r="BP1194" s="176"/>
      <c r="BQ1194" s="176"/>
      <c r="BR1194" s="176"/>
      <c r="BS1194" s="176"/>
      <c r="BT1194" s="176"/>
      <c r="BU1194" s="176"/>
      <c r="BV1194" s="176"/>
      <c r="BW1194" s="176"/>
      <c r="BX1194" s="176"/>
      <c r="BY1194" s="176"/>
      <c r="BZ1194" s="176"/>
      <c r="CA1194" s="176"/>
      <c r="CB1194" s="176"/>
      <c r="CC1194" s="176"/>
      <c r="CD1194" s="176"/>
      <c r="CE1194" s="176"/>
      <c r="CF1194" s="176"/>
      <c r="CG1194" s="176"/>
      <c r="CH1194" s="176"/>
      <c r="CI1194" s="176"/>
      <c r="CJ1194" s="176"/>
      <c r="CK1194" s="176"/>
      <c r="CL1194" s="176"/>
      <c r="CM1194" s="176"/>
      <c r="CN1194" s="176"/>
      <c r="CO1194" s="176"/>
      <c r="CP1194" s="176"/>
      <c r="CQ1194" s="176"/>
      <c r="CR1194" s="176"/>
      <c r="CS1194" s="176"/>
      <c r="CT1194" s="176"/>
      <c r="CU1194" s="176"/>
      <c r="CV1194" s="176"/>
      <c r="CW1194" s="176"/>
    </row>
    <row r="1195" spans="1:101" s="179" customFormat="1" ht="20.100000000000001" customHeight="1">
      <c r="A1195" s="657">
        <f t="shared" si="257"/>
        <v>1152</v>
      </c>
      <c r="B1195" s="196" t="str">
        <f t="shared" si="252"/>
        <v>Swansea Bay UHB</v>
      </c>
      <c r="C1195" s="89"/>
      <c r="D1195" s="89"/>
      <c r="E1195" s="89"/>
      <c r="F1195" s="89"/>
      <c r="G1195" s="89"/>
      <c r="H1195" s="197">
        <f t="shared" si="253"/>
        <v>0</v>
      </c>
      <c r="I1195" s="197"/>
      <c r="J1195" s="89"/>
      <c r="K1195" s="90"/>
      <c r="L1195" s="90"/>
      <c r="M1195" s="89"/>
      <c r="N1195" s="89"/>
      <c r="O1195" s="89"/>
      <c r="P1195" s="89"/>
      <c r="Q1195" s="89"/>
      <c r="R1195" s="122"/>
      <c r="S1195" s="122"/>
      <c r="T1195" s="122"/>
      <c r="U1195" s="123"/>
      <c r="V1195" s="123"/>
      <c r="W1195" s="123"/>
      <c r="X1195" s="122"/>
      <c r="Y1195" s="122"/>
      <c r="Z1195" s="122"/>
      <c r="AA1195" s="122"/>
      <c r="AB1195" s="122"/>
      <c r="AC1195" s="122"/>
      <c r="AD1195" s="197">
        <f t="shared" si="246"/>
        <v>0</v>
      </c>
      <c r="AE1195" s="196" t="str">
        <f t="shared" si="258"/>
        <v/>
      </c>
      <c r="AF1195" s="196" t="str">
        <f t="shared" si="247"/>
        <v/>
      </c>
      <c r="AG1195" s="196" t="str">
        <f t="shared" si="248"/>
        <v/>
      </c>
      <c r="AH1195" s="196" t="str">
        <f t="shared" si="249"/>
        <v/>
      </c>
      <c r="AI1195" s="196" t="str">
        <f t="shared" si="250"/>
        <v/>
      </c>
      <c r="AJ1195" s="196" t="str">
        <f t="shared" si="251"/>
        <v/>
      </c>
      <c r="AK1195" s="196" t="str">
        <f t="shared" si="254"/>
        <v/>
      </c>
      <c r="AL1195" s="196" t="str">
        <f t="shared" si="255"/>
        <v/>
      </c>
      <c r="AM1195" s="176"/>
      <c r="AN1195" s="176">
        <f t="shared" si="256"/>
        <v>0</v>
      </c>
      <c r="AO1195" s="176"/>
      <c r="AP1195" s="176"/>
      <c r="AQ1195" s="176"/>
      <c r="AR1195" s="176"/>
      <c r="AS1195" s="176"/>
      <c r="AT1195" s="176"/>
      <c r="AU1195" s="176"/>
      <c r="AV1195" s="176"/>
      <c r="AW1195" s="176"/>
      <c r="AX1195" s="176"/>
      <c r="AY1195" s="176"/>
      <c r="AZ1195" s="176"/>
      <c r="BA1195" s="176"/>
      <c r="BB1195" s="176"/>
      <c r="BC1195" s="176"/>
      <c r="BD1195" s="176"/>
      <c r="BE1195" s="176"/>
      <c r="BF1195" s="176"/>
      <c r="BG1195" s="176"/>
      <c r="BH1195" s="176"/>
      <c r="BI1195" s="176"/>
      <c r="BJ1195" s="176"/>
      <c r="BK1195" s="176"/>
      <c r="BL1195" s="176"/>
      <c r="BM1195" s="176"/>
      <c r="BN1195" s="176"/>
      <c r="BO1195" s="176"/>
      <c r="BP1195" s="176"/>
      <c r="BQ1195" s="176"/>
      <c r="BR1195" s="176"/>
      <c r="BS1195" s="176"/>
      <c r="BT1195" s="176"/>
      <c r="BU1195" s="176"/>
      <c r="BV1195" s="176"/>
      <c r="BW1195" s="176"/>
      <c r="BX1195" s="176"/>
      <c r="BY1195" s="176"/>
      <c r="BZ1195" s="176"/>
      <c r="CA1195" s="176"/>
      <c r="CB1195" s="176"/>
      <c r="CC1195" s="176"/>
      <c r="CD1195" s="176"/>
      <c r="CE1195" s="176"/>
      <c r="CF1195" s="176"/>
      <c r="CG1195" s="176"/>
      <c r="CH1195" s="176"/>
      <c r="CI1195" s="176"/>
      <c r="CJ1195" s="176"/>
      <c r="CK1195" s="176"/>
      <c r="CL1195" s="176"/>
      <c r="CM1195" s="176"/>
      <c r="CN1195" s="176"/>
      <c r="CO1195" s="176"/>
      <c r="CP1195" s="176"/>
      <c r="CQ1195" s="176"/>
      <c r="CR1195" s="176"/>
      <c r="CS1195" s="176"/>
      <c r="CT1195" s="176"/>
      <c r="CU1195" s="176"/>
      <c r="CV1195" s="176"/>
      <c r="CW1195" s="176"/>
    </row>
    <row r="1196" spans="1:101" s="179" customFormat="1" ht="20.100000000000001" customHeight="1">
      <c r="A1196" s="657">
        <f t="shared" si="257"/>
        <v>1153</v>
      </c>
      <c r="B1196" s="196" t="str">
        <f t="shared" si="252"/>
        <v>Swansea Bay UHB</v>
      </c>
      <c r="C1196" s="89"/>
      <c r="D1196" s="89"/>
      <c r="E1196" s="89"/>
      <c r="F1196" s="89"/>
      <c r="G1196" s="89"/>
      <c r="H1196" s="197">
        <f t="shared" si="253"/>
        <v>0</v>
      </c>
      <c r="I1196" s="197"/>
      <c r="J1196" s="89"/>
      <c r="K1196" s="90"/>
      <c r="L1196" s="90"/>
      <c r="M1196" s="89"/>
      <c r="N1196" s="89"/>
      <c r="O1196" s="89"/>
      <c r="P1196" s="89"/>
      <c r="Q1196" s="89"/>
      <c r="R1196" s="122"/>
      <c r="S1196" s="122"/>
      <c r="T1196" s="122"/>
      <c r="U1196" s="123"/>
      <c r="V1196" s="123"/>
      <c r="W1196" s="123"/>
      <c r="X1196" s="122"/>
      <c r="Y1196" s="122"/>
      <c r="Z1196" s="122"/>
      <c r="AA1196" s="122"/>
      <c r="AB1196" s="122"/>
      <c r="AC1196" s="122"/>
      <c r="AD1196" s="197">
        <f t="shared" ref="AD1196:AD1259" si="259">SUM(R1196:AC1196)</f>
        <v>0</v>
      </c>
      <c r="AE1196" s="196" t="str">
        <f t="shared" si="258"/>
        <v/>
      </c>
      <c r="AF1196" s="196" t="str">
        <f t="shared" ref="AF1196:AF1259" si="260">IF(COUNTIF($E$44:$E$1518,E1196)&gt;1,"ERROR","")</f>
        <v/>
      </c>
      <c r="AG1196" s="196" t="str">
        <f t="shared" ref="AG1196:AG1259" si="261">IF(AND(OR(P1196=$CR$1,P1196=$CR$3),Q1196=""),"ERROR","")</f>
        <v/>
      </c>
      <c r="AH1196" s="196" t="str">
        <f t="shared" ref="AH1196:AH1259" si="262">IF(AND(OR(P1196=$CR$2),Q1196&lt;&gt;""),"ERROR","")</f>
        <v/>
      </c>
      <c r="AI1196" s="196" t="str">
        <f t="shared" ref="AI1196:AI1259" si="263">IF(AND(G1196=$CA$1,H1196&gt;J1196),"ERROR","")</f>
        <v/>
      </c>
      <c r="AJ1196" s="196" t="str">
        <f t="shared" ref="AJ1196:AJ1259" si="264">IF(AND(G1196=$CA$2,J1196&gt;0),"ERROR","")</f>
        <v/>
      </c>
      <c r="AK1196" s="196" t="str">
        <f t="shared" si="254"/>
        <v/>
      </c>
      <c r="AL1196" s="196" t="str">
        <f t="shared" si="255"/>
        <v/>
      </c>
      <c r="AM1196" s="176"/>
      <c r="AN1196" s="176">
        <f t="shared" si="256"/>
        <v>0</v>
      </c>
      <c r="AO1196" s="176"/>
      <c r="AP1196" s="176"/>
      <c r="AQ1196" s="176"/>
      <c r="AR1196" s="176"/>
      <c r="AS1196" s="176"/>
      <c r="AT1196" s="176"/>
      <c r="AU1196" s="176"/>
      <c r="AV1196" s="176"/>
      <c r="AW1196" s="176"/>
      <c r="AX1196" s="176"/>
      <c r="AY1196" s="176"/>
      <c r="AZ1196" s="176"/>
      <c r="BA1196" s="176"/>
      <c r="BB1196" s="176"/>
      <c r="BC1196" s="176"/>
      <c r="BD1196" s="176"/>
      <c r="BE1196" s="176"/>
      <c r="BF1196" s="176"/>
      <c r="BG1196" s="176"/>
      <c r="BH1196" s="176"/>
      <c r="BI1196" s="176"/>
      <c r="BJ1196" s="176"/>
      <c r="BK1196" s="176"/>
      <c r="BL1196" s="176"/>
      <c r="BM1196" s="176"/>
      <c r="BN1196" s="176"/>
      <c r="BO1196" s="176"/>
      <c r="BP1196" s="176"/>
      <c r="BQ1196" s="176"/>
      <c r="BR1196" s="176"/>
      <c r="BS1196" s="176"/>
      <c r="BT1196" s="176"/>
      <c r="BU1196" s="176"/>
      <c r="BV1196" s="176"/>
      <c r="BW1196" s="176"/>
      <c r="BX1196" s="176"/>
      <c r="BY1196" s="176"/>
      <c r="BZ1196" s="176"/>
      <c r="CA1196" s="176"/>
      <c r="CB1196" s="176"/>
      <c r="CC1196" s="176"/>
      <c r="CD1196" s="176"/>
      <c r="CE1196" s="176"/>
      <c r="CF1196" s="176"/>
      <c r="CG1196" s="176"/>
      <c r="CH1196" s="176"/>
      <c r="CI1196" s="176"/>
      <c r="CJ1196" s="176"/>
      <c r="CK1196" s="176"/>
      <c r="CL1196" s="176"/>
      <c r="CM1196" s="176"/>
      <c r="CN1196" s="176"/>
      <c r="CO1196" s="176"/>
      <c r="CP1196" s="176"/>
      <c r="CQ1196" s="176"/>
      <c r="CR1196" s="176"/>
      <c r="CS1196" s="176"/>
      <c r="CT1196" s="176"/>
      <c r="CU1196" s="176"/>
      <c r="CV1196" s="176"/>
      <c r="CW1196" s="176"/>
    </row>
    <row r="1197" spans="1:101" s="179" customFormat="1" ht="20.100000000000001" customHeight="1">
      <c r="A1197" s="657">
        <f t="shared" si="257"/>
        <v>1154</v>
      </c>
      <c r="B1197" s="196" t="str">
        <f t="shared" ref="B1197:B1260" si="265">$B$2</f>
        <v>Swansea Bay UHB</v>
      </c>
      <c r="C1197" s="89"/>
      <c r="D1197" s="89"/>
      <c r="E1197" s="89"/>
      <c r="F1197" s="89"/>
      <c r="G1197" s="89"/>
      <c r="H1197" s="197">
        <f t="shared" ref="H1197:H1260" si="266">AD1197</f>
        <v>0</v>
      </c>
      <c r="I1197" s="197"/>
      <c r="J1197" s="89"/>
      <c r="K1197" s="90"/>
      <c r="L1197" s="90"/>
      <c r="M1197" s="89"/>
      <c r="N1197" s="89"/>
      <c r="O1197" s="89"/>
      <c r="P1197" s="89"/>
      <c r="Q1197" s="89"/>
      <c r="R1197" s="122"/>
      <c r="S1197" s="122"/>
      <c r="T1197" s="122"/>
      <c r="U1197" s="123"/>
      <c r="V1197" s="123"/>
      <c r="W1197" s="123"/>
      <c r="X1197" s="122"/>
      <c r="Y1197" s="122"/>
      <c r="Z1197" s="122"/>
      <c r="AA1197" s="122"/>
      <c r="AB1197" s="122"/>
      <c r="AC1197" s="122"/>
      <c r="AD1197" s="197">
        <f t="shared" si="259"/>
        <v>0</v>
      </c>
      <c r="AE1197" s="196" t="str">
        <f t="shared" si="258"/>
        <v/>
      </c>
      <c r="AF1197" s="196" t="str">
        <f t="shared" si="260"/>
        <v/>
      </c>
      <c r="AG1197" s="196" t="str">
        <f t="shared" si="261"/>
        <v/>
      </c>
      <c r="AH1197" s="196" t="str">
        <f t="shared" si="262"/>
        <v/>
      </c>
      <c r="AI1197" s="196" t="str">
        <f t="shared" si="263"/>
        <v/>
      </c>
      <c r="AJ1197" s="196" t="str">
        <f t="shared" si="264"/>
        <v/>
      </c>
      <c r="AK1197" s="196" t="str">
        <f t="shared" ref="AK1197:AK1260" si="267">IF(K1197="","",IF(OR(K1197&lt;DATEVALUE("01/04/23"),K1197&gt;DATEVALUE("31/03/24")),"ERROR",""))</f>
        <v/>
      </c>
      <c r="AL1197" s="196" t="str">
        <f t="shared" ref="AL1197:AL1260" si="268">IF(L1197="","",IF(OR(L1197&lt;DATEVALUE("01/04/23"),L1197&gt;DATEVALUE("31/03/24")),"ERROR",""))</f>
        <v/>
      </c>
      <c r="AM1197" s="176"/>
      <c r="AN1197" s="176">
        <f t="shared" ref="AN1197:AN1260" si="269">COUNTIFS(AE1197:AL1197,"Error")</f>
        <v>0</v>
      </c>
      <c r="AO1197" s="176"/>
      <c r="AP1197" s="176"/>
      <c r="AQ1197" s="176"/>
      <c r="AR1197" s="176"/>
      <c r="AS1197" s="176"/>
      <c r="AT1197" s="176"/>
      <c r="AU1197" s="176"/>
      <c r="AV1197" s="176"/>
      <c r="AW1197" s="176"/>
      <c r="AX1197" s="176"/>
      <c r="AY1197" s="176"/>
      <c r="AZ1197" s="176"/>
      <c r="BA1197" s="176"/>
      <c r="BB1197" s="176"/>
      <c r="BC1197" s="176"/>
      <c r="BD1197" s="176"/>
      <c r="BE1197" s="176"/>
      <c r="BF1197" s="176"/>
      <c r="BG1197" s="176"/>
      <c r="BH1197" s="176"/>
      <c r="BI1197" s="176"/>
      <c r="BJ1197" s="176"/>
      <c r="BK1197" s="176"/>
      <c r="BL1197" s="176"/>
      <c r="BM1197" s="176"/>
      <c r="BN1197" s="176"/>
      <c r="BO1197" s="176"/>
      <c r="BP1197" s="176"/>
      <c r="BQ1197" s="176"/>
      <c r="BR1197" s="176"/>
      <c r="BS1197" s="176"/>
      <c r="BT1197" s="176"/>
      <c r="BU1197" s="176"/>
      <c r="BV1197" s="176"/>
      <c r="BW1197" s="176"/>
      <c r="BX1197" s="176"/>
      <c r="BY1197" s="176"/>
      <c r="BZ1197" s="176"/>
      <c r="CA1197" s="176"/>
      <c r="CB1197" s="176"/>
      <c r="CC1197" s="176"/>
      <c r="CD1197" s="176"/>
      <c r="CE1197" s="176"/>
      <c r="CF1197" s="176"/>
      <c r="CG1197" s="176"/>
      <c r="CH1197" s="176"/>
      <c r="CI1197" s="176"/>
      <c r="CJ1197" s="176"/>
      <c r="CK1197" s="176"/>
      <c r="CL1197" s="176"/>
      <c r="CM1197" s="176"/>
      <c r="CN1197" s="176"/>
      <c r="CO1197" s="176"/>
      <c r="CP1197" s="176"/>
      <c r="CQ1197" s="176"/>
      <c r="CR1197" s="176"/>
      <c r="CS1197" s="176"/>
      <c r="CT1197" s="176"/>
      <c r="CU1197" s="176"/>
      <c r="CV1197" s="176"/>
      <c r="CW1197" s="176"/>
    </row>
    <row r="1198" spans="1:101" s="179" customFormat="1" ht="20.100000000000001" customHeight="1">
      <c r="A1198" s="657">
        <f t="shared" ref="A1198:A1261" si="270">+A1197+1</f>
        <v>1155</v>
      </c>
      <c r="B1198" s="196" t="str">
        <f t="shared" si="265"/>
        <v>Swansea Bay UHB</v>
      </c>
      <c r="C1198" s="89"/>
      <c r="D1198" s="89"/>
      <c r="E1198" s="89"/>
      <c r="F1198" s="89"/>
      <c r="G1198" s="89"/>
      <c r="H1198" s="197">
        <f t="shared" si="266"/>
        <v>0</v>
      </c>
      <c r="I1198" s="197"/>
      <c r="J1198" s="89"/>
      <c r="K1198" s="90"/>
      <c r="L1198" s="90"/>
      <c r="M1198" s="89"/>
      <c r="N1198" s="89"/>
      <c r="O1198" s="89"/>
      <c r="P1198" s="89"/>
      <c r="Q1198" s="89"/>
      <c r="R1198" s="122"/>
      <c r="S1198" s="122"/>
      <c r="T1198" s="122"/>
      <c r="U1198" s="123"/>
      <c r="V1198" s="123"/>
      <c r="W1198" s="123"/>
      <c r="X1198" s="122"/>
      <c r="Y1198" s="122"/>
      <c r="Z1198" s="122"/>
      <c r="AA1198" s="122"/>
      <c r="AB1198" s="122"/>
      <c r="AC1198" s="122"/>
      <c r="AD1198" s="197">
        <f t="shared" si="259"/>
        <v>0</v>
      </c>
      <c r="AE1198" s="196" t="str">
        <f t="shared" ref="AE1198:AE1261" si="271">IF(AND(H1198&gt;0,P1198&lt;&gt;"Income Generation"),IF(AND(C1198&lt;&gt;"",D1198&lt;&gt;"",E1198&lt;&gt;"",F1198&lt;&gt;"",G1198&lt;&gt;"",K1198&lt;&gt;"",L1198&lt;&gt;"",M1198&lt;&gt;"",N1198&lt;&gt;"",O1198&lt;&gt;"",P1198&lt;&gt;"",Q1198&lt;&gt;""),"","ERROR"),"")</f>
        <v/>
      </c>
      <c r="AF1198" s="196" t="str">
        <f t="shared" si="260"/>
        <v/>
      </c>
      <c r="AG1198" s="196" t="str">
        <f t="shared" si="261"/>
        <v/>
      </c>
      <c r="AH1198" s="196" t="str">
        <f t="shared" si="262"/>
        <v/>
      </c>
      <c r="AI1198" s="196" t="str">
        <f t="shared" si="263"/>
        <v/>
      </c>
      <c r="AJ1198" s="196" t="str">
        <f t="shared" si="264"/>
        <v/>
      </c>
      <c r="AK1198" s="196" t="str">
        <f t="shared" si="267"/>
        <v/>
      </c>
      <c r="AL1198" s="196" t="str">
        <f t="shared" si="268"/>
        <v/>
      </c>
      <c r="AM1198" s="176"/>
      <c r="AN1198" s="176">
        <f t="shared" si="269"/>
        <v>0</v>
      </c>
      <c r="AO1198" s="176"/>
      <c r="AP1198" s="176"/>
      <c r="AQ1198" s="176"/>
      <c r="AR1198" s="176"/>
      <c r="AS1198" s="176"/>
      <c r="AT1198" s="176"/>
      <c r="AU1198" s="176"/>
      <c r="AV1198" s="176"/>
      <c r="AW1198" s="176"/>
      <c r="AX1198" s="176"/>
      <c r="AY1198" s="176"/>
      <c r="AZ1198" s="176"/>
      <c r="BA1198" s="176"/>
      <c r="BB1198" s="176"/>
      <c r="BC1198" s="176"/>
      <c r="BD1198" s="176"/>
      <c r="BE1198" s="176"/>
      <c r="BF1198" s="176"/>
      <c r="BG1198" s="176"/>
      <c r="BH1198" s="176"/>
      <c r="BI1198" s="176"/>
      <c r="BJ1198" s="176"/>
      <c r="BK1198" s="176"/>
      <c r="BL1198" s="176"/>
      <c r="BM1198" s="176"/>
      <c r="BN1198" s="176"/>
      <c r="BO1198" s="176"/>
      <c r="BP1198" s="176"/>
      <c r="BQ1198" s="176"/>
      <c r="BR1198" s="176"/>
      <c r="BS1198" s="176"/>
      <c r="BT1198" s="176"/>
      <c r="BU1198" s="176"/>
      <c r="BV1198" s="176"/>
      <c r="BW1198" s="176"/>
      <c r="BX1198" s="176"/>
      <c r="BY1198" s="176"/>
      <c r="BZ1198" s="176"/>
      <c r="CA1198" s="176"/>
      <c r="CB1198" s="176"/>
      <c r="CC1198" s="176"/>
      <c r="CD1198" s="176"/>
      <c r="CE1198" s="176"/>
      <c r="CF1198" s="176"/>
      <c r="CG1198" s="176"/>
      <c r="CH1198" s="176"/>
      <c r="CI1198" s="176"/>
      <c r="CJ1198" s="176"/>
      <c r="CK1198" s="176"/>
      <c r="CL1198" s="176"/>
      <c r="CM1198" s="176"/>
      <c r="CN1198" s="176"/>
      <c r="CO1198" s="176"/>
      <c r="CP1198" s="176"/>
      <c r="CQ1198" s="176"/>
      <c r="CR1198" s="176"/>
      <c r="CS1198" s="176"/>
      <c r="CT1198" s="176"/>
      <c r="CU1198" s="176"/>
      <c r="CV1198" s="176"/>
      <c r="CW1198" s="176"/>
    </row>
    <row r="1199" spans="1:101" s="179" customFormat="1" ht="20.100000000000001" customHeight="1">
      <c r="A1199" s="657">
        <f t="shared" si="270"/>
        <v>1156</v>
      </c>
      <c r="B1199" s="196" t="str">
        <f t="shared" si="265"/>
        <v>Swansea Bay UHB</v>
      </c>
      <c r="C1199" s="89"/>
      <c r="D1199" s="89"/>
      <c r="E1199" s="89"/>
      <c r="F1199" s="89"/>
      <c r="G1199" s="89"/>
      <c r="H1199" s="197">
        <f t="shared" si="266"/>
        <v>0</v>
      </c>
      <c r="I1199" s="197"/>
      <c r="J1199" s="89"/>
      <c r="K1199" s="90"/>
      <c r="L1199" s="90"/>
      <c r="M1199" s="89"/>
      <c r="N1199" s="89"/>
      <c r="O1199" s="89"/>
      <c r="P1199" s="89"/>
      <c r="Q1199" s="89"/>
      <c r="R1199" s="122"/>
      <c r="S1199" s="122"/>
      <c r="T1199" s="122"/>
      <c r="U1199" s="123"/>
      <c r="V1199" s="123"/>
      <c r="W1199" s="123"/>
      <c r="X1199" s="122"/>
      <c r="Y1199" s="122"/>
      <c r="Z1199" s="122"/>
      <c r="AA1199" s="122"/>
      <c r="AB1199" s="122"/>
      <c r="AC1199" s="122"/>
      <c r="AD1199" s="197">
        <f t="shared" si="259"/>
        <v>0</v>
      </c>
      <c r="AE1199" s="196" t="str">
        <f t="shared" si="271"/>
        <v/>
      </c>
      <c r="AF1199" s="196" t="str">
        <f t="shared" si="260"/>
        <v/>
      </c>
      <c r="AG1199" s="196" t="str">
        <f t="shared" si="261"/>
        <v/>
      </c>
      <c r="AH1199" s="196" t="str">
        <f t="shared" si="262"/>
        <v/>
      </c>
      <c r="AI1199" s="196" t="str">
        <f t="shared" si="263"/>
        <v/>
      </c>
      <c r="AJ1199" s="196" t="str">
        <f t="shared" si="264"/>
        <v/>
      </c>
      <c r="AK1199" s="196" t="str">
        <f t="shared" si="267"/>
        <v/>
      </c>
      <c r="AL1199" s="196" t="str">
        <f t="shared" si="268"/>
        <v/>
      </c>
      <c r="AM1199" s="176"/>
      <c r="AN1199" s="176">
        <f t="shared" si="269"/>
        <v>0</v>
      </c>
      <c r="AO1199" s="176"/>
      <c r="AP1199" s="176"/>
      <c r="AQ1199" s="176"/>
      <c r="AR1199" s="176"/>
      <c r="AS1199" s="176"/>
      <c r="AT1199" s="176"/>
      <c r="AU1199" s="176"/>
      <c r="AV1199" s="176"/>
      <c r="AW1199" s="176"/>
      <c r="AX1199" s="176"/>
      <c r="AY1199" s="176"/>
      <c r="AZ1199" s="176"/>
      <c r="BA1199" s="176"/>
      <c r="BB1199" s="176"/>
      <c r="BC1199" s="176"/>
      <c r="BD1199" s="176"/>
      <c r="BE1199" s="176"/>
      <c r="BF1199" s="176"/>
      <c r="BG1199" s="176"/>
      <c r="BH1199" s="176"/>
      <c r="BI1199" s="176"/>
      <c r="BJ1199" s="176"/>
      <c r="BK1199" s="176"/>
      <c r="BL1199" s="176"/>
      <c r="BM1199" s="176"/>
      <c r="BN1199" s="176"/>
      <c r="BO1199" s="176"/>
      <c r="BP1199" s="176"/>
      <c r="BQ1199" s="176"/>
      <c r="BR1199" s="176"/>
      <c r="BS1199" s="176"/>
      <c r="BT1199" s="176"/>
      <c r="BU1199" s="176"/>
      <c r="BV1199" s="176"/>
      <c r="BW1199" s="176"/>
      <c r="BX1199" s="176"/>
      <c r="BY1199" s="176"/>
      <c r="BZ1199" s="176"/>
      <c r="CA1199" s="176"/>
      <c r="CB1199" s="176"/>
      <c r="CC1199" s="176"/>
      <c r="CD1199" s="176"/>
      <c r="CE1199" s="176"/>
      <c r="CF1199" s="176"/>
      <c r="CG1199" s="176"/>
      <c r="CH1199" s="176"/>
      <c r="CI1199" s="176"/>
      <c r="CJ1199" s="176"/>
      <c r="CK1199" s="176"/>
      <c r="CL1199" s="176"/>
      <c r="CM1199" s="176"/>
      <c r="CN1199" s="176"/>
      <c r="CO1199" s="176"/>
      <c r="CP1199" s="176"/>
      <c r="CQ1199" s="176"/>
      <c r="CR1199" s="176"/>
      <c r="CS1199" s="176"/>
      <c r="CT1199" s="176"/>
      <c r="CU1199" s="176"/>
      <c r="CV1199" s="176"/>
      <c r="CW1199" s="176"/>
    </row>
    <row r="1200" spans="1:101" s="179" customFormat="1" ht="20.100000000000001" customHeight="1">
      <c r="A1200" s="657">
        <f t="shared" si="270"/>
        <v>1157</v>
      </c>
      <c r="B1200" s="196" t="str">
        <f t="shared" si="265"/>
        <v>Swansea Bay UHB</v>
      </c>
      <c r="C1200" s="89"/>
      <c r="D1200" s="89"/>
      <c r="E1200" s="89"/>
      <c r="F1200" s="89"/>
      <c r="G1200" s="89"/>
      <c r="H1200" s="197">
        <f t="shared" si="266"/>
        <v>0</v>
      </c>
      <c r="I1200" s="197"/>
      <c r="J1200" s="89"/>
      <c r="K1200" s="90"/>
      <c r="L1200" s="90"/>
      <c r="M1200" s="89"/>
      <c r="N1200" s="89"/>
      <c r="O1200" s="89"/>
      <c r="P1200" s="89"/>
      <c r="Q1200" s="89"/>
      <c r="R1200" s="122"/>
      <c r="S1200" s="122"/>
      <c r="T1200" s="122"/>
      <c r="U1200" s="123"/>
      <c r="V1200" s="123"/>
      <c r="W1200" s="123"/>
      <c r="X1200" s="122"/>
      <c r="Y1200" s="122"/>
      <c r="Z1200" s="122"/>
      <c r="AA1200" s="122"/>
      <c r="AB1200" s="122"/>
      <c r="AC1200" s="122"/>
      <c r="AD1200" s="197">
        <f t="shared" si="259"/>
        <v>0</v>
      </c>
      <c r="AE1200" s="196" t="str">
        <f t="shared" si="271"/>
        <v/>
      </c>
      <c r="AF1200" s="196" t="str">
        <f t="shared" si="260"/>
        <v/>
      </c>
      <c r="AG1200" s="196" t="str">
        <f t="shared" si="261"/>
        <v/>
      </c>
      <c r="AH1200" s="196" t="str">
        <f t="shared" si="262"/>
        <v/>
      </c>
      <c r="AI1200" s="196" t="str">
        <f t="shared" si="263"/>
        <v/>
      </c>
      <c r="AJ1200" s="196" t="str">
        <f t="shared" si="264"/>
        <v/>
      </c>
      <c r="AK1200" s="196" t="str">
        <f t="shared" si="267"/>
        <v/>
      </c>
      <c r="AL1200" s="196" t="str">
        <f t="shared" si="268"/>
        <v/>
      </c>
      <c r="AM1200" s="176"/>
      <c r="AN1200" s="176">
        <f t="shared" si="269"/>
        <v>0</v>
      </c>
      <c r="AO1200" s="176"/>
      <c r="AP1200" s="176"/>
      <c r="AQ1200" s="176"/>
      <c r="AR1200" s="176"/>
      <c r="AS1200" s="176"/>
      <c r="AT1200" s="176"/>
      <c r="AU1200" s="176"/>
      <c r="AV1200" s="176"/>
      <c r="AW1200" s="176"/>
      <c r="AX1200" s="176"/>
      <c r="AY1200" s="176"/>
      <c r="AZ1200" s="176"/>
      <c r="BA1200" s="176"/>
      <c r="BB1200" s="176"/>
      <c r="BC1200" s="176"/>
      <c r="BD1200" s="176"/>
      <c r="BE1200" s="176"/>
      <c r="BF1200" s="176"/>
      <c r="BG1200" s="176"/>
      <c r="BH1200" s="176"/>
      <c r="BI1200" s="176"/>
      <c r="BJ1200" s="176"/>
      <c r="BK1200" s="176"/>
      <c r="BL1200" s="176"/>
      <c r="BM1200" s="176"/>
      <c r="BN1200" s="176"/>
      <c r="BO1200" s="176"/>
      <c r="BP1200" s="176"/>
      <c r="BQ1200" s="176"/>
      <c r="BR1200" s="176"/>
      <c r="BS1200" s="176"/>
      <c r="BT1200" s="176"/>
      <c r="BU1200" s="176"/>
      <c r="BV1200" s="176"/>
      <c r="BW1200" s="176"/>
      <c r="BX1200" s="176"/>
      <c r="BY1200" s="176"/>
      <c r="BZ1200" s="176"/>
      <c r="CA1200" s="176"/>
      <c r="CB1200" s="176"/>
      <c r="CC1200" s="176"/>
      <c r="CD1200" s="176"/>
      <c r="CE1200" s="176"/>
      <c r="CF1200" s="176"/>
      <c r="CG1200" s="176"/>
      <c r="CH1200" s="176"/>
      <c r="CI1200" s="176"/>
      <c r="CJ1200" s="176"/>
      <c r="CK1200" s="176"/>
      <c r="CL1200" s="176"/>
      <c r="CM1200" s="176"/>
      <c r="CN1200" s="176"/>
      <c r="CO1200" s="176"/>
      <c r="CP1200" s="176"/>
      <c r="CQ1200" s="176"/>
      <c r="CR1200" s="176"/>
      <c r="CS1200" s="176"/>
      <c r="CT1200" s="176"/>
      <c r="CU1200" s="176"/>
      <c r="CV1200" s="176"/>
      <c r="CW1200" s="176"/>
    </row>
    <row r="1201" spans="1:101" s="179" customFormat="1" ht="20.100000000000001" customHeight="1">
      <c r="A1201" s="657">
        <f t="shared" si="270"/>
        <v>1158</v>
      </c>
      <c r="B1201" s="196" t="str">
        <f t="shared" si="265"/>
        <v>Swansea Bay UHB</v>
      </c>
      <c r="C1201" s="89"/>
      <c r="D1201" s="89"/>
      <c r="E1201" s="89"/>
      <c r="F1201" s="89"/>
      <c r="G1201" s="89"/>
      <c r="H1201" s="197">
        <f t="shared" si="266"/>
        <v>0</v>
      </c>
      <c r="I1201" s="197"/>
      <c r="J1201" s="89"/>
      <c r="K1201" s="90"/>
      <c r="L1201" s="90"/>
      <c r="M1201" s="89"/>
      <c r="N1201" s="89"/>
      <c r="O1201" s="89"/>
      <c r="P1201" s="89"/>
      <c r="Q1201" s="89"/>
      <c r="R1201" s="122"/>
      <c r="S1201" s="122"/>
      <c r="T1201" s="122"/>
      <c r="U1201" s="123"/>
      <c r="V1201" s="123"/>
      <c r="W1201" s="123"/>
      <c r="X1201" s="122"/>
      <c r="Y1201" s="122"/>
      <c r="Z1201" s="122"/>
      <c r="AA1201" s="122"/>
      <c r="AB1201" s="122"/>
      <c r="AC1201" s="122"/>
      <c r="AD1201" s="197">
        <f t="shared" si="259"/>
        <v>0</v>
      </c>
      <c r="AE1201" s="196" t="str">
        <f t="shared" si="271"/>
        <v/>
      </c>
      <c r="AF1201" s="196" t="str">
        <f t="shared" si="260"/>
        <v/>
      </c>
      <c r="AG1201" s="196" t="str">
        <f t="shared" si="261"/>
        <v/>
      </c>
      <c r="AH1201" s="196" t="str">
        <f t="shared" si="262"/>
        <v/>
      </c>
      <c r="AI1201" s="196" t="str">
        <f t="shared" si="263"/>
        <v/>
      </c>
      <c r="AJ1201" s="196" t="str">
        <f t="shared" si="264"/>
        <v/>
      </c>
      <c r="AK1201" s="196" t="str">
        <f t="shared" si="267"/>
        <v/>
      </c>
      <c r="AL1201" s="196" t="str">
        <f t="shared" si="268"/>
        <v/>
      </c>
      <c r="AM1201" s="176"/>
      <c r="AN1201" s="176">
        <f t="shared" si="269"/>
        <v>0</v>
      </c>
      <c r="AO1201" s="176"/>
      <c r="AP1201" s="176"/>
      <c r="AQ1201" s="176"/>
      <c r="AR1201" s="176"/>
      <c r="AS1201" s="176"/>
      <c r="AT1201" s="176"/>
      <c r="AU1201" s="176"/>
      <c r="AV1201" s="176"/>
      <c r="AW1201" s="176"/>
      <c r="AX1201" s="176"/>
      <c r="AY1201" s="176"/>
      <c r="AZ1201" s="176"/>
      <c r="BA1201" s="176"/>
      <c r="BB1201" s="176"/>
      <c r="BC1201" s="176"/>
      <c r="BD1201" s="176"/>
      <c r="BE1201" s="176"/>
      <c r="BF1201" s="176"/>
      <c r="BG1201" s="176"/>
      <c r="BH1201" s="176"/>
      <c r="BI1201" s="176"/>
      <c r="BJ1201" s="176"/>
      <c r="BK1201" s="176"/>
      <c r="BL1201" s="176"/>
      <c r="BM1201" s="176"/>
      <c r="BN1201" s="176"/>
      <c r="BO1201" s="176"/>
      <c r="BP1201" s="176"/>
      <c r="BQ1201" s="176"/>
      <c r="BR1201" s="176"/>
      <c r="BS1201" s="176"/>
      <c r="BT1201" s="176"/>
      <c r="BU1201" s="176"/>
      <c r="BV1201" s="176"/>
      <c r="BW1201" s="176"/>
      <c r="BX1201" s="176"/>
      <c r="BY1201" s="176"/>
      <c r="BZ1201" s="176"/>
      <c r="CA1201" s="176"/>
      <c r="CB1201" s="176"/>
      <c r="CC1201" s="176"/>
      <c r="CD1201" s="176"/>
      <c r="CE1201" s="176"/>
      <c r="CF1201" s="176"/>
      <c r="CG1201" s="176"/>
      <c r="CH1201" s="176"/>
      <c r="CI1201" s="176"/>
      <c r="CJ1201" s="176"/>
      <c r="CK1201" s="176"/>
      <c r="CL1201" s="176"/>
      <c r="CM1201" s="176"/>
      <c r="CN1201" s="176"/>
      <c r="CO1201" s="176"/>
      <c r="CP1201" s="176"/>
      <c r="CQ1201" s="176"/>
      <c r="CR1201" s="176"/>
      <c r="CS1201" s="176"/>
      <c r="CT1201" s="176"/>
      <c r="CU1201" s="176"/>
      <c r="CV1201" s="176"/>
      <c r="CW1201" s="176"/>
    </row>
    <row r="1202" spans="1:101" s="179" customFormat="1" ht="20.100000000000001" customHeight="1">
      <c r="A1202" s="657">
        <f t="shared" si="270"/>
        <v>1159</v>
      </c>
      <c r="B1202" s="196" t="str">
        <f t="shared" si="265"/>
        <v>Swansea Bay UHB</v>
      </c>
      <c r="C1202" s="89"/>
      <c r="D1202" s="89"/>
      <c r="E1202" s="89"/>
      <c r="F1202" s="89"/>
      <c r="G1202" s="89"/>
      <c r="H1202" s="197">
        <f t="shared" si="266"/>
        <v>0</v>
      </c>
      <c r="I1202" s="197"/>
      <c r="J1202" s="89"/>
      <c r="K1202" s="90"/>
      <c r="L1202" s="90"/>
      <c r="M1202" s="89"/>
      <c r="N1202" s="89"/>
      <c r="O1202" s="89"/>
      <c r="P1202" s="89"/>
      <c r="Q1202" s="89"/>
      <c r="R1202" s="122"/>
      <c r="S1202" s="122"/>
      <c r="T1202" s="122"/>
      <c r="U1202" s="123"/>
      <c r="V1202" s="123"/>
      <c r="W1202" s="123"/>
      <c r="X1202" s="122"/>
      <c r="Y1202" s="122"/>
      <c r="Z1202" s="122"/>
      <c r="AA1202" s="122"/>
      <c r="AB1202" s="122"/>
      <c r="AC1202" s="122"/>
      <c r="AD1202" s="197">
        <f t="shared" si="259"/>
        <v>0</v>
      </c>
      <c r="AE1202" s="196" t="str">
        <f t="shared" si="271"/>
        <v/>
      </c>
      <c r="AF1202" s="196" t="str">
        <f t="shared" si="260"/>
        <v/>
      </c>
      <c r="AG1202" s="196" t="str">
        <f t="shared" si="261"/>
        <v/>
      </c>
      <c r="AH1202" s="196" t="str">
        <f t="shared" si="262"/>
        <v/>
      </c>
      <c r="AI1202" s="196" t="str">
        <f t="shared" si="263"/>
        <v/>
      </c>
      <c r="AJ1202" s="196" t="str">
        <f t="shared" si="264"/>
        <v/>
      </c>
      <c r="AK1202" s="196" t="str">
        <f t="shared" si="267"/>
        <v/>
      </c>
      <c r="AL1202" s="196" t="str">
        <f t="shared" si="268"/>
        <v/>
      </c>
      <c r="AM1202" s="176"/>
      <c r="AN1202" s="176">
        <f t="shared" si="269"/>
        <v>0</v>
      </c>
      <c r="AO1202" s="176"/>
      <c r="AP1202" s="176"/>
      <c r="AQ1202" s="176"/>
      <c r="AR1202" s="176"/>
      <c r="AS1202" s="176"/>
      <c r="AT1202" s="176"/>
      <c r="AU1202" s="176"/>
      <c r="AV1202" s="176"/>
      <c r="AW1202" s="176"/>
      <c r="AX1202" s="176"/>
      <c r="AY1202" s="176"/>
      <c r="AZ1202" s="176"/>
      <c r="BA1202" s="176"/>
      <c r="BB1202" s="176"/>
      <c r="BC1202" s="176"/>
      <c r="BD1202" s="176"/>
      <c r="BE1202" s="176"/>
      <c r="BF1202" s="176"/>
      <c r="BG1202" s="176"/>
      <c r="BH1202" s="176"/>
      <c r="BI1202" s="176"/>
      <c r="BJ1202" s="176"/>
      <c r="BK1202" s="176"/>
      <c r="BL1202" s="176"/>
      <c r="BM1202" s="176"/>
      <c r="BN1202" s="176"/>
      <c r="BO1202" s="176"/>
      <c r="BP1202" s="176"/>
      <c r="BQ1202" s="176"/>
      <c r="BR1202" s="176"/>
      <c r="BS1202" s="176"/>
      <c r="BT1202" s="176"/>
      <c r="BU1202" s="176"/>
      <c r="BV1202" s="176"/>
      <c r="BW1202" s="176"/>
      <c r="BX1202" s="176"/>
      <c r="BY1202" s="176"/>
      <c r="BZ1202" s="176"/>
      <c r="CA1202" s="176"/>
      <c r="CB1202" s="176"/>
      <c r="CC1202" s="176"/>
      <c r="CD1202" s="176"/>
      <c r="CE1202" s="176"/>
      <c r="CF1202" s="176"/>
      <c r="CG1202" s="176"/>
      <c r="CH1202" s="176"/>
      <c r="CI1202" s="176"/>
      <c r="CJ1202" s="176"/>
      <c r="CK1202" s="176"/>
      <c r="CL1202" s="176"/>
      <c r="CM1202" s="176"/>
      <c r="CN1202" s="176"/>
      <c r="CO1202" s="176"/>
      <c r="CP1202" s="176"/>
      <c r="CQ1202" s="176"/>
      <c r="CR1202" s="176"/>
      <c r="CS1202" s="176"/>
      <c r="CT1202" s="176"/>
      <c r="CU1202" s="176"/>
      <c r="CV1202" s="176"/>
      <c r="CW1202" s="176"/>
    </row>
    <row r="1203" spans="1:101" s="179" customFormat="1" ht="20.100000000000001" customHeight="1">
      <c r="A1203" s="657">
        <f t="shared" si="270"/>
        <v>1160</v>
      </c>
      <c r="B1203" s="196" t="str">
        <f t="shared" si="265"/>
        <v>Swansea Bay UHB</v>
      </c>
      <c r="C1203" s="89"/>
      <c r="D1203" s="89"/>
      <c r="E1203" s="89"/>
      <c r="F1203" s="89"/>
      <c r="G1203" s="89"/>
      <c r="H1203" s="197">
        <f t="shared" si="266"/>
        <v>0</v>
      </c>
      <c r="I1203" s="197"/>
      <c r="J1203" s="89"/>
      <c r="K1203" s="90"/>
      <c r="L1203" s="90"/>
      <c r="M1203" s="89"/>
      <c r="N1203" s="89"/>
      <c r="O1203" s="89"/>
      <c r="P1203" s="89"/>
      <c r="Q1203" s="89"/>
      <c r="R1203" s="122"/>
      <c r="S1203" s="122"/>
      <c r="T1203" s="122"/>
      <c r="U1203" s="123"/>
      <c r="V1203" s="123"/>
      <c r="W1203" s="123"/>
      <c r="X1203" s="122"/>
      <c r="Y1203" s="122"/>
      <c r="Z1203" s="122"/>
      <c r="AA1203" s="122"/>
      <c r="AB1203" s="122"/>
      <c r="AC1203" s="122"/>
      <c r="AD1203" s="197">
        <f t="shared" si="259"/>
        <v>0</v>
      </c>
      <c r="AE1203" s="196" t="str">
        <f t="shared" si="271"/>
        <v/>
      </c>
      <c r="AF1203" s="196" t="str">
        <f t="shared" si="260"/>
        <v/>
      </c>
      <c r="AG1203" s="196" t="str">
        <f t="shared" si="261"/>
        <v/>
      </c>
      <c r="AH1203" s="196" t="str">
        <f t="shared" si="262"/>
        <v/>
      </c>
      <c r="AI1203" s="196" t="str">
        <f t="shared" si="263"/>
        <v/>
      </c>
      <c r="AJ1203" s="196" t="str">
        <f t="shared" si="264"/>
        <v/>
      </c>
      <c r="AK1203" s="196" t="str">
        <f t="shared" si="267"/>
        <v/>
      </c>
      <c r="AL1203" s="196" t="str">
        <f t="shared" si="268"/>
        <v/>
      </c>
      <c r="AM1203" s="176"/>
      <c r="AN1203" s="176">
        <f t="shared" si="269"/>
        <v>0</v>
      </c>
      <c r="AO1203" s="176"/>
      <c r="AP1203" s="176"/>
      <c r="AQ1203" s="176"/>
      <c r="AR1203" s="176"/>
      <c r="AS1203" s="176"/>
      <c r="AT1203" s="176"/>
      <c r="AU1203" s="176"/>
      <c r="AV1203" s="176"/>
      <c r="AW1203" s="176"/>
      <c r="AX1203" s="176"/>
      <c r="AY1203" s="176"/>
      <c r="AZ1203" s="176"/>
      <c r="BA1203" s="176"/>
      <c r="BB1203" s="176"/>
      <c r="BC1203" s="176"/>
      <c r="BD1203" s="176"/>
      <c r="BE1203" s="176"/>
      <c r="BF1203" s="176"/>
      <c r="BG1203" s="176"/>
      <c r="BH1203" s="176"/>
      <c r="BI1203" s="176"/>
      <c r="BJ1203" s="176"/>
      <c r="BK1203" s="176"/>
      <c r="BL1203" s="176"/>
      <c r="BM1203" s="176"/>
      <c r="BN1203" s="176"/>
      <c r="BO1203" s="176"/>
      <c r="BP1203" s="176"/>
      <c r="BQ1203" s="176"/>
      <c r="BR1203" s="176"/>
      <c r="BS1203" s="176"/>
      <c r="BT1203" s="176"/>
      <c r="BU1203" s="176"/>
      <c r="BV1203" s="176"/>
      <c r="BW1203" s="176"/>
      <c r="BX1203" s="176"/>
      <c r="BY1203" s="176"/>
      <c r="BZ1203" s="176"/>
      <c r="CA1203" s="176"/>
      <c r="CB1203" s="176"/>
      <c r="CC1203" s="176"/>
      <c r="CD1203" s="176"/>
      <c r="CE1203" s="176"/>
      <c r="CF1203" s="176"/>
      <c r="CG1203" s="176"/>
      <c r="CH1203" s="176"/>
      <c r="CI1203" s="176"/>
      <c r="CJ1203" s="176"/>
      <c r="CK1203" s="176"/>
      <c r="CL1203" s="176"/>
      <c r="CM1203" s="176"/>
      <c r="CN1203" s="176"/>
      <c r="CO1203" s="176"/>
      <c r="CP1203" s="176"/>
      <c r="CQ1203" s="176"/>
      <c r="CR1203" s="176"/>
      <c r="CS1203" s="176"/>
      <c r="CT1203" s="176"/>
      <c r="CU1203" s="176"/>
      <c r="CV1203" s="176"/>
      <c r="CW1203" s="176"/>
    </row>
    <row r="1204" spans="1:101" s="179" customFormat="1" ht="20.100000000000001" customHeight="1">
      <c r="A1204" s="657">
        <f t="shared" si="270"/>
        <v>1161</v>
      </c>
      <c r="B1204" s="196" t="str">
        <f t="shared" si="265"/>
        <v>Swansea Bay UHB</v>
      </c>
      <c r="C1204" s="89"/>
      <c r="D1204" s="89"/>
      <c r="E1204" s="89"/>
      <c r="F1204" s="89"/>
      <c r="G1204" s="89"/>
      <c r="H1204" s="197">
        <f t="shared" si="266"/>
        <v>0</v>
      </c>
      <c r="I1204" s="197"/>
      <c r="J1204" s="89"/>
      <c r="K1204" s="90"/>
      <c r="L1204" s="90"/>
      <c r="M1204" s="89"/>
      <c r="N1204" s="89"/>
      <c r="O1204" s="89"/>
      <c r="P1204" s="89"/>
      <c r="Q1204" s="89"/>
      <c r="R1204" s="122"/>
      <c r="S1204" s="122"/>
      <c r="T1204" s="122"/>
      <c r="U1204" s="123"/>
      <c r="V1204" s="123"/>
      <c r="W1204" s="123"/>
      <c r="X1204" s="122"/>
      <c r="Y1204" s="122"/>
      <c r="Z1204" s="122"/>
      <c r="AA1204" s="122"/>
      <c r="AB1204" s="122"/>
      <c r="AC1204" s="122"/>
      <c r="AD1204" s="197">
        <f t="shared" si="259"/>
        <v>0</v>
      </c>
      <c r="AE1204" s="196" t="str">
        <f t="shared" si="271"/>
        <v/>
      </c>
      <c r="AF1204" s="196" t="str">
        <f t="shared" si="260"/>
        <v/>
      </c>
      <c r="AG1204" s="196" t="str">
        <f t="shared" si="261"/>
        <v/>
      </c>
      <c r="AH1204" s="196" t="str">
        <f t="shared" si="262"/>
        <v/>
      </c>
      <c r="AI1204" s="196" t="str">
        <f t="shared" si="263"/>
        <v/>
      </c>
      <c r="AJ1204" s="196" t="str">
        <f t="shared" si="264"/>
        <v/>
      </c>
      <c r="AK1204" s="196" t="str">
        <f t="shared" si="267"/>
        <v/>
      </c>
      <c r="AL1204" s="196" t="str">
        <f t="shared" si="268"/>
        <v/>
      </c>
      <c r="AM1204" s="176"/>
      <c r="AN1204" s="176">
        <f t="shared" si="269"/>
        <v>0</v>
      </c>
      <c r="AO1204" s="176"/>
      <c r="AP1204" s="176"/>
      <c r="AQ1204" s="176"/>
      <c r="AR1204" s="176"/>
      <c r="AS1204" s="176"/>
      <c r="AT1204" s="176"/>
      <c r="AU1204" s="176"/>
      <c r="AV1204" s="176"/>
      <c r="AW1204" s="176"/>
      <c r="AX1204" s="176"/>
      <c r="AY1204" s="176"/>
      <c r="AZ1204" s="176"/>
      <c r="BA1204" s="176"/>
      <c r="BB1204" s="176"/>
      <c r="BC1204" s="176"/>
      <c r="BD1204" s="176"/>
      <c r="BE1204" s="176"/>
      <c r="BF1204" s="176"/>
      <c r="BG1204" s="176"/>
      <c r="BH1204" s="176"/>
      <c r="BI1204" s="176"/>
      <c r="BJ1204" s="176"/>
      <c r="BK1204" s="176"/>
      <c r="BL1204" s="176"/>
      <c r="BM1204" s="176"/>
      <c r="BN1204" s="176"/>
      <c r="BO1204" s="176"/>
      <c r="BP1204" s="176"/>
      <c r="BQ1204" s="176"/>
      <c r="BR1204" s="176"/>
      <c r="BS1204" s="176"/>
      <c r="BT1204" s="176"/>
      <c r="BU1204" s="176"/>
      <c r="BV1204" s="176"/>
      <c r="BW1204" s="176"/>
      <c r="BX1204" s="176"/>
      <c r="BY1204" s="176"/>
      <c r="BZ1204" s="176"/>
      <c r="CA1204" s="176"/>
      <c r="CB1204" s="176"/>
      <c r="CC1204" s="176"/>
      <c r="CD1204" s="176"/>
      <c r="CE1204" s="176"/>
      <c r="CF1204" s="176"/>
      <c r="CG1204" s="176"/>
      <c r="CH1204" s="176"/>
      <c r="CI1204" s="176"/>
      <c r="CJ1204" s="176"/>
      <c r="CK1204" s="176"/>
      <c r="CL1204" s="176"/>
      <c r="CM1204" s="176"/>
      <c r="CN1204" s="176"/>
      <c r="CO1204" s="176"/>
      <c r="CP1204" s="176"/>
      <c r="CQ1204" s="176"/>
      <c r="CR1204" s="176"/>
      <c r="CS1204" s="176"/>
      <c r="CT1204" s="176"/>
      <c r="CU1204" s="176"/>
      <c r="CV1204" s="176"/>
      <c r="CW1204" s="176"/>
    </row>
    <row r="1205" spans="1:101" s="179" customFormat="1" ht="20.100000000000001" customHeight="1">
      <c r="A1205" s="657">
        <f t="shared" si="270"/>
        <v>1162</v>
      </c>
      <c r="B1205" s="196" t="str">
        <f t="shared" si="265"/>
        <v>Swansea Bay UHB</v>
      </c>
      <c r="C1205" s="89"/>
      <c r="D1205" s="89"/>
      <c r="E1205" s="89"/>
      <c r="F1205" s="89"/>
      <c r="G1205" s="89"/>
      <c r="H1205" s="197">
        <f t="shared" si="266"/>
        <v>0</v>
      </c>
      <c r="I1205" s="197"/>
      <c r="J1205" s="89"/>
      <c r="K1205" s="90"/>
      <c r="L1205" s="90"/>
      <c r="M1205" s="89"/>
      <c r="N1205" s="89"/>
      <c r="O1205" s="89"/>
      <c r="P1205" s="89"/>
      <c r="Q1205" s="89"/>
      <c r="R1205" s="122"/>
      <c r="S1205" s="122"/>
      <c r="T1205" s="122"/>
      <c r="U1205" s="123"/>
      <c r="V1205" s="123"/>
      <c r="W1205" s="123"/>
      <c r="X1205" s="122"/>
      <c r="Y1205" s="122"/>
      <c r="Z1205" s="122"/>
      <c r="AA1205" s="122"/>
      <c r="AB1205" s="122"/>
      <c r="AC1205" s="122"/>
      <c r="AD1205" s="197">
        <f t="shared" si="259"/>
        <v>0</v>
      </c>
      <c r="AE1205" s="196" t="str">
        <f t="shared" si="271"/>
        <v/>
      </c>
      <c r="AF1205" s="196" t="str">
        <f t="shared" si="260"/>
        <v/>
      </c>
      <c r="AG1205" s="196" t="str">
        <f t="shared" si="261"/>
        <v/>
      </c>
      <c r="AH1205" s="196" t="str">
        <f t="shared" si="262"/>
        <v/>
      </c>
      <c r="AI1205" s="196" t="str">
        <f t="shared" si="263"/>
        <v/>
      </c>
      <c r="AJ1205" s="196" t="str">
        <f t="shared" si="264"/>
        <v/>
      </c>
      <c r="AK1205" s="196" t="str">
        <f t="shared" si="267"/>
        <v/>
      </c>
      <c r="AL1205" s="196" t="str">
        <f t="shared" si="268"/>
        <v/>
      </c>
      <c r="AM1205" s="176"/>
      <c r="AN1205" s="176">
        <f t="shared" si="269"/>
        <v>0</v>
      </c>
      <c r="AO1205" s="176"/>
      <c r="AP1205" s="176"/>
      <c r="AQ1205" s="176"/>
      <c r="AR1205" s="176"/>
      <c r="AS1205" s="176"/>
      <c r="AT1205" s="176"/>
      <c r="AU1205" s="176"/>
      <c r="AV1205" s="176"/>
      <c r="AW1205" s="176"/>
      <c r="AX1205" s="176"/>
      <c r="AY1205" s="176"/>
      <c r="AZ1205" s="176"/>
      <c r="BA1205" s="176"/>
      <c r="BB1205" s="176"/>
      <c r="BC1205" s="176"/>
      <c r="BD1205" s="176"/>
      <c r="BE1205" s="176"/>
      <c r="BF1205" s="176"/>
      <c r="BG1205" s="176"/>
      <c r="BH1205" s="176"/>
      <c r="BI1205" s="176"/>
      <c r="BJ1205" s="176"/>
      <c r="BK1205" s="176"/>
      <c r="BL1205" s="176"/>
      <c r="BM1205" s="176"/>
      <c r="BN1205" s="176"/>
      <c r="BO1205" s="176"/>
      <c r="BP1205" s="176"/>
      <c r="BQ1205" s="176"/>
      <c r="BR1205" s="176"/>
      <c r="BS1205" s="176"/>
      <c r="BT1205" s="176"/>
      <c r="BU1205" s="176"/>
      <c r="BV1205" s="176"/>
      <c r="BW1205" s="176"/>
      <c r="BX1205" s="176"/>
      <c r="BY1205" s="176"/>
      <c r="BZ1205" s="176"/>
      <c r="CA1205" s="176"/>
      <c r="CB1205" s="176"/>
      <c r="CC1205" s="176"/>
      <c r="CD1205" s="176"/>
      <c r="CE1205" s="176"/>
      <c r="CF1205" s="176"/>
      <c r="CG1205" s="176"/>
      <c r="CH1205" s="176"/>
      <c r="CI1205" s="176"/>
      <c r="CJ1205" s="176"/>
      <c r="CK1205" s="176"/>
      <c r="CL1205" s="176"/>
      <c r="CM1205" s="176"/>
      <c r="CN1205" s="176"/>
      <c r="CO1205" s="176"/>
      <c r="CP1205" s="176"/>
      <c r="CQ1205" s="176"/>
      <c r="CR1205" s="176"/>
      <c r="CS1205" s="176"/>
      <c r="CT1205" s="176"/>
      <c r="CU1205" s="176"/>
      <c r="CV1205" s="176"/>
      <c r="CW1205" s="176"/>
    </row>
    <row r="1206" spans="1:101" s="179" customFormat="1" ht="20.100000000000001" customHeight="1">
      <c r="A1206" s="657">
        <f t="shared" si="270"/>
        <v>1163</v>
      </c>
      <c r="B1206" s="196" t="str">
        <f t="shared" si="265"/>
        <v>Swansea Bay UHB</v>
      </c>
      <c r="C1206" s="89"/>
      <c r="D1206" s="89"/>
      <c r="E1206" s="89"/>
      <c r="F1206" s="89"/>
      <c r="G1206" s="89"/>
      <c r="H1206" s="197">
        <f t="shared" si="266"/>
        <v>0</v>
      </c>
      <c r="I1206" s="197"/>
      <c r="J1206" s="89"/>
      <c r="K1206" s="90"/>
      <c r="L1206" s="90"/>
      <c r="M1206" s="89"/>
      <c r="N1206" s="89"/>
      <c r="O1206" s="89"/>
      <c r="P1206" s="89"/>
      <c r="Q1206" s="89"/>
      <c r="R1206" s="122"/>
      <c r="S1206" s="122"/>
      <c r="T1206" s="122"/>
      <c r="U1206" s="123"/>
      <c r="V1206" s="123"/>
      <c r="W1206" s="123"/>
      <c r="X1206" s="122"/>
      <c r="Y1206" s="122"/>
      <c r="Z1206" s="122"/>
      <c r="AA1206" s="122"/>
      <c r="AB1206" s="122"/>
      <c r="AC1206" s="122"/>
      <c r="AD1206" s="197">
        <f t="shared" si="259"/>
        <v>0</v>
      </c>
      <c r="AE1206" s="196" t="str">
        <f t="shared" si="271"/>
        <v/>
      </c>
      <c r="AF1206" s="196" t="str">
        <f t="shared" si="260"/>
        <v/>
      </c>
      <c r="AG1206" s="196" t="str">
        <f t="shared" si="261"/>
        <v/>
      </c>
      <c r="AH1206" s="196" t="str">
        <f t="shared" si="262"/>
        <v/>
      </c>
      <c r="AI1206" s="196" t="str">
        <f t="shared" si="263"/>
        <v/>
      </c>
      <c r="AJ1206" s="196" t="str">
        <f t="shared" si="264"/>
        <v/>
      </c>
      <c r="AK1206" s="196" t="str">
        <f t="shared" si="267"/>
        <v/>
      </c>
      <c r="AL1206" s="196" t="str">
        <f t="shared" si="268"/>
        <v/>
      </c>
      <c r="AM1206" s="176"/>
      <c r="AN1206" s="176">
        <f t="shared" si="269"/>
        <v>0</v>
      </c>
      <c r="AO1206" s="176"/>
      <c r="AP1206" s="176"/>
      <c r="AQ1206" s="176"/>
      <c r="AR1206" s="176"/>
      <c r="AS1206" s="176"/>
      <c r="AT1206" s="176"/>
      <c r="AU1206" s="176"/>
      <c r="AV1206" s="176"/>
      <c r="AW1206" s="176"/>
      <c r="AX1206" s="176"/>
      <c r="AY1206" s="176"/>
      <c r="AZ1206" s="176"/>
      <c r="BA1206" s="176"/>
      <c r="BB1206" s="176"/>
      <c r="BC1206" s="176"/>
      <c r="BD1206" s="176"/>
      <c r="BE1206" s="176"/>
      <c r="BF1206" s="176"/>
      <c r="BG1206" s="176"/>
      <c r="BH1206" s="176"/>
      <c r="BI1206" s="176"/>
      <c r="BJ1206" s="176"/>
      <c r="BK1206" s="176"/>
      <c r="BL1206" s="176"/>
      <c r="BM1206" s="176"/>
      <c r="BN1206" s="176"/>
      <c r="BO1206" s="176"/>
      <c r="BP1206" s="176"/>
      <c r="BQ1206" s="176"/>
      <c r="BR1206" s="176"/>
      <c r="BS1206" s="176"/>
      <c r="BT1206" s="176"/>
      <c r="BU1206" s="176"/>
      <c r="BV1206" s="176"/>
      <c r="BW1206" s="176"/>
      <c r="BX1206" s="176"/>
      <c r="BY1206" s="176"/>
      <c r="BZ1206" s="176"/>
      <c r="CA1206" s="176"/>
      <c r="CB1206" s="176"/>
      <c r="CC1206" s="176"/>
      <c r="CD1206" s="176"/>
      <c r="CE1206" s="176"/>
      <c r="CF1206" s="176"/>
      <c r="CG1206" s="176"/>
      <c r="CH1206" s="176"/>
      <c r="CI1206" s="176"/>
      <c r="CJ1206" s="176"/>
      <c r="CK1206" s="176"/>
      <c r="CL1206" s="176"/>
      <c r="CM1206" s="176"/>
      <c r="CN1206" s="176"/>
      <c r="CO1206" s="176"/>
      <c r="CP1206" s="176"/>
      <c r="CQ1206" s="176"/>
      <c r="CR1206" s="176"/>
      <c r="CS1206" s="176"/>
      <c r="CT1206" s="176"/>
      <c r="CU1206" s="176"/>
      <c r="CV1206" s="176"/>
      <c r="CW1206" s="176"/>
    </row>
    <row r="1207" spans="1:101" s="179" customFormat="1" ht="20.100000000000001" customHeight="1">
      <c r="A1207" s="657">
        <f t="shared" si="270"/>
        <v>1164</v>
      </c>
      <c r="B1207" s="196" t="str">
        <f t="shared" si="265"/>
        <v>Swansea Bay UHB</v>
      </c>
      <c r="C1207" s="89"/>
      <c r="D1207" s="89"/>
      <c r="E1207" s="89"/>
      <c r="F1207" s="89"/>
      <c r="G1207" s="89"/>
      <c r="H1207" s="197">
        <f t="shared" si="266"/>
        <v>0</v>
      </c>
      <c r="I1207" s="197"/>
      <c r="J1207" s="89"/>
      <c r="K1207" s="90"/>
      <c r="L1207" s="90"/>
      <c r="M1207" s="89"/>
      <c r="N1207" s="89"/>
      <c r="O1207" s="89"/>
      <c r="P1207" s="89"/>
      <c r="Q1207" s="89"/>
      <c r="R1207" s="122"/>
      <c r="S1207" s="122"/>
      <c r="T1207" s="122"/>
      <c r="U1207" s="123"/>
      <c r="V1207" s="123"/>
      <c r="W1207" s="123"/>
      <c r="X1207" s="122"/>
      <c r="Y1207" s="122"/>
      <c r="Z1207" s="122"/>
      <c r="AA1207" s="122"/>
      <c r="AB1207" s="122"/>
      <c r="AC1207" s="122"/>
      <c r="AD1207" s="197">
        <f t="shared" si="259"/>
        <v>0</v>
      </c>
      <c r="AE1207" s="196" t="str">
        <f t="shared" si="271"/>
        <v/>
      </c>
      <c r="AF1207" s="196" t="str">
        <f t="shared" si="260"/>
        <v/>
      </c>
      <c r="AG1207" s="196" t="str">
        <f t="shared" si="261"/>
        <v/>
      </c>
      <c r="AH1207" s="196" t="str">
        <f t="shared" si="262"/>
        <v/>
      </c>
      <c r="AI1207" s="196" t="str">
        <f t="shared" si="263"/>
        <v/>
      </c>
      <c r="AJ1207" s="196" t="str">
        <f t="shared" si="264"/>
        <v/>
      </c>
      <c r="AK1207" s="196" t="str">
        <f t="shared" si="267"/>
        <v/>
      </c>
      <c r="AL1207" s="196" t="str">
        <f t="shared" si="268"/>
        <v/>
      </c>
      <c r="AM1207" s="176"/>
      <c r="AN1207" s="176">
        <f t="shared" si="269"/>
        <v>0</v>
      </c>
      <c r="AO1207" s="176"/>
      <c r="AP1207" s="176"/>
      <c r="AQ1207" s="176"/>
      <c r="AR1207" s="176"/>
      <c r="AS1207" s="176"/>
      <c r="AT1207" s="176"/>
      <c r="AU1207" s="176"/>
      <c r="AV1207" s="176"/>
      <c r="AW1207" s="176"/>
      <c r="AX1207" s="176"/>
      <c r="AY1207" s="176"/>
      <c r="AZ1207" s="176"/>
      <c r="BA1207" s="176"/>
      <c r="BB1207" s="176"/>
      <c r="BC1207" s="176"/>
      <c r="BD1207" s="176"/>
      <c r="BE1207" s="176"/>
      <c r="BF1207" s="176"/>
      <c r="BG1207" s="176"/>
      <c r="BH1207" s="176"/>
      <c r="BI1207" s="176"/>
      <c r="BJ1207" s="176"/>
      <c r="BK1207" s="176"/>
      <c r="BL1207" s="176"/>
      <c r="BM1207" s="176"/>
      <c r="BN1207" s="176"/>
      <c r="BO1207" s="176"/>
      <c r="BP1207" s="176"/>
      <c r="BQ1207" s="176"/>
      <c r="BR1207" s="176"/>
      <c r="BS1207" s="176"/>
      <c r="BT1207" s="176"/>
      <c r="BU1207" s="176"/>
      <c r="BV1207" s="176"/>
      <c r="BW1207" s="176"/>
      <c r="BX1207" s="176"/>
      <c r="BY1207" s="176"/>
      <c r="BZ1207" s="176"/>
      <c r="CA1207" s="176"/>
      <c r="CB1207" s="176"/>
      <c r="CC1207" s="176"/>
      <c r="CD1207" s="176"/>
      <c r="CE1207" s="176"/>
      <c r="CF1207" s="176"/>
      <c r="CG1207" s="176"/>
      <c r="CH1207" s="176"/>
      <c r="CI1207" s="176"/>
      <c r="CJ1207" s="176"/>
      <c r="CK1207" s="176"/>
      <c r="CL1207" s="176"/>
      <c r="CM1207" s="176"/>
      <c r="CN1207" s="176"/>
      <c r="CO1207" s="176"/>
      <c r="CP1207" s="176"/>
      <c r="CQ1207" s="176"/>
      <c r="CR1207" s="176"/>
      <c r="CS1207" s="176"/>
      <c r="CT1207" s="176"/>
      <c r="CU1207" s="176"/>
      <c r="CV1207" s="176"/>
      <c r="CW1207" s="176"/>
    </row>
    <row r="1208" spans="1:101" s="179" customFormat="1" ht="20.100000000000001" customHeight="1">
      <c r="A1208" s="657">
        <f t="shared" si="270"/>
        <v>1165</v>
      </c>
      <c r="B1208" s="196" t="str">
        <f t="shared" si="265"/>
        <v>Swansea Bay UHB</v>
      </c>
      <c r="C1208" s="89"/>
      <c r="D1208" s="89"/>
      <c r="E1208" s="89"/>
      <c r="F1208" s="89"/>
      <c r="G1208" s="89"/>
      <c r="H1208" s="197">
        <f t="shared" si="266"/>
        <v>0</v>
      </c>
      <c r="I1208" s="197"/>
      <c r="J1208" s="89"/>
      <c r="K1208" s="90"/>
      <c r="L1208" s="90"/>
      <c r="M1208" s="89"/>
      <c r="N1208" s="89"/>
      <c r="O1208" s="89"/>
      <c r="P1208" s="89"/>
      <c r="Q1208" s="89"/>
      <c r="R1208" s="122"/>
      <c r="S1208" s="122"/>
      <c r="T1208" s="122"/>
      <c r="U1208" s="123"/>
      <c r="V1208" s="123"/>
      <c r="W1208" s="123"/>
      <c r="X1208" s="122"/>
      <c r="Y1208" s="122"/>
      <c r="Z1208" s="122"/>
      <c r="AA1208" s="122"/>
      <c r="AB1208" s="122"/>
      <c r="AC1208" s="122"/>
      <c r="AD1208" s="197">
        <f t="shared" si="259"/>
        <v>0</v>
      </c>
      <c r="AE1208" s="196" t="str">
        <f t="shared" si="271"/>
        <v/>
      </c>
      <c r="AF1208" s="196" t="str">
        <f t="shared" si="260"/>
        <v/>
      </c>
      <c r="AG1208" s="196" t="str">
        <f t="shared" si="261"/>
        <v/>
      </c>
      <c r="AH1208" s="196" t="str">
        <f t="shared" si="262"/>
        <v/>
      </c>
      <c r="AI1208" s="196" t="str">
        <f t="shared" si="263"/>
        <v/>
      </c>
      <c r="AJ1208" s="196" t="str">
        <f t="shared" si="264"/>
        <v/>
      </c>
      <c r="AK1208" s="196" t="str">
        <f t="shared" si="267"/>
        <v/>
      </c>
      <c r="AL1208" s="196" t="str">
        <f t="shared" si="268"/>
        <v/>
      </c>
      <c r="AM1208" s="176"/>
      <c r="AN1208" s="176">
        <f t="shared" si="269"/>
        <v>0</v>
      </c>
      <c r="AO1208" s="176"/>
      <c r="AP1208" s="176"/>
      <c r="AQ1208" s="176"/>
      <c r="AR1208" s="176"/>
      <c r="AS1208" s="176"/>
      <c r="AT1208" s="176"/>
      <c r="AU1208" s="176"/>
      <c r="AV1208" s="176"/>
      <c r="AW1208" s="176"/>
      <c r="AX1208" s="176"/>
      <c r="AY1208" s="176"/>
      <c r="AZ1208" s="176"/>
      <c r="BA1208" s="176"/>
      <c r="BB1208" s="176"/>
      <c r="BC1208" s="176"/>
      <c r="BD1208" s="176"/>
      <c r="BE1208" s="176"/>
      <c r="BF1208" s="176"/>
      <c r="BG1208" s="176"/>
      <c r="BH1208" s="176"/>
      <c r="BI1208" s="176"/>
      <c r="BJ1208" s="176"/>
      <c r="BK1208" s="176"/>
      <c r="BL1208" s="176"/>
      <c r="BM1208" s="176"/>
      <c r="BN1208" s="176"/>
      <c r="BO1208" s="176"/>
      <c r="BP1208" s="176"/>
      <c r="BQ1208" s="176"/>
      <c r="BR1208" s="176"/>
      <c r="BS1208" s="176"/>
      <c r="BT1208" s="176"/>
      <c r="BU1208" s="176"/>
      <c r="BV1208" s="176"/>
      <c r="BW1208" s="176"/>
      <c r="BX1208" s="176"/>
      <c r="BY1208" s="176"/>
      <c r="BZ1208" s="176"/>
      <c r="CA1208" s="176"/>
      <c r="CB1208" s="176"/>
      <c r="CC1208" s="176"/>
      <c r="CD1208" s="176"/>
      <c r="CE1208" s="176"/>
      <c r="CF1208" s="176"/>
      <c r="CG1208" s="176"/>
      <c r="CH1208" s="176"/>
      <c r="CI1208" s="176"/>
      <c r="CJ1208" s="176"/>
      <c r="CK1208" s="176"/>
      <c r="CL1208" s="176"/>
      <c r="CM1208" s="176"/>
      <c r="CN1208" s="176"/>
      <c r="CO1208" s="176"/>
      <c r="CP1208" s="176"/>
      <c r="CQ1208" s="176"/>
      <c r="CR1208" s="176"/>
      <c r="CS1208" s="176"/>
      <c r="CT1208" s="176"/>
      <c r="CU1208" s="176"/>
      <c r="CV1208" s="176"/>
      <c r="CW1208" s="176"/>
    </row>
    <row r="1209" spans="1:101" s="179" customFormat="1" ht="20.100000000000001" customHeight="1">
      <c r="A1209" s="657">
        <f t="shared" si="270"/>
        <v>1166</v>
      </c>
      <c r="B1209" s="196" t="str">
        <f t="shared" si="265"/>
        <v>Swansea Bay UHB</v>
      </c>
      <c r="C1209" s="89"/>
      <c r="D1209" s="89"/>
      <c r="E1209" s="89"/>
      <c r="F1209" s="89"/>
      <c r="G1209" s="89"/>
      <c r="H1209" s="197">
        <f t="shared" si="266"/>
        <v>0</v>
      </c>
      <c r="I1209" s="197"/>
      <c r="J1209" s="89"/>
      <c r="K1209" s="90"/>
      <c r="L1209" s="90"/>
      <c r="M1209" s="89"/>
      <c r="N1209" s="89"/>
      <c r="O1209" s="89"/>
      <c r="P1209" s="89"/>
      <c r="Q1209" s="89"/>
      <c r="R1209" s="122"/>
      <c r="S1209" s="122"/>
      <c r="T1209" s="122"/>
      <c r="U1209" s="123"/>
      <c r="V1209" s="123"/>
      <c r="W1209" s="123"/>
      <c r="X1209" s="122"/>
      <c r="Y1209" s="122"/>
      <c r="Z1209" s="122"/>
      <c r="AA1209" s="122"/>
      <c r="AB1209" s="122"/>
      <c r="AC1209" s="122"/>
      <c r="AD1209" s="197">
        <f t="shared" si="259"/>
        <v>0</v>
      </c>
      <c r="AE1209" s="196" t="str">
        <f t="shared" si="271"/>
        <v/>
      </c>
      <c r="AF1209" s="196" t="str">
        <f t="shared" si="260"/>
        <v/>
      </c>
      <c r="AG1209" s="196" t="str">
        <f t="shared" si="261"/>
        <v/>
      </c>
      <c r="AH1209" s="196" t="str">
        <f t="shared" si="262"/>
        <v/>
      </c>
      <c r="AI1209" s="196" t="str">
        <f t="shared" si="263"/>
        <v/>
      </c>
      <c r="AJ1209" s="196" t="str">
        <f t="shared" si="264"/>
        <v/>
      </c>
      <c r="AK1209" s="196" t="str">
        <f t="shared" si="267"/>
        <v/>
      </c>
      <c r="AL1209" s="196" t="str">
        <f t="shared" si="268"/>
        <v/>
      </c>
      <c r="AM1209" s="176"/>
      <c r="AN1209" s="176">
        <f t="shared" si="269"/>
        <v>0</v>
      </c>
      <c r="AO1209" s="176"/>
      <c r="AP1209" s="176"/>
      <c r="AQ1209" s="176"/>
      <c r="AR1209" s="176"/>
      <c r="AS1209" s="176"/>
      <c r="AT1209" s="176"/>
      <c r="AU1209" s="176"/>
      <c r="AV1209" s="176"/>
      <c r="AW1209" s="176"/>
      <c r="AX1209" s="176"/>
      <c r="AY1209" s="176"/>
      <c r="AZ1209" s="176"/>
      <c r="BA1209" s="176"/>
      <c r="BB1209" s="176"/>
      <c r="BC1209" s="176"/>
      <c r="BD1209" s="176"/>
      <c r="BE1209" s="176"/>
      <c r="BF1209" s="176"/>
      <c r="BG1209" s="176"/>
      <c r="BH1209" s="176"/>
      <c r="BI1209" s="176"/>
      <c r="BJ1209" s="176"/>
      <c r="BK1209" s="176"/>
      <c r="BL1209" s="176"/>
      <c r="BM1209" s="176"/>
      <c r="BN1209" s="176"/>
      <c r="BO1209" s="176"/>
      <c r="BP1209" s="176"/>
      <c r="BQ1209" s="176"/>
      <c r="BR1209" s="176"/>
      <c r="BS1209" s="176"/>
      <c r="BT1209" s="176"/>
      <c r="BU1209" s="176"/>
      <c r="BV1209" s="176"/>
      <c r="BW1209" s="176"/>
      <c r="BX1209" s="176"/>
      <c r="BY1209" s="176"/>
      <c r="BZ1209" s="176"/>
      <c r="CA1209" s="176"/>
      <c r="CB1209" s="176"/>
      <c r="CC1209" s="176"/>
      <c r="CD1209" s="176"/>
      <c r="CE1209" s="176"/>
      <c r="CF1209" s="176"/>
      <c r="CG1209" s="176"/>
      <c r="CH1209" s="176"/>
      <c r="CI1209" s="176"/>
      <c r="CJ1209" s="176"/>
      <c r="CK1209" s="176"/>
      <c r="CL1209" s="176"/>
      <c r="CM1209" s="176"/>
      <c r="CN1209" s="176"/>
      <c r="CO1209" s="176"/>
      <c r="CP1209" s="176"/>
      <c r="CQ1209" s="176"/>
      <c r="CR1209" s="176"/>
      <c r="CS1209" s="176"/>
      <c r="CT1209" s="176"/>
      <c r="CU1209" s="176"/>
      <c r="CV1209" s="176"/>
      <c r="CW1209" s="176"/>
    </row>
    <row r="1210" spans="1:101" s="179" customFormat="1" ht="20.100000000000001" customHeight="1">
      <c r="A1210" s="657">
        <f t="shared" si="270"/>
        <v>1167</v>
      </c>
      <c r="B1210" s="196" t="str">
        <f t="shared" si="265"/>
        <v>Swansea Bay UHB</v>
      </c>
      <c r="C1210" s="89"/>
      <c r="D1210" s="89"/>
      <c r="E1210" s="89"/>
      <c r="F1210" s="89"/>
      <c r="G1210" s="89"/>
      <c r="H1210" s="197">
        <f t="shared" si="266"/>
        <v>0</v>
      </c>
      <c r="I1210" s="197"/>
      <c r="J1210" s="89"/>
      <c r="K1210" s="90"/>
      <c r="L1210" s="90"/>
      <c r="M1210" s="89"/>
      <c r="N1210" s="89"/>
      <c r="O1210" s="89"/>
      <c r="P1210" s="89"/>
      <c r="Q1210" s="89"/>
      <c r="R1210" s="122"/>
      <c r="S1210" s="122"/>
      <c r="T1210" s="122"/>
      <c r="U1210" s="123"/>
      <c r="V1210" s="123"/>
      <c r="W1210" s="123"/>
      <c r="X1210" s="122"/>
      <c r="Y1210" s="122"/>
      <c r="Z1210" s="122"/>
      <c r="AA1210" s="122"/>
      <c r="AB1210" s="122"/>
      <c r="AC1210" s="122"/>
      <c r="AD1210" s="197">
        <f t="shared" si="259"/>
        <v>0</v>
      </c>
      <c r="AE1210" s="196" t="str">
        <f t="shared" si="271"/>
        <v/>
      </c>
      <c r="AF1210" s="196" t="str">
        <f t="shared" si="260"/>
        <v/>
      </c>
      <c r="AG1210" s="196" t="str">
        <f t="shared" si="261"/>
        <v/>
      </c>
      <c r="AH1210" s="196" t="str">
        <f t="shared" si="262"/>
        <v/>
      </c>
      <c r="AI1210" s="196" t="str">
        <f t="shared" si="263"/>
        <v/>
      </c>
      <c r="AJ1210" s="196" t="str">
        <f t="shared" si="264"/>
        <v/>
      </c>
      <c r="AK1210" s="196" t="str">
        <f t="shared" si="267"/>
        <v/>
      </c>
      <c r="AL1210" s="196" t="str">
        <f t="shared" si="268"/>
        <v/>
      </c>
      <c r="AM1210" s="176"/>
      <c r="AN1210" s="176">
        <f t="shared" si="269"/>
        <v>0</v>
      </c>
      <c r="AO1210" s="176"/>
      <c r="AP1210" s="176"/>
      <c r="AQ1210" s="176"/>
      <c r="AR1210" s="176"/>
      <c r="AS1210" s="176"/>
      <c r="AT1210" s="176"/>
      <c r="AU1210" s="176"/>
      <c r="AV1210" s="176"/>
      <c r="AW1210" s="176"/>
      <c r="AX1210" s="176"/>
      <c r="AY1210" s="176"/>
      <c r="AZ1210" s="176"/>
      <c r="BA1210" s="176"/>
      <c r="BB1210" s="176"/>
      <c r="BC1210" s="176"/>
      <c r="BD1210" s="176"/>
      <c r="BE1210" s="176"/>
      <c r="BF1210" s="176"/>
      <c r="BG1210" s="176"/>
      <c r="BH1210" s="176"/>
      <c r="BI1210" s="176"/>
      <c r="BJ1210" s="176"/>
      <c r="BK1210" s="176"/>
      <c r="BL1210" s="176"/>
      <c r="BM1210" s="176"/>
      <c r="BN1210" s="176"/>
      <c r="BO1210" s="176"/>
      <c r="BP1210" s="176"/>
      <c r="BQ1210" s="176"/>
      <c r="BR1210" s="176"/>
      <c r="BS1210" s="176"/>
      <c r="BT1210" s="176"/>
      <c r="BU1210" s="176"/>
      <c r="BV1210" s="176"/>
      <c r="BW1210" s="176"/>
      <c r="BX1210" s="176"/>
      <c r="BY1210" s="176"/>
      <c r="BZ1210" s="176"/>
      <c r="CA1210" s="176"/>
      <c r="CB1210" s="176"/>
      <c r="CC1210" s="176"/>
      <c r="CD1210" s="176"/>
      <c r="CE1210" s="176"/>
      <c r="CF1210" s="176"/>
      <c r="CG1210" s="176"/>
      <c r="CH1210" s="176"/>
      <c r="CI1210" s="176"/>
      <c r="CJ1210" s="176"/>
      <c r="CK1210" s="176"/>
      <c r="CL1210" s="176"/>
      <c r="CM1210" s="176"/>
      <c r="CN1210" s="176"/>
      <c r="CO1210" s="176"/>
      <c r="CP1210" s="176"/>
      <c r="CQ1210" s="176"/>
      <c r="CR1210" s="176"/>
      <c r="CS1210" s="176"/>
      <c r="CT1210" s="176"/>
      <c r="CU1210" s="176"/>
      <c r="CV1210" s="176"/>
      <c r="CW1210" s="176"/>
    </row>
    <row r="1211" spans="1:101" s="179" customFormat="1" ht="20.100000000000001" customHeight="1">
      <c r="A1211" s="657">
        <f t="shared" si="270"/>
        <v>1168</v>
      </c>
      <c r="B1211" s="196" t="str">
        <f t="shared" si="265"/>
        <v>Swansea Bay UHB</v>
      </c>
      <c r="C1211" s="89"/>
      <c r="D1211" s="89"/>
      <c r="E1211" s="89"/>
      <c r="F1211" s="89"/>
      <c r="G1211" s="89"/>
      <c r="H1211" s="197">
        <f t="shared" si="266"/>
        <v>0</v>
      </c>
      <c r="I1211" s="197"/>
      <c r="J1211" s="89"/>
      <c r="K1211" s="90"/>
      <c r="L1211" s="90"/>
      <c r="M1211" s="89"/>
      <c r="N1211" s="89"/>
      <c r="O1211" s="89"/>
      <c r="P1211" s="89"/>
      <c r="Q1211" s="89"/>
      <c r="R1211" s="122"/>
      <c r="S1211" s="122"/>
      <c r="T1211" s="122"/>
      <c r="U1211" s="123"/>
      <c r="V1211" s="123"/>
      <c r="W1211" s="123"/>
      <c r="X1211" s="122"/>
      <c r="Y1211" s="122"/>
      <c r="Z1211" s="122"/>
      <c r="AA1211" s="122"/>
      <c r="AB1211" s="122"/>
      <c r="AC1211" s="122"/>
      <c r="AD1211" s="197">
        <f t="shared" si="259"/>
        <v>0</v>
      </c>
      <c r="AE1211" s="196" t="str">
        <f t="shared" si="271"/>
        <v/>
      </c>
      <c r="AF1211" s="196" t="str">
        <f t="shared" si="260"/>
        <v/>
      </c>
      <c r="AG1211" s="196" t="str">
        <f t="shared" si="261"/>
        <v/>
      </c>
      <c r="AH1211" s="196" t="str">
        <f t="shared" si="262"/>
        <v/>
      </c>
      <c r="AI1211" s="196" t="str">
        <f t="shared" si="263"/>
        <v/>
      </c>
      <c r="AJ1211" s="196" t="str">
        <f t="shared" si="264"/>
        <v/>
      </c>
      <c r="AK1211" s="196" t="str">
        <f t="shared" si="267"/>
        <v/>
      </c>
      <c r="AL1211" s="196" t="str">
        <f t="shared" si="268"/>
        <v/>
      </c>
      <c r="AM1211" s="176"/>
      <c r="AN1211" s="176">
        <f t="shared" si="269"/>
        <v>0</v>
      </c>
      <c r="AO1211" s="176"/>
      <c r="AP1211" s="176"/>
      <c r="AQ1211" s="176"/>
      <c r="AR1211" s="176"/>
      <c r="AS1211" s="176"/>
      <c r="AT1211" s="176"/>
      <c r="AU1211" s="176"/>
      <c r="AV1211" s="176"/>
      <c r="AW1211" s="176"/>
      <c r="AX1211" s="176"/>
      <c r="AY1211" s="176"/>
      <c r="AZ1211" s="176"/>
      <c r="BA1211" s="176"/>
      <c r="BB1211" s="176"/>
      <c r="BC1211" s="176"/>
      <c r="BD1211" s="176"/>
      <c r="BE1211" s="176"/>
      <c r="BF1211" s="176"/>
      <c r="BG1211" s="176"/>
      <c r="BH1211" s="176"/>
      <c r="BI1211" s="176"/>
      <c r="BJ1211" s="176"/>
      <c r="BK1211" s="176"/>
      <c r="BL1211" s="176"/>
      <c r="BM1211" s="176"/>
      <c r="BN1211" s="176"/>
      <c r="BO1211" s="176"/>
      <c r="BP1211" s="176"/>
      <c r="BQ1211" s="176"/>
      <c r="BR1211" s="176"/>
      <c r="BS1211" s="176"/>
      <c r="BT1211" s="176"/>
      <c r="BU1211" s="176"/>
      <c r="BV1211" s="176"/>
      <c r="BW1211" s="176"/>
      <c r="BX1211" s="176"/>
      <c r="BY1211" s="176"/>
      <c r="BZ1211" s="176"/>
      <c r="CA1211" s="176"/>
      <c r="CB1211" s="176"/>
      <c r="CC1211" s="176"/>
      <c r="CD1211" s="176"/>
      <c r="CE1211" s="176"/>
      <c r="CF1211" s="176"/>
      <c r="CG1211" s="176"/>
      <c r="CH1211" s="176"/>
      <c r="CI1211" s="176"/>
      <c r="CJ1211" s="176"/>
      <c r="CK1211" s="176"/>
      <c r="CL1211" s="176"/>
      <c r="CM1211" s="176"/>
      <c r="CN1211" s="176"/>
      <c r="CO1211" s="176"/>
      <c r="CP1211" s="176"/>
      <c r="CQ1211" s="176"/>
      <c r="CR1211" s="176"/>
      <c r="CS1211" s="176"/>
      <c r="CT1211" s="176"/>
      <c r="CU1211" s="176"/>
      <c r="CV1211" s="176"/>
      <c r="CW1211" s="176"/>
    </row>
    <row r="1212" spans="1:101" s="179" customFormat="1" ht="20.100000000000001" customHeight="1">
      <c r="A1212" s="657">
        <f t="shared" si="270"/>
        <v>1169</v>
      </c>
      <c r="B1212" s="196" t="str">
        <f t="shared" si="265"/>
        <v>Swansea Bay UHB</v>
      </c>
      <c r="C1212" s="89"/>
      <c r="D1212" s="89"/>
      <c r="E1212" s="89"/>
      <c r="F1212" s="89"/>
      <c r="G1212" s="89"/>
      <c r="H1212" s="197">
        <f t="shared" si="266"/>
        <v>0</v>
      </c>
      <c r="I1212" s="197"/>
      <c r="J1212" s="89"/>
      <c r="K1212" s="90"/>
      <c r="L1212" s="90"/>
      <c r="M1212" s="89"/>
      <c r="N1212" s="89"/>
      <c r="O1212" s="89"/>
      <c r="P1212" s="89"/>
      <c r="Q1212" s="89"/>
      <c r="R1212" s="122"/>
      <c r="S1212" s="122"/>
      <c r="T1212" s="122"/>
      <c r="U1212" s="123"/>
      <c r="V1212" s="123"/>
      <c r="W1212" s="123"/>
      <c r="X1212" s="122"/>
      <c r="Y1212" s="122"/>
      <c r="Z1212" s="122"/>
      <c r="AA1212" s="122"/>
      <c r="AB1212" s="122"/>
      <c r="AC1212" s="122"/>
      <c r="AD1212" s="197">
        <f t="shared" si="259"/>
        <v>0</v>
      </c>
      <c r="AE1212" s="196" t="str">
        <f t="shared" si="271"/>
        <v/>
      </c>
      <c r="AF1212" s="196" t="str">
        <f t="shared" si="260"/>
        <v/>
      </c>
      <c r="AG1212" s="196" t="str">
        <f t="shared" si="261"/>
        <v/>
      </c>
      <c r="AH1212" s="196" t="str">
        <f t="shared" si="262"/>
        <v/>
      </c>
      <c r="AI1212" s="196" t="str">
        <f t="shared" si="263"/>
        <v/>
      </c>
      <c r="AJ1212" s="196" t="str">
        <f t="shared" si="264"/>
        <v/>
      </c>
      <c r="AK1212" s="196" t="str">
        <f t="shared" si="267"/>
        <v/>
      </c>
      <c r="AL1212" s="196" t="str">
        <f t="shared" si="268"/>
        <v/>
      </c>
      <c r="AM1212" s="176"/>
      <c r="AN1212" s="176">
        <f t="shared" si="269"/>
        <v>0</v>
      </c>
      <c r="AO1212" s="176"/>
      <c r="AP1212" s="176"/>
      <c r="AQ1212" s="176"/>
      <c r="AR1212" s="176"/>
      <c r="AS1212" s="176"/>
      <c r="AT1212" s="176"/>
      <c r="AU1212" s="176"/>
      <c r="AV1212" s="176"/>
      <c r="AW1212" s="176"/>
      <c r="AX1212" s="176"/>
      <c r="AY1212" s="176"/>
      <c r="AZ1212" s="176"/>
      <c r="BA1212" s="176"/>
      <c r="BB1212" s="176"/>
      <c r="BC1212" s="176"/>
      <c r="BD1212" s="176"/>
      <c r="BE1212" s="176"/>
      <c r="BF1212" s="176"/>
      <c r="BG1212" s="176"/>
      <c r="BH1212" s="176"/>
      <c r="BI1212" s="176"/>
      <c r="BJ1212" s="176"/>
      <c r="BK1212" s="176"/>
      <c r="BL1212" s="176"/>
      <c r="BM1212" s="176"/>
      <c r="BN1212" s="176"/>
      <c r="BO1212" s="176"/>
      <c r="BP1212" s="176"/>
      <c r="BQ1212" s="176"/>
      <c r="BR1212" s="176"/>
      <c r="BS1212" s="176"/>
      <c r="BT1212" s="176"/>
      <c r="BU1212" s="176"/>
      <c r="BV1212" s="176"/>
      <c r="BW1212" s="176"/>
      <c r="BX1212" s="176"/>
      <c r="BY1212" s="176"/>
      <c r="BZ1212" s="176"/>
      <c r="CA1212" s="176"/>
      <c r="CB1212" s="176"/>
      <c r="CC1212" s="176"/>
      <c r="CD1212" s="176"/>
      <c r="CE1212" s="176"/>
      <c r="CF1212" s="176"/>
      <c r="CG1212" s="176"/>
      <c r="CH1212" s="176"/>
      <c r="CI1212" s="176"/>
      <c r="CJ1212" s="176"/>
      <c r="CK1212" s="176"/>
      <c r="CL1212" s="176"/>
      <c r="CM1212" s="176"/>
      <c r="CN1212" s="176"/>
      <c r="CO1212" s="176"/>
      <c r="CP1212" s="176"/>
      <c r="CQ1212" s="176"/>
      <c r="CR1212" s="176"/>
      <c r="CS1212" s="176"/>
      <c r="CT1212" s="176"/>
      <c r="CU1212" s="176"/>
      <c r="CV1212" s="176"/>
      <c r="CW1212" s="176"/>
    </row>
    <row r="1213" spans="1:101" s="179" customFormat="1" ht="20.100000000000001" customHeight="1">
      <c r="A1213" s="657">
        <f t="shared" si="270"/>
        <v>1170</v>
      </c>
      <c r="B1213" s="196" t="str">
        <f t="shared" si="265"/>
        <v>Swansea Bay UHB</v>
      </c>
      <c r="C1213" s="89"/>
      <c r="D1213" s="89"/>
      <c r="E1213" s="89"/>
      <c r="F1213" s="89"/>
      <c r="G1213" s="89"/>
      <c r="H1213" s="197">
        <f t="shared" si="266"/>
        <v>0</v>
      </c>
      <c r="I1213" s="197"/>
      <c r="J1213" s="89"/>
      <c r="K1213" s="90"/>
      <c r="L1213" s="90"/>
      <c r="M1213" s="89"/>
      <c r="N1213" s="89"/>
      <c r="O1213" s="89"/>
      <c r="P1213" s="89"/>
      <c r="Q1213" s="89"/>
      <c r="R1213" s="122"/>
      <c r="S1213" s="122"/>
      <c r="T1213" s="122"/>
      <c r="U1213" s="123"/>
      <c r="V1213" s="123"/>
      <c r="W1213" s="123"/>
      <c r="X1213" s="122"/>
      <c r="Y1213" s="122"/>
      <c r="Z1213" s="122"/>
      <c r="AA1213" s="122"/>
      <c r="AB1213" s="122"/>
      <c r="AC1213" s="122"/>
      <c r="AD1213" s="197">
        <f t="shared" si="259"/>
        <v>0</v>
      </c>
      <c r="AE1213" s="196" t="str">
        <f t="shared" si="271"/>
        <v/>
      </c>
      <c r="AF1213" s="196" t="str">
        <f t="shared" si="260"/>
        <v/>
      </c>
      <c r="AG1213" s="196" t="str">
        <f t="shared" si="261"/>
        <v/>
      </c>
      <c r="AH1213" s="196" t="str">
        <f t="shared" si="262"/>
        <v/>
      </c>
      <c r="AI1213" s="196" t="str">
        <f t="shared" si="263"/>
        <v/>
      </c>
      <c r="AJ1213" s="196" t="str">
        <f t="shared" si="264"/>
        <v/>
      </c>
      <c r="AK1213" s="196" t="str">
        <f t="shared" si="267"/>
        <v/>
      </c>
      <c r="AL1213" s="196" t="str">
        <f t="shared" si="268"/>
        <v/>
      </c>
      <c r="AM1213" s="176"/>
      <c r="AN1213" s="176">
        <f t="shared" si="269"/>
        <v>0</v>
      </c>
      <c r="AO1213" s="176"/>
      <c r="AP1213" s="176"/>
      <c r="AQ1213" s="176"/>
      <c r="AR1213" s="176"/>
      <c r="AS1213" s="176"/>
      <c r="AT1213" s="176"/>
      <c r="AU1213" s="176"/>
      <c r="AV1213" s="176"/>
      <c r="AW1213" s="176"/>
      <c r="AX1213" s="176"/>
      <c r="AY1213" s="176"/>
      <c r="AZ1213" s="176"/>
      <c r="BA1213" s="176"/>
      <c r="BB1213" s="176"/>
      <c r="BC1213" s="176"/>
      <c r="BD1213" s="176"/>
      <c r="BE1213" s="176"/>
      <c r="BF1213" s="176"/>
      <c r="BG1213" s="176"/>
      <c r="BH1213" s="176"/>
      <c r="BI1213" s="176"/>
      <c r="BJ1213" s="176"/>
      <c r="BK1213" s="176"/>
      <c r="BL1213" s="176"/>
      <c r="BM1213" s="176"/>
      <c r="BN1213" s="176"/>
      <c r="BO1213" s="176"/>
      <c r="BP1213" s="176"/>
      <c r="BQ1213" s="176"/>
      <c r="BR1213" s="176"/>
      <c r="BS1213" s="176"/>
      <c r="BT1213" s="176"/>
      <c r="BU1213" s="176"/>
      <c r="BV1213" s="176"/>
      <c r="BW1213" s="176"/>
      <c r="BX1213" s="176"/>
      <c r="BY1213" s="176"/>
      <c r="BZ1213" s="176"/>
      <c r="CA1213" s="176"/>
      <c r="CB1213" s="176"/>
      <c r="CC1213" s="176"/>
      <c r="CD1213" s="176"/>
      <c r="CE1213" s="176"/>
      <c r="CF1213" s="176"/>
      <c r="CG1213" s="176"/>
      <c r="CH1213" s="176"/>
      <c r="CI1213" s="176"/>
      <c r="CJ1213" s="176"/>
      <c r="CK1213" s="176"/>
      <c r="CL1213" s="176"/>
      <c r="CM1213" s="176"/>
      <c r="CN1213" s="176"/>
      <c r="CO1213" s="176"/>
      <c r="CP1213" s="176"/>
      <c r="CQ1213" s="176"/>
      <c r="CR1213" s="176"/>
      <c r="CS1213" s="176"/>
      <c r="CT1213" s="176"/>
      <c r="CU1213" s="176"/>
      <c r="CV1213" s="176"/>
      <c r="CW1213" s="176"/>
    </row>
    <row r="1214" spans="1:101" s="179" customFormat="1" ht="20.100000000000001" customHeight="1">
      <c r="A1214" s="657">
        <f t="shared" si="270"/>
        <v>1171</v>
      </c>
      <c r="B1214" s="196" t="str">
        <f t="shared" si="265"/>
        <v>Swansea Bay UHB</v>
      </c>
      <c r="C1214" s="89"/>
      <c r="D1214" s="89"/>
      <c r="E1214" s="89"/>
      <c r="F1214" s="89"/>
      <c r="G1214" s="89"/>
      <c r="H1214" s="197">
        <f t="shared" si="266"/>
        <v>0</v>
      </c>
      <c r="I1214" s="197"/>
      <c r="J1214" s="89"/>
      <c r="K1214" s="90"/>
      <c r="L1214" s="90"/>
      <c r="M1214" s="89"/>
      <c r="N1214" s="89"/>
      <c r="O1214" s="89"/>
      <c r="P1214" s="89"/>
      <c r="Q1214" s="89"/>
      <c r="R1214" s="122"/>
      <c r="S1214" s="122"/>
      <c r="T1214" s="122"/>
      <c r="U1214" s="123"/>
      <c r="V1214" s="123"/>
      <c r="W1214" s="123"/>
      <c r="X1214" s="122"/>
      <c r="Y1214" s="122"/>
      <c r="Z1214" s="122"/>
      <c r="AA1214" s="122"/>
      <c r="AB1214" s="122"/>
      <c r="AC1214" s="122"/>
      <c r="AD1214" s="197">
        <f t="shared" si="259"/>
        <v>0</v>
      </c>
      <c r="AE1214" s="196" t="str">
        <f t="shared" si="271"/>
        <v/>
      </c>
      <c r="AF1214" s="196" t="str">
        <f t="shared" si="260"/>
        <v/>
      </c>
      <c r="AG1214" s="196" t="str">
        <f t="shared" si="261"/>
        <v/>
      </c>
      <c r="AH1214" s="196" t="str">
        <f t="shared" si="262"/>
        <v/>
      </c>
      <c r="AI1214" s="196" t="str">
        <f t="shared" si="263"/>
        <v/>
      </c>
      <c r="AJ1214" s="196" t="str">
        <f t="shared" si="264"/>
        <v/>
      </c>
      <c r="AK1214" s="196" t="str">
        <f t="shared" si="267"/>
        <v/>
      </c>
      <c r="AL1214" s="196" t="str">
        <f t="shared" si="268"/>
        <v/>
      </c>
      <c r="AM1214" s="176"/>
      <c r="AN1214" s="176">
        <f t="shared" si="269"/>
        <v>0</v>
      </c>
      <c r="AO1214" s="176"/>
      <c r="AP1214" s="176"/>
      <c r="AQ1214" s="176"/>
      <c r="AR1214" s="176"/>
      <c r="AS1214" s="176"/>
      <c r="AT1214" s="176"/>
      <c r="AU1214" s="176"/>
      <c r="AV1214" s="176"/>
      <c r="AW1214" s="176"/>
      <c r="AX1214" s="176"/>
      <c r="AY1214" s="176"/>
      <c r="AZ1214" s="176"/>
      <c r="BA1214" s="176"/>
      <c r="BB1214" s="176"/>
      <c r="BC1214" s="176"/>
      <c r="BD1214" s="176"/>
      <c r="BE1214" s="176"/>
      <c r="BF1214" s="176"/>
      <c r="BG1214" s="176"/>
      <c r="BH1214" s="176"/>
      <c r="BI1214" s="176"/>
      <c r="BJ1214" s="176"/>
      <c r="BK1214" s="176"/>
      <c r="BL1214" s="176"/>
      <c r="BM1214" s="176"/>
      <c r="BN1214" s="176"/>
      <c r="BO1214" s="176"/>
      <c r="BP1214" s="176"/>
      <c r="BQ1214" s="176"/>
      <c r="BR1214" s="176"/>
      <c r="BS1214" s="176"/>
      <c r="BT1214" s="176"/>
      <c r="BU1214" s="176"/>
      <c r="BV1214" s="176"/>
      <c r="BW1214" s="176"/>
      <c r="BX1214" s="176"/>
      <c r="BY1214" s="176"/>
      <c r="BZ1214" s="176"/>
      <c r="CA1214" s="176"/>
      <c r="CB1214" s="176"/>
      <c r="CC1214" s="176"/>
      <c r="CD1214" s="176"/>
      <c r="CE1214" s="176"/>
      <c r="CF1214" s="176"/>
      <c r="CG1214" s="176"/>
      <c r="CH1214" s="176"/>
      <c r="CI1214" s="176"/>
      <c r="CJ1214" s="176"/>
      <c r="CK1214" s="176"/>
      <c r="CL1214" s="176"/>
      <c r="CM1214" s="176"/>
      <c r="CN1214" s="176"/>
      <c r="CO1214" s="176"/>
      <c r="CP1214" s="176"/>
      <c r="CQ1214" s="176"/>
      <c r="CR1214" s="176"/>
      <c r="CS1214" s="176"/>
      <c r="CT1214" s="176"/>
      <c r="CU1214" s="176"/>
      <c r="CV1214" s="176"/>
      <c r="CW1214" s="176"/>
    </row>
    <row r="1215" spans="1:101" s="179" customFormat="1" ht="20.100000000000001" customHeight="1">
      <c r="A1215" s="657">
        <f t="shared" si="270"/>
        <v>1172</v>
      </c>
      <c r="B1215" s="196" t="str">
        <f t="shared" si="265"/>
        <v>Swansea Bay UHB</v>
      </c>
      <c r="C1215" s="89"/>
      <c r="D1215" s="89"/>
      <c r="E1215" s="89"/>
      <c r="F1215" s="89"/>
      <c r="G1215" s="89"/>
      <c r="H1215" s="197">
        <f t="shared" si="266"/>
        <v>0</v>
      </c>
      <c r="I1215" s="197"/>
      <c r="J1215" s="89"/>
      <c r="K1215" s="90"/>
      <c r="L1215" s="90"/>
      <c r="M1215" s="89"/>
      <c r="N1215" s="89"/>
      <c r="O1215" s="89"/>
      <c r="P1215" s="89"/>
      <c r="Q1215" s="89"/>
      <c r="R1215" s="122"/>
      <c r="S1215" s="122"/>
      <c r="T1215" s="122"/>
      <c r="U1215" s="123"/>
      <c r="V1215" s="123"/>
      <c r="W1215" s="123"/>
      <c r="X1215" s="122"/>
      <c r="Y1215" s="122"/>
      <c r="Z1215" s="122"/>
      <c r="AA1215" s="122"/>
      <c r="AB1215" s="122"/>
      <c r="AC1215" s="122"/>
      <c r="AD1215" s="197">
        <f t="shared" si="259"/>
        <v>0</v>
      </c>
      <c r="AE1215" s="196" t="str">
        <f t="shared" si="271"/>
        <v/>
      </c>
      <c r="AF1215" s="196" t="str">
        <f t="shared" si="260"/>
        <v/>
      </c>
      <c r="AG1215" s="196" t="str">
        <f t="shared" si="261"/>
        <v/>
      </c>
      <c r="AH1215" s="196" t="str">
        <f t="shared" si="262"/>
        <v/>
      </c>
      <c r="AI1215" s="196" t="str">
        <f t="shared" si="263"/>
        <v/>
      </c>
      <c r="AJ1215" s="196" t="str">
        <f t="shared" si="264"/>
        <v/>
      </c>
      <c r="AK1215" s="196" t="str">
        <f t="shared" si="267"/>
        <v/>
      </c>
      <c r="AL1215" s="196" t="str">
        <f t="shared" si="268"/>
        <v/>
      </c>
      <c r="AM1215" s="176"/>
      <c r="AN1215" s="176">
        <f t="shared" si="269"/>
        <v>0</v>
      </c>
      <c r="AO1215" s="176"/>
      <c r="AP1215" s="176"/>
      <c r="AQ1215" s="176"/>
      <c r="AR1215" s="176"/>
      <c r="AS1215" s="176"/>
      <c r="AT1215" s="176"/>
      <c r="AU1215" s="176"/>
      <c r="AV1215" s="176"/>
      <c r="AW1215" s="176"/>
      <c r="AX1215" s="176"/>
      <c r="AY1215" s="176"/>
      <c r="AZ1215" s="176"/>
      <c r="BA1215" s="176"/>
      <c r="BB1215" s="176"/>
      <c r="BC1215" s="176"/>
      <c r="BD1215" s="176"/>
      <c r="BE1215" s="176"/>
      <c r="BF1215" s="176"/>
      <c r="BG1215" s="176"/>
      <c r="BH1215" s="176"/>
      <c r="BI1215" s="176"/>
      <c r="BJ1215" s="176"/>
      <c r="BK1215" s="176"/>
      <c r="BL1215" s="176"/>
      <c r="BM1215" s="176"/>
      <c r="BN1215" s="176"/>
      <c r="BO1215" s="176"/>
      <c r="BP1215" s="176"/>
      <c r="BQ1215" s="176"/>
      <c r="BR1215" s="176"/>
      <c r="BS1215" s="176"/>
      <c r="BT1215" s="176"/>
      <c r="BU1215" s="176"/>
      <c r="BV1215" s="176"/>
      <c r="BW1215" s="176"/>
      <c r="BX1215" s="176"/>
      <c r="BY1215" s="176"/>
      <c r="BZ1215" s="176"/>
      <c r="CA1215" s="176"/>
      <c r="CB1215" s="176"/>
      <c r="CC1215" s="176"/>
      <c r="CD1215" s="176"/>
      <c r="CE1215" s="176"/>
      <c r="CF1215" s="176"/>
      <c r="CG1215" s="176"/>
      <c r="CH1215" s="176"/>
      <c r="CI1215" s="176"/>
      <c r="CJ1215" s="176"/>
      <c r="CK1215" s="176"/>
      <c r="CL1215" s="176"/>
      <c r="CM1215" s="176"/>
      <c r="CN1215" s="176"/>
      <c r="CO1215" s="176"/>
      <c r="CP1215" s="176"/>
      <c r="CQ1215" s="176"/>
      <c r="CR1215" s="176"/>
      <c r="CS1215" s="176"/>
      <c r="CT1215" s="176"/>
      <c r="CU1215" s="176"/>
      <c r="CV1215" s="176"/>
      <c r="CW1215" s="176"/>
    </row>
    <row r="1216" spans="1:101" s="179" customFormat="1" ht="20.100000000000001" customHeight="1">
      <c r="A1216" s="657">
        <f t="shared" si="270"/>
        <v>1173</v>
      </c>
      <c r="B1216" s="196" t="str">
        <f t="shared" si="265"/>
        <v>Swansea Bay UHB</v>
      </c>
      <c r="C1216" s="89"/>
      <c r="D1216" s="89"/>
      <c r="E1216" s="89"/>
      <c r="F1216" s="89"/>
      <c r="G1216" s="89"/>
      <c r="H1216" s="197">
        <f t="shared" si="266"/>
        <v>0</v>
      </c>
      <c r="I1216" s="197"/>
      <c r="J1216" s="89"/>
      <c r="K1216" s="90"/>
      <c r="L1216" s="90"/>
      <c r="M1216" s="89"/>
      <c r="N1216" s="89"/>
      <c r="O1216" s="89"/>
      <c r="P1216" s="89"/>
      <c r="Q1216" s="89"/>
      <c r="R1216" s="122"/>
      <c r="S1216" s="122"/>
      <c r="T1216" s="122"/>
      <c r="U1216" s="123"/>
      <c r="V1216" s="123"/>
      <c r="W1216" s="123"/>
      <c r="X1216" s="122"/>
      <c r="Y1216" s="122"/>
      <c r="Z1216" s="122"/>
      <c r="AA1216" s="122"/>
      <c r="AB1216" s="122"/>
      <c r="AC1216" s="122"/>
      <c r="AD1216" s="197">
        <f t="shared" si="259"/>
        <v>0</v>
      </c>
      <c r="AE1216" s="196" t="str">
        <f t="shared" si="271"/>
        <v/>
      </c>
      <c r="AF1216" s="196" t="str">
        <f t="shared" si="260"/>
        <v/>
      </c>
      <c r="AG1216" s="196" t="str">
        <f t="shared" si="261"/>
        <v/>
      </c>
      <c r="AH1216" s="196" t="str">
        <f t="shared" si="262"/>
        <v/>
      </c>
      <c r="AI1216" s="196" t="str">
        <f t="shared" si="263"/>
        <v/>
      </c>
      <c r="AJ1216" s="196" t="str">
        <f t="shared" si="264"/>
        <v/>
      </c>
      <c r="AK1216" s="196" t="str">
        <f t="shared" si="267"/>
        <v/>
      </c>
      <c r="AL1216" s="196" t="str">
        <f t="shared" si="268"/>
        <v/>
      </c>
      <c r="AM1216" s="176"/>
      <c r="AN1216" s="176">
        <f t="shared" si="269"/>
        <v>0</v>
      </c>
      <c r="AO1216" s="176"/>
      <c r="AP1216" s="176"/>
      <c r="AQ1216" s="176"/>
      <c r="AR1216" s="176"/>
      <c r="AS1216" s="176"/>
      <c r="AT1216" s="176"/>
      <c r="AU1216" s="176"/>
      <c r="AV1216" s="176"/>
      <c r="AW1216" s="176"/>
      <c r="AX1216" s="176"/>
      <c r="AY1216" s="176"/>
      <c r="AZ1216" s="176"/>
      <c r="BA1216" s="176"/>
      <c r="BB1216" s="176"/>
      <c r="BC1216" s="176"/>
      <c r="BD1216" s="176"/>
      <c r="BE1216" s="176"/>
      <c r="BF1216" s="176"/>
      <c r="BG1216" s="176"/>
      <c r="BH1216" s="176"/>
      <c r="BI1216" s="176"/>
      <c r="BJ1216" s="176"/>
      <c r="BK1216" s="176"/>
      <c r="BL1216" s="176"/>
      <c r="BM1216" s="176"/>
      <c r="BN1216" s="176"/>
      <c r="BO1216" s="176"/>
      <c r="BP1216" s="176"/>
      <c r="BQ1216" s="176"/>
      <c r="BR1216" s="176"/>
      <c r="BS1216" s="176"/>
      <c r="BT1216" s="176"/>
      <c r="BU1216" s="176"/>
      <c r="BV1216" s="176"/>
      <c r="BW1216" s="176"/>
      <c r="BX1216" s="176"/>
      <c r="BY1216" s="176"/>
      <c r="BZ1216" s="176"/>
      <c r="CA1216" s="176"/>
      <c r="CB1216" s="176"/>
      <c r="CC1216" s="176"/>
      <c r="CD1216" s="176"/>
      <c r="CE1216" s="176"/>
      <c r="CF1216" s="176"/>
      <c r="CG1216" s="176"/>
      <c r="CH1216" s="176"/>
      <c r="CI1216" s="176"/>
      <c r="CJ1216" s="176"/>
      <c r="CK1216" s="176"/>
      <c r="CL1216" s="176"/>
      <c r="CM1216" s="176"/>
      <c r="CN1216" s="176"/>
      <c r="CO1216" s="176"/>
      <c r="CP1216" s="176"/>
      <c r="CQ1216" s="176"/>
      <c r="CR1216" s="176"/>
      <c r="CS1216" s="176"/>
      <c r="CT1216" s="176"/>
      <c r="CU1216" s="176"/>
      <c r="CV1216" s="176"/>
      <c r="CW1216" s="176"/>
    </row>
    <row r="1217" spans="1:101" s="179" customFormat="1" ht="20.100000000000001" customHeight="1">
      <c r="A1217" s="657">
        <f t="shared" si="270"/>
        <v>1174</v>
      </c>
      <c r="B1217" s="196" t="str">
        <f t="shared" si="265"/>
        <v>Swansea Bay UHB</v>
      </c>
      <c r="C1217" s="89"/>
      <c r="D1217" s="89"/>
      <c r="E1217" s="89"/>
      <c r="F1217" s="89"/>
      <c r="G1217" s="89"/>
      <c r="H1217" s="197">
        <f t="shared" si="266"/>
        <v>0</v>
      </c>
      <c r="I1217" s="197"/>
      <c r="J1217" s="89"/>
      <c r="K1217" s="90"/>
      <c r="L1217" s="90"/>
      <c r="M1217" s="89"/>
      <c r="N1217" s="89"/>
      <c r="O1217" s="89"/>
      <c r="P1217" s="89"/>
      <c r="Q1217" s="89"/>
      <c r="R1217" s="122"/>
      <c r="S1217" s="122"/>
      <c r="T1217" s="122"/>
      <c r="U1217" s="123"/>
      <c r="V1217" s="123"/>
      <c r="W1217" s="123"/>
      <c r="X1217" s="122"/>
      <c r="Y1217" s="122"/>
      <c r="Z1217" s="122"/>
      <c r="AA1217" s="122"/>
      <c r="AB1217" s="122"/>
      <c r="AC1217" s="122"/>
      <c r="AD1217" s="197">
        <f t="shared" si="259"/>
        <v>0</v>
      </c>
      <c r="AE1217" s="196" t="str">
        <f t="shared" si="271"/>
        <v/>
      </c>
      <c r="AF1217" s="196" t="str">
        <f t="shared" si="260"/>
        <v/>
      </c>
      <c r="AG1217" s="196" t="str">
        <f t="shared" si="261"/>
        <v/>
      </c>
      <c r="AH1217" s="196" t="str">
        <f t="shared" si="262"/>
        <v/>
      </c>
      <c r="AI1217" s="196" t="str">
        <f t="shared" si="263"/>
        <v/>
      </c>
      <c r="AJ1217" s="196" t="str">
        <f t="shared" si="264"/>
        <v/>
      </c>
      <c r="AK1217" s="196" t="str">
        <f t="shared" si="267"/>
        <v/>
      </c>
      <c r="AL1217" s="196" t="str">
        <f t="shared" si="268"/>
        <v/>
      </c>
      <c r="AM1217" s="176"/>
      <c r="AN1217" s="176">
        <f t="shared" si="269"/>
        <v>0</v>
      </c>
      <c r="AO1217" s="176"/>
      <c r="AP1217" s="176"/>
      <c r="AQ1217" s="176"/>
      <c r="AR1217" s="176"/>
      <c r="AS1217" s="176"/>
      <c r="AT1217" s="176"/>
      <c r="AU1217" s="176"/>
      <c r="AV1217" s="176"/>
      <c r="AW1217" s="176"/>
      <c r="AX1217" s="176"/>
      <c r="AY1217" s="176"/>
      <c r="AZ1217" s="176"/>
      <c r="BA1217" s="176"/>
      <c r="BB1217" s="176"/>
      <c r="BC1217" s="176"/>
      <c r="BD1217" s="176"/>
      <c r="BE1217" s="176"/>
      <c r="BF1217" s="176"/>
      <c r="BG1217" s="176"/>
      <c r="BH1217" s="176"/>
      <c r="BI1217" s="176"/>
      <c r="BJ1217" s="176"/>
      <c r="BK1217" s="176"/>
      <c r="BL1217" s="176"/>
      <c r="BM1217" s="176"/>
      <c r="BN1217" s="176"/>
      <c r="BO1217" s="176"/>
      <c r="BP1217" s="176"/>
      <c r="BQ1217" s="176"/>
      <c r="BR1217" s="176"/>
      <c r="BS1217" s="176"/>
      <c r="BT1217" s="176"/>
      <c r="BU1217" s="176"/>
      <c r="BV1217" s="176"/>
      <c r="BW1217" s="176"/>
      <c r="BX1217" s="176"/>
      <c r="BY1217" s="176"/>
      <c r="BZ1217" s="176"/>
      <c r="CA1217" s="176"/>
      <c r="CB1217" s="176"/>
      <c r="CC1217" s="176"/>
      <c r="CD1217" s="176"/>
      <c r="CE1217" s="176"/>
      <c r="CF1217" s="176"/>
      <c r="CG1217" s="176"/>
      <c r="CH1217" s="176"/>
      <c r="CI1217" s="176"/>
      <c r="CJ1217" s="176"/>
      <c r="CK1217" s="176"/>
      <c r="CL1217" s="176"/>
      <c r="CM1217" s="176"/>
      <c r="CN1217" s="176"/>
      <c r="CO1217" s="176"/>
      <c r="CP1217" s="176"/>
      <c r="CQ1217" s="176"/>
      <c r="CR1217" s="176"/>
      <c r="CS1217" s="176"/>
      <c r="CT1217" s="176"/>
      <c r="CU1217" s="176"/>
      <c r="CV1217" s="176"/>
      <c r="CW1217" s="176"/>
    </row>
    <row r="1218" spans="1:101" s="179" customFormat="1" ht="20.100000000000001" customHeight="1">
      <c r="A1218" s="657">
        <f t="shared" si="270"/>
        <v>1175</v>
      </c>
      <c r="B1218" s="196" t="str">
        <f t="shared" si="265"/>
        <v>Swansea Bay UHB</v>
      </c>
      <c r="C1218" s="89"/>
      <c r="D1218" s="89"/>
      <c r="E1218" s="89"/>
      <c r="F1218" s="89"/>
      <c r="G1218" s="89"/>
      <c r="H1218" s="197">
        <f t="shared" si="266"/>
        <v>0</v>
      </c>
      <c r="I1218" s="197"/>
      <c r="J1218" s="89"/>
      <c r="K1218" s="90"/>
      <c r="L1218" s="90"/>
      <c r="M1218" s="89"/>
      <c r="N1218" s="89"/>
      <c r="O1218" s="89"/>
      <c r="P1218" s="89"/>
      <c r="Q1218" s="89"/>
      <c r="R1218" s="122"/>
      <c r="S1218" s="122"/>
      <c r="T1218" s="122"/>
      <c r="U1218" s="123"/>
      <c r="V1218" s="123"/>
      <c r="W1218" s="123"/>
      <c r="X1218" s="122"/>
      <c r="Y1218" s="122"/>
      <c r="Z1218" s="122"/>
      <c r="AA1218" s="122"/>
      <c r="AB1218" s="122"/>
      <c r="AC1218" s="122"/>
      <c r="AD1218" s="197">
        <f t="shared" si="259"/>
        <v>0</v>
      </c>
      <c r="AE1218" s="196" t="str">
        <f t="shared" si="271"/>
        <v/>
      </c>
      <c r="AF1218" s="196" t="str">
        <f t="shared" si="260"/>
        <v/>
      </c>
      <c r="AG1218" s="196" t="str">
        <f t="shared" si="261"/>
        <v/>
      </c>
      <c r="AH1218" s="196" t="str">
        <f t="shared" si="262"/>
        <v/>
      </c>
      <c r="AI1218" s="196" t="str">
        <f t="shared" si="263"/>
        <v/>
      </c>
      <c r="AJ1218" s="196" t="str">
        <f t="shared" si="264"/>
        <v/>
      </c>
      <c r="AK1218" s="196" t="str">
        <f t="shared" si="267"/>
        <v/>
      </c>
      <c r="AL1218" s="196" t="str">
        <f t="shared" si="268"/>
        <v/>
      </c>
      <c r="AM1218" s="176"/>
      <c r="AN1218" s="176">
        <f t="shared" si="269"/>
        <v>0</v>
      </c>
      <c r="AO1218" s="176"/>
      <c r="AP1218" s="176"/>
      <c r="AQ1218" s="176"/>
      <c r="AR1218" s="176"/>
      <c r="AS1218" s="176"/>
      <c r="AT1218" s="176"/>
      <c r="AU1218" s="176"/>
      <c r="AV1218" s="176"/>
      <c r="AW1218" s="176"/>
      <c r="AX1218" s="176"/>
      <c r="AY1218" s="176"/>
      <c r="AZ1218" s="176"/>
      <c r="BA1218" s="176"/>
      <c r="BB1218" s="176"/>
      <c r="BC1218" s="176"/>
      <c r="BD1218" s="176"/>
      <c r="BE1218" s="176"/>
      <c r="BF1218" s="176"/>
      <c r="BG1218" s="176"/>
      <c r="BH1218" s="176"/>
      <c r="BI1218" s="176"/>
      <c r="BJ1218" s="176"/>
      <c r="BK1218" s="176"/>
      <c r="BL1218" s="176"/>
      <c r="BM1218" s="176"/>
      <c r="BN1218" s="176"/>
      <c r="BO1218" s="176"/>
      <c r="BP1218" s="176"/>
      <c r="BQ1218" s="176"/>
      <c r="BR1218" s="176"/>
      <c r="BS1218" s="176"/>
      <c r="BT1218" s="176"/>
      <c r="BU1218" s="176"/>
      <c r="BV1218" s="176"/>
      <c r="BW1218" s="176"/>
      <c r="BX1218" s="176"/>
      <c r="BY1218" s="176"/>
      <c r="BZ1218" s="176"/>
      <c r="CA1218" s="176"/>
      <c r="CB1218" s="176"/>
      <c r="CC1218" s="176"/>
      <c r="CD1218" s="176"/>
      <c r="CE1218" s="176"/>
      <c r="CF1218" s="176"/>
      <c r="CG1218" s="176"/>
      <c r="CH1218" s="176"/>
      <c r="CI1218" s="176"/>
      <c r="CJ1218" s="176"/>
      <c r="CK1218" s="176"/>
      <c r="CL1218" s="176"/>
      <c r="CM1218" s="176"/>
      <c r="CN1218" s="176"/>
      <c r="CO1218" s="176"/>
      <c r="CP1218" s="176"/>
      <c r="CQ1218" s="176"/>
      <c r="CR1218" s="176"/>
      <c r="CS1218" s="176"/>
      <c r="CT1218" s="176"/>
      <c r="CU1218" s="176"/>
      <c r="CV1218" s="176"/>
      <c r="CW1218" s="176"/>
    </row>
    <row r="1219" spans="1:101" s="179" customFormat="1" ht="20.100000000000001" customHeight="1">
      <c r="A1219" s="657">
        <f t="shared" si="270"/>
        <v>1176</v>
      </c>
      <c r="B1219" s="196" t="str">
        <f t="shared" si="265"/>
        <v>Swansea Bay UHB</v>
      </c>
      <c r="C1219" s="89"/>
      <c r="D1219" s="89"/>
      <c r="E1219" s="89"/>
      <c r="F1219" s="89"/>
      <c r="G1219" s="89"/>
      <c r="H1219" s="197">
        <f t="shared" si="266"/>
        <v>0</v>
      </c>
      <c r="I1219" s="197"/>
      <c r="J1219" s="89"/>
      <c r="K1219" s="90"/>
      <c r="L1219" s="90"/>
      <c r="M1219" s="89"/>
      <c r="N1219" s="89"/>
      <c r="O1219" s="89"/>
      <c r="P1219" s="89"/>
      <c r="Q1219" s="89"/>
      <c r="R1219" s="122"/>
      <c r="S1219" s="122"/>
      <c r="T1219" s="122"/>
      <c r="U1219" s="123"/>
      <c r="V1219" s="123"/>
      <c r="W1219" s="123"/>
      <c r="X1219" s="122"/>
      <c r="Y1219" s="122"/>
      <c r="Z1219" s="122"/>
      <c r="AA1219" s="122"/>
      <c r="AB1219" s="122"/>
      <c r="AC1219" s="122"/>
      <c r="AD1219" s="197">
        <f t="shared" si="259"/>
        <v>0</v>
      </c>
      <c r="AE1219" s="196" t="str">
        <f t="shared" si="271"/>
        <v/>
      </c>
      <c r="AF1219" s="196" t="str">
        <f t="shared" si="260"/>
        <v/>
      </c>
      <c r="AG1219" s="196" t="str">
        <f t="shared" si="261"/>
        <v/>
      </c>
      <c r="AH1219" s="196" t="str">
        <f t="shared" si="262"/>
        <v/>
      </c>
      <c r="AI1219" s="196" t="str">
        <f t="shared" si="263"/>
        <v/>
      </c>
      <c r="AJ1219" s="196" t="str">
        <f t="shared" si="264"/>
        <v/>
      </c>
      <c r="AK1219" s="196" t="str">
        <f t="shared" si="267"/>
        <v/>
      </c>
      <c r="AL1219" s="196" t="str">
        <f t="shared" si="268"/>
        <v/>
      </c>
      <c r="AM1219" s="176"/>
      <c r="AN1219" s="176">
        <f t="shared" si="269"/>
        <v>0</v>
      </c>
      <c r="AO1219" s="176"/>
      <c r="AP1219" s="176"/>
      <c r="AQ1219" s="176"/>
      <c r="AR1219" s="176"/>
      <c r="AS1219" s="176"/>
      <c r="AT1219" s="176"/>
      <c r="AU1219" s="176"/>
      <c r="AV1219" s="176"/>
      <c r="AW1219" s="176"/>
      <c r="AX1219" s="176"/>
      <c r="AY1219" s="176"/>
      <c r="AZ1219" s="176"/>
      <c r="BA1219" s="176"/>
      <c r="BB1219" s="176"/>
      <c r="BC1219" s="176"/>
      <c r="BD1219" s="176"/>
      <c r="BE1219" s="176"/>
      <c r="BF1219" s="176"/>
      <c r="BG1219" s="176"/>
      <c r="BH1219" s="176"/>
      <c r="BI1219" s="176"/>
      <c r="BJ1219" s="176"/>
      <c r="BK1219" s="176"/>
      <c r="BL1219" s="176"/>
      <c r="BM1219" s="176"/>
      <c r="BN1219" s="176"/>
      <c r="BO1219" s="176"/>
      <c r="BP1219" s="176"/>
      <c r="BQ1219" s="176"/>
      <c r="BR1219" s="176"/>
      <c r="BS1219" s="176"/>
      <c r="BT1219" s="176"/>
      <c r="BU1219" s="176"/>
      <c r="BV1219" s="176"/>
      <c r="BW1219" s="176"/>
      <c r="BX1219" s="176"/>
      <c r="BY1219" s="176"/>
      <c r="BZ1219" s="176"/>
      <c r="CA1219" s="176"/>
      <c r="CB1219" s="176"/>
      <c r="CC1219" s="176"/>
      <c r="CD1219" s="176"/>
      <c r="CE1219" s="176"/>
      <c r="CF1219" s="176"/>
      <c r="CG1219" s="176"/>
      <c r="CH1219" s="176"/>
      <c r="CI1219" s="176"/>
      <c r="CJ1219" s="176"/>
      <c r="CK1219" s="176"/>
      <c r="CL1219" s="176"/>
      <c r="CM1219" s="176"/>
      <c r="CN1219" s="176"/>
      <c r="CO1219" s="176"/>
      <c r="CP1219" s="176"/>
      <c r="CQ1219" s="176"/>
      <c r="CR1219" s="176"/>
      <c r="CS1219" s="176"/>
      <c r="CT1219" s="176"/>
      <c r="CU1219" s="176"/>
      <c r="CV1219" s="176"/>
      <c r="CW1219" s="176"/>
    </row>
    <row r="1220" spans="1:101" s="179" customFormat="1" ht="20.100000000000001" customHeight="1">
      <c r="A1220" s="657">
        <f t="shared" si="270"/>
        <v>1177</v>
      </c>
      <c r="B1220" s="196" t="str">
        <f t="shared" si="265"/>
        <v>Swansea Bay UHB</v>
      </c>
      <c r="C1220" s="89"/>
      <c r="D1220" s="89"/>
      <c r="E1220" s="89"/>
      <c r="F1220" s="89"/>
      <c r="G1220" s="89"/>
      <c r="H1220" s="197">
        <f t="shared" si="266"/>
        <v>0</v>
      </c>
      <c r="I1220" s="197"/>
      <c r="J1220" s="89"/>
      <c r="K1220" s="90"/>
      <c r="L1220" s="90"/>
      <c r="M1220" s="89"/>
      <c r="N1220" s="89"/>
      <c r="O1220" s="89"/>
      <c r="P1220" s="89"/>
      <c r="Q1220" s="89"/>
      <c r="R1220" s="122"/>
      <c r="S1220" s="122"/>
      <c r="T1220" s="122"/>
      <c r="U1220" s="123"/>
      <c r="V1220" s="123"/>
      <c r="W1220" s="123"/>
      <c r="X1220" s="122"/>
      <c r="Y1220" s="122"/>
      <c r="Z1220" s="122"/>
      <c r="AA1220" s="122"/>
      <c r="AB1220" s="122"/>
      <c r="AC1220" s="122"/>
      <c r="AD1220" s="197">
        <f t="shared" si="259"/>
        <v>0</v>
      </c>
      <c r="AE1220" s="196" t="str">
        <f t="shared" si="271"/>
        <v/>
      </c>
      <c r="AF1220" s="196" t="str">
        <f t="shared" si="260"/>
        <v/>
      </c>
      <c r="AG1220" s="196" t="str">
        <f t="shared" si="261"/>
        <v/>
      </c>
      <c r="AH1220" s="196" t="str">
        <f t="shared" si="262"/>
        <v/>
      </c>
      <c r="AI1220" s="196" t="str">
        <f t="shared" si="263"/>
        <v/>
      </c>
      <c r="AJ1220" s="196" t="str">
        <f t="shared" si="264"/>
        <v/>
      </c>
      <c r="AK1220" s="196" t="str">
        <f t="shared" si="267"/>
        <v/>
      </c>
      <c r="AL1220" s="196" t="str">
        <f t="shared" si="268"/>
        <v/>
      </c>
      <c r="AM1220" s="176"/>
      <c r="AN1220" s="176">
        <f t="shared" si="269"/>
        <v>0</v>
      </c>
      <c r="AO1220" s="176"/>
      <c r="AP1220" s="176"/>
      <c r="AQ1220" s="176"/>
      <c r="AR1220" s="176"/>
      <c r="AS1220" s="176"/>
      <c r="AT1220" s="176"/>
      <c r="AU1220" s="176"/>
      <c r="AV1220" s="176"/>
      <c r="AW1220" s="176"/>
      <c r="AX1220" s="176"/>
      <c r="AY1220" s="176"/>
      <c r="AZ1220" s="176"/>
      <c r="BA1220" s="176"/>
      <c r="BB1220" s="176"/>
      <c r="BC1220" s="176"/>
      <c r="BD1220" s="176"/>
      <c r="BE1220" s="176"/>
      <c r="BF1220" s="176"/>
      <c r="BG1220" s="176"/>
      <c r="BH1220" s="176"/>
      <c r="BI1220" s="176"/>
      <c r="BJ1220" s="176"/>
      <c r="BK1220" s="176"/>
      <c r="BL1220" s="176"/>
      <c r="BM1220" s="176"/>
      <c r="BN1220" s="176"/>
      <c r="BO1220" s="176"/>
      <c r="BP1220" s="176"/>
      <c r="BQ1220" s="176"/>
      <c r="BR1220" s="176"/>
      <c r="BS1220" s="176"/>
      <c r="BT1220" s="176"/>
      <c r="BU1220" s="176"/>
      <c r="BV1220" s="176"/>
      <c r="BW1220" s="176"/>
      <c r="BX1220" s="176"/>
      <c r="BY1220" s="176"/>
      <c r="BZ1220" s="176"/>
      <c r="CA1220" s="176"/>
      <c r="CB1220" s="176"/>
      <c r="CC1220" s="176"/>
      <c r="CD1220" s="176"/>
      <c r="CE1220" s="176"/>
      <c r="CF1220" s="176"/>
      <c r="CG1220" s="176"/>
      <c r="CH1220" s="176"/>
      <c r="CI1220" s="176"/>
      <c r="CJ1220" s="176"/>
      <c r="CK1220" s="176"/>
      <c r="CL1220" s="176"/>
      <c r="CM1220" s="176"/>
      <c r="CN1220" s="176"/>
      <c r="CO1220" s="176"/>
      <c r="CP1220" s="176"/>
      <c r="CQ1220" s="176"/>
      <c r="CR1220" s="176"/>
      <c r="CS1220" s="176"/>
      <c r="CT1220" s="176"/>
      <c r="CU1220" s="176"/>
      <c r="CV1220" s="176"/>
      <c r="CW1220" s="176"/>
    </row>
    <row r="1221" spans="1:101" s="179" customFormat="1" ht="20.100000000000001" customHeight="1">
      <c r="A1221" s="657">
        <f t="shared" si="270"/>
        <v>1178</v>
      </c>
      <c r="B1221" s="196" t="str">
        <f t="shared" si="265"/>
        <v>Swansea Bay UHB</v>
      </c>
      <c r="C1221" s="89"/>
      <c r="D1221" s="89"/>
      <c r="E1221" s="89"/>
      <c r="F1221" s="89"/>
      <c r="G1221" s="89"/>
      <c r="H1221" s="197">
        <f t="shared" si="266"/>
        <v>0</v>
      </c>
      <c r="I1221" s="197"/>
      <c r="J1221" s="89"/>
      <c r="K1221" s="90"/>
      <c r="L1221" s="90"/>
      <c r="M1221" s="89"/>
      <c r="N1221" s="89"/>
      <c r="O1221" s="89"/>
      <c r="P1221" s="89"/>
      <c r="Q1221" s="89"/>
      <c r="R1221" s="122"/>
      <c r="S1221" s="122"/>
      <c r="T1221" s="122"/>
      <c r="U1221" s="123"/>
      <c r="V1221" s="123"/>
      <c r="W1221" s="123"/>
      <c r="X1221" s="122"/>
      <c r="Y1221" s="122"/>
      <c r="Z1221" s="122"/>
      <c r="AA1221" s="122"/>
      <c r="AB1221" s="122"/>
      <c r="AC1221" s="122"/>
      <c r="AD1221" s="197">
        <f t="shared" si="259"/>
        <v>0</v>
      </c>
      <c r="AE1221" s="196" t="str">
        <f t="shared" si="271"/>
        <v/>
      </c>
      <c r="AF1221" s="196" t="str">
        <f t="shared" si="260"/>
        <v/>
      </c>
      <c r="AG1221" s="196" t="str">
        <f t="shared" si="261"/>
        <v/>
      </c>
      <c r="AH1221" s="196" t="str">
        <f t="shared" si="262"/>
        <v/>
      </c>
      <c r="AI1221" s="196" t="str">
        <f t="shared" si="263"/>
        <v/>
      </c>
      <c r="AJ1221" s="196" t="str">
        <f t="shared" si="264"/>
        <v/>
      </c>
      <c r="AK1221" s="196" t="str">
        <f t="shared" si="267"/>
        <v/>
      </c>
      <c r="AL1221" s="196" t="str">
        <f t="shared" si="268"/>
        <v/>
      </c>
      <c r="AM1221" s="176"/>
      <c r="AN1221" s="176">
        <f t="shared" si="269"/>
        <v>0</v>
      </c>
      <c r="AO1221" s="176"/>
      <c r="AP1221" s="176"/>
      <c r="AQ1221" s="176"/>
      <c r="AR1221" s="176"/>
      <c r="AS1221" s="176"/>
      <c r="AT1221" s="176"/>
      <c r="AU1221" s="176"/>
      <c r="AV1221" s="176"/>
      <c r="AW1221" s="176"/>
      <c r="AX1221" s="176"/>
      <c r="AY1221" s="176"/>
      <c r="AZ1221" s="176"/>
      <c r="BA1221" s="176"/>
      <c r="BB1221" s="176"/>
      <c r="BC1221" s="176"/>
      <c r="BD1221" s="176"/>
      <c r="BE1221" s="176"/>
      <c r="BF1221" s="176"/>
      <c r="BG1221" s="176"/>
      <c r="BH1221" s="176"/>
      <c r="BI1221" s="176"/>
      <c r="BJ1221" s="176"/>
      <c r="BK1221" s="176"/>
      <c r="BL1221" s="176"/>
      <c r="BM1221" s="176"/>
      <c r="BN1221" s="176"/>
      <c r="BO1221" s="176"/>
      <c r="BP1221" s="176"/>
      <c r="BQ1221" s="176"/>
      <c r="BR1221" s="176"/>
      <c r="BS1221" s="176"/>
      <c r="BT1221" s="176"/>
      <c r="BU1221" s="176"/>
      <c r="BV1221" s="176"/>
      <c r="BW1221" s="176"/>
      <c r="BX1221" s="176"/>
      <c r="BY1221" s="176"/>
      <c r="BZ1221" s="176"/>
      <c r="CA1221" s="176"/>
      <c r="CB1221" s="176"/>
      <c r="CC1221" s="176"/>
      <c r="CD1221" s="176"/>
      <c r="CE1221" s="176"/>
      <c r="CF1221" s="176"/>
      <c r="CG1221" s="176"/>
      <c r="CH1221" s="176"/>
      <c r="CI1221" s="176"/>
      <c r="CJ1221" s="176"/>
      <c r="CK1221" s="176"/>
      <c r="CL1221" s="176"/>
      <c r="CM1221" s="176"/>
      <c r="CN1221" s="176"/>
      <c r="CO1221" s="176"/>
      <c r="CP1221" s="176"/>
      <c r="CQ1221" s="176"/>
      <c r="CR1221" s="176"/>
      <c r="CS1221" s="176"/>
      <c r="CT1221" s="176"/>
      <c r="CU1221" s="176"/>
      <c r="CV1221" s="176"/>
      <c r="CW1221" s="176"/>
    </row>
    <row r="1222" spans="1:101" s="179" customFormat="1" ht="20.100000000000001" customHeight="1">
      <c r="A1222" s="657">
        <f t="shared" si="270"/>
        <v>1179</v>
      </c>
      <c r="B1222" s="196" t="str">
        <f t="shared" si="265"/>
        <v>Swansea Bay UHB</v>
      </c>
      <c r="C1222" s="89"/>
      <c r="D1222" s="89"/>
      <c r="E1222" s="89"/>
      <c r="F1222" s="89"/>
      <c r="G1222" s="89"/>
      <c r="H1222" s="197">
        <f t="shared" si="266"/>
        <v>0</v>
      </c>
      <c r="I1222" s="197"/>
      <c r="J1222" s="89"/>
      <c r="K1222" s="90"/>
      <c r="L1222" s="90"/>
      <c r="M1222" s="89"/>
      <c r="N1222" s="89"/>
      <c r="O1222" s="89"/>
      <c r="P1222" s="89"/>
      <c r="Q1222" s="89"/>
      <c r="R1222" s="122"/>
      <c r="S1222" s="122"/>
      <c r="T1222" s="122"/>
      <c r="U1222" s="123"/>
      <c r="V1222" s="123"/>
      <c r="W1222" s="123"/>
      <c r="X1222" s="122"/>
      <c r="Y1222" s="122"/>
      <c r="Z1222" s="122"/>
      <c r="AA1222" s="122"/>
      <c r="AB1222" s="122"/>
      <c r="AC1222" s="122"/>
      <c r="AD1222" s="197">
        <f t="shared" si="259"/>
        <v>0</v>
      </c>
      <c r="AE1222" s="196" t="str">
        <f t="shared" si="271"/>
        <v/>
      </c>
      <c r="AF1222" s="196" t="str">
        <f t="shared" si="260"/>
        <v/>
      </c>
      <c r="AG1222" s="196" t="str">
        <f t="shared" si="261"/>
        <v/>
      </c>
      <c r="AH1222" s="196" t="str">
        <f t="shared" si="262"/>
        <v/>
      </c>
      <c r="AI1222" s="196" t="str">
        <f t="shared" si="263"/>
        <v/>
      </c>
      <c r="AJ1222" s="196" t="str">
        <f t="shared" si="264"/>
        <v/>
      </c>
      <c r="AK1222" s="196" t="str">
        <f t="shared" si="267"/>
        <v/>
      </c>
      <c r="AL1222" s="196" t="str">
        <f t="shared" si="268"/>
        <v/>
      </c>
      <c r="AM1222" s="176"/>
      <c r="AN1222" s="176">
        <f t="shared" si="269"/>
        <v>0</v>
      </c>
      <c r="AO1222" s="176"/>
      <c r="AP1222" s="176"/>
      <c r="AQ1222" s="176"/>
      <c r="AR1222" s="176"/>
      <c r="AS1222" s="176"/>
      <c r="AT1222" s="176"/>
      <c r="AU1222" s="176"/>
      <c r="AV1222" s="176"/>
      <c r="AW1222" s="176"/>
      <c r="AX1222" s="176"/>
      <c r="AY1222" s="176"/>
      <c r="AZ1222" s="176"/>
      <c r="BA1222" s="176"/>
      <c r="BB1222" s="176"/>
      <c r="BC1222" s="176"/>
      <c r="BD1222" s="176"/>
      <c r="BE1222" s="176"/>
      <c r="BF1222" s="176"/>
      <c r="BG1222" s="176"/>
      <c r="BH1222" s="176"/>
      <c r="BI1222" s="176"/>
      <c r="BJ1222" s="176"/>
      <c r="BK1222" s="176"/>
      <c r="BL1222" s="176"/>
      <c r="BM1222" s="176"/>
      <c r="BN1222" s="176"/>
      <c r="BO1222" s="176"/>
      <c r="BP1222" s="176"/>
      <c r="BQ1222" s="176"/>
      <c r="BR1222" s="176"/>
      <c r="BS1222" s="176"/>
      <c r="BT1222" s="176"/>
      <c r="BU1222" s="176"/>
      <c r="BV1222" s="176"/>
      <c r="BW1222" s="176"/>
      <c r="BX1222" s="176"/>
      <c r="BY1222" s="176"/>
      <c r="BZ1222" s="176"/>
      <c r="CA1222" s="176"/>
      <c r="CB1222" s="176"/>
      <c r="CC1222" s="176"/>
      <c r="CD1222" s="176"/>
      <c r="CE1222" s="176"/>
      <c r="CF1222" s="176"/>
      <c r="CG1222" s="176"/>
      <c r="CH1222" s="176"/>
      <c r="CI1222" s="176"/>
      <c r="CJ1222" s="176"/>
      <c r="CK1222" s="176"/>
      <c r="CL1222" s="176"/>
      <c r="CM1222" s="176"/>
      <c r="CN1222" s="176"/>
      <c r="CO1222" s="176"/>
      <c r="CP1222" s="176"/>
      <c r="CQ1222" s="176"/>
      <c r="CR1222" s="176"/>
      <c r="CS1222" s="176"/>
      <c r="CT1222" s="176"/>
      <c r="CU1222" s="176"/>
      <c r="CV1222" s="176"/>
      <c r="CW1222" s="176"/>
    </row>
    <row r="1223" spans="1:101" s="179" customFormat="1" ht="20.100000000000001" customHeight="1">
      <c r="A1223" s="657">
        <f t="shared" si="270"/>
        <v>1180</v>
      </c>
      <c r="B1223" s="196" t="str">
        <f t="shared" si="265"/>
        <v>Swansea Bay UHB</v>
      </c>
      <c r="C1223" s="89"/>
      <c r="D1223" s="89"/>
      <c r="E1223" s="89"/>
      <c r="F1223" s="89"/>
      <c r="G1223" s="89"/>
      <c r="H1223" s="197">
        <f t="shared" si="266"/>
        <v>0</v>
      </c>
      <c r="I1223" s="197"/>
      <c r="J1223" s="89"/>
      <c r="K1223" s="90"/>
      <c r="L1223" s="90"/>
      <c r="M1223" s="89"/>
      <c r="N1223" s="89"/>
      <c r="O1223" s="89"/>
      <c r="P1223" s="89"/>
      <c r="Q1223" s="89"/>
      <c r="R1223" s="122"/>
      <c r="S1223" s="122"/>
      <c r="T1223" s="122"/>
      <c r="U1223" s="123"/>
      <c r="V1223" s="123"/>
      <c r="W1223" s="123"/>
      <c r="X1223" s="122"/>
      <c r="Y1223" s="122"/>
      <c r="Z1223" s="122"/>
      <c r="AA1223" s="122"/>
      <c r="AB1223" s="122"/>
      <c r="AC1223" s="122"/>
      <c r="AD1223" s="197">
        <f t="shared" si="259"/>
        <v>0</v>
      </c>
      <c r="AE1223" s="196" t="str">
        <f t="shared" si="271"/>
        <v/>
      </c>
      <c r="AF1223" s="196" t="str">
        <f t="shared" si="260"/>
        <v/>
      </c>
      <c r="AG1223" s="196" t="str">
        <f t="shared" si="261"/>
        <v/>
      </c>
      <c r="AH1223" s="196" t="str">
        <f t="shared" si="262"/>
        <v/>
      </c>
      <c r="AI1223" s="196" t="str">
        <f t="shared" si="263"/>
        <v/>
      </c>
      <c r="AJ1223" s="196" t="str">
        <f t="shared" si="264"/>
        <v/>
      </c>
      <c r="AK1223" s="196" t="str">
        <f t="shared" si="267"/>
        <v/>
      </c>
      <c r="AL1223" s="196" t="str">
        <f t="shared" si="268"/>
        <v/>
      </c>
      <c r="AM1223" s="176"/>
      <c r="AN1223" s="176">
        <f t="shared" si="269"/>
        <v>0</v>
      </c>
      <c r="AO1223" s="176"/>
      <c r="AP1223" s="176"/>
      <c r="AQ1223" s="176"/>
      <c r="AR1223" s="176"/>
      <c r="AS1223" s="176"/>
      <c r="AT1223" s="176"/>
      <c r="AU1223" s="176"/>
      <c r="AV1223" s="176"/>
      <c r="AW1223" s="176"/>
      <c r="AX1223" s="176"/>
      <c r="AY1223" s="176"/>
      <c r="AZ1223" s="176"/>
      <c r="BA1223" s="176"/>
      <c r="BB1223" s="176"/>
      <c r="BC1223" s="176"/>
      <c r="BD1223" s="176"/>
      <c r="BE1223" s="176"/>
      <c r="BF1223" s="176"/>
      <c r="BG1223" s="176"/>
      <c r="BH1223" s="176"/>
      <c r="BI1223" s="176"/>
      <c r="BJ1223" s="176"/>
      <c r="BK1223" s="176"/>
      <c r="BL1223" s="176"/>
      <c r="BM1223" s="176"/>
      <c r="BN1223" s="176"/>
      <c r="BO1223" s="176"/>
      <c r="BP1223" s="176"/>
      <c r="BQ1223" s="176"/>
      <c r="BR1223" s="176"/>
      <c r="BS1223" s="176"/>
      <c r="BT1223" s="176"/>
      <c r="BU1223" s="176"/>
      <c r="BV1223" s="176"/>
      <c r="BW1223" s="176"/>
      <c r="BX1223" s="176"/>
      <c r="BY1223" s="176"/>
      <c r="BZ1223" s="176"/>
      <c r="CA1223" s="176"/>
      <c r="CB1223" s="176"/>
      <c r="CC1223" s="176"/>
      <c r="CD1223" s="176"/>
      <c r="CE1223" s="176"/>
      <c r="CF1223" s="176"/>
      <c r="CG1223" s="176"/>
      <c r="CH1223" s="176"/>
      <c r="CI1223" s="176"/>
      <c r="CJ1223" s="176"/>
      <c r="CK1223" s="176"/>
      <c r="CL1223" s="176"/>
      <c r="CM1223" s="176"/>
      <c r="CN1223" s="176"/>
      <c r="CO1223" s="176"/>
      <c r="CP1223" s="176"/>
      <c r="CQ1223" s="176"/>
      <c r="CR1223" s="176"/>
      <c r="CS1223" s="176"/>
      <c r="CT1223" s="176"/>
      <c r="CU1223" s="176"/>
      <c r="CV1223" s="176"/>
      <c r="CW1223" s="176"/>
    </row>
    <row r="1224" spans="1:101" s="179" customFormat="1" ht="20.100000000000001" customHeight="1">
      <c r="A1224" s="657">
        <f t="shared" si="270"/>
        <v>1181</v>
      </c>
      <c r="B1224" s="196" t="str">
        <f t="shared" si="265"/>
        <v>Swansea Bay UHB</v>
      </c>
      <c r="C1224" s="89"/>
      <c r="D1224" s="89"/>
      <c r="E1224" s="89"/>
      <c r="F1224" s="89"/>
      <c r="G1224" s="89"/>
      <c r="H1224" s="197">
        <f t="shared" si="266"/>
        <v>0</v>
      </c>
      <c r="I1224" s="197"/>
      <c r="J1224" s="89"/>
      <c r="K1224" s="90"/>
      <c r="L1224" s="90"/>
      <c r="M1224" s="89"/>
      <c r="N1224" s="89"/>
      <c r="O1224" s="89"/>
      <c r="P1224" s="89"/>
      <c r="Q1224" s="89"/>
      <c r="R1224" s="122"/>
      <c r="S1224" s="122"/>
      <c r="T1224" s="122"/>
      <c r="U1224" s="123"/>
      <c r="V1224" s="123"/>
      <c r="W1224" s="123"/>
      <c r="X1224" s="122"/>
      <c r="Y1224" s="122"/>
      <c r="Z1224" s="122"/>
      <c r="AA1224" s="122"/>
      <c r="AB1224" s="122"/>
      <c r="AC1224" s="122"/>
      <c r="AD1224" s="197">
        <f t="shared" si="259"/>
        <v>0</v>
      </c>
      <c r="AE1224" s="196" t="str">
        <f t="shared" si="271"/>
        <v/>
      </c>
      <c r="AF1224" s="196" t="str">
        <f t="shared" si="260"/>
        <v/>
      </c>
      <c r="AG1224" s="196" t="str">
        <f t="shared" si="261"/>
        <v/>
      </c>
      <c r="AH1224" s="196" t="str">
        <f t="shared" si="262"/>
        <v/>
      </c>
      <c r="AI1224" s="196" t="str">
        <f t="shared" si="263"/>
        <v/>
      </c>
      <c r="AJ1224" s="196" t="str">
        <f t="shared" si="264"/>
        <v/>
      </c>
      <c r="AK1224" s="196" t="str">
        <f t="shared" si="267"/>
        <v/>
      </c>
      <c r="AL1224" s="196" t="str">
        <f t="shared" si="268"/>
        <v/>
      </c>
      <c r="AM1224" s="176"/>
      <c r="AN1224" s="176">
        <f t="shared" si="269"/>
        <v>0</v>
      </c>
      <c r="AO1224" s="176"/>
      <c r="AP1224" s="176"/>
      <c r="AQ1224" s="176"/>
      <c r="AR1224" s="176"/>
      <c r="AS1224" s="176"/>
      <c r="AT1224" s="176"/>
      <c r="AU1224" s="176"/>
      <c r="AV1224" s="176"/>
      <c r="AW1224" s="176"/>
      <c r="AX1224" s="176"/>
      <c r="AY1224" s="176"/>
      <c r="AZ1224" s="176"/>
      <c r="BA1224" s="176"/>
      <c r="BB1224" s="176"/>
      <c r="BC1224" s="176"/>
      <c r="BD1224" s="176"/>
      <c r="BE1224" s="176"/>
      <c r="BF1224" s="176"/>
      <c r="BG1224" s="176"/>
      <c r="BH1224" s="176"/>
      <c r="BI1224" s="176"/>
      <c r="BJ1224" s="176"/>
      <c r="BK1224" s="176"/>
      <c r="BL1224" s="176"/>
      <c r="BM1224" s="176"/>
      <c r="BN1224" s="176"/>
      <c r="BO1224" s="176"/>
      <c r="BP1224" s="176"/>
      <c r="BQ1224" s="176"/>
      <c r="BR1224" s="176"/>
      <c r="BS1224" s="176"/>
      <c r="BT1224" s="176"/>
      <c r="BU1224" s="176"/>
      <c r="BV1224" s="176"/>
      <c r="BW1224" s="176"/>
      <c r="BX1224" s="176"/>
      <c r="BY1224" s="176"/>
      <c r="BZ1224" s="176"/>
      <c r="CA1224" s="176"/>
      <c r="CB1224" s="176"/>
      <c r="CC1224" s="176"/>
      <c r="CD1224" s="176"/>
      <c r="CE1224" s="176"/>
      <c r="CF1224" s="176"/>
      <c r="CG1224" s="176"/>
      <c r="CH1224" s="176"/>
      <c r="CI1224" s="176"/>
      <c r="CJ1224" s="176"/>
      <c r="CK1224" s="176"/>
      <c r="CL1224" s="176"/>
      <c r="CM1224" s="176"/>
      <c r="CN1224" s="176"/>
      <c r="CO1224" s="176"/>
      <c r="CP1224" s="176"/>
      <c r="CQ1224" s="176"/>
      <c r="CR1224" s="176"/>
      <c r="CS1224" s="176"/>
      <c r="CT1224" s="176"/>
      <c r="CU1224" s="176"/>
      <c r="CV1224" s="176"/>
      <c r="CW1224" s="176"/>
    </row>
    <row r="1225" spans="1:101" s="179" customFormat="1" ht="20.100000000000001" customHeight="1">
      <c r="A1225" s="657">
        <f t="shared" si="270"/>
        <v>1182</v>
      </c>
      <c r="B1225" s="196" t="str">
        <f t="shared" si="265"/>
        <v>Swansea Bay UHB</v>
      </c>
      <c r="C1225" s="89"/>
      <c r="D1225" s="89"/>
      <c r="E1225" s="89"/>
      <c r="F1225" s="89"/>
      <c r="G1225" s="89"/>
      <c r="H1225" s="197">
        <f t="shared" si="266"/>
        <v>0</v>
      </c>
      <c r="I1225" s="197"/>
      <c r="J1225" s="89"/>
      <c r="K1225" s="90"/>
      <c r="L1225" s="90"/>
      <c r="M1225" s="89"/>
      <c r="N1225" s="89"/>
      <c r="O1225" s="89"/>
      <c r="P1225" s="89"/>
      <c r="Q1225" s="89"/>
      <c r="R1225" s="122"/>
      <c r="S1225" s="122"/>
      <c r="T1225" s="122"/>
      <c r="U1225" s="123"/>
      <c r="V1225" s="123"/>
      <c r="W1225" s="123"/>
      <c r="X1225" s="122"/>
      <c r="Y1225" s="122"/>
      <c r="Z1225" s="122"/>
      <c r="AA1225" s="122"/>
      <c r="AB1225" s="122"/>
      <c r="AC1225" s="122"/>
      <c r="AD1225" s="197">
        <f t="shared" si="259"/>
        <v>0</v>
      </c>
      <c r="AE1225" s="196" t="str">
        <f t="shared" si="271"/>
        <v/>
      </c>
      <c r="AF1225" s="196" t="str">
        <f t="shared" si="260"/>
        <v/>
      </c>
      <c r="AG1225" s="196" t="str">
        <f t="shared" si="261"/>
        <v/>
      </c>
      <c r="AH1225" s="196" t="str">
        <f t="shared" si="262"/>
        <v/>
      </c>
      <c r="AI1225" s="196" t="str">
        <f t="shared" si="263"/>
        <v/>
      </c>
      <c r="AJ1225" s="196" t="str">
        <f t="shared" si="264"/>
        <v/>
      </c>
      <c r="AK1225" s="196" t="str">
        <f t="shared" si="267"/>
        <v/>
      </c>
      <c r="AL1225" s="196" t="str">
        <f t="shared" si="268"/>
        <v/>
      </c>
      <c r="AM1225" s="176"/>
      <c r="AN1225" s="176">
        <f t="shared" si="269"/>
        <v>0</v>
      </c>
      <c r="AO1225" s="176"/>
      <c r="AP1225" s="176"/>
      <c r="AQ1225" s="176"/>
      <c r="AR1225" s="176"/>
      <c r="AS1225" s="176"/>
      <c r="AT1225" s="176"/>
      <c r="AU1225" s="176"/>
      <c r="AV1225" s="176"/>
      <c r="AW1225" s="176"/>
      <c r="AX1225" s="176"/>
      <c r="AY1225" s="176"/>
      <c r="AZ1225" s="176"/>
      <c r="BA1225" s="176"/>
      <c r="BB1225" s="176"/>
      <c r="BC1225" s="176"/>
      <c r="BD1225" s="176"/>
      <c r="BE1225" s="176"/>
      <c r="BF1225" s="176"/>
      <c r="BG1225" s="176"/>
      <c r="BH1225" s="176"/>
      <c r="BI1225" s="176"/>
      <c r="BJ1225" s="176"/>
      <c r="BK1225" s="176"/>
      <c r="BL1225" s="176"/>
      <c r="BM1225" s="176"/>
      <c r="BN1225" s="176"/>
      <c r="BO1225" s="176"/>
      <c r="BP1225" s="176"/>
      <c r="BQ1225" s="176"/>
      <c r="BR1225" s="176"/>
      <c r="BS1225" s="176"/>
      <c r="BT1225" s="176"/>
      <c r="BU1225" s="176"/>
      <c r="BV1225" s="176"/>
      <c r="BW1225" s="176"/>
      <c r="BX1225" s="176"/>
      <c r="BY1225" s="176"/>
      <c r="BZ1225" s="176"/>
      <c r="CA1225" s="176"/>
      <c r="CB1225" s="176"/>
      <c r="CC1225" s="176"/>
      <c r="CD1225" s="176"/>
      <c r="CE1225" s="176"/>
      <c r="CF1225" s="176"/>
      <c r="CG1225" s="176"/>
      <c r="CH1225" s="176"/>
      <c r="CI1225" s="176"/>
      <c r="CJ1225" s="176"/>
      <c r="CK1225" s="176"/>
      <c r="CL1225" s="176"/>
      <c r="CM1225" s="176"/>
      <c r="CN1225" s="176"/>
      <c r="CO1225" s="176"/>
      <c r="CP1225" s="176"/>
      <c r="CQ1225" s="176"/>
      <c r="CR1225" s="176"/>
      <c r="CS1225" s="176"/>
      <c r="CT1225" s="176"/>
      <c r="CU1225" s="176"/>
      <c r="CV1225" s="176"/>
      <c r="CW1225" s="176"/>
    </row>
    <row r="1226" spans="1:101" s="179" customFormat="1" ht="20.100000000000001" customHeight="1">
      <c r="A1226" s="657">
        <f t="shared" si="270"/>
        <v>1183</v>
      </c>
      <c r="B1226" s="196" t="str">
        <f t="shared" si="265"/>
        <v>Swansea Bay UHB</v>
      </c>
      <c r="C1226" s="89"/>
      <c r="D1226" s="89"/>
      <c r="E1226" s="89"/>
      <c r="F1226" s="89"/>
      <c r="G1226" s="89"/>
      <c r="H1226" s="197">
        <f t="shared" si="266"/>
        <v>0</v>
      </c>
      <c r="I1226" s="197"/>
      <c r="J1226" s="89"/>
      <c r="K1226" s="90"/>
      <c r="L1226" s="90"/>
      <c r="M1226" s="89"/>
      <c r="N1226" s="89"/>
      <c r="O1226" s="89"/>
      <c r="P1226" s="89"/>
      <c r="Q1226" s="89"/>
      <c r="R1226" s="122"/>
      <c r="S1226" s="122"/>
      <c r="T1226" s="122"/>
      <c r="U1226" s="123"/>
      <c r="V1226" s="123"/>
      <c r="W1226" s="123"/>
      <c r="X1226" s="122"/>
      <c r="Y1226" s="122"/>
      <c r="Z1226" s="122"/>
      <c r="AA1226" s="122"/>
      <c r="AB1226" s="122"/>
      <c r="AC1226" s="122"/>
      <c r="AD1226" s="197">
        <f t="shared" si="259"/>
        <v>0</v>
      </c>
      <c r="AE1226" s="196" t="str">
        <f t="shared" si="271"/>
        <v/>
      </c>
      <c r="AF1226" s="196" t="str">
        <f t="shared" si="260"/>
        <v/>
      </c>
      <c r="AG1226" s="196" t="str">
        <f t="shared" si="261"/>
        <v/>
      </c>
      <c r="AH1226" s="196" t="str">
        <f t="shared" si="262"/>
        <v/>
      </c>
      <c r="AI1226" s="196" t="str">
        <f t="shared" si="263"/>
        <v/>
      </c>
      <c r="AJ1226" s="196" t="str">
        <f t="shared" si="264"/>
        <v/>
      </c>
      <c r="AK1226" s="196" t="str">
        <f t="shared" si="267"/>
        <v/>
      </c>
      <c r="AL1226" s="196" t="str">
        <f t="shared" si="268"/>
        <v/>
      </c>
      <c r="AM1226" s="176"/>
      <c r="AN1226" s="176">
        <f t="shared" si="269"/>
        <v>0</v>
      </c>
      <c r="AO1226" s="176"/>
      <c r="AP1226" s="176"/>
      <c r="AQ1226" s="176"/>
      <c r="AR1226" s="176"/>
      <c r="AS1226" s="176"/>
      <c r="AT1226" s="176"/>
      <c r="AU1226" s="176"/>
      <c r="AV1226" s="176"/>
      <c r="AW1226" s="176"/>
      <c r="AX1226" s="176"/>
      <c r="AY1226" s="176"/>
      <c r="AZ1226" s="176"/>
      <c r="BA1226" s="176"/>
      <c r="BB1226" s="176"/>
      <c r="BC1226" s="176"/>
      <c r="BD1226" s="176"/>
      <c r="BE1226" s="176"/>
      <c r="BF1226" s="176"/>
      <c r="BG1226" s="176"/>
      <c r="BH1226" s="176"/>
      <c r="BI1226" s="176"/>
      <c r="BJ1226" s="176"/>
      <c r="BK1226" s="176"/>
      <c r="BL1226" s="176"/>
      <c r="BM1226" s="176"/>
      <c r="BN1226" s="176"/>
      <c r="BO1226" s="176"/>
      <c r="BP1226" s="176"/>
      <c r="BQ1226" s="176"/>
      <c r="BR1226" s="176"/>
      <c r="BS1226" s="176"/>
      <c r="BT1226" s="176"/>
      <c r="BU1226" s="176"/>
      <c r="BV1226" s="176"/>
      <c r="BW1226" s="176"/>
      <c r="BX1226" s="176"/>
      <c r="BY1226" s="176"/>
      <c r="BZ1226" s="176"/>
      <c r="CA1226" s="176"/>
      <c r="CB1226" s="176"/>
      <c r="CC1226" s="176"/>
      <c r="CD1226" s="176"/>
      <c r="CE1226" s="176"/>
      <c r="CF1226" s="176"/>
      <c r="CG1226" s="176"/>
      <c r="CH1226" s="176"/>
      <c r="CI1226" s="176"/>
      <c r="CJ1226" s="176"/>
      <c r="CK1226" s="176"/>
      <c r="CL1226" s="176"/>
      <c r="CM1226" s="176"/>
      <c r="CN1226" s="176"/>
      <c r="CO1226" s="176"/>
      <c r="CP1226" s="176"/>
      <c r="CQ1226" s="176"/>
      <c r="CR1226" s="176"/>
      <c r="CS1226" s="176"/>
      <c r="CT1226" s="176"/>
      <c r="CU1226" s="176"/>
      <c r="CV1226" s="176"/>
      <c r="CW1226" s="176"/>
    </row>
    <row r="1227" spans="1:101" s="179" customFormat="1" ht="20.100000000000001" customHeight="1">
      <c r="A1227" s="657">
        <f t="shared" si="270"/>
        <v>1184</v>
      </c>
      <c r="B1227" s="196" t="str">
        <f t="shared" si="265"/>
        <v>Swansea Bay UHB</v>
      </c>
      <c r="C1227" s="89"/>
      <c r="D1227" s="89"/>
      <c r="E1227" s="89"/>
      <c r="F1227" s="89"/>
      <c r="G1227" s="89"/>
      <c r="H1227" s="197">
        <f t="shared" si="266"/>
        <v>0</v>
      </c>
      <c r="I1227" s="197"/>
      <c r="J1227" s="89"/>
      <c r="K1227" s="90"/>
      <c r="L1227" s="90"/>
      <c r="M1227" s="89"/>
      <c r="N1227" s="89"/>
      <c r="O1227" s="89"/>
      <c r="P1227" s="89"/>
      <c r="Q1227" s="89"/>
      <c r="R1227" s="122"/>
      <c r="S1227" s="122"/>
      <c r="T1227" s="122"/>
      <c r="U1227" s="123"/>
      <c r="V1227" s="123"/>
      <c r="W1227" s="123"/>
      <c r="X1227" s="122"/>
      <c r="Y1227" s="122"/>
      <c r="Z1227" s="122"/>
      <c r="AA1227" s="122"/>
      <c r="AB1227" s="122"/>
      <c r="AC1227" s="122"/>
      <c r="AD1227" s="197">
        <f t="shared" si="259"/>
        <v>0</v>
      </c>
      <c r="AE1227" s="196" t="str">
        <f t="shared" si="271"/>
        <v/>
      </c>
      <c r="AF1227" s="196" t="str">
        <f t="shared" si="260"/>
        <v/>
      </c>
      <c r="AG1227" s="196" t="str">
        <f t="shared" si="261"/>
        <v/>
      </c>
      <c r="AH1227" s="196" t="str">
        <f t="shared" si="262"/>
        <v/>
      </c>
      <c r="AI1227" s="196" t="str">
        <f t="shared" si="263"/>
        <v/>
      </c>
      <c r="AJ1227" s="196" t="str">
        <f t="shared" si="264"/>
        <v/>
      </c>
      <c r="AK1227" s="196" t="str">
        <f t="shared" si="267"/>
        <v/>
      </c>
      <c r="AL1227" s="196" t="str">
        <f t="shared" si="268"/>
        <v/>
      </c>
      <c r="AM1227" s="176"/>
      <c r="AN1227" s="176">
        <f t="shared" si="269"/>
        <v>0</v>
      </c>
      <c r="AO1227" s="176"/>
      <c r="AP1227" s="176"/>
      <c r="AQ1227" s="176"/>
      <c r="AR1227" s="176"/>
      <c r="AS1227" s="176"/>
      <c r="AT1227" s="176"/>
      <c r="AU1227" s="176"/>
      <c r="AV1227" s="176"/>
      <c r="AW1227" s="176"/>
      <c r="AX1227" s="176"/>
      <c r="AY1227" s="176"/>
      <c r="AZ1227" s="176"/>
      <c r="BA1227" s="176"/>
      <c r="BB1227" s="176"/>
      <c r="BC1227" s="176"/>
      <c r="BD1227" s="176"/>
      <c r="BE1227" s="176"/>
      <c r="BF1227" s="176"/>
      <c r="BG1227" s="176"/>
      <c r="BH1227" s="176"/>
      <c r="BI1227" s="176"/>
      <c r="BJ1227" s="176"/>
      <c r="BK1227" s="176"/>
      <c r="BL1227" s="176"/>
      <c r="BM1227" s="176"/>
      <c r="BN1227" s="176"/>
      <c r="BO1227" s="176"/>
      <c r="BP1227" s="176"/>
      <c r="BQ1227" s="176"/>
      <c r="BR1227" s="176"/>
      <c r="BS1227" s="176"/>
      <c r="BT1227" s="176"/>
      <c r="BU1227" s="176"/>
      <c r="BV1227" s="176"/>
      <c r="BW1227" s="176"/>
      <c r="BX1227" s="176"/>
      <c r="BY1227" s="176"/>
      <c r="BZ1227" s="176"/>
      <c r="CA1227" s="176"/>
      <c r="CB1227" s="176"/>
      <c r="CC1227" s="176"/>
      <c r="CD1227" s="176"/>
      <c r="CE1227" s="176"/>
      <c r="CF1227" s="176"/>
      <c r="CG1227" s="176"/>
      <c r="CH1227" s="176"/>
      <c r="CI1227" s="176"/>
      <c r="CJ1227" s="176"/>
      <c r="CK1227" s="176"/>
      <c r="CL1227" s="176"/>
      <c r="CM1227" s="176"/>
      <c r="CN1227" s="176"/>
      <c r="CO1227" s="176"/>
      <c r="CP1227" s="176"/>
      <c r="CQ1227" s="176"/>
      <c r="CR1227" s="176"/>
      <c r="CS1227" s="176"/>
      <c r="CT1227" s="176"/>
      <c r="CU1227" s="176"/>
      <c r="CV1227" s="176"/>
      <c r="CW1227" s="176"/>
    </row>
    <row r="1228" spans="1:101" s="179" customFormat="1" ht="20.100000000000001" customHeight="1">
      <c r="A1228" s="657">
        <f t="shared" si="270"/>
        <v>1185</v>
      </c>
      <c r="B1228" s="196" t="str">
        <f t="shared" si="265"/>
        <v>Swansea Bay UHB</v>
      </c>
      <c r="C1228" s="89"/>
      <c r="D1228" s="89"/>
      <c r="E1228" s="89"/>
      <c r="F1228" s="89"/>
      <c r="G1228" s="89"/>
      <c r="H1228" s="197">
        <f t="shared" si="266"/>
        <v>0</v>
      </c>
      <c r="I1228" s="197"/>
      <c r="J1228" s="89"/>
      <c r="K1228" s="90"/>
      <c r="L1228" s="90"/>
      <c r="M1228" s="89"/>
      <c r="N1228" s="89"/>
      <c r="O1228" s="89"/>
      <c r="P1228" s="89"/>
      <c r="Q1228" s="89"/>
      <c r="R1228" s="122"/>
      <c r="S1228" s="122"/>
      <c r="T1228" s="122"/>
      <c r="U1228" s="123"/>
      <c r="V1228" s="123"/>
      <c r="W1228" s="123"/>
      <c r="X1228" s="122"/>
      <c r="Y1228" s="122"/>
      <c r="Z1228" s="122"/>
      <c r="AA1228" s="122"/>
      <c r="AB1228" s="122"/>
      <c r="AC1228" s="122"/>
      <c r="AD1228" s="197">
        <f t="shared" si="259"/>
        <v>0</v>
      </c>
      <c r="AE1228" s="196" t="str">
        <f t="shared" si="271"/>
        <v/>
      </c>
      <c r="AF1228" s="196" t="str">
        <f t="shared" si="260"/>
        <v/>
      </c>
      <c r="AG1228" s="196" t="str">
        <f t="shared" si="261"/>
        <v/>
      </c>
      <c r="AH1228" s="196" t="str">
        <f t="shared" si="262"/>
        <v/>
      </c>
      <c r="AI1228" s="196" t="str">
        <f t="shared" si="263"/>
        <v/>
      </c>
      <c r="AJ1228" s="196" t="str">
        <f t="shared" si="264"/>
        <v/>
      </c>
      <c r="AK1228" s="196" t="str">
        <f t="shared" si="267"/>
        <v/>
      </c>
      <c r="AL1228" s="196" t="str">
        <f t="shared" si="268"/>
        <v/>
      </c>
      <c r="AM1228" s="176"/>
      <c r="AN1228" s="176">
        <f t="shared" si="269"/>
        <v>0</v>
      </c>
      <c r="AO1228" s="176"/>
      <c r="AP1228" s="176"/>
      <c r="AQ1228" s="176"/>
      <c r="AR1228" s="176"/>
      <c r="AS1228" s="176"/>
      <c r="AT1228" s="176"/>
      <c r="AU1228" s="176"/>
      <c r="AV1228" s="176"/>
      <c r="AW1228" s="176"/>
      <c r="AX1228" s="176"/>
      <c r="AY1228" s="176"/>
      <c r="AZ1228" s="176"/>
      <c r="BA1228" s="176"/>
      <c r="BB1228" s="176"/>
      <c r="BC1228" s="176"/>
      <c r="BD1228" s="176"/>
      <c r="BE1228" s="176"/>
      <c r="BF1228" s="176"/>
      <c r="BG1228" s="176"/>
      <c r="BH1228" s="176"/>
      <c r="BI1228" s="176"/>
      <c r="BJ1228" s="176"/>
      <c r="BK1228" s="176"/>
      <c r="BL1228" s="176"/>
      <c r="BM1228" s="176"/>
      <c r="BN1228" s="176"/>
      <c r="BO1228" s="176"/>
      <c r="BP1228" s="176"/>
      <c r="BQ1228" s="176"/>
      <c r="BR1228" s="176"/>
      <c r="BS1228" s="176"/>
      <c r="BT1228" s="176"/>
      <c r="BU1228" s="176"/>
      <c r="BV1228" s="176"/>
      <c r="BW1228" s="176"/>
      <c r="BX1228" s="176"/>
      <c r="BY1228" s="176"/>
      <c r="BZ1228" s="176"/>
      <c r="CA1228" s="176"/>
      <c r="CB1228" s="176"/>
      <c r="CC1228" s="176"/>
      <c r="CD1228" s="176"/>
      <c r="CE1228" s="176"/>
      <c r="CF1228" s="176"/>
      <c r="CG1228" s="176"/>
      <c r="CH1228" s="176"/>
      <c r="CI1228" s="176"/>
      <c r="CJ1228" s="176"/>
      <c r="CK1228" s="176"/>
      <c r="CL1228" s="176"/>
      <c r="CM1228" s="176"/>
      <c r="CN1228" s="176"/>
      <c r="CO1228" s="176"/>
      <c r="CP1228" s="176"/>
      <c r="CQ1228" s="176"/>
      <c r="CR1228" s="176"/>
      <c r="CS1228" s="176"/>
      <c r="CT1228" s="176"/>
      <c r="CU1228" s="176"/>
      <c r="CV1228" s="176"/>
      <c r="CW1228" s="176"/>
    </row>
    <row r="1229" spans="1:101" s="179" customFormat="1" ht="20.100000000000001" customHeight="1">
      <c r="A1229" s="657">
        <f t="shared" si="270"/>
        <v>1186</v>
      </c>
      <c r="B1229" s="196" t="str">
        <f t="shared" si="265"/>
        <v>Swansea Bay UHB</v>
      </c>
      <c r="C1229" s="89"/>
      <c r="D1229" s="89"/>
      <c r="E1229" s="89"/>
      <c r="F1229" s="89"/>
      <c r="G1229" s="89"/>
      <c r="H1229" s="197">
        <f t="shared" si="266"/>
        <v>0</v>
      </c>
      <c r="I1229" s="197"/>
      <c r="J1229" s="89"/>
      <c r="K1229" s="90"/>
      <c r="L1229" s="90"/>
      <c r="M1229" s="89"/>
      <c r="N1229" s="89"/>
      <c r="O1229" s="89"/>
      <c r="P1229" s="89"/>
      <c r="Q1229" s="89"/>
      <c r="R1229" s="122"/>
      <c r="S1229" s="122"/>
      <c r="T1229" s="122"/>
      <c r="U1229" s="123"/>
      <c r="V1229" s="123"/>
      <c r="W1229" s="123"/>
      <c r="X1229" s="122"/>
      <c r="Y1229" s="122"/>
      <c r="Z1229" s="122"/>
      <c r="AA1229" s="122"/>
      <c r="AB1229" s="122"/>
      <c r="AC1229" s="122"/>
      <c r="AD1229" s="197">
        <f t="shared" si="259"/>
        <v>0</v>
      </c>
      <c r="AE1229" s="196" t="str">
        <f t="shared" si="271"/>
        <v/>
      </c>
      <c r="AF1229" s="196" t="str">
        <f t="shared" si="260"/>
        <v/>
      </c>
      <c r="AG1229" s="196" t="str">
        <f t="shared" si="261"/>
        <v/>
      </c>
      <c r="AH1229" s="196" t="str">
        <f t="shared" si="262"/>
        <v/>
      </c>
      <c r="AI1229" s="196" t="str">
        <f t="shared" si="263"/>
        <v/>
      </c>
      <c r="AJ1229" s="196" t="str">
        <f t="shared" si="264"/>
        <v/>
      </c>
      <c r="AK1229" s="196" t="str">
        <f t="shared" si="267"/>
        <v/>
      </c>
      <c r="AL1229" s="196" t="str">
        <f t="shared" si="268"/>
        <v/>
      </c>
      <c r="AM1229" s="176"/>
      <c r="AN1229" s="176">
        <f t="shared" si="269"/>
        <v>0</v>
      </c>
      <c r="AO1229" s="176"/>
      <c r="AP1229" s="176"/>
      <c r="AQ1229" s="176"/>
      <c r="AR1229" s="176"/>
      <c r="AS1229" s="176"/>
      <c r="AT1229" s="176"/>
      <c r="AU1229" s="176"/>
      <c r="AV1229" s="176"/>
      <c r="AW1229" s="176"/>
      <c r="AX1229" s="176"/>
      <c r="AY1229" s="176"/>
      <c r="AZ1229" s="176"/>
      <c r="BA1229" s="176"/>
      <c r="BB1229" s="176"/>
      <c r="BC1229" s="176"/>
      <c r="BD1229" s="176"/>
      <c r="BE1229" s="176"/>
      <c r="BF1229" s="176"/>
      <c r="BG1229" s="176"/>
      <c r="BH1229" s="176"/>
      <c r="BI1229" s="176"/>
      <c r="BJ1229" s="176"/>
      <c r="BK1229" s="176"/>
      <c r="BL1229" s="176"/>
      <c r="BM1229" s="176"/>
      <c r="BN1229" s="176"/>
      <c r="BO1229" s="176"/>
      <c r="BP1229" s="176"/>
      <c r="BQ1229" s="176"/>
      <c r="BR1229" s="176"/>
      <c r="BS1229" s="176"/>
      <c r="BT1229" s="176"/>
      <c r="BU1229" s="176"/>
      <c r="BV1229" s="176"/>
      <c r="BW1229" s="176"/>
      <c r="BX1229" s="176"/>
      <c r="BY1229" s="176"/>
      <c r="BZ1229" s="176"/>
      <c r="CA1229" s="176"/>
      <c r="CB1229" s="176"/>
      <c r="CC1229" s="176"/>
      <c r="CD1229" s="176"/>
      <c r="CE1229" s="176"/>
      <c r="CF1229" s="176"/>
      <c r="CG1229" s="176"/>
      <c r="CH1229" s="176"/>
      <c r="CI1229" s="176"/>
      <c r="CJ1229" s="176"/>
      <c r="CK1229" s="176"/>
      <c r="CL1229" s="176"/>
      <c r="CM1229" s="176"/>
      <c r="CN1229" s="176"/>
      <c r="CO1229" s="176"/>
      <c r="CP1229" s="176"/>
      <c r="CQ1229" s="176"/>
      <c r="CR1229" s="176"/>
      <c r="CS1229" s="176"/>
      <c r="CT1229" s="176"/>
      <c r="CU1229" s="176"/>
      <c r="CV1229" s="176"/>
      <c r="CW1229" s="176"/>
    </row>
    <row r="1230" spans="1:101" s="179" customFormat="1" ht="20.100000000000001" customHeight="1">
      <c r="A1230" s="657">
        <f t="shared" si="270"/>
        <v>1187</v>
      </c>
      <c r="B1230" s="196" t="str">
        <f t="shared" si="265"/>
        <v>Swansea Bay UHB</v>
      </c>
      <c r="C1230" s="89"/>
      <c r="D1230" s="89"/>
      <c r="E1230" s="89"/>
      <c r="F1230" s="89"/>
      <c r="G1230" s="89"/>
      <c r="H1230" s="197">
        <f t="shared" si="266"/>
        <v>0</v>
      </c>
      <c r="I1230" s="197"/>
      <c r="J1230" s="89"/>
      <c r="K1230" s="90"/>
      <c r="L1230" s="90"/>
      <c r="M1230" s="89"/>
      <c r="N1230" s="89"/>
      <c r="O1230" s="89"/>
      <c r="P1230" s="89"/>
      <c r="Q1230" s="89"/>
      <c r="R1230" s="122"/>
      <c r="S1230" s="122"/>
      <c r="T1230" s="122"/>
      <c r="U1230" s="123"/>
      <c r="V1230" s="123"/>
      <c r="W1230" s="123"/>
      <c r="X1230" s="122"/>
      <c r="Y1230" s="122"/>
      <c r="Z1230" s="122"/>
      <c r="AA1230" s="122"/>
      <c r="AB1230" s="122"/>
      <c r="AC1230" s="122"/>
      <c r="AD1230" s="197">
        <f t="shared" si="259"/>
        <v>0</v>
      </c>
      <c r="AE1230" s="196" t="str">
        <f t="shared" si="271"/>
        <v/>
      </c>
      <c r="AF1230" s="196" t="str">
        <f t="shared" si="260"/>
        <v/>
      </c>
      <c r="AG1230" s="196" t="str">
        <f t="shared" si="261"/>
        <v/>
      </c>
      <c r="AH1230" s="196" t="str">
        <f t="shared" si="262"/>
        <v/>
      </c>
      <c r="AI1230" s="196" t="str">
        <f t="shared" si="263"/>
        <v/>
      </c>
      <c r="AJ1230" s="196" t="str">
        <f t="shared" si="264"/>
        <v/>
      </c>
      <c r="AK1230" s="196" t="str">
        <f t="shared" si="267"/>
        <v/>
      </c>
      <c r="AL1230" s="196" t="str">
        <f t="shared" si="268"/>
        <v/>
      </c>
      <c r="AM1230" s="176"/>
      <c r="AN1230" s="176">
        <f t="shared" si="269"/>
        <v>0</v>
      </c>
      <c r="AO1230" s="176"/>
      <c r="AP1230" s="176"/>
      <c r="AQ1230" s="176"/>
      <c r="AR1230" s="176"/>
      <c r="AS1230" s="176"/>
      <c r="AT1230" s="176"/>
      <c r="AU1230" s="176"/>
      <c r="AV1230" s="176"/>
      <c r="AW1230" s="176"/>
      <c r="AX1230" s="176"/>
      <c r="AY1230" s="176"/>
      <c r="AZ1230" s="176"/>
      <c r="BA1230" s="176"/>
      <c r="BB1230" s="176"/>
      <c r="BC1230" s="176"/>
      <c r="BD1230" s="176"/>
      <c r="BE1230" s="176"/>
      <c r="BF1230" s="176"/>
      <c r="BG1230" s="176"/>
      <c r="BH1230" s="176"/>
      <c r="BI1230" s="176"/>
      <c r="BJ1230" s="176"/>
      <c r="BK1230" s="176"/>
      <c r="BL1230" s="176"/>
      <c r="BM1230" s="176"/>
      <c r="BN1230" s="176"/>
      <c r="BO1230" s="176"/>
      <c r="BP1230" s="176"/>
      <c r="BQ1230" s="176"/>
      <c r="BR1230" s="176"/>
      <c r="BS1230" s="176"/>
      <c r="BT1230" s="176"/>
      <c r="BU1230" s="176"/>
      <c r="BV1230" s="176"/>
      <c r="BW1230" s="176"/>
      <c r="BX1230" s="176"/>
      <c r="BY1230" s="176"/>
      <c r="BZ1230" s="176"/>
      <c r="CA1230" s="176"/>
      <c r="CB1230" s="176"/>
      <c r="CC1230" s="176"/>
      <c r="CD1230" s="176"/>
      <c r="CE1230" s="176"/>
      <c r="CF1230" s="176"/>
      <c r="CG1230" s="176"/>
      <c r="CH1230" s="176"/>
      <c r="CI1230" s="176"/>
      <c r="CJ1230" s="176"/>
      <c r="CK1230" s="176"/>
      <c r="CL1230" s="176"/>
      <c r="CM1230" s="176"/>
      <c r="CN1230" s="176"/>
      <c r="CO1230" s="176"/>
      <c r="CP1230" s="176"/>
      <c r="CQ1230" s="176"/>
      <c r="CR1230" s="176"/>
      <c r="CS1230" s="176"/>
      <c r="CT1230" s="176"/>
      <c r="CU1230" s="176"/>
      <c r="CV1230" s="176"/>
      <c r="CW1230" s="176"/>
    </row>
    <row r="1231" spans="1:101" s="179" customFormat="1" ht="20.100000000000001" customHeight="1">
      <c r="A1231" s="657">
        <f t="shared" si="270"/>
        <v>1188</v>
      </c>
      <c r="B1231" s="196" t="str">
        <f t="shared" si="265"/>
        <v>Swansea Bay UHB</v>
      </c>
      <c r="C1231" s="89"/>
      <c r="D1231" s="89"/>
      <c r="E1231" s="89"/>
      <c r="F1231" s="89"/>
      <c r="G1231" s="89"/>
      <c r="H1231" s="197">
        <f t="shared" si="266"/>
        <v>0</v>
      </c>
      <c r="I1231" s="197"/>
      <c r="J1231" s="89"/>
      <c r="K1231" s="90"/>
      <c r="L1231" s="90"/>
      <c r="M1231" s="89"/>
      <c r="N1231" s="89"/>
      <c r="O1231" s="89"/>
      <c r="P1231" s="89"/>
      <c r="Q1231" s="89"/>
      <c r="R1231" s="122"/>
      <c r="S1231" s="122"/>
      <c r="T1231" s="122"/>
      <c r="U1231" s="123"/>
      <c r="V1231" s="123"/>
      <c r="W1231" s="123"/>
      <c r="X1231" s="122"/>
      <c r="Y1231" s="122"/>
      <c r="Z1231" s="122"/>
      <c r="AA1231" s="122"/>
      <c r="AB1231" s="122"/>
      <c r="AC1231" s="122"/>
      <c r="AD1231" s="197">
        <f t="shared" si="259"/>
        <v>0</v>
      </c>
      <c r="AE1231" s="196" t="str">
        <f t="shared" si="271"/>
        <v/>
      </c>
      <c r="AF1231" s="196" t="str">
        <f t="shared" si="260"/>
        <v/>
      </c>
      <c r="AG1231" s="196" t="str">
        <f t="shared" si="261"/>
        <v/>
      </c>
      <c r="AH1231" s="196" t="str">
        <f t="shared" si="262"/>
        <v/>
      </c>
      <c r="AI1231" s="196" t="str">
        <f t="shared" si="263"/>
        <v/>
      </c>
      <c r="AJ1231" s="196" t="str">
        <f t="shared" si="264"/>
        <v/>
      </c>
      <c r="AK1231" s="196" t="str">
        <f t="shared" si="267"/>
        <v/>
      </c>
      <c r="AL1231" s="196" t="str">
        <f t="shared" si="268"/>
        <v/>
      </c>
      <c r="AM1231" s="176"/>
      <c r="AN1231" s="176">
        <f t="shared" si="269"/>
        <v>0</v>
      </c>
      <c r="AO1231" s="176"/>
      <c r="AP1231" s="176"/>
      <c r="AQ1231" s="176"/>
      <c r="AR1231" s="176"/>
      <c r="AS1231" s="176"/>
      <c r="AT1231" s="176"/>
      <c r="AU1231" s="176"/>
      <c r="AV1231" s="176"/>
      <c r="AW1231" s="176"/>
      <c r="AX1231" s="176"/>
      <c r="AY1231" s="176"/>
      <c r="AZ1231" s="176"/>
      <c r="BA1231" s="176"/>
      <c r="BB1231" s="176"/>
      <c r="BC1231" s="176"/>
      <c r="BD1231" s="176"/>
      <c r="BE1231" s="176"/>
      <c r="BF1231" s="176"/>
      <c r="BG1231" s="176"/>
      <c r="BH1231" s="176"/>
      <c r="BI1231" s="176"/>
      <c r="BJ1231" s="176"/>
      <c r="BK1231" s="176"/>
      <c r="BL1231" s="176"/>
      <c r="BM1231" s="176"/>
      <c r="BN1231" s="176"/>
      <c r="BO1231" s="176"/>
      <c r="BP1231" s="176"/>
      <c r="BQ1231" s="176"/>
      <c r="BR1231" s="176"/>
      <c r="BS1231" s="176"/>
      <c r="BT1231" s="176"/>
      <c r="BU1231" s="176"/>
      <c r="BV1231" s="176"/>
      <c r="BW1231" s="176"/>
      <c r="BX1231" s="176"/>
      <c r="BY1231" s="176"/>
      <c r="BZ1231" s="176"/>
      <c r="CA1231" s="176"/>
      <c r="CB1231" s="176"/>
      <c r="CC1231" s="176"/>
      <c r="CD1231" s="176"/>
      <c r="CE1231" s="176"/>
      <c r="CF1231" s="176"/>
      <c r="CG1231" s="176"/>
      <c r="CH1231" s="176"/>
      <c r="CI1231" s="176"/>
      <c r="CJ1231" s="176"/>
      <c r="CK1231" s="176"/>
      <c r="CL1231" s="176"/>
      <c r="CM1231" s="176"/>
      <c r="CN1231" s="176"/>
      <c r="CO1231" s="176"/>
      <c r="CP1231" s="176"/>
      <c r="CQ1231" s="176"/>
      <c r="CR1231" s="176"/>
      <c r="CS1231" s="176"/>
      <c r="CT1231" s="176"/>
      <c r="CU1231" s="176"/>
      <c r="CV1231" s="176"/>
      <c r="CW1231" s="176"/>
    </row>
    <row r="1232" spans="1:101" s="179" customFormat="1" ht="20.100000000000001" customHeight="1">
      <c r="A1232" s="657">
        <f t="shared" si="270"/>
        <v>1189</v>
      </c>
      <c r="B1232" s="196" t="str">
        <f t="shared" si="265"/>
        <v>Swansea Bay UHB</v>
      </c>
      <c r="C1232" s="89"/>
      <c r="D1232" s="89"/>
      <c r="E1232" s="89"/>
      <c r="F1232" s="89"/>
      <c r="G1232" s="89"/>
      <c r="H1232" s="197">
        <f t="shared" si="266"/>
        <v>0</v>
      </c>
      <c r="I1232" s="197"/>
      <c r="J1232" s="89"/>
      <c r="K1232" s="90"/>
      <c r="L1232" s="90"/>
      <c r="M1232" s="89"/>
      <c r="N1232" s="89"/>
      <c r="O1232" s="89"/>
      <c r="P1232" s="89"/>
      <c r="Q1232" s="89"/>
      <c r="R1232" s="122"/>
      <c r="S1232" s="122"/>
      <c r="T1232" s="122"/>
      <c r="U1232" s="123"/>
      <c r="V1232" s="123"/>
      <c r="W1232" s="123"/>
      <c r="X1232" s="122"/>
      <c r="Y1232" s="122"/>
      <c r="Z1232" s="122"/>
      <c r="AA1232" s="122"/>
      <c r="AB1232" s="122"/>
      <c r="AC1232" s="122"/>
      <c r="AD1232" s="197">
        <f t="shared" si="259"/>
        <v>0</v>
      </c>
      <c r="AE1232" s="196" t="str">
        <f t="shared" si="271"/>
        <v/>
      </c>
      <c r="AF1232" s="196" t="str">
        <f t="shared" si="260"/>
        <v/>
      </c>
      <c r="AG1232" s="196" t="str">
        <f t="shared" si="261"/>
        <v/>
      </c>
      <c r="AH1232" s="196" t="str">
        <f t="shared" si="262"/>
        <v/>
      </c>
      <c r="AI1232" s="196" t="str">
        <f t="shared" si="263"/>
        <v/>
      </c>
      <c r="AJ1232" s="196" t="str">
        <f t="shared" si="264"/>
        <v/>
      </c>
      <c r="AK1232" s="196" t="str">
        <f t="shared" si="267"/>
        <v/>
      </c>
      <c r="AL1232" s="196" t="str">
        <f t="shared" si="268"/>
        <v/>
      </c>
      <c r="AM1232" s="176"/>
      <c r="AN1232" s="176">
        <f t="shared" si="269"/>
        <v>0</v>
      </c>
      <c r="AO1232" s="176"/>
      <c r="AP1232" s="176"/>
      <c r="AQ1232" s="176"/>
      <c r="AR1232" s="176"/>
      <c r="AS1232" s="176"/>
      <c r="AT1232" s="176"/>
      <c r="AU1232" s="176"/>
      <c r="AV1232" s="176"/>
      <c r="AW1232" s="176"/>
      <c r="AX1232" s="176"/>
      <c r="AY1232" s="176"/>
      <c r="AZ1232" s="176"/>
      <c r="BA1232" s="176"/>
      <c r="BB1232" s="176"/>
      <c r="BC1232" s="176"/>
      <c r="BD1232" s="176"/>
      <c r="BE1232" s="176"/>
      <c r="BF1232" s="176"/>
      <c r="BG1232" s="176"/>
      <c r="BH1232" s="176"/>
      <c r="BI1232" s="176"/>
      <c r="BJ1232" s="176"/>
      <c r="BK1232" s="176"/>
      <c r="BL1232" s="176"/>
      <c r="BM1232" s="176"/>
      <c r="BN1232" s="176"/>
      <c r="BO1232" s="176"/>
      <c r="BP1232" s="176"/>
      <c r="BQ1232" s="176"/>
      <c r="BR1232" s="176"/>
      <c r="BS1232" s="176"/>
      <c r="BT1232" s="176"/>
      <c r="BU1232" s="176"/>
      <c r="BV1232" s="176"/>
      <c r="BW1232" s="176"/>
      <c r="BX1232" s="176"/>
      <c r="BY1232" s="176"/>
      <c r="BZ1232" s="176"/>
      <c r="CA1232" s="176"/>
      <c r="CB1232" s="176"/>
      <c r="CC1232" s="176"/>
      <c r="CD1232" s="176"/>
      <c r="CE1232" s="176"/>
      <c r="CF1232" s="176"/>
      <c r="CG1232" s="176"/>
      <c r="CH1232" s="176"/>
      <c r="CI1232" s="176"/>
      <c r="CJ1232" s="176"/>
      <c r="CK1232" s="176"/>
      <c r="CL1232" s="176"/>
      <c r="CM1232" s="176"/>
      <c r="CN1232" s="176"/>
      <c r="CO1232" s="176"/>
      <c r="CP1232" s="176"/>
      <c r="CQ1232" s="176"/>
      <c r="CR1232" s="176"/>
      <c r="CS1232" s="176"/>
      <c r="CT1232" s="176"/>
      <c r="CU1232" s="176"/>
      <c r="CV1232" s="176"/>
      <c r="CW1232" s="176"/>
    </row>
    <row r="1233" spans="1:101" s="179" customFormat="1" ht="20.100000000000001" customHeight="1">
      <c r="A1233" s="657">
        <f t="shared" si="270"/>
        <v>1190</v>
      </c>
      <c r="B1233" s="196" t="str">
        <f t="shared" si="265"/>
        <v>Swansea Bay UHB</v>
      </c>
      <c r="C1233" s="89"/>
      <c r="D1233" s="89"/>
      <c r="E1233" s="89"/>
      <c r="F1233" s="89"/>
      <c r="G1233" s="89"/>
      <c r="H1233" s="197">
        <f t="shared" si="266"/>
        <v>0</v>
      </c>
      <c r="I1233" s="197"/>
      <c r="J1233" s="89"/>
      <c r="K1233" s="90"/>
      <c r="L1233" s="90"/>
      <c r="M1233" s="89"/>
      <c r="N1233" s="89"/>
      <c r="O1233" s="89"/>
      <c r="P1233" s="89"/>
      <c r="Q1233" s="89"/>
      <c r="R1233" s="122"/>
      <c r="S1233" s="122"/>
      <c r="T1233" s="122"/>
      <c r="U1233" s="123"/>
      <c r="V1233" s="123"/>
      <c r="W1233" s="123"/>
      <c r="X1233" s="122"/>
      <c r="Y1233" s="122"/>
      <c r="Z1233" s="122"/>
      <c r="AA1233" s="122"/>
      <c r="AB1233" s="122"/>
      <c r="AC1233" s="122"/>
      <c r="AD1233" s="197">
        <f t="shared" si="259"/>
        <v>0</v>
      </c>
      <c r="AE1233" s="196" t="str">
        <f t="shared" si="271"/>
        <v/>
      </c>
      <c r="AF1233" s="196" t="str">
        <f t="shared" si="260"/>
        <v/>
      </c>
      <c r="AG1233" s="196" t="str">
        <f t="shared" si="261"/>
        <v/>
      </c>
      <c r="AH1233" s="196" t="str">
        <f t="shared" si="262"/>
        <v/>
      </c>
      <c r="AI1233" s="196" t="str">
        <f t="shared" si="263"/>
        <v/>
      </c>
      <c r="AJ1233" s="196" t="str">
        <f t="shared" si="264"/>
        <v/>
      </c>
      <c r="AK1233" s="196" t="str">
        <f t="shared" si="267"/>
        <v/>
      </c>
      <c r="AL1233" s="196" t="str">
        <f t="shared" si="268"/>
        <v/>
      </c>
      <c r="AM1233" s="176"/>
      <c r="AN1233" s="176">
        <f t="shared" si="269"/>
        <v>0</v>
      </c>
      <c r="AO1233" s="176"/>
      <c r="AP1233" s="176"/>
      <c r="AQ1233" s="176"/>
      <c r="AR1233" s="176"/>
      <c r="AS1233" s="176"/>
      <c r="AT1233" s="176"/>
      <c r="AU1233" s="176"/>
      <c r="AV1233" s="176"/>
      <c r="AW1233" s="176"/>
      <c r="AX1233" s="176"/>
      <c r="AY1233" s="176"/>
      <c r="AZ1233" s="176"/>
      <c r="BA1233" s="176"/>
      <c r="BB1233" s="176"/>
      <c r="BC1233" s="176"/>
      <c r="BD1233" s="176"/>
      <c r="BE1233" s="176"/>
      <c r="BF1233" s="176"/>
      <c r="BG1233" s="176"/>
      <c r="BH1233" s="176"/>
      <c r="BI1233" s="176"/>
      <c r="BJ1233" s="176"/>
      <c r="BK1233" s="176"/>
      <c r="BL1233" s="176"/>
      <c r="BM1233" s="176"/>
      <c r="BN1233" s="176"/>
      <c r="BO1233" s="176"/>
      <c r="BP1233" s="176"/>
      <c r="BQ1233" s="176"/>
      <c r="BR1233" s="176"/>
      <c r="BS1233" s="176"/>
      <c r="BT1233" s="176"/>
      <c r="BU1233" s="176"/>
      <c r="BV1233" s="176"/>
      <c r="BW1233" s="176"/>
      <c r="BX1233" s="176"/>
      <c r="BY1233" s="176"/>
      <c r="BZ1233" s="176"/>
      <c r="CA1233" s="176"/>
      <c r="CB1233" s="176"/>
      <c r="CC1233" s="176"/>
      <c r="CD1233" s="176"/>
      <c r="CE1233" s="176"/>
      <c r="CF1233" s="176"/>
      <c r="CG1233" s="176"/>
      <c r="CH1233" s="176"/>
      <c r="CI1233" s="176"/>
      <c r="CJ1233" s="176"/>
      <c r="CK1233" s="176"/>
      <c r="CL1233" s="176"/>
      <c r="CM1233" s="176"/>
      <c r="CN1233" s="176"/>
      <c r="CO1233" s="176"/>
      <c r="CP1233" s="176"/>
      <c r="CQ1233" s="176"/>
      <c r="CR1233" s="176"/>
      <c r="CS1233" s="176"/>
      <c r="CT1233" s="176"/>
      <c r="CU1233" s="176"/>
      <c r="CV1233" s="176"/>
      <c r="CW1233" s="176"/>
    </row>
    <row r="1234" spans="1:101" s="179" customFormat="1" ht="20.100000000000001" customHeight="1">
      <c r="A1234" s="657">
        <f t="shared" si="270"/>
        <v>1191</v>
      </c>
      <c r="B1234" s="196" t="str">
        <f t="shared" si="265"/>
        <v>Swansea Bay UHB</v>
      </c>
      <c r="C1234" s="89"/>
      <c r="D1234" s="89"/>
      <c r="E1234" s="89"/>
      <c r="F1234" s="89"/>
      <c r="G1234" s="89"/>
      <c r="H1234" s="197">
        <f t="shared" si="266"/>
        <v>0</v>
      </c>
      <c r="I1234" s="197"/>
      <c r="J1234" s="89"/>
      <c r="K1234" s="90"/>
      <c r="L1234" s="90"/>
      <c r="M1234" s="89"/>
      <c r="N1234" s="89"/>
      <c r="O1234" s="89"/>
      <c r="P1234" s="89"/>
      <c r="Q1234" s="89"/>
      <c r="R1234" s="122"/>
      <c r="S1234" s="122"/>
      <c r="T1234" s="122"/>
      <c r="U1234" s="123"/>
      <c r="V1234" s="123"/>
      <c r="W1234" s="123"/>
      <c r="X1234" s="122"/>
      <c r="Y1234" s="122"/>
      <c r="Z1234" s="122"/>
      <c r="AA1234" s="122"/>
      <c r="AB1234" s="122"/>
      <c r="AC1234" s="122"/>
      <c r="AD1234" s="197">
        <f t="shared" si="259"/>
        <v>0</v>
      </c>
      <c r="AE1234" s="196" t="str">
        <f t="shared" si="271"/>
        <v/>
      </c>
      <c r="AF1234" s="196" t="str">
        <f t="shared" si="260"/>
        <v/>
      </c>
      <c r="AG1234" s="196" t="str">
        <f t="shared" si="261"/>
        <v/>
      </c>
      <c r="AH1234" s="196" t="str">
        <f t="shared" si="262"/>
        <v/>
      </c>
      <c r="AI1234" s="196" t="str">
        <f t="shared" si="263"/>
        <v/>
      </c>
      <c r="AJ1234" s="196" t="str">
        <f t="shared" si="264"/>
        <v/>
      </c>
      <c r="AK1234" s="196" t="str">
        <f t="shared" si="267"/>
        <v/>
      </c>
      <c r="AL1234" s="196" t="str">
        <f t="shared" si="268"/>
        <v/>
      </c>
      <c r="AM1234" s="176"/>
      <c r="AN1234" s="176">
        <f t="shared" si="269"/>
        <v>0</v>
      </c>
      <c r="AO1234" s="176"/>
      <c r="AP1234" s="176"/>
      <c r="AQ1234" s="176"/>
      <c r="AR1234" s="176"/>
      <c r="AS1234" s="176"/>
      <c r="AT1234" s="176"/>
      <c r="AU1234" s="176"/>
      <c r="AV1234" s="176"/>
      <c r="AW1234" s="176"/>
      <c r="AX1234" s="176"/>
      <c r="AY1234" s="176"/>
      <c r="AZ1234" s="176"/>
      <c r="BA1234" s="176"/>
      <c r="BB1234" s="176"/>
      <c r="BC1234" s="176"/>
      <c r="BD1234" s="176"/>
      <c r="BE1234" s="176"/>
      <c r="BF1234" s="176"/>
      <c r="BG1234" s="176"/>
      <c r="BH1234" s="176"/>
      <c r="BI1234" s="176"/>
      <c r="BJ1234" s="176"/>
      <c r="BK1234" s="176"/>
      <c r="BL1234" s="176"/>
      <c r="BM1234" s="176"/>
      <c r="BN1234" s="176"/>
      <c r="BO1234" s="176"/>
      <c r="BP1234" s="176"/>
      <c r="BQ1234" s="176"/>
      <c r="BR1234" s="176"/>
      <c r="BS1234" s="176"/>
      <c r="BT1234" s="176"/>
      <c r="BU1234" s="176"/>
      <c r="BV1234" s="176"/>
      <c r="BW1234" s="176"/>
      <c r="BX1234" s="176"/>
      <c r="BY1234" s="176"/>
      <c r="BZ1234" s="176"/>
      <c r="CA1234" s="176"/>
      <c r="CB1234" s="176"/>
      <c r="CC1234" s="176"/>
      <c r="CD1234" s="176"/>
      <c r="CE1234" s="176"/>
      <c r="CF1234" s="176"/>
      <c r="CG1234" s="176"/>
      <c r="CH1234" s="176"/>
      <c r="CI1234" s="176"/>
      <c r="CJ1234" s="176"/>
      <c r="CK1234" s="176"/>
      <c r="CL1234" s="176"/>
      <c r="CM1234" s="176"/>
      <c r="CN1234" s="176"/>
      <c r="CO1234" s="176"/>
      <c r="CP1234" s="176"/>
      <c r="CQ1234" s="176"/>
      <c r="CR1234" s="176"/>
      <c r="CS1234" s="176"/>
      <c r="CT1234" s="176"/>
      <c r="CU1234" s="176"/>
      <c r="CV1234" s="176"/>
      <c r="CW1234" s="176"/>
    </row>
    <row r="1235" spans="1:101" s="179" customFormat="1" ht="20.100000000000001" customHeight="1">
      <c r="A1235" s="657">
        <f t="shared" si="270"/>
        <v>1192</v>
      </c>
      <c r="B1235" s="196" t="str">
        <f t="shared" si="265"/>
        <v>Swansea Bay UHB</v>
      </c>
      <c r="C1235" s="89"/>
      <c r="D1235" s="89"/>
      <c r="E1235" s="89"/>
      <c r="F1235" s="89"/>
      <c r="G1235" s="89"/>
      <c r="H1235" s="197">
        <f t="shared" si="266"/>
        <v>0</v>
      </c>
      <c r="I1235" s="197"/>
      <c r="J1235" s="89"/>
      <c r="K1235" s="90"/>
      <c r="L1235" s="90"/>
      <c r="M1235" s="89"/>
      <c r="N1235" s="89"/>
      <c r="O1235" s="89"/>
      <c r="P1235" s="89"/>
      <c r="Q1235" s="89"/>
      <c r="R1235" s="122"/>
      <c r="S1235" s="122"/>
      <c r="T1235" s="122"/>
      <c r="U1235" s="123"/>
      <c r="V1235" s="123"/>
      <c r="W1235" s="123"/>
      <c r="X1235" s="122"/>
      <c r="Y1235" s="122"/>
      <c r="Z1235" s="122"/>
      <c r="AA1235" s="122"/>
      <c r="AB1235" s="122"/>
      <c r="AC1235" s="122"/>
      <c r="AD1235" s="197">
        <f t="shared" si="259"/>
        <v>0</v>
      </c>
      <c r="AE1235" s="196" t="str">
        <f t="shared" si="271"/>
        <v/>
      </c>
      <c r="AF1235" s="196" t="str">
        <f t="shared" si="260"/>
        <v/>
      </c>
      <c r="AG1235" s="196" t="str">
        <f t="shared" si="261"/>
        <v/>
      </c>
      <c r="AH1235" s="196" t="str">
        <f t="shared" si="262"/>
        <v/>
      </c>
      <c r="AI1235" s="196" t="str">
        <f t="shared" si="263"/>
        <v/>
      </c>
      <c r="AJ1235" s="196" t="str">
        <f t="shared" si="264"/>
        <v/>
      </c>
      <c r="AK1235" s="196" t="str">
        <f t="shared" si="267"/>
        <v/>
      </c>
      <c r="AL1235" s="196" t="str">
        <f t="shared" si="268"/>
        <v/>
      </c>
      <c r="AM1235" s="176"/>
      <c r="AN1235" s="176">
        <f t="shared" si="269"/>
        <v>0</v>
      </c>
      <c r="AO1235" s="176"/>
      <c r="AP1235" s="176"/>
      <c r="AQ1235" s="176"/>
      <c r="AR1235" s="176"/>
      <c r="AS1235" s="176"/>
      <c r="AT1235" s="176"/>
      <c r="AU1235" s="176"/>
      <c r="AV1235" s="176"/>
      <c r="AW1235" s="176"/>
      <c r="AX1235" s="176"/>
      <c r="AY1235" s="176"/>
      <c r="AZ1235" s="176"/>
      <c r="BA1235" s="176"/>
      <c r="BB1235" s="176"/>
      <c r="BC1235" s="176"/>
      <c r="BD1235" s="176"/>
      <c r="BE1235" s="176"/>
      <c r="BF1235" s="176"/>
      <c r="BG1235" s="176"/>
      <c r="BH1235" s="176"/>
      <c r="BI1235" s="176"/>
      <c r="BJ1235" s="176"/>
      <c r="BK1235" s="176"/>
      <c r="BL1235" s="176"/>
      <c r="BM1235" s="176"/>
      <c r="BN1235" s="176"/>
      <c r="BO1235" s="176"/>
      <c r="BP1235" s="176"/>
      <c r="BQ1235" s="176"/>
      <c r="BR1235" s="176"/>
      <c r="BS1235" s="176"/>
      <c r="BT1235" s="176"/>
      <c r="BU1235" s="176"/>
      <c r="BV1235" s="176"/>
      <c r="BW1235" s="176"/>
      <c r="BX1235" s="176"/>
      <c r="BY1235" s="176"/>
      <c r="BZ1235" s="176"/>
      <c r="CA1235" s="176"/>
      <c r="CB1235" s="176"/>
      <c r="CC1235" s="176"/>
      <c r="CD1235" s="176"/>
      <c r="CE1235" s="176"/>
      <c r="CF1235" s="176"/>
      <c r="CG1235" s="176"/>
      <c r="CH1235" s="176"/>
      <c r="CI1235" s="176"/>
      <c r="CJ1235" s="176"/>
      <c r="CK1235" s="176"/>
      <c r="CL1235" s="176"/>
      <c r="CM1235" s="176"/>
      <c r="CN1235" s="176"/>
      <c r="CO1235" s="176"/>
      <c r="CP1235" s="176"/>
      <c r="CQ1235" s="176"/>
      <c r="CR1235" s="176"/>
      <c r="CS1235" s="176"/>
      <c r="CT1235" s="176"/>
      <c r="CU1235" s="176"/>
      <c r="CV1235" s="176"/>
      <c r="CW1235" s="176"/>
    </row>
    <row r="1236" spans="1:101" s="179" customFormat="1" ht="20.100000000000001" customHeight="1">
      <c r="A1236" s="657">
        <f t="shared" si="270"/>
        <v>1193</v>
      </c>
      <c r="B1236" s="196" t="str">
        <f t="shared" si="265"/>
        <v>Swansea Bay UHB</v>
      </c>
      <c r="C1236" s="89"/>
      <c r="D1236" s="89"/>
      <c r="E1236" s="89"/>
      <c r="F1236" s="89"/>
      <c r="G1236" s="89"/>
      <c r="H1236" s="197">
        <f t="shared" si="266"/>
        <v>0</v>
      </c>
      <c r="I1236" s="197"/>
      <c r="J1236" s="89"/>
      <c r="K1236" s="90"/>
      <c r="L1236" s="90"/>
      <c r="M1236" s="89"/>
      <c r="N1236" s="89"/>
      <c r="O1236" s="89"/>
      <c r="P1236" s="89"/>
      <c r="Q1236" s="89"/>
      <c r="R1236" s="122"/>
      <c r="S1236" s="122"/>
      <c r="T1236" s="122"/>
      <c r="U1236" s="123"/>
      <c r="V1236" s="123"/>
      <c r="W1236" s="123"/>
      <c r="X1236" s="122"/>
      <c r="Y1236" s="122"/>
      <c r="Z1236" s="122"/>
      <c r="AA1236" s="122"/>
      <c r="AB1236" s="122"/>
      <c r="AC1236" s="122"/>
      <c r="AD1236" s="197">
        <f t="shared" si="259"/>
        <v>0</v>
      </c>
      <c r="AE1236" s="196" t="str">
        <f t="shared" si="271"/>
        <v/>
      </c>
      <c r="AF1236" s="196" t="str">
        <f t="shared" si="260"/>
        <v/>
      </c>
      <c r="AG1236" s="196" t="str">
        <f t="shared" si="261"/>
        <v/>
      </c>
      <c r="AH1236" s="196" t="str">
        <f t="shared" si="262"/>
        <v/>
      </c>
      <c r="AI1236" s="196" t="str">
        <f t="shared" si="263"/>
        <v/>
      </c>
      <c r="AJ1236" s="196" t="str">
        <f t="shared" si="264"/>
        <v/>
      </c>
      <c r="AK1236" s="196" t="str">
        <f t="shared" si="267"/>
        <v/>
      </c>
      <c r="AL1236" s="196" t="str">
        <f t="shared" si="268"/>
        <v/>
      </c>
      <c r="AM1236" s="176"/>
      <c r="AN1236" s="176">
        <f t="shared" si="269"/>
        <v>0</v>
      </c>
      <c r="AO1236" s="176"/>
      <c r="AP1236" s="176"/>
      <c r="AQ1236" s="176"/>
      <c r="AR1236" s="176"/>
      <c r="AS1236" s="176"/>
      <c r="AT1236" s="176"/>
      <c r="AU1236" s="176"/>
      <c r="AV1236" s="176"/>
      <c r="AW1236" s="176"/>
      <c r="AX1236" s="176"/>
      <c r="AY1236" s="176"/>
      <c r="AZ1236" s="176"/>
      <c r="BA1236" s="176"/>
      <c r="BB1236" s="176"/>
      <c r="BC1236" s="176"/>
      <c r="BD1236" s="176"/>
      <c r="BE1236" s="176"/>
      <c r="BF1236" s="176"/>
      <c r="BG1236" s="176"/>
      <c r="BH1236" s="176"/>
      <c r="BI1236" s="176"/>
      <c r="BJ1236" s="176"/>
      <c r="BK1236" s="176"/>
      <c r="BL1236" s="176"/>
      <c r="BM1236" s="176"/>
      <c r="BN1236" s="176"/>
      <c r="BO1236" s="176"/>
      <c r="BP1236" s="176"/>
      <c r="BQ1236" s="176"/>
      <c r="BR1236" s="176"/>
      <c r="BS1236" s="176"/>
      <c r="BT1236" s="176"/>
      <c r="BU1236" s="176"/>
      <c r="BV1236" s="176"/>
      <c r="BW1236" s="176"/>
      <c r="BX1236" s="176"/>
      <c r="BY1236" s="176"/>
      <c r="BZ1236" s="176"/>
      <c r="CA1236" s="176"/>
      <c r="CB1236" s="176"/>
      <c r="CC1236" s="176"/>
      <c r="CD1236" s="176"/>
      <c r="CE1236" s="176"/>
      <c r="CF1236" s="176"/>
      <c r="CG1236" s="176"/>
      <c r="CH1236" s="176"/>
      <c r="CI1236" s="176"/>
      <c r="CJ1236" s="176"/>
      <c r="CK1236" s="176"/>
      <c r="CL1236" s="176"/>
      <c r="CM1236" s="176"/>
      <c r="CN1236" s="176"/>
      <c r="CO1236" s="176"/>
      <c r="CP1236" s="176"/>
      <c r="CQ1236" s="176"/>
      <c r="CR1236" s="176"/>
      <c r="CS1236" s="176"/>
      <c r="CT1236" s="176"/>
      <c r="CU1236" s="176"/>
      <c r="CV1236" s="176"/>
      <c r="CW1236" s="176"/>
    </row>
    <row r="1237" spans="1:101" s="179" customFormat="1" ht="20.100000000000001" customHeight="1">
      <c r="A1237" s="657">
        <f t="shared" si="270"/>
        <v>1194</v>
      </c>
      <c r="B1237" s="196" t="str">
        <f t="shared" si="265"/>
        <v>Swansea Bay UHB</v>
      </c>
      <c r="C1237" s="89"/>
      <c r="D1237" s="89"/>
      <c r="E1237" s="89"/>
      <c r="F1237" s="89"/>
      <c r="G1237" s="89"/>
      <c r="H1237" s="197">
        <f t="shared" si="266"/>
        <v>0</v>
      </c>
      <c r="I1237" s="197"/>
      <c r="J1237" s="89"/>
      <c r="K1237" s="90"/>
      <c r="L1237" s="90"/>
      <c r="M1237" s="89"/>
      <c r="N1237" s="89"/>
      <c r="O1237" s="89"/>
      <c r="P1237" s="89"/>
      <c r="Q1237" s="89"/>
      <c r="R1237" s="122"/>
      <c r="S1237" s="122"/>
      <c r="T1237" s="122"/>
      <c r="U1237" s="123"/>
      <c r="V1237" s="123"/>
      <c r="W1237" s="123"/>
      <c r="X1237" s="122"/>
      <c r="Y1237" s="122"/>
      <c r="Z1237" s="122"/>
      <c r="AA1237" s="122"/>
      <c r="AB1237" s="122"/>
      <c r="AC1237" s="122"/>
      <c r="AD1237" s="197">
        <f t="shared" si="259"/>
        <v>0</v>
      </c>
      <c r="AE1237" s="196" t="str">
        <f t="shared" si="271"/>
        <v/>
      </c>
      <c r="AF1237" s="196" t="str">
        <f t="shared" si="260"/>
        <v/>
      </c>
      <c r="AG1237" s="196" t="str">
        <f t="shared" si="261"/>
        <v/>
      </c>
      <c r="AH1237" s="196" t="str">
        <f t="shared" si="262"/>
        <v/>
      </c>
      <c r="AI1237" s="196" t="str">
        <f t="shared" si="263"/>
        <v/>
      </c>
      <c r="AJ1237" s="196" t="str">
        <f t="shared" si="264"/>
        <v/>
      </c>
      <c r="AK1237" s="196" t="str">
        <f t="shared" si="267"/>
        <v/>
      </c>
      <c r="AL1237" s="196" t="str">
        <f t="shared" si="268"/>
        <v/>
      </c>
      <c r="AM1237" s="176"/>
      <c r="AN1237" s="176">
        <f t="shared" si="269"/>
        <v>0</v>
      </c>
      <c r="AO1237" s="176"/>
      <c r="AP1237" s="176"/>
      <c r="AQ1237" s="176"/>
      <c r="AR1237" s="176"/>
      <c r="AS1237" s="176"/>
      <c r="AT1237" s="176"/>
      <c r="AU1237" s="176"/>
      <c r="AV1237" s="176"/>
      <c r="AW1237" s="176"/>
      <c r="AX1237" s="176"/>
      <c r="AY1237" s="176"/>
      <c r="AZ1237" s="176"/>
      <c r="BA1237" s="176"/>
      <c r="BB1237" s="176"/>
      <c r="BC1237" s="176"/>
      <c r="BD1237" s="176"/>
      <c r="BE1237" s="176"/>
      <c r="BF1237" s="176"/>
      <c r="BG1237" s="176"/>
      <c r="BH1237" s="176"/>
      <c r="BI1237" s="176"/>
      <c r="BJ1237" s="176"/>
      <c r="BK1237" s="176"/>
      <c r="BL1237" s="176"/>
      <c r="BM1237" s="176"/>
      <c r="BN1237" s="176"/>
      <c r="BO1237" s="176"/>
      <c r="BP1237" s="176"/>
      <c r="BQ1237" s="176"/>
      <c r="BR1237" s="176"/>
      <c r="BS1237" s="176"/>
      <c r="BT1237" s="176"/>
      <c r="BU1237" s="176"/>
      <c r="BV1237" s="176"/>
      <c r="BW1237" s="176"/>
      <c r="BX1237" s="176"/>
      <c r="BY1237" s="176"/>
      <c r="BZ1237" s="176"/>
      <c r="CA1237" s="176"/>
      <c r="CB1237" s="176"/>
      <c r="CC1237" s="176"/>
      <c r="CD1237" s="176"/>
      <c r="CE1237" s="176"/>
      <c r="CF1237" s="176"/>
      <c r="CG1237" s="176"/>
      <c r="CH1237" s="176"/>
      <c r="CI1237" s="176"/>
      <c r="CJ1237" s="176"/>
      <c r="CK1237" s="176"/>
      <c r="CL1237" s="176"/>
      <c r="CM1237" s="176"/>
      <c r="CN1237" s="176"/>
      <c r="CO1237" s="176"/>
      <c r="CP1237" s="176"/>
      <c r="CQ1237" s="176"/>
      <c r="CR1237" s="176"/>
      <c r="CS1237" s="176"/>
      <c r="CT1237" s="176"/>
      <c r="CU1237" s="176"/>
      <c r="CV1237" s="176"/>
      <c r="CW1237" s="176"/>
    </row>
    <row r="1238" spans="1:101" s="179" customFormat="1" ht="20.100000000000001" customHeight="1">
      <c r="A1238" s="657">
        <f t="shared" si="270"/>
        <v>1195</v>
      </c>
      <c r="B1238" s="196" t="str">
        <f t="shared" si="265"/>
        <v>Swansea Bay UHB</v>
      </c>
      <c r="C1238" s="89"/>
      <c r="D1238" s="89"/>
      <c r="E1238" s="89"/>
      <c r="F1238" s="89"/>
      <c r="G1238" s="89"/>
      <c r="H1238" s="197">
        <f t="shared" si="266"/>
        <v>0</v>
      </c>
      <c r="I1238" s="197"/>
      <c r="J1238" s="89"/>
      <c r="K1238" s="90"/>
      <c r="L1238" s="90"/>
      <c r="M1238" s="89"/>
      <c r="N1238" s="89"/>
      <c r="O1238" s="89"/>
      <c r="P1238" s="89"/>
      <c r="Q1238" s="89"/>
      <c r="R1238" s="122"/>
      <c r="S1238" s="122"/>
      <c r="T1238" s="122"/>
      <c r="U1238" s="123"/>
      <c r="V1238" s="123"/>
      <c r="W1238" s="123"/>
      <c r="X1238" s="122"/>
      <c r="Y1238" s="122"/>
      <c r="Z1238" s="122"/>
      <c r="AA1238" s="122"/>
      <c r="AB1238" s="122"/>
      <c r="AC1238" s="122"/>
      <c r="AD1238" s="197">
        <f t="shared" si="259"/>
        <v>0</v>
      </c>
      <c r="AE1238" s="196" t="str">
        <f t="shared" si="271"/>
        <v/>
      </c>
      <c r="AF1238" s="196" t="str">
        <f t="shared" si="260"/>
        <v/>
      </c>
      <c r="AG1238" s="196" t="str">
        <f t="shared" si="261"/>
        <v/>
      </c>
      <c r="AH1238" s="196" t="str">
        <f t="shared" si="262"/>
        <v/>
      </c>
      <c r="AI1238" s="196" t="str">
        <f t="shared" si="263"/>
        <v/>
      </c>
      <c r="AJ1238" s="196" t="str">
        <f t="shared" si="264"/>
        <v/>
      </c>
      <c r="AK1238" s="196" t="str">
        <f t="shared" si="267"/>
        <v/>
      </c>
      <c r="AL1238" s="196" t="str">
        <f t="shared" si="268"/>
        <v/>
      </c>
      <c r="AM1238" s="176"/>
      <c r="AN1238" s="176">
        <f t="shared" si="269"/>
        <v>0</v>
      </c>
      <c r="AO1238" s="176"/>
      <c r="AP1238" s="176"/>
      <c r="AQ1238" s="176"/>
      <c r="AR1238" s="176"/>
      <c r="AS1238" s="176"/>
      <c r="AT1238" s="176"/>
      <c r="AU1238" s="176"/>
      <c r="AV1238" s="176"/>
      <c r="AW1238" s="176"/>
      <c r="AX1238" s="176"/>
      <c r="AY1238" s="176"/>
      <c r="AZ1238" s="176"/>
      <c r="BA1238" s="176"/>
      <c r="BB1238" s="176"/>
      <c r="BC1238" s="176"/>
      <c r="BD1238" s="176"/>
      <c r="BE1238" s="176"/>
      <c r="BF1238" s="176"/>
      <c r="BG1238" s="176"/>
      <c r="BH1238" s="176"/>
      <c r="BI1238" s="176"/>
      <c r="BJ1238" s="176"/>
      <c r="BK1238" s="176"/>
      <c r="BL1238" s="176"/>
      <c r="BM1238" s="176"/>
      <c r="BN1238" s="176"/>
      <c r="BO1238" s="176"/>
      <c r="BP1238" s="176"/>
      <c r="BQ1238" s="176"/>
      <c r="BR1238" s="176"/>
      <c r="BS1238" s="176"/>
      <c r="BT1238" s="176"/>
      <c r="BU1238" s="176"/>
      <c r="BV1238" s="176"/>
      <c r="BW1238" s="176"/>
      <c r="BX1238" s="176"/>
      <c r="BY1238" s="176"/>
      <c r="BZ1238" s="176"/>
      <c r="CA1238" s="176"/>
      <c r="CB1238" s="176"/>
      <c r="CC1238" s="176"/>
      <c r="CD1238" s="176"/>
      <c r="CE1238" s="176"/>
      <c r="CF1238" s="176"/>
      <c r="CG1238" s="176"/>
      <c r="CH1238" s="176"/>
      <c r="CI1238" s="176"/>
      <c r="CJ1238" s="176"/>
      <c r="CK1238" s="176"/>
      <c r="CL1238" s="176"/>
      <c r="CM1238" s="176"/>
      <c r="CN1238" s="176"/>
      <c r="CO1238" s="176"/>
      <c r="CP1238" s="176"/>
      <c r="CQ1238" s="176"/>
      <c r="CR1238" s="176"/>
      <c r="CS1238" s="176"/>
      <c r="CT1238" s="176"/>
      <c r="CU1238" s="176"/>
      <c r="CV1238" s="176"/>
      <c r="CW1238" s="176"/>
    </row>
    <row r="1239" spans="1:101" s="179" customFormat="1" ht="20.100000000000001" customHeight="1">
      <c r="A1239" s="657">
        <f t="shared" si="270"/>
        <v>1196</v>
      </c>
      <c r="B1239" s="196" t="str">
        <f t="shared" si="265"/>
        <v>Swansea Bay UHB</v>
      </c>
      <c r="C1239" s="89"/>
      <c r="D1239" s="89"/>
      <c r="E1239" s="89"/>
      <c r="F1239" s="89"/>
      <c r="G1239" s="89"/>
      <c r="H1239" s="197">
        <f t="shared" si="266"/>
        <v>0</v>
      </c>
      <c r="I1239" s="197"/>
      <c r="J1239" s="89"/>
      <c r="K1239" s="90"/>
      <c r="L1239" s="90"/>
      <c r="M1239" s="89"/>
      <c r="N1239" s="89"/>
      <c r="O1239" s="89"/>
      <c r="P1239" s="89"/>
      <c r="Q1239" s="89"/>
      <c r="R1239" s="122"/>
      <c r="S1239" s="122"/>
      <c r="T1239" s="122"/>
      <c r="U1239" s="123"/>
      <c r="V1239" s="123"/>
      <c r="W1239" s="123"/>
      <c r="X1239" s="122"/>
      <c r="Y1239" s="122"/>
      <c r="Z1239" s="122"/>
      <c r="AA1239" s="122"/>
      <c r="AB1239" s="122"/>
      <c r="AC1239" s="122"/>
      <c r="AD1239" s="197">
        <f t="shared" si="259"/>
        <v>0</v>
      </c>
      <c r="AE1239" s="196" t="str">
        <f t="shared" si="271"/>
        <v/>
      </c>
      <c r="AF1239" s="196" t="str">
        <f t="shared" si="260"/>
        <v/>
      </c>
      <c r="AG1239" s="196" t="str">
        <f t="shared" si="261"/>
        <v/>
      </c>
      <c r="AH1239" s="196" t="str">
        <f t="shared" si="262"/>
        <v/>
      </c>
      <c r="AI1239" s="196" t="str">
        <f t="shared" si="263"/>
        <v/>
      </c>
      <c r="AJ1239" s="196" t="str">
        <f t="shared" si="264"/>
        <v/>
      </c>
      <c r="AK1239" s="196" t="str">
        <f t="shared" si="267"/>
        <v/>
      </c>
      <c r="AL1239" s="196" t="str">
        <f t="shared" si="268"/>
        <v/>
      </c>
      <c r="AM1239" s="176"/>
      <c r="AN1239" s="176">
        <f t="shared" si="269"/>
        <v>0</v>
      </c>
      <c r="AO1239" s="176"/>
      <c r="AP1239" s="176"/>
      <c r="AQ1239" s="176"/>
      <c r="AR1239" s="176"/>
      <c r="AS1239" s="176"/>
      <c r="AT1239" s="176"/>
      <c r="AU1239" s="176"/>
      <c r="AV1239" s="176"/>
      <c r="AW1239" s="176"/>
      <c r="AX1239" s="176"/>
      <c r="AY1239" s="176"/>
      <c r="AZ1239" s="176"/>
      <c r="BA1239" s="176"/>
      <c r="BB1239" s="176"/>
      <c r="BC1239" s="176"/>
      <c r="BD1239" s="176"/>
      <c r="BE1239" s="176"/>
      <c r="BF1239" s="176"/>
      <c r="BG1239" s="176"/>
      <c r="BH1239" s="176"/>
      <c r="BI1239" s="176"/>
      <c r="BJ1239" s="176"/>
      <c r="BK1239" s="176"/>
      <c r="BL1239" s="176"/>
      <c r="BM1239" s="176"/>
      <c r="BN1239" s="176"/>
      <c r="BO1239" s="176"/>
      <c r="BP1239" s="176"/>
      <c r="BQ1239" s="176"/>
      <c r="BR1239" s="176"/>
      <c r="BS1239" s="176"/>
      <c r="BT1239" s="176"/>
      <c r="BU1239" s="176"/>
      <c r="BV1239" s="176"/>
      <c r="BW1239" s="176"/>
      <c r="BX1239" s="176"/>
      <c r="BY1239" s="176"/>
      <c r="BZ1239" s="176"/>
      <c r="CA1239" s="176"/>
      <c r="CB1239" s="176"/>
      <c r="CC1239" s="176"/>
      <c r="CD1239" s="176"/>
      <c r="CE1239" s="176"/>
      <c r="CF1239" s="176"/>
      <c r="CG1239" s="176"/>
      <c r="CH1239" s="176"/>
      <c r="CI1239" s="176"/>
      <c r="CJ1239" s="176"/>
      <c r="CK1239" s="176"/>
      <c r="CL1239" s="176"/>
      <c r="CM1239" s="176"/>
      <c r="CN1239" s="176"/>
      <c r="CO1239" s="176"/>
      <c r="CP1239" s="176"/>
      <c r="CQ1239" s="176"/>
      <c r="CR1239" s="176"/>
      <c r="CS1239" s="176"/>
      <c r="CT1239" s="176"/>
      <c r="CU1239" s="176"/>
      <c r="CV1239" s="176"/>
      <c r="CW1239" s="176"/>
    </row>
    <row r="1240" spans="1:101" s="179" customFormat="1" ht="20.100000000000001" customHeight="1">
      <c r="A1240" s="657">
        <f t="shared" si="270"/>
        <v>1197</v>
      </c>
      <c r="B1240" s="196" t="str">
        <f t="shared" si="265"/>
        <v>Swansea Bay UHB</v>
      </c>
      <c r="C1240" s="89"/>
      <c r="D1240" s="89"/>
      <c r="E1240" s="89"/>
      <c r="F1240" s="89"/>
      <c r="G1240" s="89"/>
      <c r="H1240" s="197">
        <f t="shared" si="266"/>
        <v>0</v>
      </c>
      <c r="I1240" s="197"/>
      <c r="J1240" s="89"/>
      <c r="K1240" s="90"/>
      <c r="L1240" s="90"/>
      <c r="M1240" s="89"/>
      <c r="N1240" s="89"/>
      <c r="O1240" s="89"/>
      <c r="P1240" s="89"/>
      <c r="Q1240" s="89"/>
      <c r="R1240" s="122"/>
      <c r="S1240" s="122"/>
      <c r="T1240" s="122"/>
      <c r="U1240" s="123"/>
      <c r="V1240" s="123"/>
      <c r="W1240" s="123"/>
      <c r="X1240" s="122"/>
      <c r="Y1240" s="122"/>
      <c r="Z1240" s="122"/>
      <c r="AA1240" s="122"/>
      <c r="AB1240" s="122"/>
      <c r="AC1240" s="122"/>
      <c r="AD1240" s="197">
        <f t="shared" si="259"/>
        <v>0</v>
      </c>
      <c r="AE1240" s="196" t="str">
        <f t="shared" si="271"/>
        <v/>
      </c>
      <c r="AF1240" s="196" t="str">
        <f t="shared" si="260"/>
        <v/>
      </c>
      <c r="AG1240" s="196" t="str">
        <f t="shared" si="261"/>
        <v/>
      </c>
      <c r="AH1240" s="196" t="str">
        <f t="shared" si="262"/>
        <v/>
      </c>
      <c r="AI1240" s="196" t="str">
        <f t="shared" si="263"/>
        <v/>
      </c>
      <c r="AJ1240" s="196" t="str">
        <f t="shared" si="264"/>
        <v/>
      </c>
      <c r="AK1240" s="196" t="str">
        <f t="shared" si="267"/>
        <v/>
      </c>
      <c r="AL1240" s="196" t="str">
        <f t="shared" si="268"/>
        <v/>
      </c>
      <c r="AM1240" s="176"/>
      <c r="AN1240" s="176">
        <f t="shared" si="269"/>
        <v>0</v>
      </c>
      <c r="AO1240" s="176"/>
      <c r="AP1240" s="176"/>
      <c r="AQ1240" s="176"/>
      <c r="AR1240" s="176"/>
      <c r="AS1240" s="176"/>
      <c r="AT1240" s="176"/>
      <c r="AU1240" s="176"/>
      <c r="AV1240" s="176"/>
      <c r="AW1240" s="176"/>
      <c r="AX1240" s="176"/>
      <c r="AY1240" s="176"/>
      <c r="AZ1240" s="176"/>
      <c r="BA1240" s="176"/>
      <c r="BB1240" s="176"/>
      <c r="BC1240" s="176"/>
      <c r="BD1240" s="176"/>
      <c r="BE1240" s="176"/>
      <c r="BF1240" s="176"/>
      <c r="BG1240" s="176"/>
      <c r="BH1240" s="176"/>
      <c r="BI1240" s="176"/>
      <c r="BJ1240" s="176"/>
      <c r="BK1240" s="176"/>
      <c r="BL1240" s="176"/>
      <c r="BM1240" s="176"/>
      <c r="BN1240" s="176"/>
      <c r="BO1240" s="176"/>
      <c r="BP1240" s="176"/>
      <c r="BQ1240" s="176"/>
      <c r="BR1240" s="176"/>
      <c r="BS1240" s="176"/>
      <c r="BT1240" s="176"/>
      <c r="BU1240" s="176"/>
      <c r="BV1240" s="176"/>
      <c r="BW1240" s="176"/>
      <c r="BX1240" s="176"/>
      <c r="BY1240" s="176"/>
      <c r="BZ1240" s="176"/>
      <c r="CA1240" s="176"/>
      <c r="CB1240" s="176"/>
      <c r="CC1240" s="176"/>
      <c r="CD1240" s="176"/>
      <c r="CE1240" s="176"/>
      <c r="CF1240" s="176"/>
      <c r="CG1240" s="176"/>
      <c r="CH1240" s="176"/>
      <c r="CI1240" s="176"/>
      <c r="CJ1240" s="176"/>
      <c r="CK1240" s="176"/>
      <c r="CL1240" s="176"/>
      <c r="CM1240" s="176"/>
      <c r="CN1240" s="176"/>
      <c r="CO1240" s="176"/>
      <c r="CP1240" s="176"/>
      <c r="CQ1240" s="176"/>
      <c r="CR1240" s="176"/>
      <c r="CS1240" s="176"/>
      <c r="CT1240" s="176"/>
      <c r="CU1240" s="176"/>
      <c r="CV1240" s="176"/>
      <c r="CW1240" s="176"/>
    </row>
    <row r="1241" spans="1:101" s="179" customFormat="1" ht="20.100000000000001" customHeight="1">
      <c r="A1241" s="657">
        <f t="shared" si="270"/>
        <v>1198</v>
      </c>
      <c r="B1241" s="196" t="str">
        <f t="shared" si="265"/>
        <v>Swansea Bay UHB</v>
      </c>
      <c r="C1241" s="89"/>
      <c r="D1241" s="89"/>
      <c r="E1241" s="89"/>
      <c r="F1241" s="89"/>
      <c r="G1241" s="89"/>
      <c r="H1241" s="197">
        <f t="shared" si="266"/>
        <v>0</v>
      </c>
      <c r="I1241" s="197"/>
      <c r="J1241" s="89"/>
      <c r="K1241" s="90"/>
      <c r="L1241" s="90"/>
      <c r="M1241" s="89"/>
      <c r="N1241" s="89"/>
      <c r="O1241" s="89"/>
      <c r="P1241" s="89"/>
      <c r="Q1241" s="89"/>
      <c r="R1241" s="122"/>
      <c r="S1241" s="122"/>
      <c r="T1241" s="122"/>
      <c r="U1241" s="123"/>
      <c r="V1241" s="123"/>
      <c r="W1241" s="123"/>
      <c r="X1241" s="122"/>
      <c r="Y1241" s="122"/>
      <c r="Z1241" s="122"/>
      <c r="AA1241" s="122"/>
      <c r="AB1241" s="122"/>
      <c r="AC1241" s="122"/>
      <c r="AD1241" s="197">
        <f t="shared" si="259"/>
        <v>0</v>
      </c>
      <c r="AE1241" s="196" t="str">
        <f t="shared" si="271"/>
        <v/>
      </c>
      <c r="AF1241" s="196" t="str">
        <f t="shared" si="260"/>
        <v/>
      </c>
      <c r="AG1241" s="196" t="str">
        <f t="shared" si="261"/>
        <v/>
      </c>
      <c r="AH1241" s="196" t="str">
        <f t="shared" si="262"/>
        <v/>
      </c>
      <c r="AI1241" s="196" t="str">
        <f t="shared" si="263"/>
        <v/>
      </c>
      <c r="AJ1241" s="196" t="str">
        <f t="shared" si="264"/>
        <v/>
      </c>
      <c r="AK1241" s="196" t="str">
        <f t="shared" si="267"/>
        <v/>
      </c>
      <c r="AL1241" s="196" t="str">
        <f t="shared" si="268"/>
        <v/>
      </c>
      <c r="AM1241" s="176"/>
      <c r="AN1241" s="176">
        <f t="shared" si="269"/>
        <v>0</v>
      </c>
      <c r="AO1241" s="176"/>
      <c r="AP1241" s="176"/>
      <c r="AQ1241" s="176"/>
      <c r="AR1241" s="176"/>
      <c r="AS1241" s="176"/>
      <c r="AT1241" s="176"/>
      <c r="AU1241" s="176"/>
      <c r="AV1241" s="176"/>
      <c r="AW1241" s="176"/>
      <c r="AX1241" s="176"/>
      <c r="AY1241" s="176"/>
      <c r="AZ1241" s="176"/>
      <c r="BA1241" s="176"/>
      <c r="BB1241" s="176"/>
      <c r="BC1241" s="176"/>
      <c r="BD1241" s="176"/>
      <c r="BE1241" s="176"/>
      <c r="BF1241" s="176"/>
      <c r="BG1241" s="176"/>
      <c r="BH1241" s="176"/>
      <c r="BI1241" s="176"/>
      <c r="BJ1241" s="176"/>
      <c r="BK1241" s="176"/>
      <c r="BL1241" s="176"/>
      <c r="BM1241" s="176"/>
      <c r="BN1241" s="176"/>
      <c r="BO1241" s="176"/>
      <c r="BP1241" s="176"/>
      <c r="BQ1241" s="176"/>
      <c r="BR1241" s="176"/>
      <c r="BS1241" s="176"/>
      <c r="BT1241" s="176"/>
      <c r="BU1241" s="176"/>
      <c r="BV1241" s="176"/>
      <c r="BW1241" s="176"/>
      <c r="BX1241" s="176"/>
      <c r="BY1241" s="176"/>
      <c r="BZ1241" s="176"/>
      <c r="CA1241" s="176"/>
      <c r="CB1241" s="176"/>
      <c r="CC1241" s="176"/>
      <c r="CD1241" s="176"/>
      <c r="CE1241" s="176"/>
      <c r="CF1241" s="176"/>
      <c r="CG1241" s="176"/>
      <c r="CH1241" s="176"/>
      <c r="CI1241" s="176"/>
      <c r="CJ1241" s="176"/>
      <c r="CK1241" s="176"/>
      <c r="CL1241" s="176"/>
      <c r="CM1241" s="176"/>
      <c r="CN1241" s="176"/>
      <c r="CO1241" s="176"/>
      <c r="CP1241" s="176"/>
      <c r="CQ1241" s="176"/>
      <c r="CR1241" s="176"/>
      <c r="CS1241" s="176"/>
      <c r="CT1241" s="176"/>
      <c r="CU1241" s="176"/>
      <c r="CV1241" s="176"/>
      <c r="CW1241" s="176"/>
    </row>
    <row r="1242" spans="1:101" s="179" customFormat="1" ht="20.100000000000001" customHeight="1">
      <c r="A1242" s="657">
        <f t="shared" si="270"/>
        <v>1199</v>
      </c>
      <c r="B1242" s="196" t="str">
        <f t="shared" si="265"/>
        <v>Swansea Bay UHB</v>
      </c>
      <c r="C1242" s="89"/>
      <c r="D1242" s="89"/>
      <c r="E1242" s="89"/>
      <c r="F1242" s="89"/>
      <c r="G1242" s="89"/>
      <c r="H1242" s="197">
        <f t="shared" si="266"/>
        <v>0</v>
      </c>
      <c r="I1242" s="197"/>
      <c r="J1242" s="89"/>
      <c r="K1242" s="90"/>
      <c r="L1242" s="90"/>
      <c r="M1242" s="89"/>
      <c r="N1242" s="89"/>
      <c r="O1242" s="89"/>
      <c r="P1242" s="89"/>
      <c r="Q1242" s="89"/>
      <c r="R1242" s="122"/>
      <c r="S1242" s="122"/>
      <c r="T1242" s="122"/>
      <c r="U1242" s="123"/>
      <c r="V1242" s="123"/>
      <c r="W1242" s="123"/>
      <c r="X1242" s="122"/>
      <c r="Y1242" s="122"/>
      <c r="Z1242" s="122"/>
      <c r="AA1242" s="122"/>
      <c r="AB1242" s="122"/>
      <c r="AC1242" s="122"/>
      <c r="AD1242" s="197">
        <f t="shared" si="259"/>
        <v>0</v>
      </c>
      <c r="AE1242" s="196" t="str">
        <f t="shared" si="271"/>
        <v/>
      </c>
      <c r="AF1242" s="196" t="str">
        <f t="shared" si="260"/>
        <v/>
      </c>
      <c r="AG1242" s="196" t="str">
        <f t="shared" si="261"/>
        <v/>
      </c>
      <c r="AH1242" s="196" t="str">
        <f t="shared" si="262"/>
        <v/>
      </c>
      <c r="AI1242" s="196" t="str">
        <f t="shared" si="263"/>
        <v/>
      </c>
      <c r="AJ1242" s="196" t="str">
        <f t="shared" si="264"/>
        <v/>
      </c>
      <c r="AK1242" s="196" t="str">
        <f t="shared" si="267"/>
        <v/>
      </c>
      <c r="AL1242" s="196" t="str">
        <f t="shared" si="268"/>
        <v/>
      </c>
      <c r="AM1242" s="176"/>
      <c r="AN1242" s="176">
        <f t="shared" si="269"/>
        <v>0</v>
      </c>
      <c r="AO1242" s="176"/>
      <c r="AP1242" s="176"/>
      <c r="AQ1242" s="176"/>
      <c r="AR1242" s="176"/>
      <c r="AS1242" s="176"/>
      <c r="AT1242" s="176"/>
      <c r="AU1242" s="176"/>
      <c r="AV1242" s="176"/>
      <c r="AW1242" s="176"/>
      <c r="AX1242" s="176"/>
      <c r="AY1242" s="176"/>
      <c r="AZ1242" s="176"/>
      <c r="BA1242" s="176"/>
      <c r="BB1242" s="176"/>
      <c r="BC1242" s="176"/>
      <c r="BD1242" s="176"/>
      <c r="BE1242" s="176"/>
      <c r="BF1242" s="176"/>
      <c r="BG1242" s="176"/>
      <c r="BH1242" s="176"/>
      <c r="BI1242" s="176"/>
      <c r="BJ1242" s="176"/>
      <c r="BK1242" s="176"/>
      <c r="BL1242" s="176"/>
      <c r="BM1242" s="176"/>
      <c r="BN1242" s="176"/>
      <c r="BO1242" s="176"/>
      <c r="BP1242" s="176"/>
      <c r="BQ1242" s="176"/>
      <c r="BR1242" s="176"/>
      <c r="BS1242" s="176"/>
      <c r="BT1242" s="176"/>
      <c r="BU1242" s="176"/>
      <c r="BV1242" s="176"/>
      <c r="BW1242" s="176"/>
      <c r="BX1242" s="176"/>
      <c r="BY1242" s="176"/>
      <c r="BZ1242" s="176"/>
      <c r="CA1242" s="176"/>
      <c r="CB1242" s="176"/>
      <c r="CC1242" s="176"/>
      <c r="CD1242" s="176"/>
      <c r="CE1242" s="176"/>
      <c r="CF1242" s="176"/>
      <c r="CG1242" s="176"/>
      <c r="CH1242" s="176"/>
      <c r="CI1242" s="176"/>
      <c r="CJ1242" s="176"/>
      <c r="CK1242" s="176"/>
      <c r="CL1242" s="176"/>
      <c r="CM1242" s="176"/>
      <c r="CN1242" s="176"/>
      <c r="CO1242" s="176"/>
      <c r="CP1242" s="176"/>
      <c r="CQ1242" s="176"/>
      <c r="CR1242" s="176"/>
      <c r="CS1242" s="176"/>
      <c r="CT1242" s="176"/>
      <c r="CU1242" s="176"/>
      <c r="CV1242" s="176"/>
      <c r="CW1242" s="176"/>
    </row>
    <row r="1243" spans="1:101" s="179" customFormat="1" ht="20.100000000000001" customHeight="1">
      <c r="A1243" s="657">
        <f t="shared" si="270"/>
        <v>1200</v>
      </c>
      <c r="B1243" s="196" t="str">
        <f t="shared" si="265"/>
        <v>Swansea Bay UHB</v>
      </c>
      <c r="C1243" s="89"/>
      <c r="D1243" s="89"/>
      <c r="E1243" s="89"/>
      <c r="F1243" s="89"/>
      <c r="G1243" s="89"/>
      <c r="H1243" s="197">
        <f t="shared" si="266"/>
        <v>0</v>
      </c>
      <c r="I1243" s="197"/>
      <c r="J1243" s="89"/>
      <c r="K1243" s="90"/>
      <c r="L1243" s="90"/>
      <c r="M1243" s="89"/>
      <c r="N1243" s="89"/>
      <c r="O1243" s="89"/>
      <c r="P1243" s="89"/>
      <c r="Q1243" s="89"/>
      <c r="R1243" s="122"/>
      <c r="S1243" s="122"/>
      <c r="T1243" s="122"/>
      <c r="U1243" s="123"/>
      <c r="V1243" s="123"/>
      <c r="W1243" s="123"/>
      <c r="X1243" s="122"/>
      <c r="Y1243" s="122"/>
      <c r="Z1243" s="122"/>
      <c r="AA1243" s="122"/>
      <c r="AB1243" s="122"/>
      <c r="AC1243" s="122"/>
      <c r="AD1243" s="197">
        <f t="shared" si="259"/>
        <v>0</v>
      </c>
      <c r="AE1243" s="196" t="str">
        <f t="shared" si="271"/>
        <v/>
      </c>
      <c r="AF1243" s="196" t="str">
        <f t="shared" si="260"/>
        <v/>
      </c>
      <c r="AG1243" s="196" t="str">
        <f t="shared" si="261"/>
        <v/>
      </c>
      <c r="AH1243" s="196" t="str">
        <f t="shared" si="262"/>
        <v/>
      </c>
      <c r="AI1243" s="196" t="str">
        <f t="shared" si="263"/>
        <v/>
      </c>
      <c r="AJ1243" s="196" t="str">
        <f t="shared" si="264"/>
        <v/>
      </c>
      <c r="AK1243" s="196" t="str">
        <f t="shared" si="267"/>
        <v/>
      </c>
      <c r="AL1243" s="196" t="str">
        <f t="shared" si="268"/>
        <v/>
      </c>
      <c r="AM1243" s="176"/>
      <c r="AN1243" s="176">
        <f t="shared" si="269"/>
        <v>0</v>
      </c>
      <c r="AO1243" s="176"/>
      <c r="AP1243" s="176"/>
      <c r="AQ1243" s="176"/>
      <c r="AR1243" s="176"/>
      <c r="AS1243" s="176"/>
      <c r="AT1243" s="176"/>
      <c r="AU1243" s="176"/>
      <c r="AV1243" s="176"/>
      <c r="AW1243" s="176"/>
      <c r="AX1243" s="176"/>
      <c r="AY1243" s="176"/>
      <c r="AZ1243" s="176"/>
      <c r="BA1243" s="176"/>
      <c r="BB1243" s="176"/>
      <c r="BC1243" s="176"/>
      <c r="BD1243" s="176"/>
      <c r="BE1243" s="176"/>
      <c r="BF1243" s="176"/>
      <c r="BG1243" s="176"/>
      <c r="BH1243" s="176"/>
      <c r="BI1243" s="176"/>
      <c r="BJ1243" s="176"/>
      <c r="BK1243" s="176"/>
      <c r="BL1243" s="176"/>
      <c r="BM1243" s="176"/>
      <c r="BN1243" s="176"/>
      <c r="BO1243" s="176"/>
      <c r="BP1243" s="176"/>
      <c r="BQ1243" s="176"/>
      <c r="BR1243" s="176"/>
      <c r="BS1243" s="176"/>
      <c r="BT1243" s="176"/>
      <c r="BU1243" s="176"/>
      <c r="BV1243" s="176"/>
      <c r="BW1243" s="176"/>
      <c r="BX1243" s="176"/>
      <c r="BY1243" s="176"/>
      <c r="BZ1243" s="176"/>
      <c r="CA1243" s="176"/>
      <c r="CB1243" s="176"/>
      <c r="CC1243" s="176"/>
      <c r="CD1243" s="176"/>
      <c r="CE1243" s="176"/>
      <c r="CF1243" s="176"/>
      <c r="CG1243" s="176"/>
      <c r="CH1243" s="176"/>
      <c r="CI1243" s="176"/>
      <c r="CJ1243" s="176"/>
      <c r="CK1243" s="176"/>
      <c r="CL1243" s="176"/>
      <c r="CM1243" s="176"/>
      <c r="CN1243" s="176"/>
      <c r="CO1243" s="176"/>
      <c r="CP1243" s="176"/>
      <c r="CQ1243" s="176"/>
      <c r="CR1243" s="176"/>
      <c r="CS1243" s="176"/>
      <c r="CT1243" s="176"/>
      <c r="CU1243" s="176"/>
      <c r="CV1243" s="176"/>
      <c r="CW1243" s="176"/>
    </row>
    <row r="1244" spans="1:101" s="179" customFormat="1" ht="20.100000000000001" customHeight="1">
      <c r="A1244" s="657">
        <f t="shared" si="270"/>
        <v>1201</v>
      </c>
      <c r="B1244" s="196" t="str">
        <f t="shared" si="265"/>
        <v>Swansea Bay UHB</v>
      </c>
      <c r="C1244" s="89"/>
      <c r="D1244" s="89"/>
      <c r="E1244" s="89"/>
      <c r="F1244" s="89"/>
      <c r="G1244" s="89"/>
      <c r="H1244" s="197">
        <f t="shared" si="266"/>
        <v>0</v>
      </c>
      <c r="I1244" s="197"/>
      <c r="J1244" s="89"/>
      <c r="K1244" s="90"/>
      <c r="L1244" s="90"/>
      <c r="M1244" s="89"/>
      <c r="N1244" s="89"/>
      <c r="O1244" s="89"/>
      <c r="P1244" s="89"/>
      <c r="Q1244" s="89"/>
      <c r="R1244" s="122"/>
      <c r="S1244" s="122"/>
      <c r="T1244" s="122"/>
      <c r="U1244" s="123"/>
      <c r="V1244" s="123"/>
      <c r="W1244" s="123"/>
      <c r="X1244" s="122"/>
      <c r="Y1244" s="122"/>
      <c r="Z1244" s="122"/>
      <c r="AA1244" s="122"/>
      <c r="AB1244" s="122"/>
      <c r="AC1244" s="122"/>
      <c r="AD1244" s="197">
        <f t="shared" si="259"/>
        <v>0</v>
      </c>
      <c r="AE1244" s="196" t="str">
        <f t="shared" si="271"/>
        <v/>
      </c>
      <c r="AF1244" s="196" t="str">
        <f t="shared" si="260"/>
        <v/>
      </c>
      <c r="AG1244" s="196" t="str">
        <f t="shared" si="261"/>
        <v/>
      </c>
      <c r="AH1244" s="196" t="str">
        <f t="shared" si="262"/>
        <v/>
      </c>
      <c r="AI1244" s="196" t="str">
        <f t="shared" si="263"/>
        <v/>
      </c>
      <c r="AJ1244" s="196" t="str">
        <f t="shared" si="264"/>
        <v/>
      </c>
      <c r="AK1244" s="196" t="str">
        <f t="shared" si="267"/>
        <v/>
      </c>
      <c r="AL1244" s="196" t="str">
        <f t="shared" si="268"/>
        <v/>
      </c>
      <c r="AM1244" s="176"/>
      <c r="AN1244" s="176">
        <f t="shared" si="269"/>
        <v>0</v>
      </c>
      <c r="AO1244" s="176"/>
      <c r="AP1244" s="176"/>
      <c r="AQ1244" s="176"/>
      <c r="AR1244" s="176"/>
      <c r="AS1244" s="176"/>
      <c r="AT1244" s="176"/>
      <c r="AU1244" s="176"/>
      <c r="AV1244" s="176"/>
      <c r="AW1244" s="176"/>
      <c r="AX1244" s="176"/>
      <c r="AY1244" s="176"/>
      <c r="AZ1244" s="176"/>
      <c r="BA1244" s="176"/>
      <c r="BB1244" s="176"/>
      <c r="BC1244" s="176"/>
      <c r="BD1244" s="176"/>
      <c r="BE1244" s="176"/>
      <c r="BF1244" s="176"/>
      <c r="BG1244" s="176"/>
      <c r="BH1244" s="176"/>
      <c r="BI1244" s="176"/>
      <c r="BJ1244" s="176"/>
      <c r="BK1244" s="176"/>
      <c r="BL1244" s="176"/>
      <c r="BM1244" s="176"/>
      <c r="BN1244" s="176"/>
      <c r="BO1244" s="176"/>
      <c r="BP1244" s="176"/>
      <c r="BQ1244" s="176"/>
      <c r="BR1244" s="176"/>
      <c r="BS1244" s="176"/>
      <c r="BT1244" s="176"/>
      <c r="BU1244" s="176"/>
      <c r="BV1244" s="176"/>
      <c r="BW1244" s="176"/>
      <c r="BX1244" s="176"/>
      <c r="BY1244" s="176"/>
      <c r="BZ1244" s="176"/>
      <c r="CA1244" s="176"/>
      <c r="CB1244" s="176"/>
      <c r="CC1244" s="176"/>
      <c r="CD1244" s="176"/>
      <c r="CE1244" s="176"/>
      <c r="CF1244" s="176"/>
      <c r="CG1244" s="176"/>
      <c r="CH1244" s="176"/>
      <c r="CI1244" s="176"/>
      <c r="CJ1244" s="176"/>
      <c r="CK1244" s="176"/>
      <c r="CL1244" s="176"/>
      <c r="CM1244" s="176"/>
      <c r="CN1244" s="176"/>
      <c r="CO1244" s="176"/>
      <c r="CP1244" s="176"/>
      <c r="CQ1244" s="176"/>
      <c r="CR1244" s="176"/>
      <c r="CS1244" s="176"/>
      <c r="CT1244" s="176"/>
      <c r="CU1244" s="176"/>
      <c r="CV1244" s="176"/>
      <c r="CW1244" s="176"/>
    </row>
    <row r="1245" spans="1:101" s="179" customFormat="1" ht="20.100000000000001" customHeight="1">
      <c r="A1245" s="657">
        <f t="shared" si="270"/>
        <v>1202</v>
      </c>
      <c r="B1245" s="196" t="str">
        <f t="shared" si="265"/>
        <v>Swansea Bay UHB</v>
      </c>
      <c r="C1245" s="89"/>
      <c r="D1245" s="89"/>
      <c r="E1245" s="89"/>
      <c r="F1245" s="89"/>
      <c r="G1245" s="89"/>
      <c r="H1245" s="197">
        <f t="shared" si="266"/>
        <v>0</v>
      </c>
      <c r="I1245" s="197"/>
      <c r="J1245" s="89"/>
      <c r="K1245" s="90"/>
      <c r="L1245" s="90"/>
      <c r="M1245" s="89"/>
      <c r="N1245" s="89"/>
      <c r="O1245" s="89"/>
      <c r="P1245" s="89"/>
      <c r="Q1245" s="89"/>
      <c r="R1245" s="122"/>
      <c r="S1245" s="122"/>
      <c r="T1245" s="122"/>
      <c r="U1245" s="123"/>
      <c r="V1245" s="123"/>
      <c r="W1245" s="123"/>
      <c r="X1245" s="122"/>
      <c r="Y1245" s="122"/>
      <c r="Z1245" s="122"/>
      <c r="AA1245" s="122"/>
      <c r="AB1245" s="122"/>
      <c r="AC1245" s="122"/>
      <c r="AD1245" s="197">
        <f t="shared" si="259"/>
        <v>0</v>
      </c>
      <c r="AE1245" s="196" t="str">
        <f t="shared" si="271"/>
        <v/>
      </c>
      <c r="AF1245" s="196" t="str">
        <f t="shared" si="260"/>
        <v/>
      </c>
      <c r="AG1245" s="196" t="str">
        <f t="shared" si="261"/>
        <v/>
      </c>
      <c r="AH1245" s="196" t="str">
        <f t="shared" si="262"/>
        <v/>
      </c>
      <c r="AI1245" s="196" t="str">
        <f t="shared" si="263"/>
        <v/>
      </c>
      <c r="AJ1245" s="196" t="str">
        <f t="shared" si="264"/>
        <v/>
      </c>
      <c r="AK1245" s="196" t="str">
        <f t="shared" si="267"/>
        <v/>
      </c>
      <c r="AL1245" s="196" t="str">
        <f t="shared" si="268"/>
        <v/>
      </c>
      <c r="AM1245" s="176"/>
      <c r="AN1245" s="176">
        <f t="shared" si="269"/>
        <v>0</v>
      </c>
      <c r="AO1245" s="176"/>
      <c r="AP1245" s="176"/>
      <c r="AQ1245" s="176"/>
      <c r="AR1245" s="176"/>
      <c r="AS1245" s="176"/>
      <c r="AT1245" s="176"/>
      <c r="AU1245" s="176"/>
      <c r="AV1245" s="176"/>
      <c r="AW1245" s="176"/>
      <c r="AX1245" s="176"/>
      <c r="AY1245" s="176"/>
      <c r="AZ1245" s="176"/>
      <c r="BA1245" s="176"/>
      <c r="BB1245" s="176"/>
      <c r="BC1245" s="176"/>
      <c r="BD1245" s="176"/>
      <c r="BE1245" s="176"/>
      <c r="BF1245" s="176"/>
      <c r="BG1245" s="176"/>
      <c r="BH1245" s="176"/>
      <c r="BI1245" s="176"/>
      <c r="BJ1245" s="176"/>
      <c r="BK1245" s="176"/>
      <c r="BL1245" s="176"/>
      <c r="BM1245" s="176"/>
      <c r="BN1245" s="176"/>
      <c r="BO1245" s="176"/>
      <c r="BP1245" s="176"/>
      <c r="BQ1245" s="176"/>
      <c r="BR1245" s="176"/>
      <c r="BS1245" s="176"/>
      <c r="BT1245" s="176"/>
      <c r="BU1245" s="176"/>
      <c r="BV1245" s="176"/>
      <c r="BW1245" s="176"/>
      <c r="BX1245" s="176"/>
      <c r="BY1245" s="176"/>
      <c r="BZ1245" s="176"/>
      <c r="CA1245" s="176"/>
      <c r="CB1245" s="176"/>
      <c r="CC1245" s="176"/>
      <c r="CD1245" s="176"/>
      <c r="CE1245" s="176"/>
      <c r="CF1245" s="176"/>
      <c r="CG1245" s="176"/>
      <c r="CH1245" s="176"/>
      <c r="CI1245" s="176"/>
      <c r="CJ1245" s="176"/>
      <c r="CK1245" s="176"/>
      <c r="CL1245" s="176"/>
      <c r="CM1245" s="176"/>
      <c r="CN1245" s="176"/>
      <c r="CO1245" s="176"/>
      <c r="CP1245" s="176"/>
      <c r="CQ1245" s="176"/>
      <c r="CR1245" s="176"/>
      <c r="CS1245" s="176"/>
      <c r="CT1245" s="176"/>
      <c r="CU1245" s="176"/>
      <c r="CV1245" s="176"/>
      <c r="CW1245" s="176"/>
    </row>
    <row r="1246" spans="1:101" s="179" customFormat="1" ht="20.100000000000001" customHeight="1">
      <c r="A1246" s="657">
        <f t="shared" si="270"/>
        <v>1203</v>
      </c>
      <c r="B1246" s="196" t="str">
        <f t="shared" si="265"/>
        <v>Swansea Bay UHB</v>
      </c>
      <c r="C1246" s="89"/>
      <c r="D1246" s="89"/>
      <c r="E1246" s="89"/>
      <c r="F1246" s="89"/>
      <c r="G1246" s="89"/>
      <c r="H1246" s="197">
        <f t="shared" si="266"/>
        <v>0</v>
      </c>
      <c r="I1246" s="197"/>
      <c r="J1246" s="89"/>
      <c r="K1246" s="90"/>
      <c r="L1246" s="90"/>
      <c r="M1246" s="89"/>
      <c r="N1246" s="89"/>
      <c r="O1246" s="89"/>
      <c r="P1246" s="89"/>
      <c r="Q1246" s="89"/>
      <c r="R1246" s="122"/>
      <c r="S1246" s="122"/>
      <c r="T1246" s="122"/>
      <c r="U1246" s="123"/>
      <c r="V1246" s="123"/>
      <c r="W1246" s="123"/>
      <c r="X1246" s="122"/>
      <c r="Y1246" s="122"/>
      <c r="Z1246" s="122"/>
      <c r="AA1246" s="122"/>
      <c r="AB1246" s="122"/>
      <c r="AC1246" s="122"/>
      <c r="AD1246" s="197">
        <f t="shared" si="259"/>
        <v>0</v>
      </c>
      <c r="AE1246" s="196" t="str">
        <f t="shared" si="271"/>
        <v/>
      </c>
      <c r="AF1246" s="196" t="str">
        <f t="shared" si="260"/>
        <v/>
      </c>
      <c r="AG1246" s="196" t="str">
        <f t="shared" si="261"/>
        <v/>
      </c>
      <c r="AH1246" s="196" t="str">
        <f t="shared" si="262"/>
        <v/>
      </c>
      <c r="AI1246" s="196" t="str">
        <f t="shared" si="263"/>
        <v/>
      </c>
      <c r="AJ1246" s="196" t="str">
        <f t="shared" si="264"/>
        <v/>
      </c>
      <c r="AK1246" s="196" t="str">
        <f t="shared" si="267"/>
        <v/>
      </c>
      <c r="AL1246" s="196" t="str">
        <f t="shared" si="268"/>
        <v/>
      </c>
      <c r="AM1246" s="176"/>
      <c r="AN1246" s="176">
        <f t="shared" si="269"/>
        <v>0</v>
      </c>
      <c r="AO1246" s="176"/>
      <c r="AP1246" s="176"/>
      <c r="AQ1246" s="176"/>
      <c r="AR1246" s="176"/>
      <c r="AS1246" s="176"/>
      <c r="AT1246" s="176"/>
      <c r="AU1246" s="176"/>
      <c r="AV1246" s="176"/>
      <c r="AW1246" s="176"/>
      <c r="AX1246" s="176"/>
      <c r="AY1246" s="176"/>
      <c r="AZ1246" s="176"/>
      <c r="BA1246" s="176"/>
      <c r="BB1246" s="176"/>
      <c r="BC1246" s="176"/>
      <c r="BD1246" s="176"/>
      <c r="BE1246" s="176"/>
      <c r="BF1246" s="176"/>
      <c r="BG1246" s="176"/>
      <c r="BH1246" s="176"/>
      <c r="BI1246" s="176"/>
      <c r="BJ1246" s="176"/>
      <c r="BK1246" s="176"/>
      <c r="BL1246" s="176"/>
      <c r="BM1246" s="176"/>
      <c r="BN1246" s="176"/>
      <c r="BO1246" s="176"/>
      <c r="BP1246" s="176"/>
      <c r="BQ1246" s="176"/>
      <c r="BR1246" s="176"/>
      <c r="BS1246" s="176"/>
      <c r="BT1246" s="176"/>
      <c r="BU1246" s="176"/>
      <c r="BV1246" s="176"/>
      <c r="BW1246" s="176"/>
      <c r="BX1246" s="176"/>
      <c r="BY1246" s="176"/>
      <c r="BZ1246" s="176"/>
      <c r="CA1246" s="176"/>
      <c r="CB1246" s="176"/>
      <c r="CC1246" s="176"/>
      <c r="CD1246" s="176"/>
      <c r="CE1246" s="176"/>
      <c r="CF1246" s="176"/>
      <c r="CG1246" s="176"/>
      <c r="CH1246" s="176"/>
      <c r="CI1246" s="176"/>
      <c r="CJ1246" s="176"/>
      <c r="CK1246" s="176"/>
      <c r="CL1246" s="176"/>
      <c r="CM1246" s="176"/>
      <c r="CN1246" s="176"/>
      <c r="CO1246" s="176"/>
      <c r="CP1246" s="176"/>
      <c r="CQ1246" s="176"/>
      <c r="CR1246" s="176"/>
      <c r="CS1246" s="176"/>
      <c r="CT1246" s="176"/>
      <c r="CU1246" s="176"/>
      <c r="CV1246" s="176"/>
      <c r="CW1246" s="176"/>
    </row>
    <row r="1247" spans="1:101" s="179" customFormat="1" ht="20.100000000000001" customHeight="1">
      <c r="A1247" s="657">
        <f t="shared" si="270"/>
        <v>1204</v>
      </c>
      <c r="B1247" s="196" t="str">
        <f t="shared" si="265"/>
        <v>Swansea Bay UHB</v>
      </c>
      <c r="C1247" s="89"/>
      <c r="D1247" s="89"/>
      <c r="E1247" s="89"/>
      <c r="F1247" s="89"/>
      <c r="G1247" s="89"/>
      <c r="H1247" s="197">
        <f t="shared" si="266"/>
        <v>0</v>
      </c>
      <c r="I1247" s="197"/>
      <c r="J1247" s="89"/>
      <c r="K1247" s="90"/>
      <c r="L1247" s="90"/>
      <c r="M1247" s="89"/>
      <c r="N1247" s="89"/>
      <c r="O1247" s="89"/>
      <c r="P1247" s="89"/>
      <c r="Q1247" s="89"/>
      <c r="R1247" s="122"/>
      <c r="S1247" s="122"/>
      <c r="T1247" s="122"/>
      <c r="U1247" s="123"/>
      <c r="V1247" s="123"/>
      <c r="W1247" s="123"/>
      <c r="X1247" s="122"/>
      <c r="Y1247" s="122"/>
      <c r="Z1247" s="122"/>
      <c r="AA1247" s="122"/>
      <c r="AB1247" s="122"/>
      <c r="AC1247" s="122"/>
      <c r="AD1247" s="197">
        <f t="shared" si="259"/>
        <v>0</v>
      </c>
      <c r="AE1247" s="196" t="str">
        <f t="shared" si="271"/>
        <v/>
      </c>
      <c r="AF1247" s="196" t="str">
        <f t="shared" si="260"/>
        <v/>
      </c>
      <c r="AG1247" s="196" t="str">
        <f t="shared" si="261"/>
        <v/>
      </c>
      <c r="AH1247" s="196" t="str">
        <f t="shared" si="262"/>
        <v/>
      </c>
      <c r="AI1247" s="196" t="str">
        <f t="shared" si="263"/>
        <v/>
      </c>
      <c r="AJ1247" s="196" t="str">
        <f t="shared" si="264"/>
        <v/>
      </c>
      <c r="AK1247" s="196" t="str">
        <f t="shared" si="267"/>
        <v/>
      </c>
      <c r="AL1247" s="196" t="str">
        <f t="shared" si="268"/>
        <v/>
      </c>
      <c r="AM1247" s="176"/>
      <c r="AN1247" s="176">
        <f t="shared" si="269"/>
        <v>0</v>
      </c>
      <c r="AO1247" s="176"/>
      <c r="AP1247" s="176"/>
      <c r="AQ1247" s="176"/>
      <c r="AR1247" s="176"/>
      <c r="AS1247" s="176"/>
      <c r="AT1247" s="176"/>
      <c r="AU1247" s="176"/>
      <c r="AV1247" s="176"/>
      <c r="AW1247" s="176"/>
      <c r="AX1247" s="176"/>
      <c r="AY1247" s="176"/>
      <c r="AZ1247" s="176"/>
      <c r="BA1247" s="176"/>
      <c r="BB1247" s="176"/>
      <c r="BC1247" s="176"/>
      <c r="BD1247" s="176"/>
      <c r="BE1247" s="176"/>
      <c r="BF1247" s="176"/>
      <c r="BG1247" s="176"/>
      <c r="BH1247" s="176"/>
      <c r="BI1247" s="176"/>
      <c r="BJ1247" s="176"/>
      <c r="BK1247" s="176"/>
      <c r="BL1247" s="176"/>
      <c r="BM1247" s="176"/>
      <c r="BN1247" s="176"/>
      <c r="BO1247" s="176"/>
      <c r="BP1247" s="176"/>
      <c r="BQ1247" s="176"/>
      <c r="BR1247" s="176"/>
      <c r="BS1247" s="176"/>
      <c r="BT1247" s="176"/>
      <c r="BU1247" s="176"/>
      <c r="BV1247" s="176"/>
      <c r="BW1247" s="176"/>
      <c r="BX1247" s="176"/>
      <c r="BY1247" s="176"/>
      <c r="BZ1247" s="176"/>
      <c r="CA1247" s="176"/>
      <c r="CB1247" s="176"/>
      <c r="CC1247" s="176"/>
      <c r="CD1247" s="176"/>
      <c r="CE1247" s="176"/>
      <c r="CF1247" s="176"/>
      <c r="CG1247" s="176"/>
      <c r="CH1247" s="176"/>
      <c r="CI1247" s="176"/>
      <c r="CJ1247" s="176"/>
      <c r="CK1247" s="176"/>
      <c r="CL1247" s="176"/>
      <c r="CM1247" s="176"/>
      <c r="CN1247" s="176"/>
      <c r="CO1247" s="176"/>
      <c r="CP1247" s="176"/>
      <c r="CQ1247" s="176"/>
      <c r="CR1247" s="176"/>
      <c r="CS1247" s="176"/>
      <c r="CT1247" s="176"/>
      <c r="CU1247" s="176"/>
      <c r="CV1247" s="176"/>
      <c r="CW1247" s="176"/>
    </row>
    <row r="1248" spans="1:101" s="179" customFormat="1" ht="20.100000000000001" customHeight="1">
      <c r="A1248" s="657">
        <f t="shared" si="270"/>
        <v>1205</v>
      </c>
      <c r="B1248" s="196" t="str">
        <f t="shared" si="265"/>
        <v>Swansea Bay UHB</v>
      </c>
      <c r="C1248" s="89"/>
      <c r="D1248" s="89"/>
      <c r="E1248" s="89"/>
      <c r="F1248" s="89"/>
      <c r="G1248" s="89"/>
      <c r="H1248" s="197">
        <f t="shared" si="266"/>
        <v>0</v>
      </c>
      <c r="I1248" s="197"/>
      <c r="J1248" s="89"/>
      <c r="K1248" s="90"/>
      <c r="L1248" s="90"/>
      <c r="M1248" s="89"/>
      <c r="N1248" s="89"/>
      <c r="O1248" s="89"/>
      <c r="P1248" s="89"/>
      <c r="Q1248" s="89"/>
      <c r="R1248" s="122"/>
      <c r="S1248" s="122"/>
      <c r="T1248" s="122"/>
      <c r="U1248" s="123"/>
      <c r="V1248" s="123"/>
      <c r="W1248" s="123"/>
      <c r="X1248" s="122"/>
      <c r="Y1248" s="122"/>
      <c r="Z1248" s="122"/>
      <c r="AA1248" s="122"/>
      <c r="AB1248" s="122"/>
      <c r="AC1248" s="122"/>
      <c r="AD1248" s="197">
        <f t="shared" si="259"/>
        <v>0</v>
      </c>
      <c r="AE1248" s="196" t="str">
        <f t="shared" si="271"/>
        <v/>
      </c>
      <c r="AF1248" s="196" t="str">
        <f t="shared" si="260"/>
        <v/>
      </c>
      <c r="AG1248" s="196" t="str">
        <f t="shared" si="261"/>
        <v/>
      </c>
      <c r="AH1248" s="196" t="str">
        <f t="shared" si="262"/>
        <v/>
      </c>
      <c r="AI1248" s="196" t="str">
        <f t="shared" si="263"/>
        <v/>
      </c>
      <c r="AJ1248" s="196" t="str">
        <f t="shared" si="264"/>
        <v/>
      </c>
      <c r="AK1248" s="196" t="str">
        <f t="shared" si="267"/>
        <v/>
      </c>
      <c r="AL1248" s="196" t="str">
        <f t="shared" si="268"/>
        <v/>
      </c>
      <c r="AM1248" s="176"/>
      <c r="AN1248" s="176">
        <f t="shared" si="269"/>
        <v>0</v>
      </c>
      <c r="AO1248" s="176"/>
      <c r="AP1248" s="176"/>
      <c r="AQ1248" s="176"/>
      <c r="AR1248" s="176"/>
      <c r="AS1248" s="176"/>
      <c r="AT1248" s="176"/>
      <c r="AU1248" s="176"/>
      <c r="AV1248" s="176"/>
      <c r="AW1248" s="176"/>
      <c r="AX1248" s="176"/>
      <c r="AY1248" s="176"/>
      <c r="AZ1248" s="176"/>
      <c r="BA1248" s="176"/>
      <c r="BB1248" s="176"/>
      <c r="BC1248" s="176"/>
      <c r="BD1248" s="176"/>
      <c r="BE1248" s="176"/>
      <c r="BF1248" s="176"/>
      <c r="BG1248" s="176"/>
      <c r="BH1248" s="176"/>
      <c r="BI1248" s="176"/>
      <c r="BJ1248" s="176"/>
      <c r="BK1248" s="176"/>
      <c r="BL1248" s="176"/>
      <c r="BM1248" s="176"/>
      <c r="BN1248" s="176"/>
      <c r="BO1248" s="176"/>
      <c r="BP1248" s="176"/>
      <c r="BQ1248" s="176"/>
      <c r="BR1248" s="176"/>
      <c r="BS1248" s="176"/>
      <c r="BT1248" s="176"/>
      <c r="BU1248" s="176"/>
      <c r="BV1248" s="176"/>
      <c r="BW1248" s="176"/>
      <c r="BX1248" s="176"/>
      <c r="BY1248" s="176"/>
      <c r="BZ1248" s="176"/>
      <c r="CA1248" s="176"/>
      <c r="CB1248" s="176"/>
      <c r="CC1248" s="176"/>
      <c r="CD1248" s="176"/>
      <c r="CE1248" s="176"/>
      <c r="CF1248" s="176"/>
      <c r="CG1248" s="176"/>
      <c r="CH1248" s="176"/>
      <c r="CI1248" s="176"/>
      <c r="CJ1248" s="176"/>
      <c r="CK1248" s="176"/>
      <c r="CL1248" s="176"/>
      <c r="CM1248" s="176"/>
      <c r="CN1248" s="176"/>
      <c r="CO1248" s="176"/>
      <c r="CP1248" s="176"/>
      <c r="CQ1248" s="176"/>
      <c r="CR1248" s="176"/>
      <c r="CS1248" s="176"/>
      <c r="CT1248" s="176"/>
      <c r="CU1248" s="176"/>
      <c r="CV1248" s="176"/>
      <c r="CW1248" s="176"/>
    </row>
    <row r="1249" spans="1:101" s="179" customFormat="1" ht="20.100000000000001" customHeight="1">
      <c r="A1249" s="657">
        <f t="shared" si="270"/>
        <v>1206</v>
      </c>
      <c r="B1249" s="196" t="str">
        <f t="shared" si="265"/>
        <v>Swansea Bay UHB</v>
      </c>
      <c r="C1249" s="89"/>
      <c r="D1249" s="89"/>
      <c r="E1249" s="89"/>
      <c r="F1249" s="89"/>
      <c r="G1249" s="89"/>
      <c r="H1249" s="197">
        <f t="shared" si="266"/>
        <v>0</v>
      </c>
      <c r="I1249" s="197"/>
      <c r="J1249" s="89"/>
      <c r="K1249" s="90"/>
      <c r="L1249" s="90"/>
      <c r="M1249" s="89"/>
      <c r="N1249" s="89"/>
      <c r="O1249" s="89"/>
      <c r="P1249" s="89"/>
      <c r="Q1249" s="89"/>
      <c r="R1249" s="122"/>
      <c r="S1249" s="122"/>
      <c r="T1249" s="122"/>
      <c r="U1249" s="123"/>
      <c r="V1249" s="123"/>
      <c r="W1249" s="123"/>
      <c r="X1249" s="122"/>
      <c r="Y1249" s="122"/>
      <c r="Z1249" s="122"/>
      <c r="AA1249" s="122"/>
      <c r="AB1249" s="122"/>
      <c r="AC1249" s="122"/>
      <c r="AD1249" s="197">
        <f t="shared" si="259"/>
        <v>0</v>
      </c>
      <c r="AE1249" s="196" t="str">
        <f t="shared" si="271"/>
        <v/>
      </c>
      <c r="AF1249" s="196" t="str">
        <f t="shared" si="260"/>
        <v/>
      </c>
      <c r="AG1249" s="196" t="str">
        <f t="shared" si="261"/>
        <v/>
      </c>
      <c r="AH1249" s="196" t="str">
        <f t="shared" si="262"/>
        <v/>
      </c>
      <c r="AI1249" s="196" t="str">
        <f t="shared" si="263"/>
        <v/>
      </c>
      <c r="AJ1249" s="196" t="str">
        <f t="shared" si="264"/>
        <v/>
      </c>
      <c r="AK1249" s="196" t="str">
        <f t="shared" si="267"/>
        <v/>
      </c>
      <c r="AL1249" s="196" t="str">
        <f t="shared" si="268"/>
        <v/>
      </c>
      <c r="AM1249" s="176"/>
      <c r="AN1249" s="176">
        <f t="shared" si="269"/>
        <v>0</v>
      </c>
      <c r="AO1249" s="176"/>
      <c r="AP1249" s="176"/>
      <c r="AQ1249" s="176"/>
      <c r="AR1249" s="176"/>
      <c r="AS1249" s="176"/>
      <c r="AT1249" s="176"/>
      <c r="AU1249" s="176"/>
      <c r="AV1249" s="176"/>
      <c r="AW1249" s="176"/>
      <c r="AX1249" s="176"/>
      <c r="AY1249" s="176"/>
      <c r="AZ1249" s="176"/>
      <c r="BA1249" s="176"/>
      <c r="BB1249" s="176"/>
      <c r="BC1249" s="176"/>
      <c r="BD1249" s="176"/>
      <c r="BE1249" s="176"/>
      <c r="BF1249" s="176"/>
      <c r="BG1249" s="176"/>
      <c r="BH1249" s="176"/>
      <c r="BI1249" s="176"/>
      <c r="BJ1249" s="176"/>
      <c r="BK1249" s="176"/>
      <c r="BL1249" s="176"/>
      <c r="BM1249" s="176"/>
      <c r="BN1249" s="176"/>
      <c r="BO1249" s="176"/>
      <c r="BP1249" s="176"/>
      <c r="BQ1249" s="176"/>
      <c r="BR1249" s="176"/>
      <c r="BS1249" s="176"/>
      <c r="BT1249" s="176"/>
      <c r="BU1249" s="176"/>
      <c r="BV1249" s="176"/>
      <c r="BW1249" s="176"/>
      <c r="BX1249" s="176"/>
      <c r="BY1249" s="176"/>
      <c r="BZ1249" s="176"/>
      <c r="CA1249" s="176"/>
      <c r="CB1249" s="176"/>
      <c r="CC1249" s="176"/>
      <c r="CD1249" s="176"/>
      <c r="CE1249" s="176"/>
      <c r="CF1249" s="176"/>
      <c r="CG1249" s="176"/>
      <c r="CH1249" s="176"/>
      <c r="CI1249" s="176"/>
      <c r="CJ1249" s="176"/>
      <c r="CK1249" s="176"/>
      <c r="CL1249" s="176"/>
      <c r="CM1249" s="176"/>
      <c r="CN1249" s="176"/>
      <c r="CO1249" s="176"/>
      <c r="CP1249" s="176"/>
      <c r="CQ1249" s="176"/>
      <c r="CR1249" s="176"/>
      <c r="CS1249" s="176"/>
      <c r="CT1249" s="176"/>
      <c r="CU1249" s="176"/>
      <c r="CV1249" s="176"/>
      <c r="CW1249" s="176"/>
    </row>
    <row r="1250" spans="1:101" s="179" customFormat="1" ht="20.100000000000001" customHeight="1">
      <c r="A1250" s="657">
        <f t="shared" si="270"/>
        <v>1207</v>
      </c>
      <c r="B1250" s="196" t="str">
        <f t="shared" si="265"/>
        <v>Swansea Bay UHB</v>
      </c>
      <c r="C1250" s="89"/>
      <c r="D1250" s="89"/>
      <c r="E1250" s="89"/>
      <c r="F1250" s="89"/>
      <c r="G1250" s="89"/>
      <c r="H1250" s="197">
        <f t="shared" si="266"/>
        <v>0</v>
      </c>
      <c r="I1250" s="197"/>
      <c r="J1250" s="89"/>
      <c r="K1250" s="90"/>
      <c r="L1250" s="90"/>
      <c r="M1250" s="89"/>
      <c r="N1250" s="89"/>
      <c r="O1250" s="89"/>
      <c r="P1250" s="89"/>
      <c r="Q1250" s="89"/>
      <c r="R1250" s="122"/>
      <c r="S1250" s="122"/>
      <c r="T1250" s="122"/>
      <c r="U1250" s="123"/>
      <c r="V1250" s="123"/>
      <c r="W1250" s="123"/>
      <c r="X1250" s="122"/>
      <c r="Y1250" s="122"/>
      <c r="Z1250" s="122"/>
      <c r="AA1250" s="122"/>
      <c r="AB1250" s="122"/>
      <c r="AC1250" s="122"/>
      <c r="AD1250" s="197">
        <f t="shared" si="259"/>
        <v>0</v>
      </c>
      <c r="AE1250" s="196" t="str">
        <f t="shared" si="271"/>
        <v/>
      </c>
      <c r="AF1250" s="196" t="str">
        <f t="shared" si="260"/>
        <v/>
      </c>
      <c r="AG1250" s="196" t="str">
        <f t="shared" si="261"/>
        <v/>
      </c>
      <c r="AH1250" s="196" t="str">
        <f t="shared" si="262"/>
        <v/>
      </c>
      <c r="AI1250" s="196" t="str">
        <f t="shared" si="263"/>
        <v/>
      </c>
      <c r="AJ1250" s="196" t="str">
        <f t="shared" si="264"/>
        <v/>
      </c>
      <c r="AK1250" s="196" t="str">
        <f t="shared" si="267"/>
        <v/>
      </c>
      <c r="AL1250" s="196" t="str">
        <f t="shared" si="268"/>
        <v/>
      </c>
      <c r="AM1250" s="176"/>
      <c r="AN1250" s="176">
        <f t="shared" si="269"/>
        <v>0</v>
      </c>
      <c r="AO1250" s="176"/>
      <c r="AP1250" s="176"/>
      <c r="AQ1250" s="176"/>
      <c r="AR1250" s="176"/>
      <c r="AS1250" s="176"/>
      <c r="AT1250" s="176"/>
      <c r="AU1250" s="176"/>
      <c r="AV1250" s="176"/>
      <c r="AW1250" s="176"/>
      <c r="AX1250" s="176"/>
      <c r="AY1250" s="176"/>
      <c r="AZ1250" s="176"/>
      <c r="BA1250" s="176"/>
      <c r="BB1250" s="176"/>
      <c r="BC1250" s="176"/>
      <c r="BD1250" s="176"/>
      <c r="BE1250" s="176"/>
      <c r="BF1250" s="176"/>
      <c r="BG1250" s="176"/>
      <c r="BH1250" s="176"/>
      <c r="BI1250" s="176"/>
      <c r="BJ1250" s="176"/>
      <c r="BK1250" s="176"/>
      <c r="BL1250" s="176"/>
      <c r="BM1250" s="176"/>
      <c r="BN1250" s="176"/>
      <c r="BO1250" s="176"/>
      <c r="BP1250" s="176"/>
      <c r="BQ1250" s="176"/>
      <c r="BR1250" s="176"/>
      <c r="BS1250" s="176"/>
      <c r="BT1250" s="176"/>
      <c r="BU1250" s="176"/>
      <c r="BV1250" s="176"/>
      <c r="BW1250" s="176"/>
      <c r="BX1250" s="176"/>
      <c r="BY1250" s="176"/>
      <c r="BZ1250" s="176"/>
      <c r="CA1250" s="176"/>
      <c r="CB1250" s="176"/>
      <c r="CC1250" s="176"/>
      <c r="CD1250" s="176"/>
      <c r="CE1250" s="176"/>
      <c r="CF1250" s="176"/>
      <c r="CG1250" s="176"/>
      <c r="CH1250" s="176"/>
      <c r="CI1250" s="176"/>
      <c r="CJ1250" s="176"/>
      <c r="CK1250" s="176"/>
      <c r="CL1250" s="176"/>
      <c r="CM1250" s="176"/>
      <c r="CN1250" s="176"/>
      <c r="CO1250" s="176"/>
      <c r="CP1250" s="176"/>
      <c r="CQ1250" s="176"/>
      <c r="CR1250" s="176"/>
      <c r="CS1250" s="176"/>
      <c r="CT1250" s="176"/>
      <c r="CU1250" s="176"/>
      <c r="CV1250" s="176"/>
      <c r="CW1250" s="176"/>
    </row>
    <row r="1251" spans="1:101" s="179" customFormat="1" ht="20.100000000000001" customHeight="1">
      <c r="A1251" s="657">
        <f t="shared" si="270"/>
        <v>1208</v>
      </c>
      <c r="B1251" s="196" t="str">
        <f t="shared" si="265"/>
        <v>Swansea Bay UHB</v>
      </c>
      <c r="C1251" s="89"/>
      <c r="D1251" s="89"/>
      <c r="E1251" s="89"/>
      <c r="F1251" s="89"/>
      <c r="G1251" s="89"/>
      <c r="H1251" s="197">
        <f t="shared" si="266"/>
        <v>0</v>
      </c>
      <c r="I1251" s="197"/>
      <c r="J1251" s="89"/>
      <c r="K1251" s="90"/>
      <c r="L1251" s="90"/>
      <c r="M1251" s="89"/>
      <c r="N1251" s="89"/>
      <c r="O1251" s="89"/>
      <c r="P1251" s="89"/>
      <c r="Q1251" s="89"/>
      <c r="R1251" s="122"/>
      <c r="S1251" s="122"/>
      <c r="T1251" s="122"/>
      <c r="U1251" s="123"/>
      <c r="V1251" s="123"/>
      <c r="W1251" s="123"/>
      <c r="X1251" s="122"/>
      <c r="Y1251" s="122"/>
      <c r="Z1251" s="122"/>
      <c r="AA1251" s="122"/>
      <c r="AB1251" s="122"/>
      <c r="AC1251" s="122"/>
      <c r="AD1251" s="197">
        <f t="shared" si="259"/>
        <v>0</v>
      </c>
      <c r="AE1251" s="196" t="str">
        <f t="shared" si="271"/>
        <v/>
      </c>
      <c r="AF1251" s="196" t="str">
        <f t="shared" si="260"/>
        <v/>
      </c>
      <c r="AG1251" s="196" t="str">
        <f t="shared" si="261"/>
        <v/>
      </c>
      <c r="AH1251" s="196" t="str">
        <f t="shared" si="262"/>
        <v/>
      </c>
      <c r="AI1251" s="196" t="str">
        <f t="shared" si="263"/>
        <v/>
      </c>
      <c r="AJ1251" s="196" t="str">
        <f t="shared" si="264"/>
        <v/>
      </c>
      <c r="AK1251" s="196" t="str">
        <f t="shared" si="267"/>
        <v/>
      </c>
      <c r="AL1251" s="196" t="str">
        <f t="shared" si="268"/>
        <v/>
      </c>
      <c r="AM1251" s="176"/>
      <c r="AN1251" s="176">
        <f t="shared" si="269"/>
        <v>0</v>
      </c>
      <c r="AO1251" s="176"/>
      <c r="AP1251" s="176"/>
      <c r="AQ1251" s="176"/>
      <c r="AR1251" s="176"/>
      <c r="AS1251" s="176"/>
      <c r="AT1251" s="176"/>
      <c r="AU1251" s="176"/>
      <c r="AV1251" s="176"/>
      <c r="AW1251" s="176"/>
      <c r="AX1251" s="176"/>
      <c r="AY1251" s="176"/>
      <c r="AZ1251" s="176"/>
      <c r="BA1251" s="176"/>
      <c r="BB1251" s="176"/>
      <c r="BC1251" s="176"/>
      <c r="BD1251" s="176"/>
      <c r="BE1251" s="176"/>
      <c r="BF1251" s="176"/>
      <c r="BG1251" s="176"/>
      <c r="BH1251" s="176"/>
      <c r="BI1251" s="176"/>
      <c r="BJ1251" s="176"/>
      <c r="BK1251" s="176"/>
      <c r="BL1251" s="176"/>
      <c r="BM1251" s="176"/>
      <c r="BN1251" s="176"/>
      <c r="BO1251" s="176"/>
      <c r="BP1251" s="176"/>
      <c r="BQ1251" s="176"/>
      <c r="BR1251" s="176"/>
      <c r="BS1251" s="176"/>
      <c r="BT1251" s="176"/>
      <c r="BU1251" s="176"/>
      <c r="BV1251" s="176"/>
      <c r="BW1251" s="176"/>
      <c r="BX1251" s="176"/>
      <c r="BY1251" s="176"/>
      <c r="BZ1251" s="176"/>
      <c r="CA1251" s="176"/>
      <c r="CB1251" s="176"/>
      <c r="CC1251" s="176"/>
      <c r="CD1251" s="176"/>
      <c r="CE1251" s="176"/>
      <c r="CF1251" s="176"/>
      <c r="CG1251" s="176"/>
      <c r="CH1251" s="176"/>
      <c r="CI1251" s="176"/>
      <c r="CJ1251" s="176"/>
      <c r="CK1251" s="176"/>
      <c r="CL1251" s="176"/>
      <c r="CM1251" s="176"/>
      <c r="CN1251" s="176"/>
      <c r="CO1251" s="176"/>
      <c r="CP1251" s="176"/>
      <c r="CQ1251" s="176"/>
      <c r="CR1251" s="176"/>
      <c r="CS1251" s="176"/>
      <c r="CT1251" s="176"/>
      <c r="CU1251" s="176"/>
      <c r="CV1251" s="176"/>
      <c r="CW1251" s="176"/>
    </row>
    <row r="1252" spans="1:101" s="179" customFormat="1" ht="20.100000000000001" customHeight="1">
      <c r="A1252" s="657">
        <f t="shared" si="270"/>
        <v>1209</v>
      </c>
      <c r="B1252" s="196" t="str">
        <f t="shared" si="265"/>
        <v>Swansea Bay UHB</v>
      </c>
      <c r="C1252" s="89"/>
      <c r="D1252" s="89"/>
      <c r="E1252" s="89"/>
      <c r="F1252" s="89"/>
      <c r="G1252" s="89"/>
      <c r="H1252" s="197">
        <f t="shared" si="266"/>
        <v>0</v>
      </c>
      <c r="I1252" s="197"/>
      <c r="J1252" s="89"/>
      <c r="K1252" s="90"/>
      <c r="L1252" s="90"/>
      <c r="M1252" s="89"/>
      <c r="N1252" s="89"/>
      <c r="O1252" s="89"/>
      <c r="P1252" s="89"/>
      <c r="Q1252" s="89"/>
      <c r="R1252" s="122"/>
      <c r="S1252" s="122"/>
      <c r="T1252" s="122"/>
      <c r="U1252" s="123"/>
      <c r="V1252" s="123"/>
      <c r="W1252" s="123"/>
      <c r="X1252" s="122"/>
      <c r="Y1252" s="122"/>
      <c r="Z1252" s="122"/>
      <c r="AA1252" s="122"/>
      <c r="AB1252" s="122"/>
      <c r="AC1252" s="122"/>
      <c r="AD1252" s="197">
        <f t="shared" si="259"/>
        <v>0</v>
      </c>
      <c r="AE1252" s="196" t="str">
        <f t="shared" si="271"/>
        <v/>
      </c>
      <c r="AF1252" s="196" t="str">
        <f t="shared" si="260"/>
        <v/>
      </c>
      <c r="AG1252" s="196" t="str">
        <f t="shared" si="261"/>
        <v/>
      </c>
      <c r="AH1252" s="196" t="str">
        <f t="shared" si="262"/>
        <v/>
      </c>
      <c r="AI1252" s="196" t="str">
        <f t="shared" si="263"/>
        <v/>
      </c>
      <c r="AJ1252" s="196" t="str">
        <f t="shared" si="264"/>
        <v/>
      </c>
      <c r="AK1252" s="196" t="str">
        <f t="shared" si="267"/>
        <v/>
      </c>
      <c r="AL1252" s="196" t="str">
        <f t="shared" si="268"/>
        <v/>
      </c>
      <c r="AM1252" s="176"/>
      <c r="AN1252" s="176">
        <f t="shared" si="269"/>
        <v>0</v>
      </c>
      <c r="AO1252" s="176"/>
      <c r="AP1252" s="176"/>
      <c r="AQ1252" s="176"/>
      <c r="AR1252" s="176"/>
      <c r="AS1252" s="176"/>
      <c r="AT1252" s="176"/>
      <c r="AU1252" s="176"/>
      <c r="AV1252" s="176"/>
      <c r="AW1252" s="176"/>
      <c r="AX1252" s="176"/>
      <c r="AY1252" s="176"/>
      <c r="AZ1252" s="176"/>
      <c r="BA1252" s="176"/>
      <c r="BB1252" s="176"/>
      <c r="BC1252" s="176"/>
      <c r="BD1252" s="176"/>
      <c r="BE1252" s="176"/>
      <c r="BF1252" s="176"/>
      <c r="BG1252" s="176"/>
      <c r="BH1252" s="176"/>
      <c r="BI1252" s="176"/>
      <c r="BJ1252" s="176"/>
      <c r="BK1252" s="176"/>
      <c r="BL1252" s="176"/>
      <c r="BM1252" s="176"/>
      <c r="BN1252" s="176"/>
      <c r="BO1252" s="176"/>
      <c r="BP1252" s="176"/>
      <c r="BQ1252" s="176"/>
      <c r="BR1252" s="176"/>
      <c r="BS1252" s="176"/>
      <c r="BT1252" s="176"/>
      <c r="BU1252" s="176"/>
      <c r="BV1252" s="176"/>
      <c r="BW1252" s="176"/>
      <c r="BX1252" s="176"/>
      <c r="BY1252" s="176"/>
      <c r="BZ1252" s="176"/>
      <c r="CA1252" s="176"/>
      <c r="CB1252" s="176"/>
      <c r="CC1252" s="176"/>
      <c r="CD1252" s="176"/>
      <c r="CE1252" s="176"/>
      <c r="CF1252" s="176"/>
      <c r="CG1252" s="176"/>
      <c r="CH1252" s="176"/>
      <c r="CI1252" s="176"/>
      <c r="CJ1252" s="176"/>
      <c r="CK1252" s="176"/>
      <c r="CL1252" s="176"/>
      <c r="CM1252" s="176"/>
      <c r="CN1252" s="176"/>
      <c r="CO1252" s="176"/>
      <c r="CP1252" s="176"/>
      <c r="CQ1252" s="176"/>
      <c r="CR1252" s="176"/>
      <c r="CS1252" s="176"/>
      <c r="CT1252" s="176"/>
      <c r="CU1252" s="176"/>
      <c r="CV1252" s="176"/>
      <c r="CW1252" s="176"/>
    </row>
    <row r="1253" spans="1:101" s="179" customFormat="1" ht="20.100000000000001" customHeight="1">
      <c r="A1253" s="657">
        <f t="shared" si="270"/>
        <v>1210</v>
      </c>
      <c r="B1253" s="196" t="str">
        <f t="shared" si="265"/>
        <v>Swansea Bay UHB</v>
      </c>
      <c r="C1253" s="89"/>
      <c r="D1253" s="89"/>
      <c r="E1253" s="89"/>
      <c r="F1253" s="89"/>
      <c r="G1253" s="89"/>
      <c r="H1253" s="197">
        <f t="shared" si="266"/>
        <v>0</v>
      </c>
      <c r="I1253" s="197"/>
      <c r="J1253" s="89"/>
      <c r="K1253" s="90"/>
      <c r="L1253" s="90"/>
      <c r="M1253" s="89"/>
      <c r="N1253" s="89"/>
      <c r="O1253" s="89"/>
      <c r="P1253" s="89"/>
      <c r="Q1253" s="89"/>
      <c r="R1253" s="122"/>
      <c r="S1253" s="122"/>
      <c r="T1253" s="122"/>
      <c r="U1253" s="123"/>
      <c r="V1253" s="123"/>
      <c r="W1253" s="123"/>
      <c r="X1253" s="122"/>
      <c r="Y1253" s="122"/>
      <c r="Z1253" s="122"/>
      <c r="AA1253" s="122"/>
      <c r="AB1253" s="122"/>
      <c r="AC1253" s="122"/>
      <c r="AD1253" s="197">
        <f t="shared" si="259"/>
        <v>0</v>
      </c>
      <c r="AE1253" s="196" t="str">
        <f t="shared" si="271"/>
        <v/>
      </c>
      <c r="AF1253" s="196" t="str">
        <f t="shared" si="260"/>
        <v/>
      </c>
      <c r="AG1253" s="196" t="str">
        <f t="shared" si="261"/>
        <v/>
      </c>
      <c r="AH1253" s="196" t="str">
        <f t="shared" si="262"/>
        <v/>
      </c>
      <c r="AI1253" s="196" t="str">
        <f t="shared" si="263"/>
        <v/>
      </c>
      <c r="AJ1253" s="196" t="str">
        <f t="shared" si="264"/>
        <v/>
      </c>
      <c r="AK1253" s="196" t="str">
        <f t="shared" si="267"/>
        <v/>
      </c>
      <c r="AL1253" s="196" t="str">
        <f t="shared" si="268"/>
        <v/>
      </c>
      <c r="AM1253" s="176"/>
      <c r="AN1253" s="176">
        <f t="shared" si="269"/>
        <v>0</v>
      </c>
      <c r="AO1253" s="176"/>
      <c r="AP1253" s="176"/>
      <c r="AQ1253" s="176"/>
      <c r="AR1253" s="176"/>
      <c r="AS1253" s="176"/>
      <c r="AT1253" s="176"/>
      <c r="AU1253" s="176"/>
      <c r="AV1253" s="176"/>
      <c r="AW1253" s="176"/>
      <c r="AX1253" s="176"/>
      <c r="AY1253" s="176"/>
      <c r="AZ1253" s="176"/>
      <c r="BA1253" s="176"/>
      <c r="BB1253" s="176"/>
      <c r="BC1253" s="176"/>
      <c r="BD1253" s="176"/>
      <c r="BE1253" s="176"/>
      <c r="BF1253" s="176"/>
      <c r="BG1253" s="176"/>
      <c r="BH1253" s="176"/>
      <c r="BI1253" s="176"/>
      <c r="BJ1253" s="176"/>
      <c r="BK1253" s="176"/>
      <c r="BL1253" s="176"/>
      <c r="BM1253" s="176"/>
      <c r="BN1253" s="176"/>
      <c r="BO1253" s="176"/>
      <c r="BP1253" s="176"/>
      <c r="BQ1253" s="176"/>
      <c r="BR1253" s="176"/>
      <c r="BS1253" s="176"/>
      <c r="BT1253" s="176"/>
      <c r="BU1253" s="176"/>
      <c r="BV1253" s="176"/>
      <c r="BW1253" s="176"/>
      <c r="BX1253" s="176"/>
      <c r="BY1253" s="176"/>
      <c r="BZ1253" s="176"/>
      <c r="CA1253" s="176"/>
      <c r="CB1253" s="176"/>
      <c r="CC1253" s="176"/>
      <c r="CD1253" s="176"/>
      <c r="CE1253" s="176"/>
      <c r="CF1253" s="176"/>
      <c r="CG1253" s="176"/>
      <c r="CH1253" s="176"/>
      <c r="CI1253" s="176"/>
      <c r="CJ1253" s="176"/>
      <c r="CK1253" s="176"/>
      <c r="CL1253" s="176"/>
      <c r="CM1253" s="176"/>
      <c r="CN1253" s="176"/>
      <c r="CO1253" s="176"/>
      <c r="CP1253" s="176"/>
      <c r="CQ1253" s="176"/>
      <c r="CR1253" s="176"/>
      <c r="CS1253" s="176"/>
      <c r="CT1253" s="176"/>
      <c r="CU1253" s="176"/>
      <c r="CV1253" s="176"/>
      <c r="CW1253" s="176"/>
    </row>
    <row r="1254" spans="1:101" s="179" customFormat="1" ht="20.100000000000001" customHeight="1">
      <c r="A1254" s="657">
        <f t="shared" si="270"/>
        <v>1211</v>
      </c>
      <c r="B1254" s="196" t="str">
        <f t="shared" si="265"/>
        <v>Swansea Bay UHB</v>
      </c>
      <c r="C1254" s="89"/>
      <c r="D1254" s="89"/>
      <c r="E1254" s="89"/>
      <c r="F1254" s="89"/>
      <c r="G1254" s="89"/>
      <c r="H1254" s="197">
        <f t="shared" si="266"/>
        <v>0</v>
      </c>
      <c r="I1254" s="197"/>
      <c r="J1254" s="89"/>
      <c r="K1254" s="90"/>
      <c r="L1254" s="90"/>
      <c r="M1254" s="89"/>
      <c r="N1254" s="89"/>
      <c r="O1254" s="89"/>
      <c r="P1254" s="89"/>
      <c r="Q1254" s="89"/>
      <c r="R1254" s="122"/>
      <c r="S1254" s="122"/>
      <c r="T1254" s="122"/>
      <c r="U1254" s="123"/>
      <c r="V1254" s="123"/>
      <c r="W1254" s="123"/>
      <c r="X1254" s="122"/>
      <c r="Y1254" s="122"/>
      <c r="Z1254" s="122"/>
      <c r="AA1254" s="122"/>
      <c r="AB1254" s="122"/>
      <c r="AC1254" s="122"/>
      <c r="AD1254" s="197">
        <f t="shared" si="259"/>
        <v>0</v>
      </c>
      <c r="AE1254" s="196" t="str">
        <f t="shared" si="271"/>
        <v/>
      </c>
      <c r="AF1254" s="196" t="str">
        <f t="shared" si="260"/>
        <v/>
      </c>
      <c r="AG1254" s="196" t="str">
        <f t="shared" si="261"/>
        <v/>
      </c>
      <c r="AH1254" s="196" t="str">
        <f t="shared" si="262"/>
        <v/>
      </c>
      <c r="AI1254" s="196" t="str">
        <f t="shared" si="263"/>
        <v/>
      </c>
      <c r="AJ1254" s="196" t="str">
        <f t="shared" si="264"/>
        <v/>
      </c>
      <c r="AK1254" s="196" t="str">
        <f t="shared" si="267"/>
        <v/>
      </c>
      <c r="AL1254" s="196" t="str">
        <f t="shared" si="268"/>
        <v/>
      </c>
      <c r="AM1254" s="176"/>
      <c r="AN1254" s="176">
        <f t="shared" si="269"/>
        <v>0</v>
      </c>
      <c r="AO1254" s="176"/>
      <c r="AP1254" s="176"/>
      <c r="AQ1254" s="176"/>
      <c r="AR1254" s="176"/>
      <c r="AS1254" s="176"/>
      <c r="AT1254" s="176"/>
      <c r="AU1254" s="176"/>
      <c r="AV1254" s="176"/>
      <c r="AW1254" s="176"/>
      <c r="AX1254" s="176"/>
      <c r="AY1254" s="176"/>
      <c r="AZ1254" s="176"/>
      <c r="BA1254" s="176"/>
      <c r="BB1254" s="176"/>
      <c r="BC1254" s="176"/>
      <c r="BD1254" s="176"/>
      <c r="BE1254" s="176"/>
      <c r="BF1254" s="176"/>
      <c r="BG1254" s="176"/>
      <c r="BH1254" s="176"/>
      <c r="BI1254" s="176"/>
      <c r="BJ1254" s="176"/>
      <c r="BK1254" s="176"/>
      <c r="BL1254" s="176"/>
      <c r="BM1254" s="176"/>
      <c r="BN1254" s="176"/>
      <c r="BO1254" s="176"/>
      <c r="BP1254" s="176"/>
      <c r="BQ1254" s="176"/>
      <c r="BR1254" s="176"/>
      <c r="BS1254" s="176"/>
      <c r="BT1254" s="176"/>
      <c r="BU1254" s="176"/>
      <c r="BV1254" s="176"/>
      <c r="BW1254" s="176"/>
      <c r="BX1254" s="176"/>
      <c r="BY1254" s="176"/>
      <c r="BZ1254" s="176"/>
      <c r="CA1254" s="176"/>
      <c r="CB1254" s="176"/>
      <c r="CC1254" s="176"/>
      <c r="CD1254" s="176"/>
      <c r="CE1254" s="176"/>
      <c r="CF1254" s="176"/>
      <c r="CG1254" s="176"/>
      <c r="CH1254" s="176"/>
      <c r="CI1254" s="176"/>
      <c r="CJ1254" s="176"/>
      <c r="CK1254" s="176"/>
      <c r="CL1254" s="176"/>
      <c r="CM1254" s="176"/>
      <c r="CN1254" s="176"/>
      <c r="CO1254" s="176"/>
      <c r="CP1254" s="176"/>
      <c r="CQ1254" s="176"/>
      <c r="CR1254" s="176"/>
      <c r="CS1254" s="176"/>
      <c r="CT1254" s="176"/>
      <c r="CU1254" s="176"/>
      <c r="CV1254" s="176"/>
      <c r="CW1254" s="176"/>
    </row>
    <row r="1255" spans="1:101" s="179" customFormat="1" ht="20.100000000000001" customHeight="1">
      <c r="A1255" s="657">
        <f t="shared" si="270"/>
        <v>1212</v>
      </c>
      <c r="B1255" s="196" t="str">
        <f t="shared" si="265"/>
        <v>Swansea Bay UHB</v>
      </c>
      <c r="C1255" s="89"/>
      <c r="D1255" s="89"/>
      <c r="E1255" s="89"/>
      <c r="F1255" s="89"/>
      <c r="G1255" s="89"/>
      <c r="H1255" s="197">
        <f t="shared" si="266"/>
        <v>0</v>
      </c>
      <c r="I1255" s="197"/>
      <c r="J1255" s="89"/>
      <c r="K1255" s="90"/>
      <c r="L1255" s="90"/>
      <c r="M1255" s="89"/>
      <c r="N1255" s="89"/>
      <c r="O1255" s="89"/>
      <c r="P1255" s="89"/>
      <c r="Q1255" s="89"/>
      <c r="R1255" s="122"/>
      <c r="S1255" s="122"/>
      <c r="T1255" s="122"/>
      <c r="U1255" s="123"/>
      <c r="V1255" s="123"/>
      <c r="W1255" s="123"/>
      <c r="X1255" s="122"/>
      <c r="Y1255" s="122"/>
      <c r="Z1255" s="122"/>
      <c r="AA1255" s="122"/>
      <c r="AB1255" s="122"/>
      <c r="AC1255" s="122"/>
      <c r="AD1255" s="197">
        <f t="shared" si="259"/>
        <v>0</v>
      </c>
      <c r="AE1255" s="196" t="str">
        <f t="shared" si="271"/>
        <v/>
      </c>
      <c r="AF1255" s="196" t="str">
        <f t="shared" si="260"/>
        <v/>
      </c>
      <c r="AG1255" s="196" t="str">
        <f t="shared" si="261"/>
        <v/>
      </c>
      <c r="AH1255" s="196" t="str">
        <f t="shared" si="262"/>
        <v/>
      </c>
      <c r="AI1255" s="196" t="str">
        <f t="shared" si="263"/>
        <v/>
      </c>
      <c r="AJ1255" s="196" t="str">
        <f t="shared" si="264"/>
        <v/>
      </c>
      <c r="AK1255" s="196" t="str">
        <f t="shared" si="267"/>
        <v/>
      </c>
      <c r="AL1255" s="196" t="str">
        <f t="shared" si="268"/>
        <v/>
      </c>
      <c r="AM1255" s="176"/>
      <c r="AN1255" s="176">
        <f t="shared" si="269"/>
        <v>0</v>
      </c>
      <c r="AO1255" s="176"/>
      <c r="AP1255" s="176"/>
      <c r="AQ1255" s="176"/>
      <c r="AR1255" s="176"/>
      <c r="AS1255" s="176"/>
      <c r="AT1255" s="176"/>
      <c r="AU1255" s="176"/>
      <c r="AV1255" s="176"/>
      <c r="AW1255" s="176"/>
      <c r="AX1255" s="176"/>
      <c r="AY1255" s="176"/>
      <c r="AZ1255" s="176"/>
      <c r="BA1255" s="176"/>
      <c r="BB1255" s="176"/>
      <c r="BC1255" s="176"/>
      <c r="BD1255" s="176"/>
      <c r="BE1255" s="176"/>
      <c r="BF1255" s="176"/>
      <c r="BG1255" s="176"/>
      <c r="BH1255" s="176"/>
      <c r="BI1255" s="176"/>
      <c r="BJ1255" s="176"/>
      <c r="BK1255" s="176"/>
      <c r="BL1255" s="176"/>
      <c r="BM1255" s="176"/>
      <c r="BN1255" s="176"/>
      <c r="BO1255" s="176"/>
      <c r="BP1255" s="176"/>
      <c r="BQ1255" s="176"/>
      <c r="BR1255" s="176"/>
      <c r="BS1255" s="176"/>
      <c r="BT1255" s="176"/>
      <c r="BU1255" s="176"/>
      <c r="BV1255" s="176"/>
      <c r="BW1255" s="176"/>
      <c r="BX1255" s="176"/>
      <c r="BY1255" s="176"/>
      <c r="BZ1255" s="176"/>
      <c r="CA1255" s="176"/>
      <c r="CB1255" s="176"/>
      <c r="CC1255" s="176"/>
      <c r="CD1255" s="176"/>
      <c r="CE1255" s="176"/>
      <c r="CF1255" s="176"/>
      <c r="CG1255" s="176"/>
      <c r="CH1255" s="176"/>
      <c r="CI1255" s="176"/>
      <c r="CJ1255" s="176"/>
      <c r="CK1255" s="176"/>
      <c r="CL1255" s="176"/>
      <c r="CM1255" s="176"/>
      <c r="CN1255" s="176"/>
      <c r="CO1255" s="176"/>
      <c r="CP1255" s="176"/>
      <c r="CQ1255" s="176"/>
      <c r="CR1255" s="176"/>
      <c r="CS1255" s="176"/>
      <c r="CT1255" s="176"/>
      <c r="CU1255" s="176"/>
      <c r="CV1255" s="176"/>
      <c r="CW1255" s="176"/>
    </row>
    <row r="1256" spans="1:101" s="179" customFormat="1" ht="20.100000000000001" customHeight="1">
      <c r="A1256" s="657">
        <f t="shared" si="270"/>
        <v>1213</v>
      </c>
      <c r="B1256" s="196" t="str">
        <f t="shared" si="265"/>
        <v>Swansea Bay UHB</v>
      </c>
      <c r="C1256" s="89"/>
      <c r="D1256" s="89"/>
      <c r="E1256" s="89"/>
      <c r="F1256" s="89"/>
      <c r="G1256" s="89"/>
      <c r="H1256" s="197">
        <f t="shared" si="266"/>
        <v>0</v>
      </c>
      <c r="I1256" s="197"/>
      <c r="J1256" s="89"/>
      <c r="K1256" s="90"/>
      <c r="L1256" s="90"/>
      <c r="M1256" s="89"/>
      <c r="N1256" s="89"/>
      <c r="O1256" s="89"/>
      <c r="P1256" s="89"/>
      <c r="Q1256" s="89"/>
      <c r="R1256" s="122"/>
      <c r="S1256" s="122"/>
      <c r="T1256" s="122"/>
      <c r="U1256" s="123"/>
      <c r="V1256" s="123"/>
      <c r="W1256" s="123"/>
      <c r="X1256" s="122"/>
      <c r="Y1256" s="122"/>
      <c r="Z1256" s="122"/>
      <c r="AA1256" s="122"/>
      <c r="AB1256" s="122"/>
      <c r="AC1256" s="122"/>
      <c r="AD1256" s="197">
        <f t="shared" si="259"/>
        <v>0</v>
      </c>
      <c r="AE1256" s="196" t="str">
        <f t="shared" si="271"/>
        <v/>
      </c>
      <c r="AF1256" s="196" t="str">
        <f t="shared" si="260"/>
        <v/>
      </c>
      <c r="AG1256" s="196" t="str">
        <f t="shared" si="261"/>
        <v/>
      </c>
      <c r="AH1256" s="196" t="str">
        <f t="shared" si="262"/>
        <v/>
      </c>
      <c r="AI1256" s="196" t="str">
        <f t="shared" si="263"/>
        <v/>
      </c>
      <c r="AJ1256" s="196" t="str">
        <f t="shared" si="264"/>
        <v/>
      </c>
      <c r="AK1256" s="196" t="str">
        <f t="shared" si="267"/>
        <v/>
      </c>
      <c r="AL1256" s="196" t="str">
        <f t="shared" si="268"/>
        <v/>
      </c>
      <c r="AM1256" s="176"/>
      <c r="AN1256" s="176">
        <f t="shared" si="269"/>
        <v>0</v>
      </c>
      <c r="AO1256" s="176"/>
      <c r="AP1256" s="176"/>
      <c r="AQ1256" s="176"/>
      <c r="AR1256" s="176"/>
      <c r="AS1256" s="176"/>
      <c r="AT1256" s="176"/>
      <c r="AU1256" s="176"/>
      <c r="AV1256" s="176"/>
      <c r="AW1256" s="176"/>
      <c r="AX1256" s="176"/>
      <c r="AY1256" s="176"/>
      <c r="AZ1256" s="176"/>
      <c r="BA1256" s="176"/>
      <c r="BB1256" s="176"/>
      <c r="BC1256" s="176"/>
      <c r="BD1256" s="176"/>
      <c r="BE1256" s="176"/>
      <c r="BF1256" s="176"/>
      <c r="BG1256" s="176"/>
      <c r="BH1256" s="176"/>
      <c r="BI1256" s="176"/>
      <c r="BJ1256" s="176"/>
      <c r="BK1256" s="176"/>
      <c r="BL1256" s="176"/>
      <c r="BM1256" s="176"/>
      <c r="BN1256" s="176"/>
      <c r="BO1256" s="176"/>
      <c r="BP1256" s="176"/>
      <c r="BQ1256" s="176"/>
      <c r="BR1256" s="176"/>
      <c r="BS1256" s="176"/>
      <c r="BT1256" s="176"/>
      <c r="BU1256" s="176"/>
      <c r="BV1256" s="176"/>
      <c r="BW1256" s="176"/>
      <c r="BX1256" s="176"/>
      <c r="BY1256" s="176"/>
      <c r="BZ1256" s="176"/>
      <c r="CA1256" s="176"/>
      <c r="CB1256" s="176"/>
      <c r="CC1256" s="176"/>
      <c r="CD1256" s="176"/>
      <c r="CE1256" s="176"/>
      <c r="CF1256" s="176"/>
      <c r="CG1256" s="176"/>
      <c r="CH1256" s="176"/>
      <c r="CI1256" s="176"/>
      <c r="CJ1256" s="176"/>
      <c r="CK1256" s="176"/>
      <c r="CL1256" s="176"/>
      <c r="CM1256" s="176"/>
      <c r="CN1256" s="176"/>
      <c r="CO1256" s="176"/>
      <c r="CP1256" s="176"/>
      <c r="CQ1256" s="176"/>
      <c r="CR1256" s="176"/>
      <c r="CS1256" s="176"/>
      <c r="CT1256" s="176"/>
      <c r="CU1256" s="176"/>
      <c r="CV1256" s="176"/>
      <c r="CW1256" s="176"/>
    </row>
    <row r="1257" spans="1:101" s="179" customFormat="1" ht="20.100000000000001" customHeight="1">
      <c r="A1257" s="657">
        <f t="shared" si="270"/>
        <v>1214</v>
      </c>
      <c r="B1257" s="196" t="str">
        <f t="shared" si="265"/>
        <v>Swansea Bay UHB</v>
      </c>
      <c r="C1257" s="89"/>
      <c r="D1257" s="89"/>
      <c r="E1257" s="89"/>
      <c r="F1257" s="89"/>
      <c r="G1257" s="89"/>
      <c r="H1257" s="197">
        <f t="shared" si="266"/>
        <v>0</v>
      </c>
      <c r="I1257" s="197"/>
      <c r="J1257" s="89"/>
      <c r="K1257" s="90"/>
      <c r="L1257" s="90"/>
      <c r="M1257" s="89"/>
      <c r="N1257" s="89"/>
      <c r="O1257" s="89"/>
      <c r="P1257" s="89"/>
      <c r="Q1257" s="89"/>
      <c r="R1257" s="122"/>
      <c r="S1257" s="122"/>
      <c r="T1257" s="122"/>
      <c r="U1257" s="123"/>
      <c r="V1257" s="123"/>
      <c r="W1257" s="123"/>
      <c r="X1257" s="122"/>
      <c r="Y1257" s="122"/>
      <c r="Z1257" s="122"/>
      <c r="AA1257" s="122"/>
      <c r="AB1257" s="122"/>
      <c r="AC1257" s="122"/>
      <c r="AD1257" s="197">
        <f t="shared" si="259"/>
        <v>0</v>
      </c>
      <c r="AE1257" s="196" t="str">
        <f t="shared" si="271"/>
        <v/>
      </c>
      <c r="AF1257" s="196" t="str">
        <f t="shared" si="260"/>
        <v/>
      </c>
      <c r="AG1257" s="196" t="str">
        <f t="shared" si="261"/>
        <v/>
      </c>
      <c r="AH1257" s="196" t="str">
        <f t="shared" si="262"/>
        <v/>
      </c>
      <c r="AI1257" s="196" t="str">
        <f t="shared" si="263"/>
        <v/>
      </c>
      <c r="AJ1257" s="196" t="str">
        <f t="shared" si="264"/>
        <v/>
      </c>
      <c r="AK1257" s="196" t="str">
        <f t="shared" si="267"/>
        <v/>
      </c>
      <c r="AL1257" s="196" t="str">
        <f t="shared" si="268"/>
        <v/>
      </c>
      <c r="AM1257" s="176"/>
      <c r="AN1257" s="176">
        <f t="shared" si="269"/>
        <v>0</v>
      </c>
      <c r="AO1257" s="176"/>
      <c r="AP1257" s="176"/>
      <c r="AQ1257" s="176"/>
      <c r="AR1257" s="176"/>
      <c r="AS1257" s="176"/>
      <c r="AT1257" s="176"/>
      <c r="AU1257" s="176"/>
      <c r="AV1257" s="176"/>
      <c r="AW1257" s="176"/>
      <c r="AX1257" s="176"/>
      <c r="AY1257" s="176"/>
      <c r="AZ1257" s="176"/>
      <c r="BA1257" s="176"/>
      <c r="BB1257" s="176"/>
      <c r="BC1257" s="176"/>
      <c r="BD1257" s="176"/>
      <c r="BE1257" s="176"/>
      <c r="BF1257" s="176"/>
      <c r="BG1257" s="176"/>
      <c r="BH1257" s="176"/>
      <c r="BI1257" s="176"/>
      <c r="BJ1257" s="176"/>
      <c r="BK1257" s="176"/>
      <c r="BL1257" s="176"/>
      <c r="BM1257" s="176"/>
      <c r="BN1257" s="176"/>
      <c r="BO1257" s="176"/>
      <c r="BP1257" s="176"/>
      <c r="BQ1257" s="176"/>
      <c r="BR1257" s="176"/>
      <c r="BS1257" s="176"/>
      <c r="BT1257" s="176"/>
      <c r="BU1257" s="176"/>
      <c r="BV1257" s="176"/>
      <c r="BW1257" s="176"/>
      <c r="BX1257" s="176"/>
      <c r="BY1257" s="176"/>
      <c r="BZ1257" s="176"/>
      <c r="CA1257" s="176"/>
      <c r="CB1257" s="176"/>
      <c r="CC1257" s="176"/>
      <c r="CD1257" s="176"/>
      <c r="CE1257" s="176"/>
      <c r="CF1257" s="176"/>
      <c r="CG1257" s="176"/>
      <c r="CH1257" s="176"/>
      <c r="CI1257" s="176"/>
      <c r="CJ1257" s="176"/>
      <c r="CK1257" s="176"/>
      <c r="CL1257" s="176"/>
      <c r="CM1257" s="176"/>
      <c r="CN1257" s="176"/>
      <c r="CO1257" s="176"/>
      <c r="CP1257" s="176"/>
      <c r="CQ1257" s="176"/>
      <c r="CR1257" s="176"/>
      <c r="CS1257" s="176"/>
      <c r="CT1257" s="176"/>
      <c r="CU1257" s="176"/>
      <c r="CV1257" s="176"/>
      <c r="CW1257" s="176"/>
    </row>
    <row r="1258" spans="1:101" s="179" customFormat="1" ht="20.100000000000001" customHeight="1">
      <c r="A1258" s="657">
        <f t="shared" si="270"/>
        <v>1215</v>
      </c>
      <c r="B1258" s="196" t="str">
        <f t="shared" si="265"/>
        <v>Swansea Bay UHB</v>
      </c>
      <c r="C1258" s="89"/>
      <c r="D1258" s="89"/>
      <c r="E1258" s="89"/>
      <c r="F1258" s="89"/>
      <c r="G1258" s="89"/>
      <c r="H1258" s="197">
        <f t="shared" si="266"/>
        <v>0</v>
      </c>
      <c r="I1258" s="197"/>
      <c r="J1258" s="89"/>
      <c r="K1258" s="90"/>
      <c r="L1258" s="90"/>
      <c r="M1258" s="89"/>
      <c r="N1258" s="89"/>
      <c r="O1258" s="89"/>
      <c r="P1258" s="89"/>
      <c r="Q1258" s="89"/>
      <c r="R1258" s="122"/>
      <c r="S1258" s="122"/>
      <c r="T1258" s="122"/>
      <c r="U1258" s="123"/>
      <c r="V1258" s="123"/>
      <c r="W1258" s="123"/>
      <c r="X1258" s="122"/>
      <c r="Y1258" s="122"/>
      <c r="Z1258" s="122"/>
      <c r="AA1258" s="122"/>
      <c r="AB1258" s="122"/>
      <c r="AC1258" s="122"/>
      <c r="AD1258" s="197">
        <f t="shared" si="259"/>
        <v>0</v>
      </c>
      <c r="AE1258" s="196" t="str">
        <f t="shared" si="271"/>
        <v/>
      </c>
      <c r="AF1258" s="196" t="str">
        <f t="shared" si="260"/>
        <v/>
      </c>
      <c r="AG1258" s="196" t="str">
        <f t="shared" si="261"/>
        <v/>
      </c>
      <c r="AH1258" s="196" t="str">
        <f t="shared" si="262"/>
        <v/>
      </c>
      <c r="AI1258" s="196" t="str">
        <f t="shared" si="263"/>
        <v/>
      </c>
      <c r="AJ1258" s="196" t="str">
        <f t="shared" si="264"/>
        <v/>
      </c>
      <c r="AK1258" s="196" t="str">
        <f t="shared" si="267"/>
        <v/>
      </c>
      <c r="AL1258" s="196" t="str">
        <f t="shared" si="268"/>
        <v/>
      </c>
      <c r="AM1258" s="176"/>
      <c r="AN1258" s="176">
        <f t="shared" si="269"/>
        <v>0</v>
      </c>
      <c r="AO1258" s="176"/>
      <c r="AP1258" s="176"/>
      <c r="AQ1258" s="176"/>
      <c r="AR1258" s="176"/>
      <c r="AS1258" s="176"/>
      <c r="AT1258" s="176"/>
      <c r="AU1258" s="176"/>
      <c r="AV1258" s="176"/>
      <c r="AW1258" s="176"/>
      <c r="AX1258" s="176"/>
      <c r="AY1258" s="176"/>
      <c r="AZ1258" s="176"/>
      <c r="BA1258" s="176"/>
      <c r="BB1258" s="176"/>
      <c r="BC1258" s="176"/>
      <c r="BD1258" s="176"/>
      <c r="BE1258" s="176"/>
      <c r="BF1258" s="176"/>
      <c r="BG1258" s="176"/>
      <c r="BH1258" s="176"/>
      <c r="BI1258" s="176"/>
      <c r="BJ1258" s="176"/>
      <c r="BK1258" s="176"/>
      <c r="BL1258" s="176"/>
      <c r="BM1258" s="176"/>
      <c r="BN1258" s="176"/>
      <c r="BO1258" s="176"/>
      <c r="BP1258" s="176"/>
      <c r="BQ1258" s="176"/>
      <c r="BR1258" s="176"/>
      <c r="BS1258" s="176"/>
      <c r="BT1258" s="176"/>
      <c r="BU1258" s="176"/>
      <c r="BV1258" s="176"/>
      <c r="BW1258" s="176"/>
      <c r="BX1258" s="176"/>
      <c r="BY1258" s="176"/>
      <c r="BZ1258" s="176"/>
      <c r="CA1258" s="176"/>
      <c r="CB1258" s="176"/>
      <c r="CC1258" s="176"/>
      <c r="CD1258" s="176"/>
      <c r="CE1258" s="176"/>
      <c r="CF1258" s="176"/>
      <c r="CG1258" s="176"/>
      <c r="CH1258" s="176"/>
      <c r="CI1258" s="176"/>
      <c r="CJ1258" s="176"/>
      <c r="CK1258" s="176"/>
      <c r="CL1258" s="176"/>
      <c r="CM1258" s="176"/>
      <c r="CN1258" s="176"/>
      <c r="CO1258" s="176"/>
      <c r="CP1258" s="176"/>
      <c r="CQ1258" s="176"/>
      <c r="CR1258" s="176"/>
      <c r="CS1258" s="176"/>
      <c r="CT1258" s="176"/>
      <c r="CU1258" s="176"/>
      <c r="CV1258" s="176"/>
      <c r="CW1258" s="176"/>
    </row>
    <row r="1259" spans="1:101" s="179" customFormat="1" ht="20.100000000000001" customHeight="1">
      <c r="A1259" s="657">
        <f t="shared" si="270"/>
        <v>1216</v>
      </c>
      <c r="B1259" s="196" t="str">
        <f t="shared" si="265"/>
        <v>Swansea Bay UHB</v>
      </c>
      <c r="C1259" s="89"/>
      <c r="D1259" s="89"/>
      <c r="E1259" s="89"/>
      <c r="F1259" s="89"/>
      <c r="G1259" s="89"/>
      <c r="H1259" s="197">
        <f t="shared" si="266"/>
        <v>0</v>
      </c>
      <c r="I1259" s="197"/>
      <c r="J1259" s="89"/>
      <c r="K1259" s="90"/>
      <c r="L1259" s="90"/>
      <c r="M1259" s="89"/>
      <c r="N1259" s="89"/>
      <c r="O1259" s="89"/>
      <c r="P1259" s="89"/>
      <c r="Q1259" s="89"/>
      <c r="R1259" s="122"/>
      <c r="S1259" s="122"/>
      <c r="T1259" s="122"/>
      <c r="U1259" s="123"/>
      <c r="V1259" s="123"/>
      <c r="W1259" s="123"/>
      <c r="X1259" s="122"/>
      <c r="Y1259" s="122"/>
      <c r="Z1259" s="122"/>
      <c r="AA1259" s="122"/>
      <c r="AB1259" s="122"/>
      <c r="AC1259" s="122"/>
      <c r="AD1259" s="197">
        <f t="shared" si="259"/>
        <v>0</v>
      </c>
      <c r="AE1259" s="196" t="str">
        <f t="shared" si="271"/>
        <v/>
      </c>
      <c r="AF1259" s="196" t="str">
        <f t="shared" si="260"/>
        <v/>
      </c>
      <c r="AG1259" s="196" t="str">
        <f t="shared" si="261"/>
        <v/>
      </c>
      <c r="AH1259" s="196" t="str">
        <f t="shared" si="262"/>
        <v/>
      </c>
      <c r="AI1259" s="196" t="str">
        <f t="shared" si="263"/>
        <v/>
      </c>
      <c r="AJ1259" s="196" t="str">
        <f t="shared" si="264"/>
        <v/>
      </c>
      <c r="AK1259" s="196" t="str">
        <f t="shared" si="267"/>
        <v/>
      </c>
      <c r="AL1259" s="196" t="str">
        <f t="shared" si="268"/>
        <v/>
      </c>
      <c r="AM1259" s="176"/>
      <c r="AN1259" s="176">
        <f t="shared" si="269"/>
        <v>0</v>
      </c>
      <c r="AO1259" s="176"/>
      <c r="AP1259" s="176"/>
      <c r="AQ1259" s="176"/>
      <c r="AR1259" s="176"/>
      <c r="AS1259" s="176"/>
      <c r="AT1259" s="176"/>
      <c r="AU1259" s="176"/>
      <c r="AV1259" s="176"/>
      <c r="AW1259" s="176"/>
      <c r="AX1259" s="176"/>
      <c r="AY1259" s="176"/>
      <c r="AZ1259" s="176"/>
      <c r="BA1259" s="176"/>
      <c r="BB1259" s="176"/>
      <c r="BC1259" s="176"/>
      <c r="BD1259" s="176"/>
      <c r="BE1259" s="176"/>
      <c r="BF1259" s="176"/>
      <c r="BG1259" s="176"/>
      <c r="BH1259" s="176"/>
      <c r="BI1259" s="176"/>
      <c r="BJ1259" s="176"/>
      <c r="BK1259" s="176"/>
      <c r="BL1259" s="176"/>
      <c r="BM1259" s="176"/>
      <c r="BN1259" s="176"/>
      <c r="BO1259" s="176"/>
      <c r="BP1259" s="176"/>
      <c r="BQ1259" s="176"/>
      <c r="BR1259" s="176"/>
      <c r="BS1259" s="176"/>
      <c r="BT1259" s="176"/>
      <c r="BU1259" s="176"/>
      <c r="BV1259" s="176"/>
      <c r="BW1259" s="176"/>
      <c r="BX1259" s="176"/>
      <c r="BY1259" s="176"/>
      <c r="BZ1259" s="176"/>
      <c r="CA1259" s="176"/>
      <c r="CB1259" s="176"/>
      <c r="CC1259" s="176"/>
      <c r="CD1259" s="176"/>
      <c r="CE1259" s="176"/>
      <c r="CF1259" s="176"/>
      <c r="CG1259" s="176"/>
      <c r="CH1259" s="176"/>
      <c r="CI1259" s="176"/>
      <c r="CJ1259" s="176"/>
      <c r="CK1259" s="176"/>
      <c r="CL1259" s="176"/>
      <c r="CM1259" s="176"/>
      <c r="CN1259" s="176"/>
      <c r="CO1259" s="176"/>
      <c r="CP1259" s="176"/>
      <c r="CQ1259" s="176"/>
      <c r="CR1259" s="176"/>
      <c r="CS1259" s="176"/>
      <c r="CT1259" s="176"/>
      <c r="CU1259" s="176"/>
      <c r="CV1259" s="176"/>
      <c r="CW1259" s="176"/>
    </row>
    <row r="1260" spans="1:101" s="179" customFormat="1" ht="20.100000000000001" customHeight="1">
      <c r="A1260" s="657">
        <f t="shared" si="270"/>
        <v>1217</v>
      </c>
      <c r="B1260" s="196" t="str">
        <f t="shared" si="265"/>
        <v>Swansea Bay UHB</v>
      </c>
      <c r="C1260" s="89"/>
      <c r="D1260" s="89"/>
      <c r="E1260" s="89"/>
      <c r="F1260" s="89"/>
      <c r="G1260" s="89"/>
      <c r="H1260" s="197">
        <f t="shared" si="266"/>
        <v>0</v>
      </c>
      <c r="I1260" s="197"/>
      <c r="J1260" s="89"/>
      <c r="K1260" s="90"/>
      <c r="L1260" s="90"/>
      <c r="M1260" s="89"/>
      <c r="N1260" s="89"/>
      <c r="O1260" s="89"/>
      <c r="P1260" s="89"/>
      <c r="Q1260" s="89"/>
      <c r="R1260" s="122"/>
      <c r="S1260" s="122"/>
      <c r="T1260" s="122"/>
      <c r="U1260" s="123"/>
      <c r="V1260" s="123"/>
      <c r="W1260" s="123"/>
      <c r="X1260" s="122"/>
      <c r="Y1260" s="122"/>
      <c r="Z1260" s="122"/>
      <c r="AA1260" s="122"/>
      <c r="AB1260" s="122"/>
      <c r="AC1260" s="122"/>
      <c r="AD1260" s="197">
        <f t="shared" ref="AD1260:AD1323" si="272">SUM(R1260:AC1260)</f>
        <v>0</v>
      </c>
      <c r="AE1260" s="196" t="str">
        <f t="shared" si="271"/>
        <v/>
      </c>
      <c r="AF1260" s="196" t="str">
        <f t="shared" ref="AF1260:AF1323" si="273">IF(COUNTIF($E$44:$E$1518,E1260)&gt;1,"ERROR","")</f>
        <v/>
      </c>
      <c r="AG1260" s="196" t="str">
        <f t="shared" ref="AG1260:AG1323" si="274">IF(AND(OR(P1260=$CR$1,P1260=$CR$3),Q1260=""),"ERROR","")</f>
        <v/>
      </c>
      <c r="AH1260" s="196" t="str">
        <f t="shared" ref="AH1260:AH1323" si="275">IF(AND(OR(P1260=$CR$2),Q1260&lt;&gt;""),"ERROR","")</f>
        <v/>
      </c>
      <c r="AI1260" s="196" t="str">
        <f t="shared" ref="AI1260:AI1323" si="276">IF(AND(G1260=$CA$1,H1260&gt;J1260),"ERROR","")</f>
        <v/>
      </c>
      <c r="AJ1260" s="196" t="str">
        <f t="shared" ref="AJ1260:AJ1323" si="277">IF(AND(G1260=$CA$2,J1260&gt;0),"ERROR","")</f>
        <v/>
      </c>
      <c r="AK1260" s="196" t="str">
        <f t="shared" si="267"/>
        <v/>
      </c>
      <c r="AL1260" s="196" t="str">
        <f t="shared" si="268"/>
        <v/>
      </c>
      <c r="AM1260" s="176"/>
      <c r="AN1260" s="176">
        <f t="shared" si="269"/>
        <v>0</v>
      </c>
      <c r="AO1260" s="176"/>
      <c r="AP1260" s="176"/>
      <c r="AQ1260" s="176"/>
      <c r="AR1260" s="176"/>
      <c r="AS1260" s="176"/>
      <c r="AT1260" s="176"/>
      <c r="AU1260" s="176"/>
      <c r="AV1260" s="176"/>
      <c r="AW1260" s="176"/>
      <c r="AX1260" s="176"/>
      <c r="AY1260" s="176"/>
      <c r="AZ1260" s="176"/>
      <c r="BA1260" s="176"/>
      <c r="BB1260" s="176"/>
      <c r="BC1260" s="176"/>
      <c r="BD1260" s="176"/>
      <c r="BE1260" s="176"/>
      <c r="BF1260" s="176"/>
      <c r="BG1260" s="176"/>
      <c r="BH1260" s="176"/>
      <c r="BI1260" s="176"/>
      <c r="BJ1260" s="176"/>
      <c r="BK1260" s="176"/>
      <c r="BL1260" s="176"/>
      <c r="BM1260" s="176"/>
      <c r="BN1260" s="176"/>
      <c r="BO1260" s="176"/>
      <c r="BP1260" s="176"/>
      <c r="BQ1260" s="176"/>
      <c r="BR1260" s="176"/>
      <c r="BS1260" s="176"/>
      <c r="BT1260" s="176"/>
      <c r="BU1260" s="176"/>
      <c r="BV1260" s="176"/>
      <c r="BW1260" s="176"/>
      <c r="BX1260" s="176"/>
      <c r="BY1260" s="176"/>
      <c r="BZ1260" s="176"/>
      <c r="CA1260" s="176"/>
      <c r="CB1260" s="176"/>
      <c r="CC1260" s="176"/>
      <c r="CD1260" s="176"/>
      <c r="CE1260" s="176"/>
      <c r="CF1260" s="176"/>
      <c r="CG1260" s="176"/>
      <c r="CH1260" s="176"/>
      <c r="CI1260" s="176"/>
      <c r="CJ1260" s="176"/>
      <c r="CK1260" s="176"/>
      <c r="CL1260" s="176"/>
      <c r="CM1260" s="176"/>
      <c r="CN1260" s="176"/>
      <c r="CO1260" s="176"/>
      <c r="CP1260" s="176"/>
      <c r="CQ1260" s="176"/>
      <c r="CR1260" s="176"/>
      <c r="CS1260" s="176"/>
      <c r="CT1260" s="176"/>
      <c r="CU1260" s="176"/>
      <c r="CV1260" s="176"/>
      <c r="CW1260" s="176"/>
    </row>
    <row r="1261" spans="1:101" s="179" customFormat="1" ht="20.100000000000001" customHeight="1">
      <c r="A1261" s="657">
        <f t="shared" si="270"/>
        <v>1218</v>
      </c>
      <c r="B1261" s="196" t="str">
        <f t="shared" ref="B1261:B1324" si="278">$B$2</f>
        <v>Swansea Bay UHB</v>
      </c>
      <c r="C1261" s="89"/>
      <c r="D1261" s="89"/>
      <c r="E1261" s="89"/>
      <c r="F1261" s="89"/>
      <c r="G1261" s="89"/>
      <c r="H1261" s="197">
        <f t="shared" ref="H1261:H1324" si="279">AD1261</f>
        <v>0</v>
      </c>
      <c r="I1261" s="197"/>
      <c r="J1261" s="89"/>
      <c r="K1261" s="90"/>
      <c r="L1261" s="90"/>
      <c r="M1261" s="89"/>
      <c r="N1261" s="89"/>
      <c r="O1261" s="89"/>
      <c r="P1261" s="89"/>
      <c r="Q1261" s="89"/>
      <c r="R1261" s="122"/>
      <c r="S1261" s="122"/>
      <c r="T1261" s="122"/>
      <c r="U1261" s="123"/>
      <c r="V1261" s="123"/>
      <c r="W1261" s="123"/>
      <c r="X1261" s="122"/>
      <c r="Y1261" s="122"/>
      <c r="Z1261" s="122"/>
      <c r="AA1261" s="122"/>
      <c r="AB1261" s="122"/>
      <c r="AC1261" s="122"/>
      <c r="AD1261" s="197">
        <f t="shared" si="272"/>
        <v>0</v>
      </c>
      <c r="AE1261" s="196" t="str">
        <f t="shared" si="271"/>
        <v/>
      </c>
      <c r="AF1261" s="196" t="str">
        <f t="shared" si="273"/>
        <v/>
      </c>
      <c r="AG1261" s="196" t="str">
        <f t="shared" si="274"/>
        <v/>
      </c>
      <c r="AH1261" s="196" t="str">
        <f t="shared" si="275"/>
        <v/>
      </c>
      <c r="AI1261" s="196" t="str">
        <f t="shared" si="276"/>
        <v/>
      </c>
      <c r="AJ1261" s="196" t="str">
        <f t="shared" si="277"/>
        <v/>
      </c>
      <c r="AK1261" s="196" t="str">
        <f t="shared" ref="AK1261:AK1324" si="280">IF(K1261="","",IF(OR(K1261&lt;DATEVALUE("01/04/23"),K1261&gt;DATEVALUE("31/03/24")),"ERROR",""))</f>
        <v/>
      </c>
      <c r="AL1261" s="196" t="str">
        <f t="shared" ref="AL1261:AL1324" si="281">IF(L1261="","",IF(OR(L1261&lt;DATEVALUE("01/04/23"),L1261&gt;DATEVALUE("31/03/24")),"ERROR",""))</f>
        <v/>
      </c>
      <c r="AM1261" s="176"/>
      <c r="AN1261" s="176">
        <f t="shared" ref="AN1261:AN1324" si="282">COUNTIFS(AE1261:AL1261,"Error")</f>
        <v>0</v>
      </c>
      <c r="AO1261" s="176"/>
      <c r="AP1261" s="176"/>
      <c r="AQ1261" s="176"/>
      <c r="AR1261" s="176"/>
      <c r="AS1261" s="176"/>
      <c r="AT1261" s="176"/>
      <c r="AU1261" s="176"/>
      <c r="AV1261" s="176"/>
      <c r="AW1261" s="176"/>
      <c r="AX1261" s="176"/>
      <c r="AY1261" s="176"/>
      <c r="AZ1261" s="176"/>
      <c r="BA1261" s="176"/>
      <c r="BB1261" s="176"/>
      <c r="BC1261" s="176"/>
      <c r="BD1261" s="176"/>
      <c r="BE1261" s="176"/>
      <c r="BF1261" s="176"/>
      <c r="BG1261" s="176"/>
      <c r="BH1261" s="176"/>
      <c r="BI1261" s="176"/>
      <c r="BJ1261" s="176"/>
      <c r="BK1261" s="176"/>
      <c r="BL1261" s="176"/>
      <c r="BM1261" s="176"/>
      <c r="BN1261" s="176"/>
      <c r="BO1261" s="176"/>
      <c r="BP1261" s="176"/>
      <c r="BQ1261" s="176"/>
      <c r="BR1261" s="176"/>
      <c r="BS1261" s="176"/>
      <c r="BT1261" s="176"/>
      <c r="BU1261" s="176"/>
      <c r="BV1261" s="176"/>
      <c r="BW1261" s="176"/>
      <c r="BX1261" s="176"/>
      <c r="BY1261" s="176"/>
      <c r="BZ1261" s="176"/>
      <c r="CA1261" s="176"/>
      <c r="CB1261" s="176"/>
      <c r="CC1261" s="176"/>
      <c r="CD1261" s="176"/>
      <c r="CE1261" s="176"/>
      <c r="CF1261" s="176"/>
      <c r="CG1261" s="176"/>
      <c r="CH1261" s="176"/>
      <c r="CI1261" s="176"/>
      <c r="CJ1261" s="176"/>
      <c r="CK1261" s="176"/>
      <c r="CL1261" s="176"/>
      <c r="CM1261" s="176"/>
      <c r="CN1261" s="176"/>
      <c r="CO1261" s="176"/>
      <c r="CP1261" s="176"/>
      <c r="CQ1261" s="176"/>
      <c r="CR1261" s="176"/>
      <c r="CS1261" s="176"/>
      <c r="CT1261" s="176"/>
      <c r="CU1261" s="176"/>
      <c r="CV1261" s="176"/>
      <c r="CW1261" s="176"/>
    </row>
    <row r="1262" spans="1:101" s="179" customFormat="1" ht="20.100000000000001" customHeight="1">
      <c r="A1262" s="657">
        <f t="shared" ref="A1262:A1325" si="283">+A1261+1</f>
        <v>1219</v>
      </c>
      <c r="B1262" s="196" t="str">
        <f t="shared" si="278"/>
        <v>Swansea Bay UHB</v>
      </c>
      <c r="C1262" s="89"/>
      <c r="D1262" s="89"/>
      <c r="E1262" s="89"/>
      <c r="F1262" s="89"/>
      <c r="G1262" s="89"/>
      <c r="H1262" s="197">
        <f t="shared" si="279"/>
        <v>0</v>
      </c>
      <c r="I1262" s="197"/>
      <c r="J1262" s="89"/>
      <c r="K1262" s="90"/>
      <c r="L1262" s="90"/>
      <c r="M1262" s="89"/>
      <c r="N1262" s="89"/>
      <c r="O1262" s="89"/>
      <c r="P1262" s="89"/>
      <c r="Q1262" s="89"/>
      <c r="R1262" s="122"/>
      <c r="S1262" s="122"/>
      <c r="T1262" s="122"/>
      <c r="U1262" s="123"/>
      <c r="V1262" s="123"/>
      <c r="W1262" s="123"/>
      <c r="X1262" s="122"/>
      <c r="Y1262" s="122"/>
      <c r="Z1262" s="122"/>
      <c r="AA1262" s="122"/>
      <c r="AB1262" s="122"/>
      <c r="AC1262" s="122"/>
      <c r="AD1262" s="197">
        <f t="shared" si="272"/>
        <v>0</v>
      </c>
      <c r="AE1262" s="196" t="str">
        <f t="shared" ref="AE1262:AE1325" si="284">IF(AND(H1262&gt;0,P1262&lt;&gt;"Income Generation"),IF(AND(C1262&lt;&gt;"",D1262&lt;&gt;"",E1262&lt;&gt;"",F1262&lt;&gt;"",G1262&lt;&gt;"",K1262&lt;&gt;"",L1262&lt;&gt;"",M1262&lt;&gt;"",N1262&lt;&gt;"",O1262&lt;&gt;"",P1262&lt;&gt;"",Q1262&lt;&gt;""),"","ERROR"),"")</f>
        <v/>
      </c>
      <c r="AF1262" s="196" t="str">
        <f t="shared" si="273"/>
        <v/>
      </c>
      <c r="AG1262" s="196" t="str">
        <f t="shared" si="274"/>
        <v/>
      </c>
      <c r="AH1262" s="196" t="str">
        <f t="shared" si="275"/>
        <v/>
      </c>
      <c r="AI1262" s="196" t="str">
        <f t="shared" si="276"/>
        <v/>
      </c>
      <c r="AJ1262" s="196" t="str">
        <f t="shared" si="277"/>
        <v/>
      </c>
      <c r="AK1262" s="196" t="str">
        <f t="shared" si="280"/>
        <v/>
      </c>
      <c r="AL1262" s="196" t="str">
        <f t="shared" si="281"/>
        <v/>
      </c>
      <c r="AM1262" s="176"/>
      <c r="AN1262" s="176">
        <f t="shared" si="282"/>
        <v>0</v>
      </c>
      <c r="AO1262" s="176"/>
      <c r="AP1262" s="176"/>
      <c r="AQ1262" s="176"/>
      <c r="AR1262" s="176"/>
      <c r="AS1262" s="176"/>
      <c r="AT1262" s="176"/>
      <c r="AU1262" s="176"/>
      <c r="AV1262" s="176"/>
      <c r="AW1262" s="176"/>
      <c r="AX1262" s="176"/>
      <c r="AY1262" s="176"/>
      <c r="AZ1262" s="176"/>
      <c r="BA1262" s="176"/>
      <c r="BB1262" s="176"/>
      <c r="BC1262" s="176"/>
      <c r="BD1262" s="176"/>
      <c r="BE1262" s="176"/>
      <c r="BF1262" s="176"/>
      <c r="BG1262" s="176"/>
      <c r="BH1262" s="176"/>
      <c r="BI1262" s="176"/>
      <c r="BJ1262" s="176"/>
      <c r="BK1262" s="176"/>
      <c r="BL1262" s="176"/>
      <c r="BM1262" s="176"/>
      <c r="BN1262" s="176"/>
      <c r="BO1262" s="176"/>
      <c r="BP1262" s="176"/>
      <c r="BQ1262" s="176"/>
      <c r="BR1262" s="176"/>
      <c r="BS1262" s="176"/>
      <c r="BT1262" s="176"/>
      <c r="BU1262" s="176"/>
      <c r="BV1262" s="176"/>
      <c r="BW1262" s="176"/>
      <c r="BX1262" s="176"/>
      <c r="BY1262" s="176"/>
      <c r="BZ1262" s="176"/>
      <c r="CA1262" s="176"/>
      <c r="CB1262" s="176"/>
      <c r="CC1262" s="176"/>
      <c r="CD1262" s="176"/>
      <c r="CE1262" s="176"/>
      <c r="CF1262" s="176"/>
      <c r="CG1262" s="176"/>
      <c r="CH1262" s="176"/>
      <c r="CI1262" s="176"/>
      <c r="CJ1262" s="176"/>
      <c r="CK1262" s="176"/>
      <c r="CL1262" s="176"/>
      <c r="CM1262" s="176"/>
      <c r="CN1262" s="176"/>
      <c r="CO1262" s="176"/>
      <c r="CP1262" s="176"/>
      <c r="CQ1262" s="176"/>
      <c r="CR1262" s="176"/>
      <c r="CS1262" s="176"/>
      <c r="CT1262" s="176"/>
      <c r="CU1262" s="176"/>
      <c r="CV1262" s="176"/>
      <c r="CW1262" s="176"/>
    </row>
    <row r="1263" spans="1:101" s="179" customFormat="1" ht="20.100000000000001" customHeight="1">
      <c r="A1263" s="657">
        <f t="shared" si="283"/>
        <v>1220</v>
      </c>
      <c r="B1263" s="196" t="str">
        <f t="shared" si="278"/>
        <v>Swansea Bay UHB</v>
      </c>
      <c r="C1263" s="89"/>
      <c r="D1263" s="89"/>
      <c r="E1263" s="89"/>
      <c r="F1263" s="89"/>
      <c r="G1263" s="89"/>
      <c r="H1263" s="197">
        <f t="shared" si="279"/>
        <v>0</v>
      </c>
      <c r="I1263" s="197"/>
      <c r="J1263" s="89"/>
      <c r="K1263" s="90"/>
      <c r="L1263" s="90"/>
      <c r="M1263" s="89"/>
      <c r="N1263" s="89"/>
      <c r="O1263" s="89"/>
      <c r="P1263" s="89"/>
      <c r="Q1263" s="89"/>
      <c r="R1263" s="122"/>
      <c r="S1263" s="122"/>
      <c r="T1263" s="122"/>
      <c r="U1263" s="123"/>
      <c r="V1263" s="123"/>
      <c r="W1263" s="123"/>
      <c r="X1263" s="122"/>
      <c r="Y1263" s="122"/>
      <c r="Z1263" s="122"/>
      <c r="AA1263" s="122"/>
      <c r="AB1263" s="122"/>
      <c r="AC1263" s="122"/>
      <c r="AD1263" s="197">
        <f t="shared" si="272"/>
        <v>0</v>
      </c>
      <c r="AE1263" s="196" t="str">
        <f t="shared" si="284"/>
        <v/>
      </c>
      <c r="AF1263" s="196" t="str">
        <f t="shared" si="273"/>
        <v/>
      </c>
      <c r="AG1263" s="196" t="str">
        <f t="shared" si="274"/>
        <v/>
      </c>
      <c r="AH1263" s="196" t="str">
        <f t="shared" si="275"/>
        <v/>
      </c>
      <c r="AI1263" s="196" t="str">
        <f t="shared" si="276"/>
        <v/>
      </c>
      <c r="AJ1263" s="196" t="str">
        <f t="shared" si="277"/>
        <v/>
      </c>
      <c r="AK1263" s="196" t="str">
        <f t="shared" si="280"/>
        <v/>
      </c>
      <c r="AL1263" s="196" t="str">
        <f t="shared" si="281"/>
        <v/>
      </c>
      <c r="AM1263" s="176"/>
      <c r="AN1263" s="176">
        <f t="shared" si="282"/>
        <v>0</v>
      </c>
      <c r="AO1263" s="176"/>
      <c r="AP1263" s="176"/>
      <c r="AQ1263" s="176"/>
      <c r="AR1263" s="176"/>
      <c r="AS1263" s="176"/>
      <c r="AT1263" s="176"/>
      <c r="AU1263" s="176"/>
      <c r="AV1263" s="176"/>
      <c r="AW1263" s="176"/>
      <c r="AX1263" s="176"/>
      <c r="AY1263" s="176"/>
      <c r="AZ1263" s="176"/>
      <c r="BA1263" s="176"/>
      <c r="BB1263" s="176"/>
      <c r="BC1263" s="176"/>
      <c r="BD1263" s="176"/>
      <c r="BE1263" s="176"/>
      <c r="BF1263" s="176"/>
      <c r="BG1263" s="176"/>
      <c r="BH1263" s="176"/>
      <c r="BI1263" s="176"/>
      <c r="BJ1263" s="176"/>
      <c r="BK1263" s="176"/>
      <c r="BL1263" s="176"/>
      <c r="BM1263" s="176"/>
      <c r="BN1263" s="176"/>
      <c r="BO1263" s="176"/>
      <c r="BP1263" s="176"/>
      <c r="BQ1263" s="176"/>
      <c r="BR1263" s="176"/>
      <c r="BS1263" s="176"/>
      <c r="BT1263" s="176"/>
      <c r="BU1263" s="176"/>
      <c r="BV1263" s="176"/>
      <c r="BW1263" s="176"/>
      <c r="BX1263" s="176"/>
      <c r="BY1263" s="176"/>
      <c r="BZ1263" s="176"/>
      <c r="CA1263" s="176"/>
      <c r="CB1263" s="176"/>
      <c r="CC1263" s="176"/>
      <c r="CD1263" s="176"/>
      <c r="CE1263" s="176"/>
      <c r="CF1263" s="176"/>
      <c r="CG1263" s="176"/>
      <c r="CH1263" s="176"/>
      <c r="CI1263" s="176"/>
      <c r="CJ1263" s="176"/>
      <c r="CK1263" s="176"/>
      <c r="CL1263" s="176"/>
      <c r="CM1263" s="176"/>
      <c r="CN1263" s="176"/>
      <c r="CO1263" s="176"/>
      <c r="CP1263" s="176"/>
      <c r="CQ1263" s="176"/>
      <c r="CR1263" s="176"/>
      <c r="CS1263" s="176"/>
      <c r="CT1263" s="176"/>
      <c r="CU1263" s="176"/>
      <c r="CV1263" s="176"/>
      <c r="CW1263" s="176"/>
    </row>
    <row r="1264" spans="1:101" s="179" customFormat="1" ht="20.100000000000001" customHeight="1">
      <c r="A1264" s="657">
        <f t="shared" si="283"/>
        <v>1221</v>
      </c>
      <c r="B1264" s="196" t="str">
        <f t="shared" si="278"/>
        <v>Swansea Bay UHB</v>
      </c>
      <c r="C1264" s="89"/>
      <c r="D1264" s="89"/>
      <c r="E1264" s="89"/>
      <c r="F1264" s="89"/>
      <c r="G1264" s="89"/>
      <c r="H1264" s="197">
        <f t="shared" si="279"/>
        <v>0</v>
      </c>
      <c r="I1264" s="197"/>
      <c r="J1264" s="89"/>
      <c r="K1264" s="90"/>
      <c r="L1264" s="90"/>
      <c r="M1264" s="89"/>
      <c r="N1264" s="89"/>
      <c r="O1264" s="89"/>
      <c r="P1264" s="89"/>
      <c r="Q1264" s="89"/>
      <c r="R1264" s="122"/>
      <c r="S1264" s="122"/>
      <c r="T1264" s="122"/>
      <c r="U1264" s="123"/>
      <c r="V1264" s="123"/>
      <c r="W1264" s="123"/>
      <c r="X1264" s="122"/>
      <c r="Y1264" s="122"/>
      <c r="Z1264" s="122"/>
      <c r="AA1264" s="122"/>
      <c r="AB1264" s="122"/>
      <c r="AC1264" s="122"/>
      <c r="AD1264" s="197">
        <f t="shared" si="272"/>
        <v>0</v>
      </c>
      <c r="AE1264" s="196" t="str">
        <f t="shared" si="284"/>
        <v/>
      </c>
      <c r="AF1264" s="196" t="str">
        <f t="shared" si="273"/>
        <v/>
      </c>
      <c r="AG1264" s="196" t="str">
        <f t="shared" si="274"/>
        <v/>
      </c>
      <c r="AH1264" s="196" t="str">
        <f t="shared" si="275"/>
        <v/>
      </c>
      <c r="AI1264" s="196" t="str">
        <f t="shared" si="276"/>
        <v/>
      </c>
      <c r="AJ1264" s="196" t="str">
        <f t="shared" si="277"/>
        <v/>
      </c>
      <c r="AK1264" s="196" t="str">
        <f t="shared" si="280"/>
        <v/>
      </c>
      <c r="AL1264" s="196" t="str">
        <f t="shared" si="281"/>
        <v/>
      </c>
      <c r="AM1264" s="176"/>
      <c r="AN1264" s="176">
        <f t="shared" si="282"/>
        <v>0</v>
      </c>
      <c r="AO1264" s="176"/>
      <c r="AP1264" s="176"/>
      <c r="AQ1264" s="176"/>
      <c r="AR1264" s="176"/>
      <c r="AS1264" s="176"/>
      <c r="AT1264" s="176"/>
      <c r="AU1264" s="176"/>
      <c r="AV1264" s="176"/>
      <c r="AW1264" s="176"/>
      <c r="AX1264" s="176"/>
      <c r="AY1264" s="176"/>
      <c r="AZ1264" s="176"/>
      <c r="BA1264" s="176"/>
      <c r="BB1264" s="176"/>
      <c r="BC1264" s="176"/>
      <c r="BD1264" s="176"/>
      <c r="BE1264" s="176"/>
      <c r="BF1264" s="176"/>
      <c r="BG1264" s="176"/>
      <c r="BH1264" s="176"/>
      <c r="BI1264" s="176"/>
      <c r="BJ1264" s="176"/>
      <c r="BK1264" s="176"/>
      <c r="BL1264" s="176"/>
      <c r="BM1264" s="176"/>
      <c r="BN1264" s="176"/>
      <c r="BO1264" s="176"/>
      <c r="BP1264" s="176"/>
      <c r="BQ1264" s="176"/>
      <c r="BR1264" s="176"/>
      <c r="BS1264" s="176"/>
      <c r="BT1264" s="176"/>
      <c r="BU1264" s="176"/>
      <c r="BV1264" s="176"/>
      <c r="BW1264" s="176"/>
      <c r="BX1264" s="176"/>
      <c r="BY1264" s="176"/>
      <c r="BZ1264" s="176"/>
      <c r="CA1264" s="176"/>
      <c r="CB1264" s="176"/>
      <c r="CC1264" s="176"/>
      <c r="CD1264" s="176"/>
      <c r="CE1264" s="176"/>
      <c r="CF1264" s="176"/>
      <c r="CG1264" s="176"/>
      <c r="CH1264" s="176"/>
      <c r="CI1264" s="176"/>
      <c r="CJ1264" s="176"/>
      <c r="CK1264" s="176"/>
      <c r="CL1264" s="176"/>
      <c r="CM1264" s="176"/>
      <c r="CN1264" s="176"/>
      <c r="CO1264" s="176"/>
      <c r="CP1264" s="176"/>
      <c r="CQ1264" s="176"/>
      <c r="CR1264" s="176"/>
      <c r="CS1264" s="176"/>
      <c r="CT1264" s="176"/>
      <c r="CU1264" s="176"/>
      <c r="CV1264" s="176"/>
      <c r="CW1264" s="176"/>
    </row>
    <row r="1265" spans="1:101" s="179" customFormat="1" ht="20.100000000000001" customHeight="1">
      <c r="A1265" s="657">
        <f t="shared" si="283"/>
        <v>1222</v>
      </c>
      <c r="B1265" s="196" t="str">
        <f t="shared" si="278"/>
        <v>Swansea Bay UHB</v>
      </c>
      <c r="C1265" s="89"/>
      <c r="D1265" s="89"/>
      <c r="E1265" s="89"/>
      <c r="F1265" s="89"/>
      <c r="G1265" s="89"/>
      <c r="H1265" s="197">
        <f t="shared" si="279"/>
        <v>0</v>
      </c>
      <c r="I1265" s="197"/>
      <c r="J1265" s="89"/>
      <c r="K1265" s="90"/>
      <c r="L1265" s="90"/>
      <c r="M1265" s="89"/>
      <c r="N1265" s="89"/>
      <c r="O1265" s="89"/>
      <c r="P1265" s="89"/>
      <c r="Q1265" s="89"/>
      <c r="R1265" s="122"/>
      <c r="S1265" s="122"/>
      <c r="T1265" s="122"/>
      <c r="U1265" s="123"/>
      <c r="V1265" s="123"/>
      <c r="W1265" s="123"/>
      <c r="X1265" s="122"/>
      <c r="Y1265" s="122"/>
      <c r="Z1265" s="122"/>
      <c r="AA1265" s="122"/>
      <c r="AB1265" s="122"/>
      <c r="AC1265" s="122"/>
      <c r="AD1265" s="197">
        <f t="shared" si="272"/>
        <v>0</v>
      </c>
      <c r="AE1265" s="196" t="str">
        <f t="shared" si="284"/>
        <v/>
      </c>
      <c r="AF1265" s="196" t="str">
        <f t="shared" si="273"/>
        <v/>
      </c>
      <c r="AG1265" s="196" t="str">
        <f t="shared" si="274"/>
        <v/>
      </c>
      <c r="AH1265" s="196" t="str">
        <f t="shared" si="275"/>
        <v/>
      </c>
      <c r="AI1265" s="196" t="str">
        <f t="shared" si="276"/>
        <v/>
      </c>
      <c r="AJ1265" s="196" t="str">
        <f t="shared" si="277"/>
        <v/>
      </c>
      <c r="AK1265" s="196" t="str">
        <f t="shared" si="280"/>
        <v/>
      </c>
      <c r="AL1265" s="196" t="str">
        <f t="shared" si="281"/>
        <v/>
      </c>
      <c r="AM1265" s="176"/>
      <c r="AN1265" s="176">
        <f t="shared" si="282"/>
        <v>0</v>
      </c>
      <c r="AO1265" s="176"/>
      <c r="AP1265" s="176"/>
      <c r="AQ1265" s="176"/>
      <c r="AR1265" s="176"/>
      <c r="AS1265" s="176"/>
      <c r="AT1265" s="176"/>
      <c r="AU1265" s="176"/>
      <c r="AV1265" s="176"/>
      <c r="AW1265" s="176"/>
      <c r="AX1265" s="176"/>
      <c r="AY1265" s="176"/>
      <c r="AZ1265" s="176"/>
      <c r="BA1265" s="176"/>
      <c r="BB1265" s="176"/>
      <c r="BC1265" s="176"/>
      <c r="BD1265" s="176"/>
      <c r="BE1265" s="176"/>
      <c r="BF1265" s="176"/>
      <c r="BG1265" s="176"/>
      <c r="BH1265" s="176"/>
      <c r="BI1265" s="176"/>
      <c r="BJ1265" s="176"/>
      <c r="BK1265" s="176"/>
      <c r="BL1265" s="176"/>
      <c r="BM1265" s="176"/>
      <c r="BN1265" s="176"/>
      <c r="BO1265" s="176"/>
      <c r="BP1265" s="176"/>
      <c r="BQ1265" s="176"/>
      <c r="BR1265" s="176"/>
      <c r="BS1265" s="176"/>
      <c r="BT1265" s="176"/>
      <c r="BU1265" s="176"/>
      <c r="BV1265" s="176"/>
      <c r="BW1265" s="176"/>
      <c r="BX1265" s="176"/>
      <c r="BY1265" s="176"/>
      <c r="BZ1265" s="176"/>
      <c r="CA1265" s="176"/>
      <c r="CB1265" s="176"/>
      <c r="CC1265" s="176"/>
      <c r="CD1265" s="176"/>
      <c r="CE1265" s="176"/>
      <c r="CF1265" s="176"/>
      <c r="CG1265" s="176"/>
      <c r="CH1265" s="176"/>
      <c r="CI1265" s="176"/>
      <c r="CJ1265" s="176"/>
      <c r="CK1265" s="176"/>
      <c r="CL1265" s="176"/>
      <c r="CM1265" s="176"/>
      <c r="CN1265" s="176"/>
      <c r="CO1265" s="176"/>
      <c r="CP1265" s="176"/>
      <c r="CQ1265" s="176"/>
      <c r="CR1265" s="176"/>
      <c r="CS1265" s="176"/>
      <c r="CT1265" s="176"/>
      <c r="CU1265" s="176"/>
      <c r="CV1265" s="176"/>
      <c r="CW1265" s="176"/>
    </row>
    <row r="1266" spans="1:101" s="179" customFormat="1" ht="20.100000000000001" customHeight="1">
      <c r="A1266" s="657">
        <f t="shared" si="283"/>
        <v>1223</v>
      </c>
      <c r="B1266" s="196" t="str">
        <f t="shared" si="278"/>
        <v>Swansea Bay UHB</v>
      </c>
      <c r="C1266" s="89"/>
      <c r="D1266" s="89"/>
      <c r="E1266" s="89"/>
      <c r="F1266" s="89"/>
      <c r="G1266" s="89"/>
      <c r="H1266" s="197">
        <f t="shared" si="279"/>
        <v>0</v>
      </c>
      <c r="I1266" s="197"/>
      <c r="J1266" s="89"/>
      <c r="K1266" s="90"/>
      <c r="L1266" s="90"/>
      <c r="M1266" s="89"/>
      <c r="N1266" s="89"/>
      <c r="O1266" s="89"/>
      <c r="P1266" s="89"/>
      <c r="Q1266" s="89"/>
      <c r="R1266" s="122"/>
      <c r="S1266" s="122"/>
      <c r="T1266" s="122"/>
      <c r="U1266" s="123"/>
      <c r="V1266" s="123"/>
      <c r="W1266" s="123"/>
      <c r="X1266" s="122"/>
      <c r="Y1266" s="122"/>
      <c r="Z1266" s="122"/>
      <c r="AA1266" s="122"/>
      <c r="AB1266" s="122"/>
      <c r="AC1266" s="122"/>
      <c r="AD1266" s="197">
        <f t="shared" si="272"/>
        <v>0</v>
      </c>
      <c r="AE1266" s="196" t="str">
        <f t="shared" si="284"/>
        <v/>
      </c>
      <c r="AF1266" s="196" t="str">
        <f t="shared" si="273"/>
        <v/>
      </c>
      <c r="AG1266" s="196" t="str">
        <f t="shared" si="274"/>
        <v/>
      </c>
      <c r="AH1266" s="196" t="str">
        <f t="shared" si="275"/>
        <v/>
      </c>
      <c r="AI1266" s="196" t="str">
        <f t="shared" si="276"/>
        <v/>
      </c>
      <c r="AJ1266" s="196" t="str">
        <f t="shared" si="277"/>
        <v/>
      </c>
      <c r="AK1266" s="196" t="str">
        <f t="shared" si="280"/>
        <v/>
      </c>
      <c r="AL1266" s="196" t="str">
        <f t="shared" si="281"/>
        <v/>
      </c>
      <c r="AM1266" s="176"/>
      <c r="AN1266" s="176">
        <f t="shared" si="282"/>
        <v>0</v>
      </c>
      <c r="AO1266" s="176"/>
      <c r="AP1266" s="176"/>
      <c r="AQ1266" s="176"/>
      <c r="AR1266" s="176"/>
      <c r="AS1266" s="176"/>
      <c r="AT1266" s="176"/>
      <c r="AU1266" s="176"/>
      <c r="AV1266" s="176"/>
      <c r="AW1266" s="176"/>
      <c r="AX1266" s="176"/>
      <c r="AY1266" s="176"/>
      <c r="AZ1266" s="176"/>
      <c r="BA1266" s="176"/>
      <c r="BB1266" s="176"/>
      <c r="BC1266" s="176"/>
      <c r="BD1266" s="176"/>
      <c r="BE1266" s="176"/>
      <c r="BF1266" s="176"/>
      <c r="BG1266" s="176"/>
      <c r="BH1266" s="176"/>
      <c r="BI1266" s="176"/>
      <c r="BJ1266" s="176"/>
      <c r="BK1266" s="176"/>
      <c r="BL1266" s="176"/>
      <c r="BM1266" s="176"/>
      <c r="BN1266" s="176"/>
      <c r="BO1266" s="176"/>
      <c r="BP1266" s="176"/>
      <c r="BQ1266" s="176"/>
      <c r="BR1266" s="176"/>
      <c r="BS1266" s="176"/>
      <c r="BT1266" s="176"/>
      <c r="BU1266" s="176"/>
      <c r="BV1266" s="176"/>
      <c r="BW1266" s="176"/>
      <c r="BX1266" s="176"/>
      <c r="BY1266" s="176"/>
      <c r="BZ1266" s="176"/>
      <c r="CA1266" s="176"/>
      <c r="CB1266" s="176"/>
      <c r="CC1266" s="176"/>
      <c r="CD1266" s="176"/>
      <c r="CE1266" s="176"/>
      <c r="CF1266" s="176"/>
      <c r="CG1266" s="176"/>
      <c r="CH1266" s="176"/>
      <c r="CI1266" s="176"/>
      <c r="CJ1266" s="176"/>
      <c r="CK1266" s="176"/>
      <c r="CL1266" s="176"/>
      <c r="CM1266" s="176"/>
      <c r="CN1266" s="176"/>
      <c r="CO1266" s="176"/>
      <c r="CP1266" s="176"/>
      <c r="CQ1266" s="176"/>
      <c r="CR1266" s="176"/>
      <c r="CS1266" s="176"/>
      <c r="CT1266" s="176"/>
      <c r="CU1266" s="176"/>
      <c r="CV1266" s="176"/>
      <c r="CW1266" s="176"/>
    </row>
    <row r="1267" spans="1:101" s="179" customFormat="1" ht="20.100000000000001" customHeight="1">
      <c r="A1267" s="657">
        <f t="shared" si="283"/>
        <v>1224</v>
      </c>
      <c r="B1267" s="196" t="str">
        <f t="shared" si="278"/>
        <v>Swansea Bay UHB</v>
      </c>
      <c r="C1267" s="89"/>
      <c r="D1267" s="89"/>
      <c r="E1267" s="89"/>
      <c r="F1267" s="89"/>
      <c r="G1267" s="89"/>
      <c r="H1267" s="197">
        <f t="shared" si="279"/>
        <v>0</v>
      </c>
      <c r="I1267" s="197"/>
      <c r="J1267" s="89"/>
      <c r="K1267" s="90"/>
      <c r="L1267" s="90"/>
      <c r="M1267" s="89"/>
      <c r="N1267" s="89"/>
      <c r="O1267" s="89"/>
      <c r="P1267" s="89"/>
      <c r="Q1267" s="89"/>
      <c r="R1267" s="122"/>
      <c r="S1267" s="122"/>
      <c r="T1267" s="122"/>
      <c r="U1267" s="123"/>
      <c r="V1267" s="123"/>
      <c r="W1267" s="123"/>
      <c r="X1267" s="122"/>
      <c r="Y1267" s="122"/>
      <c r="Z1267" s="122"/>
      <c r="AA1267" s="122"/>
      <c r="AB1267" s="122"/>
      <c r="AC1267" s="122"/>
      <c r="AD1267" s="197">
        <f t="shared" si="272"/>
        <v>0</v>
      </c>
      <c r="AE1267" s="196" t="str">
        <f t="shared" si="284"/>
        <v/>
      </c>
      <c r="AF1267" s="196" t="str">
        <f t="shared" si="273"/>
        <v/>
      </c>
      <c r="AG1267" s="196" t="str">
        <f t="shared" si="274"/>
        <v/>
      </c>
      <c r="AH1267" s="196" t="str">
        <f t="shared" si="275"/>
        <v/>
      </c>
      <c r="AI1267" s="196" t="str">
        <f t="shared" si="276"/>
        <v/>
      </c>
      <c r="AJ1267" s="196" t="str">
        <f t="shared" si="277"/>
        <v/>
      </c>
      <c r="AK1267" s="196" t="str">
        <f t="shared" si="280"/>
        <v/>
      </c>
      <c r="AL1267" s="196" t="str">
        <f t="shared" si="281"/>
        <v/>
      </c>
      <c r="AM1267" s="176"/>
      <c r="AN1267" s="176">
        <f t="shared" si="282"/>
        <v>0</v>
      </c>
      <c r="AO1267" s="176"/>
      <c r="AP1267" s="176"/>
      <c r="AQ1267" s="176"/>
      <c r="AR1267" s="176"/>
      <c r="AS1267" s="176"/>
      <c r="AT1267" s="176"/>
      <c r="AU1267" s="176"/>
      <c r="AV1267" s="176"/>
      <c r="AW1267" s="176"/>
      <c r="AX1267" s="176"/>
      <c r="AY1267" s="176"/>
      <c r="AZ1267" s="176"/>
      <c r="BA1267" s="176"/>
      <c r="BB1267" s="176"/>
      <c r="BC1267" s="176"/>
      <c r="BD1267" s="176"/>
      <c r="BE1267" s="176"/>
      <c r="BF1267" s="176"/>
      <c r="BG1267" s="176"/>
      <c r="BH1267" s="176"/>
      <c r="BI1267" s="176"/>
      <c r="BJ1267" s="176"/>
      <c r="BK1267" s="176"/>
      <c r="BL1267" s="176"/>
      <c r="BM1267" s="176"/>
      <c r="BN1267" s="176"/>
      <c r="BO1267" s="176"/>
      <c r="BP1267" s="176"/>
      <c r="BQ1267" s="176"/>
      <c r="BR1267" s="176"/>
      <c r="BS1267" s="176"/>
      <c r="BT1267" s="176"/>
      <c r="BU1267" s="176"/>
      <c r="BV1267" s="176"/>
      <c r="BW1267" s="176"/>
      <c r="BX1267" s="176"/>
      <c r="BY1267" s="176"/>
      <c r="BZ1267" s="176"/>
      <c r="CA1267" s="176"/>
      <c r="CB1267" s="176"/>
      <c r="CC1267" s="176"/>
      <c r="CD1267" s="176"/>
      <c r="CE1267" s="176"/>
      <c r="CF1267" s="176"/>
      <c r="CG1267" s="176"/>
      <c r="CH1267" s="176"/>
      <c r="CI1267" s="176"/>
      <c r="CJ1267" s="176"/>
      <c r="CK1267" s="176"/>
      <c r="CL1267" s="176"/>
      <c r="CM1267" s="176"/>
      <c r="CN1267" s="176"/>
      <c r="CO1267" s="176"/>
      <c r="CP1267" s="176"/>
      <c r="CQ1267" s="176"/>
      <c r="CR1267" s="176"/>
      <c r="CS1267" s="176"/>
      <c r="CT1267" s="176"/>
      <c r="CU1267" s="176"/>
      <c r="CV1267" s="176"/>
      <c r="CW1267" s="176"/>
    </row>
    <row r="1268" spans="1:101" s="179" customFormat="1" ht="20.100000000000001" customHeight="1">
      <c r="A1268" s="657">
        <f t="shared" si="283"/>
        <v>1225</v>
      </c>
      <c r="B1268" s="196" t="str">
        <f t="shared" si="278"/>
        <v>Swansea Bay UHB</v>
      </c>
      <c r="C1268" s="89"/>
      <c r="D1268" s="89"/>
      <c r="E1268" s="89"/>
      <c r="F1268" s="89"/>
      <c r="G1268" s="89"/>
      <c r="H1268" s="197">
        <f t="shared" si="279"/>
        <v>0</v>
      </c>
      <c r="I1268" s="197"/>
      <c r="J1268" s="89"/>
      <c r="K1268" s="90"/>
      <c r="L1268" s="90"/>
      <c r="M1268" s="89"/>
      <c r="N1268" s="89"/>
      <c r="O1268" s="89"/>
      <c r="P1268" s="89"/>
      <c r="Q1268" s="89"/>
      <c r="R1268" s="122"/>
      <c r="S1268" s="122"/>
      <c r="T1268" s="122"/>
      <c r="U1268" s="123"/>
      <c r="V1268" s="123"/>
      <c r="W1268" s="123"/>
      <c r="X1268" s="122"/>
      <c r="Y1268" s="122"/>
      <c r="Z1268" s="122"/>
      <c r="AA1268" s="122"/>
      <c r="AB1268" s="122"/>
      <c r="AC1268" s="122"/>
      <c r="AD1268" s="197">
        <f t="shared" si="272"/>
        <v>0</v>
      </c>
      <c r="AE1268" s="196" t="str">
        <f t="shared" si="284"/>
        <v/>
      </c>
      <c r="AF1268" s="196" t="str">
        <f t="shared" si="273"/>
        <v/>
      </c>
      <c r="AG1268" s="196" t="str">
        <f t="shared" si="274"/>
        <v/>
      </c>
      <c r="AH1268" s="196" t="str">
        <f t="shared" si="275"/>
        <v/>
      </c>
      <c r="AI1268" s="196" t="str">
        <f t="shared" si="276"/>
        <v/>
      </c>
      <c r="AJ1268" s="196" t="str">
        <f t="shared" si="277"/>
        <v/>
      </c>
      <c r="AK1268" s="196" t="str">
        <f t="shared" si="280"/>
        <v/>
      </c>
      <c r="AL1268" s="196" t="str">
        <f t="shared" si="281"/>
        <v/>
      </c>
      <c r="AM1268" s="176"/>
      <c r="AN1268" s="176">
        <f t="shared" si="282"/>
        <v>0</v>
      </c>
      <c r="AO1268" s="176"/>
      <c r="AP1268" s="176"/>
      <c r="AQ1268" s="176"/>
      <c r="AR1268" s="176"/>
      <c r="AS1268" s="176"/>
      <c r="AT1268" s="176"/>
      <c r="AU1268" s="176"/>
      <c r="AV1268" s="176"/>
      <c r="AW1268" s="176"/>
      <c r="AX1268" s="176"/>
      <c r="AY1268" s="176"/>
      <c r="AZ1268" s="176"/>
      <c r="BA1268" s="176"/>
      <c r="BB1268" s="176"/>
      <c r="BC1268" s="176"/>
      <c r="BD1268" s="176"/>
      <c r="BE1268" s="176"/>
      <c r="BF1268" s="176"/>
      <c r="BG1268" s="176"/>
      <c r="BH1268" s="176"/>
      <c r="BI1268" s="176"/>
      <c r="BJ1268" s="176"/>
      <c r="BK1268" s="176"/>
      <c r="BL1268" s="176"/>
      <c r="BM1268" s="176"/>
      <c r="BN1268" s="176"/>
      <c r="BO1268" s="176"/>
      <c r="BP1268" s="176"/>
      <c r="BQ1268" s="176"/>
      <c r="BR1268" s="176"/>
      <c r="BS1268" s="176"/>
      <c r="BT1268" s="176"/>
      <c r="BU1268" s="176"/>
      <c r="BV1268" s="176"/>
      <c r="BW1268" s="176"/>
      <c r="BX1268" s="176"/>
      <c r="BY1268" s="176"/>
      <c r="BZ1268" s="176"/>
      <c r="CA1268" s="176"/>
      <c r="CB1268" s="176"/>
      <c r="CC1268" s="176"/>
      <c r="CD1268" s="176"/>
      <c r="CE1268" s="176"/>
      <c r="CF1268" s="176"/>
      <c r="CG1268" s="176"/>
      <c r="CH1268" s="176"/>
      <c r="CI1268" s="176"/>
      <c r="CJ1268" s="176"/>
      <c r="CK1268" s="176"/>
      <c r="CL1268" s="176"/>
      <c r="CM1268" s="176"/>
      <c r="CN1268" s="176"/>
      <c r="CO1268" s="176"/>
      <c r="CP1268" s="176"/>
      <c r="CQ1268" s="176"/>
      <c r="CR1268" s="176"/>
      <c r="CS1268" s="176"/>
      <c r="CT1268" s="176"/>
      <c r="CU1268" s="176"/>
      <c r="CV1268" s="176"/>
      <c r="CW1268" s="176"/>
    </row>
    <row r="1269" spans="1:101" s="179" customFormat="1" ht="20.100000000000001" customHeight="1">
      <c r="A1269" s="657">
        <f t="shared" si="283"/>
        <v>1226</v>
      </c>
      <c r="B1269" s="196" t="str">
        <f t="shared" si="278"/>
        <v>Swansea Bay UHB</v>
      </c>
      <c r="C1269" s="89"/>
      <c r="D1269" s="89"/>
      <c r="E1269" s="89"/>
      <c r="F1269" s="89"/>
      <c r="G1269" s="89"/>
      <c r="H1269" s="197">
        <f t="shared" si="279"/>
        <v>0</v>
      </c>
      <c r="I1269" s="197"/>
      <c r="J1269" s="89"/>
      <c r="K1269" s="90"/>
      <c r="L1269" s="90"/>
      <c r="M1269" s="89"/>
      <c r="N1269" s="89"/>
      <c r="O1269" s="89"/>
      <c r="P1269" s="89"/>
      <c r="Q1269" s="89"/>
      <c r="R1269" s="122"/>
      <c r="S1269" s="122"/>
      <c r="T1269" s="122"/>
      <c r="U1269" s="123"/>
      <c r="V1269" s="123"/>
      <c r="W1269" s="123"/>
      <c r="X1269" s="122"/>
      <c r="Y1269" s="122"/>
      <c r="Z1269" s="122"/>
      <c r="AA1269" s="122"/>
      <c r="AB1269" s="122"/>
      <c r="AC1269" s="122"/>
      <c r="AD1269" s="197">
        <f t="shared" si="272"/>
        <v>0</v>
      </c>
      <c r="AE1269" s="196" t="str">
        <f t="shared" si="284"/>
        <v/>
      </c>
      <c r="AF1269" s="196" t="str">
        <f t="shared" si="273"/>
        <v/>
      </c>
      <c r="AG1269" s="196" t="str">
        <f t="shared" si="274"/>
        <v/>
      </c>
      <c r="AH1269" s="196" t="str">
        <f t="shared" si="275"/>
        <v/>
      </c>
      <c r="AI1269" s="196" t="str">
        <f t="shared" si="276"/>
        <v/>
      </c>
      <c r="AJ1269" s="196" t="str">
        <f t="shared" si="277"/>
        <v/>
      </c>
      <c r="AK1269" s="196" t="str">
        <f t="shared" si="280"/>
        <v/>
      </c>
      <c r="AL1269" s="196" t="str">
        <f t="shared" si="281"/>
        <v/>
      </c>
      <c r="AM1269" s="176"/>
      <c r="AN1269" s="176">
        <f t="shared" si="282"/>
        <v>0</v>
      </c>
      <c r="AO1269" s="176"/>
      <c r="AP1269" s="176"/>
      <c r="AQ1269" s="176"/>
      <c r="AR1269" s="176"/>
      <c r="AS1269" s="176"/>
      <c r="AT1269" s="176"/>
      <c r="AU1269" s="176"/>
      <c r="AV1269" s="176"/>
      <c r="AW1269" s="176"/>
      <c r="AX1269" s="176"/>
      <c r="AY1269" s="176"/>
      <c r="AZ1269" s="176"/>
      <c r="BA1269" s="176"/>
      <c r="BB1269" s="176"/>
      <c r="BC1269" s="176"/>
      <c r="BD1269" s="176"/>
      <c r="BE1269" s="176"/>
      <c r="BF1269" s="176"/>
      <c r="BG1269" s="176"/>
      <c r="BH1269" s="176"/>
      <c r="BI1269" s="176"/>
      <c r="BJ1269" s="176"/>
      <c r="BK1269" s="176"/>
      <c r="BL1269" s="176"/>
      <c r="BM1269" s="176"/>
      <c r="BN1269" s="176"/>
      <c r="BO1269" s="176"/>
      <c r="BP1269" s="176"/>
      <c r="BQ1269" s="176"/>
      <c r="BR1269" s="176"/>
      <c r="BS1269" s="176"/>
      <c r="BT1269" s="176"/>
      <c r="BU1269" s="176"/>
      <c r="BV1269" s="176"/>
      <c r="BW1269" s="176"/>
      <c r="BX1269" s="176"/>
      <c r="BY1269" s="176"/>
      <c r="BZ1269" s="176"/>
      <c r="CA1269" s="176"/>
      <c r="CB1269" s="176"/>
      <c r="CC1269" s="176"/>
      <c r="CD1269" s="176"/>
      <c r="CE1269" s="176"/>
      <c r="CF1269" s="176"/>
      <c r="CG1269" s="176"/>
      <c r="CH1269" s="176"/>
      <c r="CI1269" s="176"/>
      <c r="CJ1269" s="176"/>
      <c r="CK1269" s="176"/>
      <c r="CL1269" s="176"/>
      <c r="CM1269" s="176"/>
      <c r="CN1269" s="176"/>
      <c r="CO1269" s="176"/>
      <c r="CP1269" s="176"/>
      <c r="CQ1269" s="176"/>
      <c r="CR1269" s="176"/>
      <c r="CS1269" s="176"/>
      <c r="CT1269" s="176"/>
      <c r="CU1269" s="176"/>
      <c r="CV1269" s="176"/>
      <c r="CW1269" s="176"/>
    </row>
    <row r="1270" spans="1:101" s="179" customFormat="1" ht="20.100000000000001" customHeight="1">
      <c r="A1270" s="657">
        <f t="shared" si="283"/>
        <v>1227</v>
      </c>
      <c r="B1270" s="196" t="str">
        <f t="shared" si="278"/>
        <v>Swansea Bay UHB</v>
      </c>
      <c r="C1270" s="89"/>
      <c r="D1270" s="89"/>
      <c r="E1270" s="89"/>
      <c r="F1270" s="89"/>
      <c r="G1270" s="89"/>
      <c r="H1270" s="197">
        <f t="shared" si="279"/>
        <v>0</v>
      </c>
      <c r="I1270" s="197"/>
      <c r="J1270" s="89"/>
      <c r="K1270" s="90"/>
      <c r="L1270" s="90"/>
      <c r="M1270" s="89"/>
      <c r="N1270" s="89"/>
      <c r="O1270" s="89"/>
      <c r="P1270" s="89"/>
      <c r="Q1270" s="89"/>
      <c r="R1270" s="122"/>
      <c r="S1270" s="122"/>
      <c r="T1270" s="122"/>
      <c r="U1270" s="123"/>
      <c r="V1270" s="123"/>
      <c r="W1270" s="123"/>
      <c r="X1270" s="122"/>
      <c r="Y1270" s="122"/>
      <c r="Z1270" s="122"/>
      <c r="AA1270" s="122"/>
      <c r="AB1270" s="122"/>
      <c r="AC1270" s="122"/>
      <c r="AD1270" s="197">
        <f t="shared" si="272"/>
        <v>0</v>
      </c>
      <c r="AE1270" s="196" t="str">
        <f t="shared" si="284"/>
        <v/>
      </c>
      <c r="AF1270" s="196" t="str">
        <f t="shared" si="273"/>
        <v/>
      </c>
      <c r="AG1270" s="196" t="str">
        <f t="shared" si="274"/>
        <v/>
      </c>
      <c r="AH1270" s="196" t="str">
        <f t="shared" si="275"/>
        <v/>
      </c>
      <c r="AI1270" s="196" t="str">
        <f t="shared" si="276"/>
        <v/>
      </c>
      <c r="AJ1270" s="196" t="str">
        <f t="shared" si="277"/>
        <v/>
      </c>
      <c r="AK1270" s="196" t="str">
        <f t="shared" si="280"/>
        <v/>
      </c>
      <c r="AL1270" s="196" t="str">
        <f t="shared" si="281"/>
        <v/>
      </c>
      <c r="AM1270" s="176"/>
      <c r="AN1270" s="176">
        <f t="shared" si="282"/>
        <v>0</v>
      </c>
      <c r="AO1270" s="176"/>
      <c r="AP1270" s="176"/>
      <c r="AQ1270" s="176"/>
      <c r="AR1270" s="176"/>
      <c r="AS1270" s="176"/>
      <c r="AT1270" s="176"/>
      <c r="AU1270" s="176"/>
      <c r="AV1270" s="176"/>
      <c r="AW1270" s="176"/>
      <c r="AX1270" s="176"/>
      <c r="AY1270" s="176"/>
      <c r="AZ1270" s="176"/>
      <c r="BA1270" s="176"/>
      <c r="BB1270" s="176"/>
      <c r="BC1270" s="176"/>
      <c r="BD1270" s="176"/>
      <c r="BE1270" s="176"/>
      <c r="BF1270" s="176"/>
      <c r="BG1270" s="176"/>
      <c r="BH1270" s="176"/>
      <c r="BI1270" s="176"/>
      <c r="BJ1270" s="176"/>
      <c r="BK1270" s="176"/>
      <c r="BL1270" s="176"/>
      <c r="BM1270" s="176"/>
      <c r="BN1270" s="176"/>
      <c r="BO1270" s="176"/>
      <c r="BP1270" s="176"/>
      <c r="BQ1270" s="176"/>
      <c r="BR1270" s="176"/>
      <c r="BS1270" s="176"/>
      <c r="BT1270" s="176"/>
      <c r="BU1270" s="176"/>
      <c r="BV1270" s="176"/>
      <c r="BW1270" s="176"/>
      <c r="BX1270" s="176"/>
      <c r="BY1270" s="176"/>
      <c r="BZ1270" s="176"/>
      <c r="CA1270" s="176"/>
      <c r="CB1270" s="176"/>
      <c r="CC1270" s="176"/>
      <c r="CD1270" s="176"/>
      <c r="CE1270" s="176"/>
      <c r="CF1270" s="176"/>
      <c r="CG1270" s="176"/>
      <c r="CH1270" s="176"/>
      <c r="CI1270" s="176"/>
      <c r="CJ1270" s="176"/>
      <c r="CK1270" s="176"/>
      <c r="CL1270" s="176"/>
      <c r="CM1270" s="176"/>
      <c r="CN1270" s="176"/>
      <c r="CO1270" s="176"/>
      <c r="CP1270" s="176"/>
      <c r="CQ1270" s="176"/>
      <c r="CR1270" s="176"/>
      <c r="CS1270" s="176"/>
      <c r="CT1270" s="176"/>
      <c r="CU1270" s="176"/>
      <c r="CV1270" s="176"/>
      <c r="CW1270" s="176"/>
    </row>
    <row r="1271" spans="1:101" s="179" customFormat="1" ht="20.100000000000001" customHeight="1">
      <c r="A1271" s="657">
        <f t="shared" si="283"/>
        <v>1228</v>
      </c>
      <c r="B1271" s="196" t="str">
        <f t="shared" si="278"/>
        <v>Swansea Bay UHB</v>
      </c>
      <c r="C1271" s="89"/>
      <c r="D1271" s="89"/>
      <c r="E1271" s="89"/>
      <c r="F1271" s="89"/>
      <c r="G1271" s="89"/>
      <c r="H1271" s="197">
        <f t="shared" si="279"/>
        <v>0</v>
      </c>
      <c r="I1271" s="197"/>
      <c r="J1271" s="89"/>
      <c r="K1271" s="90"/>
      <c r="L1271" s="90"/>
      <c r="M1271" s="89"/>
      <c r="N1271" s="89"/>
      <c r="O1271" s="89"/>
      <c r="P1271" s="89"/>
      <c r="Q1271" s="89"/>
      <c r="R1271" s="122"/>
      <c r="S1271" s="122"/>
      <c r="T1271" s="122"/>
      <c r="U1271" s="123"/>
      <c r="V1271" s="123"/>
      <c r="W1271" s="123"/>
      <c r="X1271" s="122"/>
      <c r="Y1271" s="122"/>
      <c r="Z1271" s="122"/>
      <c r="AA1271" s="122"/>
      <c r="AB1271" s="122"/>
      <c r="AC1271" s="122"/>
      <c r="AD1271" s="197">
        <f t="shared" si="272"/>
        <v>0</v>
      </c>
      <c r="AE1271" s="196" t="str">
        <f t="shared" si="284"/>
        <v/>
      </c>
      <c r="AF1271" s="196" t="str">
        <f t="shared" si="273"/>
        <v/>
      </c>
      <c r="AG1271" s="196" t="str">
        <f t="shared" si="274"/>
        <v/>
      </c>
      <c r="AH1271" s="196" t="str">
        <f t="shared" si="275"/>
        <v/>
      </c>
      <c r="AI1271" s="196" t="str">
        <f t="shared" si="276"/>
        <v/>
      </c>
      <c r="AJ1271" s="196" t="str">
        <f t="shared" si="277"/>
        <v/>
      </c>
      <c r="AK1271" s="196" t="str">
        <f t="shared" si="280"/>
        <v/>
      </c>
      <c r="AL1271" s="196" t="str">
        <f t="shared" si="281"/>
        <v/>
      </c>
      <c r="AM1271" s="176"/>
      <c r="AN1271" s="176">
        <f t="shared" si="282"/>
        <v>0</v>
      </c>
      <c r="AO1271" s="176"/>
      <c r="AP1271" s="176"/>
      <c r="AQ1271" s="176"/>
      <c r="AR1271" s="176"/>
      <c r="AS1271" s="176"/>
      <c r="AT1271" s="176"/>
      <c r="AU1271" s="176"/>
      <c r="AV1271" s="176"/>
      <c r="AW1271" s="176"/>
      <c r="AX1271" s="176"/>
      <c r="AY1271" s="176"/>
      <c r="AZ1271" s="176"/>
      <c r="BA1271" s="176"/>
      <c r="BB1271" s="176"/>
      <c r="BC1271" s="176"/>
      <c r="BD1271" s="176"/>
      <c r="BE1271" s="176"/>
      <c r="BF1271" s="176"/>
      <c r="BG1271" s="176"/>
      <c r="BH1271" s="176"/>
      <c r="BI1271" s="176"/>
      <c r="BJ1271" s="176"/>
      <c r="BK1271" s="176"/>
      <c r="BL1271" s="176"/>
      <c r="BM1271" s="176"/>
      <c r="BN1271" s="176"/>
      <c r="BO1271" s="176"/>
      <c r="BP1271" s="176"/>
      <c r="BQ1271" s="176"/>
      <c r="BR1271" s="176"/>
      <c r="BS1271" s="176"/>
      <c r="BT1271" s="176"/>
      <c r="BU1271" s="176"/>
      <c r="BV1271" s="176"/>
      <c r="BW1271" s="176"/>
      <c r="BX1271" s="176"/>
      <c r="BY1271" s="176"/>
      <c r="BZ1271" s="176"/>
      <c r="CA1271" s="176"/>
      <c r="CB1271" s="176"/>
      <c r="CC1271" s="176"/>
      <c r="CD1271" s="176"/>
      <c r="CE1271" s="176"/>
      <c r="CF1271" s="176"/>
      <c r="CG1271" s="176"/>
      <c r="CH1271" s="176"/>
      <c r="CI1271" s="176"/>
      <c r="CJ1271" s="176"/>
      <c r="CK1271" s="176"/>
      <c r="CL1271" s="176"/>
      <c r="CM1271" s="176"/>
      <c r="CN1271" s="176"/>
      <c r="CO1271" s="176"/>
      <c r="CP1271" s="176"/>
      <c r="CQ1271" s="176"/>
      <c r="CR1271" s="176"/>
      <c r="CS1271" s="176"/>
      <c r="CT1271" s="176"/>
      <c r="CU1271" s="176"/>
      <c r="CV1271" s="176"/>
      <c r="CW1271" s="176"/>
    </row>
    <row r="1272" spans="1:101" s="179" customFormat="1" ht="20.100000000000001" customHeight="1">
      <c r="A1272" s="657">
        <f t="shared" si="283"/>
        <v>1229</v>
      </c>
      <c r="B1272" s="196" t="str">
        <f t="shared" si="278"/>
        <v>Swansea Bay UHB</v>
      </c>
      <c r="C1272" s="89"/>
      <c r="D1272" s="89"/>
      <c r="E1272" s="89"/>
      <c r="F1272" s="89"/>
      <c r="G1272" s="89"/>
      <c r="H1272" s="197">
        <f t="shared" si="279"/>
        <v>0</v>
      </c>
      <c r="I1272" s="197"/>
      <c r="J1272" s="89"/>
      <c r="K1272" s="90"/>
      <c r="L1272" s="90"/>
      <c r="M1272" s="89"/>
      <c r="N1272" s="89"/>
      <c r="O1272" s="89"/>
      <c r="P1272" s="89"/>
      <c r="Q1272" s="89"/>
      <c r="R1272" s="122"/>
      <c r="S1272" s="122"/>
      <c r="T1272" s="122"/>
      <c r="U1272" s="123"/>
      <c r="V1272" s="123"/>
      <c r="W1272" s="123"/>
      <c r="X1272" s="122"/>
      <c r="Y1272" s="122"/>
      <c r="Z1272" s="122"/>
      <c r="AA1272" s="122"/>
      <c r="AB1272" s="122"/>
      <c r="AC1272" s="122"/>
      <c r="AD1272" s="197">
        <f t="shared" si="272"/>
        <v>0</v>
      </c>
      <c r="AE1272" s="196" t="str">
        <f t="shared" si="284"/>
        <v/>
      </c>
      <c r="AF1272" s="196" t="str">
        <f t="shared" si="273"/>
        <v/>
      </c>
      <c r="AG1272" s="196" t="str">
        <f t="shared" si="274"/>
        <v/>
      </c>
      <c r="AH1272" s="196" t="str">
        <f t="shared" si="275"/>
        <v/>
      </c>
      <c r="AI1272" s="196" t="str">
        <f t="shared" si="276"/>
        <v/>
      </c>
      <c r="AJ1272" s="196" t="str">
        <f t="shared" si="277"/>
        <v/>
      </c>
      <c r="AK1272" s="196" t="str">
        <f t="shared" si="280"/>
        <v/>
      </c>
      <c r="AL1272" s="196" t="str">
        <f t="shared" si="281"/>
        <v/>
      </c>
      <c r="AM1272" s="176"/>
      <c r="AN1272" s="176">
        <f t="shared" si="282"/>
        <v>0</v>
      </c>
      <c r="AO1272" s="176"/>
      <c r="AP1272" s="176"/>
      <c r="AQ1272" s="176"/>
      <c r="AR1272" s="176"/>
      <c r="AS1272" s="176"/>
      <c r="AT1272" s="176"/>
      <c r="AU1272" s="176"/>
      <c r="AV1272" s="176"/>
      <c r="AW1272" s="176"/>
      <c r="AX1272" s="176"/>
      <c r="AY1272" s="176"/>
      <c r="AZ1272" s="176"/>
      <c r="BA1272" s="176"/>
      <c r="BB1272" s="176"/>
      <c r="BC1272" s="176"/>
      <c r="BD1272" s="176"/>
      <c r="BE1272" s="176"/>
      <c r="BF1272" s="176"/>
      <c r="BG1272" s="176"/>
      <c r="BH1272" s="176"/>
      <c r="BI1272" s="176"/>
      <c r="BJ1272" s="176"/>
      <c r="BK1272" s="176"/>
      <c r="BL1272" s="176"/>
      <c r="BM1272" s="176"/>
      <c r="BN1272" s="176"/>
      <c r="BO1272" s="176"/>
      <c r="BP1272" s="176"/>
      <c r="BQ1272" s="176"/>
      <c r="BR1272" s="176"/>
      <c r="BS1272" s="176"/>
      <c r="BT1272" s="176"/>
      <c r="BU1272" s="176"/>
      <c r="BV1272" s="176"/>
      <c r="BW1272" s="176"/>
      <c r="BX1272" s="176"/>
      <c r="BY1272" s="176"/>
      <c r="BZ1272" s="176"/>
      <c r="CA1272" s="176"/>
      <c r="CB1272" s="176"/>
      <c r="CC1272" s="176"/>
      <c r="CD1272" s="176"/>
      <c r="CE1272" s="176"/>
      <c r="CF1272" s="176"/>
      <c r="CG1272" s="176"/>
      <c r="CH1272" s="176"/>
      <c r="CI1272" s="176"/>
      <c r="CJ1272" s="176"/>
      <c r="CK1272" s="176"/>
      <c r="CL1272" s="176"/>
      <c r="CM1272" s="176"/>
      <c r="CN1272" s="176"/>
      <c r="CO1272" s="176"/>
      <c r="CP1272" s="176"/>
      <c r="CQ1272" s="176"/>
      <c r="CR1272" s="176"/>
      <c r="CS1272" s="176"/>
      <c r="CT1272" s="176"/>
      <c r="CU1272" s="176"/>
      <c r="CV1272" s="176"/>
      <c r="CW1272" s="176"/>
    </row>
    <row r="1273" spans="1:101" s="179" customFormat="1" ht="20.100000000000001" customHeight="1">
      <c r="A1273" s="657">
        <f t="shared" si="283"/>
        <v>1230</v>
      </c>
      <c r="B1273" s="196" t="str">
        <f t="shared" si="278"/>
        <v>Swansea Bay UHB</v>
      </c>
      <c r="C1273" s="89"/>
      <c r="D1273" s="89"/>
      <c r="E1273" s="89"/>
      <c r="F1273" s="89"/>
      <c r="G1273" s="89"/>
      <c r="H1273" s="197">
        <f t="shared" si="279"/>
        <v>0</v>
      </c>
      <c r="I1273" s="197"/>
      <c r="J1273" s="89"/>
      <c r="K1273" s="90"/>
      <c r="L1273" s="90"/>
      <c r="M1273" s="89"/>
      <c r="N1273" s="89"/>
      <c r="O1273" s="89"/>
      <c r="P1273" s="89"/>
      <c r="Q1273" s="89"/>
      <c r="R1273" s="122"/>
      <c r="S1273" s="122"/>
      <c r="T1273" s="122"/>
      <c r="U1273" s="123"/>
      <c r="V1273" s="123"/>
      <c r="W1273" s="123"/>
      <c r="X1273" s="122"/>
      <c r="Y1273" s="122"/>
      <c r="Z1273" s="122"/>
      <c r="AA1273" s="122"/>
      <c r="AB1273" s="122"/>
      <c r="AC1273" s="122"/>
      <c r="AD1273" s="197">
        <f t="shared" si="272"/>
        <v>0</v>
      </c>
      <c r="AE1273" s="196" t="str">
        <f t="shared" si="284"/>
        <v/>
      </c>
      <c r="AF1273" s="196" t="str">
        <f t="shared" si="273"/>
        <v/>
      </c>
      <c r="AG1273" s="196" t="str">
        <f t="shared" si="274"/>
        <v/>
      </c>
      <c r="AH1273" s="196" t="str">
        <f t="shared" si="275"/>
        <v/>
      </c>
      <c r="AI1273" s="196" t="str">
        <f t="shared" si="276"/>
        <v/>
      </c>
      <c r="AJ1273" s="196" t="str">
        <f t="shared" si="277"/>
        <v/>
      </c>
      <c r="AK1273" s="196" t="str">
        <f t="shared" si="280"/>
        <v/>
      </c>
      <c r="AL1273" s="196" t="str">
        <f t="shared" si="281"/>
        <v/>
      </c>
      <c r="AM1273" s="176"/>
      <c r="AN1273" s="176">
        <f t="shared" si="282"/>
        <v>0</v>
      </c>
      <c r="AO1273" s="176"/>
      <c r="AP1273" s="176"/>
      <c r="AQ1273" s="176"/>
      <c r="AR1273" s="176"/>
      <c r="AS1273" s="176"/>
      <c r="AT1273" s="176"/>
      <c r="AU1273" s="176"/>
      <c r="AV1273" s="176"/>
      <c r="AW1273" s="176"/>
      <c r="AX1273" s="176"/>
      <c r="AY1273" s="176"/>
      <c r="AZ1273" s="176"/>
      <c r="BA1273" s="176"/>
      <c r="BB1273" s="176"/>
      <c r="BC1273" s="176"/>
      <c r="BD1273" s="176"/>
      <c r="BE1273" s="176"/>
      <c r="BF1273" s="176"/>
      <c r="BG1273" s="176"/>
      <c r="BH1273" s="176"/>
      <c r="BI1273" s="176"/>
      <c r="BJ1273" s="176"/>
      <c r="BK1273" s="176"/>
      <c r="BL1273" s="176"/>
      <c r="BM1273" s="176"/>
      <c r="BN1273" s="176"/>
      <c r="BO1273" s="176"/>
      <c r="BP1273" s="176"/>
      <c r="BQ1273" s="176"/>
      <c r="BR1273" s="176"/>
      <c r="BS1273" s="176"/>
      <c r="BT1273" s="176"/>
      <c r="BU1273" s="176"/>
      <c r="BV1273" s="176"/>
      <c r="BW1273" s="176"/>
      <c r="BX1273" s="176"/>
      <c r="BY1273" s="176"/>
      <c r="BZ1273" s="176"/>
      <c r="CA1273" s="176"/>
      <c r="CB1273" s="176"/>
      <c r="CC1273" s="176"/>
      <c r="CD1273" s="176"/>
      <c r="CE1273" s="176"/>
      <c r="CF1273" s="176"/>
      <c r="CG1273" s="176"/>
      <c r="CH1273" s="176"/>
      <c r="CI1273" s="176"/>
      <c r="CJ1273" s="176"/>
      <c r="CK1273" s="176"/>
      <c r="CL1273" s="176"/>
      <c r="CM1273" s="176"/>
      <c r="CN1273" s="176"/>
      <c r="CO1273" s="176"/>
      <c r="CP1273" s="176"/>
      <c r="CQ1273" s="176"/>
      <c r="CR1273" s="176"/>
      <c r="CS1273" s="176"/>
      <c r="CT1273" s="176"/>
      <c r="CU1273" s="176"/>
      <c r="CV1273" s="176"/>
      <c r="CW1273" s="176"/>
    </row>
    <row r="1274" spans="1:101" s="179" customFormat="1" ht="20.100000000000001" customHeight="1">
      <c r="A1274" s="657">
        <f t="shared" si="283"/>
        <v>1231</v>
      </c>
      <c r="B1274" s="196" t="str">
        <f t="shared" si="278"/>
        <v>Swansea Bay UHB</v>
      </c>
      <c r="C1274" s="89"/>
      <c r="D1274" s="89"/>
      <c r="E1274" s="89"/>
      <c r="F1274" s="89"/>
      <c r="G1274" s="89"/>
      <c r="H1274" s="197">
        <f t="shared" si="279"/>
        <v>0</v>
      </c>
      <c r="I1274" s="197"/>
      <c r="J1274" s="89"/>
      <c r="K1274" s="90"/>
      <c r="L1274" s="90"/>
      <c r="M1274" s="89"/>
      <c r="N1274" s="89"/>
      <c r="O1274" s="89"/>
      <c r="P1274" s="89"/>
      <c r="Q1274" s="89"/>
      <c r="R1274" s="122"/>
      <c r="S1274" s="122"/>
      <c r="T1274" s="122"/>
      <c r="U1274" s="123"/>
      <c r="V1274" s="123"/>
      <c r="W1274" s="123"/>
      <c r="X1274" s="122"/>
      <c r="Y1274" s="122"/>
      <c r="Z1274" s="122"/>
      <c r="AA1274" s="122"/>
      <c r="AB1274" s="122"/>
      <c r="AC1274" s="122"/>
      <c r="AD1274" s="197">
        <f t="shared" si="272"/>
        <v>0</v>
      </c>
      <c r="AE1274" s="196" t="str">
        <f t="shared" si="284"/>
        <v/>
      </c>
      <c r="AF1274" s="196" t="str">
        <f t="shared" si="273"/>
        <v/>
      </c>
      <c r="AG1274" s="196" t="str">
        <f t="shared" si="274"/>
        <v/>
      </c>
      <c r="AH1274" s="196" t="str">
        <f t="shared" si="275"/>
        <v/>
      </c>
      <c r="AI1274" s="196" t="str">
        <f t="shared" si="276"/>
        <v/>
      </c>
      <c r="AJ1274" s="196" t="str">
        <f t="shared" si="277"/>
        <v/>
      </c>
      <c r="AK1274" s="196" t="str">
        <f t="shared" si="280"/>
        <v/>
      </c>
      <c r="AL1274" s="196" t="str">
        <f t="shared" si="281"/>
        <v/>
      </c>
      <c r="AM1274" s="176"/>
      <c r="AN1274" s="176">
        <f t="shared" si="282"/>
        <v>0</v>
      </c>
      <c r="AO1274" s="176"/>
      <c r="AP1274" s="176"/>
      <c r="AQ1274" s="176"/>
      <c r="AR1274" s="176"/>
      <c r="AS1274" s="176"/>
      <c r="AT1274" s="176"/>
      <c r="AU1274" s="176"/>
      <c r="AV1274" s="176"/>
      <c r="AW1274" s="176"/>
      <c r="AX1274" s="176"/>
      <c r="AY1274" s="176"/>
      <c r="AZ1274" s="176"/>
      <c r="BA1274" s="176"/>
      <c r="BB1274" s="176"/>
      <c r="BC1274" s="176"/>
      <c r="BD1274" s="176"/>
      <c r="BE1274" s="176"/>
      <c r="BF1274" s="176"/>
      <c r="BG1274" s="176"/>
      <c r="BH1274" s="176"/>
      <c r="BI1274" s="176"/>
      <c r="BJ1274" s="176"/>
      <c r="BK1274" s="176"/>
      <c r="BL1274" s="176"/>
      <c r="BM1274" s="176"/>
      <c r="BN1274" s="176"/>
      <c r="BO1274" s="176"/>
      <c r="BP1274" s="176"/>
      <c r="BQ1274" s="176"/>
      <c r="BR1274" s="176"/>
      <c r="BS1274" s="176"/>
      <c r="BT1274" s="176"/>
      <c r="BU1274" s="176"/>
      <c r="BV1274" s="176"/>
      <c r="BW1274" s="176"/>
      <c r="BX1274" s="176"/>
      <c r="BY1274" s="176"/>
      <c r="BZ1274" s="176"/>
      <c r="CA1274" s="176"/>
      <c r="CB1274" s="176"/>
      <c r="CC1274" s="176"/>
      <c r="CD1274" s="176"/>
      <c r="CE1274" s="176"/>
      <c r="CF1274" s="176"/>
      <c r="CG1274" s="176"/>
      <c r="CH1274" s="176"/>
      <c r="CI1274" s="176"/>
      <c r="CJ1274" s="176"/>
      <c r="CK1274" s="176"/>
      <c r="CL1274" s="176"/>
      <c r="CM1274" s="176"/>
      <c r="CN1274" s="176"/>
      <c r="CO1274" s="176"/>
      <c r="CP1274" s="176"/>
      <c r="CQ1274" s="176"/>
      <c r="CR1274" s="176"/>
      <c r="CS1274" s="176"/>
      <c r="CT1274" s="176"/>
      <c r="CU1274" s="176"/>
      <c r="CV1274" s="176"/>
      <c r="CW1274" s="176"/>
    </row>
    <row r="1275" spans="1:101" s="179" customFormat="1" ht="20.100000000000001" customHeight="1">
      <c r="A1275" s="657">
        <f t="shared" si="283"/>
        <v>1232</v>
      </c>
      <c r="B1275" s="196" t="str">
        <f t="shared" si="278"/>
        <v>Swansea Bay UHB</v>
      </c>
      <c r="C1275" s="89"/>
      <c r="D1275" s="89"/>
      <c r="E1275" s="89"/>
      <c r="F1275" s="89"/>
      <c r="G1275" s="89"/>
      <c r="H1275" s="197">
        <f t="shared" si="279"/>
        <v>0</v>
      </c>
      <c r="I1275" s="197"/>
      <c r="J1275" s="89"/>
      <c r="K1275" s="90"/>
      <c r="L1275" s="90"/>
      <c r="M1275" s="89"/>
      <c r="N1275" s="89"/>
      <c r="O1275" s="89"/>
      <c r="P1275" s="89"/>
      <c r="Q1275" s="89"/>
      <c r="R1275" s="122"/>
      <c r="S1275" s="122"/>
      <c r="T1275" s="122"/>
      <c r="U1275" s="123"/>
      <c r="V1275" s="123"/>
      <c r="W1275" s="123"/>
      <c r="X1275" s="122"/>
      <c r="Y1275" s="122"/>
      <c r="Z1275" s="122"/>
      <c r="AA1275" s="122"/>
      <c r="AB1275" s="122"/>
      <c r="AC1275" s="122"/>
      <c r="AD1275" s="197">
        <f t="shared" si="272"/>
        <v>0</v>
      </c>
      <c r="AE1275" s="196" t="str">
        <f t="shared" si="284"/>
        <v/>
      </c>
      <c r="AF1275" s="196" t="str">
        <f t="shared" si="273"/>
        <v/>
      </c>
      <c r="AG1275" s="196" t="str">
        <f t="shared" si="274"/>
        <v/>
      </c>
      <c r="AH1275" s="196" t="str">
        <f t="shared" si="275"/>
        <v/>
      </c>
      <c r="AI1275" s="196" t="str">
        <f t="shared" si="276"/>
        <v/>
      </c>
      <c r="AJ1275" s="196" t="str">
        <f t="shared" si="277"/>
        <v/>
      </c>
      <c r="AK1275" s="196" t="str">
        <f t="shared" si="280"/>
        <v/>
      </c>
      <c r="AL1275" s="196" t="str">
        <f t="shared" si="281"/>
        <v/>
      </c>
      <c r="AM1275" s="176"/>
      <c r="AN1275" s="176">
        <f t="shared" si="282"/>
        <v>0</v>
      </c>
      <c r="AO1275" s="176"/>
      <c r="AP1275" s="176"/>
      <c r="AQ1275" s="176"/>
      <c r="AR1275" s="176"/>
      <c r="AS1275" s="176"/>
      <c r="AT1275" s="176"/>
      <c r="AU1275" s="176"/>
      <c r="AV1275" s="176"/>
      <c r="AW1275" s="176"/>
      <c r="AX1275" s="176"/>
      <c r="AY1275" s="176"/>
      <c r="AZ1275" s="176"/>
      <c r="BA1275" s="176"/>
      <c r="BB1275" s="176"/>
      <c r="BC1275" s="176"/>
      <c r="BD1275" s="176"/>
      <c r="BE1275" s="176"/>
      <c r="BF1275" s="176"/>
      <c r="BG1275" s="176"/>
      <c r="BH1275" s="176"/>
      <c r="BI1275" s="176"/>
      <c r="BJ1275" s="176"/>
      <c r="BK1275" s="176"/>
      <c r="BL1275" s="176"/>
      <c r="BM1275" s="176"/>
      <c r="BN1275" s="176"/>
      <c r="BO1275" s="176"/>
      <c r="BP1275" s="176"/>
      <c r="BQ1275" s="176"/>
      <c r="BR1275" s="176"/>
      <c r="BS1275" s="176"/>
      <c r="BT1275" s="176"/>
      <c r="BU1275" s="176"/>
      <c r="BV1275" s="176"/>
      <c r="BW1275" s="176"/>
      <c r="BX1275" s="176"/>
      <c r="BY1275" s="176"/>
      <c r="BZ1275" s="176"/>
      <c r="CA1275" s="176"/>
      <c r="CB1275" s="176"/>
      <c r="CC1275" s="176"/>
      <c r="CD1275" s="176"/>
      <c r="CE1275" s="176"/>
      <c r="CF1275" s="176"/>
      <c r="CG1275" s="176"/>
      <c r="CH1275" s="176"/>
      <c r="CI1275" s="176"/>
      <c r="CJ1275" s="176"/>
      <c r="CK1275" s="176"/>
      <c r="CL1275" s="176"/>
      <c r="CM1275" s="176"/>
      <c r="CN1275" s="176"/>
      <c r="CO1275" s="176"/>
      <c r="CP1275" s="176"/>
      <c r="CQ1275" s="176"/>
      <c r="CR1275" s="176"/>
      <c r="CS1275" s="176"/>
      <c r="CT1275" s="176"/>
      <c r="CU1275" s="176"/>
      <c r="CV1275" s="176"/>
      <c r="CW1275" s="176"/>
    </row>
    <row r="1276" spans="1:101" s="179" customFormat="1" ht="20.100000000000001" customHeight="1">
      <c r="A1276" s="657">
        <f t="shared" si="283"/>
        <v>1233</v>
      </c>
      <c r="B1276" s="196" t="str">
        <f t="shared" si="278"/>
        <v>Swansea Bay UHB</v>
      </c>
      <c r="C1276" s="89"/>
      <c r="D1276" s="89"/>
      <c r="E1276" s="89"/>
      <c r="F1276" s="89"/>
      <c r="G1276" s="89"/>
      <c r="H1276" s="197">
        <f t="shared" si="279"/>
        <v>0</v>
      </c>
      <c r="I1276" s="197"/>
      <c r="J1276" s="89"/>
      <c r="K1276" s="90"/>
      <c r="L1276" s="90"/>
      <c r="M1276" s="89"/>
      <c r="N1276" s="89"/>
      <c r="O1276" s="89"/>
      <c r="P1276" s="89"/>
      <c r="Q1276" s="89"/>
      <c r="R1276" s="122"/>
      <c r="S1276" s="122"/>
      <c r="T1276" s="122"/>
      <c r="U1276" s="123"/>
      <c r="V1276" s="123"/>
      <c r="W1276" s="123"/>
      <c r="X1276" s="122"/>
      <c r="Y1276" s="122"/>
      <c r="Z1276" s="122"/>
      <c r="AA1276" s="122"/>
      <c r="AB1276" s="122"/>
      <c r="AC1276" s="122"/>
      <c r="AD1276" s="197">
        <f t="shared" si="272"/>
        <v>0</v>
      </c>
      <c r="AE1276" s="196" t="str">
        <f t="shared" si="284"/>
        <v/>
      </c>
      <c r="AF1276" s="196" t="str">
        <f t="shared" si="273"/>
        <v/>
      </c>
      <c r="AG1276" s="196" t="str">
        <f t="shared" si="274"/>
        <v/>
      </c>
      <c r="AH1276" s="196" t="str">
        <f t="shared" si="275"/>
        <v/>
      </c>
      <c r="AI1276" s="196" t="str">
        <f t="shared" si="276"/>
        <v/>
      </c>
      <c r="AJ1276" s="196" t="str">
        <f t="shared" si="277"/>
        <v/>
      </c>
      <c r="AK1276" s="196" t="str">
        <f t="shared" si="280"/>
        <v/>
      </c>
      <c r="AL1276" s="196" t="str">
        <f t="shared" si="281"/>
        <v/>
      </c>
      <c r="AM1276" s="176"/>
      <c r="AN1276" s="176">
        <f t="shared" si="282"/>
        <v>0</v>
      </c>
      <c r="AO1276" s="176"/>
      <c r="AP1276" s="176"/>
      <c r="AQ1276" s="176"/>
      <c r="AR1276" s="176"/>
      <c r="AS1276" s="176"/>
      <c r="AT1276" s="176"/>
      <c r="AU1276" s="176"/>
      <c r="AV1276" s="176"/>
      <c r="AW1276" s="176"/>
      <c r="AX1276" s="176"/>
      <c r="AY1276" s="176"/>
      <c r="AZ1276" s="176"/>
      <c r="BA1276" s="176"/>
      <c r="BB1276" s="176"/>
      <c r="BC1276" s="176"/>
      <c r="BD1276" s="176"/>
      <c r="BE1276" s="176"/>
      <c r="BF1276" s="176"/>
      <c r="BG1276" s="176"/>
      <c r="BH1276" s="176"/>
      <c r="BI1276" s="176"/>
      <c r="BJ1276" s="176"/>
      <c r="BK1276" s="176"/>
      <c r="BL1276" s="176"/>
      <c r="BM1276" s="176"/>
      <c r="BN1276" s="176"/>
      <c r="BO1276" s="176"/>
      <c r="BP1276" s="176"/>
      <c r="BQ1276" s="176"/>
      <c r="BR1276" s="176"/>
      <c r="BS1276" s="176"/>
      <c r="BT1276" s="176"/>
      <c r="BU1276" s="176"/>
      <c r="BV1276" s="176"/>
      <c r="BW1276" s="176"/>
      <c r="BX1276" s="176"/>
      <c r="BY1276" s="176"/>
      <c r="BZ1276" s="176"/>
      <c r="CA1276" s="176"/>
      <c r="CB1276" s="176"/>
      <c r="CC1276" s="176"/>
      <c r="CD1276" s="176"/>
      <c r="CE1276" s="176"/>
      <c r="CF1276" s="176"/>
      <c r="CG1276" s="176"/>
      <c r="CH1276" s="176"/>
      <c r="CI1276" s="176"/>
      <c r="CJ1276" s="176"/>
      <c r="CK1276" s="176"/>
      <c r="CL1276" s="176"/>
      <c r="CM1276" s="176"/>
      <c r="CN1276" s="176"/>
      <c r="CO1276" s="176"/>
      <c r="CP1276" s="176"/>
      <c r="CQ1276" s="176"/>
      <c r="CR1276" s="176"/>
      <c r="CS1276" s="176"/>
      <c r="CT1276" s="176"/>
      <c r="CU1276" s="176"/>
      <c r="CV1276" s="176"/>
      <c r="CW1276" s="176"/>
    </row>
    <row r="1277" spans="1:101" s="179" customFormat="1" ht="20.100000000000001" customHeight="1">
      <c r="A1277" s="657">
        <f t="shared" si="283"/>
        <v>1234</v>
      </c>
      <c r="B1277" s="196" t="str">
        <f t="shared" si="278"/>
        <v>Swansea Bay UHB</v>
      </c>
      <c r="C1277" s="89"/>
      <c r="D1277" s="89"/>
      <c r="E1277" s="89"/>
      <c r="F1277" s="89"/>
      <c r="G1277" s="89"/>
      <c r="H1277" s="197">
        <f t="shared" si="279"/>
        <v>0</v>
      </c>
      <c r="I1277" s="197"/>
      <c r="J1277" s="89"/>
      <c r="K1277" s="90"/>
      <c r="L1277" s="90"/>
      <c r="M1277" s="89"/>
      <c r="N1277" s="89"/>
      <c r="O1277" s="89"/>
      <c r="P1277" s="89"/>
      <c r="Q1277" s="89"/>
      <c r="R1277" s="122"/>
      <c r="S1277" s="122"/>
      <c r="T1277" s="122"/>
      <c r="U1277" s="123"/>
      <c r="V1277" s="123"/>
      <c r="W1277" s="123"/>
      <c r="X1277" s="122"/>
      <c r="Y1277" s="122"/>
      <c r="Z1277" s="122"/>
      <c r="AA1277" s="122"/>
      <c r="AB1277" s="122"/>
      <c r="AC1277" s="122"/>
      <c r="AD1277" s="197">
        <f t="shared" si="272"/>
        <v>0</v>
      </c>
      <c r="AE1277" s="196" t="str">
        <f t="shared" si="284"/>
        <v/>
      </c>
      <c r="AF1277" s="196" t="str">
        <f t="shared" si="273"/>
        <v/>
      </c>
      <c r="AG1277" s="196" t="str">
        <f t="shared" si="274"/>
        <v/>
      </c>
      <c r="AH1277" s="196" t="str">
        <f t="shared" si="275"/>
        <v/>
      </c>
      <c r="AI1277" s="196" t="str">
        <f t="shared" si="276"/>
        <v/>
      </c>
      <c r="AJ1277" s="196" t="str">
        <f t="shared" si="277"/>
        <v/>
      </c>
      <c r="AK1277" s="196" t="str">
        <f t="shared" si="280"/>
        <v/>
      </c>
      <c r="AL1277" s="196" t="str">
        <f t="shared" si="281"/>
        <v/>
      </c>
      <c r="AM1277" s="176"/>
      <c r="AN1277" s="176">
        <f t="shared" si="282"/>
        <v>0</v>
      </c>
      <c r="AO1277" s="176"/>
      <c r="AP1277" s="176"/>
      <c r="AQ1277" s="176"/>
      <c r="AR1277" s="176"/>
      <c r="AS1277" s="176"/>
      <c r="AT1277" s="176"/>
      <c r="AU1277" s="176"/>
      <c r="AV1277" s="176"/>
      <c r="AW1277" s="176"/>
      <c r="AX1277" s="176"/>
      <c r="AY1277" s="176"/>
      <c r="AZ1277" s="176"/>
      <c r="BA1277" s="176"/>
      <c r="BB1277" s="176"/>
      <c r="BC1277" s="176"/>
      <c r="BD1277" s="176"/>
      <c r="BE1277" s="176"/>
      <c r="BF1277" s="176"/>
      <c r="BG1277" s="176"/>
      <c r="BH1277" s="176"/>
      <c r="BI1277" s="176"/>
      <c r="BJ1277" s="176"/>
      <c r="BK1277" s="176"/>
      <c r="BL1277" s="176"/>
      <c r="BM1277" s="176"/>
      <c r="BN1277" s="176"/>
      <c r="BO1277" s="176"/>
      <c r="BP1277" s="176"/>
      <c r="BQ1277" s="176"/>
      <c r="BR1277" s="176"/>
      <c r="BS1277" s="176"/>
      <c r="BT1277" s="176"/>
      <c r="BU1277" s="176"/>
      <c r="BV1277" s="176"/>
      <c r="BW1277" s="176"/>
      <c r="BX1277" s="176"/>
      <c r="BY1277" s="176"/>
      <c r="BZ1277" s="176"/>
      <c r="CA1277" s="176"/>
      <c r="CB1277" s="176"/>
      <c r="CC1277" s="176"/>
      <c r="CD1277" s="176"/>
      <c r="CE1277" s="176"/>
      <c r="CF1277" s="176"/>
      <c r="CG1277" s="176"/>
      <c r="CH1277" s="176"/>
      <c r="CI1277" s="176"/>
      <c r="CJ1277" s="176"/>
      <c r="CK1277" s="176"/>
      <c r="CL1277" s="176"/>
      <c r="CM1277" s="176"/>
      <c r="CN1277" s="176"/>
      <c r="CO1277" s="176"/>
      <c r="CP1277" s="176"/>
      <c r="CQ1277" s="176"/>
      <c r="CR1277" s="176"/>
      <c r="CS1277" s="176"/>
      <c r="CT1277" s="176"/>
      <c r="CU1277" s="176"/>
      <c r="CV1277" s="176"/>
      <c r="CW1277" s="176"/>
    </row>
    <row r="1278" spans="1:101" s="179" customFormat="1" ht="20.100000000000001" customHeight="1">
      <c r="A1278" s="657">
        <f t="shared" si="283"/>
        <v>1235</v>
      </c>
      <c r="B1278" s="196" t="str">
        <f t="shared" si="278"/>
        <v>Swansea Bay UHB</v>
      </c>
      <c r="C1278" s="89"/>
      <c r="D1278" s="89"/>
      <c r="E1278" s="89"/>
      <c r="F1278" s="89"/>
      <c r="G1278" s="89"/>
      <c r="H1278" s="197">
        <f t="shared" si="279"/>
        <v>0</v>
      </c>
      <c r="I1278" s="197"/>
      <c r="J1278" s="89"/>
      <c r="K1278" s="90"/>
      <c r="L1278" s="90"/>
      <c r="M1278" s="89"/>
      <c r="N1278" s="89"/>
      <c r="O1278" s="89"/>
      <c r="P1278" s="89"/>
      <c r="Q1278" s="89"/>
      <c r="R1278" s="122"/>
      <c r="S1278" s="122"/>
      <c r="T1278" s="122"/>
      <c r="U1278" s="123"/>
      <c r="V1278" s="123"/>
      <c r="W1278" s="123"/>
      <c r="X1278" s="122"/>
      <c r="Y1278" s="122"/>
      <c r="Z1278" s="122"/>
      <c r="AA1278" s="122"/>
      <c r="AB1278" s="122"/>
      <c r="AC1278" s="122"/>
      <c r="AD1278" s="197">
        <f t="shared" si="272"/>
        <v>0</v>
      </c>
      <c r="AE1278" s="196" t="str">
        <f t="shared" si="284"/>
        <v/>
      </c>
      <c r="AF1278" s="196" t="str">
        <f t="shared" si="273"/>
        <v/>
      </c>
      <c r="AG1278" s="196" t="str">
        <f t="shared" si="274"/>
        <v/>
      </c>
      <c r="AH1278" s="196" t="str">
        <f t="shared" si="275"/>
        <v/>
      </c>
      <c r="AI1278" s="196" t="str">
        <f t="shared" si="276"/>
        <v/>
      </c>
      <c r="AJ1278" s="196" t="str">
        <f t="shared" si="277"/>
        <v/>
      </c>
      <c r="AK1278" s="196" t="str">
        <f t="shared" si="280"/>
        <v/>
      </c>
      <c r="AL1278" s="196" t="str">
        <f t="shared" si="281"/>
        <v/>
      </c>
      <c r="AM1278" s="176"/>
      <c r="AN1278" s="176">
        <f t="shared" si="282"/>
        <v>0</v>
      </c>
      <c r="AO1278" s="176"/>
      <c r="AP1278" s="176"/>
      <c r="AQ1278" s="176"/>
      <c r="AR1278" s="176"/>
      <c r="AS1278" s="176"/>
      <c r="AT1278" s="176"/>
      <c r="AU1278" s="176"/>
      <c r="AV1278" s="176"/>
      <c r="AW1278" s="176"/>
      <c r="AX1278" s="176"/>
      <c r="AY1278" s="176"/>
      <c r="AZ1278" s="176"/>
      <c r="BA1278" s="176"/>
      <c r="BB1278" s="176"/>
      <c r="BC1278" s="176"/>
      <c r="BD1278" s="176"/>
      <c r="BE1278" s="176"/>
      <c r="BF1278" s="176"/>
      <c r="BG1278" s="176"/>
      <c r="BH1278" s="176"/>
      <c r="BI1278" s="176"/>
      <c r="BJ1278" s="176"/>
      <c r="BK1278" s="176"/>
      <c r="BL1278" s="176"/>
      <c r="BM1278" s="176"/>
      <c r="BN1278" s="176"/>
      <c r="BO1278" s="176"/>
      <c r="BP1278" s="176"/>
      <c r="BQ1278" s="176"/>
      <c r="BR1278" s="176"/>
      <c r="BS1278" s="176"/>
      <c r="BT1278" s="176"/>
      <c r="BU1278" s="176"/>
      <c r="BV1278" s="176"/>
      <c r="BW1278" s="176"/>
      <c r="BX1278" s="176"/>
      <c r="BY1278" s="176"/>
      <c r="BZ1278" s="176"/>
      <c r="CA1278" s="176"/>
      <c r="CB1278" s="176"/>
      <c r="CC1278" s="176"/>
      <c r="CD1278" s="176"/>
      <c r="CE1278" s="176"/>
      <c r="CF1278" s="176"/>
      <c r="CG1278" s="176"/>
      <c r="CH1278" s="176"/>
      <c r="CI1278" s="176"/>
      <c r="CJ1278" s="176"/>
      <c r="CK1278" s="176"/>
      <c r="CL1278" s="176"/>
      <c r="CM1278" s="176"/>
      <c r="CN1278" s="176"/>
      <c r="CO1278" s="176"/>
      <c r="CP1278" s="176"/>
      <c r="CQ1278" s="176"/>
      <c r="CR1278" s="176"/>
      <c r="CS1278" s="176"/>
      <c r="CT1278" s="176"/>
      <c r="CU1278" s="176"/>
      <c r="CV1278" s="176"/>
      <c r="CW1278" s="176"/>
    </row>
    <row r="1279" spans="1:101" s="179" customFormat="1" ht="20.100000000000001" customHeight="1">
      <c r="A1279" s="657">
        <f t="shared" si="283"/>
        <v>1236</v>
      </c>
      <c r="B1279" s="196" t="str">
        <f t="shared" si="278"/>
        <v>Swansea Bay UHB</v>
      </c>
      <c r="C1279" s="89"/>
      <c r="D1279" s="89"/>
      <c r="E1279" s="89"/>
      <c r="F1279" s="89"/>
      <c r="G1279" s="89"/>
      <c r="H1279" s="197">
        <f t="shared" si="279"/>
        <v>0</v>
      </c>
      <c r="I1279" s="197"/>
      <c r="J1279" s="89"/>
      <c r="K1279" s="90"/>
      <c r="L1279" s="90"/>
      <c r="M1279" s="89"/>
      <c r="N1279" s="89"/>
      <c r="O1279" s="89"/>
      <c r="P1279" s="89"/>
      <c r="Q1279" s="89"/>
      <c r="R1279" s="122"/>
      <c r="S1279" s="122"/>
      <c r="T1279" s="122"/>
      <c r="U1279" s="123"/>
      <c r="V1279" s="123"/>
      <c r="W1279" s="123"/>
      <c r="X1279" s="122"/>
      <c r="Y1279" s="122"/>
      <c r="Z1279" s="122"/>
      <c r="AA1279" s="122"/>
      <c r="AB1279" s="122"/>
      <c r="AC1279" s="122"/>
      <c r="AD1279" s="197">
        <f t="shared" si="272"/>
        <v>0</v>
      </c>
      <c r="AE1279" s="196" t="str">
        <f t="shared" si="284"/>
        <v/>
      </c>
      <c r="AF1279" s="196" t="str">
        <f t="shared" si="273"/>
        <v/>
      </c>
      <c r="AG1279" s="196" t="str">
        <f t="shared" si="274"/>
        <v/>
      </c>
      <c r="AH1279" s="196" t="str">
        <f t="shared" si="275"/>
        <v/>
      </c>
      <c r="AI1279" s="196" t="str">
        <f t="shared" si="276"/>
        <v/>
      </c>
      <c r="AJ1279" s="196" t="str">
        <f t="shared" si="277"/>
        <v/>
      </c>
      <c r="AK1279" s="196" t="str">
        <f t="shared" si="280"/>
        <v/>
      </c>
      <c r="AL1279" s="196" t="str">
        <f t="shared" si="281"/>
        <v/>
      </c>
      <c r="AM1279" s="176"/>
      <c r="AN1279" s="176">
        <f t="shared" si="282"/>
        <v>0</v>
      </c>
      <c r="AO1279" s="176"/>
      <c r="AP1279" s="176"/>
      <c r="AQ1279" s="176"/>
      <c r="AR1279" s="176"/>
      <c r="AS1279" s="176"/>
      <c r="AT1279" s="176"/>
      <c r="AU1279" s="176"/>
      <c r="AV1279" s="176"/>
      <c r="AW1279" s="176"/>
      <c r="AX1279" s="176"/>
      <c r="AY1279" s="176"/>
      <c r="AZ1279" s="176"/>
      <c r="BA1279" s="176"/>
      <c r="BB1279" s="176"/>
      <c r="BC1279" s="176"/>
      <c r="BD1279" s="176"/>
      <c r="BE1279" s="176"/>
      <c r="BF1279" s="176"/>
      <c r="BG1279" s="176"/>
      <c r="BH1279" s="176"/>
      <c r="BI1279" s="176"/>
      <c r="BJ1279" s="176"/>
      <c r="BK1279" s="176"/>
      <c r="BL1279" s="176"/>
      <c r="BM1279" s="176"/>
      <c r="BN1279" s="176"/>
      <c r="BO1279" s="176"/>
      <c r="BP1279" s="176"/>
      <c r="BQ1279" s="176"/>
      <c r="BR1279" s="176"/>
      <c r="BS1279" s="176"/>
      <c r="BT1279" s="176"/>
      <c r="BU1279" s="176"/>
      <c r="BV1279" s="176"/>
      <c r="BW1279" s="176"/>
      <c r="BX1279" s="176"/>
      <c r="BY1279" s="176"/>
      <c r="BZ1279" s="176"/>
      <c r="CA1279" s="176"/>
      <c r="CB1279" s="176"/>
      <c r="CC1279" s="176"/>
      <c r="CD1279" s="176"/>
      <c r="CE1279" s="176"/>
      <c r="CF1279" s="176"/>
      <c r="CG1279" s="176"/>
      <c r="CH1279" s="176"/>
      <c r="CI1279" s="176"/>
      <c r="CJ1279" s="176"/>
      <c r="CK1279" s="176"/>
      <c r="CL1279" s="176"/>
      <c r="CM1279" s="176"/>
      <c r="CN1279" s="176"/>
      <c r="CO1279" s="176"/>
      <c r="CP1279" s="176"/>
      <c r="CQ1279" s="176"/>
      <c r="CR1279" s="176"/>
      <c r="CS1279" s="176"/>
      <c r="CT1279" s="176"/>
      <c r="CU1279" s="176"/>
      <c r="CV1279" s="176"/>
      <c r="CW1279" s="176"/>
    </row>
    <row r="1280" spans="1:101" s="179" customFormat="1" ht="20.100000000000001" customHeight="1">
      <c r="A1280" s="657">
        <f t="shared" si="283"/>
        <v>1237</v>
      </c>
      <c r="B1280" s="196" t="str">
        <f t="shared" si="278"/>
        <v>Swansea Bay UHB</v>
      </c>
      <c r="C1280" s="89"/>
      <c r="D1280" s="89"/>
      <c r="E1280" s="89"/>
      <c r="F1280" s="89"/>
      <c r="G1280" s="89"/>
      <c r="H1280" s="197">
        <f t="shared" si="279"/>
        <v>0</v>
      </c>
      <c r="I1280" s="197"/>
      <c r="J1280" s="89"/>
      <c r="K1280" s="90"/>
      <c r="L1280" s="90"/>
      <c r="M1280" s="89"/>
      <c r="N1280" s="89"/>
      <c r="O1280" s="89"/>
      <c r="P1280" s="89"/>
      <c r="Q1280" s="89"/>
      <c r="R1280" s="122"/>
      <c r="S1280" s="122"/>
      <c r="T1280" s="122"/>
      <c r="U1280" s="123"/>
      <c r="V1280" s="123"/>
      <c r="W1280" s="123"/>
      <c r="X1280" s="122"/>
      <c r="Y1280" s="122"/>
      <c r="Z1280" s="122"/>
      <c r="AA1280" s="122"/>
      <c r="AB1280" s="122"/>
      <c r="AC1280" s="122"/>
      <c r="AD1280" s="197">
        <f t="shared" si="272"/>
        <v>0</v>
      </c>
      <c r="AE1280" s="196" t="str">
        <f t="shared" si="284"/>
        <v/>
      </c>
      <c r="AF1280" s="196" t="str">
        <f t="shared" si="273"/>
        <v/>
      </c>
      <c r="AG1280" s="196" t="str">
        <f t="shared" si="274"/>
        <v/>
      </c>
      <c r="AH1280" s="196" t="str">
        <f t="shared" si="275"/>
        <v/>
      </c>
      <c r="AI1280" s="196" t="str">
        <f t="shared" si="276"/>
        <v/>
      </c>
      <c r="AJ1280" s="196" t="str">
        <f t="shared" si="277"/>
        <v/>
      </c>
      <c r="AK1280" s="196" t="str">
        <f t="shared" si="280"/>
        <v/>
      </c>
      <c r="AL1280" s="196" t="str">
        <f t="shared" si="281"/>
        <v/>
      </c>
      <c r="AM1280" s="176"/>
      <c r="AN1280" s="176">
        <f t="shared" si="282"/>
        <v>0</v>
      </c>
      <c r="AO1280" s="176"/>
      <c r="AP1280" s="176"/>
      <c r="AQ1280" s="176"/>
      <c r="AR1280" s="176"/>
      <c r="AS1280" s="176"/>
      <c r="AT1280" s="176"/>
      <c r="AU1280" s="176"/>
      <c r="AV1280" s="176"/>
      <c r="AW1280" s="176"/>
      <c r="AX1280" s="176"/>
      <c r="AY1280" s="176"/>
      <c r="AZ1280" s="176"/>
      <c r="BA1280" s="176"/>
      <c r="BB1280" s="176"/>
      <c r="BC1280" s="176"/>
      <c r="BD1280" s="176"/>
      <c r="BE1280" s="176"/>
      <c r="BF1280" s="176"/>
      <c r="BG1280" s="176"/>
      <c r="BH1280" s="176"/>
      <c r="BI1280" s="176"/>
      <c r="BJ1280" s="176"/>
      <c r="BK1280" s="176"/>
      <c r="BL1280" s="176"/>
      <c r="BM1280" s="176"/>
      <c r="BN1280" s="176"/>
      <c r="BO1280" s="176"/>
      <c r="BP1280" s="176"/>
      <c r="BQ1280" s="176"/>
      <c r="BR1280" s="176"/>
      <c r="BS1280" s="176"/>
      <c r="BT1280" s="176"/>
      <c r="BU1280" s="176"/>
      <c r="BV1280" s="176"/>
      <c r="BW1280" s="176"/>
      <c r="BX1280" s="176"/>
      <c r="BY1280" s="176"/>
      <c r="BZ1280" s="176"/>
      <c r="CA1280" s="176"/>
      <c r="CB1280" s="176"/>
      <c r="CC1280" s="176"/>
      <c r="CD1280" s="176"/>
      <c r="CE1280" s="176"/>
      <c r="CF1280" s="176"/>
      <c r="CG1280" s="176"/>
      <c r="CH1280" s="176"/>
      <c r="CI1280" s="176"/>
      <c r="CJ1280" s="176"/>
      <c r="CK1280" s="176"/>
      <c r="CL1280" s="176"/>
      <c r="CM1280" s="176"/>
      <c r="CN1280" s="176"/>
      <c r="CO1280" s="176"/>
      <c r="CP1280" s="176"/>
      <c r="CQ1280" s="176"/>
      <c r="CR1280" s="176"/>
      <c r="CS1280" s="176"/>
      <c r="CT1280" s="176"/>
      <c r="CU1280" s="176"/>
      <c r="CV1280" s="176"/>
      <c r="CW1280" s="176"/>
    </row>
    <row r="1281" spans="1:101" s="179" customFormat="1" ht="20.100000000000001" customHeight="1">
      <c r="A1281" s="657">
        <f t="shared" si="283"/>
        <v>1238</v>
      </c>
      <c r="B1281" s="196" t="str">
        <f t="shared" si="278"/>
        <v>Swansea Bay UHB</v>
      </c>
      <c r="C1281" s="89"/>
      <c r="D1281" s="89"/>
      <c r="E1281" s="89"/>
      <c r="F1281" s="89"/>
      <c r="G1281" s="89"/>
      <c r="H1281" s="197">
        <f t="shared" si="279"/>
        <v>0</v>
      </c>
      <c r="I1281" s="197"/>
      <c r="J1281" s="89"/>
      <c r="K1281" s="90"/>
      <c r="L1281" s="90"/>
      <c r="M1281" s="89"/>
      <c r="N1281" s="89"/>
      <c r="O1281" s="89"/>
      <c r="P1281" s="89"/>
      <c r="Q1281" s="89"/>
      <c r="R1281" s="122"/>
      <c r="S1281" s="122"/>
      <c r="T1281" s="122"/>
      <c r="U1281" s="123"/>
      <c r="V1281" s="123"/>
      <c r="W1281" s="123"/>
      <c r="X1281" s="122"/>
      <c r="Y1281" s="122"/>
      <c r="Z1281" s="122"/>
      <c r="AA1281" s="122"/>
      <c r="AB1281" s="122"/>
      <c r="AC1281" s="122"/>
      <c r="AD1281" s="197">
        <f t="shared" si="272"/>
        <v>0</v>
      </c>
      <c r="AE1281" s="196" t="str">
        <f t="shared" si="284"/>
        <v/>
      </c>
      <c r="AF1281" s="196" t="str">
        <f t="shared" si="273"/>
        <v/>
      </c>
      <c r="AG1281" s="196" t="str">
        <f t="shared" si="274"/>
        <v/>
      </c>
      <c r="AH1281" s="196" t="str">
        <f t="shared" si="275"/>
        <v/>
      </c>
      <c r="AI1281" s="196" t="str">
        <f t="shared" si="276"/>
        <v/>
      </c>
      <c r="AJ1281" s="196" t="str">
        <f t="shared" si="277"/>
        <v/>
      </c>
      <c r="AK1281" s="196" t="str">
        <f t="shared" si="280"/>
        <v/>
      </c>
      <c r="AL1281" s="196" t="str">
        <f t="shared" si="281"/>
        <v/>
      </c>
      <c r="AM1281" s="176"/>
      <c r="AN1281" s="176">
        <f t="shared" si="282"/>
        <v>0</v>
      </c>
      <c r="AO1281" s="176"/>
      <c r="AP1281" s="176"/>
      <c r="AQ1281" s="176"/>
      <c r="AR1281" s="176"/>
      <c r="AS1281" s="176"/>
      <c r="AT1281" s="176"/>
      <c r="AU1281" s="176"/>
      <c r="AV1281" s="176"/>
      <c r="AW1281" s="176"/>
      <c r="AX1281" s="176"/>
      <c r="AY1281" s="176"/>
      <c r="AZ1281" s="176"/>
      <c r="BA1281" s="176"/>
      <c r="BB1281" s="176"/>
      <c r="BC1281" s="176"/>
      <c r="BD1281" s="176"/>
      <c r="BE1281" s="176"/>
      <c r="BF1281" s="176"/>
      <c r="BG1281" s="176"/>
      <c r="BH1281" s="176"/>
      <c r="BI1281" s="176"/>
      <c r="BJ1281" s="176"/>
      <c r="BK1281" s="176"/>
      <c r="BL1281" s="176"/>
      <c r="BM1281" s="176"/>
      <c r="BN1281" s="176"/>
      <c r="BO1281" s="176"/>
      <c r="BP1281" s="176"/>
      <c r="BQ1281" s="176"/>
      <c r="BR1281" s="176"/>
      <c r="BS1281" s="176"/>
      <c r="BT1281" s="176"/>
      <c r="BU1281" s="176"/>
      <c r="BV1281" s="176"/>
      <c r="BW1281" s="176"/>
      <c r="BX1281" s="176"/>
      <c r="BY1281" s="176"/>
      <c r="BZ1281" s="176"/>
      <c r="CA1281" s="176"/>
      <c r="CB1281" s="176"/>
      <c r="CC1281" s="176"/>
      <c r="CD1281" s="176"/>
      <c r="CE1281" s="176"/>
      <c r="CF1281" s="176"/>
      <c r="CG1281" s="176"/>
      <c r="CH1281" s="176"/>
      <c r="CI1281" s="176"/>
      <c r="CJ1281" s="176"/>
      <c r="CK1281" s="176"/>
      <c r="CL1281" s="176"/>
      <c r="CM1281" s="176"/>
      <c r="CN1281" s="176"/>
      <c r="CO1281" s="176"/>
      <c r="CP1281" s="176"/>
      <c r="CQ1281" s="176"/>
      <c r="CR1281" s="176"/>
      <c r="CS1281" s="176"/>
      <c r="CT1281" s="176"/>
      <c r="CU1281" s="176"/>
      <c r="CV1281" s="176"/>
      <c r="CW1281" s="176"/>
    </row>
    <row r="1282" spans="1:101" s="179" customFormat="1" ht="20.100000000000001" customHeight="1">
      <c r="A1282" s="657">
        <f t="shared" si="283"/>
        <v>1239</v>
      </c>
      <c r="B1282" s="196" t="str">
        <f t="shared" si="278"/>
        <v>Swansea Bay UHB</v>
      </c>
      <c r="C1282" s="89"/>
      <c r="D1282" s="89"/>
      <c r="E1282" s="89"/>
      <c r="F1282" s="89"/>
      <c r="G1282" s="89"/>
      <c r="H1282" s="197">
        <f t="shared" si="279"/>
        <v>0</v>
      </c>
      <c r="I1282" s="197"/>
      <c r="J1282" s="89"/>
      <c r="K1282" s="90"/>
      <c r="L1282" s="90"/>
      <c r="M1282" s="89"/>
      <c r="N1282" s="89"/>
      <c r="O1282" s="89"/>
      <c r="P1282" s="89"/>
      <c r="Q1282" s="89"/>
      <c r="R1282" s="122"/>
      <c r="S1282" s="122"/>
      <c r="T1282" s="122"/>
      <c r="U1282" s="123"/>
      <c r="V1282" s="123"/>
      <c r="W1282" s="123"/>
      <c r="X1282" s="122"/>
      <c r="Y1282" s="122"/>
      <c r="Z1282" s="122"/>
      <c r="AA1282" s="122"/>
      <c r="AB1282" s="122"/>
      <c r="AC1282" s="122"/>
      <c r="AD1282" s="197">
        <f t="shared" si="272"/>
        <v>0</v>
      </c>
      <c r="AE1282" s="196" t="str">
        <f t="shared" si="284"/>
        <v/>
      </c>
      <c r="AF1282" s="196" t="str">
        <f t="shared" si="273"/>
        <v/>
      </c>
      <c r="AG1282" s="196" t="str">
        <f t="shared" si="274"/>
        <v/>
      </c>
      <c r="AH1282" s="196" t="str">
        <f t="shared" si="275"/>
        <v/>
      </c>
      <c r="AI1282" s="196" t="str">
        <f t="shared" si="276"/>
        <v/>
      </c>
      <c r="AJ1282" s="196" t="str">
        <f t="shared" si="277"/>
        <v/>
      </c>
      <c r="AK1282" s="196" t="str">
        <f t="shared" si="280"/>
        <v/>
      </c>
      <c r="AL1282" s="196" t="str">
        <f t="shared" si="281"/>
        <v/>
      </c>
      <c r="AM1282" s="176"/>
      <c r="AN1282" s="176">
        <f t="shared" si="282"/>
        <v>0</v>
      </c>
      <c r="AO1282" s="176"/>
      <c r="AP1282" s="176"/>
      <c r="AQ1282" s="176"/>
      <c r="AR1282" s="176"/>
      <c r="AS1282" s="176"/>
      <c r="AT1282" s="176"/>
      <c r="AU1282" s="176"/>
      <c r="AV1282" s="176"/>
      <c r="AW1282" s="176"/>
      <c r="AX1282" s="176"/>
      <c r="AY1282" s="176"/>
      <c r="AZ1282" s="176"/>
      <c r="BA1282" s="176"/>
      <c r="BB1282" s="176"/>
      <c r="BC1282" s="176"/>
      <c r="BD1282" s="176"/>
      <c r="BE1282" s="176"/>
      <c r="BF1282" s="176"/>
      <c r="BG1282" s="176"/>
      <c r="BH1282" s="176"/>
      <c r="BI1282" s="176"/>
      <c r="BJ1282" s="176"/>
      <c r="BK1282" s="176"/>
      <c r="BL1282" s="176"/>
      <c r="BM1282" s="176"/>
      <c r="BN1282" s="176"/>
      <c r="BO1282" s="176"/>
      <c r="BP1282" s="176"/>
      <c r="BQ1282" s="176"/>
      <c r="BR1282" s="176"/>
      <c r="BS1282" s="176"/>
      <c r="BT1282" s="176"/>
      <c r="BU1282" s="176"/>
      <c r="BV1282" s="176"/>
      <c r="BW1282" s="176"/>
      <c r="BX1282" s="176"/>
      <c r="BY1282" s="176"/>
      <c r="BZ1282" s="176"/>
      <c r="CA1282" s="176"/>
      <c r="CB1282" s="176"/>
      <c r="CC1282" s="176"/>
      <c r="CD1282" s="176"/>
      <c r="CE1282" s="176"/>
      <c r="CF1282" s="176"/>
      <c r="CG1282" s="176"/>
      <c r="CH1282" s="176"/>
      <c r="CI1282" s="176"/>
      <c r="CJ1282" s="176"/>
      <c r="CK1282" s="176"/>
      <c r="CL1282" s="176"/>
      <c r="CM1282" s="176"/>
      <c r="CN1282" s="176"/>
      <c r="CO1282" s="176"/>
      <c r="CP1282" s="176"/>
      <c r="CQ1282" s="176"/>
      <c r="CR1282" s="176"/>
      <c r="CS1282" s="176"/>
      <c r="CT1282" s="176"/>
      <c r="CU1282" s="176"/>
      <c r="CV1282" s="176"/>
      <c r="CW1282" s="176"/>
    </row>
    <row r="1283" spans="1:101" s="179" customFormat="1" ht="20.100000000000001" customHeight="1">
      <c r="A1283" s="657">
        <f t="shared" si="283"/>
        <v>1240</v>
      </c>
      <c r="B1283" s="196" t="str">
        <f t="shared" si="278"/>
        <v>Swansea Bay UHB</v>
      </c>
      <c r="C1283" s="89"/>
      <c r="D1283" s="89"/>
      <c r="E1283" s="89"/>
      <c r="F1283" s="89"/>
      <c r="G1283" s="89"/>
      <c r="H1283" s="197">
        <f t="shared" si="279"/>
        <v>0</v>
      </c>
      <c r="I1283" s="197"/>
      <c r="J1283" s="89"/>
      <c r="K1283" s="90"/>
      <c r="L1283" s="90"/>
      <c r="M1283" s="89"/>
      <c r="N1283" s="89"/>
      <c r="O1283" s="89"/>
      <c r="P1283" s="89"/>
      <c r="Q1283" s="89"/>
      <c r="R1283" s="122"/>
      <c r="S1283" s="122"/>
      <c r="T1283" s="122"/>
      <c r="U1283" s="123"/>
      <c r="V1283" s="123"/>
      <c r="W1283" s="123"/>
      <c r="X1283" s="122"/>
      <c r="Y1283" s="122"/>
      <c r="Z1283" s="122"/>
      <c r="AA1283" s="122"/>
      <c r="AB1283" s="122"/>
      <c r="AC1283" s="122"/>
      <c r="AD1283" s="197">
        <f t="shared" si="272"/>
        <v>0</v>
      </c>
      <c r="AE1283" s="196" t="str">
        <f t="shared" si="284"/>
        <v/>
      </c>
      <c r="AF1283" s="196" t="str">
        <f t="shared" si="273"/>
        <v/>
      </c>
      <c r="AG1283" s="196" t="str">
        <f t="shared" si="274"/>
        <v/>
      </c>
      <c r="AH1283" s="196" t="str">
        <f t="shared" si="275"/>
        <v/>
      </c>
      <c r="AI1283" s="196" t="str">
        <f t="shared" si="276"/>
        <v/>
      </c>
      <c r="AJ1283" s="196" t="str">
        <f t="shared" si="277"/>
        <v/>
      </c>
      <c r="AK1283" s="196" t="str">
        <f t="shared" si="280"/>
        <v/>
      </c>
      <c r="AL1283" s="196" t="str">
        <f t="shared" si="281"/>
        <v/>
      </c>
      <c r="AM1283" s="176"/>
      <c r="AN1283" s="176">
        <f t="shared" si="282"/>
        <v>0</v>
      </c>
      <c r="AO1283" s="176"/>
      <c r="AP1283" s="176"/>
      <c r="AQ1283" s="176"/>
      <c r="AR1283" s="176"/>
      <c r="AS1283" s="176"/>
      <c r="AT1283" s="176"/>
      <c r="AU1283" s="176"/>
      <c r="AV1283" s="176"/>
      <c r="AW1283" s="176"/>
      <c r="AX1283" s="176"/>
      <c r="AY1283" s="176"/>
      <c r="AZ1283" s="176"/>
      <c r="BA1283" s="176"/>
      <c r="BB1283" s="176"/>
      <c r="BC1283" s="176"/>
      <c r="BD1283" s="176"/>
      <c r="BE1283" s="176"/>
      <c r="BF1283" s="176"/>
      <c r="BG1283" s="176"/>
      <c r="BH1283" s="176"/>
      <c r="BI1283" s="176"/>
      <c r="BJ1283" s="176"/>
      <c r="BK1283" s="176"/>
      <c r="BL1283" s="176"/>
      <c r="BM1283" s="176"/>
      <c r="BN1283" s="176"/>
      <c r="BO1283" s="176"/>
      <c r="BP1283" s="176"/>
      <c r="BQ1283" s="176"/>
      <c r="BR1283" s="176"/>
      <c r="BS1283" s="176"/>
      <c r="BT1283" s="176"/>
      <c r="BU1283" s="176"/>
      <c r="BV1283" s="176"/>
      <c r="BW1283" s="176"/>
      <c r="BX1283" s="176"/>
      <c r="BY1283" s="176"/>
      <c r="BZ1283" s="176"/>
      <c r="CA1283" s="176"/>
      <c r="CB1283" s="176"/>
      <c r="CC1283" s="176"/>
      <c r="CD1283" s="176"/>
      <c r="CE1283" s="176"/>
      <c r="CF1283" s="176"/>
      <c r="CG1283" s="176"/>
      <c r="CH1283" s="176"/>
      <c r="CI1283" s="176"/>
      <c r="CJ1283" s="176"/>
      <c r="CK1283" s="176"/>
      <c r="CL1283" s="176"/>
      <c r="CM1283" s="176"/>
      <c r="CN1283" s="176"/>
      <c r="CO1283" s="176"/>
      <c r="CP1283" s="176"/>
      <c r="CQ1283" s="176"/>
      <c r="CR1283" s="176"/>
      <c r="CS1283" s="176"/>
      <c r="CT1283" s="176"/>
      <c r="CU1283" s="176"/>
      <c r="CV1283" s="176"/>
      <c r="CW1283" s="176"/>
    </row>
    <row r="1284" spans="1:101" s="179" customFormat="1" ht="20.100000000000001" customHeight="1">
      <c r="A1284" s="657">
        <f t="shared" si="283"/>
        <v>1241</v>
      </c>
      <c r="B1284" s="196" t="str">
        <f t="shared" si="278"/>
        <v>Swansea Bay UHB</v>
      </c>
      <c r="C1284" s="89"/>
      <c r="D1284" s="89"/>
      <c r="E1284" s="89"/>
      <c r="F1284" s="89"/>
      <c r="G1284" s="89"/>
      <c r="H1284" s="197">
        <f t="shared" si="279"/>
        <v>0</v>
      </c>
      <c r="I1284" s="197"/>
      <c r="J1284" s="89"/>
      <c r="K1284" s="90"/>
      <c r="L1284" s="90"/>
      <c r="M1284" s="89"/>
      <c r="N1284" s="89"/>
      <c r="O1284" s="89"/>
      <c r="P1284" s="89"/>
      <c r="Q1284" s="89"/>
      <c r="R1284" s="122"/>
      <c r="S1284" s="122"/>
      <c r="T1284" s="122"/>
      <c r="U1284" s="123"/>
      <c r="V1284" s="123"/>
      <c r="W1284" s="123"/>
      <c r="X1284" s="122"/>
      <c r="Y1284" s="122"/>
      <c r="Z1284" s="122"/>
      <c r="AA1284" s="122"/>
      <c r="AB1284" s="122"/>
      <c r="AC1284" s="122"/>
      <c r="AD1284" s="197">
        <f t="shared" si="272"/>
        <v>0</v>
      </c>
      <c r="AE1284" s="196" t="str">
        <f t="shared" si="284"/>
        <v/>
      </c>
      <c r="AF1284" s="196" t="str">
        <f t="shared" si="273"/>
        <v/>
      </c>
      <c r="AG1284" s="196" t="str">
        <f t="shared" si="274"/>
        <v/>
      </c>
      <c r="AH1284" s="196" t="str">
        <f t="shared" si="275"/>
        <v/>
      </c>
      <c r="AI1284" s="196" t="str">
        <f t="shared" si="276"/>
        <v/>
      </c>
      <c r="AJ1284" s="196" t="str">
        <f t="shared" si="277"/>
        <v/>
      </c>
      <c r="AK1284" s="196" t="str">
        <f t="shared" si="280"/>
        <v/>
      </c>
      <c r="AL1284" s="196" t="str">
        <f t="shared" si="281"/>
        <v/>
      </c>
      <c r="AM1284" s="176"/>
      <c r="AN1284" s="176">
        <f t="shared" si="282"/>
        <v>0</v>
      </c>
      <c r="AO1284" s="176"/>
      <c r="AP1284" s="176"/>
      <c r="AQ1284" s="176"/>
      <c r="AR1284" s="176"/>
      <c r="AS1284" s="176"/>
      <c r="AT1284" s="176"/>
      <c r="AU1284" s="176"/>
      <c r="AV1284" s="176"/>
      <c r="AW1284" s="176"/>
      <c r="AX1284" s="176"/>
      <c r="AY1284" s="176"/>
      <c r="AZ1284" s="176"/>
      <c r="BA1284" s="176"/>
      <c r="BB1284" s="176"/>
      <c r="BC1284" s="176"/>
      <c r="BD1284" s="176"/>
      <c r="BE1284" s="176"/>
      <c r="BF1284" s="176"/>
      <c r="BG1284" s="176"/>
      <c r="BH1284" s="176"/>
      <c r="BI1284" s="176"/>
      <c r="BJ1284" s="176"/>
      <c r="BK1284" s="176"/>
      <c r="BL1284" s="176"/>
      <c r="BM1284" s="176"/>
      <c r="BN1284" s="176"/>
      <c r="BO1284" s="176"/>
      <c r="BP1284" s="176"/>
      <c r="BQ1284" s="176"/>
      <c r="BR1284" s="176"/>
      <c r="BS1284" s="176"/>
      <c r="BT1284" s="176"/>
      <c r="BU1284" s="176"/>
      <c r="BV1284" s="176"/>
      <c r="BW1284" s="176"/>
      <c r="BX1284" s="176"/>
      <c r="BY1284" s="176"/>
      <c r="BZ1284" s="176"/>
      <c r="CA1284" s="176"/>
      <c r="CB1284" s="176"/>
      <c r="CC1284" s="176"/>
      <c r="CD1284" s="176"/>
      <c r="CE1284" s="176"/>
      <c r="CF1284" s="176"/>
      <c r="CG1284" s="176"/>
      <c r="CH1284" s="176"/>
      <c r="CI1284" s="176"/>
      <c r="CJ1284" s="176"/>
      <c r="CK1284" s="176"/>
      <c r="CL1284" s="176"/>
      <c r="CM1284" s="176"/>
      <c r="CN1284" s="176"/>
      <c r="CO1284" s="176"/>
      <c r="CP1284" s="176"/>
      <c r="CQ1284" s="176"/>
      <c r="CR1284" s="176"/>
      <c r="CS1284" s="176"/>
      <c r="CT1284" s="176"/>
      <c r="CU1284" s="176"/>
      <c r="CV1284" s="176"/>
      <c r="CW1284" s="176"/>
    </row>
    <row r="1285" spans="1:101" s="179" customFormat="1" ht="20.100000000000001" customHeight="1">
      <c r="A1285" s="657">
        <f t="shared" si="283"/>
        <v>1242</v>
      </c>
      <c r="B1285" s="196" t="str">
        <f t="shared" si="278"/>
        <v>Swansea Bay UHB</v>
      </c>
      <c r="C1285" s="89"/>
      <c r="D1285" s="89"/>
      <c r="E1285" s="89"/>
      <c r="F1285" s="89"/>
      <c r="G1285" s="89"/>
      <c r="H1285" s="197">
        <f t="shared" si="279"/>
        <v>0</v>
      </c>
      <c r="I1285" s="197"/>
      <c r="J1285" s="89"/>
      <c r="K1285" s="90"/>
      <c r="L1285" s="90"/>
      <c r="M1285" s="89"/>
      <c r="N1285" s="89"/>
      <c r="O1285" s="89"/>
      <c r="P1285" s="89"/>
      <c r="Q1285" s="89"/>
      <c r="R1285" s="122"/>
      <c r="S1285" s="122"/>
      <c r="T1285" s="122"/>
      <c r="U1285" s="123"/>
      <c r="V1285" s="123"/>
      <c r="W1285" s="123"/>
      <c r="X1285" s="122"/>
      <c r="Y1285" s="122"/>
      <c r="Z1285" s="122"/>
      <c r="AA1285" s="122"/>
      <c r="AB1285" s="122"/>
      <c r="AC1285" s="122"/>
      <c r="AD1285" s="197">
        <f t="shared" si="272"/>
        <v>0</v>
      </c>
      <c r="AE1285" s="196" t="str">
        <f t="shared" si="284"/>
        <v/>
      </c>
      <c r="AF1285" s="196" t="str">
        <f t="shared" si="273"/>
        <v/>
      </c>
      <c r="AG1285" s="196" t="str">
        <f t="shared" si="274"/>
        <v/>
      </c>
      <c r="AH1285" s="196" t="str">
        <f t="shared" si="275"/>
        <v/>
      </c>
      <c r="AI1285" s="196" t="str">
        <f t="shared" si="276"/>
        <v/>
      </c>
      <c r="AJ1285" s="196" t="str">
        <f t="shared" si="277"/>
        <v/>
      </c>
      <c r="AK1285" s="196" t="str">
        <f t="shared" si="280"/>
        <v/>
      </c>
      <c r="AL1285" s="196" t="str">
        <f t="shared" si="281"/>
        <v/>
      </c>
      <c r="AM1285" s="176"/>
      <c r="AN1285" s="176">
        <f t="shared" si="282"/>
        <v>0</v>
      </c>
      <c r="AO1285" s="176"/>
      <c r="AP1285" s="176"/>
      <c r="AQ1285" s="176"/>
      <c r="AR1285" s="176"/>
      <c r="AS1285" s="176"/>
      <c r="AT1285" s="176"/>
      <c r="AU1285" s="176"/>
      <c r="AV1285" s="176"/>
      <c r="AW1285" s="176"/>
      <c r="AX1285" s="176"/>
      <c r="AY1285" s="176"/>
      <c r="AZ1285" s="176"/>
      <c r="BA1285" s="176"/>
      <c r="BB1285" s="176"/>
      <c r="BC1285" s="176"/>
      <c r="BD1285" s="176"/>
      <c r="BE1285" s="176"/>
      <c r="BF1285" s="176"/>
      <c r="BG1285" s="176"/>
      <c r="BH1285" s="176"/>
      <c r="BI1285" s="176"/>
      <c r="BJ1285" s="176"/>
      <c r="BK1285" s="176"/>
      <c r="BL1285" s="176"/>
      <c r="BM1285" s="176"/>
      <c r="BN1285" s="176"/>
      <c r="BO1285" s="176"/>
      <c r="BP1285" s="176"/>
      <c r="BQ1285" s="176"/>
      <c r="BR1285" s="176"/>
      <c r="BS1285" s="176"/>
      <c r="BT1285" s="176"/>
      <c r="BU1285" s="176"/>
      <c r="BV1285" s="176"/>
      <c r="BW1285" s="176"/>
      <c r="BX1285" s="176"/>
      <c r="BY1285" s="176"/>
      <c r="BZ1285" s="176"/>
      <c r="CA1285" s="176"/>
      <c r="CB1285" s="176"/>
      <c r="CC1285" s="176"/>
      <c r="CD1285" s="176"/>
      <c r="CE1285" s="176"/>
      <c r="CF1285" s="176"/>
      <c r="CG1285" s="176"/>
      <c r="CH1285" s="176"/>
      <c r="CI1285" s="176"/>
      <c r="CJ1285" s="176"/>
      <c r="CK1285" s="176"/>
      <c r="CL1285" s="176"/>
      <c r="CM1285" s="176"/>
      <c r="CN1285" s="176"/>
      <c r="CO1285" s="176"/>
      <c r="CP1285" s="176"/>
      <c r="CQ1285" s="176"/>
      <c r="CR1285" s="176"/>
      <c r="CS1285" s="176"/>
      <c r="CT1285" s="176"/>
      <c r="CU1285" s="176"/>
      <c r="CV1285" s="176"/>
      <c r="CW1285" s="176"/>
    </row>
    <row r="1286" spans="1:101" s="179" customFormat="1" ht="20.100000000000001" customHeight="1">
      <c r="A1286" s="657">
        <f t="shared" si="283"/>
        <v>1243</v>
      </c>
      <c r="B1286" s="196" t="str">
        <f t="shared" si="278"/>
        <v>Swansea Bay UHB</v>
      </c>
      <c r="C1286" s="89"/>
      <c r="D1286" s="89"/>
      <c r="E1286" s="89"/>
      <c r="F1286" s="89"/>
      <c r="G1286" s="89"/>
      <c r="H1286" s="197">
        <f t="shared" si="279"/>
        <v>0</v>
      </c>
      <c r="I1286" s="197"/>
      <c r="J1286" s="89"/>
      <c r="K1286" s="90"/>
      <c r="L1286" s="90"/>
      <c r="M1286" s="89"/>
      <c r="N1286" s="89"/>
      <c r="O1286" s="89"/>
      <c r="P1286" s="89"/>
      <c r="Q1286" s="89"/>
      <c r="R1286" s="122"/>
      <c r="S1286" s="122"/>
      <c r="T1286" s="122"/>
      <c r="U1286" s="123"/>
      <c r="V1286" s="123"/>
      <c r="W1286" s="123"/>
      <c r="X1286" s="122"/>
      <c r="Y1286" s="122"/>
      <c r="Z1286" s="122"/>
      <c r="AA1286" s="122"/>
      <c r="AB1286" s="122"/>
      <c r="AC1286" s="122"/>
      <c r="AD1286" s="197">
        <f t="shared" si="272"/>
        <v>0</v>
      </c>
      <c r="AE1286" s="196" t="str">
        <f t="shared" si="284"/>
        <v/>
      </c>
      <c r="AF1286" s="196" t="str">
        <f t="shared" si="273"/>
        <v/>
      </c>
      <c r="AG1286" s="196" t="str">
        <f t="shared" si="274"/>
        <v/>
      </c>
      <c r="AH1286" s="196" t="str">
        <f t="shared" si="275"/>
        <v/>
      </c>
      <c r="AI1286" s="196" t="str">
        <f t="shared" si="276"/>
        <v/>
      </c>
      <c r="AJ1286" s="196" t="str">
        <f t="shared" si="277"/>
        <v/>
      </c>
      <c r="AK1286" s="196" t="str">
        <f t="shared" si="280"/>
        <v/>
      </c>
      <c r="AL1286" s="196" t="str">
        <f t="shared" si="281"/>
        <v/>
      </c>
      <c r="AM1286" s="176"/>
      <c r="AN1286" s="176">
        <f t="shared" si="282"/>
        <v>0</v>
      </c>
      <c r="AO1286" s="176"/>
      <c r="AP1286" s="176"/>
      <c r="AQ1286" s="176"/>
      <c r="AR1286" s="176"/>
      <c r="AS1286" s="176"/>
      <c r="AT1286" s="176"/>
      <c r="AU1286" s="176"/>
      <c r="AV1286" s="176"/>
      <c r="AW1286" s="176"/>
      <c r="AX1286" s="176"/>
      <c r="AY1286" s="176"/>
      <c r="AZ1286" s="176"/>
      <c r="BA1286" s="176"/>
      <c r="BB1286" s="176"/>
      <c r="BC1286" s="176"/>
      <c r="BD1286" s="176"/>
      <c r="BE1286" s="176"/>
      <c r="BF1286" s="176"/>
      <c r="BG1286" s="176"/>
      <c r="BH1286" s="176"/>
      <c r="BI1286" s="176"/>
      <c r="BJ1286" s="176"/>
      <c r="BK1286" s="176"/>
      <c r="BL1286" s="176"/>
      <c r="BM1286" s="176"/>
      <c r="BN1286" s="176"/>
      <c r="BO1286" s="176"/>
      <c r="BP1286" s="176"/>
      <c r="BQ1286" s="176"/>
      <c r="BR1286" s="176"/>
      <c r="BS1286" s="176"/>
      <c r="BT1286" s="176"/>
      <c r="BU1286" s="176"/>
      <c r="BV1286" s="176"/>
      <c r="BW1286" s="176"/>
      <c r="BX1286" s="176"/>
      <c r="BY1286" s="176"/>
      <c r="BZ1286" s="176"/>
      <c r="CA1286" s="176"/>
      <c r="CB1286" s="176"/>
      <c r="CC1286" s="176"/>
      <c r="CD1286" s="176"/>
      <c r="CE1286" s="176"/>
      <c r="CF1286" s="176"/>
      <c r="CG1286" s="176"/>
      <c r="CH1286" s="176"/>
      <c r="CI1286" s="176"/>
      <c r="CJ1286" s="176"/>
      <c r="CK1286" s="176"/>
      <c r="CL1286" s="176"/>
      <c r="CM1286" s="176"/>
      <c r="CN1286" s="176"/>
      <c r="CO1286" s="176"/>
      <c r="CP1286" s="176"/>
      <c r="CQ1286" s="176"/>
      <c r="CR1286" s="176"/>
      <c r="CS1286" s="176"/>
      <c r="CT1286" s="176"/>
      <c r="CU1286" s="176"/>
      <c r="CV1286" s="176"/>
      <c r="CW1286" s="176"/>
    </row>
    <row r="1287" spans="1:101" s="179" customFormat="1" ht="20.100000000000001" customHeight="1">
      <c r="A1287" s="657">
        <f t="shared" si="283"/>
        <v>1244</v>
      </c>
      <c r="B1287" s="196" t="str">
        <f t="shared" si="278"/>
        <v>Swansea Bay UHB</v>
      </c>
      <c r="C1287" s="89"/>
      <c r="D1287" s="89"/>
      <c r="E1287" s="89"/>
      <c r="F1287" s="89"/>
      <c r="G1287" s="89"/>
      <c r="H1287" s="197">
        <f t="shared" si="279"/>
        <v>0</v>
      </c>
      <c r="I1287" s="197"/>
      <c r="J1287" s="89"/>
      <c r="K1287" s="90"/>
      <c r="L1287" s="90"/>
      <c r="M1287" s="89"/>
      <c r="N1287" s="89"/>
      <c r="O1287" s="89"/>
      <c r="P1287" s="89"/>
      <c r="Q1287" s="89"/>
      <c r="R1287" s="122"/>
      <c r="S1287" s="122"/>
      <c r="T1287" s="122"/>
      <c r="U1287" s="123"/>
      <c r="V1287" s="123"/>
      <c r="W1287" s="123"/>
      <c r="X1287" s="122"/>
      <c r="Y1287" s="122"/>
      <c r="Z1287" s="122"/>
      <c r="AA1287" s="122"/>
      <c r="AB1287" s="122"/>
      <c r="AC1287" s="122"/>
      <c r="AD1287" s="197">
        <f t="shared" si="272"/>
        <v>0</v>
      </c>
      <c r="AE1287" s="196" t="str">
        <f t="shared" si="284"/>
        <v/>
      </c>
      <c r="AF1287" s="196" t="str">
        <f t="shared" si="273"/>
        <v/>
      </c>
      <c r="AG1287" s="196" t="str">
        <f t="shared" si="274"/>
        <v/>
      </c>
      <c r="AH1287" s="196" t="str">
        <f t="shared" si="275"/>
        <v/>
      </c>
      <c r="AI1287" s="196" t="str">
        <f t="shared" si="276"/>
        <v/>
      </c>
      <c r="AJ1287" s="196" t="str">
        <f t="shared" si="277"/>
        <v/>
      </c>
      <c r="AK1287" s="196" t="str">
        <f t="shared" si="280"/>
        <v/>
      </c>
      <c r="AL1287" s="196" t="str">
        <f t="shared" si="281"/>
        <v/>
      </c>
      <c r="AM1287" s="176"/>
      <c r="AN1287" s="176">
        <f t="shared" si="282"/>
        <v>0</v>
      </c>
      <c r="AO1287" s="176"/>
      <c r="AP1287" s="176"/>
      <c r="AQ1287" s="176"/>
      <c r="AR1287" s="176"/>
      <c r="AS1287" s="176"/>
      <c r="AT1287" s="176"/>
      <c r="AU1287" s="176"/>
      <c r="AV1287" s="176"/>
      <c r="AW1287" s="176"/>
      <c r="AX1287" s="176"/>
      <c r="AY1287" s="176"/>
      <c r="AZ1287" s="176"/>
      <c r="BA1287" s="176"/>
      <c r="BB1287" s="176"/>
      <c r="BC1287" s="176"/>
      <c r="BD1287" s="176"/>
      <c r="BE1287" s="176"/>
      <c r="BF1287" s="176"/>
      <c r="BG1287" s="176"/>
      <c r="BH1287" s="176"/>
      <c r="BI1287" s="176"/>
      <c r="BJ1287" s="176"/>
      <c r="BK1287" s="176"/>
      <c r="BL1287" s="176"/>
      <c r="BM1287" s="176"/>
      <c r="BN1287" s="176"/>
      <c r="BO1287" s="176"/>
      <c r="BP1287" s="176"/>
      <c r="BQ1287" s="176"/>
      <c r="BR1287" s="176"/>
      <c r="BS1287" s="176"/>
      <c r="BT1287" s="176"/>
      <c r="BU1287" s="176"/>
      <c r="BV1287" s="176"/>
      <c r="BW1287" s="176"/>
      <c r="BX1287" s="176"/>
      <c r="BY1287" s="176"/>
      <c r="BZ1287" s="176"/>
      <c r="CA1287" s="176"/>
      <c r="CB1287" s="176"/>
      <c r="CC1287" s="176"/>
      <c r="CD1287" s="176"/>
      <c r="CE1287" s="176"/>
      <c r="CF1287" s="176"/>
      <c r="CG1287" s="176"/>
      <c r="CH1287" s="176"/>
      <c r="CI1287" s="176"/>
      <c r="CJ1287" s="176"/>
      <c r="CK1287" s="176"/>
      <c r="CL1287" s="176"/>
      <c r="CM1287" s="176"/>
      <c r="CN1287" s="176"/>
      <c r="CO1287" s="176"/>
      <c r="CP1287" s="176"/>
      <c r="CQ1287" s="176"/>
      <c r="CR1287" s="176"/>
      <c r="CS1287" s="176"/>
      <c r="CT1287" s="176"/>
      <c r="CU1287" s="176"/>
      <c r="CV1287" s="176"/>
      <c r="CW1287" s="176"/>
    </row>
    <row r="1288" spans="1:101" s="179" customFormat="1" ht="20.100000000000001" customHeight="1">
      <c r="A1288" s="657">
        <f t="shared" si="283"/>
        <v>1245</v>
      </c>
      <c r="B1288" s="196" t="str">
        <f t="shared" si="278"/>
        <v>Swansea Bay UHB</v>
      </c>
      <c r="C1288" s="89"/>
      <c r="D1288" s="89"/>
      <c r="E1288" s="89"/>
      <c r="F1288" s="89"/>
      <c r="G1288" s="89"/>
      <c r="H1288" s="197">
        <f t="shared" si="279"/>
        <v>0</v>
      </c>
      <c r="I1288" s="197"/>
      <c r="J1288" s="89"/>
      <c r="K1288" s="90"/>
      <c r="L1288" s="90"/>
      <c r="M1288" s="89"/>
      <c r="N1288" s="89"/>
      <c r="O1288" s="89"/>
      <c r="P1288" s="89"/>
      <c r="Q1288" s="89"/>
      <c r="R1288" s="122"/>
      <c r="S1288" s="122"/>
      <c r="T1288" s="122"/>
      <c r="U1288" s="123"/>
      <c r="V1288" s="123"/>
      <c r="W1288" s="123"/>
      <c r="X1288" s="122"/>
      <c r="Y1288" s="122"/>
      <c r="Z1288" s="122"/>
      <c r="AA1288" s="122"/>
      <c r="AB1288" s="122"/>
      <c r="AC1288" s="122"/>
      <c r="AD1288" s="197">
        <f t="shared" si="272"/>
        <v>0</v>
      </c>
      <c r="AE1288" s="196" t="str">
        <f t="shared" si="284"/>
        <v/>
      </c>
      <c r="AF1288" s="196" t="str">
        <f t="shared" si="273"/>
        <v/>
      </c>
      <c r="AG1288" s="196" t="str">
        <f t="shared" si="274"/>
        <v/>
      </c>
      <c r="AH1288" s="196" t="str">
        <f t="shared" si="275"/>
        <v/>
      </c>
      <c r="AI1288" s="196" t="str">
        <f t="shared" si="276"/>
        <v/>
      </c>
      <c r="AJ1288" s="196" t="str">
        <f t="shared" si="277"/>
        <v/>
      </c>
      <c r="AK1288" s="196" t="str">
        <f t="shared" si="280"/>
        <v/>
      </c>
      <c r="AL1288" s="196" t="str">
        <f t="shared" si="281"/>
        <v/>
      </c>
      <c r="AM1288" s="176"/>
      <c r="AN1288" s="176">
        <f t="shared" si="282"/>
        <v>0</v>
      </c>
      <c r="AO1288" s="176"/>
      <c r="AP1288" s="176"/>
      <c r="AQ1288" s="176"/>
      <c r="AR1288" s="176"/>
      <c r="AS1288" s="176"/>
      <c r="AT1288" s="176"/>
      <c r="AU1288" s="176"/>
      <c r="AV1288" s="176"/>
      <c r="AW1288" s="176"/>
      <c r="AX1288" s="176"/>
      <c r="AY1288" s="176"/>
      <c r="AZ1288" s="176"/>
      <c r="BA1288" s="176"/>
      <c r="BB1288" s="176"/>
      <c r="BC1288" s="176"/>
      <c r="BD1288" s="176"/>
      <c r="BE1288" s="176"/>
      <c r="BF1288" s="176"/>
      <c r="BG1288" s="176"/>
      <c r="BH1288" s="176"/>
      <c r="BI1288" s="176"/>
      <c r="BJ1288" s="176"/>
      <c r="BK1288" s="176"/>
      <c r="BL1288" s="176"/>
      <c r="BM1288" s="176"/>
      <c r="BN1288" s="176"/>
      <c r="BO1288" s="176"/>
      <c r="BP1288" s="176"/>
      <c r="BQ1288" s="176"/>
      <c r="BR1288" s="176"/>
      <c r="BS1288" s="176"/>
      <c r="BT1288" s="176"/>
      <c r="BU1288" s="176"/>
      <c r="BV1288" s="176"/>
      <c r="BW1288" s="176"/>
      <c r="BX1288" s="176"/>
      <c r="BY1288" s="176"/>
      <c r="BZ1288" s="176"/>
      <c r="CA1288" s="176"/>
      <c r="CB1288" s="176"/>
      <c r="CC1288" s="176"/>
      <c r="CD1288" s="176"/>
      <c r="CE1288" s="176"/>
      <c r="CF1288" s="176"/>
      <c r="CG1288" s="176"/>
      <c r="CH1288" s="176"/>
      <c r="CI1288" s="176"/>
      <c r="CJ1288" s="176"/>
      <c r="CK1288" s="176"/>
      <c r="CL1288" s="176"/>
      <c r="CM1288" s="176"/>
      <c r="CN1288" s="176"/>
      <c r="CO1288" s="176"/>
      <c r="CP1288" s="176"/>
      <c r="CQ1288" s="176"/>
      <c r="CR1288" s="176"/>
      <c r="CS1288" s="176"/>
      <c r="CT1288" s="176"/>
      <c r="CU1288" s="176"/>
      <c r="CV1288" s="176"/>
      <c r="CW1288" s="176"/>
    </row>
    <row r="1289" spans="1:101" s="179" customFormat="1" ht="20.100000000000001" customHeight="1">
      <c r="A1289" s="657">
        <f t="shared" si="283"/>
        <v>1246</v>
      </c>
      <c r="B1289" s="196" t="str">
        <f t="shared" si="278"/>
        <v>Swansea Bay UHB</v>
      </c>
      <c r="C1289" s="89"/>
      <c r="D1289" s="89"/>
      <c r="E1289" s="89"/>
      <c r="F1289" s="89"/>
      <c r="G1289" s="89"/>
      <c r="H1289" s="197">
        <f t="shared" si="279"/>
        <v>0</v>
      </c>
      <c r="I1289" s="197"/>
      <c r="J1289" s="89"/>
      <c r="K1289" s="90"/>
      <c r="L1289" s="90"/>
      <c r="M1289" s="89"/>
      <c r="N1289" s="89"/>
      <c r="O1289" s="89"/>
      <c r="P1289" s="89"/>
      <c r="Q1289" s="89"/>
      <c r="R1289" s="122"/>
      <c r="S1289" s="122"/>
      <c r="T1289" s="122"/>
      <c r="U1289" s="123"/>
      <c r="V1289" s="123"/>
      <c r="W1289" s="123"/>
      <c r="X1289" s="122"/>
      <c r="Y1289" s="122"/>
      <c r="Z1289" s="122"/>
      <c r="AA1289" s="122"/>
      <c r="AB1289" s="122"/>
      <c r="AC1289" s="122"/>
      <c r="AD1289" s="197">
        <f t="shared" si="272"/>
        <v>0</v>
      </c>
      <c r="AE1289" s="196" t="str">
        <f t="shared" si="284"/>
        <v/>
      </c>
      <c r="AF1289" s="196" t="str">
        <f t="shared" si="273"/>
        <v/>
      </c>
      <c r="AG1289" s="196" t="str">
        <f t="shared" si="274"/>
        <v/>
      </c>
      <c r="AH1289" s="196" t="str">
        <f t="shared" si="275"/>
        <v/>
      </c>
      <c r="AI1289" s="196" t="str">
        <f t="shared" si="276"/>
        <v/>
      </c>
      <c r="AJ1289" s="196" t="str">
        <f t="shared" si="277"/>
        <v/>
      </c>
      <c r="AK1289" s="196" t="str">
        <f t="shared" si="280"/>
        <v/>
      </c>
      <c r="AL1289" s="196" t="str">
        <f t="shared" si="281"/>
        <v/>
      </c>
      <c r="AM1289" s="176"/>
      <c r="AN1289" s="176">
        <f t="shared" si="282"/>
        <v>0</v>
      </c>
      <c r="AO1289" s="176"/>
      <c r="AP1289" s="176"/>
      <c r="AQ1289" s="176"/>
      <c r="AR1289" s="176"/>
      <c r="AS1289" s="176"/>
      <c r="AT1289" s="176"/>
      <c r="AU1289" s="176"/>
      <c r="AV1289" s="176"/>
      <c r="AW1289" s="176"/>
      <c r="AX1289" s="176"/>
      <c r="AY1289" s="176"/>
      <c r="AZ1289" s="176"/>
      <c r="BA1289" s="176"/>
      <c r="BB1289" s="176"/>
      <c r="BC1289" s="176"/>
      <c r="BD1289" s="176"/>
      <c r="BE1289" s="176"/>
      <c r="BF1289" s="176"/>
      <c r="BG1289" s="176"/>
      <c r="BH1289" s="176"/>
      <c r="BI1289" s="176"/>
      <c r="BJ1289" s="176"/>
      <c r="BK1289" s="176"/>
      <c r="BL1289" s="176"/>
      <c r="BM1289" s="176"/>
      <c r="BN1289" s="176"/>
      <c r="BO1289" s="176"/>
      <c r="BP1289" s="176"/>
      <c r="BQ1289" s="176"/>
      <c r="BR1289" s="176"/>
      <c r="BS1289" s="176"/>
      <c r="BT1289" s="176"/>
      <c r="BU1289" s="176"/>
      <c r="BV1289" s="176"/>
      <c r="BW1289" s="176"/>
      <c r="BX1289" s="176"/>
      <c r="BY1289" s="176"/>
      <c r="BZ1289" s="176"/>
      <c r="CA1289" s="176"/>
      <c r="CB1289" s="176"/>
      <c r="CC1289" s="176"/>
      <c r="CD1289" s="176"/>
      <c r="CE1289" s="176"/>
      <c r="CF1289" s="176"/>
      <c r="CG1289" s="176"/>
      <c r="CH1289" s="176"/>
      <c r="CI1289" s="176"/>
      <c r="CJ1289" s="176"/>
      <c r="CK1289" s="176"/>
      <c r="CL1289" s="176"/>
      <c r="CM1289" s="176"/>
      <c r="CN1289" s="176"/>
      <c r="CO1289" s="176"/>
      <c r="CP1289" s="176"/>
      <c r="CQ1289" s="176"/>
      <c r="CR1289" s="176"/>
      <c r="CS1289" s="176"/>
      <c r="CT1289" s="176"/>
      <c r="CU1289" s="176"/>
      <c r="CV1289" s="176"/>
      <c r="CW1289" s="176"/>
    </row>
    <row r="1290" spans="1:101" s="179" customFormat="1" ht="20.100000000000001" customHeight="1">
      <c r="A1290" s="657">
        <f t="shared" si="283"/>
        <v>1247</v>
      </c>
      <c r="B1290" s="196" t="str">
        <f t="shared" si="278"/>
        <v>Swansea Bay UHB</v>
      </c>
      <c r="C1290" s="89"/>
      <c r="D1290" s="89"/>
      <c r="E1290" s="89"/>
      <c r="F1290" s="89"/>
      <c r="G1290" s="89"/>
      <c r="H1290" s="197">
        <f t="shared" si="279"/>
        <v>0</v>
      </c>
      <c r="I1290" s="197"/>
      <c r="J1290" s="89"/>
      <c r="K1290" s="90"/>
      <c r="L1290" s="90"/>
      <c r="M1290" s="89"/>
      <c r="N1290" s="89"/>
      <c r="O1290" s="89"/>
      <c r="P1290" s="89"/>
      <c r="Q1290" s="89"/>
      <c r="R1290" s="122"/>
      <c r="S1290" s="122"/>
      <c r="T1290" s="122"/>
      <c r="U1290" s="123"/>
      <c r="V1290" s="123"/>
      <c r="W1290" s="123"/>
      <c r="X1290" s="122"/>
      <c r="Y1290" s="122"/>
      <c r="Z1290" s="122"/>
      <c r="AA1290" s="122"/>
      <c r="AB1290" s="122"/>
      <c r="AC1290" s="122"/>
      <c r="AD1290" s="197">
        <f t="shared" si="272"/>
        <v>0</v>
      </c>
      <c r="AE1290" s="196" t="str">
        <f t="shared" si="284"/>
        <v/>
      </c>
      <c r="AF1290" s="196" t="str">
        <f t="shared" si="273"/>
        <v/>
      </c>
      <c r="AG1290" s="196" t="str">
        <f t="shared" si="274"/>
        <v/>
      </c>
      <c r="AH1290" s="196" t="str">
        <f t="shared" si="275"/>
        <v/>
      </c>
      <c r="AI1290" s="196" t="str">
        <f t="shared" si="276"/>
        <v/>
      </c>
      <c r="AJ1290" s="196" t="str">
        <f t="shared" si="277"/>
        <v/>
      </c>
      <c r="AK1290" s="196" t="str">
        <f t="shared" si="280"/>
        <v/>
      </c>
      <c r="AL1290" s="196" t="str">
        <f t="shared" si="281"/>
        <v/>
      </c>
      <c r="AM1290" s="176"/>
      <c r="AN1290" s="176">
        <f t="shared" si="282"/>
        <v>0</v>
      </c>
      <c r="AO1290" s="176"/>
      <c r="AP1290" s="176"/>
      <c r="AQ1290" s="176"/>
      <c r="AR1290" s="176"/>
      <c r="AS1290" s="176"/>
      <c r="AT1290" s="176"/>
      <c r="AU1290" s="176"/>
      <c r="AV1290" s="176"/>
      <c r="AW1290" s="176"/>
      <c r="AX1290" s="176"/>
      <c r="AY1290" s="176"/>
      <c r="AZ1290" s="176"/>
      <c r="BA1290" s="176"/>
      <c r="BB1290" s="176"/>
      <c r="BC1290" s="176"/>
      <c r="BD1290" s="176"/>
      <c r="BE1290" s="176"/>
      <c r="BF1290" s="176"/>
      <c r="BG1290" s="176"/>
      <c r="BH1290" s="176"/>
      <c r="BI1290" s="176"/>
      <c r="BJ1290" s="176"/>
      <c r="BK1290" s="176"/>
      <c r="BL1290" s="176"/>
      <c r="BM1290" s="176"/>
      <c r="BN1290" s="176"/>
      <c r="BO1290" s="176"/>
      <c r="BP1290" s="176"/>
      <c r="BQ1290" s="176"/>
      <c r="BR1290" s="176"/>
      <c r="BS1290" s="176"/>
      <c r="BT1290" s="176"/>
      <c r="BU1290" s="176"/>
      <c r="BV1290" s="176"/>
      <c r="BW1290" s="176"/>
      <c r="BX1290" s="176"/>
      <c r="BY1290" s="176"/>
      <c r="BZ1290" s="176"/>
      <c r="CA1290" s="176"/>
      <c r="CB1290" s="176"/>
      <c r="CC1290" s="176"/>
      <c r="CD1290" s="176"/>
      <c r="CE1290" s="176"/>
      <c r="CF1290" s="176"/>
      <c r="CG1290" s="176"/>
      <c r="CH1290" s="176"/>
      <c r="CI1290" s="176"/>
      <c r="CJ1290" s="176"/>
      <c r="CK1290" s="176"/>
      <c r="CL1290" s="176"/>
      <c r="CM1290" s="176"/>
      <c r="CN1290" s="176"/>
      <c r="CO1290" s="176"/>
      <c r="CP1290" s="176"/>
      <c r="CQ1290" s="176"/>
      <c r="CR1290" s="176"/>
      <c r="CS1290" s="176"/>
      <c r="CT1290" s="176"/>
      <c r="CU1290" s="176"/>
      <c r="CV1290" s="176"/>
      <c r="CW1290" s="176"/>
    </row>
    <row r="1291" spans="1:101" s="179" customFormat="1" ht="20.100000000000001" customHeight="1">
      <c r="A1291" s="657">
        <f t="shared" si="283"/>
        <v>1248</v>
      </c>
      <c r="B1291" s="196" t="str">
        <f t="shared" si="278"/>
        <v>Swansea Bay UHB</v>
      </c>
      <c r="C1291" s="89"/>
      <c r="D1291" s="89"/>
      <c r="E1291" s="89"/>
      <c r="F1291" s="89"/>
      <c r="G1291" s="89"/>
      <c r="H1291" s="197">
        <f t="shared" si="279"/>
        <v>0</v>
      </c>
      <c r="I1291" s="197"/>
      <c r="J1291" s="89"/>
      <c r="K1291" s="90"/>
      <c r="L1291" s="90"/>
      <c r="M1291" s="89"/>
      <c r="N1291" s="89"/>
      <c r="O1291" s="89"/>
      <c r="P1291" s="89"/>
      <c r="Q1291" s="89"/>
      <c r="R1291" s="122"/>
      <c r="S1291" s="122"/>
      <c r="T1291" s="122"/>
      <c r="U1291" s="123"/>
      <c r="V1291" s="123"/>
      <c r="W1291" s="123"/>
      <c r="X1291" s="122"/>
      <c r="Y1291" s="122"/>
      <c r="Z1291" s="122"/>
      <c r="AA1291" s="122"/>
      <c r="AB1291" s="122"/>
      <c r="AC1291" s="122"/>
      <c r="AD1291" s="197">
        <f t="shared" si="272"/>
        <v>0</v>
      </c>
      <c r="AE1291" s="196" t="str">
        <f t="shared" si="284"/>
        <v/>
      </c>
      <c r="AF1291" s="196" t="str">
        <f t="shared" si="273"/>
        <v/>
      </c>
      <c r="AG1291" s="196" t="str">
        <f t="shared" si="274"/>
        <v/>
      </c>
      <c r="AH1291" s="196" t="str">
        <f t="shared" si="275"/>
        <v/>
      </c>
      <c r="AI1291" s="196" t="str">
        <f t="shared" si="276"/>
        <v/>
      </c>
      <c r="AJ1291" s="196" t="str">
        <f t="shared" si="277"/>
        <v/>
      </c>
      <c r="AK1291" s="196" t="str">
        <f t="shared" si="280"/>
        <v/>
      </c>
      <c r="AL1291" s="196" t="str">
        <f t="shared" si="281"/>
        <v/>
      </c>
      <c r="AM1291" s="176"/>
      <c r="AN1291" s="176">
        <f t="shared" si="282"/>
        <v>0</v>
      </c>
      <c r="AO1291" s="176"/>
      <c r="AP1291" s="176"/>
      <c r="AQ1291" s="176"/>
      <c r="AR1291" s="176"/>
      <c r="AS1291" s="176"/>
      <c r="AT1291" s="176"/>
      <c r="AU1291" s="176"/>
      <c r="AV1291" s="176"/>
      <c r="AW1291" s="176"/>
      <c r="AX1291" s="176"/>
      <c r="AY1291" s="176"/>
      <c r="AZ1291" s="176"/>
      <c r="BA1291" s="176"/>
      <c r="BB1291" s="176"/>
      <c r="BC1291" s="176"/>
      <c r="BD1291" s="176"/>
      <c r="BE1291" s="176"/>
      <c r="BF1291" s="176"/>
      <c r="BG1291" s="176"/>
      <c r="BH1291" s="176"/>
      <c r="BI1291" s="176"/>
      <c r="BJ1291" s="176"/>
      <c r="BK1291" s="176"/>
      <c r="BL1291" s="176"/>
      <c r="BM1291" s="176"/>
      <c r="BN1291" s="176"/>
      <c r="BO1291" s="176"/>
      <c r="BP1291" s="176"/>
      <c r="BQ1291" s="176"/>
      <c r="BR1291" s="176"/>
      <c r="BS1291" s="176"/>
      <c r="BT1291" s="176"/>
      <c r="BU1291" s="176"/>
      <c r="BV1291" s="176"/>
      <c r="BW1291" s="176"/>
      <c r="BX1291" s="176"/>
      <c r="BY1291" s="176"/>
      <c r="BZ1291" s="176"/>
      <c r="CA1291" s="176"/>
      <c r="CB1291" s="176"/>
      <c r="CC1291" s="176"/>
      <c r="CD1291" s="176"/>
      <c r="CE1291" s="176"/>
      <c r="CF1291" s="176"/>
      <c r="CG1291" s="176"/>
      <c r="CH1291" s="176"/>
      <c r="CI1291" s="176"/>
      <c r="CJ1291" s="176"/>
      <c r="CK1291" s="176"/>
      <c r="CL1291" s="176"/>
      <c r="CM1291" s="176"/>
      <c r="CN1291" s="176"/>
      <c r="CO1291" s="176"/>
      <c r="CP1291" s="176"/>
      <c r="CQ1291" s="176"/>
      <c r="CR1291" s="176"/>
      <c r="CS1291" s="176"/>
      <c r="CT1291" s="176"/>
      <c r="CU1291" s="176"/>
      <c r="CV1291" s="176"/>
      <c r="CW1291" s="176"/>
    </row>
    <row r="1292" spans="1:101" s="179" customFormat="1" ht="20.100000000000001" customHeight="1">
      <c r="A1292" s="657">
        <f t="shared" si="283"/>
        <v>1249</v>
      </c>
      <c r="B1292" s="196" t="str">
        <f t="shared" si="278"/>
        <v>Swansea Bay UHB</v>
      </c>
      <c r="C1292" s="89"/>
      <c r="D1292" s="89"/>
      <c r="E1292" s="89"/>
      <c r="F1292" s="89"/>
      <c r="G1292" s="89"/>
      <c r="H1292" s="197">
        <f t="shared" si="279"/>
        <v>0</v>
      </c>
      <c r="I1292" s="197"/>
      <c r="J1292" s="89"/>
      <c r="K1292" s="90"/>
      <c r="L1292" s="90"/>
      <c r="M1292" s="89"/>
      <c r="N1292" s="89"/>
      <c r="O1292" s="89"/>
      <c r="P1292" s="89"/>
      <c r="Q1292" s="89"/>
      <c r="R1292" s="122"/>
      <c r="S1292" s="122"/>
      <c r="T1292" s="122"/>
      <c r="U1292" s="123"/>
      <c r="V1292" s="123"/>
      <c r="W1292" s="123"/>
      <c r="X1292" s="122"/>
      <c r="Y1292" s="122"/>
      <c r="Z1292" s="122"/>
      <c r="AA1292" s="122"/>
      <c r="AB1292" s="122"/>
      <c r="AC1292" s="122"/>
      <c r="AD1292" s="197">
        <f t="shared" si="272"/>
        <v>0</v>
      </c>
      <c r="AE1292" s="196" t="str">
        <f t="shared" si="284"/>
        <v/>
      </c>
      <c r="AF1292" s="196" t="str">
        <f t="shared" si="273"/>
        <v/>
      </c>
      <c r="AG1292" s="196" t="str">
        <f t="shared" si="274"/>
        <v/>
      </c>
      <c r="AH1292" s="196" t="str">
        <f t="shared" si="275"/>
        <v/>
      </c>
      <c r="AI1292" s="196" t="str">
        <f t="shared" si="276"/>
        <v/>
      </c>
      <c r="AJ1292" s="196" t="str">
        <f t="shared" si="277"/>
        <v/>
      </c>
      <c r="AK1292" s="196" t="str">
        <f t="shared" si="280"/>
        <v/>
      </c>
      <c r="AL1292" s="196" t="str">
        <f t="shared" si="281"/>
        <v/>
      </c>
      <c r="AM1292" s="176"/>
      <c r="AN1292" s="176">
        <f t="shared" si="282"/>
        <v>0</v>
      </c>
      <c r="AO1292" s="176"/>
      <c r="AP1292" s="176"/>
      <c r="AQ1292" s="176"/>
      <c r="AR1292" s="176"/>
      <c r="AS1292" s="176"/>
      <c r="AT1292" s="176"/>
      <c r="AU1292" s="176"/>
      <c r="AV1292" s="176"/>
      <c r="AW1292" s="176"/>
      <c r="AX1292" s="176"/>
      <c r="AY1292" s="176"/>
      <c r="AZ1292" s="176"/>
      <c r="BA1292" s="176"/>
      <c r="BB1292" s="176"/>
      <c r="BC1292" s="176"/>
      <c r="BD1292" s="176"/>
      <c r="BE1292" s="176"/>
      <c r="BF1292" s="176"/>
      <c r="BG1292" s="176"/>
      <c r="BH1292" s="176"/>
      <c r="BI1292" s="176"/>
      <c r="BJ1292" s="176"/>
      <c r="BK1292" s="176"/>
      <c r="BL1292" s="176"/>
      <c r="BM1292" s="176"/>
      <c r="BN1292" s="176"/>
      <c r="BO1292" s="176"/>
      <c r="BP1292" s="176"/>
      <c r="BQ1292" s="176"/>
      <c r="BR1292" s="176"/>
      <c r="BS1292" s="176"/>
      <c r="BT1292" s="176"/>
      <c r="BU1292" s="176"/>
      <c r="BV1292" s="176"/>
      <c r="BW1292" s="176"/>
      <c r="BX1292" s="176"/>
      <c r="BY1292" s="176"/>
      <c r="BZ1292" s="176"/>
      <c r="CA1292" s="176"/>
      <c r="CB1292" s="176"/>
      <c r="CC1292" s="176"/>
      <c r="CD1292" s="176"/>
      <c r="CE1292" s="176"/>
      <c r="CF1292" s="176"/>
      <c r="CG1292" s="176"/>
      <c r="CH1292" s="176"/>
      <c r="CI1292" s="176"/>
      <c r="CJ1292" s="176"/>
      <c r="CK1292" s="176"/>
      <c r="CL1292" s="176"/>
      <c r="CM1292" s="176"/>
      <c r="CN1292" s="176"/>
      <c r="CO1292" s="176"/>
      <c r="CP1292" s="176"/>
      <c r="CQ1292" s="176"/>
      <c r="CR1292" s="176"/>
      <c r="CS1292" s="176"/>
      <c r="CT1292" s="176"/>
      <c r="CU1292" s="176"/>
      <c r="CV1292" s="176"/>
      <c r="CW1292" s="176"/>
    </row>
    <row r="1293" spans="1:101" s="179" customFormat="1" ht="20.100000000000001" customHeight="1">
      <c r="A1293" s="657">
        <f t="shared" si="283"/>
        <v>1250</v>
      </c>
      <c r="B1293" s="196" t="str">
        <f t="shared" si="278"/>
        <v>Swansea Bay UHB</v>
      </c>
      <c r="C1293" s="89"/>
      <c r="D1293" s="89"/>
      <c r="E1293" s="89"/>
      <c r="F1293" s="89"/>
      <c r="G1293" s="89"/>
      <c r="H1293" s="197">
        <f t="shared" si="279"/>
        <v>0</v>
      </c>
      <c r="I1293" s="197"/>
      <c r="J1293" s="89"/>
      <c r="K1293" s="90"/>
      <c r="L1293" s="90"/>
      <c r="M1293" s="89"/>
      <c r="N1293" s="89"/>
      <c r="O1293" s="89"/>
      <c r="P1293" s="89"/>
      <c r="Q1293" s="89"/>
      <c r="R1293" s="122"/>
      <c r="S1293" s="122"/>
      <c r="T1293" s="122"/>
      <c r="U1293" s="123"/>
      <c r="V1293" s="123"/>
      <c r="W1293" s="123"/>
      <c r="X1293" s="122"/>
      <c r="Y1293" s="122"/>
      <c r="Z1293" s="122"/>
      <c r="AA1293" s="122"/>
      <c r="AB1293" s="122"/>
      <c r="AC1293" s="122"/>
      <c r="AD1293" s="197">
        <f t="shared" si="272"/>
        <v>0</v>
      </c>
      <c r="AE1293" s="196" t="str">
        <f t="shared" si="284"/>
        <v/>
      </c>
      <c r="AF1293" s="196" t="str">
        <f t="shared" si="273"/>
        <v/>
      </c>
      <c r="AG1293" s="196" t="str">
        <f t="shared" si="274"/>
        <v/>
      </c>
      <c r="AH1293" s="196" t="str">
        <f t="shared" si="275"/>
        <v/>
      </c>
      <c r="AI1293" s="196" t="str">
        <f t="shared" si="276"/>
        <v/>
      </c>
      <c r="AJ1293" s="196" t="str">
        <f t="shared" si="277"/>
        <v/>
      </c>
      <c r="AK1293" s="196" t="str">
        <f t="shared" si="280"/>
        <v/>
      </c>
      <c r="AL1293" s="196" t="str">
        <f t="shared" si="281"/>
        <v/>
      </c>
      <c r="AM1293" s="176"/>
      <c r="AN1293" s="176">
        <f t="shared" si="282"/>
        <v>0</v>
      </c>
      <c r="AO1293" s="176"/>
      <c r="AP1293" s="176"/>
      <c r="AQ1293" s="176"/>
      <c r="AR1293" s="176"/>
      <c r="AS1293" s="176"/>
      <c r="AT1293" s="176"/>
      <c r="AU1293" s="176"/>
      <c r="AV1293" s="176"/>
      <c r="AW1293" s="176"/>
      <c r="AX1293" s="176"/>
      <c r="AY1293" s="176"/>
      <c r="AZ1293" s="176"/>
      <c r="BA1293" s="176"/>
      <c r="BB1293" s="176"/>
      <c r="BC1293" s="176"/>
      <c r="BD1293" s="176"/>
      <c r="BE1293" s="176"/>
      <c r="BF1293" s="176"/>
      <c r="BG1293" s="176"/>
      <c r="BH1293" s="176"/>
      <c r="BI1293" s="176"/>
      <c r="BJ1293" s="176"/>
      <c r="BK1293" s="176"/>
      <c r="BL1293" s="176"/>
      <c r="BM1293" s="176"/>
      <c r="BN1293" s="176"/>
      <c r="BO1293" s="176"/>
      <c r="BP1293" s="176"/>
      <c r="BQ1293" s="176"/>
      <c r="BR1293" s="176"/>
      <c r="BS1293" s="176"/>
      <c r="BT1293" s="176"/>
      <c r="BU1293" s="176"/>
      <c r="BV1293" s="176"/>
      <c r="BW1293" s="176"/>
      <c r="BX1293" s="176"/>
      <c r="BY1293" s="176"/>
      <c r="BZ1293" s="176"/>
      <c r="CA1293" s="176"/>
      <c r="CB1293" s="176"/>
      <c r="CC1293" s="176"/>
      <c r="CD1293" s="176"/>
      <c r="CE1293" s="176"/>
      <c r="CF1293" s="176"/>
      <c r="CG1293" s="176"/>
      <c r="CH1293" s="176"/>
      <c r="CI1293" s="176"/>
      <c r="CJ1293" s="176"/>
      <c r="CK1293" s="176"/>
      <c r="CL1293" s="176"/>
      <c r="CM1293" s="176"/>
      <c r="CN1293" s="176"/>
      <c r="CO1293" s="176"/>
      <c r="CP1293" s="176"/>
      <c r="CQ1293" s="176"/>
      <c r="CR1293" s="176"/>
      <c r="CS1293" s="176"/>
      <c r="CT1293" s="176"/>
      <c r="CU1293" s="176"/>
      <c r="CV1293" s="176"/>
      <c r="CW1293" s="176"/>
    </row>
    <row r="1294" spans="1:101" s="179" customFormat="1" ht="20.100000000000001" customHeight="1">
      <c r="A1294" s="657">
        <f t="shared" si="283"/>
        <v>1251</v>
      </c>
      <c r="B1294" s="196" t="str">
        <f t="shared" si="278"/>
        <v>Swansea Bay UHB</v>
      </c>
      <c r="C1294" s="89"/>
      <c r="D1294" s="89"/>
      <c r="E1294" s="89"/>
      <c r="F1294" s="89"/>
      <c r="G1294" s="89"/>
      <c r="H1294" s="197">
        <f t="shared" si="279"/>
        <v>0</v>
      </c>
      <c r="I1294" s="197"/>
      <c r="J1294" s="89"/>
      <c r="K1294" s="90"/>
      <c r="L1294" s="90"/>
      <c r="M1294" s="89"/>
      <c r="N1294" s="89"/>
      <c r="O1294" s="89"/>
      <c r="P1294" s="89"/>
      <c r="Q1294" s="89"/>
      <c r="R1294" s="122"/>
      <c r="S1294" s="122"/>
      <c r="T1294" s="122"/>
      <c r="U1294" s="123"/>
      <c r="V1294" s="123"/>
      <c r="W1294" s="123"/>
      <c r="X1294" s="122"/>
      <c r="Y1294" s="122"/>
      <c r="Z1294" s="122"/>
      <c r="AA1294" s="122"/>
      <c r="AB1294" s="122"/>
      <c r="AC1294" s="122"/>
      <c r="AD1294" s="197">
        <f t="shared" si="272"/>
        <v>0</v>
      </c>
      <c r="AE1294" s="196" t="str">
        <f t="shared" si="284"/>
        <v/>
      </c>
      <c r="AF1294" s="196" t="str">
        <f t="shared" si="273"/>
        <v/>
      </c>
      <c r="AG1294" s="196" t="str">
        <f t="shared" si="274"/>
        <v/>
      </c>
      <c r="AH1294" s="196" t="str">
        <f t="shared" si="275"/>
        <v/>
      </c>
      <c r="AI1294" s="196" t="str">
        <f t="shared" si="276"/>
        <v/>
      </c>
      <c r="AJ1294" s="196" t="str">
        <f t="shared" si="277"/>
        <v/>
      </c>
      <c r="AK1294" s="196" t="str">
        <f t="shared" si="280"/>
        <v/>
      </c>
      <c r="AL1294" s="196" t="str">
        <f t="shared" si="281"/>
        <v/>
      </c>
      <c r="AM1294" s="176"/>
      <c r="AN1294" s="176">
        <f t="shared" si="282"/>
        <v>0</v>
      </c>
      <c r="AO1294" s="176"/>
      <c r="AP1294" s="176"/>
      <c r="AQ1294" s="176"/>
      <c r="AR1294" s="176"/>
      <c r="AS1294" s="176"/>
      <c r="AT1294" s="176"/>
      <c r="AU1294" s="176"/>
      <c r="AV1294" s="176"/>
      <c r="AW1294" s="176"/>
      <c r="AX1294" s="176"/>
      <c r="AY1294" s="176"/>
      <c r="AZ1294" s="176"/>
      <c r="BA1294" s="176"/>
      <c r="BB1294" s="176"/>
      <c r="BC1294" s="176"/>
      <c r="BD1294" s="176"/>
      <c r="BE1294" s="176"/>
      <c r="BF1294" s="176"/>
      <c r="BG1294" s="176"/>
      <c r="BH1294" s="176"/>
      <c r="BI1294" s="176"/>
      <c r="BJ1294" s="176"/>
      <c r="BK1294" s="176"/>
      <c r="BL1294" s="176"/>
      <c r="BM1294" s="176"/>
      <c r="BN1294" s="176"/>
      <c r="BO1294" s="176"/>
      <c r="BP1294" s="176"/>
      <c r="BQ1294" s="176"/>
      <c r="BR1294" s="176"/>
      <c r="BS1294" s="176"/>
      <c r="BT1294" s="176"/>
      <c r="BU1294" s="176"/>
      <c r="BV1294" s="176"/>
      <c r="BW1294" s="176"/>
      <c r="BX1294" s="176"/>
      <c r="BY1294" s="176"/>
      <c r="BZ1294" s="176"/>
      <c r="CA1294" s="176"/>
      <c r="CB1294" s="176"/>
      <c r="CC1294" s="176"/>
      <c r="CD1294" s="176"/>
      <c r="CE1294" s="176"/>
      <c r="CF1294" s="176"/>
      <c r="CG1294" s="176"/>
      <c r="CH1294" s="176"/>
      <c r="CI1294" s="176"/>
      <c r="CJ1294" s="176"/>
      <c r="CK1294" s="176"/>
      <c r="CL1294" s="176"/>
      <c r="CM1294" s="176"/>
      <c r="CN1294" s="176"/>
      <c r="CO1294" s="176"/>
      <c r="CP1294" s="176"/>
      <c r="CQ1294" s="176"/>
      <c r="CR1294" s="176"/>
      <c r="CS1294" s="176"/>
      <c r="CT1294" s="176"/>
      <c r="CU1294" s="176"/>
      <c r="CV1294" s="176"/>
      <c r="CW1294" s="176"/>
    </row>
    <row r="1295" spans="1:101" s="179" customFormat="1" ht="20.100000000000001" customHeight="1">
      <c r="A1295" s="657">
        <f t="shared" si="283"/>
        <v>1252</v>
      </c>
      <c r="B1295" s="196" t="str">
        <f t="shared" si="278"/>
        <v>Swansea Bay UHB</v>
      </c>
      <c r="C1295" s="89"/>
      <c r="D1295" s="89"/>
      <c r="E1295" s="89"/>
      <c r="F1295" s="89"/>
      <c r="G1295" s="89"/>
      <c r="H1295" s="197">
        <f t="shared" si="279"/>
        <v>0</v>
      </c>
      <c r="I1295" s="197"/>
      <c r="J1295" s="89"/>
      <c r="K1295" s="90"/>
      <c r="L1295" s="90"/>
      <c r="M1295" s="89"/>
      <c r="N1295" s="89"/>
      <c r="O1295" s="89"/>
      <c r="P1295" s="89"/>
      <c r="Q1295" s="89"/>
      <c r="R1295" s="122"/>
      <c r="S1295" s="122"/>
      <c r="T1295" s="122"/>
      <c r="U1295" s="123"/>
      <c r="V1295" s="123"/>
      <c r="W1295" s="123"/>
      <c r="X1295" s="122"/>
      <c r="Y1295" s="122"/>
      <c r="Z1295" s="122"/>
      <c r="AA1295" s="122"/>
      <c r="AB1295" s="122"/>
      <c r="AC1295" s="122"/>
      <c r="AD1295" s="197">
        <f t="shared" si="272"/>
        <v>0</v>
      </c>
      <c r="AE1295" s="196" t="str">
        <f t="shared" si="284"/>
        <v/>
      </c>
      <c r="AF1295" s="196" t="str">
        <f t="shared" si="273"/>
        <v/>
      </c>
      <c r="AG1295" s="196" t="str">
        <f t="shared" si="274"/>
        <v/>
      </c>
      <c r="AH1295" s="196" t="str">
        <f t="shared" si="275"/>
        <v/>
      </c>
      <c r="AI1295" s="196" t="str">
        <f t="shared" si="276"/>
        <v/>
      </c>
      <c r="AJ1295" s="196" t="str">
        <f t="shared" si="277"/>
        <v/>
      </c>
      <c r="AK1295" s="196" t="str">
        <f t="shared" si="280"/>
        <v/>
      </c>
      <c r="AL1295" s="196" t="str">
        <f t="shared" si="281"/>
        <v/>
      </c>
      <c r="AM1295" s="176"/>
      <c r="AN1295" s="176">
        <f t="shared" si="282"/>
        <v>0</v>
      </c>
      <c r="AO1295" s="176"/>
      <c r="AP1295" s="176"/>
      <c r="AQ1295" s="176"/>
      <c r="AR1295" s="176"/>
      <c r="AS1295" s="176"/>
      <c r="AT1295" s="176"/>
      <c r="AU1295" s="176"/>
      <c r="AV1295" s="176"/>
      <c r="AW1295" s="176"/>
      <c r="AX1295" s="176"/>
      <c r="AY1295" s="176"/>
      <c r="AZ1295" s="176"/>
      <c r="BA1295" s="176"/>
      <c r="BB1295" s="176"/>
      <c r="BC1295" s="176"/>
      <c r="BD1295" s="176"/>
      <c r="BE1295" s="176"/>
      <c r="BF1295" s="176"/>
      <c r="BG1295" s="176"/>
      <c r="BH1295" s="176"/>
      <c r="BI1295" s="176"/>
      <c r="BJ1295" s="176"/>
      <c r="BK1295" s="176"/>
      <c r="BL1295" s="176"/>
      <c r="BM1295" s="176"/>
      <c r="BN1295" s="176"/>
      <c r="BO1295" s="176"/>
      <c r="BP1295" s="176"/>
      <c r="BQ1295" s="176"/>
      <c r="BR1295" s="176"/>
      <c r="BS1295" s="176"/>
      <c r="BT1295" s="176"/>
      <c r="BU1295" s="176"/>
      <c r="BV1295" s="176"/>
      <c r="BW1295" s="176"/>
      <c r="BX1295" s="176"/>
      <c r="BY1295" s="176"/>
      <c r="BZ1295" s="176"/>
      <c r="CA1295" s="176"/>
      <c r="CB1295" s="176"/>
      <c r="CC1295" s="176"/>
      <c r="CD1295" s="176"/>
      <c r="CE1295" s="176"/>
      <c r="CF1295" s="176"/>
      <c r="CG1295" s="176"/>
      <c r="CH1295" s="176"/>
      <c r="CI1295" s="176"/>
      <c r="CJ1295" s="176"/>
      <c r="CK1295" s="176"/>
      <c r="CL1295" s="176"/>
      <c r="CM1295" s="176"/>
      <c r="CN1295" s="176"/>
      <c r="CO1295" s="176"/>
      <c r="CP1295" s="176"/>
      <c r="CQ1295" s="176"/>
      <c r="CR1295" s="176"/>
      <c r="CS1295" s="176"/>
      <c r="CT1295" s="176"/>
      <c r="CU1295" s="176"/>
      <c r="CV1295" s="176"/>
      <c r="CW1295" s="176"/>
    </row>
    <row r="1296" spans="1:101" s="179" customFormat="1" ht="20.100000000000001" customHeight="1">
      <c r="A1296" s="657">
        <f t="shared" si="283"/>
        <v>1253</v>
      </c>
      <c r="B1296" s="196" t="str">
        <f t="shared" si="278"/>
        <v>Swansea Bay UHB</v>
      </c>
      <c r="C1296" s="89"/>
      <c r="D1296" s="89"/>
      <c r="E1296" s="89"/>
      <c r="F1296" s="89"/>
      <c r="G1296" s="89"/>
      <c r="H1296" s="197">
        <f t="shared" si="279"/>
        <v>0</v>
      </c>
      <c r="I1296" s="197"/>
      <c r="J1296" s="89"/>
      <c r="K1296" s="90"/>
      <c r="L1296" s="90"/>
      <c r="M1296" s="89"/>
      <c r="N1296" s="89"/>
      <c r="O1296" s="89"/>
      <c r="P1296" s="89"/>
      <c r="Q1296" s="89"/>
      <c r="R1296" s="122"/>
      <c r="S1296" s="122"/>
      <c r="T1296" s="122"/>
      <c r="U1296" s="123"/>
      <c r="V1296" s="123"/>
      <c r="W1296" s="123"/>
      <c r="X1296" s="122"/>
      <c r="Y1296" s="122"/>
      <c r="Z1296" s="122"/>
      <c r="AA1296" s="122"/>
      <c r="AB1296" s="122"/>
      <c r="AC1296" s="122"/>
      <c r="AD1296" s="197">
        <f t="shared" si="272"/>
        <v>0</v>
      </c>
      <c r="AE1296" s="196" t="str">
        <f t="shared" si="284"/>
        <v/>
      </c>
      <c r="AF1296" s="196" t="str">
        <f t="shared" si="273"/>
        <v/>
      </c>
      <c r="AG1296" s="196" t="str">
        <f t="shared" si="274"/>
        <v/>
      </c>
      <c r="AH1296" s="196" t="str">
        <f t="shared" si="275"/>
        <v/>
      </c>
      <c r="AI1296" s="196" t="str">
        <f t="shared" si="276"/>
        <v/>
      </c>
      <c r="AJ1296" s="196" t="str">
        <f t="shared" si="277"/>
        <v/>
      </c>
      <c r="AK1296" s="196" t="str">
        <f t="shared" si="280"/>
        <v/>
      </c>
      <c r="AL1296" s="196" t="str">
        <f t="shared" si="281"/>
        <v/>
      </c>
      <c r="AM1296" s="176"/>
      <c r="AN1296" s="176">
        <f t="shared" si="282"/>
        <v>0</v>
      </c>
      <c r="AO1296" s="176"/>
      <c r="AP1296" s="176"/>
      <c r="AQ1296" s="176"/>
      <c r="AR1296" s="176"/>
      <c r="AS1296" s="176"/>
      <c r="AT1296" s="176"/>
      <c r="AU1296" s="176"/>
      <c r="AV1296" s="176"/>
      <c r="AW1296" s="176"/>
      <c r="AX1296" s="176"/>
      <c r="AY1296" s="176"/>
      <c r="AZ1296" s="176"/>
      <c r="BA1296" s="176"/>
      <c r="BB1296" s="176"/>
      <c r="BC1296" s="176"/>
      <c r="BD1296" s="176"/>
      <c r="BE1296" s="176"/>
      <c r="BF1296" s="176"/>
      <c r="BG1296" s="176"/>
      <c r="BH1296" s="176"/>
      <c r="BI1296" s="176"/>
      <c r="BJ1296" s="176"/>
      <c r="BK1296" s="176"/>
      <c r="BL1296" s="176"/>
      <c r="BM1296" s="176"/>
      <c r="BN1296" s="176"/>
      <c r="BO1296" s="176"/>
      <c r="BP1296" s="176"/>
      <c r="BQ1296" s="176"/>
      <c r="BR1296" s="176"/>
      <c r="BS1296" s="176"/>
      <c r="BT1296" s="176"/>
      <c r="BU1296" s="176"/>
      <c r="BV1296" s="176"/>
      <c r="BW1296" s="176"/>
      <c r="BX1296" s="176"/>
      <c r="BY1296" s="176"/>
      <c r="BZ1296" s="176"/>
      <c r="CA1296" s="176"/>
      <c r="CB1296" s="176"/>
      <c r="CC1296" s="176"/>
      <c r="CD1296" s="176"/>
      <c r="CE1296" s="176"/>
      <c r="CF1296" s="176"/>
      <c r="CG1296" s="176"/>
      <c r="CH1296" s="176"/>
      <c r="CI1296" s="176"/>
      <c r="CJ1296" s="176"/>
      <c r="CK1296" s="176"/>
      <c r="CL1296" s="176"/>
      <c r="CM1296" s="176"/>
      <c r="CN1296" s="176"/>
      <c r="CO1296" s="176"/>
      <c r="CP1296" s="176"/>
      <c r="CQ1296" s="176"/>
      <c r="CR1296" s="176"/>
      <c r="CS1296" s="176"/>
      <c r="CT1296" s="176"/>
      <c r="CU1296" s="176"/>
      <c r="CV1296" s="176"/>
      <c r="CW1296" s="176"/>
    </row>
    <row r="1297" spans="1:101" s="179" customFormat="1" ht="20.100000000000001" customHeight="1">
      <c r="A1297" s="657">
        <f t="shared" si="283"/>
        <v>1254</v>
      </c>
      <c r="B1297" s="196" t="str">
        <f t="shared" si="278"/>
        <v>Swansea Bay UHB</v>
      </c>
      <c r="C1297" s="89"/>
      <c r="D1297" s="89"/>
      <c r="E1297" s="89"/>
      <c r="F1297" s="89"/>
      <c r="G1297" s="89"/>
      <c r="H1297" s="197">
        <f t="shared" si="279"/>
        <v>0</v>
      </c>
      <c r="I1297" s="197"/>
      <c r="J1297" s="89"/>
      <c r="K1297" s="90"/>
      <c r="L1297" s="90"/>
      <c r="M1297" s="89"/>
      <c r="N1297" s="89"/>
      <c r="O1297" s="89"/>
      <c r="P1297" s="89"/>
      <c r="Q1297" s="89"/>
      <c r="R1297" s="122"/>
      <c r="S1297" s="122"/>
      <c r="T1297" s="122"/>
      <c r="U1297" s="123"/>
      <c r="V1297" s="123"/>
      <c r="W1297" s="123"/>
      <c r="X1297" s="122"/>
      <c r="Y1297" s="122"/>
      <c r="Z1297" s="122"/>
      <c r="AA1297" s="122"/>
      <c r="AB1297" s="122"/>
      <c r="AC1297" s="122"/>
      <c r="AD1297" s="197">
        <f t="shared" si="272"/>
        <v>0</v>
      </c>
      <c r="AE1297" s="196" t="str">
        <f t="shared" si="284"/>
        <v/>
      </c>
      <c r="AF1297" s="196" t="str">
        <f t="shared" si="273"/>
        <v/>
      </c>
      <c r="AG1297" s="196" t="str">
        <f t="shared" si="274"/>
        <v/>
      </c>
      <c r="AH1297" s="196" t="str">
        <f t="shared" si="275"/>
        <v/>
      </c>
      <c r="AI1297" s="196" t="str">
        <f t="shared" si="276"/>
        <v/>
      </c>
      <c r="AJ1297" s="196" t="str">
        <f t="shared" si="277"/>
        <v/>
      </c>
      <c r="AK1297" s="196" t="str">
        <f t="shared" si="280"/>
        <v/>
      </c>
      <c r="AL1297" s="196" t="str">
        <f t="shared" si="281"/>
        <v/>
      </c>
      <c r="AM1297" s="176"/>
      <c r="AN1297" s="176">
        <f t="shared" si="282"/>
        <v>0</v>
      </c>
      <c r="AO1297" s="176"/>
      <c r="AP1297" s="176"/>
      <c r="AQ1297" s="176"/>
      <c r="AR1297" s="176"/>
      <c r="AS1297" s="176"/>
      <c r="AT1297" s="176"/>
      <c r="AU1297" s="176"/>
      <c r="AV1297" s="176"/>
      <c r="AW1297" s="176"/>
      <c r="AX1297" s="176"/>
      <c r="AY1297" s="176"/>
      <c r="AZ1297" s="176"/>
      <c r="BA1297" s="176"/>
      <c r="BB1297" s="176"/>
      <c r="BC1297" s="176"/>
      <c r="BD1297" s="176"/>
      <c r="BE1297" s="176"/>
      <c r="BF1297" s="176"/>
      <c r="BG1297" s="176"/>
      <c r="BH1297" s="176"/>
      <c r="BI1297" s="176"/>
      <c r="BJ1297" s="176"/>
      <c r="BK1297" s="176"/>
      <c r="BL1297" s="176"/>
      <c r="BM1297" s="176"/>
      <c r="BN1297" s="176"/>
      <c r="BO1297" s="176"/>
      <c r="BP1297" s="176"/>
      <c r="BQ1297" s="176"/>
      <c r="BR1297" s="176"/>
      <c r="BS1297" s="176"/>
      <c r="BT1297" s="176"/>
      <c r="BU1297" s="176"/>
      <c r="BV1297" s="176"/>
      <c r="BW1297" s="176"/>
      <c r="BX1297" s="176"/>
      <c r="BY1297" s="176"/>
      <c r="BZ1297" s="176"/>
      <c r="CA1297" s="176"/>
      <c r="CB1297" s="176"/>
      <c r="CC1297" s="176"/>
      <c r="CD1297" s="176"/>
      <c r="CE1297" s="176"/>
      <c r="CF1297" s="176"/>
      <c r="CG1297" s="176"/>
      <c r="CH1297" s="176"/>
      <c r="CI1297" s="176"/>
      <c r="CJ1297" s="176"/>
      <c r="CK1297" s="176"/>
      <c r="CL1297" s="176"/>
      <c r="CM1297" s="176"/>
      <c r="CN1297" s="176"/>
      <c r="CO1297" s="176"/>
      <c r="CP1297" s="176"/>
      <c r="CQ1297" s="176"/>
      <c r="CR1297" s="176"/>
      <c r="CS1297" s="176"/>
      <c r="CT1297" s="176"/>
      <c r="CU1297" s="176"/>
      <c r="CV1297" s="176"/>
      <c r="CW1297" s="176"/>
    </row>
    <row r="1298" spans="1:101" s="179" customFormat="1" ht="20.100000000000001" customHeight="1">
      <c r="A1298" s="657">
        <f t="shared" si="283"/>
        <v>1255</v>
      </c>
      <c r="B1298" s="196" t="str">
        <f t="shared" si="278"/>
        <v>Swansea Bay UHB</v>
      </c>
      <c r="C1298" s="89"/>
      <c r="D1298" s="89"/>
      <c r="E1298" s="89"/>
      <c r="F1298" s="89"/>
      <c r="G1298" s="89"/>
      <c r="H1298" s="197">
        <f t="shared" si="279"/>
        <v>0</v>
      </c>
      <c r="I1298" s="197"/>
      <c r="J1298" s="89"/>
      <c r="K1298" s="90"/>
      <c r="L1298" s="90"/>
      <c r="M1298" s="89"/>
      <c r="N1298" s="89"/>
      <c r="O1298" s="89"/>
      <c r="P1298" s="89"/>
      <c r="Q1298" s="89"/>
      <c r="R1298" s="122"/>
      <c r="S1298" s="122"/>
      <c r="T1298" s="122"/>
      <c r="U1298" s="123"/>
      <c r="V1298" s="123"/>
      <c r="W1298" s="123"/>
      <c r="X1298" s="122"/>
      <c r="Y1298" s="122"/>
      <c r="Z1298" s="122"/>
      <c r="AA1298" s="122"/>
      <c r="AB1298" s="122"/>
      <c r="AC1298" s="122"/>
      <c r="AD1298" s="197">
        <f t="shared" si="272"/>
        <v>0</v>
      </c>
      <c r="AE1298" s="196" t="str">
        <f t="shared" si="284"/>
        <v/>
      </c>
      <c r="AF1298" s="196" t="str">
        <f t="shared" si="273"/>
        <v/>
      </c>
      <c r="AG1298" s="196" t="str">
        <f t="shared" si="274"/>
        <v/>
      </c>
      <c r="AH1298" s="196" t="str">
        <f t="shared" si="275"/>
        <v/>
      </c>
      <c r="AI1298" s="196" t="str">
        <f t="shared" si="276"/>
        <v/>
      </c>
      <c r="AJ1298" s="196" t="str">
        <f t="shared" si="277"/>
        <v/>
      </c>
      <c r="AK1298" s="196" t="str">
        <f t="shared" si="280"/>
        <v/>
      </c>
      <c r="AL1298" s="196" t="str">
        <f t="shared" si="281"/>
        <v/>
      </c>
      <c r="AM1298" s="176"/>
      <c r="AN1298" s="176">
        <f t="shared" si="282"/>
        <v>0</v>
      </c>
      <c r="AO1298" s="176"/>
      <c r="AP1298" s="176"/>
      <c r="AQ1298" s="176"/>
      <c r="AR1298" s="176"/>
      <c r="AS1298" s="176"/>
      <c r="AT1298" s="176"/>
      <c r="AU1298" s="176"/>
      <c r="AV1298" s="176"/>
      <c r="AW1298" s="176"/>
      <c r="AX1298" s="176"/>
      <c r="AY1298" s="176"/>
      <c r="AZ1298" s="176"/>
      <c r="BA1298" s="176"/>
      <c r="BB1298" s="176"/>
      <c r="BC1298" s="176"/>
      <c r="BD1298" s="176"/>
      <c r="BE1298" s="176"/>
      <c r="BF1298" s="176"/>
      <c r="BG1298" s="176"/>
      <c r="BH1298" s="176"/>
      <c r="BI1298" s="176"/>
      <c r="BJ1298" s="176"/>
      <c r="BK1298" s="176"/>
      <c r="BL1298" s="176"/>
      <c r="BM1298" s="176"/>
      <c r="BN1298" s="176"/>
      <c r="BO1298" s="176"/>
      <c r="BP1298" s="176"/>
      <c r="BQ1298" s="176"/>
      <c r="BR1298" s="176"/>
      <c r="BS1298" s="176"/>
      <c r="BT1298" s="176"/>
      <c r="BU1298" s="176"/>
      <c r="BV1298" s="176"/>
      <c r="BW1298" s="176"/>
      <c r="BX1298" s="176"/>
      <c r="BY1298" s="176"/>
      <c r="BZ1298" s="176"/>
      <c r="CA1298" s="176"/>
      <c r="CB1298" s="176"/>
      <c r="CC1298" s="176"/>
      <c r="CD1298" s="176"/>
      <c r="CE1298" s="176"/>
      <c r="CF1298" s="176"/>
      <c r="CG1298" s="176"/>
      <c r="CH1298" s="176"/>
      <c r="CI1298" s="176"/>
      <c r="CJ1298" s="176"/>
      <c r="CK1298" s="176"/>
      <c r="CL1298" s="176"/>
      <c r="CM1298" s="176"/>
      <c r="CN1298" s="176"/>
      <c r="CO1298" s="176"/>
      <c r="CP1298" s="176"/>
      <c r="CQ1298" s="176"/>
      <c r="CR1298" s="176"/>
      <c r="CS1298" s="176"/>
      <c r="CT1298" s="176"/>
      <c r="CU1298" s="176"/>
      <c r="CV1298" s="176"/>
      <c r="CW1298" s="176"/>
    </row>
    <row r="1299" spans="1:101" s="179" customFormat="1" ht="20.100000000000001" customHeight="1">
      <c r="A1299" s="657">
        <f t="shared" si="283"/>
        <v>1256</v>
      </c>
      <c r="B1299" s="196" t="str">
        <f t="shared" si="278"/>
        <v>Swansea Bay UHB</v>
      </c>
      <c r="C1299" s="89"/>
      <c r="D1299" s="89"/>
      <c r="E1299" s="89"/>
      <c r="F1299" s="89"/>
      <c r="G1299" s="89"/>
      <c r="H1299" s="197">
        <f t="shared" si="279"/>
        <v>0</v>
      </c>
      <c r="I1299" s="197"/>
      <c r="J1299" s="89"/>
      <c r="K1299" s="90"/>
      <c r="L1299" s="90"/>
      <c r="M1299" s="89"/>
      <c r="N1299" s="89"/>
      <c r="O1299" s="89"/>
      <c r="P1299" s="89"/>
      <c r="Q1299" s="89"/>
      <c r="R1299" s="122"/>
      <c r="S1299" s="122"/>
      <c r="T1299" s="122"/>
      <c r="U1299" s="123"/>
      <c r="V1299" s="123"/>
      <c r="W1299" s="123"/>
      <c r="X1299" s="122"/>
      <c r="Y1299" s="122"/>
      <c r="Z1299" s="122"/>
      <c r="AA1299" s="122"/>
      <c r="AB1299" s="122"/>
      <c r="AC1299" s="122"/>
      <c r="AD1299" s="197">
        <f t="shared" si="272"/>
        <v>0</v>
      </c>
      <c r="AE1299" s="196" t="str">
        <f t="shared" si="284"/>
        <v/>
      </c>
      <c r="AF1299" s="196" t="str">
        <f t="shared" si="273"/>
        <v/>
      </c>
      <c r="AG1299" s="196" t="str">
        <f t="shared" si="274"/>
        <v/>
      </c>
      <c r="AH1299" s="196" t="str">
        <f t="shared" si="275"/>
        <v/>
      </c>
      <c r="AI1299" s="196" t="str">
        <f t="shared" si="276"/>
        <v/>
      </c>
      <c r="AJ1299" s="196" t="str">
        <f t="shared" si="277"/>
        <v/>
      </c>
      <c r="AK1299" s="196" t="str">
        <f t="shared" si="280"/>
        <v/>
      </c>
      <c r="AL1299" s="196" t="str">
        <f t="shared" si="281"/>
        <v/>
      </c>
      <c r="AM1299" s="176"/>
      <c r="AN1299" s="176">
        <f t="shared" si="282"/>
        <v>0</v>
      </c>
      <c r="AO1299" s="176"/>
      <c r="AP1299" s="176"/>
      <c r="AQ1299" s="176"/>
      <c r="AR1299" s="176"/>
      <c r="AS1299" s="176"/>
      <c r="AT1299" s="176"/>
      <c r="AU1299" s="176"/>
      <c r="AV1299" s="176"/>
      <c r="AW1299" s="176"/>
      <c r="AX1299" s="176"/>
      <c r="AY1299" s="176"/>
      <c r="AZ1299" s="176"/>
      <c r="BA1299" s="176"/>
      <c r="BB1299" s="176"/>
      <c r="BC1299" s="176"/>
      <c r="BD1299" s="176"/>
      <c r="BE1299" s="176"/>
      <c r="BF1299" s="176"/>
      <c r="BG1299" s="176"/>
      <c r="BH1299" s="176"/>
      <c r="BI1299" s="176"/>
      <c r="BJ1299" s="176"/>
      <c r="BK1299" s="176"/>
      <c r="BL1299" s="176"/>
      <c r="BM1299" s="176"/>
      <c r="BN1299" s="176"/>
      <c r="BO1299" s="176"/>
      <c r="BP1299" s="176"/>
      <c r="BQ1299" s="176"/>
      <c r="BR1299" s="176"/>
      <c r="BS1299" s="176"/>
      <c r="BT1299" s="176"/>
      <c r="BU1299" s="176"/>
      <c r="BV1299" s="176"/>
      <c r="BW1299" s="176"/>
      <c r="BX1299" s="176"/>
      <c r="BY1299" s="176"/>
      <c r="BZ1299" s="176"/>
      <c r="CA1299" s="176"/>
      <c r="CB1299" s="176"/>
      <c r="CC1299" s="176"/>
      <c r="CD1299" s="176"/>
      <c r="CE1299" s="176"/>
      <c r="CF1299" s="176"/>
      <c r="CG1299" s="176"/>
      <c r="CH1299" s="176"/>
      <c r="CI1299" s="176"/>
      <c r="CJ1299" s="176"/>
      <c r="CK1299" s="176"/>
      <c r="CL1299" s="176"/>
      <c r="CM1299" s="176"/>
      <c r="CN1299" s="176"/>
      <c r="CO1299" s="176"/>
      <c r="CP1299" s="176"/>
      <c r="CQ1299" s="176"/>
      <c r="CR1299" s="176"/>
      <c r="CS1299" s="176"/>
      <c r="CT1299" s="176"/>
      <c r="CU1299" s="176"/>
      <c r="CV1299" s="176"/>
      <c r="CW1299" s="176"/>
    </row>
    <row r="1300" spans="1:101" s="179" customFormat="1" ht="20.100000000000001" customHeight="1">
      <c r="A1300" s="657">
        <f t="shared" si="283"/>
        <v>1257</v>
      </c>
      <c r="B1300" s="196" t="str">
        <f t="shared" si="278"/>
        <v>Swansea Bay UHB</v>
      </c>
      <c r="C1300" s="89"/>
      <c r="D1300" s="89"/>
      <c r="E1300" s="89"/>
      <c r="F1300" s="89"/>
      <c r="G1300" s="89"/>
      <c r="H1300" s="197">
        <f t="shared" si="279"/>
        <v>0</v>
      </c>
      <c r="I1300" s="197"/>
      <c r="J1300" s="89"/>
      <c r="K1300" s="90"/>
      <c r="L1300" s="90"/>
      <c r="M1300" s="89"/>
      <c r="N1300" s="89"/>
      <c r="O1300" s="89"/>
      <c r="P1300" s="89"/>
      <c r="Q1300" s="89"/>
      <c r="R1300" s="122"/>
      <c r="S1300" s="122"/>
      <c r="T1300" s="122"/>
      <c r="U1300" s="123"/>
      <c r="V1300" s="123"/>
      <c r="W1300" s="123"/>
      <c r="X1300" s="122"/>
      <c r="Y1300" s="122"/>
      <c r="Z1300" s="122"/>
      <c r="AA1300" s="122"/>
      <c r="AB1300" s="122"/>
      <c r="AC1300" s="122"/>
      <c r="AD1300" s="197">
        <f t="shared" si="272"/>
        <v>0</v>
      </c>
      <c r="AE1300" s="196" t="str">
        <f t="shared" si="284"/>
        <v/>
      </c>
      <c r="AF1300" s="196" t="str">
        <f t="shared" si="273"/>
        <v/>
      </c>
      <c r="AG1300" s="196" t="str">
        <f t="shared" si="274"/>
        <v/>
      </c>
      <c r="AH1300" s="196" t="str">
        <f t="shared" si="275"/>
        <v/>
      </c>
      <c r="AI1300" s="196" t="str">
        <f t="shared" si="276"/>
        <v/>
      </c>
      <c r="AJ1300" s="196" t="str">
        <f t="shared" si="277"/>
        <v/>
      </c>
      <c r="AK1300" s="196" t="str">
        <f t="shared" si="280"/>
        <v/>
      </c>
      <c r="AL1300" s="196" t="str">
        <f t="shared" si="281"/>
        <v/>
      </c>
      <c r="AM1300" s="176"/>
      <c r="AN1300" s="176">
        <f t="shared" si="282"/>
        <v>0</v>
      </c>
      <c r="AO1300" s="176"/>
      <c r="AP1300" s="176"/>
      <c r="AQ1300" s="176"/>
      <c r="AR1300" s="176"/>
      <c r="AS1300" s="176"/>
      <c r="AT1300" s="176"/>
      <c r="AU1300" s="176"/>
      <c r="AV1300" s="176"/>
      <c r="AW1300" s="176"/>
      <c r="AX1300" s="176"/>
      <c r="AY1300" s="176"/>
      <c r="AZ1300" s="176"/>
      <c r="BA1300" s="176"/>
      <c r="BB1300" s="176"/>
      <c r="BC1300" s="176"/>
      <c r="BD1300" s="176"/>
      <c r="BE1300" s="176"/>
      <c r="BF1300" s="176"/>
      <c r="BG1300" s="176"/>
      <c r="BH1300" s="176"/>
      <c r="BI1300" s="176"/>
      <c r="BJ1300" s="176"/>
      <c r="BK1300" s="176"/>
      <c r="BL1300" s="176"/>
      <c r="BM1300" s="176"/>
      <c r="BN1300" s="176"/>
      <c r="BO1300" s="176"/>
      <c r="BP1300" s="176"/>
      <c r="BQ1300" s="176"/>
      <c r="BR1300" s="176"/>
      <c r="BS1300" s="176"/>
      <c r="BT1300" s="176"/>
      <c r="BU1300" s="176"/>
      <c r="BV1300" s="176"/>
      <c r="BW1300" s="176"/>
      <c r="BX1300" s="176"/>
      <c r="BY1300" s="176"/>
      <c r="BZ1300" s="176"/>
      <c r="CA1300" s="176"/>
      <c r="CB1300" s="176"/>
      <c r="CC1300" s="176"/>
      <c r="CD1300" s="176"/>
      <c r="CE1300" s="176"/>
      <c r="CF1300" s="176"/>
      <c r="CG1300" s="176"/>
      <c r="CH1300" s="176"/>
      <c r="CI1300" s="176"/>
      <c r="CJ1300" s="176"/>
      <c r="CK1300" s="176"/>
      <c r="CL1300" s="176"/>
      <c r="CM1300" s="176"/>
      <c r="CN1300" s="176"/>
      <c r="CO1300" s="176"/>
      <c r="CP1300" s="176"/>
      <c r="CQ1300" s="176"/>
      <c r="CR1300" s="176"/>
      <c r="CS1300" s="176"/>
      <c r="CT1300" s="176"/>
      <c r="CU1300" s="176"/>
      <c r="CV1300" s="176"/>
      <c r="CW1300" s="176"/>
    </row>
    <row r="1301" spans="1:101" s="179" customFormat="1" ht="20.100000000000001" customHeight="1">
      <c r="A1301" s="657">
        <f t="shared" si="283"/>
        <v>1258</v>
      </c>
      <c r="B1301" s="196" t="str">
        <f t="shared" si="278"/>
        <v>Swansea Bay UHB</v>
      </c>
      <c r="C1301" s="89"/>
      <c r="D1301" s="89"/>
      <c r="E1301" s="89"/>
      <c r="F1301" s="89"/>
      <c r="G1301" s="89"/>
      <c r="H1301" s="197">
        <f t="shared" si="279"/>
        <v>0</v>
      </c>
      <c r="I1301" s="197"/>
      <c r="J1301" s="89"/>
      <c r="K1301" s="90"/>
      <c r="L1301" s="90"/>
      <c r="M1301" s="89"/>
      <c r="N1301" s="89"/>
      <c r="O1301" s="89"/>
      <c r="P1301" s="89"/>
      <c r="Q1301" s="89"/>
      <c r="R1301" s="122"/>
      <c r="S1301" s="122"/>
      <c r="T1301" s="122"/>
      <c r="U1301" s="123"/>
      <c r="V1301" s="123"/>
      <c r="W1301" s="123"/>
      <c r="X1301" s="122"/>
      <c r="Y1301" s="122"/>
      <c r="Z1301" s="122"/>
      <c r="AA1301" s="122"/>
      <c r="AB1301" s="122"/>
      <c r="AC1301" s="122"/>
      <c r="AD1301" s="197">
        <f t="shared" si="272"/>
        <v>0</v>
      </c>
      <c r="AE1301" s="196" t="str">
        <f t="shared" si="284"/>
        <v/>
      </c>
      <c r="AF1301" s="196" t="str">
        <f t="shared" si="273"/>
        <v/>
      </c>
      <c r="AG1301" s="196" t="str">
        <f t="shared" si="274"/>
        <v/>
      </c>
      <c r="AH1301" s="196" t="str">
        <f t="shared" si="275"/>
        <v/>
      </c>
      <c r="AI1301" s="196" t="str">
        <f t="shared" si="276"/>
        <v/>
      </c>
      <c r="AJ1301" s="196" t="str">
        <f t="shared" si="277"/>
        <v/>
      </c>
      <c r="AK1301" s="196" t="str">
        <f t="shared" si="280"/>
        <v/>
      </c>
      <c r="AL1301" s="196" t="str">
        <f t="shared" si="281"/>
        <v/>
      </c>
      <c r="AM1301" s="176"/>
      <c r="AN1301" s="176">
        <f t="shared" si="282"/>
        <v>0</v>
      </c>
      <c r="AO1301" s="176"/>
      <c r="AP1301" s="176"/>
      <c r="AQ1301" s="176"/>
      <c r="AR1301" s="176"/>
      <c r="AS1301" s="176"/>
      <c r="AT1301" s="176"/>
      <c r="AU1301" s="176"/>
      <c r="AV1301" s="176"/>
      <c r="AW1301" s="176"/>
      <c r="AX1301" s="176"/>
      <c r="AY1301" s="176"/>
      <c r="AZ1301" s="176"/>
      <c r="BA1301" s="176"/>
      <c r="BB1301" s="176"/>
      <c r="BC1301" s="176"/>
      <c r="BD1301" s="176"/>
      <c r="BE1301" s="176"/>
      <c r="BF1301" s="176"/>
      <c r="BG1301" s="176"/>
      <c r="BH1301" s="176"/>
      <c r="BI1301" s="176"/>
      <c r="BJ1301" s="176"/>
      <c r="BK1301" s="176"/>
      <c r="BL1301" s="176"/>
      <c r="BM1301" s="176"/>
      <c r="BN1301" s="176"/>
      <c r="BO1301" s="176"/>
      <c r="BP1301" s="176"/>
      <c r="BQ1301" s="176"/>
      <c r="BR1301" s="176"/>
      <c r="BS1301" s="176"/>
      <c r="BT1301" s="176"/>
      <c r="BU1301" s="176"/>
      <c r="BV1301" s="176"/>
      <c r="BW1301" s="176"/>
      <c r="BX1301" s="176"/>
      <c r="BY1301" s="176"/>
      <c r="BZ1301" s="176"/>
      <c r="CA1301" s="176"/>
      <c r="CB1301" s="176"/>
      <c r="CC1301" s="176"/>
      <c r="CD1301" s="176"/>
      <c r="CE1301" s="176"/>
      <c r="CF1301" s="176"/>
      <c r="CG1301" s="176"/>
      <c r="CH1301" s="176"/>
      <c r="CI1301" s="176"/>
      <c r="CJ1301" s="176"/>
      <c r="CK1301" s="176"/>
      <c r="CL1301" s="176"/>
      <c r="CM1301" s="176"/>
      <c r="CN1301" s="176"/>
      <c r="CO1301" s="176"/>
      <c r="CP1301" s="176"/>
      <c r="CQ1301" s="176"/>
      <c r="CR1301" s="176"/>
      <c r="CS1301" s="176"/>
      <c r="CT1301" s="176"/>
      <c r="CU1301" s="176"/>
      <c r="CV1301" s="176"/>
      <c r="CW1301" s="176"/>
    </row>
    <row r="1302" spans="1:101" s="179" customFormat="1" ht="20.100000000000001" customHeight="1">
      <c r="A1302" s="657">
        <f t="shared" si="283"/>
        <v>1259</v>
      </c>
      <c r="B1302" s="196" t="str">
        <f t="shared" si="278"/>
        <v>Swansea Bay UHB</v>
      </c>
      <c r="C1302" s="89"/>
      <c r="D1302" s="89"/>
      <c r="E1302" s="89"/>
      <c r="F1302" s="89"/>
      <c r="G1302" s="89"/>
      <c r="H1302" s="197">
        <f t="shared" si="279"/>
        <v>0</v>
      </c>
      <c r="I1302" s="197"/>
      <c r="J1302" s="89"/>
      <c r="K1302" s="90"/>
      <c r="L1302" s="90"/>
      <c r="M1302" s="89"/>
      <c r="N1302" s="89"/>
      <c r="O1302" s="89"/>
      <c r="P1302" s="89"/>
      <c r="Q1302" s="89"/>
      <c r="R1302" s="122"/>
      <c r="S1302" s="122"/>
      <c r="T1302" s="122"/>
      <c r="U1302" s="123"/>
      <c r="V1302" s="123"/>
      <c r="W1302" s="123"/>
      <c r="X1302" s="122"/>
      <c r="Y1302" s="122"/>
      <c r="Z1302" s="122"/>
      <c r="AA1302" s="122"/>
      <c r="AB1302" s="122"/>
      <c r="AC1302" s="122"/>
      <c r="AD1302" s="197">
        <f t="shared" si="272"/>
        <v>0</v>
      </c>
      <c r="AE1302" s="196" t="str">
        <f t="shared" si="284"/>
        <v/>
      </c>
      <c r="AF1302" s="196" t="str">
        <f t="shared" si="273"/>
        <v/>
      </c>
      <c r="AG1302" s="196" t="str">
        <f t="shared" si="274"/>
        <v/>
      </c>
      <c r="AH1302" s="196" t="str">
        <f t="shared" si="275"/>
        <v/>
      </c>
      <c r="AI1302" s="196" t="str">
        <f t="shared" si="276"/>
        <v/>
      </c>
      <c r="AJ1302" s="196" t="str">
        <f t="shared" si="277"/>
        <v/>
      </c>
      <c r="AK1302" s="196" t="str">
        <f t="shared" si="280"/>
        <v/>
      </c>
      <c r="AL1302" s="196" t="str">
        <f t="shared" si="281"/>
        <v/>
      </c>
      <c r="AM1302" s="176"/>
      <c r="AN1302" s="176">
        <f t="shared" si="282"/>
        <v>0</v>
      </c>
      <c r="AO1302" s="176"/>
      <c r="AP1302" s="176"/>
      <c r="AQ1302" s="176"/>
      <c r="AR1302" s="176"/>
      <c r="AS1302" s="176"/>
      <c r="AT1302" s="176"/>
      <c r="AU1302" s="176"/>
      <c r="AV1302" s="176"/>
      <c r="AW1302" s="176"/>
      <c r="AX1302" s="176"/>
      <c r="AY1302" s="176"/>
      <c r="AZ1302" s="176"/>
      <c r="BA1302" s="176"/>
      <c r="BB1302" s="176"/>
      <c r="BC1302" s="176"/>
      <c r="BD1302" s="176"/>
      <c r="BE1302" s="176"/>
      <c r="BF1302" s="176"/>
      <c r="BG1302" s="176"/>
      <c r="BH1302" s="176"/>
      <c r="BI1302" s="176"/>
      <c r="BJ1302" s="176"/>
      <c r="BK1302" s="176"/>
      <c r="BL1302" s="176"/>
      <c r="BM1302" s="176"/>
      <c r="BN1302" s="176"/>
      <c r="BO1302" s="176"/>
      <c r="BP1302" s="176"/>
      <c r="BQ1302" s="176"/>
      <c r="BR1302" s="176"/>
      <c r="BS1302" s="176"/>
      <c r="BT1302" s="176"/>
      <c r="BU1302" s="176"/>
      <c r="BV1302" s="176"/>
      <c r="BW1302" s="176"/>
      <c r="BX1302" s="176"/>
      <c r="BY1302" s="176"/>
      <c r="BZ1302" s="176"/>
      <c r="CA1302" s="176"/>
      <c r="CB1302" s="176"/>
      <c r="CC1302" s="176"/>
      <c r="CD1302" s="176"/>
      <c r="CE1302" s="176"/>
      <c r="CF1302" s="176"/>
      <c r="CG1302" s="176"/>
      <c r="CH1302" s="176"/>
      <c r="CI1302" s="176"/>
      <c r="CJ1302" s="176"/>
      <c r="CK1302" s="176"/>
      <c r="CL1302" s="176"/>
      <c r="CM1302" s="176"/>
      <c r="CN1302" s="176"/>
      <c r="CO1302" s="176"/>
      <c r="CP1302" s="176"/>
      <c r="CQ1302" s="176"/>
      <c r="CR1302" s="176"/>
      <c r="CS1302" s="176"/>
      <c r="CT1302" s="176"/>
      <c r="CU1302" s="176"/>
      <c r="CV1302" s="176"/>
      <c r="CW1302" s="176"/>
    </row>
    <row r="1303" spans="1:101" s="179" customFormat="1" ht="20.100000000000001" customHeight="1">
      <c r="A1303" s="657">
        <f t="shared" si="283"/>
        <v>1260</v>
      </c>
      <c r="B1303" s="196" t="str">
        <f t="shared" si="278"/>
        <v>Swansea Bay UHB</v>
      </c>
      <c r="C1303" s="89"/>
      <c r="D1303" s="89"/>
      <c r="E1303" s="89"/>
      <c r="F1303" s="89"/>
      <c r="G1303" s="89"/>
      <c r="H1303" s="197">
        <f t="shared" si="279"/>
        <v>0</v>
      </c>
      <c r="I1303" s="197"/>
      <c r="J1303" s="89"/>
      <c r="K1303" s="90"/>
      <c r="L1303" s="90"/>
      <c r="M1303" s="89"/>
      <c r="N1303" s="89"/>
      <c r="O1303" s="89"/>
      <c r="P1303" s="89"/>
      <c r="Q1303" s="89"/>
      <c r="R1303" s="122"/>
      <c r="S1303" s="122"/>
      <c r="T1303" s="122"/>
      <c r="U1303" s="123"/>
      <c r="V1303" s="123"/>
      <c r="W1303" s="123"/>
      <c r="X1303" s="122"/>
      <c r="Y1303" s="122"/>
      <c r="Z1303" s="122"/>
      <c r="AA1303" s="122"/>
      <c r="AB1303" s="122"/>
      <c r="AC1303" s="122"/>
      <c r="AD1303" s="197">
        <f t="shared" si="272"/>
        <v>0</v>
      </c>
      <c r="AE1303" s="196" t="str">
        <f t="shared" si="284"/>
        <v/>
      </c>
      <c r="AF1303" s="196" t="str">
        <f t="shared" si="273"/>
        <v/>
      </c>
      <c r="AG1303" s="196" t="str">
        <f t="shared" si="274"/>
        <v/>
      </c>
      <c r="AH1303" s="196" t="str">
        <f t="shared" si="275"/>
        <v/>
      </c>
      <c r="AI1303" s="196" t="str">
        <f t="shared" si="276"/>
        <v/>
      </c>
      <c r="AJ1303" s="196" t="str">
        <f t="shared" si="277"/>
        <v/>
      </c>
      <c r="AK1303" s="196" t="str">
        <f t="shared" si="280"/>
        <v/>
      </c>
      <c r="AL1303" s="196" t="str">
        <f t="shared" si="281"/>
        <v/>
      </c>
      <c r="AM1303" s="176"/>
      <c r="AN1303" s="176">
        <f t="shared" si="282"/>
        <v>0</v>
      </c>
      <c r="AO1303" s="176"/>
      <c r="AP1303" s="176"/>
      <c r="AQ1303" s="176"/>
      <c r="AR1303" s="176"/>
      <c r="AS1303" s="176"/>
      <c r="AT1303" s="176"/>
      <c r="AU1303" s="176"/>
      <c r="AV1303" s="176"/>
      <c r="AW1303" s="176"/>
      <c r="AX1303" s="176"/>
      <c r="AY1303" s="176"/>
      <c r="AZ1303" s="176"/>
      <c r="BA1303" s="176"/>
      <c r="BB1303" s="176"/>
      <c r="BC1303" s="176"/>
      <c r="BD1303" s="176"/>
      <c r="BE1303" s="176"/>
      <c r="BF1303" s="176"/>
      <c r="BG1303" s="176"/>
      <c r="BH1303" s="176"/>
      <c r="BI1303" s="176"/>
      <c r="BJ1303" s="176"/>
      <c r="BK1303" s="176"/>
      <c r="BL1303" s="176"/>
      <c r="BM1303" s="176"/>
      <c r="BN1303" s="176"/>
      <c r="BO1303" s="176"/>
      <c r="BP1303" s="176"/>
      <c r="BQ1303" s="176"/>
      <c r="BR1303" s="176"/>
      <c r="BS1303" s="176"/>
      <c r="BT1303" s="176"/>
      <c r="BU1303" s="176"/>
      <c r="BV1303" s="176"/>
      <c r="BW1303" s="176"/>
      <c r="BX1303" s="176"/>
      <c r="BY1303" s="176"/>
      <c r="BZ1303" s="176"/>
      <c r="CA1303" s="176"/>
      <c r="CB1303" s="176"/>
      <c r="CC1303" s="176"/>
      <c r="CD1303" s="176"/>
      <c r="CE1303" s="176"/>
      <c r="CF1303" s="176"/>
      <c r="CG1303" s="176"/>
      <c r="CH1303" s="176"/>
      <c r="CI1303" s="176"/>
      <c r="CJ1303" s="176"/>
      <c r="CK1303" s="176"/>
      <c r="CL1303" s="176"/>
      <c r="CM1303" s="176"/>
      <c r="CN1303" s="176"/>
      <c r="CO1303" s="176"/>
      <c r="CP1303" s="176"/>
      <c r="CQ1303" s="176"/>
      <c r="CR1303" s="176"/>
      <c r="CS1303" s="176"/>
      <c r="CT1303" s="176"/>
      <c r="CU1303" s="176"/>
      <c r="CV1303" s="176"/>
      <c r="CW1303" s="176"/>
    </row>
    <row r="1304" spans="1:101" s="179" customFormat="1" ht="20.100000000000001" customHeight="1">
      <c r="A1304" s="657">
        <f t="shared" si="283"/>
        <v>1261</v>
      </c>
      <c r="B1304" s="196" t="str">
        <f t="shared" si="278"/>
        <v>Swansea Bay UHB</v>
      </c>
      <c r="C1304" s="89"/>
      <c r="D1304" s="89"/>
      <c r="E1304" s="89"/>
      <c r="F1304" s="89"/>
      <c r="G1304" s="89"/>
      <c r="H1304" s="197">
        <f t="shared" si="279"/>
        <v>0</v>
      </c>
      <c r="I1304" s="197"/>
      <c r="J1304" s="89"/>
      <c r="K1304" s="90"/>
      <c r="L1304" s="90"/>
      <c r="M1304" s="89"/>
      <c r="N1304" s="89"/>
      <c r="O1304" s="89"/>
      <c r="P1304" s="89"/>
      <c r="Q1304" s="89"/>
      <c r="R1304" s="122"/>
      <c r="S1304" s="122"/>
      <c r="T1304" s="122"/>
      <c r="U1304" s="123"/>
      <c r="V1304" s="123"/>
      <c r="W1304" s="123"/>
      <c r="X1304" s="122"/>
      <c r="Y1304" s="122"/>
      <c r="Z1304" s="122"/>
      <c r="AA1304" s="122"/>
      <c r="AB1304" s="122"/>
      <c r="AC1304" s="122"/>
      <c r="AD1304" s="197">
        <f t="shared" si="272"/>
        <v>0</v>
      </c>
      <c r="AE1304" s="196" t="str">
        <f t="shared" si="284"/>
        <v/>
      </c>
      <c r="AF1304" s="196" t="str">
        <f t="shared" si="273"/>
        <v/>
      </c>
      <c r="AG1304" s="196" t="str">
        <f t="shared" si="274"/>
        <v/>
      </c>
      <c r="AH1304" s="196" t="str">
        <f t="shared" si="275"/>
        <v/>
      </c>
      <c r="AI1304" s="196" t="str">
        <f t="shared" si="276"/>
        <v/>
      </c>
      <c r="AJ1304" s="196" t="str">
        <f t="shared" si="277"/>
        <v/>
      </c>
      <c r="AK1304" s="196" t="str">
        <f t="shared" si="280"/>
        <v/>
      </c>
      <c r="AL1304" s="196" t="str">
        <f t="shared" si="281"/>
        <v/>
      </c>
      <c r="AM1304" s="176"/>
      <c r="AN1304" s="176">
        <f t="shared" si="282"/>
        <v>0</v>
      </c>
      <c r="AO1304" s="176"/>
      <c r="AP1304" s="176"/>
      <c r="AQ1304" s="176"/>
      <c r="AR1304" s="176"/>
      <c r="AS1304" s="176"/>
      <c r="AT1304" s="176"/>
      <c r="AU1304" s="176"/>
      <c r="AV1304" s="176"/>
      <c r="AW1304" s="176"/>
      <c r="AX1304" s="176"/>
      <c r="AY1304" s="176"/>
      <c r="AZ1304" s="176"/>
      <c r="BA1304" s="176"/>
      <c r="BB1304" s="176"/>
      <c r="BC1304" s="176"/>
      <c r="BD1304" s="176"/>
      <c r="BE1304" s="176"/>
      <c r="BF1304" s="176"/>
      <c r="BG1304" s="176"/>
      <c r="BH1304" s="176"/>
      <c r="BI1304" s="176"/>
      <c r="BJ1304" s="176"/>
      <c r="BK1304" s="176"/>
      <c r="BL1304" s="176"/>
      <c r="BM1304" s="176"/>
      <c r="BN1304" s="176"/>
      <c r="BO1304" s="176"/>
      <c r="BP1304" s="176"/>
      <c r="BQ1304" s="176"/>
      <c r="BR1304" s="176"/>
      <c r="BS1304" s="176"/>
      <c r="BT1304" s="176"/>
      <c r="BU1304" s="176"/>
      <c r="BV1304" s="176"/>
      <c r="BW1304" s="176"/>
      <c r="BX1304" s="176"/>
      <c r="BY1304" s="176"/>
      <c r="BZ1304" s="176"/>
      <c r="CA1304" s="176"/>
      <c r="CB1304" s="176"/>
      <c r="CC1304" s="176"/>
      <c r="CD1304" s="176"/>
      <c r="CE1304" s="176"/>
      <c r="CF1304" s="176"/>
      <c r="CG1304" s="176"/>
      <c r="CH1304" s="176"/>
      <c r="CI1304" s="176"/>
      <c r="CJ1304" s="176"/>
      <c r="CK1304" s="176"/>
      <c r="CL1304" s="176"/>
      <c r="CM1304" s="176"/>
      <c r="CN1304" s="176"/>
      <c r="CO1304" s="176"/>
      <c r="CP1304" s="176"/>
      <c r="CQ1304" s="176"/>
      <c r="CR1304" s="176"/>
      <c r="CS1304" s="176"/>
      <c r="CT1304" s="176"/>
      <c r="CU1304" s="176"/>
      <c r="CV1304" s="176"/>
      <c r="CW1304" s="176"/>
    </row>
    <row r="1305" spans="1:101" s="179" customFormat="1" ht="20.100000000000001" customHeight="1">
      <c r="A1305" s="657">
        <f t="shared" si="283"/>
        <v>1262</v>
      </c>
      <c r="B1305" s="196" t="str">
        <f t="shared" si="278"/>
        <v>Swansea Bay UHB</v>
      </c>
      <c r="C1305" s="89"/>
      <c r="D1305" s="89"/>
      <c r="E1305" s="89"/>
      <c r="F1305" s="89"/>
      <c r="G1305" s="89"/>
      <c r="H1305" s="197">
        <f t="shared" si="279"/>
        <v>0</v>
      </c>
      <c r="I1305" s="197"/>
      <c r="J1305" s="89"/>
      <c r="K1305" s="90"/>
      <c r="L1305" s="90"/>
      <c r="M1305" s="89"/>
      <c r="N1305" s="89"/>
      <c r="O1305" s="89"/>
      <c r="P1305" s="89"/>
      <c r="Q1305" s="89"/>
      <c r="R1305" s="122"/>
      <c r="S1305" s="122"/>
      <c r="T1305" s="122"/>
      <c r="U1305" s="123"/>
      <c r="V1305" s="123"/>
      <c r="W1305" s="123"/>
      <c r="X1305" s="122"/>
      <c r="Y1305" s="122"/>
      <c r="Z1305" s="122"/>
      <c r="AA1305" s="122"/>
      <c r="AB1305" s="122"/>
      <c r="AC1305" s="122"/>
      <c r="AD1305" s="197">
        <f t="shared" si="272"/>
        <v>0</v>
      </c>
      <c r="AE1305" s="196" t="str">
        <f t="shared" si="284"/>
        <v/>
      </c>
      <c r="AF1305" s="196" t="str">
        <f t="shared" si="273"/>
        <v/>
      </c>
      <c r="AG1305" s="196" t="str">
        <f t="shared" si="274"/>
        <v/>
      </c>
      <c r="AH1305" s="196" t="str">
        <f t="shared" si="275"/>
        <v/>
      </c>
      <c r="AI1305" s="196" t="str">
        <f t="shared" si="276"/>
        <v/>
      </c>
      <c r="AJ1305" s="196" t="str">
        <f t="shared" si="277"/>
        <v/>
      </c>
      <c r="AK1305" s="196" t="str">
        <f t="shared" si="280"/>
        <v/>
      </c>
      <c r="AL1305" s="196" t="str">
        <f t="shared" si="281"/>
        <v/>
      </c>
      <c r="AM1305" s="176"/>
      <c r="AN1305" s="176">
        <f t="shared" si="282"/>
        <v>0</v>
      </c>
      <c r="AO1305" s="176"/>
      <c r="AP1305" s="176"/>
      <c r="AQ1305" s="176"/>
      <c r="AR1305" s="176"/>
      <c r="AS1305" s="176"/>
      <c r="AT1305" s="176"/>
      <c r="AU1305" s="176"/>
      <c r="AV1305" s="176"/>
      <c r="AW1305" s="176"/>
      <c r="AX1305" s="176"/>
      <c r="AY1305" s="176"/>
      <c r="AZ1305" s="176"/>
      <c r="BA1305" s="176"/>
      <c r="BB1305" s="176"/>
      <c r="BC1305" s="176"/>
      <c r="BD1305" s="176"/>
      <c r="BE1305" s="176"/>
      <c r="BF1305" s="176"/>
      <c r="BG1305" s="176"/>
      <c r="BH1305" s="176"/>
      <c r="BI1305" s="176"/>
      <c r="BJ1305" s="176"/>
      <c r="BK1305" s="176"/>
      <c r="BL1305" s="176"/>
      <c r="BM1305" s="176"/>
      <c r="BN1305" s="176"/>
      <c r="BO1305" s="176"/>
      <c r="BP1305" s="176"/>
      <c r="BQ1305" s="176"/>
      <c r="BR1305" s="176"/>
      <c r="BS1305" s="176"/>
      <c r="BT1305" s="176"/>
      <c r="BU1305" s="176"/>
      <c r="BV1305" s="176"/>
      <c r="BW1305" s="176"/>
      <c r="BX1305" s="176"/>
      <c r="BY1305" s="176"/>
      <c r="BZ1305" s="176"/>
      <c r="CA1305" s="176"/>
      <c r="CB1305" s="176"/>
      <c r="CC1305" s="176"/>
      <c r="CD1305" s="176"/>
      <c r="CE1305" s="176"/>
      <c r="CF1305" s="176"/>
      <c r="CG1305" s="176"/>
      <c r="CH1305" s="176"/>
      <c r="CI1305" s="176"/>
      <c r="CJ1305" s="176"/>
      <c r="CK1305" s="176"/>
      <c r="CL1305" s="176"/>
      <c r="CM1305" s="176"/>
      <c r="CN1305" s="176"/>
      <c r="CO1305" s="176"/>
      <c r="CP1305" s="176"/>
      <c r="CQ1305" s="176"/>
      <c r="CR1305" s="176"/>
      <c r="CS1305" s="176"/>
      <c r="CT1305" s="176"/>
      <c r="CU1305" s="176"/>
      <c r="CV1305" s="176"/>
      <c r="CW1305" s="176"/>
    </row>
    <row r="1306" spans="1:101" s="179" customFormat="1" ht="20.100000000000001" customHeight="1">
      <c r="A1306" s="657">
        <f t="shared" si="283"/>
        <v>1263</v>
      </c>
      <c r="B1306" s="196" t="str">
        <f t="shared" si="278"/>
        <v>Swansea Bay UHB</v>
      </c>
      <c r="C1306" s="89"/>
      <c r="D1306" s="89"/>
      <c r="E1306" s="89"/>
      <c r="F1306" s="89"/>
      <c r="G1306" s="89"/>
      <c r="H1306" s="197">
        <f t="shared" si="279"/>
        <v>0</v>
      </c>
      <c r="I1306" s="197"/>
      <c r="J1306" s="89"/>
      <c r="K1306" s="90"/>
      <c r="L1306" s="90"/>
      <c r="M1306" s="89"/>
      <c r="N1306" s="89"/>
      <c r="O1306" s="89"/>
      <c r="P1306" s="89"/>
      <c r="Q1306" s="89"/>
      <c r="R1306" s="122"/>
      <c r="S1306" s="122"/>
      <c r="T1306" s="122"/>
      <c r="U1306" s="123"/>
      <c r="V1306" s="123"/>
      <c r="W1306" s="123"/>
      <c r="X1306" s="122"/>
      <c r="Y1306" s="122"/>
      <c r="Z1306" s="122"/>
      <c r="AA1306" s="122"/>
      <c r="AB1306" s="122"/>
      <c r="AC1306" s="122"/>
      <c r="AD1306" s="197">
        <f t="shared" si="272"/>
        <v>0</v>
      </c>
      <c r="AE1306" s="196" t="str">
        <f t="shared" si="284"/>
        <v/>
      </c>
      <c r="AF1306" s="196" t="str">
        <f t="shared" si="273"/>
        <v/>
      </c>
      <c r="AG1306" s="196" t="str">
        <f t="shared" si="274"/>
        <v/>
      </c>
      <c r="AH1306" s="196" t="str">
        <f t="shared" si="275"/>
        <v/>
      </c>
      <c r="AI1306" s="196" t="str">
        <f t="shared" si="276"/>
        <v/>
      </c>
      <c r="AJ1306" s="196" t="str">
        <f t="shared" si="277"/>
        <v/>
      </c>
      <c r="AK1306" s="196" t="str">
        <f t="shared" si="280"/>
        <v/>
      </c>
      <c r="AL1306" s="196" t="str">
        <f t="shared" si="281"/>
        <v/>
      </c>
      <c r="AM1306" s="176"/>
      <c r="AN1306" s="176">
        <f t="shared" si="282"/>
        <v>0</v>
      </c>
      <c r="AO1306" s="176"/>
      <c r="AP1306" s="176"/>
      <c r="AQ1306" s="176"/>
      <c r="AR1306" s="176"/>
      <c r="AS1306" s="176"/>
      <c r="AT1306" s="176"/>
      <c r="AU1306" s="176"/>
      <c r="AV1306" s="176"/>
      <c r="AW1306" s="176"/>
      <c r="AX1306" s="176"/>
      <c r="AY1306" s="176"/>
      <c r="AZ1306" s="176"/>
      <c r="BA1306" s="176"/>
      <c r="BB1306" s="176"/>
      <c r="BC1306" s="176"/>
      <c r="BD1306" s="176"/>
      <c r="BE1306" s="176"/>
      <c r="BF1306" s="176"/>
      <c r="BG1306" s="176"/>
      <c r="BH1306" s="176"/>
      <c r="BI1306" s="176"/>
      <c r="BJ1306" s="176"/>
      <c r="BK1306" s="176"/>
      <c r="BL1306" s="176"/>
      <c r="BM1306" s="176"/>
      <c r="BN1306" s="176"/>
      <c r="BO1306" s="176"/>
      <c r="BP1306" s="176"/>
      <c r="BQ1306" s="176"/>
      <c r="BR1306" s="176"/>
      <c r="BS1306" s="176"/>
      <c r="BT1306" s="176"/>
      <c r="BU1306" s="176"/>
      <c r="BV1306" s="176"/>
      <c r="BW1306" s="176"/>
      <c r="BX1306" s="176"/>
      <c r="BY1306" s="176"/>
      <c r="BZ1306" s="176"/>
      <c r="CA1306" s="176"/>
      <c r="CB1306" s="176"/>
      <c r="CC1306" s="176"/>
      <c r="CD1306" s="176"/>
      <c r="CE1306" s="176"/>
      <c r="CF1306" s="176"/>
      <c r="CG1306" s="176"/>
      <c r="CH1306" s="176"/>
      <c r="CI1306" s="176"/>
      <c r="CJ1306" s="176"/>
      <c r="CK1306" s="176"/>
      <c r="CL1306" s="176"/>
      <c r="CM1306" s="176"/>
      <c r="CN1306" s="176"/>
      <c r="CO1306" s="176"/>
      <c r="CP1306" s="176"/>
      <c r="CQ1306" s="176"/>
      <c r="CR1306" s="176"/>
      <c r="CS1306" s="176"/>
      <c r="CT1306" s="176"/>
      <c r="CU1306" s="176"/>
      <c r="CV1306" s="176"/>
      <c r="CW1306" s="176"/>
    </row>
    <row r="1307" spans="1:101" s="179" customFormat="1" ht="20.100000000000001" customHeight="1">
      <c r="A1307" s="657">
        <f t="shared" si="283"/>
        <v>1264</v>
      </c>
      <c r="B1307" s="196" t="str">
        <f t="shared" si="278"/>
        <v>Swansea Bay UHB</v>
      </c>
      <c r="C1307" s="89"/>
      <c r="D1307" s="89"/>
      <c r="E1307" s="89"/>
      <c r="F1307" s="89"/>
      <c r="G1307" s="89"/>
      <c r="H1307" s="197">
        <f t="shared" si="279"/>
        <v>0</v>
      </c>
      <c r="I1307" s="197"/>
      <c r="J1307" s="89"/>
      <c r="K1307" s="90"/>
      <c r="L1307" s="90"/>
      <c r="M1307" s="89"/>
      <c r="N1307" s="89"/>
      <c r="O1307" s="89"/>
      <c r="P1307" s="89"/>
      <c r="Q1307" s="89"/>
      <c r="R1307" s="122"/>
      <c r="S1307" s="122"/>
      <c r="T1307" s="122"/>
      <c r="U1307" s="123"/>
      <c r="V1307" s="123"/>
      <c r="W1307" s="123"/>
      <c r="X1307" s="122"/>
      <c r="Y1307" s="122"/>
      <c r="Z1307" s="122"/>
      <c r="AA1307" s="122"/>
      <c r="AB1307" s="122"/>
      <c r="AC1307" s="122"/>
      <c r="AD1307" s="197">
        <f t="shared" si="272"/>
        <v>0</v>
      </c>
      <c r="AE1307" s="196" t="str">
        <f t="shared" si="284"/>
        <v/>
      </c>
      <c r="AF1307" s="196" t="str">
        <f t="shared" si="273"/>
        <v/>
      </c>
      <c r="AG1307" s="196" t="str">
        <f t="shared" si="274"/>
        <v/>
      </c>
      <c r="AH1307" s="196" t="str">
        <f t="shared" si="275"/>
        <v/>
      </c>
      <c r="AI1307" s="196" t="str">
        <f t="shared" si="276"/>
        <v/>
      </c>
      <c r="AJ1307" s="196" t="str">
        <f t="shared" si="277"/>
        <v/>
      </c>
      <c r="AK1307" s="196" t="str">
        <f t="shared" si="280"/>
        <v/>
      </c>
      <c r="AL1307" s="196" t="str">
        <f t="shared" si="281"/>
        <v/>
      </c>
      <c r="AM1307" s="176"/>
      <c r="AN1307" s="176">
        <f t="shared" si="282"/>
        <v>0</v>
      </c>
      <c r="AO1307" s="176"/>
      <c r="AP1307" s="176"/>
      <c r="AQ1307" s="176"/>
      <c r="AR1307" s="176"/>
      <c r="AS1307" s="176"/>
      <c r="AT1307" s="176"/>
      <c r="AU1307" s="176"/>
      <c r="AV1307" s="176"/>
      <c r="AW1307" s="176"/>
      <c r="AX1307" s="176"/>
      <c r="AY1307" s="176"/>
      <c r="AZ1307" s="176"/>
      <c r="BA1307" s="176"/>
      <c r="BB1307" s="176"/>
      <c r="BC1307" s="176"/>
      <c r="BD1307" s="176"/>
      <c r="BE1307" s="176"/>
      <c r="BF1307" s="176"/>
      <c r="BG1307" s="176"/>
      <c r="BH1307" s="176"/>
      <c r="BI1307" s="176"/>
      <c r="BJ1307" s="176"/>
      <c r="BK1307" s="176"/>
      <c r="BL1307" s="176"/>
      <c r="BM1307" s="176"/>
      <c r="BN1307" s="176"/>
      <c r="BO1307" s="176"/>
      <c r="BP1307" s="176"/>
      <c r="BQ1307" s="176"/>
      <c r="BR1307" s="176"/>
      <c r="BS1307" s="176"/>
      <c r="BT1307" s="176"/>
      <c r="BU1307" s="176"/>
      <c r="BV1307" s="176"/>
      <c r="BW1307" s="176"/>
      <c r="BX1307" s="176"/>
      <c r="BY1307" s="176"/>
      <c r="BZ1307" s="176"/>
      <c r="CA1307" s="176"/>
      <c r="CB1307" s="176"/>
      <c r="CC1307" s="176"/>
      <c r="CD1307" s="176"/>
      <c r="CE1307" s="176"/>
      <c r="CF1307" s="176"/>
      <c r="CG1307" s="176"/>
      <c r="CH1307" s="176"/>
      <c r="CI1307" s="176"/>
      <c r="CJ1307" s="176"/>
      <c r="CK1307" s="176"/>
      <c r="CL1307" s="176"/>
      <c r="CM1307" s="176"/>
      <c r="CN1307" s="176"/>
      <c r="CO1307" s="176"/>
      <c r="CP1307" s="176"/>
      <c r="CQ1307" s="176"/>
      <c r="CR1307" s="176"/>
      <c r="CS1307" s="176"/>
      <c r="CT1307" s="176"/>
      <c r="CU1307" s="176"/>
      <c r="CV1307" s="176"/>
      <c r="CW1307" s="176"/>
    </row>
    <row r="1308" spans="1:101" s="179" customFormat="1" ht="20.100000000000001" customHeight="1">
      <c r="A1308" s="657">
        <f t="shared" si="283"/>
        <v>1265</v>
      </c>
      <c r="B1308" s="196" t="str">
        <f t="shared" si="278"/>
        <v>Swansea Bay UHB</v>
      </c>
      <c r="C1308" s="89"/>
      <c r="D1308" s="89"/>
      <c r="E1308" s="89"/>
      <c r="F1308" s="89"/>
      <c r="G1308" s="89"/>
      <c r="H1308" s="197">
        <f t="shared" si="279"/>
        <v>0</v>
      </c>
      <c r="I1308" s="197"/>
      <c r="J1308" s="89"/>
      <c r="K1308" s="90"/>
      <c r="L1308" s="90"/>
      <c r="M1308" s="89"/>
      <c r="N1308" s="89"/>
      <c r="O1308" s="89"/>
      <c r="P1308" s="89"/>
      <c r="Q1308" s="89"/>
      <c r="R1308" s="122"/>
      <c r="S1308" s="122"/>
      <c r="T1308" s="122"/>
      <c r="U1308" s="123"/>
      <c r="V1308" s="123"/>
      <c r="W1308" s="123"/>
      <c r="X1308" s="122"/>
      <c r="Y1308" s="122"/>
      <c r="Z1308" s="122"/>
      <c r="AA1308" s="122"/>
      <c r="AB1308" s="122"/>
      <c r="AC1308" s="122"/>
      <c r="AD1308" s="197">
        <f t="shared" si="272"/>
        <v>0</v>
      </c>
      <c r="AE1308" s="196" t="str">
        <f t="shared" si="284"/>
        <v/>
      </c>
      <c r="AF1308" s="196" t="str">
        <f t="shared" si="273"/>
        <v/>
      </c>
      <c r="AG1308" s="196" t="str">
        <f t="shared" si="274"/>
        <v/>
      </c>
      <c r="AH1308" s="196" t="str">
        <f t="shared" si="275"/>
        <v/>
      </c>
      <c r="AI1308" s="196" t="str">
        <f t="shared" si="276"/>
        <v/>
      </c>
      <c r="AJ1308" s="196" t="str">
        <f t="shared" si="277"/>
        <v/>
      </c>
      <c r="AK1308" s="196" t="str">
        <f t="shared" si="280"/>
        <v/>
      </c>
      <c r="AL1308" s="196" t="str">
        <f t="shared" si="281"/>
        <v/>
      </c>
      <c r="AM1308" s="176"/>
      <c r="AN1308" s="176">
        <f t="shared" si="282"/>
        <v>0</v>
      </c>
      <c r="AO1308" s="176"/>
      <c r="AP1308" s="176"/>
      <c r="AQ1308" s="176"/>
      <c r="AR1308" s="176"/>
      <c r="AS1308" s="176"/>
      <c r="AT1308" s="176"/>
      <c r="AU1308" s="176"/>
      <c r="AV1308" s="176"/>
      <c r="AW1308" s="176"/>
      <c r="AX1308" s="176"/>
      <c r="AY1308" s="176"/>
      <c r="AZ1308" s="176"/>
      <c r="BA1308" s="176"/>
      <c r="BB1308" s="176"/>
      <c r="BC1308" s="176"/>
      <c r="BD1308" s="176"/>
      <c r="BE1308" s="176"/>
      <c r="BF1308" s="176"/>
      <c r="BG1308" s="176"/>
      <c r="BH1308" s="176"/>
      <c r="BI1308" s="176"/>
      <c r="BJ1308" s="176"/>
      <c r="BK1308" s="176"/>
      <c r="BL1308" s="176"/>
      <c r="BM1308" s="176"/>
      <c r="BN1308" s="176"/>
      <c r="BO1308" s="176"/>
      <c r="BP1308" s="176"/>
      <c r="BQ1308" s="176"/>
      <c r="BR1308" s="176"/>
      <c r="BS1308" s="176"/>
      <c r="BT1308" s="176"/>
      <c r="BU1308" s="176"/>
      <c r="BV1308" s="176"/>
      <c r="BW1308" s="176"/>
      <c r="BX1308" s="176"/>
      <c r="BY1308" s="176"/>
      <c r="BZ1308" s="176"/>
      <c r="CA1308" s="176"/>
      <c r="CB1308" s="176"/>
      <c r="CC1308" s="176"/>
      <c r="CD1308" s="176"/>
      <c r="CE1308" s="176"/>
      <c r="CF1308" s="176"/>
      <c r="CG1308" s="176"/>
      <c r="CH1308" s="176"/>
      <c r="CI1308" s="176"/>
      <c r="CJ1308" s="176"/>
      <c r="CK1308" s="176"/>
      <c r="CL1308" s="176"/>
      <c r="CM1308" s="176"/>
      <c r="CN1308" s="176"/>
      <c r="CO1308" s="176"/>
      <c r="CP1308" s="176"/>
      <c r="CQ1308" s="176"/>
      <c r="CR1308" s="176"/>
      <c r="CS1308" s="176"/>
      <c r="CT1308" s="176"/>
      <c r="CU1308" s="176"/>
      <c r="CV1308" s="176"/>
      <c r="CW1308" s="176"/>
    </row>
    <row r="1309" spans="1:101" s="179" customFormat="1" ht="20.100000000000001" customHeight="1">
      <c r="A1309" s="657">
        <f t="shared" si="283"/>
        <v>1266</v>
      </c>
      <c r="B1309" s="196" t="str">
        <f t="shared" si="278"/>
        <v>Swansea Bay UHB</v>
      </c>
      <c r="C1309" s="89"/>
      <c r="D1309" s="89"/>
      <c r="E1309" s="89"/>
      <c r="F1309" s="89"/>
      <c r="G1309" s="89"/>
      <c r="H1309" s="197">
        <f t="shared" si="279"/>
        <v>0</v>
      </c>
      <c r="I1309" s="197"/>
      <c r="J1309" s="89"/>
      <c r="K1309" s="90"/>
      <c r="L1309" s="90"/>
      <c r="M1309" s="89"/>
      <c r="N1309" s="89"/>
      <c r="O1309" s="89"/>
      <c r="P1309" s="89"/>
      <c r="Q1309" s="89"/>
      <c r="R1309" s="122"/>
      <c r="S1309" s="122"/>
      <c r="T1309" s="122"/>
      <c r="U1309" s="123"/>
      <c r="V1309" s="123"/>
      <c r="W1309" s="123"/>
      <c r="X1309" s="122"/>
      <c r="Y1309" s="122"/>
      <c r="Z1309" s="122"/>
      <c r="AA1309" s="122"/>
      <c r="AB1309" s="122"/>
      <c r="AC1309" s="122"/>
      <c r="AD1309" s="197">
        <f t="shared" si="272"/>
        <v>0</v>
      </c>
      <c r="AE1309" s="196" t="str">
        <f t="shared" si="284"/>
        <v/>
      </c>
      <c r="AF1309" s="196" t="str">
        <f t="shared" si="273"/>
        <v/>
      </c>
      <c r="AG1309" s="196" t="str">
        <f t="shared" si="274"/>
        <v/>
      </c>
      <c r="AH1309" s="196" t="str">
        <f t="shared" si="275"/>
        <v/>
      </c>
      <c r="AI1309" s="196" t="str">
        <f t="shared" si="276"/>
        <v/>
      </c>
      <c r="AJ1309" s="196" t="str">
        <f t="shared" si="277"/>
        <v/>
      </c>
      <c r="AK1309" s="196" t="str">
        <f t="shared" si="280"/>
        <v/>
      </c>
      <c r="AL1309" s="196" t="str">
        <f t="shared" si="281"/>
        <v/>
      </c>
      <c r="AM1309" s="176"/>
      <c r="AN1309" s="176">
        <f t="shared" si="282"/>
        <v>0</v>
      </c>
      <c r="AO1309" s="176"/>
      <c r="AP1309" s="176"/>
      <c r="AQ1309" s="176"/>
      <c r="AR1309" s="176"/>
      <c r="AS1309" s="176"/>
      <c r="AT1309" s="176"/>
      <c r="AU1309" s="176"/>
      <c r="AV1309" s="176"/>
      <c r="AW1309" s="176"/>
      <c r="AX1309" s="176"/>
      <c r="AY1309" s="176"/>
      <c r="AZ1309" s="176"/>
      <c r="BA1309" s="176"/>
      <c r="BB1309" s="176"/>
      <c r="BC1309" s="176"/>
      <c r="BD1309" s="176"/>
      <c r="BE1309" s="176"/>
      <c r="BF1309" s="176"/>
      <c r="BG1309" s="176"/>
      <c r="BH1309" s="176"/>
      <c r="BI1309" s="176"/>
      <c r="BJ1309" s="176"/>
      <c r="BK1309" s="176"/>
      <c r="BL1309" s="176"/>
      <c r="BM1309" s="176"/>
      <c r="BN1309" s="176"/>
      <c r="BO1309" s="176"/>
      <c r="BP1309" s="176"/>
      <c r="BQ1309" s="176"/>
      <c r="BR1309" s="176"/>
      <c r="BS1309" s="176"/>
      <c r="BT1309" s="176"/>
      <c r="BU1309" s="176"/>
      <c r="BV1309" s="176"/>
      <c r="BW1309" s="176"/>
      <c r="BX1309" s="176"/>
      <c r="BY1309" s="176"/>
      <c r="BZ1309" s="176"/>
      <c r="CA1309" s="176"/>
      <c r="CB1309" s="176"/>
      <c r="CC1309" s="176"/>
      <c r="CD1309" s="176"/>
      <c r="CE1309" s="176"/>
      <c r="CF1309" s="176"/>
      <c r="CG1309" s="176"/>
      <c r="CH1309" s="176"/>
      <c r="CI1309" s="176"/>
      <c r="CJ1309" s="176"/>
      <c r="CK1309" s="176"/>
      <c r="CL1309" s="176"/>
      <c r="CM1309" s="176"/>
      <c r="CN1309" s="176"/>
      <c r="CO1309" s="176"/>
      <c r="CP1309" s="176"/>
      <c r="CQ1309" s="176"/>
      <c r="CR1309" s="176"/>
      <c r="CS1309" s="176"/>
      <c r="CT1309" s="176"/>
      <c r="CU1309" s="176"/>
      <c r="CV1309" s="176"/>
      <c r="CW1309" s="176"/>
    </row>
    <row r="1310" spans="1:101" s="179" customFormat="1" ht="20.100000000000001" customHeight="1">
      <c r="A1310" s="657">
        <f t="shared" si="283"/>
        <v>1267</v>
      </c>
      <c r="B1310" s="196" t="str">
        <f t="shared" si="278"/>
        <v>Swansea Bay UHB</v>
      </c>
      <c r="C1310" s="89"/>
      <c r="D1310" s="89"/>
      <c r="E1310" s="89"/>
      <c r="F1310" s="89"/>
      <c r="G1310" s="89"/>
      <c r="H1310" s="197">
        <f t="shared" si="279"/>
        <v>0</v>
      </c>
      <c r="I1310" s="197"/>
      <c r="J1310" s="89"/>
      <c r="K1310" s="90"/>
      <c r="L1310" s="90"/>
      <c r="M1310" s="89"/>
      <c r="N1310" s="89"/>
      <c r="O1310" s="89"/>
      <c r="P1310" s="89"/>
      <c r="Q1310" s="89"/>
      <c r="R1310" s="122"/>
      <c r="S1310" s="122"/>
      <c r="T1310" s="122"/>
      <c r="U1310" s="123"/>
      <c r="V1310" s="123"/>
      <c r="W1310" s="123"/>
      <c r="X1310" s="122"/>
      <c r="Y1310" s="122"/>
      <c r="Z1310" s="122"/>
      <c r="AA1310" s="122"/>
      <c r="AB1310" s="122"/>
      <c r="AC1310" s="122"/>
      <c r="AD1310" s="197">
        <f t="shared" si="272"/>
        <v>0</v>
      </c>
      <c r="AE1310" s="196" t="str">
        <f t="shared" si="284"/>
        <v/>
      </c>
      <c r="AF1310" s="196" t="str">
        <f t="shared" si="273"/>
        <v/>
      </c>
      <c r="AG1310" s="196" t="str">
        <f t="shared" si="274"/>
        <v/>
      </c>
      <c r="AH1310" s="196" t="str">
        <f t="shared" si="275"/>
        <v/>
      </c>
      <c r="AI1310" s="196" t="str">
        <f t="shared" si="276"/>
        <v/>
      </c>
      <c r="AJ1310" s="196" t="str">
        <f t="shared" si="277"/>
        <v/>
      </c>
      <c r="AK1310" s="196" t="str">
        <f t="shared" si="280"/>
        <v/>
      </c>
      <c r="AL1310" s="196" t="str">
        <f t="shared" si="281"/>
        <v/>
      </c>
      <c r="AM1310" s="176"/>
      <c r="AN1310" s="176">
        <f t="shared" si="282"/>
        <v>0</v>
      </c>
      <c r="AO1310" s="176"/>
      <c r="AP1310" s="176"/>
      <c r="AQ1310" s="176"/>
      <c r="AR1310" s="176"/>
      <c r="AS1310" s="176"/>
      <c r="AT1310" s="176"/>
      <c r="AU1310" s="176"/>
      <c r="AV1310" s="176"/>
      <c r="AW1310" s="176"/>
      <c r="AX1310" s="176"/>
      <c r="AY1310" s="176"/>
      <c r="AZ1310" s="176"/>
      <c r="BA1310" s="176"/>
      <c r="BB1310" s="176"/>
      <c r="BC1310" s="176"/>
      <c r="BD1310" s="176"/>
      <c r="BE1310" s="176"/>
      <c r="BF1310" s="176"/>
      <c r="BG1310" s="176"/>
      <c r="BH1310" s="176"/>
      <c r="BI1310" s="176"/>
      <c r="BJ1310" s="176"/>
      <c r="BK1310" s="176"/>
      <c r="BL1310" s="176"/>
      <c r="BM1310" s="176"/>
      <c r="BN1310" s="176"/>
      <c r="BO1310" s="176"/>
      <c r="BP1310" s="176"/>
      <c r="BQ1310" s="176"/>
      <c r="BR1310" s="176"/>
      <c r="BS1310" s="176"/>
      <c r="BT1310" s="176"/>
      <c r="BU1310" s="176"/>
      <c r="BV1310" s="176"/>
      <c r="BW1310" s="176"/>
      <c r="BX1310" s="176"/>
      <c r="BY1310" s="176"/>
      <c r="BZ1310" s="176"/>
      <c r="CA1310" s="176"/>
      <c r="CB1310" s="176"/>
      <c r="CC1310" s="176"/>
      <c r="CD1310" s="176"/>
      <c r="CE1310" s="176"/>
      <c r="CF1310" s="176"/>
      <c r="CG1310" s="176"/>
      <c r="CH1310" s="176"/>
      <c r="CI1310" s="176"/>
      <c r="CJ1310" s="176"/>
      <c r="CK1310" s="176"/>
      <c r="CL1310" s="176"/>
      <c r="CM1310" s="176"/>
      <c r="CN1310" s="176"/>
      <c r="CO1310" s="176"/>
      <c r="CP1310" s="176"/>
      <c r="CQ1310" s="176"/>
      <c r="CR1310" s="176"/>
      <c r="CS1310" s="176"/>
      <c r="CT1310" s="176"/>
      <c r="CU1310" s="176"/>
      <c r="CV1310" s="176"/>
      <c r="CW1310" s="176"/>
    </row>
    <row r="1311" spans="1:101" s="179" customFormat="1" ht="20.100000000000001" customHeight="1">
      <c r="A1311" s="657">
        <f t="shared" si="283"/>
        <v>1268</v>
      </c>
      <c r="B1311" s="196" t="str">
        <f t="shared" si="278"/>
        <v>Swansea Bay UHB</v>
      </c>
      <c r="C1311" s="89"/>
      <c r="D1311" s="89"/>
      <c r="E1311" s="89"/>
      <c r="F1311" s="89"/>
      <c r="G1311" s="89"/>
      <c r="H1311" s="197">
        <f t="shared" si="279"/>
        <v>0</v>
      </c>
      <c r="I1311" s="197"/>
      <c r="J1311" s="89"/>
      <c r="K1311" s="90"/>
      <c r="L1311" s="90"/>
      <c r="M1311" s="89"/>
      <c r="N1311" s="89"/>
      <c r="O1311" s="89"/>
      <c r="P1311" s="89"/>
      <c r="Q1311" s="89"/>
      <c r="R1311" s="122"/>
      <c r="S1311" s="122"/>
      <c r="T1311" s="122"/>
      <c r="U1311" s="123"/>
      <c r="V1311" s="123"/>
      <c r="W1311" s="123"/>
      <c r="X1311" s="122"/>
      <c r="Y1311" s="122"/>
      <c r="Z1311" s="122"/>
      <c r="AA1311" s="122"/>
      <c r="AB1311" s="122"/>
      <c r="AC1311" s="122"/>
      <c r="AD1311" s="197">
        <f t="shared" si="272"/>
        <v>0</v>
      </c>
      <c r="AE1311" s="196" t="str">
        <f t="shared" si="284"/>
        <v/>
      </c>
      <c r="AF1311" s="196" t="str">
        <f t="shared" si="273"/>
        <v/>
      </c>
      <c r="AG1311" s="196" t="str">
        <f t="shared" si="274"/>
        <v/>
      </c>
      <c r="AH1311" s="196" t="str">
        <f t="shared" si="275"/>
        <v/>
      </c>
      <c r="AI1311" s="196" t="str">
        <f t="shared" si="276"/>
        <v/>
      </c>
      <c r="AJ1311" s="196" t="str">
        <f t="shared" si="277"/>
        <v/>
      </c>
      <c r="AK1311" s="196" t="str">
        <f t="shared" si="280"/>
        <v/>
      </c>
      <c r="AL1311" s="196" t="str">
        <f t="shared" si="281"/>
        <v/>
      </c>
      <c r="AM1311" s="176"/>
      <c r="AN1311" s="176">
        <f t="shared" si="282"/>
        <v>0</v>
      </c>
      <c r="AO1311" s="176"/>
      <c r="AP1311" s="176"/>
      <c r="AQ1311" s="176"/>
      <c r="AR1311" s="176"/>
      <c r="AS1311" s="176"/>
      <c r="AT1311" s="176"/>
      <c r="AU1311" s="176"/>
      <c r="AV1311" s="176"/>
      <c r="AW1311" s="176"/>
      <c r="AX1311" s="176"/>
      <c r="AY1311" s="176"/>
      <c r="AZ1311" s="176"/>
      <c r="BA1311" s="176"/>
      <c r="BB1311" s="176"/>
      <c r="BC1311" s="176"/>
      <c r="BD1311" s="176"/>
      <c r="BE1311" s="176"/>
      <c r="BF1311" s="176"/>
      <c r="BG1311" s="176"/>
      <c r="BH1311" s="176"/>
      <c r="BI1311" s="176"/>
      <c r="BJ1311" s="176"/>
      <c r="BK1311" s="176"/>
      <c r="BL1311" s="176"/>
      <c r="BM1311" s="176"/>
      <c r="BN1311" s="176"/>
      <c r="BO1311" s="176"/>
      <c r="BP1311" s="176"/>
      <c r="BQ1311" s="176"/>
      <c r="BR1311" s="176"/>
      <c r="BS1311" s="176"/>
      <c r="BT1311" s="176"/>
      <c r="BU1311" s="176"/>
      <c r="BV1311" s="176"/>
      <c r="BW1311" s="176"/>
      <c r="BX1311" s="176"/>
      <c r="BY1311" s="176"/>
      <c r="BZ1311" s="176"/>
      <c r="CA1311" s="176"/>
      <c r="CB1311" s="176"/>
      <c r="CC1311" s="176"/>
      <c r="CD1311" s="176"/>
      <c r="CE1311" s="176"/>
      <c r="CF1311" s="176"/>
      <c r="CG1311" s="176"/>
      <c r="CH1311" s="176"/>
      <c r="CI1311" s="176"/>
      <c r="CJ1311" s="176"/>
      <c r="CK1311" s="176"/>
      <c r="CL1311" s="176"/>
      <c r="CM1311" s="176"/>
      <c r="CN1311" s="176"/>
      <c r="CO1311" s="176"/>
      <c r="CP1311" s="176"/>
      <c r="CQ1311" s="176"/>
      <c r="CR1311" s="176"/>
      <c r="CS1311" s="176"/>
      <c r="CT1311" s="176"/>
      <c r="CU1311" s="176"/>
      <c r="CV1311" s="176"/>
      <c r="CW1311" s="176"/>
    </row>
    <row r="1312" spans="1:101" s="179" customFormat="1" ht="20.100000000000001" customHeight="1">
      <c r="A1312" s="657">
        <f t="shared" si="283"/>
        <v>1269</v>
      </c>
      <c r="B1312" s="196" t="str">
        <f t="shared" si="278"/>
        <v>Swansea Bay UHB</v>
      </c>
      <c r="C1312" s="89"/>
      <c r="D1312" s="89"/>
      <c r="E1312" s="89"/>
      <c r="F1312" s="89"/>
      <c r="G1312" s="89"/>
      <c r="H1312" s="197">
        <f t="shared" si="279"/>
        <v>0</v>
      </c>
      <c r="I1312" s="197"/>
      <c r="J1312" s="89"/>
      <c r="K1312" s="90"/>
      <c r="L1312" s="90"/>
      <c r="M1312" s="89"/>
      <c r="N1312" s="89"/>
      <c r="O1312" s="89"/>
      <c r="P1312" s="89"/>
      <c r="Q1312" s="89"/>
      <c r="R1312" s="122"/>
      <c r="S1312" s="122"/>
      <c r="T1312" s="122"/>
      <c r="U1312" s="123"/>
      <c r="V1312" s="123"/>
      <c r="W1312" s="123"/>
      <c r="X1312" s="122"/>
      <c r="Y1312" s="122"/>
      <c r="Z1312" s="122"/>
      <c r="AA1312" s="122"/>
      <c r="AB1312" s="122"/>
      <c r="AC1312" s="122"/>
      <c r="AD1312" s="197">
        <f t="shared" si="272"/>
        <v>0</v>
      </c>
      <c r="AE1312" s="196" t="str">
        <f t="shared" si="284"/>
        <v/>
      </c>
      <c r="AF1312" s="196" t="str">
        <f t="shared" si="273"/>
        <v/>
      </c>
      <c r="AG1312" s="196" t="str">
        <f t="shared" si="274"/>
        <v/>
      </c>
      <c r="AH1312" s="196" t="str">
        <f t="shared" si="275"/>
        <v/>
      </c>
      <c r="AI1312" s="196" t="str">
        <f t="shared" si="276"/>
        <v/>
      </c>
      <c r="AJ1312" s="196" t="str">
        <f t="shared" si="277"/>
        <v/>
      </c>
      <c r="AK1312" s="196" t="str">
        <f t="shared" si="280"/>
        <v/>
      </c>
      <c r="AL1312" s="196" t="str">
        <f t="shared" si="281"/>
        <v/>
      </c>
      <c r="AM1312" s="176"/>
      <c r="AN1312" s="176">
        <f t="shared" si="282"/>
        <v>0</v>
      </c>
      <c r="AO1312" s="176"/>
      <c r="AP1312" s="176"/>
      <c r="AQ1312" s="176"/>
      <c r="AR1312" s="176"/>
      <c r="AS1312" s="176"/>
      <c r="AT1312" s="176"/>
      <c r="AU1312" s="176"/>
      <c r="AV1312" s="176"/>
      <c r="AW1312" s="176"/>
      <c r="AX1312" s="176"/>
      <c r="AY1312" s="176"/>
      <c r="AZ1312" s="176"/>
      <c r="BA1312" s="176"/>
      <c r="BB1312" s="176"/>
      <c r="BC1312" s="176"/>
      <c r="BD1312" s="176"/>
      <c r="BE1312" s="176"/>
      <c r="BF1312" s="176"/>
      <c r="BG1312" s="176"/>
      <c r="BH1312" s="176"/>
      <c r="BI1312" s="176"/>
      <c r="BJ1312" s="176"/>
      <c r="BK1312" s="176"/>
      <c r="BL1312" s="176"/>
      <c r="BM1312" s="176"/>
      <c r="BN1312" s="176"/>
      <c r="BO1312" s="176"/>
      <c r="BP1312" s="176"/>
      <c r="BQ1312" s="176"/>
      <c r="BR1312" s="176"/>
      <c r="BS1312" s="176"/>
      <c r="BT1312" s="176"/>
      <c r="BU1312" s="176"/>
      <c r="BV1312" s="176"/>
      <c r="BW1312" s="176"/>
      <c r="BX1312" s="176"/>
      <c r="BY1312" s="176"/>
      <c r="BZ1312" s="176"/>
      <c r="CA1312" s="176"/>
      <c r="CB1312" s="176"/>
      <c r="CC1312" s="176"/>
      <c r="CD1312" s="176"/>
      <c r="CE1312" s="176"/>
      <c r="CF1312" s="176"/>
      <c r="CG1312" s="176"/>
      <c r="CH1312" s="176"/>
      <c r="CI1312" s="176"/>
      <c r="CJ1312" s="176"/>
      <c r="CK1312" s="176"/>
      <c r="CL1312" s="176"/>
      <c r="CM1312" s="176"/>
      <c r="CN1312" s="176"/>
      <c r="CO1312" s="176"/>
      <c r="CP1312" s="176"/>
      <c r="CQ1312" s="176"/>
      <c r="CR1312" s="176"/>
      <c r="CS1312" s="176"/>
      <c r="CT1312" s="176"/>
      <c r="CU1312" s="176"/>
      <c r="CV1312" s="176"/>
      <c r="CW1312" s="176"/>
    </row>
    <row r="1313" spans="1:101" s="179" customFormat="1" ht="20.100000000000001" customHeight="1">
      <c r="A1313" s="657">
        <f t="shared" si="283"/>
        <v>1270</v>
      </c>
      <c r="B1313" s="196" t="str">
        <f t="shared" si="278"/>
        <v>Swansea Bay UHB</v>
      </c>
      <c r="C1313" s="89"/>
      <c r="D1313" s="89"/>
      <c r="E1313" s="89"/>
      <c r="F1313" s="89"/>
      <c r="G1313" s="89"/>
      <c r="H1313" s="197">
        <f t="shared" si="279"/>
        <v>0</v>
      </c>
      <c r="I1313" s="197"/>
      <c r="J1313" s="89"/>
      <c r="K1313" s="90"/>
      <c r="L1313" s="90"/>
      <c r="M1313" s="89"/>
      <c r="N1313" s="89"/>
      <c r="O1313" s="89"/>
      <c r="P1313" s="89"/>
      <c r="Q1313" s="89"/>
      <c r="R1313" s="122"/>
      <c r="S1313" s="122"/>
      <c r="T1313" s="122"/>
      <c r="U1313" s="123"/>
      <c r="V1313" s="123"/>
      <c r="W1313" s="123"/>
      <c r="X1313" s="122"/>
      <c r="Y1313" s="122"/>
      <c r="Z1313" s="122"/>
      <c r="AA1313" s="122"/>
      <c r="AB1313" s="122"/>
      <c r="AC1313" s="122"/>
      <c r="AD1313" s="197">
        <f t="shared" si="272"/>
        <v>0</v>
      </c>
      <c r="AE1313" s="196" t="str">
        <f t="shared" si="284"/>
        <v/>
      </c>
      <c r="AF1313" s="196" t="str">
        <f t="shared" si="273"/>
        <v/>
      </c>
      <c r="AG1313" s="196" t="str">
        <f t="shared" si="274"/>
        <v/>
      </c>
      <c r="AH1313" s="196" t="str">
        <f t="shared" si="275"/>
        <v/>
      </c>
      <c r="AI1313" s="196" t="str">
        <f t="shared" si="276"/>
        <v/>
      </c>
      <c r="AJ1313" s="196" t="str">
        <f t="shared" si="277"/>
        <v/>
      </c>
      <c r="AK1313" s="196" t="str">
        <f t="shared" si="280"/>
        <v/>
      </c>
      <c r="AL1313" s="196" t="str">
        <f t="shared" si="281"/>
        <v/>
      </c>
      <c r="AM1313" s="176"/>
      <c r="AN1313" s="176">
        <f t="shared" si="282"/>
        <v>0</v>
      </c>
      <c r="AO1313" s="176"/>
      <c r="AP1313" s="176"/>
      <c r="AQ1313" s="176"/>
      <c r="AR1313" s="176"/>
      <c r="AS1313" s="176"/>
      <c r="AT1313" s="176"/>
      <c r="AU1313" s="176"/>
      <c r="AV1313" s="176"/>
      <c r="AW1313" s="176"/>
      <c r="AX1313" s="176"/>
      <c r="AY1313" s="176"/>
      <c r="AZ1313" s="176"/>
      <c r="BA1313" s="176"/>
      <c r="BB1313" s="176"/>
      <c r="BC1313" s="176"/>
      <c r="BD1313" s="176"/>
      <c r="BE1313" s="176"/>
      <c r="BF1313" s="176"/>
      <c r="BG1313" s="176"/>
      <c r="BH1313" s="176"/>
      <c r="BI1313" s="176"/>
      <c r="BJ1313" s="176"/>
      <c r="BK1313" s="176"/>
      <c r="BL1313" s="176"/>
      <c r="BM1313" s="176"/>
      <c r="BN1313" s="176"/>
      <c r="BO1313" s="176"/>
      <c r="BP1313" s="176"/>
      <c r="BQ1313" s="176"/>
      <c r="BR1313" s="176"/>
      <c r="BS1313" s="176"/>
      <c r="BT1313" s="176"/>
      <c r="BU1313" s="176"/>
      <c r="BV1313" s="176"/>
      <c r="BW1313" s="176"/>
      <c r="BX1313" s="176"/>
      <c r="BY1313" s="176"/>
      <c r="BZ1313" s="176"/>
      <c r="CA1313" s="176"/>
      <c r="CB1313" s="176"/>
      <c r="CC1313" s="176"/>
      <c r="CD1313" s="176"/>
      <c r="CE1313" s="176"/>
      <c r="CF1313" s="176"/>
      <c r="CG1313" s="176"/>
      <c r="CH1313" s="176"/>
      <c r="CI1313" s="176"/>
      <c r="CJ1313" s="176"/>
      <c r="CK1313" s="176"/>
      <c r="CL1313" s="176"/>
      <c r="CM1313" s="176"/>
      <c r="CN1313" s="176"/>
      <c r="CO1313" s="176"/>
      <c r="CP1313" s="176"/>
      <c r="CQ1313" s="176"/>
      <c r="CR1313" s="176"/>
      <c r="CS1313" s="176"/>
      <c r="CT1313" s="176"/>
      <c r="CU1313" s="176"/>
      <c r="CV1313" s="176"/>
      <c r="CW1313" s="176"/>
    </row>
    <row r="1314" spans="1:101" s="179" customFormat="1" ht="20.100000000000001" customHeight="1">
      <c r="A1314" s="657">
        <f t="shared" si="283"/>
        <v>1271</v>
      </c>
      <c r="B1314" s="196" t="str">
        <f t="shared" si="278"/>
        <v>Swansea Bay UHB</v>
      </c>
      <c r="C1314" s="89"/>
      <c r="D1314" s="89"/>
      <c r="E1314" s="89"/>
      <c r="F1314" s="89"/>
      <c r="G1314" s="89"/>
      <c r="H1314" s="197">
        <f t="shared" si="279"/>
        <v>0</v>
      </c>
      <c r="I1314" s="197"/>
      <c r="J1314" s="89"/>
      <c r="K1314" s="90"/>
      <c r="L1314" s="90"/>
      <c r="M1314" s="89"/>
      <c r="N1314" s="89"/>
      <c r="O1314" s="89"/>
      <c r="P1314" s="89"/>
      <c r="Q1314" s="89"/>
      <c r="R1314" s="122"/>
      <c r="S1314" s="122"/>
      <c r="T1314" s="122"/>
      <c r="U1314" s="123"/>
      <c r="V1314" s="123"/>
      <c r="W1314" s="123"/>
      <c r="X1314" s="122"/>
      <c r="Y1314" s="122"/>
      <c r="Z1314" s="122"/>
      <c r="AA1314" s="122"/>
      <c r="AB1314" s="122"/>
      <c r="AC1314" s="122"/>
      <c r="AD1314" s="197">
        <f t="shared" si="272"/>
        <v>0</v>
      </c>
      <c r="AE1314" s="196" t="str">
        <f t="shared" si="284"/>
        <v/>
      </c>
      <c r="AF1314" s="196" t="str">
        <f t="shared" si="273"/>
        <v/>
      </c>
      <c r="AG1314" s="196" t="str">
        <f t="shared" si="274"/>
        <v/>
      </c>
      <c r="AH1314" s="196" t="str">
        <f t="shared" si="275"/>
        <v/>
      </c>
      <c r="AI1314" s="196" t="str">
        <f t="shared" si="276"/>
        <v/>
      </c>
      <c r="AJ1314" s="196" t="str">
        <f t="shared" si="277"/>
        <v/>
      </c>
      <c r="AK1314" s="196" t="str">
        <f t="shared" si="280"/>
        <v/>
      </c>
      <c r="AL1314" s="196" t="str">
        <f t="shared" si="281"/>
        <v/>
      </c>
      <c r="AM1314" s="176"/>
      <c r="AN1314" s="176">
        <f t="shared" si="282"/>
        <v>0</v>
      </c>
      <c r="AO1314" s="176"/>
      <c r="AP1314" s="176"/>
      <c r="AQ1314" s="176"/>
      <c r="AR1314" s="176"/>
      <c r="AS1314" s="176"/>
      <c r="AT1314" s="176"/>
      <c r="AU1314" s="176"/>
      <c r="AV1314" s="176"/>
      <c r="AW1314" s="176"/>
      <c r="AX1314" s="176"/>
      <c r="AY1314" s="176"/>
      <c r="AZ1314" s="176"/>
      <c r="BA1314" s="176"/>
      <c r="BB1314" s="176"/>
      <c r="BC1314" s="176"/>
      <c r="BD1314" s="176"/>
      <c r="BE1314" s="176"/>
      <c r="BF1314" s="176"/>
      <c r="BG1314" s="176"/>
      <c r="BH1314" s="176"/>
      <c r="BI1314" s="176"/>
      <c r="BJ1314" s="176"/>
      <c r="BK1314" s="176"/>
      <c r="BL1314" s="176"/>
      <c r="BM1314" s="176"/>
      <c r="BN1314" s="176"/>
      <c r="BO1314" s="176"/>
      <c r="BP1314" s="176"/>
      <c r="BQ1314" s="176"/>
      <c r="BR1314" s="176"/>
      <c r="BS1314" s="176"/>
      <c r="BT1314" s="176"/>
      <c r="BU1314" s="176"/>
      <c r="BV1314" s="176"/>
      <c r="BW1314" s="176"/>
      <c r="BX1314" s="176"/>
      <c r="BY1314" s="176"/>
      <c r="BZ1314" s="176"/>
      <c r="CA1314" s="176"/>
      <c r="CB1314" s="176"/>
      <c r="CC1314" s="176"/>
      <c r="CD1314" s="176"/>
      <c r="CE1314" s="176"/>
      <c r="CF1314" s="176"/>
      <c r="CG1314" s="176"/>
      <c r="CH1314" s="176"/>
      <c r="CI1314" s="176"/>
      <c r="CJ1314" s="176"/>
      <c r="CK1314" s="176"/>
      <c r="CL1314" s="176"/>
      <c r="CM1314" s="176"/>
      <c r="CN1314" s="176"/>
      <c r="CO1314" s="176"/>
      <c r="CP1314" s="176"/>
      <c r="CQ1314" s="176"/>
      <c r="CR1314" s="176"/>
      <c r="CS1314" s="176"/>
      <c r="CT1314" s="176"/>
      <c r="CU1314" s="176"/>
      <c r="CV1314" s="176"/>
      <c r="CW1314" s="176"/>
    </row>
    <row r="1315" spans="1:101" s="179" customFormat="1" ht="20.100000000000001" customHeight="1">
      <c r="A1315" s="657">
        <f t="shared" si="283"/>
        <v>1272</v>
      </c>
      <c r="B1315" s="196" t="str">
        <f t="shared" si="278"/>
        <v>Swansea Bay UHB</v>
      </c>
      <c r="C1315" s="89"/>
      <c r="D1315" s="89"/>
      <c r="E1315" s="89"/>
      <c r="F1315" s="89"/>
      <c r="G1315" s="89"/>
      <c r="H1315" s="197">
        <f t="shared" si="279"/>
        <v>0</v>
      </c>
      <c r="I1315" s="197"/>
      <c r="J1315" s="89"/>
      <c r="K1315" s="90"/>
      <c r="L1315" s="90"/>
      <c r="M1315" s="89"/>
      <c r="N1315" s="89"/>
      <c r="O1315" s="89"/>
      <c r="P1315" s="89"/>
      <c r="Q1315" s="89"/>
      <c r="R1315" s="122"/>
      <c r="S1315" s="122"/>
      <c r="T1315" s="122"/>
      <c r="U1315" s="123"/>
      <c r="V1315" s="123"/>
      <c r="W1315" s="123"/>
      <c r="X1315" s="122"/>
      <c r="Y1315" s="122"/>
      <c r="Z1315" s="122"/>
      <c r="AA1315" s="122"/>
      <c r="AB1315" s="122"/>
      <c r="AC1315" s="122"/>
      <c r="AD1315" s="197">
        <f t="shared" si="272"/>
        <v>0</v>
      </c>
      <c r="AE1315" s="196" t="str">
        <f t="shared" si="284"/>
        <v/>
      </c>
      <c r="AF1315" s="196" t="str">
        <f t="shared" si="273"/>
        <v/>
      </c>
      <c r="AG1315" s="196" t="str">
        <f t="shared" si="274"/>
        <v/>
      </c>
      <c r="AH1315" s="196" t="str">
        <f t="shared" si="275"/>
        <v/>
      </c>
      <c r="AI1315" s="196" t="str">
        <f t="shared" si="276"/>
        <v/>
      </c>
      <c r="AJ1315" s="196" t="str">
        <f t="shared" si="277"/>
        <v/>
      </c>
      <c r="AK1315" s="196" t="str">
        <f t="shared" si="280"/>
        <v/>
      </c>
      <c r="AL1315" s="196" t="str">
        <f t="shared" si="281"/>
        <v/>
      </c>
      <c r="AM1315" s="176"/>
      <c r="AN1315" s="176">
        <f t="shared" si="282"/>
        <v>0</v>
      </c>
      <c r="AO1315" s="176"/>
      <c r="AP1315" s="176"/>
      <c r="AQ1315" s="176"/>
      <c r="AR1315" s="176"/>
      <c r="AS1315" s="176"/>
      <c r="AT1315" s="176"/>
      <c r="AU1315" s="176"/>
      <c r="AV1315" s="176"/>
      <c r="AW1315" s="176"/>
      <c r="AX1315" s="176"/>
      <c r="AY1315" s="176"/>
      <c r="AZ1315" s="176"/>
      <c r="BA1315" s="176"/>
      <c r="BB1315" s="176"/>
      <c r="BC1315" s="176"/>
      <c r="BD1315" s="176"/>
      <c r="BE1315" s="176"/>
      <c r="BF1315" s="176"/>
      <c r="BG1315" s="176"/>
      <c r="BH1315" s="176"/>
      <c r="BI1315" s="176"/>
      <c r="BJ1315" s="176"/>
      <c r="BK1315" s="176"/>
      <c r="BL1315" s="176"/>
      <c r="BM1315" s="176"/>
      <c r="BN1315" s="176"/>
      <c r="BO1315" s="176"/>
      <c r="BP1315" s="176"/>
      <c r="BQ1315" s="176"/>
      <c r="BR1315" s="176"/>
      <c r="BS1315" s="176"/>
      <c r="BT1315" s="176"/>
      <c r="BU1315" s="176"/>
      <c r="BV1315" s="176"/>
      <c r="BW1315" s="176"/>
      <c r="BX1315" s="176"/>
      <c r="BY1315" s="176"/>
      <c r="BZ1315" s="176"/>
      <c r="CA1315" s="176"/>
      <c r="CB1315" s="176"/>
      <c r="CC1315" s="176"/>
      <c r="CD1315" s="176"/>
      <c r="CE1315" s="176"/>
      <c r="CF1315" s="176"/>
      <c r="CG1315" s="176"/>
      <c r="CH1315" s="176"/>
      <c r="CI1315" s="176"/>
      <c r="CJ1315" s="176"/>
      <c r="CK1315" s="176"/>
      <c r="CL1315" s="176"/>
      <c r="CM1315" s="176"/>
      <c r="CN1315" s="176"/>
      <c r="CO1315" s="176"/>
      <c r="CP1315" s="176"/>
      <c r="CQ1315" s="176"/>
      <c r="CR1315" s="176"/>
      <c r="CS1315" s="176"/>
      <c r="CT1315" s="176"/>
      <c r="CU1315" s="176"/>
      <c r="CV1315" s="176"/>
      <c r="CW1315" s="176"/>
    </row>
    <row r="1316" spans="1:101" s="179" customFormat="1" ht="20.100000000000001" customHeight="1">
      <c r="A1316" s="657">
        <f t="shared" si="283"/>
        <v>1273</v>
      </c>
      <c r="B1316" s="196" t="str">
        <f t="shared" si="278"/>
        <v>Swansea Bay UHB</v>
      </c>
      <c r="C1316" s="89"/>
      <c r="D1316" s="89"/>
      <c r="E1316" s="89"/>
      <c r="F1316" s="89"/>
      <c r="G1316" s="89"/>
      <c r="H1316" s="197">
        <f t="shared" si="279"/>
        <v>0</v>
      </c>
      <c r="I1316" s="197"/>
      <c r="J1316" s="89"/>
      <c r="K1316" s="90"/>
      <c r="L1316" s="90"/>
      <c r="M1316" s="89"/>
      <c r="N1316" s="89"/>
      <c r="O1316" s="89"/>
      <c r="P1316" s="89"/>
      <c r="Q1316" s="89"/>
      <c r="R1316" s="122"/>
      <c r="S1316" s="122"/>
      <c r="T1316" s="122"/>
      <c r="U1316" s="123"/>
      <c r="V1316" s="123"/>
      <c r="W1316" s="123"/>
      <c r="X1316" s="122"/>
      <c r="Y1316" s="122"/>
      <c r="Z1316" s="122"/>
      <c r="AA1316" s="122"/>
      <c r="AB1316" s="122"/>
      <c r="AC1316" s="122"/>
      <c r="AD1316" s="197">
        <f t="shared" si="272"/>
        <v>0</v>
      </c>
      <c r="AE1316" s="196" t="str">
        <f t="shared" si="284"/>
        <v/>
      </c>
      <c r="AF1316" s="196" t="str">
        <f t="shared" si="273"/>
        <v/>
      </c>
      <c r="AG1316" s="196" t="str">
        <f t="shared" si="274"/>
        <v/>
      </c>
      <c r="AH1316" s="196" t="str">
        <f t="shared" si="275"/>
        <v/>
      </c>
      <c r="AI1316" s="196" t="str">
        <f t="shared" si="276"/>
        <v/>
      </c>
      <c r="AJ1316" s="196" t="str">
        <f t="shared" si="277"/>
        <v/>
      </c>
      <c r="AK1316" s="196" t="str">
        <f t="shared" si="280"/>
        <v/>
      </c>
      <c r="AL1316" s="196" t="str">
        <f t="shared" si="281"/>
        <v/>
      </c>
      <c r="AM1316" s="176"/>
      <c r="AN1316" s="176">
        <f t="shared" si="282"/>
        <v>0</v>
      </c>
      <c r="AO1316" s="176"/>
      <c r="AP1316" s="176"/>
      <c r="AQ1316" s="176"/>
      <c r="AR1316" s="176"/>
      <c r="AS1316" s="176"/>
      <c r="AT1316" s="176"/>
      <c r="AU1316" s="176"/>
      <c r="AV1316" s="176"/>
      <c r="AW1316" s="176"/>
      <c r="AX1316" s="176"/>
      <c r="AY1316" s="176"/>
      <c r="AZ1316" s="176"/>
      <c r="BA1316" s="176"/>
      <c r="BB1316" s="176"/>
      <c r="BC1316" s="176"/>
      <c r="BD1316" s="176"/>
      <c r="BE1316" s="176"/>
      <c r="BF1316" s="176"/>
      <c r="BG1316" s="176"/>
      <c r="BH1316" s="176"/>
      <c r="BI1316" s="176"/>
      <c r="BJ1316" s="176"/>
      <c r="BK1316" s="176"/>
      <c r="BL1316" s="176"/>
      <c r="BM1316" s="176"/>
      <c r="BN1316" s="176"/>
      <c r="BO1316" s="176"/>
      <c r="BP1316" s="176"/>
      <c r="BQ1316" s="176"/>
      <c r="BR1316" s="176"/>
      <c r="BS1316" s="176"/>
      <c r="BT1316" s="176"/>
      <c r="BU1316" s="176"/>
      <c r="BV1316" s="176"/>
      <c r="BW1316" s="176"/>
      <c r="BX1316" s="176"/>
      <c r="BY1316" s="176"/>
      <c r="BZ1316" s="176"/>
      <c r="CA1316" s="176"/>
      <c r="CB1316" s="176"/>
      <c r="CC1316" s="176"/>
      <c r="CD1316" s="176"/>
      <c r="CE1316" s="176"/>
      <c r="CF1316" s="176"/>
      <c r="CG1316" s="176"/>
      <c r="CH1316" s="176"/>
      <c r="CI1316" s="176"/>
      <c r="CJ1316" s="176"/>
      <c r="CK1316" s="176"/>
      <c r="CL1316" s="176"/>
      <c r="CM1316" s="176"/>
      <c r="CN1316" s="176"/>
      <c r="CO1316" s="176"/>
      <c r="CP1316" s="176"/>
      <c r="CQ1316" s="176"/>
      <c r="CR1316" s="176"/>
      <c r="CS1316" s="176"/>
      <c r="CT1316" s="176"/>
      <c r="CU1316" s="176"/>
      <c r="CV1316" s="176"/>
      <c r="CW1316" s="176"/>
    </row>
    <row r="1317" spans="1:101" s="179" customFormat="1" ht="20.100000000000001" customHeight="1">
      <c r="A1317" s="657">
        <f t="shared" si="283"/>
        <v>1274</v>
      </c>
      <c r="B1317" s="196" t="str">
        <f t="shared" si="278"/>
        <v>Swansea Bay UHB</v>
      </c>
      <c r="C1317" s="89"/>
      <c r="D1317" s="89"/>
      <c r="E1317" s="89"/>
      <c r="F1317" s="89"/>
      <c r="G1317" s="89"/>
      <c r="H1317" s="197">
        <f t="shared" si="279"/>
        <v>0</v>
      </c>
      <c r="I1317" s="197"/>
      <c r="J1317" s="89"/>
      <c r="K1317" s="90"/>
      <c r="L1317" s="90"/>
      <c r="M1317" s="89"/>
      <c r="N1317" s="89"/>
      <c r="O1317" s="89"/>
      <c r="P1317" s="89"/>
      <c r="Q1317" s="89"/>
      <c r="R1317" s="122"/>
      <c r="S1317" s="122"/>
      <c r="T1317" s="122"/>
      <c r="U1317" s="123"/>
      <c r="V1317" s="123"/>
      <c r="W1317" s="123"/>
      <c r="X1317" s="122"/>
      <c r="Y1317" s="122"/>
      <c r="Z1317" s="122"/>
      <c r="AA1317" s="122"/>
      <c r="AB1317" s="122"/>
      <c r="AC1317" s="122"/>
      <c r="AD1317" s="197">
        <f t="shared" si="272"/>
        <v>0</v>
      </c>
      <c r="AE1317" s="196" t="str">
        <f t="shared" si="284"/>
        <v/>
      </c>
      <c r="AF1317" s="196" t="str">
        <f t="shared" si="273"/>
        <v/>
      </c>
      <c r="AG1317" s="196" t="str">
        <f t="shared" si="274"/>
        <v/>
      </c>
      <c r="AH1317" s="196" t="str">
        <f t="shared" si="275"/>
        <v/>
      </c>
      <c r="AI1317" s="196" t="str">
        <f t="shared" si="276"/>
        <v/>
      </c>
      <c r="AJ1317" s="196" t="str">
        <f t="shared" si="277"/>
        <v/>
      </c>
      <c r="AK1317" s="196" t="str">
        <f t="shared" si="280"/>
        <v/>
      </c>
      <c r="AL1317" s="196" t="str">
        <f t="shared" si="281"/>
        <v/>
      </c>
      <c r="AM1317" s="176"/>
      <c r="AN1317" s="176">
        <f t="shared" si="282"/>
        <v>0</v>
      </c>
      <c r="AO1317" s="176"/>
      <c r="AP1317" s="176"/>
      <c r="AQ1317" s="176"/>
      <c r="AR1317" s="176"/>
      <c r="AS1317" s="176"/>
      <c r="AT1317" s="176"/>
      <c r="AU1317" s="176"/>
      <c r="AV1317" s="176"/>
      <c r="AW1317" s="176"/>
      <c r="AX1317" s="176"/>
      <c r="AY1317" s="176"/>
      <c r="AZ1317" s="176"/>
      <c r="BA1317" s="176"/>
      <c r="BB1317" s="176"/>
      <c r="BC1317" s="176"/>
      <c r="BD1317" s="176"/>
      <c r="BE1317" s="176"/>
      <c r="BF1317" s="176"/>
      <c r="BG1317" s="176"/>
      <c r="BH1317" s="176"/>
      <c r="BI1317" s="176"/>
      <c r="BJ1317" s="176"/>
      <c r="BK1317" s="176"/>
      <c r="BL1317" s="176"/>
      <c r="BM1317" s="176"/>
      <c r="BN1317" s="176"/>
      <c r="BO1317" s="176"/>
      <c r="BP1317" s="176"/>
      <c r="BQ1317" s="176"/>
      <c r="BR1317" s="176"/>
      <c r="BS1317" s="176"/>
      <c r="BT1317" s="176"/>
      <c r="BU1317" s="176"/>
      <c r="BV1317" s="176"/>
      <c r="BW1317" s="176"/>
      <c r="BX1317" s="176"/>
      <c r="BY1317" s="176"/>
      <c r="BZ1317" s="176"/>
      <c r="CA1317" s="176"/>
      <c r="CB1317" s="176"/>
      <c r="CC1317" s="176"/>
      <c r="CD1317" s="176"/>
      <c r="CE1317" s="176"/>
      <c r="CF1317" s="176"/>
      <c r="CG1317" s="176"/>
      <c r="CH1317" s="176"/>
      <c r="CI1317" s="176"/>
      <c r="CJ1317" s="176"/>
      <c r="CK1317" s="176"/>
      <c r="CL1317" s="176"/>
      <c r="CM1317" s="176"/>
      <c r="CN1317" s="176"/>
      <c r="CO1317" s="176"/>
      <c r="CP1317" s="176"/>
      <c r="CQ1317" s="176"/>
      <c r="CR1317" s="176"/>
      <c r="CS1317" s="176"/>
      <c r="CT1317" s="176"/>
      <c r="CU1317" s="176"/>
      <c r="CV1317" s="176"/>
      <c r="CW1317" s="176"/>
    </row>
    <row r="1318" spans="1:101" s="179" customFormat="1" ht="20.100000000000001" customHeight="1">
      <c r="A1318" s="657">
        <f t="shared" si="283"/>
        <v>1275</v>
      </c>
      <c r="B1318" s="196" t="str">
        <f t="shared" si="278"/>
        <v>Swansea Bay UHB</v>
      </c>
      <c r="C1318" s="89"/>
      <c r="D1318" s="89"/>
      <c r="E1318" s="89"/>
      <c r="F1318" s="89"/>
      <c r="G1318" s="89"/>
      <c r="H1318" s="197">
        <f t="shared" si="279"/>
        <v>0</v>
      </c>
      <c r="I1318" s="197"/>
      <c r="J1318" s="89"/>
      <c r="K1318" s="90"/>
      <c r="L1318" s="90"/>
      <c r="M1318" s="89"/>
      <c r="N1318" s="89"/>
      <c r="O1318" s="89"/>
      <c r="P1318" s="89"/>
      <c r="Q1318" s="89"/>
      <c r="R1318" s="122"/>
      <c r="S1318" s="122"/>
      <c r="T1318" s="122"/>
      <c r="U1318" s="123"/>
      <c r="V1318" s="123"/>
      <c r="W1318" s="123"/>
      <c r="X1318" s="122"/>
      <c r="Y1318" s="122"/>
      <c r="Z1318" s="122"/>
      <c r="AA1318" s="122"/>
      <c r="AB1318" s="122"/>
      <c r="AC1318" s="122"/>
      <c r="AD1318" s="197">
        <f t="shared" si="272"/>
        <v>0</v>
      </c>
      <c r="AE1318" s="196" t="str">
        <f t="shared" si="284"/>
        <v/>
      </c>
      <c r="AF1318" s="196" t="str">
        <f t="shared" si="273"/>
        <v/>
      </c>
      <c r="AG1318" s="196" t="str">
        <f t="shared" si="274"/>
        <v/>
      </c>
      <c r="AH1318" s="196" t="str">
        <f t="shared" si="275"/>
        <v/>
      </c>
      <c r="AI1318" s="196" t="str">
        <f t="shared" si="276"/>
        <v/>
      </c>
      <c r="AJ1318" s="196" t="str">
        <f t="shared" si="277"/>
        <v/>
      </c>
      <c r="AK1318" s="196" t="str">
        <f t="shared" si="280"/>
        <v/>
      </c>
      <c r="AL1318" s="196" t="str">
        <f t="shared" si="281"/>
        <v/>
      </c>
      <c r="AM1318" s="176"/>
      <c r="AN1318" s="176">
        <f t="shared" si="282"/>
        <v>0</v>
      </c>
      <c r="AO1318" s="176"/>
      <c r="AP1318" s="176"/>
      <c r="AQ1318" s="176"/>
      <c r="AR1318" s="176"/>
      <c r="AS1318" s="176"/>
      <c r="AT1318" s="176"/>
      <c r="AU1318" s="176"/>
      <c r="AV1318" s="176"/>
      <c r="AW1318" s="176"/>
      <c r="AX1318" s="176"/>
      <c r="AY1318" s="176"/>
      <c r="AZ1318" s="176"/>
      <c r="BA1318" s="176"/>
      <c r="BB1318" s="176"/>
      <c r="BC1318" s="176"/>
      <c r="BD1318" s="176"/>
      <c r="BE1318" s="176"/>
      <c r="BF1318" s="176"/>
      <c r="BG1318" s="176"/>
      <c r="BH1318" s="176"/>
      <c r="BI1318" s="176"/>
      <c r="BJ1318" s="176"/>
      <c r="BK1318" s="176"/>
      <c r="BL1318" s="176"/>
      <c r="BM1318" s="176"/>
      <c r="BN1318" s="176"/>
      <c r="BO1318" s="176"/>
      <c r="BP1318" s="176"/>
      <c r="BQ1318" s="176"/>
      <c r="BR1318" s="176"/>
      <c r="BS1318" s="176"/>
      <c r="BT1318" s="176"/>
      <c r="BU1318" s="176"/>
      <c r="BV1318" s="176"/>
      <c r="BW1318" s="176"/>
      <c r="BX1318" s="176"/>
      <c r="BY1318" s="176"/>
      <c r="BZ1318" s="176"/>
      <c r="CA1318" s="176"/>
      <c r="CB1318" s="176"/>
      <c r="CC1318" s="176"/>
      <c r="CD1318" s="176"/>
      <c r="CE1318" s="176"/>
      <c r="CF1318" s="176"/>
      <c r="CG1318" s="176"/>
      <c r="CH1318" s="176"/>
      <c r="CI1318" s="176"/>
      <c r="CJ1318" s="176"/>
      <c r="CK1318" s="176"/>
      <c r="CL1318" s="176"/>
      <c r="CM1318" s="176"/>
      <c r="CN1318" s="176"/>
      <c r="CO1318" s="176"/>
      <c r="CP1318" s="176"/>
      <c r="CQ1318" s="176"/>
      <c r="CR1318" s="176"/>
      <c r="CS1318" s="176"/>
      <c r="CT1318" s="176"/>
      <c r="CU1318" s="176"/>
      <c r="CV1318" s="176"/>
      <c r="CW1318" s="176"/>
    </row>
    <row r="1319" spans="1:101" s="179" customFormat="1" ht="20.100000000000001" customHeight="1">
      <c r="A1319" s="657">
        <f t="shared" si="283"/>
        <v>1276</v>
      </c>
      <c r="B1319" s="196" t="str">
        <f t="shared" si="278"/>
        <v>Swansea Bay UHB</v>
      </c>
      <c r="C1319" s="89"/>
      <c r="D1319" s="89"/>
      <c r="E1319" s="89"/>
      <c r="F1319" s="89"/>
      <c r="G1319" s="89"/>
      <c r="H1319" s="197">
        <f t="shared" si="279"/>
        <v>0</v>
      </c>
      <c r="I1319" s="197"/>
      <c r="J1319" s="89"/>
      <c r="K1319" s="90"/>
      <c r="L1319" s="90"/>
      <c r="M1319" s="89"/>
      <c r="N1319" s="89"/>
      <c r="O1319" s="89"/>
      <c r="P1319" s="89"/>
      <c r="Q1319" s="89"/>
      <c r="R1319" s="122"/>
      <c r="S1319" s="122"/>
      <c r="T1319" s="122"/>
      <c r="U1319" s="123"/>
      <c r="V1319" s="123"/>
      <c r="W1319" s="123"/>
      <c r="X1319" s="122"/>
      <c r="Y1319" s="122"/>
      <c r="Z1319" s="122"/>
      <c r="AA1319" s="122"/>
      <c r="AB1319" s="122"/>
      <c r="AC1319" s="122"/>
      <c r="AD1319" s="197">
        <f t="shared" si="272"/>
        <v>0</v>
      </c>
      <c r="AE1319" s="196" t="str">
        <f t="shared" si="284"/>
        <v/>
      </c>
      <c r="AF1319" s="196" t="str">
        <f t="shared" si="273"/>
        <v/>
      </c>
      <c r="AG1319" s="196" t="str">
        <f t="shared" si="274"/>
        <v/>
      </c>
      <c r="AH1319" s="196" t="str">
        <f t="shared" si="275"/>
        <v/>
      </c>
      <c r="AI1319" s="196" t="str">
        <f t="shared" si="276"/>
        <v/>
      </c>
      <c r="AJ1319" s="196" t="str">
        <f t="shared" si="277"/>
        <v/>
      </c>
      <c r="AK1319" s="196" t="str">
        <f t="shared" si="280"/>
        <v/>
      </c>
      <c r="AL1319" s="196" t="str">
        <f t="shared" si="281"/>
        <v/>
      </c>
      <c r="AM1319" s="176"/>
      <c r="AN1319" s="176">
        <f t="shared" si="282"/>
        <v>0</v>
      </c>
      <c r="AO1319" s="176"/>
      <c r="AP1319" s="176"/>
      <c r="AQ1319" s="176"/>
      <c r="AR1319" s="176"/>
      <c r="AS1319" s="176"/>
      <c r="AT1319" s="176"/>
      <c r="AU1319" s="176"/>
      <c r="AV1319" s="176"/>
      <c r="AW1319" s="176"/>
      <c r="AX1319" s="176"/>
      <c r="AY1319" s="176"/>
      <c r="AZ1319" s="176"/>
      <c r="BA1319" s="176"/>
      <c r="BB1319" s="176"/>
      <c r="BC1319" s="176"/>
      <c r="BD1319" s="176"/>
      <c r="BE1319" s="176"/>
      <c r="BF1319" s="176"/>
      <c r="BG1319" s="176"/>
      <c r="BH1319" s="176"/>
      <c r="BI1319" s="176"/>
      <c r="BJ1319" s="176"/>
      <c r="BK1319" s="176"/>
      <c r="BL1319" s="176"/>
      <c r="BM1319" s="176"/>
      <c r="BN1319" s="176"/>
      <c r="BO1319" s="176"/>
      <c r="BP1319" s="176"/>
      <c r="BQ1319" s="176"/>
      <c r="BR1319" s="176"/>
      <c r="BS1319" s="176"/>
      <c r="BT1319" s="176"/>
      <c r="BU1319" s="176"/>
      <c r="BV1319" s="176"/>
      <c r="BW1319" s="176"/>
      <c r="BX1319" s="176"/>
      <c r="BY1319" s="176"/>
      <c r="BZ1319" s="176"/>
      <c r="CA1319" s="176"/>
      <c r="CB1319" s="176"/>
      <c r="CC1319" s="176"/>
      <c r="CD1319" s="176"/>
      <c r="CE1319" s="176"/>
      <c r="CF1319" s="176"/>
      <c r="CG1319" s="176"/>
      <c r="CH1319" s="176"/>
      <c r="CI1319" s="176"/>
      <c r="CJ1319" s="176"/>
      <c r="CK1319" s="176"/>
      <c r="CL1319" s="176"/>
      <c r="CM1319" s="176"/>
      <c r="CN1319" s="176"/>
      <c r="CO1319" s="176"/>
      <c r="CP1319" s="176"/>
      <c r="CQ1319" s="176"/>
      <c r="CR1319" s="176"/>
      <c r="CS1319" s="176"/>
      <c r="CT1319" s="176"/>
      <c r="CU1319" s="176"/>
      <c r="CV1319" s="176"/>
      <c r="CW1319" s="176"/>
    </row>
    <row r="1320" spans="1:101" s="179" customFormat="1" ht="20.100000000000001" customHeight="1">
      <c r="A1320" s="657">
        <f t="shared" si="283"/>
        <v>1277</v>
      </c>
      <c r="B1320" s="196" t="str">
        <f t="shared" si="278"/>
        <v>Swansea Bay UHB</v>
      </c>
      <c r="C1320" s="89"/>
      <c r="D1320" s="89"/>
      <c r="E1320" s="89"/>
      <c r="F1320" s="89"/>
      <c r="G1320" s="89"/>
      <c r="H1320" s="197">
        <f t="shared" si="279"/>
        <v>0</v>
      </c>
      <c r="I1320" s="197"/>
      <c r="J1320" s="89"/>
      <c r="K1320" s="90"/>
      <c r="L1320" s="90"/>
      <c r="M1320" s="89"/>
      <c r="N1320" s="89"/>
      <c r="O1320" s="89"/>
      <c r="P1320" s="89"/>
      <c r="Q1320" s="89"/>
      <c r="R1320" s="122"/>
      <c r="S1320" s="122"/>
      <c r="T1320" s="122"/>
      <c r="U1320" s="123"/>
      <c r="V1320" s="123"/>
      <c r="W1320" s="123"/>
      <c r="X1320" s="122"/>
      <c r="Y1320" s="122"/>
      <c r="Z1320" s="122"/>
      <c r="AA1320" s="122"/>
      <c r="AB1320" s="122"/>
      <c r="AC1320" s="122"/>
      <c r="AD1320" s="197">
        <f t="shared" si="272"/>
        <v>0</v>
      </c>
      <c r="AE1320" s="196" t="str">
        <f t="shared" si="284"/>
        <v/>
      </c>
      <c r="AF1320" s="196" t="str">
        <f t="shared" si="273"/>
        <v/>
      </c>
      <c r="AG1320" s="196" t="str">
        <f t="shared" si="274"/>
        <v/>
      </c>
      <c r="AH1320" s="196" t="str">
        <f t="shared" si="275"/>
        <v/>
      </c>
      <c r="AI1320" s="196" t="str">
        <f t="shared" si="276"/>
        <v/>
      </c>
      <c r="AJ1320" s="196" t="str">
        <f t="shared" si="277"/>
        <v/>
      </c>
      <c r="AK1320" s="196" t="str">
        <f t="shared" si="280"/>
        <v/>
      </c>
      <c r="AL1320" s="196" t="str">
        <f t="shared" si="281"/>
        <v/>
      </c>
      <c r="AM1320" s="176"/>
      <c r="AN1320" s="176">
        <f t="shared" si="282"/>
        <v>0</v>
      </c>
      <c r="AO1320" s="176"/>
      <c r="AP1320" s="176"/>
      <c r="AQ1320" s="176"/>
      <c r="AR1320" s="176"/>
      <c r="AS1320" s="176"/>
      <c r="AT1320" s="176"/>
      <c r="AU1320" s="176"/>
      <c r="AV1320" s="176"/>
      <c r="AW1320" s="176"/>
      <c r="AX1320" s="176"/>
      <c r="AY1320" s="176"/>
      <c r="AZ1320" s="176"/>
      <c r="BA1320" s="176"/>
      <c r="BB1320" s="176"/>
      <c r="BC1320" s="176"/>
      <c r="BD1320" s="176"/>
      <c r="BE1320" s="176"/>
      <c r="BF1320" s="176"/>
      <c r="BG1320" s="176"/>
      <c r="BH1320" s="176"/>
      <c r="BI1320" s="176"/>
      <c r="BJ1320" s="176"/>
      <c r="BK1320" s="176"/>
      <c r="BL1320" s="176"/>
      <c r="BM1320" s="176"/>
      <c r="BN1320" s="176"/>
      <c r="BO1320" s="176"/>
      <c r="BP1320" s="176"/>
      <c r="BQ1320" s="176"/>
      <c r="BR1320" s="176"/>
      <c r="BS1320" s="176"/>
      <c r="BT1320" s="176"/>
      <c r="BU1320" s="176"/>
      <c r="BV1320" s="176"/>
      <c r="BW1320" s="176"/>
      <c r="BX1320" s="176"/>
      <c r="BY1320" s="176"/>
      <c r="BZ1320" s="176"/>
      <c r="CA1320" s="176"/>
      <c r="CB1320" s="176"/>
      <c r="CC1320" s="176"/>
      <c r="CD1320" s="176"/>
      <c r="CE1320" s="176"/>
      <c r="CF1320" s="176"/>
      <c r="CG1320" s="176"/>
      <c r="CH1320" s="176"/>
      <c r="CI1320" s="176"/>
      <c r="CJ1320" s="176"/>
      <c r="CK1320" s="176"/>
      <c r="CL1320" s="176"/>
      <c r="CM1320" s="176"/>
      <c r="CN1320" s="176"/>
      <c r="CO1320" s="176"/>
      <c r="CP1320" s="176"/>
      <c r="CQ1320" s="176"/>
      <c r="CR1320" s="176"/>
      <c r="CS1320" s="176"/>
      <c r="CT1320" s="176"/>
      <c r="CU1320" s="176"/>
      <c r="CV1320" s="176"/>
      <c r="CW1320" s="176"/>
    </row>
    <row r="1321" spans="1:101" s="179" customFormat="1" ht="20.100000000000001" customHeight="1">
      <c r="A1321" s="657">
        <f t="shared" si="283"/>
        <v>1278</v>
      </c>
      <c r="B1321" s="196" t="str">
        <f t="shared" si="278"/>
        <v>Swansea Bay UHB</v>
      </c>
      <c r="C1321" s="89"/>
      <c r="D1321" s="89"/>
      <c r="E1321" s="89"/>
      <c r="F1321" s="89"/>
      <c r="G1321" s="89"/>
      <c r="H1321" s="197">
        <f t="shared" si="279"/>
        <v>0</v>
      </c>
      <c r="I1321" s="197"/>
      <c r="J1321" s="89"/>
      <c r="K1321" s="90"/>
      <c r="L1321" s="90"/>
      <c r="M1321" s="89"/>
      <c r="N1321" s="89"/>
      <c r="O1321" s="89"/>
      <c r="P1321" s="89"/>
      <c r="Q1321" s="89"/>
      <c r="R1321" s="122"/>
      <c r="S1321" s="122"/>
      <c r="T1321" s="122"/>
      <c r="U1321" s="123"/>
      <c r="V1321" s="123"/>
      <c r="W1321" s="123"/>
      <c r="X1321" s="122"/>
      <c r="Y1321" s="122"/>
      <c r="Z1321" s="122"/>
      <c r="AA1321" s="122"/>
      <c r="AB1321" s="122"/>
      <c r="AC1321" s="122"/>
      <c r="AD1321" s="197">
        <f t="shared" si="272"/>
        <v>0</v>
      </c>
      <c r="AE1321" s="196" t="str">
        <f t="shared" si="284"/>
        <v/>
      </c>
      <c r="AF1321" s="196" t="str">
        <f t="shared" si="273"/>
        <v/>
      </c>
      <c r="AG1321" s="196" t="str">
        <f t="shared" si="274"/>
        <v/>
      </c>
      <c r="AH1321" s="196" t="str">
        <f t="shared" si="275"/>
        <v/>
      </c>
      <c r="AI1321" s="196" t="str">
        <f t="shared" si="276"/>
        <v/>
      </c>
      <c r="AJ1321" s="196" t="str">
        <f t="shared" si="277"/>
        <v/>
      </c>
      <c r="AK1321" s="196" t="str">
        <f t="shared" si="280"/>
        <v/>
      </c>
      <c r="AL1321" s="196" t="str">
        <f t="shared" si="281"/>
        <v/>
      </c>
      <c r="AM1321" s="176"/>
      <c r="AN1321" s="176">
        <f t="shared" si="282"/>
        <v>0</v>
      </c>
      <c r="AO1321" s="176"/>
      <c r="AP1321" s="176"/>
      <c r="AQ1321" s="176"/>
      <c r="AR1321" s="176"/>
      <c r="AS1321" s="176"/>
      <c r="AT1321" s="176"/>
      <c r="AU1321" s="176"/>
      <c r="AV1321" s="176"/>
      <c r="AW1321" s="176"/>
      <c r="AX1321" s="176"/>
      <c r="AY1321" s="176"/>
      <c r="AZ1321" s="176"/>
      <c r="BA1321" s="176"/>
      <c r="BB1321" s="176"/>
      <c r="BC1321" s="176"/>
      <c r="BD1321" s="176"/>
      <c r="BE1321" s="176"/>
      <c r="BF1321" s="176"/>
      <c r="BG1321" s="176"/>
      <c r="BH1321" s="176"/>
      <c r="BI1321" s="176"/>
      <c r="BJ1321" s="176"/>
      <c r="BK1321" s="176"/>
      <c r="BL1321" s="176"/>
      <c r="BM1321" s="176"/>
      <c r="BN1321" s="176"/>
      <c r="BO1321" s="176"/>
      <c r="BP1321" s="176"/>
      <c r="BQ1321" s="176"/>
      <c r="BR1321" s="176"/>
      <c r="BS1321" s="176"/>
      <c r="BT1321" s="176"/>
      <c r="BU1321" s="176"/>
      <c r="BV1321" s="176"/>
      <c r="BW1321" s="176"/>
      <c r="BX1321" s="176"/>
      <c r="BY1321" s="176"/>
      <c r="BZ1321" s="176"/>
      <c r="CA1321" s="176"/>
      <c r="CB1321" s="176"/>
      <c r="CC1321" s="176"/>
      <c r="CD1321" s="176"/>
      <c r="CE1321" s="176"/>
      <c r="CF1321" s="176"/>
      <c r="CG1321" s="176"/>
      <c r="CH1321" s="176"/>
      <c r="CI1321" s="176"/>
      <c r="CJ1321" s="176"/>
      <c r="CK1321" s="176"/>
      <c r="CL1321" s="176"/>
      <c r="CM1321" s="176"/>
      <c r="CN1321" s="176"/>
      <c r="CO1321" s="176"/>
      <c r="CP1321" s="176"/>
      <c r="CQ1321" s="176"/>
      <c r="CR1321" s="176"/>
      <c r="CS1321" s="176"/>
      <c r="CT1321" s="176"/>
      <c r="CU1321" s="176"/>
      <c r="CV1321" s="176"/>
      <c r="CW1321" s="176"/>
    </row>
    <row r="1322" spans="1:101" s="179" customFormat="1" ht="20.100000000000001" customHeight="1">
      <c r="A1322" s="657">
        <f t="shared" si="283"/>
        <v>1279</v>
      </c>
      <c r="B1322" s="196" t="str">
        <f t="shared" si="278"/>
        <v>Swansea Bay UHB</v>
      </c>
      <c r="C1322" s="89"/>
      <c r="D1322" s="89"/>
      <c r="E1322" s="89"/>
      <c r="F1322" s="89"/>
      <c r="G1322" s="89"/>
      <c r="H1322" s="197">
        <f t="shared" si="279"/>
        <v>0</v>
      </c>
      <c r="I1322" s="197"/>
      <c r="J1322" s="89"/>
      <c r="K1322" s="90"/>
      <c r="L1322" s="90"/>
      <c r="M1322" s="89"/>
      <c r="N1322" s="89"/>
      <c r="O1322" s="89"/>
      <c r="P1322" s="89"/>
      <c r="Q1322" s="89"/>
      <c r="R1322" s="122"/>
      <c r="S1322" s="122"/>
      <c r="T1322" s="122"/>
      <c r="U1322" s="123"/>
      <c r="V1322" s="123"/>
      <c r="W1322" s="123"/>
      <c r="X1322" s="122"/>
      <c r="Y1322" s="122"/>
      <c r="Z1322" s="122"/>
      <c r="AA1322" s="122"/>
      <c r="AB1322" s="122"/>
      <c r="AC1322" s="122"/>
      <c r="AD1322" s="197">
        <f t="shared" si="272"/>
        <v>0</v>
      </c>
      <c r="AE1322" s="196" t="str">
        <f t="shared" si="284"/>
        <v/>
      </c>
      <c r="AF1322" s="196" t="str">
        <f t="shared" si="273"/>
        <v/>
      </c>
      <c r="AG1322" s="196" t="str">
        <f t="shared" si="274"/>
        <v/>
      </c>
      <c r="AH1322" s="196" t="str">
        <f t="shared" si="275"/>
        <v/>
      </c>
      <c r="AI1322" s="196" t="str">
        <f t="shared" si="276"/>
        <v/>
      </c>
      <c r="AJ1322" s="196" t="str">
        <f t="shared" si="277"/>
        <v/>
      </c>
      <c r="AK1322" s="196" t="str">
        <f t="shared" si="280"/>
        <v/>
      </c>
      <c r="AL1322" s="196" t="str">
        <f t="shared" si="281"/>
        <v/>
      </c>
      <c r="AM1322" s="176"/>
      <c r="AN1322" s="176">
        <f t="shared" si="282"/>
        <v>0</v>
      </c>
      <c r="AO1322" s="176"/>
      <c r="AP1322" s="176"/>
      <c r="AQ1322" s="176"/>
      <c r="AR1322" s="176"/>
      <c r="AS1322" s="176"/>
      <c r="AT1322" s="176"/>
      <c r="AU1322" s="176"/>
      <c r="AV1322" s="176"/>
      <c r="AW1322" s="176"/>
      <c r="AX1322" s="176"/>
      <c r="AY1322" s="176"/>
      <c r="AZ1322" s="176"/>
      <c r="BA1322" s="176"/>
      <c r="BB1322" s="176"/>
      <c r="BC1322" s="176"/>
      <c r="BD1322" s="176"/>
      <c r="BE1322" s="176"/>
      <c r="BF1322" s="176"/>
      <c r="BG1322" s="176"/>
      <c r="BH1322" s="176"/>
      <c r="BI1322" s="176"/>
      <c r="BJ1322" s="176"/>
      <c r="BK1322" s="176"/>
      <c r="BL1322" s="176"/>
      <c r="BM1322" s="176"/>
      <c r="BN1322" s="176"/>
      <c r="BO1322" s="176"/>
      <c r="BP1322" s="176"/>
      <c r="BQ1322" s="176"/>
      <c r="BR1322" s="176"/>
      <c r="BS1322" s="176"/>
      <c r="BT1322" s="176"/>
      <c r="BU1322" s="176"/>
      <c r="BV1322" s="176"/>
      <c r="BW1322" s="176"/>
      <c r="BX1322" s="176"/>
      <c r="BY1322" s="176"/>
      <c r="BZ1322" s="176"/>
      <c r="CA1322" s="176"/>
      <c r="CB1322" s="176"/>
      <c r="CC1322" s="176"/>
      <c r="CD1322" s="176"/>
      <c r="CE1322" s="176"/>
      <c r="CF1322" s="176"/>
      <c r="CG1322" s="176"/>
      <c r="CH1322" s="176"/>
      <c r="CI1322" s="176"/>
      <c r="CJ1322" s="176"/>
      <c r="CK1322" s="176"/>
      <c r="CL1322" s="176"/>
      <c r="CM1322" s="176"/>
      <c r="CN1322" s="176"/>
      <c r="CO1322" s="176"/>
      <c r="CP1322" s="176"/>
      <c r="CQ1322" s="176"/>
      <c r="CR1322" s="176"/>
      <c r="CS1322" s="176"/>
      <c r="CT1322" s="176"/>
      <c r="CU1322" s="176"/>
      <c r="CV1322" s="176"/>
      <c r="CW1322" s="176"/>
    </row>
    <row r="1323" spans="1:101" s="179" customFormat="1" ht="20.100000000000001" customHeight="1">
      <c r="A1323" s="657">
        <f t="shared" si="283"/>
        <v>1280</v>
      </c>
      <c r="B1323" s="196" t="str">
        <f t="shared" si="278"/>
        <v>Swansea Bay UHB</v>
      </c>
      <c r="C1323" s="89"/>
      <c r="D1323" s="89"/>
      <c r="E1323" s="89"/>
      <c r="F1323" s="89"/>
      <c r="G1323" s="89"/>
      <c r="H1323" s="197">
        <f t="shared" si="279"/>
        <v>0</v>
      </c>
      <c r="I1323" s="197"/>
      <c r="J1323" s="89"/>
      <c r="K1323" s="90"/>
      <c r="L1323" s="90"/>
      <c r="M1323" s="89"/>
      <c r="N1323" s="89"/>
      <c r="O1323" s="89"/>
      <c r="P1323" s="89"/>
      <c r="Q1323" s="89"/>
      <c r="R1323" s="122"/>
      <c r="S1323" s="122"/>
      <c r="T1323" s="122"/>
      <c r="U1323" s="123"/>
      <c r="V1323" s="123"/>
      <c r="W1323" s="123"/>
      <c r="X1323" s="122"/>
      <c r="Y1323" s="122"/>
      <c r="Z1323" s="122"/>
      <c r="AA1323" s="122"/>
      <c r="AB1323" s="122"/>
      <c r="AC1323" s="122"/>
      <c r="AD1323" s="197">
        <f t="shared" si="272"/>
        <v>0</v>
      </c>
      <c r="AE1323" s="196" t="str">
        <f t="shared" si="284"/>
        <v/>
      </c>
      <c r="AF1323" s="196" t="str">
        <f t="shared" si="273"/>
        <v/>
      </c>
      <c r="AG1323" s="196" t="str">
        <f t="shared" si="274"/>
        <v/>
      </c>
      <c r="AH1323" s="196" t="str">
        <f t="shared" si="275"/>
        <v/>
      </c>
      <c r="AI1323" s="196" t="str">
        <f t="shared" si="276"/>
        <v/>
      </c>
      <c r="AJ1323" s="196" t="str">
        <f t="shared" si="277"/>
        <v/>
      </c>
      <c r="AK1323" s="196" t="str">
        <f t="shared" si="280"/>
        <v/>
      </c>
      <c r="AL1323" s="196" t="str">
        <f t="shared" si="281"/>
        <v/>
      </c>
      <c r="AM1323" s="176"/>
      <c r="AN1323" s="176">
        <f t="shared" si="282"/>
        <v>0</v>
      </c>
      <c r="AO1323" s="176"/>
      <c r="AP1323" s="176"/>
      <c r="AQ1323" s="176"/>
      <c r="AR1323" s="176"/>
      <c r="AS1323" s="176"/>
      <c r="AT1323" s="176"/>
      <c r="AU1323" s="176"/>
      <c r="AV1323" s="176"/>
      <c r="AW1323" s="176"/>
      <c r="AX1323" s="176"/>
      <c r="AY1323" s="176"/>
      <c r="AZ1323" s="176"/>
      <c r="BA1323" s="176"/>
      <c r="BB1323" s="176"/>
      <c r="BC1323" s="176"/>
      <c r="BD1323" s="176"/>
      <c r="BE1323" s="176"/>
      <c r="BF1323" s="176"/>
      <c r="BG1323" s="176"/>
      <c r="BH1323" s="176"/>
      <c r="BI1323" s="176"/>
      <c r="BJ1323" s="176"/>
      <c r="BK1323" s="176"/>
      <c r="BL1323" s="176"/>
      <c r="BM1323" s="176"/>
      <c r="BN1323" s="176"/>
      <c r="BO1323" s="176"/>
      <c r="BP1323" s="176"/>
      <c r="BQ1323" s="176"/>
      <c r="BR1323" s="176"/>
      <c r="BS1323" s="176"/>
      <c r="BT1323" s="176"/>
      <c r="BU1323" s="176"/>
      <c r="BV1323" s="176"/>
      <c r="BW1323" s="176"/>
      <c r="BX1323" s="176"/>
      <c r="BY1323" s="176"/>
      <c r="BZ1323" s="176"/>
      <c r="CA1323" s="176"/>
      <c r="CB1323" s="176"/>
      <c r="CC1323" s="176"/>
      <c r="CD1323" s="176"/>
      <c r="CE1323" s="176"/>
      <c r="CF1323" s="176"/>
      <c r="CG1323" s="176"/>
      <c r="CH1323" s="176"/>
      <c r="CI1323" s="176"/>
      <c r="CJ1323" s="176"/>
      <c r="CK1323" s="176"/>
      <c r="CL1323" s="176"/>
      <c r="CM1323" s="176"/>
      <c r="CN1323" s="176"/>
      <c r="CO1323" s="176"/>
      <c r="CP1323" s="176"/>
      <c r="CQ1323" s="176"/>
      <c r="CR1323" s="176"/>
      <c r="CS1323" s="176"/>
      <c r="CT1323" s="176"/>
      <c r="CU1323" s="176"/>
      <c r="CV1323" s="176"/>
      <c r="CW1323" s="176"/>
    </row>
    <row r="1324" spans="1:101" s="179" customFormat="1" ht="20.100000000000001" customHeight="1">
      <c r="A1324" s="657">
        <f t="shared" si="283"/>
        <v>1281</v>
      </c>
      <c r="B1324" s="196" t="str">
        <f t="shared" si="278"/>
        <v>Swansea Bay UHB</v>
      </c>
      <c r="C1324" s="89"/>
      <c r="D1324" s="89"/>
      <c r="E1324" s="89"/>
      <c r="F1324" s="89"/>
      <c r="G1324" s="89"/>
      <c r="H1324" s="197">
        <f t="shared" si="279"/>
        <v>0</v>
      </c>
      <c r="I1324" s="197"/>
      <c r="J1324" s="89"/>
      <c r="K1324" s="90"/>
      <c r="L1324" s="90"/>
      <c r="M1324" s="89"/>
      <c r="N1324" s="89"/>
      <c r="O1324" s="89"/>
      <c r="P1324" s="89"/>
      <c r="Q1324" s="89"/>
      <c r="R1324" s="122"/>
      <c r="S1324" s="122"/>
      <c r="T1324" s="122"/>
      <c r="U1324" s="123"/>
      <c r="V1324" s="123"/>
      <c r="W1324" s="123"/>
      <c r="X1324" s="122"/>
      <c r="Y1324" s="122"/>
      <c r="Z1324" s="122"/>
      <c r="AA1324" s="122"/>
      <c r="AB1324" s="122"/>
      <c r="AC1324" s="122"/>
      <c r="AD1324" s="197">
        <f t="shared" ref="AD1324:AD1387" si="285">SUM(R1324:AC1324)</f>
        <v>0</v>
      </c>
      <c r="AE1324" s="196" t="str">
        <f t="shared" si="284"/>
        <v/>
      </c>
      <c r="AF1324" s="196" t="str">
        <f t="shared" ref="AF1324:AF1387" si="286">IF(COUNTIF($E$44:$E$1518,E1324)&gt;1,"ERROR","")</f>
        <v/>
      </c>
      <c r="AG1324" s="196" t="str">
        <f t="shared" ref="AG1324:AG1387" si="287">IF(AND(OR(P1324=$CR$1,P1324=$CR$3),Q1324=""),"ERROR","")</f>
        <v/>
      </c>
      <c r="AH1324" s="196" t="str">
        <f t="shared" ref="AH1324:AH1387" si="288">IF(AND(OR(P1324=$CR$2),Q1324&lt;&gt;""),"ERROR","")</f>
        <v/>
      </c>
      <c r="AI1324" s="196" t="str">
        <f t="shared" ref="AI1324:AI1387" si="289">IF(AND(G1324=$CA$1,H1324&gt;J1324),"ERROR","")</f>
        <v/>
      </c>
      <c r="AJ1324" s="196" t="str">
        <f t="shared" ref="AJ1324:AJ1387" si="290">IF(AND(G1324=$CA$2,J1324&gt;0),"ERROR","")</f>
        <v/>
      </c>
      <c r="AK1324" s="196" t="str">
        <f t="shared" si="280"/>
        <v/>
      </c>
      <c r="AL1324" s="196" t="str">
        <f t="shared" si="281"/>
        <v/>
      </c>
      <c r="AM1324" s="176"/>
      <c r="AN1324" s="176">
        <f t="shared" si="282"/>
        <v>0</v>
      </c>
      <c r="AO1324" s="176"/>
      <c r="AP1324" s="176"/>
      <c r="AQ1324" s="176"/>
      <c r="AR1324" s="176"/>
      <c r="AS1324" s="176"/>
      <c r="AT1324" s="176"/>
      <c r="AU1324" s="176"/>
      <c r="AV1324" s="176"/>
      <c r="AW1324" s="176"/>
      <c r="AX1324" s="176"/>
      <c r="AY1324" s="176"/>
      <c r="AZ1324" s="176"/>
      <c r="BA1324" s="176"/>
      <c r="BB1324" s="176"/>
      <c r="BC1324" s="176"/>
      <c r="BD1324" s="176"/>
      <c r="BE1324" s="176"/>
      <c r="BF1324" s="176"/>
      <c r="BG1324" s="176"/>
      <c r="BH1324" s="176"/>
      <c r="BI1324" s="176"/>
      <c r="BJ1324" s="176"/>
      <c r="BK1324" s="176"/>
      <c r="BL1324" s="176"/>
      <c r="BM1324" s="176"/>
      <c r="BN1324" s="176"/>
      <c r="BO1324" s="176"/>
      <c r="BP1324" s="176"/>
      <c r="BQ1324" s="176"/>
      <c r="BR1324" s="176"/>
      <c r="BS1324" s="176"/>
      <c r="BT1324" s="176"/>
      <c r="BU1324" s="176"/>
      <c r="BV1324" s="176"/>
      <c r="BW1324" s="176"/>
      <c r="BX1324" s="176"/>
      <c r="BY1324" s="176"/>
      <c r="BZ1324" s="176"/>
      <c r="CA1324" s="176"/>
      <c r="CB1324" s="176"/>
      <c r="CC1324" s="176"/>
      <c r="CD1324" s="176"/>
      <c r="CE1324" s="176"/>
      <c r="CF1324" s="176"/>
      <c r="CG1324" s="176"/>
      <c r="CH1324" s="176"/>
      <c r="CI1324" s="176"/>
      <c r="CJ1324" s="176"/>
      <c r="CK1324" s="176"/>
      <c r="CL1324" s="176"/>
      <c r="CM1324" s="176"/>
      <c r="CN1324" s="176"/>
      <c r="CO1324" s="176"/>
      <c r="CP1324" s="176"/>
      <c r="CQ1324" s="176"/>
      <c r="CR1324" s="176"/>
      <c r="CS1324" s="176"/>
      <c r="CT1324" s="176"/>
      <c r="CU1324" s="176"/>
      <c r="CV1324" s="176"/>
      <c r="CW1324" s="176"/>
    </row>
    <row r="1325" spans="1:101" s="179" customFormat="1" ht="20.100000000000001" customHeight="1">
      <c r="A1325" s="657">
        <f t="shared" si="283"/>
        <v>1282</v>
      </c>
      <c r="B1325" s="196" t="str">
        <f t="shared" ref="B1325:B1388" si="291">$B$2</f>
        <v>Swansea Bay UHB</v>
      </c>
      <c r="C1325" s="89"/>
      <c r="D1325" s="89"/>
      <c r="E1325" s="89"/>
      <c r="F1325" s="89"/>
      <c r="G1325" s="89"/>
      <c r="H1325" s="197">
        <f t="shared" ref="H1325:H1388" si="292">AD1325</f>
        <v>0</v>
      </c>
      <c r="I1325" s="197"/>
      <c r="J1325" s="89"/>
      <c r="K1325" s="90"/>
      <c r="L1325" s="90"/>
      <c r="M1325" s="89"/>
      <c r="N1325" s="89"/>
      <c r="O1325" s="89"/>
      <c r="P1325" s="89"/>
      <c r="Q1325" s="89"/>
      <c r="R1325" s="122"/>
      <c r="S1325" s="122"/>
      <c r="T1325" s="122"/>
      <c r="U1325" s="123"/>
      <c r="V1325" s="123"/>
      <c r="W1325" s="123"/>
      <c r="X1325" s="122"/>
      <c r="Y1325" s="122"/>
      <c r="Z1325" s="122"/>
      <c r="AA1325" s="122"/>
      <c r="AB1325" s="122"/>
      <c r="AC1325" s="122"/>
      <c r="AD1325" s="197">
        <f t="shared" si="285"/>
        <v>0</v>
      </c>
      <c r="AE1325" s="196" t="str">
        <f t="shared" si="284"/>
        <v/>
      </c>
      <c r="AF1325" s="196" t="str">
        <f t="shared" si="286"/>
        <v/>
      </c>
      <c r="AG1325" s="196" t="str">
        <f t="shared" si="287"/>
        <v/>
      </c>
      <c r="AH1325" s="196" t="str">
        <f t="shared" si="288"/>
        <v/>
      </c>
      <c r="AI1325" s="196" t="str">
        <f t="shared" si="289"/>
        <v/>
      </c>
      <c r="AJ1325" s="196" t="str">
        <f t="shared" si="290"/>
        <v/>
      </c>
      <c r="AK1325" s="196" t="str">
        <f t="shared" ref="AK1325:AK1388" si="293">IF(K1325="","",IF(OR(K1325&lt;DATEVALUE("01/04/23"),K1325&gt;DATEVALUE("31/03/24")),"ERROR",""))</f>
        <v/>
      </c>
      <c r="AL1325" s="196" t="str">
        <f t="shared" ref="AL1325:AL1388" si="294">IF(L1325="","",IF(OR(L1325&lt;DATEVALUE("01/04/23"),L1325&gt;DATEVALUE("31/03/24")),"ERROR",""))</f>
        <v/>
      </c>
      <c r="AM1325" s="176"/>
      <c r="AN1325" s="176">
        <f t="shared" ref="AN1325:AN1388" si="295">COUNTIFS(AE1325:AL1325,"Error")</f>
        <v>0</v>
      </c>
      <c r="AO1325" s="176"/>
      <c r="AP1325" s="176"/>
      <c r="AQ1325" s="176"/>
      <c r="AR1325" s="176"/>
      <c r="AS1325" s="176"/>
      <c r="AT1325" s="176"/>
      <c r="AU1325" s="176"/>
      <c r="AV1325" s="176"/>
      <c r="AW1325" s="176"/>
      <c r="AX1325" s="176"/>
      <c r="AY1325" s="176"/>
      <c r="AZ1325" s="176"/>
      <c r="BA1325" s="176"/>
      <c r="BB1325" s="176"/>
      <c r="BC1325" s="176"/>
      <c r="BD1325" s="176"/>
      <c r="BE1325" s="176"/>
      <c r="BF1325" s="176"/>
      <c r="BG1325" s="176"/>
      <c r="BH1325" s="176"/>
      <c r="BI1325" s="176"/>
      <c r="BJ1325" s="176"/>
      <c r="BK1325" s="176"/>
      <c r="BL1325" s="176"/>
      <c r="BM1325" s="176"/>
      <c r="BN1325" s="176"/>
      <c r="BO1325" s="176"/>
      <c r="BP1325" s="176"/>
      <c r="BQ1325" s="176"/>
      <c r="BR1325" s="176"/>
      <c r="BS1325" s="176"/>
      <c r="BT1325" s="176"/>
      <c r="BU1325" s="176"/>
      <c r="BV1325" s="176"/>
      <c r="BW1325" s="176"/>
      <c r="BX1325" s="176"/>
      <c r="BY1325" s="176"/>
      <c r="BZ1325" s="176"/>
      <c r="CA1325" s="176"/>
      <c r="CB1325" s="176"/>
      <c r="CC1325" s="176"/>
      <c r="CD1325" s="176"/>
      <c r="CE1325" s="176"/>
      <c r="CF1325" s="176"/>
      <c r="CG1325" s="176"/>
      <c r="CH1325" s="176"/>
      <c r="CI1325" s="176"/>
      <c r="CJ1325" s="176"/>
      <c r="CK1325" s="176"/>
      <c r="CL1325" s="176"/>
      <c r="CM1325" s="176"/>
      <c r="CN1325" s="176"/>
      <c r="CO1325" s="176"/>
      <c r="CP1325" s="176"/>
      <c r="CQ1325" s="176"/>
      <c r="CR1325" s="176"/>
      <c r="CS1325" s="176"/>
      <c r="CT1325" s="176"/>
      <c r="CU1325" s="176"/>
      <c r="CV1325" s="176"/>
      <c r="CW1325" s="176"/>
    </row>
    <row r="1326" spans="1:101" s="179" customFormat="1" ht="20.100000000000001" customHeight="1">
      <c r="A1326" s="657">
        <f t="shared" ref="A1326:A1389" si="296">+A1325+1</f>
        <v>1283</v>
      </c>
      <c r="B1326" s="196" t="str">
        <f t="shared" si="291"/>
        <v>Swansea Bay UHB</v>
      </c>
      <c r="C1326" s="89"/>
      <c r="D1326" s="89"/>
      <c r="E1326" s="89"/>
      <c r="F1326" s="89"/>
      <c r="G1326" s="89"/>
      <c r="H1326" s="197">
        <f t="shared" si="292"/>
        <v>0</v>
      </c>
      <c r="I1326" s="197"/>
      <c r="J1326" s="89"/>
      <c r="K1326" s="90"/>
      <c r="L1326" s="90"/>
      <c r="M1326" s="89"/>
      <c r="N1326" s="89"/>
      <c r="O1326" s="89"/>
      <c r="P1326" s="89"/>
      <c r="Q1326" s="89"/>
      <c r="R1326" s="122"/>
      <c r="S1326" s="122"/>
      <c r="T1326" s="122"/>
      <c r="U1326" s="123"/>
      <c r="V1326" s="123"/>
      <c r="W1326" s="123"/>
      <c r="X1326" s="122"/>
      <c r="Y1326" s="122"/>
      <c r="Z1326" s="122"/>
      <c r="AA1326" s="122"/>
      <c r="AB1326" s="122"/>
      <c r="AC1326" s="122"/>
      <c r="AD1326" s="197">
        <f t="shared" si="285"/>
        <v>0</v>
      </c>
      <c r="AE1326" s="196" t="str">
        <f t="shared" ref="AE1326:AE1389" si="297">IF(AND(H1326&gt;0,P1326&lt;&gt;"Income Generation"),IF(AND(C1326&lt;&gt;"",D1326&lt;&gt;"",E1326&lt;&gt;"",F1326&lt;&gt;"",G1326&lt;&gt;"",K1326&lt;&gt;"",L1326&lt;&gt;"",M1326&lt;&gt;"",N1326&lt;&gt;"",O1326&lt;&gt;"",P1326&lt;&gt;"",Q1326&lt;&gt;""),"","ERROR"),"")</f>
        <v/>
      </c>
      <c r="AF1326" s="196" t="str">
        <f t="shared" si="286"/>
        <v/>
      </c>
      <c r="AG1326" s="196" t="str">
        <f t="shared" si="287"/>
        <v/>
      </c>
      <c r="AH1326" s="196" t="str">
        <f t="shared" si="288"/>
        <v/>
      </c>
      <c r="AI1326" s="196" t="str">
        <f t="shared" si="289"/>
        <v/>
      </c>
      <c r="AJ1326" s="196" t="str">
        <f t="shared" si="290"/>
        <v/>
      </c>
      <c r="AK1326" s="196" t="str">
        <f t="shared" si="293"/>
        <v/>
      </c>
      <c r="AL1326" s="196" t="str">
        <f t="shared" si="294"/>
        <v/>
      </c>
      <c r="AM1326" s="176"/>
      <c r="AN1326" s="176">
        <f t="shared" si="295"/>
        <v>0</v>
      </c>
      <c r="AO1326" s="176"/>
      <c r="AP1326" s="176"/>
      <c r="AQ1326" s="176"/>
      <c r="AR1326" s="176"/>
      <c r="AS1326" s="176"/>
      <c r="AT1326" s="176"/>
      <c r="AU1326" s="176"/>
      <c r="AV1326" s="176"/>
      <c r="AW1326" s="176"/>
      <c r="AX1326" s="176"/>
      <c r="AY1326" s="176"/>
      <c r="AZ1326" s="176"/>
      <c r="BA1326" s="176"/>
      <c r="BB1326" s="176"/>
      <c r="BC1326" s="176"/>
      <c r="BD1326" s="176"/>
      <c r="BE1326" s="176"/>
      <c r="BF1326" s="176"/>
      <c r="BG1326" s="176"/>
      <c r="BH1326" s="176"/>
      <c r="BI1326" s="176"/>
      <c r="BJ1326" s="176"/>
      <c r="BK1326" s="176"/>
      <c r="BL1326" s="176"/>
      <c r="BM1326" s="176"/>
      <c r="BN1326" s="176"/>
      <c r="BO1326" s="176"/>
      <c r="BP1326" s="176"/>
      <c r="BQ1326" s="176"/>
      <c r="BR1326" s="176"/>
      <c r="BS1326" s="176"/>
      <c r="BT1326" s="176"/>
      <c r="BU1326" s="176"/>
      <c r="BV1326" s="176"/>
      <c r="BW1326" s="176"/>
      <c r="BX1326" s="176"/>
      <c r="BY1326" s="176"/>
      <c r="BZ1326" s="176"/>
      <c r="CA1326" s="176"/>
      <c r="CB1326" s="176"/>
      <c r="CC1326" s="176"/>
      <c r="CD1326" s="176"/>
      <c r="CE1326" s="176"/>
      <c r="CF1326" s="176"/>
      <c r="CG1326" s="176"/>
      <c r="CH1326" s="176"/>
      <c r="CI1326" s="176"/>
      <c r="CJ1326" s="176"/>
      <c r="CK1326" s="176"/>
      <c r="CL1326" s="176"/>
      <c r="CM1326" s="176"/>
      <c r="CN1326" s="176"/>
      <c r="CO1326" s="176"/>
      <c r="CP1326" s="176"/>
      <c r="CQ1326" s="176"/>
      <c r="CR1326" s="176"/>
      <c r="CS1326" s="176"/>
      <c r="CT1326" s="176"/>
      <c r="CU1326" s="176"/>
      <c r="CV1326" s="176"/>
      <c r="CW1326" s="176"/>
    </row>
    <row r="1327" spans="1:101" s="179" customFormat="1" ht="20.100000000000001" customHeight="1">
      <c r="A1327" s="657">
        <f t="shared" si="296"/>
        <v>1284</v>
      </c>
      <c r="B1327" s="196" t="str">
        <f t="shared" si="291"/>
        <v>Swansea Bay UHB</v>
      </c>
      <c r="C1327" s="89"/>
      <c r="D1327" s="89"/>
      <c r="E1327" s="89"/>
      <c r="F1327" s="89"/>
      <c r="G1327" s="89"/>
      <c r="H1327" s="197">
        <f t="shared" si="292"/>
        <v>0</v>
      </c>
      <c r="I1327" s="197"/>
      <c r="J1327" s="89"/>
      <c r="K1327" s="90"/>
      <c r="L1327" s="90"/>
      <c r="M1327" s="89"/>
      <c r="N1327" s="89"/>
      <c r="O1327" s="89"/>
      <c r="P1327" s="89"/>
      <c r="Q1327" s="89"/>
      <c r="R1327" s="122"/>
      <c r="S1327" s="122"/>
      <c r="T1327" s="122"/>
      <c r="U1327" s="123"/>
      <c r="V1327" s="123"/>
      <c r="W1327" s="123"/>
      <c r="X1327" s="122"/>
      <c r="Y1327" s="122"/>
      <c r="Z1327" s="122"/>
      <c r="AA1327" s="122"/>
      <c r="AB1327" s="122"/>
      <c r="AC1327" s="122"/>
      <c r="AD1327" s="197">
        <f t="shared" si="285"/>
        <v>0</v>
      </c>
      <c r="AE1327" s="196" t="str">
        <f t="shared" si="297"/>
        <v/>
      </c>
      <c r="AF1327" s="196" t="str">
        <f t="shared" si="286"/>
        <v/>
      </c>
      <c r="AG1327" s="196" t="str">
        <f t="shared" si="287"/>
        <v/>
      </c>
      <c r="AH1327" s="196" t="str">
        <f t="shared" si="288"/>
        <v/>
      </c>
      <c r="AI1327" s="196" t="str">
        <f t="shared" si="289"/>
        <v/>
      </c>
      <c r="AJ1327" s="196" t="str">
        <f t="shared" si="290"/>
        <v/>
      </c>
      <c r="AK1327" s="196" t="str">
        <f t="shared" si="293"/>
        <v/>
      </c>
      <c r="AL1327" s="196" t="str">
        <f t="shared" si="294"/>
        <v/>
      </c>
      <c r="AM1327" s="176"/>
      <c r="AN1327" s="176">
        <f t="shared" si="295"/>
        <v>0</v>
      </c>
      <c r="AO1327" s="176"/>
      <c r="AP1327" s="176"/>
      <c r="AQ1327" s="176"/>
      <c r="AR1327" s="176"/>
      <c r="AS1327" s="176"/>
      <c r="AT1327" s="176"/>
      <c r="AU1327" s="176"/>
      <c r="AV1327" s="176"/>
      <c r="AW1327" s="176"/>
      <c r="AX1327" s="176"/>
      <c r="AY1327" s="176"/>
      <c r="AZ1327" s="176"/>
      <c r="BA1327" s="176"/>
      <c r="BB1327" s="176"/>
      <c r="BC1327" s="176"/>
      <c r="BD1327" s="176"/>
      <c r="BE1327" s="176"/>
      <c r="BF1327" s="176"/>
      <c r="BG1327" s="176"/>
      <c r="BH1327" s="176"/>
      <c r="BI1327" s="176"/>
      <c r="BJ1327" s="176"/>
      <c r="BK1327" s="176"/>
      <c r="BL1327" s="176"/>
      <c r="BM1327" s="176"/>
      <c r="BN1327" s="176"/>
      <c r="BO1327" s="176"/>
      <c r="BP1327" s="176"/>
      <c r="BQ1327" s="176"/>
      <c r="BR1327" s="176"/>
      <c r="BS1327" s="176"/>
      <c r="BT1327" s="176"/>
      <c r="BU1327" s="176"/>
      <c r="BV1327" s="176"/>
      <c r="BW1327" s="176"/>
      <c r="BX1327" s="176"/>
      <c r="BY1327" s="176"/>
      <c r="BZ1327" s="176"/>
      <c r="CA1327" s="176"/>
      <c r="CB1327" s="176"/>
      <c r="CC1327" s="176"/>
      <c r="CD1327" s="176"/>
      <c r="CE1327" s="176"/>
      <c r="CF1327" s="176"/>
      <c r="CG1327" s="176"/>
      <c r="CH1327" s="176"/>
      <c r="CI1327" s="176"/>
      <c r="CJ1327" s="176"/>
      <c r="CK1327" s="176"/>
      <c r="CL1327" s="176"/>
      <c r="CM1327" s="176"/>
      <c r="CN1327" s="176"/>
      <c r="CO1327" s="176"/>
      <c r="CP1327" s="176"/>
      <c r="CQ1327" s="176"/>
      <c r="CR1327" s="176"/>
      <c r="CS1327" s="176"/>
      <c r="CT1327" s="176"/>
      <c r="CU1327" s="176"/>
      <c r="CV1327" s="176"/>
      <c r="CW1327" s="176"/>
    </row>
    <row r="1328" spans="1:101" s="179" customFormat="1" ht="20.100000000000001" customHeight="1">
      <c r="A1328" s="657">
        <f t="shared" si="296"/>
        <v>1285</v>
      </c>
      <c r="B1328" s="196" t="str">
        <f t="shared" si="291"/>
        <v>Swansea Bay UHB</v>
      </c>
      <c r="C1328" s="89"/>
      <c r="D1328" s="89"/>
      <c r="E1328" s="89"/>
      <c r="F1328" s="89"/>
      <c r="G1328" s="89"/>
      <c r="H1328" s="197">
        <f t="shared" si="292"/>
        <v>0</v>
      </c>
      <c r="I1328" s="197"/>
      <c r="J1328" s="89"/>
      <c r="K1328" s="90"/>
      <c r="L1328" s="90"/>
      <c r="M1328" s="89"/>
      <c r="N1328" s="89"/>
      <c r="O1328" s="89"/>
      <c r="P1328" s="89"/>
      <c r="Q1328" s="89"/>
      <c r="R1328" s="122"/>
      <c r="S1328" s="122"/>
      <c r="T1328" s="122"/>
      <c r="U1328" s="123"/>
      <c r="V1328" s="123"/>
      <c r="W1328" s="123"/>
      <c r="X1328" s="122"/>
      <c r="Y1328" s="122"/>
      <c r="Z1328" s="122"/>
      <c r="AA1328" s="122"/>
      <c r="AB1328" s="122"/>
      <c r="AC1328" s="122"/>
      <c r="AD1328" s="197">
        <f t="shared" si="285"/>
        <v>0</v>
      </c>
      <c r="AE1328" s="196" t="str">
        <f t="shared" si="297"/>
        <v/>
      </c>
      <c r="AF1328" s="196" t="str">
        <f t="shared" si="286"/>
        <v/>
      </c>
      <c r="AG1328" s="196" t="str">
        <f t="shared" si="287"/>
        <v/>
      </c>
      <c r="AH1328" s="196" t="str">
        <f t="shared" si="288"/>
        <v/>
      </c>
      <c r="AI1328" s="196" t="str">
        <f t="shared" si="289"/>
        <v/>
      </c>
      <c r="AJ1328" s="196" t="str">
        <f t="shared" si="290"/>
        <v/>
      </c>
      <c r="AK1328" s="196" t="str">
        <f t="shared" si="293"/>
        <v/>
      </c>
      <c r="AL1328" s="196" t="str">
        <f t="shared" si="294"/>
        <v/>
      </c>
      <c r="AM1328" s="176"/>
      <c r="AN1328" s="176">
        <f t="shared" si="295"/>
        <v>0</v>
      </c>
      <c r="AO1328" s="176"/>
      <c r="AP1328" s="176"/>
      <c r="AQ1328" s="176"/>
      <c r="AR1328" s="176"/>
      <c r="AS1328" s="176"/>
      <c r="AT1328" s="176"/>
      <c r="AU1328" s="176"/>
      <c r="AV1328" s="176"/>
      <c r="AW1328" s="176"/>
      <c r="AX1328" s="176"/>
      <c r="AY1328" s="176"/>
      <c r="AZ1328" s="176"/>
      <c r="BA1328" s="176"/>
      <c r="BB1328" s="176"/>
      <c r="BC1328" s="176"/>
      <c r="BD1328" s="176"/>
      <c r="BE1328" s="176"/>
      <c r="BF1328" s="176"/>
      <c r="BG1328" s="176"/>
      <c r="BH1328" s="176"/>
      <c r="BI1328" s="176"/>
      <c r="BJ1328" s="176"/>
      <c r="BK1328" s="176"/>
      <c r="BL1328" s="176"/>
      <c r="BM1328" s="176"/>
      <c r="BN1328" s="176"/>
      <c r="BO1328" s="176"/>
      <c r="BP1328" s="176"/>
      <c r="BQ1328" s="176"/>
      <c r="BR1328" s="176"/>
      <c r="BS1328" s="176"/>
      <c r="BT1328" s="176"/>
      <c r="BU1328" s="176"/>
      <c r="BV1328" s="176"/>
      <c r="BW1328" s="176"/>
      <c r="BX1328" s="176"/>
      <c r="BY1328" s="176"/>
      <c r="BZ1328" s="176"/>
      <c r="CA1328" s="176"/>
      <c r="CB1328" s="176"/>
      <c r="CC1328" s="176"/>
      <c r="CD1328" s="176"/>
      <c r="CE1328" s="176"/>
      <c r="CF1328" s="176"/>
      <c r="CG1328" s="176"/>
      <c r="CH1328" s="176"/>
      <c r="CI1328" s="176"/>
      <c r="CJ1328" s="176"/>
      <c r="CK1328" s="176"/>
      <c r="CL1328" s="176"/>
      <c r="CM1328" s="176"/>
      <c r="CN1328" s="176"/>
      <c r="CO1328" s="176"/>
      <c r="CP1328" s="176"/>
      <c r="CQ1328" s="176"/>
      <c r="CR1328" s="176"/>
      <c r="CS1328" s="176"/>
      <c r="CT1328" s="176"/>
      <c r="CU1328" s="176"/>
      <c r="CV1328" s="176"/>
      <c r="CW1328" s="176"/>
    </row>
    <row r="1329" spans="1:101" s="179" customFormat="1" ht="20.100000000000001" customHeight="1">
      <c r="A1329" s="657">
        <f t="shared" si="296"/>
        <v>1286</v>
      </c>
      <c r="B1329" s="196" t="str">
        <f t="shared" si="291"/>
        <v>Swansea Bay UHB</v>
      </c>
      <c r="C1329" s="89"/>
      <c r="D1329" s="89"/>
      <c r="E1329" s="89"/>
      <c r="F1329" s="89"/>
      <c r="G1329" s="89"/>
      <c r="H1329" s="197">
        <f t="shared" si="292"/>
        <v>0</v>
      </c>
      <c r="I1329" s="197"/>
      <c r="J1329" s="89"/>
      <c r="K1329" s="90"/>
      <c r="L1329" s="90"/>
      <c r="M1329" s="89"/>
      <c r="N1329" s="89"/>
      <c r="O1329" s="89"/>
      <c r="P1329" s="89"/>
      <c r="Q1329" s="89"/>
      <c r="R1329" s="122"/>
      <c r="S1329" s="122"/>
      <c r="T1329" s="122"/>
      <c r="U1329" s="123"/>
      <c r="V1329" s="123"/>
      <c r="W1329" s="123"/>
      <c r="X1329" s="122"/>
      <c r="Y1329" s="122"/>
      <c r="Z1329" s="122"/>
      <c r="AA1329" s="122"/>
      <c r="AB1329" s="122"/>
      <c r="AC1329" s="122"/>
      <c r="AD1329" s="197">
        <f t="shared" si="285"/>
        <v>0</v>
      </c>
      <c r="AE1329" s="196" t="str">
        <f t="shared" si="297"/>
        <v/>
      </c>
      <c r="AF1329" s="196" t="str">
        <f t="shared" si="286"/>
        <v/>
      </c>
      <c r="AG1329" s="196" t="str">
        <f t="shared" si="287"/>
        <v/>
      </c>
      <c r="AH1329" s="196" t="str">
        <f t="shared" si="288"/>
        <v/>
      </c>
      <c r="AI1329" s="196" t="str">
        <f t="shared" si="289"/>
        <v/>
      </c>
      <c r="AJ1329" s="196" t="str">
        <f t="shared" si="290"/>
        <v/>
      </c>
      <c r="AK1329" s="196" t="str">
        <f t="shared" si="293"/>
        <v/>
      </c>
      <c r="AL1329" s="196" t="str">
        <f t="shared" si="294"/>
        <v/>
      </c>
      <c r="AM1329" s="176"/>
      <c r="AN1329" s="176">
        <f t="shared" si="295"/>
        <v>0</v>
      </c>
      <c r="AO1329" s="176"/>
      <c r="AP1329" s="176"/>
      <c r="AQ1329" s="176"/>
      <c r="AR1329" s="176"/>
      <c r="AS1329" s="176"/>
      <c r="AT1329" s="176"/>
      <c r="AU1329" s="176"/>
      <c r="AV1329" s="176"/>
      <c r="AW1329" s="176"/>
      <c r="AX1329" s="176"/>
      <c r="AY1329" s="176"/>
      <c r="AZ1329" s="176"/>
      <c r="BA1329" s="176"/>
      <c r="BB1329" s="176"/>
      <c r="BC1329" s="176"/>
      <c r="BD1329" s="176"/>
      <c r="BE1329" s="176"/>
      <c r="BF1329" s="176"/>
      <c r="BG1329" s="176"/>
      <c r="BH1329" s="176"/>
      <c r="BI1329" s="176"/>
      <c r="BJ1329" s="176"/>
      <c r="BK1329" s="176"/>
      <c r="BL1329" s="176"/>
      <c r="BM1329" s="176"/>
      <c r="BN1329" s="176"/>
      <c r="BO1329" s="176"/>
      <c r="BP1329" s="176"/>
      <c r="BQ1329" s="176"/>
      <c r="BR1329" s="176"/>
      <c r="BS1329" s="176"/>
      <c r="BT1329" s="176"/>
      <c r="BU1329" s="176"/>
      <c r="BV1329" s="176"/>
      <c r="BW1329" s="176"/>
      <c r="BX1329" s="176"/>
      <c r="BY1329" s="176"/>
      <c r="BZ1329" s="176"/>
      <c r="CA1329" s="176"/>
      <c r="CB1329" s="176"/>
      <c r="CC1329" s="176"/>
      <c r="CD1329" s="176"/>
      <c r="CE1329" s="176"/>
      <c r="CF1329" s="176"/>
      <c r="CG1329" s="176"/>
      <c r="CH1329" s="176"/>
      <c r="CI1329" s="176"/>
      <c r="CJ1329" s="176"/>
      <c r="CK1329" s="176"/>
      <c r="CL1329" s="176"/>
      <c r="CM1329" s="176"/>
      <c r="CN1329" s="176"/>
      <c r="CO1329" s="176"/>
      <c r="CP1329" s="176"/>
      <c r="CQ1329" s="176"/>
      <c r="CR1329" s="176"/>
      <c r="CS1329" s="176"/>
      <c r="CT1329" s="176"/>
      <c r="CU1329" s="176"/>
      <c r="CV1329" s="176"/>
      <c r="CW1329" s="176"/>
    </row>
    <row r="1330" spans="1:101" s="179" customFormat="1" ht="20.100000000000001" customHeight="1">
      <c r="A1330" s="657">
        <f t="shared" si="296"/>
        <v>1287</v>
      </c>
      <c r="B1330" s="196" t="str">
        <f t="shared" si="291"/>
        <v>Swansea Bay UHB</v>
      </c>
      <c r="C1330" s="89"/>
      <c r="D1330" s="89"/>
      <c r="E1330" s="89"/>
      <c r="F1330" s="89"/>
      <c r="G1330" s="89"/>
      <c r="H1330" s="197">
        <f t="shared" si="292"/>
        <v>0</v>
      </c>
      <c r="I1330" s="197"/>
      <c r="J1330" s="89"/>
      <c r="K1330" s="90"/>
      <c r="L1330" s="90"/>
      <c r="M1330" s="89"/>
      <c r="N1330" s="89"/>
      <c r="O1330" s="89"/>
      <c r="P1330" s="89"/>
      <c r="Q1330" s="89"/>
      <c r="R1330" s="122"/>
      <c r="S1330" s="122"/>
      <c r="T1330" s="122"/>
      <c r="U1330" s="123"/>
      <c r="V1330" s="123"/>
      <c r="W1330" s="123"/>
      <c r="X1330" s="122"/>
      <c r="Y1330" s="122"/>
      <c r="Z1330" s="122"/>
      <c r="AA1330" s="122"/>
      <c r="AB1330" s="122"/>
      <c r="AC1330" s="122"/>
      <c r="AD1330" s="197">
        <f t="shared" si="285"/>
        <v>0</v>
      </c>
      <c r="AE1330" s="196" t="str">
        <f t="shared" si="297"/>
        <v/>
      </c>
      <c r="AF1330" s="196" t="str">
        <f t="shared" si="286"/>
        <v/>
      </c>
      <c r="AG1330" s="196" t="str">
        <f t="shared" si="287"/>
        <v/>
      </c>
      <c r="AH1330" s="196" t="str">
        <f t="shared" si="288"/>
        <v/>
      </c>
      <c r="AI1330" s="196" t="str">
        <f t="shared" si="289"/>
        <v/>
      </c>
      <c r="AJ1330" s="196" t="str">
        <f t="shared" si="290"/>
        <v/>
      </c>
      <c r="AK1330" s="196" t="str">
        <f t="shared" si="293"/>
        <v/>
      </c>
      <c r="AL1330" s="196" t="str">
        <f t="shared" si="294"/>
        <v/>
      </c>
      <c r="AM1330" s="176"/>
      <c r="AN1330" s="176">
        <f t="shared" si="295"/>
        <v>0</v>
      </c>
      <c r="AO1330" s="176"/>
      <c r="AP1330" s="176"/>
      <c r="AQ1330" s="176"/>
      <c r="AR1330" s="176"/>
      <c r="AS1330" s="176"/>
      <c r="AT1330" s="176"/>
      <c r="AU1330" s="176"/>
      <c r="AV1330" s="176"/>
      <c r="AW1330" s="176"/>
      <c r="AX1330" s="176"/>
      <c r="AY1330" s="176"/>
      <c r="AZ1330" s="176"/>
      <c r="BA1330" s="176"/>
      <c r="BB1330" s="176"/>
      <c r="BC1330" s="176"/>
      <c r="BD1330" s="176"/>
      <c r="BE1330" s="176"/>
      <c r="BF1330" s="176"/>
      <c r="BG1330" s="176"/>
      <c r="BH1330" s="176"/>
      <c r="BI1330" s="176"/>
      <c r="BJ1330" s="176"/>
      <c r="BK1330" s="176"/>
      <c r="BL1330" s="176"/>
      <c r="BM1330" s="176"/>
      <c r="BN1330" s="176"/>
      <c r="BO1330" s="176"/>
      <c r="BP1330" s="176"/>
      <c r="BQ1330" s="176"/>
      <c r="BR1330" s="176"/>
      <c r="BS1330" s="176"/>
      <c r="BT1330" s="176"/>
      <c r="BU1330" s="176"/>
      <c r="BV1330" s="176"/>
      <c r="BW1330" s="176"/>
      <c r="BX1330" s="176"/>
      <c r="BY1330" s="176"/>
      <c r="BZ1330" s="176"/>
      <c r="CA1330" s="176"/>
      <c r="CB1330" s="176"/>
      <c r="CC1330" s="176"/>
      <c r="CD1330" s="176"/>
      <c r="CE1330" s="176"/>
      <c r="CF1330" s="176"/>
      <c r="CG1330" s="176"/>
      <c r="CH1330" s="176"/>
      <c r="CI1330" s="176"/>
      <c r="CJ1330" s="176"/>
      <c r="CK1330" s="176"/>
      <c r="CL1330" s="176"/>
      <c r="CM1330" s="176"/>
      <c r="CN1330" s="176"/>
      <c r="CO1330" s="176"/>
      <c r="CP1330" s="176"/>
      <c r="CQ1330" s="176"/>
      <c r="CR1330" s="176"/>
      <c r="CS1330" s="176"/>
      <c r="CT1330" s="176"/>
      <c r="CU1330" s="176"/>
      <c r="CV1330" s="176"/>
      <c r="CW1330" s="176"/>
    </row>
    <row r="1331" spans="1:101" s="179" customFormat="1" ht="20.100000000000001" customHeight="1">
      <c r="A1331" s="657">
        <f t="shared" si="296"/>
        <v>1288</v>
      </c>
      <c r="B1331" s="196" t="str">
        <f t="shared" si="291"/>
        <v>Swansea Bay UHB</v>
      </c>
      <c r="C1331" s="89"/>
      <c r="D1331" s="89"/>
      <c r="E1331" s="89"/>
      <c r="F1331" s="89"/>
      <c r="G1331" s="89"/>
      <c r="H1331" s="197">
        <f t="shared" si="292"/>
        <v>0</v>
      </c>
      <c r="I1331" s="197"/>
      <c r="J1331" s="89"/>
      <c r="K1331" s="90"/>
      <c r="L1331" s="90"/>
      <c r="M1331" s="89"/>
      <c r="N1331" s="89"/>
      <c r="O1331" s="89"/>
      <c r="P1331" s="89"/>
      <c r="Q1331" s="89"/>
      <c r="R1331" s="122"/>
      <c r="S1331" s="122"/>
      <c r="T1331" s="122"/>
      <c r="U1331" s="123"/>
      <c r="V1331" s="123"/>
      <c r="W1331" s="123"/>
      <c r="X1331" s="122"/>
      <c r="Y1331" s="122"/>
      <c r="Z1331" s="122"/>
      <c r="AA1331" s="122"/>
      <c r="AB1331" s="122"/>
      <c r="AC1331" s="122"/>
      <c r="AD1331" s="197">
        <f t="shared" si="285"/>
        <v>0</v>
      </c>
      <c r="AE1331" s="196" t="str">
        <f t="shared" si="297"/>
        <v/>
      </c>
      <c r="AF1331" s="196" t="str">
        <f t="shared" si="286"/>
        <v/>
      </c>
      <c r="AG1331" s="196" t="str">
        <f t="shared" si="287"/>
        <v/>
      </c>
      <c r="AH1331" s="196" t="str">
        <f t="shared" si="288"/>
        <v/>
      </c>
      <c r="AI1331" s="196" t="str">
        <f t="shared" si="289"/>
        <v/>
      </c>
      <c r="AJ1331" s="196" t="str">
        <f t="shared" si="290"/>
        <v/>
      </c>
      <c r="AK1331" s="196" t="str">
        <f t="shared" si="293"/>
        <v/>
      </c>
      <c r="AL1331" s="196" t="str">
        <f t="shared" si="294"/>
        <v/>
      </c>
      <c r="AM1331" s="176"/>
      <c r="AN1331" s="176">
        <f t="shared" si="295"/>
        <v>0</v>
      </c>
      <c r="AO1331" s="176"/>
      <c r="AP1331" s="176"/>
      <c r="AQ1331" s="176"/>
      <c r="AR1331" s="176"/>
      <c r="AS1331" s="176"/>
      <c r="AT1331" s="176"/>
      <c r="AU1331" s="176"/>
      <c r="AV1331" s="176"/>
      <c r="AW1331" s="176"/>
      <c r="AX1331" s="176"/>
      <c r="AY1331" s="176"/>
      <c r="AZ1331" s="176"/>
      <c r="BA1331" s="176"/>
      <c r="BB1331" s="176"/>
      <c r="BC1331" s="176"/>
      <c r="BD1331" s="176"/>
      <c r="BE1331" s="176"/>
      <c r="BF1331" s="176"/>
      <c r="BG1331" s="176"/>
      <c r="BH1331" s="176"/>
      <c r="BI1331" s="176"/>
      <c r="BJ1331" s="176"/>
      <c r="BK1331" s="176"/>
      <c r="BL1331" s="176"/>
      <c r="BM1331" s="176"/>
      <c r="BN1331" s="176"/>
      <c r="BO1331" s="176"/>
      <c r="BP1331" s="176"/>
      <c r="BQ1331" s="176"/>
      <c r="BR1331" s="176"/>
      <c r="BS1331" s="176"/>
      <c r="BT1331" s="176"/>
      <c r="BU1331" s="176"/>
      <c r="BV1331" s="176"/>
      <c r="BW1331" s="176"/>
      <c r="BX1331" s="176"/>
      <c r="BY1331" s="176"/>
      <c r="BZ1331" s="176"/>
      <c r="CA1331" s="176"/>
      <c r="CB1331" s="176"/>
      <c r="CC1331" s="176"/>
      <c r="CD1331" s="176"/>
      <c r="CE1331" s="176"/>
      <c r="CF1331" s="176"/>
      <c r="CG1331" s="176"/>
      <c r="CH1331" s="176"/>
      <c r="CI1331" s="176"/>
      <c r="CJ1331" s="176"/>
      <c r="CK1331" s="176"/>
      <c r="CL1331" s="176"/>
      <c r="CM1331" s="176"/>
      <c r="CN1331" s="176"/>
      <c r="CO1331" s="176"/>
      <c r="CP1331" s="176"/>
      <c r="CQ1331" s="176"/>
      <c r="CR1331" s="176"/>
      <c r="CS1331" s="176"/>
      <c r="CT1331" s="176"/>
      <c r="CU1331" s="176"/>
      <c r="CV1331" s="176"/>
      <c r="CW1331" s="176"/>
    </row>
    <row r="1332" spans="1:101" s="179" customFormat="1" ht="20.100000000000001" customHeight="1">
      <c r="A1332" s="657">
        <f t="shared" si="296"/>
        <v>1289</v>
      </c>
      <c r="B1332" s="196" t="str">
        <f t="shared" si="291"/>
        <v>Swansea Bay UHB</v>
      </c>
      <c r="C1332" s="89"/>
      <c r="D1332" s="89"/>
      <c r="E1332" s="89"/>
      <c r="F1332" s="89"/>
      <c r="G1332" s="89"/>
      <c r="H1332" s="197">
        <f t="shared" si="292"/>
        <v>0</v>
      </c>
      <c r="I1332" s="197"/>
      <c r="J1332" s="89"/>
      <c r="K1332" s="90"/>
      <c r="L1332" s="90"/>
      <c r="M1332" s="89"/>
      <c r="N1332" s="89"/>
      <c r="O1332" s="89"/>
      <c r="P1332" s="89"/>
      <c r="Q1332" s="89"/>
      <c r="R1332" s="122"/>
      <c r="S1332" s="122"/>
      <c r="T1332" s="122"/>
      <c r="U1332" s="123"/>
      <c r="V1332" s="123"/>
      <c r="W1332" s="123"/>
      <c r="X1332" s="122"/>
      <c r="Y1332" s="122"/>
      <c r="Z1332" s="122"/>
      <c r="AA1332" s="122"/>
      <c r="AB1332" s="122"/>
      <c r="AC1332" s="122"/>
      <c r="AD1332" s="197">
        <f t="shared" si="285"/>
        <v>0</v>
      </c>
      <c r="AE1332" s="196" t="str">
        <f t="shared" si="297"/>
        <v/>
      </c>
      <c r="AF1332" s="196" t="str">
        <f t="shared" si="286"/>
        <v/>
      </c>
      <c r="AG1332" s="196" t="str">
        <f t="shared" si="287"/>
        <v/>
      </c>
      <c r="AH1332" s="196" t="str">
        <f t="shared" si="288"/>
        <v/>
      </c>
      <c r="AI1332" s="196" t="str">
        <f t="shared" si="289"/>
        <v/>
      </c>
      <c r="AJ1332" s="196" t="str">
        <f t="shared" si="290"/>
        <v/>
      </c>
      <c r="AK1332" s="196" t="str">
        <f t="shared" si="293"/>
        <v/>
      </c>
      <c r="AL1332" s="196" t="str">
        <f t="shared" si="294"/>
        <v/>
      </c>
      <c r="AM1332" s="176"/>
      <c r="AN1332" s="176">
        <f t="shared" si="295"/>
        <v>0</v>
      </c>
      <c r="AO1332" s="176"/>
      <c r="AP1332" s="176"/>
      <c r="AQ1332" s="176"/>
      <c r="AR1332" s="176"/>
      <c r="AS1332" s="176"/>
      <c r="AT1332" s="176"/>
      <c r="AU1332" s="176"/>
      <c r="AV1332" s="176"/>
      <c r="AW1332" s="176"/>
      <c r="AX1332" s="176"/>
      <c r="AY1332" s="176"/>
      <c r="AZ1332" s="176"/>
      <c r="BA1332" s="176"/>
      <c r="BB1332" s="176"/>
      <c r="BC1332" s="176"/>
      <c r="BD1332" s="176"/>
      <c r="BE1332" s="176"/>
      <c r="BF1332" s="176"/>
      <c r="BG1332" s="176"/>
      <c r="BH1332" s="176"/>
      <c r="BI1332" s="176"/>
      <c r="BJ1332" s="176"/>
      <c r="BK1332" s="176"/>
      <c r="BL1332" s="176"/>
      <c r="BM1332" s="176"/>
      <c r="BN1332" s="176"/>
      <c r="BO1332" s="176"/>
      <c r="BP1332" s="176"/>
      <c r="BQ1332" s="176"/>
      <c r="BR1332" s="176"/>
      <c r="BS1332" s="176"/>
      <c r="BT1332" s="176"/>
      <c r="BU1332" s="176"/>
      <c r="BV1332" s="176"/>
      <c r="BW1332" s="176"/>
      <c r="BX1332" s="176"/>
      <c r="BY1332" s="176"/>
      <c r="BZ1332" s="176"/>
      <c r="CA1332" s="176"/>
      <c r="CB1332" s="176"/>
      <c r="CC1332" s="176"/>
      <c r="CD1332" s="176"/>
      <c r="CE1332" s="176"/>
      <c r="CF1332" s="176"/>
      <c r="CG1332" s="176"/>
      <c r="CH1332" s="176"/>
      <c r="CI1332" s="176"/>
      <c r="CJ1332" s="176"/>
      <c r="CK1332" s="176"/>
      <c r="CL1332" s="176"/>
      <c r="CM1332" s="176"/>
      <c r="CN1332" s="176"/>
      <c r="CO1332" s="176"/>
      <c r="CP1332" s="176"/>
      <c r="CQ1332" s="176"/>
      <c r="CR1332" s="176"/>
      <c r="CS1332" s="176"/>
      <c r="CT1332" s="176"/>
      <c r="CU1332" s="176"/>
      <c r="CV1332" s="176"/>
      <c r="CW1332" s="176"/>
    </row>
    <row r="1333" spans="1:101" s="179" customFormat="1" ht="20.100000000000001" customHeight="1">
      <c r="A1333" s="657">
        <f t="shared" si="296"/>
        <v>1290</v>
      </c>
      <c r="B1333" s="196" t="str">
        <f t="shared" si="291"/>
        <v>Swansea Bay UHB</v>
      </c>
      <c r="C1333" s="89"/>
      <c r="D1333" s="89"/>
      <c r="E1333" s="89"/>
      <c r="F1333" s="89"/>
      <c r="G1333" s="89"/>
      <c r="H1333" s="197">
        <f t="shared" si="292"/>
        <v>0</v>
      </c>
      <c r="I1333" s="197"/>
      <c r="J1333" s="89"/>
      <c r="K1333" s="90"/>
      <c r="L1333" s="90"/>
      <c r="M1333" s="89"/>
      <c r="N1333" s="89"/>
      <c r="O1333" s="89"/>
      <c r="P1333" s="89"/>
      <c r="Q1333" s="89"/>
      <c r="R1333" s="122"/>
      <c r="S1333" s="122"/>
      <c r="T1333" s="122"/>
      <c r="U1333" s="123"/>
      <c r="V1333" s="123"/>
      <c r="W1333" s="123"/>
      <c r="X1333" s="122"/>
      <c r="Y1333" s="122"/>
      <c r="Z1333" s="122"/>
      <c r="AA1333" s="122"/>
      <c r="AB1333" s="122"/>
      <c r="AC1333" s="122"/>
      <c r="AD1333" s="197">
        <f t="shared" si="285"/>
        <v>0</v>
      </c>
      <c r="AE1333" s="196" t="str">
        <f t="shared" si="297"/>
        <v/>
      </c>
      <c r="AF1333" s="196" t="str">
        <f t="shared" si="286"/>
        <v/>
      </c>
      <c r="AG1333" s="196" t="str">
        <f t="shared" si="287"/>
        <v/>
      </c>
      <c r="AH1333" s="196" t="str">
        <f t="shared" si="288"/>
        <v/>
      </c>
      <c r="AI1333" s="196" t="str">
        <f t="shared" si="289"/>
        <v/>
      </c>
      <c r="AJ1333" s="196" t="str">
        <f t="shared" si="290"/>
        <v/>
      </c>
      <c r="AK1333" s="196" t="str">
        <f t="shared" si="293"/>
        <v/>
      </c>
      <c r="AL1333" s="196" t="str">
        <f t="shared" si="294"/>
        <v/>
      </c>
      <c r="AM1333" s="176"/>
      <c r="AN1333" s="176">
        <f t="shared" si="295"/>
        <v>0</v>
      </c>
      <c r="AO1333" s="176"/>
      <c r="AP1333" s="176"/>
      <c r="AQ1333" s="176"/>
      <c r="AR1333" s="176"/>
      <c r="AS1333" s="176"/>
      <c r="AT1333" s="176"/>
      <c r="AU1333" s="176"/>
      <c r="AV1333" s="176"/>
      <c r="AW1333" s="176"/>
      <c r="AX1333" s="176"/>
      <c r="AY1333" s="176"/>
      <c r="AZ1333" s="176"/>
      <c r="BA1333" s="176"/>
      <c r="BB1333" s="176"/>
      <c r="BC1333" s="176"/>
      <c r="BD1333" s="176"/>
      <c r="BE1333" s="176"/>
      <c r="BF1333" s="176"/>
      <c r="BG1333" s="176"/>
      <c r="BH1333" s="176"/>
      <c r="BI1333" s="176"/>
      <c r="BJ1333" s="176"/>
      <c r="BK1333" s="176"/>
      <c r="BL1333" s="176"/>
      <c r="BM1333" s="176"/>
      <c r="BN1333" s="176"/>
      <c r="BO1333" s="176"/>
      <c r="BP1333" s="176"/>
      <c r="BQ1333" s="176"/>
      <c r="BR1333" s="176"/>
      <c r="BS1333" s="176"/>
      <c r="BT1333" s="176"/>
      <c r="BU1333" s="176"/>
      <c r="BV1333" s="176"/>
      <c r="BW1333" s="176"/>
      <c r="BX1333" s="176"/>
      <c r="BY1333" s="176"/>
      <c r="BZ1333" s="176"/>
      <c r="CA1333" s="176"/>
      <c r="CB1333" s="176"/>
      <c r="CC1333" s="176"/>
      <c r="CD1333" s="176"/>
      <c r="CE1333" s="176"/>
      <c r="CF1333" s="176"/>
      <c r="CG1333" s="176"/>
      <c r="CH1333" s="176"/>
      <c r="CI1333" s="176"/>
      <c r="CJ1333" s="176"/>
      <c r="CK1333" s="176"/>
      <c r="CL1333" s="176"/>
      <c r="CM1333" s="176"/>
      <c r="CN1333" s="176"/>
      <c r="CO1333" s="176"/>
      <c r="CP1333" s="176"/>
      <c r="CQ1333" s="176"/>
      <c r="CR1333" s="176"/>
      <c r="CS1333" s="176"/>
      <c r="CT1333" s="176"/>
      <c r="CU1333" s="176"/>
      <c r="CV1333" s="176"/>
      <c r="CW1333" s="176"/>
    </row>
    <row r="1334" spans="1:101" s="179" customFormat="1" ht="20.100000000000001" customHeight="1">
      <c r="A1334" s="657">
        <f t="shared" si="296"/>
        <v>1291</v>
      </c>
      <c r="B1334" s="196" t="str">
        <f t="shared" si="291"/>
        <v>Swansea Bay UHB</v>
      </c>
      <c r="C1334" s="89"/>
      <c r="D1334" s="89"/>
      <c r="E1334" s="89"/>
      <c r="F1334" s="89"/>
      <c r="G1334" s="89"/>
      <c r="H1334" s="197">
        <f t="shared" si="292"/>
        <v>0</v>
      </c>
      <c r="I1334" s="197"/>
      <c r="J1334" s="89"/>
      <c r="K1334" s="90"/>
      <c r="L1334" s="90"/>
      <c r="M1334" s="89"/>
      <c r="N1334" s="89"/>
      <c r="O1334" s="89"/>
      <c r="P1334" s="89"/>
      <c r="Q1334" s="89"/>
      <c r="R1334" s="122"/>
      <c r="S1334" s="122"/>
      <c r="T1334" s="122"/>
      <c r="U1334" s="123"/>
      <c r="V1334" s="123"/>
      <c r="W1334" s="123"/>
      <c r="X1334" s="122"/>
      <c r="Y1334" s="122"/>
      <c r="Z1334" s="122"/>
      <c r="AA1334" s="122"/>
      <c r="AB1334" s="122"/>
      <c r="AC1334" s="122"/>
      <c r="AD1334" s="197">
        <f t="shared" si="285"/>
        <v>0</v>
      </c>
      <c r="AE1334" s="196" t="str">
        <f t="shared" si="297"/>
        <v/>
      </c>
      <c r="AF1334" s="196" t="str">
        <f t="shared" si="286"/>
        <v/>
      </c>
      <c r="AG1334" s="196" t="str">
        <f t="shared" si="287"/>
        <v/>
      </c>
      <c r="AH1334" s="196" t="str">
        <f t="shared" si="288"/>
        <v/>
      </c>
      <c r="AI1334" s="196" t="str">
        <f t="shared" si="289"/>
        <v/>
      </c>
      <c r="AJ1334" s="196" t="str">
        <f t="shared" si="290"/>
        <v/>
      </c>
      <c r="AK1334" s="196" t="str">
        <f t="shared" si="293"/>
        <v/>
      </c>
      <c r="AL1334" s="196" t="str">
        <f t="shared" si="294"/>
        <v/>
      </c>
      <c r="AM1334" s="176"/>
      <c r="AN1334" s="176">
        <f t="shared" si="295"/>
        <v>0</v>
      </c>
      <c r="AO1334" s="176"/>
      <c r="AP1334" s="176"/>
      <c r="AQ1334" s="176"/>
      <c r="AR1334" s="176"/>
      <c r="AS1334" s="176"/>
      <c r="AT1334" s="176"/>
      <c r="AU1334" s="176"/>
      <c r="AV1334" s="176"/>
      <c r="AW1334" s="176"/>
      <c r="AX1334" s="176"/>
      <c r="AY1334" s="176"/>
      <c r="AZ1334" s="176"/>
      <c r="BA1334" s="176"/>
      <c r="BB1334" s="176"/>
      <c r="BC1334" s="176"/>
      <c r="BD1334" s="176"/>
      <c r="BE1334" s="176"/>
      <c r="BF1334" s="176"/>
      <c r="BG1334" s="176"/>
      <c r="BH1334" s="176"/>
      <c r="BI1334" s="176"/>
      <c r="BJ1334" s="176"/>
      <c r="BK1334" s="176"/>
      <c r="BL1334" s="176"/>
      <c r="BM1334" s="176"/>
      <c r="BN1334" s="176"/>
      <c r="BO1334" s="176"/>
      <c r="BP1334" s="176"/>
      <c r="BQ1334" s="176"/>
      <c r="BR1334" s="176"/>
      <c r="BS1334" s="176"/>
      <c r="BT1334" s="176"/>
      <c r="BU1334" s="176"/>
      <c r="BV1334" s="176"/>
      <c r="BW1334" s="176"/>
      <c r="BX1334" s="176"/>
      <c r="BY1334" s="176"/>
      <c r="BZ1334" s="176"/>
      <c r="CA1334" s="176"/>
      <c r="CB1334" s="176"/>
      <c r="CC1334" s="176"/>
      <c r="CD1334" s="176"/>
      <c r="CE1334" s="176"/>
      <c r="CF1334" s="176"/>
      <c r="CG1334" s="176"/>
      <c r="CH1334" s="176"/>
      <c r="CI1334" s="176"/>
      <c r="CJ1334" s="176"/>
      <c r="CK1334" s="176"/>
      <c r="CL1334" s="176"/>
      <c r="CM1334" s="176"/>
      <c r="CN1334" s="176"/>
      <c r="CO1334" s="176"/>
      <c r="CP1334" s="176"/>
      <c r="CQ1334" s="176"/>
      <c r="CR1334" s="176"/>
      <c r="CS1334" s="176"/>
      <c r="CT1334" s="176"/>
      <c r="CU1334" s="176"/>
      <c r="CV1334" s="176"/>
      <c r="CW1334" s="176"/>
    </row>
    <row r="1335" spans="1:101" s="179" customFormat="1" ht="20.100000000000001" customHeight="1">
      <c r="A1335" s="657">
        <f t="shared" si="296"/>
        <v>1292</v>
      </c>
      <c r="B1335" s="196" t="str">
        <f t="shared" si="291"/>
        <v>Swansea Bay UHB</v>
      </c>
      <c r="C1335" s="89"/>
      <c r="D1335" s="89"/>
      <c r="E1335" s="89"/>
      <c r="F1335" s="89"/>
      <c r="G1335" s="89"/>
      <c r="H1335" s="197">
        <f t="shared" si="292"/>
        <v>0</v>
      </c>
      <c r="I1335" s="197"/>
      <c r="J1335" s="89"/>
      <c r="K1335" s="90"/>
      <c r="L1335" s="90"/>
      <c r="M1335" s="89"/>
      <c r="N1335" s="89"/>
      <c r="O1335" s="89"/>
      <c r="P1335" s="89"/>
      <c r="Q1335" s="89"/>
      <c r="R1335" s="122"/>
      <c r="S1335" s="122"/>
      <c r="T1335" s="122"/>
      <c r="U1335" s="123"/>
      <c r="V1335" s="123"/>
      <c r="W1335" s="123"/>
      <c r="X1335" s="122"/>
      <c r="Y1335" s="122"/>
      <c r="Z1335" s="122"/>
      <c r="AA1335" s="122"/>
      <c r="AB1335" s="122"/>
      <c r="AC1335" s="122"/>
      <c r="AD1335" s="197">
        <f t="shared" si="285"/>
        <v>0</v>
      </c>
      <c r="AE1335" s="196" t="str">
        <f t="shared" si="297"/>
        <v/>
      </c>
      <c r="AF1335" s="196" t="str">
        <f t="shared" si="286"/>
        <v/>
      </c>
      <c r="AG1335" s="196" t="str">
        <f t="shared" si="287"/>
        <v/>
      </c>
      <c r="AH1335" s="196" t="str">
        <f t="shared" si="288"/>
        <v/>
      </c>
      <c r="AI1335" s="196" t="str">
        <f t="shared" si="289"/>
        <v/>
      </c>
      <c r="AJ1335" s="196" t="str">
        <f t="shared" si="290"/>
        <v/>
      </c>
      <c r="AK1335" s="196" t="str">
        <f t="shared" si="293"/>
        <v/>
      </c>
      <c r="AL1335" s="196" t="str">
        <f t="shared" si="294"/>
        <v/>
      </c>
      <c r="AM1335" s="176"/>
      <c r="AN1335" s="176">
        <f t="shared" si="295"/>
        <v>0</v>
      </c>
      <c r="AO1335" s="176"/>
      <c r="AP1335" s="176"/>
      <c r="AQ1335" s="176"/>
      <c r="AR1335" s="176"/>
      <c r="AS1335" s="176"/>
      <c r="AT1335" s="176"/>
      <c r="AU1335" s="176"/>
      <c r="AV1335" s="176"/>
      <c r="AW1335" s="176"/>
      <c r="AX1335" s="176"/>
      <c r="AY1335" s="176"/>
      <c r="AZ1335" s="176"/>
      <c r="BA1335" s="176"/>
      <c r="BB1335" s="176"/>
      <c r="BC1335" s="176"/>
      <c r="BD1335" s="176"/>
      <c r="BE1335" s="176"/>
      <c r="BF1335" s="176"/>
      <c r="BG1335" s="176"/>
      <c r="BH1335" s="176"/>
      <c r="BI1335" s="176"/>
      <c r="BJ1335" s="176"/>
      <c r="BK1335" s="176"/>
      <c r="BL1335" s="176"/>
      <c r="BM1335" s="176"/>
      <c r="BN1335" s="176"/>
      <c r="BO1335" s="176"/>
      <c r="BP1335" s="176"/>
      <c r="BQ1335" s="176"/>
      <c r="BR1335" s="176"/>
      <c r="BS1335" s="176"/>
      <c r="BT1335" s="176"/>
      <c r="BU1335" s="176"/>
      <c r="BV1335" s="176"/>
      <c r="BW1335" s="176"/>
      <c r="BX1335" s="176"/>
      <c r="BY1335" s="176"/>
      <c r="BZ1335" s="176"/>
      <c r="CA1335" s="176"/>
      <c r="CB1335" s="176"/>
      <c r="CC1335" s="176"/>
      <c r="CD1335" s="176"/>
      <c r="CE1335" s="176"/>
      <c r="CF1335" s="176"/>
      <c r="CG1335" s="176"/>
      <c r="CH1335" s="176"/>
      <c r="CI1335" s="176"/>
      <c r="CJ1335" s="176"/>
      <c r="CK1335" s="176"/>
      <c r="CL1335" s="176"/>
      <c r="CM1335" s="176"/>
      <c r="CN1335" s="176"/>
      <c r="CO1335" s="176"/>
      <c r="CP1335" s="176"/>
      <c r="CQ1335" s="176"/>
      <c r="CR1335" s="176"/>
      <c r="CS1335" s="176"/>
      <c r="CT1335" s="176"/>
      <c r="CU1335" s="176"/>
      <c r="CV1335" s="176"/>
      <c r="CW1335" s="176"/>
    </row>
    <row r="1336" spans="1:101" s="179" customFormat="1" ht="20.100000000000001" customHeight="1">
      <c r="A1336" s="657">
        <f t="shared" si="296"/>
        <v>1293</v>
      </c>
      <c r="B1336" s="196" t="str">
        <f t="shared" si="291"/>
        <v>Swansea Bay UHB</v>
      </c>
      <c r="C1336" s="89"/>
      <c r="D1336" s="89"/>
      <c r="E1336" s="89"/>
      <c r="F1336" s="89"/>
      <c r="G1336" s="89"/>
      <c r="H1336" s="197">
        <f t="shared" si="292"/>
        <v>0</v>
      </c>
      <c r="I1336" s="197"/>
      <c r="J1336" s="89"/>
      <c r="K1336" s="90"/>
      <c r="L1336" s="90"/>
      <c r="M1336" s="89"/>
      <c r="N1336" s="89"/>
      <c r="O1336" s="89"/>
      <c r="P1336" s="89"/>
      <c r="Q1336" s="89"/>
      <c r="R1336" s="122"/>
      <c r="S1336" s="122"/>
      <c r="T1336" s="122"/>
      <c r="U1336" s="123"/>
      <c r="V1336" s="123"/>
      <c r="W1336" s="123"/>
      <c r="X1336" s="122"/>
      <c r="Y1336" s="122"/>
      <c r="Z1336" s="122"/>
      <c r="AA1336" s="122"/>
      <c r="AB1336" s="122"/>
      <c r="AC1336" s="122"/>
      <c r="AD1336" s="197">
        <f t="shared" si="285"/>
        <v>0</v>
      </c>
      <c r="AE1336" s="196" t="str">
        <f t="shared" si="297"/>
        <v/>
      </c>
      <c r="AF1336" s="196" t="str">
        <f t="shared" si="286"/>
        <v/>
      </c>
      <c r="AG1336" s="196" t="str">
        <f t="shared" si="287"/>
        <v/>
      </c>
      <c r="AH1336" s="196" t="str">
        <f t="shared" si="288"/>
        <v/>
      </c>
      <c r="AI1336" s="196" t="str">
        <f t="shared" si="289"/>
        <v/>
      </c>
      <c r="AJ1336" s="196" t="str">
        <f t="shared" si="290"/>
        <v/>
      </c>
      <c r="AK1336" s="196" t="str">
        <f t="shared" si="293"/>
        <v/>
      </c>
      <c r="AL1336" s="196" t="str">
        <f t="shared" si="294"/>
        <v/>
      </c>
      <c r="AM1336" s="176"/>
      <c r="AN1336" s="176">
        <f t="shared" si="295"/>
        <v>0</v>
      </c>
      <c r="AO1336" s="176"/>
      <c r="AP1336" s="176"/>
      <c r="AQ1336" s="176"/>
      <c r="AR1336" s="176"/>
      <c r="AS1336" s="176"/>
      <c r="AT1336" s="176"/>
      <c r="AU1336" s="176"/>
      <c r="AV1336" s="176"/>
      <c r="AW1336" s="176"/>
      <c r="AX1336" s="176"/>
      <c r="AY1336" s="176"/>
      <c r="AZ1336" s="176"/>
      <c r="BA1336" s="176"/>
      <c r="BB1336" s="176"/>
      <c r="BC1336" s="176"/>
      <c r="BD1336" s="176"/>
      <c r="BE1336" s="176"/>
      <c r="BF1336" s="176"/>
      <c r="BG1336" s="176"/>
      <c r="BH1336" s="176"/>
      <c r="BI1336" s="176"/>
      <c r="BJ1336" s="176"/>
      <c r="BK1336" s="176"/>
      <c r="BL1336" s="176"/>
      <c r="BM1336" s="176"/>
      <c r="BN1336" s="176"/>
      <c r="BO1336" s="176"/>
      <c r="BP1336" s="176"/>
      <c r="BQ1336" s="176"/>
      <c r="BR1336" s="176"/>
      <c r="BS1336" s="176"/>
      <c r="BT1336" s="176"/>
      <c r="BU1336" s="176"/>
      <c r="BV1336" s="176"/>
      <c r="BW1336" s="176"/>
      <c r="BX1336" s="176"/>
      <c r="BY1336" s="176"/>
      <c r="BZ1336" s="176"/>
      <c r="CA1336" s="176"/>
      <c r="CB1336" s="176"/>
      <c r="CC1336" s="176"/>
      <c r="CD1336" s="176"/>
      <c r="CE1336" s="176"/>
      <c r="CF1336" s="176"/>
      <c r="CG1336" s="176"/>
      <c r="CH1336" s="176"/>
      <c r="CI1336" s="176"/>
      <c r="CJ1336" s="176"/>
      <c r="CK1336" s="176"/>
      <c r="CL1336" s="176"/>
      <c r="CM1336" s="176"/>
      <c r="CN1336" s="176"/>
      <c r="CO1336" s="176"/>
      <c r="CP1336" s="176"/>
      <c r="CQ1336" s="176"/>
      <c r="CR1336" s="176"/>
      <c r="CS1336" s="176"/>
      <c r="CT1336" s="176"/>
      <c r="CU1336" s="176"/>
      <c r="CV1336" s="176"/>
      <c r="CW1336" s="176"/>
    </row>
    <row r="1337" spans="1:101" s="179" customFormat="1" ht="20.100000000000001" customHeight="1">
      <c r="A1337" s="657">
        <f t="shared" si="296"/>
        <v>1294</v>
      </c>
      <c r="B1337" s="196" t="str">
        <f t="shared" si="291"/>
        <v>Swansea Bay UHB</v>
      </c>
      <c r="C1337" s="89"/>
      <c r="D1337" s="89"/>
      <c r="E1337" s="89"/>
      <c r="F1337" s="89"/>
      <c r="G1337" s="89"/>
      <c r="H1337" s="197">
        <f t="shared" si="292"/>
        <v>0</v>
      </c>
      <c r="I1337" s="197"/>
      <c r="J1337" s="89"/>
      <c r="K1337" s="90"/>
      <c r="L1337" s="90"/>
      <c r="M1337" s="89"/>
      <c r="N1337" s="89"/>
      <c r="O1337" s="89"/>
      <c r="P1337" s="89"/>
      <c r="Q1337" s="89"/>
      <c r="R1337" s="122"/>
      <c r="S1337" s="122"/>
      <c r="T1337" s="122"/>
      <c r="U1337" s="123"/>
      <c r="V1337" s="123"/>
      <c r="W1337" s="123"/>
      <c r="X1337" s="122"/>
      <c r="Y1337" s="122"/>
      <c r="Z1337" s="122"/>
      <c r="AA1337" s="122"/>
      <c r="AB1337" s="122"/>
      <c r="AC1337" s="122"/>
      <c r="AD1337" s="197">
        <f t="shared" si="285"/>
        <v>0</v>
      </c>
      <c r="AE1337" s="196" t="str">
        <f t="shared" si="297"/>
        <v/>
      </c>
      <c r="AF1337" s="196" t="str">
        <f t="shared" si="286"/>
        <v/>
      </c>
      <c r="AG1337" s="196" t="str">
        <f t="shared" si="287"/>
        <v/>
      </c>
      <c r="AH1337" s="196" t="str">
        <f t="shared" si="288"/>
        <v/>
      </c>
      <c r="AI1337" s="196" t="str">
        <f t="shared" si="289"/>
        <v/>
      </c>
      <c r="AJ1337" s="196" t="str">
        <f t="shared" si="290"/>
        <v/>
      </c>
      <c r="AK1337" s="196" t="str">
        <f t="shared" si="293"/>
        <v/>
      </c>
      <c r="AL1337" s="196" t="str">
        <f t="shared" si="294"/>
        <v/>
      </c>
      <c r="AM1337" s="176"/>
      <c r="AN1337" s="176">
        <f t="shared" si="295"/>
        <v>0</v>
      </c>
      <c r="AO1337" s="176"/>
      <c r="AP1337" s="176"/>
      <c r="AQ1337" s="176"/>
      <c r="AR1337" s="176"/>
      <c r="AS1337" s="176"/>
      <c r="AT1337" s="176"/>
      <c r="AU1337" s="176"/>
      <c r="AV1337" s="176"/>
      <c r="AW1337" s="176"/>
      <c r="AX1337" s="176"/>
      <c r="AY1337" s="176"/>
      <c r="AZ1337" s="176"/>
      <c r="BA1337" s="176"/>
      <c r="BB1337" s="176"/>
      <c r="BC1337" s="176"/>
      <c r="BD1337" s="176"/>
      <c r="BE1337" s="176"/>
      <c r="BF1337" s="176"/>
      <c r="BG1337" s="176"/>
      <c r="BH1337" s="176"/>
      <c r="BI1337" s="176"/>
      <c r="BJ1337" s="176"/>
      <c r="BK1337" s="176"/>
      <c r="BL1337" s="176"/>
      <c r="BM1337" s="176"/>
      <c r="BN1337" s="176"/>
      <c r="BO1337" s="176"/>
      <c r="BP1337" s="176"/>
      <c r="BQ1337" s="176"/>
      <c r="BR1337" s="176"/>
      <c r="BS1337" s="176"/>
      <c r="BT1337" s="176"/>
      <c r="BU1337" s="176"/>
      <c r="BV1337" s="176"/>
      <c r="BW1337" s="176"/>
      <c r="BX1337" s="176"/>
      <c r="BY1337" s="176"/>
      <c r="BZ1337" s="176"/>
      <c r="CA1337" s="176"/>
      <c r="CB1337" s="176"/>
      <c r="CC1337" s="176"/>
      <c r="CD1337" s="176"/>
      <c r="CE1337" s="176"/>
      <c r="CF1337" s="176"/>
      <c r="CG1337" s="176"/>
      <c r="CH1337" s="176"/>
      <c r="CI1337" s="176"/>
      <c r="CJ1337" s="176"/>
      <c r="CK1337" s="176"/>
      <c r="CL1337" s="176"/>
      <c r="CM1337" s="176"/>
      <c r="CN1337" s="176"/>
      <c r="CO1337" s="176"/>
      <c r="CP1337" s="176"/>
      <c r="CQ1337" s="176"/>
      <c r="CR1337" s="176"/>
      <c r="CS1337" s="176"/>
      <c r="CT1337" s="176"/>
      <c r="CU1337" s="176"/>
      <c r="CV1337" s="176"/>
      <c r="CW1337" s="176"/>
    </row>
    <row r="1338" spans="1:101" s="179" customFormat="1" ht="20.100000000000001" customHeight="1">
      <c r="A1338" s="657">
        <f t="shared" si="296"/>
        <v>1295</v>
      </c>
      <c r="B1338" s="196" t="str">
        <f t="shared" si="291"/>
        <v>Swansea Bay UHB</v>
      </c>
      <c r="C1338" s="89"/>
      <c r="D1338" s="89"/>
      <c r="E1338" s="89"/>
      <c r="F1338" s="89"/>
      <c r="G1338" s="89"/>
      <c r="H1338" s="197">
        <f t="shared" si="292"/>
        <v>0</v>
      </c>
      <c r="I1338" s="197"/>
      <c r="J1338" s="89"/>
      <c r="K1338" s="90"/>
      <c r="L1338" s="90"/>
      <c r="M1338" s="89"/>
      <c r="N1338" s="89"/>
      <c r="O1338" s="89"/>
      <c r="P1338" s="89"/>
      <c r="Q1338" s="89"/>
      <c r="R1338" s="122"/>
      <c r="S1338" s="122"/>
      <c r="T1338" s="122"/>
      <c r="U1338" s="123"/>
      <c r="V1338" s="123"/>
      <c r="W1338" s="123"/>
      <c r="X1338" s="122"/>
      <c r="Y1338" s="122"/>
      <c r="Z1338" s="122"/>
      <c r="AA1338" s="122"/>
      <c r="AB1338" s="122"/>
      <c r="AC1338" s="122"/>
      <c r="AD1338" s="197">
        <f t="shared" si="285"/>
        <v>0</v>
      </c>
      <c r="AE1338" s="196" t="str">
        <f t="shared" si="297"/>
        <v/>
      </c>
      <c r="AF1338" s="196" t="str">
        <f t="shared" si="286"/>
        <v/>
      </c>
      <c r="AG1338" s="196" t="str">
        <f t="shared" si="287"/>
        <v/>
      </c>
      <c r="AH1338" s="196" t="str">
        <f t="shared" si="288"/>
        <v/>
      </c>
      <c r="AI1338" s="196" t="str">
        <f t="shared" si="289"/>
        <v/>
      </c>
      <c r="AJ1338" s="196" t="str">
        <f t="shared" si="290"/>
        <v/>
      </c>
      <c r="AK1338" s="196" t="str">
        <f t="shared" si="293"/>
        <v/>
      </c>
      <c r="AL1338" s="196" t="str">
        <f t="shared" si="294"/>
        <v/>
      </c>
      <c r="AM1338" s="176"/>
      <c r="AN1338" s="176">
        <f t="shared" si="295"/>
        <v>0</v>
      </c>
      <c r="AO1338" s="176"/>
      <c r="AP1338" s="176"/>
      <c r="AQ1338" s="176"/>
      <c r="AR1338" s="176"/>
      <c r="AS1338" s="176"/>
      <c r="AT1338" s="176"/>
      <c r="AU1338" s="176"/>
      <c r="AV1338" s="176"/>
      <c r="AW1338" s="176"/>
      <c r="AX1338" s="176"/>
      <c r="AY1338" s="176"/>
      <c r="AZ1338" s="176"/>
      <c r="BA1338" s="176"/>
      <c r="BB1338" s="176"/>
      <c r="BC1338" s="176"/>
      <c r="BD1338" s="176"/>
      <c r="BE1338" s="176"/>
      <c r="BF1338" s="176"/>
      <c r="BG1338" s="176"/>
      <c r="BH1338" s="176"/>
      <c r="BI1338" s="176"/>
      <c r="BJ1338" s="176"/>
      <c r="BK1338" s="176"/>
      <c r="BL1338" s="176"/>
      <c r="BM1338" s="176"/>
      <c r="BN1338" s="176"/>
      <c r="BO1338" s="176"/>
      <c r="BP1338" s="176"/>
      <c r="BQ1338" s="176"/>
      <c r="BR1338" s="176"/>
      <c r="BS1338" s="176"/>
      <c r="BT1338" s="176"/>
      <c r="BU1338" s="176"/>
      <c r="BV1338" s="176"/>
      <c r="BW1338" s="176"/>
      <c r="BX1338" s="176"/>
      <c r="BY1338" s="176"/>
      <c r="BZ1338" s="176"/>
      <c r="CA1338" s="176"/>
      <c r="CB1338" s="176"/>
      <c r="CC1338" s="176"/>
      <c r="CD1338" s="176"/>
      <c r="CE1338" s="176"/>
      <c r="CF1338" s="176"/>
      <c r="CG1338" s="176"/>
      <c r="CH1338" s="176"/>
      <c r="CI1338" s="176"/>
      <c r="CJ1338" s="176"/>
      <c r="CK1338" s="176"/>
      <c r="CL1338" s="176"/>
      <c r="CM1338" s="176"/>
      <c r="CN1338" s="176"/>
      <c r="CO1338" s="176"/>
      <c r="CP1338" s="176"/>
      <c r="CQ1338" s="176"/>
      <c r="CR1338" s="176"/>
      <c r="CS1338" s="176"/>
      <c r="CT1338" s="176"/>
      <c r="CU1338" s="176"/>
      <c r="CV1338" s="176"/>
      <c r="CW1338" s="176"/>
    </row>
    <row r="1339" spans="1:101" s="179" customFormat="1" ht="20.100000000000001" customHeight="1">
      <c r="A1339" s="657">
        <f t="shared" si="296"/>
        <v>1296</v>
      </c>
      <c r="B1339" s="196" t="str">
        <f t="shared" si="291"/>
        <v>Swansea Bay UHB</v>
      </c>
      <c r="C1339" s="89"/>
      <c r="D1339" s="89"/>
      <c r="E1339" s="89"/>
      <c r="F1339" s="89"/>
      <c r="G1339" s="89"/>
      <c r="H1339" s="197">
        <f t="shared" si="292"/>
        <v>0</v>
      </c>
      <c r="I1339" s="197"/>
      <c r="J1339" s="89"/>
      <c r="K1339" s="90"/>
      <c r="L1339" s="90"/>
      <c r="M1339" s="89"/>
      <c r="N1339" s="89"/>
      <c r="O1339" s="89"/>
      <c r="P1339" s="89"/>
      <c r="Q1339" s="89"/>
      <c r="R1339" s="122"/>
      <c r="S1339" s="122"/>
      <c r="T1339" s="122"/>
      <c r="U1339" s="123"/>
      <c r="V1339" s="123"/>
      <c r="W1339" s="123"/>
      <c r="X1339" s="122"/>
      <c r="Y1339" s="122"/>
      <c r="Z1339" s="122"/>
      <c r="AA1339" s="122"/>
      <c r="AB1339" s="122"/>
      <c r="AC1339" s="122"/>
      <c r="AD1339" s="197">
        <f t="shared" si="285"/>
        <v>0</v>
      </c>
      <c r="AE1339" s="196" t="str">
        <f t="shared" si="297"/>
        <v/>
      </c>
      <c r="AF1339" s="196" t="str">
        <f t="shared" si="286"/>
        <v/>
      </c>
      <c r="AG1339" s="196" t="str">
        <f t="shared" si="287"/>
        <v/>
      </c>
      <c r="AH1339" s="196" t="str">
        <f t="shared" si="288"/>
        <v/>
      </c>
      <c r="AI1339" s="196" t="str">
        <f t="shared" si="289"/>
        <v/>
      </c>
      <c r="AJ1339" s="196" t="str">
        <f t="shared" si="290"/>
        <v/>
      </c>
      <c r="AK1339" s="196" t="str">
        <f t="shared" si="293"/>
        <v/>
      </c>
      <c r="AL1339" s="196" t="str">
        <f t="shared" si="294"/>
        <v/>
      </c>
      <c r="AM1339" s="176"/>
      <c r="AN1339" s="176">
        <f t="shared" si="295"/>
        <v>0</v>
      </c>
      <c r="AO1339" s="176"/>
      <c r="AP1339" s="176"/>
      <c r="AQ1339" s="176"/>
      <c r="AR1339" s="176"/>
      <c r="AS1339" s="176"/>
      <c r="AT1339" s="176"/>
      <c r="AU1339" s="176"/>
      <c r="AV1339" s="176"/>
      <c r="AW1339" s="176"/>
      <c r="AX1339" s="176"/>
      <c r="AY1339" s="176"/>
      <c r="AZ1339" s="176"/>
      <c r="BA1339" s="176"/>
      <c r="BB1339" s="176"/>
      <c r="BC1339" s="176"/>
      <c r="BD1339" s="176"/>
      <c r="BE1339" s="176"/>
      <c r="BF1339" s="176"/>
      <c r="BG1339" s="176"/>
      <c r="BH1339" s="176"/>
      <c r="BI1339" s="176"/>
      <c r="BJ1339" s="176"/>
      <c r="BK1339" s="176"/>
      <c r="BL1339" s="176"/>
      <c r="BM1339" s="176"/>
      <c r="BN1339" s="176"/>
      <c r="BO1339" s="176"/>
      <c r="BP1339" s="176"/>
      <c r="BQ1339" s="176"/>
      <c r="BR1339" s="176"/>
      <c r="BS1339" s="176"/>
      <c r="BT1339" s="176"/>
      <c r="BU1339" s="176"/>
      <c r="BV1339" s="176"/>
      <c r="BW1339" s="176"/>
      <c r="BX1339" s="176"/>
      <c r="BY1339" s="176"/>
      <c r="BZ1339" s="176"/>
      <c r="CA1339" s="176"/>
      <c r="CB1339" s="176"/>
      <c r="CC1339" s="176"/>
      <c r="CD1339" s="176"/>
      <c r="CE1339" s="176"/>
      <c r="CF1339" s="176"/>
      <c r="CG1339" s="176"/>
      <c r="CH1339" s="176"/>
      <c r="CI1339" s="176"/>
      <c r="CJ1339" s="176"/>
      <c r="CK1339" s="176"/>
      <c r="CL1339" s="176"/>
      <c r="CM1339" s="176"/>
      <c r="CN1339" s="176"/>
      <c r="CO1339" s="176"/>
      <c r="CP1339" s="176"/>
      <c r="CQ1339" s="176"/>
      <c r="CR1339" s="176"/>
      <c r="CS1339" s="176"/>
      <c r="CT1339" s="176"/>
      <c r="CU1339" s="176"/>
      <c r="CV1339" s="176"/>
      <c r="CW1339" s="176"/>
    </row>
    <row r="1340" spans="1:101" s="179" customFormat="1" ht="20.100000000000001" customHeight="1">
      <c r="A1340" s="657">
        <f t="shared" si="296"/>
        <v>1297</v>
      </c>
      <c r="B1340" s="196" t="str">
        <f t="shared" si="291"/>
        <v>Swansea Bay UHB</v>
      </c>
      <c r="C1340" s="89"/>
      <c r="D1340" s="89"/>
      <c r="E1340" s="89"/>
      <c r="F1340" s="89"/>
      <c r="G1340" s="89"/>
      <c r="H1340" s="197">
        <f t="shared" si="292"/>
        <v>0</v>
      </c>
      <c r="I1340" s="197"/>
      <c r="J1340" s="89"/>
      <c r="K1340" s="90"/>
      <c r="L1340" s="90"/>
      <c r="M1340" s="89"/>
      <c r="N1340" s="89"/>
      <c r="O1340" s="89"/>
      <c r="P1340" s="89"/>
      <c r="Q1340" s="89"/>
      <c r="R1340" s="122"/>
      <c r="S1340" s="122"/>
      <c r="T1340" s="122"/>
      <c r="U1340" s="123"/>
      <c r="V1340" s="123"/>
      <c r="W1340" s="123"/>
      <c r="X1340" s="122"/>
      <c r="Y1340" s="122"/>
      <c r="Z1340" s="122"/>
      <c r="AA1340" s="122"/>
      <c r="AB1340" s="122"/>
      <c r="AC1340" s="122"/>
      <c r="AD1340" s="197">
        <f t="shared" si="285"/>
        <v>0</v>
      </c>
      <c r="AE1340" s="196" t="str">
        <f t="shared" si="297"/>
        <v/>
      </c>
      <c r="AF1340" s="196" t="str">
        <f t="shared" si="286"/>
        <v/>
      </c>
      <c r="AG1340" s="196" t="str">
        <f t="shared" si="287"/>
        <v/>
      </c>
      <c r="AH1340" s="196" t="str">
        <f t="shared" si="288"/>
        <v/>
      </c>
      <c r="AI1340" s="196" t="str">
        <f t="shared" si="289"/>
        <v/>
      </c>
      <c r="AJ1340" s="196" t="str">
        <f t="shared" si="290"/>
        <v/>
      </c>
      <c r="AK1340" s="196" t="str">
        <f t="shared" si="293"/>
        <v/>
      </c>
      <c r="AL1340" s="196" t="str">
        <f t="shared" si="294"/>
        <v/>
      </c>
      <c r="AM1340" s="176"/>
      <c r="AN1340" s="176">
        <f t="shared" si="295"/>
        <v>0</v>
      </c>
      <c r="AO1340" s="176"/>
      <c r="AP1340" s="176"/>
      <c r="AQ1340" s="176"/>
      <c r="AR1340" s="176"/>
      <c r="AS1340" s="176"/>
      <c r="AT1340" s="176"/>
      <c r="AU1340" s="176"/>
      <c r="AV1340" s="176"/>
      <c r="AW1340" s="176"/>
      <c r="AX1340" s="176"/>
      <c r="AY1340" s="176"/>
      <c r="AZ1340" s="176"/>
      <c r="BA1340" s="176"/>
      <c r="BB1340" s="176"/>
      <c r="BC1340" s="176"/>
      <c r="BD1340" s="176"/>
      <c r="BE1340" s="176"/>
      <c r="BF1340" s="176"/>
      <c r="BG1340" s="176"/>
      <c r="BH1340" s="176"/>
      <c r="BI1340" s="176"/>
      <c r="BJ1340" s="176"/>
      <c r="BK1340" s="176"/>
      <c r="BL1340" s="176"/>
      <c r="BM1340" s="176"/>
      <c r="BN1340" s="176"/>
      <c r="BO1340" s="176"/>
      <c r="BP1340" s="176"/>
      <c r="BQ1340" s="176"/>
      <c r="BR1340" s="176"/>
      <c r="BS1340" s="176"/>
      <c r="BT1340" s="176"/>
      <c r="BU1340" s="176"/>
      <c r="BV1340" s="176"/>
      <c r="BW1340" s="176"/>
      <c r="BX1340" s="176"/>
      <c r="BY1340" s="176"/>
      <c r="BZ1340" s="176"/>
      <c r="CA1340" s="176"/>
      <c r="CB1340" s="176"/>
      <c r="CC1340" s="176"/>
      <c r="CD1340" s="176"/>
      <c r="CE1340" s="176"/>
      <c r="CF1340" s="176"/>
      <c r="CG1340" s="176"/>
      <c r="CH1340" s="176"/>
      <c r="CI1340" s="176"/>
      <c r="CJ1340" s="176"/>
      <c r="CK1340" s="176"/>
      <c r="CL1340" s="176"/>
      <c r="CM1340" s="176"/>
      <c r="CN1340" s="176"/>
      <c r="CO1340" s="176"/>
      <c r="CP1340" s="176"/>
      <c r="CQ1340" s="176"/>
      <c r="CR1340" s="176"/>
      <c r="CS1340" s="176"/>
      <c r="CT1340" s="176"/>
      <c r="CU1340" s="176"/>
      <c r="CV1340" s="176"/>
      <c r="CW1340" s="176"/>
    </row>
    <row r="1341" spans="1:101" s="179" customFormat="1" ht="20.100000000000001" customHeight="1">
      <c r="A1341" s="657">
        <f t="shared" si="296"/>
        <v>1298</v>
      </c>
      <c r="B1341" s="196" t="str">
        <f t="shared" si="291"/>
        <v>Swansea Bay UHB</v>
      </c>
      <c r="C1341" s="89"/>
      <c r="D1341" s="89"/>
      <c r="E1341" s="89"/>
      <c r="F1341" s="89"/>
      <c r="G1341" s="89"/>
      <c r="H1341" s="197">
        <f t="shared" si="292"/>
        <v>0</v>
      </c>
      <c r="I1341" s="197"/>
      <c r="J1341" s="89"/>
      <c r="K1341" s="90"/>
      <c r="L1341" s="90"/>
      <c r="M1341" s="89"/>
      <c r="N1341" s="89"/>
      <c r="O1341" s="89"/>
      <c r="P1341" s="89"/>
      <c r="Q1341" s="89"/>
      <c r="R1341" s="122"/>
      <c r="S1341" s="122"/>
      <c r="T1341" s="122"/>
      <c r="U1341" s="123"/>
      <c r="V1341" s="123"/>
      <c r="W1341" s="123"/>
      <c r="X1341" s="122"/>
      <c r="Y1341" s="122"/>
      <c r="Z1341" s="122"/>
      <c r="AA1341" s="122"/>
      <c r="AB1341" s="122"/>
      <c r="AC1341" s="122"/>
      <c r="AD1341" s="197">
        <f t="shared" si="285"/>
        <v>0</v>
      </c>
      <c r="AE1341" s="196" t="str">
        <f t="shared" si="297"/>
        <v/>
      </c>
      <c r="AF1341" s="196" t="str">
        <f t="shared" si="286"/>
        <v/>
      </c>
      <c r="AG1341" s="196" t="str">
        <f t="shared" si="287"/>
        <v/>
      </c>
      <c r="AH1341" s="196" t="str">
        <f t="shared" si="288"/>
        <v/>
      </c>
      <c r="AI1341" s="196" t="str">
        <f t="shared" si="289"/>
        <v/>
      </c>
      <c r="AJ1341" s="196" t="str">
        <f t="shared" si="290"/>
        <v/>
      </c>
      <c r="AK1341" s="196" t="str">
        <f t="shared" si="293"/>
        <v/>
      </c>
      <c r="AL1341" s="196" t="str">
        <f t="shared" si="294"/>
        <v/>
      </c>
      <c r="AM1341" s="176"/>
      <c r="AN1341" s="176">
        <f t="shared" si="295"/>
        <v>0</v>
      </c>
      <c r="AO1341" s="176"/>
      <c r="AP1341" s="176"/>
      <c r="AQ1341" s="176"/>
      <c r="AR1341" s="176"/>
      <c r="AS1341" s="176"/>
      <c r="AT1341" s="176"/>
      <c r="AU1341" s="176"/>
      <c r="AV1341" s="176"/>
      <c r="AW1341" s="176"/>
      <c r="AX1341" s="176"/>
      <c r="AY1341" s="176"/>
      <c r="AZ1341" s="176"/>
      <c r="BA1341" s="176"/>
      <c r="BB1341" s="176"/>
      <c r="BC1341" s="176"/>
      <c r="BD1341" s="176"/>
      <c r="BE1341" s="176"/>
      <c r="BF1341" s="176"/>
      <c r="BG1341" s="176"/>
      <c r="BH1341" s="176"/>
      <c r="BI1341" s="176"/>
      <c r="BJ1341" s="176"/>
      <c r="BK1341" s="176"/>
      <c r="BL1341" s="176"/>
      <c r="BM1341" s="176"/>
      <c r="BN1341" s="176"/>
      <c r="BO1341" s="176"/>
      <c r="BP1341" s="176"/>
      <c r="BQ1341" s="176"/>
      <c r="BR1341" s="176"/>
      <c r="BS1341" s="176"/>
      <c r="BT1341" s="176"/>
      <c r="BU1341" s="176"/>
      <c r="BV1341" s="176"/>
      <c r="BW1341" s="176"/>
      <c r="BX1341" s="176"/>
      <c r="BY1341" s="176"/>
      <c r="BZ1341" s="176"/>
      <c r="CA1341" s="176"/>
      <c r="CB1341" s="176"/>
      <c r="CC1341" s="176"/>
      <c r="CD1341" s="176"/>
      <c r="CE1341" s="176"/>
      <c r="CF1341" s="176"/>
      <c r="CG1341" s="176"/>
      <c r="CH1341" s="176"/>
      <c r="CI1341" s="176"/>
      <c r="CJ1341" s="176"/>
      <c r="CK1341" s="176"/>
      <c r="CL1341" s="176"/>
      <c r="CM1341" s="176"/>
      <c r="CN1341" s="176"/>
      <c r="CO1341" s="176"/>
      <c r="CP1341" s="176"/>
      <c r="CQ1341" s="176"/>
      <c r="CR1341" s="176"/>
      <c r="CS1341" s="176"/>
      <c r="CT1341" s="176"/>
      <c r="CU1341" s="176"/>
      <c r="CV1341" s="176"/>
      <c r="CW1341" s="176"/>
    </row>
    <row r="1342" spans="1:101" s="179" customFormat="1" ht="20.100000000000001" customHeight="1">
      <c r="A1342" s="657">
        <f t="shared" si="296"/>
        <v>1299</v>
      </c>
      <c r="B1342" s="196" t="str">
        <f t="shared" si="291"/>
        <v>Swansea Bay UHB</v>
      </c>
      <c r="C1342" s="89"/>
      <c r="D1342" s="89"/>
      <c r="E1342" s="89"/>
      <c r="F1342" s="89"/>
      <c r="G1342" s="89"/>
      <c r="H1342" s="197">
        <f t="shared" si="292"/>
        <v>0</v>
      </c>
      <c r="I1342" s="197"/>
      <c r="J1342" s="89"/>
      <c r="K1342" s="90"/>
      <c r="L1342" s="90"/>
      <c r="M1342" s="89"/>
      <c r="N1342" s="89"/>
      <c r="O1342" s="89"/>
      <c r="P1342" s="89"/>
      <c r="Q1342" s="89"/>
      <c r="R1342" s="122"/>
      <c r="S1342" s="122"/>
      <c r="T1342" s="122"/>
      <c r="U1342" s="123"/>
      <c r="V1342" s="123"/>
      <c r="W1342" s="123"/>
      <c r="X1342" s="122"/>
      <c r="Y1342" s="122"/>
      <c r="Z1342" s="122"/>
      <c r="AA1342" s="122"/>
      <c r="AB1342" s="122"/>
      <c r="AC1342" s="122"/>
      <c r="AD1342" s="197">
        <f t="shared" si="285"/>
        <v>0</v>
      </c>
      <c r="AE1342" s="196" t="str">
        <f t="shared" si="297"/>
        <v/>
      </c>
      <c r="AF1342" s="196" t="str">
        <f t="shared" si="286"/>
        <v/>
      </c>
      <c r="AG1342" s="196" t="str">
        <f t="shared" si="287"/>
        <v/>
      </c>
      <c r="AH1342" s="196" t="str">
        <f t="shared" si="288"/>
        <v/>
      </c>
      <c r="AI1342" s="196" t="str">
        <f t="shared" si="289"/>
        <v/>
      </c>
      <c r="AJ1342" s="196" t="str">
        <f t="shared" si="290"/>
        <v/>
      </c>
      <c r="AK1342" s="196" t="str">
        <f t="shared" si="293"/>
        <v/>
      </c>
      <c r="AL1342" s="196" t="str">
        <f t="shared" si="294"/>
        <v/>
      </c>
      <c r="AM1342" s="176"/>
      <c r="AN1342" s="176">
        <f t="shared" si="295"/>
        <v>0</v>
      </c>
      <c r="AO1342" s="176"/>
      <c r="AP1342" s="176"/>
      <c r="AQ1342" s="176"/>
      <c r="AR1342" s="176"/>
      <c r="AS1342" s="176"/>
      <c r="AT1342" s="176"/>
      <c r="AU1342" s="176"/>
      <c r="AV1342" s="176"/>
      <c r="AW1342" s="176"/>
      <c r="AX1342" s="176"/>
      <c r="AY1342" s="176"/>
      <c r="AZ1342" s="176"/>
      <c r="BA1342" s="176"/>
      <c r="BB1342" s="176"/>
      <c r="BC1342" s="176"/>
      <c r="BD1342" s="176"/>
      <c r="BE1342" s="176"/>
      <c r="BF1342" s="176"/>
      <c r="BG1342" s="176"/>
      <c r="BH1342" s="176"/>
      <c r="BI1342" s="176"/>
      <c r="BJ1342" s="176"/>
      <c r="BK1342" s="176"/>
      <c r="BL1342" s="176"/>
      <c r="BM1342" s="176"/>
      <c r="BN1342" s="176"/>
      <c r="BO1342" s="176"/>
      <c r="BP1342" s="176"/>
      <c r="BQ1342" s="176"/>
      <c r="BR1342" s="176"/>
      <c r="BS1342" s="176"/>
      <c r="BT1342" s="176"/>
      <c r="BU1342" s="176"/>
      <c r="BV1342" s="176"/>
      <c r="BW1342" s="176"/>
      <c r="BX1342" s="176"/>
      <c r="BY1342" s="176"/>
      <c r="BZ1342" s="176"/>
      <c r="CA1342" s="176"/>
      <c r="CB1342" s="176"/>
      <c r="CC1342" s="176"/>
      <c r="CD1342" s="176"/>
      <c r="CE1342" s="176"/>
      <c r="CF1342" s="176"/>
      <c r="CG1342" s="176"/>
      <c r="CH1342" s="176"/>
      <c r="CI1342" s="176"/>
      <c r="CJ1342" s="176"/>
      <c r="CK1342" s="176"/>
      <c r="CL1342" s="176"/>
      <c r="CM1342" s="176"/>
      <c r="CN1342" s="176"/>
      <c r="CO1342" s="176"/>
      <c r="CP1342" s="176"/>
      <c r="CQ1342" s="176"/>
      <c r="CR1342" s="176"/>
      <c r="CS1342" s="176"/>
      <c r="CT1342" s="176"/>
      <c r="CU1342" s="176"/>
      <c r="CV1342" s="176"/>
      <c r="CW1342" s="176"/>
    </row>
    <row r="1343" spans="1:101" s="179" customFormat="1" ht="20.100000000000001" customHeight="1">
      <c r="A1343" s="657">
        <f t="shared" si="296"/>
        <v>1300</v>
      </c>
      <c r="B1343" s="196" t="str">
        <f t="shared" si="291"/>
        <v>Swansea Bay UHB</v>
      </c>
      <c r="C1343" s="89"/>
      <c r="D1343" s="89"/>
      <c r="E1343" s="89"/>
      <c r="F1343" s="89"/>
      <c r="G1343" s="89"/>
      <c r="H1343" s="197">
        <f t="shared" si="292"/>
        <v>0</v>
      </c>
      <c r="I1343" s="197"/>
      <c r="J1343" s="89"/>
      <c r="K1343" s="90"/>
      <c r="L1343" s="90"/>
      <c r="M1343" s="89"/>
      <c r="N1343" s="89"/>
      <c r="O1343" s="89"/>
      <c r="P1343" s="89"/>
      <c r="Q1343" s="89"/>
      <c r="R1343" s="122"/>
      <c r="S1343" s="122"/>
      <c r="T1343" s="122"/>
      <c r="U1343" s="123"/>
      <c r="V1343" s="123"/>
      <c r="W1343" s="123"/>
      <c r="X1343" s="122"/>
      <c r="Y1343" s="122"/>
      <c r="Z1343" s="122"/>
      <c r="AA1343" s="122"/>
      <c r="AB1343" s="122"/>
      <c r="AC1343" s="122"/>
      <c r="AD1343" s="197">
        <f t="shared" si="285"/>
        <v>0</v>
      </c>
      <c r="AE1343" s="196" t="str">
        <f t="shared" si="297"/>
        <v/>
      </c>
      <c r="AF1343" s="196" t="str">
        <f t="shared" si="286"/>
        <v/>
      </c>
      <c r="AG1343" s="196" t="str">
        <f t="shared" si="287"/>
        <v/>
      </c>
      <c r="AH1343" s="196" t="str">
        <f t="shared" si="288"/>
        <v/>
      </c>
      <c r="AI1343" s="196" t="str">
        <f t="shared" si="289"/>
        <v/>
      </c>
      <c r="AJ1343" s="196" t="str">
        <f t="shared" si="290"/>
        <v/>
      </c>
      <c r="AK1343" s="196" t="str">
        <f t="shared" si="293"/>
        <v/>
      </c>
      <c r="AL1343" s="196" t="str">
        <f t="shared" si="294"/>
        <v/>
      </c>
      <c r="AM1343" s="176"/>
      <c r="AN1343" s="176">
        <f t="shared" si="295"/>
        <v>0</v>
      </c>
      <c r="AO1343" s="176"/>
      <c r="AP1343" s="176"/>
      <c r="AQ1343" s="176"/>
      <c r="AR1343" s="176"/>
      <c r="AS1343" s="176"/>
      <c r="AT1343" s="176"/>
      <c r="AU1343" s="176"/>
      <c r="AV1343" s="176"/>
      <c r="AW1343" s="176"/>
      <c r="AX1343" s="176"/>
      <c r="AY1343" s="176"/>
      <c r="AZ1343" s="176"/>
      <c r="BA1343" s="176"/>
      <c r="BB1343" s="176"/>
      <c r="BC1343" s="176"/>
      <c r="BD1343" s="176"/>
      <c r="BE1343" s="176"/>
      <c r="BF1343" s="176"/>
      <c r="BG1343" s="176"/>
      <c r="BH1343" s="176"/>
      <c r="BI1343" s="176"/>
      <c r="BJ1343" s="176"/>
      <c r="BK1343" s="176"/>
      <c r="BL1343" s="176"/>
      <c r="BM1343" s="176"/>
      <c r="BN1343" s="176"/>
      <c r="BO1343" s="176"/>
      <c r="BP1343" s="176"/>
      <c r="BQ1343" s="176"/>
      <c r="BR1343" s="176"/>
      <c r="BS1343" s="176"/>
      <c r="BT1343" s="176"/>
      <c r="BU1343" s="176"/>
      <c r="BV1343" s="176"/>
      <c r="BW1343" s="176"/>
      <c r="BX1343" s="176"/>
      <c r="BY1343" s="176"/>
      <c r="BZ1343" s="176"/>
      <c r="CA1343" s="176"/>
      <c r="CB1343" s="176"/>
      <c r="CC1343" s="176"/>
      <c r="CD1343" s="176"/>
      <c r="CE1343" s="176"/>
      <c r="CF1343" s="176"/>
      <c r="CG1343" s="176"/>
      <c r="CH1343" s="176"/>
      <c r="CI1343" s="176"/>
      <c r="CJ1343" s="176"/>
      <c r="CK1343" s="176"/>
      <c r="CL1343" s="176"/>
      <c r="CM1343" s="176"/>
      <c r="CN1343" s="176"/>
      <c r="CO1343" s="176"/>
      <c r="CP1343" s="176"/>
      <c r="CQ1343" s="176"/>
      <c r="CR1343" s="176"/>
      <c r="CS1343" s="176"/>
      <c r="CT1343" s="176"/>
      <c r="CU1343" s="176"/>
      <c r="CV1343" s="176"/>
      <c r="CW1343" s="176"/>
    </row>
    <row r="1344" spans="1:101" s="179" customFormat="1" ht="20.100000000000001" customHeight="1">
      <c r="A1344" s="657">
        <f t="shared" si="296"/>
        <v>1301</v>
      </c>
      <c r="B1344" s="196" t="str">
        <f t="shared" si="291"/>
        <v>Swansea Bay UHB</v>
      </c>
      <c r="C1344" s="89"/>
      <c r="D1344" s="89"/>
      <c r="E1344" s="89"/>
      <c r="F1344" s="89"/>
      <c r="G1344" s="89"/>
      <c r="H1344" s="197">
        <f t="shared" si="292"/>
        <v>0</v>
      </c>
      <c r="I1344" s="197"/>
      <c r="J1344" s="89"/>
      <c r="K1344" s="90"/>
      <c r="L1344" s="90"/>
      <c r="M1344" s="89"/>
      <c r="N1344" s="89"/>
      <c r="O1344" s="89"/>
      <c r="P1344" s="89"/>
      <c r="Q1344" s="89"/>
      <c r="R1344" s="122"/>
      <c r="S1344" s="122"/>
      <c r="T1344" s="122"/>
      <c r="U1344" s="123"/>
      <c r="V1344" s="123"/>
      <c r="W1344" s="123"/>
      <c r="X1344" s="122"/>
      <c r="Y1344" s="122"/>
      <c r="Z1344" s="122"/>
      <c r="AA1344" s="122"/>
      <c r="AB1344" s="122"/>
      <c r="AC1344" s="122"/>
      <c r="AD1344" s="197">
        <f t="shared" si="285"/>
        <v>0</v>
      </c>
      <c r="AE1344" s="196" t="str">
        <f t="shared" si="297"/>
        <v/>
      </c>
      <c r="AF1344" s="196" t="str">
        <f t="shared" si="286"/>
        <v/>
      </c>
      <c r="AG1344" s="196" t="str">
        <f t="shared" si="287"/>
        <v/>
      </c>
      <c r="AH1344" s="196" t="str">
        <f t="shared" si="288"/>
        <v/>
      </c>
      <c r="AI1344" s="196" t="str">
        <f t="shared" si="289"/>
        <v/>
      </c>
      <c r="AJ1344" s="196" t="str">
        <f t="shared" si="290"/>
        <v/>
      </c>
      <c r="AK1344" s="196" t="str">
        <f t="shared" si="293"/>
        <v/>
      </c>
      <c r="AL1344" s="196" t="str">
        <f t="shared" si="294"/>
        <v/>
      </c>
      <c r="AM1344" s="176"/>
      <c r="AN1344" s="176">
        <f t="shared" si="295"/>
        <v>0</v>
      </c>
      <c r="AO1344" s="176"/>
      <c r="AP1344" s="176"/>
      <c r="AQ1344" s="176"/>
      <c r="AR1344" s="176"/>
      <c r="AS1344" s="176"/>
      <c r="AT1344" s="176"/>
      <c r="AU1344" s="176"/>
      <c r="AV1344" s="176"/>
      <c r="AW1344" s="176"/>
      <c r="AX1344" s="176"/>
      <c r="AY1344" s="176"/>
      <c r="AZ1344" s="176"/>
      <c r="BA1344" s="176"/>
      <c r="BB1344" s="176"/>
      <c r="BC1344" s="176"/>
      <c r="BD1344" s="176"/>
      <c r="BE1344" s="176"/>
      <c r="BF1344" s="176"/>
      <c r="BG1344" s="176"/>
      <c r="BH1344" s="176"/>
      <c r="BI1344" s="176"/>
      <c r="BJ1344" s="176"/>
      <c r="BK1344" s="176"/>
      <c r="BL1344" s="176"/>
      <c r="BM1344" s="176"/>
      <c r="BN1344" s="176"/>
      <c r="BO1344" s="176"/>
      <c r="BP1344" s="176"/>
      <c r="BQ1344" s="176"/>
      <c r="BR1344" s="176"/>
      <c r="BS1344" s="176"/>
      <c r="BT1344" s="176"/>
      <c r="BU1344" s="176"/>
      <c r="BV1344" s="176"/>
      <c r="BW1344" s="176"/>
      <c r="BX1344" s="176"/>
      <c r="BY1344" s="176"/>
      <c r="BZ1344" s="176"/>
      <c r="CA1344" s="176"/>
      <c r="CB1344" s="176"/>
      <c r="CC1344" s="176"/>
      <c r="CD1344" s="176"/>
      <c r="CE1344" s="176"/>
      <c r="CF1344" s="176"/>
      <c r="CG1344" s="176"/>
      <c r="CH1344" s="176"/>
      <c r="CI1344" s="176"/>
      <c r="CJ1344" s="176"/>
      <c r="CK1344" s="176"/>
      <c r="CL1344" s="176"/>
      <c r="CM1344" s="176"/>
      <c r="CN1344" s="176"/>
      <c r="CO1344" s="176"/>
      <c r="CP1344" s="176"/>
      <c r="CQ1344" s="176"/>
      <c r="CR1344" s="176"/>
      <c r="CS1344" s="176"/>
      <c r="CT1344" s="176"/>
      <c r="CU1344" s="176"/>
      <c r="CV1344" s="176"/>
      <c r="CW1344" s="176"/>
    </row>
    <row r="1345" spans="1:101" s="179" customFormat="1" ht="20.100000000000001" customHeight="1">
      <c r="A1345" s="657">
        <f t="shared" si="296"/>
        <v>1302</v>
      </c>
      <c r="B1345" s="196" t="str">
        <f t="shared" si="291"/>
        <v>Swansea Bay UHB</v>
      </c>
      <c r="C1345" s="89"/>
      <c r="D1345" s="89"/>
      <c r="E1345" s="89"/>
      <c r="F1345" s="89"/>
      <c r="G1345" s="89"/>
      <c r="H1345" s="197">
        <f t="shared" si="292"/>
        <v>0</v>
      </c>
      <c r="I1345" s="197"/>
      <c r="J1345" s="89"/>
      <c r="K1345" s="90"/>
      <c r="L1345" s="90"/>
      <c r="M1345" s="89"/>
      <c r="N1345" s="89"/>
      <c r="O1345" s="89"/>
      <c r="P1345" s="89"/>
      <c r="Q1345" s="89"/>
      <c r="R1345" s="122"/>
      <c r="S1345" s="122"/>
      <c r="T1345" s="122"/>
      <c r="U1345" s="123"/>
      <c r="V1345" s="123"/>
      <c r="W1345" s="123"/>
      <c r="X1345" s="122"/>
      <c r="Y1345" s="122"/>
      <c r="Z1345" s="122"/>
      <c r="AA1345" s="122"/>
      <c r="AB1345" s="122"/>
      <c r="AC1345" s="122"/>
      <c r="AD1345" s="197">
        <f t="shared" si="285"/>
        <v>0</v>
      </c>
      <c r="AE1345" s="196" t="str">
        <f t="shared" si="297"/>
        <v/>
      </c>
      <c r="AF1345" s="196" t="str">
        <f t="shared" si="286"/>
        <v/>
      </c>
      <c r="AG1345" s="196" t="str">
        <f t="shared" si="287"/>
        <v/>
      </c>
      <c r="AH1345" s="196" t="str">
        <f t="shared" si="288"/>
        <v/>
      </c>
      <c r="AI1345" s="196" t="str">
        <f t="shared" si="289"/>
        <v/>
      </c>
      <c r="AJ1345" s="196" t="str">
        <f t="shared" si="290"/>
        <v/>
      </c>
      <c r="AK1345" s="196" t="str">
        <f t="shared" si="293"/>
        <v/>
      </c>
      <c r="AL1345" s="196" t="str">
        <f t="shared" si="294"/>
        <v/>
      </c>
      <c r="AM1345" s="176"/>
      <c r="AN1345" s="176">
        <f t="shared" si="295"/>
        <v>0</v>
      </c>
      <c r="AO1345" s="176"/>
      <c r="AP1345" s="176"/>
      <c r="AQ1345" s="176"/>
      <c r="AR1345" s="176"/>
      <c r="AS1345" s="176"/>
      <c r="AT1345" s="176"/>
      <c r="AU1345" s="176"/>
      <c r="AV1345" s="176"/>
      <c r="AW1345" s="176"/>
      <c r="AX1345" s="176"/>
      <c r="AY1345" s="176"/>
      <c r="AZ1345" s="176"/>
      <c r="BA1345" s="176"/>
      <c r="BB1345" s="176"/>
      <c r="BC1345" s="176"/>
      <c r="BD1345" s="176"/>
      <c r="BE1345" s="176"/>
      <c r="BF1345" s="176"/>
      <c r="BG1345" s="176"/>
      <c r="BH1345" s="176"/>
      <c r="BI1345" s="176"/>
      <c r="BJ1345" s="176"/>
      <c r="BK1345" s="176"/>
      <c r="BL1345" s="176"/>
      <c r="BM1345" s="176"/>
      <c r="BN1345" s="176"/>
      <c r="BO1345" s="176"/>
      <c r="BP1345" s="176"/>
      <c r="BQ1345" s="176"/>
      <c r="BR1345" s="176"/>
      <c r="BS1345" s="176"/>
      <c r="BT1345" s="176"/>
      <c r="BU1345" s="176"/>
      <c r="BV1345" s="176"/>
      <c r="BW1345" s="176"/>
      <c r="BX1345" s="176"/>
      <c r="BY1345" s="176"/>
      <c r="BZ1345" s="176"/>
      <c r="CA1345" s="176"/>
      <c r="CB1345" s="176"/>
      <c r="CC1345" s="176"/>
      <c r="CD1345" s="176"/>
      <c r="CE1345" s="176"/>
      <c r="CF1345" s="176"/>
      <c r="CG1345" s="176"/>
      <c r="CH1345" s="176"/>
      <c r="CI1345" s="176"/>
      <c r="CJ1345" s="176"/>
      <c r="CK1345" s="176"/>
      <c r="CL1345" s="176"/>
      <c r="CM1345" s="176"/>
      <c r="CN1345" s="176"/>
      <c r="CO1345" s="176"/>
      <c r="CP1345" s="176"/>
      <c r="CQ1345" s="176"/>
      <c r="CR1345" s="176"/>
      <c r="CS1345" s="176"/>
      <c r="CT1345" s="176"/>
      <c r="CU1345" s="176"/>
      <c r="CV1345" s="176"/>
      <c r="CW1345" s="176"/>
    </row>
    <row r="1346" spans="1:101" s="179" customFormat="1" ht="20.100000000000001" customHeight="1">
      <c r="A1346" s="657">
        <f t="shared" si="296"/>
        <v>1303</v>
      </c>
      <c r="B1346" s="196" t="str">
        <f t="shared" si="291"/>
        <v>Swansea Bay UHB</v>
      </c>
      <c r="C1346" s="89"/>
      <c r="D1346" s="89"/>
      <c r="E1346" s="89"/>
      <c r="F1346" s="89"/>
      <c r="G1346" s="89"/>
      <c r="H1346" s="197">
        <f t="shared" si="292"/>
        <v>0</v>
      </c>
      <c r="I1346" s="197"/>
      <c r="J1346" s="89"/>
      <c r="K1346" s="90"/>
      <c r="L1346" s="90"/>
      <c r="M1346" s="89"/>
      <c r="N1346" s="89"/>
      <c r="O1346" s="89"/>
      <c r="P1346" s="89"/>
      <c r="Q1346" s="89"/>
      <c r="R1346" s="122"/>
      <c r="S1346" s="122"/>
      <c r="T1346" s="122"/>
      <c r="U1346" s="123"/>
      <c r="V1346" s="123"/>
      <c r="W1346" s="123"/>
      <c r="X1346" s="122"/>
      <c r="Y1346" s="122"/>
      <c r="Z1346" s="122"/>
      <c r="AA1346" s="122"/>
      <c r="AB1346" s="122"/>
      <c r="AC1346" s="122"/>
      <c r="AD1346" s="197">
        <f t="shared" si="285"/>
        <v>0</v>
      </c>
      <c r="AE1346" s="196" t="str">
        <f t="shared" si="297"/>
        <v/>
      </c>
      <c r="AF1346" s="196" t="str">
        <f t="shared" si="286"/>
        <v/>
      </c>
      <c r="AG1346" s="196" t="str">
        <f t="shared" si="287"/>
        <v/>
      </c>
      <c r="AH1346" s="196" t="str">
        <f t="shared" si="288"/>
        <v/>
      </c>
      <c r="AI1346" s="196" t="str">
        <f t="shared" si="289"/>
        <v/>
      </c>
      <c r="AJ1346" s="196" t="str">
        <f t="shared" si="290"/>
        <v/>
      </c>
      <c r="AK1346" s="196" t="str">
        <f t="shared" si="293"/>
        <v/>
      </c>
      <c r="AL1346" s="196" t="str">
        <f t="shared" si="294"/>
        <v/>
      </c>
      <c r="AM1346" s="176"/>
      <c r="AN1346" s="176">
        <f t="shared" si="295"/>
        <v>0</v>
      </c>
      <c r="AO1346" s="176"/>
      <c r="AP1346" s="176"/>
      <c r="AQ1346" s="176"/>
      <c r="AR1346" s="176"/>
      <c r="AS1346" s="176"/>
      <c r="AT1346" s="176"/>
      <c r="AU1346" s="176"/>
      <c r="AV1346" s="176"/>
      <c r="AW1346" s="176"/>
      <c r="AX1346" s="176"/>
      <c r="AY1346" s="176"/>
      <c r="AZ1346" s="176"/>
      <c r="BA1346" s="176"/>
      <c r="BB1346" s="176"/>
      <c r="BC1346" s="176"/>
      <c r="BD1346" s="176"/>
      <c r="BE1346" s="176"/>
      <c r="BF1346" s="176"/>
      <c r="BG1346" s="176"/>
      <c r="BH1346" s="176"/>
      <c r="BI1346" s="176"/>
      <c r="BJ1346" s="176"/>
      <c r="BK1346" s="176"/>
      <c r="BL1346" s="176"/>
      <c r="BM1346" s="176"/>
      <c r="BN1346" s="176"/>
      <c r="BO1346" s="176"/>
      <c r="BP1346" s="176"/>
      <c r="BQ1346" s="176"/>
      <c r="BR1346" s="176"/>
      <c r="BS1346" s="176"/>
      <c r="BT1346" s="176"/>
      <c r="BU1346" s="176"/>
      <c r="BV1346" s="176"/>
      <c r="BW1346" s="176"/>
      <c r="BX1346" s="176"/>
      <c r="BY1346" s="176"/>
      <c r="BZ1346" s="176"/>
      <c r="CA1346" s="176"/>
      <c r="CB1346" s="176"/>
      <c r="CC1346" s="176"/>
      <c r="CD1346" s="176"/>
      <c r="CE1346" s="176"/>
      <c r="CF1346" s="176"/>
      <c r="CG1346" s="176"/>
      <c r="CH1346" s="176"/>
      <c r="CI1346" s="176"/>
      <c r="CJ1346" s="176"/>
      <c r="CK1346" s="176"/>
      <c r="CL1346" s="176"/>
      <c r="CM1346" s="176"/>
      <c r="CN1346" s="176"/>
      <c r="CO1346" s="176"/>
      <c r="CP1346" s="176"/>
      <c r="CQ1346" s="176"/>
      <c r="CR1346" s="176"/>
      <c r="CS1346" s="176"/>
      <c r="CT1346" s="176"/>
      <c r="CU1346" s="176"/>
      <c r="CV1346" s="176"/>
      <c r="CW1346" s="176"/>
    </row>
    <row r="1347" spans="1:101" s="179" customFormat="1" ht="20.100000000000001" customHeight="1">
      <c r="A1347" s="657">
        <f t="shared" si="296"/>
        <v>1304</v>
      </c>
      <c r="B1347" s="196" t="str">
        <f t="shared" si="291"/>
        <v>Swansea Bay UHB</v>
      </c>
      <c r="C1347" s="89"/>
      <c r="D1347" s="89"/>
      <c r="E1347" s="89"/>
      <c r="F1347" s="89"/>
      <c r="G1347" s="89"/>
      <c r="H1347" s="197">
        <f t="shared" si="292"/>
        <v>0</v>
      </c>
      <c r="I1347" s="197"/>
      <c r="J1347" s="89"/>
      <c r="K1347" s="90"/>
      <c r="L1347" s="90"/>
      <c r="M1347" s="89"/>
      <c r="N1347" s="89"/>
      <c r="O1347" s="89"/>
      <c r="P1347" s="89"/>
      <c r="Q1347" s="89"/>
      <c r="R1347" s="122"/>
      <c r="S1347" s="122"/>
      <c r="T1347" s="122"/>
      <c r="U1347" s="123"/>
      <c r="V1347" s="123"/>
      <c r="W1347" s="123"/>
      <c r="X1347" s="122"/>
      <c r="Y1347" s="122"/>
      <c r="Z1347" s="122"/>
      <c r="AA1347" s="122"/>
      <c r="AB1347" s="122"/>
      <c r="AC1347" s="122"/>
      <c r="AD1347" s="197">
        <f t="shared" si="285"/>
        <v>0</v>
      </c>
      <c r="AE1347" s="196" t="str">
        <f t="shared" si="297"/>
        <v/>
      </c>
      <c r="AF1347" s="196" t="str">
        <f t="shared" si="286"/>
        <v/>
      </c>
      <c r="AG1347" s="196" t="str">
        <f t="shared" si="287"/>
        <v/>
      </c>
      <c r="AH1347" s="196" t="str">
        <f t="shared" si="288"/>
        <v/>
      </c>
      <c r="AI1347" s="196" t="str">
        <f t="shared" si="289"/>
        <v/>
      </c>
      <c r="AJ1347" s="196" t="str">
        <f t="shared" si="290"/>
        <v/>
      </c>
      <c r="AK1347" s="196" t="str">
        <f t="shared" si="293"/>
        <v/>
      </c>
      <c r="AL1347" s="196" t="str">
        <f t="shared" si="294"/>
        <v/>
      </c>
      <c r="AM1347" s="176"/>
      <c r="AN1347" s="176">
        <f t="shared" si="295"/>
        <v>0</v>
      </c>
      <c r="AO1347" s="176"/>
      <c r="AP1347" s="176"/>
      <c r="AQ1347" s="176"/>
      <c r="AR1347" s="176"/>
      <c r="AS1347" s="176"/>
      <c r="AT1347" s="176"/>
      <c r="AU1347" s="176"/>
      <c r="AV1347" s="176"/>
      <c r="AW1347" s="176"/>
      <c r="AX1347" s="176"/>
      <c r="AY1347" s="176"/>
      <c r="AZ1347" s="176"/>
      <c r="BA1347" s="176"/>
      <c r="BB1347" s="176"/>
      <c r="BC1347" s="176"/>
      <c r="BD1347" s="176"/>
      <c r="BE1347" s="176"/>
      <c r="BF1347" s="176"/>
      <c r="BG1347" s="176"/>
      <c r="BH1347" s="176"/>
      <c r="BI1347" s="176"/>
      <c r="BJ1347" s="176"/>
      <c r="BK1347" s="176"/>
      <c r="BL1347" s="176"/>
      <c r="BM1347" s="176"/>
      <c r="BN1347" s="176"/>
      <c r="BO1347" s="176"/>
      <c r="BP1347" s="176"/>
      <c r="BQ1347" s="176"/>
      <c r="BR1347" s="176"/>
      <c r="BS1347" s="176"/>
      <c r="BT1347" s="176"/>
      <c r="BU1347" s="176"/>
      <c r="BV1347" s="176"/>
      <c r="BW1347" s="176"/>
      <c r="BX1347" s="176"/>
      <c r="BY1347" s="176"/>
      <c r="BZ1347" s="176"/>
      <c r="CA1347" s="176"/>
      <c r="CB1347" s="176"/>
      <c r="CC1347" s="176"/>
      <c r="CD1347" s="176"/>
      <c r="CE1347" s="176"/>
      <c r="CF1347" s="176"/>
      <c r="CG1347" s="176"/>
      <c r="CH1347" s="176"/>
      <c r="CI1347" s="176"/>
      <c r="CJ1347" s="176"/>
      <c r="CK1347" s="176"/>
      <c r="CL1347" s="176"/>
      <c r="CM1347" s="176"/>
      <c r="CN1347" s="176"/>
      <c r="CO1347" s="176"/>
      <c r="CP1347" s="176"/>
      <c r="CQ1347" s="176"/>
      <c r="CR1347" s="176"/>
      <c r="CS1347" s="176"/>
      <c r="CT1347" s="176"/>
      <c r="CU1347" s="176"/>
      <c r="CV1347" s="176"/>
      <c r="CW1347" s="176"/>
    </row>
    <row r="1348" spans="1:101" s="179" customFormat="1" ht="20.100000000000001" customHeight="1">
      <c r="A1348" s="657">
        <f t="shared" si="296"/>
        <v>1305</v>
      </c>
      <c r="B1348" s="196" t="str">
        <f t="shared" si="291"/>
        <v>Swansea Bay UHB</v>
      </c>
      <c r="C1348" s="89"/>
      <c r="D1348" s="89"/>
      <c r="E1348" s="89"/>
      <c r="F1348" s="89"/>
      <c r="G1348" s="89"/>
      <c r="H1348" s="197">
        <f t="shared" si="292"/>
        <v>0</v>
      </c>
      <c r="I1348" s="197"/>
      <c r="J1348" s="89"/>
      <c r="K1348" s="90"/>
      <c r="L1348" s="90"/>
      <c r="M1348" s="89"/>
      <c r="N1348" s="89"/>
      <c r="O1348" s="89"/>
      <c r="P1348" s="89"/>
      <c r="Q1348" s="89"/>
      <c r="R1348" s="122"/>
      <c r="S1348" s="122"/>
      <c r="T1348" s="122"/>
      <c r="U1348" s="123"/>
      <c r="V1348" s="123"/>
      <c r="W1348" s="123"/>
      <c r="X1348" s="122"/>
      <c r="Y1348" s="122"/>
      <c r="Z1348" s="122"/>
      <c r="AA1348" s="122"/>
      <c r="AB1348" s="122"/>
      <c r="AC1348" s="122"/>
      <c r="AD1348" s="197">
        <f t="shared" si="285"/>
        <v>0</v>
      </c>
      <c r="AE1348" s="196" t="str">
        <f t="shared" si="297"/>
        <v/>
      </c>
      <c r="AF1348" s="196" t="str">
        <f t="shared" si="286"/>
        <v/>
      </c>
      <c r="AG1348" s="196" t="str">
        <f t="shared" si="287"/>
        <v/>
      </c>
      <c r="AH1348" s="196" t="str">
        <f t="shared" si="288"/>
        <v/>
      </c>
      <c r="AI1348" s="196" t="str">
        <f t="shared" si="289"/>
        <v/>
      </c>
      <c r="AJ1348" s="196" t="str">
        <f t="shared" si="290"/>
        <v/>
      </c>
      <c r="AK1348" s="196" t="str">
        <f t="shared" si="293"/>
        <v/>
      </c>
      <c r="AL1348" s="196" t="str">
        <f t="shared" si="294"/>
        <v/>
      </c>
      <c r="AM1348" s="176"/>
      <c r="AN1348" s="176">
        <f t="shared" si="295"/>
        <v>0</v>
      </c>
      <c r="AO1348" s="176"/>
      <c r="AP1348" s="176"/>
      <c r="AQ1348" s="176"/>
      <c r="AR1348" s="176"/>
      <c r="AS1348" s="176"/>
      <c r="AT1348" s="176"/>
      <c r="AU1348" s="176"/>
      <c r="AV1348" s="176"/>
      <c r="AW1348" s="176"/>
      <c r="AX1348" s="176"/>
      <c r="AY1348" s="176"/>
      <c r="AZ1348" s="176"/>
      <c r="BA1348" s="176"/>
      <c r="BB1348" s="176"/>
      <c r="BC1348" s="176"/>
      <c r="BD1348" s="176"/>
      <c r="BE1348" s="176"/>
      <c r="BF1348" s="176"/>
      <c r="BG1348" s="176"/>
      <c r="BH1348" s="176"/>
      <c r="BI1348" s="176"/>
      <c r="BJ1348" s="176"/>
      <c r="BK1348" s="176"/>
      <c r="BL1348" s="176"/>
      <c r="BM1348" s="176"/>
      <c r="BN1348" s="176"/>
      <c r="BO1348" s="176"/>
      <c r="BP1348" s="176"/>
      <c r="BQ1348" s="176"/>
      <c r="BR1348" s="176"/>
      <c r="BS1348" s="176"/>
      <c r="BT1348" s="176"/>
      <c r="BU1348" s="176"/>
      <c r="BV1348" s="176"/>
      <c r="BW1348" s="176"/>
      <c r="BX1348" s="176"/>
      <c r="BY1348" s="176"/>
      <c r="BZ1348" s="176"/>
      <c r="CA1348" s="176"/>
      <c r="CB1348" s="176"/>
      <c r="CC1348" s="176"/>
      <c r="CD1348" s="176"/>
      <c r="CE1348" s="176"/>
      <c r="CF1348" s="176"/>
      <c r="CG1348" s="176"/>
      <c r="CH1348" s="176"/>
      <c r="CI1348" s="176"/>
      <c r="CJ1348" s="176"/>
      <c r="CK1348" s="176"/>
      <c r="CL1348" s="176"/>
      <c r="CM1348" s="176"/>
      <c r="CN1348" s="176"/>
      <c r="CO1348" s="176"/>
      <c r="CP1348" s="176"/>
      <c r="CQ1348" s="176"/>
      <c r="CR1348" s="176"/>
      <c r="CS1348" s="176"/>
      <c r="CT1348" s="176"/>
      <c r="CU1348" s="176"/>
      <c r="CV1348" s="176"/>
      <c r="CW1348" s="176"/>
    </row>
    <row r="1349" spans="1:101" s="179" customFormat="1" ht="20.100000000000001" customHeight="1">
      <c r="A1349" s="657">
        <f t="shared" si="296"/>
        <v>1306</v>
      </c>
      <c r="B1349" s="196" t="str">
        <f t="shared" si="291"/>
        <v>Swansea Bay UHB</v>
      </c>
      <c r="C1349" s="89"/>
      <c r="D1349" s="89"/>
      <c r="E1349" s="89"/>
      <c r="F1349" s="89"/>
      <c r="G1349" s="89"/>
      <c r="H1349" s="197">
        <f t="shared" si="292"/>
        <v>0</v>
      </c>
      <c r="I1349" s="197"/>
      <c r="J1349" s="89"/>
      <c r="K1349" s="90"/>
      <c r="L1349" s="90"/>
      <c r="M1349" s="89"/>
      <c r="N1349" s="89"/>
      <c r="O1349" s="89"/>
      <c r="P1349" s="89"/>
      <c r="Q1349" s="89"/>
      <c r="R1349" s="122"/>
      <c r="S1349" s="122"/>
      <c r="T1349" s="122"/>
      <c r="U1349" s="123"/>
      <c r="V1349" s="123"/>
      <c r="W1349" s="123"/>
      <c r="X1349" s="122"/>
      <c r="Y1349" s="122"/>
      <c r="Z1349" s="122"/>
      <c r="AA1349" s="122"/>
      <c r="AB1349" s="122"/>
      <c r="AC1349" s="122"/>
      <c r="AD1349" s="197">
        <f t="shared" si="285"/>
        <v>0</v>
      </c>
      <c r="AE1349" s="196" t="str">
        <f t="shared" si="297"/>
        <v/>
      </c>
      <c r="AF1349" s="196" t="str">
        <f t="shared" si="286"/>
        <v/>
      </c>
      <c r="AG1349" s="196" t="str">
        <f t="shared" si="287"/>
        <v/>
      </c>
      <c r="AH1349" s="196" t="str">
        <f t="shared" si="288"/>
        <v/>
      </c>
      <c r="AI1349" s="196" t="str">
        <f t="shared" si="289"/>
        <v/>
      </c>
      <c r="AJ1349" s="196" t="str">
        <f t="shared" si="290"/>
        <v/>
      </c>
      <c r="AK1349" s="196" t="str">
        <f t="shared" si="293"/>
        <v/>
      </c>
      <c r="AL1349" s="196" t="str">
        <f t="shared" si="294"/>
        <v/>
      </c>
      <c r="AM1349" s="176"/>
      <c r="AN1349" s="176">
        <f t="shared" si="295"/>
        <v>0</v>
      </c>
      <c r="AO1349" s="176"/>
      <c r="AP1349" s="176"/>
      <c r="AQ1349" s="176"/>
      <c r="AR1349" s="176"/>
      <c r="AS1349" s="176"/>
      <c r="AT1349" s="176"/>
      <c r="AU1349" s="176"/>
      <c r="AV1349" s="176"/>
      <c r="AW1349" s="176"/>
      <c r="AX1349" s="176"/>
      <c r="AY1349" s="176"/>
      <c r="AZ1349" s="176"/>
      <c r="BA1349" s="176"/>
      <c r="BB1349" s="176"/>
      <c r="BC1349" s="176"/>
      <c r="BD1349" s="176"/>
      <c r="BE1349" s="176"/>
      <c r="BF1349" s="176"/>
      <c r="BG1349" s="176"/>
      <c r="BH1349" s="176"/>
      <c r="BI1349" s="176"/>
      <c r="BJ1349" s="176"/>
      <c r="BK1349" s="176"/>
      <c r="BL1349" s="176"/>
      <c r="BM1349" s="176"/>
      <c r="BN1349" s="176"/>
      <c r="BO1349" s="176"/>
      <c r="BP1349" s="176"/>
      <c r="BQ1349" s="176"/>
      <c r="BR1349" s="176"/>
      <c r="BS1349" s="176"/>
      <c r="BT1349" s="176"/>
      <c r="BU1349" s="176"/>
      <c r="BV1349" s="176"/>
      <c r="BW1349" s="176"/>
      <c r="BX1349" s="176"/>
      <c r="BY1349" s="176"/>
      <c r="BZ1349" s="176"/>
      <c r="CA1349" s="176"/>
      <c r="CB1349" s="176"/>
      <c r="CC1349" s="176"/>
      <c r="CD1349" s="176"/>
      <c r="CE1349" s="176"/>
      <c r="CF1349" s="176"/>
      <c r="CG1349" s="176"/>
      <c r="CH1349" s="176"/>
      <c r="CI1349" s="176"/>
      <c r="CJ1349" s="176"/>
      <c r="CK1349" s="176"/>
      <c r="CL1349" s="176"/>
      <c r="CM1349" s="176"/>
      <c r="CN1349" s="176"/>
      <c r="CO1349" s="176"/>
      <c r="CP1349" s="176"/>
      <c r="CQ1349" s="176"/>
      <c r="CR1349" s="176"/>
      <c r="CS1349" s="176"/>
      <c r="CT1349" s="176"/>
      <c r="CU1349" s="176"/>
      <c r="CV1349" s="176"/>
      <c r="CW1349" s="176"/>
    </row>
    <row r="1350" spans="1:101" s="179" customFormat="1" ht="20.100000000000001" customHeight="1">
      <c r="A1350" s="657">
        <f t="shared" si="296"/>
        <v>1307</v>
      </c>
      <c r="B1350" s="196" t="str">
        <f t="shared" si="291"/>
        <v>Swansea Bay UHB</v>
      </c>
      <c r="C1350" s="89"/>
      <c r="D1350" s="89"/>
      <c r="E1350" s="89"/>
      <c r="F1350" s="89"/>
      <c r="G1350" s="89"/>
      <c r="H1350" s="197">
        <f t="shared" si="292"/>
        <v>0</v>
      </c>
      <c r="I1350" s="197"/>
      <c r="J1350" s="89"/>
      <c r="K1350" s="90"/>
      <c r="L1350" s="90"/>
      <c r="M1350" s="89"/>
      <c r="N1350" s="89"/>
      <c r="O1350" s="89"/>
      <c r="P1350" s="89"/>
      <c r="Q1350" s="89"/>
      <c r="R1350" s="122"/>
      <c r="S1350" s="122"/>
      <c r="T1350" s="122"/>
      <c r="U1350" s="123"/>
      <c r="V1350" s="123"/>
      <c r="W1350" s="123"/>
      <c r="X1350" s="122"/>
      <c r="Y1350" s="122"/>
      <c r="Z1350" s="122"/>
      <c r="AA1350" s="122"/>
      <c r="AB1350" s="122"/>
      <c r="AC1350" s="122"/>
      <c r="AD1350" s="197">
        <f t="shared" si="285"/>
        <v>0</v>
      </c>
      <c r="AE1350" s="196" t="str">
        <f t="shared" si="297"/>
        <v/>
      </c>
      <c r="AF1350" s="196" t="str">
        <f t="shared" si="286"/>
        <v/>
      </c>
      <c r="AG1350" s="196" t="str">
        <f t="shared" si="287"/>
        <v/>
      </c>
      <c r="AH1350" s="196" t="str">
        <f t="shared" si="288"/>
        <v/>
      </c>
      <c r="AI1350" s="196" t="str">
        <f t="shared" si="289"/>
        <v/>
      </c>
      <c r="AJ1350" s="196" t="str">
        <f t="shared" si="290"/>
        <v/>
      </c>
      <c r="AK1350" s="196" t="str">
        <f t="shared" si="293"/>
        <v/>
      </c>
      <c r="AL1350" s="196" t="str">
        <f t="shared" si="294"/>
        <v/>
      </c>
      <c r="AM1350" s="176"/>
      <c r="AN1350" s="176">
        <f t="shared" si="295"/>
        <v>0</v>
      </c>
      <c r="AO1350" s="176"/>
      <c r="AP1350" s="176"/>
      <c r="AQ1350" s="176"/>
      <c r="AR1350" s="176"/>
      <c r="AS1350" s="176"/>
      <c r="AT1350" s="176"/>
      <c r="AU1350" s="176"/>
      <c r="AV1350" s="176"/>
      <c r="AW1350" s="176"/>
      <c r="AX1350" s="176"/>
      <c r="AY1350" s="176"/>
      <c r="AZ1350" s="176"/>
      <c r="BA1350" s="176"/>
      <c r="BB1350" s="176"/>
      <c r="BC1350" s="176"/>
      <c r="BD1350" s="176"/>
      <c r="BE1350" s="176"/>
      <c r="BF1350" s="176"/>
      <c r="BG1350" s="176"/>
      <c r="BH1350" s="176"/>
      <c r="BI1350" s="176"/>
      <c r="BJ1350" s="176"/>
      <c r="BK1350" s="176"/>
      <c r="BL1350" s="176"/>
      <c r="BM1350" s="176"/>
      <c r="BN1350" s="176"/>
      <c r="BO1350" s="176"/>
      <c r="BP1350" s="176"/>
      <c r="BQ1350" s="176"/>
      <c r="BR1350" s="176"/>
      <c r="BS1350" s="176"/>
      <c r="BT1350" s="176"/>
      <c r="BU1350" s="176"/>
      <c r="BV1350" s="176"/>
      <c r="BW1350" s="176"/>
      <c r="BX1350" s="176"/>
      <c r="BY1350" s="176"/>
      <c r="BZ1350" s="176"/>
      <c r="CA1350" s="176"/>
      <c r="CB1350" s="176"/>
      <c r="CC1350" s="176"/>
      <c r="CD1350" s="176"/>
      <c r="CE1350" s="176"/>
      <c r="CF1350" s="176"/>
      <c r="CG1350" s="176"/>
      <c r="CH1350" s="176"/>
      <c r="CI1350" s="176"/>
      <c r="CJ1350" s="176"/>
      <c r="CK1350" s="176"/>
      <c r="CL1350" s="176"/>
      <c r="CM1350" s="176"/>
      <c r="CN1350" s="176"/>
      <c r="CO1350" s="176"/>
      <c r="CP1350" s="176"/>
      <c r="CQ1350" s="176"/>
      <c r="CR1350" s="176"/>
      <c r="CS1350" s="176"/>
      <c r="CT1350" s="176"/>
      <c r="CU1350" s="176"/>
      <c r="CV1350" s="176"/>
      <c r="CW1350" s="176"/>
    </row>
    <row r="1351" spans="1:101" s="179" customFormat="1" ht="20.100000000000001" customHeight="1">
      <c r="A1351" s="657">
        <f t="shared" si="296"/>
        <v>1308</v>
      </c>
      <c r="B1351" s="196" t="str">
        <f t="shared" si="291"/>
        <v>Swansea Bay UHB</v>
      </c>
      <c r="C1351" s="89"/>
      <c r="D1351" s="89"/>
      <c r="E1351" s="89"/>
      <c r="F1351" s="89"/>
      <c r="G1351" s="89"/>
      <c r="H1351" s="197">
        <f t="shared" si="292"/>
        <v>0</v>
      </c>
      <c r="I1351" s="197"/>
      <c r="J1351" s="89"/>
      <c r="K1351" s="90"/>
      <c r="L1351" s="90"/>
      <c r="M1351" s="89"/>
      <c r="N1351" s="89"/>
      <c r="O1351" s="89"/>
      <c r="P1351" s="89"/>
      <c r="Q1351" s="89"/>
      <c r="R1351" s="122"/>
      <c r="S1351" s="122"/>
      <c r="T1351" s="122"/>
      <c r="U1351" s="123"/>
      <c r="V1351" s="123"/>
      <c r="W1351" s="123"/>
      <c r="X1351" s="122"/>
      <c r="Y1351" s="122"/>
      <c r="Z1351" s="122"/>
      <c r="AA1351" s="122"/>
      <c r="AB1351" s="122"/>
      <c r="AC1351" s="122"/>
      <c r="AD1351" s="197">
        <f t="shared" si="285"/>
        <v>0</v>
      </c>
      <c r="AE1351" s="196" t="str">
        <f t="shared" si="297"/>
        <v/>
      </c>
      <c r="AF1351" s="196" t="str">
        <f t="shared" si="286"/>
        <v/>
      </c>
      <c r="AG1351" s="196" t="str">
        <f t="shared" si="287"/>
        <v/>
      </c>
      <c r="AH1351" s="196" t="str">
        <f t="shared" si="288"/>
        <v/>
      </c>
      <c r="AI1351" s="196" t="str">
        <f t="shared" si="289"/>
        <v/>
      </c>
      <c r="AJ1351" s="196" t="str">
        <f t="shared" si="290"/>
        <v/>
      </c>
      <c r="AK1351" s="196" t="str">
        <f t="shared" si="293"/>
        <v/>
      </c>
      <c r="AL1351" s="196" t="str">
        <f t="shared" si="294"/>
        <v/>
      </c>
      <c r="AM1351" s="176"/>
      <c r="AN1351" s="176">
        <f t="shared" si="295"/>
        <v>0</v>
      </c>
      <c r="AO1351" s="176"/>
      <c r="AP1351" s="176"/>
      <c r="AQ1351" s="176"/>
      <c r="AR1351" s="176"/>
      <c r="AS1351" s="176"/>
      <c r="AT1351" s="176"/>
      <c r="AU1351" s="176"/>
      <c r="AV1351" s="176"/>
      <c r="AW1351" s="176"/>
      <c r="AX1351" s="176"/>
      <c r="AY1351" s="176"/>
      <c r="AZ1351" s="176"/>
      <c r="BA1351" s="176"/>
      <c r="BB1351" s="176"/>
      <c r="BC1351" s="176"/>
      <c r="BD1351" s="176"/>
      <c r="BE1351" s="176"/>
      <c r="BF1351" s="176"/>
      <c r="BG1351" s="176"/>
      <c r="BH1351" s="176"/>
      <c r="BI1351" s="176"/>
      <c r="BJ1351" s="176"/>
      <c r="BK1351" s="176"/>
      <c r="BL1351" s="176"/>
      <c r="BM1351" s="176"/>
      <c r="BN1351" s="176"/>
      <c r="BO1351" s="176"/>
      <c r="BP1351" s="176"/>
      <c r="BQ1351" s="176"/>
      <c r="BR1351" s="176"/>
      <c r="BS1351" s="176"/>
      <c r="BT1351" s="176"/>
      <c r="BU1351" s="176"/>
      <c r="BV1351" s="176"/>
      <c r="BW1351" s="176"/>
      <c r="BX1351" s="176"/>
      <c r="BY1351" s="176"/>
      <c r="BZ1351" s="176"/>
      <c r="CA1351" s="176"/>
      <c r="CB1351" s="176"/>
      <c r="CC1351" s="176"/>
      <c r="CD1351" s="176"/>
      <c r="CE1351" s="176"/>
      <c r="CF1351" s="176"/>
      <c r="CG1351" s="176"/>
      <c r="CH1351" s="176"/>
      <c r="CI1351" s="176"/>
      <c r="CJ1351" s="176"/>
      <c r="CK1351" s="176"/>
      <c r="CL1351" s="176"/>
      <c r="CM1351" s="176"/>
      <c r="CN1351" s="176"/>
      <c r="CO1351" s="176"/>
      <c r="CP1351" s="176"/>
      <c r="CQ1351" s="176"/>
      <c r="CR1351" s="176"/>
      <c r="CS1351" s="176"/>
      <c r="CT1351" s="176"/>
      <c r="CU1351" s="176"/>
      <c r="CV1351" s="176"/>
      <c r="CW1351" s="176"/>
    </row>
    <row r="1352" spans="1:101" s="179" customFormat="1" ht="20.100000000000001" customHeight="1">
      <c r="A1352" s="657">
        <f t="shared" si="296"/>
        <v>1309</v>
      </c>
      <c r="B1352" s="196" t="str">
        <f t="shared" si="291"/>
        <v>Swansea Bay UHB</v>
      </c>
      <c r="C1352" s="89"/>
      <c r="D1352" s="89"/>
      <c r="E1352" s="89"/>
      <c r="F1352" s="89"/>
      <c r="G1352" s="89"/>
      <c r="H1352" s="197">
        <f t="shared" si="292"/>
        <v>0</v>
      </c>
      <c r="I1352" s="197"/>
      <c r="J1352" s="89"/>
      <c r="K1352" s="90"/>
      <c r="L1352" s="90"/>
      <c r="M1352" s="89"/>
      <c r="N1352" s="89"/>
      <c r="O1352" s="89"/>
      <c r="P1352" s="89"/>
      <c r="Q1352" s="89"/>
      <c r="R1352" s="122"/>
      <c r="S1352" s="122"/>
      <c r="T1352" s="122"/>
      <c r="U1352" s="123"/>
      <c r="V1352" s="123"/>
      <c r="W1352" s="123"/>
      <c r="X1352" s="122"/>
      <c r="Y1352" s="122"/>
      <c r="Z1352" s="122"/>
      <c r="AA1352" s="122"/>
      <c r="AB1352" s="122"/>
      <c r="AC1352" s="122"/>
      <c r="AD1352" s="197">
        <f t="shared" si="285"/>
        <v>0</v>
      </c>
      <c r="AE1352" s="196" t="str">
        <f t="shared" si="297"/>
        <v/>
      </c>
      <c r="AF1352" s="196" t="str">
        <f t="shared" si="286"/>
        <v/>
      </c>
      <c r="AG1352" s="196" t="str">
        <f t="shared" si="287"/>
        <v/>
      </c>
      <c r="AH1352" s="196" t="str">
        <f t="shared" si="288"/>
        <v/>
      </c>
      <c r="AI1352" s="196" t="str">
        <f t="shared" si="289"/>
        <v/>
      </c>
      <c r="AJ1352" s="196" t="str">
        <f t="shared" si="290"/>
        <v/>
      </c>
      <c r="AK1352" s="196" t="str">
        <f t="shared" si="293"/>
        <v/>
      </c>
      <c r="AL1352" s="196" t="str">
        <f t="shared" si="294"/>
        <v/>
      </c>
      <c r="AM1352" s="176"/>
      <c r="AN1352" s="176">
        <f t="shared" si="295"/>
        <v>0</v>
      </c>
      <c r="AO1352" s="176"/>
      <c r="AP1352" s="176"/>
      <c r="AQ1352" s="176"/>
      <c r="AR1352" s="176"/>
      <c r="AS1352" s="176"/>
      <c r="AT1352" s="176"/>
      <c r="AU1352" s="176"/>
      <c r="AV1352" s="176"/>
      <c r="AW1352" s="176"/>
      <c r="AX1352" s="176"/>
      <c r="AY1352" s="176"/>
      <c r="AZ1352" s="176"/>
      <c r="BA1352" s="176"/>
      <c r="BB1352" s="176"/>
      <c r="BC1352" s="176"/>
      <c r="BD1352" s="176"/>
      <c r="BE1352" s="176"/>
      <c r="BF1352" s="176"/>
      <c r="BG1352" s="176"/>
      <c r="BH1352" s="176"/>
      <c r="BI1352" s="176"/>
      <c r="BJ1352" s="176"/>
      <c r="BK1352" s="176"/>
      <c r="BL1352" s="176"/>
      <c r="BM1352" s="176"/>
      <c r="BN1352" s="176"/>
      <c r="BO1352" s="176"/>
      <c r="BP1352" s="176"/>
      <c r="BQ1352" s="176"/>
      <c r="BR1352" s="176"/>
      <c r="BS1352" s="176"/>
      <c r="BT1352" s="176"/>
      <c r="BU1352" s="176"/>
      <c r="BV1352" s="176"/>
      <c r="BW1352" s="176"/>
      <c r="BX1352" s="176"/>
      <c r="BY1352" s="176"/>
      <c r="BZ1352" s="176"/>
      <c r="CA1352" s="176"/>
      <c r="CB1352" s="176"/>
      <c r="CC1352" s="176"/>
      <c r="CD1352" s="176"/>
      <c r="CE1352" s="176"/>
      <c r="CF1352" s="176"/>
      <c r="CG1352" s="176"/>
      <c r="CH1352" s="176"/>
      <c r="CI1352" s="176"/>
      <c r="CJ1352" s="176"/>
      <c r="CK1352" s="176"/>
      <c r="CL1352" s="176"/>
      <c r="CM1352" s="176"/>
      <c r="CN1352" s="176"/>
      <c r="CO1352" s="176"/>
      <c r="CP1352" s="176"/>
      <c r="CQ1352" s="176"/>
      <c r="CR1352" s="176"/>
      <c r="CS1352" s="176"/>
      <c r="CT1352" s="176"/>
      <c r="CU1352" s="176"/>
      <c r="CV1352" s="176"/>
      <c r="CW1352" s="176"/>
    </row>
    <row r="1353" spans="1:101" s="179" customFormat="1" ht="20.100000000000001" customHeight="1">
      <c r="A1353" s="657">
        <f t="shared" si="296"/>
        <v>1310</v>
      </c>
      <c r="B1353" s="196" t="str">
        <f t="shared" si="291"/>
        <v>Swansea Bay UHB</v>
      </c>
      <c r="C1353" s="89"/>
      <c r="D1353" s="89"/>
      <c r="E1353" s="89"/>
      <c r="F1353" s="89"/>
      <c r="G1353" s="89"/>
      <c r="H1353" s="197">
        <f t="shared" si="292"/>
        <v>0</v>
      </c>
      <c r="I1353" s="197"/>
      <c r="J1353" s="89"/>
      <c r="K1353" s="90"/>
      <c r="L1353" s="90"/>
      <c r="M1353" s="89"/>
      <c r="N1353" s="89"/>
      <c r="O1353" s="89"/>
      <c r="P1353" s="89"/>
      <c r="Q1353" s="89"/>
      <c r="R1353" s="122"/>
      <c r="S1353" s="122"/>
      <c r="T1353" s="122"/>
      <c r="U1353" s="123"/>
      <c r="V1353" s="123"/>
      <c r="W1353" s="123"/>
      <c r="X1353" s="122"/>
      <c r="Y1353" s="122"/>
      <c r="Z1353" s="122"/>
      <c r="AA1353" s="122"/>
      <c r="AB1353" s="122"/>
      <c r="AC1353" s="122"/>
      <c r="AD1353" s="197">
        <f t="shared" si="285"/>
        <v>0</v>
      </c>
      <c r="AE1353" s="196" t="str">
        <f t="shared" si="297"/>
        <v/>
      </c>
      <c r="AF1353" s="196" t="str">
        <f t="shared" si="286"/>
        <v/>
      </c>
      <c r="AG1353" s="196" t="str">
        <f t="shared" si="287"/>
        <v/>
      </c>
      <c r="AH1353" s="196" t="str">
        <f t="shared" si="288"/>
        <v/>
      </c>
      <c r="AI1353" s="196" t="str">
        <f t="shared" si="289"/>
        <v/>
      </c>
      <c r="AJ1353" s="196" t="str">
        <f t="shared" si="290"/>
        <v/>
      </c>
      <c r="AK1353" s="196" t="str">
        <f t="shared" si="293"/>
        <v/>
      </c>
      <c r="AL1353" s="196" t="str">
        <f t="shared" si="294"/>
        <v/>
      </c>
      <c r="AM1353" s="176"/>
      <c r="AN1353" s="176">
        <f t="shared" si="295"/>
        <v>0</v>
      </c>
      <c r="AO1353" s="176"/>
      <c r="AP1353" s="176"/>
      <c r="AQ1353" s="176"/>
      <c r="AR1353" s="176"/>
      <c r="AS1353" s="176"/>
      <c r="AT1353" s="176"/>
      <c r="AU1353" s="176"/>
      <c r="AV1353" s="176"/>
      <c r="AW1353" s="176"/>
      <c r="AX1353" s="176"/>
      <c r="AY1353" s="176"/>
      <c r="AZ1353" s="176"/>
      <c r="BA1353" s="176"/>
      <c r="BB1353" s="176"/>
      <c r="BC1353" s="176"/>
      <c r="BD1353" s="176"/>
      <c r="BE1353" s="176"/>
      <c r="BF1353" s="176"/>
      <c r="BG1353" s="176"/>
      <c r="BH1353" s="176"/>
      <c r="BI1353" s="176"/>
      <c r="BJ1353" s="176"/>
      <c r="BK1353" s="176"/>
      <c r="BL1353" s="176"/>
      <c r="BM1353" s="176"/>
      <c r="BN1353" s="176"/>
      <c r="BO1353" s="176"/>
      <c r="BP1353" s="176"/>
      <c r="BQ1353" s="176"/>
      <c r="BR1353" s="176"/>
      <c r="BS1353" s="176"/>
      <c r="BT1353" s="176"/>
      <c r="BU1353" s="176"/>
      <c r="BV1353" s="176"/>
      <c r="BW1353" s="176"/>
      <c r="BX1353" s="176"/>
      <c r="BY1353" s="176"/>
      <c r="BZ1353" s="176"/>
      <c r="CA1353" s="176"/>
      <c r="CB1353" s="176"/>
      <c r="CC1353" s="176"/>
      <c r="CD1353" s="176"/>
      <c r="CE1353" s="176"/>
      <c r="CF1353" s="176"/>
      <c r="CG1353" s="176"/>
      <c r="CH1353" s="176"/>
      <c r="CI1353" s="176"/>
      <c r="CJ1353" s="176"/>
      <c r="CK1353" s="176"/>
      <c r="CL1353" s="176"/>
      <c r="CM1353" s="176"/>
      <c r="CN1353" s="176"/>
      <c r="CO1353" s="176"/>
      <c r="CP1353" s="176"/>
      <c r="CQ1353" s="176"/>
      <c r="CR1353" s="176"/>
      <c r="CS1353" s="176"/>
      <c r="CT1353" s="176"/>
      <c r="CU1353" s="176"/>
      <c r="CV1353" s="176"/>
      <c r="CW1353" s="176"/>
    </row>
    <row r="1354" spans="1:101" s="179" customFormat="1" ht="20.100000000000001" customHeight="1">
      <c r="A1354" s="657">
        <f t="shared" si="296"/>
        <v>1311</v>
      </c>
      <c r="B1354" s="196" t="str">
        <f t="shared" si="291"/>
        <v>Swansea Bay UHB</v>
      </c>
      <c r="C1354" s="89"/>
      <c r="D1354" s="89"/>
      <c r="E1354" s="89"/>
      <c r="F1354" s="89"/>
      <c r="G1354" s="89"/>
      <c r="H1354" s="197">
        <f t="shared" si="292"/>
        <v>0</v>
      </c>
      <c r="I1354" s="197"/>
      <c r="J1354" s="89"/>
      <c r="K1354" s="90"/>
      <c r="L1354" s="90"/>
      <c r="M1354" s="89"/>
      <c r="N1354" s="89"/>
      <c r="O1354" s="89"/>
      <c r="P1354" s="89"/>
      <c r="Q1354" s="89"/>
      <c r="R1354" s="122"/>
      <c r="S1354" s="122"/>
      <c r="T1354" s="122"/>
      <c r="U1354" s="123"/>
      <c r="V1354" s="123"/>
      <c r="W1354" s="123"/>
      <c r="X1354" s="122"/>
      <c r="Y1354" s="122"/>
      <c r="Z1354" s="122"/>
      <c r="AA1354" s="122"/>
      <c r="AB1354" s="122"/>
      <c r="AC1354" s="122"/>
      <c r="AD1354" s="197">
        <f t="shared" si="285"/>
        <v>0</v>
      </c>
      <c r="AE1354" s="196" t="str">
        <f t="shared" si="297"/>
        <v/>
      </c>
      <c r="AF1354" s="196" t="str">
        <f t="shared" si="286"/>
        <v/>
      </c>
      <c r="AG1354" s="196" t="str">
        <f t="shared" si="287"/>
        <v/>
      </c>
      <c r="AH1354" s="196" t="str">
        <f t="shared" si="288"/>
        <v/>
      </c>
      <c r="AI1354" s="196" t="str">
        <f t="shared" si="289"/>
        <v/>
      </c>
      <c r="AJ1354" s="196" t="str">
        <f t="shared" si="290"/>
        <v/>
      </c>
      <c r="AK1354" s="196" t="str">
        <f t="shared" si="293"/>
        <v/>
      </c>
      <c r="AL1354" s="196" t="str">
        <f t="shared" si="294"/>
        <v/>
      </c>
      <c r="AM1354" s="176"/>
      <c r="AN1354" s="176">
        <f t="shared" si="295"/>
        <v>0</v>
      </c>
      <c r="AO1354" s="176"/>
      <c r="AP1354" s="176"/>
      <c r="AQ1354" s="176"/>
      <c r="AR1354" s="176"/>
      <c r="AS1354" s="176"/>
      <c r="AT1354" s="176"/>
      <c r="AU1354" s="176"/>
      <c r="AV1354" s="176"/>
      <c r="AW1354" s="176"/>
      <c r="AX1354" s="176"/>
      <c r="AY1354" s="176"/>
      <c r="AZ1354" s="176"/>
      <c r="BA1354" s="176"/>
      <c r="BB1354" s="176"/>
      <c r="BC1354" s="176"/>
      <c r="BD1354" s="176"/>
      <c r="BE1354" s="176"/>
      <c r="BF1354" s="176"/>
      <c r="BG1354" s="176"/>
      <c r="BH1354" s="176"/>
      <c r="BI1354" s="176"/>
      <c r="BJ1354" s="176"/>
      <c r="BK1354" s="176"/>
      <c r="BL1354" s="176"/>
      <c r="BM1354" s="176"/>
      <c r="BN1354" s="176"/>
      <c r="BO1354" s="176"/>
      <c r="BP1354" s="176"/>
      <c r="BQ1354" s="176"/>
      <c r="BR1354" s="176"/>
      <c r="BS1354" s="176"/>
      <c r="BT1354" s="176"/>
      <c r="BU1354" s="176"/>
      <c r="BV1354" s="176"/>
      <c r="BW1354" s="176"/>
      <c r="BX1354" s="176"/>
      <c r="BY1354" s="176"/>
      <c r="BZ1354" s="176"/>
      <c r="CA1354" s="176"/>
      <c r="CB1354" s="176"/>
      <c r="CC1354" s="176"/>
      <c r="CD1354" s="176"/>
      <c r="CE1354" s="176"/>
      <c r="CF1354" s="176"/>
      <c r="CG1354" s="176"/>
      <c r="CH1354" s="176"/>
      <c r="CI1354" s="176"/>
      <c r="CJ1354" s="176"/>
      <c r="CK1354" s="176"/>
      <c r="CL1354" s="176"/>
      <c r="CM1354" s="176"/>
      <c r="CN1354" s="176"/>
      <c r="CO1354" s="176"/>
      <c r="CP1354" s="176"/>
      <c r="CQ1354" s="176"/>
      <c r="CR1354" s="176"/>
      <c r="CS1354" s="176"/>
      <c r="CT1354" s="176"/>
      <c r="CU1354" s="176"/>
      <c r="CV1354" s="176"/>
      <c r="CW1354" s="176"/>
    </row>
    <row r="1355" spans="1:101" s="179" customFormat="1" ht="20.100000000000001" customHeight="1">
      <c r="A1355" s="657">
        <f t="shared" si="296"/>
        <v>1312</v>
      </c>
      <c r="B1355" s="196" t="str">
        <f t="shared" si="291"/>
        <v>Swansea Bay UHB</v>
      </c>
      <c r="C1355" s="89"/>
      <c r="D1355" s="89"/>
      <c r="E1355" s="89"/>
      <c r="F1355" s="89"/>
      <c r="G1355" s="89"/>
      <c r="H1355" s="197">
        <f t="shared" si="292"/>
        <v>0</v>
      </c>
      <c r="I1355" s="197"/>
      <c r="J1355" s="89"/>
      <c r="K1355" s="90"/>
      <c r="L1355" s="90"/>
      <c r="M1355" s="89"/>
      <c r="N1355" s="89"/>
      <c r="O1355" s="89"/>
      <c r="P1355" s="89"/>
      <c r="Q1355" s="89"/>
      <c r="R1355" s="122"/>
      <c r="S1355" s="122"/>
      <c r="T1355" s="122"/>
      <c r="U1355" s="123"/>
      <c r="V1355" s="123"/>
      <c r="W1355" s="123"/>
      <c r="X1355" s="122"/>
      <c r="Y1355" s="122"/>
      <c r="Z1355" s="122"/>
      <c r="AA1355" s="122"/>
      <c r="AB1355" s="122"/>
      <c r="AC1355" s="122"/>
      <c r="AD1355" s="197">
        <f t="shared" si="285"/>
        <v>0</v>
      </c>
      <c r="AE1355" s="196" t="str">
        <f t="shared" si="297"/>
        <v/>
      </c>
      <c r="AF1355" s="196" t="str">
        <f t="shared" si="286"/>
        <v/>
      </c>
      <c r="AG1355" s="196" t="str">
        <f t="shared" si="287"/>
        <v/>
      </c>
      <c r="AH1355" s="196" t="str">
        <f t="shared" si="288"/>
        <v/>
      </c>
      <c r="AI1355" s="196" t="str">
        <f t="shared" si="289"/>
        <v/>
      </c>
      <c r="AJ1355" s="196" t="str">
        <f t="shared" si="290"/>
        <v/>
      </c>
      <c r="AK1355" s="196" t="str">
        <f t="shared" si="293"/>
        <v/>
      </c>
      <c r="AL1355" s="196" t="str">
        <f t="shared" si="294"/>
        <v/>
      </c>
      <c r="AM1355" s="176"/>
      <c r="AN1355" s="176">
        <f t="shared" si="295"/>
        <v>0</v>
      </c>
      <c r="AO1355" s="176"/>
      <c r="AP1355" s="176"/>
      <c r="AQ1355" s="176"/>
      <c r="AR1355" s="176"/>
      <c r="AS1355" s="176"/>
      <c r="AT1355" s="176"/>
      <c r="AU1355" s="176"/>
      <c r="AV1355" s="176"/>
      <c r="AW1355" s="176"/>
      <c r="AX1355" s="176"/>
      <c r="AY1355" s="176"/>
      <c r="AZ1355" s="176"/>
      <c r="BA1355" s="176"/>
      <c r="BB1355" s="176"/>
      <c r="BC1355" s="176"/>
      <c r="BD1355" s="176"/>
      <c r="BE1355" s="176"/>
      <c r="BF1355" s="176"/>
      <c r="BG1355" s="176"/>
      <c r="BH1355" s="176"/>
      <c r="BI1355" s="176"/>
      <c r="BJ1355" s="176"/>
      <c r="BK1355" s="176"/>
      <c r="BL1355" s="176"/>
      <c r="BM1355" s="176"/>
      <c r="BN1355" s="176"/>
      <c r="BO1355" s="176"/>
      <c r="BP1355" s="176"/>
      <c r="BQ1355" s="176"/>
      <c r="BR1355" s="176"/>
      <c r="BS1355" s="176"/>
      <c r="BT1355" s="176"/>
      <c r="BU1355" s="176"/>
      <c r="BV1355" s="176"/>
      <c r="BW1355" s="176"/>
      <c r="BX1355" s="176"/>
      <c r="BY1355" s="176"/>
      <c r="BZ1355" s="176"/>
      <c r="CA1355" s="176"/>
      <c r="CB1355" s="176"/>
      <c r="CC1355" s="176"/>
      <c r="CD1355" s="176"/>
      <c r="CE1355" s="176"/>
      <c r="CF1355" s="176"/>
      <c r="CG1355" s="176"/>
      <c r="CH1355" s="176"/>
      <c r="CI1355" s="176"/>
      <c r="CJ1355" s="176"/>
      <c r="CK1355" s="176"/>
      <c r="CL1355" s="176"/>
      <c r="CM1355" s="176"/>
      <c r="CN1355" s="176"/>
      <c r="CO1355" s="176"/>
      <c r="CP1355" s="176"/>
      <c r="CQ1355" s="176"/>
      <c r="CR1355" s="176"/>
      <c r="CS1355" s="176"/>
      <c r="CT1355" s="176"/>
      <c r="CU1355" s="176"/>
      <c r="CV1355" s="176"/>
      <c r="CW1355" s="176"/>
    </row>
    <row r="1356" spans="1:101" s="179" customFormat="1" ht="20.100000000000001" customHeight="1">
      <c r="A1356" s="657">
        <f t="shared" si="296"/>
        <v>1313</v>
      </c>
      <c r="B1356" s="196" t="str">
        <f t="shared" si="291"/>
        <v>Swansea Bay UHB</v>
      </c>
      <c r="C1356" s="89"/>
      <c r="D1356" s="89"/>
      <c r="E1356" s="89"/>
      <c r="F1356" s="89"/>
      <c r="G1356" s="89"/>
      <c r="H1356" s="197">
        <f t="shared" si="292"/>
        <v>0</v>
      </c>
      <c r="I1356" s="197"/>
      <c r="J1356" s="89"/>
      <c r="K1356" s="90"/>
      <c r="L1356" s="90"/>
      <c r="M1356" s="89"/>
      <c r="N1356" s="89"/>
      <c r="O1356" s="89"/>
      <c r="P1356" s="89"/>
      <c r="Q1356" s="89"/>
      <c r="R1356" s="122"/>
      <c r="S1356" s="122"/>
      <c r="T1356" s="122"/>
      <c r="U1356" s="123"/>
      <c r="V1356" s="123"/>
      <c r="W1356" s="123"/>
      <c r="X1356" s="122"/>
      <c r="Y1356" s="122"/>
      <c r="Z1356" s="122"/>
      <c r="AA1356" s="122"/>
      <c r="AB1356" s="122"/>
      <c r="AC1356" s="122"/>
      <c r="AD1356" s="197">
        <f t="shared" si="285"/>
        <v>0</v>
      </c>
      <c r="AE1356" s="196" t="str">
        <f t="shared" si="297"/>
        <v/>
      </c>
      <c r="AF1356" s="196" t="str">
        <f t="shared" si="286"/>
        <v/>
      </c>
      <c r="AG1356" s="196" t="str">
        <f t="shared" si="287"/>
        <v/>
      </c>
      <c r="AH1356" s="196" t="str">
        <f t="shared" si="288"/>
        <v/>
      </c>
      <c r="AI1356" s="196" t="str">
        <f t="shared" si="289"/>
        <v/>
      </c>
      <c r="AJ1356" s="196" t="str">
        <f t="shared" si="290"/>
        <v/>
      </c>
      <c r="AK1356" s="196" t="str">
        <f t="shared" si="293"/>
        <v/>
      </c>
      <c r="AL1356" s="196" t="str">
        <f t="shared" si="294"/>
        <v/>
      </c>
      <c r="AM1356" s="176"/>
      <c r="AN1356" s="176">
        <f t="shared" si="295"/>
        <v>0</v>
      </c>
      <c r="AO1356" s="176"/>
      <c r="AP1356" s="176"/>
      <c r="AQ1356" s="176"/>
      <c r="AR1356" s="176"/>
      <c r="AS1356" s="176"/>
      <c r="AT1356" s="176"/>
      <c r="AU1356" s="176"/>
      <c r="AV1356" s="176"/>
      <c r="AW1356" s="176"/>
      <c r="AX1356" s="176"/>
      <c r="AY1356" s="176"/>
      <c r="AZ1356" s="176"/>
      <c r="BA1356" s="176"/>
      <c r="BB1356" s="176"/>
      <c r="BC1356" s="176"/>
      <c r="BD1356" s="176"/>
      <c r="BE1356" s="176"/>
      <c r="BF1356" s="176"/>
      <c r="BG1356" s="176"/>
      <c r="BH1356" s="176"/>
      <c r="BI1356" s="176"/>
      <c r="BJ1356" s="176"/>
      <c r="BK1356" s="176"/>
      <c r="BL1356" s="176"/>
      <c r="BM1356" s="176"/>
      <c r="BN1356" s="176"/>
      <c r="BO1356" s="176"/>
      <c r="BP1356" s="176"/>
      <c r="BQ1356" s="176"/>
      <c r="BR1356" s="176"/>
      <c r="BS1356" s="176"/>
      <c r="BT1356" s="176"/>
      <c r="BU1356" s="176"/>
      <c r="BV1356" s="176"/>
      <c r="BW1356" s="176"/>
      <c r="BX1356" s="176"/>
      <c r="BY1356" s="176"/>
      <c r="BZ1356" s="176"/>
      <c r="CA1356" s="176"/>
      <c r="CB1356" s="176"/>
      <c r="CC1356" s="176"/>
      <c r="CD1356" s="176"/>
      <c r="CE1356" s="176"/>
      <c r="CF1356" s="176"/>
      <c r="CG1356" s="176"/>
      <c r="CH1356" s="176"/>
      <c r="CI1356" s="176"/>
      <c r="CJ1356" s="176"/>
      <c r="CK1356" s="176"/>
      <c r="CL1356" s="176"/>
      <c r="CM1356" s="176"/>
      <c r="CN1356" s="176"/>
      <c r="CO1356" s="176"/>
      <c r="CP1356" s="176"/>
      <c r="CQ1356" s="176"/>
      <c r="CR1356" s="176"/>
      <c r="CS1356" s="176"/>
      <c r="CT1356" s="176"/>
      <c r="CU1356" s="176"/>
      <c r="CV1356" s="176"/>
      <c r="CW1356" s="176"/>
    </row>
    <row r="1357" spans="1:101" s="179" customFormat="1" ht="20.100000000000001" customHeight="1">
      <c r="A1357" s="657">
        <f t="shared" si="296"/>
        <v>1314</v>
      </c>
      <c r="B1357" s="196" t="str">
        <f t="shared" si="291"/>
        <v>Swansea Bay UHB</v>
      </c>
      <c r="C1357" s="89"/>
      <c r="D1357" s="89"/>
      <c r="E1357" s="89"/>
      <c r="F1357" s="89"/>
      <c r="G1357" s="89"/>
      <c r="H1357" s="197">
        <f t="shared" si="292"/>
        <v>0</v>
      </c>
      <c r="I1357" s="197"/>
      <c r="J1357" s="89"/>
      <c r="K1357" s="90"/>
      <c r="L1357" s="90"/>
      <c r="M1357" s="89"/>
      <c r="N1357" s="89"/>
      <c r="O1357" s="89"/>
      <c r="P1357" s="89"/>
      <c r="Q1357" s="89"/>
      <c r="R1357" s="122"/>
      <c r="S1357" s="122"/>
      <c r="T1357" s="122"/>
      <c r="U1357" s="123"/>
      <c r="V1357" s="123"/>
      <c r="W1357" s="123"/>
      <c r="X1357" s="122"/>
      <c r="Y1357" s="122"/>
      <c r="Z1357" s="122"/>
      <c r="AA1357" s="122"/>
      <c r="AB1357" s="122"/>
      <c r="AC1357" s="122"/>
      <c r="AD1357" s="197">
        <f t="shared" si="285"/>
        <v>0</v>
      </c>
      <c r="AE1357" s="196" t="str">
        <f t="shared" si="297"/>
        <v/>
      </c>
      <c r="AF1357" s="196" t="str">
        <f t="shared" si="286"/>
        <v/>
      </c>
      <c r="AG1357" s="196" t="str">
        <f t="shared" si="287"/>
        <v/>
      </c>
      <c r="AH1357" s="196" t="str">
        <f t="shared" si="288"/>
        <v/>
      </c>
      <c r="AI1357" s="196" t="str">
        <f t="shared" si="289"/>
        <v/>
      </c>
      <c r="AJ1357" s="196" t="str">
        <f t="shared" si="290"/>
        <v/>
      </c>
      <c r="AK1357" s="196" t="str">
        <f t="shared" si="293"/>
        <v/>
      </c>
      <c r="AL1357" s="196" t="str">
        <f t="shared" si="294"/>
        <v/>
      </c>
      <c r="AM1357" s="176"/>
      <c r="AN1357" s="176">
        <f t="shared" si="295"/>
        <v>0</v>
      </c>
      <c r="AO1357" s="176"/>
      <c r="AP1357" s="176"/>
      <c r="AQ1357" s="176"/>
      <c r="AR1357" s="176"/>
      <c r="AS1357" s="176"/>
      <c r="AT1357" s="176"/>
      <c r="AU1357" s="176"/>
      <c r="AV1357" s="176"/>
      <c r="AW1357" s="176"/>
      <c r="AX1357" s="176"/>
      <c r="AY1357" s="176"/>
      <c r="AZ1357" s="176"/>
      <c r="BA1357" s="176"/>
      <c r="BB1357" s="176"/>
      <c r="BC1357" s="176"/>
      <c r="BD1357" s="176"/>
      <c r="BE1357" s="176"/>
      <c r="BF1357" s="176"/>
      <c r="BG1357" s="176"/>
      <c r="BH1357" s="176"/>
      <c r="BI1357" s="176"/>
      <c r="BJ1357" s="176"/>
      <c r="BK1357" s="176"/>
      <c r="BL1357" s="176"/>
      <c r="BM1357" s="176"/>
      <c r="BN1357" s="176"/>
      <c r="BO1357" s="176"/>
      <c r="BP1357" s="176"/>
      <c r="BQ1357" s="176"/>
      <c r="BR1357" s="176"/>
      <c r="BS1357" s="176"/>
      <c r="BT1357" s="176"/>
      <c r="BU1357" s="176"/>
      <c r="BV1357" s="176"/>
      <c r="BW1357" s="176"/>
      <c r="BX1357" s="176"/>
      <c r="BY1357" s="176"/>
      <c r="BZ1357" s="176"/>
      <c r="CA1357" s="176"/>
      <c r="CB1357" s="176"/>
      <c r="CC1357" s="176"/>
      <c r="CD1357" s="176"/>
      <c r="CE1357" s="176"/>
      <c r="CF1357" s="176"/>
      <c r="CG1357" s="176"/>
      <c r="CH1357" s="176"/>
      <c r="CI1357" s="176"/>
      <c r="CJ1357" s="176"/>
      <c r="CK1357" s="176"/>
      <c r="CL1357" s="176"/>
      <c r="CM1357" s="176"/>
      <c r="CN1357" s="176"/>
      <c r="CO1357" s="176"/>
      <c r="CP1357" s="176"/>
      <c r="CQ1357" s="176"/>
      <c r="CR1357" s="176"/>
      <c r="CS1357" s="176"/>
      <c r="CT1357" s="176"/>
      <c r="CU1357" s="176"/>
      <c r="CV1357" s="176"/>
      <c r="CW1357" s="176"/>
    </row>
    <row r="1358" spans="1:101" s="179" customFormat="1" ht="20.100000000000001" customHeight="1">
      <c r="A1358" s="657">
        <f t="shared" si="296"/>
        <v>1315</v>
      </c>
      <c r="B1358" s="196" t="str">
        <f t="shared" si="291"/>
        <v>Swansea Bay UHB</v>
      </c>
      <c r="C1358" s="89"/>
      <c r="D1358" s="89"/>
      <c r="E1358" s="89"/>
      <c r="F1358" s="89"/>
      <c r="G1358" s="89"/>
      <c r="H1358" s="197">
        <f t="shared" si="292"/>
        <v>0</v>
      </c>
      <c r="I1358" s="197"/>
      <c r="J1358" s="89"/>
      <c r="K1358" s="90"/>
      <c r="L1358" s="90"/>
      <c r="M1358" s="89"/>
      <c r="N1358" s="89"/>
      <c r="O1358" s="89"/>
      <c r="P1358" s="89"/>
      <c r="Q1358" s="89"/>
      <c r="R1358" s="122"/>
      <c r="S1358" s="122"/>
      <c r="T1358" s="122"/>
      <c r="U1358" s="123"/>
      <c r="V1358" s="123"/>
      <c r="W1358" s="123"/>
      <c r="X1358" s="122"/>
      <c r="Y1358" s="122"/>
      <c r="Z1358" s="122"/>
      <c r="AA1358" s="122"/>
      <c r="AB1358" s="122"/>
      <c r="AC1358" s="122"/>
      <c r="AD1358" s="197">
        <f t="shared" si="285"/>
        <v>0</v>
      </c>
      <c r="AE1358" s="196" t="str">
        <f t="shared" si="297"/>
        <v/>
      </c>
      <c r="AF1358" s="196" t="str">
        <f t="shared" si="286"/>
        <v/>
      </c>
      <c r="AG1358" s="196" t="str">
        <f t="shared" si="287"/>
        <v/>
      </c>
      <c r="AH1358" s="196" t="str">
        <f t="shared" si="288"/>
        <v/>
      </c>
      <c r="AI1358" s="196" t="str">
        <f t="shared" si="289"/>
        <v/>
      </c>
      <c r="AJ1358" s="196" t="str">
        <f t="shared" si="290"/>
        <v/>
      </c>
      <c r="AK1358" s="196" t="str">
        <f t="shared" si="293"/>
        <v/>
      </c>
      <c r="AL1358" s="196" t="str">
        <f t="shared" si="294"/>
        <v/>
      </c>
      <c r="AM1358" s="176"/>
      <c r="AN1358" s="176">
        <f t="shared" si="295"/>
        <v>0</v>
      </c>
      <c r="AO1358" s="176"/>
      <c r="AP1358" s="176"/>
      <c r="AQ1358" s="176"/>
      <c r="AR1358" s="176"/>
      <c r="AS1358" s="176"/>
      <c r="AT1358" s="176"/>
      <c r="AU1358" s="176"/>
      <c r="AV1358" s="176"/>
      <c r="AW1358" s="176"/>
      <c r="AX1358" s="176"/>
      <c r="AY1358" s="176"/>
      <c r="AZ1358" s="176"/>
      <c r="BA1358" s="176"/>
      <c r="BB1358" s="176"/>
      <c r="BC1358" s="176"/>
      <c r="BD1358" s="176"/>
      <c r="BE1358" s="176"/>
      <c r="BF1358" s="176"/>
      <c r="BG1358" s="176"/>
      <c r="BH1358" s="176"/>
      <c r="BI1358" s="176"/>
      <c r="BJ1358" s="176"/>
      <c r="BK1358" s="176"/>
      <c r="BL1358" s="176"/>
      <c r="BM1358" s="176"/>
      <c r="BN1358" s="176"/>
      <c r="BO1358" s="176"/>
      <c r="BP1358" s="176"/>
      <c r="BQ1358" s="176"/>
      <c r="BR1358" s="176"/>
      <c r="BS1358" s="176"/>
      <c r="BT1358" s="176"/>
      <c r="BU1358" s="176"/>
      <c r="BV1358" s="176"/>
      <c r="BW1358" s="176"/>
      <c r="BX1358" s="176"/>
      <c r="BY1358" s="176"/>
      <c r="BZ1358" s="176"/>
      <c r="CA1358" s="176"/>
      <c r="CB1358" s="176"/>
      <c r="CC1358" s="176"/>
      <c r="CD1358" s="176"/>
      <c r="CE1358" s="176"/>
      <c r="CF1358" s="176"/>
      <c r="CG1358" s="176"/>
      <c r="CH1358" s="176"/>
      <c r="CI1358" s="176"/>
      <c r="CJ1358" s="176"/>
      <c r="CK1358" s="176"/>
      <c r="CL1358" s="176"/>
      <c r="CM1358" s="176"/>
      <c r="CN1358" s="176"/>
      <c r="CO1358" s="176"/>
      <c r="CP1358" s="176"/>
      <c r="CQ1358" s="176"/>
      <c r="CR1358" s="176"/>
      <c r="CS1358" s="176"/>
      <c r="CT1358" s="176"/>
      <c r="CU1358" s="176"/>
      <c r="CV1358" s="176"/>
      <c r="CW1358" s="176"/>
    </row>
    <row r="1359" spans="1:101" s="179" customFormat="1" ht="20.100000000000001" customHeight="1">
      <c r="A1359" s="657">
        <f t="shared" si="296"/>
        <v>1316</v>
      </c>
      <c r="B1359" s="196" t="str">
        <f t="shared" si="291"/>
        <v>Swansea Bay UHB</v>
      </c>
      <c r="C1359" s="89"/>
      <c r="D1359" s="89"/>
      <c r="E1359" s="89"/>
      <c r="F1359" s="89"/>
      <c r="G1359" s="89"/>
      <c r="H1359" s="197">
        <f t="shared" si="292"/>
        <v>0</v>
      </c>
      <c r="I1359" s="197"/>
      <c r="J1359" s="89"/>
      <c r="K1359" s="90"/>
      <c r="L1359" s="90"/>
      <c r="M1359" s="89"/>
      <c r="N1359" s="89"/>
      <c r="O1359" s="89"/>
      <c r="P1359" s="89"/>
      <c r="Q1359" s="89"/>
      <c r="R1359" s="122"/>
      <c r="S1359" s="122"/>
      <c r="T1359" s="122"/>
      <c r="U1359" s="123"/>
      <c r="V1359" s="123"/>
      <c r="W1359" s="123"/>
      <c r="X1359" s="122"/>
      <c r="Y1359" s="122"/>
      <c r="Z1359" s="122"/>
      <c r="AA1359" s="122"/>
      <c r="AB1359" s="122"/>
      <c r="AC1359" s="122"/>
      <c r="AD1359" s="197">
        <f t="shared" si="285"/>
        <v>0</v>
      </c>
      <c r="AE1359" s="196" t="str">
        <f t="shared" si="297"/>
        <v/>
      </c>
      <c r="AF1359" s="196" t="str">
        <f t="shared" si="286"/>
        <v/>
      </c>
      <c r="AG1359" s="196" t="str">
        <f t="shared" si="287"/>
        <v/>
      </c>
      <c r="AH1359" s="196" t="str">
        <f t="shared" si="288"/>
        <v/>
      </c>
      <c r="AI1359" s="196" t="str">
        <f t="shared" si="289"/>
        <v/>
      </c>
      <c r="AJ1359" s="196" t="str">
        <f t="shared" si="290"/>
        <v/>
      </c>
      <c r="AK1359" s="196" t="str">
        <f t="shared" si="293"/>
        <v/>
      </c>
      <c r="AL1359" s="196" t="str">
        <f t="shared" si="294"/>
        <v/>
      </c>
      <c r="AM1359" s="176"/>
      <c r="AN1359" s="176">
        <f t="shared" si="295"/>
        <v>0</v>
      </c>
      <c r="AO1359" s="176"/>
      <c r="AP1359" s="176"/>
      <c r="AQ1359" s="176"/>
      <c r="AR1359" s="176"/>
      <c r="AS1359" s="176"/>
      <c r="AT1359" s="176"/>
      <c r="AU1359" s="176"/>
      <c r="AV1359" s="176"/>
      <c r="AW1359" s="176"/>
      <c r="AX1359" s="176"/>
      <c r="AY1359" s="176"/>
      <c r="AZ1359" s="176"/>
      <c r="BA1359" s="176"/>
      <c r="BB1359" s="176"/>
      <c r="BC1359" s="176"/>
      <c r="BD1359" s="176"/>
      <c r="BE1359" s="176"/>
      <c r="BF1359" s="176"/>
      <c r="BG1359" s="176"/>
      <c r="BH1359" s="176"/>
      <c r="BI1359" s="176"/>
      <c r="BJ1359" s="176"/>
      <c r="BK1359" s="176"/>
      <c r="BL1359" s="176"/>
      <c r="BM1359" s="176"/>
      <c r="BN1359" s="176"/>
      <c r="BO1359" s="176"/>
      <c r="BP1359" s="176"/>
      <c r="BQ1359" s="176"/>
      <c r="BR1359" s="176"/>
      <c r="BS1359" s="176"/>
      <c r="BT1359" s="176"/>
      <c r="BU1359" s="176"/>
      <c r="BV1359" s="176"/>
      <c r="BW1359" s="176"/>
      <c r="BX1359" s="176"/>
      <c r="BY1359" s="176"/>
      <c r="BZ1359" s="176"/>
      <c r="CA1359" s="176"/>
      <c r="CB1359" s="176"/>
      <c r="CC1359" s="176"/>
      <c r="CD1359" s="176"/>
      <c r="CE1359" s="176"/>
      <c r="CF1359" s="176"/>
      <c r="CG1359" s="176"/>
      <c r="CH1359" s="176"/>
      <c r="CI1359" s="176"/>
      <c r="CJ1359" s="176"/>
      <c r="CK1359" s="176"/>
      <c r="CL1359" s="176"/>
      <c r="CM1359" s="176"/>
      <c r="CN1359" s="176"/>
      <c r="CO1359" s="176"/>
      <c r="CP1359" s="176"/>
      <c r="CQ1359" s="176"/>
      <c r="CR1359" s="176"/>
      <c r="CS1359" s="176"/>
      <c r="CT1359" s="176"/>
      <c r="CU1359" s="176"/>
      <c r="CV1359" s="176"/>
      <c r="CW1359" s="176"/>
    </row>
    <row r="1360" spans="1:101" s="179" customFormat="1" ht="20.100000000000001" customHeight="1">
      <c r="A1360" s="657">
        <f t="shared" si="296"/>
        <v>1317</v>
      </c>
      <c r="B1360" s="196" t="str">
        <f t="shared" si="291"/>
        <v>Swansea Bay UHB</v>
      </c>
      <c r="C1360" s="89"/>
      <c r="D1360" s="89"/>
      <c r="E1360" s="89"/>
      <c r="F1360" s="89"/>
      <c r="G1360" s="89"/>
      <c r="H1360" s="197">
        <f t="shared" si="292"/>
        <v>0</v>
      </c>
      <c r="I1360" s="197"/>
      <c r="J1360" s="89"/>
      <c r="K1360" s="90"/>
      <c r="L1360" s="90"/>
      <c r="M1360" s="89"/>
      <c r="N1360" s="89"/>
      <c r="O1360" s="89"/>
      <c r="P1360" s="89"/>
      <c r="Q1360" s="89"/>
      <c r="R1360" s="122"/>
      <c r="S1360" s="122"/>
      <c r="T1360" s="122"/>
      <c r="U1360" s="123"/>
      <c r="V1360" s="123"/>
      <c r="W1360" s="123"/>
      <c r="X1360" s="122"/>
      <c r="Y1360" s="122"/>
      <c r="Z1360" s="122"/>
      <c r="AA1360" s="122"/>
      <c r="AB1360" s="122"/>
      <c r="AC1360" s="122"/>
      <c r="AD1360" s="197">
        <f t="shared" si="285"/>
        <v>0</v>
      </c>
      <c r="AE1360" s="196" t="str">
        <f t="shared" si="297"/>
        <v/>
      </c>
      <c r="AF1360" s="196" t="str">
        <f t="shared" si="286"/>
        <v/>
      </c>
      <c r="AG1360" s="196" t="str">
        <f t="shared" si="287"/>
        <v/>
      </c>
      <c r="AH1360" s="196" t="str">
        <f t="shared" si="288"/>
        <v/>
      </c>
      <c r="AI1360" s="196" t="str">
        <f t="shared" si="289"/>
        <v/>
      </c>
      <c r="AJ1360" s="196" t="str">
        <f t="shared" si="290"/>
        <v/>
      </c>
      <c r="AK1360" s="196" t="str">
        <f t="shared" si="293"/>
        <v/>
      </c>
      <c r="AL1360" s="196" t="str">
        <f t="shared" si="294"/>
        <v/>
      </c>
      <c r="AM1360" s="176"/>
      <c r="AN1360" s="176">
        <f t="shared" si="295"/>
        <v>0</v>
      </c>
      <c r="AO1360" s="176"/>
      <c r="AP1360" s="176"/>
      <c r="AQ1360" s="176"/>
      <c r="AR1360" s="176"/>
      <c r="AS1360" s="176"/>
      <c r="AT1360" s="176"/>
      <c r="AU1360" s="176"/>
      <c r="AV1360" s="176"/>
      <c r="AW1360" s="176"/>
      <c r="AX1360" s="176"/>
      <c r="AY1360" s="176"/>
      <c r="AZ1360" s="176"/>
      <c r="BA1360" s="176"/>
      <c r="BB1360" s="176"/>
      <c r="BC1360" s="176"/>
      <c r="BD1360" s="176"/>
      <c r="BE1360" s="176"/>
      <c r="BF1360" s="176"/>
      <c r="BG1360" s="176"/>
      <c r="BH1360" s="176"/>
      <c r="BI1360" s="176"/>
      <c r="BJ1360" s="176"/>
      <c r="BK1360" s="176"/>
      <c r="BL1360" s="176"/>
      <c r="BM1360" s="176"/>
      <c r="BN1360" s="176"/>
      <c r="BO1360" s="176"/>
      <c r="BP1360" s="176"/>
      <c r="BQ1360" s="176"/>
      <c r="BR1360" s="176"/>
      <c r="BS1360" s="176"/>
      <c r="BT1360" s="176"/>
      <c r="BU1360" s="176"/>
      <c r="BV1360" s="176"/>
      <c r="BW1360" s="176"/>
      <c r="BX1360" s="176"/>
      <c r="BY1360" s="176"/>
      <c r="BZ1360" s="176"/>
      <c r="CA1360" s="176"/>
      <c r="CB1360" s="176"/>
      <c r="CC1360" s="176"/>
      <c r="CD1360" s="176"/>
      <c r="CE1360" s="176"/>
      <c r="CF1360" s="176"/>
      <c r="CG1360" s="176"/>
      <c r="CH1360" s="176"/>
      <c r="CI1360" s="176"/>
      <c r="CJ1360" s="176"/>
      <c r="CK1360" s="176"/>
      <c r="CL1360" s="176"/>
      <c r="CM1360" s="176"/>
      <c r="CN1360" s="176"/>
      <c r="CO1360" s="176"/>
      <c r="CP1360" s="176"/>
      <c r="CQ1360" s="176"/>
      <c r="CR1360" s="176"/>
      <c r="CS1360" s="176"/>
      <c r="CT1360" s="176"/>
      <c r="CU1360" s="176"/>
      <c r="CV1360" s="176"/>
      <c r="CW1360" s="176"/>
    </row>
    <row r="1361" spans="1:101" s="179" customFormat="1" ht="20.100000000000001" customHeight="1">
      <c r="A1361" s="657">
        <f t="shared" si="296"/>
        <v>1318</v>
      </c>
      <c r="B1361" s="196" t="str">
        <f t="shared" si="291"/>
        <v>Swansea Bay UHB</v>
      </c>
      <c r="C1361" s="89"/>
      <c r="D1361" s="89"/>
      <c r="E1361" s="89"/>
      <c r="F1361" s="89"/>
      <c r="G1361" s="89"/>
      <c r="H1361" s="197">
        <f t="shared" si="292"/>
        <v>0</v>
      </c>
      <c r="I1361" s="197"/>
      <c r="J1361" s="89"/>
      <c r="K1361" s="90"/>
      <c r="L1361" s="90"/>
      <c r="M1361" s="89"/>
      <c r="N1361" s="89"/>
      <c r="O1361" s="89"/>
      <c r="P1361" s="89"/>
      <c r="Q1361" s="89"/>
      <c r="R1361" s="122"/>
      <c r="S1361" s="122"/>
      <c r="T1361" s="122"/>
      <c r="U1361" s="123"/>
      <c r="V1361" s="123"/>
      <c r="W1361" s="123"/>
      <c r="X1361" s="122"/>
      <c r="Y1361" s="122"/>
      <c r="Z1361" s="122"/>
      <c r="AA1361" s="122"/>
      <c r="AB1361" s="122"/>
      <c r="AC1361" s="122"/>
      <c r="AD1361" s="197">
        <f t="shared" si="285"/>
        <v>0</v>
      </c>
      <c r="AE1361" s="196" t="str">
        <f t="shared" si="297"/>
        <v/>
      </c>
      <c r="AF1361" s="196" t="str">
        <f t="shared" si="286"/>
        <v/>
      </c>
      <c r="AG1361" s="196" t="str">
        <f t="shared" si="287"/>
        <v/>
      </c>
      <c r="AH1361" s="196" t="str">
        <f t="shared" si="288"/>
        <v/>
      </c>
      <c r="AI1361" s="196" t="str">
        <f t="shared" si="289"/>
        <v/>
      </c>
      <c r="AJ1361" s="196" t="str">
        <f t="shared" si="290"/>
        <v/>
      </c>
      <c r="AK1361" s="196" t="str">
        <f t="shared" si="293"/>
        <v/>
      </c>
      <c r="AL1361" s="196" t="str">
        <f t="shared" si="294"/>
        <v/>
      </c>
      <c r="AM1361" s="176"/>
      <c r="AN1361" s="176">
        <f t="shared" si="295"/>
        <v>0</v>
      </c>
      <c r="AO1361" s="176"/>
      <c r="AP1361" s="176"/>
      <c r="AQ1361" s="176"/>
      <c r="AR1361" s="176"/>
      <c r="AS1361" s="176"/>
      <c r="AT1361" s="176"/>
      <c r="AU1361" s="176"/>
      <c r="AV1361" s="176"/>
      <c r="AW1361" s="176"/>
      <c r="AX1361" s="176"/>
      <c r="AY1361" s="176"/>
      <c r="AZ1361" s="176"/>
      <c r="BA1361" s="176"/>
      <c r="BB1361" s="176"/>
      <c r="BC1361" s="176"/>
      <c r="BD1361" s="176"/>
      <c r="BE1361" s="176"/>
      <c r="BF1361" s="176"/>
      <c r="BG1361" s="176"/>
      <c r="BH1361" s="176"/>
      <c r="BI1361" s="176"/>
      <c r="BJ1361" s="176"/>
      <c r="BK1361" s="176"/>
      <c r="BL1361" s="176"/>
      <c r="BM1361" s="176"/>
      <c r="BN1361" s="176"/>
      <c r="BO1361" s="176"/>
      <c r="BP1361" s="176"/>
      <c r="BQ1361" s="176"/>
      <c r="BR1361" s="176"/>
      <c r="BS1361" s="176"/>
      <c r="BT1361" s="176"/>
      <c r="BU1361" s="176"/>
      <c r="BV1361" s="176"/>
      <c r="BW1361" s="176"/>
      <c r="BX1361" s="176"/>
      <c r="BY1361" s="176"/>
      <c r="BZ1361" s="176"/>
      <c r="CA1361" s="176"/>
      <c r="CB1361" s="176"/>
      <c r="CC1361" s="176"/>
      <c r="CD1361" s="176"/>
      <c r="CE1361" s="176"/>
      <c r="CF1361" s="176"/>
      <c r="CG1361" s="176"/>
      <c r="CH1361" s="176"/>
      <c r="CI1361" s="176"/>
      <c r="CJ1361" s="176"/>
      <c r="CK1361" s="176"/>
      <c r="CL1361" s="176"/>
      <c r="CM1361" s="176"/>
      <c r="CN1361" s="176"/>
      <c r="CO1361" s="176"/>
      <c r="CP1361" s="176"/>
      <c r="CQ1361" s="176"/>
      <c r="CR1361" s="176"/>
      <c r="CS1361" s="176"/>
      <c r="CT1361" s="176"/>
      <c r="CU1361" s="176"/>
      <c r="CV1361" s="176"/>
      <c r="CW1361" s="176"/>
    </row>
    <row r="1362" spans="1:101" s="179" customFormat="1" ht="20.100000000000001" customHeight="1">
      <c r="A1362" s="657">
        <f t="shared" si="296"/>
        <v>1319</v>
      </c>
      <c r="B1362" s="196" t="str">
        <f t="shared" si="291"/>
        <v>Swansea Bay UHB</v>
      </c>
      <c r="C1362" s="89"/>
      <c r="D1362" s="89"/>
      <c r="E1362" s="89"/>
      <c r="F1362" s="89"/>
      <c r="G1362" s="89"/>
      <c r="H1362" s="197">
        <f t="shared" si="292"/>
        <v>0</v>
      </c>
      <c r="I1362" s="197"/>
      <c r="J1362" s="89"/>
      <c r="K1362" s="90"/>
      <c r="L1362" s="90"/>
      <c r="M1362" s="89"/>
      <c r="N1362" s="89"/>
      <c r="O1362" s="89"/>
      <c r="P1362" s="89"/>
      <c r="Q1362" s="89"/>
      <c r="R1362" s="122"/>
      <c r="S1362" s="122"/>
      <c r="T1362" s="122"/>
      <c r="U1362" s="123"/>
      <c r="V1362" s="123"/>
      <c r="W1362" s="123"/>
      <c r="X1362" s="122"/>
      <c r="Y1362" s="122"/>
      <c r="Z1362" s="122"/>
      <c r="AA1362" s="122"/>
      <c r="AB1362" s="122"/>
      <c r="AC1362" s="122"/>
      <c r="AD1362" s="197">
        <f t="shared" si="285"/>
        <v>0</v>
      </c>
      <c r="AE1362" s="196" t="str">
        <f t="shared" si="297"/>
        <v/>
      </c>
      <c r="AF1362" s="196" t="str">
        <f t="shared" si="286"/>
        <v/>
      </c>
      <c r="AG1362" s="196" t="str">
        <f t="shared" si="287"/>
        <v/>
      </c>
      <c r="AH1362" s="196" t="str">
        <f t="shared" si="288"/>
        <v/>
      </c>
      <c r="AI1362" s="196" t="str">
        <f t="shared" si="289"/>
        <v/>
      </c>
      <c r="AJ1362" s="196" t="str">
        <f t="shared" si="290"/>
        <v/>
      </c>
      <c r="AK1362" s="196" t="str">
        <f t="shared" si="293"/>
        <v/>
      </c>
      <c r="AL1362" s="196" t="str">
        <f t="shared" si="294"/>
        <v/>
      </c>
      <c r="AM1362" s="176"/>
      <c r="AN1362" s="176">
        <f t="shared" si="295"/>
        <v>0</v>
      </c>
      <c r="AO1362" s="176"/>
      <c r="AP1362" s="176"/>
      <c r="AQ1362" s="176"/>
      <c r="AR1362" s="176"/>
      <c r="AS1362" s="176"/>
      <c r="AT1362" s="176"/>
      <c r="AU1362" s="176"/>
      <c r="AV1362" s="176"/>
      <c r="AW1362" s="176"/>
      <c r="AX1362" s="176"/>
      <c r="AY1362" s="176"/>
      <c r="AZ1362" s="176"/>
      <c r="BA1362" s="176"/>
      <c r="BB1362" s="176"/>
      <c r="BC1362" s="176"/>
      <c r="BD1362" s="176"/>
      <c r="BE1362" s="176"/>
      <c r="BF1362" s="176"/>
      <c r="BG1362" s="176"/>
      <c r="BH1362" s="176"/>
      <c r="BI1362" s="176"/>
      <c r="BJ1362" s="176"/>
      <c r="BK1362" s="176"/>
      <c r="BL1362" s="176"/>
      <c r="BM1362" s="176"/>
      <c r="BN1362" s="176"/>
      <c r="BO1362" s="176"/>
      <c r="BP1362" s="176"/>
      <c r="BQ1362" s="176"/>
      <c r="BR1362" s="176"/>
      <c r="BS1362" s="176"/>
      <c r="BT1362" s="176"/>
      <c r="BU1362" s="176"/>
      <c r="BV1362" s="176"/>
      <c r="BW1362" s="176"/>
      <c r="BX1362" s="176"/>
      <c r="BY1362" s="176"/>
      <c r="BZ1362" s="176"/>
      <c r="CA1362" s="176"/>
      <c r="CB1362" s="176"/>
      <c r="CC1362" s="176"/>
      <c r="CD1362" s="176"/>
      <c r="CE1362" s="176"/>
      <c r="CF1362" s="176"/>
      <c r="CG1362" s="176"/>
      <c r="CH1362" s="176"/>
      <c r="CI1362" s="176"/>
      <c r="CJ1362" s="176"/>
      <c r="CK1362" s="176"/>
      <c r="CL1362" s="176"/>
      <c r="CM1362" s="176"/>
      <c r="CN1362" s="176"/>
      <c r="CO1362" s="176"/>
      <c r="CP1362" s="176"/>
      <c r="CQ1362" s="176"/>
      <c r="CR1362" s="176"/>
      <c r="CS1362" s="176"/>
      <c r="CT1362" s="176"/>
      <c r="CU1362" s="176"/>
      <c r="CV1362" s="176"/>
      <c r="CW1362" s="176"/>
    </row>
    <row r="1363" spans="1:101" s="179" customFormat="1" ht="20.100000000000001" customHeight="1">
      <c r="A1363" s="657">
        <f t="shared" si="296"/>
        <v>1320</v>
      </c>
      <c r="B1363" s="196" t="str">
        <f t="shared" si="291"/>
        <v>Swansea Bay UHB</v>
      </c>
      <c r="C1363" s="89"/>
      <c r="D1363" s="89"/>
      <c r="E1363" s="89"/>
      <c r="F1363" s="89"/>
      <c r="G1363" s="89"/>
      <c r="H1363" s="197">
        <f t="shared" si="292"/>
        <v>0</v>
      </c>
      <c r="I1363" s="197"/>
      <c r="J1363" s="89"/>
      <c r="K1363" s="90"/>
      <c r="L1363" s="90"/>
      <c r="M1363" s="89"/>
      <c r="N1363" s="89"/>
      <c r="O1363" s="89"/>
      <c r="P1363" s="89"/>
      <c r="Q1363" s="89"/>
      <c r="R1363" s="122"/>
      <c r="S1363" s="122"/>
      <c r="T1363" s="122"/>
      <c r="U1363" s="123"/>
      <c r="V1363" s="123"/>
      <c r="W1363" s="123"/>
      <c r="X1363" s="122"/>
      <c r="Y1363" s="122"/>
      <c r="Z1363" s="122"/>
      <c r="AA1363" s="122"/>
      <c r="AB1363" s="122"/>
      <c r="AC1363" s="122"/>
      <c r="AD1363" s="197">
        <f t="shared" si="285"/>
        <v>0</v>
      </c>
      <c r="AE1363" s="196" t="str">
        <f t="shared" si="297"/>
        <v/>
      </c>
      <c r="AF1363" s="196" t="str">
        <f t="shared" si="286"/>
        <v/>
      </c>
      <c r="AG1363" s="196" t="str">
        <f t="shared" si="287"/>
        <v/>
      </c>
      <c r="AH1363" s="196" t="str">
        <f t="shared" si="288"/>
        <v/>
      </c>
      <c r="AI1363" s="196" t="str">
        <f t="shared" si="289"/>
        <v/>
      </c>
      <c r="AJ1363" s="196" t="str">
        <f t="shared" si="290"/>
        <v/>
      </c>
      <c r="AK1363" s="196" t="str">
        <f t="shared" si="293"/>
        <v/>
      </c>
      <c r="AL1363" s="196" t="str">
        <f t="shared" si="294"/>
        <v/>
      </c>
      <c r="AM1363" s="176"/>
      <c r="AN1363" s="176">
        <f t="shared" si="295"/>
        <v>0</v>
      </c>
      <c r="AO1363" s="176"/>
      <c r="AP1363" s="176"/>
      <c r="AQ1363" s="176"/>
      <c r="AR1363" s="176"/>
      <c r="AS1363" s="176"/>
      <c r="AT1363" s="176"/>
      <c r="AU1363" s="176"/>
      <c r="AV1363" s="176"/>
      <c r="AW1363" s="176"/>
      <c r="AX1363" s="176"/>
      <c r="AY1363" s="176"/>
      <c r="AZ1363" s="176"/>
      <c r="BA1363" s="176"/>
      <c r="BB1363" s="176"/>
      <c r="BC1363" s="176"/>
      <c r="BD1363" s="176"/>
      <c r="BE1363" s="176"/>
      <c r="BF1363" s="176"/>
      <c r="BG1363" s="176"/>
      <c r="BH1363" s="176"/>
      <c r="BI1363" s="176"/>
      <c r="BJ1363" s="176"/>
      <c r="BK1363" s="176"/>
      <c r="BL1363" s="176"/>
      <c r="BM1363" s="176"/>
      <c r="BN1363" s="176"/>
      <c r="BO1363" s="176"/>
      <c r="BP1363" s="176"/>
      <c r="BQ1363" s="176"/>
      <c r="BR1363" s="176"/>
      <c r="BS1363" s="176"/>
      <c r="BT1363" s="176"/>
      <c r="BU1363" s="176"/>
      <c r="BV1363" s="176"/>
      <c r="BW1363" s="176"/>
      <c r="BX1363" s="176"/>
      <c r="BY1363" s="176"/>
      <c r="BZ1363" s="176"/>
      <c r="CA1363" s="176"/>
      <c r="CB1363" s="176"/>
      <c r="CC1363" s="176"/>
      <c r="CD1363" s="176"/>
      <c r="CE1363" s="176"/>
      <c r="CF1363" s="176"/>
      <c r="CG1363" s="176"/>
      <c r="CH1363" s="176"/>
      <c r="CI1363" s="176"/>
      <c r="CJ1363" s="176"/>
      <c r="CK1363" s="176"/>
      <c r="CL1363" s="176"/>
      <c r="CM1363" s="176"/>
      <c r="CN1363" s="176"/>
      <c r="CO1363" s="176"/>
      <c r="CP1363" s="176"/>
      <c r="CQ1363" s="176"/>
      <c r="CR1363" s="176"/>
      <c r="CS1363" s="176"/>
      <c r="CT1363" s="176"/>
      <c r="CU1363" s="176"/>
      <c r="CV1363" s="176"/>
      <c r="CW1363" s="176"/>
    </row>
    <row r="1364" spans="1:101" s="179" customFormat="1" ht="20.100000000000001" customHeight="1">
      <c r="A1364" s="657">
        <f t="shared" si="296"/>
        <v>1321</v>
      </c>
      <c r="B1364" s="196" t="str">
        <f t="shared" si="291"/>
        <v>Swansea Bay UHB</v>
      </c>
      <c r="C1364" s="89"/>
      <c r="D1364" s="89"/>
      <c r="E1364" s="89"/>
      <c r="F1364" s="89"/>
      <c r="G1364" s="89"/>
      <c r="H1364" s="197">
        <f t="shared" si="292"/>
        <v>0</v>
      </c>
      <c r="I1364" s="197"/>
      <c r="J1364" s="89"/>
      <c r="K1364" s="90"/>
      <c r="L1364" s="90"/>
      <c r="M1364" s="89"/>
      <c r="N1364" s="89"/>
      <c r="O1364" s="89"/>
      <c r="P1364" s="89"/>
      <c r="Q1364" s="89"/>
      <c r="R1364" s="122"/>
      <c r="S1364" s="122"/>
      <c r="T1364" s="122"/>
      <c r="U1364" s="123"/>
      <c r="V1364" s="123"/>
      <c r="W1364" s="123"/>
      <c r="X1364" s="122"/>
      <c r="Y1364" s="122"/>
      <c r="Z1364" s="122"/>
      <c r="AA1364" s="122"/>
      <c r="AB1364" s="122"/>
      <c r="AC1364" s="122"/>
      <c r="AD1364" s="197">
        <f t="shared" si="285"/>
        <v>0</v>
      </c>
      <c r="AE1364" s="196" t="str">
        <f t="shared" si="297"/>
        <v/>
      </c>
      <c r="AF1364" s="196" t="str">
        <f t="shared" si="286"/>
        <v/>
      </c>
      <c r="AG1364" s="196" t="str">
        <f t="shared" si="287"/>
        <v/>
      </c>
      <c r="AH1364" s="196" t="str">
        <f t="shared" si="288"/>
        <v/>
      </c>
      <c r="AI1364" s="196" t="str">
        <f t="shared" si="289"/>
        <v/>
      </c>
      <c r="AJ1364" s="196" t="str">
        <f t="shared" si="290"/>
        <v/>
      </c>
      <c r="AK1364" s="196" t="str">
        <f t="shared" si="293"/>
        <v/>
      </c>
      <c r="AL1364" s="196" t="str">
        <f t="shared" si="294"/>
        <v/>
      </c>
      <c r="AM1364" s="176"/>
      <c r="AN1364" s="176">
        <f t="shared" si="295"/>
        <v>0</v>
      </c>
      <c r="AO1364" s="176"/>
      <c r="AP1364" s="176"/>
      <c r="AQ1364" s="176"/>
      <c r="AR1364" s="176"/>
      <c r="AS1364" s="176"/>
      <c r="AT1364" s="176"/>
      <c r="AU1364" s="176"/>
      <c r="AV1364" s="176"/>
      <c r="AW1364" s="176"/>
      <c r="AX1364" s="176"/>
      <c r="AY1364" s="176"/>
      <c r="AZ1364" s="176"/>
      <c r="BA1364" s="176"/>
      <c r="BB1364" s="176"/>
      <c r="BC1364" s="176"/>
      <c r="BD1364" s="176"/>
      <c r="BE1364" s="176"/>
      <c r="BF1364" s="176"/>
      <c r="BG1364" s="176"/>
      <c r="BH1364" s="176"/>
      <c r="BI1364" s="176"/>
      <c r="BJ1364" s="176"/>
      <c r="BK1364" s="176"/>
      <c r="BL1364" s="176"/>
      <c r="BM1364" s="176"/>
      <c r="BN1364" s="176"/>
      <c r="BO1364" s="176"/>
      <c r="BP1364" s="176"/>
      <c r="BQ1364" s="176"/>
      <c r="BR1364" s="176"/>
      <c r="BS1364" s="176"/>
      <c r="BT1364" s="176"/>
      <c r="BU1364" s="176"/>
      <c r="BV1364" s="176"/>
      <c r="BW1364" s="176"/>
      <c r="BX1364" s="176"/>
      <c r="BY1364" s="176"/>
      <c r="BZ1364" s="176"/>
      <c r="CA1364" s="176"/>
      <c r="CB1364" s="176"/>
      <c r="CC1364" s="176"/>
      <c r="CD1364" s="176"/>
      <c r="CE1364" s="176"/>
      <c r="CF1364" s="176"/>
      <c r="CG1364" s="176"/>
      <c r="CH1364" s="176"/>
      <c r="CI1364" s="176"/>
      <c r="CJ1364" s="176"/>
      <c r="CK1364" s="176"/>
      <c r="CL1364" s="176"/>
      <c r="CM1364" s="176"/>
      <c r="CN1364" s="176"/>
      <c r="CO1364" s="176"/>
      <c r="CP1364" s="176"/>
      <c r="CQ1364" s="176"/>
      <c r="CR1364" s="176"/>
      <c r="CS1364" s="176"/>
      <c r="CT1364" s="176"/>
      <c r="CU1364" s="176"/>
      <c r="CV1364" s="176"/>
      <c r="CW1364" s="176"/>
    </row>
    <row r="1365" spans="1:101" s="179" customFormat="1" ht="20.100000000000001" customHeight="1">
      <c r="A1365" s="657">
        <f t="shared" si="296"/>
        <v>1322</v>
      </c>
      <c r="B1365" s="196" t="str">
        <f t="shared" si="291"/>
        <v>Swansea Bay UHB</v>
      </c>
      <c r="C1365" s="89"/>
      <c r="D1365" s="89"/>
      <c r="E1365" s="89"/>
      <c r="F1365" s="89"/>
      <c r="G1365" s="89"/>
      <c r="H1365" s="197">
        <f t="shared" si="292"/>
        <v>0</v>
      </c>
      <c r="I1365" s="197"/>
      <c r="J1365" s="89"/>
      <c r="K1365" s="90"/>
      <c r="L1365" s="90"/>
      <c r="M1365" s="89"/>
      <c r="N1365" s="89"/>
      <c r="O1365" s="89"/>
      <c r="P1365" s="89"/>
      <c r="Q1365" s="89"/>
      <c r="R1365" s="122"/>
      <c r="S1365" s="122"/>
      <c r="T1365" s="122"/>
      <c r="U1365" s="123"/>
      <c r="V1365" s="123"/>
      <c r="W1365" s="123"/>
      <c r="X1365" s="122"/>
      <c r="Y1365" s="122"/>
      <c r="Z1365" s="122"/>
      <c r="AA1365" s="122"/>
      <c r="AB1365" s="122"/>
      <c r="AC1365" s="122"/>
      <c r="AD1365" s="197">
        <f t="shared" si="285"/>
        <v>0</v>
      </c>
      <c r="AE1365" s="196" t="str">
        <f t="shared" si="297"/>
        <v/>
      </c>
      <c r="AF1365" s="196" t="str">
        <f t="shared" si="286"/>
        <v/>
      </c>
      <c r="AG1365" s="196" t="str">
        <f t="shared" si="287"/>
        <v/>
      </c>
      <c r="AH1365" s="196" t="str">
        <f t="shared" si="288"/>
        <v/>
      </c>
      <c r="AI1365" s="196" t="str">
        <f t="shared" si="289"/>
        <v/>
      </c>
      <c r="AJ1365" s="196" t="str">
        <f t="shared" si="290"/>
        <v/>
      </c>
      <c r="AK1365" s="196" t="str">
        <f t="shared" si="293"/>
        <v/>
      </c>
      <c r="AL1365" s="196" t="str">
        <f t="shared" si="294"/>
        <v/>
      </c>
      <c r="AM1365" s="176"/>
      <c r="AN1365" s="176">
        <f t="shared" si="295"/>
        <v>0</v>
      </c>
      <c r="AO1365" s="176"/>
      <c r="AP1365" s="176"/>
      <c r="AQ1365" s="176"/>
      <c r="AR1365" s="176"/>
      <c r="AS1365" s="176"/>
      <c r="AT1365" s="176"/>
      <c r="AU1365" s="176"/>
      <c r="AV1365" s="176"/>
      <c r="AW1365" s="176"/>
      <c r="AX1365" s="176"/>
      <c r="AY1365" s="176"/>
      <c r="AZ1365" s="176"/>
      <c r="BA1365" s="176"/>
      <c r="BB1365" s="176"/>
      <c r="BC1365" s="176"/>
      <c r="BD1365" s="176"/>
      <c r="BE1365" s="176"/>
      <c r="BF1365" s="176"/>
      <c r="BG1365" s="176"/>
      <c r="BH1365" s="176"/>
      <c r="BI1365" s="176"/>
      <c r="BJ1365" s="176"/>
      <c r="BK1365" s="176"/>
      <c r="BL1365" s="176"/>
      <c r="BM1365" s="176"/>
      <c r="BN1365" s="176"/>
      <c r="BO1365" s="176"/>
      <c r="BP1365" s="176"/>
      <c r="BQ1365" s="176"/>
      <c r="BR1365" s="176"/>
      <c r="BS1365" s="176"/>
      <c r="BT1365" s="176"/>
      <c r="BU1365" s="176"/>
      <c r="BV1365" s="176"/>
      <c r="BW1365" s="176"/>
      <c r="BX1365" s="176"/>
      <c r="BY1365" s="176"/>
      <c r="BZ1365" s="176"/>
      <c r="CA1365" s="176"/>
      <c r="CB1365" s="176"/>
      <c r="CC1365" s="176"/>
      <c r="CD1365" s="176"/>
      <c r="CE1365" s="176"/>
      <c r="CF1365" s="176"/>
      <c r="CG1365" s="176"/>
      <c r="CH1365" s="176"/>
      <c r="CI1365" s="176"/>
      <c r="CJ1365" s="176"/>
      <c r="CK1365" s="176"/>
      <c r="CL1365" s="176"/>
      <c r="CM1365" s="176"/>
      <c r="CN1365" s="176"/>
      <c r="CO1365" s="176"/>
      <c r="CP1365" s="176"/>
      <c r="CQ1365" s="176"/>
      <c r="CR1365" s="176"/>
      <c r="CS1365" s="176"/>
      <c r="CT1365" s="176"/>
      <c r="CU1365" s="176"/>
      <c r="CV1365" s="176"/>
      <c r="CW1365" s="176"/>
    </row>
    <row r="1366" spans="1:101" s="179" customFormat="1" ht="20.100000000000001" customHeight="1">
      <c r="A1366" s="657">
        <f t="shared" si="296"/>
        <v>1323</v>
      </c>
      <c r="B1366" s="196" t="str">
        <f t="shared" si="291"/>
        <v>Swansea Bay UHB</v>
      </c>
      <c r="C1366" s="89"/>
      <c r="D1366" s="89"/>
      <c r="E1366" s="89"/>
      <c r="F1366" s="89"/>
      <c r="G1366" s="89"/>
      <c r="H1366" s="197">
        <f t="shared" si="292"/>
        <v>0</v>
      </c>
      <c r="I1366" s="197"/>
      <c r="J1366" s="89"/>
      <c r="K1366" s="90"/>
      <c r="L1366" s="90"/>
      <c r="M1366" s="89"/>
      <c r="N1366" s="89"/>
      <c r="O1366" s="89"/>
      <c r="P1366" s="89"/>
      <c r="Q1366" s="89"/>
      <c r="R1366" s="122"/>
      <c r="S1366" s="122"/>
      <c r="T1366" s="122"/>
      <c r="U1366" s="123"/>
      <c r="V1366" s="123"/>
      <c r="W1366" s="123"/>
      <c r="X1366" s="122"/>
      <c r="Y1366" s="122"/>
      <c r="Z1366" s="122"/>
      <c r="AA1366" s="122"/>
      <c r="AB1366" s="122"/>
      <c r="AC1366" s="122"/>
      <c r="AD1366" s="197">
        <f t="shared" si="285"/>
        <v>0</v>
      </c>
      <c r="AE1366" s="196" t="str">
        <f t="shared" si="297"/>
        <v/>
      </c>
      <c r="AF1366" s="196" t="str">
        <f t="shared" si="286"/>
        <v/>
      </c>
      <c r="AG1366" s="196" t="str">
        <f t="shared" si="287"/>
        <v/>
      </c>
      <c r="AH1366" s="196" t="str">
        <f t="shared" si="288"/>
        <v/>
      </c>
      <c r="AI1366" s="196" t="str">
        <f t="shared" si="289"/>
        <v/>
      </c>
      <c r="AJ1366" s="196" t="str">
        <f t="shared" si="290"/>
        <v/>
      </c>
      <c r="AK1366" s="196" t="str">
        <f t="shared" si="293"/>
        <v/>
      </c>
      <c r="AL1366" s="196" t="str">
        <f t="shared" si="294"/>
        <v/>
      </c>
      <c r="AM1366" s="176"/>
      <c r="AN1366" s="176">
        <f t="shared" si="295"/>
        <v>0</v>
      </c>
      <c r="AO1366" s="176"/>
      <c r="AP1366" s="176"/>
      <c r="AQ1366" s="176"/>
      <c r="AR1366" s="176"/>
      <c r="AS1366" s="176"/>
      <c r="AT1366" s="176"/>
      <c r="AU1366" s="176"/>
      <c r="AV1366" s="176"/>
      <c r="AW1366" s="176"/>
      <c r="AX1366" s="176"/>
      <c r="AY1366" s="176"/>
      <c r="AZ1366" s="176"/>
      <c r="BA1366" s="176"/>
      <c r="BB1366" s="176"/>
      <c r="BC1366" s="176"/>
      <c r="BD1366" s="176"/>
      <c r="BE1366" s="176"/>
      <c r="BF1366" s="176"/>
      <c r="BG1366" s="176"/>
      <c r="BH1366" s="176"/>
      <c r="BI1366" s="176"/>
      <c r="BJ1366" s="176"/>
      <c r="BK1366" s="176"/>
      <c r="BL1366" s="176"/>
      <c r="BM1366" s="176"/>
      <c r="BN1366" s="176"/>
      <c r="BO1366" s="176"/>
      <c r="BP1366" s="176"/>
      <c r="BQ1366" s="176"/>
      <c r="BR1366" s="176"/>
      <c r="BS1366" s="176"/>
      <c r="BT1366" s="176"/>
      <c r="BU1366" s="176"/>
      <c r="BV1366" s="176"/>
      <c r="BW1366" s="176"/>
      <c r="BX1366" s="176"/>
      <c r="BY1366" s="176"/>
      <c r="BZ1366" s="176"/>
      <c r="CA1366" s="176"/>
      <c r="CB1366" s="176"/>
      <c r="CC1366" s="176"/>
      <c r="CD1366" s="176"/>
      <c r="CE1366" s="176"/>
      <c r="CF1366" s="176"/>
      <c r="CG1366" s="176"/>
      <c r="CH1366" s="176"/>
      <c r="CI1366" s="176"/>
      <c r="CJ1366" s="176"/>
      <c r="CK1366" s="176"/>
      <c r="CL1366" s="176"/>
      <c r="CM1366" s="176"/>
      <c r="CN1366" s="176"/>
      <c r="CO1366" s="176"/>
      <c r="CP1366" s="176"/>
      <c r="CQ1366" s="176"/>
      <c r="CR1366" s="176"/>
      <c r="CS1366" s="176"/>
      <c r="CT1366" s="176"/>
      <c r="CU1366" s="176"/>
      <c r="CV1366" s="176"/>
      <c r="CW1366" s="176"/>
    </row>
    <row r="1367" spans="1:101" s="179" customFormat="1" ht="20.100000000000001" customHeight="1">
      <c r="A1367" s="657">
        <f t="shared" si="296"/>
        <v>1324</v>
      </c>
      <c r="B1367" s="196" t="str">
        <f t="shared" si="291"/>
        <v>Swansea Bay UHB</v>
      </c>
      <c r="C1367" s="89"/>
      <c r="D1367" s="89"/>
      <c r="E1367" s="89"/>
      <c r="F1367" s="89"/>
      <c r="G1367" s="89"/>
      <c r="H1367" s="197">
        <f t="shared" si="292"/>
        <v>0</v>
      </c>
      <c r="I1367" s="197"/>
      <c r="J1367" s="89"/>
      <c r="K1367" s="90"/>
      <c r="L1367" s="90"/>
      <c r="M1367" s="89"/>
      <c r="N1367" s="89"/>
      <c r="O1367" s="89"/>
      <c r="P1367" s="89"/>
      <c r="Q1367" s="89"/>
      <c r="R1367" s="122"/>
      <c r="S1367" s="122"/>
      <c r="T1367" s="122"/>
      <c r="U1367" s="123"/>
      <c r="V1367" s="123"/>
      <c r="W1367" s="123"/>
      <c r="X1367" s="122"/>
      <c r="Y1367" s="122"/>
      <c r="Z1367" s="122"/>
      <c r="AA1367" s="122"/>
      <c r="AB1367" s="122"/>
      <c r="AC1367" s="122"/>
      <c r="AD1367" s="197">
        <f t="shared" si="285"/>
        <v>0</v>
      </c>
      <c r="AE1367" s="196" t="str">
        <f t="shared" si="297"/>
        <v/>
      </c>
      <c r="AF1367" s="196" t="str">
        <f t="shared" si="286"/>
        <v/>
      </c>
      <c r="AG1367" s="196" t="str">
        <f t="shared" si="287"/>
        <v/>
      </c>
      <c r="AH1367" s="196" t="str">
        <f t="shared" si="288"/>
        <v/>
      </c>
      <c r="AI1367" s="196" t="str">
        <f t="shared" si="289"/>
        <v/>
      </c>
      <c r="AJ1367" s="196" t="str">
        <f t="shared" si="290"/>
        <v/>
      </c>
      <c r="AK1367" s="196" t="str">
        <f t="shared" si="293"/>
        <v/>
      </c>
      <c r="AL1367" s="196" t="str">
        <f t="shared" si="294"/>
        <v/>
      </c>
      <c r="AM1367" s="176"/>
      <c r="AN1367" s="176">
        <f t="shared" si="295"/>
        <v>0</v>
      </c>
      <c r="AO1367" s="176"/>
      <c r="AP1367" s="176"/>
      <c r="AQ1367" s="176"/>
      <c r="AR1367" s="176"/>
      <c r="AS1367" s="176"/>
      <c r="AT1367" s="176"/>
      <c r="AU1367" s="176"/>
      <c r="AV1367" s="176"/>
      <c r="AW1367" s="176"/>
      <c r="AX1367" s="176"/>
      <c r="AY1367" s="176"/>
      <c r="AZ1367" s="176"/>
      <c r="BA1367" s="176"/>
      <c r="BB1367" s="176"/>
      <c r="BC1367" s="176"/>
      <c r="BD1367" s="176"/>
      <c r="BE1367" s="176"/>
      <c r="BF1367" s="176"/>
      <c r="BG1367" s="176"/>
      <c r="BH1367" s="176"/>
      <c r="BI1367" s="176"/>
      <c r="BJ1367" s="176"/>
      <c r="BK1367" s="176"/>
      <c r="BL1367" s="176"/>
      <c r="BM1367" s="176"/>
      <c r="BN1367" s="176"/>
      <c r="BO1367" s="176"/>
      <c r="BP1367" s="176"/>
      <c r="BQ1367" s="176"/>
      <c r="BR1367" s="176"/>
      <c r="BS1367" s="176"/>
      <c r="BT1367" s="176"/>
      <c r="BU1367" s="176"/>
      <c r="BV1367" s="176"/>
      <c r="BW1367" s="176"/>
      <c r="BX1367" s="176"/>
      <c r="BY1367" s="176"/>
      <c r="BZ1367" s="176"/>
      <c r="CA1367" s="176"/>
      <c r="CB1367" s="176"/>
      <c r="CC1367" s="176"/>
      <c r="CD1367" s="176"/>
      <c r="CE1367" s="176"/>
      <c r="CF1367" s="176"/>
      <c r="CG1367" s="176"/>
      <c r="CH1367" s="176"/>
      <c r="CI1367" s="176"/>
      <c r="CJ1367" s="176"/>
      <c r="CK1367" s="176"/>
      <c r="CL1367" s="176"/>
      <c r="CM1367" s="176"/>
      <c r="CN1367" s="176"/>
      <c r="CO1367" s="176"/>
      <c r="CP1367" s="176"/>
      <c r="CQ1367" s="176"/>
      <c r="CR1367" s="176"/>
      <c r="CS1367" s="176"/>
      <c r="CT1367" s="176"/>
      <c r="CU1367" s="176"/>
      <c r="CV1367" s="176"/>
      <c r="CW1367" s="176"/>
    </row>
    <row r="1368" spans="1:101" s="179" customFormat="1" ht="20.100000000000001" customHeight="1">
      <c r="A1368" s="657">
        <f t="shared" si="296"/>
        <v>1325</v>
      </c>
      <c r="B1368" s="196" t="str">
        <f t="shared" si="291"/>
        <v>Swansea Bay UHB</v>
      </c>
      <c r="C1368" s="89"/>
      <c r="D1368" s="89"/>
      <c r="E1368" s="89"/>
      <c r="F1368" s="89"/>
      <c r="G1368" s="89"/>
      <c r="H1368" s="197">
        <f t="shared" si="292"/>
        <v>0</v>
      </c>
      <c r="I1368" s="197"/>
      <c r="J1368" s="89"/>
      <c r="K1368" s="90"/>
      <c r="L1368" s="90"/>
      <c r="M1368" s="89"/>
      <c r="N1368" s="89"/>
      <c r="O1368" s="89"/>
      <c r="P1368" s="89"/>
      <c r="Q1368" s="89"/>
      <c r="R1368" s="122"/>
      <c r="S1368" s="122"/>
      <c r="T1368" s="122"/>
      <c r="U1368" s="123"/>
      <c r="V1368" s="123"/>
      <c r="W1368" s="123"/>
      <c r="X1368" s="122"/>
      <c r="Y1368" s="122"/>
      <c r="Z1368" s="122"/>
      <c r="AA1368" s="122"/>
      <c r="AB1368" s="122"/>
      <c r="AC1368" s="122"/>
      <c r="AD1368" s="197">
        <f t="shared" si="285"/>
        <v>0</v>
      </c>
      <c r="AE1368" s="196" t="str">
        <f t="shared" si="297"/>
        <v/>
      </c>
      <c r="AF1368" s="196" t="str">
        <f t="shared" si="286"/>
        <v/>
      </c>
      <c r="AG1368" s="196" t="str">
        <f t="shared" si="287"/>
        <v/>
      </c>
      <c r="AH1368" s="196" t="str">
        <f t="shared" si="288"/>
        <v/>
      </c>
      <c r="AI1368" s="196" t="str">
        <f t="shared" si="289"/>
        <v/>
      </c>
      <c r="AJ1368" s="196" t="str">
        <f t="shared" si="290"/>
        <v/>
      </c>
      <c r="AK1368" s="196" t="str">
        <f t="shared" si="293"/>
        <v/>
      </c>
      <c r="AL1368" s="196" t="str">
        <f t="shared" si="294"/>
        <v/>
      </c>
      <c r="AM1368" s="176"/>
      <c r="AN1368" s="176">
        <f t="shared" si="295"/>
        <v>0</v>
      </c>
      <c r="AO1368" s="176"/>
      <c r="AP1368" s="176"/>
      <c r="AQ1368" s="176"/>
      <c r="AR1368" s="176"/>
      <c r="AS1368" s="176"/>
      <c r="AT1368" s="176"/>
      <c r="AU1368" s="176"/>
      <c r="AV1368" s="176"/>
      <c r="AW1368" s="176"/>
      <c r="AX1368" s="176"/>
      <c r="AY1368" s="176"/>
      <c r="AZ1368" s="176"/>
      <c r="BA1368" s="176"/>
      <c r="BB1368" s="176"/>
      <c r="BC1368" s="176"/>
      <c r="BD1368" s="176"/>
      <c r="BE1368" s="176"/>
      <c r="BF1368" s="176"/>
      <c r="BG1368" s="176"/>
      <c r="BH1368" s="176"/>
      <c r="BI1368" s="176"/>
      <c r="BJ1368" s="176"/>
      <c r="BK1368" s="176"/>
      <c r="BL1368" s="176"/>
      <c r="BM1368" s="176"/>
      <c r="BN1368" s="176"/>
      <c r="BO1368" s="176"/>
      <c r="BP1368" s="176"/>
      <c r="BQ1368" s="176"/>
      <c r="BR1368" s="176"/>
      <c r="BS1368" s="176"/>
      <c r="BT1368" s="176"/>
      <c r="BU1368" s="176"/>
      <c r="BV1368" s="176"/>
      <c r="BW1368" s="176"/>
      <c r="BX1368" s="176"/>
      <c r="BY1368" s="176"/>
      <c r="BZ1368" s="176"/>
      <c r="CA1368" s="176"/>
      <c r="CB1368" s="176"/>
      <c r="CC1368" s="176"/>
      <c r="CD1368" s="176"/>
      <c r="CE1368" s="176"/>
      <c r="CF1368" s="176"/>
      <c r="CG1368" s="176"/>
      <c r="CH1368" s="176"/>
      <c r="CI1368" s="176"/>
      <c r="CJ1368" s="176"/>
      <c r="CK1368" s="176"/>
      <c r="CL1368" s="176"/>
      <c r="CM1368" s="176"/>
      <c r="CN1368" s="176"/>
      <c r="CO1368" s="176"/>
      <c r="CP1368" s="176"/>
      <c r="CQ1368" s="176"/>
      <c r="CR1368" s="176"/>
      <c r="CS1368" s="176"/>
      <c r="CT1368" s="176"/>
      <c r="CU1368" s="176"/>
      <c r="CV1368" s="176"/>
      <c r="CW1368" s="176"/>
    </row>
    <row r="1369" spans="1:101" s="179" customFormat="1" ht="20.100000000000001" customHeight="1">
      <c r="A1369" s="657">
        <f t="shared" si="296"/>
        <v>1326</v>
      </c>
      <c r="B1369" s="196" t="str">
        <f t="shared" si="291"/>
        <v>Swansea Bay UHB</v>
      </c>
      <c r="C1369" s="89"/>
      <c r="D1369" s="89"/>
      <c r="E1369" s="89"/>
      <c r="F1369" s="89"/>
      <c r="G1369" s="89"/>
      <c r="H1369" s="197">
        <f t="shared" si="292"/>
        <v>0</v>
      </c>
      <c r="I1369" s="197"/>
      <c r="J1369" s="89"/>
      <c r="K1369" s="90"/>
      <c r="L1369" s="90"/>
      <c r="M1369" s="89"/>
      <c r="N1369" s="89"/>
      <c r="O1369" s="89"/>
      <c r="P1369" s="89"/>
      <c r="Q1369" s="89"/>
      <c r="R1369" s="122"/>
      <c r="S1369" s="122"/>
      <c r="T1369" s="122"/>
      <c r="U1369" s="123"/>
      <c r="V1369" s="123"/>
      <c r="W1369" s="123"/>
      <c r="X1369" s="122"/>
      <c r="Y1369" s="122"/>
      <c r="Z1369" s="122"/>
      <c r="AA1369" s="122"/>
      <c r="AB1369" s="122"/>
      <c r="AC1369" s="122"/>
      <c r="AD1369" s="197">
        <f t="shared" si="285"/>
        <v>0</v>
      </c>
      <c r="AE1369" s="196" t="str">
        <f t="shared" si="297"/>
        <v/>
      </c>
      <c r="AF1369" s="196" t="str">
        <f t="shared" si="286"/>
        <v/>
      </c>
      <c r="AG1369" s="196" t="str">
        <f t="shared" si="287"/>
        <v/>
      </c>
      <c r="AH1369" s="196" t="str">
        <f t="shared" si="288"/>
        <v/>
      </c>
      <c r="AI1369" s="196" t="str">
        <f t="shared" si="289"/>
        <v/>
      </c>
      <c r="AJ1369" s="196" t="str">
        <f t="shared" si="290"/>
        <v/>
      </c>
      <c r="AK1369" s="196" t="str">
        <f t="shared" si="293"/>
        <v/>
      </c>
      <c r="AL1369" s="196" t="str">
        <f t="shared" si="294"/>
        <v/>
      </c>
      <c r="AM1369" s="176"/>
      <c r="AN1369" s="176">
        <f t="shared" si="295"/>
        <v>0</v>
      </c>
      <c r="AO1369" s="176"/>
      <c r="AP1369" s="176"/>
      <c r="AQ1369" s="176"/>
      <c r="AR1369" s="176"/>
      <c r="AS1369" s="176"/>
      <c r="AT1369" s="176"/>
      <c r="AU1369" s="176"/>
      <c r="AV1369" s="176"/>
      <c r="AW1369" s="176"/>
      <c r="AX1369" s="176"/>
      <c r="AY1369" s="176"/>
      <c r="AZ1369" s="176"/>
      <c r="BA1369" s="176"/>
      <c r="BB1369" s="176"/>
      <c r="BC1369" s="176"/>
      <c r="BD1369" s="176"/>
      <c r="BE1369" s="176"/>
      <c r="BF1369" s="176"/>
      <c r="BG1369" s="176"/>
      <c r="BH1369" s="176"/>
      <c r="BI1369" s="176"/>
      <c r="BJ1369" s="176"/>
      <c r="BK1369" s="176"/>
      <c r="BL1369" s="176"/>
      <c r="BM1369" s="176"/>
      <c r="BN1369" s="176"/>
      <c r="BO1369" s="176"/>
      <c r="BP1369" s="176"/>
      <c r="BQ1369" s="176"/>
      <c r="BR1369" s="176"/>
      <c r="BS1369" s="176"/>
      <c r="BT1369" s="176"/>
      <c r="BU1369" s="176"/>
      <c r="BV1369" s="176"/>
      <c r="BW1369" s="176"/>
      <c r="BX1369" s="176"/>
      <c r="BY1369" s="176"/>
      <c r="BZ1369" s="176"/>
      <c r="CA1369" s="176"/>
      <c r="CB1369" s="176"/>
      <c r="CC1369" s="176"/>
      <c r="CD1369" s="176"/>
      <c r="CE1369" s="176"/>
      <c r="CF1369" s="176"/>
      <c r="CG1369" s="176"/>
      <c r="CH1369" s="176"/>
      <c r="CI1369" s="176"/>
      <c r="CJ1369" s="176"/>
      <c r="CK1369" s="176"/>
      <c r="CL1369" s="176"/>
      <c r="CM1369" s="176"/>
      <c r="CN1369" s="176"/>
      <c r="CO1369" s="176"/>
      <c r="CP1369" s="176"/>
      <c r="CQ1369" s="176"/>
      <c r="CR1369" s="176"/>
      <c r="CS1369" s="176"/>
      <c r="CT1369" s="176"/>
      <c r="CU1369" s="176"/>
      <c r="CV1369" s="176"/>
      <c r="CW1369" s="176"/>
    </row>
    <row r="1370" spans="1:101" s="179" customFormat="1" ht="20.100000000000001" customHeight="1">
      <c r="A1370" s="657">
        <f t="shared" si="296"/>
        <v>1327</v>
      </c>
      <c r="B1370" s="196" t="str">
        <f t="shared" si="291"/>
        <v>Swansea Bay UHB</v>
      </c>
      <c r="C1370" s="89"/>
      <c r="D1370" s="89"/>
      <c r="E1370" s="89"/>
      <c r="F1370" s="89"/>
      <c r="G1370" s="89"/>
      <c r="H1370" s="197">
        <f t="shared" si="292"/>
        <v>0</v>
      </c>
      <c r="I1370" s="197"/>
      <c r="J1370" s="89"/>
      <c r="K1370" s="90"/>
      <c r="L1370" s="90"/>
      <c r="M1370" s="89"/>
      <c r="N1370" s="89"/>
      <c r="O1370" s="89"/>
      <c r="P1370" s="89"/>
      <c r="Q1370" s="89"/>
      <c r="R1370" s="122"/>
      <c r="S1370" s="122"/>
      <c r="T1370" s="122"/>
      <c r="U1370" s="123"/>
      <c r="V1370" s="123"/>
      <c r="W1370" s="123"/>
      <c r="X1370" s="122"/>
      <c r="Y1370" s="122"/>
      <c r="Z1370" s="122"/>
      <c r="AA1370" s="122"/>
      <c r="AB1370" s="122"/>
      <c r="AC1370" s="122"/>
      <c r="AD1370" s="197">
        <f t="shared" si="285"/>
        <v>0</v>
      </c>
      <c r="AE1370" s="196" t="str">
        <f t="shared" si="297"/>
        <v/>
      </c>
      <c r="AF1370" s="196" t="str">
        <f t="shared" si="286"/>
        <v/>
      </c>
      <c r="AG1370" s="196" t="str">
        <f t="shared" si="287"/>
        <v/>
      </c>
      <c r="AH1370" s="196" t="str">
        <f t="shared" si="288"/>
        <v/>
      </c>
      <c r="AI1370" s="196" t="str">
        <f t="shared" si="289"/>
        <v/>
      </c>
      <c r="AJ1370" s="196" t="str">
        <f t="shared" si="290"/>
        <v/>
      </c>
      <c r="AK1370" s="196" t="str">
        <f t="shared" si="293"/>
        <v/>
      </c>
      <c r="AL1370" s="196" t="str">
        <f t="shared" si="294"/>
        <v/>
      </c>
      <c r="AM1370" s="176"/>
      <c r="AN1370" s="176">
        <f t="shared" si="295"/>
        <v>0</v>
      </c>
      <c r="AO1370" s="176"/>
      <c r="AP1370" s="176"/>
      <c r="AQ1370" s="176"/>
      <c r="AR1370" s="176"/>
      <c r="AS1370" s="176"/>
      <c r="AT1370" s="176"/>
      <c r="AU1370" s="176"/>
      <c r="AV1370" s="176"/>
      <c r="AW1370" s="176"/>
      <c r="AX1370" s="176"/>
      <c r="AY1370" s="176"/>
      <c r="AZ1370" s="176"/>
      <c r="BA1370" s="176"/>
      <c r="BB1370" s="176"/>
      <c r="BC1370" s="176"/>
      <c r="BD1370" s="176"/>
      <c r="BE1370" s="176"/>
      <c r="BF1370" s="176"/>
      <c r="BG1370" s="176"/>
      <c r="BH1370" s="176"/>
      <c r="BI1370" s="176"/>
      <c r="BJ1370" s="176"/>
      <c r="BK1370" s="176"/>
      <c r="BL1370" s="176"/>
      <c r="BM1370" s="176"/>
      <c r="BN1370" s="176"/>
      <c r="BO1370" s="176"/>
      <c r="BP1370" s="176"/>
      <c r="BQ1370" s="176"/>
      <c r="BR1370" s="176"/>
      <c r="BS1370" s="176"/>
      <c r="BT1370" s="176"/>
      <c r="BU1370" s="176"/>
      <c r="BV1370" s="176"/>
      <c r="BW1370" s="176"/>
      <c r="BX1370" s="176"/>
      <c r="BY1370" s="176"/>
      <c r="BZ1370" s="176"/>
      <c r="CA1370" s="176"/>
      <c r="CB1370" s="176"/>
      <c r="CC1370" s="176"/>
      <c r="CD1370" s="176"/>
      <c r="CE1370" s="176"/>
      <c r="CF1370" s="176"/>
      <c r="CG1370" s="176"/>
      <c r="CH1370" s="176"/>
      <c r="CI1370" s="176"/>
      <c r="CJ1370" s="176"/>
      <c r="CK1370" s="176"/>
      <c r="CL1370" s="176"/>
      <c r="CM1370" s="176"/>
      <c r="CN1370" s="176"/>
      <c r="CO1370" s="176"/>
      <c r="CP1370" s="176"/>
      <c r="CQ1370" s="176"/>
      <c r="CR1370" s="176"/>
      <c r="CS1370" s="176"/>
      <c r="CT1370" s="176"/>
      <c r="CU1370" s="176"/>
      <c r="CV1370" s="176"/>
      <c r="CW1370" s="176"/>
    </row>
    <row r="1371" spans="1:101" s="179" customFormat="1" ht="20.100000000000001" customHeight="1">
      <c r="A1371" s="657">
        <f t="shared" si="296"/>
        <v>1328</v>
      </c>
      <c r="B1371" s="196" t="str">
        <f t="shared" si="291"/>
        <v>Swansea Bay UHB</v>
      </c>
      <c r="C1371" s="89"/>
      <c r="D1371" s="89"/>
      <c r="E1371" s="89"/>
      <c r="F1371" s="89"/>
      <c r="G1371" s="89"/>
      <c r="H1371" s="197">
        <f t="shared" si="292"/>
        <v>0</v>
      </c>
      <c r="I1371" s="197"/>
      <c r="J1371" s="89"/>
      <c r="K1371" s="90"/>
      <c r="L1371" s="90"/>
      <c r="M1371" s="89"/>
      <c r="N1371" s="89"/>
      <c r="O1371" s="89"/>
      <c r="P1371" s="89"/>
      <c r="Q1371" s="89"/>
      <c r="R1371" s="122"/>
      <c r="S1371" s="122"/>
      <c r="T1371" s="122"/>
      <c r="U1371" s="123"/>
      <c r="V1371" s="123"/>
      <c r="W1371" s="123"/>
      <c r="X1371" s="122"/>
      <c r="Y1371" s="122"/>
      <c r="Z1371" s="122"/>
      <c r="AA1371" s="122"/>
      <c r="AB1371" s="122"/>
      <c r="AC1371" s="122"/>
      <c r="AD1371" s="197">
        <f t="shared" si="285"/>
        <v>0</v>
      </c>
      <c r="AE1371" s="196" t="str">
        <f t="shared" si="297"/>
        <v/>
      </c>
      <c r="AF1371" s="196" t="str">
        <f t="shared" si="286"/>
        <v/>
      </c>
      <c r="AG1371" s="196" t="str">
        <f t="shared" si="287"/>
        <v/>
      </c>
      <c r="AH1371" s="196" t="str">
        <f t="shared" si="288"/>
        <v/>
      </c>
      <c r="AI1371" s="196" t="str">
        <f t="shared" si="289"/>
        <v/>
      </c>
      <c r="AJ1371" s="196" t="str">
        <f t="shared" si="290"/>
        <v/>
      </c>
      <c r="AK1371" s="196" t="str">
        <f t="shared" si="293"/>
        <v/>
      </c>
      <c r="AL1371" s="196" t="str">
        <f t="shared" si="294"/>
        <v/>
      </c>
      <c r="AM1371" s="176"/>
      <c r="AN1371" s="176">
        <f t="shared" si="295"/>
        <v>0</v>
      </c>
      <c r="AO1371" s="176"/>
      <c r="AP1371" s="176"/>
      <c r="AQ1371" s="176"/>
      <c r="AR1371" s="176"/>
      <c r="AS1371" s="176"/>
      <c r="AT1371" s="176"/>
      <c r="AU1371" s="176"/>
      <c r="AV1371" s="176"/>
      <c r="AW1371" s="176"/>
      <c r="AX1371" s="176"/>
      <c r="AY1371" s="176"/>
      <c r="AZ1371" s="176"/>
      <c r="BA1371" s="176"/>
      <c r="BB1371" s="176"/>
      <c r="BC1371" s="176"/>
      <c r="BD1371" s="176"/>
      <c r="BE1371" s="176"/>
      <c r="BF1371" s="176"/>
      <c r="BG1371" s="176"/>
      <c r="BH1371" s="176"/>
      <c r="BI1371" s="176"/>
      <c r="BJ1371" s="176"/>
      <c r="BK1371" s="176"/>
      <c r="BL1371" s="176"/>
      <c r="BM1371" s="176"/>
      <c r="BN1371" s="176"/>
      <c r="BO1371" s="176"/>
      <c r="BP1371" s="176"/>
      <c r="BQ1371" s="176"/>
      <c r="BR1371" s="176"/>
      <c r="BS1371" s="176"/>
      <c r="BT1371" s="176"/>
      <c r="BU1371" s="176"/>
      <c r="BV1371" s="176"/>
      <c r="BW1371" s="176"/>
      <c r="BX1371" s="176"/>
      <c r="BY1371" s="176"/>
      <c r="BZ1371" s="176"/>
      <c r="CA1371" s="176"/>
      <c r="CB1371" s="176"/>
      <c r="CC1371" s="176"/>
      <c r="CD1371" s="176"/>
      <c r="CE1371" s="176"/>
      <c r="CF1371" s="176"/>
      <c r="CG1371" s="176"/>
      <c r="CH1371" s="176"/>
      <c r="CI1371" s="176"/>
      <c r="CJ1371" s="176"/>
      <c r="CK1371" s="176"/>
      <c r="CL1371" s="176"/>
      <c r="CM1371" s="176"/>
      <c r="CN1371" s="176"/>
      <c r="CO1371" s="176"/>
      <c r="CP1371" s="176"/>
      <c r="CQ1371" s="176"/>
      <c r="CR1371" s="176"/>
      <c r="CS1371" s="176"/>
      <c r="CT1371" s="176"/>
      <c r="CU1371" s="176"/>
      <c r="CV1371" s="176"/>
      <c r="CW1371" s="176"/>
    </row>
    <row r="1372" spans="1:101" s="179" customFormat="1" ht="20.100000000000001" customHeight="1">
      <c r="A1372" s="657">
        <f t="shared" si="296"/>
        <v>1329</v>
      </c>
      <c r="B1372" s="196" t="str">
        <f t="shared" si="291"/>
        <v>Swansea Bay UHB</v>
      </c>
      <c r="C1372" s="89"/>
      <c r="D1372" s="89"/>
      <c r="E1372" s="89"/>
      <c r="F1372" s="89"/>
      <c r="G1372" s="89"/>
      <c r="H1372" s="197">
        <f t="shared" si="292"/>
        <v>0</v>
      </c>
      <c r="I1372" s="197"/>
      <c r="J1372" s="89"/>
      <c r="K1372" s="90"/>
      <c r="L1372" s="90"/>
      <c r="M1372" s="89"/>
      <c r="N1372" s="89"/>
      <c r="O1372" s="89"/>
      <c r="P1372" s="89"/>
      <c r="Q1372" s="89"/>
      <c r="R1372" s="122"/>
      <c r="S1372" s="122"/>
      <c r="T1372" s="122"/>
      <c r="U1372" s="123"/>
      <c r="V1372" s="123"/>
      <c r="W1372" s="123"/>
      <c r="X1372" s="122"/>
      <c r="Y1372" s="122"/>
      <c r="Z1372" s="122"/>
      <c r="AA1372" s="122"/>
      <c r="AB1372" s="122"/>
      <c r="AC1372" s="122"/>
      <c r="AD1372" s="197">
        <f t="shared" si="285"/>
        <v>0</v>
      </c>
      <c r="AE1372" s="196" t="str">
        <f t="shared" si="297"/>
        <v/>
      </c>
      <c r="AF1372" s="196" t="str">
        <f t="shared" si="286"/>
        <v/>
      </c>
      <c r="AG1372" s="196" t="str">
        <f t="shared" si="287"/>
        <v/>
      </c>
      <c r="AH1372" s="196" t="str">
        <f t="shared" si="288"/>
        <v/>
      </c>
      <c r="AI1372" s="196" t="str">
        <f t="shared" si="289"/>
        <v/>
      </c>
      <c r="AJ1372" s="196" t="str">
        <f t="shared" si="290"/>
        <v/>
      </c>
      <c r="AK1372" s="196" t="str">
        <f t="shared" si="293"/>
        <v/>
      </c>
      <c r="AL1372" s="196" t="str">
        <f t="shared" si="294"/>
        <v/>
      </c>
      <c r="AM1372" s="176"/>
      <c r="AN1372" s="176">
        <f t="shared" si="295"/>
        <v>0</v>
      </c>
      <c r="AO1372" s="176"/>
      <c r="AP1372" s="176"/>
      <c r="AQ1372" s="176"/>
      <c r="AR1372" s="176"/>
      <c r="AS1372" s="176"/>
      <c r="AT1372" s="176"/>
      <c r="AU1372" s="176"/>
      <c r="AV1372" s="176"/>
      <c r="AW1372" s="176"/>
      <c r="AX1372" s="176"/>
      <c r="AY1372" s="176"/>
      <c r="AZ1372" s="176"/>
      <c r="BA1372" s="176"/>
      <c r="BB1372" s="176"/>
      <c r="BC1372" s="176"/>
      <c r="BD1372" s="176"/>
      <c r="BE1372" s="176"/>
      <c r="BF1372" s="176"/>
      <c r="BG1372" s="176"/>
      <c r="BH1372" s="176"/>
      <c r="BI1372" s="176"/>
      <c r="BJ1372" s="176"/>
      <c r="BK1372" s="176"/>
      <c r="BL1372" s="176"/>
      <c r="BM1372" s="176"/>
      <c r="BN1372" s="176"/>
      <c r="BO1372" s="176"/>
      <c r="BP1372" s="176"/>
      <c r="BQ1372" s="176"/>
      <c r="BR1372" s="176"/>
      <c r="BS1372" s="176"/>
      <c r="BT1372" s="176"/>
      <c r="BU1372" s="176"/>
      <c r="BV1372" s="176"/>
      <c r="BW1372" s="176"/>
      <c r="BX1372" s="176"/>
      <c r="BY1372" s="176"/>
      <c r="BZ1372" s="176"/>
      <c r="CA1372" s="176"/>
      <c r="CB1372" s="176"/>
      <c r="CC1372" s="176"/>
      <c r="CD1372" s="176"/>
      <c r="CE1372" s="176"/>
      <c r="CF1372" s="176"/>
      <c r="CG1372" s="176"/>
      <c r="CH1372" s="176"/>
      <c r="CI1372" s="176"/>
      <c r="CJ1372" s="176"/>
      <c r="CK1372" s="176"/>
      <c r="CL1372" s="176"/>
      <c r="CM1372" s="176"/>
      <c r="CN1372" s="176"/>
      <c r="CO1372" s="176"/>
      <c r="CP1372" s="176"/>
      <c r="CQ1372" s="176"/>
      <c r="CR1372" s="176"/>
      <c r="CS1372" s="176"/>
      <c r="CT1372" s="176"/>
      <c r="CU1372" s="176"/>
      <c r="CV1372" s="176"/>
      <c r="CW1372" s="176"/>
    </row>
    <row r="1373" spans="1:101" s="179" customFormat="1" ht="20.100000000000001" customHeight="1">
      <c r="A1373" s="657">
        <f t="shared" si="296"/>
        <v>1330</v>
      </c>
      <c r="B1373" s="196" t="str">
        <f t="shared" si="291"/>
        <v>Swansea Bay UHB</v>
      </c>
      <c r="C1373" s="89"/>
      <c r="D1373" s="89"/>
      <c r="E1373" s="89"/>
      <c r="F1373" s="89"/>
      <c r="G1373" s="89"/>
      <c r="H1373" s="197">
        <f t="shared" si="292"/>
        <v>0</v>
      </c>
      <c r="I1373" s="197"/>
      <c r="J1373" s="89"/>
      <c r="K1373" s="90"/>
      <c r="L1373" s="90"/>
      <c r="M1373" s="89"/>
      <c r="N1373" s="89"/>
      <c r="O1373" s="89"/>
      <c r="P1373" s="89"/>
      <c r="Q1373" s="89"/>
      <c r="R1373" s="122"/>
      <c r="S1373" s="122"/>
      <c r="T1373" s="122"/>
      <c r="U1373" s="123"/>
      <c r="V1373" s="123"/>
      <c r="W1373" s="123"/>
      <c r="X1373" s="122"/>
      <c r="Y1373" s="122"/>
      <c r="Z1373" s="122"/>
      <c r="AA1373" s="122"/>
      <c r="AB1373" s="122"/>
      <c r="AC1373" s="122"/>
      <c r="AD1373" s="197">
        <f t="shared" si="285"/>
        <v>0</v>
      </c>
      <c r="AE1373" s="196" t="str">
        <f t="shared" si="297"/>
        <v/>
      </c>
      <c r="AF1373" s="196" t="str">
        <f t="shared" si="286"/>
        <v/>
      </c>
      <c r="AG1373" s="196" t="str">
        <f t="shared" si="287"/>
        <v/>
      </c>
      <c r="AH1373" s="196" t="str">
        <f t="shared" si="288"/>
        <v/>
      </c>
      <c r="AI1373" s="196" t="str">
        <f t="shared" si="289"/>
        <v/>
      </c>
      <c r="AJ1373" s="196" t="str">
        <f t="shared" si="290"/>
        <v/>
      </c>
      <c r="AK1373" s="196" t="str">
        <f t="shared" si="293"/>
        <v/>
      </c>
      <c r="AL1373" s="196" t="str">
        <f t="shared" si="294"/>
        <v/>
      </c>
      <c r="AM1373" s="176"/>
      <c r="AN1373" s="176">
        <f t="shared" si="295"/>
        <v>0</v>
      </c>
      <c r="AO1373" s="176"/>
      <c r="AP1373" s="176"/>
      <c r="AQ1373" s="176"/>
      <c r="AR1373" s="176"/>
      <c r="AS1373" s="176"/>
      <c r="AT1373" s="176"/>
      <c r="AU1373" s="176"/>
      <c r="AV1373" s="176"/>
      <c r="AW1373" s="176"/>
      <c r="AX1373" s="176"/>
      <c r="AY1373" s="176"/>
      <c r="AZ1373" s="176"/>
      <c r="BA1373" s="176"/>
      <c r="BB1373" s="176"/>
      <c r="BC1373" s="176"/>
      <c r="BD1373" s="176"/>
      <c r="BE1373" s="176"/>
      <c r="BF1373" s="176"/>
      <c r="BG1373" s="176"/>
      <c r="BH1373" s="176"/>
      <c r="BI1373" s="176"/>
      <c r="BJ1373" s="176"/>
      <c r="BK1373" s="176"/>
      <c r="BL1373" s="176"/>
      <c r="BM1373" s="176"/>
      <c r="BN1373" s="176"/>
      <c r="BO1373" s="176"/>
      <c r="BP1373" s="176"/>
      <c r="BQ1373" s="176"/>
      <c r="BR1373" s="176"/>
      <c r="BS1373" s="176"/>
      <c r="BT1373" s="176"/>
      <c r="BU1373" s="176"/>
      <c r="BV1373" s="176"/>
      <c r="BW1373" s="176"/>
      <c r="BX1373" s="176"/>
      <c r="BY1373" s="176"/>
      <c r="BZ1373" s="176"/>
      <c r="CA1373" s="176"/>
      <c r="CB1373" s="176"/>
      <c r="CC1373" s="176"/>
      <c r="CD1373" s="176"/>
      <c r="CE1373" s="176"/>
      <c r="CF1373" s="176"/>
      <c r="CG1373" s="176"/>
      <c r="CH1373" s="176"/>
      <c r="CI1373" s="176"/>
      <c r="CJ1373" s="176"/>
      <c r="CK1373" s="176"/>
      <c r="CL1373" s="176"/>
      <c r="CM1373" s="176"/>
      <c r="CN1373" s="176"/>
      <c r="CO1373" s="176"/>
      <c r="CP1373" s="176"/>
      <c r="CQ1373" s="176"/>
      <c r="CR1373" s="176"/>
      <c r="CS1373" s="176"/>
      <c r="CT1373" s="176"/>
      <c r="CU1373" s="176"/>
      <c r="CV1373" s="176"/>
      <c r="CW1373" s="176"/>
    </row>
    <row r="1374" spans="1:101" s="179" customFormat="1" ht="20.100000000000001" customHeight="1">
      <c r="A1374" s="657">
        <f t="shared" si="296"/>
        <v>1331</v>
      </c>
      <c r="B1374" s="196" t="str">
        <f t="shared" si="291"/>
        <v>Swansea Bay UHB</v>
      </c>
      <c r="C1374" s="89"/>
      <c r="D1374" s="89"/>
      <c r="E1374" s="89"/>
      <c r="F1374" s="89"/>
      <c r="G1374" s="89"/>
      <c r="H1374" s="197">
        <f t="shared" si="292"/>
        <v>0</v>
      </c>
      <c r="I1374" s="197"/>
      <c r="J1374" s="89"/>
      <c r="K1374" s="90"/>
      <c r="L1374" s="90"/>
      <c r="M1374" s="89"/>
      <c r="N1374" s="89"/>
      <c r="O1374" s="89"/>
      <c r="P1374" s="89"/>
      <c r="Q1374" s="89"/>
      <c r="R1374" s="122"/>
      <c r="S1374" s="122"/>
      <c r="T1374" s="122"/>
      <c r="U1374" s="123"/>
      <c r="V1374" s="123"/>
      <c r="W1374" s="123"/>
      <c r="X1374" s="122"/>
      <c r="Y1374" s="122"/>
      <c r="Z1374" s="122"/>
      <c r="AA1374" s="122"/>
      <c r="AB1374" s="122"/>
      <c r="AC1374" s="122"/>
      <c r="AD1374" s="197">
        <f t="shared" si="285"/>
        <v>0</v>
      </c>
      <c r="AE1374" s="196" t="str">
        <f t="shared" si="297"/>
        <v/>
      </c>
      <c r="AF1374" s="196" t="str">
        <f t="shared" si="286"/>
        <v/>
      </c>
      <c r="AG1374" s="196" t="str">
        <f t="shared" si="287"/>
        <v/>
      </c>
      <c r="AH1374" s="196" t="str">
        <f t="shared" si="288"/>
        <v/>
      </c>
      <c r="AI1374" s="196" t="str">
        <f t="shared" si="289"/>
        <v/>
      </c>
      <c r="AJ1374" s="196" t="str">
        <f t="shared" si="290"/>
        <v/>
      </c>
      <c r="AK1374" s="196" t="str">
        <f t="shared" si="293"/>
        <v/>
      </c>
      <c r="AL1374" s="196" t="str">
        <f t="shared" si="294"/>
        <v/>
      </c>
      <c r="AM1374" s="176"/>
      <c r="AN1374" s="176">
        <f t="shared" si="295"/>
        <v>0</v>
      </c>
      <c r="AO1374" s="176"/>
      <c r="AP1374" s="176"/>
      <c r="AQ1374" s="176"/>
      <c r="AR1374" s="176"/>
      <c r="AS1374" s="176"/>
      <c r="AT1374" s="176"/>
      <c r="AU1374" s="176"/>
      <c r="AV1374" s="176"/>
      <c r="AW1374" s="176"/>
      <c r="AX1374" s="176"/>
      <c r="AY1374" s="176"/>
      <c r="AZ1374" s="176"/>
      <c r="BA1374" s="176"/>
      <c r="BB1374" s="176"/>
      <c r="BC1374" s="176"/>
      <c r="BD1374" s="176"/>
      <c r="BE1374" s="176"/>
      <c r="BF1374" s="176"/>
      <c r="BG1374" s="176"/>
      <c r="BH1374" s="176"/>
      <c r="BI1374" s="176"/>
      <c r="BJ1374" s="176"/>
      <c r="BK1374" s="176"/>
      <c r="BL1374" s="176"/>
      <c r="BM1374" s="176"/>
      <c r="BN1374" s="176"/>
      <c r="BO1374" s="176"/>
      <c r="BP1374" s="176"/>
      <c r="BQ1374" s="176"/>
      <c r="BR1374" s="176"/>
      <c r="BS1374" s="176"/>
      <c r="BT1374" s="176"/>
      <c r="BU1374" s="176"/>
      <c r="BV1374" s="176"/>
      <c r="BW1374" s="176"/>
      <c r="BX1374" s="176"/>
      <c r="BY1374" s="176"/>
      <c r="BZ1374" s="176"/>
      <c r="CA1374" s="176"/>
      <c r="CB1374" s="176"/>
      <c r="CC1374" s="176"/>
      <c r="CD1374" s="176"/>
      <c r="CE1374" s="176"/>
      <c r="CF1374" s="176"/>
      <c r="CG1374" s="176"/>
      <c r="CH1374" s="176"/>
      <c r="CI1374" s="176"/>
      <c r="CJ1374" s="176"/>
      <c r="CK1374" s="176"/>
      <c r="CL1374" s="176"/>
      <c r="CM1374" s="176"/>
      <c r="CN1374" s="176"/>
      <c r="CO1374" s="176"/>
      <c r="CP1374" s="176"/>
      <c r="CQ1374" s="176"/>
      <c r="CR1374" s="176"/>
      <c r="CS1374" s="176"/>
      <c r="CT1374" s="176"/>
      <c r="CU1374" s="176"/>
      <c r="CV1374" s="176"/>
      <c r="CW1374" s="176"/>
    </row>
    <row r="1375" spans="1:101" s="179" customFormat="1" ht="20.100000000000001" customHeight="1">
      <c r="A1375" s="657">
        <f t="shared" si="296"/>
        <v>1332</v>
      </c>
      <c r="B1375" s="196" t="str">
        <f t="shared" si="291"/>
        <v>Swansea Bay UHB</v>
      </c>
      <c r="C1375" s="89"/>
      <c r="D1375" s="89"/>
      <c r="E1375" s="89"/>
      <c r="F1375" s="89"/>
      <c r="G1375" s="89"/>
      <c r="H1375" s="197">
        <f t="shared" si="292"/>
        <v>0</v>
      </c>
      <c r="I1375" s="197"/>
      <c r="J1375" s="89"/>
      <c r="K1375" s="90"/>
      <c r="L1375" s="90"/>
      <c r="M1375" s="89"/>
      <c r="N1375" s="89"/>
      <c r="O1375" s="89"/>
      <c r="P1375" s="89"/>
      <c r="Q1375" s="89"/>
      <c r="R1375" s="122"/>
      <c r="S1375" s="122"/>
      <c r="T1375" s="122"/>
      <c r="U1375" s="123"/>
      <c r="V1375" s="123"/>
      <c r="W1375" s="123"/>
      <c r="X1375" s="122"/>
      <c r="Y1375" s="122"/>
      <c r="Z1375" s="122"/>
      <c r="AA1375" s="122"/>
      <c r="AB1375" s="122"/>
      <c r="AC1375" s="122"/>
      <c r="AD1375" s="197">
        <f t="shared" si="285"/>
        <v>0</v>
      </c>
      <c r="AE1375" s="196" t="str">
        <f t="shared" si="297"/>
        <v/>
      </c>
      <c r="AF1375" s="196" t="str">
        <f t="shared" si="286"/>
        <v/>
      </c>
      <c r="AG1375" s="196" t="str">
        <f t="shared" si="287"/>
        <v/>
      </c>
      <c r="AH1375" s="196" t="str">
        <f t="shared" si="288"/>
        <v/>
      </c>
      <c r="AI1375" s="196" t="str">
        <f t="shared" si="289"/>
        <v/>
      </c>
      <c r="AJ1375" s="196" t="str">
        <f t="shared" si="290"/>
        <v/>
      </c>
      <c r="AK1375" s="196" t="str">
        <f t="shared" si="293"/>
        <v/>
      </c>
      <c r="AL1375" s="196" t="str">
        <f t="shared" si="294"/>
        <v/>
      </c>
      <c r="AM1375" s="176"/>
      <c r="AN1375" s="176">
        <f t="shared" si="295"/>
        <v>0</v>
      </c>
      <c r="AO1375" s="176"/>
      <c r="AP1375" s="176"/>
      <c r="AQ1375" s="176"/>
      <c r="AR1375" s="176"/>
      <c r="AS1375" s="176"/>
      <c r="AT1375" s="176"/>
      <c r="AU1375" s="176"/>
      <c r="AV1375" s="176"/>
      <c r="AW1375" s="176"/>
      <c r="AX1375" s="176"/>
      <c r="AY1375" s="176"/>
      <c r="AZ1375" s="176"/>
      <c r="BA1375" s="176"/>
      <c r="BB1375" s="176"/>
      <c r="BC1375" s="176"/>
      <c r="BD1375" s="176"/>
      <c r="BE1375" s="176"/>
      <c r="BF1375" s="176"/>
      <c r="BG1375" s="176"/>
      <c r="BH1375" s="176"/>
      <c r="BI1375" s="176"/>
      <c r="BJ1375" s="176"/>
      <c r="BK1375" s="176"/>
      <c r="BL1375" s="176"/>
      <c r="BM1375" s="176"/>
      <c r="BN1375" s="176"/>
      <c r="BO1375" s="176"/>
      <c r="BP1375" s="176"/>
      <c r="BQ1375" s="176"/>
      <c r="BR1375" s="176"/>
      <c r="BS1375" s="176"/>
      <c r="BT1375" s="176"/>
      <c r="BU1375" s="176"/>
      <c r="BV1375" s="176"/>
      <c r="BW1375" s="176"/>
      <c r="BX1375" s="176"/>
      <c r="BY1375" s="176"/>
      <c r="BZ1375" s="176"/>
      <c r="CA1375" s="176"/>
      <c r="CB1375" s="176"/>
      <c r="CC1375" s="176"/>
      <c r="CD1375" s="176"/>
      <c r="CE1375" s="176"/>
      <c r="CF1375" s="176"/>
      <c r="CG1375" s="176"/>
      <c r="CH1375" s="176"/>
      <c r="CI1375" s="176"/>
      <c r="CJ1375" s="176"/>
      <c r="CK1375" s="176"/>
      <c r="CL1375" s="176"/>
      <c r="CM1375" s="176"/>
      <c r="CN1375" s="176"/>
      <c r="CO1375" s="176"/>
      <c r="CP1375" s="176"/>
      <c r="CQ1375" s="176"/>
      <c r="CR1375" s="176"/>
      <c r="CS1375" s="176"/>
      <c r="CT1375" s="176"/>
      <c r="CU1375" s="176"/>
      <c r="CV1375" s="176"/>
      <c r="CW1375" s="176"/>
    </row>
    <row r="1376" spans="1:101" s="179" customFormat="1" ht="20.100000000000001" customHeight="1">
      <c r="A1376" s="657">
        <f t="shared" si="296"/>
        <v>1333</v>
      </c>
      <c r="B1376" s="196" t="str">
        <f t="shared" si="291"/>
        <v>Swansea Bay UHB</v>
      </c>
      <c r="C1376" s="89"/>
      <c r="D1376" s="89"/>
      <c r="E1376" s="89"/>
      <c r="F1376" s="89"/>
      <c r="G1376" s="89"/>
      <c r="H1376" s="197">
        <f t="shared" si="292"/>
        <v>0</v>
      </c>
      <c r="I1376" s="197"/>
      <c r="J1376" s="89"/>
      <c r="K1376" s="90"/>
      <c r="L1376" s="90"/>
      <c r="M1376" s="89"/>
      <c r="N1376" s="89"/>
      <c r="O1376" s="89"/>
      <c r="P1376" s="89"/>
      <c r="Q1376" s="89"/>
      <c r="R1376" s="122"/>
      <c r="S1376" s="122"/>
      <c r="T1376" s="122"/>
      <c r="U1376" s="123"/>
      <c r="V1376" s="123"/>
      <c r="W1376" s="123"/>
      <c r="X1376" s="122"/>
      <c r="Y1376" s="122"/>
      <c r="Z1376" s="122"/>
      <c r="AA1376" s="122"/>
      <c r="AB1376" s="122"/>
      <c r="AC1376" s="122"/>
      <c r="AD1376" s="197">
        <f t="shared" si="285"/>
        <v>0</v>
      </c>
      <c r="AE1376" s="196" t="str">
        <f t="shared" si="297"/>
        <v/>
      </c>
      <c r="AF1376" s="196" t="str">
        <f t="shared" si="286"/>
        <v/>
      </c>
      <c r="AG1376" s="196" t="str">
        <f t="shared" si="287"/>
        <v/>
      </c>
      <c r="AH1376" s="196" t="str">
        <f t="shared" si="288"/>
        <v/>
      </c>
      <c r="AI1376" s="196" t="str">
        <f t="shared" si="289"/>
        <v/>
      </c>
      <c r="AJ1376" s="196" t="str">
        <f t="shared" si="290"/>
        <v/>
      </c>
      <c r="AK1376" s="196" t="str">
        <f t="shared" si="293"/>
        <v/>
      </c>
      <c r="AL1376" s="196" t="str">
        <f t="shared" si="294"/>
        <v/>
      </c>
      <c r="AM1376" s="176"/>
      <c r="AN1376" s="176">
        <f t="shared" si="295"/>
        <v>0</v>
      </c>
      <c r="AO1376" s="176"/>
      <c r="AP1376" s="176"/>
      <c r="AQ1376" s="176"/>
      <c r="AR1376" s="176"/>
      <c r="AS1376" s="176"/>
      <c r="AT1376" s="176"/>
      <c r="AU1376" s="176"/>
      <c r="AV1376" s="176"/>
      <c r="AW1376" s="176"/>
      <c r="AX1376" s="176"/>
      <c r="AY1376" s="176"/>
      <c r="AZ1376" s="176"/>
      <c r="BA1376" s="176"/>
      <c r="BB1376" s="176"/>
      <c r="BC1376" s="176"/>
      <c r="BD1376" s="176"/>
      <c r="BE1376" s="176"/>
      <c r="BF1376" s="176"/>
      <c r="BG1376" s="176"/>
      <c r="BH1376" s="176"/>
      <c r="BI1376" s="176"/>
      <c r="BJ1376" s="176"/>
      <c r="BK1376" s="176"/>
      <c r="BL1376" s="176"/>
      <c r="BM1376" s="176"/>
      <c r="BN1376" s="176"/>
      <c r="BO1376" s="176"/>
      <c r="BP1376" s="176"/>
      <c r="BQ1376" s="176"/>
      <c r="BR1376" s="176"/>
      <c r="BS1376" s="176"/>
      <c r="BT1376" s="176"/>
      <c r="BU1376" s="176"/>
      <c r="BV1376" s="176"/>
      <c r="BW1376" s="176"/>
      <c r="BX1376" s="176"/>
      <c r="BY1376" s="176"/>
      <c r="BZ1376" s="176"/>
      <c r="CA1376" s="176"/>
      <c r="CB1376" s="176"/>
      <c r="CC1376" s="176"/>
      <c r="CD1376" s="176"/>
      <c r="CE1376" s="176"/>
      <c r="CF1376" s="176"/>
      <c r="CG1376" s="176"/>
      <c r="CH1376" s="176"/>
      <c r="CI1376" s="176"/>
      <c r="CJ1376" s="176"/>
      <c r="CK1376" s="176"/>
      <c r="CL1376" s="176"/>
      <c r="CM1376" s="176"/>
      <c r="CN1376" s="176"/>
      <c r="CO1376" s="176"/>
      <c r="CP1376" s="176"/>
      <c r="CQ1376" s="176"/>
      <c r="CR1376" s="176"/>
      <c r="CS1376" s="176"/>
      <c r="CT1376" s="176"/>
      <c r="CU1376" s="176"/>
      <c r="CV1376" s="176"/>
      <c r="CW1376" s="176"/>
    </row>
    <row r="1377" spans="1:101" s="179" customFormat="1" ht="20.100000000000001" customHeight="1">
      <c r="A1377" s="657">
        <f t="shared" si="296"/>
        <v>1334</v>
      </c>
      <c r="B1377" s="196" t="str">
        <f t="shared" si="291"/>
        <v>Swansea Bay UHB</v>
      </c>
      <c r="C1377" s="89"/>
      <c r="D1377" s="89"/>
      <c r="E1377" s="89"/>
      <c r="F1377" s="89"/>
      <c r="G1377" s="89"/>
      <c r="H1377" s="197">
        <f t="shared" si="292"/>
        <v>0</v>
      </c>
      <c r="I1377" s="197"/>
      <c r="J1377" s="89"/>
      <c r="K1377" s="90"/>
      <c r="L1377" s="90"/>
      <c r="M1377" s="89"/>
      <c r="N1377" s="89"/>
      <c r="O1377" s="89"/>
      <c r="P1377" s="89"/>
      <c r="Q1377" s="89"/>
      <c r="R1377" s="122"/>
      <c r="S1377" s="122"/>
      <c r="T1377" s="122"/>
      <c r="U1377" s="123"/>
      <c r="V1377" s="123"/>
      <c r="W1377" s="123"/>
      <c r="X1377" s="122"/>
      <c r="Y1377" s="122"/>
      <c r="Z1377" s="122"/>
      <c r="AA1377" s="122"/>
      <c r="AB1377" s="122"/>
      <c r="AC1377" s="122"/>
      <c r="AD1377" s="197">
        <f t="shared" si="285"/>
        <v>0</v>
      </c>
      <c r="AE1377" s="196" t="str">
        <f t="shared" si="297"/>
        <v/>
      </c>
      <c r="AF1377" s="196" t="str">
        <f t="shared" si="286"/>
        <v/>
      </c>
      <c r="AG1377" s="196" t="str">
        <f t="shared" si="287"/>
        <v/>
      </c>
      <c r="AH1377" s="196" t="str">
        <f t="shared" si="288"/>
        <v/>
      </c>
      <c r="AI1377" s="196" t="str">
        <f t="shared" si="289"/>
        <v/>
      </c>
      <c r="AJ1377" s="196" t="str">
        <f t="shared" si="290"/>
        <v/>
      </c>
      <c r="AK1377" s="196" t="str">
        <f t="shared" si="293"/>
        <v/>
      </c>
      <c r="AL1377" s="196" t="str">
        <f t="shared" si="294"/>
        <v/>
      </c>
      <c r="AM1377" s="176"/>
      <c r="AN1377" s="176">
        <f t="shared" si="295"/>
        <v>0</v>
      </c>
      <c r="AO1377" s="176"/>
      <c r="AP1377" s="176"/>
      <c r="AQ1377" s="176"/>
      <c r="AR1377" s="176"/>
      <c r="AS1377" s="176"/>
      <c r="AT1377" s="176"/>
      <c r="AU1377" s="176"/>
      <c r="AV1377" s="176"/>
      <c r="AW1377" s="176"/>
      <c r="AX1377" s="176"/>
      <c r="AY1377" s="176"/>
      <c r="AZ1377" s="176"/>
      <c r="BA1377" s="176"/>
      <c r="BB1377" s="176"/>
      <c r="BC1377" s="176"/>
      <c r="BD1377" s="176"/>
      <c r="BE1377" s="176"/>
      <c r="BF1377" s="176"/>
      <c r="BG1377" s="176"/>
      <c r="BH1377" s="176"/>
      <c r="BI1377" s="176"/>
      <c r="BJ1377" s="176"/>
      <c r="BK1377" s="176"/>
      <c r="BL1377" s="176"/>
      <c r="BM1377" s="176"/>
      <c r="BN1377" s="176"/>
      <c r="BO1377" s="176"/>
      <c r="BP1377" s="176"/>
      <c r="BQ1377" s="176"/>
      <c r="BR1377" s="176"/>
      <c r="BS1377" s="176"/>
      <c r="BT1377" s="176"/>
      <c r="BU1377" s="176"/>
      <c r="BV1377" s="176"/>
      <c r="BW1377" s="176"/>
      <c r="BX1377" s="176"/>
      <c r="BY1377" s="176"/>
      <c r="BZ1377" s="176"/>
      <c r="CA1377" s="176"/>
      <c r="CB1377" s="176"/>
      <c r="CC1377" s="176"/>
      <c r="CD1377" s="176"/>
      <c r="CE1377" s="176"/>
      <c r="CF1377" s="176"/>
      <c r="CG1377" s="176"/>
      <c r="CH1377" s="176"/>
      <c r="CI1377" s="176"/>
      <c r="CJ1377" s="176"/>
      <c r="CK1377" s="176"/>
      <c r="CL1377" s="176"/>
      <c r="CM1377" s="176"/>
      <c r="CN1377" s="176"/>
      <c r="CO1377" s="176"/>
      <c r="CP1377" s="176"/>
      <c r="CQ1377" s="176"/>
      <c r="CR1377" s="176"/>
      <c r="CS1377" s="176"/>
      <c r="CT1377" s="176"/>
      <c r="CU1377" s="176"/>
      <c r="CV1377" s="176"/>
      <c r="CW1377" s="176"/>
    </row>
    <row r="1378" spans="1:101" s="179" customFormat="1" ht="20.100000000000001" customHeight="1">
      <c r="A1378" s="657">
        <f t="shared" si="296"/>
        <v>1335</v>
      </c>
      <c r="B1378" s="196" t="str">
        <f t="shared" si="291"/>
        <v>Swansea Bay UHB</v>
      </c>
      <c r="C1378" s="89"/>
      <c r="D1378" s="89"/>
      <c r="E1378" s="89"/>
      <c r="F1378" s="89"/>
      <c r="G1378" s="89"/>
      <c r="H1378" s="197">
        <f t="shared" si="292"/>
        <v>0</v>
      </c>
      <c r="I1378" s="197"/>
      <c r="J1378" s="89"/>
      <c r="K1378" s="90"/>
      <c r="L1378" s="90"/>
      <c r="M1378" s="89"/>
      <c r="N1378" s="89"/>
      <c r="O1378" s="89"/>
      <c r="P1378" s="89"/>
      <c r="Q1378" s="89"/>
      <c r="R1378" s="122"/>
      <c r="S1378" s="122"/>
      <c r="T1378" s="122"/>
      <c r="U1378" s="123"/>
      <c r="V1378" s="123"/>
      <c r="W1378" s="123"/>
      <c r="X1378" s="122"/>
      <c r="Y1378" s="122"/>
      <c r="Z1378" s="122"/>
      <c r="AA1378" s="122"/>
      <c r="AB1378" s="122"/>
      <c r="AC1378" s="122"/>
      <c r="AD1378" s="197">
        <f t="shared" si="285"/>
        <v>0</v>
      </c>
      <c r="AE1378" s="196" t="str">
        <f t="shared" si="297"/>
        <v/>
      </c>
      <c r="AF1378" s="196" t="str">
        <f t="shared" si="286"/>
        <v/>
      </c>
      <c r="AG1378" s="196" t="str">
        <f t="shared" si="287"/>
        <v/>
      </c>
      <c r="AH1378" s="196" t="str">
        <f t="shared" si="288"/>
        <v/>
      </c>
      <c r="AI1378" s="196" t="str">
        <f t="shared" si="289"/>
        <v/>
      </c>
      <c r="AJ1378" s="196" t="str">
        <f t="shared" si="290"/>
        <v/>
      </c>
      <c r="AK1378" s="196" t="str">
        <f t="shared" si="293"/>
        <v/>
      </c>
      <c r="AL1378" s="196" t="str">
        <f t="shared" si="294"/>
        <v/>
      </c>
      <c r="AM1378" s="176"/>
      <c r="AN1378" s="176">
        <f t="shared" si="295"/>
        <v>0</v>
      </c>
      <c r="AO1378" s="176"/>
      <c r="AP1378" s="176"/>
      <c r="AQ1378" s="176"/>
      <c r="AR1378" s="176"/>
      <c r="AS1378" s="176"/>
      <c r="AT1378" s="176"/>
      <c r="AU1378" s="176"/>
      <c r="AV1378" s="176"/>
      <c r="AW1378" s="176"/>
      <c r="AX1378" s="176"/>
      <c r="AY1378" s="176"/>
      <c r="AZ1378" s="176"/>
      <c r="BA1378" s="176"/>
      <c r="BB1378" s="176"/>
      <c r="BC1378" s="176"/>
      <c r="BD1378" s="176"/>
      <c r="BE1378" s="176"/>
      <c r="BF1378" s="176"/>
      <c r="BG1378" s="176"/>
      <c r="BH1378" s="176"/>
      <c r="BI1378" s="176"/>
      <c r="BJ1378" s="176"/>
      <c r="BK1378" s="176"/>
      <c r="BL1378" s="176"/>
      <c r="BM1378" s="176"/>
      <c r="BN1378" s="176"/>
      <c r="BO1378" s="176"/>
      <c r="BP1378" s="176"/>
      <c r="BQ1378" s="176"/>
      <c r="BR1378" s="176"/>
      <c r="BS1378" s="176"/>
      <c r="BT1378" s="176"/>
      <c r="BU1378" s="176"/>
      <c r="BV1378" s="176"/>
      <c r="BW1378" s="176"/>
      <c r="BX1378" s="176"/>
      <c r="BY1378" s="176"/>
      <c r="BZ1378" s="176"/>
      <c r="CA1378" s="176"/>
      <c r="CB1378" s="176"/>
      <c r="CC1378" s="176"/>
      <c r="CD1378" s="176"/>
      <c r="CE1378" s="176"/>
      <c r="CF1378" s="176"/>
      <c r="CG1378" s="176"/>
      <c r="CH1378" s="176"/>
      <c r="CI1378" s="176"/>
      <c r="CJ1378" s="176"/>
      <c r="CK1378" s="176"/>
      <c r="CL1378" s="176"/>
      <c r="CM1378" s="176"/>
      <c r="CN1378" s="176"/>
      <c r="CO1378" s="176"/>
      <c r="CP1378" s="176"/>
      <c r="CQ1378" s="176"/>
      <c r="CR1378" s="176"/>
      <c r="CS1378" s="176"/>
      <c r="CT1378" s="176"/>
      <c r="CU1378" s="176"/>
      <c r="CV1378" s="176"/>
      <c r="CW1378" s="176"/>
    </row>
    <row r="1379" spans="1:101" s="179" customFormat="1" ht="20.100000000000001" customHeight="1">
      <c r="A1379" s="657">
        <f t="shared" si="296"/>
        <v>1336</v>
      </c>
      <c r="B1379" s="196" t="str">
        <f t="shared" si="291"/>
        <v>Swansea Bay UHB</v>
      </c>
      <c r="C1379" s="89"/>
      <c r="D1379" s="89"/>
      <c r="E1379" s="89"/>
      <c r="F1379" s="89"/>
      <c r="G1379" s="89"/>
      <c r="H1379" s="197">
        <f t="shared" si="292"/>
        <v>0</v>
      </c>
      <c r="I1379" s="197"/>
      <c r="J1379" s="89"/>
      <c r="K1379" s="90"/>
      <c r="L1379" s="90"/>
      <c r="M1379" s="89"/>
      <c r="N1379" s="89"/>
      <c r="O1379" s="89"/>
      <c r="P1379" s="89"/>
      <c r="Q1379" s="89"/>
      <c r="R1379" s="122"/>
      <c r="S1379" s="122"/>
      <c r="T1379" s="122"/>
      <c r="U1379" s="123"/>
      <c r="V1379" s="123"/>
      <c r="W1379" s="123"/>
      <c r="X1379" s="122"/>
      <c r="Y1379" s="122"/>
      <c r="Z1379" s="122"/>
      <c r="AA1379" s="122"/>
      <c r="AB1379" s="122"/>
      <c r="AC1379" s="122"/>
      <c r="AD1379" s="197">
        <f t="shared" si="285"/>
        <v>0</v>
      </c>
      <c r="AE1379" s="196" t="str">
        <f t="shared" si="297"/>
        <v/>
      </c>
      <c r="AF1379" s="196" t="str">
        <f t="shared" si="286"/>
        <v/>
      </c>
      <c r="AG1379" s="196" t="str">
        <f t="shared" si="287"/>
        <v/>
      </c>
      <c r="AH1379" s="196" t="str">
        <f t="shared" si="288"/>
        <v/>
      </c>
      <c r="AI1379" s="196" t="str">
        <f t="shared" si="289"/>
        <v/>
      </c>
      <c r="AJ1379" s="196" t="str">
        <f t="shared" si="290"/>
        <v/>
      </c>
      <c r="AK1379" s="196" t="str">
        <f t="shared" si="293"/>
        <v/>
      </c>
      <c r="AL1379" s="196" t="str">
        <f t="shared" si="294"/>
        <v/>
      </c>
      <c r="AM1379" s="176"/>
      <c r="AN1379" s="176">
        <f t="shared" si="295"/>
        <v>0</v>
      </c>
      <c r="AO1379" s="176"/>
      <c r="AP1379" s="176"/>
      <c r="AQ1379" s="176"/>
      <c r="AR1379" s="176"/>
      <c r="AS1379" s="176"/>
      <c r="AT1379" s="176"/>
      <c r="AU1379" s="176"/>
      <c r="AV1379" s="176"/>
      <c r="AW1379" s="176"/>
      <c r="AX1379" s="176"/>
      <c r="AY1379" s="176"/>
      <c r="AZ1379" s="176"/>
      <c r="BA1379" s="176"/>
      <c r="BB1379" s="176"/>
      <c r="BC1379" s="176"/>
      <c r="BD1379" s="176"/>
      <c r="BE1379" s="176"/>
      <c r="BF1379" s="176"/>
      <c r="BG1379" s="176"/>
      <c r="BH1379" s="176"/>
      <c r="BI1379" s="176"/>
      <c r="BJ1379" s="176"/>
      <c r="BK1379" s="176"/>
      <c r="BL1379" s="176"/>
      <c r="BM1379" s="176"/>
      <c r="BN1379" s="176"/>
      <c r="BO1379" s="176"/>
      <c r="BP1379" s="176"/>
      <c r="BQ1379" s="176"/>
      <c r="BR1379" s="176"/>
      <c r="BS1379" s="176"/>
      <c r="BT1379" s="176"/>
      <c r="BU1379" s="176"/>
      <c r="BV1379" s="176"/>
      <c r="BW1379" s="176"/>
      <c r="BX1379" s="176"/>
      <c r="BY1379" s="176"/>
      <c r="BZ1379" s="176"/>
      <c r="CA1379" s="176"/>
      <c r="CB1379" s="176"/>
      <c r="CC1379" s="176"/>
      <c r="CD1379" s="176"/>
      <c r="CE1379" s="176"/>
      <c r="CF1379" s="176"/>
      <c r="CG1379" s="176"/>
      <c r="CH1379" s="176"/>
      <c r="CI1379" s="176"/>
      <c r="CJ1379" s="176"/>
      <c r="CK1379" s="176"/>
      <c r="CL1379" s="176"/>
      <c r="CM1379" s="176"/>
      <c r="CN1379" s="176"/>
      <c r="CO1379" s="176"/>
      <c r="CP1379" s="176"/>
      <c r="CQ1379" s="176"/>
      <c r="CR1379" s="176"/>
      <c r="CS1379" s="176"/>
      <c r="CT1379" s="176"/>
      <c r="CU1379" s="176"/>
      <c r="CV1379" s="176"/>
      <c r="CW1379" s="176"/>
    </row>
    <row r="1380" spans="1:101" s="179" customFormat="1" ht="20.100000000000001" customHeight="1">
      <c r="A1380" s="657">
        <f t="shared" si="296"/>
        <v>1337</v>
      </c>
      <c r="B1380" s="196" t="str">
        <f t="shared" si="291"/>
        <v>Swansea Bay UHB</v>
      </c>
      <c r="C1380" s="89"/>
      <c r="D1380" s="89"/>
      <c r="E1380" s="89"/>
      <c r="F1380" s="89"/>
      <c r="G1380" s="89"/>
      <c r="H1380" s="197">
        <f t="shared" si="292"/>
        <v>0</v>
      </c>
      <c r="I1380" s="197"/>
      <c r="J1380" s="89"/>
      <c r="K1380" s="90"/>
      <c r="L1380" s="90"/>
      <c r="M1380" s="89"/>
      <c r="N1380" s="89"/>
      <c r="O1380" s="89"/>
      <c r="P1380" s="89"/>
      <c r="Q1380" s="89"/>
      <c r="R1380" s="122"/>
      <c r="S1380" s="122"/>
      <c r="T1380" s="122"/>
      <c r="U1380" s="123"/>
      <c r="V1380" s="123"/>
      <c r="W1380" s="123"/>
      <c r="X1380" s="122"/>
      <c r="Y1380" s="122"/>
      <c r="Z1380" s="122"/>
      <c r="AA1380" s="122"/>
      <c r="AB1380" s="122"/>
      <c r="AC1380" s="122"/>
      <c r="AD1380" s="197">
        <f t="shared" si="285"/>
        <v>0</v>
      </c>
      <c r="AE1380" s="196" t="str">
        <f t="shared" si="297"/>
        <v/>
      </c>
      <c r="AF1380" s="196" t="str">
        <f t="shared" si="286"/>
        <v/>
      </c>
      <c r="AG1380" s="196" t="str">
        <f t="shared" si="287"/>
        <v/>
      </c>
      <c r="AH1380" s="196" t="str">
        <f t="shared" si="288"/>
        <v/>
      </c>
      <c r="AI1380" s="196" t="str">
        <f t="shared" si="289"/>
        <v/>
      </c>
      <c r="AJ1380" s="196" t="str">
        <f t="shared" si="290"/>
        <v/>
      </c>
      <c r="AK1380" s="196" t="str">
        <f t="shared" si="293"/>
        <v/>
      </c>
      <c r="AL1380" s="196" t="str">
        <f t="shared" si="294"/>
        <v/>
      </c>
      <c r="AM1380" s="176"/>
      <c r="AN1380" s="176">
        <f t="shared" si="295"/>
        <v>0</v>
      </c>
      <c r="AO1380" s="176"/>
      <c r="AP1380" s="176"/>
      <c r="AQ1380" s="176"/>
      <c r="AR1380" s="176"/>
      <c r="AS1380" s="176"/>
      <c r="AT1380" s="176"/>
      <c r="AU1380" s="176"/>
      <c r="AV1380" s="176"/>
      <c r="AW1380" s="176"/>
      <c r="AX1380" s="176"/>
      <c r="AY1380" s="176"/>
      <c r="AZ1380" s="176"/>
      <c r="BA1380" s="176"/>
      <c r="BB1380" s="176"/>
      <c r="BC1380" s="176"/>
      <c r="BD1380" s="176"/>
      <c r="BE1380" s="176"/>
      <c r="BF1380" s="176"/>
      <c r="BG1380" s="176"/>
      <c r="BH1380" s="176"/>
      <c r="BI1380" s="176"/>
      <c r="BJ1380" s="176"/>
      <c r="BK1380" s="176"/>
      <c r="BL1380" s="176"/>
      <c r="BM1380" s="176"/>
      <c r="BN1380" s="176"/>
      <c r="BO1380" s="176"/>
      <c r="BP1380" s="176"/>
      <c r="BQ1380" s="176"/>
      <c r="BR1380" s="176"/>
      <c r="BS1380" s="176"/>
      <c r="BT1380" s="176"/>
      <c r="BU1380" s="176"/>
      <c r="BV1380" s="176"/>
      <c r="BW1380" s="176"/>
      <c r="BX1380" s="176"/>
      <c r="BY1380" s="176"/>
      <c r="BZ1380" s="176"/>
      <c r="CA1380" s="176"/>
      <c r="CB1380" s="176"/>
      <c r="CC1380" s="176"/>
      <c r="CD1380" s="176"/>
      <c r="CE1380" s="176"/>
      <c r="CF1380" s="176"/>
      <c r="CG1380" s="176"/>
      <c r="CH1380" s="176"/>
      <c r="CI1380" s="176"/>
      <c r="CJ1380" s="176"/>
      <c r="CK1380" s="176"/>
      <c r="CL1380" s="176"/>
      <c r="CM1380" s="176"/>
      <c r="CN1380" s="176"/>
      <c r="CO1380" s="176"/>
      <c r="CP1380" s="176"/>
      <c r="CQ1380" s="176"/>
      <c r="CR1380" s="176"/>
      <c r="CS1380" s="176"/>
      <c r="CT1380" s="176"/>
      <c r="CU1380" s="176"/>
      <c r="CV1380" s="176"/>
      <c r="CW1380" s="176"/>
    </row>
    <row r="1381" spans="1:101" s="179" customFormat="1" ht="20.100000000000001" customHeight="1">
      <c r="A1381" s="657">
        <f t="shared" si="296"/>
        <v>1338</v>
      </c>
      <c r="B1381" s="196" t="str">
        <f t="shared" si="291"/>
        <v>Swansea Bay UHB</v>
      </c>
      <c r="C1381" s="89"/>
      <c r="D1381" s="89"/>
      <c r="E1381" s="89"/>
      <c r="F1381" s="89"/>
      <c r="G1381" s="89"/>
      <c r="H1381" s="197">
        <f t="shared" si="292"/>
        <v>0</v>
      </c>
      <c r="I1381" s="197"/>
      <c r="J1381" s="89"/>
      <c r="K1381" s="90"/>
      <c r="L1381" s="90"/>
      <c r="M1381" s="89"/>
      <c r="N1381" s="89"/>
      <c r="O1381" s="89"/>
      <c r="P1381" s="89"/>
      <c r="Q1381" s="89"/>
      <c r="R1381" s="122"/>
      <c r="S1381" s="122"/>
      <c r="T1381" s="122"/>
      <c r="U1381" s="123"/>
      <c r="V1381" s="123"/>
      <c r="W1381" s="123"/>
      <c r="X1381" s="122"/>
      <c r="Y1381" s="122"/>
      <c r="Z1381" s="122"/>
      <c r="AA1381" s="122"/>
      <c r="AB1381" s="122"/>
      <c r="AC1381" s="122"/>
      <c r="AD1381" s="197">
        <f t="shared" si="285"/>
        <v>0</v>
      </c>
      <c r="AE1381" s="196" t="str">
        <f t="shared" si="297"/>
        <v/>
      </c>
      <c r="AF1381" s="196" t="str">
        <f t="shared" si="286"/>
        <v/>
      </c>
      <c r="AG1381" s="196" t="str">
        <f t="shared" si="287"/>
        <v/>
      </c>
      <c r="AH1381" s="196" t="str">
        <f t="shared" si="288"/>
        <v/>
      </c>
      <c r="AI1381" s="196" t="str">
        <f t="shared" si="289"/>
        <v/>
      </c>
      <c r="AJ1381" s="196" t="str">
        <f t="shared" si="290"/>
        <v/>
      </c>
      <c r="AK1381" s="196" t="str">
        <f t="shared" si="293"/>
        <v/>
      </c>
      <c r="AL1381" s="196" t="str">
        <f t="shared" si="294"/>
        <v/>
      </c>
      <c r="AM1381" s="176"/>
      <c r="AN1381" s="176">
        <f t="shared" si="295"/>
        <v>0</v>
      </c>
      <c r="AO1381" s="176"/>
      <c r="AP1381" s="176"/>
      <c r="AQ1381" s="176"/>
      <c r="AR1381" s="176"/>
      <c r="AS1381" s="176"/>
      <c r="AT1381" s="176"/>
      <c r="AU1381" s="176"/>
      <c r="AV1381" s="176"/>
      <c r="AW1381" s="176"/>
      <c r="AX1381" s="176"/>
      <c r="AY1381" s="176"/>
      <c r="AZ1381" s="176"/>
      <c r="BA1381" s="176"/>
      <c r="BB1381" s="176"/>
      <c r="BC1381" s="176"/>
      <c r="BD1381" s="176"/>
      <c r="BE1381" s="176"/>
      <c r="BF1381" s="176"/>
      <c r="BG1381" s="176"/>
      <c r="BH1381" s="176"/>
      <c r="BI1381" s="176"/>
      <c r="BJ1381" s="176"/>
      <c r="BK1381" s="176"/>
      <c r="BL1381" s="176"/>
      <c r="BM1381" s="176"/>
      <c r="BN1381" s="176"/>
      <c r="BO1381" s="176"/>
      <c r="BP1381" s="176"/>
      <c r="BQ1381" s="176"/>
      <c r="BR1381" s="176"/>
      <c r="BS1381" s="176"/>
      <c r="BT1381" s="176"/>
      <c r="BU1381" s="176"/>
      <c r="BV1381" s="176"/>
      <c r="BW1381" s="176"/>
      <c r="BX1381" s="176"/>
      <c r="BY1381" s="176"/>
      <c r="BZ1381" s="176"/>
      <c r="CA1381" s="176"/>
      <c r="CB1381" s="176"/>
      <c r="CC1381" s="176"/>
      <c r="CD1381" s="176"/>
      <c r="CE1381" s="176"/>
      <c r="CF1381" s="176"/>
      <c r="CG1381" s="176"/>
      <c r="CH1381" s="176"/>
      <c r="CI1381" s="176"/>
      <c r="CJ1381" s="176"/>
      <c r="CK1381" s="176"/>
      <c r="CL1381" s="176"/>
      <c r="CM1381" s="176"/>
      <c r="CN1381" s="176"/>
      <c r="CO1381" s="176"/>
      <c r="CP1381" s="176"/>
      <c r="CQ1381" s="176"/>
      <c r="CR1381" s="176"/>
      <c r="CS1381" s="176"/>
      <c r="CT1381" s="176"/>
      <c r="CU1381" s="176"/>
      <c r="CV1381" s="176"/>
      <c r="CW1381" s="176"/>
    </row>
    <row r="1382" spans="1:101" s="179" customFormat="1" ht="20.100000000000001" customHeight="1">
      <c r="A1382" s="657">
        <f t="shared" si="296"/>
        <v>1339</v>
      </c>
      <c r="B1382" s="196" t="str">
        <f t="shared" si="291"/>
        <v>Swansea Bay UHB</v>
      </c>
      <c r="C1382" s="89"/>
      <c r="D1382" s="89"/>
      <c r="E1382" s="89"/>
      <c r="F1382" s="89"/>
      <c r="G1382" s="89"/>
      <c r="H1382" s="197">
        <f t="shared" si="292"/>
        <v>0</v>
      </c>
      <c r="I1382" s="197"/>
      <c r="J1382" s="89"/>
      <c r="K1382" s="90"/>
      <c r="L1382" s="90"/>
      <c r="M1382" s="89"/>
      <c r="N1382" s="89"/>
      <c r="O1382" s="89"/>
      <c r="P1382" s="89"/>
      <c r="Q1382" s="89"/>
      <c r="R1382" s="122"/>
      <c r="S1382" s="122"/>
      <c r="T1382" s="122"/>
      <c r="U1382" s="123"/>
      <c r="V1382" s="123"/>
      <c r="W1382" s="123"/>
      <c r="X1382" s="122"/>
      <c r="Y1382" s="122"/>
      <c r="Z1382" s="122"/>
      <c r="AA1382" s="122"/>
      <c r="AB1382" s="122"/>
      <c r="AC1382" s="122"/>
      <c r="AD1382" s="197">
        <f t="shared" si="285"/>
        <v>0</v>
      </c>
      <c r="AE1382" s="196" t="str">
        <f t="shared" si="297"/>
        <v/>
      </c>
      <c r="AF1382" s="196" t="str">
        <f t="shared" si="286"/>
        <v/>
      </c>
      <c r="AG1382" s="196" t="str">
        <f t="shared" si="287"/>
        <v/>
      </c>
      <c r="AH1382" s="196" t="str">
        <f t="shared" si="288"/>
        <v/>
      </c>
      <c r="AI1382" s="196" t="str">
        <f t="shared" si="289"/>
        <v/>
      </c>
      <c r="AJ1382" s="196" t="str">
        <f t="shared" si="290"/>
        <v/>
      </c>
      <c r="AK1382" s="196" t="str">
        <f t="shared" si="293"/>
        <v/>
      </c>
      <c r="AL1382" s="196" t="str">
        <f t="shared" si="294"/>
        <v/>
      </c>
      <c r="AM1382" s="176"/>
      <c r="AN1382" s="176">
        <f t="shared" si="295"/>
        <v>0</v>
      </c>
      <c r="AO1382" s="176"/>
      <c r="AP1382" s="176"/>
      <c r="AQ1382" s="176"/>
      <c r="AR1382" s="176"/>
      <c r="AS1382" s="176"/>
      <c r="AT1382" s="176"/>
      <c r="AU1382" s="176"/>
      <c r="AV1382" s="176"/>
      <c r="AW1382" s="176"/>
      <c r="AX1382" s="176"/>
      <c r="AY1382" s="176"/>
      <c r="AZ1382" s="176"/>
      <c r="BA1382" s="176"/>
      <c r="BB1382" s="176"/>
      <c r="BC1382" s="176"/>
      <c r="BD1382" s="176"/>
      <c r="BE1382" s="176"/>
      <c r="BF1382" s="176"/>
      <c r="BG1382" s="176"/>
      <c r="BH1382" s="176"/>
      <c r="BI1382" s="176"/>
      <c r="BJ1382" s="176"/>
      <c r="BK1382" s="176"/>
      <c r="BL1382" s="176"/>
      <c r="BM1382" s="176"/>
      <c r="BN1382" s="176"/>
      <c r="BO1382" s="176"/>
      <c r="BP1382" s="176"/>
      <c r="BQ1382" s="176"/>
      <c r="BR1382" s="176"/>
      <c r="BS1382" s="176"/>
      <c r="BT1382" s="176"/>
      <c r="BU1382" s="176"/>
      <c r="BV1382" s="176"/>
      <c r="BW1382" s="176"/>
      <c r="BX1382" s="176"/>
      <c r="BY1382" s="176"/>
      <c r="BZ1382" s="176"/>
      <c r="CA1382" s="176"/>
      <c r="CB1382" s="176"/>
      <c r="CC1382" s="176"/>
      <c r="CD1382" s="176"/>
      <c r="CE1382" s="176"/>
      <c r="CF1382" s="176"/>
      <c r="CG1382" s="176"/>
      <c r="CH1382" s="176"/>
      <c r="CI1382" s="176"/>
      <c r="CJ1382" s="176"/>
      <c r="CK1382" s="176"/>
      <c r="CL1382" s="176"/>
      <c r="CM1382" s="176"/>
      <c r="CN1382" s="176"/>
      <c r="CO1382" s="176"/>
      <c r="CP1382" s="176"/>
      <c r="CQ1382" s="176"/>
      <c r="CR1382" s="176"/>
      <c r="CS1382" s="176"/>
      <c r="CT1382" s="176"/>
      <c r="CU1382" s="176"/>
      <c r="CV1382" s="176"/>
      <c r="CW1382" s="176"/>
    </row>
    <row r="1383" spans="1:101" s="179" customFormat="1" ht="20.100000000000001" customHeight="1">
      <c r="A1383" s="657">
        <f t="shared" si="296"/>
        <v>1340</v>
      </c>
      <c r="B1383" s="196" t="str">
        <f t="shared" si="291"/>
        <v>Swansea Bay UHB</v>
      </c>
      <c r="C1383" s="89"/>
      <c r="D1383" s="89"/>
      <c r="E1383" s="89"/>
      <c r="F1383" s="89"/>
      <c r="G1383" s="89"/>
      <c r="H1383" s="197">
        <f t="shared" si="292"/>
        <v>0</v>
      </c>
      <c r="I1383" s="197"/>
      <c r="J1383" s="89"/>
      <c r="K1383" s="90"/>
      <c r="L1383" s="90"/>
      <c r="M1383" s="89"/>
      <c r="N1383" s="89"/>
      <c r="O1383" s="89"/>
      <c r="P1383" s="89"/>
      <c r="Q1383" s="89"/>
      <c r="R1383" s="122"/>
      <c r="S1383" s="122"/>
      <c r="T1383" s="122"/>
      <c r="U1383" s="123"/>
      <c r="V1383" s="123"/>
      <c r="W1383" s="123"/>
      <c r="X1383" s="122"/>
      <c r="Y1383" s="122"/>
      <c r="Z1383" s="122"/>
      <c r="AA1383" s="122"/>
      <c r="AB1383" s="122"/>
      <c r="AC1383" s="122"/>
      <c r="AD1383" s="197">
        <f t="shared" si="285"/>
        <v>0</v>
      </c>
      <c r="AE1383" s="196" t="str">
        <f t="shared" si="297"/>
        <v/>
      </c>
      <c r="AF1383" s="196" t="str">
        <f t="shared" si="286"/>
        <v/>
      </c>
      <c r="AG1383" s="196" t="str">
        <f t="shared" si="287"/>
        <v/>
      </c>
      <c r="AH1383" s="196" t="str">
        <f t="shared" si="288"/>
        <v/>
      </c>
      <c r="AI1383" s="196" t="str">
        <f t="shared" si="289"/>
        <v/>
      </c>
      <c r="AJ1383" s="196" t="str">
        <f t="shared" si="290"/>
        <v/>
      </c>
      <c r="AK1383" s="196" t="str">
        <f t="shared" si="293"/>
        <v/>
      </c>
      <c r="AL1383" s="196" t="str">
        <f t="shared" si="294"/>
        <v/>
      </c>
      <c r="AM1383" s="176"/>
      <c r="AN1383" s="176">
        <f t="shared" si="295"/>
        <v>0</v>
      </c>
      <c r="AO1383" s="176"/>
      <c r="AP1383" s="176"/>
      <c r="AQ1383" s="176"/>
      <c r="AR1383" s="176"/>
      <c r="AS1383" s="176"/>
      <c r="AT1383" s="176"/>
      <c r="AU1383" s="176"/>
      <c r="AV1383" s="176"/>
      <c r="AW1383" s="176"/>
      <c r="AX1383" s="176"/>
      <c r="AY1383" s="176"/>
      <c r="AZ1383" s="176"/>
      <c r="BA1383" s="176"/>
      <c r="BB1383" s="176"/>
      <c r="BC1383" s="176"/>
      <c r="BD1383" s="176"/>
      <c r="BE1383" s="176"/>
      <c r="BF1383" s="176"/>
      <c r="BG1383" s="176"/>
      <c r="BH1383" s="176"/>
      <c r="BI1383" s="176"/>
      <c r="BJ1383" s="176"/>
      <c r="BK1383" s="176"/>
      <c r="BL1383" s="176"/>
      <c r="BM1383" s="176"/>
      <c r="BN1383" s="176"/>
      <c r="BO1383" s="176"/>
      <c r="BP1383" s="176"/>
      <c r="BQ1383" s="176"/>
      <c r="BR1383" s="176"/>
      <c r="BS1383" s="176"/>
      <c r="BT1383" s="176"/>
      <c r="BU1383" s="176"/>
      <c r="BV1383" s="176"/>
      <c r="BW1383" s="176"/>
      <c r="BX1383" s="176"/>
      <c r="BY1383" s="176"/>
      <c r="BZ1383" s="176"/>
      <c r="CA1383" s="176"/>
      <c r="CB1383" s="176"/>
      <c r="CC1383" s="176"/>
      <c r="CD1383" s="176"/>
      <c r="CE1383" s="176"/>
      <c r="CF1383" s="176"/>
      <c r="CG1383" s="176"/>
      <c r="CH1383" s="176"/>
      <c r="CI1383" s="176"/>
      <c r="CJ1383" s="176"/>
      <c r="CK1383" s="176"/>
      <c r="CL1383" s="176"/>
      <c r="CM1383" s="176"/>
      <c r="CN1383" s="176"/>
      <c r="CO1383" s="176"/>
      <c r="CP1383" s="176"/>
      <c r="CQ1383" s="176"/>
      <c r="CR1383" s="176"/>
      <c r="CS1383" s="176"/>
      <c r="CT1383" s="176"/>
      <c r="CU1383" s="176"/>
      <c r="CV1383" s="176"/>
      <c r="CW1383" s="176"/>
    </row>
    <row r="1384" spans="1:101" s="179" customFormat="1" ht="20.100000000000001" customHeight="1">
      <c r="A1384" s="657">
        <f t="shared" si="296"/>
        <v>1341</v>
      </c>
      <c r="B1384" s="196" t="str">
        <f t="shared" si="291"/>
        <v>Swansea Bay UHB</v>
      </c>
      <c r="C1384" s="89"/>
      <c r="D1384" s="89"/>
      <c r="E1384" s="89"/>
      <c r="F1384" s="89"/>
      <c r="G1384" s="89"/>
      <c r="H1384" s="197">
        <f t="shared" si="292"/>
        <v>0</v>
      </c>
      <c r="I1384" s="197"/>
      <c r="J1384" s="89"/>
      <c r="K1384" s="90"/>
      <c r="L1384" s="90"/>
      <c r="M1384" s="89"/>
      <c r="N1384" s="89"/>
      <c r="O1384" s="89"/>
      <c r="P1384" s="89"/>
      <c r="Q1384" s="89"/>
      <c r="R1384" s="122"/>
      <c r="S1384" s="122"/>
      <c r="T1384" s="122"/>
      <c r="U1384" s="123"/>
      <c r="V1384" s="123"/>
      <c r="W1384" s="123"/>
      <c r="X1384" s="122"/>
      <c r="Y1384" s="122"/>
      <c r="Z1384" s="122"/>
      <c r="AA1384" s="122"/>
      <c r="AB1384" s="122"/>
      <c r="AC1384" s="122"/>
      <c r="AD1384" s="197">
        <f t="shared" si="285"/>
        <v>0</v>
      </c>
      <c r="AE1384" s="196" t="str">
        <f t="shared" si="297"/>
        <v/>
      </c>
      <c r="AF1384" s="196" t="str">
        <f t="shared" si="286"/>
        <v/>
      </c>
      <c r="AG1384" s="196" t="str">
        <f t="shared" si="287"/>
        <v/>
      </c>
      <c r="AH1384" s="196" t="str">
        <f t="shared" si="288"/>
        <v/>
      </c>
      <c r="AI1384" s="196" t="str">
        <f t="shared" si="289"/>
        <v/>
      </c>
      <c r="AJ1384" s="196" t="str">
        <f t="shared" si="290"/>
        <v/>
      </c>
      <c r="AK1384" s="196" t="str">
        <f t="shared" si="293"/>
        <v/>
      </c>
      <c r="AL1384" s="196" t="str">
        <f t="shared" si="294"/>
        <v/>
      </c>
      <c r="AM1384" s="176"/>
      <c r="AN1384" s="176">
        <f t="shared" si="295"/>
        <v>0</v>
      </c>
      <c r="AO1384" s="176"/>
      <c r="AP1384" s="176"/>
      <c r="AQ1384" s="176"/>
      <c r="AR1384" s="176"/>
      <c r="AS1384" s="176"/>
      <c r="AT1384" s="176"/>
      <c r="AU1384" s="176"/>
      <c r="AV1384" s="176"/>
      <c r="AW1384" s="176"/>
      <c r="AX1384" s="176"/>
      <c r="AY1384" s="176"/>
      <c r="AZ1384" s="176"/>
      <c r="BA1384" s="176"/>
      <c r="BB1384" s="176"/>
      <c r="BC1384" s="176"/>
      <c r="BD1384" s="176"/>
      <c r="BE1384" s="176"/>
      <c r="BF1384" s="176"/>
      <c r="BG1384" s="176"/>
      <c r="BH1384" s="176"/>
      <c r="BI1384" s="176"/>
      <c r="BJ1384" s="176"/>
      <c r="BK1384" s="176"/>
      <c r="BL1384" s="176"/>
      <c r="BM1384" s="176"/>
      <c r="BN1384" s="176"/>
      <c r="BO1384" s="176"/>
      <c r="BP1384" s="176"/>
      <c r="BQ1384" s="176"/>
      <c r="BR1384" s="176"/>
      <c r="BS1384" s="176"/>
      <c r="BT1384" s="176"/>
      <c r="BU1384" s="176"/>
      <c r="BV1384" s="176"/>
      <c r="BW1384" s="176"/>
      <c r="BX1384" s="176"/>
      <c r="BY1384" s="176"/>
      <c r="BZ1384" s="176"/>
      <c r="CA1384" s="176"/>
      <c r="CB1384" s="176"/>
      <c r="CC1384" s="176"/>
      <c r="CD1384" s="176"/>
      <c r="CE1384" s="176"/>
      <c r="CF1384" s="176"/>
      <c r="CG1384" s="176"/>
      <c r="CH1384" s="176"/>
      <c r="CI1384" s="176"/>
      <c r="CJ1384" s="176"/>
      <c r="CK1384" s="176"/>
      <c r="CL1384" s="176"/>
      <c r="CM1384" s="176"/>
      <c r="CN1384" s="176"/>
      <c r="CO1384" s="176"/>
      <c r="CP1384" s="176"/>
      <c r="CQ1384" s="176"/>
      <c r="CR1384" s="176"/>
      <c r="CS1384" s="176"/>
      <c r="CT1384" s="176"/>
      <c r="CU1384" s="176"/>
      <c r="CV1384" s="176"/>
      <c r="CW1384" s="176"/>
    </row>
    <row r="1385" spans="1:101" s="179" customFormat="1" ht="20.100000000000001" customHeight="1">
      <c r="A1385" s="657">
        <f t="shared" si="296"/>
        <v>1342</v>
      </c>
      <c r="B1385" s="196" t="str">
        <f t="shared" si="291"/>
        <v>Swansea Bay UHB</v>
      </c>
      <c r="C1385" s="89"/>
      <c r="D1385" s="89"/>
      <c r="E1385" s="89"/>
      <c r="F1385" s="89"/>
      <c r="G1385" s="89"/>
      <c r="H1385" s="197">
        <f t="shared" si="292"/>
        <v>0</v>
      </c>
      <c r="I1385" s="197"/>
      <c r="J1385" s="89"/>
      <c r="K1385" s="90"/>
      <c r="L1385" s="90"/>
      <c r="M1385" s="89"/>
      <c r="N1385" s="89"/>
      <c r="O1385" s="89"/>
      <c r="P1385" s="89"/>
      <c r="Q1385" s="89"/>
      <c r="R1385" s="122"/>
      <c r="S1385" s="122"/>
      <c r="T1385" s="122"/>
      <c r="U1385" s="123"/>
      <c r="V1385" s="123"/>
      <c r="W1385" s="123"/>
      <c r="X1385" s="122"/>
      <c r="Y1385" s="122"/>
      <c r="Z1385" s="122"/>
      <c r="AA1385" s="122"/>
      <c r="AB1385" s="122"/>
      <c r="AC1385" s="122"/>
      <c r="AD1385" s="197">
        <f t="shared" si="285"/>
        <v>0</v>
      </c>
      <c r="AE1385" s="196" t="str">
        <f t="shared" si="297"/>
        <v/>
      </c>
      <c r="AF1385" s="196" t="str">
        <f t="shared" si="286"/>
        <v/>
      </c>
      <c r="AG1385" s="196" t="str">
        <f t="shared" si="287"/>
        <v/>
      </c>
      <c r="AH1385" s="196" t="str">
        <f t="shared" si="288"/>
        <v/>
      </c>
      <c r="AI1385" s="196" t="str">
        <f t="shared" si="289"/>
        <v/>
      </c>
      <c r="AJ1385" s="196" t="str">
        <f t="shared" si="290"/>
        <v/>
      </c>
      <c r="AK1385" s="196" t="str">
        <f t="shared" si="293"/>
        <v/>
      </c>
      <c r="AL1385" s="196" t="str">
        <f t="shared" si="294"/>
        <v/>
      </c>
      <c r="AM1385" s="176"/>
      <c r="AN1385" s="176">
        <f t="shared" si="295"/>
        <v>0</v>
      </c>
      <c r="AO1385" s="176"/>
      <c r="AP1385" s="176"/>
      <c r="AQ1385" s="176"/>
      <c r="AR1385" s="176"/>
      <c r="AS1385" s="176"/>
      <c r="AT1385" s="176"/>
      <c r="AU1385" s="176"/>
      <c r="AV1385" s="176"/>
      <c r="AW1385" s="176"/>
      <c r="AX1385" s="176"/>
      <c r="AY1385" s="176"/>
      <c r="AZ1385" s="176"/>
      <c r="BA1385" s="176"/>
      <c r="BB1385" s="176"/>
      <c r="BC1385" s="176"/>
      <c r="BD1385" s="176"/>
      <c r="BE1385" s="176"/>
      <c r="BF1385" s="176"/>
      <c r="BG1385" s="176"/>
      <c r="BH1385" s="176"/>
      <c r="BI1385" s="176"/>
      <c r="BJ1385" s="176"/>
      <c r="BK1385" s="176"/>
      <c r="BL1385" s="176"/>
      <c r="BM1385" s="176"/>
      <c r="BN1385" s="176"/>
      <c r="BO1385" s="176"/>
      <c r="BP1385" s="176"/>
      <c r="BQ1385" s="176"/>
      <c r="BR1385" s="176"/>
      <c r="BS1385" s="176"/>
      <c r="BT1385" s="176"/>
      <c r="BU1385" s="176"/>
      <c r="BV1385" s="176"/>
      <c r="BW1385" s="176"/>
      <c r="BX1385" s="176"/>
      <c r="BY1385" s="176"/>
      <c r="BZ1385" s="176"/>
      <c r="CA1385" s="176"/>
      <c r="CB1385" s="176"/>
      <c r="CC1385" s="176"/>
      <c r="CD1385" s="176"/>
      <c r="CE1385" s="176"/>
      <c r="CF1385" s="176"/>
      <c r="CG1385" s="176"/>
      <c r="CH1385" s="176"/>
      <c r="CI1385" s="176"/>
      <c r="CJ1385" s="176"/>
      <c r="CK1385" s="176"/>
      <c r="CL1385" s="176"/>
      <c r="CM1385" s="176"/>
      <c r="CN1385" s="176"/>
      <c r="CO1385" s="176"/>
      <c r="CP1385" s="176"/>
      <c r="CQ1385" s="176"/>
      <c r="CR1385" s="176"/>
      <c r="CS1385" s="176"/>
      <c r="CT1385" s="176"/>
      <c r="CU1385" s="176"/>
      <c r="CV1385" s="176"/>
      <c r="CW1385" s="176"/>
    </row>
    <row r="1386" spans="1:101" s="179" customFormat="1" ht="20.100000000000001" customHeight="1">
      <c r="A1386" s="657">
        <f t="shared" si="296"/>
        <v>1343</v>
      </c>
      <c r="B1386" s="196" t="str">
        <f t="shared" si="291"/>
        <v>Swansea Bay UHB</v>
      </c>
      <c r="C1386" s="89"/>
      <c r="D1386" s="89"/>
      <c r="E1386" s="89"/>
      <c r="F1386" s="89"/>
      <c r="G1386" s="89"/>
      <c r="H1386" s="197">
        <f t="shared" si="292"/>
        <v>0</v>
      </c>
      <c r="I1386" s="197"/>
      <c r="J1386" s="89"/>
      <c r="K1386" s="90"/>
      <c r="L1386" s="90"/>
      <c r="M1386" s="89"/>
      <c r="N1386" s="89"/>
      <c r="O1386" s="89"/>
      <c r="P1386" s="89"/>
      <c r="Q1386" s="89"/>
      <c r="R1386" s="122"/>
      <c r="S1386" s="122"/>
      <c r="T1386" s="122"/>
      <c r="U1386" s="123"/>
      <c r="V1386" s="123"/>
      <c r="W1386" s="123"/>
      <c r="X1386" s="122"/>
      <c r="Y1386" s="122"/>
      <c r="Z1386" s="122"/>
      <c r="AA1386" s="122"/>
      <c r="AB1386" s="122"/>
      <c r="AC1386" s="122"/>
      <c r="AD1386" s="197">
        <f t="shared" si="285"/>
        <v>0</v>
      </c>
      <c r="AE1386" s="196" t="str">
        <f t="shared" si="297"/>
        <v/>
      </c>
      <c r="AF1386" s="196" t="str">
        <f t="shared" si="286"/>
        <v/>
      </c>
      <c r="AG1386" s="196" t="str">
        <f t="shared" si="287"/>
        <v/>
      </c>
      <c r="AH1386" s="196" t="str">
        <f t="shared" si="288"/>
        <v/>
      </c>
      <c r="AI1386" s="196" t="str">
        <f t="shared" si="289"/>
        <v/>
      </c>
      <c r="AJ1386" s="196" t="str">
        <f t="shared" si="290"/>
        <v/>
      </c>
      <c r="AK1386" s="196" t="str">
        <f t="shared" si="293"/>
        <v/>
      </c>
      <c r="AL1386" s="196" t="str">
        <f t="shared" si="294"/>
        <v/>
      </c>
      <c r="AM1386" s="176"/>
      <c r="AN1386" s="176">
        <f t="shared" si="295"/>
        <v>0</v>
      </c>
      <c r="AO1386" s="176"/>
      <c r="AP1386" s="176"/>
      <c r="AQ1386" s="176"/>
      <c r="AR1386" s="176"/>
      <c r="AS1386" s="176"/>
      <c r="AT1386" s="176"/>
      <c r="AU1386" s="176"/>
      <c r="AV1386" s="176"/>
      <c r="AW1386" s="176"/>
      <c r="AX1386" s="176"/>
      <c r="AY1386" s="176"/>
      <c r="AZ1386" s="176"/>
      <c r="BA1386" s="176"/>
      <c r="BB1386" s="176"/>
      <c r="BC1386" s="176"/>
      <c r="BD1386" s="176"/>
      <c r="BE1386" s="176"/>
      <c r="BF1386" s="176"/>
      <c r="BG1386" s="176"/>
      <c r="BH1386" s="176"/>
      <c r="BI1386" s="176"/>
      <c r="BJ1386" s="176"/>
      <c r="BK1386" s="176"/>
      <c r="BL1386" s="176"/>
      <c r="BM1386" s="176"/>
      <c r="BN1386" s="176"/>
      <c r="BO1386" s="176"/>
      <c r="BP1386" s="176"/>
      <c r="BQ1386" s="176"/>
      <c r="BR1386" s="176"/>
      <c r="BS1386" s="176"/>
      <c r="BT1386" s="176"/>
      <c r="BU1386" s="176"/>
      <c r="BV1386" s="176"/>
      <c r="BW1386" s="176"/>
      <c r="BX1386" s="176"/>
      <c r="BY1386" s="176"/>
      <c r="BZ1386" s="176"/>
      <c r="CA1386" s="176"/>
      <c r="CB1386" s="176"/>
      <c r="CC1386" s="176"/>
      <c r="CD1386" s="176"/>
      <c r="CE1386" s="176"/>
      <c r="CF1386" s="176"/>
      <c r="CG1386" s="176"/>
      <c r="CH1386" s="176"/>
      <c r="CI1386" s="176"/>
      <c r="CJ1386" s="176"/>
      <c r="CK1386" s="176"/>
      <c r="CL1386" s="176"/>
      <c r="CM1386" s="176"/>
      <c r="CN1386" s="176"/>
      <c r="CO1386" s="176"/>
      <c r="CP1386" s="176"/>
      <c r="CQ1386" s="176"/>
      <c r="CR1386" s="176"/>
      <c r="CS1386" s="176"/>
      <c r="CT1386" s="176"/>
      <c r="CU1386" s="176"/>
      <c r="CV1386" s="176"/>
      <c r="CW1386" s="176"/>
    </row>
    <row r="1387" spans="1:101" s="179" customFormat="1" ht="20.100000000000001" customHeight="1">
      <c r="A1387" s="657">
        <f t="shared" si="296"/>
        <v>1344</v>
      </c>
      <c r="B1387" s="196" t="str">
        <f t="shared" si="291"/>
        <v>Swansea Bay UHB</v>
      </c>
      <c r="C1387" s="89"/>
      <c r="D1387" s="89"/>
      <c r="E1387" s="89"/>
      <c r="F1387" s="89"/>
      <c r="G1387" s="89"/>
      <c r="H1387" s="197">
        <f t="shared" si="292"/>
        <v>0</v>
      </c>
      <c r="I1387" s="197"/>
      <c r="J1387" s="89"/>
      <c r="K1387" s="90"/>
      <c r="L1387" s="90"/>
      <c r="M1387" s="89"/>
      <c r="N1387" s="89"/>
      <c r="O1387" s="89"/>
      <c r="P1387" s="89"/>
      <c r="Q1387" s="89"/>
      <c r="R1387" s="122"/>
      <c r="S1387" s="122"/>
      <c r="T1387" s="122"/>
      <c r="U1387" s="123"/>
      <c r="V1387" s="123"/>
      <c r="W1387" s="123"/>
      <c r="X1387" s="122"/>
      <c r="Y1387" s="122"/>
      <c r="Z1387" s="122"/>
      <c r="AA1387" s="122"/>
      <c r="AB1387" s="122"/>
      <c r="AC1387" s="122"/>
      <c r="AD1387" s="197">
        <f t="shared" si="285"/>
        <v>0</v>
      </c>
      <c r="AE1387" s="196" t="str">
        <f t="shared" si="297"/>
        <v/>
      </c>
      <c r="AF1387" s="196" t="str">
        <f t="shared" si="286"/>
        <v/>
      </c>
      <c r="AG1387" s="196" t="str">
        <f t="shared" si="287"/>
        <v/>
      </c>
      <c r="AH1387" s="196" t="str">
        <f t="shared" si="288"/>
        <v/>
      </c>
      <c r="AI1387" s="196" t="str">
        <f t="shared" si="289"/>
        <v/>
      </c>
      <c r="AJ1387" s="196" t="str">
        <f t="shared" si="290"/>
        <v/>
      </c>
      <c r="AK1387" s="196" t="str">
        <f t="shared" si="293"/>
        <v/>
      </c>
      <c r="AL1387" s="196" t="str">
        <f t="shared" si="294"/>
        <v/>
      </c>
      <c r="AM1387" s="176"/>
      <c r="AN1387" s="176">
        <f t="shared" si="295"/>
        <v>0</v>
      </c>
      <c r="AO1387" s="176"/>
      <c r="AP1387" s="176"/>
      <c r="AQ1387" s="176"/>
      <c r="AR1387" s="176"/>
      <c r="AS1387" s="176"/>
      <c r="AT1387" s="176"/>
      <c r="AU1387" s="176"/>
      <c r="AV1387" s="176"/>
      <c r="AW1387" s="176"/>
      <c r="AX1387" s="176"/>
      <c r="AY1387" s="176"/>
      <c r="AZ1387" s="176"/>
      <c r="BA1387" s="176"/>
      <c r="BB1387" s="176"/>
      <c r="BC1387" s="176"/>
      <c r="BD1387" s="176"/>
      <c r="BE1387" s="176"/>
      <c r="BF1387" s="176"/>
      <c r="BG1387" s="176"/>
      <c r="BH1387" s="176"/>
      <c r="BI1387" s="176"/>
      <c r="BJ1387" s="176"/>
      <c r="BK1387" s="176"/>
      <c r="BL1387" s="176"/>
      <c r="BM1387" s="176"/>
      <c r="BN1387" s="176"/>
      <c r="BO1387" s="176"/>
      <c r="BP1387" s="176"/>
      <c r="BQ1387" s="176"/>
      <c r="BR1387" s="176"/>
      <c r="BS1387" s="176"/>
      <c r="BT1387" s="176"/>
      <c r="BU1387" s="176"/>
      <c r="BV1387" s="176"/>
      <c r="BW1387" s="176"/>
      <c r="BX1387" s="176"/>
      <c r="BY1387" s="176"/>
      <c r="BZ1387" s="176"/>
      <c r="CA1387" s="176"/>
      <c r="CB1387" s="176"/>
      <c r="CC1387" s="176"/>
      <c r="CD1387" s="176"/>
      <c r="CE1387" s="176"/>
      <c r="CF1387" s="176"/>
      <c r="CG1387" s="176"/>
      <c r="CH1387" s="176"/>
      <c r="CI1387" s="176"/>
      <c r="CJ1387" s="176"/>
      <c r="CK1387" s="176"/>
      <c r="CL1387" s="176"/>
      <c r="CM1387" s="176"/>
      <c r="CN1387" s="176"/>
      <c r="CO1387" s="176"/>
      <c r="CP1387" s="176"/>
      <c r="CQ1387" s="176"/>
      <c r="CR1387" s="176"/>
      <c r="CS1387" s="176"/>
      <c r="CT1387" s="176"/>
      <c r="CU1387" s="176"/>
      <c r="CV1387" s="176"/>
      <c r="CW1387" s="176"/>
    </row>
    <row r="1388" spans="1:101" s="179" customFormat="1" ht="20.100000000000001" customHeight="1">
      <c r="A1388" s="657">
        <f t="shared" si="296"/>
        <v>1345</v>
      </c>
      <c r="B1388" s="196" t="str">
        <f t="shared" si="291"/>
        <v>Swansea Bay UHB</v>
      </c>
      <c r="C1388" s="89"/>
      <c r="D1388" s="89"/>
      <c r="E1388" s="89"/>
      <c r="F1388" s="89"/>
      <c r="G1388" s="89"/>
      <c r="H1388" s="197">
        <f t="shared" si="292"/>
        <v>0</v>
      </c>
      <c r="I1388" s="197"/>
      <c r="J1388" s="89"/>
      <c r="K1388" s="90"/>
      <c r="L1388" s="90"/>
      <c r="M1388" s="89"/>
      <c r="N1388" s="89"/>
      <c r="O1388" s="89"/>
      <c r="P1388" s="89"/>
      <c r="Q1388" s="89"/>
      <c r="R1388" s="122"/>
      <c r="S1388" s="122"/>
      <c r="T1388" s="122"/>
      <c r="U1388" s="123"/>
      <c r="V1388" s="123"/>
      <c r="W1388" s="123"/>
      <c r="X1388" s="122"/>
      <c r="Y1388" s="122"/>
      <c r="Z1388" s="122"/>
      <c r="AA1388" s="122"/>
      <c r="AB1388" s="122"/>
      <c r="AC1388" s="122"/>
      <c r="AD1388" s="197">
        <f t="shared" ref="AD1388:AD1451" si="298">SUM(R1388:AC1388)</f>
        <v>0</v>
      </c>
      <c r="AE1388" s="196" t="str">
        <f t="shared" si="297"/>
        <v/>
      </c>
      <c r="AF1388" s="196" t="str">
        <f t="shared" ref="AF1388:AF1451" si="299">IF(COUNTIF($E$44:$E$1518,E1388)&gt;1,"ERROR","")</f>
        <v/>
      </c>
      <c r="AG1388" s="196" t="str">
        <f t="shared" ref="AG1388:AG1451" si="300">IF(AND(OR(P1388=$CR$1,P1388=$CR$3),Q1388=""),"ERROR","")</f>
        <v/>
      </c>
      <c r="AH1388" s="196" t="str">
        <f t="shared" ref="AH1388:AH1451" si="301">IF(AND(OR(P1388=$CR$2),Q1388&lt;&gt;""),"ERROR","")</f>
        <v/>
      </c>
      <c r="AI1388" s="196" t="str">
        <f t="shared" ref="AI1388:AI1451" si="302">IF(AND(G1388=$CA$1,H1388&gt;J1388),"ERROR","")</f>
        <v/>
      </c>
      <c r="AJ1388" s="196" t="str">
        <f t="shared" ref="AJ1388:AJ1451" si="303">IF(AND(G1388=$CA$2,J1388&gt;0),"ERROR","")</f>
        <v/>
      </c>
      <c r="AK1388" s="196" t="str">
        <f t="shared" si="293"/>
        <v/>
      </c>
      <c r="AL1388" s="196" t="str">
        <f t="shared" si="294"/>
        <v/>
      </c>
      <c r="AM1388" s="176"/>
      <c r="AN1388" s="176">
        <f t="shared" si="295"/>
        <v>0</v>
      </c>
      <c r="AO1388" s="176"/>
      <c r="AP1388" s="176"/>
      <c r="AQ1388" s="176"/>
      <c r="AR1388" s="176"/>
      <c r="AS1388" s="176"/>
      <c r="AT1388" s="176"/>
      <c r="AU1388" s="176"/>
      <c r="AV1388" s="176"/>
      <c r="AW1388" s="176"/>
      <c r="AX1388" s="176"/>
      <c r="AY1388" s="176"/>
      <c r="AZ1388" s="176"/>
      <c r="BA1388" s="176"/>
      <c r="BB1388" s="176"/>
      <c r="BC1388" s="176"/>
      <c r="BD1388" s="176"/>
      <c r="BE1388" s="176"/>
      <c r="BF1388" s="176"/>
      <c r="BG1388" s="176"/>
      <c r="BH1388" s="176"/>
      <c r="BI1388" s="176"/>
      <c r="BJ1388" s="176"/>
      <c r="BK1388" s="176"/>
      <c r="BL1388" s="176"/>
      <c r="BM1388" s="176"/>
      <c r="BN1388" s="176"/>
      <c r="BO1388" s="176"/>
      <c r="BP1388" s="176"/>
      <c r="BQ1388" s="176"/>
      <c r="BR1388" s="176"/>
      <c r="BS1388" s="176"/>
      <c r="BT1388" s="176"/>
      <c r="BU1388" s="176"/>
      <c r="BV1388" s="176"/>
      <c r="BW1388" s="176"/>
      <c r="BX1388" s="176"/>
      <c r="BY1388" s="176"/>
      <c r="BZ1388" s="176"/>
      <c r="CA1388" s="176"/>
      <c r="CB1388" s="176"/>
      <c r="CC1388" s="176"/>
      <c r="CD1388" s="176"/>
      <c r="CE1388" s="176"/>
      <c r="CF1388" s="176"/>
      <c r="CG1388" s="176"/>
      <c r="CH1388" s="176"/>
      <c r="CI1388" s="176"/>
      <c r="CJ1388" s="176"/>
      <c r="CK1388" s="176"/>
      <c r="CL1388" s="176"/>
      <c r="CM1388" s="176"/>
      <c r="CN1388" s="176"/>
      <c r="CO1388" s="176"/>
      <c r="CP1388" s="176"/>
      <c r="CQ1388" s="176"/>
      <c r="CR1388" s="176"/>
      <c r="CS1388" s="176"/>
      <c r="CT1388" s="176"/>
      <c r="CU1388" s="176"/>
      <c r="CV1388" s="176"/>
      <c r="CW1388" s="176"/>
    </row>
    <row r="1389" spans="1:101" s="179" customFormat="1" ht="20.100000000000001" customHeight="1">
      <c r="A1389" s="657">
        <f t="shared" si="296"/>
        <v>1346</v>
      </c>
      <c r="B1389" s="196" t="str">
        <f t="shared" ref="B1389:B1452" si="304">$B$2</f>
        <v>Swansea Bay UHB</v>
      </c>
      <c r="C1389" s="89"/>
      <c r="D1389" s="89"/>
      <c r="E1389" s="89"/>
      <c r="F1389" s="89"/>
      <c r="G1389" s="89"/>
      <c r="H1389" s="197">
        <f t="shared" ref="H1389:H1452" si="305">AD1389</f>
        <v>0</v>
      </c>
      <c r="I1389" s="197"/>
      <c r="J1389" s="89"/>
      <c r="K1389" s="90"/>
      <c r="L1389" s="90"/>
      <c r="M1389" s="89"/>
      <c r="N1389" s="89"/>
      <c r="O1389" s="89"/>
      <c r="P1389" s="89"/>
      <c r="Q1389" s="89"/>
      <c r="R1389" s="122"/>
      <c r="S1389" s="122"/>
      <c r="T1389" s="122"/>
      <c r="U1389" s="123"/>
      <c r="V1389" s="123"/>
      <c r="W1389" s="123"/>
      <c r="X1389" s="122"/>
      <c r="Y1389" s="122"/>
      <c r="Z1389" s="122"/>
      <c r="AA1389" s="122"/>
      <c r="AB1389" s="122"/>
      <c r="AC1389" s="122"/>
      <c r="AD1389" s="197">
        <f t="shared" si="298"/>
        <v>0</v>
      </c>
      <c r="AE1389" s="196" t="str">
        <f t="shared" si="297"/>
        <v/>
      </c>
      <c r="AF1389" s="196" t="str">
        <f t="shared" si="299"/>
        <v/>
      </c>
      <c r="AG1389" s="196" t="str">
        <f t="shared" si="300"/>
        <v/>
      </c>
      <c r="AH1389" s="196" t="str">
        <f t="shared" si="301"/>
        <v/>
      </c>
      <c r="AI1389" s="196" t="str">
        <f t="shared" si="302"/>
        <v/>
      </c>
      <c r="AJ1389" s="196" t="str">
        <f t="shared" si="303"/>
        <v/>
      </c>
      <c r="AK1389" s="196" t="str">
        <f t="shared" ref="AK1389:AK1452" si="306">IF(K1389="","",IF(OR(K1389&lt;DATEVALUE("01/04/23"),K1389&gt;DATEVALUE("31/03/24")),"ERROR",""))</f>
        <v/>
      </c>
      <c r="AL1389" s="196" t="str">
        <f t="shared" ref="AL1389:AL1452" si="307">IF(L1389="","",IF(OR(L1389&lt;DATEVALUE("01/04/23"),L1389&gt;DATEVALUE("31/03/24")),"ERROR",""))</f>
        <v/>
      </c>
      <c r="AM1389" s="176"/>
      <c r="AN1389" s="176">
        <f t="shared" ref="AN1389:AN1452" si="308">COUNTIFS(AE1389:AL1389,"Error")</f>
        <v>0</v>
      </c>
      <c r="AO1389" s="176"/>
      <c r="AP1389" s="176"/>
      <c r="AQ1389" s="176"/>
      <c r="AR1389" s="176"/>
      <c r="AS1389" s="176"/>
      <c r="AT1389" s="176"/>
      <c r="AU1389" s="176"/>
      <c r="AV1389" s="176"/>
      <c r="AW1389" s="176"/>
      <c r="AX1389" s="176"/>
      <c r="AY1389" s="176"/>
      <c r="AZ1389" s="176"/>
      <c r="BA1389" s="176"/>
      <c r="BB1389" s="176"/>
      <c r="BC1389" s="176"/>
      <c r="BD1389" s="176"/>
      <c r="BE1389" s="176"/>
      <c r="BF1389" s="176"/>
      <c r="BG1389" s="176"/>
      <c r="BH1389" s="176"/>
      <c r="BI1389" s="176"/>
      <c r="BJ1389" s="176"/>
      <c r="BK1389" s="176"/>
      <c r="BL1389" s="176"/>
      <c r="BM1389" s="176"/>
      <c r="BN1389" s="176"/>
      <c r="BO1389" s="176"/>
      <c r="BP1389" s="176"/>
      <c r="BQ1389" s="176"/>
      <c r="BR1389" s="176"/>
      <c r="BS1389" s="176"/>
      <c r="BT1389" s="176"/>
      <c r="BU1389" s="176"/>
      <c r="BV1389" s="176"/>
      <c r="BW1389" s="176"/>
      <c r="BX1389" s="176"/>
      <c r="BY1389" s="176"/>
      <c r="BZ1389" s="176"/>
      <c r="CA1389" s="176"/>
      <c r="CB1389" s="176"/>
      <c r="CC1389" s="176"/>
      <c r="CD1389" s="176"/>
      <c r="CE1389" s="176"/>
      <c r="CF1389" s="176"/>
      <c r="CG1389" s="176"/>
      <c r="CH1389" s="176"/>
      <c r="CI1389" s="176"/>
      <c r="CJ1389" s="176"/>
      <c r="CK1389" s="176"/>
      <c r="CL1389" s="176"/>
      <c r="CM1389" s="176"/>
      <c r="CN1389" s="176"/>
      <c r="CO1389" s="176"/>
      <c r="CP1389" s="176"/>
      <c r="CQ1389" s="176"/>
      <c r="CR1389" s="176"/>
      <c r="CS1389" s="176"/>
      <c r="CT1389" s="176"/>
      <c r="CU1389" s="176"/>
      <c r="CV1389" s="176"/>
      <c r="CW1389" s="176"/>
    </row>
    <row r="1390" spans="1:101" s="179" customFormat="1" ht="20.100000000000001" customHeight="1">
      <c r="A1390" s="657">
        <f t="shared" ref="A1390:A1453" si="309">+A1389+1</f>
        <v>1347</v>
      </c>
      <c r="B1390" s="196" t="str">
        <f t="shared" si="304"/>
        <v>Swansea Bay UHB</v>
      </c>
      <c r="C1390" s="89"/>
      <c r="D1390" s="89"/>
      <c r="E1390" s="89"/>
      <c r="F1390" s="89"/>
      <c r="G1390" s="89"/>
      <c r="H1390" s="197">
        <f t="shared" si="305"/>
        <v>0</v>
      </c>
      <c r="I1390" s="197"/>
      <c r="J1390" s="89"/>
      <c r="K1390" s="90"/>
      <c r="L1390" s="90"/>
      <c r="M1390" s="89"/>
      <c r="N1390" s="89"/>
      <c r="O1390" s="89"/>
      <c r="P1390" s="89"/>
      <c r="Q1390" s="89"/>
      <c r="R1390" s="122"/>
      <c r="S1390" s="122"/>
      <c r="T1390" s="122"/>
      <c r="U1390" s="123"/>
      <c r="V1390" s="123"/>
      <c r="W1390" s="123"/>
      <c r="X1390" s="122"/>
      <c r="Y1390" s="122"/>
      <c r="Z1390" s="122"/>
      <c r="AA1390" s="122"/>
      <c r="AB1390" s="122"/>
      <c r="AC1390" s="122"/>
      <c r="AD1390" s="197">
        <f t="shared" si="298"/>
        <v>0</v>
      </c>
      <c r="AE1390" s="196" t="str">
        <f t="shared" ref="AE1390:AE1453" si="310">IF(AND(H1390&gt;0,P1390&lt;&gt;"Income Generation"),IF(AND(C1390&lt;&gt;"",D1390&lt;&gt;"",E1390&lt;&gt;"",F1390&lt;&gt;"",G1390&lt;&gt;"",K1390&lt;&gt;"",L1390&lt;&gt;"",M1390&lt;&gt;"",N1390&lt;&gt;"",O1390&lt;&gt;"",P1390&lt;&gt;"",Q1390&lt;&gt;""),"","ERROR"),"")</f>
        <v/>
      </c>
      <c r="AF1390" s="196" t="str">
        <f t="shared" si="299"/>
        <v/>
      </c>
      <c r="AG1390" s="196" t="str">
        <f t="shared" si="300"/>
        <v/>
      </c>
      <c r="AH1390" s="196" t="str">
        <f t="shared" si="301"/>
        <v/>
      </c>
      <c r="AI1390" s="196" t="str">
        <f t="shared" si="302"/>
        <v/>
      </c>
      <c r="AJ1390" s="196" t="str">
        <f t="shared" si="303"/>
        <v/>
      </c>
      <c r="AK1390" s="196" t="str">
        <f t="shared" si="306"/>
        <v/>
      </c>
      <c r="AL1390" s="196" t="str">
        <f t="shared" si="307"/>
        <v/>
      </c>
      <c r="AM1390" s="176"/>
      <c r="AN1390" s="176">
        <f t="shared" si="308"/>
        <v>0</v>
      </c>
      <c r="AO1390" s="176"/>
      <c r="AP1390" s="176"/>
      <c r="AQ1390" s="176"/>
      <c r="AR1390" s="176"/>
      <c r="AS1390" s="176"/>
      <c r="AT1390" s="176"/>
      <c r="AU1390" s="176"/>
      <c r="AV1390" s="176"/>
      <c r="AW1390" s="176"/>
      <c r="AX1390" s="176"/>
      <c r="AY1390" s="176"/>
      <c r="AZ1390" s="176"/>
      <c r="BA1390" s="176"/>
      <c r="BB1390" s="176"/>
      <c r="BC1390" s="176"/>
      <c r="BD1390" s="176"/>
      <c r="BE1390" s="176"/>
      <c r="BF1390" s="176"/>
      <c r="BG1390" s="176"/>
      <c r="BH1390" s="176"/>
      <c r="BI1390" s="176"/>
      <c r="BJ1390" s="176"/>
      <c r="BK1390" s="176"/>
      <c r="BL1390" s="176"/>
      <c r="BM1390" s="176"/>
      <c r="BN1390" s="176"/>
      <c r="BO1390" s="176"/>
      <c r="BP1390" s="176"/>
      <c r="BQ1390" s="176"/>
      <c r="BR1390" s="176"/>
      <c r="BS1390" s="176"/>
      <c r="BT1390" s="176"/>
      <c r="BU1390" s="176"/>
      <c r="BV1390" s="176"/>
      <c r="BW1390" s="176"/>
      <c r="BX1390" s="176"/>
      <c r="BY1390" s="176"/>
      <c r="BZ1390" s="176"/>
      <c r="CA1390" s="176"/>
      <c r="CB1390" s="176"/>
      <c r="CC1390" s="176"/>
      <c r="CD1390" s="176"/>
      <c r="CE1390" s="176"/>
      <c r="CF1390" s="176"/>
      <c r="CG1390" s="176"/>
      <c r="CH1390" s="176"/>
      <c r="CI1390" s="176"/>
      <c r="CJ1390" s="176"/>
      <c r="CK1390" s="176"/>
      <c r="CL1390" s="176"/>
      <c r="CM1390" s="176"/>
      <c r="CN1390" s="176"/>
      <c r="CO1390" s="176"/>
      <c r="CP1390" s="176"/>
      <c r="CQ1390" s="176"/>
      <c r="CR1390" s="176"/>
      <c r="CS1390" s="176"/>
      <c r="CT1390" s="176"/>
      <c r="CU1390" s="176"/>
      <c r="CV1390" s="176"/>
      <c r="CW1390" s="176"/>
    </row>
    <row r="1391" spans="1:101" s="179" customFormat="1" ht="20.100000000000001" customHeight="1">
      <c r="A1391" s="657">
        <f t="shared" si="309"/>
        <v>1348</v>
      </c>
      <c r="B1391" s="196" t="str">
        <f t="shared" si="304"/>
        <v>Swansea Bay UHB</v>
      </c>
      <c r="C1391" s="89"/>
      <c r="D1391" s="89"/>
      <c r="E1391" s="89"/>
      <c r="F1391" s="89"/>
      <c r="G1391" s="89"/>
      <c r="H1391" s="197">
        <f t="shared" si="305"/>
        <v>0</v>
      </c>
      <c r="I1391" s="197"/>
      <c r="J1391" s="89"/>
      <c r="K1391" s="90"/>
      <c r="L1391" s="90"/>
      <c r="M1391" s="89"/>
      <c r="N1391" s="89"/>
      <c r="O1391" s="89"/>
      <c r="P1391" s="89"/>
      <c r="Q1391" s="89"/>
      <c r="R1391" s="122"/>
      <c r="S1391" s="122"/>
      <c r="T1391" s="122"/>
      <c r="U1391" s="123"/>
      <c r="V1391" s="123"/>
      <c r="W1391" s="123"/>
      <c r="X1391" s="122"/>
      <c r="Y1391" s="122"/>
      <c r="Z1391" s="122"/>
      <c r="AA1391" s="122"/>
      <c r="AB1391" s="122"/>
      <c r="AC1391" s="122"/>
      <c r="AD1391" s="197">
        <f t="shared" si="298"/>
        <v>0</v>
      </c>
      <c r="AE1391" s="196" t="str">
        <f t="shared" si="310"/>
        <v/>
      </c>
      <c r="AF1391" s="196" t="str">
        <f t="shared" si="299"/>
        <v/>
      </c>
      <c r="AG1391" s="196" t="str">
        <f t="shared" si="300"/>
        <v/>
      </c>
      <c r="AH1391" s="196" t="str">
        <f t="shared" si="301"/>
        <v/>
      </c>
      <c r="AI1391" s="196" t="str">
        <f t="shared" si="302"/>
        <v/>
      </c>
      <c r="AJ1391" s="196" t="str">
        <f t="shared" si="303"/>
        <v/>
      </c>
      <c r="AK1391" s="196" t="str">
        <f t="shared" si="306"/>
        <v/>
      </c>
      <c r="AL1391" s="196" t="str">
        <f t="shared" si="307"/>
        <v/>
      </c>
      <c r="AM1391" s="176"/>
      <c r="AN1391" s="176">
        <f t="shared" si="308"/>
        <v>0</v>
      </c>
      <c r="AO1391" s="176"/>
      <c r="AP1391" s="176"/>
      <c r="AQ1391" s="176"/>
      <c r="AR1391" s="176"/>
      <c r="AS1391" s="176"/>
      <c r="AT1391" s="176"/>
      <c r="AU1391" s="176"/>
      <c r="AV1391" s="176"/>
      <c r="AW1391" s="176"/>
      <c r="AX1391" s="176"/>
      <c r="AY1391" s="176"/>
      <c r="AZ1391" s="176"/>
      <c r="BA1391" s="176"/>
      <c r="BB1391" s="176"/>
      <c r="BC1391" s="176"/>
      <c r="BD1391" s="176"/>
      <c r="BE1391" s="176"/>
      <c r="BF1391" s="176"/>
      <c r="BG1391" s="176"/>
      <c r="BH1391" s="176"/>
      <c r="BI1391" s="176"/>
      <c r="BJ1391" s="176"/>
      <c r="BK1391" s="176"/>
      <c r="BL1391" s="176"/>
      <c r="BM1391" s="176"/>
      <c r="BN1391" s="176"/>
      <c r="BO1391" s="176"/>
      <c r="BP1391" s="176"/>
      <c r="BQ1391" s="176"/>
      <c r="BR1391" s="176"/>
      <c r="BS1391" s="176"/>
      <c r="BT1391" s="176"/>
      <c r="BU1391" s="176"/>
      <c r="BV1391" s="176"/>
      <c r="BW1391" s="176"/>
      <c r="BX1391" s="176"/>
      <c r="BY1391" s="176"/>
      <c r="BZ1391" s="176"/>
      <c r="CA1391" s="176"/>
      <c r="CB1391" s="176"/>
      <c r="CC1391" s="176"/>
      <c r="CD1391" s="176"/>
      <c r="CE1391" s="176"/>
      <c r="CF1391" s="176"/>
      <c r="CG1391" s="176"/>
      <c r="CH1391" s="176"/>
      <c r="CI1391" s="176"/>
      <c r="CJ1391" s="176"/>
      <c r="CK1391" s="176"/>
      <c r="CL1391" s="176"/>
      <c r="CM1391" s="176"/>
      <c r="CN1391" s="176"/>
      <c r="CO1391" s="176"/>
      <c r="CP1391" s="176"/>
      <c r="CQ1391" s="176"/>
      <c r="CR1391" s="176"/>
      <c r="CS1391" s="176"/>
      <c r="CT1391" s="176"/>
      <c r="CU1391" s="176"/>
      <c r="CV1391" s="176"/>
      <c r="CW1391" s="176"/>
    </row>
    <row r="1392" spans="1:101" s="179" customFormat="1" ht="20.100000000000001" customHeight="1">
      <c r="A1392" s="657">
        <f t="shared" si="309"/>
        <v>1349</v>
      </c>
      <c r="B1392" s="196" t="str">
        <f t="shared" si="304"/>
        <v>Swansea Bay UHB</v>
      </c>
      <c r="C1392" s="89"/>
      <c r="D1392" s="89"/>
      <c r="E1392" s="89"/>
      <c r="F1392" s="89"/>
      <c r="G1392" s="89"/>
      <c r="H1392" s="197">
        <f t="shared" si="305"/>
        <v>0</v>
      </c>
      <c r="I1392" s="197"/>
      <c r="J1392" s="89"/>
      <c r="K1392" s="90"/>
      <c r="L1392" s="90"/>
      <c r="M1392" s="89"/>
      <c r="N1392" s="89"/>
      <c r="O1392" s="89"/>
      <c r="P1392" s="89"/>
      <c r="Q1392" s="89"/>
      <c r="R1392" s="122"/>
      <c r="S1392" s="122"/>
      <c r="T1392" s="122"/>
      <c r="U1392" s="123"/>
      <c r="V1392" s="123"/>
      <c r="W1392" s="123"/>
      <c r="X1392" s="122"/>
      <c r="Y1392" s="122"/>
      <c r="Z1392" s="122"/>
      <c r="AA1392" s="122"/>
      <c r="AB1392" s="122"/>
      <c r="AC1392" s="122"/>
      <c r="AD1392" s="197">
        <f t="shared" si="298"/>
        <v>0</v>
      </c>
      <c r="AE1392" s="196" t="str">
        <f t="shared" si="310"/>
        <v/>
      </c>
      <c r="AF1392" s="196" t="str">
        <f t="shared" si="299"/>
        <v/>
      </c>
      <c r="AG1392" s="196" t="str">
        <f t="shared" si="300"/>
        <v/>
      </c>
      <c r="AH1392" s="196" t="str">
        <f t="shared" si="301"/>
        <v/>
      </c>
      <c r="AI1392" s="196" t="str">
        <f t="shared" si="302"/>
        <v/>
      </c>
      <c r="AJ1392" s="196" t="str">
        <f t="shared" si="303"/>
        <v/>
      </c>
      <c r="AK1392" s="196" t="str">
        <f t="shared" si="306"/>
        <v/>
      </c>
      <c r="AL1392" s="196" t="str">
        <f t="shared" si="307"/>
        <v/>
      </c>
      <c r="AM1392" s="176"/>
      <c r="AN1392" s="176">
        <f t="shared" si="308"/>
        <v>0</v>
      </c>
      <c r="AO1392" s="176"/>
      <c r="AP1392" s="176"/>
      <c r="AQ1392" s="176"/>
      <c r="AR1392" s="176"/>
      <c r="AS1392" s="176"/>
      <c r="AT1392" s="176"/>
      <c r="AU1392" s="176"/>
      <c r="AV1392" s="176"/>
      <c r="AW1392" s="176"/>
      <c r="AX1392" s="176"/>
      <c r="AY1392" s="176"/>
      <c r="AZ1392" s="176"/>
      <c r="BA1392" s="176"/>
      <c r="BB1392" s="176"/>
      <c r="BC1392" s="176"/>
      <c r="BD1392" s="176"/>
      <c r="BE1392" s="176"/>
      <c r="BF1392" s="176"/>
      <c r="BG1392" s="176"/>
      <c r="BH1392" s="176"/>
      <c r="BI1392" s="176"/>
      <c r="BJ1392" s="176"/>
      <c r="BK1392" s="176"/>
      <c r="BL1392" s="176"/>
      <c r="BM1392" s="176"/>
      <c r="BN1392" s="176"/>
      <c r="BO1392" s="176"/>
      <c r="BP1392" s="176"/>
      <c r="BQ1392" s="176"/>
      <c r="BR1392" s="176"/>
      <c r="BS1392" s="176"/>
      <c r="BT1392" s="176"/>
      <c r="BU1392" s="176"/>
      <c r="BV1392" s="176"/>
      <c r="BW1392" s="176"/>
      <c r="BX1392" s="176"/>
      <c r="BY1392" s="176"/>
      <c r="BZ1392" s="176"/>
      <c r="CA1392" s="176"/>
      <c r="CB1392" s="176"/>
      <c r="CC1392" s="176"/>
      <c r="CD1392" s="176"/>
      <c r="CE1392" s="176"/>
      <c r="CF1392" s="176"/>
      <c r="CG1392" s="176"/>
      <c r="CH1392" s="176"/>
      <c r="CI1392" s="176"/>
      <c r="CJ1392" s="176"/>
      <c r="CK1392" s="176"/>
      <c r="CL1392" s="176"/>
      <c r="CM1392" s="176"/>
      <c r="CN1392" s="176"/>
      <c r="CO1392" s="176"/>
      <c r="CP1392" s="176"/>
      <c r="CQ1392" s="176"/>
      <c r="CR1392" s="176"/>
      <c r="CS1392" s="176"/>
      <c r="CT1392" s="176"/>
      <c r="CU1392" s="176"/>
      <c r="CV1392" s="176"/>
      <c r="CW1392" s="176"/>
    </row>
    <row r="1393" spans="1:101" s="179" customFormat="1" ht="20.100000000000001" customHeight="1">
      <c r="A1393" s="657">
        <f t="shared" si="309"/>
        <v>1350</v>
      </c>
      <c r="B1393" s="196" t="str">
        <f t="shared" si="304"/>
        <v>Swansea Bay UHB</v>
      </c>
      <c r="C1393" s="89"/>
      <c r="D1393" s="89"/>
      <c r="E1393" s="89"/>
      <c r="F1393" s="89"/>
      <c r="G1393" s="89"/>
      <c r="H1393" s="197">
        <f t="shared" si="305"/>
        <v>0</v>
      </c>
      <c r="I1393" s="197"/>
      <c r="J1393" s="89"/>
      <c r="K1393" s="90"/>
      <c r="L1393" s="90"/>
      <c r="M1393" s="89"/>
      <c r="N1393" s="89"/>
      <c r="O1393" s="89"/>
      <c r="P1393" s="89"/>
      <c r="Q1393" s="89"/>
      <c r="R1393" s="122"/>
      <c r="S1393" s="122"/>
      <c r="T1393" s="122"/>
      <c r="U1393" s="123"/>
      <c r="V1393" s="123"/>
      <c r="W1393" s="123"/>
      <c r="X1393" s="122"/>
      <c r="Y1393" s="122"/>
      <c r="Z1393" s="122"/>
      <c r="AA1393" s="122"/>
      <c r="AB1393" s="122"/>
      <c r="AC1393" s="122"/>
      <c r="AD1393" s="197">
        <f t="shared" si="298"/>
        <v>0</v>
      </c>
      <c r="AE1393" s="196" t="str">
        <f t="shared" si="310"/>
        <v/>
      </c>
      <c r="AF1393" s="196" t="str">
        <f t="shared" si="299"/>
        <v/>
      </c>
      <c r="AG1393" s="196" t="str">
        <f t="shared" si="300"/>
        <v/>
      </c>
      <c r="AH1393" s="196" t="str">
        <f t="shared" si="301"/>
        <v/>
      </c>
      <c r="AI1393" s="196" t="str">
        <f t="shared" si="302"/>
        <v/>
      </c>
      <c r="AJ1393" s="196" t="str">
        <f t="shared" si="303"/>
        <v/>
      </c>
      <c r="AK1393" s="196" t="str">
        <f t="shared" si="306"/>
        <v/>
      </c>
      <c r="AL1393" s="196" t="str">
        <f t="shared" si="307"/>
        <v/>
      </c>
      <c r="AM1393" s="176"/>
      <c r="AN1393" s="176">
        <f t="shared" si="308"/>
        <v>0</v>
      </c>
      <c r="AO1393" s="176"/>
      <c r="AP1393" s="176"/>
      <c r="AQ1393" s="176"/>
      <c r="AR1393" s="176"/>
      <c r="AS1393" s="176"/>
      <c r="AT1393" s="176"/>
      <c r="AU1393" s="176"/>
      <c r="AV1393" s="176"/>
      <c r="AW1393" s="176"/>
      <c r="AX1393" s="176"/>
      <c r="AY1393" s="176"/>
      <c r="AZ1393" s="176"/>
      <c r="BA1393" s="176"/>
      <c r="BB1393" s="176"/>
      <c r="BC1393" s="176"/>
      <c r="BD1393" s="176"/>
      <c r="BE1393" s="176"/>
      <c r="BF1393" s="176"/>
      <c r="BG1393" s="176"/>
      <c r="BH1393" s="176"/>
      <c r="BI1393" s="176"/>
      <c r="BJ1393" s="176"/>
      <c r="BK1393" s="176"/>
      <c r="BL1393" s="176"/>
      <c r="BM1393" s="176"/>
      <c r="BN1393" s="176"/>
      <c r="BO1393" s="176"/>
      <c r="BP1393" s="176"/>
      <c r="BQ1393" s="176"/>
      <c r="BR1393" s="176"/>
      <c r="BS1393" s="176"/>
      <c r="BT1393" s="176"/>
      <c r="BU1393" s="176"/>
      <c r="BV1393" s="176"/>
      <c r="BW1393" s="176"/>
      <c r="BX1393" s="176"/>
      <c r="BY1393" s="176"/>
      <c r="BZ1393" s="176"/>
      <c r="CA1393" s="176"/>
      <c r="CB1393" s="176"/>
      <c r="CC1393" s="176"/>
      <c r="CD1393" s="176"/>
      <c r="CE1393" s="176"/>
      <c r="CF1393" s="176"/>
      <c r="CG1393" s="176"/>
      <c r="CH1393" s="176"/>
      <c r="CI1393" s="176"/>
      <c r="CJ1393" s="176"/>
      <c r="CK1393" s="176"/>
      <c r="CL1393" s="176"/>
      <c r="CM1393" s="176"/>
      <c r="CN1393" s="176"/>
      <c r="CO1393" s="176"/>
      <c r="CP1393" s="176"/>
      <c r="CQ1393" s="176"/>
      <c r="CR1393" s="176"/>
      <c r="CS1393" s="176"/>
      <c r="CT1393" s="176"/>
      <c r="CU1393" s="176"/>
      <c r="CV1393" s="176"/>
      <c r="CW1393" s="176"/>
    </row>
    <row r="1394" spans="1:101" s="179" customFormat="1" ht="20.100000000000001" customHeight="1">
      <c r="A1394" s="657">
        <f t="shared" si="309"/>
        <v>1351</v>
      </c>
      <c r="B1394" s="196" t="str">
        <f t="shared" si="304"/>
        <v>Swansea Bay UHB</v>
      </c>
      <c r="C1394" s="89"/>
      <c r="D1394" s="89"/>
      <c r="E1394" s="89"/>
      <c r="F1394" s="89"/>
      <c r="G1394" s="89"/>
      <c r="H1394" s="197">
        <f t="shared" si="305"/>
        <v>0</v>
      </c>
      <c r="I1394" s="197"/>
      <c r="J1394" s="89"/>
      <c r="K1394" s="90"/>
      <c r="L1394" s="90"/>
      <c r="M1394" s="89"/>
      <c r="N1394" s="89"/>
      <c r="O1394" s="89"/>
      <c r="P1394" s="89"/>
      <c r="Q1394" s="89"/>
      <c r="R1394" s="122"/>
      <c r="S1394" s="122"/>
      <c r="T1394" s="122"/>
      <c r="U1394" s="123"/>
      <c r="V1394" s="123"/>
      <c r="W1394" s="123"/>
      <c r="X1394" s="122"/>
      <c r="Y1394" s="122"/>
      <c r="Z1394" s="122"/>
      <c r="AA1394" s="122"/>
      <c r="AB1394" s="122"/>
      <c r="AC1394" s="122"/>
      <c r="AD1394" s="197">
        <f t="shared" si="298"/>
        <v>0</v>
      </c>
      <c r="AE1394" s="196" t="str">
        <f t="shared" si="310"/>
        <v/>
      </c>
      <c r="AF1394" s="196" t="str">
        <f t="shared" si="299"/>
        <v/>
      </c>
      <c r="AG1394" s="196" t="str">
        <f t="shared" si="300"/>
        <v/>
      </c>
      <c r="AH1394" s="196" t="str">
        <f t="shared" si="301"/>
        <v/>
      </c>
      <c r="AI1394" s="196" t="str">
        <f t="shared" si="302"/>
        <v/>
      </c>
      <c r="AJ1394" s="196" t="str">
        <f t="shared" si="303"/>
        <v/>
      </c>
      <c r="AK1394" s="196" t="str">
        <f t="shared" si="306"/>
        <v/>
      </c>
      <c r="AL1394" s="196" t="str">
        <f t="shared" si="307"/>
        <v/>
      </c>
      <c r="AM1394" s="176"/>
      <c r="AN1394" s="176">
        <f t="shared" si="308"/>
        <v>0</v>
      </c>
      <c r="AO1394" s="176"/>
      <c r="AP1394" s="176"/>
      <c r="AQ1394" s="176"/>
      <c r="AR1394" s="176"/>
      <c r="AS1394" s="176"/>
      <c r="AT1394" s="176"/>
      <c r="AU1394" s="176"/>
      <c r="AV1394" s="176"/>
      <c r="AW1394" s="176"/>
      <c r="AX1394" s="176"/>
      <c r="AY1394" s="176"/>
      <c r="AZ1394" s="176"/>
      <c r="BA1394" s="176"/>
      <c r="BB1394" s="176"/>
      <c r="BC1394" s="176"/>
      <c r="BD1394" s="176"/>
      <c r="BE1394" s="176"/>
      <c r="BF1394" s="176"/>
      <c r="BG1394" s="176"/>
      <c r="BH1394" s="176"/>
      <c r="BI1394" s="176"/>
      <c r="BJ1394" s="176"/>
      <c r="BK1394" s="176"/>
      <c r="BL1394" s="176"/>
      <c r="BM1394" s="176"/>
      <c r="BN1394" s="176"/>
      <c r="BO1394" s="176"/>
      <c r="BP1394" s="176"/>
      <c r="BQ1394" s="176"/>
      <c r="BR1394" s="176"/>
      <c r="BS1394" s="176"/>
      <c r="BT1394" s="176"/>
      <c r="BU1394" s="176"/>
      <c r="BV1394" s="176"/>
      <c r="BW1394" s="176"/>
      <c r="BX1394" s="176"/>
      <c r="BY1394" s="176"/>
      <c r="BZ1394" s="176"/>
      <c r="CA1394" s="176"/>
      <c r="CB1394" s="176"/>
      <c r="CC1394" s="176"/>
      <c r="CD1394" s="176"/>
      <c r="CE1394" s="176"/>
      <c r="CF1394" s="176"/>
      <c r="CG1394" s="176"/>
      <c r="CH1394" s="176"/>
      <c r="CI1394" s="176"/>
      <c r="CJ1394" s="176"/>
      <c r="CK1394" s="176"/>
      <c r="CL1394" s="176"/>
      <c r="CM1394" s="176"/>
      <c r="CN1394" s="176"/>
      <c r="CO1394" s="176"/>
      <c r="CP1394" s="176"/>
      <c r="CQ1394" s="176"/>
      <c r="CR1394" s="176"/>
      <c r="CS1394" s="176"/>
      <c r="CT1394" s="176"/>
      <c r="CU1394" s="176"/>
      <c r="CV1394" s="176"/>
      <c r="CW1394" s="176"/>
    </row>
    <row r="1395" spans="1:101" s="179" customFormat="1" ht="20.100000000000001" customHeight="1">
      <c r="A1395" s="657">
        <f t="shared" si="309"/>
        <v>1352</v>
      </c>
      <c r="B1395" s="196" t="str">
        <f t="shared" si="304"/>
        <v>Swansea Bay UHB</v>
      </c>
      <c r="C1395" s="89"/>
      <c r="D1395" s="89"/>
      <c r="E1395" s="89"/>
      <c r="F1395" s="89"/>
      <c r="G1395" s="89"/>
      <c r="H1395" s="197">
        <f t="shared" si="305"/>
        <v>0</v>
      </c>
      <c r="I1395" s="197"/>
      <c r="J1395" s="89"/>
      <c r="K1395" s="90"/>
      <c r="L1395" s="90"/>
      <c r="M1395" s="89"/>
      <c r="N1395" s="89"/>
      <c r="O1395" s="89"/>
      <c r="P1395" s="89"/>
      <c r="Q1395" s="89"/>
      <c r="R1395" s="122"/>
      <c r="S1395" s="122"/>
      <c r="T1395" s="122"/>
      <c r="U1395" s="123"/>
      <c r="V1395" s="123"/>
      <c r="W1395" s="123"/>
      <c r="X1395" s="122"/>
      <c r="Y1395" s="122"/>
      <c r="Z1395" s="122"/>
      <c r="AA1395" s="122"/>
      <c r="AB1395" s="122"/>
      <c r="AC1395" s="122"/>
      <c r="AD1395" s="197">
        <f t="shared" si="298"/>
        <v>0</v>
      </c>
      <c r="AE1395" s="196" t="str">
        <f t="shared" si="310"/>
        <v/>
      </c>
      <c r="AF1395" s="196" t="str">
        <f t="shared" si="299"/>
        <v/>
      </c>
      <c r="AG1395" s="196" t="str">
        <f t="shared" si="300"/>
        <v/>
      </c>
      <c r="AH1395" s="196" t="str">
        <f t="shared" si="301"/>
        <v/>
      </c>
      <c r="AI1395" s="196" t="str">
        <f t="shared" si="302"/>
        <v/>
      </c>
      <c r="AJ1395" s="196" t="str">
        <f t="shared" si="303"/>
        <v/>
      </c>
      <c r="AK1395" s="196" t="str">
        <f t="shared" si="306"/>
        <v/>
      </c>
      <c r="AL1395" s="196" t="str">
        <f t="shared" si="307"/>
        <v/>
      </c>
      <c r="AM1395" s="176"/>
      <c r="AN1395" s="176">
        <f t="shared" si="308"/>
        <v>0</v>
      </c>
      <c r="AO1395" s="176"/>
      <c r="AP1395" s="176"/>
      <c r="AQ1395" s="176"/>
      <c r="AR1395" s="176"/>
      <c r="AS1395" s="176"/>
      <c r="AT1395" s="176"/>
      <c r="AU1395" s="176"/>
      <c r="AV1395" s="176"/>
      <c r="AW1395" s="176"/>
      <c r="AX1395" s="176"/>
      <c r="AY1395" s="176"/>
      <c r="AZ1395" s="176"/>
      <c r="BA1395" s="176"/>
      <c r="BB1395" s="176"/>
      <c r="BC1395" s="176"/>
      <c r="BD1395" s="176"/>
      <c r="BE1395" s="176"/>
      <c r="BF1395" s="176"/>
      <c r="BG1395" s="176"/>
      <c r="BH1395" s="176"/>
      <c r="BI1395" s="176"/>
      <c r="BJ1395" s="176"/>
      <c r="BK1395" s="176"/>
      <c r="BL1395" s="176"/>
      <c r="BM1395" s="176"/>
      <c r="BN1395" s="176"/>
      <c r="BO1395" s="176"/>
      <c r="BP1395" s="176"/>
      <c r="BQ1395" s="176"/>
      <c r="BR1395" s="176"/>
      <c r="BS1395" s="176"/>
      <c r="BT1395" s="176"/>
      <c r="BU1395" s="176"/>
      <c r="BV1395" s="176"/>
      <c r="BW1395" s="176"/>
      <c r="BX1395" s="176"/>
      <c r="BY1395" s="176"/>
      <c r="BZ1395" s="176"/>
      <c r="CA1395" s="176"/>
      <c r="CB1395" s="176"/>
      <c r="CC1395" s="176"/>
      <c r="CD1395" s="176"/>
      <c r="CE1395" s="176"/>
      <c r="CF1395" s="176"/>
      <c r="CG1395" s="176"/>
      <c r="CH1395" s="176"/>
      <c r="CI1395" s="176"/>
      <c r="CJ1395" s="176"/>
      <c r="CK1395" s="176"/>
      <c r="CL1395" s="176"/>
      <c r="CM1395" s="176"/>
      <c r="CN1395" s="176"/>
      <c r="CO1395" s="176"/>
      <c r="CP1395" s="176"/>
      <c r="CQ1395" s="176"/>
      <c r="CR1395" s="176"/>
      <c r="CS1395" s="176"/>
      <c r="CT1395" s="176"/>
      <c r="CU1395" s="176"/>
      <c r="CV1395" s="176"/>
      <c r="CW1395" s="176"/>
    </row>
    <row r="1396" spans="1:101" s="179" customFormat="1" ht="20.100000000000001" customHeight="1">
      <c r="A1396" s="657">
        <f t="shared" si="309"/>
        <v>1353</v>
      </c>
      <c r="B1396" s="196" t="str">
        <f t="shared" si="304"/>
        <v>Swansea Bay UHB</v>
      </c>
      <c r="C1396" s="89"/>
      <c r="D1396" s="89"/>
      <c r="E1396" s="89"/>
      <c r="F1396" s="89"/>
      <c r="G1396" s="89"/>
      <c r="H1396" s="197">
        <f t="shared" si="305"/>
        <v>0</v>
      </c>
      <c r="I1396" s="197"/>
      <c r="J1396" s="89"/>
      <c r="K1396" s="90"/>
      <c r="L1396" s="90"/>
      <c r="M1396" s="89"/>
      <c r="N1396" s="89"/>
      <c r="O1396" s="89"/>
      <c r="P1396" s="89"/>
      <c r="Q1396" s="89"/>
      <c r="R1396" s="122"/>
      <c r="S1396" s="122"/>
      <c r="T1396" s="122"/>
      <c r="U1396" s="123"/>
      <c r="V1396" s="123"/>
      <c r="W1396" s="123"/>
      <c r="X1396" s="122"/>
      <c r="Y1396" s="122"/>
      <c r="Z1396" s="122"/>
      <c r="AA1396" s="122"/>
      <c r="AB1396" s="122"/>
      <c r="AC1396" s="122"/>
      <c r="AD1396" s="197">
        <f t="shared" si="298"/>
        <v>0</v>
      </c>
      <c r="AE1396" s="196" t="str">
        <f t="shared" si="310"/>
        <v/>
      </c>
      <c r="AF1396" s="196" t="str">
        <f t="shared" si="299"/>
        <v/>
      </c>
      <c r="AG1396" s="196" t="str">
        <f t="shared" si="300"/>
        <v/>
      </c>
      <c r="AH1396" s="196" t="str">
        <f t="shared" si="301"/>
        <v/>
      </c>
      <c r="AI1396" s="196" t="str">
        <f t="shared" si="302"/>
        <v/>
      </c>
      <c r="AJ1396" s="196" t="str">
        <f t="shared" si="303"/>
        <v/>
      </c>
      <c r="AK1396" s="196" t="str">
        <f t="shared" si="306"/>
        <v/>
      </c>
      <c r="AL1396" s="196" t="str">
        <f t="shared" si="307"/>
        <v/>
      </c>
      <c r="AM1396" s="176"/>
      <c r="AN1396" s="176">
        <f t="shared" si="308"/>
        <v>0</v>
      </c>
      <c r="AO1396" s="176"/>
      <c r="AP1396" s="176"/>
      <c r="AQ1396" s="176"/>
      <c r="AR1396" s="176"/>
      <c r="AS1396" s="176"/>
      <c r="AT1396" s="176"/>
      <c r="AU1396" s="176"/>
      <c r="AV1396" s="176"/>
      <c r="AW1396" s="176"/>
      <c r="AX1396" s="176"/>
      <c r="AY1396" s="176"/>
      <c r="AZ1396" s="176"/>
      <c r="BA1396" s="176"/>
      <c r="BB1396" s="176"/>
      <c r="BC1396" s="176"/>
      <c r="BD1396" s="176"/>
      <c r="BE1396" s="176"/>
      <c r="BF1396" s="176"/>
      <c r="BG1396" s="176"/>
      <c r="BH1396" s="176"/>
      <c r="BI1396" s="176"/>
      <c r="BJ1396" s="176"/>
      <c r="BK1396" s="176"/>
      <c r="BL1396" s="176"/>
      <c r="BM1396" s="176"/>
      <c r="BN1396" s="176"/>
      <c r="BO1396" s="176"/>
      <c r="BP1396" s="176"/>
      <c r="BQ1396" s="176"/>
      <c r="BR1396" s="176"/>
      <c r="BS1396" s="176"/>
      <c r="BT1396" s="176"/>
      <c r="BU1396" s="176"/>
      <c r="BV1396" s="176"/>
      <c r="BW1396" s="176"/>
      <c r="BX1396" s="176"/>
      <c r="BY1396" s="176"/>
      <c r="BZ1396" s="176"/>
      <c r="CA1396" s="176"/>
      <c r="CB1396" s="176"/>
      <c r="CC1396" s="176"/>
      <c r="CD1396" s="176"/>
      <c r="CE1396" s="176"/>
      <c r="CF1396" s="176"/>
      <c r="CG1396" s="176"/>
      <c r="CH1396" s="176"/>
      <c r="CI1396" s="176"/>
      <c r="CJ1396" s="176"/>
      <c r="CK1396" s="176"/>
      <c r="CL1396" s="176"/>
      <c r="CM1396" s="176"/>
      <c r="CN1396" s="176"/>
      <c r="CO1396" s="176"/>
      <c r="CP1396" s="176"/>
      <c r="CQ1396" s="176"/>
      <c r="CR1396" s="176"/>
      <c r="CS1396" s="176"/>
      <c r="CT1396" s="176"/>
      <c r="CU1396" s="176"/>
      <c r="CV1396" s="176"/>
      <c r="CW1396" s="176"/>
    </row>
    <row r="1397" spans="1:101" s="179" customFormat="1" ht="20.100000000000001" customHeight="1">
      <c r="A1397" s="657">
        <f t="shared" si="309"/>
        <v>1354</v>
      </c>
      <c r="B1397" s="196" t="str">
        <f t="shared" si="304"/>
        <v>Swansea Bay UHB</v>
      </c>
      <c r="C1397" s="89"/>
      <c r="D1397" s="89"/>
      <c r="E1397" s="89"/>
      <c r="F1397" s="89"/>
      <c r="G1397" s="89"/>
      <c r="H1397" s="197">
        <f t="shared" si="305"/>
        <v>0</v>
      </c>
      <c r="I1397" s="197"/>
      <c r="J1397" s="89"/>
      <c r="K1397" s="90"/>
      <c r="L1397" s="90"/>
      <c r="M1397" s="89"/>
      <c r="N1397" s="89"/>
      <c r="O1397" s="89"/>
      <c r="P1397" s="89"/>
      <c r="Q1397" s="89"/>
      <c r="R1397" s="122"/>
      <c r="S1397" s="122"/>
      <c r="T1397" s="122"/>
      <c r="U1397" s="123"/>
      <c r="V1397" s="123"/>
      <c r="W1397" s="123"/>
      <c r="X1397" s="122"/>
      <c r="Y1397" s="122"/>
      <c r="Z1397" s="122"/>
      <c r="AA1397" s="122"/>
      <c r="AB1397" s="122"/>
      <c r="AC1397" s="122"/>
      <c r="AD1397" s="197">
        <f t="shared" si="298"/>
        <v>0</v>
      </c>
      <c r="AE1397" s="196" t="str">
        <f t="shared" si="310"/>
        <v/>
      </c>
      <c r="AF1397" s="196" t="str">
        <f t="shared" si="299"/>
        <v/>
      </c>
      <c r="AG1397" s="196" t="str">
        <f t="shared" si="300"/>
        <v/>
      </c>
      <c r="AH1397" s="196" t="str">
        <f t="shared" si="301"/>
        <v/>
      </c>
      <c r="AI1397" s="196" t="str">
        <f t="shared" si="302"/>
        <v/>
      </c>
      <c r="AJ1397" s="196" t="str">
        <f t="shared" si="303"/>
        <v/>
      </c>
      <c r="AK1397" s="196" t="str">
        <f t="shared" si="306"/>
        <v/>
      </c>
      <c r="AL1397" s="196" t="str">
        <f t="shared" si="307"/>
        <v/>
      </c>
      <c r="AM1397" s="176"/>
      <c r="AN1397" s="176">
        <f t="shared" si="308"/>
        <v>0</v>
      </c>
      <c r="AO1397" s="176"/>
      <c r="AP1397" s="176"/>
      <c r="AQ1397" s="176"/>
      <c r="AR1397" s="176"/>
      <c r="AS1397" s="176"/>
      <c r="AT1397" s="176"/>
      <c r="AU1397" s="176"/>
      <c r="AV1397" s="176"/>
      <c r="AW1397" s="176"/>
      <c r="AX1397" s="176"/>
      <c r="AY1397" s="176"/>
      <c r="AZ1397" s="176"/>
      <c r="BA1397" s="176"/>
      <c r="BB1397" s="176"/>
      <c r="BC1397" s="176"/>
      <c r="BD1397" s="176"/>
      <c r="BE1397" s="176"/>
      <c r="BF1397" s="176"/>
      <c r="BG1397" s="176"/>
      <c r="BH1397" s="176"/>
      <c r="BI1397" s="176"/>
      <c r="BJ1397" s="176"/>
      <c r="BK1397" s="176"/>
      <c r="BL1397" s="176"/>
      <c r="BM1397" s="176"/>
      <c r="BN1397" s="176"/>
      <c r="BO1397" s="176"/>
      <c r="BP1397" s="176"/>
      <c r="BQ1397" s="176"/>
      <c r="BR1397" s="176"/>
      <c r="BS1397" s="176"/>
      <c r="BT1397" s="176"/>
      <c r="BU1397" s="176"/>
      <c r="BV1397" s="176"/>
      <c r="BW1397" s="176"/>
      <c r="BX1397" s="176"/>
      <c r="BY1397" s="176"/>
      <c r="BZ1397" s="176"/>
      <c r="CA1397" s="176"/>
      <c r="CB1397" s="176"/>
      <c r="CC1397" s="176"/>
      <c r="CD1397" s="176"/>
      <c r="CE1397" s="176"/>
      <c r="CF1397" s="176"/>
      <c r="CG1397" s="176"/>
      <c r="CH1397" s="176"/>
      <c r="CI1397" s="176"/>
      <c r="CJ1397" s="176"/>
      <c r="CK1397" s="176"/>
      <c r="CL1397" s="176"/>
      <c r="CM1397" s="176"/>
      <c r="CN1397" s="176"/>
      <c r="CO1397" s="176"/>
      <c r="CP1397" s="176"/>
      <c r="CQ1397" s="176"/>
      <c r="CR1397" s="176"/>
      <c r="CS1397" s="176"/>
      <c r="CT1397" s="176"/>
      <c r="CU1397" s="176"/>
      <c r="CV1397" s="176"/>
      <c r="CW1397" s="176"/>
    </row>
    <row r="1398" spans="1:101" s="179" customFormat="1" ht="20.100000000000001" customHeight="1">
      <c r="A1398" s="657">
        <f t="shared" si="309"/>
        <v>1355</v>
      </c>
      <c r="B1398" s="196" t="str">
        <f t="shared" si="304"/>
        <v>Swansea Bay UHB</v>
      </c>
      <c r="C1398" s="89"/>
      <c r="D1398" s="89"/>
      <c r="E1398" s="89"/>
      <c r="F1398" s="89"/>
      <c r="G1398" s="89"/>
      <c r="H1398" s="197">
        <f t="shared" si="305"/>
        <v>0</v>
      </c>
      <c r="I1398" s="197"/>
      <c r="J1398" s="89"/>
      <c r="K1398" s="90"/>
      <c r="L1398" s="90"/>
      <c r="M1398" s="89"/>
      <c r="N1398" s="89"/>
      <c r="O1398" s="89"/>
      <c r="P1398" s="89"/>
      <c r="Q1398" s="89"/>
      <c r="R1398" s="122"/>
      <c r="S1398" s="122"/>
      <c r="T1398" s="122"/>
      <c r="U1398" s="123"/>
      <c r="V1398" s="123"/>
      <c r="W1398" s="123"/>
      <c r="X1398" s="122"/>
      <c r="Y1398" s="122"/>
      <c r="Z1398" s="122"/>
      <c r="AA1398" s="122"/>
      <c r="AB1398" s="122"/>
      <c r="AC1398" s="122"/>
      <c r="AD1398" s="197">
        <f t="shared" si="298"/>
        <v>0</v>
      </c>
      <c r="AE1398" s="196" t="str">
        <f t="shared" si="310"/>
        <v/>
      </c>
      <c r="AF1398" s="196" t="str">
        <f t="shared" si="299"/>
        <v/>
      </c>
      <c r="AG1398" s="196" t="str">
        <f t="shared" si="300"/>
        <v/>
      </c>
      <c r="AH1398" s="196" t="str">
        <f t="shared" si="301"/>
        <v/>
      </c>
      <c r="AI1398" s="196" t="str">
        <f t="shared" si="302"/>
        <v/>
      </c>
      <c r="AJ1398" s="196" t="str">
        <f t="shared" si="303"/>
        <v/>
      </c>
      <c r="AK1398" s="196" t="str">
        <f t="shared" si="306"/>
        <v/>
      </c>
      <c r="AL1398" s="196" t="str">
        <f t="shared" si="307"/>
        <v/>
      </c>
      <c r="AM1398" s="176"/>
      <c r="AN1398" s="176">
        <f t="shared" si="308"/>
        <v>0</v>
      </c>
      <c r="AO1398" s="176"/>
      <c r="AP1398" s="176"/>
      <c r="AQ1398" s="176"/>
      <c r="AR1398" s="176"/>
      <c r="AS1398" s="176"/>
      <c r="AT1398" s="176"/>
      <c r="AU1398" s="176"/>
      <c r="AV1398" s="176"/>
      <c r="AW1398" s="176"/>
      <c r="AX1398" s="176"/>
      <c r="AY1398" s="176"/>
      <c r="AZ1398" s="176"/>
      <c r="BA1398" s="176"/>
      <c r="BB1398" s="176"/>
      <c r="BC1398" s="176"/>
      <c r="BD1398" s="176"/>
      <c r="BE1398" s="176"/>
      <c r="BF1398" s="176"/>
      <c r="BG1398" s="176"/>
      <c r="BH1398" s="176"/>
      <c r="BI1398" s="176"/>
      <c r="BJ1398" s="176"/>
      <c r="BK1398" s="176"/>
      <c r="BL1398" s="176"/>
      <c r="BM1398" s="176"/>
      <c r="BN1398" s="176"/>
      <c r="BO1398" s="176"/>
      <c r="BP1398" s="176"/>
      <c r="BQ1398" s="176"/>
      <c r="BR1398" s="176"/>
      <c r="BS1398" s="176"/>
      <c r="BT1398" s="176"/>
      <c r="BU1398" s="176"/>
      <c r="BV1398" s="176"/>
      <c r="BW1398" s="176"/>
      <c r="BX1398" s="176"/>
      <c r="BY1398" s="176"/>
      <c r="BZ1398" s="176"/>
      <c r="CA1398" s="176"/>
      <c r="CB1398" s="176"/>
      <c r="CC1398" s="176"/>
      <c r="CD1398" s="176"/>
      <c r="CE1398" s="176"/>
      <c r="CF1398" s="176"/>
      <c r="CG1398" s="176"/>
      <c r="CH1398" s="176"/>
      <c r="CI1398" s="176"/>
      <c r="CJ1398" s="176"/>
      <c r="CK1398" s="176"/>
      <c r="CL1398" s="176"/>
      <c r="CM1398" s="176"/>
      <c r="CN1398" s="176"/>
      <c r="CO1398" s="176"/>
      <c r="CP1398" s="176"/>
      <c r="CQ1398" s="176"/>
      <c r="CR1398" s="176"/>
      <c r="CS1398" s="176"/>
      <c r="CT1398" s="176"/>
      <c r="CU1398" s="176"/>
      <c r="CV1398" s="176"/>
      <c r="CW1398" s="176"/>
    </row>
    <row r="1399" spans="1:101" s="179" customFormat="1" ht="20.100000000000001" customHeight="1">
      <c r="A1399" s="657">
        <f t="shared" si="309"/>
        <v>1356</v>
      </c>
      <c r="B1399" s="196" t="str">
        <f t="shared" si="304"/>
        <v>Swansea Bay UHB</v>
      </c>
      <c r="C1399" s="89"/>
      <c r="D1399" s="89"/>
      <c r="E1399" s="89"/>
      <c r="F1399" s="89"/>
      <c r="G1399" s="89"/>
      <c r="H1399" s="197">
        <f t="shared" si="305"/>
        <v>0</v>
      </c>
      <c r="I1399" s="197"/>
      <c r="J1399" s="89"/>
      <c r="K1399" s="90"/>
      <c r="L1399" s="90"/>
      <c r="M1399" s="89"/>
      <c r="N1399" s="89"/>
      <c r="O1399" s="89"/>
      <c r="P1399" s="89"/>
      <c r="Q1399" s="89"/>
      <c r="R1399" s="122"/>
      <c r="S1399" s="122"/>
      <c r="T1399" s="122"/>
      <c r="U1399" s="123"/>
      <c r="V1399" s="123"/>
      <c r="W1399" s="123"/>
      <c r="X1399" s="122"/>
      <c r="Y1399" s="122"/>
      <c r="Z1399" s="122"/>
      <c r="AA1399" s="122"/>
      <c r="AB1399" s="122"/>
      <c r="AC1399" s="122"/>
      <c r="AD1399" s="197">
        <f t="shared" si="298"/>
        <v>0</v>
      </c>
      <c r="AE1399" s="196" t="str">
        <f t="shared" si="310"/>
        <v/>
      </c>
      <c r="AF1399" s="196" t="str">
        <f t="shared" si="299"/>
        <v/>
      </c>
      <c r="AG1399" s="196" t="str">
        <f t="shared" si="300"/>
        <v/>
      </c>
      <c r="AH1399" s="196" t="str">
        <f t="shared" si="301"/>
        <v/>
      </c>
      <c r="AI1399" s="196" t="str">
        <f t="shared" si="302"/>
        <v/>
      </c>
      <c r="AJ1399" s="196" t="str">
        <f t="shared" si="303"/>
        <v/>
      </c>
      <c r="AK1399" s="196" t="str">
        <f t="shared" si="306"/>
        <v/>
      </c>
      <c r="AL1399" s="196" t="str">
        <f t="shared" si="307"/>
        <v/>
      </c>
      <c r="AM1399" s="176"/>
      <c r="AN1399" s="176">
        <f t="shared" si="308"/>
        <v>0</v>
      </c>
      <c r="AO1399" s="176"/>
      <c r="AP1399" s="176"/>
      <c r="AQ1399" s="176"/>
      <c r="AR1399" s="176"/>
      <c r="AS1399" s="176"/>
      <c r="AT1399" s="176"/>
      <c r="AU1399" s="176"/>
      <c r="AV1399" s="176"/>
      <c r="AW1399" s="176"/>
      <c r="AX1399" s="176"/>
      <c r="AY1399" s="176"/>
      <c r="AZ1399" s="176"/>
      <c r="BA1399" s="176"/>
      <c r="BB1399" s="176"/>
      <c r="BC1399" s="176"/>
      <c r="BD1399" s="176"/>
      <c r="BE1399" s="176"/>
      <c r="BF1399" s="176"/>
      <c r="BG1399" s="176"/>
      <c r="BH1399" s="176"/>
      <c r="BI1399" s="176"/>
      <c r="BJ1399" s="176"/>
      <c r="BK1399" s="176"/>
      <c r="BL1399" s="176"/>
      <c r="BM1399" s="176"/>
      <c r="BN1399" s="176"/>
      <c r="BO1399" s="176"/>
      <c r="BP1399" s="176"/>
      <c r="BQ1399" s="176"/>
      <c r="BR1399" s="176"/>
      <c r="BS1399" s="176"/>
      <c r="BT1399" s="176"/>
      <c r="BU1399" s="176"/>
      <c r="BV1399" s="176"/>
      <c r="BW1399" s="176"/>
      <c r="BX1399" s="176"/>
      <c r="BY1399" s="176"/>
      <c r="BZ1399" s="176"/>
      <c r="CA1399" s="176"/>
      <c r="CB1399" s="176"/>
      <c r="CC1399" s="176"/>
      <c r="CD1399" s="176"/>
      <c r="CE1399" s="176"/>
      <c r="CF1399" s="176"/>
      <c r="CG1399" s="176"/>
      <c r="CH1399" s="176"/>
      <c r="CI1399" s="176"/>
      <c r="CJ1399" s="176"/>
      <c r="CK1399" s="176"/>
      <c r="CL1399" s="176"/>
      <c r="CM1399" s="176"/>
      <c r="CN1399" s="176"/>
      <c r="CO1399" s="176"/>
      <c r="CP1399" s="176"/>
      <c r="CQ1399" s="176"/>
      <c r="CR1399" s="176"/>
      <c r="CS1399" s="176"/>
      <c r="CT1399" s="176"/>
      <c r="CU1399" s="176"/>
      <c r="CV1399" s="176"/>
      <c r="CW1399" s="176"/>
    </row>
    <row r="1400" spans="1:101" s="179" customFormat="1" ht="20.100000000000001" customHeight="1">
      <c r="A1400" s="657">
        <f t="shared" si="309"/>
        <v>1357</v>
      </c>
      <c r="B1400" s="196" t="str">
        <f t="shared" si="304"/>
        <v>Swansea Bay UHB</v>
      </c>
      <c r="C1400" s="89"/>
      <c r="D1400" s="89"/>
      <c r="E1400" s="89"/>
      <c r="F1400" s="89"/>
      <c r="G1400" s="89"/>
      <c r="H1400" s="197">
        <f t="shared" si="305"/>
        <v>0</v>
      </c>
      <c r="I1400" s="197"/>
      <c r="J1400" s="89"/>
      <c r="K1400" s="90"/>
      <c r="L1400" s="90"/>
      <c r="M1400" s="89"/>
      <c r="N1400" s="89"/>
      <c r="O1400" s="89"/>
      <c r="P1400" s="89"/>
      <c r="Q1400" s="89"/>
      <c r="R1400" s="122"/>
      <c r="S1400" s="122"/>
      <c r="T1400" s="122"/>
      <c r="U1400" s="123"/>
      <c r="V1400" s="123"/>
      <c r="W1400" s="123"/>
      <c r="X1400" s="122"/>
      <c r="Y1400" s="122"/>
      <c r="Z1400" s="122"/>
      <c r="AA1400" s="122"/>
      <c r="AB1400" s="122"/>
      <c r="AC1400" s="122"/>
      <c r="AD1400" s="197">
        <f t="shared" si="298"/>
        <v>0</v>
      </c>
      <c r="AE1400" s="196" t="str">
        <f t="shared" si="310"/>
        <v/>
      </c>
      <c r="AF1400" s="196" t="str">
        <f t="shared" si="299"/>
        <v/>
      </c>
      <c r="AG1400" s="196" t="str">
        <f t="shared" si="300"/>
        <v/>
      </c>
      <c r="AH1400" s="196" t="str">
        <f t="shared" si="301"/>
        <v/>
      </c>
      <c r="AI1400" s="196" t="str">
        <f t="shared" si="302"/>
        <v/>
      </c>
      <c r="AJ1400" s="196" t="str">
        <f t="shared" si="303"/>
        <v/>
      </c>
      <c r="AK1400" s="196" t="str">
        <f t="shared" si="306"/>
        <v/>
      </c>
      <c r="AL1400" s="196" t="str">
        <f t="shared" si="307"/>
        <v/>
      </c>
      <c r="AM1400" s="176"/>
      <c r="AN1400" s="176">
        <f t="shared" si="308"/>
        <v>0</v>
      </c>
      <c r="AO1400" s="176"/>
      <c r="AP1400" s="176"/>
      <c r="AQ1400" s="176"/>
      <c r="AR1400" s="176"/>
      <c r="AS1400" s="176"/>
      <c r="AT1400" s="176"/>
      <c r="AU1400" s="176"/>
      <c r="AV1400" s="176"/>
      <c r="AW1400" s="176"/>
      <c r="AX1400" s="176"/>
      <c r="AY1400" s="176"/>
      <c r="AZ1400" s="176"/>
      <c r="BA1400" s="176"/>
      <c r="BB1400" s="176"/>
      <c r="BC1400" s="176"/>
      <c r="BD1400" s="176"/>
      <c r="BE1400" s="176"/>
      <c r="BF1400" s="176"/>
      <c r="BG1400" s="176"/>
      <c r="BH1400" s="176"/>
      <c r="BI1400" s="176"/>
      <c r="BJ1400" s="176"/>
      <c r="BK1400" s="176"/>
      <c r="BL1400" s="176"/>
      <c r="BM1400" s="176"/>
      <c r="BN1400" s="176"/>
      <c r="BO1400" s="176"/>
      <c r="BP1400" s="176"/>
      <c r="BQ1400" s="176"/>
      <c r="BR1400" s="176"/>
      <c r="BS1400" s="176"/>
      <c r="BT1400" s="176"/>
      <c r="BU1400" s="176"/>
      <c r="BV1400" s="176"/>
      <c r="BW1400" s="176"/>
      <c r="BX1400" s="176"/>
      <c r="BY1400" s="176"/>
      <c r="BZ1400" s="176"/>
      <c r="CA1400" s="176"/>
      <c r="CB1400" s="176"/>
      <c r="CC1400" s="176"/>
      <c r="CD1400" s="176"/>
      <c r="CE1400" s="176"/>
      <c r="CF1400" s="176"/>
      <c r="CG1400" s="176"/>
      <c r="CH1400" s="176"/>
      <c r="CI1400" s="176"/>
      <c r="CJ1400" s="176"/>
      <c r="CK1400" s="176"/>
      <c r="CL1400" s="176"/>
      <c r="CM1400" s="176"/>
      <c r="CN1400" s="176"/>
      <c r="CO1400" s="176"/>
      <c r="CP1400" s="176"/>
      <c r="CQ1400" s="176"/>
      <c r="CR1400" s="176"/>
      <c r="CS1400" s="176"/>
      <c r="CT1400" s="176"/>
      <c r="CU1400" s="176"/>
      <c r="CV1400" s="176"/>
      <c r="CW1400" s="176"/>
    </row>
    <row r="1401" spans="1:101" s="179" customFormat="1" ht="20.100000000000001" customHeight="1">
      <c r="A1401" s="657">
        <f t="shared" si="309"/>
        <v>1358</v>
      </c>
      <c r="B1401" s="196" t="str">
        <f t="shared" si="304"/>
        <v>Swansea Bay UHB</v>
      </c>
      <c r="C1401" s="89"/>
      <c r="D1401" s="89"/>
      <c r="E1401" s="89"/>
      <c r="F1401" s="89"/>
      <c r="G1401" s="89"/>
      <c r="H1401" s="197">
        <f t="shared" si="305"/>
        <v>0</v>
      </c>
      <c r="I1401" s="197"/>
      <c r="J1401" s="89"/>
      <c r="K1401" s="90"/>
      <c r="L1401" s="90"/>
      <c r="M1401" s="89"/>
      <c r="N1401" s="89"/>
      <c r="O1401" s="89"/>
      <c r="P1401" s="89"/>
      <c r="Q1401" s="89"/>
      <c r="R1401" s="122"/>
      <c r="S1401" s="122"/>
      <c r="T1401" s="122"/>
      <c r="U1401" s="123"/>
      <c r="V1401" s="123"/>
      <c r="W1401" s="123"/>
      <c r="X1401" s="122"/>
      <c r="Y1401" s="122"/>
      <c r="Z1401" s="122"/>
      <c r="AA1401" s="122"/>
      <c r="AB1401" s="122"/>
      <c r="AC1401" s="122"/>
      <c r="AD1401" s="197">
        <f t="shared" si="298"/>
        <v>0</v>
      </c>
      <c r="AE1401" s="196" t="str">
        <f t="shared" si="310"/>
        <v/>
      </c>
      <c r="AF1401" s="196" t="str">
        <f t="shared" si="299"/>
        <v/>
      </c>
      <c r="AG1401" s="196" t="str">
        <f t="shared" si="300"/>
        <v/>
      </c>
      <c r="AH1401" s="196" t="str">
        <f t="shared" si="301"/>
        <v/>
      </c>
      <c r="AI1401" s="196" t="str">
        <f t="shared" si="302"/>
        <v/>
      </c>
      <c r="AJ1401" s="196" t="str">
        <f t="shared" si="303"/>
        <v/>
      </c>
      <c r="AK1401" s="196" t="str">
        <f t="shared" si="306"/>
        <v/>
      </c>
      <c r="AL1401" s="196" t="str">
        <f t="shared" si="307"/>
        <v/>
      </c>
      <c r="AM1401" s="176"/>
      <c r="AN1401" s="176">
        <f t="shared" si="308"/>
        <v>0</v>
      </c>
      <c r="AO1401" s="176"/>
      <c r="AP1401" s="176"/>
      <c r="AQ1401" s="176"/>
      <c r="AR1401" s="176"/>
      <c r="AS1401" s="176"/>
      <c r="AT1401" s="176"/>
      <c r="AU1401" s="176"/>
      <c r="AV1401" s="176"/>
      <c r="AW1401" s="176"/>
      <c r="AX1401" s="176"/>
      <c r="AY1401" s="176"/>
      <c r="AZ1401" s="176"/>
      <c r="BA1401" s="176"/>
      <c r="BB1401" s="176"/>
      <c r="BC1401" s="176"/>
      <c r="BD1401" s="176"/>
      <c r="BE1401" s="176"/>
      <c r="BF1401" s="176"/>
      <c r="BG1401" s="176"/>
      <c r="BH1401" s="176"/>
      <c r="BI1401" s="176"/>
      <c r="BJ1401" s="176"/>
      <c r="BK1401" s="176"/>
      <c r="BL1401" s="176"/>
      <c r="BM1401" s="176"/>
      <c r="BN1401" s="176"/>
      <c r="BO1401" s="176"/>
      <c r="BP1401" s="176"/>
      <c r="BQ1401" s="176"/>
      <c r="BR1401" s="176"/>
      <c r="BS1401" s="176"/>
      <c r="BT1401" s="176"/>
      <c r="BU1401" s="176"/>
      <c r="BV1401" s="176"/>
      <c r="BW1401" s="176"/>
      <c r="BX1401" s="176"/>
      <c r="BY1401" s="176"/>
      <c r="BZ1401" s="176"/>
      <c r="CA1401" s="176"/>
      <c r="CB1401" s="176"/>
      <c r="CC1401" s="176"/>
      <c r="CD1401" s="176"/>
      <c r="CE1401" s="176"/>
      <c r="CF1401" s="176"/>
      <c r="CG1401" s="176"/>
      <c r="CH1401" s="176"/>
      <c r="CI1401" s="176"/>
      <c r="CJ1401" s="176"/>
      <c r="CK1401" s="176"/>
      <c r="CL1401" s="176"/>
      <c r="CM1401" s="176"/>
      <c r="CN1401" s="176"/>
      <c r="CO1401" s="176"/>
      <c r="CP1401" s="176"/>
      <c r="CQ1401" s="176"/>
      <c r="CR1401" s="176"/>
      <c r="CS1401" s="176"/>
      <c r="CT1401" s="176"/>
      <c r="CU1401" s="176"/>
      <c r="CV1401" s="176"/>
      <c r="CW1401" s="176"/>
    </row>
    <row r="1402" spans="1:101" s="179" customFormat="1" ht="20.100000000000001" customHeight="1">
      <c r="A1402" s="657">
        <f t="shared" si="309"/>
        <v>1359</v>
      </c>
      <c r="B1402" s="196" t="str">
        <f t="shared" si="304"/>
        <v>Swansea Bay UHB</v>
      </c>
      <c r="C1402" s="89"/>
      <c r="D1402" s="89"/>
      <c r="E1402" s="89"/>
      <c r="F1402" s="89"/>
      <c r="G1402" s="89"/>
      <c r="H1402" s="197">
        <f t="shared" si="305"/>
        <v>0</v>
      </c>
      <c r="I1402" s="197"/>
      <c r="J1402" s="89"/>
      <c r="K1402" s="90"/>
      <c r="L1402" s="90"/>
      <c r="M1402" s="89"/>
      <c r="N1402" s="89"/>
      <c r="O1402" s="89"/>
      <c r="P1402" s="89"/>
      <c r="Q1402" s="89"/>
      <c r="R1402" s="122"/>
      <c r="S1402" s="122"/>
      <c r="T1402" s="122"/>
      <c r="U1402" s="123"/>
      <c r="V1402" s="123"/>
      <c r="W1402" s="123"/>
      <c r="X1402" s="122"/>
      <c r="Y1402" s="122"/>
      <c r="Z1402" s="122"/>
      <c r="AA1402" s="122"/>
      <c r="AB1402" s="122"/>
      <c r="AC1402" s="122"/>
      <c r="AD1402" s="197">
        <f t="shared" si="298"/>
        <v>0</v>
      </c>
      <c r="AE1402" s="196" t="str">
        <f t="shared" si="310"/>
        <v/>
      </c>
      <c r="AF1402" s="196" t="str">
        <f t="shared" si="299"/>
        <v/>
      </c>
      <c r="AG1402" s="196" t="str">
        <f t="shared" si="300"/>
        <v/>
      </c>
      <c r="AH1402" s="196" t="str">
        <f t="shared" si="301"/>
        <v/>
      </c>
      <c r="AI1402" s="196" t="str">
        <f t="shared" si="302"/>
        <v/>
      </c>
      <c r="AJ1402" s="196" t="str">
        <f t="shared" si="303"/>
        <v/>
      </c>
      <c r="AK1402" s="196" t="str">
        <f t="shared" si="306"/>
        <v/>
      </c>
      <c r="AL1402" s="196" t="str">
        <f t="shared" si="307"/>
        <v/>
      </c>
      <c r="AM1402" s="176"/>
      <c r="AN1402" s="176">
        <f t="shared" si="308"/>
        <v>0</v>
      </c>
      <c r="AO1402" s="176"/>
      <c r="AP1402" s="176"/>
      <c r="AQ1402" s="176"/>
      <c r="AR1402" s="176"/>
      <c r="AS1402" s="176"/>
      <c r="AT1402" s="176"/>
      <c r="AU1402" s="176"/>
      <c r="AV1402" s="176"/>
      <c r="AW1402" s="176"/>
      <c r="AX1402" s="176"/>
      <c r="AY1402" s="176"/>
      <c r="AZ1402" s="176"/>
      <c r="BA1402" s="176"/>
      <c r="BB1402" s="176"/>
      <c r="BC1402" s="176"/>
      <c r="BD1402" s="176"/>
      <c r="BE1402" s="176"/>
      <c r="BF1402" s="176"/>
      <c r="BG1402" s="176"/>
      <c r="BH1402" s="176"/>
      <c r="BI1402" s="176"/>
      <c r="BJ1402" s="176"/>
      <c r="BK1402" s="176"/>
      <c r="BL1402" s="176"/>
      <c r="BM1402" s="176"/>
      <c r="BN1402" s="176"/>
      <c r="BO1402" s="176"/>
      <c r="BP1402" s="176"/>
      <c r="BQ1402" s="176"/>
      <c r="BR1402" s="176"/>
      <c r="BS1402" s="176"/>
      <c r="BT1402" s="176"/>
      <c r="BU1402" s="176"/>
      <c r="BV1402" s="176"/>
      <c r="BW1402" s="176"/>
      <c r="BX1402" s="176"/>
      <c r="BY1402" s="176"/>
      <c r="BZ1402" s="176"/>
      <c r="CA1402" s="176"/>
      <c r="CB1402" s="176"/>
      <c r="CC1402" s="176"/>
      <c r="CD1402" s="176"/>
      <c r="CE1402" s="176"/>
      <c r="CF1402" s="176"/>
      <c r="CG1402" s="176"/>
      <c r="CH1402" s="176"/>
      <c r="CI1402" s="176"/>
      <c r="CJ1402" s="176"/>
      <c r="CK1402" s="176"/>
      <c r="CL1402" s="176"/>
      <c r="CM1402" s="176"/>
      <c r="CN1402" s="176"/>
      <c r="CO1402" s="176"/>
      <c r="CP1402" s="176"/>
      <c r="CQ1402" s="176"/>
      <c r="CR1402" s="176"/>
      <c r="CS1402" s="176"/>
      <c r="CT1402" s="176"/>
      <c r="CU1402" s="176"/>
      <c r="CV1402" s="176"/>
      <c r="CW1402" s="176"/>
    </row>
    <row r="1403" spans="1:101" s="179" customFormat="1" ht="20.100000000000001" customHeight="1">
      <c r="A1403" s="657">
        <f t="shared" si="309"/>
        <v>1360</v>
      </c>
      <c r="B1403" s="196" t="str">
        <f t="shared" si="304"/>
        <v>Swansea Bay UHB</v>
      </c>
      <c r="C1403" s="89"/>
      <c r="D1403" s="89"/>
      <c r="E1403" s="89"/>
      <c r="F1403" s="89"/>
      <c r="G1403" s="89"/>
      <c r="H1403" s="197">
        <f t="shared" si="305"/>
        <v>0</v>
      </c>
      <c r="I1403" s="197"/>
      <c r="J1403" s="89"/>
      <c r="K1403" s="90"/>
      <c r="L1403" s="90"/>
      <c r="M1403" s="89"/>
      <c r="N1403" s="89"/>
      <c r="O1403" s="89"/>
      <c r="P1403" s="89"/>
      <c r="Q1403" s="89"/>
      <c r="R1403" s="122"/>
      <c r="S1403" s="122"/>
      <c r="T1403" s="122"/>
      <c r="U1403" s="123"/>
      <c r="V1403" s="123"/>
      <c r="W1403" s="123"/>
      <c r="X1403" s="122"/>
      <c r="Y1403" s="122"/>
      <c r="Z1403" s="122"/>
      <c r="AA1403" s="122"/>
      <c r="AB1403" s="122"/>
      <c r="AC1403" s="122"/>
      <c r="AD1403" s="197">
        <f t="shared" si="298"/>
        <v>0</v>
      </c>
      <c r="AE1403" s="196" t="str">
        <f t="shared" si="310"/>
        <v/>
      </c>
      <c r="AF1403" s="196" t="str">
        <f t="shared" si="299"/>
        <v/>
      </c>
      <c r="AG1403" s="196" t="str">
        <f t="shared" si="300"/>
        <v/>
      </c>
      <c r="AH1403" s="196" t="str">
        <f t="shared" si="301"/>
        <v/>
      </c>
      <c r="AI1403" s="196" t="str">
        <f t="shared" si="302"/>
        <v/>
      </c>
      <c r="AJ1403" s="196" t="str">
        <f t="shared" si="303"/>
        <v/>
      </c>
      <c r="AK1403" s="196" t="str">
        <f t="shared" si="306"/>
        <v/>
      </c>
      <c r="AL1403" s="196" t="str">
        <f t="shared" si="307"/>
        <v/>
      </c>
      <c r="AM1403" s="176"/>
      <c r="AN1403" s="176">
        <f t="shared" si="308"/>
        <v>0</v>
      </c>
      <c r="AO1403" s="176"/>
      <c r="AP1403" s="176"/>
      <c r="AQ1403" s="176"/>
      <c r="AR1403" s="176"/>
      <c r="AS1403" s="176"/>
      <c r="AT1403" s="176"/>
      <c r="AU1403" s="176"/>
      <c r="AV1403" s="176"/>
      <c r="AW1403" s="176"/>
      <c r="AX1403" s="176"/>
      <c r="AY1403" s="176"/>
      <c r="AZ1403" s="176"/>
      <c r="BA1403" s="176"/>
      <c r="BB1403" s="176"/>
      <c r="BC1403" s="176"/>
      <c r="BD1403" s="176"/>
      <c r="BE1403" s="176"/>
      <c r="BF1403" s="176"/>
      <c r="BG1403" s="176"/>
      <c r="BH1403" s="176"/>
      <c r="BI1403" s="176"/>
      <c r="BJ1403" s="176"/>
      <c r="BK1403" s="176"/>
      <c r="BL1403" s="176"/>
      <c r="BM1403" s="176"/>
      <c r="BN1403" s="176"/>
      <c r="BO1403" s="176"/>
      <c r="BP1403" s="176"/>
      <c r="BQ1403" s="176"/>
      <c r="BR1403" s="176"/>
      <c r="BS1403" s="176"/>
      <c r="BT1403" s="176"/>
      <c r="BU1403" s="176"/>
      <c r="BV1403" s="176"/>
      <c r="BW1403" s="176"/>
      <c r="BX1403" s="176"/>
      <c r="BY1403" s="176"/>
      <c r="BZ1403" s="176"/>
      <c r="CA1403" s="176"/>
      <c r="CB1403" s="176"/>
      <c r="CC1403" s="176"/>
      <c r="CD1403" s="176"/>
      <c r="CE1403" s="176"/>
      <c r="CF1403" s="176"/>
      <c r="CG1403" s="176"/>
      <c r="CH1403" s="176"/>
      <c r="CI1403" s="176"/>
      <c r="CJ1403" s="176"/>
      <c r="CK1403" s="176"/>
      <c r="CL1403" s="176"/>
      <c r="CM1403" s="176"/>
      <c r="CN1403" s="176"/>
      <c r="CO1403" s="176"/>
      <c r="CP1403" s="176"/>
      <c r="CQ1403" s="176"/>
      <c r="CR1403" s="176"/>
      <c r="CS1403" s="176"/>
      <c r="CT1403" s="176"/>
      <c r="CU1403" s="176"/>
      <c r="CV1403" s="176"/>
      <c r="CW1403" s="176"/>
    </row>
    <row r="1404" spans="1:101" s="179" customFormat="1" ht="20.100000000000001" customHeight="1">
      <c r="A1404" s="657">
        <f t="shared" si="309"/>
        <v>1361</v>
      </c>
      <c r="B1404" s="196" t="str">
        <f t="shared" si="304"/>
        <v>Swansea Bay UHB</v>
      </c>
      <c r="C1404" s="89"/>
      <c r="D1404" s="89"/>
      <c r="E1404" s="89"/>
      <c r="F1404" s="89"/>
      <c r="G1404" s="89"/>
      <c r="H1404" s="197">
        <f t="shared" si="305"/>
        <v>0</v>
      </c>
      <c r="I1404" s="197"/>
      <c r="J1404" s="89"/>
      <c r="K1404" s="90"/>
      <c r="L1404" s="90"/>
      <c r="M1404" s="89"/>
      <c r="N1404" s="89"/>
      <c r="O1404" s="89"/>
      <c r="P1404" s="89"/>
      <c r="Q1404" s="89"/>
      <c r="R1404" s="122"/>
      <c r="S1404" s="122"/>
      <c r="T1404" s="122"/>
      <c r="U1404" s="123"/>
      <c r="V1404" s="123"/>
      <c r="W1404" s="123"/>
      <c r="X1404" s="122"/>
      <c r="Y1404" s="122"/>
      <c r="Z1404" s="122"/>
      <c r="AA1404" s="122"/>
      <c r="AB1404" s="122"/>
      <c r="AC1404" s="122"/>
      <c r="AD1404" s="197">
        <f t="shared" si="298"/>
        <v>0</v>
      </c>
      <c r="AE1404" s="196" t="str">
        <f t="shared" si="310"/>
        <v/>
      </c>
      <c r="AF1404" s="196" t="str">
        <f t="shared" si="299"/>
        <v/>
      </c>
      <c r="AG1404" s="196" t="str">
        <f t="shared" si="300"/>
        <v/>
      </c>
      <c r="AH1404" s="196" t="str">
        <f t="shared" si="301"/>
        <v/>
      </c>
      <c r="AI1404" s="196" t="str">
        <f t="shared" si="302"/>
        <v/>
      </c>
      <c r="AJ1404" s="196" t="str">
        <f t="shared" si="303"/>
        <v/>
      </c>
      <c r="AK1404" s="196" t="str">
        <f t="shared" si="306"/>
        <v/>
      </c>
      <c r="AL1404" s="196" t="str">
        <f t="shared" si="307"/>
        <v/>
      </c>
      <c r="AM1404" s="176"/>
      <c r="AN1404" s="176">
        <f t="shared" si="308"/>
        <v>0</v>
      </c>
      <c r="AO1404" s="176"/>
      <c r="AP1404" s="176"/>
      <c r="AQ1404" s="176"/>
      <c r="AR1404" s="176"/>
      <c r="AS1404" s="176"/>
      <c r="AT1404" s="176"/>
      <c r="AU1404" s="176"/>
      <c r="AV1404" s="176"/>
      <c r="AW1404" s="176"/>
      <c r="AX1404" s="176"/>
      <c r="AY1404" s="176"/>
      <c r="AZ1404" s="176"/>
      <c r="BA1404" s="176"/>
      <c r="BB1404" s="176"/>
      <c r="BC1404" s="176"/>
      <c r="BD1404" s="176"/>
      <c r="BE1404" s="176"/>
      <c r="BF1404" s="176"/>
      <c r="BG1404" s="176"/>
      <c r="BH1404" s="176"/>
      <c r="BI1404" s="176"/>
      <c r="BJ1404" s="176"/>
      <c r="BK1404" s="176"/>
      <c r="BL1404" s="176"/>
      <c r="BM1404" s="176"/>
      <c r="BN1404" s="176"/>
      <c r="BO1404" s="176"/>
      <c r="BP1404" s="176"/>
      <c r="BQ1404" s="176"/>
      <c r="BR1404" s="176"/>
      <c r="BS1404" s="176"/>
      <c r="BT1404" s="176"/>
      <c r="BU1404" s="176"/>
      <c r="BV1404" s="176"/>
      <c r="BW1404" s="176"/>
      <c r="BX1404" s="176"/>
      <c r="BY1404" s="176"/>
      <c r="BZ1404" s="176"/>
      <c r="CA1404" s="176"/>
      <c r="CB1404" s="176"/>
      <c r="CC1404" s="176"/>
      <c r="CD1404" s="176"/>
      <c r="CE1404" s="176"/>
      <c r="CF1404" s="176"/>
      <c r="CG1404" s="176"/>
      <c r="CH1404" s="176"/>
      <c r="CI1404" s="176"/>
      <c r="CJ1404" s="176"/>
      <c r="CK1404" s="176"/>
      <c r="CL1404" s="176"/>
      <c r="CM1404" s="176"/>
      <c r="CN1404" s="176"/>
      <c r="CO1404" s="176"/>
      <c r="CP1404" s="176"/>
      <c r="CQ1404" s="176"/>
      <c r="CR1404" s="176"/>
      <c r="CS1404" s="176"/>
      <c r="CT1404" s="176"/>
      <c r="CU1404" s="176"/>
      <c r="CV1404" s="176"/>
      <c r="CW1404" s="176"/>
    </row>
    <row r="1405" spans="1:101" s="179" customFormat="1" ht="20.100000000000001" customHeight="1">
      <c r="A1405" s="657">
        <f t="shared" si="309"/>
        <v>1362</v>
      </c>
      <c r="B1405" s="196" t="str">
        <f t="shared" si="304"/>
        <v>Swansea Bay UHB</v>
      </c>
      <c r="C1405" s="89"/>
      <c r="D1405" s="89"/>
      <c r="E1405" s="89"/>
      <c r="F1405" s="89"/>
      <c r="G1405" s="89"/>
      <c r="H1405" s="197">
        <f t="shared" si="305"/>
        <v>0</v>
      </c>
      <c r="I1405" s="197"/>
      <c r="J1405" s="89"/>
      <c r="K1405" s="90"/>
      <c r="L1405" s="90"/>
      <c r="M1405" s="89"/>
      <c r="N1405" s="89"/>
      <c r="O1405" s="89"/>
      <c r="P1405" s="89"/>
      <c r="Q1405" s="89"/>
      <c r="R1405" s="122"/>
      <c r="S1405" s="122"/>
      <c r="T1405" s="122"/>
      <c r="U1405" s="123"/>
      <c r="V1405" s="123"/>
      <c r="W1405" s="123"/>
      <c r="X1405" s="122"/>
      <c r="Y1405" s="122"/>
      <c r="Z1405" s="122"/>
      <c r="AA1405" s="122"/>
      <c r="AB1405" s="122"/>
      <c r="AC1405" s="122"/>
      <c r="AD1405" s="197">
        <f t="shared" si="298"/>
        <v>0</v>
      </c>
      <c r="AE1405" s="196" t="str">
        <f t="shared" si="310"/>
        <v/>
      </c>
      <c r="AF1405" s="196" t="str">
        <f t="shared" si="299"/>
        <v/>
      </c>
      <c r="AG1405" s="196" t="str">
        <f t="shared" si="300"/>
        <v/>
      </c>
      <c r="AH1405" s="196" t="str">
        <f t="shared" si="301"/>
        <v/>
      </c>
      <c r="AI1405" s="196" t="str">
        <f t="shared" si="302"/>
        <v/>
      </c>
      <c r="AJ1405" s="196" t="str">
        <f t="shared" si="303"/>
        <v/>
      </c>
      <c r="AK1405" s="196" t="str">
        <f t="shared" si="306"/>
        <v/>
      </c>
      <c r="AL1405" s="196" t="str">
        <f t="shared" si="307"/>
        <v/>
      </c>
      <c r="AM1405" s="176"/>
      <c r="AN1405" s="176">
        <f t="shared" si="308"/>
        <v>0</v>
      </c>
      <c r="AO1405" s="176"/>
      <c r="AP1405" s="176"/>
      <c r="AQ1405" s="176"/>
      <c r="AR1405" s="176"/>
      <c r="AS1405" s="176"/>
      <c r="AT1405" s="176"/>
      <c r="AU1405" s="176"/>
      <c r="AV1405" s="176"/>
      <c r="AW1405" s="176"/>
      <c r="AX1405" s="176"/>
      <c r="AY1405" s="176"/>
      <c r="AZ1405" s="176"/>
      <c r="BA1405" s="176"/>
      <c r="BB1405" s="176"/>
      <c r="BC1405" s="176"/>
      <c r="BD1405" s="176"/>
      <c r="BE1405" s="176"/>
      <c r="BF1405" s="176"/>
      <c r="BG1405" s="176"/>
      <c r="BH1405" s="176"/>
      <c r="BI1405" s="176"/>
      <c r="BJ1405" s="176"/>
      <c r="BK1405" s="176"/>
      <c r="BL1405" s="176"/>
      <c r="BM1405" s="176"/>
      <c r="BN1405" s="176"/>
      <c r="BO1405" s="176"/>
      <c r="BP1405" s="176"/>
      <c r="BQ1405" s="176"/>
      <c r="BR1405" s="176"/>
      <c r="BS1405" s="176"/>
      <c r="BT1405" s="176"/>
      <c r="BU1405" s="176"/>
      <c r="BV1405" s="176"/>
      <c r="BW1405" s="176"/>
      <c r="BX1405" s="176"/>
      <c r="BY1405" s="176"/>
      <c r="BZ1405" s="176"/>
      <c r="CA1405" s="176"/>
      <c r="CB1405" s="176"/>
      <c r="CC1405" s="176"/>
      <c r="CD1405" s="176"/>
      <c r="CE1405" s="176"/>
      <c r="CF1405" s="176"/>
      <c r="CG1405" s="176"/>
      <c r="CH1405" s="176"/>
      <c r="CI1405" s="176"/>
      <c r="CJ1405" s="176"/>
      <c r="CK1405" s="176"/>
      <c r="CL1405" s="176"/>
      <c r="CM1405" s="176"/>
      <c r="CN1405" s="176"/>
      <c r="CO1405" s="176"/>
      <c r="CP1405" s="176"/>
      <c r="CQ1405" s="176"/>
      <c r="CR1405" s="176"/>
      <c r="CS1405" s="176"/>
      <c r="CT1405" s="176"/>
      <c r="CU1405" s="176"/>
      <c r="CV1405" s="176"/>
      <c r="CW1405" s="176"/>
    </row>
    <row r="1406" spans="1:101" s="179" customFormat="1" ht="20.100000000000001" customHeight="1">
      <c r="A1406" s="657">
        <f t="shared" si="309"/>
        <v>1363</v>
      </c>
      <c r="B1406" s="196" t="str">
        <f t="shared" si="304"/>
        <v>Swansea Bay UHB</v>
      </c>
      <c r="C1406" s="89"/>
      <c r="D1406" s="89"/>
      <c r="E1406" s="89"/>
      <c r="F1406" s="89"/>
      <c r="G1406" s="89"/>
      <c r="H1406" s="197">
        <f t="shared" si="305"/>
        <v>0</v>
      </c>
      <c r="I1406" s="197"/>
      <c r="J1406" s="89"/>
      <c r="K1406" s="90"/>
      <c r="L1406" s="90"/>
      <c r="M1406" s="89"/>
      <c r="N1406" s="89"/>
      <c r="O1406" s="89"/>
      <c r="P1406" s="89"/>
      <c r="Q1406" s="89"/>
      <c r="R1406" s="122"/>
      <c r="S1406" s="122"/>
      <c r="T1406" s="122"/>
      <c r="U1406" s="123"/>
      <c r="V1406" s="123"/>
      <c r="W1406" s="123"/>
      <c r="X1406" s="122"/>
      <c r="Y1406" s="122"/>
      <c r="Z1406" s="122"/>
      <c r="AA1406" s="122"/>
      <c r="AB1406" s="122"/>
      <c r="AC1406" s="122"/>
      <c r="AD1406" s="197">
        <f t="shared" si="298"/>
        <v>0</v>
      </c>
      <c r="AE1406" s="196" t="str">
        <f t="shared" si="310"/>
        <v/>
      </c>
      <c r="AF1406" s="196" t="str">
        <f t="shared" si="299"/>
        <v/>
      </c>
      <c r="AG1406" s="196" t="str">
        <f t="shared" si="300"/>
        <v/>
      </c>
      <c r="AH1406" s="196" t="str">
        <f t="shared" si="301"/>
        <v/>
      </c>
      <c r="AI1406" s="196" t="str">
        <f t="shared" si="302"/>
        <v/>
      </c>
      <c r="AJ1406" s="196" t="str">
        <f t="shared" si="303"/>
        <v/>
      </c>
      <c r="AK1406" s="196" t="str">
        <f t="shared" si="306"/>
        <v/>
      </c>
      <c r="AL1406" s="196" t="str">
        <f t="shared" si="307"/>
        <v/>
      </c>
      <c r="AM1406" s="176"/>
      <c r="AN1406" s="176">
        <f t="shared" si="308"/>
        <v>0</v>
      </c>
      <c r="AO1406" s="176"/>
      <c r="AP1406" s="176"/>
      <c r="AQ1406" s="176"/>
      <c r="AR1406" s="176"/>
      <c r="AS1406" s="176"/>
      <c r="AT1406" s="176"/>
      <c r="AU1406" s="176"/>
      <c r="AV1406" s="176"/>
      <c r="AW1406" s="176"/>
      <c r="AX1406" s="176"/>
      <c r="AY1406" s="176"/>
      <c r="AZ1406" s="176"/>
      <c r="BA1406" s="176"/>
      <c r="BB1406" s="176"/>
      <c r="BC1406" s="176"/>
      <c r="BD1406" s="176"/>
      <c r="BE1406" s="176"/>
      <c r="BF1406" s="176"/>
      <c r="BG1406" s="176"/>
      <c r="BH1406" s="176"/>
      <c r="BI1406" s="176"/>
      <c r="BJ1406" s="176"/>
      <c r="BK1406" s="176"/>
      <c r="BL1406" s="176"/>
      <c r="BM1406" s="176"/>
      <c r="BN1406" s="176"/>
      <c r="BO1406" s="176"/>
      <c r="BP1406" s="176"/>
      <c r="BQ1406" s="176"/>
      <c r="BR1406" s="176"/>
      <c r="BS1406" s="176"/>
      <c r="BT1406" s="176"/>
      <c r="BU1406" s="176"/>
      <c r="BV1406" s="176"/>
      <c r="BW1406" s="176"/>
      <c r="BX1406" s="176"/>
      <c r="BY1406" s="176"/>
      <c r="BZ1406" s="176"/>
      <c r="CA1406" s="176"/>
      <c r="CB1406" s="176"/>
      <c r="CC1406" s="176"/>
      <c r="CD1406" s="176"/>
      <c r="CE1406" s="176"/>
      <c r="CF1406" s="176"/>
      <c r="CG1406" s="176"/>
      <c r="CH1406" s="176"/>
      <c r="CI1406" s="176"/>
      <c r="CJ1406" s="176"/>
      <c r="CK1406" s="176"/>
      <c r="CL1406" s="176"/>
      <c r="CM1406" s="176"/>
      <c r="CN1406" s="176"/>
      <c r="CO1406" s="176"/>
      <c r="CP1406" s="176"/>
      <c r="CQ1406" s="176"/>
      <c r="CR1406" s="176"/>
      <c r="CS1406" s="176"/>
      <c r="CT1406" s="176"/>
      <c r="CU1406" s="176"/>
      <c r="CV1406" s="176"/>
      <c r="CW1406" s="176"/>
    </row>
    <row r="1407" spans="1:101" s="179" customFormat="1" ht="20.100000000000001" customHeight="1">
      <c r="A1407" s="657">
        <f t="shared" si="309"/>
        <v>1364</v>
      </c>
      <c r="B1407" s="196" t="str">
        <f t="shared" si="304"/>
        <v>Swansea Bay UHB</v>
      </c>
      <c r="C1407" s="89"/>
      <c r="D1407" s="89"/>
      <c r="E1407" s="89"/>
      <c r="F1407" s="89"/>
      <c r="G1407" s="89"/>
      <c r="H1407" s="197">
        <f t="shared" si="305"/>
        <v>0</v>
      </c>
      <c r="I1407" s="197"/>
      <c r="J1407" s="89"/>
      <c r="K1407" s="90"/>
      <c r="L1407" s="90"/>
      <c r="M1407" s="89"/>
      <c r="N1407" s="89"/>
      <c r="O1407" s="89"/>
      <c r="P1407" s="89"/>
      <c r="Q1407" s="89"/>
      <c r="R1407" s="122"/>
      <c r="S1407" s="122"/>
      <c r="T1407" s="122"/>
      <c r="U1407" s="123"/>
      <c r="V1407" s="123"/>
      <c r="W1407" s="123"/>
      <c r="X1407" s="122"/>
      <c r="Y1407" s="122"/>
      <c r="Z1407" s="122"/>
      <c r="AA1407" s="122"/>
      <c r="AB1407" s="122"/>
      <c r="AC1407" s="122"/>
      <c r="AD1407" s="197">
        <f t="shared" si="298"/>
        <v>0</v>
      </c>
      <c r="AE1407" s="196" t="str">
        <f t="shared" si="310"/>
        <v/>
      </c>
      <c r="AF1407" s="196" t="str">
        <f t="shared" si="299"/>
        <v/>
      </c>
      <c r="AG1407" s="196" t="str">
        <f t="shared" si="300"/>
        <v/>
      </c>
      <c r="AH1407" s="196" t="str">
        <f t="shared" si="301"/>
        <v/>
      </c>
      <c r="AI1407" s="196" t="str">
        <f t="shared" si="302"/>
        <v/>
      </c>
      <c r="AJ1407" s="196" t="str">
        <f t="shared" si="303"/>
        <v/>
      </c>
      <c r="AK1407" s="196" t="str">
        <f t="shared" si="306"/>
        <v/>
      </c>
      <c r="AL1407" s="196" t="str">
        <f t="shared" si="307"/>
        <v/>
      </c>
      <c r="AM1407" s="176"/>
      <c r="AN1407" s="176">
        <f t="shared" si="308"/>
        <v>0</v>
      </c>
      <c r="AO1407" s="176"/>
      <c r="AP1407" s="176"/>
      <c r="AQ1407" s="176"/>
      <c r="AR1407" s="176"/>
      <c r="AS1407" s="176"/>
      <c r="AT1407" s="176"/>
      <c r="AU1407" s="176"/>
      <c r="AV1407" s="176"/>
      <c r="AW1407" s="176"/>
      <c r="AX1407" s="176"/>
      <c r="AY1407" s="176"/>
      <c r="AZ1407" s="176"/>
      <c r="BA1407" s="176"/>
      <c r="BB1407" s="176"/>
      <c r="BC1407" s="176"/>
      <c r="BD1407" s="176"/>
      <c r="BE1407" s="176"/>
      <c r="BF1407" s="176"/>
      <c r="BG1407" s="176"/>
      <c r="BH1407" s="176"/>
      <c r="BI1407" s="176"/>
      <c r="BJ1407" s="176"/>
      <c r="BK1407" s="176"/>
      <c r="BL1407" s="176"/>
      <c r="BM1407" s="176"/>
      <c r="BN1407" s="176"/>
      <c r="BO1407" s="176"/>
      <c r="BP1407" s="176"/>
      <c r="BQ1407" s="176"/>
      <c r="BR1407" s="176"/>
      <c r="BS1407" s="176"/>
      <c r="BT1407" s="176"/>
      <c r="BU1407" s="176"/>
      <c r="BV1407" s="176"/>
      <c r="BW1407" s="176"/>
      <c r="BX1407" s="176"/>
      <c r="BY1407" s="176"/>
      <c r="BZ1407" s="176"/>
      <c r="CA1407" s="176"/>
      <c r="CB1407" s="176"/>
      <c r="CC1407" s="176"/>
      <c r="CD1407" s="176"/>
      <c r="CE1407" s="176"/>
      <c r="CF1407" s="176"/>
      <c r="CG1407" s="176"/>
      <c r="CH1407" s="176"/>
      <c r="CI1407" s="176"/>
      <c r="CJ1407" s="176"/>
      <c r="CK1407" s="176"/>
      <c r="CL1407" s="176"/>
      <c r="CM1407" s="176"/>
      <c r="CN1407" s="176"/>
      <c r="CO1407" s="176"/>
      <c r="CP1407" s="176"/>
      <c r="CQ1407" s="176"/>
      <c r="CR1407" s="176"/>
      <c r="CS1407" s="176"/>
      <c r="CT1407" s="176"/>
      <c r="CU1407" s="176"/>
      <c r="CV1407" s="176"/>
      <c r="CW1407" s="176"/>
    </row>
    <row r="1408" spans="1:101" s="179" customFormat="1" ht="20.100000000000001" customHeight="1">
      <c r="A1408" s="657">
        <f t="shared" si="309"/>
        <v>1365</v>
      </c>
      <c r="B1408" s="196" t="str">
        <f t="shared" si="304"/>
        <v>Swansea Bay UHB</v>
      </c>
      <c r="C1408" s="89"/>
      <c r="D1408" s="89"/>
      <c r="E1408" s="89"/>
      <c r="F1408" s="89"/>
      <c r="G1408" s="89"/>
      <c r="H1408" s="197">
        <f t="shared" si="305"/>
        <v>0</v>
      </c>
      <c r="I1408" s="197"/>
      <c r="J1408" s="89"/>
      <c r="K1408" s="90"/>
      <c r="L1408" s="90"/>
      <c r="M1408" s="89"/>
      <c r="N1408" s="89"/>
      <c r="O1408" s="89"/>
      <c r="P1408" s="89"/>
      <c r="Q1408" s="89"/>
      <c r="R1408" s="122"/>
      <c r="S1408" s="122"/>
      <c r="T1408" s="122"/>
      <c r="U1408" s="123"/>
      <c r="V1408" s="123"/>
      <c r="W1408" s="123"/>
      <c r="X1408" s="122"/>
      <c r="Y1408" s="122"/>
      <c r="Z1408" s="122"/>
      <c r="AA1408" s="122"/>
      <c r="AB1408" s="122"/>
      <c r="AC1408" s="122"/>
      <c r="AD1408" s="197">
        <f t="shared" si="298"/>
        <v>0</v>
      </c>
      <c r="AE1408" s="196" t="str">
        <f t="shared" si="310"/>
        <v/>
      </c>
      <c r="AF1408" s="196" t="str">
        <f t="shared" si="299"/>
        <v/>
      </c>
      <c r="AG1408" s="196" t="str">
        <f t="shared" si="300"/>
        <v/>
      </c>
      <c r="AH1408" s="196" t="str">
        <f t="shared" si="301"/>
        <v/>
      </c>
      <c r="AI1408" s="196" t="str">
        <f t="shared" si="302"/>
        <v/>
      </c>
      <c r="AJ1408" s="196" t="str">
        <f t="shared" si="303"/>
        <v/>
      </c>
      <c r="AK1408" s="196" t="str">
        <f t="shared" si="306"/>
        <v/>
      </c>
      <c r="AL1408" s="196" t="str">
        <f t="shared" si="307"/>
        <v/>
      </c>
      <c r="AM1408" s="176"/>
      <c r="AN1408" s="176">
        <f t="shared" si="308"/>
        <v>0</v>
      </c>
      <c r="AO1408" s="176"/>
      <c r="AP1408" s="176"/>
      <c r="AQ1408" s="176"/>
      <c r="AR1408" s="176"/>
      <c r="AS1408" s="176"/>
      <c r="AT1408" s="176"/>
      <c r="AU1408" s="176"/>
      <c r="AV1408" s="176"/>
      <c r="AW1408" s="176"/>
      <c r="AX1408" s="176"/>
      <c r="AY1408" s="176"/>
      <c r="AZ1408" s="176"/>
      <c r="BA1408" s="176"/>
      <c r="BB1408" s="176"/>
      <c r="BC1408" s="176"/>
      <c r="BD1408" s="176"/>
      <c r="BE1408" s="176"/>
      <c r="BF1408" s="176"/>
      <c r="BG1408" s="176"/>
      <c r="BH1408" s="176"/>
      <c r="BI1408" s="176"/>
      <c r="BJ1408" s="176"/>
      <c r="BK1408" s="176"/>
      <c r="BL1408" s="176"/>
      <c r="BM1408" s="176"/>
      <c r="BN1408" s="176"/>
      <c r="BO1408" s="176"/>
      <c r="BP1408" s="176"/>
      <c r="BQ1408" s="176"/>
      <c r="BR1408" s="176"/>
      <c r="BS1408" s="176"/>
      <c r="BT1408" s="176"/>
      <c r="BU1408" s="176"/>
      <c r="BV1408" s="176"/>
      <c r="BW1408" s="176"/>
      <c r="BX1408" s="176"/>
      <c r="BY1408" s="176"/>
      <c r="BZ1408" s="176"/>
      <c r="CA1408" s="176"/>
      <c r="CB1408" s="176"/>
      <c r="CC1408" s="176"/>
      <c r="CD1408" s="176"/>
      <c r="CE1408" s="176"/>
      <c r="CF1408" s="176"/>
      <c r="CG1408" s="176"/>
      <c r="CH1408" s="176"/>
      <c r="CI1408" s="176"/>
      <c r="CJ1408" s="176"/>
      <c r="CK1408" s="176"/>
      <c r="CL1408" s="176"/>
      <c r="CM1408" s="176"/>
      <c r="CN1408" s="176"/>
      <c r="CO1408" s="176"/>
      <c r="CP1408" s="176"/>
      <c r="CQ1408" s="176"/>
      <c r="CR1408" s="176"/>
      <c r="CS1408" s="176"/>
      <c r="CT1408" s="176"/>
      <c r="CU1408" s="176"/>
      <c r="CV1408" s="176"/>
      <c r="CW1408" s="176"/>
    </row>
    <row r="1409" spans="1:101" s="179" customFormat="1" ht="20.100000000000001" customHeight="1">
      <c r="A1409" s="657">
        <f t="shared" si="309"/>
        <v>1366</v>
      </c>
      <c r="B1409" s="196" t="str">
        <f t="shared" si="304"/>
        <v>Swansea Bay UHB</v>
      </c>
      <c r="C1409" s="89"/>
      <c r="D1409" s="89"/>
      <c r="E1409" s="89"/>
      <c r="F1409" s="89"/>
      <c r="G1409" s="89"/>
      <c r="H1409" s="197">
        <f t="shared" si="305"/>
        <v>0</v>
      </c>
      <c r="I1409" s="197"/>
      <c r="J1409" s="89"/>
      <c r="K1409" s="90"/>
      <c r="L1409" s="90"/>
      <c r="M1409" s="89"/>
      <c r="N1409" s="89"/>
      <c r="O1409" s="89"/>
      <c r="P1409" s="89"/>
      <c r="Q1409" s="89"/>
      <c r="R1409" s="122"/>
      <c r="S1409" s="122"/>
      <c r="T1409" s="122"/>
      <c r="U1409" s="123"/>
      <c r="V1409" s="123"/>
      <c r="W1409" s="123"/>
      <c r="X1409" s="122"/>
      <c r="Y1409" s="122"/>
      <c r="Z1409" s="122"/>
      <c r="AA1409" s="122"/>
      <c r="AB1409" s="122"/>
      <c r="AC1409" s="122"/>
      <c r="AD1409" s="197">
        <f t="shared" si="298"/>
        <v>0</v>
      </c>
      <c r="AE1409" s="196" t="str">
        <f t="shared" si="310"/>
        <v/>
      </c>
      <c r="AF1409" s="196" t="str">
        <f t="shared" si="299"/>
        <v/>
      </c>
      <c r="AG1409" s="196" t="str">
        <f t="shared" si="300"/>
        <v/>
      </c>
      <c r="AH1409" s="196" t="str">
        <f t="shared" si="301"/>
        <v/>
      </c>
      <c r="AI1409" s="196" t="str">
        <f t="shared" si="302"/>
        <v/>
      </c>
      <c r="AJ1409" s="196" t="str">
        <f t="shared" si="303"/>
        <v/>
      </c>
      <c r="AK1409" s="196" t="str">
        <f t="shared" si="306"/>
        <v/>
      </c>
      <c r="AL1409" s="196" t="str">
        <f t="shared" si="307"/>
        <v/>
      </c>
      <c r="AM1409" s="176"/>
      <c r="AN1409" s="176">
        <f t="shared" si="308"/>
        <v>0</v>
      </c>
      <c r="AO1409" s="176"/>
      <c r="AP1409" s="176"/>
      <c r="AQ1409" s="176"/>
      <c r="AR1409" s="176"/>
      <c r="AS1409" s="176"/>
      <c r="AT1409" s="176"/>
      <c r="AU1409" s="176"/>
      <c r="AV1409" s="176"/>
      <c r="AW1409" s="176"/>
      <c r="AX1409" s="176"/>
      <c r="AY1409" s="176"/>
      <c r="AZ1409" s="176"/>
      <c r="BA1409" s="176"/>
      <c r="BB1409" s="176"/>
      <c r="BC1409" s="176"/>
      <c r="BD1409" s="176"/>
      <c r="BE1409" s="176"/>
      <c r="BF1409" s="176"/>
      <c r="BG1409" s="176"/>
      <c r="BH1409" s="176"/>
      <c r="BI1409" s="176"/>
      <c r="BJ1409" s="176"/>
      <c r="BK1409" s="176"/>
      <c r="BL1409" s="176"/>
      <c r="BM1409" s="176"/>
      <c r="BN1409" s="176"/>
      <c r="BO1409" s="176"/>
      <c r="BP1409" s="176"/>
      <c r="BQ1409" s="176"/>
      <c r="BR1409" s="176"/>
      <c r="BS1409" s="176"/>
      <c r="BT1409" s="176"/>
      <c r="BU1409" s="176"/>
      <c r="BV1409" s="176"/>
      <c r="BW1409" s="176"/>
      <c r="BX1409" s="176"/>
      <c r="BY1409" s="176"/>
      <c r="BZ1409" s="176"/>
      <c r="CA1409" s="176"/>
      <c r="CB1409" s="176"/>
      <c r="CC1409" s="176"/>
      <c r="CD1409" s="176"/>
      <c r="CE1409" s="176"/>
      <c r="CF1409" s="176"/>
      <c r="CG1409" s="176"/>
      <c r="CH1409" s="176"/>
      <c r="CI1409" s="176"/>
      <c r="CJ1409" s="176"/>
      <c r="CK1409" s="176"/>
      <c r="CL1409" s="176"/>
      <c r="CM1409" s="176"/>
      <c r="CN1409" s="176"/>
      <c r="CO1409" s="176"/>
      <c r="CP1409" s="176"/>
      <c r="CQ1409" s="176"/>
      <c r="CR1409" s="176"/>
      <c r="CS1409" s="176"/>
      <c r="CT1409" s="176"/>
      <c r="CU1409" s="176"/>
      <c r="CV1409" s="176"/>
      <c r="CW1409" s="176"/>
    </row>
    <row r="1410" spans="1:101" s="179" customFormat="1" ht="20.100000000000001" customHeight="1">
      <c r="A1410" s="657">
        <f t="shared" si="309"/>
        <v>1367</v>
      </c>
      <c r="B1410" s="196" t="str">
        <f t="shared" si="304"/>
        <v>Swansea Bay UHB</v>
      </c>
      <c r="C1410" s="89"/>
      <c r="D1410" s="89"/>
      <c r="E1410" s="89"/>
      <c r="F1410" s="89"/>
      <c r="G1410" s="89"/>
      <c r="H1410" s="197">
        <f t="shared" si="305"/>
        <v>0</v>
      </c>
      <c r="I1410" s="197"/>
      <c r="J1410" s="89"/>
      <c r="K1410" s="90"/>
      <c r="L1410" s="90"/>
      <c r="M1410" s="89"/>
      <c r="N1410" s="89"/>
      <c r="O1410" s="89"/>
      <c r="P1410" s="89"/>
      <c r="Q1410" s="89"/>
      <c r="R1410" s="122"/>
      <c r="S1410" s="122"/>
      <c r="T1410" s="122"/>
      <c r="U1410" s="123"/>
      <c r="V1410" s="123"/>
      <c r="W1410" s="123"/>
      <c r="X1410" s="122"/>
      <c r="Y1410" s="122"/>
      <c r="Z1410" s="122"/>
      <c r="AA1410" s="122"/>
      <c r="AB1410" s="122"/>
      <c r="AC1410" s="122"/>
      <c r="AD1410" s="197">
        <f t="shared" si="298"/>
        <v>0</v>
      </c>
      <c r="AE1410" s="196" t="str">
        <f t="shared" si="310"/>
        <v/>
      </c>
      <c r="AF1410" s="196" t="str">
        <f t="shared" si="299"/>
        <v/>
      </c>
      <c r="AG1410" s="196" t="str">
        <f t="shared" si="300"/>
        <v/>
      </c>
      <c r="AH1410" s="196" t="str">
        <f t="shared" si="301"/>
        <v/>
      </c>
      <c r="AI1410" s="196" t="str">
        <f t="shared" si="302"/>
        <v/>
      </c>
      <c r="AJ1410" s="196" t="str">
        <f t="shared" si="303"/>
        <v/>
      </c>
      <c r="AK1410" s="196" t="str">
        <f t="shared" si="306"/>
        <v/>
      </c>
      <c r="AL1410" s="196" t="str">
        <f t="shared" si="307"/>
        <v/>
      </c>
      <c r="AM1410" s="176"/>
      <c r="AN1410" s="176">
        <f t="shared" si="308"/>
        <v>0</v>
      </c>
      <c r="AO1410" s="176"/>
      <c r="AP1410" s="176"/>
      <c r="AQ1410" s="176"/>
      <c r="AR1410" s="176"/>
      <c r="AS1410" s="176"/>
      <c r="AT1410" s="176"/>
      <c r="AU1410" s="176"/>
      <c r="AV1410" s="176"/>
      <c r="AW1410" s="176"/>
      <c r="AX1410" s="176"/>
      <c r="AY1410" s="176"/>
      <c r="AZ1410" s="176"/>
      <c r="BA1410" s="176"/>
      <c r="BB1410" s="176"/>
      <c r="BC1410" s="176"/>
      <c r="BD1410" s="176"/>
      <c r="BE1410" s="176"/>
      <c r="BF1410" s="176"/>
      <c r="BG1410" s="176"/>
      <c r="BH1410" s="176"/>
      <c r="BI1410" s="176"/>
      <c r="BJ1410" s="176"/>
      <c r="BK1410" s="176"/>
      <c r="BL1410" s="176"/>
      <c r="BM1410" s="176"/>
      <c r="BN1410" s="176"/>
      <c r="BO1410" s="176"/>
      <c r="BP1410" s="176"/>
      <c r="BQ1410" s="176"/>
      <c r="BR1410" s="176"/>
      <c r="BS1410" s="176"/>
      <c r="BT1410" s="176"/>
      <c r="BU1410" s="176"/>
      <c r="BV1410" s="176"/>
      <c r="BW1410" s="176"/>
      <c r="BX1410" s="176"/>
      <c r="BY1410" s="176"/>
      <c r="BZ1410" s="176"/>
      <c r="CA1410" s="176"/>
      <c r="CB1410" s="176"/>
      <c r="CC1410" s="176"/>
      <c r="CD1410" s="176"/>
      <c r="CE1410" s="176"/>
      <c r="CF1410" s="176"/>
      <c r="CG1410" s="176"/>
      <c r="CH1410" s="176"/>
      <c r="CI1410" s="176"/>
      <c r="CJ1410" s="176"/>
      <c r="CK1410" s="176"/>
      <c r="CL1410" s="176"/>
      <c r="CM1410" s="176"/>
      <c r="CN1410" s="176"/>
      <c r="CO1410" s="176"/>
      <c r="CP1410" s="176"/>
      <c r="CQ1410" s="176"/>
      <c r="CR1410" s="176"/>
      <c r="CS1410" s="176"/>
      <c r="CT1410" s="176"/>
      <c r="CU1410" s="176"/>
      <c r="CV1410" s="176"/>
      <c r="CW1410" s="176"/>
    </row>
    <row r="1411" spans="1:101" s="179" customFormat="1" ht="20.100000000000001" customHeight="1">
      <c r="A1411" s="657">
        <f t="shared" si="309"/>
        <v>1368</v>
      </c>
      <c r="B1411" s="196" t="str">
        <f t="shared" si="304"/>
        <v>Swansea Bay UHB</v>
      </c>
      <c r="C1411" s="89"/>
      <c r="D1411" s="89"/>
      <c r="E1411" s="89"/>
      <c r="F1411" s="89"/>
      <c r="G1411" s="89"/>
      <c r="H1411" s="197">
        <f t="shared" si="305"/>
        <v>0</v>
      </c>
      <c r="I1411" s="197"/>
      <c r="J1411" s="89"/>
      <c r="K1411" s="90"/>
      <c r="L1411" s="90"/>
      <c r="M1411" s="89"/>
      <c r="N1411" s="89"/>
      <c r="O1411" s="89"/>
      <c r="P1411" s="89"/>
      <c r="Q1411" s="89"/>
      <c r="R1411" s="122"/>
      <c r="S1411" s="122"/>
      <c r="T1411" s="122"/>
      <c r="U1411" s="123"/>
      <c r="V1411" s="123"/>
      <c r="W1411" s="123"/>
      <c r="X1411" s="122"/>
      <c r="Y1411" s="122"/>
      <c r="Z1411" s="122"/>
      <c r="AA1411" s="122"/>
      <c r="AB1411" s="122"/>
      <c r="AC1411" s="122"/>
      <c r="AD1411" s="197">
        <f t="shared" si="298"/>
        <v>0</v>
      </c>
      <c r="AE1411" s="196" t="str">
        <f t="shared" si="310"/>
        <v/>
      </c>
      <c r="AF1411" s="196" t="str">
        <f t="shared" si="299"/>
        <v/>
      </c>
      <c r="AG1411" s="196" t="str">
        <f t="shared" si="300"/>
        <v/>
      </c>
      <c r="AH1411" s="196" t="str">
        <f t="shared" si="301"/>
        <v/>
      </c>
      <c r="AI1411" s="196" t="str">
        <f t="shared" si="302"/>
        <v/>
      </c>
      <c r="AJ1411" s="196" t="str">
        <f t="shared" si="303"/>
        <v/>
      </c>
      <c r="AK1411" s="196" t="str">
        <f t="shared" si="306"/>
        <v/>
      </c>
      <c r="AL1411" s="196" t="str">
        <f t="shared" si="307"/>
        <v/>
      </c>
      <c r="AM1411" s="176"/>
      <c r="AN1411" s="176">
        <f t="shared" si="308"/>
        <v>0</v>
      </c>
      <c r="AO1411" s="176"/>
      <c r="AP1411" s="176"/>
      <c r="AQ1411" s="176"/>
      <c r="AR1411" s="176"/>
      <c r="AS1411" s="176"/>
      <c r="AT1411" s="176"/>
      <c r="AU1411" s="176"/>
      <c r="AV1411" s="176"/>
      <c r="AW1411" s="176"/>
      <c r="AX1411" s="176"/>
      <c r="AY1411" s="176"/>
      <c r="AZ1411" s="176"/>
      <c r="BA1411" s="176"/>
      <c r="BB1411" s="176"/>
      <c r="BC1411" s="176"/>
      <c r="BD1411" s="176"/>
      <c r="BE1411" s="176"/>
      <c r="BF1411" s="176"/>
      <c r="BG1411" s="176"/>
      <c r="BH1411" s="176"/>
      <c r="BI1411" s="176"/>
      <c r="BJ1411" s="176"/>
      <c r="BK1411" s="176"/>
      <c r="BL1411" s="176"/>
      <c r="BM1411" s="176"/>
      <c r="BN1411" s="176"/>
      <c r="BO1411" s="176"/>
      <c r="BP1411" s="176"/>
      <c r="BQ1411" s="176"/>
      <c r="BR1411" s="176"/>
      <c r="BS1411" s="176"/>
      <c r="BT1411" s="176"/>
      <c r="BU1411" s="176"/>
      <c r="BV1411" s="176"/>
      <c r="BW1411" s="176"/>
      <c r="BX1411" s="176"/>
      <c r="BY1411" s="176"/>
      <c r="BZ1411" s="176"/>
      <c r="CA1411" s="176"/>
      <c r="CB1411" s="176"/>
      <c r="CC1411" s="176"/>
      <c r="CD1411" s="176"/>
      <c r="CE1411" s="176"/>
      <c r="CF1411" s="176"/>
      <c r="CG1411" s="176"/>
      <c r="CH1411" s="176"/>
      <c r="CI1411" s="176"/>
      <c r="CJ1411" s="176"/>
      <c r="CK1411" s="176"/>
      <c r="CL1411" s="176"/>
      <c r="CM1411" s="176"/>
      <c r="CN1411" s="176"/>
      <c r="CO1411" s="176"/>
      <c r="CP1411" s="176"/>
      <c r="CQ1411" s="176"/>
      <c r="CR1411" s="176"/>
      <c r="CS1411" s="176"/>
      <c r="CT1411" s="176"/>
      <c r="CU1411" s="176"/>
      <c r="CV1411" s="176"/>
      <c r="CW1411" s="176"/>
    </row>
    <row r="1412" spans="1:101" s="179" customFormat="1" ht="20.100000000000001" customHeight="1">
      <c r="A1412" s="657">
        <f t="shared" si="309"/>
        <v>1369</v>
      </c>
      <c r="B1412" s="196" t="str">
        <f t="shared" si="304"/>
        <v>Swansea Bay UHB</v>
      </c>
      <c r="C1412" s="89"/>
      <c r="D1412" s="89"/>
      <c r="E1412" s="89"/>
      <c r="F1412" s="89"/>
      <c r="G1412" s="89"/>
      <c r="H1412" s="197">
        <f t="shared" si="305"/>
        <v>0</v>
      </c>
      <c r="I1412" s="197"/>
      <c r="J1412" s="89"/>
      <c r="K1412" s="90"/>
      <c r="L1412" s="90"/>
      <c r="M1412" s="89"/>
      <c r="N1412" s="89"/>
      <c r="O1412" s="89"/>
      <c r="P1412" s="89"/>
      <c r="Q1412" s="89"/>
      <c r="R1412" s="122"/>
      <c r="S1412" s="122"/>
      <c r="T1412" s="122"/>
      <c r="U1412" s="123"/>
      <c r="V1412" s="123"/>
      <c r="W1412" s="123"/>
      <c r="X1412" s="122"/>
      <c r="Y1412" s="122"/>
      <c r="Z1412" s="122"/>
      <c r="AA1412" s="122"/>
      <c r="AB1412" s="122"/>
      <c r="AC1412" s="122"/>
      <c r="AD1412" s="197">
        <f t="shared" si="298"/>
        <v>0</v>
      </c>
      <c r="AE1412" s="196" t="str">
        <f t="shared" si="310"/>
        <v/>
      </c>
      <c r="AF1412" s="196" t="str">
        <f t="shared" si="299"/>
        <v/>
      </c>
      <c r="AG1412" s="196" t="str">
        <f t="shared" si="300"/>
        <v/>
      </c>
      <c r="AH1412" s="196" t="str">
        <f t="shared" si="301"/>
        <v/>
      </c>
      <c r="AI1412" s="196" t="str">
        <f t="shared" si="302"/>
        <v/>
      </c>
      <c r="AJ1412" s="196" t="str">
        <f t="shared" si="303"/>
        <v/>
      </c>
      <c r="AK1412" s="196" t="str">
        <f t="shared" si="306"/>
        <v/>
      </c>
      <c r="AL1412" s="196" t="str">
        <f t="shared" si="307"/>
        <v/>
      </c>
      <c r="AM1412" s="176"/>
      <c r="AN1412" s="176">
        <f t="shared" si="308"/>
        <v>0</v>
      </c>
      <c r="AO1412" s="176"/>
      <c r="AP1412" s="176"/>
      <c r="AQ1412" s="176"/>
      <c r="AR1412" s="176"/>
      <c r="AS1412" s="176"/>
      <c r="AT1412" s="176"/>
      <c r="AU1412" s="176"/>
      <c r="AV1412" s="176"/>
      <c r="AW1412" s="176"/>
      <c r="AX1412" s="176"/>
      <c r="AY1412" s="176"/>
      <c r="AZ1412" s="176"/>
      <c r="BA1412" s="176"/>
      <c r="BB1412" s="176"/>
      <c r="BC1412" s="176"/>
      <c r="BD1412" s="176"/>
      <c r="BE1412" s="176"/>
      <c r="BF1412" s="176"/>
      <c r="BG1412" s="176"/>
      <c r="BH1412" s="176"/>
      <c r="BI1412" s="176"/>
      <c r="BJ1412" s="176"/>
      <c r="BK1412" s="176"/>
      <c r="BL1412" s="176"/>
      <c r="BM1412" s="176"/>
      <c r="BN1412" s="176"/>
      <c r="BO1412" s="176"/>
      <c r="BP1412" s="176"/>
      <c r="BQ1412" s="176"/>
      <c r="BR1412" s="176"/>
      <c r="BS1412" s="176"/>
      <c r="BT1412" s="176"/>
      <c r="BU1412" s="176"/>
      <c r="BV1412" s="176"/>
      <c r="BW1412" s="176"/>
      <c r="BX1412" s="176"/>
      <c r="BY1412" s="176"/>
      <c r="BZ1412" s="176"/>
      <c r="CA1412" s="176"/>
      <c r="CB1412" s="176"/>
      <c r="CC1412" s="176"/>
      <c r="CD1412" s="176"/>
      <c r="CE1412" s="176"/>
      <c r="CF1412" s="176"/>
      <c r="CG1412" s="176"/>
      <c r="CH1412" s="176"/>
      <c r="CI1412" s="176"/>
      <c r="CJ1412" s="176"/>
      <c r="CK1412" s="176"/>
      <c r="CL1412" s="176"/>
      <c r="CM1412" s="176"/>
      <c r="CN1412" s="176"/>
      <c r="CO1412" s="176"/>
      <c r="CP1412" s="176"/>
      <c r="CQ1412" s="176"/>
      <c r="CR1412" s="176"/>
      <c r="CS1412" s="176"/>
      <c r="CT1412" s="176"/>
      <c r="CU1412" s="176"/>
      <c r="CV1412" s="176"/>
      <c r="CW1412" s="176"/>
    </row>
    <row r="1413" spans="1:101" s="179" customFormat="1" ht="20.100000000000001" customHeight="1">
      <c r="A1413" s="657">
        <f t="shared" si="309"/>
        <v>1370</v>
      </c>
      <c r="B1413" s="196" t="str">
        <f t="shared" si="304"/>
        <v>Swansea Bay UHB</v>
      </c>
      <c r="C1413" s="89"/>
      <c r="D1413" s="89"/>
      <c r="E1413" s="89"/>
      <c r="F1413" s="89"/>
      <c r="G1413" s="89"/>
      <c r="H1413" s="197">
        <f t="shared" si="305"/>
        <v>0</v>
      </c>
      <c r="I1413" s="197"/>
      <c r="J1413" s="89"/>
      <c r="K1413" s="90"/>
      <c r="L1413" s="90"/>
      <c r="M1413" s="89"/>
      <c r="N1413" s="89"/>
      <c r="O1413" s="89"/>
      <c r="P1413" s="89"/>
      <c r="Q1413" s="89"/>
      <c r="R1413" s="122"/>
      <c r="S1413" s="122"/>
      <c r="T1413" s="122"/>
      <c r="U1413" s="123"/>
      <c r="V1413" s="123"/>
      <c r="W1413" s="123"/>
      <c r="X1413" s="122"/>
      <c r="Y1413" s="122"/>
      <c r="Z1413" s="122"/>
      <c r="AA1413" s="122"/>
      <c r="AB1413" s="122"/>
      <c r="AC1413" s="122"/>
      <c r="AD1413" s="197">
        <f t="shared" si="298"/>
        <v>0</v>
      </c>
      <c r="AE1413" s="196" t="str">
        <f t="shared" si="310"/>
        <v/>
      </c>
      <c r="AF1413" s="196" t="str">
        <f t="shared" si="299"/>
        <v/>
      </c>
      <c r="AG1413" s="196" t="str">
        <f t="shared" si="300"/>
        <v/>
      </c>
      <c r="AH1413" s="196" t="str">
        <f t="shared" si="301"/>
        <v/>
      </c>
      <c r="AI1413" s="196" t="str">
        <f t="shared" si="302"/>
        <v/>
      </c>
      <c r="AJ1413" s="196" t="str">
        <f t="shared" si="303"/>
        <v/>
      </c>
      <c r="AK1413" s="196" t="str">
        <f t="shared" si="306"/>
        <v/>
      </c>
      <c r="AL1413" s="196" t="str">
        <f t="shared" si="307"/>
        <v/>
      </c>
      <c r="AM1413" s="176"/>
      <c r="AN1413" s="176">
        <f t="shared" si="308"/>
        <v>0</v>
      </c>
      <c r="AO1413" s="176"/>
      <c r="AP1413" s="176"/>
      <c r="AQ1413" s="176"/>
      <c r="AR1413" s="176"/>
      <c r="AS1413" s="176"/>
      <c r="AT1413" s="176"/>
      <c r="AU1413" s="176"/>
      <c r="AV1413" s="176"/>
      <c r="AW1413" s="176"/>
      <c r="AX1413" s="176"/>
      <c r="AY1413" s="176"/>
      <c r="AZ1413" s="176"/>
      <c r="BA1413" s="176"/>
      <c r="BB1413" s="176"/>
      <c r="BC1413" s="176"/>
      <c r="BD1413" s="176"/>
      <c r="BE1413" s="176"/>
      <c r="BF1413" s="176"/>
      <c r="BG1413" s="176"/>
      <c r="BH1413" s="176"/>
      <c r="BI1413" s="176"/>
      <c r="BJ1413" s="176"/>
      <c r="BK1413" s="176"/>
      <c r="BL1413" s="176"/>
      <c r="BM1413" s="176"/>
      <c r="BN1413" s="176"/>
      <c r="BO1413" s="176"/>
      <c r="BP1413" s="176"/>
      <c r="BQ1413" s="176"/>
      <c r="BR1413" s="176"/>
      <c r="BS1413" s="176"/>
      <c r="BT1413" s="176"/>
      <c r="BU1413" s="176"/>
      <c r="BV1413" s="176"/>
      <c r="BW1413" s="176"/>
      <c r="BX1413" s="176"/>
      <c r="BY1413" s="176"/>
      <c r="BZ1413" s="176"/>
      <c r="CA1413" s="176"/>
      <c r="CB1413" s="176"/>
      <c r="CC1413" s="176"/>
      <c r="CD1413" s="176"/>
      <c r="CE1413" s="176"/>
      <c r="CF1413" s="176"/>
      <c r="CG1413" s="176"/>
      <c r="CH1413" s="176"/>
      <c r="CI1413" s="176"/>
      <c r="CJ1413" s="176"/>
      <c r="CK1413" s="176"/>
      <c r="CL1413" s="176"/>
      <c r="CM1413" s="176"/>
      <c r="CN1413" s="176"/>
      <c r="CO1413" s="176"/>
      <c r="CP1413" s="176"/>
      <c r="CQ1413" s="176"/>
      <c r="CR1413" s="176"/>
      <c r="CS1413" s="176"/>
      <c r="CT1413" s="176"/>
      <c r="CU1413" s="176"/>
      <c r="CV1413" s="176"/>
      <c r="CW1413" s="176"/>
    </row>
    <row r="1414" spans="1:101" s="179" customFormat="1" ht="20.100000000000001" customHeight="1">
      <c r="A1414" s="657">
        <f t="shared" si="309"/>
        <v>1371</v>
      </c>
      <c r="B1414" s="196" t="str">
        <f t="shared" si="304"/>
        <v>Swansea Bay UHB</v>
      </c>
      <c r="C1414" s="89"/>
      <c r="D1414" s="89"/>
      <c r="E1414" s="89"/>
      <c r="F1414" s="89"/>
      <c r="G1414" s="89"/>
      <c r="H1414" s="197">
        <f t="shared" si="305"/>
        <v>0</v>
      </c>
      <c r="I1414" s="197"/>
      <c r="J1414" s="89"/>
      <c r="K1414" s="90"/>
      <c r="L1414" s="90"/>
      <c r="M1414" s="89"/>
      <c r="N1414" s="89"/>
      <c r="O1414" s="89"/>
      <c r="P1414" s="89"/>
      <c r="Q1414" s="89"/>
      <c r="R1414" s="122"/>
      <c r="S1414" s="122"/>
      <c r="T1414" s="122"/>
      <c r="U1414" s="123"/>
      <c r="V1414" s="123"/>
      <c r="W1414" s="123"/>
      <c r="X1414" s="122"/>
      <c r="Y1414" s="122"/>
      <c r="Z1414" s="122"/>
      <c r="AA1414" s="122"/>
      <c r="AB1414" s="122"/>
      <c r="AC1414" s="122"/>
      <c r="AD1414" s="197">
        <f t="shared" si="298"/>
        <v>0</v>
      </c>
      <c r="AE1414" s="196" t="str">
        <f t="shared" si="310"/>
        <v/>
      </c>
      <c r="AF1414" s="196" t="str">
        <f t="shared" si="299"/>
        <v/>
      </c>
      <c r="AG1414" s="196" t="str">
        <f t="shared" si="300"/>
        <v/>
      </c>
      <c r="AH1414" s="196" t="str">
        <f t="shared" si="301"/>
        <v/>
      </c>
      <c r="AI1414" s="196" t="str">
        <f t="shared" si="302"/>
        <v/>
      </c>
      <c r="AJ1414" s="196" t="str">
        <f t="shared" si="303"/>
        <v/>
      </c>
      <c r="AK1414" s="196" t="str">
        <f t="shared" si="306"/>
        <v/>
      </c>
      <c r="AL1414" s="196" t="str">
        <f t="shared" si="307"/>
        <v/>
      </c>
      <c r="AM1414" s="176"/>
      <c r="AN1414" s="176">
        <f t="shared" si="308"/>
        <v>0</v>
      </c>
      <c r="AO1414" s="176"/>
      <c r="AP1414" s="176"/>
      <c r="AQ1414" s="176"/>
      <c r="AR1414" s="176"/>
      <c r="AS1414" s="176"/>
      <c r="AT1414" s="176"/>
      <c r="AU1414" s="176"/>
      <c r="AV1414" s="176"/>
      <c r="AW1414" s="176"/>
      <c r="AX1414" s="176"/>
      <c r="AY1414" s="176"/>
      <c r="AZ1414" s="176"/>
      <c r="BA1414" s="176"/>
      <c r="BB1414" s="176"/>
      <c r="BC1414" s="176"/>
      <c r="BD1414" s="176"/>
      <c r="BE1414" s="176"/>
      <c r="BF1414" s="176"/>
      <c r="BG1414" s="176"/>
      <c r="BH1414" s="176"/>
      <c r="BI1414" s="176"/>
      <c r="BJ1414" s="176"/>
      <c r="BK1414" s="176"/>
      <c r="BL1414" s="176"/>
      <c r="BM1414" s="176"/>
      <c r="BN1414" s="176"/>
      <c r="BO1414" s="176"/>
      <c r="BP1414" s="176"/>
      <c r="BQ1414" s="176"/>
      <c r="BR1414" s="176"/>
      <c r="BS1414" s="176"/>
      <c r="BT1414" s="176"/>
      <c r="BU1414" s="176"/>
      <c r="BV1414" s="176"/>
      <c r="BW1414" s="176"/>
      <c r="BX1414" s="176"/>
      <c r="BY1414" s="176"/>
      <c r="BZ1414" s="176"/>
      <c r="CA1414" s="176"/>
      <c r="CB1414" s="176"/>
      <c r="CC1414" s="176"/>
      <c r="CD1414" s="176"/>
      <c r="CE1414" s="176"/>
      <c r="CF1414" s="176"/>
      <c r="CG1414" s="176"/>
      <c r="CH1414" s="176"/>
      <c r="CI1414" s="176"/>
      <c r="CJ1414" s="176"/>
      <c r="CK1414" s="176"/>
      <c r="CL1414" s="176"/>
      <c r="CM1414" s="176"/>
      <c r="CN1414" s="176"/>
      <c r="CO1414" s="176"/>
      <c r="CP1414" s="176"/>
      <c r="CQ1414" s="176"/>
      <c r="CR1414" s="176"/>
      <c r="CS1414" s="176"/>
      <c r="CT1414" s="176"/>
      <c r="CU1414" s="176"/>
      <c r="CV1414" s="176"/>
      <c r="CW1414" s="176"/>
    </row>
    <row r="1415" spans="1:101" s="179" customFormat="1" ht="20.100000000000001" customHeight="1">
      <c r="A1415" s="657">
        <f t="shared" si="309"/>
        <v>1372</v>
      </c>
      <c r="B1415" s="196" t="str">
        <f t="shared" si="304"/>
        <v>Swansea Bay UHB</v>
      </c>
      <c r="C1415" s="89"/>
      <c r="D1415" s="89"/>
      <c r="E1415" s="89"/>
      <c r="F1415" s="89"/>
      <c r="G1415" s="89"/>
      <c r="H1415" s="197">
        <f t="shared" si="305"/>
        <v>0</v>
      </c>
      <c r="I1415" s="197"/>
      <c r="J1415" s="89"/>
      <c r="K1415" s="90"/>
      <c r="L1415" s="90"/>
      <c r="M1415" s="89"/>
      <c r="N1415" s="89"/>
      <c r="O1415" s="89"/>
      <c r="P1415" s="89"/>
      <c r="Q1415" s="89"/>
      <c r="R1415" s="122"/>
      <c r="S1415" s="122"/>
      <c r="T1415" s="122"/>
      <c r="U1415" s="123"/>
      <c r="V1415" s="123"/>
      <c r="W1415" s="123"/>
      <c r="X1415" s="122"/>
      <c r="Y1415" s="122"/>
      <c r="Z1415" s="122"/>
      <c r="AA1415" s="122"/>
      <c r="AB1415" s="122"/>
      <c r="AC1415" s="122"/>
      <c r="AD1415" s="197">
        <f t="shared" si="298"/>
        <v>0</v>
      </c>
      <c r="AE1415" s="196" t="str">
        <f t="shared" si="310"/>
        <v/>
      </c>
      <c r="AF1415" s="196" t="str">
        <f t="shared" si="299"/>
        <v/>
      </c>
      <c r="AG1415" s="196" t="str">
        <f t="shared" si="300"/>
        <v/>
      </c>
      <c r="AH1415" s="196" t="str">
        <f t="shared" si="301"/>
        <v/>
      </c>
      <c r="AI1415" s="196" t="str">
        <f t="shared" si="302"/>
        <v/>
      </c>
      <c r="AJ1415" s="196" t="str">
        <f t="shared" si="303"/>
        <v/>
      </c>
      <c r="AK1415" s="196" t="str">
        <f t="shared" si="306"/>
        <v/>
      </c>
      <c r="AL1415" s="196" t="str">
        <f t="shared" si="307"/>
        <v/>
      </c>
      <c r="AM1415" s="176"/>
      <c r="AN1415" s="176">
        <f t="shared" si="308"/>
        <v>0</v>
      </c>
      <c r="AO1415" s="176"/>
      <c r="AP1415" s="176"/>
      <c r="AQ1415" s="176"/>
      <c r="AR1415" s="176"/>
      <c r="AS1415" s="176"/>
      <c r="AT1415" s="176"/>
      <c r="AU1415" s="176"/>
      <c r="AV1415" s="176"/>
      <c r="AW1415" s="176"/>
      <c r="AX1415" s="176"/>
      <c r="AY1415" s="176"/>
      <c r="AZ1415" s="176"/>
      <c r="BA1415" s="176"/>
      <c r="BB1415" s="176"/>
      <c r="BC1415" s="176"/>
      <c r="BD1415" s="176"/>
      <c r="BE1415" s="176"/>
      <c r="BF1415" s="176"/>
      <c r="BG1415" s="176"/>
      <c r="BH1415" s="176"/>
      <c r="BI1415" s="176"/>
      <c r="BJ1415" s="176"/>
      <c r="BK1415" s="176"/>
      <c r="BL1415" s="176"/>
      <c r="BM1415" s="176"/>
      <c r="BN1415" s="176"/>
      <c r="BO1415" s="176"/>
      <c r="BP1415" s="176"/>
      <c r="BQ1415" s="176"/>
      <c r="BR1415" s="176"/>
      <c r="BS1415" s="176"/>
      <c r="BT1415" s="176"/>
      <c r="BU1415" s="176"/>
      <c r="BV1415" s="176"/>
      <c r="BW1415" s="176"/>
      <c r="BX1415" s="176"/>
      <c r="BY1415" s="176"/>
      <c r="BZ1415" s="176"/>
      <c r="CA1415" s="176"/>
      <c r="CB1415" s="176"/>
      <c r="CC1415" s="176"/>
      <c r="CD1415" s="176"/>
      <c r="CE1415" s="176"/>
      <c r="CF1415" s="176"/>
      <c r="CG1415" s="176"/>
      <c r="CH1415" s="176"/>
      <c r="CI1415" s="176"/>
      <c r="CJ1415" s="176"/>
      <c r="CK1415" s="176"/>
      <c r="CL1415" s="176"/>
      <c r="CM1415" s="176"/>
      <c r="CN1415" s="176"/>
      <c r="CO1415" s="176"/>
      <c r="CP1415" s="176"/>
      <c r="CQ1415" s="176"/>
      <c r="CR1415" s="176"/>
      <c r="CS1415" s="176"/>
      <c r="CT1415" s="176"/>
      <c r="CU1415" s="176"/>
      <c r="CV1415" s="176"/>
      <c r="CW1415" s="176"/>
    </row>
    <row r="1416" spans="1:101" s="179" customFormat="1" ht="20.100000000000001" customHeight="1">
      <c r="A1416" s="657">
        <f t="shared" si="309"/>
        <v>1373</v>
      </c>
      <c r="B1416" s="196" t="str">
        <f t="shared" si="304"/>
        <v>Swansea Bay UHB</v>
      </c>
      <c r="C1416" s="89"/>
      <c r="D1416" s="89"/>
      <c r="E1416" s="89"/>
      <c r="F1416" s="89"/>
      <c r="G1416" s="89"/>
      <c r="H1416" s="197">
        <f t="shared" si="305"/>
        <v>0</v>
      </c>
      <c r="I1416" s="197"/>
      <c r="J1416" s="89"/>
      <c r="K1416" s="90"/>
      <c r="L1416" s="90"/>
      <c r="M1416" s="89"/>
      <c r="N1416" s="89"/>
      <c r="O1416" s="89"/>
      <c r="P1416" s="89"/>
      <c r="Q1416" s="89"/>
      <c r="R1416" s="122"/>
      <c r="S1416" s="122"/>
      <c r="T1416" s="122"/>
      <c r="U1416" s="123"/>
      <c r="V1416" s="123"/>
      <c r="W1416" s="123"/>
      <c r="X1416" s="122"/>
      <c r="Y1416" s="122"/>
      <c r="Z1416" s="122"/>
      <c r="AA1416" s="122"/>
      <c r="AB1416" s="122"/>
      <c r="AC1416" s="122"/>
      <c r="AD1416" s="197">
        <f t="shared" si="298"/>
        <v>0</v>
      </c>
      <c r="AE1416" s="196" t="str">
        <f t="shared" si="310"/>
        <v/>
      </c>
      <c r="AF1416" s="196" t="str">
        <f t="shared" si="299"/>
        <v/>
      </c>
      <c r="AG1416" s="196" t="str">
        <f t="shared" si="300"/>
        <v/>
      </c>
      <c r="AH1416" s="196" t="str">
        <f t="shared" si="301"/>
        <v/>
      </c>
      <c r="AI1416" s="196" t="str">
        <f t="shared" si="302"/>
        <v/>
      </c>
      <c r="AJ1416" s="196" t="str">
        <f t="shared" si="303"/>
        <v/>
      </c>
      <c r="AK1416" s="196" t="str">
        <f t="shared" si="306"/>
        <v/>
      </c>
      <c r="AL1416" s="196" t="str">
        <f t="shared" si="307"/>
        <v/>
      </c>
      <c r="AM1416" s="176"/>
      <c r="AN1416" s="176">
        <f t="shared" si="308"/>
        <v>0</v>
      </c>
      <c r="AO1416" s="176"/>
      <c r="AP1416" s="176"/>
      <c r="AQ1416" s="176"/>
      <c r="AR1416" s="176"/>
      <c r="AS1416" s="176"/>
      <c r="AT1416" s="176"/>
      <c r="AU1416" s="176"/>
      <c r="AV1416" s="176"/>
      <c r="AW1416" s="176"/>
      <c r="AX1416" s="176"/>
      <c r="AY1416" s="176"/>
      <c r="AZ1416" s="176"/>
      <c r="BA1416" s="176"/>
      <c r="BB1416" s="176"/>
      <c r="BC1416" s="176"/>
      <c r="BD1416" s="176"/>
      <c r="BE1416" s="176"/>
      <c r="BF1416" s="176"/>
      <c r="BG1416" s="176"/>
      <c r="BH1416" s="176"/>
      <c r="BI1416" s="176"/>
      <c r="BJ1416" s="176"/>
      <c r="BK1416" s="176"/>
      <c r="BL1416" s="176"/>
      <c r="BM1416" s="176"/>
      <c r="BN1416" s="176"/>
      <c r="BO1416" s="176"/>
      <c r="BP1416" s="176"/>
      <c r="BQ1416" s="176"/>
      <c r="BR1416" s="176"/>
      <c r="BS1416" s="176"/>
      <c r="BT1416" s="176"/>
      <c r="BU1416" s="176"/>
      <c r="BV1416" s="176"/>
      <c r="BW1416" s="176"/>
      <c r="BX1416" s="176"/>
      <c r="BY1416" s="176"/>
      <c r="BZ1416" s="176"/>
      <c r="CA1416" s="176"/>
      <c r="CB1416" s="176"/>
      <c r="CC1416" s="176"/>
      <c r="CD1416" s="176"/>
      <c r="CE1416" s="176"/>
      <c r="CF1416" s="176"/>
      <c r="CG1416" s="176"/>
      <c r="CH1416" s="176"/>
      <c r="CI1416" s="176"/>
      <c r="CJ1416" s="176"/>
      <c r="CK1416" s="176"/>
      <c r="CL1416" s="176"/>
      <c r="CM1416" s="176"/>
      <c r="CN1416" s="176"/>
      <c r="CO1416" s="176"/>
      <c r="CP1416" s="176"/>
      <c r="CQ1416" s="176"/>
      <c r="CR1416" s="176"/>
      <c r="CS1416" s="176"/>
      <c r="CT1416" s="176"/>
      <c r="CU1416" s="176"/>
      <c r="CV1416" s="176"/>
      <c r="CW1416" s="176"/>
    </row>
    <row r="1417" spans="1:101" s="179" customFormat="1" ht="20.100000000000001" customHeight="1">
      <c r="A1417" s="657">
        <f t="shared" si="309"/>
        <v>1374</v>
      </c>
      <c r="B1417" s="196" t="str">
        <f t="shared" si="304"/>
        <v>Swansea Bay UHB</v>
      </c>
      <c r="C1417" s="89"/>
      <c r="D1417" s="89"/>
      <c r="E1417" s="89"/>
      <c r="F1417" s="89"/>
      <c r="G1417" s="89"/>
      <c r="H1417" s="197">
        <f t="shared" si="305"/>
        <v>0</v>
      </c>
      <c r="I1417" s="197"/>
      <c r="J1417" s="89"/>
      <c r="K1417" s="90"/>
      <c r="L1417" s="90"/>
      <c r="M1417" s="89"/>
      <c r="N1417" s="89"/>
      <c r="O1417" s="89"/>
      <c r="P1417" s="89"/>
      <c r="Q1417" s="89"/>
      <c r="R1417" s="122"/>
      <c r="S1417" s="122"/>
      <c r="T1417" s="122"/>
      <c r="U1417" s="123"/>
      <c r="V1417" s="123"/>
      <c r="W1417" s="123"/>
      <c r="X1417" s="122"/>
      <c r="Y1417" s="122"/>
      <c r="Z1417" s="122"/>
      <c r="AA1417" s="122"/>
      <c r="AB1417" s="122"/>
      <c r="AC1417" s="122"/>
      <c r="AD1417" s="197">
        <f t="shared" si="298"/>
        <v>0</v>
      </c>
      <c r="AE1417" s="196" t="str">
        <f t="shared" si="310"/>
        <v/>
      </c>
      <c r="AF1417" s="196" t="str">
        <f t="shared" si="299"/>
        <v/>
      </c>
      <c r="AG1417" s="196" t="str">
        <f t="shared" si="300"/>
        <v/>
      </c>
      <c r="AH1417" s="196" t="str">
        <f t="shared" si="301"/>
        <v/>
      </c>
      <c r="AI1417" s="196" t="str">
        <f t="shared" si="302"/>
        <v/>
      </c>
      <c r="AJ1417" s="196" t="str">
        <f t="shared" si="303"/>
        <v/>
      </c>
      <c r="AK1417" s="196" t="str">
        <f t="shared" si="306"/>
        <v/>
      </c>
      <c r="AL1417" s="196" t="str">
        <f t="shared" si="307"/>
        <v/>
      </c>
      <c r="AM1417" s="176"/>
      <c r="AN1417" s="176">
        <f t="shared" si="308"/>
        <v>0</v>
      </c>
      <c r="AO1417" s="176"/>
      <c r="AP1417" s="176"/>
      <c r="AQ1417" s="176"/>
      <c r="AR1417" s="176"/>
      <c r="AS1417" s="176"/>
      <c r="AT1417" s="176"/>
      <c r="AU1417" s="176"/>
      <c r="AV1417" s="176"/>
      <c r="AW1417" s="176"/>
      <c r="AX1417" s="176"/>
      <c r="AY1417" s="176"/>
      <c r="AZ1417" s="176"/>
      <c r="BA1417" s="176"/>
      <c r="BB1417" s="176"/>
      <c r="BC1417" s="176"/>
      <c r="BD1417" s="176"/>
      <c r="BE1417" s="176"/>
      <c r="BF1417" s="176"/>
      <c r="BG1417" s="176"/>
      <c r="BH1417" s="176"/>
      <c r="BI1417" s="176"/>
      <c r="BJ1417" s="176"/>
      <c r="BK1417" s="176"/>
      <c r="BL1417" s="176"/>
      <c r="BM1417" s="176"/>
      <c r="BN1417" s="176"/>
      <c r="BO1417" s="176"/>
      <c r="BP1417" s="176"/>
      <c r="BQ1417" s="176"/>
      <c r="BR1417" s="176"/>
      <c r="BS1417" s="176"/>
      <c r="BT1417" s="176"/>
      <c r="BU1417" s="176"/>
      <c r="BV1417" s="176"/>
      <c r="BW1417" s="176"/>
      <c r="BX1417" s="176"/>
      <c r="BY1417" s="176"/>
      <c r="BZ1417" s="176"/>
      <c r="CA1417" s="176"/>
      <c r="CB1417" s="176"/>
      <c r="CC1417" s="176"/>
      <c r="CD1417" s="176"/>
      <c r="CE1417" s="176"/>
      <c r="CF1417" s="176"/>
      <c r="CG1417" s="176"/>
      <c r="CH1417" s="176"/>
      <c r="CI1417" s="176"/>
      <c r="CJ1417" s="176"/>
      <c r="CK1417" s="176"/>
      <c r="CL1417" s="176"/>
      <c r="CM1417" s="176"/>
      <c r="CN1417" s="176"/>
      <c r="CO1417" s="176"/>
      <c r="CP1417" s="176"/>
      <c r="CQ1417" s="176"/>
      <c r="CR1417" s="176"/>
      <c r="CS1417" s="176"/>
      <c r="CT1417" s="176"/>
      <c r="CU1417" s="176"/>
      <c r="CV1417" s="176"/>
      <c r="CW1417" s="176"/>
    </row>
    <row r="1418" spans="1:101" s="179" customFormat="1" ht="20.100000000000001" customHeight="1">
      <c r="A1418" s="657">
        <f t="shared" si="309"/>
        <v>1375</v>
      </c>
      <c r="B1418" s="196" t="str">
        <f t="shared" si="304"/>
        <v>Swansea Bay UHB</v>
      </c>
      <c r="C1418" s="89"/>
      <c r="D1418" s="89"/>
      <c r="E1418" s="89"/>
      <c r="F1418" s="89"/>
      <c r="G1418" s="89"/>
      <c r="H1418" s="197">
        <f t="shared" si="305"/>
        <v>0</v>
      </c>
      <c r="I1418" s="197"/>
      <c r="J1418" s="89"/>
      <c r="K1418" s="90"/>
      <c r="L1418" s="90"/>
      <c r="M1418" s="89"/>
      <c r="N1418" s="89"/>
      <c r="O1418" s="89"/>
      <c r="P1418" s="89"/>
      <c r="Q1418" s="89"/>
      <c r="R1418" s="122"/>
      <c r="S1418" s="122"/>
      <c r="T1418" s="122"/>
      <c r="U1418" s="123"/>
      <c r="V1418" s="123"/>
      <c r="W1418" s="123"/>
      <c r="X1418" s="122"/>
      <c r="Y1418" s="122"/>
      <c r="Z1418" s="122"/>
      <c r="AA1418" s="122"/>
      <c r="AB1418" s="122"/>
      <c r="AC1418" s="122"/>
      <c r="AD1418" s="197">
        <f t="shared" si="298"/>
        <v>0</v>
      </c>
      <c r="AE1418" s="196" t="str">
        <f t="shared" si="310"/>
        <v/>
      </c>
      <c r="AF1418" s="196" t="str">
        <f t="shared" si="299"/>
        <v/>
      </c>
      <c r="AG1418" s="196" t="str">
        <f t="shared" si="300"/>
        <v/>
      </c>
      <c r="AH1418" s="196" t="str">
        <f t="shared" si="301"/>
        <v/>
      </c>
      <c r="AI1418" s="196" t="str">
        <f t="shared" si="302"/>
        <v/>
      </c>
      <c r="AJ1418" s="196" t="str">
        <f t="shared" si="303"/>
        <v/>
      </c>
      <c r="AK1418" s="196" t="str">
        <f t="shared" si="306"/>
        <v/>
      </c>
      <c r="AL1418" s="196" t="str">
        <f t="shared" si="307"/>
        <v/>
      </c>
      <c r="AM1418" s="176"/>
      <c r="AN1418" s="176">
        <f t="shared" si="308"/>
        <v>0</v>
      </c>
      <c r="AO1418" s="176"/>
      <c r="AP1418" s="176"/>
      <c r="AQ1418" s="176"/>
      <c r="AR1418" s="176"/>
      <c r="AS1418" s="176"/>
      <c r="AT1418" s="176"/>
      <c r="AU1418" s="176"/>
      <c r="AV1418" s="176"/>
      <c r="AW1418" s="176"/>
      <c r="AX1418" s="176"/>
      <c r="AY1418" s="176"/>
      <c r="AZ1418" s="176"/>
      <c r="BA1418" s="176"/>
      <c r="BB1418" s="176"/>
      <c r="BC1418" s="176"/>
      <c r="BD1418" s="176"/>
      <c r="BE1418" s="176"/>
      <c r="BF1418" s="176"/>
      <c r="BG1418" s="176"/>
      <c r="BH1418" s="176"/>
      <c r="BI1418" s="176"/>
      <c r="BJ1418" s="176"/>
      <c r="BK1418" s="176"/>
      <c r="BL1418" s="176"/>
      <c r="BM1418" s="176"/>
      <c r="BN1418" s="176"/>
      <c r="BO1418" s="176"/>
      <c r="BP1418" s="176"/>
      <c r="BQ1418" s="176"/>
      <c r="BR1418" s="176"/>
      <c r="BS1418" s="176"/>
      <c r="BT1418" s="176"/>
      <c r="BU1418" s="176"/>
      <c r="BV1418" s="176"/>
      <c r="BW1418" s="176"/>
      <c r="BX1418" s="176"/>
      <c r="BY1418" s="176"/>
      <c r="BZ1418" s="176"/>
      <c r="CA1418" s="176"/>
      <c r="CB1418" s="176"/>
      <c r="CC1418" s="176"/>
      <c r="CD1418" s="176"/>
      <c r="CE1418" s="176"/>
      <c r="CF1418" s="176"/>
      <c r="CG1418" s="176"/>
      <c r="CH1418" s="176"/>
      <c r="CI1418" s="176"/>
      <c r="CJ1418" s="176"/>
      <c r="CK1418" s="176"/>
      <c r="CL1418" s="176"/>
      <c r="CM1418" s="176"/>
      <c r="CN1418" s="176"/>
      <c r="CO1418" s="176"/>
      <c r="CP1418" s="176"/>
      <c r="CQ1418" s="176"/>
      <c r="CR1418" s="176"/>
      <c r="CS1418" s="176"/>
      <c r="CT1418" s="176"/>
      <c r="CU1418" s="176"/>
      <c r="CV1418" s="176"/>
      <c r="CW1418" s="176"/>
    </row>
    <row r="1419" spans="1:101" s="179" customFormat="1" ht="20.100000000000001" customHeight="1">
      <c r="A1419" s="657">
        <f t="shared" si="309"/>
        <v>1376</v>
      </c>
      <c r="B1419" s="196" t="str">
        <f t="shared" si="304"/>
        <v>Swansea Bay UHB</v>
      </c>
      <c r="C1419" s="89"/>
      <c r="D1419" s="89"/>
      <c r="E1419" s="89"/>
      <c r="F1419" s="89"/>
      <c r="G1419" s="89"/>
      <c r="H1419" s="197">
        <f t="shared" si="305"/>
        <v>0</v>
      </c>
      <c r="I1419" s="197"/>
      <c r="J1419" s="89"/>
      <c r="K1419" s="90"/>
      <c r="L1419" s="90"/>
      <c r="M1419" s="89"/>
      <c r="N1419" s="89"/>
      <c r="O1419" s="89"/>
      <c r="P1419" s="89"/>
      <c r="Q1419" s="89"/>
      <c r="R1419" s="122"/>
      <c r="S1419" s="122"/>
      <c r="T1419" s="122"/>
      <c r="U1419" s="123"/>
      <c r="V1419" s="123"/>
      <c r="W1419" s="123"/>
      <c r="X1419" s="122"/>
      <c r="Y1419" s="122"/>
      <c r="Z1419" s="122"/>
      <c r="AA1419" s="122"/>
      <c r="AB1419" s="122"/>
      <c r="AC1419" s="122"/>
      <c r="AD1419" s="197">
        <f t="shared" si="298"/>
        <v>0</v>
      </c>
      <c r="AE1419" s="196" t="str">
        <f t="shared" si="310"/>
        <v/>
      </c>
      <c r="AF1419" s="196" t="str">
        <f t="shared" si="299"/>
        <v/>
      </c>
      <c r="AG1419" s="196" t="str">
        <f t="shared" si="300"/>
        <v/>
      </c>
      <c r="AH1419" s="196" t="str">
        <f t="shared" si="301"/>
        <v/>
      </c>
      <c r="AI1419" s="196" t="str">
        <f t="shared" si="302"/>
        <v/>
      </c>
      <c r="AJ1419" s="196" t="str">
        <f t="shared" si="303"/>
        <v/>
      </c>
      <c r="AK1419" s="196" t="str">
        <f t="shared" si="306"/>
        <v/>
      </c>
      <c r="AL1419" s="196" t="str">
        <f t="shared" si="307"/>
        <v/>
      </c>
      <c r="AM1419" s="176"/>
      <c r="AN1419" s="176">
        <f t="shared" si="308"/>
        <v>0</v>
      </c>
      <c r="AO1419" s="176"/>
      <c r="AP1419" s="176"/>
      <c r="AQ1419" s="176"/>
      <c r="AR1419" s="176"/>
      <c r="AS1419" s="176"/>
      <c r="AT1419" s="176"/>
      <c r="AU1419" s="176"/>
      <c r="AV1419" s="176"/>
      <c r="AW1419" s="176"/>
      <c r="AX1419" s="176"/>
      <c r="AY1419" s="176"/>
      <c r="AZ1419" s="176"/>
      <c r="BA1419" s="176"/>
      <c r="BB1419" s="176"/>
      <c r="BC1419" s="176"/>
      <c r="BD1419" s="176"/>
      <c r="BE1419" s="176"/>
      <c r="BF1419" s="176"/>
      <c r="BG1419" s="176"/>
      <c r="BH1419" s="176"/>
      <c r="BI1419" s="176"/>
      <c r="BJ1419" s="176"/>
      <c r="BK1419" s="176"/>
      <c r="BL1419" s="176"/>
      <c r="BM1419" s="176"/>
      <c r="BN1419" s="176"/>
      <c r="BO1419" s="176"/>
      <c r="BP1419" s="176"/>
      <c r="BQ1419" s="176"/>
      <c r="BR1419" s="176"/>
      <c r="BS1419" s="176"/>
      <c r="BT1419" s="176"/>
      <c r="BU1419" s="176"/>
      <c r="BV1419" s="176"/>
      <c r="BW1419" s="176"/>
      <c r="BX1419" s="176"/>
      <c r="BY1419" s="176"/>
      <c r="BZ1419" s="176"/>
      <c r="CA1419" s="176"/>
      <c r="CB1419" s="176"/>
      <c r="CC1419" s="176"/>
      <c r="CD1419" s="176"/>
      <c r="CE1419" s="176"/>
      <c r="CF1419" s="176"/>
      <c r="CG1419" s="176"/>
      <c r="CH1419" s="176"/>
      <c r="CI1419" s="176"/>
      <c r="CJ1419" s="176"/>
      <c r="CK1419" s="176"/>
      <c r="CL1419" s="176"/>
      <c r="CM1419" s="176"/>
      <c r="CN1419" s="176"/>
      <c r="CO1419" s="176"/>
      <c r="CP1419" s="176"/>
      <c r="CQ1419" s="176"/>
      <c r="CR1419" s="176"/>
      <c r="CS1419" s="176"/>
      <c r="CT1419" s="176"/>
      <c r="CU1419" s="176"/>
      <c r="CV1419" s="176"/>
      <c r="CW1419" s="176"/>
    </row>
    <row r="1420" spans="1:101" s="179" customFormat="1" ht="20.100000000000001" customHeight="1">
      <c r="A1420" s="657">
        <f t="shared" si="309"/>
        <v>1377</v>
      </c>
      <c r="B1420" s="196" t="str">
        <f t="shared" si="304"/>
        <v>Swansea Bay UHB</v>
      </c>
      <c r="C1420" s="89"/>
      <c r="D1420" s="89"/>
      <c r="E1420" s="89"/>
      <c r="F1420" s="89"/>
      <c r="G1420" s="89"/>
      <c r="H1420" s="197">
        <f t="shared" si="305"/>
        <v>0</v>
      </c>
      <c r="I1420" s="197"/>
      <c r="J1420" s="89"/>
      <c r="K1420" s="90"/>
      <c r="L1420" s="90"/>
      <c r="M1420" s="89"/>
      <c r="N1420" s="89"/>
      <c r="O1420" s="89"/>
      <c r="P1420" s="89"/>
      <c r="Q1420" s="89"/>
      <c r="R1420" s="122"/>
      <c r="S1420" s="122"/>
      <c r="T1420" s="122"/>
      <c r="U1420" s="123"/>
      <c r="V1420" s="123"/>
      <c r="W1420" s="123"/>
      <c r="X1420" s="122"/>
      <c r="Y1420" s="122"/>
      <c r="Z1420" s="122"/>
      <c r="AA1420" s="122"/>
      <c r="AB1420" s="122"/>
      <c r="AC1420" s="122"/>
      <c r="AD1420" s="197">
        <f t="shared" si="298"/>
        <v>0</v>
      </c>
      <c r="AE1420" s="196" t="str">
        <f t="shared" si="310"/>
        <v/>
      </c>
      <c r="AF1420" s="196" t="str">
        <f t="shared" si="299"/>
        <v/>
      </c>
      <c r="AG1420" s="196" t="str">
        <f t="shared" si="300"/>
        <v/>
      </c>
      <c r="AH1420" s="196" t="str">
        <f t="shared" si="301"/>
        <v/>
      </c>
      <c r="AI1420" s="196" t="str">
        <f t="shared" si="302"/>
        <v/>
      </c>
      <c r="AJ1420" s="196" t="str">
        <f t="shared" si="303"/>
        <v/>
      </c>
      <c r="AK1420" s="196" t="str">
        <f t="shared" si="306"/>
        <v/>
      </c>
      <c r="AL1420" s="196" t="str">
        <f t="shared" si="307"/>
        <v/>
      </c>
      <c r="AM1420" s="176"/>
      <c r="AN1420" s="176">
        <f t="shared" si="308"/>
        <v>0</v>
      </c>
      <c r="AO1420" s="176"/>
      <c r="AP1420" s="176"/>
      <c r="AQ1420" s="176"/>
      <c r="AR1420" s="176"/>
      <c r="AS1420" s="176"/>
      <c r="AT1420" s="176"/>
      <c r="AU1420" s="176"/>
      <c r="AV1420" s="176"/>
      <c r="AW1420" s="176"/>
      <c r="AX1420" s="176"/>
      <c r="AY1420" s="176"/>
      <c r="AZ1420" s="176"/>
      <c r="BA1420" s="176"/>
      <c r="BB1420" s="176"/>
      <c r="BC1420" s="176"/>
      <c r="BD1420" s="176"/>
      <c r="BE1420" s="176"/>
      <c r="BF1420" s="176"/>
      <c r="BG1420" s="176"/>
      <c r="BH1420" s="176"/>
      <c r="BI1420" s="176"/>
      <c r="BJ1420" s="176"/>
      <c r="BK1420" s="176"/>
      <c r="BL1420" s="176"/>
      <c r="BM1420" s="176"/>
      <c r="BN1420" s="176"/>
      <c r="BO1420" s="176"/>
      <c r="BP1420" s="176"/>
      <c r="BQ1420" s="176"/>
      <c r="BR1420" s="176"/>
      <c r="BS1420" s="176"/>
      <c r="BT1420" s="176"/>
      <c r="BU1420" s="176"/>
      <c r="BV1420" s="176"/>
      <c r="BW1420" s="176"/>
      <c r="BX1420" s="176"/>
      <c r="BY1420" s="176"/>
      <c r="BZ1420" s="176"/>
      <c r="CA1420" s="176"/>
      <c r="CB1420" s="176"/>
      <c r="CC1420" s="176"/>
      <c r="CD1420" s="176"/>
      <c r="CE1420" s="176"/>
      <c r="CF1420" s="176"/>
      <c r="CG1420" s="176"/>
      <c r="CH1420" s="176"/>
      <c r="CI1420" s="176"/>
      <c r="CJ1420" s="176"/>
      <c r="CK1420" s="176"/>
      <c r="CL1420" s="176"/>
      <c r="CM1420" s="176"/>
      <c r="CN1420" s="176"/>
      <c r="CO1420" s="176"/>
      <c r="CP1420" s="176"/>
      <c r="CQ1420" s="176"/>
      <c r="CR1420" s="176"/>
      <c r="CS1420" s="176"/>
      <c r="CT1420" s="176"/>
      <c r="CU1420" s="176"/>
      <c r="CV1420" s="176"/>
      <c r="CW1420" s="176"/>
    </row>
    <row r="1421" spans="1:101" s="179" customFormat="1" ht="20.100000000000001" customHeight="1">
      <c r="A1421" s="657">
        <f t="shared" si="309"/>
        <v>1378</v>
      </c>
      <c r="B1421" s="196" t="str">
        <f t="shared" si="304"/>
        <v>Swansea Bay UHB</v>
      </c>
      <c r="C1421" s="89"/>
      <c r="D1421" s="89"/>
      <c r="E1421" s="89"/>
      <c r="F1421" s="89"/>
      <c r="G1421" s="89"/>
      <c r="H1421" s="197">
        <f t="shared" si="305"/>
        <v>0</v>
      </c>
      <c r="I1421" s="197"/>
      <c r="J1421" s="89"/>
      <c r="K1421" s="90"/>
      <c r="L1421" s="90"/>
      <c r="M1421" s="89"/>
      <c r="N1421" s="89"/>
      <c r="O1421" s="89"/>
      <c r="P1421" s="89"/>
      <c r="Q1421" s="89"/>
      <c r="R1421" s="122"/>
      <c r="S1421" s="122"/>
      <c r="T1421" s="122"/>
      <c r="U1421" s="123"/>
      <c r="V1421" s="123"/>
      <c r="W1421" s="123"/>
      <c r="X1421" s="122"/>
      <c r="Y1421" s="122"/>
      <c r="Z1421" s="122"/>
      <c r="AA1421" s="122"/>
      <c r="AB1421" s="122"/>
      <c r="AC1421" s="122"/>
      <c r="AD1421" s="197">
        <f t="shared" si="298"/>
        <v>0</v>
      </c>
      <c r="AE1421" s="196" t="str">
        <f t="shared" si="310"/>
        <v/>
      </c>
      <c r="AF1421" s="196" t="str">
        <f t="shared" si="299"/>
        <v/>
      </c>
      <c r="AG1421" s="196" t="str">
        <f t="shared" si="300"/>
        <v/>
      </c>
      <c r="AH1421" s="196" t="str">
        <f t="shared" si="301"/>
        <v/>
      </c>
      <c r="AI1421" s="196" t="str">
        <f t="shared" si="302"/>
        <v/>
      </c>
      <c r="AJ1421" s="196" t="str">
        <f t="shared" si="303"/>
        <v/>
      </c>
      <c r="AK1421" s="196" t="str">
        <f t="shared" si="306"/>
        <v/>
      </c>
      <c r="AL1421" s="196" t="str">
        <f t="shared" si="307"/>
        <v/>
      </c>
      <c r="AM1421" s="176"/>
      <c r="AN1421" s="176">
        <f t="shared" si="308"/>
        <v>0</v>
      </c>
      <c r="AO1421" s="176"/>
      <c r="AP1421" s="176"/>
      <c r="AQ1421" s="176"/>
      <c r="AR1421" s="176"/>
      <c r="AS1421" s="176"/>
      <c r="AT1421" s="176"/>
      <c r="AU1421" s="176"/>
      <c r="AV1421" s="176"/>
      <c r="AW1421" s="176"/>
      <c r="AX1421" s="176"/>
      <c r="AY1421" s="176"/>
      <c r="AZ1421" s="176"/>
      <c r="BA1421" s="176"/>
      <c r="BB1421" s="176"/>
      <c r="BC1421" s="176"/>
      <c r="BD1421" s="176"/>
      <c r="BE1421" s="176"/>
      <c r="BF1421" s="176"/>
      <c r="BG1421" s="176"/>
      <c r="BH1421" s="176"/>
      <c r="BI1421" s="176"/>
      <c r="BJ1421" s="176"/>
      <c r="BK1421" s="176"/>
      <c r="BL1421" s="176"/>
      <c r="BM1421" s="176"/>
      <c r="BN1421" s="176"/>
      <c r="BO1421" s="176"/>
      <c r="BP1421" s="176"/>
      <c r="BQ1421" s="176"/>
      <c r="BR1421" s="176"/>
      <c r="BS1421" s="176"/>
      <c r="BT1421" s="176"/>
      <c r="BU1421" s="176"/>
      <c r="BV1421" s="176"/>
      <c r="BW1421" s="176"/>
      <c r="BX1421" s="176"/>
      <c r="BY1421" s="176"/>
      <c r="BZ1421" s="176"/>
      <c r="CA1421" s="176"/>
      <c r="CB1421" s="176"/>
      <c r="CC1421" s="176"/>
      <c r="CD1421" s="176"/>
      <c r="CE1421" s="176"/>
      <c r="CF1421" s="176"/>
      <c r="CG1421" s="176"/>
      <c r="CH1421" s="176"/>
      <c r="CI1421" s="176"/>
      <c r="CJ1421" s="176"/>
      <c r="CK1421" s="176"/>
      <c r="CL1421" s="176"/>
      <c r="CM1421" s="176"/>
      <c r="CN1421" s="176"/>
      <c r="CO1421" s="176"/>
      <c r="CP1421" s="176"/>
      <c r="CQ1421" s="176"/>
      <c r="CR1421" s="176"/>
      <c r="CS1421" s="176"/>
      <c r="CT1421" s="176"/>
      <c r="CU1421" s="176"/>
      <c r="CV1421" s="176"/>
      <c r="CW1421" s="176"/>
    </row>
    <row r="1422" spans="1:101" s="179" customFormat="1" ht="20.100000000000001" customHeight="1">
      <c r="A1422" s="657">
        <f t="shared" si="309"/>
        <v>1379</v>
      </c>
      <c r="B1422" s="196" t="str">
        <f t="shared" si="304"/>
        <v>Swansea Bay UHB</v>
      </c>
      <c r="C1422" s="89"/>
      <c r="D1422" s="89"/>
      <c r="E1422" s="89"/>
      <c r="F1422" s="89"/>
      <c r="G1422" s="89"/>
      <c r="H1422" s="197">
        <f t="shared" si="305"/>
        <v>0</v>
      </c>
      <c r="I1422" s="197"/>
      <c r="J1422" s="89"/>
      <c r="K1422" s="90"/>
      <c r="L1422" s="90"/>
      <c r="M1422" s="89"/>
      <c r="N1422" s="89"/>
      <c r="O1422" s="89"/>
      <c r="P1422" s="89"/>
      <c r="Q1422" s="89"/>
      <c r="R1422" s="122"/>
      <c r="S1422" s="122"/>
      <c r="T1422" s="122"/>
      <c r="U1422" s="123"/>
      <c r="V1422" s="123"/>
      <c r="W1422" s="123"/>
      <c r="X1422" s="122"/>
      <c r="Y1422" s="122"/>
      <c r="Z1422" s="122"/>
      <c r="AA1422" s="122"/>
      <c r="AB1422" s="122"/>
      <c r="AC1422" s="122"/>
      <c r="AD1422" s="197">
        <f t="shared" si="298"/>
        <v>0</v>
      </c>
      <c r="AE1422" s="196" t="str">
        <f t="shared" si="310"/>
        <v/>
      </c>
      <c r="AF1422" s="196" t="str">
        <f t="shared" si="299"/>
        <v/>
      </c>
      <c r="AG1422" s="196" t="str">
        <f t="shared" si="300"/>
        <v/>
      </c>
      <c r="AH1422" s="196" t="str">
        <f t="shared" si="301"/>
        <v/>
      </c>
      <c r="AI1422" s="196" t="str">
        <f t="shared" si="302"/>
        <v/>
      </c>
      <c r="AJ1422" s="196" t="str">
        <f t="shared" si="303"/>
        <v/>
      </c>
      <c r="AK1422" s="196" t="str">
        <f t="shared" si="306"/>
        <v/>
      </c>
      <c r="AL1422" s="196" t="str">
        <f t="shared" si="307"/>
        <v/>
      </c>
      <c r="AM1422" s="176"/>
      <c r="AN1422" s="176">
        <f t="shared" si="308"/>
        <v>0</v>
      </c>
      <c r="AO1422" s="176"/>
      <c r="AP1422" s="176"/>
      <c r="AQ1422" s="176"/>
      <c r="AR1422" s="176"/>
      <c r="AS1422" s="176"/>
      <c r="AT1422" s="176"/>
      <c r="AU1422" s="176"/>
      <c r="AV1422" s="176"/>
      <c r="AW1422" s="176"/>
      <c r="AX1422" s="176"/>
      <c r="AY1422" s="176"/>
      <c r="AZ1422" s="176"/>
      <c r="BA1422" s="176"/>
      <c r="BB1422" s="176"/>
      <c r="BC1422" s="176"/>
      <c r="BD1422" s="176"/>
      <c r="BE1422" s="176"/>
      <c r="BF1422" s="176"/>
      <c r="BG1422" s="176"/>
      <c r="BH1422" s="176"/>
      <c r="BI1422" s="176"/>
      <c r="BJ1422" s="176"/>
      <c r="BK1422" s="176"/>
      <c r="BL1422" s="176"/>
      <c r="BM1422" s="176"/>
      <c r="BN1422" s="176"/>
      <c r="BO1422" s="176"/>
      <c r="BP1422" s="176"/>
      <c r="BQ1422" s="176"/>
      <c r="BR1422" s="176"/>
      <c r="BS1422" s="176"/>
      <c r="BT1422" s="176"/>
      <c r="BU1422" s="176"/>
      <c r="BV1422" s="176"/>
      <c r="BW1422" s="176"/>
      <c r="BX1422" s="176"/>
      <c r="BY1422" s="176"/>
      <c r="BZ1422" s="176"/>
      <c r="CA1422" s="176"/>
      <c r="CB1422" s="176"/>
      <c r="CC1422" s="176"/>
      <c r="CD1422" s="176"/>
      <c r="CE1422" s="176"/>
      <c r="CF1422" s="176"/>
      <c r="CG1422" s="176"/>
      <c r="CH1422" s="176"/>
      <c r="CI1422" s="176"/>
      <c r="CJ1422" s="176"/>
      <c r="CK1422" s="176"/>
      <c r="CL1422" s="176"/>
      <c r="CM1422" s="176"/>
      <c r="CN1422" s="176"/>
      <c r="CO1422" s="176"/>
      <c r="CP1422" s="176"/>
      <c r="CQ1422" s="176"/>
      <c r="CR1422" s="176"/>
      <c r="CS1422" s="176"/>
      <c r="CT1422" s="176"/>
      <c r="CU1422" s="176"/>
      <c r="CV1422" s="176"/>
      <c r="CW1422" s="176"/>
    </row>
    <row r="1423" spans="1:101" s="179" customFormat="1" ht="20.100000000000001" customHeight="1">
      <c r="A1423" s="657">
        <f t="shared" si="309"/>
        <v>1380</v>
      </c>
      <c r="B1423" s="196" t="str">
        <f t="shared" si="304"/>
        <v>Swansea Bay UHB</v>
      </c>
      <c r="C1423" s="89"/>
      <c r="D1423" s="89"/>
      <c r="E1423" s="89"/>
      <c r="F1423" s="89"/>
      <c r="G1423" s="89"/>
      <c r="H1423" s="197">
        <f t="shared" si="305"/>
        <v>0</v>
      </c>
      <c r="I1423" s="197"/>
      <c r="J1423" s="89"/>
      <c r="K1423" s="90"/>
      <c r="L1423" s="90"/>
      <c r="M1423" s="89"/>
      <c r="N1423" s="89"/>
      <c r="O1423" s="89"/>
      <c r="P1423" s="89"/>
      <c r="Q1423" s="89"/>
      <c r="R1423" s="122"/>
      <c r="S1423" s="122"/>
      <c r="T1423" s="122"/>
      <c r="U1423" s="123"/>
      <c r="V1423" s="123"/>
      <c r="W1423" s="123"/>
      <c r="X1423" s="122"/>
      <c r="Y1423" s="122"/>
      <c r="Z1423" s="122"/>
      <c r="AA1423" s="122"/>
      <c r="AB1423" s="122"/>
      <c r="AC1423" s="122"/>
      <c r="AD1423" s="197">
        <f t="shared" si="298"/>
        <v>0</v>
      </c>
      <c r="AE1423" s="196" t="str">
        <f t="shared" si="310"/>
        <v/>
      </c>
      <c r="AF1423" s="196" t="str">
        <f t="shared" si="299"/>
        <v/>
      </c>
      <c r="AG1423" s="196" t="str">
        <f t="shared" si="300"/>
        <v/>
      </c>
      <c r="AH1423" s="196" t="str">
        <f t="shared" si="301"/>
        <v/>
      </c>
      <c r="AI1423" s="196" t="str">
        <f t="shared" si="302"/>
        <v/>
      </c>
      <c r="AJ1423" s="196" t="str">
        <f t="shared" si="303"/>
        <v/>
      </c>
      <c r="AK1423" s="196" t="str">
        <f t="shared" si="306"/>
        <v/>
      </c>
      <c r="AL1423" s="196" t="str">
        <f t="shared" si="307"/>
        <v/>
      </c>
      <c r="AM1423" s="176"/>
      <c r="AN1423" s="176">
        <f t="shared" si="308"/>
        <v>0</v>
      </c>
      <c r="AO1423" s="176"/>
      <c r="AP1423" s="176"/>
      <c r="AQ1423" s="176"/>
      <c r="AR1423" s="176"/>
      <c r="AS1423" s="176"/>
      <c r="AT1423" s="176"/>
      <c r="AU1423" s="176"/>
      <c r="AV1423" s="176"/>
      <c r="AW1423" s="176"/>
      <c r="AX1423" s="176"/>
      <c r="AY1423" s="176"/>
      <c r="AZ1423" s="176"/>
      <c r="BA1423" s="176"/>
      <c r="BB1423" s="176"/>
      <c r="BC1423" s="176"/>
      <c r="BD1423" s="176"/>
      <c r="BE1423" s="176"/>
      <c r="BF1423" s="176"/>
      <c r="BG1423" s="176"/>
      <c r="BH1423" s="176"/>
      <c r="BI1423" s="176"/>
      <c r="BJ1423" s="176"/>
      <c r="BK1423" s="176"/>
      <c r="BL1423" s="176"/>
      <c r="BM1423" s="176"/>
      <c r="BN1423" s="176"/>
      <c r="BO1423" s="176"/>
      <c r="BP1423" s="176"/>
      <c r="BQ1423" s="176"/>
      <c r="BR1423" s="176"/>
      <c r="BS1423" s="176"/>
      <c r="BT1423" s="176"/>
      <c r="BU1423" s="176"/>
      <c r="BV1423" s="176"/>
      <c r="BW1423" s="176"/>
      <c r="BX1423" s="176"/>
      <c r="BY1423" s="176"/>
      <c r="BZ1423" s="176"/>
      <c r="CA1423" s="176"/>
      <c r="CB1423" s="176"/>
      <c r="CC1423" s="176"/>
      <c r="CD1423" s="176"/>
      <c r="CE1423" s="176"/>
      <c r="CF1423" s="176"/>
      <c r="CG1423" s="176"/>
      <c r="CH1423" s="176"/>
      <c r="CI1423" s="176"/>
      <c r="CJ1423" s="176"/>
      <c r="CK1423" s="176"/>
      <c r="CL1423" s="176"/>
      <c r="CM1423" s="176"/>
      <c r="CN1423" s="176"/>
      <c r="CO1423" s="176"/>
      <c r="CP1423" s="176"/>
      <c r="CQ1423" s="176"/>
      <c r="CR1423" s="176"/>
      <c r="CS1423" s="176"/>
      <c r="CT1423" s="176"/>
      <c r="CU1423" s="176"/>
      <c r="CV1423" s="176"/>
      <c r="CW1423" s="176"/>
    </row>
    <row r="1424" spans="1:101" s="179" customFormat="1" ht="20.100000000000001" customHeight="1">
      <c r="A1424" s="657">
        <f t="shared" si="309"/>
        <v>1381</v>
      </c>
      <c r="B1424" s="196" t="str">
        <f t="shared" si="304"/>
        <v>Swansea Bay UHB</v>
      </c>
      <c r="C1424" s="89"/>
      <c r="D1424" s="89"/>
      <c r="E1424" s="89"/>
      <c r="F1424" s="89"/>
      <c r="G1424" s="89"/>
      <c r="H1424" s="197">
        <f t="shared" si="305"/>
        <v>0</v>
      </c>
      <c r="I1424" s="197"/>
      <c r="J1424" s="89"/>
      <c r="K1424" s="90"/>
      <c r="L1424" s="90"/>
      <c r="M1424" s="89"/>
      <c r="N1424" s="89"/>
      <c r="O1424" s="89"/>
      <c r="P1424" s="89"/>
      <c r="Q1424" s="89"/>
      <c r="R1424" s="122"/>
      <c r="S1424" s="122"/>
      <c r="T1424" s="122"/>
      <c r="U1424" s="123"/>
      <c r="V1424" s="123"/>
      <c r="W1424" s="123"/>
      <c r="X1424" s="122"/>
      <c r="Y1424" s="122"/>
      <c r="Z1424" s="122"/>
      <c r="AA1424" s="122"/>
      <c r="AB1424" s="122"/>
      <c r="AC1424" s="122"/>
      <c r="AD1424" s="197">
        <f t="shared" si="298"/>
        <v>0</v>
      </c>
      <c r="AE1424" s="196" t="str">
        <f t="shared" si="310"/>
        <v/>
      </c>
      <c r="AF1424" s="196" t="str">
        <f t="shared" si="299"/>
        <v/>
      </c>
      <c r="AG1424" s="196" t="str">
        <f t="shared" si="300"/>
        <v/>
      </c>
      <c r="AH1424" s="196" t="str">
        <f t="shared" si="301"/>
        <v/>
      </c>
      <c r="AI1424" s="196" t="str">
        <f t="shared" si="302"/>
        <v/>
      </c>
      <c r="AJ1424" s="196" t="str">
        <f t="shared" si="303"/>
        <v/>
      </c>
      <c r="AK1424" s="196" t="str">
        <f t="shared" si="306"/>
        <v/>
      </c>
      <c r="AL1424" s="196" t="str">
        <f t="shared" si="307"/>
        <v/>
      </c>
      <c r="AM1424" s="176"/>
      <c r="AN1424" s="176">
        <f t="shared" si="308"/>
        <v>0</v>
      </c>
      <c r="AO1424" s="176"/>
      <c r="AP1424" s="176"/>
      <c r="AQ1424" s="176"/>
      <c r="AR1424" s="176"/>
      <c r="AS1424" s="176"/>
      <c r="AT1424" s="176"/>
      <c r="AU1424" s="176"/>
      <c r="AV1424" s="176"/>
      <c r="AW1424" s="176"/>
      <c r="AX1424" s="176"/>
      <c r="AY1424" s="176"/>
      <c r="AZ1424" s="176"/>
      <c r="BA1424" s="176"/>
      <c r="BB1424" s="176"/>
      <c r="BC1424" s="176"/>
      <c r="BD1424" s="176"/>
      <c r="BE1424" s="176"/>
      <c r="BF1424" s="176"/>
      <c r="BG1424" s="176"/>
      <c r="BH1424" s="176"/>
      <c r="BI1424" s="176"/>
      <c r="BJ1424" s="176"/>
      <c r="BK1424" s="176"/>
      <c r="BL1424" s="176"/>
      <c r="BM1424" s="176"/>
      <c r="BN1424" s="176"/>
      <c r="BO1424" s="176"/>
      <c r="BP1424" s="176"/>
      <c r="BQ1424" s="176"/>
      <c r="BR1424" s="176"/>
      <c r="BS1424" s="176"/>
      <c r="BT1424" s="176"/>
      <c r="BU1424" s="176"/>
      <c r="BV1424" s="176"/>
      <c r="BW1424" s="176"/>
      <c r="BX1424" s="176"/>
      <c r="BY1424" s="176"/>
      <c r="BZ1424" s="176"/>
      <c r="CA1424" s="176"/>
      <c r="CB1424" s="176"/>
      <c r="CC1424" s="176"/>
      <c r="CD1424" s="176"/>
      <c r="CE1424" s="176"/>
      <c r="CF1424" s="176"/>
      <c r="CG1424" s="176"/>
      <c r="CH1424" s="176"/>
      <c r="CI1424" s="176"/>
      <c r="CJ1424" s="176"/>
      <c r="CK1424" s="176"/>
      <c r="CL1424" s="176"/>
      <c r="CM1424" s="176"/>
      <c r="CN1424" s="176"/>
      <c r="CO1424" s="176"/>
      <c r="CP1424" s="176"/>
      <c r="CQ1424" s="176"/>
      <c r="CR1424" s="176"/>
      <c r="CS1424" s="176"/>
      <c r="CT1424" s="176"/>
      <c r="CU1424" s="176"/>
      <c r="CV1424" s="176"/>
      <c r="CW1424" s="176"/>
    </row>
    <row r="1425" spans="1:101" s="179" customFormat="1" ht="20.100000000000001" customHeight="1">
      <c r="A1425" s="657">
        <f t="shared" si="309"/>
        <v>1382</v>
      </c>
      <c r="B1425" s="196" t="str">
        <f t="shared" si="304"/>
        <v>Swansea Bay UHB</v>
      </c>
      <c r="C1425" s="89"/>
      <c r="D1425" s="89"/>
      <c r="E1425" s="89"/>
      <c r="F1425" s="89"/>
      <c r="G1425" s="89"/>
      <c r="H1425" s="197">
        <f t="shared" si="305"/>
        <v>0</v>
      </c>
      <c r="I1425" s="197"/>
      <c r="J1425" s="89"/>
      <c r="K1425" s="90"/>
      <c r="L1425" s="90"/>
      <c r="M1425" s="89"/>
      <c r="N1425" s="89"/>
      <c r="O1425" s="89"/>
      <c r="P1425" s="89"/>
      <c r="Q1425" s="89"/>
      <c r="R1425" s="122"/>
      <c r="S1425" s="122"/>
      <c r="T1425" s="122"/>
      <c r="U1425" s="123"/>
      <c r="V1425" s="123"/>
      <c r="W1425" s="123"/>
      <c r="X1425" s="122"/>
      <c r="Y1425" s="122"/>
      <c r="Z1425" s="122"/>
      <c r="AA1425" s="122"/>
      <c r="AB1425" s="122"/>
      <c r="AC1425" s="122"/>
      <c r="AD1425" s="197">
        <f t="shared" si="298"/>
        <v>0</v>
      </c>
      <c r="AE1425" s="196" t="str">
        <f t="shared" si="310"/>
        <v/>
      </c>
      <c r="AF1425" s="196" t="str">
        <f t="shared" si="299"/>
        <v/>
      </c>
      <c r="AG1425" s="196" t="str">
        <f t="shared" si="300"/>
        <v/>
      </c>
      <c r="AH1425" s="196" t="str">
        <f t="shared" si="301"/>
        <v/>
      </c>
      <c r="AI1425" s="196" t="str">
        <f t="shared" si="302"/>
        <v/>
      </c>
      <c r="AJ1425" s="196" t="str">
        <f t="shared" si="303"/>
        <v/>
      </c>
      <c r="AK1425" s="196" t="str">
        <f t="shared" si="306"/>
        <v/>
      </c>
      <c r="AL1425" s="196" t="str">
        <f t="shared" si="307"/>
        <v/>
      </c>
      <c r="AM1425" s="176"/>
      <c r="AN1425" s="176">
        <f t="shared" si="308"/>
        <v>0</v>
      </c>
      <c r="AO1425" s="176"/>
      <c r="AP1425" s="176"/>
      <c r="AQ1425" s="176"/>
      <c r="AR1425" s="176"/>
      <c r="AS1425" s="176"/>
      <c r="AT1425" s="176"/>
      <c r="AU1425" s="176"/>
      <c r="AV1425" s="176"/>
      <c r="AW1425" s="176"/>
      <c r="AX1425" s="176"/>
      <c r="AY1425" s="176"/>
      <c r="AZ1425" s="176"/>
      <c r="BA1425" s="176"/>
      <c r="BB1425" s="176"/>
      <c r="BC1425" s="176"/>
      <c r="BD1425" s="176"/>
      <c r="BE1425" s="176"/>
      <c r="BF1425" s="176"/>
      <c r="BG1425" s="176"/>
      <c r="BH1425" s="176"/>
      <c r="BI1425" s="176"/>
      <c r="BJ1425" s="176"/>
      <c r="BK1425" s="176"/>
      <c r="BL1425" s="176"/>
      <c r="BM1425" s="176"/>
      <c r="BN1425" s="176"/>
      <c r="BO1425" s="176"/>
      <c r="BP1425" s="176"/>
      <c r="BQ1425" s="176"/>
      <c r="BR1425" s="176"/>
      <c r="BS1425" s="176"/>
      <c r="BT1425" s="176"/>
      <c r="BU1425" s="176"/>
      <c r="BV1425" s="176"/>
      <c r="BW1425" s="176"/>
      <c r="BX1425" s="176"/>
      <c r="BY1425" s="176"/>
      <c r="BZ1425" s="176"/>
      <c r="CA1425" s="176"/>
      <c r="CB1425" s="176"/>
      <c r="CC1425" s="176"/>
      <c r="CD1425" s="176"/>
      <c r="CE1425" s="176"/>
      <c r="CF1425" s="176"/>
      <c r="CG1425" s="176"/>
      <c r="CH1425" s="176"/>
      <c r="CI1425" s="176"/>
      <c r="CJ1425" s="176"/>
      <c r="CK1425" s="176"/>
      <c r="CL1425" s="176"/>
      <c r="CM1425" s="176"/>
      <c r="CN1425" s="176"/>
      <c r="CO1425" s="176"/>
      <c r="CP1425" s="176"/>
      <c r="CQ1425" s="176"/>
      <c r="CR1425" s="176"/>
      <c r="CS1425" s="176"/>
      <c r="CT1425" s="176"/>
      <c r="CU1425" s="176"/>
      <c r="CV1425" s="176"/>
      <c r="CW1425" s="176"/>
    </row>
    <row r="1426" spans="1:101" s="179" customFormat="1" ht="20.100000000000001" customHeight="1">
      <c r="A1426" s="657">
        <f t="shared" si="309"/>
        <v>1383</v>
      </c>
      <c r="B1426" s="196" t="str">
        <f t="shared" si="304"/>
        <v>Swansea Bay UHB</v>
      </c>
      <c r="C1426" s="89"/>
      <c r="D1426" s="89"/>
      <c r="E1426" s="89"/>
      <c r="F1426" s="89"/>
      <c r="G1426" s="89"/>
      <c r="H1426" s="197">
        <f t="shared" si="305"/>
        <v>0</v>
      </c>
      <c r="I1426" s="197"/>
      <c r="J1426" s="89"/>
      <c r="K1426" s="90"/>
      <c r="L1426" s="90"/>
      <c r="M1426" s="89"/>
      <c r="N1426" s="89"/>
      <c r="O1426" s="89"/>
      <c r="P1426" s="89"/>
      <c r="Q1426" s="89"/>
      <c r="R1426" s="122"/>
      <c r="S1426" s="122"/>
      <c r="T1426" s="122"/>
      <c r="U1426" s="123"/>
      <c r="V1426" s="123"/>
      <c r="W1426" s="123"/>
      <c r="X1426" s="122"/>
      <c r="Y1426" s="122"/>
      <c r="Z1426" s="122"/>
      <c r="AA1426" s="122"/>
      <c r="AB1426" s="122"/>
      <c r="AC1426" s="122"/>
      <c r="AD1426" s="197">
        <f t="shared" si="298"/>
        <v>0</v>
      </c>
      <c r="AE1426" s="196" t="str">
        <f t="shared" si="310"/>
        <v/>
      </c>
      <c r="AF1426" s="196" t="str">
        <f t="shared" si="299"/>
        <v/>
      </c>
      <c r="AG1426" s="196" t="str">
        <f t="shared" si="300"/>
        <v/>
      </c>
      <c r="AH1426" s="196" t="str">
        <f t="shared" si="301"/>
        <v/>
      </c>
      <c r="AI1426" s="196" t="str">
        <f t="shared" si="302"/>
        <v/>
      </c>
      <c r="AJ1426" s="196" t="str">
        <f t="shared" si="303"/>
        <v/>
      </c>
      <c r="AK1426" s="196" t="str">
        <f t="shared" si="306"/>
        <v/>
      </c>
      <c r="AL1426" s="196" t="str">
        <f t="shared" si="307"/>
        <v/>
      </c>
      <c r="AM1426" s="176"/>
      <c r="AN1426" s="176">
        <f t="shared" si="308"/>
        <v>0</v>
      </c>
      <c r="AO1426" s="176"/>
      <c r="AP1426" s="176"/>
      <c r="AQ1426" s="176"/>
      <c r="AR1426" s="176"/>
      <c r="AS1426" s="176"/>
      <c r="AT1426" s="176"/>
      <c r="AU1426" s="176"/>
      <c r="AV1426" s="176"/>
      <c r="AW1426" s="176"/>
      <c r="AX1426" s="176"/>
      <c r="AY1426" s="176"/>
      <c r="AZ1426" s="176"/>
      <c r="BA1426" s="176"/>
      <c r="BB1426" s="176"/>
      <c r="BC1426" s="176"/>
      <c r="BD1426" s="176"/>
      <c r="BE1426" s="176"/>
      <c r="BF1426" s="176"/>
      <c r="BG1426" s="176"/>
      <c r="BH1426" s="176"/>
      <c r="BI1426" s="176"/>
      <c r="BJ1426" s="176"/>
      <c r="BK1426" s="176"/>
      <c r="BL1426" s="176"/>
      <c r="BM1426" s="176"/>
      <c r="BN1426" s="176"/>
      <c r="BO1426" s="176"/>
      <c r="BP1426" s="176"/>
      <c r="BQ1426" s="176"/>
      <c r="BR1426" s="176"/>
      <c r="BS1426" s="176"/>
      <c r="BT1426" s="176"/>
      <c r="BU1426" s="176"/>
      <c r="BV1426" s="176"/>
      <c r="BW1426" s="176"/>
      <c r="BX1426" s="176"/>
      <c r="BY1426" s="176"/>
      <c r="BZ1426" s="176"/>
      <c r="CA1426" s="176"/>
      <c r="CB1426" s="176"/>
      <c r="CC1426" s="176"/>
      <c r="CD1426" s="176"/>
      <c r="CE1426" s="176"/>
      <c r="CF1426" s="176"/>
      <c r="CG1426" s="176"/>
      <c r="CH1426" s="176"/>
      <c r="CI1426" s="176"/>
      <c r="CJ1426" s="176"/>
      <c r="CK1426" s="176"/>
      <c r="CL1426" s="176"/>
      <c r="CM1426" s="176"/>
      <c r="CN1426" s="176"/>
      <c r="CO1426" s="176"/>
      <c r="CP1426" s="176"/>
      <c r="CQ1426" s="176"/>
      <c r="CR1426" s="176"/>
      <c r="CS1426" s="176"/>
      <c r="CT1426" s="176"/>
      <c r="CU1426" s="176"/>
      <c r="CV1426" s="176"/>
      <c r="CW1426" s="176"/>
    </row>
    <row r="1427" spans="1:101" s="179" customFormat="1" ht="20.100000000000001" customHeight="1">
      <c r="A1427" s="657">
        <f t="shared" si="309"/>
        <v>1384</v>
      </c>
      <c r="B1427" s="196" t="str">
        <f t="shared" si="304"/>
        <v>Swansea Bay UHB</v>
      </c>
      <c r="C1427" s="89"/>
      <c r="D1427" s="89"/>
      <c r="E1427" s="89"/>
      <c r="F1427" s="89"/>
      <c r="G1427" s="89"/>
      <c r="H1427" s="197">
        <f t="shared" si="305"/>
        <v>0</v>
      </c>
      <c r="I1427" s="197"/>
      <c r="J1427" s="89"/>
      <c r="K1427" s="90"/>
      <c r="L1427" s="90"/>
      <c r="M1427" s="89"/>
      <c r="N1427" s="89"/>
      <c r="O1427" s="89"/>
      <c r="P1427" s="89"/>
      <c r="Q1427" s="89"/>
      <c r="R1427" s="122"/>
      <c r="S1427" s="122"/>
      <c r="T1427" s="122"/>
      <c r="U1427" s="123"/>
      <c r="V1427" s="123"/>
      <c r="W1427" s="123"/>
      <c r="X1427" s="122"/>
      <c r="Y1427" s="122"/>
      <c r="Z1427" s="122"/>
      <c r="AA1427" s="122"/>
      <c r="AB1427" s="122"/>
      <c r="AC1427" s="122"/>
      <c r="AD1427" s="197">
        <f t="shared" si="298"/>
        <v>0</v>
      </c>
      <c r="AE1427" s="196" t="str">
        <f t="shared" si="310"/>
        <v/>
      </c>
      <c r="AF1427" s="196" t="str">
        <f t="shared" si="299"/>
        <v/>
      </c>
      <c r="AG1427" s="196" t="str">
        <f t="shared" si="300"/>
        <v/>
      </c>
      <c r="AH1427" s="196" t="str">
        <f t="shared" si="301"/>
        <v/>
      </c>
      <c r="AI1427" s="196" t="str">
        <f t="shared" si="302"/>
        <v/>
      </c>
      <c r="AJ1427" s="196" t="str">
        <f t="shared" si="303"/>
        <v/>
      </c>
      <c r="AK1427" s="196" t="str">
        <f t="shared" si="306"/>
        <v/>
      </c>
      <c r="AL1427" s="196" t="str">
        <f t="shared" si="307"/>
        <v/>
      </c>
      <c r="AM1427" s="176"/>
      <c r="AN1427" s="176">
        <f t="shared" si="308"/>
        <v>0</v>
      </c>
      <c r="AO1427" s="176"/>
      <c r="AP1427" s="176"/>
      <c r="AQ1427" s="176"/>
      <c r="AR1427" s="176"/>
      <c r="AS1427" s="176"/>
      <c r="AT1427" s="176"/>
      <c r="AU1427" s="176"/>
      <c r="AV1427" s="176"/>
      <c r="AW1427" s="176"/>
      <c r="AX1427" s="176"/>
      <c r="AY1427" s="176"/>
      <c r="AZ1427" s="176"/>
      <c r="BA1427" s="176"/>
      <c r="BB1427" s="176"/>
      <c r="BC1427" s="176"/>
      <c r="BD1427" s="176"/>
      <c r="BE1427" s="176"/>
      <c r="BF1427" s="176"/>
      <c r="BG1427" s="176"/>
      <c r="BH1427" s="176"/>
      <c r="BI1427" s="176"/>
      <c r="BJ1427" s="176"/>
      <c r="BK1427" s="176"/>
      <c r="BL1427" s="176"/>
      <c r="BM1427" s="176"/>
      <c r="BN1427" s="176"/>
      <c r="BO1427" s="176"/>
      <c r="BP1427" s="176"/>
      <c r="BQ1427" s="176"/>
      <c r="BR1427" s="176"/>
      <c r="BS1427" s="176"/>
      <c r="BT1427" s="176"/>
      <c r="BU1427" s="176"/>
      <c r="BV1427" s="176"/>
      <c r="BW1427" s="176"/>
      <c r="BX1427" s="176"/>
      <c r="BY1427" s="176"/>
      <c r="BZ1427" s="176"/>
      <c r="CA1427" s="176"/>
      <c r="CB1427" s="176"/>
      <c r="CC1427" s="176"/>
      <c r="CD1427" s="176"/>
      <c r="CE1427" s="176"/>
      <c r="CF1427" s="176"/>
      <c r="CG1427" s="176"/>
      <c r="CH1427" s="176"/>
      <c r="CI1427" s="176"/>
      <c r="CJ1427" s="176"/>
      <c r="CK1427" s="176"/>
      <c r="CL1427" s="176"/>
      <c r="CM1427" s="176"/>
      <c r="CN1427" s="176"/>
      <c r="CO1427" s="176"/>
      <c r="CP1427" s="176"/>
      <c r="CQ1427" s="176"/>
      <c r="CR1427" s="176"/>
      <c r="CS1427" s="176"/>
      <c r="CT1427" s="176"/>
      <c r="CU1427" s="176"/>
      <c r="CV1427" s="176"/>
      <c r="CW1427" s="176"/>
    </row>
    <row r="1428" spans="1:101" s="179" customFormat="1" ht="20.100000000000001" customHeight="1">
      <c r="A1428" s="657">
        <f t="shared" si="309"/>
        <v>1385</v>
      </c>
      <c r="B1428" s="196" t="str">
        <f t="shared" si="304"/>
        <v>Swansea Bay UHB</v>
      </c>
      <c r="C1428" s="89"/>
      <c r="D1428" s="89"/>
      <c r="E1428" s="89"/>
      <c r="F1428" s="89"/>
      <c r="G1428" s="89"/>
      <c r="H1428" s="197">
        <f t="shared" si="305"/>
        <v>0</v>
      </c>
      <c r="I1428" s="197"/>
      <c r="J1428" s="89"/>
      <c r="K1428" s="90"/>
      <c r="L1428" s="90"/>
      <c r="M1428" s="89"/>
      <c r="N1428" s="89"/>
      <c r="O1428" s="89"/>
      <c r="P1428" s="89"/>
      <c r="Q1428" s="89"/>
      <c r="R1428" s="122"/>
      <c r="S1428" s="122"/>
      <c r="T1428" s="122"/>
      <c r="U1428" s="123"/>
      <c r="V1428" s="123"/>
      <c r="W1428" s="123"/>
      <c r="X1428" s="122"/>
      <c r="Y1428" s="122"/>
      <c r="Z1428" s="122"/>
      <c r="AA1428" s="122"/>
      <c r="AB1428" s="122"/>
      <c r="AC1428" s="122"/>
      <c r="AD1428" s="197">
        <f t="shared" si="298"/>
        <v>0</v>
      </c>
      <c r="AE1428" s="196" t="str">
        <f t="shared" si="310"/>
        <v/>
      </c>
      <c r="AF1428" s="196" t="str">
        <f t="shared" si="299"/>
        <v/>
      </c>
      <c r="AG1428" s="196" t="str">
        <f t="shared" si="300"/>
        <v/>
      </c>
      <c r="AH1428" s="196" t="str">
        <f t="shared" si="301"/>
        <v/>
      </c>
      <c r="AI1428" s="196" t="str">
        <f t="shared" si="302"/>
        <v/>
      </c>
      <c r="AJ1428" s="196" t="str">
        <f t="shared" si="303"/>
        <v/>
      </c>
      <c r="AK1428" s="196" t="str">
        <f t="shared" si="306"/>
        <v/>
      </c>
      <c r="AL1428" s="196" t="str">
        <f t="shared" si="307"/>
        <v/>
      </c>
      <c r="AM1428" s="176"/>
      <c r="AN1428" s="176">
        <f t="shared" si="308"/>
        <v>0</v>
      </c>
      <c r="AO1428" s="176"/>
      <c r="AP1428" s="176"/>
      <c r="AQ1428" s="176"/>
      <c r="AR1428" s="176"/>
      <c r="AS1428" s="176"/>
      <c r="AT1428" s="176"/>
      <c r="AU1428" s="176"/>
      <c r="AV1428" s="176"/>
      <c r="AW1428" s="176"/>
      <c r="AX1428" s="176"/>
      <c r="AY1428" s="176"/>
      <c r="AZ1428" s="176"/>
      <c r="BA1428" s="176"/>
      <c r="BB1428" s="176"/>
      <c r="BC1428" s="176"/>
      <c r="BD1428" s="176"/>
      <c r="BE1428" s="176"/>
      <c r="BF1428" s="176"/>
      <c r="BG1428" s="176"/>
      <c r="BH1428" s="176"/>
      <c r="BI1428" s="176"/>
      <c r="BJ1428" s="176"/>
      <c r="BK1428" s="176"/>
      <c r="BL1428" s="176"/>
      <c r="BM1428" s="176"/>
      <c r="BN1428" s="176"/>
      <c r="BO1428" s="176"/>
      <c r="BP1428" s="176"/>
      <c r="BQ1428" s="176"/>
      <c r="BR1428" s="176"/>
      <c r="BS1428" s="176"/>
      <c r="BT1428" s="176"/>
      <c r="BU1428" s="176"/>
      <c r="BV1428" s="176"/>
      <c r="BW1428" s="176"/>
      <c r="BX1428" s="176"/>
      <c r="BY1428" s="176"/>
      <c r="BZ1428" s="176"/>
      <c r="CA1428" s="176"/>
      <c r="CB1428" s="176"/>
      <c r="CC1428" s="176"/>
      <c r="CD1428" s="176"/>
      <c r="CE1428" s="176"/>
      <c r="CF1428" s="176"/>
      <c r="CG1428" s="176"/>
      <c r="CH1428" s="176"/>
      <c r="CI1428" s="176"/>
      <c r="CJ1428" s="176"/>
      <c r="CK1428" s="176"/>
      <c r="CL1428" s="176"/>
      <c r="CM1428" s="176"/>
      <c r="CN1428" s="176"/>
      <c r="CO1428" s="176"/>
      <c r="CP1428" s="176"/>
      <c r="CQ1428" s="176"/>
      <c r="CR1428" s="176"/>
      <c r="CS1428" s="176"/>
      <c r="CT1428" s="176"/>
      <c r="CU1428" s="176"/>
      <c r="CV1428" s="176"/>
      <c r="CW1428" s="176"/>
    </row>
    <row r="1429" spans="1:101" s="179" customFormat="1" ht="20.100000000000001" customHeight="1">
      <c r="A1429" s="657">
        <f t="shared" si="309"/>
        <v>1386</v>
      </c>
      <c r="B1429" s="196" t="str">
        <f t="shared" si="304"/>
        <v>Swansea Bay UHB</v>
      </c>
      <c r="C1429" s="89"/>
      <c r="D1429" s="89"/>
      <c r="E1429" s="89"/>
      <c r="F1429" s="89"/>
      <c r="G1429" s="89"/>
      <c r="H1429" s="197">
        <f t="shared" si="305"/>
        <v>0</v>
      </c>
      <c r="I1429" s="197"/>
      <c r="J1429" s="89"/>
      <c r="K1429" s="90"/>
      <c r="L1429" s="90"/>
      <c r="M1429" s="89"/>
      <c r="N1429" s="89"/>
      <c r="O1429" s="89"/>
      <c r="P1429" s="89"/>
      <c r="Q1429" s="89"/>
      <c r="R1429" s="122"/>
      <c r="S1429" s="122"/>
      <c r="T1429" s="122"/>
      <c r="U1429" s="123"/>
      <c r="V1429" s="123"/>
      <c r="W1429" s="123"/>
      <c r="X1429" s="122"/>
      <c r="Y1429" s="122"/>
      <c r="Z1429" s="122"/>
      <c r="AA1429" s="122"/>
      <c r="AB1429" s="122"/>
      <c r="AC1429" s="122"/>
      <c r="AD1429" s="197">
        <f t="shared" si="298"/>
        <v>0</v>
      </c>
      <c r="AE1429" s="196" t="str">
        <f t="shared" si="310"/>
        <v/>
      </c>
      <c r="AF1429" s="196" t="str">
        <f t="shared" si="299"/>
        <v/>
      </c>
      <c r="AG1429" s="196" t="str">
        <f t="shared" si="300"/>
        <v/>
      </c>
      <c r="AH1429" s="196" t="str">
        <f t="shared" si="301"/>
        <v/>
      </c>
      <c r="AI1429" s="196" t="str">
        <f t="shared" si="302"/>
        <v/>
      </c>
      <c r="AJ1429" s="196" t="str">
        <f t="shared" si="303"/>
        <v/>
      </c>
      <c r="AK1429" s="196" t="str">
        <f t="shared" si="306"/>
        <v/>
      </c>
      <c r="AL1429" s="196" t="str">
        <f t="shared" si="307"/>
        <v/>
      </c>
      <c r="AM1429" s="176"/>
      <c r="AN1429" s="176">
        <f t="shared" si="308"/>
        <v>0</v>
      </c>
      <c r="AO1429" s="176"/>
      <c r="AP1429" s="176"/>
      <c r="AQ1429" s="176"/>
      <c r="AR1429" s="176"/>
      <c r="AS1429" s="176"/>
      <c r="AT1429" s="176"/>
      <c r="AU1429" s="176"/>
      <c r="AV1429" s="176"/>
      <c r="AW1429" s="176"/>
      <c r="AX1429" s="176"/>
      <c r="AY1429" s="176"/>
      <c r="AZ1429" s="176"/>
      <c r="BA1429" s="176"/>
      <c r="BB1429" s="176"/>
      <c r="BC1429" s="176"/>
      <c r="BD1429" s="176"/>
      <c r="BE1429" s="176"/>
      <c r="BF1429" s="176"/>
      <c r="BG1429" s="176"/>
      <c r="BH1429" s="176"/>
      <c r="BI1429" s="176"/>
      <c r="BJ1429" s="176"/>
      <c r="BK1429" s="176"/>
      <c r="BL1429" s="176"/>
      <c r="BM1429" s="176"/>
      <c r="BN1429" s="176"/>
      <c r="BO1429" s="176"/>
      <c r="BP1429" s="176"/>
      <c r="BQ1429" s="176"/>
      <c r="BR1429" s="176"/>
      <c r="BS1429" s="176"/>
      <c r="BT1429" s="176"/>
      <c r="BU1429" s="176"/>
      <c r="BV1429" s="176"/>
      <c r="BW1429" s="176"/>
      <c r="BX1429" s="176"/>
      <c r="BY1429" s="176"/>
      <c r="BZ1429" s="176"/>
      <c r="CA1429" s="176"/>
      <c r="CB1429" s="176"/>
      <c r="CC1429" s="176"/>
      <c r="CD1429" s="176"/>
      <c r="CE1429" s="176"/>
      <c r="CF1429" s="176"/>
      <c r="CG1429" s="176"/>
      <c r="CH1429" s="176"/>
      <c r="CI1429" s="176"/>
      <c r="CJ1429" s="176"/>
      <c r="CK1429" s="176"/>
      <c r="CL1429" s="176"/>
      <c r="CM1429" s="176"/>
      <c r="CN1429" s="176"/>
      <c r="CO1429" s="176"/>
      <c r="CP1429" s="176"/>
      <c r="CQ1429" s="176"/>
      <c r="CR1429" s="176"/>
      <c r="CS1429" s="176"/>
      <c r="CT1429" s="176"/>
      <c r="CU1429" s="176"/>
      <c r="CV1429" s="176"/>
      <c r="CW1429" s="176"/>
    </row>
    <row r="1430" spans="1:101" s="179" customFormat="1" ht="20.100000000000001" customHeight="1">
      <c r="A1430" s="657">
        <f t="shared" si="309"/>
        <v>1387</v>
      </c>
      <c r="B1430" s="196" t="str">
        <f t="shared" si="304"/>
        <v>Swansea Bay UHB</v>
      </c>
      <c r="C1430" s="89"/>
      <c r="D1430" s="89"/>
      <c r="E1430" s="89"/>
      <c r="F1430" s="89"/>
      <c r="G1430" s="89"/>
      <c r="H1430" s="197">
        <f t="shared" si="305"/>
        <v>0</v>
      </c>
      <c r="I1430" s="197"/>
      <c r="J1430" s="89"/>
      <c r="K1430" s="90"/>
      <c r="L1430" s="90"/>
      <c r="M1430" s="89"/>
      <c r="N1430" s="89"/>
      <c r="O1430" s="89"/>
      <c r="P1430" s="89"/>
      <c r="Q1430" s="89"/>
      <c r="R1430" s="122"/>
      <c r="S1430" s="122"/>
      <c r="T1430" s="122"/>
      <c r="U1430" s="123"/>
      <c r="V1430" s="123"/>
      <c r="W1430" s="123"/>
      <c r="X1430" s="122"/>
      <c r="Y1430" s="122"/>
      <c r="Z1430" s="122"/>
      <c r="AA1430" s="122"/>
      <c r="AB1430" s="122"/>
      <c r="AC1430" s="122"/>
      <c r="AD1430" s="197">
        <f t="shared" si="298"/>
        <v>0</v>
      </c>
      <c r="AE1430" s="196" t="str">
        <f t="shared" si="310"/>
        <v/>
      </c>
      <c r="AF1430" s="196" t="str">
        <f t="shared" si="299"/>
        <v/>
      </c>
      <c r="AG1430" s="196" t="str">
        <f t="shared" si="300"/>
        <v/>
      </c>
      <c r="AH1430" s="196" t="str">
        <f t="shared" si="301"/>
        <v/>
      </c>
      <c r="AI1430" s="196" t="str">
        <f t="shared" si="302"/>
        <v/>
      </c>
      <c r="AJ1430" s="196" t="str">
        <f t="shared" si="303"/>
        <v/>
      </c>
      <c r="AK1430" s="196" t="str">
        <f t="shared" si="306"/>
        <v/>
      </c>
      <c r="AL1430" s="196" t="str">
        <f t="shared" si="307"/>
        <v/>
      </c>
      <c r="AM1430" s="176"/>
      <c r="AN1430" s="176">
        <f t="shared" si="308"/>
        <v>0</v>
      </c>
      <c r="AO1430" s="176"/>
      <c r="AP1430" s="176"/>
      <c r="AQ1430" s="176"/>
      <c r="AR1430" s="176"/>
      <c r="AS1430" s="176"/>
      <c r="AT1430" s="176"/>
      <c r="AU1430" s="176"/>
      <c r="AV1430" s="176"/>
      <c r="AW1430" s="176"/>
      <c r="AX1430" s="176"/>
      <c r="AY1430" s="176"/>
      <c r="AZ1430" s="176"/>
      <c r="BA1430" s="176"/>
      <c r="BB1430" s="176"/>
      <c r="BC1430" s="176"/>
      <c r="BD1430" s="176"/>
      <c r="BE1430" s="176"/>
      <c r="BF1430" s="176"/>
      <c r="BG1430" s="176"/>
      <c r="BH1430" s="176"/>
      <c r="BI1430" s="176"/>
      <c r="BJ1430" s="176"/>
      <c r="BK1430" s="176"/>
      <c r="BL1430" s="176"/>
      <c r="BM1430" s="176"/>
      <c r="BN1430" s="176"/>
      <c r="BO1430" s="176"/>
      <c r="BP1430" s="176"/>
      <c r="BQ1430" s="176"/>
      <c r="BR1430" s="176"/>
      <c r="BS1430" s="176"/>
      <c r="BT1430" s="176"/>
      <c r="BU1430" s="176"/>
      <c r="BV1430" s="176"/>
      <c r="BW1430" s="176"/>
      <c r="BX1430" s="176"/>
      <c r="BY1430" s="176"/>
      <c r="BZ1430" s="176"/>
      <c r="CA1430" s="176"/>
      <c r="CB1430" s="176"/>
      <c r="CC1430" s="176"/>
      <c r="CD1430" s="176"/>
      <c r="CE1430" s="176"/>
      <c r="CF1430" s="176"/>
      <c r="CG1430" s="176"/>
      <c r="CH1430" s="176"/>
      <c r="CI1430" s="176"/>
      <c r="CJ1430" s="176"/>
      <c r="CK1430" s="176"/>
      <c r="CL1430" s="176"/>
      <c r="CM1430" s="176"/>
      <c r="CN1430" s="176"/>
      <c r="CO1430" s="176"/>
      <c r="CP1430" s="176"/>
      <c r="CQ1430" s="176"/>
      <c r="CR1430" s="176"/>
      <c r="CS1430" s="176"/>
      <c r="CT1430" s="176"/>
      <c r="CU1430" s="176"/>
      <c r="CV1430" s="176"/>
      <c r="CW1430" s="176"/>
    </row>
    <row r="1431" spans="1:101" s="179" customFormat="1" ht="20.100000000000001" customHeight="1">
      <c r="A1431" s="657">
        <f t="shared" si="309"/>
        <v>1388</v>
      </c>
      <c r="B1431" s="196" t="str">
        <f t="shared" si="304"/>
        <v>Swansea Bay UHB</v>
      </c>
      <c r="C1431" s="89"/>
      <c r="D1431" s="89"/>
      <c r="E1431" s="89"/>
      <c r="F1431" s="89"/>
      <c r="G1431" s="89"/>
      <c r="H1431" s="197">
        <f t="shared" si="305"/>
        <v>0</v>
      </c>
      <c r="I1431" s="197"/>
      <c r="J1431" s="89"/>
      <c r="K1431" s="90"/>
      <c r="L1431" s="90"/>
      <c r="M1431" s="89"/>
      <c r="N1431" s="89"/>
      <c r="O1431" s="89"/>
      <c r="P1431" s="89"/>
      <c r="Q1431" s="89"/>
      <c r="R1431" s="122"/>
      <c r="S1431" s="122"/>
      <c r="T1431" s="122"/>
      <c r="U1431" s="123"/>
      <c r="V1431" s="123"/>
      <c r="W1431" s="123"/>
      <c r="X1431" s="122"/>
      <c r="Y1431" s="122"/>
      <c r="Z1431" s="122"/>
      <c r="AA1431" s="122"/>
      <c r="AB1431" s="122"/>
      <c r="AC1431" s="122"/>
      <c r="AD1431" s="197">
        <f t="shared" si="298"/>
        <v>0</v>
      </c>
      <c r="AE1431" s="196" t="str">
        <f t="shared" si="310"/>
        <v/>
      </c>
      <c r="AF1431" s="196" t="str">
        <f t="shared" si="299"/>
        <v/>
      </c>
      <c r="AG1431" s="196" t="str">
        <f t="shared" si="300"/>
        <v/>
      </c>
      <c r="AH1431" s="196" t="str">
        <f t="shared" si="301"/>
        <v/>
      </c>
      <c r="AI1431" s="196" t="str">
        <f t="shared" si="302"/>
        <v/>
      </c>
      <c r="AJ1431" s="196" t="str">
        <f t="shared" si="303"/>
        <v/>
      </c>
      <c r="AK1431" s="196" t="str">
        <f t="shared" si="306"/>
        <v/>
      </c>
      <c r="AL1431" s="196" t="str">
        <f t="shared" si="307"/>
        <v/>
      </c>
      <c r="AM1431" s="176"/>
      <c r="AN1431" s="176">
        <f t="shared" si="308"/>
        <v>0</v>
      </c>
      <c r="AO1431" s="176"/>
      <c r="AP1431" s="176"/>
      <c r="AQ1431" s="176"/>
      <c r="AR1431" s="176"/>
      <c r="AS1431" s="176"/>
      <c r="AT1431" s="176"/>
      <c r="AU1431" s="176"/>
      <c r="AV1431" s="176"/>
      <c r="AW1431" s="176"/>
      <c r="AX1431" s="176"/>
      <c r="AY1431" s="176"/>
      <c r="AZ1431" s="176"/>
      <c r="BA1431" s="176"/>
      <c r="BB1431" s="176"/>
      <c r="BC1431" s="176"/>
      <c r="BD1431" s="176"/>
      <c r="BE1431" s="176"/>
      <c r="BF1431" s="176"/>
      <c r="BG1431" s="176"/>
      <c r="BH1431" s="176"/>
      <c r="BI1431" s="176"/>
      <c r="BJ1431" s="176"/>
      <c r="BK1431" s="176"/>
      <c r="BL1431" s="176"/>
      <c r="BM1431" s="176"/>
      <c r="BN1431" s="176"/>
      <c r="BO1431" s="176"/>
      <c r="BP1431" s="176"/>
      <c r="BQ1431" s="176"/>
      <c r="BR1431" s="176"/>
      <c r="BS1431" s="176"/>
      <c r="BT1431" s="176"/>
      <c r="BU1431" s="176"/>
      <c r="BV1431" s="176"/>
      <c r="BW1431" s="176"/>
      <c r="BX1431" s="176"/>
      <c r="BY1431" s="176"/>
      <c r="BZ1431" s="176"/>
      <c r="CA1431" s="176"/>
      <c r="CB1431" s="176"/>
      <c r="CC1431" s="176"/>
      <c r="CD1431" s="176"/>
      <c r="CE1431" s="176"/>
      <c r="CF1431" s="176"/>
      <c r="CG1431" s="176"/>
      <c r="CH1431" s="176"/>
      <c r="CI1431" s="176"/>
      <c r="CJ1431" s="176"/>
      <c r="CK1431" s="176"/>
      <c r="CL1431" s="176"/>
      <c r="CM1431" s="176"/>
      <c r="CN1431" s="176"/>
      <c r="CO1431" s="176"/>
      <c r="CP1431" s="176"/>
      <c r="CQ1431" s="176"/>
      <c r="CR1431" s="176"/>
      <c r="CS1431" s="176"/>
      <c r="CT1431" s="176"/>
      <c r="CU1431" s="176"/>
      <c r="CV1431" s="176"/>
      <c r="CW1431" s="176"/>
    </row>
    <row r="1432" spans="1:101" s="179" customFormat="1" ht="20.100000000000001" customHeight="1">
      <c r="A1432" s="657">
        <f t="shared" si="309"/>
        <v>1389</v>
      </c>
      <c r="B1432" s="196" t="str">
        <f t="shared" si="304"/>
        <v>Swansea Bay UHB</v>
      </c>
      <c r="C1432" s="89"/>
      <c r="D1432" s="89"/>
      <c r="E1432" s="89"/>
      <c r="F1432" s="89"/>
      <c r="G1432" s="89"/>
      <c r="H1432" s="197">
        <f t="shared" si="305"/>
        <v>0</v>
      </c>
      <c r="I1432" s="197"/>
      <c r="J1432" s="89"/>
      <c r="K1432" s="90"/>
      <c r="L1432" s="90"/>
      <c r="M1432" s="89"/>
      <c r="N1432" s="89"/>
      <c r="O1432" s="89"/>
      <c r="P1432" s="89"/>
      <c r="Q1432" s="89"/>
      <c r="R1432" s="122"/>
      <c r="S1432" s="122"/>
      <c r="T1432" s="122"/>
      <c r="U1432" s="123"/>
      <c r="V1432" s="123"/>
      <c r="W1432" s="123"/>
      <c r="X1432" s="122"/>
      <c r="Y1432" s="122"/>
      <c r="Z1432" s="122"/>
      <c r="AA1432" s="122"/>
      <c r="AB1432" s="122"/>
      <c r="AC1432" s="122"/>
      <c r="AD1432" s="197">
        <f t="shared" si="298"/>
        <v>0</v>
      </c>
      <c r="AE1432" s="196" t="str">
        <f t="shared" si="310"/>
        <v/>
      </c>
      <c r="AF1432" s="196" t="str">
        <f t="shared" si="299"/>
        <v/>
      </c>
      <c r="AG1432" s="196" t="str">
        <f t="shared" si="300"/>
        <v/>
      </c>
      <c r="AH1432" s="196" t="str">
        <f t="shared" si="301"/>
        <v/>
      </c>
      <c r="AI1432" s="196" t="str">
        <f t="shared" si="302"/>
        <v/>
      </c>
      <c r="AJ1432" s="196" t="str">
        <f t="shared" si="303"/>
        <v/>
      </c>
      <c r="AK1432" s="196" t="str">
        <f t="shared" si="306"/>
        <v/>
      </c>
      <c r="AL1432" s="196" t="str">
        <f t="shared" si="307"/>
        <v/>
      </c>
      <c r="AM1432" s="176"/>
      <c r="AN1432" s="176">
        <f t="shared" si="308"/>
        <v>0</v>
      </c>
      <c r="AO1432" s="176"/>
      <c r="AP1432" s="176"/>
      <c r="AQ1432" s="176"/>
      <c r="AR1432" s="176"/>
      <c r="AS1432" s="176"/>
      <c r="AT1432" s="176"/>
      <c r="AU1432" s="176"/>
      <c r="AV1432" s="176"/>
      <c r="AW1432" s="176"/>
      <c r="AX1432" s="176"/>
      <c r="AY1432" s="176"/>
      <c r="AZ1432" s="176"/>
      <c r="BA1432" s="176"/>
      <c r="BB1432" s="176"/>
      <c r="BC1432" s="176"/>
      <c r="BD1432" s="176"/>
      <c r="BE1432" s="176"/>
      <c r="BF1432" s="176"/>
      <c r="BG1432" s="176"/>
      <c r="BH1432" s="176"/>
      <c r="BI1432" s="176"/>
      <c r="BJ1432" s="176"/>
      <c r="BK1432" s="176"/>
      <c r="BL1432" s="176"/>
      <c r="BM1432" s="176"/>
      <c r="BN1432" s="176"/>
      <c r="BO1432" s="176"/>
      <c r="BP1432" s="176"/>
      <c r="BQ1432" s="176"/>
      <c r="BR1432" s="176"/>
      <c r="BS1432" s="176"/>
      <c r="BT1432" s="176"/>
      <c r="BU1432" s="176"/>
      <c r="BV1432" s="176"/>
      <c r="BW1432" s="176"/>
      <c r="BX1432" s="176"/>
      <c r="BY1432" s="176"/>
      <c r="BZ1432" s="176"/>
      <c r="CA1432" s="176"/>
      <c r="CB1432" s="176"/>
      <c r="CC1432" s="176"/>
      <c r="CD1432" s="176"/>
      <c r="CE1432" s="176"/>
      <c r="CF1432" s="176"/>
      <c r="CG1432" s="176"/>
      <c r="CH1432" s="176"/>
      <c r="CI1432" s="176"/>
      <c r="CJ1432" s="176"/>
      <c r="CK1432" s="176"/>
      <c r="CL1432" s="176"/>
      <c r="CM1432" s="176"/>
      <c r="CN1432" s="176"/>
      <c r="CO1432" s="176"/>
      <c r="CP1432" s="176"/>
      <c r="CQ1432" s="176"/>
      <c r="CR1432" s="176"/>
      <c r="CS1432" s="176"/>
      <c r="CT1432" s="176"/>
      <c r="CU1432" s="176"/>
      <c r="CV1432" s="176"/>
      <c r="CW1432" s="176"/>
    </row>
    <row r="1433" spans="1:101" s="179" customFormat="1" ht="20.100000000000001" customHeight="1">
      <c r="A1433" s="657">
        <f t="shared" si="309"/>
        <v>1390</v>
      </c>
      <c r="B1433" s="196" t="str">
        <f t="shared" si="304"/>
        <v>Swansea Bay UHB</v>
      </c>
      <c r="C1433" s="89"/>
      <c r="D1433" s="89"/>
      <c r="E1433" s="89"/>
      <c r="F1433" s="89"/>
      <c r="G1433" s="89"/>
      <c r="H1433" s="197">
        <f t="shared" si="305"/>
        <v>0</v>
      </c>
      <c r="I1433" s="197"/>
      <c r="J1433" s="89"/>
      <c r="K1433" s="90"/>
      <c r="L1433" s="90"/>
      <c r="M1433" s="89"/>
      <c r="N1433" s="89"/>
      <c r="O1433" s="89"/>
      <c r="P1433" s="89"/>
      <c r="Q1433" s="89"/>
      <c r="R1433" s="122"/>
      <c r="S1433" s="122"/>
      <c r="T1433" s="122"/>
      <c r="U1433" s="123"/>
      <c r="V1433" s="123"/>
      <c r="W1433" s="123"/>
      <c r="X1433" s="122"/>
      <c r="Y1433" s="122"/>
      <c r="Z1433" s="122"/>
      <c r="AA1433" s="122"/>
      <c r="AB1433" s="122"/>
      <c r="AC1433" s="122"/>
      <c r="AD1433" s="197">
        <f t="shared" si="298"/>
        <v>0</v>
      </c>
      <c r="AE1433" s="196" t="str">
        <f t="shared" si="310"/>
        <v/>
      </c>
      <c r="AF1433" s="196" t="str">
        <f t="shared" si="299"/>
        <v/>
      </c>
      <c r="AG1433" s="196" t="str">
        <f t="shared" si="300"/>
        <v/>
      </c>
      <c r="AH1433" s="196" t="str">
        <f t="shared" si="301"/>
        <v/>
      </c>
      <c r="AI1433" s="196" t="str">
        <f t="shared" si="302"/>
        <v/>
      </c>
      <c r="AJ1433" s="196" t="str">
        <f t="shared" si="303"/>
        <v/>
      </c>
      <c r="AK1433" s="196" t="str">
        <f t="shared" si="306"/>
        <v/>
      </c>
      <c r="AL1433" s="196" t="str">
        <f t="shared" si="307"/>
        <v/>
      </c>
      <c r="AM1433" s="176"/>
      <c r="AN1433" s="176">
        <f t="shared" si="308"/>
        <v>0</v>
      </c>
      <c r="AO1433" s="176"/>
      <c r="AP1433" s="176"/>
      <c r="AQ1433" s="176"/>
      <c r="AR1433" s="176"/>
      <c r="AS1433" s="176"/>
      <c r="AT1433" s="176"/>
      <c r="AU1433" s="176"/>
      <c r="AV1433" s="176"/>
      <c r="AW1433" s="176"/>
      <c r="AX1433" s="176"/>
      <c r="AY1433" s="176"/>
      <c r="AZ1433" s="176"/>
      <c r="BA1433" s="176"/>
      <c r="BB1433" s="176"/>
      <c r="BC1433" s="176"/>
      <c r="BD1433" s="176"/>
      <c r="BE1433" s="176"/>
      <c r="BF1433" s="176"/>
      <c r="BG1433" s="176"/>
      <c r="BH1433" s="176"/>
      <c r="BI1433" s="176"/>
      <c r="BJ1433" s="176"/>
      <c r="BK1433" s="176"/>
      <c r="BL1433" s="176"/>
      <c r="BM1433" s="176"/>
      <c r="BN1433" s="176"/>
      <c r="BO1433" s="176"/>
      <c r="BP1433" s="176"/>
      <c r="BQ1433" s="176"/>
      <c r="BR1433" s="176"/>
      <c r="BS1433" s="176"/>
      <c r="BT1433" s="176"/>
      <c r="BU1433" s="176"/>
      <c r="BV1433" s="176"/>
      <c r="BW1433" s="176"/>
      <c r="BX1433" s="176"/>
      <c r="BY1433" s="176"/>
      <c r="BZ1433" s="176"/>
      <c r="CA1433" s="176"/>
      <c r="CB1433" s="176"/>
      <c r="CC1433" s="176"/>
      <c r="CD1433" s="176"/>
      <c r="CE1433" s="176"/>
      <c r="CF1433" s="176"/>
      <c r="CG1433" s="176"/>
      <c r="CH1433" s="176"/>
      <c r="CI1433" s="176"/>
      <c r="CJ1433" s="176"/>
      <c r="CK1433" s="176"/>
      <c r="CL1433" s="176"/>
      <c r="CM1433" s="176"/>
      <c r="CN1433" s="176"/>
      <c r="CO1433" s="176"/>
      <c r="CP1433" s="176"/>
      <c r="CQ1433" s="176"/>
      <c r="CR1433" s="176"/>
      <c r="CS1433" s="176"/>
      <c r="CT1433" s="176"/>
      <c r="CU1433" s="176"/>
      <c r="CV1433" s="176"/>
      <c r="CW1433" s="176"/>
    </row>
    <row r="1434" spans="1:101" s="179" customFormat="1" ht="20.100000000000001" customHeight="1">
      <c r="A1434" s="657">
        <f t="shared" si="309"/>
        <v>1391</v>
      </c>
      <c r="B1434" s="196" t="str">
        <f t="shared" si="304"/>
        <v>Swansea Bay UHB</v>
      </c>
      <c r="C1434" s="89"/>
      <c r="D1434" s="89"/>
      <c r="E1434" s="89"/>
      <c r="F1434" s="89"/>
      <c r="G1434" s="89"/>
      <c r="H1434" s="197">
        <f t="shared" si="305"/>
        <v>0</v>
      </c>
      <c r="I1434" s="197"/>
      <c r="J1434" s="89"/>
      <c r="K1434" s="90"/>
      <c r="L1434" s="90"/>
      <c r="M1434" s="89"/>
      <c r="N1434" s="89"/>
      <c r="O1434" s="89"/>
      <c r="P1434" s="89"/>
      <c r="Q1434" s="89"/>
      <c r="R1434" s="122"/>
      <c r="S1434" s="122"/>
      <c r="T1434" s="122"/>
      <c r="U1434" s="123"/>
      <c r="V1434" s="123"/>
      <c r="W1434" s="123"/>
      <c r="X1434" s="122"/>
      <c r="Y1434" s="122"/>
      <c r="Z1434" s="122"/>
      <c r="AA1434" s="122"/>
      <c r="AB1434" s="122"/>
      <c r="AC1434" s="122"/>
      <c r="AD1434" s="197">
        <f t="shared" si="298"/>
        <v>0</v>
      </c>
      <c r="AE1434" s="196" t="str">
        <f t="shared" si="310"/>
        <v/>
      </c>
      <c r="AF1434" s="196" t="str">
        <f t="shared" si="299"/>
        <v/>
      </c>
      <c r="AG1434" s="196" t="str">
        <f t="shared" si="300"/>
        <v/>
      </c>
      <c r="AH1434" s="196" t="str">
        <f t="shared" si="301"/>
        <v/>
      </c>
      <c r="AI1434" s="196" t="str">
        <f t="shared" si="302"/>
        <v/>
      </c>
      <c r="AJ1434" s="196" t="str">
        <f t="shared" si="303"/>
        <v/>
      </c>
      <c r="AK1434" s="196" t="str">
        <f t="shared" si="306"/>
        <v/>
      </c>
      <c r="AL1434" s="196" t="str">
        <f t="shared" si="307"/>
        <v/>
      </c>
      <c r="AM1434" s="176"/>
      <c r="AN1434" s="176">
        <f t="shared" si="308"/>
        <v>0</v>
      </c>
      <c r="AO1434" s="176"/>
      <c r="AP1434" s="176"/>
      <c r="AQ1434" s="176"/>
      <c r="AR1434" s="176"/>
      <c r="AS1434" s="176"/>
      <c r="AT1434" s="176"/>
      <c r="AU1434" s="176"/>
      <c r="AV1434" s="176"/>
      <c r="AW1434" s="176"/>
      <c r="AX1434" s="176"/>
      <c r="AY1434" s="176"/>
      <c r="AZ1434" s="176"/>
      <c r="BA1434" s="176"/>
      <c r="BB1434" s="176"/>
      <c r="BC1434" s="176"/>
      <c r="BD1434" s="176"/>
      <c r="BE1434" s="176"/>
      <c r="BF1434" s="176"/>
      <c r="BG1434" s="176"/>
      <c r="BH1434" s="176"/>
      <c r="BI1434" s="176"/>
      <c r="BJ1434" s="176"/>
      <c r="BK1434" s="176"/>
      <c r="BL1434" s="176"/>
      <c r="BM1434" s="176"/>
      <c r="BN1434" s="176"/>
      <c r="BO1434" s="176"/>
      <c r="BP1434" s="176"/>
      <c r="BQ1434" s="176"/>
      <c r="BR1434" s="176"/>
      <c r="BS1434" s="176"/>
      <c r="BT1434" s="176"/>
      <c r="BU1434" s="176"/>
      <c r="BV1434" s="176"/>
      <c r="BW1434" s="176"/>
      <c r="BX1434" s="176"/>
      <c r="BY1434" s="176"/>
      <c r="BZ1434" s="176"/>
      <c r="CA1434" s="176"/>
      <c r="CB1434" s="176"/>
      <c r="CC1434" s="176"/>
      <c r="CD1434" s="176"/>
      <c r="CE1434" s="176"/>
      <c r="CF1434" s="176"/>
      <c r="CG1434" s="176"/>
      <c r="CH1434" s="176"/>
      <c r="CI1434" s="176"/>
      <c r="CJ1434" s="176"/>
      <c r="CK1434" s="176"/>
      <c r="CL1434" s="176"/>
      <c r="CM1434" s="176"/>
      <c r="CN1434" s="176"/>
      <c r="CO1434" s="176"/>
      <c r="CP1434" s="176"/>
      <c r="CQ1434" s="176"/>
      <c r="CR1434" s="176"/>
      <c r="CS1434" s="176"/>
      <c r="CT1434" s="176"/>
      <c r="CU1434" s="176"/>
      <c r="CV1434" s="176"/>
      <c r="CW1434" s="176"/>
    </row>
    <row r="1435" spans="1:101" s="179" customFormat="1" ht="20.100000000000001" customHeight="1">
      <c r="A1435" s="657">
        <f t="shared" si="309"/>
        <v>1392</v>
      </c>
      <c r="B1435" s="196" t="str">
        <f t="shared" si="304"/>
        <v>Swansea Bay UHB</v>
      </c>
      <c r="C1435" s="89"/>
      <c r="D1435" s="89"/>
      <c r="E1435" s="89"/>
      <c r="F1435" s="89"/>
      <c r="G1435" s="89"/>
      <c r="H1435" s="197">
        <f t="shared" si="305"/>
        <v>0</v>
      </c>
      <c r="I1435" s="197"/>
      <c r="J1435" s="89"/>
      <c r="K1435" s="90"/>
      <c r="L1435" s="90"/>
      <c r="M1435" s="89"/>
      <c r="N1435" s="89"/>
      <c r="O1435" s="89"/>
      <c r="P1435" s="89"/>
      <c r="Q1435" s="89"/>
      <c r="R1435" s="122"/>
      <c r="S1435" s="122"/>
      <c r="T1435" s="122"/>
      <c r="U1435" s="123"/>
      <c r="V1435" s="123"/>
      <c r="W1435" s="123"/>
      <c r="X1435" s="122"/>
      <c r="Y1435" s="122"/>
      <c r="Z1435" s="122"/>
      <c r="AA1435" s="122"/>
      <c r="AB1435" s="122"/>
      <c r="AC1435" s="122"/>
      <c r="AD1435" s="197">
        <f t="shared" si="298"/>
        <v>0</v>
      </c>
      <c r="AE1435" s="196" t="str">
        <f t="shared" si="310"/>
        <v/>
      </c>
      <c r="AF1435" s="196" t="str">
        <f t="shared" si="299"/>
        <v/>
      </c>
      <c r="AG1435" s="196" t="str">
        <f t="shared" si="300"/>
        <v/>
      </c>
      <c r="AH1435" s="196" t="str">
        <f t="shared" si="301"/>
        <v/>
      </c>
      <c r="AI1435" s="196" t="str">
        <f t="shared" si="302"/>
        <v/>
      </c>
      <c r="AJ1435" s="196" t="str">
        <f t="shared" si="303"/>
        <v/>
      </c>
      <c r="AK1435" s="196" t="str">
        <f t="shared" si="306"/>
        <v/>
      </c>
      <c r="AL1435" s="196" t="str">
        <f t="shared" si="307"/>
        <v/>
      </c>
      <c r="AM1435" s="176"/>
      <c r="AN1435" s="176">
        <f t="shared" si="308"/>
        <v>0</v>
      </c>
      <c r="AO1435" s="176"/>
      <c r="AP1435" s="176"/>
      <c r="AQ1435" s="176"/>
      <c r="AR1435" s="176"/>
      <c r="AS1435" s="176"/>
      <c r="AT1435" s="176"/>
      <c r="AU1435" s="176"/>
      <c r="AV1435" s="176"/>
      <c r="AW1435" s="176"/>
      <c r="AX1435" s="176"/>
      <c r="AY1435" s="176"/>
      <c r="AZ1435" s="176"/>
      <c r="BA1435" s="176"/>
      <c r="BB1435" s="176"/>
      <c r="BC1435" s="176"/>
      <c r="BD1435" s="176"/>
      <c r="BE1435" s="176"/>
      <c r="BF1435" s="176"/>
      <c r="BG1435" s="176"/>
      <c r="BH1435" s="176"/>
      <c r="BI1435" s="176"/>
      <c r="BJ1435" s="176"/>
      <c r="BK1435" s="176"/>
      <c r="BL1435" s="176"/>
      <c r="BM1435" s="176"/>
      <c r="BN1435" s="176"/>
      <c r="BO1435" s="176"/>
      <c r="BP1435" s="176"/>
      <c r="BQ1435" s="176"/>
      <c r="BR1435" s="176"/>
      <c r="BS1435" s="176"/>
      <c r="BT1435" s="176"/>
      <c r="BU1435" s="176"/>
      <c r="BV1435" s="176"/>
      <c r="BW1435" s="176"/>
      <c r="BX1435" s="176"/>
      <c r="BY1435" s="176"/>
      <c r="BZ1435" s="176"/>
      <c r="CA1435" s="176"/>
      <c r="CB1435" s="176"/>
      <c r="CC1435" s="176"/>
      <c r="CD1435" s="176"/>
      <c r="CE1435" s="176"/>
      <c r="CF1435" s="176"/>
      <c r="CG1435" s="176"/>
      <c r="CH1435" s="176"/>
      <c r="CI1435" s="176"/>
      <c r="CJ1435" s="176"/>
      <c r="CK1435" s="176"/>
      <c r="CL1435" s="176"/>
      <c r="CM1435" s="176"/>
      <c r="CN1435" s="176"/>
      <c r="CO1435" s="176"/>
      <c r="CP1435" s="176"/>
      <c r="CQ1435" s="176"/>
      <c r="CR1435" s="176"/>
      <c r="CS1435" s="176"/>
      <c r="CT1435" s="176"/>
      <c r="CU1435" s="176"/>
      <c r="CV1435" s="176"/>
      <c r="CW1435" s="176"/>
    </row>
    <row r="1436" spans="1:101" s="179" customFormat="1" ht="20.100000000000001" customHeight="1">
      <c r="A1436" s="657">
        <f t="shared" si="309"/>
        <v>1393</v>
      </c>
      <c r="B1436" s="196" t="str">
        <f t="shared" si="304"/>
        <v>Swansea Bay UHB</v>
      </c>
      <c r="C1436" s="89"/>
      <c r="D1436" s="89"/>
      <c r="E1436" s="89"/>
      <c r="F1436" s="89"/>
      <c r="G1436" s="89"/>
      <c r="H1436" s="197">
        <f t="shared" si="305"/>
        <v>0</v>
      </c>
      <c r="I1436" s="197"/>
      <c r="J1436" s="89"/>
      <c r="K1436" s="90"/>
      <c r="L1436" s="90"/>
      <c r="M1436" s="89"/>
      <c r="N1436" s="89"/>
      <c r="O1436" s="89"/>
      <c r="P1436" s="89"/>
      <c r="Q1436" s="89"/>
      <c r="R1436" s="122"/>
      <c r="S1436" s="122"/>
      <c r="T1436" s="122"/>
      <c r="U1436" s="123"/>
      <c r="V1436" s="123"/>
      <c r="W1436" s="123"/>
      <c r="X1436" s="122"/>
      <c r="Y1436" s="122"/>
      <c r="Z1436" s="122"/>
      <c r="AA1436" s="122"/>
      <c r="AB1436" s="122"/>
      <c r="AC1436" s="122"/>
      <c r="AD1436" s="197">
        <f t="shared" si="298"/>
        <v>0</v>
      </c>
      <c r="AE1436" s="196" t="str">
        <f t="shared" si="310"/>
        <v/>
      </c>
      <c r="AF1436" s="196" t="str">
        <f t="shared" si="299"/>
        <v/>
      </c>
      <c r="AG1436" s="196" t="str">
        <f t="shared" si="300"/>
        <v/>
      </c>
      <c r="AH1436" s="196" t="str">
        <f t="shared" si="301"/>
        <v/>
      </c>
      <c r="AI1436" s="196" t="str">
        <f t="shared" si="302"/>
        <v/>
      </c>
      <c r="AJ1436" s="196" t="str">
        <f t="shared" si="303"/>
        <v/>
      </c>
      <c r="AK1436" s="196" t="str">
        <f t="shared" si="306"/>
        <v/>
      </c>
      <c r="AL1436" s="196" t="str">
        <f t="shared" si="307"/>
        <v/>
      </c>
      <c r="AM1436" s="176"/>
      <c r="AN1436" s="176">
        <f t="shared" si="308"/>
        <v>0</v>
      </c>
      <c r="AO1436" s="176"/>
      <c r="AP1436" s="176"/>
      <c r="AQ1436" s="176"/>
      <c r="AR1436" s="176"/>
      <c r="AS1436" s="176"/>
      <c r="AT1436" s="176"/>
      <c r="AU1436" s="176"/>
      <c r="AV1436" s="176"/>
      <c r="AW1436" s="176"/>
      <c r="AX1436" s="176"/>
      <c r="AY1436" s="176"/>
      <c r="AZ1436" s="176"/>
      <c r="BA1436" s="176"/>
      <c r="BB1436" s="176"/>
      <c r="BC1436" s="176"/>
      <c r="BD1436" s="176"/>
      <c r="BE1436" s="176"/>
      <c r="BF1436" s="176"/>
      <c r="BG1436" s="176"/>
      <c r="BH1436" s="176"/>
      <c r="BI1436" s="176"/>
      <c r="BJ1436" s="176"/>
      <c r="BK1436" s="176"/>
      <c r="BL1436" s="176"/>
      <c r="BM1436" s="176"/>
      <c r="BN1436" s="176"/>
      <c r="BO1436" s="176"/>
      <c r="BP1436" s="176"/>
      <c r="BQ1436" s="176"/>
      <c r="BR1436" s="176"/>
      <c r="BS1436" s="176"/>
      <c r="BT1436" s="176"/>
      <c r="BU1436" s="176"/>
      <c r="BV1436" s="176"/>
      <c r="BW1436" s="176"/>
      <c r="BX1436" s="176"/>
      <c r="BY1436" s="176"/>
      <c r="BZ1436" s="176"/>
      <c r="CA1436" s="176"/>
      <c r="CB1436" s="176"/>
      <c r="CC1436" s="176"/>
      <c r="CD1436" s="176"/>
      <c r="CE1436" s="176"/>
      <c r="CF1436" s="176"/>
      <c r="CG1436" s="176"/>
      <c r="CH1436" s="176"/>
      <c r="CI1436" s="176"/>
      <c r="CJ1436" s="176"/>
      <c r="CK1436" s="176"/>
      <c r="CL1436" s="176"/>
      <c r="CM1436" s="176"/>
      <c r="CN1436" s="176"/>
      <c r="CO1436" s="176"/>
      <c r="CP1436" s="176"/>
      <c r="CQ1436" s="176"/>
      <c r="CR1436" s="176"/>
      <c r="CS1436" s="176"/>
      <c r="CT1436" s="176"/>
      <c r="CU1436" s="176"/>
      <c r="CV1436" s="176"/>
      <c r="CW1436" s="176"/>
    </row>
    <row r="1437" spans="1:101" s="179" customFormat="1" ht="20.100000000000001" customHeight="1">
      <c r="A1437" s="657">
        <f t="shared" si="309"/>
        <v>1394</v>
      </c>
      <c r="B1437" s="196" t="str">
        <f t="shared" si="304"/>
        <v>Swansea Bay UHB</v>
      </c>
      <c r="C1437" s="89"/>
      <c r="D1437" s="89"/>
      <c r="E1437" s="89"/>
      <c r="F1437" s="89"/>
      <c r="G1437" s="89"/>
      <c r="H1437" s="197">
        <f t="shared" si="305"/>
        <v>0</v>
      </c>
      <c r="I1437" s="197"/>
      <c r="J1437" s="89"/>
      <c r="K1437" s="90"/>
      <c r="L1437" s="90"/>
      <c r="M1437" s="89"/>
      <c r="N1437" s="89"/>
      <c r="O1437" s="89"/>
      <c r="P1437" s="89"/>
      <c r="Q1437" s="89"/>
      <c r="R1437" s="122"/>
      <c r="S1437" s="122"/>
      <c r="T1437" s="122"/>
      <c r="U1437" s="123"/>
      <c r="V1437" s="123"/>
      <c r="W1437" s="123"/>
      <c r="X1437" s="122"/>
      <c r="Y1437" s="122"/>
      <c r="Z1437" s="122"/>
      <c r="AA1437" s="122"/>
      <c r="AB1437" s="122"/>
      <c r="AC1437" s="122"/>
      <c r="AD1437" s="197">
        <f t="shared" si="298"/>
        <v>0</v>
      </c>
      <c r="AE1437" s="196" t="str">
        <f t="shared" si="310"/>
        <v/>
      </c>
      <c r="AF1437" s="196" t="str">
        <f t="shared" si="299"/>
        <v/>
      </c>
      <c r="AG1437" s="196" t="str">
        <f t="shared" si="300"/>
        <v/>
      </c>
      <c r="AH1437" s="196" t="str">
        <f t="shared" si="301"/>
        <v/>
      </c>
      <c r="AI1437" s="196" t="str">
        <f t="shared" si="302"/>
        <v/>
      </c>
      <c r="AJ1437" s="196" t="str">
        <f t="shared" si="303"/>
        <v/>
      </c>
      <c r="AK1437" s="196" t="str">
        <f t="shared" si="306"/>
        <v/>
      </c>
      <c r="AL1437" s="196" t="str">
        <f t="shared" si="307"/>
        <v/>
      </c>
      <c r="AM1437" s="176"/>
      <c r="AN1437" s="176">
        <f t="shared" si="308"/>
        <v>0</v>
      </c>
      <c r="AO1437" s="176"/>
      <c r="AP1437" s="176"/>
      <c r="AQ1437" s="176"/>
      <c r="AR1437" s="176"/>
      <c r="AS1437" s="176"/>
      <c r="AT1437" s="176"/>
      <c r="AU1437" s="176"/>
      <c r="AV1437" s="176"/>
      <c r="AW1437" s="176"/>
      <c r="AX1437" s="176"/>
      <c r="AY1437" s="176"/>
      <c r="AZ1437" s="176"/>
      <c r="BA1437" s="176"/>
      <c r="BB1437" s="176"/>
      <c r="BC1437" s="176"/>
      <c r="BD1437" s="176"/>
      <c r="BE1437" s="176"/>
      <c r="BF1437" s="176"/>
      <c r="BG1437" s="176"/>
      <c r="BH1437" s="176"/>
      <c r="BI1437" s="176"/>
      <c r="BJ1437" s="176"/>
      <c r="BK1437" s="176"/>
      <c r="BL1437" s="176"/>
      <c r="BM1437" s="176"/>
      <c r="BN1437" s="176"/>
      <c r="BO1437" s="176"/>
      <c r="BP1437" s="176"/>
      <c r="BQ1437" s="176"/>
      <c r="BR1437" s="176"/>
      <c r="BS1437" s="176"/>
      <c r="BT1437" s="176"/>
      <c r="BU1437" s="176"/>
      <c r="BV1437" s="176"/>
      <c r="BW1437" s="176"/>
      <c r="BX1437" s="176"/>
      <c r="BY1437" s="176"/>
      <c r="BZ1437" s="176"/>
      <c r="CA1437" s="176"/>
      <c r="CB1437" s="176"/>
      <c r="CC1437" s="176"/>
      <c r="CD1437" s="176"/>
      <c r="CE1437" s="176"/>
      <c r="CF1437" s="176"/>
      <c r="CG1437" s="176"/>
      <c r="CH1437" s="176"/>
      <c r="CI1437" s="176"/>
      <c r="CJ1437" s="176"/>
      <c r="CK1437" s="176"/>
      <c r="CL1437" s="176"/>
      <c r="CM1437" s="176"/>
      <c r="CN1437" s="176"/>
      <c r="CO1437" s="176"/>
      <c r="CP1437" s="176"/>
      <c r="CQ1437" s="176"/>
      <c r="CR1437" s="176"/>
      <c r="CS1437" s="176"/>
      <c r="CT1437" s="176"/>
      <c r="CU1437" s="176"/>
      <c r="CV1437" s="176"/>
      <c r="CW1437" s="176"/>
    </row>
    <row r="1438" spans="1:101" s="179" customFormat="1" ht="20.100000000000001" customHeight="1">
      <c r="A1438" s="657">
        <f t="shared" si="309"/>
        <v>1395</v>
      </c>
      <c r="B1438" s="196" t="str">
        <f t="shared" si="304"/>
        <v>Swansea Bay UHB</v>
      </c>
      <c r="C1438" s="89"/>
      <c r="D1438" s="89"/>
      <c r="E1438" s="89"/>
      <c r="F1438" s="89"/>
      <c r="G1438" s="89"/>
      <c r="H1438" s="197">
        <f t="shared" si="305"/>
        <v>0</v>
      </c>
      <c r="I1438" s="197"/>
      <c r="J1438" s="89"/>
      <c r="K1438" s="90"/>
      <c r="L1438" s="90"/>
      <c r="M1438" s="89"/>
      <c r="N1438" s="89"/>
      <c r="O1438" s="89"/>
      <c r="P1438" s="89"/>
      <c r="Q1438" s="89"/>
      <c r="R1438" s="122"/>
      <c r="S1438" s="122"/>
      <c r="T1438" s="122"/>
      <c r="U1438" s="123"/>
      <c r="V1438" s="123"/>
      <c r="W1438" s="123"/>
      <c r="X1438" s="122"/>
      <c r="Y1438" s="122"/>
      <c r="Z1438" s="122"/>
      <c r="AA1438" s="122"/>
      <c r="AB1438" s="122"/>
      <c r="AC1438" s="122"/>
      <c r="AD1438" s="197">
        <f t="shared" si="298"/>
        <v>0</v>
      </c>
      <c r="AE1438" s="196" t="str">
        <f t="shared" si="310"/>
        <v/>
      </c>
      <c r="AF1438" s="196" t="str">
        <f t="shared" si="299"/>
        <v/>
      </c>
      <c r="AG1438" s="196" t="str">
        <f t="shared" si="300"/>
        <v/>
      </c>
      <c r="AH1438" s="196" t="str">
        <f t="shared" si="301"/>
        <v/>
      </c>
      <c r="AI1438" s="196" t="str">
        <f t="shared" si="302"/>
        <v/>
      </c>
      <c r="AJ1438" s="196" t="str">
        <f t="shared" si="303"/>
        <v/>
      </c>
      <c r="AK1438" s="196" t="str">
        <f t="shared" si="306"/>
        <v/>
      </c>
      <c r="AL1438" s="196" t="str">
        <f t="shared" si="307"/>
        <v/>
      </c>
      <c r="AM1438" s="176"/>
      <c r="AN1438" s="176">
        <f t="shared" si="308"/>
        <v>0</v>
      </c>
      <c r="AO1438" s="176"/>
      <c r="AP1438" s="176"/>
      <c r="AQ1438" s="176"/>
      <c r="AR1438" s="176"/>
      <c r="AS1438" s="176"/>
      <c r="AT1438" s="176"/>
      <c r="AU1438" s="176"/>
      <c r="AV1438" s="176"/>
      <c r="AW1438" s="176"/>
      <c r="AX1438" s="176"/>
      <c r="AY1438" s="176"/>
      <c r="AZ1438" s="176"/>
      <c r="BA1438" s="176"/>
      <c r="BB1438" s="176"/>
      <c r="BC1438" s="176"/>
      <c r="BD1438" s="176"/>
      <c r="BE1438" s="176"/>
      <c r="BF1438" s="176"/>
      <c r="BG1438" s="176"/>
      <c r="BH1438" s="176"/>
      <c r="BI1438" s="176"/>
      <c r="BJ1438" s="176"/>
      <c r="BK1438" s="176"/>
      <c r="BL1438" s="176"/>
      <c r="BM1438" s="176"/>
      <c r="BN1438" s="176"/>
      <c r="BO1438" s="176"/>
      <c r="BP1438" s="176"/>
      <c r="BQ1438" s="176"/>
      <c r="BR1438" s="176"/>
      <c r="BS1438" s="176"/>
      <c r="BT1438" s="176"/>
      <c r="BU1438" s="176"/>
      <c r="BV1438" s="176"/>
      <c r="BW1438" s="176"/>
      <c r="BX1438" s="176"/>
      <c r="BY1438" s="176"/>
      <c r="BZ1438" s="176"/>
      <c r="CA1438" s="176"/>
      <c r="CB1438" s="176"/>
      <c r="CC1438" s="176"/>
      <c r="CD1438" s="176"/>
      <c r="CE1438" s="176"/>
      <c r="CF1438" s="176"/>
      <c r="CG1438" s="176"/>
      <c r="CH1438" s="176"/>
      <c r="CI1438" s="176"/>
      <c r="CJ1438" s="176"/>
      <c r="CK1438" s="176"/>
      <c r="CL1438" s="176"/>
      <c r="CM1438" s="176"/>
      <c r="CN1438" s="176"/>
      <c r="CO1438" s="176"/>
      <c r="CP1438" s="176"/>
      <c r="CQ1438" s="176"/>
      <c r="CR1438" s="176"/>
      <c r="CS1438" s="176"/>
      <c r="CT1438" s="176"/>
      <c r="CU1438" s="176"/>
      <c r="CV1438" s="176"/>
      <c r="CW1438" s="176"/>
    </row>
    <row r="1439" spans="1:101" s="179" customFormat="1" ht="20.100000000000001" customHeight="1">
      <c r="A1439" s="657">
        <f t="shared" si="309"/>
        <v>1396</v>
      </c>
      <c r="B1439" s="196" t="str">
        <f t="shared" si="304"/>
        <v>Swansea Bay UHB</v>
      </c>
      <c r="C1439" s="89"/>
      <c r="D1439" s="89"/>
      <c r="E1439" s="89"/>
      <c r="F1439" s="89"/>
      <c r="G1439" s="89"/>
      <c r="H1439" s="197">
        <f t="shared" si="305"/>
        <v>0</v>
      </c>
      <c r="I1439" s="197"/>
      <c r="J1439" s="89"/>
      <c r="K1439" s="90"/>
      <c r="L1439" s="90"/>
      <c r="M1439" s="89"/>
      <c r="N1439" s="89"/>
      <c r="O1439" s="89"/>
      <c r="P1439" s="89"/>
      <c r="Q1439" s="89"/>
      <c r="R1439" s="122"/>
      <c r="S1439" s="122"/>
      <c r="T1439" s="122"/>
      <c r="U1439" s="123"/>
      <c r="V1439" s="123"/>
      <c r="W1439" s="123"/>
      <c r="X1439" s="122"/>
      <c r="Y1439" s="122"/>
      <c r="Z1439" s="122"/>
      <c r="AA1439" s="122"/>
      <c r="AB1439" s="122"/>
      <c r="AC1439" s="122"/>
      <c r="AD1439" s="197">
        <f t="shared" si="298"/>
        <v>0</v>
      </c>
      <c r="AE1439" s="196" t="str">
        <f t="shared" si="310"/>
        <v/>
      </c>
      <c r="AF1439" s="196" t="str">
        <f t="shared" si="299"/>
        <v/>
      </c>
      <c r="AG1439" s="196" t="str">
        <f t="shared" si="300"/>
        <v/>
      </c>
      <c r="AH1439" s="196" t="str">
        <f t="shared" si="301"/>
        <v/>
      </c>
      <c r="AI1439" s="196" t="str">
        <f t="shared" si="302"/>
        <v/>
      </c>
      <c r="AJ1439" s="196" t="str">
        <f t="shared" si="303"/>
        <v/>
      </c>
      <c r="AK1439" s="196" t="str">
        <f t="shared" si="306"/>
        <v/>
      </c>
      <c r="AL1439" s="196" t="str">
        <f t="shared" si="307"/>
        <v/>
      </c>
      <c r="AM1439" s="176"/>
      <c r="AN1439" s="176">
        <f t="shared" si="308"/>
        <v>0</v>
      </c>
      <c r="AO1439" s="176"/>
      <c r="AP1439" s="176"/>
      <c r="AQ1439" s="176"/>
      <c r="AR1439" s="176"/>
      <c r="AS1439" s="176"/>
      <c r="AT1439" s="176"/>
      <c r="AU1439" s="176"/>
      <c r="AV1439" s="176"/>
      <c r="AW1439" s="176"/>
      <c r="AX1439" s="176"/>
      <c r="AY1439" s="176"/>
      <c r="AZ1439" s="176"/>
      <c r="BA1439" s="176"/>
      <c r="BB1439" s="176"/>
      <c r="BC1439" s="176"/>
      <c r="BD1439" s="176"/>
      <c r="BE1439" s="176"/>
      <c r="BF1439" s="176"/>
      <c r="BG1439" s="176"/>
      <c r="BH1439" s="176"/>
      <c r="BI1439" s="176"/>
      <c r="BJ1439" s="176"/>
      <c r="BK1439" s="176"/>
      <c r="BL1439" s="176"/>
      <c r="BM1439" s="176"/>
      <c r="BN1439" s="176"/>
      <c r="BO1439" s="176"/>
      <c r="BP1439" s="176"/>
      <c r="BQ1439" s="176"/>
      <c r="BR1439" s="176"/>
      <c r="BS1439" s="176"/>
      <c r="BT1439" s="176"/>
      <c r="BU1439" s="176"/>
      <c r="BV1439" s="176"/>
      <c r="BW1439" s="176"/>
      <c r="BX1439" s="176"/>
      <c r="BY1439" s="176"/>
      <c r="BZ1439" s="176"/>
      <c r="CA1439" s="176"/>
      <c r="CB1439" s="176"/>
      <c r="CC1439" s="176"/>
      <c r="CD1439" s="176"/>
      <c r="CE1439" s="176"/>
      <c r="CF1439" s="176"/>
      <c r="CG1439" s="176"/>
      <c r="CH1439" s="176"/>
      <c r="CI1439" s="176"/>
      <c r="CJ1439" s="176"/>
      <c r="CK1439" s="176"/>
      <c r="CL1439" s="176"/>
      <c r="CM1439" s="176"/>
      <c r="CN1439" s="176"/>
      <c r="CO1439" s="176"/>
      <c r="CP1439" s="176"/>
      <c r="CQ1439" s="176"/>
      <c r="CR1439" s="176"/>
      <c r="CS1439" s="176"/>
      <c r="CT1439" s="176"/>
      <c r="CU1439" s="176"/>
      <c r="CV1439" s="176"/>
      <c r="CW1439" s="176"/>
    </row>
    <row r="1440" spans="1:101" s="179" customFormat="1" ht="20.100000000000001" customHeight="1">
      <c r="A1440" s="657">
        <f t="shared" si="309"/>
        <v>1397</v>
      </c>
      <c r="B1440" s="196" t="str">
        <f t="shared" si="304"/>
        <v>Swansea Bay UHB</v>
      </c>
      <c r="C1440" s="89"/>
      <c r="D1440" s="89"/>
      <c r="E1440" s="89"/>
      <c r="F1440" s="89"/>
      <c r="G1440" s="89"/>
      <c r="H1440" s="197">
        <f t="shared" si="305"/>
        <v>0</v>
      </c>
      <c r="I1440" s="197"/>
      <c r="J1440" s="89"/>
      <c r="K1440" s="90"/>
      <c r="L1440" s="90"/>
      <c r="M1440" s="89"/>
      <c r="N1440" s="89"/>
      <c r="O1440" s="89"/>
      <c r="P1440" s="89"/>
      <c r="Q1440" s="89"/>
      <c r="R1440" s="122"/>
      <c r="S1440" s="122"/>
      <c r="T1440" s="122"/>
      <c r="U1440" s="123"/>
      <c r="V1440" s="123"/>
      <c r="W1440" s="123"/>
      <c r="X1440" s="122"/>
      <c r="Y1440" s="122"/>
      <c r="Z1440" s="122"/>
      <c r="AA1440" s="122"/>
      <c r="AB1440" s="122"/>
      <c r="AC1440" s="122"/>
      <c r="AD1440" s="197">
        <f t="shared" si="298"/>
        <v>0</v>
      </c>
      <c r="AE1440" s="196" t="str">
        <f t="shared" si="310"/>
        <v/>
      </c>
      <c r="AF1440" s="196" t="str">
        <f t="shared" si="299"/>
        <v/>
      </c>
      <c r="AG1440" s="196" t="str">
        <f t="shared" si="300"/>
        <v/>
      </c>
      <c r="AH1440" s="196" t="str">
        <f t="shared" si="301"/>
        <v/>
      </c>
      <c r="AI1440" s="196" t="str">
        <f t="shared" si="302"/>
        <v/>
      </c>
      <c r="AJ1440" s="196" t="str">
        <f t="shared" si="303"/>
        <v/>
      </c>
      <c r="AK1440" s="196" t="str">
        <f t="shared" si="306"/>
        <v/>
      </c>
      <c r="AL1440" s="196" t="str">
        <f t="shared" si="307"/>
        <v/>
      </c>
      <c r="AM1440" s="176"/>
      <c r="AN1440" s="176">
        <f t="shared" si="308"/>
        <v>0</v>
      </c>
      <c r="AO1440" s="176"/>
      <c r="AP1440" s="176"/>
      <c r="AQ1440" s="176"/>
      <c r="AR1440" s="176"/>
      <c r="AS1440" s="176"/>
      <c r="AT1440" s="176"/>
      <c r="AU1440" s="176"/>
      <c r="AV1440" s="176"/>
      <c r="AW1440" s="176"/>
      <c r="AX1440" s="176"/>
      <c r="AY1440" s="176"/>
      <c r="AZ1440" s="176"/>
      <c r="BA1440" s="176"/>
      <c r="BB1440" s="176"/>
      <c r="BC1440" s="176"/>
      <c r="BD1440" s="176"/>
      <c r="BE1440" s="176"/>
      <c r="BF1440" s="176"/>
      <c r="BG1440" s="176"/>
      <c r="BH1440" s="176"/>
      <c r="BI1440" s="176"/>
      <c r="BJ1440" s="176"/>
      <c r="BK1440" s="176"/>
      <c r="BL1440" s="176"/>
      <c r="BM1440" s="176"/>
      <c r="BN1440" s="176"/>
      <c r="BO1440" s="176"/>
      <c r="BP1440" s="176"/>
      <c r="BQ1440" s="176"/>
      <c r="BR1440" s="176"/>
      <c r="BS1440" s="176"/>
      <c r="BT1440" s="176"/>
      <c r="BU1440" s="176"/>
      <c r="BV1440" s="176"/>
      <c r="BW1440" s="176"/>
      <c r="BX1440" s="176"/>
      <c r="BY1440" s="176"/>
      <c r="BZ1440" s="176"/>
      <c r="CA1440" s="176"/>
      <c r="CB1440" s="176"/>
      <c r="CC1440" s="176"/>
      <c r="CD1440" s="176"/>
      <c r="CE1440" s="176"/>
      <c r="CF1440" s="176"/>
      <c r="CG1440" s="176"/>
      <c r="CH1440" s="176"/>
      <c r="CI1440" s="176"/>
      <c r="CJ1440" s="176"/>
      <c r="CK1440" s="176"/>
      <c r="CL1440" s="176"/>
      <c r="CM1440" s="176"/>
      <c r="CN1440" s="176"/>
      <c r="CO1440" s="176"/>
      <c r="CP1440" s="176"/>
      <c r="CQ1440" s="176"/>
      <c r="CR1440" s="176"/>
      <c r="CS1440" s="176"/>
      <c r="CT1440" s="176"/>
      <c r="CU1440" s="176"/>
      <c r="CV1440" s="176"/>
      <c r="CW1440" s="176"/>
    </row>
    <row r="1441" spans="1:101" s="179" customFormat="1" ht="20.100000000000001" customHeight="1">
      <c r="A1441" s="657">
        <f t="shared" si="309"/>
        <v>1398</v>
      </c>
      <c r="B1441" s="196" t="str">
        <f t="shared" si="304"/>
        <v>Swansea Bay UHB</v>
      </c>
      <c r="C1441" s="89"/>
      <c r="D1441" s="89"/>
      <c r="E1441" s="89"/>
      <c r="F1441" s="89"/>
      <c r="G1441" s="89"/>
      <c r="H1441" s="197">
        <f t="shared" si="305"/>
        <v>0</v>
      </c>
      <c r="I1441" s="197"/>
      <c r="J1441" s="89"/>
      <c r="K1441" s="90"/>
      <c r="L1441" s="90"/>
      <c r="M1441" s="89"/>
      <c r="N1441" s="89"/>
      <c r="O1441" s="89"/>
      <c r="P1441" s="89"/>
      <c r="Q1441" s="89"/>
      <c r="R1441" s="122"/>
      <c r="S1441" s="122"/>
      <c r="T1441" s="122"/>
      <c r="U1441" s="123"/>
      <c r="V1441" s="123"/>
      <c r="W1441" s="123"/>
      <c r="X1441" s="122"/>
      <c r="Y1441" s="122"/>
      <c r="Z1441" s="122"/>
      <c r="AA1441" s="122"/>
      <c r="AB1441" s="122"/>
      <c r="AC1441" s="122"/>
      <c r="AD1441" s="197">
        <f t="shared" si="298"/>
        <v>0</v>
      </c>
      <c r="AE1441" s="196" t="str">
        <f t="shared" si="310"/>
        <v/>
      </c>
      <c r="AF1441" s="196" t="str">
        <f t="shared" si="299"/>
        <v/>
      </c>
      <c r="AG1441" s="196" t="str">
        <f t="shared" si="300"/>
        <v/>
      </c>
      <c r="AH1441" s="196" t="str">
        <f t="shared" si="301"/>
        <v/>
      </c>
      <c r="AI1441" s="196" t="str">
        <f t="shared" si="302"/>
        <v/>
      </c>
      <c r="AJ1441" s="196" t="str">
        <f t="shared" si="303"/>
        <v/>
      </c>
      <c r="AK1441" s="196" t="str">
        <f t="shared" si="306"/>
        <v/>
      </c>
      <c r="AL1441" s="196" t="str">
        <f t="shared" si="307"/>
        <v/>
      </c>
      <c r="AM1441" s="176"/>
      <c r="AN1441" s="176">
        <f t="shared" si="308"/>
        <v>0</v>
      </c>
      <c r="AO1441" s="176"/>
      <c r="AP1441" s="176"/>
      <c r="AQ1441" s="176"/>
      <c r="AR1441" s="176"/>
      <c r="AS1441" s="176"/>
      <c r="AT1441" s="176"/>
      <c r="AU1441" s="176"/>
      <c r="AV1441" s="176"/>
      <c r="AW1441" s="176"/>
      <c r="AX1441" s="176"/>
      <c r="AY1441" s="176"/>
      <c r="AZ1441" s="176"/>
      <c r="BA1441" s="176"/>
      <c r="BB1441" s="176"/>
      <c r="BC1441" s="176"/>
      <c r="BD1441" s="176"/>
      <c r="BE1441" s="176"/>
      <c r="BF1441" s="176"/>
      <c r="BG1441" s="176"/>
      <c r="BH1441" s="176"/>
      <c r="BI1441" s="176"/>
      <c r="BJ1441" s="176"/>
      <c r="BK1441" s="176"/>
      <c r="BL1441" s="176"/>
      <c r="BM1441" s="176"/>
      <c r="BN1441" s="176"/>
      <c r="BO1441" s="176"/>
      <c r="BP1441" s="176"/>
      <c r="BQ1441" s="176"/>
      <c r="BR1441" s="176"/>
      <c r="BS1441" s="176"/>
      <c r="BT1441" s="176"/>
      <c r="BU1441" s="176"/>
      <c r="BV1441" s="176"/>
      <c r="BW1441" s="176"/>
      <c r="BX1441" s="176"/>
      <c r="BY1441" s="176"/>
      <c r="BZ1441" s="176"/>
      <c r="CA1441" s="176"/>
      <c r="CB1441" s="176"/>
      <c r="CC1441" s="176"/>
      <c r="CD1441" s="176"/>
      <c r="CE1441" s="176"/>
      <c r="CF1441" s="176"/>
      <c r="CG1441" s="176"/>
      <c r="CH1441" s="176"/>
      <c r="CI1441" s="176"/>
      <c r="CJ1441" s="176"/>
      <c r="CK1441" s="176"/>
      <c r="CL1441" s="176"/>
      <c r="CM1441" s="176"/>
      <c r="CN1441" s="176"/>
      <c r="CO1441" s="176"/>
      <c r="CP1441" s="176"/>
      <c r="CQ1441" s="176"/>
      <c r="CR1441" s="176"/>
      <c r="CS1441" s="176"/>
      <c r="CT1441" s="176"/>
      <c r="CU1441" s="176"/>
      <c r="CV1441" s="176"/>
      <c r="CW1441" s="176"/>
    </row>
    <row r="1442" spans="1:101" s="179" customFormat="1" ht="20.100000000000001" customHeight="1">
      <c r="A1442" s="657">
        <f t="shared" si="309"/>
        <v>1399</v>
      </c>
      <c r="B1442" s="196" t="str">
        <f t="shared" si="304"/>
        <v>Swansea Bay UHB</v>
      </c>
      <c r="C1442" s="89"/>
      <c r="D1442" s="89"/>
      <c r="E1442" s="89"/>
      <c r="F1442" s="89"/>
      <c r="G1442" s="89"/>
      <c r="H1442" s="197">
        <f t="shared" si="305"/>
        <v>0</v>
      </c>
      <c r="I1442" s="197"/>
      <c r="J1442" s="89"/>
      <c r="K1442" s="90"/>
      <c r="L1442" s="90"/>
      <c r="M1442" s="89"/>
      <c r="N1442" s="89"/>
      <c r="O1442" s="89"/>
      <c r="P1442" s="89"/>
      <c r="Q1442" s="89"/>
      <c r="R1442" s="122"/>
      <c r="S1442" s="122"/>
      <c r="T1442" s="122"/>
      <c r="U1442" s="123"/>
      <c r="V1442" s="123"/>
      <c r="W1442" s="123"/>
      <c r="X1442" s="122"/>
      <c r="Y1442" s="122"/>
      <c r="Z1442" s="122"/>
      <c r="AA1442" s="122"/>
      <c r="AB1442" s="122"/>
      <c r="AC1442" s="122"/>
      <c r="AD1442" s="197">
        <f t="shared" si="298"/>
        <v>0</v>
      </c>
      <c r="AE1442" s="196" t="str">
        <f t="shared" si="310"/>
        <v/>
      </c>
      <c r="AF1442" s="196" t="str">
        <f t="shared" si="299"/>
        <v/>
      </c>
      <c r="AG1442" s="196" t="str">
        <f t="shared" si="300"/>
        <v/>
      </c>
      <c r="AH1442" s="196" t="str">
        <f t="shared" si="301"/>
        <v/>
      </c>
      <c r="AI1442" s="196" t="str">
        <f t="shared" si="302"/>
        <v/>
      </c>
      <c r="AJ1442" s="196" t="str">
        <f t="shared" si="303"/>
        <v/>
      </c>
      <c r="AK1442" s="196" t="str">
        <f t="shared" si="306"/>
        <v/>
      </c>
      <c r="AL1442" s="196" t="str">
        <f t="shared" si="307"/>
        <v/>
      </c>
      <c r="AM1442" s="176"/>
      <c r="AN1442" s="176">
        <f t="shared" si="308"/>
        <v>0</v>
      </c>
      <c r="AO1442" s="176"/>
      <c r="AP1442" s="176"/>
      <c r="AQ1442" s="176"/>
      <c r="AR1442" s="176"/>
      <c r="AS1442" s="176"/>
      <c r="AT1442" s="176"/>
      <c r="AU1442" s="176"/>
      <c r="AV1442" s="176"/>
      <c r="AW1442" s="176"/>
      <c r="AX1442" s="176"/>
      <c r="AY1442" s="176"/>
      <c r="AZ1442" s="176"/>
      <c r="BA1442" s="176"/>
      <c r="BB1442" s="176"/>
      <c r="BC1442" s="176"/>
      <c r="BD1442" s="176"/>
      <c r="BE1442" s="176"/>
      <c r="BF1442" s="176"/>
      <c r="BG1442" s="176"/>
      <c r="BH1442" s="176"/>
      <c r="BI1442" s="176"/>
      <c r="BJ1442" s="176"/>
      <c r="BK1442" s="176"/>
      <c r="BL1442" s="176"/>
      <c r="BM1442" s="176"/>
      <c r="BN1442" s="176"/>
      <c r="BO1442" s="176"/>
      <c r="BP1442" s="176"/>
      <c r="BQ1442" s="176"/>
      <c r="BR1442" s="176"/>
      <c r="BS1442" s="176"/>
      <c r="BT1442" s="176"/>
      <c r="BU1442" s="176"/>
      <c r="BV1442" s="176"/>
      <c r="BW1442" s="176"/>
      <c r="BX1442" s="176"/>
      <c r="BY1442" s="176"/>
      <c r="BZ1442" s="176"/>
      <c r="CA1442" s="176"/>
      <c r="CB1442" s="176"/>
      <c r="CC1442" s="176"/>
      <c r="CD1442" s="176"/>
      <c r="CE1442" s="176"/>
      <c r="CF1442" s="176"/>
      <c r="CG1442" s="176"/>
      <c r="CH1442" s="176"/>
      <c r="CI1442" s="176"/>
      <c r="CJ1442" s="176"/>
      <c r="CK1442" s="176"/>
      <c r="CL1442" s="176"/>
      <c r="CM1442" s="176"/>
      <c r="CN1442" s="176"/>
      <c r="CO1442" s="176"/>
      <c r="CP1442" s="176"/>
      <c r="CQ1442" s="176"/>
      <c r="CR1442" s="176"/>
      <c r="CS1442" s="176"/>
      <c r="CT1442" s="176"/>
      <c r="CU1442" s="176"/>
      <c r="CV1442" s="176"/>
      <c r="CW1442" s="176"/>
    </row>
    <row r="1443" spans="1:101" s="179" customFormat="1" ht="20.100000000000001" customHeight="1">
      <c r="A1443" s="657">
        <f t="shared" si="309"/>
        <v>1400</v>
      </c>
      <c r="B1443" s="196" t="str">
        <f t="shared" si="304"/>
        <v>Swansea Bay UHB</v>
      </c>
      <c r="C1443" s="89"/>
      <c r="D1443" s="89"/>
      <c r="E1443" s="89"/>
      <c r="F1443" s="89"/>
      <c r="G1443" s="89"/>
      <c r="H1443" s="197">
        <f t="shared" si="305"/>
        <v>0</v>
      </c>
      <c r="I1443" s="197"/>
      <c r="J1443" s="89"/>
      <c r="K1443" s="90"/>
      <c r="L1443" s="90"/>
      <c r="M1443" s="89"/>
      <c r="N1443" s="89"/>
      <c r="O1443" s="89"/>
      <c r="P1443" s="89"/>
      <c r="Q1443" s="89"/>
      <c r="R1443" s="122"/>
      <c r="S1443" s="122"/>
      <c r="T1443" s="122"/>
      <c r="U1443" s="123"/>
      <c r="V1443" s="123"/>
      <c r="W1443" s="123"/>
      <c r="X1443" s="122"/>
      <c r="Y1443" s="122"/>
      <c r="Z1443" s="122"/>
      <c r="AA1443" s="122"/>
      <c r="AB1443" s="122"/>
      <c r="AC1443" s="122"/>
      <c r="AD1443" s="197">
        <f t="shared" si="298"/>
        <v>0</v>
      </c>
      <c r="AE1443" s="196" t="str">
        <f t="shared" si="310"/>
        <v/>
      </c>
      <c r="AF1443" s="196" t="str">
        <f t="shared" si="299"/>
        <v/>
      </c>
      <c r="AG1443" s="196" t="str">
        <f t="shared" si="300"/>
        <v/>
      </c>
      <c r="AH1443" s="196" t="str">
        <f t="shared" si="301"/>
        <v/>
      </c>
      <c r="AI1443" s="196" t="str">
        <f t="shared" si="302"/>
        <v/>
      </c>
      <c r="AJ1443" s="196" t="str">
        <f t="shared" si="303"/>
        <v/>
      </c>
      <c r="AK1443" s="196" t="str">
        <f t="shared" si="306"/>
        <v/>
      </c>
      <c r="AL1443" s="196" t="str">
        <f t="shared" si="307"/>
        <v/>
      </c>
      <c r="AM1443" s="176"/>
      <c r="AN1443" s="176">
        <f t="shared" si="308"/>
        <v>0</v>
      </c>
      <c r="AO1443" s="176"/>
      <c r="AP1443" s="176"/>
      <c r="AQ1443" s="176"/>
      <c r="AR1443" s="176"/>
      <c r="AS1443" s="176"/>
      <c r="AT1443" s="176"/>
      <c r="AU1443" s="176"/>
      <c r="AV1443" s="176"/>
      <c r="AW1443" s="176"/>
      <c r="AX1443" s="176"/>
      <c r="AY1443" s="176"/>
      <c r="AZ1443" s="176"/>
      <c r="BA1443" s="176"/>
      <c r="BB1443" s="176"/>
      <c r="BC1443" s="176"/>
      <c r="BD1443" s="176"/>
      <c r="BE1443" s="176"/>
      <c r="BF1443" s="176"/>
      <c r="BG1443" s="176"/>
      <c r="BH1443" s="176"/>
      <c r="BI1443" s="176"/>
      <c r="BJ1443" s="176"/>
      <c r="BK1443" s="176"/>
      <c r="BL1443" s="176"/>
      <c r="BM1443" s="176"/>
      <c r="BN1443" s="176"/>
      <c r="BO1443" s="176"/>
      <c r="BP1443" s="176"/>
      <c r="BQ1443" s="176"/>
      <c r="BR1443" s="176"/>
      <c r="BS1443" s="176"/>
      <c r="BT1443" s="176"/>
      <c r="BU1443" s="176"/>
      <c r="BV1443" s="176"/>
      <c r="BW1443" s="176"/>
      <c r="BX1443" s="176"/>
      <c r="BY1443" s="176"/>
      <c r="BZ1443" s="176"/>
      <c r="CA1443" s="176"/>
      <c r="CB1443" s="176"/>
      <c r="CC1443" s="176"/>
      <c r="CD1443" s="176"/>
      <c r="CE1443" s="176"/>
      <c r="CF1443" s="176"/>
      <c r="CG1443" s="176"/>
      <c r="CH1443" s="176"/>
      <c r="CI1443" s="176"/>
      <c r="CJ1443" s="176"/>
      <c r="CK1443" s="176"/>
      <c r="CL1443" s="176"/>
      <c r="CM1443" s="176"/>
      <c r="CN1443" s="176"/>
      <c r="CO1443" s="176"/>
      <c r="CP1443" s="176"/>
      <c r="CQ1443" s="176"/>
      <c r="CR1443" s="176"/>
      <c r="CS1443" s="176"/>
      <c r="CT1443" s="176"/>
      <c r="CU1443" s="176"/>
      <c r="CV1443" s="176"/>
      <c r="CW1443" s="176"/>
    </row>
    <row r="1444" spans="1:101" s="179" customFormat="1" ht="20.100000000000001" customHeight="1">
      <c r="A1444" s="657">
        <f t="shared" si="309"/>
        <v>1401</v>
      </c>
      <c r="B1444" s="196" t="str">
        <f t="shared" si="304"/>
        <v>Swansea Bay UHB</v>
      </c>
      <c r="C1444" s="89"/>
      <c r="D1444" s="89"/>
      <c r="E1444" s="89"/>
      <c r="F1444" s="89"/>
      <c r="G1444" s="89"/>
      <c r="H1444" s="197">
        <f t="shared" si="305"/>
        <v>0</v>
      </c>
      <c r="I1444" s="197"/>
      <c r="J1444" s="89"/>
      <c r="K1444" s="90"/>
      <c r="L1444" s="90"/>
      <c r="M1444" s="89"/>
      <c r="N1444" s="89"/>
      <c r="O1444" s="89"/>
      <c r="P1444" s="89"/>
      <c r="Q1444" s="89"/>
      <c r="R1444" s="122"/>
      <c r="S1444" s="122"/>
      <c r="T1444" s="122"/>
      <c r="U1444" s="123"/>
      <c r="V1444" s="123"/>
      <c r="W1444" s="123"/>
      <c r="X1444" s="122"/>
      <c r="Y1444" s="122"/>
      <c r="Z1444" s="122"/>
      <c r="AA1444" s="122"/>
      <c r="AB1444" s="122"/>
      <c r="AC1444" s="122"/>
      <c r="AD1444" s="197">
        <f t="shared" si="298"/>
        <v>0</v>
      </c>
      <c r="AE1444" s="196" t="str">
        <f t="shared" si="310"/>
        <v/>
      </c>
      <c r="AF1444" s="196" t="str">
        <f t="shared" si="299"/>
        <v/>
      </c>
      <c r="AG1444" s="196" t="str">
        <f t="shared" si="300"/>
        <v/>
      </c>
      <c r="AH1444" s="196" t="str">
        <f t="shared" si="301"/>
        <v/>
      </c>
      <c r="AI1444" s="196" t="str">
        <f t="shared" si="302"/>
        <v/>
      </c>
      <c r="AJ1444" s="196" t="str">
        <f t="shared" si="303"/>
        <v/>
      </c>
      <c r="AK1444" s="196" t="str">
        <f t="shared" si="306"/>
        <v/>
      </c>
      <c r="AL1444" s="196" t="str">
        <f t="shared" si="307"/>
        <v/>
      </c>
      <c r="AM1444" s="176"/>
      <c r="AN1444" s="176">
        <f t="shared" si="308"/>
        <v>0</v>
      </c>
      <c r="AO1444" s="176"/>
      <c r="AP1444" s="176"/>
      <c r="AQ1444" s="176"/>
      <c r="AR1444" s="176"/>
      <c r="AS1444" s="176"/>
      <c r="AT1444" s="176"/>
      <c r="AU1444" s="176"/>
      <c r="AV1444" s="176"/>
      <c r="AW1444" s="176"/>
      <c r="AX1444" s="176"/>
      <c r="AY1444" s="176"/>
      <c r="AZ1444" s="176"/>
      <c r="BA1444" s="176"/>
      <c r="BB1444" s="176"/>
      <c r="BC1444" s="176"/>
      <c r="BD1444" s="176"/>
      <c r="BE1444" s="176"/>
      <c r="BF1444" s="176"/>
      <c r="BG1444" s="176"/>
      <c r="BH1444" s="176"/>
      <c r="BI1444" s="176"/>
      <c r="BJ1444" s="176"/>
      <c r="BK1444" s="176"/>
      <c r="BL1444" s="176"/>
      <c r="BM1444" s="176"/>
      <c r="BN1444" s="176"/>
      <c r="BO1444" s="176"/>
      <c r="BP1444" s="176"/>
      <c r="BQ1444" s="176"/>
      <c r="BR1444" s="176"/>
      <c r="BS1444" s="176"/>
      <c r="BT1444" s="176"/>
      <c r="BU1444" s="176"/>
      <c r="BV1444" s="176"/>
      <c r="BW1444" s="176"/>
      <c r="BX1444" s="176"/>
      <c r="BY1444" s="176"/>
      <c r="BZ1444" s="176"/>
      <c r="CA1444" s="176"/>
      <c r="CB1444" s="176"/>
      <c r="CC1444" s="176"/>
      <c r="CD1444" s="176"/>
      <c r="CE1444" s="176"/>
      <c r="CF1444" s="176"/>
      <c r="CG1444" s="176"/>
      <c r="CH1444" s="176"/>
      <c r="CI1444" s="176"/>
      <c r="CJ1444" s="176"/>
      <c r="CK1444" s="176"/>
      <c r="CL1444" s="176"/>
      <c r="CM1444" s="176"/>
      <c r="CN1444" s="176"/>
      <c r="CO1444" s="176"/>
      <c r="CP1444" s="176"/>
      <c r="CQ1444" s="176"/>
      <c r="CR1444" s="176"/>
      <c r="CS1444" s="176"/>
      <c r="CT1444" s="176"/>
      <c r="CU1444" s="176"/>
      <c r="CV1444" s="176"/>
      <c r="CW1444" s="176"/>
    </row>
    <row r="1445" spans="1:101" s="179" customFormat="1" ht="20.100000000000001" customHeight="1">
      <c r="A1445" s="657">
        <f t="shared" si="309"/>
        <v>1402</v>
      </c>
      <c r="B1445" s="196" t="str">
        <f t="shared" si="304"/>
        <v>Swansea Bay UHB</v>
      </c>
      <c r="C1445" s="89"/>
      <c r="D1445" s="89"/>
      <c r="E1445" s="89"/>
      <c r="F1445" s="89"/>
      <c r="G1445" s="89"/>
      <c r="H1445" s="197">
        <f t="shared" si="305"/>
        <v>0</v>
      </c>
      <c r="I1445" s="197"/>
      <c r="J1445" s="89"/>
      <c r="K1445" s="90"/>
      <c r="L1445" s="90"/>
      <c r="M1445" s="89"/>
      <c r="N1445" s="89"/>
      <c r="O1445" s="89"/>
      <c r="P1445" s="89"/>
      <c r="Q1445" s="89"/>
      <c r="R1445" s="122"/>
      <c r="S1445" s="122"/>
      <c r="T1445" s="122"/>
      <c r="U1445" s="123"/>
      <c r="V1445" s="123"/>
      <c r="W1445" s="123"/>
      <c r="X1445" s="122"/>
      <c r="Y1445" s="122"/>
      <c r="Z1445" s="122"/>
      <c r="AA1445" s="122"/>
      <c r="AB1445" s="122"/>
      <c r="AC1445" s="122"/>
      <c r="AD1445" s="197">
        <f t="shared" si="298"/>
        <v>0</v>
      </c>
      <c r="AE1445" s="196" t="str">
        <f t="shared" si="310"/>
        <v/>
      </c>
      <c r="AF1445" s="196" t="str">
        <f t="shared" si="299"/>
        <v/>
      </c>
      <c r="AG1445" s="196" t="str">
        <f t="shared" si="300"/>
        <v/>
      </c>
      <c r="AH1445" s="196" t="str">
        <f t="shared" si="301"/>
        <v/>
      </c>
      <c r="AI1445" s="196" t="str">
        <f t="shared" si="302"/>
        <v/>
      </c>
      <c r="AJ1445" s="196" t="str">
        <f t="shared" si="303"/>
        <v/>
      </c>
      <c r="AK1445" s="196" t="str">
        <f t="shared" si="306"/>
        <v/>
      </c>
      <c r="AL1445" s="196" t="str">
        <f t="shared" si="307"/>
        <v/>
      </c>
      <c r="AM1445" s="176"/>
      <c r="AN1445" s="176">
        <f t="shared" si="308"/>
        <v>0</v>
      </c>
      <c r="AO1445" s="176"/>
      <c r="AP1445" s="176"/>
      <c r="AQ1445" s="176"/>
      <c r="AR1445" s="176"/>
      <c r="AS1445" s="176"/>
      <c r="AT1445" s="176"/>
      <c r="AU1445" s="176"/>
      <c r="AV1445" s="176"/>
      <c r="AW1445" s="176"/>
      <c r="AX1445" s="176"/>
      <c r="AY1445" s="176"/>
      <c r="AZ1445" s="176"/>
      <c r="BA1445" s="176"/>
      <c r="BB1445" s="176"/>
      <c r="BC1445" s="176"/>
      <c r="BD1445" s="176"/>
      <c r="BE1445" s="176"/>
      <c r="BF1445" s="176"/>
      <c r="BG1445" s="176"/>
      <c r="BH1445" s="176"/>
      <c r="BI1445" s="176"/>
      <c r="BJ1445" s="176"/>
      <c r="BK1445" s="176"/>
      <c r="BL1445" s="176"/>
      <c r="BM1445" s="176"/>
      <c r="BN1445" s="176"/>
      <c r="BO1445" s="176"/>
      <c r="BP1445" s="176"/>
      <c r="BQ1445" s="176"/>
      <c r="BR1445" s="176"/>
      <c r="BS1445" s="176"/>
      <c r="BT1445" s="176"/>
      <c r="BU1445" s="176"/>
      <c r="BV1445" s="176"/>
      <c r="BW1445" s="176"/>
      <c r="BX1445" s="176"/>
      <c r="BY1445" s="176"/>
      <c r="BZ1445" s="176"/>
      <c r="CA1445" s="176"/>
      <c r="CB1445" s="176"/>
      <c r="CC1445" s="176"/>
      <c r="CD1445" s="176"/>
      <c r="CE1445" s="176"/>
      <c r="CF1445" s="176"/>
      <c r="CG1445" s="176"/>
      <c r="CH1445" s="176"/>
      <c r="CI1445" s="176"/>
      <c r="CJ1445" s="176"/>
      <c r="CK1445" s="176"/>
      <c r="CL1445" s="176"/>
      <c r="CM1445" s="176"/>
      <c r="CN1445" s="176"/>
      <c r="CO1445" s="176"/>
      <c r="CP1445" s="176"/>
      <c r="CQ1445" s="176"/>
      <c r="CR1445" s="176"/>
      <c r="CS1445" s="176"/>
      <c r="CT1445" s="176"/>
      <c r="CU1445" s="176"/>
      <c r="CV1445" s="176"/>
      <c r="CW1445" s="176"/>
    </row>
    <row r="1446" spans="1:101" s="179" customFormat="1" ht="20.100000000000001" customHeight="1">
      <c r="A1446" s="657">
        <f t="shared" si="309"/>
        <v>1403</v>
      </c>
      <c r="B1446" s="196" t="str">
        <f t="shared" si="304"/>
        <v>Swansea Bay UHB</v>
      </c>
      <c r="C1446" s="89"/>
      <c r="D1446" s="89"/>
      <c r="E1446" s="89"/>
      <c r="F1446" s="89"/>
      <c r="G1446" s="89"/>
      <c r="H1446" s="197">
        <f t="shared" si="305"/>
        <v>0</v>
      </c>
      <c r="I1446" s="197"/>
      <c r="J1446" s="89"/>
      <c r="K1446" s="90"/>
      <c r="L1446" s="90"/>
      <c r="M1446" s="89"/>
      <c r="N1446" s="89"/>
      <c r="O1446" s="89"/>
      <c r="P1446" s="89"/>
      <c r="Q1446" s="89"/>
      <c r="R1446" s="122"/>
      <c r="S1446" s="122"/>
      <c r="T1446" s="122"/>
      <c r="U1446" s="123"/>
      <c r="V1446" s="123"/>
      <c r="W1446" s="123"/>
      <c r="X1446" s="122"/>
      <c r="Y1446" s="122"/>
      <c r="Z1446" s="122"/>
      <c r="AA1446" s="122"/>
      <c r="AB1446" s="122"/>
      <c r="AC1446" s="122"/>
      <c r="AD1446" s="197">
        <f t="shared" si="298"/>
        <v>0</v>
      </c>
      <c r="AE1446" s="196" t="str">
        <f t="shared" si="310"/>
        <v/>
      </c>
      <c r="AF1446" s="196" t="str">
        <f t="shared" si="299"/>
        <v/>
      </c>
      <c r="AG1446" s="196" t="str">
        <f t="shared" si="300"/>
        <v/>
      </c>
      <c r="AH1446" s="196" t="str">
        <f t="shared" si="301"/>
        <v/>
      </c>
      <c r="AI1446" s="196" t="str">
        <f t="shared" si="302"/>
        <v/>
      </c>
      <c r="AJ1446" s="196" t="str">
        <f t="shared" si="303"/>
        <v/>
      </c>
      <c r="AK1446" s="196" t="str">
        <f t="shared" si="306"/>
        <v/>
      </c>
      <c r="AL1446" s="196" t="str">
        <f t="shared" si="307"/>
        <v/>
      </c>
      <c r="AM1446" s="176"/>
      <c r="AN1446" s="176">
        <f t="shared" si="308"/>
        <v>0</v>
      </c>
      <c r="AO1446" s="176"/>
      <c r="AP1446" s="176"/>
      <c r="AQ1446" s="176"/>
      <c r="AR1446" s="176"/>
      <c r="AS1446" s="176"/>
      <c r="AT1446" s="176"/>
      <c r="AU1446" s="176"/>
      <c r="AV1446" s="176"/>
      <c r="AW1446" s="176"/>
      <c r="AX1446" s="176"/>
      <c r="AY1446" s="176"/>
      <c r="AZ1446" s="176"/>
      <c r="BA1446" s="176"/>
      <c r="BB1446" s="176"/>
      <c r="BC1446" s="176"/>
      <c r="BD1446" s="176"/>
      <c r="BE1446" s="176"/>
      <c r="BF1446" s="176"/>
      <c r="BG1446" s="176"/>
      <c r="BH1446" s="176"/>
      <c r="BI1446" s="176"/>
      <c r="BJ1446" s="176"/>
      <c r="BK1446" s="176"/>
      <c r="BL1446" s="176"/>
      <c r="BM1446" s="176"/>
      <c r="BN1446" s="176"/>
      <c r="BO1446" s="176"/>
      <c r="BP1446" s="176"/>
      <c r="BQ1446" s="176"/>
      <c r="BR1446" s="176"/>
      <c r="BS1446" s="176"/>
      <c r="BT1446" s="176"/>
      <c r="BU1446" s="176"/>
      <c r="BV1446" s="176"/>
      <c r="BW1446" s="176"/>
      <c r="BX1446" s="176"/>
      <c r="BY1446" s="176"/>
      <c r="BZ1446" s="176"/>
      <c r="CA1446" s="176"/>
      <c r="CB1446" s="176"/>
      <c r="CC1446" s="176"/>
      <c r="CD1446" s="176"/>
      <c r="CE1446" s="176"/>
      <c r="CF1446" s="176"/>
      <c r="CG1446" s="176"/>
      <c r="CH1446" s="176"/>
      <c r="CI1446" s="176"/>
      <c r="CJ1446" s="176"/>
      <c r="CK1446" s="176"/>
      <c r="CL1446" s="176"/>
      <c r="CM1446" s="176"/>
      <c r="CN1446" s="176"/>
      <c r="CO1446" s="176"/>
      <c r="CP1446" s="176"/>
      <c r="CQ1446" s="176"/>
      <c r="CR1446" s="176"/>
      <c r="CS1446" s="176"/>
      <c r="CT1446" s="176"/>
      <c r="CU1446" s="176"/>
      <c r="CV1446" s="176"/>
      <c r="CW1446" s="176"/>
    </row>
    <row r="1447" spans="1:101" s="179" customFormat="1" ht="20.100000000000001" customHeight="1">
      <c r="A1447" s="657">
        <f t="shared" si="309"/>
        <v>1404</v>
      </c>
      <c r="B1447" s="196" t="str">
        <f t="shared" si="304"/>
        <v>Swansea Bay UHB</v>
      </c>
      <c r="C1447" s="89"/>
      <c r="D1447" s="89"/>
      <c r="E1447" s="89"/>
      <c r="F1447" s="89"/>
      <c r="G1447" s="89"/>
      <c r="H1447" s="197">
        <f t="shared" si="305"/>
        <v>0</v>
      </c>
      <c r="I1447" s="197"/>
      <c r="J1447" s="89"/>
      <c r="K1447" s="90"/>
      <c r="L1447" s="90"/>
      <c r="M1447" s="89"/>
      <c r="N1447" s="89"/>
      <c r="O1447" s="89"/>
      <c r="P1447" s="89"/>
      <c r="Q1447" s="89"/>
      <c r="R1447" s="122"/>
      <c r="S1447" s="122"/>
      <c r="T1447" s="122"/>
      <c r="U1447" s="123"/>
      <c r="V1447" s="123"/>
      <c r="W1447" s="123"/>
      <c r="X1447" s="122"/>
      <c r="Y1447" s="122"/>
      <c r="Z1447" s="122"/>
      <c r="AA1447" s="122"/>
      <c r="AB1447" s="122"/>
      <c r="AC1447" s="122"/>
      <c r="AD1447" s="197">
        <f t="shared" si="298"/>
        <v>0</v>
      </c>
      <c r="AE1447" s="196" t="str">
        <f t="shared" si="310"/>
        <v/>
      </c>
      <c r="AF1447" s="196" t="str">
        <f t="shared" si="299"/>
        <v/>
      </c>
      <c r="AG1447" s="196" t="str">
        <f t="shared" si="300"/>
        <v/>
      </c>
      <c r="AH1447" s="196" t="str">
        <f t="shared" si="301"/>
        <v/>
      </c>
      <c r="AI1447" s="196" t="str">
        <f t="shared" si="302"/>
        <v/>
      </c>
      <c r="AJ1447" s="196" t="str">
        <f t="shared" si="303"/>
        <v/>
      </c>
      <c r="AK1447" s="196" t="str">
        <f t="shared" si="306"/>
        <v/>
      </c>
      <c r="AL1447" s="196" t="str">
        <f t="shared" si="307"/>
        <v/>
      </c>
      <c r="AM1447" s="176"/>
      <c r="AN1447" s="176">
        <f t="shared" si="308"/>
        <v>0</v>
      </c>
      <c r="AO1447" s="176"/>
      <c r="AP1447" s="176"/>
      <c r="AQ1447" s="176"/>
      <c r="AR1447" s="176"/>
      <c r="AS1447" s="176"/>
      <c r="AT1447" s="176"/>
      <c r="AU1447" s="176"/>
      <c r="AV1447" s="176"/>
      <c r="AW1447" s="176"/>
      <c r="AX1447" s="176"/>
      <c r="AY1447" s="176"/>
      <c r="AZ1447" s="176"/>
      <c r="BA1447" s="176"/>
      <c r="BB1447" s="176"/>
      <c r="BC1447" s="176"/>
      <c r="BD1447" s="176"/>
      <c r="BE1447" s="176"/>
      <c r="BF1447" s="176"/>
      <c r="BG1447" s="176"/>
      <c r="BH1447" s="176"/>
      <c r="BI1447" s="176"/>
      <c r="BJ1447" s="176"/>
      <c r="BK1447" s="176"/>
      <c r="BL1447" s="176"/>
      <c r="BM1447" s="176"/>
      <c r="BN1447" s="176"/>
      <c r="BO1447" s="176"/>
      <c r="BP1447" s="176"/>
      <c r="BQ1447" s="176"/>
      <c r="BR1447" s="176"/>
      <c r="BS1447" s="176"/>
      <c r="BT1447" s="176"/>
      <c r="BU1447" s="176"/>
      <c r="BV1447" s="176"/>
      <c r="BW1447" s="176"/>
      <c r="BX1447" s="176"/>
      <c r="BY1447" s="176"/>
      <c r="BZ1447" s="176"/>
      <c r="CA1447" s="176"/>
      <c r="CB1447" s="176"/>
      <c r="CC1447" s="176"/>
      <c r="CD1447" s="176"/>
      <c r="CE1447" s="176"/>
      <c r="CF1447" s="176"/>
      <c r="CG1447" s="176"/>
      <c r="CH1447" s="176"/>
      <c r="CI1447" s="176"/>
      <c r="CJ1447" s="176"/>
      <c r="CK1447" s="176"/>
      <c r="CL1447" s="176"/>
      <c r="CM1447" s="176"/>
      <c r="CN1447" s="176"/>
      <c r="CO1447" s="176"/>
      <c r="CP1447" s="176"/>
      <c r="CQ1447" s="176"/>
      <c r="CR1447" s="176"/>
      <c r="CS1447" s="176"/>
      <c r="CT1447" s="176"/>
      <c r="CU1447" s="176"/>
      <c r="CV1447" s="176"/>
      <c r="CW1447" s="176"/>
    </row>
    <row r="1448" spans="1:101" s="179" customFormat="1" ht="20.100000000000001" customHeight="1">
      <c r="A1448" s="657">
        <f t="shared" si="309"/>
        <v>1405</v>
      </c>
      <c r="B1448" s="196" t="str">
        <f t="shared" si="304"/>
        <v>Swansea Bay UHB</v>
      </c>
      <c r="C1448" s="89"/>
      <c r="D1448" s="89"/>
      <c r="E1448" s="89"/>
      <c r="F1448" s="89"/>
      <c r="G1448" s="89"/>
      <c r="H1448" s="197">
        <f t="shared" si="305"/>
        <v>0</v>
      </c>
      <c r="I1448" s="197"/>
      <c r="J1448" s="89"/>
      <c r="K1448" s="90"/>
      <c r="L1448" s="90"/>
      <c r="M1448" s="89"/>
      <c r="N1448" s="89"/>
      <c r="O1448" s="89"/>
      <c r="P1448" s="89"/>
      <c r="Q1448" s="89"/>
      <c r="R1448" s="122"/>
      <c r="S1448" s="122"/>
      <c r="T1448" s="122"/>
      <c r="U1448" s="123"/>
      <c r="V1448" s="123"/>
      <c r="W1448" s="123"/>
      <c r="X1448" s="122"/>
      <c r="Y1448" s="122"/>
      <c r="Z1448" s="122"/>
      <c r="AA1448" s="122"/>
      <c r="AB1448" s="122"/>
      <c r="AC1448" s="122"/>
      <c r="AD1448" s="197">
        <f t="shared" si="298"/>
        <v>0</v>
      </c>
      <c r="AE1448" s="196" t="str">
        <f t="shared" si="310"/>
        <v/>
      </c>
      <c r="AF1448" s="196" t="str">
        <f t="shared" si="299"/>
        <v/>
      </c>
      <c r="AG1448" s="196" t="str">
        <f t="shared" si="300"/>
        <v/>
      </c>
      <c r="AH1448" s="196" t="str">
        <f t="shared" si="301"/>
        <v/>
      </c>
      <c r="AI1448" s="196" t="str">
        <f t="shared" si="302"/>
        <v/>
      </c>
      <c r="AJ1448" s="196" t="str">
        <f t="shared" si="303"/>
        <v/>
      </c>
      <c r="AK1448" s="196" t="str">
        <f t="shared" si="306"/>
        <v/>
      </c>
      <c r="AL1448" s="196" t="str">
        <f t="shared" si="307"/>
        <v/>
      </c>
      <c r="AM1448" s="176"/>
      <c r="AN1448" s="176">
        <f t="shared" si="308"/>
        <v>0</v>
      </c>
      <c r="AO1448" s="176"/>
      <c r="AP1448" s="176"/>
      <c r="AQ1448" s="176"/>
      <c r="AR1448" s="176"/>
      <c r="AS1448" s="176"/>
      <c r="AT1448" s="176"/>
      <c r="AU1448" s="176"/>
      <c r="AV1448" s="176"/>
      <c r="AW1448" s="176"/>
      <c r="AX1448" s="176"/>
      <c r="AY1448" s="176"/>
      <c r="AZ1448" s="176"/>
      <c r="BA1448" s="176"/>
      <c r="BB1448" s="176"/>
      <c r="BC1448" s="176"/>
      <c r="BD1448" s="176"/>
      <c r="BE1448" s="176"/>
      <c r="BF1448" s="176"/>
      <c r="BG1448" s="176"/>
      <c r="BH1448" s="176"/>
      <c r="BI1448" s="176"/>
      <c r="BJ1448" s="176"/>
      <c r="BK1448" s="176"/>
      <c r="BL1448" s="176"/>
      <c r="BM1448" s="176"/>
      <c r="BN1448" s="176"/>
      <c r="BO1448" s="176"/>
      <c r="BP1448" s="176"/>
      <c r="BQ1448" s="176"/>
      <c r="BR1448" s="176"/>
      <c r="BS1448" s="176"/>
      <c r="BT1448" s="176"/>
      <c r="BU1448" s="176"/>
      <c r="BV1448" s="176"/>
      <c r="BW1448" s="176"/>
      <c r="BX1448" s="176"/>
      <c r="BY1448" s="176"/>
      <c r="BZ1448" s="176"/>
      <c r="CA1448" s="176"/>
      <c r="CB1448" s="176"/>
      <c r="CC1448" s="176"/>
      <c r="CD1448" s="176"/>
      <c r="CE1448" s="176"/>
      <c r="CF1448" s="176"/>
      <c r="CG1448" s="176"/>
      <c r="CH1448" s="176"/>
      <c r="CI1448" s="176"/>
      <c r="CJ1448" s="176"/>
      <c r="CK1448" s="176"/>
      <c r="CL1448" s="176"/>
      <c r="CM1448" s="176"/>
      <c r="CN1448" s="176"/>
      <c r="CO1448" s="176"/>
      <c r="CP1448" s="176"/>
      <c r="CQ1448" s="176"/>
      <c r="CR1448" s="176"/>
      <c r="CS1448" s="176"/>
      <c r="CT1448" s="176"/>
      <c r="CU1448" s="176"/>
      <c r="CV1448" s="176"/>
      <c r="CW1448" s="176"/>
    </row>
    <row r="1449" spans="1:101" s="179" customFormat="1" ht="20.100000000000001" customHeight="1">
      <c r="A1449" s="657">
        <f t="shared" si="309"/>
        <v>1406</v>
      </c>
      <c r="B1449" s="196" t="str">
        <f t="shared" si="304"/>
        <v>Swansea Bay UHB</v>
      </c>
      <c r="C1449" s="89"/>
      <c r="D1449" s="89"/>
      <c r="E1449" s="89"/>
      <c r="F1449" s="89"/>
      <c r="G1449" s="89"/>
      <c r="H1449" s="197">
        <f t="shared" si="305"/>
        <v>0</v>
      </c>
      <c r="I1449" s="197"/>
      <c r="J1449" s="89"/>
      <c r="K1449" s="90"/>
      <c r="L1449" s="90"/>
      <c r="M1449" s="89"/>
      <c r="N1449" s="89"/>
      <c r="O1449" s="89"/>
      <c r="P1449" s="89"/>
      <c r="Q1449" s="89"/>
      <c r="R1449" s="122"/>
      <c r="S1449" s="122"/>
      <c r="T1449" s="122"/>
      <c r="U1449" s="123"/>
      <c r="V1449" s="123"/>
      <c r="W1449" s="123"/>
      <c r="X1449" s="122"/>
      <c r="Y1449" s="122"/>
      <c r="Z1449" s="122"/>
      <c r="AA1449" s="122"/>
      <c r="AB1449" s="122"/>
      <c r="AC1449" s="122"/>
      <c r="AD1449" s="197">
        <f t="shared" si="298"/>
        <v>0</v>
      </c>
      <c r="AE1449" s="196" t="str">
        <f t="shared" si="310"/>
        <v/>
      </c>
      <c r="AF1449" s="196" t="str">
        <f t="shared" si="299"/>
        <v/>
      </c>
      <c r="AG1449" s="196" t="str">
        <f t="shared" si="300"/>
        <v/>
      </c>
      <c r="AH1449" s="196" t="str">
        <f t="shared" si="301"/>
        <v/>
      </c>
      <c r="AI1449" s="196" t="str">
        <f t="shared" si="302"/>
        <v/>
      </c>
      <c r="AJ1449" s="196" t="str">
        <f t="shared" si="303"/>
        <v/>
      </c>
      <c r="AK1449" s="196" t="str">
        <f t="shared" si="306"/>
        <v/>
      </c>
      <c r="AL1449" s="196" t="str">
        <f t="shared" si="307"/>
        <v/>
      </c>
      <c r="AM1449" s="176"/>
      <c r="AN1449" s="176">
        <f t="shared" si="308"/>
        <v>0</v>
      </c>
      <c r="AO1449" s="176"/>
      <c r="AP1449" s="176"/>
      <c r="AQ1449" s="176"/>
      <c r="AR1449" s="176"/>
      <c r="AS1449" s="176"/>
      <c r="AT1449" s="176"/>
      <c r="AU1449" s="176"/>
      <c r="AV1449" s="176"/>
      <c r="AW1449" s="176"/>
      <c r="AX1449" s="176"/>
      <c r="AY1449" s="176"/>
      <c r="AZ1449" s="176"/>
      <c r="BA1449" s="176"/>
      <c r="BB1449" s="176"/>
      <c r="BC1449" s="176"/>
      <c r="BD1449" s="176"/>
      <c r="BE1449" s="176"/>
      <c r="BF1449" s="176"/>
      <c r="BG1449" s="176"/>
      <c r="BH1449" s="176"/>
      <c r="BI1449" s="176"/>
      <c r="BJ1449" s="176"/>
      <c r="BK1449" s="176"/>
      <c r="BL1449" s="176"/>
      <c r="BM1449" s="176"/>
      <c r="BN1449" s="176"/>
      <c r="BO1449" s="176"/>
      <c r="BP1449" s="176"/>
      <c r="BQ1449" s="176"/>
      <c r="BR1449" s="176"/>
      <c r="BS1449" s="176"/>
      <c r="BT1449" s="176"/>
      <c r="BU1449" s="176"/>
      <c r="BV1449" s="176"/>
      <c r="BW1449" s="176"/>
      <c r="BX1449" s="176"/>
      <c r="BY1449" s="176"/>
      <c r="BZ1449" s="176"/>
      <c r="CA1449" s="176"/>
      <c r="CB1449" s="176"/>
      <c r="CC1449" s="176"/>
      <c r="CD1449" s="176"/>
      <c r="CE1449" s="176"/>
      <c r="CF1449" s="176"/>
      <c r="CG1449" s="176"/>
      <c r="CH1449" s="176"/>
      <c r="CI1449" s="176"/>
      <c r="CJ1449" s="176"/>
      <c r="CK1449" s="176"/>
      <c r="CL1449" s="176"/>
      <c r="CM1449" s="176"/>
      <c r="CN1449" s="176"/>
      <c r="CO1449" s="176"/>
      <c r="CP1449" s="176"/>
      <c r="CQ1449" s="176"/>
      <c r="CR1449" s="176"/>
      <c r="CS1449" s="176"/>
      <c r="CT1449" s="176"/>
      <c r="CU1449" s="176"/>
      <c r="CV1449" s="176"/>
      <c r="CW1449" s="176"/>
    </row>
    <row r="1450" spans="1:101" s="179" customFormat="1" ht="20.100000000000001" customHeight="1">
      <c r="A1450" s="657">
        <f t="shared" si="309"/>
        <v>1407</v>
      </c>
      <c r="B1450" s="196" t="str">
        <f t="shared" si="304"/>
        <v>Swansea Bay UHB</v>
      </c>
      <c r="C1450" s="89"/>
      <c r="D1450" s="89"/>
      <c r="E1450" s="89"/>
      <c r="F1450" s="89"/>
      <c r="G1450" s="89"/>
      <c r="H1450" s="197">
        <f t="shared" si="305"/>
        <v>0</v>
      </c>
      <c r="I1450" s="197"/>
      <c r="J1450" s="89"/>
      <c r="K1450" s="90"/>
      <c r="L1450" s="90"/>
      <c r="M1450" s="89"/>
      <c r="N1450" s="89"/>
      <c r="O1450" s="89"/>
      <c r="P1450" s="89"/>
      <c r="Q1450" s="89"/>
      <c r="R1450" s="122"/>
      <c r="S1450" s="122"/>
      <c r="T1450" s="122"/>
      <c r="U1450" s="123"/>
      <c r="V1450" s="123"/>
      <c r="W1450" s="123"/>
      <c r="X1450" s="122"/>
      <c r="Y1450" s="122"/>
      <c r="Z1450" s="122"/>
      <c r="AA1450" s="122"/>
      <c r="AB1450" s="122"/>
      <c r="AC1450" s="122"/>
      <c r="AD1450" s="197">
        <f t="shared" si="298"/>
        <v>0</v>
      </c>
      <c r="AE1450" s="196" t="str">
        <f t="shared" si="310"/>
        <v/>
      </c>
      <c r="AF1450" s="196" t="str">
        <f t="shared" si="299"/>
        <v/>
      </c>
      <c r="AG1450" s="196" t="str">
        <f t="shared" si="300"/>
        <v/>
      </c>
      <c r="AH1450" s="196" t="str">
        <f t="shared" si="301"/>
        <v/>
      </c>
      <c r="AI1450" s="196" t="str">
        <f t="shared" si="302"/>
        <v/>
      </c>
      <c r="AJ1450" s="196" t="str">
        <f t="shared" si="303"/>
        <v/>
      </c>
      <c r="AK1450" s="196" t="str">
        <f t="shared" si="306"/>
        <v/>
      </c>
      <c r="AL1450" s="196" t="str">
        <f t="shared" si="307"/>
        <v/>
      </c>
      <c r="AM1450" s="176"/>
      <c r="AN1450" s="176">
        <f t="shared" si="308"/>
        <v>0</v>
      </c>
      <c r="AO1450" s="176"/>
      <c r="AP1450" s="176"/>
      <c r="AQ1450" s="176"/>
      <c r="AR1450" s="176"/>
      <c r="AS1450" s="176"/>
      <c r="AT1450" s="176"/>
      <c r="AU1450" s="176"/>
      <c r="AV1450" s="176"/>
      <c r="AW1450" s="176"/>
      <c r="AX1450" s="176"/>
      <c r="AY1450" s="176"/>
      <c r="AZ1450" s="176"/>
      <c r="BA1450" s="176"/>
      <c r="BB1450" s="176"/>
      <c r="BC1450" s="176"/>
      <c r="BD1450" s="176"/>
      <c r="BE1450" s="176"/>
      <c r="BF1450" s="176"/>
      <c r="BG1450" s="176"/>
      <c r="BH1450" s="176"/>
      <c r="BI1450" s="176"/>
      <c r="BJ1450" s="176"/>
      <c r="BK1450" s="176"/>
      <c r="BL1450" s="176"/>
      <c r="BM1450" s="176"/>
      <c r="BN1450" s="176"/>
      <c r="BO1450" s="176"/>
      <c r="BP1450" s="176"/>
      <c r="BQ1450" s="176"/>
      <c r="BR1450" s="176"/>
      <c r="BS1450" s="176"/>
      <c r="BT1450" s="176"/>
      <c r="BU1450" s="176"/>
      <c r="BV1450" s="176"/>
      <c r="BW1450" s="176"/>
      <c r="BX1450" s="176"/>
      <c r="BY1450" s="176"/>
      <c r="BZ1450" s="176"/>
      <c r="CA1450" s="176"/>
      <c r="CB1450" s="176"/>
      <c r="CC1450" s="176"/>
      <c r="CD1450" s="176"/>
      <c r="CE1450" s="176"/>
      <c r="CF1450" s="176"/>
      <c r="CG1450" s="176"/>
      <c r="CH1450" s="176"/>
      <c r="CI1450" s="176"/>
      <c r="CJ1450" s="176"/>
      <c r="CK1450" s="176"/>
      <c r="CL1450" s="176"/>
      <c r="CM1450" s="176"/>
      <c r="CN1450" s="176"/>
      <c r="CO1450" s="176"/>
      <c r="CP1450" s="176"/>
      <c r="CQ1450" s="176"/>
      <c r="CR1450" s="176"/>
      <c r="CS1450" s="176"/>
      <c r="CT1450" s="176"/>
      <c r="CU1450" s="176"/>
      <c r="CV1450" s="176"/>
      <c r="CW1450" s="176"/>
    </row>
    <row r="1451" spans="1:101" s="179" customFormat="1" ht="20.100000000000001" customHeight="1">
      <c r="A1451" s="657">
        <f t="shared" si="309"/>
        <v>1408</v>
      </c>
      <c r="B1451" s="196" t="str">
        <f t="shared" si="304"/>
        <v>Swansea Bay UHB</v>
      </c>
      <c r="C1451" s="89"/>
      <c r="D1451" s="89"/>
      <c r="E1451" s="89"/>
      <c r="F1451" s="89"/>
      <c r="G1451" s="89"/>
      <c r="H1451" s="197">
        <f t="shared" si="305"/>
        <v>0</v>
      </c>
      <c r="I1451" s="197"/>
      <c r="J1451" s="89"/>
      <c r="K1451" s="90"/>
      <c r="L1451" s="90"/>
      <c r="M1451" s="89"/>
      <c r="N1451" s="89"/>
      <c r="O1451" s="89"/>
      <c r="P1451" s="89"/>
      <c r="Q1451" s="89"/>
      <c r="R1451" s="122"/>
      <c r="S1451" s="122"/>
      <c r="T1451" s="122"/>
      <c r="U1451" s="123"/>
      <c r="V1451" s="123"/>
      <c r="W1451" s="123"/>
      <c r="X1451" s="122"/>
      <c r="Y1451" s="122"/>
      <c r="Z1451" s="122"/>
      <c r="AA1451" s="122"/>
      <c r="AB1451" s="122"/>
      <c r="AC1451" s="122"/>
      <c r="AD1451" s="197">
        <f t="shared" si="298"/>
        <v>0</v>
      </c>
      <c r="AE1451" s="196" t="str">
        <f t="shared" si="310"/>
        <v/>
      </c>
      <c r="AF1451" s="196" t="str">
        <f t="shared" si="299"/>
        <v/>
      </c>
      <c r="AG1451" s="196" t="str">
        <f t="shared" si="300"/>
        <v/>
      </c>
      <c r="AH1451" s="196" t="str">
        <f t="shared" si="301"/>
        <v/>
      </c>
      <c r="AI1451" s="196" t="str">
        <f t="shared" si="302"/>
        <v/>
      </c>
      <c r="AJ1451" s="196" t="str">
        <f t="shared" si="303"/>
        <v/>
      </c>
      <c r="AK1451" s="196" t="str">
        <f t="shared" si="306"/>
        <v/>
      </c>
      <c r="AL1451" s="196" t="str">
        <f t="shared" si="307"/>
        <v/>
      </c>
      <c r="AM1451" s="176"/>
      <c r="AN1451" s="176">
        <f t="shared" si="308"/>
        <v>0</v>
      </c>
      <c r="AO1451" s="176"/>
      <c r="AP1451" s="176"/>
      <c r="AQ1451" s="176"/>
      <c r="AR1451" s="176"/>
      <c r="AS1451" s="176"/>
      <c r="AT1451" s="176"/>
      <c r="AU1451" s="176"/>
      <c r="AV1451" s="176"/>
      <c r="AW1451" s="176"/>
      <c r="AX1451" s="176"/>
      <c r="AY1451" s="176"/>
      <c r="AZ1451" s="176"/>
      <c r="BA1451" s="176"/>
      <c r="BB1451" s="176"/>
      <c r="BC1451" s="176"/>
      <c r="BD1451" s="176"/>
      <c r="BE1451" s="176"/>
      <c r="BF1451" s="176"/>
      <c r="BG1451" s="176"/>
      <c r="BH1451" s="176"/>
      <c r="BI1451" s="176"/>
      <c r="BJ1451" s="176"/>
      <c r="BK1451" s="176"/>
      <c r="BL1451" s="176"/>
      <c r="BM1451" s="176"/>
      <c r="BN1451" s="176"/>
      <c r="BO1451" s="176"/>
      <c r="BP1451" s="176"/>
      <c r="BQ1451" s="176"/>
      <c r="BR1451" s="176"/>
      <c r="BS1451" s="176"/>
      <c r="BT1451" s="176"/>
      <c r="BU1451" s="176"/>
      <c r="BV1451" s="176"/>
      <c r="BW1451" s="176"/>
      <c r="BX1451" s="176"/>
      <c r="BY1451" s="176"/>
      <c r="BZ1451" s="176"/>
      <c r="CA1451" s="176"/>
      <c r="CB1451" s="176"/>
      <c r="CC1451" s="176"/>
      <c r="CD1451" s="176"/>
      <c r="CE1451" s="176"/>
      <c r="CF1451" s="176"/>
      <c r="CG1451" s="176"/>
      <c r="CH1451" s="176"/>
      <c r="CI1451" s="176"/>
      <c r="CJ1451" s="176"/>
      <c r="CK1451" s="176"/>
      <c r="CL1451" s="176"/>
      <c r="CM1451" s="176"/>
      <c r="CN1451" s="176"/>
      <c r="CO1451" s="176"/>
      <c r="CP1451" s="176"/>
      <c r="CQ1451" s="176"/>
      <c r="CR1451" s="176"/>
      <c r="CS1451" s="176"/>
      <c r="CT1451" s="176"/>
      <c r="CU1451" s="176"/>
      <c r="CV1451" s="176"/>
      <c r="CW1451" s="176"/>
    </row>
    <row r="1452" spans="1:101" s="179" customFormat="1" ht="20.100000000000001" customHeight="1">
      <c r="A1452" s="657">
        <f t="shared" si="309"/>
        <v>1409</v>
      </c>
      <c r="B1452" s="196" t="str">
        <f t="shared" si="304"/>
        <v>Swansea Bay UHB</v>
      </c>
      <c r="C1452" s="89"/>
      <c r="D1452" s="89"/>
      <c r="E1452" s="89"/>
      <c r="F1452" s="89"/>
      <c r="G1452" s="89"/>
      <c r="H1452" s="197">
        <f t="shared" si="305"/>
        <v>0</v>
      </c>
      <c r="I1452" s="197"/>
      <c r="J1452" s="89"/>
      <c r="K1452" s="90"/>
      <c r="L1452" s="90"/>
      <c r="M1452" s="89"/>
      <c r="N1452" s="89"/>
      <c r="O1452" s="89"/>
      <c r="P1452" s="89"/>
      <c r="Q1452" s="89"/>
      <c r="R1452" s="122"/>
      <c r="S1452" s="122"/>
      <c r="T1452" s="122"/>
      <c r="U1452" s="123"/>
      <c r="V1452" s="123"/>
      <c r="W1452" s="123"/>
      <c r="X1452" s="122"/>
      <c r="Y1452" s="122"/>
      <c r="Z1452" s="122"/>
      <c r="AA1452" s="122"/>
      <c r="AB1452" s="122"/>
      <c r="AC1452" s="122"/>
      <c r="AD1452" s="197">
        <f t="shared" ref="AD1452:AD1515" si="311">SUM(R1452:AC1452)</f>
        <v>0</v>
      </c>
      <c r="AE1452" s="196" t="str">
        <f t="shared" si="310"/>
        <v/>
      </c>
      <c r="AF1452" s="196" t="str">
        <f t="shared" ref="AF1452:AF1518" si="312">IF(COUNTIF($E$44:$E$1518,E1452)&gt;1,"ERROR","")</f>
        <v/>
      </c>
      <c r="AG1452" s="196" t="str">
        <f t="shared" ref="AG1452:AG1516" si="313">IF(AND(OR(P1452=$CR$1,P1452=$CR$3),Q1452=""),"ERROR","")</f>
        <v/>
      </c>
      <c r="AH1452" s="196" t="str">
        <f t="shared" ref="AH1452:AH1516" si="314">IF(AND(OR(P1452=$CR$2),Q1452&lt;&gt;""),"ERROR","")</f>
        <v/>
      </c>
      <c r="AI1452" s="196" t="str">
        <f t="shared" ref="AI1452:AI1516" si="315">IF(AND(G1452=$CA$1,H1452&gt;J1452),"ERROR","")</f>
        <v/>
      </c>
      <c r="AJ1452" s="196" t="str">
        <f t="shared" ref="AJ1452:AJ1516" si="316">IF(AND(G1452=$CA$2,J1452&gt;0),"ERROR","")</f>
        <v/>
      </c>
      <c r="AK1452" s="196" t="str">
        <f t="shared" si="306"/>
        <v/>
      </c>
      <c r="AL1452" s="196" t="str">
        <f t="shared" si="307"/>
        <v/>
      </c>
      <c r="AM1452" s="176"/>
      <c r="AN1452" s="176">
        <f t="shared" si="308"/>
        <v>0</v>
      </c>
      <c r="AO1452" s="176"/>
      <c r="AP1452" s="176"/>
      <c r="AQ1452" s="176"/>
      <c r="AR1452" s="176"/>
      <c r="AS1452" s="176"/>
      <c r="AT1452" s="176"/>
      <c r="AU1452" s="176"/>
      <c r="AV1452" s="176"/>
      <c r="AW1452" s="176"/>
      <c r="AX1452" s="176"/>
      <c r="AY1452" s="176"/>
      <c r="AZ1452" s="176"/>
      <c r="BA1452" s="176"/>
      <c r="BB1452" s="176"/>
      <c r="BC1452" s="176"/>
      <c r="BD1452" s="176"/>
      <c r="BE1452" s="176"/>
      <c r="BF1452" s="176"/>
      <c r="BG1452" s="176"/>
      <c r="BH1452" s="176"/>
      <c r="BI1452" s="176"/>
      <c r="BJ1452" s="176"/>
      <c r="BK1452" s="176"/>
      <c r="BL1452" s="176"/>
      <c r="BM1452" s="176"/>
      <c r="BN1452" s="176"/>
      <c r="BO1452" s="176"/>
      <c r="BP1452" s="176"/>
      <c r="BQ1452" s="176"/>
      <c r="BR1452" s="176"/>
      <c r="BS1452" s="176"/>
      <c r="BT1452" s="176"/>
      <c r="BU1452" s="176"/>
      <c r="BV1452" s="176"/>
      <c r="BW1452" s="176"/>
      <c r="BX1452" s="176"/>
      <c r="BY1452" s="176"/>
      <c r="BZ1452" s="176"/>
      <c r="CA1452" s="176"/>
      <c r="CB1452" s="176"/>
      <c r="CC1452" s="176"/>
      <c r="CD1452" s="176"/>
      <c r="CE1452" s="176"/>
      <c r="CF1452" s="176"/>
      <c r="CG1452" s="176"/>
      <c r="CH1452" s="176"/>
      <c r="CI1452" s="176"/>
      <c r="CJ1452" s="176"/>
      <c r="CK1452" s="176"/>
      <c r="CL1452" s="176"/>
      <c r="CM1452" s="176"/>
      <c r="CN1452" s="176"/>
      <c r="CO1452" s="176"/>
      <c r="CP1452" s="176"/>
      <c r="CQ1452" s="176"/>
      <c r="CR1452" s="176"/>
      <c r="CS1452" s="176"/>
      <c r="CT1452" s="176"/>
      <c r="CU1452" s="176"/>
      <c r="CV1452" s="176"/>
      <c r="CW1452" s="176"/>
    </row>
    <row r="1453" spans="1:101" s="179" customFormat="1" ht="20.100000000000001" customHeight="1">
      <c r="A1453" s="657">
        <f t="shared" si="309"/>
        <v>1410</v>
      </c>
      <c r="B1453" s="196" t="str">
        <f t="shared" ref="B1453:B1516" si="317">$B$2</f>
        <v>Swansea Bay UHB</v>
      </c>
      <c r="C1453" s="89"/>
      <c r="D1453" s="89"/>
      <c r="E1453" s="89"/>
      <c r="F1453" s="89"/>
      <c r="G1453" s="89"/>
      <c r="H1453" s="197">
        <f t="shared" ref="H1453:H1516" si="318">AD1453</f>
        <v>0</v>
      </c>
      <c r="I1453" s="197"/>
      <c r="J1453" s="89"/>
      <c r="K1453" s="90"/>
      <c r="L1453" s="90"/>
      <c r="M1453" s="89"/>
      <c r="N1453" s="89"/>
      <c r="O1453" s="89"/>
      <c r="P1453" s="89"/>
      <c r="Q1453" s="89"/>
      <c r="R1453" s="122"/>
      <c r="S1453" s="122"/>
      <c r="T1453" s="122"/>
      <c r="U1453" s="123"/>
      <c r="V1453" s="123"/>
      <c r="W1453" s="123"/>
      <c r="X1453" s="122"/>
      <c r="Y1453" s="122"/>
      <c r="Z1453" s="122"/>
      <c r="AA1453" s="122"/>
      <c r="AB1453" s="122"/>
      <c r="AC1453" s="122"/>
      <c r="AD1453" s="197">
        <f t="shared" si="311"/>
        <v>0</v>
      </c>
      <c r="AE1453" s="196" t="str">
        <f t="shared" si="310"/>
        <v/>
      </c>
      <c r="AF1453" s="196" t="str">
        <f t="shared" si="312"/>
        <v/>
      </c>
      <c r="AG1453" s="196" t="str">
        <f t="shared" si="313"/>
        <v/>
      </c>
      <c r="AH1453" s="196" t="str">
        <f t="shared" si="314"/>
        <v/>
      </c>
      <c r="AI1453" s="196" t="str">
        <f t="shared" si="315"/>
        <v/>
      </c>
      <c r="AJ1453" s="196" t="str">
        <f t="shared" si="316"/>
        <v/>
      </c>
      <c r="AK1453" s="196" t="str">
        <f t="shared" ref="AK1453:AK1516" si="319">IF(K1453="","",IF(OR(K1453&lt;DATEVALUE("01/04/23"),K1453&gt;DATEVALUE("31/03/24")),"ERROR",""))</f>
        <v/>
      </c>
      <c r="AL1453" s="196" t="str">
        <f t="shared" ref="AL1453:AL1516" si="320">IF(L1453="","",IF(OR(L1453&lt;DATEVALUE("01/04/23"),L1453&gt;DATEVALUE("31/03/24")),"ERROR",""))</f>
        <v/>
      </c>
      <c r="AM1453" s="176"/>
      <c r="AN1453" s="176">
        <f t="shared" ref="AN1453:AN1516" si="321">COUNTIFS(AE1453:AL1453,"Error")</f>
        <v>0</v>
      </c>
      <c r="AO1453" s="176"/>
      <c r="AP1453" s="176"/>
      <c r="AQ1453" s="176"/>
      <c r="AR1453" s="176"/>
      <c r="AS1453" s="176"/>
      <c r="AT1453" s="176"/>
      <c r="AU1453" s="176"/>
      <c r="AV1453" s="176"/>
      <c r="AW1453" s="176"/>
      <c r="AX1453" s="176"/>
      <c r="AY1453" s="176"/>
      <c r="AZ1453" s="176"/>
      <c r="BA1453" s="176"/>
      <c r="BB1453" s="176"/>
      <c r="BC1453" s="176"/>
      <c r="BD1453" s="176"/>
      <c r="BE1453" s="176"/>
      <c r="BF1453" s="176"/>
      <c r="BG1453" s="176"/>
      <c r="BH1453" s="176"/>
      <c r="BI1453" s="176"/>
      <c r="BJ1453" s="176"/>
      <c r="BK1453" s="176"/>
      <c r="BL1453" s="176"/>
      <c r="BM1453" s="176"/>
      <c r="BN1453" s="176"/>
      <c r="BO1453" s="176"/>
      <c r="BP1453" s="176"/>
      <c r="BQ1453" s="176"/>
      <c r="BR1453" s="176"/>
      <c r="BS1453" s="176"/>
      <c r="BT1453" s="176"/>
      <c r="BU1453" s="176"/>
      <c r="BV1453" s="176"/>
      <c r="BW1453" s="176"/>
      <c r="BX1453" s="176"/>
      <c r="BY1453" s="176"/>
      <c r="BZ1453" s="176"/>
      <c r="CA1453" s="176"/>
      <c r="CB1453" s="176"/>
      <c r="CC1453" s="176"/>
      <c r="CD1453" s="176"/>
      <c r="CE1453" s="176"/>
      <c r="CF1453" s="176"/>
      <c r="CG1453" s="176"/>
      <c r="CH1453" s="176"/>
      <c r="CI1453" s="176"/>
      <c r="CJ1453" s="176"/>
      <c r="CK1453" s="176"/>
      <c r="CL1453" s="176"/>
      <c r="CM1453" s="176"/>
      <c r="CN1453" s="176"/>
      <c r="CO1453" s="176"/>
      <c r="CP1453" s="176"/>
      <c r="CQ1453" s="176"/>
      <c r="CR1453" s="176"/>
      <c r="CS1453" s="176"/>
      <c r="CT1453" s="176"/>
      <c r="CU1453" s="176"/>
      <c r="CV1453" s="176"/>
      <c r="CW1453" s="176"/>
    </row>
    <row r="1454" spans="1:101" s="179" customFormat="1" ht="20.100000000000001" customHeight="1">
      <c r="A1454" s="657">
        <f t="shared" ref="A1454:A1517" si="322">+A1453+1</f>
        <v>1411</v>
      </c>
      <c r="B1454" s="196" t="str">
        <f t="shared" si="317"/>
        <v>Swansea Bay UHB</v>
      </c>
      <c r="C1454" s="89"/>
      <c r="D1454" s="89"/>
      <c r="E1454" s="89"/>
      <c r="F1454" s="89"/>
      <c r="G1454" s="89"/>
      <c r="H1454" s="197">
        <f t="shared" si="318"/>
        <v>0</v>
      </c>
      <c r="I1454" s="197"/>
      <c r="J1454" s="89"/>
      <c r="K1454" s="90"/>
      <c r="L1454" s="90"/>
      <c r="M1454" s="89"/>
      <c r="N1454" s="89"/>
      <c r="O1454" s="89"/>
      <c r="P1454" s="89"/>
      <c r="Q1454" s="89"/>
      <c r="R1454" s="122"/>
      <c r="S1454" s="122"/>
      <c r="T1454" s="122"/>
      <c r="U1454" s="123"/>
      <c r="V1454" s="123"/>
      <c r="W1454" s="123"/>
      <c r="X1454" s="122"/>
      <c r="Y1454" s="122"/>
      <c r="Z1454" s="122"/>
      <c r="AA1454" s="122"/>
      <c r="AB1454" s="122"/>
      <c r="AC1454" s="122"/>
      <c r="AD1454" s="197">
        <f t="shared" si="311"/>
        <v>0</v>
      </c>
      <c r="AE1454" s="196" t="str">
        <f t="shared" ref="AE1454:AE1517" si="323">IF(AND(H1454&gt;0,P1454&lt;&gt;"Income Generation"),IF(AND(C1454&lt;&gt;"",D1454&lt;&gt;"",E1454&lt;&gt;"",F1454&lt;&gt;"",G1454&lt;&gt;"",K1454&lt;&gt;"",L1454&lt;&gt;"",M1454&lt;&gt;"",N1454&lt;&gt;"",O1454&lt;&gt;"",P1454&lt;&gt;"",Q1454&lt;&gt;""),"","ERROR"),"")</f>
        <v/>
      </c>
      <c r="AF1454" s="196" t="str">
        <f t="shared" si="312"/>
        <v/>
      </c>
      <c r="AG1454" s="196" t="str">
        <f t="shared" si="313"/>
        <v/>
      </c>
      <c r="AH1454" s="196" t="str">
        <f t="shared" si="314"/>
        <v/>
      </c>
      <c r="AI1454" s="196" t="str">
        <f t="shared" si="315"/>
        <v/>
      </c>
      <c r="AJ1454" s="196" t="str">
        <f t="shared" si="316"/>
        <v/>
      </c>
      <c r="AK1454" s="196" t="str">
        <f t="shared" si="319"/>
        <v/>
      </c>
      <c r="AL1454" s="196" t="str">
        <f t="shared" si="320"/>
        <v/>
      </c>
      <c r="AM1454" s="176"/>
      <c r="AN1454" s="176">
        <f t="shared" si="321"/>
        <v>0</v>
      </c>
      <c r="AO1454" s="176"/>
      <c r="AP1454" s="176"/>
      <c r="AQ1454" s="176"/>
      <c r="AR1454" s="176"/>
      <c r="AS1454" s="176"/>
      <c r="AT1454" s="176"/>
      <c r="AU1454" s="176"/>
      <c r="AV1454" s="176"/>
      <c r="AW1454" s="176"/>
      <c r="AX1454" s="176"/>
      <c r="AY1454" s="176"/>
      <c r="AZ1454" s="176"/>
      <c r="BA1454" s="176"/>
      <c r="BB1454" s="176"/>
      <c r="BC1454" s="176"/>
      <c r="BD1454" s="176"/>
      <c r="BE1454" s="176"/>
      <c r="BF1454" s="176"/>
      <c r="BG1454" s="176"/>
      <c r="BH1454" s="176"/>
      <c r="BI1454" s="176"/>
      <c r="BJ1454" s="176"/>
      <c r="BK1454" s="176"/>
      <c r="BL1454" s="176"/>
      <c r="BM1454" s="176"/>
      <c r="BN1454" s="176"/>
      <c r="BO1454" s="176"/>
      <c r="BP1454" s="176"/>
      <c r="BQ1454" s="176"/>
      <c r="BR1454" s="176"/>
      <c r="BS1454" s="176"/>
      <c r="BT1454" s="176"/>
      <c r="BU1454" s="176"/>
      <c r="BV1454" s="176"/>
      <c r="BW1454" s="176"/>
      <c r="BX1454" s="176"/>
      <c r="BY1454" s="176"/>
      <c r="BZ1454" s="176"/>
      <c r="CA1454" s="176"/>
      <c r="CB1454" s="176"/>
      <c r="CC1454" s="176"/>
      <c r="CD1454" s="176"/>
      <c r="CE1454" s="176"/>
      <c r="CF1454" s="176"/>
      <c r="CG1454" s="176"/>
      <c r="CH1454" s="176"/>
      <c r="CI1454" s="176"/>
      <c r="CJ1454" s="176"/>
      <c r="CK1454" s="176"/>
      <c r="CL1454" s="176"/>
      <c r="CM1454" s="176"/>
      <c r="CN1454" s="176"/>
      <c r="CO1454" s="176"/>
      <c r="CP1454" s="176"/>
      <c r="CQ1454" s="176"/>
      <c r="CR1454" s="176"/>
      <c r="CS1454" s="176"/>
      <c r="CT1454" s="176"/>
      <c r="CU1454" s="176"/>
      <c r="CV1454" s="176"/>
      <c r="CW1454" s="176"/>
    </row>
    <row r="1455" spans="1:101" s="179" customFormat="1" ht="20.100000000000001" customHeight="1">
      <c r="A1455" s="657">
        <f t="shared" si="322"/>
        <v>1412</v>
      </c>
      <c r="B1455" s="196" t="str">
        <f t="shared" si="317"/>
        <v>Swansea Bay UHB</v>
      </c>
      <c r="C1455" s="89"/>
      <c r="D1455" s="89"/>
      <c r="E1455" s="89"/>
      <c r="F1455" s="89"/>
      <c r="G1455" s="89"/>
      <c r="H1455" s="197">
        <f t="shared" si="318"/>
        <v>0</v>
      </c>
      <c r="I1455" s="197"/>
      <c r="J1455" s="89"/>
      <c r="K1455" s="90"/>
      <c r="L1455" s="90"/>
      <c r="M1455" s="89"/>
      <c r="N1455" s="89"/>
      <c r="O1455" s="89"/>
      <c r="P1455" s="89"/>
      <c r="Q1455" s="89"/>
      <c r="R1455" s="122"/>
      <c r="S1455" s="122"/>
      <c r="T1455" s="122"/>
      <c r="U1455" s="123"/>
      <c r="V1455" s="123"/>
      <c r="W1455" s="123"/>
      <c r="X1455" s="122"/>
      <c r="Y1455" s="122"/>
      <c r="Z1455" s="122"/>
      <c r="AA1455" s="122"/>
      <c r="AB1455" s="122"/>
      <c r="AC1455" s="122"/>
      <c r="AD1455" s="197">
        <f t="shared" si="311"/>
        <v>0</v>
      </c>
      <c r="AE1455" s="196" t="str">
        <f t="shared" si="323"/>
        <v/>
      </c>
      <c r="AF1455" s="196" t="str">
        <f t="shared" si="312"/>
        <v/>
      </c>
      <c r="AG1455" s="196" t="str">
        <f t="shared" si="313"/>
        <v/>
      </c>
      <c r="AH1455" s="196" t="str">
        <f t="shared" si="314"/>
        <v/>
      </c>
      <c r="AI1455" s="196" t="str">
        <f t="shared" si="315"/>
        <v/>
      </c>
      <c r="AJ1455" s="196" t="str">
        <f t="shared" si="316"/>
        <v/>
      </c>
      <c r="AK1455" s="196" t="str">
        <f t="shared" si="319"/>
        <v/>
      </c>
      <c r="AL1455" s="196" t="str">
        <f t="shared" si="320"/>
        <v/>
      </c>
      <c r="AM1455" s="176"/>
      <c r="AN1455" s="176">
        <f t="shared" si="321"/>
        <v>0</v>
      </c>
      <c r="AO1455" s="176"/>
      <c r="AP1455" s="176"/>
      <c r="AQ1455" s="176"/>
      <c r="AR1455" s="176"/>
      <c r="AS1455" s="176"/>
      <c r="AT1455" s="176"/>
      <c r="AU1455" s="176"/>
      <c r="AV1455" s="176"/>
      <c r="AW1455" s="176"/>
      <c r="AX1455" s="176"/>
      <c r="AY1455" s="176"/>
      <c r="AZ1455" s="176"/>
      <c r="BA1455" s="176"/>
      <c r="BB1455" s="176"/>
      <c r="BC1455" s="176"/>
      <c r="BD1455" s="176"/>
      <c r="BE1455" s="176"/>
      <c r="BF1455" s="176"/>
      <c r="BG1455" s="176"/>
      <c r="BH1455" s="176"/>
      <c r="BI1455" s="176"/>
      <c r="BJ1455" s="176"/>
      <c r="BK1455" s="176"/>
      <c r="BL1455" s="176"/>
      <c r="BM1455" s="176"/>
      <c r="BN1455" s="176"/>
      <c r="BO1455" s="176"/>
      <c r="BP1455" s="176"/>
      <c r="BQ1455" s="176"/>
      <c r="BR1455" s="176"/>
      <c r="BS1455" s="176"/>
      <c r="BT1455" s="176"/>
      <c r="BU1455" s="176"/>
      <c r="BV1455" s="176"/>
      <c r="BW1455" s="176"/>
      <c r="BX1455" s="176"/>
      <c r="BY1455" s="176"/>
      <c r="BZ1455" s="176"/>
      <c r="CA1455" s="176"/>
      <c r="CB1455" s="176"/>
      <c r="CC1455" s="176"/>
      <c r="CD1455" s="176"/>
      <c r="CE1455" s="176"/>
      <c r="CF1455" s="176"/>
      <c r="CG1455" s="176"/>
      <c r="CH1455" s="176"/>
      <c r="CI1455" s="176"/>
      <c r="CJ1455" s="176"/>
      <c r="CK1455" s="176"/>
      <c r="CL1455" s="176"/>
      <c r="CM1455" s="176"/>
      <c r="CN1455" s="176"/>
      <c r="CO1455" s="176"/>
      <c r="CP1455" s="176"/>
      <c r="CQ1455" s="176"/>
      <c r="CR1455" s="176"/>
      <c r="CS1455" s="176"/>
      <c r="CT1455" s="176"/>
      <c r="CU1455" s="176"/>
      <c r="CV1455" s="176"/>
      <c r="CW1455" s="176"/>
    </row>
    <row r="1456" spans="1:101" s="179" customFormat="1" ht="20.100000000000001" customHeight="1">
      <c r="A1456" s="657">
        <f t="shared" si="322"/>
        <v>1413</v>
      </c>
      <c r="B1456" s="196" t="str">
        <f t="shared" si="317"/>
        <v>Swansea Bay UHB</v>
      </c>
      <c r="C1456" s="89"/>
      <c r="D1456" s="89"/>
      <c r="E1456" s="89"/>
      <c r="F1456" s="89"/>
      <c r="G1456" s="89"/>
      <c r="H1456" s="197">
        <f t="shared" si="318"/>
        <v>0</v>
      </c>
      <c r="I1456" s="197"/>
      <c r="J1456" s="89"/>
      <c r="K1456" s="90"/>
      <c r="L1456" s="90"/>
      <c r="M1456" s="89"/>
      <c r="N1456" s="89"/>
      <c r="O1456" s="89"/>
      <c r="P1456" s="89"/>
      <c r="Q1456" s="89"/>
      <c r="R1456" s="122"/>
      <c r="S1456" s="122"/>
      <c r="T1456" s="122"/>
      <c r="U1456" s="123"/>
      <c r="V1456" s="123"/>
      <c r="W1456" s="123"/>
      <c r="X1456" s="122"/>
      <c r="Y1456" s="122"/>
      <c r="Z1456" s="122"/>
      <c r="AA1456" s="122"/>
      <c r="AB1456" s="122"/>
      <c r="AC1456" s="122"/>
      <c r="AD1456" s="197">
        <f t="shared" si="311"/>
        <v>0</v>
      </c>
      <c r="AE1456" s="196" t="str">
        <f t="shared" si="323"/>
        <v/>
      </c>
      <c r="AF1456" s="196" t="str">
        <f t="shared" si="312"/>
        <v/>
      </c>
      <c r="AG1456" s="196" t="str">
        <f t="shared" si="313"/>
        <v/>
      </c>
      <c r="AH1456" s="196" t="str">
        <f t="shared" si="314"/>
        <v/>
      </c>
      <c r="AI1456" s="196" t="str">
        <f t="shared" si="315"/>
        <v/>
      </c>
      <c r="AJ1456" s="196" t="str">
        <f t="shared" si="316"/>
        <v/>
      </c>
      <c r="AK1456" s="196" t="str">
        <f t="shared" si="319"/>
        <v/>
      </c>
      <c r="AL1456" s="196" t="str">
        <f t="shared" si="320"/>
        <v/>
      </c>
      <c r="AM1456" s="176"/>
      <c r="AN1456" s="176">
        <f t="shared" si="321"/>
        <v>0</v>
      </c>
      <c r="AO1456" s="176"/>
      <c r="AP1456" s="176"/>
      <c r="AQ1456" s="176"/>
      <c r="AR1456" s="176"/>
      <c r="AS1456" s="176"/>
      <c r="AT1456" s="176"/>
      <c r="AU1456" s="176"/>
      <c r="AV1456" s="176"/>
      <c r="AW1456" s="176"/>
      <c r="AX1456" s="176"/>
      <c r="AY1456" s="176"/>
      <c r="AZ1456" s="176"/>
      <c r="BA1456" s="176"/>
      <c r="BB1456" s="176"/>
      <c r="BC1456" s="176"/>
      <c r="BD1456" s="176"/>
      <c r="BE1456" s="176"/>
      <c r="BF1456" s="176"/>
      <c r="BG1456" s="176"/>
      <c r="BH1456" s="176"/>
      <c r="BI1456" s="176"/>
      <c r="BJ1456" s="176"/>
      <c r="BK1456" s="176"/>
      <c r="BL1456" s="176"/>
      <c r="BM1456" s="176"/>
      <c r="BN1456" s="176"/>
      <c r="BO1456" s="176"/>
      <c r="BP1456" s="176"/>
      <c r="BQ1456" s="176"/>
      <c r="BR1456" s="176"/>
      <c r="BS1456" s="176"/>
      <c r="BT1456" s="176"/>
      <c r="BU1456" s="176"/>
      <c r="BV1456" s="176"/>
      <c r="BW1456" s="176"/>
      <c r="BX1456" s="176"/>
      <c r="BY1456" s="176"/>
      <c r="BZ1456" s="176"/>
      <c r="CA1456" s="176"/>
      <c r="CB1456" s="176"/>
      <c r="CC1456" s="176"/>
      <c r="CD1456" s="176"/>
      <c r="CE1456" s="176"/>
      <c r="CF1456" s="176"/>
      <c r="CG1456" s="176"/>
      <c r="CH1456" s="176"/>
      <c r="CI1456" s="176"/>
      <c r="CJ1456" s="176"/>
      <c r="CK1456" s="176"/>
      <c r="CL1456" s="176"/>
      <c r="CM1456" s="176"/>
      <c r="CN1456" s="176"/>
      <c r="CO1456" s="176"/>
      <c r="CP1456" s="176"/>
      <c r="CQ1456" s="176"/>
      <c r="CR1456" s="176"/>
      <c r="CS1456" s="176"/>
      <c r="CT1456" s="176"/>
      <c r="CU1456" s="176"/>
      <c r="CV1456" s="176"/>
      <c r="CW1456" s="176"/>
    </row>
    <row r="1457" spans="1:101" s="179" customFormat="1" ht="20.100000000000001" customHeight="1">
      <c r="A1457" s="657">
        <f t="shared" si="322"/>
        <v>1414</v>
      </c>
      <c r="B1457" s="196" t="str">
        <f t="shared" si="317"/>
        <v>Swansea Bay UHB</v>
      </c>
      <c r="C1457" s="89"/>
      <c r="D1457" s="89"/>
      <c r="E1457" s="89"/>
      <c r="F1457" s="89"/>
      <c r="G1457" s="89"/>
      <c r="H1457" s="197">
        <f t="shared" si="318"/>
        <v>0</v>
      </c>
      <c r="I1457" s="197"/>
      <c r="J1457" s="89"/>
      <c r="K1457" s="90"/>
      <c r="L1457" s="90"/>
      <c r="M1457" s="89"/>
      <c r="N1457" s="89"/>
      <c r="O1457" s="89"/>
      <c r="P1457" s="89"/>
      <c r="Q1457" s="89"/>
      <c r="R1457" s="122"/>
      <c r="S1457" s="122"/>
      <c r="T1457" s="122"/>
      <c r="U1457" s="123"/>
      <c r="V1457" s="123"/>
      <c r="W1457" s="123"/>
      <c r="X1457" s="122"/>
      <c r="Y1457" s="122"/>
      <c r="Z1457" s="122"/>
      <c r="AA1457" s="122"/>
      <c r="AB1457" s="122"/>
      <c r="AC1457" s="122"/>
      <c r="AD1457" s="197">
        <f t="shared" si="311"/>
        <v>0</v>
      </c>
      <c r="AE1457" s="196" t="str">
        <f t="shared" si="323"/>
        <v/>
      </c>
      <c r="AF1457" s="196" t="str">
        <f t="shared" si="312"/>
        <v/>
      </c>
      <c r="AG1457" s="196" t="str">
        <f t="shared" si="313"/>
        <v/>
      </c>
      <c r="AH1457" s="196" t="str">
        <f t="shared" si="314"/>
        <v/>
      </c>
      <c r="AI1457" s="196" t="str">
        <f t="shared" si="315"/>
        <v/>
      </c>
      <c r="AJ1457" s="196" t="str">
        <f t="shared" si="316"/>
        <v/>
      </c>
      <c r="AK1457" s="196" t="str">
        <f t="shared" si="319"/>
        <v/>
      </c>
      <c r="AL1457" s="196" t="str">
        <f t="shared" si="320"/>
        <v/>
      </c>
      <c r="AM1457" s="176"/>
      <c r="AN1457" s="176">
        <f t="shared" si="321"/>
        <v>0</v>
      </c>
      <c r="AO1457" s="176"/>
      <c r="AP1457" s="176"/>
      <c r="AQ1457" s="176"/>
      <c r="AR1457" s="176"/>
      <c r="AS1457" s="176"/>
      <c r="AT1457" s="176"/>
      <c r="AU1457" s="176"/>
      <c r="AV1457" s="176"/>
      <c r="AW1457" s="176"/>
      <c r="AX1457" s="176"/>
      <c r="AY1457" s="176"/>
      <c r="AZ1457" s="176"/>
      <c r="BA1457" s="176"/>
      <c r="BB1457" s="176"/>
      <c r="BC1457" s="176"/>
      <c r="BD1457" s="176"/>
      <c r="BE1457" s="176"/>
      <c r="BF1457" s="176"/>
      <c r="BG1457" s="176"/>
      <c r="BH1457" s="176"/>
      <c r="BI1457" s="176"/>
      <c r="BJ1457" s="176"/>
      <c r="BK1457" s="176"/>
      <c r="BL1457" s="176"/>
      <c r="BM1457" s="176"/>
      <c r="BN1457" s="176"/>
      <c r="BO1457" s="176"/>
      <c r="BP1457" s="176"/>
      <c r="BQ1457" s="176"/>
      <c r="BR1457" s="176"/>
      <c r="BS1457" s="176"/>
      <c r="BT1457" s="176"/>
      <c r="BU1457" s="176"/>
      <c r="BV1457" s="176"/>
      <c r="BW1457" s="176"/>
      <c r="BX1457" s="176"/>
      <c r="BY1457" s="176"/>
      <c r="BZ1457" s="176"/>
      <c r="CA1457" s="176"/>
      <c r="CB1457" s="176"/>
      <c r="CC1457" s="176"/>
      <c r="CD1457" s="176"/>
      <c r="CE1457" s="176"/>
      <c r="CF1457" s="176"/>
      <c r="CG1457" s="176"/>
      <c r="CH1457" s="176"/>
      <c r="CI1457" s="176"/>
      <c r="CJ1457" s="176"/>
      <c r="CK1457" s="176"/>
      <c r="CL1457" s="176"/>
      <c r="CM1457" s="176"/>
      <c r="CN1457" s="176"/>
      <c r="CO1457" s="176"/>
      <c r="CP1457" s="176"/>
      <c r="CQ1457" s="176"/>
      <c r="CR1457" s="176"/>
      <c r="CS1457" s="176"/>
      <c r="CT1457" s="176"/>
      <c r="CU1457" s="176"/>
      <c r="CV1457" s="176"/>
      <c r="CW1457" s="176"/>
    </row>
    <row r="1458" spans="1:101" s="179" customFormat="1" ht="20.100000000000001" customHeight="1">
      <c r="A1458" s="657">
        <f t="shared" si="322"/>
        <v>1415</v>
      </c>
      <c r="B1458" s="196" t="str">
        <f t="shared" si="317"/>
        <v>Swansea Bay UHB</v>
      </c>
      <c r="C1458" s="89"/>
      <c r="D1458" s="89"/>
      <c r="E1458" s="89"/>
      <c r="F1458" s="89"/>
      <c r="G1458" s="89"/>
      <c r="H1458" s="197">
        <f t="shared" si="318"/>
        <v>0</v>
      </c>
      <c r="I1458" s="197"/>
      <c r="J1458" s="89"/>
      <c r="K1458" s="90"/>
      <c r="L1458" s="90"/>
      <c r="M1458" s="89"/>
      <c r="N1458" s="89"/>
      <c r="O1458" s="89"/>
      <c r="P1458" s="89"/>
      <c r="Q1458" s="89"/>
      <c r="R1458" s="122"/>
      <c r="S1458" s="122"/>
      <c r="T1458" s="122"/>
      <c r="U1458" s="123"/>
      <c r="V1458" s="123"/>
      <c r="W1458" s="123"/>
      <c r="X1458" s="122"/>
      <c r="Y1458" s="122"/>
      <c r="Z1458" s="122"/>
      <c r="AA1458" s="122"/>
      <c r="AB1458" s="122"/>
      <c r="AC1458" s="122"/>
      <c r="AD1458" s="197">
        <f t="shared" si="311"/>
        <v>0</v>
      </c>
      <c r="AE1458" s="196" t="str">
        <f t="shared" si="323"/>
        <v/>
      </c>
      <c r="AF1458" s="196" t="str">
        <f t="shared" si="312"/>
        <v/>
      </c>
      <c r="AG1458" s="196" t="str">
        <f t="shared" si="313"/>
        <v/>
      </c>
      <c r="AH1458" s="196" t="str">
        <f t="shared" si="314"/>
        <v/>
      </c>
      <c r="AI1458" s="196" t="str">
        <f t="shared" si="315"/>
        <v/>
      </c>
      <c r="AJ1458" s="196" t="str">
        <f t="shared" si="316"/>
        <v/>
      </c>
      <c r="AK1458" s="196" t="str">
        <f t="shared" si="319"/>
        <v/>
      </c>
      <c r="AL1458" s="196" t="str">
        <f t="shared" si="320"/>
        <v/>
      </c>
      <c r="AM1458" s="176"/>
      <c r="AN1458" s="176">
        <f t="shared" si="321"/>
        <v>0</v>
      </c>
      <c r="AO1458" s="176"/>
      <c r="AP1458" s="176"/>
      <c r="AQ1458" s="176"/>
      <c r="AR1458" s="176"/>
      <c r="AS1458" s="176"/>
      <c r="AT1458" s="176"/>
      <c r="AU1458" s="176"/>
      <c r="AV1458" s="176"/>
      <c r="AW1458" s="176"/>
      <c r="AX1458" s="176"/>
      <c r="AY1458" s="176"/>
      <c r="AZ1458" s="176"/>
      <c r="BA1458" s="176"/>
      <c r="BB1458" s="176"/>
      <c r="BC1458" s="176"/>
      <c r="BD1458" s="176"/>
      <c r="BE1458" s="176"/>
      <c r="BF1458" s="176"/>
      <c r="BG1458" s="176"/>
      <c r="BH1458" s="176"/>
      <c r="BI1458" s="176"/>
      <c r="BJ1458" s="176"/>
      <c r="BK1458" s="176"/>
      <c r="BL1458" s="176"/>
      <c r="BM1458" s="176"/>
      <c r="BN1458" s="176"/>
      <c r="BO1458" s="176"/>
      <c r="BP1458" s="176"/>
      <c r="BQ1458" s="176"/>
      <c r="BR1458" s="176"/>
      <c r="BS1458" s="176"/>
      <c r="BT1458" s="176"/>
      <c r="BU1458" s="176"/>
      <c r="BV1458" s="176"/>
      <c r="BW1458" s="176"/>
      <c r="BX1458" s="176"/>
      <c r="BY1458" s="176"/>
      <c r="BZ1458" s="176"/>
      <c r="CA1458" s="176"/>
      <c r="CB1458" s="176"/>
      <c r="CC1458" s="176"/>
      <c r="CD1458" s="176"/>
      <c r="CE1458" s="176"/>
      <c r="CF1458" s="176"/>
      <c r="CG1458" s="176"/>
      <c r="CH1458" s="176"/>
      <c r="CI1458" s="176"/>
      <c r="CJ1458" s="176"/>
      <c r="CK1458" s="176"/>
      <c r="CL1458" s="176"/>
      <c r="CM1458" s="176"/>
      <c r="CN1458" s="176"/>
      <c r="CO1458" s="176"/>
      <c r="CP1458" s="176"/>
      <c r="CQ1458" s="176"/>
      <c r="CR1458" s="176"/>
      <c r="CS1458" s="176"/>
      <c r="CT1458" s="176"/>
      <c r="CU1458" s="176"/>
      <c r="CV1458" s="176"/>
      <c r="CW1458" s="176"/>
    </row>
    <row r="1459" spans="1:101" s="179" customFormat="1" ht="20.100000000000001" customHeight="1">
      <c r="A1459" s="657">
        <f t="shared" si="322"/>
        <v>1416</v>
      </c>
      <c r="B1459" s="196" t="str">
        <f t="shared" si="317"/>
        <v>Swansea Bay UHB</v>
      </c>
      <c r="C1459" s="89"/>
      <c r="D1459" s="89"/>
      <c r="E1459" s="89"/>
      <c r="F1459" s="89"/>
      <c r="G1459" s="89"/>
      <c r="H1459" s="197">
        <f t="shared" si="318"/>
        <v>0</v>
      </c>
      <c r="I1459" s="197"/>
      <c r="J1459" s="89"/>
      <c r="K1459" s="90"/>
      <c r="L1459" s="90"/>
      <c r="M1459" s="89"/>
      <c r="N1459" s="89"/>
      <c r="O1459" s="89"/>
      <c r="P1459" s="89"/>
      <c r="Q1459" s="89"/>
      <c r="R1459" s="122"/>
      <c r="S1459" s="122"/>
      <c r="T1459" s="122"/>
      <c r="U1459" s="123"/>
      <c r="V1459" s="123"/>
      <c r="W1459" s="123"/>
      <c r="X1459" s="122"/>
      <c r="Y1459" s="122"/>
      <c r="Z1459" s="122"/>
      <c r="AA1459" s="122"/>
      <c r="AB1459" s="122"/>
      <c r="AC1459" s="122"/>
      <c r="AD1459" s="197">
        <f t="shared" si="311"/>
        <v>0</v>
      </c>
      <c r="AE1459" s="196" t="str">
        <f t="shared" si="323"/>
        <v/>
      </c>
      <c r="AF1459" s="196" t="str">
        <f t="shared" si="312"/>
        <v/>
      </c>
      <c r="AG1459" s="196" t="str">
        <f t="shared" si="313"/>
        <v/>
      </c>
      <c r="AH1459" s="196" t="str">
        <f t="shared" si="314"/>
        <v/>
      </c>
      <c r="AI1459" s="196" t="str">
        <f t="shared" si="315"/>
        <v/>
      </c>
      <c r="AJ1459" s="196" t="str">
        <f t="shared" si="316"/>
        <v/>
      </c>
      <c r="AK1459" s="196" t="str">
        <f t="shared" si="319"/>
        <v/>
      </c>
      <c r="AL1459" s="196" t="str">
        <f t="shared" si="320"/>
        <v/>
      </c>
      <c r="AM1459" s="176"/>
      <c r="AN1459" s="176">
        <f t="shared" si="321"/>
        <v>0</v>
      </c>
      <c r="AO1459" s="176"/>
      <c r="AP1459" s="176"/>
      <c r="AQ1459" s="176"/>
      <c r="AR1459" s="176"/>
      <c r="AS1459" s="176"/>
      <c r="AT1459" s="176"/>
      <c r="AU1459" s="176"/>
      <c r="AV1459" s="176"/>
      <c r="AW1459" s="176"/>
      <c r="AX1459" s="176"/>
      <c r="AY1459" s="176"/>
      <c r="AZ1459" s="176"/>
      <c r="BA1459" s="176"/>
      <c r="BB1459" s="176"/>
      <c r="BC1459" s="176"/>
      <c r="BD1459" s="176"/>
      <c r="BE1459" s="176"/>
      <c r="BF1459" s="176"/>
      <c r="BG1459" s="176"/>
      <c r="BH1459" s="176"/>
      <c r="BI1459" s="176"/>
      <c r="BJ1459" s="176"/>
      <c r="BK1459" s="176"/>
      <c r="BL1459" s="176"/>
      <c r="BM1459" s="176"/>
      <c r="BN1459" s="176"/>
      <c r="BO1459" s="176"/>
      <c r="BP1459" s="176"/>
      <c r="BQ1459" s="176"/>
      <c r="BR1459" s="176"/>
      <c r="BS1459" s="176"/>
      <c r="BT1459" s="176"/>
      <c r="BU1459" s="176"/>
      <c r="BV1459" s="176"/>
      <c r="BW1459" s="176"/>
      <c r="BX1459" s="176"/>
      <c r="BY1459" s="176"/>
      <c r="BZ1459" s="176"/>
      <c r="CA1459" s="176"/>
      <c r="CB1459" s="176"/>
      <c r="CC1459" s="176"/>
      <c r="CD1459" s="176"/>
      <c r="CE1459" s="176"/>
      <c r="CF1459" s="176"/>
      <c r="CG1459" s="176"/>
      <c r="CH1459" s="176"/>
      <c r="CI1459" s="176"/>
      <c r="CJ1459" s="176"/>
      <c r="CK1459" s="176"/>
      <c r="CL1459" s="176"/>
      <c r="CM1459" s="176"/>
      <c r="CN1459" s="176"/>
      <c r="CO1459" s="176"/>
      <c r="CP1459" s="176"/>
      <c r="CQ1459" s="176"/>
      <c r="CR1459" s="176"/>
      <c r="CS1459" s="176"/>
      <c r="CT1459" s="176"/>
      <c r="CU1459" s="176"/>
      <c r="CV1459" s="176"/>
      <c r="CW1459" s="176"/>
    </row>
    <row r="1460" spans="1:101" s="179" customFormat="1" ht="20.100000000000001" customHeight="1">
      <c r="A1460" s="657">
        <f t="shared" si="322"/>
        <v>1417</v>
      </c>
      <c r="B1460" s="196" t="str">
        <f t="shared" si="317"/>
        <v>Swansea Bay UHB</v>
      </c>
      <c r="C1460" s="89"/>
      <c r="D1460" s="89"/>
      <c r="E1460" s="89"/>
      <c r="F1460" s="89"/>
      <c r="G1460" s="89"/>
      <c r="H1460" s="197">
        <f t="shared" si="318"/>
        <v>0</v>
      </c>
      <c r="I1460" s="197"/>
      <c r="J1460" s="89"/>
      <c r="K1460" s="90"/>
      <c r="L1460" s="90"/>
      <c r="M1460" s="89"/>
      <c r="N1460" s="89"/>
      <c r="O1460" s="89"/>
      <c r="P1460" s="89"/>
      <c r="Q1460" s="89"/>
      <c r="R1460" s="122"/>
      <c r="S1460" s="122"/>
      <c r="T1460" s="122"/>
      <c r="U1460" s="123"/>
      <c r="V1460" s="123"/>
      <c r="W1460" s="123"/>
      <c r="X1460" s="122"/>
      <c r="Y1460" s="122"/>
      <c r="Z1460" s="122"/>
      <c r="AA1460" s="122"/>
      <c r="AB1460" s="122"/>
      <c r="AC1460" s="122"/>
      <c r="AD1460" s="197">
        <f t="shared" si="311"/>
        <v>0</v>
      </c>
      <c r="AE1460" s="196" t="str">
        <f t="shared" si="323"/>
        <v/>
      </c>
      <c r="AF1460" s="196" t="str">
        <f t="shared" si="312"/>
        <v/>
      </c>
      <c r="AG1460" s="196" t="str">
        <f t="shared" si="313"/>
        <v/>
      </c>
      <c r="AH1460" s="196" t="str">
        <f t="shared" si="314"/>
        <v/>
      </c>
      <c r="AI1460" s="196" t="str">
        <f t="shared" si="315"/>
        <v/>
      </c>
      <c r="AJ1460" s="196" t="str">
        <f t="shared" si="316"/>
        <v/>
      </c>
      <c r="AK1460" s="196" t="str">
        <f t="shared" si="319"/>
        <v/>
      </c>
      <c r="AL1460" s="196" t="str">
        <f t="shared" si="320"/>
        <v/>
      </c>
      <c r="AM1460" s="176"/>
      <c r="AN1460" s="176">
        <f t="shared" si="321"/>
        <v>0</v>
      </c>
      <c r="AO1460" s="176"/>
      <c r="AP1460" s="176"/>
      <c r="AQ1460" s="176"/>
      <c r="AR1460" s="176"/>
      <c r="AS1460" s="176"/>
      <c r="AT1460" s="176"/>
      <c r="AU1460" s="176"/>
      <c r="AV1460" s="176"/>
      <c r="AW1460" s="176"/>
      <c r="AX1460" s="176"/>
      <c r="AY1460" s="176"/>
      <c r="AZ1460" s="176"/>
      <c r="BA1460" s="176"/>
      <c r="BB1460" s="176"/>
      <c r="BC1460" s="176"/>
      <c r="BD1460" s="176"/>
      <c r="BE1460" s="176"/>
      <c r="BF1460" s="176"/>
      <c r="BG1460" s="176"/>
      <c r="BH1460" s="176"/>
      <c r="BI1460" s="176"/>
      <c r="BJ1460" s="176"/>
      <c r="BK1460" s="176"/>
      <c r="BL1460" s="176"/>
      <c r="BM1460" s="176"/>
      <c r="BN1460" s="176"/>
      <c r="BO1460" s="176"/>
      <c r="BP1460" s="176"/>
      <c r="BQ1460" s="176"/>
      <c r="BR1460" s="176"/>
      <c r="BS1460" s="176"/>
      <c r="BT1460" s="176"/>
      <c r="BU1460" s="176"/>
      <c r="BV1460" s="176"/>
      <c r="BW1460" s="176"/>
      <c r="BX1460" s="176"/>
      <c r="BY1460" s="176"/>
      <c r="BZ1460" s="176"/>
      <c r="CA1460" s="176"/>
      <c r="CB1460" s="176"/>
      <c r="CC1460" s="176"/>
      <c r="CD1460" s="176"/>
      <c r="CE1460" s="176"/>
      <c r="CF1460" s="176"/>
      <c r="CG1460" s="176"/>
      <c r="CH1460" s="176"/>
      <c r="CI1460" s="176"/>
      <c r="CJ1460" s="176"/>
      <c r="CK1460" s="176"/>
      <c r="CL1460" s="176"/>
      <c r="CM1460" s="176"/>
      <c r="CN1460" s="176"/>
      <c r="CO1460" s="176"/>
      <c r="CP1460" s="176"/>
      <c r="CQ1460" s="176"/>
      <c r="CR1460" s="176"/>
      <c r="CS1460" s="176"/>
      <c r="CT1460" s="176"/>
      <c r="CU1460" s="176"/>
      <c r="CV1460" s="176"/>
      <c r="CW1460" s="176"/>
    </row>
    <row r="1461" spans="1:101" s="179" customFormat="1" ht="20.100000000000001" customHeight="1">
      <c r="A1461" s="657">
        <f t="shared" si="322"/>
        <v>1418</v>
      </c>
      <c r="B1461" s="196" t="str">
        <f t="shared" si="317"/>
        <v>Swansea Bay UHB</v>
      </c>
      <c r="C1461" s="89"/>
      <c r="D1461" s="89"/>
      <c r="E1461" s="89"/>
      <c r="F1461" s="89"/>
      <c r="G1461" s="89"/>
      <c r="H1461" s="197">
        <f t="shared" si="318"/>
        <v>0</v>
      </c>
      <c r="I1461" s="197"/>
      <c r="J1461" s="89"/>
      <c r="K1461" s="90"/>
      <c r="L1461" s="90"/>
      <c r="M1461" s="89"/>
      <c r="N1461" s="89"/>
      <c r="O1461" s="89"/>
      <c r="P1461" s="89"/>
      <c r="Q1461" s="89"/>
      <c r="R1461" s="122"/>
      <c r="S1461" s="122"/>
      <c r="T1461" s="122"/>
      <c r="U1461" s="123"/>
      <c r="V1461" s="123"/>
      <c r="W1461" s="123"/>
      <c r="X1461" s="122"/>
      <c r="Y1461" s="122"/>
      <c r="Z1461" s="122"/>
      <c r="AA1461" s="122"/>
      <c r="AB1461" s="122"/>
      <c r="AC1461" s="122"/>
      <c r="AD1461" s="197">
        <f t="shared" si="311"/>
        <v>0</v>
      </c>
      <c r="AE1461" s="196" t="str">
        <f t="shared" si="323"/>
        <v/>
      </c>
      <c r="AF1461" s="196" t="str">
        <f t="shared" si="312"/>
        <v/>
      </c>
      <c r="AG1461" s="196" t="str">
        <f t="shared" si="313"/>
        <v/>
      </c>
      <c r="AH1461" s="196" t="str">
        <f t="shared" si="314"/>
        <v/>
      </c>
      <c r="AI1461" s="196" t="str">
        <f t="shared" si="315"/>
        <v/>
      </c>
      <c r="AJ1461" s="196" t="str">
        <f t="shared" si="316"/>
        <v/>
      </c>
      <c r="AK1461" s="196" t="str">
        <f t="shared" si="319"/>
        <v/>
      </c>
      <c r="AL1461" s="196" t="str">
        <f t="shared" si="320"/>
        <v/>
      </c>
      <c r="AM1461" s="176"/>
      <c r="AN1461" s="176">
        <f t="shared" si="321"/>
        <v>0</v>
      </c>
      <c r="AO1461" s="176"/>
      <c r="AP1461" s="176"/>
      <c r="AQ1461" s="176"/>
      <c r="AR1461" s="176"/>
      <c r="AS1461" s="176"/>
      <c r="AT1461" s="176"/>
      <c r="AU1461" s="176"/>
      <c r="AV1461" s="176"/>
      <c r="AW1461" s="176"/>
      <c r="AX1461" s="176"/>
      <c r="AY1461" s="176"/>
      <c r="AZ1461" s="176"/>
      <c r="BA1461" s="176"/>
      <c r="BB1461" s="176"/>
      <c r="BC1461" s="176"/>
      <c r="BD1461" s="176"/>
      <c r="BE1461" s="176"/>
      <c r="BF1461" s="176"/>
      <c r="BG1461" s="176"/>
      <c r="BH1461" s="176"/>
      <c r="BI1461" s="176"/>
      <c r="BJ1461" s="176"/>
      <c r="BK1461" s="176"/>
      <c r="BL1461" s="176"/>
      <c r="BM1461" s="176"/>
      <c r="BN1461" s="176"/>
      <c r="BO1461" s="176"/>
      <c r="BP1461" s="176"/>
      <c r="BQ1461" s="176"/>
      <c r="BR1461" s="176"/>
      <c r="BS1461" s="176"/>
      <c r="BT1461" s="176"/>
      <c r="BU1461" s="176"/>
      <c r="BV1461" s="176"/>
      <c r="BW1461" s="176"/>
      <c r="BX1461" s="176"/>
      <c r="BY1461" s="176"/>
      <c r="BZ1461" s="176"/>
      <c r="CA1461" s="176"/>
      <c r="CB1461" s="176"/>
      <c r="CC1461" s="176"/>
      <c r="CD1461" s="176"/>
      <c r="CE1461" s="176"/>
      <c r="CF1461" s="176"/>
      <c r="CG1461" s="176"/>
      <c r="CH1461" s="176"/>
      <c r="CI1461" s="176"/>
      <c r="CJ1461" s="176"/>
      <c r="CK1461" s="176"/>
      <c r="CL1461" s="176"/>
      <c r="CM1461" s="176"/>
      <c r="CN1461" s="176"/>
      <c r="CO1461" s="176"/>
      <c r="CP1461" s="176"/>
      <c r="CQ1461" s="176"/>
      <c r="CR1461" s="176"/>
      <c r="CS1461" s="176"/>
      <c r="CT1461" s="176"/>
      <c r="CU1461" s="176"/>
      <c r="CV1461" s="176"/>
      <c r="CW1461" s="176"/>
    </row>
    <row r="1462" spans="1:101" s="179" customFormat="1" ht="20.100000000000001" customHeight="1">
      <c r="A1462" s="657">
        <f t="shared" si="322"/>
        <v>1419</v>
      </c>
      <c r="B1462" s="196" t="str">
        <f t="shared" si="317"/>
        <v>Swansea Bay UHB</v>
      </c>
      <c r="C1462" s="89"/>
      <c r="D1462" s="89"/>
      <c r="E1462" s="89"/>
      <c r="F1462" s="89"/>
      <c r="G1462" s="89"/>
      <c r="H1462" s="197">
        <f t="shared" si="318"/>
        <v>0</v>
      </c>
      <c r="I1462" s="197"/>
      <c r="J1462" s="89"/>
      <c r="K1462" s="90"/>
      <c r="L1462" s="90"/>
      <c r="M1462" s="89"/>
      <c r="N1462" s="89"/>
      <c r="O1462" s="89"/>
      <c r="P1462" s="89"/>
      <c r="Q1462" s="89"/>
      <c r="R1462" s="122"/>
      <c r="S1462" s="122"/>
      <c r="T1462" s="122"/>
      <c r="U1462" s="123"/>
      <c r="V1462" s="123"/>
      <c r="W1462" s="123"/>
      <c r="X1462" s="122"/>
      <c r="Y1462" s="122"/>
      <c r="Z1462" s="122"/>
      <c r="AA1462" s="122"/>
      <c r="AB1462" s="122"/>
      <c r="AC1462" s="122"/>
      <c r="AD1462" s="197">
        <f t="shared" si="311"/>
        <v>0</v>
      </c>
      <c r="AE1462" s="196" t="str">
        <f t="shared" si="323"/>
        <v/>
      </c>
      <c r="AF1462" s="196" t="str">
        <f t="shared" si="312"/>
        <v/>
      </c>
      <c r="AG1462" s="196" t="str">
        <f t="shared" si="313"/>
        <v/>
      </c>
      <c r="AH1462" s="196" t="str">
        <f t="shared" si="314"/>
        <v/>
      </c>
      <c r="AI1462" s="196" t="str">
        <f t="shared" si="315"/>
        <v/>
      </c>
      <c r="AJ1462" s="196" t="str">
        <f t="shared" si="316"/>
        <v/>
      </c>
      <c r="AK1462" s="196" t="str">
        <f t="shared" si="319"/>
        <v/>
      </c>
      <c r="AL1462" s="196" t="str">
        <f t="shared" si="320"/>
        <v/>
      </c>
      <c r="AM1462" s="176"/>
      <c r="AN1462" s="176">
        <f t="shared" si="321"/>
        <v>0</v>
      </c>
      <c r="AO1462" s="176"/>
      <c r="AP1462" s="176"/>
      <c r="AQ1462" s="176"/>
      <c r="AR1462" s="176"/>
      <c r="AS1462" s="176"/>
      <c r="AT1462" s="176"/>
      <c r="AU1462" s="176"/>
      <c r="AV1462" s="176"/>
      <c r="AW1462" s="176"/>
      <c r="AX1462" s="176"/>
      <c r="AY1462" s="176"/>
      <c r="AZ1462" s="176"/>
      <c r="BA1462" s="176"/>
      <c r="BB1462" s="176"/>
      <c r="BC1462" s="176"/>
      <c r="BD1462" s="176"/>
      <c r="BE1462" s="176"/>
      <c r="BF1462" s="176"/>
      <c r="BG1462" s="176"/>
      <c r="BH1462" s="176"/>
      <c r="BI1462" s="176"/>
      <c r="BJ1462" s="176"/>
      <c r="BK1462" s="176"/>
      <c r="BL1462" s="176"/>
      <c r="BM1462" s="176"/>
      <c r="BN1462" s="176"/>
      <c r="BO1462" s="176"/>
      <c r="BP1462" s="176"/>
      <c r="BQ1462" s="176"/>
      <c r="BR1462" s="176"/>
      <c r="BS1462" s="176"/>
      <c r="BT1462" s="176"/>
      <c r="BU1462" s="176"/>
      <c r="BV1462" s="176"/>
      <c r="BW1462" s="176"/>
      <c r="BX1462" s="176"/>
      <c r="BY1462" s="176"/>
      <c r="BZ1462" s="176"/>
      <c r="CA1462" s="176"/>
      <c r="CB1462" s="176"/>
      <c r="CC1462" s="176"/>
      <c r="CD1462" s="176"/>
      <c r="CE1462" s="176"/>
      <c r="CF1462" s="176"/>
      <c r="CG1462" s="176"/>
      <c r="CH1462" s="176"/>
      <c r="CI1462" s="176"/>
      <c r="CJ1462" s="176"/>
      <c r="CK1462" s="176"/>
      <c r="CL1462" s="176"/>
      <c r="CM1462" s="176"/>
      <c r="CN1462" s="176"/>
      <c r="CO1462" s="176"/>
      <c r="CP1462" s="176"/>
      <c r="CQ1462" s="176"/>
      <c r="CR1462" s="176"/>
      <c r="CS1462" s="176"/>
      <c r="CT1462" s="176"/>
      <c r="CU1462" s="176"/>
      <c r="CV1462" s="176"/>
      <c r="CW1462" s="176"/>
    </row>
    <row r="1463" spans="1:101" s="179" customFormat="1" ht="20.100000000000001" customHeight="1">
      <c r="A1463" s="657">
        <f t="shared" si="322"/>
        <v>1420</v>
      </c>
      <c r="B1463" s="196" t="str">
        <f t="shared" si="317"/>
        <v>Swansea Bay UHB</v>
      </c>
      <c r="C1463" s="89"/>
      <c r="D1463" s="89"/>
      <c r="E1463" s="89"/>
      <c r="F1463" s="89"/>
      <c r="G1463" s="89"/>
      <c r="H1463" s="197">
        <f t="shared" si="318"/>
        <v>0</v>
      </c>
      <c r="I1463" s="197"/>
      <c r="J1463" s="89"/>
      <c r="K1463" s="90"/>
      <c r="L1463" s="90"/>
      <c r="M1463" s="89"/>
      <c r="N1463" s="89"/>
      <c r="O1463" s="89"/>
      <c r="P1463" s="89"/>
      <c r="Q1463" s="89"/>
      <c r="R1463" s="122"/>
      <c r="S1463" s="122"/>
      <c r="T1463" s="122"/>
      <c r="U1463" s="123"/>
      <c r="V1463" s="123"/>
      <c r="W1463" s="123"/>
      <c r="X1463" s="122"/>
      <c r="Y1463" s="122"/>
      <c r="Z1463" s="122"/>
      <c r="AA1463" s="122"/>
      <c r="AB1463" s="122"/>
      <c r="AC1463" s="122"/>
      <c r="AD1463" s="197">
        <f t="shared" si="311"/>
        <v>0</v>
      </c>
      <c r="AE1463" s="196" t="str">
        <f t="shared" si="323"/>
        <v/>
      </c>
      <c r="AF1463" s="196" t="str">
        <f t="shared" si="312"/>
        <v/>
      </c>
      <c r="AG1463" s="196" t="str">
        <f t="shared" si="313"/>
        <v/>
      </c>
      <c r="AH1463" s="196" t="str">
        <f t="shared" si="314"/>
        <v/>
      </c>
      <c r="AI1463" s="196" t="str">
        <f t="shared" si="315"/>
        <v/>
      </c>
      <c r="AJ1463" s="196" t="str">
        <f t="shared" si="316"/>
        <v/>
      </c>
      <c r="AK1463" s="196" t="str">
        <f t="shared" si="319"/>
        <v/>
      </c>
      <c r="AL1463" s="196" t="str">
        <f t="shared" si="320"/>
        <v/>
      </c>
      <c r="AM1463" s="176"/>
      <c r="AN1463" s="176">
        <f t="shared" si="321"/>
        <v>0</v>
      </c>
      <c r="AO1463" s="176"/>
      <c r="AP1463" s="176"/>
      <c r="AQ1463" s="176"/>
      <c r="AR1463" s="176"/>
      <c r="AS1463" s="176"/>
      <c r="AT1463" s="176"/>
      <c r="AU1463" s="176"/>
      <c r="AV1463" s="176"/>
      <c r="AW1463" s="176"/>
      <c r="AX1463" s="176"/>
      <c r="AY1463" s="176"/>
      <c r="AZ1463" s="176"/>
      <c r="BA1463" s="176"/>
      <c r="BB1463" s="176"/>
      <c r="BC1463" s="176"/>
      <c r="BD1463" s="176"/>
      <c r="BE1463" s="176"/>
      <c r="BF1463" s="176"/>
      <c r="BG1463" s="176"/>
      <c r="BH1463" s="176"/>
      <c r="BI1463" s="176"/>
      <c r="BJ1463" s="176"/>
      <c r="BK1463" s="176"/>
      <c r="BL1463" s="176"/>
      <c r="BM1463" s="176"/>
      <c r="BN1463" s="176"/>
      <c r="BO1463" s="176"/>
      <c r="BP1463" s="176"/>
      <c r="BQ1463" s="176"/>
      <c r="BR1463" s="176"/>
      <c r="BS1463" s="176"/>
      <c r="BT1463" s="176"/>
      <c r="BU1463" s="176"/>
      <c r="BV1463" s="176"/>
      <c r="BW1463" s="176"/>
      <c r="BX1463" s="176"/>
      <c r="BY1463" s="176"/>
      <c r="BZ1463" s="176"/>
      <c r="CA1463" s="176"/>
      <c r="CB1463" s="176"/>
      <c r="CC1463" s="176"/>
      <c r="CD1463" s="176"/>
      <c r="CE1463" s="176"/>
      <c r="CF1463" s="176"/>
      <c r="CG1463" s="176"/>
      <c r="CH1463" s="176"/>
      <c r="CI1463" s="176"/>
      <c r="CJ1463" s="176"/>
      <c r="CK1463" s="176"/>
      <c r="CL1463" s="176"/>
      <c r="CM1463" s="176"/>
      <c r="CN1463" s="176"/>
      <c r="CO1463" s="176"/>
      <c r="CP1463" s="176"/>
      <c r="CQ1463" s="176"/>
      <c r="CR1463" s="176"/>
      <c r="CS1463" s="176"/>
      <c r="CT1463" s="176"/>
      <c r="CU1463" s="176"/>
      <c r="CV1463" s="176"/>
      <c r="CW1463" s="176"/>
    </row>
    <row r="1464" spans="1:101" s="179" customFormat="1" ht="20.100000000000001" customHeight="1">
      <c r="A1464" s="657">
        <f t="shared" si="322"/>
        <v>1421</v>
      </c>
      <c r="B1464" s="196" t="str">
        <f t="shared" si="317"/>
        <v>Swansea Bay UHB</v>
      </c>
      <c r="C1464" s="89"/>
      <c r="D1464" s="89"/>
      <c r="E1464" s="89"/>
      <c r="F1464" s="89"/>
      <c r="G1464" s="89"/>
      <c r="H1464" s="197">
        <f t="shared" si="318"/>
        <v>0</v>
      </c>
      <c r="I1464" s="197"/>
      <c r="J1464" s="89"/>
      <c r="K1464" s="90"/>
      <c r="L1464" s="90"/>
      <c r="M1464" s="89"/>
      <c r="N1464" s="89"/>
      <c r="O1464" s="89"/>
      <c r="P1464" s="89"/>
      <c r="Q1464" s="89"/>
      <c r="R1464" s="122"/>
      <c r="S1464" s="122"/>
      <c r="T1464" s="122"/>
      <c r="U1464" s="123"/>
      <c r="V1464" s="123"/>
      <c r="W1464" s="123"/>
      <c r="X1464" s="122"/>
      <c r="Y1464" s="122"/>
      <c r="Z1464" s="122"/>
      <c r="AA1464" s="122"/>
      <c r="AB1464" s="122"/>
      <c r="AC1464" s="122"/>
      <c r="AD1464" s="197">
        <f t="shared" si="311"/>
        <v>0</v>
      </c>
      <c r="AE1464" s="196" t="str">
        <f t="shared" si="323"/>
        <v/>
      </c>
      <c r="AF1464" s="196" t="str">
        <f t="shared" si="312"/>
        <v/>
      </c>
      <c r="AG1464" s="196" t="str">
        <f t="shared" si="313"/>
        <v/>
      </c>
      <c r="AH1464" s="196" t="str">
        <f t="shared" si="314"/>
        <v/>
      </c>
      <c r="AI1464" s="196" t="str">
        <f t="shared" si="315"/>
        <v/>
      </c>
      <c r="AJ1464" s="196" t="str">
        <f t="shared" si="316"/>
        <v/>
      </c>
      <c r="AK1464" s="196" t="str">
        <f t="shared" si="319"/>
        <v/>
      </c>
      <c r="AL1464" s="196" t="str">
        <f t="shared" si="320"/>
        <v/>
      </c>
      <c r="AM1464" s="176"/>
      <c r="AN1464" s="176">
        <f t="shared" si="321"/>
        <v>0</v>
      </c>
      <c r="AO1464" s="176"/>
      <c r="AP1464" s="176"/>
      <c r="AQ1464" s="176"/>
      <c r="AR1464" s="176"/>
      <c r="AS1464" s="176"/>
      <c r="AT1464" s="176"/>
      <c r="AU1464" s="176"/>
      <c r="AV1464" s="176"/>
      <c r="AW1464" s="176"/>
      <c r="AX1464" s="176"/>
      <c r="AY1464" s="176"/>
      <c r="AZ1464" s="176"/>
      <c r="BA1464" s="176"/>
      <c r="BB1464" s="176"/>
      <c r="BC1464" s="176"/>
      <c r="BD1464" s="176"/>
      <c r="BE1464" s="176"/>
      <c r="BF1464" s="176"/>
      <c r="BG1464" s="176"/>
      <c r="BH1464" s="176"/>
      <c r="BI1464" s="176"/>
      <c r="BJ1464" s="176"/>
      <c r="BK1464" s="176"/>
      <c r="BL1464" s="176"/>
      <c r="BM1464" s="176"/>
      <c r="BN1464" s="176"/>
      <c r="BO1464" s="176"/>
      <c r="BP1464" s="176"/>
      <c r="BQ1464" s="176"/>
      <c r="BR1464" s="176"/>
      <c r="BS1464" s="176"/>
      <c r="BT1464" s="176"/>
      <c r="BU1464" s="176"/>
      <c r="BV1464" s="176"/>
      <c r="BW1464" s="176"/>
      <c r="BX1464" s="176"/>
      <c r="BY1464" s="176"/>
      <c r="BZ1464" s="176"/>
      <c r="CA1464" s="176"/>
      <c r="CB1464" s="176"/>
      <c r="CC1464" s="176"/>
      <c r="CD1464" s="176"/>
      <c r="CE1464" s="176"/>
      <c r="CF1464" s="176"/>
      <c r="CG1464" s="176"/>
      <c r="CH1464" s="176"/>
      <c r="CI1464" s="176"/>
      <c r="CJ1464" s="176"/>
      <c r="CK1464" s="176"/>
      <c r="CL1464" s="176"/>
      <c r="CM1464" s="176"/>
      <c r="CN1464" s="176"/>
      <c r="CO1464" s="176"/>
      <c r="CP1464" s="176"/>
      <c r="CQ1464" s="176"/>
      <c r="CR1464" s="176"/>
      <c r="CS1464" s="176"/>
      <c r="CT1464" s="176"/>
      <c r="CU1464" s="176"/>
      <c r="CV1464" s="176"/>
      <c r="CW1464" s="176"/>
    </row>
    <row r="1465" spans="1:101" s="179" customFormat="1" ht="20.100000000000001" customHeight="1">
      <c r="A1465" s="657">
        <f t="shared" si="322"/>
        <v>1422</v>
      </c>
      <c r="B1465" s="196" t="str">
        <f t="shared" si="317"/>
        <v>Swansea Bay UHB</v>
      </c>
      <c r="C1465" s="89"/>
      <c r="D1465" s="89"/>
      <c r="E1465" s="89"/>
      <c r="F1465" s="89"/>
      <c r="G1465" s="89"/>
      <c r="H1465" s="197">
        <f t="shared" si="318"/>
        <v>0</v>
      </c>
      <c r="I1465" s="197"/>
      <c r="J1465" s="89"/>
      <c r="K1465" s="90"/>
      <c r="L1465" s="90"/>
      <c r="M1465" s="89"/>
      <c r="N1465" s="89"/>
      <c r="O1465" s="89"/>
      <c r="P1465" s="89"/>
      <c r="Q1465" s="89"/>
      <c r="R1465" s="122"/>
      <c r="S1465" s="122"/>
      <c r="T1465" s="122"/>
      <c r="U1465" s="123"/>
      <c r="V1465" s="123"/>
      <c r="W1465" s="123"/>
      <c r="X1465" s="122"/>
      <c r="Y1465" s="122"/>
      <c r="Z1465" s="122"/>
      <c r="AA1465" s="122"/>
      <c r="AB1465" s="122"/>
      <c r="AC1465" s="122"/>
      <c r="AD1465" s="197">
        <f t="shared" si="311"/>
        <v>0</v>
      </c>
      <c r="AE1465" s="196" t="str">
        <f t="shared" si="323"/>
        <v/>
      </c>
      <c r="AF1465" s="196" t="str">
        <f t="shared" si="312"/>
        <v/>
      </c>
      <c r="AG1465" s="196" t="str">
        <f t="shared" si="313"/>
        <v/>
      </c>
      <c r="AH1465" s="196" t="str">
        <f t="shared" si="314"/>
        <v/>
      </c>
      <c r="AI1465" s="196" t="str">
        <f t="shared" si="315"/>
        <v/>
      </c>
      <c r="AJ1465" s="196" t="str">
        <f t="shared" si="316"/>
        <v/>
      </c>
      <c r="AK1465" s="196" t="str">
        <f t="shared" si="319"/>
        <v/>
      </c>
      <c r="AL1465" s="196" t="str">
        <f t="shared" si="320"/>
        <v/>
      </c>
      <c r="AM1465" s="176"/>
      <c r="AN1465" s="176">
        <f t="shared" si="321"/>
        <v>0</v>
      </c>
      <c r="AO1465" s="176"/>
      <c r="AP1465" s="176"/>
      <c r="AQ1465" s="176"/>
      <c r="AR1465" s="176"/>
      <c r="AS1465" s="176"/>
      <c r="AT1465" s="176"/>
      <c r="AU1465" s="176"/>
      <c r="AV1465" s="176"/>
      <c r="AW1465" s="176"/>
      <c r="AX1465" s="176"/>
      <c r="AY1465" s="176"/>
      <c r="AZ1465" s="176"/>
      <c r="BA1465" s="176"/>
      <c r="BB1465" s="176"/>
      <c r="BC1465" s="176"/>
      <c r="BD1465" s="176"/>
      <c r="BE1465" s="176"/>
      <c r="BF1465" s="176"/>
      <c r="BG1465" s="176"/>
      <c r="BH1465" s="176"/>
      <c r="BI1465" s="176"/>
      <c r="BJ1465" s="176"/>
      <c r="BK1465" s="176"/>
      <c r="BL1465" s="176"/>
      <c r="BM1465" s="176"/>
      <c r="BN1465" s="176"/>
      <c r="BO1465" s="176"/>
      <c r="BP1465" s="176"/>
      <c r="BQ1465" s="176"/>
      <c r="BR1465" s="176"/>
      <c r="BS1465" s="176"/>
      <c r="BT1465" s="176"/>
      <c r="BU1465" s="176"/>
      <c r="BV1465" s="176"/>
      <c r="BW1465" s="176"/>
      <c r="BX1465" s="176"/>
      <c r="BY1465" s="176"/>
      <c r="BZ1465" s="176"/>
      <c r="CA1465" s="176"/>
      <c r="CB1465" s="176"/>
      <c r="CC1465" s="176"/>
      <c r="CD1465" s="176"/>
      <c r="CE1465" s="176"/>
      <c r="CF1465" s="176"/>
      <c r="CG1465" s="176"/>
      <c r="CH1465" s="176"/>
      <c r="CI1465" s="176"/>
      <c r="CJ1465" s="176"/>
      <c r="CK1465" s="176"/>
      <c r="CL1465" s="176"/>
      <c r="CM1465" s="176"/>
      <c r="CN1465" s="176"/>
      <c r="CO1465" s="176"/>
      <c r="CP1465" s="176"/>
      <c r="CQ1465" s="176"/>
      <c r="CR1465" s="176"/>
      <c r="CS1465" s="176"/>
      <c r="CT1465" s="176"/>
      <c r="CU1465" s="176"/>
      <c r="CV1465" s="176"/>
      <c r="CW1465" s="176"/>
    </row>
    <row r="1466" spans="1:101" s="179" customFormat="1" ht="20.100000000000001" customHeight="1">
      <c r="A1466" s="657">
        <f t="shared" si="322"/>
        <v>1423</v>
      </c>
      <c r="B1466" s="196" t="str">
        <f t="shared" si="317"/>
        <v>Swansea Bay UHB</v>
      </c>
      <c r="C1466" s="89"/>
      <c r="D1466" s="89"/>
      <c r="E1466" s="89"/>
      <c r="F1466" s="89"/>
      <c r="G1466" s="89"/>
      <c r="H1466" s="197">
        <f t="shared" si="318"/>
        <v>0</v>
      </c>
      <c r="I1466" s="197"/>
      <c r="J1466" s="89"/>
      <c r="K1466" s="90"/>
      <c r="L1466" s="90"/>
      <c r="M1466" s="89"/>
      <c r="N1466" s="89"/>
      <c r="O1466" s="89"/>
      <c r="P1466" s="89"/>
      <c r="Q1466" s="89"/>
      <c r="R1466" s="122"/>
      <c r="S1466" s="122"/>
      <c r="T1466" s="122"/>
      <c r="U1466" s="123"/>
      <c r="V1466" s="123"/>
      <c r="W1466" s="123"/>
      <c r="X1466" s="122"/>
      <c r="Y1466" s="122"/>
      <c r="Z1466" s="122"/>
      <c r="AA1466" s="122"/>
      <c r="AB1466" s="122"/>
      <c r="AC1466" s="122"/>
      <c r="AD1466" s="197">
        <f t="shared" si="311"/>
        <v>0</v>
      </c>
      <c r="AE1466" s="196" t="str">
        <f t="shared" si="323"/>
        <v/>
      </c>
      <c r="AF1466" s="196" t="str">
        <f t="shared" si="312"/>
        <v/>
      </c>
      <c r="AG1466" s="196" t="str">
        <f t="shared" si="313"/>
        <v/>
      </c>
      <c r="AH1466" s="196" t="str">
        <f t="shared" si="314"/>
        <v/>
      </c>
      <c r="AI1466" s="196" t="str">
        <f t="shared" si="315"/>
        <v/>
      </c>
      <c r="AJ1466" s="196" t="str">
        <f t="shared" si="316"/>
        <v/>
      </c>
      <c r="AK1466" s="196" t="str">
        <f t="shared" si="319"/>
        <v/>
      </c>
      <c r="AL1466" s="196" t="str">
        <f t="shared" si="320"/>
        <v/>
      </c>
      <c r="AM1466" s="176"/>
      <c r="AN1466" s="176">
        <f t="shared" si="321"/>
        <v>0</v>
      </c>
      <c r="AO1466" s="176"/>
      <c r="AP1466" s="176"/>
      <c r="AQ1466" s="176"/>
      <c r="AR1466" s="176"/>
      <c r="AS1466" s="176"/>
      <c r="AT1466" s="176"/>
      <c r="AU1466" s="176"/>
      <c r="AV1466" s="176"/>
      <c r="AW1466" s="176"/>
      <c r="AX1466" s="176"/>
      <c r="AY1466" s="176"/>
      <c r="AZ1466" s="176"/>
      <c r="BA1466" s="176"/>
      <c r="BB1466" s="176"/>
      <c r="BC1466" s="176"/>
      <c r="BD1466" s="176"/>
      <c r="BE1466" s="176"/>
      <c r="BF1466" s="176"/>
      <c r="BG1466" s="176"/>
      <c r="BH1466" s="176"/>
      <c r="BI1466" s="176"/>
      <c r="BJ1466" s="176"/>
      <c r="BK1466" s="176"/>
      <c r="BL1466" s="176"/>
      <c r="BM1466" s="176"/>
      <c r="BN1466" s="176"/>
      <c r="BO1466" s="176"/>
      <c r="BP1466" s="176"/>
      <c r="BQ1466" s="176"/>
      <c r="BR1466" s="176"/>
      <c r="BS1466" s="176"/>
      <c r="BT1466" s="176"/>
      <c r="BU1466" s="176"/>
      <c r="BV1466" s="176"/>
      <c r="BW1466" s="176"/>
      <c r="BX1466" s="176"/>
      <c r="BY1466" s="176"/>
      <c r="BZ1466" s="176"/>
      <c r="CA1466" s="176"/>
      <c r="CB1466" s="176"/>
      <c r="CC1466" s="176"/>
      <c r="CD1466" s="176"/>
      <c r="CE1466" s="176"/>
      <c r="CF1466" s="176"/>
      <c r="CG1466" s="176"/>
      <c r="CH1466" s="176"/>
      <c r="CI1466" s="176"/>
      <c r="CJ1466" s="176"/>
      <c r="CK1466" s="176"/>
      <c r="CL1466" s="176"/>
      <c r="CM1466" s="176"/>
      <c r="CN1466" s="176"/>
      <c r="CO1466" s="176"/>
      <c r="CP1466" s="176"/>
      <c r="CQ1466" s="176"/>
      <c r="CR1466" s="176"/>
      <c r="CS1466" s="176"/>
      <c r="CT1466" s="176"/>
      <c r="CU1466" s="176"/>
      <c r="CV1466" s="176"/>
      <c r="CW1466" s="176"/>
    </row>
    <row r="1467" spans="1:101" s="179" customFormat="1" ht="20.100000000000001" customHeight="1">
      <c r="A1467" s="657">
        <f t="shared" si="322"/>
        <v>1424</v>
      </c>
      <c r="B1467" s="196" t="str">
        <f t="shared" si="317"/>
        <v>Swansea Bay UHB</v>
      </c>
      <c r="C1467" s="89"/>
      <c r="D1467" s="89"/>
      <c r="E1467" s="89"/>
      <c r="F1467" s="89"/>
      <c r="G1467" s="89"/>
      <c r="H1467" s="197">
        <f t="shared" si="318"/>
        <v>0</v>
      </c>
      <c r="I1467" s="197"/>
      <c r="J1467" s="89"/>
      <c r="K1467" s="90"/>
      <c r="L1467" s="90"/>
      <c r="M1467" s="89"/>
      <c r="N1467" s="89"/>
      <c r="O1467" s="89"/>
      <c r="P1467" s="89"/>
      <c r="Q1467" s="89"/>
      <c r="R1467" s="122"/>
      <c r="S1467" s="122"/>
      <c r="T1467" s="122"/>
      <c r="U1467" s="123"/>
      <c r="V1467" s="123"/>
      <c r="W1467" s="123"/>
      <c r="X1467" s="122"/>
      <c r="Y1467" s="122"/>
      <c r="Z1467" s="122"/>
      <c r="AA1467" s="122"/>
      <c r="AB1467" s="122"/>
      <c r="AC1467" s="122"/>
      <c r="AD1467" s="197">
        <f t="shared" si="311"/>
        <v>0</v>
      </c>
      <c r="AE1467" s="196" t="str">
        <f t="shared" si="323"/>
        <v/>
      </c>
      <c r="AF1467" s="196" t="str">
        <f t="shared" si="312"/>
        <v/>
      </c>
      <c r="AG1467" s="196" t="str">
        <f t="shared" si="313"/>
        <v/>
      </c>
      <c r="AH1467" s="196" t="str">
        <f t="shared" si="314"/>
        <v/>
      </c>
      <c r="AI1467" s="196" t="str">
        <f t="shared" si="315"/>
        <v/>
      </c>
      <c r="AJ1467" s="196" t="str">
        <f t="shared" si="316"/>
        <v/>
      </c>
      <c r="AK1467" s="196" t="str">
        <f t="shared" si="319"/>
        <v/>
      </c>
      <c r="AL1467" s="196" t="str">
        <f t="shared" si="320"/>
        <v/>
      </c>
      <c r="AM1467" s="176"/>
      <c r="AN1467" s="176">
        <f t="shared" si="321"/>
        <v>0</v>
      </c>
      <c r="AO1467" s="176"/>
      <c r="AP1467" s="176"/>
      <c r="AQ1467" s="176"/>
      <c r="AR1467" s="176"/>
      <c r="AS1467" s="176"/>
      <c r="AT1467" s="176"/>
      <c r="AU1467" s="176"/>
      <c r="AV1467" s="176"/>
      <c r="AW1467" s="176"/>
      <c r="AX1467" s="176"/>
      <c r="AY1467" s="176"/>
      <c r="AZ1467" s="176"/>
      <c r="BA1467" s="176"/>
      <c r="BB1467" s="176"/>
      <c r="BC1467" s="176"/>
      <c r="BD1467" s="176"/>
      <c r="BE1467" s="176"/>
      <c r="BF1467" s="176"/>
      <c r="BG1467" s="176"/>
      <c r="BH1467" s="176"/>
      <c r="BI1467" s="176"/>
      <c r="BJ1467" s="176"/>
      <c r="BK1467" s="176"/>
      <c r="BL1467" s="176"/>
      <c r="BM1467" s="176"/>
      <c r="BN1467" s="176"/>
      <c r="BO1467" s="176"/>
      <c r="BP1467" s="176"/>
      <c r="BQ1467" s="176"/>
      <c r="BR1467" s="176"/>
      <c r="BS1467" s="176"/>
      <c r="BT1467" s="176"/>
      <c r="BU1467" s="176"/>
      <c r="BV1467" s="176"/>
      <c r="BW1467" s="176"/>
      <c r="BX1467" s="176"/>
      <c r="BY1467" s="176"/>
      <c r="BZ1467" s="176"/>
      <c r="CA1467" s="176"/>
      <c r="CB1467" s="176"/>
      <c r="CC1467" s="176"/>
      <c r="CD1467" s="176"/>
      <c r="CE1467" s="176"/>
      <c r="CF1467" s="176"/>
      <c r="CG1467" s="176"/>
      <c r="CH1467" s="176"/>
      <c r="CI1467" s="176"/>
      <c r="CJ1467" s="176"/>
      <c r="CK1467" s="176"/>
      <c r="CL1467" s="176"/>
      <c r="CM1467" s="176"/>
      <c r="CN1467" s="176"/>
      <c r="CO1467" s="176"/>
      <c r="CP1467" s="176"/>
      <c r="CQ1467" s="176"/>
      <c r="CR1467" s="176"/>
      <c r="CS1467" s="176"/>
      <c r="CT1467" s="176"/>
      <c r="CU1467" s="176"/>
      <c r="CV1467" s="176"/>
      <c r="CW1467" s="176"/>
    </row>
    <row r="1468" spans="1:101" s="179" customFormat="1" ht="20.100000000000001" customHeight="1">
      <c r="A1468" s="657">
        <f t="shared" si="322"/>
        <v>1425</v>
      </c>
      <c r="B1468" s="196" t="str">
        <f t="shared" si="317"/>
        <v>Swansea Bay UHB</v>
      </c>
      <c r="C1468" s="89"/>
      <c r="D1468" s="89"/>
      <c r="E1468" s="89"/>
      <c r="F1468" s="89"/>
      <c r="G1468" s="89"/>
      <c r="H1468" s="197">
        <f t="shared" si="318"/>
        <v>0</v>
      </c>
      <c r="I1468" s="197"/>
      <c r="J1468" s="89"/>
      <c r="K1468" s="90"/>
      <c r="L1468" s="90"/>
      <c r="M1468" s="89"/>
      <c r="N1468" s="89"/>
      <c r="O1468" s="89"/>
      <c r="P1468" s="89"/>
      <c r="Q1468" s="89"/>
      <c r="R1468" s="122"/>
      <c r="S1468" s="122"/>
      <c r="T1468" s="122"/>
      <c r="U1468" s="123"/>
      <c r="V1468" s="123"/>
      <c r="W1468" s="123"/>
      <c r="X1468" s="122"/>
      <c r="Y1468" s="122"/>
      <c r="Z1468" s="122"/>
      <c r="AA1468" s="122"/>
      <c r="AB1468" s="122"/>
      <c r="AC1468" s="122"/>
      <c r="AD1468" s="197">
        <f t="shared" si="311"/>
        <v>0</v>
      </c>
      <c r="AE1468" s="196" t="str">
        <f t="shared" si="323"/>
        <v/>
      </c>
      <c r="AF1468" s="196" t="str">
        <f t="shared" si="312"/>
        <v/>
      </c>
      <c r="AG1468" s="196" t="str">
        <f t="shared" si="313"/>
        <v/>
      </c>
      <c r="AH1468" s="196" t="str">
        <f t="shared" si="314"/>
        <v/>
      </c>
      <c r="AI1468" s="196" t="str">
        <f t="shared" si="315"/>
        <v/>
      </c>
      <c r="AJ1468" s="196" t="str">
        <f t="shared" si="316"/>
        <v/>
      </c>
      <c r="AK1468" s="196" t="str">
        <f t="shared" si="319"/>
        <v/>
      </c>
      <c r="AL1468" s="196" t="str">
        <f t="shared" si="320"/>
        <v/>
      </c>
      <c r="AM1468" s="176"/>
      <c r="AN1468" s="176">
        <f t="shared" si="321"/>
        <v>0</v>
      </c>
      <c r="AO1468" s="176"/>
      <c r="AP1468" s="176"/>
      <c r="AQ1468" s="176"/>
      <c r="AR1468" s="176"/>
      <c r="AS1468" s="176"/>
      <c r="AT1468" s="176"/>
      <c r="AU1468" s="176"/>
      <c r="AV1468" s="176"/>
      <c r="AW1468" s="176"/>
      <c r="AX1468" s="176"/>
      <c r="AY1468" s="176"/>
      <c r="AZ1468" s="176"/>
      <c r="BA1468" s="176"/>
      <c r="BB1468" s="176"/>
      <c r="BC1468" s="176"/>
      <c r="BD1468" s="176"/>
      <c r="BE1468" s="176"/>
      <c r="BF1468" s="176"/>
      <c r="BG1468" s="176"/>
      <c r="BH1468" s="176"/>
      <c r="BI1468" s="176"/>
      <c r="BJ1468" s="176"/>
      <c r="BK1468" s="176"/>
      <c r="BL1468" s="176"/>
      <c r="BM1468" s="176"/>
      <c r="BN1468" s="176"/>
      <c r="BO1468" s="176"/>
      <c r="BP1468" s="176"/>
      <c r="BQ1468" s="176"/>
      <c r="BR1468" s="176"/>
      <c r="BS1468" s="176"/>
      <c r="BT1468" s="176"/>
      <c r="BU1468" s="176"/>
      <c r="BV1468" s="176"/>
      <c r="BW1468" s="176"/>
      <c r="BX1468" s="176"/>
      <c r="BY1468" s="176"/>
      <c r="BZ1468" s="176"/>
      <c r="CA1468" s="176"/>
      <c r="CB1468" s="176"/>
      <c r="CC1468" s="176"/>
      <c r="CD1468" s="176"/>
      <c r="CE1468" s="176"/>
      <c r="CF1468" s="176"/>
      <c r="CG1468" s="176"/>
      <c r="CH1468" s="176"/>
      <c r="CI1468" s="176"/>
      <c r="CJ1468" s="176"/>
      <c r="CK1468" s="176"/>
      <c r="CL1468" s="176"/>
      <c r="CM1468" s="176"/>
      <c r="CN1468" s="176"/>
      <c r="CO1468" s="176"/>
      <c r="CP1468" s="176"/>
      <c r="CQ1468" s="176"/>
      <c r="CR1468" s="176"/>
      <c r="CS1468" s="176"/>
      <c r="CT1468" s="176"/>
      <c r="CU1468" s="176"/>
      <c r="CV1468" s="176"/>
      <c r="CW1468" s="176"/>
    </row>
    <row r="1469" spans="1:101" s="179" customFormat="1" ht="20.100000000000001" customHeight="1">
      <c r="A1469" s="657">
        <f t="shared" si="322"/>
        <v>1426</v>
      </c>
      <c r="B1469" s="196" t="str">
        <f t="shared" si="317"/>
        <v>Swansea Bay UHB</v>
      </c>
      <c r="C1469" s="89"/>
      <c r="D1469" s="89"/>
      <c r="E1469" s="89"/>
      <c r="F1469" s="89"/>
      <c r="G1469" s="89"/>
      <c r="H1469" s="197">
        <f t="shared" si="318"/>
        <v>0</v>
      </c>
      <c r="I1469" s="197"/>
      <c r="J1469" s="89"/>
      <c r="K1469" s="90"/>
      <c r="L1469" s="90"/>
      <c r="M1469" s="89"/>
      <c r="N1469" s="89"/>
      <c r="O1469" s="89"/>
      <c r="P1469" s="89"/>
      <c r="Q1469" s="89"/>
      <c r="R1469" s="122"/>
      <c r="S1469" s="122"/>
      <c r="T1469" s="122"/>
      <c r="U1469" s="123"/>
      <c r="V1469" s="123"/>
      <c r="W1469" s="123"/>
      <c r="X1469" s="122"/>
      <c r="Y1469" s="122"/>
      <c r="Z1469" s="122"/>
      <c r="AA1469" s="122"/>
      <c r="AB1469" s="122"/>
      <c r="AC1469" s="122"/>
      <c r="AD1469" s="197">
        <f t="shared" si="311"/>
        <v>0</v>
      </c>
      <c r="AE1469" s="196" t="str">
        <f t="shared" si="323"/>
        <v/>
      </c>
      <c r="AF1469" s="196" t="str">
        <f t="shared" si="312"/>
        <v/>
      </c>
      <c r="AG1469" s="196" t="str">
        <f t="shared" si="313"/>
        <v/>
      </c>
      <c r="AH1469" s="196" t="str">
        <f t="shared" si="314"/>
        <v/>
      </c>
      <c r="AI1469" s="196" t="str">
        <f t="shared" si="315"/>
        <v/>
      </c>
      <c r="AJ1469" s="196" t="str">
        <f t="shared" si="316"/>
        <v/>
      </c>
      <c r="AK1469" s="196" t="str">
        <f t="shared" si="319"/>
        <v/>
      </c>
      <c r="AL1469" s="196" t="str">
        <f t="shared" si="320"/>
        <v/>
      </c>
      <c r="AM1469" s="176"/>
      <c r="AN1469" s="176">
        <f t="shared" si="321"/>
        <v>0</v>
      </c>
      <c r="AO1469" s="176"/>
      <c r="AP1469" s="176"/>
      <c r="AQ1469" s="176"/>
      <c r="AR1469" s="176"/>
      <c r="AS1469" s="176"/>
      <c r="AT1469" s="176"/>
      <c r="AU1469" s="176"/>
      <c r="AV1469" s="176"/>
      <c r="AW1469" s="176"/>
      <c r="AX1469" s="176"/>
      <c r="AY1469" s="176"/>
      <c r="AZ1469" s="176"/>
      <c r="BA1469" s="176"/>
      <c r="BB1469" s="176"/>
      <c r="BC1469" s="176"/>
      <c r="BD1469" s="176"/>
      <c r="BE1469" s="176"/>
      <c r="BF1469" s="176"/>
      <c r="BG1469" s="176"/>
      <c r="BH1469" s="176"/>
      <c r="BI1469" s="176"/>
      <c r="BJ1469" s="176"/>
      <c r="BK1469" s="176"/>
      <c r="BL1469" s="176"/>
      <c r="BM1469" s="176"/>
      <c r="BN1469" s="176"/>
      <c r="BO1469" s="176"/>
      <c r="BP1469" s="176"/>
      <c r="BQ1469" s="176"/>
      <c r="BR1469" s="176"/>
      <c r="BS1469" s="176"/>
      <c r="BT1469" s="176"/>
      <c r="BU1469" s="176"/>
      <c r="BV1469" s="176"/>
      <c r="BW1469" s="176"/>
      <c r="BX1469" s="176"/>
      <c r="BY1469" s="176"/>
      <c r="BZ1469" s="176"/>
      <c r="CA1469" s="176"/>
      <c r="CB1469" s="176"/>
      <c r="CC1469" s="176"/>
      <c r="CD1469" s="176"/>
      <c r="CE1469" s="176"/>
      <c r="CF1469" s="176"/>
      <c r="CG1469" s="176"/>
      <c r="CH1469" s="176"/>
      <c r="CI1469" s="176"/>
      <c r="CJ1469" s="176"/>
      <c r="CK1469" s="176"/>
      <c r="CL1469" s="176"/>
      <c r="CM1469" s="176"/>
      <c r="CN1469" s="176"/>
      <c r="CO1469" s="176"/>
      <c r="CP1469" s="176"/>
      <c r="CQ1469" s="176"/>
      <c r="CR1469" s="176"/>
      <c r="CS1469" s="176"/>
      <c r="CT1469" s="176"/>
      <c r="CU1469" s="176"/>
      <c r="CV1469" s="176"/>
      <c r="CW1469" s="176"/>
    </row>
    <row r="1470" spans="1:101" s="179" customFormat="1" ht="20.100000000000001" customHeight="1">
      <c r="A1470" s="657">
        <f t="shared" si="322"/>
        <v>1427</v>
      </c>
      <c r="B1470" s="196" t="str">
        <f t="shared" si="317"/>
        <v>Swansea Bay UHB</v>
      </c>
      <c r="C1470" s="89"/>
      <c r="D1470" s="89"/>
      <c r="E1470" s="89"/>
      <c r="F1470" s="89"/>
      <c r="G1470" s="89"/>
      <c r="H1470" s="197">
        <f t="shared" si="318"/>
        <v>0</v>
      </c>
      <c r="I1470" s="197"/>
      <c r="J1470" s="89"/>
      <c r="K1470" s="90"/>
      <c r="L1470" s="90"/>
      <c r="M1470" s="89"/>
      <c r="N1470" s="89"/>
      <c r="O1470" s="89"/>
      <c r="P1470" s="89"/>
      <c r="Q1470" s="89"/>
      <c r="R1470" s="122"/>
      <c r="S1470" s="122"/>
      <c r="T1470" s="122"/>
      <c r="U1470" s="123"/>
      <c r="V1470" s="123"/>
      <c r="W1470" s="123"/>
      <c r="X1470" s="122"/>
      <c r="Y1470" s="122"/>
      <c r="Z1470" s="122"/>
      <c r="AA1470" s="122"/>
      <c r="AB1470" s="122"/>
      <c r="AC1470" s="122"/>
      <c r="AD1470" s="197">
        <f t="shared" si="311"/>
        <v>0</v>
      </c>
      <c r="AE1470" s="196" t="str">
        <f t="shared" si="323"/>
        <v/>
      </c>
      <c r="AF1470" s="196" t="str">
        <f t="shared" si="312"/>
        <v/>
      </c>
      <c r="AG1470" s="196" t="str">
        <f t="shared" si="313"/>
        <v/>
      </c>
      <c r="AH1470" s="196" t="str">
        <f t="shared" si="314"/>
        <v/>
      </c>
      <c r="AI1470" s="196" t="str">
        <f t="shared" si="315"/>
        <v/>
      </c>
      <c r="AJ1470" s="196" t="str">
        <f t="shared" si="316"/>
        <v/>
      </c>
      <c r="AK1470" s="196" t="str">
        <f t="shared" si="319"/>
        <v/>
      </c>
      <c r="AL1470" s="196" t="str">
        <f t="shared" si="320"/>
        <v/>
      </c>
      <c r="AM1470" s="176"/>
      <c r="AN1470" s="176">
        <f t="shared" si="321"/>
        <v>0</v>
      </c>
      <c r="AO1470" s="176"/>
      <c r="AP1470" s="176"/>
      <c r="AQ1470" s="176"/>
      <c r="AR1470" s="176"/>
      <c r="AS1470" s="176"/>
      <c r="AT1470" s="176"/>
      <c r="AU1470" s="176"/>
      <c r="AV1470" s="176"/>
      <c r="AW1470" s="176"/>
      <c r="AX1470" s="176"/>
      <c r="AY1470" s="176"/>
      <c r="AZ1470" s="176"/>
      <c r="BA1470" s="176"/>
      <c r="BB1470" s="176"/>
      <c r="BC1470" s="176"/>
      <c r="BD1470" s="176"/>
      <c r="BE1470" s="176"/>
      <c r="BF1470" s="176"/>
      <c r="BG1470" s="176"/>
      <c r="BH1470" s="176"/>
      <c r="BI1470" s="176"/>
      <c r="BJ1470" s="176"/>
      <c r="BK1470" s="176"/>
      <c r="BL1470" s="176"/>
      <c r="BM1470" s="176"/>
      <c r="BN1470" s="176"/>
      <c r="BO1470" s="176"/>
      <c r="BP1470" s="176"/>
      <c r="BQ1470" s="176"/>
      <c r="BR1470" s="176"/>
      <c r="BS1470" s="176"/>
      <c r="BT1470" s="176"/>
      <c r="BU1470" s="176"/>
      <c r="BV1470" s="176"/>
      <c r="BW1470" s="176"/>
      <c r="BX1470" s="176"/>
      <c r="BY1470" s="176"/>
      <c r="BZ1470" s="176"/>
      <c r="CA1470" s="176"/>
      <c r="CB1470" s="176"/>
      <c r="CC1470" s="176"/>
      <c r="CD1470" s="176"/>
      <c r="CE1470" s="176"/>
      <c r="CF1470" s="176"/>
      <c r="CG1470" s="176"/>
      <c r="CH1470" s="176"/>
      <c r="CI1470" s="176"/>
      <c r="CJ1470" s="176"/>
      <c r="CK1470" s="176"/>
      <c r="CL1470" s="176"/>
      <c r="CM1470" s="176"/>
      <c r="CN1470" s="176"/>
      <c r="CO1470" s="176"/>
      <c r="CP1470" s="176"/>
      <c r="CQ1470" s="176"/>
      <c r="CR1470" s="176"/>
      <c r="CS1470" s="176"/>
      <c r="CT1470" s="176"/>
      <c r="CU1470" s="176"/>
      <c r="CV1470" s="176"/>
      <c r="CW1470" s="176"/>
    </row>
    <row r="1471" spans="1:101" s="179" customFormat="1" ht="20.100000000000001" customHeight="1">
      <c r="A1471" s="657">
        <f t="shared" si="322"/>
        <v>1428</v>
      </c>
      <c r="B1471" s="196" t="str">
        <f t="shared" si="317"/>
        <v>Swansea Bay UHB</v>
      </c>
      <c r="C1471" s="89"/>
      <c r="D1471" s="89"/>
      <c r="E1471" s="89"/>
      <c r="F1471" s="89"/>
      <c r="G1471" s="89"/>
      <c r="H1471" s="197">
        <f t="shared" si="318"/>
        <v>0</v>
      </c>
      <c r="I1471" s="197"/>
      <c r="J1471" s="89"/>
      <c r="K1471" s="90"/>
      <c r="L1471" s="90"/>
      <c r="M1471" s="89"/>
      <c r="N1471" s="89"/>
      <c r="O1471" s="89"/>
      <c r="P1471" s="89"/>
      <c r="Q1471" s="89"/>
      <c r="R1471" s="122"/>
      <c r="S1471" s="122"/>
      <c r="T1471" s="122"/>
      <c r="U1471" s="123"/>
      <c r="V1471" s="123"/>
      <c r="W1471" s="123"/>
      <c r="X1471" s="122"/>
      <c r="Y1471" s="122"/>
      <c r="Z1471" s="122"/>
      <c r="AA1471" s="122"/>
      <c r="AB1471" s="122"/>
      <c r="AC1471" s="122"/>
      <c r="AD1471" s="197">
        <f t="shared" si="311"/>
        <v>0</v>
      </c>
      <c r="AE1471" s="196" t="str">
        <f t="shared" si="323"/>
        <v/>
      </c>
      <c r="AF1471" s="196" t="str">
        <f t="shared" si="312"/>
        <v/>
      </c>
      <c r="AG1471" s="196" t="str">
        <f t="shared" si="313"/>
        <v/>
      </c>
      <c r="AH1471" s="196" t="str">
        <f t="shared" si="314"/>
        <v/>
      </c>
      <c r="AI1471" s="196" t="str">
        <f t="shared" si="315"/>
        <v/>
      </c>
      <c r="AJ1471" s="196" t="str">
        <f t="shared" si="316"/>
        <v/>
      </c>
      <c r="AK1471" s="196" t="str">
        <f t="shared" si="319"/>
        <v/>
      </c>
      <c r="AL1471" s="196" t="str">
        <f t="shared" si="320"/>
        <v/>
      </c>
      <c r="AM1471" s="176"/>
      <c r="AN1471" s="176">
        <f t="shared" si="321"/>
        <v>0</v>
      </c>
      <c r="AO1471" s="176"/>
      <c r="AP1471" s="176"/>
      <c r="AQ1471" s="176"/>
      <c r="AR1471" s="176"/>
      <c r="AS1471" s="176"/>
      <c r="AT1471" s="176"/>
      <c r="AU1471" s="176"/>
      <c r="AV1471" s="176"/>
      <c r="AW1471" s="176"/>
      <c r="AX1471" s="176"/>
      <c r="AY1471" s="176"/>
      <c r="AZ1471" s="176"/>
      <c r="BA1471" s="176"/>
      <c r="BB1471" s="176"/>
      <c r="BC1471" s="176"/>
      <c r="BD1471" s="176"/>
      <c r="BE1471" s="176"/>
      <c r="BF1471" s="176"/>
      <c r="BG1471" s="176"/>
      <c r="BH1471" s="176"/>
      <c r="BI1471" s="176"/>
      <c r="BJ1471" s="176"/>
      <c r="BK1471" s="176"/>
      <c r="BL1471" s="176"/>
      <c r="BM1471" s="176"/>
      <c r="BN1471" s="176"/>
      <c r="BO1471" s="176"/>
      <c r="BP1471" s="176"/>
      <c r="BQ1471" s="176"/>
      <c r="BR1471" s="176"/>
      <c r="BS1471" s="176"/>
      <c r="BT1471" s="176"/>
      <c r="BU1471" s="176"/>
      <c r="BV1471" s="176"/>
      <c r="BW1471" s="176"/>
      <c r="BX1471" s="176"/>
      <c r="BY1471" s="176"/>
      <c r="BZ1471" s="176"/>
      <c r="CA1471" s="176"/>
      <c r="CB1471" s="176"/>
      <c r="CC1471" s="176"/>
      <c r="CD1471" s="176"/>
      <c r="CE1471" s="176"/>
      <c r="CF1471" s="176"/>
      <c r="CG1471" s="176"/>
      <c r="CH1471" s="176"/>
      <c r="CI1471" s="176"/>
      <c r="CJ1471" s="176"/>
      <c r="CK1471" s="176"/>
      <c r="CL1471" s="176"/>
      <c r="CM1471" s="176"/>
      <c r="CN1471" s="176"/>
      <c r="CO1471" s="176"/>
      <c r="CP1471" s="176"/>
      <c r="CQ1471" s="176"/>
      <c r="CR1471" s="176"/>
      <c r="CS1471" s="176"/>
      <c r="CT1471" s="176"/>
      <c r="CU1471" s="176"/>
      <c r="CV1471" s="176"/>
      <c r="CW1471" s="176"/>
    </row>
    <row r="1472" spans="1:101" s="179" customFormat="1" ht="20.100000000000001" customHeight="1">
      <c r="A1472" s="657">
        <f t="shared" si="322"/>
        <v>1429</v>
      </c>
      <c r="B1472" s="196" t="str">
        <f t="shared" si="317"/>
        <v>Swansea Bay UHB</v>
      </c>
      <c r="C1472" s="89"/>
      <c r="D1472" s="89"/>
      <c r="E1472" s="89"/>
      <c r="F1472" s="89"/>
      <c r="G1472" s="89"/>
      <c r="H1472" s="197">
        <f t="shared" si="318"/>
        <v>0</v>
      </c>
      <c r="I1472" s="197"/>
      <c r="J1472" s="89"/>
      <c r="K1472" s="90"/>
      <c r="L1472" s="90"/>
      <c r="M1472" s="89"/>
      <c r="N1472" s="89"/>
      <c r="O1472" s="89"/>
      <c r="P1472" s="89"/>
      <c r="Q1472" s="89"/>
      <c r="R1472" s="122"/>
      <c r="S1472" s="122"/>
      <c r="T1472" s="122"/>
      <c r="U1472" s="123"/>
      <c r="V1472" s="123"/>
      <c r="W1472" s="123"/>
      <c r="X1472" s="122"/>
      <c r="Y1472" s="122"/>
      <c r="Z1472" s="122"/>
      <c r="AA1472" s="122"/>
      <c r="AB1472" s="122"/>
      <c r="AC1472" s="122"/>
      <c r="AD1472" s="197">
        <f t="shared" si="311"/>
        <v>0</v>
      </c>
      <c r="AE1472" s="196" t="str">
        <f t="shared" si="323"/>
        <v/>
      </c>
      <c r="AF1472" s="196" t="str">
        <f t="shared" si="312"/>
        <v/>
      </c>
      <c r="AG1472" s="196" t="str">
        <f t="shared" si="313"/>
        <v/>
      </c>
      <c r="AH1472" s="196" t="str">
        <f t="shared" si="314"/>
        <v/>
      </c>
      <c r="AI1472" s="196" t="str">
        <f t="shared" si="315"/>
        <v/>
      </c>
      <c r="AJ1472" s="196" t="str">
        <f t="shared" si="316"/>
        <v/>
      </c>
      <c r="AK1472" s="196" t="str">
        <f t="shared" si="319"/>
        <v/>
      </c>
      <c r="AL1472" s="196" t="str">
        <f t="shared" si="320"/>
        <v/>
      </c>
      <c r="AM1472" s="176"/>
      <c r="AN1472" s="176">
        <f t="shared" si="321"/>
        <v>0</v>
      </c>
      <c r="AO1472" s="176"/>
      <c r="AP1472" s="176"/>
      <c r="AQ1472" s="176"/>
      <c r="AR1472" s="176"/>
      <c r="AS1472" s="176"/>
      <c r="AT1472" s="176"/>
      <c r="AU1472" s="176"/>
      <c r="AV1472" s="176"/>
      <c r="AW1472" s="176"/>
      <c r="AX1472" s="176"/>
      <c r="AY1472" s="176"/>
      <c r="AZ1472" s="176"/>
      <c r="BA1472" s="176"/>
      <c r="BB1472" s="176"/>
      <c r="BC1472" s="176"/>
      <c r="BD1472" s="176"/>
      <c r="BE1472" s="176"/>
      <c r="BF1472" s="176"/>
      <c r="BG1472" s="176"/>
      <c r="BH1472" s="176"/>
      <c r="BI1472" s="176"/>
      <c r="BJ1472" s="176"/>
      <c r="BK1472" s="176"/>
      <c r="BL1472" s="176"/>
      <c r="BM1472" s="176"/>
      <c r="BN1472" s="176"/>
      <c r="BO1472" s="176"/>
      <c r="BP1472" s="176"/>
      <c r="BQ1472" s="176"/>
      <c r="BR1472" s="176"/>
      <c r="BS1472" s="176"/>
      <c r="BT1472" s="176"/>
      <c r="BU1472" s="176"/>
      <c r="BV1472" s="176"/>
      <c r="BW1472" s="176"/>
      <c r="BX1472" s="176"/>
      <c r="BY1472" s="176"/>
      <c r="BZ1472" s="176"/>
      <c r="CA1472" s="176"/>
      <c r="CB1472" s="176"/>
      <c r="CC1472" s="176"/>
      <c r="CD1472" s="176"/>
      <c r="CE1472" s="176"/>
      <c r="CF1472" s="176"/>
      <c r="CG1472" s="176"/>
      <c r="CH1472" s="176"/>
      <c r="CI1472" s="176"/>
      <c r="CJ1472" s="176"/>
      <c r="CK1472" s="176"/>
      <c r="CL1472" s="176"/>
      <c r="CM1472" s="176"/>
      <c r="CN1472" s="176"/>
      <c r="CO1472" s="176"/>
      <c r="CP1472" s="176"/>
      <c r="CQ1472" s="176"/>
      <c r="CR1472" s="176"/>
      <c r="CS1472" s="176"/>
      <c r="CT1472" s="176"/>
      <c r="CU1472" s="176"/>
      <c r="CV1472" s="176"/>
      <c r="CW1472" s="176"/>
    </row>
    <row r="1473" spans="1:101" s="179" customFormat="1" ht="20.100000000000001" customHeight="1">
      <c r="A1473" s="657">
        <f t="shared" si="322"/>
        <v>1430</v>
      </c>
      <c r="B1473" s="196" t="str">
        <f t="shared" si="317"/>
        <v>Swansea Bay UHB</v>
      </c>
      <c r="C1473" s="89"/>
      <c r="D1473" s="89"/>
      <c r="E1473" s="89"/>
      <c r="F1473" s="89"/>
      <c r="G1473" s="89"/>
      <c r="H1473" s="197">
        <f t="shared" si="318"/>
        <v>0</v>
      </c>
      <c r="I1473" s="197"/>
      <c r="J1473" s="89"/>
      <c r="K1473" s="90"/>
      <c r="L1473" s="90"/>
      <c r="M1473" s="89"/>
      <c r="N1473" s="89"/>
      <c r="O1473" s="89"/>
      <c r="P1473" s="89"/>
      <c r="Q1473" s="89"/>
      <c r="R1473" s="122"/>
      <c r="S1473" s="122"/>
      <c r="T1473" s="122"/>
      <c r="U1473" s="123"/>
      <c r="V1473" s="123"/>
      <c r="W1473" s="123"/>
      <c r="X1473" s="122"/>
      <c r="Y1473" s="122"/>
      <c r="Z1473" s="122"/>
      <c r="AA1473" s="122"/>
      <c r="AB1473" s="122"/>
      <c r="AC1473" s="122"/>
      <c r="AD1473" s="197">
        <f t="shared" si="311"/>
        <v>0</v>
      </c>
      <c r="AE1473" s="196" t="str">
        <f t="shared" si="323"/>
        <v/>
      </c>
      <c r="AF1473" s="196" t="str">
        <f t="shared" si="312"/>
        <v/>
      </c>
      <c r="AG1473" s="196" t="str">
        <f t="shared" si="313"/>
        <v/>
      </c>
      <c r="AH1473" s="196" t="str">
        <f t="shared" si="314"/>
        <v/>
      </c>
      <c r="AI1473" s="196" t="str">
        <f t="shared" si="315"/>
        <v/>
      </c>
      <c r="AJ1473" s="196" t="str">
        <f t="shared" si="316"/>
        <v/>
      </c>
      <c r="AK1473" s="196" t="str">
        <f t="shared" si="319"/>
        <v/>
      </c>
      <c r="AL1473" s="196" t="str">
        <f t="shared" si="320"/>
        <v/>
      </c>
      <c r="AM1473" s="176"/>
      <c r="AN1473" s="176">
        <f t="shared" si="321"/>
        <v>0</v>
      </c>
      <c r="AO1473" s="176"/>
      <c r="AP1473" s="176"/>
      <c r="AQ1473" s="176"/>
      <c r="AR1473" s="176"/>
      <c r="AS1473" s="176"/>
      <c r="AT1473" s="176"/>
      <c r="AU1473" s="176"/>
      <c r="AV1473" s="176"/>
      <c r="AW1473" s="176"/>
      <c r="AX1473" s="176"/>
      <c r="AY1473" s="176"/>
      <c r="AZ1473" s="176"/>
      <c r="BA1473" s="176"/>
      <c r="BB1473" s="176"/>
      <c r="BC1473" s="176"/>
      <c r="BD1473" s="176"/>
      <c r="BE1473" s="176"/>
      <c r="BF1473" s="176"/>
      <c r="BG1473" s="176"/>
      <c r="BH1473" s="176"/>
      <c r="BI1473" s="176"/>
      <c r="BJ1473" s="176"/>
      <c r="BK1473" s="176"/>
      <c r="BL1473" s="176"/>
      <c r="BM1473" s="176"/>
      <c r="BN1473" s="176"/>
      <c r="BO1473" s="176"/>
      <c r="BP1473" s="176"/>
      <c r="BQ1473" s="176"/>
      <c r="BR1473" s="176"/>
      <c r="BS1473" s="176"/>
      <c r="BT1473" s="176"/>
      <c r="BU1473" s="176"/>
      <c r="BV1473" s="176"/>
      <c r="BW1473" s="176"/>
      <c r="BX1473" s="176"/>
      <c r="BY1473" s="176"/>
      <c r="BZ1473" s="176"/>
      <c r="CA1473" s="176"/>
      <c r="CB1473" s="176"/>
      <c r="CC1473" s="176"/>
      <c r="CD1473" s="176"/>
      <c r="CE1473" s="176"/>
      <c r="CF1473" s="176"/>
      <c r="CG1473" s="176"/>
      <c r="CH1473" s="176"/>
      <c r="CI1473" s="176"/>
      <c r="CJ1473" s="176"/>
      <c r="CK1473" s="176"/>
      <c r="CL1473" s="176"/>
      <c r="CM1473" s="176"/>
      <c r="CN1473" s="176"/>
      <c r="CO1473" s="176"/>
      <c r="CP1473" s="176"/>
      <c r="CQ1473" s="176"/>
      <c r="CR1473" s="176"/>
      <c r="CS1473" s="176"/>
      <c r="CT1473" s="176"/>
      <c r="CU1473" s="176"/>
      <c r="CV1473" s="176"/>
      <c r="CW1473" s="176"/>
    </row>
    <row r="1474" spans="1:101" s="179" customFormat="1" ht="20.100000000000001" customHeight="1">
      <c r="A1474" s="657">
        <f t="shared" si="322"/>
        <v>1431</v>
      </c>
      <c r="B1474" s="196" t="str">
        <f t="shared" si="317"/>
        <v>Swansea Bay UHB</v>
      </c>
      <c r="C1474" s="89"/>
      <c r="D1474" s="89"/>
      <c r="E1474" s="89"/>
      <c r="F1474" s="89"/>
      <c r="G1474" s="89"/>
      <c r="H1474" s="197">
        <f t="shared" si="318"/>
        <v>0</v>
      </c>
      <c r="I1474" s="197"/>
      <c r="J1474" s="89"/>
      <c r="K1474" s="90"/>
      <c r="L1474" s="90"/>
      <c r="M1474" s="89"/>
      <c r="N1474" s="89"/>
      <c r="O1474" s="89"/>
      <c r="P1474" s="89"/>
      <c r="Q1474" s="89"/>
      <c r="R1474" s="122"/>
      <c r="S1474" s="122"/>
      <c r="T1474" s="122"/>
      <c r="U1474" s="123"/>
      <c r="V1474" s="123"/>
      <c r="W1474" s="123"/>
      <c r="X1474" s="122"/>
      <c r="Y1474" s="122"/>
      <c r="Z1474" s="122"/>
      <c r="AA1474" s="122"/>
      <c r="AB1474" s="122"/>
      <c r="AC1474" s="122"/>
      <c r="AD1474" s="197">
        <f t="shared" si="311"/>
        <v>0</v>
      </c>
      <c r="AE1474" s="196" t="str">
        <f t="shared" si="323"/>
        <v/>
      </c>
      <c r="AF1474" s="196" t="str">
        <f t="shared" si="312"/>
        <v/>
      </c>
      <c r="AG1474" s="196" t="str">
        <f t="shared" si="313"/>
        <v/>
      </c>
      <c r="AH1474" s="196" t="str">
        <f t="shared" si="314"/>
        <v/>
      </c>
      <c r="AI1474" s="196" t="str">
        <f t="shared" si="315"/>
        <v/>
      </c>
      <c r="AJ1474" s="196" t="str">
        <f t="shared" si="316"/>
        <v/>
      </c>
      <c r="AK1474" s="196" t="str">
        <f t="shared" si="319"/>
        <v/>
      </c>
      <c r="AL1474" s="196" t="str">
        <f t="shared" si="320"/>
        <v/>
      </c>
      <c r="AM1474" s="176"/>
      <c r="AN1474" s="176">
        <f t="shared" si="321"/>
        <v>0</v>
      </c>
      <c r="AO1474" s="176"/>
      <c r="AP1474" s="176"/>
      <c r="AQ1474" s="176"/>
      <c r="AR1474" s="176"/>
      <c r="AS1474" s="176"/>
      <c r="AT1474" s="176"/>
      <c r="AU1474" s="176"/>
      <c r="AV1474" s="176"/>
      <c r="AW1474" s="176"/>
      <c r="AX1474" s="176"/>
      <c r="AY1474" s="176"/>
      <c r="AZ1474" s="176"/>
      <c r="BA1474" s="176"/>
      <c r="BB1474" s="176"/>
      <c r="BC1474" s="176"/>
      <c r="BD1474" s="176"/>
      <c r="BE1474" s="176"/>
      <c r="BF1474" s="176"/>
      <c r="BG1474" s="176"/>
      <c r="BH1474" s="176"/>
      <c r="BI1474" s="176"/>
      <c r="BJ1474" s="176"/>
      <c r="BK1474" s="176"/>
      <c r="BL1474" s="176"/>
      <c r="BM1474" s="176"/>
      <c r="BN1474" s="176"/>
      <c r="BO1474" s="176"/>
      <c r="BP1474" s="176"/>
      <c r="BQ1474" s="176"/>
      <c r="BR1474" s="176"/>
      <c r="BS1474" s="176"/>
      <c r="BT1474" s="176"/>
      <c r="BU1474" s="176"/>
      <c r="BV1474" s="176"/>
      <c r="BW1474" s="176"/>
      <c r="BX1474" s="176"/>
      <c r="BY1474" s="176"/>
      <c r="BZ1474" s="176"/>
      <c r="CA1474" s="176"/>
      <c r="CB1474" s="176"/>
      <c r="CC1474" s="176"/>
      <c r="CD1474" s="176"/>
      <c r="CE1474" s="176"/>
      <c r="CF1474" s="176"/>
      <c r="CG1474" s="176"/>
      <c r="CH1474" s="176"/>
      <c r="CI1474" s="176"/>
      <c r="CJ1474" s="176"/>
      <c r="CK1474" s="176"/>
      <c r="CL1474" s="176"/>
      <c r="CM1474" s="176"/>
      <c r="CN1474" s="176"/>
      <c r="CO1474" s="176"/>
      <c r="CP1474" s="176"/>
      <c r="CQ1474" s="176"/>
      <c r="CR1474" s="176"/>
      <c r="CS1474" s="176"/>
      <c r="CT1474" s="176"/>
      <c r="CU1474" s="176"/>
      <c r="CV1474" s="176"/>
      <c r="CW1474" s="176"/>
    </row>
    <row r="1475" spans="1:101" s="179" customFormat="1" ht="20.100000000000001" customHeight="1">
      <c r="A1475" s="657">
        <f t="shared" si="322"/>
        <v>1432</v>
      </c>
      <c r="B1475" s="196" t="str">
        <f t="shared" si="317"/>
        <v>Swansea Bay UHB</v>
      </c>
      <c r="C1475" s="89"/>
      <c r="D1475" s="89"/>
      <c r="E1475" s="89"/>
      <c r="F1475" s="89"/>
      <c r="G1475" s="89"/>
      <c r="H1475" s="197">
        <f t="shared" si="318"/>
        <v>0</v>
      </c>
      <c r="I1475" s="197"/>
      <c r="J1475" s="89"/>
      <c r="K1475" s="90"/>
      <c r="L1475" s="90"/>
      <c r="M1475" s="89"/>
      <c r="N1475" s="89"/>
      <c r="O1475" s="89"/>
      <c r="P1475" s="89"/>
      <c r="Q1475" s="89"/>
      <c r="R1475" s="122"/>
      <c r="S1475" s="122"/>
      <c r="T1475" s="122"/>
      <c r="U1475" s="123"/>
      <c r="V1475" s="123"/>
      <c r="W1475" s="123"/>
      <c r="X1475" s="122"/>
      <c r="Y1475" s="122"/>
      <c r="Z1475" s="122"/>
      <c r="AA1475" s="122"/>
      <c r="AB1475" s="122"/>
      <c r="AC1475" s="122"/>
      <c r="AD1475" s="197">
        <f t="shared" si="311"/>
        <v>0</v>
      </c>
      <c r="AE1475" s="196" t="str">
        <f t="shared" si="323"/>
        <v/>
      </c>
      <c r="AF1475" s="196" t="str">
        <f t="shared" si="312"/>
        <v/>
      </c>
      <c r="AG1475" s="196" t="str">
        <f t="shared" si="313"/>
        <v/>
      </c>
      <c r="AH1475" s="196" t="str">
        <f t="shared" si="314"/>
        <v/>
      </c>
      <c r="AI1475" s="196" t="str">
        <f t="shared" si="315"/>
        <v/>
      </c>
      <c r="AJ1475" s="196" t="str">
        <f t="shared" si="316"/>
        <v/>
      </c>
      <c r="AK1475" s="196" t="str">
        <f t="shared" si="319"/>
        <v/>
      </c>
      <c r="AL1475" s="196" t="str">
        <f t="shared" si="320"/>
        <v/>
      </c>
      <c r="AM1475" s="176"/>
      <c r="AN1475" s="176">
        <f t="shared" si="321"/>
        <v>0</v>
      </c>
      <c r="AO1475" s="176"/>
      <c r="AP1475" s="176"/>
      <c r="AQ1475" s="176"/>
      <c r="AR1475" s="176"/>
      <c r="AS1475" s="176"/>
      <c r="AT1475" s="176"/>
      <c r="AU1475" s="176"/>
      <c r="AV1475" s="176"/>
      <c r="AW1475" s="176"/>
      <c r="AX1475" s="176"/>
      <c r="AY1475" s="176"/>
      <c r="AZ1475" s="176"/>
      <c r="BA1475" s="176"/>
      <c r="BB1475" s="176"/>
      <c r="BC1475" s="176"/>
      <c r="BD1475" s="176"/>
      <c r="BE1475" s="176"/>
      <c r="BF1475" s="176"/>
      <c r="BG1475" s="176"/>
      <c r="BH1475" s="176"/>
      <c r="BI1475" s="176"/>
      <c r="BJ1475" s="176"/>
      <c r="BK1475" s="176"/>
      <c r="BL1475" s="176"/>
      <c r="BM1475" s="176"/>
      <c r="BN1475" s="176"/>
      <c r="BO1475" s="176"/>
      <c r="BP1475" s="176"/>
      <c r="BQ1475" s="176"/>
      <c r="BR1475" s="176"/>
      <c r="BS1475" s="176"/>
      <c r="BT1475" s="176"/>
      <c r="BU1475" s="176"/>
      <c r="BV1475" s="176"/>
      <c r="BW1475" s="176"/>
      <c r="BX1475" s="176"/>
      <c r="BY1475" s="176"/>
      <c r="BZ1475" s="176"/>
      <c r="CA1475" s="176"/>
      <c r="CB1475" s="176"/>
      <c r="CC1475" s="176"/>
      <c r="CD1475" s="176"/>
      <c r="CE1475" s="176"/>
      <c r="CF1475" s="176"/>
      <c r="CG1475" s="176"/>
      <c r="CH1475" s="176"/>
      <c r="CI1475" s="176"/>
      <c r="CJ1475" s="176"/>
      <c r="CK1475" s="176"/>
      <c r="CL1475" s="176"/>
      <c r="CM1475" s="176"/>
      <c r="CN1475" s="176"/>
      <c r="CO1475" s="176"/>
      <c r="CP1475" s="176"/>
      <c r="CQ1475" s="176"/>
      <c r="CR1475" s="176"/>
      <c r="CS1475" s="176"/>
      <c r="CT1475" s="176"/>
      <c r="CU1475" s="176"/>
      <c r="CV1475" s="176"/>
      <c r="CW1475" s="176"/>
    </row>
    <row r="1476" spans="1:101" s="179" customFormat="1" ht="20.100000000000001" customHeight="1">
      <c r="A1476" s="657">
        <f t="shared" si="322"/>
        <v>1433</v>
      </c>
      <c r="B1476" s="196" t="str">
        <f t="shared" si="317"/>
        <v>Swansea Bay UHB</v>
      </c>
      <c r="C1476" s="89"/>
      <c r="D1476" s="89"/>
      <c r="E1476" s="89"/>
      <c r="F1476" s="89"/>
      <c r="G1476" s="89"/>
      <c r="H1476" s="197">
        <f t="shared" si="318"/>
        <v>0</v>
      </c>
      <c r="I1476" s="197"/>
      <c r="J1476" s="89"/>
      <c r="K1476" s="90"/>
      <c r="L1476" s="90"/>
      <c r="M1476" s="89"/>
      <c r="N1476" s="89"/>
      <c r="O1476" s="89"/>
      <c r="P1476" s="89"/>
      <c r="Q1476" s="89"/>
      <c r="R1476" s="122"/>
      <c r="S1476" s="122"/>
      <c r="T1476" s="122"/>
      <c r="U1476" s="123"/>
      <c r="V1476" s="123"/>
      <c r="W1476" s="123"/>
      <c r="X1476" s="122"/>
      <c r="Y1476" s="122"/>
      <c r="Z1476" s="122"/>
      <c r="AA1476" s="122"/>
      <c r="AB1476" s="122"/>
      <c r="AC1476" s="122"/>
      <c r="AD1476" s="197">
        <f t="shared" si="311"/>
        <v>0</v>
      </c>
      <c r="AE1476" s="196" t="str">
        <f t="shared" si="323"/>
        <v/>
      </c>
      <c r="AF1476" s="196" t="str">
        <f t="shared" si="312"/>
        <v/>
      </c>
      <c r="AG1476" s="196" t="str">
        <f t="shared" si="313"/>
        <v/>
      </c>
      <c r="AH1476" s="196" t="str">
        <f t="shared" si="314"/>
        <v/>
      </c>
      <c r="AI1476" s="196" t="str">
        <f t="shared" si="315"/>
        <v/>
      </c>
      <c r="AJ1476" s="196" t="str">
        <f t="shared" si="316"/>
        <v/>
      </c>
      <c r="AK1476" s="196" t="str">
        <f t="shared" si="319"/>
        <v/>
      </c>
      <c r="AL1476" s="196" t="str">
        <f t="shared" si="320"/>
        <v/>
      </c>
      <c r="AM1476" s="176"/>
      <c r="AN1476" s="176">
        <f t="shared" si="321"/>
        <v>0</v>
      </c>
      <c r="AO1476" s="176"/>
      <c r="AP1476" s="176"/>
      <c r="AQ1476" s="176"/>
      <c r="AR1476" s="176"/>
      <c r="AS1476" s="176"/>
      <c r="AT1476" s="176"/>
      <c r="AU1476" s="176"/>
      <c r="AV1476" s="176"/>
      <c r="AW1476" s="176"/>
      <c r="AX1476" s="176"/>
      <c r="AY1476" s="176"/>
      <c r="AZ1476" s="176"/>
      <c r="BA1476" s="176"/>
      <c r="BB1476" s="176"/>
      <c r="BC1476" s="176"/>
      <c r="BD1476" s="176"/>
      <c r="BE1476" s="176"/>
      <c r="BF1476" s="176"/>
      <c r="BG1476" s="176"/>
      <c r="BH1476" s="176"/>
      <c r="BI1476" s="176"/>
      <c r="BJ1476" s="176"/>
      <c r="BK1476" s="176"/>
      <c r="BL1476" s="176"/>
      <c r="BM1476" s="176"/>
      <c r="BN1476" s="176"/>
      <c r="BO1476" s="176"/>
      <c r="BP1476" s="176"/>
      <c r="BQ1476" s="176"/>
      <c r="BR1476" s="176"/>
      <c r="BS1476" s="176"/>
      <c r="BT1476" s="176"/>
      <c r="BU1476" s="176"/>
      <c r="BV1476" s="176"/>
      <c r="BW1476" s="176"/>
      <c r="BX1476" s="176"/>
      <c r="BY1476" s="176"/>
      <c r="BZ1476" s="176"/>
      <c r="CA1476" s="176"/>
      <c r="CB1476" s="176"/>
      <c r="CC1476" s="176"/>
      <c r="CD1476" s="176"/>
      <c r="CE1476" s="176"/>
      <c r="CF1476" s="176"/>
      <c r="CG1476" s="176"/>
      <c r="CH1476" s="176"/>
      <c r="CI1476" s="176"/>
      <c r="CJ1476" s="176"/>
      <c r="CK1476" s="176"/>
      <c r="CL1476" s="176"/>
      <c r="CM1476" s="176"/>
      <c r="CN1476" s="176"/>
      <c r="CO1476" s="176"/>
      <c r="CP1476" s="176"/>
      <c r="CQ1476" s="176"/>
      <c r="CR1476" s="176"/>
      <c r="CS1476" s="176"/>
      <c r="CT1476" s="176"/>
      <c r="CU1476" s="176"/>
      <c r="CV1476" s="176"/>
      <c r="CW1476" s="176"/>
    </row>
    <row r="1477" spans="1:101" s="179" customFormat="1" ht="20.100000000000001" customHeight="1">
      <c r="A1477" s="657">
        <f t="shared" si="322"/>
        <v>1434</v>
      </c>
      <c r="B1477" s="196" t="str">
        <f t="shared" si="317"/>
        <v>Swansea Bay UHB</v>
      </c>
      <c r="C1477" s="89"/>
      <c r="D1477" s="89"/>
      <c r="E1477" s="89"/>
      <c r="F1477" s="89"/>
      <c r="G1477" s="89"/>
      <c r="H1477" s="197">
        <f t="shared" si="318"/>
        <v>0</v>
      </c>
      <c r="I1477" s="197"/>
      <c r="J1477" s="89"/>
      <c r="K1477" s="90"/>
      <c r="L1477" s="90"/>
      <c r="M1477" s="89"/>
      <c r="N1477" s="89"/>
      <c r="O1477" s="89"/>
      <c r="P1477" s="89"/>
      <c r="Q1477" s="89"/>
      <c r="R1477" s="122"/>
      <c r="S1477" s="122"/>
      <c r="T1477" s="122"/>
      <c r="U1477" s="123"/>
      <c r="V1477" s="123"/>
      <c r="W1477" s="123"/>
      <c r="X1477" s="122"/>
      <c r="Y1477" s="122"/>
      <c r="Z1477" s="122"/>
      <c r="AA1477" s="122"/>
      <c r="AB1477" s="122"/>
      <c r="AC1477" s="122"/>
      <c r="AD1477" s="197">
        <f t="shared" si="311"/>
        <v>0</v>
      </c>
      <c r="AE1477" s="196" t="str">
        <f t="shared" si="323"/>
        <v/>
      </c>
      <c r="AF1477" s="196" t="str">
        <f t="shared" si="312"/>
        <v/>
      </c>
      <c r="AG1477" s="196" t="str">
        <f t="shared" si="313"/>
        <v/>
      </c>
      <c r="AH1477" s="196" t="str">
        <f t="shared" si="314"/>
        <v/>
      </c>
      <c r="AI1477" s="196" t="str">
        <f t="shared" si="315"/>
        <v/>
      </c>
      <c r="AJ1477" s="196" t="str">
        <f t="shared" si="316"/>
        <v/>
      </c>
      <c r="AK1477" s="196" t="str">
        <f t="shared" si="319"/>
        <v/>
      </c>
      <c r="AL1477" s="196" t="str">
        <f t="shared" si="320"/>
        <v/>
      </c>
      <c r="AM1477" s="176"/>
      <c r="AN1477" s="176">
        <f t="shared" si="321"/>
        <v>0</v>
      </c>
      <c r="AO1477" s="176"/>
      <c r="AP1477" s="176"/>
      <c r="AQ1477" s="176"/>
      <c r="AR1477" s="176"/>
      <c r="AS1477" s="176"/>
      <c r="AT1477" s="176"/>
      <c r="AU1477" s="176"/>
      <c r="AV1477" s="176"/>
      <c r="AW1477" s="176"/>
      <c r="AX1477" s="176"/>
      <c r="AY1477" s="176"/>
      <c r="AZ1477" s="176"/>
      <c r="BA1477" s="176"/>
      <c r="BB1477" s="176"/>
      <c r="BC1477" s="176"/>
      <c r="BD1477" s="176"/>
      <c r="BE1477" s="176"/>
      <c r="BF1477" s="176"/>
      <c r="BG1477" s="176"/>
      <c r="BH1477" s="176"/>
      <c r="BI1477" s="176"/>
      <c r="BJ1477" s="176"/>
      <c r="BK1477" s="176"/>
      <c r="BL1477" s="176"/>
      <c r="BM1477" s="176"/>
      <c r="BN1477" s="176"/>
      <c r="BO1477" s="176"/>
      <c r="BP1477" s="176"/>
      <c r="BQ1477" s="176"/>
      <c r="BR1477" s="176"/>
      <c r="BS1477" s="176"/>
      <c r="BT1477" s="176"/>
      <c r="BU1477" s="176"/>
      <c r="BV1477" s="176"/>
      <c r="BW1477" s="176"/>
      <c r="BX1477" s="176"/>
      <c r="BY1477" s="176"/>
      <c r="BZ1477" s="176"/>
      <c r="CA1477" s="176"/>
      <c r="CB1477" s="176"/>
      <c r="CC1477" s="176"/>
      <c r="CD1477" s="176"/>
      <c r="CE1477" s="176"/>
      <c r="CF1477" s="176"/>
      <c r="CG1477" s="176"/>
      <c r="CH1477" s="176"/>
      <c r="CI1477" s="176"/>
      <c r="CJ1477" s="176"/>
      <c r="CK1477" s="176"/>
      <c r="CL1477" s="176"/>
      <c r="CM1477" s="176"/>
      <c r="CN1477" s="176"/>
      <c r="CO1477" s="176"/>
      <c r="CP1477" s="176"/>
      <c r="CQ1477" s="176"/>
      <c r="CR1477" s="176"/>
      <c r="CS1477" s="176"/>
      <c r="CT1477" s="176"/>
      <c r="CU1477" s="176"/>
      <c r="CV1477" s="176"/>
      <c r="CW1477" s="176"/>
    </row>
    <row r="1478" spans="1:101" s="179" customFormat="1" ht="20.100000000000001" customHeight="1">
      <c r="A1478" s="657">
        <f t="shared" si="322"/>
        <v>1435</v>
      </c>
      <c r="B1478" s="196" t="str">
        <f t="shared" si="317"/>
        <v>Swansea Bay UHB</v>
      </c>
      <c r="C1478" s="89"/>
      <c r="D1478" s="89"/>
      <c r="E1478" s="89"/>
      <c r="F1478" s="89"/>
      <c r="G1478" s="89"/>
      <c r="H1478" s="197">
        <f t="shared" si="318"/>
        <v>0</v>
      </c>
      <c r="I1478" s="197"/>
      <c r="J1478" s="89"/>
      <c r="K1478" s="90"/>
      <c r="L1478" s="90"/>
      <c r="M1478" s="89"/>
      <c r="N1478" s="89"/>
      <c r="O1478" s="89"/>
      <c r="P1478" s="89"/>
      <c r="Q1478" s="89"/>
      <c r="R1478" s="122"/>
      <c r="S1478" s="122"/>
      <c r="T1478" s="122"/>
      <c r="U1478" s="123"/>
      <c r="V1478" s="123"/>
      <c r="W1478" s="123"/>
      <c r="X1478" s="122"/>
      <c r="Y1478" s="122"/>
      <c r="Z1478" s="122"/>
      <c r="AA1478" s="122"/>
      <c r="AB1478" s="122"/>
      <c r="AC1478" s="122"/>
      <c r="AD1478" s="197">
        <f t="shared" si="311"/>
        <v>0</v>
      </c>
      <c r="AE1478" s="196" t="str">
        <f t="shared" si="323"/>
        <v/>
      </c>
      <c r="AF1478" s="196" t="str">
        <f t="shared" si="312"/>
        <v/>
      </c>
      <c r="AG1478" s="196" t="str">
        <f t="shared" si="313"/>
        <v/>
      </c>
      <c r="AH1478" s="196" t="str">
        <f t="shared" si="314"/>
        <v/>
      </c>
      <c r="AI1478" s="196" t="str">
        <f t="shared" si="315"/>
        <v/>
      </c>
      <c r="AJ1478" s="196" t="str">
        <f t="shared" si="316"/>
        <v/>
      </c>
      <c r="AK1478" s="196" t="str">
        <f t="shared" si="319"/>
        <v/>
      </c>
      <c r="AL1478" s="196" t="str">
        <f t="shared" si="320"/>
        <v/>
      </c>
      <c r="AM1478" s="176"/>
      <c r="AN1478" s="176">
        <f t="shared" si="321"/>
        <v>0</v>
      </c>
      <c r="AO1478" s="176"/>
      <c r="AP1478" s="176"/>
      <c r="AQ1478" s="176"/>
      <c r="AR1478" s="176"/>
      <c r="AS1478" s="176"/>
      <c r="AT1478" s="176"/>
      <c r="AU1478" s="176"/>
      <c r="AV1478" s="176"/>
      <c r="AW1478" s="176"/>
      <c r="AX1478" s="176"/>
      <c r="AY1478" s="176"/>
      <c r="AZ1478" s="176"/>
      <c r="BA1478" s="176"/>
      <c r="BB1478" s="176"/>
      <c r="BC1478" s="176"/>
      <c r="BD1478" s="176"/>
      <c r="BE1478" s="176"/>
      <c r="BF1478" s="176"/>
      <c r="BG1478" s="176"/>
      <c r="BH1478" s="176"/>
      <c r="BI1478" s="176"/>
      <c r="BJ1478" s="176"/>
      <c r="BK1478" s="176"/>
      <c r="BL1478" s="176"/>
      <c r="BM1478" s="176"/>
      <c r="BN1478" s="176"/>
      <c r="BO1478" s="176"/>
      <c r="BP1478" s="176"/>
      <c r="BQ1478" s="176"/>
      <c r="BR1478" s="176"/>
      <c r="BS1478" s="176"/>
      <c r="BT1478" s="176"/>
      <c r="BU1478" s="176"/>
      <c r="BV1478" s="176"/>
      <c r="BW1478" s="176"/>
      <c r="BX1478" s="176"/>
      <c r="BY1478" s="176"/>
      <c r="BZ1478" s="176"/>
      <c r="CA1478" s="176"/>
      <c r="CB1478" s="176"/>
      <c r="CC1478" s="176"/>
      <c r="CD1478" s="176"/>
      <c r="CE1478" s="176"/>
      <c r="CF1478" s="176"/>
      <c r="CG1478" s="176"/>
      <c r="CH1478" s="176"/>
      <c r="CI1478" s="176"/>
      <c r="CJ1478" s="176"/>
      <c r="CK1478" s="176"/>
      <c r="CL1478" s="176"/>
      <c r="CM1478" s="176"/>
      <c r="CN1478" s="176"/>
      <c r="CO1478" s="176"/>
      <c r="CP1478" s="176"/>
      <c r="CQ1478" s="176"/>
      <c r="CR1478" s="176"/>
      <c r="CS1478" s="176"/>
      <c r="CT1478" s="176"/>
      <c r="CU1478" s="176"/>
      <c r="CV1478" s="176"/>
      <c r="CW1478" s="176"/>
    </row>
    <row r="1479" spans="1:101" s="179" customFormat="1" ht="20.100000000000001" customHeight="1">
      <c r="A1479" s="657">
        <f t="shared" si="322"/>
        <v>1436</v>
      </c>
      <c r="B1479" s="196" t="str">
        <f t="shared" si="317"/>
        <v>Swansea Bay UHB</v>
      </c>
      <c r="C1479" s="89"/>
      <c r="D1479" s="89"/>
      <c r="E1479" s="89"/>
      <c r="F1479" s="89"/>
      <c r="G1479" s="89"/>
      <c r="H1479" s="197">
        <f t="shared" si="318"/>
        <v>0</v>
      </c>
      <c r="I1479" s="197"/>
      <c r="J1479" s="89"/>
      <c r="K1479" s="90"/>
      <c r="L1479" s="90"/>
      <c r="M1479" s="89"/>
      <c r="N1479" s="89"/>
      <c r="O1479" s="89"/>
      <c r="P1479" s="89"/>
      <c r="Q1479" s="89"/>
      <c r="R1479" s="122"/>
      <c r="S1479" s="122"/>
      <c r="T1479" s="122"/>
      <c r="U1479" s="123"/>
      <c r="V1479" s="123"/>
      <c r="W1479" s="123"/>
      <c r="X1479" s="122"/>
      <c r="Y1479" s="122"/>
      <c r="Z1479" s="122"/>
      <c r="AA1479" s="122"/>
      <c r="AB1479" s="122"/>
      <c r="AC1479" s="122"/>
      <c r="AD1479" s="197">
        <f t="shared" si="311"/>
        <v>0</v>
      </c>
      <c r="AE1479" s="196" t="str">
        <f t="shared" si="323"/>
        <v/>
      </c>
      <c r="AF1479" s="196" t="str">
        <f t="shared" si="312"/>
        <v/>
      </c>
      <c r="AG1479" s="196" t="str">
        <f t="shared" si="313"/>
        <v/>
      </c>
      <c r="AH1479" s="196" t="str">
        <f t="shared" si="314"/>
        <v/>
      </c>
      <c r="AI1479" s="196" t="str">
        <f t="shared" si="315"/>
        <v/>
      </c>
      <c r="AJ1479" s="196" t="str">
        <f t="shared" si="316"/>
        <v/>
      </c>
      <c r="AK1479" s="196" t="str">
        <f t="shared" si="319"/>
        <v/>
      </c>
      <c r="AL1479" s="196" t="str">
        <f t="shared" si="320"/>
        <v/>
      </c>
      <c r="AM1479" s="176"/>
      <c r="AN1479" s="176">
        <f t="shared" si="321"/>
        <v>0</v>
      </c>
      <c r="AO1479" s="176"/>
      <c r="AP1479" s="176"/>
      <c r="AQ1479" s="176"/>
      <c r="AR1479" s="176"/>
      <c r="AS1479" s="176"/>
      <c r="AT1479" s="176"/>
      <c r="AU1479" s="176"/>
      <c r="AV1479" s="176"/>
      <c r="AW1479" s="176"/>
      <c r="AX1479" s="176"/>
      <c r="AY1479" s="176"/>
      <c r="AZ1479" s="176"/>
      <c r="BA1479" s="176"/>
      <c r="BB1479" s="176"/>
      <c r="BC1479" s="176"/>
      <c r="BD1479" s="176"/>
      <c r="BE1479" s="176"/>
      <c r="BF1479" s="176"/>
      <c r="BG1479" s="176"/>
      <c r="BH1479" s="176"/>
      <c r="BI1479" s="176"/>
      <c r="BJ1479" s="176"/>
      <c r="BK1479" s="176"/>
      <c r="BL1479" s="176"/>
      <c r="BM1479" s="176"/>
      <c r="BN1479" s="176"/>
      <c r="BO1479" s="176"/>
      <c r="BP1479" s="176"/>
      <c r="BQ1479" s="176"/>
      <c r="BR1479" s="176"/>
      <c r="BS1479" s="176"/>
      <c r="BT1479" s="176"/>
      <c r="BU1479" s="176"/>
      <c r="BV1479" s="176"/>
      <c r="BW1479" s="176"/>
      <c r="BX1479" s="176"/>
      <c r="BY1479" s="176"/>
      <c r="BZ1479" s="176"/>
      <c r="CA1479" s="176"/>
      <c r="CB1479" s="176"/>
      <c r="CC1479" s="176"/>
      <c r="CD1479" s="176"/>
      <c r="CE1479" s="176"/>
      <c r="CF1479" s="176"/>
      <c r="CG1479" s="176"/>
      <c r="CH1479" s="176"/>
      <c r="CI1479" s="176"/>
      <c r="CJ1479" s="176"/>
      <c r="CK1479" s="176"/>
      <c r="CL1479" s="176"/>
      <c r="CM1479" s="176"/>
      <c r="CN1479" s="176"/>
      <c r="CO1479" s="176"/>
      <c r="CP1479" s="176"/>
      <c r="CQ1479" s="176"/>
      <c r="CR1479" s="176"/>
      <c r="CS1479" s="176"/>
      <c r="CT1479" s="176"/>
      <c r="CU1479" s="176"/>
      <c r="CV1479" s="176"/>
      <c r="CW1479" s="176"/>
    </row>
    <row r="1480" spans="1:101" s="179" customFormat="1" ht="20.100000000000001" customHeight="1">
      <c r="A1480" s="657">
        <f t="shared" si="322"/>
        <v>1437</v>
      </c>
      <c r="B1480" s="196" t="str">
        <f t="shared" si="317"/>
        <v>Swansea Bay UHB</v>
      </c>
      <c r="C1480" s="89"/>
      <c r="D1480" s="89"/>
      <c r="E1480" s="89"/>
      <c r="F1480" s="89"/>
      <c r="G1480" s="89"/>
      <c r="H1480" s="197">
        <f t="shared" si="318"/>
        <v>0</v>
      </c>
      <c r="I1480" s="197"/>
      <c r="J1480" s="89"/>
      <c r="K1480" s="90"/>
      <c r="L1480" s="90"/>
      <c r="M1480" s="89"/>
      <c r="N1480" s="89"/>
      <c r="O1480" s="89"/>
      <c r="P1480" s="89"/>
      <c r="Q1480" s="89"/>
      <c r="R1480" s="122"/>
      <c r="S1480" s="122"/>
      <c r="T1480" s="122"/>
      <c r="U1480" s="123"/>
      <c r="V1480" s="123"/>
      <c r="W1480" s="123"/>
      <c r="X1480" s="122"/>
      <c r="Y1480" s="122"/>
      <c r="Z1480" s="122"/>
      <c r="AA1480" s="122"/>
      <c r="AB1480" s="122"/>
      <c r="AC1480" s="122"/>
      <c r="AD1480" s="197">
        <f t="shared" si="311"/>
        <v>0</v>
      </c>
      <c r="AE1480" s="196" t="str">
        <f t="shared" si="323"/>
        <v/>
      </c>
      <c r="AF1480" s="196" t="str">
        <f t="shared" si="312"/>
        <v/>
      </c>
      <c r="AG1480" s="196" t="str">
        <f t="shared" si="313"/>
        <v/>
      </c>
      <c r="AH1480" s="196" t="str">
        <f t="shared" si="314"/>
        <v/>
      </c>
      <c r="AI1480" s="196" t="str">
        <f t="shared" si="315"/>
        <v/>
      </c>
      <c r="AJ1480" s="196" t="str">
        <f t="shared" si="316"/>
        <v/>
      </c>
      <c r="AK1480" s="196" t="str">
        <f t="shared" si="319"/>
        <v/>
      </c>
      <c r="AL1480" s="196" t="str">
        <f t="shared" si="320"/>
        <v/>
      </c>
      <c r="AM1480" s="176"/>
      <c r="AN1480" s="176">
        <f t="shared" si="321"/>
        <v>0</v>
      </c>
      <c r="AO1480" s="176"/>
      <c r="AP1480" s="176"/>
      <c r="AQ1480" s="176"/>
      <c r="AR1480" s="176"/>
      <c r="AS1480" s="176"/>
      <c r="AT1480" s="176"/>
      <c r="AU1480" s="176"/>
      <c r="AV1480" s="176"/>
      <c r="AW1480" s="176"/>
      <c r="AX1480" s="176"/>
      <c r="AY1480" s="176"/>
      <c r="AZ1480" s="176"/>
      <c r="BA1480" s="176"/>
      <c r="BB1480" s="176"/>
      <c r="BC1480" s="176"/>
      <c r="BD1480" s="176"/>
      <c r="BE1480" s="176"/>
      <c r="BF1480" s="176"/>
      <c r="BG1480" s="176"/>
      <c r="BH1480" s="176"/>
      <c r="BI1480" s="176"/>
      <c r="BJ1480" s="176"/>
      <c r="BK1480" s="176"/>
      <c r="BL1480" s="176"/>
      <c r="BM1480" s="176"/>
      <c r="BN1480" s="176"/>
      <c r="BO1480" s="176"/>
      <c r="BP1480" s="176"/>
      <c r="BQ1480" s="176"/>
      <c r="BR1480" s="176"/>
      <c r="BS1480" s="176"/>
      <c r="BT1480" s="176"/>
      <c r="BU1480" s="176"/>
      <c r="BV1480" s="176"/>
      <c r="BW1480" s="176"/>
      <c r="BX1480" s="176"/>
      <c r="BY1480" s="176"/>
      <c r="BZ1480" s="176"/>
      <c r="CA1480" s="176"/>
      <c r="CB1480" s="176"/>
      <c r="CC1480" s="176"/>
      <c r="CD1480" s="176"/>
      <c r="CE1480" s="176"/>
      <c r="CF1480" s="176"/>
      <c r="CG1480" s="176"/>
      <c r="CH1480" s="176"/>
      <c r="CI1480" s="176"/>
      <c r="CJ1480" s="176"/>
      <c r="CK1480" s="176"/>
      <c r="CL1480" s="176"/>
      <c r="CM1480" s="176"/>
      <c r="CN1480" s="176"/>
      <c r="CO1480" s="176"/>
      <c r="CP1480" s="176"/>
      <c r="CQ1480" s="176"/>
      <c r="CR1480" s="176"/>
      <c r="CS1480" s="176"/>
      <c r="CT1480" s="176"/>
      <c r="CU1480" s="176"/>
      <c r="CV1480" s="176"/>
      <c r="CW1480" s="176"/>
    </row>
    <row r="1481" spans="1:101" s="179" customFormat="1" ht="20.100000000000001" customHeight="1">
      <c r="A1481" s="657">
        <f t="shared" si="322"/>
        <v>1438</v>
      </c>
      <c r="B1481" s="196" t="str">
        <f t="shared" si="317"/>
        <v>Swansea Bay UHB</v>
      </c>
      <c r="C1481" s="89"/>
      <c r="D1481" s="89"/>
      <c r="E1481" s="89"/>
      <c r="F1481" s="89"/>
      <c r="G1481" s="89"/>
      <c r="H1481" s="197">
        <f t="shared" si="318"/>
        <v>0</v>
      </c>
      <c r="I1481" s="197"/>
      <c r="J1481" s="89"/>
      <c r="K1481" s="90"/>
      <c r="L1481" s="90"/>
      <c r="M1481" s="89"/>
      <c r="N1481" s="89"/>
      <c r="O1481" s="89"/>
      <c r="P1481" s="89"/>
      <c r="Q1481" s="89"/>
      <c r="R1481" s="122"/>
      <c r="S1481" s="122"/>
      <c r="T1481" s="122"/>
      <c r="U1481" s="123"/>
      <c r="V1481" s="123"/>
      <c r="W1481" s="123"/>
      <c r="X1481" s="122"/>
      <c r="Y1481" s="122"/>
      <c r="Z1481" s="122"/>
      <c r="AA1481" s="122"/>
      <c r="AB1481" s="122"/>
      <c r="AC1481" s="122"/>
      <c r="AD1481" s="197">
        <f t="shared" si="311"/>
        <v>0</v>
      </c>
      <c r="AE1481" s="196" t="str">
        <f t="shared" si="323"/>
        <v/>
      </c>
      <c r="AF1481" s="196" t="str">
        <f t="shared" si="312"/>
        <v/>
      </c>
      <c r="AG1481" s="196" t="str">
        <f t="shared" si="313"/>
        <v/>
      </c>
      <c r="AH1481" s="196" t="str">
        <f t="shared" si="314"/>
        <v/>
      </c>
      <c r="AI1481" s="196" t="str">
        <f t="shared" si="315"/>
        <v/>
      </c>
      <c r="AJ1481" s="196" t="str">
        <f t="shared" si="316"/>
        <v/>
      </c>
      <c r="AK1481" s="196" t="str">
        <f t="shared" si="319"/>
        <v/>
      </c>
      <c r="AL1481" s="196" t="str">
        <f t="shared" si="320"/>
        <v/>
      </c>
      <c r="AM1481" s="176"/>
      <c r="AN1481" s="176">
        <f t="shared" si="321"/>
        <v>0</v>
      </c>
      <c r="AO1481" s="176"/>
      <c r="AP1481" s="176"/>
      <c r="AQ1481" s="176"/>
      <c r="AR1481" s="176"/>
      <c r="AS1481" s="176"/>
      <c r="AT1481" s="176"/>
      <c r="AU1481" s="176"/>
      <c r="AV1481" s="176"/>
      <c r="AW1481" s="176"/>
      <c r="AX1481" s="176"/>
      <c r="AY1481" s="176"/>
      <c r="AZ1481" s="176"/>
      <c r="BA1481" s="176"/>
      <c r="BB1481" s="176"/>
      <c r="BC1481" s="176"/>
      <c r="BD1481" s="176"/>
      <c r="BE1481" s="176"/>
      <c r="BF1481" s="176"/>
      <c r="BG1481" s="176"/>
      <c r="BH1481" s="176"/>
      <c r="BI1481" s="176"/>
      <c r="BJ1481" s="176"/>
      <c r="BK1481" s="176"/>
      <c r="BL1481" s="176"/>
      <c r="BM1481" s="176"/>
      <c r="BN1481" s="176"/>
      <c r="BO1481" s="176"/>
      <c r="BP1481" s="176"/>
      <c r="BQ1481" s="176"/>
      <c r="BR1481" s="176"/>
      <c r="BS1481" s="176"/>
      <c r="BT1481" s="176"/>
      <c r="BU1481" s="176"/>
      <c r="BV1481" s="176"/>
      <c r="BW1481" s="176"/>
      <c r="BX1481" s="176"/>
      <c r="BY1481" s="176"/>
      <c r="BZ1481" s="176"/>
      <c r="CA1481" s="176"/>
      <c r="CB1481" s="176"/>
      <c r="CC1481" s="176"/>
      <c r="CD1481" s="176"/>
      <c r="CE1481" s="176"/>
      <c r="CF1481" s="176"/>
      <c r="CG1481" s="176"/>
      <c r="CH1481" s="176"/>
      <c r="CI1481" s="176"/>
      <c r="CJ1481" s="176"/>
      <c r="CK1481" s="176"/>
      <c r="CL1481" s="176"/>
      <c r="CM1481" s="176"/>
      <c r="CN1481" s="176"/>
      <c r="CO1481" s="176"/>
      <c r="CP1481" s="176"/>
      <c r="CQ1481" s="176"/>
      <c r="CR1481" s="176"/>
      <c r="CS1481" s="176"/>
      <c r="CT1481" s="176"/>
      <c r="CU1481" s="176"/>
      <c r="CV1481" s="176"/>
      <c r="CW1481" s="176"/>
    </row>
    <row r="1482" spans="1:101" s="179" customFormat="1" ht="20.100000000000001" customHeight="1">
      <c r="A1482" s="657">
        <f t="shared" si="322"/>
        <v>1439</v>
      </c>
      <c r="B1482" s="196" t="str">
        <f t="shared" si="317"/>
        <v>Swansea Bay UHB</v>
      </c>
      <c r="C1482" s="89"/>
      <c r="D1482" s="89"/>
      <c r="E1482" s="89"/>
      <c r="F1482" s="89"/>
      <c r="G1482" s="89"/>
      <c r="H1482" s="197">
        <f t="shared" si="318"/>
        <v>0</v>
      </c>
      <c r="I1482" s="197"/>
      <c r="J1482" s="89"/>
      <c r="K1482" s="90"/>
      <c r="L1482" s="90"/>
      <c r="M1482" s="89"/>
      <c r="N1482" s="89"/>
      <c r="O1482" s="89"/>
      <c r="P1482" s="89"/>
      <c r="Q1482" s="89"/>
      <c r="R1482" s="122"/>
      <c r="S1482" s="122"/>
      <c r="T1482" s="122"/>
      <c r="U1482" s="123"/>
      <c r="V1482" s="123"/>
      <c r="W1482" s="123"/>
      <c r="X1482" s="122"/>
      <c r="Y1482" s="122"/>
      <c r="Z1482" s="122"/>
      <c r="AA1482" s="122"/>
      <c r="AB1482" s="122"/>
      <c r="AC1482" s="122"/>
      <c r="AD1482" s="197">
        <f t="shared" si="311"/>
        <v>0</v>
      </c>
      <c r="AE1482" s="196" t="str">
        <f t="shared" si="323"/>
        <v/>
      </c>
      <c r="AF1482" s="196" t="str">
        <f t="shared" si="312"/>
        <v/>
      </c>
      <c r="AG1482" s="196" t="str">
        <f t="shared" si="313"/>
        <v/>
      </c>
      <c r="AH1482" s="196" t="str">
        <f t="shared" si="314"/>
        <v/>
      </c>
      <c r="AI1482" s="196" t="str">
        <f t="shared" si="315"/>
        <v/>
      </c>
      <c r="AJ1482" s="196" t="str">
        <f t="shared" si="316"/>
        <v/>
      </c>
      <c r="AK1482" s="196" t="str">
        <f t="shared" si="319"/>
        <v/>
      </c>
      <c r="AL1482" s="196" t="str">
        <f t="shared" si="320"/>
        <v/>
      </c>
      <c r="AM1482" s="176"/>
      <c r="AN1482" s="176">
        <f t="shared" si="321"/>
        <v>0</v>
      </c>
      <c r="AO1482" s="176"/>
      <c r="AP1482" s="176"/>
      <c r="AQ1482" s="176"/>
      <c r="AR1482" s="176"/>
      <c r="AS1482" s="176"/>
      <c r="AT1482" s="176"/>
      <c r="AU1482" s="176"/>
      <c r="AV1482" s="176"/>
      <c r="AW1482" s="176"/>
      <c r="AX1482" s="176"/>
      <c r="AY1482" s="176"/>
      <c r="AZ1482" s="176"/>
      <c r="BA1482" s="176"/>
      <c r="BB1482" s="176"/>
      <c r="BC1482" s="176"/>
      <c r="BD1482" s="176"/>
      <c r="BE1482" s="176"/>
      <c r="BF1482" s="176"/>
      <c r="BG1482" s="176"/>
      <c r="BH1482" s="176"/>
      <c r="BI1482" s="176"/>
      <c r="BJ1482" s="176"/>
      <c r="BK1482" s="176"/>
      <c r="BL1482" s="176"/>
      <c r="BM1482" s="176"/>
      <c r="BN1482" s="176"/>
      <c r="BO1482" s="176"/>
      <c r="BP1482" s="176"/>
      <c r="BQ1482" s="176"/>
      <c r="BR1482" s="176"/>
      <c r="BS1482" s="176"/>
      <c r="BT1482" s="176"/>
      <c r="BU1482" s="176"/>
      <c r="BV1482" s="176"/>
      <c r="BW1482" s="176"/>
      <c r="BX1482" s="176"/>
      <c r="BY1482" s="176"/>
      <c r="BZ1482" s="176"/>
      <c r="CA1482" s="176"/>
      <c r="CB1482" s="176"/>
      <c r="CC1482" s="176"/>
      <c r="CD1482" s="176"/>
      <c r="CE1482" s="176"/>
      <c r="CF1482" s="176"/>
      <c r="CG1482" s="176"/>
      <c r="CH1482" s="176"/>
      <c r="CI1482" s="176"/>
      <c r="CJ1482" s="176"/>
      <c r="CK1482" s="176"/>
      <c r="CL1482" s="176"/>
      <c r="CM1482" s="176"/>
      <c r="CN1482" s="176"/>
      <c r="CO1482" s="176"/>
      <c r="CP1482" s="176"/>
      <c r="CQ1482" s="176"/>
      <c r="CR1482" s="176"/>
      <c r="CS1482" s="176"/>
      <c r="CT1482" s="176"/>
      <c r="CU1482" s="176"/>
      <c r="CV1482" s="176"/>
      <c r="CW1482" s="176"/>
    </row>
    <row r="1483" spans="1:101" s="179" customFormat="1" ht="20.100000000000001" customHeight="1">
      <c r="A1483" s="657">
        <f t="shared" si="322"/>
        <v>1440</v>
      </c>
      <c r="B1483" s="196" t="str">
        <f t="shared" si="317"/>
        <v>Swansea Bay UHB</v>
      </c>
      <c r="C1483" s="89"/>
      <c r="D1483" s="89"/>
      <c r="E1483" s="89"/>
      <c r="F1483" s="89"/>
      <c r="G1483" s="89"/>
      <c r="H1483" s="197">
        <f t="shared" si="318"/>
        <v>0</v>
      </c>
      <c r="I1483" s="197"/>
      <c r="J1483" s="89"/>
      <c r="K1483" s="90"/>
      <c r="L1483" s="90"/>
      <c r="M1483" s="89"/>
      <c r="N1483" s="89"/>
      <c r="O1483" s="89"/>
      <c r="P1483" s="89"/>
      <c r="Q1483" s="89"/>
      <c r="R1483" s="122"/>
      <c r="S1483" s="122"/>
      <c r="T1483" s="122"/>
      <c r="U1483" s="123"/>
      <c r="V1483" s="123"/>
      <c r="W1483" s="123"/>
      <c r="X1483" s="122"/>
      <c r="Y1483" s="122"/>
      <c r="Z1483" s="122"/>
      <c r="AA1483" s="122"/>
      <c r="AB1483" s="122"/>
      <c r="AC1483" s="122"/>
      <c r="AD1483" s="197">
        <f t="shared" si="311"/>
        <v>0</v>
      </c>
      <c r="AE1483" s="196" t="str">
        <f t="shared" si="323"/>
        <v/>
      </c>
      <c r="AF1483" s="196" t="str">
        <f t="shared" si="312"/>
        <v/>
      </c>
      <c r="AG1483" s="196" t="str">
        <f t="shared" si="313"/>
        <v/>
      </c>
      <c r="AH1483" s="196" t="str">
        <f t="shared" si="314"/>
        <v/>
      </c>
      <c r="AI1483" s="196" t="str">
        <f t="shared" si="315"/>
        <v/>
      </c>
      <c r="AJ1483" s="196" t="str">
        <f t="shared" si="316"/>
        <v/>
      </c>
      <c r="AK1483" s="196" t="str">
        <f t="shared" si="319"/>
        <v/>
      </c>
      <c r="AL1483" s="196" t="str">
        <f t="shared" si="320"/>
        <v/>
      </c>
      <c r="AM1483" s="176"/>
      <c r="AN1483" s="176">
        <f t="shared" si="321"/>
        <v>0</v>
      </c>
      <c r="AO1483" s="176"/>
      <c r="AP1483" s="176"/>
      <c r="AQ1483" s="176"/>
      <c r="AR1483" s="176"/>
      <c r="AS1483" s="176"/>
      <c r="AT1483" s="176"/>
      <c r="AU1483" s="176"/>
      <c r="AV1483" s="176"/>
      <c r="AW1483" s="176"/>
      <c r="AX1483" s="176"/>
      <c r="AY1483" s="176"/>
      <c r="AZ1483" s="176"/>
      <c r="BA1483" s="176"/>
      <c r="BB1483" s="176"/>
      <c r="BC1483" s="176"/>
      <c r="BD1483" s="176"/>
      <c r="BE1483" s="176"/>
      <c r="BF1483" s="176"/>
      <c r="BG1483" s="176"/>
      <c r="BH1483" s="176"/>
      <c r="BI1483" s="176"/>
      <c r="BJ1483" s="176"/>
      <c r="BK1483" s="176"/>
      <c r="BL1483" s="176"/>
      <c r="BM1483" s="176"/>
      <c r="BN1483" s="176"/>
      <c r="BO1483" s="176"/>
      <c r="BP1483" s="176"/>
      <c r="BQ1483" s="176"/>
      <c r="BR1483" s="176"/>
      <c r="BS1483" s="176"/>
      <c r="BT1483" s="176"/>
      <c r="BU1483" s="176"/>
      <c r="BV1483" s="176"/>
      <c r="BW1483" s="176"/>
      <c r="BX1483" s="176"/>
      <c r="BY1483" s="176"/>
      <c r="BZ1483" s="176"/>
      <c r="CA1483" s="176"/>
      <c r="CB1483" s="176"/>
      <c r="CC1483" s="176"/>
      <c r="CD1483" s="176"/>
      <c r="CE1483" s="176"/>
      <c r="CF1483" s="176"/>
      <c r="CG1483" s="176"/>
      <c r="CH1483" s="176"/>
      <c r="CI1483" s="176"/>
      <c r="CJ1483" s="176"/>
      <c r="CK1483" s="176"/>
      <c r="CL1483" s="176"/>
      <c r="CM1483" s="176"/>
      <c r="CN1483" s="176"/>
      <c r="CO1483" s="176"/>
      <c r="CP1483" s="176"/>
      <c r="CQ1483" s="176"/>
      <c r="CR1483" s="176"/>
      <c r="CS1483" s="176"/>
      <c r="CT1483" s="176"/>
      <c r="CU1483" s="176"/>
      <c r="CV1483" s="176"/>
      <c r="CW1483" s="176"/>
    </row>
    <row r="1484" spans="1:101" s="179" customFormat="1" ht="20.100000000000001" customHeight="1">
      <c r="A1484" s="657">
        <f t="shared" si="322"/>
        <v>1441</v>
      </c>
      <c r="B1484" s="196" t="str">
        <f t="shared" si="317"/>
        <v>Swansea Bay UHB</v>
      </c>
      <c r="C1484" s="89"/>
      <c r="D1484" s="89"/>
      <c r="E1484" s="89"/>
      <c r="F1484" s="89"/>
      <c r="G1484" s="89"/>
      <c r="H1484" s="197">
        <f t="shared" si="318"/>
        <v>0</v>
      </c>
      <c r="I1484" s="197"/>
      <c r="J1484" s="89"/>
      <c r="K1484" s="90"/>
      <c r="L1484" s="90"/>
      <c r="M1484" s="89"/>
      <c r="N1484" s="89"/>
      <c r="O1484" s="89"/>
      <c r="P1484" s="89"/>
      <c r="Q1484" s="89"/>
      <c r="R1484" s="122"/>
      <c r="S1484" s="122"/>
      <c r="T1484" s="122"/>
      <c r="U1484" s="123"/>
      <c r="V1484" s="123"/>
      <c r="W1484" s="123"/>
      <c r="X1484" s="122"/>
      <c r="Y1484" s="122"/>
      <c r="Z1484" s="122"/>
      <c r="AA1484" s="122"/>
      <c r="AB1484" s="122"/>
      <c r="AC1484" s="122"/>
      <c r="AD1484" s="197">
        <f t="shared" si="311"/>
        <v>0</v>
      </c>
      <c r="AE1484" s="196" t="str">
        <f t="shared" si="323"/>
        <v/>
      </c>
      <c r="AF1484" s="196" t="str">
        <f t="shared" si="312"/>
        <v/>
      </c>
      <c r="AG1484" s="196" t="str">
        <f t="shared" si="313"/>
        <v/>
      </c>
      <c r="AH1484" s="196" t="str">
        <f t="shared" si="314"/>
        <v/>
      </c>
      <c r="AI1484" s="196" t="str">
        <f t="shared" si="315"/>
        <v/>
      </c>
      <c r="AJ1484" s="196" t="str">
        <f t="shared" si="316"/>
        <v/>
      </c>
      <c r="AK1484" s="196" t="str">
        <f t="shared" si="319"/>
        <v/>
      </c>
      <c r="AL1484" s="196" t="str">
        <f t="shared" si="320"/>
        <v/>
      </c>
      <c r="AM1484" s="176"/>
      <c r="AN1484" s="176">
        <f t="shared" si="321"/>
        <v>0</v>
      </c>
      <c r="AO1484" s="176"/>
      <c r="AP1484" s="176"/>
      <c r="AQ1484" s="176"/>
      <c r="AR1484" s="176"/>
      <c r="AS1484" s="176"/>
      <c r="AT1484" s="176"/>
      <c r="AU1484" s="176"/>
      <c r="AV1484" s="176"/>
      <c r="AW1484" s="176"/>
      <c r="AX1484" s="176"/>
      <c r="AY1484" s="176"/>
      <c r="AZ1484" s="176"/>
      <c r="BA1484" s="176"/>
      <c r="BB1484" s="176"/>
      <c r="BC1484" s="176"/>
      <c r="BD1484" s="176"/>
      <c r="BE1484" s="176"/>
      <c r="BF1484" s="176"/>
      <c r="BG1484" s="176"/>
      <c r="BH1484" s="176"/>
      <c r="BI1484" s="176"/>
      <c r="BJ1484" s="176"/>
      <c r="BK1484" s="176"/>
      <c r="BL1484" s="176"/>
      <c r="BM1484" s="176"/>
      <c r="BN1484" s="176"/>
      <c r="BO1484" s="176"/>
      <c r="BP1484" s="176"/>
      <c r="BQ1484" s="176"/>
      <c r="BR1484" s="176"/>
      <c r="BS1484" s="176"/>
      <c r="BT1484" s="176"/>
      <c r="BU1484" s="176"/>
      <c r="BV1484" s="176"/>
      <c r="BW1484" s="176"/>
      <c r="BX1484" s="176"/>
      <c r="BY1484" s="176"/>
      <c r="BZ1484" s="176"/>
      <c r="CA1484" s="176"/>
      <c r="CB1484" s="176"/>
      <c r="CC1484" s="176"/>
      <c r="CD1484" s="176"/>
      <c r="CE1484" s="176"/>
      <c r="CF1484" s="176"/>
      <c r="CG1484" s="176"/>
      <c r="CH1484" s="176"/>
      <c r="CI1484" s="176"/>
      <c r="CJ1484" s="176"/>
      <c r="CK1484" s="176"/>
      <c r="CL1484" s="176"/>
      <c r="CM1484" s="176"/>
      <c r="CN1484" s="176"/>
      <c r="CO1484" s="176"/>
      <c r="CP1484" s="176"/>
      <c r="CQ1484" s="176"/>
      <c r="CR1484" s="176"/>
      <c r="CS1484" s="176"/>
      <c r="CT1484" s="176"/>
      <c r="CU1484" s="176"/>
      <c r="CV1484" s="176"/>
      <c r="CW1484" s="176"/>
    </row>
    <row r="1485" spans="1:101" s="179" customFormat="1" ht="20.100000000000001" customHeight="1">
      <c r="A1485" s="657">
        <f t="shared" si="322"/>
        <v>1442</v>
      </c>
      <c r="B1485" s="196" t="str">
        <f t="shared" si="317"/>
        <v>Swansea Bay UHB</v>
      </c>
      <c r="C1485" s="89"/>
      <c r="D1485" s="89"/>
      <c r="E1485" s="89"/>
      <c r="F1485" s="89"/>
      <c r="G1485" s="89"/>
      <c r="H1485" s="197">
        <f t="shared" si="318"/>
        <v>0</v>
      </c>
      <c r="I1485" s="197"/>
      <c r="J1485" s="89"/>
      <c r="K1485" s="90"/>
      <c r="L1485" s="90"/>
      <c r="M1485" s="89"/>
      <c r="N1485" s="89"/>
      <c r="O1485" s="89"/>
      <c r="P1485" s="89"/>
      <c r="Q1485" s="89"/>
      <c r="R1485" s="122"/>
      <c r="S1485" s="122"/>
      <c r="T1485" s="122"/>
      <c r="U1485" s="123"/>
      <c r="V1485" s="123"/>
      <c r="W1485" s="123"/>
      <c r="X1485" s="122"/>
      <c r="Y1485" s="122"/>
      <c r="Z1485" s="122"/>
      <c r="AA1485" s="122"/>
      <c r="AB1485" s="122"/>
      <c r="AC1485" s="122"/>
      <c r="AD1485" s="197">
        <f t="shared" si="311"/>
        <v>0</v>
      </c>
      <c r="AE1485" s="196" t="str">
        <f t="shared" si="323"/>
        <v/>
      </c>
      <c r="AF1485" s="196" t="str">
        <f t="shared" si="312"/>
        <v/>
      </c>
      <c r="AG1485" s="196" t="str">
        <f t="shared" si="313"/>
        <v/>
      </c>
      <c r="AH1485" s="196" t="str">
        <f t="shared" si="314"/>
        <v/>
      </c>
      <c r="AI1485" s="196" t="str">
        <f t="shared" si="315"/>
        <v/>
      </c>
      <c r="AJ1485" s="196" t="str">
        <f t="shared" si="316"/>
        <v/>
      </c>
      <c r="AK1485" s="196" t="str">
        <f t="shared" si="319"/>
        <v/>
      </c>
      <c r="AL1485" s="196" t="str">
        <f t="shared" si="320"/>
        <v/>
      </c>
      <c r="AM1485" s="176"/>
      <c r="AN1485" s="176">
        <f t="shared" si="321"/>
        <v>0</v>
      </c>
      <c r="AO1485" s="176"/>
      <c r="AP1485" s="176"/>
      <c r="AQ1485" s="176"/>
      <c r="AR1485" s="176"/>
      <c r="AS1485" s="176"/>
      <c r="AT1485" s="176"/>
      <c r="AU1485" s="176"/>
      <c r="AV1485" s="176"/>
      <c r="AW1485" s="176"/>
      <c r="AX1485" s="176"/>
      <c r="AY1485" s="176"/>
      <c r="AZ1485" s="176"/>
      <c r="BA1485" s="176"/>
      <c r="BB1485" s="176"/>
      <c r="BC1485" s="176"/>
      <c r="BD1485" s="176"/>
      <c r="BE1485" s="176"/>
      <c r="BF1485" s="176"/>
      <c r="BG1485" s="176"/>
      <c r="BH1485" s="176"/>
      <c r="BI1485" s="176"/>
      <c r="BJ1485" s="176"/>
      <c r="BK1485" s="176"/>
      <c r="BL1485" s="176"/>
      <c r="BM1485" s="176"/>
      <c r="BN1485" s="176"/>
      <c r="BO1485" s="176"/>
      <c r="BP1485" s="176"/>
      <c r="BQ1485" s="176"/>
      <c r="BR1485" s="176"/>
      <c r="BS1485" s="176"/>
      <c r="BT1485" s="176"/>
      <c r="BU1485" s="176"/>
      <c r="BV1485" s="176"/>
      <c r="BW1485" s="176"/>
      <c r="BX1485" s="176"/>
      <c r="BY1485" s="176"/>
      <c r="BZ1485" s="176"/>
      <c r="CA1485" s="176"/>
      <c r="CB1485" s="176"/>
      <c r="CC1485" s="176"/>
      <c r="CD1485" s="176"/>
      <c r="CE1485" s="176"/>
      <c r="CF1485" s="176"/>
      <c r="CG1485" s="176"/>
      <c r="CH1485" s="176"/>
      <c r="CI1485" s="176"/>
      <c r="CJ1485" s="176"/>
      <c r="CK1485" s="176"/>
      <c r="CL1485" s="176"/>
      <c r="CM1485" s="176"/>
      <c r="CN1485" s="176"/>
      <c r="CO1485" s="176"/>
      <c r="CP1485" s="176"/>
      <c r="CQ1485" s="176"/>
      <c r="CR1485" s="176"/>
      <c r="CS1485" s="176"/>
      <c r="CT1485" s="176"/>
      <c r="CU1485" s="176"/>
      <c r="CV1485" s="176"/>
      <c r="CW1485" s="176"/>
    </row>
    <row r="1486" spans="1:101" s="179" customFormat="1" ht="20.100000000000001" customHeight="1">
      <c r="A1486" s="657">
        <f t="shared" si="322"/>
        <v>1443</v>
      </c>
      <c r="B1486" s="196" t="str">
        <f t="shared" si="317"/>
        <v>Swansea Bay UHB</v>
      </c>
      <c r="C1486" s="89"/>
      <c r="D1486" s="89"/>
      <c r="E1486" s="89"/>
      <c r="F1486" s="89"/>
      <c r="G1486" s="89"/>
      <c r="H1486" s="197">
        <f t="shared" si="318"/>
        <v>0</v>
      </c>
      <c r="I1486" s="197"/>
      <c r="J1486" s="89"/>
      <c r="K1486" s="90"/>
      <c r="L1486" s="90"/>
      <c r="M1486" s="89"/>
      <c r="N1486" s="89"/>
      <c r="O1486" s="89"/>
      <c r="P1486" s="89"/>
      <c r="Q1486" s="89"/>
      <c r="R1486" s="122"/>
      <c r="S1486" s="122"/>
      <c r="T1486" s="122"/>
      <c r="U1486" s="123"/>
      <c r="V1486" s="123"/>
      <c r="W1486" s="123"/>
      <c r="X1486" s="122"/>
      <c r="Y1486" s="122"/>
      <c r="Z1486" s="122"/>
      <c r="AA1486" s="122"/>
      <c r="AB1486" s="122"/>
      <c r="AC1486" s="122"/>
      <c r="AD1486" s="197">
        <f t="shared" si="311"/>
        <v>0</v>
      </c>
      <c r="AE1486" s="196" t="str">
        <f t="shared" si="323"/>
        <v/>
      </c>
      <c r="AF1486" s="196" t="str">
        <f t="shared" si="312"/>
        <v/>
      </c>
      <c r="AG1486" s="196" t="str">
        <f t="shared" si="313"/>
        <v/>
      </c>
      <c r="AH1486" s="196" t="str">
        <f t="shared" si="314"/>
        <v/>
      </c>
      <c r="AI1486" s="196" t="str">
        <f t="shared" si="315"/>
        <v/>
      </c>
      <c r="AJ1486" s="196" t="str">
        <f t="shared" si="316"/>
        <v/>
      </c>
      <c r="AK1486" s="196" t="str">
        <f t="shared" si="319"/>
        <v/>
      </c>
      <c r="AL1486" s="196" t="str">
        <f t="shared" si="320"/>
        <v/>
      </c>
      <c r="AM1486" s="176"/>
      <c r="AN1486" s="176">
        <f t="shared" si="321"/>
        <v>0</v>
      </c>
      <c r="AO1486" s="176"/>
      <c r="AP1486" s="176"/>
      <c r="AQ1486" s="176"/>
      <c r="AR1486" s="176"/>
      <c r="AS1486" s="176"/>
      <c r="AT1486" s="176"/>
      <c r="AU1486" s="176"/>
      <c r="AV1486" s="176"/>
      <c r="AW1486" s="176"/>
      <c r="AX1486" s="176"/>
      <c r="AY1486" s="176"/>
      <c r="AZ1486" s="176"/>
      <c r="BA1486" s="176"/>
      <c r="BB1486" s="176"/>
      <c r="BC1486" s="176"/>
      <c r="BD1486" s="176"/>
      <c r="BE1486" s="176"/>
      <c r="BF1486" s="176"/>
      <c r="BG1486" s="176"/>
      <c r="BH1486" s="176"/>
      <c r="BI1486" s="176"/>
      <c r="BJ1486" s="176"/>
      <c r="BK1486" s="176"/>
      <c r="BL1486" s="176"/>
      <c r="BM1486" s="176"/>
      <c r="BN1486" s="176"/>
      <c r="BO1486" s="176"/>
      <c r="BP1486" s="176"/>
      <c r="BQ1486" s="176"/>
      <c r="BR1486" s="176"/>
      <c r="BS1486" s="176"/>
      <c r="BT1486" s="176"/>
      <c r="BU1486" s="176"/>
      <c r="BV1486" s="176"/>
      <c r="BW1486" s="176"/>
      <c r="BX1486" s="176"/>
      <c r="BY1486" s="176"/>
      <c r="BZ1486" s="176"/>
      <c r="CA1486" s="176"/>
      <c r="CB1486" s="176"/>
      <c r="CC1486" s="176"/>
      <c r="CD1486" s="176"/>
      <c r="CE1486" s="176"/>
      <c r="CF1486" s="176"/>
      <c r="CG1486" s="176"/>
      <c r="CH1486" s="176"/>
      <c r="CI1486" s="176"/>
      <c r="CJ1486" s="176"/>
      <c r="CK1486" s="176"/>
      <c r="CL1486" s="176"/>
      <c r="CM1486" s="176"/>
      <c r="CN1486" s="176"/>
      <c r="CO1486" s="176"/>
      <c r="CP1486" s="176"/>
      <c r="CQ1486" s="176"/>
      <c r="CR1486" s="176"/>
      <c r="CS1486" s="176"/>
      <c r="CT1486" s="176"/>
      <c r="CU1486" s="176"/>
      <c r="CV1486" s="176"/>
      <c r="CW1486" s="176"/>
    </row>
    <row r="1487" spans="1:101" s="179" customFormat="1" ht="20.100000000000001" customHeight="1">
      <c r="A1487" s="657">
        <f t="shared" si="322"/>
        <v>1444</v>
      </c>
      <c r="B1487" s="196" t="str">
        <f t="shared" si="317"/>
        <v>Swansea Bay UHB</v>
      </c>
      <c r="C1487" s="89"/>
      <c r="D1487" s="89"/>
      <c r="E1487" s="89"/>
      <c r="F1487" s="89"/>
      <c r="G1487" s="89"/>
      <c r="H1487" s="197">
        <f t="shared" si="318"/>
        <v>0</v>
      </c>
      <c r="I1487" s="197"/>
      <c r="J1487" s="89"/>
      <c r="K1487" s="90"/>
      <c r="L1487" s="90"/>
      <c r="M1487" s="89"/>
      <c r="N1487" s="89"/>
      <c r="O1487" s="89"/>
      <c r="P1487" s="89"/>
      <c r="Q1487" s="89"/>
      <c r="R1487" s="122"/>
      <c r="S1487" s="122"/>
      <c r="T1487" s="122"/>
      <c r="U1487" s="123"/>
      <c r="V1487" s="123"/>
      <c r="W1487" s="123"/>
      <c r="X1487" s="122"/>
      <c r="Y1487" s="122"/>
      <c r="Z1487" s="122"/>
      <c r="AA1487" s="122"/>
      <c r="AB1487" s="122"/>
      <c r="AC1487" s="122"/>
      <c r="AD1487" s="197">
        <f t="shared" si="311"/>
        <v>0</v>
      </c>
      <c r="AE1487" s="196" t="str">
        <f t="shared" si="323"/>
        <v/>
      </c>
      <c r="AF1487" s="196" t="str">
        <f t="shared" si="312"/>
        <v/>
      </c>
      <c r="AG1487" s="196" t="str">
        <f t="shared" si="313"/>
        <v/>
      </c>
      <c r="AH1487" s="196" t="str">
        <f t="shared" si="314"/>
        <v/>
      </c>
      <c r="AI1487" s="196" t="str">
        <f t="shared" si="315"/>
        <v/>
      </c>
      <c r="AJ1487" s="196" t="str">
        <f t="shared" si="316"/>
        <v/>
      </c>
      <c r="AK1487" s="196" t="str">
        <f t="shared" si="319"/>
        <v/>
      </c>
      <c r="AL1487" s="196" t="str">
        <f t="shared" si="320"/>
        <v/>
      </c>
      <c r="AM1487" s="176"/>
      <c r="AN1487" s="176">
        <f t="shared" si="321"/>
        <v>0</v>
      </c>
      <c r="AO1487" s="176"/>
      <c r="AP1487" s="176"/>
      <c r="AQ1487" s="176"/>
      <c r="AR1487" s="176"/>
      <c r="AS1487" s="176"/>
      <c r="AT1487" s="176"/>
      <c r="AU1487" s="176"/>
      <c r="AV1487" s="176"/>
      <c r="AW1487" s="176"/>
      <c r="AX1487" s="176"/>
      <c r="AY1487" s="176"/>
      <c r="AZ1487" s="176"/>
      <c r="BA1487" s="176"/>
      <c r="BB1487" s="176"/>
      <c r="BC1487" s="176"/>
      <c r="BD1487" s="176"/>
      <c r="BE1487" s="176"/>
      <c r="BF1487" s="176"/>
      <c r="BG1487" s="176"/>
      <c r="BH1487" s="176"/>
      <c r="BI1487" s="176"/>
      <c r="BJ1487" s="176"/>
      <c r="BK1487" s="176"/>
      <c r="BL1487" s="176"/>
      <c r="BM1487" s="176"/>
      <c r="BN1487" s="176"/>
      <c r="BO1487" s="176"/>
      <c r="BP1487" s="176"/>
      <c r="BQ1487" s="176"/>
      <c r="BR1487" s="176"/>
      <c r="BS1487" s="176"/>
      <c r="BT1487" s="176"/>
      <c r="BU1487" s="176"/>
      <c r="BV1487" s="176"/>
      <c r="BW1487" s="176"/>
      <c r="BX1487" s="176"/>
      <c r="BY1487" s="176"/>
      <c r="BZ1487" s="176"/>
      <c r="CA1487" s="176"/>
      <c r="CB1487" s="176"/>
      <c r="CC1487" s="176"/>
      <c r="CD1487" s="176"/>
      <c r="CE1487" s="176"/>
      <c r="CF1487" s="176"/>
      <c r="CG1487" s="176"/>
      <c r="CH1487" s="176"/>
      <c r="CI1487" s="176"/>
      <c r="CJ1487" s="176"/>
      <c r="CK1487" s="176"/>
      <c r="CL1487" s="176"/>
      <c r="CM1487" s="176"/>
      <c r="CN1487" s="176"/>
      <c r="CO1487" s="176"/>
      <c r="CP1487" s="176"/>
      <c r="CQ1487" s="176"/>
      <c r="CR1487" s="176"/>
      <c r="CS1487" s="176"/>
      <c r="CT1487" s="176"/>
      <c r="CU1487" s="176"/>
      <c r="CV1487" s="176"/>
      <c r="CW1487" s="176"/>
    </row>
    <row r="1488" spans="1:101" s="179" customFormat="1" ht="20.100000000000001" customHeight="1">
      <c r="A1488" s="657">
        <f t="shared" si="322"/>
        <v>1445</v>
      </c>
      <c r="B1488" s="196" t="str">
        <f t="shared" si="317"/>
        <v>Swansea Bay UHB</v>
      </c>
      <c r="C1488" s="89"/>
      <c r="D1488" s="89"/>
      <c r="E1488" s="89"/>
      <c r="F1488" s="89"/>
      <c r="G1488" s="89"/>
      <c r="H1488" s="197">
        <f t="shared" si="318"/>
        <v>0</v>
      </c>
      <c r="I1488" s="197"/>
      <c r="J1488" s="89"/>
      <c r="K1488" s="90"/>
      <c r="L1488" s="90"/>
      <c r="M1488" s="89"/>
      <c r="N1488" s="89"/>
      <c r="O1488" s="89"/>
      <c r="P1488" s="89"/>
      <c r="Q1488" s="89"/>
      <c r="R1488" s="122"/>
      <c r="S1488" s="122"/>
      <c r="T1488" s="122"/>
      <c r="U1488" s="123"/>
      <c r="V1488" s="123"/>
      <c r="W1488" s="123"/>
      <c r="X1488" s="122"/>
      <c r="Y1488" s="122"/>
      <c r="Z1488" s="122"/>
      <c r="AA1488" s="122"/>
      <c r="AB1488" s="122"/>
      <c r="AC1488" s="122"/>
      <c r="AD1488" s="197">
        <f t="shared" si="311"/>
        <v>0</v>
      </c>
      <c r="AE1488" s="196" t="str">
        <f t="shared" si="323"/>
        <v/>
      </c>
      <c r="AF1488" s="196" t="str">
        <f t="shared" si="312"/>
        <v/>
      </c>
      <c r="AG1488" s="196" t="str">
        <f t="shared" si="313"/>
        <v/>
      </c>
      <c r="AH1488" s="196" t="str">
        <f t="shared" si="314"/>
        <v/>
      </c>
      <c r="AI1488" s="196" t="str">
        <f t="shared" si="315"/>
        <v/>
      </c>
      <c r="AJ1488" s="196" t="str">
        <f t="shared" si="316"/>
        <v/>
      </c>
      <c r="AK1488" s="196" t="str">
        <f t="shared" si="319"/>
        <v/>
      </c>
      <c r="AL1488" s="196" t="str">
        <f t="shared" si="320"/>
        <v/>
      </c>
      <c r="AM1488" s="176"/>
      <c r="AN1488" s="176">
        <f t="shared" si="321"/>
        <v>0</v>
      </c>
      <c r="AO1488" s="176"/>
      <c r="AP1488" s="176"/>
      <c r="AQ1488" s="176"/>
      <c r="AR1488" s="176"/>
      <c r="AS1488" s="176"/>
      <c r="AT1488" s="176"/>
      <c r="AU1488" s="176"/>
      <c r="AV1488" s="176"/>
      <c r="AW1488" s="176"/>
      <c r="AX1488" s="176"/>
      <c r="AY1488" s="176"/>
      <c r="AZ1488" s="176"/>
      <c r="BA1488" s="176"/>
      <c r="BB1488" s="176"/>
      <c r="BC1488" s="176"/>
      <c r="BD1488" s="176"/>
      <c r="BE1488" s="176"/>
      <c r="BF1488" s="176"/>
      <c r="BG1488" s="176"/>
      <c r="BH1488" s="176"/>
      <c r="BI1488" s="176"/>
      <c r="BJ1488" s="176"/>
      <c r="BK1488" s="176"/>
      <c r="BL1488" s="176"/>
      <c r="BM1488" s="176"/>
      <c r="BN1488" s="176"/>
      <c r="BO1488" s="176"/>
      <c r="BP1488" s="176"/>
      <c r="BQ1488" s="176"/>
      <c r="BR1488" s="176"/>
      <c r="BS1488" s="176"/>
      <c r="BT1488" s="176"/>
      <c r="BU1488" s="176"/>
      <c r="BV1488" s="176"/>
      <c r="BW1488" s="176"/>
      <c r="BX1488" s="176"/>
      <c r="BY1488" s="176"/>
      <c r="BZ1488" s="176"/>
      <c r="CA1488" s="176"/>
      <c r="CB1488" s="176"/>
      <c r="CC1488" s="176"/>
      <c r="CD1488" s="176"/>
      <c r="CE1488" s="176"/>
      <c r="CF1488" s="176"/>
      <c r="CG1488" s="176"/>
      <c r="CH1488" s="176"/>
      <c r="CI1488" s="176"/>
      <c r="CJ1488" s="176"/>
      <c r="CK1488" s="176"/>
      <c r="CL1488" s="176"/>
      <c r="CM1488" s="176"/>
      <c r="CN1488" s="176"/>
      <c r="CO1488" s="176"/>
      <c r="CP1488" s="176"/>
      <c r="CQ1488" s="176"/>
      <c r="CR1488" s="176"/>
      <c r="CS1488" s="176"/>
      <c r="CT1488" s="176"/>
      <c r="CU1488" s="176"/>
      <c r="CV1488" s="176"/>
      <c r="CW1488" s="176"/>
    </row>
    <row r="1489" spans="1:101" s="179" customFormat="1" ht="20.100000000000001" customHeight="1">
      <c r="A1489" s="657">
        <f t="shared" si="322"/>
        <v>1446</v>
      </c>
      <c r="B1489" s="196" t="str">
        <f t="shared" si="317"/>
        <v>Swansea Bay UHB</v>
      </c>
      <c r="C1489" s="89"/>
      <c r="D1489" s="89"/>
      <c r="E1489" s="89"/>
      <c r="F1489" s="89"/>
      <c r="G1489" s="89"/>
      <c r="H1489" s="197">
        <f t="shared" si="318"/>
        <v>0</v>
      </c>
      <c r="I1489" s="197"/>
      <c r="J1489" s="89"/>
      <c r="K1489" s="90"/>
      <c r="L1489" s="90"/>
      <c r="M1489" s="89"/>
      <c r="N1489" s="89"/>
      <c r="O1489" s="89"/>
      <c r="P1489" s="89"/>
      <c r="Q1489" s="89"/>
      <c r="R1489" s="122"/>
      <c r="S1489" s="122"/>
      <c r="T1489" s="122"/>
      <c r="U1489" s="123"/>
      <c r="V1489" s="123"/>
      <c r="W1489" s="123"/>
      <c r="X1489" s="122"/>
      <c r="Y1489" s="122"/>
      <c r="Z1489" s="122"/>
      <c r="AA1489" s="122"/>
      <c r="AB1489" s="122"/>
      <c r="AC1489" s="122"/>
      <c r="AD1489" s="197">
        <f t="shared" si="311"/>
        <v>0</v>
      </c>
      <c r="AE1489" s="196" t="str">
        <f t="shared" si="323"/>
        <v/>
      </c>
      <c r="AF1489" s="196" t="str">
        <f t="shared" si="312"/>
        <v/>
      </c>
      <c r="AG1489" s="196" t="str">
        <f t="shared" si="313"/>
        <v/>
      </c>
      <c r="AH1489" s="196" t="str">
        <f t="shared" si="314"/>
        <v/>
      </c>
      <c r="AI1489" s="196" t="str">
        <f t="shared" si="315"/>
        <v/>
      </c>
      <c r="AJ1489" s="196" t="str">
        <f t="shared" si="316"/>
        <v/>
      </c>
      <c r="AK1489" s="196" t="str">
        <f t="shared" si="319"/>
        <v/>
      </c>
      <c r="AL1489" s="196" t="str">
        <f t="shared" si="320"/>
        <v/>
      </c>
      <c r="AM1489" s="176"/>
      <c r="AN1489" s="176">
        <f t="shared" si="321"/>
        <v>0</v>
      </c>
      <c r="AO1489" s="176"/>
      <c r="AP1489" s="176"/>
      <c r="AQ1489" s="176"/>
      <c r="AR1489" s="176"/>
      <c r="AS1489" s="176"/>
      <c r="AT1489" s="176"/>
      <c r="AU1489" s="176"/>
      <c r="AV1489" s="176"/>
      <c r="AW1489" s="176"/>
      <c r="AX1489" s="176"/>
      <c r="AY1489" s="176"/>
      <c r="AZ1489" s="176"/>
      <c r="BA1489" s="176"/>
      <c r="BB1489" s="176"/>
      <c r="BC1489" s="176"/>
      <c r="BD1489" s="176"/>
      <c r="BE1489" s="176"/>
      <c r="BF1489" s="176"/>
      <c r="BG1489" s="176"/>
      <c r="BH1489" s="176"/>
      <c r="BI1489" s="176"/>
      <c r="BJ1489" s="176"/>
      <c r="BK1489" s="176"/>
      <c r="BL1489" s="176"/>
      <c r="BM1489" s="176"/>
      <c r="BN1489" s="176"/>
      <c r="BO1489" s="176"/>
      <c r="BP1489" s="176"/>
      <c r="BQ1489" s="176"/>
      <c r="BR1489" s="176"/>
      <c r="BS1489" s="176"/>
      <c r="BT1489" s="176"/>
      <c r="BU1489" s="176"/>
      <c r="BV1489" s="176"/>
      <c r="BW1489" s="176"/>
      <c r="BX1489" s="176"/>
      <c r="BY1489" s="176"/>
      <c r="BZ1489" s="176"/>
      <c r="CA1489" s="176"/>
      <c r="CB1489" s="176"/>
      <c r="CC1489" s="176"/>
      <c r="CD1489" s="176"/>
      <c r="CE1489" s="176"/>
      <c r="CF1489" s="176"/>
      <c r="CG1489" s="176"/>
      <c r="CH1489" s="176"/>
      <c r="CI1489" s="176"/>
      <c r="CJ1489" s="176"/>
      <c r="CK1489" s="176"/>
      <c r="CL1489" s="176"/>
      <c r="CM1489" s="176"/>
      <c r="CN1489" s="176"/>
      <c r="CO1489" s="176"/>
      <c r="CP1489" s="176"/>
      <c r="CQ1489" s="176"/>
      <c r="CR1489" s="176"/>
      <c r="CS1489" s="176"/>
      <c r="CT1489" s="176"/>
      <c r="CU1489" s="176"/>
      <c r="CV1489" s="176"/>
      <c r="CW1489" s="176"/>
    </row>
    <row r="1490" spans="1:101" s="179" customFormat="1" ht="20.100000000000001" customHeight="1">
      <c r="A1490" s="657">
        <f t="shared" si="322"/>
        <v>1447</v>
      </c>
      <c r="B1490" s="196" t="str">
        <f t="shared" si="317"/>
        <v>Swansea Bay UHB</v>
      </c>
      <c r="C1490" s="89"/>
      <c r="D1490" s="89"/>
      <c r="E1490" s="89"/>
      <c r="F1490" s="89"/>
      <c r="G1490" s="89"/>
      <c r="H1490" s="197">
        <f t="shared" si="318"/>
        <v>0</v>
      </c>
      <c r="I1490" s="197"/>
      <c r="J1490" s="89"/>
      <c r="K1490" s="90"/>
      <c r="L1490" s="90"/>
      <c r="M1490" s="89"/>
      <c r="N1490" s="89"/>
      <c r="O1490" s="89"/>
      <c r="P1490" s="89"/>
      <c r="Q1490" s="89"/>
      <c r="R1490" s="122"/>
      <c r="S1490" s="122"/>
      <c r="T1490" s="122"/>
      <c r="U1490" s="123"/>
      <c r="V1490" s="123"/>
      <c r="W1490" s="123"/>
      <c r="X1490" s="122"/>
      <c r="Y1490" s="122"/>
      <c r="Z1490" s="122"/>
      <c r="AA1490" s="122"/>
      <c r="AB1490" s="122"/>
      <c r="AC1490" s="122"/>
      <c r="AD1490" s="197">
        <f t="shared" si="311"/>
        <v>0</v>
      </c>
      <c r="AE1490" s="196" t="str">
        <f t="shared" si="323"/>
        <v/>
      </c>
      <c r="AF1490" s="196" t="str">
        <f t="shared" si="312"/>
        <v/>
      </c>
      <c r="AG1490" s="196" t="str">
        <f t="shared" si="313"/>
        <v/>
      </c>
      <c r="AH1490" s="196" t="str">
        <f t="shared" si="314"/>
        <v/>
      </c>
      <c r="AI1490" s="196" t="str">
        <f t="shared" si="315"/>
        <v/>
      </c>
      <c r="AJ1490" s="196" t="str">
        <f t="shared" si="316"/>
        <v/>
      </c>
      <c r="AK1490" s="196" t="str">
        <f t="shared" si="319"/>
        <v/>
      </c>
      <c r="AL1490" s="196" t="str">
        <f t="shared" si="320"/>
        <v/>
      </c>
      <c r="AM1490" s="176"/>
      <c r="AN1490" s="176">
        <f t="shared" si="321"/>
        <v>0</v>
      </c>
      <c r="AO1490" s="176"/>
      <c r="AP1490" s="176"/>
      <c r="AQ1490" s="176"/>
      <c r="AR1490" s="176"/>
      <c r="AS1490" s="176"/>
      <c r="AT1490" s="176"/>
      <c r="AU1490" s="176"/>
      <c r="AV1490" s="176"/>
      <c r="AW1490" s="176"/>
      <c r="AX1490" s="176"/>
      <c r="AY1490" s="176"/>
      <c r="AZ1490" s="176"/>
      <c r="BA1490" s="176"/>
      <c r="BB1490" s="176"/>
      <c r="BC1490" s="176"/>
      <c r="BD1490" s="176"/>
      <c r="BE1490" s="176"/>
      <c r="BF1490" s="176"/>
      <c r="BG1490" s="176"/>
      <c r="BH1490" s="176"/>
      <c r="BI1490" s="176"/>
      <c r="BJ1490" s="176"/>
      <c r="BK1490" s="176"/>
      <c r="BL1490" s="176"/>
      <c r="BM1490" s="176"/>
      <c r="BN1490" s="176"/>
      <c r="BO1490" s="176"/>
      <c r="BP1490" s="176"/>
      <c r="BQ1490" s="176"/>
      <c r="BR1490" s="176"/>
      <c r="BS1490" s="176"/>
      <c r="BT1490" s="176"/>
      <c r="BU1490" s="176"/>
      <c r="BV1490" s="176"/>
      <c r="BW1490" s="176"/>
      <c r="BX1490" s="176"/>
      <c r="BY1490" s="176"/>
      <c r="BZ1490" s="176"/>
      <c r="CA1490" s="176"/>
      <c r="CB1490" s="176"/>
      <c r="CC1490" s="176"/>
      <c r="CD1490" s="176"/>
      <c r="CE1490" s="176"/>
      <c r="CF1490" s="176"/>
      <c r="CG1490" s="176"/>
      <c r="CH1490" s="176"/>
      <c r="CI1490" s="176"/>
      <c r="CJ1490" s="176"/>
      <c r="CK1490" s="176"/>
      <c r="CL1490" s="176"/>
      <c r="CM1490" s="176"/>
      <c r="CN1490" s="176"/>
      <c r="CO1490" s="176"/>
      <c r="CP1490" s="176"/>
      <c r="CQ1490" s="176"/>
      <c r="CR1490" s="176"/>
      <c r="CS1490" s="176"/>
      <c r="CT1490" s="176"/>
      <c r="CU1490" s="176"/>
      <c r="CV1490" s="176"/>
      <c r="CW1490" s="176"/>
    </row>
    <row r="1491" spans="1:101" s="179" customFormat="1" ht="20.100000000000001" customHeight="1">
      <c r="A1491" s="657">
        <f t="shared" si="322"/>
        <v>1448</v>
      </c>
      <c r="B1491" s="196" t="str">
        <f t="shared" si="317"/>
        <v>Swansea Bay UHB</v>
      </c>
      <c r="C1491" s="89"/>
      <c r="D1491" s="89"/>
      <c r="E1491" s="89"/>
      <c r="F1491" s="89"/>
      <c r="G1491" s="89"/>
      <c r="H1491" s="197">
        <f t="shared" si="318"/>
        <v>0</v>
      </c>
      <c r="I1491" s="197"/>
      <c r="J1491" s="89"/>
      <c r="K1491" s="90"/>
      <c r="L1491" s="90"/>
      <c r="M1491" s="89"/>
      <c r="N1491" s="89"/>
      <c r="O1491" s="89"/>
      <c r="P1491" s="89"/>
      <c r="Q1491" s="89"/>
      <c r="R1491" s="122"/>
      <c r="S1491" s="122"/>
      <c r="T1491" s="122"/>
      <c r="U1491" s="123"/>
      <c r="V1491" s="123"/>
      <c r="W1491" s="123"/>
      <c r="X1491" s="122"/>
      <c r="Y1491" s="122"/>
      <c r="Z1491" s="122"/>
      <c r="AA1491" s="122"/>
      <c r="AB1491" s="122"/>
      <c r="AC1491" s="122"/>
      <c r="AD1491" s="197">
        <f t="shared" si="311"/>
        <v>0</v>
      </c>
      <c r="AE1491" s="196" t="str">
        <f t="shared" si="323"/>
        <v/>
      </c>
      <c r="AF1491" s="196" t="str">
        <f t="shared" si="312"/>
        <v/>
      </c>
      <c r="AG1491" s="196" t="str">
        <f t="shared" si="313"/>
        <v/>
      </c>
      <c r="AH1491" s="196" t="str">
        <f t="shared" si="314"/>
        <v/>
      </c>
      <c r="AI1491" s="196" t="str">
        <f t="shared" si="315"/>
        <v/>
      </c>
      <c r="AJ1491" s="196" t="str">
        <f t="shared" si="316"/>
        <v/>
      </c>
      <c r="AK1491" s="196" t="str">
        <f t="shared" si="319"/>
        <v/>
      </c>
      <c r="AL1491" s="196" t="str">
        <f t="shared" si="320"/>
        <v/>
      </c>
      <c r="AM1491" s="176"/>
      <c r="AN1491" s="176">
        <f t="shared" si="321"/>
        <v>0</v>
      </c>
      <c r="AO1491" s="176"/>
      <c r="AP1491" s="176"/>
      <c r="AQ1491" s="176"/>
      <c r="AR1491" s="176"/>
      <c r="AS1491" s="176"/>
      <c r="AT1491" s="176"/>
      <c r="AU1491" s="176"/>
      <c r="AV1491" s="176"/>
      <c r="AW1491" s="176"/>
      <c r="AX1491" s="176"/>
      <c r="AY1491" s="176"/>
      <c r="AZ1491" s="176"/>
      <c r="BA1491" s="176"/>
      <c r="BB1491" s="176"/>
      <c r="BC1491" s="176"/>
      <c r="BD1491" s="176"/>
      <c r="BE1491" s="176"/>
      <c r="BF1491" s="176"/>
      <c r="BG1491" s="176"/>
      <c r="BH1491" s="176"/>
      <c r="BI1491" s="176"/>
      <c r="BJ1491" s="176"/>
      <c r="BK1491" s="176"/>
      <c r="BL1491" s="176"/>
      <c r="BM1491" s="176"/>
      <c r="BN1491" s="176"/>
      <c r="BO1491" s="176"/>
      <c r="BP1491" s="176"/>
      <c r="BQ1491" s="176"/>
      <c r="BR1491" s="176"/>
      <c r="BS1491" s="176"/>
      <c r="BT1491" s="176"/>
      <c r="BU1491" s="176"/>
      <c r="BV1491" s="176"/>
      <c r="BW1491" s="176"/>
      <c r="BX1491" s="176"/>
      <c r="BY1491" s="176"/>
      <c r="BZ1491" s="176"/>
      <c r="CA1491" s="176"/>
      <c r="CB1491" s="176"/>
      <c r="CC1491" s="176"/>
      <c r="CD1491" s="176"/>
      <c r="CE1491" s="176"/>
      <c r="CF1491" s="176"/>
      <c r="CG1491" s="176"/>
      <c r="CH1491" s="176"/>
      <c r="CI1491" s="176"/>
      <c r="CJ1491" s="176"/>
      <c r="CK1491" s="176"/>
      <c r="CL1491" s="176"/>
      <c r="CM1491" s="176"/>
      <c r="CN1491" s="176"/>
      <c r="CO1491" s="176"/>
      <c r="CP1491" s="176"/>
      <c r="CQ1491" s="176"/>
      <c r="CR1491" s="176"/>
      <c r="CS1491" s="176"/>
      <c r="CT1491" s="176"/>
      <c r="CU1491" s="176"/>
      <c r="CV1491" s="176"/>
      <c r="CW1491" s="176"/>
    </row>
    <row r="1492" spans="1:101" s="179" customFormat="1" ht="20.100000000000001" customHeight="1">
      <c r="A1492" s="657">
        <f t="shared" si="322"/>
        <v>1449</v>
      </c>
      <c r="B1492" s="196" t="str">
        <f t="shared" si="317"/>
        <v>Swansea Bay UHB</v>
      </c>
      <c r="C1492" s="89"/>
      <c r="D1492" s="89"/>
      <c r="E1492" s="89"/>
      <c r="F1492" s="89"/>
      <c r="G1492" s="89"/>
      <c r="H1492" s="197">
        <f t="shared" si="318"/>
        <v>0</v>
      </c>
      <c r="I1492" s="197"/>
      <c r="J1492" s="89"/>
      <c r="K1492" s="90"/>
      <c r="L1492" s="90"/>
      <c r="M1492" s="89"/>
      <c r="N1492" s="89"/>
      <c r="O1492" s="89"/>
      <c r="P1492" s="89"/>
      <c r="Q1492" s="89"/>
      <c r="R1492" s="122"/>
      <c r="S1492" s="122"/>
      <c r="T1492" s="122"/>
      <c r="U1492" s="123"/>
      <c r="V1492" s="123"/>
      <c r="W1492" s="123"/>
      <c r="X1492" s="122"/>
      <c r="Y1492" s="122"/>
      <c r="Z1492" s="122"/>
      <c r="AA1492" s="122"/>
      <c r="AB1492" s="122"/>
      <c r="AC1492" s="122"/>
      <c r="AD1492" s="197">
        <f t="shared" si="311"/>
        <v>0</v>
      </c>
      <c r="AE1492" s="196" t="str">
        <f t="shared" si="323"/>
        <v/>
      </c>
      <c r="AF1492" s="196" t="str">
        <f t="shared" si="312"/>
        <v/>
      </c>
      <c r="AG1492" s="196" t="str">
        <f t="shared" si="313"/>
        <v/>
      </c>
      <c r="AH1492" s="196" t="str">
        <f t="shared" si="314"/>
        <v/>
      </c>
      <c r="AI1492" s="196" t="str">
        <f t="shared" si="315"/>
        <v/>
      </c>
      <c r="AJ1492" s="196" t="str">
        <f t="shared" si="316"/>
        <v/>
      </c>
      <c r="AK1492" s="196" t="str">
        <f t="shared" si="319"/>
        <v/>
      </c>
      <c r="AL1492" s="196" t="str">
        <f t="shared" si="320"/>
        <v/>
      </c>
      <c r="AM1492" s="176"/>
      <c r="AN1492" s="176">
        <f t="shared" si="321"/>
        <v>0</v>
      </c>
      <c r="AO1492" s="176"/>
      <c r="AP1492" s="176"/>
      <c r="AQ1492" s="176"/>
      <c r="AR1492" s="176"/>
      <c r="AS1492" s="176"/>
      <c r="AT1492" s="176"/>
      <c r="AU1492" s="176"/>
      <c r="AV1492" s="176"/>
      <c r="AW1492" s="176"/>
      <c r="AX1492" s="176"/>
      <c r="AY1492" s="176"/>
      <c r="AZ1492" s="176"/>
      <c r="BA1492" s="176"/>
      <c r="BB1492" s="176"/>
      <c r="BC1492" s="176"/>
      <c r="BD1492" s="176"/>
      <c r="BE1492" s="176"/>
      <c r="BF1492" s="176"/>
      <c r="BG1492" s="176"/>
      <c r="BH1492" s="176"/>
      <c r="BI1492" s="176"/>
      <c r="BJ1492" s="176"/>
      <c r="BK1492" s="176"/>
      <c r="BL1492" s="176"/>
      <c r="BM1492" s="176"/>
      <c r="BN1492" s="176"/>
      <c r="BO1492" s="176"/>
      <c r="BP1492" s="176"/>
      <c r="BQ1492" s="176"/>
      <c r="BR1492" s="176"/>
      <c r="BS1492" s="176"/>
      <c r="BT1492" s="176"/>
      <c r="BU1492" s="176"/>
      <c r="BV1492" s="176"/>
      <c r="BW1492" s="176"/>
      <c r="BX1492" s="176"/>
      <c r="BY1492" s="176"/>
      <c r="BZ1492" s="176"/>
      <c r="CA1492" s="176"/>
      <c r="CB1492" s="176"/>
      <c r="CC1492" s="176"/>
      <c r="CD1492" s="176"/>
      <c r="CE1492" s="176"/>
      <c r="CF1492" s="176"/>
      <c r="CG1492" s="176"/>
      <c r="CH1492" s="176"/>
      <c r="CI1492" s="176"/>
      <c r="CJ1492" s="176"/>
      <c r="CK1492" s="176"/>
      <c r="CL1492" s="176"/>
      <c r="CM1492" s="176"/>
      <c r="CN1492" s="176"/>
      <c r="CO1492" s="176"/>
      <c r="CP1492" s="176"/>
      <c r="CQ1492" s="176"/>
      <c r="CR1492" s="176"/>
      <c r="CS1492" s="176"/>
      <c r="CT1492" s="176"/>
      <c r="CU1492" s="176"/>
      <c r="CV1492" s="176"/>
      <c r="CW1492" s="176"/>
    </row>
    <row r="1493" spans="1:101" s="179" customFormat="1" ht="20.100000000000001" customHeight="1">
      <c r="A1493" s="657">
        <f t="shared" si="322"/>
        <v>1450</v>
      </c>
      <c r="B1493" s="196" t="str">
        <f t="shared" si="317"/>
        <v>Swansea Bay UHB</v>
      </c>
      <c r="C1493" s="89"/>
      <c r="D1493" s="89"/>
      <c r="E1493" s="89"/>
      <c r="F1493" s="89"/>
      <c r="G1493" s="89"/>
      <c r="H1493" s="197">
        <f t="shared" si="318"/>
        <v>0</v>
      </c>
      <c r="I1493" s="197"/>
      <c r="J1493" s="89"/>
      <c r="K1493" s="90"/>
      <c r="L1493" s="90"/>
      <c r="M1493" s="89"/>
      <c r="N1493" s="89"/>
      <c r="O1493" s="89"/>
      <c r="P1493" s="89"/>
      <c r="Q1493" s="89"/>
      <c r="R1493" s="122"/>
      <c r="S1493" s="122"/>
      <c r="T1493" s="122"/>
      <c r="U1493" s="123"/>
      <c r="V1493" s="123"/>
      <c r="W1493" s="123"/>
      <c r="X1493" s="122"/>
      <c r="Y1493" s="122"/>
      <c r="Z1493" s="122"/>
      <c r="AA1493" s="122"/>
      <c r="AB1493" s="122"/>
      <c r="AC1493" s="122"/>
      <c r="AD1493" s="197">
        <f t="shared" si="311"/>
        <v>0</v>
      </c>
      <c r="AE1493" s="196" t="str">
        <f t="shared" si="323"/>
        <v/>
      </c>
      <c r="AF1493" s="196" t="str">
        <f t="shared" si="312"/>
        <v/>
      </c>
      <c r="AG1493" s="196" t="str">
        <f t="shared" si="313"/>
        <v/>
      </c>
      <c r="AH1493" s="196" t="str">
        <f t="shared" si="314"/>
        <v/>
      </c>
      <c r="AI1493" s="196" t="str">
        <f t="shared" si="315"/>
        <v/>
      </c>
      <c r="AJ1493" s="196" t="str">
        <f t="shared" si="316"/>
        <v/>
      </c>
      <c r="AK1493" s="196" t="str">
        <f t="shared" si="319"/>
        <v/>
      </c>
      <c r="AL1493" s="196" t="str">
        <f t="shared" si="320"/>
        <v/>
      </c>
      <c r="AM1493" s="176"/>
      <c r="AN1493" s="176">
        <f t="shared" si="321"/>
        <v>0</v>
      </c>
      <c r="AO1493" s="176"/>
      <c r="AP1493" s="176"/>
      <c r="AQ1493" s="176"/>
      <c r="AR1493" s="176"/>
      <c r="AS1493" s="176"/>
      <c r="AT1493" s="176"/>
      <c r="AU1493" s="176"/>
      <c r="AV1493" s="176"/>
      <c r="AW1493" s="176"/>
      <c r="AX1493" s="176"/>
      <c r="AY1493" s="176"/>
      <c r="AZ1493" s="176"/>
      <c r="BA1493" s="176"/>
      <c r="BB1493" s="176"/>
      <c r="BC1493" s="176"/>
      <c r="BD1493" s="176"/>
      <c r="BE1493" s="176"/>
      <c r="BF1493" s="176"/>
      <c r="BG1493" s="176"/>
      <c r="BH1493" s="176"/>
      <c r="BI1493" s="176"/>
      <c r="BJ1493" s="176"/>
      <c r="BK1493" s="176"/>
      <c r="BL1493" s="176"/>
      <c r="BM1493" s="176"/>
      <c r="BN1493" s="176"/>
      <c r="BO1493" s="176"/>
      <c r="BP1493" s="176"/>
      <c r="BQ1493" s="176"/>
      <c r="BR1493" s="176"/>
      <c r="BS1493" s="176"/>
      <c r="BT1493" s="176"/>
      <c r="BU1493" s="176"/>
      <c r="BV1493" s="176"/>
      <c r="BW1493" s="176"/>
      <c r="BX1493" s="176"/>
      <c r="BY1493" s="176"/>
      <c r="BZ1493" s="176"/>
      <c r="CA1493" s="176"/>
      <c r="CB1493" s="176"/>
      <c r="CC1493" s="176"/>
      <c r="CD1493" s="176"/>
      <c r="CE1493" s="176"/>
      <c r="CF1493" s="176"/>
      <c r="CG1493" s="176"/>
      <c r="CH1493" s="176"/>
      <c r="CI1493" s="176"/>
      <c r="CJ1493" s="176"/>
      <c r="CK1493" s="176"/>
      <c r="CL1493" s="176"/>
      <c r="CM1493" s="176"/>
      <c r="CN1493" s="176"/>
      <c r="CO1493" s="176"/>
      <c r="CP1493" s="176"/>
      <c r="CQ1493" s="176"/>
      <c r="CR1493" s="176"/>
      <c r="CS1493" s="176"/>
      <c r="CT1493" s="176"/>
      <c r="CU1493" s="176"/>
      <c r="CV1493" s="176"/>
      <c r="CW1493" s="176"/>
    </row>
    <row r="1494" spans="1:101" s="179" customFormat="1" ht="20.100000000000001" customHeight="1">
      <c r="A1494" s="657">
        <f t="shared" si="322"/>
        <v>1451</v>
      </c>
      <c r="B1494" s="196" t="str">
        <f t="shared" si="317"/>
        <v>Swansea Bay UHB</v>
      </c>
      <c r="C1494" s="89"/>
      <c r="D1494" s="89"/>
      <c r="E1494" s="89"/>
      <c r="F1494" s="89"/>
      <c r="G1494" s="89"/>
      <c r="H1494" s="197">
        <f t="shared" si="318"/>
        <v>0</v>
      </c>
      <c r="I1494" s="197"/>
      <c r="J1494" s="89"/>
      <c r="K1494" s="90"/>
      <c r="L1494" s="90"/>
      <c r="M1494" s="89"/>
      <c r="N1494" s="89"/>
      <c r="O1494" s="89"/>
      <c r="P1494" s="89"/>
      <c r="Q1494" s="89"/>
      <c r="R1494" s="122"/>
      <c r="S1494" s="122"/>
      <c r="T1494" s="122"/>
      <c r="U1494" s="123"/>
      <c r="V1494" s="123"/>
      <c r="W1494" s="123"/>
      <c r="X1494" s="122"/>
      <c r="Y1494" s="122"/>
      <c r="Z1494" s="122"/>
      <c r="AA1494" s="122"/>
      <c r="AB1494" s="122"/>
      <c r="AC1494" s="122"/>
      <c r="AD1494" s="197">
        <f t="shared" si="311"/>
        <v>0</v>
      </c>
      <c r="AE1494" s="196" t="str">
        <f t="shared" si="323"/>
        <v/>
      </c>
      <c r="AF1494" s="196" t="str">
        <f t="shared" si="312"/>
        <v/>
      </c>
      <c r="AG1494" s="196" t="str">
        <f t="shared" si="313"/>
        <v/>
      </c>
      <c r="AH1494" s="196" t="str">
        <f t="shared" si="314"/>
        <v/>
      </c>
      <c r="AI1494" s="196" t="str">
        <f t="shared" si="315"/>
        <v/>
      </c>
      <c r="AJ1494" s="196" t="str">
        <f t="shared" si="316"/>
        <v/>
      </c>
      <c r="AK1494" s="196" t="str">
        <f t="shared" si="319"/>
        <v/>
      </c>
      <c r="AL1494" s="196" t="str">
        <f t="shared" si="320"/>
        <v/>
      </c>
      <c r="AM1494" s="176"/>
      <c r="AN1494" s="176">
        <f t="shared" si="321"/>
        <v>0</v>
      </c>
      <c r="AO1494" s="176"/>
      <c r="AP1494" s="176"/>
      <c r="AQ1494" s="176"/>
      <c r="AR1494" s="176"/>
      <c r="AS1494" s="176"/>
      <c r="AT1494" s="176"/>
      <c r="AU1494" s="176"/>
      <c r="AV1494" s="176"/>
      <c r="AW1494" s="176"/>
      <c r="AX1494" s="176"/>
      <c r="AY1494" s="176"/>
      <c r="AZ1494" s="176"/>
      <c r="BA1494" s="176"/>
      <c r="BB1494" s="176"/>
      <c r="BC1494" s="176"/>
      <c r="BD1494" s="176"/>
      <c r="BE1494" s="176"/>
      <c r="BF1494" s="176"/>
      <c r="BG1494" s="176"/>
      <c r="BH1494" s="176"/>
      <c r="BI1494" s="176"/>
      <c r="BJ1494" s="176"/>
      <c r="BK1494" s="176"/>
      <c r="BL1494" s="176"/>
      <c r="BM1494" s="176"/>
      <c r="BN1494" s="176"/>
      <c r="BO1494" s="176"/>
      <c r="BP1494" s="176"/>
      <c r="BQ1494" s="176"/>
      <c r="BR1494" s="176"/>
      <c r="BS1494" s="176"/>
      <c r="BT1494" s="176"/>
      <c r="BU1494" s="176"/>
      <c r="BV1494" s="176"/>
      <c r="BW1494" s="176"/>
      <c r="BX1494" s="176"/>
      <c r="BY1494" s="176"/>
      <c r="BZ1494" s="176"/>
      <c r="CA1494" s="176"/>
      <c r="CB1494" s="176"/>
      <c r="CC1494" s="176"/>
      <c r="CD1494" s="176"/>
      <c r="CE1494" s="176"/>
      <c r="CF1494" s="176"/>
      <c r="CG1494" s="176"/>
      <c r="CH1494" s="176"/>
      <c r="CI1494" s="176"/>
      <c r="CJ1494" s="176"/>
      <c r="CK1494" s="176"/>
      <c r="CL1494" s="176"/>
      <c r="CM1494" s="176"/>
      <c r="CN1494" s="176"/>
      <c r="CO1494" s="176"/>
      <c r="CP1494" s="176"/>
      <c r="CQ1494" s="176"/>
      <c r="CR1494" s="176"/>
      <c r="CS1494" s="176"/>
      <c r="CT1494" s="176"/>
      <c r="CU1494" s="176"/>
      <c r="CV1494" s="176"/>
      <c r="CW1494" s="176"/>
    </row>
    <row r="1495" spans="1:101" s="179" customFormat="1" ht="20.100000000000001" customHeight="1">
      <c r="A1495" s="657">
        <f t="shared" si="322"/>
        <v>1452</v>
      </c>
      <c r="B1495" s="196" t="str">
        <f t="shared" si="317"/>
        <v>Swansea Bay UHB</v>
      </c>
      <c r="C1495" s="89"/>
      <c r="D1495" s="89"/>
      <c r="E1495" s="89"/>
      <c r="F1495" s="89"/>
      <c r="G1495" s="89"/>
      <c r="H1495" s="197">
        <f t="shared" si="318"/>
        <v>0</v>
      </c>
      <c r="I1495" s="197"/>
      <c r="J1495" s="89"/>
      <c r="K1495" s="90"/>
      <c r="L1495" s="90"/>
      <c r="M1495" s="89"/>
      <c r="N1495" s="89"/>
      <c r="O1495" s="89"/>
      <c r="P1495" s="89"/>
      <c r="Q1495" s="89"/>
      <c r="R1495" s="122"/>
      <c r="S1495" s="122"/>
      <c r="T1495" s="122"/>
      <c r="U1495" s="123"/>
      <c r="V1495" s="123"/>
      <c r="W1495" s="123"/>
      <c r="X1495" s="122"/>
      <c r="Y1495" s="122"/>
      <c r="Z1495" s="122"/>
      <c r="AA1495" s="122"/>
      <c r="AB1495" s="122"/>
      <c r="AC1495" s="122"/>
      <c r="AD1495" s="197">
        <f t="shared" si="311"/>
        <v>0</v>
      </c>
      <c r="AE1495" s="196" t="str">
        <f t="shared" si="323"/>
        <v/>
      </c>
      <c r="AF1495" s="196" t="str">
        <f t="shared" si="312"/>
        <v/>
      </c>
      <c r="AG1495" s="196" t="str">
        <f t="shared" si="313"/>
        <v/>
      </c>
      <c r="AH1495" s="196" t="str">
        <f t="shared" si="314"/>
        <v/>
      </c>
      <c r="AI1495" s="196" t="str">
        <f t="shared" si="315"/>
        <v/>
      </c>
      <c r="AJ1495" s="196" t="str">
        <f t="shared" si="316"/>
        <v/>
      </c>
      <c r="AK1495" s="196" t="str">
        <f t="shared" si="319"/>
        <v/>
      </c>
      <c r="AL1495" s="196" t="str">
        <f t="shared" si="320"/>
        <v/>
      </c>
      <c r="AM1495" s="176"/>
      <c r="AN1495" s="176">
        <f t="shared" si="321"/>
        <v>0</v>
      </c>
      <c r="AO1495" s="176"/>
      <c r="AP1495" s="176"/>
      <c r="AQ1495" s="176"/>
      <c r="AR1495" s="176"/>
      <c r="AS1495" s="176"/>
      <c r="AT1495" s="176"/>
      <c r="AU1495" s="176"/>
      <c r="AV1495" s="176"/>
      <c r="AW1495" s="176"/>
      <c r="AX1495" s="176"/>
      <c r="AY1495" s="176"/>
      <c r="AZ1495" s="176"/>
      <c r="BA1495" s="176"/>
      <c r="BB1495" s="176"/>
      <c r="BC1495" s="176"/>
      <c r="BD1495" s="176"/>
      <c r="BE1495" s="176"/>
      <c r="BF1495" s="176"/>
      <c r="BG1495" s="176"/>
      <c r="BH1495" s="176"/>
      <c r="BI1495" s="176"/>
      <c r="BJ1495" s="176"/>
      <c r="BK1495" s="176"/>
      <c r="BL1495" s="176"/>
      <c r="BM1495" s="176"/>
      <c r="BN1495" s="176"/>
      <c r="BO1495" s="176"/>
      <c r="BP1495" s="176"/>
      <c r="BQ1495" s="176"/>
      <c r="BR1495" s="176"/>
      <c r="BS1495" s="176"/>
      <c r="BT1495" s="176"/>
      <c r="BU1495" s="176"/>
      <c r="BV1495" s="176"/>
      <c r="BW1495" s="176"/>
      <c r="BX1495" s="176"/>
      <c r="BY1495" s="176"/>
      <c r="BZ1495" s="176"/>
      <c r="CA1495" s="176"/>
      <c r="CB1495" s="176"/>
      <c r="CC1495" s="176"/>
      <c r="CD1495" s="176"/>
      <c r="CE1495" s="176"/>
      <c r="CF1495" s="176"/>
      <c r="CG1495" s="176"/>
      <c r="CH1495" s="176"/>
      <c r="CI1495" s="176"/>
      <c r="CJ1495" s="176"/>
      <c r="CK1495" s="176"/>
      <c r="CL1495" s="176"/>
      <c r="CM1495" s="176"/>
      <c r="CN1495" s="176"/>
      <c r="CO1495" s="176"/>
      <c r="CP1495" s="176"/>
      <c r="CQ1495" s="176"/>
      <c r="CR1495" s="176"/>
      <c r="CS1495" s="176"/>
      <c r="CT1495" s="176"/>
      <c r="CU1495" s="176"/>
      <c r="CV1495" s="176"/>
      <c r="CW1495" s="176"/>
    </row>
    <row r="1496" spans="1:101" s="179" customFormat="1" ht="20.100000000000001" customHeight="1">
      <c r="A1496" s="657">
        <f t="shared" si="322"/>
        <v>1453</v>
      </c>
      <c r="B1496" s="196" t="str">
        <f t="shared" si="317"/>
        <v>Swansea Bay UHB</v>
      </c>
      <c r="C1496" s="89"/>
      <c r="D1496" s="89"/>
      <c r="E1496" s="89"/>
      <c r="F1496" s="89"/>
      <c r="G1496" s="89"/>
      <c r="H1496" s="197">
        <f t="shared" si="318"/>
        <v>0</v>
      </c>
      <c r="I1496" s="197"/>
      <c r="J1496" s="89"/>
      <c r="K1496" s="90"/>
      <c r="L1496" s="90"/>
      <c r="M1496" s="89"/>
      <c r="N1496" s="89"/>
      <c r="O1496" s="89"/>
      <c r="P1496" s="89"/>
      <c r="Q1496" s="89"/>
      <c r="R1496" s="122"/>
      <c r="S1496" s="122"/>
      <c r="T1496" s="122"/>
      <c r="U1496" s="123"/>
      <c r="V1496" s="123"/>
      <c r="W1496" s="123"/>
      <c r="X1496" s="122"/>
      <c r="Y1496" s="122"/>
      <c r="Z1496" s="122"/>
      <c r="AA1496" s="122"/>
      <c r="AB1496" s="122"/>
      <c r="AC1496" s="122"/>
      <c r="AD1496" s="197">
        <f t="shared" si="311"/>
        <v>0</v>
      </c>
      <c r="AE1496" s="196" t="str">
        <f t="shared" si="323"/>
        <v/>
      </c>
      <c r="AF1496" s="196" t="str">
        <f t="shared" si="312"/>
        <v/>
      </c>
      <c r="AG1496" s="196" t="str">
        <f t="shared" si="313"/>
        <v/>
      </c>
      <c r="AH1496" s="196" t="str">
        <f t="shared" si="314"/>
        <v/>
      </c>
      <c r="AI1496" s="196" t="str">
        <f t="shared" si="315"/>
        <v/>
      </c>
      <c r="AJ1496" s="196" t="str">
        <f t="shared" si="316"/>
        <v/>
      </c>
      <c r="AK1496" s="196" t="str">
        <f t="shared" si="319"/>
        <v/>
      </c>
      <c r="AL1496" s="196" t="str">
        <f t="shared" si="320"/>
        <v/>
      </c>
      <c r="AM1496" s="176"/>
      <c r="AN1496" s="176">
        <f t="shared" si="321"/>
        <v>0</v>
      </c>
      <c r="AO1496" s="176"/>
      <c r="AP1496" s="176"/>
      <c r="AQ1496" s="176"/>
      <c r="AR1496" s="176"/>
      <c r="AS1496" s="176"/>
      <c r="AT1496" s="176"/>
      <c r="AU1496" s="176"/>
      <c r="AV1496" s="176"/>
      <c r="AW1496" s="176"/>
      <c r="AX1496" s="176"/>
      <c r="AY1496" s="176"/>
      <c r="AZ1496" s="176"/>
      <c r="BA1496" s="176"/>
      <c r="BB1496" s="176"/>
      <c r="BC1496" s="176"/>
      <c r="BD1496" s="176"/>
      <c r="BE1496" s="176"/>
      <c r="BF1496" s="176"/>
      <c r="BG1496" s="176"/>
      <c r="BH1496" s="176"/>
      <c r="BI1496" s="176"/>
      <c r="BJ1496" s="176"/>
      <c r="BK1496" s="176"/>
      <c r="BL1496" s="176"/>
      <c r="BM1496" s="176"/>
      <c r="BN1496" s="176"/>
      <c r="BO1496" s="176"/>
      <c r="BP1496" s="176"/>
      <c r="BQ1496" s="176"/>
      <c r="BR1496" s="176"/>
      <c r="BS1496" s="176"/>
      <c r="BT1496" s="176"/>
      <c r="BU1496" s="176"/>
      <c r="BV1496" s="176"/>
      <c r="BW1496" s="176"/>
      <c r="BX1496" s="176"/>
      <c r="BY1496" s="176"/>
      <c r="BZ1496" s="176"/>
      <c r="CA1496" s="176"/>
      <c r="CB1496" s="176"/>
      <c r="CC1496" s="176"/>
      <c r="CD1496" s="176"/>
      <c r="CE1496" s="176"/>
      <c r="CF1496" s="176"/>
      <c r="CG1496" s="176"/>
      <c r="CH1496" s="176"/>
      <c r="CI1496" s="176"/>
      <c r="CJ1496" s="176"/>
      <c r="CK1496" s="176"/>
      <c r="CL1496" s="176"/>
      <c r="CM1496" s="176"/>
      <c r="CN1496" s="176"/>
      <c r="CO1496" s="176"/>
      <c r="CP1496" s="176"/>
      <c r="CQ1496" s="176"/>
      <c r="CR1496" s="176"/>
      <c r="CS1496" s="176"/>
      <c r="CT1496" s="176"/>
      <c r="CU1496" s="176"/>
      <c r="CV1496" s="176"/>
      <c r="CW1496" s="176"/>
    </row>
    <row r="1497" spans="1:101" s="179" customFormat="1" ht="20.100000000000001" customHeight="1">
      <c r="A1497" s="657">
        <f t="shared" si="322"/>
        <v>1454</v>
      </c>
      <c r="B1497" s="196" t="str">
        <f t="shared" si="317"/>
        <v>Swansea Bay UHB</v>
      </c>
      <c r="C1497" s="89"/>
      <c r="D1497" s="89"/>
      <c r="E1497" s="89"/>
      <c r="F1497" s="89"/>
      <c r="G1497" s="89"/>
      <c r="H1497" s="197">
        <f t="shared" si="318"/>
        <v>0</v>
      </c>
      <c r="I1497" s="197"/>
      <c r="J1497" s="89"/>
      <c r="K1497" s="90"/>
      <c r="L1497" s="90"/>
      <c r="M1497" s="89"/>
      <c r="N1497" s="89"/>
      <c r="O1497" s="89"/>
      <c r="P1497" s="89"/>
      <c r="Q1497" s="89"/>
      <c r="R1497" s="122"/>
      <c r="S1497" s="122"/>
      <c r="T1497" s="122"/>
      <c r="U1497" s="123"/>
      <c r="V1497" s="123"/>
      <c r="W1497" s="123"/>
      <c r="X1497" s="122"/>
      <c r="Y1497" s="122"/>
      <c r="Z1497" s="122"/>
      <c r="AA1497" s="122"/>
      <c r="AB1497" s="122"/>
      <c r="AC1497" s="122"/>
      <c r="AD1497" s="197">
        <f t="shared" si="311"/>
        <v>0</v>
      </c>
      <c r="AE1497" s="196" t="str">
        <f t="shared" si="323"/>
        <v/>
      </c>
      <c r="AF1497" s="196" t="str">
        <f t="shared" si="312"/>
        <v/>
      </c>
      <c r="AG1497" s="196" t="str">
        <f t="shared" si="313"/>
        <v/>
      </c>
      <c r="AH1497" s="196" t="str">
        <f t="shared" si="314"/>
        <v/>
      </c>
      <c r="AI1497" s="196" t="str">
        <f t="shared" si="315"/>
        <v/>
      </c>
      <c r="AJ1497" s="196" t="str">
        <f t="shared" si="316"/>
        <v/>
      </c>
      <c r="AK1497" s="196" t="str">
        <f t="shared" si="319"/>
        <v/>
      </c>
      <c r="AL1497" s="196" t="str">
        <f t="shared" si="320"/>
        <v/>
      </c>
      <c r="AM1497" s="176"/>
      <c r="AN1497" s="176">
        <f t="shared" si="321"/>
        <v>0</v>
      </c>
      <c r="AO1497" s="176"/>
      <c r="AP1497" s="176"/>
      <c r="AQ1497" s="176"/>
      <c r="AR1497" s="176"/>
      <c r="AS1497" s="176"/>
      <c r="AT1497" s="176"/>
      <c r="AU1497" s="176"/>
      <c r="AV1497" s="176"/>
      <c r="AW1497" s="176"/>
      <c r="AX1497" s="176"/>
      <c r="AY1497" s="176"/>
      <c r="AZ1497" s="176"/>
      <c r="BA1497" s="176"/>
      <c r="BB1497" s="176"/>
      <c r="BC1497" s="176"/>
      <c r="BD1497" s="176"/>
      <c r="BE1497" s="176"/>
      <c r="BF1497" s="176"/>
      <c r="BG1497" s="176"/>
      <c r="BH1497" s="176"/>
      <c r="BI1497" s="176"/>
      <c r="BJ1497" s="176"/>
      <c r="BK1497" s="176"/>
      <c r="BL1497" s="176"/>
      <c r="BM1497" s="176"/>
      <c r="BN1497" s="176"/>
      <c r="BO1497" s="176"/>
      <c r="BP1497" s="176"/>
      <c r="BQ1497" s="176"/>
      <c r="BR1497" s="176"/>
      <c r="BS1497" s="176"/>
      <c r="BT1497" s="176"/>
      <c r="BU1497" s="176"/>
      <c r="BV1497" s="176"/>
      <c r="BW1497" s="176"/>
      <c r="BX1497" s="176"/>
      <c r="BY1497" s="176"/>
      <c r="BZ1497" s="176"/>
      <c r="CA1497" s="176"/>
      <c r="CB1497" s="176"/>
      <c r="CC1497" s="176"/>
      <c r="CD1497" s="176"/>
      <c r="CE1497" s="176"/>
      <c r="CF1497" s="176"/>
      <c r="CG1497" s="176"/>
      <c r="CH1497" s="176"/>
      <c r="CI1497" s="176"/>
      <c r="CJ1497" s="176"/>
      <c r="CK1497" s="176"/>
      <c r="CL1497" s="176"/>
      <c r="CM1497" s="176"/>
      <c r="CN1497" s="176"/>
      <c r="CO1497" s="176"/>
      <c r="CP1497" s="176"/>
      <c r="CQ1497" s="176"/>
      <c r="CR1497" s="176"/>
      <c r="CS1497" s="176"/>
      <c r="CT1497" s="176"/>
      <c r="CU1497" s="176"/>
      <c r="CV1497" s="176"/>
      <c r="CW1497" s="176"/>
    </row>
    <row r="1498" spans="1:101" s="179" customFormat="1" ht="20.100000000000001" customHeight="1">
      <c r="A1498" s="657">
        <f t="shared" si="322"/>
        <v>1455</v>
      </c>
      <c r="B1498" s="196" t="str">
        <f t="shared" si="317"/>
        <v>Swansea Bay UHB</v>
      </c>
      <c r="C1498" s="89"/>
      <c r="D1498" s="89"/>
      <c r="E1498" s="89"/>
      <c r="F1498" s="89"/>
      <c r="G1498" s="89"/>
      <c r="H1498" s="197">
        <f t="shared" si="318"/>
        <v>0</v>
      </c>
      <c r="I1498" s="197"/>
      <c r="J1498" s="89"/>
      <c r="K1498" s="90"/>
      <c r="L1498" s="90"/>
      <c r="M1498" s="89"/>
      <c r="N1498" s="89"/>
      <c r="O1498" s="89"/>
      <c r="P1498" s="89"/>
      <c r="Q1498" s="89"/>
      <c r="R1498" s="122"/>
      <c r="S1498" s="122"/>
      <c r="T1498" s="122"/>
      <c r="U1498" s="123"/>
      <c r="V1498" s="123"/>
      <c r="W1498" s="123"/>
      <c r="X1498" s="122"/>
      <c r="Y1498" s="122"/>
      <c r="Z1498" s="122"/>
      <c r="AA1498" s="122"/>
      <c r="AB1498" s="122"/>
      <c r="AC1498" s="122"/>
      <c r="AD1498" s="197">
        <f t="shared" si="311"/>
        <v>0</v>
      </c>
      <c r="AE1498" s="196" t="str">
        <f t="shared" si="323"/>
        <v/>
      </c>
      <c r="AF1498" s="196" t="str">
        <f t="shared" si="312"/>
        <v/>
      </c>
      <c r="AG1498" s="196" t="str">
        <f t="shared" si="313"/>
        <v/>
      </c>
      <c r="AH1498" s="196" t="str">
        <f t="shared" si="314"/>
        <v/>
      </c>
      <c r="AI1498" s="196" t="str">
        <f t="shared" si="315"/>
        <v/>
      </c>
      <c r="AJ1498" s="196" t="str">
        <f t="shared" si="316"/>
        <v/>
      </c>
      <c r="AK1498" s="196" t="str">
        <f t="shared" si="319"/>
        <v/>
      </c>
      <c r="AL1498" s="196" t="str">
        <f t="shared" si="320"/>
        <v/>
      </c>
      <c r="AM1498" s="176"/>
      <c r="AN1498" s="176">
        <f t="shared" si="321"/>
        <v>0</v>
      </c>
      <c r="AO1498" s="176"/>
      <c r="AP1498" s="176"/>
      <c r="AQ1498" s="176"/>
      <c r="AR1498" s="176"/>
      <c r="AS1498" s="176"/>
      <c r="AT1498" s="176"/>
      <c r="AU1498" s="176"/>
      <c r="AV1498" s="176"/>
      <c r="AW1498" s="176"/>
      <c r="AX1498" s="176"/>
      <c r="AY1498" s="176"/>
      <c r="AZ1498" s="176"/>
      <c r="BA1498" s="176"/>
      <c r="BB1498" s="176"/>
      <c r="BC1498" s="176"/>
      <c r="BD1498" s="176"/>
      <c r="BE1498" s="176"/>
      <c r="BF1498" s="176"/>
      <c r="BG1498" s="176"/>
      <c r="BH1498" s="176"/>
      <c r="BI1498" s="176"/>
      <c r="BJ1498" s="176"/>
      <c r="BK1498" s="176"/>
      <c r="BL1498" s="176"/>
      <c r="BM1498" s="176"/>
      <c r="BN1498" s="176"/>
      <c r="BO1498" s="176"/>
      <c r="BP1498" s="176"/>
      <c r="BQ1498" s="176"/>
      <c r="BR1498" s="176"/>
      <c r="BS1498" s="176"/>
      <c r="BT1498" s="176"/>
      <c r="BU1498" s="176"/>
      <c r="BV1498" s="176"/>
      <c r="BW1498" s="176"/>
      <c r="BX1498" s="176"/>
      <c r="BY1498" s="176"/>
      <c r="BZ1498" s="176"/>
      <c r="CA1498" s="176"/>
      <c r="CB1498" s="176"/>
      <c r="CC1498" s="176"/>
      <c r="CD1498" s="176"/>
      <c r="CE1498" s="176"/>
      <c r="CF1498" s="176"/>
      <c r="CG1498" s="176"/>
      <c r="CH1498" s="176"/>
      <c r="CI1498" s="176"/>
      <c r="CJ1498" s="176"/>
      <c r="CK1498" s="176"/>
      <c r="CL1498" s="176"/>
      <c r="CM1498" s="176"/>
      <c r="CN1498" s="176"/>
      <c r="CO1498" s="176"/>
      <c r="CP1498" s="176"/>
      <c r="CQ1498" s="176"/>
      <c r="CR1498" s="176"/>
      <c r="CS1498" s="176"/>
      <c r="CT1498" s="176"/>
      <c r="CU1498" s="176"/>
      <c r="CV1498" s="176"/>
      <c r="CW1498" s="176"/>
    </row>
    <row r="1499" spans="1:101" s="179" customFormat="1" ht="20.100000000000001" customHeight="1">
      <c r="A1499" s="657">
        <f t="shared" si="322"/>
        <v>1456</v>
      </c>
      <c r="B1499" s="196" t="str">
        <f t="shared" si="317"/>
        <v>Swansea Bay UHB</v>
      </c>
      <c r="C1499" s="89"/>
      <c r="D1499" s="89"/>
      <c r="E1499" s="89"/>
      <c r="F1499" s="89"/>
      <c r="G1499" s="89"/>
      <c r="H1499" s="197">
        <f t="shared" si="318"/>
        <v>0</v>
      </c>
      <c r="I1499" s="197"/>
      <c r="J1499" s="89"/>
      <c r="K1499" s="90"/>
      <c r="L1499" s="90"/>
      <c r="M1499" s="89"/>
      <c r="N1499" s="89"/>
      <c r="O1499" s="89"/>
      <c r="P1499" s="89"/>
      <c r="Q1499" s="89"/>
      <c r="R1499" s="122"/>
      <c r="S1499" s="122"/>
      <c r="T1499" s="122"/>
      <c r="U1499" s="123"/>
      <c r="V1499" s="123"/>
      <c r="W1499" s="123"/>
      <c r="X1499" s="122"/>
      <c r="Y1499" s="122"/>
      <c r="Z1499" s="122"/>
      <c r="AA1499" s="122"/>
      <c r="AB1499" s="122"/>
      <c r="AC1499" s="122"/>
      <c r="AD1499" s="197">
        <f t="shared" si="311"/>
        <v>0</v>
      </c>
      <c r="AE1499" s="196" t="str">
        <f t="shared" si="323"/>
        <v/>
      </c>
      <c r="AF1499" s="196" t="str">
        <f t="shared" si="312"/>
        <v/>
      </c>
      <c r="AG1499" s="196" t="str">
        <f t="shared" si="313"/>
        <v/>
      </c>
      <c r="AH1499" s="196" t="str">
        <f t="shared" si="314"/>
        <v/>
      </c>
      <c r="AI1499" s="196" t="str">
        <f t="shared" si="315"/>
        <v/>
      </c>
      <c r="AJ1499" s="196" t="str">
        <f t="shared" si="316"/>
        <v/>
      </c>
      <c r="AK1499" s="196" t="str">
        <f t="shared" si="319"/>
        <v/>
      </c>
      <c r="AL1499" s="196" t="str">
        <f t="shared" si="320"/>
        <v/>
      </c>
      <c r="AM1499" s="176"/>
      <c r="AN1499" s="176">
        <f t="shared" si="321"/>
        <v>0</v>
      </c>
      <c r="AO1499" s="176"/>
      <c r="AP1499" s="176"/>
      <c r="AQ1499" s="176"/>
      <c r="AR1499" s="176"/>
      <c r="AS1499" s="176"/>
      <c r="AT1499" s="176"/>
      <c r="AU1499" s="176"/>
      <c r="AV1499" s="176"/>
      <c r="AW1499" s="176"/>
      <c r="AX1499" s="176"/>
      <c r="AY1499" s="176"/>
      <c r="AZ1499" s="176"/>
      <c r="BA1499" s="176"/>
      <c r="BB1499" s="176"/>
      <c r="BC1499" s="176"/>
      <c r="BD1499" s="176"/>
      <c r="BE1499" s="176"/>
      <c r="BF1499" s="176"/>
      <c r="BG1499" s="176"/>
      <c r="BH1499" s="176"/>
      <c r="BI1499" s="176"/>
      <c r="BJ1499" s="176"/>
      <c r="BK1499" s="176"/>
      <c r="BL1499" s="176"/>
      <c r="BM1499" s="176"/>
      <c r="BN1499" s="176"/>
      <c r="BO1499" s="176"/>
      <c r="BP1499" s="176"/>
      <c r="BQ1499" s="176"/>
      <c r="BR1499" s="176"/>
      <c r="BS1499" s="176"/>
      <c r="BT1499" s="176"/>
      <c r="BU1499" s="176"/>
      <c r="BV1499" s="176"/>
      <c r="BW1499" s="176"/>
      <c r="BX1499" s="176"/>
      <c r="BY1499" s="176"/>
      <c r="BZ1499" s="176"/>
      <c r="CA1499" s="176"/>
      <c r="CB1499" s="176"/>
      <c r="CC1499" s="176"/>
      <c r="CD1499" s="176"/>
      <c r="CE1499" s="176"/>
      <c r="CF1499" s="176"/>
      <c r="CG1499" s="176"/>
      <c r="CH1499" s="176"/>
      <c r="CI1499" s="176"/>
      <c r="CJ1499" s="176"/>
      <c r="CK1499" s="176"/>
      <c r="CL1499" s="176"/>
      <c r="CM1499" s="176"/>
      <c r="CN1499" s="176"/>
      <c r="CO1499" s="176"/>
      <c r="CP1499" s="176"/>
      <c r="CQ1499" s="176"/>
      <c r="CR1499" s="176"/>
      <c r="CS1499" s="176"/>
      <c r="CT1499" s="176"/>
      <c r="CU1499" s="176"/>
      <c r="CV1499" s="176"/>
      <c r="CW1499" s="176"/>
    </row>
    <row r="1500" spans="1:101" s="179" customFormat="1" ht="20.100000000000001" customHeight="1">
      <c r="A1500" s="657">
        <f t="shared" si="322"/>
        <v>1457</v>
      </c>
      <c r="B1500" s="196" t="str">
        <f t="shared" si="317"/>
        <v>Swansea Bay UHB</v>
      </c>
      <c r="C1500" s="89"/>
      <c r="D1500" s="89"/>
      <c r="E1500" s="89"/>
      <c r="F1500" s="89"/>
      <c r="G1500" s="89"/>
      <c r="H1500" s="197">
        <f t="shared" si="318"/>
        <v>0</v>
      </c>
      <c r="I1500" s="197"/>
      <c r="J1500" s="89"/>
      <c r="K1500" s="90"/>
      <c r="L1500" s="90"/>
      <c r="M1500" s="89"/>
      <c r="N1500" s="89"/>
      <c r="O1500" s="89"/>
      <c r="P1500" s="89"/>
      <c r="Q1500" s="89"/>
      <c r="R1500" s="122"/>
      <c r="S1500" s="122"/>
      <c r="T1500" s="122"/>
      <c r="U1500" s="123"/>
      <c r="V1500" s="123"/>
      <c r="W1500" s="123"/>
      <c r="X1500" s="122"/>
      <c r="Y1500" s="122"/>
      <c r="Z1500" s="122"/>
      <c r="AA1500" s="122"/>
      <c r="AB1500" s="122"/>
      <c r="AC1500" s="122"/>
      <c r="AD1500" s="197">
        <f t="shared" si="311"/>
        <v>0</v>
      </c>
      <c r="AE1500" s="196" t="str">
        <f t="shared" si="323"/>
        <v/>
      </c>
      <c r="AF1500" s="196" t="str">
        <f t="shared" si="312"/>
        <v/>
      </c>
      <c r="AG1500" s="196" t="str">
        <f t="shared" si="313"/>
        <v/>
      </c>
      <c r="AH1500" s="196" t="str">
        <f t="shared" si="314"/>
        <v/>
      </c>
      <c r="AI1500" s="196" t="str">
        <f t="shared" si="315"/>
        <v/>
      </c>
      <c r="AJ1500" s="196" t="str">
        <f t="shared" si="316"/>
        <v/>
      </c>
      <c r="AK1500" s="196" t="str">
        <f t="shared" si="319"/>
        <v/>
      </c>
      <c r="AL1500" s="196" t="str">
        <f t="shared" si="320"/>
        <v/>
      </c>
      <c r="AM1500" s="176"/>
      <c r="AN1500" s="176">
        <f t="shared" si="321"/>
        <v>0</v>
      </c>
      <c r="AO1500" s="176"/>
      <c r="AP1500" s="176"/>
      <c r="AQ1500" s="176"/>
      <c r="AR1500" s="176"/>
      <c r="AS1500" s="176"/>
      <c r="AT1500" s="176"/>
      <c r="AU1500" s="176"/>
      <c r="AV1500" s="176"/>
      <c r="AW1500" s="176"/>
      <c r="AX1500" s="176"/>
      <c r="AY1500" s="176"/>
      <c r="AZ1500" s="176"/>
      <c r="BA1500" s="176"/>
      <c r="BB1500" s="176"/>
      <c r="BC1500" s="176"/>
      <c r="BD1500" s="176"/>
      <c r="BE1500" s="176"/>
      <c r="BF1500" s="176"/>
      <c r="BG1500" s="176"/>
      <c r="BH1500" s="176"/>
      <c r="BI1500" s="176"/>
      <c r="BJ1500" s="176"/>
      <c r="BK1500" s="176"/>
      <c r="BL1500" s="176"/>
      <c r="BM1500" s="176"/>
      <c r="BN1500" s="176"/>
      <c r="BO1500" s="176"/>
      <c r="BP1500" s="176"/>
      <c r="BQ1500" s="176"/>
      <c r="BR1500" s="176"/>
      <c r="BS1500" s="176"/>
      <c r="BT1500" s="176"/>
      <c r="BU1500" s="176"/>
      <c r="BV1500" s="176"/>
      <c r="BW1500" s="176"/>
      <c r="BX1500" s="176"/>
      <c r="BY1500" s="176"/>
      <c r="BZ1500" s="176"/>
      <c r="CA1500" s="176"/>
      <c r="CB1500" s="176"/>
      <c r="CC1500" s="176"/>
      <c r="CD1500" s="176"/>
      <c r="CE1500" s="176"/>
      <c r="CF1500" s="176"/>
      <c r="CG1500" s="176"/>
      <c r="CH1500" s="176"/>
      <c r="CI1500" s="176"/>
      <c r="CJ1500" s="176"/>
      <c r="CK1500" s="176"/>
      <c r="CL1500" s="176"/>
      <c r="CM1500" s="176"/>
      <c r="CN1500" s="176"/>
      <c r="CO1500" s="176"/>
      <c r="CP1500" s="176"/>
      <c r="CQ1500" s="176"/>
      <c r="CR1500" s="176"/>
      <c r="CS1500" s="176"/>
      <c r="CT1500" s="176"/>
      <c r="CU1500" s="176"/>
      <c r="CV1500" s="176"/>
      <c r="CW1500" s="176"/>
    </row>
    <row r="1501" spans="1:101" s="179" customFormat="1" ht="20.100000000000001" customHeight="1">
      <c r="A1501" s="657">
        <f t="shared" si="322"/>
        <v>1458</v>
      </c>
      <c r="B1501" s="196" t="str">
        <f t="shared" si="317"/>
        <v>Swansea Bay UHB</v>
      </c>
      <c r="C1501" s="89"/>
      <c r="D1501" s="89"/>
      <c r="E1501" s="89"/>
      <c r="F1501" s="89"/>
      <c r="G1501" s="89"/>
      <c r="H1501" s="197">
        <f t="shared" si="318"/>
        <v>0</v>
      </c>
      <c r="I1501" s="197"/>
      <c r="J1501" s="89"/>
      <c r="K1501" s="90"/>
      <c r="L1501" s="90"/>
      <c r="M1501" s="89"/>
      <c r="N1501" s="89"/>
      <c r="O1501" s="89"/>
      <c r="P1501" s="89"/>
      <c r="Q1501" s="89"/>
      <c r="R1501" s="122"/>
      <c r="S1501" s="122"/>
      <c r="T1501" s="122"/>
      <c r="U1501" s="123"/>
      <c r="V1501" s="123"/>
      <c r="W1501" s="123"/>
      <c r="X1501" s="122"/>
      <c r="Y1501" s="122"/>
      <c r="Z1501" s="122"/>
      <c r="AA1501" s="122"/>
      <c r="AB1501" s="122"/>
      <c r="AC1501" s="122"/>
      <c r="AD1501" s="197">
        <f t="shared" si="311"/>
        <v>0</v>
      </c>
      <c r="AE1501" s="196" t="str">
        <f t="shared" si="323"/>
        <v/>
      </c>
      <c r="AF1501" s="196" t="str">
        <f t="shared" si="312"/>
        <v/>
      </c>
      <c r="AG1501" s="196" t="str">
        <f t="shared" si="313"/>
        <v/>
      </c>
      <c r="AH1501" s="196" t="str">
        <f t="shared" si="314"/>
        <v/>
      </c>
      <c r="AI1501" s="196" t="str">
        <f t="shared" si="315"/>
        <v/>
      </c>
      <c r="AJ1501" s="196" t="str">
        <f t="shared" si="316"/>
        <v/>
      </c>
      <c r="AK1501" s="196" t="str">
        <f t="shared" si="319"/>
        <v/>
      </c>
      <c r="AL1501" s="196" t="str">
        <f t="shared" si="320"/>
        <v/>
      </c>
      <c r="AM1501" s="176"/>
      <c r="AN1501" s="176">
        <f t="shared" si="321"/>
        <v>0</v>
      </c>
      <c r="AO1501" s="176"/>
      <c r="AP1501" s="176"/>
      <c r="AQ1501" s="176"/>
      <c r="AR1501" s="176"/>
      <c r="AS1501" s="176"/>
      <c r="AT1501" s="176"/>
      <c r="AU1501" s="176"/>
      <c r="AV1501" s="176"/>
      <c r="AW1501" s="176"/>
      <c r="AX1501" s="176"/>
      <c r="AY1501" s="176"/>
      <c r="AZ1501" s="176"/>
      <c r="BA1501" s="176"/>
      <c r="BB1501" s="176"/>
      <c r="BC1501" s="176"/>
      <c r="BD1501" s="176"/>
      <c r="BE1501" s="176"/>
      <c r="BF1501" s="176"/>
      <c r="BG1501" s="176"/>
      <c r="BH1501" s="176"/>
      <c r="BI1501" s="176"/>
      <c r="BJ1501" s="176"/>
      <c r="BK1501" s="176"/>
      <c r="BL1501" s="176"/>
      <c r="BM1501" s="176"/>
      <c r="BN1501" s="176"/>
      <c r="BO1501" s="176"/>
      <c r="BP1501" s="176"/>
      <c r="BQ1501" s="176"/>
      <c r="BR1501" s="176"/>
      <c r="BS1501" s="176"/>
      <c r="BT1501" s="176"/>
      <c r="BU1501" s="176"/>
      <c r="BV1501" s="176"/>
      <c r="BW1501" s="176"/>
      <c r="BX1501" s="176"/>
      <c r="BY1501" s="176"/>
      <c r="BZ1501" s="176"/>
      <c r="CA1501" s="176"/>
      <c r="CB1501" s="176"/>
      <c r="CC1501" s="176"/>
      <c r="CD1501" s="176"/>
      <c r="CE1501" s="176"/>
      <c r="CF1501" s="176"/>
      <c r="CG1501" s="176"/>
      <c r="CH1501" s="176"/>
      <c r="CI1501" s="176"/>
      <c r="CJ1501" s="176"/>
      <c r="CK1501" s="176"/>
      <c r="CL1501" s="176"/>
      <c r="CM1501" s="176"/>
      <c r="CN1501" s="176"/>
      <c r="CO1501" s="176"/>
      <c r="CP1501" s="176"/>
      <c r="CQ1501" s="176"/>
      <c r="CR1501" s="176"/>
      <c r="CS1501" s="176"/>
      <c r="CT1501" s="176"/>
      <c r="CU1501" s="176"/>
      <c r="CV1501" s="176"/>
      <c r="CW1501" s="176"/>
    </row>
    <row r="1502" spans="1:101" s="179" customFormat="1" ht="20.100000000000001" customHeight="1">
      <c r="A1502" s="657">
        <f t="shared" si="322"/>
        <v>1459</v>
      </c>
      <c r="B1502" s="196" t="str">
        <f t="shared" si="317"/>
        <v>Swansea Bay UHB</v>
      </c>
      <c r="C1502" s="89"/>
      <c r="D1502" s="89"/>
      <c r="E1502" s="89"/>
      <c r="F1502" s="89"/>
      <c r="G1502" s="89"/>
      <c r="H1502" s="197">
        <f t="shared" si="318"/>
        <v>0</v>
      </c>
      <c r="I1502" s="197"/>
      <c r="J1502" s="89"/>
      <c r="K1502" s="90"/>
      <c r="L1502" s="90"/>
      <c r="M1502" s="89"/>
      <c r="N1502" s="89"/>
      <c r="O1502" s="89"/>
      <c r="P1502" s="89"/>
      <c r="Q1502" s="89"/>
      <c r="R1502" s="122"/>
      <c r="S1502" s="122"/>
      <c r="T1502" s="122"/>
      <c r="U1502" s="123"/>
      <c r="V1502" s="123"/>
      <c r="W1502" s="123"/>
      <c r="X1502" s="122"/>
      <c r="Y1502" s="122"/>
      <c r="Z1502" s="122"/>
      <c r="AA1502" s="122"/>
      <c r="AB1502" s="122"/>
      <c r="AC1502" s="122"/>
      <c r="AD1502" s="197">
        <f t="shared" si="311"/>
        <v>0</v>
      </c>
      <c r="AE1502" s="196" t="str">
        <f t="shared" si="323"/>
        <v/>
      </c>
      <c r="AF1502" s="196" t="str">
        <f t="shared" si="312"/>
        <v/>
      </c>
      <c r="AG1502" s="196" t="str">
        <f t="shared" si="313"/>
        <v/>
      </c>
      <c r="AH1502" s="196" t="str">
        <f t="shared" si="314"/>
        <v/>
      </c>
      <c r="AI1502" s="196" t="str">
        <f t="shared" si="315"/>
        <v/>
      </c>
      <c r="AJ1502" s="196" t="str">
        <f t="shared" si="316"/>
        <v/>
      </c>
      <c r="AK1502" s="196" t="str">
        <f t="shared" si="319"/>
        <v/>
      </c>
      <c r="AL1502" s="196" t="str">
        <f t="shared" si="320"/>
        <v/>
      </c>
      <c r="AM1502" s="176"/>
      <c r="AN1502" s="176">
        <f t="shared" si="321"/>
        <v>0</v>
      </c>
      <c r="AO1502" s="176"/>
      <c r="AP1502" s="176"/>
      <c r="AQ1502" s="176"/>
      <c r="AR1502" s="176"/>
      <c r="AS1502" s="176"/>
      <c r="AT1502" s="176"/>
      <c r="AU1502" s="176"/>
      <c r="AV1502" s="176"/>
      <c r="AW1502" s="176"/>
      <c r="AX1502" s="176"/>
      <c r="AY1502" s="176"/>
      <c r="AZ1502" s="176"/>
      <c r="BA1502" s="176"/>
      <c r="BB1502" s="176"/>
      <c r="BC1502" s="176"/>
      <c r="BD1502" s="176"/>
      <c r="BE1502" s="176"/>
      <c r="BF1502" s="176"/>
      <c r="BG1502" s="176"/>
      <c r="BH1502" s="176"/>
      <c r="BI1502" s="176"/>
      <c r="BJ1502" s="176"/>
      <c r="BK1502" s="176"/>
      <c r="BL1502" s="176"/>
      <c r="BM1502" s="176"/>
      <c r="BN1502" s="176"/>
      <c r="BO1502" s="176"/>
      <c r="BP1502" s="176"/>
      <c r="BQ1502" s="176"/>
      <c r="BR1502" s="176"/>
      <c r="BS1502" s="176"/>
      <c r="BT1502" s="176"/>
      <c r="BU1502" s="176"/>
      <c r="BV1502" s="176"/>
      <c r="BW1502" s="176"/>
      <c r="BX1502" s="176"/>
      <c r="BY1502" s="176"/>
      <c r="BZ1502" s="176"/>
      <c r="CA1502" s="176"/>
      <c r="CB1502" s="176"/>
      <c r="CC1502" s="176"/>
      <c r="CD1502"/>
      <c r="CE1502"/>
      <c r="CF1502"/>
      <c r="CG1502"/>
      <c r="CH1502"/>
      <c r="CI1502"/>
      <c r="CJ1502"/>
      <c r="CK1502"/>
      <c r="CL1502"/>
      <c r="CM1502"/>
      <c r="CN1502"/>
      <c r="CO1502"/>
      <c r="CP1502"/>
      <c r="CQ1502"/>
      <c r="CR1502"/>
      <c r="CS1502"/>
      <c r="CT1502" s="176"/>
      <c r="CU1502"/>
      <c r="CV1502"/>
      <c r="CW1502"/>
    </row>
    <row r="1503" spans="1:101" s="179" customFormat="1" ht="20.100000000000001" customHeight="1">
      <c r="A1503" s="657">
        <f t="shared" si="322"/>
        <v>1460</v>
      </c>
      <c r="B1503" s="196" t="str">
        <f t="shared" si="317"/>
        <v>Swansea Bay UHB</v>
      </c>
      <c r="C1503" s="89"/>
      <c r="D1503" s="89"/>
      <c r="E1503" s="89"/>
      <c r="F1503" s="89"/>
      <c r="G1503" s="89"/>
      <c r="H1503" s="197">
        <f t="shared" si="318"/>
        <v>0</v>
      </c>
      <c r="I1503" s="197"/>
      <c r="J1503" s="89"/>
      <c r="K1503" s="90"/>
      <c r="L1503" s="90"/>
      <c r="M1503" s="89"/>
      <c r="N1503" s="89"/>
      <c r="O1503" s="89"/>
      <c r="P1503" s="89"/>
      <c r="Q1503" s="89"/>
      <c r="R1503" s="122"/>
      <c r="S1503" s="122"/>
      <c r="T1503" s="122"/>
      <c r="U1503" s="123"/>
      <c r="V1503" s="123"/>
      <c r="W1503" s="123"/>
      <c r="X1503" s="122"/>
      <c r="Y1503" s="122"/>
      <c r="Z1503" s="122"/>
      <c r="AA1503" s="122"/>
      <c r="AB1503" s="122"/>
      <c r="AC1503" s="122"/>
      <c r="AD1503" s="197">
        <f t="shared" si="311"/>
        <v>0</v>
      </c>
      <c r="AE1503" s="196" t="str">
        <f t="shared" si="323"/>
        <v/>
      </c>
      <c r="AF1503" s="196" t="str">
        <f t="shared" si="312"/>
        <v/>
      </c>
      <c r="AG1503" s="196" t="str">
        <f t="shared" si="313"/>
        <v/>
      </c>
      <c r="AH1503" s="196" t="str">
        <f t="shared" si="314"/>
        <v/>
      </c>
      <c r="AI1503" s="196" t="str">
        <f t="shared" si="315"/>
        <v/>
      </c>
      <c r="AJ1503" s="196" t="str">
        <f t="shared" si="316"/>
        <v/>
      </c>
      <c r="AK1503" s="196" t="str">
        <f t="shared" si="319"/>
        <v/>
      </c>
      <c r="AL1503" s="196" t="str">
        <f t="shared" si="320"/>
        <v/>
      </c>
      <c r="AM1503" s="176"/>
      <c r="AN1503" s="176">
        <f t="shared" si="321"/>
        <v>0</v>
      </c>
      <c r="AO1503" s="176"/>
      <c r="AP1503" s="176"/>
      <c r="AQ1503" s="176"/>
      <c r="AR1503" s="176"/>
      <c r="AS1503" s="176"/>
      <c r="AT1503" s="176"/>
      <c r="AU1503" s="176"/>
      <c r="AV1503" s="176"/>
      <c r="AW1503" s="176"/>
      <c r="AX1503" s="176"/>
      <c r="AY1503" s="176"/>
      <c r="AZ1503" s="176"/>
      <c r="BA1503" s="176"/>
      <c r="BB1503" s="176"/>
      <c r="BC1503" s="176"/>
      <c r="BD1503" s="176"/>
      <c r="BE1503" s="176"/>
      <c r="BF1503" s="176"/>
      <c r="BG1503" s="176"/>
      <c r="BH1503" s="176"/>
      <c r="BI1503" s="176"/>
      <c r="BJ1503" s="176"/>
      <c r="BK1503" s="176"/>
      <c r="BL1503" s="176"/>
      <c r="BM1503" s="176"/>
      <c r="BN1503" s="176"/>
      <c r="BO1503" s="176"/>
      <c r="BP1503" s="176"/>
      <c r="BQ1503" s="176"/>
      <c r="BR1503" s="176"/>
      <c r="BS1503" s="176"/>
      <c r="BT1503" s="176"/>
      <c r="BU1503" s="176"/>
      <c r="BV1503" s="176"/>
      <c r="BW1503" s="176"/>
      <c r="BX1503" s="176"/>
      <c r="BY1503" s="176"/>
      <c r="BZ1503" s="176"/>
      <c r="CA1503" s="176"/>
      <c r="CB1503" s="176"/>
      <c r="CC1503" s="176"/>
      <c r="CD1503"/>
      <c r="CE1503"/>
      <c r="CF1503"/>
      <c r="CG1503"/>
      <c r="CH1503"/>
      <c r="CI1503"/>
      <c r="CJ1503"/>
      <c r="CK1503"/>
      <c r="CL1503"/>
      <c r="CM1503"/>
      <c r="CN1503"/>
      <c r="CO1503"/>
      <c r="CP1503"/>
      <c r="CQ1503"/>
      <c r="CR1503"/>
      <c r="CS1503"/>
      <c r="CT1503" s="176"/>
      <c r="CU1503"/>
      <c r="CV1503"/>
      <c r="CW1503"/>
    </row>
    <row r="1504" spans="1:101" s="179" customFormat="1" ht="20.100000000000001" customHeight="1">
      <c r="A1504" s="657">
        <f t="shared" si="322"/>
        <v>1461</v>
      </c>
      <c r="B1504" s="196" t="str">
        <f t="shared" si="317"/>
        <v>Swansea Bay UHB</v>
      </c>
      <c r="C1504" s="89"/>
      <c r="D1504" s="89"/>
      <c r="E1504" s="89"/>
      <c r="F1504" s="89"/>
      <c r="G1504" s="89"/>
      <c r="H1504" s="197">
        <f t="shared" si="318"/>
        <v>0</v>
      </c>
      <c r="I1504" s="197"/>
      <c r="J1504" s="89"/>
      <c r="K1504" s="90"/>
      <c r="L1504" s="90"/>
      <c r="M1504" s="89"/>
      <c r="N1504" s="89"/>
      <c r="O1504" s="89"/>
      <c r="P1504" s="89"/>
      <c r="Q1504" s="89"/>
      <c r="R1504" s="122"/>
      <c r="S1504" s="122"/>
      <c r="T1504" s="122"/>
      <c r="U1504" s="123"/>
      <c r="V1504" s="123"/>
      <c r="W1504" s="123"/>
      <c r="X1504" s="122"/>
      <c r="Y1504" s="122"/>
      <c r="Z1504" s="122"/>
      <c r="AA1504" s="122"/>
      <c r="AB1504" s="122"/>
      <c r="AC1504" s="122"/>
      <c r="AD1504" s="197">
        <f t="shared" si="311"/>
        <v>0</v>
      </c>
      <c r="AE1504" s="196" t="str">
        <f t="shared" si="323"/>
        <v/>
      </c>
      <c r="AF1504" s="196" t="str">
        <f t="shared" si="312"/>
        <v/>
      </c>
      <c r="AG1504" s="196" t="str">
        <f t="shared" si="313"/>
        <v/>
      </c>
      <c r="AH1504" s="196" t="str">
        <f t="shared" si="314"/>
        <v/>
      </c>
      <c r="AI1504" s="196" t="str">
        <f t="shared" si="315"/>
        <v/>
      </c>
      <c r="AJ1504" s="196" t="str">
        <f t="shared" si="316"/>
        <v/>
      </c>
      <c r="AK1504" s="196" t="str">
        <f t="shared" si="319"/>
        <v/>
      </c>
      <c r="AL1504" s="196" t="str">
        <f t="shared" si="320"/>
        <v/>
      </c>
      <c r="AM1504" s="176"/>
      <c r="AN1504" s="176">
        <f t="shared" si="321"/>
        <v>0</v>
      </c>
      <c r="AO1504" s="176"/>
      <c r="AP1504" s="176"/>
      <c r="AQ1504" s="176"/>
      <c r="AR1504" s="176"/>
      <c r="AS1504" s="176"/>
      <c r="AT1504" s="176"/>
      <c r="AU1504" s="176"/>
      <c r="AV1504" s="176"/>
      <c r="AW1504" s="176"/>
      <c r="AX1504" s="176"/>
      <c r="AY1504" s="176"/>
      <c r="AZ1504" s="176"/>
      <c r="BA1504" s="176"/>
      <c r="BB1504" s="176"/>
      <c r="BC1504" s="176"/>
      <c r="BD1504" s="176"/>
      <c r="BE1504" s="176"/>
      <c r="BF1504" s="176"/>
      <c r="BG1504" s="176"/>
      <c r="BH1504" s="176"/>
      <c r="BI1504" s="176"/>
      <c r="BJ1504" s="176"/>
      <c r="BK1504" s="176"/>
      <c r="BL1504" s="176"/>
      <c r="BM1504" s="176"/>
      <c r="BN1504" s="176"/>
      <c r="BO1504" s="176"/>
      <c r="BP1504" s="176"/>
      <c r="BQ1504" s="176"/>
      <c r="BR1504" s="176"/>
      <c r="BS1504" s="176"/>
      <c r="BT1504" s="176"/>
      <c r="BU1504" s="176"/>
      <c r="BV1504" s="176"/>
      <c r="BW1504" s="176"/>
      <c r="BX1504" s="176"/>
      <c r="BY1504" s="176"/>
      <c r="BZ1504" s="176"/>
      <c r="CA1504" s="176"/>
      <c r="CB1504" s="176"/>
      <c r="CC1504" s="176"/>
      <c r="CD1504"/>
      <c r="CE1504"/>
      <c r="CF1504"/>
      <c r="CG1504"/>
      <c r="CH1504"/>
      <c r="CI1504"/>
      <c r="CJ1504"/>
      <c r="CK1504"/>
      <c r="CL1504"/>
      <c r="CM1504"/>
      <c r="CN1504"/>
      <c r="CO1504"/>
      <c r="CP1504"/>
      <c r="CQ1504"/>
      <c r="CR1504"/>
      <c r="CS1504"/>
      <c r="CT1504" s="176"/>
      <c r="CU1504"/>
      <c r="CV1504"/>
      <c r="CW1504"/>
    </row>
    <row r="1505" spans="1:101" s="179" customFormat="1" ht="20.100000000000001" customHeight="1">
      <c r="A1505" s="657">
        <f t="shared" si="322"/>
        <v>1462</v>
      </c>
      <c r="B1505" s="196" t="str">
        <f t="shared" si="317"/>
        <v>Swansea Bay UHB</v>
      </c>
      <c r="C1505" s="89"/>
      <c r="D1505" s="89"/>
      <c r="E1505" s="89"/>
      <c r="F1505" s="89"/>
      <c r="G1505" s="89"/>
      <c r="H1505" s="197">
        <f t="shared" si="318"/>
        <v>0</v>
      </c>
      <c r="I1505" s="197"/>
      <c r="J1505" s="89"/>
      <c r="K1505" s="90"/>
      <c r="L1505" s="90"/>
      <c r="M1505" s="89"/>
      <c r="N1505" s="89"/>
      <c r="O1505" s="89"/>
      <c r="P1505" s="89"/>
      <c r="Q1505" s="89"/>
      <c r="R1505" s="122"/>
      <c r="S1505" s="122"/>
      <c r="T1505" s="122"/>
      <c r="U1505" s="123"/>
      <c r="V1505" s="123"/>
      <c r="W1505" s="123"/>
      <c r="X1505" s="122"/>
      <c r="Y1505" s="122"/>
      <c r="Z1505" s="122"/>
      <c r="AA1505" s="122"/>
      <c r="AB1505" s="122"/>
      <c r="AC1505" s="122"/>
      <c r="AD1505" s="197">
        <f t="shared" si="311"/>
        <v>0</v>
      </c>
      <c r="AE1505" s="196" t="str">
        <f t="shared" si="323"/>
        <v/>
      </c>
      <c r="AF1505" s="196" t="str">
        <f t="shared" si="312"/>
        <v/>
      </c>
      <c r="AG1505" s="196" t="str">
        <f t="shared" si="313"/>
        <v/>
      </c>
      <c r="AH1505" s="196" t="str">
        <f t="shared" si="314"/>
        <v/>
      </c>
      <c r="AI1505" s="196" t="str">
        <f t="shared" si="315"/>
        <v/>
      </c>
      <c r="AJ1505" s="196" t="str">
        <f t="shared" si="316"/>
        <v/>
      </c>
      <c r="AK1505" s="196" t="str">
        <f t="shared" si="319"/>
        <v/>
      </c>
      <c r="AL1505" s="196" t="str">
        <f t="shared" si="320"/>
        <v/>
      </c>
      <c r="AM1505" s="176"/>
      <c r="AN1505" s="176">
        <f t="shared" si="321"/>
        <v>0</v>
      </c>
      <c r="AO1505" s="176"/>
      <c r="AP1505" s="176"/>
      <c r="AQ1505" s="176"/>
      <c r="AR1505" s="176"/>
      <c r="AS1505" s="176"/>
      <c r="AT1505" s="176"/>
      <c r="AU1505" s="176"/>
      <c r="AV1505" s="176"/>
      <c r="AW1505" s="176"/>
      <c r="AX1505" s="176"/>
      <c r="AY1505" s="176"/>
      <c r="AZ1505" s="176"/>
      <c r="BA1505" s="176"/>
      <c r="BB1505" s="176"/>
      <c r="BC1505" s="176"/>
      <c r="BD1505" s="176"/>
      <c r="BE1505" s="176"/>
      <c r="BF1505" s="176"/>
      <c r="BG1505" s="176"/>
      <c r="BH1505" s="176"/>
      <c r="BI1505" s="176"/>
      <c r="BJ1505" s="176"/>
      <c r="BK1505" s="176"/>
      <c r="BL1505" s="176"/>
      <c r="BM1505" s="176"/>
      <c r="BN1505" s="176"/>
      <c r="BO1505" s="176"/>
      <c r="BP1505" s="176"/>
      <c r="BQ1505" s="176"/>
      <c r="BR1505" s="176"/>
      <c r="BS1505" s="176"/>
      <c r="BT1505" s="176"/>
      <c r="BU1505" s="176"/>
      <c r="BV1505" s="176"/>
      <c r="BW1505" s="176"/>
      <c r="BX1505" s="176"/>
      <c r="BY1505" s="176"/>
      <c r="BZ1505" s="176"/>
      <c r="CA1505" s="176"/>
      <c r="CB1505" s="176"/>
      <c r="CC1505" s="176"/>
      <c r="CD1505"/>
      <c r="CE1505"/>
      <c r="CF1505"/>
      <c r="CG1505"/>
      <c r="CH1505"/>
      <c r="CI1505"/>
      <c r="CJ1505"/>
      <c r="CK1505"/>
      <c r="CL1505"/>
      <c r="CM1505"/>
      <c r="CN1505"/>
      <c r="CO1505"/>
      <c r="CP1505"/>
      <c r="CQ1505"/>
      <c r="CR1505"/>
      <c r="CS1505"/>
      <c r="CT1505" s="176"/>
      <c r="CU1505"/>
      <c r="CV1505"/>
      <c r="CW1505"/>
    </row>
    <row r="1506" spans="1:101" s="179" customFormat="1" ht="20.100000000000001" customHeight="1">
      <c r="A1506" s="657">
        <f t="shared" si="322"/>
        <v>1463</v>
      </c>
      <c r="B1506" s="196" t="str">
        <f t="shared" si="317"/>
        <v>Swansea Bay UHB</v>
      </c>
      <c r="C1506" s="89"/>
      <c r="D1506" s="89"/>
      <c r="E1506" s="89"/>
      <c r="F1506" s="89"/>
      <c r="G1506" s="89"/>
      <c r="H1506" s="197">
        <f t="shared" si="318"/>
        <v>0</v>
      </c>
      <c r="I1506" s="197"/>
      <c r="J1506" s="89"/>
      <c r="K1506" s="90"/>
      <c r="L1506" s="90"/>
      <c r="M1506" s="89"/>
      <c r="N1506" s="89"/>
      <c r="O1506" s="89"/>
      <c r="P1506" s="89"/>
      <c r="Q1506" s="89"/>
      <c r="R1506" s="122"/>
      <c r="S1506" s="122"/>
      <c r="T1506" s="122"/>
      <c r="U1506" s="123"/>
      <c r="V1506" s="123"/>
      <c r="W1506" s="123"/>
      <c r="X1506" s="122"/>
      <c r="Y1506" s="122"/>
      <c r="Z1506" s="122"/>
      <c r="AA1506" s="122"/>
      <c r="AB1506" s="122"/>
      <c r="AC1506" s="122"/>
      <c r="AD1506" s="197">
        <f t="shared" si="311"/>
        <v>0</v>
      </c>
      <c r="AE1506" s="196" t="str">
        <f t="shared" si="323"/>
        <v/>
      </c>
      <c r="AF1506" s="196" t="str">
        <f t="shared" si="312"/>
        <v/>
      </c>
      <c r="AG1506" s="196" t="str">
        <f t="shared" si="313"/>
        <v/>
      </c>
      <c r="AH1506" s="196" t="str">
        <f t="shared" si="314"/>
        <v/>
      </c>
      <c r="AI1506" s="196" t="str">
        <f t="shared" si="315"/>
        <v/>
      </c>
      <c r="AJ1506" s="196" t="str">
        <f t="shared" si="316"/>
        <v/>
      </c>
      <c r="AK1506" s="196" t="str">
        <f t="shared" si="319"/>
        <v/>
      </c>
      <c r="AL1506" s="196" t="str">
        <f t="shared" si="320"/>
        <v/>
      </c>
      <c r="AM1506" s="176"/>
      <c r="AN1506" s="176">
        <f t="shared" si="321"/>
        <v>0</v>
      </c>
      <c r="AO1506" s="176"/>
      <c r="AP1506" s="176"/>
      <c r="AQ1506" s="176"/>
      <c r="AR1506" s="176"/>
      <c r="AS1506" s="176"/>
      <c r="AT1506" s="176"/>
      <c r="AU1506" s="176"/>
      <c r="AV1506" s="176"/>
      <c r="AW1506" s="176"/>
      <c r="AX1506" s="176"/>
      <c r="AY1506" s="176"/>
      <c r="AZ1506" s="176"/>
      <c r="BA1506" s="176"/>
      <c r="BB1506" s="176"/>
      <c r="BC1506" s="176"/>
      <c r="BD1506" s="176"/>
      <c r="BE1506" s="176"/>
      <c r="BF1506" s="176"/>
      <c r="BG1506" s="176"/>
      <c r="BH1506" s="176"/>
      <c r="BI1506" s="176"/>
      <c r="BJ1506" s="176"/>
      <c r="BK1506" s="176"/>
      <c r="BL1506" s="176"/>
      <c r="BM1506" s="176"/>
      <c r="BN1506" s="176"/>
      <c r="BO1506" s="176"/>
      <c r="BP1506" s="176"/>
      <c r="BQ1506" s="176"/>
      <c r="BR1506" s="176"/>
      <c r="BS1506" s="176"/>
      <c r="BT1506" s="176"/>
      <c r="BU1506" s="176"/>
      <c r="BV1506" s="176"/>
      <c r="BW1506" s="176"/>
      <c r="BX1506" s="176"/>
      <c r="BY1506" s="176"/>
      <c r="BZ1506" s="176"/>
      <c r="CA1506" s="176"/>
      <c r="CB1506" s="176"/>
      <c r="CC1506" s="176"/>
      <c r="CD1506"/>
      <c r="CE1506"/>
      <c r="CF1506"/>
      <c r="CG1506"/>
      <c r="CH1506"/>
      <c r="CI1506"/>
      <c r="CJ1506"/>
      <c r="CK1506"/>
      <c r="CL1506"/>
      <c r="CM1506"/>
      <c r="CN1506"/>
      <c r="CO1506"/>
      <c r="CP1506"/>
      <c r="CQ1506"/>
      <c r="CR1506"/>
      <c r="CS1506"/>
      <c r="CT1506" s="176"/>
      <c r="CU1506"/>
      <c r="CV1506"/>
      <c r="CW1506"/>
    </row>
    <row r="1507" spans="1:101" s="179" customFormat="1" ht="20.100000000000001" customHeight="1">
      <c r="A1507" s="657">
        <f t="shared" si="322"/>
        <v>1464</v>
      </c>
      <c r="B1507" s="196" t="str">
        <f t="shared" si="317"/>
        <v>Swansea Bay UHB</v>
      </c>
      <c r="C1507" s="89"/>
      <c r="D1507" s="89"/>
      <c r="E1507" s="89"/>
      <c r="F1507" s="89"/>
      <c r="G1507" s="89"/>
      <c r="H1507" s="197">
        <f t="shared" si="318"/>
        <v>0</v>
      </c>
      <c r="I1507" s="197"/>
      <c r="J1507" s="89"/>
      <c r="K1507" s="90"/>
      <c r="L1507" s="90"/>
      <c r="M1507" s="89"/>
      <c r="N1507" s="89"/>
      <c r="O1507" s="89"/>
      <c r="P1507" s="89"/>
      <c r="Q1507" s="89"/>
      <c r="R1507" s="122"/>
      <c r="S1507" s="122"/>
      <c r="T1507" s="122"/>
      <c r="U1507" s="123"/>
      <c r="V1507" s="123"/>
      <c r="W1507" s="123"/>
      <c r="X1507" s="122"/>
      <c r="Y1507" s="122"/>
      <c r="Z1507" s="122"/>
      <c r="AA1507" s="122"/>
      <c r="AB1507" s="122"/>
      <c r="AC1507" s="122"/>
      <c r="AD1507" s="197">
        <f t="shared" si="311"/>
        <v>0</v>
      </c>
      <c r="AE1507" s="196" t="str">
        <f t="shared" si="323"/>
        <v/>
      </c>
      <c r="AF1507" s="196" t="str">
        <f t="shared" si="312"/>
        <v/>
      </c>
      <c r="AG1507" s="196" t="str">
        <f t="shared" si="313"/>
        <v/>
      </c>
      <c r="AH1507" s="196" t="str">
        <f t="shared" si="314"/>
        <v/>
      </c>
      <c r="AI1507" s="196" t="str">
        <f t="shared" si="315"/>
        <v/>
      </c>
      <c r="AJ1507" s="196" t="str">
        <f t="shared" si="316"/>
        <v/>
      </c>
      <c r="AK1507" s="196" t="str">
        <f t="shared" si="319"/>
        <v/>
      </c>
      <c r="AL1507" s="196" t="str">
        <f t="shared" si="320"/>
        <v/>
      </c>
      <c r="AM1507" s="176"/>
      <c r="AN1507" s="176">
        <f t="shared" si="321"/>
        <v>0</v>
      </c>
      <c r="AO1507" s="176"/>
      <c r="AP1507" s="176"/>
      <c r="AQ1507" s="176"/>
      <c r="AR1507" s="176"/>
      <c r="AS1507" s="176"/>
      <c r="AT1507" s="176"/>
      <c r="AU1507" s="176"/>
      <c r="AV1507" s="176"/>
      <c r="AW1507" s="176"/>
      <c r="AX1507" s="176"/>
      <c r="AY1507" s="176"/>
      <c r="AZ1507" s="176"/>
      <c r="BA1507" s="176"/>
      <c r="BB1507" s="176"/>
      <c r="BC1507" s="176"/>
      <c r="BD1507" s="176"/>
      <c r="BE1507" s="176"/>
      <c r="BF1507" s="176"/>
      <c r="BG1507" s="176"/>
      <c r="BH1507" s="176"/>
      <c r="BI1507" s="176"/>
      <c r="BJ1507" s="176"/>
      <c r="BK1507" s="176"/>
      <c r="BL1507" s="176"/>
      <c r="BM1507" s="176"/>
      <c r="BN1507" s="176"/>
      <c r="BO1507" s="176"/>
      <c r="BP1507" s="176"/>
      <c r="BQ1507" s="176"/>
      <c r="BR1507" s="176"/>
      <c r="BS1507" s="176"/>
      <c r="BT1507" s="176"/>
      <c r="BU1507" s="176"/>
      <c r="BV1507" s="176"/>
      <c r="BW1507" s="176"/>
      <c r="BX1507" s="176"/>
      <c r="BY1507" s="176"/>
      <c r="BZ1507" s="176"/>
      <c r="CA1507" s="176"/>
      <c r="CB1507" s="176"/>
      <c r="CC1507" s="176"/>
      <c r="CD1507"/>
      <c r="CE1507"/>
      <c r="CF1507"/>
      <c r="CG1507"/>
      <c r="CH1507"/>
      <c r="CI1507"/>
      <c r="CJ1507"/>
      <c r="CK1507"/>
      <c r="CL1507"/>
      <c r="CM1507"/>
      <c r="CN1507"/>
      <c r="CO1507"/>
      <c r="CP1507"/>
      <c r="CQ1507"/>
      <c r="CR1507"/>
      <c r="CS1507"/>
      <c r="CT1507" s="176"/>
      <c r="CU1507"/>
      <c r="CV1507"/>
      <c r="CW1507"/>
    </row>
    <row r="1508" spans="1:101" s="179" customFormat="1" ht="20.100000000000001" customHeight="1">
      <c r="A1508" s="657">
        <f t="shared" si="322"/>
        <v>1465</v>
      </c>
      <c r="B1508" s="196" t="str">
        <f t="shared" si="317"/>
        <v>Swansea Bay UHB</v>
      </c>
      <c r="C1508" s="89"/>
      <c r="D1508" s="89"/>
      <c r="E1508" s="89"/>
      <c r="F1508" s="89"/>
      <c r="G1508" s="89"/>
      <c r="H1508" s="197">
        <f t="shared" si="318"/>
        <v>0</v>
      </c>
      <c r="I1508" s="197"/>
      <c r="J1508" s="89"/>
      <c r="K1508" s="90"/>
      <c r="L1508" s="90"/>
      <c r="M1508" s="89"/>
      <c r="N1508" s="89"/>
      <c r="O1508" s="89"/>
      <c r="P1508" s="89"/>
      <c r="Q1508" s="89"/>
      <c r="R1508" s="122"/>
      <c r="S1508" s="122"/>
      <c r="T1508" s="122"/>
      <c r="U1508" s="123"/>
      <c r="V1508" s="123"/>
      <c r="W1508" s="123"/>
      <c r="X1508" s="122"/>
      <c r="Y1508" s="122"/>
      <c r="Z1508" s="122"/>
      <c r="AA1508" s="122"/>
      <c r="AB1508" s="122"/>
      <c r="AC1508" s="122"/>
      <c r="AD1508" s="197">
        <f t="shared" si="311"/>
        <v>0</v>
      </c>
      <c r="AE1508" s="196" t="str">
        <f t="shared" si="323"/>
        <v/>
      </c>
      <c r="AF1508" s="196" t="str">
        <f t="shared" si="312"/>
        <v/>
      </c>
      <c r="AG1508" s="196" t="str">
        <f t="shared" si="313"/>
        <v/>
      </c>
      <c r="AH1508" s="196" t="str">
        <f t="shared" si="314"/>
        <v/>
      </c>
      <c r="AI1508" s="196" t="str">
        <f t="shared" si="315"/>
        <v/>
      </c>
      <c r="AJ1508" s="196" t="str">
        <f t="shared" si="316"/>
        <v/>
      </c>
      <c r="AK1508" s="196" t="str">
        <f t="shared" si="319"/>
        <v/>
      </c>
      <c r="AL1508" s="196" t="str">
        <f t="shared" si="320"/>
        <v/>
      </c>
      <c r="AM1508" s="176"/>
      <c r="AN1508" s="176">
        <f t="shared" si="321"/>
        <v>0</v>
      </c>
      <c r="AO1508" s="176"/>
      <c r="AP1508" s="176"/>
      <c r="AQ1508" s="176"/>
      <c r="AR1508" s="176"/>
      <c r="AS1508" s="176"/>
      <c r="AT1508" s="176"/>
      <c r="AU1508" s="176"/>
      <c r="AV1508" s="176"/>
      <c r="AW1508" s="176"/>
      <c r="AX1508" s="176"/>
      <c r="AY1508" s="176"/>
      <c r="AZ1508" s="176"/>
      <c r="BA1508" s="176"/>
      <c r="BB1508" s="176"/>
      <c r="BC1508" s="176"/>
      <c r="BD1508" s="176"/>
      <c r="BE1508" s="176"/>
      <c r="BF1508" s="176"/>
      <c r="BG1508" s="176"/>
      <c r="BH1508" s="176"/>
      <c r="BI1508" s="176"/>
      <c r="BJ1508" s="176"/>
      <c r="BK1508" s="176"/>
      <c r="BL1508" s="176"/>
      <c r="BM1508" s="176"/>
      <c r="BN1508" s="176"/>
      <c r="BO1508" s="176"/>
      <c r="BP1508" s="176"/>
      <c r="BQ1508" s="176"/>
      <c r="BR1508" s="176"/>
      <c r="BS1508" s="176"/>
      <c r="BT1508" s="176"/>
      <c r="BU1508" s="176"/>
      <c r="BV1508" s="176"/>
      <c r="BW1508" s="176"/>
      <c r="BX1508" s="176"/>
      <c r="BY1508" s="176"/>
      <c r="BZ1508" s="176"/>
      <c r="CA1508" s="176"/>
      <c r="CB1508" s="176"/>
      <c r="CC1508" s="176"/>
      <c r="CD1508"/>
      <c r="CE1508"/>
      <c r="CF1508"/>
      <c r="CG1508"/>
      <c r="CH1508"/>
      <c r="CI1508"/>
      <c r="CJ1508"/>
      <c r="CK1508"/>
      <c r="CL1508"/>
      <c r="CM1508"/>
      <c r="CN1508"/>
      <c r="CO1508"/>
      <c r="CP1508"/>
      <c r="CQ1508"/>
      <c r="CR1508"/>
      <c r="CS1508"/>
      <c r="CT1508" s="176"/>
      <c r="CU1508"/>
      <c r="CV1508"/>
      <c r="CW1508"/>
    </row>
    <row r="1509" spans="1:101" s="179" customFormat="1" ht="20.100000000000001" customHeight="1">
      <c r="A1509" s="657">
        <f t="shared" si="322"/>
        <v>1466</v>
      </c>
      <c r="B1509" s="196" t="str">
        <f t="shared" si="317"/>
        <v>Swansea Bay UHB</v>
      </c>
      <c r="C1509" s="89"/>
      <c r="D1509" s="89"/>
      <c r="E1509" s="89"/>
      <c r="F1509" s="89"/>
      <c r="G1509" s="89"/>
      <c r="H1509" s="197">
        <f t="shared" si="318"/>
        <v>0</v>
      </c>
      <c r="I1509" s="197"/>
      <c r="J1509" s="89"/>
      <c r="K1509" s="90"/>
      <c r="L1509" s="90"/>
      <c r="M1509" s="89"/>
      <c r="N1509" s="89"/>
      <c r="O1509" s="89"/>
      <c r="P1509" s="89"/>
      <c r="Q1509" s="89"/>
      <c r="R1509" s="122"/>
      <c r="S1509" s="122"/>
      <c r="T1509" s="122"/>
      <c r="U1509" s="123"/>
      <c r="V1509" s="123"/>
      <c r="W1509" s="123"/>
      <c r="X1509" s="122"/>
      <c r="Y1509" s="122"/>
      <c r="Z1509" s="122"/>
      <c r="AA1509" s="122"/>
      <c r="AB1509" s="122"/>
      <c r="AC1509" s="122"/>
      <c r="AD1509" s="197">
        <f t="shared" si="311"/>
        <v>0</v>
      </c>
      <c r="AE1509" s="196" t="str">
        <f t="shared" si="323"/>
        <v/>
      </c>
      <c r="AF1509" s="196" t="str">
        <f t="shared" si="312"/>
        <v/>
      </c>
      <c r="AG1509" s="196" t="str">
        <f t="shared" si="313"/>
        <v/>
      </c>
      <c r="AH1509" s="196" t="str">
        <f t="shared" si="314"/>
        <v/>
      </c>
      <c r="AI1509" s="196" t="str">
        <f t="shared" si="315"/>
        <v/>
      </c>
      <c r="AJ1509" s="196" t="str">
        <f t="shared" si="316"/>
        <v/>
      </c>
      <c r="AK1509" s="196" t="str">
        <f t="shared" si="319"/>
        <v/>
      </c>
      <c r="AL1509" s="196" t="str">
        <f t="shared" si="320"/>
        <v/>
      </c>
      <c r="AM1509" s="176"/>
      <c r="AN1509" s="176">
        <f t="shared" si="321"/>
        <v>0</v>
      </c>
      <c r="AO1509" s="176"/>
      <c r="AP1509" s="176"/>
      <c r="AQ1509" s="176"/>
      <c r="AR1509" s="176"/>
      <c r="AS1509" s="176"/>
      <c r="AT1509" s="176"/>
      <c r="AU1509" s="176"/>
      <c r="AV1509" s="176"/>
      <c r="AW1509" s="176"/>
      <c r="AX1509" s="176"/>
      <c r="AY1509" s="176"/>
      <c r="AZ1509" s="176"/>
      <c r="BA1509" s="176"/>
      <c r="BB1509" s="176"/>
      <c r="BC1509" s="176"/>
      <c r="BD1509" s="176"/>
      <c r="BE1509" s="176"/>
      <c r="BF1509" s="176"/>
      <c r="BG1509" s="176"/>
      <c r="BH1509" s="176"/>
      <c r="BI1509" s="176"/>
      <c r="BJ1509" s="176"/>
      <c r="BK1509" s="176"/>
      <c r="BL1509" s="176"/>
      <c r="BM1509" s="176"/>
      <c r="BN1509" s="176"/>
      <c r="BO1509" s="176"/>
      <c r="BP1509" s="176"/>
      <c r="BQ1509" s="176"/>
      <c r="BR1509" s="176"/>
      <c r="BS1509" s="176"/>
      <c r="BT1509" s="176"/>
      <c r="BU1509" s="176"/>
      <c r="BV1509" s="176"/>
      <c r="BW1509" s="176"/>
      <c r="BX1509" s="176"/>
      <c r="BY1509" s="176"/>
      <c r="BZ1509" s="176"/>
      <c r="CA1509" s="176"/>
      <c r="CB1509" s="176"/>
      <c r="CC1509" s="176"/>
      <c r="CD1509"/>
      <c r="CE1509"/>
      <c r="CF1509"/>
      <c r="CG1509"/>
      <c r="CH1509"/>
      <c r="CI1509"/>
      <c r="CJ1509"/>
      <c r="CK1509"/>
      <c r="CL1509"/>
      <c r="CM1509"/>
      <c r="CN1509"/>
      <c r="CO1509"/>
      <c r="CP1509"/>
      <c r="CQ1509"/>
      <c r="CR1509"/>
      <c r="CS1509"/>
      <c r="CT1509"/>
      <c r="CU1509"/>
      <c r="CV1509"/>
      <c r="CW1509"/>
    </row>
    <row r="1510" spans="1:101" s="179" customFormat="1" ht="20.100000000000001" customHeight="1">
      <c r="A1510" s="657">
        <f t="shared" si="322"/>
        <v>1467</v>
      </c>
      <c r="B1510" s="196" t="str">
        <f t="shared" si="317"/>
        <v>Swansea Bay UHB</v>
      </c>
      <c r="C1510" s="89"/>
      <c r="D1510" s="89"/>
      <c r="E1510" s="89"/>
      <c r="F1510" s="89"/>
      <c r="G1510" s="89"/>
      <c r="H1510" s="197">
        <f t="shared" si="318"/>
        <v>0</v>
      </c>
      <c r="I1510" s="197"/>
      <c r="J1510" s="89"/>
      <c r="K1510" s="90"/>
      <c r="L1510" s="90"/>
      <c r="M1510" s="89"/>
      <c r="N1510" s="89"/>
      <c r="O1510" s="89"/>
      <c r="P1510" s="89"/>
      <c r="Q1510" s="89"/>
      <c r="R1510" s="122"/>
      <c r="S1510" s="122"/>
      <c r="T1510" s="122"/>
      <c r="U1510" s="123"/>
      <c r="V1510" s="123"/>
      <c r="W1510" s="123"/>
      <c r="X1510" s="122"/>
      <c r="Y1510" s="122"/>
      <c r="Z1510" s="122"/>
      <c r="AA1510" s="122"/>
      <c r="AB1510" s="122"/>
      <c r="AC1510" s="122"/>
      <c r="AD1510" s="197">
        <f t="shared" si="311"/>
        <v>0</v>
      </c>
      <c r="AE1510" s="196" t="str">
        <f t="shared" si="323"/>
        <v/>
      </c>
      <c r="AF1510" s="196" t="str">
        <f t="shared" si="312"/>
        <v/>
      </c>
      <c r="AG1510" s="196" t="str">
        <f t="shared" si="313"/>
        <v/>
      </c>
      <c r="AH1510" s="196" t="str">
        <f t="shared" si="314"/>
        <v/>
      </c>
      <c r="AI1510" s="196" t="str">
        <f t="shared" si="315"/>
        <v/>
      </c>
      <c r="AJ1510" s="196" t="str">
        <f t="shared" si="316"/>
        <v/>
      </c>
      <c r="AK1510" s="196" t="str">
        <f t="shared" si="319"/>
        <v/>
      </c>
      <c r="AL1510" s="196" t="str">
        <f t="shared" si="320"/>
        <v/>
      </c>
      <c r="AM1510" s="176"/>
      <c r="AN1510" s="176">
        <f t="shared" si="321"/>
        <v>0</v>
      </c>
      <c r="AO1510" s="176"/>
      <c r="AP1510" s="176"/>
      <c r="AQ1510" s="176"/>
      <c r="AR1510" s="176"/>
      <c r="AS1510" s="176"/>
      <c r="AT1510" s="176"/>
      <c r="AU1510" s="176"/>
      <c r="AV1510" s="176"/>
      <c r="AW1510" s="176"/>
      <c r="AX1510" s="176"/>
      <c r="AY1510" s="176"/>
      <c r="AZ1510" s="176"/>
      <c r="BA1510" s="176"/>
      <c r="BB1510" s="176"/>
      <c r="BC1510" s="176"/>
      <c r="BD1510" s="176"/>
      <c r="BE1510" s="176"/>
      <c r="BF1510" s="176"/>
      <c r="BG1510" s="176"/>
      <c r="BH1510" s="176"/>
      <c r="BI1510" s="176"/>
      <c r="BJ1510" s="176"/>
      <c r="BK1510" s="176"/>
      <c r="BL1510" s="176"/>
      <c r="BM1510" s="176"/>
      <c r="BN1510" s="176"/>
      <c r="BO1510" s="176"/>
      <c r="BP1510" s="176"/>
      <c r="BQ1510" s="176"/>
      <c r="BR1510" s="176"/>
      <c r="BS1510" s="176"/>
      <c r="BT1510" s="176"/>
      <c r="BU1510" s="176"/>
      <c r="BV1510" s="176"/>
      <c r="BW1510" s="176"/>
      <c r="BX1510" s="176"/>
      <c r="BY1510" s="176"/>
      <c r="BZ1510" s="176"/>
      <c r="CA1510" s="176"/>
      <c r="CB1510" s="176"/>
      <c r="CC1510" s="176"/>
      <c r="CD1510"/>
      <c r="CE1510"/>
      <c r="CF1510"/>
      <c r="CG1510"/>
      <c r="CH1510"/>
      <c r="CI1510"/>
      <c r="CJ1510"/>
      <c r="CK1510"/>
      <c r="CL1510"/>
      <c r="CM1510"/>
      <c r="CN1510"/>
      <c r="CO1510"/>
      <c r="CP1510"/>
      <c r="CQ1510"/>
      <c r="CR1510"/>
      <c r="CS1510"/>
      <c r="CT1510"/>
      <c r="CU1510"/>
      <c r="CV1510"/>
      <c r="CW1510"/>
    </row>
    <row r="1511" spans="1:101" s="179" customFormat="1" ht="20.100000000000001" customHeight="1">
      <c r="A1511" s="657">
        <f t="shared" si="322"/>
        <v>1468</v>
      </c>
      <c r="B1511" s="196" t="str">
        <f t="shared" si="317"/>
        <v>Swansea Bay UHB</v>
      </c>
      <c r="C1511" s="89"/>
      <c r="D1511" s="89"/>
      <c r="E1511" s="89"/>
      <c r="F1511" s="89"/>
      <c r="G1511" s="89"/>
      <c r="H1511" s="197">
        <f t="shared" si="318"/>
        <v>0</v>
      </c>
      <c r="I1511" s="197"/>
      <c r="J1511" s="89"/>
      <c r="K1511" s="90"/>
      <c r="L1511" s="90"/>
      <c r="M1511" s="89"/>
      <c r="N1511" s="89"/>
      <c r="O1511" s="89"/>
      <c r="P1511" s="89"/>
      <c r="Q1511" s="89"/>
      <c r="R1511" s="122"/>
      <c r="S1511" s="122"/>
      <c r="T1511" s="122"/>
      <c r="U1511" s="123"/>
      <c r="V1511" s="123"/>
      <c r="W1511" s="123"/>
      <c r="X1511" s="122"/>
      <c r="Y1511" s="122"/>
      <c r="Z1511" s="122"/>
      <c r="AA1511" s="122"/>
      <c r="AB1511" s="122"/>
      <c r="AC1511" s="122"/>
      <c r="AD1511" s="197">
        <f t="shared" si="311"/>
        <v>0</v>
      </c>
      <c r="AE1511" s="196" t="str">
        <f t="shared" si="323"/>
        <v/>
      </c>
      <c r="AF1511" s="196" t="str">
        <f t="shared" si="312"/>
        <v/>
      </c>
      <c r="AG1511" s="196" t="str">
        <f t="shared" si="313"/>
        <v/>
      </c>
      <c r="AH1511" s="196" t="str">
        <f t="shared" si="314"/>
        <v/>
      </c>
      <c r="AI1511" s="196" t="str">
        <f t="shared" si="315"/>
        <v/>
      </c>
      <c r="AJ1511" s="196" t="str">
        <f t="shared" si="316"/>
        <v/>
      </c>
      <c r="AK1511" s="196" t="str">
        <f t="shared" si="319"/>
        <v/>
      </c>
      <c r="AL1511" s="196" t="str">
        <f t="shared" si="320"/>
        <v/>
      </c>
      <c r="AM1511" s="176"/>
      <c r="AN1511" s="176">
        <f t="shared" si="321"/>
        <v>0</v>
      </c>
      <c r="AO1511" s="176"/>
      <c r="AP1511" s="176"/>
      <c r="AQ1511" s="176"/>
      <c r="AR1511" s="176"/>
      <c r="AS1511" s="176"/>
      <c r="AT1511" s="176"/>
      <c r="AU1511" s="176"/>
      <c r="AV1511" s="176"/>
      <c r="AW1511" s="176"/>
      <c r="AX1511" s="176"/>
      <c r="AY1511" s="176"/>
      <c r="AZ1511" s="176"/>
      <c r="BA1511" s="176"/>
      <c r="BB1511" s="176"/>
      <c r="BC1511" s="176"/>
      <c r="BD1511" s="176"/>
      <c r="BE1511" s="176"/>
      <c r="BF1511" s="176"/>
      <c r="BG1511" s="176"/>
      <c r="BH1511" s="176"/>
      <c r="BI1511" s="176"/>
      <c r="BJ1511" s="176"/>
      <c r="BK1511" s="176"/>
      <c r="BL1511" s="176"/>
      <c r="BM1511" s="176"/>
      <c r="BN1511" s="176"/>
      <c r="BO1511" s="176"/>
      <c r="BP1511" s="176"/>
      <c r="BQ1511" s="176"/>
      <c r="BR1511" s="176"/>
      <c r="BS1511" s="176"/>
      <c r="BT1511" s="176"/>
      <c r="BU1511" s="176"/>
      <c r="BV1511" s="176"/>
      <c r="BW1511" s="176"/>
      <c r="BX1511" s="176"/>
      <c r="BY1511" s="176"/>
      <c r="BZ1511" s="176"/>
      <c r="CA1511" s="176"/>
      <c r="CB1511" s="176"/>
      <c r="CC1511" s="176"/>
      <c r="CD1511"/>
      <c r="CE1511"/>
      <c r="CF1511"/>
      <c r="CG1511"/>
      <c r="CH1511"/>
      <c r="CI1511"/>
      <c r="CJ1511"/>
      <c r="CK1511"/>
      <c r="CL1511"/>
      <c r="CM1511"/>
      <c r="CN1511"/>
      <c r="CO1511"/>
      <c r="CP1511"/>
      <c r="CQ1511"/>
      <c r="CR1511"/>
      <c r="CS1511"/>
      <c r="CT1511"/>
      <c r="CU1511"/>
      <c r="CV1511"/>
      <c r="CW1511"/>
    </row>
    <row r="1512" spans="1:101" s="179" customFormat="1" ht="20.100000000000001" customHeight="1">
      <c r="A1512" s="657">
        <f t="shared" si="322"/>
        <v>1469</v>
      </c>
      <c r="B1512" s="196" t="str">
        <f t="shared" si="317"/>
        <v>Swansea Bay UHB</v>
      </c>
      <c r="C1512" s="89"/>
      <c r="D1512" s="89"/>
      <c r="E1512" s="89"/>
      <c r="F1512" s="89"/>
      <c r="G1512" s="89"/>
      <c r="H1512" s="197">
        <f t="shared" si="318"/>
        <v>0</v>
      </c>
      <c r="I1512" s="197"/>
      <c r="J1512" s="89"/>
      <c r="K1512" s="90"/>
      <c r="L1512" s="90"/>
      <c r="M1512" s="89"/>
      <c r="N1512" s="89"/>
      <c r="O1512" s="89"/>
      <c r="P1512" s="89"/>
      <c r="Q1512" s="89"/>
      <c r="R1512" s="122"/>
      <c r="S1512" s="122"/>
      <c r="T1512" s="122"/>
      <c r="U1512" s="123"/>
      <c r="V1512" s="123"/>
      <c r="W1512" s="123"/>
      <c r="X1512" s="122"/>
      <c r="Y1512" s="122"/>
      <c r="Z1512" s="122"/>
      <c r="AA1512" s="122"/>
      <c r="AB1512" s="122"/>
      <c r="AC1512" s="122"/>
      <c r="AD1512" s="197">
        <f t="shared" si="311"/>
        <v>0</v>
      </c>
      <c r="AE1512" s="196" t="str">
        <f t="shared" si="323"/>
        <v/>
      </c>
      <c r="AF1512" s="196" t="str">
        <f t="shared" si="312"/>
        <v/>
      </c>
      <c r="AG1512" s="196" t="str">
        <f t="shared" si="313"/>
        <v/>
      </c>
      <c r="AH1512" s="196" t="str">
        <f t="shared" si="314"/>
        <v/>
      </c>
      <c r="AI1512" s="196" t="str">
        <f t="shared" si="315"/>
        <v/>
      </c>
      <c r="AJ1512" s="196" t="str">
        <f t="shared" si="316"/>
        <v/>
      </c>
      <c r="AK1512" s="196" t="str">
        <f t="shared" si="319"/>
        <v/>
      </c>
      <c r="AL1512" s="196" t="str">
        <f t="shared" si="320"/>
        <v/>
      </c>
      <c r="AM1512" s="176"/>
      <c r="AN1512" s="176">
        <f t="shared" si="321"/>
        <v>0</v>
      </c>
      <c r="AO1512" s="176"/>
      <c r="AP1512" s="176"/>
      <c r="AQ1512" s="176"/>
      <c r="AR1512" s="176"/>
      <c r="AS1512" s="176"/>
      <c r="AT1512" s="176"/>
      <c r="AU1512" s="176"/>
      <c r="AV1512" s="176"/>
      <c r="AW1512" s="176"/>
      <c r="AX1512" s="176"/>
      <c r="AY1512" s="176"/>
      <c r="AZ1512" s="176"/>
      <c r="BA1512" s="176"/>
      <c r="BB1512" s="176"/>
      <c r="BC1512" s="176"/>
      <c r="BD1512" s="176"/>
      <c r="BE1512" s="176"/>
      <c r="BF1512" s="176"/>
      <c r="BG1512" s="176"/>
      <c r="BH1512" s="176"/>
      <c r="BI1512" s="176"/>
      <c r="BJ1512" s="176"/>
      <c r="BK1512" s="176"/>
      <c r="BL1512" s="176"/>
      <c r="BM1512" s="176"/>
      <c r="BN1512" s="176"/>
      <c r="BO1512" s="176"/>
      <c r="BP1512" s="176"/>
      <c r="BQ1512" s="176"/>
      <c r="BR1512" s="176"/>
      <c r="BS1512" s="176"/>
      <c r="BT1512" s="176"/>
      <c r="BU1512" s="176"/>
      <c r="BV1512" s="176"/>
      <c r="BW1512" s="176"/>
      <c r="BX1512" s="176"/>
      <c r="BY1512" s="176"/>
      <c r="BZ1512" s="176"/>
      <c r="CA1512" s="176"/>
      <c r="CB1512" s="176"/>
      <c r="CC1512" s="176"/>
      <c r="CD1512"/>
      <c r="CE1512"/>
      <c r="CF1512"/>
      <c r="CG1512"/>
      <c r="CH1512"/>
      <c r="CI1512"/>
      <c r="CJ1512"/>
      <c r="CK1512"/>
      <c r="CL1512"/>
      <c r="CM1512"/>
      <c r="CN1512"/>
      <c r="CO1512"/>
      <c r="CP1512"/>
      <c r="CQ1512"/>
      <c r="CR1512"/>
      <c r="CS1512"/>
      <c r="CT1512"/>
      <c r="CU1512"/>
      <c r="CV1512"/>
      <c r="CW1512"/>
    </row>
    <row r="1513" spans="1:101" s="179" customFormat="1" ht="20.100000000000001" customHeight="1">
      <c r="A1513" s="657">
        <f t="shared" si="322"/>
        <v>1470</v>
      </c>
      <c r="B1513" s="196" t="str">
        <f t="shared" si="317"/>
        <v>Swansea Bay UHB</v>
      </c>
      <c r="C1513" s="89"/>
      <c r="D1513" s="89"/>
      <c r="E1513" s="89"/>
      <c r="F1513" s="89"/>
      <c r="G1513" s="89"/>
      <c r="H1513" s="197">
        <f t="shared" si="318"/>
        <v>0</v>
      </c>
      <c r="I1513" s="197"/>
      <c r="J1513" s="89"/>
      <c r="K1513" s="90"/>
      <c r="L1513" s="90"/>
      <c r="M1513" s="89"/>
      <c r="N1513" s="89"/>
      <c r="O1513" s="89"/>
      <c r="P1513" s="89"/>
      <c r="Q1513" s="89"/>
      <c r="R1513" s="122"/>
      <c r="S1513" s="122"/>
      <c r="T1513" s="122"/>
      <c r="U1513" s="123"/>
      <c r="V1513" s="123"/>
      <c r="W1513" s="123"/>
      <c r="X1513" s="122"/>
      <c r="Y1513" s="122"/>
      <c r="Z1513" s="122"/>
      <c r="AA1513" s="122"/>
      <c r="AB1513" s="122"/>
      <c r="AC1513" s="122"/>
      <c r="AD1513" s="197">
        <f t="shared" si="311"/>
        <v>0</v>
      </c>
      <c r="AE1513" s="196" t="str">
        <f t="shared" si="323"/>
        <v/>
      </c>
      <c r="AF1513" s="196" t="str">
        <f t="shared" si="312"/>
        <v/>
      </c>
      <c r="AG1513" s="196" t="str">
        <f t="shared" si="313"/>
        <v/>
      </c>
      <c r="AH1513" s="196" t="str">
        <f t="shared" si="314"/>
        <v/>
      </c>
      <c r="AI1513" s="196" t="str">
        <f t="shared" si="315"/>
        <v/>
      </c>
      <c r="AJ1513" s="196" t="str">
        <f t="shared" si="316"/>
        <v/>
      </c>
      <c r="AK1513" s="196" t="str">
        <f t="shared" si="319"/>
        <v/>
      </c>
      <c r="AL1513" s="196" t="str">
        <f t="shared" si="320"/>
        <v/>
      </c>
      <c r="AM1513" s="176"/>
      <c r="AN1513" s="176">
        <f t="shared" si="321"/>
        <v>0</v>
      </c>
      <c r="AO1513" s="176"/>
      <c r="AP1513" s="176"/>
      <c r="AQ1513" s="176"/>
      <c r="AR1513" s="176"/>
      <c r="AS1513" s="176"/>
      <c r="AT1513" s="176"/>
      <c r="AU1513" s="176"/>
      <c r="AV1513" s="176"/>
      <c r="AW1513" s="176"/>
      <c r="AX1513" s="176"/>
      <c r="AY1513" s="176"/>
      <c r="AZ1513" s="176"/>
      <c r="BA1513" s="176"/>
      <c r="BB1513" s="176"/>
      <c r="BC1513" s="176"/>
      <c r="BD1513" s="176"/>
      <c r="BE1513" s="176"/>
      <c r="BF1513" s="176"/>
      <c r="BG1513" s="176"/>
      <c r="BH1513" s="176"/>
      <c r="BI1513" s="176"/>
      <c r="BJ1513" s="176"/>
      <c r="BK1513" s="176"/>
      <c r="BL1513" s="176"/>
      <c r="BM1513" s="176"/>
      <c r="BN1513" s="176"/>
      <c r="BO1513" s="176"/>
      <c r="BP1513" s="176"/>
      <c r="BQ1513" s="176"/>
      <c r="BR1513" s="176"/>
      <c r="BS1513" s="176"/>
      <c r="BT1513" s="176"/>
      <c r="BU1513" s="176"/>
      <c r="BV1513" s="176"/>
      <c r="BW1513" s="176"/>
      <c r="BX1513" s="176"/>
      <c r="BY1513" s="176"/>
      <c r="BZ1513" s="176"/>
      <c r="CA1513" s="176"/>
      <c r="CB1513" s="176"/>
      <c r="CC1513" s="176"/>
      <c r="CD1513"/>
      <c r="CE1513"/>
      <c r="CF1513"/>
      <c r="CG1513"/>
      <c r="CH1513"/>
      <c r="CI1513"/>
      <c r="CJ1513"/>
      <c r="CK1513"/>
      <c r="CL1513"/>
      <c r="CM1513"/>
      <c r="CN1513"/>
      <c r="CO1513"/>
      <c r="CP1513"/>
      <c r="CQ1513"/>
      <c r="CR1513"/>
      <c r="CS1513"/>
      <c r="CT1513"/>
      <c r="CU1513"/>
      <c r="CV1513"/>
      <c r="CW1513"/>
    </row>
    <row r="1514" spans="1:101" s="179" customFormat="1" ht="20.100000000000001" customHeight="1">
      <c r="A1514" s="657">
        <f t="shared" si="322"/>
        <v>1471</v>
      </c>
      <c r="B1514" s="196" t="str">
        <f t="shared" si="317"/>
        <v>Swansea Bay UHB</v>
      </c>
      <c r="C1514" s="89"/>
      <c r="D1514" s="89"/>
      <c r="E1514" s="89"/>
      <c r="F1514" s="89"/>
      <c r="G1514" s="89"/>
      <c r="H1514" s="197">
        <f t="shared" si="318"/>
        <v>0</v>
      </c>
      <c r="I1514" s="197"/>
      <c r="J1514" s="89"/>
      <c r="K1514" s="90"/>
      <c r="L1514" s="90"/>
      <c r="M1514" s="89"/>
      <c r="N1514" s="89"/>
      <c r="O1514" s="89"/>
      <c r="P1514" s="89"/>
      <c r="Q1514" s="89"/>
      <c r="R1514" s="122"/>
      <c r="S1514" s="122"/>
      <c r="T1514" s="122"/>
      <c r="U1514" s="123"/>
      <c r="V1514" s="123"/>
      <c r="W1514" s="123"/>
      <c r="X1514" s="122"/>
      <c r="Y1514" s="122"/>
      <c r="Z1514" s="122"/>
      <c r="AA1514" s="122"/>
      <c r="AB1514" s="122"/>
      <c r="AC1514" s="122"/>
      <c r="AD1514" s="197">
        <f t="shared" si="311"/>
        <v>0</v>
      </c>
      <c r="AE1514" s="196" t="str">
        <f t="shared" si="323"/>
        <v/>
      </c>
      <c r="AF1514" s="196" t="str">
        <f t="shared" si="312"/>
        <v/>
      </c>
      <c r="AG1514" s="196" t="str">
        <f t="shared" si="313"/>
        <v/>
      </c>
      <c r="AH1514" s="196" t="str">
        <f t="shared" si="314"/>
        <v/>
      </c>
      <c r="AI1514" s="196" t="str">
        <f t="shared" si="315"/>
        <v/>
      </c>
      <c r="AJ1514" s="196" t="str">
        <f t="shared" si="316"/>
        <v/>
      </c>
      <c r="AK1514" s="196" t="str">
        <f t="shared" si="319"/>
        <v/>
      </c>
      <c r="AL1514" s="196" t="str">
        <f t="shared" si="320"/>
        <v/>
      </c>
      <c r="AM1514" s="176"/>
      <c r="AN1514" s="176">
        <f t="shared" si="321"/>
        <v>0</v>
      </c>
      <c r="AO1514" s="176"/>
      <c r="AP1514" s="176"/>
      <c r="AQ1514" s="176"/>
      <c r="AR1514" s="176"/>
      <c r="AS1514" s="176"/>
      <c r="AT1514" s="176"/>
      <c r="AU1514" s="176"/>
      <c r="AV1514" s="176"/>
      <c r="AW1514" s="176"/>
      <c r="AX1514" s="176"/>
      <c r="AY1514" s="176"/>
      <c r="AZ1514" s="176"/>
      <c r="BA1514" s="176"/>
      <c r="BB1514" s="176"/>
      <c r="BC1514" s="176"/>
      <c r="BD1514" s="176"/>
      <c r="BE1514" s="176"/>
      <c r="BF1514" s="176"/>
      <c r="BG1514" s="176"/>
      <c r="BH1514" s="176"/>
      <c r="BI1514" s="176"/>
      <c r="BJ1514" s="176"/>
      <c r="BK1514" s="176"/>
      <c r="BL1514" s="176"/>
      <c r="BM1514" s="176"/>
      <c r="BN1514" s="176"/>
      <c r="BO1514" s="176"/>
      <c r="BP1514" s="176"/>
      <c r="BQ1514" s="176"/>
      <c r="BR1514" s="176"/>
      <c r="BS1514" s="176"/>
      <c r="BT1514" s="176"/>
      <c r="BU1514" s="176"/>
      <c r="BV1514" s="176"/>
      <c r="BW1514" s="176"/>
      <c r="BX1514" s="176"/>
      <c r="BY1514" s="176"/>
      <c r="BZ1514" s="176"/>
      <c r="CA1514" s="176"/>
      <c r="CB1514" s="176"/>
      <c r="CC1514" s="176"/>
      <c r="CD1514"/>
      <c r="CE1514"/>
      <c r="CF1514"/>
      <c r="CG1514"/>
      <c r="CH1514"/>
      <c r="CI1514"/>
      <c r="CJ1514"/>
      <c r="CK1514"/>
      <c r="CL1514"/>
      <c r="CM1514"/>
      <c r="CN1514"/>
      <c r="CO1514"/>
      <c r="CP1514"/>
      <c r="CQ1514"/>
      <c r="CR1514"/>
      <c r="CS1514"/>
      <c r="CT1514"/>
      <c r="CU1514"/>
      <c r="CV1514"/>
      <c r="CW1514"/>
    </row>
    <row r="1515" spans="1:101" s="179" customFormat="1" ht="20.100000000000001" customHeight="1">
      <c r="A1515" s="657">
        <f t="shared" si="322"/>
        <v>1472</v>
      </c>
      <c r="B1515" s="196" t="str">
        <f t="shared" si="317"/>
        <v>Swansea Bay UHB</v>
      </c>
      <c r="C1515" s="89"/>
      <c r="D1515" s="89"/>
      <c r="E1515" s="89"/>
      <c r="F1515" s="89"/>
      <c r="G1515" s="89"/>
      <c r="H1515" s="197">
        <f t="shared" si="318"/>
        <v>0</v>
      </c>
      <c r="I1515" s="197"/>
      <c r="J1515" s="89"/>
      <c r="K1515" s="90"/>
      <c r="L1515" s="90"/>
      <c r="M1515" s="89"/>
      <c r="N1515" s="89"/>
      <c r="O1515" s="89"/>
      <c r="P1515" s="89"/>
      <c r="Q1515" s="89"/>
      <c r="R1515" s="122"/>
      <c r="S1515" s="122"/>
      <c r="T1515" s="122"/>
      <c r="U1515" s="123"/>
      <c r="V1515" s="123"/>
      <c r="W1515" s="123"/>
      <c r="X1515" s="122"/>
      <c r="Y1515" s="122"/>
      <c r="Z1515" s="122"/>
      <c r="AA1515" s="122"/>
      <c r="AB1515" s="122"/>
      <c r="AC1515" s="122"/>
      <c r="AD1515" s="197">
        <f t="shared" si="311"/>
        <v>0</v>
      </c>
      <c r="AE1515" s="196" t="str">
        <f t="shared" si="323"/>
        <v/>
      </c>
      <c r="AF1515" s="196" t="str">
        <f t="shared" si="312"/>
        <v/>
      </c>
      <c r="AG1515" s="196" t="str">
        <f t="shared" si="313"/>
        <v/>
      </c>
      <c r="AH1515" s="196" t="str">
        <f t="shared" si="314"/>
        <v/>
      </c>
      <c r="AI1515" s="196" t="str">
        <f t="shared" si="315"/>
        <v/>
      </c>
      <c r="AJ1515" s="196" t="str">
        <f t="shared" si="316"/>
        <v/>
      </c>
      <c r="AK1515" s="196" t="str">
        <f t="shared" si="319"/>
        <v/>
      </c>
      <c r="AL1515" s="196" t="str">
        <f t="shared" si="320"/>
        <v/>
      </c>
      <c r="AM1515" s="176"/>
      <c r="AN1515" s="176">
        <f t="shared" si="321"/>
        <v>0</v>
      </c>
      <c r="AO1515" s="176"/>
      <c r="AP1515" s="176"/>
      <c r="AQ1515" s="176"/>
      <c r="AR1515" s="176"/>
      <c r="AS1515" s="176"/>
      <c r="AT1515" s="176"/>
      <c r="AU1515" s="176"/>
      <c r="AV1515" s="176"/>
      <c r="AW1515" s="176"/>
      <c r="AX1515" s="176"/>
      <c r="AY1515" s="176"/>
      <c r="AZ1515" s="176"/>
      <c r="BA1515" s="176"/>
      <c r="BB1515" s="176"/>
      <c r="BC1515" s="176"/>
      <c r="BD1515" s="176"/>
      <c r="BE1515" s="176"/>
      <c r="BF1515" s="176"/>
      <c r="BG1515" s="176"/>
      <c r="BH1515" s="176"/>
      <c r="BI1515" s="176"/>
      <c r="BJ1515" s="176"/>
      <c r="BK1515" s="176"/>
      <c r="BL1515" s="176"/>
      <c r="BM1515" s="176"/>
      <c r="BN1515" s="176"/>
      <c r="BO1515" s="176"/>
      <c r="BP1515" s="176"/>
      <c r="BQ1515" s="176"/>
      <c r="BR1515" s="176"/>
      <c r="BS1515" s="176"/>
      <c r="BT1515" s="176"/>
      <c r="BU1515" s="176"/>
      <c r="BV1515" s="176"/>
      <c r="BW1515" s="176"/>
      <c r="BX1515" s="176"/>
      <c r="BY1515" s="176"/>
      <c r="BZ1515" s="176"/>
      <c r="CA1515" s="176"/>
      <c r="CB1515" s="176"/>
      <c r="CC1515" s="176"/>
      <c r="CD1515"/>
      <c r="CE1515"/>
      <c r="CF1515"/>
      <c r="CG1515"/>
      <c r="CH1515"/>
      <c r="CI1515"/>
      <c r="CJ1515"/>
      <c r="CK1515"/>
      <c r="CL1515"/>
      <c r="CM1515"/>
      <c r="CN1515"/>
      <c r="CO1515"/>
      <c r="CP1515"/>
      <c r="CQ1515"/>
      <c r="CR1515"/>
      <c r="CS1515"/>
      <c r="CT1515"/>
      <c r="CU1515"/>
      <c r="CV1515"/>
      <c r="CW1515"/>
    </row>
    <row r="1516" spans="1:101" s="179" customFormat="1" ht="20.100000000000001" customHeight="1">
      <c r="A1516" s="657">
        <f t="shared" si="322"/>
        <v>1473</v>
      </c>
      <c r="B1516" s="196" t="str">
        <f t="shared" si="317"/>
        <v>Swansea Bay UHB</v>
      </c>
      <c r="C1516" s="89"/>
      <c r="D1516" s="89"/>
      <c r="E1516" s="89"/>
      <c r="F1516" s="89"/>
      <c r="G1516" s="89"/>
      <c r="H1516" s="197">
        <f t="shared" si="318"/>
        <v>0</v>
      </c>
      <c r="I1516" s="197"/>
      <c r="J1516" s="89"/>
      <c r="K1516" s="90"/>
      <c r="L1516" s="90"/>
      <c r="M1516" s="89"/>
      <c r="N1516" s="89"/>
      <c r="O1516" s="89"/>
      <c r="P1516" s="89"/>
      <c r="Q1516" s="89"/>
      <c r="R1516" s="122"/>
      <c r="S1516" s="122"/>
      <c r="T1516" s="122"/>
      <c r="U1516" s="123"/>
      <c r="V1516" s="123"/>
      <c r="W1516" s="123"/>
      <c r="X1516" s="122"/>
      <c r="Y1516" s="122"/>
      <c r="Z1516" s="122"/>
      <c r="AA1516" s="122"/>
      <c r="AB1516" s="122"/>
      <c r="AC1516" s="122"/>
      <c r="AD1516" s="197">
        <f t="shared" ref="AD1516" si="324">SUM(R1516:AC1516)</f>
        <v>0</v>
      </c>
      <c r="AE1516" s="196" t="str">
        <f t="shared" si="323"/>
        <v/>
      </c>
      <c r="AF1516" s="196" t="str">
        <f t="shared" si="312"/>
        <v/>
      </c>
      <c r="AG1516" s="196" t="str">
        <f t="shared" si="313"/>
        <v/>
      </c>
      <c r="AH1516" s="196" t="str">
        <f t="shared" si="314"/>
        <v/>
      </c>
      <c r="AI1516" s="196" t="str">
        <f t="shared" si="315"/>
        <v/>
      </c>
      <c r="AJ1516" s="196" t="str">
        <f t="shared" si="316"/>
        <v/>
      </c>
      <c r="AK1516" s="196" t="str">
        <f t="shared" si="319"/>
        <v/>
      </c>
      <c r="AL1516" s="196" t="str">
        <f t="shared" si="320"/>
        <v/>
      </c>
      <c r="AM1516" s="176"/>
      <c r="AN1516" s="176">
        <f t="shared" si="321"/>
        <v>0</v>
      </c>
      <c r="AO1516" s="176"/>
      <c r="AP1516" s="176"/>
      <c r="AQ1516" s="176"/>
      <c r="AR1516" s="176"/>
      <c r="AS1516" s="176"/>
      <c r="AT1516" s="176"/>
      <c r="AU1516" s="176"/>
      <c r="AV1516" s="176"/>
      <c r="AW1516" s="176"/>
      <c r="AX1516" s="176"/>
      <c r="AY1516" s="176"/>
      <c r="AZ1516" s="176"/>
      <c r="BA1516" s="176"/>
      <c r="BB1516" s="176"/>
      <c r="BC1516" s="176"/>
      <c r="BD1516" s="176"/>
      <c r="BE1516" s="176"/>
      <c r="BF1516" s="176"/>
      <c r="BG1516" s="176"/>
      <c r="BH1516" s="176"/>
      <c r="BI1516" s="176"/>
      <c r="BJ1516" s="176"/>
      <c r="BK1516" s="176"/>
      <c r="BL1516" s="176"/>
      <c r="BM1516" s="176"/>
      <c r="BN1516" s="176"/>
      <c r="BO1516" s="176"/>
      <c r="BP1516" s="176"/>
      <c r="BQ1516" s="176"/>
      <c r="BR1516" s="176"/>
      <c r="BS1516" s="176"/>
      <c r="BT1516" s="176"/>
      <c r="BU1516" s="176"/>
      <c r="BV1516" s="176"/>
      <c r="BW1516" s="176"/>
      <c r="BX1516" s="176"/>
      <c r="BY1516" s="176"/>
      <c r="BZ1516" s="176"/>
      <c r="CA1516" s="176"/>
      <c r="CB1516" s="176"/>
      <c r="CC1516" s="176"/>
      <c r="CD1516"/>
      <c r="CE1516"/>
      <c r="CF1516"/>
      <c r="CG1516"/>
      <c r="CH1516"/>
      <c r="CI1516"/>
      <c r="CJ1516"/>
      <c r="CK1516"/>
      <c r="CL1516"/>
      <c r="CM1516"/>
      <c r="CN1516"/>
      <c r="CO1516"/>
      <c r="CP1516"/>
      <c r="CQ1516"/>
      <c r="CR1516"/>
      <c r="CS1516"/>
      <c r="CT1516"/>
      <c r="CU1516"/>
      <c r="CV1516"/>
      <c r="CW1516"/>
    </row>
    <row r="1517" spans="1:101" s="179" customFormat="1" ht="20.100000000000001" customHeight="1">
      <c r="A1517" s="657">
        <f t="shared" si="322"/>
        <v>1474</v>
      </c>
      <c r="B1517" s="196" t="str">
        <f t="shared" ref="B1517:B1518" si="325">$B$2</f>
        <v>Swansea Bay UHB</v>
      </c>
      <c r="C1517" s="89"/>
      <c r="D1517" s="89"/>
      <c r="E1517" s="89"/>
      <c r="F1517" s="89"/>
      <c r="G1517" s="89"/>
      <c r="H1517" s="197">
        <f t="shared" ref="H1517:H1518" si="326">AD1517</f>
        <v>0</v>
      </c>
      <c r="I1517" s="197"/>
      <c r="J1517" s="89"/>
      <c r="K1517" s="90"/>
      <c r="L1517" s="90"/>
      <c r="M1517" s="89"/>
      <c r="N1517" s="89"/>
      <c r="O1517" s="89"/>
      <c r="P1517" s="89"/>
      <c r="Q1517" s="89"/>
      <c r="R1517" s="122"/>
      <c r="S1517" s="122"/>
      <c r="T1517" s="122"/>
      <c r="U1517" s="123"/>
      <c r="V1517" s="123"/>
      <c r="W1517" s="123"/>
      <c r="X1517" s="122"/>
      <c r="Y1517" s="122"/>
      <c r="Z1517" s="122"/>
      <c r="AA1517" s="122"/>
      <c r="AB1517" s="122"/>
      <c r="AC1517" s="122"/>
      <c r="AD1517" s="197">
        <f t="shared" ref="AD1517:AD1518" si="327">SUM(R1517:AC1517)</f>
        <v>0</v>
      </c>
      <c r="AE1517" s="196" t="str">
        <f t="shared" si="323"/>
        <v/>
      </c>
      <c r="AF1517" s="196" t="str">
        <f t="shared" si="312"/>
        <v/>
      </c>
      <c r="AG1517" s="196" t="str">
        <f t="shared" ref="AG1517:AG1518" si="328">IF(AND(OR(P1517=$CR$1,P1517=$CR$3),Q1517=""),"ERROR","")</f>
        <v/>
      </c>
      <c r="AH1517" s="196" t="str">
        <f t="shared" ref="AH1517:AH1518" si="329">IF(AND(OR(P1517=$CR$2),Q1517&lt;&gt;""),"ERROR","")</f>
        <v/>
      </c>
      <c r="AI1517" s="196" t="str">
        <f t="shared" ref="AI1517:AI1518" si="330">IF(AND(G1517=$CA$1,H1517&gt;J1517),"ERROR","")</f>
        <v/>
      </c>
      <c r="AJ1517" s="196" t="str">
        <f t="shared" ref="AJ1517:AJ1518" si="331">IF(AND(G1517=$CA$2,J1517&gt;0),"ERROR","")</f>
        <v/>
      </c>
      <c r="AK1517" s="196" t="str">
        <f t="shared" ref="AK1517:AK1518" si="332">IF(K1517="","",IF(OR(K1517&lt;DATEVALUE("01/04/23"),K1517&gt;DATEVALUE("31/03/24")),"ERROR",""))</f>
        <v/>
      </c>
      <c r="AL1517" s="196" t="str">
        <f t="shared" ref="AL1517:AL1518" si="333">IF(L1517="","",IF(OR(L1517&lt;DATEVALUE("01/04/23"),L1517&gt;DATEVALUE("31/03/24")),"ERROR",""))</f>
        <v/>
      </c>
      <c r="AM1517" s="176"/>
      <c r="AN1517" s="176">
        <f t="shared" ref="AN1517:AN1518" si="334">COUNTIFS(AE1517:AL1517,"Error")</f>
        <v>0</v>
      </c>
      <c r="AO1517" s="176"/>
      <c r="AP1517" s="176"/>
      <c r="AQ1517" s="176"/>
      <c r="AR1517" s="176"/>
      <c r="AS1517" s="176"/>
      <c r="AT1517" s="176"/>
      <c r="AU1517" s="176"/>
      <c r="AV1517" s="176"/>
      <c r="AW1517" s="176"/>
      <c r="AX1517" s="176"/>
      <c r="AY1517" s="176"/>
      <c r="AZ1517" s="176"/>
      <c r="BA1517" s="176"/>
      <c r="BB1517" s="176"/>
      <c r="BC1517" s="176"/>
      <c r="BD1517" s="176"/>
      <c r="BE1517" s="176"/>
      <c r="BF1517" s="176"/>
      <c r="BG1517" s="176"/>
      <c r="BH1517" s="176"/>
      <c r="BI1517" s="176"/>
      <c r="BJ1517" s="176"/>
      <c r="BK1517" s="176"/>
      <c r="BL1517" s="176"/>
      <c r="BM1517" s="176"/>
      <c r="BN1517" s="176"/>
      <c r="BO1517" s="176"/>
      <c r="BP1517" s="176"/>
      <c r="BQ1517" s="176"/>
      <c r="BR1517" s="176"/>
      <c r="BS1517" s="176"/>
      <c r="BT1517" s="176"/>
      <c r="BU1517" s="176"/>
      <c r="BV1517" s="176"/>
      <c r="BW1517" s="176"/>
      <c r="BX1517" s="176"/>
      <c r="BY1517" s="176"/>
      <c r="BZ1517" s="176"/>
      <c r="CA1517" s="176"/>
      <c r="CB1517" s="176"/>
      <c r="CC1517" s="176"/>
      <c r="CD1517"/>
      <c r="CE1517"/>
      <c r="CF1517"/>
      <c r="CG1517"/>
      <c r="CH1517"/>
      <c r="CI1517"/>
      <c r="CJ1517"/>
      <c r="CK1517"/>
      <c r="CL1517"/>
      <c r="CM1517"/>
      <c r="CN1517"/>
      <c r="CO1517"/>
      <c r="CP1517"/>
      <c r="CQ1517"/>
      <c r="CR1517"/>
      <c r="CS1517"/>
      <c r="CT1517"/>
      <c r="CU1517"/>
      <c r="CV1517"/>
      <c r="CW1517"/>
    </row>
    <row r="1518" spans="1:101" s="179" customFormat="1" ht="20.100000000000001" customHeight="1">
      <c r="A1518" s="657">
        <f t="shared" ref="A1518" si="335">+A1517+1</f>
        <v>1475</v>
      </c>
      <c r="B1518" s="196" t="str">
        <f t="shared" si="325"/>
        <v>Swansea Bay UHB</v>
      </c>
      <c r="C1518" s="89"/>
      <c r="D1518" s="89"/>
      <c r="E1518" s="89"/>
      <c r="F1518" s="89"/>
      <c r="G1518" s="89"/>
      <c r="H1518" s="197">
        <f t="shared" si="326"/>
        <v>0</v>
      </c>
      <c r="I1518" s="197"/>
      <c r="J1518" s="89"/>
      <c r="K1518" s="90"/>
      <c r="L1518" s="90"/>
      <c r="M1518" s="89"/>
      <c r="N1518" s="89"/>
      <c r="O1518" s="89"/>
      <c r="P1518" s="89"/>
      <c r="Q1518" s="89"/>
      <c r="R1518" s="122"/>
      <c r="S1518" s="122"/>
      <c r="T1518" s="122"/>
      <c r="U1518" s="123"/>
      <c r="V1518" s="123"/>
      <c r="W1518" s="123"/>
      <c r="X1518" s="122"/>
      <c r="Y1518" s="122"/>
      <c r="Z1518" s="122"/>
      <c r="AA1518" s="122"/>
      <c r="AB1518" s="122"/>
      <c r="AC1518" s="122"/>
      <c r="AD1518" s="197">
        <f t="shared" si="327"/>
        <v>0</v>
      </c>
      <c r="AE1518" s="196" t="str">
        <f t="shared" ref="AE1518" si="336">IF(AND(H1518&gt;0,P1518&lt;&gt;"Income Generation"),IF(AND(C1518&lt;&gt;"",D1518&lt;&gt;"",E1518&lt;&gt;"",F1518&lt;&gt;"",G1518&lt;&gt;"",K1518&lt;&gt;"",L1518&lt;&gt;"",M1518&lt;&gt;"",N1518&lt;&gt;"",O1518&lt;&gt;"",P1518&lt;&gt;"",Q1518&lt;&gt;""),"","ERROR"),"")</f>
        <v/>
      </c>
      <c r="AF1518" s="196" t="str">
        <f t="shared" si="312"/>
        <v/>
      </c>
      <c r="AG1518" s="196" t="str">
        <f t="shared" si="328"/>
        <v/>
      </c>
      <c r="AH1518" s="196" t="str">
        <f t="shared" si="329"/>
        <v/>
      </c>
      <c r="AI1518" s="196" t="str">
        <f t="shared" si="330"/>
        <v/>
      </c>
      <c r="AJ1518" s="196" t="str">
        <f t="shared" si="331"/>
        <v/>
      </c>
      <c r="AK1518" s="196" t="str">
        <f t="shared" si="332"/>
        <v/>
      </c>
      <c r="AL1518" s="196" t="str">
        <f t="shared" si="333"/>
        <v/>
      </c>
      <c r="AM1518" s="176"/>
      <c r="AN1518" s="176">
        <f t="shared" si="334"/>
        <v>0</v>
      </c>
      <c r="AO1518" s="176"/>
      <c r="AP1518" s="176"/>
      <c r="AQ1518" s="176"/>
      <c r="AR1518" s="176"/>
      <c r="AS1518" s="176"/>
      <c r="AT1518" s="176"/>
      <c r="AU1518" s="176"/>
      <c r="AV1518" s="176"/>
      <c r="AW1518" s="176"/>
      <c r="AX1518" s="176"/>
      <c r="AY1518" s="176"/>
      <c r="AZ1518" s="176"/>
      <c r="BA1518" s="176"/>
      <c r="BB1518" s="176"/>
      <c r="BC1518" s="176"/>
      <c r="BD1518" s="176"/>
      <c r="BE1518" s="176"/>
      <c r="BF1518" s="176"/>
      <c r="BG1518" s="176"/>
      <c r="BH1518" s="176"/>
      <c r="BI1518" s="176"/>
      <c r="BJ1518" s="176"/>
      <c r="BK1518" s="176"/>
      <c r="BL1518" s="176"/>
      <c r="BM1518" s="176"/>
      <c r="BN1518" s="176"/>
      <c r="BO1518" s="176"/>
      <c r="BP1518" s="176"/>
      <c r="BQ1518" s="176"/>
      <c r="BR1518" s="176"/>
      <c r="BS1518" s="176"/>
      <c r="BT1518" s="176"/>
      <c r="BU1518" s="176"/>
      <c r="BV1518" s="176"/>
      <c r="BW1518" s="176"/>
      <c r="BX1518" s="176"/>
      <c r="BY1518" s="176"/>
      <c r="BZ1518" s="176"/>
      <c r="CA1518" s="176"/>
      <c r="CB1518" s="176"/>
      <c r="CC1518" s="176"/>
      <c r="CD1518"/>
      <c r="CE1518"/>
      <c r="CF1518"/>
      <c r="CG1518"/>
      <c r="CH1518"/>
      <c r="CI1518"/>
      <c r="CJ1518"/>
      <c r="CK1518"/>
      <c r="CL1518"/>
      <c r="CM1518"/>
      <c r="CN1518"/>
      <c r="CO1518"/>
      <c r="CP1518"/>
      <c r="CQ1518"/>
      <c r="CR1518"/>
      <c r="CS1518"/>
      <c r="CT1518"/>
      <c r="CU1518"/>
      <c r="CV1518"/>
      <c r="CW1518"/>
    </row>
  </sheetData>
  <customSheetViews>
    <customSheetView guid="{95B84344-25FE-4A71-9083-825DAB5E8F01}" scale="85" showGridLines="0" hiddenColumns="1">
      <pane xSplit="5" topLeftCell="F1" activePane="topRight" state="frozen"/>
      <selection pane="topRight" activeCell="K71" sqref="K71"/>
      <pageMargins left="0" right="0" top="0" bottom="0" header="0" footer="0"/>
      <pageSetup paperSize="9" orientation="portrait" r:id="rId1"/>
    </customSheetView>
  </customSheetViews>
  <mergeCells count="7">
    <mergeCell ref="L25:O25"/>
    <mergeCell ref="B26:J26"/>
    <mergeCell ref="B2:E2"/>
    <mergeCell ref="B3:E5"/>
    <mergeCell ref="B25:E25"/>
    <mergeCell ref="B8:E8"/>
    <mergeCell ref="F7:H7"/>
  </mergeCells>
  <dataValidations count="6">
    <dataValidation type="list" allowBlank="1" showInputMessage="1" showErrorMessage="1" sqref="G44:G1518">
      <formula1>"R,NR"</formula1>
    </dataValidation>
    <dataValidation type="list" allowBlank="1" showInputMessage="1" showErrorMessage="1" sqref="P44:P1518">
      <formula1>$CR$1:$CR$4</formula1>
    </dataValidation>
    <dataValidation type="list" allowBlank="1" showInputMessage="1" showErrorMessage="1" sqref="O44:O1518">
      <formula1>INDIRECT(SUBSTITUTE(SUBSTITUTE(SUBSTITUTE(SUBSTITUTE(N44," ","_"),"(","_"),")","_"),"/","_"))</formula1>
    </dataValidation>
    <dataValidation type="list" allowBlank="1" showInputMessage="1" showErrorMessage="1" sqref="M44:M1518">
      <formula1>"Green, Amber, Red"</formula1>
    </dataValidation>
    <dataValidation type="list" allowBlank="1" showInputMessage="1" showErrorMessage="1" sqref="N44:N1518">
      <formula1>$CD$2:$CD$12</formula1>
    </dataValidation>
    <dataValidation type="list" allowBlank="1" showInputMessage="1" showErrorMessage="1" sqref="Q44:Q1518">
      <formula1>$CT$1:$CT$10</formula1>
    </dataValidation>
  </dataValidations>
  <pageMargins left="0.25" right="0.25" top="0.75" bottom="0.75" header="0.3" footer="0.3"/>
  <pageSetup paperSize="9" scale="60"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W157"/>
  <sheetViews>
    <sheetView topLeftCell="D1" workbookViewId="0">
      <pane ySplit="1" topLeftCell="A130" activePane="bottomLeft" state="frozen"/>
      <selection pane="bottomLeft" activeCell="U157" sqref="U157"/>
    </sheetView>
  </sheetViews>
  <sheetFormatPr defaultRowHeight="15"/>
  <sheetData>
    <row r="1" spans="1:23">
      <c r="A1" t="s">
        <v>25</v>
      </c>
      <c r="B1" t="s">
        <v>26</v>
      </c>
      <c r="C1" t="s">
        <v>27</v>
      </c>
      <c r="D1" t="s">
        <v>28</v>
      </c>
      <c r="E1" t="s">
        <v>29</v>
      </c>
      <c r="F1" t="s">
        <v>30</v>
      </c>
      <c r="G1" t="s">
        <v>31</v>
      </c>
      <c r="H1" t="s">
        <v>32</v>
      </c>
      <c r="I1" t="s">
        <v>33</v>
      </c>
      <c r="J1" t="s">
        <v>34</v>
      </c>
      <c r="K1" t="s">
        <v>35</v>
      </c>
      <c r="L1" t="s">
        <v>36</v>
      </c>
      <c r="M1" t="s">
        <v>37</v>
      </c>
      <c r="N1" t="s">
        <v>38</v>
      </c>
      <c r="O1" t="s">
        <v>39</v>
      </c>
      <c r="P1" t="s">
        <v>40</v>
      </c>
      <c r="Q1" t="s">
        <v>41</v>
      </c>
      <c r="R1" t="s">
        <v>42</v>
      </c>
      <c r="S1" t="s">
        <v>43</v>
      </c>
      <c r="T1" t="s">
        <v>56</v>
      </c>
      <c r="U1" t="s">
        <v>57</v>
      </c>
      <c r="V1" t="s">
        <v>58</v>
      </c>
      <c r="W1" t="s">
        <v>59</v>
      </c>
    </row>
    <row r="2" spans="1:23">
      <c r="A2" t="str">
        <f>'5a - Savings Tracker'!$B$2</f>
        <v>Swansea Bay UHB</v>
      </c>
      <c r="B2" t="str">
        <f>'5a - Savings Tracker'!$B$25</f>
        <v>Savings Tracker Summary</v>
      </c>
      <c r="C2" t="s">
        <v>926</v>
      </c>
      <c r="E2" t="s">
        <v>414</v>
      </c>
      <c r="F2" t="str">
        <f>'5a - Savings Tracker'!B27</f>
        <v>Planned Care</v>
      </c>
      <c r="S2">
        <f>'5a - Savings Tracker'!F27</f>
        <v>0</v>
      </c>
    </row>
    <row r="3" spans="1:23">
      <c r="A3" t="str">
        <f>'5a - Savings Tracker'!$B$2</f>
        <v>Swansea Bay UHB</v>
      </c>
      <c r="B3" t="str">
        <f>'5a - Savings Tracker'!$B$25</f>
        <v>Savings Tracker Summary</v>
      </c>
      <c r="C3" t="s">
        <v>926</v>
      </c>
      <c r="E3" t="s">
        <v>414</v>
      </c>
      <c r="F3" t="str">
        <f>'5a - Savings Tracker'!B28</f>
        <v>Unscheduled Care</v>
      </c>
      <c r="S3">
        <f>'5a - Savings Tracker'!F28</f>
        <v>0</v>
      </c>
    </row>
    <row r="4" spans="1:23">
      <c r="A4" t="str">
        <f>'5a - Savings Tracker'!$B$2</f>
        <v>Swansea Bay UHB</v>
      </c>
      <c r="B4" t="str">
        <f>'5a - Savings Tracker'!$B$25</f>
        <v>Savings Tracker Summary</v>
      </c>
      <c r="C4" t="s">
        <v>926</v>
      </c>
      <c r="E4" t="s">
        <v>414</v>
      </c>
      <c r="F4" t="str">
        <f>'5a - Savings Tracker'!B29</f>
        <v>Primary and Community Care (Excl Prescribing)</v>
      </c>
      <c r="S4">
        <f>'5a - Savings Tracker'!F29</f>
        <v>3000</v>
      </c>
    </row>
    <row r="5" spans="1:23">
      <c r="A5" t="str">
        <f>'5a - Savings Tracker'!$B$2</f>
        <v>Swansea Bay UHB</v>
      </c>
      <c r="B5" t="str">
        <f>'5a - Savings Tracker'!$B$25</f>
        <v>Savings Tracker Summary</v>
      </c>
      <c r="C5" t="s">
        <v>926</v>
      </c>
      <c r="E5" t="s">
        <v>414</v>
      </c>
      <c r="F5" t="str">
        <f>'5a - Savings Tracker'!B30</f>
        <v>Mental Health</v>
      </c>
      <c r="S5">
        <f>'5a - Savings Tracker'!F30</f>
        <v>0</v>
      </c>
    </row>
    <row r="6" spans="1:23">
      <c r="A6" t="str">
        <f>'5a - Savings Tracker'!$B$2</f>
        <v>Swansea Bay UHB</v>
      </c>
      <c r="B6" t="str">
        <f>'5a - Savings Tracker'!$B$25</f>
        <v>Savings Tracker Summary</v>
      </c>
      <c r="C6" t="s">
        <v>926</v>
      </c>
      <c r="E6" t="s">
        <v>414</v>
      </c>
      <c r="F6" t="str">
        <f>'5a - Savings Tracker'!B31</f>
        <v>Clinical Support</v>
      </c>
      <c r="S6">
        <f>'5a - Savings Tracker'!F31</f>
        <v>0</v>
      </c>
    </row>
    <row r="7" spans="1:23">
      <c r="A7" t="str">
        <f>'5a - Savings Tracker'!$B$2</f>
        <v>Swansea Bay UHB</v>
      </c>
      <c r="B7" t="str">
        <f>'5a - Savings Tracker'!$B$25</f>
        <v>Savings Tracker Summary</v>
      </c>
      <c r="C7" t="s">
        <v>926</v>
      </c>
      <c r="E7" t="s">
        <v>414</v>
      </c>
      <c r="F7" t="str">
        <f>'5a - Savings Tracker'!B32</f>
        <v>Non Clinical Support (Facilities/Estates/Corporate)</v>
      </c>
      <c r="S7">
        <f>'5a - Savings Tracker'!F32</f>
        <v>0</v>
      </c>
    </row>
    <row r="8" spans="1:23">
      <c r="A8" t="str">
        <f>'5a - Savings Tracker'!$B$2</f>
        <v>Swansea Bay UHB</v>
      </c>
      <c r="B8" t="str">
        <f>'5a - Savings Tracker'!$B$25</f>
        <v>Savings Tracker Summary</v>
      </c>
      <c r="C8" t="s">
        <v>926</v>
      </c>
      <c r="E8" t="s">
        <v>414</v>
      </c>
      <c r="F8" t="str">
        <f>'5a - Savings Tracker'!B33</f>
        <v>Commissioning</v>
      </c>
      <c r="S8">
        <f>'5a - Savings Tracker'!F33</f>
        <v>0</v>
      </c>
    </row>
    <row r="9" spans="1:23">
      <c r="A9" t="str">
        <f>'5a - Savings Tracker'!$B$2</f>
        <v>Swansea Bay UHB</v>
      </c>
      <c r="B9" t="str">
        <f>'5a - Savings Tracker'!$B$25</f>
        <v>Savings Tracker Summary</v>
      </c>
      <c r="C9" t="s">
        <v>926</v>
      </c>
      <c r="E9" t="s">
        <v>414</v>
      </c>
      <c r="F9" t="str">
        <f>'5a - Savings Tracker'!B34</f>
        <v>Across Service Areas</v>
      </c>
      <c r="S9">
        <f>'5a - Savings Tracker'!F34</f>
        <v>12700</v>
      </c>
    </row>
    <row r="10" spans="1:23">
      <c r="A10" t="str">
        <f>'5a - Savings Tracker'!$B$2</f>
        <v>Swansea Bay UHB</v>
      </c>
      <c r="B10" t="str">
        <f>'5a - Savings Tracker'!$B$25</f>
        <v>Savings Tracker Summary</v>
      </c>
      <c r="C10" t="s">
        <v>926</v>
      </c>
      <c r="E10" t="s">
        <v>414</v>
      </c>
      <c r="F10" t="str">
        <f>'5a - Savings Tracker'!B35</f>
        <v>CHC</v>
      </c>
      <c r="S10">
        <f>'5a - Savings Tracker'!F35</f>
        <v>2899.9999999999995</v>
      </c>
    </row>
    <row r="11" spans="1:23">
      <c r="A11" t="str">
        <f>'5a - Savings Tracker'!$B$2</f>
        <v>Swansea Bay UHB</v>
      </c>
      <c r="B11" t="str">
        <f>'5a - Savings Tracker'!$B$25</f>
        <v>Savings Tracker Summary</v>
      </c>
      <c r="C11" t="s">
        <v>926</v>
      </c>
      <c r="E11" t="s">
        <v>414</v>
      </c>
      <c r="F11" t="str">
        <f>'5a - Savings Tracker'!B36</f>
        <v>Prescribing</v>
      </c>
      <c r="S11">
        <f>'5a - Savings Tracker'!F36</f>
        <v>1000.0000000000001</v>
      </c>
    </row>
    <row r="12" spans="1:23">
      <c r="A12" t="str">
        <f>'5a - Savings Tracker'!$B$2</f>
        <v>Swansea Bay UHB</v>
      </c>
      <c r="B12" t="str">
        <f>'5a - Savings Tracker'!$B$25</f>
        <v>Savings Tracker Summary</v>
      </c>
      <c r="C12" t="s">
        <v>926</v>
      </c>
      <c r="E12" t="s">
        <v>414</v>
      </c>
      <c r="F12" t="str">
        <f>'5a - Savings Tracker'!B37</f>
        <v>Medicines Management (Secondary Care)</v>
      </c>
      <c r="S12">
        <f>'5a - Savings Tracker'!F37</f>
        <v>2000.0000000000002</v>
      </c>
    </row>
    <row r="13" spans="1:23">
      <c r="A13" t="str">
        <f>'5a - Savings Tracker'!$B$2</f>
        <v>Swansea Bay UHB</v>
      </c>
      <c r="B13" t="str">
        <f>'5a - Savings Tracker'!$B$25</f>
        <v>Savings Tracker Summary</v>
      </c>
      <c r="C13" t="s">
        <v>926</v>
      </c>
      <c r="E13" t="s">
        <v>1019</v>
      </c>
      <c r="F13" t="str">
        <f>'5a - Savings Tracker'!B38</f>
        <v>Green &amp; Amber Sub-Total</v>
      </c>
      <c r="S13">
        <f>'5a - Savings Tracker'!F38</f>
        <v>21600</v>
      </c>
    </row>
    <row r="14" spans="1:23">
      <c r="A14" t="str">
        <f>'5a - Savings Tracker'!$B$2</f>
        <v>Swansea Bay UHB</v>
      </c>
      <c r="B14" t="str">
        <f>'5a - Savings Tracker'!$B$25</f>
        <v>Savings Tracker Summary</v>
      </c>
      <c r="C14" t="s">
        <v>926</v>
      </c>
      <c r="E14" t="s">
        <v>414</v>
      </c>
      <c r="F14" t="str">
        <f>'5a - Savings Tracker'!B39</f>
        <v>Red Schemes</v>
      </c>
      <c r="S14">
        <f>'5a - Savings Tracker'!F39</f>
        <v>600</v>
      </c>
    </row>
    <row r="15" spans="1:23">
      <c r="A15" t="str">
        <f>'5a - Savings Tracker'!$B$2</f>
        <v>Swansea Bay UHB</v>
      </c>
      <c r="B15" t="str">
        <f>'5a - Savings Tracker'!$B$25</f>
        <v>Savings Tracker Summary</v>
      </c>
      <c r="C15" t="s">
        <v>926</v>
      </c>
      <c r="E15" t="s">
        <v>396</v>
      </c>
      <c r="F15" t="str">
        <f>'5a - Savings Tracker'!B40</f>
        <v>Grand Total</v>
      </c>
      <c r="S15">
        <f>'5a - Savings Tracker'!F40</f>
        <v>22200</v>
      </c>
    </row>
    <row r="16" spans="1:23">
      <c r="A16" t="str">
        <f>'5a - Savings Tracker'!$B$2</f>
        <v>Swansea Bay UHB</v>
      </c>
      <c r="B16" t="str">
        <f>'5a - Savings Tracker'!$B$25</f>
        <v>Savings Tracker Summary</v>
      </c>
      <c r="C16" t="s">
        <v>945</v>
      </c>
      <c r="E16" t="s">
        <v>414</v>
      </c>
      <c r="F16" t="str">
        <f>F2</f>
        <v>Planned Care</v>
      </c>
      <c r="S16">
        <f>'5a - Savings Tracker'!G27</f>
        <v>0</v>
      </c>
    </row>
    <row r="17" spans="1:19">
      <c r="A17" t="str">
        <f>'5a - Savings Tracker'!$B$2</f>
        <v>Swansea Bay UHB</v>
      </c>
      <c r="B17" t="str">
        <f>'5a - Savings Tracker'!$B$25</f>
        <v>Savings Tracker Summary</v>
      </c>
      <c r="C17" t="s">
        <v>945</v>
      </c>
      <c r="E17" t="s">
        <v>414</v>
      </c>
      <c r="F17" t="str">
        <f t="shared" ref="F17:F71" si="0">F3</f>
        <v>Unscheduled Care</v>
      </c>
      <c r="S17">
        <f>'5a - Savings Tracker'!G28</f>
        <v>0</v>
      </c>
    </row>
    <row r="18" spans="1:19">
      <c r="A18" t="str">
        <f>'5a - Savings Tracker'!$B$2</f>
        <v>Swansea Bay UHB</v>
      </c>
      <c r="B18" t="str">
        <f>'5a - Savings Tracker'!$B$25</f>
        <v>Savings Tracker Summary</v>
      </c>
      <c r="C18" t="s">
        <v>945</v>
      </c>
      <c r="E18" t="s">
        <v>414</v>
      </c>
      <c r="F18" t="str">
        <f t="shared" si="0"/>
        <v>Primary and Community Care (Excl Prescribing)</v>
      </c>
      <c r="S18">
        <f>'5a - Savings Tracker'!G29</f>
        <v>0</v>
      </c>
    </row>
    <row r="19" spans="1:19">
      <c r="A19" t="str">
        <f>'5a - Savings Tracker'!$B$2</f>
        <v>Swansea Bay UHB</v>
      </c>
      <c r="B19" t="str">
        <f>'5a - Savings Tracker'!$B$25</f>
        <v>Savings Tracker Summary</v>
      </c>
      <c r="C19" t="s">
        <v>945</v>
      </c>
      <c r="E19" t="s">
        <v>414</v>
      </c>
      <c r="F19" t="str">
        <f t="shared" si="0"/>
        <v>Mental Health</v>
      </c>
      <c r="S19">
        <f>'5a - Savings Tracker'!G30</f>
        <v>0</v>
      </c>
    </row>
    <row r="20" spans="1:19">
      <c r="A20" t="str">
        <f>'5a - Savings Tracker'!$B$2</f>
        <v>Swansea Bay UHB</v>
      </c>
      <c r="B20" t="str">
        <f>'5a - Savings Tracker'!$B$25</f>
        <v>Savings Tracker Summary</v>
      </c>
      <c r="C20" t="s">
        <v>945</v>
      </c>
      <c r="E20" t="s">
        <v>414</v>
      </c>
      <c r="F20" t="str">
        <f t="shared" si="0"/>
        <v>Clinical Support</v>
      </c>
      <c r="S20">
        <f>'5a - Savings Tracker'!G31</f>
        <v>0</v>
      </c>
    </row>
    <row r="21" spans="1:19">
      <c r="A21" t="str">
        <f>'5a - Savings Tracker'!$B$2</f>
        <v>Swansea Bay UHB</v>
      </c>
      <c r="B21" t="str">
        <f>'5a - Savings Tracker'!$B$25</f>
        <v>Savings Tracker Summary</v>
      </c>
      <c r="C21" t="s">
        <v>945</v>
      </c>
      <c r="E21" t="s">
        <v>414</v>
      </c>
      <c r="F21" t="str">
        <f t="shared" si="0"/>
        <v>Non Clinical Support (Facilities/Estates/Corporate)</v>
      </c>
      <c r="S21">
        <f>'5a - Savings Tracker'!G32</f>
        <v>0</v>
      </c>
    </row>
    <row r="22" spans="1:19">
      <c r="A22" t="str">
        <f>'5a - Savings Tracker'!$B$2</f>
        <v>Swansea Bay UHB</v>
      </c>
      <c r="B22" t="str">
        <f>'5a - Savings Tracker'!$B$25</f>
        <v>Savings Tracker Summary</v>
      </c>
      <c r="C22" t="s">
        <v>945</v>
      </c>
      <c r="E22" t="s">
        <v>414</v>
      </c>
      <c r="F22" t="str">
        <f t="shared" si="0"/>
        <v>Commissioning</v>
      </c>
      <c r="S22">
        <f>'5a - Savings Tracker'!G33</f>
        <v>0</v>
      </c>
    </row>
    <row r="23" spans="1:19">
      <c r="A23" t="str">
        <f>'5a - Savings Tracker'!$B$2</f>
        <v>Swansea Bay UHB</v>
      </c>
      <c r="B23" t="str">
        <f>'5a - Savings Tracker'!$B$25</f>
        <v>Savings Tracker Summary</v>
      </c>
      <c r="C23" t="s">
        <v>945</v>
      </c>
      <c r="E23" t="s">
        <v>414</v>
      </c>
      <c r="F23" t="str">
        <f t="shared" si="0"/>
        <v>Across Service Areas</v>
      </c>
      <c r="S23">
        <f>'5a - Savings Tracker'!G34</f>
        <v>0</v>
      </c>
    </row>
    <row r="24" spans="1:19">
      <c r="A24" t="str">
        <f>'5a - Savings Tracker'!$B$2</f>
        <v>Swansea Bay UHB</v>
      </c>
      <c r="B24" t="str">
        <f>'5a - Savings Tracker'!$B$25</f>
        <v>Savings Tracker Summary</v>
      </c>
      <c r="C24" t="s">
        <v>945</v>
      </c>
      <c r="E24" t="s">
        <v>414</v>
      </c>
      <c r="F24" t="str">
        <f t="shared" si="0"/>
        <v>CHC</v>
      </c>
      <c r="S24">
        <f>'5a - Savings Tracker'!G35</f>
        <v>0</v>
      </c>
    </row>
    <row r="25" spans="1:19">
      <c r="A25" t="str">
        <f>'5a - Savings Tracker'!$B$2</f>
        <v>Swansea Bay UHB</v>
      </c>
      <c r="B25" t="str">
        <f>'5a - Savings Tracker'!$B$25</f>
        <v>Savings Tracker Summary</v>
      </c>
      <c r="C25" t="s">
        <v>945</v>
      </c>
      <c r="E25" t="s">
        <v>414</v>
      </c>
      <c r="F25" t="str">
        <f t="shared" si="0"/>
        <v>Prescribing</v>
      </c>
      <c r="S25">
        <f>'5a - Savings Tracker'!G36</f>
        <v>0</v>
      </c>
    </row>
    <row r="26" spans="1:19">
      <c r="A26" t="str">
        <f>'5a - Savings Tracker'!$B$2</f>
        <v>Swansea Bay UHB</v>
      </c>
      <c r="B26" t="str">
        <f>'5a - Savings Tracker'!$B$25</f>
        <v>Savings Tracker Summary</v>
      </c>
      <c r="C26" t="s">
        <v>945</v>
      </c>
      <c r="E26" t="s">
        <v>414</v>
      </c>
      <c r="F26" t="str">
        <f t="shared" si="0"/>
        <v>Medicines Management (Secondary Care)</v>
      </c>
      <c r="S26">
        <f>'5a - Savings Tracker'!G37</f>
        <v>0</v>
      </c>
    </row>
    <row r="27" spans="1:19">
      <c r="A27" t="str">
        <f>'5a - Savings Tracker'!$B$2</f>
        <v>Swansea Bay UHB</v>
      </c>
      <c r="B27" t="str">
        <f>'5a - Savings Tracker'!$B$25</f>
        <v>Savings Tracker Summary</v>
      </c>
      <c r="C27" t="s">
        <v>945</v>
      </c>
      <c r="E27" t="s">
        <v>1019</v>
      </c>
      <c r="F27" t="str">
        <f t="shared" si="0"/>
        <v>Green &amp; Amber Sub-Total</v>
      </c>
      <c r="S27">
        <f>'5a - Savings Tracker'!G38</f>
        <v>0</v>
      </c>
    </row>
    <row r="28" spans="1:19">
      <c r="A28" t="str">
        <f>'5a - Savings Tracker'!$B$2</f>
        <v>Swansea Bay UHB</v>
      </c>
      <c r="B28" t="str">
        <f>'5a - Savings Tracker'!$B$25</f>
        <v>Savings Tracker Summary</v>
      </c>
      <c r="C28" t="s">
        <v>945</v>
      </c>
      <c r="E28" t="s">
        <v>414</v>
      </c>
      <c r="F28" t="str">
        <f t="shared" si="0"/>
        <v>Red Schemes</v>
      </c>
      <c r="S28">
        <f>'5a - Savings Tracker'!G39</f>
        <v>0</v>
      </c>
    </row>
    <row r="29" spans="1:19">
      <c r="A29" t="str">
        <f>'5a - Savings Tracker'!$B$2</f>
        <v>Swansea Bay UHB</v>
      </c>
      <c r="B29" t="str">
        <f>'5a - Savings Tracker'!$B$25</f>
        <v>Savings Tracker Summary</v>
      </c>
      <c r="C29" t="s">
        <v>945</v>
      </c>
      <c r="E29" t="s">
        <v>396</v>
      </c>
      <c r="F29" t="str">
        <f t="shared" si="0"/>
        <v>Grand Total</v>
      </c>
      <c r="S29">
        <f>'5a - Savings Tracker'!G40</f>
        <v>0</v>
      </c>
    </row>
    <row r="30" spans="1:19">
      <c r="A30" t="str">
        <f>'5a - Savings Tracker'!$B$2</f>
        <v>Swansea Bay UHB</v>
      </c>
      <c r="B30" t="str">
        <f>'5a - Savings Tracker'!$B$25</f>
        <v>Savings Tracker Summary</v>
      </c>
      <c r="C30" t="s">
        <v>978</v>
      </c>
      <c r="E30" t="s">
        <v>414</v>
      </c>
      <c r="F30" t="str">
        <f>F16</f>
        <v>Planned Care</v>
      </c>
      <c r="S30">
        <f>'5a - Savings Tracker'!H27</f>
        <v>0</v>
      </c>
    </row>
    <row r="31" spans="1:19">
      <c r="A31" t="str">
        <f>'5a - Savings Tracker'!$B$2</f>
        <v>Swansea Bay UHB</v>
      </c>
      <c r="B31" t="str">
        <f>'5a - Savings Tracker'!$B$25</f>
        <v>Savings Tracker Summary</v>
      </c>
      <c r="C31" t="s">
        <v>978</v>
      </c>
      <c r="E31" t="s">
        <v>414</v>
      </c>
      <c r="F31" t="str">
        <f t="shared" si="0"/>
        <v>Unscheduled Care</v>
      </c>
      <c r="S31">
        <f>'5a - Savings Tracker'!H28</f>
        <v>0</v>
      </c>
    </row>
    <row r="32" spans="1:19">
      <c r="A32" t="str">
        <f>'5a - Savings Tracker'!$B$2</f>
        <v>Swansea Bay UHB</v>
      </c>
      <c r="B32" t="str">
        <f>'5a - Savings Tracker'!$B$25</f>
        <v>Savings Tracker Summary</v>
      </c>
      <c r="C32" t="s">
        <v>978</v>
      </c>
      <c r="E32" t="s">
        <v>414</v>
      </c>
      <c r="F32" t="str">
        <f t="shared" si="0"/>
        <v>Primary and Community Care (Excl Prescribing)</v>
      </c>
      <c r="S32">
        <f>'5a - Savings Tracker'!H29</f>
        <v>3000</v>
      </c>
    </row>
    <row r="33" spans="1:19">
      <c r="A33" t="str">
        <f>'5a - Savings Tracker'!$B$2</f>
        <v>Swansea Bay UHB</v>
      </c>
      <c r="B33" t="str">
        <f>'5a - Savings Tracker'!$B$25</f>
        <v>Savings Tracker Summary</v>
      </c>
      <c r="C33" t="s">
        <v>978</v>
      </c>
      <c r="E33" t="s">
        <v>414</v>
      </c>
      <c r="F33" t="str">
        <f t="shared" si="0"/>
        <v>Mental Health</v>
      </c>
      <c r="S33">
        <f>'5a - Savings Tracker'!H30</f>
        <v>0</v>
      </c>
    </row>
    <row r="34" spans="1:19">
      <c r="A34" t="str">
        <f>'5a - Savings Tracker'!$B$2</f>
        <v>Swansea Bay UHB</v>
      </c>
      <c r="B34" t="str">
        <f>'5a - Savings Tracker'!$B$25</f>
        <v>Savings Tracker Summary</v>
      </c>
      <c r="C34" t="s">
        <v>978</v>
      </c>
      <c r="E34" t="s">
        <v>414</v>
      </c>
      <c r="F34" t="str">
        <f t="shared" si="0"/>
        <v>Clinical Support</v>
      </c>
      <c r="S34">
        <f>'5a - Savings Tracker'!H31</f>
        <v>0</v>
      </c>
    </row>
    <row r="35" spans="1:19">
      <c r="A35" t="str">
        <f>'5a - Savings Tracker'!$B$2</f>
        <v>Swansea Bay UHB</v>
      </c>
      <c r="B35" t="str">
        <f>'5a - Savings Tracker'!$B$25</f>
        <v>Savings Tracker Summary</v>
      </c>
      <c r="C35" t="s">
        <v>978</v>
      </c>
      <c r="E35" t="s">
        <v>414</v>
      </c>
      <c r="F35" t="str">
        <f t="shared" si="0"/>
        <v>Non Clinical Support (Facilities/Estates/Corporate)</v>
      </c>
      <c r="S35">
        <f>'5a - Savings Tracker'!H32</f>
        <v>0</v>
      </c>
    </row>
    <row r="36" spans="1:19">
      <c r="A36" t="str">
        <f>'5a - Savings Tracker'!$B$2</f>
        <v>Swansea Bay UHB</v>
      </c>
      <c r="B36" t="str">
        <f>'5a - Savings Tracker'!$B$25</f>
        <v>Savings Tracker Summary</v>
      </c>
      <c r="C36" t="s">
        <v>978</v>
      </c>
      <c r="E36" t="s">
        <v>414</v>
      </c>
      <c r="F36" t="str">
        <f t="shared" si="0"/>
        <v>Commissioning</v>
      </c>
      <c r="S36">
        <f>'5a - Savings Tracker'!H33</f>
        <v>0</v>
      </c>
    </row>
    <row r="37" spans="1:19">
      <c r="A37" t="str">
        <f>'5a - Savings Tracker'!$B$2</f>
        <v>Swansea Bay UHB</v>
      </c>
      <c r="B37" t="str">
        <f>'5a - Savings Tracker'!$B$25</f>
        <v>Savings Tracker Summary</v>
      </c>
      <c r="C37" t="s">
        <v>978</v>
      </c>
      <c r="E37" t="s">
        <v>414</v>
      </c>
      <c r="F37" t="str">
        <f t="shared" si="0"/>
        <v>Across Service Areas</v>
      </c>
      <c r="S37">
        <f>'5a - Savings Tracker'!H34</f>
        <v>12700</v>
      </c>
    </row>
    <row r="38" spans="1:19">
      <c r="A38" t="str">
        <f>'5a - Savings Tracker'!$B$2</f>
        <v>Swansea Bay UHB</v>
      </c>
      <c r="B38" t="str">
        <f>'5a - Savings Tracker'!$B$25</f>
        <v>Savings Tracker Summary</v>
      </c>
      <c r="C38" t="s">
        <v>978</v>
      </c>
      <c r="E38" t="s">
        <v>414</v>
      </c>
      <c r="F38" t="str">
        <f t="shared" si="0"/>
        <v>CHC</v>
      </c>
      <c r="S38">
        <f>'5a - Savings Tracker'!H35</f>
        <v>2899.9999999999995</v>
      </c>
    </row>
    <row r="39" spans="1:19">
      <c r="A39" t="str">
        <f>'5a - Savings Tracker'!$B$2</f>
        <v>Swansea Bay UHB</v>
      </c>
      <c r="B39" t="str">
        <f>'5a - Savings Tracker'!$B$25</f>
        <v>Savings Tracker Summary</v>
      </c>
      <c r="C39" t="s">
        <v>978</v>
      </c>
      <c r="E39" t="s">
        <v>414</v>
      </c>
      <c r="F39" t="str">
        <f t="shared" si="0"/>
        <v>Prescribing</v>
      </c>
      <c r="S39">
        <f>'5a - Savings Tracker'!H36</f>
        <v>1000.0000000000001</v>
      </c>
    </row>
    <row r="40" spans="1:19">
      <c r="A40" t="str">
        <f>'5a - Savings Tracker'!$B$2</f>
        <v>Swansea Bay UHB</v>
      </c>
      <c r="B40" t="str">
        <f>'5a - Savings Tracker'!$B$25</f>
        <v>Savings Tracker Summary</v>
      </c>
      <c r="C40" t="s">
        <v>978</v>
      </c>
      <c r="E40" t="s">
        <v>414</v>
      </c>
      <c r="F40" t="str">
        <f t="shared" si="0"/>
        <v>Medicines Management (Secondary Care)</v>
      </c>
      <c r="S40">
        <f>'5a - Savings Tracker'!H37</f>
        <v>2000.0000000000002</v>
      </c>
    </row>
    <row r="41" spans="1:19">
      <c r="A41" t="str">
        <f>'5a - Savings Tracker'!$B$2</f>
        <v>Swansea Bay UHB</v>
      </c>
      <c r="B41" t="str">
        <f>'5a - Savings Tracker'!$B$25</f>
        <v>Savings Tracker Summary</v>
      </c>
      <c r="C41" t="s">
        <v>978</v>
      </c>
      <c r="E41" t="s">
        <v>1019</v>
      </c>
      <c r="F41" t="str">
        <f t="shared" si="0"/>
        <v>Green &amp; Amber Sub-Total</v>
      </c>
      <c r="S41">
        <f>'5a - Savings Tracker'!H38</f>
        <v>21600</v>
      </c>
    </row>
    <row r="42" spans="1:19">
      <c r="A42" t="str">
        <f>'5a - Savings Tracker'!$B$2</f>
        <v>Swansea Bay UHB</v>
      </c>
      <c r="B42" t="str">
        <f>'5a - Savings Tracker'!$B$25</f>
        <v>Savings Tracker Summary</v>
      </c>
      <c r="C42" t="s">
        <v>978</v>
      </c>
      <c r="E42" t="s">
        <v>414</v>
      </c>
      <c r="F42" t="str">
        <f t="shared" si="0"/>
        <v>Red Schemes</v>
      </c>
      <c r="S42">
        <f>'5a - Savings Tracker'!H39</f>
        <v>600</v>
      </c>
    </row>
    <row r="43" spans="1:19">
      <c r="A43" t="str">
        <f>'5a - Savings Tracker'!$B$2</f>
        <v>Swansea Bay UHB</v>
      </c>
      <c r="B43" t="str">
        <f>'5a - Savings Tracker'!$B$25</f>
        <v>Savings Tracker Summary</v>
      </c>
      <c r="C43" t="s">
        <v>978</v>
      </c>
      <c r="E43" t="s">
        <v>396</v>
      </c>
      <c r="F43" t="str">
        <f t="shared" si="0"/>
        <v>Grand Total</v>
      </c>
      <c r="S43">
        <f>'5a - Savings Tracker'!H40</f>
        <v>22200</v>
      </c>
    </row>
    <row r="44" spans="1:19">
      <c r="A44" t="str">
        <f>'5a - Savings Tracker'!$B$2</f>
        <v>Swansea Bay UHB</v>
      </c>
      <c r="B44" t="str">
        <f>'5a - Savings Tracker'!$B$25</f>
        <v>Savings Tracker Summary</v>
      </c>
      <c r="C44" t="s">
        <v>935</v>
      </c>
      <c r="E44" t="s">
        <v>414</v>
      </c>
      <c r="F44" t="str">
        <f>F30</f>
        <v>Planned Care</v>
      </c>
      <c r="S44">
        <f>'5a - Savings Tracker'!J27</f>
        <v>0</v>
      </c>
    </row>
    <row r="45" spans="1:19">
      <c r="A45" t="str">
        <f>'5a - Savings Tracker'!$B$2</f>
        <v>Swansea Bay UHB</v>
      </c>
      <c r="B45" t="str">
        <f>'5a - Savings Tracker'!$B$25</f>
        <v>Savings Tracker Summary</v>
      </c>
      <c r="C45" t="s">
        <v>935</v>
      </c>
      <c r="E45" t="s">
        <v>414</v>
      </c>
      <c r="F45" t="str">
        <f t="shared" si="0"/>
        <v>Unscheduled Care</v>
      </c>
      <c r="S45">
        <f>'5a - Savings Tracker'!J28</f>
        <v>0</v>
      </c>
    </row>
    <row r="46" spans="1:19">
      <c r="A46" t="str">
        <f>'5a - Savings Tracker'!$B$2</f>
        <v>Swansea Bay UHB</v>
      </c>
      <c r="B46" t="str">
        <f>'5a - Savings Tracker'!$B$25</f>
        <v>Savings Tracker Summary</v>
      </c>
      <c r="C46" t="s">
        <v>935</v>
      </c>
      <c r="E46" t="s">
        <v>414</v>
      </c>
      <c r="F46" t="str">
        <f t="shared" si="0"/>
        <v>Primary and Community Care (Excl Prescribing)</v>
      </c>
      <c r="S46">
        <f>'5a - Savings Tracker'!J29</f>
        <v>0</v>
      </c>
    </row>
    <row r="47" spans="1:19">
      <c r="A47" t="str">
        <f>'5a - Savings Tracker'!$B$2</f>
        <v>Swansea Bay UHB</v>
      </c>
      <c r="B47" t="str">
        <f>'5a - Savings Tracker'!$B$25</f>
        <v>Savings Tracker Summary</v>
      </c>
      <c r="C47" t="s">
        <v>935</v>
      </c>
      <c r="E47" t="s">
        <v>414</v>
      </c>
      <c r="F47" t="str">
        <f t="shared" si="0"/>
        <v>Mental Health</v>
      </c>
      <c r="S47">
        <f>'5a - Savings Tracker'!J30</f>
        <v>0</v>
      </c>
    </row>
    <row r="48" spans="1:19">
      <c r="A48" t="str">
        <f>'5a - Savings Tracker'!$B$2</f>
        <v>Swansea Bay UHB</v>
      </c>
      <c r="B48" t="str">
        <f>'5a - Savings Tracker'!$B$25</f>
        <v>Savings Tracker Summary</v>
      </c>
      <c r="C48" t="s">
        <v>935</v>
      </c>
      <c r="E48" t="s">
        <v>414</v>
      </c>
      <c r="F48" t="str">
        <f t="shared" si="0"/>
        <v>Clinical Support</v>
      </c>
      <c r="S48">
        <f>'5a - Savings Tracker'!J31</f>
        <v>0</v>
      </c>
    </row>
    <row r="49" spans="1:19">
      <c r="A49" t="str">
        <f>'5a - Savings Tracker'!$B$2</f>
        <v>Swansea Bay UHB</v>
      </c>
      <c r="B49" t="str">
        <f>'5a - Savings Tracker'!$B$25</f>
        <v>Savings Tracker Summary</v>
      </c>
      <c r="C49" t="s">
        <v>935</v>
      </c>
      <c r="E49" t="s">
        <v>414</v>
      </c>
      <c r="F49" t="str">
        <f t="shared" si="0"/>
        <v>Non Clinical Support (Facilities/Estates/Corporate)</v>
      </c>
      <c r="S49">
        <f>'5a - Savings Tracker'!J32</f>
        <v>0</v>
      </c>
    </row>
    <row r="50" spans="1:19">
      <c r="A50" t="str">
        <f>'5a - Savings Tracker'!$B$2</f>
        <v>Swansea Bay UHB</v>
      </c>
      <c r="B50" t="str">
        <f>'5a - Savings Tracker'!$B$25</f>
        <v>Savings Tracker Summary</v>
      </c>
      <c r="C50" t="s">
        <v>935</v>
      </c>
      <c r="E50" t="s">
        <v>414</v>
      </c>
      <c r="F50" t="str">
        <f t="shared" si="0"/>
        <v>Commissioning</v>
      </c>
      <c r="S50">
        <f>'5a - Savings Tracker'!J33</f>
        <v>0</v>
      </c>
    </row>
    <row r="51" spans="1:19">
      <c r="A51" t="str">
        <f>'5a - Savings Tracker'!$B$2</f>
        <v>Swansea Bay UHB</v>
      </c>
      <c r="B51" t="str">
        <f>'5a - Savings Tracker'!$B$25</f>
        <v>Savings Tracker Summary</v>
      </c>
      <c r="C51" t="s">
        <v>935</v>
      </c>
      <c r="E51" t="s">
        <v>414</v>
      </c>
      <c r="F51" t="str">
        <f t="shared" si="0"/>
        <v>Across Service Areas</v>
      </c>
      <c r="S51">
        <f>'5a - Savings Tracker'!J34</f>
        <v>0</v>
      </c>
    </row>
    <row r="52" spans="1:19">
      <c r="A52" t="str">
        <f>'5a - Savings Tracker'!$B$2</f>
        <v>Swansea Bay UHB</v>
      </c>
      <c r="B52" t="str">
        <f>'5a - Savings Tracker'!$B$25</f>
        <v>Savings Tracker Summary</v>
      </c>
      <c r="C52" t="s">
        <v>935</v>
      </c>
      <c r="E52" t="s">
        <v>414</v>
      </c>
      <c r="F52" t="str">
        <f t="shared" si="0"/>
        <v>CHC</v>
      </c>
      <c r="S52">
        <f>'5a - Savings Tracker'!J35</f>
        <v>0</v>
      </c>
    </row>
    <row r="53" spans="1:19">
      <c r="A53" t="str">
        <f>'5a - Savings Tracker'!$B$2</f>
        <v>Swansea Bay UHB</v>
      </c>
      <c r="B53" t="str">
        <f>'5a - Savings Tracker'!$B$25</f>
        <v>Savings Tracker Summary</v>
      </c>
      <c r="C53" t="s">
        <v>935</v>
      </c>
      <c r="E53" t="s">
        <v>414</v>
      </c>
      <c r="F53" t="str">
        <f t="shared" si="0"/>
        <v>Prescribing</v>
      </c>
      <c r="S53">
        <f>'5a - Savings Tracker'!J36</f>
        <v>0</v>
      </c>
    </row>
    <row r="54" spans="1:19">
      <c r="A54" t="str">
        <f>'5a - Savings Tracker'!$B$2</f>
        <v>Swansea Bay UHB</v>
      </c>
      <c r="B54" t="str">
        <f>'5a - Savings Tracker'!$B$25</f>
        <v>Savings Tracker Summary</v>
      </c>
      <c r="C54" t="s">
        <v>935</v>
      </c>
      <c r="E54" t="s">
        <v>414</v>
      </c>
      <c r="F54" t="str">
        <f t="shared" si="0"/>
        <v>Medicines Management (Secondary Care)</v>
      </c>
      <c r="S54">
        <f>'5a - Savings Tracker'!J37</f>
        <v>0</v>
      </c>
    </row>
    <row r="55" spans="1:19">
      <c r="A55" t="str">
        <f>'5a - Savings Tracker'!$B$2</f>
        <v>Swansea Bay UHB</v>
      </c>
      <c r="B55" t="str">
        <f>'5a - Savings Tracker'!$B$25</f>
        <v>Savings Tracker Summary</v>
      </c>
      <c r="C55" t="s">
        <v>935</v>
      </c>
      <c r="E55" t="s">
        <v>1019</v>
      </c>
      <c r="F55" t="str">
        <f t="shared" si="0"/>
        <v>Green &amp; Amber Sub-Total</v>
      </c>
      <c r="S55">
        <f>'5a - Savings Tracker'!J38</f>
        <v>0</v>
      </c>
    </row>
    <row r="56" spans="1:19">
      <c r="A56" t="str">
        <f>'5a - Savings Tracker'!$B$2</f>
        <v>Swansea Bay UHB</v>
      </c>
      <c r="B56" t="str">
        <f>'5a - Savings Tracker'!$B$25</f>
        <v>Savings Tracker Summary</v>
      </c>
      <c r="C56" t="s">
        <v>935</v>
      </c>
      <c r="E56" t="s">
        <v>414</v>
      </c>
      <c r="F56" t="str">
        <f t="shared" si="0"/>
        <v>Red Schemes</v>
      </c>
      <c r="S56">
        <f>'5a - Savings Tracker'!J39</f>
        <v>0</v>
      </c>
    </row>
    <row r="57" spans="1:19">
      <c r="A57" t="str">
        <f>'5a - Savings Tracker'!$B$2</f>
        <v>Swansea Bay UHB</v>
      </c>
      <c r="B57" t="str">
        <f>'5a - Savings Tracker'!$B$25</f>
        <v>Savings Tracker Summary</v>
      </c>
      <c r="C57" t="s">
        <v>935</v>
      </c>
      <c r="E57" t="s">
        <v>396</v>
      </c>
      <c r="F57" t="str">
        <f t="shared" si="0"/>
        <v>Grand Total</v>
      </c>
      <c r="S57">
        <f>'5a - Savings Tracker'!J40</f>
        <v>0</v>
      </c>
    </row>
    <row r="58" spans="1:19">
      <c r="A58" t="str">
        <f>'5a - Savings Tracker'!$B$2</f>
        <v>Swansea Bay UHB</v>
      </c>
      <c r="B58" t="str">
        <f>'5a - Savings Tracker'!$B$25</f>
        <v>Savings Tracker Summary</v>
      </c>
      <c r="C58" t="s">
        <v>1020</v>
      </c>
      <c r="E58" t="s">
        <v>414</v>
      </c>
      <c r="F58" t="str">
        <f>F44</f>
        <v>Planned Care</v>
      </c>
      <c r="S58">
        <f>'5a - Savings Tracker'!K27</f>
        <v>0</v>
      </c>
    </row>
    <row r="59" spans="1:19">
      <c r="A59" t="str">
        <f>'5a - Savings Tracker'!$B$2</f>
        <v>Swansea Bay UHB</v>
      </c>
      <c r="B59" t="str">
        <f>'5a - Savings Tracker'!$B$25</f>
        <v>Savings Tracker Summary</v>
      </c>
      <c r="C59" t="s">
        <v>1020</v>
      </c>
      <c r="E59" t="s">
        <v>414</v>
      </c>
      <c r="F59" t="str">
        <f t="shared" si="0"/>
        <v>Unscheduled Care</v>
      </c>
      <c r="S59">
        <f>'5a - Savings Tracker'!K28</f>
        <v>0</v>
      </c>
    </row>
    <row r="60" spans="1:19">
      <c r="A60" t="str">
        <f>'5a - Savings Tracker'!$B$2</f>
        <v>Swansea Bay UHB</v>
      </c>
      <c r="B60" t="str">
        <f>'5a - Savings Tracker'!$B$25</f>
        <v>Savings Tracker Summary</v>
      </c>
      <c r="C60" t="s">
        <v>1020</v>
      </c>
      <c r="E60" t="s">
        <v>414</v>
      </c>
      <c r="F60" t="str">
        <f t="shared" si="0"/>
        <v>Primary and Community Care (Excl Prescribing)</v>
      </c>
      <c r="S60">
        <f>'5a - Savings Tracker'!K29</f>
        <v>0</v>
      </c>
    </row>
    <row r="61" spans="1:19">
      <c r="A61" t="str">
        <f>'5a - Savings Tracker'!$B$2</f>
        <v>Swansea Bay UHB</v>
      </c>
      <c r="B61" t="str">
        <f>'5a - Savings Tracker'!$B$25</f>
        <v>Savings Tracker Summary</v>
      </c>
      <c r="C61" t="s">
        <v>1020</v>
      </c>
      <c r="E61" t="s">
        <v>414</v>
      </c>
      <c r="F61" t="str">
        <f t="shared" si="0"/>
        <v>Mental Health</v>
      </c>
      <c r="S61">
        <f>'5a - Savings Tracker'!K30</f>
        <v>0</v>
      </c>
    </row>
    <row r="62" spans="1:19">
      <c r="A62" t="str">
        <f>'5a - Savings Tracker'!$B$2</f>
        <v>Swansea Bay UHB</v>
      </c>
      <c r="B62" t="str">
        <f>'5a - Savings Tracker'!$B$25</f>
        <v>Savings Tracker Summary</v>
      </c>
      <c r="C62" t="s">
        <v>1020</v>
      </c>
      <c r="E62" t="s">
        <v>414</v>
      </c>
      <c r="F62" t="str">
        <f t="shared" si="0"/>
        <v>Clinical Support</v>
      </c>
      <c r="S62">
        <f>'5a - Savings Tracker'!K31</f>
        <v>0</v>
      </c>
    </row>
    <row r="63" spans="1:19">
      <c r="A63" t="str">
        <f>'5a - Savings Tracker'!$B$2</f>
        <v>Swansea Bay UHB</v>
      </c>
      <c r="B63" t="str">
        <f>'5a - Savings Tracker'!$B$25</f>
        <v>Savings Tracker Summary</v>
      </c>
      <c r="C63" t="s">
        <v>1020</v>
      </c>
      <c r="E63" t="s">
        <v>414</v>
      </c>
      <c r="F63" t="str">
        <f t="shared" si="0"/>
        <v>Non Clinical Support (Facilities/Estates/Corporate)</v>
      </c>
      <c r="S63">
        <f>'5a - Savings Tracker'!K32</f>
        <v>0</v>
      </c>
    </row>
    <row r="64" spans="1:19">
      <c r="A64" t="str">
        <f>'5a - Savings Tracker'!$B$2</f>
        <v>Swansea Bay UHB</v>
      </c>
      <c r="B64" t="str">
        <f>'5a - Savings Tracker'!$B$25</f>
        <v>Savings Tracker Summary</v>
      </c>
      <c r="C64" t="s">
        <v>1020</v>
      </c>
      <c r="E64" t="s">
        <v>414</v>
      </c>
      <c r="F64" t="str">
        <f t="shared" si="0"/>
        <v>Commissioning</v>
      </c>
      <c r="S64">
        <f>'5a - Savings Tracker'!K33</f>
        <v>0</v>
      </c>
    </row>
    <row r="65" spans="1:19">
      <c r="A65" t="str">
        <f>'5a - Savings Tracker'!$B$2</f>
        <v>Swansea Bay UHB</v>
      </c>
      <c r="B65" t="str">
        <f>'5a - Savings Tracker'!$B$25</f>
        <v>Savings Tracker Summary</v>
      </c>
      <c r="C65" t="s">
        <v>1020</v>
      </c>
      <c r="E65" t="s">
        <v>414</v>
      </c>
      <c r="F65" t="str">
        <f t="shared" si="0"/>
        <v>Across Service Areas</v>
      </c>
      <c r="S65">
        <f>'5a - Savings Tracker'!K34</f>
        <v>0</v>
      </c>
    </row>
    <row r="66" spans="1:19">
      <c r="A66" t="str">
        <f>'5a - Savings Tracker'!$B$2</f>
        <v>Swansea Bay UHB</v>
      </c>
      <c r="B66" t="str">
        <f>'5a - Savings Tracker'!$B$25</f>
        <v>Savings Tracker Summary</v>
      </c>
      <c r="C66" t="s">
        <v>1020</v>
      </c>
      <c r="E66" t="s">
        <v>414</v>
      </c>
      <c r="F66" t="str">
        <f t="shared" si="0"/>
        <v>CHC</v>
      </c>
      <c r="S66">
        <f>'5a - Savings Tracker'!K35</f>
        <v>0</v>
      </c>
    </row>
    <row r="67" spans="1:19">
      <c r="A67" t="str">
        <f>'5a - Savings Tracker'!$B$2</f>
        <v>Swansea Bay UHB</v>
      </c>
      <c r="B67" t="str">
        <f>'5a - Savings Tracker'!$B$25</f>
        <v>Savings Tracker Summary</v>
      </c>
      <c r="C67" t="s">
        <v>1020</v>
      </c>
      <c r="E67" t="s">
        <v>414</v>
      </c>
      <c r="F67" t="str">
        <f t="shared" si="0"/>
        <v>Prescribing</v>
      </c>
      <c r="S67">
        <f>'5a - Savings Tracker'!K36</f>
        <v>0</v>
      </c>
    </row>
    <row r="68" spans="1:19">
      <c r="A68" t="str">
        <f>'5a - Savings Tracker'!$B$2</f>
        <v>Swansea Bay UHB</v>
      </c>
      <c r="B68" t="str">
        <f>'5a - Savings Tracker'!$B$25</f>
        <v>Savings Tracker Summary</v>
      </c>
      <c r="C68" t="s">
        <v>1020</v>
      </c>
      <c r="E68" t="s">
        <v>414</v>
      </c>
      <c r="F68" t="str">
        <f t="shared" si="0"/>
        <v>Medicines Management (Secondary Care)</v>
      </c>
      <c r="S68">
        <f>'5a - Savings Tracker'!K37</f>
        <v>0</v>
      </c>
    </row>
    <row r="69" spans="1:19">
      <c r="A69" t="str">
        <f>'5a - Savings Tracker'!$B$2</f>
        <v>Swansea Bay UHB</v>
      </c>
      <c r="B69" t="str">
        <f>'5a - Savings Tracker'!$B$25</f>
        <v>Savings Tracker Summary</v>
      </c>
      <c r="C69" t="s">
        <v>1020</v>
      </c>
      <c r="E69" t="s">
        <v>1019</v>
      </c>
      <c r="F69" t="str">
        <f t="shared" si="0"/>
        <v>Green &amp; Amber Sub-Total</v>
      </c>
      <c r="S69">
        <f>'5a - Savings Tracker'!K38</f>
        <v>0</v>
      </c>
    </row>
    <row r="70" spans="1:19">
      <c r="A70" t="str">
        <f>'5a - Savings Tracker'!$B$2</f>
        <v>Swansea Bay UHB</v>
      </c>
      <c r="B70" t="str">
        <f>'5a - Savings Tracker'!$B$25</f>
        <v>Savings Tracker Summary</v>
      </c>
      <c r="C70" t="s">
        <v>1020</v>
      </c>
      <c r="E70" t="s">
        <v>414</v>
      </c>
      <c r="F70" t="str">
        <f t="shared" si="0"/>
        <v>Red Schemes</v>
      </c>
      <c r="S70">
        <f>'5a - Savings Tracker'!K39</f>
        <v>0</v>
      </c>
    </row>
    <row r="71" spans="1:19">
      <c r="A71" t="str">
        <f>'5a - Savings Tracker'!$B$2</f>
        <v>Swansea Bay UHB</v>
      </c>
      <c r="B71" t="str">
        <f>'5a - Savings Tracker'!$B$25</f>
        <v>Savings Tracker Summary</v>
      </c>
      <c r="C71" t="s">
        <v>1020</v>
      </c>
      <c r="E71" t="s">
        <v>396</v>
      </c>
      <c r="F71" t="str">
        <f t="shared" si="0"/>
        <v>Grand Total</v>
      </c>
      <c r="S71">
        <f>'5a - Savings Tracker'!K40</f>
        <v>0</v>
      </c>
    </row>
    <row r="72" spans="1:19">
      <c r="A72" t="str">
        <f>'5a - Savings Tracker'!$B$2</f>
        <v>Swansea Bay UHB</v>
      </c>
      <c r="B72" t="str">
        <f>'5a - Savings Tracker'!$L$25</f>
        <v>Savings Forecast Profile</v>
      </c>
      <c r="C72" t="str">
        <f>'5a - Savings Tracker'!$L$25</f>
        <v>Savings Forecast Profile</v>
      </c>
      <c r="E72" t="s">
        <v>414</v>
      </c>
      <c r="F72" t="str">
        <f>'5a - Savings Tracker'!L27</f>
        <v>Planned Care</v>
      </c>
      <c r="G72">
        <f>'5a - Savings Tracker'!P27</f>
        <v>0</v>
      </c>
      <c r="H72">
        <f>'5a - Savings Tracker'!Q27</f>
        <v>0</v>
      </c>
      <c r="I72">
        <f>'5a - Savings Tracker'!R27</f>
        <v>0</v>
      </c>
      <c r="J72">
        <f>'5a - Savings Tracker'!S27</f>
        <v>0</v>
      </c>
      <c r="K72">
        <f>'5a - Savings Tracker'!T27</f>
        <v>0</v>
      </c>
      <c r="L72">
        <f>'5a - Savings Tracker'!U27</f>
        <v>0</v>
      </c>
      <c r="M72">
        <f>'5a - Savings Tracker'!V27</f>
        <v>0</v>
      </c>
      <c r="N72">
        <f>'5a - Savings Tracker'!W27</f>
        <v>0</v>
      </c>
      <c r="O72">
        <f>'5a - Savings Tracker'!X27</f>
        <v>0</v>
      </c>
      <c r="P72">
        <f>'5a - Savings Tracker'!Y27</f>
        <v>0</v>
      </c>
      <c r="Q72">
        <f>'5a - Savings Tracker'!Z27</f>
        <v>0</v>
      </c>
      <c r="R72">
        <f>'5a - Savings Tracker'!AA27</f>
        <v>0</v>
      </c>
      <c r="S72">
        <f>'5a - Savings Tracker'!AB27</f>
        <v>0</v>
      </c>
    </row>
    <row r="73" spans="1:19">
      <c r="A73" t="str">
        <f>'5a - Savings Tracker'!$B$2</f>
        <v>Swansea Bay UHB</v>
      </c>
      <c r="B73" t="str">
        <f>'5a - Savings Tracker'!$L$25</f>
        <v>Savings Forecast Profile</v>
      </c>
      <c r="C73" t="str">
        <f>'5a - Savings Tracker'!$L$25</f>
        <v>Savings Forecast Profile</v>
      </c>
      <c r="E73" t="s">
        <v>414</v>
      </c>
      <c r="F73" t="str">
        <f>'5a - Savings Tracker'!L28</f>
        <v>Unscheduled Care</v>
      </c>
      <c r="G73">
        <f>'5a - Savings Tracker'!P28</f>
        <v>0</v>
      </c>
      <c r="H73">
        <f>'5a - Savings Tracker'!Q28</f>
        <v>0</v>
      </c>
      <c r="I73">
        <f>'5a - Savings Tracker'!R28</f>
        <v>0</v>
      </c>
      <c r="J73">
        <f>'5a - Savings Tracker'!S28</f>
        <v>0</v>
      </c>
      <c r="K73">
        <f>'5a - Savings Tracker'!T28</f>
        <v>0</v>
      </c>
      <c r="L73">
        <f>'5a - Savings Tracker'!U28</f>
        <v>0</v>
      </c>
      <c r="M73">
        <f>'5a - Savings Tracker'!V28</f>
        <v>0</v>
      </c>
      <c r="N73">
        <f>'5a - Savings Tracker'!W28</f>
        <v>0</v>
      </c>
      <c r="O73">
        <f>'5a - Savings Tracker'!X28</f>
        <v>0</v>
      </c>
      <c r="P73">
        <f>'5a - Savings Tracker'!Y28</f>
        <v>0</v>
      </c>
      <c r="Q73">
        <f>'5a - Savings Tracker'!Z28</f>
        <v>0</v>
      </c>
      <c r="R73">
        <f>'5a - Savings Tracker'!AA28</f>
        <v>0</v>
      </c>
      <c r="S73">
        <f>'5a - Savings Tracker'!AB28</f>
        <v>0</v>
      </c>
    </row>
    <row r="74" spans="1:19">
      <c r="A74" t="str">
        <f>'5a - Savings Tracker'!$B$2</f>
        <v>Swansea Bay UHB</v>
      </c>
      <c r="B74" t="str">
        <f>'5a - Savings Tracker'!$L$25</f>
        <v>Savings Forecast Profile</v>
      </c>
      <c r="C74" t="str">
        <f>'5a - Savings Tracker'!$L$25</f>
        <v>Savings Forecast Profile</v>
      </c>
      <c r="E74" t="s">
        <v>414</v>
      </c>
      <c r="F74" t="str">
        <f>'5a - Savings Tracker'!L29</f>
        <v>Primary and Community Care (Excl Prescribing)</v>
      </c>
      <c r="G74">
        <f>'5a - Savings Tracker'!P29</f>
        <v>250</v>
      </c>
      <c r="H74">
        <f>'5a - Savings Tracker'!Q29</f>
        <v>250</v>
      </c>
      <c r="I74">
        <f>'5a - Savings Tracker'!R29</f>
        <v>250</v>
      </c>
      <c r="J74">
        <f>'5a - Savings Tracker'!S29</f>
        <v>250</v>
      </c>
      <c r="K74">
        <f>'5a - Savings Tracker'!T29</f>
        <v>250</v>
      </c>
      <c r="L74">
        <f>'5a - Savings Tracker'!U29</f>
        <v>250</v>
      </c>
      <c r="M74">
        <f>'5a - Savings Tracker'!V29</f>
        <v>250</v>
      </c>
      <c r="N74">
        <f>'5a - Savings Tracker'!W29</f>
        <v>250</v>
      </c>
      <c r="O74">
        <f>'5a - Savings Tracker'!X29</f>
        <v>250</v>
      </c>
      <c r="P74">
        <f>'5a - Savings Tracker'!Y29</f>
        <v>250</v>
      </c>
      <c r="Q74">
        <f>'5a - Savings Tracker'!Z29</f>
        <v>250</v>
      </c>
      <c r="R74">
        <f>'5a - Savings Tracker'!AA29</f>
        <v>250</v>
      </c>
      <c r="S74">
        <f>'5a - Savings Tracker'!AB29</f>
        <v>3000</v>
      </c>
    </row>
    <row r="75" spans="1:19">
      <c r="A75" t="str">
        <f>'5a - Savings Tracker'!$B$2</f>
        <v>Swansea Bay UHB</v>
      </c>
      <c r="B75" t="str">
        <f>'5a - Savings Tracker'!$L$25</f>
        <v>Savings Forecast Profile</v>
      </c>
      <c r="C75" t="str">
        <f>'5a - Savings Tracker'!$L$25</f>
        <v>Savings Forecast Profile</v>
      </c>
      <c r="E75" t="s">
        <v>414</v>
      </c>
      <c r="F75" t="str">
        <f>'5a - Savings Tracker'!L30</f>
        <v>Mental Health</v>
      </c>
      <c r="G75">
        <f>'5a - Savings Tracker'!P30</f>
        <v>0</v>
      </c>
      <c r="H75">
        <f>'5a - Savings Tracker'!Q30</f>
        <v>0</v>
      </c>
      <c r="I75">
        <f>'5a - Savings Tracker'!R30</f>
        <v>0</v>
      </c>
      <c r="J75">
        <f>'5a - Savings Tracker'!S30</f>
        <v>0</v>
      </c>
      <c r="K75">
        <f>'5a - Savings Tracker'!T30</f>
        <v>0</v>
      </c>
      <c r="L75">
        <f>'5a - Savings Tracker'!U30</f>
        <v>0</v>
      </c>
      <c r="M75">
        <f>'5a - Savings Tracker'!V30</f>
        <v>0</v>
      </c>
      <c r="N75">
        <f>'5a - Savings Tracker'!W30</f>
        <v>0</v>
      </c>
      <c r="O75">
        <f>'5a - Savings Tracker'!X30</f>
        <v>0</v>
      </c>
      <c r="P75">
        <f>'5a - Savings Tracker'!Y30</f>
        <v>0</v>
      </c>
      <c r="Q75">
        <f>'5a - Savings Tracker'!Z30</f>
        <v>0</v>
      </c>
      <c r="R75">
        <f>'5a - Savings Tracker'!AA30</f>
        <v>0</v>
      </c>
      <c r="S75">
        <f>'5a - Savings Tracker'!AB30</f>
        <v>0</v>
      </c>
    </row>
    <row r="76" spans="1:19">
      <c r="A76" t="str">
        <f>'5a - Savings Tracker'!$B$2</f>
        <v>Swansea Bay UHB</v>
      </c>
      <c r="B76" t="str">
        <f>'5a - Savings Tracker'!$L$25</f>
        <v>Savings Forecast Profile</v>
      </c>
      <c r="C76" t="str">
        <f>'5a - Savings Tracker'!$L$25</f>
        <v>Savings Forecast Profile</v>
      </c>
      <c r="E76" t="s">
        <v>414</v>
      </c>
      <c r="F76" t="str">
        <f>'5a - Savings Tracker'!L31</f>
        <v>Clinical Support</v>
      </c>
      <c r="G76">
        <f>'5a - Savings Tracker'!P31</f>
        <v>0</v>
      </c>
      <c r="H76">
        <f>'5a - Savings Tracker'!Q31</f>
        <v>0</v>
      </c>
      <c r="I76">
        <f>'5a - Savings Tracker'!R31</f>
        <v>0</v>
      </c>
      <c r="J76">
        <f>'5a - Savings Tracker'!S31</f>
        <v>0</v>
      </c>
      <c r="K76">
        <f>'5a - Savings Tracker'!T31</f>
        <v>0</v>
      </c>
      <c r="L76">
        <f>'5a - Savings Tracker'!U31</f>
        <v>0</v>
      </c>
      <c r="M76">
        <f>'5a - Savings Tracker'!V31</f>
        <v>0</v>
      </c>
      <c r="N76">
        <f>'5a - Savings Tracker'!W31</f>
        <v>0</v>
      </c>
      <c r="O76">
        <f>'5a - Savings Tracker'!X31</f>
        <v>0</v>
      </c>
      <c r="P76">
        <f>'5a - Savings Tracker'!Y31</f>
        <v>0</v>
      </c>
      <c r="Q76">
        <f>'5a - Savings Tracker'!Z31</f>
        <v>0</v>
      </c>
      <c r="R76">
        <f>'5a - Savings Tracker'!AA31</f>
        <v>0</v>
      </c>
      <c r="S76">
        <f>'5a - Savings Tracker'!AB31</f>
        <v>0</v>
      </c>
    </row>
    <row r="77" spans="1:19">
      <c r="A77" t="str">
        <f>'5a - Savings Tracker'!$B$2</f>
        <v>Swansea Bay UHB</v>
      </c>
      <c r="B77" t="str">
        <f>'5a - Savings Tracker'!$L$25</f>
        <v>Savings Forecast Profile</v>
      </c>
      <c r="C77" t="str">
        <f>'5a - Savings Tracker'!$L$25</f>
        <v>Savings Forecast Profile</v>
      </c>
      <c r="E77" t="s">
        <v>414</v>
      </c>
      <c r="F77" t="str">
        <f>'5a - Savings Tracker'!L32</f>
        <v>Non Clinical Support (Facilities/Estates/Corporate)</v>
      </c>
      <c r="G77">
        <f>'5a - Savings Tracker'!P32</f>
        <v>0</v>
      </c>
      <c r="H77">
        <f>'5a - Savings Tracker'!Q32</f>
        <v>0</v>
      </c>
      <c r="I77">
        <f>'5a - Savings Tracker'!R32</f>
        <v>0</v>
      </c>
      <c r="J77">
        <f>'5a - Savings Tracker'!S32</f>
        <v>0</v>
      </c>
      <c r="K77">
        <f>'5a - Savings Tracker'!T32</f>
        <v>0</v>
      </c>
      <c r="L77">
        <f>'5a - Savings Tracker'!U32</f>
        <v>0</v>
      </c>
      <c r="M77">
        <f>'5a - Savings Tracker'!V32</f>
        <v>0</v>
      </c>
      <c r="N77">
        <f>'5a - Savings Tracker'!W32</f>
        <v>0</v>
      </c>
      <c r="O77">
        <f>'5a - Savings Tracker'!X32</f>
        <v>0</v>
      </c>
      <c r="P77">
        <f>'5a - Savings Tracker'!Y32</f>
        <v>0</v>
      </c>
      <c r="Q77">
        <f>'5a - Savings Tracker'!Z32</f>
        <v>0</v>
      </c>
      <c r="R77">
        <f>'5a - Savings Tracker'!AA32</f>
        <v>0</v>
      </c>
      <c r="S77">
        <f>'5a - Savings Tracker'!AB32</f>
        <v>0</v>
      </c>
    </row>
    <row r="78" spans="1:19">
      <c r="A78" t="str">
        <f>'5a - Savings Tracker'!$B$2</f>
        <v>Swansea Bay UHB</v>
      </c>
      <c r="B78" t="str">
        <f>'5a - Savings Tracker'!$L$25</f>
        <v>Savings Forecast Profile</v>
      </c>
      <c r="C78" t="str">
        <f>'5a - Savings Tracker'!$L$25</f>
        <v>Savings Forecast Profile</v>
      </c>
      <c r="E78" t="s">
        <v>414</v>
      </c>
      <c r="F78" t="str">
        <f>'5a - Savings Tracker'!L33</f>
        <v>Commissioning</v>
      </c>
      <c r="G78">
        <f>'5a - Savings Tracker'!P33</f>
        <v>0</v>
      </c>
      <c r="H78">
        <f>'5a - Savings Tracker'!Q33</f>
        <v>0</v>
      </c>
      <c r="I78">
        <f>'5a - Savings Tracker'!R33</f>
        <v>0</v>
      </c>
      <c r="J78">
        <f>'5a - Savings Tracker'!S33</f>
        <v>0</v>
      </c>
      <c r="K78">
        <f>'5a - Savings Tracker'!T33</f>
        <v>0</v>
      </c>
      <c r="L78">
        <f>'5a - Savings Tracker'!U33</f>
        <v>0</v>
      </c>
      <c r="M78">
        <f>'5a - Savings Tracker'!V33</f>
        <v>0</v>
      </c>
      <c r="N78">
        <f>'5a - Savings Tracker'!W33</f>
        <v>0</v>
      </c>
      <c r="O78">
        <f>'5a - Savings Tracker'!X33</f>
        <v>0</v>
      </c>
      <c r="P78">
        <f>'5a - Savings Tracker'!Y33</f>
        <v>0</v>
      </c>
      <c r="Q78">
        <f>'5a - Savings Tracker'!Z33</f>
        <v>0</v>
      </c>
      <c r="R78">
        <f>'5a - Savings Tracker'!AA33</f>
        <v>0</v>
      </c>
      <c r="S78">
        <f>'5a - Savings Tracker'!AB33</f>
        <v>0</v>
      </c>
    </row>
    <row r="79" spans="1:19">
      <c r="A79" t="str">
        <f>'5a - Savings Tracker'!$B$2</f>
        <v>Swansea Bay UHB</v>
      </c>
      <c r="B79" t="str">
        <f>'5a - Savings Tracker'!$L$25</f>
        <v>Savings Forecast Profile</v>
      </c>
      <c r="C79" t="str">
        <f>'5a - Savings Tracker'!$L$25</f>
        <v>Savings Forecast Profile</v>
      </c>
      <c r="E79" t="s">
        <v>414</v>
      </c>
      <c r="F79" t="str">
        <f>'5a - Savings Tracker'!L34</f>
        <v>Across Service Areas</v>
      </c>
      <c r="G79">
        <f>'5a - Savings Tracker'!P34</f>
        <v>1058.3333333333335</v>
      </c>
      <c r="H79">
        <f>'5a - Savings Tracker'!Q34</f>
        <v>1058.3333333333335</v>
      </c>
      <c r="I79">
        <f>'5a - Savings Tracker'!R34</f>
        <v>1058.3333333333335</v>
      </c>
      <c r="J79">
        <f>'5a - Savings Tracker'!S34</f>
        <v>1058.3333333333335</v>
      </c>
      <c r="K79">
        <f>'5a - Savings Tracker'!T34</f>
        <v>1058.3333333333335</v>
      </c>
      <c r="L79">
        <f>'5a - Savings Tracker'!U34</f>
        <v>1058.3333333333335</v>
      </c>
      <c r="M79">
        <f>'5a - Savings Tracker'!V34</f>
        <v>1058.3333333333335</v>
      </c>
      <c r="N79">
        <f>'5a - Savings Tracker'!W34</f>
        <v>1058.3333333333335</v>
      </c>
      <c r="O79">
        <f>'5a - Savings Tracker'!X34</f>
        <v>1058.3333333333335</v>
      </c>
      <c r="P79">
        <f>'5a - Savings Tracker'!Y34</f>
        <v>1058.3333333333335</v>
      </c>
      <c r="Q79">
        <f>'5a - Savings Tracker'!Z34</f>
        <v>1058.3333333333335</v>
      </c>
      <c r="R79">
        <f>'5a - Savings Tracker'!AA34</f>
        <v>1058.3333333333335</v>
      </c>
      <c r="S79">
        <f>'5a - Savings Tracker'!AB34</f>
        <v>12700.000000000005</v>
      </c>
    </row>
    <row r="80" spans="1:19">
      <c r="A80" t="str">
        <f>'5a - Savings Tracker'!$B$2</f>
        <v>Swansea Bay UHB</v>
      </c>
      <c r="B80" t="str">
        <f>'5a - Savings Tracker'!$L$25</f>
        <v>Savings Forecast Profile</v>
      </c>
      <c r="C80" t="str">
        <f>'5a - Savings Tracker'!$L$25</f>
        <v>Savings Forecast Profile</v>
      </c>
      <c r="E80" t="s">
        <v>414</v>
      </c>
      <c r="F80" t="str">
        <f>'5a - Savings Tracker'!L35</f>
        <v>CHC</v>
      </c>
      <c r="G80">
        <f>'5a - Savings Tracker'!P35</f>
        <v>241.66666666666666</v>
      </c>
      <c r="H80">
        <f>'5a - Savings Tracker'!Q35</f>
        <v>241.66666666666666</v>
      </c>
      <c r="I80">
        <f>'5a - Savings Tracker'!R35</f>
        <v>241.66666666666666</v>
      </c>
      <c r="J80">
        <f>'5a - Savings Tracker'!S35</f>
        <v>241.66666666666666</v>
      </c>
      <c r="K80">
        <f>'5a - Savings Tracker'!T35</f>
        <v>241.66666666666666</v>
      </c>
      <c r="L80">
        <f>'5a - Savings Tracker'!U35</f>
        <v>241.66666666666666</v>
      </c>
      <c r="M80">
        <f>'5a - Savings Tracker'!V35</f>
        <v>241.66666666666666</v>
      </c>
      <c r="N80">
        <f>'5a - Savings Tracker'!W35</f>
        <v>241.66666666666666</v>
      </c>
      <c r="O80">
        <f>'5a - Savings Tracker'!X35</f>
        <v>241.66666666666666</v>
      </c>
      <c r="P80">
        <f>'5a - Savings Tracker'!Y35</f>
        <v>241.66666666666666</v>
      </c>
      <c r="Q80">
        <f>'5a - Savings Tracker'!Z35</f>
        <v>241.66666666666666</v>
      </c>
      <c r="R80">
        <f>'5a - Savings Tracker'!AA35</f>
        <v>241.66666666666666</v>
      </c>
      <c r="S80">
        <f>'5a - Savings Tracker'!AB35</f>
        <v>2899.9999999999995</v>
      </c>
    </row>
    <row r="81" spans="1:23">
      <c r="A81" t="str">
        <f>'5a - Savings Tracker'!$B$2</f>
        <v>Swansea Bay UHB</v>
      </c>
      <c r="B81" t="str">
        <f>'5a - Savings Tracker'!$L$25</f>
        <v>Savings Forecast Profile</v>
      </c>
      <c r="C81" t="str">
        <f>'5a - Savings Tracker'!$L$25</f>
        <v>Savings Forecast Profile</v>
      </c>
      <c r="E81" t="s">
        <v>414</v>
      </c>
      <c r="F81" t="str">
        <f>'5a - Savings Tracker'!L36</f>
        <v>Prescribing</v>
      </c>
      <c r="G81">
        <f>'5a - Savings Tracker'!P36</f>
        <v>83.333333333333329</v>
      </c>
      <c r="H81">
        <f>'5a - Savings Tracker'!Q36</f>
        <v>83.333333333333329</v>
      </c>
      <c r="I81">
        <f>'5a - Savings Tracker'!R36</f>
        <v>83.333333333333329</v>
      </c>
      <c r="J81">
        <f>'5a - Savings Tracker'!S36</f>
        <v>83.333333333333329</v>
      </c>
      <c r="K81">
        <f>'5a - Savings Tracker'!T36</f>
        <v>83.333333333333329</v>
      </c>
      <c r="L81">
        <f>'5a - Savings Tracker'!U36</f>
        <v>83.333333333333329</v>
      </c>
      <c r="M81">
        <f>'5a - Savings Tracker'!V36</f>
        <v>83.333333333333329</v>
      </c>
      <c r="N81">
        <f>'5a - Savings Tracker'!W36</f>
        <v>83.333333333333329</v>
      </c>
      <c r="O81">
        <f>'5a - Savings Tracker'!X36</f>
        <v>83.333333333333329</v>
      </c>
      <c r="P81">
        <f>'5a - Savings Tracker'!Y36</f>
        <v>83.333333333333329</v>
      </c>
      <c r="Q81">
        <f>'5a - Savings Tracker'!Z36</f>
        <v>83.333333333333329</v>
      </c>
      <c r="R81">
        <f>'5a - Savings Tracker'!AA36</f>
        <v>83.333333333333329</v>
      </c>
      <c r="S81">
        <f>'5a - Savings Tracker'!AB36</f>
        <v>1000.0000000000001</v>
      </c>
    </row>
    <row r="82" spans="1:23">
      <c r="A82" t="str">
        <f>'5a - Savings Tracker'!$B$2</f>
        <v>Swansea Bay UHB</v>
      </c>
      <c r="B82" t="str">
        <f>'5a - Savings Tracker'!$L$25</f>
        <v>Savings Forecast Profile</v>
      </c>
      <c r="C82" t="str">
        <f>'5a - Savings Tracker'!$L$25</f>
        <v>Savings Forecast Profile</v>
      </c>
      <c r="E82" t="s">
        <v>414</v>
      </c>
      <c r="F82" t="str">
        <f>'5a - Savings Tracker'!L37</f>
        <v>Medicines Management (Secondary Care)</v>
      </c>
      <c r="G82">
        <f>'5a - Savings Tracker'!P37</f>
        <v>166.66666666666666</v>
      </c>
      <c r="H82">
        <f>'5a - Savings Tracker'!Q37</f>
        <v>166.66666666666666</v>
      </c>
      <c r="I82">
        <f>'5a - Savings Tracker'!R37</f>
        <v>166.66666666666666</v>
      </c>
      <c r="J82">
        <f>'5a - Savings Tracker'!S37</f>
        <v>166.66666666666666</v>
      </c>
      <c r="K82">
        <f>'5a - Savings Tracker'!T37</f>
        <v>166.66666666666666</v>
      </c>
      <c r="L82">
        <f>'5a - Savings Tracker'!U37</f>
        <v>166.66666666666666</v>
      </c>
      <c r="M82">
        <f>'5a - Savings Tracker'!V37</f>
        <v>166.66666666666666</v>
      </c>
      <c r="N82">
        <f>'5a - Savings Tracker'!W37</f>
        <v>166.66666666666666</v>
      </c>
      <c r="O82">
        <f>'5a - Savings Tracker'!X37</f>
        <v>166.66666666666666</v>
      </c>
      <c r="P82">
        <f>'5a - Savings Tracker'!Y37</f>
        <v>166.66666666666666</v>
      </c>
      <c r="Q82">
        <f>'5a - Savings Tracker'!Z37</f>
        <v>166.66666666666666</v>
      </c>
      <c r="R82">
        <f>'5a - Savings Tracker'!AA37</f>
        <v>166.66666666666666</v>
      </c>
      <c r="S82">
        <f>'5a - Savings Tracker'!AB37</f>
        <v>2000.0000000000002</v>
      </c>
    </row>
    <row r="83" spans="1:23">
      <c r="A83" t="str">
        <f>'5a - Savings Tracker'!$B$2</f>
        <v>Swansea Bay UHB</v>
      </c>
      <c r="B83" t="str">
        <f>'5a - Savings Tracker'!$L$25</f>
        <v>Savings Forecast Profile</v>
      </c>
      <c r="C83" t="str">
        <f>'5a - Savings Tracker'!$L$25</f>
        <v>Savings Forecast Profile</v>
      </c>
      <c r="E83" t="s">
        <v>1019</v>
      </c>
      <c r="F83" t="str">
        <f>'5a - Savings Tracker'!L38</f>
        <v>Green &amp; Amber Sub-Total</v>
      </c>
      <c r="G83">
        <f>'5a - Savings Tracker'!P38</f>
        <v>1800.0000000000002</v>
      </c>
      <c r="H83">
        <f>'5a - Savings Tracker'!Q38</f>
        <v>1800.0000000000002</v>
      </c>
      <c r="I83">
        <f>'5a - Savings Tracker'!R38</f>
        <v>1800.0000000000002</v>
      </c>
      <c r="J83">
        <f>'5a - Savings Tracker'!S38</f>
        <v>1800.0000000000002</v>
      </c>
      <c r="K83">
        <f>'5a - Savings Tracker'!T38</f>
        <v>1800.0000000000002</v>
      </c>
      <c r="L83">
        <f>'5a - Savings Tracker'!U38</f>
        <v>1800.0000000000002</v>
      </c>
      <c r="M83">
        <f>'5a - Savings Tracker'!V38</f>
        <v>1800.0000000000002</v>
      </c>
      <c r="N83">
        <f>'5a - Savings Tracker'!W38</f>
        <v>1800.0000000000002</v>
      </c>
      <c r="O83">
        <f>'5a - Savings Tracker'!X38</f>
        <v>1800.0000000000002</v>
      </c>
      <c r="P83">
        <f>'5a - Savings Tracker'!Y38</f>
        <v>1800.0000000000002</v>
      </c>
      <c r="Q83">
        <f>'5a - Savings Tracker'!Z38</f>
        <v>1800.0000000000002</v>
      </c>
      <c r="R83">
        <f>'5a - Savings Tracker'!AA38</f>
        <v>1800.0000000000002</v>
      </c>
      <c r="S83">
        <f>'5a - Savings Tracker'!AB38</f>
        <v>21600.000000000004</v>
      </c>
    </row>
    <row r="84" spans="1:23">
      <c r="A84" t="str">
        <f>'5a - Savings Tracker'!$B$2</f>
        <v>Swansea Bay UHB</v>
      </c>
      <c r="B84" t="str">
        <f>'5a - Savings Tracker'!$L$25</f>
        <v>Savings Forecast Profile</v>
      </c>
      <c r="C84" t="str">
        <f>'5a - Savings Tracker'!$L$25</f>
        <v>Savings Forecast Profile</v>
      </c>
      <c r="E84" t="s">
        <v>414</v>
      </c>
      <c r="F84" t="str">
        <f>'5a - Savings Tracker'!L39</f>
        <v>Red Schemes</v>
      </c>
      <c r="G84">
        <f>'5a - Savings Tracker'!P39</f>
        <v>50</v>
      </c>
      <c r="H84">
        <f>'5a - Savings Tracker'!Q39</f>
        <v>50</v>
      </c>
      <c r="I84">
        <f>'5a - Savings Tracker'!R39</f>
        <v>50</v>
      </c>
      <c r="J84">
        <f>'5a - Savings Tracker'!S39</f>
        <v>50</v>
      </c>
      <c r="K84">
        <f>'5a - Savings Tracker'!T39</f>
        <v>50</v>
      </c>
      <c r="L84">
        <f>'5a - Savings Tracker'!U39</f>
        <v>50</v>
      </c>
      <c r="M84">
        <f>'5a - Savings Tracker'!V39</f>
        <v>50</v>
      </c>
      <c r="N84">
        <f>'5a - Savings Tracker'!W39</f>
        <v>50</v>
      </c>
      <c r="O84">
        <f>'5a - Savings Tracker'!X39</f>
        <v>50</v>
      </c>
      <c r="P84">
        <f>'5a - Savings Tracker'!Y39</f>
        <v>50</v>
      </c>
      <c r="Q84">
        <f>'5a - Savings Tracker'!Z39</f>
        <v>50</v>
      </c>
      <c r="R84">
        <f>'5a - Savings Tracker'!AA39</f>
        <v>50</v>
      </c>
      <c r="S84">
        <f>'5a - Savings Tracker'!AB39</f>
        <v>600</v>
      </c>
    </row>
    <row r="85" spans="1:23">
      <c r="A85" t="str">
        <f>'5a - Savings Tracker'!$B$2</f>
        <v>Swansea Bay UHB</v>
      </c>
      <c r="B85" t="str">
        <f>'5a - Savings Tracker'!$L$25</f>
        <v>Savings Forecast Profile</v>
      </c>
      <c r="C85" t="str">
        <f>'5a - Savings Tracker'!$L$25</f>
        <v>Savings Forecast Profile</v>
      </c>
      <c r="E85" t="s">
        <v>396</v>
      </c>
      <c r="F85" t="str">
        <f>'5a - Savings Tracker'!L40</f>
        <v>Grand Total</v>
      </c>
      <c r="G85">
        <f>'5a - Savings Tracker'!P40</f>
        <v>1850.0000000000002</v>
      </c>
      <c r="H85">
        <f>'5a - Savings Tracker'!Q40</f>
        <v>1850.0000000000002</v>
      </c>
      <c r="I85">
        <f>'5a - Savings Tracker'!R40</f>
        <v>1850.0000000000002</v>
      </c>
      <c r="J85">
        <f>'5a - Savings Tracker'!S40</f>
        <v>1850.0000000000002</v>
      </c>
      <c r="K85">
        <f>'5a - Savings Tracker'!T40</f>
        <v>1850.0000000000002</v>
      </c>
      <c r="L85">
        <f>'5a - Savings Tracker'!U40</f>
        <v>1850.0000000000002</v>
      </c>
      <c r="M85">
        <f>'5a - Savings Tracker'!V40</f>
        <v>1850.0000000000002</v>
      </c>
      <c r="N85">
        <f>'5a - Savings Tracker'!W40</f>
        <v>1850.0000000000002</v>
      </c>
      <c r="O85">
        <f>'5a - Savings Tracker'!X40</f>
        <v>1850.0000000000002</v>
      </c>
      <c r="P85">
        <f>'5a - Savings Tracker'!Y40</f>
        <v>1850.0000000000002</v>
      </c>
      <c r="Q85">
        <f>'5a - Savings Tracker'!Z40</f>
        <v>1850.0000000000002</v>
      </c>
      <c r="R85">
        <f>'5a - Savings Tracker'!AA40</f>
        <v>1850.0000000000002</v>
      </c>
      <c r="S85">
        <f>'5a - Savings Tracker'!AB40</f>
        <v>22200.000000000004</v>
      </c>
    </row>
    <row r="86" spans="1:23">
      <c r="A86" t="str">
        <f>'5a - Savings Tracker'!$B$2</f>
        <v>Swansea Bay UHB</v>
      </c>
      <c r="B86" t="str">
        <f>'5a - Savings Tracker'!$L$25</f>
        <v>Savings Forecast Profile</v>
      </c>
      <c r="C86" t="str">
        <f>'5a - Savings Tracker'!$B$8</f>
        <v>Savings - Recurrent &amp; Non Recurrent Split</v>
      </c>
      <c r="E86" t="s">
        <v>451</v>
      </c>
      <c r="F86" t="str">
        <f>'5a - Savings Tracker'!B10</f>
        <v>Pay</v>
      </c>
      <c r="T86">
        <f>'5a - Savings Tracker'!F10</f>
        <v>0</v>
      </c>
      <c r="U86">
        <f>'5a - Savings Tracker'!G10</f>
        <v>7550</v>
      </c>
      <c r="V86">
        <f>'5a - Savings Tracker'!H10</f>
        <v>7550</v>
      </c>
      <c r="W86">
        <f>'5a - Savings Tracker'!I10</f>
        <v>7550</v>
      </c>
    </row>
    <row r="87" spans="1:23">
      <c r="A87" t="str">
        <f>'5a - Savings Tracker'!$B$2</f>
        <v>Swansea Bay UHB</v>
      </c>
      <c r="B87" t="str">
        <f>'5a - Savings Tracker'!$L$25</f>
        <v>Savings Forecast Profile</v>
      </c>
      <c r="C87" t="str">
        <f>'5a - Savings Tracker'!$B$8</f>
        <v>Savings - Recurrent &amp; Non Recurrent Split</v>
      </c>
      <c r="E87" t="s">
        <v>451</v>
      </c>
      <c r="F87" t="str">
        <f>'5a - Savings Tracker'!B11</f>
        <v>Non Pay</v>
      </c>
      <c r="T87">
        <f>'5a - Savings Tracker'!F11</f>
        <v>0</v>
      </c>
      <c r="U87">
        <f>'5a - Savings Tracker'!G11</f>
        <v>5150.0000000000009</v>
      </c>
      <c r="V87">
        <f>'5a - Savings Tracker'!H11</f>
        <v>5150</v>
      </c>
      <c r="W87">
        <f>'5a - Savings Tracker'!I11</f>
        <v>5750</v>
      </c>
    </row>
    <row r="88" spans="1:23">
      <c r="A88" t="str">
        <f>'5a - Savings Tracker'!$B$2</f>
        <v>Swansea Bay UHB</v>
      </c>
      <c r="B88" t="str">
        <f>'5a - Savings Tracker'!$L$25</f>
        <v>Savings Forecast Profile</v>
      </c>
      <c r="C88" t="str">
        <f>'5a - Savings Tracker'!$B$8</f>
        <v>Savings - Recurrent &amp; Non Recurrent Split</v>
      </c>
      <c r="E88" t="s">
        <v>451</v>
      </c>
      <c r="F88" t="str">
        <f>'5a - Savings Tracker'!B12</f>
        <v>Primary Care Drugs</v>
      </c>
      <c r="T88">
        <f>'5a - Savings Tracker'!F12</f>
        <v>0</v>
      </c>
      <c r="U88">
        <f>'5a - Savings Tracker'!G12</f>
        <v>1000.0000000000001</v>
      </c>
      <c r="V88">
        <f>'5a - Savings Tracker'!H12</f>
        <v>1000</v>
      </c>
      <c r="W88">
        <f>'5a - Savings Tracker'!I12</f>
        <v>1000</v>
      </c>
    </row>
    <row r="89" spans="1:23">
      <c r="A89" t="str">
        <f>'5a - Savings Tracker'!$B$2</f>
        <v>Swansea Bay UHB</v>
      </c>
      <c r="B89" t="str">
        <f>'5a - Savings Tracker'!$L$25</f>
        <v>Savings Forecast Profile</v>
      </c>
      <c r="C89" t="str">
        <f>'5a - Savings Tracker'!$B$8</f>
        <v>Savings - Recurrent &amp; Non Recurrent Split</v>
      </c>
      <c r="E89" t="s">
        <v>451</v>
      </c>
      <c r="F89" t="str">
        <f>'5a - Savings Tracker'!B13</f>
        <v>Secondary Care Drugs</v>
      </c>
      <c r="T89">
        <f>'5a - Savings Tracker'!F13</f>
        <v>0</v>
      </c>
      <c r="U89">
        <f>'5a - Savings Tracker'!G13</f>
        <v>2000.0000000000002</v>
      </c>
      <c r="V89">
        <f>'5a - Savings Tracker'!H13</f>
        <v>2000</v>
      </c>
      <c r="W89">
        <f>'5a - Savings Tracker'!I13</f>
        <v>2000</v>
      </c>
    </row>
    <row r="90" spans="1:23">
      <c r="A90" t="str">
        <f>'5a - Savings Tracker'!$B$2</f>
        <v>Swansea Bay UHB</v>
      </c>
      <c r="B90" t="str">
        <f>'5a - Savings Tracker'!$L$25</f>
        <v>Savings Forecast Profile</v>
      </c>
      <c r="C90" t="str">
        <f>'5a - Savings Tracker'!$B$8</f>
        <v>Savings - Recurrent &amp; Non Recurrent Split</v>
      </c>
      <c r="E90" t="s">
        <v>451</v>
      </c>
      <c r="F90" t="str">
        <f>'5a - Savings Tracker'!B14</f>
        <v>CONTINUING HEALTHCARE / FUNDED NURSING CARE</v>
      </c>
      <c r="T90">
        <f>'5a - Savings Tracker'!F14</f>
        <v>0</v>
      </c>
      <c r="U90">
        <f>'5a - Savings Tracker'!G14</f>
        <v>2899.9999999999995</v>
      </c>
      <c r="V90">
        <f>'5a - Savings Tracker'!H14</f>
        <v>2900</v>
      </c>
      <c r="W90">
        <f>'5a - Savings Tracker'!I14</f>
        <v>2900</v>
      </c>
    </row>
    <row r="91" spans="1:23">
      <c r="A91" t="str">
        <f>'5a - Savings Tracker'!$B$2</f>
        <v>Swansea Bay UHB</v>
      </c>
      <c r="B91" t="str">
        <f>'5a - Savings Tracker'!$L$25</f>
        <v>Savings Forecast Profile</v>
      </c>
      <c r="C91" t="str">
        <f>'5a - Savings Tracker'!$B$8</f>
        <v>Savings - Recurrent &amp; Non Recurrent Split</v>
      </c>
      <c r="E91" t="s">
        <v>451</v>
      </c>
      <c r="F91" t="str">
        <f>'5a - Savings Tracker'!B15</f>
        <v>Primary Care Contractor</v>
      </c>
      <c r="T91">
        <f>'5a - Savings Tracker'!F15</f>
        <v>0</v>
      </c>
      <c r="U91">
        <f>'5a - Savings Tracker'!G15</f>
        <v>3000</v>
      </c>
      <c r="V91">
        <f>'5a - Savings Tracker'!H15</f>
        <v>3000</v>
      </c>
      <c r="W91">
        <f>'5a - Savings Tracker'!I15</f>
        <v>3000</v>
      </c>
    </row>
    <row r="92" spans="1:23">
      <c r="A92" t="str">
        <f>'5a - Savings Tracker'!$B$2</f>
        <v>Swansea Bay UHB</v>
      </c>
      <c r="B92" t="str">
        <f>'5a - Savings Tracker'!$L$25</f>
        <v>Savings Forecast Profile</v>
      </c>
      <c r="C92" t="str">
        <f>'5a - Savings Tracker'!$B$8</f>
        <v>Savings - Recurrent &amp; Non Recurrent Split</v>
      </c>
      <c r="E92" t="s">
        <v>451</v>
      </c>
      <c r="F92" t="str">
        <f>'5a - Savings Tracker'!B16</f>
        <v>Healthcare Services Provided by Other NHS Bodies</v>
      </c>
      <c r="T92">
        <f>'5a - Savings Tracker'!F16</f>
        <v>0</v>
      </c>
      <c r="U92">
        <f>'5a - Savings Tracker'!G16</f>
        <v>0</v>
      </c>
      <c r="V92">
        <f>'5a - Savings Tracker'!H16</f>
        <v>0</v>
      </c>
      <c r="W92">
        <f>'5a - Savings Tracker'!I16</f>
        <v>0</v>
      </c>
    </row>
    <row r="93" spans="1:23">
      <c r="A93" t="str">
        <f>'5a - Savings Tracker'!$B$2</f>
        <v>Swansea Bay UHB</v>
      </c>
      <c r="B93" t="str">
        <f>'5a - Savings Tracker'!$L$25</f>
        <v>Savings Forecast Profile</v>
      </c>
      <c r="C93" t="str">
        <f>'5a - Savings Tracker'!$B$8</f>
        <v>Savings - Recurrent &amp; Non Recurrent Split</v>
      </c>
      <c r="E93" t="s">
        <v>451</v>
      </c>
      <c r="F93" t="str">
        <f>'5a - Savings Tracker'!B17</f>
        <v>Non Healthcare Services Provided by Other NHS Bodies</v>
      </c>
      <c r="T93">
        <f>'5a - Savings Tracker'!F17</f>
        <v>0</v>
      </c>
      <c r="U93">
        <f>'5a - Savings Tracker'!G17</f>
        <v>0</v>
      </c>
      <c r="V93">
        <f>'5a - Savings Tracker'!H17</f>
        <v>0</v>
      </c>
      <c r="W93">
        <f>'5a - Savings Tracker'!I17</f>
        <v>0</v>
      </c>
    </row>
    <row r="94" spans="1:23">
      <c r="A94" t="str">
        <f>'5a - Savings Tracker'!$B$2</f>
        <v>Swansea Bay UHB</v>
      </c>
      <c r="B94" t="str">
        <f>'5a - Savings Tracker'!$L$25</f>
        <v>Savings Forecast Profile</v>
      </c>
      <c r="C94" t="str">
        <f>'5a - Savings Tracker'!$B$8</f>
        <v>Savings - Recurrent &amp; Non Recurrent Split</v>
      </c>
      <c r="E94" t="s">
        <v>451</v>
      </c>
      <c r="F94" t="str">
        <f>'5a - Savings Tracker'!B18</f>
        <v>Other Private &amp; Voluntary Sector</v>
      </c>
      <c r="T94">
        <f>'5a - Savings Tracker'!F18</f>
        <v>0</v>
      </c>
      <c r="U94">
        <f>'5a - Savings Tracker'!G18</f>
        <v>0</v>
      </c>
      <c r="V94">
        <f>'5a - Savings Tracker'!H18</f>
        <v>0</v>
      </c>
      <c r="W94">
        <f>'5a - Savings Tracker'!I18</f>
        <v>0</v>
      </c>
    </row>
    <row r="95" spans="1:23">
      <c r="A95" t="str">
        <f>'5a - Savings Tracker'!$B$2</f>
        <v>Swansea Bay UHB</v>
      </c>
      <c r="B95" t="str">
        <f>'5a - Savings Tracker'!$L$25</f>
        <v>Savings Forecast Profile</v>
      </c>
      <c r="C95" t="str">
        <f>'5a - Savings Tracker'!$B$8</f>
        <v>Savings - Recurrent &amp; Non Recurrent Split</v>
      </c>
      <c r="E95" t="s">
        <v>451</v>
      </c>
      <c r="F95" t="str">
        <f>'5a - Savings Tracker'!B19</f>
        <v>Joint Financing and Other</v>
      </c>
      <c r="T95">
        <f>'5a - Savings Tracker'!F19</f>
        <v>0</v>
      </c>
      <c r="U95">
        <f>'5a - Savings Tracker'!G19</f>
        <v>0</v>
      </c>
      <c r="V95">
        <f>'5a - Savings Tracker'!H19</f>
        <v>0</v>
      </c>
      <c r="W95">
        <f>'5a - Savings Tracker'!I19</f>
        <v>0</v>
      </c>
    </row>
    <row r="96" spans="1:23">
      <c r="A96" t="str">
        <f>'5a - Savings Tracker'!$B$2</f>
        <v>Swansea Bay UHB</v>
      </c>
      <c r="B96" t="str">
        <f>'5a - Savings Tracker'!$L$25</f>
        <v>Savings Forecast Profile</v>
      </c>
      <c r="C96" t="str">
        <f>'5a - Savings Tracker'!$B$8</f>
        <v>Savings - Recurrent &amp; Non Recurrent Split</v>
      </c>
      <c r="E96" t="s">
        <v>451</v>
      </c>
      <c r="F96" t="str">
        <f>'5a - Savings Tracker'!B20</f>
        <v>Green &amp; Amber Subtotal</v>
      </c>
      <c r="T96">
        <f>'5a - Savings Tracker'!F20</f>
        <v>0</v>
      </c>
      <c r="U96">
        <f>'5a - Savings Tracker'!G20</f>
        <v>21600</v>
      </c>
      <c r="V96">
        <f>'5a - Savings Tracker'!H20</f>
        <v>21600</v>
      </c>
      <c r="W96">
        <f>'5a - Savings Tracker'!I20</f>
        <v>22200</v>
      </c>
    </row>
    <row r="97" spans="1:23">
      <c r="A97" t="str">
        <f>'5a - Savings Tracker'!$B$2</f>
        <v>Swansea Bay UHB</v>
      </c>
      <c r="B97" t="str">
        <f>'5a - Savings Tracker'!$L$25</f>
        <v>Savings Forecast Profile</v>
      </c>
      <c r="C97" t="str">
        <f>'5a - Savings Tracker'!$B$8</f>
        <v>Savings - Recurrent &amp; Non Recurrent Split</v>
      </c>
      <c r="E97" t="s">
        <v>451</v>
      </c>
      <c r="F97" t="str">
        <f>'5a - Savings Tracker'!B21</f>
        <v>Red Schemes</v>
      </c>
      <c r="T97">
        <f>'5a - Savings Tracker'!F21</f>
        <v>0</v>
      </c>
      <c r="U97">
        <f>'5a - Savings Tracker'!G21</f>
        <v>600</v>
      </c>
      <c r="V97">
        <f>'5a - Savings Tracker'!H21</f>
        <v>600</v>
      </c>
      <c r="W97">
        <f>'5a - Savings Tracker'!I21</f>
        <v>0</v>
      </c>
    </row>
    <row r="98" spans="1:23">
      <c r="A98" t="str">
        <f>'5a - Savings Tracker'!$B$2</f>
        <v>Swansea Bay UHB</v>
      </c>
      <c r="B98" t="str">
        <f>'5a - Savings Tracker'!$L$25</f>
        <v>Savings Forecast Profile</v>
      </c>
      <c r="C98" t="str">
        <f>'5a - Savings Tracker'!$B$8</f>
        <v>Savings - Recurrent &amp; Non Recurrent Split</v>
      </c>
      <c r="E98" t="s">
        <v>451</v>
      </c>
      <c r="F98" t="str">
        <f>'5a - Savings Tracker'!B22</f>
        <v>Grand Total</v>
      </c>
      <c r="T98">
        <f>'5a - Savings Tracker'!F22</f>
        <v>0</v>
      </c>
      <c r="U98">
        <f>'5a - Savings Tracker'!G22</f>
        <v>22200</v>
      </c>
      <c r="V98">
        <f>'5a - Savings Tracker'!H22</f>
        <v>22200</v>
      </c>
      <c r="W98">
        <f>'5a - Savings Tracker'!I22</f>
        <v>22200</v>
      </c>
    </row>
    <row r="99" spans="1:23">
      <c r="A99" t="str">
        <f>'5a - Savings Tracker'!$B$2</f>
        <v>Swansea Bay UHB</v>
      </c>
      <c r="B99" t="str">
        <f>'5a - Savings Tracker'!$L$25</f>
        <v>Savings Forecast Profile</v>
      </c>
      <c r="C99" t="str">
        <f>'5a - Savings Tracker'!$B$8</f>
        <v>Savings - Recurrent &amp; Non Recurrent Split</v>
      </c>
      <c r="E99" t="s">
        <v>630</v>
      </c>
      <c r="F99" t="str">
        <f>'5a - Savings Tracker'!B10</f>
        <v>Pay</v>
      </c>
      <c r="T99">
        <f>'5a - Savings Tracker'!J10</f>
        <v>0</v>
      </c>
      <c r="U99">
        <f>'5a - Savings Tracker'!K10</f>
        <v>0</v>
      </c>
    </row>
    <row r="100" spans="1:23">
      <c r="A100" t="str">
        <f>'5a - Savings Tracker'!$B$2</f>
        <v>Swansea Bay UHB</v>
      </c>
      <c r="B100" t="str">
        <f>'5a - Savings Tracker'!$L$25</f>
        <v>Savings Forecast Profile</v>
      </c>
      <c r="C100" t="str">
        <f>'5a - Savings Tracker'!$B$8</f>
        <v>Savings - Recurrent &amp; Non Recurrent Split</v>
      </c>
      <c r="E100" t="s">
        <v>630</v>
      </c>
      <c r="F100" t="str">
        <f>'5a - Savings Tracker'!B11</f>
        <v>Non Pay</v>
      </c>
      <c r="T100">
        <f>'5a - Savings Tracker'!J11</f>
        <v>0</v>
      </c>
      <c r="U100">
        <f>'5a - Savings Tracker'!K11</f>
        <v>0</v>
      </c>
    </row>
    <row r="101" spans="1:23">
      <c r="A101" t="str">
        <f>'5a - Savings Tracker'!$B$2</f>
        <v>Swansea Bay UHB</v>
      </c>
      <c r="B101" t="str">
        <f>'5a - Savings Tracker'!$L$25</f>
        <v>Savings Forecast Profile</v>
      </c>
      <c r="C101" t="str">
        <f>'5a - Savings Tracker'!$B$8</f>
        <v>Savings - Recurrent &amp; Non Recurrent Split</v>
      </c>
      <c r="E101" t="s">
        <v>630</v>
      </c>
      <c r="F101" t="str">
        <f>'5a - Savings Tracker'!B12</f>
        <v>Primary Care Drugs</v>
      </c>
      <c r="T101">
        <f>'5a - Savings Tracker'!J12</f>
        <v>0</v>
      </c>
      <c r="U101">
        <f>'5a - Savings Tracker'!K12</f>
        <v>0</v>
      </c>
    </row>
    <row r="102" spans="1:23">
      <c r="A102" t="str">
        <f>'5a - Savings Tracker'!$B$2</f>
        <v>Swansea Bay UHB</v>
      </c>
      <c r="B102" t="str">
        <f>'5a - Savings Tracker'!$L$25</f>
        <v>Savings Forecast Profile</v>
      </c>
      <c r="C102" t="str">
        <f>'5a - Savings Tracker'!$B$8</f>
        <v>Savings - Recurrent &amp; Non Recurrent Split</v>
      </c>
      <c r="E102" t="s">
        <v>630</v>
      </c>
      <c r="F102" t="str">
        <f>'5a - Savings Tracker'!B13</f>
        <v>Secondary Care Drugs</v>
      </c>
      <c r="T102">
        <f>'5a - Savings Tracker'!J13</f>
        <v>0</v>
      </c>
      <c r="U102">
        <f>'5a - Savings Tracker'!K13</f>
        <v>0</v>
      </c>
    </row>
    <row r="103" spans="1:23">
      <c r="A103" t="str">
        <f>'5a - Savings Tracker'!$B$2</f>
        <v>Swansea Bay UHB</v>
      </c>
      <c r="B103" t="str">
        <f>'5a - Savings Tracker'!$L$25</f>
        <v>Savings Forecast Profile</v>
      </c>
      <c r="C103" t="str">
        <f>'5a - Savings Tracker'!$B$8</f>
        <v>Savings - Recurrent &amp; Non Recurrent Split</v>
      </c>
      <c r="E103" t="s">
        <v>630</v>
      </c>
      <c r="F103" t="str">
        <f>'5a - Savings Tracker'!B14</f>
        <v>CONTINUING HEALTHCARE / FUNDED NURSING CARE</v>
      </c>
      <c r="T103">
        <f>'5a - Savings Tracker'!J14</f>
        <v>0</v>
      </c>
      <c r="U103">
        <f>'5a - Savings Tracker'!K14</f>
        <v>0</v>
      </c>
    </row>
    <row r="104" spans="1:23">
      <c r="A104" t="str">
        <f>'5a - Savings Tracker'!$B$2</f>
        <v>Swansea Bay UHB</v>
      </c>
      <c r="B104" t="str">
        <f>'5a - Savings Tracker'!$L$25</f>
        <v>Savings Forecast Profile</v>
      </c>
      <c r="C104" t="str">
        <f>'5a - Savings Tracker'!$B$8</f>
        <v>Savings - Recurrent &amp; Non Recurrent Split</v>
      </c>
      <c r="E104" t="s">
        <v>630</v>
      </c>
      <c r="F104" t="str">
        <f>'5a - Savings Tracker'!B15</f>
        <v>Primary Care Contractor</v>
      </c>
      <c r="T104">
        <f>'5a - Savings Tracker'!J15</f>
        <v>0</v>
      </c>
      <c r="U104">
        <f>'5a - Savings Tracker'!K15</f>
        <v>0</v>
      </c>
    </row>
    <row r="105" spans="1:23">
      <c r="A105" t="str">
        <f>'5a - Savings Tracker'!$B$2</f>
        <v>Swansea Bay UHB</v>
      </c>
      <c r="B105" t="str">
        <f>'5a - Savings Tracker'!$L$25</f>
        <v>Savings Forecast Profile</v>
      </c>
      <c r="C105" t="str">
        <f>'5a - Savings Tracker'!$B$8</f>
        <v>Savings - Recurrent &amp; Non Recurrent Split</v>
      </c>
      <c r="E105" t="s">
        <v>630</v>
      </c>
      <c r="F105" t="str">
        <f>'5a - Savings Tracker'!B16</f>
        <v>Healthcare Services Provided by Other NHS Bodies</v>
      </c>
      <c r="T105">
        <f>'5a - Savings Tracker'!J16</f>
        <v>0</v>
      </c>
      <c r="U105">
        <f>'5a - Savings Tracker'!K16</f>
        <v>0</v>
      </c>
    </row>
    <row r="106" spans="1:23">
      <c r="A106" t="str">
        <f>'5a - Savings Tracker'!$B$2</f>
        <v>Swansea Bay UHB</v>
      </c>
      <c r="B106" t="str">
        <f>'5a - Savings Tracker'!$L$25</f>
        <v>Savings Forecast Profile</v>
      </c>
      <c r="C106" t="str">
        <f>'5a - Savings Tracker'!$B$8</f>
        <v>Savings - Recurrent &amp; Non Recurrent Split</v>
      </c>
      <c r="E106" t="s">
        <v>630</v>
      </c>
      <c r="F106" t="str">
        <f>'5a - Savings Tracker'!B17</f>
        <v>Non Healthcare Services Provided by Other NHS Bodies</v>
      </c>
      <c r="T106">
        <f>'5a - Savings Tracker'!J17</f>
        <v>0</v>
      </c>
      <c r="U106">
        <f>'5a - Savings Tracker'!K17</f>
        <v>0</v>
      </c>
    </row>
    <row r="107" spans="1:23">
      <c r="A107" t="str">
        <f>'5a - Savings Tracker'!$B$2</f>
        <v>Swansea Bay UHB</v>
      </c>
      <c r="B107" t="str">
        <f>'5a - Savings Tracker'!$L$25</f>
        <v>Savings Forecast Profile</v>
      </c>
      <c r="C107" t="str">
        <f>'5a - Savings Tracker'!$B$8</f>
        <v>Savings - Recurrent &amp; Non Recurrent Split</v>
      </c>
      <c r="E107" t="s">
        <v>630</v>
      </c>
      <c r="F107" t="str">
        <f>'5a - Savings Tracker'!B18</f>
        <v>Other Private &amp; Voluntary Sector</v>
      </c>
      <c r="T107">
        <f>'5a - Savings Tracker'!J18</f>
        <v>0</v>
      </c>
      <c r="U107">
        <f>'5a - Savings Tracker'!K18</f>
        <v>0</v>
      </c>
    </row>
    <row r="108" spans="1:23">
      <c r="A108" t="str">
        <f>'5a - Savings Tracker'!$B$2</f>
        <v>Swansea Bay UHB</v>
      </c>
      <c r="B108" t="str">
        <f>'5a - Savings Tracker'!$L$25</f>
        <v>Savings Forecast Profile</v>
      </c>
      <c r="C108" t="str">
        <f>'5a - Savings Tracker'!$B$8</f>
        <v>Savings - Recurrent &amp; Non Recurrent Split</v>
      </c>
      <c r="E108" t="s">
        <v>630</v>
      </c>
      <c r="F108" t="str">
        <f>'5a - Savings Tracker'!B19</f>
        <v>Joint Financing and Other</v>
      </c>
      <c r="T108">
        <f>'5a - Savings Tracker'!J19</f>
        <v>0</v>
      </c>
      <c r="U108">
        <f>'5a - Savings Tracker'!K19</f>
        <v>0</v>
      </c>
    </row>
    <row r="109" spans="1:23">
      <c r="A109" t="str">
        <f>'5a - Savings Tracker'!$B$2</f>
        <v>Swansea Bay UHB</v>
      </c>
      <c r="B109" t="str">
        <f>'5a - Savings Tracker'!$L$25</f>
        <v>Savings Forecast Profile</v>
      </c>
      <c r="C109" t="str">
        <f>'5a - Savings Tracker'!$B$8</f>
        <v>Savings - Recurrent &amp; Non Recurrent Split</v>
      </c>
      <c r="E109" t="s">
        <v>630</v>
      </c>
      <c r="F109" t="str">
        <f>'5a - Savings Tracker'!B20</f>
        <v>Green &amp; Amber Subtotal</v>
      </c>
      <c r="T109">
        <f>'5a - Savings Tracker'!J20</f>
        <v>0</v>
      </c>
      <c r="U109">
        <f>'5a - Savings Tracker'!K20</f>
        <v>0</v>
      </c>
    </row>
    <row r="110" spans="1:23">
      <c r="A110" t="str">
        <f>'5a - Savings Tracker'!$B$2</f>
        <v>Swansea Bay UHB</v>
      </c>
      <c r="B110" t="str">
        <f>'5a - Savings Tracker'!$L$25</f>
        <v>Savings Forecast Profile</v>
      </c>
      <c r="C110" t="str">
        <f>'5a - Savings Tracker'!$B$8</f>
        <v>Savings - Recurrent &amp; Non Recurrent Split</v>
      </c>
      <c r="E110" t="s">
        <v>630</v>
      </c>
      <c r="F110" t="str">
        <f>'5a - Savings Tracker'!B21</f>
        <v>Red Schemes</v>
      </c>
      <c r="T110">
        <f>'5a - Savings Tracker'!J21</f>
        <v>0</v>
      </c>
      <c r="U110">
        <f>'5a - Savings Tracker'!K21</f>
        <v>22200</v>
      </c>
    </row>
    <row r="111" spans="1:23">
      <c r="A111" t="str">
        <f>'5a - Savings Tracker'!$B$2</f>
        <v>Swansea Bay UHB</v>
      </c>
      <c r="B111" t="str">
        <f>'5a - Savings Tracker'!$L$25</f>
        <v>Savings Forecast Profile</v>
      </c>
      <c r="C111" t="str">
        <f>'5a - Savings Tracker'!$B$8</f>
        <v>Savings - Recurrent &amp; Non Recurrent Split</v>
      </c>
      <c r="E111" t="s">
        <v>630</v>
      </c>
      <c r="F111" t="str">
        <f>'5a - Savings Tracker'!B22</f>
        <v>Grand Total</v>
      </c>
      <c r="T111">
        <f>'5a - Savings Tracker'!J22</f>
        <v>0</v>
      </c>
      <c r="U111">
        <f>'5a - Savings Tracker'!K22</f>
        <v>22200</v>
      </c>
    </row>
    <row r="112" spans="1:23">
      <c r="A112" t="str">
        <f>'5a - Savings Tracker'!$B$2</f>
        <v>Swansea Bay UHB</v>
      </c>
      <c r="B112" t="str">
        <f>'5a - Savings Tracker'!$L$25</f>
        <v>Savings Forecast Profile</v>
      </c>
      <c r="C112" t="str">
        <f>'5a - Savings Tracker'!$B$8</f>
        <v>Savings - Recurrent &amp; Non Recurrent Split</v>
      </c>
      <c r="E112" t="s">
        <v>631</v>
      </c>
      <c r="F112" t="str">
        <f>'5a - Savings Tracker'!B10</f>
        <v>Pay</v>
      </c>
      <c r="T112">
        <f>'5a - Savings Tracker'!L10</f>
        <v>0</v>
      </c>
      <c r="U112">
        <f>'5a - Savings Tracker'!M10</f>
        <v>0</v>
      </c>
    </row>
    <row r="113" spans="1:21">
      <c r="A113" t="str">
        <f>'5a - Savings Tracker'!$B$2</f>
        <v>Swansea Bay UHB</v>
      </c>
      <c r="B113" t="str">
        <f>'5a - Savings Tracker'!$L$25</f>
        <v>Savings Forecast Profile</v>
      </c>
      <c r="C113" t="str">
        <f>'5a - Savings Tracker'!$B$8</f>
        <v>Savings - Recurrent &amp; Non Recurrent Split</v>
      </c>
      <c r="E113" t="s">
        <v>631</v>
      </c>
      <c r="F113" t="str">
        <f>'5a - Savings Tracker'!B11</f>
        <v>Non Pay</v>
      </c>
      <c r="T113">
        <f>'5a - Savings Tracker'!L11</f>
        <v>0</v>
      </c>
      <c r="U113">
        <f>'5a - Savings Tracker'!M11</f>
        <v>0</v>
      </c>
    </row>
    <row r="114" spans="1:21">
      <c r="A114" t="str">
        <f>'5a - Savings Tracker'!$B$2</f>
        <v>Swansea Bay UHB</v>
      </c>
      <c r="B114" t="str">
        <f>'5a - Savings Tracker'!$L$25</f>
        <v>Savings Forecast Profile</v>
      </c>
      <c r="C114" t="str">
        <f>'5a - Savings Tracker'!$B$8</f>
        <v>Savings - Recurrent &amp; Non Recurrent Split</v>
      </c>
      <c r="E114" t="s">
        <v>631</v>
      </c>
      <c r="F114" t="str">
        <f>'5a - Savings Tracker'!B12</f>
        <v>Primary Care Drugs</v>
      </c>
      <c r="T114">
        <f>'5a - Savings Tracker'!L12</f>
        <v>0</v>
      </c>
      <c r="U114">
        <f>'5a - Savings Tracker'!M12</f>
        <v>0</v>
      </c>
    </row>
    <row r="115" spans="1:21">
      <c r="A115" t="str">
        <f>'5a - Savings Tracker'!$B$2</f>
        <v>Swansea Bay UHB</v>
      </c>
      <c r="B115" t="str">
        <f>'5a - Savings Tracker'!$L$25</f>
        <v>Savings Forecast Profile</v>
      </c>
      <c r="C115" t="str">
        <f>'5a - Savings Tracker'!$B$8</f>
        <v>Savings - Recurrent &amp; Non Recurrent Split</v>
      </c>
      <c r="E115" t="s">
        <v>631</v>
      </c>
      <c r="F115" t="str">
        <f>'5a - Savings Tracker'!B13</f>
        <v>Secondary Care Drugs</v>
      </c>
      <c r="T115">
        <f>'5a - Savings Tracker'!L13</f>
        <v>0</v>
      </c>
      <c r="U115">
        <f>'5a - Savings Tracker'!M13</f>
        <v>0</v>
      </c>
    </row>
    <row r="116" spans="1:21">
      <c r="A116" t="str">
        <f>'5a - Savings Tracker'!$B$2</f>
        <v>Swansea Bay UHB</v>
      </c>
      <c r="B116" t="str">
        <f>'5a - Savings Tracker'!$L$25</f>
        <v>Savings Forecast Profile</v>
      </c>
      <c r="C116" t="str">
        <f>'5a - Savings Tracker'!$B$8</f>
        <v>Savings - Recurrent &amp; Non Recurrent Split</v>
      </c>
      <c r="E116" t="s">
        <v>631</v>
      </c>
      <c r="F116" t="str">
        <f>'5a - Savings Tracker'!B14</f>
        <v>CONTINUING HEALTHCARE / FUNDED NURSING CARE</v>
      </c>
      <c r="T116">
        <f>'5a - Savings Tracker'!L14</f>
        <v>0</v>
      </c>
      <c r="U116">
        <f>'5a - Savings Tracker'!M14</f>
        <v>0</v>
      </c>
    </row>
    <row r="117" spans="1:21">
      <c r="A117" t="str">
        <f>'5a - Savings Tracker'!$B$2</f>
        <v>Swansea Bay UHB</v>
      </c>
      <c r="B117" t="str">
        <f>'5a - Savings Tracker'!$L$25</f>
        <v>Savings Forecast Profile</v>
      </c>
      <c r="C117" t="str">
        <f>'5a - Savings Tracker'!$B$8</f>
        <v>Savings - Recurrent &amp; Non Recurrent Split</v>
      </c>
      <c r="E117" t="s">
        <v>631</v>
      </c>
      <c r="F117" t="str">
        <f>'5a - Savings Tracker'!B15</f>
        <v>Primary Care Contractor</v>
      </c>
      <c r="T117">
        <f>'5a - Savings Tracker'!L15</f>
        <v>0</v>
      </c>
      <c r="U117">
        <f>'5a - Savings Tracker'!M15</f>
        <v>0</v>
      </c>
    </row>
    <row r="118" spans="1:21">
      <c r="A118" t="str">
        <f>'5a - Savings Tracker'!$B$2</f>
        <v>Swansea Bay UHB</v>
      </c>
      <c r="B118" t="str">
        <f>'5a - Savings Tracker'!$L$25</f>
        <v>Savings Forecast Profile</v>
      </c>
      <c r="C118" t="str">
        <f>'5a - Savings Tracker'!$B$8</f>
        <v>Savings - Recurrent &amp; Non Recurrent Split</v>
      </c>
      <c r="E118" t="s">
        <v>631</v>
      </c>
      <c r="F118" t="str">
        <f>'5a - Savings Tracker'!B16</f>
        <v>Healthcare Services Provided by Other NHS Bodies</v>
      </c>
      <c r="T118">
        <f>'5a - Savings Tracker'!L16</f>
        <v>0</v>
      </c>
      <c r="U118">
        <f>'5a - Savings Tracker'!M16</f>
        <v>0</v>
      </c>
    </row>
    <row r="119" spans="1:21">
      <c r="A119" t="str">
        <f>'5a - Savings Tracker'!$B$2</f>
        <v>Swansea Bay UHB</v>
      </c>
      <c r="B119" t="str">
        <f>'5a - Savings Tracker'!$L$25</f>
        <v>Savings Forecast Profile</v>
      </c>
      <c r="C119" t="str">
        <f>'5a - Savings Tracker'!$B$8</f>
        <v>Savings - Recurrent &amp; Non Recurrent Split</v>
      </c>
      <c r="E119" t="s">
        <v>631</v>
      </c>
      <c r="F119" t="str">
        <f>'5a - Savings Tracker'!B17</f>
        <v>Non Healthcare Services Provided by Other NHS Bodies</v>
      </c>
      <c r="T119">
        <f>'5a - Savings Tracker'!L17</f>
        <v>0</v>
      </c>
      <c r="U119">
        <f>'5a - Savings Tracker'!M17</f>
        <v>0</v>
      </c>
    </row>
    <row r="120" spans="1:21">
      <c r="A120" t="str">
        <f>'5a - Savings Tracker'!$B$2</f>
        <v>Swansea Bay UHB</v>
      </c>
      <c r="B120" t="str">
        <f>'5a - Savings Tracker'!$L$25</f>
        <v>Savings Forecast Profile</v>
      </c>
      <c r="C120" t="str">
        <f>'5a - Savings Tracker'!$B$8</f>
        <v>Savings - Recurrent &amp; Non Recurrent Split</v>
      </c>
      <c r="E120" t="s">
        <v>631</v>
      </c>
      <c r="F120" t="str">
        <f>'5a - Savings Tracker'!B18</f>
        <v>Other Private &amp; Voluntary Sector</v>
      </c>
      <c r="T120">
        <f>'5a - Savings Tracker'!L18</f>
        <v>0</v>
      </c>
      <c r="U120">
        <f>'5a - Savings Tracker'!M18</f>
        <v>0</v>
      </c>
    </row>
    <row r="121" spans="1:21">
      <c r="A121" t="str">
        <f>'5a - Savings Tracker'!$B$2</f>
        <v>Swansea Bay UHB</v>
      </c>
      <c r="B121" t="str">
        <f>'5a - Savings Tracker'!$L$25</f>
        <v>Savings Forecast Profile</v>
      </c>
      <c r="C121" t="str">
        <f>'5a - Savings Tracker'!$B$8</f>
        <v>Savings - Recurrent &amp; Non Recurrent Split</v>
      </c>
      <c r="E121" t="s">
        <v>631</v>
      </c>
      <c r="F121" t="str">
        <f>'5a - Savings Tracker'!B19</f>
        <v>Joint Financing and Other</v>
      </c>
      <c r="T121">
        <f>'5a - Savings Tracker'!L19</f>
        <v>0</v>
      </c>
      <c r="U121">
        <f>'5a - Savings Tracker'!M19</f>
        <v>0</v>
      </c>
    </row>
    <row r="122" spans="1:21">
      <c r="A122" t="str">
        <f>'5a - Savings Tracker'!$B$2</f>
        <v>Swansea Bay UHB</v>
      </c>
      <c r="B122" t="str">
        <f>'5a - Savings Tracker'!$L$25</f>
        <v>Savings Forecast Profile</v>
      </c>
      <c r="C122" t="str">
        <f>'5a - Savings Tracker'!$B$8</f>
        <v>Savings - Recurrent &amp; Non Recurrent Split</v>
      </c>
      <c r="E122" t="s">
        <v>631</v>
      </c>
      <c r="F122" t="str">
        <f>'5a - Savings Tracker'!B20</f>
        <v>Green &amp; Amber Subtotal</v>
      </c>
      <c r="T122">
        <f>'5a - Savings Tracker'!L20</f>
        <v>0</v>
      </c>
      <c r="U122">
        <f>'5a - Savings Tracker'!M20</f>
        <v>0</v>
      </c>
    </row>
    <row r="123" spans="1:21">
      <c r="A123" t="str">
        <f>'5a - Savings Tracker'!$B$2</f>
        <v>Swansea Bay UHB</v>
      </c>
      <c r="B123" t="str">
        <f>'5a - Savings Tracker'!$L$25</f>
        <v>Savings Forecast Profile</v>
      </c>
      <c r="C123" t="str">
        <f>'5a - Savings Tracker'!$B$8</f>
        <v>Savings - Recurrent &amp; Non Recurrent Split</v>
      </c>
      <c r="E123" t="s">
        <v>631</v>
      </c>
      <c r="F123" t="str">
        <f>'5a - Savings Tracker'!B21</f>
        <v>Red Schemes</v>
      </c>
      <c r="T123">
        <f>'5a - Savings Tracker'!L21</f>
        <v>0</v>
      </c>
      <c r="U123">
        <f>'5a - Savings Tracker'!M21</f>
        <v>22200</v>
      </c>
    </row>
    <row r="124" spans="1:21">
      <c r="A124" t="str">
        <f>'5a - Savings Tracker'!$B$2</f>
        <v>Swansea Bay UHB</v>
      </c>
      <c r="B124" t="str">
        <f>'5a - Savings Tracker'!$L$25</f>
        <v>Savings Forecast Profile</v>
      </c>
      <c r="C124" t="str">
        <f>'5a - Savings Tracker'!$B$8</f>
        <v>Savings - Recurrent &amp; Non Recurrent Split</v>
      </c>
      <c r="E124" t="s">
        <v>631</v>
      </c>
      <c r="F124" t="str">
        <f>'5a - Savings Tracker'!B22</f>
        <v>Grand Total</v>
      </c>
      <c r="T124">
        <f>'5a - Savings Tracker'!L22</f>
        <v>0</v>
      </c>
      <c r="U124">
        <f>'5a - Savings Tracker'!M22</f>
        <v>22200</v>
      </c>
    </row>
    <row r="125" spans="1:21">
      <c r="A125" t="str">
        <f>'5a - Savings Tracker'!$B$2</f>
        <v>Swansea Bay UHB</v>
      </c>
      <c r="B125" t="str">
        <f>'5a - Savings Tracker'!$L$25</f>
        <v>Savings Forecast Profile</v>
      </c>
      <c r="C125" t="str">
        <f>'5b - Disinvest &amp; P. Assumption'!$B$8</f>
        <v>Disinvestments and Planning Assumptions</v>
      </c>
      <c r="E125" t="s">
        <v>451</v>
      </c>
      <c r="F125" t="str">
        <f>'5b - Disinvest &amp; P. Assumption'!B10</f>
        <v>Pay</v>
      </c>
      <c r="U125">
        <f>'5b - Disinvest &amp; P. Assumption'!G10</f>
        <v>0</v>
      </c>
    </row>
    <row r="126" spans="1:21">
      <c r="A126" t="str">
        <f>'5a - Savings Tracker'!$B$2</f>
        <v>Swansea Bay UHB</v>
      </c>
      <c r="B126" t="str">
        <f>'5a - Savings Tracker'!$L$25</f>
        <v>Savings Forecast Profile</v>
      </c>
      <c r="C126" t="str">
        <f>'5b - Disinvest &amp; P. Assumption'!$B$8</f>
        <v>Disinvestments and Planning Assumptions</v>
      </c>
      <c r="E126" t="s">
        <v>451</v>
      </c>
      <c r="F126" t="str">
        <f>'5b - Disinvest &amp; P. Assumption'!B11</f>
        <v>Non Pay</v>
      </c>
      <c r="U126">
        <f>'5b - Disinvest &amp; P. Assumption'!G11</f>
        <v>0</v>
      </c>
    </row>
    <row r="127" spans="1:21">
      <c r="A127" t="str">
        <f>'5a - Savings Tracker'!$B$2</f>
        <v>Swansea Bay UHB</v>
      </c>
      <c r="B127" t="str">
        <f>'5a - Savings Tracker'!$L$25</f>
        <v>Savings Forecast Profile</v>
      </c>
      <c r="C127" t="str">
        <f>'5b - Disinvest &amp; P. Assumption'!$B$8</f>
        <v>Disinvestments and Planning Assumptions</v>
      </c>
      <c r="E127" t="s">
        <v>451</v>
      </c>
      <c r="F127" t="str">
        <f>'5b - Disinvest &amp; P. Assumption'!B12</f>
        <v>Primary Care Drugs</v>
      </c>
      <c r="U127">
        <f>'5b - Disinvest &amp; P. Assumption'!G12</f>
        <v>0</v>
      </c>
    </row>
    <row r="128" spans="1:21">
      <c r="A128" t="str">
        <f>'5a - Savings Tracker'!$B$2</f>
        <v>Swansea Bay UHB</v>
      </c>
      <c r="B128" t="str">
        <f>'5a - Savings Tracker'!$L$25</f>
        <v>Savings Forecast Profile</v>
      </c>
      <c r="C128" t="str">
        <f>'5b - Disinvest &amp; P. Assumption'!$B$8</f>
        <v>Disinvestments and Planning Assumptions</v>
      </c>
      <c r="E128" t="s">
        <v>451</v>
      </c>
      <c r="F128" t="str">
        <f>'5b - Disinvest &amp; P. Assumption'!B13</f>
        <v>Secondary Care Drugs</v>
      </c>
      <c r="U128">
        <f>'5b - Disinvest &amp; P. Assumption'!G13</f>
        <v>0</v>
      </c>
    </row>
    <row r="129" spans="1:21">
      <c r="A129" t="str">
        <f>'5a - Savings Tracker'!$B$2</f>
        <v>Swansea Bay UHB</v>
      </c>
      <c r="B129" t="str">
        <f>'5a - Savings Tracker'!$L$25</f>
        <v>Savings Forecast Profile</v>
      </c>
      <c r="C129" t="str">
        <f>'5b - Disinvest &amp; P. Assumption'!$B$8</f>
        <v>Disinvestments and Planning Assumptions</v>
      </c>
      <c r="E129" t="s">
        <v>451</v>
      </c>
      <c r="F129" t="str">
        <f>'5b - Disinvest &amp; P. Assumption'!B14</f>
        <v>CHC/FNC</v>
      </c>
      <c r="U129">
        <f>'5b - Disinvest &amp; P. Assumption'!G14</f>
        <v>0</v>
      </c>
    </row>
    <row r="130" spans="1:21">
      <c r="A130" t="str">
        <f>'5a - Savings Tracker'!$B$2</f>
        <v>Swansea Bay UHB</v>
      </c>
      <c r="B130" t="str">
        <f>'5a - Savings Tracker'!$L$25</f>
        <v>Savings Forecast Profile</v>
      </c>
      <c r="C130" t="str">
        <f>'5b - Disinvest &amp; P. Assumption'!$B$8</f>
        <v>Disinvestments and Planning Assumptions</v>
      </c>
      <c r="E130" t="s">
        <v>451</v>
      </c>
      <c r="F130" t="str">
        <f>'5b - Disinvest &amp; P. Assumption'!B15</f>
        <v>Primary Care Contractor</v>
      </c>
      <c r="U130">
        <f>'5b - Disinvest &amp; P. Assumption'!G15</f>
        <v>0</v>
      </c>
    </row>
    <row r="131" spans="1:21">
      <c r="A131" t="str">
        <f>'5a - Savings Tracker'!$B$2</f>
        <v>Swansea Bay UHB</v>
      </c>
      <c r="B131" t="str">
        <f>'5a - Savings Tracker'!$L$25</f>
        <v>Savings Forecast Profile</v>
      </c>
      <c r="C131" t="str">
        <f>'5b - Disinvest &amp; P. Assumption'!$B$8</f>
        <v>Disinvestments and Planning Assumptions</v>
      </c>
      <c r="E131" t="s">
        <v>451</v>
      </c>
      <c r="F131" t="str">
        <f>'5b - Disinvest &amp; P. Assumption'!B16</f>
        <v>Healthcare Services Provided by Other NHS Bodies</v>
      </c>
      <c r="U131">
        <f>'5b - Disinvest &amp; P. Assumption'!G16</f>
        <v>0</v>
      </c>
    </row>
    <row r="132" spans="1:21">
      <c r="A132" t="str">
        <f>'5a - Savings Tracker'!$B$2</f>
        <v>Swansea Bay UHB</v>
      </c>
      <c r="B132" t="str">
        <f>'5a - Savings Tracker'!$L$25</f>
        <v>Savings Forecast Profile</v>
      </c>
      <c r="C132" t="str">
        <f>'5b - Disinvest &amp; P. Assumption'!$B$8</f>
        <v>Disinvestments and Planning Assumptions</v>
      </c>
      <c r="E132" t="s">
        <v>451</v>
      </c>
      <c r="F132" t="str">
        <f>'5b - Disinvest &amp; P. Assumption'!B17</f>
        <v>Non Healthcare Services Provided by Other NHS Bodies</v>
      </c>
      <c r="U132">
        <f>'5b - Disinvest &amp; P. Assumption'!G17</f>
        <v>0</v>
      </c>
    </row>
    <row r="133" spans="1:21">
      <c r="A133" t="str">
        <f>'5a - Savings Tracker'!$B$2</f>
        <v>Swansea Bay UHB</v>
      </c>
      <c r="B133" t="str">
        <f>'5a - Savings Tracker'!$L$25</f>
        <v>Savings Forecast Profile</v>
      </c>
      <c r="C133" t="str">
        <f>'5b - Disinvest &amp; P. Assumption'!$B$8</f>
        <v>Disinvestments and Planning Assumptions</v>
      </c>
      <c r="E133" t="s">
        <v>451</v>
      </c>
      <c r="F133" t="str">
        <f>'5b - Disinvest &amp; P. Assumption'!B18</f>
        <v>Other Private &amp; Voluntary Sector</v>
      </c>
      <c r="U133">
        <f>'5b - Disinvest &amp; P. Assumption'!G18</f>
        <v>0</v>
      </c>
    </row>
    <row r="134" spans="1:21">
      <c r="A134" t="str">
        <f>'5a - Savings Tracker'!$B$2</f>
        <v>Swansea Bay UHB</v>
      </c>
      <c r="B134" t="str">
        <f>'5a - Savings Tracker'!$L$25</f>
        <v>Savings Forecast Profile</v>
      </c>
      <c r="C134" t="str">
        <f>'5b - Disinvest &amp; P. Assumption'!$B$8</f>
        <v>Disinvestments and Planning Assumptions</v>
      </c>
      <c r="E134" t="s">
        <v>451</v>
      </c>
      <c r="F134" t="str">
        <f>'5b - Disinvest &amp; P. Assumption'!B19</f>
        <v xml:space="preserve">Joint Financing and Other </v>
      </c>
      <c r="U134">
        <f>'5b - Disinvest &amp; P. Assumption'!G19</f>
        <v>0</v>
      </c>
    </row>
    <row r="135" spans="1:21">
      <c r="A135" t="str">
        <f>'5a - Savings Tracker'!$B$2</f>
        <v>Swansea Bay UHB</v>
      </c>
      <c r="B135" t="str">
        <f>'5a - Savings Tracker'!$L$25</f>
        <v>Savings Forecast Profile</v>
      </c>
      <c r="C135" t="str">
        <f>'5b - Disinvest &amp; P. Assumption'!$B$8</f>
        <v>Disinvestments and Planning Assumptions</v>
      </c>
      <c r="E135" t="s">
        <v>451</v>
      </c>
      <c r="F135" t="str">
        <f>'5b - Disinvest &amp; P. Assumption'!B20</f>
        <v>Grand Total</v>
      </c>
      <c r="U135">
        <f>'5b - Disinvest &amp; P. Assumption'!G20</f>
        <v>0</v>
      </c>
    </row>
    <row r="136" spans="1:21">
      <c r="A136" t="str">
        <f>'5a - Savings Tracker'!$B$2</f>
        <v>Swansea Bay UHB</v>
      </c>
      <c r="B136" t="str">
        <f>'5a - Savings Tracker'!$L$25</f>
        <v>Savings Forecast Profile</v>
      </c>
      <c r="C136" t="str">
        <f>'5b - Disinvest &amp; P. Assumption'!$B$8</f>
        <v>Disinvestments and Planning Assumptions</v>
      </c>
      <c r="E136" t="s">
        <v>630</v>
      </c>
      <c r="F136" t="str">
        <f>F125</f>
        <v>Pay</v>
      </c>
      <c r="U136">
        <f>'5b - Disinvest &amp; P. Assumption'!K10</f>
        <v>0</v>
      </c>
    </row>
    <row r="137" spans="1:21">
      <c r="A137" t="str">
        <f>'5a - Savings Tracker'!$B$2</f>
        <v>Swansea Bay UHB</v>
      </c>
      <c r="B137" t="str">
        <f>'5a - Savings Tracker'!$L$25</f>
        <v>Savings Forecast Profile</v>
      </c>
      <c r="C137" t="str">
        <f>'5b - Disinvest &amp; P. Assumption'!$B$8</f>
        <v>Disinvestments and Planning Assumptions</v>
      </c>
      <c r="E137" t="s">
        <v>630</v>
      </c>
      <c r="F137" t="str">
        <f t="shared" ref="F137:F157" si="1">F126</f>
        <v>Non Pay</v>
      </c>
      <c r="U137">
        <f>'5b - Disinvest &amp; P. Assumption'!K11</f>
        <v>0</v>
      </c>
    </row>
    <row r="138" spans="1:21">
      <c r="A138" t="str">
        <f>'5a - Savings Tracker'!$B$2</f>
        <v>Swansea Bay UHB</v>
      </c>
      <c r="B138" t="str">
        <f>'5a - Savings Tracker'!$L$25</f>
        <v>Savings Forecast Profile</v>
      </c>
      <c r="C138" t="str">
        <f>'5b - Disinvest &amp; P. Assumption'!$B$8</f>
        <v>Disinvestments and Planning Assumptions</v>
      </c>
      <c r="E138" t="s">
        <v>630</v>
      </c>
      <c r="F138" t="str">
        <f t="shared" si="1"/>
        <v>Primary Care Drugs</v>
      </c>
      <c r="U138">
        <f>'5b - Disinvest &amp; P. Assumption'!K12</f>
        <v>0</v>
      </c>
    </row>
    <row r="139" spans="1:21">
      <c r="A139" t="str">
        <f>'5a - Savings Tracker'!$B$2</f>
        <v>Swansea Bay UHB</v>
      </c>
      <c r="B139" t="str">
        <f>'5a - Savings Tracker'!$L$25</f>
        <v>Savings Forecast Profile</v>
      </c>
      <c r="C139" t="str">
        <f>'5b - Disinvest &amp; P. Assumption'!$B$8</f>
        <v>Disinvestments and Planning Assumptions</v>
      </c>
      <c r="E139" t="s">
        <v>630</v>
      </c>
      <c r="F139" t="str">
        <f t="shared" si="1"/>
        <v>Secondary Care Drugs</v>
      </c>
      <c r="U139">
        <f>'5b - Disinvest &amp; P. Assumption'!K13</f>
        <v>0</v>
      </c>
    </row>
    <row r="140" spans="1:21">
      <c r="A140" t="str">
        <f>'5a - Savings Tracker'!$B$2</f>
        <v>Swansea Bay UHB</v>
      </c>
      <c r="B140" t="str">
        <f>'5a - Savings Tracker'!$L$25</f>
        <v>Savings Forecast Profile</v>
      </c>
      <c r="C140" t="str">
        <f>'5b - Disinvest &amp; P. Assumption'!$B$8</f>
        <v>Disinvestments and Planning Assumptions</v>
      </c>
      <c r="E140" t="s">
        <v>630</v>
      </c>
      <c r="F140" t="str">
        <f t="shared" si="1"/>
        <v>CHC/FNC</v>
      </c>
      <c r="U140">
        <f>'5b - Disinvest &amp; P. Assumption'!K14</f>
        <v>0</v>
      </c>
    </row>
    <row r="141" spans="1:21">
      <c r="A141" t="str">
        <f>'5a - Savings Tracker'!$B$2</f>
        <v>Swansea Bay UHB</v>
      </c>
      <c r="B141" t="str">
        <f>'5a - Savings Tracker'!$L$25</f>
        <v>Savings Forecast Profile</v>
      </c>
      <c r="C141" t="str">
        <f>'5b - Disinvest &amp; P. Assumption'!$B$8</f>
        <v>Disinvestments and Planning Assumptions</v>
      </c>
      <c r="E141" t="s">
        <v>630</v>
      </c>
      <c r="F141" t="str">
        <f t="shared" si="1"/>
        <v>Primary Care Contractor</v>
      </c>
      <c r="U141">
        <f>'5b - Disinvest &amp; P. Assumption'!K15</f>
        <v>0</v>
      </c>
    </row>
    <row r="142" spans="1:21">
      <c r="A142" t="str">
        <f>'5a - Savings Tracker'!$B$2</f>
        <v>Swansea Bay UHB</v>
      </c>
      <c r="B142" t="str">
        <f>'5a - Savings Tracker'!$L$25</f>
        <v>Savings Forecast Profile</v>
      </c>
      <c r="C142" t="str">
        <f>'5b - Disinvest &amp; P. Assumption'!$B$8</f>
        <v>Disinvestments and Planning Assumptions</v>
      </c>
      <c r="E142" t="s">
        <v>630</v>
      </c>
      <c r="F142" t="str">
        <f t="shared" si="1"/>
        <v>Healthcare Services Provided by Other NHS Bodies</v>
      </c>
      <c r="U142">
        <f>'5b - Disinvest &amp; P. Assumption'!K16</f>
        <v>0</v>
      </c>
    </row>
    <row r="143" spans="1:21">
      <c r="A143" t="str">
        <f>'5a - Savings Tracker'!$B$2</f>
        <v>Swansea Bay UHB</v>
      </c>
      <c r="B143" t="str">
        <f>'5a - Savings Tracker'!$L$25</f>
        <v>Savings Forecast Profile</v>
      </c>
      <c r="C143" t="str">
        <f>'5b - Disinvest &amp; P. Assumption'!$B$8</f>
        <v>Disinvestments and Planning Assumptions</v>
      </c>
      <c r="E143" t="s">
        <v>630</v>
      </c>
      <c r="F143" t="str">
        <f t="shared" si="1"/>
        <v>Non Healthcare Services Provided by Other NHS Bodies</v>
      </c>
      <c r="U143">
        <f>'5b - Disinvest &amp; P. Assumption'!K17</f>
        <v>0</v>
      </c>
    </row>
    <row r="144" spans="1:21">
      <c r="A144" t="str">
        <f>'5a - Savings Tracker'!$B$2</f>
        <v>Swansea Bay UHB</v>
      </c>
      <c r="B144" t="str">
        <f>'5a - Savings Tracker'!$L$25</f>
        <v>Savings Forecast Profile</v>
      </c>
      <c r="C144" t="str">
        <f>'5b - Disinvest &amp; P. Assumption'!$B$8</f>
        <v>Disinvestments and Planning Assumptions</v>
      </c>
      <c r="E144" t="s">
        <v>630</v>
      </c>
      <c r="F144" t="str">
        <f t="shared" si="1"/>
        <v>Other Private &amp; Voluntary Sector</v>
      </c>
      <c r="U144">
        <f>'5b - Disinvest &amp; P. Assumption'!K18</f>
        <v>0</v>
      </c>
    </row>
    <row r="145" spans="1:21">
      <c r="A145" t="str">
        <f>'5a - Savings Tracker'!$B$2</f>
        <v>Swansea Bay UHB</v>
      </c>
      <c r="B145" t="str">
        <f>'5a - Savings Tracker'!$L$25</f>
        <v>Savings Forecast Profile</v>
      </c>
      <c r="C145" t="str">
        <f>'5b - Disinvest &amp; P. Assumption'!$B$8</f>
        <v>Disinvestments and Planning Assumptions</v>
      </c>
      <c r="E145" t="s">
        <v>630</v>
      </c>
      <c r="F145" t="str">
        <f t="shared" si="1"/>
        <v xml:space="preserve">Joint Financing and Other </v>
      </c>
      <c r="U145">
        <f>'5b - Disinvest &amp; P. Assumption'!K19</f>
        <v>0</v>
      </c>
    </row>
    <row r="146" spans="1:21">
      <c r="A146" t="str">
        <f>'5a - Savings Tracker'!$B$2</f>
        <v>Swansea Bay UHB</v>
      </c>
      <c r="B146" t="str">
        <f>'5a - Savings Tracker'!$L$25</f>
        <v>Savings Forecast Profile</v>
      </c>
      <c r="C146" t="str">
        <f>'5b - Disinvest &amp; P. Assumption'!$B$8</f>
        <v>Disinvestments and Planning Assumptions</v>
      </c>
      <c r="E146" t="s">
        <v>630</v>
      </c>
      <c r="F146" t="str">
        <f t="shared" si="1"/>
        <v>Grand Total</v>
      </c>
      <c r="U146">
        <f>'5b - Disinvest &amp; P. Assumption'!K20</f>
        <v>0</v>
      </c>
    </row>
    <row r="147" spans="1:21">
      <c r="A147" t="str">
        <f>'5a - Savings Tracker'!$B$2</f>
        <v>Swansea Bay UHB</v>
      </c>
      <c r="B147" t="str">
        <f>'5a - Savings Tracker'!$L$25</f>
        <v>Savings Forecast Profile</v>
      </c>
      <c r="C147" t="str">
        <f>'5b - Disinvest &amp; P. Assumption'!$B$8</f>
        <v>Disinvestments and Planning Assumptions</v>
      </c>
      <c r="E147" t="s">
        <v>631</v>
      </c>
      <c r="F147" t="str">
        <f t="shared" si="1"/>
        <v>Pay</v>
      </c>
      <c r="U147">
        <f>'5b - Disinvest &amp; P. Assumption'!M10</f>
        <v>0</v>
      </c>
    </row>
    <row r="148" spans="1:21">
      <c r="A148" t="str">
        <f>'5a - Savings Tracker'!$B$2</f>
        <v>Swansea Bay UHB</v>
      </c>
      <c r="B148" t="str">
        <f>'5a - Savings Tracker'!$L$25</f>
        <v>Savings Forecast Profile</v>
      </c>
      <c r="C148" t="str">
        <f>'5b - Disinvest &amp; P. Assumption'!$B$8</f>
        <v>Disinvestments and Planning Assumptions</v>
      </c>
      <c r="E148" t="s">
        <v>631</v>
      </c>
      <c r="F148" t="str">
        <f t="shared" si="1"/>
        <v>Non Pay</v>
      </c>
      <c r="U148">
        <f>'5b - Disinvest &amp; P. Assumption'!M11</f>
        <v>0</v>
      </c>
    </row>
    <row r="149" spans="1:21">
      <c r="A149" t="str">
        <f>'5a - Savings Tracker'!$B$2</f>
        <v>Swansea Bay UHB</v>
      </c>
      <c r="B149" t="str">
        <f>'5a - Savings Tracker'!$L$25</f>
        <v>Savings Forecast Profile</v>
      </c>
      <c r="C149" t="str">
        <f>'5b - Disinvest &amp; P. Assumption'!$B$8</f>
        <v>Disinvestments and Planning Assumptions</v>
      </c>
      <c r="E149" t="s">
        <v>631</v>
      </c>
      <c r="F149" t="str">
        <f t="shared" si="1"/>
        <v>Primary Care Drugs</v>
      </c>
      <c r="U149">
        <f>'5b - Disinvest &amp; P. Assumption'!M12</f>
        <v>0</v>
      </c>
    </row>
    <row r="150" spans="1:21">
      <c r="A150" t="str">
        <f>'5a - Savings Tracker'!$B$2</f>
        <v>Swansea Bay UHB</v>
      </c>
      <c r="B150" t="str">
        <f>'5a - Savings Tracker'!$L$25</f>
        <v>Savings Forecast Profile</v>
      </c>
      <c r="C150" t="str">
        <f>'5b - Disinvest &amp; P. Assumption'!$B$8</f>
        <v>Disinvestments and Planning Assumptions</v>
      </c>
      <c r="E150" t="s">
        <v>631</v>
      </c>
      <c r="F150" t="str">
        <f t="shared" si="1"/>
        <v>Secondary Care Drugs</v>
      </c>
      <c r="U150">
        <f>'5b - Disinvest &amp; P. Assumption'!M13</f>
        <v>0</v>
      </c>
    </row>
    <row r="151" spans="1:21">
      <c r="A151" t="str">
        <f>'5a - Savings Tracker'!$B$2</f>
        <v>Swansea Bay UHB</v>
      </c>
      <c r="B151" t="str">
        <f>'5a - Savings Tracker'!$L$25</f>
        <v>Savings Forecast Profile</v>
      </c>
      <c r="C151" t="str">
        <f>'5b - Disinvest &amp; P. Assumption'!$B$8</f>
        <v>Disinvestments and Planning Assumptions</v>
      </c>
      <c r="E151" t="s">
        <v>631</v>
      </c>
      <c r="F151" t="str">
        <f t="shared" si="1"/>
        <v>CHC/FNC</v>
      </c>
      <c r="U151">
        <f>'5b - Disinvest &amp; P. Assumption'!M14</f>
        <v>0</v>
      </c>
    </row>
    <row r="152" spans="1:21">
      <c r="A152" t="str">
        <f>'5a - Savings Tracker'!$B$2</f>
        <v>Swansea Bay UHB</v>
      </c>
      <c r="B152" t="str">
        <f>'5a - Savings Tracker'!$L$25</f>
        <v>Savings Forecast Profile</v>
      </c>
      <c r="C152" t="str">
        <f>'5b - Disinvest &amp; P. Assumption'!$B$8</f>
        <v>Disinvestments and Planning Assumptions</v>
      </c>
      <c r="E152" t="s">
        <v>631</v>
      </c>
      <c r="F152" t="str">
        <f t="shared" si="1"/>
        <v>Primary Care Contractor</v>
      </c>
      <c r="U152">
        <f>'5b - Disinvest &amp; P. Assumption'!M15</f>
        <v>0</v>
      </c>
    </row>
    <row r="153" spans="1:21">
      <c r="A153" t="str">
        <f>'5a - Savings Tracker'!$B$2</f>
        <v>Swansea Bay UHB</v>
      </c>
      <c r="B153" t="str">
        <f>'5a - Savings Tracker'!$L$25</f>
        <v>Savings Forecast Profile</v>
      </c>
      <c r="C153" t="str">
        <f>'5b - Disinvest &amp; P. Assumption'!$B$8</f>
        <v>Disinvestments and Planning Assumptions</v>
      </c>
      <c r="E153" t="s">
        <v>631</v>
      </c>
      <c r="F153" t="str">
        <f t="shared" si="1"/>
        <v>Healthcare Services Provided by Other NHS Bodies</v>
      </c>
      <c r="U153">
        <f>'5b - Disinvest &amp; P. Assumption'!M16</f>
        <v>0</v>
      </c>
    </row>
    <row r="154" spans="1:21">
      <c r="A154" t="str">
        <f>'5a - Savings Tracker'!$B$2</f>
        <v>Swansea Bay UHB</v>
      </c>
      <c r="B154" t="str">
        <f>'5a - Savings Tracker'!$L$25</f>
        <v>Savings Forecast Profile</v>
      </c>
      <c r="C154" t="str">
        <f>'5b - Disinvest &amp; P. Assumption'!$B$8</f>
        <v>Disinvestments and Planning Assumptions</v>
      </c>
      <c r="E154" t="s">
        <v>631</v>
      </c>
      <c r="F154" t="str">
        <f t="shared" si="1"/>
        <v>Non Healthcare Services Provided by Other NHS Bodies</v>
      </c>
      <c r="U154">
        <f>'5b - Disinvest &amp; P. Assumption'!M17</f>
        <v>0</v>
      </c>
    </row>
    <row r="155" spans="1:21">
      <c r="A155" t="str">
        <f>'5a - Savings Tracker'!$B$2</f>
        <v>Swansea Bay UHB</v>
      </c>
      <c r="B155" t="str">
        <f>'5a - Savings Tracker'!$L$25</f>
        <v>Savings Forecast Profile</v>
      </c>
      <c r="C155" t="str">
        <f>'5b - Disinvest &amp; P. Assumption'!$B$8</f>
        <v>Disinvestments and Planning Assumptions</v>
      </c>
      <c r="E155" t="s">
        <v>631</v>
      </c>
      <c r="F155" t="str">
        <f t="shared" si="1"/>
        <v>Other Private &amp; Voluntary Sector</v>
      </c>
      <c r="U155">
        <f>'5b - Disinvest &amp; P. Assumption'!M18</f>
        <v>0</v>
      </c>
    </row>
    <row r="156" spans="1:21">
      <c r="A156" t="str">
        <f>'5a - Savings Tracker'!$B$2</f>
        <v>Swansea Bay UHB</v>
      </c>
      <c r="B156" t="str">
        <f>'5a - Savings Tracker'!$L$25</f>
        <v>Savings Forecast Profile</v>
      </c>
      <c r="C156" t="str">
        <f>'5b - Disinvest &amp; P. Assumption'!$B$8</f>
        <v>Disinvestments and Planning Assumptions</v>
      </c>
      <c r="E156" t="s">
        <v>631</v>
      </c>
      <c r="F156" t="str">
        <f t="shared" si="1"/>
        <v xml:space="preserve">Joint Financing and Other </v>
      </c>
      <c r="U156">
        <f>'5b - Disinvest &amp; P. Assumption'!M19</f>
        <v>0</v>
      </c>
    </row>
    <row r="157" spans="1:21">
      <c r="A157" t="str">
        <f>'5a - Savings Tracker'!$B$2</f>
        <v>Swansea Bay UHB</v>
      </c>
      <c r="B157" t="str">
        <f>'5a - Savings Tracker'!$L$25</f>
        <v>Savings Forecast Profile</v>
      </c>
      <c r="C157" t="str">
        <f>'5b - Disinvest &amp; P. Assumption'!$B$8</f>
        <v>Disinvestments and Planning Assumptions</v>
      </c>
      <c r="E157" t="s">
        <v>631</v>
      </c>
      <c r="F157" t="str">
        <f t="shared" si="1"/>
        <v>Grand Total</v>
      </c>
      <c r="U157">
        <f>'5b - Disinvest &amp; P. Assumption'!M20</f>
        <v>0</v>
      </c>
    </row>
  </sheetData>
  <autoFilter ref="A1:W157"/>
  <customSheetViews>
    <customSheetView guid="{95B84344-25FE-4A71-9083-825DAB5E8F01}" filter="1" showAutoFilter="1" state="hidden">
      <pane ySplit="1" topLeftCell="A2" activePane="bottomLeft" state="frozen"/>
      <selection pane="bottomLeft" sqref="A1:XFD1048576"/>
      <pageMargins left="0" right="0" top="0" bottom="0" header="0" footer="0"/>
      <pageSetup paperSize="9" orientation="portrait" r:id="rId1"/>
      <autoFilter ref="A1:W157">
        <filterColumn colId="1">
          <filters>
            <filter val="Savings Forecast Profile"/>
          </filters>
        </filterColumn>
      </autoFilter>
    </customSheetView>
  </customSheetView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21"/>
  <sheetViews>
    <sheetView showGridLines="0" zoomScale="70" zoomScaleNormal="70" workbookViewId="0">
      <pane xSplit="5" topLeftCell="F1" activePane="topRight" state="frozen"/>
      <selection pane="topRight" activeCell="B14" sqref="B14"/>
    </sheetView>
  </sheetViews>
  <sheetFormatPr defaultColWidth="9.109375" defaultRowHeight="15"/>
  <cols>
    <col min="1" max="1" width="3.33203125" customWidth="1"/>
    <col min="2" max="2" width="20" customWidth="1"/>
    <col min="3" max="5" width="15.77734375" customWidth="1"/>
    <col min="6" max="6" width="15.77734375" hidden="1" customWidth="1"/>
    <col min="7" max="7" width="15.77734375" customWidth="1"/>
    <col min="8" max="10" width="15.77734375" hidden="1" customWidth="1"/>
    <col min="11" max="11" width="15.77734375" customWidth="1"/>
    <col min="12" max="12" width="15.77734375" hidden="1" customWidth="1"/>
    <col min="13" max="44" width="15.77734375" customWidth="1"/>
  </cols>
  <sheetData>
    <row r="1" spans="1:102" s="179" customFormat="1" ht="20.100000000000001" customHeight="1">
      <c r="A1" s="175"/>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6"/>
      <c r="AX1" s="176"/>
      <c r="AY1" s="176"/>
      <c r="AZ1" s="176"/>
      <c r="BA1" s="176"/>
      <c r="BB1" s="176"/>
      <c r="BC1" s="176"/>
      <c r="BD1" s="176"/>
      <c r="BE1" s="176"/>
      <c r="BF1" s="176"/>
      <c r="BG1" s="176"/>
      <c r="BH1" s="176"/>
      <c r="BI1" s="176"/>
      <c r="BJ1" s="176"/>
      <c r="BK1" s="176"/>
      <c r="BL1" s="176"/>
      <c r="BM1" s="176"/>
      <c r="BN1" s="176"/>
      <c r="BO1" s="176"/>
      <c r="BP1" s="176"/>
      <c r="BQ1" s="176"/>
      <c r="BR1" s="176"/>
      <c r="BS1" s="176"/>
      <c r="BT1" s="176"/>
      <c r="BU1" s="176"/>
      <c r="BV1" s="176"/>
      <c r="BW1" s="176"/>
      <c r="BX1" s="176"/>
      <c r="BY1" s="176"/>
      <c r="BZ1" s="85" t="s">
        <v>912</v>
      </c>
      <c r="CA1" s="85" t="s">
        <v>913</v>
      </c>
      <c r="CB1" s="86" t="s">
        <v>914</v>
      </c>
      <c r="CC1" s="176"/>
      <c r="CD1" s="177" t="s">
        <v>915</v>
      </c>
      <c r="CE1" s="177" t="s">
        <v>916</v>
      </c>
      <c r="CF1" s="177" t="s">
        <v>917</v>
      </c>
      <c r="CG1" s="177" t="s">
        <v>918</v>
      </c>
      <c r="CH1" s="177" t="s">
        <v>919</v>
      </c>
      <c r="CI1" s="177" t="s">
        <v>920</v>
      </c>
      <c r="CJ1" s="177" t="s">
        <v>921</v>
      </c>
      <c r="CK1" s="177" t="s">
        <v>922</v>
      </c>
      <c r="CL1" s="177" t="s">
        <v>923</v>
      </c>
      <c r="CM1" s="177" t="s">
        <v>873</v>
      </c>
      <c r="CN1" s="177" t="s">
        <v>924</v>
      </c>
      <c r="CO1" s="177" t="s">
        <v>925</v>
      </c>
      <c r="CP1" s="176"/>
      <c r="CQ1" s="176"/>
      <c r="CR1" s="178" t="s">
        <v>926</v>
      </c>
      <c r="CS1" s="176"/>
      <c r="CT1" s="178" t="s">
        <v>905</v>
      </c>
      <c r="CU1" s="176"/>
      <c r="CV1" s="176"/>
      <c r="CW1" s="176"/>
    </row>
    <row r="2" spans="1:102" s="179" customFormat="1" ht="20.100000000000001" customHeight="1">
      <c r="A2" s="175"/>
      <c r="B2" s="946" t="str">
        <f>IF('Front Sheet and Checklist'!C5="(please select from drop down)","Please select organisation from front sheet",'Front Sheet and Checklist'!C5)</f>
        <v>Swansea Bay UHB</v>
      </c>
      <c r="C2" s="947"/>
      <c r="D2" s="947"/>
      <c r="E2" s="948"/>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85" t="s">
        <v>927</v>
      </c>
      <c r="CA2" s="85" t="s">
        <v>928</v>
      </c>
      <c r="CB2" s="86" t="s">
        <v>929</v>
      </c>
      <c r="CC2" s="176"/>
      <c r="CD2" s="81" t="s">
        <v>273</v>
      </c>
      <c r="CE2" s="180" t="s">
        <v>930</v>
      </c>
      <c r="CF2" s="180" t="s">
        <v>930</v>
      </c>
      <c r="CG2" s="180" t="s">
        <v>930</v>
      </c>
      <c r="CH2" s="180" t="s">
        <v>930</v>
      </c>
      <c r="CI2" s="180" t="s">
        <v>930</v>
      </c>
      <c r="CJ2" s="180" t="s">
        <v>931</v>
      </c>
      <c r="CK2" s="180" t="s">
        <v>932</v>
      </c>
      <c r="CL2" s="180" t="s">
        <v>933</v>
      </c>
      <c r="CM2" s="180" t="s">
        <v>873</v>
      </c>
      <c r="CN2" s="180" t="s">
        <v>924</v>
      </c>
      <c r="CO2" s="180" t="s">
        <v>934</v>
      </c>
      <c r="CP2" s="176"/>
      <c r="CQ2" s="176"/>
      <c r="CR2" s="178" t="s">
        <v>935</v>
      </c>
      <c r="CS2" s="176"/>
      <c r="CT2" s="178" t="s">
        <v>906</v>
      </c>
      <c r="CU2" s="176"/>
      <c r="CV2" s="176"/>
      <c r="CW2" s="176"/>
    </row>
    <row r="3" spans="1:102" s="179" customFormat="1" ht="20.100000000000001" customHeight="1">
      <c r="A3" s="175"/>
      <c r="B3" s="949" t="s">
        <v>936</v>
      </c>
      <c r="C3" s="950"/>
      <c r="D3" s="950"/>
      <c r="E3" s="951"/>
      <c r="F3" s="176"/>
      <c r="G3" s="35"/>
      <c r="H3" s="70"/>
      <c r="I3" s="70"/>
      <c r="J3" s="70"/>
      <c r="K3" s="70"/>
      <c r="L3" s="70"/>
      <c r="M3" s="70"/>
      <c r="N3" s="70"/>
      <c r="O3" s="70"/>
      <c r="P3" s="70"/>
      <c r="Q3" s="19"/>
      <c r="R3" s="19"/>
      <c r="S3" s="19"/>
      <c r="T3" s="19"/>
      <c r="U3" s="19"/>
      <c r="V3" s="19"/>
      <c r="W3" s="19"/>
      <c r="X3" s="19"/>
      <c r="Y3" s="176"/>
      <c r="Z3" s="176"/>
      <c r="AA3" s="176"/>
      <c r="AB3" s="176"/>
      <c r="AC3" s="176"/>
      <c r="AD3" s="176"/>
      <c r="AE3" s="176"/>
      <c r="AF3" s="176"/>
      <c r="AG3" s="176"/>
      <c r="AH3" s="176"/>
      <c r="AI3" s="176"/>
      <c r="AJ3" s="176"/>
      <c r="AK3" s="176"/>
      <c r="AL3" s="176"/>
      <c r="AM3" s="176"/>
      <c r="AN3" s="176"/>
      <c r="AO3" s="176"/>
      <c r="AP3" s="176"/>
      <c r="AQ3" s="176"/>
      <c r="AR3" s="176"/>
      <c r="AS3" s="176"/>
      <c r="AT3" s="176"/>
      <c r="AU3" s="176"/>
      <c r="AV3" s="176"/>
      <c r="AW3" s="176"/>
      <c r="AX3" s="176"/>
      <c r="AY3" s="176"/>
      <c r="AZ3" s="176"/>
      <c r="BA3" s="176"/>
      <c r="BB3" s="176"/>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81" t="s">
        <v>8</v>
      </c>
      <c r="CE3" s="180" t="s">
        <v>937</v>
      </c>
      <c r="CF3" s="180" t="s">
        <v>938</v>
      </c>
      <c r="CG3" s="180" t="s">
        <v>939</v>
      </c>
      <c r="CH3" s="180" t="s">
        <v>940</v>
      </c>
      <c r="CI3" s="180" t="s">
        <v>941</v>
      </c>
      <c r="CJ3" s="180" t="s">
        <v>942</v>
      </c>
      <c r="CK3" s="180" t="s">
        <v>943</v>
      </c>
      <c r="CL3" s="180" t="s">
        <v>944</v>
      </c>
      <c r="CM3" s="180"/>
      <c r="CN3" s="180"/>
      <c r="CO3" s="180"/>
      <c r="CP3" s="176"/>
      <c r="CQ3" s="176"/>
      <c r="CR3" s="178" t="s">
        <v>945</v>
      </c>
      <c r="CS3" s="176"/>
      <c r="CT3" s="178" t="s">
        <v>907</v>
      </c>
      <c r="CU3" s="176"/>
      <c r="CV3" s="176"/>
      <c r="CW3" s="176"/>
    </row>
    <row r="4" spans="1:102" s="179" customFormat="1" ht="20.100000000000001" customHeight="1">
      <c r="A4" s="175"/>
      <c r="B4" s="952"/>
      <c r="C4" s="953"/>
      <c r="D4" s="953"/>
      <c r="E4" s="954"/>
      <c r="F4" s="176"/>
      <c r="G4" s="70"/>
      <c r="H4" s="70"/>
      <c r="I4" s="70"/>
      <c r="J4" s="70"/>
      <c r="K4" s="70"/>
      <c r="L4" s="70"/>
      <c r="M4" s="70"/>
      <c r="N4" s="70"/>
      <c r="O4" s="70"/>
      <c r="P4" s="70"/>
      <c r="Q4" s="19"/>
      <c r="R4" s="19"/>
      <c r="S4" s="19"/>
      <c r="T4" s="19"/>
      <c r="U4" s="19"/>
      <c r="V4" s="19"/>
      <c r="W4" s="19"/>
      <c r="X4" s="19"/>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81" t="s">
        <v>946</v>
      </c>
      <c r="CE4" s="180" t="s">
        <v>947</v>
      </c>
      <c r="CF4" s="180" t="s">
        <v>948</v>
      </c>
      <c r="CG4" s="180" t="s">
        <v>949</v>
      </c>
      <c r="CH4" s="180" t="s">
        <v>950</v>
      </c>
      <c r="CI4" s="180" t="s">
        <v>951</v>
      </c>
      <c r="CJ4" s="180" t="s">
        <v>952</v>
      </c>
      <c r="CK4" s="180" t="s">
        <v>953</v>
      </c>
      <c r="CL4" s="180" t="s">
        <v>930</v>
      </c>
      <c r="CM4" s="180"/>
      <c r="CN4" s="180"/>
      <c r="CO4" s="180"/>
      <c r="CP4" s="176"/>
      <c r="CQ4" s="176"/>
      <c r="CR4" s="178"/>
      <c r="CS4" s="176"/>
      <c r="CT4" s="178" t="s">
        <v>908</v>
      </c>
      <c r="CU4" s="176"/>
      <c r="CV4" s="176"/>
      <c r="CW4" s="176"/>
    </row>
    <row r="5" spans="1:102" s="179" customFormat="1" ht="20.100000000000001" customHeight="1">
      <c r="A5" s="175"/>
      <c r="B5" s="955"/>
      <c r="C5" s="956"/>
      <c r="D5" s="956"/>
      <c r="E5" s="957"/>
      <c r="F5" s="176"/>
      <c r="G5" s="70"/>
      <c r="H5" s="70"/>
      <c r="I5" s="70"/>
      <c r="J5" s="70"/>
      <c r="K5" s="70"/>
      <c r="L5" s="70"/>
      <c r="M5" s="70"/>
      <c r="N5" s="70"/>
      <c r="O5" s="70"/>
      <c r="P5" s="70"/>
      <c r="Q5" s="19"/>
      <c r="R5" s="19"/>
      <c r="S5" s="19"/>
      <c r="T5" s="19"/>
      <c r="U5" s="19"/>
      <c r="V5" s="19"/>
      <c r="W5" s="19"/>
      <c r="X5" s="19"/>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81" t="s">
        <v>12</v>
      </c>
      <c r="CE5" s="180" t="s">
        <v>954</v>
      </c>
      <c r="CF5" s="180" t="s">
        <v>53</v>
      </c>
      <c r="CG5" s="180" t="s">
        <v>955</v>
      </c>
      <c r="CH5" s="180" t="s">
        <v>956</v>
      </c>
      <c r="CI5" s="180" t="s">
        <v>957</v>
      </c>
      <c r="CJ5" s="180"/>
      <c r="CK5" s="180" t="s">
        <v>958</v>
      </c>
      <c r="CL5" s="180" t="s">
        <v>959</v>
      </c>
      <c r="CM5" s="180"/>
      <c r="CN5" s="180"/>
      <c r="CO5" s="180"/>
      <c r="CP5" s="176"/>
      <c r="CQ5" s="176"/>
      <c r="CR5" s="176"/>
      <c r="CS5" s="176"/>
      <c r="CT5" s="178" t="s">
        <v>960</v>
      </c>
      <c r="CU5" s="176"/>
      <c r="CV5" s="176"/>
      <c r="CW5" s="176"/>
    </row>
    <row r="6" spans="1:102" s="179" customFormat="1" ht="20.100000000000001" customHeight="1">
      <c r="A6" s="175"/>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6"/>
      <c r="AF6" s="176"/>
      <c r="AG6" s="176"/>
      <c r="AH6" s="176"/>
      <c r="AI6" s="176"/>
      <c r="AJ6" s="176"/>
      <c r="AK6" s="176"/>
      <c r="AL6" s="176"/>
      <c r="AM6" s="176"/>
      <c r="AN6" s="176"/>
      <c r="AO6" s="70"/>
      <c r="AP6" s="70"/>
      <c r="AQ6" s="70"/>
      <c r="AR6" s="70"/>
      <c r="AS6" s="70"/>
      <c r="AT6" s="70"/>
      <c r="AU6" s="176"/>
      <c r="AV6" s="176"/>
      <c r="AW6" s="176"/>
      <c r="AX6" s="176"/>
      <c r="AY6" s="176"/>
      <c r="AZ6" s="176"/>
      <c r="BA6" s="176"/>
      <c r="BB6" s="176"/>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81" t="s">
        <v>16</v>
      </c>
      <c r="CE6" s="180" t="s">
        <v>961</v>
      </c>
      <c r="CF6" s="180"/>
      <c r="CG6" s="180" t="s">
        <v>53</v>
      </c>
      <c r="CH6" s="180" t="s">
        <v>53</v>
      </c>
      <c r="CI6" s="180" t="s">
        <v>53</v>
      </c>
      <c r="CJ6" s="180"/>
      <c r="CK6" s="180" t="s">
        <v>53</v>
      </c>
      <c r="CL6" s="180" t="s">
        <v>53</v>
      </c>
      <c r="CM6" s="180"/>
      <c r="CN6" s="180"/>
      <c r="CO6" s="180"/>
      <c r="CP6" s="176"/>
      <c r="CQ6" s="176"/>
      <c r="CR6" s="176"/>
      <c r="CS6" s="176"/>
      <c r="CT6" s="178" t="s">
        <v>962</v>
      </c>
      <c r="CU6" s="176"/>
      <c r="CV6" s="176"/>
      <c r="CW6" s="176"/>
    </row>
    <row r="7" spans="1:102" s="179" customFormat="1" ht="20.100000000000001" customHeight="1">
      <c r="A7" s="175"/>
      <c r="B7" s="70"/>
      <c r="C7" s="70"/>
      <c r="D7" s="70"/>
      <c r="E7" s="70"/>
      <c r="F7" s="959" t="s">
        <v>451</v>
      </c>
      <c r="G7" s="960"/>
      <c r="H7" s="961"/>
      <c r="I7" s="619"/>
      <c r="J7" s="564" t="s">
        <v>630</v>
      </c>
      <c r="K7" s="565" t="s">
        <v>630</v>
      </c>
      <c r="L7" s="564" t="s">
        <v>631</v>
      </c>
      <c r="M7" s="565" t="s">
        <v>631</v>
      </c>
      <c r="N7" s="176"/>
      <c r="O7" s="70"/>
      <c r="P7" s="70"/>
      <c r="Q7" s="70"/>
      <c r="R7" s="19"/>
      <c r="S7" s="19"/>
      <c r="T7" s="19"/>
      <c r="U7" s="19"/>
      <c r="V7" s="19"/>
      <c r="W7" s="19"/>
      <c r="X7" s="19"/>
      <c r="Y7" s="19"/>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c r="CS7" s="176"/>
      <c r="CT7" s="176"/>
      <c r="CU7" s="176"/>
      <c r="CV7" s="176"/>
      <c r="CW7" s="176"/>
      <c r="CX7" s="176"/>
    </row>
    <row r="8" spans="1:102" s="179" customFormat="1" ht="20.100000000000001" customHeight="1">
      <c r="A8" s="175"/>
      <c r="B8" s="940" t="s">
        <v>1021</v>
      </c>
      <c r="C8" s="941"/>
      <c r="D8" s="941"/>
      <c r="E8" s="942"/>
      <c r="F8" s="181"/>
      <c r="G8" s="181"/>
      <c r="H8" s="181" t="s">
        <v>330</v>
      </c>
      <c r="I8" s="181" t="s">
        <v>979</v>
      </c>
      <c r="J8" s="698"/>
      <c r="K8" s="698"/>
      <c r="L8" s="181"/>
      <c r="M8" s="181"/>
      <c r="N8" s="176"/>
      <c r="O8" s="70"/>
      <c r="P8" s="70"/>
      <c r="Q8" s="70"/>
      <c r="R8" s="19"/>
      <c r="S8" s="19"/>
      <c r="T8" s="19"/>
      <c r="U8" s="19"/>
      <c r="V8" s="19"/>
      <c r="W8" s="19"/>
      <c r="X8" s="19"/>
      <c r="Y8" s="19"/>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c r="CS8" s="176"/>
      <c r="CT8" s="176"/>
      <c r="CU8" s="176"/>
      <c r="CV8" s="176"/>
      <c r="CW8" s="176"/>
      <c r="CX8" s="176"/>
    </row>
    <row r="9" spans="1:102" s="179" customFormat="1" ht="20.100000000000001" customHeight="1">
      <c r="A9" s="175"/>
      <c r="B9" s="280" t="s">
        <v>897</v>
      </c>
      <c r="C9" s="281"/>
      <c r="D9" s="281"/>
      <c r="E9" s="281"/>
      <c r="F9" s="280"/>
      <c r="G9" s="281"/>
      <c r="H9" s="282"/>
      <c r="I9" s="281"/>
      <c r="J9" s="280"/>
      <c r="K9" s="281"/>
      <c r="L9" s="280"/>
      <c r="M9" s="282"/>
      <c r="N9" s="176"/>
      <c r="O9" s="70"/>
      <c r="P9" s="70"/>
      <c r="Q9" s="70"/>
      <c r="R9" s="19"/>
      <c r="S9" s="19"/>
      <c r="T9" s="19"/>
      <c r="U9" s="19"/>
      <c r="V9" s="19"/>
      <c r="W9" s="19"/>
      <c r="X9" s="19"/>
      <c r="Y9" s="19"/>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c r="CS9" s="176"/>
      <c r="CT9" s="176"/>
      <c r="CU9" s="176"/>
      <c r="CV9" s="176"/>
      <c r="CW9" s="176"/>
      <c r="CX9" s="176"/>
    </row>
    <row r="10" spans="1:102" s="179" customFormat="1" ht="20.100000000000001" customHeight="1">
      <c r="A10" s="175"/>
      <c r="B10" s="184" t="s">
        <v>724</v>
      </c>
      <c r="C10" s="187"/>
      <c r="D10" s="187"/>
      <c r="E10" s="188"/>
      <c r="F10" s="514"/>
      <c r="G10" s="122"/>
      <c r="H10" s="738">
        <f t="shared" ref="H10:H19" si="0">SUM(F10:G10)</f>
        <v>0</v>
      </c>
      <c r="I10" s="739"/>
      <c r="J10" s="740"/>
      <c r="K10" s="122"/>
      <c r="L10" s="740"/>
      <c r="M10" s="122"/>
      <c r="N10" s="176"/>
      <c r="O10" s="176"/>
      <c r="P10" s="176"/>
      <c r="Q10" s="70"/>
      <c r="R10" s="19"/>
      <c r="S10" s="19"/>
      <c r="T10" s="19"/>
      <c r="U10" s="19"/>
      <c r="V10" s="19"/>
      <c r="W10" s="19"/>
      <c r="X10" s="19"/>
      <c r="Y10" s="19"/>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c r="CS10" s="176"/>
      <c r="CT10" s="176"/>
      <c r="CU10" s="176"/>
      <c r="CV10" s="176"/>
      <c r="CW10" s="176"/>
      <c r="CX10" s="176"/>
    </row>
    <row r="11" spans="1:102" s="179" customFormat="1" ht="20.100000000000001" customHeight="1">
      <c r="A11" s="175"/>
      <c r="B11" s="184" t="s">
        <v>725</v>
      </c>
      <c r="C11" s="187"/>
      <c r="D11" s="187"/>
      <c r="E11" s="188"/>
      <c r="F11" s="514"/>
      <c r="G11" s="122"/>
      <c r="H11" s="738">
        <f t="shared" si="0"/>
        <v>0</v>
      </c>
      <c r="I11" s="739"/>
      <c r="J11" s="740"/>
      <c r="K11" s="122"/>
      <c r="L11" s="740"/>
      <c r="M11" s="122"/>
      <c r="N11" s="176"/>
      <c r="O11" s="176"/>
      <c r="P11" s="176"/>
      <c r="Q11" s="70"/>
      <c r="R11" s="19"/>
      <c r="S11" s="19"/>
      <c r="T11" s="19"/>
      <c r="U11" s="19"/>
      <c r="V11" s="19"/>
      <c r="W11" s="19"/>
      <c r="X11" s="19"/>
      <c r="Y11" s="19"/>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c r="CS11" s="176"/>
      <c r="CT11" s="176"/>
      <c r="CU11" s="176"/>
      <c r="CV11" s="176"/>
      <c r="CW11" s="176"/>
      <c r="CX11" s="176"/>
    </row>
    <row r="12" spans="1:102" s="179" customFormat="1" ht="20.100000000000001" customHeight="1">
      <c r="A12" s="175"/>
      <c r="B12" s="184" t="s">
        <v>726</v>
      </c>
      <c r="C12" s="187"/>
      <c r="D12" s="187"/>
      <c r="E12" s="188"/>
      <c r="F12" s="514"/>
      <c r="G12" s="122"/>
      <c r="H12" s="738">
        <f t="shared" si="0"/>
        <v>0</v>
      </c>
      <c r="I12" s="739"/>
      <c r="J12" s="740"/>
      <c r="K12" s="122"/>
      <c r="L12" s="740"/>
      <c r="M12" s="122"/>
      <c r="N12" s="176"/>
      <c r="O12" s="176"/>
      <c r="P12" s="176"/>
      <c r="Q12" s="70"/>
      <c r="R12" s="19"/>
      <c r="S12" s="19"/>
      <c r="T12" s="19"/>
      <c r="U12" s="19"/>
      <c r="V12" s="19"/>
      <c r="W12" s="19"/>
      <c r="X12" s="19"/>
      <c r="Y12" s="19"/>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c r="CS12" s="176"/>
      <c r="CT12" s="176"/>
      <c r="CU12" s="176"/>
      <c r="CV12" s="176"/>
      <c r="CW12" s="176"/>
      <c r="CX12" s="176"/>
    </row>
    <row r="13" spans="1:102" s="179" customFormat="1" ht="20.100000000000001" customHeight="1">
      <c r="A13" s="175"/>
      <c r="B13" s="184" t="s">
        <v>727</v>
      </c>
      <c r="C13" s="187"/>
      <c r="D13" s="187"/>
      <c r="E13" s="188"/>
      <c r="F13" s="514"/>
      <c r="G13" s="122"/>
      <c r="H13" s="738">
        <f t="shared" si="0"/>
        <v>0</v>
      </c>
      <c r="I13" s="739"/>
      <c r="J13" s="740"/>
      <c r="K13" s="122"/>
      <c r="L13" s="740"/>
      <c r="M13" s="122"/>
      <c r="N13" s="176"/>
      <c r="O13" s="176"/>
      <c r="P13" s="176"/>
      <c r="Q13" s="70"/>
      <c r="R13" s="19"/>
      <c r="S13" s="19"/>
      <c r="T13" s="19"/>
      <c r="U13" s="19"/>
      <c r="V13" s="19"/>
      <c r="W13" s="19"/>
      <c r="X13" s="19"/>
      <c r="Y13" s="19"/>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c r="CS13" s="176"/>
      <c r="CT13" s="176"/>
      <c r="CU13" s="176"/>
      <c r="CV13" s="176"/>
      <c r="CW13" s="176"/>
      <c r="CX13" s="176"/>
    </row>
    <row r="14" spans="1:102" s="179" customFormat="1" ht="20.100000000000001" customHeight="1">
      <c r="A14" s="175"/>
      <c r="B14" s="184" t="s">
        <v>728</v>
      </c>
      <c r="C14" s="187"/>
      <c r="D14" s="187"/>
      <c r="E14" s="188"/>
      <c r="F14" s="514"/>
      <c r="G14" s="122"/>
      <c r="H14" s="738">
        <f t="shared" si="0"/>
        <v>0</v>
      </c>
      <c r="I14" s="739"/>
      <c r="J14" s="740"/>
      <c r="K14" s="122"/>
      <c r="L14" s="740"/>
      <c r="M14" s="122"/>
      <c r="N14" s="176"/>
      <c r="O14" s="176"/>
      <c r="P14" s="176"/>
      <c r="Q14" s="70"/>
      <c r="R14" s="19"/>
      <c r="S14" s="19"/>
      <c r="T14" s="19"/>
      <c r="U14" s="19"/>
      <c r="V14" s="19"/>
      <c r="W14" s="19"/>
      <c r="X14" s="19"/>
      <c r="Y14" s="19"/>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c r="CS14" s="176"/>
      <c r="CT14" s="176"/>
      <c r="CU14" s="176"/>
      <c r="CV14" s="176"/>
      <c r="CW14" s="176"/>
      <c r="CX14" s="176"/>
    </row>
    <row r="15" spans="1:102" s="179" customFormat="1" ht="20.100000000000001" customHeight="1">
      <c r="A15" s="175"/>
      <c r="B15" s="184" t="s">
        <v>729</v>
      </c>
      <c r="C15" s="187"/>
      <c r="D15" s="187"/>
      <c r="E15" s="188"/>
      <c r="F15" s="514"/>
      <c r="G15" s="122"/>
      <c r="H15" s="738">
        <f t="shared" si="0"/>
        <v>0</v>
      </c>
      <c r="I15" s="739"/>
      <c r="J15" s="740"/>
      <c r="K15" s="122"/>
      <c r="L15" s="740"/>
      <c r="M15" s="122"/>
      <c r="N15" s="176"/>
      <c r="O15" s="176"/>
      <c r="P15" s="176"/>
      <c r="Q15" s="70"/>
      <c r="R15" s="19"/>
      <c r="S15" s="19"/>
      <c r="T15" s="19"/>
      <c r="U15" s="19"/>
      <c r="V15" s="19"/>
      <c r="W15" s="19"/>
      <c r="X15" s="19"/>
      <c r="Y15" s="19"/>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c r="CS15" s="176"/>
      <c r="CT15" s="176"/>
      <c r="CU15" s="176"/>
      <c r="CV15" s="176"/>
      <c r="CW15" s="176"/>
      <c r="CX15" s="176"/>
    </row>
    <row r="16" spans="1:102" s="179" customFormat="1" ht="20.100000000000001" customHeight="1">
      <c r="A16" s="175"/>
      <c r="B16" s="184" t="s">
        <v>730</v>
      </c>
      <c r="C16" s="187"/>
      <c r="D16" s="187"/>
      <c r="E16" s="188"/>
      <c r="F16" s="514"/>
      <c r="G16" s="122"/>
      <c r="H16" s="738">
        <f t="shared" si="0"/>
        <v>0</v>
      </c>
      <c r="I16" s="739"/>
      <c r="J16" s="740"/>
      <c r="K16" s="122"/>
      <c r="L16" s="740"/>
      <c r="M16" s="122"/>
      <c r="N16" s="176"/>
      <c r="O16" s="176"/>
      <c r="P16" s="176"/>
      <c r="Q16" s="70"/>
      <c r="R16" s="19"/>
      <c r="S16" s="19"/>
      <c r="T16" s="19"/>
      <c r="U16" s="19"/>
      <c r="V16" s="19"/>
      <c r="W16" s="19"/>
      <c r="X16" s="19"/>
      <c r="Y16" s="19"/>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c r="CS16" s="176"/>
      <c r="CT16" s="176"/>
      <c r="CU16" s="176"/>
      <c r="CV16" s="176"/>
      <c r="CW16" s="176"/>
      <c r="CX16" s="176"/>
    </row>
    <row r="17" spans="1:102" s="179" customFormat="1" ht="20.100000000000001" customHeight="1">
      <c r="A17" s="175"/>
      <c r="B17" s="184" t="s">
        <v>731</v>
      </c>
      <c r="C17" s="187"/>
      <c r="D17" s="187"/>
      <c r="E17" s="188"/>
      <c r="F17" s="514"/>
      <c r="G17" s="122"/>
      <c r="H17" s="738">
        <f t="shared" si="0"/>
        <v>0</v>
      </c>
      <c r="I17" s="739"/>
      <c r="J17" s="740"/>
      <c r="K17" s="122"/>
      <c r="L17" s="740"/>
      <c r="M17" s="122"/>
      <c r="N17" s="176"/>
      <c r="O17" s="176"/>
      <c r="P17" s="176"/>
      <c r="Q17" s="70"/>
      <c r="R17" s="19"/>
      <c r="S17" s="19"/>
      <c r="T17" s="19"/>
      <c r="U17" s="19"/>
      <c r="V17" s="19"/>
      <c r="W17" s="19"/>
      <c r="X17" s="19"/>
      <c r="Y17" s="19"/>
      <c r="Z17" s="176"/>
      <c r="AA17" s="176"/>
      <c r="AB17" s="176"/>
      <c r="AC17" s="176"/>
      <c r="AD17" s="176"/>
      <c r="AE17" s="176"/>
      <c r="AF17" s="176"/>
      <c r="AG17" s="176"/>
      <c r="AH17" s="176"/>
      <c r="AI17" s="176"/>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c r="CS17" s="176"/>
      <c r="CT17" s="176"/>
      <c r="CU17" s="176"/>
      <c r="CV17" s="176"/>
      <c r="CW17" s="176"/>
      <c r="CX17" s="176"/>
    </row>
    <row r="18" spans="1:102" s="179" customFormat="1" ht="20.100000000000001" customHeight="1">
      <c r="A18" s="175"/>
      <c r="B18" s="184" t="s">
        <v>732</v>
      </c>
      <c r="C18" s="187"/>
      <c r="D18" s="187"/>
      <c r="E18" s="188"/>
      <c r="F18" s="514"/>
      <c r="G18" s="122"/>
      <c r="H18" s="738">
        <f t="shared" si="0"/>
        <v>0</v>
      </c>
      <c r="I18" s="739"/>
      <c r="J18" s="740"/>
      <c r="K18" s="122"/>
      <c r="L18" s="740"/>
      <c r="M18" s="122"/>
      <c r="N18" s="176"/>
      <c r="O18" s="176"/>
      <c r="P18" s="176"/>
      <c r="Q18" s="70"/>
      <c r="R18" s="19"/>
      <c r="S18" s="19"/>
      <c r="T18" s="19"/>
      <c r="U18" s="19"/>
      <c r="V18" s="19"/>
      <c r="W18" s="19"/>
      <c r="X18" s="19"/>
      <c r="Y18" s="19"/>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c r="CS18" s="176"/>
      <c r="CT18" s="176"/>
      <c r="CU18" s="176"/>
      <c r="CV18" s="176"/>
      <c r="CW18" s="176"/>
      <c r="CX18" s="176"/>
    </row>
    <row r="19" spans="1:102" s="179" customFormat="1" ht="20.100000000000001" customHeight="1">
      <c r="A19" s="175"/>
      <c r="B19" s="184" t="s">
        <v>733</v>
      </c>
      <c r="C19" s="187"/>
      <c r="D19" s="187"/>
      <c r="E19" s="188"/>
      <c r="F19" s="514"/>
      <c r="G19" s="122"/>
      <c r="H19" s="738">
        <f t="shared" si="0"/>
        <v>0</v>
      </c>
      <c r="I19" s="739"/>
      <c r="J19" s="740"/>
      <c r="K19" s="122"/>
      <c r="L19" s="740"/>
      <c r="M19" s="122"/>
      <c r="N19" s="176"/>
      <c r="O19" s="176"/>
      <c r="P19" s="176"/>
      <c r="Q19" s="70"/>
      <c r="R19" s="19"/>
      <c r="S19" s="19"/>
      <c r="T19" s="19"/>
      <c r="U19" s="19"/>
      <c r="V19" s="19"/>
      <c r="W19" s="19"/>
      <c r="X19" s="19"/>
      <c r="Y19" s="19"/>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c r="CS19" s="176"/>
      <c r="CT19" s="176"/>
      <c r="CU19" s="176"/>
      <c r="CV19" s="176"/>
      <c r="CW19" s="176"/>
      <c r="CX19" s="176"/>
    </row>
    <row r="20" spans="1:102" s="179" customFormat="1" ht="20.100000000000001" customHeight="1">
      <c r="A20" s="175"/>
      <c r="B20" s="189" t="s">
        <v>899</v>
      </c>
      <c r="C20" s="190"/>
      <c r="D20" s="190"/>
      <c r="E20" s="191"/>
      <c r="F20" s="515"/>
      <c r="G20" s="121">
        <f>SUM(G10:G19)</f>
        <v>0</v>
      </c>
      <c r="H20" s="121">
        <f>SUM(H10:H19)</f>
        <v>0</v>
      </c>
      <c r="I20" s="621"/>
      <c r="J20" s="515"/>
      <c r="K20" s="121">
        <f>SUM(K10:K19)</f>
        <v>0</v>
      </c>
      <c r="L20" s="515"/>
      <c r="M20" s="121">
        <f>SUM(M10:M19)</f>
        <v>0</v>
      </c>
      <c r="N20" s="176"/>
      <c r="O20" s="70"/>
      <c r="P20" s="70"/>
      <c r="Q20" s="70"/>
      <c r="R20" s="19"/>
      <c r="S20" s="19"/>
      <c r="T20" s="19"/>
      <c r="U20" s="19"/>
      <c r="V20" s="19"/>
      <c r="W20" s="19"/>
      <c r="X20" s="19"/>
      <c r="Y20" s="19"/>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c r="AY20" s="176"/>
      <c r="AZ20" s="176"/>
      <c r="BA20" s="176"/>
      <c r="BB20" s="176"/>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c r="CS20" s="176"/>
      <c r="CT20" s="176"/>
      <c r="CU20" s="176"/>
      <c r="CV20" s="176"/>
      <c r="CW20" s="176"/>
      <c r="CX20" s="176"/>
    </row>
    <row r="21" spans="1:102" s="179" customFormat="1" ht="20.100000000000001" customHeight="1">
      <c r="A21" s="175"/>
      <c r="B21" s="176"/>
      <c r="C21" s="176"/>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c r="AN21" s="176"/>
      <c r="AO21" s="70"/>
      <c r="AP21" s="70"/>
      <c r="AQ21" s="70"/>
      <c r="AR21" s="70"/>
      <c r="AS21" s="70"/>
      <c r="AT21" s="70"/>
      <c r="AU21" s="70"/>
      <c r="AV21" s="176"/>
      <c r="AW21" s="176"/>
      <c r="AX21" s="176"/>
      <c r="AY21" s="176"/>
      <c r="AZ21" s="176"/>
      <c r="BA21" s="176"/>
      <c r="BB21" s="176"/>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c r="CS21" s="176"/>
      <c r="CT21" s="176"/>
      <c r="CU21" s="176"/>
      <c r="CV21" s="176"/>
      <c r="CW21" s="176"/>
      <c r="CX21" s="176"/>
    </row>
  </sheetData>
  <sheetProtection sheet="1" objects="1" scenarios="1"/>
  <mergeCells count="4">
    <mergeCell ref="B2:E2"/>
    <mergeCell ref="B3:E5"/>
    <mergeCell ref="F7:H7"/>
    <mergeCell ref="B8:E8"/>
  </mergeCells>
  <pageMargins left="0.25" right="0.25" top="0.75" bottom="0.75" header="0.3" footer="0.3"/>
  <pageSetup paperSize="9" scale="60" orientation="landscape"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fitToPage="1"/>
  </sheetPr>
  <dimension ref="B2:AP125"/>
  <sheetViews>
    <sheetView zoomScale="70" zoomScaleNormal="70" workbookViewId="0">
      <selection activeCell="B88" sqref="B88"/>
    </sheetView>
  </sheetViews>
  <sheetFormatPr defaultRowHeight="15.75"/>
  <cols>
    <col min="1" max="1" width="4" style="34" customWidth="1"/>
    <col min="2" max="2" width="56.5546875" style="34" customWidth="1"/>
    <col min="3" max="5" width="17.6640625" style="100" customWidth="1"/>
    <col min="6" max="43" width="9.6640625" style="34" customWidth="1"/>
    <col min="44" max="241" width="8.88671875" style="34"/>
    <col min="242" max="242" width="3.5546875" style="34" customWidth="1"/>
    <col min="243" max="243" width="55" style="34" customWidth="1"/>
    <col min="244" max="244" width="10.109375" style="34" customWidth="1"/>
    <col min="245" max="497" width="8.88671875" style="34"/>
    <col min="498" max="498" width="3.5546875" style="34" customWidth="1"/>
    <col min="499" max="499" width="55" style="34" customWidth="1"/>
    <col min="500" max="500" width="10.109375" style="34" customWidth="1"/>
    <col min="501" max="753" width="8.88671875" style="34"/>
    <col min="754" max="754" width="3.5546875" style="34" customWidth="1"/>
    <col min="755" max="755" width="55" style="34" customWidth="1"/>
    <col min="756" max="756" width="10.109375" style="34" customWidth="1"/>
    <col min="757" max="1009" width="8.88671875" style="34"/>
    <col min="1010" max="1010" width="3.5546875" style="34" customWidth="1"/>
    <col min="1011" max="1011" width="55" style="34" customWidth="1"/>
    <col min="1012" max="1012" width="10.109375" style="34" customWidth="1"/>
    <col min="1013" max="1265" width="8.88671875" style="34"/>
    <col min="1266" max="1266" width="3.5546875" style="34" customWidth="1"/>
    <col min="1267" max="1267" width="55" style="34" customWidth="1"/>
    <col min="1268" max="1268" width="10.109375" style="34" customWidth="1"/>
    <col min="1269" max="1521" width="8.88671875" style="34"/>
    <col min="1522" max="1522" width="3.5546875" style="34" customWidth="1"/>
    <col min="1523" max="1523" width="55" style="34" customWidth="1"/>
    <col min="1524" max="1524" width="10.109375" style="34" customWidth="1"/>
    <col min="1525" max="1777" width="8.88671875" style="34"/>
    <col min="1778" max="1778" width="3.5546875" style="34" customWidth="1"/>
    <col min="1779" max="1779" width="55" style="34" customWidth="1"/>
    <col min="1780" max="1780" width="10.109375" style="34" customWidth="1"/>
    <col min="1781" max="2033" width="8.88671875" style="34"/>
    <col min="2034" max="2034" width="3.5546875" style="34" customWidth="1"/>
    <col min="2035" max="2035" width="55" style="34" customWidth="1"/>
    <col min="2036" max="2036" width="10.109375" style="34" customWidth="1"/>
    <col min="2037" max="2289" width="8.88671875" style="34"/>
    <col min="2290" max="2290" width="3.5546875" style="34" customWidth="1"/>
    <col min="2291" max="2291" width="55" style="34" customWidth="1"/>
    <col min="2292" max="2292" width="10.109375" style="34" customWidth="1"/>
    <col min="2293" max="2545" width="8.88671875" style="34"/>
    <col min="2546" max="2546" width="3.5546875" style="34" customWidth="1"/>
    <col min="2547" max="2547" width="55" style="34" customWidth="1"/>
    <col min="2548" max="2548" width="10.109375" style="34" customWidth="1"/>
    <col min="2549" max="2801" width="8.88671875" style="34"/>
    <col min="2802" max="2802" width="3.5546875" style="34" customWidth="1"/>
    <col min="2803" max="2803" width="55" style="34" customWidth="1"/>
    <col min="2804" max="2804" width="10.109375" style="34" customWidth="1"/>
    <col min="2805" max="3057" width="8.88671875" style="34"/>
    <col min="3058" max="3058" width="3.5546875" style="34" customWidth="1"/>
    <col min="3059" max="3059" width="55" style="34" customWidth="1"/>
    <col min="3060" max="3060" width="10.109375" style="34" customWidth="1"/>
    <col min="3061" max="3313" width="8.88671875" style="34"/>
    <col min="3314" max="3314" width="3.5546875" style="34" customWidth="1"/>
    <col min="3315" max="3315" width="55" style="34" customWidth="1"/>
    <col min="3316" max="3316" width="10.109375" style="34" customWidth="1"/>
    <col min="3317" max="3569" width="8.88671875" style="34"/>
    <col min="3570" max="3570" width="3.5546875" style="34" customWidth="1"/>
    <col min="3571" max="3571" width="55" style="34" customWidth="1"/>
    <col min="3572" max="3572" width="10.109375" style="34" customWidth="1"/>
    <col min="3573" max="3825" width="8.88671875" style="34"/>
    <col min="3826" max="3826" width="3.5546875" style="34" customWidth="1"/>
    <col min="3827" max="3827" width="55" style="34" customWidth="1"/>
    <col min="3828" max="3828" width="10.109375" style="34" customWidth="1"/>
    <col min="3829" max="4081" width="8.88671875" style="34"/>
    <col min="4082" max="4082" width="3.5546875" style="34" customWidth="1"/>
    <col min="4083" max="4083" width="55" style="34" customWidth="1"/>
    <col min="4084" max="4084" width="10.109375" style="34" customWidth="1"/>
    <col min="4085" max="4337" width="8.88671875" style="34"/>
    <col min="4338" max="4338" width="3.5546875" style="34" customWidth="1"/>
    <col min="4339" max="4339" width="55" style="34" customWidth="1"/>
    <col min="4340" max="4340" width="10.109375" style="34" customWidth="1"/>
    <col min="4341" max="4593" width="8.88671875" style="34"/>
    <col min="4594" max="4594" width="3.5546875" style="34" customWidth="1"/>
    <col min="4595" max="4595" width="55" style="34" customWidth="1"/>
    <col min="4596" max="4596" width="10.109375" style="34" customWidth="1"/>
    <col min="4597" max="4849" width="8.88671875" style="34"/>
    <col min="4850" max="4850" width="3.5546875" style="34" customWidth="1"/>
    <col min="4851" max="4851" width="55" style="34" customWidth="1"/>
    <col min="4852" max="4852" width="10.109375" style="34" customWidth="1"/>
    <col min="4853" max="5105" width="8.88671875" style="34"/>
    <col min="5106" max="5106" width="3.5546875" style="34" customWidth="1"/>
    <col min="5107" max="5107" width="55" style="34" customWidth="1"/>
    <col min="5108" max="5108" width="10.109375" style="34" customWidth="1"/>
    <col min="5109" max="5361" width="8.88671875" style="34"/>
    <col min="5362" max="5362" width="3.5546875" style="34" customWidth="1"/>
    <col min="5363" max="5363" width="55" style="34" customWidth="1"/>
    <col min="5364" max="5364" width="10.109375" style="34" customWidth="1"/>
    <col min="5365" max="5617" width="8.88671875" style="34"/>
    <col min="5618" max="5618" width="3.5546875" style="34" customWidth="1"/>
    <col min="5619" max="5619" width="55" style="34" customWidth="1"/>
    <col min="5620" max="5620" width="10.109375" style="34" customWidth="1"/>
    <col min="5621" max="5873" width="8.88671875" style="34"/>
    <col min="5874" max="5874" width="3.5546875" style="34" customWidth="1"/>
    <col min="5875" max="5875" width="55" style="34" customWidth="1"/>
    <col min="5876" max="5876" width="10.109375" style="34" customWidth="1"/>
    <col min="5877" max="6129" width="8.88671875" style="34"/>
    <col min="6130" max="6130" width="3.5546875" style="34" customWidth="1"/>
    <col min="6131" max="6131" width="55" style="34" customWidth="1"/>
    <col min="6132" max="6132" width="10.109375" style="34" customWidth="1"/>
    <col min="6133" max="6385" width="8.88671875" style="34"/>
    <col min="6386" max="6386" width="3.5546875" style="34" customWidth="1"/>
    <col min="6387" max="6387" width="55" style="34" customWidth="1"/>
    <col min="6388" max="6388" width="10.109375" style="34" customWidth="1"/>
    <col min="6389" max="6641" width="8.88671875" style="34"/>
    <col min="6642" max="6642" width="3.5546875" style="34" customWidth="1"/>
    <col min="6643" max="6643" width="55" style="34" customWidth="1"/>
    <col min="6644" max="6644" width="10.109375" style="34" customWidth="1"/>
    <col min="6645" max="6897" width="8.88671875" style="34"/>
    <col min="6898" max="6898" width="3.5546875" style="34" customWidth="1"/>
    <col min="6899" max="6899" width="55" style="34" customWidth="1"/>
    <col min="6900" max="6900" width="10.109375" style="34" customWidth="1"/>
    <col min="6901" max="7153" width="8.88671875" style="34"/>
    <col min="7154" max="7154" width="3.5546875" style="34" customWidth="1"/>
    <col min="7155" max="7155" width="55" style="34" customWidth="1"/>
    <col min="7156" max="7156" width="10.109375" style="34" customWidth="1"/>
    <col min="7157" max="7409" width="8.88671875" style="34"/>
    <col min="7410" max="7410" width="3.5546875" style="34" customWidth="1"/>
    <col min="7411" max="7411" width="55" style="34" customWidth="1"/>
    <col min="7412" max="7412" width="10.109375" style="34" customWidth="1"/>
    <col min="7413" max="7665" width="8.88671875" style="34"/>
    <col min="7666" max="7666" width="3.5546875" style="34" customWidth="1"/>
    <col min="7667" max="7667" width="55" style="34" customWidth="1"/>
    <col min="7668" max="7668" width="10.109375" style="34" customWidth="1"/>
    <col min="7669" max="7921" width="8.88671875" style="34"/>
    <col min="7922" max="7922" width="3.5546875" style="34" customWidth="1"/>
    <col min="7923" max="7923" width="55" style="34" customWidth="1"/>
    <col min="7924" max="7924" width="10.109375" style="34" customWidth="1"/>
    <col min="7925" max="8177" width="8.88671875" style="34"/>
    <col min="8178" max="8178" width="3.5546875" style="34" customWidth="1"/>
    <col min="8179" max="8179" width="55" style="34" customWidth="1"/>
    <col min="8180" max="8180" width="10.109375" style="34" customWidth="1"/>
    <col min="8181" max="8433" width="8.88671875" style="34"/>
    <col min="8434" max="8434" width="3.5546875" style="34" customWidth="1"/>
    <col min="8435" max="8435" width="55" style="34" customWidth="1"/>
    <col min="8436" max="8436" width="10.109375" style="34" customWidth="1"/>
    <col min="8437" max="8689" width="8.88671875" style="34"/>
    <col min="8690" max="8690" width="3.5546875" style="34" customWidth="1"/>
    <col min="8691" max="8691" width="55" style="34" customWidth="1"/>
    <col min="8692" max="8692" width="10.109375" style="34" customWidth="1"/>
    <col min="8693" max="8945" width="8.88671875" style="34"/>
    <col min="8946" max="8946" width="3.5546875" style="34" customWidth="1"/>
    <col min="8947" max="8947" width="55" style="34" customWidth="1"/>
    <col min="8948" max="8948" width="10.109375" style="34" customWidth="1"/>
    <col min="8949" max="9201" width="8.88671875" style="34"/>
    <col min="9202" max="9202" width="3.5546875" style="34" customWidth="1"/>
    <col min="9203" max="9203" width="55" style="34" customWidth="1"/>
    <col min="9204" max="9204" width="10.109375" style="34" customWidth="1"/>
    <col min="9205" max="9457" width="8.88671875" style="34"/>
    <col min="9458" max="9458" width="3.5546875" style="34" customWidth="1"/>
    <col min="9459" max="9459" width="55" style="34" customWidth="1"/>
    <col min="9460" max="9460" width="10.109375" style="34" customWidth="1"/>
    <col min="9461" max="9713" width="8.88671875" style="34"/>
    <col min="9714" max="9714" width="3.5546875" style="34" customWidth="1"/>
    <col min="9715" max="9715" width="55" style="34" customWidth="1"/>
    <col min="9716" max="9716" width="10.109375" style="34" customWidth="1"/>
    <col min="9717" max="9969" width="8.88671875" style="34"/>
    <col min="9970" max="9970" width="3.5546875" style="34" customWidth="1"/>
    <col min="9971" max="9971" width="55" style="34" customWidth="1"/>
    <col min="9972" max="9972" width="10.109375" style="34" customWidth="1"/>
    <col min="9973" max="10225" width="8.88671875" style="34"/>
    <col min="10226" max="10226" width="3.5546875" style="34" customWidth="1"/>
    <col min="10227" max="10227" width="55" style="34" customWidth="1"/>
    <col min="10228" max="10228" width="10.109375" style="34" customWidth="1"/>
    <col min="10229" max="10481" width="8.88671875" style="34"/>
    <col min="10482" max="10482" width="3.5546875" style="34" customWidth="1"/>
    <col min="10483" max="10483" width="55" style="34" customWidth="1"/>
    <col min="10484" max="10484" width="10.109375" style="34" customWidth="1"/>
    <col min="10485" max="10737" width="8.88671875" style="34"/>
    <col min="10738" max="10738" width="3.5546875" style="34" customWidth="1"/>
    <col min="10739" max="10739" width="55" style="34" customWidth="1"/>
    <col min="10740" max="10740" width="10.109375" style="34" customWidth="1"/>
    <col min="10741" max="10993" width="8.88671875" style="34"/>
    <col min="10994" max="10994" width="3.5546875" style="34" customWidth="1"/>
    <col min="10995" max="10995" width="55" style="34" customWidth="1"/>
    <col min="10996" max="10996" width="10.109375" style="34" customWidth="1"/>
    <col min="10997" max="11249" width="8.88671875" style="34"/>
    <col min="11250" max="11250" width="3.5546875" style="34" customWidth="1"/>
    <col min="11251" max="11251" width="55" style="34" customWidth="1"/>
    <col min="11252" max="11252" width="10.109375" style="34" customWidth="1"/>
    <col min="11253" max="11505" width="8.88671875" style="34"/>
    <col min="11506" max="11506" width="3.5546875" style="34" customWidth="1"/>
    <col min="11507" max="11507" width="55" style="34" customWidth="1"/>
    <col min="11508" max="11508" width="10.109375" style="34" customWidth="1"/>
    <col min="11509" max="11761" width="8.88671875" style="34"/>
    <col min="11762" max="11762" width="3.5546875" style="34" customWidth="1"/>
    <col min="11763" max="11763" width="55" style="34" customWidth="1"/>
    <col min="11764" max="11764" width="10.109375" style="34" customWidth="1"/>
    <col min="11765" max="12017" width="8.88671875" style="34"/>
    <col min="12018" max="12018" width="3.5546875" style="34" customWidth="1"/>
    <col min="12019" max="12019" width="55" style="34" customWidth="1"/>
    <col min="12020" max="12020" width="10.109375" style="34" customWidth="1"/>
    <col min="12021" max="12273" width="8.88671875" style="34"/>
    <col min="12274" max="12274" width="3.5546875" style="34" customWidth="1"/>
    <col min="12275" max="12275" width="55" style="34" customWidth="1"/>
    <col min="12276" max="12276" width="10.109375" style="34" customWidth="1"/>
    <col min="12277" max="12529" width="8.88671875" style="34"/>
    <col min="12530" max="12530" width="3.5546875" style="34" customWidth="1"/>
    <col min="12531" max="12531" width="55" style="34" customWidth="1"/>
    <col min="12532" max="12532" width="10.109375" style="34" customWidth="1"/>
    <col min="12533" max="12785" width="8.88671875" style="34"/>
    <col min="12786" max="12786" width="3.5546875" style="34" customWidth="1"/>
    <col min="12787" max="12787" width="55" style="34" customWidth="1"/>
    <col min="12788" max="12788" width="10.109375" style="34" customWidth="1"/>
    <col min="12789" max="13041" width="8.88671875" style="34"/>
    <col min="13042" max="13042" width="3.5546875" style="34" customWidth="1"/>
    <col min="13043" max="13043" width="55" style="34" customWidth="1"/>
    <col min="13044" max="13044" width="10.109375" style="34" customWidth="1"/>
    <col min="13045" max="13297" width="8.88671875" style="34"/>
    <col min="13298" max="13298" width="3.5546875" style="34" customWidth="1"/>
    <col min="13299" max="13299" width="55" style="34" customWidth="1"/>
    <col min="13300" max="13300" width="10.109375" style="34" customWidth="1"/>
    <col min="13301" max="13553" width="8.88671875" style="34"/>
    <col min="13554" max="13554" width="3.5546875" style="34" customWidth="1"/>
    <col min="13555" max="13555" width="55" style="34" customWidth="1"/>
    <col min="13556" max="13556" width="10.109375" style="34" customWidth="1"/>
    <col min="13557" max="13809" width="8.88671875" style="34"/>
    <col min="13810" max="13810" width="3.5546875" style="34" customWidth="1"/>
    <col min="13811" max="13811" width="55" style="34" customWidth="1"/>
    <col min="13812" max="13812" width="10.109375" style="34" customWidth="1"/>
    <col min="13813" max="14065" width="8.88671875" style="34"/>
    <col min="14066" max="14066" width="3.5546875" style="34" customWidth="1"/>
    <col min="14067" max="14067" width="55" style="34" customWidth="1"/>
    <col min="14068" max="14068" width="10.109375" style="34" customWidth="1"/>
    <col min="14069" max="14321" width="8.88671875" style="34"/>
    <col min="14322" max="14322" width="3.5546875" style="34" customWidth="1"/>
    <col min="14323" max="14323" width="55" style="34" customWidth="1"/>
    <col min="14324" max="14324" width="10.109375" style="34" customWidth="1"/>
    <col min="14325" max="14577" width="8.88671875" style="34"/>
    <col min="14578" max="14578" width="3.5546875" style="34" customWidth="1"/>
    <col min="14579" max="14579" width="55" style="34" customWidth="1"/>
    <col min="14580" max="14580" width="10.109375" style="34" customWidth="1"/>
    <col min="14581" max="14833" width="8.88671875" style="34"/>
    <col min="14834" max="14834" width="3.5546875" style="34" customWidth="1"/>
    <col min="14835" max="14835" width="55" style="34" customWidth="1"/>
    <col min="14836" max="14836" width="10.109375" style="34" customWidth="1"/>
    <col min="14837" max="15089" width="8.88671875" style="34"/>
    <col min="15090" max="15090" width="3.5546875" style="34" customWidth="1"/>
    <col min="15091" max="15091" width="55" style="34" customWidth="1"/>
    <col min="15092" max="15092" width="10.109375" style="34" customWidth="1"/>
    <col min="15093" max="15345" width="8.88671875" style="34"/>
    <col min="15346" max="15346" width="3.5546875" style="34" customWidth="1"/>
    <col min="15347" max="15347" width="55" style="34" customWidth="1"/>
    <col min="15348" max="15348" width="10.109375" style="34" customWidth="1"/>
    <col min="15349" max="15601" width="8.88671875" style="34"/>
    <col min="15602" max="15602" width="3.5546875" style="34" customWidth="1"/>
    <col min="15603" max="15603" width="55" style="34" customWidth="1"/>
    <col min="15604" max="15604" width="10.109375" style="34" customWidth="1"/>
    <col min="15605" max="15857" width="8.88671875" style="34"/>
    <col min="15858" max="15858" width="3.5546875" style="34" customWidth="1"/>
    <col min="15859" max="15859" width="55" style="34" customWidth="1"/>
    <col min="15860" max="15860" width="10.109375" style="34" customWidth="1"/>
    <col min="15861" max="16113" width="8.88671875" style="34"/>
    <col min="16114" max="16114" width="3.5546875" style="34" customWidth="1"/>
    <col min="16115" max="16115" width="55" style="34" customWidth="1"/>
    <col min="16116" max="16116" width="10.109375" style="34" customWidth="1"/>
    <col min="16117" max="16384" width="8.88671875" style="34"/>
  </cols>
  <sheetData>
    <row r="2" spans="2:42" ht="21">
      <c r="B2" s="962" t="str">
        <f>IF('Front Sheet and Checklist'!C5="(please select from drop down)","Please select organisation from front sheet",'Front Sheet and Checklist'!C5)</f>
        <v>Swansea Bay UHB</v>
      </c>
      <c r="C2" s="963"/>
      <c r="D2" s="963"/>
      <c r="E2" s="963"/>
      <c r="F2" s="1"/>
      <c r="G2" s="1"/>
      <c r="H2" s="1"/>
      <c r="I2" s="1"/>
      <c r="J2" s="1"/>
      <c r="K2" s="1"/>
    </row>
    <row r="3" spans="2:42" ht="18.600000000000001" customHeight="1">
      <c r="B3" s="964" t="s">
        <v>1022</v>
      </c>
      <c r="C3" s="965"/>
      <c r="D3" s="965"/>
      <c r="E3" s="966"/>
    </row>
    <row r="4" spans="2:42" ht="29.45" customHeight="1">
      <c r="B4" s="967" t="s">
        <v>1023</v>
      </c>
      <c r="C4" s="968"/>
      <c r="D4" s="968"/>
      <c r="E4" s="969"/>
    </row>
    <row r="5" spans="2:42" ht="27" customHeight="1">
      <c r="B5" s="970" t="s">
        <v>1024</v>
      </c>
      <c r="C5" s="971"/>
      <c r="D5" s="971"/>
      <c r="E5" s="972"/>
    </row>
    <row r="6" spans="2:42" s="38" customFormat="1">
      <c r="C6" s="98"/>
      <c r="D6" s="98"/>
      <c r="E6" s="98"/>
      <c r="AG6" s="39"/>
      <c r="AH6" s="39"/>
      <c r="AI6" s="39"/>
      <c r="AJ6" s="39"/>
      <c r="AK6" s="39"/>
      <c r="AL6" s="39"/>
      <c r="AM6" s="39"/>
      <c r="AN6" s="39"/>
      <c r="AO6" s="39"/>
      <c r="AP6" s="39"/>
    </row>
    <row r="7" spans="2:42" s="38" customFormat="1" ht="23.25" customHeight="1">
      <c r="B7" s="976" t="s">
        <v>1025</v>
      </c>
      <c r="C7" s="973" t="s">
        <v>451</v>
      </c>
      <c r="D7" s="973" t="s">
        <v>630</v>
      </c>
      <c r="E7" s="973" t="s">
        <v>631</v>
      </c>
    </row>
    <row r="8" spans="2:42" s="38" customFormat="1" ht="32.450000000000003" customHeight="1">
      <c r="B8" s="976"/>
      <c r="C8" s="974"/>
      <c r="D8" s="974"/>
      <c r="E8" s="974"/>
    </row>
    <row r="9" spans="2:42" s="38" customFormat="1" ht="15" customHeight="1">
      <c r="B9" s="84" t="s">
        <v>367</v>
      </c>
      <c r="C9" s="99" t="s">
        <v>690</v>
      </c>
      <c r="D9" s="99" t="s">
        <v>690</v>
      </c>
      <c r="E9" s="99" t="s">
        <v>690</v>
      </c>
    </row>
    <row r="10" spans="2:42" s="38" customFormat="1">
      <c r="C10" s="98"/>
      <c r="D10" s="98"/>
      <c r="E10" s="98"/>
    </row>
    <row r="11" spans="2:42" s="38" customFormat="1">
      <c r="B11" s="161" t="s">
        <v>1026</v>
      </c>
      <c r="C11" s="106">
        <v>1029959.1897447497</v>
      </c>
      <c r="D11" s="710">
        <f>+SUM('1 - Revenue Plan'!F28:F38)+SUM('1 - Revenue Plan'!D28:D38)-SUM('1 - Revenue Plan'!C28:C38)</f>
        <v>5800</v>
      </c>
      <c r="E11" s="710">
        <f>D11+SUM('1 - Revenue Plan'!H28:H38)</f>
        <v>11600</v>
      </c>
    </row>
    <row r="12" spans="2:42" s="38" customFormat="1">
      <c r="C12" s="98"/>
      <c r="D12" s="98"/>
      <c r="E12" s="98"/>
    </row>
    <row r="13" spans="2:42" s="38" customFormat="1" ht="15.75" customHeight="1">
      <c r="B13" s="975" t="s">
        <v>1027</v>
      </c>
      <c r="C13" s="975"/>
      <c r="D13" s="975"/>
      <c r="E13" s="975"/>
    </row>
    <row r="14" spans="2:42" s="38" customFormat="1">
      <c r="B14" s="975" t="s">
        <v>57</v>
      </c>
      <c r="C14" s="975"/>
      <c r="D14" s="975"/>
      <c r="E14" s="975"/>
    </row>
    <row r="15" spans="2:42" s="38" customFormat="1">
      <c r="B15" s="283" t="s">
        <v>1028</v>
      </c>
      <c r="C15" s="98"/>
      <c r="D15" s="98"/>
      <c r="E15" s="98"/>
    </row>
    <row r="16" spans="2:42" s="38" customFormat="1">
      <c r="B16" s="283" t="s">
        <v>1029</v>
      </c>
      <c r="C16" s="107" t="s">
        <v>990</v>
      </c>
      <c r="D16" s="108"/>
      <c r="E16" s="108"/>
      <c r="F16" s="38" t="str">
        <f>IF(AND(OR(C16&lt;&gt;0,D16&lt;&gt;0,E16&lt;&gt;0),B16=""),"Please provide a description for this entry","")</f>
        <v/>
      </c>
    </row>
    <row r="17" spans="2:6" s="38" customFormat="1">
      <c r="B17" s="283" t="s">
        <v>1030</v>
      </c>
      <c r="C17" s="109">
        <v>3069.79</v>
      </c>
      <c r="D17" s="110"/>
      <c r="E17" s="110"/>
      <c r="F17" s="38" t="str">
        <f t="shared" ref="F17:F51" si="0">IF(AND(OR(C17&lt;&gt;0,D17&lt;&gt;0,E17&lt;&gt;0),B17=""),"Please provide a description for this entry","")</f>
        <v/>
      </c>
    </row>
    <row r="18" spans="2:6" s="38" customFormat="1">
      <c r="B18" s="283" t="s">
        <v>1031</v>
      </c>
      <c r="C18" s="109">
        <v>602.12900000000002</v>
      </c>
      <c r="D18" s="110"/>
      <c r="E18" s="110"/>
      <c r="F18" s="38" t="str">
        <f t="shared" si="0"/>
        <v/>
      </c>
    </row>
    <row r="19" spans="2:6" s="38" customFormat="1">
      <c r="B19" s="283" t="s">
        <v>1032</v>
      </c>
      <c r="C19" s="109">
        <v>386.05</v>
      </c>
      <c r="D19" s="110"/>
      <c r="E19" s="110"/>
      <c r="F19" s="38" t="str">
        <f t="shared" si="0"/>
        <v/>
      </c>
    </row>
    <row r="20" spans="2:6" s="38" customFormat="1">
      <c r="B20" s="283" t="s">
        <v>1033</v>
      </c>
      <c r="C20" s="109">
        <v>10482.5</v>
      </c>
      <c r="D20" s="110"/>
      <c r="E20" s="110"/>
      <c r="F20" s="38" t="str">
        <f t="shared" si="0"/>
        <v/>
      </c>
    </row>
    <row r="21" spans="2:6" s="38" customFormat="1">
      <c r="B21" s="776" t="s">
        <v>1034</v>
      </c>
      <c r="C21" s="109">
        <v>182.33</v>
      </c>
      <c r="D21" s="110"/>
      <c r="E21" s="110"/>
      <c r="F21" s="38" t="str">
        <f t="shared" si="0"/>
        <v/>
      </c>
    </row>
    <row r="22" spans="2:6" s="38" customFormat="1">
      <c r="B22" s="776" t="s">
        <v>1035</v>
      </c>
      <c r="C22" s="109">
        <v>2296</v>
      </c>
      <c r="D22" s="110"/>
      <c r="E22" s="110"/>
      <c r="F22" s="38" t="str">
        <f t="shared" si="0"/>
        <v/>
      </c>
    </row>
    <row r="23" spans="2:6" s="38" customFormat="1">
      <c r="B23" s="776" t="s">
        <v>1036</v>
      </c>
      <c r="C23" s="109">
        <v>33.792999999999999</v>
      </c>
      <c r="D23" s="110"/>
      <c r="E23" s="110"/>
      <c r="F23" s="38" t="str">
        <f t="shared" si="0"/>
        <v/>
      </c>
    </row>
    <row r="24" spans="2:6" s="38" customFormat="1">
      <c r="B24" s="776" t="s">
        <v>1037</v>
      </c>
      <c r="C24" s="109">
        <v>64</v>
      </c>
      <c r="D24" s="110"/>
      <c r="E24" s="110"/>
      <c r="F24" s="38" t="str">
        <f t="shared" si="0"/>
        <v/>
      </c>
    </row>
    <row r="25" spans="2:6" s="38" customFormat="1">
      <c r="B25" s="776" t="s">
        <v>1038</v>
      </c>
      <c r="C25" s="109">
        <v>170.22</v>
      </c>
      <c r="D25" s="110"/>
      <c r="E25" s="110"/>
      <c r="F25" s="38" t="str">
        <f t="shared" si="0"/>
        <v/>
      </c>
    </row>
    <row r="26" spans="2:6" s="38" customFormat="1">
      <c r="B26" s="776" t="s">
        <v>1039</v>
      </c>
      <c r="C26" s="109">
        <v>428.2</v>
      </c>
      <c r="D26" s="110"/>
      <c r="E26" s="110"/>
      <c r="F26" s="38" t="str">
        <f t="shared" si="0"/>
        <v/>
      </c>
    </row>
    <row r="27" spans="2:6" s="38" customFormat="1">
      <c r="B27" s="776" t="s">
        <v>1040</v>
      </c>
      <c r="C27" s="109">
        <v>510.839</v>
      </c>
      <c r="D27" s="110"/>
      <c r="E27" s="110"/>
      <c r="F27" s="38" t="str">
        <f t="shared" si="0"/>
        <v/>
      </c>
    </row>
    <row r="28" spans="2:6" s="38" customFormat="1">
      <c r="B28" s="776" t="s">
        <v>1041</v>
      </c>
      <c r="C28" s="109">
        <v>532.45299999999997</v>
      </c>
      <c r="D28" s="110"/>
      <c r="E28" s="110"/>
      <c r="F28" s="38" t="str">
        <f t="shared" si="0"/>
        <v/>
      </c>
    </row>
    <row r="29" spans="2:6" s="38" customFormat="1">
      <c r="B29" s="776" t="s">
        <v>1042</v>
      </c>
      <c r="C29" s="109">
        <v>172.67</v>
      </c>
      <c r="D29" s="110"/>
      <c r="E29" s="110"/>
      <c r="F29" s="38" t="str">
        <f t="shared" si="0"/>
        <v/>
      </c>
    </row>
    <row r="30" spans="2:6" s="38" customFormat="1">
      <c r="B30" s="776" t="s">
        <v>1043</v>
      </c>
      <c r="C30" s="109">
        <v>50</v>
      </c>
      <c r="D30" s="110"/>
      <c r="E30" s="110"/>
      <c r="F30" s="38" t="str">
        <f t="shared" si="0"/>
        <v/>
      </c>
    </row>
    <row r="31" spans="2:6" s="38" customFormat="1">
      <c r="B31" s="776" t="s">
        <v>1044</v>
      </c>
      <c r="C31" s="109">
        <v>66.63261</v>
      </c>
      <c r="D31" s="110"/>
      <c r="E31" s="110"/>
      <c r="F31" s="38" t="str">
        <f t="shared" si="0"/>
        <v/>
      </c>
    </row>
    <row r="32" spans="2:6" s="38" customFormat="1">
      <c r="B32" s="776" t="s">
        <v>1045</v>
      </c>
      <c r="C32" s="109">
        <v>70</v>
      </c>
      <c r="D32" s="110"/>
      <c r="E32" s="110"/>
      <c r="F32" s="38" t="str">
        <f t="shared" si="0"/>
        <v/>
      </c>
    </row>
    <row r="33" spans="2:6" s="38" customFormat="1">
      <c r="B33" s="776" t="s">
        <v>1046</v>
      </c>
      <c r="C33" s="109">
        <v>647.44000000000005</v>
      </c>
      <c r="D33" s="110"/>
      <c r="E33" s="110"/>
      <c r="F33" s="38" t="str">
        <f t="shared" si="0"/>
        <v/>
      </c>
    </row>
    <row r="34" spans="2:6" s="38" customFormat="1">
      <c r="B34" s="776" t="s">
        <v>1047</v>
      </c>
      <c r="C34" s="109">
        <v>2732.28</v>
      </c>
      <c r="D34" s="110"/>
      <c r="E34" s="110"/>
      <c r="F34" s="38" t="str">
        <f t="shared" si="0"/>
        <v/>
      </c>
    </row>
    <row r="35" spans="2:6" s="38" customFormat="1">
      <c r="B35" s="231"/>
      <c r="C35" s="109"/>
      <c r="D35" s="110"/>
      <c r="E35" s="110"/>
      <c r="F35" s="38" t="str">
        <f t="shared" si="0"/>
        <v/>
      </c>
    </row>
    <row r="36" spans="2:6" s="38" customFormat="1">
      <c r="B36" s="231"/>
      <c r="C36" s="109"/>
      <c r="D36" s="110"/>
      <c r="E36" s="110"/>
      <c r="F36" s="38" t="str">
        <f t="shared" si="0"/>
        <v/>
      </c>
    </row>
    <row r="37" spans="2:6" s="38" customFormat="1">
      <c r="B37" s="231"/>
      <c r="C37" s="109"/>
      <c r="D37" s="110"/>
      <c r="E37" s="110"/>
      <c r="F37" s="38" t="str">
        <f t="shared" si="0"/>
        <v/>
      </c>
    </row>
    <row r="38" spans="2:6" s="38" customFormat="1">
      <c r="B38" s="231"/>
      <c r="C38" s="109"/>
      <c r="D38" s="110"/>
      <c r="E38" s="110"/>
      <c r="F38" s="38" t="str">
        <f t="shared" si="0"/>
        <v/>
      </c>
    </row>
    <row r="39" spans="2:6" s="38" customFormat="1">
      <c r="B39" s="231"/>
      <c r="C39" s="109"/>
      <c r="D39" s="110"/>
      <c r="E39" s="110"/>
      <c r="F39" s="38" t="str">
        <f t="shared" si="0"/>
        <v/>
      </c>
    </row>
    <row r="40" spans="2:6" s="38" customFormat="1">
      <c r="B40" s="231"/>
      <c r="C40" s="109"/>
      <c r="D40" s="110"/>
      <c r="E40" s="110"/>
      <c r="F40" s="38" t="str">
        <f t="shared" si="0"/>
        <v/>
      </c>
    </row>
    <row r="41" spans="2:6" s="38" customFormat="1">
      <c r="B41" s="231"/>
      <c r="C41" s="109"/>
      <c r="D41" s="110"/>
      <c r="E41" s="110"/>
      <c r="F41" s="38" t="str">
        <f t="shared" si="0"/>
        <v/>
      </c>
    </row>
    <row r="42" spans="2:6" s="38" customFormat="1">
      <c r="B42" s="231"/>
      <c r="C42" s="109"/>
      <c r="D42" s="110"/>
      <c r="E42" s="110"/>
      <c r="F42" s="38" t="str">
        <f t="shared" si="0"/>
        <v/>
      </c>
    </row>
    <row r="43" spans="2:6" s="38" customFormat="1">
      <c r="B43" s="231"/>
      <c r="C43" s="109"/>
      <c r="D43" s="110"/>
      <c r="E43" s="110"/>
      <c r="F43" s="38" t="str">
        <f t="shared" si="0"/>
        <v/>
      </c>
    </row>
    <row r="44" spans="2:6" s="38" customFormat="1">
      <c r="B44" s="231"/>
      <c r="C44" s="109"/>
      <c r="D44" s="110"/>
      <c r="E44" s="110"/>
      <c r="F44" s="38" t="str">
        <f t="shared" si="0"/>
        <v/>
      </c>
    </row>
    <row r="45" spans="2:6" s="38" customFormat="1">
      <c r="B45" s="231"/>
      <c r="C45" s="109"/>
      <c r="D45" s="110"/>
      <c r="E45" s="110"/>
      <c r="F45" s="38" t="str">
        <f t="shared" si="0"/>
        <v/>
      </c>
    </row>
    <row r="46" spans="2:6" s="38" customFormat="1">
      <c r="B46" s="231"/>
      <c r="C46" s="109"/>
      <c r="D46" s="110"/>
      <c r="E46" s="110"/>
      <c r="F46" s="38" t="str">
        <f t="shared" si="0"/>
        <v/>
      </c>
    </row>
    <row r="47" spans="2:6" s="38" customFormat="1">
      <c r="B47" s="231"/>
      <c r="C47" s="109"/>
      <c r="D47" s="110"/>
      <c r="E47" s="110"/>
      <c r="F47" s="38" t="str">
        <f t="shared" si="0"/>
        <v/>
      </c>
    </row>
    <row r="48" spans="2:6" s="38" customFormat="1">
      <c r="B48" s="231"/>
      <c r="C48" s="109"/>
      <c r="D48" s="110"/>
      <c r="E48" s="110"/>
      <c r="F48" s="38" t="str">
        <f t="shared" si="0"/>
        <v/>
      </c>
    </row>
    <row r="49" spans="2:6" s="38" customFormat="1">
      <c r="B49" s="231"/>
      <c r="C49" s="109"/>
      <c r="D49" s="110"/>
      <c r="E49" s="110"/>
      <c r="F49" s="38" t="str">
        <f t="shared" si="0"/>
        <v/>
      </c>
    </row>
    <row r="50" spans="2:6" s="38" customFormat="1">
      <c r="B50" s="231"/>
      <c r="C50" s="109"/>
      <c r="D50" s="110"/>
      <c r="E50" s="110"/>
      <c r="F50" s="38" t="str">
        <f t="shared" si="0"/>
        <v/>
      </c>
    </row>
    <row r="51" spans="2:6" s="38" customFormat="1">
      <c r="B51" s="279"/>
      <c r="C51" s="111"/>
      <c r="D51" s="112"/>
      <c r="E51" s="112"/>
      <c r="F51" s="38" t="str">
        <f t="shared" si="0"/>
        <v/>
      </c>
    </row>
    <row r="52" spans="2:6" s="38" customFormat="1">
      <c r="B52" s="5" t="s">
        <v>1019</v>
      </c>
      <c r="C52" s="113">
        <f>SUM(C16:C51)</f>
        <v>22497.32661</v>
      </c>
      <c r="D52" s="113">
        <f>SUM(D16:D51)</f>
        <v>0</v>
      </c>
      <c r="E52" s="113">
        <f>SUM(E16:E51)</f>
        <v>0</v>
      </c>
    </row>
    <row r="53" spans="2:6" s="38" customFormat="1">
      <c r="B53" s="975" t="s">
        <v>56</v>
      </c>
      <c r="C53" s="975"/>
      <c r="D53" s="975"/>
      <c r="E53" s="975"/>
    </row>
    <row r="54" spans="2:6" s="38" customFormat="1">
      <c r="B54" s="709" t="s">
        <v>1028</v>
      </c>
      <c r="C54" s="98"/>
      <c r="D54" s="98"/>
      <c r="E54" s="98"/>
    </row>
    <row r="55" spans="2:6" s="38" customFormat="1">
      <c r="B55" s="82" t="s">
        <v>1048</v>
      </c>
      <c r="C55" s="107">
        <v>5500</v>
      </c>
      <c r="D55" s="108"/>
      <c r="E55" s="108"/>
      <c r="F55" s="38" t="str">
        <f t="shared" ref="F55:F76" si="1">IF(AND(OR(C55&lt;&gt;0,D55&lt;&gt;0,E55&lt;&gt;0),B55=""),"Please provide a description for this entry","")</f>
        <v/>
      </c>
    </row>
    <row r="56" spans="2:6" s="38" customFormat="1">
      <c r="B56" s="709" t="s">
        <v>1049</v>
      </c>
      <c r="C56" s="109">
        <v>3500</v>
      </c>
      <c r="D56" s="110"/>
      <c r="E56" s="110"/>
      <c r="F56" s="38" t="str">
        <f t="shared" si="1"/>
        <v/>
      </c>
    </row>
    <row r="57" spans="2:6" s="38" customFormat="1">
      <c r="B57" s="709" t="s">
        <v>1050</v>
      </c>
      <c r="C57" s="109">
        <v>0</v>
      </c>
      <c r="D57" s="110"/>
      <c r="E57" s="110"/>
      <c r="F57" s="38" t="str">
        <f t="shared" si="1"/>
        <v/>
      </c>
    </row>
    <row r="58" spans="2:6" s="38" customFormat="1">
      <c r="B58" s="709" t="s">
        <v>1051</v>
      </c>
      <c r="C58" s="109" t="s">
        <v>990</v>
      </c>
      <c r="D58" s="110"/>
      <c r="E58" s="110"/>
      <c r="F58" s="38" t="str">
        <f t="shared" si="1"/>
        <v/>
      </c>
    </row>
    <row r="59" spans="2:6" s="38" customFormat="1">
      <c r="B59" s="777" t="s">
        <v>1052</v>
      </c>
      <c r="C59" s="109">
        <v>953.63199999999995</v>
      </c>
      <c r="D59" s="110"/>
      <c r="E59" s="110"/>
      <c r="F59" s="38" t="str">
        <f t="shared" si="1"/>
        <v/>
      </c>
    </row>
    <row r="60" spans="2:6" s="38" customFormat="1">
      <c r="B60" s="777" t="s">
        <v>1053</v>
      </c>
      <c r="C60" s="109">
        <v>508.11500000000001</v>
      </c>
      <c r="D60" s="110"/>
      <c r="E60" s="110"/>
      <c r="F60" s="38" t="str">
        <f t="shared" si="1"/>
        <v/>
      </c>
    </row>
    <row r="61" spans="2:6" s="38" customFormat="1">
      <c r="B61" s="777" t="s">
        <v>1054</v>
      </c>
      <c r="C61" s="109">
        <v>21000</v>
      </c>
      <c r="D61" s="110"/>
      <c r="E61" s="110"/>
      <c r="F61" s="38" t="str">
        <f t="shared" si="1"/>
        <v/>
      </c>
    </row>
    <row r="62" spans="2:6" s="38" customFormat="1">
      <c r="B62" s="777" t="s">
        <v>1055</v>
      </c>
      <c r="C62" s="109">
        <v>1038.2529999999999</v>
      </c>
      <c r="D62" s="110"/>
      <c r="E62" s="110"/>
      <c r="F62" s="38" t="str">
        <f t="shared" si="1"/>
        <v/>
      </c>
    </row>
    <row r="63" spans="2:6" s="38" customFormat="1">
      <c r="B63" s="777" t="s">
        <v>1056</v>
      </c>
      <c r="C63" s="109">
        <v>21200</v>
      </c>
      <c r="D63" s="110"/>
      <c r="E63" s="110"/>
      <c r="F63" s="38" t="str">
        <f t="shared" si="1"/>
        <v/>
      </c>
    </row>
    <row r="64" spans="2:6" s="38" customFormat="1">
      <c r="B64" s="777" t="s">
        <v>1057</v>
      </c>
      <c r="C64" s="109">
        <v>1417</v>
      </c>
      <c r="D64" s="110"/>
      <c r="E64" s="110"/>
      <c r="F64" s="38" t="str">
        <f t="shared" si="1"/>
        <v/>
      </c>
    </row>
    <row r="65" spans="2:6" s="38" customFormat="1">
      <c r="B65" s="777" t="s">
        <v>1058</v>
      </c>
      <c r="C65" s="109">
        <v>30</v>
      </c>
      <c r="D65" s="110"/>
      <c r="E65" s="110"/>
      <c r="F65" s="38" t="str">
        <f t="shared" si="1"/>
        <v/>
      </c>
    </row>
    <row r="66" spans="2:6" s="38" customFormat="1">
      <c r="B66" s="777" t="s">
        <v>1059</v>
      </c>
      <c r="C66" s="109">
        <v>475</v>
      </c>
      <c r="D66" s="110"/>
      <c r="E66" s="110"/>
      <c r="F66" s="38" t="str">
        <f t="shared" si="1"/>
        <v/>
      </c>
    </row>
    <row r="67" spans="2:6" s="38" customFormat="1">
      <c r="B67" s="777" t="s">
        <v>1060</v>
      </c>
      <c r="C67" s="109">
        <v>158.97200000000001</v>
      </c>
      <c r="D67" s="110"/>
      <c r="E67" s="110"/>
      <c r="F67" s="38" t="str">
        <f t="shared" si="1"/>
        <v/>
      </c>
    </row>
    <row r="68" spans="2:6" s="38" customFormat="1">
      <c r="B68" s="32"/>
      <c r="C68" s="109"/>
      <c r="D68" s="110"/>
      <c r="E68" s="110"/>
      <c r="F68" s="38" t="str">
        <f t="shared" si="1"/>
        <v/>
      </c>
    </row>
    <row r="69" spans="2:6" s="38" customFormat="1">
      <c r="B69" s="32"/>
      <c r="C69" s="109"/>
      <c r="D69" s="110"/>
      <c r="E69" s="110"/>
      <c r="F69" s="38" t="str">
        <f t="shared" si="1"/>
        <v/>
      </c>
    </row>
    <row r="70" spans="2:6" s="38" customFormat="1">
      <c r="B70" s="32"/>
      <c r="C70" s="109"/>
      <c r="D70" s="110"/>
      <c r="E70" s="110"/>
      <c r="F70" s="38" t="str">
        <f t="shared" si="1"/>
        <v/>
      </c>
    </row>
    <row r="71" spans="2:6" s="38" customFormat="1">
      <c r="B71" s="32"/>
      <c r="C71" s="109"/>
      <c r="D71" s="110"/>
      <c r="E71" s="110"/>
      <c r="F71" s="38" t="str">
        <f t="shared" si="1"/>
        <v/>
      </c>
    </row>
    <row r="72" spans="2:6" s="38" customFormat="1">
      <c r="B72" s="32"/>
      <c r="C72" s="109"/>
      <c r="D72" s="110"/>
      <c r="E72" s="110"/>
      <c r="F72" s="38" t="str">
        <f t="shared" si="1"/>
        <v/>
      </c>
    </row>
    <row r="73" spans="2:6" s="38" customFormat="1">
      <c r="B73" s="32"/>
      <c r="C73" s="109"/>
      <c r="D73" s="110"/>
      <c r="E73" s="110"/>
      <c r="F73" s="38" t="str">
        <f t="shared" si="1"/>
        <v/>
      </c>
    </row>
    <row r="74" spans="2:6" s="38" customFormat="1">
      <c r="B74" s="32"/>
      <c r="C74" s="109"/>
      <c r="D74" s="110"/>
      <c r="E74" s="110"/>
      <c r="F74" s="38" t="str">
        <f t="shared" si="1"/>
        <v/>
      </c>
    </row>
    <row r="75" spans="2:6" s="38" customFormat="1">
      <c r="B75" s="32"/>
      <c r="C75" s="109"/>
      <c r="D75" s="110"/>
      <c r="E75" s="110"/>
      <c r="F75" s="38" t="str">
        <f t="shared" si="1"/>
        <v/>
      </c>
    </row>
    <row r="76" spans="2:6" s="38" customFormat="1">
      <c r="B76" s="37"/>
      <c r="C76" s="111"/>
      <c r="D76" s="112"/>
      <c r="E76" s="112"/>
      <c r="F76" s="38" t="str">
        <f t="shared" si="1"/>
        <v/>
      </c>
    </row>
    <row r="77" spans="2:6" s="38" customFormat="1">
      <c r="B77" s="5" t="s">
        <v>1019</v>
      </c>
      <c r="C77" s="113">
        <f>SUM(C55:C76)</f>
        <v>55780.972000000002</v>
      </c>
      <c r="D77" s="113">
        <f>SUM(D55:D76)</f>
        <v>0</v>
      </c>
      <c r="E77" s="113">
        <f>SUM(E55:E76)</f>
        <v>0</v>
      </c>
    </row>
    <row r="78" spans="2:6" s="38" customFormat="1">
      <c r="C78" s="98"/>
      <c r="D78" s="98"/>
      <c r="E78" s="98"/>
    </row>
    <row r="79" spans="2:6" s="38" customFormat="1">
      <c r="B79" s="975" t="s">
        <v>1061</v>
      </c>
      <c r="C79" s="975"/>
      <c r="D79" s="975"/>
      <c r="E79" s="975"/>
    </row>
    <row r="80" spans="2:6" s="38" customFormat="1">
      <c r="B80" s="9" t="s">
        <v>1062</v>
      </c>
      <c r="C80" s="108" t="s">
        <v>990</v>
      </c>
      <c r="D80" s="108"/>
      <c r="E80" s="108"/>
    </row>
    <row r="81" spans="2:6" s="38" customFormat="1">
      <c r="B81" s="9" t="s">
        <v>1063</v>
      </c>
      <c r="C81" s="112" t="s">
        <v>990</v>
      </c>
      <c r="D81" s="112"/>
      <c r="E81" s="112"/>
    </row>
    <row r="82" spans="2:6" s="38" customFormat="1">
      <c r="B82" s="82" t="s">
        <v>1028</v>
      </c>
      <c r="C82" s="98"/>
      <c r="D82" s="98"/>
      <c r="E82" s="98"/>
    </row>
    <row r="83" spans="2:6" s="38" customFormat="1">
      <c r="B83" s="83"/>
      <c r="C83" s="107"/>
      <c r="D83" s="108"/>
      <c r="E83" s="108"/>
    </row>
    <row r="84" spans="2:6" s="38" customFormat="1">
      <c r="B84" s="32"/>
      <c r="C84" s="109"/>
      <c r="D84" s="110"/>
      <c r="E84" s="110"/>
    </row>
    <row r="85" spans="2:6" s="38" customFormat="1">
      <c r="B85" s="32"/>
      <c r="C85" s="109"/>
      <c r="D85" s="110"/>
      <c r="E85" s="110"/>
    </row>
    <row r="86" spans="2:6" s="38" customFormat="1">
      <c r="B86" s="32"/>
      <c r="C86" s="109"/>
      <c r="D86" s="110"/>
      <c r="E86" s="110"/>
    </row>
    <row r="87" spans="2:6" s="38" customFormat="1">
      <c r="B87" s="32"/>
      <c r="C87" s="109"/>
      <c r="D87" s="110"/>
      <c r="E87" s="110"/>
    </row>
    <row r="88" spans="2:6" s="38" customFormat="1">
      <c r="B88" s="32"/>
      <c r="C88" s="109"/>
      <c r="D88" s="110"/>
      <c r="E88" s="110"/>
    </row>
    <row r="89" spans="2:6" s="38" customFormat="1">
      <c r="B89" s="32"/>
      <c r="C89" s="109"/>
      <c r="D89" s="110"/>
      <c r="E89" s="110"/>
    </row>
    <row r="90" spans="2:6" s="38" customFormat="1">
      <c r="B90" s="37"/>
      <c r="C90" s="111"/>
      <c r="D90" s="112"/>
      <c r="E90" s="112"/>
    </row>
    <row r="91" spans="2:6" s="38" customFormat="1">
      <c r="B91" s="13" t="s">
        <v>1019</v>
      </c>
      <c r="C91" s="114">
        <f>SUM(C80:C90)</f>
        <v>0</v>
      </c>
      <c r="D91" s="114">
        <f>SUM(D80:D90)</f>
        <v>0</v>
      </c>
      <c r="E91" s="114">
        <f>SUM(E80:E90)</f>
        <v>0</v>
      </c>
    </row>
    <row r="92" spans="2:6" s="38" customFormat="1">
      <c r="B92" s="13" t="s">
        <v>1064</v>
      </c>
      <c r="C92" s="114">
        <f>C11+C52+C77+C91</f>
        <v>1108237.4883547497</v>
      </c>
      <c r="D92" s="114">
        <f>D11+D52+D77+D91</f>
        <v>5800</v>
      </c>
      <c r="E92" s="114">
        <f>E11+E52+E77+E91</f>
        <v>11600</v>
      </c>
      <c r="F92" s="40"/>
    </row>
    <row r="93" spans="2:6" s="38" customFormat="1">
      <c r="C93" s="98"/>
      <c r="D93" s="98"/>
      <c r="E93" s="98"/>
      <c r="F93" s="40"/>
    </row>
    <row r="94" spans="2:6" s="38" customFormat="1">
      <c r="B94" s="3" t="s">
        <v>1065</v>
      </c>
      <c r="C94" s="98"/>
      <c r="D94" s="98"/>
      <c r="E94" s="98"/>
    </row>
    <row r="95" spans="2:6" s="38" customFormat="1">
      <c r="C95" s="98"/>
      <c r="D95" s="98"/>
      <c r="E95" s="98"/>
    </row>
    <row r="96" spans="2:6" s="38" customFormat="1">
      <c r="C96" s="98"/>
      <c r="D96" s="98"/>
      <c r="E96" s="98"/>
    </row>
    <row r="97" spans="3:5" s="38" customFormat="1">
      <c r="C97" s="98"/>
      <c r="D97" s="98"/>
      <c r="E97" s="98"/>
    </row>
    <row r="98" spans="3:5" s="38" customFormat="1">
      <c r="C98" s="98"/>
      <c r="D98" s="98"/>
      <c r="E98" s="98"/>
    </row>
    <row r="99" spans="3:5" s="38" customFormat="1">
      <c r="C99" s="98"/>
      <c r="D99" s="98"/>
      <c r="E99" s="98"/>
    </row>
    <row r="100" spans="3:5" s="38" customFormat="1">
      <c r="C100" s="98"/>
      <c r="D100" s="98"/>
      <c r="E100" s="98"/>
    </row>
    <row r="101" spans="3:5" s="38" customFormat="1">
      <c r="C101" s="98"/>
      <c r="D101" s="98"/>
      <c r="E101" s="98"/>
    </row>
    <row r="102" spans="3:5" s="38" customFormat="1">
      <c r="C102" s="98"/>
      <c r="D102" s="98"/>
      <c r="E102" s="98"/>
    </row>
    <row r="103" spans="3:5" s="38" customFormat="1">
      <c r="C103" s="98"/>
      <c r="D103" s="98"/>
      <c r="E103" s="98"/>
    </row>
    <row r="104" spans="3:5" s="38" customFormat="1">
      <c r="C104" s="98"/>
      <c r="D104" s="98"/>
      <c r="E104" s="98"/>
    </row>
    <row r="105" spans="3:5" s="38" customFormat="1">
      <c r="C105" s="98"/>
      <c r="D105" s="98"/>
      <c r="E105" s="98"/>
    </row>
    <row r="106" spans="3:5" s="38" customFormat="1">
      <c r="C106" s="98"/>
      <c r="D106" s="98"/>
      <c r="E106" s="98"/>
    </row>
    <row r="107" spans="3:5" s="38" customFormat="1">
      <c r="C107" s="98"/>
      <c r="D107" s="98"/>
      <c r="E107" s="98"/>
    </row>
    <row r="108" spans="3:5" s="38" customFormat="1">
      <c r="C108" s="98"/>
      <c r="D108" s="98"/>
      <c r="E108" s="98"/>
    </row>
    <row r="109" spans="3:5" s="38" customFormat="1">
      <c r="C109" s="98"/>
      <c r="D109" s="98"/>
      <c r="E109" s="98"/>
    </row>
    <row r="110" spans="3:5" s="38" customFormat="1">
      <c r="C110" s="98"/>
      <c r="D110" s="98"/>
      <c r="E110" s="98"/>
    </row>
    <row r="111" spans="3:5" s="38" customFormat="1">
      <c r="C111" s="98"/>
      <c r="D111" s="98"/>
      <c r="E111" s="98"/>
    </row>
    <row r="112" spans="3:5" s="38" customFormat="1">
      <c r="C112" s="98"/>
      <c r="D112" s="98"/>
      <c r="E112" s="98"/>
    </row>
    <row r="113" spans="2:11" s="38" customFormat="1">
      <c r="C113" s="98"/>
      <c r="D113" s="98"/>
      <c r="E113" s="98"/>
    </row>
    <row r="114" spans="2:11" s="38" customFormat="1">
      <c r="C114" s="98"/>
      <c r="D114" s="98"/>
      <c r="E114" s="98"/>
    </row>
    <row r="115" spans="2:11" s="38" customFormat="1">
      <c r="C115" s="98"/>
      <c r="D115" s="98"/>
      <c r="E115" s="98"/>
    </row>
    <row r="116" spans="2:11" s="38" customFormat="1">
      <c r="C116" s="98"/>
      <c r="D116" s="98"/>
      <c r="E116" s="98"/>
    </row>
    <row r="117" spans="2:11" s="38" customFormat="1">
      <c r="C117" s="98"/>
      <c r="D117" s="98"/>
      <c r="E117" s="98"/>
    </row>
    <row r="118" spans="2:11" s="38" customFormat="1">
      <c r="C118" s="98"/>
      <c r="D118" s="98"/>
      <c r="E118" s="98"/>
    </row>
    <row r="119" spans="2:11">
      <c r="B119" s="38"/>
      <c r="C119" s="98"/>
      <c r="D119" s="98"/>
      <c r="E119" s="98"/>
      <c r="F119" s="38"/>
      <c r="G119" s="38"/>
      <c r="H119" s="38"/>
      <c r="I119" s="38"/>
      <c r="J119" s="38"/>
      <c r="K119" s="38"/>
    </row>
    <row r="120" spans="2:11">
      <c r="B120" s="38"/>
      <c r="C120" s="98"/>
      <c r="D120" s="98"/>
      <c r="E120" s="98"/>
      <c r="F120" s="38"/>
      <c r="G120" s="38"/>
      <c r="H120" s="38"/>
      <c r="I120" s="38"/>
      <c r="J120" s="38"/>
      <c r="K120" s="38"/>
    </row>
    <row r="121" spans="2:11">
      <c r="B121" s="38"/>
      <c r="C121" s="98"/>
      <c r="D121" s="98"/>
      <c r="E121" s="98"/>
      <c r="F121" s="38"/>
      <c r="G121" s="38"/>
      <c r="H121" s="38"/>
      <c r="I121" s="38"/>
      <c r="J121" s="38"/>
      <c r="K121" s="38"/>
    </row>
    <row r="122" spans="2:11">
      <c r="B122" s="38"/>
      <c r="C122" s="98"/>
      <c r="D122" s="98"/>
      <c r="E122" s="98"/>
      <c r="F122" s="38"/>
      <c r="G122" s="38"/>
      <c r="H122" s="38"/>
      <c r="I122" s="38"/>
      <c r="J122" s="38"/>
      <c r="K122" s="38"/>
    </row>
    <row r="123" spans="2:11">
      <c r="B123" s="38"/>
      <c r="C123" s="98"/>
      <c r="D123" s="98"/>
      <c r="E123" s="98"/>
      <c r="F123" s="38"/>
      <c r="G123" s="38"/>
      <c r="H123" s="38"/>
      <c r="I123" s="38"/>
      <c r="J123" s="38"/>
      <c r="K123" s="38"/>
    </row>
    <row r="124" spans="2:11">
      <c r="B124" s="38"/>
      <c r="C124" s="98"/>
      <c r="D124" s="98"/>
      <c r="E124" s="98"/>
      <c r="F124" s="38"/>
      <c r="G124" s="38"/>
      <c r="H124" s="38"/>
      <c r="I124" s="38"/>
      <c r="J124" s="38"/>
      <c r="K124" s="38"/>
    </row>
    <row r="125" spans="2:11">
      <c r="B125" s="38"/>
      <c r="C125" s="98"/>
      <c r="D125" s="98"/>
      <c r="E125" s="98"/>
      <c r="F125" s="38"/>
      <c r="G125" s="38"/>
      <c r="H125" s="38"/>
      <c r="I125" s="38"/>
      <c r="J125" s="38"/>
      <c r="K125" s="38"/>
    </row>
  </sheetData>
  <sheetProtection sheet="1" objects="1" scenarios="1"/>
  <customSheetViews>
    <customSheetView guid="{95B84344-25FE-4A71-9083-825DAB5E8F01}" fitToPage="1">
      <selection activeCell="C15" sqref="C15"/>
      <pageMargins left="0" right="0" top="0" bottom="0" header="0" footer="0"/>
      <printOptions horizontalCentered="1"/>
      <pageSetup paperSize="9" scale="16" orientation="portrait" blackAndWhite="1" horizontalDpi="300" verticalDpi="300" r:id="rId1"/>
      <headerFooter>
        <oddFooter>&amp;L&amp;F&amp;R&amp;A</oddFooter>
      </headerFooter>
    </customSheetView>
  </customSheetViews>
  <mergeCells count="12">
    <mergeCell ref="B79:E79"/>
    <mergeCell ref="B53:E53"/>
    <mergeCell ref="B13:E13"/>
    <mergeCell ref="B14:E14"/>
    <mergeCell ref="B7:B8"/>
    <mergeCell ref="B2:E2"/>
    <mergeCell ref="B3:E3"/>
    <mergeCell ref="B4:E4"/>
    <mergeCell ref="B5:E5"/>
    <mergeCell ref="E7:E8"/>
    <mergeCell ref="C7:C8"/>
    <mergeCell ref="D7:D8"/>
  </mergeCells>
  <printOptions horizontalCentered="1"/>
  <pageMargins left="0.70866141732283472" right="0.70866141732283472" top="0.55118110236220474" bottom="0.55118110236220474" header="0.31496062992125984" footer="0.31496062992125984"/>
  <pageSetup paperSize="9" scale="16" orientation="portrait" blackAndWhite="1" horizontalDpi="300" verticalDpi="300" r:id="rId2"/>
  <headerFooter>
    <oddFooter>&amp;L&amp;F&amp;R&amp;A</oddFooter>
  </headerFooter>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tint="-0.499984740745262"/>
  </sheetPr>
  <dimension ref="A1:I74"/>
  <sheetViews>
    <sheetView zoomScaleNormal="100" workbookViewId="0">
      <selection activeCell="F17" sqref="D16:F17"/>
    </sheetView>
  </sheetViews>
  <sheetFormatPr defaultRowHeight="15"/>
  <cols>
    <col min="6" max="6" width="24.6640625" customWidth="1"/>
    <col min="8" max="8" width="8.77734375" customWidth="1"/>
  </cols>
  <sheetData>
    <row r="1" spans="1:9" ht="30">
      <c r="A1" t="s">
        <v>25</v>
      </c>
      <c r="B1" s="21" t="s">
        <v>412</v>
      </c>
      <c r="C1" s="21" t="s">
        <v>27</v>
      </c>
      <c r="D1" s="21" t="s">
        <v>474</v>
      </c>
      <c r="E1" s="21" t="s">
        <v>29</v>
      </c>
      <c r="F1" s="21" t="s">
        <v>413</v>
      </c>
      <c r="G1" s="21" t="str">
        <f>'6 - WG Income Assumptions'!C7</f>
        <v>2023/24</v>
      </c>
      <c r="H1" s="21" t="str">
        <f>'6 - WG Income Assumptions'!D7</f>
        <v>2024/25</v>
      </c>
      <c r="I1" s="21" t="str">
        <f>'6 - WG Income Assumptions'!E7</f>
        <v>2025/26</v>
      </c>
    </row>
    <row r="2" spans="1:9" ht="15.75">
      <c r="A2" t="str">
        <f>'6 - WG Income Assumptions'!$B$2</f>
        <v>Swansea Bay UHB</v>
      </c>
      <c r="B2" s="26" t="s">
        <v>148</v>
      </c>
      <c r="C2" s="26" t="s">
        <v>1066</v>
      </c>
      <c r="D2" s="26" t="s">
        <v>1066</v>
      </c>
      <c r="E2" s="26" t="s">
        <v>414</v>
      </c>
      <c r="F2" s="26" t="str">
        <f>'6 - WG Income Assumptions'!B11</f>
        <v>AGREED REVENUE RESOURCE LIMIT /INCOME REPORTED as per allocation paper / letter*</v>
      </c>
      <c r="G2" s="26">
        <f>'6 - WG Income Assumptions'!C11</f>
        <v>1029959.1897447497</v>
      </c>
      <c r="H2" s="26">
        <f>'6 - WG Income Assumptions'!D11</f>
        <v>5800</v>
      </c>
      <c r="I2" s="26">
        <f>'6 - WG Income Assumptions'!E11</f>
        <v>11600</v>
      </c>
    </row>
    <row r="3" spans="1:9" ht="15.75">
      <c r="A3" t="str">
        <f>'6 - WG Income Assumptions'!$B$2</f>
        <v>Swansea Bay UHB</v>
      </c>
      <c r="B3" s="26" t="s">
        <v>148</v>
      </c>
      <c r="C3" s="26" t="str">
        <f>'6 - WG Income Assumptions'!$B$13</f>
        <v>FUTURE FUNDING ASSUMPTION</v>
      </c>
      <c r="D3" s="26" t="str">
        <f>'6 - WG Income Assumptions'!$B$14</f>
        <v>RECURRING</v>
      </c>
      <c r="E3" s="26" t="s">
        <v>414</v>
      </c>
      <c r="F3" s="26" t="str">
        <f>'6 - WG Income Assumptions'!$B$14&amp;" - "&amp;'6 - WG Income Assumptions'!B16</f>
        <v>RECURRING - GMS Pay and Expenses</v>
      </c>
      <c r="G3" s="26" t="str">
        <f>'6 - WG Income Assumptions'!C16</f>
        <v>TBC</v>
      </c>
      <c r="H3" s="26">
        <f>'6 - WG Income Assumptions'!D16</f>
        <v>0</v>
      </c>
      <c r="I3" s="26">
        <f>'6 - WG Income Assumptions'!E16</f>
        <v>0</v>
      </c>
    </row>
    <row r="4" spans="1:9" ht="15.75">
      <c r="A4" t="str">
        <f>'6 - WG Income Assumptions'!$B$2</f>
        <v>Swansea Bay UHB</v>
      </c>
      <c r="B4" s="26" t="s">
        <v>148</v>
      </c>
      <c r="C4" s="26" t="str">
        <f>'6 - WG Income Assumptions'!$B$13</f>
        <v>FUTURE FUNDING ASSUMPTION</v>
      </c>
      <c r="D4" s="26" t="str">
        <f>'6 - WG Income Assumptions'!$B$14</f>
        <v>RECURRING</v>
      </c>
      <c r="E4" s="26" t="s">
        <v>414</v>
      </c>
      <c r="F4" s="26" t="str">
        <f>'6 - WG Income Assumptions'!$B$14&amp;" - "&amp;'6 - WG Income Assumptions'!B17</f>
        <v>RECURRING - Substance Misuse</v>
      </c>
      <c r="G4" s="26">
        <f>'6 - WG Income Assumptions'!C17</f>
        <v>3069.79</v>
      </c>
      <c r="H4" s="26">
        <f>'6 - WG Income Assumptions'!D17</f>
        <v>0</v>
      </c>
      <c r="I4" s="26">
        <f>'6 - WG Income Assumptions'!E17</f>
        <v>0</v>
      </c>
    </row>
    <row r="5" spans="1:9" ht="15.75">
      <c r="A5" t="str">
        <f>'6 - WG Income Assumptions'!$B$2</f>
        <v>Swansea Bay UHB</v>
      </c>
      <c r="B5" s="26" t="s">
        <v>148</v>
      </c>
      <c r="C5" s="26" t="str">
        <f>'6 - WG Income Assumptions'!$B$13</f>
        <v>FUTURE FUNDING ASSUMPTION</v>
      </c>
      <c r="D5" s="26" t="str">
        <f>'6 - WG Income Assumptions'!$B$14</f>
        <v>RECURRING</v>
      </c>
      <c r="E5" s="26" t="s">
        <v>414</v>
      </c>
      <c r="F5" s="26" t="str">
        <f>'6 - WG Income Assumptions'!$B$14&amp;" - "&amp;'6 - WG Income Assumptions'!B18</f>
        <v>RECURRING - Clinical Excellence awards</v>
      </c>
      <c r="G5" s="26">
        <f>'6 - WG Income Assumptions'!C18</f>
        <v>602.12900000000002</v>
      </c>
      <c r="H5" s="26">
        <f>'6 - WG Income Assumptions'!D18</f>
        <v>0</v>
      </c>
      <c r="I5" s="26">
        <f>'6 - WG Income Assumptions'!E18</f>
        <v>0</v>
      </c>
    </row>
    <row r="6" spans="1:9" ht="15.75">
      <c r="A6" t="str">
        <f>'6 - WG Income Assumptions'!$B$2</f>
        <v>Swansea Bay UHB</v>
      </c>
      <c r="B6" s="26" t="s">
        <v>148</v>
      </c>
      <c r="C6" s="26" t="str">
        <f>'6 - WG Income Assumptions'!$B$13</f>
        <v>FUTURE FUNDING ASSUMPTION</v>
      </c>
      <c r="D6" s="26" t="str">
        <f>'6 - WG Income Assumptions'!$B$14</f>
        <v>RECURRING</v>
      </c>
      <c r="E6" s="26" t="s">
        <v>414</v>
      </c>
      <c r="F6" s="26" t="str">
        <f>'6 - WG Income Assumptions'!$B$14&amp;" - "&amp;'6 - WG Income Assumptions'!B19</f>
        <v>RECURRING - Calman SpR</v>
      </c>
      <c r="G6" s="26">
        <f>'6 - WG Income Assumptions'!C19</f>
        <v>386.05</v>
      </c>
      <c r="H6" s="26">
        <f>'6 - WG Income Assumptions'!D19</f>
        <v>0</v>
      </c>
      <c r="I6" s="26">
        <f>'6 - WG Income Assumptions'!E19</f>
        <v>0</v>
      </c>
    </row>
    <row r="7" spans="1:9" ht="15.75">
      <c r="A7" t="str">
        <f>'6 - WG Income Assumptions'!$B$2</f>
        <v>Swansea Bay UHB</v>
      </c>
      <c r="B7" s="26" t="s">
        <v>148</v>
      </c>
      <c r="C7" s="26" t="str">
        <f>'6 - WG Income Assumptions'!$B$13</f>
        <v>FUTURE FUNDING ASSUMPTION</v>
      </c>
      <c r="D7" s="26" t="str">
        <f>'6 - WG Income Assumptions'!$B$14</f>
        <v>RECURRING</v>
      </c>
      <c r="E7" s="26" t="s">
        <v>414</v>
      </c>
      <c r="F7" s="26" t="str">
        <f>'6 - WG Income Assumptions'!$B$14&amp;" - "&amp;'6 - WG Income Assumptions'!B20</f>
        <v>RECURRING - Real Living Wage (2022/23 and 2023/24)</v>
      </c>
      <c r="G7" s="26">
        <f>'6 - WG Income Assumptions'!C20</f>
        <v>10482.5</v>
      </c>
      <c r="H7" s="26">
        <f>'6 - WG Income Assumptions'!D20</f>
        <v>0</v>
      </c>
      <c r="I7" s="26">
        <f>'6 - WG Income Assumptions'!E20</f>
        <v>0</v>
      </c>
    </row>
    <row r="8" spans="1:9" ht="15.75">
      <c r="A8" t="str">
        <f>'6 - WG Income Assumptions'!$B$2</f>
        <v>Swansea Bay UHB</v>
      </c>
      <c r="B8" s="26" t="s">
        <v>148</v>
      </c>
      <c r="C8" s="26" t="str">
        <f>'6 - WG Income Assumptions'!$B$13</f>
        <v>FUTURE FUNDING ASSUMPTION</v>
      </c>
      <c r="D8" s="26" t="str">
        <f>'6 - WG Income Assumptions'!$B$14</f>
        <v>RECURRING</v>
      </c>
      <c r="E8" s="26" t="s">
        <v>414</v>
      </c>
      <c r="F8" s="26" t="str">
        <f>'6 - WG Income Assumptions'!$B$14&amp;" - "&amp;'6 - WG Income Assumptions'!B21</f>
        <v>RECURRING - Neighbourhood District Nursing</v>
      </c>
      <c r="G8" s="26">
        <f>'6 - WG Income Assumptions'!C21</f>
        <v>182.33</v>
      </c>
      <c r="H8" s="26">
        <f>'6 - WG Income Assumptions'!D21</f>
        <v>0</v>
      </c>
      <c r="I8" s="26">
        <f>'6 - WG Income Assumptions'!E21</f>
        <v>0</v>
      </c>
    </row>
    <row r="9" spans="1:9" ht="15.75">
      <c r="A9" t="str">
        <f>'6 - WG Income Assumptions'!$B$2</f>
        <v>Swansea Bay UHB</v>
      </c>
      <c r="B9" s="26" t="s">
        <v>148</v>
      </c>
      <c r="C9" s="26" t="str">
        <f>'6 - WG Income Assumptions'!$B$13</f>
        <v>FUTURE FUNDING ASSUMPTION</v>
      </c>
      <c r="D9" s="26" t="str">
        <f>'6 - WG Income Assumptions'!$B$14</f>
        <v>RECURRING</v>
      </c>
      <c r="E9" s="26" t="s">
        <v>414</v>
      </c>
      <c r="F9" s="26" t="str">
        <f>'6 - WG Income Assumptions'!$B$14&amp;" - "&amp;'6 - WG Income Assumptions'!B22</f>
        <v>RECURRING - Six Goals for Urgent and Emergency Care</v>
      </c>
      <c r="G9" s="26">
        <f>'6 - WG Income Assumptions'!C22</f>
        <v>2296</v>
      </c>
      <c r="H9" s="26">
        <f>'6 - WG Income Assumptions'!D22</f>
        <v>0</v>
      </c>
      <c r="I9" s="26">
        <f>'6 - WG Income Assumptions'!E22</f>
        <v>0</v>
      </c>
    </row>
    <row r="10" spans="1:9" ht="15.75">
      <c r="A10" t="str">
        <f>'6 - WG Income Assumptions'!$B$2</f>
        <v>Swansea Bay UHB</v>
      </c>
      <c r="B10" s="26" t="s">
        <v>148</v>
      </c>
      <c r="C10" s="26" t="str">
        <f>'6 - WG Income Assumptions'!$B$13</f>
        <v>FUTURE FUNDING ASSUMPTION</v>
      </c>
      <c r="D10" s="26" t="str">
        <f>'6 - WG Income Assumptions'!$B$14</f>
        <v>RECURRING</v>
      </c>
      <c r="E10" s="26" t="s">
        <v>414</v>
      </c>
      <c r="F10" s="26" t="str">
        <f>'6 - WG Income Assumptions'!$B$14&amp;" - "&amp;'6 - WG Income Assumptions'!B23</f>
        <v>RECURRING - Pump Prime Funding - Dedicated Nurse Staffing Levels</v>
      </c>
      <c r="G10" s="26">
        <f>'6 - WG Income Assumptions'!C23</f>
        <v>33.792999999999999</v>
      </c>
      <c r="H10" s="26">
        <f>'6 - WG Income Assumptions'!D23</f>
        <v>0</v>
      </c>
      <c r="I10" s="26">
        <f>'6 - WG Income Assumptions'!E23</f>
        <v>0</v>
      </c>
    </row>
    <row r="11" spans="1:9" ht="15.75">
      <c r="A11" t="str">
        <f>'6 - WG Income Assumptions'!$B$2</f>
        <v>Swansea Bay UHB</v>
      </c>
      <c r="B11" s="26" t="s">
        <v>148</v>
      </c>
      <c r="C11" s="26" t="str">
        <f>'6 - WG Income Assumptions'!$B$13</f>
        <v>FUTURE FUNDING ASSUMPTION</v>
      </c>
      <c r="D11" s="26" t="str">
        <f>'6 - WG Income Assumptions'!$B$14</f>
        <v>RECURRING</v>
      </c>
      <c r="E11" s="26" t="s">
        <v>414</v>
      </c>
      <c r="F11" s="26" t="str">
        <f>'6 - WG Income Assumptions'!$B$14&amp;" - "&amp;'6 - WG Income Assumptions'!B24</f>
        <v>RECURRING - Learning Disability - Improving Lives Programme</v>
      </c>
      <c r="G11" s="26">
        <f>'6 - WG Income Assumptions'!C24</f>
        <v>64</v>
      </c>
      <c r="H11" s="26">
        <f>'6 - WG Income Assumptions'!D24</f>
        <v>0</v>
      </c>
      <c r="I11" s="26">
        <f>'6 - WG Income Assumptions'!E24</f>
        <v>0</v>
      </c>
    </row>
    <row r="12" spans="1:9" ht="15.75">
      <c r="A12" t="str">
        <f>'6 - WG Income Assumptions'!$B$2</f>
        <v>Swansea Bay UHB</v>
      </c>
      <c r="B12" s="26" t="s">
        <v>148</v>
      </c>
      <c r="C12" s="26" t="str">
        <f>'6 - WG Income Assumptions'!$B$13</f>
        <v>FUTURE FUNDING ASSUMPTION</v>
      </c>
      <c r="D12" s="26" t="str">
        <f>'6 - WG Income Assumptions'!$B$14</f>
        <v>RECURRING</v>
      </c>
      <c r="E12" s="26" t="s">
        <v>414</v>
      </c>
      <c r="F12" s="26" t="str">
        <f>'6 - WG Income Assumptions'!$B$14&amp;" - "&amp;'6 - WG Income Assumptions'!B25</f>
        <v>RECURRING - Value-Based Psychology Service in Lymphoedema Wales</v>
      </c>
      <c r="G12" s="26">
        <f>'6 - WG Income Assumptions'!C25</f>
        <v>170.22</v>
      </c>
      <c r="H12" s="26">
        <f>'6 - WG Income Assumptions'!D25</f>
        <v>0</v>
      </c>
      <c r="I12" s="26">
        <f>'6 - WG Income Assumptions'!E25</f>
        <v>0</v>
      </c>
    </row>
    <row r="13" spans="1:9" ht="15.75">
      <c r="A13" t="str">
        <f>'6 - WG Income Assumptions'!$B$2</f>
        <v>Swansea Bay UHB</v>
      </c>
      <c r="B13" s="26" t="s">
        <v>148</v>
      </c>
      <c r="C13" s="26" t="str">
        <f>'6 - WG Income Assumptions'!$B$13</f>
        <v>FUTURE FUNDING ASSUMPTION</v>
      </c>
      <c r="D13" s="26" t="str">
        <f>'6 - WG Income Assumptions'!$B$14</f>
        <v>RECURRING</v>
      </c>
      <c r="E13" s="26" t="s">
        <v>414</v>
      </c>
      <c r="F13" s="26" t="str">
        <f>'6 - WG Income Assumptions'!$B$14&amp;" - "&amp;'6 - WG Income Assumptions'!B26</f>
        <v>RECURRING - VBHC - Atrial Fibrillation Redesign</v>
      </c>
      <c r="G13" s="26">
        <f>'6 - WG Income Assumptions'!C26</f>
        <v>428.2</v>
      </c>
      <c r="H13" s="26">
        <f>'6 - WG Income Assumptions'!D26</f>
        <v>0</v>
      </c>
      <c r="I13" s="26">
        <f>'6 - WG Income Assumptions'!E26</f>
        <v>0</v>
      </c>
    </row>
    <row r="14" spans="1:9" ht="15.75">
      <c r="A14" t="str">
        <f>'6 - WG Income Assumptions'!$B$2</f>
        <v>Swansea Bay UHB</v>
      </c>
      <c r="B14" s="26" t="s">
        <v>148</v>
      </c>
      <c r="C14" s="26" t="str">
        <f>'6 - WG Income Assumptions'!$B$13</f>
        <v>FUTURE FUNDING ASSUMPTION</v>
      </c>
      <c r="D14" s="26" t="str">
        <f>'6 - WG Income Assumptions'!$B$14</f>
        <v>RECURRING</v>
      </c>
      <c r="E14" s="26" t="s">
        <v>414</v>
      </c>
      <c r="F14" s="26" t="str">
        <f>'6 - WG Income Assumptions'!$B$14&amp;" - "&amp;'6 - WG Income Assumptions'!B27</f>
        <v>RECURRING - VBHC - Prehab (Cancer)</v>
      </c>
      <c r="G14" s="26">
        <f>'6 - WG Income Assumptions'!C27</f>
        <v>510.839</v>
      </c>
      <c r="H14" s="26">
        <f>'6 - WG Income Assumptions'!D27</f>
        <v>0</v>
      </c>
      <c r="I14" s="26">
        <f>'6 - WG Income Assumptions'!E27</f>
        <v>0</v>
      </c>
    </row>
    <row r="15" spans="1:9" ht="15.75">
      <c r="A15" t="str">
        <f>'6 - WG Income Assumptions'!$B$2</f>
        <v>Swansea Bay UHB</v>
      </c>
      <c r="B15" s="26" t="s">
        <v>148</v>
      </c>
      <c r="C15" s="26" t="str">
        <f>'6 - WG Income Assumptions'!$B$13</f>
        <v>FUTURE FUNDING ASSUMPTION</v>
      </c>
      <c r="D15" s="26" t="str">
        <f>'6 - WG Income Assumptions'!$B$14</f>
        <v>RECURRING</v>
      </c>
      <c r="E15" s="26" t="s">
        <v>414</v>
      </c>
      <c r="F15" s="26" t="str">
        <f>'6 - WG Income Assumptions'!$B$14&amp;" - "&amp;'6 - WG Income Assumptions'!B28</f>
        <v>RECURRING - VBHC - Prehab (MSK)</v>
      </c>
      <c r="G15" s="26">
        <f>'6 - WG Income Assumptions'!C28</f>
        <v>532.45299999999997</v>
      </c>
      <c r="H15" s="26">
        <f>'6 - WG Income Assumptions'!D28</f>
        <v>0</v>
      </c>
      <c r="I15" s="26">
        <f>'6 - WG Income Assumptions'!E28</f>
        <v>0</v>
      </c>
    </row>
    <row r="16" spans="1:9" ht="15.75">
      <c r="A16" t="str">
        <f>'6 - WG Income Assumptions'!$B$2</f>
        <v>Swansea Bay UHB</v>
      </c>
      <c r="B16" s="26" t="s">
        <v>148</v>
      </c>
      <c r="C16" s="26" t="str">
        <f>'6 - WG Income Assumptions'!$B$13</f>
        <v>FUTURE FUNDING ASSUMPTION</v>
      </c>
      <c r="D16" s="26" t="str">
        <f>'6 - WG Income Assumptions'!$B$14</f>
        <v>RECURRING</v>
      </c>
      <c r="E16" s="26" t="s">
        <v>414</v>
      </c>
      <c r="F16" s="26" t="str">
        <f>'6 - WG Income Assumptions'!$B$14&amp;" - "&amp;'6 - WG Income Assumptions'!B29</f>
        <v>RECURRING - Spinal ODN WHSSC SLA 22/23</v>
      </c>
      <c r="G16" s="26">
        <f>'6 - WG Income Assumptions'!C29</f>
        <v>172.67</v>
      </c>
      <c r="H16" s="26">
        <f>'6 - WG Income Assumptions'!D29</f>
        <v>0</v>
      </c>
      <c r="I16" s="26">
        <f>'6 - WG Income Assumptions'!E29</f>
        <v>0</v>
      </c>
    </row>
    <row r="17" spans="1:9" ht="15.75">
      <c r="A17" t="str">
        <f>'6 - WG Income Assumptions'!$B$2</f>
        <v>Swansea Bay UHB</v>
      </c>
      <c r="B17" s="26" t="s">
        <v>148</v>
      </c>
      <c r="C17" s="26" t="str">
        <f>'6 - WG Income Assumptions'!$B$13</f>
        <v>FUTURE FUNDING ASSUMPTION</v>
      </c>
      <c r="D17" s="26" t="str">
        <f>'6 - WG Income Assumptions'!$B$14</f>
        <v>RECURRING</v>
      </c>
      <c r="E17" s="26" t="s">
        <v>414</v>
      </c>
      <c r="F17" s="26" t="str">
        <f>'6 - WG Income Assumptions'!$B$14&amp;" - "&amp;'6 - WG Income Assumptions'!B30</f>
        <v>RECURRING - Improving Lives Programme - Additional Health Check Funding</v>
      </c>
      <c r="G17" s="26">
        <f>'6 - WG Income Assumptions'!C30</f>
        <v>50</v>
      </c>
      <c r="H17" s="26">
        <f>'6 - WG Income Assumptions'!D30</f>
        <v>0</v>
      </c>
      <c r="I17" s="26">
        <f>'6 - WG Income Assumptions'!E30</f>
        <v>0</v>
      </c>
    </row>
    <row r="18" spans="1:9" ht="15.75">
      <c r="A18" t="str">
        <f>'6 - WG Income Assumptions'!$B$2</f>
        <v>Swansea Bay UHB</v>
      </c>
      <c r="B18" s="26" t="s">
        <v>148</v>
      </c>
      <c r="C18" s="26" t="str">
        <f>'6 - WG Income Assumptions'!$B$13</f>
        <v>FUTURE FUNDING ASSUMPTION</v>
      </c>
      <c r="D18" s="26" t="str">
        <f>'6 - WG Income Assumptions'!$B$14</f>
        <v>RECURRING</v>
      </c>
      <c r="E18" s="26" t="s">
        <v>414</v>
      </c>
      <c r="F18" s="26" t="str">
        <f>'6 - WG Income Assumptions'!$B$14&amp;" - "&amp;'6 - WG Income Assumptions'!B31</f>
        <v>RECURRING - Welsh Nursing Care Record (WNCR)</v>
      </c>
      <c r="G18" s="26">
        <f>'6 - WG Income Assumptions'!C31</f>
        <v>66.63261</v>
      </c>
      <c r="H18" s="26">
        <f>'6 - WG Income Assumptions'!D31</f>
        <v>0</v>
      </c>
      <c r="I18" s="26">
        <f>'6 - WG Income Assumptions'!E31</f>
        <v>0</v>
      </c>
    </row>
    <row r="19" spans="1:9" ht="15.75">
      <c r="A19" t="str">
        <f>'6 - WG Income Assumptions'!$B$2</f>
        <v>Swansea Bay UHB</v>
      </c>
      <c r="B19" s="26" t="s">
        <v>148</v>
      </c>
      <c r="C19" s="26" t="str">
        <f>'6 - WG Income Assumptions'!$B$13</f>
        <v>FUTURE FUNDING ASSUMPTION</v>
      </c>
      <c r="D19" s="26" t="str">
        <f>'6 - WG Income Assumptions'!$B$14</f>
        <v>RECURRING</v>
      </c>
      <c r="E19" s="26" t="s">
        <v>414</v>
      </c>
      <c r="F19" s="26" t="str">
        <f>'6 - WG Income Assumptions'!$B$14&amp;" - "&amp;'6 - WG Income Assumptions'!B32</f>
        <v>RECURRING - Digital Maternity Cymru (DMC) Programme</v>
      </c>
      <c r="G19" s="26">
        <f>'6 - WG Income Assumptions'!C32</f>
        <v>70</v>
      </c>
      <c r="H19" s="26">
        <f>'6 - WG Income Assumptions'!D32</f>
        <v>0</v>
      </c>
      <c r="I19" s="26">
        <f>'6 - WG Income Assumptions'!E32</f>
        <v>0</v>
      </c>
    </row>
    <row r="20" spans="1:9" ht="15.75">
      <c r="A20" t="str">
        <f>'6 - WG Income Assumptions'!$B$2</f>
        <v>Swansea Bay UHB</v>
      </c>
      <c r="B20" s="26" t="s">
        <v>148</v>
      </c>
      <c r="C20" s="26" t="str">
        <f>'6 - WG Income Assumptions'!$B$13</f>
        <v>FUTURE FUNDING ASSUMPTION</v>
      </c>
      <c r="D20" s="26" t="str">
        <f>'6 - WG Income Assumptions'!$B$14</f>
        <v>RECURRING</v>
      </c>
      <c r="E20" s="26" t="s">
        <v>414</v>
      </c>
      <c r="F20" s="26" t="str">
        <f>'6 - WG Income Assumptions'!$B$14&amp;" - "&amp;'6 - WG Income Assumptions'!B33</f>
        <v>RECURRING - AHPS and Alternatives to Hospital Admissions</v>
      </c>
      <c r="G20" s="26">
        <f>'6 - WG Income Assumptions'!C33</f>
        <v>647.44000000000005</v>
      </c>
      <c r="H20" s="26">
        <f>'6 - WG Income Assumptions'!D33</f>
        <v>0</v>
      </c>
      <c r="I20" s="26">
        <f>'6 - WG Income Assumptions'!E33</f>
        <v>0</v>
      </c>
    </row>
    <row r="21" spans="1:9" ht="15.75">
      <c r="A21" t="str">
        <f>'6 - WG Income Assumptions'!$B$2</f>
        <v>Swansea Bay UHB</v>
      </c>
      <c r="B21" s="26" t="s">
        <v>148</v>
      </c>
      <c r="C21" s="26" t="str">
        <f>'6 - WG Income Assumptions'!$B$13</f>
        <v>FUTURE FUNDING ASSUMPTION</v>
      </c>
      <c r="D21" s="26" t="str">
        <f>'6 - WG Income Assumptions'!$B$14</f>
        <v>RECURRING</v>
      </c>
      <c r="E21" s="26" t="s">
        <v>414</v>
      </c>
      <c r="F21" s="26" t="str">
        <f>'6 - WG Income Assumptions'!$B$14&amp;" - "&amp;'6 - WG Income Assumptions'!B34</f>
        <v>RECURRING - MH Service Improvement Fund</v>
      </c>
      <c r="G21" s="26">
        <f>'6 - WG Income Assumptions'!C34</f>
        <v>2732.28</v>
      </c>
      <c r="H21" s="26">
        <f>'6 - WG Income Assumptions'!D34</f>
        <v>0</v>
      </c>
      <c r="I21" s="26">
        <f>'6 - WG Income Assumptions'!E34</f>
        <v>0</v>
      </c>
    </row>
    <row r="22" spans="1:9" ht="15.75">
      <c r="A22" t="str">
        <f>'6 - WG Income Assumptions'!$B$2</f>
        <v>Swansea Bay UHB</v>
      </c>
      <c r="B22" s="26" t="s">
        <v>148</v>
      </c>
      <c r="C22" s="26" t="str">
        <f>'6 - WG Income Assumptions'!$B$13</f>
        <v>FUTURE FUNDING ASSUMPTION</v>
      </c>
      <c r="D22" s="26" t="str">
        <f>'6 - WG Income Assumptions'!$B$14</f>
        <v>RECURRING</v>
      </c>
      <c r="E22" s="26" t="s">
        <v>414</v>
      </c>
      <c r="F22" s="26" t="str">
        <f>'6 - WG Income Assumptions'!$B$14&amp;" - "&amp;'6 - WG Income Assumptions'!B35</f>
        <v xml:space="preserve">RECURRING - </v>
      </c>
      <c r="G22" s="26">
        <f>'6 - WG Income Assumptions'!C35</f>
        <v>0</v>
      </c>
      <c r="H22" s="26">
        <f>'6 - WG Income Assumptions'!D35</f>
        <v>0</v>
      </c>
      <c r="I22" s="26">
        <f>'6 - WG Income Assumptions'!E35</f>
        <v>0</v>
      </c>
    </row>
    <row r="23" spans="1:9" ht="15.75">
      <c r="A23" t="str">
        <f>'6 - WG Income Assumptions'!$B$2</f>
        <v>Swansea Bay UHB</v>
      </c>
      <c r="B23" s="26" t="s">
        <v>148</v>
      </c>
      <c r="C23" s="26" t="str">
        <f>'6 - WG Income Assumptions'!$B$13</f>
        <v>FUTURE FUNDING ASSUMPTION</v>
      </c>
      <c r="D23" s="26" t="str">
        <f>'6 - WG Income Assumptions'!$B$14</f>
        <v>RECURRING</v>
      </c>
      <c r="E23" s="26" t="s">
        <v>414</v>
      </c>
      <c r="F23" s="26" t="str">
        <f>'6 - WG Income Assumptions'!$B$14&amp;" - "&amp;'6 - WG Income Assumptions'!B36</f>
        <v xml:space="preserve">RECURRING - </v>
      </c>
      <c r="G23" s="26">
        <f>'6 - WG Income Assumptions'!C36</f>
        <v>0</v>
      </c>
      <c r="H23" s="26">
        <f>'6 - WG Income Assumptions'!D36</f>
        <v>0</v>
      </c>
      <c r="I23" s="26">
        <f>'6 - WG Income Assumptions'!E36</f>
        <v>0</v>
      </c>
    </row>
    <row r="24" spans="1:9" ht="15.75">
      <c r="A24" t="str">
        <f>'6 - WG Income Assumptions'!$B$2</f>
        <v>Swansea Bay UHB</v>
      </c>
      <c r="B24" s="26" t="s">
        <v>148</v>
      </c>
      <c r="C24" s="26" t="str">
        <f>'6 - WG Income Assumptions'!$B$13</f>
        <v>FUTURE FUNDING ASSUMPTION</v>
      </c>
      <c r="D24" s="26" t="str">
        <f>'6 - WG Income Assumptions'!$B$14</f>
        <v>RECURRING</v>
      </c>
      <c r="E24" s="26" t="s">
        <v>414</v>
      </c>
      <c r="F24" s="26" t="str">
        <f>'6 - WG Income Assumptions'!$B$14&amp;" - "&amp;'6 - WG Income Assumptions'!B37</f>
        <v xml:space="preserve">RECURRING - </v>
      </c>
      <c r="G24" s="26">
        <f>'6 - WG Income Assumptions'!C37</f>
        <v>0</v>
      </c>
      <c r="H24" s="26">
        <f>'6 - WG Income Assumptions'!D37</f>
        <v>0</v>
      </c>
      <c r="I24" s="26">
        <f>'6 - WG Income Assumptions'!E37</f>
        <v>0</v>
      </c>
    </row>
    <row r="25" spans="1:9" ht="15.75">
      <c r="A25" t="str">
        <f>'6 - WG Income Assumptions'!$B$2</f>
        <v>Swansea Bay UHB</v>
      </c>
      <c r="B25" s="26" t="s">
        <v>148</v>
      </c>
      <c r="C25" s="26" t="str">
        <f>'6 - WG Income Assumptions'!$B$13</f>
        <v>FUTURE FUNDING ASSUMPTION</v>
      </c>
      <c r="D25" s="26" t="str">
        <f>'6 - WG Income Assumptions'!$B$14</f>
        <v>RECURRING</v>
      </c>
      <c r="E25" s="26" t="s">
        <v>414</v>
      </c>
      <c r="F25" s="26" t="str">
        <f>'6 - WG Income Assumptions'!$B$14&amp;" - "&amp;'6 - WG Income Assumptions'!B38</f>
        <v xml:space="preserve">RECURRING - </v>
      </c>
      <c r="G25" s="26">
        <f>'6 - WG Income Assumptions'!C38</f>
        <v>0</v>
      </c>
      <c r="H25" s="26">
        <f>'6 - WG Income Assumptions'!D38</f>
        <v>0</v>
      </c>
      <c r="I25" s="26">
        <f>'6 - WG Income Assumptions'!E38</f>
        <v>0</v>
      </c>
    </row>
    <row r="26" spans="1:9" ht="15.75">
      <c r="A26" t="str">
        <f>'6 - WG Income Assumptions'!$B$2</f>
        <v>Swansea Bay UHB</v>
      </c>
      <c r="B26" s="26" t="s">
        <v>148</v>
      </c>
      <c r="C26" s="26" t="str">
        <f>'6 - WG Income Assumptions'!$B$13</f>
        <v>FUTURE FUNDING ASSUMPTION</v>
      </c>
      <c r="D26" s="26" t="str">
        <f>'6 - WG Income Assumptions'!$B$14</f>
        <v>RECURRING</v>
      </c>
      <c r="E26" s="26" t="s">
        <v>414</v>
      </c>
      <c r="F26" s="26" t="str">
        <f>'6 - WG Income Assumptions'!$B$14&amp;" - "&amp;'6 - WG Income Assumptions'!B39</f>
        <v xml:space="preserve">RECURRING - </v>
      </c>
      <c r="G26" s="26">
        <f>'6 - WG Income Assumptions'!C39</f>
        <v>0</v>
      </c>
      <c r="H26" s="26">
        <f>'6 - WG Income Assumptions'!D39</f>
        <v>0</v>
      </c>
      <c r="I26" s="26">
        <f>'6 - WG Income Assumptions'!E39</f>
        <v>0</v>
      </c>
    </row>
    <row r="27" spans="1:9" ht="15.75">
      <c r="A27" t="str">
        <f>'6 - WG Income Assumptions'!$B$2</f>
        <v>Swansea Bay UHB</v>
      </c>
      <c r="B27" s="26" t="s">
        <v>148</v>
      </c>
      <c r="C27" s="26" t="str">
        <f>'6 - WG Income Assumptions'!$B$13</f>
        <v>FUTURE FUNDING ASSUMPTION</v>
      </c>
      <c r="D27" s="26" t="str">
        <f>'6 - WG Income Assumptions'!$B$14</f>
        <v>RECURRING</v>
      </c>
      <c r="E27" s="26" t="s">
        <v>414</v>
      </c>
      <c r="F27" s="26" t="str">
        <f>'6 - WG Income Assumptions'!$B$14&amp;" - "&amp;'6 - WG Income Assumptions'!B40</f>
        <v xml:space="preserve">RECURRING - </v>
      </c>
      <c r="G27" s="26">
        <f>'6 - WG Income Assumptions'!C40</f>
        <v>0</v>
      </c>
      <c r="H27" s="26">
        <f>'6 - WG Income Assumptions'!D40</f>
        <v>0</v>
      </c>
      <c r="I27" s="26">
        <f>'6 - WG Income Assumptions'!E40</f>
        <v>0</v>
      </c>
    </row>
    <row r="28" spans="1:9" ht="15.75">
      <c r="A28" t="str">
        <f>'6 - WG Income Assumptions'!$B$2</f>
        <v>Swansea Bay UHB</v>
      </c>
      <c r="B28" s="26" t="s">
        <v>148</v>
      </c>
      <c r="C28" s="26" t="str">
        <f>'6 - WG Income Assumptions'!$B$13</f>
        <v>FUTURE FUNDING ASSUMPTION</v>
      </c>
      <c r="D28" s="26" t="str">
        <f>'6 - WG Income Assumptions'!$B$14</f>
        <v>RECURRING</v>
      </c>
      <c r="E28" s="26" t="s">
        <v>414</v>
      </c>
      <c r="F28" s="26" t="str">
        <f>'6 - WG Income Assumptions'!$B$14&amp;" - "&amp;'6 - WG Income Assumptions'!B41</f>
        <v xml:space="preserve">RECURRING - </v>
      </c>
      <c r="G28" s="26">
        <f>'6 - WG Income Assumptions'!C41</f>
        <v>0</v>
      </c>
      <c r="H28" s="26">
        <f>'6 - WG Income Assumptions'!D41</f>
        <v>0</v>
      </c>
      <c r="I28" s="26">
        <f>'6 - WG Income Assumptions'!E41</f>
        <v>0</v>
      </c>
    </row>
    <row r="29" spans="1:9" ht="15.75">
      <c r="A29" t="str">
        <f>'6 - WG Income Assumptions'!$B$2</f>
        <v>Swansea Bay UHB</v>
      </c>
      <c r="B29" s="26" t="s">
        <v>148</v>
      </c>
      <c r="C29" s="26" t="str">
        <f>'6 - WG Income Assumptions'!$B$13</f>
        <v>FUTURE FUNDING ASSUMPTION</v>
      </c>
      <c r="D29" s="26" t="str">
        <f>'6 - WG Income Assumptions'!$B$14</f>
        <v>RECURRING</v>
      </c>
      <c r="E29" s="26" t="s">
        <v>414</v>
      </c>
      <c r="F29" s="26" t="str">
        <f>'6 - WG Income Assumptions'!$B$14&amp;" - "&amp;'6 - WG Income Assumptions'!B42</f>
        <v xml:space="preserve">RECURRING - </v>
      </c>
      <c r="G29" s="26">
        <f>'6 - WG Income Assumptions'!C42</f>
        <v>0</v>
      </c>
      <c r="H29" s="26">
        <f>'6 - WG Income Assumptions'!D42</f>
        <v>0</v>
      </c>
      <c r="I29" s="26">
        <f>'6 - WG Income Assumptions'!E42</f>
        <v>0</v>
      </c>
    </row>
    <row r="30" spans="1:9" ht="15.75">
      <c r="A30" t="str">
        <f>'6 - WG Income Assumptions'!$B$2</f>
        <v>Swansea Bay UHB</v>
      </c>
      <c r="B30" s="26" t="s">
        <v>148</v>
      </c>
      <c r="C30" s="26" t="str">
        <f>'6 - WG Income Assumptions'!$B$13</f>
        <v>FUTURE FUNDING ASSUMPTION</v>
      </c>
      <c r="D30" s="26" t="str">
        <f>'6 - WG Income Assumptions'!$B$14</f>
        <v>RECURRING</v>
      </c>
      <c r="E30" s="26" t="s">
        <v>414</v>
      </c>
      <c r="F30" s="26" t="str">
        <f>'6 - WG Income Assumptions'!$B$14&amp;" - "&amp;'6 - WG Income Assumptions'!B43</f>
        <v xml:space="preserve">RECURRING - </v>
      </c>
      <c r="G30" s="26">
        <f>'6 - WG Income Assumptions'!C43</f>
        <v>0</v>
      </c>
      <c r="H30" s="26">
        <f>'6 - WG Income Assumptions'!D43</f>
        <v>0</v>
      </c>
      <c r="I30" s="26">
        <f>'6 - WG Income Assumptions'!E43</f>
        <v>0</v>
      </c>
    </row>
    <row r="31" spans="1:9" ht="15.75">
      <c r="A31" t="str">
        <f>'6 - WG Income Assumptions'!$B$2</f>
        <v>Swansea Bay UHB</v>
      </c>
      <c r="B31" s="26" t="s">
        <v>148</v>
      </c>
      <c r="C31" s="26" t="str">
        <f>'6 - WG Income Assumptions'!$B$13</f>
        <v>FUTURE FUNDING ASSUMPTION</v>
      </c>
      <c r="D31" s="26" t="str">
        <f>'6 - WG Income Assumptions'!$B$14</f>
        <v>RECURRING</v>
      </c>
      <c r="E31" s="26" t="s">
        <v>414</v>
      </c>
      <c r="F31" s="26" t="str">
        <f>'6 - WG Income Assumptions'!$B$14&amp;" - "&amp;'6 - WG Income Assumptions'!B44</f>
        <v xml:space="preserve">RECURRING - </v>
      </c>
      <c r="G31" s="26">
        <f>'6 - WG Income Assumptions'!C44</f>
        <v>0</v>
      </c>
      <c r="H31" s="26">
        <f>'6 - WG Income Assumptions'!D44</f>
        <v>0</v>
      </c>
      <c r="I31" s="26">
        <f>'6 - WG Income Assumptions'!E44</f>
        <v>0</v>
      </c>
    </row>
    <row r="32" spans="1:9" ht="15.75">
      <c r="A32" t="str">
        <f>'6 - WG Income Assumptions'!$B$2</f>
        <v>Swansea Bay UHB</v>
      </c>
      <c r="B32" s="26" t="s">
        <v>148</v>
      </c>
      <c r="C32" s="26" t="str">
        <f>'6 - WG Income Assumptions'!$B$13</f>
        <v>FUTURE FUNDING ASSUMPTION</v>
      </c>
      <c r="D32" s="26" t="str">
        <f>'6 - WG Income Assumptions'!$B$14</f>
        <v>RECURRING</v>
      </c>
      <c r="E32" s="26" t="s">
        <v>414</v>
      </c>
      <c r="F32" s="26" t="str">
        <f>'6 - WG Income Assumptions'!$B$14&amp;" - "&amp;'6 - WG Income Assumptions'!B45</f>
        <v xml:space="preserve">RECURRING - </v>
      </c>
      <c r="G32" s="26">
        <f>'6 - WG Income Assumptions'!C45</f>
        <v>0</v>
      </c>
      <c r="H32" s="26">
        <f>'6 - WG Income Assumptions'!D45</f>
        <v>0</v>
      </c>
      <c r="I32" s="26">
        <f>'6 - WG Income Assumptions'!E45</f>
        <v>0</v>
      </c>
    </row>
    <row r="33" spans="1:9" ht="15.75">
      <c r="A33" t="str">
        <f>'6 - WG Income Assumptions'!$B$2</f>
        <v>Swansea Bay UHB</v>
      </c>
      <c r="B33" s="26" t="s">
        <v>148</v>
      </c>
      <c r="C33" s="26" t="str">
        <f>'6 - WG Income Assumptions'!$B$13</f>
        <v>FUTURE FUNDING ASSUMPTION</v>
      </c>
      <c r="D33" s="26" t="str">
        <f>'6 - WG Income Assumptions'!$B$14</f>
        <v>RECURRING</v>
      </c>
      <c r="E33" s="26" t="s">
        <v>414</v>
      </c>
      <c r="F33" s="26" t="str">
        <f>'6 - WG Income Assumptions'!$B$14&amp;" - "&amp;'6 - WG Income Assumptions'!B46</f>
        <v xml:space="preserve">RECURRING - </v>
      </c>
      <c r="G33" s="26">
        <f>'6 - WG Income Assumptions'!C46</f>
        <v>0</v>
      </c>
      <c r="H33" s="26">
        <f>'6 - WG Income Assumptions'!D46</f>
        <v>0</v>
      </c>
      <c r="I33" s="26">
        <f>'6 - WG Income Assumptions'!E46</f>
        <v>0</v>
      </c>
    </row>
    <row r="34" spans="1:9" ht="15.75">
      <c r="A34" t="str">
        <f>'6 - WG Income Assumptions'!$B$2</f>
        <v>Swansea Bay UHB</v>
      </c>
      <c r="B34" s="26" t="s">
        <v>148</v>
      </c>
      <c r="C34" s="26" t="str">
        <f>'6 - WG Income Assumptions'!$B$13</f>
        <v>FUTURE FUNDING ASSUMPTION</v>
      </c>
      <c r="D34" s="26" t="str">
        <f>'6 - WG Income Assumptions'!$B$14</f>
        <v>RECURRING</v>
      </c>
      <c r="E34" s="26" t="s">
        <v>414</v>
      </c>
      <c r="F34" s="26" t="str">
        <f>'6 - WG Income Assumptions'!$B$14&amp;" - "&amp;'6 - WG Income Assumptions'!B47</f>
        <v xml:space="preserve">RECURRING - </v>
      </c>
      <c r="G34" s="26">
        <f>'6 - WG Income Assumptions'!C47</f>
        <v>0</v>
      </c>
      <c r="H34" s="26">
        <f>'6 - WG Income Assumptions'!D47</f>
        <v>0</v>
      </c>
      <c r="I34" s="26">
        <f>'6 - WG Income Assumptions'!E47</f>
        <v>0</v>
      </c>
    </row>
    <row r="35" spans="1:9" ht="15.75">
      <c r="A35" t="str">
        <f>'6 - WG Income Assumptions'!$B$2</f>
        <v>Swansea Bay UHB</v>
      </c>
      <c r="B35" s="26" t="s">
        <v>148</v>
      </c>
      <c r="C35" s="26" t="str">
        <f>'6 - WG Income Assumptions'!$B$13</f>
        <v>FUTURE FUNDING ASSUMPTION</v>
      </c>
      <c r="D35" s="26" t="str">
        <f>'6 - WG Income Assumptions'!$B$14</f>
        <v>RECURRING</v>
      </c>
      <c r="E35" s="26" t="s">
        <v>414</v>
      </c>
      <c r="F35" s="26" t="str">
        <f>'6 - WG Income Assumptions'!$B$14&amp;" - "&amp;'6 - WG Income Assumptions'!B48</f>
        <v xml:space="preserve">RECURRING - </v>
      </c>
      <c r="G35" s="26">
        <f>'6 - WG Income Assumptions'!C48</f>
        <v>0</v>
      </c>
      <c r="H35" s="26">
        <f>'6 - WG Income Assumptions'!D48</f>
        <v>0</v>
      </c>
      <c r="I35" s="26">
        <f>'6 - WG Income Assumptions'!E48</f>
        <v>0</v>
      </c>
    </row>
    <row r="36" spans="1:9" ht="15.75">
      <c r="A36" t="str">
        <f>'6 - WG Income Assumptions'!$B$2</f>
        <v>Swansea Bay UHB</v>
      </c>
      <c r="B36" s="26" t="s">
        <v>148</v>
      </c>
      <c r="C36" s="26" t="str">
        <f>'6 - WG Income Assumptions'!$B$13</f>
        <v>FUTURE FUNDING ASSUMPTION</v>
      </c>
      <c r="D36" s="26" t="str">
        <f>'6 - WG Income Assumptions'!$B$14</f>
        <v>RECURRING</v>
      </c>
      <c r="E36" s="26" t="s">
        <v>414</v>
      </c>
      <c r="F36" s="26" t="str">
        <f>'6 - WG Income Assumptions'!$B$14&amp;" - "&amp;'6 - WG Income Assumptions'!B49</f>
        <v xml:space="preserve">RECURRING - </v>
      </c>
      <c r="G36" s="26">
        <f>'6 - WG Income Assumptions'!C49</f>
        <v>0</v>
      </c>
      <c r="H36" s="26">
        <f>'6 - WG Income Assumptions'!D49</f>
        <v>0</v>
      </c>
      <c r="I36" s="26">
        <f>'6 - WG Income Assumptions'!E49</f>
        <v>0</v>
      </c>
    </row>
    <row r="37" spans="1:9" ht="15.75">
      <c r="A37" t="str">
        <f>'6 - WG Income Assumptions'!$B$2</f>
        <v>Swansea Bay UHB</v>
      </c>
      <c r="B37" s="26" t="s">
        <v>148</v>
      </c>
      <c r="C37" s="26" t="str">
        <f>'6 - WG Income Assumptions'!$B$13</f>
        <v>FUTURE FUNDING ASSUMPTION</v>
      </c>
      <c r="D37" s="26" t="str">
        <f>'6 - WG Income Assumptions'!$B$14</f>
        <v>RECURRING</v>
      </c>
      <c r="E37" s="26" t="s">
        <v>414</v>
      </c>
      <c r="F37" s="26" t="str">
        <f>'6 - WG Income Assumptions'!$B$14&amp;" - "&amp;'6 - WG Income Assumptions'!B50</f>
        <v xml:space="preserve">RECURRING - </v>
      </c>
      <c r="G37" s="26">
        <f>'6 - WG Income Assumptions'!C50</f>
        <v>0</v>
      </c>
      <c r="H37" s="26">
        <f>'6 - WG Income Assumptions'!D50</f>
        <v>0</v>
      </c>
      <c r="I37" s="26">
        <f>'6 - WG Income Assumptions'!E50</f>
        <v>0</v>
      </c>
    </row>
    <row r="38" spans="1:9" ht="15.75">
      <c r="A38" t="str">
        <f>'6 - WG Income Assumptions'!$B$2</f>
        <v>Swansea Bay UHB</v>
      </c>
      <c r="B38" s="26" t="s">
        <v>148</v>
      </c>
      <c r="C38" s="26" t="str">
        <f>'6 - WG Income Assumptions'!$B$13</f>
        <v>FUTURE FUNDING ASSUMPTION</v>
      </c>
      <c r="D38" s="26" t="str">
        <f>'6 - WG Income Assumptions'!$B$14</f>
        <v>RECURRING</v>
      </c>
      <c r="E38" s="26" t="s">
        <v>414</v>
      </c>
      <c r="F38" s="26" t="str">
        <f>'6 - WG Income Assumptions'!$B$14&amp;" - "&amp;'6 - WG Income Assumptions'!B51</f>
        <v xml:space="preserve">RECURRING - </v>
      </c>
      <c r="G38" s="26">
        <f>'6 - WG Income Assumptions'!C51</f>
        <v>0</v>
      </c>
      <c r="H38" s="26">
        <f>'6 - WG Income Assumptions'!D51</f>
        <v>0</v>
      </c>
      <c r="I38" s="26">
        <f>'6 - WG Income Assumptions'!E51</f>
        <v>0</v>
      </c>
    </row>
    <row r="39" spans="1:9" ht="15.75">
      <c r="A39" t="str">
        <f>'6 - WG Income Assumptions'!$B$2</f>
        <v>Swansea Bay UHB</v>
      </c>
      <c r="B39" s="26" t="s">
        <v>148</v>
      </c>
      <c r="C39" s="26" t="str">
        <f>'6 - WG Income Assumptions'!$B$13</f>
        <v>FUTURE FUNDING ASSUMPTION</v>
      </c>
      <c r="D39" s="26" t="str">
        <f>'6 - WG Income Assumptions'!$B$14</f>
        <v>RECURRING</v>
      </c>
      <c r="E39" s="26" t="s">
        <v>396</v>
      </c>
      <c r="F39" s="26" t="str">
        <f>'6 - WG Income Assumptions'!B52</f>
        <v>SUB TOTAL</v>
      </c>
      <c r="G39" s="26">
        <f>'6 - WG Income Assumptions'!C52</f>
        <v>22497.32661</v>
      </c>
      <c r="H39" s="26">
        <f>'6 - WG Income Assumptions'!D52</f>
        <v>0</v>
      </c>
      <c r="I39" s="26">
        <f>'6 - WG Income Assumptions'!E52</f>
        <v>0</v>
      </c>
    </row>
    <row r="40" spans="1:9" ht="15.75">
      <c r="A40" t="str">
        <f>'6 - WG Income Assumptions'!$B$2</f>
        <v>Swansea Bay UHB</v>
      </c>
      <c r="B40" s="26" t="s">
        <v>148</v>
      </c>
      <c r="C40" s="26" t="str">
        <f>'6 - WG Income Assumptions'!$B$13</f>
        <v>FUTURE FUNDING ASSUMPTION</v>
      </c>
      <c r="D40" s="26" t="str">
        <f>'6 - WG Income Assumptions'!$B$53</f>
        <v>NON RECURRING</v>
      </c>
      <c r="E40" s="26" t="s">
        <v>414</v>
      </c>
      <c r="F40" s="26" t="str">
        <f>'6 - WG Income Assumptions'!$B$53&amp;" - "&amp;'6 - WG Income Assumptions'!B55</f>
        <v>NON RECURRING - Immunisation Framework</v>
      </c>
      <c r="G40" s="26">
        <f>'6 - WG Income Assumptions'!C55</f>
        <v>5500</v>
      </c>
      <c r="H40" s="26">
        <f>'6 - WG Income Assumptions'!D55</f>
        <v>0</v>
      </c>
      <c r="I40" s="26">
        <f>'6 - WG Income Assumptions'!E55</f>
        <v>0</v>
      </c>
    </row>
    <row r="41" spans="1:9" ht="15.75">
      <c r="A41" t="str">
        <f>'6 - WG Income Assumptions'!$B$2</f>
        <v>Swansea Bay UHB</v>
      </c>
      <c r="B41" s="26" t="s">
        <v>148</v>
      </c>
      <c r="C41" s="26" t="str">
        <f>'6 - WG Income Assumptions'!$B$13</f>
        <v>FUTURE FUNDING ASSUMPTION</v>
      </c>
      <c r="D41" s="26" t="str">
        <f>'6 - WG Income Assumptions'!$B$53</f>
        <v>NON RECURRING</v>
      </c>
      <c r="E41" s="26" t="s">
        <v>414</v>
      </c>
      <c r="F41" s="26" t="str">
        <f>'6 - WG Income Assumptions'!$B$53&amp;" - "&amp;'6 - WG Income Assumptions'!B56</f>
        <v>NON RECURRING - Surveillance - (Testing and Tracing)</v>
      </c>
      <c r="G41" s="26">
        <f>'6 - WG Income Assumptions'!C56</f>
        <v>3500</v>
      </c>
      <c r="H41" s="26">
        <f>'6 - WG Income Assumptions'!D56</f>
        <v>0</v>
      </c>
      <c r="I41" s="26">
        <f>'6 - WG Income Assumptions'!E56</f>
        <v>0</v>
      </c>
    </row>
    <row r="42" spans="1:9" ht="15.75">
      <c r="A42" t="str">
        <f>'6 - WG Income Assumptions'!$B$2</f>
        <v>Swansea Bay UHB</v>
      </c>
      <c r="B42" s="26" t="s">
        <v>148</v>
      </c>
      <c r="C42" s="26" t="str">
        <f>'6 - WG Income Assumptions'!$B$13</f>
        <v>FUTURE FUNDING ASSUMPTION</v>
      </c>
      <c r="D42" s="26" t="str">
        <f>'6 - WG Income Assumptions'!$B$53</f>
        <v>NON RECURRING</v>
      </c>
      <c r="E42" s="26" t="s">
        <v>414</v>
      </c>
      <c r="F42" s="26" t="str">
        <f>'6 - WG Income Assumptions'!$B$53&amp;" - "&amp;'6 - WG Income Assumptions'!B57</f>
        <v>NON RECURRING - All Wales Risk Pool</v>
      </c>
      <c r="G42" s="26">
        <f>'6 - WG Income Assumptions'!C57</f>
        <v>0</v>
      </c>
      <c r="H42" s="26">
        <f>'6 - WG Income Assumptions'!D57</f>
        <v>0</v>
      </c>
      <c r="I42" s="26">
        <f>'6 - WG Income Assumptions'!E57</f>
        <v>0</v>
      </c>
    </row>
    <row r="43" spans="1:9" ht="15.75">
      <c r="A43" t="str">
        <f>'6 - WG Income Assumptions'!$B$2</f>
        <v>Swansea Bay UHB</v>
      </c>
      <c r="B43" s="26" t="s">
        <v>148</v>
      </c>
      <c r="C43" s="26" t="str">
        <f>'6 - WG Income Assumptions'!$B$13</f>
        <v>FUTURE FUNDING ASSUMPTION</v>
      </c>
      <c r="D43" s="26" t="str">
        <f>'6 - WG Income Assumptions'!$B$53</f>
        <v>NON RECURRING</v>
      </c>
      <c r="E43" s="26" t="s">
        <v>414</v>
      </c>
      <c r="F43" s="26" t="str">
        <f>'6 - WG Income Assumptions'!$B$53&amp;" - "&amp;'6 - WG Income Assumptions'!B58</f>
        <v>NON RECURRING - IFRS16 – Revenue Recovery (-ve)</v>
      </c>
      <c r="G43" s="26" t="str">
        <f>'6 - WG Income Assumptions'!C58</f>
        <v>TBC</v>
      </c>
      <c r="H43" s="26">
        <f>'6 - WG Income Assumptions'!D58</f>
        <v>0</v>
      </c>
      <c r="I43" s="26">
        <f>'6 - WG Income Assumptions'!E58</f>
        <v>0</v>
      </c>
    </row>
    <row r="44" spans="1:9" ht="15.75">
      <c r="A44" t="str">
        <f>'6 - WG Income Assumptions'!$B$2</f>
        <v>Swansea Bay UHB</v>
      </c>
      <c r="B44" s="26" t="s">
        <v>148</v>
      </c>
      <c r="C44" s="26" t="str">
        <f>'6 - WG Income Assumptions'!$B$13</f>
        <v>FUTURE FUNDING ASSUMPTION</v>
      </c>
      <c r="D44" s="26" t="str">
        <f>'6 - WG Income Assumptions'!$B$53</f>
        <v>NON RECURRING</v>
      </c>
      <c r="E44" s="26" t="s">
        <v>414</v>
      </c>
      <c r="F44" s="26" t="str">
        <f>'6 - WG Income Assumptions'!$B$53&amp;" - "&amp;'6 - WG Income Assumptions'!B59</f>
        <v>NON RECURRING - COVID - Adferiad Funding</v>
      </c>
      <c r="G44" s="26">
        <f>'6 - WG Income Assumptions'!C59</f>
        <v>953.63199999999995</v>
      </c>
      <c r="H44" s="26">
        <f>'6 - WG Income Assumptions'!D59</f>
        <v>0</v>
      </c>
      <c r="I44" s="26">
        <f>'6 - WG Income Assumptions'!E59</f>
        <v>0</v>
      </c>
    </row>
    <row r="45" spans="1:9" ht="15.75">
      <c r="A45" t="str">
        <f>'6 - WG Income Assumptions'!$B$2</f>
        <v>Swansea Bay UHB</v>
      </c>
      <c r="B45" s="26" t="s">
        <v>148</v>
      </c>
      <c r="C45" s="26" t="str">
        <f>'6 - WG Income Assumptions'!$B$13</f>
        <v>FUTURE FUNDING ASSUMPTION</v>
      </c>
      <c r="D45" s="26" t="str">
        <f>'6 - WG Income Assumptions'!$B$53</f>
        <v>NON RECURRING</v>
      </c>
      <c r="E45" s="26" t="s">
        <v>414</v>
      </c>
      <c r="F45" s="26" t="str">
        <f>'6 - WG Income Assumptions'!$B$53&amp;" - "&amp;'6 - WG Income Assumptions'!B60</f>
        <v>NON RECURRING - COVID - Nosocomial Team</v>
      </c>
      <c r="G45" s="26">
        <f>'6 - WG Income Assumptions'!C60</f>
        <v>508.11500000000001</v>
      </c>
      <c r="H45" s="26">
        <f>'6 - WG Income Assumptions'!D60</f>
        <v>0</v>
      </c>
      <c r="I45" s="26">
        <f>'6 - WG Income Assumptions'!E60</f>
        <v>0</v>
      </c>
    </row>
    <row r="46" spans="1:9" ht="15.75">
      <c r="A46" t="str">
        <f>'6 - WG Income Assumptions'!$B$2</f>
        <v>Swansea Bay UHB</v>
      </c>
      <c r="B46" s="26" t="s">
        <v>148</v>
      </c>
      <c r="C46" s="26" t="str">
        <f>'6 - WG Income Assumptions'!$B$13</f>
        <v>FUTURE FUNDING ASSUMPTION</v>
      </c>
      <c r="D46" s="26" t="str">
        <f>'6 - WG Income Assumptions'!$B$53</f>
        <v>NON RECURRING</v>
      </c>
      <c r="E46" s="26" t="s">
        <v>414</v>
      </c>
      <c r="F46" s="26" t="str">
        <f>'6 - WG Income Assumptions'!$B$53&amp;" - "&amp;'6 - WG Income Assumptions'!B61</f>
        <v>NON RECURRING - COVID Recovery</v>
      </c>
      <c r="G46" s="26">
        <f>'6 - WG Income Assumptions'!C61</f>
        <v>21000</v>
      </c>
      <c r="H46" s="26">
        <f>'6 - WG Income Assumptions'!D61</f>
        <v>0</v>
      </c>
      <c r="I46" s="26">
        <f>'6 - WG Income Assumptions'!E61</f>
        <v>0</v>
      </c>
    </row>
    <row r="47" spans="1:9" ht="15.75">
      <c r="A47" t="str">
        <f>'6 - WG Income Assumptions'!$B$2</f>
        <v>Swansea Bay UHB</v>
      </c>
      <c r="B47" s="26" t="s">
        <v>148</v>
      </c>
      <c r="C47" s="26" t="str">
        <f>'6 - WG Income Assumptions'!$B$13</f>
        <v>FUTURE FUNDING ASSUMPTION</v>
      </c>
      <c r="D47" s="26" t="str">
        <f>'6 - WG Income Assumptions'!$B$53</f>
        <v>NON RECURRING</v>
      </c>
      <c r="E47" s="26" t="s">
        <v>414</v>
      </c>
      <c r="F47" s="26" t="str">
        <f>'6 - WG Income Assumptions'!$B$53&amp;" - "&amp;'6 - WG Income Assumptions'!B62</f>
        <v>NON RECURRING - COVID PPE</v>
      </c>
      <c r="G47" s="26">
        <f>'6 - WG Income Assumptions'!C62</f>
        <v>1038.2529999999999</v>
      </c>
      <c r="H47" s="26">
        <f>'6 - WG Income Assumptions'!D62</f>
        <v>0</v>
      </c>
      <c r="I47" s="26">
        <f>'6 - WG Income Assumptions'!E62</f>
        <v>0</v>
      </c>
    </row>
    <row r="48" spans="1:9" ht="15.75">
      <c r="A48" t="str">
        <f>'6 - WG Income Assumptions'!$B$2</f>
        <v>Swansea Bay UHB</v>
      </c>
      <c r="B48" s="26" t="s">
        <v>148</v>
      </c>
      <c r="C48" s="26" t="str">
        <f>'6 - WG Income Assumptions'!$B$13</f>
        <v>FUTURE FUNDING ASSUMPTION</v>
      </c>
      <c r="D48" s="26" t="str">
        <f>'6 - WG Income Assumptions'!$B$53</f>
        <v>NON RECURRING</v>
      </c>
      <c r="E48" s="26" t="s">
        <v>414</v>
      </c>
      <c r="F48" s="26" t="str">
        <f>'6 - WG Income Assumptions'!$B$53&amp;" - "&amp;'6 - WG Income Assumptions'!B63</f>
        <v>NON RECURRING - COVID Transition - as per plan</v>
      </c>
      <c r="G48" s="26">
        <f>'6 - WG Income Assumptions'!C63</f>
        <v>21200</v>
      </c>
      <c r="H48" s="26">
        <f>'6 - WG Income Assumptions'!D63</f>
        <v>0</v>
      </c>
      <c r="I48" s="26">
        <f>'6 - WG Income Assumptions'!E63</f>
        <v>0</v>
      </c>
    </row>
    <row r="49" spans="1:9" ht="15.75">
      <c r="A49" t="str">
        <f>'6 - WG Income Assumptions'!$B$2</f>
        <v>Swansea Bay UHB</v>
      </c>
      <c r="B49" s="26" t="s">
        <v>148</v>
      </c>
      <c r="C49" s="26" t="str">
        <f>'6 - WG Income Assumptions'!$B$13</f>
        <v>FUTURE FUNDING ASSUMPTION</v>
      </c>
      <c r="D49" s="26" t="str">
        <f>'6 - WG Income Assumptions'!$B$53</f>
        <v>NON RECURRING</v>
      </c>
      <c r="E49" s="26" t="s">
        <v>414</v>
      </c>
      <c r="F49" s="26" t="str">
        <f>'6 - WG Income Assumptions'!$B$53&amp;" - "&amp;'6 - WG Income Assumptions'!B64</f>
        <v>NON RECURRING - Loss Contractual Income Dental Contract</v>
      </c>
      <c r="G49" s="26">
        <f>'6 - WG Income Assumptions'!C64</f>
        <v>1417</v>
      </c>
      <c r="H49" s="26">
        <f>'6 - WG Income Assumptions'!D64</f>
        <v>0</v>
      </c>
      <c r="I49" s="26">
        <f>'6 - WG Income Assumptions'!E64</f>
        <v>0</v>
      </c>
    </row>
    <row r="50" spans="1:9" ht="15.75">
      <c r="A50" t="str">
        <f>'6 - WG Income Assumptions'!$B$2</f>
        <v>Swansea Bay UHB</v>
      </c>
      <c r="B50" s="26" t="s">
        <v>148</v>
      </c>
      <c r="C50" s="26" t="str">
        <f>'6 - WG Income Assumptions'!$B$13</f>
        <v>FUTURE FUNDING ASSUMPTION</v>
      </c>
      <c r="D50" s="26" t="str">
        <f>'6 - WG Income Assumptions'!$B$53</f>
        <v>NON RECURRING</v>
      </c>
      <c r="E50" s="26" t="s">
        <v>414</v>
      </c>
      <c r="F50" s="26" t="str">
        <f>'6 - WG Income Assumptions'!$B$53&amp;" - "&amp;'6 - WG Income Assumptions'!B65</f>
        <v>NON RECURRING - Ukraine - GMS / Welcome Centres (Plan)</v>
      </c>
      <c r="G50" s="26">
        <f>'6 - WG Income Assumptions'!C65</f>
        <v>30</v>
      </c>
      <c r="H50" s="26">
        <f>'6 - WG Income Assumptions'!D65</f>
        <v>0</v>
      </c>
      <c r="I50" s="26">
        <f>'6 - WG Income Assumptions'!E65</f>
        <v>0</v>
      </c>
    </row>
    <row r="51" spans="1:9" ht="15.75">
      <c r="A51" t="str">
        <f>'6 - WG Income Assumptions'!$B$2</f>
        <v>Swansea Bay UHB</v>
      </c>
      <c r="B51" s="26" t="s">
        <v>148</v>
      </c>
      <c r="C51" s="26" t="str">
        <f>'6 - WG Income Assumptions'!$B$13</f>
        <v>FUTURE FUNDING ASSUMPTION</v>
      </c>
      <c r="D51" s="26" t="str">
        <f>'6 - WG Income Assumptions'!$B$53</f>
        <v>NON RECURRING</v>
      </c>
      <c r="E51" s="26" t="s">
        <v>414</v>
      </c>
      <c r="F51" s="26" t="str">
        <f>'6 - WG Income Assumptions'!$B$53&amp;" - "&amp;'6 - WG Income Assumptions'!B66</f>
        <v>NON RECURRING - Flu - 50-64 Cohort (Plan)</v>
      </c>
      <c r="G51" s="26">
        <f>'6 - WG Income Assumptions'!C66</f>
        <v>475</v>
      </c>
      <c r="H51" s="26">
        <f>'6 - WG Income Assumptions'!D66</f>
        <v>0</v>
      </c>
      <c r="I51" s="26">
        <f>'6 - WG Income Assumptions'!E66</f>
        <v>0</v>
      </c>
    </row>
    <row r="52" spans="1:9" ht="15.75">
      <c r="A52" t="str">
        <f>'6 - WG Income Assumptions'!$B$2</f>
        <v>Swansea Bay UHB</v>
      </c>
      <c r="B52" s="26" t="s">
        <v>148</v>
      </c>
      <c r="C52" s="26" t="str">
        <f>'6 - WG Income Assumptions'!$B$13</f>
        <v>FUTURE FUNDING ASSUMPTION</v>
      </c>
      <c r="D52" s="26" t="str">
        <f>'6 - WG Income Assumptions'!$B$53</f>
        <v>NON RECURRING</v>
      </c>
      <c r="E52" s="26" t="s">
        <v>414</v>
      </c>
      <c r="F52" s="26" t="str">
        <f>'6 - WG Income Assumptions'!$B$53&amp;" - "&amp;'6 - WG Income Assumptions'!B67</f>
        <v>NON RECURRING - NDD Project Funding (Plan)</v>
      </c>
      <c r="G52" s="26">
        <f>'6 - WG Income Assumptions'!C67</f>
        <v>158.97200000000001</v>
      </c>
      <c r="H52" s="26">
        <f>'6 - WG Income Assumptions'!D67</f>
        <v>0</v>
      </c>
      <c r="I52" s="26">
        <f>'6 - WG Income Assumptions'!E67</f>
        <v>0</v>
      </c>
    </row>
    <row r="53" spans="1:9" ht="15.75">
      <c r="A53" t="str">
        <f>'6 - WG Income Assumptions'!$B$2</f>
        <v>Swansea Bay UHB</v>
      </c>
      <c r="B53" s="26" t="s">
        <v>148</v>
      </c>
      <c r="C53" s="26" t="str">
        <f>'6 - WG Income Assumptions'!$B$13</f>
        <v>FUTURE FUNDING ASSUMPTION</v>
      </c>
      <c r="D53" s="26" t="str">
        <f>'6 - WG Income Assumptions'!$B$53</f>
        <v>NON RECURRING</v>
      </c>
      <c r="E53" s="26" t="s">
        <v>414</v>
      </c>
      <c r="F53" s="26" t="str">
        <f>'6 - WG Income Assumptions'!$B$53&amp;" - "&amp;'6 - WG Income Assumptions'!B68</f>
        <v xml:space="preserve">NON RECURRING - </v>
      </c>
      <c r="G53" s="26">
        <f>'6 - WG Income Assumptions'!C68</f>
        <v>0</v>
      </c>
      <c r="H53" s="26">
        <f>'6 - WG Income Assumptions'!D68</f>
        <v>0</v>
      </c>
      <c r="I53" s="26">
        <f>'6 - WG Income Assumptions'!E68</f>
        <v>0</v>
      </c>
    </row>
    <row r="54" spans="1:9" ht="15.75">
      <c r="A54" t="str">
        <f>'6 - WG Income Assumptions'!$B$2</f>
        <v>Swansea Bay UHB</v>
      </c>
      <c r="B54" s="26" t="s">
        <v>148</v>
      </c>
      <c r="C54" s="26" t="str">
        <f>'6 - WG Income Assumptions'!$B$13</f>
        <v>FUTURE FUNDING ASSUMPTION</v>
      </c>
      <c r="D54" s="26" t="str">
        <f>'6 - WG Income Assumptions'!$B$53</f>
        <v>NON RECURRING</v>
      </c>
      <c r="E54" s="26" t="s">
        <v>414</v>
      </c>
      <c r="F54" s="26" t="str">
        <f>'6 - WG Income Assumptions'!$B$53&amp;" - "&amp;'6 - WG Income Assumptions'!B69</f>
        <v xml:space="preserve">NON RECURRING - </v>
      </c>
      <c r="G54" s="26">
        <f>'6 - WG Income Assumptions'!C69</f>
        <v>0</v>
      </c>
      <c r="H54" s="26">
        <f>'6 - WG Income Assumptions'!D69</f>
        <v>0</v>
      </c>
      <c r="I54" s="26">
        <f>'6 - WG Income Assumptions'!E69</f>
        <v>0</v>
      </c>
    </row>
    <row r="55" spans="1:9" ht="15.75">
      <c r="A55" t="str">
        <f>'6 - WG Income Assumptions'!$B$2</f>
        <v>Swansea Bay UHB</v>
      </c>
      <c r="B55" s="26" t="s">
        <v>148</v>
      </c>
      <c r="C55" s="26" t="str">
        <f>'6 - WG Income Assumptions'!$B$13</f>
        <v>FUTURE FUNDING ASSUMPTION</v>
      </c>
      <c r="D55" s="26" t="str">
        <f>'6 - WG Income Assumptions'!$B$53</f>
        <v>NON RECURRING</v>
      </c>
      <c r="E55" s="26" t="s">
        <v>414</v>
      </c>
      <c r="F55" s="26" t="str">
        <f>'6 - WG Income Assumptions'!$B$53&amp;" - "&amp;'6 - WG Income Assumptions'!B70</f>
        <v xml:space="preserve">NON RECURRING - </v>
      </c>
      <c r="G55" s="26">
        <f>'6 - WG Income Assumptions'!C70</f>
        <v>0</v>
      </c>
      <c r="H55" s="26">
        <f>'6 - WG Income Assumptions'!D70</f>
        <v>0</v>
      </c>
      <c r="I55" s="26">
        <f>'6 - WG Income Assumptions'!E70</f>
        <v>0</v>
      </c>
    </row>
    <row r="56" spans="1:9" ht="15.75">
      <c r="A56" t="str">
        <f>'6 - WG Income Assumptions'!$B$2</f>
        <v>Swansea Bay UHB</v>
      </c>
      <c r="B56" s="26" t="s">
        <v>148</v>
      </c>
      <c r="C56" s="26" t="str">
        <f>'6 - WG Income Assumptions'!$B$13</f>
        <v>FUTURE FUNDING ASSUMPTION</v>
      </c>
      <c r="D56" s="26" t="str">
        <f>'6 - WG Income Assumptions'!$B$53</f>
        <v>NON RECURRING</v>
      </c>
      <c r="E56" s="26" t="s">
        <v>414</v>
      </c>
      <c r="F56" s="26" t="str">
        <f>'6 - WG Income Assumptions'!$B$53&amp;" - "&amp;'6 - WG Income Assumptions'!B71</f>
        <v xml:space="preserve">NON RECURRING - </v>
      </c>
      <c r="G56" s="26">
        <f>'6 - WG Income Assumptions'!C71</f>
        <v>0</v>
      </c>
      <c r="H56" s="26">
        <f>'6 - WG Income Assumptions'!D71</f>
        <v>0</v>
      </c>
      <c r="I56" s="26">
        <f>'6 - WG Income Assumptions'!E71</f>
        <v>0</v>
      </c>
    </row>
    <row r="57" spans="1:9" ht="15.75">
      <c r="A57" t="str">
        <f>'6 - WG Income Assumptions'!$B$2</f>
        <v>Swansea Bay UHB</v>
      </c>
      <c r="B57" s="26" t="s">
        <v>148</v>
      </c>
      <c r="C57" s="26" t="str">
        <f>'6 - WG Income Assumptions'!$B$13</f>
        <v>FUTURE FUNDING ASSUMPTION</v>
      </c>
      <c r="D57" s="26" t="str">
        <f>'6 - WG Income Assumptions'!$B$53</f>
        <v>NON RECURRING</v>
      </c>
      <c r="E57" s="26" t="s">
        <v>414</v>
      </c>
      <c r="F57" s="26" t="str">
        <f>'6 - WG Income Assumptions'!$B$53&amp;" - "&amp;'6 - WG Income Assumptions'!B72</f>
        <v xml:space="preserve">NON RECURRING - </v>
      </c>
      <c r="G57" s="26">
        <f>'6 - WG Income Assumptions'!C72</f>
        <v>0</v>
      </c>
      <c r="H57" s="26">
        <f>'6 - WG Income Assumptions'!D72</f>
        <v>0</v>
      </c>
      <c r="I57" s="26">
        <f>'6 - WG Income Assumptions'!E72</f>
        <v>0</v>
      </c>
    </row>
    <row r="58" spans="1:9" ht="15.75">
      <c r="A58" t="str">
        <f>'6 - WG Income Assumptions'!$B$2</f>
        <v>Swansea Bay UHB</v>
      </c>
      <c r="B58" s="26" t="s">
        <v>148</v>
      </c>
      <c r="C58" s="26" t="str">
        <f>'6 - WG Income Assumptions'!$B$13</f>
        <v>FUTURE FUNDING ASSUMPTION</v>
      </c>
      <c r="D58" s="26" t="str">
        <f>'6 - WG Income Assumptions'!$B$53</f>
        <v>NON RECURRING</v>
      </c>
      <c r="E58" s="26" t="s">
        <v>414</v>
      </c>
      <c r="F58" s="26" t="str">
        <f>'6 - WG Income Assumptions'!$B$53&amp;" - "&amp;'6 - WG Income Assumptions'!B73</f>
        <v xml:space="preserve">NON RECURRING - </v>
      </c>
      <c r="G58" s="26">
        <f>'6 - WG Income Assumptions'!C73</f>
        <v>0</v>
      </c>
      <c r="H58" s="26">
        <f>'6 - WG Income Assumptions'!D73</f>
        <v>0</v>
      </c>
      <c r="I58" s="26">
        <f>'6 - WG Income Assumptions'!E73</f>
        <v>0</v>
      </c>
    </row>
    <row r="59" spans="1:9" ht="15.75">
      <c r="A59" t="str">
        <f>'6 - WG Income Assumptions'!$B$2</f>
        <v>Swansea Bay UHB</v>
      </c>
      <c r="B59" s="26" t="s">
        <v>148</v>
      </c>
      <c r="C59" s="26" t="str">
        <f>'6 - WG Income Assumptions'!$B$13</f>
        <v>FUTURE FUNDING ASSUMPTION</v>
      </c>
      <c r="D59" s="26" t="str">
        <f>'6 - WG Income Assumptions'!$B$53</f>
        <v>NON RECURRING</v>
      </c>
      <c r="E59" s="26" t="s">
        <v>414</v>
      </c>
      <c r="F59" s="26" t="str">
        <f>'6 - WG Income Assumptions'!$B$53&amp;" - "&amp;'6 - WG Income Assumptions'!B74</f>
        <v xml:space="preserve">NON RECURRING - </v>
      </c>
      <c r="G59" s="26">
        <f>'6 - WG Income Assumptions'!C74</f>
        <v>0</v>
      </c>
      <c r="H59" s="26">
        <f>'6 - WG Income Assumptions'!D74</f>
        <v>0</v>
      </c>
      <c r="I59" s="26">
        <f>'6 - WG Income Assumptions'!E74</f>
        <v>0</v>
      </c>
    </row>
    <row r="60" spans="1:9" ht="15.75">
      <c r="A60" t="str">
        <f>'6 - WG Income Assumptions'!$B$2</f>
        <v>Swansea Bay UHB</v>
      </c>
      <c r="B60" s="26" t="s">
        <v>148</v>
      </c>
      <c r="C60" s="26" t="str">
        <f>'6 - WG Income Assumptions'!$B$13</f>
        <v>FUTURE FUNDING ASSUMPTION</v>
      </c>
      <c r="D60" s="26" t="str">
        <f>'6 - WG Income Assumptions'!$B$53</f>
        <v>NON RECURRING</v>
      </c>
      <c r="E60" s="26" t="s">
        <v>414</v>
      </c>
      <c r="F60" s="26" t="str">
        <f>'6 - WG Income Assumptions'!$B$53&amp;" - "&amp;'6 - WG Income Assumptions'!B75</f>
        <v xml:space="preserve">NON RECURRING - </v>
      </c>
      <c r="G60" s="26">
        <f>'6 - WG Income Assumptions'!C75</f>
        <v>0</v>
      </c>
      <c r="H60" s="26">
        <f>'6 - WG Income Assumptions'!D75</f>
        <v>0</v>
      </c>
      <c r="I60" s="26">
        <f>'6 - WG Income Assumptions'!E75</f>
        <v>0</v>
      </c>
    </row>
    <row r="61" spans="1:9" ht="15.75">
      <c r="A61" t="str">
        <f>'6 - WG Income Assumptions'!$B$2</f>
        <v>Swansea Bay UHB</v>
      </c>
      <c r="B61" s="26" t="s">
        <v>148</v>
      </c>
      <c r="C61" s="26" t="str">
        <f>'6 - WG Income Assumptions'!$B$13</f>
        <v>FUTURE FUNDING ASSUMPTION</v>
      </c>
      <c r="D61" s="26" t="str">
        <f>'6 - WG Income Assumptions'!$B$53</f>
        <v>NON RECURRING</v>
      </c>
      <c r="E61" s="26" t="s">
        <v>414</v>
      </c>
      <c r="F61" s="26" t="str">
        <f>'6 - WG Income Assumptions'!$B$53&amp;" - "&amp;'6 - WG Income Assumptions'!B76</f>
        <v xml:space="preserve">NON RECURRING - </v>
      </c>
      <c r="G61" s="26">
        <f>'6 - WG Income Assumptions'!C76</f>
        <v>0</v>
      </c>
      <c r="H61" s="26">
        <f>'6 - WG Income Assumptions'!D76</f>
        <v>0</v>
      </c>
      <c r="I61" s="26">
        <f>'6 - WG Income Assumptions'!E76</f>
        <v>0</v>
      </c>
    </row>
    <row r="62" spans="1:9" ht="15.75">
      <c r="A62" t="str">
        <f>'6 - WG Income Assumptions'!$B$2</f>
        <v>Swansea Bay UHB</v>
      </c>
      <c r="B62" s="26" t="s">
        <v>148</v>
      </c>
      <c r="C62" s="26" t="str">
        <f>'6 - WG Income Assumptions'!$B$13</f>
        <v>FUTURE FUNDING ASSUMPTION</v>
      </c>
      <c r="D62" s="26" t="str">
        <f>'6 - WG Income Assumptions'!$B$53</f>
        <v>NON RECURRING</v>
      </c>
      <c r="E62" s="26" t="s">
        <v>396</v>
      </c>
      <c r="F62" s="26" t="str">
        <f>'6 - WG Income Assumptions'!B77</f>
        <v>SUB TOTAL</v>
      </c>
      <c r="G62" s="26">
        <f>'6 - WG Income Assumptions'!C77</f>
        <v>55780.972000000002</v>
      </c>
      <c r="H62" s="26">
        <f>'6 - WG Income Assumptions'!D77</f>
        <v>0</v>
      </c>
      <c r="I62" s="26">
        <f>'6 - WG Income Assumptions'!E77</f>
        <v>0</v>
      </c>
    </row>
    <row r="63" spans="1:9" ht="15.75">
      <c r="A63" t="str">
        <f>'6 - WG Income Assumptions'!$B$2</f>
        <v>Swansea Bay UHB</v>
      </c>
      <c r="B63" s="26" t="s">
        <v>148</v>
      </c>
      <c r="C63" s="26" t="str">
        <f>'6 - WG Income Assumptions'!$B$79</f>
        <v>AME &amp; Non Cash Depreciation</v>
      </c>
      <c r="D63" s="26" t="str">
        <f>'6 - WG Income Assumptions'!$B$79</f>
        <v>AME &amp; Non Cash Depreciation</v>
      </c>
      <c r="E63" s="26" t="s">
        <v>414</v>
      </c>
      <c r="F63" s="26" t="str">
        <f>'6 - WG Income Assumptions'!B80</f>
        <v>Donated Depreciation</v>
      </c>
      <c r="G63" s="26" t="str">
        <f>'6 - WG Income Assumptions'!C80</f>
        <v>TBC</v>
      </c>
      <c r="H63" s="26">
        <f>'6 - WG Income Assumptions'!D80</f>
        <v>0</v>
      </c>
      <c r="I63" s="26">
        <f>'6 - WG Income Assumptions'!E80</f>
        <v>0</v>
      </c>
    </row>
    <row r="64" spans="1:9" ht="15.75">
      <c r="A64" t="str">
        <f>'6 - WG Income Assumptions'!$B$2</f>
        <v>Swansea Bay UHB</v>
      </c>
      <c r="B64" s="26" t="s">
        <v>148</v>
      </c>
      <c r="C64" s="26" t="str">
        <f>'6 - WG Income Assumptions'!$B$79</f>
        <v>AME &amp; Non Cash Depreciation</v>
      </c>
      <c r="D64" s="26" t="str">
        <f>'6 - WG Income Assumptions'!$B$79</f>
        <v>AME &amp; Non Cash Depreciation</v>
      </c>
      <c r="E64" s="26" t="s">
        <v>414</v>
      </c>
      <c r="F64" s="26" t="str">
        <f>'6 - WG Income Assumptions'!B81</f>
        <v>Impairments</v>
      </c>
      <c r="G64" s="26" t="str">
        <f>'6 - WG Income Assumptions'!C81</f>
        <v>TBC</v>
      </c>
      <c r="H64" s="26">
        <f>'6 - WG Income Assumptions'!D81</f>
        <v>0</v>
      </c>
      <c r="I64" s="26">
        <f>'6 - WG Income Assumptions'!E81</f>
        <v>0</v>
      </c>
    </row>
    <row r="65" spans="1:9" ht="15.75">
      <c r="A65" t="str">
        <f>'6 - WG Income Assumptions'!$B$2</f>
        <v>Swansea Bay UHB</v>
      </c>
      <c r="B65" s="26" t="s">
        <v>148</v>
      </c>
      <c r="C65" s="26" t="str">
        <f>'6 - WG Income Assumptions'!$B$79</f>
        <v>AME &amp; Non Cash Depreciation</v>
      </c>
      <c r="D65" s="26" t="str">
        <f>'6 - WG Income Assumptions'!$B$79</f>
        <v>AME &amp; Non Cash Depreciation</v>
      </c>
      <c r="E65" s="26" t="s">
        <v>414</v>
      </c>
      <c r="F65" s="26" t="str">
        <f>'6 - WG Income Assumptions'!$B$79&amp;" - "&amp;'6 - WG Income Assumptions'!B83</f>
        <v xml:space="preserve">AME &amp; Non Cash Depreciation - </v>
      </c>
      <c r="G65" s="26">
        <f>'6 - WG Income Assumptions'!C83</f>
        <v>0</v>
      </c>
      <c r="H65" s="26">
        <f>'6 - WG Income Assumptions'!D83</f>
        <v>0</v>
      </c>
      <c r="I65" s="26">
        <f>'6 - WG Income Assumptions'!E83</f>
        <v>0</v>
      </c>
    </row>
    <row r="66" spans="1:9" ht="15.75">
      <c r="A66" t="str">
        <f>'6 - WG Income Assumptions'!$B$2</f>
        <v>Swansea Bay UHB</v>
      </c>
      <c r="B66" s="26" t="s">
        <v>148</v>
      </c>
      <c r="C66" s="26" t="str">
        <f>'6 - WG Income Assumptions'!$B$79</f>
        <v>AME &amp; Non Cash Depreciation</v>
      </c>
      <c r="D66" s="26" t="str">
        <f>'6 - WG Income Assumptions'!$B$79</f>
        <v>AME &amp; Non Cash Depreciation</v>
      </c>
      <c r="E66" s="26" t="s">
        <v>414</v>
      </c>
      <c r="F66" s="26" t="str">
        <f>'6 - WG Income Assumptions'!$B$79&amp;" - "&amp;'6 - WG Income Assumptions'!B84</f>
        <v xml:space="preserve">AME &amp; Non Cash Depreciation - </v>
      </c>
      <c r="G66" s="26">
        <f>'6 - WG Income Assumptions'!C84</f>
        <v>0</v>
      </c>
      <c r="H66" s="26">
        <f>'6 - WG Income Assumptions'!D84</f>
        <v>0</v>
      </c>
      <c r="I66" s="26">
        <f>'6 - WG Income Assumptions'!E84</f>
        <v>0</v>
      </c>
    </row>
    <row r="67" spans="1:9" ht="15.75">
      <c r="A67" t="str">
        <f>'6 - WG Income Assumptions'!$B$2</f>
        <v>Swansea Bay UHB</v>
      </c>
      <c r="B67" s="26" t="s">
        <v>148</v>
      </c>
      <c r="C67" s="26" t="str">
        <f>'6 - WG Income Assumptions'!$B$79</f>
        <v>AME &amp; Non Cash Depreciation</v>
      </c>
      <c r="D67" s="26" t="str">
        <f>'6 - WG Income Assumptions'!$B$79</f>
        <v>AME &amp; Non Cash Depreciation</v>
      </c>
      <c r="E67" s="26" t="s">
        <v>414</v>
      </c>
      <c r="F67" s="26" t="str">
        <f>'6 - WG Income Assumptions'!$B$79&amp;" - "&amp;'6 - WG Income Assumptions'!B85</f>
        <v xml:space="preserve">AME &amp; Non Cash Depreciation - </v>
      </c>
      <c r="G67" s="26">
        <f>'6 - WG Income Assumptions'!C85</f>
        <v>0</v>
      </c>
      <c r="H67" s="26">
        <f>'6 - WG Income Assumptions'!D85</f>
        <v>0</v>
      </c>
      <c r="I67" s="26">
        <f>'6 - WG Income Assumptions'!E85</f>
        <v>0</v>
      </c>
    </row>
    <row r="68" spans="1:9" ht="15.75">
      <c r="A68" t="str">
        <f>'6 - WG Income Assumptions'!$B$2</f>
        <v>Swansea Bay UHB</v>
      </c>
      <c r="B68" s="26" t="s">
        <v>148</v>
      </c>
      <c r="C68" s="26" t="str">
        <f>'6 - WG Income Assumptions'!$B$79</f>
        <v>AME &amp; Non Cash Depreciation</v>
      </c>
      <c r="D68" s="26" t="str">
        <f>'6 - WG Income Assumptions'!$B$79</f>
        <v>AME &amp; Non Cash Depreciation</v>
      </c>
      <c r="E68" s="26" t="s">
        <v>414</v>
      </c>
      <c r="F68" s="26" t="str">
        <f>'6 - WG Income Assumptions'!$B$79&amp;" - "&amp;'6 - WG Income Assumptions'!B86</f>
        <v xml:space="preserve">AME &amp; Non Cash Depreciation - </v>
      </c>
      <c r="G68" s="26">
        <f>'6 - WG Income Assumptions'!C86</f>
        <v>0</v>
      </c>
      <c r="H68" s="26">
        <f>'6 - WG Income Assumptions'!D86</f>
        <v>0</v>
      </c>
      <c r="I68" s="26">
        <f>'6 - WG Income Assumptions'!E86</f>
        <v>0</v>
      </c>
    </row>
    <row r="69" spans="1:9" ht="15.75">
      <c r="A69" t="str">
        <f>'6 - WG Income Assumptions'!$B$2</f>
        <v>Swansea Bay UHB</v>
      </c>
      <c r="B69" s="26" t="s">
        <v>148</v>
      </c>
      <c r="C69" s="26" t="str">
        <f>'6 - WG Income Assumptions'!$B$79</f>
        <v>AME &amp; Non Cash Depreciation</v>
      </c>
      <c r="D69" s="26" t="str">
        <f>'6 - WG Income Assumptions'!$B$79</f>
        <v>AME &amp; Non Cash Depreciation</v>
      </c>
      <c r="E69" s="26" t="s">
        <v>414</v>
      </c>
      <c r="F69" s="26" t="str">
        <f>'6 - WG Income Assumptions'!$B$79&amp;" - "&amp;'6 - WG Income Assumptions'!B87</f>
        <v xml:space="preserve">AME &amp; Non Cash Depreciation - </v>
      </c>
      <c r="G69" s="26">
        <f>'6 - WG Income Assumptions'!C87</f>
        <v>0</v>
      </c>
      <c r="H69" s="26">
        <f>'6 - WG Income Assumptions'!D87</f>
        <v>0</v>
      </c>
      <c r="I69" s="26">
        <f>'6 - WG Income Assumptions'!E87</f>
        <v>0</v>
      </c>
    </row>
    <row r="70" spans="1:9" ht="15.75">
      <c r="A70" t="str">
        <f>'6 - WG Income Assumptions'!$B$2</f>
        <v>Swansea Bay UHB</v>
      </c>
      <c r="B70" s="26" t="s">
        <v>148</v>
      </c>
      <c r="C70" s="26" t="str">
        <f>'6 - WG Income Assumptions'!$B$79</f>
        <v>AME &amp; Non Cash Depreciation</v>
      </c>
      <c r="D70" s="26" t="str">
        <f>'6 - WG Income Assumptions'!$B$79</f>
        <v>AME &amp; Non Cash Depreciation</v>
      </c>
      <c r="E70" s="26" t="s">
        <v>414</v>
      </c>
      <c r="F70" s="26" t="str">
        <f>'6 - WG Income Assumptions'!$B$79&amp;" - "&amp;'6 - WG Income Assumptions'!B88</f>
        <v xml:space="preserve">AME &amp; Non Cash Depreciation - </v>
      </c>
      <c r="G70" s="26">
        <f>'6 - WG Income Assumptions'!C88</f>
        <v>0</v>
      </c>
      <c r="H70" s="26">
        <f>'6 - WG Income Assumptions'!D88</f>
        <v>0</v>
      </c>
      <c r="I70" s="26">
        <f>'6 - WG Income Assumptions'!E88</f>
        <v>0</v>
      </c>
    </row>
    <row r="71" spans="1:9" ht="15.75">
      <c r="A71" t="str">
        <f>'6 - WG Income Assumptions'!$B$2</f>
        <v>Swansea Bay UHB</v>
      </c>
      <c r="B71" s="26" t="s">
        <v>148</v>
      </c>
      <c r="C71" s="26" t="str">
        <f>'6 - WG Income Assumptions'!$B$79</f>
        <v>AME &amp; Non Cash Depreciation</v>
      </c>
      <c r="D71" s="26" t="str">
        <f>'6 - WG Income Assumptions'!$B$79</f>
        <v>AME &amp; Non Cash Depreciation</v>
      </c>
      <c r="E71" s="26" t="s">
        <v>414</v>
      </c>
      <c r="F71" s="26" t="str">
        <f>'6 - WG Income Assumptions'!$B$79&amp;" - "&amp;'6 - WG Income Assumptions'!B89</f>
        <v xml:space="preserve">AME &amp; Non Cash Depreciation - </v>
      </c>
      <c r="G71" s="26">
        <f>'6 - WG Income Assumptions'!C89</f>
        <v>0</v>
      </c>
      <c r="H71" s="26">
        <f>'6 - WG Income Assumptions'!D89</f>
        <v>0</v>
      </c>
      <c r="I71" s="26">
        <f>'6 - WG Income Assumptions'!E89</f>
        <v>0</v>
      </c>
    </row>
    <row r="72" spans="1:9" ht="15.75">
      <c r="A72" t="str">
        <f>'6 - WG Income Assumptions'!$B$2</f>
        <v>Swansea Bay UHB</v>
      </c>
      <c r="B72" s="26" t="s">
        <v>148</v>
      </c>
      <c r="C72" s="26" t="str">
        <f>'6 - WG Income Assumptions'!$B$79</f>
        <v>AME &amp; Non Cash Depreciation</v>
      </c>
      <c r="D72" s="26" t="str">
        <f>'6 - WG Income Assumptions'!$B$79</f>
        <v>AME &amp; Non Cash Depreciation</v>
      </c>
      <c r="E72" s="26" t="s">
        <v>414</v>
      </c>
      <c r="F72" s="26" t="str">
        <f>'6 - WG Income Assumptions'!$B$79&amp;" - "&amp;'6 - WG Income Assumptions'!B90</f>
        <v xml:space="preserve">AME &amp; Non Cash Depreciation - </v>
      </c>
      <c r="G72" s="26">
        <f>'6 - WG Income Assumptions'!C90</f>
        <v>0</v>
      </c>
      <c r="H72" s="26">
        <f>'6 - WG Income Assumptions'!D90</f>
        <v>0</v>
      </c>
      <c r="I72" s="26">
        <f>'6 - WG Income Assumptions'!E90</f>
        <v>0</v>
      </c>
    </row>
    <row r="73" spans="1:9" ht="15.75">
      <c r="A73" t="str">
        <f>'6 - WG Income Assumptions'!$B$2</f>
        <v>Swansea Bay UHB</v>
      </c>
      <c r="B73" s="26" t="s">
        <v>148</v>
      </c>
      <c r="C73" s="26" t="str">
        <f>'6 - WG Income Assumptions'!$B$79</f>
        <v>AME &amp; Non Cash Depreciation</v>
      </c>
      <c r="D73" s="26" t="str">
        <f>'6 - WG Income Assumptions'!$B$79</f>
        <v>AME &amp; Non Cash Depreciation</v>
      </c>
      <c r="E73" s="26" t="s">
        <v>396</v>
      </c>
      <c r="F73" s="26" t="str">
        <f>'6 - WG Income Assumptions'!B91</f>
        <v>SUB TOTAL</v>
      </c>
      <c r="G73" s="26">
        <f>'6 - WG Income Assumptions'!C91</f>
        <v>0</v>
      </c>
      <c r="H73" s="26">
        <f>'6 - WG Income Assumptions'!D91</f>
        <v>0</v>
      </c>
      <c r="I73" s="26">
        <f>'6 - WG Income Assumptions'!E91</f>
        <v>0</v>
      </c>
    </row>
    <row r="74" spans="1:9" ht="15.75">
      <c r="A74" t="str">
        <f>'6 - WG Income Assumptions'!$B$2</f>
        <v>Swansea Bay UHB</v>
      </c>
      <c r="B74" s="26" t="s">
        <v>148</v>
      </c>
      <c r="C74" s="26" t="s">
        <v>1066</v>
      </c>
      <c r="D74" s="26" t="s">
        <v>1066</v>
      </c>
      <c r="E74" s="26" t="s">
        <v>396</v>
      </c>
      <c r="F74" s="26" t="str">
        <f>'6 - WG Income Assumptions'!B92</f>
        <v>Total RRL/INCOME used in SCNE/I profiled analysis</v>
      </c>
      <c r="G74" s="26">
        <f>'6 - WG Income Assumptions'!C92</f>
        <v>1108237.4883547497</v>
      </c>
      <c r="H74" s="26">
        <f>'6 - WG Income Assumptions'!D92</f>
        <v>5800</v>
      </c>
      <c r="I74" s="26">
        <f>'6 - WG Income Assumptions'!E92</f>
        <v>11600</v>
      </c>
    </row>
  </sheetData>
  <autoFilter ref="A1:H74"/>
  <customSheetViews>
    <customSheetView guid="{95B84344-25FE-4A71-9083-825DAB5E8F01}" showAutoFilter="1" state="hidden">
      <selection activeCell="F17" sqref="D16:F17"/>
      <pageMargins left="0" right="0" top="0" bottom="0" header="0" footer="0"/>
      <autoFilter ref="A1:H74"/>
    </customSheetView>
  </customSheetView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0.499984740745262"/>
  </sheetPr>
  <dimension ref="A1:V106"/>
  <sheetViews>
    <sheetView topLeftCell="A65" workbookViewId="0">
      <selection activeCell="A65" sqref="A1:XFD1048576"/>
    </sheetView>
  </sheetViews>
  <sheetFormatPr defaultRowHeight="15"/>
  <cols>
    <col min="3" max="3" width="35.33203125" customWidth="1"/>
    <col min="5" max="5" width="18.6640625" customWidth="1"/>
  </cols>
  <sheetData>
    <row r="1" spans="1:22" ht="90">
      <c r="A1" t="s">
        <v>25</v>
      </c>
      <c r="B1" s="21" t="s">
        <v>412</v>
      </c>
      <c r="C1" s="21" t="s">
        <v>27</v>
      </c>
      <c r="D1" s="21" t="s">
        <v>29</v>
      </c>
      <c r="E1" s="21" t="s">
        <v>413</v>
      </c>
      <c r="F1" s="21" t="str">
        <f>'2 - Net Expenditure'!C8</f>
        <v>ACTUAL 2022/23</v>
      </c>
      <c r="G1" s="21" t="str">
        <f>'2 - Net Expenditure'!H8</f>
        <v>Apr</v>
      </c>
      <c r="H1" s="21" t="s">
        <v>31</v>
      </c>
      <c r="I1" s="21" t="s">
        <v>32</v>
      </c>
      <c r="J1" s="21" t="s">
        <v>33</v>
      </c>
      <c r="K1" s="21" t="s">
        <v>34</v>
      </c>
      <c r="L1" s="21" t="s">
        <v>35</v>
      </c>
      <c r="M1" s="21" t="s">
        <v>36</v>
      </c>
      <c r="N1" s="21" t="str">
        <f>'2 - Net Expenditure'!O8</f>
        <v>Nov</v>
      </c>
      <c r="O1" s="21" t="str">
        <f>'2 - Net Expenditure'!P8</f>
        <v>Dec</v>
      </c>
      <c r="P1" s="21" t="str">
        <f>'2 - Net Expenditure'!Q8</f>
        <v>Jan</v>
      </c>
      <c r="Q1" s="21" t="str">
        <f>'2 - Net Expenditure'!R8</f>
        <v>Feb</v>
      </c>
      <c r="R1" s="21" t="str">
        <f>'2 - Net Expenditure'!S8</f>
        <v>Mar</v>
      </c>
      <c r="S1" s="21" t="str">
        <f>'2 - Net Expenditure'!D8</f>
        <v>PLAN YEAR-END POSITION 2023/24</v>
      </c>
      <c r="T1" s="21" t="str">
        <f>'2 - Net Expenditure'!E8</f>
        <v>PLAN YEAR-END POSITION 2024/25</v>
      </c>
      <c r="U1" s="21" t="str">
        <f>'2 - Net Expenditure'!F8</f>
        <v>PLAN YEAR-END POSITION 2025/26</v>
      </c>
      <c r="V1" s="21"/>
    </row>
    <row r="2" spans="1:22">
      <c r="A2" t="str">
        <f>'2 - Net Expenditure'!$B$2</f>
        <v>Swansea Bay UHB</v>
      </c>
      <c r="B2" s="24" t="s">
        <v>1067</v>
      </c>
      <c r="C2" s="24" t="str">
        <f>'2 - Net Expenditure'!$B$11</f>
        <v>SUMMARISED STATEMENT OF COMPREHENSIVE NET EXPENDITURE/INCOME</v>
      </c>
      <c r="D2" s="24" t="s">
        <v>414</v>
      </c>
      <c r="E2" s="24" t="str">
        <f>'2 - Net Expenditure'!B12</f>
        <v>Revenue Resource Limit</v>
      </c>
      <c r="F2" s="24">
        <f>'2 - Net Expenditure'!C12</f>
        <v>1130281.4331500004</v>
      </c>
      <c r="G2" s="24">
        <f>'2 - Net Expenditure'!H12</f>
        <v>92353.124029562474</v>
      </c>
      <c r="H2" s="24">
        <f>'2 - Net Expenditure'!I12</f>
        <v>92353.124029562474</v>
      </c>
      <c r="I2" s="24">
        <f>'2 - Net Expenditure'!J12</f>
        <v>92353.124029562474</v>
      </c>
      <c r="J2" s="24">
        <f>'2 - Net Expenditure'!K12</f>
        <v>92353.124029562474</v>
      </c>
      <c r="K2" s="24">
        <f>'2 - Net Expenditure'!L12</f>
        <v>92353.124029562474</v>
      </c>
      <c r="L2" s="24">
        <f>'2 - Net Expenditure'!M12</f>
        <v>92353.124029562474</v>
      </c>
      <c r="M2" s="24">
        <f>'2 - Net Expenditure'!N12</f>
        <v>92353.124029562474</v>
      </c>
      <c r="N2" s="24">
        <f>'2 - Net Expenditure'!O12</f>
        <v>92353.124029562474</v>
      </c>
      <c r="O2" s="24">
        <f>'2 - Net Expenditure'!P12</f>
        <v>92353.124029562474</v>
      </c>
      <c r="P2" s="24">
        <f>'2 - Net Expenditure'!Q12</f>
        <v>92353.124029562474</v>
      </c>
      <c r="Q2" s="24">
        <f>'2 - Net Expenditure'!R12</f>
        <v>92353.124029562474</v>
      </c>
      <c r="R2" s="24">
        <f>'2 - Net Expenditure'!S12</f>
        <v>92353.124029562474</v>
      </c>
      <c r="S2" s="24">
        <f>'2 - Net Expenditure'!T12</f>
        <v>1108237.4883547497</v>
      </c>
      <c r="T2" s="24">
        <f>'2 - Net Expenditure'!E12</f>
        <v>1092837.4883547497</v>
      </c>
      <c r="U2" s="24">
        <f>'2 - Net Expenditure'!F12</f>
        <v>1098637.4883547497</v>
      </c>
    </row>
    <row r="3" spans="1:22">
      <c r="A3" t="str">
        <f>'2 - Net Expenditure'!$B$2</f>
        <v>Swansea Bay UHB</v>
      </c>
      <c r="B3" s="24" t="s">
        <v>1067</v>
      </c>
      <c r="C3" s="24" t="str">
        <f>'2 - Net Expenditure'!$B$11</f>
        <v>SUMMARISED STATEMENT OF COMPREHENSIVE NET EXPENDITURE/INCOME</v>
      </c>
      <c r="D3" s="24" t="s">
        <v>414</v>
      </c>
      <c r="E3" s="24" t="str">
        <f>'2 - Net Expenditure'!B13</f>
        <v>Miscellaneous Income - Capital Donation\Government Grant Income</v>
      </c>
      <c r="F3" s="24">
        <f>'2 - Net Expenditure'!C13</f>
        <v>376.60825399999999</v>
      </c>
      <c r="G3" s="24">
        <f>'2 - Net Expenditure'!H13</f>
        <v>31.384021166666667</v>
      </c>
      <c r="H3" s="24">
        <f>'2 - Net Expenditure'!I13</f>
        <v>31.384021166666667</v>
      </c>
      <c r="I3" s="24">
        <f>'2 - Net Expenditure'!J13</f>
        <v>31.384021166666667</v>
      </c>
      <c r="J3" s="24">
        <f>'2 - Net Expenditure'!K13</f>
        <v>31.384021166666667</v>
      </c>
      <c r="K3" s="24">
        <f>'2 - Net Expenditure'!L13</f>
        <v>31.384021166666667</v>
      </c>
      <c r="L3" s="24">
        <f>'2 - Net Expenditure'!M13</f>
        <v>31.384021166666667</v>
      </c>
      <c r="M3" s="24">
        <f>'2 - Net Expenditure'!N13</f>
        <v>31.384021166666667</v>
      </c>
      <c r="N3" s="24">
        <f>'2 - Net Expenditure'!O13</f>
        <v>31.384021166666667</v>
      </c>
      <c r="O3" s="24">
        <f>'2 - Net Expenditure'!P13</f>
        <v>31.384021166666667</v>
      </c>
      <c r="P3" s="24">
        <f>'2 - Net Expenditure'!Q13</f>
        <v>31.384021166666667</v>
      </c>
      <c r="Q3" s="24">
        <f>'2 - Net Expenditure'!R13</f>
        <v>31.384021166666667</v>
      </c>
      <c r="R3" s="24">
        <f>'2 - Net Expenditure'!S13</f>
        <v>31.384021166666667</v>
      </c>
      <c r="S3" s="24">
        <f>'2 - Net Expenditure'!T13</f>
        <v>376.60825400000004</v>
      </c>
      <c r="T3" s="24">
        <f>'2 - Net Expenditure'!E13</f>
        <v>376.60825399999999</v>
      </c>
      <c r="U3" s="24">
        <f>'2 - Net Expenditure'!F13</f>
        <v>376.60825399999999</v>
      </c>
    </row>
    <row r="4" spans="1:22">
      <c r="A4" t="str">
        <f>'2 - Net Expenditure'!$B$2</f>
        <v>Swansea Bay UHB</v>
      </c>
      <c r="B4" s="24" t="s">
        <v>1067</v>
      </c>
      <c r="C4" s="24" t="str">
        <f>'2 - Net Expenditure'!$B$11</f>
        <v>SUMMARISED STATEMENT OF COMPREHENSIVE NET EXPENDITURE/INCOME</v>
      </c>
      <c r="D4" s="24" t="s">
        <v>414</v>
      </c>
      <c r="E4" s="24" t="str">
        <f>'2 - Net Expenditure'!B14</f>
        <v>Welsh NHS Local Health Boards &amp; Trusts Income</v>
      </c>
      <c r="F4" s="24">
        <f>'2 - Net Expenditure'!C14</f>
        <v>106308.303</v>
      </c>
      <c r="G4" s="24">
        <f>'2 - Net Expenditure'!H14</f>
        <v>8991.9106287499999</v>
      </c>
      <c r="H4" s="24">
        <f>'2 - Net Expenditure'!I14</f>
        <v>8991.9106287499999</v>
      </c>
      <c r="I4" s="24">
        <f>'2 - Net Expenditure'!J14</f>
        <v>8991.9106287499999</v>
      </c>
      <c r="J4" s="24">
        <f>'2 - Net Expenditure'!K14</f>
        <v>8991.9106287499999</v>
      </c>
      <c r="K4" s="24">
        <f>'2 - Net Expenditure'!L14</f>
        <v>8991.9106287499999</v>
      </c>
      <c r="L4" s="24">
        <f>'2 - Net Expenditure'!M14</f>
        <v>8991.9106287499999</v>
      </c>
      <c r="M4" s="24">
        <f>'2 - Net Expenditure'!N14</f>
        <v>8991.9106287499999</v>
      </c>
      <c r="N4" s="24">
        <f>'2 - Net Expenditure'!O14</f>
        <v>8991.9106287499999</v>
      </c>
      <c r="O4" s="24">
        <f>'2 - Net Expenditure'!P14</f>
        <v>8991.9106287499999</v>
      </c>
      <c r="P4" s="24">
        <f>'2 - Net Expenditure'!Q14</f>
        <v>8991.9106287499999</v>
      </c>
      <c r="Q4" s="24">
        <f>'2 - Net Expenditure'!R14</f>
        <v>8991.9106287499999</v>
      </c>
      <c r="R4" s="24">
        <f>'2 - Net Expenditure'!S14</f>
        <v>8991.9106287499999</v>
      </c>
      <c r="S4" s="24">
        <f>'2 - Net Expenditure'!T14</f>
        <v>107902.92754500003</v>
      </c>
      <c r="T4" s="24">
        <f>'2 - Net Expenditure'!E14</f>
        <v>107902.927545</v>
      </c>
      <c r="U4" s="24">
        <f>'2 - Net Expenditure'!F14</f>
        <v>107902.927545</v>
      </c>
    </row>
    <row r="5" spans="1:22">
      <c r="A5" t="str">
        <f>'2 - Net Expenditure'!$B$2</f>
        <v>Swansea Bay UHB</v>
      </c>
      <c r="B5" s="24" t="s">
        <v>1067</v>
      </c>
      <c r="C5" s="24" t="str">
        <f>'2 - Net Expenditure'!$B$11</f>
        <v>SUMMARISED STATEMENT OF COMPREHENSIVE NET EXPENDITURE/INCOME</v>
      </c>
      <c r="D5" s="24" t="s">
        <v>414</v>
      </c>
      <c r="E5" s="24" t="str">
        <f>'2 - Net Expenditure'!B15</f>
        <v>WHSSC Income</v>
      </c>
      <c r="F5" s="24">
        <f>'2 - Net Expenditure'!C15</f>
        <v>134086.073</v>
      </c>
      <c r="G5" s="24">
        <f>'2 - Net Expenditure'!H15</f>
        <v>11341.447007916666</v>
      </c>
      <c r="H5" s="24">
        <f>'2 - Net Expenditure'!I15</f>
        <v>11341.447007916666</v>
      </c>
      <c r="I5" s="24">
        <f>'2 - Net Expenditure'!J15</f>
        <v>11341.447007916666</v>
      </c>
      <c r="J5" s="24">
        <f>'2 - Net Expenditure'!K15</f>
        <v>11341.447007916666</v>
      </c>
      <c r="K5" s="24">
        <f>'2 - Net Expenditure'!L15</f>
        <v>11341.447007916666</v>
      </c>
      <c r="L5" s="24">
        <f>'2 - Net Expenditure'!M15</f>
        <v>11341.447007916666</v>
      </c>
      <c r="M5" s="24">
        <f>'2 - Net Expenditure'!N15</f>
        <v>11341.447007916666</v>
      </c>
      <c r="N5" s="24">
        <f>'2 - Net Expenditure'!O15</f>
        <v>11341.447007916666</v>
      </c>
      <c r="O5" s="24">
        <f>'2 - Net Expenditure'!P15</f>
        <v>11341.447007916666</v>
      </c>
      <c r="P5" s="24">
        <f>'2 - Net Expenditure'!Q15</f>
        <v>11341.447007916666</v>
      </c>
      <c r="Q5" s="24">
        <f>'2 - Net Expenditure'!R15</f>
        <v>11341.447007916666</v>
      </c>
      <c r="R5" s="24">
        <f>'2 - Net Expenditure'!S15</f>
        <v>11341.447007916666</v>
      </c>
      <c r="S5" s="24">
        <f>'2 - Net Expenditure'!T15</f>
        <v>136097.364095</v>
      </c>
      <c r="T5" s="24">
        <f>'2 - Net Expenditure'!E15</f>
        <v>136097.364095</v>
      </c>
      <c r="U5" s="24">
        <f>'2 - Net Expenditure'!F15</f>
        <v>136097.364095</v>
      </c>
    </row>
    <row r="6" spans="1:22">
      <c r="A6" t="str">
        <f>'2 - Net Expenditure'!$B$2</f>
        <v>Swansea Bay UHB</v>
      </c>
      <c r="B6" s="24" t="s">
        <v>1067</v>
      </c>
      <c r="C6" s="24" t="str">
        <f>'2 - Net Expenditure'!$B$11</f>
        <v>SUMMARISED STATEMENT OF COMPREHENSIVE NET EXPENDITURE/INCOME</v>
      </c>
      <c r="D6" s="24" t="s">
        <v>414</v>
      </c>
      <c r="E6" s="24" t="str">
        <f>'2 - Net Expenditure'!B16</f>
        <v>Welsh Government Income</v>
      </c>
      <c r="F6" s="24">
        <f>'2 - Net Expenditure'!C16</f>
        <v>5403.6260000000002</v>
      </c>
      <c r="G6" s="24">
        <f>'2 - Net Expenditure'!H16</f>
        <v>450.30216666666666</v>
      </c>
      <c r="H6" s="24">
        <f>'2 - Net Expenditure'!I16</f>
        <v>450.30216666666666</v>
      </c>
      <c r="I6" s="24">
        <f>'2 - Net Expenditure'!J16</f>
        <v>450.30216666666666</v>
      </c>
      <c r="J6" s="24">
        <f>'2 - Net Expenditure'!K16</f>
        <v>450.30216666666666</v>
      </c>
      <c r="K6" s="24">
        <f>'2 - Net Expenditure'!L16</f>
        <v>450.30216666666666</v>
      </c>
      <c r="L6" s="24">
        <f>'2 - Net Expenditure'!M16</f>
        <v>450.30216666666666</v>
      </c>
      <c r="M6" s="24">
        <f>'2 - Net Expenditure'!N16</f>
        <v>450.30216666666666</v>
      </c>
      <c r="N6" s="24">
        <f>'2 - Net Expenditure'!O16</f>
        <v>450.30216666666666</v>
      </c>
      <c r="O6" s="24">
        <f>'2 - Net Expenditure'!P16</f>
        <v>450.30216666666666</v>
      </c>
      <c r="P6" s="24">
        <f>'2 - Net Expenditure'!Q16</f>
        <v>450.30216666666666</v>
      </c>
      <c r="Q6" s="24">
        <f>'2 - Net Expenditure'!R16</f>
        <v>450.30216666666666</v>
      </c>
      <c r="R6" s="24">
        <f>'2 - Net Expenditure'!S16</f>
        <v>450.30216666666666</v>
      </c>
      <c r="S6" s="24">
        <f>'2 - Net Expenditure'!T16</f>
        <v>5403.6260000000002</v>
      </c>
      <c r="T6" s="24">
        <f>'2 - Net Expenditure'!E16</f>
        <v>5403.6260000000002</v>
      </c>
      <c r="U6" s="24">
        <f>'2 - Net Expenditure'!F16</f>
        <v>5403.6260000000002</v>
      </c>
    </row>
    <row r="7" spans="1:22">
      <c r="A7" t="str">
        <f>'2 - Net Expenditure'!$B$2</f>
        <v>Swansea Bay UHB</v>
      </c>
      <c r="B7" s="24" t="s">
        <v>1067</v>
      </c>
      <c r="C7" s="24" t="str">
        <f>'2 - Net Expenditure'!$B$11</f>
        <v>SUMMARISED STATEMENT OF COMPREHENSIVE NET EXPENDITURE/INCOME</v>
      </c>
      <c r="D7" s="24" t="s">
        <v>414</v>
      </c>
      <c r="E7" s="24" t="str">
        <f>'2 - Net Expenditure'!B17</f>
        <v>Miscellaneous Income - Other (including non-resource limited income)</v>
      </c>
      <c r="F7" s="24">
        <f>'2 - Net Expenditure'!C17</f>
        <v>42408.837650000001</v>
      </c>
      <c r="G7" s="24">
        <f>'2 - Net Expenditure'!H17</f>
        <v>3534.0698041666669</v>
      </c>
      <c r="H7" s="24">
        <f>'2 - Net Expenditure'!I17</f>
        <v>3534.0698041666669</v>
      </c>
      <c r="I7" s="24">
        <f>'2 - Net Expenditure'!J17</f>
        <v>3534.0698041666669</v>
      </c>
      <c r="J7" s="24">
        <f>'2 - Net Expenditure'!K17</f>
        <v>3534.0698041666669</v>
      </c>
      <c r="K7" s="24">
        <f>'2 - Net Expenditure'!L17</f>
        <v>3534.0698041666669</v>
      </c>
      <c r="L7" s="24">
        <f>'2 - Net Expenditure'!M17</f>
        <v>3534.0698041666669</v>
      </c>
      <c r="M7" s="24">
        <f>'2 - Net Expenditure'!N17</f>
        <v>3534.0698041666669</v>
      </c>
      <c r="N7" s="24">
        <f>'2 - Net Expenditure'!O17</f>
        <v>3534.0698041666669</v>
      </c>
      <c r="O7" s="24">
        <f>'2 - Net Expenditure'!P17</f>
        <v>3534.0698041666669</v>
      </c>
      <c r="P7" s="24">
        <f>'2 - Net Expenditure'!Q17</f>
        <v>3534.0698041666669</v>
      </c>
      <c r="Q7" s="24">
        <f>'2 - Net Expenditure'!R17</f>
        <v>3534.0698041666669</v>
      </c>
      <c r="R7" s="24">
        <f>'2 - Net Expenditure'!S17</f>
        <v>3534.0698041666669</v>
      </c>
      <c r="S7" s="24">
        <f>'2 - Net Expenditure'!T17</f>
        <v>42408.837650000001</v>
      </c>
      <c r="T7" s="24">
        <f>'2 - Net Expenditure'!E17</f>
        <v>42408.837650000001</v>
      </c>
      <c r="U7" s="24">
        <f>'2 - Net Expenditure'!F17</f>
        <v>42408.837650000001</v>
      </c>
    </row>
    <row r="8" spans="1:22">
      <c r="A8" t="str">
        <f>'2 - Net Expenditure'!$B$2</f>
        <v>Swansea Bay UHB</v>
      </c>
      <c r="B8" s="24" t="s">
        <v>1067</v>
      </c>
      <c r="C8" s="24" t="str">
        <f>'2 - Net Expenditure'!$B$11</f>
        <v>SUMMARISED STATEMENT OF COMPREHENSIVE NET EXPENDITURE/INCOME</v>
      </c>
      <c r="D8" s="24" t="s">
        <v>396</v>
      </c>
      <c r="E8" s="24" t="str">
        <f>'2 - Net Expenditure'!B18</f>
        <v>SUB TOTAL INCOME</v>
      </c>
      <c r="F8" s="24">
        <f>'2 - Net Expenditure'!C18</f>
        <v>1418864.8810540005</v>
      </c>
      <c r="G8" s="24">
        <f>'2 - Net Expenditure'!H18</f>
        <v>116702.23765822913</v>
      </c>
      <c r="H8" s="24">
        <f>'2 - Net Expenditure'!I18</f>
        <v>116702.23765822913</v>
      </c>
      <c r="I8" s="24">
        <f>'2 - Net Expenditure'!J18</f>
        <v>116702.23765822913</v>
      </c>
      <c r="J8" s="24">
        <f>'2 - Net Expenditure'!K18</f>
        <v>116702.23765822913</v>
      </c>
      <c r="K8" s="24">
        <f>'2 - Net Expenditure'!L18</f>
        <v>116702.23765822913</v>
      </c>
      <c r="L8" s="24">
        <f>'2 - Net Expenditure'!M18</f>
        <v>116702.23765822913</v>
      </c>
      <c r="M8" s="24">
        <f>'2 - Net Expenditure'!N18</f>
        <v>116702.23765822913</v>
      </c>
      <c r="N8" s="24">
        <f>'2 - Net Expenditure'!O18</f>
        <v>116702.23765822913</v>
      </c>
      <c r="O8" s="24">
        <f>'2 - Net Expenditure'!P18</f>
        <v>116702.23765822913</v>
      </c>
      <c r="P8" s="24">
        <f>'2 - Net Expenditure'!Q18</f>
        <v>116702.23765822913</v>
      </c>
      <c r="Q8" s="24">
        <f>'2 - Net Expenditure'!R18</f>
        <v>116702.23765822913</v>
      </c>
      <c r="R8" s="24">
        <f>'2 - Net Expenditure'!S18</f>
        <v>116702.23765822913</v>
      </c>
      <c r="S8" s="24">
        <f>'2 - Net Expenditure'!T18</f>
        <v>1400426.8518987498</v>
      </c>
      <c r="T8" s="24">
        <f>'2 - Net Expenditure'!E18</f>
        <v>1385026.8518987498</v>
      </c>
      <c r="U8" s="24">
        <f>'2 - Net Expenditure'!F18</f>
        <v>1390826.8518987498</v>
      </c>
    </row>
    <row r="9" spans="1:22">
      <c r="A9" t="str">
        <f>'2 - Net Expenditure'!$B$2</f>
        <v>Swansea Bay UHB</v>
      </c>
      <c r="B9" s="24" t="s">
        <v>1067</v>
      </c>
      <c r="C9" s="24" t="str">
        <f>'2 - Net Expenditure'!$B$11</f>
        <v>SUMMARISED STATEMENT OF COMPREHENSIVE NET EXPENDITURE/INCOME</v>
      </c>
      <c r="D9" s="24" t="s">
        <v>414</v>
      </c>
      <c r="E9" s="24" t="str">
        <f>'2 - Net Expenditure'!B19</f>
        <v>Primary Care Contractor (excluding drugs, including non-resource limited expenditure) (populated from below)</v>
      </c>
      <c r="F9" s="24">
        <f>'2 - Net Expenditure'!C19</f>
        <v>119385.24477999999</v>
      </c>
      <c r="G9" s="24">
        <f>'2 - Net Expenditure'!H19</f>
        <v>9698.7703983333322</v>
      </c>
      <c r="H9" s="24">
        <f>'2 - Net Expenditure'!I19</f>
        <v>9698.7703983333322</v>
      </c>
      <c r="I9" s="24">
        <f>'2 - Net Expenditure'!J19</f>
        <v>9698.7703983333322</v>
      </c>
      <c r="J9" s="24">
        <f>'2 - Net Expenditure'!K19</f>
        <v>9698.7703983333322</v>
      </c>
      <c r="K9" s="24">
        <f>'2 - Net Expenditure'!L19</f>
        <v>9698.7703983333322</v>
      </c>
      <c r="L9" s="24">
        <f>'2 - Net Expenditure'!M19</f>
        <v>9698.7703983333322</v>
      </c>
      <c r="M9" s="24">
        <f>'2 - Net Expenditure'!N19</f>
        <v>9698.7703983333322</v>
      </c>
      <c r="N9" s="24">
        <f>'2 - Net Expenditure'!O19</f>
        <v>9698.7703983333322</v>
      </c>
      <c r="O9" s="24">
        <f>'2 - Net Expenditure'!P19</f>
        <v>9698.7703983333322</v>
      </c>
      <c r="P9" s="24">
        <f>'2 - Net Expenditure'!Q19</f>
        <v>9698.7703983333322</v>
      </c>
      <c r="Q9" s="24">
        <f>'2 - Net Expenditure'!R19</f>
        <v>9698.7703983333322</v>
      </c>
      <c r="R9" s="24">
        <f>'2 - Net Expenditure'!S19</f>
        <v>9698.7703983333322</v>
      </c>
      <c r="S9" s="24">
        <f>'2 - Net Expenditure'!T19</f>
        <v>116385.24477999999</v>
      </c>
      <c r="T9" s="24">
        <f>'2 - Net Expenditure'!E19</f>
        <v>116385.24477999999</v>
      </c>
      <c r="U9" s="24">
        <f>'2 - Net Expenditure'!F19</f>
        <v>116386.24477999999</v>
      </c>
    </row>
    <row r="10" spans="1:22">
      <c r="A10" t="str">
        <f>'2 - Net Expenditure'!$B$2</f>
        <v>Swansea Bay UHB</v>
      </c>
      <c r="B10" s="24" t="s">
        <v>1067</v>
      </c>
      <c r="C10" s="24" t="str">
        <f>'2 - Net Expenditure'!$B$11</f>
        <v>SUMMARISED STATEMENT OF COMPREHENSIVE NET EXPENDITURE/INCOME</v>
      </c>
      <c r="D10" s="24" t="s">
        <v>414</v>
      </c>
      <c r="E10" s="24" t="str">
        <f>'2 - Net Expenditure'!B20</f>
        <v>Primary Care - Drugs &amp; Appliances  (populated from below)</v>
      </c>
      <c r="F10" s="24">
        <f>'2 - Net Expenditure'!C20</f>
        <v>82536.161374491188</v>
      </c>
      <c r="G10" s="24">
        <f>'2 - Net Expenditure'!H20</f>
        <v>7820.2363645409323</v>
      </c>
      <c r="H10" s="24">
        <f>'2 - Net Expenditure'!I20</f>
        <v>7820.2363645409323</v>
      </c>
      <c r="I10" s="24">
        <f>'2 - Net Expenditure'!J20</f>
        <v>7820.2363645409323</v>
      </c>
      <c r="J10" s="24">
        <f>'2 - Net Expenditure'!K20</f>
        <v>7820.2363645409323</v>
      </c>
      <c r="K10" s="24">
        <f>'2 - Net Expenditure'!L20</f>
        <v>7820.2363645409323</v>
      </c>
      <c r="L10" s="24">
        <f>'2 - Net Expenditure'!M20</f>
        <v>7820.2363645409323</v>
      </c>
      <c r="M10" s="24">
        <f>'2 - Net Expenditure'!N20</f>
        <v>7820.2363645409323</v>
      </c>
      <c r="N10" s="24">
        <f>'2 - Net Expenditure'!O20</f>
        <v>7820.2363645409323</v>
      </c>
      <c r="O10" s="24">
        <f>'2 - Net Expenditure'!P20</f>
        <v>7820.2363645409323</v>
      </c>
      <c r="P10" s="24">
        <f>'2 - Net Expenditure'!Q20</f>
        <v>7820.2363645409323</v>
      </c>
      <c r="Q10" s="24">
        <f>'2 - Net Expenditure'!R20</f>
        <v>7820.2363645409323</v>
      </c>
      <c r="R10" s="24">
        <f>'2 - Net Expenditure'!S20</f>
        <v>7820.2363645409323</v>
      </c>
      <c r="S10" s="24">
        <f>'2 - Net Expenditure'!T20</f>
        <v>93842.83637449122</v>
      </c>
      <c r="T10" s="24">
        <f>'2 - Net Expenditure'!E20</f>
        <v>98042.836374491191</v>
      </c>
      <c r="U10" s="24">
        <f>'2 - Net Expenditure'!F20</f>
        <v>102242.83637449119</v>
      </c>
    </row>
    <row r="11" spans="1:22">
      <c r="A11" t="str">
        <f>'2 - Net Expenditure'!$B$2</f>
        <v>Swansea Bay UHB</v>
      </c>
      <c r="B11" s="24" t="s">
        <v>1067</v>
      </c>
      <c r="C11" s="24" t="str">
        <f>'2 - Net Expenditure'!$B$11</f>
        <v>SUMMARISED STATEMENT OF COMPREHENSIVE NET EXPENDITURE/INCOME</v>
      </c>
      <c r="D11" s="24" t="s">
        <v>414</v>
      </c>
      <c r="E11" s="24" t="str">
        <f>'2 - Net Expenditure'!B21</f>
        <v>Provided Services - Pay  (populated from below)</v>
      </c>
      <c r="F11" s="24">
        <f>'2 - Net Expenditure'!C21</f>
        <v>661176.98563999997</v>
      </c>
      <c r="G11" s="24">
        <f>'2 - Net Expenditure'!H21</f>
        <v>55428.049571999931</v>
      </c>
      <c r="H11" s="24">
        <f>'2 - Net Expenditure'!I21</f>
        <v>55428.049571999931</v>
      </c>
      <c r="I11" s="24">
        <f>'2 - Net Expenditure'!J21</f>
        <v>55428.049571999931</v>
      </c>
      <c r="J11" s="24">
        <f>'2 - Net Expenditure'!K21</f>
        <v>55428.049571999931</v>
      </c>
      <c r="K11" s="24">
        <f>'2 - Net Expenditure'!L21</f>
        <v>55428.049571999931</v>
      </c>
      <c r="L11" s="24">
        <f>'2 - Net Expenditure'!M21</f>
        <v>55428.049571999931</v>
      </c>
      <c r="M11" s="24">
        <f>'2 - Net Expenditure'!N21</f>
        <v>55428.049571999931</v>
      </c>
      <c r="N11" s="24">
        <f>'2 - Net Expenditure'!O21</f>
        <v>55428.049571999931</v>
      </c>
      <c r="O11" s="24">
        <f>'2 - Net Expenditure'!P21</f>
        <v>55428.049571999931</v>
      </c>
      <c r="P11" s="24">
        <f>'2 - Net Expenditure'!Q21</f>
        <v>55428.049571999931</v>
      </c>
      <c r="Q11" s="24">
        <f>'2 - Net Expenditure'!R21</f>
        <v>55428.049571999931</v>
      </c>
      <c r="R11" s="24">
        <f>'2 - Net Expenditure'!S21</f>
        <v>55428.049571999931</v>
      </c>
      <c r="S11" s="24">
        <f>'2 - Net Expenditure'!T21</f>
        <v>665136.59486399917</v>
      </c>
      <c r="T11" s="24">
        <f>'2 - Net Expenditure'!E21</f>
        <v>655236.59486399917</v>
      </c>
      <c r="U11" s="24">
        <f>'2 - Net Expenditure'!F21</f>
        <v>658736.59486399917</v>
      </c>
    </row>
    <row r="12" spans="1:22">
      <c r="A12" t="str">
        <f>'2 - Net Expenditure'!$B$2</f>
        <v>Swansea Bay UHB</v>
      </c>
      <c r="B12" s="24" t="s">
        <v>1067</v>
      </c>
      <c r="C12" s="24" t="str">
        <f>'2 - Net Expenditure'!$B$11</f>
        <v>SUMMARISED STATEMENT OF COMPREHENSIVE NET EXPENDITURE/INCOME</v>
      </c>
      <c r="D12" s="24" t="s">
        <v>414</v>
      </c>
      <c r="E12" s="24" t="str">
        <f>'2 - Net Expenditure'!B22</f>
        <v>Provider Services - Non Pay (excluding drugs &amp; depreciation)  (populated from below)</v>
      </c>
      <c r="F12" s="24">
        <f>'2 - Net Expenditure'!C22</f>
        <v>150441.41873999994</v>
      </c>
      <c r="G12" s="24">
        <f>'2 - Net Expenditure'!H22</f>
        <v>14017.154469864354</v>
      </c>
      <c r="H12" s="24">
        <f>'2 - Net Expenditure'!I22</f>
        <v>14017.154469864354</v>
      </c>
      <c r="I12" s="24">
        <f>'2 - Net Expenditure'!J22</f>
        <v>14017.154469864354</v>
      </c>
      <c r="J12" s="24">
        <f>'2 - Net Expenditure'!K22</f>
        <v>14017.154469864354</v>
      </c>
      <c r="K12" s="24">
        <f>'2 - Net Expenditure'!L22</f>
        <v>14017.154469864354</v>
      </c>
      <c r="L12" s="24">
        <f>'2 - Net Expenditure'!M22</f>
        <v>14017.154469864354</v>
      </c>
      <c r="M12" s="24">
        <f>'2 - Net Expenditure'!N22</f>
        <v>14017.154469864354</v>
      </c>
      <c r="N12" s="24">
        <f>'2 - Net Expenditure'!O22</f>
        <v>14017.154469864354</v>
      </c>
      <c r="O12" s="24">
        <f>'2 - Net Expenditure'!P22</f>
        <v>14017.154469864354</v>
      </c>
      <c r="P12" s="24">
        <f>'2 - Net Expenditure'!Q22</f>
        <v>14017.154469864354</v>
      </c>
      <c r="Q12" s="24">
        <f>'2 - Net Expenditure'!R22</f>
        <v>14017.154469864354</v>
      </c>
      <c r="R12" s="24">
        <f>'2 - Net Expenditure'!S22</f>
        <v>14017.154469864354</v>
      </c>
      <c r="S12" s="24">
        <f>'2 - Net Expenditure'!T22</f>
        <v>168205.85363837221</v>
      </c>
      <c r="T12" s="24">
        <f>'2 - Net Expenditure'!E22</f>
        <v>163805.85363837224</v>
      </c>
      <c r="U12" s="24">
        <f>'2 - Net Expenditure'!F22</f>
        <v>161605.85363837224</v>
      </c>
    </row>
    <row r="13" spans="1:22">
      <c r="A13" t="str">
        <f>'2 - Net Expenditure'!$B$2</f>
        <v>Swansea Bay UHB</v>
      </c>
      <c r="B13" s="24" t="s">
        <v>1067</v>
      </c>
      <c r="C13" s="24" t="str">
        <f>'2 - Net Expenditure'!$B$11</f>
        <v>SUMMARISED STATEMENT OF COMPREHENSIVE NET EXPENDITURE/INCOME</v>
      </c>
      <c r="D13" s="24" t="s">
        <v>414</v>
      </c>
      <c r="E13" s="24" t="str">
        <f>'2 - Net Expenditure'!B23</f>
        <v>Secondary Care - Drugs  (populated from below)</v>
      </c>
      <c r="F13" s="24">
        <f>'2 - Net Expenditure'!C23</f>
        <v>78596.570000000007</v>
      </c>
      <c r="G13" s="24">
        <f>'2 - Net Expenditure'!H23</f>
        <v>7150.6033058333333</v>
      </c>
      <c r="H13" s="24">
        <f>'2 - Net Expenditure'!I23</f>
        <v>7150.6033058333333</v>
      </c>
      <c r="I13" s="24">
        <f>'2 - Net Expenditure'!J23</f>
        <v>7150.6033058333333</v>
      </c>
      <c r="J13" s="24">
        <f>'2 - Net Expenditure'!K23</f>
        <v>7150.6033058333333</v>
      </c>
      <c r="K13" s="24">
        <f>'2 - Net Expenditure'!L23</f>
        <v>7150.6033058333333</v>
      </c>
      <c r="L13" s="24">
        <f>'2 - Net Expenditure'!M23</f>
        <v>7150.6033058333333</v>
      </c>
      <c r="M13" s="24">
        <f>'2 - Net Expenditure'!N23</f>
        <v>7150.6033058333333</v>
      </c>
      <c r="N13" s="24">
        <f>'2 - Net Expenditure'!O23</f>
        <v>7150.6033058333333</v>
      </c>
      <c r="O13" s="24">
        <f>'2 - Net Expenditure'!P23</f>
        <v>7150.6033058333333</v>
      </c>
      <c r="P13" s="24">
        <f>'2 - Net Expenditure'!Q23</f>
        <v>7150.6033058333333</v>
      </c>
      <c r="Q13" s="24">
        <f>'2 - Net Expenditure'!R23</f>
        <v>7150.6033058333333</v>
      </c>
      <c r="R13" s="24">
        <f>'2 - Net Expenditure'!S23</f>
        <v>7150.6033058333333</v>
      </c>
      <c r="S13" s="24">
        <f>'2 - Net Expenditure'!T23</f>
        <v>85807.239669999995</v>
      </c>
      <c r="T13" s="24">
        <f>'2 - Net Expenditure'!E23</f>
        <v>93507.239669999995</v>
      </c>
      <c r="U13" s="24">
        <f>'2 - Net Expenditure'!F23</f>
        <v>101207.23967</v>
      </c>
    </row>
    <row r="14" spans="1:22">
      <c r="A14" t="str">
        <f>'2 - Net Expenditure'!$B$2</f>
        <v>Swansea Bay UHB</v>
      </c>
      <c r="B14" s="24" t="s">
        <v>1067</v>
      </c>
      <c r="C14" s="24" t="str">
        <f>'2 - Net Expenditure'!$B$11</f>
        <v>SUMMARISED STATEMENT OF COMPREHENSIVE NET EXPENDITURE/INCOME</v>
      </c>
      <c r="D14" s="24" t="s">
        <v>414</v>
      </c>
      <c r="E14" s="24" t="str">
        <f>'2 - Net Expenditure'!B24</f>
        <v>Healthcare Services Provided by Other NHS Bodies</v>
      </c>
      <c r="F14" s="24">
        <f>'2 - Net Expenditure'!C24</f>
        <v>177483.96575</v>
      </c>
      <c r="G14" s="24">
        <f>'2 - Net Expenditure'!H24</f>
        <v>14769.747145833335</v>
      </c>
      <c r="H14" s="24">
        <f>'2 - Net Expenditure'!I24</f>
        <v>14769.747145833335</v>
      </c>
      <c r="I14" s="24">
        <f>'2 - Net Expenditure'!J24</f>
        <v>14769.747145833335</v>
      </c>
      <c r="J14" s="24">
        <f>'2 - Net Expenditure'!K24</f>
        <v>14769.747145833335</v>
      </c>
      <c r="K14" s="24">
        <f>'2 - Net Expenditure'!L24</f>
        <v>14769.747145833335</v>
      </c>
      <c r="L14" s="24">
        <f>'2 - Net Expenditure'!M24</f>
        <v>14769.747145833335</v>
      </c>
      <c r="M14" s="24">
        <f>'2 - Net Expenditure'!N24</f>
        <v>14769.747145833335</v>
      </c>
      <c r="N14" s="24">
        <f>'2 - Net Expenditure'!O24</f>
        <v>14769.747145833335</v>
      </c>
      <c r="O14" s="24">
        <f>'2 - Net Expenditure'!P24</f>
        <v>14769.747145833335</v>
      </c>
      <c r="P14" s="24">
        <f>'2 - Net Expenditure'!Q24</f>
        <v>14769.747145833335</v>
      </c>
      <c r="Q14" s="24">
        <f>'2 - Net Expenditure'!R24</f>
        <v>14769.747145833335</v>
      </c>
      <c r="R14" s="24">
        <f>'2 - Net Expenditure'!S24</f>
        <v>14769.747145833335</v>
      </c>
      <c r="S14" s="24">
        <f>'2 - Net Expenditure'!T24</f>
        <v>177236.96574999997</v>
      </c>
      <c r="T14" s="24">
        <f>'2 - Net Expenditure'!E24</f>
        <v>181436.96575</v>
      </c>
      <c r="U14" s="24">
        <f>'2 - Net Expenditure'!F24</f>
        <v>185636.96575</v>
      </c>
    </row>
    <row r="15" spans="1:22">
      <c r="A15" t="str">
        <f>'2 - Net Expenditure'!$B$2</f>
        <v>Swansea Bay UHB</v>
      </c>
      <c r="B15" s="24" t="s">
        <v>1067</v>
      </c>
      <c r="C15" s="24" t="str">
        <f>'2 - Net Expenditure'!$B$11</f>
        <v>SUMMARISED STATEMENT OF COMPREHENSIVE NET EXPENDITURE/INCOME</v>
      </c>
      <c r="D15" s="24" t="s">
        <v>414</v>
      </c>
      <c r="E15" s="24" t="str">
        <f>'2 - Net Expenditure'!B25</f>
        <v>Non Healthcare Services Provided by Other NHS Bodies</v>
      </c>
      <c r="F15" s="24">
        <f>'2 - Net Expenditure'!C25</f>
        <v>0</v>
      </c>
      <c r="G15" s="24">
        <f>'2 - Net Expenditure'!H25</f>
        <v>0</v>
      </c>
      <c r="H15" s="24">
        <f>'2 - Net Expenditure'!I25</f>
        <v>0</v>
      </c>
      <c r="I15" s="24">
        <f>'2 - Net Expenditure'!J25</f>
        <v>0</v>
      </c>
      <c r="J15" s="24">
        <f>'2 - Net Expenditure'!K25</f>
        <v>0</v>
      </c>
      <c r="K15" s="24">
        <f>'2 - Net Expenditure'!L25</f>
        <v>0</v>
      </c>
      <c r="L15" s="24">
        <f>'2 - Net Expenditure'!M25</f>
        <v>0</v>
      </c>
      <c r="M15" s="24">
        <f>'2 - Net Expenditure'!N25</f>
        <v>0</v>
      </c>
      <c r="N15" s="24">
        <f>'2 - Net Expenditure'!O25</f>
        <v>0</v>
      </c>
      <c r="O15" s="24">
        <f>'2 - Net Expenditure'!P25</f>
        <v>0</v>
      </c>
      <c r="P15" s="24">
        <f>'2 - Net Expenditure'!Q25</f>
        <v>0</v>
      </c>
      <c r="Q15" s="24">
        <f>'2 - Net Expenditure'!R25</f>
        <v>0</v>
      </c>
      <c r="R15" s="24">
        <f>'2 - Net Expenditure'!S25</f>
        <v>0</v>
      </c>
      <c r="S15" s="24">
        <f>'2 - Net Expenditure'!T25</f>
        <v>0</v>
      </c>
      <c r="T15" s="24">
        <f>'2 - Net Expenditure'!E25</f>
        <v>0</v>
      </c>
      <c r="U15" s="24">
        <f>'2 - Net Expenditure'!F25</f>
        <v>0</v>
      </c>
    </row>
    <row r="16" spans="1:22">
      <c r="A16" t="str">
        <f>'2 - Net Expenditure'!$B$2</f>
        <v>Swansea Bay UHB</v>
      </c>
      <c r="B16" s="24" t="s">
        <v>1067</v>
      </c>
      <c r="C16" s="24" t="str">
        <f>'2 - Net Expenditure'!$B$11</f>
        <v>SUMMARISED STATEMENT OF COMPREHENSIVE NET EXPENDITURE/INCOME</v>
      </c>
      <c r="D16" s="24" t="s">
        <v>414</v>
      </c>
      <c r="E16" s="24" t="str">
        <f>'2 - Net Expenditure'!B26</f>
        <v>Continuing Care and Funded Nursing Care  (populated from below)</v>
      </c>
      <c r="F16" s="24">
        <f>'2 - Net Expenditure'!C26</f>
        <v>72522.528000000006</v>
      </c>
      <c r="G16" s="24">
        <f>'2 - Net Expenditure'!H26</f>
        <v>7248.6689999999999</v>
      </c>
      <c r="H16" s="24">
        <f>'2 - Net Expenditure'!I26</f>
        <v>7248.6689999999999</v>
      </c>
      <c r="I16" s="24">
        <f>'2 - Net Expenditure'!J26</f>
        <v>7248.6689999999999</v>
      </c>
      <c r="J16" s="24">
        <f>'2 - Net Expenditure'!K26</f>
        <v>7248.6689999999999</v>
      </c>
      <c r="K16" s="24">
        <f>'2 - Net Expenditure'!L26</f>
        <v>7248.6689999999999</v>
      </c>
      <c r="L16" s="24">
        <f>'2 - Net Expenditure'!M26</f>
        <v>7248.6689999999999</v>
      </c>
      <c r="M16" s="24">
        <f>'2 - Net Expenditure'!N26</f>
        <v>7248.6689999999999</v>
      </c>
      <c r="N16" s="24">
        <f>'2 - Net Expenditure'!O26</f>
        <v>7248.6689999999999</v>
      </c>
      <c r="O16" s="24">
        <f>'2 - Net Expenditure'!P26</f>
        <v>7248.6689999999999</v>
      </c>
      <c r="P16" s="24">
        <f>'2 - Net Expenditure'!Q26</f>
        <v>7248.6689999999999</v>
      </c>
      <c r="Q16" s="24">
        <f>'2 - Net Expenditure'!R26</f>
        <v>7248.6689999999999</v>
      </c>
      <c r="R16" s="24">
        <f>'2 - Net Expenditure'!S26</f>
        <v>7248.6689999999999</v>
      </c>
      <c r="S16" s="24">
        <f>'2 - Net Expenditure'!T26</f>
        <v>86984.028000000006</v>
      </c>
      <c r="T16" s="24">
        <f>'2 - Net Expenditure'!E26</f>
        <v>93684.028000000006</v>
      </c>
      <c r="U16" s="24">
        <f>'2 - Net Expenditure'!F26</f>
        <v>100384.02800000001</v>
      </c>
    </row>
    <row r="17" spans="1:21">
      <c r="A17" t="str">
        <f>'2 - Net Expenditure'!$B$2</f>
        <v>Swansea Bay UHB</v>
      </c>
      <c r="B17" s="24" t="s">
        <v>1067</v>
      </c>
      <c r="C17" s="24" t="str">
        <f>'2 - Net Expenditure'!$B$11</f>
        <v>SUMMARISED STATEMENT OF COMPREHENSIVE NET EXPENDITURE/INCOME</v>
      </c>
      <c r="D17" s="24" t="s">
        <v>414</v>
      </c>
      <c r="E17" s="24" t="str">
        <f>'2 - Net Expenditure'!B27</f>
        <v>Other Private &amp; Voluntary Sector</v>
      </c>
      <c r="F17" s="24">
        <f>'2 - Net Expenditure'!C27</f>
        <v>16753.719000000001</v>
      </c>
      <c r="G17" s="24">
        <f>'2 - Net Expenditure'!H27</f>
        <v>1396.1432500000001</v>
      </c>
      <c r="H17" s="24">
        <f>'2 - Net Expenditure'!I27</f>
        <v>1396.1432500000001</v>
      </c>
      <c r="I17" s="24">
        <f>'2 - Net Expenditure'!J27</f>
        <v>1396.1432500000001</v>
      </c>
      <c r="J17" s="24">
        <f>'2 - Net Expenditure'!K27</f>
        <v>1396.1432500000001</v>
      </c>
      <c r="K17" s="24">
        <f>'2 - Net Expenditure'!L27</f>
        <v>1396.1432500000001</v>
      </c>
      <c r="L17" s="24">
        <f>'2 - Net Expenditure'!M27</f>
        <v>1396.1432500000001</v>
      </c>
      <c r="M17" s="24">
        <f>'2 - Net Expenditure'!N27</f>
        <v>1396.1432500000001</v>
      </c>
      <c r="N17" s="24">
        <f>'2 - Net Expenditure'!O27</f>
        <v>1396.1432500000001</v>
      </c>
      <c r="O17" s="24">
        <f>'2 - Net Expenditure'!P27</f>
        <v>1396.1432500000001</v>
      </c>
      <c r="P17" s="24">
        <f>'2 - Net Expenditure'!Q27</f>
        <v>1396.1432500000001</v>
      </c>
      <c r="Q17" s="24">
        <f>'2 - Net Expenditure'!R27</f>
        <v>1396.1432500000001</v>
      </c>
      <c r="R17" s="24">
        <f>'2 - Net Expenditure'!S27</f>
        <v>1396.1432500000001</v>
      </c>
      <c r="S17" s="24">
        <f>'2 - Net Expenditure'!T27</f>
        <v>16753.719000000005</v>
      </c>
      <c r="T17" s="24">
        <f>'2 - Net Expenditure'!E27</f>
        <v>16753.719000000001</v>
      </c>
      <c r="U17" s="24">
        <f>'2 - Net Expenditure'!F27</f>
        <v>16753.719000000001</v>
      </c>
    </row>
    <row r="18" spans="1:21">
      <c r="A18" t="str">
        <f>'2 - Net Expenditure'!$B$2</f>
        <v>Swansea Bay UHB</v>
      </c>
      <c r="B18" s="24" t="s">
        <v>1067</v>
      </c>
      <c r="C18" s="24" t="str">
        <f>'2 - Net Expenditure'!$B$11</f>
        <v>SUMMARISED STATEMENT OF COMPREHENSIVE NET EXPENDITURE/INCOME</v>
      </c>
      <c r="D18" s="24" t="s">
        <v>414</v>
      </c>
      <c r="E18" s="24" t="str">
        <f>'2 - Net Expenditure'!B28</f>
        <v xml:space="preserve">Joint Financing and Other </v>
      </c>
      <c r="F18" s="24">
        <f>'2 - Net Expenditure'!C28</f>
        <v>25425.559000000001</v>
      </c>
      <c r="G18" s="24">
        <f>'2 - Net Expenditure'!H28</f>
        <v>2118.7965833333333</v>
      </c>
      <c r="H18" s="24">
        <f>'2 - Net Expenditure'!I28</f>
        <v>2118.7965833333333</v>
      </c>
      <c r="I18" s="24">
        <f>'2 - Net Expenditure'!J28</f>
        <v>2118.7965833333333</v>
      </c>
      <c r="J18" s="24">
        <f>'2 - Net Expenditure'!K28</f>
        <v>2118.7965833333333</v>
      </c>
      <c r="K18" s="24">
        <f>'2 - Net Expenditure'!L28</f>
        <v>2118.7965833333333</v>
      </c>
      <c r="L18" s="24">
        <f>'2 - Net Expenditure'!M28</f>
        <v>2118.7965833333333</v>
      </c>
      <c r="M18" s="24">
        <f>'2 - Net Expenditure'!N28</f>
        <v>2118.7965833333333</v>
      </c>
      <c r="N18" s="24">
        <f>'2 - Net Expenditure'!O28</f>
        <v>2118.7965833333333</v>
      </c>
      <c r="O18" s="24">
        <f>'2 - Net Expenditure'!P28</f>
        <v>2118.7965833333333</v>
      </c>
      <c r="P18" s="24">
        <f>'2 - Net Expenditure'!Q28</f>
        <v>2118.7965833333333</v>
      </c>
      <c r="Q18" s="24">
        <f>'2 - Net Expenditure'!R28</f>
        <v>2118.7965833333333</v>
      </c>
      <c r="R18" s="24">
        <f>'2 - Net Expenditure'!S28</f>
        <v>2118.7965833333333</v>
      </c>
      <c r="S18" s="24">
        <f>'2 - Net Expenditure'!T28</f>
        <v>25425.558999999997</v>
      </c>
      <c r="T18" s="24">
        <f>'2 - Net Expenditure'!E28</f>
        <v>25425.559000000001</v>
      </c>
      <c r="U18" s="24">
        <f>'2 - Net Expenditure'!F28</f>
        <v>25425.559000000001</v>
      </c>
    </row>
    <row r="19" spans="1:21">
      <c r="A19" t="str">
        <f>'2 - Net Expenditure'!$B$2</f>
        <v>Swansea Bay UHB</v>
      </c>
      <c r="B19" s="24" t="s">
        <v>1067</v>
      </c>
      <c r="C19" s="24" t="str">
        <f>'2 - Net Expenditure'!$B$11</f>
        <v>SUMMARISED STATEMENT OF COMPREHENSIVE NET EXPENDITURE/INCOME</v>
      </c>
      <c r="D19" s="24" t="s">
        <v>414</v>
      </c>
      <c r="E19" s="24" t="str">
        <f>'2 - Net Expenditure'!B29</f>
        <v xml:space="preserve">Losses, Special Payments and Irrecoverable Debts </v>
      </c>
      <c r="F19" s="24">
        <f>'2 - Net Expenditure'!C29</f>
        <v>662.88599999999997</v>
      </c>
      <c r="G19" s="24">
        <f>'2 - Net Expenditure'!H29</f>
        <v>55.240499999999997</v>
      </c>
      <c r="H19" s="24">
        <f>'2 - Net Expenditure'!I29</f>
        <v>55.240499999999997</v>
      </c>
      <c r="I19" s="24">
        <f>'2 - Net Expenditure'!J29</f>
        <v>55.240499999999997</v>
      </c>
      <c r="J19" s="24">
        <f>'2 - Net Expenditure'!K29</f>
        <v>55.240499999999997</v>
      </c>
      <c r="K19" s="24">
        <f>'2 - Net Expenditure'!L29</f>
        <v>55.240499999999997</v>
      </c>
      <c r="L19" s="24">
        <f>'2 - Net Expenditure'!M29</f>
        <v>55.240499999999997</v>
      </c>
      <c r="M19" s="24">
        <f>'2 - Net Expenditure'!N29</f>
        <v>55.240499999999997</v>
      </c>
      <c r="N19" s="24">
        <f>'2 - Net Expenditure'!O29</f>
        <v>55.240499999999997</v>
      </c>
      <c r="O19" s="24">
        <f>'2 - Net Expenditure'!P29</f>
        <v>55.240499999999997</v>
      </c>
      <c r="P19" s="24">
        <f>'2 - Net Expenditure'!Q29</f>
        <v>55.240499999999997</v>
      </c>
      <c r="Q19" s="24">
        <f>'2 - Net Expenditure'!R29</f>
        <v>55.240499999999997</v>
      </c>
      <c r="R19" s="24">
        <f>'2 - Net Expenditure'!S29</f>
        <v>55.240499999999997</v>
      </c>
      <c r="S19" s="24">
        <f>'2 - Net Expenditure'!T29</f>
        <v>662.88599999999997</v>
      </c>
      <c r="T19" s="24">
        <f>'2 - Net Expenditure'!E29</f>
        <v>662.88599999999997</v>
      </c>
      <c r="U19" s="24">
        <f>'2 - Net Expenditure'!F29</f>
        <v>662.88599999999997</v>
      </c>
    </row>
    <row r="20" spans="1:21">
      <c r="A20" t="str">
        <f>'2 - Net Expenditure'!$B$2</f>
        <v>Swansea Bay UHB</v>
      </c>
      <c r="B20" s="24" t="s">
        <v>1067</v>
      </c>
      <c r="C20" s="24" t="str">
        <f>'2 - Net Expenditure'!$B$11</f>
        <v>SUMMARISED STATEMENT OF COMPREHENSIVE NET EXPENDITURE/INCOME</v>
      </c>
      <c r="D20" s="24" t="s">
        <v>414</v>
      </c>
      <c r="E20" s="24" t="str">
        <f>'2 - Net Expenditure'!B30</f>
        <v>Exceptional (Income) / Costs - (Trust Only)</v>
      </c>
      <c r="F20" s="24">
        <f>'2 - Net Expenditure'!C30</f>
        <v>0</v>
      </c>
      <c r="G20" s="24">
        <f>'2 - Net Expenditure'!H30</f>
        <v>0</v>
      </c>
      <c r="H20" s="24">
        <f>'2 - Net Expenditure'!I30</f>
        <v>0</v>
      </c>
      <c r="I20" s="24">
        <f>'2 - Net Expenditure'!J30</f>
        <v>0</v>
      </c>
      <c r="J20" s="24">
        <f>'2 - Net Expenditure'!K30</f>
        <v>0</v>
      </c>
      <c r="K20" s="24">
        <f>'2 - Net Expenditure'!L30</f>
        <v>0</v>
      </c>
      <c r="L20" s="24">
        <f>'2 - Net Expenditure'!M30</f>
        <v>0</v>
      </c>
      <c r="M20" s="24">
        <f>'2 - Net Expenditure'!N30</f>
        <v>0</v>
      </c>
      <c r="N20" s="24">
        <f>'2 - Net Expenditure'!O30</f>
        <v>0</v>
      </c>
      <c r="O20" s="24">
        <f>'2 - Net Expenditure'!P30</f>
        <v>0</v>
      </c>
      <c r="P20" s="24">
        <f>'2 - Net Expenditure'!Q30</f>
        <v>0</v>
      </c>
      <c r="Q20" s="24">
        <f>'2 - Net Expenditure'!R30</f>
        <v>0</v>
      </c>
      <c r="R20" s="24">
        <f>'2 - Net Expenditure'!S30</f>
        <v>0</v>
      </c>
      <c r="S20" s="24">
        <f>'2 - Net Expenditure'!T30</f>
        <v>0</v>
      </c>
      <c r="T20" s="24">
        <f>'2 - Net Expenditure'!E30</f>
        <v>0</v>
      </c>
      <c r="U20" s="24">
        <f>'2 - Net Expenditure'!F30</f>
        <v>0</v>
      </c>
    </row>
    <row r="21" spans="1:21">
      <c r="A21" t="str">
        <f>'2 - Net Expenditure'!$B$2</f>
        <v>Swansea Bay UHB</v>
      </c>
      <c r="B21" s="24" t="s">
        <v>1067</v>
      </c>
      <c r="C21" s="24" t="str">
        <f>'2 - Net Expenditure'!$B$11</f>
        <v>SUMMARISED STATEMENT OF COMPREHENSIVE NET EXPENDITURE/INCOME</v>
      </c>
      <c r="D21" s="24" t="s">
        <v>414</v>
      </c>
      <c r="E21" s="24" t="str">
        <f>'2 - Net Expenditure'!B31</f>
        <v>Total Interest Receivable - (Trust Only)</v>
      </c>
      <c r="F21" s="24">
        <f>'2 - Net Expenditure'!C31</f>
        <v>0</v>
      </c>
      <c r="G21" s="24">
        <f>'2 - Net Expenditure'!H31</f>
        <v>0</v>
      </c>
      <c r="H21" s="24">
        <f>'2 - Net Expenditure'!I31</f>
        <v>0</v>
      </c>
      <c r="I21" s="24">
        <f>'2 - Net Expenditure'!J31</f>
        <v>0</v>
      </c>
      <c r="J21" s="24">
        <f>'2 - Net Expenditure'!K31</f>
        <v>0</v>
      </c>
      <c r="K21" s="24">
        <f>'2 - Net Expenditure'!L31</f>
        <v>0</v>
      </c>
      <c r="L21" s="24">
        <f>'2 - Net Expenditure'!M31</f>
        <v>0</v>
      </c>
      <c r="M21" s="24">
        <f>'2 - Net Expenditure'!N31</f>
        <v>0</v>
      </c>
      <c r="N21" s="24">
        <f>'2 - Net Expenditure'!O31</f>
        <v>0</v>
      </c>
      <c r="O21" s="24">
        <f>'2 - Net Expenditure'!P31</f>
        <v>0</v>
      </c>
      <c r="P21" s="24">
        <f>'2 - Net Expenditure'!Q31</f>
        <v>0</v>
      </c>
      <c r="Q21" s="24">
        <f>'2 - Net Expenditure'!R31</f>
        <v>0</v>
      </c>
      <c r="R21" s="24">
        <f>'2 - Net Expenditure'!S31</f>
        <v>0</v>
      </c>
      <c r="S21" s="24">
        <f>'2 - Net Expenditure'!T31</f>
        <v>0</v>
      </c>
      <c r="T21" s="24">
        <f>'2 - Net Expenditure'!E31</f>
        <v>0</v>
      </c>
      <c r="U21" s="24">
        <f>'2 - Net Expenditure'!F31</f>
        <v>0</v>
      </c>
    </row>
    <row r="22" spans="1:21">
      <c r="A22" t="str">
        <f>'2 - Net Expenditure'!$B$2</f>
        <v>Swansea Bay UHB</v>
      </c>
      <c r="B22" s="24" t="s">
        <v>1067</v>
      </c>
      <c r="C22" s="24" t="str">
        <f>'2 - Net Expenditure'!$B$11</f>
        <v>SUMMARISED STATEMENT OF COMPREHENSIVE NET EXPENDITURE/INCOME</v>
      </c>
      <c r="D22" s="24" t="s">
        <v>414</v>
      </c>
      <c r="E22" s="24" t="str">
        <f>'2 - Net Expenditure'!B32</f>
        <v>Total Interest Payable - (Trust Only)</v>
      </c>
      <c r="F22" s="24">
        <f>'2 - Net Expenditure'!C32</f>
        <v>0</v>
      </c>
      <c r="G22" s="24">
        <f>'2 - Net Expenditure'!H32</f>
        <v>0</v>
      </c>
      <c r="H22" s="24">
        <f>'2 - Net Expenditure'!I32</f>
        <v>0</v>
      </c>
      <c r="I22" s="24">
        <f>'2 - Net Expenditure'!J32</f>
        <v>0</v>
      </c>
      <c r="J22" s="24">
        <f>'2 - Net Expenditure'!K32</f>
        <v>0</v>
      </c>
      <c r="K22" s="24">
        <f>'2 - Net Expenditure'!L32</f>
        <v>0</v>
      </c>
      <c r="L22" s="24">
        <f>'2 - Net Expenditure'!M32</f>
        <v>0</v>
      </c>
      <c r="M22" s="24">
        <f>'2 - Net Expenditure'!N32</f>
        <v>0</v>
      </c>
      <c r="N22" s="24">
        <f>'2 - Net Expenditure'!O32</f>
        <v>0</v>
      </c>
      <c r="O22" s="24">
        <f>'2 - Net Expenditure'!P32</f>
        <v>0</v>
      </c>
      <c r="P22" s="24">
        <f>'2 - Net Expenditure'!Q32</f>
        <v>0</v>
      </c>
      <c r="Q22" s="24">
        <f>'2 - Net Expenditure'!R32</f>
        <v>0</v>
      </c>
      <c r="R22" s="24">
        <f>'2 - Net Expenditure'!S32</f>
        <v>0</v>
      </c>
      <c r="S22" s="24">
        <f>'2 - Net Expenditure'!T32</f>
        <v>0</v>
      </c>
      <c r="T22" s="24">
        <f>'2 - Net Expenditure'!E32</f>
        <v>0</v>
      </c>
      <c r="U22" s="24">
        <f>'2 - Net Expenditure'!F32</f>
        <v>0</v>
      </c>
    </row>
    <row r="23" spans="1:21">
      <c r="A23" t="str">
        <f>'2 - Net Expenditure'!$B$2</f>
        <v>Swansea Bay UHB</v>
      </c>
      <c r="B23" s="24" t="s">
        <v>1067</v>
      </c>
      <c r="C23" s="24" t="str">
        <f>'2 - Net Expenditure'!$B$11</f>
        <v>SUMMARISED STATEMENT OF COMPREHENSIVE NET EXPENDITURE/INCOME</v>
      </c>
      <c r="D23" s="24" t="s">
        <v>414</v>
      </c>
      <c r="E23" s="24" t="str">
        <f>'2 - Net Expenditure'!B33</f>
        <v>DEL Depreciation\Accelerated Depreciation\Impairments</v>
      </c>
      <c r="F23" s="24">
        <f>'2 - Net Expenditure'!C33</f>
        <v>33151.425000000003</v>
      </c>
      <c r="G23" s="24">
        <f>'2 - Net Expenditure'!H33</f>
        <v>2762.6187500000001</v>
      </c>
      <c r="H23" s="24">
        <f>'2 - Net Expenditure'!I33</f>
        <v>2762.6187500000001</v>
      </c>
      <c r="I23" s="24">
        <f>'2 - Net Expenditure'!J33</f>
        <v>2762.6187500000001</v>
      </c>
      <c r="J23" s="24">
        <f>'2 - Net Expenditure'!K33</f>
        <v>2762.6187500000001</v>
      </c>
      <c r="K23" s="24">
        <f>'2 - Net Expenditure'!L33</f>
        <v>2762.6187500000001</v>
      </c>
      <c r="L23" s="24">
        <f>'2 - Net Expenditure'!M33</f>
        <v>2762.6187500000001</v>
      </c>
      <c r="M23" s="24">
        <f>'2 - Net Expenditure'!N33</f>
        <v>2762.6187500000001</v>
      </c>
      <c r="N23" s="24">
        <f>'2 - Net Expenditure'!O33</f>
        <v>2762.6187500000001</v>
      </c>
      <c r="O23" s="24">
        <f>'2 - Net Expenditure'!P33</f>
        <v>2762.6187500000001</v>
      </c>
      <c r="P23" s="24">
        <f>'2 - Net Expenditure'!Q33</f>
        <v>2762.6187500000001</v>
      </c>
      <c r="Q23" s="24">
        <f>'2 - Net Expenditure'!R33</f>
        <v>2762.6187500000001</v>
      </c>
      <c r="R23" s="24">
        <f>'2 - Net Expenditure'!S33</f>
        <v>2762.6187500000001</v>
      </c>
      <c r="S23" s="24">
        <f>'2 - Net Expenditure'!T33</f>
        <v>33151.42500000001</v>
      </c>
      <c r="T23" s="24">
        <f>'2 - Net Expenditure'!E33</f>
        <v>33151.425000000003</v>
      </c>
      <c r="U23" s="24">
        <f>'2 - Net Expenditure'!F33</f>
        <v>33151.425000000003</v>
      </c>
    </row>
    <row r="24" spans="1:21">
      <c r="A24" t="str">
        <f>'2 - Net Expenditure'!$B$2</f>
        <v>Swansea Bay UHB</v>
      </c>
      <c r="B24" s="24" t="s">
        <v>1067</v>
      </c>
      <c r="C24" s="24" t="str">
        <f>'2 - Net Expenditure'!$B$11</f>
        <v>SUMMARISED STATEMENT OF COMPREHENSIVE NET EXPENDITURE/INCOME</v>
      </c>
      <c r="D24" s="24" t="s">
        <v>414</v>
      </c>
      <c r="E24" s="24" t="str">
        <f>'2 - Net Expenditure'!B34</f>
        <v>AME Donated Depreciation\Impairments</v>
      </c>
      <c r="F24" s="24">
        <f>'2 - Net Expenditure'!C34</f>
        <v>728.58900000000006</v>
      </c>
      <c r="G24" s="24">
        <f>'2 - Net Expenditure'!H34</f>
        <v>60.715750000000007</v>
      </c>
      <c r="H24" s="24">
        <f>'2 - Net Expenditure'!I34</f>
        <v>60.715750000000007</v>
      </c>
      <c r="I24" s="24">
        <f>'2 - Net Expenditure'!J34</f>
        <v>60.715750000000007</v>
      </c>
      <c r="J24" s="24">
        <f>'2 - Net Expenditure'!K34</f>
        <v>60.715750000000007</v>
      </c>
      <c r="K24" s="24">
        <f>'2 - Net Expenditure'!L34</f>
        <v>60.715750000000007</v>
      </c>
      <c r="L24" s="24">
        <f>'2 - Net Expenditure'!M34</f>
        <v>60.715750000000007</v>
      </c>
      <c r="M24" s="24">
        <f>'2 - Net Expenditure'!N34</f>
        <v>60.715750000000007</v>
      </c>
      <c r="N24" s="24">
        <f>'2 - Net Expenditure'!O34</f>
        <v>60.715750000000007</v>
      </c>
      <c r="O24" s="24">
        <f>'2 - Net Expenditure'!P34</f>
        <v>60.715750000000007</v>
      </c>
      <c r="P24" s="24">
        <f>'2 - Net Expenditure'!Q34</f>
        <v>60.715750000000007</v>
      </c>
      <c r="Q24" s="24">
        <f>'2 - Net Expenditure'!R34</f>
        <v>60.715750000000007</v>
      </c>
      <c r="R24" s="24">
        <f>'2 - Net Expenditure'!S34</f>
        <v>60.715750000000007</v>
      </c>
      <c r="S24" s="24">
        <f>'2 - Net Expenditure'!T34</f>
        <v>728.58899999999994</v>
      </c>
      <c r="T24" s="24">
        <f>'2 - Net Expenditure'!E34</f>
        <v>728.58900000000006</v>
      </c>
      <c r="U24" s="24">
        <f>'2 - Net Expenditure'!F34</f>
        <v>728.58900000000006</v>
      </c>
    </row>
    <row r="25" spans="1:21">
      <c r="A25" t="str">
        <f>'2 - Net Expenditure'!$B$2</f>
        <v>Swansea Bay UHB</v>
      </c>
      <c r="B25" s="24" t="s">
        <v>1067</v>
      </c>
      <c r="C25" s="24" t="str">
        <f>'2 - Net Expenditure'!$B$11</f>
        <v>SUMMARISED STATEMENT OF COMPREHENSIVE NET EXPENDITURE/INCOME</v>
      </c>
      <c r="D25" s="24" t="s">
        <v>414</v>
      </c>
      <c r="E25" s="24" t="str">
        <f>'2 - Net Expenditure'!B35</f>
        <v>Uncommitted Reserves &amp; Contingencies</v>
      </c>
      <c r="F25" s="24">
        <f>'2 - Net Expenditure'!C35</f>
        <v>0</v>
      </c>
      <c r="G25" s="24">
        <f>'2 - Net Expenditure'!H35</f>
        <v>0</v>
      </c>
      <c r="H25" s="24">
        <f>'2 - Net Expenditure'!I35</f>
        <v>0</v>
      </c>
      <c r="I25" s="24">
        <f>'2 - Net Expenditure'!J35</f>
        <v>0</v>
      </c>
      <c r="J25" s="24">
        <f>'2 - Net Expenditure'!K35</f>
        <v>0</v>
      </c>
      <c r="K25" s="24">
        <f>'2 - Net Expenditure'!L35</f>
        <v>0</v>
      </c>
      <c r="L25" s="24">
        <f>'2 - Net Expenditure'!M35</f>
        <v>0</v>
      </c>
      <c r="M25" s="24">
        <f>'2 - Net Expenditure'!N35</f>
        <v>0</v>
      </c>
      <c r="N25" s="24">
        <f>'2 - Net Expenditure'!O35</f>
        <v>0</v>
      </c>
      <c r="O25" s="24">
        <f>'2 - Net Expenditure'!P35</f>
        <v>0</v>
      </c>
      <c r="P25" s="24">
        <f>'2 - Net Expenditure'!Q35</f>
        <v>0</v>
      </c>
      <c r="Q25" s="24">
        <f>'2 - Net Expenditure'!R35</f>
        <v>0</v>
      </c>
      <c r="R25" s="24">
        <f>'2 - Net Expenditure'!S35</f>
        <v>0</v>
      </c>
      <c r="S25" s="24">
        <f>'2 - Net Expenditure'!T35</f>
        <v>0</v>
      </c>
      <c r="T25" s="24">
        <f>'2 - Net Expenditure'!E35</f>
        <v>-22200</v>
      </c>
      <c r="U25" s="24">
        <f>'2 - Net Expenditure'!F35</f>
        <v>-44400</v>
      </c>
    </row>
    <row r="26" spans="1:21">
      <c r="A26" t="str">
        <f>'2 - Net Expenditure'!$B$2</f>
        <v>Swansea Bay UHB</v>
      </c>
      <c r="B26" s="24" t="s">
        <v>1067</v>
      </c>
      <c r="C26" s="24" t="str">
        <f>'2 - Net Expenditure'!$B$11</f>
        <v>SUMMARISED STATEMENT OF COMPREHENSIVE NET EXPENDITURE/INCOME</v>
      </c>
      <c r="D26" s="24" t="s">
        <v>414</v>
      </c>
      <c r="E26" s="24" t="str">
        <f>'2 - Net Expenditure'!B36</f>
        <v>Profit\Loss Disposal of Assets</v>
      </c>
      <c r="F26" s="24">
        <f>'2 - Net Expenditure'!C36</f>
        <v>0</v>
      </c>
      <c r="G26" s="24">
        <f>'2 - Net Expenditure'!H36</f>
        <v>0</v>
      </c>
      <c r="H26" s="24">
        <f>'2 - Net Expenditure'!I36</f>
        <v>0</v>
      </c>
      <c r="I26" s="24">
        <f>'2 - Net Expenditure'!J36</f>
        <v>0</v>
      </c>
      <c r="J26" s="24">
        <f>'2 - Net Expenditure'!K36</f>
        <v>0</v>
      </c>
      <c r="K26" s="24">
        <f>'2 - Net Expenditure'!L36</f>
        <v>0</v>
      </c>
      <c r="L26" s="24">
        <f>'2 - Net Expenditure'!M36</f>
        <v>0</v>
      </c>
      <c r="M26" s="24">
        <f>'2 - Net Expenditure'!N36</f>
        <v>0</v>
      </c>
      <c r="N26" s="24">
        <f>'2 - Net Expenditure'!O36</f>
        <v>0</v>
      </c>
      <c r="O26" s="24">
        <f>'2 - Net Expenditure'!P36</f>
        <v>0</v>
      </c>
      <c r="P26" s="24">
        <f>'2 - Net Expenditure'!Q36</f>
        <v>0</v>
      </c>
      <c r="Q26" s="24">
        <f>'2 - Net Expenditure'!R36</f>
        <v>0</v>
      </c>
      <c r="R26" s="24">
        <f>'2 - Net Expenditure'!S36</f>
        <v>0</v>
      </c>
      <c r="S26" s="24">
        <f>'2 - Net Expenditure'!T36</f>
        <v>0</v>
      </c>
      <c r="T26" s="24">
        <f>'2 - Net Expenditure'!E36</f>
        <v>0</v>
      </c>
      <c r="U26" s="24">
        <f>'2 - Net Expenditure'!F36</f>
        <v>0</v>
      </c>
    </row>
    <row r="27" spans="1:21">
      <c r="A27" t="str">
        <f>'2 - Net Expenditure'!$B$2</f>
        <v>Swansea Bay UHB</v>
      </c>
      <c r="B27" s="24" t="s">
        <v>1067</v>
      </c>
      <c r="C27" s="24" t="str">
        <f>'2 - Net Expenditure'!$B$11</f>
        <v>SUMMARISED STATEMENT OF COMPREHENSIVE NET EXPENDITURE/INCOME</v>
      </c>
      <c r="D27" s="24" t="s">
        <v>396</v>
      </c>
      <c r="E27" s="24" t="str">
        <f>'2 - Net Expenditure'!B37</f>
        <v>SUB TOTAL EXPENDITURE</v>
      </c>
      <c r="F27" s="24">
        <f>'2 - Net Expenditure'!C37</f>
        <v>1418865.0522844908</v>
      </c>
      <c r="G27" s="24">
        <f>'2 - Net Expenditure'!H37</f>
        <v>122526.74508973853</v>
      </c>
      <c r="H27" s="24">
        <f>'2 - Net Expenditure'!I37</f>
        <v>122526.74508973853</v>
      </c>
      <c r="I27" s="24">
        <f>'2 - Net Expenditure'!J37</f>
        <v>122526.74508973853</v>
      </c>
      <c r="J27" s="24">
        <f>'2 - Net Expenditure'!K37</f>
        <v>122526.74508973853</v>
      </c>
      <c r="K27" s="24">
        <f>'2 - Net Expenditure'!L37</f>
        <v>122526.74508973853</v>
      </c>
      <c r="L27" s="24">
        <f>'2 - Net Expenditure'!M37</f>
        <v>122526.74508973853</v>
      </c>
      <c r="M27" s="24">
        <f>'2 - Net Expenditure'!N37</f>
        <v>122526.74508973853</v>
      </c>
      <c r="N27" s="24">
        <f>'2 - Net Expenditure'!O37</f>
        <v>122526.74508973853</v>
      </c>
      <c r="O27" s="24">
        <f>'2 - Net Expenditure'!P37</f>
        <v>122526.74508973853</v>
      </c>
      <c r="P27" s="24">
        <f>'2 - Net Expenditure'!Q37</f>
        <v>122526.74508973853</v>
      </c>
      <c r="Q27" s="24">
        <f>'2 - Net Expenditure'!R37</f>
        <v>122526.74508973853</v>
      </c>
      <c r="R27" s="24">
        <f>'2 - Net Expenditure'!S37</f>
        <v>122526.74508973853</v>
      </c>
      <c r="S27" s="24">
        <f>'2 - Net Expenditure'!T37</f>
        <v>1470320.9410768624</v>
      </c>
      <c r="T27" s="24">
        <f>'2 - Net Expenditure'!E37</f>
        <v>1456620.9410768624</v>
      </c>
      <c r="U27" s="24">
        <f>'2 - Net Expenditure'!F37</f>
        <v>1458521.9410768624</v>
      </c>
    </row>
    <row r="28" spans="1:21">
      <c r="A28" t="str">
        <f>'2 - Net Expenditure'!$B$2</f>
        <v>Swansea Bay UHB</v>
      </c>
      <c r="B28" s="24" t="s">
        <v>1067</v>
      </c>
      <c r="C28" s="24" t="str">
        <f>'2 - Net Expenditure'!$B$11</f>
        <v>SUMMARISED STATEMENT OF COMPREHENSIVE NET EXPENDITURE/INCOME</v>
      </c>
      <c r="D28" s="24" t="s">
        <v>396</v>
      </c>
      <c r="E28" s="24" t="str">
        <f>'2 - Net Expenditure'!B38</f>
        <v>TOTAL DEFICIT/SURPLUS</v>
      </c>
      <c r="F28" s="24">
        <f>'2 - Net Expenditure'!C38</f>
        <v>-0.17123049031943083</v>
      </c>
      <c r="G28" s="24">
        <f>'2 - Net Expenditure'!H38</f>
        <v>-5824.5074315093952</v>
      </c>
      <c r="H28" s="24">
        <f>'2 - Net Expenditure'!I38</f>
        <v>-5824.5074315093952</v>
      </c>
      <c r="I28" s="24">
        <f>'2 - Net Expenditure'!J38</f>
        <v>-5824.5074315093952</v>
      </c>
      <c r="J28" s="24">
        <f>'2 - Net Expenditure'!K38</f>
        <v>-5824.5074315093952</v>
      </c>
      <c r="K28" s="24">
        <f>'2 - Net Expenditure'!L38</f>
        <v>-5824.5074315093952</v>
      </c>
      <c r="L28" s="24">
        <f>'2 - Net Expenditure'!M38</f>
        <v>-5824.5074315093952</v>
      </c>
      <c r="M28" s="24">
        <f>'2 - Net Expenditure'!N38</f>
        <v>-5824.5074315093952</v>
      </c>
      <c r="N28" s="24">
        <f>'2 - Net Expenditure'!O38</f>
        <v>-5824.5074315093952</v>
      </c>
      <c r="O28" s="24">
        <f>'2 - Net Expenditure'!P38</f>
        <v>-5824.5074315093952</v>
      </c>
      <c r="P28" s="24">
        <f>'2 - Net Expenditure'!Q38</f>
        <v>-5824.5074315093952</v>
      </c>
      <c r="Q28" s="24">
        <f>'2 - Net Expenditure'!R38</f>
        <v>-5824.5074315093952</v>
      </c>
      <c r="R28" s="24">
        <f>'2 - Net Expenditure'!S38</f>
        <v>-5824.5074315093952</v>
      </c>
      <c r="S28" s="24">
        <f>'2 - Net Expenditure'!T38</f>
        <v>-69894.089178112568</v>
      </c>
      <c r="T28" s="24">
        <f>'2 - Net Expenditure'!E38</f>
        <v>-71594.089178112568</v>
      </c>
      <c r="U28" s="24">
        <f>'2 - Net Expenditure'!F38</f>
        <v>-67695.089178112568</v>
      </c>
    </row>
    <row r="29" spans="1:21">
      <c r="A29" t="str">
        <f>'2 - Net Expenditure'!$B$2</f>
        <v>Swansea Bay UHB</v>
      </c>
      <c r="B29" s="24" t="s">
        <v>1067</v>
      </c>
      <c r="C29" s="24" t="str">
        <f>'2 - Net Expenditure'!$B$11</f>
        <v>SUMMARISED STATEMENT OF COMPREHENSIVE NET EXPENDITURE/INCOME</v>
      </c>
      <c r="D29" s="24" t="s">
        <v>414</v>
      </c>
      <c r="E29" s="24">
        <f>'2 - Net Expenditure'!B39</f>
        <v>0</v>
      </c>
      <c r="F29" s="24">
        <f>'2 - Net Expenditure'!C39</f>
        <v>0</v>
      </c>
      <c r="G29" s="24">
        <f>'2 - Net Expenditure'!H39</f>
        <v>0</v>
      </c>
      <c r="H29" s="24">
        <f>'2 - Net Expenditure'!I39</f>
        <v>0</v>
      </c>
      <c r="I29" s="24">
        <f>'2 - Net Expenditure'!J39</f>
        <v>0</v>
      </c>
      <c r="J29" s="24">
        <f>'2 - Net Expenditure'!K39</f>
        <v>0</v>
      </c>
      <c r="K29" s="24">
        <f>'2 - Net Expenditure'!L39</f>
        <v>0</v>
      </c>
      <c r="L29" s="24">
        <f>'2 - Net Expenditure'!M39</f>
        <v>0</v>
      </c>
      <c r="M29" s="24">
        <f>'2 - Net Expenditure'!N39</f>
        <v>0</v>
      </c>
      <c r="N29" s="24">
        <f>'2 - Net Expenditure'!O39</f>
        <v>0</v>
      </c>
      <c r="O29" s="24">
        <f>'2 - Net Expenditure'!P39</f>
        <v>0</v>
      </c>
      <c r="P29" s="24">
        <f>'2 - Net Expenditure'!Q39</f>
        <v>0</v>
      </c>
      <c r="Q29" s="24">
        <f>'2 - Net Expenditure'!R39</f>
        <v>0</v>
      </c>
      <c r="R29" s="24">
        <f>'2 - Net Expenditure'!S39</f>
        <v>0</v>
      </c>
      <c r="S29" s="24">
        <f>'2 - Net Expenditure'!T39</f>
        <v>0</v>
      </c>
      <c r="T29" s="24">
        <f>'2 - Net Expenditure'!E39</f>
        <v>0</v>
      </c>
      <c r="U29" s="24">
        <f>'2 - Net Expenditure'!F39</f>
        <v>0</v>
      </c>
    </row>
    <row r="30" spans="1:21">
      <c r="A30" t="str">
        <f>'2 - Net Expenditure'!$B$2</f>
        <v>Swansea Bay UHB</v>
      </c>
      <c r="B30" s="24" t="s">
        <v>1067</v>
      </c>
      <c r="C30" s="24" t="str">
        <f>'2 - Net Expenditure'!$B$11</f>
        <v>SUMMARISED STATEMENT OF COMPREHENSIVE NET EXPENDITURE/INCOME</v>
      </c>
      <c r="D30" s="24" t="s">
        <v>414</v>
      </c>
      <c r="E30" s="24" t="str">
        <f>'2 - Net Expenditure'!B40</f>
        <v>EXPENDITURE CATEGORY</v>
      </c>
      <c r="F30" s="24">
        <f>'2 - Net Expenditure'!C40</f>
        <v>0</v>
      </c>
      <c r="G30" s="24" t="str">
        <f>'2 - Net Expenditure'!H40</f>
        <v>FORECAST PROFILE</v>
      </c>
      <c r="H30" s="24">
        <f>'2 - Net Expenditure'!I40</f>
        <v>0</v>
      </c>
      <c r="I30" s="24">
        <f>'2 - Net Expenditure'!J40</f>
        <v>0</v>
      </c>
      <c r="J30" s="24">
        <f>'2 - Net Expenditure'!K40</f>
        <v>0</v>
      </c>
      <c r="K30" s="24">
        <f>'2 - Net Expenditure'!L40</f>
        <v>0</v>
      </c>
      <c r="L30" s="24">
        <f>'2 - Net Expenditure'!M40</f>
        <v>0</v>
      </c>
      <c r="M30" s="24">
        <f>'2 - Net Expenditure'!N40</f>
        <v>0</v>
      </c>
      <c r="N30" s="24">
        <f>'2 - Net Expenditure'!O40</f>
        <v>0</v>
      </c>
      <c r="O30" s="24">
        <f>'2 - Net Expenditure'!P40</f>
        <v>0</v>
      </c>
      <c r="P30" s="24">
        <f>'2 - Net Expenditure'!Q40</f>
        <v>0</v>
      </c>
      <c r="Q30" s="24">
        <f>'2 - Net Expenditure'!R40</f>
        <v>0</v>
      </c>
      <c r="R30" s="24">
        <f>'2 - Net Expenditure'!S40</f>
        <v>0</v>
      </c>
      <c r="S30" s="24">
        <f>'2 - Net Expenditure'!T40</f>
        <v>0</v>
      </c>
      <c r="T30" s="24">
        <f>'2 - Net Expenditure'!E40</f>
        <v>0</v>
      </c>
      <c r="U30" s="24">
        <f>'2 - Net Expenditure'!F40</f>
        <v>0</v>
      </c>
    </row>
    <row r="31" spans="1:21">
      <c r="A31" t="str">
        <f>'2 - Net Expenditure'!$B$2</f>
        <v>Swansea Bay UHB</v>
      </c>
      <c r="B31" s="24" t="s">
        <v>1067</v>
      </c>
      <c r="C31" s="24" t="str">
        <f>'2 - Net Expenditure'!$B$11</f>
        <v>SUMMARISED STATEMENT OF COMPREHENSIVE NET EXPENDITURE/INCOME</v>
      </c>
      <c r="D31" s="24" t="s">
        <v>414</v>
      </c>
      <c r="E31" s="24">
        <f>'2 - Net Expenditure'!B41</f>
        <v>0</v>
      </c>
      <c r="F31" s="24" t="str">
        <f>'2 - Net Expenditure'!C41</f>
        <v>ACTUAL 2022/23</v>
      </c>
      <c r="G31" s="24" t="str">
        <f>'2 - Net Expenditure'!H41</f>
        <v>Apr</v>
      </c>
      <c r="H31" s="24" t="str">
        <f>'2 - Net Expenditure'!I41</f>
        <v>May</v>
      </c>
      <c r="I31" s="24" t="str">
        <f>'2 - Net Expenditure'!J41</f>
        <v>Jun</v>
      </c>
      <c r="J31" s="24" t="str">
        <f>'2 - Net Expenditure'!K41</f>
        <v>Jul</v>
      </c>
      <c r="K31" s="24" t="str">
        <f>'2 - Net Expenditure'!L41</f>
        <v>Aug</v>
      </c>
      <c r="L31" s="24" t="str">
        <f>'2 - Net Expenditure'!M41</f>
        <v>Sep</v>
      </c>
      <c r="M31" s="24" t="str">
        <f>'2 - Net Expenditure'!N41</f>
        <v>Oct</v>
      </c>
      <c r="N31" s="24" t="str">
        <f>'2 - Net Expenditure'!O41</f>
        <v>Nov</v>
      </c>
      <c r="O31" s="24" t="str">
        <f>'2 - Net Expenditure'!P41</f>
        <v>Dec</v>
      </c>
      <c r="P31" s="24" t="str">
        <f>'2 - Net Expenditure'!Q41</f>
        <v>Jan</v>
      </c>
      <c r="Q31" s="24" t="str">
        <f>'2 - Net Expenditure'!R41</f>
        <v>Feb</v>
      </c>
      <c r="R31" s="24" t="str">
        <f>'2 - Net Expenditure'!S41</f>
        <v>Mar</v>
      </c>
      <c r="S31" s="24" t="str">
        <f>'2 - Net Expenditure'!T41</f>
        <v>PLAN YEAR-END POSITION 2023/24</v>
      </c>
      <c r="T31" s="24" t="str">
        <f>'2 - Net Expenditure'!E41</f>
        <v>PLAN YEAR-END POSITION 2024/25</v>
      </c>
      <c r="U31" s="24" t="str">
        <f>'2 - Net Expenditure'!F41</f>
        <v>PLAN YEAR-END POSITION 2025/26</v>
      </c>
    </row>
    <row r="32" spans="1:21">
      <c r="A32" t="str">
        <f>'2 - Net Expenditure'!$B$2</f>
        <v>Swansea Bay UHB</v>
      </c>
      <c r="B32" s="24" t="s">
        <v>1067</v>
      </c>
      <c r="C32" s="24" t="str">
        <f>'2 - Net Expenditure'!$B$11</f>
        <v>SUMMARISED STATEMENT OF COMPREHENSIVE NET EXPENDITURE/INCOME</v>
      </c>
      <c r="D32" s="24" t="s">
        <v>414</v>
      </c>
      <c r="E32" s="24" t="str">
        <f>'2 - Net Expenditure'!B42</f>
        <v>METRIC</v>
      </c>
      <c r="F32" s="24" t="str">
        <f>'2 - Net Expenditure'!C42</f>
        <v>£'000</v>
      </c>
      <c r="G32" s="24" t="str">
        <f>'2 - Net Expenditure'!H42</f>
        <v>£'000</v>
      </c>
      <c r="H32" s="24">
        <f>'2 - Net Expenditure'!I42</f>
        <v>0</v>
      </c>
      <c r="I32" s="24">
        <f>'2 - Net Expenditure'!J42</f>
        <v>0</v>
      </c>
      <c r="J32" s="24">
        <f>'2 - Net Expenditure'!K42</f>
        <v>0</v>
      </c>
      <c r="K32" s="24">
        <f>'2 - Net Expenditure'!L42</f>
        <v>0</v>
      </c>
      <c r="L32" s="24">
        <f>'2 - Net Expenditure'!M42</f>
        <v>0</v>
      </c>
      <c r="M32" s="24">
        <f>'2 - Net Expenditure'!N42</f>
        <v>0</v>
      </c>
      <c r="N32" s="24">
        <f>'2 - Net Expenditure'!O42</f>
        <v>0</v>
      </c>
      <c r="O32" s="24">
        <f>'2 - Net Expenditure'!P42</f>
        <v>0</v>
      </c>
      <c r="P32" s="24">
        <f>'2 - Net Expenditure'!Q42</f>
        <v>0</v>
      </c>
      <c r="Q32" s="24">
        <f>'2 - Net Expenditure'!R42</f>
        <v>0</v>
      </c>
      <c r="R32" s="24">
        <f>'2 - Net Expenditure'!S42</f>
        <v>0</v>
      </c>
      <c r="S32" s="24">
        <f>'2 - Net Expenditure'!T42</f>
        <v>0</v>
      </c>
      <c r="T32" s="24">
        <f>'2 - Net Expenditure'!E42</f>
        <v>0</v>
      </c>
      <c r="U32" s="24">
        <f>'2 - Net Expenditure'!F42</f>
        <v>0</v>
      </c>
    </row>
    <row r="33" spans="1:21">
      <c r="A33" t="str">
        <f>'2 - Net Expenditure'!$B$2</f>
        <v>Swansea Bay UHB</v>
      </c>
      <c r="B33" s="24" t="s">
        <v>1067</v>
      </c>
      <c r="C33" s="24" t="str">
        <f>'2 - Net Expenditure'!$B$11</f>
        <v>SUMMARISED STATEMENT OF COMPREHENSIVE NET EXPENDITURE/INCOME</v>
      </c>
      <c r="D33" s="24" t="s">
        <v>414</v>
      </c>
      <c r="E33" s="24">
        <f>'2 - Net Expenditure'!B43</f>
        <v>0</v>
      </c>
      <c r="F33" s="24">
        <f>'2 - Net Expenditure'!C43</f>
        <v>0</v>
      </c>
      <c r="G33" s="24">
        <f>'2 - Net Expenditure'!H43</f>
        <v>0</v>
      </c>
      <c r="H33" s="24">
        <f>'2 - Net Expenditure'!I43</f>
        <v>0</v>
      </c>
      <c r="I33" s="24">
        <f>'2 - Net Expenditure'!J43</f>
        <v>0</v>
      </c>
      <c r="J33" s="24">
        <f>'2 - Net Expenditure'!K43</f>
        <v>0</v>
      </c>
      <c r="K33" s="24">
        <f>'2 - Net Expenditure'!L43</f>
        <v>0</v>
      </c>
      <c r="L33" s="24">
        <f>'2 - Net Expenditure'!M43</f>
        <v>0</v>
      </c>
      <c r="M33" s="24">
        <f>'2 - Net Expenditure'!N43</f>
        <v>0</v>
      </c>
      <c r="N33" s="24">
        <f>'2 - Net Expenditure'!O43</f>
        <v>0</v>
      </c>
      <c r="O33" s="24">
        <f>'2 - Net Expenditure'!P43</f>
        <v>0</v>
      </c>
      <c r="P33" s="24">
        <f>'2 - Net Expenditure'!Q43</f>
        <v>0</v>
      </c>
      <c r="Q33" s="24">
        <f>'2 - Net Expenditure'!R43</f>
        <v>0</v>
      </c>
      <c r="R33" s="24">
        <f>'2 - Net Expenditure'!S43</f>
        <v>0</v>
      </c>
      <c r="S33" s="24">
        <f>'2 - Net Expenditure'!T43</f>
        <v>0</v>
      </c>
      <c r="T33" s="24">
        <f>'2 - Net Expenditure'!E43</f>
        <v>0</v>
      </c>
      <c r="U33" s="24">
        <f>'2 - Net Expenditure'!F43</f>
        <v>0</v>
      </c>
    </row>
    <row r="34" spans="1:21">
      <c r="A34" t="str">
        <f>'2 - Net Expenditure'!$B$2</f>
        <v>Swansea Bay UHB</v>
      </c>
      <c r="B34" s="24" t="s">
        <v>1067</v>
      </c>
      <c r="C34" s="24" t="str">
        <f>'2 - Net Expenditure'!$B$44</f>
        <v>PROVIDER PAY EXPENDITURE ANALYSIS £'000</v>
      </c>
      <c r="D34" s="24" t="s">
        <v>414</v>
      </c>
      <c r="E34" s="24" t="str">
        <f>'2 - Net Expenditure'!B44</f>
        <v>PROVIDER PAY EXPENDITURE ANALYSIS £'000</v>
      </c>
      <c r="F34" s="24">
        <f>'2 - Net Expenditure'!C44</f>
        <v>0</v>
      </c>
      <c r="G34" s="24">
        <f>'2 - Net Expenditure'!H44</f>
        <v>0</v>
      </c>
      <c r="H34" s="24">
        <f>'2 - Net Expenditure'!I44</f>
        <v>0</v>
      </c>
      <c r="I34" s="24">
        <f>'2 - Net Expenditure'!J44</f>
        <v>0</v>
      </c>
      <c r="J34" s="24">
        <f>'2 - Net Expenditure'!K44</f>
        <v>0</v>
      </c>
      <c r="K34" s="24">
        <f>'2 - Net Expenditure'!L44</f>
        <v>0</v>
      </c>
      <c r="L34" s="24">
        <f>'2 - Net Expenditure'!M44</f>
        <v>0</v>
      </c>
      <c r="M34" s="24">
        <f>'2 - Net Expenditure'!N44</f>
        <v>0</v>
      </c>
      <c r="N34" s="24">
        <f>'2 - Net Expenditure'!O44</f>
        <v>0</v>
      </c>
      <c r="O34" s="24">
        <f>'2 - Net Expenditure'!P44</f>
        <v>0</v>
      </c>
      <c r="P34" s="24">
        <f>'2 - Net Expenditure'!Q44</f>
        <v>0</v>
      </c>
      <c r="Q34" s="24">
        <f>'2 - Net Expenditure'!R44</f>
        <v>0</v>
      </c>
      <c r="R34" s="24">
        <f>'2 - Net Expenditure'!S44</f>
        <v>0</v>
      </c>
      <c r="S34" s="24">
        <f>'2 - Net Expenditure'!T44</f>
        <v>0</v>
      </c>
      <c r="T34" s="24">
        <f>'2 - Net Expenditure'!E44</f>
        <v>0</v>
      </c>
      <c r="U34" s="24">
        <f>'2 - Net Expenditure'!F44</f>
        <v>0</v>
      </c>
    </row>
    <row r="35" spans="1:21">
      <c r="A35" t="str">
        <f>'2 - Net Expenditure'!$B$2</f>
        <v>Swansea Bay UHB</v>
      </c>
      <c r="B35" s="24" t="s">
        <v>1067</v>
      </c>
      <c r="C35" s="24" t="str">
        <f>'2 - Net Expenditure'!$B$44</f>
        <v>PROVIDER PAY EXPENDITURE ANALYSIS £'000</v>
      </c>
      <c r="D35" s="24" t="s">
        <v>414</v>
      </c>
      <c r="E35" s="24" t="str">
        <f>'2 - Net Expenditure'!B45</f>
        <v>Underlying Recurring Spend</v>
      </c>
      <c r="F35" s="24">
        <f>'2 - Net Expenditure'!C45</f>
        <v>0</v>
      </c>
      <c r="G35" s="24">
        <f>'2 - Net Expenditure'!H45</f>
        <v>48591.925030185179</v>
      </c>
      <c r="H35" s="24">
        <f>'2 - Net Expenditure'!I45</f>
        <v>48591.925030185179</v>
      </c>
      <c r="I35" s="24">
        <f>'2 - Net Expenditure'!J45</f>
        <v>48591.925030185179</v>
      </c>
      <c r="J35" s="24">
        <f>'2 - Net Expenditure'!K45</f>
        <v>48591.925030185179</v>
      </c>
      <c r="K35" s="24">
        <f>'2 - Net Expenditure'!L45</f>
        <v>48591.925030185179</v>
      </c>
      <c r="L35" s="24">
        <f>'2 - Net Expenditure'!M45</f>
        <v>48591.925030185179</v>
      </c>
      <c r="M35" s="24">
        <f>'2 - Net Expenditure'!N45</f>
        <v>48591.925030185179</v>
      </c>
      <c r="N35" s="24">
        <f>'2 - Net Expenditure'!O45</f>
        <v>48591.925030185179</v>
      </c>
      <c r="O35" s="24">
        <f>'2 - Net Expenditure'!P45</f>
        <v>48591.925030185179</v>
      </c>
      <c r="P35" s="24">
        <f>'2 - Net Expenditure'!Q45</f>
        <v>48591.925030185179</v>
      </c>
      <c r="Q35" s="24">
        <f>'2 - Net Expenditure'!R45</f>
        <v>48591.925030185179</v>
      </c>
      <c r="R35" s="24">
        <f>'2 - Net Expenditure'!S45</f>
        <v>48591.925030185179</v>
      </c>
      <c r="S35" s="24">
        <f>'2 - Net Expenditure'!T45</f>
        <v>583103.10036222218</v>
      </c>
      <c r="T35" s="24">
        <f>'2 - Net Expenditure'!E45</f>
        <v>665136.59486399917</v>
      </c>
      <c r="U35" s="24">
        <f>'2 - Net Expenditure'!F45</f>
        <v>655236.59486399917</v>
      </c>
    </row>
    <row r="36" spans="1:21">
      <c r="A36" t="str">
        <f>'2 - Net Expenditure'!$B$2</f>
        <v>Swansea Bay UHB</v>
      </c>
      <c r="B36" s="24" t="s">
        <v>1067</v>
      </c>
      <c r="C36" s="24" t="str">
        <f>'2 - Net Expenditure'!$B$44</f>
        <v>PROVIDER PAY EXPENDITURE ANALYSIS £'000</v>
      </c>
      <c r="D36" s="24" t="s">
        <v>414</v>
      </c>
      <c r="E36" s="24" t="str">
        <f>'2 - Net Expenditure'!B46</f>
        <v>New cost pressures</v>
      </c>
      <c r="F36" s="24">
        <f>'2 - Net Expenditure'!C46</f>
        <v>0</v>
      </c>
      <c r="G36" s="24">
        <f>'2 - Net Expenditure'!H46</f>
        <v>7465.291208481417</v>
      </c>
      <c r="H36" s="24">
        <f>'2 - Net Expenditure'!I46</f>
        <v>7465.291208481417</v>
      </c>
      <c r="I36" s="24">
        <f>'2 - Net Expenditure'!J46</f>
        <v>7465.291208481417</v>
      </c>
      <c r="J36" s="24">
        <f>'2 - Net Expenditure'!K46</f>
        <v>7465.291208481417</v>
      </c>
      <c r="K36" s="24">
        <f>'2 - Net Expenditure'!L46</f>
        <v>7465.291208481417</v>
      </c>
      <c r="L36" s="24">
        <f>'2 - Net Expenditure'!M46</f>
        <v>7465.291208481417</v>
      </c>
      <c r="M36" s="24">
        <f>'2 - Net Expenditure'!N46</f>
        <v>7465.291208481417</v>
      </c>
      <c r="N36" s="24">
        <f>'2 - Net Expenditure'!O46</f>
        <v>7465.291208481417</v>
      </c>
      <c r="O36" s="24">
        <f>'2 - Net Expenditure'!P46</f>
        <v>7465.291208481417</v>
      </c>
      <c r="P36" s="24">
        <f>'2 - Net Expenditure'!Q46</f>
        <v>7465.291208481417</v>
      </c>
      <c r="Q36" s="24">
        <f>'2 - Net Expenditure'!R46</f>
        <v>7465.291208481417</v>
      </c>
      <c r="R36" s="24">
        <f>'2 - Net Expenditure'!S46</f>
        <v>7465.291208481417</v>
      </c>
      <c r="S36" s="24">
        <f>'2 - Net Expenditure'!T46</f>
        <v>89583.494501777008</v>
      </c>
      <c r="T36" s="24">
        <f>'2 - Net Expenditure'!E46</f>
        <v>-9900</v>
      </c>
      <c r="U36" s="24">
        <f>'2 - Net Expenditure'!F46</f>
        <v>3500</v>
      </c>
    </row>
    <row r="37" spans="1:21">
      <c r="A37" t="str">
        <f>'2 - Net Expenditure'!$B$2</f>
        <v>Swansea Bay UHB</v>
      </c>
      <c r="B37" s="24" t="s">
        <v>1067</v>
      </c>
      <c r="C37" s="24" t="str">
        <f>'2 - Net Expenditure'!$B$44</f>
        <v>PROVIDER PAY EXPENDITURE ANALYSIS £'000</v>
      </c>
      <c r="D37" s="24" t="s">
        <v>414</v>
      </c>
      <c r="E37" s="24" t="str">
        <f>'2 - Net Expenditure'!B47</f>
        <v>Identified savings (negative value)</v>
      </c>
      <c r="F37" s="24">
        <f>'2 - Net Expenditure'!C47</f>
        <v>0</v>
      </c>
      <c r="G37" s="24">
        <f>'2 - Net Expenditure'!H47</f>
        <v>-629.16666666666663</v>
      </c>
      <c r="H37" s="24">
        <f>'2 - Net Expenditure'!I47</f>
        <v>-629.16666666666663</v>
      </c>
      <c r="I37" s="24">
        <f>'2 - Net Expenditure'!J47</f>
        <v>-629.16666666666663</v>
      </c>
      <c r="J37" s="24">
        <f>'2 - Net Expenditure'!K47</f>
        <v>-629.16666666666663</v>
      </c>
      <c r="K37" s="24">
        <f>'2 - Net Expenditure'!L47</f>
        <v>-629.16666666666663</v>
      </c>
      <c r="L37" s="24">
        <f>'2 - Net Expenditure'!M47</f>
        <v>-629.16666666666663</v>
      </c>
      <c r="M37" s="24">
        <f>'2 - Net Expenditure'!N47</f>
        <v>-629.16666666666663</v>
      </c>
      <c r="N37" s="24">
        <f>'2 - Net Expenditure'!O47</f>
        <v>-629.16666666666663</v>
      </c>
      <c r="O37" s="24">
        <f>'2 - Net Expenditure'!P47</f>
        <v>-629.16666666666663</v>
      </c>
      <c r="P37" s="24">
        <f>'2 - Net Expenditure'!Q47</f>
        <v>-629.16666666666663</v>
      </c>
      <c r="Q37" s="24">
        <f>'2 - Net Expenditure'!R47</f>
        <v>-629.16666666666663</v>
      </c>
      <c r="R37" s="24">
        <f>'2 - Net Expenditure'!S47</f>
        <v>-629.16666666666663</v>
      </c>
      <c r="S37" s="24">
        <f>'2 - Net Expenditure'!T47</f>
        <v>-7550</v>
      </c>
      <c r="T37" s="24">
        <f>'2 - Net Expenditure'!E47</f>
        <v>0</v>
      </c>
      <c r="U37" s="24">
        <f>'2 - Net Expenditure'!F47</f>
        <v>0</v>
      </c>
    </row>
    <row r="38" spans="1:21">
      <c r="A38" t="str">
        <f>'2 - Net Expenditure'!$B$2</f>
        <v>Swansea Bay UHB</v>
      </c>
      <c r="B38" s="24" t="s">
        <v>1067</v>
      </c>
      <c r="C38" s="24" t="str">
        <f>'2 - Net Expenditure'!$B$44</f>
        <v>PROVIDER PAY EXPENDITURE ANALYSIS £'000</v>
      </c>
      <c r="D38" s="24" t="s">
        <v>414</v>
      </c>
      <c r="E38" s="24" t="str">
        <f>'2 - Net Expenditure'!B48</f>
        <v>Disinvestments and Planning Assumptions (negative value)</v>
      </c>
      <c r="F38" s="24">
        <f>'2 - Net Expenditure'!C48</f>
        <v>0</v>
      </c>
      <c r="G38" s="24">
        <f>'2 - Net Expenditure'!H48</f>
        <v>0</v>
      </c>
      <c r="H38" s="24">
        <f>'2 - Net Expenditure'!I48</f>
        <v>0</v>
      </c>
      <c r="I38" s="24">
        <f>'2 - Net Expenditure'!J48</f>
        <v>0</v>
      </c>
      <c r="J38" s="24">
        <f>'2 - Net Expenditure'!K48</f>
        <v>0</v>
      </c>
      <c r="K38" s="24">
        <f>'2 - Net Expenditure'!L48</f>
        <v>0</v>
      </c>
      <c r="L38" s="24">
        <f>'2 - Net Expenditure'!M48</f>
        <v>0</v>
      </c>
      <c r="M38" s="24">
        <f>'2 - Net Expenditure'!N48</f>
        <v>0</v>
      </c>
      <c r="N38" s="24">
        <f>'2 - Net Expenditure'!O48</f>
        <v>0</v>
      </c>
      <c r="O38" s="24">
        <f>'2 - Net Expenditure'!P48</f>
        <v>0</v>
      </c>
      <c r="P38" s="24">
        <f>'2 - Net Expenditure'!Q48</f>
        <v>0</v>
      </c>
      <c r="Q38" s="24">
        <f>'2 - Net Expenditure'!R48</f>
        <v>0</v>
      </c>
      <c r="R38" s="24">
        <f>'2 - Net Expenditure'!S48</f>
        <v>0</v>
      </c>
      <c r="S38" s="24">
        <f>'2 - Net Expenditure'!T48</f>
        <v>0</v>
      </c>
      <c r="T38" s="24">
        <f>'2 - Net Expenditure'!E48</f>
        <v>0</v>
      </c>
      <c r="U38" s="24">
        <f>'2 - Net Expenditure'!F48</f>
        <v>0</v>
      </c>
    </row>
    <row r="39" spans="1:21">
      <c r="A39" t="str">
        <f>'2 - Net Expenditure'!$B$2</f>
        <v>Swansea Bay UHB</v>
      </c>
      <c r="B39" s="24" t="s">
        <v>1067</v>
      </c>
      <c r="C39" s="24" t="str">
        <f>'2 - Net Expenditure'!$B$44</f>
        <v>PROVIDER PAY EXPENDITURE ANALYSIS £'000</v>
      </c>
      <c r="D39" s="24" t="s">
        <v>396</v>
      </c>
      <c r="E39" s="24" t="str">
        <f>'2 - Net Expenditure'!B49</f>
        <v>NET PAY PLAN</v>
      </c>
      <c r="F39" s="24">
        <f>'2 - Net Expenditure'!C49</f>
        <v>661176.98563999997</v>
      </c>
      <c r="G39" s="24">
        <f>'2 - Net Expenditure'!H49</f>
        <v>55428.049571999931</v>
      </c>
      <c r="H39" s="24">
        <f>'2 - Net Expenditure'!I49</f>
        <v>55428.049571999931</v>
      </c>
      <c r="I39" s="24">
        <f>'2 - Net Expenditure'!J49</f>
        <v>55428.049571999931</v>
      </c>
      <c r="J39" s="24">
        <f>'2 - Net Expenditure'!K49</f>
        <v>55428.049571999931</v>
      </c>
      <c r="K39" s="24">
        <f>'2 - Net Expenditure'!L49</f>
        <v>55428.049571999931</v>
      </c>
      <c r="L39" s="24">
        <f>'2 - Net Expenditure'!M49</f>
        <v>55428.049571999931</v>
      </c>
      <c r="M39" s="24">
        <f>'2 - Net Expenditure'!N49</f>
        <v>55428.049571999931</v>
      </c>
      <c r="N39" s="24">
        <f>'2 - Net Expenditure'!O49</f>
        <v>55428.049571999931</v>
      </c>
      <c r="O39" s="24">
        <f>'2 - Net Expenditure'!P49</f>
        <v>55428.049571999931</v>
      </c>
      <c r="P39" s="24">
        <f>'2 - Net Expenditure'!Q49</f>
        <v>55428.049571999931</v>
      </c>
      <c r="Q39" s="24">
        <f>'2 - Net Expenditure'!R49</f>
        <v>55428.049571999931</v>
      </c>
      <c r="R39" s="24">
        <f>'2 - Net Expenditure'!S49</f>
        <v>55428.049571999931</v>
      </c>
      <c r="S39" s="24">
        <f>'2 - Net Expenditure'!T49</f>
        <v>665136.59486399917</v>
      </c>
      <c r="T39" s="24">
        <f>'2 - Net Expenditure'!E49</f>
        <v>655236.59486399917</v>
      </c>
      <c r="U39" s="24">
        <f>'2 - Net Expenditure'!F49</f>
        <v>658736.59486399917</v>
      </c>
    </row>
    <row r="40" spans="1:21">
      <c r="A40" t="str">
        <f>'2 - Net Expenditure'!$B$2</f>
        <v>Swansea Bay UHB</v>
      </c>
      <c r="B40" s="24" t="s">
        <v>1067</v>
      </c>
      <c r="C40" s="24" t="str">
        <f>'2 - Net Expenditure'!$B$44</f>
        <v>PROVIDER PAY EXPENDITURE ANALYSIS £'000</v>
      </c>
      <c r="D40" s="24" t="s">
        <v>414</v>
      </c>
      <c r="E40" s="24">
        <f>'2 - Net Expenditure'!B50</f>
        <v>0</v>
      </c>
      <c r="F40" s="24">
        <f>'2 - Net Expenditure'!C50</f>
        <v>0</v>
      </c>
      <c r="G40" s="24">
        <f>'2 - Net Expenditure'!H50</f>
        <v>0</v>
      </c>
      <c r="H40" s="24">
        <f>'2 - Net Expenditure'!I50</f>
        <v>0</v>
      </c>
      <c r="I40" s="24">
        <f>'2 - Net Expenditure'!J50</f>
        <v>0</v>
      </c>
      <c r="J40" s="24">
        <f>'2 - Net Expenditure'!K50</f>
        <v>0</v>
      </c>
      <c r="K40" s="24">
        <f>'2 - Net Expenditure'!L50</f>
        <v>0</v>
      </c>
      <c r="L40" s="24">
        <f>'2 - Net Expenditure'!M50</f>
        <v>0</v>
      </c>
      <c r="M40" s="24">
        <f>'2 - Net Expenditure'!N50</f>
        <v>0</v>
      </c>
      <c r="N40" s="24">
        <f>'2 - Net Expenditure'!O50</f>
        <v>0</v>
      </c>
      <c r="O40" s="24">
        <f>'2 - Net Expenditure'!P50</f>
        <v>0</v>
      </c>
      <c r="P40" s="24">
        <f>'2 - Net Expenditure'!Q50</f>
        <v>0</v>
      </c>
      <c r="Q40" s="24">
        <f>'2 - Net Expenditure'!R50</f>
        <v>0</v>
      </c>
      <c r="R40" s="24">
        <f>'2 - Net Expenditure'!S50</f>
        <v>0</v>
      </c>
      <c r="S40" s="24">
        <f>'2 - Net Expenditure'!T50</f>
        <v>0</v>
      </c>
      <c r="T40" s="24">
        <f>'2 - Net Expenditure'!E50</f>
        <v>0</v>
      </c>
      <c r="U40" s="24">
        <f>'2 - Net Expenditure'!F50</f>
        <v>0</v>
      </c>
    </row>
    <row r="41" spans="1:21">
      <c r="A41" t="str">
        <f>'2 - Net Expenditure'!$B$2</f>
        <v>Swansea Bay UHB</v>
      </c>
      <c r="B41" s="24" t="s">
        <v>1067</v>
      </c>
      <c r="C41" s="24" t="str">
        <f>'2 - Net Expenditure'!$B$51</f>
        <v>NON PAY (excluding drugs &amp; depreciation) EXPENDITURE ANALYSIS £'000</v>
      </c>
      <c r="D41" s="24" t="s">
        <v>414</v>
      </c>
      <c r="E41" s="24" t="str">
        <f>'2 - Net Expenditure'!B51</f>
        <v>NON PAY (excluding drugs &amp; depreciation) EXPENDITURE ANALYSIS £'000</v>
      </c>
      <c r="F41" s="24">
        <f>'2 - Net Expenditure'!C51</f>
        <v>0</v>
      </c>
      <c r="G41" s="24">
        <f>'2 - Net Expenditure'!H51</f>
        <v>0</v>
      </c>
      <c r="H41" s="24">
        <f>'2 - Net Expenditure'!I51</f>
        <v>0</v>
      </c>
      <c r="I41" s="24">
        <f>'2 - Net Expenditure'!J51</f>
        <v>0</v>
      </c>
      <c r="J41" s="24">
        <f>'2 - Net Expenditure'!K51</f>
        <v>0</v>
      </c>
      <c r="K41" s="24">
        <f>'2 - Net Expenditure'!L51</f>
        <v>0</v>
      </c>
      <c r="L41" s="24">
        <f>'2 - Net Expenditure'!M51</f>
        <v>0</v>
      </c>
      <c r="M41" s="24">
        <f>'2 - Net Expenditure'!N51</f>
        <v>0</v>
      </c>
      <c r="N41" s="24">
        <f>'2 - Net Expenditure'!O51</f>
        <v>0</v>
      </c>
      <c r="O41" s="24">
        <f>'2 - Net Expenditure'!P51</f>
        <v>0</v>
      </c>
      <c r="P41" s="24">
        <f>'2 - Net Expenditure'!Q51</f>
        <v>0</v>
      </c>
      <c r="Q41" s="24">
        <f>'2 - Net Expenditure'!R51</f>
        <v>0</v>
      </c>
      <c r="R41" s="24">
        <f>'2 - Net Expenditure'!S51</f>
        <v>0</v>
      </c>
      <c r="S41" s="24">
        <f>'2 - Net Expenditure'!T51</f>
        <v>0</v>
      </c>
      <c r="T41" s="24">
        <f>'2 - Net Expenditure'!E51</f>
        <v>0</v>
      </c>
      <c r="U41" s="24">
        <f>'2 - Net Expenditure'!F51</f>
        <v>0</v>
      </c>
    </row>
    <row r="42" spans="1:21">
      <c r="A42" t="str">
        <f>'2 - Net Expenditure'!$B$2</f>
        <v>Swansea Bay UHB</v>
      </c>
      <c r="B42" s="24" t="s">
        <v>1067</v>
      </c>
      <c r="C42" s="24" t="str">
        <f>'2 - Net Expenditure'!$B$51</f>
        <v>NON PAY (excluding drugs &amp; depreciation) EXPENDITURE ANALYSIS £'000</v>
      </c>
      <c r="D42" s="24" t="s">
        <v>414</v>
      </c>
      <c r="E42" s="24" t="str">
        <f>'2 - Net Expenditure'!B52</f>
        <v>Underlying Recurring Spend</v>
      </c>
      <c r="F42" s="24">
        <f>'2 - Net Expenditure'!C52</f>
        <v>0</v>
      </c>
      <c r="G42" s="24">
        <f>'2 - Net Expenditure'!H52</f>
        <v>10803.468228333328</v>
      </c>
      <c r="H42" s="24">
        <f>'2 - Net Expenditure'!I52</f>
        <v>10803.468228333328</v>
      </c>
      <c r="I42" s="24">
        <f>'2 - Net Expenditure'!J52</f>
        <v>10803.468228333328</v>
      </c>
      <c r="J42" s="24">
        <f>'2 - Net Expenditure'!K52</f>
        <v>10803.468228333328</v>
      </c>
      <c r="K42" s="24">
        <f>'2 - Net Expenditure'!L52</f>
        <v>10803.468228333328</v>
      </c>
      <c r="L42" s="24">
        <f>'2 - Net Expenditure'!M52</f>
        <v>10803.468228333328</v>
      </c>
      <c r="M42" s="24">
        <f>'2 - Net Expenditure'!N52</f>
        <v>10803.468228333328</v>
      </c>
      <c r="N42" s="24">
        <f>'2 - Net Expenditure'!O52</f>
        <v>10803.468228333328</v>
      </c>
      <c r="O42" s="24">
        <f>'2 - Net Expenditure'!P52</f>
        <v>10803.468228333328</v>
      </c>
      <c r="P42" s="24">
        <f>'2 - Net Expenditure'!Q52</f>
        <v>10803.468228333328</v>
      </c>
      <c r="Q42" s="24">
        <f>'2 - Net Expenditure'!R52</f>
        <v>10803.468228333328</v>
      </c>
      <c r="R42" s="24">
        <f>'2 - Net Expenditure'!S52</f>
        <v>10803.468228333328</v>
      </c>
      <c r="S42" s="24">
        <f>'2 - Net Expenditure'!T52</f>
        <v>129641.6187399999</v>
      </c>
      <c r="T42" s="24">
        <f>'2 - Net Expenditure'!E52</f>
        <v>168205.85363837224</v>
      </c>
      <c r="U42" s="24">
        <f>'2 - Net Expenditure'!F52</f>
        <v>163805.85363837224</v>
      </c>
    </row>
    <row r="43" spans="1:21">
      <c r="A43" t="str">
        <f>'2 - Net Expenditure'!$B$2</f>
        <v>Swansea Bay UHB</v>
      </c>
      <c r="B43" s="24" t="s">
        <v>1067</v>
      </c>
      <c r="C43" s="24" t="str">
        <f>'2 - Net Expenditure'!$B$51</f>
        <v>NON PAY (excluding drugs &amp; depreciation) EXPENDITURE ANALYSIS £'000</v>
      </c>
      <c r="D43" s="24" t="s">
        <v>414</v>
      </c>
      <c r="E43" s="24" t="str">
        <f>'2 - Net Expenditure'!B53</f>
        <v>New cost pressures</v>
      </c>
      <c r="F43" s="24">
        <f>'2 - Net Expenditure'!C53</f>
        <v>0</v>
      </c>
      <c r="G43" s="24">
        <f>'2 - Net Expenditure'!H53</f>
        <v>3692.8529081976926</v>
      </c>
      <c r="H43" s="24">
        <f>'2 - Net Expenditure'!I53</f>
        <v>3692.8529081976926</v>
      </c>
      <c r="I43" s="24">
        <f>'2 - Net Expenditure'!J53</f>
        <v>3692.8529081976926</v>
      </c>
      <c r="J43" s="24">
        <f>'2 - Net Expenditure'!K53</f>
        <v>3692.8529081976926</v>
      </c>
      <c r="K43" s="24">
        <f>'2 - Net Expenditure'!L53</f>
        <v>3692.8529081976926</v>
      </c>
      <c r="L43" s="24">
        <f>'2 - Net Expenditure'!M53</f>
        <v>3692.8529081976926</v>
      </c>
      <c r="M43" s="24">
        <f>'2 - Net Expenditure'!N53</f>
        <v>3692.8529081976926</v>
      </c>
      <c r="N43" s="24">
        <f>'2 - Net Expenditure'!O53</f>
        <v>3692.8529081976926</v>
      </c>
      <c r="O43" s="24">
        <f>'2 - Net Expenditure'!P53</f>
        <v>3692.8529081976926</v>
      </c>
      <c r="P43" s="24">
        <f>'2 - Net Expenditure'!Q53</f>
        <v>3692.8529081976926</v>
      </c>
      <c r="Q43" s="24">
        <f>'2 - Net Expenditure'!R53</f>
        <v>3692.8529081976926</v>
      </c>
      <c r="R43" s="24">
        <f>'2 - Net Expenditure'!S53</f>
        <v>3692.8529081976926</v>
      </c>
      <c r="S43" s="24">
        <f>'2 - Net Expenditure'!T53</f>
        <v>44314.23489837232</v>
      </c>
      <c r="T43" s="24">
        <f>'2 - Net Expenditure'!E53</f>
        <v>-4400</v>
      </c>
      <c r="U43" s="24">
        <f>'2 - Net Expenditure'!F53</f>
        <v>-2200</v>
      </c>
    </row>
    <row r="44" spans="1:21">
      <c r="A44" t="str">
        <f>'2 - Net Expenditure'!$B$2</f>
        <v>Swansea Bay UHB</v>
      </c>
      <c r="B44" s="24" t="s">
        <v>1067</v>
      </c>
      <c r="C44" s="24" t="str">
        <f>'2 - Net Expenditure'!$B$51</f>
        <v>NON PAY (excluding drugs &amp; depreciation) EXPENDITURE ANALYSIS £'000</v>
      </c>
      <c r="D44" s="24" t="s">
        <v>414</v>
      </c>
      <c r="E44" s="24" t="str">
        <f>'2 - Net Expenditure'!B54</f>
        <v>Identified savings (negative value)</v>
      </c>
      <c r="F44" s="24">
        <f>'2 - Net Expenditure'!C54</f>
        <v>0</v>
      </c>
      <c r="G44" s="24">
        <f>'2 - Net Expenditure'!H54</f>
        <v>-479.16666666666669</v>
      </c>
      <c r="H44" s="24">
        <f>'2 - Net Expenditure'!I54</f>
        <v>-479.16666666666669</v>
      </c>
      <c r="I44" s="24">
        <f>'2 - Net Expenditure'!J54</f>
        <v>-479.16666666666669</v>
      </c>
      <c r="J44" s="24">
        <f>'2 - Net Expenditure'!K54</f>
        <v>-479.16666666666669</v>
      </c>
      <c r="K44" s="24">
        <f>'2 - Net Expenditure'!L54</f>
        <v>-479.16666666666669</v>
      </c>
      <c r="L44" s="24">
        <f>'2 - Net Expenditure'!M54</f>
        <v>-479.16666666666669</v>
      </c>
      <c r="M44" s="24">
        <f>'2 - Net Expenditure'!N54</f>
        <v>-479.16666666666669</v>
      </c>
      <c r="N44" s="24">
        <f>'2 - Net Expenditure'!O54</f>
        <v>-479.16666666666669</v>
      </c>
      <c r="O44" s="24">
        <f>'2 - Net Expenditure'!P54</f>
        <v>-479.16666666666669</v>
      </c>
      <c r="P44" s="24">
        <f>'2 - Net Expenditure'!Q54</f>
        <v>-479.16666666666669</v>
      </c>
      <c r="Q44" s="24">
        <f>'2 - Net Expenditure'!R54</f>
        <v>-479.16666666666669</v>
      </c>
      <c r="R44" s="24">
        <f>'2 - Net Expenditure'!S54</f>
        <v>-479.16666666666669</v>
      </c>
      <c r="S44" s="24">
        <f>'2 - Net Expenditure'!T54</f>
        <v>-5750.0000000000009</v>
      </c>
      <c r="T44" s="24">
        <f>'2 - Net Expenditure'!E54</f>
        <v>0</v>
      </c>
      <c r="U44" s="24">
        <f>'2 - Net Expenditure'!F54</f>
        <v>0</v>
      </c>
    </row>
    <row r="45" spans="1:21">
      <c r="A45" t="str">
        <f>'2 - Net Expenditure'!$B$2</f>
        <v>Swansea Bay UHB</v>
      </c>
      <c r="B45" s="24" t="s">
        <v>1067</v>
      </c>
      <c r="C45" s="24" t="str">
        <f>'2 - Net Expenditure'!$B$51</f>
        <v>NON PAY (excluding drugs &amp; depreciation) EXPENDITURE ANALYSIS £'000</v>
      </c>
      <c r="D45" s="24" t="s">
        <v>414</v>
      </c>
      <c r="E45" s="24" t="str">
        <f>'2 - Net Expenditure'!B55</f>
        <v>Disinvestments and Planning Assumptions (negative value)</v>
      </c>
      <c r="F45" s="24">
        <f>'2 - Net Expenditure'!C55</f>
        <v>0</v>
      </c>
      <c r="G45" s="24">
        <f>'2 - Net Expenditure'!H55</f>
        <v>0</v>
      </c>
      <c r="H45" s="24">
        <f>'2 - Net Expenditure'!I55</f>
        <v>0</v>
      </c>
      <c r="I45" s="24">
        <f>'2 - Net Expenditure'!J55</f>
        <v>0</v>
      </c>
      <c r="J45" s="24">
        <f>'2 - Net Expenditure'!K55</f>
        <v>0</v>
      </c>
      <c r="K45" s="24">
        <f>'2 - Net Expenditure'!L55</f>
        <v>0</v>
      </c>
      <c r="L45" s="24">
        <f>'2 - Net Expenditure'!M55</f>
        <v>0</v>
      </c>
      <c r="M45" s="24">
        <f>'2 - Net Expenditure'!N55</f>
        <v>0</v>
      </c>
      <c r="N45" s="24">
        <f>'2 - Net Expenditure'!O55</f>
        <v>0</v>
      </c>
      <c r="O45" s="24">
        <f>'2 - Net Expenditure'!P55</f>
        <v>0</v>
      </c>
      <c r="P45" s="24">
        <f>'2 - Net Expenditure'!Q55</f>
        <v>0</v>
      </c>
      <c r="Q45" s="24">
        <f>'2 - Net Expenditure'!R55</f>
        <v>0</v>
      </c>
      <c r="R45" s="24">
        <f>'2 - Net Expenditure'!S55</f>
        <v>0</v>
      </c>
      <c r="S45" s="24">
        <f>'2 - Net Expenditure'!T55</f>
        <v>0</v>
      </c>
      <c r="T45" s="24">
        <f>'2 - Net Expenditure'!E55</f>
        <v>0</v>
      </c>
      <c r="U45" s="24">
        <f>'2 - Net Expenditure'!F55</f>
        <v>0</v>
      </c>
    </row>
    <row r="46" spans="1:21">
      <c r="A46" t="str">
        <f>'2 - Net Expenditure'!$B$2</f>
        <v>Swansea Bay UHB</v>
      </c>
      <c r="B46" s="24" t="s">
        <v>1067</v>
      </c>
      <c r="C46" s="24" t="str">
        <f>'2 - Net Expenditure'!$B$51</f>
        <v>NON PAY (excluding drugs &amp; depreciation) EXPENDITURE ANALYSIS £'000</v>
      </c>
      <c r="D46" s="24" t="s">
        <v>396</v>
      </c>
      <c r="E46" s="24" t="str">
        <f>'2 - Net Expenditure'!B56</f>
        <v>NET NON PAY PLAN</v>
      </c>
      <c r="F46" s="24">
        <f>'2 - Net Expenditure'!C56</f>
        <v>150441.41873999994</v>
      </c>
      <c r="G46" s="24">
        <f>'2 - Net Expenditure'!H56</f>
        <v>14017.154469864354</v>
      </c>
      <c r="H46" s="24">
        <f>'2 - Net Expenditure'!I56</f>
        <v>14017.154469864354</v>
      </c>
      <c r="I46" s="24">
        <f>'2 - Net Expenditure'!J56</f>
        <v>14017.154469864354</v>
      </c>
      <c r="J46" s="24">
        <f>'2 - Net Expenditure'!K56</f>
        <v>14017.154469864354</v>
      </c>
      <c r="K46" s="24">
        <f>'2 - Net Expenditure'!L56</f>
        <v>14017.154469864354</v>
      </c>
      <c r="L46" s="24">
        <f>'2 - Net Expenditure'!M56</f>
        <v>14017.154469864354</v>
      </c>
      <c r="M46" s="24">
        <f>'2 - Net Expenditure'!N56</f>
        <v>14017.154469864354</v>
      </c>
      <c r="N46" s="24">
        <f>'2 - Net Expenditure'!O56</f>
        <v>14017.154469864354</v>
      </c>
      <c r="O46" s="24">
        <f>'2 - Net Expenditure'!P56</f>
        <v>14017.154469864354</v>
      </c>
      <c r="P46" s="24">
        <f>'2 - Net Expenditure'!Q56</f>
        <v>14017.154469864354</v>
      </c>
      <c r="Q46" s="24">
        <f>'2 - Net Expenditure'!R56</f>
        <v>14017.154469864354</v>
      </c>
      <c r="R46" s="24">
        <f>'2 - Net Expenditure'!S56</f>
        <v>14017.154469864354</v>
      </c>
      <c r="S46" s="24">
        <f>'2 - Net Expenditure'!T56</f>
        <v>168205.85363837221</v>
      </c>
      <c r="T46" s="24">
        <f>'2 - Net Expenditure'!E56</f>
        <v>163805.85363837224</v>
      </c>
      <c r="U46" s="24">
        <f>'2 - Net Expenditure'!F56</f>
        <v>161605.85363837224</v>
      </c>
    </row>
    <row r="47" spans="1:21">
      <c r="A47" t="str">
        <f>'2 - Net Expenditure'!$B$2</f>
        <v>Swansea Bay UHB</v>
      </c>
      <c r="B47" s="24" t="s">
        <v>1067</v>
      </c>
      <c r="C47" s="24" t="str">
        <f>'2 - Net Expenditure'!$B$51</f>
        <v>NON PAY (excluding drugs &amp; depreciation) EXPENDITURE ANALYSIS £'000</v>
      </c>
      <c r="D47" s="24" t="s">
        <v>414</v>
      </c>
      <c r="E47" s="24">
        <f>'2 - Net Expenditure'!B57</f>
        <v>0</v>
      </c>
      <c r="F47" s="24">
        <f>'2 - Net Expenditure'!C57</f>
        <v>0</v>
      </c>
      <c r="G47" s="24">
        <f>'2 - Net Expenditure'!H57</f>
        <v>0</v>
      </c>
      <c r="H47" s="24">
        <f>'2 - Net Expenditure'!I57</f>
        <v>0</v>
      </c>
      <c r="I47" s="24">
        <f>'2 - Net Expenditure'!J57</f>
        <v>0</v>
      </c>
      <c r="J47" s="24">
        <f>'2 - Net Expenditure'!K57</f>
        <v>0</v>
      </c>
      <c r="K47" s="24">
        <f>'2 - Net Expenditure'!L57</f>
        <v>0</v>
      </c>
      <c r="L47" s="24">
        <f>'2 - Net Expenditure'!M57</f>
        <v>0</v>
      </c>
      <c r="M47" s="24">
        <f>'2 - Net Expenditure'!N57</f>
        <v>0</v>
      </c>
      <c r="N47" s="24">
        <f>'2 - Net Expenditure'!O57</f>
        <v>0</v>
      </c>
      <c r="O47" s="24">
        <f>'2 - Net Expenditure'!P57</f>
        <v>0</v>
      </c>
      <c r="P47" s="24">
        <f>'2 - Net Expenditure'!Q57</f>
        <v>0</v>
      </c>
      <c r="Q47" s="24">
        <f>'2 - Net Expenditure'!R57</f>
        <v>0</v>
      </c>
      <c r="R47" s="24">
        <f>'2 - Net Expenditure'!S57</f>
        <v>0</v>
      </c>
      <c r="S47" s="24">
        <f>'2 - Net Expenditure'!T57</f>
        <v>0</v>
      </c>
      <c r="T47" s="24">
        <f>'2 - Net Expenditure'!E57</f>
        <v>0</v>
      </c>
      <c r="U47" s="24">
        <f>'2 - Net Expenditure'!F57</f>
        <v>0</v>
      </c>
    </row>
    <row r="48" spans="1:21">
      <c r="A48" t="str">
        <f>'2 - Net Expenditure'!$B$2</f>
        <v>Swansea Bay UHB</v>
      </c>
      <c r="B48" s="24" t="s">
        <v>1067</v>
      </c>
      <c r="C48" s="24" t="str">
        <f>'2 - Net Expenditure'!$B$58</f>
        <v>PRIMARY CARE DRUGS EXPENDITURE ANALYSIS £'000</v>
      </c>
      <c r="D48" s="24" t="s">
        <v>414</v>
      </c>
      <c r="E48" s="24" t="str">
        <f>'2 - Net Expenditure'!B58</f>
        <v>PRIMARY CARE DRUGS EXPENDITURE ANALYSIS £'000</v>
      </c>
      <c r="F48" s="24">
        <f>'2 - Net Expenditure'!C58</f>
        <v>0</v>
      </c>
      <c r="G48" s="24">
        <f>'2 - Net Expenditure'!H58</f>
        <v>0</v>
      </c>
      <c r="H48" s="24">
        <f>'2 - Net Expenditure'!I58</f>
        <v>0</v>
      </c>
      <c r="I48" s="24">
        <f>'2 - Net Expenditure'!J58</f>
        <v>0</v>
      </c>
      <c r="J48" s="24">
        <f>'2 - Net Expenditure'!K58</f>
        <v>0</v>
      </c>
      <c r="K48" s="24">
        <f>'2 - Net Expenditure'!L58</f>
        <v>0</v>
      </c>
      <c r="L48" s="24">
        <f>'2 - Net Expenditure'!M58</f>
        <v>0</v>
      </c>
      <c r="M48" s="24">
        <f>'2 - Net Expenditure'!N58</f>
        <v>0</v>
      </c>
      <c r="N48" s="24">
        <f>'2 - Net Expenditure'!O58</f>
        <v>0</v>
      </c>
      <c r="O48" s="24">
        <f>'2 - Net Expenditure'!P58</f>
        <v>0</v>
      </c>
      <c r="P48" s="24">
        <f>'2 - Net Expenditure'!Q58</f>
        <v>0</v>
      </c>
      <c r="Q48" s="24">
        <f>'2 - Net Expenditure'!R58</f>
        <v>0</v>
      </c>
      <c r="R48" s="24">
        <f>'2 - Net Expenditure'!S58</f>
        <v>0</v>
      </c>
      <c r="S48" s="24">
        <f>'2 - Net Expenditure'!T58</f>
        <v>0</v>
      </c>
      <c r="T48" s="24">
        <f>'2 - Net Expenditure'!E58</f>
        <v>0</v>
      </c>
      <c r="U48" s="24">
        <f>'2 - Net Expenditure'!F58</f>
        <v>0</v>
      </c>
    </row>
    <row r="49" spans="1:21">
      <c r="A49" t="str">
        <f>'2 - Net Expenditure'!$B$2</f>
        <v>Swansea Bay UHB</v>
      </c>
      <c r="B49" s="24" t="s">
        <v>1067</v>
      </c>
      <c r="C49" s="24" t="str">
        <f>'2 - Net Expenditure'!$B$58</f>
        <v>PRIMARY CARE DRUGS EXPENDITURE ANALYSIS £'000</v>
      </c>
      <c r="D49" s="24" t="s">
        <v>414</v>
      </c>
      <c r="E49" s="24" t="str">
        <f>'2 - Net Expenditure'!B59</f>
        <v>Underlying Recurring Spend</v>
      </c>
      <c r="F49" s="24">
        <f>'2 - Net Expenditure'!C59</f>
        <v>0</v>
      </c>
      <c r="G49" s="24">
        <f>'2 - Net Expenditure'!H59</f>
        <v>6878.0134478742657</v>
      </c>
      <c r="H49" s="24">
        <f>'2 - Net Expenditure'!I59</f>
        <v>6878.0134478742657</v>
      </c>
      <c r="I49" s="24">
        <f>'2 - Net Expenditure'!J59</f>
        <v>6878.0134478742657</v>
      </c>
      <c r="J49" s="24">
        <f>'2 - Net Expenditure'!K59</f>
        <v>6878.0134478742657</v>
      </c>
      <c r="K49" s="24">
        <f>'2 - Net Expenditure'!L59</f>
        <v>6878.0134478742657</v>
      </c>
      <c r="L49" s="24">
        <f>'2 - Net Expenditure'!M59</f>
        <v>6878.0134478742657</v>
      </c>
      <c r="M49" s="24">
        <f>'2 - Net Expenditure'!N59</f>
        <v>6878.0134478742657</v>
      </c>
      <c r="N49" s="24">
        <f>'2 - Net Expenditure'!O59</f>
        <v>6878.0134478742657</v>
      </c>
      <c r="O49" s="24">
        <f>'2 - Net Expenditure'!P59</f>
        <v>6878.0134478742657</v>
      </c>
      <c r="P49" s="24">
        <f>'2 - Net Expenditure'!Q59</f>
        <v>6878.0134478742657</v>
      </c>
      <c r="Q49" s="24">
        <f>'2 - Net Expenditure'!R59</f>
        <v>6878.0134478742657</v>
      </c>
      <c r="R49" s="24">
        <f>'2 - Net Expenditure'!S59</f>
        <v>6878.0134478742657</v>
      </c>
      <c r="S49" s="24">
        <f>'2 - Net Expenditure'!T59</f>
        <v>82536.161374491217</v>
      </c>
      <c r="T49" s="24">
        <f>'2 - Net Expenditure'!E59</f>
        <v>93842.836374491191</v>
      </c>
      <c r="U49" s="24">
        <f>'2 - Net Expenditure'!F59</f>
        <v>98042.836374491191</v>
      </c>
    </row>
    <row r="50" spans="1:21">
      <c r="A50" t="str">
        <f>'2 - Net Expenditure'!$B$2</f>
        <v>Swansea Bay UHB</v>
      </c>
      <c r="B50" s="24" t="s">
        <v>1067</v>
      </c>
      <c r="C50" s="24" t="str">
        <f>'2 - Net Expenditure'!$B$58</f>
        <v>PRIMARY CARE DRUGS EXPENDITURE ANALYSIS £'000</v>
      </c>
      <c r="D50" s="24" t="s">
        <v>414</v>
      </c>
      <c r="E50" s="24" t="str">
        <f>'2 - Net Expenditure'!B60</f>
        <v>New cost pressures</v>
      </c>
      <c r="F50" s="24">
        <f>'2 - Net Expenditure'!C60</f>
        <v>0</v>
      </c>
      <c r="G50" s="24">
        <f>'2 - Net Expenditure'!H60</f>
        <v>1025.5562500000001</v>
      </c>
      <c r="H50" s="24">
        <f>'2 - Net Expenditure'!I60</f>
        <v>1025.5562500000001</v>
      </c>
      <c r="I50" s="24">
        <f>'2 - Net Expenditure'!J60</f>
        <v>1025.5562500000001</v>
      </c>
      <c r="J50" s="24">
        <f>'2 - Net Expenditure'!K60</f>
        <v>1025.5562500000001</v>
      </c>
      <c r="K50" s="24">
        <f>'2 - Net Expenditure'!L60</f>
        <v>1025.5562500000001</v>
      </c>
      <c r="L50" s="24">
        <f>'2 - Net Expenditure'!M60</f>
        <v>1025.5562500000001</v>
      </c>
      <c r="M50" s="24">
        <f>'2 - Net Expenditure'!N60</f>
        <v>1025.5562500000001</v>
      </c>
      <c r="N50" s="24">
        <f>'2 - Net Expenditure'!O60</f>
        <v>1025.5562500000001</v>
      </c>
      <c r="O50" s="24">
        <f>'2 - Net Expenditure'!P60</f>
        <v>1025.5562500000001</v>
      </c>
      <c r="P50" s="24">
        <f>'2 - Net Expenditure'!Q60</f>
        <v>1025.5562500000001</v>
      </c>
      <c r="Q50" s="24">
        <f>'2 - Net Expenditure'!R60</f>
        <v>1025.5562500000001</v>
      </c>
      <c r="R50" s="24">
        <f>'2 - Net Expenditure'!S60</f>
        <v>1025.5562500000001</v>
      </c>
      <c r="S50" s="24">
        <f>'2 - Net Expenditure'!T60</f>
        <v>12306.674999999997</v>
      </c>
      <c r="T50" s="24">
        <f>'2 - Net Expenditure'!E60</f>
        <v>4200</v>
      </c>
      <c r="U50" s="24">
        <f>'2 - Net Expenditure'!F60</f>
        <v>4200</v>
      </c>
    </row>
    <row r="51" spans="1:21">
      <c r="A51" t="str">
        <f>'2 - Net Expenditure'!$B$2</f>
        <v>Swansea Bay UHB</v>
      </c>
      <c r="B51" s="24" t="s">
        <v>1067</v>
      </c>
      <c r="C51" s="24" t="str">
        <f>'2 - Net Expenditure'!$B$58</f>
        <v>PRIMARY CARE DRUGS EXPENDITURE ANALYSIS £'000</v>
      </c>
      <c r="D51" s="24" t="s">
        <v>414</v>
      </c>
      <c r="E51" s="24" t="str">
        <f>'2 - Net Expenditure'!B61</f>
        <v>Identified savings (negative value)</v>
      </c>
      <c r="F51" s="24">
        <f>'2 - Net Expenditure'!C61</f>
        <v>0</v>
      </c>
      <c r="G51" s="24">
        <f>'2 - Net Expenditure'!H61</f>
        <v>-83.333333333333329</v>
      </c>
      <c r="H51" s="24">
        <f>'2 - Net Expenditure'!I61</f>
        <v>-83.333333333333329</v>
      </c>
      <c r="I51" s="24">
        <f>'2 - Net Expenditure'!J61</f>
        <v>-83.333333333333329</v>
      </c>
      <c r="J51" s="24">
        <f>'2 - Net Expenditure'!K61</f>
        <v>-83.333333333333329</v>
      </c>
      <c r="K51" s="24">
        <f>'2 - Net Expenditure'!L61</f>
        <v>-83.333333333333329</v>
      </c>
      <c r="L51" s="24">
        <f>'2 - Net Expenditure'!M61</f>
        <v>-83.333333333333329</v>
      </c>
      <c r="M51" s="24">
        <f>'2 - Net Expenditure'!N61</f>
        <v>-83.333333333333329</v>
      </c>
      <c r="N51" s="24">
        <f>'2 - Net Expenditure'!O61</f>
        <v>-83.333333333333329</v>
      </c>
      <c r="O51" s="24">
        <f>'2 - Net Expenditure'!P61</f>
        <v>-83.333333333333329</v>
      </c>
      <c r="P51" s="24">
        <f>'2 - Net Expenditure'!Q61</f>
        <v>-83.333333333333329</v>
      </c>
      <c r="Q51" s="24">
        <f>'2 - Net Expenditure'!R61</f>
        <v>-83.333333333333329</v>
      </c>
      <c r="R51" s="24">
        <f>'2 - Net Expenditure'!S61</f>
        <v>-83.333333333333329</v>
      </c>
      <c r="S51" s="24">
        <f>'2 - Net Expenditure'!T61</f>
        <v>-1000.0000000000001</v>
      </c>
      <c r="T51" s="24">
        <f>'2 - Net Expenditure'!E61</f>
        <v>0</v>
      </c>
      <c r="U51" s="24">
        <f>'2 - Net Expenditure'!F61</f>
        <v>0</v>
      </c>
    </row>
    <row r="52" spans="1:21">
      <c r="A52" t="str">
        <f>'2 - Net Expenditure'!$B$2</f>
        <v>Swansea Bay UHB</v>
      </c>
      <c r="B52" s="24" t="s">
        <v>1067</v>
      </c>
      <c r="C52" s="24" t="str">
        <f>'2 - Net Expenditure'!$B$58</f>
        <v>PRIMARY CARE DRUGS EXPENDITURE ANALYSIS £'000</v>
      </c>
      <c r="D52" s="24" t="s">
        <v>414</v>
      </c>
      <c r="E52" s="24" t="str">
        <f>'2 - Net Expenditure'!B62</f>
        <v>Disinvestments and Planning Assumptions (negative value)</v>
      </c>
      <c r="F52" s="24">
        <f>'2 - Net Expenditure'!C62</f>
        <v>0</v>
      </c>
      <c r="G52" s="24">
        <f>'2 - Net Expenditure'!H62</f>
        <v>0</v>
      </c>
      <c r="H52" s="24">
        <f>'2 - Net Expenditure'!I62</f>
        <v>0</v>
      </c>
      <c r="I52" s="24">
        <f>'2 - Net Expenditure'!J62</f>
        <v>0</v>
      </c>
      <c r="J52" s="24">
        <f>'2 - Net Expenditure'!K62</f>
        <v>0</v>
      </c>
      <c r="K52" s="24">
        <f>'2 - Net Expenditure'!L62</f>
        <v>0</v>
      </c>
      <c r="L52" s="24">
        <f>'2 - Net Expenditure'!M62</f>
        <v>0</v>
      </c>
      <c r="M52" s="24">
        <f>'2 - Net Expenditure'!N62</f>
        <v>0</v>
      </c>
      <c r="N52" s="24">
        <f>'2 - Net Expenditure'!O62</f>
        <v>0</v>
      </c>
      <c r="O52" s="24">
        <f>'2 - Net Expenditure'!P62</f>
        <v>0</v>
      </c>
      <c r="P52" s="24">
        <f>'2 - Net Expenditure'!Q62</f>
        <v>0</v>
      </c>
      <c r="Q52" s="24">
        <f>'2 - Net Expenditure'!R62</f>
        <v>0</v>
      </c>
      <c r="R52" s="24">
        <f>'2 - Net Expenditure'!S62</f>
        <v>0</v>
      </c>
      <c r="S52" s="24">
        <f>'2 - Net Expenditure'!T62</f>
        <v>0</v>
      </c>
      <c r="T52" s="24">
        <f>'2 - Net Expenditure'!E62</f>
        <v>0</v>
      </c>
      <c r="U52" s="24">
        <f>'2 - Net Expenditure'!F62</f>
        <v>0</v>
      </c>
    </row>
    <row r="53" spans="1:21">
      <c r="A53" t="str">
        <f>'2 - Net Expenditure'!$B$2</f>
        <v>Swansea Bay UHB</v>
      </c>
      <c r="B53" s="24" t="s">
        <v>1067</v>
      </c>
      <c r="C53" s="24" t="str">
        <f>'2 - Net Expenditure'!$B$58</f>
        <v>PRIMARY CARE DRUGS EXPENDITURE ANALYSIS £'000</v>
      </c>
      <c r="D53" s="24" t="s">
        <v>396</v>
      </c>
      <c r="E53" s="24" t="str">
        <f>'2 - Net Expenditure'!B63</f>
        <v>NET PRIMARY CARE DRUGS PLAN</v>
      </c>
      <c r="F53" s="24">
        <f>'2 - Net Expenditure'!C63</f>
        <v>82536.161374491188</v>
      </c>
      <c r="G53" s="24">
        <f>'2 - Net Expenditure'!H63</f>
        <v>7820.2363645409323</v>
      </c>
      <c r="H53" s="24">
        <f>'2 - Net Expenditure'!I63</f>
        <v>7820.2363645409323</v>
      </c>
      <c r="I53" s="24">
        <f>'2 - Net Expenditure'!J63</f>
        <v>7820.2363645409323</v>
      </c>
      <c r="J53" s="24">
        <f>'2 - Net Expenditure'!K63</f>
        <v>7820.2363645409323</v>
      </c>
      <c r="K53" s="24">
        <f>'2 - Net Expenditure'!L63</f>
        <v>7820.2363645409323</v>
      </c>
      <c r="L53" s="24">
        <f>'2 - Net Expenditure'!M63</f>
        <v>7820.2363645409323</v>
      </c>
      <c r="M53" s="24">
        <f>'2 - Net Expenditure'!N63</f>
        <v>7820.2363645409323</v>
      </c>
      <c r="N53" s="24">
        <f>'2 - Net Expenditure'!O63</f>
        <v>7820.2363645409323</v>
      </c>
      <c r="O53" s="24">
        <f>'2 - Net Expenditure'!P63</f>
        <v>7820.2363645409323</v>
      </c>
      <c r="P53" s="24">
        <f>'2 - Net Expenditure'!Q63</f>
        <v>7820.2363645409323</v>
      </c>
      <c r="Q53" s="24">
        <f>'2 - Net Expenditure'!R63</f>
        <v>7820.2363645409323</v>
      </c>
      <c r="R53" s="24">
        <f>'2 - Net Expenditure'!S63</f>
        <v>7820.2363645409323</v>
      </c>
      <c r="S53" s="24">
        <f>'2 - Net Expenditure'!T63</f>
        <v>93842.83637449122</v>
      </c>
      <c r="T53" s="24">
        <f>'2 - Net Expenditure'!E63</f>
        <v>98042.836374491191</v>
      </c>
      <c r="U53" s="24">
        <f>'2 - Net Expenditure'!F63</f>
        <v>102242.83637449119</v>
      </c>
    </row>
    <row r="54" spans="1:21">
      <c r="A54" t="str">
        <f>'2 - Net Expenditure'!$B$2</f>
        <v>Swansea Bay UHB</v>
      </c>
      <c r="B54" s="24" t="s">
        <v>1067</v>
      </c>
      <c r="C54" s="24" t="str">
        <f>'2 - Net Expenditure'!$B$58</f>
        <v>PRIMARY CARE DRUGS EXPENDITURE ANALYSIS £'000</v>
      </c>
      <c r="D54" s="24" t="s">
        <v>414</v>
      </c>
      <c r="E54" s="24">
        <f>'2 - Net Expenditure'!B64</f>
        <v>0</v>
      </c>
      <c r="F54" s="24">
        <f>'2 - Net Expenditure'!C64</f>
        <v>0</v>
      </c>
      <c r="G54" s="24">
        <f>'2 - Net Expenditure'!H64</f>
        <v>0</v>
      </c>
      <c r="H54" s="24">
        <f>'2 - Net Expenditure'!I64</f>
        <v>0</v>
      </c>
      <c r="I54" s="24">
        <f>'2 - Net Expenditure'!J64</f>
        <v>0</v>
      </c>
      <c r="J54" s="24">
        <f>'2 - Net Expenditure'!K64</f>
        <v>0</v>
      </c>
      <c r="K54" s="24">
        <f>'2 - Net Expenditure'!L64</f>
        <v>0</v>
      </c>
      <c r="L54" s="24">
        <f>'2 - Net Expenditure'!M64</f>
        <v>0</v>
      </c>
      <c r="M54" s="24">
        <f>'2 - Net Expenditure'!N64</f>
        <v>0</v>
      </c>
      <c r="N54" s="24">
        <f>'2 - Net Expenditure'!O64</f>
        <v>0</v>
      </c>
      <c r="O54" s="24">
        <f>'2 - Net Expenditure'!P64</f>
        <v>0</v>
      </c>
      <c r="P54" s="24">
        <f>'2 - Net Expenditure'!Q64</f>
        <v>0</v>
      </c>
      <c r="Q54" s="24">
        <f>'2 - Net Expenditure'!R64</f>
        <v>0</v>
      </c>
      <c r="R54" s="24">
        <f>'2 - Net Expenditure'!S64</f>
        <v>0</v>
      </c>
      <c r="S54" s="24">
        <f>'2 - Net Expenditure'!T64</f>
        <v>0</v>
      </c>
      <c r="T54" s="24">
        <f>'2 - Net Expenditure'!E64</f>
        <v>0</v>
      </c>
      <c r="U54" s="24">
        <f>'2 - Net Expenditure'!F64</f>
        <v>0</v>
      </c>
    </row>
    <row r="55" spans="1:21">
      <c r="A55" t="str">
        <f>'2 - Net Expenditure'!$B$2</f>
        <v>Swansea Bay UHB</v>
      </c>
      <c r="B55" s="24" t="s">
        <v>1067</v>
      </c>
      <c r="C55" s="27" t="str">
        <f>'2 - Net Expenditure'!$B$65</f>
        <v>SECONDARY CARE DRUGS EXPENDITURE ANALYSIS £'000</v>
      </c>
      <c r="D55" s="24" t="s">
        <v>414</v>
      </c>
      <c r="E55" s="24" t="str">
        <f>'2 - Net Expenditure'!B65</f>
        <v>SECONDARY CARE DRUGS EXPENDITURE ANALYSIS £'000</v>
      </c>
      <c r="F55" s="24">
        <f>'2 - Net Expenditure'!C65</f>
        <v>0</v>
      </c>
      <c r="G55" s="24">
        <f>'2 - Net Expenditure'!H65</f>
        <v>0</v>
      </c>
      <c r="H55" s="24">
        <f>'2 - Net Expenditure'!I65</f>
        <v>0</v>
      </c>
      <c r="I55" s="24">
        <f>'2 - Net Expenditure'!J65</f>
        <v>0</v>
      </c>
      <c r="J55" s="24">
        <f>'2 - Net Expenditure'!K65</f>
        <v>0</v>
      </c>
      <c r="K55" s="24">
        <f>'2 - Net Expenditure'!L65</f>
        <v>0</v>
      </c>
      <c r="L55" s="24">
        <f>'2 - Net Expenditure'!M65</f>
        <v>0</v>
      </c>
      <c r="M55" s="24">
        <f>'2 - Net Expenditure'!N65</f>
        <v>0</v>
      </c>
      <c r="N55" s="24">
        <f>'2 - Net Expenditure'!O65</f>
        <v>0</v>
      </c>
      <c r="O55" s="24">
        <f>'2 - Net Expenditure'!P65</f>
        <v>0</v>
      </c>
      <c r="P55" s="24">
        <f>'2 - Net Expenditure'!Q65</f>
        <v>0</v>
      </c>
      <c r="Q55" s="24">
        <f>'2 - Net Expenditure'!R65</f>
        <v>0</v>
      </c>
      <c r="R55" s="24">
        <f>'2 - Net Expenditure'!S65</f>
        <v>0</v>
      </c>
      <c r="S55" s="24">
        <f>'2 - Net Expenditure'!T65</f>
        <v>0</v>
      </c>
      <c r="T55" s="24">
        <f>'2 - Net Expenditure'!E65</f>
        <v>0</v>
      </c>
      <c r="U55" s="24">
        <f>'2 - Net Expenditure'!F65</f>
        <v>0</v>
      </c>
    </row>
    <row r="56" spans="1:21">
      <c r="A56" t="str">
        <f>'2 - Net Expenditure'!$B$2</f>
        <v>Swansea Bay UHB</v>
      </c>
      <c r="B56" s="24" t="s">
        <v>1067</v>
      </c>
      <c r="C56" s="27" t="str">
        <f>'2 - Net Expenditure'!$B$65</f>
        <v>SECONDARY CARE DRUGS EXPENDITURE ANALYSIS £'000</v>
      </c>
      <c r="D56" s="24" t="s">
        <v>414</v>
      </c>
      <c r="E56" s="24" t="str">
        <f>'2 - Net Expenditure'!B66</f>
        <v>Underlying Recurring Spend</v>
      </c>
      <c r="F56" s="24">
        <f>'2 - Net Expenditure'!C66</f>
        <v>0</v>
      </c>
      <c r="G56" s="24">
        <f>'2 - Net Expenditure'!H66</f>
        <v>6549.7141666666676</v>
      </c>
      <c r="H56" s="24">
        <f>'2 - Net Expenditure'!I66</f>
        <v>6549.7141666666676</v>
      </c>
      <c r="I56" s="24">
        <f>'2 - Net Expenditure'!J66</f>
        <v>6549.7141666666676</v>
      </c>
      <c r="J56" s="24">
        <f>'2 - Net Expenditure'!K66</f>
        <v>6549.7141666666676</v>
      </c>
      <c r="K56" s="24">
        <f>'2 - Net Expenditure'!L66</f>
        <v>6549.7141666666676</v>
      </c>
      <c r="L56" s="24">
        <f>'2 - Net Expenditure'!M66</f>
        <v>6549.7141666666676</v>
      </c>
      <c r="M56" s="24">
        <f>'2 - Net Expenditure'!N66</f>
        <v>6549.7141666666676</v>
      </c>
      <c r="N56" s="24">
        <f>'2 - Net Expenditure'!O66</f>
        <v>6549.7141666666676</v>
      </c>
      <c r="O56" s="24">
        <f>'2 - Net Expenditure'!P66</f>
        <v>6549.7141666666676</v>
      </c>
      <c r="P56" s="24">
        <f>'2 - Net Expenditure'!Q66</f>
        <v>6549.7141666666676</v>
      </c>
      <c r="Q56" s="24">
        <f>'2 - Net Expenditure'!R66</f>
        <v>6549.7141666666676</v>
      </c>
      <c r="R56" s="24">
        <f>'2 - Net Expenditure'!S66</f>
        <v>6549.7141666666676</v>
      </c>
      <c r="S56" s="24">
        <f>'2 - Net Expenditure'!T66</f>
        <v>78596.570000000007</v>
      </c>
      <c r="T56" s="24">
        <f>'2 - Net Expenditure'!E66</f>
        <v>85807.239669999995</v>
      </c>
      <c r="U56" s="24">
        <f>'2 - Net Expenditure'!F66</f>
        <v>93507.239669999995</v>
      </c>
    </row>
    <row r="57" spans="1:21">
      <c r="A57" t="str">
        <f>'2 - Net Expenditure'!$B$2</f>
        <v>Swansea Bay UHB</v>
      </c>
      <c r="B57" s="24" t="s">
        <v>1067</v>
      </c>
      <c r="C57" s="27" t="str">
        <f>'2 - Net Expenditure'!$B$65</f>
        <v>SECONDARY CARE DRUGS EXPENDITURE ANALYSIS £'000</v>
      </c>
      <c r="D57" s="24" t="s">
        <v>414</v>
      </c>
      <c r="E57" s="24" t="str">
        <f>'2 - Net Expenditure'!B67</f>
        <v>New cost pressures</v>
      </c>
      <c r="F57" s="24">
        <f>'2 - Net Expenditure'!C67</f>
        <v>0</v>
      </c>
      <c r="G57" s="24">
        <f>'2 - Net Expenditure'!H67</f>
        <v>767.55580583333233</v>
      </c>
      <c r="H57" s="24">
        <f>'2 - Net Expenditure'!I67</f>
        <v>767.55580583333233</v>
      </c>
      <c r="I57" s="24">
        <f>'2 - Net Expenditure'!J67</f>
        <v>767.55580583333233</v>
      </c>
      <c r="J57" s="24">
        <f>'2 - Net Expenditure'!K67</f>
        <v>767.55580583333233</v>
      </c>
      <c r="K57" s="24">
        <f>'2 - Net Expenditure'!L67</f>
        <v>767.55580583333233</v>
      </c>
      <c r="L57" s="24">
        <f>'2 - Net Expenditure'!M67</f>
        <v>767.55580583333233</v>
      </c>
      <c r="M57" s="24">
        <f>'2 - Net Expenditure'!N67</f>
        <v>767.55580583333233</v>
      </c>
      <c r="N57" s="24">
        <f>'2 - Net Expenditure'!O67</f>
        <v>767.55580583333233</v>
      </c>
      <c r="O57" s="24">
        <f>'2 - Net Expenditure'!P67</f>
        <v>767.55580583333233</v>
      </c>
      <c r="P57" s="24">
        <f>'2 - Net Expenditure'!Q67</f>
        <v>767.55580583333233</v>
      </c>
      <c r="Q57" s="24">
        <f>'2 - Net Expenditure'!R67</f>
        <v>767.55580583333233</v>
      </c>
      <c r="R57" s="24">
        <f>'2 - Net Expenditure'!S67</f>
        <v>767.55580583333233</v>
      </c>
      <c r="S57" s="24">
        <f>'2 - Net Expenditure'!T67</f>
        <v>9210.6696699999884</v>
      </c>
      <c r="T57" s="24">
        <f>'2 - Net Expenditure'!E67</f>
        <v>7700</v>
      </c>
      <c r="U57" s="24">
        <f>'2 - Net Expenditure'!F67</f>
        <v>7700</v>
      </c>
    </row>
    <row r="58" spans="1:21">
      <c r="A58" t="str">
        <f>'2 - Net Expenditure'!$B$2</f>
        <v>Swansea Bay UHB</v>
      </c>
      <c r="B58" s="24" t="s">
        <v>1067</v>
      </c>
      <c r="C58" s="27" t="str">
        <f>'2 - Net Expenditure'!$B$65</f>
        <v>SECONDARY CARE DRUGS EXPENDITURE ANALYSIS £'000</v>
      </c>
      <c r="D58" s="24" t="s">
        <v>414</v>
      </c>
      <c r="E58" s="24" t="str">
        <f>'2 - Net Expenditure'!B68</f>
        <v>Identified savings (negative value)</v>
      </c>
      <c r="F58" s="24">
        <f>'2 - Net Expenditure'!C68</f>
        <v>0</v>
      </c>
      <c r="G58" s="24">
        <f>'2 - Net Expenditure'!H68</f>
        <v>-166.66666666666666</v>
      </c>
      <c r="H58" s="24">
        <f>'2 - Net Expenditure'!I68</f>
        <v>-166.66666666666666</v>
      </c>
      <c r="I58" s="24">
        <f>'2 - Net Expenditure'!J68</f>
        <v>-166.66666666666666</v>
      </c>
      <c r="J58" s="24">
        <f>'2 - Net Expenditure'!K68</f>
        <v>-166.66666666666666</v>
      </c>
      <c r="K58" s="24">
        <f>'2 - Net Expenditure'!L68</f>
        <v>-166.66666666666666</v>
      </c>
      <c r="L58" s="24">
        <f>'2 - Net Expenditure'!M68</f>
        <v>-166.66666666666666</v>
      </c>
      <c r="M58" s="24">
        <f>'2 - Net Expenditure'!N68</f>
        <v>-166.66666666666666</v>
      </c>
      <c r="N58" s="24">
        <f>'2 - Net Expenditure'!O68</f>
        <v>-166.66666666666666</v>
      </c>
      <c r="O58" s="24">
        <f>'2 - Net Expenditure'!P68</f>
        <v>-166.66666666666666</v>
      </c>
      <c r="P58" s="24">
        <f>'2 - Net Expenditure'!Q68</f>
        <v>-166.66666666666666</v>
      </c>
      <c r="Q58" s="24">
        <f>'2 - Net Expenditure'!R68</f>
        <v>-166.66666666666666</v>
      </c>
      <c r="R58" s="24">
        <f>'2 - Net Expenditure'!S68</f>
        <v>-166.66666666666666</v>
      </c>
      <c r="S58" s="24">
        <f>'2 - Net Expenditure'!T68</f>
        <v>-2000.0000000000002</v>
      </c>
      <c r="T58" s="24">
        <f>'2 - Net Expenditure'!E68</f>
        <v>0</v>
      </c>
      <c r="U58" s="24">
        <f>'2 - Net Expenditure'!F68</f>
        <v>0</v>
      </c>
    </row>
    <row r="59" spans="1:21">
      <c r="A59" t="str">
        <f>'2 - Net Expenditure'!$B$2</f>
        <v>Swansea Bay UHB</v>
      </c>
      <c r="B59" s="24" t="s">
        <v>1067</v>
      </c>
      <c r="C59" s="27" t="str">
        <f>'2 - Net Expenditure'!$B$65</f>
        <v>SECONDARY CARE DRUGS EXPENDITURE ANALYSIS £'000</v>
      </c>
      <c r="D59" s="24" t="s">
        <v>414</v>
      </c>
      <c r="E59" s="24" t="str">
        <f>'2 - Net Expenditure'!B69</f>
        <v>Disinvestments and Planning Assumptions (negative value)</v>
      </c>
      <c r="F59" s="24">
        <f>'2 - Net Expenditure'!C69</f>
        <v>0</v>
      </c>
      <c r="G59" s="24">
        <f>'2 - Net Expenditure'!H69</f>
        <v>0</v>
      </c>
      <c r="H59" s="24">
        <f>'2 - Net Expenditure'!I69</f>
        <v>0</v>
      </c>
      <c r="I59" s="24">
        <f>'2 - Net Expenditure'!J69</f>
        <v>0</v>
      </c>
      <c r="J59" s="24">
        <f>'2 - Net Expenditure'!K69</f>
        <v>0</v>
      </c>
      <c r="K59" s="24">
        <f>'2 - Net Expenditure'!L69</f>
        <v>0</v>
      </c>
      <c r="L59" s="24">
        <f>'2 - Net Expenditure'!M69</f>
        <v>0</v>
      </c>
      <c r="M59" s="24">
        <f>'2 - Net Expenditure'!N69</f>
        <v>0</v>
      </c>
      <c r="N59" s="24">
        <f>'2 - Net Expenditure'!O69</f>
        <v>0</v>
      </c>
      <c r="O59" s="24">
        <f>'2 - Net Expenditure'!P69</f>
        <v>0</v>
      </c>
      <c r="P59" s="24">
        <f>'2 - Net Expenditure'!Q69</f>
        <v>0</v>
      </c>
      <c r="Q59" s="24">
        <f>'2 - Net Expenditure'!R69</f>
        <v>0</v>
      </c>
      <c r="R59" s="24">
        <f>'2 - Net Expenditure'!S69</f>
        <v>0</v>
      </c>
      <c r="S59" s="24">
        <f>'2 - Net Expenditure'!T69</f>
        <v>0</v>
      </c>
      <c r="T59" s="24">
        <f>'2 - Net Expenditure'!E69</f>
        <v>0</v>
      </c>
      <c r="U59" s="24">
        <f>'2 - Net Expenditure'!F69</f>
        <v>0</v>
      </c>
    </row>
    <row r="60" spans="1:21">
      <c r="A60" t="str">
        <f>'2 - Net Expenditure'!$B$2</f>
        <v>Swansea Bay UHB</v>
      </c>
      <c r="B60" s="24" t="s">
        <v>1067</v>
      </c>
      <c r="C60" s="27" t="str">
        <f>'2 - Net Expenditure'!$B$65</f>
        <v>SECONDARY CARE DRUGS EXPENDITURE ANALYSIS £'000</v>
      </c>
      <c r="D60" s="24" t="s">
        <v>396</v>
      </c>
      <c r="E60" s="24" t="str">
        <f>'2 - Net Expenditure'!B70</f>
        <v>NET SECONDARY CARE DRUGS PLAN</v>
      </c>
      <c r="F60" s="24">
        <f>'2 - Net Expenditure'!C70</f>
        <v>78596.570000000007</v>
      </c>
      <c r="G60" s="24">
        <f>'2 - Net Expenditure'!H70</f>
        <v>7150.6033058333333</v>
      </c>
      <c r="H60" s="24">
        <f>'2 - Net Expenditure'!I70</f>
        <v>7150.6033058333333</v>
      </c>
      <c r="I60" s="24">
        <f>'2 - Net Expenditure'!J70</f>
        <v>7150.6033058333333</v>
      </c>
      <c r="J60" s="24">
        <f>'2 - Net Expenditure'!K70</f>
        <v>7150.6033058333333</v>
      </c>
      <c r="K60" s="24">
        <f>'2 - Net Expenditure'!L70</f>
        <v>7150.6033058333333</v>
      </c>
      <c r="L60" s="24">
        <f>'2 - Net Expenditure'!M70</f>
        <v>7150.6033058333333</v>
      </c>
      <c r="M60" s="24">
        <f>'2 - Net Expenditure'!N70</f>
        <v>7150.6033058333333</v>
      </c>
      <c r="N60" s="24">
        <f>'2 - Net Expenditure'!O70</f>
        <v>7150.6033058333333</v>
      </c>
      <c r="O60" s="24">
        <f>'2 - Net Expenditure'!P70</f>
        <v>7150.6033058333333</v>
      </c>
      <c r="P60" s="24">
        <f>'2 - Net Expenditure'!Q70</f>
        <v>7150.6033058333333</v>
      </c>
      <c r="Q60" s="24">
        <f>'2 - Net Expenditure'!R70</f>
        <v>7150.6033058333333</v>
      </c>
      <c r="R60" s="24">
        <f>'2 - Net Expenditure'!S70</f>
        <v>7150.6033058333333</v>
      </c>
      <c r="S60" s="24">
        <f>'2 - Net Expenditure'!T70</f>
        <v>85807.239669999995</v>
      </c>
      <c r="T60" s="24">
        <f>'2 - Net Expenditure'!E70</f>
        <v>93507.239669999995</v>
      </c>
      <c r="U60" s="24">
        <f>'2 - Net Expenditure'!F70</f>
        <v>101207.23967</v>
      </c>
    </row>
    <row r="61" spans="1:21">
      <c r="A61" t="str">
        <f>'2 - Net Expenditure'!$B$2</f>
        <v>Swansea Bay UHB</v>
      </c>
      <c r="B61" s="24" t="s">
        <v>1067</v>
      </c>
      <c r="C61" s="27" t="str">
        <f>'2 - Net Expenditure'!$B$65</f>
        <v>SECONDARY CARE DRUGS EXPENDITURE ANALYSIS £'000</v>
      </c>
      <c r="D61" s="24" t="s">
        <v>414</v>
      </c>
      <c r="E61" s="24">
        <f>'2 - Net Expenditure'!B71</f>
        <v>0</v>
      </c>
      <c r="F61" s="24">
        <f>'2 - Net Expenditure'!C71</f>
        <v>0</v>
      </c>
      <c r="G61" s="24">
        <f>'2 - Net Expenditure'!H71</f>
        <v>0</v>
      </c>
      <c r="H61" s="24">
        <f>'2 - Net Expenditure'!I71</f>
        <v>0</v>
      </c>
      <c r="I61" s="24">
        <f>'2 - Net Expenditure'!J71</f>
        <v>0</v>
      </c>
      <c r="J61" s="24">
        <f>'2 - Net Expenditure'!K71</f>
        <v>0</v>
      </c>
      <c r="K61" s="24">
        <f>'2 - Net Expenditure'!L71</f>
        <v>0</v>
      </c>
      <c r="L61" s="24">
        <f>'2 - Net Expenditure'!M71</f>
        <v>0</v>
      </c>
      <c r="M61" s="24">
        <f>'2 - Net Expenditure'!N71</f>
        <v>0</v>
      </c>
      <c r="N61" s="24">
        <f>'2 - Net Expenditure'!O71</f>
        <v>0</v>
      </c>
      <c r="O61" s="24">
        <f>'2 - Net Expenditure'!P71</f>
        <v>0</v>
      </c>
      <c r="P61" s="24">
        <f>'2 - Net Expenditure'!Q71</f>
        <v>0</v>
      </c>
      <c r="Q61" s="24">
        <f>'2 - Net Expenditure'!R71</f>
        <v>0</v>
      </c>
      <c r="R61" s="24">
        <f>'2 - Net Expenditure'!S71</f>
        <v>0</v>
      </c>
      <c r="S61" s="24">
        <f>'2 - Net Expenditure'!T71</f>
        <v>0</v>
      </c>
      <c r="T61" s="24">
        <f>'2 - Net Expenditure'!E71</f>
        <v>0</v>
      </c>
      <c r="U61" s="24">
        <f>'2 - Net Expenditure'!F71</f>
        <v>0</v>
      </c>
    </row>
    <row r="62" spans="1:21">
      <c r="A62" t="str">
        <f>'2 - Net Expenditure'!$B$2</f>
        <v>Swansea Bay UHB</v>
      </c>
      <c r="B62" s="24" t="s">
        <v>1067</v>
      </c>
      <c r="C62" s="27" t="str">
        <f>'2 - Net Expenditure'!$B$72</f>
        <v>PRIMARY CARE CONTRACTOR (EXCL DRUGS, INCL NON RESOURCE LIMITED) EXPENDITURE ANALYSIS £'000</v>
      </c>
      <c r="D62" s="24" t="s">
        <v>414</v>
      </c>
      <c r="E62" s="24" t="str">
        <f>'2 - Net Expenditure'!B72</f>
        <v>PRIMARY CARE CONTRACTOR (EXCL DRUGS, INCL NON RESOURCE LIMITED) EXPENDITURE ANALYSIS £'000</v>
      </c>
      <c r="F62" s="24">
        <f>'2 - Net Expenditure'!C72</f>
        <v>0</v>
      </c>
      <c r="G62" s="24">
        <f>'2 - Net Expenditure'!H72</f>
        <v>0</v>
      </c>
      <c r="H62" s="24">
        <f>'2 - Net Expenditure'!I72</f>
        <v>0</v>
      </c>
      <c r="I62" s="24">
        <f>'2 - Net Expenditure'!J72</f>
        <v>0</v>
      </c>
      <c r="J62" s="24">
        <f>'2 - Net Expenditure'!K72</f>
        <v>0</v>
      </c>
      <c r="K62" s="24">
        <f>'2 - Net Expenditure'!L72</f>
        <v>0</v>
      </c>
      <c r="L62" s="24">
        <f>'2 - Net Expenditure'!M72</f>
        <v>0</v>
      </c>
      <c r="M62" s="24">
        <f>'2 - Net Expenditure'!N72</f>
        <v>0</v>
      </c>
      <c r="N62" s="24">
        <f>'2 - Net Expenditure'!O72</f>
        <v>0</v>
      </c>
      <c r="O62" s="24">
        <f>'2 - Net Expenditure'!P72</f>
        <v>0</v>
      </c>
      <c r="P62" s="24">
        <f>'2 - Net Expenditure'!Q72</f>
        <v>0</v>
      </c>
      <c r="Q62" s="24">
        <f>'2 - Net Expenditure'!R72</f>
        <v>0</v>
      </c>
      <c r="R62" s="24">
        <f>'2 - Net Expenditure'!S72</f>
        <v>0</v>
      </c>
      <c r="S62" s="24">
        <f>'2 - Net Expenditure'!T72</f>
        <v>0</v>
      </c>
      <c r="T62" s="24">
        <f>'2 - Net Expenditure'!E72</f>
        <v>0</v>
      </c>
      <c r="U62" s="24">
        <f>'2 - Net Expenditure'!F72</f>
        <v>0</v>
      </c>
    </row>
    <row r="63" spans="1:21">
      <c r="A63" t="str">
        <f>'2 - Net Expenditure'!$B$2</f>
        <v>Swansea Bay UHB</v>
      </c>
      <c r="B63" s="24" t="s">
        <v>1067</v>
      </c>
      <c r="C63" s="27" t="str">
        <f>'2 - Net Expenditure'!$B$72</f>
        <v>PRIMARY CARE CONTRACTOR (EXCL DRUGS, INCL NON RESOURCE LIMITED) EXPENDITURE ANALYSIS £'000</v>
      </c>
      <c r="D63" s="24" t="s">
        <v>414</v>
      </c>
      <c r="E63" s="24" t="str">
        <f>'2 - Net Expenditure'!B73</f>
        <v>Underlying Recurring Spend</v>
      </c>
      <c r="F63" s="24">
        <f>'2 - Net Expenditure'!C73</f>
        <v>0</v>
      </c>
      <c r="G63" s="24">
        <f>'2 - Net Expenditure'!H73</f>
        <v>9948.7703983333322</v>
      </c>
      <c r="H63" s="24">
        <f>'2 - Net Expenditure'!I73</f>
        <v>9948.7703983333322</v>
      </c>
      <c r="I63" s="24">
        <f>'2 - Net Expenditure'!J73</f>
        <v>9948.7703983333322</v>
      </c>
      <c r="J63" s="24">
        <f>'2 - Net Expenditure'!K73</f>
        <v>9948.7703983333322</v>
      </c>
      <c r="K63" s="24">
        <f>'2 - Net Expenditure'!L73</f>
        <v>9948.7703983333322</v>
      </c>
      <c r="L63" s="24">
        <f>'2 - Net Expenditure'!M73</f>
        <v>9948.7703983333322</v>
      </c>
      <c r="M63" s="24">
        <f>'2 - Net Expenditure'!N73</f>
        <v>9948.7703983333322</v>
      </c>
      <c r="N63" s="24">
        <f>'2 - Net Expenditure'!O73</f>
        <v>9948.7703983333322</v>
      </c>
      <c r="O63" s="24">
        <f>'2 - Net Expenditure'!P73</f>
        <v>9948.7703983333322</v>
      </c>
      <c r="P63" s="24">
        <f>'2 - Net Expenditure'!Q73</f>
        <v>9948.7703983333322</v>
      </c>
      <c r="Q63" s="24">
        <f>'2 - Net Expenditure'!R73</f>
        <v>9948.7703983333322</v>
      </c>
      <c r="R63" s="24">
        <f>'2 - Net Expenditure'!S73</f>
        <v>9948.7703983333322</v>
      </c>
      <c r="S63" s="24">
        <f>'2 - Net Expenditure'!T73</f>
        <v>119385.24477999999</v>
      </c>
      <c r="T63" s="24">
        <f>'2 - Net Expenditure'!E73</f>
        <v>116385.24477999999</v>
      </c>
      <c r="U63" s="24">
        <f>'2 - Net Expenditure'!F73</f>
        <v>116385.24477999999</v>
      </c>
    </row>
    <row r="64" spans="1:21">
      <c r="A64" t="str">
        <f>'2 - Net Expenditure'!$B$2</f>
        <v>Swansea Bay UHB</v>
      </c>
      <c r="B64" s="24" t="s">
        <v>1067</v>
      </c>
      <c r="C64" s="27" t="str">
        <f>'2 - Net Expenditure'!$B$72</f>
        <v>PRIMARY CARE CONTRACTOR (EXCL DRUGS, INCL NON RESOURCE LIMITED) EXPENDITURE ANALYSIS £'000</v>
      </c>
      <c r="D64" s="24" t="s">
        <v>414</v>
      </c>
      <c r="E64" s="24" t="str">
        <f>'2 - Net Expenditure'!B74</f>
        <v>New cost pressures</v>
      </c>
      <c r="F64" s="24">
        <f>'2 - Net Expenditure'!C74</f>
        <v>0</v>
      </c>
      <c r="G64" s="24">
        <f>'2 - Net Expenditure'!H74</f>
        <v>0</v>
      </c>
      <c r="H64" s="24">
        <f>'2 - Net Expenditure'!I74</f>
        <v>0</v>
      </c>
      <c r="I64" s="24">
        <f>'2 - Net Expenditure'!J74</f>
        <v>0</v>
      </c>
      <c r="J64" s="24">
        <f>'2 - Net Expenditure'!K74</f>
        <v>0</v>
      </c>
      <c r="K64" s="24">
        <f>'2 - Net Expenditure'!L74</f>
        <v>0</v>
      </c>
      <c r="L64" s="24">
        <f>'2 - Net Expenditure'!M74</f>
        <v>0</v>
      </c>
      <c r="M64" s="24">
        <f>'2 - Net Expenditure'!N74</f>
        <v>0</v>
      </c>
      <c r="N64" s="24">
        <f>'2 - Net Expenditure'!O74</f>
        <v>0</v>
      </c>
      <c r="O64" s="24">
        <f>'2 - Net Expenditure'!P74</f>
        <v>0</v>
      </c>
      <c r="P64" s="24">
        <f>'2 - Net Expenditure'!Q74</f>
        <v>0</v>
      </c>
      <c r="Q64" s="24">
        <f>'2 - Net Expenditure'!R74</f>
        <v>0</v>
      </c>
      <c r="R64" s="24">
        <f>'2 - Net Expenditure'!S74</f>
        <v>0</v>
      </c>
      <c r="S64" s="24">
        <f>'2 - Net Expenditure'!T74</f>
        <v>0</v>
      </c>
      <c r="T64" s="24">
        <f>'2 - Net Expenditure'!E74</f>
        <v>0</v>
      </c>
      <c r="U64" s="24">
        <f>'2 - Net Expenditure'!F74</f>
        <v>1</v>
      </c>
    </row>
    <row r="65" spans="1:21">
      <c r="A65" t="str">
        <f>'2 - Net Expenditure'!$B$2</f>
        <v>Swansea Bay UHB</v>
      </c>
      <c r="B65" s="24" t="s">
        <v>1067</v>
      </c>
      <c r="C65" s="27" t="str">
        <f>'2 - Net Expenditure'!$B$72</f>
        <v>PRIMARY CARE CONTRACTOR (EXCL DRUGS, INCL NON RESOURCE LIMITED) EXPENDITURE ANALYSIS £'000</v>
      </c>
      <c r="D65" s="24" t="s">
        <v>414</v>
      </c>
      <c r="E65" s="24" t="str">
        <f>'2 - Net Expenditure'!B75</f>
        <v>Identified savings (negative value)</v>
      </c>
      <c r="F65" s="24">
        <f>'2 - Net Expenditure'!C75</f>
        <v>0</v>
      </c>
      <c r="G65" s="24">
        <f>'2 - Net Expenditure'!H75</f>
        <v>-250</v>
      </c>
      <c r="H65" s="24">
        <f>'2 - Net Expenditure'!I75</f>
        <v>-250</v>
      </c>
      <c r="I65" s="24">
        <f>'2 - Net Expenditure'!J75</f>
        <v>-250</v>
      </c>
      <c r="J65" s="24">
        <f>'2 - Net Expenditure'!K75</f>
        <v>-250</v>
      </c>
      <c r="K65" s="24">
        <f>'2 - Net Expenditure'!L75</f>
        <v>-250</v>
      </c>
      <c r="L65" s="24">
        <f>'2 - Net Expenditure'!M75</f>
        <v>-250</v>
      </c>
      <c r="M65" s="24">
        <f>'2 - Net Expenditure'!N75</f>
        <v>-250</v>
      </c>
      <c r="N65" s="24">
        <f>'2 - Net Expenditure'!O75</f>
        <v>-250</v>
      </c>
      <c r="O65" s="24">
        <f>'2 - Net Expenditure'!P75</f>
        <v>-250</v>
      </c>
      <c r="P65" s="24">
        <f>'2 - Net Expenditure'!Q75</f>
        <v>-250</v>
      </c>
      <c r="Q65" s="24">
        <f>'2 - Net Expenditure'!R75</f>
        <v>-250</v>
      </c>
      <c r="R65" s="24">
        <f>'2 - Net Expenditure'!S75</f>
        <v>-250</v>
      </c>
      <c r="S65" s="24">
        <f>'2 - Net Expenditure'!T75</f>
        <v>-3000</v>
      </c>
      <c r="T65" s="24">
        <f>'2 - Net Expenditure'!E75</f>
        <v>0</v>
      </c>
      <c r="U65" s="24">
        <f>'2 - Net Expenditure'!F75</f>
        <v>0</v>
      </c>
    </row>
    <row r="66" spans="1:21">
      <c r="A66" t="str">
        <f>'2 - Net Expenditure'!$B$2</f>
        <v>Swansea Bay UHB</v>
      </c>
      <c r="B66" s="24" t="s">
        <v>1067</v>
      </c>
      <c r="C66" s="27" t="str">
        <f>'2 - Net Expenditure'!$B$72</f>
        <v>PRIMARY CARE CONTRACTOR (EXCL DRUGS, INCL NON RESOURCE LIMITED) EXPENDITURE ANALYSIS £'000</v>
      </c>
      <c r="D66" s="24" t="s">
        <v>414</v>
      </c>
      <c r="E66" s="24" t="str">
        <f>'2 - Net Expenditure'!B76</f>
        <v>Disinvestments and Planning Assumptions (negative value)</v>
      </c>
      <c r="F66" s="24">
        <f>'2 - Net Expenditure'!C76</f>
        <v>0</v>
      </c>
      <c r="G66" s="24">
        <f>'2 - Net Expenditure'!H76</f>
        <v>0</v>
      </c>
      <c r="H66" s="24">
        <f>'2 - Net Expenditure'!I76</f>
        <v>0</v>
      </c>
      <c r="I66" s="24">
        <f>'2 - Net Expenditure'!J76</f>
        <v>0</v>
      </c>
      <c r="J66" s="24">
        <f>'2 - Net Expenditure'!K76</f>
        <v>0</v>
      </c>
      <c r="K66" s="24">
        <f>'2 - Net Expenditure'!L76</f>
        <v>0</v>
      </c>
      <c r="L66" s="24">
        <f>'2 - Net Expenditure'!M76</f>
        <v>0</v>
      </c>
      <c r="M66" s="24">
        <f>'2 - Net Expenditure'!N76</f>
        <v>0</v>
      </c>
      <c r="N66" s="24">
        <f>'2 - Net Expenditure'!O76</f>
        <v>0</v>
      </c>
      <c r="O66" s="24">
        <f>'2 - Net Expenditure'!P76</f>
        <v>0</v>
      </c>
      <c r="P66" s="24">
        <f>'2 - Net Expenditure'!Q76</f>
        <v>0</v>
      </c>
      <c r="Q66" s="24">
        <f>'2 - Net Expenditure'!R76</f>
        <v>0</v>
      </c>
      <c r="R66" s="24">
        <f>'2 - Net Expenditure'!S76</f>
        <v>0</v>
      </c>
      <c r="S66" s="24">
        <f>'2 - Net Expenditure'!T76</f>
        <v>0</v>
      </c>
      <c r="T66" s="24">
        <f>'2 - Net Expenditure'!E76</f>
        <v>0</v>
      </c>
      <c r="U66" s="24">
        <f>'2 - Net Expenditure'!F76</f>
        <v>0</v>
      </c>
    </row>
    <row r="67" spans="1:21">
      <c r="A67" t="str">
        <f>'2 - Net Expenditure'!$B$2</f>
        <v>Swansea Bay UHB</v>
      </c>
      <c r="B67" s="24" t="s">
        <v>1067</v>
      </c>
      <c r="C67" s="27" t="str">
        <f>'2 - Net Expenditure'!$B$72</f>
        <v>PRIMARY CARE CONTRACTOR (EXCL DRUGS, INCL NON RESOURCE LIMITED) EXPENDITURE ANALYSIS £'000</v>
      </c>
      <c r="D67" s="24" t="s">
        <v>396</v>
      </c>
      <c r="E67" s="24" t="str">
        <f>'2 - Net Expenditure'!B77</f>
        <v>NET PRIMARY CARE CONTRACTOR PLAN</v>
      </c>
      <c r="F67" s="24">
        <f>'2 - Net Expenditure'!C77</f>
        <v>119385.24477999999</v>
      </c>
      <c r="G67" s="24">
        <f>'2 - Net Expenditure'!H77</f>
        <v>9698.7703983333322</v>
      </c>
      <c r="H67" s="24">
        <f>'2 - Net Expenditure'!I77</f>
        <v>9698.7703983333322</v>
      </c>
      <c r="I67" s="24">
        <f>'2 - Net Expenditure'!J77</f>
        <v>9698.7703983333322</v>
      </c>
      <c r="J67" s="24">
        <f>'2 - Net Expenditure'!K77</f>
        <v>9698.7703983333322</v>
      </c>
      <c r="K67" s="24">
        <f>'2 - Net Expenditure'!L77</f>
        <v>9698.7703983333322</v>
      </c>
      <c r="L67" s="24">
        <f>'2 - Net Expenditure'!M77</f>
        <v>9698.7703983333322</v>
      </c>
      <c r="M67" s="24">
        <f>'2 - Net Expenditure'!N77</f>
        <v>9698.7703983333322</v>
      </c>
      <c r="N67" s="24">
        <f>'2 - Net Expenditure'!O77</f>
        <v>9698.7703983333322</v>
      </c>
      <c r="O67" s="24">
        <f>'2 - Net Expenditure'!P77</f>
        <v>9698.7703983333322</v>
      </c>
      <c r="P67" s="24">
        <f>'2 - Net Expenditure'!Q77</f>
        <v>9698.7703983333322</v>
      </c>
      <c r="Q67" s="24">
        <f>'2 - Net Expenditure'!R77</f>
        <v>9698.7703983333322</v>
      </c>
      <c r="R67" s="24">
        <f>'2 - Net Expenditure'!S77</f>
        <v>9698.7703983333322</v>
      </c>
      <c r="S67" s="24">
        <f>'2 - Net Expenditure'!T77</f>
        <v>116385.24477999999</v>
      </c>
      <c r="T67" s="24">
        <f>'2 - Net Expenditure'!E77</f>
        <v>116385.24477999999</v>
      </c>
      <c r="U67" s="24">
        <f>'2 - Net Expenditure'!F77</f>
        <v>116386.24477999999</v>
      </c>
    </row>
    <row r="68" spans="1:21">
      <c r="A68" t="str">
        <f>'2 - Net Expenditure'!$B$2</f>
        <v>Swansea Bay UHB</v>
      </c>
      <c r="B68" s="24" t="s">
        <v>1067</v>
      </c>
      <c r="C68" s="27" t="str">
        <f>'2 - Net Expenditure'!$B$72</f>
        <v>PRIMARY CARE CONTRACTOR (EXCL DRUGS, INCL NON RESOURCE LIMITED) EXPENDITURE ANALYSIS £'000</v>
      </c>
      <c r="D68" s="24" t="s">
        <v>414</v>
      </c>
      <c r="E68" s="24">
        <f>'2 - Net Expenditure'!B78</f>
        <v>0</v>
      </c>
      <c r="F68" s="24">
        <f>'2 - Net Expenditure'!C78</f>
        <v>0</v>
      </c>
      <c r="G68" s="24">
        <f>'2 - Net Expenditure'!H78</f>
        <v>0</v>
      </c>
      <c r="H68" s="24">
        <f>'2 - Net Expenditure'!I78</f>
        <v>0</v>
      </c>
      <c r="I68" s="24">
        <f>'2 - Net Expenditure'!J78</f>
        <v>0</v>
      </c>
      <c r="J68" s="24">
        <f>'2 - Net Expenditure'!K78</f>
        <v>0</v>
      </c>
      <c r="K68" s="24">
        <f>'2 - Net Expenditure'!L78</f>
        <v>0</v>
      </c>
      <c r="L68" s="24">
        <f>'2 - Net Expenditure'!M78</f>
        <v>0</v>
      </c>
      <c r="M68" s="24">
        <f>'2 - Net Expenditure'!N78</f>
        <v>0</v>
      </c>
      <c r="N68" s="24">
        <f>'2 - Net Expenditure'!O78</f>
        <v>0</v>
      </c>
      <c r="O68" s="24">
        <f>'2 - Net Expenditure'!P78</f>
        <v>0</v>
      </c>
      <c r="P68" s="24">
        <f>'2 - Net Expenditure'!Q78</f>
        <v>0</v>
      </c>
      <c r="Q68" s="24">
        <f>'2 - Net Expenditure'!R78</f>
        <v>0</v>
      </c>
      <c r="R68" s="24">
        <f>'2 - Net Expenditure'!S78</f>
        <v>0</v>
      </c>
      <c r="S68" s="24">
        <f>'2 - Net Expenditure'!T78</f>
        <v>0</v>
      </c>
      <c r="T68" s="24">
        <f>'2 - Net Expenditure'!E78</f>
        <v>0</v>
      </c>
      <c r="U68" s="24">
        <f>'2 - Net Expenditure'!F78</f>
        <v>0</v>
      </c>
    </row>
    <row r="69" spans="1:21">
      <c r="A69" t="str">
        <f>'2 - Net Expenditure'!$B$2</f>
        <v>Swansea Bay UHB</v>
      </c>
      <c r="B69" s="24" t="s">
        <v>1067</v>
      </c>
      <c r="C69" s="27" t="str">
        <f>'2 - Net Expenditure'!$B$79</f>
        <v>CONTINUING HEALTHCARE / FUNDED NURSING CARE EXPENDITURE ANALYSIS £'000</v>
      </c>
      <c r="D69" s="24" t="s">
        <v>414</v>
      </c>
      <c r="E69" s="24" t="str">
        <f>'2 - Net Expenditure'!B79</f>
        <v>CONTINUING HEALTHCARE / FUNDED NURSING CARE EXPENDITURE ANALYSIS £'000</v>
      </c>
      <c r="F69" s="24">
        <f>'2 - Net Expenditure'!C79</f>
        <v>0</v>
      </c>
      <c r="G69" s="24">
        <f>'2 - Net Expenditure'!H79</f>
        <v>0</v>
      </c>
      <c r="H69" s="24">
        <f>'2 - Net Expenditure'!I79</f>
        <v>0</v>
      </c>
      <c r="I69" s="24">
        <f>'2 - Net Expenditure'!J79</f>
        <v>0</v>
      </c>
      <c r="J69" s="24">
        <f>'2 - Net Expenditure'!K79</f>
        <v>0</v>
      </c>
      <c r="K69" s="24">
        <f>'2 - Net Expenditure'!L79</f>
        <v>0</v>
      </c>
      <c r="L69" s="24">
        <f>'2 - Net Expenditure'!M79</f>
        <v>0</v>
      </c>
      <c r="M69" s="24">
        <f>'2 - Net Expenditure'!N79</f>
        <v>0</v>
      </c>
      <c r="N69" s="24">
        <f>'2 - Net Expenditure'!O79</f>
        <v>0</v>
      </c>
      <c r="O69" s="24">
        <f>'2 - Net Expenditure'!P79</f>
        <v>0</v>
      </c>
      <c r="P69" s="24">
        <f>'2 - Net Expenditure'!Q79</f>
        <v>0</v>
      </c>
      <c r="Q69" s="24">
        <f>'2 - Net Expenditure'!R79</f>
        <v>0</v>
      </c>
      <c r="R69" s="24">
        <f>'2 - Net Expenditure'!S79</f>
        <v>0</v>
      </c>
      <c r="S69" s="24">
        <f>'2 - Net Expenditure'!T79</f>
        <v>0</v>
      </c>
      <c r="T69" s="24">
        <f>'2 - Net Expenditure'!E79</f>
        <v>0</v>
      </c>
      <c r="U69" s="24">
        <f>'2 - Net Expenditure'!F79</f>
        <v>0</v>
      </c>
    </row>
    <row r="70" spans="1:21">
      <c r="A70" t="str">
        <f>'2 - Net Expenditure'!$B$2</f>
        <v>Swansea Bay UHB</v>
      </c>
      <c r="B70" s="24" t="s">
        <v>1067</v>
      </c>
      <c r="C70" s="27" t="str">
        <f>'2 - Net Expenditure'!$B$79</f>
        <v>CONTINUING HEALTHCARE / FUNDED NURSING CARE EXPENDITURE ANALYSIS £'000</v>
      </c>
      <c r="D70" s="24" t="s">
        <v>414</v>
      </c>
      <c r="E70" s="24" t="str">
        <f>'2 - Net Expenditure'!B80</f>
        <v>Underlying Recurring Spend</v>
      </c>
      <c r="F70" s="24">
        <f>'2 - Net Expenditure'!C80</f>
        <v>0</v>
      </c>
      <c r="G70" s="24">
        <f>'2 - Net Expenditure'!H80</f>
        <v>5793.9606666666668</v>
      </c>
      <c r="H70" s="24">
        <f>'2 - Net Expenditure'!I80</f>
        <v>5793.9606666666668</v>
      </c>
      <c r="I70" s="24">
        <f>'2 - Net Expenditure'!J80</f>
        <v>5793.9606666666668</v>
      </c>
      <c r="J70" s="24">
        <f>'2 - Net Expenditure'!K80</f>
        <v>5793.9606666666668</v>
      </c>
      <c r="K70" s="24">
        <f>'2 - Net Expenditure'!L80</f>
        <v>5793.9606666666668</v>
      </c>
      <c r="L70" s="24">
        <f>'2 - Net Expenditure'!M80</f>
        <v>5793.9606666666668</v>
      </c>
      <c r="M70" s="24">
        <f>'2 - Net Expenditure'!N80</f>
        <v>5793.9606666666668</v>
      </c>
      <c r="N70" s="24">
        <f>'2 - Net Expenditure'!O80</f>
        <v>5793.9606666666668</v>
      </c>
      <c r="O70" s="24">
        <f>'2 - Net Expenditure'!P80</f>
        <v>5793.9606666666668</v>
      </c>
      <c r="P70" s="24">
        <f>'2 - Net Expenditure'!Q80</f>
        <v>5793.9606666666668</v>
      </c>
      <c r="Q70" s="24">
        <f>'2 - Net Expenditure'!R80</f>
        <v>5793.9606666666668</v>
      </c>
      <c r="R70" s="24">
        <f>'2 - Net Expenditure'!S80</f>
        <v>5793.9606666666668</v>
      </c>
      <c r="S70" s="24">
        <f>'2 - Net Expenditure'!T80</f>
        <v>69527.528000000006</v>
      </c>
      <c r="T70" s="24">
        <f>'2 - Net Expenditure'!E80</f>
        <v>86984.028000000006</v>
      </c>
      <c r="U70" s="24">
        <f>'2 - Net Expenditure'!F80</f>
        <v>93684.028000000006</v>
      </c>
    </row>
    <row r="71" spans="1:21">
      <c r="A71" t="str">
        <f>'2 - Net Expenditure'!$B$2</f>
        <v>Swansea Bay UHB</v>
      </c>
      <c r="B71" s="24" t="s">
        <v>1067</v>
      </c>
      <c r="C71" s="27" t="str">
        <f>'2 - Net Expenditure'!$B$79</f>
        <v>CONTINUING HEALTHCARE / FUNDED NURSING CARE EXPENDITURE ANALYSIS £'000</v>
      </c>
      <c r="D71" s="24" t="s">
        <v>414</v>
      </c>
      <c r="E71" s="24" t="str">
        <f>'2 - Net Expenditure'!B81</f>
        <v>New cost pressures</v>
      </c>
      <c r="F71" s="24">
        <f>'2 - Net Expenditure'!C81</f>
        <v>0</v>
      </c>
      <c r="G71" s="24">
        <f>'2 - Net Expenditure'!H81</f>
        <v>1696.375</v>
      </c>
      <c r="H71" s="24">
        <f>'2 - Net Expenditure'!I81</f>
        <v>1696.375</v>
      </c>
      <c r="I71" s="24">
        <f>'2 - Net Expenditure'!J81</f>
        <v>1696.375</v>
      </c>
      <c r="J71" s="24">
        <f>'2 - Net Expenditure'!K81</f>
        <v>1696.375</v>
      </c>
      <c r="K71" s="24">
        <f>'2 - Net Expenditure'!L81</f>
        <v>1696.375</v>
      </c>
      <c r="L71" s="24">
        <f>'2 - Net Expenditure'!M81</f>
        <v>1696.375</v>
      </c>
      <c r="M71" s="24">
        <f>'2 - Net Expenditure'!N81</f>
        <v>1696.375</v>
      </c>
      <c r="N71" s="24">
        <f>'2 - Net Expenditure'!O81</f>
        <v>1696.375</v>
      </c>
      <c r="O71" s="24">
        <f>'2 - Net Expenditure'!P81</f>
        <v>1696.375</v>
      </c>
      <c r="P71" s="24">
        <f>'2 - Net Expenditure'!Q81</f>
        <v>1696.375</v>
      </c>
      <c r="Q71" s="24">
        <f>'2 - Net Expenditure'!R81</f>
        <v>1696.375</v>
      </c>
      <c r="R71" s="24">
        <f>'2 - Net Expenditure'!S81</f>
        <v>1696.375</v>
      </c>
      <c r="S71" s="24">
        <f>'2 - Net Expenditure'!T81</f>
        <v>20356.5</v>
      </c>
      <c r="T71" s="24">
        <f>'2 - Net Expenditure'!E81</f>
        <v>6700</v>
      </c>
      <c r="U71" s="24">
        <f>'2 - Net Expenditure'!F81</f>
        <v>6700</v>
      </c>
    </row>
    <row r="72" spans="1:21">
      <c r="A72" t="str">
        <f>'2 - Net Expenditure'!$B$2</f>
        <v>Swansea Bay UHB</v>
      </c>
      <c r="B72" s="24" t="s">
        <v>1067</v>
      </c>
      <c r="C72" s="27" t="str">
        <f>'2 - Net Expenditure'!$B$79</f>
        <v>CONTINUING HEALTHCARE / FUNDED NURSING CARE EXPENDITURE ANALYSIS £'000</v>
      </c>
      <c r="D72" s="24" t="s">
        <v>414</v>
      </c>
      <c r="E72" s="24" t="str">
        <f>'2 - Net Expenditure'!B82</f>
        <v>Identified savings (negative value)</v>
      </c>
      <c r="F72" s="24">
        <f>'2 - Net Expenditure'!C82</f>
        <v>0</v>
      </c>
      <c r="G72" s="24">
        <f>'2 - Net Expenditure'!H82</f>
        <v>-241.66666666666666</v>
      </c>
      <c r="H72" s="24">
        <f>'2 - Net Expenditure'!I82</f>
        <v>-241.66666666666666</v>
      </c>
      <c r="I72" s="24">
        <f>'2 - Net Expenditure'!J82</f>
        <v>-241.66666666666666</v>
      </c>
      <c r="J72" s="24">
        <f>'2 - Net Expenditure'!K82</f>
        <v>-241.66666666666666</v>
      </c>
      <c r="K72" s="24">
        <f>'2 - Net Expenditure'!L82</f>
        <v>-241.66666666666666</v>
      </c>
      <c r="L72" s="24">
        <f>'2 - Net Expenditure'!M82</f>
        <v>-241.66666666666666</v>
      </c>
      <c r="M72" s="24">
        <f>'2 - Net Expenditure'!N82</f>
        <v>-241.66666666666666</v>
      </c>
      <c r="N72" s="24">
        <f>'2 - Net Expenditure'!O82</f>
        <v>-241.66666666666666</v>
      </c>
      <c r="O72" s="24">
        <f>'2 - Net Expenditure'!P82</f>
        <v>-241.66666666666666</v>
      </c>
      <c r="P72" s="24">
        <f>'2 - Net Expenditure'!Q82</f>
        <v>-241.66666666666666</v>
      </c>
      <c r="Q72" s="24">
        <f>'2 - Net Expenditure'!R82</f>
        <v>-241.66666666666666</v>
      </c>
      <c r="R72" s="24">
        <f>'2 - Net Expenditure'!S82</f>
        <v>-241.66666666666666</v>
      </c>
      <c r="S72" s="24">
        <f>'2 - Net Expenditure'!T82</f>
        <v>-2899.9999999999995</v>
      </c>
      <c r="T72" s="24">
        <f>'2 - Net Expenditure'!E82</f>
        <v>0</v>
      </c>
      <c r="U72" s="24">
        <f>'2 - Net Expenditure'!F82</f>
        <v>0</v>
      </c>
    </row>
    <row r="73" spans="1:21">
      <c r="A73" t="str">
        <f>'2 - Net Expenditure'!$B$2</f>
        <v>Swansea Bay UHB</v>
      </c>
      <c r="B73" s="24" t="s">
        <v>1067</v>
      </c>
      <c r="C73" s="27" t="str">
        <f>'2 - Net Expenditure'!$B$79</f>
        <v>CONTINUING HEALTHCARE / FUNDED NURSING CARE EXPENDITURE ANALYSIS £'000</v>
      </c>
      <c r="D73" s="24" t="s">
        <v>414</v>
      </c>
      <c r="E73" s="24" t="str">
        <f>'2 - Net Expenditure'!B83</f>
        <v>Disinvestments and Planning Assumptions (negative value)</v>
      </c>
      <c r="F73" s="24">
        <f>'2 - Net Expenditure'!C83</f>
        <v>0</v>
      </c>
      <c r="G73" s="24">
        <f>'2 - Net Expenditure'!H83</f>
        <v>0</v>
      </c>
      <c r="H73" s="24">
        <f>'2 - Net Expenditure'!I83</f>
        <v>0</v>
      </c>
      <c r="I73" s="24">
        <f>'2 - Net Expenditure'!J83</f>
        <v>0</v>
      </c>
      <c r="J73" s="24">
        <f>'2 - Net Expenditure'!K83</f>
        <v>0</v>
      </c>
      <c r="K73" s="24">
        <f>'2 - Net Expenditure'!L83</f>
        <v>0</v>
      </c>
      <c r="L73" s="24">
        <f>'2 - Net Expenditure'!M83</f>
        <v>0</v>
      </c>
      <c r="M73" s="24">
        <f>'2 - Net Expenditure'!N83</f>
        <v>0</v>
      </c>
      <c r="N73" s="24">
        <f>'2 - Net Expenditure'!O83</f>
        <v>0</v>
      </c>
      <c r="O73" s="24">
        <f>'2 - Net Expenditure'!P83</f>
        <v>0</v>
      </c>
      <c r="P73" s="24">
        <f>'2 - Net Expenditure'!Q83</f>
        <v>0</v>
      </c>
      <c r="Q73" s="24">
        <f>'2 - Net Expenditure'!R83</f>
        <v>0</v>
      </c>
      <c r="R73" s="24">
        <f>'2 - Net Expenditure'!S83</f>
        <v>0</v>
      </c>
      <c r="S73" s="24">
        <f>'2 - Net Expenditure'!T83</f>
        <v>0</v>
      </c>
      <c r="T73" s="24">
        <f>'2 - Net Expenditure'!E83</f>
        <v>0</v>
      </c>
      <c r="U73" s="24">
        <f>'2 - Net Expenditure'!F83</f>
        <v>0</v>
      </c>
    </row>
    <row r="74" spans="1:21">
      <c r="A74" t="str">
        <f>'2 - Net Expenditure'!$B$2</f>
        <v>Swansea Bay UHB</v>
      </c>
      <c r="B74" s="24" t="s">
        <v>1067</v>
      </c>
      <c r="C74" s="27" t="str">
        <f>'2 - Net Expenditure'!$B$79</f>
        <v>CONTINUING HEALTHCARE / FUNDED NURSING CARE EXPENDITURE ANALYSIS £'000</v>
      </c>
      <c r="D74" s="24" t="s">
        <v>396</v>
      </c>
      <c r="E74" s="24" t="str">
        <f>'2 - Net Expenditure'!B84</f>
        <v>NET CHC/FNC PLAN</v>
      </c>
      <c r="F74" s="24">
        <f>'2 - Net Expenditure'!C84</f>
        <v>72522.528000000006</v>
      </c>
      <c r="G74" s="24">
        <f>'2 - Net Expenditure'!H84</f>
        <v>7248.6689999999999</v>
      </c>
      <c r="H74" s="24">
        <f>'2 - Net Expenditure'!I84</f>
        <v>7248.6689999999999</v>
      </c>
      <c r="I74" s="24">
        <f>'2 - Net Expenditure'!J84</f>
        <v>7248.6689999999999</v>
      </c>
      <c r="J74" s="24">
        <f>'2 - Net Expenditure'!K84</f>
        <v>7248.6689999999999</v>
      </c>
      <c r="K74" s="24">
        <f>'2 - Net Expenditure'!L84</f>
        <v>7248.6689999999999</v>
      </c>
      <c r="L74" s="24">
        <f>'2 - Net Expenditure'!M84</f>
        <v>7248.6689999999999</v>
      </c>
      <c r="M74" s="24">
        <f>'2 - Net Expenditure'!N84</f>
        <v>7248.6689999999999</v>
      </c>
      <c r="N74" s="24">
        <f>'2 - Net Expenditure'!O84</f>
        <v>7248.6689999999999</v>
      </c>
      <c r="O74" s="24">
        <f>'2 - Net Expenditure'!P84</f>
        <v>7248.6689999999999</v>
      </c>
      <c r="P74" s="24">
        <f>'2 - Net Expenditure'!Q84</f>
        <v>7248.6689999999999</v>
      </c>
      <c r="Q74" s="24">
        <f>'2 - Net Expenditure'!R84</f>
        <v>7248.6689999999999</v>
      </c>
      <c r="R74" s="24">
        <f>'2 - Net Expenditure'!S84</f>
        <v>7248.6689999999999</v>
      </c>
      <c r="S74" s="24">
        <f>'2 - Net Expenditure'!T84</f>
        <v>86984.028000000006</v>
      </c>
      <c r="T74" s="24">
        <f>'2 - Net Expenditure'!E84</f>
        <v>93684.028000000006</v>
      </c>
      <c r="U74" s="24">
        <f>'2 - Net Expenditure'!F84</f>
        <v>100384.02800000001</v>
      </c>
    </row>
    <row r="75" spans="1:21">
      <c r="A75" t="str">
        <f>'2 - Net Expenditure'!$B$2</f>
        <v>Swansea Bay UHB</v>
      </c>
      <c r="B75" s="24" t="s">
        <v>1067</v>
      </c>
      <c r="C75" s="27" t="str">
        <f>'2 - Net Expenditure'!$B$79</f>
        <v>CONTINUING HEALTHCARE / FUNDED NURSING CARE EXPENDITURE ANALYSIS £'000</v>
      </c>
      <c r="D75" s="24" t="s">
        <v>414</v>
      </c>
      <c r="E75" s="24">
        <f>'2 - Net Expenditure'!B85</f>
        <v>0</v>
      </c>
      <c r="F75" s="24">
        <f>'2 - Net Expenditure'!C85</f>
        <v>0</v>
      </c>
      <c r="G75" s="24">
        <f>'2 - Net Expenditure'!H85</f>
        <v>0</v>
      </c>
      <c r="H75" s="24">
        <f>'2 - Net Expenditure'!I85</f>
        <v>0</v>
      </c>
      <c r="I75" s="24">
        <f>'2 - Net Expenditure'!J85</f>
        <v>0</v>
      </c>
      <c r="J75" s="24">
        <f>'2 - Net Expenditure'!K85</f>
        <v>0</v>
      </c>
      <c r="K75" s="24">
        <f>'2 - Net Expenditure'!L85</f>
        <v>0</v>
      </c>
      <c r="L75" s="24">
        <f>'2 - Net Expenditure'!M85</f>
        <v>0</v>
      </c>
      <c r="M75" s="24">
        <f>'2 - Net Expenditure'!N85</f>
        <v>0</v>
      </c>
      <c r="N75" s="24">
        <f>'2 - Net Expenditure'!O85</f>
        <v>0</v>
      </c>
      <c r="O75" s="24">
        <f>'2 - Net Expenditure'!P85</f>
        <v>0</v>
      </c>
      <c r="P75" s="24">
        <f>'2 - Net Expenditure'!Q85</f>
        <v>0</v>
      </c>
      <c r="Q75" s="24">
        <f>'2 - Net Expenditure'!R85</f>
        <v>0</v>
      </c>
      <c r="R75" s="24">
        <f>'2 - Net Expenditure'!S85</f>
        <v>0</v>
      </c>
      <c r="S75" s="24">
        <f>'2 - Net Expenditure'!T85</f>
        <v>0</v>
      </c>
      <c r="T75" s="24">
        <f>'2 - Net Expenditure'!E85</f>
        <v>0</v>
      </c>
      <c r="U75" s="24">
        <f>'2 - Net Expenditure'!F85</f>
        <v>0</v>
      </c>
    </row>
    <row r="76" spans="1:21">
      <c r="A76" t="str">
        <f>'2 - Net Expenditure'!$B$2</f>
        <v>Swansea Bay UHB</v>
      </c>
      <c r="B76" s="24" t="s">
        <v>1067</v>
      </c>
      <c r="C76" s="27" t="str">
        <f>'2 - Net Expenditure'!$B$86</f>
        <v>HEALTHCARE SERVICES PROVIDED BY OTHER NHS BODIES EXPENDITURE ANALYSIS £'000</v>
      </c>
      <c r="D76" s="24" t="s">
        <v>414</v>
      </c>
      <c r="E76" s="24" t="str">
        <f>'2 - Net Expenditure'!B86</f>
        <v>HEALTHCARE SERVICES PROVIDED BY OTHER NHS BODIES EXPENDITURE ANALYSIS £'000</v>
      </c>
      <c r="F76" s="24">
        <f>'2 - Net Expenditure'!C86</f>
        <v>0</v>
      </c>
      <c r="G76" s="24">
        <f>'2 - Net Expenditure'!H86</f>
        <v>0</v>
      </c>
      <c r="H76" s="24">
        <f>'2 - Net Expenditure'!I86</f>
        <v>0</v>
      </c>
      <c r="I76" s="24">
        <f>'2 - Net Expenditure'!J86</f>
        <v>0</v>
      </c>
      <c r="J76" s="24">
        <f>'2 - Net Expenditure'!K86</f>
        <v>0</v>
      </c>
      <c r="K76" s="24">
        <f>'2 - Net Expenditure'!L86</f>
        <v>0</v>
      </c>
      <c r="L76" s="24">
        <f>'2 - Net Expenditure'!M86</f>
        <v>0</v>
      </c>
      <c r="M76" s="24">
        <f>'2 - Net Expenditure'!N86</f>
        <v>0</v>
      </c>
      <c r="N76" s="24">
        <f>'2 - Net Expenditure'!O86</f>
        <v>0</v>
      </c>
      <c r="O76" s="24">
        <f>'2 - Net Expenditure'!P86</f>
        <v>0</v>
      </c>
      <c r="P76" s="24">
        <f>'2 - Net Expenditure'!Q86</f>
        <v>0</v>
      </c>
      <c r="Q76" s="24">
        <f>'2 - Net Expenditure'!R86</f>
        <v>0</v>
      </c>
      <c r="R76" s="24">
        <f>'2 - Net Expenditure'!S86</f>
        <v>0</v>
      </c>
      <c r="S76" s="24">
        <f>'2 - Net Expenditure'!T86</f>
        <v>0</v>
      </c>
      <c r="T76" s="24">
        <f>'2 - Net Expenditure'!E86</f>
        <v>0</v>
      </c>
      <c r="U76" s="24">
        <f>'2 - Net Expenditure'!F86</f>
        <v>0</v>
      </c>
    </row>
    <row r="77" spans="1:21">
      <c r="A77" t="str">
        <f>'2 - Net Expenditure'!$B$2</f>
        <v>Swansea Bay UHB</v>
      </c>
      <c r="B77" s="24" t="s">
        <v>1067</v>
      </c>
      <c r="C77" s="27" t="str">
        <f>'2 - Net Expenditure'!$B$86</f>
        <v>HEALTHCARE SERVICES PROVIDED BY OTHER NHS BODIES EXPENDITURE ANALYSIS £'000</v>
      </c>
      <c r="D77" s="24" t="s">
        <v>414</v>
      </c>
      <c r="E77" s="24" t="str">
        <f>'2 - Net Expenditure'!B87</f>
        <v>Underlying Recurring Spend</v>
      </c>
      <c r="F77" s="24">
        <f>'2 - Net Expenditure'!C87</f>
        <v>0</v>
      </c>
      <c r="G77" s="24">
        <f>'2 - Net Expenditure'!H87</f>
        <v>14417.163812500001</v>
      </c>
      <c r="H77" s="24">
        <f>'2 - Net Expenditure'!I87</f>
        <v>14417.163812500001</v>
      </c>
      <c r="I77" s="24">
        <f>'2 - Net Expenditure'!J87</f>
        <v>14417.163812500001</v>
      </c>
      <c r="J77" s="24">
        <f>'2 - Net Expenditure'!K87</f>
        <v>14417.163812500001</v>
      </c>
      <c r="K77" s="24">
        <f>'2 - Net Expenditure'!L87</f>
        <v>14417.163812500001</v>
      </c>
      <c r="L77" s="24">
        <f>'2 - Net Expenditure'!M87</f>
        <v>14417.163812500001</v>
      </c>
      <c r="M77" s="24">
        <f>'2 - Net Expenditure'!N87</f>
        <v>14417.163812500001</v>
      </c>
      <c r="N77" s="24">
        <f>'2 - Net Expenditure'!O87</f>
        <v>14417.163812500001</v>
      </c>
      <c r="O77" s="24">
        <f>'2 - Net Expenditure'!P87</f>
        <v>14417.163812500001</v>
      </c>
      <c r="P77" s="24">
        <f>'2 - Net Expenditure'!Q87</f>
        <v>14417.163812500001</v>
      </c>
      <c r="Q77" s="24">
        <f>'2 - Net Expenditure'!R87</f>
        <v>14417.163812500001</v>
      </c>
      <c r="R77" s="24">
        <f>'2 - Net Expenditure'!S87</f>
        <v>14417.163812500001</v>
      </c>
      <c r="S77" s="24">
        <f>'2 - Net Expenditure'!T87</f>
        <v>173005.96574999997</v>
      </c>
      <c r="T77" s="24">
        <f>'2 - Net Expenditure'!E87</f>
        <v>177236.96575</v>
      </c>
      <c r="U77" s="24">
        <f>'2 - Net Expenditure'!F87</f>
        <v>181436.96575</v>
      </c>
    </row>
    <row r="78" spans="1:21">
      <c r="A78" t="str">
        <f>'2 - Net Expenditure'!$B$2</f>
        <v>Swansea Bay UHB</v>
      </c>
      <c r="B78" s="24" t="s">
        <v>1067</v>
      </c>
      <c r="C78" s="27" t="str">
        <f>'2 - Net Expenditure'!$B$86</f>
        <v>HEALTHCARE SERVICES PROVIDED BY OTHER NHS BODIES EXPENDITURE ANALYSIS £'000</v>
      </c>
      <c r="D78" s="24" t="s">
        <v>414</v>
      </c>
      <c r="E78" s="24" t="str">
        <f>'2 - Net Expenditure'!B88</f>
        <v>New cost pressures</v>
      </c>
      <c r="F78" s="24">
        <f>'2 - Net Expenditure'!C88</f>
        <v>0</v>
      </c>
      <c r="G78" s="24">
        <f>'2 - Net Expenditure'!H88</f>
        <v>352.58333333333331</v>
      </c>
      <c r="H78" s="24">
        <f>'2 - Net Expenditure'!I88</f>
        <v>352.58333333333331</v>
      </c>
      <c r="I78" s="24">
        <f>'2 - Net Expenditure'!J88</f>
        <v>352.58333333333331</v>
      </c>
      <c r="J78" s="24">
        <f>'2 - Net Expenditure'!K88</f>
        <v>352.58333333333331</v>
      </c>
      <c r="K78" s="24">
        <f>'2 - Net Expenditure'!L88</f>
        <v>352.58333333333331</v>
      </c>
      <c r="L78" s="24">
        <f>'2 - Net Expenditure'!M88</f>
        <v>352.58333333333331</v>
      </c>
      <c r="M78" s="24">
        <f>'2 - Net Expenditure'!N88</f>
        <v>352.58333333333331</v>
      </c>
      <c r="N78" s="24">
        <f>'2 - Net Expenditure'!O88</f>
        <v>352.58333333333331</v>
      </c>
      <c r="O78" s="24">
        <f>'2 - Net Expenditure'!P88</f>
        <v>352.58333333333331</v>
      </c>
      <c r="P78" s="24">
        <f>'2 - Net Expenditure'!Q88</f>
        <v>352.58333333333331</v>
      </c>
      <c r="Q78" s="24">
        <f>'2 - Net Expenditure'!R88</f>
        <v>352.58333333333331</v>
      </c>
      <c r="R78" s="24">
        <f>'2 - Net Expenditure'!S88</f>
        <v>352.58333333333331</v>
      </c>
      <c r="S78" s="24">
        <f>'2 - Net Expenditure'!T88</f>
        <v>4231.0000000000009</v>
      </c>
      <c r="T78" s="24">
        <f>'2 - Net Expenditure'!E88</f>
        <v>4200</v>
      </c>
      <c r="U78" s="24">
        <f>'2 - Net Expenditure'!F88</f>
        <v>4200</v>
      </c>
    </row>
    <row r="79" spans="1:21">
      <c r="A79" t="str">
        <f>'2 - Net Expenditure'!$B$2</f>
        <v>Swansea Bay UHB</v>
      </c>
      <c r="B79" s="24" t="s">
        <v>1067</v>
      </c>
      <c r="C79" s="27" t="str">
        <f>'2 - Net Expenditure'!$B$86</f>
        <v>HEALTHCARE SERVICES PROVIDED BY OTHER NHS BODIES EXPENDITURE ANALYSIS £'000</v>
      </c>
      <c r="D79" s="24" t="s">
        <v>414</v>
      </c>
      <c r="E79" s="24" t="str">
        <f>'2 - Net Expenditure'!B89</f>
        <v>Identified savings (negative value)</v>
      </c>
      <c r="F79" s="24">
        <f>'2 - Net Expenditure'!C89</f>
        <v>0</v>
      </c>
      <c r="G79" s="24">
        <f>'2 - Net Expenditure'!H89</f>
        <v>0</v>
      </c>
      <c r="H79" s="24">
        <f>'2 - Net Expenditure'!I89</f>
        <v>0</v>
      </c>
      <c r="I79" s="24">
        <f>'2 - Net Expenditure'!J89</f>
        <v>0</v>
      </c>
      <c r="J79" s="24">
        <f>'2 - Net Expenditure'!K89</f>
        <v>0</v>
      </c>
      <c r="K79" s="24">
        <f>'2 - Net Expenditure'!L89</f>
        <v>0</v>
      </c>
      <c r="L79" s="24">
        <f>'2 - Net Expenditure'!M89</f>
        <v>0</v>
      </c>
      <c r="M79" s="24">
        <f>'2 - Net Expenditure'!N89</f>
        <v>0</v>
      </c>
      <c r="N79" s="24">
        <f>'2 - Net Expenditure'!O89</f>
        <v>0</v>
      </c>
      <c r="O79" s="24">
        <f>'2 - Net Expenditure'!P89</f>
        <v>0</v>
      </c>
      <c r="P79" s="24">
        <f>'2 - Net Expenditure'!Q89</f>
        <v>0</v>
      </c>
      <c r="Q79" s="24">
        <f>'2 - Net Expenditure'!R89</f>
        <v>0</v>
      </c>
      <c r="R79" s="24">
        <f>'2 - Net Expenditure'!S89</f>
        <v>0</v>
      </c>
      <c r="S79" s="24">
        <f>'2 - Net Expenditure'!T89</f>
        <v>0</v>
      </c>
      <c r="T79" s="24">
        <f>'2 - Net Expenditure'!E89</f>
        <v>0</v>
      </c>
      <c r="U79" s="24">
        <f>'2 - Net Expenditure'!F89</f>
        <v>0</v>
      </c>
    </row>
    <row r="80" spans="1:21">
      <c r="A80" t="str">
        <f>'2 - Net Expenditure'!$B$2</f>
        <v>Swansea Bay UHB</v>
      </c>
      <c r="B80" s="24" t="s">
        <v>1067</v>
      </c>
      <c r="C80" s="27" t="str">
        <f>'2 - Net Expenditure'!$B$86</f>
        <v>HEALTHCARE SERVICES PROVIDED BY OTHER NHS BODIES EXPENDITURE ANALYSIS £'000</v>
      </c>
      <c r="D80" s="24" t="s">
        <v>414</v>
      </c>
      <c r="E80" s="24" t="str">
        <f>'2 - Net Expenditure'!B90</f>
        <v>Disinvestments and Planning Assumptions (negative value)</v>
      </c>
      <c r="F80" s="24">
        <f>'2 - Net Expenditure'!C90</f>
        <v>0</v>
      </c>
      <c r="G80" s="24">
        <f>'2 - Net Expenditure'!H90</f>
        <v>0</v>
      </c>
      <c r="H80" s="24">
        <f>'2 - Net Expenditure'!I90</f>
        <v>0</v>
      </c>
      <c r="I80" s="24">
        <f>'2 - Net Expenditure'!J90</f>
        <v>0</v>
      </c>
      <c r="J80" s="24">
        <f>'2 - Net Expenditure'!K90</f>
        <v>0</v>
      </c>
      <c r="K80" s="24">
        <f>'2 - Net Expenditure'!L90</f>
        <v>0</v>
      </c>
      <c r="L80" s="24">
        <f>'2 - Net Expenditure'!M90</f>
        <v>0</v>
      </c>
      <c r="M80" s="24">
        <f>'2 - Net Expenditure'!N90</f>
        <v>0</v>
      </c>
      <c r="N80" s="24">
        <f>'2 - Net Expenditure'!O90</f>
        <v>0</v>
      </c>
      <c r="O80" s="24">
        <f>'2 - Net Expenditure'!P90</f>
        <v>0</v>
      </c>
      <c r="P80" s="24">
        <f>'2 - Net Expenditure'!Q90</f>
        <v>0</v>
      </c>
      <c r="Q80" s="24">
        <f>'2 - Net Expenditure'!R90</f>
        <v>0</v>
      </c>
      <c r="R80" s="24">
        <f>'2 - Net Expenditure'!S90</f>
        <v>0</v>
      </c>
      <c r="S80" s="24">
        <f>'2 - Net Expenditure'!T90</f>
        <v>0</v>
      </c>
      <c r="T80" s="24">
        <f>'2 - Net Expenditure'!E90</f>
        <v>0</v>
      </c>
      <c r="U80" s="24">
        <f>'2 - Net Expenditure'!F90</f>
        <v>0</v>
      </c>
    </row>
    <row r="81" spans="1:21">
      <c r="A81" t="str">
        <f>'2 - Net Expenditure'!$B$2</f>
        <v>Swansea Bay UHB</v>
      </c>
      <c r="B81" s="24" t="s">
        <v>1067</v>
      </c>
      <c r="C81" s="27" t="str">
        <f>'2 - Net Expenditure'!$B$86</f>
        <v>HEALTHCARE SERVICES PROVIDED BY OTHER NHS BODIES EXPENDITURE ANALYSIS £'000</v>
      </c>
      <c r="D81" s="24" t="s">
        <v>396</v>
      </c>
      <c r="E81" s="24" t="str">
        <f>'2 - Net Expenditure'!B91</f>
        <v>NET HEALTHCARE SERVICES PROVIDED BY OTHER NHS BODIES PLAN</v>
      </c>
      <c r="F81" s="24">
        <f>'2 - Net Expenditure'!C91</f>
        <v>177483.96575</v>
      </c>
      <c r="G81" s="24">
        <f>'2 - Net Expenditure'!H91</f>
        <v>14769.747145833335</v>
      </c>
      <c r="H81" s="24">
        <f>'2 - Net Expenditure'!I91</f>
        <v>14769.747145833335</v>
      </c>
      <c r="I81" s="24">
        <f>'2 - Net Expenditure'!J91</f>
        <v>14769.747145833335</v>
      </c>
      <c r="J81" s="24">
        <f>'2 - Net Expenditure'!K91</f>
        <v>14769.747145833335</v>
      </c>
      <c r="K81" s="24">
        <f>'2 - Net Expenditure'!L91</f>
        <v>14769.747145833335</v>
      </c>
      <c r="L81" s="24">
        <f>'2 - Net Expenditure'!M91</f>
        <v>14769.747145833335</v>
      </c>
      <c r="M81" s="24">
        <f>'2 - Net Expenditure'!N91</f>
        <v>14769.747145833335</v>
      </c>
      <c r="N81" s="24">
        <f>'2 - Net Expenditure'!O91</f>
        <v>14769.747145833335</v>
      </c>
      <c r="O81" s="24">
        <f>'2 - Net Expenditure'!P91</f>
        <v>14769.747145833335</v>
      </c>
      <c r="P81" s="24">
        <f>'2 - Net Expenditure'!Q91</f>
        <v>14769.747145833335</v>
      </c>
      <c r="Q81" s="24">
        <f>'2 - Net Expenditure'!R91</f>
        <v>14769.747145833335</v>
      </c>
      <c r="R81" s="24">
        <f>'2 - Net Expenditure'!S91</f>
        <v>14769.747145833335</v>
      </c>
      <c r="S81" s="24">
        <f>'2 - Net Expenditure'!T91</f>
        <v>177236.96574999997</v>
      </c>
      <c r="T81" s="24">
        <f>'2 - Net Expenditure'!E91</f>
        <v>181436.96575</v>
      </c>
      <c r="U81" s="24">
        <f>'2 - Net Expenditure'!F91</f>
        <v>185636.96575</v>
      </c>
    </row>
    <row r="82" spans="1:21">
      <c r="A82" t="str">
        <f>'2 - Net Expenditure'!$B$2</f>
        <v>Swansea Bay UHB</v>
      </c>
      <c r="B82" s="24" t="s">
        <v>1067</v>
      </c>
      <c r="C82" s="27" t="str">
        <f>'2 - Net Expenditure'!$B$86</f>
        <v>HEALTHCARE SERVICES PROVIDED BY OTHER NHS BODIES EXPENDITURE ANALYSIS £'000</v>
      </c>
      <c r="D82" s="24" t="s">
        <v>414</v>
      </c>
      <c r="E82" s="24">
        <f>'2 - Net Expenditure'!B92</f>
        <v>0</v>
      </c>
      <c r="F82" s="24">
        <f>'2 - Net Expenditure'!C92</f>
        <v>0</v>
      </c>
      <c r="G82" s="24">
        <f>'2 - Net Expenditure'!H92</f>
        <v>0</v>
      </c>
      <c r="H82" s="24">
        <f>'2 - Net Expenditure'!I92</f>
        <v>0</v>
      </c>
      <c r="I82" s="24">
        <f>'2 - Net Expenditure'!J92</f>
        <v>0</v>
      </c>
      <c r="J82" s="24">
        <f>'2 - Net Expenditure'!K92</f>
        <v>0</v>
      </c>
      <c r="K82" s="24">
        <f>'2 - Net Expenditure'!L92</f>
        <v>0</v>
      </c>
      <c r="L82" s="24">
        <f>'2 - Net Expenditure'!M92</f>
        <v>0</v>
      </c>
      <c r="M82" s="24">
        <f>'2 - Net Expenditure'!N92</f>
        <v>0</v>
      </c>
      <c r="N82" s="24">
        <f>'2 - Net Expenditure'!O92</f>
        <v>0</v>
      </c>
      <c r="O82" s="24">
        <f>'2 - Net Expenditure'!P92</f>
        <v>0</v>
      </c>
      <c r="P82" s="24">
        <f>'2 - Net Expenditure'!Q92</f>
        <v>0</v>
      </c>
      <c r="Q82" s="24">
        <f>'2 - Net Expenditure'!R92</f>
        <v>0</v>
      </c>
      <c r="R82" s="24">
        <f>'2 - Net Expenditure'!S92</f>
        <v>0</v>
      </c>
      <c r="S82" s="24">
        <f>'2 - Net Expenditure'!T92</f>
        <v>0</v>
      </c>
      <c r="T82" s="24">
        <f>'2 - Net Expenditure'!E92</f>
        <v>0</v>
      </c>
      <c r="U82" s="24">
        <f>'2 - Net Expenditure'!F92</f>
        <v>0</v>
      </c>
    </row>
    <row r="83" spans="1:21">
      <c r="A83" t="str">
        <f>'2 - Net Expenditure'!$B$2</f>
        <v>Swansea Bay UHB</v>
      </c>
      <c r="B83" s="24" t="s">
        <v>1067</v>
      </c>
      <c r="C83" s="27" t="str">
        <f>'2 - Net Expenditure'!$B$93</f>
        <v>NON HEALTHCARE SERVICES PROVIDED BY OTHER NHS BODIES EXPENDITURE ANALYSIS £'000</v>
      </c>
      <c r="D83" s="24" t="s">
        <v>414</v>
      </c>
      <c r="E83" s="24" t="str">
        <f>'2 - Net Expenditure'!B93</f>
        <v>NON HEALTHCARE SERVICES PROVIDED BY OTHER NHS BODIES EXPENDITURE ANALYSIS £'000</v>
      </c>
      <c r="F83" s="24">
        <f>'2 - Net Expenditure'!C93</f>
        <v>0</v>
      </c>
      <c r="G83" s="24">
        <f>'2 - Net Expenditure'!H93</f>
        <v>0</v>
      </c>
      <c r="H83" s="24">
        <f>'2 - Net Expenditure'!I93</f>
        <v>0</v>
      </c>
      <c r="I83" s="24">
        <f>'2 - Net Expenditure'!J93</f>
        <v>0</v>
      </c>
      <c r="J83" s="24">
        <f>'2 - Net Expenditure'!K93</f>
        <v>0</v>
      </c>
      <c r="K83" s="24">
        <f>'2 - Net Expenditure'!L93</f>
        <v>0</v>
      </c>
      <c r="L83" s="24">
        <f>'2 - Net Expenditure'!M93</f>
        <v>0</v>
      </c>
      <c r="M83" s="24">
        <f>'2 - Net Expenditure'!N93</f>
        <v>0</v>
      </c>
      <c r="N83" s="24">
        <f>'2 - Net Expenditure'!O93</f>
        <v>0</v>
      </c>
      <c r="O83" s="24">
        <f>'2 - Net Expenditure'!P93</f>
        <v>0</v>
      </c>
      <c r="P83" s="24">
        <f>'2 - Net Expenditure'!Q93</f>
        <v>0</v>
      </c>
      <c r="Q83" s="24">
        <f>'2 - Net Expenditure'!R93</f>
        <v>0</v>
      </c>
      <c r="R83" s="24">
        <f>'2 - Net Expenditure'!S93</f>
        <v>0</v>
      </c>
      <c r="S83" s="24">
        <f>'2 - Net Expenditure'!T93</f>
        <v>0</v>
      </c>
      <c r="T83" s="24">
        <f>'2 - Net Expenditure'!E93</f>
        <v>0</v>
      </c>
      <c r="U83" s="24">
        <f>'2 - Net Expenditure'!F93</f>
        <v>0</v>
      </c>
    </row>
    <row r="84" spans="1:21">
      <c r="A84" t="str">
        <f>'2 - Net Expenditure'!$B$2</f>
        <v>Swansea Bay UHB</v>
      </c>
      <c r="B84" s="24" t="s">
        <v>1067</v>
      </c>
      <c r="C84" s="27" t="str">
        <f>'2 - Net Expenditure'!$B$93</f>
        <v>NON HEALTHCARE SERVICES PROVIDED BY OTHER NHS BODIES EXPENDITURE ANALYSIS £'000</v>
      </c>
      <c r="D84" s="24" t="s">
        <v>414</v>
      </c>
      <c r="E84" s="24" t="str">
        <f>'2 - Net Expenditure'!B94</f>
        <v>Underlying Recurring Spend</v>
      </c>
      <c r="F84" s="24">
        <f>'2 - Net Expenditure'!C94</f>
        <v>0</v>
      </c>
      <c r="G84" s="24">
        <f>'2 - Net Expenditure'!H94</f>
        <v>0</v>
      </c>
      <c r="H84" s="24">
        <f>'2 - Net Expenditure'!I94</f>
        <v>0</v>
      </c>
      <c r="I84" s="24">
        <f>'2 - Net Expenditure'!J94</f>
        <v>0</v>
      </c>
      <c r="J84" s="24">
        <f>'2 - Net Expenditure'!K94</f>
        <v>0</v>
      </c>
      <c r="K84" s="24">
        <f>'2 - Net Expenditure'!L94</f>
        <v>0</v>
      </c>
      <c r="L84" s="24">
        <f>'2 - Net Expenditure'!M94</f>
        <v>0</v>
      </c>
      <c r="M84" s="24">
        <f>'2 - Net Expenditure'!N94</f>
        <v>0</v>
      </c>
      <c r="N84" s="24">
        <f>'2 - Net Expenditure'!O94</f>
        <v>0</v>
      </c>
      <c r="O84" s="24">
        <f>'2 - Net Expenditure'!P94</f>
        <v>0</v>
      </c>
      <c r="P84" s="24">
        <f>'2 - Net Expenditure'!Q94</f>
        <v>0</v>
      </c>
      <c r="Q84" s="24">
        <f>'2 - Net Expenditure'!R94</f>
        <v>0</v>
      </c>
      <c r="R84" s="24">
        <f>'2 - Net Expenditure'!S94</f>
        <v>0</v>
      </c>
      <c r="S84" s="24">
        <f>'2 - Net Expenditure'!T94</f>
        <v>0</v>
      </c>
      <c r="T84" s="24">
        <f>'2 - Net Expenditure'!E94</f>
        <v>0</v>
      </c>
      <c r="U84" s="24">
        <f>'2 - Net Expenditure'!F94</f>
        <v>0</v>
      </c>
    </row>
    <row r="85" spans="1:21">
      <c r="A85" t="str">
        <f>'2 - Net Expenditure'!$B$2</f>
        <v>Swansea Bay UHB</v>
      </c>
      <c r="B85" s="24" t="s">
        <v>1067</v>
      </c>
      <c r="C85" s="27" t="str">
        <f>'2 - Net Expenditure'!$B$93</f>
        <v>NON HEALTHCARE SERVICES PROVIDED BY OTHER NHS BODIES EXPENDITURE ANALYSIS £'000</v>
      </c>
      <c r="D85" s="24" t="s">
        <v>414</v>
      </c>
      <c r="E85" s="24" t="str">
        <f>'2 - Net Expenditure'!B95</f>
        <v>New cost pressures</v>
      </c>
      <c r="F85" s="24">
        <f>'2 - Net Expenditure'!C95</f>
        <v>0</v>
      </c>
      <c r="G85" s="24">
        <f>'2 - Net Expenditure'!H95</f>
        <v>0</v>
      </c>
      <c r="H85" s="24">
        <f>'2 - Net Expenditure'!I95</f>
        <v>0</v>
      </c>
      <c r="I85" s="24">
        <f>'2 - Net Expenditure'!J95</f>
        <v>0</v>
      </c>
      <c r="J85" s="24">
        <f>'2 - Net Expenditure'!K95</f>
        <v>0</v>
      </c>
      <c r="K85" s="24">
        <f>'2 - Net Expenditure'!L95</f>
        <v>0</v>
      </c>
      <c r="L85" s="24">
        <f>'2 - Net Expenditure'!M95</f>
        <v>0</v>
      </c>
      <c r="M85" s="24">
        <f>'2 - Net Expenditure'!N95</f>
        <v>0</v>
      </c>
      <c r="N85" s="24">
        <f>'2 - Net Expenditure'!O95</f>
        <v>0</v>
      </c>
      <c r="O85" s="24">
        <f>'2 - Net Expenditure'!P95</f>
        <v>0</v>
      </c>
      <c r="P85" s="24">
        <f>'2 - Net Expenditure'!Q95</f>
        <v>0</v>
      </c>
      <c r="Q85" s="24">
        <f>'2 - Net Expenditure'!R95</f>
        <v>0</v>
      </c>
      <c r="R85" s="24">
        <f>'2 - Net Expenditure'!S95</f>
        <v>0</v>
      </c>
      <c r="S85" s="24">
        <f>'2 - Net Expenditure'!T95</f>
        <v>0</v>
      </c>
      <c r="T85" s="24">
        <f>'2 - Net Expenditure'!E95</f>
        <v>0</v>
      </c>
      <c r="U85" s="24">
        <f>'2 - Net Expenditure'!F95</f>
        <v>0</v>
      </c>
    </row>
    <row r="86" spans="1:21">
      <c r="A86" t="str">
        <f>'2 - Net Expenditure'!$B$2</f>
        <v>Swansea Bay UHB</v>
      </c>
      <c r="B86" s="24" t="s">
        <v>1067</v>
      </c>
      <c r="C86" s="27" t="str">
        <f>'2 - Net Expenditure'!$B$93</f>
        <v>NON HEALTHCARE SERVICES PROVIDED BY OTHER NHS BODIES EXPENDITURE ANALYSIS £'000</v>
      </c>
      <c r="D86" s="24" t="s">
        <v>414</v>
      </c>
      <c r="E86" s="24" t="str">
        <f>'2 - Net Expenditure'!B96</f>
        <v>Identified savings (negative value)</v>
      </c>
      <c r="F86" s="24">
        <f>'2 - Net Expenditure'!C96</f>
        <v>0</v>
      </c>
      <c r="G86" s="24">
        <f>'2 - Net Expenditure'!H96</f>
        <v>0</v>
      </c>
      <c r="H86" s="24">
        <f>'2 - Net Expenditure'!I96</f>
        <v>0</v>
      </c>
      <c r="I86" s="24">
        <f>'2 - Net Expenditure'!J96</f>
        <v>0</v>
      </c>
      <c r="J86" s="24">
        <f>'2 - Net Expenditure'!K96</f>
        <v>0</v>
      </c>
      <c r="K86" s="24">
        <f>'2 - Net Expenditure'!L96</f>
        <v>0</v>
      </c>
      <c r="L86" s="24">
        <f>'2 - Net Expenditure'!M96</f>
        <v>0</v>
      </c>
      <c r="M86" s="24">
        <f>'2 - Net Expenditure'!N96</f>
        <v>0</v>
      </c>
      <c r="N86" s="24">
        <f>'2 - Net Expenditure'!O96</f>
        <v>0</v>
      </c>
      <c r="O86" s="24">
        <f>'2 - Net Expenditure'!P96</f>
        <v>0</v>
      </c>
      <c r="P86" s="24">
        <f>'2 - Net Expenditure'!Q96</f>
        <v>0</v>
      </c>
      <c r="Q86" s="24">
        <f>'2 - Net Expenditure'!R96</f>
        <v>0</v>
      </c>
      <c r="R86" s="24">
        <f>'2 - Net Expenditure'!S96</f>
        <v>0</v>
      </c>
      <c r="S86" s="24">
        <f>'2 - Net Expenditure'!T96</f>
        <v>0</v>
      </c>
      <c r="T86" s="24">
        <f>'2 - Net Expenditure'!E96</f>
        <v>0</v>
      </c>
      <c r="U86" s="24">
        <f>'2 - Net Expenditure'!F96</f>
        <v>0</v>
      </c>
    </row>
    <row r="87" spans="1:21">
      <c r="A87" t="str">
        <f>'2 - Net Expenditure'!$B$2</f>
        <v>Swansea Bay UHB</v>
      </c>
      <c r="B87" s="24" t="s">
        <v>1067</v>
      </c>
      <c r="C87" s="27" t="str">
        <f>'2 - Net Expenditure'!$B$93</f>
        <v>NON HEALTHCARE SERVICES PROVIDED BY OTHER NHS BODIES EXPENDITURE ANALYSIS £'000</v>
      </c>
      <c r="D87" s="24" t="s">
        <v>414</v>
      </c>
      <c r="E87" s="24" t="str">
        <f>'2 - Net Expenditure'!B97</f>
        <v>Disinvestments and Planning Assumptions (negative value)</v>
      </c>
      <c r="F87" s="24">
        <f>'2 - Net Expenditure'!C97</f>
        <v>0</v>
      </c>
      <c r="G87" s="24">
        <f>'2 - Net Expenditure'!H97</f>
        <v>0</v>
      </c>
      <c r="H87" s="24">
        <f>'2 - Net Expenditure'!I97</f>
        <v>0</v>
      </c>
      <c r="I87" s="24">
        <f>'2 - Net Expenditure'!J97</f>
        <v>0</v>
      </c>
      <c r="J87" s="24">
        <f>'2 - Net Expenditure'!K97</f>
        <v>0</v>
      </c>
      <c r="K87" s="24">
        <f>'2 - Net Expenditure'!L97</f>
        <v>0</v>
      </c>
      <c r="L87" s="24">
        <f>'2 - Net Expenditure'!M97</f>
        <v>0</v>
      </c>
      <c r="M87" s="24">
        <f>'2 - Net Expenditure'!N97</f>
        <v>0</v>
      </c>
      <c r="N87" s="24">
        <f>'2 - Net Expenditure'!O97</f>
        <v>0</v>
      </c>
      <c r="O87" s="24">
        <f>'2 - Net Expenditure'!P97</f>
        <v>0</v>
      </c>
      <c r="P87" s="24">
        <f>'2 - Net Expenditure'!Q97</f>
        <v>0</v>
      </c>
      <c r="Q87" s="24">
        <f>'2 - Net Expenditure'!R97</f>
        <v>0</v>
      </c>
      <c r="R87" s="24">
        <f>'2 - Net Expenditure'!S97</f>
        <v>0</v>
      </c>
      <c r="S87" s="24">
        <f>'2 - Net Expenditure'!T97</f>
        <v>0</v>
      </c>
      <c r="T87" s="24">
        <f>'2 - Net Expenditure'!E97</f>
        <v>0</v>
      </c>
      <c r="U87" s="24">
        <f>'2 - Net Expenditure'!F97</f>
        <v>0</v>
      </c>
    </row>
    <row r="88" spans="1:21">
      <c r="A88" t="str">
        <f>'2 - Net Expenditure'!$B$2</f>
        <v>Swansea Bay UHB</v>
      </c>
      <c r="B88" s="24" t="s">
        <v>1067</v>
      </c>
      <c r="C88" s="27" t="str">
        <f>'2 - Net Expenditure'!$B$93</f>
        <v>NON HEALTHCARE SERVICES PROVIDED BY OTHER NHS BODIES EXPENDITURE ANALYSIS £'000</v>
      </c>
      <c r="D88" s="24" t="s">
        <v>396</v>
      </c>
      <c r="E88" s="24" t="str">
        <f>'2 - Net Expenditure'!B98</f>
        <v>NET NON HEALTHCARE SERVICES PROVIDED BY OTHER NHS BODIES PLAN</v>
      </c>
      <c r="F88" s="24">
        <f>'2 - Net Expenditure'!C98</f>
        <v>0</v>
      </c>
      <c r="G88" s="24">
        <f>'2 - Net Expenditure'!H98</f>
        <v>0</v>
      </c>
      <c r="H88" s="24">
        <f>'2 - Net Expenditure'!I98</f>
        <v>0</v>
      </c>
      <c r="I88" s="24">
        <f>'2 - Net Expenditure'!J98</f>
        <v>0</v>
      </c>
      <c r="J88" s="24">
        <f>'2 - Net Expenditure'!K98</f>
        <v>0</v>
      </c>
      <c r="K88" s="24">
        <f>'2 - Net Expenditure'!L98</f>
        <v>0</v>
      </c>
      <c r="L88" s="24">
        <f>'2 - Net Expenditure'!M98</f>
        <v>0</v>
      </c>
      <c r="M88" s="24">
        <f>'2 - Net Expenditure'!N98</f>
        <v>0</v>
      </c>
      <c r="N88" s="24">
        <f>'2 - Net Expenditure'!O98</f>
        <v>0</v>
      </c>
      <c r="O88" s="24">
        <f>'2 - Net Expenditure'!P98</f>
        <v>0</v>
      </c>
      <c r="P88" s="24">
        <f>'2 - Net Expenditure'!Q98</f>
        <v>0</v>
      </c>
      <c r="Q88" s="24">
        <f>'2 - Net Expenditure'!R98</f>
        <v>0</v>
      </c>
      <c r="R88" s="24">
        <f>'2 - Net Expenditure'!S98</f>
        <v>0</v>
      </c>
      <c r="S88" s="24">
        <f>'2 - Net Expenditure'!T98</f>
        <v>0</v>
      </c>
      <c r="T88" s="24">
        <f>'2 - Net Expenditure'!E98</f>
        <v>0</v>
      </c>
      <c r="U88" s="24">
        <f>'2 - Net Expenditure'!F98</f>
        <v>0</v>
      </c>
    </row>
    <row r="89" spans="1:21">
      <c r="A89" t="str">
        <f>'2 - Net Expenditure'!$B$2</f>
        <v>Swansea Bay UHB</v>
      </c>
      <c r="B89" s="24" t="s">
        <v>1067</v>
      </c>
      <c r="C89" s="27" t="str">
        <f>'2 - Net Expenditure'!$B$93</f>
        <v>NON HEALTHCARE SERVICES PROVIDED BY OTHER NHS BODIES EXPENDITURE ANALYSIS £'000</v>
      </c>
      <c r="D89" s="24" t="s">
        <v>414</v>
      </c>
      <c r="E89" s="24">
        <f>'2 - Net Expenditure'!B99</f>
        <v>0</v>
      </c>
      <c r="F89" s="24">
        <f>'2 - Net Expenditure'!C99</f>
        <v>0</v>
      </c>
      <c r="G89" s="24">
        <f>'2 - Net Expenditure'!H99</f>
        <v>0</v>
      </c>
      <c r="H89" s="24">
        <f>'2 - Net Expenditure'!I99</f>
        <v>0</v>
      </c>
      <c r="I89" s="24">
        <f>'2 - Net Expenditure'!J99</f>
        <v>0</v>
      </c>
      <c r="J89" s="24">
        <f>'2 - Net Expenditure'!K99</f>
        <v>0</v>
      </c>
      <c r="K89" s="24">
        <f>'2 - Net Expenditure'!L99</f>
        <v>0</v>
      </c>
      <c r="L89" s="24">
        <f>'2 - Net Expenditure'!M99</f>
        <v>0</v>
      </c>
      <c r="M89" s="24">
        <f>'2 - Net Expenditure'!N99</f>
        <v>0</v>
      </c>
      <c r="N89" s="24">
        <f>'2 - Net Expenditure'!O99</f>
        <v>0</v>
      </c>
      <c r="O89" s="24">
        <f>'2 - Net Expenditure'!P99</f>
        <v>0</v>
      </c>
      <c r="P89" s="24">
        <f>'2 - Net Expenditure'!Q99</f>
        <v>0</v>
      </c>
      <c r="Q89" s="24">
        <f>'2 - Net Expenditure'!R99</f>
        <v>0</v>
      </c>
      <c r="R89" s="24">
        <f>'2 - Net Expenditure'!S99</f>
        <v>0</v>
      </c>
      <c r="S89" s="24">
        <f>'2 - Net Expenditure'!T99</f>
        <v>0</v>
      </c>
      <c r="T89" s="24">
        <f>'2 - Net Expenditure'!E99</f>
        <v>0</v>
      </c>
      <c r="U89" s="24">
        <f>'2 - Net Expenditure'!F99</f>
        <v>0</v>
      </c>
    </row>
    <row r="90" spans="1:21">
      <c r="A90" t="str">
        <f>'2 - Net Expenditure'!$B$2</f>
        <v>Swansea Bay UHB</v>
      </c>
      <c r="B90" s="24" t="s">
        <v>1067</v>
      </c>
      <c r="C90" s="27" t="str">
        <f>'2 - Net Expenditure'!$B$100</f>
        <v>OTHER PRIVATE &amp; VOLUNTARY EXPENDITURE ANALYSIS £'000</v>
      </c>
      <c r="D90" s="24" t="s">
        <v>414</v>
      </c>
      <c r="E90" s="24" t="str">
        <f>'2 - Net Expenditure'!B100</f>
        <v>OTHER PRIVATE &amp; VOLUNTARY EXPENDITURE ANALYSIS £'000</v>
      </c>
      <c r="F90" s="24">
        <f>'2 - Net Expenditure'!C100</f>
        <v>0</v>
      </c>
      <c r="G90" s="24">
        <f>'2 - Net Expenditure'!H100</f>
        <v>0</v>
      </c>
      <c r="H90" s="24">
        <f>'2 - Net Expenditure'!I100</f>
        <v>0</v>
      </c>
      <c r="I90" s="24">
        <f>'2 - Net Expenditure'!J100</f>
        <v>0</v>
      </c>
      <c r="J90" s="24">
        <f>'2 - Net Expenditure'!K100</f>
        <v>0</v>
      </c>
      <c r="K90" s="24">
        <f>'2 - Net Expenditure'!L100</f>
        <v>0</v>
      </c>
      <c r="L90" s="24">
        <f>'2 - Net Expenditure'!M100</f>
        <v>0</v>
      </c>
      <c r="M90" s="24">
        <f>'2 - Net Expenditure'!N100</f>
        <v>0</v>
      </c>
      <c r="N90" s="24">
        <f>'2 - Net Expenditure'!O100</f>
        <v>0</v>
      </c>
      <c r="O90" s="24">
        <f>'2 - Net Expenditure'!P100</f>
        <v>0</v>
      </c>
      <c r="P90" s="24">
        <f>'2 - Net Expenditure'!Q100</f>
        <v>0</v>
      </c>
      <c r="Q90" s="24">
        <f>'2 - Net Expenditure'!R100</f>
        <v>0</v>
      </c>
      <c r="R90" s="24">
        <f>'2 - Net Expenditure'!S100</f>
        <v>0</v>
      </c>
      <c r="S90" s="24">
        <f>'2 - Net Expenditure'!T100</f>
        <v>0</v>
      </c>
      <c r="T90" s="24">
        <f>'2 - Net Expenditure'!E100</f>
        <v>0</v>
      </c>
      <c r="U90" s="24">
        <f>'2 - Net Expenditure'!F100</f>
        <v>0</v>
      </c>
    </row>
    <row r="91" spans="1:21">
      <c r="A91" t="str">
        <f>'2 - Net Expenditure'!$B$2</f>
        <v>Swansea Bay UHB</v>
      </c>
      <c r="B91" s="24" t="s">
        <v>1067</v>
      </c>
      <c r="C91" s="27" t="str">
        <f>'2 - Net Expenditure'!$B$100</f>
        <v>OTHER PRIVATE &amp; VOLUNTARY EXPENDITURE ANALYSIS £'000</v>
      </c>
      <c r="D91" s="24" t="s">
        <v>414</v>
      </c>
      <c r="E91" s="24" t="str">
        <f>'2 - Net Expenditure'!B101</f>
        <v>Underlying Recurring Spend</v>
      </c>
      <c r="F91" s="24">
        <f>'2 - Net Expenditure'!C101</f>
        <v>0</v>
      </c>
      <c r="G91" s="24">
        <f>'2 - Net Expenditure'!H101</f>
        <v>1396.1432500000001</v>
      </c>
      <c r="H91" s="24">
        <f>'2 - Net Expenditure'!I101</f>
        <v>1396.1432500000001</v>
      </c>
      <c r="I91" s="24">
        <f>'2 - Net Expenditure'!J101</f>
        <v>1396.1432500000001</v>
      </c>
      <c r="J91" s="24">
        <f>'2 - Net Expenditure'!K101</f>
        <v>1396.1432500000001</v>
      </c>
      <c r="K91" s="24">
        <f>'2 - Net Expenditure'!L101</f>
        <v>1396.1432500000001</v>
      </c>
      <c r="L91" s="24">
        <f>'2 - Net Expenditure'!M101</f>
        <v>1396.1432500000001</v>
      </c>
      <c r="M91" s="24">
        <f>'2 - Net Expenditure'!N101</f>
        <v>1396.1432500000001</v>
      </c>
      <c r="N91" s="24">
        <f>'2 - Net Expenditure'!O101</f>
        <v>1396.1432500000001</v>
      </c>
      <c r="O91" s="24">
        <f>'2 - Net Expenditure'!P101</f>
        <v>1396.1432500000001</v>
      </c>
      <c r="P91" s="24">
        <f>'2 - Net Expenditure'!Q101</f>
        <v>1396.1432500000001</v>
      </c>
      <c r="Q91" s="24">
        <f>'2 - Net Expenditure'!R101</f>
        <v>1396.1432500000001</v>
      </c>
      <c r="R91" s="24">
        <f>'2 - Net Expenditure'!S101</f>
        <v>1396.1432500000001</v>
      </c>
      <c r="S91" s="24">
        <f>'2 - Net Expenditure'!T101</f>
        <v>16753.719000000005</v>
      </c>
      <c r="T91" s="24">
        <f>'2 - Net Expenditure'!E101</f>
        <v>16753.719000000001</v>
      </c>
      <c r="U91" s="24">
        <f>'2 - Net Expenditure'!F101</f>
        <v>16753.719000000001</v>
      </c>
    </row>
    <row r="92" spans="1:21">
      <c r="A92" t="str">
        <f>'2 - Net Expenditure'!$B$2</f>
        <v>Swansea Bay UHB</v>
      </c>
      <c r="B92" s="24" t="s">
        <v>1067</v>
      </c>
      <c r="C92" s="27" t="str">
        <f>'2 - Net Expenditure'!$B$100</f>
        <v>OTHER PRIVATE &amp; VOLUNTARY EXPENDITURE ANALYSIS £'000</v>
      </c>
      <c r="D92" s="24" t="s">
        <v>414</v>
      </c>
      <c r="E92" s="24" t="str">
        <f>'2 - Net Expenditure'!B102</f>
        <v>New cost pressures</v>
      </c>
      <c r="F92" s="24">
        <f>'2 - Net Expenditure'!C102</f>
        <v>0</v>
      </c>
      <c r="G92" s="24">
        <f>'2 - Net Expenditure'!H102</f>
        <v>0</v>
      </c>
      <c r="H92" s="24">
        <f>'2 - Net Expenditure'!I102</f>
        <v>0</v>
      </c>
      <c r="I92" s="24">
        <f>'2 - Net Expenditure'!J102</f>
        <v>0</v>
      </c>
      <c r="J92" s="24">
        <f>'2 - Net Expenditure'!K102</f>
        <v>0</v>
      </c>
      <c r="K92" s="24">
        <f>'2 - Net Expenditure'!L102</f>
        <v>0</v>
      </c>
      <c r="L92" s="24">
        <f>'2 - Net Expenditure'!M102</f>
        <v>0</v>
      </c>
      <c r="M92" s="24">
        <f>'2 - Net Expenditure'!N102</f>
        <v>0</v>
      </c>
      <c r="N92" s="24">
        <f>'2 - Net Expenditure'!O102</f>
        <v>0</v>
      </c>
      <c r="O92" s="24">
        <f>'2 - Net Expenditure'!P102</f>
        <v>0</v>
      </c>
      <c r="P92" s="24">
        <f>'2 - Net Expenditure'!Q102</f>
        <v>0</v>
      </c>
      <c r="Q92" s="24">
        <f>'2 - Net Expenditure'!R102</f>
        <v>0</v>
      </c>
      <c r="R92" s="24">
        <f>'2 - Net Expenditure'!S102</f>
        <v>0</v>
      </c>
      <c r="S92" s="24">
        <f>'2 - Net Expenditure'!T102</f>
        <v>0</v>
      </c>
      <c r="T92" s="24">
        <f>'2 - Net Expenditure'!E102</f>
        <v>0</v>
      </c>
      <c r="U92" s="24">
        <f>'2 - Net Expenditure'!F102</f>
        <v>0</v>
      </c>
    </row>
    <row r="93" spans="1:21">
      <c r="A93" t="str">
        <f>'2 - Net Expenditure'!$B$2</f>
        <v>Swansea Bay UHB</v>
      </c>
      <c r="B93" s="24" t="s">
        <v>1067</v>
      </c>
      <c r="C93" s="27" t="str">
        <f>'2 - Net Expenditure'!$B$100</f>
        <v>OTHER PRIVATE &amp; VOLUNTARY EXPENDITURE ANALYSIS £'000</v>
      </c>
      <c r="D93" s="24" t="s">
        <v>414</v>
      </c>
      <c r="E93" s="24" t="str">
        <f>'2 - Net Expenditure'!B103</f>
        <v>Identified savings (negative value)</v>
      </c>
      <c r="F93" s="24">
        <f>'2 - Net Expenditure'!C103</f>
        <v>0</v>
      </c>
      <c r="G93" s="24">
        <f>'2 - Net Expenditure'!H103</f>
        <v>0</v>
      </c>
      <c r="H93" s="24">
        <f>'2 - Net Expenditure'!I103</f>
        <v>0</v>
      </c>
      <c r="I93" s="24">
        <f>'2 - Net Expenditure'!J103</f>
        <v>0</v>
      </c>
      <c r="J93" s="24">
        <f>'2 - Net Expenditure'!K103</f>
        <v>0</v>
      </c>
      <c r="K93" s="24">
        <f>'2 - Net Expenditure'!L103</f>
        <v>0</v>
      </c>
      <c r="L93" s="24">
        <f>'2 - Net Expenditure'!M103</f>
        <v>0</v>
      </c>
      <c r="M93" s="24">
        <f>'2 - Net Expenditure'!N103</f>
        <v>0</v>
      </c>
      <c r="N93" s="24">
        <f>'2 - Net Expenditure'!O103</f>
        <v>0</v>
      </c>
      <c r="O93" s="24">
        <f>'2 - Net Expenditure'!P103</f>
        <v>0</v>
      </c>
      <c r="P93" s="24">
        <f>'2 - Net Expenditure'!Q103</f>
        <v>0</v>
      </c>
      <c r="Q93" s="24">
        <f>'2 - Net Expenditure'!R103</f>
        <v>0</v>
      </c>
      <c r="R93" s="24">
        <f>'2 - Net Expenditure'!S103</f>
        <v>0</v>
      </c>
      <c r="S93" s="24">
        <f>'2 - Net Expenditure'!T103</f>
        <v>0</v>
      </c>
      <c r="T93" s="24">
        <f>'2 - Net Expenditure'!E103</f>
        <v>0</v>
      </c>
      <c r="U93" s="24">
        <f>'2 - Net Expenditure'!F103</f>
        <v>0</v>
      </c>
    </row>
    <row r="94" spans="1:21">
      <c r="A94" t="str">
        <f>'2 - Net Expenditure'!$B$2</f>
        <v>Swansea Bay UHB</v>
      </c>
      <c r="B94" s="24" t="s">
        <v>1067</v>
      </c>
      <c r="C94" s="27" t="str">
        <f>'2 - Net Expenditure'!$B$100</f>
        <v>OTHER PRIVATE &amp; VOLUNTARY EXPENDITURE ANALYSIS £'000</v>
      </c>
      <c r="D94" s="24" t="s">
        <v>414</v>
      </c>
      <c r="E94" s="24" t="str">
        <f>'2 - Net Expenditure'!B104</f>
        <v>Disinvestments and Planning Assumptions (negative value)</v>
      </c>
      <c r="F94" s="24">
        <f>'2 - Net Expenditure'!C104</f>
        <v>0</v>
      </c>
      <c r="G94" s="24">
        <f>'2 - Net Expenditure'!H104</f>
        <v>0</v>
      </c>
      <c r="H94" s="24">
        <f>'2 - Net Expenditure'!I104</f>
        <v>0</v>
      </c>
      <c r="I94" s="24">
        <f>'2 - Net Expenditure'!J104</f>
        <v>0</v>
      </c>
      <c r="J94" s="24">
        <f>'2 - Net Expenditure'!K104</f>
        <v>0</v>
      </c>
      <c r="K94" s="24">
        <f>'2 - Net Expenditure'!L104</f>
        <v>0</v>
      </c>
      <c r="L94" s="24">
        <f>'2 - Net Expenditure'!M104</f>
        <v>0</v>
      </c>
      <c r="M94" s="24">
        <f>'2 - Net Expenditure'!N104</f>
        <v>0</v>
      </c>
      <c r="N94" s="24">
        <f>'2 - Net Expenditure'!O104</f>
        <v>0</v>
      </c>
      <c r="O94" s="24">
        <f>'2 - Net Expenditure'!P104</f>
        <v>0</v>
      </c>
      <c r="P94" s="24">
        <f>'2 - Net Expenditure'!Q104</f>
        <v>0</v>
      </c>
      <c r="Q94" s="24">
        <f>'2 - Net Expenditure'!R104</f>
        <v>0</v>
      </c>
      <c r="R94" s="24">
        <f>'2 - Net Expenditure'!S104</f>
        <v>0</v>
      </c>
      <c r="S94" s="24">
        <f>'2 - Net Expenditure'!T104</f>
        <v>0</v>
      </c>
      <c r="T94" s="24">
        <f>'2 - Net Expenditure'!E104</f>
        <v>0</v>
      </c>
      <c r="U94" s="24">
        <f>'2 - Net Expenditure'!F104</f>
        <v>0</v>
      </c>
    </row>
    <row r="95" spans="1:21">
      <c r="A95" t="str">
        <f>'2 - Net Expenditure'!$B$2</f>
        <v>Swansea Bay UHB</v>
      </c>
      <c r="B95" s="24" t="s">
        <v>1067</v>
      </c>
      <c r="C95" s="27" t="str">
        <f>'2 - Net Expenditure'!$B$100</f>
        <v>OTHER PRIVATE &amp; VOLUNTARY EXPENDITURE ANALYSIS £'000</v>
      </c>
      <c r="D95" s="24" t="s">
        <v>396</v>
      </c>
      <c r="E95" s="24" t="str">
        <f>'2 - Net Expenditure'!B105</f>
        <v>NET OTHER PRIVATE &amp; VOLUNTARY SECTOR PLAN</v>
      </c>
      <c r="F95" s="24">
        <f>'2 - Net Expenditure'!C105</f>
        <v>16753.719000000001</v>
      </c>
      <c r="G95" s="24">
        <f>'2 - Net Expenditure'!H105</f>
        <v>1396.1432500000001</v>
      </c>
      <c r="H95" s="24">
        <f>'2 - Net Expenditure'!I105</f>
        <v>1396.1432500000001</v>
      </c>
      <c r="I95" s="24">
        <f>'2 - Net Expenditure'!J105</f>
        <v>1396.1432500000001</v>
      </c>
      <c r="J95" s="24">
        <f>'2 - Net Expenditure'!K105</f>
        <v>1396.1432500000001</v>
      </c>
      <c r="K95" s="24">
        <f>'2 - Net Expenditure'!L105</f>
        <v>1396.1432500000001</v>
      </c>
      <c r="L95" s="24">
        <f>'2 - Net Expenditure'!M105</f>
        <v>1396.1432500000001</v>
      </c>
      <c r="M95" s="24">
        <f>'2 - Net Expenditure'!N105</f>
        <v>1396.1432500000001</v>
      </c>
      <c r="N95" s="24">
        <f>'2 - Net Expenditure'!O105</f>
        <v>1396.1432500000001</v>
      </c>
      <c r="O95" s="24">
        <f>'2 - Net Expenditure'!P105</f>
        <v>1396.1432500000001</v>
      </c>
      <c r="P95" s="24">
        <f>'2 - Net Expenditure'!Q105</f>
        <v>1396.1432500000001</v>
      </c>
      <c r="Q95" s="24">
        <f>'2 - Net Expenditure'!R105</f>
        <v>1396.1432500000001</v>
      </c>
      <c r="R95" s="24">
        <f>'2 - Net Expenditure'!S105</f>
        <v>1396.1432500000001</v>
      </c>
      <c r="S95" s="24">
        <f>'2 - Net Expenditure'!T105</f>
        <v>16753.719000000005</v>
      </c>
      <c r="T95" s="24">
        <f>'2 - Net Expenditure'!E105</f>
        <v>16753.719000000001</v>
      </c>
      <c r="U95" s="24">
        <f>'2 - Net Expenditure'!F105</f>
        <v>16753.719000000001</v>
      </c>
    </row>
    <row r="96" spans="1:21">
      <c r="A96" t="str">
        <f>'2 - Net Expenditure'!$B$2</f>
        <v>Swansea Bay UHB</v>
      </c>
      <c r="B96" s="24" t="s">
        <v>1067</v>
      </c>
      <c r="C96" s="27" t="str">
        <f>'2 - Net Expenditure'!$B$100</f>
        <v>OTHER PRIVATE &amp; VOLUNTARY EXPENDITURE ANALYSIS £'000</v>
      </c>
      <c r="D96" s="24" t="s">
        <v>414</v>
      </c>
      <c r="E96" s="24">
        <f>'2 - Net Expenditure'!B106</f>
        <v>0</v>
      </c>
      <c r="F96" s="24">
        <f>'2 - Net Expenditure'!C106</f>
        <v>0</v>
      </c>
      <c r="G96" s="24">
        <f>'2 - Net Expenditure'!H106</f>
        <v>0</v>
      </c>
      <c r="H96" s="24">
        <f>'2 - Net Expenditure'!I106</f>
        <v>0</v>
      </c>
      <c r="I96" s="24">
        <f>'2 - Net Expenditure'!J106</f>
        <v>0</v>
      </c>
      <c r="J96" s="24">
        <f>'2 - Net Expenditure'!K106</f>
        <v>0</v>
      </c>
      <c r="K96" s="24">
        <f>'2 - Net Expenditure'!L106</f>
        <v>0</v>
      </c>
      <c r="L96" s="24">
        <f>'2 - Net Expenditure'!M106</f>
        <v>0</v>
      </c>
      <c r="M96" s="24">
        <f>'2 - Net Expenditure'!N106</f>
        <v>0</v>
      </c>
      <c r="N96" s="24">
        <f>'2 - Net Expenditure'!O106</f>
        <v>0</v>
      </c>
      <c r="O96" s="24">
        <f>'2 - Net Expenditure'!P106</f>
        <v>0</v>
      </c>
      <c r="P96" s="24">
        <f>'2 - Net Expenditure'!Q106</f>
        <v>0</v>
      </c>
      <c r="Q96" s="24">
        <f>'2 - Net Expenditure'!R106</f>
        <v>0</v>
      </c>
      <c r="R96" s="24">
        <f>'2 - Net Expenditure'!S106</f>
        <v>0</v>
      </c>
      <c r="S96" s="24">
        <f>'2 - Net Expenditure'!T106</f>
        <v>0</v>
      </c>
      <c r="T96" s="24">
        <f>'2 - Net Expenditure'!E106</f>
        <v>0</v>
      </c>
      <c r="U96" s="24">
        <f>'2 - Net Expenditure'!F106</f>
        <v>0</v>
      </c>
    </row>
    <row r="97" spans="1:21">
      <c r="A97" t="str">
        <f>'2 - Net Expenditure'!$B$2</f>
        <v>Swansea Bay UHB</v>
      </c>
      <c r="B97" s="24" t="s">
        <v>1067</v>
      </c>
      <c r="C97" s="27" t="str">
        <f>'2 - Net Expenditure'!$B$107</f>
        <v>JOINT FINANCING &amp; OTHER EXPENDITURE ANALYSIS £'000</v>
      </c>
      <c r="D97" s="24" t="s">
        <v>414</v>
      </c>
      <c r="E97" s="24" t="str">
        <f>'2 - Net Expenditure'!B107</f>
        <v>JOINT FINANCING &amp; OTHER EXPENDITURE ANALYSIS £'000</v>
      </c>
      <c r="F97" s="24">
        <f>'2 - Net Expenditure'!C107</f>
        <v>0</v>
      </c>
      <c r="G97" s="24">
        <f>'2 - Net Expenditure'!H107</f>
        <v>0</v>
      </c>
      <c r="H97" s="24">
        <f>'2 - Net Expenditure'!I107</f>
        <v>0</v>
      </c>
      <c r="I97" s="24">
        <f>'2 - Net Expenditure'!J107</f>
        <v>0</v>
      </c>
      <c r="J97" s="24">
        <f>'2 - Net Expenditure'!K107</f>
        <v>0</v>
      </c>
      <c r="K97" s="24">
        <f>'2 - Net Expenditure'!L107</f>
        <v>0</v>
      </c>
      <c r="L97" s="24">
        <f>'2 - Net Expenditure'!M107</f>
        <v>0</v>
      </c>
      <c r="M97" s="24">
        <f>'2 - Net Expenditure'!N107</f>
        <v>0</v>
      </c>
      <c r="N97" s="24">
        <f>'2 - Net Expenditure'!O107</f>
        <v>0</v>
      </c>
      <c r="O97" s="24">
        <f>'2 - Net Expenditure'!P107</f>
        <v>0</v>
      </c>
      <c r="P97" s="24">
        <f>'2 - Net Expenditure'!Q107</f>
        <v>0</v>
      </c>
      <c r="Q97" s="24">
        <f>'2 - Net Expenditure'!R107</f>
        <v>0</v>
      </c>
      <c r="R97" s="24">
        <f>'2 - Net Expenditure'!S107</f>
        <v>0</v>
      </c>
      <c r="S97" s="24">
        <f>'2 - Net Expenditure'!T107</f>
        <v>0</v>
      </c>
      <c r="T97" s="24">
        <f>'2 - Net Expenditure'!E107</f>
        <v>0</v>
      </c>
      <c r="U97" s="24">
        <f>'2 - Net Expenditure'!F107</f>
        <v>0</v>
      </c>
    </row>
    <row r="98" spans="1:21">
      <c r="A98" t="str">
        <f>'2 - Net Expenditure'!$B$2</f>
        <v>Swansea Bay UHB</v>
      </c>
      <c r="B98" s="24" t="s">
        <v>1067</v>
      </c>
      <c r="C98" s="27" t="str">
        <f>'2 - Net Expenditure'!$B$107</f>
        <v>JOINT FINANCING &amp; OTHER EXPENDITURE ANALYSIS £'000</v>
      </c>
      <c r="D98" s="24" t="s">
        <v>414</v>
      </c>
      <c r="E98" s="24" t="str">
        <f>'2 - Net Expenditure'!B108</f>
        <v>Underlying Recurring Spend</v>
      </c>
      <c r="F98" s="24">
        <f>'2 - Net Expenditure'!C108</f>
        <v>0</v>
      </c>
      <c r="G98" s="24">
        <f>'2 - Net Expenditure'!H108</f>
        <v>2118.7965833333333</v>
      </c>
      <c r="H98" s="24">
        <f>'2 - Net Expenditure'!I108</f>
        <v>2118.7965833333333</v>
      </c>
      <c r="I98" s="24">
        <f>'2 - Net Expenditure'!J108</f>
        <v>2118.7965833333333</v>
      </c>
      <c r="J98" s="24">
        <f>'2 - Net Expenditure'!K108</f>
        <v>2118.7965833333333</v>
      </c>
      <c r="K98" s="24">
        <f>'2 - Net Expenditure'!L108</f>
        <v>2118.7965833333333</v>
      </c>
      <c r="L98" s="24">
        <f>'2 - Net Expenditure'!M108</f>
        <v>2118.7965833333333</v>
      </c>
      <c r="M98" s="24">
        <f>'2 - Net Expenditure'!N108</f>
        <v>2118.7965833333333</v>
      </c>
      <c r="N98" s="24">
        <f>'2 - Net Expenditure'!O108</f>
        <v>2118.7965833333333</v>
      </c>
      <c r="O98" s="24">
        <f>'2 - Net Expenditure'!P108</f>
        <v>2118.7965833333333</v>
      </c>
      <c r="P98" s="24">
        <f>'2 - Net Expenditure'!Q108</f>
        <v>2118.7965833333333</v>
      </c>
      <c r="Q98" s="24">
        <f>'2 - Net Expenditure'!R108</f>
        <v>2118.7965833333333</v>
      </c>
      <c r="R98" s="24">
        <f>'2 - Net Expenditure'!S108</f>
        <v>2118.7965833333333</v>
      </c>
      <c r="S98" s="24">
        <f>'2 - Net Expenditure'!T108</f>
        <v>25425.558999999997</v>
      </c>
      <c r="T98" s="24">
        <f>'2 - Net Expenditure'!E108</f>
        <v>25425.559000000001</v>
      </c>
      <c r="U98" s="24">
        <f>'2 - Net Expenditure'!F108</f>
        <v>25425.559000000001</v>
      </c>
    </row>
    <row r="99" spans="1:21">
      <c r="A99" t="str">
        <f>'2 - Net Expenditure'!$B$2</f>
        <v>Swansea Bay UHB</v>
      </c>
      <c r="B99" s="24" t="s">
        <v>1067</v>
      </c>
      <c r="C99" s="27" t="str">
        <f>'2 - Net Expenditure'!$B$107</f>
        <v>JOINT FINANCING &amp; OTHER EXPENDITURE ANALYSIS £'000</v>
      </c>
      <c r="D99" s="24" t="s">
        <v>414</v>
      </c>
      <c r="E99" s="24" t="str">
        <f>'2 - Net Expenditure'!B109</f>
        <v>New cost pressures</v>
      </c>
      <c r="F99" s="24">
        <f>'2 - Net Expenditure'!C109</f>
        <v>0</v>
      </c>
      <c r="G99" s="24">
        <f>'2 - Net Expenditure'!H109</f>
        <v>0</v>
      </c>
      <c r="H99" s="24">
        <f>'2 - Net Expenditure'!I109</f>
        <v>0</v>
      </c>
      <c r="I99" s="24">
        <f>'2 - Net Expenditure'!J109</f>
        <v>0</v>
      </c>
      <c r="J99" s="24">
        <f>'2 - Net Expenditure'!K109</f>
        <v>0</v>
      </c>
      <c r="K99" s="24">
        <f>'2 - Net Expenditure'!L109</f>
        <v>0</v>
      </c>
      <c r="L99" s="24">
        <f>'2 - Net Expenditure'!M109</f>
        <v>0</v>
      </c>
      <c r="M99" s="24">
        <f>'2 - Net Expenditure'!N109</f>
        <v>0</v>
      </c>
      <c r="N99" s="24">
        <f>'2 - Net Expenditure'!O109</f>
        <v>0</v>
      </c>
      <c r="O99" s="24">
        <f>'2 - Net Expenditure'!P109</f>
        <v>0</v>
      </c>
      <c r="P99" s="24">
        <f>'2 - Net Expenditure'!Q109</f>
        <v>0</v>
      </c>
      <c r="Q99" s="24">
        <f>'2 - Net Expenditure'!R109</f>
        <v>0</v>
      </c>
      <c r="R99" s="24">
        <f>'2 - Net Expenditure'!S109</f>
        <v>0</v>
      </c>
      <c r="S99" s="24">
        <f>'2 - Net Expenditure'!T109</f>
        <v>0</v>
      </c>
      <c r="T99" s="24">
        <f>'2 - Net Expenditure'!E109</f>
        <v>0</v>
      </c>
      <c r="U99" s="24">
        <f>'2 - Net Expenditure'!F109</f>
        <v>0</v>
      </c>
    </row>
    <row r="100" spans="1:21">
      <c r="A100" t="str">
        <f>'2 - Net Expenditure'!$B$2</f>
        <v>Swansea Bay UHB</v>
      </c>
      <c r="B100" s="24" t="s">
        <v>1067</v>
      </c>
      <c r="C100" s="27" t="str">
        <f>'2 - Net Expenditure'!$B$107</f>
        <v>JOINT FINANCING &amp; OTHER EXPENDITURE ANALYSIS £'000</v>
      </c>
      <c r="D100" s="24" t="s">
        <v>414</v>
      </c>
      <c r="E100" s="24" t="str">
        <f>'2 - Net Expenditure'!B110</f>
        <v>Identified savings (negative value)</v>
      </c>
      <c r="F100" s="24">
        <f>'2 - Net Expenditure'!C110</f>
        <v>0</v>
      </c>
      <c r="G100" s="24">
        <f>'2 - Net Expenditure'!H110</f>
        <v>0</v>
      </c>
      <c r="H100" s="24">
        <f>'2 - Net Expenditure'!I110</f>
        <v>0</v>
      </c>
      <c r="I100" s="24">
        <f>'2 - Net Expenditure'!J110</f>
        <v>0</v>
      </c>
      <c r="J100" s="24">
        <f>'2 - Net Expenditure'!K110</f>
        <v>0</v>
      </c>
      <c r="K100" s="24">
        <f>'2 - Net Expenditure'!L110</f>
        <v>0</v>
      </c>
      <c r="L100" s="24">
        <f>'2 - Net Expenditure'!M110</f>
        <v>0</v>
      </c>
      <c r="M100" s="24">
        <f>'2 - Net Expenditure'!N110</f>
        <v>0</v>
      </c>
      <c r="N100" s="24">
        <f>'2 - Net Expenditure'!O110</f>
        <v>0</v>
      </c>
      <c r="O100" s="24">
        <f>'2 - Net Expenditure'!P110</f>
        <v>0</v>
      </c>
      <c r="P100" s="24">
        <f>'2 - Net Expenditure'!Q110</f>
        <v>0</v>
      </c>
      <c r="Q100" s="24">
        <f>'2 - Net Expenditure'!R110</f>
        <v>0</v>
      </c>
      <c r="R100" s="24">
        <f>'2 - Net Expenditure'!S110</f>
        <v>0</v>
      </c>
      <c r="S100" s="24">
        <f>'2 - Net Expenditure'!T110</f>
        <v>0</v>
      </c>
      <c r="T100" s="24">
        <f>'2 - Net Expenditure'!E110</f>
        <v>0</v>
      </c>
      <c r="U100" s="24">
        <f>'2 - Net Expenditure'!F110</f>
        <v>0</v>
      </c>
    </row>
    <row r="101" spans="1:21">
      <c r="A101" t="str">
        <f>'2 - Net Expenditure'!$B$2</f>
        <v>Swansea Bay UHB</v>
      </c>
      <c r="B101" s="24" t="s">
        <v>1067</v>
      </c>
      <c r="C101" s="27" t="str">
        <f>'2 - Net Expenditure'!$B$107</f>
        <v>JOINT FINANCING &amp; OTHER EXPENDITURE ANALYSIS £'000</v>
      </c>
      <c r="D101" s="24" t="s">
        <v>414</v>
      </c>
      <c r="E101" s="24" t="str">
        <f>'2 - Net Expenditure'!B111</f>
        <v>Disinvestments and Planning Assumptions (negative value)</v>
      </c>
      <c r="F101" s="24">
        <f>'2 - Net Expenditure'!C111</f>
        <v>0</v>
      </c>
      <c r="G101" s="24">
        <f>'2 - Net Expenditure'!H111</f>
        <v>0</v>
      </c>
      <c r="H101" s="24">
        <f>'2 - Net Expenditure'!I111</f>
        <v>0</v>
      </c>
      <c r="I101" s="24">
        <f>'2 - Net Expenditure'!J111</f>
        <v>0</v>
      </c>
      <c r="J101" s="24">
        <f>'2 - Net Expenditure'!K111</f>
        <v>0</v>
      </c>
      <c r="K101" s="24">
        <f>'2 - Net Expenditure'!L111</f>
        <v>0</v>
      </c>
      <c r="L101" s="24">
        <f>'2 - Net Expenditure'!M111</f>
        <v>0</v>
      </c>
      <c r="M101" s="24">
        <f>'2 - Net Expenditure'!N111</f>
        <v>0</v>
      </c>
      <c r="N101" s="24">
        <f>'2 - Net Expenditure'!O111</f>
        <v>0</v>
      </c>
      <c r="O101" s="24">
        <f>'2 - Net Expenditure'!P111</f>
        <v>0</v>
      </c>
      <c r="P101" s="24">
        <f>'2 - Net Expenditure'!Q111</f>
        <v>0</v>
      </c>
      <c r="Q101" s="24">
        <f>'2 - Net Expenditure'!R111</f>
        <v>0</v>
      </c>
      <c r="R101" s="24">
        <f>'2 - Net Expenditure'!S111</f>
        <v>0</v>
      </c>
      <c r="S101" s="24">
        <f>'2 - Net Expenditure'!T111</f>
        <v>0</v>
      </c>
      <c r="T101" s="24">
        <f>'2 - Net Expenditure'!E111</f>
        <v>0</v>
      </c>
      <c r="U101" s="24">
        <f>'2 - Net Expenditure'!F111</f>
        <v>0</v>
      </c>
    </row>
    <row r="102" spans="1:21">
      <c r="A102" t="str">
        <f>'2 - Net Expenditure'!$B$2</f>
        <v>Swansea Bay UHB</v>
      </c>
      <c r="B102" s="24" t="s">
        <v>1067</v>
      </c>
      <c r="C102" s="27" t="str">
        <f>'2 - Net Expenditure'!$B$107</f>
        <v>JOINT FINANCING &amp; OTHER EXPENDITURE ANALYSIS £'000</v>
      </c>
      <c r="D102" s="24" t="s">
        <v>396</v>
      </c>
      <c r="E102" s="24" t="str">
        <f>'2 - Net Expenditure'!B112</f>
        <v>NET JOINT FINANCING &amp; OTHER PLAN</v>
      </c>
      <c r="F102" s="24">
        <f>'2 - Net Expenditure'!C112</f>
        <v>25425.559000000001</v>
      </c>
      <c r="G102" s="24">
        <f>'2 - Net Expenditure'!H112</f>
        <v>2118.7965833333333</v>
      </c>
      <c r="H102" s="24">
        <f>'2 - Net Expenditure'!I112</f>
        <v>2118.7965833333333</v>
      </c>
      <c r="I102" s="24">
        <f>'2 - Net Expenditure'!J112</f>
        <v>2118.7965833333333</v>
      </c>
      <c r="J102" s="24">
        <f>'2 - Net Expenditure'!K112</f>
        <v>2118.7965833333333</v>
      </c>
      <c r="K102" s="24">
        <f>'2 - Net Expenditure'!L112</f>
        <v>2118.7965833333333</v>
      </c>
      <c r="L102" s="24">
        <f>'2 - Net Expenditure'!M112</f>
        <v>2118.7965833333333</v>
      </c>
      <c r="M102" s="24">
        <f>'2 - Net Expenditure'!N112</f>
        <v>2118.7965833333333</v>
      </c>
      <c r="N102" s="24">
        <f>'2 - Net Expenditure'!O112</f>
        <v>2118.7965833333333</v>
      </c>
      <c r="O102" s="24">
        <f>'2 - Net Expenditure'!P112</f>
        <v>2118.7965833333333</v>
      </c>
      <c r="P102" s="24">
        <f>'2 - Net Expenditure'!Q112</f>
        <v>2118.7965833333333</v>
      </c>
      <c r="Q102" s="24">
        <f>'2 - Net Expenditure'!R112</f>
        <v>2118.7965833333333</v>
      </c>
      <c r="R102" s="24">
        <f>'2 - Net Expenditure'!S112</f>
        <v>2118.7965833333333</v>
      </c>
      <c r="S102" s="24">
        <f>'2 - Net Expenditure'!T112</f>
        <v>25425.558999999997</v>
      </c>
      <c r="T102" s="24">
        <f>'2 - Net Expenditure'!E112</f>
        <v>25425.559000000001</v>
      </c>
      <c r="U102" s="24">
        <f>'2 - Net Expenditure'!F112</f>
        <v>25425.559000000001</v>
      </c>
    </row>
    <row r="103" spans="1:21">
      <c r="B103" s="24"/>
      <c r="C103" s="27"/>
      <c r="D103" s="24"/>
      <c r="E103" s="24"/>
      <c r="F103" s="24"/>
      <c r="G103" s="24"/>
      <c r="H103" s="24"/>
      <c r="I103" s="24"/>
      <c r="J103" s="24"/>
      <c r="K103" s="24"/>
      <c r="L103" s="24"/>
      <c r="M103" s="24"/>
      <c r="N103" s="24"/>
      <c r="O103" s="24"/>
      <c r="P103" s="24"/>
      <c r="Q103" s="24"/>
      <c r="R103" s="24"/>
      <c r="S103" s="24"/>
      <c r="T103" s="24"/>
    </row>
    <row r="104" spans="1:21">
      <c r="B104" s="24"/>
      <c r="C104" s="24"/>
      <c r="D104" s="24"/>
      <c r="E104" s="24"/>
      <c r="F104" s="24"/>
      <c r="G104" s="24"/>
      <c r="H104" s="24"/>
      <c r="I104" s="24"/>
      <c r="J104" s="24"/>
      <c r="K104" s="24"/>
      <c r="L104" s="24"/>
      <c r="M104" s="24"/>
      <c r="N104" s="24"/>
      <c r="O104" s="24"/>
      <c r="P104" s="24"/>
      <c r="Q104" s="24"/>
      <c r="R104" s="24"/>
      <c r="S104" s="24"/>
      <c r="T104" s="24"/>
    </row>
    <row r="105" spans="1:21">
      <c r="B105" s="24"/>
      <c r="C105" s="24"/>
      <c r="D105" s="24"/>
      <c r="E105" s="24"/>
      <c r="F105" s="24"/>
      <c r="G105" s="24"/>
      <c r="H105" s="24"/>
      <c r="I105" s="24"/>
      <c r="J105" s="24"/>
      <c r="K105" s="24"/>
      <c r="L105" s="24"/>
      <c r="M105" s="24"/>
      <c r="N105" s="24"/>
      <c r="O105" s="24"/>
      <c r="P105" s="24"/>
      <c r="Q105" s="24"/>
      <c r="R105" s="24"/>
      <c r="S105" s="24"/>
      <c r="T105" s="24"/>
    </row>
    <row r="106" spans="1:21">
      <c r="B106" s="24"/>
      <c r="C106" s="24"/>
      <c r="D106" s="24"/>
      <c r="E106" s="24"/>
      <c r="F106" s="24"/>
      <c r="G106" s="24"/>
      <c r="H106" s="24"/>
      <c r="I106" s="24"/>
      <c r="J106" s="24"/>
      <c r="K106" s="24"/>
      <c r="L106" s="24"/>
      <c r="M106" s="24"/>
      <c r="N106" s="24"/>
      <c r="O106" s="24"/>
      <c r="P106" s="24"/>
      <c r="Q106" s="24"/>
      <c r="R106" s="24"/>
      <c r="S106" s="24"/>
      <c r="T106" s="24"/>
    </row>
  </sheetData>
  <customSheetViews>
    <customSheetView guid="{95B84344-25FE-4A71-9083-825DAB5E8F01}" state="hidden" topLeftCell="A65">
      <selection activeCell="A65" sqref="A1:XFD1048576"/>
      <pageMargins left="0" right="0" top="0" bottom="0" header="0" footer="0"/>
    </customSheetView>
  </customSheetView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106"/>
  <sheetViews>
    <sheetView zoomScale="70" zoomScaleNormal="70" workbookViewId="0">
      <pane xSplit="2" ySplit="8" topLeftCell="C9" activePane="bottomRight" state="frozen"/>
      <selection pane="topRight" activeCell="C1" sqref="C1"/>
      <selection pane="bottomLeft" activeCell="A9" sqref="A9"/>
      <selection pane="bottomRight" activeCell="C21" sqref="C21"/>
    </sheetView>
  </sheetViews>
  <sheetFormatPr defaultColWidth="9.21875" defaultRowHeight="15"/>
  <cols>
    <col min="1" max="1" width="2.6640625" style="40" customWidth="1"/>
    <col min="2" max="2" width="34.5546875" style="40" customWidth="1"/>
    <col min="3" max="6" width="9.6640625" style="40" customWidth="1"/>
    <col min="7" max="7" width="2.109375" style="40" customWidth="1"/>
    <col min="8" max="20" width="9.6640625" style="40" customWidth="1"/>
    <col min="21" max="354" width="10.33203125" style="74" customWidth="1"/>
    <col min="355" max="16384" width="9.21875" style="40"/>
  </cols>
  <sheetData>
    <row r="1" spans="1:354">
      <c r="A1" s="19"/>
      <c r="B1" s="19"/>
      <c r="C1" s="19"/>
      <c r="D1" s="19"/>
      <c r="E1" s="19"/>
      <c r="F1" s="19"/>
      <c r="G1" s="19"/>
      <c r="H1" s="19"/>
      <c r="I1" s="19"/>
      <c r="J1" s="19"/>
      <c r="K1" s="19"/>
      <c r="L1" s="19"/>
      <c r="M1" s="19"/>
      <c r="N1" s="19"/>
      <c r="O1" s="19"/>
      <c r="P1" s="19"/>
      <c r="Q1" s="19"/>
      <c r="R1" s="19"/>
      <c r="S1" s="19"/>
      <c r="T1" s="19"/>
    </row>
    <row r="2" spans="1:354" ht="21">
      <c r="A2" s="19"/>
      <c r="B2" s="978" t="str">
        <f>IF('Front Sheet and Checklist'!C5="(please select from drop down)","Please select organisation from front sheet",'Front Sheet and Checklist'!C5)</f>
        <v>Swansea Bay UHB</v>
      </c>
      <c r="C2" s="979"/>
      <c r="D2" s="979"/>
      <c r="E2" s="979"/>
      <c r="F2" s="979"/>
      <c r="G2" s="979"/>
      <c r="H2" s="979"/>
      <c r="I2" s="979"/>
      <c r="J2" s="979"/>
      <c r="K2" s="979"/>
      <c r="L2" s="979"/>
      <c r="M2" s="979"/>
      <c r="N2" s="979"/>
      <c r="O2" s="979"/>
      <c r="P2" s="979"/>
      <c r="Q2" s="979"/>
      <c r="R2" s="979"/>
      <c r="S2" s="979"/>
      <c r="T2" s="979"/>
    </row>
    <row r="3" spans="1:354" ht="15.6" customHeight="1">
      <c r="A3" s="138"/>
      <c r="B3" s="853" t="s">
        <v>756</v>
      </c>
      <c r="C3" s="854"/>
      <c r="D3" s="854"/>
      <c r="E3" s="854"/>
      <c r="F3" s="854"/>
      <c r="G3" s="854"/>
      <c r="H3" s="854"/>
      <c r="I3" s="854"/>
      <c r="J3" s="854"/>
      <c r="K3" s="854"/>
      <c r="L3" s="854"/>
      <c r="M3" s="854"/>
      <c r="N3" s="854"/>
      <c r="O3" s="854"/>
      <c r="P3" s="854"/>
      <c r="Q3" s="854"/>
      <c r="R3" s="854"/>
      <c r="S3" s="854"/>
      <c r="T3" s="854"/>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39"/>
      <c r="FI3" s="139"/>
      <c r="FJ3" s="139"/>
      <c r="FK3" s="139"/>
      <c r="FL3" s="139"/>
      <c r="FM3" s="139"/>
      <c r="FN3" s="139"/>
      <c r="FO3" s="139"/>
      <c r="FP3" s="139"/>
      <c r="FQ3" s="139"/>
      <c r="FR3" s="139"/>
      <c r="FS3" s="139"/>
      <c r="FT3" s="139"/>
      <c r="FU3" s="139"/>
      <c r="FV3" s="139"/>
      <c r="FW3" s="139"/>
      <c r="FX3" s="139"/>
      <c r="FY3" s="139"/>
      <c r="FZ3" s="139"/>
      <c r="GA3" s="139"/>
      <c r="GB3" s="139"/>
      <c r="GC3" s="139"/>
      <c r="GD3" s="139"/>
      <c r="GE3" s="139"/>
      <c r="GF3" s="139"/>
      <c r="GG3" s="139"/>
      <c r="GH3" s="139"/>
      <c r="GI3" s="139"/>
      <c r="GJ3" s="139"/>
      <c r="GK3" s="139"/>
      <c r="GL3" s="139"/>
      <c r="GM3" s="139"/>
      <c r="GN3" s="139"/>
      <c r="GO3" s="139"/>
      <c r="GP3" s="139"/>
      <c r="GQ3" s="139"/>
      <c r="GR3" s="139"/>
      <c r="GS3" s="139"/>
      <c r="GT3" s="139"/>
      <c r="GU3" s="139"/>
      <c r="GV3" s="139"/>
      <c r="GW3" s="139"/>
      <c r="GX3" s="139"/>
      <c r="GY3" s="139"/>
      <c r="GZ3" s="139"/>
      <c r="HA3" s="139"/>
      <c r="HB3" s="139"/>
      <c r="HC3" s="139"/>
      <c r="HD3" s="139"/>
      <c r="HE3" s="139"/>
      <c r="HF3" s="139"/>
      <c r="HG3" s="139"/>
      <c r="HH3" s="139"/>
      <c r="HI3" s="139"/>
      <c r="HJ3" s="139"/>
      <c r="HK3" s="139"/>
      <c r="HL3" s="139"/>
      <c r="HM3" s="139"/>
      <c r="HN3" s="139"/>
      <c r="HO3" s="139"/>
      <c r="HP3" s="139"/>
      <c r="HQ3" s="139"/>
      <c r="HR3" s="139"/>
      <c r="HS3" s="139"/>
      <c r="HT3" s="139"/>
      <c r="HU3" s="139"/>
      <c r="HV3" s="139"/>
      <c r="HW3" s="139"/>
      <c r="HX3" s="139"/>
      <c r="HY3" s="139"/>
      <c r="HZ3" s="139"/>
      <c r="IA3" s="139"/>
      <c r="IB3" s="139"/>
      <c r="IC3" s="139"/>
      <c r="ID3" s="139"/>
      <c r="IE3" s="139"/>
      <c r="IF3" s="139"/>
      <c r="IG3" s="139"/>
      <c r="IH3" s="139"/>
      <c r="II3" s="139"/>
      <c r="IJ3" s="139"/>
      <c r="IK3" s="139"/>
      <c r="IL3" s="139"/>
      <c r="IM3" s="139"/>
      <c r="IN3" s="139"/>
      <c r="IO3" s="139"/>
      <c r="IP3" s="139"/>
      <c r="IQ3" s="139"/>
      <c r="IR3" s="139"/>
      <c r="IS3" s="139"/>
      <c r="IT3" s="139"/>
      <c r="IU3" s="139"/>
      <c r="IV3" s="139"/>
      <c r="IW3" s="139"/>
      <c r="IX3" s="139"/>
      <c r="IY3" s="139"/>
      <c r="IZ3" s="139"/>
      <c r="JA3" s="139"/>
      <c r="JB3" s="139"/>
      <c r="JC3" s="139"/>
      <c r="JD3" s="139"/>
      <c r="JE3" s="139"/>
      <c r="JF3" s="139"/>
      <c r="JG3" s="139"/>
      <c r="JH3" s="139"/>
      <c r="JI3" s="139"/>
      <c r="JJ3" s="139"/>
      <c r="JK3" s="139"/>
      <c r="JL3" s="139"/>
      <c r="JM3" s="139"/>
      <c r="JN3" s="139"/>
      <c r="JO3" s="139"/>
      <c r="JP3" s="139"/>
      <c r="JQ3" s="139"/>
      <c r="JR3" s="139"/>
      <c r="JS3" s="139"/>
      <c r="JT3" s="139"/>
      <c r="JU3" s="139"/>
      <c r="JV3" s="139"/>
      <c r="JW3" s="139"/>
      <c r="JX3" s="139"/>
      <c r="JY3" s="139"/>
      <c r="JZ3" s="139"/>
      <c r="KA3" s="139"/>
      <c r="KB3" s="139"/>
      <c r="KC3" s="139"/>
      <c r="KD3" s="139"/>
      <c r="KE3" s="139"/>
      <c r="KF3" s="139"/>
      <c r="KG3" s="139"/>
      <c r="KH3" s="139"/>
      <c r="KI3" s="139"/>
      <c r="KJ3" s="139"/>
      <c r="KK3" s="139"/>
      <c r="KL3" s="139"/>
      <c r="KM3" s="139"/>
      <c r="KN3" s="139"/>
      <c r="KO3" s="139"/>
      <c r="KP3" s="139"/>
      <c r="KQ3" s="139"/>
      <c r="KR3" s="139"/>
      <c r="KS3" s="139"/>
      <c r="KT3" s="139"/>
      <c r="KU3" s="139"/>
      <c r="KV3" s="139"/>
      <c r="KW3" s="139"/>
      <c r="KX3" s="139"/>
      <c r="KY3" s="139"/>
      <c r="KZ3" s="139"/>
      <c r="LA3" s="139"/>
      <c r="LB3" s="139"/>
      <c r="LC3" s="139"/>
      <c r="LD3" s="139"/>
      <c r="LE3" s="139"/>
      <c r="LF3" s="139"/>
      <c r="LG3" s="139"/>
      <c r="LH3" s="139"/>
      <c r="LI3" s="139"/>
      <c r="LJ3" s="139"/>
      <c r="LK3" s="139"/>
      <c r="LL3" s="139"/>
      <c r="LM3" s="139"/>
      <c r="LN3" s="139"/>
      <c r="LO3" s="139"/>
      <c r="LP3" s="139"/>
      <c r="LQ3" s="139"/>
      <c r="LR3" s="139"/>
      <c r="LS3" s="139"/>
      <c r="LT3" s="139"/>
      <c r="LU3" s="139"/>
      <c r="LV3" s="139"/>
      <c r="LW3" s="139"/>
      <c r="LX3" s="139"/>
      <c r="LY3" s="139"/>
      <c r="LZ3" s="139"/>
      <c r="MA3" s="139"/>
      <c r="MB3" s="139"/>
      <c r="MC3" s="139"/>
      <c r="MD3" s="139"/>
      <c r="ME3" s="139"/>
      <c r="MF3" s="139"/>
      <c r="MG3" s="139"/>
      <c r="MH3" s="139"/>
      <c r="MI3" s="139"/>
      <c r="MJ3" s="139"/>
      <c r="MK3" s="139"/>
      <c r="ML3" s="139"/>
      <c r="MM3" s="139"/>
      <c r="MN3" s="139"/>
      <c r="MO3" s="139"/>
      <c r="MP3" s="139"/>
    </row>
    <row r="4" spans="1:354">
      <c r="A4" s="138"/>
      <c r="B4" s="823"/>
      <c r="C4" s="824"/>
      <c r="D4" s="824"/>
      <c r="E4" s="824"/>
      <c r="F4" s="824"/>
      <c r="G4" s="824"/>
      <c r="H4" s="824"/>
      <c r="I4" s="824"/>
      <c r="J4" s="824"/>
      <c r="K4" s="824"/>
      <c r="L4" s="824"/>
      <c r="M4" s="824"/>
      <c r="N4" s="824"/>
      <c r="O4" s="824"/>
      <c r="P4" s="824"/>
      <c r="Q4" s="824"/>
      <c r="R4" s="824"/>
      <c r="S4" s="824"/>
      <c r="T4" s="824"/>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c r="ED4" s="139"/>
      <c r="EE4" s="139"/>
      <c r="EF4" s="139"/>
      <c r="EG4" s="139"/>
      <c r="EH4" s="139"/>
      <c r="EI4" s="139"/>
      <c r="EJ4" s="139"/>
      <c r="EK4" s="139"/>
      <c r="EL4" s="139"/>
      <c r="EM4" s="139"/>
      <c r="EN4" s="139"/>
      <c r="EO4" s="139"/>
      <c r="EP4" s="139"/>
      <c r="EQ4" s="139"/>
      <c r="ER4" s="139"/>
      <c r="ES4" s="139"/>
      <c r="ET4" s="139"/>
      <c r="EU4" s="139"/>
      <c r="EV4" s="139"/>
      <c r="EW4" s="139"/>
      <c r="EX4" s="139"/>
      <c r="EY4" s="139"/>
      <c r="EZ4" s="139"/>
      <c r="FA4" s="139"/>
      <c r="FB4" s="139"/>
      <c r="FC4" s="139"/>
      <c r="FD4" s="139"/>
      <c r="FE4" s="139"/>
      <c r="FF4" s="139"/>
      <c r="FG4" s="139"/>
      <c r="FH4" s="139"/>
      <c r="FI4" s="139"/>
      <c r="FJ4" s="139"/>
      <c r="FK4" s="139"/>
      <c r="FL4" s="139"/>
      <c r="FM4" s="139"/>
      <c r="FN4" s="139"/>
      <c r="FO4" s="139"/>
      <c r="FP4" s="139"/>
      <c r="FQ4" s="139"/>
      <c r="FR4" s="139"/>
      <c r="FS4" s="139"/>
      <c r="FT4" s="139"/>
      <c r="FU4" s="139"/>
      <c r="FV4" s="139"/>
      <c r="FW4" s="139"/>
      <c r="FX4" s="139"/>
      <c r="FY4" s="139"/>
      <c r="FZ4" s="139"/>
      <c r="GA4" s="139"/>
      <c r="GB4" s="139"/>
      <c r="GC4" s="139"/>
      <c r="GD4" s="139"/>
      <c r="GE4" s="139"/>
      <c r="GF4" s="139"/>
      <c r="GG4" s="139"/>
      <c r="GH4" s="139"/>
      <c r="GI4" s="139"/>
      <c r="GJ4" s="139"/>
      <c r="GK4" s="139"/>
      <c r="GL4" s="139"/>
      <c r="GM4" s="139"/>
      <c r="GN4" s="139"/>
      <c r="GO4" s="139"/>
      <c r="GP4" s="139"/>
      <c r="GQ4" s="139"/>
      <c r="GR4" s="139"/>
      <c r="GS4" s="139"/>
      <c r="GT4" s="139"/>
      <c r="GU4" s="139"/>
      <c r="GV4" s="139"/>
      <c r="GW4" s="139"/>
      <c r="GX4" s="139"/>
      <c r="GY4" s="139"/>
      <c r="GZ4" s="139"/>
      <c r="HA4" s="139"/>
      <c r="HB4" s="139"/>
      <c r="HC4" s="139"/>
      <c r="HD4" s="139"/>
      <c r="HE4" s="139"/>
      <c r="HF4" s="139"/>
      <c r="HG4" s="139"/>
      <c r="HH4" s="139"/>
      <c r="HI4" s="139"/>
      <c r="HJ4" s="139"/>
      <c r="HK4" s="139"/>
      <c r="HL4" s="139"/>
      <c r="HM4" s="139"/>
      <c r="HN4" s="139"/>
      <c r="HO4" s="139"/>
      <c r="HP4" s="139"/>
      <c r="HQ4" s="139"/>
      <c r="HR4" s="139"/>
      <c r="HS4" s="139"/>
      <c r="HT4" s="139"/>
      <c r="HU4" s="139"/>
      <c r="HV4" s="139"/>
      <c r="HW4" s="139"/>
      <c r="HX4" s="139"/>
      <c r="HY4" s="139"/>
      <c r="HZ4" s="139"/>
      <c r="IA4" s="139"/>
      <c r="IB4" s="139"/>
      <c r="IC4" s="139"/>
      <c r="ID4" s="139"/>
      <c r="IE4" s="139"/>
      <c r="IF4" s="139"/>
      <c r="IG4" s="139"/>
      <c r="IH4" s="139"/>
      <c r="II4" s="139"/>
      <c r="IJ4" s="139"/>
      <c r="IK4" s="139"/>
      <c r="IL4" s="139"/>
      <c r="IM4" s="139"/>
      <c r="IN4" s="139"/>
      <c r="IO4" s="139"/>
      <c r="IP4" s="139"/>
      <c r="IQ4" s="139"/>
      <c r="IR4" s="139"/>
      <c r="IS4" s="139"/>
      <c r="IT4" s="139"/>
      <c r="IU4" s="139"/>
      <c r="IV4" s="139"/>
      <c r="IW4" s="139"/>
      <c r="IX4" s="139"/>
      <c r="IY4" s="139"/>
      <c r="IZ4" s="139"/>
      <c r="JA4" s="139"/>
      <c r="JB4" s="139"/>
      <c r="JC4" s="139"/>
      <c r="JD4" s="139"/>
      <c r="JE4" s="139"/>
      <c r="JF4" s="139"/>
      <c r="JG4" s="139"/>
      <c r="JH4" s="139"/>
      <c r="JI4" s="139"/>
      <c r="JJ4" s="139"/>
      <c r="JK4" s="139"/>
      <c r="JL4" s="139"/>
      <c r="JM4" s="139"/>
      <c r="JN4" s="139"/>
      <c r="JO4" s="139"/>
      <c r="JP4" s="139"/>
      <c r="JQ4" s="139"/>
      <c r="JR4" s="139"/>
      <c r="JS4" s="139"/>
      <c r="JT4" s="139"/>
      <c r="JU4" s="139"/>
      <c r="JV4" s="139"/>
      <c r="JW4" s="139"/>
      <c r="JX4" s="139"/>
      <c r="JY4" s="139"/>
      <c r="JZ4" s="139"/>
      <c r="KA4" s="139"/>
      <c r="KB4" s="139"/>
      <c r="KC4" s="139"/>
      <c r="KD4" s="139"/>
      <c r="KE4" s="139"/>
      <c r="KF4" s="139"/>
      <c r="KG4" s="139"/>
      <c r="KH4" s="139"/>
      <c r="KI4" s="139"/>
      <c r="KJ4" s="139"/>
      <c r="KK4" s="139"/>
      <c r="KL4" s="139"/>
      <c r="KM4" s="139"/>
      <c r="KN4" s="139"/>
      <c r="KO4" s="139"/>
      <c r="KP4" s="139"/>
      <c r="KQ4" s="139"/>
      <c r="KR4" s="139"/>
      <c r="KS4" s="139"/>
      <c r="KT4" s="139"/>
      <c r="KU4" s="139"/>
      <c r="KV4" s="139"/>
      <c r="KW4" s="139"/>
      <c r="KX4" s="139"/>
      <c r="KY4" s="139"/>
      <c r="KZ4" s="139"/>
      <c r="LA4" s="139"/>
      <c r="LB4" s="139"/>
      <c r="LC4" s="139"/>
      <c r="LD4" s="139"/>
      <c r="LE4" s="139"/>
      <c r="LF4" s="139"/>
      <c r="LG4" s="139"/>
      <c r="LH4" s="139"/>
      <c r="LI4" s="139"/>
      <c r="LJ4" s="139"/>
      <c r="LK4" s="139"/>
      <c r="LL4" s="139"/>
      <c r="LM4" s="139"/>
      <c r="LN4" s="139"/>
      <c r="LO4" s="139"/>
      <c r="LP4" s="139"/>
      <c r="LQ4" s="139"/>
      <c r="LR4" s="139"/>
      <c r="LS4" s="139"/>
      <c r="LT4" s="139"/>
      <c r="LU4" s="139"/>
      <c r="LV4" s="139"/>
      <c r="LW4" s="139"/>
      <c r="LX4" s="139"/>
      <c r="LY4" s="139"/>
      <c r="LZ4" s="139"/>
      <c r="MA4" s="139"/>
      <c r="MB4" s="139"/>
      <c r="MC4" s="139"/>
      <c r="MD4" s="139"/>
      <c r="ME4" s="139"/>
      <c r="MF4" s="139"/>
      <c r="MG4" s="139"/>
      <c r="MH4" s="139"/>
      <c r="MI4" s="139"/>
      <c r="MJ4" s="139"/>
      <c r="MK4" s="139"/>
      <c r="ML4" s="139"/>
      <c r="MM4" s="139"/>
      <c r="MN4" s="139"/>
      <c r="MO4" s="139"/>
      <c r="MP4" s="139"/>
    </row>
    <row r="5" spans="1:354">
      <c r="A5" s="138"/>
      <c r="B5" s="826"/>
      <c r="C5" s="827"/>
      <c r="D5" s="827"/>
      <c r="E5" s="827"/>
      <c r="F5" s="827"/>
      <c r="G5" s="827"/>
      <c r="H5" s="827"/>
      <c r="I5" s="827"/>
      <c r="J5" s="827"/>
      <c r="K5" s="827"/>
      <c r="L5" s="827"/>
      <c r="M5" s="827"/>
      <c r="N5" s="827"/>
      <c r="O5" s="827"/>
      <c r="P5" s="827"/>
      <c r="Q5" s="827"/>
      <c r="R5" s="827"/>
      <c r="S5" s="827"/>
      <c r="T5" s="827"/>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c r="GA5" s="139"/>
      <c r="GB5" s="139"/>
      <c r="GC5" s="139"/>
      <c r="GD5" s="139"/>
      <c r="GE5" s="139"/>
      <c r="GF5" s="139"/>
      <c r="GG5" s="139"/>
      <c r="GH5" s="139"/>
      <c r="GI5" s="139"/>
      <c r="GJ5" s="139"/>
      <c r="GK5" s="139"/>
      <c r="GL5" s="139"/>
      <c r="GM5" s="139"/>
      <c r="GN5" s="139"/>
      <c r="GO5" s="139"/>
      <c r="GP5" s="139"/>
      <c r="GQ5" s="139"/>
      <c r="GR5" s="139"/>
      <c r="GS5" s="139"/>
      <c r="GT5" s="139"/>
      <c r="GU5" s="139"/>
      <c r="GV5" s="139"/>
      <c r="GW5" s="139"/>
      <c r="GX5" s="139"/>
      <c r="GY5" s="139"/>
      <c r="GZ5" s="139"/>
      <c r="HA5" s="139"/>
      <c r="HB5" s="139"/>
      <c r="HC5" s="139"/>
      <c r="HD5" s="139"/>
      <c r="HE5" s="139"/>
      <c r="HF5" s="139"/>
      <c r="HG5" s="139"/>
      <c r="HH5" s="139"/>
      <c r="HI5" s="139"/>
      <c r="HJ5" s="139"/>
      <c r="HK5" s="139"/>
      <c r="HL5" s="139"/>
      <c r="HM5" s="139"/>
      <c r="HN5" s="139"/>
      <c r="HO5" s="139"/>
      <c r="HP5" s="139"/>
      <c r="HQ5" s="139"/>
      <c r="HR5" s="139"/>
      <c r="HS5" s="139"/>
      <c r="HT5" s="139"/>
      <c r="HU5" s="139"/>
      <c r="HV5" s="139"/>
      <c r="HW5" s="139"/>
      <c r="HX5" s="139"/>
      <c r="HY5" s="139"/>
      <c r="HZ5" s="139"/>
      <c r="IA5" s="139"/>
      <c r="IB5" s="139"/>
      <c r="IC5" s="139"/>
      <c r="ID5" s="139"/>
      <c r="IE5" s="139"/>
      <c r="IF5" s="139"/>
      <c r="IG5" s="139"/>
      <c r="IH5" s="139"/>
      <c r="II5" s="139"/>
      <c r="IJ5" s="139"/>
      <c r="IK5" s="139"/>
      <c r="IL5" s="139"/>
      <c r="IM5" s="139"/>
      <c r="IN5" s="139"/>
      <c r="IO5" s="139"/>
      <c r="IP5" s="139"/>
      <c r="IQ5" s="139"/>
      <c r="IR5" s="139"/>
      <c r="IS5" s="139"/>
      <c r="IT5" s="139"/>
      <c r="IU5" s="139"/>
      <c r="IV5" s="139"/>
      <c r="IW5" s="139"/>
      <c r="IX5" s="139"/>
      <c r="IY5" s="139"/>
      <c r="IZ5" s="139"/>
      <c r="JA5" s="139"/>
      <c r="JB5" s="139"/>
      <c r="JC5" s="139"/>
      <c r="JD5" s="139"/>
      <c r="JE5" s="139"/>
      <c r="JF5" s="139"/>
      <c r="JG5" s="139"/>
      <c r="JH5" s="139"/>
      <c r="JI5" s="139"/>
      <c r="JJ5" s="139"/>
      <c r="JK5" s="139"/>
      <c r="JL5" s="139"/>
      <c r="JM5" s="139"/>
      <c r="JN5" s="139"/>
      <c r="JO5" s="139"/>
      <c r="JP5" s="139"/>
      <c r="JQ5" s="139"/>
      <c r="JR5" s="139"/>
      <c r="JS5" s="139"/>
      <c r="JT5" s="139"/>
      <c r="JU5" s="139"/>
      <c r="JV5" s="139"/>
      <c r="JW5" s="139"/>
      <c r="JX5" s="139"/>
      <c r="JY5" s="139"/>
      <c r="JZ5" s="139"/>
      <c r="KA5" s="139"/>
      <c r="KB5" s="139"/>
      <c r="KC5" s="139"/>
      <c r="KD5" s="139"/>
      <c r="KE5" s="139"/>
      <c r="KF5" s="139"/>
      <c r="KG5" s="139"/>
      <c r="KH5" s="139"/>
      <c r="KI5" s="139"/>
      <c r="KJ5" s="139"/>
      <c r="KK5" s="139"/>
      <c r="KL5" s="139"/>
      <c r="KM5" s="139"/>
      <c r="KN5" s="139"/>
      <c r="KO5" s="139"/>
      <c r="KP5" s="139"/>
      <c r="KQ5" s="139"/>
      <c r="KR5" s="139"/>
      <c r="KS5" s="139"/>
      <c r="KT5" s="139"/>
      <c r="KU5" s="139"/>
      <c r="KV5" s="139"/>
      <c r="KW5" s="139"/>
      <c r="KX5" s="139"/>
      <c r="KY5" s="139"/>
      <c r="KZ5" s="139"/>
      <c r="LA5" s="139"/>
      <c r="LB5" s="139"/>
      <c r="LC5" s="139"/>
      <c r="LD5" s="139"/>
      <c r="LE5" s="139"/>
      <c r="LF5" s="139"/>
      <c r="LG5" s="139"/>
      <c r="LH5" s="139"/>
      <c r="LI5" s="139"/>
      <c r="LJ5" s="139"/>
      <c r="LK5" s="139"/>
      <c r="LL5" s="139"/>
      <c r="LM5" s="139"/>
      <c r="LN5" s="139"/>
      <c r="LO5" s="139"/>
      <c r="LP5" s="139"/>
      <c r="LQ5" s="139"/>
      <c r="LR5" s="139"/>
      <c r="LS5" s="139"/>
      <c r="LT5" s="139"/>
      <c r="LU5" s="139"/>
      <c r="LV5" s="139"/>
      <c r="LW5" s="139"/>
      <c r="LX5" s="139"/>
      <c r="LY5" s="139"/>
      <c r="LZ5" s="139"/>
      <c r="MA5" s="139"/>
      <c r="MB5" s="139"/>
      <c r="MC5" s="139"/>
      <c r="MD5" s="139"/>
      <c r="ME5" s="139"/>
      <c r="MF5" s="139"/>
      <c r="MG5" s="139"/>
      <c r="MH5" s="139"/>
      <c r="MI5" s="139"/>
      <c r="MJ5" s="139"/>
      <c r="MK5" s="139"/>
      <c r="ML5" s="139"/>
      <c r="MM5" s="139"/>
      <c r="MN5" s="139"/>
      <c r="MO5" s="139"/>
      <c r="MP5" s="139"/>
    </row>
    <row r="6" spans="1:354" ht="26.25">
      <c r="A6" s="19"/>
      <c r="B6" s="980"/>
      <c r="C6" s="980"/>
      <c r="D6" s="980"/>
      <c r="E6" s="980"/>
      <c r="F6" s="980"/>
      <c r="G6" s="980"/>
      <c r="H6" s="980"/>
      <c r="I6" s="980"/>
      <c r="J6" s="980"/>
      <c r="K6" s="980"/>
      <c r="L6" s="980"/>
      <c r="M6" s="980"/>
      <c r="N6" s="980"/>
      <c r="O6" s="980"/>
      <c r="P6" s="980"/>
      <c r="Q6" s="980"/>
      <c r="R6" s="980"/>
      <c r="S6" s="980"/>
      <c r="T6" s="980"/>
    </row>
    <row r="7" spans="1:354" ht="15.6" customHeight="1">
      <c r="A7" s="19"/>
      <c r="B7" s="900" t="s">
        <v>1068</v>
      </c>
      <c r="C7" s="584" t="s">
        <v>1069</v>
      </c>
      <c r="D7" s="584"/>
      <c r="E7" s="584"/>
      <c r="F7" s="584"/>
      <c r="G7" s="288"/>
      <c r="H7" s="856" t="s">
        <v>1070</v>
      </c>
      <c r="I7" s="856"/>
      <c r="J7" s="856"/>
      <c r="K7" s="856"/>
      <c r="L7" s="856"/>
      <c r="M7" s="856"/>
      <c r="N7" s="856"/>
      <c r="O7" s="856"/>
      <c r="P7" s="856"/>
      <c r="Q7" s="856"/>
      <c r="R7" s="856"/>
      <c r="S7" s="856"/>
      <c r="T7" s="856"/>
    </row>
    <row r="8" spans="1:354" ht="63">
      <c r="A8" s="19"/>
      <c r="B8" s="900"/>
      <c r="C8" s="288" t="s">
        <v>759</v>
      </c>
      <c r="D8" s="288" t="s">
        <v>760</v>
      </c>
      <c r="E8" s="288" t="s">
        <v>761</v>
      </c>
      <c r="F8" s="288" t="s">
        <v>762</v>
      </c>
      <c r="G8" s="288"/>
      <c r="H8" s="288" t="s">
        <v>318</v>
      </c>
      <c r="I8" s="288" t="s">
        <v>319</v>
      </c>
      <c r="J8" s="288" t="s">
        <v>320</v>
      </c>
      <c r="K8" s="288" t="s">
        <v>321</v>
      </c>
      <c r="L8" s="288" t="s">
        <v>322</v>
      </c>
      <c r="M8" s="288" t="s">
        <v>323</v>
      </c>
      <c r="N8" s="497" t="s">
        <v>324</v>
      </c>
      <c r="O8" s="497" t="s">
        <v>325</v>
      </c>
      <c r="P8" s="497" t="s">
        <v>326</v>
      </c>
      <c r="Q8" s="497" t="s">
        <v>327</v>
      </c>
      <c r="R8" s="497" t="s">
        <v>328</v>
      </c>
      <c r="S8" s="497" t="s">
        <v>329</v>
      </c>
      <c r="T8" s="288" t="s">
        <v>760</v>
      </c>
    </row>
    <row r="9" spans="1:354">
      <c r="A9" s="19"/>
      <c r="B9" s="84" t="s">
        <v>367</v>
      </c>
      <c r="C9" s="857" t="s">
        <v>690</v>
      </c>
      <c r="D9" s="857"/>
      <c r="E9" s="857"/>
      <c r="F9" s="857"/>
      <c r="G9" s="857"/>
      <c r="H9" s="857"/>
      <c r="I9" s="857"/>
      <c r="J9" s="857"/>
      <c r="K9" s="857"/>
      <c r="L9" s="857"/>
      <c r="M9" s="857"/>
      <c r="N9" s="857"/>
      <c r="O9" s="857"/>
      <c r="P9" s="857"/>
      <c r="Q9" s="857"/>
      <c r="R9" s="857"/>
      <c r="S9" s="857"/>
      <c r="T9" s="857"/>
    </row>
    <row r="10" spans="1:354">
      <c r="B10" s="977" t="s">
        <v>433</v>
      </c>
      <c r="C10" s="977"/>
      <c r="D10" s="977"/>
      <c r="E10" s="977"/>
      <c r="F10" s="977"/>
      <c r="G10" s="977"/>
      <c r="H10" s="977"/>
      <c r="I10" s="977"/>
      <c r="J10" s="977"/>
      <c r="K10" s="977"/>
      <c r="L10" s="977"/>
      <c r="M10" s="977"/>
      <c r="N10" s="977"/>
      <c r="O10" s="977"/>
      <c r="P10" s="977"/>
      <c r="Q10" s="977"/>
      <c r="R10" s="977"/>
      <c r="S10" s="977"/>
      <c r="T10" s="977"/>
    </row>
    <row r="11" spans="1:354" ht="15.75">
      <c r="B11" s="543" t="s">
        <v>434</v>
      </c>
      <c r="C11" s="558">
        <v>492</v>
      </c>
      <c r="D11" s="558">
        <v>489.90848639017207</v>
      </c>
      <c r="E11" s="558">
        <v>486.65371936955228</v>
      </c>
      <c r="F11" s="558">
        <v>489.36602522006871</v>
      </c>
      <c r="G11" s="559"/>
      <c r="H11" s="583"/>
      <c r="I11" s="583"/>
      <c r="J11" s="583"/>
      <c r="K11" s="583"/>
      <c r="L11" s="583"/>
      <c r="M11" s="583"/>
      <c r="N11" s="583"/>
      <c r="O11" s="583"/>
      <c r="P11" s="583"/>
      <c r="Q11" s="583"/>
      <c r="R11" s="583"/>
      <c r="S11" s="583"/>
      <c r="T11" s="583"/>
      <c r="U11" s="74" t="str">
        <f t="shared" ref="U11:U20" si="0">IF(COUNTA(C11:T11)&lt;&gt;COUNT(C11:T11),"Please remove any text entries, enter numeric values only","")</f>
        <v/>
      </c>
    </row>
    <row r="12" spans="1:354" ht="15.75">
      <c r="B12" s="544" t="s">
        <v>435</v>
      </c>
      <c r="C12" s="558">
        <v>154363.99394800002</v>
      </c>
      <c r="D12" s="558">
        <v>153707.78582968775</v>
      </c>
      <c r="E12" s="558">
        <v>152686.60933238469</v>
      </c>
      <c r="F12" s="558">
        <v>153537.58974680389</v>
      </c>
      <c r="G12" s="559"/>
      <c r="H12" s="583"/>
      <c r="I12" s="583"/>
      <c r="J12" s="583"/>
      <c r="K12" s="583"/>
      <c r="L12" s="583"/>
      <c r="M12" s="583"/>
      <c r="N12" s="583"/>
      <c r="O12" s="583"/>
      <c r="P12" s="583"/>
      <c r="Q12" s="583"/>
      <c r="R12" s="583"/>
      <c r="S12" s="583"/>
      <c r="T12" s="583"/>
      <c r="U12" s="74" t="str">
        <f t="shared" si="0"/>
        <v/>
      </c>
    </row>
    <row r="13" spans="1:354" ht="15.6" customHeight="1">
      <c r="B13" s="544" t="s">
        <v>436</v>
      </c>
      <c r="C13" s="558">
        <v>182273.588464</v>
      </c>
      <c r="D13" s="558">
        <v>181498.73543354345</v>
      </c>
      <c r="E13" s="558">
        <v>180292.92635943237</v>
      </c>
      <c r="F13" s="558">
        <v>181297.76725452489</v>
      </c>
      <c r="G13" s="559"/>
      <c r="H13" s="583"/>
      <c r="I13" s="583"/>
      <c r="J13" s="583"/>
      <c r="K13" s="583"/>
      <c r="L13" s="583"/>
      <c r="M13" s="583"/>
      <c r="N13" s="583"/>
      <c r="O13" s="583"/>
      <c r="P13" s="583"/>
      <c r="Q13" s="583"/>
      <c r="R13" s="583"/>
      <c r="S13" s="583"/>
      <c r="T13" s="583"/>
      <c r="U13" s="74" t="str">
        <f t="shared" si="0"/>
        <v/>
      </c>
    </row>
    <row r="14" spans="1:354" ht="15.75">
      <c r="B14" s="544" t="s">
        <v>437</v>
      </c>
      <c r="C14" s="561">
        <v>20502.643884000001</v>
      </c>
      <c r="D14" s="561">
        <v>20415.486244323492</v>
      </c>
      <c r="E14" s="561">
        <v>20279.853461500006</v>
      </c>
      <c r="F14" s="561">
        <v>20392.880780519576</v>
      </c>
      <c r="G14" s="559"/>
      <c r="H14" s="583"/>
      <c r="I14" s="583"/>
      <c r="J14" s="583"/>
      <c r="K14" s="583"/>
      <c r="L14" s="583"/>
      <c r="M14" s="583"/>
      <c r="N14" s="583"/>
      <c r="O14" s="583"/>
      <c r="P14" s="583"/>
      <c r="Q14" s="583"/>
      <c r="R14" s="583"/>
      <c r="S14" s="583"/>
      <c r="T14" s="583"/>
      <c r="U14" s="74" t="str">
        <f t="shared" si="0"/>
        <v/>
      </c>
    </row>
    <row r="15" spans="1:354" ht="15.75">
      <c r="B15" s="544" t="s">
        <v>438</v>
      </c>
      <c r="C15" s="561">
        <v>18601.081914000002</v>
      </c>
      <c r="D15" s="561">
        <v>18522.00789777916</v>
      </c>
      <c r="E15" s="561">
        <v>18398.954670215066</v>
      </c>
      <c r="F15" s="561">
        <v>18501.499026518475</v>
      </c>
      <c r="G15" s="559"/>
      <c r="H15" s="583"/>
      <c r="I15" s="583"/>
      <c r="J15" s="583"/>
      <c r="K15" s="583"/>
      <c r="L15" s="583"/>
      <c r="M15" s="583"/>
      <c r="N15" s="583"/>
      <c r="O15" s="583"/>
      <c r="P15" s="583"/>
      <c r="Q15" s="583"/>
      <c r="R15" s="583"/>
      <c r="S15" s="583"/>
      <c r="T15" s="583"/>
      <c r="U15" s="74" t="str">
        <f t="shared" si="0"/>
        <v/>
      </c>
    </row>
    <row r="16" spans="1:354" ht="15.75">
      <c r="B16" s="544" t="s">
        <v>267</v>
      </c>
      <c r="C16" s="561">
        <v>45079.843802000003</v>
      </c>
      <c r="D16" s="561">
        <v>44888.207405982117</v>
      </c>
      <c r="E16" s="561">
        <v>44589.987103336913</v>
      </c>
      <c r="F16" s="561">
        <v>44838.504022207904</v>
      </c>
      <c r="G16" s="559"/>
      <c r="H16" s="583"/>
      <c r="I16" s="583"/>
      <c r="J16" s="583"/>
      <c r="K16" s="583"/>
      <c r="L16" s="583"/>
      <c r="M16" s="583"/>
      <c r="N16" s="583"/>
      <c r="O16" s="583"/>
      <c r="P16" s="583"/>
      <c r="Q16" s="583"/>
      <c r="R16" s="583"/>
      <c r="S16" s="583"/>
      <c r="T16" s="583"/>
      <c r="U16" s="74" t="str">
        <f t="shared" si="0"/>
        <v/>
      </c>
    </row>
    <row r="17" spans="2:22" ht="15.75">
      <c r="B17" s="544" t="s">
        <v>439</v>
      </c>
      <c r="C17" s="561">
        <v>87935.674330000009</v>
      </c>
      <c r="D17" s="561">
        <v>87561.855916076049</v>
      </c>
      <c r="E17" s="561">
        <v>86980.128003992213</v>
      </c>
      <c r="F17" s="561">
        <v>87464.901264062064</v>
      </c>
      <c r="G17" s="559"/>
      <c r="H17" s="583"/>
      <c r="I17" s="583"/>
      <c r="J17" s="583"/>
      <c r="K17" s="583"/>
      <c r="L17" s="583"/>
      <c r="M17" s="583"/>
      <c r="N17" s="583"/>
      <c r="O17" s="583"/>
      <c r="P17" s="583"/>
      <c r="Q17" s="583"/>
      <c r="R17" s="583"/>
      <c r="S17" s="583"/>
      <c r="T17" s="583"/>
      <c r="U17" s="74" t="str">
        <f t="shared" si="0"/>
        <v/>
      </c>
    </row>
    <row r="18" spans="2:22" ht="15.75">
      <c r="B18" s="544" t="s">
        <v>440</v>
      </c>
      <c r="C18" s="561">
        <v>92510.032078000018</v>
      </c>
      <c r="D18" s="561">
        <v>92116.767868372481</v>
      </c>
      <c r="E18" s="561">
        <v>91504.778840966072</v>
      </c>
      <c r="F18" s="561">
        <v>92014.769697138065</v>
      </c>
      <c r="G18" s="559"/>
      <c r="H18" s="583"/>
      <c r="I18" s="583"/>
      <c r="J18" s="583"/>
      <c r="K18" s="583"/>
      <c r="L18" s="583"/>
      <c r="M18" s="583"/>
      <c r="N18" s="583"/>
      <c r="O18" s="583"/>
      <c r="P18" s="583"/>
      <c r="Q18" s="583"/>
      <c r="R18" s="583"/>
      <c r="S18" s="583"/>
      <c r="T18" s="583"/>
      <c r="U18" s="74" t="str">
        <f t="shared" si="0"/>
        <v/>
      </c>
    </row>
    <row r="19" spans="2:22" ht="15.75">
      <c r="B19" s="544" t="s">
        <v>441</v>
      </c>
      <c r="C19" s="561">
        <v>22.879170000000006</v>
      </c>
      <c r="D19" s="561">
        <v>22.781909643421617</v>
      </c>
      <c r="E19" s="561">
        <v>22.630555236968053</v>
      </c>
      <c r="F19" s="561">
        <v>22.756683909012686</v>
      </c>
      <c r="G19" s="559"/>
      <c r="H19" s="583"/>
      <c r="I19" s="583"/>
      <c r="J19" s="583"/>
      <c r="K19" s="583"/>
      <c r="L19" s="583"/>
      <c r="M19" s="583"/>
      <c r="N19" s="583"/>
      <c r="O19" s="583"/>
      <c r="P19" s="583"/>
      <c r="Q19" s="583"/>
      <c r="R19" s="583"/>
      <c r="S19" s="583"/>
      <c r="T19" s="583"/>
      <c r="U19" s="74" t="str">
        <f t="shared" si="0"/>
        <v/>
      </c>
    </row>
    <row r="20" spans="2:22" ht="15.75">
      <c r="B20" s="544" t="s">
        <v>442</v>
      </c>
      <c r="C20" s="562">
        <v>33102.414458000007</v>
      </c>
      <c r="D20" s="562">
        <v>32961.69464020108</v>
      </c>
      <c r="E20" s="562">
        <v>32742.709585565332</v>
      </c>
      <c r="F20" s="562">
        <v>32925.197131095112</v>
      </c>
      <c r="G20" s="559"/>
      <c r="H20" s="583"/>
      <c r="I20" s="583"/>
      <c r="J20" s="583"/>
      <c r="K20" s="583"/>
      <c r="L20" s="583"/>
      <c r="M20" s="583"/>
      <c r="N20" s="583"/>
      <c r="O20" s="583"/>
      <c r="P20" s="583"/>
      <c r="Q20" s="583"/>
      <c r="R20" s="583"/>
      <c r="S20" s="583"/>
      <c r="T20" s="583"/>
      <c r="U20" s="74" t="str">
        <f t="shared" si="0"/>
        <v/>
      </c>
    </row>
    <row r="21" spans="2:22" ht="15.75">
      <c r="B21" s="14" t="str">
        <f>"TOTAL "&amp;B10</f>
        <v>TOTAL CORE WORKFORCE</v>
      </c>
      <c r="C21" s="560">
        <f>SUM(C11:C20)</f>
        <v>634884.15204800002</v>
      </c>
      <c r="D21" s="560">
        <f>SUM(D11:D20)</f>
        <v>632185.23163199914</v>
      </c>
      <c r="E21" s="560">
        <f>SUM(E11:E20)</f>
        <v>627985.23163199925</v>
      </c>
      <c r="F21" s="560">
        <f>SUM(F11:F20)</f>
        <v>631485.23163199914</v>
      </c>
      <c r="G21" s="559"/>
      <c r="H21" s="579">
        <v>52682.10263599993</v>
      </c>
      <c r="I21" s="579">
        <v>52682.10263599993</v>
      </c>
      <c r="J21" s="579">
        <v>52682.10263599993</v>
      </c>
      <c r="K21" s="579">
        <v>52682.10263599993</v>
      </c>
      <c r="L21" s="579">
        <v>52682.10263599993</v>
      </c>
      <c r="M21" s="579">
        <v>52682.10263599993</v>
      </c>
      <c r="N21" s="579">
        <v>52682.10263599993</v>
      </c>
      <c r="O21" s="579">
        <v>52682.10263599993</v>
      </c>
      <c r="P21" s="579">
        <v>52682.10263599993</v>
      </c>
      <c r="Q21" s="579">
        <v>52682.10263599993</v>
      </c>
      <c r="R21" s="579">
        <v>52682.10263599993</v>
      </c>
      <c r="S21" s="579">
        <v>52682.10263599993</v>
      </c>
      <c r="T21" s="560">
        <f>SUM(H21:S21)</f>
        <v>632185.23163199902</v>
      </c>
      <c r="V21" s="74">
        <f>IF(OR(D21=0,AND(D21&gt;0.99*T21,D21&lt;1.01*T21)),0,"There is a difference of "&amp;D21-T21&amp;" between the entered year end position and the sum of the profile.")</f>
        <v>0</v>
      </c>
    </row>
    <row r="22" spans="2:22">
      <c r="B22" s="409"/>
      <c r="C22" s="467"/>
      <c r="H22" s="467"/>
      <c r="I22" s="467"/>
      <c r="J22" s="467"/>
      <c r="K22" s="467"/>
      <c r="L22" s="3"/>
      <c r="M22" s="3"/>
      <c r="N22" s="3"/>
    </row>
    <row r="23" spans="2:22">
      <c r="B23" s="977" t="s">
        <v>443</v>
      </c>
      <c r="C23" s="977"/>
      <c r="D23" s="977"/>
      <c r="E23" s="977"/>
      <c r="F23" s="977"/>
      <c r="G23" s="977"/>
      <c r="H23" s="977"/>
      <c r="I23" s="977"/>
      <c r="J23" s="977"/>
      <c r="K23" s="977"/>
      <c r="L23" s="977"/>
      <c r="M23" s="977"/>
      <c r="N23" s="977"/>
      <c r="O23" s="977"/>
      <c r="P23" s="977"/>
      <c r="Q23" s="977"/>
      <c r="R23" s="977"/>
      <c r="S23" s="977"/>
      <c r="T23" s="977"/>
    </row>
    <row r="24" spans="2:22" ht="15.75">
      <c r="B24" s="543" t="s">
        <v>434</v>
      </c>
      <c r="C24" s="558"/>
      <c r="D24" s="558"/>
      <c r="E24" s="558"/>
      <c r="F24" s="558"/>
      <c r="G24" s="559"/>
      <c r="H24" s="583"/>
      <c r="I24" s="583"/>
      <c r="J24" s="583"/>
      <c r="K24" s="583"/>
      <c r="L24" s="583"/>
      <c r="M24" s="583"/>
      <c r="N24" s="583"/>
      <c r="O24" s="583"/>
      <c r="P24" s="583"/>
      <c r="Q24" s="583"/>
      <c r="R24" s="583"/>
      <c r="S24" s="583"/>
      <c r="T24" s="583"/>
      <c r="U24" s="74" t="str">
        <f t="shared" ref="U24:U33" si="1">IF(COUNTA(C24:T24)&lt;&gt;COUNT(C24:T24),"Please remove any text entries, enter numeric values only","")</f>
        <v/>
      </c>
    </row>
    <row r="25" spans="2:22" ht="15.75">
      <c r="B25" s="544" t="s">
        <v>435</v>
      </c>
      <c r="C25" s="558"/>
      <c r="D25" s="558"/>
      <c r="E25" s="558"/>
      <c r="F25" s="558"/>
      <c r="G25" s="559"/>
      <c r="H25" s="583"/>
      <c r="I25" s="583"/>
      <c r="J25" s="583"/>
      <c r="K25" s="583"/>
      <c r="L25" s="583"/>
      <c r="M25" s="583"/>
      <c r="N25" s="583"/>
      <c r="O25" s="583"/>
      <c r="P25" s="583"/>
      <c r="Q25" s="583"/>
      <c r="R25" s="583"/>
      <c r="S25" s="583"/>
      <c r="T25" s="583"/>
      <c r="U25" s="74" t="str">
        <f t="shared" si="1"/>
        <v/>
      </c>
    </row>
    <row r="26" spans="2:22" ht="15.75">
      <c r="B26" s="544" t="s">
        <v>436</v>
      </c>
      <c r="C26" s="558"/>
      <c r="D26" s="558"/>
      <c r="E26" s="558"/>
      <c r="F26" s="558"/>
      <c r="G26" s="559"/>
      <c r="H26" s="583"/>
      <c r="I26" s="583"/>
      <c r="J26" s="583"/>
      <c r="K26" s="583"/>
      <c r="L26" s="583"/>
      <c r="M26" s="583"/>
      <c r="N26" s="583"/>
      <c r="O26" s="583"/>
      <c r="P26" s="583"/>
      <c r="Q26" s="583"/>
      <c r="R26" s="583"/>
      <c r="S26" s="583"/>
      <c r="T26" s="583"/>
      <c r="U26" s="74" t="str">
        <f t="shared" si="1"/>
        <v/>
      </c>
    </row>
    <row r="27" spans="2:22" ht="15.75">
      <c r="B27" s="544" t="s">
        <v>437</v>
      </c>
      <c r="C27" s="561"/>
      <c r="D27" s="561"/>
      <c r="E27" s="561"/>
      <c r="F27" s="561"/>
      <c r="G27" s="559"/>
      <c r="H27" s="583"/>
      <c r="I27" s="583"/>
      <c r="J27" s="583"/>
      <c r="K27" s="583"/>
      <c r="L27" s="583"/>
      <c r="M27" s="583"/>
      <c r="N27" s="583"/>
      <c r="O27" s="583"/>
      <c r="P27" s="583"/>
      <c r="Q27" s="583"/>
      <c r="R27" s="583"/>
      <c r="S27" s="583"/>
      <c r="T27" s="583"/>
      <c r="U27" s="74" t="str">
        <f t="shared" si="1"/>
        <v/>
      </c>
    </row>
    <row r="28" spans="2:22" ht="15.75">
      <c r="B28" s="544" t="s">
        <v>438</v>
      </c>
      <c r="C28" s="561"/>
      <c r="D28" s="561"/>
      <c r="E28" s="561"/>
      <c r="F28" s="561"/>
      <c r="G28" s="559"/>
      <c r="H28" s="583"/>
      <c r="I28" s="583"/>
      <c r="J28" s="583"/>
      <c r="K28" s="583"/>
      <c r="L28" s="583"/>
      <c r="M28" s="583"/>
      <c r="N28" s="583"/>
      <c r="O28" s="583"/>
      <c r="P28" s="583"/>
      <c r="Q28" s="583"/>
      <c r="R28" s="583"/>
      <c r="S28" s="583"/>
      <c r="T28" s="583"/>
      <c r="U28" s="74" t="str">
        <f t="shared" si="1"/>
        <v/>
      </c>
    </row>
    <row r="29" spans="2:22" ht="15.75">
      <c r="B29" s="544" t="s">
        <v>267</v>
      </c>
      <c r="C29" s="561"/>
      <c r="D29" s="561"/>
      <c r="E29" s="561"/>
      <c r="F29" s="561"/>
      <c r="G29" s="559"/>
      <c r="H29" s="583"/>
      <c r="I29" s="583"/>
      <c r="J29" s="583"/>
      <c r="K29" s="583"/>
      <c r="L29" s="583"/>
      <c r="M29" s="583"/>
      <c r="N29" s="583"/>
      <c r="O29" s="583"/>
      <c r="P29" s="583"/>
      <c r="Q29" s="583"/>
      <c r="R29" s="583"/>
      <c r="S29" s="583"/>
      <c r="T29" s="583"/>
      <c r="U29" s="74" t="str">
        <f t="shared" si="1"/>
        <v/>
      </c>
    </row>
    <row r="30" spans="2:22" ht="15.75">
      <c r="B30" s="544" t="s">
        <v>439</v>
      </c>
      <c r="C30" s="561"/>
      <c r="D30" s="561"/>
      <c r="E30" s="561"/>
      <c r="F30" s="561"/>
      <c r="G30" s="559"/>
      <c r="H30" s="583"/>
      <c r="I30" s="583"/>
      <c r="J30" s="583"/>
      <c r="K30" s="583"/>
      <c r="L30" s="583"/>
      <c r="M30" s="583"/>
      <c r="N30" s="583"/>
      <c r="O30" s="583"/>
      <c r="P30" s="583"/>
      <c r="Q30" s="583"/>
      <c r="R30" s="583"/>
      <c r="S30" s="583"/>
      <c r="T30" s="583"/>
      <c r="U30" s="74" t="str">
        <f t="shared" si="1"/>
        <v/>
      </c>
    </row>
    <row r="31" spans="2:22" ht="15.75">
      <c r="B31" s="544" t="s">
        <v>440</v>
      </c>
      <c r="C31" s="561"/>
      <c r="D31" s="561"/>
      <c r="E31" s="561"/>
      <c r="F31" s="561"/>
      <c r="G31" s="559"/>
      <c r="H31" s="583"/>
      <c r="I31" s="583"/>
      <c r="J31" s="583"/>
      <c r="K31" s="583"/>
      <c r="L31" s="583"/>
      <c r="M31" s="583"/>
      <c r="N31" s="583"/>
      <c r="O31" s="583"/>
      <c r="P31" s="583"/>
      <c r="Q31" s="583"/>
      <c r="R31" s="583"/>
      <c r="S31" s="583"/>
      <c r="T31" s="583"/>
      <c r="U31" s="74" t="str">
        <f t="shared" si="1"/>
        <v/>
      </c>
    </row>
    <row r="32" spans="2:22" ht="15.75">
      <c r="B32" s="544" t="s">
        <v>442</v>
      </c>
      <c r="C32" s="561"/>
      <c r="D32" s="561"/>
      <c r="E32" s="561"/>
      <c r="F32" s="561"/>
      <c r="G32" s="559"/>
      <c r="H32" s="583"/>
      <c r="I32" s="583"/>
      <c r="J32" s="583"/>
      <c r="K32" s="583"/>
      <c r="L32" s="583"/>
      <c r="M32" s="583"/>
      <c r="N32" s="583"/>
      <c r="O32" s="583"/>
      <c r="P32" s="583"/>
      <c r="Q32" s="583"/>
      <c r="R32" s="583"/>
      <c r="S32" s="583"/>
      <c r="T32" s="583"/>
      <c r="U32" s="74" t="str">
        <f t="shared" si="1"/>
        <v/>
      </c>
    </row>
    <row r="33" spans="2:22" ht="15.75">
      <c r="B33" s="544" t="s">
        <v>444</v>
      </c>
      <c r="C33" s="562"/>
      <c r="D33" s="562"/>
      <c r="E33" s="562"/>
      <c r="F33" s="562"/>
      <c r="G33" s="559"/>
      <c r="H33" s="583"/>
      <c r="I33" s="583"/>
      <c r="J33" s="583"/>
      <c r="K33" s="583"/>
      <c r="L33" s="583"/>
      <c r="M33" s="583"/>
      <c r="N33" s="583"/>
      <c r="O33" s="583"/>
      <c r="P33" s="583"/>
      <c r="Q33" s="583"/>
      <c r="R33" s="583"/>
      <c r="S33" s="583"/>
      <c r="T33" s="583"/>
      <c r="U33" s="74" t="str">
        <f t="shared" si="1"/>
        <v/>
      </c>
    </row>
    <row r="34" spans="2:22" ht="15.75">
      <c r="B34" s="14" t="str">
        <f>"TOTAL "&amp;B23</f>
        <v>TOTAL VARIABLE WORKFORCE</v>
      </c>
      <c r="C34" s="560">
        <f t="shared" ref="C34:D34" si="2">SUM(C24:C33)</f>
        <v>0</v>
      </c>
      <c r="D34" s="560">
        <f t="shared" si="2"/>
        <v>0</v>
      </c>
      <c r="E34" s="560">
        <f t="shared" ref="E34:F34" si="3">SUM(E24:E33)</f>
        <v>0</v>
      </c>
      <c r="F34" s="560">
        <f t="shared" si="3"/>
        <v>0</v>
      </c>
      <c r="G34" s="559"/>
      <c r="H34" s="579"/>
      <c r="I34" s="579"/>
      <c r="J34" s="579"/>
      <c r="K34" s="579"/>
      <c r="L34" s="579"/>
      <c r="M34" s="579"/>
      <c r="N34" s="579"/>
      <c r="O34" s="579"/>
      <c r="P34" s="579"/>
      <c r="Q34" s="579"/>
      <c r="R34" s="579"/>
      <c r="S34" s="579"/>
      <c r="T34" s="560">
        <f>SUM(H34:S34)</f>
        <v>0</v>
      </c>
      <c r="V34" s="74">
        <f>IF(OR(D34=0,T34=0,AND(D34&gt;0.99*T34,D34&lt;1.01*T34)),0,"There is a difference of "&amp;D34-T34&amp;" between the entered year end position and the sum of the profile.")</f>
        <v>0</v>
      </c>
    </row>
    <row r="35" spans="2:22">
      <c r="B35" s="409"/>
      <c r="C35" s="3"/>
      <c r="H35" s="3"/>
      <c r="I35" s="3"/>
      <c r="J35" s="3"/>
      <c r="K35" s="3"/>
      <c r="L35" s="3"/>
      <c r="M35" s="3"/>
      <c r="N35" s="3"/>
    </row>
    <row r="36" spans="2:22">
      <c r="B36" s="977" t="s">
        <v>445</v>
      </c>
      <c r="C36" s="977"/>
      <c r="D36" s="977"/>
      <c r="E36" s="977"/>
      <c r="F36" s="977"/>
      <c r="G36" s="977"/>
      <c r="H36" s="977"/>
      <c r="I36" s="977"/>
      <c r="J36" s="977"/>
      <c r="K36" s="977"/>
      <c r="L36" s="977"/>
      <c r="M36" s="977"/>
      <c r="N36" s="977"/>
      <c r="O36" s="977"/>
      <c r="P36" s="977"/>
      <c r="Q36" s="977"/>
      <c r="R36" s="977"/>
      <c r="S36" s="977"/>
      <c r="T36" s="977"/>
    </row>
    <row r="37" spans="2:22" ht="15.75">
      <c r="B37" s="543" t="s">
        <v>434</v>
      </c>
      <c r="C37" s="558">
        <v>0</v>
      </c>
      <c r="D37" s="558"/>
      <c r="E37" s="558"/>
      <c r="F37" s="558"/>
      <c r="G37" s="559"/>
      <c r="H37" s="583"/>
      <c r="I37" s="583"/>
      <c r="J37" s="583"/>
      <c r="K37" s="583"/>
      <c r="L37" s="583"/>
      <c r="M37" s="583"/>
      <c r="N37" s="583"/>
      <c r="O37" s="583"/>
      <c r="P37" s="583"/>
      <c r="Q37" s="583"/>
      <c r="R37" s="583"/>
      <c r="S37" s="583"/>
      <c r="T37" s="583"/>
      <c r="U37" s="74" t="str">
        <f t="shared" ref="U37:U46" si="4">IF(COUNTA(C37:T37)&lt;&gt;COUNT(C37:T37),"Please remove any text entries, enter numeric values only","")</f>
        <v/>
      </c>
    </row>
    <row r="38" spans="2:22" ht="15.75">
      <c r="B38" s="544" t="s">
        <v>435</v>
      </c>
      <c r="C38" s="558">
        <v>6479.0331720000004</v>
      </c>
      <c r="D38" s="558">
        <v>6479.0331720000004</v>
      </c>
      <c r="E38" s="558">
        <v>6479.0331720000004</v>
      </c>
      <c r="F38" s="558">
        <v>6479.0331720000004</v>
      </c>
      <c r="G38" s="559"/>
      <c r="H38" s="583"/>
      <c r="I38" s="583"/>
      <c r="J38" s="583"/>
      <c r="K38" s="583"/>
      <c r="L38" s="583"/>
      <c r="M38" s="583"/>
      <c r="N38" s="583"/>
      <c r="O38" s="583"/>
      <c r="P38" s="583"/>
      <c r="Q38" s="583"/>
      <c r="R38" s="583"/>
      <c r="S38" s="583"/>
      <c r="T38" s="583"/>
      <c r="U38" s="74" t="str">
        <f t="shared" si="4"/>
        <v/>
      </c>
    </row>
    <row r="39" spans="2:22" ht="15.75">
      <c r="B39" s="544" t="s">
        <v>436</v>
      </c>
      <c r="C39" s="558">
        <v>27976.042056000002</v>
      </c>
      <c r="D39" s="558">
        <v>19576.042056000002</v>
      </c>
      <c r="E39" s="558">
        <v>13876.042056000002</v>
      </c>
      <c r="F39" s="558">
        <v>13876.042056000002</v>
      </c>
      <c r="G39" s="559"/>
      <c r="H39" s="583"/>
      <c r="I39" s="583"/>
      <c r="J39" s="583"/>
      <c r="K39" s="583"/>
      <c r="L39" s="583"/>
      <c r="M39" s="583"/>
      <c r="N39" s="583"/>
      <c r="O39" s="583"/>
      <c r="P39" s="583"/>
      <c r="Q39" s="583"/>
      <c r="R39" s="583"/>
      <c r="S39" s="583"/>
      <c r="T39" s="583"/>
      <c r="U39" s="74" t="str">
        <f t="shared" si="4"/>
        <v/>
      </c>
    </row>
    <row r="40" spans="2:22" ht="15.75">
      <c r="B40" s="544" t="s">
        <v>437</v>
      </c>
      <c r="C40" s="561">
        <v>141.08157600000001</v>
      </c>
      <c r="D40" s="561">
        <v>141.08157600000001</v>
      </c>
      <c r="E40" s="561">
        <v>141.08157600000001</v>
      </c>
      <c r="F40" s="561">
        <v>141.08157600000001</v>
      </c>
      <c r="G40" s="559"/>
      <c r="H40" s="583"/>
      <c r="I40" s="583"/>
      <c r="J40" s="583"/>
      <c r="K40" s="583"/>
      <c r="L40" s="583"/>
      <c r="M40" s="583"/>
      <c r="N40" s="583"/>
      <c r="O40" s="583"/>
      <c r="P40" s="583"/>
      <c r="Q40" s="583"/>
      <c r="R40" s="583"/>
      <c r="S40" s="583"/>
      <c r="T40" s="583"/>
      <c r="U40" s="74" t="str">
        <f t="shared" si="4"/>
        <v/>
      </c>
    </row>
    <row r="41" spans="2:22" ht="15.75">
      <c r="B41" s="544" t="s">
        <v>438</v>
      </c>
      <c r="C41" s="561">
        <v>1580.1980759999997</v>
      </c>
      <c r="D41" s="561">
        <v>1580.1980759999997</v>
      </c>
      <c r="E41" s="561">
        <v>1580.1980759999997</v>
      </c>
      <c r="F41" s="561">
        <v>1580.1980759999997</v>
      </c>
      <c r="G41" s="559"/>
      <c r="H41" s="583"/>
      <c r="I41" s="583"/>
      <c r="J41" s="583"/>
      <c r="K41" s="583"/>
      <c r="L41" s="583"/>
      <c r="M41" s="583"/>
      <c r="N41" s="583"/>
      <c r="O41" s="583"/>
      <c r="P41" s="583"/>
      <c r="Q41" s="583"/>
      <c r="R41" s="583"/>
      <c r="S41" s="583"/>
      <c r="T41" s="583"/>
      <c r="U41" s="74" t="str">
        <f t="shared" si="4"/>
        <v/>
      </c>
    </row>
    <row r="42" spans="2:22" ht="15.75">
      <c r="B42" s="544" t="s">
        <v>267</v>
      </c>
      <c r="C42" s="561">
        <v>739.22908800000005</v>
      </c>
      <c r="D42" s="561">
        <v>739.22908800000005</v>
      </c>
      <c r="E42" s="561">
        <v>739.22908800000005</v>
      </c>
      <c r="F42" s="561">
        <v>739.22908800000005</v>
      </c>
      <c r="G42" s="559"/>
      <c r="H42" s="583"/>
      <c r="I42" s="583"/>
      <c r="J42" s="583"/>
      <c r="K42" s="583"/>
      <c r="L42" s="583"/>
      <c r="M42" s="583"/>
      <c r="N42" s="583"/>
      <c r="O42" s="583"/>
      <c r="P42" s="583"/>
      <c r="Q42" s="583"/>
      <c r="R42" s="583"/>
      <c r="S42" s="583"/>
      <c r="T42" s="583"/>
      <c r="U42" s="74" t="str">
        <f t="shared" si="4"/>
        <v/>
      </c>
    </row>
    <row r="43" spans="2:22" ht="15.75">
      <c r="B43" s="544" t="s">
        <v>439</v>
      </c>
      <c r="C43" s="561">
        <v>1583.2927199999999</v>
      </c>
      <c r="D43" s="561">
        <v>1583.2927199999999</v>
      </c>
      <c r="E43" s="561">
        <v>1583.2927199999999</v>
      </c>
      <c r="F43" s="561">
        <v>1583.2927199999999</v>
      </c>
      <c r="G43" s="559"/>
      <c r="H43" s="583"/>
      <c r="I43" s="583"/>
      <c r="J43" s="583"/>
      <c r="K43" s="583"/>
      <c r="L43" s="583"/>
      <c r="M43" s="583"/>
      <c r="N43" s="583"/>
      <c r="O43" s="583"/>
      <c r="P43" s="583"/>
      <c r="Q43" s="583"/>
      <c r="R43" s="583"/>
      <c r="S43" s="583"/>
      <c r="T43" s="583"/>
      <c r="U43" s="74" t="str">
        <f t="shared" si="4"/>
        <v/>
      </c>
    </row>
    <row r="44" spans="2:22" ht="15.75">
      <c r="B44" s="544" t="s">
        <v>440</v>
      </c>
      <c r="C44" s="561">
        <v>2044.1118119999999</v>
      </c>
      <c r="D44" s="561">
        <v>2044.1118119999999</v>
      </c>
      <c r="E44" s="561">
        <v>2044.1118119999999</v>
      </c>
      <c r="F44" s="561">
        <v>2044.1118119999999</v>
      </c>
      <c r="G44" s="559"/>
      <c r="H44" s="583"/>
      <c r="I44" s="583"/>
      <c r="J44" s="583"/>
      <c r="K44" s="583"/>
      <c r="L44" s="583"/>
      <c r="M44" s="583"/>
      <c r="N44" s="583"/>
      <c r="O44" s="583"/>
      <c r="P44" s="583"/>
      <c r="Q44" s="583"/>
      <c r="R44" s="583"/>
      <c r="S44" s="583"/>
      <c r="T44" s="583"/>
      <c r="U44" s="74" t="str">
        <f t="shared" si="4"/>
        <v/>
      </c>
    </row>
    <row r="45" spans="2:22" ht="15.75">
      <c r="B45" s="544" t="s">
        <v>442</v>
      </c>
      <c r="C45" s="561">
        <v>808.37473199999999</v>
      </c>
      <c r="D45" s="561">
        <v>808.37473199999999</v>
      </c>
      <c r="E45" s="561">
        <v>808.37473199999999</v>
      </c>
      <c r="F45" s="561">
        <v>808.37473199999999</v>
      </c>
      <c r="G45" s="559"/>
      <c r="H45" s="583"/>
      <c r="I45" s="583"/>
      <c r="J45" s="583"/>
      <c r="K45" s="583"/>
      <c r="L45" s="583"/>
      <c r="M45" s="583"/>
      <c r="N45" s="583"/>
      <c r="O45" s="583"/>
      <c r="P45" s="583"/>
      <c r="Q45" s="583"/>
      <c r="R45" s="583"/>
      <c r="S45" s="583"/>
      <c r="T45" s="583"/>
      <c r="U45" s="74" t="str">
        <f t="shared" si="4"/>
        <v/>
      </c>
    </row>
    <row r="46" spans="2:22" ht="15.75">
      <c r="B46" s="544" t="s">
        <v>444</v>
      </c>
      <c r="C46" s="561">
        <v>0</v>
      </c>
      <c r="D46" s="561"/>
      <c r="E46" s="561"/>
      <c r="F46" s="561"/>
      <c r="G46" s="559"/>
      <c r="H46" s="583"/>
      <c r="I46" s="583"/>
      <c r="J46" s="583"/>
      <c r="K46" s="583"/>
      <c r="L46" s="583"/>
      <c r="M46" s="583"/>
      <c r="N46" s="583"/>
      <c r="O46" s="583"/>
      <c r="P46" s="583"/>
      <c r="Q46" s="583"/>
      <c r="R46" s="583"/>
      <c r="S46" s="583"/>
      <c r="T46" s="583"/>
      <c r="U46" s="74" t="str">
        <f t="shared" si="4"/>
        <v/>
      </c>
    </row>
    <row r="47" spans="2:22" ht="15.75">
      <c r="B47" s="14" t="str">
        <f>"TOTAL "&amp;B36</f>
        <v>TOTAL AGENCY/LOCUM</v>
      </c>
      <c r="C47" s="560">
        <f t="shared" ref="C47:D47" si="5">SUM(C37:C46)</f>
        <v>41351.363231999996</v>
      </c>
      <c r="D47" s="560">
        <f t="shared" si="5"/>
        <v>32951.363232000003</v>
      </c>
      <c r="E47" s="560">
        <f t="shared" ref="E47:F47" si="6">SUM(E37:E46)</f>
        <v>27251.363232000003</v>
      </c>
      <c r="F47" s="560">
        <f t="shared" si="6"/>
        <v>27251.363232000003</v>
      </c>
      <c r="G47" s="559"/>
      <c r="H47" s="579">
        <v>2745.9469360000003</v>
      </c>
      <c r="I47" s="579">
        <v>2745.9469360000003</v>
      </c>
      <c r="J47" s="579">
        <v>2745.9469360000003</v>
      </c>
      <c r="K47" s="579">
        <v>2745.9469360000003</v>
      </c>
      <c r="L47" s="579">
        <v>2745.9469360000003</v>
      </c>
      <c r="M47" s="579">
        <v>2745.9469360000003</v>
      </c>
      <c r="N47" s="579">
        <v>2745.9469360000003</v>
      </c>
      <c r="O47" s="579">
        <v>2745.9469360000003</v>
      </c>
      <c r="P47" s="579">
        <v>2745.9469360000003</v>
      </c>
      <c r="Q47" s="579">
        <v>2745.9469360000003</v>
      </c>
      <c r="R47" s="579">
        <v>2745.9469360000003</v>
      </c>
      <c r="S47" s="579">
        <v>2745.9469360000003</v>
      </c>
      <c r="T47" s="560">
        <f>SUM(H47:S47)</f>
        <v>32951.363232000003</v>
      </c>
      <c r="V47" s="74">
        <f>IF(OR(D47=0,AND(D47&gt;0.99*T47,D47&lt;1.01*T47)),0,"There is a difference of "&amp;D47-T47&amp;" between the entered year end position and the sum of the profile.")</f>
        <v>0</v>
      </c>
    </row>
    <row r="48" spans="2:22">
      <c r="B48" s="420"/>
      <c r="C48" s="1"/>
      <c r="H48" s="1"/>
      <c r="I48" s="1"/>
      <c r="J48" s="1"/>
      <c r="K48" s="1"/>
      <c r="L48" s="1"/>
      <c r="M48" s="1"/>
      <c r="N48" s="3"/>
    </row>
    <row r="49" spans="2:354" ht="67.5" customHeight="1">
      <c r="B49" s="252" t="s">
        <v>1071</v>
      </c>
      <c r="C49" s="275" t="str">
        <f>C8</f>
        <v>ACTUAL 2022/23</v>
      </c>
      <c r="D49" s="275" t="str">
        <f>D8</f>
        <v>PLAN YEAR-END POSITION 2023/24</v>
      </c>
      <c r="E49" s="275" t="str">
        <f>E8</f>
        <v>PLAN YEAR-END POSITION 2024/25</v>
      </c>
      <c r="F49" s="275" t="str">
        <f>F8</f>
        <v>PLAN YEAR-END POSITION 2025/26</v>
      </c>
      <c r="G49" s="275"/>
      <c r="H49" s="275" t="str">
        <f t="shared" ref="H49:T49" si="7">H8</f>
        <v>Apr</v>
      </c>
      <c r="I49" s="275" t="str">
        <f t="shared" si="7"/>
        <v>May</v>
      </c>
      <c r="J49" s="275" t="str">
        <f t="shared" si="7"/>
        <v>Jun</v>
      </c>
      <c r="K49" s="275" t="str">
        <f t="shared" si="7"/>
        <v>Jul</v>
      </c>
      <c r="L49" s="275" t="str">
        <f t="shared" si="7"/>
        <v>Aug</v>
      </c>
      <c r="M49" s="275" t="str">
        <f t="shared" si="7"/>
        <v>Sep</v>
      </c>
      <c r="N49" s="275" t="str">
        <f t="shared" si="7"/>
        <v>Oct</v>
      </c>
      <c r="O49" s="275" t="str">
        <f t="shared" si="7"/>
        <v>Nov</v>
      </c>
      <c r="P49" s="275" t="str">
        <f t="shared" si="7"/>
        <v>Dec</v>
      </c>
      <c r="Q49" s="275" t="str">
        <f t="shared" si="7"/>
        <v>Jan</v>
      </c>
      <c r="R49" s="275" t="str">
        <f t="shared" si="7"/>
        <v>Feb</v>
      </c>
      <c r="S49" s="275" t="str">
        <f t="shared" si="7"/>
        <v>Mar</v>
      </c>
      <c r="T49" s="275" t="str">
        <f t="shared" si="7"/>
        <v>PLAN YEAR-END POSITION 2023/24</v>
      </c>
    </row>
    <row r="50" spans="2:354" ht="15.75">
      <c r="B50" s="544" t="s">
        <v>434</v>
      </c>
      <c r="C50" s="563">
        <f t="shared" ref="C50:F57" si="8">+C37+C24+C11</f>
        <v>492</v>
      </c>
      <c r="D50" s="560">
        <f t="shared" si="8"/>
        <v>489.90848639017207</v>
      </c>
      <c r="E50" s="560">
        <f t="shared" si="8"/>
        <v>486.65371936955228</v>
      </c>
      <c r="F50" s="560">
        <f t="shared" si="8"/>
        <v>489.36602522006871</v>
      </c>
      <c r="G50" s="559"/>
      <c r="H50" s="583"/>
      <c r="I50" s="583"/>
      <c r="J50" s="583"/>
      <c r="K50" s="583"/>
      <c r="L50" s="583"/>
      <c r="M50" s="583"/>
      <c r="N50" s="583"/>
      <c r="O50" s="583"/>
      <c r="P50" s="583"/>
      <c r="Q50" s="583"/>
      <c r="R50" s="583"/>
      <c r="S50" s="583"/>
      <c r="T50" s="583"/>
    </row>
    <row r="51" spans="2:354" ht="15.75">
      <c r="B51" s="544" t="s">
        <v>435</v>
      </c>
      <c r="C51" s="563">
        <f t="shared" si="8"/>
        <v>160843.02712000001</v>
      </c>
      <c r="D51" s="560">
        <f t="shared" si="8"/>
        <v>160186.81900168775</v>
      </c>
      <c r="E51" s="560">
        <f t="shared" si="8"/>
        <v>159165.64250438468</v>
      </c>
      <c r="F51" s="560">
        <f t="shared" si="8"/>
        <v>160016.62291880389</v>
      </c>
      <c r="G51" s="559"/>
      <c r="H51" s="583"/>
      <c r="I51" s="583"/>
      <c r="J51" s="583"/>
      <c r="K51" s="583"/>
      <c r="L51" s="583"/>
      <c r="M51" s="583"/>
      <c r="N51" s="583"/>
      <c r="O51" s="583"/>
      <c r="P51" s="583"/>
      <c r="Q51" s="583"/>
      <c r="R51" s="583"/>
      <c r="S51" s="583"/>
      <c r="T51" s="583"/>
    </row>
    <row r="52" spans="2:354" ht="15.75">
      <c r="B52" s="544" t="s">
        <v>436</v>
      </c>
      <c r="C52" s="563">
        <f t="shared" si="8"/>
        <v>210249.63052000001</v>
      </c>
      <c r="D52" s="560">
        <f t="shared" si="8"/>
        <v>201074.77748954346</v>
      </c>
      <c r="E52" s="560">
        <f t="shared" si="8"/>
        <v>194168.96841543238</v>
      </c>
      <c r="F52" s="560">
        <f t="shared" si="8"/>
        <v>195173.8093105249</v>
      </c>
      <c r="G52" s="559"/>
      <c r="H52" s="583"/>
      <c r="I52" s="583"/>
      <c r="J52" s="583"/>
      <c r="K52" s="583"/>
      <c r="L52" s="583"/>
      <c r="M52" s="583"/>
      <c r="N52" s="583"/>
      <c r="O52" s="583"/>
      <c r="P52" s="583"/>
      <c r="Q52" s="583"/>
      <c r="R52" s="583"/>
      <c r="S52" s="583"/>
      <c r="T52" s="583"/>
    </row>
    <row r="53" spans="2:354" ht="15.75">
      <c r="B53" s="544" t="s">
        <v>437</v>
      </c>
      <c r="C53" s="563">
        <f t="shared" si="8"/>
        <v>20643.725460000001</v>
      </c>
      <c r="D53" s="560">
        <f t="shared" si="8"/>
        <v>20556.567820323493</v>
      </c>
      <c r="E53" s="560">
        <f t="shared" si="8"/>
        <v>20420.935037500007</v>
      </c>
      <c r="F53" s="560">
        <f t="shared" si="8"/>
        <v>20533.962356519576</v>
      </c>
      <c r="G53" s="559"/>
      <c r="H53" s="583"/>
      <c r="I53" s="583"/>
      <c r="J53" s="583"/>
      <c r="K53" s="583"/>
      <c r="L53" s="583"/>
      <c r="M53" s="583"/>
      <c r="N53" s="583"/>
      <c r="O53" s="583"/>
      <c r="P53" s="583"/>
      <c r="Q53" s="583"/>
      <c r="R53" s="583"/>
      <c r="S53" s="583"/>
      <c r="T53" s="583"/>
    </row>
    <row r="54" spans="2:354" ht="15.75">
      <c r="B54" s="544" t="s">
        <v>438</v>
      </c>
      <c r="C54" s="563">
        <f t="shared" si="8"/>
        <v>20181.279990000003</v>
      </c>
      <c r="D54" s="560">
        <f t="shared" si="8"/>
        <v>20102.205973779161</v>
      </c>
      <c r="E54" s="560">
        <f t="shared" si="8"/>
        <v>19979.152746215066</v>
      </c>
      <c r="F54" s="560">
        <f t="shared" si="8"/>
        <v>20081.697102518476</v>
      </c>
      <c r="G54" s="559"/>
      <c r="H54" s="583"/>
      <c r="I54" s="583"/>
      <c r="J54" s="583"/>
      <c r="K54" s="583"/>
      <c r="L54" s="583"/>
      <c r="M54" s="583"/>
      <c r="N54" s="583"/>
      <c r="O54" s="583"/>
      <c r="P54" s="583"/>
      <c r="Q54" s="583"/>
      <c r="R54" s="583"/>
      <c r="S54" s="583"/>
      <c r="T54" s="583"/>
    </row>
    <row r="55" spans="2:354" ht="15.75">
      <c r="B55" s="544" t="s">
        <v>267</v>
      </c>
      <c r="C55" s="563">
        <f t="shared" si="8"/>
        <v>45819.072890000003</v>
      </c>
      <c r="D55" s="560">
        <f t="shared" si="8"/>
        <v>45627.436493982117</v>
      </c>
      <c r="E55" s="560">
        <f t="shared" si="8"/>
        <v>45329.216191336913</v>
      </c>
      <c r="F55" s="560">
        <f t="shared" si="8"/>
        <v>45577.733110207904</v>
      </c>
      <c r="G55" s="559"/>
      <c r="H55" s="583"/>
      <c r="I55" s="583"/>
      <c r="J55" s="583"/>
      <c r="K55" s="583"/>
      <c r="L55" s="583"/>
      <c r="M55" s="583"/>
      <c r="N55" s="583"/>
      <c r="O55" s="583"/>
      <c r="P55" s="583"/>
      <c r="Q55" s="583"/>
      <c r="R55" s="583"/>
      <c r="S55" s="583"/>
      <c r="T55" s="583"/>
    </row>
    <row r="56" spans="2:354" ht="15.75">
      <c r="B56" s="544" t="s">
        <v>439</v>
      </c>
      <c r="C56" s="563">
        <f t="shared" si="8"/>
        <v>89518.967050000007</v>
      </c>
      <c r="D56" s="560">
        <f t="shared" si="8"/>
        <v>89145.148636076046</v>
      </c>
      <c r="E56" s="560">
        <f t="shared" si="8"/>
        <v>88563.420723992211</v>
      </c>
      <c r="F56" s="560">
        <f t="shared" si="8"/>
        <v>89048.193984062062</v>
      </c>
      <c r="G56" s="559"/>
      <c r="H56" s="583"/>
      <c r="I56" s="583"/>
      <c r="J56" s="583"/>
      <c r="K56" s="583"/>
      <c r="L56" s="583"/>
      <c r="M56" s="583"/>
      <c r="N56" s="583"/>
      <c r="O56" s="583"/>
      <c r="P56" s="583"/>
      <c r="Q56" s="583"/>
      <c r="R56" s="583"/>
      <c r="S56" s="583"/>
      <c r="T56" s="583"/>
    </row>
    <row r="57" spans="2:354" ht="15.75">
      <c r="B57" s="544" t="s">
        <v>440</v>
      </c>
      <c r="C57" s="563">
        <f t="shared" si="8"/>
        <v>94554.143890000021</v>
      </c>
      <c r="D57" s="560">
        <f t="shared" si="8"/>
        <v>94160.879680372484</v>
      </c>
      <c r="E57" s="560">
        <f t="shared" si="8"/>
        <v>93548.890652966074</v>
      </c>
      <c r="F57" s="560">
        <f t="shared" si="8"/>
        <v>94058.881509138067</v>
      </c>
      <c r="G57" s="559"/>
      <c r="H57" s="583"/>
      <c r="I57" s="583"/>
      <c r="J57" s="583"/>
      <c r="K57" s="583"/>
      <c r="L57" s="583"/>
      <c r="M57" s="583"/>
      <c r="N57" s="583"/>
      <c r="O57" s="583"/>
      <c r="P57" s="583"/>
      <c r="Q57" s="583"/>
      <c r="R57" s="583"/>
      <c r="S57" s="583"/>
      <c r="T57" s="583"/>
    </row>
    <row r="58" spans="2:354" ht="15.75">
      <c r="B58" s="544" t="s">
        <v>441</v>
      </c>
      <c r="C58" s="563">
        <f>C19</f>
        <v>22.879170000000006</v>
      </c>
      <c r="D58" s="560">
        <f>D19</f>
        <v>22.781909643421617</v>
      </c>
      <c r="E58" s="560">
        <f>E19</f>
        <v>22.630555236968053</v>
      </c>
      <c r="F58" s="560">
        <f>F19</f>
        <v>22.756683909012686</v>
      </c>
      <c r="G58" s="559"/>
      <c r="H58" s="583"/>
      <c r="I58" s="583"/>
      <c r="J58" s="583"/>
      <c r="K58" s="583"/>
      <c r="L58" s="583"/>
      <c r="M58" s="583"/>
      <c r="N58" s="583"/>
      <c r="O58" s="583"/>
      <c r="P58" s="583"/>
      <c r="Q58" s="583"/>
      <c r="R58" s="583"/>
      <c r="S58" s="583"/>
      <c r="T58" s="583"/>
    </row>
    <row r="59" spans="2:354" ht="15.75">
      <c r="B59" s="544" t="s">
        <v>442</v>
      </c>
      <c r="C59" s="563">
        <f>+C45+C32+C20</f>
        <v>33910.789190000003</v>
      </c>
      <c r="D59" s="560">
        <f>+D45+D32+D20</f>
        <v>33770.069372201076</v>
      </c>
      <c r="E59" s="560">
        <f>+E45+E32+E20</f>
        <v>33551.084317565328</v>
      </c>
      <c r="F59" s="560">
        <f>+F45+F32+F20</f>
        <v>33733.571863095109</v>
      </c>
      <c r="G59" s="559"/>
      <c r="H59" s="583"/>
      <c r="I59" s="583"/>
      <c r="J59" s="583"/>
      <c r="K59" s="583"/>
      <c r="L59" s="583"/>
      <c r="M59" s="583"/>
      <c r="N59" s="583"/>
      <c r="O59" s="583"/>
      <c r="P59" s="583"/>
      <c r="Q59" s="583"/>
      <c r="R59" s="583"/>
      <c r="S59" s="583"/>
      <c r="T59" s="583"/>
    </row>
    <row r="60" spans="2:354" ht="15.75">
      <c r="B60" s="544" t="s">
        <v>444</v>
      </c>
      <c r="C60" s="563">
        <f t="shared" ref="C60:D60" si="9">+C46+C33</f>
        <v>0</v>
      </c>
      <c r="D60" s="560">
        <f t="shared" si="9"/>
        <v>0</v>
      </c>
      <c r="E60" s="560">
        <f t="shared" ref="E60:F60" si="10">+E46+E33</f>
        <v>0</v>
      </c>
      <c r="F60" s="560">
        <f t="shared" si="10"/>
        <v>0</v>
      </c>
      <c r="G60" s="559"/>
      <c r="H60" s="583"/>
      <c r="I60" s="583"/>
      <c r="J60" s="583"/>
      <c r="K60" s="583"/>
      <c r="L60" s="583"/>
      <c r="M60" s="583"/>
      <c r="N60" s="583"/>
      <c r="O60" s="583"/>
      <c r="P60" s="583"/>
      <c r="Q60" s="583"/>
      <c r="R60" s="583"/>
      <c r="S60" s="583"/>
      <c r="T60" s="583"/>
    </row>
    <row r="61" spans="2:354" ht="15.75">
      <c r="B61" s="14" t="s">
        <v>1072</v>
      </c>
      <c r="C61" s="560">
        <f>SUM(C50:C60)</f>
        <v>676235.51528000005</v>
      </c>
      <c r="D61" s="560">
        <f t="shared" ref="D61:F61" si="11">SUM(D50:D60)</f>
        <v>665136.59486399917</v>
      </c>
      <c r="E61" s="560">
        <f t="shared" si="11"/>
        <v>655236.59486399917</v>
      </c>
      <c r="F61" s="560">
        <f t="shared" si="11"/>
        <v>658736.59486399905</v>
      </c>
      <c r="G61" s="559"/>
      <c r="H61" s="560">
        <f>H21+H34+H47</f>
        <v>55428.049571999931</v>
      </c>
      <c r="I61" s="560">
        <f t="shared" ref="I61:T61" si="12">I21+I34+I47</f>
        <v>55428.049571999931</v>
      </c>
      <c r="J61" s="560">
        <f t="shared" si="12"/>
        <v>55428.049571999931</v>
      </c>
      <c r="K61" s="560">
        <f t="shared" si="12"/>
        <v>55428.049571999931</v>
      </c>
      <c r="L61" s="560">
        <f t="shared" si="12"/>
        <v>55428.049571999931</v>
      </c>
      <c r="M61" s="560">
        <f t="shared" si="12"/>
        <v>55428.049571999931</v>
      </c>
      <c r="N61" s="560">
        <f t="shared" si="12"/>
        <v>55428.049571999931</v>
      </c>
      <c r="O61" s="560">
        <f t="shared" si="12"/>
        <v>55428.049571999931</v>
      </c>
      <c r="P61" s="560">
        <f t="shared" si="12"/>
        <v>55428.049571999931</v>
      </c>
      <c r="Q61" s="560">
        <f t="shared" si="12"/>
        <v>55428.049571999931</v>
      </c>
      <c r="R61" s="560">
        <f t="shared" si="12"/>
        <v>55428.049571999931</v>
      </c>
      <c r="S61" s="560">
        <f t="shared" si="12"/>
        <v>55428.049571999931</v>
      </c>
      <c r="T61" s="560">
        <f t="shared" si="12"/>
        <v>665136.59486399905</v>
      </c>
    </row>
    <row r="63" spans="2:354" s="496" customFormat="1" ht="63">
      <c r="B63" s="252" t="s">
        <v>1073</v>
      </c>
      <c r="C63" s="275" t="str">
        <f>C8</f>
        <v>ACTUAL 2022/23</v>
      </c>
      <c r="D63" s="275" t="str">
        <f>D8</f>
        <v>PLAN YEAR-END POSITION 2023/24</v>
      </c>
      <c r="E63" s="275" t="str">
        <f>E8</f>
        <v>PLAN YEAR-END POSITION 2024/25</v>
      </c>
      <c r="F63" s="275" t="str">
        <f>F8</f>
        <v>PLAN YEAR-END POSITION 2025/26</v>
      </c>
      <c r="G63" s="275"/>
      <c r="H63" s="275" t="str">
        <f t="shared" ref="H63:T63" si="13">H8</f>
        <v>Apr</v>
      </c>
      <c r="I63" s="275" t="str">
        <f t="shared" si="13"/>
        <v>May</v>
      </c>
      <c r="J63" s="275" t="str">
        <f t="shared" si="13"/>
        <v>Jun</v>
      </c>
      <c r="K63" s="275" t="str">
        <f t="shared" si="13"/>
        <v>Jul</v>
      </c>
      <c r="L63" s="275" t="str">
        <f t="shared" si="13"/>
        <v>Aug</v>
      </c>
      <c r="M63" s="275" t="str">
        <f t="shared" si="13"/>
        <v>Sep</v>
      </c>
      <c r="N63" s="275" t="str">
        <f t="shared" si="13"/>
        <v>Oct</v>
      </c>
      <c r="O63" s="275" t="str">
        <f t="shared" si="13"/>
        <v>Nov</v>
      </c>
      <c r="P63" s="275" t="str">
        <f t="shared" si="13"/>
        <v>Dec</v>
      </c>
      <c r="Q63" s="275" t="str">
        <f t="shared" si="13"/>
        <v>Jan</v>
      </c>
      <c r="R63" s="275" t="str">
        <f t="shared" si="13"/>
        <v>Feb</v>
      </c>
      <c r="S63" s="275" t="str">
        <f t="shared" si="13"/>
        <v>Mar</v>
      </c>
      <c r="T63" s="275" t="str">
        <f t="shared" si="13"/>
        <v>PLAN YEAR-END POSITION 2023/24</v>
      </c>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495"/>
      <c r="CB63" s="495"/>
      <c r="CC63" s="495"/>
      <c r="CD63" s="495"/>
      <c r="CE63" s="495"/>
      <c r="CF63" s="495"/>
      <c r="CG63" s="495"/>
      <c r="CH63" s="495"/>
      <c r="CI63" s="495"/>
      <c r="CJ63" s="495"/>
      <c r="CK63" s="495"/>
      <c r="CL63" s="495"/>
      <c r="CM63" s="495"/>
      <c r="CN63" s="495"/>
      <c r="CO63" s="495"/>
      <c r="CP63" s="495"/>
      <c r="CQ63" s="495"/>
      <c r="CR63" s="495"/>
      <c r="CS63" s="495"/>
      <c r="CT63" s="495"/>
      <c r="CU63" s="495"/>
      <c r="CV63" s="495"/>
      <c r="CW63" s="495"/>
      <c r="CX63" s="495"/>
      <c r="CY63" s="495"/>
      <c r="CZ63" s="495"/>
      <c r="DA63" s="495"/>
      <c r="DB63" s="495"/>
      <c r="DC63" s="495"/>
      <c r="DD63" s="495"/>
      <c r="DE63" s="495"/>
      <c r="DF63" s="495"/>
      <c r="DG63" s="495"/>
      <c r="DH63" s="495"/>
      <c r="DI63" s="495"/>
      <c r="DJ63" s="495"/>
      <c r="DK63" s="495"/>
      <c r="DL63" s="495"/>
      <c r="DM63" s="495"/>
      <c r="DN63" s="495"/>
      <c r="DO63" s="495"/>
      <c r="DP63" s="495"/>
      <c r="DQ63" s="495"/>
      <c r="DR63" s="495"/>
      <c r="DS63" s="495"/>
      <c r="DT63" s="495"/>
      <c r="DU63" s="495"/>
      <c r="DV63" s="495"/>
      <c r="DW63" s="495"/>
      <c r="DX63" s="495"/>
      <c r="DY63" s="495"/>
      <c r="DZ63" s="495"/>
      <c r="EA63" s="495"/>
      <c r="EB63" s="495"/>
      <c r="EC63" s="495"/>
      <c r="ED63" s="495"/>
      <c r="EE63" s="495"/>
      <c r="EF63" s="495"/>
      <c r="EG63" s="495"/>
      <c r="EH63" s="495"/>
      <c r="EI63" s="495"/>
      <c r="EJ63" s="495"/>
      <c r="EK63" s="495"/>
      <c r="EL63" s="495"/>
      <c r="EM63" s="495"/>
      <c r="EN63" s="495"/>
      <c r="EO63" s="495"/>
      <c r="EP63" s="495"/>
      <c r="EQ63" s="495"/>
      <c r="ER63" s="495"/>
      <c r="ES63" s="495"/>
      <c r="ET63" s="495"/>
      <c r="EU63" s="495"/>
      <c r="EV63" s="495"/>
      <c r="EW63" s="495"/>
      <c r="EX63" s="495"/>
      <c r="EY63" s="495"/>
      <c r="EZ63" s="495"/>
      <c r="FA63" s="495"/>
      <c r="FB63" s="495"/>
      <c r="FC63" s="495"/>
      <c r="FD63" s="495"/>
      <c r="FE63" s="495"/>
      <c r="FF63" s="495"/>
      <c r="FG63" s="495"/>
      <c r="FH63" s="495"/>
      <c r="FI63" s="495"/>
      <c r="FJ63" s="495"/>
      <c r="FK63" s="495"/>
      <c r="FL63" s="495"/>
      <c r="FM63" s="495"/>
      <c r="FN63" s="495"/>
      <c r="FO63" s="495"/>
      <c r="FP63" s="495"/>
      <c r="FQ63" s="495"/>
      <c r="FR63" s="495"/>
      <c r="FS63" s="495"/>
      <c r="FT63" s="495"/>
      <c r="FU63" s="495"/>
      <c r="FV63" s="495"/>
      <c r="FW63" s="495"/>
      <c r="FX63" s="495"/>
      <c r="FY63" s="495"/>
      <c r="FZ63" s="495"/>
      <c r="GA63" s="495"/>
      <c r="GB63" s="495"/>
      <c r="GC63" s="495"/>
      <c r="GD63" s="495"/>
      <c r="GE63" s="495"/>
      <c r="GF63" s="495"/>
      <c r="GG63" s="495"/>
      <c r="GH63" s="495"/>
      <c r="GI63" s="495"/>
      <c r="GJ63" s="495"/>
      <c r="GK63" s="495"/>
      <c r="GL63" s="495"/>
      <c r="GM63" s="495"/>
      <c r="GN63" s="495"/>
      <c r="GO63" s="495"/>
      <c r="GP63" s="495"/>
      <c r="GQ63" s="495"/>
      <c r="GR63" s="495"/>
      <c r="GS63" s="495"/>
      <c r="GT63" s="495"/>
      <c r="GU63" s="495"/>
      <c r="GV63" s="495"/>
      <c r="GW63" s="495"/>
      <c r="GX63" s="495"/>
      <c r="GY63" s="495"/>
      <c r="GZ63" s="495"/>
      <c r="HA63" s="495"/>
      <c r="HB63" s="495"/>
      <c r="HC63" s="495"/>
      <c r="HD63" s="495"/>
      <c r="HE63" s="495"/>
      <c r="HF63" s="495"/>
      <c r="HG63" s="495"/>
      <c r="HH63" s="495"/>
      <c r="HI63" s="495"/>
      <c r="HJ63" s="495"/>
      <c r="HK63" s="495"/>
      <c r="HL63" s="495"/>
      <c r="HM63" s="495"/>
      <c r="HN63" s="495"/>
      <c r="HO63" s="495"/>
      <c r="HP63" s="495"/>
      <c r="HQ63" s="495"/>
      <c r="HR63" s="495"/>
      <c r="HS63" s="495"/>
      <c r="HT63" s="495"/>
      <c r="HU63" s="495"/>
      <c r="HV63" s="495"/>
      <c r="HW63" s="495"/>
      <c r="HX63" s="495"/>
      <c r="HY63" s="495"/>
      <c r="HZ63" s="495"/>
      <c r="IA63" s="495"/>
      <c r="IB63" s="495"/>
      <c r="IC63" s="495"/>
      <c r="ID63" s="495"/>
      <c r="IE63" s="495"/>
      <c r="IF63" s="495"/>
      <c r="IG63" s="495"/>
      <c r="IH63" s="495"/>
      <c r="II63" s="495"/>
      <c r="IJ63" s="495"/>
      <c r="IK63" s="495"/>
      <c r="IL63" s="495"/>
      <c r="IM63" s="495"/>
      <c r="IN63" s="495"/>
      <c r="IO63" s="495"/>
      <c r="IP63" s="495"/>
      <c r="IQ63" s="495"/>
      <c r="IR63" s="495"/>
      <c r="IS63" s="495"/>
      <c r="IT63" s="495"/>
      <c r="IU63" s="495"/>
      <c r="IV63" s="495"/>
      <c r="IW63" s="495"/>
      <c r="IX63" s="495"/>
      <c r="IY63" s="495"/>
      <c r="IZ63" s="495"/>
      <c r="JA63" s="495"/>
      <c r="JB63" s="495"/>
      <c r="JC63" s="495"/>
      <c r="JD63" s="495"/>
      <c r="JE63" s="495"/>
      <c r="JF63" s="495"/>
      <c r="JG63" s="495"/>
      <c r="JH63" s="495"/>
      <c r="JI63" s="495"/>
      <c r="JJ63" s="495"/>
      <c r="JK63" s="495"/>
      <c r="JL63" s="495"/>
      <c r="JM63" s="495"/>
      <c r="JN63" s="495"/>
      <c r="JO63" s="495"/>
      <c r="JP63" s="495"/>
      <c r="JQ63" s="495"/>
      <c r="JR63" s="495"/>
      <c r="JS63" s="495"/>
      <c r="JT63" s="495"/>
      <c r="JU63" s="495"/>
      <c r="JV63" s="495"/>
      <c r="JW63" s="495"/>
      <c r="JX63" s="495"/>
      <c r="JY63" s="495"/>
      <c r="JZ63" s="495"/>
      <c r="KA63" s="495"/>
      <c r="KB63" s="495"/>
      <c r="KC63" s="495"/>
      <c r="KD63" s="495"/>
      <c r="KE63" s="495"/>
      <c r="KF63" s="495"/>
      <c r="KG63" s="495"/>
      <c r="KH63" s="495"/>
      <c r="KI63" s="495"/>
      <c r="KJ63" s="495"/>
      <c r="KK63" s="495"/>
      <c r="KL63" s="495"/>
      <c r="KM63" s="495"/>
      <c r="KN63" s="495"/>
      <c r="KO63" s="495"/>
      <c r="KP63" s="495"/>
      <c r="KQ63" s="495"/>
      <c r="KR63" s="495"/>
      <c r="KS63" s="495"/>
      <c r="KT63" s="495"/>
      <c r="KU63" s="495"/>
      <c r="KV63" s="495"/>
      <c r="KW63" s="495"/>
      <c r="KX63" s="495"/>
      <c r="KY63" s="495"/>
      <c r="KZ63" s="495"/>
      <c r="LA63" s="495"/>
      <c r="LB63" s="495"/>
      <c r="LC63" s="495"/>
      <c r="LD63" s="495"/>
      <c r="LE63" s="495"/>
      <c r="LF63" s="495"/>
      <c r="LG63" s="495"/>
      <c r="LH63" s="495"/>
      <c r="LI63" s="495"/>
      <c r="LJ63" s="495"/>
      <c r="LK63" s="495"/>
      <c r="LL63" s="495"/>
      <c r="LM63" s="495"/>
      <c r="LN63" s="495"/>
      <c r="LO63" s="495"/>
      <c r="LP63" s="495"/>
      <c r="LQ63" s="495"/>
      <c r="LR63" s="495"/>
      <c r="LS63" s="495"/>
      <c r="LT63" s="495"/>
      <c r="LU63" s="495"/>
      <c r="LV63" s="495"/>
      <c r="LW63" s="495"/>
      <c r="LX63" s="495"/>
      <c r="LY63" s="495"/>
      <c r="LZ63" s="495"/>
      <c r="MA63" s="495"/>
      <c r="MB63" s="495"/>
      <c r="MC63" s="495"/>
      <c r="MD63" s="495"/>
      <c r="ME63" s="495"/>
      <c r="MF63" s="495"/>
      <c r="MG63" s="495"/>
      <c r="MH63" s="495"/>
      <c r="MI63" s="495"/>
      <c r="MJ63" s="495"/>
      <c r="MK63" s="495"/>
      <c r="ML63" s="495"/>
      <c r="MM63" s="495"/>
      <c r="MN63" s="495"/>
      <c r="MO63" s="495"/>
      <c r="MP63" s="495"/>
    </row>
    <row r="64" spans="2:354" ht="15.75">
      <c r="B64" s="544" t="s">
        <v>1074</v>
      </c>
      <c r="C64" s="581">
        <f>'2 - Net Expenditure'!C49</f>
        <v>661176.98563999997</v>
      </c>
      <c r="D64" s="582">
        <f>'2 - Net Expenditure'!D49</f>
        <v>665136.59486399917</v>
      </c>
      <c r="E64" s="582">
        <f>'2 - Net Expenditure'!E49</f>
        <v>655236.59486399917</v>
      </c>
      <c r="F64" s="582">
        <f>'2 - Net Expenditure'!F49</f>
        <v>658736.59486399917</v>
      </c>
      <c r="G64" s="559"/>
      <c r="H64" s="582">
        <f>'2 - Net Expenditure'!H49</f>
        <v>55428.049571999931</v>
      </c>
      <c r="I64" s="582">
        <f>'2 - Net Expenditure'!I49</f>
        <v>55428.049571999931</v>
      </c>
      <c r="J64" s="582">
        <f>'2 - Net Expenditure'!J49</f>
        <v>55428.049571999931</v>
      </c>
      <c r="K64" s="582">
        <f>'2 - Net Expenditure'!K49</f>
        <v>55428.049571999931</v>
      </c>
      <c r="L64" s="582">
        <f>'2 - Net Expenditure'!L49</f>
        <v>55428.049571999931</v>
      </c>
      <c r="M64" s="582">
        <f>'2 - Net Expenditure'!M49</f>
        <v>55428.049571999931</v>
      </c>
      <c r="N64" s="582">
        <f>'2 - Net Expenditure'!N49</f>
        <v>55428.049571999931</v>
      </c>
      <c r="O64" s="582">
        <f>'2 - Net Expenditure'!O49</f>
        <v>55428.049571999931</v>
      </c>
      <c r="P64" s="582">
        <f>'2 - Net Expenditure'!P49</f>
        <v>55428.049571999931</v>
      </c>
      <c r="Q64" s="582">
        <f>'2 - Net Expenditure'!Q49</f>
        <v>55428.049571999931</v>
      </c>
      <c r="R64" s="582">
        <f>'2 - Net Expenditure'!R49</f>
        <v>55428.049571999931</v>
      </c>
      <c r="S64" s="582">
        <f>'2 - Net Expenditure'!S49</f>
        <v>55428.049571999931</v>
      </c>
      <c r="T64" s="560">
        <f t="shared" ref="T64:T65" si="14">SUM(H64:S64)</f>
        <v>665136.59486399917</v>
      </c>
      <c r="U64" s="74" t="str">
        <f>IF(COUNTA(C64:T64)&lt;&gt;COUNT(C64:T64),"Please remove any text entries, enter numeric values only","")</f>
        <v/>
      </c>
      <c r="V64" s="74">
        <f>IF(OR(D64=0,AND(D64&gt;0.99*T64,D64&lt;1.01*T64)),0,"There is a difference of "&amp;D64-T64&amp;" between the entered year end position and the sum of the profile.")</f>
        <v>0</v>
      </c>
      <c r="W64" s="74">
        <f>IF(D64='2 - Net Expenditure'!D49,0,"There is a difference in the value entered and the net value for Pay on tab 4")</f>
        <v>0</v>
      </c>
    </row>
    <row r="65" spans="2:22" ht="15.75">
      <c r="B65" s="544" t="s">
        <v>1075</v>
      </c>
      <c r="C65" s="581">
        <f>C66-C64</f>
        <v>15058.529640000081</v>
      </c>
      <c r="D65" s="582">
        <f>D66-D64</f>
        <v>0</v>
      </c>
      <c r="E65" s="582">
        <f>E66-E64</f>
        <v>0</v>
      </c>
      <c r="F65" s="582">
        <f>F66-F64</f>
        <v>0</v>
      </c>
      <c r="G65" s="559"/>
      <c r="H65" s="582">
        <f t="shared" ref="H65:S65" si="15">H66-H64</f>
        <v>0</v>
      </c>
      <c r="I65" s="582">
        <f t="shared" si="15"/>
        <v>0</v>
      </c>
      <c r="J65" s="582">
        <f t="shared" si="15"/>
        <v>0</v>
      </c>
      <c r="K65" s="582">
        <f t="shared" si="15"/>
        <v>0</v>
      </c>
      <c r="L65" s="582">
        <f t="shared" si="15"/>
        <v>0</v>
      </c>
      <c r="M65" s="582">
        <f t="shared" si="15"/>
        <v>0</v>
      </c>
      <c r="N65" s="582">
        <f t="shared" si="15"/>
        <v>0</v>
      </c>
      <c r="O65" s="582">
        <f t="shared" si="15"/>
        <v>0</v>
      </c>
      <c r="P65" s="582">
        <f t="shared" si="15"/>
        <v>0</v>
      </c>
      <c r="Q65" s="582">
        <f t="shared" si="15"/>
        <v>0</v>
      </c>
      <c r="R65" s="582">
        <f t="shared" si="15"/>
        <v>0</v>
      </c>
      <c r="S65" s="582">
        <f t="shared" si="15"/>
        <v>0</v>
      </c>
      <c r="T65" s="560">
        <f t="shared" si="14"/>
        <v>0</v>
      </c>
      <c r="U65" s="74" t="str">
        <f>IF(COUNTA(C65:T65)&lt;&gt;COUNT(C65:T65),"Please remove any text entries, enter numeric values only","")</f>
        <v/>
      </c>
      <c r="V65" s="74">
        <f>IF(OR(D65=0,AND(D65&gt;0.99*T65,D65&lt;1.01*T65)),0,"There is a difference of "&amp;D65-T65&amp;" between the entered year end position and the sum of the profile.")</f>
        <v>0</v>
      </c>
    </row>
    <row r="66" spans="2:22" ht="15.75">
      <c r="B66" s="14" t="s">
        <v>1076</v>
      </c>
      <c r="C66" s="581">
        <f>C61</f>
        <v>676235.51528000005</v>
      </c>
      <c r="D66" s="560">
        <f>D61</f>
        <v>665136.59486399917</v>
      </c>
      <c r="E66" s="560">
        <f>E61</f>
        <v>655236.59486399917</v>
      </c>
      <c r="F66" s="560">
        <f>F61</f>
        <v>658736.59486399905</v>
      </c>
      <c r="G66" s="559"/>
      <c r="H66" s="560">
        <f t="shared" ref="H66:S66" si="16">H61</f>
        <v>55428.049571999931</v>
      </c>
      <c r="I66" s="560">
        <f t="shared" si="16"/>
        <v>55428.049571999931</v>
      </c>
      <c r="J66" s="560">
        <f t="shared" si="16"/>
        <v>55428.049571999931</v>
      </c>
      <c r="K66" s="560">
        <f t="shared" si="16"/>
        <v>55428.049571999931</v>
      </c>
      <c r="L66" s="560">
        <f t="shared" si="16"/>
        <v>55428.049571999931</v>
      </c>
      <c r="M66" s="560">
        <f t="shared" si="16"/>
        <v>55428.049571999931</v>
      </c>
      <c r="N66" s="560">
        <f t="shared" si="16"/>
        <v>55428.049571999931</v>
      </c>
      <c r="O66" s="560">
        <f t="shared" si="16"/>
        <v>55428.049571999931</v>
      </c>
      <c r="P66" s="560">
        <f t="shared" si="16"/>
        <v>55428.049571999931</v>
      </c>
      <c r="Q66" s="560">
        <f t="shared" si="16"/>
        <v>55428.049571999931</v>
      </c>
      <c r="R66" s="560">
        <f t="shared" si="16"/>
        <v>55428.049571999931</v>
      </c>
      <c r="S66" s="560">
        <f t="shared" si="16"/>
        <v>55428.049571999931</v>
      </c>
      <c r="T66" s="560">
        <f t="shared" ref="T66" si="17">SUM(T64:T65)</f>
        <v>665136.59486399917</v>
      </c>
    </row>
    <row r="67" spans="2:22">
      <c r="U67" s="470">
        <f>SUM(U10:U66)</f>
        <v>0</v>
      </c>
    </row>
    <row r="68" spans="2:22">
      <c r="B68" s="40" t="s">
        <v>1077</v>
      </c>
      <c r="C68" s="545">
        <f>IF(C66=C61,0,C61-C66)</f>
        <v>0</v>
      </c>
      <c r="D68" s="545">
        <f t="shared" ref="D68:T68" si="18">IF(D66=D61,0,D61-D66)</f>
        <v>0</v>
      </c>
      <c r="E68" s="545">
        <f t="shared" si="18"/>
        <v>0</v>
      </c>
      <c r="F68" s="545">
        <f t="shared" si="18"/>
        <v>0</v>
      </c>
      <c r="G68" s="545"/>
      <c r="H68" s="545">
        <f t="shared" si="18"/>
        <v>0</v>
      </c>
      <c r="I68" s="545">
        <f t="shared" si="18"/>
        <v>0</v>
      </c>
      <c r="J68" s="545">
        <f t="shared" si="18"/>
        <v>0</v>
      </c>
      <c r="K68" s="545">
        <f t="shared" si="18"/>
        <v>0</v>
      </c>
      <c r="L68" s="545">
        <f t="shared" si="18"/>
        <v>0</v>
      </c>
      <c r="M68" s="545">
        <f t="shared" si="18"/>
        <v>0</v>
      </c>
      <c r="N68" s="545">
        <f t="shared" si="18"/>
        <v>0</v>
      </c>
      <c r="O68" s="545">
        <f t="shared" si="18"/>
        <v>0</v>
      </c>
      <c r="P68" s="545">
        <f t="shared" si="18"/>
        <v>0</v>
      </c>
      <c r="Q68" s="545">
        <f t="shared" si="18"/>
        <v>0</v>
      </c>
      <c r="R68" s="545">
        <f t="shared" si="18"/>
        <v>0</v>
      </c>
      <c r="S68" s="545">
        <f t="shared" si="18"/>
        <v>0</v>
      </c>
      <c r="T68" s="545">
        <f t="shared" si="18"/>
        <v>0</v>
      </c>
    </row>
    <row r="106" spans="21:354">
      <c r="U106" s="174"/>
      <c r="V106" s="174"/>
      <c r="W106" s="174"/>
      <c r="X106" s="174"/>
      <c r="Y106" s="174"/>
      <c r="Z106" s="174"/>
      <c r="AA106" s="174"/>
      <c r="AB106" s="174"/>
      <c r="AC106" s="174"/>
      <c r="AD106" s="174"/>
      <c r="AE106" s="174"/>
      <c r="AF106" s="174"/>
      <c r="AG106" s="174"/>
      <c r="AH106" s="174"/>
      <c r="AI106" s="174"/>
      <c r="AJ106" s="174"/>
      <c r="AK106" s="174"/>
      <c r="AL106" s="174"/>
      <c r="AM106" s="174"/>
      <c r="AN106" s="174"/>
      <c r="AO106" s="174"/>
      <c r="AP106" s="174"/>
      <c r="AQ106" s="174"/>
      <c r="AR106" s="174"/>
      <c r="AS106" s="174"/>
      <c r="AT106" s="174"/>
      <c r="AU106" s="174"/>
      <c r="AV106" s="174"/>
      <c r="AW106" s="174"/>
      <c r="AX106" s="174"/>
      <c r="AY106" s="174"/>
      <c r="AZ106" s="174"/>
      <c r="BA106" s="174"/>
      <c r="BB106" s="174"/>
      <c r="BC106" s="174"/>
      <c r="BD106" s="174"/>
      <c r="BE106" s="174"/>
      <c r="BF106" s="174"/>
      <c r="BG106" s="174"/>
      <c r="BH106" s="174"/>
      <c r="BI106" s="174"/>
      <c r="BJ106" s="174"/>
      <c r="BK106" s="174"/>
      <c r="BL106" s="174"/>
      <c r="BM106" s="174"/>
      <c r="BN106" s="174"/>
      <c r="BO106" s="174"/>
      <c r="BP106" s="174"/>
      <c r="BQ106" s="174"/>
      <c r="BR106" s="174"/>
      <c r="BS106" s="174"/>
      <c r="BT106" s="174"/>
      <c r="BU106" s="174"/>
      <c r="BV106" s="174"/>
      <c r="BW106" s="174"/>
      <c r="BX106" s="174"/>
      <c r="BY106" s="174"/>
      <c r="BZ106" s="174"/>
      <c r="CA106" s="174"/>
      <c r="CB106" s="174"/>
      <c r="CC106" s="174"/>
      <c r="CD106" s="174"/>
      <c r="CE106" s="174"/>
      <c r="CF106" s="174"/>
      <c r="CG106" s="174"/>
      <c r="CH106" s="174"/>
      <c r="CI106" s="174"/>
      <c r="CJ106" s="174"/>
      <c r="CK106" s="174"/>
      <c r="CL106" s="174"/>
      <c r="CM106" s="174"/>
      <c r="CN106" s="174"/>
      <c r="CO106" s="174"/>
      <c r="CP106" s="174"/>
      <c r="CQ106" s="174"/>
      <c r="CR106" s="174"/>
      <c r="CS106" s="174"/>
      <c r="CT106" s="174"/>
      <c r="CU106" s="174"/>
      <c r="CV106" s="174"/>
      <c r="CW106" s="174"/>
      <c r="CX106" s="174"/>
      <c r="CY106" s="174"/>
      <c r="CZ106" s="174"/>
      <c r="DA106" s="174"/>
      <c r="DB106" s="174"/>
      <c r="DC106" s="174"/>
      <c r="DD106" s="174"/>
      <c r="DE106" s="174"/>
      <c r="DF106" s="174"/>
      <c r="DG106" s="174"/>
      <c r="DH106" s="174"/>
      <c r="DI106" s="174"/>
      <c r="DJ106" s="174"/>
      <c r="DK106" s="174"/>
      <c r="DL106" s="174"/>
      <c r="DM106" s="174"/>
      <c r="DN106" s="174"/>
      <c r="DO106" s="174"/>
      <c r="DP106" s="174"/>
      <c r="DQ106" s="174"/>
      <c r="DR106" s="174"/>
      <c r="DS106" s="174"/>
      <c r="DT106" s="174"/>
      <c r="DU106" s="174"/>
      <c r="DV106" s="174"/>
      <c r="DW106" s="174"/>
      <c r="DX106" s="174"/>
      <c r="DY106" s="174"/>
      <c r="DZ106" s="174"/>
      <c r="EA106" s="174"/>
      <c r="EB106" s="174"/>
      <c r="EC106" s="174"/>
      <c r="ED106" s="174"/>
      <c r="EE106" s="174"/>
      <c r="EF106" s="174"/>
      <c r="EG106" s="174"/>
      <c r="EH106" s="174"/>
      <c r="EI106" s="174"/>
      <c r="EJ106" s="174"/>
      <c r="EK106" s="174"/>
      <c r="EL106" s="174"/>
      <c r="EM106" s="174"/>
      <c r="EN106" s="174"/>
      <c r="EO106" s="174"/>
      <c r="EP106" s="174"/>
      <c r="EQ106" s="174"/>
      <c r="ER106" s="174"/>
      <c r="ES106" s="174"/>
      <c r="ET106" s="174"/>
      <c r="EU106" s="174"/>
      <c r="EV106" s="174"/>
      <c r="EW106" s="174"/>
      <c r="EX106" s="174"/>
      <c r="EY106" s="174"/>
      <c r="EZ106" s="174"/>
      <c r="FA106" s="174"/>
      <c r="FB106" s="174"/>
      <c r="FC106" s="174"/>
      <c r="FD106" s="174"/>
      <c r="FE106" s="174"/>
      <c r="FF106" s="174"/>
      <c r="FG106" s="174"/>
      <c r="FH106" s="174"/>
      <c r="FI106" s="174"/>
      <c r="FJ106" s="174"/>
      <c r="FK106" s="174"/>
      <c r="FL106" s="174"/>
      <c r="FM106" s="174"/>
      <c r="FN106" s="174"/>
      <c r="FO106" s="174"/>
      <c r="FP106" s="174"/>
      <c r="FQ106" s="174"/>
      <c r="FR106" s="174"/>
      <c r="FS106" s="174"/>
      <c r="FT106" s="174"/>
      <c r="FU106" s="174"/>
      <c r="FV106" s="174"/>
      <c r="FW106" s="174"/>
      <c r="FX106" s="174"/>
      <c r="FY106" s="174"/>
      <c r="FZ106" s="174"/>
      <c r="GA106" s="174"/>
      <c r="GB106" s="174"/>
      <c r="GC106" s="174"/>
      <c r="GD106" s="174"/>
      <c r="GE106" s="174"/>
      <c r="GF106" s="174"/>
      <c r="GG106" s="174"/>
      <c r="GH106" s="174"/>
      <c r="GI106" s="174"/>
      <c r="GJ106" s="174"/>
      <c r="GK106" s="174"/>
      <c r="GL106" s="174"/>
      <c r="GM106" s="174"/>
      <c r="GN106" s="174"/>
      <c r="GO106" s="174"/>
      <c r="GP106" s="174"/>
      <c r="GQ106" s="174"/>
      <c r="GR106" s="174"/>
      <c r="GS106" s="174"/>
      <c r="GT106" s="174"/>
      <c r="GU106" s="174"/>
      <c r="GV106" s="174"/>
      <c r="GW106" s="174"/>
      <c r="GX106" s="174"/>
      <c r="GY106" s="174"/>
      <c r="GZ106" s="174"/>
      <c r="HA106" s="174"/>
      <c r="HB106" s="174"/>
      <c r="HC106" s="174"/>
      <c r="HD106" s="174"/>
      <c r="HE106" s="174"/>
      <c r="HF106" s="174"/>
      <c r="HG106" s="174"/>
      <c r="HH106" s="174"/>
      <c r="HI106" s="174"/>
      <c r="HJ106" s="174"/>
      <c r="HK106" s="174"/>
      <c r="HL106" s="174"/>
      <c r="HM106" s="174"/>
      <c r="HN106" s="174"/>
      <c r="HO106" s="174"/>
      <c r="HP106" s="174"/>
      <c r="HQ106" s="174"/>
      <c r="HR106" s="174"/>
      <c r="HS106" s="174"/>
      <c r="HT106" s="174"/>
      <c r="HU106" s="174"/>
      <c r="HV106" s="174"/>
      <c r="HW106" s="174"/>
      <c r="HX106" s="174"/>
      <c r="HY106" s="174"/>
      <c r="HZ106" s="174"/>
      <c r="IA106" s="174"/>
      <c r="IB106" s="174"/>
      <c r="IC106" s="174"/>
      <c r="ID106" s="174"/>
      <c r="IE106" s="174"/>
      <c r="IF106" s="174"/>
      <c r="IG106" s="174"/>
      <c r="IH106" s="174"/>
      <c r="II106" s="174"/>
      <c r="IJ106" s="174"/>
      <c r="IK106" s="174"/>
      <c r="IL106" s="174"/>
      <c r="IM106" s="174"/>
      <c r="IN106" s="174"/>
      <c r="IO106" s="174"/>
      <c r="IP106" s="174"/>
      <c r="IQ106" s="174"/>
      <c r="IR106" s="174"/>
      <c r="IS106" s="174"/>
      <c r="IT106" s="174"/>
      <c r="IU106" s="174"/>
      <c r="IV106" s="174"/>
      <c r="IW106" s="174"/>
      <c r="IX106" s="174"/>
      <c r="IY106" s="174"/>
      <c r="IZ106" s="174"/>
      <c r="JA106" s="174"/>
      <c r="JB106" s="174"/>
      <c r="JC106" s="174"/>
      <c r="JD106" s="174"/>
      <c r="JE106" s="174"/>
      <c r="JF106" s="174"/>
      <c r="JG106" s="174"/>
      <c r="JH106" s="174"/>
      <c r="JI106" s="174"/>
      <c r="JJ106" s="174"/>
      <c r="JK106" s="174"/>
      <c r="JL106" s="174"/>
      <c r="JM106" s="174"/>
      <c r="JN106" s="174"/>
      <c r="JO106" s="174"/>
      <c r="JP106" s="174"/>
      <c r="JQ106" s="174"/>
      <c r="JR106" s="174"/>
      <c r="JS106" s="174"/>
      <c r="JT106" s="174"/>
      <c r="JU106" s="174"/>
      <c r="JV106" s="174"/>
      <c r="JW106" s="174"/>
      <c r="JX106" s="174"/>
      <c r="JY106" s="174"/>
      <c r="JZ106" s="174"/>
      <c r="KA106" s="174"/>
      <c r="KB106" s="174"/>
      <c r="KC106" s="174"/>
      <c r="KD106" s="174"/>
      <c r="KE106" s="174"/>
      <c r="KF106" s="174"/>
      <c r="KG106" s="174"/>
      <c r="KH106" s="174"/>
      <c r="KI106" s="174"/>
      <c r="KJ106" s="174"/>
      <c r="KK106" s="174"/>
      <c r="KL106" s="174"/>
      <c r="KM106" s="174"/>
      <c r="KN106" s="174"/>
      <c r="KO106" s="174"/>
      <c r="KP106" s="174"/>
      <c r="KQ106" s="174"/>
      <c r="KR106" s="174"/>
      <c r="KS106" s="174"/>
      <c r="KT106" s="174"/>
      <c r="KU106" s="174"/>
      <c r="KV106" s="174"/>
      <c r="KW106" s="174"/>
      <c r="KX106" s="174"/>
      <c r="KY106" s="174"/>
      <c r="KZ106" s="174"/>
      <c r="LA106" s="174"/>
      <c r="LB106" s="174"/>
      <c r="LC106" s="174"/>
      <c r="LD106" s="174"/>
      <c r="LE106" s="174"/>
      <c r="LF106" s="174"/>
      <c r="LG106" s="174"/>
      <c r="LH106" s="174"/>
      <c r="LI106" s="174"/>
      <c r="LJ106" s="174"/>
      <c r="LK106" s="174"/>
      <c r="LL106" s="174"/>
      <c r="LM106" s="174"/>
      <c r="LN106" s="174"/>
      <c r="LO106" s="174"/>
      <c r="LP106" s="174"/>
      <c r="LQ106" s="174"/>
      <c r="LR106" s="174"/>
      <c r="LS106" s="174"/>
      <c r="LT106" s="174"/>
      <c r="LU106" s="174"/>
      <c r="LV106" s="174"/>
      <c r="LW106" s="174"/>
      <c r="LX106" s="174"/>
      <c r="LY106" s="174"/>
      <c r="LZ106" s="174"/>
      <c r="MA106" s="174"/>
      <c r="MB106" s="174"/>
      <c r="MC106" s="174"/>
      <c r="MD106" s="174"/>
      <c r="ME106" s="174"/>
      <c r="MF106" s="174"/>
      <c r="MG106" s="174"/>
      <c r="MH106" s="174"/>
      <c r="MI106" s="174"/>
      <c r="MJ106" s="174"/>
      <c r="MK106" s="174"/>
      <c r="ML106" s="174"/>
      <c r="MM106" s="174"/>
      <c r="MN106" s="174"/>
      <c r="MO106" s="174"/>
      <c r="MP106" s="174"/>
    </row>
  </sheetData>
  <sheetProtection sheet="1" objects="1" scenarios="1"/>
  <customSheetViews>
    <customSheetView guid="{95B84344-25FE-4A71-9083-825DAB5E8F01}" scale="70">
      <pane xSplit="2" ySplit="8" topLeftCell="C9" activePane="bottomRight" state="frozen"/>
      <selection pane="bottomRight" activeCell="H61" sqref="H61"/>
      <pageMargins left="0" right="0" top="0" bottom="0" header="0" footer="0"/>
      <pageSetup paperSize="9" orientation="portrait" r:id="rId1"/>
    </customSheetView>
  </customSheetViews>
  <mergeCells count="9">
    <mergeCell ref="B10:T10"/>
    <mergeCell ref="B23:T23"/>
    <mergeCell ref="B36:T36"/>
    <mergeCell ref="B2:T2"/>
    <mergeCell ref="B3:T5"/>
    <mergeCell ref="B6:T6"/>
    <mergeCell ref="B7:B8"/>
    <mergeCell ref="H7:T7"/>
    <mergeCell ref="C9:T9"/>
  </mergeCells>
  <pageMargins left="0.7" right="0.7"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BC57"/>
  <sheetViews>
    <sheetView topLeftCell="A25" workbookViewId="0">
      <selection activeCell="G50" sqref="G50"/>
    </sheetView>
  </sheetViews>
  <sheetFormatPr defaultRowHeight="15"/>
  <sheetData>
    <row r="1" spans="1:55" s="88" customFormat="1" ht="57.75" customHeight="1">
      <c r="A1" s="87" t="s">
        <v>25</v>
      </c>
      <c r="B1" s="88" t="s">
        <v>26</v>
      </c>
      <c r="C1" s="88" t="s">
        <v>27</v>
      </c>
      <c r="D1" s="88" t="s">
        <v>28</v>
      </c>
      <c r="E1" s="88" t="s">
        <v>29</v>
      </c>
      <c r="F1" s="88" t="s">
        <v>30</v>
      </c>
      <c r="G1" s="88" t="s">
        <v>31</v>
      </c>
      <c r="H1" s="88" t="s">
        <v>32</v>
      </c>
      <c r="I1" s="88" t="s">
        <v>33</v>
      </c>
      <c r="J1" s="88" t="s">
        <v>34</v>
      </c>
      <c r="K1" s="88" t="s">
        <v>35</v>
      </c>
      <c r="L1" s="88" t="s">
        <v>36</v>
      </c>
      <c r="M1" s="88" t="s">
        <v>37</v>
      </c>
      <c r="N1" s="88" t="s">
        <v>38</v>
      </c>
      <c r="O1" s="88" t="s">
        <v>39</v>
      </c>
      <c r="P1" s="88" t="s">
        <v>40</v>
      </c>
      <c r="Q1" s="88" t="s">
        <v>41</v>
      </c>
      <c r="R1" s="88" t="s">
        <v>42</v>
      </c>
      <c r="S1" s="88" t="s">
        <v>43</v>
      </c>
      <c r="T1" s="88" t="s">
        <v>1078</v>
      </c>
      <c r="U1" s="88" t="s">
        <v>1079</v>
      </c>
      <c r="V1" s="88" t="s">
        <v>1080</v>
      </c>
      <c r="W1" s="88" t="s">
        <v>1081</v>
      </c>
      <c r="X1" s="88" t="s">
        <v>1082</v>
      </c>
      <c r="Y1" s="88" t="s">
        <v>1083</v>
      </c>
      <c r="Z1" s="88" t="s">
        <v>52</v>
      </c>
      <c r="AA1" s="88" t="s">
        <v>54</v>
      </c>
      <c r="AB1" s="88" t="s">
        <v>55</v>
      </c>
      <c r="AC1" s="88" t="s">
        <v>56</v>
      </c>
      <c r="AD1" s="88" t="s">
        <v>57</v>
      </c>
      <c r="AE1" s="88" t="s">
        <v>58</v>
      </c>
      <c r="AF1" s="88" t="s">
        <v>60</v>
      </c>
      <c r="AG1" s="88" t="s">
        <v>748</v>
      </c>
      <c r="AH1" s="88" t="s">
        <v>61</v>
      </c>
      <c r="AI1" s="88" t="s">
        <v>749</v>
      </c>
      <c r="AJ1" s="88" t="s">
        <v>1084</v>
      </c>
      <c r="AK1" s="88" t="s">
        <v>1085</v>
      </c>
      <c r="AL1" s="88" t="s">
        <v>1086</v>
      </c>
      <c r="AM1" s="88" t="s">
        <v>63</v>
      </c>
      <c r="AN1" s="88" t="s">
        <v>64</v>
      </c>
      <c r="AO1" s="88" t="s">
        <v>65</v>
      </c>
      <c r="AP1" s="88" t="s">
        <v>66</v>
      </c>
      <c r="AQ1" s="88" t="s">
        <v>67</v>
      </c>
      <c r="AR1" s="88" t="s">
        <v>1087</v>
      </c>
      <c r="AS1" s="21" t="s">
        <v>1088</v>
      </c>
      <c r="AT1" s="21" t="s">
        <v>1089</v>
      </c>
      <c r="AU1" s="21" t="s">
        <v>68</v>
      </c>
      <c r="AV1" s="21" t="s">
        <v>69</v>
      </c>
      <c r="AW1" s="21" t="s">
        <v>70</v>
      </c>
      <c r="AX1" s="21" t="s">
        <v>71</v>
      </c>
      <c r="AY1" s="21" t="s">
        <v>72</v>
      </c>
      <c r="AZ1" s="21" t="s">
        <v>73</v>
      </c>
      <c r="BA1" s="21" t="s">
        <v>74</v>
      </c>
      <c r="BB1" s="21" t="s">
        <v>75</v>
      </c>
      <c r="BC1" s="88" t="s">
        <v>77</v>
      </c>
    </row>
    <row r="2" spans="1:55">
      <c r="A2" t="str">
        <f>'7 - Pay Expenditure'!$B$2</f>
        <v>Swansea Bay UHB</v>
      </c>
      <c r="B2" t="s">
        <v>152</v>
      </c>
      <c r="C2" t="str">
        <f>'7 - Pay Expenditure'!$B$7</f>
        <v>PAY EXPENDITURE ANALYSIS</v>
      </c>
      <c r="D2" t="str">
        <f>'7 - Pay Expenditure'!$B$10</f>
        <v>CORE WORKFORCE</v>
      </c>
      <c r="F2" t="str">
        <f>'7 - Pay Expenditure'!B11</f>
        <v>Board Members</v>
      </c>
      <c r="G2" s="494">
        <f>'7 - Pay Expenditure'!H11</f>
        <v>0</v>
      </c>
      <c r="H2" s="494">
        <f>'7 - Pay Expenditure'!I11</f>
        <v>0</v>
      </c>
      <c r="I2" s="494">
        <f>'7 - Pay Expenditure'!J11</f>
        <v>0</v>
      </c>
      <c r="J2" s="494">
        <f>'7 - Pay Expenditure'!K11</f>
        <v>0</v>
      </c>
      <c r="K2" s="494">
        <f>'7 - Pay Expenditure'!L11</f>
        <v>0</v>
      </c>
      <c r="L2" s="494">
        <f>'7 - Pay Expenditure'!M11</f>
        <v>0</v>
      </c>
      <c r="M2" s="494">
        <f>'7 - Pay Expenditure'!N11</f>
        <v>0</v>
      </c>
      <c r="N2" s="494">
        <f>'7 - Pay Expenditure'!O11</f>
        <v>0</v>
      </c>
      <c r="O2" s="494">
        <f>'7 - Pay Expenditure'!P11</f>
        <v>0</v>
      </c>
      <c r="P2" s="494">
        <f>'7 - Pay Expenditure'!Q11</f>
        <v>0</v>
      </c>
      <c r="Q2" s="494">
        <f>'7 - Pay Expenditure'!R11</f>
        <v>0</v>
      </c>
      <c r="R2" s="494">
        <f>'7 - Pay Expenditure'!S11</f>
        <v>0</v>
      </c>
      <c r="S2" s="494">
        <f>'7 - Pay Expenditure'!T11</f>
        <v>0</v>
      </c>
      <c r="U2" s="493"/>
      <c r="V2" s="494">
        <f>'7 - Pay Expenditure'!C11</f>
        <v>492</v>
      </c>
      <c r="W2" s="494">
        <f>'7 - Pay Expenditure'!D11</f>
        <v>489.90848639017207</v>
      </c>
      <c r="X2" s="494">
        <f>'7 - Pay Expenditure'!E11</f>
        <v>486.65371936955228</v>
      </c>
      <c r="Y2" s="494">
        <f>'7 - Pay Expenditure'!F11</f>
        <v>489.36602522006871</v>
      </c>
    </row>
    <row r="3" spans="1:55">
      <c r="A3" t="str">
        <f>'7 - Pay Expenditure'!$B$2</f>
        <v>Swansea Bay UHB</v>
      </c>
      <c r="B3" t="s">
        <v>152</v>
      </c>
      <c r="C3" t="str">
        <f>'7 - Pay Expenditure'!$B$7</f>
        <v>PAY EXPENDITURE ANALYSIS</v>
      </c>
      <c r="D3" t="str">
        <f>'7 - Pay Expenditure'!$B$10</f>
        <v>CORE WORKFORCE</v>
      </c>
      <c r="F3" t="str">
        <f>'7 - Pay Expenditure'!B12</f>
        <v>Medical &amp; Dental</v>
      </c>
      <c r="G3" s="494">
        <f>'7 - Pay Expenditure'!H12</f>
        <v>0</v>
      </c>
      <c r="H3" s="494">
        <f>'7 - Pay Expenditure'!I12</f>
        <v>0</v>
      </c>
      <c r="I3" s="494">
        <f>'7 - Pay Expenditure'!J12</f>
        <v>0</v>
      </c>
      <c r="J3" s="494">
        <f>'7 - Pay Expenditure'!K12</f>
        <v>0</v>
      </c>
      <c r="K3" s="494">
        <f>'7 - Pay Expenditure'!L12</f>
        <v>0</v>
      </c>
      <c r="L3" s="494">
        <f>'7 - Pay Expenditure'!M12</f>
        <v>0</v>
      </c>
      <c r="M3" s="494">
        <f>'7 - Pay Expenditure'!N12</f>
        <v>0</v>
      </c>
      <c r="N3" s="494">
        <f>'7 - Pay Expenditure'!O12</f>
        <v>0</v>
      </c>
      <c r="O3" s="494">
        <f>'7 - Pay Expenditure'!P12</f>
        <v>0</v>
      </c>
      <c r="P3" s="494">
        <f>'7 - Pay Expenditure'!Q12</f>
        <v>0</v>
      </c>
      <c r="Q3" s="494">
        <f>'7 - Pay Expenditure'!R12</f>
        <v>0</v>
      </c>
      <c r="R3" s="494">
        <f>'7 - Pay Expenditure'!S12</f>
        <v>0</v>
      </c>
      <c r="S3" s="494">
        <f>'7 - Pay Expenditure'!T12</f>
        <v>0</v>
      </c>
      <c r="U3" s="493"/>
      <c r="V3" s="494">
        <f>'7 - Pay Expenditure'!C12</f>
        <v>154363.99394800002</v>
      </c>
      <c r="W3" s="494">
        <f>'7 - Pay Expenditure'!D12</f>
        <v>153707.78582968775</v>
      </c>
      <c r="X3" s="494">
        <f>'7 - Pay Expenditure'!E12</f>
        <v>152686.60933238469</v>
      </c>
      <c r="Y3" s="494">
        <f>'7 - Pay Expenditure'!F12</f>
        <v>153537.58974680389</v>
      </c>
    </row>
    <row r="4" spans="1:55">
      <c r="A4" t="str">
        <f>'7 - Pay Expenditure'!$B$2</f>
        <v>Swansea Bay UHB</v>
      </c>
      <c r="B4" t="s">
        <v>152</v>
      </c>
      <c r="C4" t="str">
        <f>'7 - Pay Expenditure'!$B$7</f>
        <v>PAY EXPENDITURE ANALYSIS</v>
      </c>
      <c r="D4" t="str">
        <f>'7 - Pay Expenditure'!$B$10</f>
        <v>CORE WORKFORCE</v>
      </c>
      <c r="F4" t="str">
        <f>'7 - Pay Expenditure'!B13</f>
        <v>Nursing &amp; Midwifery Registered</v>
      </c>
      <c r="G4" s="494">
        <f>'7 - Pay Expenditure'!H13</f>
        <v>0</v>
      </c>
      <c r="H4" s="494">
        <f>'7 - Pay Expenditure'!I13</f>
        <v>0</v>
      </c>
      <c r="I4" s="494">
        <f>'7 - Pay Expenditure'!J13</f>
        <v>0</v>
      </c>
      <c r="J4" s="494">
        <f>'7 - Pay Expenditure'!K13</f>
        <v>0</v>
      </c>
      <c r="K4" s="494">
        <f>'7 - Pay Expenditure'!L13</f>
        <v>0</v>
      </c>
      <c r="L4" s="494">
        <f>'7 - Pay Expenditure'!M13</f>
        <v>0</v>
      </c>
      <c r="M4" s="494">
        <f>'7 - Pay Expenditure'!N13</f>
        <v>0</v>
      </c>
      <c r="N4" s="494">
        <f>'7 - Pay Expenditure'!O13</f>
        <v>0</v>
      </c>
      <c r="O4" s="494">
        <f>'7 - Pay Expenditure'!P13</f>
        <v>0</v>
      </c>
      <c r="P4" s="494">
        <f>'7 - Pay Expenditure'!Q13</f>
        <v>0</v>
      </c>
      <c r="Q4" s="494">
        <f>'7 - Pay Expenditure'!R13</f>
        <v>0</v>
      </c>
      <c r="R4" s="494">
        <f>'7 - Pay Expenditure'!S13</f>
        <v>0</v>
      </c>
      <c r="S4" s="494">
        <f>'7 - Pay Expenditure'!T13</f>
        <v>0</v>
      </c>
      <c r="U4" s="493"/>
      <c r="V4" s="494">
        <f>'7 - Pay Expenditure'!C13</f>
        <v>182273.588464</v>
      </c>
      <c r="W4" s="494">
        <f>'7 - Pay Expenditure'!D13</f>
        <v>181498.73543354345</v>
      </c>
      <c r="X4" s="494">
        <f>'7 - Pay Expenditure'!E13</f>
        <v>180292.92635943237</v>
      </c>
      <c r="Y4" s="494">
        <f>'7 - Pay Expenditure'!F13</f>
        <v>181297.76725452489</v>
      </c>
    </row>
    <row r="5" spans="1:55">
      <c r="A5" t="str">
        <f>'7 - Pay Expenditure'!$B$2</f>
        <v>Swansea Bay UHB</v>
      </c>
      <c r="B5" t="s">
        <v>152</v>
      </c>
      <c r="C5" t="str">
        <f>'7 - Pay Expenditure'!$B$7</f>
        <v>PAY EXPENDITURE ANALYSIS</v>
      </c>
      <c r="D5" t="str">
        <f>'7 - Pay Expenditure'!$B$10</f>
        <v>CORE WORKFORCE</v>
      </c>
      <c r="F5" t="str">
        <f>'7 - Pay Expenditure'!B14</f>
        <v>Additional Professional, Scientific and Technical</v>
      </c>
      <c r="G5" s="494">
        <f>'7 - Pay Expenditure'!H14</f>
        <v>0</v>
      </c>
      <c r="H5" s="494">
        <f>'7 - Pay Expenditure'!I14</f>
        <v>0</v>
      </c>
      <c r="I5" s="494">
        <f>'7 - Pay Expenditure'!J14</f>
        <v>0</v>
      </c>
      <c r="J5" s="494">
        <f>'7 - Pay Expenditure'!K14</f>
        <v>0</v>
      </c>
      <c r="K5" s="494">
        <f>'7 - Pay Expenditure'!L14</f>
        <v>0</v>
      </c>
      <c r="L5" s="494">
        <f>'7 - Pay Expenditure'!M14</f>
        <v>0</v>
      </c>
      <c r="M5" s="494">
        <f>'7 - Pay Expenditure'!N14</f>
        <v>0</v>
      </c>
      <c r="N5" s="494">
        <f>'7 - Pay Expenditure'!O14</f>
        <v>0</v>
      </c>
      <c r="O5" s="494">
        <f>'7 - Pay Expenditure'!P14</f>
        <v>0</v>
      </c>
      <c r="P5" s="494">
        <f>'7 - Pay Expenditure'!Q14</f>
        <v>0</v>
      </c>
      <c r="Q5" s="494">
        <f>'7 - Pay Expenditure'!R14</f>
        <v>0</v>
      </c>
      <c r="R5" s="494">
        <f>'7 - Pay Expenditure'!S14</f>
        <v>0</v>
      </c>
      <c r="S5" s="494">
        <f>'7 - Pay Expenditure'!T14</f>
        <v>0</v>
      </c>
      <c r="U5" s="493"/>
      <c r="V5" s="494">
        <f>'7 - Pay Expenditure'!C14</f>
        <v>20502.643884000001</v>
      </c>
      <c r="W5" s="494">
        <f>'7 - Pay Expenditure'!D14</f>
        <v>20415.486244323492</v>
      </c>
      <c r="X5" s="494">
        <f>'7 - Pay Expenditure'!E14</f>
        <v>20279.853461500006</v>
      </c>
      <c r="Y5" s="494">
        <f>'7 - Pay Expenditure'!F14</f>
        <v>20392.880780519576</v>
      </c>
    </row>
    <row r="6" spans="1:55">
      <c r="A6" t="str">
        <f>'7 - Pay Expenditure'!$B$2</f>
        <v>Swansea Bay UHB</v>
      </c>
      <c r="B6" t="s">
        <v>152</v>
      </c>
      <c r="C6" t="str">
        <f>'7 - Pay Expenditure'!$B$7</f>
        <v>PAY EXPENDITURE ANALYSIS</v>
      </c>
      <c r="D6" t="str">
        <f>'7 - Pay Expenditure'!$B$10</f>
        <v>CORE WORKFORCE</v>
      </c>
      <c r="F6" t="str">
        <f>'7 - Pay Expenditure'!B15</f>
        <v>Healthcare Scientists</v>
      </c>
      <c r="G6" s="494">
        <f>'7 - Pay Expenditure'!H15</f>
        <v>0</v>
      </c>
      <c r="H6" s="494">
        <f>'7 - Pay Expenditure'!I15</f>
        <v>0</v>
      </c>
      <c r="I6" s="494">
        <f>'7 - Pay Expenditure'!J15</f>
        <v>0</v>
      </c>
      <c r="J6" s="494">
        <f>'7 - Pay Expenditure'!K15</f>
        <v>0</v>
      </c>
      <c r="K6" s="494">
        <f>'7 - Pay Expenditure'!L15</f>
        <v>0</v>
      </c>
      <c r="L6" s="494">
        <f>'7 - Pay Expenditure'!M15</f>
        <v>0</v>
      </c>
      <c r="M6" s="494">
        <f>'7 - Pay Expenditure'!N15</f>
        <v>0</v>
      </c>
      <c r="N6" s="494">
        <f>'7 - Pay Expenditure'!O15</f>
        <v>0</v>
      </c>
      <c r="O6" s="494">
        <f>'7 - Pay Expenditure'!P15</f>
        <v>0</v>
      </c>
      <c r="P6" s="494">
        <f>'7 - Pay Expenditure'!Q15</f>
        <v>0</v>
      </c>
      <c r="Q6" s="494">
        <f>'7 - Pay Expenditure'!R15</f>
        <v>0</v>
      </c>
      <c r="R6" s="494">
        <f>'7 - Pay Expenditure'!S15</f>
        <v>0</v>
      </c>
      <c r="S6" s="494">
        <f>'7 - Pay Expenditure'!T15</f>
        <v>0</v>
      </c>
      <c r="U6" s="493"/>
      <c r="V6" s="494">
        <f>'7 - Pay Expenditure'!C15</f>
        <v>18601.081914000002</v>
      </c>
      <c r="W6" s="494">
        <f>'7 - Pay Expenditure'!D15</f>
        <v>18522.00789777916</v>
      </c>
      <c r="X6" s="494">
        <f>'7 - Pay Expenditure'!E15</f>
        <v>18398.954670215066</v>
      </c>
      <c r="Y6" s="494">
        <f>'7 - Pay Expenditure'!F15</f>
        <v>18501.499026518475</v>
      </c>
    </row>
    <row r="7" spans="1:55">
      <c r="A7" t="str">
        <f>'7 - Pay Expenditure'!$B$2</f>
        <v>Swansea Bay UHB</v>
      </c>
      <c r="B7" t="s">
        <v>152</v>
      </c>
      <c r="C7" t="str">
        <f>'7 - Pay Expenditure'!$B$7</f>
        <v>PAY EXPENDITURE ANALYSIS</v>
      </c>
      <c r="D7" t="str">
        <f>'7 - Pay Expenditure'!$B$10</f>
        <v>CORE WORKFORCE</v>
      </c>
      <c r="F7" t="str">
        <f>'7 - Pay Expenditure'!B16</f>
        <v>Allied Health Professionals</v>
      </c>
      <c r="G7" s="494">
        <f>'7 - Pay Expenditure'!H16</f>
        <v>0</v>
      </c>
      <c r="H7" s="494">
        <f>'7 - Pay Expenditure'!I16</f>
        <v>0</v>
      </c>
      <c r="I7" s="494">
        <f>'7 - Pay Expenditure'!J16</f>
        <v>0</v>
      </c>
      <c r="J7" s="494">
        <f>'7 - Pay Expenditure'!K16</f>
        <v>0</v>
      </c>
      <c r="K7" s="494">
        <f>'7 - Pay Expenditure'!L16</f>
        <v>0</v>
      </c>
      <c r="L7" s="494">
        <f>'7 - Pay Expenditure'!M16</f>
        <v>0</v>
      </c>
      <c r="M7" s="494">
        <f>'7 - Pay Expenditure'!N16</f>
        <v>0</v>
      </c>
      <c r="N7" s="494">
        <f>'7 - Pay Expenditure'!O16</f>
        <v>0</v>
      </c>
      <c r="O7" s="494">
        <f>'7 - Pay Expenditure'!P16</f>
        <v>0</v>
      </c>
      <c r="P7" s="494">
        <f>'7 - Pay Expenditure'!Q16</f>
        <v>0</v>
      </c>
      <c r="Q7" s="494">
        <f>'7 - Pay Expenditure'!R16</f>
        <v>0</v>
      </c>
      <c r="R7" s="494">
        <f>'7 - Pay Expenditure'!S16</f>
        <v>0</v>
      </c>
      <c r="S7" s="494">
        <f>'7 - Pay Expenditure'!T16</f>
        <v>0</v>
      </c>
      <c r="U7" s="493"/>
      <c r="V7" s="494">
        <f>'7 - Pay Expenditure'!C16</f>
        <v>45079.843802000003</v>
      </c>
      <c r="W7" s="494">
        <f>'7 - Pay Expenditure'!D16</f>
        <v>44888.207405982117</v>
      </c>
      <c r="X7" s="494">
        <f>'7 - Pay Expenditure'!E16</f>
        <v>44589.987103336913</v>
      </c>
      <c r="Y7" s="494">
        <f>'7 - Pay Expenditure'!F16</f>
        <v>44838.504022207904</v>
      </c>
    </row>
    <row r="8" spans="1:55">
      <c r="A8" t="str">
        <f>'7 - Pay Expenditure'!$B$2</f>
        <v>Swansea Bay UHB</v>
      </c>
      <c r="B8" t="s">
        <v>152</v>
      </c>
      <c r="C8" t="str">
        <f>'7 - Pay Expenditure'!$B$7</f>
        <v>PAY EXPENDITURE ANALYSIS</v>
      </c>
      <c r="D8" t="str">
        <f>'7 - Pay Expenditure'!$B$10</f>
        <v>CORE WORKFORCE</v>
      </c>
      <c r="F8" t="str">
        <f>'7 - Pay Expenditure'!B17</f>
        <v>Additional Clinical Services</v>
      </c>
      <c r="G8" s="494">
        <f>'7 - Pay Expenditure'!H17</f>
        <v>0</v>
      </c>
      <c r="H8" s="494">
        <f>'7 - Pay Expenditure'!I17</f>
        <v>0</v>
      </c>
      <c r="I8" s="494">
        <f>'7 - Pay Expenditure'!J17</f>
        <v>0</v>
      </c>
      <c r="J8" s="494">
        <f>'7 - Pay Expenditure'!K17</f>
        <v>0</v>
      </c>
      <c r="K8" s="494">
        <f>'7 - Pay Expenditure'!L17</f>
        <v>0</v>
      </c>
      <c r="L8" s="494">
        <f>'7 - Pay Expenditure'!M17</f>
        <v>0</v>
      </c>
      <c r="M8" s="494">
        <f>'7 - Pay Expenditure'!N17</f>
        <v>0</v>
      </c>
      <c r="N8" s="494">
        <f>'7 - Pay Expenditure'!O17</f>
        <v>0</v>
      </c>
      <c r="O8" s="494">
        <f>'7 - Pay Expenditure'!P17</f>
        <v>0</v>
      </c>
      <c r="P8" s="494">
        <f>'7 - Pay Expenditure'!Q17</f>
        <v>0</v>
      </c>
      <c r="Q8" s="494">
        <f>'7 - Pay Expenditure'!R17</f>
        <v>0</v>
      </c>
      <c r="R8" s="494">
        <f>'7 - Pay Expenditure'!S17</f>
        <v>0</v>
      </c>
      <c r="S8" s="494">
        <f>'7 - Pay Expenditure'!T17</f>
        <v>0</v>
      </c>
      <c r="U8" s="493"/>
      <c r="V8" s="494">
        <f>'7 - Pay Expenditure'!C17</f>
        <v>87935.674330000009</v>
      </c>
      <c r="W8" s="494">
        <f>'7 - Pay Expenditure'!D17</f>
        <v>87561.855916076049</v>
      </c>
      <c r="X8" s="494">
        <f>'7 - Pay Expenditure'!E17</f>
        <v>86980.128003992213</v>
      </c>
      <c r="Y8" s="494">
        <f>'7 - Pay Expenditure'!F17</f>
        <v>87464.901264062064</v>
      </c>
    </row>
    <row r="9" spans="1:55">
      <c r="A9" t="str">
        <f>'7 - Pay Expenditure'!$B$2</f>
        <v>Swansea Bay UHB</v>
      </c>
      <c r="B9" t="s">
        <v>152</v>
      </c>
      <c r="C9" t="str">
        <f>'7 - Pay Expenditure'!$B$7</f>
        <v>PAY EXPENDITURE ANALYSIS</v>
      </c>
      <c r="D9" t="str">
        <f>'7 - Pay Expenditure'!$B$10</f>
        <v>CORE WORKFORCE</v>
      </c>
      <c r="F9" t="str">
        <f>'7 - Pay Expenditure'!B18</f>
        <v>Administrative and Clerical (inc Senior Managers)</v>
      </c>
      <c r="G9" s="494">
        <f>'7 - Pay Expenditure'!H18</f>
        <v>0</v>
      </c>
      <c r="H9" s="494">
        <f>'7 - Pay Expenditure'!I18</f>
        <v>0</v>
      </c>
      <c r="I9" s="494">
        <f>'7 - Pay Expenditure'!J18</f>
        <v>0</v>
      </c>
      <c r="J9" s="494">
        <f>'7 - Pay Expenditure'!K18</f>
        <v>0</v>
      </c>
      <c r="K9" s="494">
        <f>'7 - Pay Expenditure'!L18</f>
        <v>0</v>
      </c>
      <c r="L9" s="494">
        <f>'7 - Pay Expenditure'!M18</f>
        <v>0</v>
      </c>
      <c r="M9" s="494">
        <f>'7 - Pay Expenditure'!N18</f>
        <v>0</v>
      </c>
      <c r="N9" s="494">
        <f>'7 - Pay Expenditure'!O18</f>
        <v>0</v>
      </c>
      <c r="O9" s="494">
        <f>'7 - Pay Expenditure'!P18</f>
        <v>0</v>
      </c>
      <c r="P9" s="494">
        <f>'7 - Pay Expenditure'!Q18</f>
        <v>0</v>
      </c>
      <c r="Q9" s="494">
        <f>'7 - Pay Expenditure'!R18</f>
        <v>0</v>
      </c>
      <c r="R9" s="494">
        <f>'7 - Pay Expenditure'!S18</f>
        <v>0</v>
      </c>
      <c r="S9" s="494">
        <f>'7 - Pay Expenditure'!T18</f>
        <v>0</v>
      </c>
      <c r="U9" s="493"/>
      <c r="V9" s="494">
        <f>'7 - Pay Expenditure'!C18</f>
        <v>92510.032078000018</v>
      </c>
      <c r="W9" s="494">
        <f>'7 - Pay Expenditure'!D18</f>
        <v>92116.767868372481</v>
      </c>
      <c r="X9" s="494">
        <f>'7 - Pay Expenditure'!E18</f>
        <v>91504.778840966072</v>
      </c>
      <c r="Y9" s="494">
        <f>'7 - Pay Expenditure'!F18</f>
        <v>92014.769697138065</v>
      </c>
    </row>
    <row r="10" spans="1:55">
      <c r="A10" t="str">
        <f>'7 - Pay Expenditure'!$B$2</f>
        <v>Swansea Bay UHB</v>
      </c>
      <c r="B10" t="s">
        <v>152</v>
      </c>
      <c r="C10" t="str">
        <f>'7 - Pay Expenditure'!$B$7</f>
        <v>PAY EXPENDITURE ANALYSIS</v>
      </c>
      <c r="D10" t="str">
        <f>'7 - Pay Expenditure'!$B$10</f>
        <v>CORE WORKFORCE</v>
      </c>
      <c r="F10" t="str">
        <f>'7 - Pay Expenditure'!B19</f>
        <v>Apprentices</v>
      </c>
      <c r="G10" s="494">
        <f>'7 - Pay Expenditure'!H19</f>
        <v>0</v>
      </c>
      <c r="H10" s="494">
        <f>'7 - Pay Expenditure'!I19</f>
        <v>0</v>
      </c>
      <c r="I10" s="494">
        <f>'7 - Pay Expenditure'!J19</f>
        <v>0</v>
      </c>
      <c r="J10" s="494">
        <f>'7 - Pay Expenditure'!K19</f>
        <v>0</v>
      </c>
      <c r="K10" s="494">
        <f>'7 - Pay Expenditure'!L19</f>
        <v>0</v>
      </c>
      <c r="L10" s="494">
        <f>'7 - Pay Expenditure'!M19</f>
        <v>0</v>
      </c>
      <c r="M10" s="494">
        <f>'7 - Pay Expenditure'!N19</f>
        <v>0</v>
      </c>
      <c r="N10" s="494">
        <f>'7 - Pay Expenditure'!O19</f>
        <v>0</v>
      </c>
      <c r="O10" s="494">
        <f>'7 - Pay Expenditure'!P19</f>
        <v>0</v>
      </c>
      <c r="P10" s="494">
        <f>'7 - Pay Expenditure'!Q19</f>
        <v>0</v>
      </c>
      <c r="Q10" s="494">
        <f>'7 - Pay Expenditure'!R19</f>
        <v>0</v>
      </c>
      <c r="R10" s="494">
        <f>'7 - Pay Expenditure'!S19</f>
        <v>0</v>
      </c>
      <c r="S10" s="494">
        <f>'7 - Pay Expenditure'!T19</f>
        <v>0</v>
      </c>
      <c r="U10" s="493"/>
      <c r="V10" s="494">
        <f>'7 - Pay Expenditure'!C19</f>
        <v>22.879170000000006</v>
      </c>
      <c r="W10" s="494">
        <f>'7 - Pay Expenditure'!D19</f>
        <v>22.781909643421617</v>
      </c>
      <c r="X10" s="494">
        <f>'7 - Pay Expenditure'!E19</f>
        <v>22.630555236968053</v>
      </c>
      <c r="Y10" s="494">
        <f>'7 - Pay Expenditure'!F19</f>
        <v>22.756683909012686</v>
      </c>
    </row>
    <row r="11" spans="1:55">
      <c r="A11" t="str">
        <f>'7 - Pay Expenditure'!$B$2</f>
        <v>Swansea Bay UHB</v>
      </c>
      <c r="B11" t="s">
        <v>152</v>
      </c>
      <c r="C11" t="str">
        <f>'7 - Pay Expenditure'!$B$7</f>
        <v>PAY EXPENDITURE ANALYSIS</v>
      </c>
      <c r="D11" t="str">
        <f>'7 - Pay Expenditure'!$B$10</f>
        <v>CORE WORKFORCE</v>
      </c>
      <c r="F11" t="str">
        <f>'7 - Pay Expenditure'!B20</f>
        <v>Estates and Ancillary</v>
      </c>
      <c r="G11" s="494">
        <f>'7 - Pay Expenditure'!H20</f>
        <v>0</v>
      </c>
      <c r="H11" s="494">
        <f>'7 - Pay Expenditure'!I20</f>
        <v>0</v>
      </c>
      <c r="I11" s="494">
        <f>'7 - Pay Expenditure'!J20</f>
        <v>0</v>
      </c>
      <c r="J11" s="494">
        <f>'7 - Pay Expenditure'!K20</f>
        <v>0</v>
      </c>
      <c r="K11" s="494">
        <f>'7 - Pay Expenditure'!L20</f>
        <v>0</v>
      </c>
      <c r="L11" s="494">
        <f>'7 - Pay Expenditure'!M20</f>
        <v>0</v>
      </c>
      <c r="M11" s="494">
        <f>'7 - Pay Expenditure'!N20</f>
        <v>0</v>
      </c>
      <c r="N11" s="494">
        <f>'7 - Pay Expenditure'!O20</f>
        <v>0</v>
      </c>
      <c r="O11" s="494">
        <f>'7 - Pay Expenditure'!P20</f>
        <v>0</v>
      </c>
      <c r="P11" s="494">
        <f>'7 - Pay Expenditure'!Q20</f>
        <v>0</v>
      </c>
      <c r="Q11" s="494">
        <f>'7 - Pay Expenditure'!R20</f>
        <v>0</v>
      </c>
      <c r="R11" s="494">
        <f>'7 - Pay Expenditure'!S20</f>
        <v>0</v>
      </c>
      <c r="S11" s="494">
        <f>'7 - Pay Expenditure'!T20</f>
        <v>0</v>
      </c>
      <c r="U11" s="493"/>
      <c r="V11" s="494">
        <f>'7 - Pay Expenditure'!C20</f>
        <v>33102.414458000007</v>
      </c>
      <c r="W11" s="494">
        <f>'7 - Pay Expenditure'!D20</f>
        <v>32961.69464020108</v>
      </c>
      <c r="X11" s="494">
        <f>'7 - Pay Expenditure'!E20</f>
        <v>32742.709585565332</v>
      </c>
      <c r="Y11" s="494">
        <f>'7 - Pay Expenditure'!F20</f>
        <v>32925.197131095112</v>
      </c>
    </row>
    <row r="12" spans="1:55">
      <c r="A12" t="str">
        <f>'7 - Pay Expenditure'!$B$2</f>
        <v>Swansea Bay UHB</v>
      </c>
      <c r="B12" t="s">
        <v>152</v>
      </c>
      <c r="C12" t="str">
        <f>'7 - Pay Expenditure'!$B$7</f>
        <v>PAY EXPENDITURE ANALYSIS</v>
      </c>
      <c r="D12" t="str">
        <f>'7 - Pay Expenditure'!$B$10</f>
        <v>CORE WORKFORCE</v>
      </c>
      <c r="F12" t="str">
        <f>'7 - Pay Expenditure'!B21</f>
        <v>TOTAL CORE WORKFORCE</v>
      </c>
      <c r="G12" s="494">
        <f>'7 - Pay Expenditure'!H21</f>
        <v>52682.10263599993</v>
      </c>
      <c r="H12" s="494">
        <f>'7 - Pay Expenditure'!I21</f>
        <v>52682.10263599993</v>
      </c>
      <c r="I12" s="494">
        <f>'7 - Pay Expenditure'!J21</f>
        <v>52682.10263599993</v>
      </c>
      <c r="J12" s="494">
        <f>'7 - Pay Expenditure'!K21</f>
        <v>52682.10263599993</v>
      </c>
      <c r="K12" s="494">
        <f>'7 - Pay Expenditure'!L21</f>
        <v>52682.10263599993</v>
      </c>
      <c r="L12" s="494">
        <f>'7 - Pay Expenditure'!M21</f>
        <v>52682.10263599993</v>
      </c>
      <c r="M12" s="494">
        <f>'7 - Pay Expenditure'!N21</f>
        <v>52682.10263599993</v>
      </c>
      <c r="N12" s="494">
        <f>'7 - Pay Expenditure'!O21</f>
        <v>52682.10263599993</v>
      </c>
      <c r="O12" s="494">
        <f>'7 - Pay Expenditure'!P21</f>
        <v>52682.10263599993</v>
      </c>
      <c r="P12" s="494">
        <f>'7 - Pay Expenditure'!Q21</f>
        <v>52682.10263599993</v>
      </c>
      <c r="Q12" s="494">
        <f>'7 - Pay Expenditure'!R21</f>
        <v>52682.10263599993</v>
      </c>
      <c r="R12" s="494">
        <f>'7 - Pay Expenditure'!S21</f>
        <v>52682.10263599993</v>
      </c>
      <c r="S12" s="494">
        <f>'7 - Pay Expenditure'!T21</f>
        <v>632185.23163199902</v>
      </c>
      <c r="U12" s="493"/>
      <c r="V12" s="494">
        <f>'7 - Pay Expenditure'!C21</f>
        <v>634884.15204800002</v>
      </c>
      <c r="W12" s="494">
        <f>'7 - Pay Expenditure'!D21</f>
        <v>632185.23163199914</v>
      </c>
      <c r="X12" s="494">
        <f>'7 - Pay Expenditure'!E21</f>
        <v>627985.23163199925</v>
      </c>
      <c r="Y12" s="494">
        <f>'7 - Pay Expenditure'!F21</f>
        <v>631485.23163199914</v>
      </c>
    </row>
    <row r="13" spans="1:55">
      <c r="A13" t="str">
        <f>'7 - Pay Expenditure'!$B$2</f>
        <v>Swansea Bay UHB</v>
      </c>
      <c r="B13" t="s">
        <v>152</v>
      </c>
      <c r="C13" t="str">
        <f>'7 - Pay Expenditure'!$B$7</f>
        <v>PAY EXPENDITURE ANALYSIS</v>
      </c>
      <c r="D13" t="str">
        <f>'7 - Pay Expenditure'!$B$10</f>
        <v>CORE WORKFORCE</v>
      </c>
      <c r="F13">
        <f>'7 - Pay Expenditure'!B22</f>
        <v>0</v>
      </c>
      <c r="G13" s="494">
        <f>'7 - Pay Expenditure'!H22</f>
        <v>0</v>
      </c>
      <c r="H13" s="494">
        <f>'7 - Pay Expenditure'!I22</f>
        <v>0</v>
      </c>
      <c r="I13" s="494">
        <f>'7 - Pay Expenditure'!J22</f>
        <v>0</v>
      </c>
      <c r="J13" s="494">
        <f>'7 - Pay Expenditure'!K22</f>
        <v>0</v>
      </c>
      <c r="K13" s="494">
        <f>'7 - Pay Expenditure'!L22</f>
        <v>0</v>
      </c>
      <c r="L13" s="494">
        <f>'7 - Pay Expenditure'!M22</f>
        <v>0</v>
      </c>
      <c r="M13" s="494">
        <f>'7 - Pay Expenditure'!N22</f>
        <v>0</v>
      </c>
      <c r="N13" s="494">
        <f>'7 - Pay Expenditure'!O22</f>
        <v>0</v>
      </c>
      <c r="O13" s="494">
        <f>'7 - Pay Expenditure'!P22</f>
        <v>0</v>
      </c>
      <c r="P13" s="494">
        <f>'7 - Pay Expenditure'!Q22</f>
        <v>0</v>
      </c>
      <c r="Q13" s="494">
        <f>'7 - Pay Expenditure'!R22</f>
        <v>0</v>
      </c>
      <c r="R13" s="494">
        <f>'7 - Pay Expenditure'!S22</f>
        <v>0</v>
      </c>
      <c r="S13" s="494">
        <f>'7 - Pay Expenditure'!T22</f>
        <v>0</v>
      </c>
      <c r="U13" s="493"/>
      <c r="V13" s="494">
        <f>'7 - Pay Expenditure'!C22</f>
        <v>0</v>
      </c>
      <c r="W13" s="494">
        <f>'7 - Pay Expenditure'!D22</f>
        <v>0</v>
      </c>
      <c r="X13" s="494">
        <f>'7 - Pay Expenditure'!E22</f>
        <v>0</v>
      </c>
      <c r="Y13" s="494">
        <f>'7 - Pay Expenditure'!F22</f>
        <v>0</v>
      </c>
    </row>
    <row r="14" spans="1:55">
      <c r="A14" t="str">
        <f>'7 - Pay Expenditure'!$B$2</f>
        <v>Swansea Bay UHB</v>
      </c>
      <c r="B14" t="s">
        <v>152</v>
      </c>
      <c r="C14" t="str">
        <f>'7 - Pay Expenditure'!$B$7</f>
        <v>PAY EXPENDITURE ANALYSIS</v>
      </c>
      <c r="D14" t="str">
        <f>'7 - Pay Expenditure'!$B$23</f>
        <v>VARIABLE WORKFORCE</v>
      </c>
      <c r="F14" t="str">
        <f>'7 - Pay Expenditure'!B23</f>
        <v>VARIABLE WORKFORCE</v>
      </c>
      <c r="G14" s="494">
        <f>'7 - Pay Expenditure'!H23</f>
        <v>0</v>
      </c>
      <c r="H14" s="494">
        <f>'7 - Pay Expenditure'!I23</f>
        <v>0</v>
      </c>
      <c r="I14" s="494">
        <f>'7 - Pay Expenditure'!J23</f>
        <v>0</v>
      </c>
      <c r="J14" s="494">
        <f>'7 - Pay Expenditure'!K23</f>
        <v>0</v>
      </c>
      <c r="K14" s="494">
        <f>'7 - Pay Expenditure'!L23</f>
        <v>0</v>
      </c>
      <c r="L14" s="494">
        <f>'7 - Pay Expenditure'!M23</f>
        <v>0</v>
      </c>
      <c r="M14" s="494">
        <f>'7 - Pay Expenditure'!N23</f>
        <v>0</v>
      </c>
      <c r="N14" s="494">
        <f>'7 - Pay Expenditure'!O23</f>
        <v>0</v>
      </c>
      <c r="O14" s="494">
        <f>'7 - Pay Expenditure'!P23</f>
        <v>0</v>
      </c>
      <c r="P14" s="494">
        <f>'7 - Pay Expenditure'!Q23</f>
        <v>0</v>
      </c>
      <c r="Q14" s="494">
        <f>'7 - Pay Expenditure'!R23</f>
        <v>0</v>
      </c>
      <c r="R14" s="494">
        <f>'7 - Pay Expenditure'!S23</f>
        <v>0</v>
      </c>
      <c r="S14" s="494">
        <f>'7 - Pay Expenditure'!T23</f>
        <v>0</v>
      </c>
      <c r="U14" s="493"/>
      <c r="V14" s="494">
        <f>'7 - Pay Expenditure'!C23</f>
        <v>0</v>
      </c>
      <c r="W14" s="494">
        <f>'7 - Pay Expenditure'!D23</f>
        <v>0</v>
      </c>
      <c r="X14" s="494">
        <f>'7 - Pay Expenditure'!E23</f>
        <v>0</v>
      </c>
      <c r="Y14" s="494">
        <f>'7 - Pay Expenditure'!F23</f>
        <v>0</v>
      </c>
    </row>
    <row r="15" spans="1:55">
      <c r="A15" t="str">
        <f>'7 - Pay Expenditure'!$B$2</f>
        <v>Swansea Bay UHB</v>
      </c>
      <c r="B15" t="s">
        <v>152</v>
      </c>
      <c r="C15" t="str">
        <f>'7 - Pay Expenditure'!$B$7</f>
        <v>PAY EXPENDITURE ANALYSIS</v>
      </c>
      <c r="D15" t="str">
        <f>'7 - Pay Expenditure'!$B$23</f>
        <v>VARIABLE WORKFORCE</v>
      </c>
      <c r="F15" t="str">
        <f>'7 - Pay Expenditure'!B24</f>
        <v>Board Members</v>
      </c>
      <c r="G15" s="494">
        <f>'7 - Pay Expenditure'!H24</f>
        <v>0</v>
      </c>
      <c r="H15" s="494">
        <f>'7 - Pay Expenditure'!I24</f>
        <v>0</v>
      </c>
      <c r="I15" s="494">
        <f>'7 - Pay Expenditure'!J24</f>
        <v>0</v>
      </c>
      <c r="J15" s="494">
        <f>'7 - Pay Expenditure'!K24</f>
        <v>0</v>
      </c>
      <c r="K15" s="494">
        <f>'7 - Pay Expenditure'!L24</f>
        <v>0</v>
      </c>
      <c r="L15" s="494">
        <f>'7 - Pay Expenditure'!M24</f>
        <v>0</v>
      </c>
      <c r="M15" s="494">
        <f>'7 - Pay Expenditure'!N24</f>
        <v>0</v>
      </c>
      <c r="N15" s="494">
        <f>'7 - Pay Expenditure'!O24</f>
        <v>0</v>
      </c>
      <c r="O15" s="494">
        <f>'7 - Pay Expenditure'!P24</f>
        <v>0</v>
      </c>
      <c r="P15" s="494">
        <f>'7 - Pay Expenditure'!Q24</f>
        <v>0</v>
      </c>
      <c r="Q15" s="494">
        <f>'7 - Pay Expenditure'!R24</f>
        <v>0</v>
      </c>
      <c r="R15" s="494">
        <f>'7 - Pay Expenditure'!S24</f>
        <v>0</v>
      </c>
      <c r="S15" s="494">
        <f>'7 - Pay Expenditure'!T24</f>
        <v>0</v>
      </c>
      <c r="U15" s="493"/>
      <c r="V15" s="494">
        <f>'7 - Pay Expenditure'!C24</f>
        <v>0</v>
      </c>
      <c r="W15" s="494">
        <f>'7 - Pay Expenditure'!D24</f>
        <v>0</v>
      </c>
      <c r="X15" s="494">
        <f>'7 - Pay Expenditure'!E24</f>
        <v>0</v>
      </c>
      <c r="Y15" s="494">
        <f>'7 - Pay Expenditure'!F24</f>
        <v>0</v>
      </c>
    </row>
    <row r="16" spans="1:55">
      <c r="A16" t="str">
        <f>'7 - Pay Expenditure'!$B$2</f>
        <v>Swansea Bay UHB</v>
      </c>
      <c r="B16" t="s">
        <v>152</v>
      </c>
      <c r="C16" t="str">
        <f>'7 - Pay Expenditure'!$B$7</f>
        <v>PAY EXPENDITURE ANALYSIS</v>
      </c>
      <c r="D16" t="str">
        <f>'7 - Pay Expenditure'!$B$23</f>
        <v>VARIABLE WORKFORCE</v>
      </c>
      <c r="F16" t="str">
        <f>'7 - Pay Expenditure'!B25</f>
        <v>Medical &amp; Dental</v>
      </c>
      <c r="G16" s="494">
        <f>'7 - Pay Expenditure'!H25</f>
        <v>0</v>
      </c>
      <c r="H16" s="494">
        <f>'7 - Pay Expenditure'!I25</f>
        <v>0</v>
      </c>
      <c r="I16" s="494">
        <f>'7 - Pay Expenditure'!J25</f>
        <v>0</v>
      </c>
      <c r="J16" s="494">
        <f>'7 - Pay Expenditure'!K25</f>
        <v>0</v>
      </c>
      <c r="K16" s="494">
        <f>'7 - Pay Expenditure'!L25</f>
        <v>0</v>
      </c>
      <c r="L16" s="494">
        <f>'7 - Pay Expenditure'!M25</f>
        <v>0</v>
      </c>
      <c r="M16" s="494">
        <f>'7 - Pay Expenditure'!N25</f>
        <v>0</v>
      </c>
      <c r="N16" s="494">
        <f>'7 - Pay Expenditure'!O25</f>
        <v>0</v>
      </c>
      <c r="O16" s="494">
        <f>'7 - Pay Expenditure'!P25</f>
        <v>0</v>
      </c>
      <c r="P16" s="494">
        <f>'7 - Pay Expenditure'!Q25</f>
        <v>0</v>
      </c>
      <c r="Q16" s="494">
        <f>'7 - Pay Expenditure'!R25</f>
        <v>0</v>
      </c>
      <c r="R16" s="494">
        <f>'7 - Pay Expenditure'!S25</f>
        <v>0</v>
      </c>
      <c r="S16" s="494">
        <f>'7 - Pay Expenditure'!T25</f>
        <v>0</v>
      </c>
      <c r="U16" s="493"/>
      <c r="V16" s="494">
        <f>'7 - Pay Expenditure'!C25</f>
        <v>0</v>
      </c>
      <c r="W16" s="494">
        <f>'7 - Pay Expenditure'!D25</f>
        <v>0</v>
      </c>
      <c r="X16" s="494">
        <f>'7 - Pay Expenditure'!E25</f>
        <v>0</v>
      </c>
      <c r="Y16" s="494">
        <f>'7 - Pay Expenditure'!F25</f>
        <v>0</v>
      </c>
    </row>
    <row r="17" spans="1:25">
      <c r="A17" t="str">
        <f>'7 - Pay Expenditure'!$B$2</f>
        <v>Swansea Bay UHB</v>
      </c>
      <c r="B17" t="s">
        <v>152</v>
      </c>
      <c r="C17" t="str">
        <f>'7 - Pay Expenditure'!$B$7</f>
        <v>PAY EXPENDITURE ANALYSIS</v>
      </c>
      <c r="D17" t="str">
        <f>'7 - Pay Expenditure'!$B$23</f>
        <v>VARIABLE WORKFORCE</v>
      </c>
      <c r="F17" t="str">
        <f>'7 - Pay Expenditure'!B26</f>
        <v>Nursing &amp; Midwifery Registered</v>
      </c>
      <c r="G17" s="494">
        <f>'7 - Pay Expenditure'!H26</f>
        <v>0</v>
      </c>
      <c r="H17" s="494">
        <f>'7 - Pay Expenditure'!I26</f>
        <v>0</v>
      </c>
      <c r="I17" s="494">
        <f>'7 - Pay Expenditure'!J26</f>
        <v>0</v>
      </c>
      <c r="J17" s="494">
        <f>'7 - Pay Expenditure'!K26</f>
        <v>0</v>
      </c>
      <c r="K17" s="494">
        <f>'7 - Pay Expenditure'!L26</f>
        <v>0</v>
      </c>
      <c r="L17" s="494">
        <f>'7 - Pay Expenditure'!M26</f>
        <v>0</v>
      </c>
      <c r="M17" s="494">
        <f>'7 - Pay Expenditure'!N26</f>
        <v>0</v>
      </c>
      <c r="N17" s="494">
        <f>'7 - Pay Expenditure'!O26</f>
        <v>0</v>
      </c>
      <c r="O17" s="494">
        <f>'7 - Pay Expenditure'!P26</f>
        <v>0</v>
      </c>
      <c r="P17" s="494">
        <f>'7 - Pay Expenditure'!Q26</f>
        <v>0</v>
      </c>
      <c r="Q17" s="494">
        <f>'7 - Pay Expenditure'!R26</f>
        <v>0</v>
      </c>
      <c r="R17" s="494">
        <f>'7 - Pay Expenditure'!S26</f>
        <v>0</v>
      </c>
      <c r="S17" s="494">
        <f>'7 - Pay Expenditure'!T26</f>
        <v>0</v>
      </c>
      <c r="U17" s="493"/>
      <c r="V17" s="494">
        <f>'7 - Pay Expenditure'!C26</f>
        <v>0</v>
      </c>
      <c r="W17" s="494">
        <f>'7 - Pay Expenditure'!D26</f>
        <v>0</v>
      </c>
      <c r="X17" s="494">
        <f>'7 - Pay Expenditure'!E26</f>
        <v>0</v>
      </c>
      <c r="Y17" s="494">
        <f>'7 - Pay Expenditure'!F26</f>
        <v>0</v>
      </c>
    </row>
    <row r="18" spans="1:25">
      <c r="A18" t="str">
        <f>'7 - Pay Expenditure'!$B$2</f>
        <v>Swansea Bay UHB</v>
      </c>
      <c r="B18" t="s">
        <v>152</v>
      </c>
      <c r="C18" t="str">
        <f>'7 - Pay Expenditure'!$B$7</f>
        <v>PAY EXPENDITURE ANALYSIS</v>
      </c>
      <c r="D18" t="str">
        <f>'7 - Pay Expenditure'!$B$23</f>
        <v>VARIABLE WORKFORCE</v>
      </c>
      <c r="F18" t="str">
        <f>'7 - Pay Expenditure'!B27</f>
        <v>Additional Professional, Scientific and Technical</v>
      </c>
      <c r="G18" s="494">
        <f>'7 - Pay Expenditure'!H27</f>
        <v>0</v>
      </c>
      <c r="H18" s="494">
        <f>'7 - Pay Expenditure'!I27</f>
        <v>0</v>
      </c>
      <c r="I18" s="494">
        <f>'7 - Pay Expenditure'!J27</f>
        <v>0</v>
      </c>
      <c r="J18" s="494">
        <f>'7 - Pay Expenditure'!K27</f>
        <v>0</v>
      </c>
      <c r="K18" s="494">
        <f>'7 - Pay Expenditure'!L27</f>
        <v>0</v>
      </c>
      <c r="L18" s="494">
        <f>'7 - Pay Expenditure'!M27</f>
        <v>0</v>
      </c>
      <c r="M18" s="494">
        <f>'7 - Pay Expenditure'!N27</f>
        <v>0</v>
      </c>
      <c r="N18" s="494">
        <f>'7 - Pay Expenditure'!O27</f>
        <v>0</v>
      </c>
      <c r="O18" s="494">
        <f>'7 - Pay Expenditure'!P27</f>
        <v>0</v>
      </c>
      <c r="P18" s="494">
        <f>'7 - Pay Expenditure'!Q27</f>
        <v>0</v>
      </c>
      <c r="Q18" s="494">
        <f>'7 - Pay Expenditure'!R27</f>
        <v>0</v>
      </c>
      <c r="R18" s="494">
        <f>'7 - Pay Expenditure'!S27</f>
        <v>0</v>
      </c>
      <c r="S18" s="494">
        <f>'7 - Pay Expenditure'!T27</f>
        <v>0</v>
      </c>
      <c r="U18" s="493"/>
      <c r="V18" s="494">
        <f>'7 - Pay Expenditure'!C27</f>
        <v>0</v>
      </c>
      <c r="W18" s="494">
        <f>'7 - Pay Expenditure'!D27</f>
        <v>0</v>
      </c>
      <c r="X18" s="494">
        <f>'7 - Pay Expenditure'!E27</f>
        <v>0</v>
      </c>
      <c r="Y18" s="494">
        <f>'7 - Pay Expenditure'!F27</f>
        <v>0</v>
      </c>
    </row>
    <row r="19" spans="1:25">
      <c r="A19" t="str">
        <f>'7 - Pay Expenditure'!$B$2</f>
        <v>Swansea Bay UHB</v>
      </c>
      <c r="B19" t="s">
        <v>152</v>
      </c>
      <c r="C19" t="str">
        <f>'7 - Pay Expenditure'!$B$7</f>
        <v>PAY EXPENDITURE ANALYSIS</v>
      </c>
      <c r="D19" t="str">
        <f>'7 - Pay Expenditure'!$B$23</f>
        <v>VARIABLE WORKFORCE</v>
      </c>
      <c r="F19" t="str">
        <f>'7 - Pay Expenditure'!B28</f>
        <v>Healthcare Scientists</v>
      </c>
      <c r="G19" s="494">
        <f>'7 - Pay Expenditure'!H28</f>
        <v>0</v>
      </c>
      <c r="H19" s="494">
        <f>'7 - Pay Expenditure'!I28</f>
        <v>0</v>
      </c>
      <c r="I19" s="494">
        <f>'7 - Pay Expenditure'!J28</f>
        <v>0</v>
      </c>
      <c r="J19" s="494">
        <f>'7 - Pay Expenditure'!K28</f>
        <v>0</v>
      </c>
      <c r="K19" s="494">
        <f>'7 - Pay Expenditure'!L28</f>
        <v>0</v>
      </c>
      <c r="L19" s="494">
        <f>'7 - Pay Expenditure'!M28</f>
        <v>0</v>
      </c>
      <c r="M19" s="494">
        <f>'7 - Pay Expenditure'!N28</f>
        <v>0</v>
      </c>
      <c r="N19" s="494">
        <f>'7 - Pay Expenditure'!O28</f>
        <v>0</v>
      </c>
      <c r="O19" s="494">
        <f>'7 - Pay Expenditure'!P28</f>
        <v>0</v>
      </c>
      <c r="P19" s="494">
        <f>'7 - Pay Expenditure'!Q28</f>
        <v>0</v>
      </c>
      <c r="Q19" s="494">
        <f>'7 - Pay Expenditure'!R28</f>
        <v>0</v>
      </c>
      <c r="R19" s="494">
        <f>'7 - Pay Expenditure'!S28</f>
        <v>0</v>
      </c>
      <c r="S19" s="494">
        <f>'7 - Pay Expenditure'!T28</f>
        <v>0</v>
      </c>
      <c r="U19" s="493"/>
      <c r="V19" s="494">
        <f>'7 - Pay Expenditure'!C28</f>
        <v>0</v>
      </c>
      <c r="W19" s="494">
        <f>'7 - Pay Expenditure'!D28</f>
        <v>0</v>
      </c>
      <c r="X19" s="494">
        <f>'7 - Pay Expenditure'!E28</f>
        <v>0</v>
      </c>
      <c r="Y19" s="494">
        <f>'7 - Pay Expenditure'!F28</f>
        <v>0</v>
      </c>
    </row>
    <row r="20" spans="1:25">
      <c r="A20" t="str">
        <f>'7 - Pay Expenditure'!$B$2</f>
        <v>Swansea Bay UHB</v>
      </c>
      <c r="B20" t="s">
        <v>152</v>
      </c>
      <c r="C20" t="str">
        <f>'7 - Pay Expenditure'!$B$7</f>
        <v>PAY EXPENDITURE ANALYSIS</v>
      </c>
      <c r="D20" t="str">
        <f>'7 - Pay Expenditure'!$B$23</f>
        <v>VARIABLE WORKFORCE</v>
      </c>
      <c r="F20" t="str">
        <f>'7 - Pay Expenditure'!B29</f>
        <v>Allied Health Professionals</v>
      </c>
      <c r="G20" s="494">
        <f>'7 - Pay Expenditure'!H29</f>
        <v>0</v>
      </c>
      <c r="H20" s="494">
        <f>'7 - Pay Expenditure'!I29</f>
        <v>0</v>
      </c>
      <c r="I20" s="494">
        <f>'7 - Pay Expenditure'!J29</f>
        <v>0</v>
      </c>
      <c r="J20" s="494">
        <f>'7 - Pay Expenditure'!K29</f>
        <v>0</v>
      </c>
      <c r="K20" s="494">
        <f>'7 - Pay Expenditure'!L29</f>
        <v>0</v>
      </c>
      <c r="L20" s="494">
        <f>'7 - Pay Expenditure'!M29</f>
        <v>0</v>
      </c>
      <c r="M20" s="494">
        <f>'7 - Pay Expenditure'!N29</f>
        <v>0</v>
      </c>
      <c r="N20" s="494">
        <f>'7 - Pay Expenditure'!O29</f>
        <v>0</v>
      </c>
      <c r="O20" s="494">
        <f>'7 - Pay Expenditure'!P29</f>
        <v>0</v>
      </c>
      <c r="P20" s="494">
        <f>'7 - Pay Expenditure'!Q29</f>
        <v>0</v>
      </c>
      <c r="Q20" s="494">
        <f>'7 - Pay Expenditure'!R29</f>
        <v>0</v>
      </c>
      <c r="R20" s="494">
        <f>'7 - Pay Expenditure'!S29</f>
        <v>0</v>
      </c>
      <c r="S20" s="494">
        <f>'7 - Pay Expenditure'!T29</f>
        <v>0</v>
      </c>
      <c r="U20" s="493"/>
      <c r="V20" s="494">
        <f>'7 - Pay Expenditure'!C29</f>
        <v>0</v>
      </c>
      <c r="W20" s="494">
        <f>'7 - Pay Expenditure'!D29</f>
        <v>0</v>
      </c>
      <c r="X20" s="494">
        <f>'7 - Pay Expenditure'!E29</f>
        <v>0</v>
      </c>
      <c r="Y20" s="494">
        <f>'7 - Pay Expenditure'!F29</f>
        <v>0</v>
      </c>
    </row>
    <row r="21" spans="1:25">
      <c r="A21" t="str">
        <f>'7 - Pay Expenditure'!$B$2</f>
        <v>Swansea Bay UHB</v>
      </c>
      <c r="B21" t="s">
        <v>152</v>
      </c>
      <c r="C21" t="str">
        <f>'7 - Pay Expenditure'!$B$7</f>
        <v>PAY EXPENDITURE ANALYSIS</v>
      </c>
      <c r="D21" t="str">
        <f>'7 - Pay Expenditure'!$B$23</f>
        <v>VARIABLE WORKFORCE</v>
      </c>
      <c r="F21" t="str">
        <f>'7 - Pay Expenditure'!B30</f>
        <v>Additional Clinical Services</v>
      </c>
      <c r="G21" s="494">
        <f>'7 - Pay Expenditure'!H30</f>
        <v>0</v>
      </c>
      <c r="H21" s="494">
        <f>'7 - Pay Expenditure'!I30</f>
        <v>0</v>
      </c>
      <c r="I21" s="494">
        <f>'7 - Pay Expenditure'!J30</f>
        <v>0</v>
      </c>
      <c r="J21" s="494">
        <f>'7 - Pay Expenditure'!K30</f>
        <v>0</v>
      </c>
      <c r="K21" s="494">
        <f>'7 - Pay Expenditure'!L30</f>
        <v>0</v>
      </c>
      <c r="L21" s="494">
        <f>'7 - Pay Expenditure'!M30</f>
        <v>0</v>
      </c>
      <c r="M21" s="494">
        <f>'7 - Pay Expenditure'!N30</f>
        <v>0</v>
      </c>
      <c r="N21" s="494">
        <f>'7 - Pay Expenditure'!O30</f>
        <v>0</v>
      </c>
      <c r="O21" s="494">
        <f>'7 - Pay Expenditure'!P30</f>
        <v>0</v>
      </c>
      <c r="P21" s="494">
        <f>'7 - Pay Expenditure'!Q30</f>
        <v>0</v>
      </c>
      <c r="Q21" s="494">
        <f>'7 - Pay Expenditure'!R30</f>
        <v>0</v>
      </c>
      <c r="R21" s="494">
        <f>'7 - Pay Expenditure'!S30</f>
        <v>0</v>
      </c>
      <c r="S21" s="494">
        <f>'7 - Pay Expenditure'!T30</f>
        <v>0</v>
      </c>
      <c r="U21" s="493"/>
      <c r="V21" s="494">
        <f>'7 - Pay Expenditure'!C30</f>
        <v>0</v>
      </c>
      <c r="W21" s="494">
        <f>'7 - Pay Expenditure'!D30</f>
        <v>0</v>
      </c>
      <c r="X21" s="494">
        <f>'7 - Pay Expenditure'!E30</f>
        <v>0</v>
      </c>
      <c r="Y21" s="494">
        <f>'7 - Pay Expenditure'!F30</f>
        <v>0</v>
      </c>
    </row>
    <row r="22" spans="1:25">
      <c r="A22" t="str">
        <f>'7 - Pay Expenditure'!$B$2</f>
        <v>Swansea Bay UHB</v>
      </c>
      <c r="B22" t="s">
        <v>152</v>
      </c>
      <c r="C22" t="str">
        <f>'7 - Pay Expenditure'!$B$7</f>
        <v>PAY EXPENDITURE ANALYSIS</v>
      </c>
      <c r="D22" t="str">
        <f>'7 - Pay Expenditure'!$B$23</f>
        <v>VARIABLE WORKFORCE</v>
      </c>
      <c r="F22" t="str">
        <f>'7 - Pay Expenditure'!B31</f>
        <v>Administrative and Clerical (inc Senior Managers)</v>
      </c>
      <c r="G22" s="494">
        <f>'7 - Pay Expenditure'!H31</f>
        <v>0</v>
      </c>
      <c r="H22" s="494">
        <f>'7 - Pay Expenditure'!I31</f>
        <v>0</v>
      </c>
      <c r="I22" s="494">
        <f>'7 - Pay Expenditure'!J31</f>
        <v>0</v>
      </c>
      <c r="J22" s="494">
        <f>'7 - Pay Expenditure'!K31</f>
        <v>0</v>
      </c>
      <c r="K22" s="494">
        <f>'7 - Pay Expenditure'!L31</f>
        <v>0</v>
      </c>
      <c r="L22" s="494">
        <f>'7 - Pay Expenditure'!M31</f>
        <v>0</v>
      </c>
      <c r="M22" s="494">
        <f>'7 - Pay Expenditure'!N31</f>
        <v>0</v>
      </c>
      <c r="N22" s="494">
        <f>'7 - Pay Expenditure'!O31</f>
        <v>0</v>
      </c>
      <c r="O22" s="494">
        <f>'7 - Pay Expenditure'!P31</f>
        <v>0</v>
      </c>
      <c r="P22" s="494">
        <f>'7 - Pay Expenditure'!Q31</f>
        <v>0</v>
      </c>
      <c r="Q22" s="494">
        <f>'7 - Pay Expenditure'!R31</f>
        <v>0</v>
      </c>
      <c r="R22" s="494">
        <f>'7 - Pay Expenditure'!S31</f>
        <v>0</v>
      </c>
      <c r="S22" s="494">
        <f>'7 - Pay Expenditure'!T31</f>
        <v>0</v>
      </c>
      <c r="U22" s="493"/>
      <c r="V22" s="494">
        <f>'7 - Pay Expenditure'!C31</f>
        <v>0</v>
      </c>
      <c r="W22" s="494">
        <f>'7 - Pay Expenditure'!D31</f>
        <v>0</v>
      </c>
      <c r="X22" s="494">
        <f>'7 - Pay Expenditure'!E31</f>
        <v>0</v>
      </c>
      <c r="Y22" s="494">
        <f>'7 - Pay Expenditure'!F31</f>
        <v>0</v>
      </c>
    </row>
    <row r="23" spans="1:25">
      <c r="A23" t="str">
        <f>'7 - Pay Expenditure'!$B$2</f>
        <v>Swansea Bay UHB</v>
      </c>
      <c r="B23" t="s">
        <v>152</v>
      </c>
      <c r="C23" t="str">
        <f>'7 - Pay Expenditure'!$B$7</f>
        <v>PAY EXPENDITURE ANALYSIS</v>
      </c>
      <c r="D23" t="str">
        <f>'7 - Pay Expenditure'!$B$23</f>
        <v>VARIABLE WORKFORCE</v>
      </c>
      <c r="F23" t="str">
        <f>'7 - Pay Expenditure'!B32</f>
        <v>Estates and Ancillary</v>
      </c>
      <c r="G23" s="494">
        <f>'7 - Pay Expenditure'!H32</f>
        <v>0</v>
      </c>
      <c r="H23" s="494">
        <f>'7 - Pay Expenditure'!I32</f>
        <v>0</v>
      </c>
      <c r="I23" s="494">
        <f>'7 - Pay Expenditure'!J32</f>
        <v>0</v>
      </c>
      <c r="J23" s="494">
        <f>'7 - Pay Expenditure'!K32</f>
        <v>0</v>
      </c>
      <c r="K23" s="494">
        <f>'7 - Pay Expenditure'!L32</f>
        <v>0</v>
      </c>
      <c r="L23" s="494">
        <f>'7 - Pay Expenditure'!M32</f>
        <v>0</v>
      </c>
      <c r="M23" s="494">
        <f>'7 - Pay Expenditure'!N32</f>
        <v>0</v>
      </c>
      <c r="N23" s="494">
        <f>'7 - Pay Expenditure'!O32</f>
        <v>0</v>
      </c>
      <c r="O23" s="494">
        <f>'7 - Pay Expenditure'!P32</f>
        <v>0</v>
      </c>
      <c r="P23" s="494">
        <f>'7 - Pay Expenditure'!Q32</f>
        <v>0</v>
      </c>
      <c r="Q23" s="494">
        <f>'7 - Pay Expenditure'!R32</f>
        <v>0</v>
      </c>
      <c r="R23" s="494">
        <f>'7 - Pay Expenditure'!S32</f>
        <v>0</v>
      </c>
      <c r="S23" s="494">
        <f>'7 - Pay Expenditure'!T32</f>
        <v>0</v>
      </c>
      <c r="U23" s="493"/>
      <c r="V23" s="494">
        <f>'7 - Pay Expenditure'!C32</f>
        <v>0</v>
      </c>
      <c r="W23" s="494">
        <f>'7 - Pay Expenditure'!D32</f>
        <v>0</v>
      </c>
      <c r="X23" s="494">
        <f>'7 - Pay Expenditure'!E32</f>
        <v>0</v>
      </c>
      <c r="Y23" s="494">
        <f>'7 - Pay Expenditure'!F32</f>
        <v>0</v>
      </c>
    </row>
    <row r="24" spans="1:25">
      <c r="A24" t="str">
        <f>'7 - Pay Expenditure'!$B$2</f>
        <v>Swansea Bay UHB</v>
      </c>
      <c r="B24" t="s">
        <v>152</v>
      </c>
      <c r="C24" t="str">
        <f>'7 - Pay Expenditure'!$B$7</f>
        <v>PAY EXPENDITURE ANALYSIS</v>
      </c>
      <c r="D24" t="str">
        <f>'7 - Pay Expenditure'!$B$23</f>
        <v>VARIABLE WORKFORCE</v>
      </c>
      <c r="F24" t="str">
        <f>'7 - Pay Expenditure'!B33</f>
        <v>Students</v>
      </c>
      <c r="G24" s="494">
        <f>'7 - Pay Expenditure'!H33</f>
        <v>0</v>
      </c>
      <c r="H24" s="494">
        <f>'7 - Pay Expenditure'!I33</f>
        <v>0</v>
      </c>
      <c r="I24" s="494">
        <f>'7 - Pay Expenditure'!J33</f>
        <v>0</v>
      </c>
      <c r="J24" s="494">
        <f>'7 - Pay Expenditure'!K33</f>
        <v>0</v>
      </c>
      <c r="K24" s="494">
        <f>'7 - Pay Expenditure'!L33</f>
        <v>0</v>
      </c>
      <c r="L24" s="494">
        <f>'7 - Pay Expenditure'!M33</f>
        <v>0</v>
      </c>
      <c r="M24" s="494">
        <f>'7 - Pay Expenditure'!N33</f>
        <v>0</v>
      </c>
      <c r="N24" s="494">
        <f>'7 - Pay Expenditure'!O33</f>
        <v>0</v>
      </c>
      <c r="O24" s="494">
        <f>'7 - Pay Expenditure'!P33</f>
        <v>0</v>
      </c>
      <c r="P24" s="494">
        <f>'7 - Pay Expenditure'!Q33</f>
        <v>0</v>
      </c>
      <c r="Q24" s="494">
        <f>'7 - Pay Expenditure'!R33</f>
        <v>0</v>
      </c>
      <c r="R24" s="494">
        <f>'7 - Pay Expenditure'!S33</f>
        <v>0</v>
      </c>
      <c r="S24" s="494">
        <f>'7 - Pay Expenditure'!T33</f>
        <v>0</v>
      </c>
      <c r="U24" s="493"/>
      <c r="V24" s="494">
        <f>'7 - Pay Expenditure'!C33</f>
        <v>0</v>
      </c>
      <c r="W24" s="494">
        <f>'7 - Pay Expenditure'!D33</f>
        <v>0</v>
      </c>
      <c r="X24" s="494">
        <f>'7 - Pay Expenditure'!E33</f>
        <v>0</v>
      </c>
      <c r="Y24" s="494">
        <f>'7 - Pay Expenditure'!F33</f>
        <v>0</v>
      </c>
    </row>
    <row r="25" spans="1:25">
      <c r="A25" t="str">
        <f>'7 - Pay Expenditure'!$B$2</f>
        <v>Swansea Bay UHB</v>
      </c>
      <c r="B25" t="s">
        <v>152</v>
      </c>
      <c r="C25" t="str">
        <f>'7 - Pay Expenditure'!$B$7</f>
        <v>PAY EXPENDITURE ANALYSIS</v>
      </c>
      <c r="D25" t="str">
        <f>'7 - Pay Expenditure'!$B$23</f>
        <v>VARIABLE WORKFORCE</v>
      </c>
      <c r="F25" t="str">
        <f>'7 - Pay Expenditure'!B34</f>
        <v>TOTAL VARIABLE WORKFORCE</v>
      </c>
      <c r="G25" s="494">
        <f>'7 - Pay Expenditure'!H34</f>
        <v>0</v>
      </c>
      <c r="H25" s="494">
        <f>'7 - Pay Expenditure'!I34</f>
        <v>0</v>
      </c>
      <c r="I25" s="494">
        <f>'7 - Pay Expenditure'!J34</f>
        <v>0</v>
      </c>
      <c r="J25" s="494">
        <f>'7 - Pay Expenditure'!K34</f>
        <v>0</v>
      </c>
      <c r="K25" s="494">
        <f>'7 - Pay Expenditure'!L34</f>
        <v>0</v>
      </c>
      <c r="L25" s="494">
        <f>'7 - Pay Expenditure'!M34</f>
        <v>0</v>
      </c>
      <c r="M25" s="494">
        <f>'7 - Pay Expenditure'!N34</f>
        <v>0</v>
      </c>
      <c r="N25" s="494">
        <f>'7 - Pay Expenditure'!O34</f>
        <v>0</v>
      </c>
      <c r="O25" s="494">
        <f>'7 - Pay Expenditure'!P34</f>
        <v>0</v>
      </c>
      <c r="P25" s="494">
        <f>'7 - Pay Expenditure'!Q34</f>
        <v>0</v>
      </c>
      <c r="Q25" s="494">
        <f>'7 - Pay Expenditure'!R34</f>
        <v>0</v>
      </c>
      <c r="R25" s="494">
        <f>'7 - Pay Expenditure'!S34</f>
        <v>0</v>
      </c>
      <c r="S25" s="494">
        <f>'7 - Pay Expenditure'!T34</f>
        <v>0</v>
      </c>
      <c r="U25" s="493"/>
      <c r="V25" s="494">
        <f>'7 - Pay Expenditure'!C34</f>
        <v>0</v>
      </c>
      <c r="W25" s="494">
        <f>'7 - Pay Expenditure'!D34</f>
        <v>0</v>
      </c>
      <c r="X25" s="494">
        <f>'7 - Pay Expenditure'!E34</f>
        <v>0</v>
      </c>
      <c r="Y25" s="494">
        <f>'7 - Pay Expenditure'!F34</f>
        <v>0</v>
      </c>
    </row>
    <row r="26" spans="1:25">
      <c r="A26" t="str">
        <f>'7 - Pay Expenditure'!$B$2</f>
        <v>Swansea Bay UHB</v>
      </c>
      <c r="B26" t="s">
        <v>152</v>
      </c>
      <c r="C26" t="str">
        <f>'7 - Pay Expenditure'!$B$7</f>
        <v>PAY EXPENDITURE ANALYSIS</v>
      </c>
      <c r="D26" t="str">
        <f>'7 - Pay Expenditure'!$B$23</f>
        <v>VARIABLE WORKFORCE</v>
      </c>
      <c r="F26">
        <f>'7 - Pay Expenditure'!B35</f>
        <v>0</v>
      </c>
      <c r="G26" s="494">
        <f>'7 - Pay Expenditure'!H35</f>
        <v>0</v>
      </c>
      <c r="H26" s="494">
        <f>'7 - Pay Expenditure'!I35</f>
        <v>0</v>
      </c>
      <c r="I26" s="494">
        <f>'7 - Pay Expenditure'!J35</f>
        <v>0</v>
      </c>
      <c r="J26" s="494">
        <f>'7 - Pay Expenditure'!K35</f>
        <v>0</v>
      </c>
      <c r="K26" s="494">
        <f>'7 - Pay Expenditure'!L35</f>
        <v>0</v>
      </c>
      <c r="L26" s="494">
        <f>'7 - Pay Expenditure'!M35</f>
        <v>0</v>
      </c>
      <c r="M26" s="494">
        <f>'7 - Pay Expenditure'!N35</f>
        <v>0</v>
      </c>
      <c r="N26" s="494">
        <f>'7 - Pay Expenditure'!O35</f>
        <v>0</v>
      </c>
      <c r="O26" s="494">
        <f>'7 - Pay Expenditure'!P35</f>
        <v>0</v>
      </c>
      <c r="P26" s="494">
        <f>'7 - Pay Expenditure'!Q35</f>
        <v>0</v>
      </c>
      <c r="Q26" s="494">
        <f>'7 - Pay Expenditure'!R35</f>
        <v>0</v>
      </c>
      <c r="R26" s="494">
        <f>'7 - Pay Expenditure'!S35</f>
        <v>0</v>
      </c>
      <c r="S26" s="494">
        <f>'7 - Pay Expenditure'!T35</f>
        <v>0</v>
      </c>
      <c r="U26" s="493"/>
      <c r="V26" s="494">
        <f>'7 - Pay Expenditure'!C35</f>
        <v>0</v>
      </c>
      <c r="W26" s="494">
        <f>'7 - Pay Expenditure'!D35</f>
        <v>0</v>
      </c>
      <c r="X26" s="494">
        <f>'7 - Pay Expenditure'!E35</f>
        <v>0</v>
      </c>
      <c r="Y26" s="494">
        <f>'7 - Pay Expenditure'!F35</f>
        <v>0</v>
      </c>
    </row>
    <row r="27" spans="1:25">
      <c r="A27" t="str">
        <f>'7 - Pay Expenditure'!$B$2</f>
        <v>Swansea Bay UHB</v>
      </c>
      <c r="B27" t="s">
        <v>152</v>
      </c>
      <c r="C27" t="str">
        <f>'7 - Pay Expenditure'!$B$7</f>
        <v>PAY EXPENDITURE ANALYSIS</v>
      </c>
      <c r="D27" t="str">
        <f>'7 - Pay Expenditure'!$B$36</f>
        <v>AGENCY/LOCUM</v>
      </c>
      <c r="F27" t="str">
        <f>'7 - Pay Expenditure'!B36</f>
        <v>AGENCY/LOCUM</v>
      </c>
      <c r="G27" s="494">
        <f>'7 - Pay Expenditure'!H36</f>
        <v>0</v>
      </c>
      <c r="H27" s="494">
        <f>'7 - Pay Expenditure'!I36</f>
        <v>0</v>
      </c>
      <c r="I27" s="494">
        <f>'7 - Pay Expenditure'!J36</f>
        <v>0</v>
      </c>
      <c r="J27" s="494">
        <f>'7 - Pay Expenditure'!K36</f>
        <v>0</v>
      </c>
      <c r="K27" s="494">
        <f>'7 - Pay Expenditure'!L36</f>
        <v>0</v>
      </c>
      <c r="L27" s="494">
        <f>'7 - Pay Expenditure'!M36</f>
        <v>0</v>
      </c>
      <c r="M27" s="494">
        <f>'7 - Pay Expenditure'!N36</f>
        <v>0</v>
      </c>
      <c r="N27" s="494">
        <f>'7 - Pay Expenditure'!O36</f>
        <v>0</v>
      </c>
      <c r="O27" s="494">
        <f>'7 - Pay Expenditure'!P36</f>
        <v>0</v>
      </c>
      <c r="P27" s="494">
        <f>'7 - Pay Expenditure'!Q36</f>
        <v>0</v>
      </c>
      <c r="Q27" s="494">
        <f>'7 - Pay Expenditure'!R36</f>
        <v>0</v>
      </c>
      <c r="R27" s="494">
        <f>'7 - Pay Expenditure'!S36</f>
        <v>0</v>
      </c>
      <c r="S27" s="494">
        <f>'7 - Pay Expenditure'!T36</f>
        <v>0</v>
      </c>
      <c r="U27" s="493"/>
      <c r="V27" s="494">
        <f>'7 - Pay Expenditure'!C36</f>
        <v>0</v>
      </c>
      <c r="W27" s="494">
        <f>'7 - Pay Expenditure'!D36</f>
        <v>0</v>
      </c>
      <c r="X27" s="494">
        <f>'7 - Pay Expenditure'!E36</f>
        <v>0</v>
      </c>
      <c r="Y27" s="494">
        <f>'7 - Pay Expenditure'!F36</f>
        <v>0</v>
      </c>
    </row>
    <row r="28" spans="1:25">
      <c r="A28" t="str">
        <f>'7 - Pay Expenditure'!$B$2</f>
        <v>Swansea Bay UHB</v>
      </c>
      <c r="B28" t="s">
        <v>152</v>
      </c>
      <c r="C28" t="str">
        <f>'7 - Pay Expenditure'!$B$7</f>
        <v>PAY EXPENDITURE ANALYSIS</v>
      </c>
      <c r="D28" t="str">
        <f>'7 - Pay Expenditure'!$B$36</f>
        <v>AGENCY/LOCUM</v>
      </c>
      <c r="F28" t="str">
        <f>'7 - Pay Expenditure'!B37</f>
        <v>Board Members</v>
      </c>
      <c r="G28" s="494">
        <f>'7 - Pay Expenditure'!H37</f>
        <v>0</v>
      </c>
      <c r="H28" s="494">
        <f>'7 - Pay Expenditure'!I37</f>
        <v>0</v>
      </c>
      <c r="I28" s="494">
        <f>'7 - Pay Expenditure'!J37</f>
        <v>0</v>
      </c>
      <c r="J28" s="494">
        <f>'7 - Pay Expenditure'!K37</f>
        <v>0</v>
      </c>
      <c r="K28" s="494">
        <f>'7 - Pay Expenditure'!L37</f>
        <v>0</v>
      </c>
      <c r="L28" s="494">
        <f>'7 - Pay Expenditure'!M37</f>
        <v>0</v>
      </c>
      <c r="M28" s="494">
        <f>'7 - Pay Expenditure'!N37</f>
        <v>0</v>
      </c>
      <c r="N28" s="494">
        <f>'7 - Pay Expenditure'!O37</f>
        <v>0</v>
      </c>
      <c r="O28" s="494">
        <f>'7 - Pay Expenditure'!P37</f>
        <v>0</v>
      </c>
      <c r="P28" s="494">
        <f>'7 - Pay Expenditure'!Q37</f>
        <v>0</v>
      </c>
      <c r="Q28" s="494">
        <f>'7 - Pay Expenditure'!R37</f>
        <v>0</v>
      </c>
      <c r="R28" s="494">
        <f>'7 - Pay Expenditure'!S37</f>
        <v>0</v>
      </c>
      <c r="S28" s="494">
        <f>'7 - Pay Expenditure'!T37</f>
        <v>0</v>
      </c>
      <c r="U28" s="493"/>
      <c r="V28" s="494">
        <f>'7 - Pay Expenditure'!C37</f>
        <v>0</v>
      </c>
      <c r="W28" s="494">
        <f>'7 - Pay Expenditure'!D37</f>
        <v>0</v>
      </c>
      <c r="X28" s="494">
        <f>'7 - Pay Expenditure'!E37</f>
        <v>0</v>
      </c>
      <c r="Y28" s="494">
        <f>'7 - Pay Expenditure'!F37</f>
        <v>0</v>
      </c>
    </row>
    <row r="29" spans="1:25">
      <c r="A29" t="str">
        <f>'7 - Pay Expenditure'!$B$2</f>
        <v>Swansea Bay UHB</v>
      </c>
      <c r="B29" t="s">
        <v>152</v>
      </c>
      <c r="C29" t="str">
        <f>'7 - Pay Expenditure'!$B$7</f>
        <v>PAY EXPENDITURE ANALYSIS</v>
      </c>
      <c r="D29" t="str">
        <f>'7 - Pay Expenditure'!$B$36</f>
        <v>AGENCY/LOCUM</v>
      </c>
      <c r="F29" t="str">
        <f>'7 - Pay Expenditure'!B38</f>
        <v>Medical &amp; Dental</v>
      </c>
      <c r="G29" s="494">
        <f>'7 - Pay Expenditure'!H38</f>
        <v>0</v>
      </c>
      <c r="H29" s="494">
        <f>'7 - Pay Expenditure'!I38</f>
        <v>0</v>
      </c>
      <c r="I29" s="494">
        <f>'7 - Pay Expenditure'!J38</f>
        <v>0</v>
      </c>
      <c r="J29" s="494">
        <f>'7 - Pay Expenditure'!K38</f>
        <v>0</v>
      </c>
      <c r="K29" s="494">
        <f>'7 - Pay Expenditure'!L38</f>
        <v>0</v>
      </c>
      <c r="L29" s="494">
        <f>'7 - Pay Expenditure'!M38</f>
        <v>0</v>
      </c>
      <c r="M29" s="494">
        <f>'7 - Pay Expenditure'!N38</f>
        <v>0</v>
      </c>
      <c r="N29" s="494">
        <f>'7 - Pay Expenditure'!O38</f>
        <v>0</v>
      </c>
      <c r="O29" s="494">
        <f>'7 - Pay Expenditure'!P38</f>
        <v>0</v>
      </c>
      <c r="P29" s="494">
        <f>'7 - Pay Expenditure'!Q38</f>
        <v>0</v>
      </c>
      <c r="Q29" s="494">
        <f>'7 - Pay Expenditure'!R38</f>
        <v>0</v>
      </c>
      <c r="R29" s="494">
        <f>'7 - Pay Expenditure'!S38</f>
        <v>0</v>
      </c>
      <c r="S29" s="494">
        <f>'7 - Pay Expenditure'!T38</f>
        <v>0</v>
      </c>
      <c r="U29" s="493"/>
      <c r="V29" s="494">
        <f>'7 - Pay Expenditure'!C38</f>
        <v>6479.0331720000004</v>
      </c>
      <c r="W29" s="494">
        <f>'7 - Pay Expenditure'!D38</f>
        <v>6479.0331720000004</v>
      </c>
      <c r="X29" s="494">
        <f>'7 - Pay Expenditure'!E38</f>
        <v>6479.0331720000004</v>
      </c>
      <c r="Y29" s="494">
        <f>'7 - Pay Expenditure'!F38</f>
        <v>6479.0331720000004</v>
      </c>
    </row>
    <row r="30" spans="1:25">
      <c r="A30" t="str">
        <f>'7 - Pay Expenditure'!$B$2</f>
        <v>Swansea Bay UHB</v>
      </c>
      <c r="B30" t="s">
        <v>152</v>
      </c>
      <c r="C30" t="str">
        <f>'7 - Pay Expenditure'!$B$7</f>
        <v>PAY EXPENDITURE ANALYSIS</v>
      </c>
      <c r="D30" t="str">
        <f>'7 - Pay Expenditure'!$B$36</f>
        <v>AGENCY/LOCUM</v>
      </c>
      <c r="F30" t="str">
        <f>'7 - Pay Expenditure'!B39</f>
        <v>Nursing &amp; Midwifery Registered</v>
      </c>
      <c r="G30" s="494">
        <f>'7 - Pay Expenditure'!H39</f>
        <v>0</v>
      </c>
      <c r="H30" s="494">
        <f>'7 - Pay Expenditure'!I39</f>
        <v>0</v>
      </c>
      <c r="I30" s="494">
        <f>'7 - Pay Expenditure'!J39</f>
        <v>0</v>
      </c>
      <c r="J30" s="494">
        <f>'7 - Pay Expenditure'!K39</f>
        <v>0</v>
      </c>
      <c r="K30" s="494">
        <f>'7 - Pay Expenditure'!L39</f>
        <v>0</v>
      </c>
      <c r="L30" s="494">
        <f>'7 - Pay Expenditure'!M39</f>
        <v>0</v>
      </c>
      <c r="M30" s="494">
        <f>'7 - Pay Expenditure'!N39</f>
        <v>0</v>
      </c>
      <c r="N30" s="494">
        <f>'7 - Pay Expenditure'!O39</f>
        <v>0</v>
      </c>
      <c r="O30" s="494">
        <f>'7 - Pay Expenditure'!P39</f>
        <v>0</v>
      </c>
      <c r="P30" s="494">
        <f>'7 - Pay Expenditure'!Q39</f>
        <v>0</v>
      </c>
      <c r="Q30" s="494">
        <f>'7 - Pay Expenditure'!R39</f>
        <v>0</v>
      </c>
      <c r="R30" s="494">
        <f>'7 - Pay Expenditure'!S39</f>
        <v>0</v>
      </c>
      <c r="S30" s="494">
        <f>'7 - Pay Expenditure'!T39</f>
        <v>0</v>
      </c>
      <c r="U30" s="493"/>
      <c r="V30" s="494">
        <f>'7 - Pay Expenditure'!C39</f>
        <v>27976.042056000002</v>
      </c>
      <c r="W30" s="494">
        <f>'7 - Pay Expenditure'!D39</f>
        <v>19576.042056000002</v>
      </c>
      <c r="X30" s="494">
        <f>'7 - Pay Expenditure'!E39</f>
        <v>13876.042056000002</v>
      </c>
      <c r="Y30" s="494">
        <f>'7 - Pay Expenditure'!F39</f>
        <v>13876.042056000002</v>
      </c>
    </row>
    <row r="31" spans="1:25">
      <c r="A31" t="str">
        <f>'7 - Pay Expenditure'!$B$2</f>
        <v>Swansea Bay UHB</v>
      </c>
      <c r="B31" t="s">
        <v>152</v>
      </c>
      <c r="C31" t="str">
        <f>'7 - Pay Expenditure'!$B$7</f>
        <v>PAY EXPENDITURE ANALYSIS</v>
      </c>
      <c r="D31" t="str">
        <f>'7 - Pay Expenditure'!$B$36</f>
        <v>AGENCY/LOCUM</v>
      </c>
      <c r="F31" t="str">
        <f>'7 - Pay Expenditure'!B40</f>
        <v>Additional Professional, Scientific and Technical</v>
      </c>
      <c r="G31" s="494">
        <f>'7 - Pay Expenditure'!H40</f>
        <v>0</v>
      </c>
      <c r="H31" s="494">
        <f>'7 - Pay Expenditure'!I40</f>
        <v>0</v>
      </c>
      <c r="I31" s="494">
        <f>'7 - Pay Expenditure'!J40</f>
        <v>0</v>
      </c>
      <c r="J31" s="494">
        <f>'7 - Pay Expenditure'!K40</f>
        <v>0</v>
      </c>
      <c r="K31" s="494">
        <f>'7 - Pay Expenditure'!L40</f>
        <v>0</v>
      </c>
      <c r="L31" s="494">
        <f>'7 - Pay Expenditure'!M40</f>
        <v>0</v>
      </c>
      <c r="M31" s="494">
        <f>'7 - Pay Expenditure'!N40</f>
        <v>0</v>
      </c>
      <c r="N31" s="494">
        <f>'7 - Pay Expenditure'!O40</f>
        <v>0</v>
      </c>
      <c r="O31" s="494">
        <f>'7 - Pay Expenditure'!P40</f>
        <v>0</v>
      </c>
      <c r="P31" s="494">
        <f>'7 - Pay Expenditure'!Q40</f>
        <v>0</v>
      </c>
      <c r="Q31" s="494">
        <f>'7 - Pay Expenditure'!R40</f>
        <v>0</v>
      </c>
      <c r="R31" s="494">
        <f>'7 - Pay Expenditure'!S40</f>
        <v>0</v>
      </c>
      <c r="S31" s="494">
        <f>'7 - Pay Expenditure'!T40</f>
        <v>0</v>
      </c>
      <c r="U31" s="493"/>
      <c r="V31" s="494">
        <f>'7 - Pay Expenditure'!C40</f>
        <v>141.08157600000001</v>
      </c>
      <c r="W31" s="494">
        <f>'7 - Pay Expenditure'!D40</f>
        <v>141.08157600000001</v>
      </c>
      <c r="X31" s="494">
        <f>'7 - Pay Expenditure'!E40</f>
        <v>141.08157600000001</v>
      </c>
      <c r="Y31" s="494">
        <f>'7 - Pay Expenditure'!F40</f>
        <v>141.08157600000001</v>
      </c>
    </row>
    <row r="32" spans="1:25">
      <c r="A32" t="str">
        <f>'7 - Pay Expenditure'!$B$2</f>
        <v>Swansea Bay UHB</v>
      </c>
      <c r="B32" t="s">
        <v>152</v>
      </c>
      <c r="C32" t="str">
        <f>'7 - Pay Expenditure'!$B$7</f>
        <v>PAY EXPENDITURE ANALYSIS</v>
      </c>
      <c r="D32" t="str">
        <f>'7 - Pay Expenditure'!$B$36</f>
        <v>AGENCY/LOCUM</v>
      </c>
      <c r="F32" t="str">
        <f>'7 - Pay Expenditure'!B41</f>
        <v>Healthcare Scientists</v>
      </c>
      <c r="G32" s="494">
        <f>'7 - Pay Expenditure'!H41</f>
        <v>0</v>
      </c>
      <c r="H32" s="494">
        <f>'7 - Pay Expenditure'!I41</f>
        <v>0</v>
      </c>
      <c r="I32" s="494">
        <f>'7 - Pay Expenditure'!J41</f>
        <v>0</v>
      </c>
      <c r="J32" s="494">
        <f>'7 - Pay Expenditure'!K41</f>
        <v>0</v>
      </c>
      <c r="K32" s="494">
        <f>'7 - Pay Expenditure'!L41</f>
        <v>0</v>
      </c>
      <c r="L32" s="494">
        <f>'7 - Pay Expenditure'!M41</f>
        <v>0</v>
      </c>
      <c r="M32" s="494">
        <f>'7 - Pay Expenditure'!N41</f>
        <v>0</v>
      </c>
      <c r="N32" s="494">
        <f>'7 - Pay Expenditure'!O41</f>
        <v>0</v>
      </c>
      <c r="O32" s="494">
        <f>'7 - Pay Expenditure'!P41</f>
        <v>0</v>
      </c>
      <c r="P32" s="494">
        <f>'7 - Pay Expenditure'!Q41</f>
        <v>0</v>
      </c>
      <c r="Q32" s="494">
        <f>'7 - Pay Expenditure'!R41</f>
        <v>0</v>
      </c>
      <c r="R32" s="494">
        <f>'7 - Pay Expenditure'!S41</f>
        <v>0</v>
      </c>
      <c r="S32" s="494">
        <f>'7 - Pay Expenditure'!T41</f>
        <v>0</v>
      </c>
      <c r="U32" s="493"/>
      <c r="V32" s="494">
        <f>'7 - Pay Expenditure'!C41</f>
        <v>1580.1980759999997</v>
      </c>
      <c r="W32" s="494">
        <f>'7 - Pay Expenditure'!D41</f>
        <v>1580.1980759999997</v>
      </c>
      <c r="X32" s="494">
        <f>'7 - Pay Expenditure'!E41</f>
        <v>1580.1980759999997</v>
      </c>
      <c r="Y32" s="494">
        <f>'7 - Pay Expenditure'!F41</f>
        <v>1580.1980759999997</v>
      </c>
    </row>
    <row r="33" spans="1:25">
      <c r="A33" t="str">
        <f>'7 - Pay Expenditure'!$B$2</f>
        <v>Swansea Bay UHB</v>
      </c>
      <c r="B33" t="s">
        <v>152</v>
      </c>
      <c r="C33" t="str">
        <f>'7 - Pay Expenditure'!$B$7</f>
        <v>PAY EXPENDITURE ANALYSIS</v>
      </c>
      <c r="D33" t="str">
        <f>'7 - Pay Expenditure'!$B$36</f>
        <v>AGENCY/LOCUM</v>
      </c>
      <c r="F33" t="str">
        <f>'7 - Pay Expenditure'!B42</f>
        <v>Allied Health Professionals</v>
      </c>
      <c r="G33" s="494">
        <f>'7 - Pay Expenditure'!H42</f>
        <v>0</v>
      </c>
      <c r="H33" s="494">
        <f>'7 - Pay Expenditure'!I42</f>
        <v>0</v>
      </c>
      <c r="I33" s="494">
        <f>'7 - Pay Expenditure'!J42</f>
        <v>0</v>
      </c>
      <c r="J33" s="494">
        <f>'7 - Pay Expenditure'!K42</f>
        <v>0</v>
      </c>
      <c r="K33" s="494">
        <f>'7 - Pay Expenditure'!L42</f>
        <v>0</v>
      </c>
      <c r="L33" s="494">
        <f>'7 - Pay Expenditure'!M42</f>
        <v>0</v>
      </c>
      <c r="M33" s="494">
        <f>'7 - Pay Expenditure'!N42</f>
        <v>0</v>
      </c>
      <c r="N33" s="494">
        <f>'7 - Pay Expenditure'!O42</f>
        <v>0</v>
      </c>
      <c r="O33" s="494">
        <f>'7 - Pay Expenditure'!P42</f>
        <v>0</v>
      </c>
      <c r="P33" s="494">
        <f>'7 - Pay Expenditure'!Q42</f>
        <v>0</v>
      </c>
      <c r="Q33" s="494">
        <f>'7 - Pay Expenditure'!R42</f>
        <v>0</v>
      </c>
      <c r="R33" s="494">
        <f>'7 - Pay Expenditure'!S42</f>
        <v>0</v>
      </c>
      <c r="S33" s="494">
        <f>'7 - Pay Expenditure'!T42</f>
        <v>0</v>
      </c>
      <c r="U33" s="493"/>
      <c r="V33" s="494">
        <f>'7 - Pay Expenditure'!C42</f>
        <v>739.22908800000005</v>
      </c>
      <c r="W33" s="494">
        <f>'7 - Pay Expenditure'!D42</f>
        <v>739.22908800000005</v>
      </c>
      <c r="X33" s="494">
        <f>'7 - Pay Expenditure'!E42</f>
        <v>739.22908800000005</v>
      </c>
      <c r="Y33" s="494">
        <f>'7 - Pay Expenditure'!F42</f>
        <v>739.22908800000005</v>
      </c>
    </row>
    <row r="34" spans="1:25">
      <c r="A34" t="str">
        <f>'7 - Pay Expenditure'!$B$2</f>
        <v>Swansea Bay UHB</v>
      </c>
      <c r="B34" t="s">
        <v>152</v>
      </c>
      <c r="C34" t="str">
        <f>'7 - Pay Expenditure'!$B$7</f>
        <v>PAY EXPENDITURE ANALYSIS</v>
      </c>
      <c r="D34" t="str">
        <f>'7 - Pay Expenditure'!$B$36</f>
        <v>AGENCY/LOCUM</v>
      </c>
      <c r="F34" t="str">
        <f>'7 - Pay Expenditure'!B43</f>
        <v>Additional Clinical Services</v>
      </c>
      <c r="G34" s="494">
        <f>'7 - Pay Expenditure'!H43</f>
        <v>0</v>
      </c>
      <c r="H34" s="494">
        <f>'7 - Pay Expenditure'!I43</f>
        <v>0</v>
      </c>
      <c r="I34" s="494">
        <f>'7 - Pay Expenditure'!J43</f>
        <v>0</v>
      </c>
      <c r="J34" s="494">
        <f>'7 - Pay Expenditure'!K43</f>
        <v>0</v>
      </c>
      <c r="K34" s="494">
        <f>'7 - Pay Expenditure'!L43</f>
        <v>0</v>
      </c>
      <c r="L34" s="494">
        <f>'7 - Pay Expenditure'!M43</f>
        <v>0</v>
      </c>
      <c r="M34" s="494">
        <f>'7 - Pay Expenditure'!N43</f>
        <v>0</v>
      </c>
      <c r="N34" s="494">
        <f>'7 - Pay Expenditure'!O43</f>
        <v>0</v>
      </c>
      <c r="O34" s="494">
        <f>'7 - Pay Expenditure'!P43</f>
        <v>0</v>
      </c>
      <c r="P34" s="494">
        <f>'7 - Pay Expenditure'!Q43</f>
        <v>0</v>
      </c>
      <c r="Q34" s="494">
        <f>'7 - Pay Expenditure'!R43</f>
        <v>0</v>
      </c>
      <c r="R34" s="494">
        <f>'7 - Pay Expenditure'!S43</f>
        <v>0</v>
      </c>
      <c r="S34" s="494">
        <f>'7 - Pay Expenditure'!T43</f>
        <v>0</v>
      </c>
      <c r="U34" s="493"/>
      <c r="V34" s="494">
        <f>'7 - Pay Expenditure'!C43</f>
        <v>1583.2927199999999</v>
      </c>
      <c r="W34" s="494">
        <f>'7 - Pay Expenditure'!D43</f>
        <v>1583.2927199999999</v>
      </c>
      <c r="X34" s="494">
        <f>'7 - Pay Expenditure'!E43</f>
        <v>1583.2927199999999</v>
      </c>
      <c r="Y34" s="494">
        <f>'7 - Pay Expenditure'!F43</f>
        <v>1583.2927199999999</v>
      </c>
    </row>
    <row r="35" spans="1:25">
      <c r="A35" t="str">
        <f>'7 - Pay Expenditure'!$B$2</f>
        <v>Swansea Bay UHB</v>
      </c>
      <c r="B35" t="s">
        <v>152</v>
      </c>
      <c r="C35" t="str">
        <f>'7 - Pay Expenditure'!$B$7</f>
        <v>PAY EXPENDITURE ANALYSIS</v>
      </c>
      <c r="D35" t="str">
        <f>'7 - Pay Expenditure'!$B$36</f>
        <v>AGENCY/LOCUM</v>
      </c>
      <c r="F35" t="str">
        <f>'7 - Pay Expenditure'!B44</f>
        <v>Administrative and Clerical (inc Senior Managers)</v>
      </c>
      <c r="G35" s="494">
        <f>'7 - Pay Expenditure'!H44</f>
        <v>0</v>
      </c>
      <c r="H35" s="494">
        <f>'7 - Pay Expenditure'!I44</f>
        <v>0</v>
      </c>
      <c r="I35" s="494">
        <f>'7 - Pay Expenditure'!J44</f>
        <v>0</v>
      </c>
      <c r="J35" s="494">
        <f>'7 - Pay Expenditure'!K44</f>
        <v>0</v>
      </c>
      <c r="K35" s="494">
        <f>'7 - Pay Expenditure'!L44</f>
        <v>0</v>
      </c>
      <c r="L35" s="494">
        <f>'7 - Pay Expenditure'!M44</f>
        <v>0</v>
      </c>
      <c r="M35" s="494">
        <f>'7 - Pay Expenditure'!N44</f>
        <v>0</v>
      </c>
      <c r="N35" s="494">
        <f>'7 - Pay Expenditure'!O44</f>
        <v>0</v>
      </c>
      <c r="O35" s="494">
        <f>'7 - Pay Expenditure'!P44</f>
        <v>0</v>
      </c>
      <c r="P35" s="494">
        <f>'7 - Pay Expenditure'!Q44</f>
        <v>0</v>
      </c>
      <c r="Q35" s="494">
        <f>'7 - Pay Expenditure'!R44</f>
        <v>0</v>
      </c>
      <c r="R35" s="494">
        <f>'7 - Pay Expenditure'!S44</f>
        <v>0</v>
      </c>
      <c r="S35" s="494">
        <f>'7 - Pay Expenditure'!T44</f>
        <v>0</v>
      </c>
      <c r="U35" s="493"/>
      <c r="V35" s="494">
        <f>'7 - Pay Expenditure'!C44</f>
        <v>2044.1118119999999</v>
      </c>
      <c r="W35" s="494">
        <f>'7 - Pay Expenditure'!D44</f>
        <v>2044.1118119999999</v>
      </c>
      <c r="X35" s="494">
        <f>'7 - Pay Expenditure'!E44</f>
        <v>2044.1118119999999</v>
      </c>
      <c r="Y35" s="494">
        <f>'7 - Pay Expenditure'!F44</f>
        <v>2044.1118119999999</v>
      </c>
    </row>
    <row r="36" spans="1:25">
      <c r="A36" t="str">
        <f>'7 - Pay Expenditure'!$B$2</f>
        <v>Swansea Bay UHB</v>
      </c>
      <c r="B36" t="s">
        <v>152</v>
      </c>
      <c r="C36" t="str">
        <f>'7 - Pay Expenditure'!$B$7</f>
        <v>PAY EXPENDITURE ANALYSIS</v>
      </c>
      <c r="D36" t="str">
        <f>'7 - Pay Expenditure'!$B$36</f>
        <v>AGENCY/LOCUM</v>
      </c>
      <c r="F36" t="str">
        <f>'7 - Pay Expenditure'!B45</f>
        <v>Estates and Ancillary</v>
      </c>
      <c r="G36" s="494">
        <f>'7 - Pay Expenditure'!H45</f>
        <v>0</v>
      </c>
      <c r="H36" s="494">
        <f>'7 - Pay Expenditure'!I45</f>
        <v>0</v>
      </c>
      <c r="I36" s="494">
        <f>'7 - Pay Expenditure'!J45</f>
        <v>0</v>
      </c>
      <c r="J36" s="494">
        <f>'7 - Pay Expenditure'!K45</f>
        <v>0</v>
      </c>
      <c r="K36" s="494">
        <f>'7 - Pay Expenditure'!L45</f>
        <v>0</v>
      </c>
      <c r="L36" s="494">
        <f>'7 - Pay Expenditure'!M45</f>
        <v>0</v>
      </c>
      <c r="M36" s="494">
        <f>'7 - Pay Expenditure'!N45</f>
        <v>0</v>
      </c>
      <c r="N36" s="494">
        <f>'7 - Pay Expenditure'!O45</f>
        <v>0</v>
      </c>
      <c r="O36" s="494">
        <f>'7 - Pay Expenditure'!P45</f>
        <v>0</v>
      </c>
      <c r="P36" s="494">
        <f>'7 - Pay Expenditure'!Q45</f>
        <v>0</v>
      </c>
      <c r="Q36" s="494">
        <f>'7 - Pay Expenditure'!R45</f>
        <v>0</v>
      </c>
      <c r="R36" s="494">
        <f>'7 - Pay Expenditure'!S45</f>
        <v>0</v>
      </c>
      <c r="S36" s="494">
        <f>'7 - Pay Expenditure'!T45</f>
        <v>0</v>
      </c>
      <c r="U36" s="493"/>
      <c r="V36" s="494">
        <f>'7 - Pay Expenditure'!C45</f>
        <v>808.37473199999999</v>
      </c>
      <c r="W36" s="494">
        <f>'7 - Pay Expenditure'!D45</f>
        <v>808.37473199999999</v>
      </c>
      <c r="X36" s="494">
        <f>'7 - Pay Expenditure'!E45</f>
        <v>808.37473199999999</v>
      </c>
      <c r="Y36" s="494">
        <f>'7 - Pay Expenditure'!F45</f>
        <v>808.37473199999999</v>
      </c>
    </row>
    <row r="37" spans="1:25">
      <c r="A37" t="str">
        <f>'7 - Pay Expenditure'!$B$2</f>
        <v>Swansea Bay UHB</v>
      </c>
      <c r="B37" t="s">
        <v>152</v>
      </c>
      <c r="C37" t="str">
        <f>'7 - Pay Expenditure'!$B$7</f>
        <v>PAY EXPENDITURE ANALYSIS</v>
      </c>
      <c r="D37" t="str">
        <f>'7 - Pay Expenditure'!$B$36</f>
        <v>AGENCY/LOCUM</v>
      </c>
      <c r="F37" t="str">
        <f>'7 - Pay Expenditure'!B46</f>
        <v>Students</v>
      </c>
      <c r="G37" s="494">
        <f>'7 - Pay Expenditure'!H46</f>
        <v>0</v>
      </c>
      <c r="H37" s="494">
        <f>'7 - Pay Expenditure'!I46</f>
        <v>0</v>
      </c>
      <c r="I37" s="494">
        <f>'7 - Pay Expenditure'!J46</f>
        <v>0</v>
      </c>
      <c r="J37" s="494">
        <f>'7 - Pay Expenditure'!K46</f>
        <v>0</v>
      </c>
      <c r="K37" s="494">
        <f>'7 - Pay Expenditure'!L46</f>
        <v>0</v>
      </c>
      <c r="L37" s="494">
        <f>'7 - Pay Expenditure'!M46</f>
        <v>0</v>
      </c>
      <c r="M37" s="494">
        <f>'7 - Pay Expenditure'!N46</f>
        <v>0</v>
      </c>
      <c r="N37" s="494">
        <f>'7 - Pay Expenditure'!O46</f>
        <v>0</v>
      </c>
      <c r="O37" s="494">
        <f>'7 - Pay Expenditure'!P46</f>
        <v>0</v>
      </c>
      <c r="P37" s="494">
        <f>'7 - Pay Expenditure'!Q46</f>
        <v>0</v>
      </c>
      <c r="Q37" s="494">
        <f>'7 - Pay Expenditure'!R46</f>
        <v>0</v>
      </c>
      <c r="R37" s="494">
        <f>'7 - Pay Expenditure'!S46</f>
        <v>0</v>
      </c>
      <c r="S37" s="494">
        <f>'7 - Pay Expenditure'!T46</f>
        <v>0</v>
      </c>
      <c r="U37" s="493"/>
      <c r="V37" s="494">
        <f>'7 - Pay Expenditure'!C46</f>
        <v>0</v>
      </c>
      <c r="W37" s="494">
        <f>'7 - Pay Expenditure'!D46</f>
        <v>0</v>
      </c>
      <c r="X37" s="494">
        <f>'7 - Pay Expenditure'!E46</f>
        <v>0</v>
      </c>
      <c r="Y37" s="494">
        <f>'7 - Pay Expenditure'!F46</f>
        <v>0</v>
      </c>
    </row>
    <row r="38" spans="1:25">
      <c r="A38" t="str">
        <f>'7 - Pay Expenditure'!$B$2</f>
        <v>Swansea Bay UHB</v>
      </c>
      <c r="B38" t="s">
        <v>152</v>
      </c>
      <c r="C38" t="str">
        <f>'7 - Pay Expenditure'!$B$7</f>
        <v>PAY EXPENDITURE ANALYSIS</v>
      </c>
      <c r="D38" t="str">
        <f>'7 - Pay Expenditure'!$B$36</f>
        <v>AGENCY/LOCUM</v>
      </c>
      <c r="F38" t="str">
        <f>'7 - Pay Expenditure'!B47</f>
        <v>TOTAL AGENCY/LOCUM</v>
      </c>
      <c r="G38" s="494">
        <f>'7 - Pay Expenditure'!H47</f>
        <v>2745.9469360000003</v>
      </c>
      <c r="H38" s="494">
        <f>'7 - Pay Expenditure'!I47</f>
        <v>2745.9469360000003</v>
      </c>
      <c r="I38" s="494">
        <f>'7 - Pay Expenditure'!J47</f>
        <v>2745.9469360000003</v>
      </c>
      <c r="J38" s="494">
        <f>'7 - Pay Expenditure'!K47</f>
        <v>2745.9469360000003</v>
      </c>
      <c r="K38" s="494">
        <f>'7 - Pay Expenditure'!L47</f>
        <v>2745.9469360000003</v>
      </c>
      <c r="L38" s="494">
        <f>'7 - Pay Expenditure'!M47</f>
        <v>2745.9469360000003</v>
      </c>
      <c r="M38" s="494">
        <f>'7 - Pay Expenditure'!N47</f>
        <v>2745.9469360000003</v>
      </c>
      <c r="N38" s="494">
        <f>'7 - Pay Expenditure'!O47</f>
        <v>2745.9469360000003</v>
      </c>
      <c r="O38" s="494">
        <f>'7 - Pay Expenditure'!P47</f>
        <v>2745.9469360000003</v>
      </c>
      <c r="P38" s="494">
        <f>'7 - Pay Expenditure'!Q47</f>
        <v>2745.9469360000003</v>
      </c>
      <c r="Q38" s="494">
        <f>'7 - Pay Expenditure'!R47</f>
        <v>2745.9469360000003</v>
      </c>
      <c r="R38" s="494">
        <f>'7 - Pay Expenditure'!S47</f>
        <v>2745.9469360000003</v>
      </c>
      <c r="S38" s="494">
        <f>'7 - Pay Expenditure'!T47</f>
        <v>32951.363232000003</v>
      </c>
      <c r="U38" s="493"/>
      <c r="V38" s="494">
        <f>'7 - Pay Expenditure'!C47</f>
        <v>41351.363231999996</v>
      </c>
      <c r="W38" s="494">
        <f>'7 - Pay Expenditure'!D47</f>
        <v>32951.363232000003</v>
      </c>
      <c r="X38" s="494">
        <f>'7 - Pay Expenditure'!E47</f>
        <v>27251.363232000003</v>
      </c>
      <c r="Y38" s="494">
        <f>'7 - Pay Expenditure'!F47</f>
        <v>27251.363232000003</v>
      </c>
    </row>
    <row r="39" spans="1:25">
      <c r="A39" t="str">
        <f>'7 - Pay Expenditure'!$B$2</f>
        <v>Swansea Bay UHB</v>
      </c>
      <c r="B39" t="s">
        <v>152</v>
      </c>
      <c r="C39" t="str">
        <f>'7 - Pay Expenditure'!$B$7</f>
        <v>PAY EXPENDITURE ANALYSIS</v>
      </c>
      <c r="D39" t="str">
        <f>'7 - Pay Expenditure'!$B$36</f>
        <v>AGENCY/LOCUM</v>
      </c>
      <c r="F39">
        <f>'7 - Pay Expenditure'!B48</f>
        <v>0</v>
      </c>
      <c r="G39" s="494">
        <f>'7 - Pay Expenditure'!H48</f>
        <v>0</v>
      </c>
      <c r="H39" s="494">
        <f>'7 - Pay Expenditure'!I48</f>
        <v>0</v>
      </c>
      <c r="I39" s="494">
        <f>'7 - Pay Expenditure'!J48</f>
        <v>0</v>
      </c>
      <c r="J39" s="494">
        <f>'7 - Pay Expenditure'!K48</f>
        <v>0</v>
      </c>
      <c r="K39" s="494">
        <f>'7 - Pay Expenditure'!L48</f>
        <v>0</v>
      </c>
      <c r="L39" s="494">
        <f>'7 - Pay Expenditure'!M48</f>
        <v>0</v>
      </c>
      <c r="M39" s="494">
        <f>'7 - Pay Expenditure'!N48</f>
        <v>0</v>
      </c>
      <c r="N39" s="494">
        <f>'7 - Pay Expenditure'!O48</f>
        <v>0</v>
      </c>
      <c r="O39" s="494">
        <f>'7 - Pay Expenditure'!P48</f>
        <v>0</v>
      </c>
      <c r="P39" s="494">
        <f>'7 - Pay Expenditure'!Q48</f>
        <v>0</v>
      </c>
      <c r="Q39" s="494">
        <f>'7 - Pay Expenditure'!R48</f>
        <v>0</v>
      </c>
      <c r="R39" s="494">
        <f>'7 - Pay Expenditure'!S48</f>
        <v>0</v>
      </c>
      <c r="S39" s="494">
        <f>'7 - Pay Expenditure'!T48</f>
        <v>0</v>
      </c>
      <c r="U39" s="493"/>
      <c r="V39" s="494">
        <f>'7 - Pay Expenditure'!C48</f>
        <v>0</v>
      </c>
      <c r="W39" s="494">
        <f>'7 - Pay Expenditure'!D48</f>
        <v>0</v>
      </c>
      <c r="X39" s="494">
        <f>'7 - Pay Expenditure'!E48</f>
        <v>0</v>
      </c>
      <c r="Y39" s="494">
        <f>'7 - Pay Expenditure'!F48</f>
        <v>0</v>
      </c>
    </row>
    <row r="40" spans="1:25">
      <c r="A40" t="str">
        <f>'7 - Pay Expenditure'!$B$2</f>
        <v>Swansea Bay UHB</v>
      </c>
      <c r="B40" t="s">
        <v>152</v>
      </c>
      <c r="C40" t="str">
        <f>'7 - Pay Expenditure'!$B$7</f>
        <v>PAY EXPENDITURE ANALYSIS</v>
      </c>
      <c r="D40" t="str">
        <f>'7 - Pay Expenditure'!$B$49</f>
        <v>Summary</v>
      </c>
      <c r="F40" t="str">
        <f>'7 - Pay Expenditure'!B49</f>
        <v>Summary</v>
      </c>
      <c r="G40" s="494" t="str">
        <f>'7 - Pay Expenditure'!H49</f>
        <v>Apr</v>
      </c>
      <c r="H40" s="494" t="str">
        <f>'7 - Pay Expenditure'!I49</f>
        <v>May</v>
      </c>
      <c r="I40" s="494" t="str">
        <f>'7 - Pay Expenditure'!J49</f>
        <v>Jun</v>
      </c>
      <c r="J40" s="494" t="str">
        <f>'7 - Pay Expenditure'!K49</f>
        <v>Jul</v>
      </c>
      <c r="K40" s="494" t="str">
        <f>'7 - Pay Expenditure'!L49</f>
        <v>Aug</v>
      </c>
      <c r="L40" s="494" t="str">
        <f>'7 - Pay Expenditure'!M49</f>
        <v>Sep</v>
      </c>
      <c r="M40" s="494" t="str">
        <f>'7 - Pay Expenditure'!N49</f>
        <v>Oct</v>
      </c>
      <c r="N40" s="494" t="str">
        <f>'7 - Pay Expenditure'!O49</f>
        <v>Nov</v>
      </c>
      <c r="O40" s="494" t="str">
        <f>'7 - Pay Expenditure'!P49</f>
        <v>Dec</v>
      </c>
      <c r="P40" s="494" t="str">
        <f>'7 - Pay Expenditure'!Q49</f>
        <v>Jan</v>
      </c>
      <c r="Q40" s="494" t="str">
        <f>'7 - Pay Expenditure'!R49</f>
        <v>Feb</v>
      </c>
      <c r="R40" s="494" t="str">
        <f>'7 - Pay Expenditure'!S49</f>
        <v>Mar</v>
      </c>
      <c r="S40" s="494" t="str">
        <f>'7 - Pay Expenditure'!T49</f>
        <v>PLAN YEAR-END POSITION 2023/24</v>
      </c>
      <c r="U40" s="493"/>
      <c r="V40" s="494" t="str">
        <f>'7 - Pay Expenditure'!C49</f>
        <v>ACTUAL 2022/23</v>
      </c>
      <c r="W40" s="494" t="str">
        <f>'7 - Pay Expenditure'!D49</f>
        <v>PLAN YEAR-END POSITION 2023/24</v>
      </c>
      <c r="X40" s="494" t="str">
        <f>'7 - Pay Expenditure'!E49</f>
        <v>PLAN YEAR-END POSITION 2024/25</v>
      </c>
      <c r="Y40" s="494" t="str">
        <f>'7 - Pay Expenditure'!F49</f>
        <v>PLAN YEAR-END POSITION 2025/26</v>
      </c>
    </row>
    <row r="41" spans="1:25">
      <c r="A41" t="str">
        <f>'7 - Pay Expenditure'!$B$2</f>
        <v>Swansea Bay UHB</v>
      </c>
      <c r="B41" t="s">
        <v>152</v>
      </c>
      <c r="C41" t="str">
        <f>'7 - Pay Expenditure'!$B$7</f>
        <v>PAY EXPENDITURE ANALYSIS</v>
      </c>
      <c r="D41" t="str">
        <f>'7 - Pay Expenditure'!$B$49</f>
        <v>Summary</v>
      </c>
      <c r="F41" t="str">
        <f>'7 - Pay Expenditure'!B50</f>
        <v>Board Members</v>
      </c>
      <c r="G41" s="494">
        <f>'7 - Pay Expenditure'!H50</f>
        <v>0</v>
      </c>
      <c r="H41" s="494">
        <f>'7 - Pay Expenditure'!I50</f>
        <v>0</v>
      </c>
      <c r="I41" s="494">
        <f>'7 - Pay Expenditure'!J50</f>
        <v>0</v>
      </c>
      <c r="J41" s="494">
        <f>'7 - Pay Expenditure'!K50</f>
        <v>0</v>
      </c>
      <c r="K41" s="494">
        <f>'7 - Pay Expenditure'!L50</f>
        <v>0</v>
      </c>
      <c r="L41" s="494">
        <f>'7 - Pay Expenditure'!M50</f>
        <v>0</v>
      </c>
      <c r="M41" s="494">
        <f>'7 - Pay Expenditure'!N50</f>
        <v>0</v>
      </c>
      <c r="N41" s="494">
        <f>'7 - Pay Expenditure'!O50</f>
        <v>0</v>
      </c>
      <c r="O41" s="494">
        <f>'7 - Pay Expenditure'!P50</f>
        <v>0</v>
      </c>
      <c r="P41" s="494">
        <f>'7 - Pay Expenditure'!Q50</f>
        <v>0</v>
      </c>
      <c r="Q41" s="494">
        <f>'7 - Pay Expenditure'!R50</f>
        <v>0</v>
      </c>
      <c r="R41" s="494">
        <f>'7 - Pay Expenditure'!S50</f>
        <v>0</v>
      </c>
      <c r="S41" s="494">
        <f>'7 - Pay Expenditure'!T50</f>
        <v>0</v>
      </c>
      <c r="U41" s="493"/>
      <c r="V41" s="494">
        <f>'7 - Pay Expenditure'!C50</f>
        <v>492</v>
      </c>
      <c r="W41" s="494">
        <f>'7 - Pay Expenditure'!D50</f>
        <v>489.90848639017207</v>
      </c>
      <c r="X41" s="494">
        <f>'7 - Pay Expenditure'!E50</f>
        <v>486.65371936955228</v>
      </c>
      <c r="Y41" s="494">
        <f>'7 - Pay Expenditure'!F50</f>
        <v>489.36602522006871</v>
      </c>
    </row>
    <row r="42" spans="1:25">
      <c r="A42" t="str">
        <f>'7 - Pay Expenditure'!$B$2</f>
        <v>Swansea Bay UHB</v>
      </c>
      <c r="B42" t="s">
        <v>152</v>
      </c>
      <c r="C42" t="str">
        <f>'7 - Pay Expenditure'!$B$7</f>
        <v>PAY EXPENDITURE ANALYSIS</v>
      </c>
      <c r="D42" t="str">
        <f>'7 - Pay Expenditure'!$B$49</f>
        <v>Summary</v>
      </c>
      <c r="F42" t="str">
        <f>'7 - Pay Expenditure'!B51</f>
        <v>Medical &amp; Dental</v>
      </c>
      <c r="G42" s="494">
        <f>'7 - Pay Expenditure'!H51</f>
        <v>0</v>
      </c>
      <c r="H42" s="494">
        <f>'7 - Pay Expenditure'!I51</f>
        <v>0</v>
      </c>
      <c r="I42" s="494">
        <f>'7 - Pay Expenditure'!J51</f>
        <v>0</v>
      </c>
      <c r="J42" s="494">
        <f>'7 - Pay Expenditure'!K51</f>
        <v>0</v>
      </c>
      <c r="K42" s="494">
        <f>'7 - Pay Expenditure'!L51</f>
        <v>0</v>
      </c>
      <c r="L42" s="494">
        <f>'7 - Pay Expenditure'!M51</f>
        <v>0</v>
      </c>
      <c r="M42" s="494">
        <f>'7 - Pay Expenditure'!N51</f>
        <v>0</v>
      </c>
      <c r="N42" s="494">
        <f>'7 - Pay Expenditure'!O51</f>
        <v>0</v>
      </c>
      <c r="O42" s="494">
        <f>'7 - Pay Expenditure'!P51</f>
        <v>0</v>
      </c>
      <c r="P42" s="494">
        <f>'7 - Pay Expenditure'!Q51</f>
        <v>0</v>
      </c>
      <c r="Q42" s="494">
        <f>'7 - Pay Expenditure'!R51</f>
        <v>0</v>
      </c>
      <c r="R42" s="494">
        <f>'7 - Pay Expenditure'!S51</f>
        <v>0</v>
      </c>
      <c r="S42" s="494">
        <f>'7 - Pay Expenditure'!T51</f>
        <v>0</v>
      </c>
      <c r="U42" s="493"/>
      <c r="V42" s="494">
        <f>'7 - Pay Expenditure'!C51</f>
        <v>160843.02712000001</v>
      </c>
      <c r="W42" s="494">
        <f>'7 - Pay Expenditure'!D51</f>
        <v>160186.81900168775</v>
      </c>
      <c r="X42" s="494">
        <f>'7 - Pay Expenditure'!E51</f>
        <v>159165.64250438468</v>
      </c>
      <c r="Y42" s="494">
        <f>'7 - Pay Expenditure'!F51</f>
        <v>160016.62291880389</v>
      </c>
    </row>
    <row r="43" spans="1:25">
      <c r="A43" t="str">
        <f>'7 - Pay Expenditure'!$B$2</f>
        <v>Swansea Bay UHB</v>
      </c>
      <c r="B43" t="s">
        <v>152</v>
      </c>
      <c r="C43" t="str">
        <f>'7 - Pay Expenditure'!$B$7</f>
        <v>PAY EXPENDITURE ANALYSIS</v>
      </c>
      <c r="D43" t="str">
        <f>'7 - Pay Expenditure'!$B$49</f>
        <v>Summary</v>
      </c>
      <c r="F43" t="str">
        <f>'7 - Pay Expenditure'!B52</f>
        <v>Nursing &amp; Midwifery Registered</v>
      </c>
      <c r="G43" s="494">
        <f>'7 - Pay Expenditure'!H52</f>
        <v>0</v>
      </c>
      <c r="H43" s="494">
        <f>'7 - Pay Expenditure'!I52</f>
        <v>0</v>
      </c>
      <c r="I43" s="494">
        <f>'7 - Pay Expenditure'!J52</f>
        <v>0</v>
      </c>
      <c r="J43" s="494">
        <f>'7 - Pay Expenditure'!K52</f>
        <v>0</v>
      </c>
      <c r="K43" s="494">
        <f>'7 - Pay Expenditure'!L52</f>
        <v>0</v>
      </c>
      <c r="L43" s="494">
        <f>'7 - Pay Expenditure'!M52</f>
        <v>0</v>
      </c>
      <c r="M43" s="494">
        <f>'7 - Pay Expenditure'!N52</f>
        <v>0</v>
      </c>
      <c r="N43" s="494">
        <f>'7 - Pay Expenditure'!O52</f>
        <v>0</v>
      </c>
      <c r="O43" s="494">
        <f>'7 - Pay Expenditure'!P52</f>
        <v>0</v>
      </c>
      <c r="P43" s="494">
        <f>'7 - Pay Expenditure'!Q52</f>
        <v>0</v>
      </c>
      <c r="Q43" s="494">
        <f>'7 - Pay Expenditure'!R52</f>
        <v>0</v>
      </c>
      <c r="R43" s="494">
        <f>'7 - Pay Expenditure'!S52</f>
        <v>0</v>
      </c>
      <c r="S43" s="494">
        <f>'7 - Pay Expenditure'!T52</f>
        <v>0</v>
      </c>
      <c r="U43" s="493"/>
      <c r="V43" s="494">
        <f>'7 - Pay Expenditure'!C52</f>
        <v>210249.63052000001</v>
      </c>
      <c r="W43" s="494">
        <f>'7 - Pay Expenditure'!D52</f>
        <v>201074.77748954346</v>
      </c>
      <c r="X43" s="494">
        <f>'7 - Pay Expenditure'!E52</f>
        <v>194168.96841543238</v>
      </c>
      <c r="Y43" s="494">
        <f>'7 - Pay Expenditure'!F52</f>
        <v>195173.8093105249</v>
      </c>
    </row>
    <row r="44" spans="1:25">
      <c r="A44" t="str">
        <f>'7 - Pay Expenditure'!$B$2</f>
        <v>Swansea Bay UHB</v>
      </c>
      <c r="B44" t="s">
        <v>152</v>
      </c>
      <c r="C44" t="str">
        <f>'7 - Pay Expenditure'!$B$7</f>
        <v>PAY EXPENDITURE ANALYSIS</v>
      </c>
      <c r="D44" t="str">
        <f>'7 - Pay Expenditure'!$B$49</f>
        <v>Summary</v>
      </c>
      <c r="F44" t="str">
        <f>'7 - Pay Expenditure'!B53</f>
        <v>Additional Professional, Scientific and Technical</v>
      </c>
      <c r="G44" s="494">
        <f>'7 - Pay Expenditure'!H53</f>
        <v>0</v>
      </c>
      <c r="H44" s="494">
        <f>'7 - Pay Expenditure'!I53</f>
        <v>0</v>
      </c>
      <c r="I44" s="494">
        <f>'7 - Pay Expenditure'!J53</f>
        <v>0</v>
      </c>
      <c r="J44" s="494">
        <f>'7 - Pay Expenditure'!K53</f>
        <v>0</v>
      </c>
      <c r="K44" s="494">
        <f>'7 - Pay Expenditure'!L53</f>
        <v>0</v>
      </c>
      <c r="L44" s="494">
        <f>'7 - Pay Expenditure'!M53</f>
        <v>0</v>
      </c>
      <c r="M44" s="494">
        <f>'7 - Pay Expenditure'!N53</f>
        <v>0</v>
      </c>
      <c r="N44" s="494">
        <f>'7 - Pay Expenditure'!O53</f>
        <v>0</v>
      </c>
      <c r="O44" s="494">
        <f>'7 - Pay Expenditure'!P53</f>
        <v>0</v>
      </c>
      <c r="P44" s="494">
        <f>'7 - Pay Expenditure'!Q53</f>
        <v>0</v>
      </c>
      <c r="Q44" s="494">
        <f>'7 - Pay Expenditure'!R53</f>
        <v>0</v>
      </c>
      <c r="R44" s="494">
        <f>'7 - Pay Expenditure'!S53</f>
        <v>0</v>
      </c>
      <c r="S44" s="494">
        <f>'7 - Pay Expenditure'!T53</f>
        <v>0</v>
      </c>
      <c r="U44" s="493"/>
      <c r="V44" s="494">
        <f>'7 - Pay Expenditure'!C53</f>
        <v>20643.725460000001</v>
      </c>
      <c r="W44" s="494">
        <f>'7 - Pay Expenditure'!D53</f>
        <v>20556.567820323493</v>
      </c>
      <c r="X44" s="494">
        <f>'7 - Pay Expenditure'!E53</f>
        <v>20420.935037500007</v>
      </c>
      <c r="Y44" s="494">
        <f>'7 - Pay Expenditure'!F53</f>
        <v>20533.962356519576</v>
      </c>
    </row>
    <row r="45" spans="1:25">
      <c r="A45" t="str">
        <f>'7 - Pay Expenditure'!$B$2</f>
        <v>Swansea Bay UHB</v>
      </c>
      <c r="B45" t="s">
        <v>152</v>
      </c>
      <c r="C45" t="str">
        <f>'7 - Pay Expenditure'!$B$7</f>
        <v>PAY EXPENDITURE ANALYSIS</v>
      </c>
      <c r="D45" t="str">
        <f>'7 - Pay Expenditure'!$B$49</f>
        <v>Summary</v>
      </c>
      <c r="F45" t="str">
        <f>'7 - Pay Expenditure'!B54</f>
        <v>Healthcare Scientists</v>
      </c>
      <c r="G45" s="494">
        <f>'7 - Pay Expenditure'!H54</f>
        <v>0</v>
      </c>
      <c r="H45" s="494">
        <f>'7 - Pay Expenditure'!I54</f>
        <v>0</v>
      </c>
      <c r="I45" s="494">
        <f>'7 - Pay Expenditure'!J54</f>
        <v>0</v>
      </c>
      <c r="J45" s="494">
        <f>'7 - Pay Expenditure'!K54</f>
        <v>0</v>
      </c>
      <c r="K45" s="494">
        <f>'7 - Pay Expenditure'!L54</f>
        <v>0</v>
      </c>
      <c r="L45" s="494">
        <f>'7 - Pay Expenditure'!M54</f>
        <v>0</v>
      </c>
      <c r="M45" s="494">
        <f>'7 - Pay Expenditure'!N54</f>
        <v>0</v>
      </c>
      <c r="N45" s="494">
        <f>'7 - Pay Expenditure'!O54</f>
        <v>0</v>
      </c>
      <c r="O45" s="494">
        <f>'7 - Pay Expenditure'!P54</f>
        <v>0</v>
      </c>
      <c r="P45" s="494">
        <f>'7 - Pay Expenditure'!Q54</f>
        <v>0</v>
      </c>
      <c r="Q45" s="494">
        <f>'7 - Pay Expenditure'!R54</f>
        <v>0</v>
      </c>
      <c r="R45" s="494">
        <f>'7 - Pay Expenditure'!S54</f>
        <v>0</v>
      </c>
      <c r="S45" s="494">
        <f>'7 - Pay Expenditure'!T54</f>
        <v>0</v>
      </c>
      <c r="U45" s="493"/>
      <c r="V45" s="494">
        <f>'7 - Pay Expenditure'!C54</f>
        <v>20181.279990000003</v>
      </c>
      <c r="W45" s="494">
        <f>'7 - Pay Expenditure'!D54</f>
        <v>20102.205973779161</v>
      </c>
      <c r="X45" s="494">
        <f>'7 - Pay Expenditure'!E54</f>
        <v>19979.152746215066</v>
      </c>
      <c r="Y45" s="494">
        <f>'7 - Pay Expenditure'!F54</f>
        <v>20081.697102518476</v>
      </c>
    </row>
    <row r="46" spans="1:25">
      <c r="A46" t="str">
        <f>'7 - Pay Expenditure'!$B$2</f>
        <v>Swansea Bay UHB</v>
      </c>
      <c r="B46" t="s">
        <v>152</v>
      </c>
      <c r="C46" t="str">
        <f>'7 - Pay Expenditure'!$B$7</f>
        <v>PAY EXPENDITURE ANALYSIS</v>
      </c>
      <c r="D46" t="str">
        <f>'7 - Pay Expenditure'!$B$49</f>
        <v>Summary</v>
      </c>
      <c r="F46" t="str">
        <f>'7 - Pay Expenditure'!B55</f>
        <v>Allied Health Professionals</v>
      </c>
      <c r="G46" s="494">
        <f>'7 - Pay Expenditure'!H55</f>
        <v>0</v>
      </c>
      <c r="H46" s="494">
        <f>'7 - Pay Expenditure'!I55</f>
        <v>0</v>
      </c>
      <c r="I46" s="494">
        <f>'7 - Pay Expenditure'!J55</f>
        <v>0</v>
      </c>
      <c r="J46" s="494">
        <f>'7 - Pay Expenditure'!K55</f>
        <v>0</v>
      </c>
      <c r="K46" s="494">
        <f>'7 - Pay Expenditure'!L55</f>
        <v>0</v>
      </c>
      <c r="L46" s="494">
        <f>'7 - Pay Expenditure'!M55</f>
        <v>0</v>
      </c>
      <c r="M46" s="494">
        <f>'7 - Pay Expenditure'!N55</f>
        <v>0</v>
      </c>
      <c r="N46" s="494">
        <f>'7 - Pay Expenditure'!O55</f>
        <v>0</v>
      </c>
      <c r="O46" s="494">
        <f>'7 - Pay Expenditure'!P55</f>
        <v>0</v>
      </c>
      <c r="P46" s="494">
        <f>'7 - Pay Expenditure'!Q55</f>
        <v>0</v>
      </c>
      <c r="Q46" s="494">
        <f>'7 - Pay Expenditure'!R55</f>
        <v>0</v>
      </c>
      <c r="R46" s="494">
        <f>'7 - Pay Expenditure'!S55</f>
        <v>0</v>
      </c>
      <c r="S46" s="494">
        <f>'7 - Pay Expenditure'!T55</f>
        <v>0</v>
      </c>
      <c r="U46" s="493"/>
      <c r="V46" s="494">
        <f>'7 - Pay Expenditure'!C55</f>
        <v>45819.072890000003</v>
      </c>
      <c r="W46" s="494">
        <f>'7 - Pay Expenditure'!D55</f>
        <v>45627.436493982117</v>
      </c>
      <c r="X46" s="494">
        <f>'7 - Pay Expenditure'!E55</f>
        <v>45329.216191336913</v>
      </c>
      <c r="Y46" s="494">
        <f>'7 - Pay Expenditure'!F55</f>
        <v>45577.733110207904</v>
      </c>
    </row>
    <row r="47" spans="1:25">
      <c r="A47" t="str">
        <f>'7 - Pay Expenditure'!$B$2</f>
        <v>Swansea Bay UHB</v>
      </c>
      <c r="B47" t="s">
        <v>152</v>
      </c>
      <c r="C47" t="str">
        <f>'7 - Pay Expenditure'!$B$7</f>
        <v>PAY EXPENDITURE ANALYSIS</v>
      </c>
      <c r="D47" t="str">
        <f>'7 - Pay Expenditure'!$B$49</f>
        <v>Summary</v>
      </c>
      <c r="F47" t="str">
        <f>'7 - Pay Expenditure'!B56</f>
        <v>Additional Clinical Services</v>
      </c>
      <c r="G47" s="494">
        <f>'7 - Pay Expenditure'!H56</f>
        <v>0</v>
      </c>
      <c r="H47" s="494">
        <f>'7 - Pay Expenditure'!I56</f>
        <v>0</v>
      </c>
      <c r="I47" s="494">
        <f>'7 - Pay Expenditure'!J56</f>
        <v>0</v>
      </c>
      <c r="J47" s="494">
        <f>'7 - Pay Expenditure'!K56</f>
        <v>0</v>
      </c>
      <c r="K47" s="494">
        <f>'7 - Pay Expenditure'!L56</f>
        <v>0</v>
      </c>
      <c r="L47" s="494">
        <f>'7 - Pay Expenditure'!M56</f>
        <v>0</v>
      </c>
      <c r="M47" s="494">
        <f>'7 - Pay Expenditure'!N56</f>
        <v>0</v>
      </c>
      <c r="N47" s="494">
        <f>'7 - Pay Expenditure'!O56</f>
        <v>0</v>
      </c>
      <c r="O47" s="494">
        <f>'7 - Pay Expenditure'!P56</f>
        <v>0</v>
      </c>
      <c r="P47" s="494">
        <f>'7 - Pay Expenditure'!Q56</f>
        <v>0</v>
      </c>
      <c r="Q47" s="494">
        <f>'7 - Pay Expenditure'!R56</f>
        <v>0</v>
      </c>
      <c r="R47" s="494">
        <f>'7 - Pay Expenditure'!S56</f>
        <v>0</v>
      </c>
      <c r="S47" s="494">
        <f>'7 - Pay Expenditure'!T56</f>
        <v>0</v>
      </c>
      <c r="U47" s="493"/>
      <c r="V47" s="494">
        <f>'7 - Pay Expenditure'!C56</f>
        <v>89518.967050000007</v>
      </c>
      <c r="W47" s="494">
        <f>'7 - Pay Expenditure'!D56</f>
        <v>89145.148636076046</v>
      </c>
      <c r="X47" s="494">
        <f>'7 - Pay Expenditure'!E56</f>
        <v>88563.420723992211</v>
      </c>
      <c r="Y47" s="494">
        <f>'7 - Pay Expenditure'!F56</f>
        <v>89048.193984062062</v>
      </c>
    </row>
    <row r="48" spans="1:25">
      <c r="A48" t="str">
        <f>'7 - Pay Expenditure'!$B$2</f>
        <v>Swansea Bay UHB</v>
      </c>
      <c r="B48" t="s">
        <v>152</v>
      </c>
      <c r="C48" t="str">
        <f>'7 - Pay Expenditure'!$B$7</f>
        <v>PAY EXPENDITURE ANALYSIS</v>
      </c>
      <c r="D48" t="str">
        <f>'7 - Pay Expenditure'!$B$49</f>
        <v>Summary</v>
      </c>
      <c r="F48" t="str">
        <f>'7 - Pay Expenditure'!B57</f>
        <v>Administrative and Clerical (inc Senior Managers)</v>
      </c>
      <c r="G48" s="494">
        <f>'7 - Pay Expenditure'!H57</f>
        <v>0</v>
      </c>
      <c r="H48" s="494">
        <f>'7 - Pay Expenditure'!I57</f>
        <v>0</v>
      </c>
      <c r="I48" s="494">
        <f>'7 - Pay Expenditure'!J57</f>
        <v>0</v>
      </c>
      <c r="J48" s="494">
        <f>'7 - Pay Expenditure'!K57</f>
        <v>0</v>
      </c>
      <c r="K48" s="494">
        <f>'7 - Pay Expenditure'!L57</f>
        <v>0</v>
      </c>
      <c r="L48" s="494">
        <f>'7 - Pay Expenditure'!M57</f>
        <v>0</v>
      </c>
      <c r="M48" s="494">
        <f>'7 - Pay Expenditure'!N57</f>
        <v>0</v>
      </c>
      <c r="N48" s="494">
        <f>'7 - Pay Expenditure'!O57</f>
        <v>0</v>
      </c>
      <c r="O48" s="494">
        <f>'7 - Pay Expenditure'!P57</f>
        <v>0</v>
      </c>
      <c r="P48" s="494">
        <f>'7 - Pay Expenditure'!Q57</f>
        <v>0</v>
      </c>
      <c r="Q48" s="494">
        <f>'7 - Pay Expenditure'!R57</f>
        <v>0</v>
      </c>
      <c r="R48" s="494">
        <f>'7 - Pay Expenditure'!S57</f>
        <v>0</v>
      </c>
      <c r="S48" s="494">
        <f>'7 - Pay Expenditure'!T57</f>
        <v>0</v>
      </c>
      <c r="U48" s="493"/>
      <c r="V48" s="494">
        <f>'7 - Pay Expenditure'!C57</f>
        <v>94554.143890000021</v>
      </c>
      <c r="W48" s="494">
        <f>'7 - Pay Expenditure'!D57</f>
        <v>94160.879680372484</v>
      </c>
      <c r="X48" s="494">
        <f>'7 - Pay Expenditure'!E57</f>
        <v>93548.890652966074</v>
      </c>
      <c r="Y48" s="494">
        <f>'7 - Pay Expenditure'!F57</f>
        <v>94058.881509138067</v>
      </c>
    </row>
    <row r="49" spans="1:25">
      <c r="A49" t="str">
        <f>'7 - Pay Expenditure'!$B$2</f>
        <v>Swansea Bay UHB</v>
      </c>
      <c r="B49" t="s">
        <v>152</v>
      </c>
      <c r="C49" t="str">
        <f>'7 - Pay Expenditure'!$B$7</f>
        <v>PAY EXPENDITURE ANALYSIS</v>
      </c>
      <c r="D49" t="str">
        <f>'7 - Pay Expenditure'!$B$49</f>
        <v>Summary</v>
      </c>
      <c r="F49" t="str">
        <f>'7 - Pay Expenditure'!B58</f>
        <v>Apprentices</v>
      </c>
      <c r="G49" s="494">
        <f>'7 - Pay Expenditure'!H58</f>
        <v>0</v>
      </c>
      <c r="H49" s="494">
        <f>'7 - Pay Expenditure'!I58</f>
        <v>0</v>
      </c>
      <c r="I49" s="494">
        <f>'7 - Pay Expenditure'!J58</f>
        <v>0</v>
      </c>
      <c r="J49" s="494">
        <f>'7 - Pay Expenditure'!K58</f>
        <v>0</v>
      </c>
      <c r="K49" s="494">
        <f>'7 - Pay Expenditure'!L58</f>
        <v>0</v>
      </c>
      <c r="L49" s="494">
        <f>'7 - Pay Expenditure'!M58</f>
        <v>0</v>
      </c>
      <c r="M49" s="494">
        <f>'7 - Pay Expenditure'!N58</f>
        <v>0</v>
      </c>
      <c r="N49" s="494">
        <f>'7 - Pay Expenditure'!O58</f>
        <v>0</v>
      </c>
      <c r="O49" s="494">
        <f>'7 - Pay Expenditure'!P58</f>
        <v>0</v>
      </c>
      <c r="P49" s="494">
        <f>'7 - Pay Expenditure'!Q58</f>
        <v>0</v>
      </c>
      <c r="Q49" s="494">
        <f>'7 - Pay Expenditure'!R58</f>
        <v>0</v>
      </c>
      <c r="R49" s="494">
        <f>'7 - Pay Expenditure'!S58</f>
        <v>0</v>
      </c>
      <c r="S49" s="494">
        <f>'7 - Pay Expenditure'!T58</f>
        <v>0</v>
      </c>
      <c r="U49" s="493"/>
      <c r="V49" s="494">
        <f>'7 - Pay Expenditure'!C58</f>
        <v>22.879170000000006</v>
      </c>
      <c r="W49" s="494">
        <f>'7 - Pay Expenditure'!D58</f>
        <v>22.781909643421617</v>
      </c>
      <c r="X49" s="494">
        <f>'7 - Pay Expenditure'!E58</f>
        <v>22.630555236968053</v>
      </c>
      <c r="Y49" s="494">
        <f>'7 - Pay Expenditure'!F58</f>
        <v>22.756683909012686</v>
      </c>
    </row>
    <row r="50" spans="1:25">
      <c r="A50" t="str">
        <f>'7 - Pay Expenditure'!$B$2</f>
        <v>Swansea Bay UHB</v>
      </c>
      <c r="B50" t="s">
        <v>152</v>
      </c>
      <c r="C50" t="str">
        <f>'7 - Pay Expenditure'!$B$7</f>
        <v>PAY EXPENDITURE ANALYSIS</v>
      </c>
      <c r="D50" t="str">
        <f>'7 - Pay Expenditure'!$B$49</f>
        <v>Summary</v>
      </c>
      <c r="F50" t="str">
        <f>'7 - Pay Expenditure'!B59</f>
        <v>Estates and Ancillary</v>
      </c>
      <c r="G50" s="494">
        <f>'7 - Pay Expenditure'!H59</f>
        <v>0</v>
      </c>
      <c r="H50" s="494">
        <f>'7 - Pay Expenditure'!I59</f>
        <v>0</v>
      </c>
      <c r="I50" s="494">
        <f>'7 - Pay Expenditure'!J59</f>
        <v>0</v>
      </c>
      <c r="J50" s="494">
        <f>'7 - Pay Expenditure'!K59</f>
        <v>0</v>
      </c>
      <c r="K50" s="494">
        <f>'7 - Pay Expenditure'!L59</f>
        <v>0</v>
      </c>
      <c r="L50" s="494">
        <f>'7 - Pay Expenditure'!M59</f>
        <v>0</v>
      </c>
      <c r="M50" s="494">
        <f>'7 - Pay Expenditure'!N59</f>
        <v>0</v>
      </c>
      <c r="N50" s="494">
        <f>'7 - Pay Expenditure'!O59</f>
        <v>0</v>
      </c>
      <c r="O50" s="494">
        <f>'7 - Pay Expenditure'!P59</f>
        <v>0</v>
      </c>
      <c r="P50" s="494">
        <f>'7 - Pay Expenditure'!Q59</f>
        <v>0</v>
      </c>
      <c r="Q50" s="494">
        <f>'7 - Pay Expenditure'!R59</f>
        <v>0</v>
      </c>
      <c r="R50" s="494">
        <f>'7 - Pay Expenditure'!S59</f>
        <v>0</v>
      </c>
      <c r="S50" s="494">
        <f>'7 - Pay Expenditure'!T59</f>
        <v>0</v>
      </c>
      <c r="U50" s="493"/>
      <c r="V50" s="494">
        <f>'7 - Pay Expenditure'!C59</f>
        <v>33910.789190000003</v>
      </c>
      <c r="W50" s="494">
        <f>'7 - Pay Expenditure'!D59</f>
        <v>33770.069372201076</v>
      </c>
      <c r="X50" s="494">
        <f>'7 - Pay Expenditure'!E59</f>
        <v>33551.084317565328</v>
      </c>
      <c r="Y50" s="494">
        <f>'7 - Pay Expenditure'!F59</f>
        <v>33733.571863095109</v>
      </c>
    </row>
    <row r="51" spans="1:25">
      <c r="A51" t="str">
        <f>'7 - Pay Expenditure'!$B$2</f>
        <v>Swansea Bay UHB</v>
      </c>
      <c r="B51" t="s">
        <v>152</v>
      </c>
      <c r="C51" t="str">
        <f>'7 - Pay Expenditure'!$B$7</f>
        <v>PAY EXPENDITURE ANALYSIS</v>
      </c>
      <c r="D51" t="str">
        <f>'7 - Pay Expenditure'!$B$49</f>
        <v>Summary</v>
      </c>
      <c r="F51" t="str">
        <f>'7 - Pay Expenditure'!B60</f>
        <v>Students</v>
      </c>
      <c r="G51" s="494">
        <f>'7 - Pay Expenditure'!H60</f>
        <v>0</v>
      </c>
      <c r="H51" s="494">
        <f>'7 - Pay Expenditure'!I60</f>
        <v>0</v>
      </c>
      <c r="I51" s="494">
        <f>'7 - Pay Expenditure'!J60</f>
        <v>0</v>
      </c>
      <c r="J51" s="494">
        <f>'7 - Pay Expenditure'!K60</f>
        <v>0</v>
      </c>
      <c r="K51" s="494">
        <f>'7 - Pay Expenditure'!L60</f>
        <v>0</v>
      </c>
      <c r="L51" s="494">
        <f>'7 - Pay Expenditure'!M60</f>
        <v>0</v>
      </c>
      <c r="M51" s="494">
        <f>'7 - Pay Expenditure'!N60</f>
        <v>0</v>
      </c>
      <c r="N51" s="494">
        <f>'7 - Pay Expenditure'!O60</f>
        <v>0</v>
      </c>
      <c r="O51" s="494">
        <f>'7 - Pay Expenditure'!P60</f>
        <v>0</v>
      </c>
      <c r="P51" s="494">
        <f>'7 - Pay Expenditure'!Q60</f>
        <v>0</v>
      </c>
      <c r="Q51" s="494">
        <f>'7 - Pay Expenditure'!R60</f>
        <v>0</v>
      </c>
      <c r="R51" s="494">
        <f>'7 - Pay Expenditure'!S60</f>
        <v>0</v>
      </c>
      <c r="S51" s="494">
        <f>'7 - Pay Expenditure'!T60</f>
        <v>0</v>
      </c>
      <c r="U51" s="493"/>
      <c r="V51" s="494">
        <f>'7 - Pay Expenditure'!C60</f>
        <v>0</v>
      </c>
      <c r="W51" s="494">
        <f>'7 - Pay Expenditure'!D60</f>
        <v>0</v>
      </c>
      <c r="X51" s="494">
        <f>'7 - Pay Expenditure'!E60</f>
        <v>0</v>
      </c>
      <c r="Y51" s="494">
        <f>'7 - Pay Expenditure'!F60</f>
        <v>0</v>
      </c>
    </row>
    <row r="52" spans="1:25">
      <c r="A52" t="str">
        <f>'7 - Pay Expenditure'!$B$2</f>
        <v>Swansea Bay UHB</v>
      </c>
      <c r="B52" t="s">
        <v>152</v>
      </c>
      <c r="C52" t="str">
        <f>'7 - Pay Expenditure'!$B$7</f>
        <v>PAY EXPENDITURE ANALYSIS</v>
      </c>
      <c r="D52" t="str">
        <f>'7 - Pay Expenditure'!$B$49</f>
        <v>Summary</v>
      </c>
      <c r="F52" t="str">
        <f>'7 - Pay Expenditure'!B61</f>
        <v>SUMMARY - TOTAL PAY</v>
      </c>
      <c r="G52" s="494">
        <f>'7 - Pay Expenditure'!H61</f>
        <v>55428.049571999931</v>
      </c>
      <c r="H52" s="494">
        <f>'7 - Pay Expenditure'!I61</f>
        <v>55428.049571999931</v>
      </c>
      <c r="I52" s="494">
        <f>'7 - Pay Expenditure'!J61</f>
        <v>55428.049571999931</v>
      </c>
      <c r="J52" s="494">
        <f>'7 - Pay Expenditure'!K61</f>
        <v>55428.049571999931</v>
      </c>
      <c r="K52" s="494">
        <f>'7 - Pay Expenditure'!L61</f>
        <v>55428.049571999931</v>
      </c>
      <c r="L52" s="494">
        <f>'7 - Pay Expenditure'!M61</f>
        <v>55428.049571999931</v>
      </c>
      <c r="M52" s="494">
        <f>'7 - Pay Expenditure'!N61</f>
        <v>55428.049571999931</v>
      </c>
      <c r="N52" s="494">
        <f>'7 - Pay Expenditure'!O61</f>
        <v>55428.049571999931</v>
      </c>
      <c r="O52" s="494">
        <f>'7 - Pay Expenditure'!P61</f>
        <v>55428.049571999931</v>
      </c>
      <c r="P52" s="494">
        <f>'7 - Pay Expenditure'!Q61</f>
        <v>55428.049571999931</v>
      </c>
      <c r="Q52" s="494">
        <f>'7 - Pay Expenditure'!R61</f>
        <v>55428.049571999931</v>
      </c>
      <c r="R52" s="494">
        <f>'7 - Pay Expenditure'!S61</f>
        <v>55428.049571999931</v>
      </c>
      <c r="S52" s="494">
        <f>'7 - Pay Expenditure'!T61</f>
        <v>665136.59486399905</v>
      </c>
      <c r="U52" s="493"/>
      <c r="V52" s="494">
        <f>'7 - Pay Expenditure'!C61</f>
        <v>676235.51528000005</v>
      </c>
      <c r="W52" s="494">
        <f>'7 - Pay Expenditure'!D61</f>
        <v>665136.59486399917</v>
      </c>
      <c r="X52" s="494">
        <f>'7 - Pay Expenditure'!E61</f>
        <v>655236.59486399917</v>
      </c>
      <c r="Y52" s="494">
        <f>'7 - Pay Expenditure'!F61</f>
        <v>658736.59486399905</v>
      </c>
    </row>
    <row r="53" spans="1:25">
      <c r="A53" t="str">
        <f>'7 - Pay Expenditure'!$B$2</f>
        <v>Swansea Bay UHB</v>
      </c>
      <c r="B53" t="s">
        <v>152</v>
      </c>
      <c r="C53" t="str">
        <f>'7 - Pay Expenditure'!$B$7</f>
        <v>PAY EXPENDITURE ANALYSIS</v>
      </c>
      <c r="D53" t="str">
        <f>'7 - Pay Expenditure'!$B$49</f>
        <v>Summary</v>
      </c>
      <c r="F53">
        <f>'7 - Pay Expenditure'!B62</f>
        <v>0</v>
      </c>
      <c r="G53" s="494">
        <f>'7 - Pay Expenditure'!H62</f>
        <v>0</v>
      </c>
      <c r="H53" s="494">
        <f>'7 - Pay Expenditure'!I62</f>
        <v>0</v>
      </c>
      <c r="I53" s="494">
        <f>'7 - Pay Expenditure'!J62</f>
        <v>0</v>
      </c>
      <c r="J53" s="494">
        <f>'7 - Pay Expenditure'!K62</f>
        <v>0</v>
      </c>
      <c r="K53" s="494">
        <f>'7 - Pay Expenditure'!L62</f>
        <v>0</v>
      </c>
      <c r="L53" s="494">
        <f>'7 - Pay Expenditure'!M62</f>
        <v>0</v>
      </c>
      <c r="M53" s="494">
        <f>'7 - Pay Expenditure'!N62</f>
        <v>0</v>
      </c>
      <c r="N53" s="494">
        <f>'7 - Pay Expenditure'!O62</f>
        <v>0</v>
      </c>
      <c r="O53" s="494">
        <f>'7 - Pay Expenditure'!P62</f>
        <v>0</v>
      </c>
      <c r="P53" s="494">
        <f>'7 - Pay Expenditure'!Q62</f>
        <v>0</v>
      </c>
      <c r="Q53" s="494">
        <f>'7 - Pay Expenditure'!R62</f>
        <v>0</v>
      </c>
      <c r="R53" s="494">
        <f>'7 - Pay Expenditure'!S62</f>
        <v>0</v>
      </c>
      <c r="S53" s="494">
        <f>'7 - Pay Expenditure'!T62</f>
        <v>0</v>
      </c>
      <c r="U53" s="493"/>
      <c r="V53" s="494">
        <f>'7 - Pay Expenditure'!C62</f>
        <v>0</v>
      </c>
      <c r="W53" s="494">
        <f>'7 - Pay Expenditure'!D62</f>
        <v>0</v>
      </c>
      <c r="X53" s="494">
        <f>'7 - Pay Expenditure'!E62</f>
        <v>0</v>
      </c>
      <c r="Y53" s="494">
        <f>'7 - Pay Expenditure'!F62</f>
        <v>0</v>
      </c>
    </row>
    <row r="54" spans="1:25">
      <c r="A54" t="str">
        <f>'7 - Pay Expenditure'!$B$2</f>
        <v>Swansea Bay UHB</v>
      </c>
      <c r="B54" t="s">
        <v>152</v>
      </c>
      <c r="C54" t="str">
        <f>'7 - Pay Expenditure'!$B$7</f>
        <v>PAY EXPENDITURE ANALYSIS</v>
      </c>
      <c r="D54" t="str">
        <f>'7 - Pay Expenditure'!$B$63</f>
        <v>Analysis of Pay Expenditure</v>
      </c>
      <c r="F54" t="str">
        <f>'7 - Pay Expenditure'!B63</f>
        <v>Analysis of Pay Expenditure</v>
      </c>
      <c r="G54" s="494" t="str">
        <f>'7 - Pay Expenditure'!H63</f>
        <v>Apr</v>
      </c>
      <c r="H54" s="494" t="str">
        <f>'7 - Pay Expenditure'!I63</f>
        <v>May</v>
      </c>
      <c r="I54" s="494" t="str">
        <f>'7 - Pay Expenditure'!J63</f>
        <v>Jun</v>
      </c>
      <c r="J54" s="494" t="str">
        <f>'7 - Pay Expenditure'!K63</f>
        <v>Jul</v>
      </c>
      <c r="K54" s="494" t="str">
        <f>'7 - Pay Expenditure'!L63</f>
        <v>Aug</v>
      </c>
      <c r="L54" s="494" t="str">
        <f>'7 - Pay Expenditure'!M63</f>
        <v>Sep</v>
      </c>
      <c r="M54" s="494" t="str">
        <f>'7 - Pay Expenditure'!N63</f>
        <v>Oct</v>
      </c>
      <c r="N54" s="494" t="str">
        <f>'7 - Pay Expenditure'!O63</f>
        <v>Nov</v>
      </c>
      <c r="O54" s="494" t="str">
        <f>'7 - Pay Expenditure'!P63</f>
        <v>Dec</v>
      </c>
      <c r="P54" s="494" t="str">
        <f>'7 - Pay Expenditure'!Q63</f>
        <v>Jan</v>
      </c>
      <c r="Q54" s="494" t="str">
        <f>'7 - Pay Expenditure'!R63</f>
        <v>Feb</v>
      </c>
      <c r="R54" s="494" t="str">
        <f>'7 - Pay Expenditure'!S63</f>
        <v>Mar</v>
      </c>
      <c r="S54" s="494" t="str">
        <f>'7 - Pay Expenditure'!T63</f>
        <v>PLAN YEAR-END POSITION 2023/24</v>
      </c>
      <c r="U54" s="493"/>
      <c r="V54" s="494" t="str">
        <f>'7 - Pay Expenditure'!C63</f>
        <v>ACTUAL 2022/23</v>
      </c>
      <c r="W54" s="494" t="str">
        <f>'7 - Pay Expenditure'!D63</f>
        <v>PLAN YEAR-END POSITION 2023/24</v>
      </c>
      <c r="X54" s="494" t="str">
        <f>'7 - Pay Expenditure'!E63</f>
        <v>PLAN YEAR-END POSITION 2024/25</v>
      </c>
      <c r="Y54" s="494" t="str">
        <f>'7 - Pay Expenditure'!F63</f>
        <v>PLAN YEAR-END POSITION 2025/26</v>
      </c>
    </row>
    <row r="55" spans="1:25">
      <c r="A55" t="str">
        <f>'7 - Pay Expenditure'!$B$2</f>
        <v>Swansea Bay UHB</v>
      </c>
      <c r="B55" t="s">
        <v>152</v>
      </c>
      <c r="C55" t="str">
        <f>'7 - Pay Expenditure'!$B$7</f>
        <v>PAY EXPENDITURE ANALYSIS</v>
      </c>
      <c r="D55" t="str">
        <f>'7 - Pay Expenditure'!$B$63</f>
        <v>Analysis of Pay Expenditure</v>
      </c>
      <c r="F55" t="str">
        <f>'7 - Pay Expenditure'!B64</f>
        <v xml:space="preserve">LHB Provided Services - Pay </v>
      </c>
      <c r="G55" s="494">
        <f>'7 - Pay Expenditure'!H64</f>
        <v>55428.049571999931</v>
      </c>
      <c r="H55" s="494">
        <f>'7 - Pay Expenditure'!I64</f>
        <v>55428.049571999931</v>
      </c>
      <c r="I55" s="494">
        <f>'7 - Pay Expenditure'!J64</f>
        <v>55428.049571999931</v>
      </c>
      <c r="J55" s="494">
        <f>'7 - Pay Expenditure'!K64</f>
        <v>55428.049571999931</v>
      </c>
      <c r="K55" s="494">
        <f>'7 - Pay Expenditure'!L64</f>
        <v>55428.049571999931</v>
      </c>
      <c r="L55" s="494">
        <f>'7 - Pay Expenditure'!M64</f>
        <v>55428.049571999931</v>
      </c>
      <c r="M55" s="494">
        <f>'7 - Pay Expenditure'!N64</f>
        <v>55428.049571999931</v>
      </c>
      <c r="N55" s="494">
        <f>'7 - Pay Expenditure'!O64</f>
        <v>55428.049571999931</v>
      </c>
      <c r="O55" s="494">
        <f>'7 - Pay Expenditure'!P64</f>
        <v>55428.049571999931</v>
      </c>
      <c r="P55" s="494">
        <f>'7 - Pay Expenditure'!Q64</f>
        <v>55428.049571999931</v>
      </c>
      <c r="Q55" s="494">
        <f>'7 - Pay Expenditure'!R64</f>
        <v>55428.049571999931</v>
      </c>
      <c r="R55" s="494">
        <f>'7 - Pay Expenditure'!S64</f>
        <v>55428.049571999931</v>
      </c>
      <c r="S55" s="494">
        <f>'7 - Pay Expenditure'!T64</f>
        <v>665136.59486399917</v>
      </c>
      <c r="U55" s="493"/>
      <c r="V55" s="494">
        <f>'7 - Pay Expenditure'!C64</f>
        <v>661176.98563999997</v>
      </c>
      <c r="W55" s="494">
        <f>'7 - Pay Expenditure'!D64</f>
        <v>665136.59486399917</v>
      </c>
      <c r="X55" s="494">
        <f>'7 - Pay Expenditure'!E64</f>
        <v>655236.59486399917</v>
      </c>
      <c r="Y55" s="494">
        <f>'7 - Pay Expenditure'!F64</f>
        <v>658736.59486399917</v>
      </c>
    </row>
    <row r="56" spans="1:25">
      <c r="A56" t="str">
        <f>'7 - Pay Expenditure'!$B$2</f>
        <v>Swansea Bay UHB</v>
      </c>
      <c r="B56" t="s">
        <v>152</v>
      </c>
      <c r="C56" t="str">
        <f>'7 - Pay Expenditure'!$B$7</f>
        <v>PAY EXPENDITURE ANALYSIS</v>
      </c>
      <c r="D56" t="str">
        <f>'7 - Pay Expenditure'!$B$63</f>
        <v>Analysis of Pay Expenditure</v>
      </c>
      <c r="F56" t="str">
        <f>'7 - Pay Expenditure'!B65</f>
        <v>Other Services (incl. Primary Care) - Pay</v>
      </c>
      <c r="G56" s="494">
        <f>'7 - Pay Expenditure'!H65</f>
        <v>0</v>
      </c>
      <c r="H56" s="494">
        <f>'7 - Pay Expenditure'!I65</f>
        <v>0</v>
      </c>
      <c r="I56" s="494">
        <f>'7 - Pay Expenditure'!J65</f>
        <v>0</v>
      </c>
      <c r="J56" s="494">
        <f>'7 - Pay Expenditure'!K65</f>
        <v>0</v>
      </c>
      <c r="K56" s="494">
        <f>'7 - Pay Expenditure'!L65</f>
        <v>0</v>
      </c>
      <c r="L56" s="494">
        <f>'7 - Pay Expenditure'!M65</f>
        <v>0</v>
      </c>
      <c r="M56" s="494">
        <f>'7 - Pay Expenditure'!N65</f>
        <v>0</v>
      </c>
      <c r="N56" s="494">
        <f>'7 - Pay Expenditure'!O65</f>
        <v>0</v>
      </c>
      <c r="O56" s="494">
        <f>'7 - Pay Expenditure'!P65</f>
        <v>0</v>
      </c>
      <c r="P56" s="494">
        <f>'7 - Pay Expenditure'!Q65</f>
        <v>0</v>
      </c>
      <c r="Q56" s="494">
        <f>'7 - Pay Expenditure'!R65</f>
        <v>0</v>
      </c>
      <c r="R56" s="494">
        <f>'7 - Pay Expenditure'!S65</f>
        <v>0</v>
      </c>
      <c r="S56" s="494">
        <f>'7 - Pay Expenditure'!T65</f>
        <v>0</v>
      </c>
      <c r="U56" s="493"/>
      <c r="V56" s="494">
        <f>'7 - Pay Expenditure'!C65</f>
        <v>15058.529640000081</v>
      </c>
      <c r="W56" s="494">
        <f>'7 - Pay Expenditure'!D65</f>
        <v>0</v>
      </c>
      <c r="X56" s="494">
        <f>'7 - Pay Expenditure'!E65</f>
        <v>0</v>
      </c>
      <c r="Y56" s="494">
        <f>'7 - Pay Expenditure'!F65</f>
        <v>0</v>
      </c>
    </row>
    <row r="57" spans="1:25">
      <c r="A57" t="str">
        <f>'7 - Pay Expenditure'!$B$2</f>
        <v>Swansea Bay UHB</v>
      </c>
      <c r="B57" t="s">
        <v>152</v>
      </c>
      <c r="C57" t="str">
        <f>'7 - Pay Expenditure'!$B$7</f>
        <v>PAY EXPENDITURE ANALYSIS</v>
      </c>
      <c r="D57" t="str">
        <f>'7 - Pay Expenditure'!$B$63</f>
        <v>Analysis of Pay Expenditure</v>
      </c>
      <c r="F57" t="str">
        <f>'7 - Pay Expenditure'!B66</f>
        <v>TOTAL PAY</v>
      </c>
      <c r="G57" s="494">
        <f>'7 - Pay Expenditure'!H66</f>
        <v>55428.049571999931</v>
      </c>
      <c r="H57" s="494">
        <f>'7 - Pay Expenditure'!I66</f>
        <v>55428.049571999931</v>
      </c>
      <c r="I57" s="494">
        <f>'7 - Pay Expenditure'!J66</f>
        <v>55428.049571999931</v>
      </c>
      <c r="J57" s="494">
        <f>'7 - Pay Expenditure'!K66</f>
        <v>55428.049571999931</v>
      </c>
      <c r="K57" s="494">
        <f>'7 - Pay Expenditure'!L66</f>
        <v>55428.049571999931</v>
      </c>
      <c r="L57" s="494">
        <f>'7 - Pay Expenditure'!M66</f>
        <v>55428.049571999931</v>
      </c>
      <c r="M57" s="494">
        <f>'7 - Pay Expenditure'!N66</f>
        <v>55428.049571999931</v>
      </c>
      <c r="N57" s="494">
        <f>'7 - Pay Expenditure'!O66</f>
        <v>55428.049571999931</v>
      </c>
      <c r="O57" s="494">
        <f>'7 - Pay Expenditure'!P66</f>
        <v>55428.049571999931</v>
      </c>
      <c r="P57" s="494">
        <f>'7 - Pay Expenditure'!Q66</f>
        <v>55428.049571999931</v>
      </c>
      <c r="Q57" s="494">
        <f>'7 - Pay Expenditure'!R66</f>
        <v>55428.049571999931</v>
      </c>
      <c r="R57" s="494">
        <f>'7 - Pay Expenditure'!S66</f>
        <v>55428.049571999931</v>
      </c>
      <c r="S57" s="494">
        <f>'7 - Pay Expenditure'!T66</f>
        <v>665136.59486399917</v>
      </c>
      <c r="U57" s="493"/>
      <c r="V57" s="494">
        <f>'7 - Pay Expenditure'!C66</f>
        <v>676235.51528000005</v>
      </c>
      <c r="W57" s="494">
        <f>'7 - Pay Expenditure'!D66</f>
        <v>665136.59486399917</v>
      </c>
      <c r="X57" s="494">
        <f>'7 - Pay Expenditure'!E66</f>
        <v>655236.59486399917</v>
      </c>
      <c r="Y57" s="494">
        <f>'7 - Pay Expenditure'!F66</f>
        <v>658736.59486399905</v>
      </c>
    </row>
  </sheetData>
  <customSheetViews>
    <customSheetView guid="{95B84344-25FE-4A71-9083-825DAB5E8F01}" state="hidden" topLeftCell="A40">
      <selection activeCell="A40" sqref="A1:XFD1048576"/>
      <pageMargins left="0" right="0" top="0" bottom="0" header="0" footer="0"/>
    </customSheetView>
  </customSheetView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showGridLines="0" zoomScale="60" zoomScaleNormal="60" workbookViewId="0">
      <selection activeCell="B2" sqref="B2"/>
    </sheetView>
  </sheetViews>
  <sheetFormatPr defaultColWidth="8.88671875" defaultRowHeight="12.75"/>
  <cols>
    <col min="1" max="1" width="2.77734375" style="533" customWidth="1"/>
    <col min="2" max="2" width="78.21875" style="533" customWidth="1"/>
    <col min="3" max="3" width="5.5546875" style="533" customWidth="1"/>
    <col min="4" max="6" width="14.21875" style="533" customWidth="1"/>
    <col min="7" max="7" width="2.21875" style="533" customWidth="1"/>
    <col min="8" max="20" width="12.33203125" style="533" customWidth="1"/>
    <col min="21" max="42" width="10.33203125" style="533" customWidth="1"/>
    <col min="43" max="16384" width="8.88671875" style="533"/>
  </cols>
  <sheetData>
    <row r="1" spans="1:22">
      <c r="A1" s="19"/>
      <c r="B1" s="19"/>
      <c r="C1" s="19"/>
      <c r="D1" s="19"/>
      <c r="E1" s="19"/>
      <c r="F1" s="19"/>
      <c r="G1" s="19"/>
      <c r="H1" s="19"/>
      <c r="I1" s="19"/>
      <c r="J1" s="19"/>
      <c r="K1" s="19"/>
      <c r="L1" s="19"/>
      <c r="M1" s="19"/>
      <c r="N1" s="19"/>
      <c r="O1" s="19"/>
      <c r="P1" s="19"/>
      <c r="Q1" s="19"/>
      <c r="R1" s="19"/>
      <c r="S1" s="19"/>
      <c r="T1" s="19"/>
    </row>
    <row r="2" spans="1:22" ht="20.100000000000001" customHeight="1">
      <c r="A2" s="19"/>
      <c r="B2" s="97" t="str">
        <f>IF('Front Sheet and Checklist'!C5="(please select from drop down)","Please select organisation from front sheet",'Front Sheet and Checklist'!C5)</f>
        <v>Swansea Bay UHB</v>
      </c>
      <c r="C2" s="97"/>
      <c r="D2" s="276"/>
      <c r="E2" s="276"/>
      <c r="F2" s="276"/>
      <c r="G2" s="205"/>
      <c r="H2" s="276"/>
      <c r="I2" s="276"/>
      <c r="J2" s="276"/>
      <c r="K2" s="276"/>
      <c r="L2" s="276"/>
      <c r="M2" s="276"/>
      <c r="N2" s="276"/>
      <c r="O2" s="276"/>
      <c r="P2" s="276"/>
      <c r="Q2" s="276"/>
      <c r="R2" s="276"/>
      <c r="S2" s="276"/>
      <c r="T2" s="520"/>
    </row>
    <row r="3" spans="1:22" s="534" customFormat="1" ht="15" customHeight="1">
      <c r="A3" s="138"/>
      <c r="B3" s="635" t="s">
        <v>756</v>
      </c>
      <c r="C3" s="635"/>
      <c r="D3" s="521"/>
      <c r="E3" s="521"/>
      <c r="F3" s="521"/>
      <c r="G3" s="532"/>
      <c r="H3" s="521"/>
      <c r="I3" s="521"/>
      <c r="J3" s="521"/>
      <c r="K3" s="521"/>
      <c r="L3" s="521"/>
      <c r="M3" s="521"/>
      <c r="N3" s="521"/>
      <c r="O3" s="521"/>
      <c r="P3" s="521"/>
      <c r="Q3" s="521"/>
      <c r="R3" s="521"/>
      <c r="S3" s="521"/>
      <c r="T3" s="522"/>
    </row>
    <row r="4" spans="1:22" s="534" customFormat="1" ht="15" customHeight="1">
      <c r="A4" s="138"/>
      <c r="B4" s="643"/>
      <c r="C4" s="643"/>
      <c r="D4" s="528"/>
      <c r="E4" s="528"/>
      <c r="F4" s="528"/>
      <c r="G4" s="205"/>
      <c r="H4" s="528"/>
      <c r="I4" s="528"/>
      <c r="J4" s="528"/>
      <c r="K4" s="528"/>
      <c r="L4" s="528"/>
      <c r="M4" s="528"/>
      <c r="N4" s="528"/>
      <c r="O4" s="528"/>
      <c r="P4" s="528"/>
      <c r="Q4" s="528"/>
      <c r="R4" s="528"/>
      <c r="S4" s="528"/>
      <c r="T4" s="524"/>
    </row>
    <row r="5" spans="1:22" s="534" customFormat="1" ht="15" customHeight="1">
      <c r="A5" s="138"/>
      <c r="B5" s="642"/>
      <c r="C5" s="642"/>
      <c r="D5" s="526"/>
      <c r="E5" s="526"/>
      <c r="F5" s="526"/>
      <c r="G5" s="205"/>
      <c r="H5" s="526"/>
      <c r="I5" s="526"/>
      <c r="J5" s="526"/>
      <c r="K5" s="526"/>
      <c r="L5" s="526"/>
      <c r="M5" s="526"/>
      <c r="N5" s="526"/>
      <c r="O5" s="526"/>
      <c r="P5" s="526"/>
      <c r="Q5" s="526"/>
      <c r="R5" s="526"/>
      <c r="S5" s="526"/>
      <c r="T5" s="527"/>
    </row>
    <row r="6" spans="1:22" ht="20.100000000000001" customHeight="1">
      <c r="A6" s="19"/>
      <c r="B6" s="500"/>
      <c r="C6" s="500"/>
      <c r="D6" s="571"/>
      <c r="E6" s="19"/>
      <c r="F6" s="19"/>
      <c r="G6" s="19"/>
      <c r="H6" s="571"/>
      <c r="I6" s="571"/>
      <c r="J6" s="571"/>
      <c r="K6" s="571"/>
      <c r="L6" s="571"/>
      <c r="M6" s="571"/>
      <c r="N6" s="571"/>
      <c r="O6" s="571"/>
      <c r="P6" s="571"/>
      <c r="Q6" s="571"/>
      <c r="R6" s="571"/>
      <c r="S6" s="571"/>
      <c r="T6" s="571"/>
    </row>
    <row r="7" spans="1:22" ht="20.100000000000001" customHeight="1">
      <c r="A7" s="19"/>
      <c r="B7" s="641" t="s">
        <v>757</v>
      </c>
      <c r="C7" s="641"/>
      <c r="D7" s="640"/>
      <c r="E7" s="640"/>
      <c r="F7" s="640"/>
      <c r="G7" s="578"/>
      <c r="H7" s="640" t="s">
        <v>758</v>
      </c>
      <c r="I7" s="640"/>
      <c r="J7" s="640"/>
      <c r="K7" s="640"/>
      <c r="L7" s="640"/>
      <c r="M7" s="640"/>
      <c r="N7" s="640"/>
      <c r="O7" s="640"/>
      <c r="P7" s="640"/>
      <c r="Q7" s="640"/>
      <c r="R7" s="640"/>
      <c r="S7" s="640"/>
      <c r="T7" s="639"/>
      <c r="V7" s="533" t="s">
        <v>189</v>
      </c>
    </row>
    <row r="8" spans="1:22" ht="72" customHeight="1">
      <c r="A8" s="19"/>
      <c r="B8" s="252"/>
      <c r="C8" s="252"/>
      <c r="D8" s="572" t="s">
        <v>760</v>
      </c>
      <c r="E8" s="572" t="s">
        <v>761</v>
      </c>
      <c r="F8" s="572" t="s">
        <v>762</v>
      </c>
      <c r="G8" s="573"/>
      <c r="H8" s="572" t="s">
        <v>318</v>
      </c>
      <c r="I8" s="572" t="s">
        <v>319</v>
      </c>
      <c r="J8" s="572" t="s">
        <v>320</v>
      </c>
      <c r="K8" s="572" t="s">
        <v>321</v>
      </c>
      <c r="L8" s="572" t="s">
        <v>322</v>
      </c>
      <c r="M8" s="572" t="s">
        <v>323</v>
      </c>
      <c r="N8" s="574" t="s">
        <v>324</v>
      </c>
      <c r="O8" s="574" t="s">
        <v>325</v>
      </c>
      <c r="P8" s="574" t="s">
        <v>326</v>
      </c>
      <c r="Q8" s="574" t="s">
        <v>327</v>
      </c>
      <c r="R8" s="574" t="s">
        <v>328</v>
      </c>
      <c r="S8" s="574" t="s">
        <v>329</v>
      </c>
      <c r="T8" s="572" t="s">
        <v>760</v>
      </c>
      <c r="V8" s="533" t="s">
        <v>763</v>
      </c>
    </row>
    <row r="9" spans="1:22" ht="20.100000000000001" customHeight="1">
      <c r="A9" s="19"/>
      <c r="B9" s="84" t="s">
        <v>367</v>
      </c>
      <c r="C9" s="84"/>
      <c r="D9" s="84" t="s">
        <v>690</v>
      </c>
      <c r="E9" s="84" t="s">
        <v>690</v>
      </c>
      <c r="F9" s="84" t="s">
        <v>690</v>
      </c>
      <c r="G9" s="205"/>
      <c r="H9" s="629" t="s">
        <v>690</v>
      </c>
      <c r="I9" s="630"/>
      <c r="J9" s="630"/>
      <c r="K9" s="630"/>
      <c r="L9" s="630"/>
      <c r="M9" s="630"/>
      <c r="N9" s="630"/>
      <c r="O9" s="630"/>
      <c r="P9" s="630"/>
      <c r="Q9" s="630"/>
      <c r="R9" s="630"/>
      <c r="S9" s="631"/>
      <c r="T9" s="84"/>
    </row>
    <row r="10" spans="1:22" ht="20.100000000000001" customHeight="1">
      <c r="A10" s="19"/>
      <c r="B10" s="170"/>
      <c r="C10" s="170"/>
      <c r="D10" s="170"/>
      <c r="E10" s="170"/>
      <c r="F10" s="170"/>
      <c r="G10" s="170"/>
      <c r="H10" s="170"/>
      <c r="I10" s="170"/>
      <c r="J10" s="170"/>
      <c r="K10" s="170"/>
      <c r="L10" s="170"/>
      <c r="M10" s="170"/>
      <c r="N10" s="170"/>
      <c r="O10" s="170"/>
      <c r="P10" s="170"/>
      <c r="Q10" s="170"/>
      <c r="R10" s="170"/>
      <c r="S10" s="170"/>
      <c r="T10" s="170"/>
    </row>
    <row r="11" spans="1:22" ht="20.100000000000001" customHeight="1">
      <c r="A11" s="19"/>
      <c r="B11" s="189" t="s">
        <v>1090</v>
      </c>
      <c r="C11" s="632"/>
      <c r="D11" s="633"/>
      <c r="E11" s="633"/>
      <c r="F11" s="633"/>
      <c r="G11" s="633"/>
      <c r="H11" s="633"/>
      <c r="I11" s="633"/>
      <c r="J11" s="633"/>
      <c r="K11" s="633"/>
      <c r="L11" s="633"/>
      <c r="M11" s="633"/>
      <c r="N11" s="633"/>
      <c r="O11" s="633"/>
      <c r="P11" s="633"/>
      <c r="Q11" s="633"/>
      <c r="R11" s="633"/>
      <c r="S11" s="633"/>
      <c r="T11" s="634"/>
    </row>
    <row r="12" spans="1:22" ht="20.100000000000001" customHeight="1">
      <c r="A12" s="19"/>
      <c r="B12" s="468" t="s">
        <v>1091</v>
      </c>
      <c r="C12" s="14"/>
      <c r="D12" s="117"/>
      <c r="E12" s="117"/>
      <c r="F12" s="531"/>
      <c r="G12" s="205"/>
      <c r="H12" s="117"/>
      <c r="I12" s="117"/>
      <c r="J12" s="117"/>
      <c r="K12" s="117"/>
      <c r="L12" s="117"/>
      <c r="M12" s="117"/>
      <c r="N12" s="117"/>
      <c r="O12" s="117"/>
      <c r="P12" s="117"/>
      <c r="Q12" s="117"/>
      <c r="R12" s="117"/>
      <c r="S12" s="117"/>
      <c r="T12" s="118">
        <f>SUM(H12:S12)</f>
        <v>0</v>
      </c>
      <c r="V12" s="533">
        <f t="shared" ref="V12:V21" si="0">IF(OR(D12=0,AND(T12&gt;0.99*D12,T12&lt;1.01*D12)),0,"Check the profile matches the Full Year Value in Column D")</f>
        <v>0</v>
      </c>
    </row>
    <row r="13" spans="1:22" ht="20.100000000000001" customHeight="1">
      <c r="A13" s="19"/>
      <c r="B13" s="706"/>
      <c r="C13" s="644"/>
      <c r="D13" s="117"/>
      <c r="E13" s="117"/>
      <c r="F13" s="531"/>
      <c r="G13" s="573"/>
      <c r="H13" s="117"/>
      <c r="I13" s="117"/>
      <c r="J13" s="117"/>
      <c r="K13" s="117"/>
      <c r="L13" s="117"/>
      <c r="M13" s="117"/>
      <c r="N13" s="117"/>
      <c r="O13" s="117"/>
      <c r="P13" s="117"/>
      <c r="Q13" s="117"/>
      <c r="R13" s="117"/>
      <c r="S13" s="117"/>
      <c r="T13" s="542">
        <f t="shared" ref="T13:T21" si="1">SUM(H13:S13)</f>
        <v>0</v>
      </c>
      <c r="V13" s="533">
        <f t="shared" si="0"/>
        <v>0</v>
      </c>
    </row>
    <row r="14" spans="1:22" ht="20.100000000000001" customHeight="1">
      <c r="A14" s="19"/>
      <c r="B14" s="707"/>
      <c r="C14" s="638"/>
      <c r="D14" s="117"/>
      <c r="E14" s="117"/>
      <c r="F14" s="531"/>
      <c r="G14" s="205"/>
      <c r="H14" s="117"/>
      <c r="I14" s="117"/>
      <c r="J14" s="117"/>
      <c r="K14" s="117"/>
      <c r="L14" s="117"/>
      <c r="M14" s="117"/>
      <c r="N14" s="117"/>
      <c r="O14" s="117"/>
      <c r="P14" s="117"/>
      <c r="Q14" s="117"/>
      <c r="R14" s="117"/>
      <c r="S14" s="117"/>
      <c r="T14" s="118">
        <f t="shared" si="1"/>
        <v>0</v>
      </c>
      <c r="V14" s="533">
        <f t="shared" si="0"/>
        <v>0</v>
      </c>
    </row>
    <row r="15" spans="1:22" ht="20.100000000000001" customHeight="1">
      <c r="A15" s="19"/>
      <c r="B15" s="707"/>
      <c r="C15" s="638"/>
      <c r="D15" s="117"/>
      <c r="E15" s="117"/>
      <c r="F15" s="531"/>
      <c r="G15" s="205"/>
      <c r="H15" s="117"/>
      <c r="I15" s="117"/>
      <c r="J15" s="117"/>
      <c r="K15" s="117"/>
      <c r="L15" s="117"/>
      <c r="M15" s="117"/>
      <c r="N15" s="117"/>
      <c r="O15" s="117"/>
      <c r="P15" s="117"/>
      <c r="Q15" s="117"/>
      <c r="R15" s="117"/>
      <c r="S15" s="117"/>
      <c r="T15" s="118">
        <f t="shared" si="1"/>
        <v>0</v>
      </c>
      <c r="V15" s="533">
        <f t="shared" si="0"/>
        <v>0</v>
      </c>
    </row>
    <row r="16" spans="1:22" ht="20.100000000000001" customHeight="1">
      <c r="A16" s="19"/>
      <c r="B16" s="707"/>
      <c r="C16" s="638"/>
      <c r="D16" s="117"/>
      <c r="E16" s="117"/>
      <c r="F16" s="531"/>
      <c r="G16" s="205"/>
      <c r="H16" s="117"/>
      <c r="I16" s="117"/>
      <c r="J16" s="117"/>
      <c r="K16" s="117"/>
      <c r="L16" s="117"/>
      <c r="M16" s="117"/>
      <c r="N16" s="117"/>
      <c r="O16" s="117"/>
      <c r="P16" s="117"/>
      <c r="Q16" s="117"/>
      <c r="R16" s="117"/>
      <c r="S16" s="117"/>
      <c r="T16" s="118">
        <f t="shared" si="1"/>
        <v>0</v>
      </c>
      <c r="V16" s="533">
        <f t="shared" si="0"/>
        <v>0</v>
      </c>
    </row>
    <row r="17" spans="1:22" ht="20.100000000000001" customHeight="1">
      <c r="A17" s="19"/>
      <c r="B17" s="707"/>
      <c r="C17" s="638"/>
      <c r="D17" s="117"/>
      <c r="E17" s="117"/>
      <c r="F17" s="531"/>
      <c r="G17" s="205"/>
      <c r="H17" s="117"/>
      <c r="I17" s="117"/>
      <c r="J17" s="117"/>
      <c r="K17" s="117"/>
      <c r="L17" s="117"/>
      <c r="M17" s="117"/>
      <c r="N17" s="117"/>
      <c r="O17" s="117"/>
      <c r="P17" s="117"/>
      <c r="Q17" s="117"/>
      <c r="R17" s="117"/>
      <c r="S17" s="117"/>
      <c r="T17" s="118">
        <f t="shared" si="1"/>
        <v>0</v>
      </c>
      <c r="V17" s="533">
        <f t="shared" si="0"/>
        <v>0</v>
      </c>
    </row>
    <row r="18" spans="1:22" ht="20.100000000000001" customHeight="1">
      <c r="A18" s="19"/>
      <c r="B18" s="707"/>
      <c r="C18" s="638"/>
      <c r="D18" s="117"/>
      <c r="E18" s="117"/>
      <c r="F18" s="531"/>
      <c r="G18" s="205"/>
      <c r="H18" s="117"/>
      <c r="I18" s="117"/>
      <c r="J18" s="117"/>
      <c r="K18" s="117"/>
      <c r="L18" s="117"/>
      <c r="M18" s="117"/>
      <c r="N18" s="117"/>
      <c r="O18" s="117"/>
      <c r="P18" s="117"/>
      <c r="Q18" s="117"/>
      <c r="R18" s="117"/>
      <c r="S18" s="117"/>
      <c r="T18" s="118">
        <f t="shared" si="1"/>
        <v>0</v>
      </c>
      <c r="V18" s="533">
        <f t="shared" si="0"/>
        <v>0</v>
      </c>
    </row>
    <row r="19" spans="1:22" ht="20.100000000000001" customHeight="1">
      <c r="A19" s="19"/>
      <c r="B19" s="707"/>
      <c r="C19" s="638"/>
      <c r="D19" s="117"/>
      <c r="E19" s="117"/>
      <c r="F19" s="531"/>
      <c r="G19" s="205"/>
      <c r="H19" s="117"/>
      <c r="I19" s="117"/>
      <c r="J19" s="117"/>
      <c r="K19" s="117"/>
      <c r="L19" s="117"/>
      <c r="M19" s="117"/>
      <c r="N19" s="117"/>
      <c r="O19" s="117"/>
      <c r="P19" s="117"/>
      <c r="Q19" s="117"/>
      <c r="R19" s="117"/>
      <c r="S19" s="117"/>
      <c r="T19" s="118">
        <f t="shared" si="1"/>
        <v>0</v>
      </c>
      <c r="V19" s="533">
        <f t="shared" si="0"/>
        <v>0</v>
      </c>
    </row>
    <row r="20" spans="1:22" ht="20.100000000000001" customHeight="1">
      <c r="A20" s="19"/>
      <c r="B20" s="707"/>
      <c r="C20" s="638"/>
      <c r="D20" s="117"/>
      <c r="E20" s="117"/>
      <c r="F20" s="531"/>
      <c r="G20" s="205"/>
      <c r="H20" s="117"/>
      <c r="I20" s="117"/>
      <c r="J20" s="117"/>
      <c r="K20" s="117"/>
      <c r="L20" s="117"/>
      <c r="M20" s="117"/>
      <c r="N20" s="117"/>
      <c r="O20" s="117"/>
      <c r="P20" s="117"/>
      <c r="Q20" s="117"/>
      <c r="R20" s="117"/>
      <c r="S20" s="117"/>
      <c r="T20" s="118">
        <f t="shared" si="1"/>
        <v>0</v>
      </c>
      <c r="V20" s="533">
        <f t="shared" si="0"/>
        <v>0</v>
      </c>
    </row>
    <row r="21" spans="1:22" ht="20.100000000000001" customHeight="1">
      <c r="A21" s="19"/>
      <c r="B21" s="707"/>
      <c r="C21" s="638"/>
      <c r="D21" s="645"/>
      <c r="E21" s="645"/>
      <c r="F21" s="646"/>
      <c r="G21" s="205"/>
      <c r="H21" s="645"/>
      <c r="I21" s="645"/>
      <c r="J21" s="645"/>
      <c r="K21" s="645"/>
      <c r="L21" s="645"/>
      <c r="M21" s="645"/>
      <c r="N21" s="645"/>
      <c r="O21" s="645"/>
      <c r="P21" s="645"/>
      <c r="Q21" s="645"/>
      <c r="R21" s="645"/>
      <c r="S21" s="645"/>
      <c r="T21" s="118">
        <f t="shared" si="1"/>
        <v>0</v>
      </c>
      <c r="V21" s="533">
        <f t="shared" si="0"/>
        <v>0</v>
      </c>
    </row>
    <row r="22" spans="1:22" customFormat="1" ht="20.100000000000001" customHeight="1"/>
    <row r="23" spans="1:22" ht="20.100000000000001" customHeight="1">
      <c r="A23" s="19"/>
      <c r="B23" s="189" t="s">
        <v>1092</v>
      </c>
      <c r="C23" s="632"/>
      <c r="D23" s="633"/>
      <c r="E23" s="633"/>
      <c r="F23" s="633"/>
      <c r="G23" s="633"/>
      <c r="H23" s="633"/>
      <c r="I23" s="633"/>
      <c r="J23" s="633"/>
      <c r="K23" s="633"/>
      <c r="L23" s="633"/>
      <c r="M23" s="633"/>
      <c r="N23" s="633"/>
      <c r="O23" s="633"/>
      <c r="P23" s="633"/>
      <c r="Q23" s="633"/>
      <c r="R23" s="633"/>
      <c r="S23" s="633"/>
      <c r="T23" s="634"/>
    </row>
    <row r="24" spans="1:22" ht="20.100000000000001" customHeight="1">
      <c r="A24" s="19"/>
      <c r="B24" s="638" t="s">
        <v>1093</v>
      </c>
      <c r="C24" s="638"/>
      <c r="D24" s="117"/>
      <c r="E24" s="117"/>
      <c r="F24" s="531"/>
      <c r="G24" s="205"/>
      <c r="H24" s="117"/>
      <c r="I24" s="117"/>
      <c r="J24" s="117"/>
      <c r="K24" s="117"/>
      <c r="L24" s="117"/>
      <c r="M24" s="117"/>
      <c r="N24" s="117"/>
      <c r="O24" s="117"/>
      <c r="P24" s="117"/>
      <c r="Q24" s="117"/>
      <c r="R24" s="117"/>
      <c r="S24" s="117"/>
      <c r="T24" s="118">
        <f t="shared" ref="T24:T33" si="2">SUM(H24:S24)</f>
        <v>0</v>
      </c>
      <c r="V24" s="533">
        <f t="shared" ref="V24:V33" si="3">IF(OR(D24=0,AND(T24&gt;0.99*D24,T24&lt;1.01*D24)),0,"Check the profile matches the Full Year Value in Column D")</f>
        <v>0</v>
      </c>
    </row>
    <row r="25" spans="1:22" ht="20.100000000000001" customHeight="1">
      <c r="A25" s="19"/>
      <c r="B25" s="638" t="s">
        <v>1094</v>
      </c>
      <c r="C25" s="638"/>
      <c r="D25" s="117"/>
      <c r="E25" s="117"/>
      <c r="F25" s="531"/>
      <c r="G25" s="205"/>
      <c r="H25" s="117"/>
      <c r="I25" s="117"/>
      <c r="J25" s="117"/>
      <c r="K25" s="117"/>
      <c r="L25" s="117"/>
      <c r="M25" s="117"/>
      <c r="N25" s="117"/>
      <c r="O25" s="117"/>
      <c r="P25" s="117"/>
      <c r="Q25" s="117"/>
      <c r="R25" s="117"/>
      <c r="S25" s="117"/>
      <c r="T25" s="118">
        <f t="shared" si="2"/>
        <v>0</v>
      </c>
      <c r="V25" s="533">
        <f t="shared" si="3"/>
        <v>0</v>
      </c>
    </row>
    <row r="26" spans="1:22" ht="20.100000000000001" customHeight="1">
      <c r="A26" s="19"/>
      <c r="B26" s="638" t="s">
        <v>1095</v>
      </c>
      <c r="C26" s="638"/>
      <c r="D26" s="117"/>
      <c r="E26" s="117"/>
      <c r="F26" s="531"/>
      <c r="G26" s="205"/>
      <c r="H26" s="117"/>
      <c r="I26" s="117"/>
      <c r="J26" s="117"/>
      <c r="K26" s="117"/>
      <c r="L26" s="117"/>
      <c r="M26" s="117"/>
      <c r="N26" s="117"/>
      <c r="O26" s="117"/>
      <c r="P26" s="117"/>
      <c r="Q26" s="117"/>
      <c r="R26" s="117"/>
      <c r="S26" s="117"/>
      <c r="T26" s="118">
        <f t="shared" si="2"/>
        <v>0</v>
      </c>
      <c r="V26" s="533">
        <f t="shared" si="3"/>
        <v>0</v>
      </c>
    </row>
    <row r="27" spans="1:22" ht="20.100000000000001" customHeight="1">
      <c r="A27" s="19"/>
      <c r="B27" s="707"/>
      <c r="C27" s="638"/>
      <c r="D27" s="117"/>
      <c r="E27" s="117"/>
      <c r="F27" s="531"/>
      <c r="G27" s="205"/>
      <c r="H27" s="117"/>
      <c r="I27" s="117"/>
      <c r="J27" s="117"/>
      <c r="K27" s="117"/>
      <c r="L27" s="117"/>
      <c r="M27" s="117"/>
      <c r="N27" s="117"/>
      <c r="O27" s="117"/>
      <c r="P27" s="117"/>
      <c r="Q27" s="117"/>
      <c r="R27" s="117"/>
      <c r="S27" s="117"/>
      <c r="T27" s="118">
        <f t="shared" si="2"/>
        <v>0</v>
      </c>
      <c r="V27" s="533">
        <f t="shared" si="3"/>
        <v>0</v>
      </c>
    </row>
    <row r="28" spans="1:22" ht="20.100000000000001" customHeight="1">
      <c r="A28" s="19"/>
      <c r="B28" s="707"/>
      <c r="C28" s="638"/>
      <c r="D28" s="117"/>
      <c r="E28" s="117"/>
      <c r="F28" s="531"/>
      <c r="G28" s="205"/>
      <c r="H28" s="117"/>
      <c r="I28" s="117"/>
      <c r="J28" s="117"/>
      <c r="K28" s="117"/>
      <c r="L28" s="117"/>
      <c r="M28" s="117"/>
      <c r="N28" s="117"/>
      <c r="O28" s="117"/>
      <c r="P28" s="117"/>
      <c r="Q28" s="117"/>
      <c r="R28" s="117"/>
      <c r="S28" s="117"/>
      <c r="T28" s="118">
        <f t="shared" si="2"/>
        <v>0</v>
      </c>
      <c r="V28" s="533">
        <f t="shared" si="3"/>
        <v>0</v>
      </c>
    </row>
    <row r="29" spans="1:22" ht="20.100000000000001" customHeight="1">
      <c r="A29" s="19"/>
      <c r="B29" s="707"/>
      <c r="C29" s="638"/>
      <c r="D29" s="117"/>
      <c r="E29" s="117"/>
      <c r="F29" s="531"/>
      <c r="G29" s="205"/>
      <c r="H29" s="117"/>
      <c r="I29" s="117"/>
      <c r="J29" s="117"/>
      <c r="K29" s="117"/>
      <c r="L29" s="117"/>
      <c r="M29" s="117"/>
      <c r="N29" s="117"/>
      <c r="O29" s="117"/>
      <c r="P29" s="117"/>
      <c r="Q29" s="117"/>
      <c r="R29" s="117"/>
      <c r="S29" s="117"/>
      <c r="T29" s="118">
        <f t="shared" si="2"/>
        <v>0</v>
      </c>
      <c r="V29" s="533">
        <f t="shared" si="3"/>
        <v>0</v>
      </c>
    </row>
    <row r="30" spans="1:22" ht="20.100000000000001" customHeight="1">
      <c r="A30" s="19"/>
      <c r="B30" s="707"/>
      <c r="C30" s="638"/>
      <c r="D30" s="117"/>
      <c r="E30" s="117"/>
      <c r="F30" s="531"/>
      <c r="G30" s="205"/>
      <c r="H30" s="117"/>
      <c r="I30" s="117"/>
      <c r="J30" s="117"/>
      <c r="K30" s="117"/>
      <c r="L30" s="117"/>
      <c r="M30" s="117"/>
      <c r="N30" s="117"/>
      <c r="O30" s="117"/>
      <c r="P30" s="117"/>
      <c r="Q30" s="117"/>
      <c r="R30" s="117"/>
      <c r="S30" s="117"/>
      <c r="T30" s="118">
        <f t="shared" si="2"/>
        <v>0</v>
      </c>
      <c r="V30" s="533">
        <f t="shared" si="3"/>
        <v>0</v>
      </c>
    </row>
    <row r="31" spans="1:22" ht="20.100000000000001" customHeight="1">
      <c r="A31" s="19"/>
      <c r="B31" s="707"/>
      <c r="C31" s="638"/>
      <c r="D31" s="117"/>
      <c r="E31" s="117"/>
      <c r="F31" s="531"/>
      <c r="G31" s="205"/>
      <c r="H31" s="117"/>
      <c r="I31" s="117"/>
      <c r="J31" s="117"/>
      <c r="K31" s="117"/>
      <c r="L31" s="117"/>
      <c r="M31" s="117"/>
      <c r="N31" s="117"/>
      <c r="O31" s="117"/>
      <c r="P31" s="117"/>
      <c r="Q31" s="117"/>
      <c r="R31" s="117"/>
      <c r="S31" s="117"/>
      <c r="T31" s="118">
        <f t="shared" si="2"/>
        <v>0</v>
      </c>
      <c r="V31" s="533">
        <f t="shared" si="3"/>
        <v>0</v>
      </c>
    </row>
    <row r="32" spans="1:22" ht="20.100000000000001" customHeight="1">
      <c r="A32" s="19"/>
      <c r="B32" s="707"/>
      <c r="C32" s="638"/>
      <c r="D32" s="117"/>
      <c r="E32" s="117"/>
      <c r="F32" s="531"/>
      <c r="G32" s="205"/>
      <c r="H32" s="117"/>
      <c r="I32" s="117"/>
      <c r="J32" s="117"/>
      <c r="K32" s="117"/>
      <c r="L32" s="117"/>
      <c r="M32" s="117"/>
      <c r="N32" s="117"/>
      <c r="O32" s="117"/>
      <c r="P32" s="117"/>
      <c r="Q32" s="117"/>
      <c r="R32" s="117"/>
      <c r="S32" s="117"/>
      <c r="T32" s="118">
        <f t="shared" si="2"/>
        <v>0</v>
      </c>
      <c r="V32" s="533">
        <f t="shared" si="3"/>
        <v>0</v>
      </c>
    </row>
    <row r="33" spans="1:22" ht="20.100000000000001" customHeight="1">
      <c r="A33" s="19"/>
      <c r="B33" s="707"/>
      <c r="C33" s="638"/>
      <c r="D33" s="645"/>
      <c r="E33" s="645"/>
      <c r="F33" s="646"/>
      <c r="G33" s="205"/>
      <c r="H33" s="645"/>
      <c r="I33" s="645"/>
      <c r="J33" s="645"/>
      <c r="K33" s="645"/>
      <c r="L33" s="645"/>
      <c r="M33" s="645"/>
      <c r="N33" s="645"/>
      <c r="O33" s="645"/>
      <c r="P33" s="645"/>
      <c r="Q33" s="645"/>
      <c r="R33" s="645"/>
      <c r="S33" s="645"/>
      <c r="T33" s="118">
        <f t="shared" si="2"/>
        <v>0</v>
      </c>
      <c r="V33" s="533">
        <f t="shared" si="3"/>
        <v>0</v>
      </c>
    </row>
  </sheetData>
  <sheetProtection sheet="1" objects="1" scenarios="1"/>
  <customSheetViews>
    <customSheetView guid="{95B84344-25FE-4A71-9083-825DAB5E8F01}" scale="60" showGridLines="0">
      <selection activeCell="E17" sqref="E17"/>
      <pageMargins left="0" right="0" top="0" bottom="0" header="0" footer="0"/>
      <pageSetup paperSize="9" scale="21" orientation="portrait" r:id="rId1"/>
    </customSheetView>
  </customSheetViews>
  <pageMargins left="0.7" right="0.7" top="0.75" bottom="0.75" header="0.3" footer="0.3"/>
  <pageSetup paperSize="9" scale="21"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B1:F49"/>
  <sheetViews>
    <sheetView workbookViewId="0">
      <selection activeCell="K39" sqref="K39"/>
    </sheetView>
  </sheetViews>
  <sheetFormatPr defaultColWidth="8.88671875" defaultRowHeight="15.75"/>
  <cols>
    <col min="1" max="1" width="4.33203125" style="34" customWidth="1"/>
    <col min="2" max="2" width="31.109375" style="128" customWidth="1"/>
    <col min="3" max="3" width="23.88671875" style="128" customWidth="1"/>
    <col min="4" max="4" width="2" style="34" customWidth="1"/>
    <col min="5" max="5" width="23.88671875" style="34" customWidth="1"/>
    <col min="6" max="6" width="16.88671875" style="34" customWidth="1"/>
    <col min="7" max="16384" width="8.88671875" style="34"/>
  </cols>
  <sheetData>
    <row r="1" spans="2:6" ht="6" customHeight="1"/>
    <row r="2" spans="2:6" ht="21">
      <c r="B2" s="815" t="s">
        <v>129</v>
      </c>
      <c r="C2" s="815"/>
      <c r="D2" s="815"/>
      <c r="E2" s="815"/>
      <c r="F2" s="815"/>
    </row>
    <row r="3" spans="2:6" ht="12.75" customHeight="1">
      <c r="B3" s="816" t="s">
        <v>130</v>
      </c>
      <c r="C3" s="816"/>
      <c r="D3" s="816"/>
      <c r="E3" s="816"/>
      <c r="F3" s="816"/>
    </row>
    <row r="4" spans="2:6" ht="8.25" customHeight="1"/>
    <row r="5" spans="2:6" ht="31.5" customHeight="1">
      <c r="B5" s="205" t="s">
        <v>96</v>
      </c>
      <c r="C5" s="814" t="s">
        <v>20</v>
      </c>
      <c r="D5" s="814"/>
      <c r="E5" s="814"/>
      <c r="F5" s="814"/>
    </row>
    <row r="6" spans="2:6" ht="7.5" customHeight="1"/>
    <row r="7" spans="2:6" ht="21" customHeight="1">
      <c r="E7" s="70" t="s">
        <v>131</v>
      </c>
    </row>
    <row r="8" spans="2:6" ht="36.75">
      <c r="B8" s="289" t="s">
        <v>132</v>
      </c>
      <c r="C8" s="289" t="s">
        <v>133</v>
      </c>
      <c r="E8" s="91" t="s">
        <v>134</v>
      </c>
    </row>
    <row r="9" spans="2:6" ht="19.5" customHeight="1">
      <c r="B9" s="291" t="s">
        <v>135</v>
      </c>
      <c r="C9" s="290" t="s">
        <v>136</v>
      </c>
      <c r="E9" s="91"/>
    </row>
    <row r="10" spans="2:6" ht="19.5" customHeight="1">
      <c r="B10" s="291" t="s">
        <v>137</v>
      </c>
      <c r="C10" s="290"/>
      <c r="E10" s="91"/>
    </row>
    <row r="11" spans="2:6" ht="19.5" customHeight="1">
      <c r="B11" s="291" t="s">
        <v>138</v>
      </c>
      <c r="C11" s="50"/>
    </row>
    <row r="12" spans="2:6" ht="19.5" customHeight="1">
      <c r="B12" s="291" t="s">
        <v>139</v>
      </c>
      <c r="C12" s="50" t="s">
        <v>136</v>
      </c>
    </row>
    <row r="13" spans="2:6" ht="19.5" customHeight="1">
      <c r="B13" s="291" t="s">
        <v>140</v>
      </c>
      <c r="C13" s="50" t="s">
        <v>136</v>
      </c>
    </row>
    <row r="14" spans="2:6" ht="19.5" customHeight="1">
      <c r="B14" s="291" t="s">
        <v>141</v>
      </c>
      <c r="C14" s="50"/>
    </row>
    <row r="15" spans="2:6" ht="19.5" customHeight="1">
      <c r="B15" s="291" t="s">
        <v>142</v>
      </c>
      <c r="C15" s="50" t="s">
        <v>136</v>
      </c>
    </row>
    <row r="16" spans="2:6" ht="19.5" customHeight="1">
      <c r="B16" s="291" t="s">
        <v>143</v>
      </c>
      <c r="C16" s="50" t="s">
        <v>136</v>
      </c>
    </row>
    <row r="17" spans="2:6" ht="19.5" customHeight="1">
      <c r="B17" s="291" t="s">
        <v>144</v>
      </c>
      <c r="C17" s="50" t="s">
        <v>136</v>
      </c>
    </row>
    <row r="18" spans="2:6" ht="19.5" customHeight="1">
      <c r="B18" s="291" t="s">
        <v>145</v>
      </c>
      <c r="C18" s="50" t="s">
        <v>136</v>
      </c>
    </row>
    <row r="19" spans="2:6" ht="19.5" customHeight="1">
      <c r="B19" s="291" t="s">
        <v>146</v>
      </c>
      <c r="C19" s="50"/>
    </row>
    <row r="20" spans="2:6" ht="19.5" customHeight="1">
      <c r="B20" s="291" t="s">
        <v>147</v>
      </c>
      <c r="C20" s="50"/>
    </row>
    <row r="21" spans="2:6" ht="19.5" customHeight="1">
      <c r="B21" s="291" t="s">
        <v>148</v>
      </c>
      <c r="C21" s="50"/>
    </row>
    <row r="22" spans="2:6" ht="19.5" customHeight="1">
      <c r="B22" s="291" t="s">
        <v>149</v>
      </c>
      <c r="C22" s="50"/>
    </row>
    <row r="23" spans="2:6" ht="19.5" customHeight="1">
      <c r="B23" s="291" t="s">
        <v>150</v>
      </c>
      <c r="C23" s="50"/>
    </row>
    <row r="24" spans="2:6" ht="19.5" customHeight="1">
      <c r="B24" s="291" t="s">
        <v>151</v>
      </c>
      <c r="C24" s="50"/>
    </row>
    <row r="25" spans="2:6" ht="19.5" customHeight="1">
      <c r="B25" s="291" t="s">
        <v>152</v>
      </c>
      <c r="C25" s="50"/>
    </row>
    <row r="26" spans="2:6" ht="19.5" customHeight="1">
      <c r="B26" s="291" t="s">
        <v>153</v>
      </c>
      <c r="C26" s="50"/>
    </row>
    <row r="27" spans="2:6" ht="19.5" customHeight="1">
      <c r="B27" s="291" t="s">
        <v>154</v>
      </c>
      <c r="C27" s="50"/>
    </row>
    <row r="28" spans="2:6" ht="19.5" customHeight="1">
      <c r="B28" s="291" t="s">
        <v>155</v>
      </c>
      <c r="C28" s="50"/>
    </row>
    <row r="29" spans="2:6" ht="19.5" customHeight="1">
      <c r="B29" s="291" t="s">
        <v>156</v>
      </c>
      <c r="C29" s="50"/>
    </row>
    <row r="30" spans="2:6" ht="19.5" customHeight="1">
      <c r="B30" s="291" t="s">
        <v>93</v>
      </c>
      <c r="C30" s="51"/>
    </row>
    <row r="31" spans="2:6">
      <c r="B31" s="34"/>
      <c r="C31" s="34"/>
    </row>
    <row r="32" spans="2:6">
      <c r="B32" s="817" t="s">
        <v>157</v>
      </c>
      <c r="C32" s="818"/>
      <c r="D32" s="818"/>
      <c r="E32" s="818"/>
      <c r="F32" s="819"/>
    </row>
    <row r="33" spans="2:6">
      <c r="B33" s="805" t="s">
        <v>1367</v>
      </c>
      <c r="C33" s="806"/>
      <c r="D33" s="806"/>
      <c r="E33" s="806"/>
      <c r="F33" s="807"/>
    </row>
    <row r="34" spans="2:6">
      <c r="B34" s="808"/>
      <c r="C34" s="809"/>
      <c r="D34" s="809"/>
      <c r="E34" s="809"/>
      <c r="F34" s="810"/>
    </row>
    <row r="35" spans="2:6">
      <c r="B35" s="808"/>
      <c r="C35" s="809"/>
      <c r="D35" s="809"/>
      <c r="E35" s="809"/>
      <c r="F35" s="810"/>
    </row>
    <row r="36" spans="2:6">
      <c r="B36" s="808"/>
      <c r="C36" s="809"/>
      <c r="D36" s="809"/>
      <c r="E36" s="809"/>
      <c r="F36" s="810"/>
    </row>
    <row r="37" spans="2:6">
      <c r="B37" s="808"/>
      <c r="C37" s="809"/>
      <c r="D37" s="809"/>
      <c r="E37" s="809"/>
      <c r="F37" s="810"/>
    </row>
    <row r="38" spans="2:6">
      <c r="B38" s="808"/>
      <c r="C38" s="809"/>
      <c r="D38" s="809"/>
      <c r="E38" s="809"/>
      <c r="F38" s="810"/>
    </row>
    <row r="39" spans="2:6">
      <c r="B39" s="808"/>
      <c r="C39" s="809"/>
      <c r="D39" s="809"/>
      <c r="E39" s="809"/>
      <c r="F39" s="810"/>
    </row>
    <row r="40" spans="2:6">
      <c r="B40" s="808"/>
      <c r="C40" s="809"/>
      <c r="D40" s="809"/>
      <c r="E40" s="809"/>
      <c r="F40" s="810"/>
    </row>
    <row r="41" spans="2:6">
      <c r="B41" s="808"/>
      <c r="C41" s="809"/>
      <c r="D41" s="809"/>
      <c r="E41" s="809"/>
      <c r="F41" s="810"/>
    </row>
    <row r="42" spans="2:6">
      <c r="B42" s="808"/>
      <c r="C42" s="809"/>
      <c r="D42" s="809"/>
      <c r="E42" s="809"/>
      <c r="F42" s="810"/>
    </row>
    <row r="43" spans="2:6">
      <c r="B43" s="808"/>
      <c r="C43" s="809"/>
      <c r="D43" s="809"/>
      <c r="E43" s="809"/>
      <c r="F43" s="810"/>
    </row>
    <row r="44" spans="2:6">
      <c r="B44" s="808"/>
      <c r="C44" s="809"/>
      <c r="D44" s="809"/>
      <c r="E44" s="809"/>
      <c r="F44" s="810"/>
    </row>
    <row r="45" spans="2:6">
      <c r="B45" s="808"/>
      <c r="C45" s="809"/>
      <c r="D45" s="809"/>
      <c r="E45" s="809"/>
      <c r="F45" s="810"/>
    </row>
    <row r="46" spans="2:6">
      <c r="B46" s="808"/>
      <c r="C46" s="809"/>
      <c r="D46" s="809"/>
      <c r="E46" s="809"/>
      <c r="F46" s="810"/>
    </row>
    <row r="47" spans="2:6">
      <c r="B47" s="808"/>
      <c r="C47" s="809"/>
      <c r="D47" s="809"/>
      <c r="E47" s="809"/>
      <c r="F47" s="810"/>
    </row>
    <row r="48" spans="2:6">
      <c r="B48" s="808"/>
      <c r="C48" s="809"/>
      <c r="D48" s="809"/>
      <c r="E48" s="809"/>
      <c r="F48" s="810"/>
    </row>
    <row r="49" spans="2:6">
      <c r="B49" s="811"/>
      <c r="C49" s="812"/>
      <c r="D49" s="812"/>
      <c r="E49" s="812"/>
      <c r="F49" s="813"/>
    </row>
  </sheetData>
  <sheetProtection sheet="1" objects="1" scenarios="1"/>
  <customSheetViews>
    <customSheetView guid="{95B84344-25FE-4A71-9083-825DAB5E8F01}">
      <selection activeCell="E31" sqref="E31"/>
      <pageMargins left="0" right="0" top="0" bottom="0" header="0" footer="0"/>
      <pageSetup paperSize="9" orientation="portrait" r:id="rId1"/>
    </customSheetView>
  </customSheetViews>
  <mergeCells count="5">
    <mergeCell ref="B33:F49"/>
    <mergeCell ref="C5:F5"/>
    <mergeCell ref="B2:F2"/>
    <mergeCell ref="B3:F3"/>
    <mergeCell ref="B32:F32"/>
  </mergeCells>
  <conditionalFormatting sqref="C9:C30">
    <cfRule type="expression" dxfId="6" priority="1">
      <formula>C9="Yes"</formula>
    </cfRule>
  </conditionalFormatting>
  <dataValidations count="1">
    <dataValidation type="list" allowBlank="1" showInputMessage="1" showErrorMessage="1" sqref="C9:C30">
      <formula1>"Yes"</formula1>
    </dataValidation>
  </dataValidations>
  <hyperlinks>
    <hyperlink ref="B11" location="Bedplan!A1" display="BEDPLAN"/>
    <hyperlink ref="B12" location="'Workforce WTE'!A1" display="WORKFORCE WTE"/>
    <hyperlink ref="B13" location="'Primary Care Activity'!A1" display="PRIMARY CARE ACTIVITY"/>
    <hyperlink ref="B19" location="'0 ULD'!A1" display="UNDERLYING DEFICIT"/>
    <hyperlink ref="B20" location="'1 - Revenue Plan'!A1" display="REVENUE PLAN "/>
    <hyperlink ref="B21" location="'2 - Income Assumptions'!A1" display="INCOME ASSUMPTIONS"/>
    <hyperlink ref="B22" location="'3 - In Year Cost Base'!A1" display="IN YEAR COST BASE"/>
    <hyperlink ref="B23" location="'4 - Net Expenditure'!A1" display="NET EXPENDITURE "/>
    <hyperlink ref="B26" location="'5 - Savings Tracker'!A1" display="SAVINGS TRACKER "/>
    <hyperlink ref="B27" location="'7 - Risks &amp; Opportunities'!A1" display="RISK &amp; OPPORTUNITIES "/>
    <hyperlink ref="B28" location="'8 - Capital'!A1" display="CAPITAL "/>
    <hyperlink ref="B29" location="'9 - Asset Investment'!A1" display="ASSET INVESTMENT "/>
    <hyperlink ref="E8" r:id="rId2"/>
    <hyperlink ref="B18" location="'Planned Care Activity'!A1" display="PLANNED CARE ACTIVITY"/>
    <hyperlink ref="B17" location="'Unsch.Care &amp; Ambulance Activity'!A1" display="UNSCHEDULED CARE ACTIVITY"/>
    <hyperlink ref="B16" location="'Cancer Care Activity'!A1" display="CANCER CARE ACTIVITY"/>
    <hyperlink ref="B15" location="'Mental Health Activity'!A1" display="MENTAL HEALTH ACTIVITY"/>
    <hyperlink ref="B9" location="Vaccinations!A1" display="VACCINATIONS"/>
    <hyperlink ref="B10" location="'Service Change'!A1" display="SERVICE CHANGE"/>
    <hyperlink ref="B30" location="'10 - Ratios'!A1" display="RATIOS"/>
    <hyperlink ref="B14" location="'CHC &amp; FNC'!A1" display="CHC &amp; FNC"/>
    <hyperlink ref="B24:B25" location="'4 - Net Expenditure'!A1" display="NET EXPENDITURE "/>
    <hyperlink ref="B24" location="'4.1 - Memo items'!A1" display="MEMO ITEMS"/>
    <hyperlink ref="B25" location="'5 - Pay Expenditure'!A1" display="PAY EXPENDITURE"/>
  </hyperlinks>
  <pageMargins left="0.7" right="0.7" top="0.75" bottom="0.75" header="0.3" footer="0.3"/>
  <pageSetup paperSize="9" scale="71" fitToHeight="0"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Lookups!$A$1:$A$16</xm:f>
          </x14:formula1>
          <xm:sqref>C5:F5</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T31"/>
  <sheetViews>
    <sheetView topLeftCell="B1" workbookViewId="0">
      <selection activeCell="B2" sqref="B2:B21"/>
    </sheetView>
  </sheetViews>
  <sheetFormatPr defaultColWidth="8.88671875" defaultRowHeight="15"/>
  <cols>
    <col min="3" max="3" width="35.33203125" customWidth="1"/>
    <col min="5" max="5" width="18.6640625" customWidth="1"/>
  </cols>
  <sheetData>
    <row r="1" spans="1:20" ht="90">
      <c r="A1" t="s">
        <v>25</v>
      </c>
      <c r="B1" s="21" t="s">
        <v>412</v>
      </c>
      <c r="C1" s="21" t="s">
        <v>27</v>
      </c>
      <c r="D1" s="21" t="s">
        <v>29</v>
      </c>
      <c r="E1" s="21" t="s">
        <v>413</v>
      </c>
      <c r="F1" s="21" t="str">
        <f>'2 - Net Expenditure'!C8</f>
        <v>ACTUAL 2022/23</v>
      </c>
      <c r="G1" s="21" t="s">
        <v>31</v>
      </c>
      <c r="H1" s="21" t="s">
        <v>32</v>
      </c>
      <c r="I1" s="21" t="s">
        <v>33</v>
      </c>
      <c r="J1" s="21" t="s">
        <v>34</v>
      </c>
      <c r="K1" s="21" t="s">
        <v>35</v>
      </c>
      <c r="L1" s="21" t="s">
        <v>36</v>
      </c>
      <c r="M1" s="21" t="str">
        <f>'2 - Net Expenditure'!O8</f>
        <v>Nov</v>
      </c>
      <c r="N1" s="21" t="str">
        <f>'2 - Net Expenditure'!P8</f>
        <v>Dec</v>
      </c>
      <c r="O1" s="21" t="str">
        <f>'2 - Net Expenditure'!Q8</f>
        <v>Jan</v>
      </c>
      <c r="P1" s="21" t="str">
        <f>'2 - Net Expenditure'!R8</f>
        <v>Feb</v>
      </c>
      <c r="Q1" s="21" t="str">
        <f>'2 - Net Expenditure'!S8</f>
        <v>Mar</v>
      </c>
      <c r="R1" s="21" t="str">
        <f>'2 - Net Expenditure'!D8</f>
        <v>PLAN YEAR-END POSITION 2023/24</v>
      </c>
      <c r="S1" s="21" t="str">
        <f>'2 - Net Expenditure'!E8</f>
        <v>PLAN YEAR-END POSITION 2024/25</v>
      </c>
      <c r="T1" s="21"/>
    </row>
    <row r="2" spans="1:20">
      <c r="A2" t="str">
        <f>'2 - Net Expenditure'!$B$2</f>
        <v>Swansea Bay UHB</v>
      </c>
      <c r="B2" s="24" t="s">
        <v>1096</v>
      </c>
      <c r="C2" s="24" t="str">
        <f>'8 - Project Profile'!$B$11</f>
        <v>Specifically Profiled Spend</v>
      </c>
      <c r="D2" s="24" t="s">
        <v>414</v>
      </c>
      <c r="E2" s="24" t="str">
        <f>'8 - Project Profile'!B12</f>
        <v>Total Energy Costs</v>
      </c>
      <c r="F2" s="24">
        <f>'8 - Project Profile'!D12</f>
        <v>0</v>
      </c>
      <c r="G2" s="24">
        <f>'8 - Project Profile'!H12</f>
        <v>0</v>
      </c>
      <c r="H2" s="24">
        <f>'8 - Project Profile'!I12</f>
        <v>0</v>
      </c>
      <c r="I2" s="24">
        <f>'8 - Project Profile'!J12</f>
        <v>0</v>
      </c>
      <c r="J2" s="24">
        <f>'8 - Project Profile'!K12</f>
        <v>0</v>
      </c>
      <c r="K2" s="24">
        <f>'8 - Project Profile'!L12</f>
        <v>0</v>
      </c>
      <c r="L2" s="24">
        <f>'8 - Project Profile'!M12</f>
        <v>0</v>
      </c>
      <c r="M2" s="24">
        <f>'8 - Project Profile'!N12</f>
        <v>0</v>
      </c>
      <c r="N2" s="24">
        <f>'8 - Project Profile'!O12</f>
        <v>0</v>
      </c>
      <c r="O2" s="24">
        <f>'8 - Project Profile'!P12</f>
        <v>0</v>
      </c>
      <c r="P2" s="24">
        <f>'8 - Project Profile'!Q12</f>
        <v>0</v>
      </c>
      <c r="Q2" s="24">
        <f>'8 - Project Profile'!R12</f>
        <v>0</v>
      </c>
      <c r="R2" s="24">
        <f>'8 - Project Profile'!E12</f>
        <v>0</v>
      </c>
      <c r="S2" s="24">
        <f>'8 - Project Profile'!F12</f>
        <v>0</v>
      </c>
      <c r="T2" s="24"/>
    </row>
    <row r="3" spans="1:20">
      <c r="A3" t="str">
        <f>'2 - Net Expenditure'!$B$2</f>
        <v>Swansea Bay UHB</v>
      </c>
      <c r="B3" s="24" t="s">
        <v>1096</v>
      </c>
      <c r="C3" s="24" t="str">
        <f>'8 - Project Profile'!$B$11</f>
        <v>Specifically Profiled Spend</v>
      </c>
      <c r="D3" s="24" t="s">
        <v>414</v>
      </c>
      <c r="E3" s="24">
        <f>'8 - Project Profile'!B13</f>
        <v>0</v>
      </c>
      <c r="F3" s="24">
        <f>'8 - Project Profile'!D13</f>
        <v>0</v>
      </c>
      <c r="G3" s="24">
        <f>'8 - Project Profile'!H13</f>
        <v>0</v>
      </c>
      <c r="H3" s="24">
        <f>'8 - Project Profile'!I13</f>
        <v>0</v>
      </c>
      <c r="I3" s="24">
        <f>'8 - Project Profile'!J13</f>
        <v>0</v>
      </c>
      <c r="J3" s="24">
        <f>'8 - Project Profile'!K13</f>
        <v>0</v>
      </c>
      <c r="K3" s="24">
        <f>'8 - Project Profile'!L13</f>
        <v>0</v>
      </c>
      <c r="L3" s="24">
        <f>'8 - Project Profile'!M13</f>
        <v>0</v>
      </c>
      <c r="M3" s="24">
        <f>'8 - Project Profile'!N13</f>
        <v>0</v>
      </c>
      <c r="N3" s="24">
        <f>'8 - Project Profile'!O13</f>
        <v>0</v>
      </c>
      <c r="O3" s="24">
        <f>'8 - Project Profile'!P13</f>
        <v>0</v>
      </c>
      <c r="P3" s="24">
        <f>'8 - Project Profile'!Q13</f>
        <v>0</v>
      </c>
      <c r="Q3" s="24">
        <f>'8 - Project Profile'!R13</f>
        <v>0</v>
      </c>
      <c r="R3" s="24">
        <f>'8 - Project Profile'!E13</f>
        <v>0</v>
      </c>
      <c r="S3" s="24">
        <f>'8 - Project Profile'!F13</f>
        <v>0</v>
      </c>
      <c r="T3" s="24"/>
    </row>
    <row r="4" spans="1:20">
      <c r="A4" t="str">
        <f>'2 - Net Expenditure'!$B$2</f>
        <v>Swansea Bay UHB</v>
      </c>
      <c r="B4" s="24" t="s">
        <v>1096</v>
      </c>
      <c r="C4" s="24" t="str">
        <f>'8 - Project Profile'!$B$11</f>
        <v>Specifically Profiled Spend</v>
      </c>
      <c r="D4" s="24" t="s">
        <v>414</v>
      </c>
      <c r="E4" s="24">
        <f>'8 - Project Profile'!B14</f>
        <v>0</v>
      </c>
      <c r="F4" s="24">
        <f>'8 - Project Profile'!D14</f>
        <v>0</v>
      </c>
      <c r="G4" s="24">
        <f>'8 - Project Profile'!H14</f>
        <v>0</v>
      </c>
      <c r="H4" s="24">
        <f>'8 - Project Profile'!I14</f>
        <v>0</v>
      </c>
      <c r="I4" s="24">
        <f>'8 - Project Profile'!J14</f>
        <v>0</v>
      </c>
      <c r="J4" s="24">
        <f>'8 - Project Profile'!K14</f>
        <v>0</v>
      </c>
      <c r="K4" s="24">
        <f>'8 - Project Profile'!L14</f>
        <v>0</v>
      </c>
      <c r="L4" s="24">
        <f>'8 - Project Profile'!M14</f>
        <v>0</v>
      </c>
      <c r="M4" s="24">
        <f>'8 - Project Profile'!N14</f>
        <v>0</v>
      </c>
      <c r="N4" s="24">
        <f>'8 - Project Profile'!O14</f>
        <v>0</v>
      </c>
      <c r="O4" s="24">
        <f>'8 - Project Profile'!P14</f>
        <v>0</v>
      </c>
      <c r="P4" s="24">
        <f>'8 - Project Profile'!Q14</f>
        <v>0</v>
      </c>
      <c r="Q4" s="24">
        <f>'8 - Project Profile'!R14</f>
        <v>0</v>
      </c>
      <c r="R4" s="24">
        <f>'8 - Project Profile'!E14</f>
        <v>0</v>
      </c>
      <c r="S4" s="24">
        <f>'8 - Project Profile'!F14</f>
        <v>0</v>
      </c>
      <c r="T4" s="24"/>
    </row>
    <row r="5" spans="1:20">
      <c r="A5" t="str">
        <f>'2 - Net Expenditure'!$B$2</f>
        <v>Swansea Bay UHB</v>
      </c>
      <c r="B5" s="24" t="s">
        <v>1096</v>
      </c>
      <c r="C5" s="24" t="str">
        <f>'8 - Project Profile'!$B$11</f>
        <v>Specifically Profiled Spend</v>
      </c>
      <c r="D5" s="24" t="s">
        <v>414</v>
      </c>
      <c r="E5" s="24">
        <f>'8 - Project Profile'!B15</f>
        <v>0</v>
      </c>
      <c r="F5" s="24">
        <f>'8 - Project Profile'!D15</f>
        <v>0</v>
      </c>
      <c r="G5" s="24">
        <f>'8 - Project Profile'!H15</f>
        <v>0</v>
      </c>
      <c r="H5" s="24">
        <f>'8 - Project Profile'!I15</f>
        <v>0</v>
      </c>
      <c r="I5" s="24">
        <f>'8 - Project Profile'!J15</f>
        <v>0</v>
      </c>
      <c r="J5" s="24">
        <f>'8 - Project Profile'!K15</f>
        <v>0</v>
      </c>
      <c r="K5" s="24">
        <f>'8 - Project Profile'!L15</f>
        <v>0</v>
      </c>
      <c r="L5" s="24">
        <f>'8 - Project Profile'!M15</f>
        <v>0</v>
      </c>
      <c r="M5" s="24">
        <f>'8 - Project Profile'!N15</f>
        <v>0</v>
      </c>
      <c r="N5" s="24">
        <f>'8 - Project Profile'!O15</f>
        <v>0</v>
      </c>
      <c r="O5" s="24">
        <f>'8 - Project Profile'!P15</f>
        <v>0</v>
      </c>
      <c r="P5" s="24">
        <f>'8 - Project Profile'!Q15</f>
        <v>0</v>
      </c>
      <c r="Q5" s="24">
        <f>'8 - Project Profile'!R15</f>
        <v>0</v>
      </c>
      <c r="R5" s="24">
        <f>'8 - Project Profile'!E15</f>
        <v>0</v>
      </c>
      <c r="S5" s="24">
        <f>'8 - Project Profile'!F15</f>
        <v>0</v>
      </c>
      <c r="T5" s="24"/>
    </row>
    <row r="6" spans="1:20">
      <c r="A6" t="str">
        <f>'2 - Net Expenditure'!$B$2</f>
        <v>Swansea Bay UHB</v>
      </c>
      <c r="B6" s="24" t="s">
        <v>1096</v>
      </c>
      <c r="C6" s="24" t="str">
        <f>'8 - Project Profile'!$B$11</f>
        <v>Specifically Profiled Spend</v>
      </c>
      <c r="D6" s="24" t="s">
        <v>414</v>
      </c>
      <c r="E6" s="24">
        <f>'8 - Project Profile'!B16</f>
        <v>0</v>
      </c>
      <c r="F6" s="24">
        <f>'8 - Project Profile'!D16</f>
        <v>0</v>
      </c>
      <c r="G6" s="24">
        <f>'8 - Project Profile'!H16</f>
        <v>0</v>
      </c>
      <c r="H6" s="24">
        <f>'8 - Project Profile'!I16</f>
        <v>0</v>
      </c>
      <c r="I6" s="24">
        <f>'8 - Project Profile'!J16</f>
        <v>0</v>
      </c>
      <c r="J6" s="24">
        <f>'8 - Project Profile'!K16</f>
        <v>0</v>
      </c>
      <c r="K6" s="24">
        <f>'8 - Project Profile'!L16</f>
        <v>0</v>
      </c>
      <c r="L6" s="24">
        <f>'8 - Project Profile'!M16</f>
        <v>0</v>
      </c>
      <c r="M6" s="24">
        <f>'8 - Project Profile'!N16</f>
        <v>0</v>
      </c>
      <c r="N6" s="24">
        <f>'8 - Project Profile'!O16</f>
        <v>0</v>
      </c>
      <c r="O6" s="24">
        <f>'8 - Project Profile'!P16</f>
        <v>0</v>
      </c>
      <c r="P6" s="24">
        <f>'8 - Project Profile'!Q16</f>
        <v>0</v>
      </c>
      <c r="Q6" s="24">
        <f>'8 - Project Profile'!R16</f>
        <v>0</v>
      </c>
      <c r="R6" s="24">
        <f>'8 - Project Profile'!E16</f>
        <v>0</v>
      </c>
      <c r="S6" s="24">
        <f>'8 - Project Profile'!F16</f>
        <v>0</v>
      </c>
      <c r="T6" s="24"/>
    </row>
    <row r="7" spans="1:20">
      <c r="A7" t="str">
        <f>'2 - Net Expenditure'!$B$2</f>
        <v>Swansea Bay UHB</v>
      </c>
      <c r="B7" s="24" t="s">
        <v>1096</v>
      </c>
      <c r="C7" s="24" t="str">
        <f>'8 - Project Profile'!$B$11</f>
        <v>Specifically Profiled Spend</v>
      </c>
      <c r="D7" s="24" t="s">
        <v>414</v>
      </c>
      <c r="E7" s="24">
        <f>'8 - Project Profile'!B17</f>
        <v>0</v>
      </c>
      <c r="F7" s="24">
        <f>'8 - Project Profile'!D17</f>
        <v>0</v>
      </c>
      <c r="G7" s="24">
        <f>'8 - Project Profile'!H17</f>
        <v>0</v>
      </c>
      <c r="H7" s="24">
        <f>'8 - Project Profile'!I17</f>
        <v>0</v>
      </c>
      <c r="I7" s="24">
        <f>'8 - Project Profile'!J17</f>
        <v>0</v>
      </c>
      <c r="J7" s="24">
        <f>'8 - Project Profile'!K17</f>
        <v>0</v>
      </c>
      <c r="K7" s="24">
        <f>'8 - Project Profile'!L17</f>
        <v>0</v>
      </c>
      <c r="L7" s="24">
        <f>'8 - Project Profile'!M17</f>
        <v>0</v>
      </c>
      <c r="M7" s="24">
        <f>'8 - Project Profile'!N17</f>
        <v>0</v>
      </c>
      <c r="N7" s="24">
        <f>'8 - Project Profile'!O17</f>
        <v>0</v>
      </c>
      <c r="O7" s="24">
        <f>'8 - Project Profile'!P17</f>
        <v>0</v>
      </c>
      <c r="P7" s="24">
        <f>'8 - Project Profile'!Q17</f>
        <v>0</v>
      </c>
      <c r="Q7" s="24">
        <f>'8 - Project Profile'!R17</f>
        <v>0</v>
      </c>
      <c r="R7" s="24">
        <f>'8 - Project Profile'!E17</f>
        <v>0</v>
      </c>
      <c r="S7" s="24">
        <f>'8 - Project Profile'!F17</f>
        <v>0</v>
      </c>
      <c r="T7" s="24"/>
    </row>
    <row r="8" spans="1:20">
      <c r="A8" t="str">
        <f>'2 - Net Expenditure'!$B$2</f>
        <v>Swansea Bay UHB</v>
      </c>
      <c r="B8" s="24" t="s">
        <v>1096</v>
      </c>
      <c r="C8" s="24" t="str">
        <f>'8 - Project Profile'!$B$11</f>
        <v>Specifically Profiled Spend</v>
      </c>
      <c r="D8" s="24" t="s">
        <v>396</v>
      </c>
      <c r="E8" s="24">
        <f>'8 - Project Profile'!B18</f>
        <v>0</v>
      </c>
      <c r="F8" s="24">
        <f>'8 - Project Profile'!D18</f>
        <v>0</v>
      </c>
      <c r="G8" s="24">
        <f>'8 - Project Profile'!H18</f>
        <v>0</v>
      </c>
      <c r="H8" s="24">
        <f>'8 - Project Profile'!I18</f>
        <v>0</v>
      </c>
      <c r="I8" s="24">
        <f>'8 - Project Profile'!J18</f>
        <v>0</v>
      </c>
      <c r="J8" s="24">
        <f>'8 - Project Profile'!K18</f>
        <v>0</v>
      </c>
      <c r="K8" s="24">
        <f>'8 - Project Profile'!L18</f>
        <v>0</v>
      </c>
      <c r="L8" s="24">
        <f>'8 - Project Profile'!M18</f>
        <v>0</v>
      </c>
      <c r="M8" s="24">
        <f>'8 - Project Profile'!N18</f>
        <v>0</v>
      </c>
      <c r="N8" s="24">
        <f>'8 - Project Profile'!O18</f>
        <v>0</v>
      </c>
      <c r="O8" s="24">
        <f>'8 - Project Profile'!P18</f>
        <v>0</v>
      </c>
      <c r="P8" s="24">
        <f>'8 - Project Profile'!Q18</f>
        <v>0</v>
      </c>
      <c r="Q8" s="24">
        <f>'8 - Project Profile'!R18</f>
        <v>0</v>
      </c>
      <c r="R8" s="24">
        <f>'8 - Project Profile'!E18</f>
        <v>0</v>
      </c>
      <c r="S8" s="24">
        <f>'8 - Project Profile'!F18</f>
        <v>0</v>
      </c>
      <c r="T8" s="24"/>
    </row>
    <row r="9" spans="1:20">
      <c r="A9" t="str">
        <f>'2 - Net Expenditure'!$B$2</f>
        <v>Swansea Bay UHB</v>
      </c>
      <c r="B9" s="24" t="s">
        <v>1096</v>
      </c>
      <c r="C9" s="24" t="str">
        <f>'8 - Project Profile'!$B$11</f>
        <v>Specifically Profiled Spend</v>
      </c>
      <c r="D9" s="24" t="s">
        <v>414</v>
      </c>
      <c r="E9" s="24">
        <f>'8 - Project Profile'!B19</f>
        <v>0</v>
      </c>
      <c r="F9" s="24">
        <f>'8 - Project Profile'!D19</f>
        <v>0</v>
      </c>
      <c r="G9" s="24">
        <f>'8 - Project Profile'!H19</f>
        <v>0</v>
      </c>
      <c r="H9" s="24">
        <f>'8 - Project Profile'!I19</f>
        <v>0</v>
      </c>
      <c r="I9" s="24">
        <f>'8 - Project Profile'!J19</f>
        <v>0</v>
      </c>
      <c r="J9" s="24">
        <f>'8 - Project Profile'!K19</f>
        <v>0</v>
      </c>
      <c r="K9" s="24">
        <f>'8 - Project Profile'!L19</f>
        <v>0</v>
      </c>
      <c r="L9" s="24">
        <f>'8 - Project Profile'!M19</f>
        <v>0</v>
      </c>
      <c r="M9" s="24">
        <f>'8 - Project Profile'!N19</f>
        <v>0</v>
      </c>
      <c r="N9" s="24">
        <f>'8 - Project Profile'!O19</f>
        <v>0</v>
      </c>
      <c r="O9" s="24">
        <f>'8 - Project Profile'!P19</f>
        <v>0</v>
      </c>
      <c r="P9" s="24">
        <f>'8 - Project Profile'!Q19</f>
        <v>0</v>
      </c>
      <c r="Q9" s="24">
        <f>'8 - Project Profile'!R19</f>
        <v>0</v>
      </c>
      <c r="R9" s="24">
        <f>'8 - Project Profile'!E19</f>
        <v>0</v>
      </c>
      <c r="S9" s="24">
        <f>'8 - Project Profile'!F19</f>
        <v>0</v>
      </c>
      <c r="T9" s="24"/>
    </row>
    <row r="10" spans="1:20">
      <c r="A10" t="str">
        <f>'2 - Net Expenditure'!$B$2</f>
        <v>Swansea Bay UHB</v>
      </c>
      <c r="B10" s="24" t="s">
        <v>1096</v>
      </c>
      <c r="C10" s="24" t="str">
        <f>'8 - Project Profile'!$B$11</f>
        <v>Specifically Profiled Spend</v>
      </c>
      <c r="D10" s="24" t="s">
        <v>414</v>
      </c>
      <c r="E10" s="24">
        <f>'8 - Project Profile'!B20</f>
        <v>0</v>
      </c>
      <c r="F10" s="24">
        <f>'8 - Project Profile'!D20</f>
        <v>0</v>
      </c>
      <c r="G10" s="24">
        <f>'8 - Project Profile'!H20</f>
        <v>0</v>
      </c>
      <c r="H10" s="24">
        <f>'8 - Project Profile'!I20</f>
        <v>0</v>
      </c>
      <c r="I10" s="24">
        <f>'8 - Project Profile'!J20</f>
        <v>0</v>
      </c>
      <c r="J10" s="24">
        <f>'8 - Project Profile'!K20</f>
        <v>0</v>
      </c>
      <c r="K10" s="24">
        <f>'8 - Project Profile'!L20</f>
        <v>0</v>
      </c>
      <c r="L10" s="24">
        <f>'8 - Project Profile'!M20</f>
        <v>0</v>
      </c>
      <c r="M10" s="24">
        <f>'8 - Project Profile'!N20</f>
        <v>0</v>
      </c>
      <c r="N10" s="24">
        <f>'8 - Project Profile'!O20</f>
        <v>0</v>
      </c>
      <c r="O10" s="24">
        <f>'8 - Project Profile'!P20</f>
        <v>0</v>
      </c>
      <c r="P10" s="24">
        <f>'8 - Project Profile'!Q20</f>
        <v>0</v>
      </c>
      <c r="Q10" s="24">
        <f>'8 - Project Profile'!R20</f>
        <v>0</v>
      </c>
      <c r="R10" s="24">
        <f>'8 - Project Profile'!E20</f>
        <v>0</v>
      </c>
      <c r="S10" s="24">
        <f>'8 - Project Profile'!F20</f>
        <v>0</v>
      </c>
      <c r="T10" s="24"/>
    </row>
    <row r="11" spans="1:20">
      <c r="A11" t="str">
        <f>'2 - Net Expenditure'!$B$2</f>
        <v>Swansea Bay UHB</v>
      </c>
      <c r="B11" s="24" t="s">
        <v>1096</v>
      </c>
      <c r="C11" s="24" t="str">
        <f>'8 - Project Profile'!$B$11</f>
        <v>Specifically Profiled Spend</v>
      </c>
      <c r="D11" s="24" t="s">
        <v>414</v>
      </c>
      <c r="E11" s="24">
        <f>'8 - Project Profile'!B21</f>
        <v>0</v>
      </c>
      <c r="F11" s="24">
        <f>'8 - Project Profile'!D21</f>
        <v>0</v>
      </c>
      <c r="G11" s="24">
        <f>'8 - Project Profile'!H21</f>
        <v>0</v>
      </c>
      <c r="H11" s="24">
        <f>'8 - Project Profile'!I21</f>
        <v>0</v>
      </c>
      <c r="I11" s="24">
        <f>'8 - Project Profile'!J21</f>
        <v>0</v>
      </c>
      <c r="J11" s="24">
        <f>'8 - Project Profile'!K21</f>
        <v>0</v>
      </c>
      <c r="K11" s="24">
        <f>'8 - Project Profile'!L21</f>
        <v>0</v>
      </c>
      <c r="L11" s="24">
        <f>'8 - Project Profile'!M21</f>
        <v>0</v>
      </c>
      <c r="M11" s="24">
        <f>'8 - Project Profile'!N21</f>
        <v>0</v>
      </c>
      <c r="N11" s="24">
        <f>'8 - Project Profile'!O21</f>
        <v>0</v>
      </c>
      <c r="O11" s="24">
        <f>'8 - Project Profile'!P21</f>
        <v>0</v>
      </c>
      <c r="P11" s="24">
        <f>'8 - Project Profile'!Q21</f>
        <v>0</v>
      </c>
      <c r="Q11" s="24">
        <f>'8 - Project Profile'!R21</f>
        <v>0</v>
      </c>
      <c r="R11" s="24">
        <f>'8 - Project Profile'!E21</f>
        <v>0</v>
      </c>
      <c r="S11" s="24">
        <f>'8 - Project Profile'!F21</f>
        <v>0</v>
      </c>
      <c r="T11" s="24"/>
    </row>
    <row r="12" spans="1:20">
      <c r="A12" t="str">
        <f>'2 - Net Expenditure'!$B$2</f>
        <v>Swansea Bay UHB</v>
      </c>
      <c r="B12" s="24" t="s">
        <v>1096</v>
      </c>
      <c r="C12" s="24" t="str">
        <f>'8 - Project Profile'!$B$23</f>
        <v>Ringfenced Activity</v>
      </c>
      <c r="D12" s="24" t="s">
        <v>414</v>
      </c>
      <c r="E12" s="24" t="str">
        <f>'8 - Project Profile'!B24</f>
        <v>Regional Integration Activity</v>
      </c>
      <c r="F12" s="24">
        <f>'8 - Project Profile'!D24</f>
        <v>0</v>
      </c>
      <c r="G12" s="24">
        <f>'8 - Project Profile'!H24</f>
        <v>0</v>
      </c>
      <c r="H12" s="24">
        <f>'8 - Project Profile'!I24</f>
        <v>0</v>
      </c>
      <c r="I12" s="24">
        <f>'8 - Project Profile'!J24</f>
        <v>0</v>
      </c>
      <c r="J12" s="24">
        <f>'8 - Project Profile'!K24</f>
        <v>0</v>
      </c>
      <c r="K12" s="24">
        <f>'8 - Project Profile'!L24</f>
        <v>0</v>
      </c>
      <c r="L12" s="24">
        <f>'8 - Project Profile'!M24</f>
        <v>0</v>
      </c>
      <c r="M12" s="24">
        <f>'8 - Project Profile'!N24</f>
        <v>0</v>
      </c>
      <c r="N12" s="24">
        <f>'8 - Project Profile'!O24</f>
        <v>0</v>
      </c>
      <c r="O12" s="24">
        <f>'8 - Project Profile'!P24</f>
        <v>0</v>
      </c>
      <c r="P12" s="24">
        <f>'8 - Project Profile'!Q24</f>
        <v>0</v>
      </c>
      <c r="Q12" s="24">
        <f>'8 - Project Profile'!R24</f>
        <v>0</v>
      </c>
      <c r="R12" s="24">
        <f>'8 - Project Profile'!E24</f>
        <v>0</v>
      </c>
      <c r="S12" s="24">
        <f>'8 - Project Profile'!F24</f>
        <v>0</v>
      </c>
      <c r="T12" s="24"/>
    </row>
    <row r="13" spans="1:20">
      <c r="A13" t="str">
        <f>'2 - Net Expenditure'!$B$2</f>
        <v>Swansea Bay UHB</v>
      </c>
      <c r="B13" s="24" t="s">
        <v>1096</v>
      </c>
      <c r="C13" s="24" t="str">
        <f>'8 - Project Profile'!$B$23</f>
        <v>Ringfenced Activity</v>
      </c>
      <c r="D13" s="24" t="s">
        <v>414</v>
      </c>
      <c r="E13" s="24" t="str">
        <f>'8 - Project Profile'!B25</f>
        <v>Value Based Activity</v>
      </c>
      <c r="F13" s="24">
        <f>'8 - Project Profile'!D25</f>
        <v>0</v>
      </c>
      <c r="G13" s="24">
        <f>'8 - Project Profile'!H25</f>
        <v>0</v>
      </c>
      <c r="H13" s="24">
        <f>'8 - Project Profile'!I25</f>
        <v>0</v>
      </c>
      <c r="I13" s="24">
        <f>'8 - Project Profile'!J25</f>
        <v>0</v>
      </c>
      <c r="J13" s="24">
        <f>'8 - Project Profile'!K25</f>
        <v>0</v>
      </c>
      <c r="K13" s="24">
        <f>'8 - Project Profile'!L25</f>
        <v>0</v>
      </c>
      <c r="L13" s="24">
        <f>'8 - Project Profile'!M25</f>
        <v>0</v>
      </c>
      <c r="M13" s="24">
        <f>'8 - Project Profile'!N25</f>
        <v>0</v>
      </c>
      <c r="N13" s="24">
        <f>'8 - Project Profile'!O25</f>
        <v>0</v>
      </c>
      <c r="O13" s="24">
        <f>'8 - Project Profile'!P25</f>
        <v>0</v>
      </c>
      <c r="P13" s="24">
        <f>'8 - Project Profile'!Q25</f>
        <v>0</v>
      </c>
      <c r="Q13" s="24">
        <f>'8 - Project Profile'!R25</f>
        <v>0</v>
      </c>
      <c r="R13" s="24">
        <f>'8 - Project Profile'!E25</f>
        <v>0</v>
      </c>
      <c r="S13" s="24">
        <f>'8 - Project Profile'!F25</f>
        <v>0</v>
      </c>
      <c r="T13" s="24"/>
    </row>
    <row r="14" spans="1:20">
      <c r="A14" t="str">
        <f>'2 - Net Expenditure'!$B$2</f>
        <v>Swansea Bay UHB</v>
      </c>
      <c r="B14" s="24" t="s">
        <v>1096</v>
      </c>
      <c r="C14" s="24" t="str">
        <f>'8 - Project Profile'!$B$23</f>
        <v>Ringfenced Activity</v>
      </c>
      <c r="D14" s="24" t="s">
        <v>414</v>
      </c>
      <c r="E14" s="24" t="str">
        <f>'8 - Project Profile'!B26</f>
        <v>Recovery Activity</v>
      </c>
      <c r="F14" s="24">
        <f>'8 - Project Profile'!D26</f>
        <v>0</v>
      </c>
      <c r="G14" s="24">
        <f>'8 - Project Profile'!H26</f>
        <v>0</v>
      </c>
      <c r="H14" s="24">
        <f>'8 - Project Profile'!I26</f>
        <v>0</v>
      </c>
      <c r="I14" s="24">
        <f>'8 - Project Profile'!J26</f>
        <v>0</v>
      </c>
      <c r="J14" s="24">
        <f>'8 - Project Profile'!K26</f>
        <v>0</v>
      </c>
      <c r="K14" s="24">
        <f>'8 - Project Profile'!L26</f>
        <v>0</v>
      </c>
      <c r="L14" s="24">
        <f>'8 - Project Profile'!M26</f>
        <v>0</v>
      </c>
      <c r="M14" s="24">
        <f>'8 - Project Profile'!N26</f>
        <v>0</v>
      </c>
      <c r="N14" s="24">
        <f>'8 - Project Profile'!O26</f>
        <v>0</v>
      </c>
      <c r="O14" s="24">
        <f>'8 - Project Profile'!P26</f>
        <v>0</v>
      </c>
      <c r="P14" s="24">
        <f>'8 - Project Profile'!Q26</f>
        <v>0</v>
      </c>
      <c r="Q14" s="24">
        <f>'8 - Project Profile'!R26</f>
        <v>0</v>
      </c>
      <c r="R14" s="24">
        <f>'8 - Project Profile'!E26</f>
        <v>0</v>
      </c>
      <c r="S14" s="24">
        <f>'8 - Project Profile'!F26</f>
        <v>0</v>
      </c>
      <c r="T14" s="24"/>
    </row>
    <row r="15" spans="1:20">
      <c r="A15" t="str">
        <f>'2 - Net Expenditure'!$B$2</f>
        <v>Swansea Bay UHB</v>
      </c>
      <c r="B15" s="24" t="s">
        <v>1096</v>
      </c>
      <c r="C15" s="24" t="str">
        <f>'8 - Project Profile'!$B$23</f>
        <v>Ringfenced Activity</v>
      </c>
      <c r="D15" s="24" t="s">
        <v>414</v>
      </c>
      <c r="E15" s="24">
        <f>'8 - Project Profile'!B27</f>
        <v>0</v>
      </c>
      <c r="F15" s="24">
        <f>'8 - Project Profile'!D27</f>
        <v>0</v>
      </c>
      <c r="G15" s="24">
        <f>'8 - Project Profile'!H27</f>
        <v>0</v>
      </c>
      <c r="H15" s="24">
        <f>'8 - Project Profile'!I27</f>
        <v>0</v>
      </c>
      <c r="I15" s="24">
        <f>'8 - Project Profile'!J27</f>
        <v>0</v>
      </c>
      <c r="J15" s="24">
        <f>'8 - Project Profile'!K27</f>
        <v>0</v>
      </c>
      <c r="K15" s="24">
        <f>'8 - Project Profile'!L27</f>
        <v>0</v>
      </c>
      <c r="L15" s="24">
        <f>'8 - Project Profile'!M27</f>
        <v>0</v>
      </c>
      <c r="M15" s="24">
        <f>'8 - Project Profile'!N27</f>
        <v>0</v>
      </c>
      <c r="N15" s="24">
        <f>'8 - Project Profile'!O27</f>
        <v>0</v>
      </c>
      <c r="O15" s="24">
        <f>'8 - Project Profile'!P27</f>
        <v>0</v>
      </c>
      <c r="P15" s="24">
        <f>'8 - Project Profile'!Q27</f>
        <v>0</v>
      </c>
      <c r="Q15" s="24">
        <f>'8 - Project Profile'!R27</f>
        <v>0</v>
      </c>
      <c r="R15" s="24">
        <f>'8 - Project Profile'!E27</f>
        <v>0</v>
      </c>
      <c r="S15" s="24">
        <f>'8 - Project Profile'!F27</f>
        <v>0</v>
      </c>
      <c r="T15" s="24"/>
    </row>
    <row r="16" spans="1:20">
      <c r="A16" t="str">
        <f>'2 - Net Expenditure'!$B$2</f>
        <v>Swansea Bay UHB</v>
      </c>
      <c r="B16" s="24" t="s">
        <v>1096</v>
      </c>
      <c r="C16" s="24" t="str">
        <f>'8 - Project Profile'!$B$23</f>
        <v>Ringfenced Activity</v>
      </c>
      <c r="D16" s="24" t="s">
        <v>414</v>
      </c>
      <c r="E16" s="24">
        <f>'8 - Project Profile'!B28</f>
        <v>0</v>
      </c>
      <c r="F16" s="24">
        <f>'8 - Project Profile'!D28</f>
        <v>0</v>
      </c>
      <c r="G16" s="24">
        <f>'8 - Project Profile'!H28</f>
        <v>0</v>
      </c>
      <c r="H16" s="24">
        <f>'8 - Project Profile'!I28</f>
        <v>0</v>
      </c>
      <c r="I16" s="24">
        <f>'8 - Project Profile'!J28</f>
        <v>0</v>
      </c>
      <c r="J16" s="24">
        <f>'8 - Project Profile'!K28</f>
        <v>0</v>
      </c>
      <c r="K16" s="24">
        <f>'8 - Project Profile'!L28</f>
        <v>0</v>
      </c>
      <c r="L16" s="24">
        <f>'8 - Project Profile'!M28</f>
        <v>0</v>
      </c>
      <c r="M16" s="24">
        <f>'8 - Project Profile'!N28</f>
        <v>0</v>
      </c>
      <c r="N16" s="24">
        <f>'8 - Project Profile'!O28</f>
        <v>0</v>
      </c>
      <c r="O16" s="24">
        <f>'8 - Project Profile'!P28</f>
        <v>0</v>
      </c>
      <c r="P16" s="24">
        <f>'8 - Project Profile'!Q28</f>
        <v>0</v>
      </c>
      <c r="Q16" s="24">
        <f>'8 - Project Profile'!R28</f>
        <v>0</v>
      </c>
      <c r="R16" s="24">
        <f>'8 - Project Profile'!E28</f>
        <v>0</v>
      </c>
      <c r="S16" s="24">
        <f>'8 - Project Profile'!F28</f>
        <v>0</v>
      </c>
      <c r="T16" s="24"/>
    </row>
    <row r="17" spans="1:20">
      <c r="A17" t="str">
        <f>'2 - Net Expenditure'!$B$2</f>
        <v>Swansea Bay UHB</v>
      </c>
      <c r="B17" s="24" t="s">
        <v>1096</v>
      </c>
      <c r="C17" s="24" t="str">
        <f>'8 - Project Profile'!$B$23</f>
        <v>Ringfenced Activity</v>
      </c>
      <c r="D17" s="24" t="s">
        <v>414</v>
      </c>
      <c r="E17" s="24">
        <f>'8 - Project Profile'!B29</f>
        <v>0</v>
      </c>
      <c r="F17" s="24">
        <f>'8 - Project Profile'!D29</f>
        <v>0</v>
      </c>
      <c r="G17" s="24">
        <f>'8 - Project Profile'!H29</f>
        <v>0</v>
      </c>
      <c r="H17" s="24">
        <f>'8 - Project Profile'!I29</f>
        <v>0</v>
      </c>
      <c r="I17" s="24">
        <f>'8 - Project Profile'!J29</f>
        <v>0</v>
      </c>
      <c r="J17" s="24">
        <f>'8 - Project Profile'!K29</f>
        <v>0</v>
      </c>
      <c r="K17" s="24">
        <f>'8 - Project Profile'!L29</f>
        <v>0</v>
      </c>
      <c r="L17" s="24">
        <f>'8 - Project Profile'!M29</f>
        <v>0</v>
      </c>
      <c r="M17" s="24">
        <f>'8 - Project Profile'!N29</f>
        <v>0</v>
      </c>
      <c r="N17" s="24">
        <f>'8 - Project Profile'!O29</f>
        <v>0</v>
      </c>
      <c r="O17" s="24">
        <f>'8 - Project Profile'!P29</f>
        <v>0</v>
      </c>
      <c r="P17" s="24">
        <f>'8 - Project Profile'!Q29</f>
        <v>0</v>
      </c>
      <c r="Q17" s="24">
        <f>'8 - Project Profile'!R29</f>
        <v>0</v>
      </c>
      <c r="R17" s="24">
        <f>'8 - Project Profile'!E29</f>
        <v>0</v>
      </c>
      <c r="S17" s="24">
        <f>'8 - Project Profile'!F29</f>
        <v>0</v>
      </c>
      <c r="T17" s="24"/>
    </row>
    <row r="18" spans="1:20">
      <c r="A18" t="str">
        <f>'2 - Net Expenditure'!$B$2</f>
        <v>Swansea Bay UHB</v>
      </c>
      <c r="B18" s="24" t="s">
        <v>1096</v>
      </c>
      <c r="C18" s="24" t="str">
        <f>'8 - Project Profile'!$B$23</f>
        <v>Ringfenced Activity</v>
      </c>
      <c r="D18" s="24" t="s">
        <v>414</v>
      </c>
      <c r="E18" s="24">
        <f>'8 - Project Profile'!B30</f>
        <v>0</v>
      </c>
      <c r="F18" s="24">
        <f>'8 - Project Profile'!D30</f>
        <v>0</v>
      </c>
      <c r="G18" s="24">
        <f>'8 - Project Profile'!H30</f>
        <v>0</v>
      </c>
      <c r="H18" s="24">
        <f>'8 - Project Profile'!I30</f>
        <v>0</v>
      </c>
      <c r="I18" s="24">
        <f>'8 - Project Profile'!J30</f>
        <v>0</v>
      </c>
      <c r="J18" s="24">
        <f>'8 - Project Profile'!K30</f>
        <v>0</v>
      </c>
      <c r="K18" s="24">
        <f>'8 - Project Profile'!L30</f>
        <v>0</v>
      </c>
      <c r="L18" s="24">
        <f>'8 - Project Profile'!M30</f>
        <v>0</v>
      </c>
      <c r="M18" s="24">
        <f>'8 - Project Profile'!N30</f>
        <v>0</v>
      </c>
      <c r="N18" s="24">
        <f>'8 - Project Profile'!O30</f>
        <v>0</v>
      </c>
      <c r="O18" s="24">
        <f>'8 - Project Profile'!P30</f>
        <v>0</v>
      </c>
      <c r="P18" s="24">
        <f>'8 - Project Profile'!Q30</f>
        <v>0</v>
      </c>
      <c r="Q18" s="24">
        <f>'8 - Project Profile'!R30</f>
        <v>0</v>
      </c>
      <c r="R18" s="24">
        <f>'8 - Project Profile'!E30</f>
        <v>0</v>
      </c>
      <c r="S18" s="24">
        <f>'8 - Project Profile'!F30</f>
        <v>0</v>
      </c>
      <c r="T18" s="24"/>
    </row>
    <row r="19" spans="1:20">
      <c r="A19" t="str">
        <f>'2 - Net Expenditure'!$B$2</f>
        <v>Swansea Bay UHB</v>
      </c>
      <c r="B19" s="24" t="s">
        <v>1096</v>
      </c>
      <c r="C19" s="24" t="str">
        <f>'8 - Project Profile'!$B$23</f>
        <v>Ringfenced Activity</v>
      </c>
      <c r="D19" s="24" t="s">
        <v>414</v>
      </c>
      <c r="E19" s="24">
        <f>'8 - Project Profile'!B31</f>
        <v>0</v>
      </c>
      <c r="F19" s="24">
        <f>'8 - Project Profile'!D31</f>
        <v>0</v>
      </c>
      <c r="G19" s="24">
        <f>'8 - Project Profile'!H31</f>
        <v>0</v>
      </c>
      <c r="H19" s="24">
        <f>'8 - Project Profile'!I31</f>
        <v>0</v>
      </c>
      <c r="I19" s="24">
        <f>'8 - Project Profile'!J31</f>
        <v>0</v>
      </c>
      <c r="J19" s="24">
        <f>'8 - Project Profile'!K31</f>
        <v>0</v>
      </c>
      <c r="K19" s="24">
        <f>'8 - Project Profile'!L31</f>
        <v>0</v>
      </c>
      <c r="L19" s="24">
        <f>'8 - Project Profile'!M31</f>
        <v>0</v>
      </c>
      <c r="M19" s="24">
        <f>'8 - Project Profile'!N31</f>
        <v>0</v>
      </c>
      <c r="N19" s="24">
        <f>'8 - Project Profile'!O31</f>
        <v>0</v>
      </c>
      <c r="O19" s="24">
        <f>'8 - Project Profile'!P31</f>
        <v>0</v>
      </c>
      <c r="P19" s="24">
        <f>'8 - Project Profile'!Q31</f>
        <v>0</v>
      </c>
      <c r="Q19" s="24">
        <f>'8 - Project Profile'!R31</f>
        <v>0</v>
      </c>
      <c r="R19" s="24">
        <f>'8 - Project Profile'!E31</f>
        <v>0</v>
      </c>
      <c r="S19" s="24">
        <f>'8 - Project Profile'!F31</f>
        <v>0</v>
      </c>
      <c r="T19" s="24"/>
    </row>
    <row r="20" spans="1:20">
      <c r="A20" t="str">
        <f>'2 - Net Expenditure'!$B$2</f>
        <v>Swansea Bay UHB</v>
      </c>
      <c r="B20" s="24" t="s">
        <v>1096</v>
      </c>
      <c r="C20" s="24" t="str">
        <f>'8 - Project Profile'!$B$23</f>
        <v>Ringfenced Activity</v>
      </c>
      <c r="D20" s="24" t="s">
        <v>414</v>
      </c>
      <c r="E20" s="24">
        <f>'8 - Project Profile'!B32</f>
        <v>0</v>
      </c>
      <c r="F20" s="24">
        <f>'8 - Project Profile'!D32</f>
        <v>0</v>
      </c>
      <c r="G20" s="24">
        <f>'8 - Project Profile'!H32</f>
        <v>0</v>
      </c>
      <c r="H20" s="24">
        <f>'8 - Project Profile'!I32</f>
        <v>0</v>
      </c>
      <c r="I20" s="24">
        <f>'8 - Project Profile'!J32</f>
        <v>0</v>
      </c>
      <c r="J20" s="24">
        <f>'8 - Project Profile'!K32</f>
        <v>0</v>
      </c>
      <c r="K20" s="24">
        <f>'8 - Project Profile'!L32</f>
        <v>0</v>
      </c>
      <c r="L20" s="24">
        <f>'8 - Project Profile'!M32</f>
        <v>0</v>
      </c>
      <c r="M20" s="24">
        <f>'8 - Project Profile'!N32</f>
        <v>0</v>
      </c>
      <c r="N20" s="24">
        <f>'8 - Project Profile'!O32</f>
        <v>0</v>
      </c>
      <c r="O20" s="24">
        <f>'8 - Project Profile'!P32</f>
        <v>0</v>
      </c>
      <c r="P20" s="24">
        <f>'8 - Project Profile'!Q32</f>
        <v>0</v>
      </c>
      <c r="Q20" s="24">
        <f>'8 - Project Profile'!R32</f>
        <v>0</v>
      </c>
      <c r="R20" s="24">
        <f>'8 - Project Profile'!E32</f>
        <v>0</v>
      </c>
      <c r="S20" s="24">
        <f>'8 - Project Profile'!F32</f>
        <v>0</v>
      </c>
      <c r="T20" s="24"/>
    </row>
    <row r="21" spans="1:20">
      <c r="A21" t="str">
        <f>'2 - Net Expenditure'!$B$2</f>
        <v>Swansea Bay UHB</v>
      </c>
      <c r="B21" s="24" t="s">
        <v>1096</v>
      </c>
      <c r="C21" s="24" t="str">
        <f>'8 - Project Profile'!$B$23</f>
        <v>Ringfenced Activity</v>
      </c>
      <c r="D21" s="24" t="s">
        <v>414</v>
      </c>
      <c r="E21" s="24">
        <f>'8 - Project Profile'!B33</f>
        <v>0</v>
      </c>
      <c r="F21" s="24">
        <f>'8 - Project Profile'!D33</f>
        <v>0</v>
      </c>
      <c r="G21" s="24">
        <f>'8 - Project Profile'!H33</f>
        <v>0</v>
      </c>
      <c r="H21" s="24">
        <f>'8 - Project Profile'!I33</f>
        <v>0</v>
      </c>
      <c r="I21" s="24">
        <f>'8 - Project Profile'!J33</f>
        <v>0</v>
      </c>
      <c r="J21" s="24">
        <f>'8 - Project Profile'!K33</f>
        <v>0</v>
      </c>
      <c r="K21" s="24">
        <f>'8 - Project Profile'!L33</f>
        <v>0</v>
      </c>
      <c r="L21" s="24">
        <f>'8 - Project Profile'!M33</f>
        <v>0</v>
      </c>
      <c r="M21" s="24">
        <f>'8 - Project Profile'!N33</f>
        <v>0</v>
      </c>
      <c r="N21" s="24">
        <f>'8 - Project Profile'!O33</f>
        <v>0</v>
      </c>
      <c r="O21" s="24">
        <f>'8 - Project Profile'!P33</f>
        <v>0</v>
      </c>
      <c r="P21" s="24">
        <f>'8 - Project Profile'!Q33</f>
        <v>0</v>
      </c>
      <c r="Q21" s="24">
        <f>'8 - Project Profile'!R33</f>
        <v>0</v>
      </c>
      <c r="R21" s="24">
        <f>'8 - Project Profile'!E33</f>
        <v>0</v>
      </c>
      <c r="S21" s="24">
        <f>'8 - Project Profile'!F33</f>
        <v>0</v>
      </c>
      <c r="T21" s="24"/>
    </row>
    <row r="22" spans="1:20">
      <c r="B22" s="24"/>
      <c r="C22" s="27"/>
      <c r="D22" s="24"/>
      <c r="E22" s="24"/>
      <c r="F22" s="24"/>
      <c r="G22" s="24"/>
      <c r="H22" s="24"/>
      <c r="I22" s="24"/>
      <c r="J22" s="24"/>
      <c r="K22" s="24"/>
      <c r="L22" s="24"/>
      <c r="M22" s="24"/>
      <c r="N22" s="24"/>
      <c r="O22" s="24"/>
      <c r="P22" s="24"/>
      <c r="Q22" s="24"/>
      <c r="R22" s="24"/>
      <c r="S22" s="24"/>
      <c r="T22" s="24"/>
    </row>
    <row r="23" spans="1:20">
      <c r="B23" s="24"/>
      <c r="C23" s="27"/>
      <c r="D23" s="24"/>
      <c r="E23" s="24"/>
      <c r="F23" s="24"/>
      <c r="G23" s="24"/>
      <c r="H23" s="24"/>
      <c r="I23" s="24"/>
      <c r="J23" s="24"/>
      <c r="K23" s="24"/>
      <c r="L23" s="24"/>
      <c r="M23" s="24"/>
      <c r="N23" s="24"/>
      <c r="O23" s="24"/>
      <c r="P23" s="24"/>
      <c r="Q23" s="24"/>
      <c r="R23" s="24"/>
      <c r="S23" s="24"/>
      <c r="T23" s="24"/>
    </row>
    <row r="24" spans="1:20">
      <c r="B24" s="24"/>
      <c r="C24" s="27"/>
      <c r="D24" s="24"/>
      <c r="E24" s="24"/>
      <c r="F24" s="24"/>
      <c r="G24" s="24"/>
      <c r="H24" s="24"/>
      <c r="I24" s="24"/>
      <c r="J24" s="24"/>
      <c r="K24" s="24"/>
      <c r="L24" s="24"/>
      <c r="M24" s="24"/>
      <c r="N24" s="24"/>
      <c r="O24" s="24"/>
      <c r="P24" s="24"/>
      <c r="Q24" s="24"/>
      <c r="R24" s="24"/>
      <c r="S24" s="24"/>
      <c r="T24" s="24"/>
    </row>
    <row r="25" spans="1:20">
      <c r="B25" s="24"/>
      <c r="C25" s="27"/>
      <c r="D25" s="24"/>
      <c r="E25" s="24"/>
      <c r="F25" s="24"/>
      <c r="G25" s="24"/>
      <c r="H25" s="24"/>
      <c r="I25" s="24"/>
      <c r="J25" s="24"/>
      <c r="K25" s="24"/>
      <c r="L25" s="24"/>
      <c r="M25" s="24"/>
      <c r="N25" s="24"/>
      <c r="O25" s="24"/>
      <c r="P25" s="24"/>
      <c r="Q25" s="24"/>
      <c r="R25" s="24"/>
      <c r="S25" s="24"/>
      <c r="T25" s="24"/>
    </row>
    <row r="26" spans="1:20">
      <c r="B26" s="24"/>
      <c r="C26" s="27"/>
      <c r="D26" s="24"/>
      <c r="E26" s="24"/>
      <c r="F26" s="24"/>
      <c r="G26" s="24"/>
      <c r="H26" s="24"/>
      <c r="I26" s="24"/>
      <c r="J26" s="24"/>
      <c r="K26" s="24"/>
      <c r="L26" s="24"/>
      <c r="M26" s="24"/>
      <c r="N26" s="24"/>
      <c r="O26" s="24"/>
      <c r="P26" s="24"/>
      <c r="Q26" s="24"/>
      <c r="R26" s="24"/>
      <c r="S26" s="24"/>
      <c r="T26" s="24"/>
    </row>
    <row r="27" spans="1:20">
      <c r="B27" s="24"/>
      <c r="C27" s="27"/>
      <c r="D27" s="24"/>
      <c r="E27" s="27"/>
      <c r="F27" s="24"/>
      <c r="G27" s="24"/>
      <c r="H27" s="24"/>
      <c r="I27" s="24"/>
      <c r="J27" s="24"/>
      <c r="K27" s="24"/>
      <c r="L27" s="24"/>
      <c r="M27" s="24"/>
      <c r="N27" s="24"/>
      <c r="O27" s="24"/>
      <c r="P27" s="24"/>
      <c r="Q27" s="24"/>
      <c r="R27" s="24"/>
      <c r="S27" s="24"/>
    </row>
    <row r="28" spans="1:20">
      <c r="B28" s="24"/>
      <c r="C28" s="27"/>
      <c r="D28" s="24"/>
      <c r="E28" s="24"/>
      <c r="F28" s="24"/>
      <c r="G28" s="24"/>
      <c r="H28" s="24"/>
      <c r="I28" s="24"/>
      <c r="J28" s="24"/>
      <c r="K28" s="24"/>
      <c r="L28" s="24"/>
      <c r="M28" s="24"/>
      <c r="N28" s="24"/>
      <c r="O28" s="24"/>
      <c r="P28" s="24"/>
      <c r="Q28" s="24"/>
      <c r="R28" s="24"/>
      <c r="S28" s="24"/>
    </row>
    <row r="29" spans="1:20">
      <c r="B29" s="24"/>
      <c r="C29" s="24"/>
      <c r="D29" s="24"/>
      <c r="E29" s="24"/>
      <c r="F29" s="24"/>
      <c r="G29" s="24"/>
      <c r="H29" s="24"/>
      <c r="I29" s="24"/>
      <c r="J29" s="24"/>
      <c r="K29" s="24"/>
      <c r="L29" s="24"/>
      <c r="M29" s="24"/>
      <c r="N29" s="24"/>
      <c r="O29" s="24"/>
      <c r="P29" s="24"/>
      <c r="Q29" s="24"/>
      <c r="R29" s="24"/>
      <c r="S29" s="24"/>
    </row>
    <row r="30" spans="1:20">
      <c r="B30" s="24"/>
      <c r="C30" s="24"/>
      <c r="D30" s="24"/>
      <c r="E30" s="24"/>
      <c r="F30" s="24"/>
      <c r="G30" s="24"/>
      <c r="H30" s="24"/>
      <c r="I30" s="24"/>
      <c r="J30" s="24"/>
      <c r="K30" s="24"/>
      <c r="L30" s="24"/>
      <c r="M30" s="24"/>
      <c r="N30" s="24"/>
      <c r="O30" s="24"/>
      <c r="P30" s="24"/>
      <c r="Q30" s="24"/>
      <c r="R30" s="24"/>
      <c r="S30" s="24"/>
    </row>
    <row r="31" spans="1:20">
      <c r="B31" s="24"/>
      <c r="C31" s="24"/>
      <c r="D31" s="24"/>
      <c r="E31" s="24"/>
      <c r="F31" s="24"/>
      <c r="G31" s="24"/>
      <c r="H31" s="24"/>
      <c r="I31" s="24"/>
      <c r="J31" s="24"/>
      <c r="K31" s="24"/>
      <c r="L31" s="24"/>
      <c r="M31" s="24"/>
      <c r="N31" s="24"/>
      <c r="O31" s="24"/>
      <c r="P31" s="24"/>
      <c r="Q31" s="24"/>
      <c r="R31" s="24"/>
      <c r="S31" s="24"/>
    </row>
  </sheetData>
  <customSheetViews>
    <customSheetView guid="{95B84344-25FE-4A71-9083-825DAB5E8F01}" state="hidden" topLeftCell="B1">
      <selection activeCell="B2" sqref="B2:B21"/>
      <pageMargins left="0" right="0" top="0" bottom="0" header="0" footer="0"/>
    </customSheetView>
  </customSheetView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zoomScale="80" zoomScaleNormal="80" workbookViewId="0">
      <pane ySplit="10" topLeftCell="A11" activePane="bottomLeft" state="frozen"/>
      <selection pane="bottomLeft" activeCell="C38" sqref="C38"/>
    </sheetView>
  </sheetViews>
  <sheetFormatPr defaultRowHeight="20.100000000000001" customHeight="1"/>
  <cols>
    <col min="1" max="1" width="3.33203125" style="73" customWidth="1"/>
    <col min="2" max="2" width="22.6640625" style="73" customWidth="1"/>
    <col min="3" max="3" width="49.109375" style="73" customWidth="1"/>
    <col min="4" max="4" width="20.77734375" style="74" customWidth="1"/>
    <col min="5" max="5" width="21.21875" style="75" customWidth="1"/>
    <col min="6" max="7" width="27.33203125" style="73" customWidth="1"/>
    <col min="8" max="29" width="9.109375" style="73" customWidth="1"/>
    <col min="30" max="227" width="8.88671875" style="73"/>
    <col min="228" max="228" width="3.109375" style="73" customWidth="1"/>
    <col min="229" max="229" width="66.109375" style="73" customWidth="1"/>
    <col min="230" max="232" width="13.6640625" style="73" customWidth="1"/>
    <col min="233" max="233" width="4.109375" style="73" customWidth="1"/>
    <col min="234" max="235" width="13.6640625" style="73" customWidth="1"/>
    <col min="236" max="483" width="8.88671875" style="73"/>
    <col min="484" max="484" width="3.109375" style="73" customWidth="1"/>
    <col min="485" max="485" width="66.109375" style="73" customWidth="1"/>
    <col min="486" max="488" width="13.6640625" style="73" customWidth="1"/>
    <col min="489" max="489" width="4.109375" style="73" customWidth="1"/>
    <col min="490" max="491" width="13.6640625" style="73" customWidth="1"/>
    <col min="492" max="739" width="8.88671875" style="73"/>
    <col min="740" max="740" width="3.109375" style="73" customWidth="1"/>
    <col min="741" max="741" width="66.109375" style="73" customWidth="1"/>
    <col min="742" max="744" width="13.6640625" style="73" customWidth="1"/>
    <col min="745" max="745" width="4.109375" style="73" customWidth="1"/>
    <col min="746" max="747" width="13.6640625" style="73" customWidth="1"/>
    <col min="748" max="995" width="8.88671875" style="73"/>
    <col min="996" max="996" width="3.109375" style="73" customWidth="1"/>
    <col min="997" max="997" width="66.109375" style="73" customWidth="1"/>
    <col min="998" max="1000" width="13.6640625" style="73" customWidth="1"/>
    <col min="1001" max="1001" width="4.109375" style="73" customWidth="1"/>
    <col min="1002" max="1003" width="13.6640625" style="73" customWidth="1"/>
    <col min="1004" max="1251" width="8.88671875" style="73"/>
    <col min="1252" max="1252" width="3.109375" style="73" customWidth="1"/>
    <col min="1253" max="1253" width="66.109375" style="73" customWidth="1"/>
    <col min="1254" max="1256" width="13.6640625" style="73" customWidth="1"/>
    <col min="1257" max="1257" width="4.109375" style="73" customWidth="1"/>
    <col min="1258" max="1259" width="13.6640625" style="73" customWidth="1"/>
    <col min="1260" max="1507" width="8.88671875" style="73"/>
    <col min="1508" max="1508" width="3.109375" style="73" customWidth="1"/>
    <col min="1509" max="1509" width="66.109375" style="73" customWidth="1"/>
    <col min="1510" max="1512" width="13.6640625" style="73" customWidth="1"/>
    <col min="1513" max="1513" width="4.109375" style="73" customWidth="1"/>
    <col min="1514" max="1515" width="13.6640625" style="73" customWidth="1"/>
    <col min="1516" max="1763" width="8.88671875" style="73"/>
    <col min="1764" max="1764" width="3.109375" style="73" customWidth="1"/>
    <col min="1765" max="1765" width="66.109375" style="73" customWidth="1"/>
    <col min="1766" max="1768" width="13.6640625" style="73" customWidth="1"/>
    <col min="1769" max="1769" width="4.109375" style="73" customWidth="1"/>
    <col min="1770" max="1771" width="13.6640625" style="73" customWidth="1"/>
    <col min="1772" max="2019" width="8.88671875" style="73"/>
    <col min="2020" max="2020" width="3.109375" style="73" customWidth="1"/>
    <col min="2021" max="2021" width="66.109375" style="73" customWidth="1"/>
    <col min="2022" max="2024" width="13.6640625" style="73" customWidth="1"/>
    <col min="2025" max="2025" width="4.109375" style="73" customWidth="1"/>
    <col min="2026" max="2027" width="13.6640625" style="73" customWidth="1"/>
    <col min="2028" max="2275" width="8.88671875" style="73"/>
    <col min="2276" max="2276" width="3.109375" style="73" customWidth="1"/>
    <col min="2277" max="2277" width="66.109375" style="73" customWidth="1"/>
    <col min="2278" max="2280" width="13.6640625" style="73" customWidth="1"/>
    <col min="2281" max="2281" width="4.109375" style="73" customWidth="1"/>
    <col min="2282" max="2283" width="13.6640625" style="73" customWidth="1"/>
    <col min="2284" max="2531" width="8.88671875" style="73"/>
    <col min="2532" max="2532" width="3.109375" style="73" customWidth="1"/>
    <col min="2533" max="2533" width="66.109375" style="73" customWidth="1"/>
    <col min="2534" max="2536" width="13.6640625" style="73" customWidth="1"/>
    <col min="2537" max="2537" width="4.109375" style="73" customWidth="1"/>
    <col min="2538" max="2539" width="13.6640625" style="73" customWidth="1"/>
    <col min="2540" max="2787" width="8.88671875" style="73"/>
    <col min="2788" max="2788" width="3.109375" style="73" customWidth="1"/>
    <col min="2789" max="2789" width="66.109375" style="73" customWidth="1"/>
    <col min="2790" max="2792" width="13.6640625" style="73" customWidth="1"/>
    <col min="2793" max="2793" width="4.109375" style="73" customWidth="1"/>
    <col min="2794" max="2795" width="13.6640625" style="73" customWidth="1"/>
    <col min="2796" max="3043" width="8.88671875" style="73"/>
    <col min="3044" max="3044" width="3.109375" style="73" customWidth="1"/>
    <col min="3045" max="3045" width="66.109375" style="73" customWidth="1"/>
    <col min="3046" max="3048" width="13.6640625" style="73" customWidth="1"/>
    <col min="3049" max="3049" width="4.109375" style="73" customWidth="1"/>
    <col min="3050" max="3051" width="13.6640625" style="73" customWidth="1"/>
    <col min="3052" max="3299" width="8.88671875" style="73"/>
    <col min="3300" max="3300" width="3.109375" style="73" customWidth="1"/>
    <col min="3301" max="3301" width="66.109375" style="73" customWidth="1"/>
    <col min="3302" max="3304" width="13.6640625" style="73" customWidth="1"/>
    <col min="3305" max="3305" width="4.109375" style="73" customWidth="1"/>
    <col min="3306" max="3307" width="13.6640625" style="73" customWidth="1"/>
    <col min="3308" max="3555" width="8.88671875" style="73"/>
    <col min="3556" max="3556" width="3.109375" style="73" customWidth="1"/>
    <col min="3557" max="3557" width="66.109375" style="73" customWidth="1"/>
    <col min="3558" max="3560" width="13.6640625" style="73" customWidth="1"/>
    <col min="3561" max="3561" width="4.109375" style="73" customWidth="1"/>
    <col min="3562" max="3563" width="13.6640625" style="73" customWidth="1"/>
    <col min="3564" max="3811" width="8.88671875" style="73"/>
    <col min="3812" max="3812" width="3.109375" style="73" customWidth="1"/>
    <col min="3813" max="3813" width="66.109375" style="73" customWidth="1"/>
    <col min="3814" max="3816" width="13.6640625" style="73" customWidth="1"/>
    <col min="3817" max="3817" width="4.109375" style="73" customWidth="1"/>
    <col min="3818" max="3819" width="13.6640625" style="73" customWidth="1"/>
    <col min="3820" max="4067" width="8.88671875" style="73"/>
    <col min="4068" max="4068" width="3.109375" style="73" customWidth="1"/>
    <col min="4069" max="4069" width="66.109375" style="73" customWidth="1"/>
    <col min="4070" max="4072" width="13.6640625" style="73" customWidth="1"/>
    <col min="4073" max="4073" width="4.109375" style="73" customWidth="1"/>
    <col min="4074" max="4075" width="13.6640625" style="73" customWidth="1"/>
    <col min="4076" max="4323" width="8.88671875" style="73"/>
    <col min="4324" max="4324" width="3.109375" style="73" customWidth="1"/>
    <col min="4325" max="4325" width="66.109375" style="73" customWidth="1"/>
    <col min="4326" max="4328" width="13.6640625" style="73" customWidth="1"/>
    <col min="4329" max="4329" width="4.109375" style="73" customWidth="1"/>
    <col min="4330" max="4331" width="13.6640625" style="73" customWidth="1"/>
    <col min="4332" max="4579" width="8.88671875" style="73"/>
    <col min="4580" max="4580" width="3.109375" style="73" customWidth="1"/>
    <col min="4581" max="4581" width="66.109375" style="73" customWidth="1"/>
    <col min="4582" max="4584" width="13.6640625" style="73" customWidth="1"/>
    <col min="4585" max="4585" width="4.109375" style="73" customWidth="1"/>
    <col min="4586" max="4587" width="13.6640625" style="73" customWidth="1"/>
    <col min="4588" max="4835" width="8.88671875" style="73"/>
    <col min="4836" max="4836" width="3.109375" style="73" customWidth="1"/>
    <col min="4837" max="4837" width="66.109375" style="73" customWidth="1"/>
    <col min="4838" max="4840" width="13.6640625" style="73" customWidth="1"/>
    <col min="4841" max="4841" width="4.109375" style="73" customWidth="1"/>
    <col min="4842" max="4843" width="13.6640625" style="73" customWidth="1"/>
    <col min="4844" max="5091" width="8.88671875" style="73"/>
    <col min="5092" max="5092" width="3.109375" style="73" customWidth="1"/>
    <col min="5093" max="5093" width="66.109375" style="73" customWidth="1"/>
    <col min="5094" max="5096" width="13.6640625" style="73" customWidth="1"/>
    <col min="5097" max="5097" width="4.109375" style="73" customWidth="1"/>
    <col min="5098" max="5099" width="13.6640625" style="73" customWidth="1"/>
    <col min="5100" max="5347" width="8.88671875" style="73"/>
    <col min="5348" max="5348" width="3.109375" style="73" customWidth="1"/>
    <col min="5349" max="5349" width="66.109375" style="73" customWidth="1"/>
    <col min="5350" max="5352" width="13.6640625" style="73" customWidth="1"/>
    <col min="5353" max="5353" width="4.109375" style="73" customWidth="1"/>
    <col min="5354" max="5355" width="13.6640625" style="73" customWidth="1"/>
    <col min="5356" max="5603" width="8.88671875" style="73"/>
    <col min="5604" max="5604" width="3.109375" style="73" customWidth="1"/>
    <col min="5605" max="5605" width="66.109375" style="73" customWidth="1"/>
    <col min="5606" max="5608" width="13.6640625" style="73" customWidth="1"/>
    <col min="5609" max="5609" width="4.109375" style="73" customWidth="1"/>
    <col min="5610" max="5611" width="13.6640625" style="73" customWidth="1"/>
    <col min="5612" max="5859" width="8.88671875" style="73"/>
    <col min="5860" max="5860" width="3.109375" style="73" customWidth="1"/>
    <col min="5861" max="5861" width="66.109375" style="73" customWidth="1"/>
    <col min="5862" max="5864" width="13.6640625" style="73" customWidth="1"/>
    <col min="5865" max="5865" width="4.109375" style="73" customWidth="1"/>
    <col min="5866" max="5867" width="13.6640625" style="73" customWidth="1"/>
    <col min="5868" max="6115" width="8.88671875" style="73"/>
    <col min="6116" max="6116" width="3.109375" style="73" customWidth="1"/>
    <col min="6117" max="6117" width="66.109375" style="73" customWidth="1"/>
    <col min="6118" max="6120" width="13.6640625" style="73" customWidth="1"/>
    <col min="6121" max="6121" width="4.109375" style="73" customWidth="1"/>
    <col min="6122" max="6123" width="13.6640625" style="73" customWidth="1"/>
    <col min="6124" max="6371" width="8.88671875" style="73"/>
    <col min="6372" max="6372" width="3.109375" style="73" customWidth="1"/>
    <col min="6373" max="6373" width="66.109375" style="73" customWidth="1"/>
    <col min="6374" max="6376" width="13.6640625" style="73" customWidth="1"/>
    <col min="6377" max="6377" width="4.109375" style="73" customWidth="1"/>
    <col min="6378" max="6379" width="13.6640625" style="73" customWidth="1"/>
    <col min="6380" max="6627" width="8.88671875" style="73"/>
    <col min="6628" max="6628" width="3.109375" style="73" customWidth="1"/>
    <col min="6629" max="6629" width="66.109375" style="73" customWidth="1"/>
    <col min="6630" max="6632" width="13.6640625" style="73" customWidth="1"/>
    <col min="6633" max="6633" width="4.109375" style="73" customWidth="1"/>
    <col min="6634" max="6635" width="13.6640625" style="73" customWidth="1"/>
    <col min="6636" max="6883" width="8.88671875" style="73"/>
    <col min="6884" max="6884" width="3.109375" style="73" customWidth="1"/>
    <col min="6885" max="6885" width="66.109375" style="73" customWidth="1"/>
    <col min="6886" max="6888" width="13.6640625" style="73" customWidth="1"/>
    <col min="6889" max="6889" width="4.109375" style="73" customWidth="1"/>
    <col min="6890" max="6891" width="13.6640625" style="73" customWidth="1"/>
    <col min="6892" max="7139" width="8.88671875" style="73"/>
    <col min="7140" max="7140" width="3.109375" style="73" customWidth="1"/>
    <col min="7141" max="7141" width="66.109375" style="73" customWidth="1"/>
    <col min="7142" max="7144" width="13.6640625" style="73" customWidth="1"/>
    <col min="7145" max="7145" width="4.109375" style="73" customWidth="1"/>
    <col min="7146" max="7147" width="13.6640625" style="73" customWidth="1"/>
    <col min="7148" max="7395" width="8.88671875" style="73"/>
    <col min="7396" max="7396" width="3.109375" style="73" customWidth="1"/>
    <col min="7397" max="7397" width="66.109375" style="73" customWidth="1"/>
    <col min="7398" max="7400" width="13.6640625" style="73" customWidth="1"/>
    <col min="7401" max="7401" width="4.109375" style="73" customWidth="1"/>
    <col min="7402" max="7403" width="13.6640625" style="73" customWidth="1"/>
    <col min="7404" max="7651" width="8.88671875" style="73"/>
    <col min="7652" max="7652" width="3.109375" style="73" customWidth="1"/>
    <col min="7653" max="7653" width="66.109375" style="73" customWidth="1"/>
    <col min="7654" max="7656" width="13.6640625" style="73" customWidth="1"/>
    <col min="7657" max="7657" width="4.109375" style="73" customWidth="1"/>
    <col min="7658" max="7659" width="13.6640625" style="73" customWidth="1"/>
    <col min="7660" max="7907" width="8.88671875" style="73"/>
    <col min="7908" max="7908" width="3.109375" style="73" customWidth="1"/>
    <col min="7909" max="7909" width="66.109375" style="73" customWidth="1"/>
    <col min="7910" max="7912" width="13.6640625" style="73" customWidth="1"/>
    <col min="7913" max="7913" width="4.109375" style="73" customWidth="1"/>
    <col min="7914" max="7915" width="13.6640625" style="73" customWidth="1"/>
    <col min="7916" max="8163" width="8.88671875" style="73"/>
    <col min="8164" max="8164" width="3.109375" style="73" customWidth="1"/>
    <col min="8165" max="8165" width="66.109375" style="73" customWidth="1"/>
    <col min="8166" max="8168" width="13.6640625" style="73" customWidth="1"/>
    <col min="8169" max="8169" width="4.109375" style="73" customWidth="1"/>
    <col min="8170" max="8171" width="13.6640625" style="73" customWidth="1"/>
    <col min="8172" max="8419" width="8.88671875" style="73"/>
    <col min="8420" max="8420" width="3.109375" style="73" customWidth="1"/>
    <col min="8421" max="8421" width="66.109375" style="73" customWidth="1"/>
    <col min="8422" max="8424" width="13.6640625" style="73" customWidth="1"/>
    <col min="8425" max="8425" width="4.109375" style="73" customWidth="1"/>
    <col min="8426" max="8427" width="13.6640625" style="73" customWidth="1"/>
    <col min="8428" max="8675" width="8.88671875" style="73"/>
    <col min="8676" max="8676" width="3.109375" style="73" customWidth="1"/>
    <col min="8677" max="8677" width="66.109375" style="73" customWidth="1"/>
    <col min="8678" max="8680" width="13.6640625" style="73" customWidth="1"/>
    <col min="8681" max="8681" width="4.109375" style="73" customWidth="1"/>
    <col min="8682" max="8683" width="13.6640625" style="73" customWidth="1"/>
    <col min="8684" max="8931" width="8.88671875" style="73"/>
    <col min="8932" max="8932" width="3.109375" style="73" customWidth="1"/>
    <col min="8933" max="8933" width="66.109375" style="73" customWidth="1"/>
    <col min="8934" max="8936" width="13.6640625" style="73" customWidth="1"/>
    <col min="8937" max="8937" width="4.109375" style="73" customWidth="1"/>
    <col min="8938" max="8939" width="13.6640625" style="73" customWidth="1"/>
    <col min="8940" max="9187" width="8.88671875" style="73"/>
    <col min="9188" max="9188" width="3.109375" style="73" customWidth="1"/>
    <col min="9189" max="9189" width="66.109375" style="73" customWidth="1"/>
    <col min="9190" max="9192" width="13.6640625" style="73" customWidth="1"/>
    <col min="9193" max="9193" width="4.109375" style="73" customWidth="1"/>
    <col min="9194" max="9195" width="13.6640625" style="73" customWidth="1"/>
    <col min="9196" max="9443" width="8.88671875" style="73"/>
    <col min="9444" max="9444" width="3.109375" style="73" customWidth="1"/>
    <col min="9445" max="9445" width="66.109375" style="73" customWidth="1"/>
    <col min="9446" max="9448" width="13.6640625" style="73" customWidth="1"/>
    <col min="9449" max="9449" width="4.109375" style="73" customWidth="1"/>
    <col min="9450" max="9451" width="13.6640625" style="73" customWidth="1"/>
    <col min="9452" max="9699" width="8.88671875" style="73"/>
    <col min="9700" max="9700" width="3.109375" style="73" customWidth="1"/>
    <col min="9701" max="9701" width="66.109375" style="73" customWidth="1"/>
    <col min="9702" max="9704" width="13.6640625" style="73" customWidth="1"/>
    <col min="9705" max="9705" width="4.109375" style="73" customWidth="1"/>
    <col min="9706" max="9707" width="13.6640625" style="73" customWidth="1"/>
    <col min="9708" max="9955" width="8.88671875" style="73"/>
    <col min="9956" max="9956" width="3.109375" style="73" customWidth="1"/>
    <col min="9957" max="9957" width="66.109375" style="73" customWidth="1"/>
    <col min="9958" max="9960" width="13.6640625" style="73" customWidth="1"/>
    <col min="9961" max="9961" width="4.109375" style="73" customWidth="1"/>
    <col min="9962" max="9963" width="13.6640625" style="73" customWidth="1"/>
    <col min="9964" max="10211" width="8.88671875" style="73"/>
    <col min="10212" max="10212" width="3.109375" style="73" customWidth="1"/>
    <col min="10213" max="10213" width="66.109375" style="73" customWidth="1"/>
    <col min="10214" max="10216" width="13.6640625" style="73" customWidth="1"/>
    <col min="10217" max="10217" width="4.109375" style="73" customWidth="1"/>
    <col min="10218" max="10219" width="13.6640625" style="73" customWidth="1"/>
    <col min="10220" max="10467" width="8.88671875" style="73"/>
    <col min="10468" max="10468" width="3.109375" style="73" customWidth="1"/>
    <col min="10469" max="10469" width="66.109375" style="73" customWidth="1"/>
    <col min="10470" max="10472" width="13.6640625" style="73" customWidth="1"/>
    <col min="10473" max="10473" width="4.109375" style="73" customWidth="1"/>
    <col min="10474" max="10475" width="13.6640625" style="73" customWidth="1"/>
    <col min="10476" max="10723" width="8.88671875" style="73"/>
    <col min="10724" max="10724" width="3.109375" style="73" customWidth="1"/>
    <col min="10725" max="10725" width="66.109375" style="73" customWidth="1"/>
    <col min="10726" max="10728" width="13.6640625" style="73" customWidth="1"/>
    <col min="10729" max="10729" width="4.109375" style="73" customWidth="1"/>
    <col min="10730" max="10731" width="13.6640625" style="73" customWidth="1"/>
    <col min="10732" max="10979" width="8.88671875" style="73"/>
    <col min="10980" max="10980" width="3.109375" style="73" customWidth="1"/>
    <col min="10981" max="10981" width="66.109375" style="73" customWidth="1"/>
    <col min="10982" max="10984" width="13.6640625" style="73" customWidth="1"/>
    <col min="10985" max="10985" width="4.109375" style="73" customWidth="1"/>
    <col min="10986" max="10987" width="13.6640625" style="73" customWidth="1"/>
    <col min="10988" max="11235" width="8.88671875" style="73"/>
    <col min="11236" max="11236" width="3.109375" style="73" customWidth="1"/>
    <col min="11237" max="11237" width="66.109375" style="73" customWidth="1"/>
    <col min="11238" max="11240" width="13.6640625" style="73" customWidth="1"/>
    <col min="11241" max="11241" width="4.109375" style="73" customWidth="1"/>
    <col min="11242" max="11243" width="13.6640625" style="73" customWidth="1"/>
    <col min="11244" max="11491" width="8.88671875" style="73"/>
    <col min="11492" max="11492" width="3.109375" style="73" customWidth="1"/>
    <col min="11493" max="11493" width="66.109375" style="73" customWidth="1"/>
    <col min="11494" max="11496" width="13.6640625" style="73" customWidth="1"/>
    <col min="11497" max="11497" width="4.109375" style="73" customWidth="1"/>
    <col min="11498" max="11499" width="13.6640625" style="73" customWidth="1"/>
    <col min="11500" max="11747" width="8.88671875" style="73"/>
    <col min="11748" max="11748" width="3.109375" style="73" customWidth="1"/>
    <col min="11749" max="11749" width="66.109375" style="73" customWidth="1"/>
    <col min="11750" max="11752" width="13.6640625" style="73" customWidth="1"/>
    <col min="11753" max="11753" width="4.109375" style="73" customWidth="1"/>
    <col min="11754" max="11755" width="13.6640625" style="73" customWidth="1"/>
    <col min="11756" max="12003" width="8.88671875" style="73"/>
    <col min="12004" max="12004" width="3.109375" style="73" customWidth="1"/>
    <col min="12005" max="12005" width="66.109375" style="73" customWidth="1"/>
    <col min="12006" max="12008" width="13.6640625" style="73" customWidth="1"/>
    <col min="12009" max="12009" width="4.109375" style="73" customWidth="1"/>
    <col min="12010" max="12011" width="13.6640625" style="73" customWidth="1"/>
    <col min="12012" max="12259" width="8.88671875" style="73"/>
    <col min="12260" max="12260" width="3.109375" style="73" customWidth="1"/>
    <col min="12261" max="12261" width="66.109375" style="73" customWidth="1"/>
    <col min="12262" max="12264" width="13.6640625" style="73" customWidth="1"/>
    <col min="12265" max="12265" width="4.109375" style="73" customWidth="1"/>
    <col min="12266" max="12267" width="13.6640625" style="73" customWidth="1"/>
    <col min="12268" max="12515" width="8.88671875" style="73"/>
    <col min="12516" max="12516" width="3.109375" style="73" customWidth="1"/>
    <col min="12517" max="12517" width="66.109375" style="73" customWidth="1"/>
    <col min="12518" max="12520" width="13.6640625" style="73" customWidth="1"/>
    <col min="12521" max="12521" width="4.109375" style="73" customWidth="1"/>
    <col min="12522" max="12523" width="13.6640625" style="73" customWidth="1"/>
    <col min="12524" max="12771" width="8.88671875" style="73"/>
    <col min="12772" max="12772" width="3.109375" style="73" customWidth="1"/>
    <col min="12773" max="12773" width="66.109375" style="73" customWidth="1"/>
    <col min="12774" max="12776" width="13.6640625" style="73" customWidth="1"/>
    <col min="12777" max="12777" width="4.109375" style="73" customWidth="1"/>
    <col min="12778" max="12779" width="13.6640625" style="73" customWidth="1"/>
    <col min="12780" max="13027" width="8.88671875" style="73"/>
    <col min="13028" max="13028" width="3.109375" style="73" customWidth="1"/>
    <col min="13029" max="13029" width="66.109375" style="73" customWidth="1"/>
    <col min="13030" max="13032" width="13.6640625" style="73" customWidth="1"/>
    <col min="13033" max="13033" width="4.109375" style="73" customWidth="1"/>
    <col min="13034" max="13035" width="13.6640625" style="73" customWidth="1"/>
    <col min="13036" max="13283" width="8.88671875" style="73"/>
    <col min="13284" max="13284" width="3.109375" style="73" customWidth="1"/>
    <col min="13285" max="13285" width="66.109375" style="73" customWidth="1"/>
    <col min="13286" max="13288" width="13.6640625" style="73" customWidth="1"/>
    <col min="13289" max="13289" width="4.109375" style="73" customWidth="1"/>
    <col min="13290" max="13291" width="13.6640625" style="73" customWidth="1"/>
    <col min="13292" max="13539" width="8.88671875" style="73"/>
    <col min="13540" max="13540" width="3.109375" style="73" customWidth="1"/>
    <col min="13541" max="13541" width="66.109375" style="73" customWidth="1"/>
    <col min="13542" max="13544" width="13.6640625" style="73" customWidth="1"/>
    <col min="13545" max="13545" width="4.109375" style="73" customWidth="1"/>
    <col min="13546" max="13547" width="13.6640625" style="73" customWidth="1"/>
    <col min="13548" max="13795" width="8.88671875" style="73"/>
    <col min="13796" max="13796" width="3.109375" style="73" customWidth="1"/>
    <col min="13797" max="13797" width="66.109375" style="73" customWidth="1"/>
    <col min="13798" max="13800" width="13.6640625" style="73" customWidth="1"/>
    <col min="13801" max="13801" width="4.109375" style="73" customWidth="1"/>
    <col min="13802" max="13803" width="13.6640625" style="73" customWidth="1"/>
    <col min="13804" max="14051" width="8.88671875" style="73"/>
    <col min="14052" max="14052" width="3.109375" style="73" customWidth="1"/>
    <col min="14053" max="14053" width="66.109375" style="73" customWidth="1"/>
    <col min="14054" max="14056" width="13.6640625" style="73" customWidth="1"/>
    <col min="14057" max="14057" width="4.109375" style="73" customWidth="1"/>
    <col min="14058" max="14059" width="13.6640625" style="73" customWidth="1"/>
    <col min="14060" max="14307" width="8.88671875" style="73"/>
    <col min="14308" max="14308" width="3.109375" style="73" customWidth="1"/>
    <col min="14309" max="14309" width="66.109375" style="73" customWidth="1"/>
    <col min="14310" max="14312" width="13.6640625" style="73" customWidth="1"/>
    <col min="14313" max="14313" width="4.109375" style="73" customWidth="1"/>
    <col min="14314" max="14315" width="13.6640625" style="73" customWidth="1"/>
    <col min="14316" max="14563" width="8.88671875" style="73"/>
    <col min="14564" max="14564" width="3.109375" style="73" customWidth="1"/>
    <col min="14565" max="14565" width="66.109375" style="73" customWidth="1"/>
    <col min="14566" max="14568" width="13.6640625" style="73" customWidth="1"/>
    <col min="14569" max="14569" width="4.109375" style="73" customWidth="1"/>
    <col min="14570" max="14571" width="13.6640625" style="73" customWidth="1"/>
    <col min="14572" max="14819" width="8.88671875" style="73"/>
    <col min="14820" max="14820" width="3.109375" style="73" customWidth="1"/>
    <col min="14821" max="14821" width="66.109375" style="73" customWidth="1"/>
    <col min="14822" max="14824" width="13.6640625" style="73" customWidth="1"/>
    <col min="14825" max="14825" width="4.109375" style="73" customWidth="1"/>
    <col min="14826" max="14827" width="13.6640625" style="73" customWidth="1"/>
    <col min="14828" max="15075" width="8.88671875" style="73"/>
    <col min="15076" max="15076" width="3.109375" style="73" customWidth="1"/>
    <col min="15077" max="15077" width="66.109375" style="73" customWidth="1"/>
    <col min="15078" max="15080" width="13.6640625" style="73" customWidth="1"/>
    <col min="15081" max="15081" width="4.109375" style="73" customWidth="1"/>
    <col min="15082" max="15083" width="13.6640625" style="73" customWidth="1"/>
    <col min="15084" max="15331" width="8.88671875" style="73"/>
    <col min="15332" max="15332" width="3.109375" style="73" customWidth="1"/>
    <col min="15333" max="15333" width="66.109375" style="73" customWidth="1"/>
    <col min="15334" max="15336" width="13.6640625" style="73" customWidth="1"/>
    <col min="15337" max="15337" width="4.109375" style="73" customWidth="1"/>
    <col min="15338" max="15339" width="13.6640625" style="73" customWidth="1"/>
    <col min="15340" max="15587" width="8.88671875" style="73"/>
    <col min="15588" max="15588" width="3.109375" style="73" customWidth="1"/>
    <col min="15589" max="15589" width="66.109375" style="73" customWidth="1"/>
    <col min="15590" max="15592" width="13.6640625" style="73" customWidth="1"/>
    <col min="15593" max="15593" width="4.109375" style="73" customWidth="1"/>
    <col min="15594" max="15595" width="13.6640625" style="73" customWidth="1"/>
    <col min="15596" max="15843" width="8.88671875" style="73"/>
    <col min="15844" max="15844" width="3.109375" style="73" customWidth="1"/>
    <col min="15845" max="15845" width="66.109375" style="73" customWidth="1"/>
    <col min="15846" max="15848" width="13.6640625" style="73" customWidth="1"/>
    <col min="15849" max="15849" width="4.109375" style="73" customWidth="1"/>
    <col min="15850" max="15851" width="13.6640625" style="73" customWidth="1"/>
    <col min="15852" max="16099" width="8.88671875" style="73"/>
    <col min="16100" max="16100" width="3.109375" style="73" customWidth="1"/>
    <col min="16101" max="16101" width="66.109375" style="73" customWidth="1"/>
    <col min="16102" max="16104" width="13.6640625" style="73" customWidth="1"/>
    <col min="16105" max="16105" width="4.109375" style="73" customWidth="1"/>
    <col min="16106" max="16107" width="13.6640625" style="73" customWidth="1"/>
    <col min="16108" max="16384" width="8.88671875" style="73"/>
  </cols>
  <sheetData>
    <row r="1" spans="1:7" ht="12.75">
      <c r="A1" s="3"/>
      <c r="B1" s="3"/>
      <c r="C1" s="3"/>
      <c r="D1" s="19"/>
      <c r="E1" s="4"/>
      <c r="F1" s="3"/>
      <c r="G1" s="3"/>
    </row>
    <row r="2" spans="1:7" ht="20.100000000000001" customHeight="1">
      <c r="A2" s="3"/>
      <c r="B2" s="946" t="str">
        <f>IF('Front Sheet and Checklist'!C5="(please select from drop down)","Please select organisation from front sheet",'Front Sheet and Checklist'!C5)</f>
        <v>Swansea Bay UHB</v>
      </c>
      <c r="C2" s="947"/>
      <c r="D2" s="948"/>
      <c r="E2" s="34"/>
      <c r="F2" s="3"/>
      <c r="G2" s="3"/>
    </row>
    <row r="3" spans="1:7" ht="26.25" customHeight="1">
      <c r="A3" s="3"/>
      <c r="B3" s="853" t="s">
        <v>1097</v>
      </c>
      <c r="C3" s="854"/>
      <c r="D3" s="855"/>
      <c r="E3" s="34"/>
      <c r="F3" s="3"/>
      <c r="G3" s="3"/>
    </row>
    <row r="4" spans="1:7" ht="22.5" customHeight="1">
      <c r="A4" s="3"/>
      <c r="B4" s="823"/>
      <c r="C4" s="824"/>
      <c r="D4" s="825"/>
      <c r="E4" s="34"/>
      <c r="F4" s="3"/>
      <c r="G4" s="3"/>
    </row>
    <row r="5" spans="1:7" ht="27.75" customHeight="1">
      <c r="A5" s="3"/>
      <c r="B5" s="826"/>
      <c r="C5" s="827"/>
      <c r="D5" s="828"/>
      <c r="E5" s="34"/>
      <c r="F5" s="3"/>
      <c r="G5" s="3"/>
    </row>
    <row r="6" spans="1:7" ht="15.75">
      <c r="A6" s="3"/>
      <c r="B6" s="2"/>
      <c r="C6" s="2"/>
      <c r="D6" s="35"/>
      <c r="E6" s="34"/>
      <c r="F6" s="3"/>
      <c r="G6" s="3"/>
    </row>
    <row r="7" spans="1:7" ht="19.5" customHeight="1">
      <c r="A7" s="3"/>
      <c r="B7" s="912" t="s">
        <v>1098</v>
      </c>
      <c r="C7" s="904"/>
      <c r="D7" s="904"/>
      <c r="E7" s="958"/>
      <c r="F7" s="3"/>
      <c r="G7" s="3"/>
    </row>
    <row r="8" spans="1:7" ht="32.25" customHeight="1">
      <c r="A8" s="3"/>
      <c r="B8" s="984"/>
      <c r="C8" s="985"/>
      <c r="D8" s="985"/>
      <c r="E8" s="986"/>
      <c r="F8" s="3"/>
      <c r="G8" s="3"/>
    </row>
    <row r="9" spans="1:7" ht="15.75" customHeight="1">
      <c r="A9" s="3"/>
      <c r="B9" s="3"/>
      <c r="C9" s="3"/>
      <c r="D9" s="19"/>
      <c r="E9" s="34"/>
      <c r="F9" s="3"/>
      <c r="G9" s="3"/>
    </row>
    <row r="10" spans="1:7" ht="15.75" customHeight="1">
      <c r="A10" s="3"/>
      <c r="B10" s="181" t="s">
        <v>1099</v>
      </c>
      <c r="C10" s="181" t="s">
        <v>354</v>
      </c>
      <c r="D10" s="181" t="s">
        <v>690</v>
      </c>
      <c r="E10" s="181" t="s">
        <v>1100</v>
      </c>
      <c r="F10" s="3"/>
      <c r="G10" s="3"/>
    </row>
    <row r="11" spans="1:7" ht="20.100000000000001" customHeight="1">
      <c r="A11" s="3"/>
      <c r="B11" s="547" t="s">
        <v>1101</v>
      </c>
      <c r="C11" s="548"/>
      <c r="D11" s="548"/>
      <c r="E11" s="549"/>
      <c r="F11" s="3"/>
      <c r="G11" s="3"/>
    </row>
    <row r="12" spans="1:7" ht="20.100000000000001" customHeight="1">
      <c r="A12" s="3"/>
      <c r="B12" s="987" t="s">
        <v>1102</v>
      </c>
      <c r="C12" s="988"/>
      <c r="D12" s="988"/>
      <c r="E12" s="989"/>
      <c r="F12" s="3"/>
      <c r="G12" s="3"/>
    </row>
    <row r="13" spans="1:7" ht="20.100000000000001" customHeight="1">
      <c r="A13" s="3"/>
      <c r="B13" s="79" t="s">
        <v>1103</v>
      </c>
      <c r="C13" s="79" t="s">
        <v>23</v>
      </c>
      <c r="D13" s="469">
        <v>-4600</v>
      </c>
      <c r="E13" s="469"/>
      <c r="F13" s="224">
        <f>IF(D13&gt;0,1,0)</f>
        <v>0</v>
      </c>
      <c r="G13" s="224">
        <f>IF(AND(D13&lt;&gt;0,B13=""),1,0)</f>
        <v>0</v>
      </c>
    </row>
    <row r="14" spans="1:7" ht="20.100000000000001" customHeight="1">
      <c r="A14" s="3"/>
      <c r="B14" s="32" t="s">
        <v>1103</v>
      </c>
      <c r="C14" s="32" t="s">
        <v>1104</v>
      </c>
      <c r="D14" s="125">
        <v>-4500</v>
      </c>
      <c r="E14" s="125"/>
      <c r="F14" s="224">
        <f t="shared" ref="F14:F31" si="0">IF(D14&gt;0,1,0)</f>
        <v>0</v>
      </c>
      <c r="G14" s="224">
        <f t="shared" ref="G14:G31" si="1">IF(AND(D14&lt;&gt;0,B14=""),1,0)</f>
        <v>0</v>
      </c>
    </row>
    <row r="15" spans="1:7" ht="20.100000000000001" customHeight="1">
      <c r="A15" s="3"/>
      <c r="B15" s="32" t="s">
        <v>90</v>
      </c>
      <c r="C15" s="32" t="s">
        <v>1105</v>
      </c>
      <c r="D15" s="125">
        <v>-6300</v>
      </c>
      <c r="E15" s="125"/>
      <c r="F15" s="224">
        <f t="shared" si="0"/>
        <v>0</v>
      </c>
      <c r="G15" s="224">
        <f t="shared" si="1"/>
        <v>0</v>
      </c>
    </row>
    <row r="16" spans="1:7" ht="20.100000000000001" customHeight="1">
      <c r="A16" s="3"/>
      <c r="B16" s="32" t="s">
        <v>924</v>
      </c>
      <c r="C16" s="32" t="s">
        <v>1106</v>
      </c>
      <c r="D16" s="125">
        <v>-2400</v>
      </c>
      <c r="E16" s="125"/>
      <c r="F16" s="224">
        <f t="shared" si="0"/>
        <v>0</v>
      </c>
      <c r="G16" s="224">
        <f t="shared" si="1"/>
        <v>0</v>
      </c>
    </row>
    <row r="17" spans="1:7" ht="20.100000000000001" customHeight="1">
      <c r="A17" s="3"/>
      <c r="B17" s="32" t="s">
        <v>873</v>
      </c>
      <c r="C17" s="32" t="s">
        <v>1107</v>
      </c>
      <c r="D17" s="125">
        <v>-3000</v>
      </c>
      <c r="E17" s="125"/>
      <c r="F17" s="224">
        <f t="shared" si="0"/>
        <v>0</v>
      </c>
      <c r="G17" s="224">
        <f t="shared" si="1"/>
        <v>0</v>
      </c>
    </row>
    <row r="18" spans="1:7" ht="20.100000000000001" customHeight="1">
      <c r="A18" s="3"/>
      <c r="B18" s="32" t="s">
        <v>1108</v>
      </c>
      <c r="C18" s="32" t="s">
        <v>1109</v>
      </c>
      <c r="D18" s="125">
        <v>-13900</v>
      </c>
      <c r="E18" s="125"/>
      <c r="F18" s="224">
        <f t="shared" si="0"/>
        <v>0</v>
      </c>
      <c r="G18" s="224">
        <f t="shared" si="1"/>
        <v>0</v>
      </c>
    </row>
    <row r="19" spans="1:7" ht="20.100000000000001" customHeight="1">
      <c r="A19" s="3"/>
      <c r="B19" s="32" t="s">
        <v>1110</v>
      </c>
      <c r="C19" s="32" t="s">
        <v>1111</v>
      </c>
      <c r="D19" s="125">
        <v>-1700</v>
      </c>
      <c r="E19" s="125"/>
      <c r="F19" s="224">
        <f t="shared" si="0"/>
        <v>0</v>
      </c>
      <c r="G19" s="224">
        <f t="shared" si="1"/>
        <v>0</v>
      </c>
    </row>
    <row r="20" spans="1:7" ht="20.100000000000001" customHeight="1">
      <c r="A20" s="3"/>
      <c r="B20" s="32" t="s">
        <v>1112</v>
      </c>
      <c r="C20" s="32" t="s">
        <v>1113</v>
      </c>
      <c r="D20" s="125">
        <v>-500</v>
      </c>
      <c r="E20" s="125"/>
      <c r="F20" s="224">
        <f t="shared" si="0"/>
        <v>0</v>
      </c>
      <c r="G20" s="224">
        <f t="shared" si="1"/>
        <v>0</v>
      </c>
    </row>
    <row r="21" spans="1:7" ht="20.100000000000001" customHeight="1">
      <c r="A21" s="3"/>
      <c r="B21" s="32" t="s">
        <v>1114</v>
      </c>
      <c r="C21" s="32" t="s">
        <v>1115</v>
      </c>
      <c r="D21" s="125">
        <v>-1000</v>
      </c>
      <c r="E21" s="125"/>
      <c r="F21" s="224">
        <f t="shared" si="0"/>
        <v>0</v>
      </c>
      <c r="G21" s="224">
        <f t="shared" si="1"/>
        <v>0</v>
      </c>
    </row>
    <row r="22" spans="1:7" ht="20.100000000000001" customHeight="1">
      <c r="A22" s="3"/>
      <c r="B22" s="32" t="s">
        <v>1116</v>
      </c>
      <c r="C22" s="32" t="s">
        <v>1117</v>
      </c>
      <c r="D22" s="125">
        <v>-1000</v>
      </c>
      <c r="E22" s="125"/>
      <c r="F22" s="224">
        <f t="shared" si="0"/>
        <v>0</v>
      </c>
      <c r="G22" s="224">
        <f t="shared" si="1"/>
        <v>0</v>
      </c>
    </row>
    <row r="23" spans="1:7" ht="20.100000000000001" customHeight="1">
      <c r="A23" s="3"/>
      <c r="B23" s="32" t="s">
        <v>1118</v>
      </c>
      <c r="C23" s="32" t="s">
        <v>1119</v>
      </c>
      <c r="D23" s="125">
        <v>-21200</v>
      </c>
      <c r="E23" s="125"/>
      <c r="F23" s="224">
        <f t="shared" si="0"/>
        <v>0</v>
      </c>
      <c r="G23" s="224">
        <f t="shared" si="1"/>
        <v>0</v>
      </c>
    </row>
    <row r="24" spans="1:7" ht="20.100000000000001" customHeight="1">
      <c r="A24" s="3"/>
      <c r="B24" s="32"/>
      <c r="C24" s="32"/>
      <c r="D24" s="125"/>
      <c r="E24" s="125"/>
      <c r="F24" s="224">
        <f t="shared" si="0"/>
        <v>0</v>
      </c>
      <c r="G24" s="224">
        <f t="shared" si="1"/>
        <v>0</v>
      </c>
    </row>
    <row r="25" spans="1:7" ht="20.100000000000001" customHeight="1">
      <c r="A25" s="3"/>
      <c r="B25" s="32"/>
      <c r="C25" s="32"/>
      <c r="D25" s="125"/>
      <c r="E25" s="125"/>
      <c r="F25" s="224">
        <f t="shared" si="0"/>
        <v>0</v>
      </c>
      <c r="G25" s="224">
        <f t="shared" si="1"/>
        <v>0</v>
      </c>
    </row>
    <row r="26" spans="1:7" ht="20.100000000000001" customHeight="1">
      <c r="A26" s="3"/>
      <c r="B26" s="32"/>
      <c r="C26" s="32"/>
      <c r="D26" s="125"/>
      <c r="E26" s="125"/>
      <c r="F26" s="224">
        <f t="shared" si="0"/>
        <v>0</v>
      </c>
      <c r="G26" s="224">
        <f t="shared" si="1"/>
        <v>0</v>
      </c>
    </row>
    <row r="27" spans="1:7" ht="20.100000000000001" customHeight="1">
      <c r="A27" s="3"/>
      <c r="B27" s="32"/>
      <c r="C27" s="32"/>
      <c r="D27" s="125"/>
      <c r="E27" s="125"/>
      <c r="F27" s="224">
        <f t="shared" si="0"/>
        <v>0</v>
      </c>
      <c r="G27" s="224">
        <f t="shared" si="1"/>
        <v>0</v>
      </c>
    </row>
    <row r="28" spans="1:7" ht="20.100000000000001" customHeight="1">
      <c r="A28" s="3"/>
      <c r="B28" s="32"/>
      <c r="C28" s="32"/>
      <c r="D28" s="125"/>
      <c r="E28" s="125"/>
      <c r="F28" s="224">
        <f t="shared" si="0"/>
        <v>0</v>
      </c>
      <c r="G28" s="224">
        <f t="shared" si="1"/>
        <v>0</v>
      </c>
    </row>
    <row r="29" spans="1:7" ht="20.100000000000001" customHeight="1">
      <c r="A29" s="3"/>
      <c r="B29" s="32"/>
      <c r="C29" s="32"/>
      <c r="D29" s="125"/>
      <c r="E29" s="125"/>
      <c r="F29" s="224">
        <f t="shared" si="0"/>
        <v>0</v>
      </c>
      <c r="G29" s="224">
        <f t="shared" si="1"/>
        <v>0</v>
      </c>
    </row>
    <row r="30" spans="1:7" ht="20.100000000000001" customHeight="1">
      <c r="A30" s="3"/>
      <c r="B30" s="32"/>
      <c r="C30" s="32"/>
      <c r="D30" s="125"/>
      <c r="E30" s="125"/>
      <c r="F30" s="224">
        <f t="shared" si="0"/>
        <v>0</v>
      </c>
      <c r="G30" s="224">
        <f t="shared" si="1"/>
        <v>0</v>
      </c>
    </row>
    <row r="31" spans="1:7" ht="20.100000000000001" customHeight="1">
      <c r="A31" s="3"/>
      <c r="B31" s="33"/>
      <c r="C31" s="33"/>
      <c r="D31" s="126"/>
      <c r="E31" s="126"/>
      <c r="F31" s="224">
        <f t="shared" si="0"/>
        <v>0</v>
      </c>
      <c r="G31" s="224">
        <f t="shared" si="1"/>
        <v>0</v>
      </c>
    </row>
    <row r="32" spans="1:7" ht="20.100000000000001" customHeight="1">
      <c r="A32" s="3"/>
      <c r="B32" s="566" t="s">
        <v>1120</v>
      </c>
      <c r="C32" s="566"/>
      <c r="D32" s="567">
        <f>SUM(D13:D31)</f>
        <v>-60100</v>
      </c>
      <c r="E32" s="4"/>
      <c r="F32" s="204">
        <f>SUM(F13:F31)</f>
        <v>0</v>
      </c>
      <c r="G32" s="204"/>
    </row>
    <row r="33" spans="1:7" ht="20.100000000000001" customHeight="1">
      <c r="A33" s="3"/>
      <c r="B33" s="547" t="s">
        <v>1121</v>
      </c>
      <c r="C33" s="548"/>
      <c r="D33" s="548"/>
      <c r="E33" s="549"/>
      <c r="F33" s="3"/>
      <c r="G33" s="204"/>
    </row>
    <row r="34" spans="1:7" ht="20.100000000000001" customHeight="1">
      <c r="A34" s="3"/>
      <c r="B34" s="981" t="s">
        <v>1122</v>
      </c>
      <c r="C34" s="982"/>
      <c r="D34" s="982"/>
      <c r="E34" s="983"/>
      <c r="F34" s="3"/>
      <c r="G34" s="204"/>
    </row>
    <row r="35" spans="1:7" ht="20.100000000000001" customHeight="1">
      <c r="A35" s="3"/>
      <c r="B35" s="79" t="s">
        <v>1123</v>
      </c>
      <c r="C35" s="79" t="s">
        <v>1124</v>
      </c>
      <c r="D35" s="469">
        <v>3000</v>
      </c>
      <c r="E35" s="469"/>
      <c r="F35" s="224">
        <f>IF(D35&lt;0,1,0)</f>
        <v>0</v>
      </c>
      <c r="G35" s="224">
        <f t="shared" ref="G35:G52" si="2">IF(AND(D35&lt;&gt;0,B35=""),1,0)</f>
        <v>0</v>
      </c>
    </row>
    <row r="36" spans="1:7" ht="20.100000000000001" customHeight="1">
      <c r="A36" s="3"/>
      <c r="B36" s="32" t="s">
        <v>725</v>
      </c>
      <c r="C36" s="32" t="s">
        <v>1125</v>
      </c>
      <c r="D36" s="125">
        <v>3000</v>
      </c>
      <c r="E36" s="125"/>
      <c r="F36" s="224">
        <f t="shared" ref="F36:F52" si="3">IF(D36&lt;0,1,0)</f>
        <v>0</v>
      </c>
      <c r="G36" s="224">
        <f t="shared" si="2"/>
        <v>0</v>
      </c>
    </row>
    <row r="37" spans="1:7" ht="20.100000000000001" customHeight="1">
      <c r="A37" s="3"/>
      <c r="B37" s="32" t="s">
        <v>1103</v>
      </c>
      <c r="C37" s="32" t="s">
        <v>1126</v>
      </c>
      <c r="D37" s="125">
        <v>2600</v>
      </c>
      <c r="E37" s="125"/>
      <c r="F37" s="224">
        <f t="shared" si="3"/>
        <v>0</v>
      </c>
      <c r="G37" s="224">
        <f t="shared" si="2"/>
        <v>0</v>
      </c>
    </row>
    <row r="38" spans="1:7" ht="20.100000000000001" customHeight="1">
      <c r="A38" s="3"/>
      <c r="B38" s="32"/>
      <c r="C38" s="32"/>
      <c r="D38" s="125"/>
      <c r="E38" s="125"/>
      <c r="F38" s="224">
        <f t="shared" si="3"/>
        <v>0</v>
      </c>
      <c r="G38" s="224">
        <f t="shared" si="2"/>
        <v>0</v>
      </c>
    </row>
    <row r="39" spans="1:7" ht="20.100000000000001" customHeight="1">
      <c r="A39" s="3"/>
      <c r="B39" s="32"/>
      <c r="C39" s="32"/>
      <c r="D39" s="125"/>
      <c r="E39" s="125"/>
      <c r="F39" s="224">
        <f t="shared" si="3"/>
        <v>0</v>
      </c>
      <c r="G39" s="224">
        <f t="shared" si="2"/>
        <v>0</v>
      </c>
    </row>
    <row r="40" spans="1:7" ht="20.100000000000001" customHeight="1">
      <c r="A40" s="3"/>
      <c r="B40" s="32"/>
      <c r="C40" s="32"/>
      <c r="D40" s="125"/>
      <c r="E40" s="125"/>
      <c r="F40" s="224">
        <f t="shared" si="3"/>
        <v>0</v>
      </c>
      <c r="G40" s="224">
        <f t="shared" si="2"/>
        <v>0</v>
      </c>
    </row>
    <row r="41" spans="1:7" ht="20.100000000000001" customHeight="1">
      <c r="A41" s="3"/>
      <c r="B41" s="32"/>
      <c r="C41" s="32"/>
      <c r="D41" s="125"/>
      <c r="E41" s="125"/>
      <c r="F41" s="224">
        <f t="shared" si="3"/>
        <v>0</v>
      </c>
      <c r="G41" s="224">
        <f t="shared" si="2"/>
        <v>0</v>
      </c>
    </row>
    <row r="42" spans="1:7" ht="20.100000000000001" customHeight="1">
      <c r="A42" s="3"/>
      <c r="B42" s="32"/>
      <c r="C42" s="32"/>
      <c r="D42" s="125"/>
      <c r="E42" s="125"/>
      <c r="F42" s="224">
        <f t="shared" si="3"/>
        <v>0</v>
      </c>
      <c r="G42" s="224">
        <f t="shared" si="2"/>
        <v>0</v>
      </c>
    </row>
    <row r="43" spans="1:7" ht="20.100000000000001" customHeight="1">
      <c r="A43" s="3"/>
      <c r="B43" s="32"/>
      <c r="C43" s="32"/>
      <c r="D43" s="125"/>
      <c r="E43" s="125"/>
      <c r="F43" s="224">
        <f t="shared" si="3"/>
        <v>0</v>
      </c>
      <c r="G43" s="224">
        <f t="shared" si="2"/>
        <v>0</v>
      </c>
    </row>
    <row r="44" spans="1:7" ht="20.100000000000001" customHeight="1">
      <c r="A44" s="3"/>
      <c r="B44" s="32"/>
      <c r="C44" s="32"/>
      <c r="D44" s="125"/>
      <c r="E44" s="125"/>
      <c r="F44" s="224">
        <f t="shared" si="3"/>
        <v>0</v>
      </c>
      <c r="G44" s="224">
        <f t="shared" si="2"/>
        <v>0</v>
      </c>
    </row>
    <row r="45" spans="1:7" ht="20.100000000000001" customHeight="1">
      <c r="A45" s="3"/>
      <c r="B45" s="32"/>
      <c r="C45" s="32"/>
      <c r="D45" s="125"/>
      <c r="E45" s="125"/>
      <c r="F45" s="224">
        <f t="shared" si="3"/>
        <v>0</v>
      </c>
      <c r="G45" s="224">
        <f t="shared" si="2"/>
        <v>0</v>
      </c>
    </row>
    <row r="46" spans="1:7" ht="20.100000000000001" customHeight="1">
      <c r="A46" s="3"/>
      <c r="B46" s="32"/>
      <c r="C46" s="32"/>
      <c r="D46" s="125"/>
      <c r="E46" s="125"/>
      <c r="F46" s="224">
        <f t="shared" si="3"/>
        <v>0</v>
      </c>
      <c r="G46" s="224">
        <f t="shared" si="2"/>
        <v>0</v>
      </c>
    </row>
    <row r="47" spans="1:7" ht="20.100000000000001" customHeight="1">
      <c r="A47" s="3"/>
      <c r="B47" s="32"/>
      <c r="C47" s="32"/>
      <c r="D47" s="125"/>
      <c r="E47" s="125"/>
      <c r="F47" s="224">
        <f t="shared" si="3"/>
        <v>0</v>
      </c>
      <c r="G47" s="224">
        <f t="shared" si="2"/>
        <v>0</v>
      </c>
    </row>
    <row r="48" spans="1:7" ht="20.100000000000001" customHeight="1">
      <c r="A48" s="3"/>
      <c r="B48" s="32"/>
      <c r="C48" s="32"/>
      <c r="D48" s="125"/>
      <c r="E48" s="125"/>
      <c r="F48" s="224">
        <f t="shared" si="3"/>
        <v>0</v>
      </c>
      <c r="G48" s="224">
        <f t="shared" si="2"/>
        <v>0</v>
      </c>
    </row>
    <row r="49" spans="1:7" ht="20.100000000000001" customHeight="1">
      <c r="A49" s="3"/>
      <c r="B49" s="32"/>
      <c r="C49" s="32"/>
      <c r="D49" s="125"/>
      <c r="E49" s="125"/>
      <c r="F49" s="224">
        <f t="shared" si="3"/>
        <v>0</v>
      </c>
      <c r="G49" s="224">
        <f t="shared" si="2"/>
        <v>0</v>
      </c>
    </row>
    <row r="50" spans="1:7" ht="20.100000000000001" customHeight="1">
      <c r="A50" s="3"/>
      <c r="B50" s="32"/>
      <c r="C50" s="32"/>
      <c r="D50" s="125"/>
      <c r="E50" s="125"/>
      <c r="F50" s="224">
        <f t="shared" si="3"/>
        <v>0</v>
      </c>
      <c r="G50" s="224">
        <f t="shared" si="2"/>
        <v>0</v>
      </c>
    </row>
    <row r="51" spans="1:7" ht="20.100000000000001" customHeight="1">
      <c r="A51" s="3"/>
      <c r="B51" s="32"/>
      <c r="C51" s="32"/>
      <c r="D51" s="125"/>
      <c r="E51" s="125"/>
      <c r="F51" s="224">
        <f t="shared" si="3"/>
        <v>0</v>
      </c>
      <c r="G51" s="224">
        <f t="shared" si="2"/>
        <v>0</v>
      </c>
    </row>
    <row r="52" spans="1:7" ht="20.100000000000001" customHeight="1">
      <c r="A52" s="3"/>
      <c r="B52" s="33"/>
      <c r="C52" s="33"/>
      <c r="D52" s="126"/>
      <c r="E52" s="126"/>
      <c r="F52" s="224">
        <f t="shared" si="3"/>
        <v>0</v>
      </c>
      <c r="G52" s="224">
        <f t="shared" si="2"/>
        <v>0</v>
      </c>
    </row>
    <row r="53" spans="1:7" ht="20.100000000000001" customHeight="1">
      <c r="A53" s="3"/>
      <c r="B53" s="468" t="s">
        <v>1127</v>
      </c>
      <c r="C53" s="468"/>
      <c r="D53" s="127">
        <f>SUM(D35:D52)</f>
        <v>8600</v>
      </c>
      <c r="E53" s="4"/>
      <c r="F53" s="204">
        <f>SUM(F35:F52)</f>
        <v>0</v>
      </c>
      <c r="G53" s="204">
        <f>SUM(G13:G52)</f>
        <v>0</v>
      </c>
    </row>
    <row r="54" spans="1:7" ht="15.75" customHeight="1">
      <c r="A54" s="3"/>
      <c r="B54" s="71"/>
      <c r="C54" s="71"/>
      <c r="D54" s="72"/>
      <c r="E54" s="4"/>
      <c r="F54" s="3"/>
      <c r="G54" s="3"/>
    </row>
    <row r="55" spans="1:7" ht="15.75" customHeight="1">
      <c r="A55" s="3"/>
      <c r="B55" s="468" t="s">
        <v>1128</v>
      </c>
      <c r="C55" s="468"/>
      <c r="D55" s="127">
        <f>'1 - Revenue Plan'!C92</f>
        <v>-69894.128658372254</v>
      </c>
      <c r="E55" s="4"/>
      <c r="F55" s="3"/>
      <c r="G55" s="3"/>
    </row>
    <row r="56" spans="1:7" ht="15.75" customHeight="1">
      <c r="A56" s="3"/>
      <c r="B56" s="468" t="s">
        <v>1129</v>
      </c>
      <c r="C56" s="468"/>
      <c r="D56" s="127">
        <f>D55+'9 - Risks &amp; Opportunities'!D32</f>
        <v>-129994.12865837225</v>
      </c>
      <c r="E56" s="4"/>
      <c r="F56" s="3"/>
      <c r="G56" s="3"/>
    </row>
    <row r="57" spans="1:7" ht="15.75" customHeight="1">
      <c r="A57" s="3"/>
      <c r="B57" s="468" t="s">
        <v>1130</v>
      </c>
      <c r="C57" s="468"/>
      <c r="D57" s="127">
        <f>+D55+D53</f>
        <v>-61294.128658372254</v>
      </c>
      <c r="E57" s="4"/>
      <c r="F57" s="3"/>
      <c r="G57" s="3"/>
    </row>
    <row r="58" spans="1:7" ht="15.75" customHeight="1">
      <c r="A58" s="3"/>
      <c r="B58" s="40"/>
      <c r="C58" s="40"/>
      <c r="D58" s="40"/>
      <c r="E58" s="4"/>
      <c r="F58" s="3"/>
      <c r="G58" s="3"/>
    </row>
    <row r="59" spans="1:7" ht="15.75" customHeight="1">
      <c r="A59" s="3"/>
      <c r="B59" s="40"/>
      <c r="C59" s="40"/>
      <c r="D59" s="40"/>
      <c r="E59" s="4"/>
      <c r="F59" s="3"/>
      <c r="G59" s="3"/>
    </row>
    <row r="60" spans="1:7" ht="15.75" customHeight="1">
      <c r="A60" s="3"/>
      <c r="B60" s="71"/>
      <c r="C60" s="71"/>
      <c r="D60" s="72"/>
      <c r="E60" s="4"/>
      <c r="F60" s="3"/>
      <c r="G60" s="3"/>
    </row>
    <row r="61" spans="1:7" ht="15.75" customHeight="1">
      <c r="A61" s="3"/>
      <c r="B61" s="71"/>
      <c r="C61" s="71"/>
      <c r="D61" s="72"/>
      <c r="E61" s="225">
        <f>SUM(E13:E54)+SUM(F13:F54)</f>
        <v>0</v>
      </c>
      <c r="F61" s="3"/>
      <c r="G61" s="3"/>
    </row>
    <row r="83" spans="2:5" ht="20.100000000000001" customHeight="1">
      <c r="B83" s="76"/>
      <c r="C83" s="76"/>
      <c r="D83" s="77"/>
    </row>
    <row r="84" spans="2:5" ht="20.100000000000001" customHeight="1">
      <c r="E84" s="78"/>
    </row>
  </sheetData>
  <sheetProtection sheet="1" objects="1" scenarios="1"/>
  <customSheetViews>
    <customSheetView guid="{95B84344-25FE-4A71-9083-825DAB5E8F01}" scale="80">
      <pane ySplit="10" topLeftCell="A29" activePane="bottomLeft" state="frozen"/>
      <selection pane="bottomLeft" activeCell="B35" activeCellId="1" sqref="B13:C31 B35:C52"/>
      <pageMargins left="0" right="0" top="0" bottom="0" header="0" footer="0"/>
      <pageSetup paperSize="9" scale="52" orientation="portrait" r:id="rId1"/>
    </customSheetView>
  </customSheetViews>
  <mergeCells count="5">
    <mergeCell ref="B34:E34"/>
    <mergeCell ref="B2:D2"/>
    <mergeCell ref="B3:D5"/>
    <mergeCell ref="B7:E8"/>
    <mergeCell ref="B12:E12"/>
  </mergeCells>
  <dataValidations count="3">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HV14 RR14 ABN14 ALJ14 AVF14 BFB14 BOX14 BYT14 CIP14 CSL14 DCH14 DMD14 DVZ14 EFV14 EPR14 EZN14 FJJ14 FTF14 GDB14 GMX14 GWT14 HGP14 HQL14 IAH14 IKD14 ITZ14 JDV14 JNR14 JXN14 KHJ14 KRF14 LBB14 LKX14 LUT14 MEP14 MOL14 MYH14 NID14 NRZ14 OBV14 OLR14 OVN14 PFJ14 PPF14 PZB14 QIX14 QST14 RCP14 RML14 RWH14 SGD14 SPZ14 SZV14 TJR14 TTN14 UDJ14 UNF14 UXB14 VGX14 VQT14 WAP14 WKL14 WUH14 HV65560 RR65560 ABN65560 ALJ65560 AVF65560 BFB65560 BOX65560 BYT65560 CIP65560 CSL65560 DCH65560 DMD65560 DVZ65560 EFV65560 EPR65560 EZN65560 FJJ65560 FTF65560 GDB65560 GMX65560 GWT65560 HGP65560 HQL65560 IAH65560 IKD65560 ITZ65560 JDV65560 JNR65560 JXN65560 KHJ65560 KRF65560 LBB65560 LKX65560 LUT65560 MEP65560 MOL65560 MYH65560 NID65560 NRZ65560 OBV65560 OLR65560 OVN65560 PFJ65560 PPF65560 PZB65560 QIX65560 QST65560 RCP65560 RML65560 RWH65560 SGD65560 SPZ65560 SZV65560 TJR65560 TTN65560 UDJ65560 UNF65560 UXB65560 VGX65560 VQT65560 WAP65560 WKL65560 WUH65560 HV131096 RR131096 ABN131096 ALJ131096 AVF131096 BFB131096 BOX131096 BYT131096 CIP131096 CSL131096 DCH131096 DMD131096 DVZ131096 EFV131096 EPR131096 EZN131096 FJJ131096 FTF131096 GDB131096 GMX131096 GWT131096 HGP131096 HQL131096 IAH131096 IKD131096 ITZ131096 JDV131096 JNR131096 JXN131096 KHJ131096 KRF131096 LBB131096 LKX131096 LUT131096 MEP131096 MOL131096 MYH131096 NID131096 NRZ131096 OBV131096 OLR131096 OVN131096 PFJ131096 PPF131096 PZB131096 QIX131096 QST131096 RCP131096 RML131096 RWH131096 SGD131096 SPZ131096 SZV131096 TJR131096 TTN131096 UDJ131096 UNF131096 UXB131096 VGX131096 VQT131096 WAP131096 WKL131096 WUH131096 HV196632 RR196632 ABN196632 ALJ196632 AVF196632 BFB196632 BOX196632 BYT196632 CIP196632 CSL196632 DCH196632 DMD196632 DVZ196632 EFV196632 EPR196632 EZN196632 FJJ196632 FTF196632 GDB196632 GMX196632 GWT196632 HGP196632 HQL196632 IAH196632 IKD196632 ITZ196632 JDV196632 JNR196632 JXN196632 KHJ196632 KRF196632 LBB196632 LKX196632 LUT196632 MEP196632 MOL196632 MYH196632 NID196632 NRZ196632 OBV196632 OLR196632 OVN196632 PFJ196632 PPF196632 PZB196632 QIX196632 QST196632 RCP196632 RML196632 RWH196632 SGD196632 SPZ196632 SZV196632 TJR196632 TTN196632 UDJ196632 UNF196632 UXB196632 VGX196632 VQT196632 WAP196632 WKL196632 WUH196632 HV262168 RR262168 ABN262168 ALJ262168 AVF262168 BFB262168 BOX262168 BYT262168 CIP262168 CSL262168 DCH262168 DMD262168 DVZ262168 EFV262168 EPR262168 EZN262168 FJJ262168 FTF262168 GDB262168 GMX262168 GWT262168 HGP262168 HQL262168 IAH262168 IKD262168 ITZ262168 JDV262168 JNR262168 JXN262168 KHJ262168 KRF262168 LBB262168 LKX262168 LUT262168 MEP262168 MOL262168 MYH262168 NID262168 NRZ262168 OBV262168 OLR262168 OVN262168 PFJ262168 PPF262168 PZB262168 QIX262168 QST262168 RCP262168 RML262168 RWH262168 SGD262168 SPZ262168 SZV262168 TJR262168 TTN262168 UDJ262168 UNF262168 UXB262168 VGX262168 VQT262168 WAP262168 WKL262168 WUH262168 HV327704 RR327704 ABN327704 ALJ327704 AVF327704 BFB327704 BOX327704 BYT327704 CIP327704 CSL327704 DCH327704 DMD327704 DVZ327704 EFV327704 EPR327704 EZN327704 FJJ327704 FTF327704 GDB327704 GMX327704 GWT327704 HGP327704 HQL327704 IAH327704 IKD327704 ITZ327704 JDV327704 JNR327704 JXN327704 KHJ327704 KRF327704 LBB327704 LKX327704 LUT327704 MEP327704 MOL327704 MYH327704 NID327704 NRZ327704 OBV327704 OLR327704 OVN327704 PFJ327704 PPF327704 PZB327704 QIX327704 QST327704 RCP327704 RML327704 RWH327704 SGD327704 SPZ327704 SZV327704 TJR327704 TTN327704 UDJ327704 UNF327704 UXB327704 VGX327704 VQT327704 WAP327704 WKL327704 WUH327704 HV393240 RR393240 ABN393240 ALJ393240 AVF393240 BFB393240 BOX393240 BYT393240 CIP393240 CSL393240 DCH393240 DMD393240 DVZ393240 EFV393240 EPR393240 EZN393240 FJJ393240 FTF393240 GDB393240 GMX393240 GWT393240 HGP393240 HQL393240 IAH393240 IKD393240 ITZ393240 JDV393240 JNR393240 JXN393240 KHJ393240 KRF393240 LBB393240 LKX393240 LUT393240 MEP393240 MOL393240 MYH393240 NID393240 NRZ393240 OBV393240 OLR393240 OVN393240 PFJ393240 PPF393240 PZB393240 QIX393240 QST393240 RCP393240 RML393240 RWH393240 SGD393240 SPZ393240 SZV393240 TJR393240 TTN393240 UDJ393240 UNF393240 UXB393240 VGX393240 VQT393240 WAP393240 WKL393240 WUH393240 HV458776 RR458776 ABN458776 ALJ458776 AVF458776 BFB458776 BOX458776 BYT458776 CIP458776 CSL458776 DCH458776 DMD458776 DVZ458776 EFV458776 EPR458776 EZN458776 FJJ458776 FTF458776 GDB458776 GMX458776 GWT458776 HGP458776 HQL458776 IAH458776 IKD458776 ITZ458776 JDV458776 JNR458776 JXN458776 KHJ458776 KRF458776 LBB458776 LKX458776 LUT458776 MEP458776 MOL458776 MYH458776 NID458776 NRZ458776 OBV458776 OLR458776 OVN458776 PFJ458776 PPF458776 PZB458776 QIX458776 QST458776 RCP458776 RML458776 RWH458776 SGD458776 SPZ458776 SZV458776 TJR458776 TTN458776 UDJ458776 UNF458776 UXB458776 VGX458776 VQT458776 WAP458776 WKL458776 WUH458776 HV524312 RR524312 ABN524312 ALJ524312 AVF524312 BFB524312 BOX524312 BYT524312 CIP524312 CSL524312 DCH524312 DMD524312 DVZ524312 EFV524312 EPR524312 EZN524312 FJJ524312 FTF524312 GDB524312 GMX524312 GWT524312 HGP524312 HQL524312 IAH524312 IKD524312 ITZ524312 JDV524312 JNR524312 JXN524312 KHJ524312 KRF524312 LBB524312 LKX524312 LUT524312 MEP524312 MOL524312 MYH524312 NID524312 NRZ524312 OBV524312 OLR524312 OVN524312 PFJ524312 PPF524312 PZB524312 QIX524312 QST524312 RCP524312 RML524312 RWH524312 SGD524312 SPZ524312 SZV524312 TJR524312 TTN524312 UDJ524312 UNF524312 UXB524312 VGX524312 VQT524312 WAP524312 WKL524312 WUH524312 HV589848 RR589848 ABN589848 ALJ589848 AVF589848 BFB589848 BOX589848 BYT589848 CIP589848 CSL589848 DCH589848 DMD589848 DVZ589848 EFV589848 EPR589848 EZN589848 FJJ589848 FTF589848 GDB589848 GMX589848 GWT589848 HGP589848 HQL589848 IAH589848 IKD589848 ITZ589848 JDV589848 JNR589848 JXN589848 KHJ589848 KRF589848 LBB589848 LKX589848 LUT589848 MEP589848 MOL589848 MYH589848 NID589848 NRZ589848 OBV589848 OLR589848 OVN589848 PFJ589848 PPF589848 PZB589848 QIX589848 QST589848 RCP589848 RML589848 RWH589848 SGD589848 SPZ589848 SZV589848 TJR589848 TTN589848 UDJ589848 UNF589848 UXB589848 VGX589848 VQT589848 WAP589848 WKL589848 WUH589848 HV655384 RR655384 ABN655384 ALJ655384 AVF655384 BFB655384 BOX655384 BYT655384 CIP655384 CSL655384 DCH655384 DMD655384 DVZ655384 EFV655384 EPR655384 EZN655384 FJJ655384 FTF655384 GDB655384 GMX655384 GWT655384 HGP655384 HQL655384 IAH655384 IKD655384 ITZ655384 JDV655384 JNR655384 JXN655384 KHJ655384 KRF655384 LBB655384 LKX655384 LUT655384 MEP655384 MOL655384 MYH655384 NID655384 NRZ655384 OBV655384 OLR655384 OVN655384 PFJ655384 PPF655384 PZB655384 QIX655384 QST655384 RCP655384 RML655384 RWH655384 SGD655384 SPZ655384 SZV655384 TJR655384 TTN655384 UDJ655384 UNF655384 UXB655384 VGX655384 VQT655384 WAP655384 WKL655384 WUH655384 HV720920 RR720920 ABN720920 ALJ720920 AVF720920 BFB720920 BOX720920 BYT720920 CIP720920 CSL720920 DCH720920 DMD720920 DVZ720920 EFV720920 EPR720920 EZN720920 FJJ720920 FTF720920 GDB720920 GMX720920 GWT720920 HGP720920 HQL720920 IAH720920 IKD720920 ITZ720920 JDV720920 JNR720920 JXN720920 KHJ720920 KRF720920 LBB720920 LKX720920 LUT720920 MEP720920 MOL720920 MYH720920 NID720920 NRZ720920 OBV720920 OLR720920 OVN720920 PFJ720920 PPF720920 PZB720920 QIX720920 QST720920 RCP720920 RML720920 RWH720920 SGD720920 SPZ720920 SZV720920 TJR720920 TTN720920 UDJ720920 UNF720920 UXB720920 VGX720920 VQT720920 WAP720920 WKL720920 WUH720920 HV786456 RR786456 ABN786456 ALJ786456 AVF786456 BFB786456 BOX786456 BYT786456 CIP786456 CSL786456 DCH786456 DMD786456 DVZ786456 EFV786456 EPR786456 EZN786456 FJJ786456 FTF786456 GDB786456 GMX786456 GWT786456 HGP786456 HQL786456 IAH786456 IKD786456 ITZ786456 JDV786456 JNR786456 JXN786456 KHJ786456 KRF786456 LBB786456 LKX786456 LUT786456 MEP786456 MOL786456 MYH786456 NID786456 NRZ786456 OBV786456 OLR786456 OVN786456 PFJ786456 PPF786456 PZB786456 QIX786456 QST786456 RCP786456 RML786456 RWH786456 SGD786456 SPZ786456 SZV786456 TJR786456 TTN786456 UDJ786456 UNF786456 UXB786456 VGX786456 VQT786456 WAP786456 WKL786456 WUH786456 HV851992 RR851992 ABN851992 ALJ851992 AVF851992 BFB851992 BOX851992 BYT851992 CIP851992 CSL851992 DCH851992 DMD851992 DVZ851992 EFV851992 EPR851992 EZN851992 FJJ851992 FTF851992 GDB851992 GMX851992 GWT851992 HGP851992 HQL851992 IAH851992 IKD851992 ITZ851992 JDV851992 JNR851992 JXN851992 KHJ851992 KRF851992 LBB851992 LKX851992 LUT851992 MEP851992 MOL851992 MYH851992 NID851992 NRZ851992 OBV851992 OLR851992 OVN851992 PFJ851992 PPF851992 PZB851992 QIX851992 QST851992 RCP851992 RML851992 RWH851992 SGD851992 SPZ851992 SZV851992 TJR851992 TTN851992 UDJ851992 UNF851992 UXB851992 VGX851992 VQT851992 WAP851992 WKL851992 WUH851992 HV917528 RR917528 ABN917528 ALJ917528 AVF917528 BFB917528 BOX917528 BYT917528 CIP917528 CSL917528 DCH917528 DMD917528 DVZ917528 EFV917528 EPR917528 EZN917528 FJJ917528 FTF917528 GDB917528 GMX917528 GWT917528 HGP917528 HQL917528 IAH917528 IKD917528 ITZ917528 JDV917528 JNR917528 JXN917528 KHJ917528 KRF917528 LBB917528 LKX917528 LUT917528 MEP917528 MOL917528 MYH917528 NID917528 NRZ917528 OBV917528 OLR917528 OVN917528 PFJ917528 PPF917528 PZB917528 QIX917528 QST917528 RCP917528 RML917528 RWH917528 SGD917528 SPZ917528 SZV917528 TJR917528 TTN917528 UDJ917528 UNF917528 UXB917528 VGX917528 VQT917528 WAP917528 WKL917528 WUH917528 HV983064 RR983064 ABN983064 ALJ983064 AVF983064 BFB983064 BOX983064 BYT983064 CIP983064 CSL983064 DCH983064 DMD983064 DVZ983064 EFV983064 EPR983064 EZN983064 FJJ983064 FTF983064 GDB983064 GMX983064 GWT983064 HGP983064 HQL983064 IAH983064 IKD983064 ITZ983064 JDV983064 JNR983064 JXN983064 KHJ983064 KRF983064 LBB983064 LKX983064 LUT983064 MEP983064 MOL983064 MYH983064 NID983064 NRZ983064 OBV983064 OLR983064 OVN983064 PFJ983064 PPF983064 PZB983064 QIX983064 QST983064 RCP983064 RML983064 RWH983064 SGD983064 SPZ983064 SZV983064 TJR983064 TTN983064 UDJ983064 UNF983064 UXB983064 VGX983064 VQT983064 WAP983064 WKL983064 WUH983064 HZ14 RV14 ABR14 ALN14 AVJ14 BFF14 BPB14 BYX14 CIT14 CSP14 DCL14 DMH14 DWD14 EFZ14 EPV14 EZR14 FJN14 FTJ14 GDF14 GNB14 GWX14 HGT14 HQP14 IAL14 IKH14 IUD14 JDZ14 JNV14 JXR14 KHN14 KRJ14 LBF14 LLB14 LUX14 MET14 MOP14 MYL14 NIH14 NSD14 OBZ14 OLV14 OVR14 PFN14 PPJ14 PZF14 QJB14 QSX14 RCT14 RMP14 RWL14 SGH14 SQD14 SZZ14 TJV14 TTR14 UDN14 UNJ14 UXF14 VHB14 VQX14 WAT14 WKP14 WUL14 HZ65560 RV65560 ABR65560 ALN65560 AVJ65560 BFF65560 BPB65560 BYX65560 CIT65560 CSP65560 DCL65560 DMH65560 DWD65560 EFZ65560 EPV65560 EZR65560 FJN65560 FTJ65560 GDF65560 GNB65560 GWX65560 HGT65560 HQP65560 IAL65560 IKH65560 IUD65560 JDZ65560 JNV65560 JXR65560 KHN65560 KRJ65560 LBF65560 LLB65560 LUX65560 MET65560 MOP65560 MYL65560 NIH65560 NSD65560 OBZ65560 OLV65560 OVR65560 PFN65560 PPJ65560 PZF65560 QJB65560 QSX65560 RCT65560 RMP65560 RWL65560 SGH65560 SQD65560 SZZ65560 TJV65560 TTR65560 UDN65560 UNJ65560 UXF65560 VHB65560 VQX65560 WAT65560 WKP65560 WUL65560 HZ131096 RV131096 ABR131096 ALN131096 AVJ131096 BFF131096 BPB131096 BYX131096 CIT131096 CSP131096 DCL131096 DMH131096 DWD131096 EFZ131096 EPV131096 EZR131096 FJN131096 FTJ131096 GDF131096 GNB131096 GWX131096 HGT131096 HQP131096 IAL131096 IKH131096 IUD131096 JDZ131096 JNV131096 JXR131096 KHN131096 KRJ131096 LBF131096 LLB131096 LUX131096 MET131096 MOP131096 MYL131096 NIH131096 NSD131096 OBZ131096 OLV131096 OVR131096 PFN131096 PPJ131096 PZF131096 QJB131096 QSX131096 RCT131096 RMP131096 RWL131096 SGH131096 SQD131096 SZZ131096 TJV131096 TTR131096 UDN131096 UNJ131096 UXF131096 VHB131096 VQX131096 WAT131096 WKP131096 WUL131096 HZ196632 RV196632 ABR196632 ALN196632 AVJ196632 BFF196632 BPB196632 BYX196632 CIT196632 CSP196632 DCL196632 DMH196632 DWD196632 EFZ196632 EPV196632 EZR196632 FJN196632 FTJ196632 GDF196632 GNB196632 GWX196632 HGT196632 HQP196632 IAL196632 IKH196632 IUD196632 JDZ196632 JNV196632 JXR196632 KHN196632 KRJ196632 LBF196632 LLB196632 LUX196632 MET196632 MOP196632 MYL196632 NIH196632 NSD196632 OBZ196632 OLV196632 OVR196632 PFN196632 PPJ196632 PZF196632 QJB196632 QSX196632 RCT196632 RMP196632 RWL196632 SGH196632 SQD196632 SZZ196632 TJV196632 TTR196632 UDN196632 UNJ196632 UXF196632 VHB196632 VQX196632 WAT196632 WKP196632 WUL196632 HZ262168 RV262168 ABR262168 ALN262168 AVJ262168 BFF262168 BPB262168 BYX262168 CIT262168 CSP262168 DCL262168 DMH262168 DWD262168 EFZ262168 EPV262168 EZR262168 FJN262168 FTJ262168 GDF262168 GNB262168 GWX262168 HGT262168 HQP262168 IAL262168 IKH262168 IUD262168 JDZ262168 JNV262168 JXR262168 KHN262168 KRJ262168 LBF262168 LLB262168 LUX262168 MET262168 MOP262168 MYL262168 NIH262168 NSD262168 OBZ262168 OLV262168 OVR262168 PFN262168 PPJ262168 PZF262168 QJB262168 QSX262168 RCT262168 RMP262168 RWL262168 SGH262168 SQD262168 SZZ262168 TJV262168 TTR262168 UDN262168 UNJ262168 UXF262168 VHB262168 VQX262168 WAT262168 WKP262168 WUL262168 HZ327704 RV327704 ABR327704 ALN327704 AVJ327704 BFF327704 BPB327704 BYX327704 CIT327704 CSP327704 DCL327704 DMH327704 DWD327704 EFZ327704 EPV327704 EZR327704 FJN327704 FTJ327704 GDF327704 GNB327704 GWX327704 HGT327704 HQP327704 IAL327704 IKH327704 IUD327704 JDZ327704 JNV327704 JXR327704 KHN327704 KRJ327704 LBF327704 LLB327704 LUX327704 MET327704 MOP327704 MYL327704 NIH327704 NSD327704 OBZ327704 OLV327704 OVR327704 PFN327704 PPJ327704 PZF327704 QJB327704 QSX327704 RCT327704 RMP327704 RWL327704 SGH327704 SQD327704 SZZ327704 TJV327704 TTR327704 UDN327704 UNJ327704 UXF327704 VHB327704 VQX327704 WAT327704 WKP327704 WUL327704 HZ393240 RV393240 ABR393240 ALN393240 AVJ393240 BFF393240 BPB393240 BYX393240 CIT393240 CSP393240 DCL393240 DMH393240 DWD393240 EFZ393240 EPV393240 EZR393240 FJN393240 FTJ393240 GDF393240 GNB393240 GWX393240 HGT393240 HQP393240 IAL393240 IKH393240 IUD393240 JDZ393240 JNV393240 JXR393240 KHN393240 KRJ393240 LBF393240 LLB393240 LUX393240 MET393240 MOP393240 MYL393240 NIH393240 NSD393240 OBZ393240 OLV393240 OVR393240 PFN393240 PPJ393240 PZF393240 QJB393240 QSX393240 RCT393240 RMP393240 RWL393240 SGH393240 SQD393240 SZZ393240 TJV393240 TTR393240 UDN393240 UNJ393240 UXF393240 VHB393240 VQX393240 WAT393240 WKP393240 WUL393240 HZ458776 RV458776 ABR458776 ALN458776 AVJ458776 BFF458776 BPB458776 BYX458776 CIT458776 CSP458776 DCL458776 DMH458776 DWD458776 EFZ458776 EPV458776 EZR458776 FJN458776 FTJ458776 GDF458776 GNB458776 GWX458776 HGT458776 HQP458776 IAL458776 IKH458776 IUD458776 JDZ458776 JNV458776 JXR458776 KHN458776 KRJ458776 LBF458776 LLB458776 LUX458776 MET458776 MOP458776 MYL458776 NIH458776 NSD458776 OBZ458776 OLV458776 OVR458776 PFN458776 PPJ458776 PZF458776 QJB458776 QSX458776 RCT458776 RMP458776 RWL458776 SGH458776 SQD458776 SZZ458776 TJV458776 TTR458776 UDN458776 UNJ458776 UXF458776 VHB458776 VQX458776 WAT458776 WKP458776 WUL458776 HZ524312 RV524312 ABR524312 ALN524312 AVJ524312 BFF524312 BPB524312 BYX524312 CIT524312 CSP524312 DCL524312 DMH524312 DWD524312 EFZ524312 EPV524312 EZR524312 FJN524312 FTJ524312 GDF524312 GNB524312 GWX524312 HGT524312 HQP524312 IAL524312 IKH524312 IUD524312 JDZ524312 JNV524312 JXR524312 KHN524312 KRJ524312 LBF524312 LLB524312 LUX524312 MET524312 MOP524312 MYL524312 NIH524312 NSD524312 OBZ524312 OLV524312 OVR524312 PFN524312 PPJ524312 PZF524312 QJB524312 QSX524312 RCT524312 RMP524312 RWL524312 SGH524312 SQD524312 SZZ524312 TJV524312 TTR524312 UDN524312 UNJ524312 UXF524312 VHB524312 VQX524312 WAT524312 WKP524312 WUL524312 HZ589848 RV589848 ABR589848 ALN589848 AVJ589848 BFF589848 BPB589848 BYX589848 CIT589848 CSP589848 DCL589848 DMH589848 DWD589848 EFZ589848 EPV589848 EZR589848 FJN589848 FTJ589848 GDF589848 GNB589848 GWX589848 HGT589848 HQP589848 IAL589848 IKH589848 IUD589848 JDZ589848 JNV589848 JXR589848 KHN589848 KRJ589848 LBF589848 LLB589848 LUX589848 MET589848 MOP589848 MYL589848 NIH589848 NSD589848 OBZ589848 OLV589848 OVR589848 PFN589848 PPJ589848 PZF589848 QJB589848 QSX589848 RCT589848 RMP589848 RWL589848 SGH589848 SQD589848 SZZ589848 TJV589848 TTR589848 UDN589848 UNJ589848 UXF589848 VHB589848 VQX589848 WAT589848 WKP589848 WUL589848 HZ655384 RV655384 ABR655384 ALN655384 AVJ655384 BFF655384 BPB655384 BYX655384 CIT655384 CSP655384 DCL655384 DMH655384 DWD655384 EFZ655384 EPV655384 EZR655384 FJN655384 FTJ655384 GDF655384 GNB655384 GWX655384 HGT655384 HQP655384 IAL655384 IKH655384 IUD655384 JDZ655384 JNV655384 JXR655384 KHN655384 KRJ655384 LBF655384 LLB655384 LUX655384 MET655384 MOP655384 MYL655384 NIH655384 NSD655384 OBZ655384 OLV655384 OVR655384 PFN655384 PPJ655384 PZF655384 QJB655384 QSX655384 RCT655384 RMP655384 RWL655384 SGH655384 SQD655384 SZZ655384 TJV655384 TTR655384 UDN655384 UNJ655384 UXF655384 VHB655384 VQX655384 WAT655384 WKP655384 WUL655384 HZ720920 RV720920 ABR720920 ALN720920 AVJ720920 BFF720920 BPB720920 BYX720920 CIT720920 CSP720920 DCL720920 DMH720920 DWD720920 EFZ720920 EPV720920 EZR720920 FJN720920 FTJ720920 GDF720920 GNB720920 GWX720920 HGT720920 HQP720920 IAL720920 IKH720920 IUD720920 JDZ720920 JNV720920 JXR720920 KHN720920 KRJ720920 LBF720920 LLB720920 LUX720920 MET720920 MOP720920 MYL720920 NIH720920 NSD720920 OBZ720920 OLV720920 OVR720920 PFN720920 PPJ720920 PZF720920 QJB720920 QSX720920 RCT720920 RMP720920 RWL720920 SGH720920 SQD720920 SZZ720920 TJV720920 TTR720920 UDN720920 UNJ720920 UXF720920 VHB720920 VQX720920 WAT720920 WKP720920 WUL720920 HZ786456 RV786456 ABR786456 ALN786456 AVJ786456 BFF786456 BPB786456 BYX786456 CIT786456 CSP786456 DCL786456 DMH786456 DWD786456 EFZ786456 EPV786456 EZR786456 FJN786456 FTJ786456 GDF786456 GNB786456 GWX786456 HGT786456 HQP786456 IAL786456 IKH786456 IUD786456 JDZ786456 JNV786456 JXR786456 KHN786456 KRJ786456 LBF786456 LLB786456 LUX786456 MET786456 MOP786456 MYL786456 NIH786456 NSD786456 OBZ786456 OLV786456 OVR786456 PFN786456 PPJ786456 PZF786456 QJB786456 QSX786456 RCT786456 RMP786456 RWL786456 SGH786456 SQD786456 SZZ786456 TJV786456 TTR786456 UDN786456 UNJ786456 UXF786456 VHB786456 VQX786456 WAT786456 WKP786456 WUL786456 HZ851992 RV851992 ABR851992 ALN851992 AVJ851992 BFF851992 BPB851992 BYX851992 CIT851992 CSP851992 DCL851992 DMH851992 DWD851992 EFZ851992 EPV851992 EZR851992 FJN851992 FTJ851992 GDF851992 GNB851992 GWX851992 HGT851992 HQP851992 IAL851992 IKH851992 IUD851992 JDZ851992 JNV851992 JXR851992 KHN851992 KRJ851992 LBF851992 LLB851992 LUX851992 MET851992 MOP851992 MYL851992 NIH851992 NSD851992 OBZ851992 OLV851992 OVR851992 PFN851992 PPJ851992 PZF851992 QJB851992 QSX851992 RCT851992 RMP851992 RWL851992 SGH851992 SQD851992 SZZ851992 TJV851992 TTR851992 UDN851992 UNJ851992 UXF851992 VHB851992 VQX851992 WAT851992 WKP851992 WUL851992 HZ917528 RV917528 ABR917528 ALN917528 AVJ917528 BFF917528 BPB917528 BYX917528 CIT917528 CSP917528 DCL917528 DMH917528 DWD917528 EFZ917528 EPV917528 EZR917528 FJN917528 FTJ917528 GDF917528 GNB917528 GWX917528 HGT917528 HQP917528 IAL917528 IKH917528 IUD917528 JDZ917528 JNV917528 JXR917528 KHN917528 KRJ917528 LBF917528 LLB917528 LUX917528 MET917528 MOP917528 MYL917528 NIH917528 NSD917528 OBZ917528 OLV917528 OVR917528 PFN917528 PPJ917528 PZF917528 QJB917528 QSX917528 RCT917528 RMP917528 RWL917528 SGH917528 SQD917528 SZZ917528 TJV917528 TTR917528 UDN917528 UNJ917528 UXF917528 VHB917528 VQX917528 WAT917528 WKP917528 WUL917528 HZ983064 RV983064 ABR983064 ALN983064 AVJ983064 BFF983064 BPB983064 BYX983064 CIT983064 CSP983064 DCL983064 DMH983064 DWD983064 EFZ983064 EPV983064 EZR983064 FJN983064 FTJ983064 GDF983064 GNB983064 GWX983064 HGT983064 HQP983064 IAL983064 IKH983064 IUD983064 JDZ983064 JNV983064 JXR983064 KHN983064 KRJ983064 LBF983064 LLB983064 LUX983064 MET983064 MOP983064 MYL983064 NIH983064 NSD983064 OBZ983064 OLV983064 OVR983064 PFN983064 PPJ983064 PZF983064 QJB983064 QSX983064 RCT983064 RMP983064 RWL983064 SGH983064 SQD983064 SZZ983064 TJV983064 TTR983064 UDN983064 UNJ983064 UXF983064 VHB983064 VQX983064 WAT983064 WKP983064 WUL983064 D65461 D130997 D196533 D262069 D327605 D393141 D458677 D524213 D589749 D655285 D720821 D786357 D851893 D917429 D982965"/>
    <dataValidation type="decimal" errorStyle="information" operator="lessThanOrEqual" allowBlank="1" showInputMessage="1" showErrorMessage="1" errorTitle="Information:" error="Please enter risks as negative." sqref="D13:D31">
      <formula1>0</formula1>
    </dataValidation>
    <dataValidation type="decimal" errorStyle="information" operator="greaterThanOrEqual" allowBlank="1" showInputMessage="1" showErrorMessage="1" errorTitle="Information" error="Please enter opportunities as positive values." sqref="D35:D52">
      <formula1>0</formula1>
    </dataValidation>
  </dataValidations>
  <pageMargins left="0.7" right="0.7" top="0.75" bottom="0.75" header="0.3" footer="0.3"/>
  <pageSetup paperSize="9" scale="60"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0" tint="-0.499984740745262"/>
  </sheetPr>
  <dimension ref="A1:J54"/>
  <sheetViews>
    <sheetView topLeftCell="A4" zoomScale="85" zoomScaleNormal="85" workbookViewId="0">
      <selection sqref="A1:XFD1048576"/>
    </sheetView>
  </sheetViews>
  <sheetFormatPr defaultColWidth="8.88671875" defaultRowHeight="15"/>
  <sheetData>
    <row r="1" spans="1:10" ht="75">
      <c r="A1" t="s">
        <v>25</v>
      </c>
      <c r="B1" s="21" t="s">
        <v>412</v>
      </c>
      <c r="C1" s="21" t="s">
        <v>27</v>
      </c>
      <c r="D1" s="21" t="s">
        <v>1131</v>
      </c>
      <c r="E1" s="21" t="s">
        <v>29</v>
      </c>
      <c r="F1" s="21" t="s">
        <v>413</v>
      </c>
      <c r="G1" s="21" t="s">
        <v>1132</v>
      </c>
      <c r="H1" s="21" t="s">
        <v>54</v>
      </c>
      <c r="I1" s="21"/>
      <c r="J1" s="21"/>
    </row>
    <row r="2" spans="1:10">
      <c r="A2" t="str">
        <f>'9 - Risks &amp; Opportunities'!$B$2</f>
        <v>Swansea Bay UHB</v>
      </c>
      <c r="B2" s="24" t="s">
        <v>1133</v>
      </c>
      <c r="C2" t="str">
        <f>'9 - Risks &amp; Opportunities'!$B$7</f>
        <v>OVERVIEW OF RISK AND OPPORTUNITIES</v>
      </c>
      <c r="D2" s="24" t="str">
        <f>'9 - Risks &amp; Opportunities'!$B$11</f>
        <v>RISKS</v>
      </c>
      <c r="E2" s="24" t="s">
        <v>414</v>
      </c>
      <c r="F2" s="24" t="str">
        <f>'9 - Risks &amp; Opportunities'!B13</f>
        <v>Commissioing</v>
      </c>
      <c r="G2" s="24">
        <f>'9 - Risks &amp; Opportunities'!D13</f>
        <v>-4600</v>
      </c>
      <c r="H2" s="24">
        <f>'9 - Risks &amp; Opportunities'!E13</f>
        <v>0</v>
      </c>
      <c r="I2" s="24"/>
      <c r="J2" s="24"/>
    </row>
    <row r="3" spans="1:10">
      <c r="A3" t="str">
        <f>'9 - Risks &amp; Opportunities'!$B$2</f>
        <v>Swansea Bay UHB</v>
      </c>
      <c r="B3" s="24" t="s">
        <v>1133</v>
      </c>
      <c r="C3" t="str">
        <f>'9 - Risks &amp; Opportunities'!$B$7</f>
        <v>OVERVIEW OF RISK AND OPPORTUNITIES</v>
      </c>
      <c r="D3" s="24" t="str">
        <f>'9 - Risks &amp; Opportunities'!$B$11</f>
        <v>RISKS</v>
      </c>
      <c r="E3" s="24" t="s">
        <v>414</v>
      </c>
      <c r="F3" s="24" t="str">
        <f>'9 - Risks &amp; Opportunities'!B14</f>
        <v>Commissioing</v>
      </c>
      <c r="G3" s="24">
        <f>'9 - Risks &amp; Opportunities'!D14</f>
        <v>-4500</v>
      </c>
      <c r="H3" s="24">
        <f>'9 - Risks &amp; Opportunities'!E14</f>
        <v>0</v>
      </c>
      <c r="I3" s="24"/>
      <c r="J3" s="24"/>
    </row>
    <row r="4" spans="1:10">
      <c r="A4" t="str">
        <f>'9 - Risks &amp; Opportunities'!$B$2</f>
        <v>Swansea Bay UHB</v>
      </c>
      <c r="B4" s="24" t="s">
        <v>1133</v>
      </c>
      <c r="C4" t="str">
        <f>'9 - Risks &amp; Opportunities'!$B$7</f>
        <v>OVERVIEW OF RISK AND OPPORTUNITIES</v>
      </c>
      <c r="D4" s="24" t="str">
        <f>'9 - Risks &amp; Opportunities'!$B$11</f>
        <v>RISKS</v>
      </c>
      <c r="E4" s="24" t="s">
        <v>414</v>
      </c>
      <c r="F4" s="24" t="str">
        <f>'9 - Risks &amp; Opportunities'!B15</f>
        <v>Savings</v>
      </c>
      <c r="G4" s="24">
        <f>'9 - Risks &amp; Opportunities'!D15</f>
        <v>-6300</v>
      </c>
      <c r="H4" s="24">
        <f>'9 - Risks &amp; Opportunities'!E15</f>
        <v>0</v>
      </c>
      <c r="I4" s="24"/>
      <c r="J4" s="24"/>
    </row>
    <row r="5" spans="1:10">
      <c r="A5" t="str">
        <f>'9 - Risks &amp; Opportunities'!$B$2</f>
        <v>Swansea Bay UHB</v>
      </c>
      <c r="B5" s="24" t="s">
        <v>1133</v>
      </c>
      <c r="C5" t="str">
        <f>'9 - Risks &amp; Opportunities'!$B$7</f>
        <v>OVERVIEW OF RISK AND OPPORTUNITIES</v>
      </c>
      <c r="D5" s="24" t="str">
        <f>'9 - Risks &amp; Opportunities'!$B$11</f>
        <v>RISKS</v>
      </c>
      <c r="E5" s="24" t="s">
        <v>414</v>
      </c>
      <c r="F5" s="24" t="str">
        <f>'9 - Risks &amp; Opportunities'!B16</f>
        <v>Prescribing</v>
      </c>
      <c r="G5" s="24">
        <f>'9 - Risks &amp; Opportunities'!D16</f>
        <v>-2400</v>
      </c>
      <c r="H5" s="24">
        <f>'9 - Risks &amp; Opportunities'!E16</f>
        <v>0</v>
      </c>
      <c r="I5" s="24"/>
      <c r="J5" s="24"/>
    </row>
    <row r="6" spans="1:10">
      <c r="A6" t="str">
        <f>'9 - Risks &amp; Opportunities'!$B$2</f>
        <v>Swansea Bay UHB</v>
      </c>
      <c r="B6" s="24" t="s">
        <v>1133</v>
      </c>
      <c r="C6" t="str">
        <f>'9 - Risks &amp; Opportunities'!$B$7</f>
        <v>OVERVIEW OF RISK AND OPPORTUNITIES</v>
      </c>
      <c r="D6" s="24" t="str">
        <f>'9 - Risks &amp; Opportunities'!$B$11</f>
        <v>RISKS</v>
      </c>
      <c r="E6" s="24" t="s">
        <v>414</v>
      </c>
      <c r="F6" s="24" t="str">
        <f>'9 - Risks &amp; Opportunities'!B17</f>
        <v>CHC</v>
      </c>
      <c r="G6" s="24">
        <f>'9 - Risks &amp; Opportunities'!D17</f>
        <v>-3000</v>
      </c>
      <c r="H6" s="24">
        <f>'9 - Risks &amp; Opportunities'!E17</f>
        <v>0</v>
      </c>
      <c r="I6" s="24"/>
      <c r="J6" s="24"/>
    </row>
    <row r="7" spans="1:10">
      <c r="A7" t="str">
        <f>'9 - Risks &amp; Opportunities'!$B$2</f>
        <v>Swansea Bay UHB</v>
      </c>
      <c r="B7" s="24" t="s">
        <v>1133</v>
      </c>
      <c r="C7" t="str">
        <f>'9 - Risks &amp; Opportunities'!$B$7</f>
        <v>OVERVIEW OF RISK AND OPPORTUNITIES</v>
      </c>
      <c r="D7" s="24" t="str">
        <f>'9 - Risks &amp; Opportunities'!$B$11</f>
        <v>RISKS</v>
      </c>
      <c r="E7" s="24" t="s">
        <v>414</v>
      </c>
      <c r="F7" s="24" t="str">
        <f>'9 - Risks &amp; Opportunities'!B18</f>
        <v>Underlying Pressures</v>
      </c>
      <c r="G7" s="24">
        <f>'9 - Risks &amp; Opportunities'!D18</f>
        <v>-13900</v>
      </c>
      <c r="H7" s="24">
        <f>'9 - Risks &amp; Opportunities'!E18</f>
        <v>0</v>
      </c>
      <c r="I7" s="24"/>
      <c r="J7" s="24"/>
    </row>
    <row r="8" spans="1:10">
      <c r="A8" t="str">
        <f>'9 - Risks &amp; Opportunities'!$B$2</f>
        <v>Swansea Bay UHB</v>
      </c>
      <c r="B8" s="24" t="s">
        <v>1133</v>
      </c>
      <c r="C8" t="str">
        <f>'9 - Risks &amp; Opportunities'!$B$7</f>
        <v>OVERVIEW OF RISK AND OPPORTUNITIES</v>
      </c>
      <c r="D8" s="24" t="str">
        <f>'9 - Risks &amp; Opportunities'!$B$11</f>
        <v>RISKS</v>
      </c>
      <c r="E8" s="24" t="s">
        <v>414</v>
      </c>
      <c r="F8" s="24" t="str">
        <f>'9 - Risks &amp; Opportunities'!B19</f>
        <v>Primary Care Contracts</v>
      </c>
      <c r="G8" s="24">
        <f>'9 - Risks &amp; Opportunities'!D19</f>
        <v>-1700</v>
      </c>
      <c r="H8" s="24">
        <f>'9 - Risks &amp; Opportunities'!E19</f>
        <v>0</v>
      </c>
      <c r="I8" s="24"/>
      <c r="J8" s="24"/>
    </row>
    <row r="9" spans="1:10">
      <c r="A9" t="str">
        <f>'9 - Risks &amp; Opportunities'!$B$2</f>
        <v>Swansea Bay UHB</v>
      </c>
      <c r="B9" s="24" t="s">
        <v>1133</v>
      </c>
      <c r="C9" t="str">
        <f>'9 - Risks &amp; Opportunities'!$B$7</f>
        <v>OVERVIEW OF RISK AND OPPORTUNITIES</v>
      </c>
      <c r="D9" s="24" t="str">
        <f>'9 - Risks &amp; Opportunities'!$B$11</f>
        <v>RISKS</v>
      </c>
      <c r="E9" s="24" t="s">
        <v>414</v>
      </c>
      <c r="F9" s="24" t="str">
        <f>'9 - Risks &amp; Opportunities'!B20</f>
        <v>Community Beds</v>
      </c>
      <c r="G9" s="24">
        <f>'9 - Risks &amp; Opportunities'!D20</f>
        <v>-500</v>
      </c>
      <c r="H9" s="24">
        <f>'9 - Risks &amp; Opportunities'!E20</f>
        <v>0</v>
      </c>
      <c r="I9" s="24"/>
      <c r="J9" s="24"/>
    </row>
    <row r="10" spans="1:10">
      <c r="A10" t="str">
        <f>'9 - Risks &amp; Opportunities'!$B$2</f>
        <v>Swansea Bay UHB</v>
      </c>
      <c r="B10" s="24" t="s">
        <v>1133</v>
      </c>
      <c r="C10" t="str">
        <f>'9 - Risks &amp; Opportunities'!$B$7</f>
        <v>OVERVIEW OF RISK AND OPPORTUNITIES</v>
      </c>
      <c r="D10" s="24" t="str">
        <f>'9 - Risks &amp; Opportunities'!$B$11</f>
        <v>RISKS</v>
      </c>
      <c r="E10" s="24" t="s">
        <v>414</v>
      </c>
      <c r="F10" s="24" t="str">
        <f>'9 - Risks &amp; Opportunities'!B21</f>
        <v>Legistlation</v>
      </c>
      <c r="G10" s="24">
        <f>'9 - Risks &amp; Opportunities'!D21</f>
        <v>-1000</v>
      </c>
      <c r="H10" s="24">
        <f>'9 - Risks &amp; Opportunities'!E21</f>
        <v>0</v>
      </c>
      <c r="I10" s="24"/>
      <c r="J10" s="24"/>
    </row>
    <row r="11" spans="1:10">
      <c r="A11" t="str">
        <f>'9 - Risks &amp; Opportunities'!$B$2</f>
        <v>Swansea Bay UHB</v>
      </c>
      <c r="B11" s="24" t="s">
        <v>1133</v>
      </c>
      <c r="C11" t="str">
        <f>'9 - Risks &amp; Opportunities'!$B$7</f>
        <v>OVERVIEW OF RISK AND OPPORTUNITIES</v>
      </c>
      <c r="D11" s="24" t="str">
        <f>'9 - Risks &amp; Opportunities'!$B$11</f>
        <v>RISKS</v>
      </c>
      <c r="E11" s="24" t="s">
        <v>414</v>
      </c>
      <c r="F11" s="24" t="str">
        <f>'9 - Risks &amp; Opportunities'!B22</f>
        <v xml:space="preserve">Nursing </v>
      </c>
      <c r="G11" s="24">
        <f>'9 - Risks &amp; Opportunities'!D22</f>
        <v>-1000</v>
      </c>
      <c r="H11" s="24">
        <f>'9 - Risks &amp; Opportunities'!E22</f>
        <v>0</v>
      </c>
      <c r="I11" s="24"/>
      <c r="J11" s="24"/>
    </row>
    <row r="12" spans="1:10">
      <c r="A12" t="str">
        <f>'9 - Risks &amp; Opportunities'!$B$2</f>
        <v>Swansea Bay UHB</v>
      </c>
      <c r="B12" s="24" t="s">
        <v>1133</v>
      </c>
      <c r="C12" t="str">
        <f>'9 - Risks &amp; Opportunities'!$B$7</f>
        <v>OVERVIEW OF RISK AND OPPORTUNITIES</v>
      </c>
      <c r="D12" s="24" t="str">
        <f>'9 - Risks &amp; Opportunities'!$B$11</f>
        <v>RISKS</v>
      </c>
      <c r="E12" s="24" t="s">
        <v>414</v>
      </c>
      <c r="F12" s="24" t="str">
        <f>'9 - Risks &amp; Opportunities'!B23</f>
        <v>COVID</v>
      </c>
      <c r="G12" s="24">
        <f>'9 - Risks &amp; Opportunities'!D23</f>
        <v>-21200</v>
      </c>
      <c r="H12" s="24">
        <f>'9 - Risks &amp; Opportunities'!E23</f>
        <v>0</v>
      </c>
      <c r="I12" s="24"/>
      <c r="J12" s="24"/>
    </row>
    <row r="13" spans="1:10">
      <c r="A13" t="str">
        <f>'9 - Risks &amp; Opportunities'!$B$2</f>
        <v>Swansea Bay UHB</v>
      </c>
      <c r="B13" s="24" t="s">
        <v>1133</v>
      </c>
      <c r="C13" t="str">
        <f>'9 - Risks &amp; Opportunities'!$B$7</f>
        <v>OVERVIEW OF RISK AND OPPORTUNITIES</v>
      </c>
      <c r="D13" s="24" t="str">
        <f>'9 - Risks &amp; Opportunities'!$B$11</f>
        <v>RISKS</v>
      </c>
      <c r="E13" s="24" t="s">
        <v>414</v>
      </c>
      <c r="F13" s="24">
        <f>'9 - Risks &amp; Opportunities'!B24</f>
        <v>0</v>
      </c>
      <c r="G13" s="24">
        <f>'9 - Risks &amp; Opportunities'!D24</f>
        <v>0</v>
      </c>
      <c r="H13" s="24">
        <f>'9 - Risks &amp; Opportunities'!E24</f>
        <v>0</v>
      </c>
      <c r="I13" s="24"/>
      <c r="J13" s="24"/>
    </row>
    <row r="14" spans="1:10">
      <c r="A14" t="str">
        <f>'9 - Risks &amp; Opportunities'!$B$2</f>
        <v>Swansea Bay UHB</v>
      </c>
      <c r="B14" s="24" t="s">
        <v>1133</v>
      </c>
      <c r="C14" t="str">
        <f>'9 - Risks &amp; Opportunities'!$B$7</f>
        <v>OVERVIEW OF RISK AND OPPORTUNITIES</v>
      </c>
      <c r="D14" s="24" t="str">
        <f>'9 - Risks &amp; Opportunities'!$B$11</f>
        <v>RISKS</v>
      </c>
      <c r="E14" s="24" t="s">
        <v>414</v>
      </c>
      <c r="F14" s="24">
        <f>'9 - Risks &amp; Opportunities'!B25</f>
        <v>0</v>
      </c>
      <c r="G14" s="24">
        <f>'9 - Risks &amp; Opportunities'!D25</f>
        <v>0</v>
      </c>
      <c r="H14" s="24">
        <f>'9 - Risks &amp; Opportunities'!E25</f>
        <v>0</v>
      </c>
      <c r="I14" s="24"/>
      <c r="J14" s="24"/>
    </row>
    <row r="15" spans="1:10">
      <c r="A15" t="str">
        <f>'9 - Risks &amp; Opportunities'!$B$2</f>
        <v>Swansea Bay UHB</v>
      </c>
      <c r="B15" s="24" t="s">
        <v>1133</v>
      </c>
      <c r="C15" t="str">
        <f>'9 - Risks &amp; Opportunities'!$B$7</f>
        <v>OVERVIEW OF RISK AND OPPORTUNITIES</v>
      </c>
      <c r="D15" s="24" t="str">
        <f>'9 - Risks &amp; Opportunities'!$B$11</f>
        <v>RISKS</v>
      </c>
      <c r="E15" s="24" t="s">
        <v>414</v>
      </c>
      <c r="F15" s="24">
        <f>'9 - Risks &amp; Opportunities'!B26</f>
        <v>0</v>
      </c>
      <c r="G15" s="24">
        <f>'9 - Risks &amp; Opportunities'!D26</f>
        <v>0</v>
      </c>
      <c r="H15" s="24">
        <f>'9 - Risks &amp; Opportunities'!E26</f>
        <v>0</v>
      </c>
      <c r="I15" s="24"/>
      <c r="J15" s="24"/>
    </row>
    <row r="16" spans="1:10">
      <c r="A16" t="str">
        <f>'9 - Risks &amp; Opportunities'!$B$2</f>
        <v>Swansea Bay UHB</v>
      </c>
      <c r="B16" s="24" t="s">
        <v>1133</v>
      </c>
      <c r="C16" t="str">
        <f>'9 - Risks &amp; Opportunities'!$B$7</f>
        <v>OVERVIEW OF RISK AND OPPORTUNITIES</v>
      </c>
      <c r="D16" s="24" t="str">
        <f>'9 - Risks &amp; Opportunities'!$B$11</f>
        <v>RISKS</v>
      </c>
      <c r="E16" s="24" t="s">
        <v>414</v>
      </c>
      <c r="F16" s="24">
        <f>'9 - Risks &amp; Opportunities'!B27</f>
        <v>0</v>
      </c>
      <c r="G16" s="24">
        <f>'9 - Risks &amp; Opportunities'!D27</f>
        <v>0</v>
      </c>
      <c r="H16" s="24">
        <f>'9 - Risks &amp; Opportunities'!E27</f>
        <v>0</v>
      </c>
      <c r="I16" s="24"/>
      <c r="J16" s="24"/>
    </row>
    <row r="17" spans="1:10">
      <c r="A17" t="str">
        <f>'9 - Risks &amp; Opportunities'!$B$2</f>
        <v>Swansea Bay UHB</v>
      </c>
      <c r="B17" s="24" t="s">
        <v>1133</v>
      </c>
      <c r="C17" t="str">
        <f>'9 - Risks &amp; Opportunities'!$B$7</f>
        <v>OVERVIEW OF RISK AND OPPORTUNITIES</v>
      </c>
      <c r="D17" s="24" t="str">
        <f>'9 - Risks &amp; Opportunities'!$B$11</f>
        <v>RISKS</v>
      </c>
      <c r="E17" s="24" t="s">
        <v>414</v>
      </c>
      <c r="F17" s="24">
        <f>'9 - Risks &amp; Opportunities'!B28</f>
        <v>0</v>
      </c>
      <c r="G17" s="24">
        <f>'9 - Risks &amp; Opportunities'!D28</f>
        <v>0</v>
      </c>
      <c r="H17" s="24">
        <f>'9 - Risks &amp; Opportunities'!E28</f>
        <v>0</v>
      </c>
      <c r="I17" s="24"/>
      <c r="J17" s="24"/>
    </row>
    <row r="18" spans="1:10">
      <c r="A18" t="str">
        <f>'9 - Risks &amp; Opportunities'!$B$2</f>
        <v>Swansea Bay UHB</v>
      </c>
      <c r="B18" s="24" t="s">
        <v>1133</v>
      </c>
      <c r="C18" t="str">
        <f>'9 - Risks &amp; Opportunities'!$B$7</f>
        <v>OVERVIEW OF RISK AND OPPORTUNITIES</v>
      </c>
      <c r="D18" s="24" t="str">
        <f>'9 - Risks &amp; Opportunities'!$B$11</f>
        <v>RISKS</v>
      </c>
      <c r="E18" s="24" t="s">
        <v>414</v>
      </c>
      <c r="F18" s="24">
        <f>'9 - Risks &amp; Opportunities'!B29</f>
        <v>0</v>
      </c>
      <c r="G18" s="24">
        <f>'9 - Risks &amp; Opportunities'!D29</f>
        <v>0</v>
      </c>
      <c r="H18" s="24">
        <f>'9 - Risks &amp; Opportunities'!E29</f>
        <v>0</v>
      </c>
      <c r="I18" s="24"/>
      <c r="J18" s="24"/>
    </row>
    <row r="19" spans="1:10">
      <c r="A19" t="str">
        <f>'9 - Risks &amp; Opportunities'!$B$2</f>
        <v>Swansea Bay UHB</v>
      </c>
      <c r="B19" s="24" t="s">
        <v>1133</v>
      </c>
      <c r="C19" t="str">
        <f>'9 - Risks &amp; Opportunities'!$B$7</f>
        <v>OVERVIEW OF RISK AND OPPORTUNITIES</v>
      </c>
      <c r="D19" s="24" t="str">
        <f>'9 - Risks &amp; Opportunities'!$B$11</f>
        <v>RISKS</v>
      </c>
      <c r="E19" s="24" t="s">
        <v>414</v>
      </c>
      <c r="F19" s="24">
        <f>'9 - Risks &amp; Opportunities'!B30</f>
        <v>0</v>
      </c>
      <c r="G19" s="24">
        <f>'9 - Risks &amp; Opportunities'!D30</f>
        <v>0</v>
      </c>
      <c r="H19" s="24">
        <f>'9 - Risks &amp; Opportunities'!E30</f>
        <v>0</v>
      </c>
      <c r="I19" s="24"/>
      <c r="J19" s="24"/>
    </row>
    <row r="20" spans="1:10">
      <c r="A20" t="str">
        <f>'9 - Risks &amp; Opportunities'!$B$2</f>
        <v>Swansea Bay UHB</v>
      </c>
      <c r="B20" s="24" t="s">
        <v>1133</v>
      </c>
      <c r="C20" t="str">
        <f>'9 - Risks &amp; Opportunities'!$B$7</f>
        <v>OVERVIEW OF RISK AND OPPORTUNITIES</v>
      </c>
      <c r="D20" s="24" t="str">
        <f>'9 - Risks &amp; Opportunities'!$B$11</f>
        <v>RISKS</v>
      </c>
      <c r="E20" s="24" t="s">
        <v>414</v>
      </c>
      <c r="F20" s="24">
        <f>'9 - Risks &amp; Opportunities'!B31</f>
        <v>0</v>
      </c>
      <c r="G20" s="24">
        <f>'9 - Risks &amp; Opportunities'!D31</f>
        <v>0</v>
      </c>
      <c r="H20" s="24">
        <f>'9 - Risks &amp; Opportunities'!E31</f>
        <v>0</v>
      </c>
      <c r="I20" s="24"/>
      <c r="J20" s="24"/>
    </row>
    <row r="21" spans="1:10">
      <c r="A21" t="str">
        <f>'9 - Risks &amp; Opportunities'!$B$2</f>
        <v>Swansea Bay UHB</v>
      </c>
      <c r="B21" s="24" t="s">
        <v>1133</v>
      </c>
      <c r="C21" t="str">
        <f>'9 - Risks &amp; Opportunities'!$B$7</f>
        <v>OVERVIEW OF RISK AND OPPORTUNITIES</v>
      </c>
      <c r="D21" s="24" t="str">
        <f>'9 - Risks &amp; Opportunities'!$B$11</f>
        <v>RISKS</v>
      </c>
      <c r="E21" s="24" t="s">
        <v>396</v>
      </c>
      <c r="F21" s="24" t="str">
        <f>'9 - Risks &amp; Opportunities'!B32</f>
        <v>TOTAL RISKS</v>
      </c>
      <c r="G21" s="24">
        <f>'9 - Risks &amp; Opportunities'!D32</f>
        <v>-60100</v>
      </c>
      <c r="H21" s="24">
        <f>'9 - Risks &amp; Opportunities'!E32</f>
        <v>0</v>
      </c>
      <c r="I21" s="24"/>
      <c r="J21" s="24"/>
    </row>
    <row r="22" spans="1:10">
      <c r="A22" t="str">
        <f>'9 - Risks &amp; Opportunities'!$B$2</f>
        <v>Swansea Bay UHB</v>
      </c>
      <c r="B22" s="24" t="s">
        <v>1133</v>
      </c>
      <c r="C22" t="str">
        <f>'9 - Risks &amp; Opportunities'!$B$7</f>
        <v>OVERVIEW OF RISK AND OPPORTUNITIES</v>
      </c>
      <c r="D22" s="24" t="str">
        <f>'9 - Risks &amp; Opportunities'!$B$33</f>
        <v>OPPORTUNITIES</v>
      </c>
      <c r="E22" s="24" t="s">
        <v>414</v>
      </c>
      <c r="F22" s="24" t="str">
        <f>'9 - Risks &amp; Opportunities'!B33</f>
        <v>OPPORTUNITIES</v>
      </c>
      <c r="G22" s="24">
        <f>'9 - Risks &amp; Opportunities'!D33</f>
        <v>0</v>
      </c>
      <c r="H22" s="24">
        <f>'9 - Risks &amp; Opportunities'!E33</f>
        <v>0</v>
      </c>
      <c r="I22" s="24"/>
      <c r="J22" s="24"/>
    </row>
    <row r="23" spans="1:10">
      <c r="A23" t="str">
        <f>'9 - Risks &amp; Opportunities'!$B$2</f>
        <v>Swansea Bay UHB</v>
      </c>
      <c r="B23" s="24" t="s">
        <v>1133</v>
      </c>
      <c r="C23" t="str">
        <f>'9 - Risks &amp; Opportunities'!$B$7</f>
        <v>OVERVIEW OF RISK AND OPPORTUNITIES</v>
      </c>
      <c r="D23" s="24" t="str">
        <f>'9 - Risks &amp; Opportunities'!$B$33</f>
        <v>OPPORTUNITIES</v>
      </c>
      <c r="E23" s="24" t="s">
        <v>414</v>
      </c>
      <c r="F23" s="24" t="str">
        <f>'9 - Risks &amp; Opportunities'!B34</f>
        <v>Opportunities (positive values): ENTER BELOW</v>
      </c>
      <c r="G23" s="24">
        <f>'9 - Risks &amp; Opportunities'!D34</f>
        <v>0</v>
      </c>
      <c r="H23" s="24">
        <f>'9 - Risks &amp; Opportunities'!E34</f>
        <v>0</v>
      </c>
      <c r="I23" s="24"/>
      <c r="J23" s="24"/>
    </row>
    <row r="24" spans="1:10">
      <c r="A24" t="str">
        <f>'9 - Risks &amp; Opportunities'!$B$2</f>
        <v>Swansea Bay UHB</v>
      </c>
      <c r="B24" s="24" t="s">
        <v>1133</v>
      </c>
      <c r="C24" t="str">
        <f>'9 - Risks &amp; Opportunities'!$B$7</f>
        <v>OVERVIEW OF RISK AND OPPORTUNITIES</v>
      </c>
      <c r="D24" s="24" t="str">
        <f>'9 - Risks &amp; Opportunities'!$B$33</f>
        <v>OPPORTUNITIES</v>
      </c>
      <c r="E24" s="24" t="s">
        <v>414</v>
      </c>
      <c r="F24" s="24" t="str">
        <f>'9 - Risks &amp; Opportunities'!B35</f>
        <v>Investment</v>
      </c>
      <c r="G24" s="24">
        <f>'9 - Risks &amp; Opportunities'!D35</f>
        <v>3000</v>
      </c>
      <c r="H24" s="24">
        <f>'9 - Risks &amp; Opportunities'!E35</f>
        <v>0</v>
      </c>
      <c r="I24" s="24"/>
      <c r="J24" s="24"/>
    </row>
    <row r="25" spans="1:10">
      <c r="A25" t="str">
        <f>'9 - Risks &amp; Opportunities'!$B$2</f>
        <v>Swansea Bay UHB</v>
      </c>
      <c r="B25" s="24" t="s">
        <v>1133</v>
      </c>
      <c r="C25" t="str">
        <f>'9 - Risks &amp; Opportunities'!$B$7</f>
        <v>OVERVIEW OF RISK AND OPPORTUNITIES</v>
      </c>
      <c r="D25" s="24" t="str">
        <f>'9 - Risks &amp; Opportunities'!$B$33</f>
        <v>OPPORTUNITIES</v>
      </c>
      <c r="E25" s="24" t="s">
        <v>414</v>
      </c>
      <c r="F25" s="24" t="str">
        <f>'9 - Risks &amp; Opportunities'!B36</f>
        <v>Non Pay</v>
      </c>
      <c r="G25" s="24">
        <f>'9 - Risks &amp; Opportunities'!D36</f>
        <v>3000</v>
      </c>
      <c r="H25" s="24">
        <f>'9 - Risks &amp; Opportunities'!E36</f>
        <v>0</v>
      </c>
      <c r="I25" s="24"/>
      <c r="J25" s="24"/>
    </row>
    <row r="26" spans="1:10">
      <c r="A26" t="str">
        <f>'9 - Risks &amp; Opportunities'!$B$2</f>
        <v>Swansea Bay UHB</v>
      </c>
      <c r="B26" s="24" t="s">
        <v>1133</v>
      </c>
      <c r="C26" t="str">
        <f>'9 - Risks &amp; Opportunities'!$B$7</f>
        <v>OVERVIEW OF RISK AND OPPORTUNITIES</v>
      </c>
      <c r="D26" s="24" t="str">
        <f>'9 - Risks &amp; Opportunities'!$B$33</f>
        <v>OPPORTUNITIES</v>
      </c>
      <c r="E26" s="24" t="s">
        <v>414</v>
      </c>
      <c r="F26" s="24" t="str">
        <f>'9 - Risks &amp; Opportunities'!B37</f>
        <v>Commissioing</v>
      </c>
      <c r="G26" s="24">
        <f>'9 - Risks &amp; Opportunities'!D37</f>
        <v>2600</v>
      </c>
      <c r="H26" s="24">
        <f>'9 - Risks &amp; Opportunities'!E37</f>
        <v>0</v>
      </c>
      <c r="I26" s="24"/>
      <c r="J26" s="24"/>
    </row>
    <row r="27" spans="1:10">
      <c r="A27" t="str">
        <f>'9 - Risks &amp; Opportunities'!$B$2</f>
        <v>Swansea Bay UHB</v>
      </c>
      <c r="B27" s="24" t="s">
        <v>1133</v>
      </c>
      <c r="C27" t="str">
        <f>'9 - Risks &amp; Opportunities'!$B$7</f>
        <v>OVERVIEW OF RISK AND OPPORTUNITIES</v>
      </c>
      <c r="D27" s="24" t="str">
        <f>'9 - Risks &amp; Opportunities'!$B$33</f>
        <v>OPPORTUNITIES</v>
      </c>
      <c r="E27" s="24" t="s">
        <v>414</v>
      </c>
      <c r="F27" s="24">
        <f>'9 - Risks &amp; Opportunities'!B38</f>
        <v>0</v>
      </c>
      <c r="G27" s="24">
        <f>'9 - Risks &amp; Opportunities'!D38</f>
        <v>0</v>
      </c>
      <c r="H27" s="24">
        <f>'9 - Risks &amp; Opportunities'!E38</f>
        <v>0</v>
      </c>
      <c r="I27" s="24"/>
      <c r="J27" s="24"/>
    </row>
    <row r="28" spans="1:10">
      <c r="A28" t="str">
        <f>'9 - Risks &amp; Opportunities'!$B$2</f>
        <v>Swansea Bay UHB</v>
      </c>
      <c r="B28" s="24" t="s">
        <v>1133</v>
      </c>
      <c r="C28" t="str">
        <f>'9 - Risks &amp; Opportunities'!$B$7</f>
        <v>OVERVIEW OF RISK AND OPPORTUNITIES</v>
      </c>
      <c r="D28" s="24" t="str">
        <f>'9 - Risks &amp; Opportunities'!$B$33</f>
        <v>OPPORTUNITIES</v>
      </c>
      <c r="E28" s="24" t="s">
        <v>414</v>
      </c>
      <c r="F28" s="24">
        <f>'9 - Risks &amp; Opportunities'!B39</f>
        <v>0</v>
      </c>
      <c r="G28" s="24">
        <f>'9 - Risks &amp; Opportunities'!D39</f>
        <v>0</v>
      </c>
      <c r="H28" s="24">
        <f>'9 - Risks &amp; Opportunities'!E39</f>
        <v>0</v>
      </c>
      <c r="I28" s="24"/>
      <c r="J28" s="24"/>
    </row>
    <row r="29" spans="1:10">
      <c r="A29" t="str">
        <f>'9 - Risks &amp; Opportunities'!$B$2</f>
        <v>Swansea Bay UHB</v>
      </c>
      <c r="B29" s="24" t="s">
        <v>1133</v>
      </c>
      <c r="C29" t="str">
        <f>'9 - Risks &amp; Opportunities'!$B$7</f>
        <v>OVERVIEW OF RISK AND OPPORTUNITIES</v>
      </c>
      <c r="D29" s="24" t="str">
        <f>'9 - Risks &amp; Opportunities'!$B$33</f>
        <v>OPPORTUNITIES</v>
      </c>
      <c r="E29" s="24" t="s">
        <v>414</v>
      </c>
      <c r="F29" s="24">
        <f>'9 - Risks &amp; Opportunities'!B40</f>
        <v>0</v>
      </c>
      <c r="G29" s="24">
        <f>'9 - Risks &amp; Opportunities'!D40</f>
        <v>0</v>
      </c>
      <c r="H29" s="24">
        <f>'9 - Risks &amp; Opportunities'!E40</f>
        <v>0</v>
      </c>
      <c r="I29" s="24"/>
      <c r="J29" s="24"/>
    </row>
    <row r="30" spans="1:10">
      <c r="A30" t="str">
        <f>'9 - Risks &amp; Opportunities'!$B$2</f>
        <v>Swansea Bay UHB</v>
      </c>
      <c r="B30" s="24" t="s">
        <v>1133</v>
      </c>
      <c r="C30" t="str">
        <f>'9 - Risks &amp; Opportunities'!$B$7</f>
        <v>OVERVIEW OF RISK AND OPPORTUNITIES</v>
      </c>
      <c r="D30" s="24" t="str">
        <f>'9 - Risks &amp; Opportunities'!$B$33</f>
        <v>OPPORTUNITIES</v>
      </c>
      <c r="E30" s="24" t="s">
        <v>414</v>
      </c>
      <c r="F30" s="24">
        <f>'9 - Risks &amp; Opportunities'!B41</f>
        <v>0</v>
      </c>
      <c r="G30" s="24">
        <f>'9 - Risks &amp; Opportunities'!D41</f>
        <v>0</v>
      </c>
      <c r="H30" s="24">
        <f>'9 - Risks &amp; Opportunities'!E41</f>
        <v>0</v>
      </c>
      <c r="I30" s="24"/>
      <c r="J30" s="24"/>
    </row>
    <row r="31" spans="1:10">
      <c r="A31" t="str">
        <f>'9 - Risks &amp; Opportunities'!$B$2</f>
        <v>Swansea Bay UHB</v>
      </c>
      <c r="B31" s="24" t="s">
        <v>1133</v>
      </c>
      <c r="C31" t="str">
        <f>'9 - Risks &amp; Opportunities'!$B$7</f>
        <v>OVERVIEW OF RISK AND OPPORTUNITIES</v>
      </c>
      <c r="D31" s="24" t="str">
        <f>'9 - Risks &amp; Opportunities'!$B$33</f>
        <v>OPPORTUNITIES</v>
      </c>
      <c r="E31" s="24" t="s">
        <v>414</v>
      </c>
      <c r="F31" s="24">
        <f>'9 - Risks &amp; Opportunities'!B42</f>
        <v>0</v>
      </c>
      <c r="G31" s="24">
        <f>'9 - Risks &amp; Opportunities'!D42</f>
        <v>0</v>
      </c>
      <c r="H31" s="24">
        <f>'9 - Risks &amp; Opportunities'!E42</f>
        <v>0</v>
      </c>
      <c r="I31" s="24"/>
      <c r="J31" s="24"/>
    </row>
    <row r="32" spans="1:10">
      <c r="A32" t="str">
        <f>'9 - Risks &amp; Opportunities'!$B$2</f>
        <v>Swansea Bay UHB</v>
      </c>
      <c r="B32" s="24" t="s">
        <v>1133</v>
      </c>
      <c r="C32" t="str">
        <f>'9 - Risks &amp; Opportunities'!$B$7</f>
        <v>OVERVIEW OF RISK AND OPPORTUNITIES</v>
      </c>
      <c r="D32" s="24" t="str">
        <f>'9 - Risks &amp; Opportunities'!$B$33</f>
        <v>OPPORTUNITIES</v>
      </c>
      <c r="E32" s="24" t="s">
        <v>414</v>
      </c>
      <c r="F32" s="24">
        <f>'9 - Risks &amp; Opportunities'!B43</f>
        <v>0</v>
      </c>
      <c r="G32" s="24">
        <f>'9 - Risks &amp; Opportunities'!D43</f>
        <v>0</v>
      </c>
      <c r="H32" s="24">
        <f>'9 - Risks &amp; Opportunities'!E43</f>
        <v>0</v>
      </c>
      <c r="I32" s="24"/>
      <c r="J32" s="24"/>
    </row>
    <row r="33" spans="1:10">
      <c r="A33" t="str">
        <f>'9 - Risks &amp; Opportunities'!$B$2</f>
        <v>Swansea Bay UHB</v>
      </c>
      <c r="B33" s="24" t="s">
        <v>1133</v>
      </c>
      <c r="C33" t="str">
        <f>'9 - Risks &amp; Opportunities'!$B$7</f>
        <v>OVERVIEW OF RISK AND OPPORTUNITIES</v>
      </c>
      <c r="D33" s="24" t="str">
        <f>'9 - Risks &amp; Opportunities'!$B$33</f>
        <v>OPPORTUNITIES</v>
      </c>
      <c r="E33" s="24" t="s">
        <v>414</v>
      </c>
      <c r="F33" s="24">
        <f>'9 - Risks &amp; Opportunities'!B44</f>
        <v>0</v>
      </c>
      <c r="G33" s="24">
        <f>'9 - Risks &amp; Opportunities'!D44</f>
        <v>0</v>
      </c>
      <c r="H33" s="24">
        <f>'9 - Risks &amp; Opportunities'!E44</f>
        <v>0</v>
      </c>
      <c r="I33" s="24"/>
      <c r="J33" s="24"/>
    </row>
    <row r="34" spans="1:10">
      <c r="A34" t="str">
        <f>'9 - Risks &amp; Opportunities'!$B$2</f>
        <v>Swansea Bay UHB</v>
      </c>
      <c r="B34" s="24" t="s">
        <v>1133</v>
      </c>
      <c r="C34" t="str">
        <f>'9 - Risks &amp; Opportunities'!$B$7</f>
        <v>OVERVIEW OF RISK AND OPPORTUNITIES</v>
      </c>
      <c r="D34" s="24" t="str">
        <f>'9 - Risks &amp; Opportunities'!$B$33</f>
        <v>OPPORTUNITIES</v>
      </c>
      <c r="E34" s="24" t="s">
        <v>414</v>
      </c>
      <c r="F34" s="24">
        <f>'9 - Risks &amp; Opportunities'!B45</f>
        <v>0</v>
      </c>
      <c r="G34" s="24">
        <f>'9 - Risks &amp; Opportunities'!D45</f>
        <v>0</v>
      </c>
      <c r="H34" s="24">
        <f>'9 - Risks &amp; Opportunities'!E45</f>
        <v>0</v>
      </c>
      <c r="I34" s="24"/>
      <c r="J34" s="24"/>
    </row>
    <row r="35" spans="1:10">
      <c r="A35" t="str">
        <f>'9 - Risks &amp; Opportunities'!$B$2</f>
        <v>Swansea Bay UHB</v>
      </c>
      <c r="B35" s="24" t="s">
        <v>1133</v>
      </c>
      <c r="C35" t="str">
        <f>'9 - Risks &amp; Opportunities'!$B$7</f>
        <v>OVERVIEW OF RISK AND OPPORTUNITIES</v>
      </c>
      <c r="D35" s="24" t="str">
        <f>'9 - Risks &amp; Opportunities'!$B$33</f>
        <v>OPPORTUNITIES</v>
      </c>
      <c r="E35" s="24" t="s">
        <v>414</v>
      </c>
      <c r="F35" s="24">
        <f>'9 - Risks &amp; Opportunities'!B46</f>
        <v>0</v>
      </c>
      <c r="G35" s="24">
        <f>'9 - Risks &amp; Opportunities'!D46</f>
        <v>0</v>
      </c>
      <c r="H35" s="24">
        <f>'9 - Risks &amp; Opportunities'!E46</f>
        <v>0</v>
      </c>
      <c r="I35" s="24"/>
      <c r="J35" s="24"/>
    </row>
    <row r="36" spans="1:10">
      <c r="A36" t="str">
        <f>'9 - Risks &amp; Opportunities'!$B$2</f>
        <v>Swansea Bay UHB</v>
      </c>
      <c r="B36" s="24" t="s">
        <v>1133</v>
      </c>
      <c r="C36" t="str">
        <f>'9 - Risks &amp; Opportunities'!$B$7</f>
        <v>OVERVIEW OF RISK AND OPPORTUNITIES</v>
      </c>
      <c r="D36" s="24" t="str">
        <f>'9 - Risks &amp; Opportunities'!$B$33</f>
        <v>OPPORTUNITIES</v>
      </c>
      <c r="E36" s="24" t="s">
        <v>414</v>
      </c>
      <c r="F36" s="24">
        <f>'9 - Risks &amp; Opportunities'!B47</f>
        <v>0</v>
      </c>
      <c r="G36" s="24">
        <f>'9 - Risks &amp; Opportunities'!D47</f>
        <v>0</v>
      </c>
      <c r="H36" s="24">
        <f>'9 - Risks &amp; Opportunities'!E47</f>
        <v>0</v>
      </c>
      <c r="I36" s="24"/>
      <c r="J36" s="24"/>
    </row>
    <row r="37" spans="1:10">
      <c r="A37" t="str">
        <f>'9 - Risks &amp; Opportunities'!$B$2</f>
        <v>Swansea Bay UHB</v>
      </c>
      <c r="B37" s="24" t="s">
        <v>1133</v>
      </c>
      <c r="C37" t="str">
        <f>'9 - Risks &amp; Opportunities'!$B$7</f>
        <v>OVERVIEW OF RISK AND OPPORTUNITIES</v>
      </c>
      <c r="D37" s="24" t="str">
        <f>'9 - Risks &amp; Opportunities'!$B$33</f>
        <v>OPPORTUNITIES</v>
      </c>
      <c r="E37" s="24" t="s">
        <v>414</v>
      </c>
      <c r="F37" s="24">
        <f>'9 - Risks &amp; Opportunities'!B48</f>
        <v>0</v>
      </c>
      <c r="G37" s="24">
        <f>'9 - Risks &amp; Opportunities'!D48</f>
        <v>0</v>
      </c>
      <c r="H37" s="24">
        <f>'9 - Risks &amp; Opportunities'!E48</f>
        <v>0</v>
      </c>
      <c r="I37" s="24"/>
      <c r="J37" s="24"/>
    </row>
    <row r="38" spans="1:10">
      <c r="A38" t="str">
        <f>'9 - Risks &amp; Opportunities'!$B$2</f>
        <v>Swansea Bay UHB</v>
      </c>
      <c r="B38" s="24" t="s">
        <v>1133</v>
      </c>
      <c r="C38" t="str">
        <f>'9 - Risks &amp; Opportunities'!$B$7</f>
        <v>OVERVIEW OF RISK AND OPPORTUNITIES</v>
      </c>
      <c r="D38" s="24" t="str">
        <f>'9 - Risks &amp; Opportunities'!$B$33</f>
        <v>OPPORTUNITIES</v>
      </c>
      <c r="E38" s="24" t="s">
        <v>414</v>
      </c>
      <c r="F38" s="24">
        <f>'9 - Risks &amp; Opportunities'!B49</f>
        <v>0</v>
      </c>
      <c r="G38" s="24">
        <f>'9 - Risks &amp; Opportunities'!D49</f>
        <v>0</v>
      </c>
      <c r="H38" s="24">
        <f>'9 - Risks &amp; Opportunities'!E49</f>
        <v>0</v>
      </c>
      <c r="I38" s="24"/>
      <c r="J38" s="24"/>
    </row>
    <row r="39" spans="1:10">
      <c r="A39" t="str">
        <f>'9 - Risks &amp; Opportunities'!$B$2</f>
        <v>Swansea Bay UHB</v>
      </c>
      <c r="B39" s="24" t="s">
        <v>1133</v>
      </c>
      <c r="C39" t="str">
        <f>'9 - Risks &amp; Opportunities'!$B$7</f>
        <v>OVERVIEW OF RISK AND OPPORTUNITIES</v>
      </c>
      <c r="D39" s="24" t="str">
        <f>'9 - Risks &amp; Opportunities'!$B$33</f>
        <v>OPPORTUNITIES</v>
      </c>
      <c r="E39" s="24" t="s">
        <v>414</v>
      </c>
      <c r="F39" s="24">
        <f>'9 - Risks &amp; Opportunities'!B50</f>
        <v>0</v>
      </c>
      <c r="G39" s="24">
        <f>'9 - Risks &amp; Opportunities'!D50</f>
        <v>0</v>
      </c>
      <c r="H39" s="24">
        <f>'9 - Risks &amp; Opportunities'!E50</f>
        <v>0</v>
      </c>
      <c r="I39" s="24"/>
      <c r="J39" s="24"/>
    </row>
    <row r="40" spans="1:10">
      <c r="A40" t="str">
        <f>'9 - Risks &amp; Opportunities'!$B$2</f>
        <v>Swansea Bay UHB</v>
      </c>
      <c r="B40" s="24" t="s">
        <v>1133</v>
      </c>
      <c r="C40" t="str">
        <f>'9 - Risks &amp; Opportunities'!$B$7</f>
        <v>OVERVIEW OF RISK AND OPPORTUNITIES</v>
      </c>
      <c r="D40" s="24" t="str">
        <f>'9 - Risks &amp; Opportunities'!$B$33</f>
        <v>OPPORTUNITIES</v>
      </c>
      <c r="E40" s="24" t="s">
        <v>414</v>
      </c>
      <c r="F40" s="24">
        <f>'9 - Risks &amp; Opportunities'!B51</f>
        <v>0</v>
      </c>
      <c r="G40" s="24">
        <f>'9 - Risks &amp; Opportunities'!D51</f>
        <v>0</v>
      </c>
      <c r="H40" s="24">
        <f>'9 - Risks &amp; Opportunities'!E51</f>
        <v>0</v>
      </c>
      <c r="I40" s="24"/>
      <c r="J40" s="24"/>
    </row>
    <row r="41" spans="1:10">
      <c r="A41" t="str">
        <f>'9 - Risks &amp; Opportunities'!$B$2</f>
        <v>Swansea Bay UHB</v>
      </c>
      <c r="B41" s="24" t="s">
        <v>1133</v>
      </c>
      <c r="C41" t="str">
        <f>'9 - Risks &amp; Opportunities'!$B$7</f>
        <v>OVERVIEW OF RISK AND OPPORTUNITIES</v>
      </c>
      <c r="D41" s="24" t="str">
        <f>'9 - Risks &amp; Opportunities'!$B$33</f>
        <v>OPPORTUNITIES</v>
      </c>
      <c r="E41" s="24" t="s">
        <v>414</v>
      </c>
      <c r="F41" s="24">
        <f>'9 - Risks &amp; Opportunities'!B52</f>
        <v>0</v>
      </c>
      <c r="G41" s="24">
        <f>'9 - Risks &amp; Opportunities'!D52</f>
        <v>0</v>
      </c>
      <c r="H41" s="24">
        <f>'9 - Risks &amp; Opportunities'!E52</f>
        <v>0</v>
      </c>
      <c r="I41" s="24"/>
      <c r="J41" s="24"/>
    </row>
    <row r="42" spans="1:10">
      <c r="A42" t="str">
        <f>'9 - Risks &amp; Opportunities'!$B$2</f>
        <v>Swansea Bay UHB</v>
      </c>
      <c r="B42" s="24" t="s">
        <v>1133</v>
      </c>
      <c r="C42" t="str">
        <f>'9 - Risks &amp; Opportunities'!$B$7</f>
        <v>OVERVIEW OF RISK AND OPPORTUNITIES</v>
      </c>
      <c r="D42" s="24" t="str">
        <f>'9 - Risks &amp; Opportunities'!$B$33</f>
        <v>OPPORTUNITIES</v>
      </c>
      <c r="E42" s="24" t="s">
        <v>396</v>
      </c>
      <c r="F42" s="24" t="str">
        <f>'9 - Risks &amp; Opportunities'!B53</f>
        <v>TOTAL OPPORTUNITIES</v>
      </c>
      <c r="G42" s="24">
        <f>'9 - Risks &amp; Opportunities'!D53</f>
        <v>8600</v>
      </c>
      <c r="H42" s="24">
        <f>'9 - Risks &amp; Opportunities'!E53</f>
        <v>0</v>
      </c>
      <c r="I42" s="24"/>
      <c r="J42" s="24"/>
    </row>
    <row r="43" spans="1:10">
      <c r="A43" t="str">
        <f>'9 - Risks &amp; Opportunities'!$B$2</f>
        <v>Swansea Bay UHB</v>
      </c>
      <c r="B43" s="24" t="s">
        <v>1133</v>
      </c>
      <c r="C43" t="str">
        <f>'9 - Risks &amp; Opportunities'!$B$7</f>
        <v>OVERVIEW OF RISK AND OPPORTUNITIES</v>
      </c>
      <c r="D43" s="24" t="s">
        <v>1134</v>
      </c>
      <c r="E43" s="24" t="s">
        <v>396</v>
      </c>
      <c r="F43" s="24">
        <f>'9 - Risks &amp; Opportunities'!B54</f>
        <v>0</v>
      </c>
      <c r="G43" s="24">
        <f>'9 - Risks &amp; Opportunities'!D54</f>
        <v>0</v>
      </c>
      <c r="H43" s="24">
        <f>'9 - Risks &amp; Opportunities'!E54</f>
        <v>0</v>
      </c>
      <c r="I43" s="24"/>
      <c r="J43" s="24"/>
    </row>
    <row r="44" spans="1:10">
      <c r="A44" t="str">
        <f>'9 - Risks &amp; Opportunities'!$B$2</f>
        <v>Swansea Bay UHB</v>
      </c>
      <c r="B44" s="24" t="s">
        <v>1133</v>
      </c>
      <c r="C44" t="str">
        <f>'9 - Risks &amp; Opportunities'!$B$7</f>
        <v>OVERVIEW OF RISK AND OPPORTUNITIES</v>
      </c>
      <c r="D44" s="24" t="s">
        <v>1134</v>
      </c>
      <c r="E44" s="24" t="s">
        <v>396</v>
      </c>
      <c r="F44" s="24" t="str">
        <f>'9 - Risks &amp; Opportunities'!B56</f>
        <v>Worst Case Risk Scenario</v>
      </c>
      <c r="G44" s="24">
        <f>'9 - Risks &amp; Opportunities'!D56</f>
        <v>-129994.12865837225</v>
      </c>
      <c r="H44" s="24">
        <f>'9 - Risks &amp; Opportunities'!E56</f>
        <v>0</v>
      </c>
      <c r="I44" s="24"/>
      <c r="J44" s="24"/>
    </row>
    <row r="45" spans="1:10">
      <c r="A45" t="str">
        <f>'9 - Risks &amp; Opportunities'!$B$2</f>
        <v>Swansea Bay UHB</v>
      </c>
      <c r="B45" s="24" t="s">
        <v>1133</v>
      </c>
      <c r="C45" t="str">
        <f>'9 - Risks &amp; Opportunities'!$B$7</f>
        <v>OVERVIEW OF RISK AND OPPORTUNITIES</v>
      </c>
      <c r="D45" s="24" t="s">
        <v>1134</v>
      </c>
      <c r="E45" s="24" t="s">
        <v>396</v>
      </c>
      <c r="F45" s="24" t="str">
        <f>'9 - Risks &amp; Opportunities'!B57</f>
        <v>Best Case Risk Scenario</v>
      </c>
      <c r="G45" s="24">
        <f>'9 - Risks &amp; Opportunities'!D57</f>
        <v>-61294.128658372254</v>
      </c>
      <c r="H45" s="24">
        <f>'9 - Risks &amp; Opportunities'!E57</f>
        <v>0</v>
      </c>
      <c r="I45" s="24"/>
      <c r="J45" s="24"/>
    </row>
    <row r="46" spans="1:10">
      <c r="B46" s="24"/>
      <c r="D46" s="24"/>
      <c r="E46" s="24"/>
      <c r="F46" s="24"/>
      <c r="G46" s="24"/>
      <c r="H46" s="24"/>
      <c r="I46" s="24"/>
      <c r="J46" s="24"/>
    </row>
    <row r="47" spans="1:10">
      <c r="B47" s="24"/>
      <c r="D47" s="24"/>
      <c r="E47" s="24"/>
      <c r="F47" s="24"/>
      <c r="G47" s="24"/>
      <c r="H47" s="24"/>
      <c r="I47" s="24"/>
      <c r="J47" s="24"/>
    </row>
    <row r="48" spans="1:10">
      <c r="B48" s="24"/>
      <c r="C48" s="24"/>
      <c r="D48" s="24"/>
      <c r="E48" s="24"/>
      <c r="F48" s="24"/>
      <c r="G48" s="24"/>
      <c r="H48" s="24"/>
      <c r="I48" s="24"/>
      <c r="J48" s="24"/>
    </row>
    <row r="49" spans="2:10">
      <c r="B49" s="24"/>
      <c r="C49" s="24"/>
      <c r="D49" s="24"/>
      <c r="E49" s="24"/>
      <c r="F49" s="24"/>
      <c r="G49" s="24"/>
      <c r="H49" s="24"/>
      <c r="I49" s="24"/>
      <c r="J49" s="24"/>
    </row>
    <row r="50" spans="2:10">
      <c r="B50" s="24"/>
      <c r="C50" s="24"/>
      <c r="D50" s="24"/>
      <c r="E50" s="24"/>
      <c r="F50" s="24"/>
      <c r="G50" s="24"/>
      <c r="H50" s="24"/>
      <c r="I50" s="24"/>
      <c r="J50" s="24"/>
    </row>
    <row r="51" spans="2:10">
      <c r="B51" s="24"/>
      <c r="C51" s="24"/>
      <c r="D51" s="24"/>
      <c r="E51" s="24"/>
      <c r="F51" s="24"/>
      <c r="G51" s="24"/>
      <c r="H51" s="24"/>
      <c r="I51" s="24"/>
      <c r="J51" s="24"/>
    </row>
    <row r="52" spans="2:10">
      <c r="B52" s="24"/>
      <c r="C52" s="24"/>
      <c r="D52" s="24"/>
      <c r="E52" s="24"/>
      <c r="F52" s="24"/>
      <c r="G52" s="24"/>
      <c r="H52" s="24"/>
      <c r="I52" s="24"/>
      <c r="J52" s="24"/>
    </row>
    <row r="53" spans="2:10">
      <c r="B53" s="24"/>
      <c r="C53" s="24"/>
      <c r="D53" s="24"/>
      <c r="E53" s="24"/>
      <c r="F53" s="24"/>
      <c r="G53" s="24"/>
      <c r="H53" s="24"/>
      <c r="I53" s="24"/>
      <c r="J53" s="24"/>
    </row>
    <row r="54" spans="2:10">
      <c r="B54" s="24"/>
      <c r="C54" s="24"/>
      <c r="D54" s="24"/>
      <c r="E54" s="24"/>
      <c r="F54" s="24"/>
      <c r="G54" s="24"/>
      <c r="H54" s="24"/>
      <c r="I54" s="24"/>
      <c r="J54" s="24"/>
    </row>
  </sheetData>
  <customSheetViews>
    <customSheetView guid="{95B84344-25FE-4A71-9083-825DAB5E8F01}" scale="85" state="hidden" topLeftCell="A4">
      <selection sqref="A1:XFD1048576"/>
      <pageMargins left="0" right="0" top="0" bottom="0" header="0" footer="0"/>
    </customSheetView>
  </customSheetViews>
  <pageMargins left="0.7" right="0.7" top="0.75" bottom="0.75"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J130"/>
  <sheetViews>
    <sheetView workbookViewId="0">
      <selection activeCell="C23" sqref="C23"/>
    </sheetView>
  </sheetViews>
  <sheetFormatPr defaultColWidth="8.88671875" defaultRowHeight="12.75"/>
  <cols>
    <col min="1" max="1" width="2.88671875" style="1" customWidth="1"/>
    <col min="2" max="2" width="54.109375" style="1" bestFit="1" customWidth="1"/>
    <col min="3" max="8" width="8.88671875" style="1"/>
    <col min="9" max="9" width="64.77734375" style="1" customWidth="1"/>
    <col min="10" max="38" width="8.21875" style="1" customWidth="1"/>
    <col min="39" max="16384" width="8.88671875" style="1"/>
  </cols>
  <sheetData>
    <row r="2" spans="2:36" ht="21">
      <c r="B2" s="946" t="str">
        <f>IF('Front Sheet and Checklist'!C5="(please select from drop down)","Please select organisation from front sheet",'Front Sheet and Checklist'!C5)</f>
        <v>Swansea Bay UHB</v>
      </c>
      <c r="C2" s="948"/>
    </row>
    <row r="3" spans="2:36">
      <c r="B3" s="949" t="s">
        <v>936</v>
      </c>
      <c r="C3" s="951"/>
    </row>
    <row r="4" spans="2:36">
      <c r="B4" s="952"/>
      <c r="C4" s="954"/>
    </row>
    <row r="5" spans="2:36">
      <c r="B5" s="955"/>
      <c r="C5" s="957"/>
    </row>
    <row r="6" spans="2:36" ht="15">
      <c r="B6" s="2"/>
      <c r="D6" s="198"/>
      <c r="AE6" s="39"/>
      <c r="AF6" s="39"/>
      <c r="AG6" s="39"/>
      <c r="AH6" s="39"/>
      <c r="AI6" s="39"/>
      <c r="AJ6" s="39"/>
    </row>
    <row r="7" spans="2:36">
      <c r="B7" s="880" t="s">
        <v>1135</v>
      </c>
      <c r="C7" s="991"/>
    </row>
    <row r="8" spans="2:36">
      <c r="B8" s="990"/>
      <c r="C8" s="992"/>
    </row>
    <row r="9" spans="2:36" s="198" customFormat="1" ht="15">
      <c r="B9" s="36" t="s">
        <v>367</v>
      </c>
      <c r="C9" s="199" t="s">
        <v>1136</v>
      </c>
      <c r="D9" s="1"/>
      <c r="E9" s="1"/>
    </row>
    <row r="10" spans="2:36" ht="15" customHeight="1">
      <c r="B10" s="3"/>
      <c r="C10" s="3"/>
    </row>
    <row r="11" spans="2:36">
      <c r="B11" s="247"/>
      <c r="C11" s="247" t="s">
        <v>1136</v>
      </c>
      <c r="D11" s="247" t="s">
        <v>1136</v>
      </c>
      <c r="E11" s="247" t="s">
        <v>1136</v>
      </c>
      <c r="F11" s="247" t="s">
        <v>1136</v>
      </c>
      <c r="G11" s="247" t="s">
        <v>1136</v>
      </c>
      <c r="H11" s="247" t="s">
        <v>1136</v>
      </c>
      <c r="I11" s="247"/>
    </row>
    <row r="12" spans="2:36" ht="12.75" customHeight="1">
      <c r="B12" s="840" t="s">
        <v>1137</v>
      </c>
      <c r="C12" s="901" t="s">
        <v>1138</v>
      </c>
      <c r="D12" s="901" t="s">
        <v>1139</v>
      </c>
      <c r="E12" s="901" t="s">
        <v>1140</v>
      </c>
      <c r="F12" s="901" t="s">
        <v>1141</v>
      </c>
      <c r="G12" s="901" t="s">
        <v>1142</v>
      </c>
      <c r="H12" s="901" t="s">
        <v>1143</v>
      </c>
      <c r="I12" s="901" t="s">
        <v>54</v>
      </c>
    </row>
    <row r="13" spans="2:36" ht="33" customHeight="1">
      <c r="B13" s="840"/>
      <c r="C13" s="901"/>
      <c r="D13" s="901"/>
      <c r="E13" s="901"/>
      <c r="F13" s="901"/>
      <c r="G13" s="901"/>
      <c r="H13" s="901"/>
      <c r="I13" s="901"/>
    </row>
    <row r="14" spans="2:36" ht="25.5">
      <c r="B14" s="80" t="s">
        <v>1144</v>
      </c>
      <c r="C14" s="247"/>
      <c r="D14" s="247"/>
      <c r="E14" s="247"/>
      <c r="F14" s="247"/>
      <c r="G14" s="247"/>
      <c r="H14" s="247"/>
      <c r="I14" s="247"/>
    </row>
    <row r="15" spans="2:36">
      <c r="B15" s="245" t="s">
        <v>1145</v>
      </c>
      <c r="C15" s="213">
        <v>4.4139999999999997</v>
      </c>
      <c r="D15" s="213"/>
      <c r="E15" s="213"/>
      <c r="F15" s="213"/>
      <c r="G15" s="213"/>
      <c r="H15" s="213"/>
      <c r="I15" s="213"/>
      <c r="J15" s="270">
        <f>IF(AND(C15&lt;&gt;0,B15=""),1,0)</f>
        <v>0</v>
      </c>
    </row>
    <row r="16" spans="2:36">
      <c r="B16" s="42" t="s">
        <v>1146</v>
      </c>
      <c r="C16" s="214">
        <v>0.22500000000000001</v>
      </c>
      <c r="D16" s="214"/>
      <c r="E16" s="214"/>
      <c r="F16" s="214"/>
      <c r="G16" s="214"/>
      <c r="H16" s="213"/>
      <c r="I16" s="214"/>
      <c r="J16" s="270">
        <f t="shared" ref="J16:J32" si="0">IF(AND(C16&lt;&gt;0,B16=""),1,0)</f>
        <v>0</v>
      </c>
    </row>
    <row r="17" spans="2:32">
      <c r="B17" s="42" t="s">
        <v>1147</v>
      </c>
      <c r="C17" s="214">
        <v>0.36099999999999999</v>
      </c>
      <c r="D17" s="214"/>
      <c r="E17" s="214"/>
      <c r="F17" s="214"/>
      <c r="G17" s="214"/>
      <c r="H17" s="213"/>
      <c r="I17" s="214"/>
      <c r="J17" s="270">
        <f t="shared" si="0"/>
        <v>0</v>
      </c>
    </row>
    <row r="18" spans="2:32" s="198" customFormat="1">
      <c r="B18" s="43" t="s">
        <v>1148</v>
      </c>
      <c r="C18" s="215">
        <v>0.6</v>
      </c>
      <c r="D18" s="215"/>
      <c r="E18" s="215"/>
      <c r="F18" s="215"/>
      <c r="G18" s="215"/>
      <c r="H18" s="213"/>
      <c r="I18" s="215"/>
      <c r="J18" s="270">
        <f t="shared" si="0"/>
        <v>0</v>
      </c>
      <c r="AF18" s="1"/>
    </row>
    <row r="19" spans="2:32" s="198" customFormat="1">
      <c r="B19" s="43" t="s">
        <v>1149</v>
      </c>
      <c r="C19" s="215">
        <v>1.901</v>
      </c>
      <c r="D19" s="215"/>
      <c r="E19" s="215"/>
      <c r="F19" s="215"/>
      <c r="G19" s="215"/>
      <c r="H19" s="213"/>
      <c r="I19" s="215"/>
      <c r="J19" s="270">
        <f t="shared" si="0"/>
        <v>0</v>
      </c>
      <c r="AF19" s="1"/>
    </row>
    <row r="20" spans="2:32" s="198" customFormat="1">
      <c r="B20" s="43" t="s">
        <v>1150</v>
      </c>
      <c r="C20" s="215">
        <v>0.72</v>
      </c>
      <c r="D20" s="215"/>
      <c r="E20" s="215"/>
      <c r="F20" s="215"/>
      <c r="G20" s="215"/>
      <c r="H20" s="213"/>
      <c r="I20" s="215"/>
      <c r="J20" s="270">
        <f t="shared" si="0"/>
        <v>0</v>
      </c>
      <c r="AF20" s="1"/>
    </row>
    <row r="21" spans="2:32" s="198" customFormat="1">
      <c r="B21" s="43" t="s">
        <v>1151</v>
      </c>
      <c r="C21" s="215">
        <v>8.5999999999999993E-2</v>
      </c>
      <c r="D21" s="215"/>
      <c r="E21" s="215"/>
      <c r="F21" s="215"/>
      <c r="G21" s="215"/>
      <c r="H21" s="213"/>
      <c r="I21" s="215"/>
      <c r="J21" s="270">
        <f t="shared" si="0"/>
        <v>0</v>
      </c>
      <c r="AF21" s="1"/>
    </row>
    <row r="22" spans="2:32" s="198" customFormat="1">
      <c r="B22" s="43" t="s">
        <v>1152</v>
      </c>
      <c r="C22" s="215">
        <v>7.4999999999999997E-2</v>
      </c>
      <c r="D22" s="215"/>
      <c r="E22" s="215"/>
      <c r="F22" s="215"/>
      <c r="G22" s="215"/>
      <c r="H22" s="213"/>
      <c r="I22" s="215"/>
      <c r="J22" s="270">
        <f t="shared" si="0"/>
        <v>0</v>
      </c>
      <c r="AF22" s="1"/>
    </row>
    <row r="23" spans="2:32" s="198" customFormat="1">
      <c r="B23" s="43" t="s">
        <v>1153</v>
      </c>
      <c r="C23" s="215">
        <v>0.497</v>
      </c>
      <c r="D23" s="215"/>
      <c r="E23" s="215"/>
      <c r="F23" s="215"/>
      <c r="G23" s="215"/>
      <c r="H23" s="213"/>
      <c r="I23" s="215"/>
      <c r="J23" s="270">
        <f t="shared" si="0"/>
        <v>0</v>
      </c>
      <c r="AF23" s="1"/>
    </row>
    <row r="24" spans="2:32" s="198" customFormat="1">
      <c r="B24" s="43" t="s">
        <v>1154</v>
      </c>
      <c r="C24" s="215">
        <v>12.496</v>
      </c>
      <c r="D24" s="215"/>
      <c r="E24" s="215"/>
      <c r="F24" s="215"/>
      <c r="G24" s="215"/>
      <c r="H24" s="213"/>
      <c r="I24" s="215"/>
      <c r="J24" s="270">
        <f t="shared" si="0"/>
        <v>0</v>
      </c>
      <c r="AF24" s="1"/>
    </row>
    <row r="25" spans="2:32" s="198" customFormat="1">
      <c r="B25" s="43" t="s">
        <v>1155</v>
      </c>
      <c r="C25" s="215">
        <v>1.7090000000000001</v>
      </c>
      <c r="D25" s="215"/>
      <c r="E25" s="215"/>
      <c r="F25" s="215"/>
      <c r="G25" s="215"/>
      <c r="H25" s="213"/>
      <c r="I25" s="215"/>
      <c r="J25" s="270">
        <f t="shared" si="0"/>
        <v>0</v>
      </c>
      <c r="AF25" s="1"/>
    </row>
    <row r="26" spans="2:32" s="198" customFormat="1">
      <c r="B26" s="43" t="s">
        <v>1156</v>
      </c>
      <c r="C26" s="215">
        <v>3</v>
      </c>
      <c r="D26" s="215"/>
      <c r="E26" s="215"/>
      <c r="F26" s="215"/>
      <c r="G26" s="215"/>
      <c r="H26" s="213"/>
      <c r="I26" s="215"/>
      <c r="J26" s="270">
        <f t="shared" si="0"/>
        <v>0</v>
      </c>
      <c r="AF26" s="1"/>
    </row>
    <row r="27" spans="2:32" s="198" customFormat="1">
      <c r="B27" s="43"/>
      <c r="C27" s="215"/>
      <c r="D27" s="215"/>
      <c r="E27" s="215"/>
      <c r="F27" s="215"/>
      <c r="G27" s="215"/>
      <c r="H27" s="213"/>
      <c r="I27" s="215"/>
      <c r="J27" s="270">
        <f t="shared" si="0"/>
        <v>0</v>
      </c>
      <c r="AF27" s="1"/>
    </row>
    <row r="28" spans="2:32" s="198" customFormat="1">
      <c r="B28" s="43"/>
      <c r="C28" s="215"/>
      <c r="D28" s="215"/>
      <c r="E28" s="215"/>
      <c r="F28" s="215"/>
      <c r="G28" s="215"/>
      <c r="H28" s="213"/>
      <c r="I28" s="215"/>
      <c r="J28" s="270">
        <f t="shared" si="0"/>
        <v>0</v>
      </c>
      <c r="AF28" s="1"/>
    </row>
    <row r="29" spans="2:32" s="198" customFormat="1">
      <c r="B29" s="43"/>
      <c r="C29" s="215"/>
      <c r="D29" s="215"/>
      <c r="E29" s="215"/>
      <c r="F29" s="215"/>
      <c r="G29" s="215"/>
      <c r="H29" s="213"/>
      <c r="I29" s="215"/>
      <c r="J29" s="270">
        <f t="shared" si="0"/>
        <v>0</v>
      </c>
      <c r="AF29" s="1"/>
    </row>
    <row r="30" spans="2:32" s="198" customFormat="1">
      <c r="B30" s="43"/>
      <c r="C30" s="215"/>
      <c r="D30" s="215"/>
      <c r="E30" s="215"/>
      <c r="F30" s="215"/>
      <c r="G30" s="215"/>
      <c r="H30" s="213"/>
      <c r="I30" s="215"/>
      <c r="J30" s="270">
        <f t="shared" si="0"/>
        <v>0</v>
      </c>
      <c r="AF30" s="1"/>
    </row>
    <row r="31" spans="2:32" s="198" customFormat="1">
      <c r="B31" s="43"/>
      <c r="C31" s="215"/>
      <c r="D31" s="215"/>
      <c r="E31" s="215"/>
      <c r="F31" s="215"/>
      <c r="G31" s="215"/>
      <c r="H31" s="213"/>
      <c r="I31" s="215"/>
      <c r="J31" s="270">
        <f t="shared" si="0"/>
        <v>0</v>
      </c>
      <c r="AF31" s="1"/>
    </row>
    <row r="32" spans="2:32" s="198" customFormat="1">
      <c r="B32" s="43"/>
      <c r="C32" s="215"/>
      <c r="D32" s="215"/>
      <c r="E32" s="215"/>
      <c r="F32" s="215"/>
      <c r="G32" s="215"/>
      <c r="H32" s="213"/>
      <c r="I32" s="215"/>
      <c r="J32" s="270">
        <f t="shared" si="0"/>
        <v>0</v>
      </c>
      <c r="AF32" s="1"/>
    </row>
    <row r="33" spans="1:33" s="198" customFormat="1">
      <c r="B33" s="14" t="s">
        <v>1157</v>
      </c>
      <c r="C33" s="216">
        <f>SUM(C15:C32)</f>
        <v>26.084</v>
      </c>
      <c r="D33" s="216">
        <f t="shared" ref="D33:G33" si="1">SUM(D15:D32)</f>
        <v>0</v>
      </c>
      <c r="E33" s="216">
        <f t="shared" si="1"/>
        <v>0</v>
      </c>
      <c r="F33" s="216">
        <f t="shared" si="1"/>
        <v>0</v>
      </c>
      <c r="G33" s="216">
        <f t="shared" si="1"/>
        <v>0</v>
      </c>
      <c r="H33" s="216">
        <f>SUM(H15:H32)</f>
        <v>0</v>
      </c>
      <c r="I33" s="216"/>
      <c r="AF33" s="1"/>
    </row>
    <row r="34" spans="1:33" s="198" customFormat="1">
      <c r="B34" s="1"/>
      <c r="D34" s="204"/>
      <c r="E34" s="1"/>
      <c r="AF34" s="1"/>
    </row>
    <row r="35" spans="1:33" s="198" customFormat="1">
      <c r="B35" s="1"/>
      <c r="D35" s="204"/>
      <c r="E35" s="1"/>
      <c r="AF35" s="1"/>
    </row>
    <row r="36" spans="1:33" s="198" customFormat="1">
      <c r="B36" s="247"/>
      <c r="C36" s="247" t="s">
        <v>1136</v>
      </c>
      <c r="D36" s="247" t="s">
        <v>1136</v>
      </c>
      <c r="E36" s="247" t="s">
        <v>1136</v>
      </c>
      <c r="F36" s="247" t="s">
        <v>1136</v>
      </c>
      <c r="G36" s="247"/>
      <c r="H36" s="247"/>
      <c r="I36" s="247"/>
      <c r="AG36" s="1"/>
    </row>
    <row r="37" spans="1:33" ht="12.75" customHeight="1">
      <c r="B37" s="840" t="s">
        <v>1158</v>
      </c>
      <c r="C37" s="901" t="s">
        <v>1138</v>
      </c>
      <c r="D37" s="997" t="s">
        <v>1139</v>
      </c>
      <c r="E37" s="997" t="s">
        <v>1140</v>
      </c>
      <c r="F37" s="901" t="s">
        <v>1141</v>
      </c>
      <c r="G37" s="901" t="s">
        <v>1142</v>
      </c>
      <c r="H37" s="901" t="s">
        <v>1159</v>
      </c>
      <c r="I37" s="901" t="s">
        <v>1160</v>
      </c>
    </row>
    <row r="38" spans="1:33" ht="57.75" customHeight="1">
      <c r="B38" s="840"/>
      <c r="C38" s="901"/>
      <c r="D38" s="911"/>
      <c r="E38" s="911"/>
      <c r="F38" s="901"/>
      <c r="G38" s="901"/>
      <c r="H38" s="901"/>
      <c r="I38" s="901"/>
    </row>
    <row r="39" spans="1:33" ht="51">
      <c r="A39" s="248" t="s">
        <v>1161</v>
      </c>
      <c r="B39" s="80" t="s">
        <v>1162</v>
      </c>
      <c r="C39" s="247"/>
      <c r="D39" s="247"/>
      <c r="E39" s="247"/>
      <c r="F39" s="247"/>
      <c r="G39" s="247"/>
      <c r="H39" s="247"/>
      <c r="I39" s="247"/>
    </row>
    <row r="40" spans="1:33" ht="51">
      <c r="A40" s="11">
        <v>1</v>
      </c>
      <c r="B40" s="245"/>
      <c r="C40" s="213"/>
      <c r="D40" s="213"/>
      <c r="E40" s="213"/>
      <c r="F40" s="213"/>
      <c r="G40" s="213"/>
      <c r="H40" s="213"/>
      <c r="I40" s="750" t="s">
        <v>1163</v>
      </c>
      <c r="J40" s="270">
        <f t="shared" ref="J40:J89" si="2">IF(AND(C40&lt;&gt;0,B40=""),1,0)</f>
        <v>0</v>
      </c>
    </row>
    <row r="41" spans="1:33">
      <c r="A41" s="11">
        <v>2</v>
      </c>
      <c r="B41" s="42" t="s">
        <v>1164</v>
      </c>
      <c r="C41" s="214">
        <v>1.5609999999999999</v>
      </c>
      <c r="D41" s="214">
        <v>2</v>
      </c>
      <c r="E41" s="214">
        <v>8</v>
      </c>
      <c r="F41" s="214">
        <v>20</v>
      </c>
      <c r="G41" s="214">
        <v>22</v>
      </c>
      <c r="H41" s="213">
        <v>53.561</v>
      </c>
      <c r="I41" s="214" t="s">
        <v>1165</v>
      </c>
      <c r="J41" s="270">
        <f t="shared" si="2"/>
        <v>0</v>
      </c>
    </row>
    <row r="42" spans="1:33">
      <c r="A42" s="11">
        <v>3</v>
      </c>
      <c r="B42" s="42" t="s">
        <v>1166</v>
      </c>
      <c r="C42" s="214">
        <v>0.33400000000000002</v>
      </c>
      <c r="D42" s="214">
        <v>0.58499999999999996</v>
      </c>
      <c r="E42" s="214">
        <v>0.63300000000000001</v>
      </c>
      <c r="F42" s="214">
        <v>0.28299999999999997</v>
      </c>
      <c r="G42" s="214">
        <v>0</v>
      </c>
      <c r="H42" s="213">
        <v>1.835</v>
      </c>
      <c r="I42" s="214" t="s">
        <v>1167</v>
      </c>
      <c r="J42" s="270">
        <f t="shared" si="2"/>
        <v>0</v>
      </c>
    </row>
    <row r="43" spans="1:33">
      <c r="A43" s="11">
        <v>4</v>
      </c>
      <c r="B43" s="43" t="s">
        <v>1168</v>
      </c>
      <c r="C43" s="215">
        <v>0</v>
      </c>
      <c r="D43" s="215">
        <v>7.1</v>
      </c>
      <c r="E43" s="215">
        <v>0</v>
      </c>
      <c r="F43" s="215">
        <v>0</v>
      </c>
      <c r="G43" s="215">
        <v>0</v>
      </c>
      <c r="H43" s="213">
        <v>7.1</v>
      </c>
      <c r="I43" s="215" t="s">
        <v>1169</v>
      </c>
      <c r="J43" s="270">
        <f t="shared" si="2"/>
        <v>0</v>
      </c>
    </row>
    <row r="44" spans="1:33">
      <c r="A44" s="11">
        <v>5</v>
      </c>
      <c r="B44" s="43" t="s">
        <v>1170</v>
      </c>
      <c r="C44" s="215">
        <v>0</v>
      </c>
      <c r="D44" s="215">
        <v>4</v>
      </c>
      <c r="E44" s="215">
        <v>4</v>
      </c>
      <c r="F44" s="215">
        <v>4</v>
      </c>
      <c r="G44" s="215">
        <v>24</v>
      </c>
      <c r="H44" s="213">
        <v>36</v>
      </c>
      <c r="I44" s="215" t="s">
        <v>1169</v>
      </c>
      <c r="J44" s="270">
        <f t="shared" si="2"/>
        <v>0</v>
      </c>
    </row>
    <row r="45" spans="1:33">
      <c r="A45" s="11">
        <v>6</v>
      </c>
      <c r="B45" s="43" t="s">
        <v>1171</v>
      </c>
      <c r="C45" s="215">
        <v>0</v>
      </c>
      <c r="D45" s="215">
        <v>0</v>
      </c>
      <c r="E45" s="215">
        <v>3</v>
      </c>
      <c r="F45" s="215">
        <v>3</v>
      </c>
      <c r="G45" s="215">
        <v>18</v>
      </c>
      <c r="H45" s="213">
        <v>24</v>
      </c>
      <c r="I45" s="215" t="s">
        <v>1169</v>
      </c>
      <c r="J45" s="270">
        <f t="shared" si="2"/>
        <v>0</v>
      </c>
    </row>
    <row r="46" spans="1:33">
      <c r="A46" s="11">
        <v>7</v>
      </c>
      <c r="B46" s="43" t="s">
        <v>1172</v>
      </c>
      <c r="C46" s="215">
        <v>2.5379999999999998</v>
      </c>
      <c r="D46" s="215">
        <v>2.1139999999999999</v>
      </c>
      <c r="E46" s="215">
        <v>0</v>
      </c>
      <c r="F46" s="215">
        <v>0</v>
      </c>
      <c r="G46" s="215">
        <v>0</v>
      </c>
      <c r="H46" s="213">
        <v>4.6520000000000001</v>
      </c>
      <c r="I46" s="215" t="s">
        <v>1173</v>
      </c>
      <c r="J46" s="270">
        <f t="shared" si="2"/>
        <v>0</v>
      </c>
    </row>
    <row r="47" spans="1:33">
      <c r="A47" s="11">
        <v>8</v>
      </c>
      <c r="B47" s="43" t="s">
        <v>1174</v>
      </c>
      <c r="C47" s="215">
        <v>0</v>
      </c>
      <c r="D47" s="215">
        <v>0</v>
      </c>
      <c r="E47" s="215">
        <v>3</v>
      </c>
      <c r="F47" s="215">
        <v>0</v>
      </c>
      <c r="G47" s="215">
        <v>0</v>
      </c>
      <c r="H47" s="213">
        <v>3</v>
      </c>
      <c r="I47" s="215" t="s">
        <v>1169</v>
      </c>
      <c r="J47" s="270">
        <f t="shared" si="2"/>
        <v>0</v>
      </c>
    </row>
    <row r="48" spans="1:33">
      <c r="A48" s="11">
        <v>9</v>
      </c>
      <c r="B48" s="43" t="s">
        <v>1175</v>
      </c>
      <c r="C48" s="215">
        <v>0</v>
      </c>
      <c r="D48" s="215">
        <v>0</v>
      </c>
      <c r="E48" s="215">
        <v>2</v>
      </c>
      <c r="F48" s="215">
        <v>0</v>
      </c>
      <c r="G48" s="215">
        <v>0</v>
      </c>
      <c r="H48" s="213">
        <v>2</v>
      </c>
      <c r="I48" s="215" t="s">
        <v>1169</v>
      </c>
      <c r="J48" s="270">
        <f t="shared" si="2"/>
        <v>0</v>
      </c>
    </row>
    <row r="49" spans="1:10">
      <c r="A49" s="11">
        <v>10</v>
      </c>
      <c r="B49" s="43" t="s">
        <v>1176</v>
      </c>
      <c r="C49" s="215">
        <v>0</v>
      </c>
      <c r="D49" s="215">
        <v>0</v>
      </c>
      <c r="E49" s="215">
        <v>7.5</v>
      </c>
      <c r="F49" s="215">
        <v>7.5</v>
      </c>
      <c r="G49" s="215">
        <v>0</v>
      </c>
      <c r="H49" s="213">
        <v>15</v>
      </c>
      <c r="I49" s="215" t="s">
        <v>1169</v>
      </c>
      <c r="J49" s="270">
        <f t="shared" si="2"/>
        <v>0</v>
      </c>
    </row>
    <row r="50" spans="1:10">
      <c r="A50" s="11">
        <v>11</v>
      </c>
      <c r="B50" s="43" t="s">
        <v>1177</v>
      </c>
      <c r="C50" s="215">
        <v>2.9750000000000001</v>
      </c>
      <c r="D50" s="215">
        <v>0</v>
      </c>
      <c r="E50" s="215">
        <v>0</v>
      </c>
      <c r="F50" s="215">
        <v>0</v>
      </c>
      <c r="G50" s="215">
        <v>7</v>
      </c>
      <c r="H50" s="213">
        <v>9.9749999999999996</v>
      </c>
      <c r="I50" s="215" t="s">
        <v>1173</v>
      </c>
      <c r="J50" s="270">
        <f t="shared" si="2"/>
        <v>0</v>
      </c>
    </row>
    <row r="51" spans="1:10" ht="25.5">
      <c r="A51" s="11">
        <v>12</v>
      </c>
      <c r="B51" s="43" t="s">
        <v>1178</v>
      </c>
      <c r="C51" s="215">
        <v>0.67</v>
      </c>
      <c r="D51" s="215">
        <v>10.486000000000001</v>
      </c>
      <c r="E51" s="215">
        <v>0</v>
      </c>
      <c r="F51" s="215">
        <v>0</v>
      </c>
      <c r="G51" s="215">
        <v>0</v>
      </c>
      <c r="H51" s="213">
        <v>11.156000000000001</v>
      </c>
      <c r="I51" s="748" t="s">
        <v>1179</v>
      </c>
      <c r="J51" s="270">
        <f t="shared" si="2"/>
        <v>0</v>
      </c>
    </row>
    <row r="52" spans="1:10">
      <c r="A52" s="11">
        <v>13</v>
      </c>
      <c r="B52" s="43" t="s">
        <v>1180</v>
      </c>
      <c r="C52" s="215">
        <v>1.2370000000000001</v>
      </c>
      <c r="D52" s="215">
        <v>0.57799999999999996</v>
      </c>
      <c r="E52" s="215">
        <v>14.5</v>
      </c>
      <c r="F52" s="215">
        <v>4.9249999999999998</v>
      </c>
      <c r="G52" s="215">
        <v>0</v>
      </c>
      <c r="H52" s="213">
        <v>21.24</v>
      </c>
      <c r="I52" s="215" t="s">
        <v>1181</v>
      </c>
      <c r="J52" s="270">
        <f t="shared" si="2"/>
        <v>0</v>
      </c>
    </row>
    <row r="53" spans="1:10">
      <c r="A53" s="11">
        <v>14</v>
      </c>
      <c r="B53" s="43" t="s">
        <v>1182</v>
      </c>
      <c r="C53" s="215">
        <v>0.5</v>
      </c>
      <c r="D53" s="215">
        <v>1.5</v>
      </c>
      <c r="E53" s="215">
        <v>2</v>
      </c>
      <c r="F53" s="215">
        <v>16</v>
      </c>
      <c r="G53" s="215">
        <v>80</v>
      </c>
      <c r="H53" s="213">
        <v>100</v>
      </c>
      <c r="I53" s="215" t="s">
        <v>1183</v>
      </c>
      <c r="J53" s="270">
        <f t="shared" si="2"/>
        <v>0</v>
      </c>
    </row>
    <row r="54" spans="1:10">
      <c r="A54" s="11">
        <v>15</v>
      </c>
      <c r="B54" s="43" t="s">
        <v>1184</v>
      </c>
      <c r="C54" s="215">
        <v>7.3730000000000002</v>
      </c>
      <c r="D54" s="215">
        <v>0</v>
      </c>
      <c r="E54" s="215">
        <v>0</v>
      </c>
      <c r="F54" s="215">
        <v>0</v>
      </c>
      <c r="G54" s="215">
        <v>0</v>
      </c>
      <c r="H54" s="213">
        <v>7.3730000000000002</v>
      </c>
      <c r="I54" s="215" t="s">
        <v>1185</v>
      </c>
      <c r="J54" s="270">
        <f t="shared" si="2"/>
        <v>0</v>
      </c>
    </row>
    <row r="55" spans="1:10">
      <c r="A55" s="11">
        <v>16</v>
      </c>
      <c r="B55" s="43" t="s">
        <v>1186</v>
      </c>
      <c r="C55" s="215">
        <v>0.5</v>
      </c>
      <c r="D55" s="215">
        <v>12</v>
      </c>
      <c r="E55" s="215">
        <v>12</v>
      </c>
      <c r="F55" s="215">
        <v>16.5</v>
      </c>
      <c r="G55" s="215">
        <v>0</v>
      </c>
      <c r="H55" s="213">
        <v>41</v>
      </c>
      <c r="I55" s="215" t="s">
        <v>1185</v>
      </c>
      <c r="J55" s="270">
        <f t="shared" si="2"/>
        <v>0</v>
      </c>
    </row>
    <row r="56" spans="1:10">
      <c r="A56" s="11">
        <v>17</v>
      </c>
      <c r="B56" s="43" t="s">
        <v>1187</v>
      </c>
      <c r="C56" s="215">
        <v>0</v>
      </c>
      <c r="D56" s="215">
        <v>3</v>
      </c>
      <c r="E56" s="215">
        <v>17</v>
      </c>
      <c r="F56" s="215">
        <v>30</v>
      </c>
      <c r="G56" s="215">
        <v>40.383000000000003</v>
      </c>
      <c r="H56" s="213">
        <v>90.382999999999996</v>
      </c>
      <c r="I56" s="215" t="s">
        <v>1165</v>
      </c>
      <c r="J56" s="270">
        <f t="shared" si="2"/>
        <v>0</v>
      </c>
    </row>
    <row r="57" spans="1:10">
      <c r="A57" s="11">
        <v>18</v>
      </c>
      <c r="B57" s="43" t="s">
        <v>1188</v>
      </c>
      <c r="C57" s="215">
        <v>1</v>
      </c>
      <c r="D57" s="215">
        <v>1.8</v>
      </c>
      <c r="E57" s="215">
        <v>14</v>
      </c>
      <c r="F57" s="215">
        <v>13.4</v>
      </c>
      <c r="G57" s="215">
        <v>2.8</v>
      </c>
      <c r="H57" s="213">
        <v>33</v>
      </c>
      <c r="I57" s="215" t="s">
        <v>1165</v>
      </c>
      <c r="J57" s="270">
        <f t="shared" si="2"/>
        <v>0</v>
      </c>
    </row>
    <row r="58" spans="1:10">
      <c r="A58" s="11">
        <v>19</v>
      </c>
      <c r="B58" s="43" t="s">
        <v>1189</v>
      </c>
      <c r="C58" s="215">
        <v>0</v>
      </c>
      <c r="D58" s="215">
        <v>0.3</v>
      </c>
      <c r="E58" s="215">
        <v>2.9</v>
      </c>
      <c r="F58" s="215">
        <v>41.7</v>
      </c>
      <c r="G58" s="215">
        <v>0</v>
      </c>
      <c r="H58" s="213">
        <v>44.9</v>
      </c>
      <c r="I58" s="215" t="s">
        <v>1183</v>
      </c>
      <c r="J58" s="270">
        <f t="shared" si="2"/>
        <v>0</v>
      </c>
    </row>
    <row r="59" spans="1:10">
      <c r="A59" s="11">
        <v>20</v>
      </c>
      <c r="B59" s="43" t="s">
        <v>1190</v>
      </c>
      <c r="C59" s="215">
        <v>0</v>
      </c>
      <c r="D59" s="215">
        <v>0</v>
      </c>
      <c r="E59" s="215">
        <v>0</v>
      </c>
      <c r="F59" s="215">
        <v>12</v>
      </c>
      <c r="G59" s="215">
        <v>36</v>
      </c>
      <c r="H59" s="213">
        <v>48</v>
      </c>
      <c r="I59" s="215" t="s">
        <v>1183</v>
      </c>
      <c r="J59" s="270">
        <f t="shared" si="2"/>
        <v>0</v>
      </c>
    </row>
    <row r="60" spans="1:10">
      <c r="A60" s="11">
        <v>21</v>
      </c>
      <c r="B60" s="43" t="s">
        <v>1191</v>
      </c>
      <c r="C60" s="215">
        <v>0</v>
      </c>
      <c r="D60" s="215">
        <v>0</v>
      </c>
      <c r="E60" s="215">
        <v>0</v>
      </c>
      <c r="F60" s="215">
        <v>0</v>
      </c>
      <c r="G60" s="215">
        <v>40</v>
      </c>
      <c r="H60" s="213">
        <v>40</v>
      </c>
      <c r="I60" s="215" t="s">
        <v>1183</v>
      </c>
      <c r="J60" s="270">
        <f t="shared" si="2"/>
        <v>0</v>
      </c>
    </row>
    <row r="61" spans="1:10">
      <c r="A61" s="11">
        <v>22</v>
      </c>
      <c r="B61" s="43" t="s">
        <v>1192</v>
      </c>
      <c r="C61" s="215">
        <v>1.25</v>
      </c>
      <c r="D61" s="215">
        <v>0</v>
      </c>
      <c r="E61" s="215">
        <v>0</v>
      </c>
      <c r="F61" s="215">
        <v>0</v>
      </c>
      <c r="G61" s="215">
        <v>0</v>
      </c>
      <c r="H61" s="213">
        <v>1.25</v>
      </c>
      <c r="I61" s="215" t="s">
        <v>1173</v>
      </c>
      <c r="J61" s="270">
        <f t="shared" si="2"/>
        <v>0</v>
      </c>
    </row>
    <row r="62" spans="1:10">
      <c r="A62" s="11">
        <v>23</v>
      </c>
      <c r="B62" s="43" t="s">
        <v>1193</v>
      </c>
      <c r="C62" s="215">
        <v>0.1</v>
      </c>
      <c r="D62" s="215" t="s">
        <v>1194</v>
      </c>
      <c r="E62" s="215" t="s">
        <v>1194</v>
      </c>
      <c r="F62" s="215" t="s">
        <v>1194</v>
      </c>
      <c r="G62" s="215" t="s">
        <v>1194</v>
      </c>
      <c r="H62" s="213">
        <v>0.1</v>
      </c>
      <c r="I62" s="215" t="s">
        <v>1195</v>
      </c>
      <c r="J62" s="270">
        <f t="shared" si="2"/>
        <v>0</v>
      </c>
    </row>
    <row r="63" spans="1:10" ht="25.5">
      <c r="A63" s="11">
        <v>24</v>
      </c>
      <c r="B63" s="749" t="s">
        <v>1196</v>
      </c>
      <c r="C63" s="215">
        <v>0</v>
      </c>
      <c r="D63" s="215">
        <v>0.7</v>
      </c>
      <c r="E63" s="215">
        <v>0</v>
      </c>
      <c r="F63" s="215">
        <v>0</v>
      </c>
      <c r="G63" s="215">
        <v>0</v>
      </c>
      <c r="H63" s="213">
        <v>0.7</v>
      </c>
      <c r="I63" s="215" t="s">
        <v>1169</v>
      </c>
      <c r="J63" s="270">
        <f t="shared" si="2"/>
        <v>0</v>
      </c>
    </row>
    <row r="64" spans="1:10">
      <c r="A64" s="11">
        <v>25</v>
      </c>
      <c r="B64" s="43" t="s">
        <v>1197</v>
      </c>
      <c r="C64" s="215" t="s">
        <v>1194</v>
      </c>
      <c r="D64" s="215" t="s">
        <v>1194</v>
      </c>
      <c r="E64" s="215" t="s">
        <v>1194</v>
      </c>
      <c r="F64" s="215" t="s">
        <v>1194</v>
      </c>
      <c r="G64" s="215" t="s">
        <v>1194</v>
      </c>
      <c r="H64" s="213">
        <v>0</v>
      </c>
      <c r="I64" s="215" t="s">
        <v>1169</v>
      </c>
      <c r="J64" s="270">
        <f t="shared" si="2"/>
        <v>0</v>
      </c>
    </row>
    <row r="65" spans="1:10">
      <c r="A65" s="11">
        <v>26</v>
      </c>
      <c r="B65" s="43" t="s">
        <v>1198</v>
      </c>
      <c r="C65" s="215">
        <v>0</v>
      </c>
      <c r="D65" s="215">
        <v>2.5</v>
      </c>
      <c r="E65" s="215">
        <v>0</v>
      </c>
      <c r="F65" s="215">
        <v>0</v>
      </c>
      <c r="G65" s="215">
        <v>0</v>
      </c>
      <c r="H65" s="213">
        <v>2.5</v>
      </c>
      <c r="I65" s="215" t="s">
        <v>1195</v>
      </c>
      <c r="J65" s="270">
        <f t="shared" si="2"/>
        <v>0</v>
      </c>
    </row>
    <row r="66" spans="1:10">
      <c r="A66" s="11">
        <v>27</v>
      </c>
      <c r="B66" s="43" t="s">
        <v>1199</v>
      </c>
      <c r="C66" s="215">
        <v>0</v>
      </c>
      <c r="D66" s="215">
        <v>1</v>
      </c>
      <c r="E66" s="215">
        <v>0</v>
      </c>
      <c r="F66" s="215">
        <v>0</v>
      </c>
      <c r="G66" s="215">
        <v>0</v>
      </c>
      <c r="H66" s="213">
        <v>1</v>
      </c>
      <c r="I66" s="215" t="s">
        <v>1169</v>
      </c>
      <c r="J66" s="270">
        <f t="shared" si="2"/>
        <v>0</v>
      </c>
    </row>
    <row r="67" spans="1:10" ht="25.5">
      <c r="A67" s="11">
        <v>28</v>
      </c>
      <c r="B67" s="749" t="s">
        <v>1200</v>
      </c>
      <c r="C67" s="215">
        <v>0</v>
      </c>
      <c r="D67" s="215">
        <v>0.7</v>
      </c>
      <c r="E67" s="215">
        <v>0</v>
      </c>
      <c r="F67" s="215">
        <v>0</v>
      </c>
      <c r="G67" s="215">
        <v>0</v>
      </c>
      <c r="H67" s="213">
        <v>0.7</v>
      </c>
      <c r="I67" s="215" t="s">
        <v>1169</v>
      </c>
      <c r="J67" s="270">
        <f t="shared" si="2"/>
        <v>0</v>
      </c>
    </row>
    <row r="68" spans="1:10" ht="25.5">
      <c r="A68" s="11">
        <v>29</v>
      </c>
      <c r="B68" s="749" t="s">
        <v>1201</v>
      </c>
      <c r="C68" s="215">
        <v>0</v>
      </c>
      <c r="D68" s="215">
        <v>1.5</v>
      </c>
      <c r="E68" s="215">
        <v>0</v>
      </c>
      <c r="F68" s="215">
        <v>0</v>
      </c>
      <c r="G68" s="215">
        <v>0</v>
      </c>
      <c r="H68" s="213">
        <v>1.5</v>
      </c>
      <c r="I68" s="215" t="s">
        <v>1169</v>
      </c>
      <c r="J68" s="270">
        <f t="shared" si="2"/>
        <v>0</v>
      </c>
    </row>
    <row r="69" spans="1:10">
      <c r="A69" s="11">
        <v>30</v>
      </c>
      <c r="B69" s="43" t="s">
        <v>1202</v>
      </c>
      <c r="C69" s="215">
        <v>0</v>
      </c>
      <c r="D69" s="215">
        <v>0</v>
      </c>
      <c r="E69" s="215">
        <v>0</v>
      </c>
      <c r="F69" s="215">
        <v>0</v>
      </c>
      <c r="G69" s="215">
        <v>20</v>
      </c>
      <c r="H69" s="213">
        <v>20</v>
      </c>
      <c r="I69" s="215" t="s">
        <v>1169</v>
      </c>
      <c r="J69" s="270">
        <f t="shared" si="2"/>
        <v>0</v>
      </c>
    </row>
    <row r="70" spans="1:10">
      <c r="A70" s="11">
        <v>31</v>
      </c>
      <c r="B70" s="43" t="s">
        <v>1203</v>
      </c>
      <c r="C70" s="215">
        <v>15.154</v>
      </c>
      <c r="D70" s="215">
        <v>10.999000000000001</v>
      </c>
      <c r="E70" s="215">
        <v>0</v>
      </c>
      <c r="F70" s="215">
        <v>0</v>
      </c>
      <c r="G70" s="215">
        <v>0</v>
      </c>
      <c r="H70" s="213">
        <v>26.152999999999999</v>
      </c>
      <c r="I70" s="215" t="s">
        <v>1173</v>
      </c>
      <c r="J70" s="270">
        <f t="shared" si="2"/>
        <v>0</v>
      </c>
    </row>
    <row r="71" spans="1:10">
      <c r="A71" s="11">
        <v>32</v>
      </c>
      <c r="B71" s="43" t="s">
        <v>1204</v>
      </c>
      <c r="C71" s="215">
        <v>1.0109999999999999</v>
      </c>
      <c r="D71" s="215">
        <v>4.7839999999999998</v>
      </c>
      <c r="E71" s="215">
        <v>0</v>
      </c>
      <c r="F71" s="215">
        <v>0</v>
      </c>
      <c r="G71" s="215">
        <v>0</v>
      </c>
      <c r="H71" s="213">
        <v>5.7949999999999999</v>
      </c>
      <c r="I71" s="215" t="s">
        <v>1173</v>
      </c>
      <c r="J71" s="270">
        <f t="shared" si="2"/>
        <v>0</v>
      </c>
    </row>
    <row r="72" spans="1:10">
      <c r="A72" s="11">
        <v>33</v>
      </c>
      <c r="B72" s="43" t="s">
        <v>1205</v>
      </c>
      <c r="C72" s="215">
        <v>0</v>
      </c>
      <c r="D72" s="215">
        <v>0</v>
      </c>
      <c r="E72" s="215">
        <v>5</v>
      </c>
      <c r="F72" s="215">
        <v>5</v>
      </c>
      <c r="G72" s="215">
        <v>10</v>
      </c>
      <c r="H72" s="213">
        <v>20</v>
      </c>
      <c r="I72" s="215" t="s">
        <v>1169</v>
      </c>
      <c r="J72" s="270">
        <f t="shared" si="2"/>
        <v>0</v>
      </c>
    </row>
    <row r="73" spans="1:10">
      <c r="A73" s="11">
        <v>34</v>
      </c>
      <c r="B73" s="43" t="s">
        <v>1206</v>
      </c>
      <c r="C73" s="215" t="s">
        <v>1194</v>
      </c>
      <c r="D73" s="215" t="s">
        <v>1194</v>
      </c>
      <c r="E73" s="215" t="s">
        <v>1194</v>
      </c>
      <c r="F73" s="215" t="s">
        <v>1194</v>
      </c>
      <c r="G73" s="215" t="s">
        <v>1194</v>
      </c>
      <c r="H73" s="213">
        <v>0</v>
      </c>
      <c r="I73" s="215" t="s">
        <v>1169</v>
      </c>
      <c r="J73" s="270">
        <f t="shared" si="2"/>
        <v>0</v>
      </c>
    </row>
    <row r="74" spans="1:10">
      <c r="A74" s="11">
        <v>35</v>
      </c>
      <c r="B74" s="43" t="s">
        <v>1207</v>
      </c>
      <c r="C74" s="215" t="s">
        <v>1194</v>
      </c>
      <c r="D74" s="215" t="s">
        <v>1194</v>
      </c>
      <c r="E74" s="215" t="s">
        <v>1194</v>
      </c>
      <c r="F74" s="215" t="s">
        <v>1194</v>
      </c>
      <c r="G74" s="215" t="s">
        <v>1194</v>
      </c>
      <c r="H74" s="213">
        <v>0</v>
      </c>
      <c r="I74" s="215" t="s">
        <v>1169</v>
      </c>
      <c r="J74" s="270">
        <f t="shared" si="2"/>
        <v>0</v>
      </c>
    </row>
    <row r="75" spans="1:10">
      <c r="A75" s="11">
        <v>36</v>
      </c>
      <c r="B75" s="43" t="s">
        <v>1208</v>
      </c>
      <c r="C75" s="215">
        <v>0.1</v>
      </c>
      <c r="D75" s="215">
        <v>1.4</v>
      </c>
      <c r="E75" s="215">
        <v>0</v>
      </c>
      <c r="F75" s="215">
        <v>0</v>
      </c>
      <c r="G75" s="215">
        <v>0</v>
      </c>
      <c r="H75" s="213">
        <v>1.5</v>
      </c>
      <c r="I75" s="215" t="s">
        <v>1183</v>
      </c>
      <c r="J75" s="270">
        <f t="shared" si="2"/>
        <v>0</v>
      </c>
    </row>
    <row r="76" spans="1:10">
      <c r="A76" s="11">
        <v>37</v>
      </c>
      <c r="B76" s="43" t="s">
        <v>1209</v>
      </c>
      <c r="C76" s="215" t="s">
        <v>1194</v>
      </c>
      <c r="D76" s="215" t="s">
        <v>1194</v>
      </c>
      <c r="E76" s="215" t="s">
        <v>1194</v>
      </c>
      <c r="F76" s="215" t="s">
        <v>1194</v>
      </c>
      <c r="G76" s="215" t="s">
        <v>1194</v>
      </c>
      <c r="H76" s="213">
        <v>0</v>
      </c>
      <c r="I76" s="215" t="s">
        <v>1169</v>
      </c>
      <c r="J76" s="270">
        <f t="shared" si="2"/>
        <v>0</v>
      </c>
    </row>
    <row r="77" spans="1:10">
      <c r="A77" s="11">
        <v>38</v>
      </c>
      <c r="B77" s="43" t="s">
        <v>1210</v>
      </c>
      <c r="C77" s="215" t="s">
        <v>1194</v>
      </c>
      <c r="D77" s="215" t="s">
        <v>1194</v>
      </c>
      <c r="E77" s="215" t="s">
        <v>1194</v>
      </c>
      <c r="F77" s="215" t="s">
        <v>1194</v>
      </c>
      <c r="G77" s="215" t="s">
        <v>1194</v>
      </c>
      <c r="H77" s="213">
        <v>0</v>
      </c>
      <c r="I77" s="215" t="s">
        <v>1169</v>
      </c>
      <c r="J77" s="270">
        <f t="shared" si="2"/>
        <v>0</v>
      </c>
    </row>
    <row r="78" spans="1:10" ht="25.5">
      <c r="A78" s="11">
        <v>39</v>
      </c>
      <c r="B78" s="749" t="s">
        <v>1211</v>
      </c>
      <c r="C78" s="215">
        <v>0</v>
      </c>
      <c r="D78" s="215">
        <v>1.5</v>
      </c>
      <c r="E78" s="215">
        <v>0</v>
      </c>
      <c r="F78" s="215">
        <v>0</v>
      </c>
      <c r="G78" s="215">
        <v>0</v>
      </c>
      <c r="H78" s="213">
        <v>1.5</v>
      </c>
      <c r="I78" s="215" t="s">
        <v>1169</v>
      </c>
      <c r="J78" s="270">
        <f t="shared" si="2"/>
        <v>0</v>
      </c>
    </row>
    <row r="79" spans="1:10" ht="25.5">
      <c r="A79" s="11">
        <v>40</v>
      </c>
      <c r="B79" s="749" t="s">
        <v>1212</v>
      </c>
      <c r="C79" s="215">
        <v>0</v>
      </c>
      <c r="D79" s="215">
        <v>0.7</v>
      </c>
      <c r="E79" s="215">
        <v>0</v>
      </c>
      <c r="F79" s="215">
        <v>0</v>
      </c>
      <c r="G79" s="215">
        <v>0</v>
      </c>
      <c r="H79" s="213">
        <v>0.7</v>
      </c>
      <c r="I79" s="215" t="s">
        <v>1169</v>
      </c>
      <c r="J79" s="270">
        <f t="shared" si="2"/>
        <v>0</v>
      </c>
    </row>
    <row r="80" spans="1:10">
      <c r="A80" s="11">
        <v>41</v>
      </c>
      <c r="B80" s="43" t="s">
        <v>1213</v>
      </c>
      <c r="C80" s="215">
        <v>1.087</v>
      </c>
      <c r="D80" s="215">
        <v>2.0870000000000002</v>
      </c>
      <c r="E80" s="215">
        <v>7</v>
      </c>
      <c r="F80" s="215">
        <v>15</v>
      </c>
      <c r="G80" s="215">
        <v>8.6419999999999995</v>
      </c>
      <c r="H80" s="213">
        <v>33.816000000000003</v>
      </c>
      <c r="I80" s="215" t="s">
        <v>1165</v>
      </c>
      <c r="J80" s="270">
        <f t="shared" si="2"/>
        <v>0</v>
      </c>
    </row>
    <row r="81" spans="1:10">
      <c r="A81" s="11">
        <v>42</v>
      </c>
      <c r="B81" s="43" t="s">
        <v>1214</v>
      </c>
      <c r="C81" s="215">
        <v>0</v>
      </c>
      <c r="D81" s="215">
        <v>0</v>
      </c>
      <c r="E81" s="215">
        <v>1</v>
      </c>
      <c r="F81" s="215">
        <v>1</v>
      </c>
      <c r="G81" s="215">
        <v>10</v>
      </c>
      <c r="H81" s="213">
        <v>12</v>
      </c>
      <c r="I81" s="215" t="s">
        <v>1169</v>
      </c>
      <c r="J81" s="270">
        <f t="shared" si="2"/>
        <v>0</v>
      </c>
    </row>
    <row r="82" spans="1:10">
      <c r="A82" s="11">
        <v>43</v>
      </c>
      <c r="B82" s="43" t="s">
        <v>1215</v>
      </c>
      <c r="C82" s="215">
        <v>0</v>
      </c>
      <c r="D82" s="215">
        <v>0</v>
      </c>
      <c r="E82" s="215">
        <v>1</v>
      </c>
      <c r="F82" s="215">
        <v>1</v>
      </c>
      <c r="G82" s="215">
        <v>10</v>
      </c>
      <c r="H82" s="213">
        <v>12</v>
      </c>
      <c r="I82" s="215" t="s">
        <v>1169</v>
      </c>
      <c r="J82" s="270">
        <f t="shared" si="2"/>
        <v>0</v>
      </c>
    </row>
    <row r="83" spans="1:10">
      <c r="A83" s="11">
        <v>44</v>
      </c>
      <c r="B83" s="43" t="s">
        <v>1216</v>
      </c>
      <c r="C83" s="215">
        <v>0</v>
      </c>
      <c r="D83" s="215">
        <v>0</v>
      </c>
      <c r="E83" s="215">
        <v>2</v>
      </c>
      <c r="F83" s="215">
        <v>4</v>
      </c>
      <c r="G83" s="215">
        <v>44</v>
      </c>
      <c r="H83" s="213">
        <v>50</v>
      </c>
      <c r="I83" s="215" t="s">
        <v>1169</v>
      </c>
      <c r="J83" s="270">
        <f t="shared" si="2"/>
        <v>0</v>
      </c>
    </row>
    <row r="84" spans="1:10">
      <c r="A84" s="11">
        <v>45</v>
      </c>
      <c r="B84" s="43" t="s">
        <v>1217</v>
      </c>
      <c r="C84" s="215">
        <v>0</v>
      </c>
      <c r="D84" s="215">
        <v>0</v>
      </c>
      <c r="E84" s="215">
        <v>0</v>
      </c>
      <c r="F84" s="215">
        <v>0</v>
      </c>
      <c r="G84" s="215">
        <v>5</v>
      </c>
      <c r="H84" s="213">
        <v>5</v>
      </c>
      <c r="I84" s="215" t="s">
        <v>1169</v>
      </c>
      <c r="J84" s="270">
        <f t="shared" si="2"/>
        <v>0</v>
      </c>
    </row>
    <row r="85" spans="1:10">
      <c r="A85" s="11">
        <v>46</v>
      </c>
      <c r="B85" s="43" t="s">
        <v>1218</v>
      </c>
      <c r="C85" s="215" t="s">
        <v>1194</v>
      </c>
      <c r="D85" s="215" t="s">
        <v>1194</v>
      </c>
      <c r="E85" s="215" t="s">
        <v>1194</v>
      </c>
      <c r="F85" s="215" t="s">
        <v>1194</v>
      </c>
      <c r="G85" s="215" t="s">
        <v>1194</v>
      </c>
      <c r="H85" s="213">
        <v>0</v>
      </c>
      <c r="I85" s="215" t="s">
        <v>1219</v>
      </c>
      <c r="J85" s="270">
        <f t="shared" si="2"/>
        <v>0</v>
      </c>
    </row>
    <row r="86" spans="1:10">
      <c r="A86" s="11">
        <v>47</v>
      </c>
      <c r="B86" s="43" t="s">
        <v>1220</v>
      </c>
      <c r="C86" s="215">
        <v>0</v>
      </c>
      <c r="D86" s="215">
        <v>0</v>
      </c>
      <c r="E86" s="215">
        <v>4</v>
      </c>
      <c r="F86" s="215">
        <v>9.8000000000000007</v>
      </c>
      <c r="G86" s="215">
        <v>0</v>
      </c>
      <c r="H86" s="213">
        <v>13.8</v>
      </c>
      <c r="I86" s="215" t="s">
        <v>1169</v>
      </c>
      <c r="J86" s="270">
        <f t="shared" si="2"/>
        <v>0</v>
      </c>
    </row>
    <row r="87" spans="1:10">
      <c r="A87" s="11">
        <v>48</v>
      </c>
      <c r="B87" s="43" t="s">
        <v>1221</v>
      </c>
      <c r="C87" s="215">
        <v>0.157</v>
      </c>
      <c r="D87" s="215">
        <v>0.5</v>
      </c>
      <c r="E87" s="215">
        <v>2.5</v>
      </c>
      <c r="F87" s="215">
        <v>2.5</v>
      </c>
      <c r="G87" s="215">
        <v>2.5</v>
      </c>
      <c r="H87" s="213">
        <v>8.157</v>
      </c>
      <c r="I87" s="215" t="s">
        <v>1173</v>
      </c>
      <c r="J87" s="270">
        <f t="shared" si="2"/>
        <v>0</v>
      </c>
    </row>
    <row r="88" spans="1:10">
      <c r="A88" s="11">
        <v>49</v>
      </c>
      <c r="B88" s="43"/>
      <c r="C88" s="215"/>
      <c r="D88" s="215"/>
      <c r="E88" s="215"/>
      <c r="F88" s="215"/>
      <c r="G88" s="215"/>
      <c r="H88" s="213"/>
      <c r="I88" s="215"/>
      <c r="J88" s="270">
        <f t="shared" si="2"/>
        <v>0</v>
      </c>
    </row>
    <row r="89" spans="1:10">
      <c r="A89" s="246">
        <v>50</v>
      </c>
      <c r="B89" s="43"/>
      <c r="C89" s="215"/>
      <c r="D89" s="215"/>
      <c r="E89" s="215"/>
      <c r="F89" s="215"/>
      <c r="G89" s="215"/>
      <c r="H89" s="213"/>
      <c r="I89" s="215"/>
      <c r="J89" s="270">
        <f t="shared" si="2"/>
        <v>0</v>
      </c>
    </row>
    <row r="90" spans="1:10">
      <c r="B90" s="14" t="s">
        <v>1222</v>
      </c>
      <c r="C90" s="216">
        <f t="shared" ref="C90:H90" si="3">SUM(C40:C89)</f>
        <v>37.547000000000004</v>
      </c>
      <c r="D90" s="216">
        <f t="shared" si="3"/>
        <v>73.833000000000013</v>
      </c>
      <c r="E90" s="216">
        <f t="shared" si="3"/>
        <v>113.033</v>
      </c>
      <c r="F90" s="216">
        <f t="shared" si="3"/>
        <v>207.608</v>
      </c>
      <c r="G90" s="216">
        <f t="shared" si="3"/>
        <v>380.32499999999999</v>
      </c>
      <c r="H90" s="216">
        <f t="shared" si="3"/>
        <v>812.34600000000012</v>
      </c>
      <c r="I90" s="216"/>
    </row>
    <row r="91" spans="1:10">
      <c r="B91" s="1" t="s">
        <v>1223</v>
      </c>
    </row>
    <row r="93" spans="1:10">
      <c r="B93" s="95"/>
      <c r="C93" s="96" t="s">
        <v>1136</v>
      </c>
      <c r="D93" s="96" t="s">
        <v>1136</v>
      </c>
      <c r="E93" s="96" t="s">
        <v>1136</v>
      </c>
      <c r="F93" s="96" t="s">
        <v>1136</v>
      </c>
      <c r="G93" s="993"/>
      <c r="H93" s="994"/>
    </row>
    <row r="94" spans="1:10" ht="12.75" customHeight="1">
      <c r="B94" s="995" t="s">
        <v>1224</v>
      </c>
      <c r="C94" s="901" t="s">
        <v>1138</v>
      </c>
      <c r="D94" s="997" t="s">
        <v>1139</v>
      </c>
      <c r="E94" s="997" t="s">
        <v>1140</v>
      </c>
      <c r="F94" s="901" t="s">
        <v>1141</v>
      </c>
      <c r="G94" s="998" t="s">
        <v>54</v>
      </c>
      <c r="H94" s="999"/>
    </row>
    <row r="95" spans="1:10" ht="15" customHeight="1">
      <c r="B95" s="996"/>
      <c r="C95" s="901"/>
      <c r="D95" s="911"/>
      <c r="E95" s="911"/>
      <c r="F95" s="901"/>
      <c r="G95" s="1000"/>
      <c r="H95" s="917"/>
    </row>
    <row r="96" spans="1:10" ht="38.25">
      <c r="B96" s="246" t="s">
        <v>1225</v>
      </c>
      <c r="C96" s="440"/>
      <c r="D96" s="440"/>
      <c r="E96" s="440"/>
      <c r="F96" s="440"/>
      <c r="G96" s="993"/>
      <c r="H96" s="994"/>
    </row>
    <row r="97" spans="2:9" ht="15" customHeight="1">
      <c r="B97" s="250" t="s">
        <v>1226</v>
      </c>
      <c r="C97" s="623"/>
      <c r="D97" s="623"/>
      <c r="E97" s="623"/>
      <c r="F97" s="623"/>
      <c r="G97" s="1003"/>
      <c r="H97" s="1004"/>
    </row>
    <row r="98" spans="2:9" ht="15" customHeight="1">
      <c r="B98" s="250" t="s">
        <v>1227</v>
      </c>
      <c r="C98" s="214">
        <v>7.9749999999999996</v>
      </c>
      <c r="D98" s="214">
        <v>0.62</v>
      </c>
      <c r="E98" s="214"/>
      <c r="F98" s="214"/>
      <c r="G98" s="1005"/>
      <c r="H98" s="1006"/>
    </row>
    <row r="99" spans="2:9" ht="15" customHeight="1">
      <c r="B99" s="250" t="s">
        <v>1228</v>
      </c>
      <c r="C99" s="214"/>
      <c r="D99" s="214"/>
      <c r="E99" s="214"/>
      <c r="F99" s="214"/>
      <c r="G99" s="1005"/>
      <c r="H99" s="1006"/>
    </row>
    <row r="100" spans="2:9" ht="15" customHeight="1">
      <c r="B100" s="251" t="s">
        <v>1229</v>
      </c>
      <c r="C100" s="214"/>
      <c r="D100" s="214"/>
      <c r="E100" s="214"/>
      <c r="F100" s="214"/>
      <c r="G100" s="1005"/>
      <c r="H100" s="1006"/>
    </row>
    <row r="101" spans="2:9">
      <c r="B101" s="249" t="s">
        <v>1230</v>
      </c>
      <c r="C101" s="215">
        <v>0.12</v>
      </c>
      <c r="D101" s="215"/>
      <c r="E101" s="215"/>
      <c r="F101" s="215"/>
      <c r="G101" s="1005"/>
      <c r="H101" s="1006"/>
      <c r="I101" s="270">
        <f>IF(AND(C101&lt;&gt;0,B101=""),1,0)</f>
        <v>0</v>
      </c>
    </row>
    <row r="102" spans="2:9">
      <c r="B102" s="43" t="s">
        <v>1231</v>
      </c>
      <c r="C102" s="215">
        <v>0.46500000000000002</v>
      </c>
      <c r="D102" s="215"/>
      <c r="E102" s="215"/>
      <c r="F102" s="215"/>
      <c r="G102" s="1005"/>
      <c r="H102" s="1006"/>
      <c r="I102" s="270">
        <f t="shared" ref="I102:I108" si="4">IF(AND(C102&lt;&gt;0,B102=""),1,0)</f>
        <v>0</v>
      </c>
    </row>
    <row r="103" spans="2:9">
      <c r="B103" s="43" t="s">
        <v>1232</v>
      </c>
      <c r="C103" s="215">
        <v>3.8420000000000001</v>
      </c>
      <c r="D103" s="215"/>
      <c r="E103" s="215"/>
      <c r="F103" s="215"/>
      <c r="G103" s="1005"/>
      <c r="H103" s="1006"/>
      <c r="I103" s="270">
        <f t="shared" si="4"/>
        <v>0</v>
      </c>
    </row>
    <row r="104" spans="2:9">
      <c r="B104" s="43" t="s">
        <v>1233</v>
      </c>
      <c r="C104" s="215">
        <v>13.833</v>
      </c>
      <c r="D104" s="215">
        <v>11.27</v>
      </c>
      <c r="E104" s="215"/>
      <c r="F104" s="215"/>
      <c r="G104" s="1005"/>
      <c r="H104" s="1006"/>
      <c r="I104" s="270">
        <f t="shared" si="4"/>
        <v>0</v>
      </c>
    </row>
    <row r="105" spans="2:9">
      <c r="B105" s="43" t="s">
        <v>1234</v>
      </c>
      <c r="C105" s="215">
        <v>0.43</v>
      </c>
      <c r="D105" s="215"/>
      <c r="E105" s="215"/>
      <c r="F105" s="215"/>
      <c r="G105" s="1005"/>
      <c r="H105" s="1006"/>
      <c r="I105" s="270">
        <f t="shared" si="4"/>
        <v>0</v>
      </c>
    </row>
    <row r="106" spans="2:9">
      <c r="B106" s="43" t="s">
        <v>1235</v>
      </c>
      <c r="C106" s="215">
        <v>25.632999999999999</v>
      </c>
      <c r="D106" s="215"/>
      <c r="E106" s="215"/>
      <c r="F106" s="215"/>
      <c r="G106" s="1005"/>
      <c r="H106" s="1006"/>
      <c r="I106" s="270">
        <f t="shared" si="4"/>
        <v>0</v>
      </c>
    </row>
    <row r="107" spans="2:9">
      <c r="B107" s="43" t="s">
        <v>1236</v>
      </c>
      <c r="C107" s="215">
        <v>9.1549999999999994</v>
      </c>
      <c r="D107" s="215">
        <v>54.927999999999997</v>
      </c>
      <c r="E107" s="215"/>
      <c r="F107" s="215"/>
      <c r="G107" s="1005"/>
      <c r="H107" s="1006"/>
      <c r="I107" s="270">
        <f t="shared" si="4"/>
        <v>0</v>
      </c>
    </row>
    <row r="108" spans="2:9">
      <c r="B108" s="43" t="s">
        <v>1237</v>
      </c>
      <c r="C108" s="473">
        <v>1.224</v>
      </c>
      <c r="D108" s="473"/>
      <c r="E108" s="473"/>
      <c r="F108" s="473"/>
      <c r="G108" s="1001"/>
      <c r="H108" s="1002"/>
      <c r="I108" s="270">
        <f t="shared" si="4"/>
        <v>0</v>
      </c>
    </row>
    <row r="109" spans="2:9">
      <c r="B109" s="14" t="s">
        <v>1222</v>
      </c>
      <c r="C109" s="472">
        <f>SUM(C97:C108)</f>
        <v>62.677</v>
      </c>
      <c r="D109" s="472">
        <f t="shared" ref="D109:F109" si="5">SUM(D97:D108)</f>
        <v>66.817999999999998</v>
      </c>
      <c r="E109" s="472">
        <f t="shared" si="5"/>
        <v>0</v>
      </c>
      <c r="F109" s="472">
        <f t="shared" si="5"/>
        <v>0</v>
      </c>
    </row>
    <row r="111" spans="2:9" ht="12.75" customHeight="1">
      <c r="B111" s="14" t="s">
        <v>856</v>
      </c>
      <c r="C111" s="216">
        <f>C33+C90+C109</f>
        <v>126.30799999999999</v>
      </c>
      <c r="D111" s="216">
        <f>D33+D90+D109</f>
        <v>140.65100000000001</v>
      </c>
      <c r="E111" s="216">
        <f>E33+E90+E109</f>
        <v>113.033</v>
      </c>
      <c r="F111" s="216">
        <f>F33+F90+F109</f>
        <v>207.608</v>
      </c>
      <c r="G111" s="216">
        <f>G90+G33</f>
        <v>380.32499999999999</v>
      </c>
      <c r="H111" s="216">
        <f>H90+H33</f>
        <v>812.34600000000012</v>
      </c>
    </row>
    <row r="112" spans="2:9" ht="12.75" customHeight="1"/>
    <row r="113" spans="2:5">
      <c r="C113" s="1009" t="s">
        <v>1238</v>
      </c>
      <c r="D113" s="1011" t="s">
        <v>1239</v>
      </c>
      <c r="E113" s="1012"/>
    </row>
    <row r="114" spans="2:5">
      <c r="C114" s="1010"/>
      <c r="D114" s="1013"/>
      <c r="E114" s="1014"/>
    </row>
    <row r="115" spans="2:5" ht="31.5" customHeight="1">
      <c r="B115" s="17" t="s">
        <v>1240</v>
      </c>
      <c r="C115" s="624">
        <v>44866</v>
      </c>
      <c r="D115" s="1015" t="s">
        <v>1241</v>
      </c>
      <c r="E115" s="1016"/>
    </row>
    <row r="116" spans="2:5" ht="34.5" customHeight="1">
      <c r="B116" s="17" t="s">
        <v>1242</v>
      </c>
      <c r="C116" s="625">
        <v>44927</v>
      </c>
      <c r="D116" s="1017" t="s">
        <v>1243</v>
      </c>
      <c r="E116" s="1016"/>
    </row>
    <row r="117" spans="2:5">
      <c r="B117" s="200"/>
    </row>
    <row r="118" spans="2:5" ht="12.75" customHeight="1">
      <c r="C118" s="1009" t="s">
        <v>1244</v>
      </c>
      <c r="D118" s="1009" t="s">
        <v>1245</v>
      </c>
    </row>
    <row r="119" spans="2:5">
      <c r="B119" s="1007" t="s">
        <v>1246</v>
      </c>
      <c r="C119" s="1010"/>
      <c r="D119" s="1010"/>
    </row>
    <row r="120" spans="2:5">
      <c r="B120" s="1008"/>
      <c r="C120" s="233" t="s">
        <v>1136</v>
      </c>
      <c r="D120" s="233" t="s">
        <v>1136</v>
      </c>
    </row>
    <row r="121" spans="2:5">
      <c r="B121" s="17" t="s">
        <v>1247</v>
      </c>
      <c r="C121" s="209">
        <v>9.0500000000000007</v>
      </c>
      <c r="D121" s="209">
        <v>9.24</v>
      </c>
    </row>
    <row r="122" spans="2:5">
      <c r="B122" s="12"/>
      <c r="C122" s="201" t="s">
        <v>486</v>
      </c>
      <c r="D122" s="201" t="s">
        <v>486</v>
      </c>
    </row>
    <row r="123" spans="2:5">
      <c r="B123" s="12" t="s">
        <v>1248</v>
      </c>
      <c r="C123" s="285">
        <v>0.51</v>
      </c>
      <c r="D123" s="285">
        <v>0.43</v>
      </c>
    </row>
    <row r="124" spans="2:5">
      <c r="B124" s="12" t="s">
        <v>1249</v>
      </c>
      <c r="C124" s="285">
        <v>0.47</v>
      </c>
      <c r="D124" s="285">
        <v>0.39</v>
      </c>
    </row>
    <row r="125" spans="2:5">
      <c r="B125" s="12" t="s">
        <v>1250</v>
      </c>
      <c r="C125" s="285">
        <v>0.47</v>
      </c>
      <c r="D125" s="285">
        <v>0.44</v>
      </c>
    </row>
    <row r="126" spans="2:5">
      <c r="B126" s="12" t="s">
        <v>1251</v>
      </c>
      <c r="C126" s="285">
        <v>0.55000000000000004</v>
      </c>
      <c r="D126" s="285">
        <v>0.67</v>
      </c>
    </row>
    <row r="127" spans="2:5">
      <c r="B127" s="12" t="s">
        <v>1252</v>
      </c>
      <c r="C127" s="285">
        <v>0.97</v>
      </c>
      <c r="D127" s="285">
        <v>0.91</v>
      </c>
    </row>
    <row r="128" spans="2:5">
      <c r="B128" s="18" t="s">
        <v>1253</v>
      </c>
      <c r="C128" s="286" t="s">
        <v>1254</v>
      </c>
      <c r="D128" s="286" t="s">
        <v>1254</v>
      </c>
    </row>
    <row r="129" spans="2:5" ht="15">
      <c r="B129"/>
      <c r="C129" s="40"/>
      <c r="D129" s="40"/>
      <c r="E129"/>
    </row>
    <row r="130" spans="2:5">
      <c r="D130" s="204">
        <f>IF(SUM(I97:I108,J40:J89,J15:J32)&gt;0,1,0)</f>
        <v>0</v>
      </c>
    </row>
  </sheetData>
  <sheetProtection sheet="1" objects="1" scenarios="1"/>
  <customSheetViews>
    <customSheetView guid="{95B84344-25FE-4A71-9083-825DAB5E8F01}" topLeftCell="A97">
      <selection activeCell="J63" sqref="J63"/>
      <pageMargins left="0" right="0" top="0" bottom="0" header="0" footer="0"/>
      <pageSetup paperSize="9" orientation="portrait" r:id="rId1"/>
    </customSheetView>
  </customSheetViews>
  <mergeCells count="47">
    <mergeCell ref="B119:B120"/>
    <mergeCell ref="C113:C114"/>
    <mergeCell ref="D113:E114"/>
    <mergeCell ref="D115:E115"/>
    <mergeCell ref="D116:E116"/>
    <mergeCell ref="C118:C119"/>
    <mergeCell ref="D118:D119"/>
    <mergeCell ref="G108:H108"/>
    <mergeCell ref="G96:H96"/>
    <mergeCell ref="G97:H97"/>
    <mergeCell ref="G98:H98"/>
    <mergeCell ref="G100:H100"/>
    <mergeCell ref="G101:H101"/>
    <mergeCell ref="G102:H102"/>
    <mergeCell ref="G103:H103"/>
    <mergeCell ref="G104:H104"/>
    <mergeCell ref="G105:H105"/>
    <mergeCell ref="G106:H106"/>
    <mergeCell ref="G107:H107"/>
    <mergeCell ref="G99:H99"/>
    <mergeCell ref="G37:G38"/>
    <mergeCell ref="H37:H38"/>
    <mergeCell ref="I37:I38"/>
    <mergeCell ref="G93:H93"/>
    <mergeCell ref="B94:B95"/>
    <mergeCell ref="C94:C95"/>
    <mergeCell ref="D94:D95"/>
    <mergeCell ref="E94:E95"/>
    <mergeCell ref="F94:F95"/>
    <mergeCell ref="G94:H95"/>
    <mergeCell ref="B37:B38"/>
    <mergeCell ref="C37:C38"/>
    <mergeCell ref="D37:D38"/>
    <mergeCell ref="E37:E38"/>
    <mergeCell ref="F37:F38"/>
    <mergeCell ref="E12:E13"/>
    <mergeCell ref="F12:F13"/>
    <mergeCell ref="G12:G13"/>
    <mergeCell ref="H12:H13"/>
    <mergeCell ref="I12:I13"/>
    <mergeCell ref="D12:D13"/>
    <mergeCell ref="B2:C2"/>
    <mergeCell ref="B7:B8"/>
    <mergeCell ref="C7:C8"/>
    <mergeCell ref="B12:B13"/>
    <mergeCell ref="C12:C13"/>
    <mergeCell ref="B3:C5"/>
  </mergeCells>
  <dataValidations count="1">
    <dataValidation type="date" errorStyle="information" allowBlank="1" showInputMessage="1" showErrorMessage="1" errorTitle="Info:" error="Please enter a valid date." sqref="C115:C116">
      <formula1>1</formula1>
      <formula2>73050</formula2>
    </dataValidation>
  </dataValidations>
  <pageMargins left="0.7" right="0.7" top="0.75" bottom="0.75" header="0.3" footer="0.3"/>
  <pageSetup paperSize="9" orientation="portrait"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0" tint="-0.499984740745262"/>
  </sheetPr>
  <dimension ref="A1:N113"/>
  <sheetViews>
    <sheetView workbookViewId="0">
      <pane ySplit="1" topLeftCell="A89" activePane="bottomLeft" state="frozen"/>
      <selection sqref="A1:XFD1048576"/>
      <selection pane="bottomLeft" sqref="A1:XFD1048576"/>
    </sheetView>
  </sheetViews>
  <sheetFormatPr defaultRowHeight="15"/>
  <cols>
    <col min="1" max="1" width="38" customWidth="1"/>
    <col min="2" max="2" width="10.21875" customWidth="1"/>
    <col min="3" max="3" width="29.6640625" customWidth="1"/>
    <col min="5" max="5" width="22.33203125" customWidth="1"/>
  </cols>
  <sheetData>
    <row r="1" spans="1:14" ht="30" customHeight="1">
      <c r="A1" t="s">
        <v>25</v>
      </c>
      <c r="B1" s="21" t="s">
        <v>412</v>
      </c>
      <c r="C1" s="21" t="s">
        <v>27</v>
      </c>
      <c r="D1" s="21" t="s">
        <v>29</v>
      </c>
      <c r="E1" s="21" t="s">
        <v>413</v>
      </c>
      <c r="F1" s="21" t="s">
        <v>1255</v>
      </c>
      <c r="G1" s="21" t="s">
        <v>1138</v>
      </c>
      <c r="H1" s="21" t="s">
        <v>1139</v>
      </c>
      <c r="I1" s="21" t="s">
        <v>1140</v>
      </c>
      <c r="J1" t="s">
        <v>1141</v>
      </c>
      <c r="K1" t="s">
        <v>1142</v>
      </c>
      <c r="L1" t="s">
        <v>1143</v>
      </c>
      <c r="M1" t="s">
        <v>54</v>
      </c>
      <c r="N1" t="s">
        <v>1256</v>
      </c>
    </row>
    <row r="2" spans="1:14" ht="15" customHeight="1">
      <c r="A2" t="str">
        <f>'10 - Capital'!$B$2</f>
        <v>Swansea Bay UHB</v>
      </c>
      <c r="B2" s="1" t="s">
        <v>1257</v>
      </c>
      <c r="C2" s="1" t="str">
        <f>'10 - Capital'!$B$12</f>
        <v>APPROVED SCHEMES (AWCP)</v>
      </c>
      <c r="D2" s="1" t="s">
        <v>414</v>
      </c>
      <c r="E2" s="1" t="str">
        <f>'10 - Capital'!B15</f>
        <v>SIngleton Cladding - Main Works</v>
      </c>
      <c r="F2" s="1"/>
      <c r="G2" s="1">
        <f>'10 - Capital'!C15</f>
        <v>4.4139999999999997</v>
      </c>
      <c r="H2" s="1">
        <f>'10 - Capital'!D15</f>
        <v>0</v>
      </c>
      <c r="I2" s="1">
        <f>'10 - Capital'!E15</f>
        <v>0</v>
      </c>
      <c r="J2" s="1">
        <f>'10 - Capital'!F15</f>
        <v>0</v>
      </c>
      <c r="K2" s="1">
        <f>'10 - Capital'!G15</f>
        <v>0</v>
      </c>
      <c r="L2" s="1">
        <f>'10 - Capital'!H15</f>
        <v>0</v>
      </c>
      <c r="M2" s="1">
        <f>'10 - Capital'!I15</f>
        <v>0</v>
      </c>
    </row>
    <row r="3" spans="1:14">
      <c r="A3" t="str">
        <f>'10 - Capital'!$B$2</f>
        <v>Swansea Bay UHB</v>
      </c>
      <c r="B3" s="1" t="s">
        <v>1257</v>
      </c>
      <c r="C3" s="1" t="str">
        <f>'10 - Capital'!$B$12</f>
        <v>APPROVED SCHEMES (AWCP)</v>
      </c>
      <c r="D3" s="1" t="s">
        <v>414</v>
      </c>
      <c r="E3" s="1" t="str">
        <f>'10 - Capital'!B16</f>
        <v xml:space="preserve">Anti-Ligature </v>
      </c>
      <c r="F3" s="1"/>
      <c r="G3" s="1">
        <f>'10 - Capital'!C16</f>
        <v>0.22500000000000001</v>
      </c>
      <c r="H3" s="1">
        <f>'10 - Capital'!D16</f>
        <v>0</v>
      </c>
      <c r="I3" s="1">
        <f>'10 - Capital'!E16</f>
        <v>0</v>
      </c>
      <c r="J3" s="1">
        <f>'10 - Capital'!F16</f>
        <v>0</v>
      </c>
      <c r="K3" s="1">
        <f>'10 - Capital'!G16</f>
        <v>0</v>
      </c>
      <c r="L3" s="1">
        <f>'10 - Capital'!H16</f>
        <v>0</v>
      </c>
      <c r="M3" s="1">
        <f>'10 - Capital'!I16</f>
        <v>0</v>
      </c>
    </row>
    <row r="4" spans="1:14">
      <c r="A4" t="str">
        <f>'10 - Capital'!$B$2</f>
        <v>Swansea Bay UHB</v>
      </c>
      <c r="B4" s="1" t="s">
        <v>1257</v>
      </c>
      <c r="C4" s="1" t="str">
        <f>'10 - Capital'!$B$12</f>
        <v>APPROVED SCHEMES (AWCP)</v>
      </c>
      <c r="D4" s="1" t="s">
        <v>414</v>
      </c>
      <c r="E4" s="1" t="str">
        <f>'10 - Capital'!B17</f>
        <v>DPIF - Digital Medicibces Transformation Implementation</v>
      </c>
      <c r="F4" s="1"/>
      <c r="G4" s="1">
        <f>'10 - Capital'!C17</f>
        <v>0.36099999999999999</v>
      </c>
      <c r="H4" s="1">
        <f>'10 - Capital'!D17</f>
        <v>0</v>
      </c>
      <c r="I4" s="1">
        <f>'10 - Capital'!E17</f>
        <v>0</v>
      </c>
      <c r="J4" s="1">
        <f>'10 - Capital'!F17</f>
        <v>0</v>
      </c>
      <c r="K4" s="1">
        <f>'10 - Capital'!G17</f>
        <v>0</v>
      </c>
      <c r="L4" s="1">
        <f>'10 - Capital'!H17</f>
        <v>0</v>
      </c>
      <c r="M4" s="1">
        <f>'10 - Capital'!I17</f>
        <v>0</v>
      </c>
    </row>
    <row r="5" spans="1:14">
      <c r="A5" t="str">
        <f>'10 - Capital'!$B$2</f>
        <v>Swansea Bay UHB</v>
      </c>
      <c r="B5" s="1" t="s">
        <v>1257</v>
      </c>
      <c r="C5" s="1" t="str">
        <f>'10 - Capital'!$B$12</f>
        <v>APPROVED SCHEMES (AWCP)</v>
      </c>
      <c r="D5" s="1" t="s">
        <v>414</v>
      </c>
      <c r="E5" s="1" t="str">
        <f>'10 - Capital'!B18</f>
        <v>National Programme - Imaging P2</v>
      </c>
      <c r="F5" s="1"/>
      <c r="G5" s="1">
        <f>'10 - Capital'!C18</f>
        <v>0.6</v>
      </c>
      <c r="H5" s="1">
        <f>'10 - Capital'!D18</f>
        <v>0</v>
      </c>
      <c r="I5" s="1">
        <f>'10 - Capital'!E18</f>
        <v>0</v>
      </c>
      <c r="J5" s="1">
        <f>'10 - Capital'!F18</f>
        <v>0</v>
      </c>
      <c r="K5" s="1">
        <f>'10 - Capital'!G18</f>
        <v>0</v>
      </c>
      <c r="L5" s="1">
        <f>'10 - Capital'!H18</f>
        <v>0</v>
      </c>
      <c r="M5" s="1">
        <f>'10 - Capital'!I18</f>
        <v>0</v>
      </c>
    </row>
    <row r="6" spans="1:14">
      <c r="A6" t="str">
        <f>'10 - Capital'!$B$2</f>
        <v>Swansea Bay UHB</v>
      </c>
      <c r="B6" s="1" t="s">
        <v>1257</v>
      </c>
      <c r="C6" s="1" t="str">
        <f>'10 - Capital'!$B$12</f>
        <v>APPROVED SCHEMES (AWCP)</v>
      </c>
      <c r="D6" s="1" t="s">
        <v>414</v>
      </c>
      <c r="E6" s="1" t="str">
        <f>'10 - Capital'!B19</f>
        <v>EFAB - Infrastructure</v>
      </c>
      <c r="F6" s="1"/>
      <c r="G6" s="1">
        <f>'10 - Capital'!C19</f>
        <v>1.901</v>
      </c>
      <c r="H6" s="1">
        <f>'10 - Capital'!D19</f>
        <v>0</v>
      </c>
      <c r="I6" s="1">
        <f>'10 - Capital'!E19</f>
        <v>0</v>
      </c>
      <c r="J6" s="1">
        <f>'10 - Capital'!F19</f>
        <v>0</v>
      </c>
      <c r="K6" s="1">
        <f>'10 - Capital'!G19</f>
        <v>0</v>
      </c>
      <c r="L6" s="1">
        <f>'10 - Capital'!H19</f>
        <v>0</v>
      </c>
      <c r="M6" s="1">
        <f>'10 - Capital'!I19</f>
        <v>0</v>
      </c>
    </row>
    <row r="7" spans="1:14">
      <c r="A7" t="str">
        <f>'10 - Capital'!$B$2</f>
        <v>Swansea Bay UHB</v>
      </c>
      <c r="B7" s="1" t="s">
        <v>1257</v>
      </c>
      <c r="C7" s="1" t="str">
        <f>'10 - Capital'!$B$12</f>
        <v>APPROVED SCHEMES (AWCP)</v>
      </c>
      <c r="D7" s="1" t="s">
        <v>414</v>
      </c>
      <c r="E7" s="1" t="str">
        <f>'10 - Capital'!B20</f>
        <v>EFAB - Fire</v>
      </c>
      <c r="F7" s="1"/>
      <c r="G7" s="1">
        <f>'10 - Capital'!C20</f>
        <v>0.72</v>
      </c>
      <c r="H7" s="1">
        <f>'10 - Capital'!D20</f>
        <v>0</v>
      </c>
      <c r="I7" s="1">
        <f>'10 - Capital'!E20</f>
        <v>0</v>
      </c>
      <c r="J7" s="1">
        <f>'10 - Capital'!F20</f>
        <v>0</v>
      </c>
      <c r="K7" s="1">
        <f>'10 - Capital'!G20</f>
        <v>0</v>
      </c>
      <c r="L7" s="1">
        <f>'10 - Capital'!H20</f>
        <v>0</v>
      </c>
      <c r="M7" s="1">
        <f>'10 - Capital'!I20</f>
        <v>0</v>
      </c>
    </row>
    <row r="8" spans="1:14">
      <c r="A8" t="str">
        <f>'10 - Capital'!$B$2</f>
        <v>Swansea Bay UHB</v>
      </c>
      <c r="B8" s="1" t="s">
        <v>1257</v>
      </c>
      <c r="C8" s="1" t="str">
        <f>'10 - Capital'!$B$12</f>
        <v>APPROVED SCHEMES (AWCP)</v>
      </c>
      <c r="D8" s="1" t="s">
        <v>414</v>
      </c>
      <c r="E8" s="1" t="str">
        <f>'10 - Capital'!B21</f>
        <v>EFAB - Decarbonisation</v>
      </c>
      <c r="F8" s="1"/>
      <c r="G8" s="1">
        <f>'10 - Capital'!C21</f>
        <v>8.5999999999999993E-2</v>
      </c>
      <c r="H8" s="1">
        <f>'10 - Capital'!D21</f>
        <v>0</v>
      </c>
      <c r="I8" s="1">
        <f>'10 - Capital'!E21</f>
        <v>0</v>
      </c>
      <c r="J8" s="1">
        <f>'10 - Capital'!F21</f>
        <v>0</v>
      </c>
      <c r="K8" s="1">
        <f>'10 - Capital'!G21</f>
        <v>0</v>
      </c>
      <c r="L8" s="1">
        <f>'10 - Capital'!H21</f>
        <v>0</v>
      </c>
      <c r="M8" s="1">
        <f>'10 - Capital'!I21</f>
        <v>0</v>
      </c>
    </row>
    <row r="9" spans="1:14">
      <c r="A9" t="str">
        <f>'10 - Capital'!$B$2</f>
        <v>Swansea Bay UHB</v>
      </c>
      <c r="B9" s="1" t="s">
        <v>1257</v>
      </c>
      <c r="C9" s="1" t="str">
        <f>'10 - Capital'!$B$12</f>
        <v>APPROVED SCHEMES (AWCP)</v>
      </c>
      <c r="D9" s="1" t="s">
        <v>414</v>
      </c>
      <c r="E9" s="1" t="str">
        <f>'10 - Capital'!B22</f>
        <v>PET CT Scanner Fees</v>
      </c>
      <c r="F9" s="1"/>
      <c r="G9" s="1">
        <f>'10 - Capital'!C22</f>
        <v>7.4999999999999997E-2</v>
      </c>
      <c r="H9" s="1">
        <f>'10 - Capital'!D22</f>
        <v>0</v>
      </c>
      <c r="I9" s="1">
        <f>'10 - Capital'!E22</f>
        <v>0</v>
      </c>
      <c r="J9" s="1">
        <f>'10 - Capital'!F22</f>
        <v>0</v>
      </c>
      <c r="K9" s="1">
        <f>'10 - Capital'!G22</f>
        <v>0</v>
      </c>
      <c r="L9" s="1">
        <f>'10 - Capital'!H22</f>
        <v>0</v>
      </c>
      <c r="M9" s="1">
        <f>'10 - Capital'!I22</f>
        <v>0</v>
      </c>
    </row>
    <row r="10" spans="1:14">
      <c r="A10" t="str">
        <f>'10 - Capital'!$B$2</f>
        <v>Swansea Bay UHB</v>
      </c>
      <c r="B10" s="1" t="s">
        <v>1257</v>
      </c>
      <c r="C10" s="1" t="str">
        <f>'10 - Capital'!$B$12</f>
        <v>APPROVED SCHEMES (AWCP)</v>
      </c>
      <c r="D10" s="1" t="s">
        <v>414</v>
      </c>
      <c r="E10" s="1" t="str">
        <f>'10 - Capital'!B23</f>
        <v>Regional Pathology Fees</v>
      </c>
      <c r="F10" s="1"/>
      <c r="G10" s="1">
        <f>'10 - Capital'!C23</f>
        <v>0.497</v>
      </c>
      <c r="H10" s="1">
        <f>'10 - Capital'!D23</f>
        <v>0</v>
      </c>
      <c r="I10" s="1">
        <f>'10 - Capital'!E23</f>
        <v>0</v>
      </c>
      <c r="J10" s="1">
        <f>'10 - Capital'!F23</f>
        <v>0</v>
      </c>
      <c r="K10" s="1">
        <f>'10 - Capital'!G23</f>
        <v>0</v>
      </c>
      <c r="L10" s="1">
        <f>'10 - Capital'!H23</f>
        <v>0</v>
      </c>
      <c r="M10" s="1">
        <f>'10 - Capital'!I23</f>
        <v>0</v>
      </c>
    </row>
    <row r="11" spans="1:14">
      <c r="A11" t="str">
        <f>'10 - Capital'!$B$2</f>
        <v>Swansea Bay UHB</v>
      </c>
      <c r="B11" s="1" t="s">
        <v>1257</v>
      </c>
      <c r="C11" s="1" t="str">
        <f>'10 - Capital'!$B$12</f>
        <v>APPROVED SCHEMES (AWCP)</v>
      </c>
      <c r="D11" s="1" t="s">
        <v>414</v>
      </c>
      <c r="E11" s="1" t="str">
        <f>'10 - Capital'!B24</f>
        <v>Morriston Infrastructure Modernistaion Phase 2</v>
      </c>
      <c r="F11" s="1"/>
      <c r="G11" s="1">
        <f>'10 - Capital'!C24</f>
        <v>12.496</v>
      </c>
      <c r="H11" s="1">
        <f>'10 - Capital'!D24</f>
        <v>0</v>
      </c>
      <c r="I11" s="1">
        <f>'10 - Capital'!E24</f>
        <v>0</v>
      </c>
      <c r="J11" s="1">
        <f>'10 - Capital'!F24</f>
        <v>0</v>
      </c>
      <c r="K11" s="1">
        <f>'10 - Capital'!G24</f>
        <v>0</v>
      </c>
      <c r="L11" s="1">
        <f>'10 - Capital'!H24</f>
        <v>0</v>
      </c>
      <c r="M11" s="1">
        <f>'10 - Capital'!I24</f>
        <v>0</v>
      </c>
    </row>
    <row r="12" spans="1:14">
      <c r="A12" t="str">
        <f>'10 - Capital'!$B$2</f>
        <v>Swansea Bay UHB</v>
      </c>
      <c r="B12" s="1" t="s">
        <v>1257</v>
      </c>
      <c r="C12" s="1" t="str">
        <f>'10 - Capital'!$B$12</f>
        <v>APPROVED SCHEMES (AWCP)</v>
      </c>
      <c r="D12" s="1" t="s">
        <v>414</v>
      </c>
      <c r="E12" s="1" t="str">
        <f>'10 - Capital'!B25</f>
        <v>Regional Pathology Fees - External</v>
      </c>
      <c r="F12" s="1"/>
      <c r="G12" s="1">
        <f>'10 - Capital'!C25</f>
        <v>1.7090000000000001</v>
      </c>
      <c r="H12" s="1">
        <f>'10 - Capital'!D25</f>
        <v>0</v>
      </c>
      <c r="I12" s="1">
        <f>'10 - Capital'!E25</f>
        <v>0</v>
      </c>
      <c r="J12" s="1">
        <f>'10 - Capital'!F25</f>
        <v>0</v>
      </c>
      <c r="K12" s="1">
        <f>'10 - Capital'!G25</f>
        <v>0</v>
      </c>
      <c r="L12" s="1">
        <f>'10 - Capital'!H25</f>
        <v>0</v>
      </c>
      <c r="M12" s="1">
        <f>'10 - Capital'!I25</f>
        <v>0</v>
      </c>
    </row>
    <row r="13" spans="1:14">
      <c r="A13" t="str">
        <f>'10 - Capital'!$B$2</f>
        <v>Swansea Bay UHB</v>
      </c>
      <c r="B13" s="1" t="s">
        <v>1257</v>
      </c>
      <c r="C13" s="1" t="str">
        <f>'10 - Capital'!$B$12</f>
        <v>APPROVED SCHEMES (AWCP)</v>
      </c>
      <c r="D13" s="1" t="s">
        <v>414</v>
      </c>
      <c r="E13" s="1" t="str">
        <f>'10 - Capital'!B26</f>
        <v>Solar Farm Extension</v>
      </c>
      <c r="F13" s="1"/>
      <c r="G13" s="1">
        <f>'10 - Capital'!C26</f>
        <v>3</v>
      </c>
      <c r="H13" s="1">
        <f>'10 - Capital'!D26</f>
        <v>0</v>
      </c>
      <c r="I13" s="1">
        <f>'10 - Capital'!E26</f>
        <v>0</v>
      </c>
      <c r="J13" s="1">
        <f>'10 - Capital'!F26</f>
        <v>0</v>
      </c>
      <c r="K13" s="1">
        <f>'10 - Capital'!G26</f>
        <v>0</v>
      </c>
      <c r="L13" s="1">
        <f>'10 - Capital'!H26</f>
        <v>0</v>
      </c>
      <c r="M13" s="1">
        <f>'10 - Capital'!I26</f>
        <v>0</v>
      </c>
    </row>
    <row r="14" spans="1:14">
      <c r="A14" t="str">
        <f>'10 - Capital'!$B$2</f>
        <v>Swansea Bay UHB</v>
      </c>
      <c r="B14" s="1" t="s">
        <v>1257</v>
      </c>
      <c r="C14" s="1" t="str">
        <f>'10 - Capital'!$B$12</f>
        <v>APPROVED SCHEMES (AWCP)</v>
      </c>
      <c r="D14" s="1" t="s">
        <v>414</v>
      </c>
      <c r="E14" s="1">
        <f>'10 - Capital'!B27</f>
        <v>0</v>
      </c>
      <c r="F14" s="1"/>
      <c r="G14" s="1">
        <f>'10 - Capital'!C27</f>
        <v>0</v>
      </c>
      <c r="H14" s="1">
        <f>'10 - Capital'!D27</f>
        <v>0</v>
      </c>
      <c r="I14" s="1">
        <f>'10 - Capital'!E27</f>
        <v>0</v>
      </c>
      <c r="J14" s="1">
        <f>'10 - Capital'!F27</f>
        <v>0</v>
      </c>
      <c r="K14" s="1">
        <f>'10 - Capital'!G27</f>
        <v>0</v>
      </c>
      <c r="L14" s="1">
        <f>'10 - Capital'!H27</f>
        <v>0</v>
      </c>
      <c r="M14" s="1">
        <f>'10 - Capital'!I27</f>
        <v>0</v>
      </c>
    </row>
    <row r="15" spans="1:14">
      <c r="A15" t="str">
        <f>'10 - Capital'!$B$2</f>
        <v>Swansea Bay UHB</v>
      </c>
      <c r="B15" s="1" t="s">
        <v>1257</v>
      </c>
      <c r="C15" s="1" t="str">
        <f>'10 - Capital'!$B$12</f>
        <v>APPROVED SCHEMES (AWCP)</v>
      </c>
      <c r="D15" s="1" t="s">
        <v>414</v>
      </c>
      <c r="E15" s="1">
        <f>'10 - Capital'!B28</f>
        <v>0</v>
      </c>
      <c r="F15" s="1"/>
      <c r="G15" s="1">
        <f>'10 - Capital'!C28</f>
        <v>0</v>
      </c>
      <c r="H15" s="1">
        <f>'10 - Capital'!D28</f>
        <v>0</v>
      </c>
      <c r="I15" s="1">
        <f>'10 - Capital'!E28</f>
        <v>0</v>
      </c>
      <c r="J15" s="1">
        <f>'10 - Capital'!F28</f>
        <v>0</v>
      </c>
      <c r="K15" s="1">
        <f>'10 - Capital'!G28</f>
        <v>0</v>
      </c>
      <c r="L15" s="1">
        <f>'10 - Capital'!H28</f>
        <v>0</v>
      </c>
      <c r="M15" s="1">
        <f>'10 - Capital'!I28</f>
        <v>0</v>
      </c>
    </row>
    <row r="16" spans="1:14">
      <c r="A16" t="str">
        <f>'10 - Capital'!$B$2</f>
        <v>Swansea Bay UHB</v>
      </c>
      <c r="B16" s="1" t="s">
        <v>1257</v>
      </c>
      <c r="C16" s="1" t="str">
        <f>'10 - Capital'!$B$12</f>
        <v>APPROVED SCHEMES (AWCP)</v>
      </c>
      <c r="D16" s="1" t="s">
        <v>414</v>
      </c>
      <c r="E16" s="1">
        <f>'10 - Capital'!B29</f>
        <v>0</v>
      </c>
      <c r="F16" s="1"/>
      <c r="G16" s="1">
        <f>'10 - Capital'!C29</f>
        <v>0</v>
      </c>
      <c r="H16" s="1">
        <f>'10 - Capital'!D29</f>
        <v>0</v>
      </c>
      <c r="I16" s="1">
        <f>'10 - Capital'!E29</f>
        <v>0</v>
      </c>
      <c r="J16" s="1">
        <f>'10 - Capital'!F29</f>
        <v>0</v>
      </c>
      <c r="K16" s="1">
        <f>'10 - Capital'!G29</f>
        <v>0</v>
      </c>
      <c r="L16" s="1">
        <f>'10 - Capital'!H29</f>
        <v>0</v>
      </c>
      <c r="M16" s="1">
        <f>'10 - Capital'!I29</f>
        <v>0</v>
      </c>
    </row>
    <row r="17" spans="1:14">
      <c r="A17" t="str">
        <f>'10 - Capital'!$B$2</f>
        <v>Swansea Bay UHB</v>
      </c>
      <c r="B17" s="1" t="s">
        <v>1257</v>
      </c>
      <c r="C17" s="1" t="str">
        <f>'10 - Capital'!$B$12</f>
        <v>APPROVED SCHEMES (AWCP)</v>
      </c>
      <c r="D17" s="1" t="s">
        <v>414</v>
      </c>
      <c r="E17" s="1">
        <f>'10 - Capital'!B30</f>
        <v>0</v>
      </c>
      <c r="F17" s="1"/>
      <c r="G17" s="1">
        <f>'10 - Capital'!C30</f>
        <v>0</v>
      </c>
      <c r="H17" s="1">
        <f>'10 - Capital'!D30</f>
        <v>0</v>
      </c>
      <c r="I17" s="1">
        <f>'10 - Capital'!E30</f>
        <v>0</v>
      </c>
      <c r="J17" s="1">
        <f>'10 - Capital'!F30</f>
        <v>0</v>
      </c>
      <c r="K17" s="1">
        <f>'10 - Capital'!G30</f>
        <v>0</v>
      </c>
      <c r="L17" s="1">
        <f>'10 - Capital'!H30</f>
        <v>0</v>
      </c>
      <c r="M17" s="1">
        <f>'10 - Capital'!I30</f>
        <v>0</v>
      </c>
    </row>
    <row r="18" spans="1:14">
      <c r="A18" t="str">
        <f>'10 - Capital'!$B$2</f>
        <v>Swansea Bay UHB</v>
      </c>
      <c r="B18" s="1" t="s">
        <v>1257</v>
      </c>
      <c r="C18" s="1" t="str">
        <f>'10 - Capital'!$B$12</f>
        <v>APPROVED SCHEMES (AWCP)</v>
      </c>
      <c r="D18" s="1" t="s">
        <v>414</v>
      </c>
      <c r="E18" s="1">
        <f>'10 - Capital'!B31</f>
        <v>0</v>
      </c>
      <c r="F18" s="1"/>
      <c r="G18" s="1">
        <f>'10 - Capital'!C31</f>
        <v>0</v>
      </c>
      <c r="H18" s="1">
        <f>'10 - Capital'!D31</f>
        <v>0</v>
      </c>
      <c r="I18" s="1">
        <f>'10 - Capital'!E31</f>
        <v>0</v>
      </c>
      <c r="J18" s="1">
        <f>'10 - Capital'!F31</f>
        <v>0</v>
      </c>
      <c r="K18" s="1">
        <f>'10 - Capital'!G31</f>
        <v>0</v>
      </c>
      <c r="L18" s="1">
        <f>'10 - Capital'!H31</f>
        <v>0</v>
      </c>
      <c r="M18" s="1">
        <f>'10 - Capital'!I31</f>
        <v>0</v>
      </c>
    </row>
    <row r="19" spans="1:14">
      <c r="A19" t="str">
        <f>'10 - Capital'!$B$2</f>
        <v>Swansea Bay UHB</v>
      </c>
      <c r="B19" s="1" t="s">
        <v>1257</v>
      </c>
      <c r="C19" s="1" t="str">
        <f>'10 - Capital'!$B$12</f>
        <v>APPROVED SCHEMES (AWCP)</v>
      </c>
      <c r="D19" s="1" t="s">
        <v>414</v>
      </c>
      <c r="E19" s="1">
        <f>'10 - Capital'!B32</f>
        <v>0</v>
      </c>
      <c r="F19" s="1"/>
      <c r="G19" s="1">
        <f>'10 - Capital'!C32</f>
        <v>0</v>
      </c>
      <c r="H19" s="1">
        <f>'10 - Capital'!D32</f>
        <v>0</v>
      </c>
      <c r="I19" s="1">
        <f>'10 - Capital'!E32</f>
        <v>0</v>
      </c>
      <c r="J19" s="1">
        <f>'10 - Capital'!F32</f>
        <v>0</v>
      </c>
      <c r="K19" s="1">
        <f>'10 - Capital'!G32</f>
        <v>0</v>
      </c>
      <c r="L19" s="1">
        <f>'10 - Capital'!H32</f>
        <v>0</v>
      </c>
      <c r="M19" s="1">
        <f>'10 - Capital'!I32</f>
        <v>0</v>
      </c>
    </row>
    <row r="20" spans="1:14">
      <c r="A20" t="str">
        <f>'10 - Capital'!$B$2</f>
        <v>Swansea Bay UHB</v>
      </c>
      <c r="B20" s="1" t="s">
        <v>1257</v>
      </c>
      <c r="C20" s="1" t="str">
        <f>'10 - Capital'!$B$12</f>
        <v>APPROVED SCHEMES (AWCP)</v>
      </c>
      <c r="D20" s="1" t="s">
        <v>414</v>
      </c>
      <c r="E20" s="1" t="str">
        <f>'10 - Capital'!B33</f>
        <v xml:space="preserve"> CAPITAL EXPENDITURE</v>
      </c>
      <c r="F20" s="1"/>
      <c r="G20" s="1">
        <f>'10 - Capital'!C33</f>
        <v>26.084</v>
      </c>
      <c r="H20" s="1">
        <f>'10 - Capital'!D33</f>
        <v>0</v>
      </c>
      <c r="I20" s="1">
        <f>'10 - Capital'!E33</f>
        <v>0</v>
      </c>
      <c r="J20" s="1">
        <f>'10 - Capital'!F33</f>
        <v>0</v>
      </c>
      <c r="K20" s="1">
        <f>'10 - Capital'!G33</f>
        <v>0</v>
      </c>
      <c r="L20" s="1">
        <f>'10 - Capital'!H33</f>
        <v>0</v>
      </c>
      <c r="M20" s="1">
        <f>'10 - Capital'!I33</f>
        <v>0</v>
      </c>
    </row>
    <row r="21" spans="1:14">
      <c r="A21" t="str">
        <f>'10 - Capital'!$B$2</f>
        <v>Swansea Bay UHB</v>
      </c>
      <c r="B21" s="1" t="s">
        <v>1257</v>
      </c>
      <c r="C21" s="1" t="str">
        <f>'10 - Capital'!$B$12</f>
        <v>APPROVED SCHEMES (AWCP)</v>
      </c>
      <c r="D21" s="1" t="s">
        <v>414</v>
      </c>
      <c r="E21" s="1">
        <f>'10 - Capital'!B34</f>
        <v>0</v>
      </c>
      <c r="F21" s="1"/>
      <c r="G21" s="1">
        <f>'10 - Capital'!C34</f>
        <v>0</v>
      </c>
      <c r="H21" s="1">
        <f>'10 - Capital'!D34</f>
        <v>0</v>
      </c>
      <c r="I21" s="1">
        <f>'10 - Capital'!E34</f>
        <v>0</v>
      </c>
      <c r="J21" s="1">
        <f>'10 - Capital'!F34</f>
        <v>0</v>
      </c>
      <c r="K21" s="1">
        <f>'10 - Capital'!G34</f>
        <v>0</v>
      </c>
      <c r="L21" s="1">
        <f>'10 - Capital'!H34</f>
        <v>0</v>
      </c>
      <c r="M21" s="1">
        <f>'10 - Capital'!I34</f>
        <v>0</v>
      </c>
    </row>
    <row r="22" spans="1:14">
      <c r="A22" t="str">
        <f>'10 - Capital'!$B$2</f>
        <v>Swansea Bay UHB</v>
      </c>
      <c r="B22" s="1" t="s">
        <v>1257</v>
      </c>
      <c r="C22" s="1" t="str">
        <f>'10 - Capital'!$B$12</f>
        <v>APPROVED SCHEMES (AWCP)</v>
      </c>
      <c r="D22" s="1" t="s">
        <v>414</v>
      </c>
      <c r="E22" s="1">
        <f>'10 - Capital'!B35</f>
        <v>0</v>
      </c>
      <c r="F22" s="1"/>
      <c r="G22" s="1">
        <f>'10 - Capital'!C35</f>
        <v>0</v>
      </c>
      <c r="H22" s="1">
        <f>'10 - Capital'!D35</f>
        <v>0</v>
      </c>
      <c r="I22" s="1">
        <f>'10 - Capital'!E35</f>
        <v>0</v>
      </c>
      <c r="J22" s="1">
        <f>'10 - Capital'!F35</f>
        <v>0</v>
      </c>
      <c r="K22" s="1">
        <f>'10 - Capital'!G35</f>
        <v>0</v>
      </c>
      <c r="L22" s="1">
        <f>'10 - Capital'!H35</f>
        <v>0</v>
      </c>
      <c r="M22" s="1">
        <f>'10 - Capital'!I35</f>
        <v>0</v>
      </c>
    </row>
    <row r="23" spans="1:14">
      <c r="A23" t="str">
        <f>'10 - Capital'!$B$2</f>
        <v>Swansea Bay UHB</v>
      </c>
      <c r="B23" s="1" t="s">
        <v>1257</v>
      </c>
      <c r="C23" s="1" t="str">
        <f>'10 - Capital'!$B$37</f>
        <v>UNAPPROVED PRIORITY SCHEMES (AWCP)</v>
      </c>
      <c r="D23" s="1" t="s">
        <v>414</v>
      </c>
      <c r="E23" s="1">
        <f>'10 - Capital'!B38</f>
        <v>0</v>
      </c>
      <c r="F23" s="1"/>
      <c r="G23" s="1">
        <f>'10 - Capital'!C38</f>
        <v>0</v>
      </c>
      <c r="H23" s="1">
        <f>'10 - Capital'!D38</f>
        <v>0</v>
      </c>
      <c r="I23" s="1">
        <f>'10 - Capital'!E38</f>
        <v>0</v>
      </c>
      <c r="J23" s="1">
        <f>'10 - Capital'!F38</f>
        <v>0</v>
      </c>
      <c r="K23" s="1">
        <f>'10 - Capital'!G38</f>
        <v>0</v>
      </c>
      <c r="L23" s="1">
        <f>'10 - Capital'!H38</f>
        <v>0</v>
      </c>
      <c r="M23" s="1">
        <f>'10 - Capital'!I38</f>
        <v>0</v>
      </c>
    </row>
    <row r="24" spans="1:14">
      <c r="A24" t="str">
        <f>'10 - Capital'!$B$2</f>
        <v>Swansea Bay UHB</v>
      </c>
      <c r="B24" s="1" t="s">
        <v>1257</v>
      </c>
      <c r="C24" s="1" t="str">
        <f>'10 - Capital'!$B$37</f>
        <v>UNAPPROVED PRIORITY SCHEMES (AWCP)</v>
      </c>
      <c r="D24" s="1" t="s">
        <v>414</v>
      </c>
      <c r="E24" s="1" t="str">
        <f>'10 - Capital'!B39</f>
        <v>Insert scheme name and forecast spend for schemes not yet approved  . For planning purposes please provide a range of estimated spend if the costs/preferred way forward are not yet known  , rather than TBC. It is noted that the range will not feed into the totals however please still input</v>
      </c>
      <c r="F24" s="1"/>
      <c r="G24" s="1">
        <f>'10 - Capital'!C39</f>
        <v>0</v>
      </c>
      <c r="H24" s="1">
        <f>'10 - Capital'!D39</f>
        <v>0</v>
      </c>
      <c r="I24" s="1">
        <f>'10 - Capital'!E39</f>
        <v>0</v>
      </c>
      <c r="J24" s="1">
        <f>'10 - Capital'!F39</f>
        <v>0</v>
      </c>
      <c r="K24" s="1">
        <f>'10 - Capital'!G39</f>
        <v>0</v>
      </c>
      <c r="L24" s="1">
        <f>'10 - Capital'!H39</f>
        <v>0</v>
      </c>
      <c r="M24" s="1">
        <f>'10 - Capital'!I39</f>
        <v>0</v>
      </c>
    </row>
    <row r="25" spans="1:14">
      <c r="A25" t="str">
        <f>'10 - Capital'!$B$2</f>
        <v>Swansea Bay UHB</v>
      </c>
      <c r="B25" s="1" t="s">
        <v>1257</v>
      </c>
      <c r="C25" s="1" t="str">
        <f>'10 - Capital'!$B$37</f>
        <v>UNAPPROVED PRIORITY SCHEMES (AWCP)</v>
      </c>
      <c r="D25" s="1" t="s">
        <v>414</v>
      </c>
      <c r="E25" s="1">
        <f>'10 - Capital'!B40</f>
        <v>0</v>
      </c>
      <c r="F25" s="1"/>
      <c r="G25" s="1">
        <f>'10 - Capital'!C40</f>
        <v>0</v>
      </c>
      <c r="H25" s="1">
        <f>'10 - Capital'!D40</f>
        <v>0</v>
      </c>
      <c r="I25" s="1">
        <f>'10 - Capital'!E40</f>
        <v>0</v>
      </c>
      <c r="J25" s="1">
        <f>'10 - Capital'!F40</f>
        <v>0</v>
      </c>
      <c r="K25" s="1">
        <f>'10 - Capital'!G40</f>
        <v>0</v>
      </c>
      <c r="L25" s="1">
        <f>'10 - Capital'!H40</f>
        <v>0</v>
      </c>
      <c r="M25" s="1" t="str">
        <f>'10 - Capital'!I40</f>
        <v xml:space="preserve">The schemes are not in priority order. Following the completion of a 6 facet survey and DCPs for the main hospital sites, a draft Estates Strategy (including prioritisation) is currently going through scrutiny by a Task and Finish group of the main Health Board. The final Estates Strategy is due to be presented for approval at the main Health Board meeting in May 2023. </v>
      </c>
      <c r="N25">
        <f>'10 - Capital'!A40</f>
        <v>1</v>
      </c>
    </row>
    <row r="26" spans="1:14">
      <c r="A26" t="str">
        <f>'10 - Capital'!$B$2</f>
        <v>Swansea Bay UHB</v>
      </c>
      <c r="B26" s="1" t="s">
        <v>1257</v>
      </c>
      <c r="C26" s="1" t="str">
        <f>'10 - Capital'!$B$37</f>
        <v>UNAPPROVED PRIORITY SCHEMES (AWCP)</v>
      </c>
      <c r="D26" s="1" t="s">
        <v>414</v>
      </c>
      <c r="E26" s="1" t="str">
        <f>'10 - Capital'!B41</f>
        <v>Adult Acute Mental Health Unit - Cefn Coed</v>
      </c>
      <c r="F26" s="1"/>
      <c r="G26" s="1">
        <f>'10 - Capital'!C41</f>
        <v>1.5609999999999999</v>
      </c>
      <c r="H26" s="1">
        <f>'10 - Capital'!D41</f>
        <v>2</v>
      </c>
      <c r="I26" s="1">
        <f>'10 - Capital'!E41</f>
        <v>8</v>
      </c>
      <c r="J26" s="1">
        <f>'10 - Capital'!F41</f>
        <v>20</v>
      </c>
      <c r="K26" s="1">
        <f>'10 - Capital'!G41</f>
        <v>22</v>
      </c>
      <c r="L26" s="1">
        <f>'10 - Capital'!H41</f>
        <v>53.561</v>
      </c>
      <c r="M26" s="1" t="str">
        <f>'10 - Capital'!I41</f>
        <v>SOC endorsed, OBC in development</v>
      </c>
      <c r="N26">
        <f>'10 - Capital'!A41</f>
        <v>2</v>
      </c>
    </row>
    <row r="27" spans="1:14">
      <c r="A27" t="str">
        <f>'10 - Capital'!$B$2</f>
        <v>Swansea Bay UHB</v>
      </c>
      <c r="B27" s="1" t="s">
        <v>1257</v>
      </c>
      <c r="C27" s="1" t="str">
        <f>'10 - Capital'!$B$37</f>
        <v>UNAPPROVED PRIORITY SCHEMES (AWCP)</v>
      </c>
      <c r="D27" s="1" t="s">
        <v>414</v>
      </c>
      <c r="E27" s="1" t="str">
        <f>'10 - Capital'!B42</f>
        <v>WCCIS - Digital</v>
      </c>
      <c r="F27" s="1"/>
      <c r="G27" s="1">
        <f>'10 - Capital'!C42</f>
        <v>0.33400000000000002</v>
      </c>
      <c r="H27" s="1">
        <f>'10 - Capital'!D42</f>
        <v>0.58499999999999996</v>
      </c>
      <c r="I27" s="1">
        <f>'10 - Capital'!E42</f>
        <v>0.63300000000000001</v>
      </c>
      <c r="J27" s="1">
        <f>'10 - Capital'!F42</f>
        <v>0.28299999999999997</v>
      </c>
      <c r="K27" s="1">
        <f>'10 - Capital'!G42</f>
        <v>0</v>
      </c>
      <c r="L27" s="1">
        <f>'10 - Capital'!H42</f>
        <v>1.835</v>
      </c>
      <c r="M27" s="1" t="str">
        <f>'10 - Capital'!I42</f>
        <v>FBC in Production</v>
      </c>
      <c r="N27">
        <f>'10 - Capital'!A42</f>
        <v>3</v>
      </c>
    </row>
    <row r="28" spans="1:14">
      <c r="A28" t="str">
        <f>'10 - Capital'!$B$2</f>
        <v>Swansea Bay UHB</v>
      </c>
      <c r="B28" s="1" t="s">
        <v>1257</v>
      </c>
      <c r="C28" s="1" t="str">
        <f>'10 - Capital'!$B$37</f>
        <v>UNAPPROVED PRIORITY SCHEMES (AWCP)</v>
      </c>
      <c r="D28" s="1" t="s">
        <v>414</v>
      </c>
      <c r="E28" s="1" t="str">
        <f>'10 - Capital'!B43</f>
        <v>Acute Hospital Core IT Network, LAN and Wi-Fi Replacement - Digital</v>
      </c>
      <c r="F28" s="1"/>
      <c r="G28" s="1">
        <f>'10 - Capital'!C43</f>
        <v>0</v>
      </c>
      <c r="H28" s="1">
        <f>'10 - Capital'!D43</f>
        <v>7.1</v>
      </c>
      <c r="I28" s="1">
        <f>'10 - Capital'!E43</f>
        <v>0</v>
      </c>
      <c r="J28" s="1">
        <f>'10 - Capital'!F43</f>
        <v>0</v>
      </c>
      <c r="K28" s="1">
        <f>'10 - Capital'!G43</f>
        <v>0</v>
      </c>
      <c r="L28" s="1">
        <f>'10 - Capital'!H43</f>
        <v>7.1</v>
      </c>
      <c r="M28" s="1" t="str">
        <f>'10 - Capital'!I43</f>
        <v>Future Scheme</v>
      </c>
      <c r="N28">
        <f>'10 - Capital'!A43</f>
        <v>4</v>
      </c>
    </row>
    <row r="29" spans="1:14">
      <c r="A29" t="str">
        <f>'10 - Capital'!$B$2</f>
        <v>Swansea Bay UHB</v>
      </c>
      <c r="B29" s="1" t="s">
        <v>1257</v>
      </c>
      <c r="C29" s="1" t="str">
        <f>'10 - Capital'!$B$37</f>
        <v>UNAPPROVED PRIORITY SCHEMES (AWCP)</v>
      </c>
      <c r="D29" s="1" t="s">
        <v>414</v>
      </c>
      <c r="E29" s="1" t="str">
        <f>'10 - Capital'!B44</f>
        <v>Estates PBC (following 6 facet survey) - HB Wide</v>
      </c>
      <c r="F29" s="1"/>
      <c r="G29" s="1">
        <f>'10 - Capital'!C44</f>
        <v>0</v>
      </c>
      <c r="H29" s="1">
        <f>'10 - Capital'!D44</f>
        <v>4</v>
      </c>
      <c r="I29" s="1">
        <f>'10 - Capital'!E44</f>
        <v>4</v>
      </c>
      <c r="J29" s="1">
        <f>'10 - Capital'!F44</f>
        <v>4</v>
      </c>
      <c r="K29" s="1">
        <f>'10 - Capital'!G44</f>
        <v>24</v>
      </c>
      <c r="L29" s="1">
        <f>'10 - Capital'!H44</f>
        <v>36</v>
      </c>
      <c r="M29" s="1" t="str">
        <f>'10 - Capital'!I44</f>
        <v>Future Scheme</v>
      </c>
      <c r="N29">
        <f>'10 - Capital'!A44</f>
        <v>5</v>
      </c>
    </row>
    <row r="30" spans="1:14">
      <c r="A30" t="str">
        <f>'10 - Capital'!$B$2</f>
        <v>Swansea Bay UHB</v>
      </c>
      <c r="B30" s="1" t="s">
        <v>1257</v>
      </c>
      <c r="C30" s="1" t="str">
        <f>'10 - Capital'!$B$37</f>
        <v>UNAPPROVED PRIORITY SCHEMES (AWCP)</v>
      </c>
      <c r="D30" s="1" t="s">
        <v>414</v>
      </c>
      <c r="E30" s="1" t="str">
        <f>'10 - Capital'!B45</f>
        <v>National Imaging Programme (General 25/26 Onwards) - National Imaging</v>
      </c>
      <c r="F30" s="1"/>
      <c r="G30" s="1">
        <f>'10 - Capital'!C45</f>
        <v>0</v>
      </c>
      <c r="H30" s="1">
        <f>'10 - Capital'!D45</f>
        <v>0</v>
      </c>
      <c r="I30" s="1">
        <f>'10 - Capital'!E45</f>
        <v>3</v>
      </c>
      <c r="J30" s="1">
        <f>'10 - Capital'!F45</f>
        <v>3</v>
      </c>
      <c r="K30" s="1">
        <f>'10 - Capital'!G45</f>
        <v>18</v>
      </c>
      <c r="L30" s="1">
        <f>'10 - Capital'!H45</f>
        <v>24</v>
      </c>
      <c r="M30" s="1" t="str">
        <f>'10 - Capital'!I45</f>
        <v>Future Scheme</v>
      </c>
      <c r="N30">
        <f>'10 - Capital'!A45</f>
        <v>6</v>
      </c>
    </row>
    <row r="31" spans="1:14">
      <c r="A31" t="str">
        <f>'10 - Capital'!$B$2</f>
        <v>Swansea Bay UHB</v>
      </c>
      <c r="B31" s="1" t="s">
        <v>1257</v>
      </c>
      <c r="C31" s="1" t="str">
        <f>'10 - Capital'!$B$37</f>
        <v>UNAPPROVED PRIORITY SCHEMES (AWCP)</v>
      </c>
      <c r="D31" s="1" t="s">
        <v>414</v>
      </c>
      <c r="E31" s="1" t="str">
        <f>'10 - Capital'!B46</f>
        <v>Reconfiguration/Refurbishment of Learning Disabilities, Dan-y-Deri - Learning Disabilities</v>
      </c>
      <c r="F31" s="1"/>
      <c r="G31" s="1">
        <f>'10 - Capital'!C46</f>
        <v>2.5379999999999998</v>
      </c>
      <c r="H31" s="1">
        <f>'10 - Capital'!D46</f>
        <v>2.1139999999999999</v>
      </c>
      <c r="I31" s="1">
        <f>'10 - Capital'!E46</f>
        <v>0</v>
      </c>
      <c r="J31" s="1">
        <f>'10 - Capital'!F46</f>
        <v>0</v>
      </c>
      <c r="K31" s="1">
        <f>'10 - Capital'!G46</f>
        <v>0</v>
      </c>
      <c r="L31" s="1">
        <f>'10 - Capital'!H46</f>
        <v>4.6520000000000001</v>
      </c>
      <c r="M31" s="1" t="str">
        <f>'10 - Capital'!I46</f>
        <v>BJC in development</v>
      </c>
      <c r="N31">
        <f>'10 - Capital'!A46</f>
        <v>7</v>
      </c>
    </row>
    <row r="32" spans="1:14">
      <c r="A32" t="str">
        <f>'10 - Capital'!$B$2</f>
        <v>Swansea Bay UHB</v>
      </c>
      <c r="B32" s="1" t="s">
        <v>1257</v>
      </c>
      <c r="C32" s="1" t="str">
        <f>'10 - Capital'!$B$37</f>
        <v>UNAPPROVED PRIORITY SCHEMES (AWCP)</v>
      </c>
      <c r="D32" s="1" t="s">
        <v>414</v>
      </c>
      <c r="E32" s="1" t="str">
        <f>'10 - Capital'!B47</f>
        <v>2nd MRI Morriston - Morriston</v>
      </c>
      <c r="F32" s="1"/>
      <c r="G32" s="1">
        <f>'10 - Capital'!C47</f>
        <v>0</v>
      </c>
      <c r="H32" s="1">
        <f>'10 - Capital'!D47</f>
        <v>0</v>
      </c>
      <c r="I32" s="1">
        <f>'10 - Capital'!E47</f>
        <v>3</v>
      </c>
      <c r="J32" s="1">
        <f>'10 - Capital'!F47</f>
        <v>0</v>
      </c>
      <c r="K32" s="1">
        <f>'10 - Capital'!G47</f>
        <v>0</v>
      </c>
      <c r="L32" s="1">
        <f>'10 - Capital'!H47</f>
        <v>3</v>
      </c>
      <c r="M32" s="1" t="str">
        <f>'10 - Capital'!I47</f>
        <v>Future Scheme</v>
      </c>
      <c r="N32">
        <f>'10 - Capital'!A47</f>
        <v>8</v>
      </c>
    </row>
    <row r="33" spans="1:14">
      <c r="A33" t="str">
        <f>'10 - Capital'!$B$2</f>
        <v>Swansea Bay UHB</v>
      </c>
      <c r="B33" s="1" t="s">
        <v>1257</v>
      </c>
      <c r="C33" s="1" t="str">
        <f>'10 - Capital'!$B$37</f>
        <v>UNAPPROVED PRIORITY SCHEMES (AWCP)</v>
      </c>
      <c r="D33" s="1" t="s">
        <v>414</v>
      </c>
      <c r="E33" s="1" t="str">
        <f>'10 - Capital'!B48</f>
        <v>3rd CT Morriston - Morriston</v>
      </c>
      <c r="F33" s="1"/>
      <c r="G33" s="1">
        <f>'10 - Capital'!C48</f>
        <v>0</v>
      </c>
      <c r="H33" s="1">
        <f>'10 - Capital'!D48</f>
        <v>0</v>
      </c>
      <c r="I33" s="1">
        <f>'10 - Capital'!E48</f>
        <v>2</v>
      </c>
      <c r="J33" s="1">
        <f>'10 - Capital'!F48</f>
        <v>0</v>
      </c>
      <c r="K33" s="1">
        <f>'10 - Capital'!G48</f>
        <v>0</v>
      </c>
      <c r="L33" s="1">
        <f>'10 - Capital'!H48</f>
        <v>2</v>
      </c>
      <c r="M33" s="1" t="str">
        <f>'10 - Capital'!I48</f>
        <v>Future Scheme</v>
      </c>
      <c r="N33">
        <f>'10 - Capital'!A48</f>
        <v>9</v>
      </c>
    </row>
    <row r="34" spans="1:14">
      <c r="A34" t="str">
        <f>'10 - Capital'!$B$2</f>
        <v>Swansea Bay UHB</v>
      </c>
      <c r="B34" s="1" t="s">
        <v>1257</v>
      </c>
      <c r="C34" s="1" t="str">
        <f>'10 - Capital'!$B$37</f>
        <v>UNAPPROVED PRIORITY SCHEMES (AWCP)</v>
      </c>
      <c r="D34" s="1" t="s">
        <v>414</v>
      </c>
      <c r="E34" s="1" t="str">
        <f>'10 - Capital'!B49</f>
        <v>Carbon reduction hospital desteaming  - Morriston</v>
      </c>
      <c r="F34" s="1"/>
      <c r="G34" s="1">
        <f>'10 - Capital'!C49</f>
        <v>0</v>
      </c>
      <c r="H34" s="1">
        <f>'10 - Capital'!D49</f>
        <v>0</v>
      </c>
      <c r="I34" s="1">
        <f>'10 - Capital'!E49</f>
        <v>7.5</v>
      </c>
      <c r="J34" s="1">
        <f>'10 - Capital'!F49</f>
        <v>7.5</v>
      </c>
      <c r="K34" s="1">
        <f>'10 - Capital'!G49</f>
        <v>0</v>
      </c>
      <c r="L34" s="1">
        <f>'10 - Capital'!H49</f>
        <v>15</v>
      </c>
      <c r="M34" s="1" t="str">
        <f>'10 - Capital'!I49</f>
        <v>Future Scheme</v>
      </c>
      <c r="N34">
        <f>'10 - Capital'!A49</f>
        <v>10</v>
      </c>
    </row>
    <row r="35" spans="1:14">
      <c r="A35" t="str">
        <f>'10 - Capital'!$B$2</f>
        <v>Swansea Bay UHB</v>
      </c>
      <c r="B35" s="1" t="s">
        <v>1257</v>
      </c>
      <c r="C35" s="1" t="str">
        <f>'10 - Capital'!$B$37</f>
        <v>UNAPPROVED PRIORITY SCHEMES (AWCP)</v>
      </c>
      <c r="D35" s="1" t="s">
        <v>414</v>
      </c>
      <c r="E35" s="1" t="str">
        <f>'10 - Capital'!B50</f>
        <v>Catheter Lab A Morriston replacement - Morriston</v>
      </c>
      <c r="F35" s="1"/>
      <c r="G35" s="1">
        <f>'10 - Capital'!C50</f>
        <v>2.9750000000000001</v>
      </c>
      <c r="H35" s="1">
        <f>'10 - Capital'!D50</f>
        <v>0</v>
      </c>
      <c r="I35" s="1">
        <f>'10 - Capital'!E50</f>
        <v>0</v>
      </c>
      <c r="J35" s="1">
        <f>'10 - Capital'!F50</f>
        <v>0</v>
      </c>
      <c r="K35" s="1">
        <f>'10 - Capital'!G50</f>
        <v>7</v>
      </c>
      <c r="L35" s="1">
        <f>'10 - Capital'!H50</f>
        <v>9.9749999999999996</v>
      </c>
      <c r="M35" s="1" t="str">
        <f>'10 - Capital'!I50</f>
        <v>BJC in development</v>
      </c>
      <c r="N35">
        <f>'10 - Capital'!A50</f>
        <v>11</v>
      </c>
    </row>
    <row r="36" spans="1:14">
      <c r="A36" t="str">
        <f>'10 - Capital'!$B$2</f>
        <v>Swansea Bay UHB</v>
      </c>
      <c r="B36" s="1" t="s">
        <v>1257</v>
      </c>
      <c r="C36" s="1" t="str">
        <f>'10 - Capital'!$B$37</f>
        <v>UNAPPROVED PRIORITY SCHEMES (AWCP)</v>
      </c>
      <c r="D36" s="1" t="s">
        <v>414</v>
      </c>
      <c r="E36" s="1" t="str">
        <f>'10 - Capital'!B51</f>
        <v>Hybrid Theatre Morriston - Morriston</v>
      </c>
      <c r="F36" s="1"/>
      <c r="G36" s="1">
        <f>'10 - Capital'!C51</f>
        <v>0.67</v>
      </c>
      <c r="H36" s="1">
        <f>'10 - Capital'!D51</f>
        <v>10.486000000000001</v>
      </c>
      <c r="I36" s="1">
        <f>'10 - Capital'!E51</f>
        <v>0</v>
      </c>
      <c r="J36" s="1">
        <f>'10 - Capital'!F51</f>
        <v>0</v>
      </c>
      <c r="K36" s="1">
        <f>'10 - Capital'!G51</f>
        <v>0</v>
      </c>
      <c r="L36" s="1">
        <f>'10 - Capital'!H51</f>
        <v>11.156000000000001</v>
      </c>
      <c r="M36" s="1" t="str">
        <f>'10 - Capital'!I51</f>
        <v>SOC Endorsed. 
Combined OBC/FBC in development</v>
      </c>
      <c r="N36">
        <f>'10 - Capital'!A51</f>
        <v>12</v>
      </c>
    </row>
    <row r="37" spans="1:14">
      <c r="A37" t="str">
        <f>'10 - Capital'!$B$2</f>
        <v>Swansea Bay UHB</v>
      </c>
      <c r="B37" s="1" t="s">
        <v>1257</v>
      </c>
      <c r="C37" s="1" t="str">
        <f>'10 - Capital'!$B$37</f>
        <v>UNAPPROVED PRIORITY SCHEMES (AWCP)</v>
      </c>
      <c r="D37" s="1" t="s">
        <v>414</v>
      </c>
      <c r="E37" s="1" t="str">
        <f>'10 - Capital'!B52</f>
        <v>Morriston Access Road - Morriston</v>
      </c>
      <c r="F37" s="1"/>
      <c r="G37" s="1">
        <f>'10 - Capital'!C52</f>
        <v>1.2370000000000001</v>
      </c>
      <c r="H37" s="1">
        <f>'10 - Capital'!D52</f>
        <v>0.57799999999999996</v>
      </c>
      <c r="I37" s="1">
        <f>'10 - Capital'!E52</f>
        <v>14.5</v>
      </c>
      <c r="J37" s="1">
        <f>'10 - Capital'!F52</f>
        <v>4.9249999999999998</v>
      </c>
      <c r="K37" s="1">
        <f>'10 - Capital'!G52</f>
        <v>0</v>
      </c>
      <c r="L37" s="1">
        <f>'10 - Capital'!H52</f>
        <v>21.24</v>
      </c>
      <c r="M37" s="1" t="str">
        <f>'10 - Capital'!I52</f>
        <v>Part of Regional Pathology OBC</v>
      </c>
      <c r="N37">
        <f>'10 - Capital'!A52</f>
        <v>13</v>
      </c>
    </row>
    <row r="38" spans="1:14">
      <c r="A38" t="str">
        <f>'10 - Capital'!$B$2</f>
        <v>Swansea Bay UHB</v>
      </c>
      <c r="B38" s="1" t="s">
        <v>1257</v>
      </c>
      <c r="C38" s="1" t="str">
        <f>'10 - Capital'!$B$37</f>
        <v>UNAPPROVED PRIORITY SCHEMES (AWCP)</v>
      </c>
      <c r="D38" s="1" t="s">
        <v>414</v>
      </c>
      <c r="E38" s="1" t="str">
        <f>'10 - Capital'!B53</f>
        <v>New expanded ED, Critical Care and Theatre, Morriston Hospital - Morriston</v>
      </c>
      <c r="F38" s="1"/>
      <c r="G38" s="1">
        <f>'10 - Capital'!C53</f>
        <v>0.5</v>
      </c>
      <c r="H38" s="1">
        <f>'10 - Capital'!D53</f>
        <v>1.5</v>
      </c>
      <c r="I38" s="1">
        <f>'10 - Capital'!E53</f>
        <v>2</v>
      </c>
      <c r="J38" s="1">
        <f>'10 - Capital'!F53</f>
        <v>16</v>
      </c>
      <c r="K38" s="1">
        <f>'10 - Capital'!G53</f>
        <v>80</v>
      </c>
      <c r="L38" s="1">
        <f>'10 - Capital'!H53</f>
        <v>100</v>
      </c>
      <c r="M38" s="1" t="str">
        <f>'10 - Capital'!I53</f>
        <v>Scoping Meeting Required</v>
      </c>
      <c r="N38">
        <f>'10 - Capital'!A53</f>
        <v>14</v>
      </c>
    </row>
    <row r="39" spans="1:14">
      <c r="A39" t="str">
        <f>'10 - Capital'!$B$2</f>
        <v>Swansea Bay UHB</v>
      </c>
      <c r="B39" s="1" t="s">
        <v>1257</v>
      </c>
      <c r="C39" s="1" t="str">
        <f>'10 - Capital'!$B$37</f>
        <v>UNAPPROVED PRIORITY SCHEMES (AWCP)</v>
      </c>
      <c r="D39" s="1" t="s">
        <v>414</v>
      </c>
      <c r="E39" s="1" t="str">
        <f>'10 - Capital'!B54</f>
        <v>Refurbishment of Burns ITU Phase 1 - Morriston</v>
      </c>
      <c r="F39" s="1"/>
      <c r="G39" s="1">
        <f>'10 - Capital'!C54</f>
        <v>7.3730000000000002</v>
      </c>
      <c r="H39" s="1">
        <f>'10 - Capital'!D54</f>
        <v>0</v>
      </c>
      <c r="I39" s="1">
        <f>'10 - Capital'!E54</f>
        <v>0</v>
      </c>
      <c r="J39" s="1">
        <f>'10 - Capital'!F54</f>
        <v>0</v>
      </c>
      <c r="K39" s="1">
        <f>'10 - Capital'!G54</f>
        <v>0</v>
      </c>
      <c r="L39" s="1">
        <f>'10 - Capital'!H54</f>
        <v>7.3730000000000002</v>
      </c>
      <c r="M39" s="1" t="str">
        <f>'10 - Capital'!I54</f>
        <v>BJC phase 1 submitted to WG 30/1/23</v>
      </c>
      <c r="N39">
        <f>'10 - Capital'!A54</f>
        <v>15</v>
      </c>
    </row>
    <row r="40" spans="1:14">
      <c r="A40" t="str">
        <f>'10 - Capital'!$B$2</f>
        <v>Swansea Bay UHB</v>
      </c>
      <c r="B40" s="1" t="s">
        <v>1257</v>
      </c>
      <c r="C40" s="1" t="str">
        <f>'10 - Capital'!$B$37</f>
        <v>UNAPPROVED PRIORITY SCHEMES (AWCP)</v>
      </c>
      <c r="D40" s="1" t="s">
        <v>414</v>
      </c>
      <c r="E40" s="1" t="str">
        <f>'10 - Capital'!B55</f>
        <v>Refurbishment of Burns ITU Phase 2 - Morriston</v>
      </c>
      <c r="F40" s="1"/>
      <c r="G40" s="1">
        <f>'10 - Capital'!C55</f>
        <v>0.5</v>
      </c>
      <c r="H40" s="1">
        <f>'10 - Capital'!D55</f>
        <v>12</v>
      </c>
      <c r="I40" s="1">
        <f>'10 - Capital'!E55</f>
        <v>12</v>
      </c>
      <c r="J40" s="1">
        <f>'10 - Capital'!F55</f>
        <v>16.5</v>
      </c>
      <c r="K40" s="1">
        <f>'10 - Capital'!G55</f>
        <v>0</v>
      </c>
      <c r="L40" s="1">
        <f>'10 - Capital'!H55</f>
        <v>41</v>
      </c>
      <c r="M40" s="1" t="str">
        <f>'10 - Capital'!I55</f>
        <v>BJC phase 1 submitted to WG 30/1/23</v>
      </c>
      <c r="N40">
        <f>'10 - Capital'!A55</f>
        <v>16</v>
      </c>
    </row>
    <row r="41" spans="1:14">
      <c r="A41" t="str">
        <f>'10 - Capital'!$B$2</f>
        <v>Swansea Bay UHB</v>
      </c>
      <c r="B41" s="1" t="s">
        <v>1257</v>
      </c>
      <c r="C41" s="1" t="str">
        <f>'10 - Capital'!$B$37</f>
        <v>UNAPPROVED PRIORITY SCHEMES (AWCP)</v>
      </c>
      <c r="D41" s="1" t="s">
        <v>414</v>
      </c>
      <c r="E41" s="1" t="str">
        <f>'10 - Capital'!B56</f>
        <v>Regional Pathology Centre - Morriston</v>
      </c>
      <c r="F41" s="1"/>
      <c r="G41" s="1">
        <f>'10 - Capital'!C56</f>
        <v>0</v>
      </c>
      <c r="H41" s="1">
        <f>'10 - Capital'!D56</f>
        <v>3</v>
      </c>
      <c r="I41" s="1">
        <f>'10 - Capital'!E56</f>
        <v>17</v>
      </c>
      <c r="J41" s="1">
        <f>'10 - Capital'!F56</f>
        <v>30</v>
      </c>
      <c r="K41" s="1">
        <f>'10 - Capital'!G56</f>
        <v>40.383000000000003</v>
      </c>
      <c r="L41" s="1">
        <f>'10 - Capital'!H56</f>
        <v>90.382999999999996</v>
      </c>
      <c r="M41" s="1" t="str">
        <f>'10 - Capital'!I56</f>
        <v>SOC endorsed, OBC in development</v>
      </c>
      <c r="N41">
        <f>'10 - Capital'!A56</f>
        <v>17</v>
      </c>
    </row>
    <row r="42" spans="1:14">
      <c r="A42" t="str">
        <f>'10 - Capital'!$B$2</f>
        <v>Swansea Bay UHB</v>
      </c>
      <c r="B42" s="1" t="s">
        <v>1257</v>
      </c>
      <c r="C42" s="1" t="str">
        <f>'10 - Capital'!$B$37</f>
        <v>UNAPPROVED PRIORITY SCHEMES (AWCP)</v>
      </c>
      <c r="D42" s="1" t="s">
        <v>414</v>
      </c>
      <c r="E42" s="1" t="str">
        <f>'10 - Capital'!B57</f>
        <v>Thoracic, Morriston - Morriston</v>
      </c>
      <c r="F42" s="1"/>
      <c r="G42" s="1">
        <f>'10 - Capital'!C57</f>
        <v>1</v>
      </c>
      <c r="H42" s="1">
        <f>'10 - Capital'!D57</f>
        <v>1.8</v>
      </c>
      <c r="I42" s="1">
        <f>'10 - Capital'!E57</f>
        <v>14</v>
      </c>
      <c r="J42" s="1">
        <f>'10 - Capital'!F57</f>
        <v>13.4</v>
      </c>
      <c r="K42" s="1">
        <f>'10 - Capital'!G57</f>
        <v>2.8</v>
      </c>
      <c r="L42" s="1">
        <f>'10 - Capital'!H57</f>
        <v>33</v>
      </c>
      <c r="M42" s="1" t="str">
        <f>'10 - Capital'!I57</f>
        <v>SOC endorsed, OBC in development</v>
      </c>
      <c r="N42">
        <f>'10 - Capital'!A57</f>
        <v>18</v>
      </c>
    </row>
    <row r="43" spans="1:14">
      <c r="A43" t="str">
        <f>'10 - Capital'!$B$2</f>
        <v>Swansea Bay UHB</v>
      </c>
      <c r="B43" s="1" t="s">
        <v>1257</v>
      </c>
      <c r="C43" s="1" t="str">
        <f>'10 - Capital'!$B$37</f>
        <v>UNAPPROVED PRIORITY SCHEMES (AWCP)</v>
      </c>
      <c r="D43" s="1" t="s">
        <v>414</v>
      </c>
      <c r="E43" s="1" t="str">
        <f>'10 - Capital'!B58</f>
        <v>Ward Decant enabling works &amp; purchase 6 modular wards - Morriston</v>
      </c>
      <c r="F43" s="1"/>
      <c r="G43" s="1">
        <f>'10 - Capital'!C58</f>
        <v>0</v>
      </c>
      <c r="H43" s="1">
        <f>'10 - Capital'!D58</f>
        <v>0.3</v>
      </c>
      <c r="I43" s="1">
        <f>'10 - Capital'!E58</f>
        <v>2.9</v>
      </c>
      <c r="J43" s="1">
        <f>'10 - Capital'!F58</f>
        <v>41.7</v>
      </c>
      <c r="K43" s="1">
        <f>'10 - Capital'!G58</f>
        <v>0</v>
      </c>
      <c r="L43" s="1">
        <f>'10 - Capital'!H58</f>
        <v>44.9</v>
      </c>
      <c r="M43" s="1" t="str">
        <f>'10 - Capital'!I58</f>
        <v>Scoping Meeting Required</v>
      </c>
      <c r="N43">
        <f>'10 - Capital'!A58</f>
        <v>19</v>
      </c>
    </row>
    <row r="44" spans="1:14">
      <c r="A44" t="str">
        <f>'10 - Capital'!$B$2</f>
        <v>Swansea Bay UHB</v>
      </c>
      <c r="B44" s="1" t="s">
        <v>1257</v>
      </c>
      <c r="C44" s="1" t="str">
        <f>'10 - Capital'!$B$37</f>
        <v>UNAPPROVED PRIORITY SCHEMES (AWCP)</v>
      </c>
      <c r="D44" s="1" t="s">
        <v>414</v>
      </c>
      <c r="E44" s="1" t="str">
        <f>'10 - Capital'!B59</f>
        <v>Ward Refurbishment Programme, Morriston Stage 1 (Phases 1-2) - Morriston</v>
      </c>
      <c r="F44" s="1"/>
      <c r="G44" s="1">
        <f>'10 - Capital'!C59</f>
        <v>0</v>
      </c>
      <c r="H44" s="1">
        <f>'10 - Capital'!D59</f>
        <v>0</v>
      </c>
      <c r="I44" s="1">
        <f>'10 - Capital'!E59</f>
        <v>0</v>
      </c>
      <c r="J44" s="1">
        <f>'10 - Capital'!F59</f>
        <v>12</v>
      </c>
      <c r="K44" s="1">
        <f>'10 - Capital'!G59</f>
        <v>36</v>
      </c>
      <c r="L44" s="1">
        <f>'10 - Capital'!H59</f>
        <v>48</v>
      </c>
      <c r="M44" s="1" t="str">
        <f>'10 - Capital'!I59</f>
        <v>Scoping Meeting Required</v>
      </c>
      <c r="N44">
        <f>'10 - Capital'!A59</f>
        <v>20</v>
      </c>
    </row>
    <row r="45" spans="1:14">
      <c r="A45" t="str">
        <f>'10 - Capital'!$B$2</f>
        <v>Swansea Bay UHB</v>
      </c>
      <c r="B45" s="1" t="s">
        <v>1257</v>
      </c>
      <c r="C45" s="1" t="str">
        <f>'10 - Capital'!$B$37</f>
        <v>UNAPPROVED PRIORITY SCHEMES (AWCP)</v>
      </c>
      <c r="D45" s="1" t="s">
        <v>414</v>
      </c>
      <c r="E45" s="1" t="str">
        <f>'10 - Capital'!B60</f>
        <v>Ward Refurbishment Programme, Morriston Stage 2 (Phases 2-5) - Morriston</v>
      </c>
      <c r="F45" s="1"/>
      <c r="G45" s="1">
        <f>'10 - Capital'!C60</f>
        <v>0</v>
      </c>
      <c r="H45" s="1">
        <f>'10 - Capital'!D60</f>
        <v>0</v>
      </c>
      <c r="I45" s="1">
        <f>'10 - Capital'!E60</f>
        <v>0</v>
      </c>
      <c r="J45" s="1">
        <f>'10 - Capital'!F60</f>
        <v>0</v>
      </c>
      <c r="K45" s="1">
        <f>'10 - Capital'!G60</f>
        <v>40</v>
      </c>
      <c r="L45" s="1">
        <f>'10 - Capital'!H60</f>
        <v>40</v>
      </c>
      <c r="M45" s="1" t="str">
        <f>'10 - Capital'!I60</f>
        <v>Scoping Meeting Required</v>
      </c>
      <c r="N45">
        <f>'10 - Capital'!A60</f>
        <v>21</v>
      </c>
    </row>
    <row r="46" spans="1:14">
      <c r="A46" t="str">
        <f>'10 - Capital'!$B$2</f>
        <v>Swansea Bay UHB</v>
      </c>
      <c r="B46" s="1" t="s">
        <v>1257</v>
      </c>
      <c r="C46" s="1" t="str">
        <f>'10 - Capital'!$B$37</f>
        <v>UNAPPROVED PRIORITY SCHEMES (AWCP)</v>
      </c>
      <c r="D46" s="1" t="s">
        <v>414</v>
      </c>
      <c r="E46" s="1" t="str">
        <f>'10 - Capital'!B61</f>
        <v>Management Centre, Morriston - Morriston</v>
      </c>
      <c r="F46" s="1"/>
      <c r="G46" s="1">
        <f>'10 - Capital'!C61</f>
        <v>1.25</v>
      </c>
      <c r="H46" s="1">
        <f>'10 - Capital'!D61</f>
        <v>0</v>
      </c>
      <c r="I46" s="1">
        <f>'10 - Capital'!E61</f>
        <v>0</v>
      </c>
      <c r="J46" s="1">
        <f>'10 - Capital'!F61</f>
        <v>0</v>
      </c>
      <c r="K46" s="1">
        <f>'10 - Capital'!G61</f>
        <v>0</v>
      </c>
      <c r="L46" s="1">
        <f>'10 - Capital'!H61</f>
        <v>1.25</v>
      </c>
      <c r="M46" s="1" t="str">
        <f>'10 - Capital'!I61</f>
        <v>BJC in development</v>
      </c>
      <c r="N46">
        <f>'10 - Capital'!A61</f>
        <v>22</v>
      </c>
    </row>
    <row r="47" spans="1:14">
      <c r="A47" t="str">
        <f>'10 - Capital'!$B$2</f>
        <v>Swansea Bay UHB</v>
      </c>
      <c r="B47" s="1" t="s">
        <v>1257</v>
      </c>
      <c r="C47" s="1" t="str">
        <f>'10 - Capital'!$B$37</f>
        <v>UNAPPROVED PRIORITY SCHEMES (AWCP)</v>
      </c>
      <c r="D47" s="1" t="s">
        <v>414</v>
      </c>
      <c r="E47" s="1" t="str">
        <f>'10 - Capital'!B62</f>
        <v>Development/Refurbishment of Paediatric wards inc HDU and paeds burns facilities Morriston Hospital - Morriston</v>
      </c>
      <c r="F47" s="1"/>
      <c r="G47" s="1">
        <f>'10 - Capital'!C62</f>
        <v>0.1</v>
      </c>
      <c r="H47" s="1" t="str">
        <f>'10 - Capital'!D62</f>
        <v>tbc</v>
      </c>
      <c r="I47" s="1" t="str">
        <f>'10 - Capital'!E62</f>
        <v>tbc</v>
      </c>
      <c r="J47" s="1" t="str">
        <f>'10 - Capital'!F62</f>
        <v>tbc</v>
      </c>
      <c r="K47" s="1" t="str">
        <f>'10 - Capital'!G62</f>
        <v>tbc</v>
      </c>
      <c r="L47" s="1">
        <f>'10 - Capital'!H62</f>
        <v>0.1</v>
      </c>
      <c r="M47" s="1" t="str">
        <f>'10 - Capital'!I62</f>
        <v>Feasability Stage</v>
      </c>
      <c r="N47">
        <f>'10 - Capital'!A62</f>
        <v>23</v>
      </c>
    </row>
    <row r="48" spans="1:14">
      <c r="A48" t="str">
        <f>'10 - Capital'!$B$2</f>
        <v>Swansea Bay UHB</v>
      </c>
      <c r="B48" s="1" t="s">
        <v>1257</v>
      </c>
      <c r="C48" s="1" t="str">
        <f>'10 - Capital'!$B$37</f>
        <v>UNAPPROVED PRIORITY SCHEMES (AWCP)</v>
      </c>
      <c r="D48" s="1" t="s">
        <v>414</v>
      </c>
      <c r="E48" s="1" t="str">
        <f>'10 - Capital'!B63</f>
        <v>National Imaging
(DR Room 1 General Morriston) - Morriston</v>
      </c>
      <c r="F48" s="1"/>
      <c r="G48" s="1">
        <f>'10 - Capital'!C63</f>
        <v>0</v>
      </c>
      <c r="H48" s="1">
        <f>'10 - Capital'!D63</f>
        <v>0.7</v>
      </c>
      <c r="I48" s="1">
        <f>'10 - Capital'!E63</f>
        <v>0</v>
      </c>
      <c r="J48" s="1">
        <f>'10 - Capital'!F63</f>
        <v>0</v>
      </c>
      <c r="K48" s="1">
        <f>'10 - Capital'!G63</f>
        <v>0</v>
      </c>
      <c r="L48" s="1">
        <f>'10 - Capital'!H63</f>
        <v>0.7</v>
      </c>
      <c r="M48" s="1" t="str">
        <f>'10 - Capital'!I63</f>
        <v>Future Scheme</v>
      </c>
      <c r="N48">
        <f>'10 - Capital'!A63</f>
        <v>24</v>
      </c>
    </row>
    <row r="49" spans="1:14">
      <c r="A49" t="str">
        <f>'10 - Capital'!$B$2</f>
        <v>Swansea Bay UHB</v>
      </c>
      <c r="B49" s="1" t="s">
        <v>1257</v>
      </c>
      <c r="C49" s="1" t="str">
        <f>'10 - Capital'!$B$37</f>
        <v>UNAPPROVED PRIORITY SCHEMES (AWCP)</v>
      </c>
      <c r="D49" s="1" t="s">
        <v>414</v>
      </c>
      <c r="E49" s="1" t="str">
        <f>'10 - Capital'!B64</f>
        <v>Additional Regional Orthopaedic Theatres - NPT</v>
      </c>
      <c r="F49" s="1"/>
      <c r="G49" s="1" t="str">
        <f>'10 - Capital'!C64</f>
        <v>tbc</v>
      </c>
      <c r="H49" s="1" t="str">
        <f>'10 - Capital'!D64</f>
        <v>tbc</v>
      </c>
      <c r="I49" s="1" t="str">
        <f>'10 - Capital'!E64</f>
        <v>tbc</v>
      </c>
      <c r="J49" s="1" t="str">
        <f>'10 - Capital'!F64</f>
        <v>tbc</v>
      </c>
      <c r="K49" s="1" t="str">
        <f>'10 - Capital'!G64</f>
        <v>tbc</v>
      </c>
      <c r="L49" s="1">
        <f>'10 - Capital'!H64</f>
        <v>0</v>
      </c>
      <c r="M49" s="1" t="str">
        <f>'10 - Capital'!I64</f>
        <v>Future Scheme</v>
      </c>
      <c r="N49">
        <f>'10 - Capital'!A64</f>
        <v>25</v>
      </c>
    </row>
    <row r="50" spans="1:14">
      <c r="A50" t="str">
        <f>'10 - Capital'!$B$2</f>
        <v>Swansea Bay UHB</v>
      </c>
      <c r="B50" s="1" t="s">
        <v>1257</v>
      </c>
      <c r="C50" s="1" t="str">
        <f>'10 - Capital'!$B$37</f>
        <v>UNAPPROVED PRIORITY SCHEMES (AWCP)</v>
      </c>
      <c r="D50" s="1" t="s">
        <v>414</v>
      </c>
      <c r="E50" s="1" t="str">
        <f>'10 - Capital'!B65</f>
        <v>Centralise WFI - NPT</v>
      </c>
      <c r="F50" s="1"/>
      <c r="G50" s="1">
        <f>'10 - Capital'!C65</f>
        <v>0</v>
      </c>
      <c r="H50" s="1">
        <f>'10 - Capital'!D65</f>
        <v>2.5</v>
      </c>
      <c r="I50" s="1">
        <f>'10 - Capital'!E65</f>
        <v>0</v>
      </c>
      <c r="J50" s="1">
        <f>'10 - Capital'!F65</f>
        <v>0</v>
      </c>
      <c r="K50" s="1">
        <f>'10 - Capital'!G65</f>
        <v>0</v>
      </c>
      <c r="L50" s="1">
        <f>'10 - Capital'!H65</f>
        <v>2.5</v>
      </c>
      <c r="M50" s="1" t="str">
        <f>'10 - Capital'!I65</f>
        <v>Feasability Stage</v>
      </c>
      <c r="N50">
        <f>'10 - Capital'!A65</f>
        <v>26</v>
      </c>
    </row>
    <row r="51" spans="1:14">
      <c r="A51" t="str">
        <f>'10 - Capital'!$B$2</f>
        <v>Swansea Bay UHB</v>
      </c>
      <c r="B51" s="1" t="s">
        <v>1257</v>
      </c>
      <c r="C51" s="1" t="str">
        <f>'10 - Capital'!$B$37</f>
        <v>UNAPPROVED PRIORITY SCHEMES (AWCP)</v>
      </c>
      <c r="D51" s="1" t="s">
        <v>414</v>
      </c>
      <c r="E51" s="1" t="str">
        <f>'10 - Capital'!B66</f>
        <v>JAG Accreditation NPTH - NPT</v>
      </c>
      <c r="F51" s="1"/>
      <c r="G51" s="1">
        <f>'10 - Capital'!C66</f>
        <v>0</v>
      </c>
      <c r="H51" s="1">
        <f>'10 - Capital'!D66</f>
        <v>1</v>
      </c>
      <c r="I51" s="1">
        <f>'10 - Capital'!E66</f>
        <v>0</v>
      </c>
      <c r="J51" s="1">
        <f>'10 - Capital'!F66</f>
        <v>0</v>
      </c>
      <c r="K51" s="1">
        <f>'10 - Capital'!G66</f>
        <v>0</v>
      </c>
      <c r="L51" s="1">
        <f>'10 - Capital'!H66</f>
        <v>1</v>
      </c>
      <c r="M51" s="1" t="str">
        <f>'10 - Capital'!I66</f>
        <v>Future Scheme</v>
      </c>
      <c r="N51">
        <f>'10 - Capital'!A66</f>
        <v>27</v>
      </c>
    </row>
    <row r="52" spans="1:14">
      <c r="A52" t="str">
        <f>'10 - Capital'!$B$2</f>
        <v>Swansea Bay UHB</v>
      </c>
      <c r="B52" s="1" t="s">
        <v>1257</v>
      </c>
      <c r="C52" s="1" t="str">
        <f>'10 - Capital'!$B$37</f>
        <v>UNAPPROVED PRIORITY SCHEMES (AWCP)</v>
      </c>
      <c r="D52" s="1" t="s">
        <v>414</v>
      </c>
      <c r="E52" s="1" t="str">
        <f>'10 - Capital'!B67</f>
        <v>National Imaging 
(DR Room 1 NPT) - NPT</v>
      </c>
      <c r="F52" s="1"/>
      <c r="G52" s="1">
        <f>'10 - Capital'!C67</f>
        <v>0</v>
      </c>
      <c r="H52" s="1">
        <f>'10 - Capital'!D67</f>
        <v>0.7</v>
      </c>
      <c r="I52" s="1">
        <f>'10 - Capital'!E67</f>
        <v>0</v>
      </c>
      <c r="J52" s="1">
        <f>'10 - Capital'!F67</f>
        <v>0</v>
      </c>
      <c r="K52" s="1">
        <f>'10 - Capital'!G67</f>
        <v>0</v>
      </c>
      <c r="L52" s="1">
        <f>'10 - Capital'!H67</f>
        <v>0.7</v>
      </c>
      <c r="M52" s="1" t="str">
        <f>'10 - Capital'!I67</f>
        <v>Future Scheme</v>
      </c>
      <c r="N52">
        <f>'10 - Capital'!A67</f>
        <v>28</v>
      </c>
    </row>
    <row r="53" spans="1:14">
      <c r="A53" t="str">
        <f>'10 - Capital'!$B$2</f>
        <v>Swansea Bay UHB</v>
      </c>
      <c r="B53" s="1" t="s">
        <v>1257</v>
      </c>
      <c r="C53" s="1" t="str">
        <f>'10 - Capital'!$B$37</f>
        <v>UNAPPROVED PRIORITY SCHEMES (AWCP)</v>
      </c>
      <c r="D53" s="1" t="s">
        <v>414</v>
      </c>
      <c r="E53" s="1" t="str">
        <f>'10 - Capital'!B68</f>
        <v>National Imaging
(Fluoroscopy Room NPT) - NPT</v>
      </c>
      <c r="F53" s="1"/>
      <c r="G53" s="1">
        <f>'10 - Capital'!C68</f>
        <v>0</v>
      </c>
      <c r="H53" s="1">
        <f>'10 - Capital'!D68</f>
        <v>1.5</v>
      </c>
      <c r="I53" s="1">
        <f>'10 - Capital'!E68</f>
        <v>0</v>
      </c>
      <c r="J53" s="1">
        <f>'10 - Capital'!F68</f>
        <v>0</v>
      </c>
      <c r="K53" s="1">
        <f>'10 - Capital'!G68</f>
        <v>0</v>
      </c>
      <c r="L53" s="1">
        <f>'10 - Capital'!H68</f>
        <v>1.5</v>
      </c>
      <c r="M53" s="1" t="str">
        <f>'10 - Capital'!I68</f>
        <v>Future Scheme</v>
      </c>
      <c r="N53">
        <f>'10 - Capital'!A68</f>
        <v>29</v>
      </c>
    </row>
    <row r="54" spans="1:14">
      <c r="A54" t="str">
        <f>'10 - Capital'!$B$2</f>
        <v>Swansea Bay UHB</v>
      </c>
      <c r="B54" s="1" t="s">
        <v>1257</v>
      </c>
      <c r="C54" s="1" t="str">
        <f>'10 - Capital'!$B$37</f>
        <v>UNAPPROVED PRIORITY SCHEMES (AWCP)</v>
      </c>
      <c r="D54" s="1" t="s">
        <v>414</v>
      </c>
      <c r="E54" s="1" t="str">
        <f>'10 - Capital'!B69</f>
        <v>Linear Accelerator Replacement Programme - Singleton</v>
      </c>
      <c r="F54" s="1"/>
      <c r="G54" s="1">
        <f>'10 - Capital'!C69</f>
        <v>0</v>
      </c>
      <c r="H54" s="1">
        <f>'10 - Capital'!D69</f>
        <v>0</v>
      </c>
      <c r="I54" s="1">
        <f>'10 - Capital'!E69</f>
        <v>0</v>
      </c>
      <c r="J54" s="1">
        <f>'10 - Capital'!F69</f>
        <v>0</v>
      </c>
      <c r="K54" s="1">
        <f>'10 - Capital'!G69</f>
        <v>20</v>
      </c>
      <c r="L54" s="1">
        <f>'10 - Capital'!H69</f>
        <v>20</v>
      </c>
      <c r="M54" s="1" t="str">
        <f>'10 - Capital'!I69</f>
        <v>Future Scheme</v>
      </c>
      <c r="N54">
        <f>'10 - Capital'!A69</f>
        <v>30</v>
      </c>
    </row>
    <row r="55" spans="1:14">
      <c r="A55" t="str">
        <f>'10 - Capital'!$B$2</f>
        <v>Swansea Bay UHB</v>
      </c>
      <c r="B55" s="1" t="s">
        <v>1257</v>
      </c>
      <c r="C55" s="1" t="str">
        <f>'10 - Capital'!$B$37</f>
        <v>UNAPPROVED PRIORITY SCHEMES (AWCP)</v>
      </c>
      <c r="D55" s="1" t="s">
        <v>414</v>
      </c>
      <c r="E55" s="1" t="str">
        <f>'10 - Capital'!B70</f>
        <v>Modular Theatres at Singleton Hospital - Singleton</v>
      </c>
      <c r="F55" s="1"/>
      <c r="G55" s="1">
        <f>'10 - Capital'!C70</f>
        <v>15.154</v>
      </c>
      <c r="H55" s="1">
        <f>'10 - Capital'!D70</f>
        <v>10.999000000000001</v>
      </c>
      <c r="I55" s="1">
        <f>'10 - Capital'!E70</f>
        <v>0</v>
      </c>
      <c r="J55" s="1">
        <f>'10 - Capital'!F70</f>
        <v>0</v>
      </c>
      <c r="K55" s="1">
        <f>'10 - Capital'!G70</f>
        <v>0</v>
      </c>
      <c r="L55" s="1">
        <f>'10 - Capital'!H70</f>
        <v>26.152999999999999</v>
      </c>
      <c r="M55" s="1" t="str">
        <f>'10 - Capital'!I70</f>
        <v>BJC in development</v>
      </c>
      <c r="N55">
        <f>'10 - Capital'!A70</f>
        <v>31</v>
      </c>
    </row>
    <row r="56" spans="1:14">
      <c r="A56" t="str">
        <f>'10 - Capital'!$B$2</f>
        <v>Swansea Bay UHB</v>
      </c>
      <c r="B56" s="1" t="s">
        <v>1257</v>
      </c>
      <c r="C56" s="1" t="str">
        <f>'10 - Capital'!$B$37</f>
        <v>UNAPPROVED PRIORITY SCHEMES (AWCP)</v>
      </c>
      <c r="D56" s="1" t="s">
        <v>414</v>
      </c>
      <c r="E56" s="1" t="str">
        <f>'10 - Capital'!B71</f>
        <v>PET-CT (Permanent) - Singleton</v>
      </c>
      <c r="F56" s="1"/>
      <c r="G56" s="1">
        <f>'10 - Capital'!C71</f>
        <v>1.0109999999999999</v>
      </c>
      <c r="H56" s="1">
        <f>'10 - Capital'!D71</f>
        <v>4.7839999999999998</v>
      </c>
      <c r="I56" s="1">
        <f>'10 - Capital'!E71</f>
        <v>0</v>
      </c>
      <c r="J56" s="1">
        <f>'10 - Capital'!F71</f>
        <v>0</v>
      </c>
      <c r="K56" s="1">
        <f>'10 - Capital'!G71</f>
        <v>0</v>
      </c>
      <c r="L56" s="1">
        <f>'10 - Capital'!H71</f>
        <v>5.7949999999999999</v>
      </c>
      <c r="M56" s="1" t="str">
        <f>'10 - Capital'!I71</f>
        <v>BJC in development</v>
      </c>
      <c r="N56">
        <f>'10 - Capital'!A71</f>
        <v>32</v>
      </c>
    </row>
    <row r="57" spans="1:14">
      <c r="A57" t="str">
        <f>'10 - Capital'!$B$2</f>
        <v>Swansea Bay UHB</v>
      </c>
      <c r="B57" s="1" t="s">
        <v>1257</v>
      </c>
      <c r="C57" s="1" t="str">
        <f>'10 - Capital'!$B$37</f>
        <v>UNAPPROVED PRIORITY SCHEMES (AWCP)</v>
      </c>
      <c r="D57" s="1" t="s">
        <v>414</v>
      </c>
      <c r="E57" s="1" t="str">
        <f>'10 - Capital'!B72</f>
        <v>Ward Refurbishment Programme, Singleton - Singleton</v>
      </c>
      <c r="F57" s="1"/>
      <c r="G57" s="1">
        <f>'10 - Capital'!C72</f>
        <v>0</v>
      </c>
      <c r="H57" s="1">
        <f>'10 - Capital'!D72</f>
        <v>0</v>
      </c>
      <c r="I57" s="1">
        <f>'10 - Capital'!E72</f>
        <v>5</v>
      </c>
      <c r="J57" s="1">
        <f>'10 - Capital'!F72</f>
        <v>5</v>
      </c>
      <c r="K57" s="1">
        <f>'10 - Capital'!G72</f>
        <v>10</v>
      </c>
      <c r="L57" s="1">
        <f>'10 - Capital'!H72</f>
        <v>20</v>
      </c>
      <c r="M57" s="1" t="str">
        <f>'10 - Capital'!I72</f>
        <v>Future Scheme</v>
      </c>
      <c r="N57">
        <f>'10 - Capital'!A72</f>
        <v>33</v>
      </c>
    </row>
    <row r="58" spans="1:14">
      <c r="A58" t="str">
        <f>'10 - Capital'!$B$2</f>
        <v>Swansea Bay UHB</v>
      </c>
      <c r="B58" s="1" t="s">
        <v>1257</v>
      </c>
      <c r="C58" s="1" t="str">
        <f>'10 - Capital'!$B$37</f>
        <v>UNAPPROVED PRIORITY SCHEMES (AWCP)</v>
      </c>
      <c r="D58" s="1" t="s">
        <v>414</v>
      </c>
      <c r="E58" s="1" t="str">
        <f>'10 - Capital'!B73</f>
        <v>Existing offices / physio relocated into pathology.  New Ambulatory Care unit. - Singleton</v>
      </c>
      <c r="F58" s="1"/>
      <c r="G58" s="1" t="str">
        <f>'10 - Capital'!C73</f>
        <v>tbc</v>
      </c>
      <c r="H58" s="1" t="str">
        <f>'10 - Capital'!D73</f>
        <v>tbc</v>
      </c>
      <c r="I58" s="1" t="str">
        <f>'10 - Capital'!E73</f>
        <v>tbc</v>
      </c>
      <c r="J58" s="1" t="str">
        <f>'10 - Capital'!F73</f>
        <v>tbc</v>
      </c>
      <c r="K58" s="1" t="str">
        <f>'10 - Capital'!G73</f>
        <v>tbc</v>
      </c>
      <c r="L58" s="1">
        <f>'10 - Capital'!H73</f>
        <v>0</v>
      </c>
      <c r="M58" s="1" t="str">
        <f>'10 - Capital'!I73</f>
        <v>Future Scheme</v>
      </c>
      <c r="N58">
        <f>'10 - Capital'!A73</f>
        <v>34</v>
      </c>
    </row>
    <row r="59" spans="1:14">
      <c r="A59" t="str">
        <f>'10 - Capital'!$B$2</f>
        <v>Swansea Bay UHB</v>
      </c>
      <c r="B59" s="1" t="s">
        <v>1257</v>
      </c>
      <c r="C59" s="1" t="str">
        <f>'10 - Capital'!$B$37</f>
        <v>UNAPPROVED PRIORITY SCHEMES (AWCP)</v>
      </c>
      <c r="D59" s="1" t="s">
        <v>414</v>
      </c>
      <c r="E59" s="1" t="str">
        <f>'10 - Capital'!B74</f>
        <v>Existing pathology  building re-purposed for non-clinical use - Singleton</v>
      </c>
      <c r="F59" s="1"/>
      <c r="G59" s="1" t="str">
        <f>'10 - Capital'!C74</f>
        <v>tbc</v>
      </c>
      <c r="H59" s="1" t="str">
        <f>'10 - Capital'!D74</f>
        <v>tbc</v>
      </c>
      <c r="I59" s="1" t="str">
        <f>'10 - Capital'!E74</f>
        <v>tbc</v>
      </c>
      <c r="J59" s="1" t="str">
        <f>'10 - Capital'!F74</f>
        <v>tbc</v>
      </c>
      <c r="K59" s="1" t="str">
        <f>'10 - Capital'!G74</f>
        <v>tbc</v>
      </c>
      <c r="L59" s="1">
        <f>'10 - Capital'!H74</f>
        <v>0</v>
      </c>
      <c r="M59" s="1" t="str">
        <f>'10 - Capital'!I74</f>
        <v>Future Scheme</v>
      </c>
      <c r="N59">
        <f>'10 - Capital'!A74</f>
        <v>35</v>
      </c>
    </row>
    <row r="60" spans="1:14">
      <c r="A60" t="str">
        <f>'10 - Capital'!$B$2</f>
        <v>Swansea Bay UHB</v>
      </c>
      <c r="B60" s="1" t="s">
        <v>1257</v>
      </c>
      <c r="C60" s="1" t="str">
        <f>'10 - Capital'!$B$37</f>
        <v>UNAPPROVED PRIORITY SCHEMES (AWCP)</v>
      </c>
      <c r="D60" s="1" t="s">
        <v>414</v>
      </c>
      <c r="E60" s="1" t="str">
        <f>'10 - Capital'!B75</f>
        <v>2nd CT-SIM at SWWCC - Singleton</v>
      </c>
      <c r="F60" s="1"/>
      <c r="G60" s="1">
        <f>'10 - Capital'!C75</f>
        <v>0.1</v>
      </c>
      <c r="H60" s="1">
        <f>'10 - Capital'!D75</f>
        <v>1.4</v>
      </c>
      <c r="I60" s="1">
        <f>'10 - Capital'!E75</f>
        <v>0</v>
      </c>
      <c r="J60" s="1">
        <f>'10 - Capital'!F75</f>
        <v>0</v>
      </c>
      <c r="K60" s="1">
        <f>'10 - Capital'!G75</f>
        <v>0</v>
      </c>
      <c r="L60" s="1">
        <f>'10 - Capital'!H75</f>
        <v>1.5</v>
      </c>
      <c r="M60" s="1" t="str">
        <f>'10 - Capital'!I75</f>
        <v>Scoping Meeting Required</v>
      </c>
      <c r="N60">
        <f>'10 - Capital'!A75</f>
        <v>36</v>
      </c>
    </row>
    <row r="61" spans="1:14">
      <c r="A61" t="str">
        <f>'10 - Capital'!$B$2</f>
        <v>Swansea Bay UHB</v>
      </c>
      <c r="B61" s="1" t="s">
        <v>1257</v>
      </c>
      <c r="C61" s="1" t="str">
        <f>'10 - Capital'!$B$37</f>
        <v>UNAPPROVED PRIORITY SCHEMES (AWCP)</v>
      </c>
      <c r="D61" s="1" t="s">
        <v>414</v>
      </c>
      <c r="E61" s="1" t="str">
        <f>'10 - Capital'!B76</f>
        <v>Potential new MSCP (patient/visitor) / Land Disposal - Singleton</v>
      </c>
      <c r="F61" s="1"/>
      <c r="G61" s="1" t="str">
        <f>'10 - Capital'!C76</f>
        <v>tbc</v>
      </c>
      <c r="H61" s="1" t="str">
        <f>'10 - Capital'!D76</f>
        <v>tbc</v>
      </c>
      <c r="I61" s="1" t="str">
        <f>'10 - Capital'!E76</f>
        <v>tbc</v>
      </c>
      <c r="J61" s="1" t="str">
        <f>'10 - Capital'!F76</f>
        <v>tbc</v>
      </c>
      <c r="K61" s="1" t="str">
        <f>'10 - Capital'!G76</f>
        <v>tbc</v>
      </c>
      <c r="L61" s="1">
        <f>'10 - Capital'!H76</f>
        <v>0</v>
      </c>
      <c r="M61" s="1" t="str">
        <f>'10 - Capital'!I76</f>
        <v>Future Scheme</v>
      </c>
      <c r="N61">
        <f>'10 - Capital'!A76</f>
        <v>37</v>
      </c>
    </row>
    <row r="62" spans="1:14">
      <c r="A62" t="str">
        <f>'10 - Capital'!$B$2</f>
        <v>Swansea Bay UHB</v>
      </c>
      <c r="B62" s="1" t="s">
        <v>1257</v>
      </c>
      <c r="C62" s="1" t="str">
        <f>'10 - Capital'!$B$37</f>
        <v>UNAPPROVED PRIORITY SCHEMES (AWCP)</v>
      </c>
      <c r="D62" s="1" t="s">
        <v>414</v>
      </c>
      <c r="E62" s="1" t="str">
        <f>'10 - Capital'!B77</f>
        <v>Potential new MSCP (staff) relocation of estates areas / Land Disposal - Singleton</v>
      </c>
      <c r="F62" s="1"/>
      <c r="G62" s="1" t="str">
        <f>'10 - Capital'!C77</f>
        <v>tbc</v>
      </c>
      <c r="H62" s="1" t="str">
        <f>'10 - Capital'!D77</f>
        <v>tbc</v>
      </c>
      <c r="I62" s="1" t="str">
        <f>'10 - Capital'!E77</f>
        <v>tbc</v>
      </c>
      <c r="J62" s="1" t="str">
        <f>'10 - Capital'!F77</f>
        <v>tbc</v>
      </c>
      <c r="K62" s="1" t="str">
        <f>'10 - Capital'!G77</f>
        <v>tbc</v>
      </c>
      <c r="L62" s="1">
        <f>'10 - Capital'!H77</f>
        <v>0</v>
      </c>
      <c r="M62" s="1" t="str">
        <f>'10 - Capital'!I77</f>
        <v>Future Scheme</v>
      </c>
      <c r="N62">
        <f>'10 - Capital'!A77</f>
        <v>38</v>
      </c>
    </row>
    <row r="63" spans="1:14">
      <c r="A63" t="str">
        <f>'10 - Capital'!$B$2</f>
        <v>Swansea Bay UHB</v>
      </c>
      <c r="B63" s="1" t="s">
        <v>1257</v>
      </c>
      <c r="C63" s="1" t="str">
        <f>'10 - Capital'!$B$37</f>
        <v>UNAPPROVED PRIORITY SCHEMES (AWCP)</v>
      </c>
      <c r="D63" s="1" t="s">
        <v>414</v>
      </c>
      <c r="E63" s="1" t="str">
        <f>'10 - Capital'!B78</f>
        <v>National Imaging
(Fluoroscopy Room Singleton) - Singleton</v>
      </c>
      <c r="F63" s="1"/>
      <c r="G63" s="1">
        <f>'10 - Capital'!C78</f>
        <v>0</v>
      </c>
      <c r="H63" s="1">
        <f>'10 - Capital'!D78</f>
        <v>1.5</v>
      </c>
      <c r="I63" s="1">
        <f>'10 - Capital'!E78</f>
        <v>0</v>
      </c>
      <c r="J63" s="1">
        <f>'10 - Capital'!F78</f>
        <v>0</v>
      </c>
      <c r="K63" s="1">
        <f>'10 - Capital'!G78</f>
        <v>0</v>
      </c>
      <c r="L63" s="1">
        <f>'10 - Capital'!H78</f>
        <v>1.5</v>
      </c>
      <c r="M63" s="1" t="str">
        <f>'10 - Capital'!I78</f>
        <v>Future Scheme</v>
      </c>
      <c r="N63">
        <f>'10 - Capital'!A78</f>
        <v>39</v>
      </c>
    </row>
    <row r="64" spans="1:14">
      <c r="A64" t="str">
        <f>'10 - Capital'!$B$2</f>
        <v>Swansea Bay UHB</v>
      </c>
      <c r="B64" s="1" t="s">
        <v>1257</v>
      </c>
      <c r="C64" s="1" t="str">
        <f>'10 - Capital'!$B$37</f>
        <v>UNAPPROVED PRIORITY SCHEMES (AWCP)</v>
      </c>
      <c r="D64" s="1" t="s">
        <v>414</v>
      </c>
      <c r="E64" s="1" t="str">
        <f>'10 - Capital'!B79</f>
        <v>National Imaging
(DR Room 2 Singleton) - Singleton</v>
      </c>
      <c r="F64" s="1"/>
      <c r="G64" s="1">
        <f>'10 - Capital'!C79</f>
        <v>0</v>
      </c>
      <c r="H64" s="1">
        <f>'10 - Capital'!D79</f>
        <v>0.7</v>
      </c>
      <c r="I64" s="1">
        <f>'10 - Capital'!E79</f>
        <v>0</v>
      </c>
      <c r="J64" s="1">
        <f>'10 - Capital'!F79</f>
        <v>0</v>
      </c>
      <c r="K64" s="1">
        <f>'10 - Capital'!G79</f>
        <v>0</v>
      </c>
      <c r="L64" s="1">
        <f>'10 - Capital'!H79</f>
        <v>0.7</v>
      </c>
      <c r="M64" s="1" t="str">
        <f>'10 - Capital'!I79</f>
        <v>Future Scheme</v>
      </c>
      <c r="N64">
        <f>'10 - Capital'!A79</f>
        <v>40</v>
      </c>
    </row>
    <row r="65" spans="1:14">
      <c r="A65" t="str">
        <f>'10 - Capital'!$B$2</f>
        <v>Swansea Bay UHB</v>
      </c>
      <c r="B65" s="1" t="s">
        <v>1257</v>
      </c>
      <c r="C65" s="1" t="str">
        <f>'10 - Capital'!$B$37</f>
        <v>UNAPPROVED PRIORITY SCHEMES (AWCP)</v>
      </c>
      <c r="D65" s="1" t="s">
        <v>414</v>
      </c>
      <c r="E65" s="1" t="str">
        <f>'10 - Capital'!B80</f>
        <v>Swansea Wellness Centre - Swansea</v>
      </c>
      <c r="F65" s="1"/>
      <c r="G65" s="1">
        <f>'10 - Capital'!C80</f>
        <v>1.087</v>
      </c>
      <c r="H65" s="1">
        <f>'10 - Capital'!D80</f>
        <v>2.0870000000000002</v>
      </c>
      <c r="I65" s="1">
        <f>'10 - Capital'!E80</f>
        <v>7</v>
      </c>
      <c r="J65" s="1">
        <f>'10 - Capital'!F80</f>
        <v>15</v>
      </c>
      <c r="K65" s="1">
        <f>'10 - Capital'!G80</f>
        <v>8.6419999999999995</v>
      </c>
      <c r="L65" s="1">
        <f>'10 - Capital'!H80</f>
        <v>33.816000000000003</v>
      </c>
      <c r="M65" s="1" t="str">
        <f>'10 - Capital'!I80</f>
        <v>SOC endorsed, OBC in development</v>
      </c>
      <c r="N65">
        <f>'10 - Capital'!A80</f>
        <v>41</v>
      </c>
    </row>
    <row r="66" spans="1:14">
      <c r="A66" t="str">
        <f>'10 - Capital'!$B$2</f>
        <v>Swansea Bay UHB</v>
      </c>
      <c r="B66" s="1" t="s">
        <v>1257</v>
      </c>
      <c r="C66" s="1" t="str">
        <f>'10 - Capital'!$B$37</f>
        <v>UNAPPROVED PRIORITY SCHEMES (AWCP)</v>
      </c>
      <c r="D66" s="1" t="s">
        <v>414</v>
      </c>
      <c r="E66" s="1" t="str">
        <f>'10 - Capital'!B81</f>
        <v>Facilities Centralisation Schemes (Facilities) - Site tbc</v>
      </c>
      <c r="F66" s="1"/>
      <c r="G66" s="1">
        <f>'10 - Capital'!C81</f>
        <v>0</v>
      </c>
      <c r="H66" s="1">
        <f>'10 - Capital'!D81</f>
        <v>0</v>
      </c>
      <c r="I66" s="1">
        <f>'10 - Capital'!E81</f>
        <v>1</v>
      </c>
      <c r="J66" s="1">
        <f>'10 - Capital'!F81</f>
        <v>1</v>
      </c>
      <c r="K66" s="1">
        <f>'10 - Capital'!G81</f>
        <v>10</v>
      </c>
      <c r="L66" s="1">
        <f>'10 - Capital'!H81</f>
        <v>12</v>
      </c>
      <c r="M66" s="1" t="str">
        <f>'10 - Capital'!I81</f>
        <v>Future Scheme</v>
      </c>
      <c r="N66">
        <f>'10 - Capital'!A81</f>
        <v>42</v>
      </c>
    </row>
    <row r="67" spans="1:14">
      <c r="A67" t="str">
        <f>'10 - Capital'!$B$2</f>
        <v>Swansea Bay UHB</v>
      </c>
      <c r="B67" s="1" t="s">
        <v>1257</v>
      </c>
      <c r="C67" s="1" t="str">
        <f>'10 - Capital'!$B$37</f>
        <v>UNAPPROVED PRIORITY SCHEMES (AWCP)</v>
      </c>
      <c r="D67" s="1" t="s">
        <v>414</v>
      </c>
      <c r="E67" s="1" t="str">
        <f>'10 - Capital'!B82</f>
        <v>Facilities Centralisation Schemes (HSDU) - Site tbc</v>
      </c>
      <c r="F67" s="1"/>
      <c r="G67" s="1">
        <f>'10 - Capital'!C82</f>
        <v>0</v>
      </c>
      <c r="H67" s="1">
        <f>'10 - Capital'!D82</f>
        <v>0</v>
      </c>
      <c r="I67" s="1">
        <f>'10 - Capital'!E82</f>
        <v>1</v>
      </c>
      <c r="J67" s="1">
        <f>'10 - Capital'!F82</f>
        <v>1</v>
      </c>
      <c r="K67" s="1">
        <f>'10 - Capital'!G82</f>
        <v>10</v>
      </c>
      <c r="L67" s="1">
        <f>'10 - Capital'!H82</f>
        <v>12</v>
      </c>
      <c r="M67" s="1" t="str">
        <f>'10 - Capital'!I82</f>
        <v>Future Scheme</v>
      </c>
      <c r="N67">
        <f>'10 - Capital'!A82</f>
        <v>43</v>
      </c>
    </row>
    <row r="68" spans="1:14">
      <c r="A68" t="str">
        <f>'10 - Capital'!$B$2</f>
        <v>Swansea Bay UHB</v>
      </c>
      <c r="B68" s="1" t="s">
        <v>1257</v>
      </c>
      <c r="C68" s="1" t="str">
        <f>'10 - Capital'!$B$37</f>
        <v>UNAPPROVED PRIORITY SCHEMES (AWCP)</v>
      </c>
      <c r="D68" s="1" t="s">
        <v>414</v>
      </c>
      <c r="E68" s="1" t="str">
        <f>'10 - Capital'!B83</f>
        <v>Primary Care Pipeline (beyond Swansea) - Site tbc</v>
      </c>
      <c r="F68" s="1"/>
      <c r="G68" s="1">
        <f>'10 - Capital'!C83</f>
        <v>0</v>
      </c>
      <c r="H68" s="1">
        <f>'10 - Capital'!D83</f>
        <v>0</v>
      </c>
      <c r="I68" s="1">
        <f>'10 - Capital'!E83</f>
        <v>2</v>
      </c>
      <c r="J68" s="1">
        <f>'10 - Capital'!F83</f>
        <v>4</v>
      </c>
      <c r="K68" s="1">
        <f>'10 - Capital'!G83</f>
        <v>44</v>
      </c>
      <c r="L68" s="1">
        <f>'10 - Capital'!H83</f>
        <v>50</v>
      </c>
      <c r="M68" s="1" t="str">
        <f>'10 - Capital'!I83</f>
        <v>Future Scheme</v>
      </c>
      <c r="N68">
        <f>'10 - Capital'!A83</f>
        <v>44</v>
      </c>
    </row>
    <row r="69" spans="1:14">
      <c r="A69" t="str">
        <f>'10 - Capital'!$B$2</f>
        <v>Swansea Bay UHB</v>
      </c>
      <c r="B69" s="1" t="s">
        <v>1257</v>
      </c>
      <c r="C69" s="1" t="str">
        <f>'10 - Capital'!$B$37</f>
        <v>UNAPPROVED PRIORITY SCHEMES (AWCP)</v>
      </c>
      <c r="D69" s="1" t="s">
        <v>414</v>
      </c>
      <c r="E69" s="1" t="str">
        <f>'10 - Capital'!B84</f>
        <v>RMHSS P7 Mental Health Day Facilities - Site tbc</v>
      </c>
      <c r="F69" s="1"/>
      <c r="G69" s="1">
        <f>'10 - Capital'!C84</f>
        <v>0</v>
      </c>
      <c r="H69" s="1">
        <f>'10 - Capital'!D84</f>
        <v>0</v>
      </c>
      <c r="I69" s="1">
        <f>'10 - Capital'!E84</f>
        <v>0</v>
      </c>
      <c r="J69" s="1">
        <f>'10 - Capital'!F84</f>
        <v>0</v>
      </c>
      <c r="K69" s="1">
        <f>'10 - Capital'!G84</f>
        <v>5</v>
      </c>
      <c r="L69" s="1">
        <f>'10 - Capital'!H84</f>
        <v>5</v>
      </c>
      <c r="M69" s="1" t="str">
        <f>'10 - Capital'!I84</f>
        <v>Future Scheme</v>
      </c>
      <c r="N69">
        <f>'10 - Capital'!A84</f>
        <v>45</v>
      </c>
    </row>
    <row r="70" spans="1:14">
      <c r="A70" t="str">
        <f>'10 - Capital'!$B$2</f>
        <v>Swansea Bay UHB</v>
      </c>
      <c r="B70" s="1" t="s">
        <v>1257</v>
      </c>
      <c r="C70" s="1" t="str">
        <f>'10 - Capital'!$B$37</f>
        <v>UNAPPROVED PRIORITY SCHEMES (AWCP)</v>
      </c>
      <c r="D70" s="1" t="s">
        <v>414</v>
      </c>
      <c r="E70" s="1" t="str">
        <f>'10 - Capital'!B85</f>
        <v>TRAMS (Regional Aseptic) - Site tbc</v>
      </c>
      <c r="F70" s="1"/>
      <c r="G70" s="1" t="str">
        <f>'10 - Capital'!C85</f>
        <v>tbc</v>
      </c>
      <c r="H70" s="1" t="str">
        <f>'10 - Capital'!D85</f>
        <v>tbc</v>
      </c>
      <c r="I70" s="1" t="str">
        <f>'10 - Capital'!E85</f>
        <v>tbc</v>
      </c>
      <c r="J70" s="1" t="str">
        <f>'10 - Capital'!F85</f>
        <v>tbc</v>
      </c>
      <c r="K70" s="1" t="str">
        <f>'10 - Capital'!G85</f>
        <v>tbc</v>
      </c>
      <c r="L70" s="1">
        <f>'10 - Capital'!H85</f>
        <v>0</v>
      </c>
      <c r="M70" s="1" t="str">
        <f>'10 - Capital'!I85</f>
        <v>National Case in Development</v>
      </c>
      <c r="N70">
        <f>'10 - Capital'!A85</f>
        <v>46</v>
      </c>
    </row>
    <row r="71" spans="1:14">
      <c r="A71" t="str">
        <f>'10 - Capital'!$B$2</f>
        <v>Swansea Bay UHB</v>
      </c>
      <c r="B71" s="1" t="s">
        <v>1257</v>
      </c>
      <c r="C71" s="1" t="str">
        <f>'10 - Capital'!$B$37</f>
        <v>UNAPPROVED PRIORITY SCHEMES (AWCP)</v>
      </c>
      <c r="D71" s="1" t="s">
        <v>414</v>
      </c>
      <c r="E71" s="1" t="str">
        <f>'10 - Capital'!B86</f>
        <v>SWWCC PBC -  5th Linaccs/6th Bunker - Site tbc</v>
      </c>
      <c r="F71" s="1"/>
      <c r="G71" s="1">
        <f>'10 - Capital'!C86</f>
        <v>0</v>
      </c>
      <c r="H71" s="1">
        <f>'10 - Capital'!D86</f>
        <v>0</v>
      </c>
      <c r="I71" s="1">
        <f>'10 - Capital'!E86</f>
        <v>4</v>
      </c>
      <c r="J71" s="1">
        <f>'10 - Capital'!F86</f>
        <v>9.8000000000000007</v>
      </c>
      <c r="K71" s="1">
        <f>'10 - Capital'!G86</f>
        <v>0</v>
      </c>
      <c r="L71" s="1">
        <f>'10 - Capital'!H86</f>
        <v>13.8</v>
      </c>
      <c r="M71" s="1" t="str">
        <f>'10 - Capital'!I86</f>
        <v>Future Scheme</v>
      </c>
      <c r="N71">
        <f>'10 - Capital'!A86</f>
        <v>47</v>
      </c>
    </row>
    <row r="72" spans="1:14">
      <c r="A72" t="str">
        <f>'10 - Capital'!$B$2</f>
        <v>Swansea Bay UHB</v>
      </c>
      <c r="B72" s="1" t="s">
        <v>1257</v>
      </c>
      <c r="C72" s="1" t="str">
        <f>'10 - Capital'!$B$37</f>
        <v>UNAPPROVED PRIORITY SCHEMES (AWCP)</v>
      </c>
      <c r="D72" s="1" t="s">
        <v>414</v>
      </c>
      <c r="E72" s="1" t="str">
        <f>'10 - Capital'!B87</f>
        <v>Tonna, Older Persons / Roof - Tonna</v>
      </c>
      <c r="F72" s="1"/>
      <c r="G72" s="1">
        <f>'10 - Capital'!C87</f>
        <v>0.157</v>
      </c>
      <c r="H72" s="1">
        <f>'10 - Capital'!D87</f>
        <v>0.5</v>
      </c>
      <c r="I72" s="1">
        <f>'10 - Capital'!E87</f>
        <v>2.5</v>
      </c>
      <c r="J72" s="1">
        <f>'10 - Capital'!F87</f>
        <v>2.5</v>
      </c>
      <c r="K72" s="1">
        <f>'10 - Capital'!G87</f>
        <v>2.5</v>
      </c>
      <c r="L72" s="1">
        <f>'10 - Capital'!H87</f>
        <v>8.157</v>
      </c>
      <c r="M72" s="1" t="str">
        <f>'10 - Capital'!I87</f>
        <v>BJC in development</v>
      </c>
      <c r="N72">
        <f>'10 - Capital'!A87</f>
        <v>48</v>
      </c>
    </row>
    <row r="73" spans="1:14">
      <c r="A73" t="str">
        <f>'10 - Capital'!$B$2</f>
        <v>Swansea Bay UHB</v>
      </c>
      <c r="B73" s="1" t="s">
        <v>1257</v>
      </c>
      <c r="C73" s="1" t="str">
        <f>'10 - Capital'!$B$37</f>
        <v>UNAPPROVED PRIORITY SCHEMES (AWCP)</v>
      </c>
      <c r="D73" s="1" t="s">
        <v>414</v>
      </c>
      <c r="E73" s="1">
        <f>'10 - Capital'!B88</f>
        <v>0</v>
      </c>
      <c r="F73" s="1"/>
      <c r="G73" s="1">
        <f>'10 - Capital'!C88</f>
        <v>0</v>
      </c>
      <c r="H73" s="1">
        <f>'10 - Capital'!D88</f>
        <v>0</v>
      </c>
      <c r="I73" s="1">
        <f>'10 - Capital'!E88</f>
        <v>0</v>
      </c>
      <c r="J73" s="1">
        <f>'10 - Capital'!F88</f>
        <v>0</v>
      </c>
      <c r="K73" s="1">
        <f>'10 - Capital'!G88</f>
        <v>0</v>
      </c>
      <c r="L73" s="1">
        <f>'10 - Capital'!H88</f>
        <v>0</v>
      </c>
      <c r="M73" s="1">
        <f>'10 - Capital'!I88</f>
        <v>0</v>
      </c>
      <c r="N73">
        <f>'10 - Capital'!A88</f>
        <v>49</v>
      </c>
    </row>
    <row r="74" spans="1:14">
      <c r="A74" t="str">
        <f>'10 - Capital'!$B$2</f>
        <v>Swansea Bay UHB</v>
      </c>
      <c r="B74" s="1" t="s">
        <v>1257</v>
      </c>
      <c r="C74" s="1" t="str">
        <f>'10 - Capital'!$B$37</f>
        <v>UNAPPROVED PRIORITY SCHEMES (AWCP)</v>
      </c>
      <c r="D74" s="1" t="s">
        <v>414</v>
      </c>
      <c r="E74" s="1">
        <f>'10 - Capital'!B89</f>
        <v>0</v>
      </c>
      <c r="F74" s="1"/>
      <c r="G74" s="1">
        <f>'10 - Capital'!C89</f>
        <v>0</v>
      </c>
      <c r="H74" s="1">
        <f>'10 - Capital'!D89</f>
        <v>0</v>
      </c>
      <c r="I74" s="1">
        <f>'10 - Capital'!E89</f>
        <v>0</v>
      </c>
      <c r="J74" s="1">
        <f>'10 - Capital'!F89</f>
        <v>0</v>
      </c>
      <c r="K74" s="1">
        <f>'10 - Capital'!G89</f>
        <v>0</v>
      </c>
      <c r="L74" s="1">
        <f>'10 - Capital'!H89</f>
        <v>0</v>
      </c>
      <c r="M74" s="1">
        <f>'10 - Capital'!I89</f>
        <v>0</v>
      </c>
      <c r="N74">
        <f>'10 - Capital'!A89</f>
        <v>50</v>
      </c>
    </row>
    <row r="75" spans="1:14">
      <c r="A75" t="str">
        <f>'10 - Capital'!$B$2</f>
        <v>Swansea Bay UHB</v>
      </c>
      <c r="B75" s="1" t="s">
        <v>1257</v>
      </c>
      <c r="C75" s="1" t="str">
        <f>'10 - Capital'!$B$37</f>
        <v>UNAPPROVED PRIORITY SCHEMES (AWCP)</v>
      </c>
      <c r="D75" s="1" t="s">
        <v>414</v>
      </c>
      <c r="E75" s="1" t="str">
        <f>'10 - Capital'!B90</f>
        <v>CAPITAL EXPENDITURE</v>
      </c>
      <c r="F75" s="1"/>
      <c r="G75" s="1">
        <f>'10 - Capital'!C90</f>
        <v>37.547000000000004</v>
      </c>
      <c r="H75" s="1">
        <f>'10 - Capital'!D90</f>
        <v>73.833000000000013</v>
      </c>
      <c r="I75" s="1">
        <f>'10 - Capital'!E90</f>
        <v>113.033</v>
      </c>
      <c r="J75" s="1">
        <f>'10 - Capital'!F90</f>
        <v>207.608</v>
      </c>
      <c r="K75" s="1">
        <f>'10 - Capital'!G90</f>
        <v>380.32499999999999</v>
      </c>
      <c r="L75" s="1">
        <f>'10 - Capital'!H90</f>
        <v>812.34600000000012</v>
      </c>
      <c r="M75" s="1">
        <f>'10 - Capital'!I90</f>
        <v>0</v>
      </c>
    </row>
    <row r="76" spans="1:14">
      <c r="A76" t="str">
        <f>'10 - Capital'!$B$2</f>
        <v>Swansea Bay UHB</v>
      </c>
      <c r="B76" s="1" t="s">
        <v>1257</v>
      </c>
      <c r="C76" s="1" t="str">
        <f>'10 - Capital'!$B$94</f>
        <v>Capital Impact of IFRS 16</v>
      </c>
      <c r="D76" s="1" t="s">
        <v>414</v>
      </c>
      <c r="E76" s="1">
        <f>'10 - Capital'!B95</f>
        <v>0</v>
      </c>
      <c r="F76" s="1"/>
      <c r="G76" s="1">
        <f>'10 - Capital'!C95</f>
        <v>0</v>
      </c>
      <c r="H76" s="1">
        <f>'10 - Capital'!D95</f>
        <v>0</v>
      </c>
      <c r="I76" s="1">
        <f>'10 - Capital'!E95</f>
        <v>0</v>
      </c>
      <c r="J76" s="1">
        <f>'10 - Capital'!F95</f>
        <v>0</v>
      </c>
      <c r="K76" s="1"/>
      <c r="L76" s="1"/>
      <c r="M76" s="1">
        <f>'10 - Capital'!G95</f>
        <v>0</v>
      </c>
    </row>
    <row r="77" spans="1:14">
      <c r="A77" t="str">
        <f>'10 - Capital'!$B$2</f>
        <v>Swansea Bay UHB</v>
      </c>
      <c r="B77" s="1" t="s">
        <v>1257</v>
      </c>
      <c r="C77" s="1" t="str">
        <f>'10 - Capital'!$B$94</f>
        <v>Capital Impact of IFRS 16</v>
      </c>
      <c r="D77" s="1" t="s">
        <v>414</v>
      </c>
      <c r="E77" s="1" t="str">
        <f>'10 - Capital'!B96</f>
        <v>Include forecast CRL/CEL  impact of new leases or renewals - note this is for information only at this point and lease payments should still be included in revenue forecasts as normal</v>
      </c>
      <c r="F77" s="1"/>
      <c r="G77" s="1">
        <f>'10 - Capital'!C96</f>
        <v>0</v>
      </c>
      <c r="H77" s="1">
        <f>'10 - Capital'!D96</f>
        <v>0</v>
      </c>
      <c r="I77" s="1">
        <f>'10 - Capital'!E96</f>
        <v>0</v>
      </c>
      <c r="J77" s="1">
        <f>'10 - Capital'!F96</f>
        <v>0</v>
      </c>
      <c r="K77" s="1"/>
      <c r="L77" s="1"/>
      <c r="M77" s="1">
        <f>'10 - Capital'!G96</f>
        <v>0</v>
      </c>
    </row>
    <row r="78" spans="1:14">
      <c r="A78" t="str">
        <f>'10 - Capital'!$B$2</f>
        <v>Swansea Bay UHB</v>
      </c>
      <c r="B78" s="1" t="s">
        <v>1257</v>
      </c>
      <c r="C78" s="1" t="str">
        <f>'10 - Capital'!$B$94</f>
        <v>Capital Impact of IFRS 16</v>
      </c>
      <c r="D78" s="1" t="s">
        <v>414</v>
      </c>
      <c r="E78" s="1" t="str">
        <f>'10 - Capital'!B97</f>
        <v>Property Lease Renewals</v>
      </c>
      <c r="F78" s="1"/>
      <c r="G78" s="1">
        <f>'10 - Capital'!C97</f>
        <v>0</v>
      </c>
      <c r="H78" s="1">
        <f>'10 - Capital'!D97</f>
        <v>0</v>
      </c>
      <c r="I78" s="1">
        <f>'10 - Capital'!E97</f>
        <v>0</v>
      </c>
      <c r="J78" s="1">
        <f>'10 - Capital'!F97</f>
        <v>0</v>
      </c>
      <c r="K78" s="1"/>
      <c r="L78" s="1"/>
      <c r="M78" s="1">
        <f>'10 - Capital'!G97</f>
        <v>0</v>
      </c>
    </row>
    <row r="79" spans="1:14">
      <c r="A79" t="str">
        <f>'10 - Capital'!$B$2</f>
        <v>Swansea Bay UHB</v>
      </c>
      <c r="B79" s="1" t="s">
        <v>1257</v>
      </c>
      <c r="C79" s="1" t="str">
        <f>'10 - Capital'!$B$94</f>
        <v>Capital Impact of IFRS 16</v>
      </c>
      <c r="D79" s="1" t="s">
        <v>414</v>
      </c>
      <c r="E79" s="1" t="str">
        <f>'10 - Capital'!B98</f>
        <v xml:space="preserve">Other Lease Renewals </v>
      </c>
      <c r="F79" s="1"/>
      <c r="G79" s="1">
        <f>'10 - Capital'!C98</f>
        <v>7.9749999999999996</v>
      </c>
      <c r="H79" s="1">
        <f>'10 - Capital'!D98</f>
        <v>0.62</v>
      </c>
      <c r="I79" s="1">
        <f>'10 - Capital'!E98</f>
        <v>0</v>
      </c>
      <c r="J79" s="1">
        <f>'10 - Capital'!F98</f>
        <v>0</v>
      </c>
      <c r="K79" s="1"/>
      <c r="L79" s="1"/>
      <c r="M79" s="1">
        <f>'10 - Capital'!G98</f>
        <v>0</v>
      </c>
    </row>
    <row r="80" spans="1:14">
      <c r="A80" t="str">
        <f>'10 - Capital'!$B$2</f>
        <v>Swansea Bay UHB</v>
      </c>
      <c r="B80" s="1" t="s">
        <v>1257</v>
      </c>
      <c r="C80" s="1" t="str">
        <f>'10 - Capital'!$B$94</f>
        <v>Capital Impact of IFRS 16</v>
      </c>
      <c r="D80" s="1" t="s">
        <v>414</v>
      </c>
      <c r="E80" s="1" t="str">
        <f>'10 - Capital'!B99</f>
        <v xml:space="preserve">PFI impacts </v>
      </c>
      <c r="F80" s="1"/>
      <c r="G80" s="1">
        <f>'10 - Capital'!C99</f>
        <v>0</v>
      </c>
      <c r="H80" s="1">
        <f>'10 - Capital'!D99</f>
        <v>0</v>
      </c>
      <c r="I80" s="1">
        <f>'10 - Capital'!E99</f>
        <v>0</v>
      </c>
      <c r="J80" s="1">
        <f>'10 - Capital'!F99</f>
        <v>0</v>
      </c>
      <c r="K80" s="1"/>
      <c r="L80" s="1"/>
      <c r="M80" s="1">
        <f>'10 - Capital'!G99</f>
        <v>0</v>
      </c>
    </row>
    <row r="81" spans="1:14">
      <c r="A81" t="str">
        <f>'10 - Capital'!$B$2</f>
        <v>Swansea Bay UHB</v>
      </c>
      <c r="B81" s="1" t="s">
        <v>1257</v>
      </c>
      <c r="C81" s="1" t="str">
        <f>'10 - Capital'!$B$94</f>
        <v>Capital Impact of IFRS 16</v>
      </c>
      <c r="D81" s="1" t="s">
        <v>414</v>
      </c>
      <c r="E81" s="1" t="str">
        <f>'10 - Capital'!B100</f>
        <v>New Leases ( please list by scheme)</v>
      </c>
      <c r="F81" s="1"/>
      <c r="G81" s="1">
        <f>'10 - Capital'!C100</f>
        <v>0</v>
      </c>
      <c r="H81" s="1">
        <f>'10 - Capital'!D100</f>
        <v>0</v>
      </c>
      <c r="I81" s="1">
        <f>'10 - Capital'!E100</f>
        <v>0</v>
      </c>
      <c r="J81" s="1">
        <f>'10 - Capital'!F100</f>
        <v>0</v>
      </c>
      <c r="K81" s="1"/>
      <c r="L81" s="1"/>
      <c r="M81" s="1">
        <f>'10 - Capital'!G100</f>
        <v>0</v>
      </c>
    </row>
    <row r="82" spans="1:14">
      <c r="A82" t="str">
        <f>'10 - Capital'!$B$2</f>
        <v>Swansea Bay UHB</v>
      </c>
      <c r="B82" s="1" t="s">
        <v>1257</v>
      </c>
      <c r="C82" s="1" t="str">
        <f>'10 - Capital'!$B$94</f>
        <v>Capital Impact of IFRS 16</v>
      </c>
      <c r="D82" s="1" t="s">
        <v>414</v>
      </c>
      <c r="E82" s="1" t="str">
        <f>'10 - Capital'!B101</f>
        <v>Additional Room at 'Former Llwnpia Magistrates Court'</v>
      </c>
      <c r="F82" s="1"/>
      <c r="G82" s="1">
        <f>'10 - Capital'!C101</f>
        <v>0.12</v>
      </c>
      <c r="H82" s="1">
        <f>'10 - Capital'!D101</f>
        <v>0</v>
      </c>
      <c r="I82" s="1">
        <f>'10 - Capital'!E101</f>
        <v>0</v>
      </c>
      <c r="J82" s="1">
        <f>'10 - Capital'!F101</f>
        <v>0</v>
      </c>
      <c r="K82" s="1"/>
      <c r="L82" s="1"/>
      <c r="M82" s="1">
        <f>'10 - Capital'!G101</f>
        <v>0</v>
      </c>
    </row>
    <row r="83" spans="1:14">
      <c r="A83" t="str">
        <f>'10 - Capital'!$B$2</f>
        <v>Swansea Bay UHB</v>
      </c>
      <c r="B83" s="1" t="s">
        <v>1257</v>
      </c>
      <c r="C83" s="1" t="str">
        <f>'10 - Capital'!$B$94</f>
        <v>Capital Impact of IFRS 16</v>
      </c>
      <c r="D83" s="1" t="s">
        <v>414</v>
      </c>
      <c r="E83" s="1" t="str">
        <f>'10 - Capital'!B102</f>
        <v>LD Property, Cardiff</v>
      </c>
      <c r="F83" s="1"/>
      <c r="G83" s="1">
        <f>'10 - Capital'!C102</f>
        <v>0.46500000000000002</v>
      </c>
      <c r="H83" s="1">
        <f>'10 - Capital'!D102</f>
        <v>0</v>
      </c>
      <c r="I83" s="1">
        <f>'10 - Capital'!E102</f>
        <v>0</v>
      </c>
      <c r="J83" s="1">
        <f>'10 - Capital'!F102</f>
        <v>0</v>
      </c>
      <c r="K83" s="1"/>
      <c r="L83" s="1"/>
      <c r="M83" s="1">
        <f>'10 - Capital'!G102</f>
        <v>0</v>
      </c>
    </row>
    <row r="84" spans="1:14">
      <c r="A84" t="str">
        <f>'10 - Capital'!$B$2</f>
        <v>Swansea Bay UHB</v>
      </c>
      <c r="B84" s="1" t="s">
        <v>1257</v>
      </c>
      <c r="C84" s="1" t="str">
        <f>'10 - Capital'!$B$94</f>
        <v>Capital Impact of IFRS 16</v>
      </c>
      <c r="D84" s="1" t="s">
        <v>414</v>
      </c>
      <c r="E84" s="1" t="str">
        <f>'10 - Capital'!B103</f>
        <v>Medical Records Unit</v>
      </c>
      <c r="F84" s="1"/>
      <c r="G84" s="1">
        <f>'10 - Capital'!C103</f>
        <v>3.8420000000000001</v>
      </c>
      <c r="H84" s="1">
        <f>'10 - Capital'!D103</f>
        <v>0</v>
      </c>
      <c r="I84" s="1">
        <f>'10 - Capital'!E103</f>
        <v>0</v>
      </c>
      <c r="J84" s="1">
        <f>'10 - Capital'!F103</f>
        <v>0</v>
      </c>
      <c r="K84" s="1"/>
      <c r="L84" s="1"/>
      <c r="M84" s="1">
        <f>'10 - Capital'!G103</f>
        <v>0</v>
      </c>
    </row>
    <row r="85" spans="1:14">
      <c r="A85" t="str">
        <f>'10 - Capital'!$B$2</f>
        <v>Swansea Bay UHB</v>
      </c>
      <c r="B85" s="1" t="s">
        <v>1257</v>
      </c>
      <c r="C85" s="1" t="str">
        <f>'10 - Capital'!$B$94</f>
        <v>Capital Impact of IFRS 16</v>
      </c>
      <c r="D85" s="1" t="s">
        <v>414</v>
      </c>
      <c r="E85" s="1" t="str">
        <f>'10 - Capital'!B104</f>
        <v>Modular Theatres</v>
      </c>
      <c r="F85" s="1"/>
      <c r="G85" s="1">
        <f>'10 - Capital'!C104</f>
        <v>13.833</v>
      </c>
      <c r="H85" s="1">
        <f>'10 - Capital'!D104</f>
        <v>11.27</v>
      </c>
      <c r="I85" s="1">
        <f>'10 - Capital'!E104</f>
        <v>0</v>
      </c>
      <c r="J85" s="1">
        <f>'10 - Capital'!F104</f>
        <v>0</v>
      </c>
      <c r="K85" s="1"/>
      <c r="L85" s="1"/>
      <c r="M85" s="1">
        <f>'10 - Capital'!G104</f>
        <v>0</v>
      </c>
    </row>
    <row r="86" spans="1:14">
      <c r="A86" t="str">
        <f>'10 - Capital'!$B$2</f>
        <v>Swansea Bay UHB</v>
      </c>
      <c r="B86" s="1" t="s">
        <v>1257</v>
      </c>
      <c r="C86" s="1" t="str">
        <f>'10 - Capital'!$B$94</f>
        <v>Capital Impact of IFRS 16</v>
      </c>
      <c r="D86" s="1" t="s">
        <v>414</v>
      </c>
      <c r="E86" s="1" t="str">
        <f>'10 - Capital'!B105</f>
        <v>Phlebotomy Hubs</v>
      </c>
      <c r="F86" s="1"/>
      <c r="G86" s="1">
        <f>'10 - Capital'!C105</f>
        <v>0.43</v>
      </c>
      <c r="H86" s="1">
        <f>'10 - Capital'!D105</f>
        <v>0</v>
      </c>
      <c r="I86" s="1">
        <f>'10 - Capital'!E105</f>
        <v>0</v>
      </c>
      <c r="J86" s="1">
        <f>'10 - Capital'!F105</f>
        <v>0</v>
      </c>
      <c r="K86" s="1"/>
      <c r="L86" s="1"/>
      <c r="M86" s="1">
        <f>'10 - Capital'!G105</f>
        <v>0</v>
      </c>
    </row>
    <row r="87" spans="1:14">
      <c r="A87" t="str">
        <f>'10 - Capital'!$B$2</f>
        <v>Swansea Bay UHB</v>
      </c>
      <c r="B87" s="1" t="s">
        <v>1257</v>
      </c>
      <c r="C87" s="1" t="str">
        <f>'10 - Capital'!$B$94</f>
        <v>Capital Impact of IFRS 16</v>
      </c>
      <c r="D87" s="1" t="s">
        <v>414</v>
      </c>
      <c r="E87" s="1" t="str">
        <f>'10 - Capital'!B106</f>
        <v>Renal Dialysis</v>
      </c>
      <c r="F87" s="1"/>
      <c r="G87" s="1">
        <f>'10 - Capital'!C106</f>
        <v>25.632999999999999</v>
      </c>
      <c r="H87" s="1">
        <f>'10 - Capital'!D106</f>
        <v>0</v>
      </c>
      <c r="I87" s="1">
        <f>'10 - Capital'!E106</f>
        <v>0</v>
      </c>
      <c r="J87" s="1">
        <f>'10 - Capital'!F106</f>
        <v>0</v>
      </c>
      <c r="K87" s="1"/>
      <c r="L87" s="1"/>
      <c r="M87" s="1">
        <f>'10 - Capital'!G106</f>
        <v>0</v>
      </c>
    </row>
    <row r="88" spans="1:14">
      <c r="A88" t="str">
        <f>'10 - Capital'!$B$2</f>
        <v>Swansea Bay UHB</v>
      </c>
      <c r="B88" s="1" t="s">
        <v>1257</v>
      </c>
      <c r="C88" s="1" t="str">
        <f>'10 - Capital'!$B$94</f>
        <v>Capital Impact of IFRS 16</v>
      </c>
      <c r="D88" s="1" t="s">
        <v>414</v>
      </c>
      <c r="E88" s="1" t="str">
        <f>'10 - Capital'!B107</f>
        <v>Wards</v>
      </c>
      <c r="F88" s="1"/>
      <c r="G88" s="1">
        <f>'10 - Capital'!C107</f>
        <v>9.1549999999999994</v>
      </c>
      <c r="H88" s="1">
        <f>'10 - Capital'!D107</f>
        <v>54.927999999999997</v>
      </c>
      <c r="I88" s="1">
        <f>'10 - Capital'!E107</f>
        <v>0</v>
      </c>
      <c r="J88" s="1">
        <f>'10 - Capital'!F107</f>
        <v>0</v>
      </c>
      <c r="K88" s="1"/>
      <c r="L88" s="1"/>
      <c r="M88" s="1">
        <f>'10 - Capital'!G107</f>
        <v>0</v>
      </c>
    </row>
    <row r="89" spans="1:14">
      <c r="A89" t="str">
        <f>'10 - Capital'!$B$2</f>
        <v>Swansea Bay UHB</v>
      </c>
      <c r="B89" s="1" t="s">
        <v>1257</v>
      </c>
      <c r="C89" s="1" t="str">
        <f>'10 - Capital'!$B$94</f>
        <v>Capital Impact of IFRS 16</v>
      </c>
      <c r="D89" s="1" t="s">
        <v>414</v>
      </c>
      <c r="E89" s="1" t="str">
        <f>'10 - Capital'!B108</f>
        <v>Pontardawe PCC</v>
      </c>
      <c r="F89" s="1"/>
      <c r="G89" s="1">
        <f>'10 - Capital'!C108</f>
        <v>1.224</v>
      </c>
      <c r="H89" s="1">
        <f>'10 - Capital'!D108</f>
        <v>0</v>
      </c>
      <c r="I89" s="1">
        <f>'10 - Capital'!E108</f>
        <v>0</v>
      </c>
      <c r="J89" s="1">
        <f>'10 - Capital'!F108</f>
        <v>0</v>
      </c>
      <c r="K89" s="1"/>
      <c r="L89" s="1"/>
      <c r="M89" s="1">
        <f>'10 - Capital'!G108</f>
        <v>0</v>
      </c>
    </row>
    <row r="90" spans="1:14">
      <c r="A90" t="str">
        <f>'10 - Capital'!$B$2</f>
        <v>Swansea Bay UHB</v>
      </c>
      <c r="B90" s="1" t="s">
        <v>1257</v>
      </c>
      <c r="C90" s="1" t="str">
        <f>'10 - Capital'!$B$94</f>
        <v>Capital Impact of IFRS 16</v>
      </c>
      <c r="D90" s="1" t="s">
        <v>414</v>
      </c>
      <c r="E90" s="1" t="str">
        <f>'10 - Capital'!B109</f>
        <v>CAPITAL EXPENDITURE</v>
      </c>
      <c r="F90" s="1"/>
      <c r="G90" s="1">
        <f>'10 - Capital'!C109</f>
        <v>62.677</v>
      </c>
      <c r="H90" s="1">
        <f>'10 - Capital'!D109</f>
        <v>66.817999999999998</v>
      </c>
      <c r="I90" s="1">
        <f>'10 - Capital'!E109</f>
        <v>0</v>
      </c>
      <c r="J90" s="1">
        <f>'10 - Capital'!F109</f>
        <v>0</v>
      </c>
      <c r="K90" s="1"/>
      <c r="L90" s="1"/>
      <c r="M90" s="1">
        <f>'10 - Capital'!G109</f>
        <v>0</v>
      </c>
    </row>
    <row r="91" spans="1:14">
      <c r="A91" t="str">
        <f>'10 - Capital'!$B$2</f>
        <v>Swansea Bay UHB</v>
      </c>
      <c r="B91" s="1" t="s">
        <v>1257</v>
      </c>
      <c r="C91" s="1" t="str">
        <f>'10 - Capital'!$B$94</f>
        <v>Capital Impact of IFRS 16</v>
      </c>
      <c r="D91" s="1" t="s">
        <v>414</v>
      </c>
      <c r="E91" s="1">
        <f>'10 - Capital'!B110</f>
        <v>0</v>
      </c>
      <c r="F91" s="1"/>
      <c r="G91" s="1">
        <f>'10 - Capital'!C110</f>
        <v>0</v>
      </c>
      <c r="H91" s="1">
        <f>'10 - Capital'!D110</f>
        <v>0</v>
      </c>
      <c r="I91" s="1">
        <f>'10 - Capital'!E110</f>
        <v>0</v>
      </c>
      <c r="J91" s="1">
        <f>'10 - Capital'!F110</f>
        <v>0</v>
      </c>
      <c r="K91" s="1"/>
      <c r="L91" s="1"/>
      <c r="M91" s="1">
        <f>'10 - Capital'!G110</f>
        <v>0</v>
      </c>
    </row>
    <row r="92" spans="1:14">
      <c r="A92" t="str">
        <f>'10 - Capital'!$B$2</f>
        <v>Swansea Bay UHB</v>
      </c>
      <c r="B92" s="1" t="s">
        <v>1257</v>
      </c>
      <c r="C92" s="1" t="str">
        <f>'10 - Capital'!$B$94</f>
        <v>Capital Impact of IFRS 16</v>
      </c>
      <c r="D92" s="1" t="s">
        <v>414</v>
      </c>
      <c r="E92" s="1" t="str">
        <f>'10 - Capital'!B111</f>
        <v xml:space="preserve">Total </v>
      </c>
      <c r="F92" s="1"/>
      <c r="G92" s="1">
        <f>'10 - Capital'!C111</f>
        <v>126.30799999999999</v>
      </c>
      <c r="H92" s="1">
        <f>'10 - Capital'!D111</f>
        <v>140.65100000000001</v>
      </c>
      <c r="I92" s="1">
        <f>'10 - Capital'!E111</f>
        <v>113.033</v>
      </c>
      <c r="J92" s="1">
        <f>'10 - Capital'!F111</f>
        <v>207.608</v>
      </c>
      <c r="K92" s="1">
        <f>'10 - Capital'!G111</f>
        <v>380.32499999999999</v>
      </c>
      <c r="L92" s="1">
        <f>'10 - Capital'!H111</f>
        <v>812.34600000000012</v>
      </c>
      <c r="M92" s="1">
        <f>'10 - Capital'!G111</f>
        <v>380.32499999999999</v>
      </c>
      <c r="N92" s="1"/>
    </row>
    <row r="93" spans="1:14">
      <c r="A93" t="str">
        <f>'10 - Capital'!$B$2</f>
        <v>Swansea Bay UHB</v>
      </c>
      <c r="B93" s="1" t="s">
        <v>1257</v>
      </c>
      <c r="C93" s="1" t="s">
        <v>1258</v>
      </c>
      <c r="D93" s="1" t="s">
        <v>414</v>
      </c>
      <c r="E93" s="1" t="str">
        <f>'10 - Capital'!B115</f>
        <v xml:space="preserve">Date of Last Estates Condition Survey </v>
      </c>
      <c r="F93" s="1"/>
      <c r="G93" s="1"/>
      <c r="H93" s="1"/>
      <c r="I93" s="1"/>
      <c r="J93" s="1"/>
      <c r="K93" s="1"/>
      <c r="L93" s="1"/>
      <c r="M93" s="1" t="str">
        <f>'10 - Capital'!D115</f>
        <v>Contractors reviewing data for Aggregate sites to be reviewed prior to upload into database.
Note on Energy performance - as reported in previous years, energy performace is not classified as B or better, but is reported as kWh/M2 which for 2022-23 is 407, classed as green.</v>
      </c>
      <c r="N93">
        <f>'10 - Capital'!C115</f>
        <v>44866</v>
      </c>
    </row>
    <row r="94" spans="1:14">
      <c r="A94" t="str">
        <f>'10 - Capital'!$B$2</f>
        <v>Swansea Bay UHB</v>
      </c>
      <c r="B94" s="1" t="s">
        <v>1257</v>
      </c>
      <c r="C94" s="1" t="s">
        <v>1258</v>
      </c>
      <c r="D94" s="1" t="s">
        <v>414</v>
      </c>
      <c r="E94" s="1" t="str">
        <f>'10 - Capital'!B116</f>
        <v xml:space="preserve">Date of Last Review of Estates Strategy </v>
      </c>
      <c r="F94" s="1"/>
      <c r="G94" s="1"/>
      <c r="H94" s="1"/>
      <c r="I94" s="1"/>
      <c r="J94" s="1"/>
      <c r="K94" s="1"/>
      <c r="L94" s="1"/>
      <c r="M94" s="1" t="str">
        <f>'10 - Capital'!D116</f>
        <v>Draft Estates Strategy is currently going through a review by a Task and Finish Group led by Independent Members. The final strategy is planned to go for Health Board approval in May 2023</v>
      </c>
      <c r="N94">
        <f>'10 - Capital'!C116</f>
        <v>44927</v>
      </c>
    </row>
    <row r="95" spans="1:14">
      <c r="A95" t="str">
        <f>'10 - Capital'!$B$2</f>
        <v>Swansea Bay UHB</v>
      </c>
      <c r="B95" s="1" t="s">
        <v>1257</v>
      </c>
      <c r="C95" s="1" t="str">
        <f>'10 - Capital'!$B$119</f>
        <v>KEY PERFORMANCE INDICATORS</v>
      </c>
      <c r="D95" s="1" t="s">
        <v>414</v>
      </c>
      <c r="E95" s="1" t="str">
        <f>'10 - Capital'!B121</f>
        <v>High Risk Backlog Maintenance</v>
      </c>
      <c r="F95" s="1">
        <f>'10 - Capital'!C121</f>
        <v>9.0500000000000007</v>
      </c>
      <c r="G95" s="1">
        <f>'10 - Capital'!D121</f>
        <v>9.24</v>
      </c>
      <c r="H95" s="1"/>
      <c r="I95" s="1"/>
      <c r="J95" s="1"/>
      <c r="K95" s="1"/>
      <c r="L95" s="1"/>
      <c r="M95" s="1"/>
    </row>
    <row r="96" spans="1:14">
      <c r="A96" t="str">
        <f>'10 - Capital'!$B$2</f>
        <v>Swansea Bay UHB</v>
      </c>
      <c r="B96" s="1" t="s">
        <v>1257</v>
      </c>
      <c r="C96" s="1" t="str">
        <f>'10 - Capital'!$B$119</f>
        <v>KEY PERFORMANCE INDICATORS</v>
      </c>
      <c r="D96" s="1" t="s">
        <v>414</v>
      </c>
      <c r="E96" s="1" t="str">
        <f>'10 - Capital'!B123</f>
        <v>Physical Condition: % in Category B or above</v>
      </c>
      <c r="F96" s="1">
        <f>'10 - Capital'!C123</f>
        <v>0.51</v>
      </c>
      <c r="G96" s="1">
        <f>'10 - Capital'!D123</f>
        <v>0.43</v>
      </c>
      <c r="H96" s="1"/>
      <c r="I96" s="1"/>
      <c r="J96" s="1"/>
      <c r="K96" s="1"/>
      <c r="L96" s="1"/>
      <c r="M96" s="1"/>
    </row>
    <row r="97" spans="1:13">
      <c r="A97" t="str">
        <f>'10 - Capital'!$B$2</f>
        <v>Swansea Bay UHB</v>
      </c>
      <c r="B97" s="1" t="s">
        <v>1257</v>
      </c>
      <c r="C97" s="1" t="str">
        <f>'10 - Capital'!$B$119</f>
        <v>KEY PERFORMANCE INDICATORS</v>
      </c>
      <c r="D97" s="1" t="s">
        <v>414</v>
      </c>
      <c r="E97" s="1" t="str">
        <f>'10 - Capital'!B124</f>
        <v>Statutory, Safety &amp; Compliance: % in Category B or above</v>
      </c>
      <c r="F97" s="1">
        <f>'10 - Capital'!C124</f>
        <v>0.47</v>
      </c>
      <c r="G97" s="1">
        <f>'10 - Capital'!D124</f>
        <v>0.39</v>
      </c>
      <c r="H97" s="1"/>
      <c r="I97" s="1"/>
      <c r="J97" s="1"/>
      <c r="K97" s="1"/>
      <c r="L97" s="1"/>
      <c r="M97" s="1"/>
    </row>
    <row r="98" spans="1:13">
      <c r="A98" t="str">
        <f>'10 - Capital'!$B$2</f>
        <v>Swansea Bay UHB</v>
      </c>
      <c r="B98" s="1" t="s">
        <v>1257</v>
      </c>
      <c r="C98" s="1" t="str">
        <f>'10 - Capital'!$B$119</f>
        <v>KEY PERFORMANCE INDICATORS</v>
      </c>
      <c r="D98" s="1" t="s">
        <v>414</v>
      </c>
      <c r="E98" s="1" t="str">
        <f>'10 - Capital'!B125</f>
        <v>Fire Safety Compliance : % in Category B or above</v>
      </c>
      <c r="F98" s="1">
        <f>'10 - Capital'!C125</f>
        <v>0.47</v>
      </c>
      <c r="G98" s="1">
        <f>'10 - Capital'!D125</f>
        <v>0.44</v>
      </c>
      <c r="H98" s="1"/>
      <c r="I98" s="1"/>
      <c r="J98" s="1"/>
      <c r="K98" s="1"/>
      <c r="L98" s="1"/>
      <c r="M98" s="1"/>
    </row>
    <row r="99" spans="1:13">
      <c r="A99" t="str">
        <f>'10 - Capital'!$B$2</f>
        <v>Swansea Bay UHB</v>
      </c>
      <c r="B99" s="1" t="s">
        <v>1257</v>
      </c>
      <c r="C99" s="1" t="str">
        <f>'10 - Capital'!$B$119</f>
        <v>KEY PERFORMANCE INDICATORS</v>
      </c>
      <c r="D99" s="1" t="s">
        <v>414</v>
      </c>
      <c r="E99" s="1" t="str">
        <f>'10 - Capital'!B126</f>
        <v>Functional Suitability: % in Category B or above</v>
      </c>
      <c r="F99" s="1">
        <f>'10 - Capital'!C126</f>
        <v>0.55000000000000004</v>
      </c>
      <c r="G99" s="1">
        <f>'10 - Capital'!D126</f>
        <v>0.67</v>
      </c>
      <c r="H99" s="1"/>
      <c r="I99" s="1"/>
      <c r="J99" s="1"/>
      <c r="K99" s="1"/>
      <c r="L99" s="1"/>
      <c r="M99" s="1"/>
    </row>
    <row r="100" spans="1:13">
      <c r="A100" t="str">
        <f>'10 - Capital'!$B$2</f>
        <v>Swansea Bay UHB</v>
      </c>
      <c r="B100" s="1" t="s">
        <v>1257</v>
      </c>
      <c r="C100" s="1" t="str">
        <f>'10 - Capital'!$B$119</f>
        <v>KEY PERFORMANCE INDICATORS</v>
      </c>
      <c r="D100" s="1" t="s">
        <v>414</v>
      </c>
      <c r="E100" s="1" t="str">
        <f>'10 - Capital'!B127</f>
        <v>Space Utilisation: % in Category F or above</v>
      </c>
      <c r="F100" s="1">
        <f>'10 - Capital'!C127</f>
        <v>0.97</v>
      </c>
      <c r="G100" s="1">
        <f>'10 - Capital'!D127</f>
        <v>0.91</v>
      </c>
      <c r="H100" s="1"/>
      <c r="I100" s="1"/>
      <c r="J100" s="1"/>
      <c r="K100" s="1"/>
      <c r="L100" s="1"/>
      <c r="M100" s="1"/>
    </row>
    <row r="101" spans="1:13">
      <c r="A101" t="str">
        <f>'10 - Capital'!$B$2</f>
        <v>Swansea Bay UHB</v>
      </c>
      <c r="B101" s="1" t="s">
        <v>1257</v>
      </c>
      <c r="C101" s="1" t="str">
        <f>'10 - Capital'!$B$119</f>
        <v>KEY PERFORMANCE INDICATORS</v>
      </c>
      <c r="D101" s="1" t="s">
        <v>414</v>
      </c>
      <c r="E101" s="1" t="str">
        <f>'10 - Capital'!B128</f>
        <v>Energy Performance: % with Energy B or better</v>
      </c>
      <c r="F101" s="1" t="str">
        <f>'10 - Capital'!C128</f>
        <v>see below</v>
      </c>
      <c r="G101" s="1" t="str">
        <f>'10 - Capital'!D128</f>
        <v>see below</v>
      </c>
      <c r="H101" s="1"/>
      <c r="I101" s="1"/>
      <c r="J101" s="1"/>
      <c r="K101" s="1"/>
      <c r="L101" s="1"/>
      <c r="M101" s="1"/>
    </row>
    <row r="102" spans="1:13">
      <c r="B102" s="1"/>
      <c r="C102" s="1"/>
      <c r="D102" s="1"/>
      <c r="E102" s="1"/>
      <c r="F102" s="1"/>
      <c r="G102" s="1"/>
      <c r="H102" s="1"/>
      <c r="I102" s="1"/>
      <c r="J102" s="1"/>
      <c r="K102" s="1"/>
      <c r="L102" s="1"/>
      <c r="M102" s="1"/>
    </row>
    <row r="103" spans="1:13">
      <c r="B103" s="1"/>
      <c r="C103" s="1"/>
      <c r="D103" s="1"/>
      <c r="E103" s="1"/>
      <c r="F103" s="1"/>
      <c r="G103" s="1"/>
      <c r="H103" s="1"/>
      <c r="I103" s="1"/>
      <c r="J103" s="1"/>
      <c r="K103" s="1"/>
      <c r="L103" s="1"/>
      <c r="M103" s="1"/>
    </row>
    <row r="104" spans="1:13">
      <c r="B104" s="1"/>
      <c r="C104" s="1"/>
      <c r="D104" s="1"/>
      <c r="E104" s="1"/>
      <c r="F104" s="1"/>
      <c r="G104" s="1"/>
      <c r="H104" s="1"/>
      <c r="I104" s="1"/>
      <c r="J104" s="1"/>
      <c r="K104" s="1"/>
      <c r="L104" s="1"/>
      <c r="M104" s="1"/>
    </row>
    <row r="105" spans="1:13">
      <c r="B105" s="1"/>
      <c r="C105" s="1"/>
      <c r="D105" s="1"/>
      <c r="E105" s="1"/>
      <c r="F105" s="1"/>
      <c r="G105" s="1"/>
      <c r="H105" s="1"/>
      <c r="I105" s="1"/>
      <c r="J105" s="1"/>
      <c r="K105" s="1"/>
      <c r="L105" s="1"/>
      <c r="M105" s="1"/>
    </row>
    <row r="106" spans="1:13">
      <c r="B106" s="1"/>
      <c r="C106" s="1"/>
      <c r="D106" s="1"/>
      <c r="E106" s="1"/>
      <c r="F106" s="1"/>
      <c r="G106" s="1"/>
      <c r="H106" s="1"/>
      <c r="I106" s="1"/>
      <c r="J106" s="1"/>
      <c r="K106" s="1"/>
      <c r="L106" s="1"/>
      <c r="M106" s="1"/>
    </row>
    <row r="107" spans="1:13">
      <c r="B107" s="1"/>
      <c r="C107" s="1"/>
      <c r="D107" s="1"/>
      <c r="E107" s="1"/>
      <c r="F107" s="1"/>
      <c r="G107" s="1"/>
      <c r="H107" s="1"/>
      <c r="I107" s="1"/>
      <c r="J107" s="1"/>
      <c r="K107" s="1"/>
      <c r="L107" s="1"/>
      <c r="M107" s="1"/>
    </row>
    <row r="108" spans="1:13">
      <c r="B108" s="1"/>
      <c r="C108" s="1"/>
      <c r="D108" s="1"/>
      <c r="E108" s="1"/>
      <c r="F108" s="1"/>
      <c r="G108" s="1"/>
      <c r="H108" s="1"/>
      <c r="I108" s="1"/>
      <c r="J108" s="1"/>
      <c r="K108" s="1"/>
      <c r="L108" s="1"/>
      <c r="M108" s="1"/>
    </row>
    <row r="109" spans="1:13">
      <c r="B109" s="1"/>
      <c r="C109" s="1"/>
      <c r="D109" s="1"/>
      <c r="E109" s="1"/>
      <c r="F109" s="1"/>
      <c r="G109" s="1"/>
      <c r="H109" s="1"/>
      <c r="I109" s="1"/>
      <c r="J109" s="1"/>
      <c r="K109" s="1"/>
      <c r="L109" s="1"/>
      <c r="M109" s="1"/>
    </row>
    <row r="110" spans="1:13">
      <c r="B110" s="1"/>
      <c r="C110" s="1"/>
      <c r="D110" s="1"/>
      <c r="E110" s="1"/>
      <c r="F110" s="1"/>
      <c r="G110" s="1"/>
      <c r="H110" s="1"/>
      <c r="I110" s="1"/>
      <c r="J110" s="1"/>
      <c r="K110" s="1"/>
      <c r="L110" s="1"/>
      <c r="M110" s="1"/>
    </row>
    <row r="111" spans="1:13">
      <c r="B111" s="1"/>
      <c r="C111" s="1"/>
      <c r="D111" s="1"/>
      <c r="E111" s="1"/>
      <c r="F111" s="1"/>
      <c r="G111" s="1"/>
      <c r="H111" s="1"/>
      <c r="I111" s="1"/>
      <c r="J111" s="1"/>
      <c r="K111" s="1"/>
      <c r="L111" s="1"/>
      <c r="M111" s="1"/>
    </row>
    <row r="112" spans="1:13">
      <c r="B112" s="1"/>
      <c r="C112" s="1"/>
      <c r="D112" s="1"/>
      <c r="E112" s="1"/>
      <c r="F112" s="1"/>
      <c r="G112" s="1"/>
      <c r="H112" s="1"/>
      <c r="I112" s="1"/>
      <c r="J112" s="1"/>
      <c r="K112" s="1"/>
      <c r="L112" s="1"/>
      <c r="M112" s="1"/>
    </row>
    <row r="113" spans="2:13">
      <c r="B113" s="1"/>
      <c r="C113" s="1"/>
      <c r="D113" s="1"/>
      <c r="E113" s="1"/>
      <c r="F113" s="1"/>
      <c r="G113" s="1"/>
      <c r="H113" s="1"/>
      <c r="I113" s="1"/>
      <c r="J113" s="1"/>
      <c r="K113" s="1"/>
      <c r="L113" s="1"/>
      <c r="M113" s="1"/>
    </row>
  </sheetData>
  <customSheetViews>
    <customSheetView guid="{95B84344-25FE-4A71-9083-825DAB5E8F01}" state="hidden">
      <pane ySplit="1" topLeftCell="A89" activePane="bottomLeft" state="frozen"/>
      <selection pane="bottomLeft" sqref="A1:XFD1048576"/>
      <pageMargins left="0" right="0" top="0" bottom="0" header="0" footer="0"/>
    </customSheetView>
  </customSheetView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Q94"/>
  <sheetViews>
    <sheetView topLeftCell="A12" workbookViewId="0">
      <selection activeCell="C33" sqref="C33"/>
    </sheetView>
  </sheetViews>
  <sheetFormatPr defaultColWidth="8.88671875" defaultRowHeight="12.75"/>
  <cols>
    <col min="1" max="1" width="1.88671875" style="3" customWidth="1"/>
    <col min="2" max="2" width="47.88671875" style="3" customWidth="1"/>
    <col min="3" max="6" width="10.44140625" style="3" customWidth="1"/>
    <col min="7" max="7" width="11.109375" style="3" customWidth="1"/>
    <col min="8" max="8" width="12.6640625" style="3" customWidth="1"/>
    <col min="9" max="9" width="24.33203125" style="3" customWidth="1"/>
    <col min="10" max="10" width="3.5546875" style="3" customWidth="1"/>
    <col min="11" max="11" width="41.88671875" style="3" customWidth="1"/>
    <col min="12" max="16" width="10.5546875" style="3" customWidth="1"/>
    <col min="17" max="17" width="14.109375" style="3" customWidth="1"/>
    <col min="18" max="18" width="14.44140625" style="3" customWidth="1"/>
    <col min="19" max="19" width="25.6640625" style="3" customWidth="1"/>
    <col min="20" max="45" width="9.33203125" style="3" customWidth="1"/>
    <col min="46" max="16384" width="8.88671875" style="3"/>
  </cols>
  <sheetData>
    <row r="2" spans="2:43" ht="21">
      <c r="B2" s="946" t="str">
        <f>IF('Front Sheet and Checklist'!C5="(please select from drop down)","Please select organisation from front sheet",'Front Sheet and Checklist'!C5)</f>
        <v>Swansea Bay UHB</v>
      </c>
      <c r="C2" s="948"/>
      <c r="D2" s="1"/>
      <c r="E2" s="1"/>
      <c r="F2" s="1"/>
      <c r="G2" s="34"/>
      <c r="H2" s="34"/>
      <c r="I2" s="34"/>
      <c r="J2" s="34"/>
    </row>
    <row r="3" spans="2:43" ht="15.75">
      <c r="B3" s="949" t="s">
        <v>936</v>
      </c>
      <c r="C3" s="951"/>
      <c r="D3" s="1"/>
      <c r="E3" s="1"/>
      <c r="F3" s="1"/>
      <c r="G3" s="34"/>
      <c r="H3" s="34"/>
      <c r="I3" s="34"/>
      <c r="J3" s="34"/>
    </row>
    <row r="4" spans="2:43" ht="15.75">
      <c r="B4" s="952"/>
      <c r="C4" s="954"/>
      <c r="D4" s="1"/>
      <c r="E4" s="1"/>
      <c r="F4" s="1"/>
      <c r="G4" s="34"/>
      <c r="H4" s="34"/>
      <c r="I4" s="34"/>
      <c r="J4" s="34"/>
    </row>
    <row r="5" spans="2:43" ht="15.75">
      <c r="B5" s="955"/>
      <c r="C5" s="957"/>
      <c r="D5" s="1"/>
      <c r="E5" s="1"/>
      <c r="F5" s="1"/>
      <c r="G5" s="34"/>
      <c r="H5" s="34"/>
      <c r="I5" s="34"/>
      <c r="J5" s="34"/>
    </row>
    <row r="6" spans="2:43" ht="15.75">
      <c r="B6" s="2"/>
      <c r="C6" s="1"/>
      <c r="D6" s="1"/>
      <c r="E6" s="1"/>
      <c r="F6" s="1"/>
      <c r="G6" s="34"/>
      <c r="H6" s="34"/>
      <c r="I6" s="34"/>
      <c r="J6" s="34"/>
      <c r="AO6" s="39"/>
      <c r="AP6" s="39"/>
      <c r="AQ6" s="39"/>
    </row>
    <row r="7" spans="2:43" ht="12.75" customHeight="1">
      <c r="B7" s="1020" t="s">
        <v>1259</v>
      </c>
      <c r="C7" s="1022" t="s">
        <v>1138</v>
      </c>
      <c r="D7" s="34"/>
      <c r="E7" s="34"/>
      <c r="F7" s="34"/>
      <c r="G7" s="34"/>
      <c r="H7" s="34"/>
      <c r="I7" s="34"/>
      <c r="J7" s="34"/>
    </row>
    <row r="8" spans="2:43" ht="42" customHeight="1">
      <c r="B8" s="1021"/>
      <c r="C8" s="1023"/>
      <c r="D8" s="34"/>
      <c r="E8" s="34"/>
      <c r="F8" s="34"/>
      <c r="G8" s="34"/>
      <c r="H8" s="34"/>
      <c r="I8" s="34"/>
      <c r="J8" s="34"/>
    </row>
    <row r="9" spans="2:43" ht="15.75">
      <c r="B9" s="36" t="s">
        <v>367</v>
      </c>
      <c r="C9" s="242" t="s">
        <v>1136</v>
      </c>
      <c r="D9" s="34"/>
      <c r="E9" s="34"/>
      <c r="F9" s="34"/>
      <c r="G9" s="34"/>
      <c r="H9" s="34"/>
      <c r="I9" s="34"/>
      <c r="J9" s="34"/>
    </row>
    <row r="10" spans="2:43" ht="15.75">
      <c r="G10" s="34"/>
      <c r="H10" s="34"/>
      <c r="I10" s="34"/>
      <c r="J10" s="34"/>
    </row>
    <row r="11" spans="2:43" ht="15.75">
      <c r="B11" s="1024" t="s">
        <v>1222</v>
      </c>
      <c r="C11" s="1025"/>
      <c r="D11" s="34"/>
      <c r="E11" s="34"/>
      <c r="F11" s="34"/>
      <c r="G11" s="34"/>
      <c r="H11" s="34"/>
      <c r="I11" s="34"/>
      <c r="J11" s="34"/>
    </row>
    <row r="12" spans="2:43" ht="15.75">
      <c r="B12" s="47" t="s">
        <v>1260</v>
      </c>
      <c r="C12" s="48" t="s">
        <v>1136</v>
      </c>
      <c r="D12" s="34"/>
      <c r="E12" s="34"/>
      <c r="F12" s="34"/>
      <c r="G12" s="34"/>
      <c r="H12" s="34"/>
      <c r="I12" s="34"/>
      <c r="J12" s="34"/>
    </row>
    <row r="13" spans="2:43" ht="15.75">
      <c r="B13" s="80" t="s">
        <v>1261</v>
      </c>
      <c r="C13" s="206">
        <v>0.82499999999999996</v>
      </c>
      <c r="D13" s="34"/>
      <c r="E13" s="34"/>
      <c r="F13" s="34"/>
      <c r="G13" s="34"/>
      <c r="H13" s="34"/>
      <c r="I13" s="34"/>
      <c r="J13" s="34"/>
    </row>
    <row r="14" spans="2:43" ht="15.75">
      <c r="B14" s="80" t="s">
        <v>1262</v>
      </c>
      <c r="C14" s="207">
        <v>0.44</v>
      </c>
      <c r="D14" s="34"/>
      <c r="E14" s="34"/>
      <c r="F14" s="34"/>
      <c r="G14" s="34"/>
      <c r="H14" s="34"/>
      <c r="I14" s="34"/>
      <c r="J14" s="34"/>
    </row>
    <row r="15" spans="2:43" ht="15.75">
      <c r="B15" s="80" t="s">
        <v>1263</v>
      </c>
      <c r="C15" s="207"/>
      <c r="D15" s="34"/>
      <c r="E15" s="34"/>
      <c r="F15" s="34"/>
      <c r="G15" s="34"/>
      <c r="H15" s="34"/>
      <c r="I15" s="34"/>
      <c r="J15" s="34"/>
    </row>
    <row r="16" spans="2:43" ht="15.75">
      <c r="B16" s="80" t="s">
        <v>942</v>
      </c>
      <c r="C16" s="207">
        <v>10.983000000000001</v>
      </c>
      <c r="D16" s="34"/>
      <c r="E16" s="34"/>
      <c r="F16" s="34"/>
      <c r="G16" s="34"/>
      <c r="H16" s="34"/>
      <c r="I16" s="34"/>
      <c r="J16" s="34"/>
    </row>
    <row r="17" spans="2:10" ht="15.75">
      <c r="B17" s="80" t="s">
        <v>53</v>
      </c>
      <c r="C17" s="208"/>
      <c r="D17" s="34"/>
      <c r="E17" s="34"/>
      <c r="F17" s="34"/>
      <c r="G17" s="34"/>
      <c r="H17" s="34"/>
      <c r="I17" s="34"/>
      <c r="J17" s="34"/>
    </row>
    <row r="18" spans="2:10" ht="15.75">
      <c r="B18" s="14" t="s">
        <v>1264</v>
      </c>
      <c r="C18" s="211">
        <f>SUM(C13:C17)</f>
        <v>12.248000000000001</v>
      </c>
      <c r="D18" s="34"/>
      <c r="E18" s="34"/>
      <c r="F18" s="34"/>
      <c r="G18" s="34"/>
      <c r="H18" s="34"/>
      <c r="I18" s="34"/>
      <c r="J18" s="34"/>
    </row>
    <row r="19" spans="2:10" ht="15.75">
      <c r="B19" s="47" t="s">
        <v>1265</v>
      </c>
      <c r="C19" s="211"/>
      <c r="D19" s="34"/>
      <c r="E19" s="34"/>
      <c r="F19" s="34"/>
      <c r="G19" s="34"/>
      <c r="H19" s="34"/>
      <c r="I19" s="34"/>
      <c r="J19" s="34"/>
    </row>
    <row r="20" spans="2:10" ht="15.75">
      <c r="B20" s="206" t="s">
        <v>1266</v>
      </c>
      <c r="C20" s="206">
        <v>-0.2</v>
      </c>
      <c r="D20" s="34"/>
      <c r="E20" s="34"/>
      <c r="F20" s="34"/>
      <c r="G20" s="34"/>
      <c r="H20" s="34"/>
      <c r="I20" s="34"/>
      <c r="J20" s="34"/>
    </row>
    <row r="21" spans="2:10" ht="15.75">
      <c r="B21" s="206" t="s">
        <v>1267</v>
      </c>
      <c r="C21" s="206">
        <v>-1.2430000000000001</v>
      </c>
      <c r="D21" s="34"/>
      <c r="E21" s="34"/>
      <c r="F21" s="34"/>
      <c r="G21" s="34"/>
      <c r="H21" s="34"/>
      <c r="I21" s="34"/>
      <c r="J21" s="34"/>
    </row>
    <row r="22" spans="2:10" ht="15.75">
      <c r="B22" s="206" t="s">
        <v>1268</v>
      </c>
      <c r="C22" s="206">
        <v>-0.97399999999999998</v>
      </c>
      <c r="D22" s="34"/>
      <c r="E22" s="34"/>
      <c r="F22" s="34"/>
      <c r="G22" s="34"/>
      <c r="H22" s="34"/>
      <c r="I22" s="34"/>
      <c r="J22" s="34"/>
    </row>
    <row r="23" spans="2:10" ht="15.75">
      <c r="B23" s="206"/>
      <c r="C23" s="207"/>
      <c r="D23" s="34"/>
      <c r="E23" s="34"/>
      <c r="F23" s="34"/>
      <c r="G23" s="34"/>
      <c r="H23" s="34"/>
      <c r="I23" s="34"/>
      <c r="J23" s="34"/>
    </row>
    <row r="24" spans="2:10" ht="15.75">
      <c r="B24" s="206"/>
      <c r="C24" s="207"/>
      <c r="D24" s="34"/>
      <c r="E24" s="34"/>
      <c r="F24" s="34"/>
      <c r="G24" s="34"/>
      <c r="H24" s="34"/>
      <c r="I24" s="34"/>
      <c r="J24" s="34"/>
    </row>
    <row r="25" spans="2:10" ht="15.75">
      <c r="B25" s="13" t="s">
        <v>1269</v>
      </c>
      <c r="C25" s="211">
        <f>SUM(C20:C24)</f>
        <v>-2.4169999999999998</v>
      </c>
      <c r="D25" s="34"/>
      <c r="E25" s="34"/>
      <c r="F25" s="34"/>
      <c r="G25" s="34"/>
      <c r="H25" s="34"/>
      <c r="I25" s="34"/>
      <c r="J25" s="34"/>
    </row>
    <row r="26" spans="2:10" ht="15.75">
      <c r="B26" s="10" t="s">
        <v>1270</v>
      </c>
      <c r="C26" s="207">
        <v>-9.8320000000000007</v>
      </c>
      <c r="D26" s="34"/>
      <c r="E26" s="34"/>
      <c r="F26" s="34"/>
      <c r="G26" s="34"/>
      <c r="H26" s="34"/>
      <c r="I26" s="34"/>
      <c r="J26" s="34"/>
    </row>
    <row r="27" spans="2:10" ht="15.75">
      <c r="B27" s="47" t="s">
        <v>1271</v>
      </c>
      <c r="C27" s="211">
        <f>C18+C25+C26</f>
        <v>-9.9999999999944578E-4</v>
      </c>
      <c r="D27" s="34"/>
      <c r="E27" s="34"/>
      <c r="F27" s="34"/>
      <c r="G27" s="34"/>
      <c r="H27" s="34"/>
      <c r="I27" s="34"/>
      <c r="J27" s="34"/>
    </row>
    <row r="28" spans="2:10" ht="15.75">
      <c r="B28" s="243"/>
      <c r="C28" s="211"/>
      <c r="D28" s="34"/>
      <c r="E28" s="34"/>
      <c r="F28" s="34"/>
      <c r="G28" s="34"/>
      <c r="H28" s="34"/>
      <c r="I28" s="34"/>
      <c r="J28" s="34"/>
    </row>
    <row r="29" spans="2:10" ht="15.75">
      <c r="B29" s="49" t="s">
        <v>1272</v>
      </c>
      <c r="C29" s="48" t="s">
        <v>1136</v>
      </c>
      <c r="D29" s="34"/>
      <c r="E29" s="34"/>
      <c r="F29" s="34"/>
      <c r="G29" s="34"/>
      <c r="H29" s="34"/>
      <c r="I29" s="34"/>
      <c r="J29" s="34"/>
    </row>
    <row r="30" spans="2:10" ht="15.75">
      <c r="B30" s="265" t="s">
        <v>1273</v>
      </c>
      <c r="C30" s="273"/>
      <c r="D30" s="34"/>
      <c r="E30" s="34"/>
      <c r="F30" s="34"/>
      <c r="G30" s="34"/>
      <c r="H30" s="34"/>
      <c r="I30" s="34"/>
      <c r="J30" s="34"/>
    </row>
    <row r="31" spans="2:10" ht="15.75">
      <c r="B31" s="265" t="s">
        <v>1274</v>
      </c>
      <c r="C31" s="770">
        <f>C94+L94</f>
        <v>10.061999999999998</v>
      </c>
      <c r="D31" s="34"/>
      <c r="G31" s="34"/>
      <c r="H31" s="34"/>
      <c r="I31" s="34"/>
      <c r="J31" s="34"/>
    </row>
    <row r="32" spans="2:10" ht="15.75">
      <c r="B32" s="265" t="s">
        <v>1275</v>
      </c>
      <c r="C32" s="771">
        <f>D94+M94</f>
        <v>31.592999999999996</v>
      </c>
      <c r="D32" s="34"/>
      <c r="G32" s="34"/>
      <c r="H32" s="34"/>
      <c r="I32" s="34"/>
      <c r="J32" s="34"/>
    </row>
    <row r="33" spans="2:19" ht="15.75">
      <c r="D33" s="34"/>
      <c r="G33" s="34"/>
      <c r="H33" s="34"/>
      <c r="I33" s="34"/>
      <c r="J33" s="34"/>
    </row>
    <row r="34" spans="2:19" ht="23.25">
      <c r="C34" s="1019" t="s">
        <v>1138</v>
      </c>
      <c r="D34" s="1019"/>
      <c r="E34" s="1019"/>
      <c r="F34" s="1019"/>
      <c r="G34" s="1019"/>
      <c r="H34" s="252"/>
      <c r="I34" s="252"/>
      <c r="J34" s="34"/>
      <c r="K34" s="1019" t="s">
        <v>1138</v>
      </c>
      <c r="L34" s="1019"/>
      <c r="M34" s="1019"/>
      <c r="N34" s="1019"/>
      <c r="O34" s="1019"/>
      <c r="P34" s="252"/>
      <c r="Q34" s="252"/>
      <c r="R34" s="252"/>
      <c r="S34" s="252"/>
    </row>
    <row r="35" spans="2:19" ht="15" customHeight="1">
      <c r="B35" s="995" t="s">
        <v>1276</v>
      </c>
      <c r="C35" s="1018" t="s">
        <v>63</v>
      </c>
      <c r="D35" s="1018" t="s">
        <v>64</v>
      </c>
      <c r="E35" s="1018" t="s">
        <v>65</v>
      </c>
      <c r="F35" s="1018" t="s">
        <v>1277</v>
      </c>
      <c r="G35" s="1018" t="s">
        <v>67</v>
      </c>
      <c r="H35" s="1018" t="s">
        <v>1278</v>
      </c>
      <c r="I35" s="1018" t="s">
        <v>1279</v>
      </c>
      <c r="J35" s="34"/>
      <c r="K35" s="840" t="s">
        <v>1280</v>
      </c>
      <c r="L35" s="1018" t="s">
        <v>63</v>
      </c>
      <c r="M35" s="1018" t="s">
        <v>64</v>
      </c>
      <c r="N35" s="1018" t="s">
        <v>65</v>
      </c>
      <c r="O35" s="1018" t="s">
        <v>1277</v>
      </c>
      <c r="P35" s="1018" t="s">
        <v>67</v>
      </c>
      <c r="Q35" s="1018" t="s">
        <v>1278</v>
      </c>
      <c r="R35" s="1018" t="s">
        <v>1281</v>
      </c>
      <c r="S35" s="1018" t="s">
        <v>1282</v>
      </c>
    </row>
    <row r="36" spans="2:19" ht="13.5" customHeight="1">
      <c r="B36" s="996"/>
      <c r="C36" s="1018"/>
      <c r="D36" s="1018"/>
      <c r="E36" s="1018"/>
      <c r="F36" s="1018"/>
      <c r="G36" s="1018"/>
      <c r="H36" s="1018"/>
      <c r="I36" s="1018"/>
      <c r="K36" s="840"/>
      <c r="L36" s="1018"/>
      <c r="M36" s="1018"/>
      <c r="N36" s="1018"/>
      <c r="O36" s="1018"/>
      <c r="P36" s="1018"/>
      <c r="Q36" s="1018"/>
      <c r="R36" s="1018"/>
      <c r="S36" s="1018"/>
    </row>
    <row r="37" spans="2:19" ht="23.25" customHeight="1">
      <c r="B37" s="47" t="s">
        <v>1283</v>
      </c>
      <c r="C37" s="1018"/>
      <c r="D37" s="1018"/>
      <c r="E37" s="1018"/>
      <c r="F37" s="1018"/>
      <c r="G37" s="1018"/>
      <c r="H37" s="1018"/>
      <c r="I37" s="1018"/>
      <c r="K37" s="49" t="s">
        <v>1283</v>
      </c>
      <c r="L37" s="1018"/>
      <c r="M37" s="1018"/>
      <c r="N37" s="1018"/>
      <c r="O37" s="1018"/>
      <c r="P37" s="1018"/>
      <c r="Q37" s="1018"/>
      <c r="R37" s="1018"/>
      <c r="S37" s="1018"/>
    </row>
    <row r="38" spans="2:19" ht="15.75">
      <c r="B38" s="1026" t="s">
        <v>1136</v>
      </c>
      <c r="C38" s="1026"/>
      <c r="D38" s="1026"/>
      <c r="E38" s="1026"/>
      <c r="F38" s="1026"/>
      <c r="G38" s="1026"/>
      <c r="H38" s="234"/>
      <c r="I38" s="234"/>
      <c r="K38" s="1026" t="s">
        <v>1136</v>
      </c>
      <c r="L38" s="1026"/>
      <c r="M38" s="1026"/>
      <c r="N38" s="1026"/>
      <c r="O38" s="1026"/>
      <c r="P38" s="1026"/>
      <c r="Q38" s="49"/>
      <c r="R38" s="49"/>
      <c r="S38" s="49"/>
    </row>
    <row r="39" spans="2:19">
      <c r="B39" s="244" t="s">
        <v>1284</v>
      </c>
      <c r="C39" s="206">
        <v>2.1080000000000001</v>
      </c>
      <c r="D39" s="206"/>
      <c r="E39" s="206"/>
      <c r="F39" s="206"/>
      <c r="G39" s="211">
        <f>E39+F39</f>
        <v>0</v>
      </c>
      <c r="H39" s="636" t="s">
        <v>332</v>
      </c>
      <c r="I39" s="636"/>
      <c r="K39" s="244" t="s">
        <v>1285</v>
      </c>
      <c r="L39" s="767">
        <v>0.14699999999999999</v>
      </c>
      <c r="M39" s="767" t="s">
        <v>332</v>
      </c>
      <c r="N39" s="207"/>
      <c r="O39" s="207"/>
      <c r="P39" s="211">
        <f>N39+O39</f>
        <v>0</v>
      </c>
      <c r="Q39" s="636"/>
      <c r="R39" s="636"/>
      <c r="S39" s="636"/>
    </row>
    <row r="40" spans="2:19">
      <c r="B40" s="244" t="s">
        <v>1286</v>
      </c>
      <c r="C40" s="207">
        <v>1.7000000000000001E-2</v>
      </c>
      <c r="D40" s="207"/>
      <c r="E40" s="207"/>
      <c r="F40" s="207"/>
      <c r="G40" s="211">
        <f t="shared" ref="G40:G93" si="0">E40+F40</f>
        <v>0</v>
      </c>
      <c r="H40" s="244" t="s">
        <v>332</v>
      </c>
      <c r="I40" s="244"/>
      <c r="K40" s="768" t="s">
        <v>1287</v>
      </c>
      <c r="L40" s="769">
        <v>1E-3</v>
      </c>
      <c r="M40" s="769" t="s">
        <v>332</v>
      </c>
      <c r="N40" s="207"/>
      <c r="O40" s="207"/>
      <c r="P40" s="211">
        <f t="shared" ref="P40:P93" si="1">N40+O40</f>
        <v>0</v>
      </c>
      <c r="Q40" s="244"/>
      <c r="R40" s="244"/>
      <c r="S40" s="244"/>
    </row>
    <row r="41" spans="2:19">
      <c r="B41" s="244" t="s">
        <v>1288</v>
      </c>
      <c r="C41" s="207">
        <v>0.09</v>
      </c>
      <c r="D41" s="207"/>
      <c r="E41" s="207"/>
      <c r="F41" s="207"/>
      <c r="G41" s="211">
        <f t="shared" si="0"/>
        <v>0</v>
      </c>
      <c r="H41" s="244" t="s">
        <v>332</v>
      </c>
      <c r="I41" s="244"/>
      <c r="K41" s="768" t="s">
        <v>1289</v>
      </c>
      <c r="L41" s="769" t="s">
        <v>1290</v>
      </c>
      <c r="M41" s="769">
        <v>1.861</v>
      </c>
      <c r="N41" s="207"/>
      <c r="O41" s="207"/>
      <c r="P41" s="211">
        <f t="shared" si="1"/>
        <v>0</v>
      </c>
      <c r="Q41" s="244" t="s">
        <v>1291</v>
      </c>
      <c r="R41" s="244"/>
      <c r="S41" s="244"/>
    </row>
    <row r="42" spans="2:19" ht="25.5">
      <c r="B42" s="244" t="s">
        <v>1292</v>
      </c>
      <c r="C42" s="207">
        <v>1.075</v>
      </c>
      <c r="D42" s="207">
        <v>0.88100000000000001</v>
      </c>
      <c r="E42" s="207"/>
      <c r="F42" s="207"/>
      <c r="G42" s="211">
        <f t="shared" si="0"/>
        <v>0</v>
      </c>
      <c r="H42" s="244" t="s">
        <v>332</v>
      </c>
      <c r="I42" s="244"/>
      <c r="K42" s="768" t="s">
        <v>1293</v>
      </c>
      <c r="L42" s="769" t="s">
        <v>332</v>
      </c>
      <c r="M42" s="769">
        <v>1.25</v>
      </c>
      <c r="N42" s="207"/>
      <c r="O42" s="207"/>
      <c r="P42" s="211">
        <f t="shared" si="1"/>
        <v>0</v>
      </c>
      <c r="Q42" s="244"/>
      <c r="R42" s="244"/>
      <c r="S42" s="244"/>
    </row>
    <row r="43" spans="2:19">
      <c r="B43" s="244" t="s">
        <v>1294</v>
      </c>
      <c r="C43" s="207">
        <v>1.0529999999999999</v>
      </c>
      <c r="D43" s="207"/>
      <c r="E43" s="207"/>
      <c r="F43" s="207"/>
      <c r="G43" s="211">
        <f t="shared" si="0"/>
        <v>0</v>
      </c>
      <c r="H43" s="244" t="s">
        <v>332</v>
      </c>
      <c r="I43" s="244"/>
      <c r="K43" s="768" t="s">
        <v>1295</v>
      </c>
      <c r="L43" s="769" t="s">
        <v>332</v>
      </c>
      <c r="M43" s="769">
        <v>1.9530000000000001</v>
      </c>
      <c r="N43" s="207"/>
      <c r="O43" s="207"/>
      <c r="P43" s="211">
        <f t="shared" si="1"/>
        <v>0</v>
      </c>
      <c r="Q43" s="244"/>
      <c r="R43" s="244"/>
      <c r="S43" s="244"/>
    </row>
    <row r="44" spans="2:19">
      <c r="B44" s="244" t="s">
        <v>1296</v>
      </c>
      <c r="C44" s="207">
        <v>0.157</v>
      </c>
      <c r="D44" s="207"/>
      <c r="E44" s="207"/>
      <c r="F44" s="207"/>
      <c r="G44" s="211">
        <f t="shared" si="0"/>
        <v>0</v>
      </c>
      <c r="H44" s="244" t="s">
        <v>1291</v>
      </c>
      <c r="I44" s="244"/>
      <c r="K44" s="768" t="s">
        <v>1297</v>
      </c>
      <c r="L44" s="769" t="s">
        <v>332</v>
      </c>
      <c r="M44" s="769">
        <v>0.627</v>
      </c>
      <c r="N44" s="207"/>
      <c r="O44" s="207"/>
      <c r="P44" s="211">
        <f t="shared" si="1"/>
        <v>0</v>
      </c>
      <c r="Q44" s="244"/>
      <c r="R44" s="244"/>
      <c r="S44" s="244"/>
    </row>
    <row r="45" spans="2:19">
      <c r="B45" s="244" t="s">
        <v>1298</v>
      </c>
      <c r="C45" s="207">
        <v>0.09</v>
      </c>
      <c r="D45" s="207"/>
      <c r="E45" s="207"/>
      <c r="F45" s="207"/>
      <c r="G45" s="211">
        <f t="shared" si="0"/>
        <v>0</v>
      </c>
      <c r="H45" s="244" t="s">
        <v>332</v>
      </c>
      <c r="I45" s="244"/>
      <c r="K45" s="28"/>
      <c r="L45" s="207"/>
      <c r="M45" s="207"/>
      <c r="N45" s="207"/>
      <c r="O45" s="207"/>
      <c r="P45" s="211">
        <f t="shared" si="1"/>
        <v>0</v>
      </c>
      <c r="Q45" s="244"/>
      <c r="R45" s="244"/>
      <c r="S45" s="244"/>
    </row>
    <row r="46" spans="2:19">
      <c r="B46" s="244" t="s">
        <v>1299</v>
      </c>
      <c r="C46" s="207">
        <v>5.3999999999999999E-2</v>
      </c>
      <c r="D46" s="207"/>
      <c r="E46" s="207"/>
      <c r="F46" s="207"/>
      <c r="G46" s="211">
        <f t="shared" si="0"/>
        <v>0</v>
      </c>
      <c r="H46" s="244" t="s">
        <v>332</v>
      </c>
      <c r="I46" s="244"/>
      <c r="K46" s="28"/>
      <c r="L46" s="207"/>
      <c r="M46" s="207"/>
      <c r="N46" s="207"/>
      <c r="O46" s="207"/>
      <c r="P46" s="211">
        <f t="shared" si="1"/>
        <v>0</v>
      </c>
      <c r="Q46" s="244"/>
      <c r="R46" s="244"/>
      <c r="S46" s="244"/>
    </row>
    <row r="47" spans="2:19" ht="25.5">
      <c r="B47" s="244" t="s">
        <v>1300</v>
      </c>
      <c r="C47" s="207">
        <v>0.01</v>
      </c>
      <c r="D47" s="207"/>
      <c r="E47" s="207"/>
      <c r="F47" s="207"/>
      <c r="G47" s="211">
        <f t="shared" si="0"/>
        <v>0</v>
      </c>
      <c r="H47" s="244" t="s">
        <v>332</v>
      </c>
      <c r="I47" s="244"/>
      <c r="K47" s="28"/>
      <c r="L47" s="207"/>
      <c r="M47" s="207"/>
      <c r="N47" s="207"/>
      <c r="O47" s="207"/>
      <c r="P47" s="211">
        <f t="shared" si="1"/>
        <v>0</v>
      </c>
      <c r="Q47" s="244"/>
      <c r="R47" s="244"/>
      <c r="S47" s="244"/>
    </row>
    <row r="48" spans="2:19">
      <c r="B48" s="244" t="s">
        <v>1301</v>
      </c>
      <c r="C48" s="207">
        <v>0.24299999999999999</v>
      </c>
      <c r="D48" s="207"/>
      <c r="E48" s="207"/>
      <c r="F48" s="207"/>
      <c r="G48" s="211">
        <f t="shared" si="0"/>
        <v>0</v>
      </c>
      <c r="H48" s="244" t="s">
        <v>332</v>
      </c>
      <c r="I48" s="244"/>
      <c r="K48" s="28"/>
      <c r="L48" s="207"/>
      <c r="M48" s="207"/>
      <c r="N48" s="207"/>
      <c r="O48" s="207"/>
      <c r="P48" s="211">
        <f t="shared" si="1"/>
        <v>0</v>
      </c>
      <c r="Q48" s="244"/>
      <c r="R48" s="244"/>
      <c r="S48" s="244"/>
    </row>
    <row r="49" spans="2:19">
      <c r="B49" s="244" t="s">
        <v>1302</v>
      </c>
      <c r="C49" s="207">
        <v>8.0000000000000002E-3</v>
      </c>
      <c r="D49" s="207"/>
      <c r="E49" s="207"/>
      <c r="F49" s="207"/>
      <c r="G49" s="211">
        <f t="shared" si="0"/>
        <v>0</v>
      </c>
      <c r="H49" s="244" t="s">
        <v>332</v>
      </c>
      <c r="I49" s="244"/>
      <c r="K49" s="28"/>
      <c r="L49" s="207"/>
      <c r="M49" s="207"/>
      <c r="N49" s="207"/>
      <c r="O49" s="207"/>
      <c r="P49" s="211">
        <f t="shared" si="1"/>
        <v>0</v>
      </c>
      <c r="Q49" s="244"/>
      <c r="R49" s="244"/>
      <c r="S49" s="244"/>
    </row>
    <row r="50" spans="2:19">
      <c r="B50" s="244" t="s">
        <v>1303</v>
      </c>
      <c r="C50" s="207">
        <v>0.30199999999999999</v>
      </c>
      <c r="D50" s="207"/>
      <c r="E50" s="207"/>
      <c r="F50" s="207"/>
      <c r="G50" s="211">
        <f t="shared" si="0"/>
        <v>0</v>
      </c>
      <c r="H50" s="244" t="s">
        <v>332</v>
      </c>
      <c r="I50" s="244"/>
      <c r="K50" s="28"/>
      <c r="L50" s="207"/>
      <c r="M50" s="207"/>
      <c r="N50" s="207"/>
      <c r="O50" s="207"/>
      <c r="P50" s="211">
        <f t="shared" si="1"/>
        <v>0</v>
      </c>
      <c r="Q50" s="244"/>
      <c r="R50" s="244"/>
      <c r="S50" s="244"/>
    </row>
    <row r="51" spans="2:19">
      <c r="B51" s="244" t="s">
        <v>1304</v>
      </c>
      <c r="C51" s="207">
        <v>0.23100000000000001</v>
      </c>
      <c r="D51" s="207"/>
      <c r="E51" s="207"/>
      <c r="F51" s="207"/>
      <c r="G51" s="211">
        <f t="shared" si="0"/>
        <v>0</v>
      </c>
      <c r="H51" s="244" t="s">
        <v>332</v>
      </c>
      <c r="I51" s="244"/>
      <c r="K51" s="28"/>
      <c r="L51" s="207"/>
      <c r="M51" s="207"/>
      <c r="N51" s="207"/>
      <c r="O51" s="207"/>
      <c r="P51" s="211">
        <f t="shared" si="1"/>
        <v>0</v>
      </c>
      <c r="Q51" s="244"/>
      <c r="R51" s="244"/>
      <c r="S51" s="244"/>
    </row>
    <row r="52" spans="2:19">
      <c r="B52" s="244" t="s">
        <v>1305</v>
      </c>
      <c r="C52" s="207">
        <v>0.02</v>
      </c>
      <c r="D52" s="207"/>
      <c r="E52" s="207"/>
      <c r="F52" s="207"/>
      <c r="G52" s="211">
        <f t="shared" si="0"/>
        <v>0</v>
      </c>
      <c r="H52" s="244" t="s">
        <v>332</v>
      </c>
      <c r="I52" s="244"/>
      <c r="K52" s="28"/>
      <c r="L52" s="207"/>
      <c r="M52" s="207"/>
      <c r="N52" s="207"/>
      <c r="O52" s="207"/>
      <c r="P52" s="211">
        <f t="shared" si="1"/>
        <v>0</v>
      </c>
      <c r="Q52" s="244"/>
      <c r="R52" s="244"/>
      <c r="S52" s="244"/>
    </row>
    <row r="53" spans="2:19">
      <c r="B53" s="244" t="s">
        <v>1306</v>
      </c>
      <c r="C53" s="207">
        <v>5.0000000000000001E-3</v>
      </c>
      <c r="D53" s="210"/>
      <c r="E53" s="210"/>
      <c r="F53" s="210"/>
      <c r="G53" s="211">
        <f t="shared" si="0"/>
        <v>0</v>
      </c>
      <c r="H53" s="244" t="s">
        <v>332</v>
      </c>
      <c r="I53" s="244"/>
      <c r="K53" s="29"/>
      <c r="L53" s="210"/>
      <c r="M53" s="210"/>
      <c r="N53" s="210"/>
      <c r="O53" s="210"/>
      <c r="P53" s="211">
        <f t="shared" si="1"/>
        <v>0</v>
      </c>
      <c r="Q53" s="244"/>
      <c r="R53" s="244"/>
      <c r="S53" s="244"/>
    </row>
    <row r="54" spans="2:19">
      <c r="B54" s="244" t="s">
        <v>1307</v>
      </c>
      <c r="C54" s="207">
        <v>0.20699999999999999</v>
      </c>
      <c r="D54" s="207"/>
      <c r="E54" s="207"/>
      <c r="F54" s="207"/>
      <c r="G54" s="211">
        <f t="shared" si="0"/>
        <v>0</v>
      </c>
      <c r="H54" s="244" t="s">
        <v>332</v>
      </c>
      <c r="I54" s="244"/>
      <c r="K54" s="28"/>
      <c r="L54" s="207"/>
      <c r="M54" s="207"/>
      <c r="N54" s="207"/>
      <c r="O54" s="207"/>
      <c r="P54" s="211">
        <f t="shared" si="1"/>
        <v>0</v>
      </c>
      <c r="Q54" s="244"/>
      <c r="R54" s="244"/>
      <c r="S54" s="244"/>
    </row>
    <row r="55" spans="2:19">
      <c r="B55" s="244" t="s">
        <v>1308</v>
      </c>
      <c r="C55" s="207">
        <v>4.0000000000000001E-3</v>
      </c>
      <c r="D55" s="210"/>
      <c r="E55" s="210"/>
      <c r="F55" s="210"/>
      <c r="G55" s="211">
        <f t="shared" si="0"/>
        <v>0</v>
      </c>
      <c r="H55" s="244" t="s">
        <v>332</v>
      </c>
      <c r="I55" s="244"/>
      <c r="K55" s="29"/>
      <c r="L55" s="210"/>
      <c r="M55" s="210"/>
      <c r="N55" s="210"/>
      <c r="O55" s="210"/>
      <c r="P55" s="211">
        <f t="shared" si="1"/>
        <v>0</v>
      </c>
      <c r="Q55" s="244"/>
      <c r="R55" s="244"/>
      <c r="S55" s="244"/>
    </row>
    <row r="56" spans="2:19">
      <c r="B56" s="244" t="s">
        <v>1309</v>
      </c>
      <c r="C56" s="207">
        <v>1E-3</v>
      </c>
      <c r="D56" s="207"/>
      <c r="E56" s="207"/>
      <c r="F56" s="207"/>
      <c r="G56" s="211">
        <f t="shared" si="0"/>
        <v>0</v>
      </c>
      <c r="H56" s="244" t="s">
        <v>332</v>
      </c>
      <c r="I56" s="244"/>
      <c r="K56" s="28"/>
      <c r="L56" s="207"/>
      <c r="M56" s="207"/>
      <c r="N56" s="207"/>
      <c r="O56" s="207"/>
      <c r="P56" s="211">
        <f t="shared" si="1"/>
        <v>0</v>
      </c>
      <c r="Q56" s="244"/>
      <c r="R56" s="244"/>
      <c r="S56" s="244"/>
    </row>
    <row r="57" spans="2:19">
      <c r="B57" s="244" t="s">
        <v>1310</v>
      </c>
      <c r="C57" s="207">
        <v>8.9999999999999993E-3</v>
      </c>
      <c r="D57" s="210"/>
      <c r="E57" s="210"/>
      <c r="F57" s="210"/>
      <c r="G57" s="211">
        <f t="shared" si="0"/>
        <v>0</v>
      </c>
      <c r="H57" s="244" t="s">
        <v>332</v>
      </c>
      <c r="I57" s="244"/>
      <c r="K57" s="29"/>
      <c r="L57" s="210"/>
      <c r="M57" s="210"/>
      <c r="N57" s="210"/>
      <c r="O57" s="210"/>
      <c r="P57" s="211">
        <f t="shared" si="1"/>
        <v>0</v>
      </c>
      <c r="Q57" s="244"/>
      <c r="R57" s="244"/>
      <c r="S57" s="244"/>
    </row>
    <row r="58" spans="2:19">
      <c r="B58" s="244" t="s">
        <v>1311</v>
      </c>
      <c r="C58" s="207">
        <v>1.2999999999999999E-2</v>
      </c>
      <c r="D58" s="207"/>
      <c r="E58" s="207"/>
      <c r="F58" s="207"/>
      <c r="G58" s="211">
        <f t="shared" si="0"/>
        <v>0</v>
      </c>
      <c r="H58" s="244" t="s">
        <v>332</v>
      </c>
      <c r="I58" s="244"/>
      <c r="K58" s="28"/>
      <c r="L58" s="207"/>
      <c r="M58" s="207"/>
      <c r="N58" s="207"/>
      <c r="O58" s="207"/>
      <c r="P58" s="211">
        <f t="shared" si="1"/>
        <v>0</v>
      </c>
      <c r="Q58" s="244"/>
      <c r="R58" s="244"/>
      <c r="S58" s="244"/>
    </row>
    <row r="59" spans="2:19">
      <c r="B59" s="244" t="s">
        <v>1312</v>
      </c>
      <c r="C59" s="207">
        <v>0.122</v>
      </c>
      <c r="D59" s="210"/>
      <c r="E59" s="210"/>
      <c r="F59" s="210"/>
      <c r="G59" s="211">
        <f t="shared" si="0"/>
        <v>0</v>
      </c>
      <c r="H59" s="244" t="s">
        <v>332</v>
      </c>
      <c r="I59" s="244"/>
      <c r="K59" s="29"/>
      <c r="L59" s="210"/>
      <c r="M59" s="210"/>
      <c r="N59" s="210"/>
      <c r="O59" s="210"/>
      <c r="P59" s="211">
        <f t="shared" si="1"/>
        <v>0</v>
      </c>
      <c r="Q59" s="244"/>
      <c r="R59" s="244"/>
      <c r="S59" s="244"/>
    </row>
    <row r="60" spans="2:19">
      <c r="B60" s="244" t="s">
        <v>1313</v>
      </c>
      <c r="C60" s="207">
        <v>0.311</v>
      </c>
      <c r="D60" s="207"/>
      <c r="E60" s="207"/>
      <c r="F60" s="207"/>
      <c r="G60" s="211">
        <f t="shared" si="0"/>
        <v>0</v>
      </c>
      <c r="H60" s="244" t="s">
        <v>332</v>
      </c>
      <c r="I60" s="244"/>
      <c r="K60" s="28"/>
      <c r="L60" s="207"/>
      <c r="M60" s="207"/>
      <c r="N60" s="207"/>
      <c r="O60" s="207"/>
      <c r="P60" s="211">
        <f t="shared" si="1"/>
        <v>0</v>
      </c>
      <c r="Q60" s="244"/>
      <c r="R60" s="244"/>
      <c r="S60" s="244"/>
    </row>
    <row r="61" spans="2:19">
      <c r="B61" s="244" t="s">
        <v>1314</v>
      </c>
      <c r="C61" s="207">
        <v>0.28199999999999997</v>
      </c>
      <c r="D61" s="210"/>
      <c r="E61" s="210"/>
      <c r="F61" s="210"/>
      <c r="G61" s="211">
        <f t="shared" si="0"/>
        <v>0</v>
      </c>
      <c r="H61" s="244" t="s">
        <v>1291</v>
      </c>
      <c r="I61" s="244"/>
      <c r="K61" s="29"/>
      <c r="L61" s="210"/>
      <c r="M61" s="210"/>
      <c r="N61" s="210"/>
      <c r="O61" s="210"/>
      <c r="P61" s="211">
        <f t="shared" si="1"/>
        <v>0</v>
      </c>
      <c r="Q61" s="244"/>
      <c r="R61" s="244"/>
      <c r="S61" s="244"/>
    </row>
    <row r="62" spans="2:19">
      <c r="B62" s="244" t="s">
        <v>1315</v>
      </c>
      <c r="C62" s="207">
        <v>0.34</v>
      </c>
      <c r="D62" s="207"/>
      <c r="E62" s="207"/>
      <c r="F62" s="207"/>
      <c r="G62" s="211">
        <f t="shared" si="0"/>
        <v>0</v>
      </c>
      <c r="H62" s="244" t="s">
        <v>1291</v>
      </c>
      <c r="I62" s="244"/>
      <c r="K62" s="28"/>
      <c r="L62" s="207"/>
      <c r="M62" s="207"/>
      <c r="N62" s="207"/>
      <c r="O62" s="207"/>
      <c r="P62" s="211">
        <f t="shared" si="1"/>
        <v>0</v>
      </c>
      <c r="Q62" s="244"/>
      <c r="R62" s="244"/>
      <c r="S62" s="244"/>
    </row>
    <row r="63" spans="2:19">
      <c r="B63" s="244" t="s">
        <v>1316</v>
      </c>
      <c r="C63" s="207">
        <v>0.25600000000000001</v>
      </c>
      <c r="D63" s="210"/>
      <c r="E63" s="210"/>
      <c r="F63" s="210"/>
      <c r="G63" s="211">
        <f t="shared" si="0"/>
        <v>0</v>
      </c>
      <c r="H63" s="244" t="s">
        <v>1291</v>
      </c>
      <c r="I63" s="244"/>
      <c r="K63" s="29"/>
      <c r="L63" s="210"/>
      <c r="M63" s="210"/>
      <c r="N63" s="210"/>
      <c r="O63" s="210"/>
      <c r="P63" s="211">
        <f t="shared" si="1"/>
        <v>0</v>
      </c>
      <c r="Q63" s="244"/>
      <c r="R63" s="244"/>
      <c r="S63" s="244"/>
    </row>
    <row r="64" spans="2:19">
      <c r="B64" s="244" t="s">
        <v>1317</v>
      </c>
      <c r="C64" s="207">
        <v>6.0000000000000001E-3</v>
      </c>
      <c r="D64" s="210">
        <v>9.9779999999999998</v>
      </c>
      <c r="E64" s="210"/>
      <c r="F64" s="210"/>
      <c r="G64" s="211">
        <f t="shared" si="0"/>
        <v>0</v>
      </c>
      <c r="H64" s="244" t="s">
        <v>332</v>
      </c>
      <c r="I64" s="244"/>
      <c r="K64" s="29"/>
      <c r="L64" s="210"/>
      <c r="M64" s="210"/>
      <c r="N64" s="210"/>
      <c r="O64" s="210"/>
      <c r="P64" s="211">
        <f t="shared" si="1"/>
        <v>0</v>
      </c>
      <c r="Q64" s="244"/>
      <c r="R64" s="244"/>
      <c r="S64" s="244"/>
    </row>
    <row r="65" spans="2:19">
      <c r="B65" s="244" t="s">
        <v>1318</v>
      </c>
      <c r="C65" s="207">
        <v>0.26900000000000002</v>
      </c>
      <c r="D65" s="210"/>
      <c r="E65" s="210"/>
      <c r="F65" s="210"/>
      <c r="G65" s="211">
        <f t="shared" si="0"/>
        <v>0</v>
      </c>
      <c r="H65" s="244" t="s">
        <v>332</v>
      </c>
      <c r="I65" s="244"/>
      <c r="K65" s="29"/>
      <c r="L65" s="210"/>
      <c r="M65" s="210"/>
      <c r="N65" s="210"/>
      <c r="O65" s="210"/>
      <c r="P65" s="211">
        <f t="shared" si="1"/>
        <v>0</v>
      </c>
      <c r="Q65" s="244"/>
      <c r="R65" s="244"/>
      <c r="S65" s="244"/>
    </row>
    <row r="66" spans="2:19">
      <c r="B66" s="244" t="s">
        <v>1319</v>
      </c>
      <c r="C66" s="207">
        <v>0.67100000000000004</v>
      </c>
      <c r="D66" s="210">
        <v>0.7</v>
      </c>
      <c r="E66" s="210"/>
      <c r="F66" s="210"/>
      <c r="G66" s="211">
        <f t="shared" si="0"/>
        <v>0</v>
      </c>
      <c r="H66" s="244" t="s">
        <v>332</v>
      </c>
      <c r="I66" s="244"/>
      <c r="K66" s="29"/>
      <c r="L66" s="210"/>
      <c r="M66" s="210"/>
      <c r="N66" s="210"/>
      <c r="O66" s="210"/>
      <c r="P66" s="211">
        <f t="shared" si="1"/>
        <v>0</v>
      </c>
      <c r="Q66" s="244"/>
      <c r="R66" s="244"/>
      <c r="S66" s="244"/>
    </row>
    <row r="67" spans="2:19">
      <c r="B67" s="244" t="s">
        <v>1320</v>
      </c>
      <c r="C67" s="207">
        <v>0.18</v>
      </c>
      <c r="D67" s="210"/>
      <c r="E67" s="210"/>
      <c r="F67" s="210"/>
      <c r="G67" s="211">
        <f t="shared" si="0"/>
        <v>0</v>
      </c>
      <c r="H67" s="244" t="s">
        <v>332</v>
      </c>
      <c r="I67" s="244"/>
      <c r="K67" s="29"/>
      <c r="L67" s="210"/>
      <c r="M67" s="210"/>
      <c r="N67" s="210"/>
      <c r="O67" s="210"/>
      <c r="P67" s="211">
        <f t="shared" si="1"/>
        <v>0</v>
      </c>
      <c r="Q67" s="244"/>
      <c r="R67" s="244"/>
      <c r="S67" s="244"/>
    </row>
    <row r="68" spans="2:19">
      <c r="B68" s="244" t="s">
        <v>1321</v>
      </c>
      <c r="C68" s="207">
        <v>5.8000000000000003E-2</v>
      </c>
      <c r="D68" s="210"/>
      <c r="E68" s="210"/>
      <c r="F68" s="210"/>
      <c r="G68" s="211">
        <f t="shared" si="0"/>
        <v>0</v>
      </c>
      <c r="H68" s="244" t="s">
        <v>332</v>
      </c>
      <c r="I68" s="244"/>
      <c r="K68" s="29"/>
      <c r="L68" s="210"/>
      <c r="M68" s="210"/>
      <c r="N68" s="210"/>
      <c r="O68" s="210"/>
      <c r="P68" s="211">
        <f t="shared" si="1"/>
        <v>0</v>
      </c>
      <c r="Q68" s="244"/>
      <c r="R68" s="244"/>
      <c r="S68" s="244"/>
    </row>
    <row r="69" spans="2:19">
      <c r="B69" s="244" t="s">
        <v>1322</v>
      </c>
      <c r="C69" s="207">
        <v>1.6E-2</v>
      </c>
      <c r="D69" s="210"/>
      <c r="E69" s="210"/>
      <c r="F69" s="210"/>
      <c r="G69" s="211">
        <f t="shared" si="0"/>
        <v>0</v>
      </c>
      <c r="H69" s="244" t="s">
        <v>332</v>
      </c>
      <c r="I69" s="244"/>
      <c r="K69" s="29"/>
      <c r="L69" s="210"/>
      <c r="M69" s="210"/>
      <c r="N69" s="210"/>
      <c r="O69" s="210"/>
      <c r="P69" s="211">
        <f t="shared" si="1"/>
        <v>0</v>
      </c>
      <c r="Q69" s="244"/>
      <c r="R69" s="244"/>
      <c r="S69" s="244"/>
    </row>
    <row r="70" spans="2:19">
      <c r="B70" s="244" t="s">
        <v>1323</v>
      </c>
      <c r="C70" s="207">
        <v>7.2999999999999995E-2</v>
      </c>
      <c r="D70" s="210"/>
      <c r="E70" s="210"/>
      <c r="F70" s="210"/>
      <c r="G70" s="211">
        <f t="shared" si="0"/>
        <v>0</v>
      </c>
      <c r="H70" s="244" t="s">
        <v>332</v>
      </c>
      <c r="I70" s="244"/>
      <c r="K70" s="29"/>
      <c r="L70" s="210"/>
      <c r="M70" s="210"/>
      <c r="N70" s="210"/>
      <c r="O70" s="210"/>
      <c r="P70" s="211">
        <f t="shared" si="1"/>
        <v>0</v>
      </c>
      <c r="Q70" s="244"/>
      <c r="R70" s="244"/>
      <c r="S70" s="244"/>
    </row>
    <row r="71" spans="2:19">
      <c r="B71" s="244" t="s">
        <v>1324</v>
      </c>
      <c r="C71" s="207">
        <v>7.8E-2</v>
      </c>
      <c r="D71" s="210"/>
      <c r="E71" s="210"/>
      <c r="F71" s="210"/>
      <c r="G71" s="211">
        <f t="shared" si="0"/>
        <v>0</v>
      </c>
      <c r="H71" s="244" t="s">
        <v>332</v>
      </c>
      <c r="I71" s="244"/>
      <c r="K71" s="29"/>
      <c r="L71" s="210"/>
      <c r="M71" s="210"/>
      <c r="N71" s="210"/>
      <c r="O71" s="210"/>
      <c r="P71" s="211">
        <f t="shared" si="1"/>
        <v>0</v>
      </c>
      <c r="Q71" s="244"/>
      <c r="R71" s="244"/>
      <c r="S71" s="244"/>
    </row>
    <row r="72" spans="2:19">
      <c r="B72" s="244" t="s">
        <v>1325</v>
      </c>
      <c r="C72" s="207">
        <v>2.1000000000000001E-2</v>
      </c>
      <c r="D72" s="210"/>
      <c r="E72" s="210"/>
      <c r="F72" s="210"/>
      <c r="G72" s="211">
        <f t="shared" si="0"/>
        <v>0</v>
      </c>
      <c r="H72" s="244" t="s">
        <v>332</v>
      </c>
      <c r="I72" s="244"/>
      <c r="K72" s="29"/>
      <c r="L72" s="210"/>
      <c r="M72" s="210"/>
      <c r="N72" s="210"/>
      <c r="O72" s="210"/>
      <c r="P72" s="211">
        <f t="shared" si="1"/>
        <v>0</v>
      </c>
      <c r="Q72" s="244"/>
      <c r="R72" s="244"/>
      <c r="S72" s="244"/>
    </row>
    <row r="73" spans="2:19">
      <c r="B73" s="244" t="s">
        <v>1326</v>
      </c>
      <c r="C73" s="207">
        <v>0.06</v>
      </c>
      <c r="D73" s="210"/>
      <c r="E73" s="210"/>
      <c r="F73" s="210"/>
      <c r="G73" s="211">
        <f t="shared" si="0"/>
        <v>0</v>
      </c>
      <c r="H73" s="244" t="s">
        <v>332</v>
      </c>
      <c r="I73" s="244"/>
      <c r="K73" s="29"/>
      <c r="L73" s="210"/>
      <c r="M73" s="210"/>
      <c r="N73" s="210"/>
      <c r="O73" s="210"/>
      <c r="P73" s="211">
        <f t="shared" si="1"/>
        <v>0</v>
      </c>
      <c r="Q73" s="244"/>
      <c r="R73" s="244"/>
      <c r="S73" s="244"/>
    </row>
    <row r="74" spans="2:19">
      <c r="B74" s="244" t="s">
        <v>1327</v>
      </c>
      <c r="C74" s="207">
        <v>0.127</v>
      </c>
      <c r="D74" s="210"/>
      <c r="E74" s="210"/>
      <c r="F74" s="210"/>
      <c r="G74" s="211">
        <f t="shared" si="0"/>
        <v>0</v>
      </c>
      <c r="H74" s="244" t="s">
        <v>332</v>
      </c>
      <c r="I74" s="244"/>
      <c r="K74" s="29"/>
      <c r="L74" s="210"/>
      <c r="M74" s="210"/>
      <c r="N74" s="210"/>
      <c r="O74" s="210"/>
      <c r="P74" s="211">
        <f t="shared" si="1"/>
        <v>0</v>
      </c>
      <c r="Q74" s="244"/>
      <c r="R74" s="244"/>
      <c r="S74" s="244"/>
    </row>
    <row r="75" spans="2:19">
      <c r="B75" s="244" t="s">
        <v>1328</v>
      </c>
      <c r="C75" s="207">
        <v>0.02</v>
      </c>
      <c r="D75" s="210"/>
      <c r="E75" s="210"/>
      <c r="F75" s="210"/>
      <c r="G75" s="211">
        <f t="shared" si="0"/>
        <v>0</v>
      </c>
      <c r="H75" s="244" t="s">
        <v>332</v>
      </c>
      <c r="I75" s="244"/>
      <c r="K75" s="29"/>
      <c r="L75" s="210"/>
      <c r="M75" s="210"/>
      <c r="N75" s="210"/>
      <c r="O75" s="210"/>
      <c r="P75" s="211">
        <f t="shared" si="1"/>
        <v>0</v>
      </c>
      <c r="Q75" s="244"/>
      <c r="R75" s="244"/>
      <c r="S75" s="244"/>
    </row>
    <row r="76" spans="2:19">
      <c r="B76" s="244" t="s">
        <v>1329</v>
      </c>
      <c r="C76" s="207">
        <v>0</v>
      </c>
      <c r="D76" s="210">
        <v>0.10299999999999999</v>
      </c>
      <c r="E76" s="210"/>
      <c r="F76" s="210"/>
      <c r="G76" s="211">
        <f t="shared" si="0"/>
        <v>0</v>
      </c>
      <c r="H76" s="244" t="s">
        <v>1291</v>
      </c>
      <c r="I76" s="244"/>
      <c r="K76" s="29"/>
      <c r="L76" s="210"/>
      <c r="M76" s="210"/>
      <c r="N76" s="210"/>
      <c r="O76" s="210"/>
      <c r="P76" s="211">
        <f t="shared" si="1"/>
        <v>0</v>
      </c>
      <c r="Q76" s="244"/>
      <c r="R76" s="244"/>
      <c r="S76" s="244"/>
    </row>
    <row r="77" spans="2:19">
      <c r="B77" s="244" t="s">
        <v>1330</v>
      </c>
      <c r="C77" s="207">
        <v>1.0999999999999999E-2</v>
      </c>
      <c r="D77" s="210"/>
      <c r="E77" s="210"/>
      <c r="F77" s="210"/>
      <c r="G77" s="211">
        <f t="shared" si="0"/>
        <v>0</v>
      </c>
      <c r="H77" s="244" t="s">
        <v>332</v>
      </c>
      <c r="I77" s="244"/>
      <c r="K77" s="29"/>
      <c r="L77" s="210"/>
      <c r="M77" s="210"/>
      <c r="N77" s="210"/>
      <c r="O77" s="210"/>
      <c r="P77" s="211">
        <f t="shared" si="1"/>
        <v>0</v>
      </c>
      <c r="Q77" s="244"/>
      <c r="R77" s="244"/>
      <c r="S77" s="244"/>
    </row>
    <row r="78" spans="2:19">
      <c r="B78" s="244" t="s">
        <v>1331</v>
      </c>
      <c r="C78" s="207">
        <v>7.0000000000000001E-3</v>
      </c>
      <c r="D78" s="210"/>
      <c r="E78" s="210"/>
      <c r="F78" s="210"/>
      <c r="G78" s="211">
        <f t="shared" si="0"/>
        <v>0</v>
      </c>
      <c r="H78" s="244" t="s">
        <v>332</v>
      </c>
      <c r="I78" s="244"/>
      <c r="K78" s="29"/>
      <c r="L78" s="210"/>
      <c r="M78" s="210"/>
      <c r="N78" s="210"/>
      <c r="O78" s="210"/>
      <c r="P78" s="211">
        <f t="shared" si="1"/>
        <v>0</v>
      </c>
      <c r="Q78" s="244"/>
      <c r="R78" s="244"/>
      <c r="S78" s="244"/>
    </row>
    <row r="79" spans="2:19">
      <c r="B79" s="244" t="s">
        <v>1332</v>
      </c>
      <c r="C79" s="207">
        <v>0</v>
      </c>
      <c r="D79" s="207"/>
      <c r="E79" s="207"/>
      <c r="F79" s="207"/>
      <c r="G79" s="211">
        <f t="shared" si="0"/>
        <v>0</v>
      </c>
      <c r="H79" s="244" t="s">
        <v>332</v>
      </c>
      <c r="I79" s="244"/>
      <c r="K79" s="28"/>
      <c r="L79" s="207"/>
      <c r="M79" s="207"/>
      <c r="N79" s="207"/>
      <c r="O79" s="207"/>
      <c r="P79" s="211">
        <f t="shared" si="1"/>
        <v>0</v>
      </c>
      <c r="Q79" s="244"/>
      <c r="R79" s="244"/>
      <c r="S79" s="244"/>
    </row>
    <row r="80" spans="2:19">
      <c r="B80" s="244" t="s">
        <v>1333</v>
      </c>
      <c r="C80" s="207">
        <v>1.0999999999999999E-2</v>
      </c>
      <c r="D80" s="210"/>
      <c r="E80" s="210"/>
      <c r="F80" s="210"/>
      <c r="G80" s="211">
        <f t="shared" si="0"/>
        <v>0</v>
      </c>
      <c r="H80" s="244" t="s">
        <v>332</v>
      </c>
      <c r="I80" s="244"/>
      <c r="K80" s="29"/>
      <c r="L80" s="210"/>
      <c r="M80" s="210"/>
      <c r="N80" s="210"/>
      <c r="O80" s="210"/>
      <c r="P80" s="211">
        <f t="shared" si="1"/>
        <v>0</v>
      </c>
      <c r="Q80" s="244"/>
      <c r="R80" s="244"/>
      <c r="S80" s="244"/>
    </row>
    <row r="81" spans="2:19">
      <c r="B81" s="244" t="s">
        <v>1334</v>
      </c>
      <c r="C81" s="207">
        <v>0.32700000000000001</v>
      </c>
      <c r="D81" s="207"/>
      <c r="E81" s="207"/>
      <c r="F81" s="207"/>
      <c r="G81" s="211">
        <f t="shared" si="0"/>
        <v>0</v>
      </c>
      <c r="H81" s="244" t="s">
        <v>332</v>
      </c>
      <c r="I81" s="244"/>
      <c r="K81" s="28"/>
      <c r="L81" s="207"/>
      <c r="M81" s="207"/>
      <c r="N81" s="207"/>
      <c r="O81" s="207"/>
      <c r="P81" s="211">
        <f t="shared" si="1"/>
        <v>0</v>
      </c>
      <c r="Q81" s="244"/>
      <c r="R81" s="244"/>
      <c r="S81" s="244"/>
    </row>
    <row r="82" spans="2:19">
      <c r="B82" s="244" t="s">
        <v>1335</v>
      </c>
      <c r="C82" s="207">
        <v>0.17599999999999999</v>
      </c>
      <c r="D82" s="210"/>
      <c r="E82" s="210"/>
      <c r="F82" s="210"/>
      <c r="G82" s="211">
        <f t="shared" si="0"/>
        <v>0</v>
      </c>
      <c r="H82" s="244" t="s">
        <v>332</v>
      </c>
      <c r="I82" s="244"/>
      <c r="K82" s="29"/>
      <c r="L82" s="210"/>
      <c r="M82" s="210"/>
      <c r="N82" s="210"/>
      <c r="O82" s="210"/>
      <c r="P82" s="211">
        <f t="shared" si="1"/>
        <v>0</v>
      </c>
      <c r="Q82" s="244"/>
      <c r="R82" s="244"/>
      <c r="S82" s="244"/>
    </row>
    <row r="83" spans="2:19">
      <c r="B83" s="244" t="s">
        <v>1336</v>
      </c>
      <c r="C83" s="207">
        <v>5.8000000000000003E-2</v>
      </c>
      <c r="D83" s="207"/>
      <c r="E83" s="207"/>
      <c r="F83" s="207"/>
      <c r="G83" s="211">
        <f t="shared" si="0"/>
        <v>0</v>
      </c>
      <c r="H83" s="244" t="s">
        <v>332</v>
      </c>
      <c r="I83" s="244"/>
      <c r="K83" s="28"/>
      <c r="L83" s="207"/>
      <c r="M83" s="207"/>
      <c r="N83" s="207"/>
      <c r="O83" s="207"/>
      <c r="P83" s="211">
        <f t="shared" si="1"/>
        <v>0</v>
      </c>
      <c r="Q83" s="244"/>
      <c r="R83" s="244"/>
      <c r="S83" s="244"/>
    </row>
    <row r="84" spans="2:19">
      <c r="B84" s="244" t="s">
        <v>1337</v>
      </c>
      <c r="C84" s="207">
        <v>9.6000000000000002E-2</v>
      </c>
      <c r="D84" s="210"/>
      <c r="E84" s="210"/>
      <c r="F84" s="210"/>
      <c r="G84" s="211">
        <f t="shared" si="0"/>
        <v>0</v>
      </c>
      <c r="H84" s="244" t="s">
        <v>332</v>
      </c>
      <c r="I84" s="244"/>
      <c r="K84" s="29"/>
      <c r="L84" s="210"/>
      <c r="M84" s="210"/>
      <c r="N84" s="210"/>
      <c r="O84" s="210"/>
      <c r="P84" s="211">
        <f t="shared" si="1"/>
        <v>0</v>
      </c>
      <c r="Q84" s="244"/>
      <c r="R84" s="244"/>
      <c r="S84" s="244"/>
    </row>
    <row r="85" spans="2:19">
      <c r="B85" s="244" t="s">
        <v>1338</v>
      </c>
      <c r="C85" s="207">
        <v>1E-3</v>
      </c>
      <c r="D85" s="207">
        <v>11.12</v>
      </c>
      <c r="E85" s="207"/>
      <c r="F85" s="207"/>
      <c r="G85" s="211">
        <f t="shared" si="0"/>
        <v>0</v>
      </c>
      <c r="H85" s="244" t="s">
        <v>332</v>
      </c>
      <c r="I85" s="244"/>
      <c r="K85" s="28"/>
      <c r="L85" s="207"/>
      <c r="M85" s="207"/>
      <c r="N85" s="207"/>
      <c r="O85" s="207"/>
      <c r="P85" s="211">
        <f t="shared" si="1"/>
        <v>0</v>
      </c>
      <c r="Q85" s="244"/>
      <c r="R85" s="244"/>
      <c r="S85" s="244"/>
    </row>
    <row r="86" spans="2:19">
      <c r="B86" s="29" t="s">
        <v>1339</v>
      </c>
      <c r="C86" s="207">
        <v>0.16</v>
      </c>
      <c r="D86" s="210"/>
      <c r="E86" s="210"/>
      <c r="F86" s="210"/>
      <c r="G86" s="211">
        <f t="shared" si="0"/>
        <v>0</v>
      </c>
      <c r="H86" s="244" t="s">
        <v>332</v>
      </c>
      <c r="I86" s="244"/>
      <c r="K86" s="29"/>
      <c r="L86" s="210"/>
      <c r="M86" s="210"/>
      <c r="N86" s="210"/>
      <c r="O86" s="210"/>
      <c r="P86" s="211">
        <f t="shared" si="1"/>
        <v>0</v>
      </c>
      <c r="Q86" s="244"/>
      <c r="R86" s="244"/>
      <c r="S86" s="244"/>
    </row>
    <row r="87" spans="2:19">
      <c r="B87" s="28" t="s">
        <v>1340</v>
      </c>
      <c r="C87" s="207">
        <v>0.32100000000000001</v>
      </c>
      <c r="D87" s="207"/>
      <c r="E87" s="207"/>
      <c r="F87" s="207"/>
      <c r="G87" s="211">
        <f t="shared" si="0"/>
        <v>0</v>
      </c>
      <c r="H87" s="244" t="s">
        <v>332</v>
      </c>
      <c r="I87" s="244"/>
      <c r="K87" s="28"/>
      <c r="L87" s="207"/>
      <c r="M87" s="207"/>
      <c r="N87" s="207"/>
      <c r="O87" s="207"/>
      <c r="P87" s="211">
        <f t="shared" si="1"/>
        <v>0</v>
      </c>
      <c r="Q87" s="244"/>
      <c r="R87" s="244"/>
      <c r="S87" s="244"/>
    </row>
    <row r="88" spans="2:19">
      <c r="B88" s="29" t="s">
        <v>1341</v>
      </c>
      <c r="C88" s="207">
        <v>1.0999999999999999E-2</v>
      </c>
      <c r="D88" s="210"/>
      <c r="E88" s="210"/>
      <c r="F88" s="210"/>
      <c r="G88" s="211">
        <f t="shared" si="0"/>
        <v>0</v>
      </c>
      <c r="H88" s="244" t="s">
        <v>332</v>
      </c>
      <c r="I88" s="244"/>
      <c r="K88" s="29"/>
      <c r="L88" s="210"/>
      <c r="M88" s="210"/>
      <c r="N88" s="210"/>
      <c r="O88" s="210"/>
      <c r="P88" s="211">
        <f t="shared" si="1"/>
        <v>0</v>
      </c>
      <c r="Q88" s="244"/>
      <c r="R88" s="244"/>
      <c r="S88" s="244"/>
    </row>
    <row r="89" spans="2:19">
      <c r="B89" s="28" t="s">
        <v>1342</v>
      </c>
      <c r="C89" s="207">
        <v>2E-3</v>
      </c>
      <c r="D89" s="207"/>
      <c r="E89" s="207"/>
      <c r="F89" s="207"/>
      <c r="G89" s="211">
        <f t="shared" si="0"/>
        <v>0</v>
      </c>
      <c r="H89" s="244" t="s">
        <v>332</v>
      </c>
      <c r="I89" s="244"/>
      <c r="K89" s="28"/>
      <c r="L89" s="207"/>
      <c r="M89" s="207"/>
      <c r="N89" s="207"/>
      <c r="O89" s="207"/>
      <c r="P89" s="211">
        <f t="shared" si="1"/>
        <v>0</v>
      </c>
      <c r="Q89" s="244"/>
      <c r="R89" s="244"/>
      <c r="S89" s="244"/>
    </row>
    <row r="90" spans="2:19">
      <c r="B90" s="29" t="s">
        <v>1343</v>
      </c>
      <c r="C90" s="207">
        <v>6.5000000000000002E-2</v>
      </c>
      <c r="D90" s="210"/>
      <c r="E90" s="210"/>
      <c r="F90" s="210"/>
      <c r="G90" s="211">
        <f t="shared" si="0"/>
        <v>0</v>
      </c>
      <c r="H90" s="244" t="s">
        <v>332</v>
      </c>
      <c r="I90" s="244"/>
      <c r="K90" s="29"/>
      <c r="L90" s="210"/>
      <c r="M90" s="210"/>
      <c r="N90" s="210"/>
      <c r="O90" s="210"/>
      <c r="P90" s="211">
        <f t="shared" si="1"/>
        <v>0</v>
      </c>
      <c r="Q90" s="244"/>
      <c r="R90" s="244"/>
      <c r="S90" s="244"/>
    </row>
    <row r="91" spans="2:19" ht="25.5">
      <c r="B91" s="28" t="s">
        <v>1344</v>
      </c>
      <c r="C91" s="207"/>
      <c r="D91" s="207">
        <v>3.12</v>
      </c>
      <c r="E91" s="207"/>
      <c r="F91" s="207"/>
      <c r="G91" s="211">
        <f t="shared" si="0"/>
        <v>0</v>
      </c>
      <c r="H91" s="244" t="s">
        <v>332</v>
      </c>
      <c r="I91" s="244"/>
      <c r="K91" s="28"/>
      <c r="L91" s="207"/>
      <c r="M91" s="207"/>
      <c r="N91" s="207"/>
      <c r="O91" s="207"/>
      <c r="P91" s="211">
        <f t="shared" si="1"/>
        <v>0</v>
      </c>
      <c r="Q91" s="244"/>
      <c r="R91" s="244"/>
      <c r="S91" s="244"/>
    </row>
    <row r="92" spans="2:19">
      <c r="B92" s="29" t="s">
        <v>1345</v>
      </c>
      <c r="C92" s="207">
        <v>8.1000000000000003E-2</v>
      </c>
      <c r="D92" s="210"/>
      <c r="E92" s="210"/>
      <c r="F92" s="210"/>
      <c r="G92" s="211">
        <f t="shared" si="0"/>
        <v>0</v>
      </c>
      <c r="H92" s="244" t="s">
        <v>332</v>
      </c>
      <c r="I92" s="244"/>
      <c r="K92" s="29"/>
      <c r="L92" s="210"/>
      <c r="M92" s="210"/>
      <c r="N92" s="210"/>
      <c r="O92" s="210"/>
      <c r="P92" s="211">
        <f t="shared" si="1"/>
        <v>0</v>
      </c>
      <c r="Q92" s="244"/>
      <c r="R92" s="244"/>
      <c r="S92" s="244"/>
    </row>
    <row r="93" spans="2:19">
      <c r="B93" s="28"/>
      <c r="C93" s="207"/>
      <c r="D93" s="207"/>
      <c r="E93" s="207"/>
      <c r="F93" s="207"/>
      <c r="G93" s="211">
        <f t="shared" si="0"/>
        <v>0</v>
      </c>
      <c r="H93" s="637" t="s">
        <v>332</v>
      </c>
      <c r="I93" s="637"/>
      <c r="K93" s="28"/>
      <c r="L93" s="207"/>
      <c r="M93" s="207"/>
      <c r="N93" s="207"/>
      <c r="O93" s="207"/>
      <c r="P93" s="211">
        <f t="shared" si="1"/>
        <v>0</v>
      </c>
      <c r="Q93" s="637"/>
      <c r="R93" s="637"/>
      <c r="S93" s="637"/>
    </row>
    <row r="94" spans="2:19">
      <c r="B94" s="5" t="s">
        <v>1346</v>
      </c>
      <c r="C94" s="211">
        <f>SUM(C39:C93)</f>
        <v>9.9139999999999979</v>
      </c>
      <c r="D94" s="211">
        <f t="shared" ref="D94:G94" si="2">SUM(D39:D93)</f>
        <v>25.901999999999997</v>
      </c>
      <c r="E94" s="211">
        <f t="shared" si="2"/>
        <v>0</v>
      </c>
      <c r="F94" s="211">
        <f t="shared" si="2"/>
        <v>0</v>
      </c>
      <c r="G94" s="211">
        <f t="shared" si="2"/>
        <v>0</v>
      </c>
      <c r="H94" s="211"/>
      <c r="I94" s="211"/>
      <c r="K94" s="5" t="s">
        <v>1347</v>
      </c>
      <c r="L94" s="211">
        <f>SUM(L39:L93)</f>
        <v>0.14799999999999999</v>
      </c>
      <c r="M94" s="211">
        <f t="shared" ref="M94:P94" si="3">SUM(M39:M93)</f>
        <v>5.6909999999999998</v>
      </c>
      <c r="N94" s="211">
        <f t="shared" si="3"/>
        <v>0</v>
      </c>
      <c r="O94" s="211">
        <f t="shared" si="3"/>
        <v>0</v>
      </c>
      <c r="P94" s="211">
        <f t="shared" si="3"/>
        <v>0</v>
      </c>
      <c r="Q94" s="211"/>
      <c r="R94" s="211"/>
      <c r="S94" s="211"/>
    </row>
  </sheetData>
  <sheetProtection sheet="1" objects="1" scenarios="1"/>
  <customSheetViews>
    <customSheetView guid="{95B84344-25FE-4A71-9083-825DAB5E8F01}" topLeftCell="A28">
      <selection activeCell="B3" sqref="B3:C5"/>
      <pageMargins left="0" right="0" top="0" bottom="0" header="0" footer="0"/>
      <pageSetup paperSize="9" orientation="portrait" r:id="rId1"/>
    </customSheetView>
  </customSheetViews>
  <mergeCells count="26">
    <mergeCell ref="S35:S37"/>
    <mergeCell ref="R35:R37"/>
    <mergeCell ref="B38:G38"/>
    <mergeCell ref="K38:P38"/>
    <mergeCell ref="I35:I37"/>
    <mergeCell ref="K35:K36"/>
    <mergeCell ref="L35:L37"/>
    <mergeCell ref="M35:M37"/>
    <mergeCell ref="N35:N37"/>
    <mergeCell ref="O35:O37"/>
    <mergeCell ref="B35:B36"/>
    <mergeCell ref="C35:C37"/>
    <mergeCell ref="D35:D37"/>
    <mergeCell ref="E35:E37"/>
    <mergeCell ref="F35:F37"/>
    <mergeCell ref="G35:G37"/>
    <mergeCell ref="H35:H37"/>
    <mergeCell ref="Q35:Q37"/>
    <mergeCell ref="K34:O34"/>
    <mergeCell ref="B2:C2"/>
    <mergeCell ref="B7:B8"/>
    <mergeCell ref="C7:C8"/>
    <mergeCell ref="B11:C11"/>
    <mergeCell ref="C34:G34"/>
    <mergeCell ref="B3:C5"/>
    <mergeCell ref="P35:P37"/>
  </mergeCell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0" tint="-0.499984740745262"/>
  </sheetPr>
  <dimension ref="A1:N134"/>
  <sheetViews>
    <sheetView topLeftCell="E127" zoomScale="98" workbookViewId="0">
      <selection activeCell="M145" sqref="M145"/>
    </sheetView>
  </sheetViews>
  <sheetFormatPr defaultRowHeight="15"/>
  <cols>
    <col min="2" max="2" width="13.5546875" customWidth="1"/>
    <col min="3" max="3" width="20.33203125" customWidth="1"/>
    <col min="4" max="4" width="35.21875" customWidth="1"/>
    <col min="6" max="6" width="33.5546875" customWidth="1"/>
    <col min="13" max="13" width="11" bestFit="1" customWidth="1"/>
  </cols>
  <sheetData>
    <row r="1" spans="1:14" ht="105">
      <c r="A1" t="s">
        <v>25</v>
      </c>
      <c r="B1" s="21" t="s">
        <v>412</v>
      </c>
      <c r="C1" s="21" t="s">
        <v>27</v>
      </c>
      <c r="D1" s="21" t="s">
        <v>1131</v>
      </c>
      <c r="E1" s="21" t="s">
        <v>29</v>
      </c>
      <c r="F1" s="21" t="s">
        <v>413</v>
      </c>
      <c r="G1" s="21" t="s">
        <v>396</v>
      </c>
      <c r="H1" s="21" t="s">
        <v>63</v>
      </c>
      <c r="I1" s="21" t="s">
        <v>64</v>
      </c>
      <c r="J1" s="21" t="s">
        <v>65</v>
      </c>
      <c r="K1" s="21" t="s">
        <v>1277</v>
      </c>
      <c r="L1" s="21" t="s">
        <v>67</v>
      </c>
      <c r="M1" s="21" t="s">
        <v>1279</v>
      </c>
      <c r="N1" s="21" t="s">
        <v>1348</v>
      </c>
    </row>
    <row r="2" spans="1:14">
      <c r="A2" t="str">
        <f>'11 - Asset Investment'!$B$2</f>
        <v>Swansea Bay UHB</v>
      </c>
      <c r="B2" s="3" t="s">
        <v>1349</v>
      </c>
      <c r="C2" s="3" t="str">
        <f>'11 - Asset Investment'!$B$7</f>
        <v xml:space="preserve">PROPERTY &amp; ASSET INVESTMENT </v>
      </c>
      <c r="D2" s="3" t="str">
        <f>'11 - Asset Investment'!$B$11</f>
        <v>CAPITAL EXPENDITURE</v>
      </c>
      <c r="E2" s="3" t="s">
        <v>414</v>
      </c>
      <c r="F2" s="3" t="str">
        <f>'11 - Asset Investment'!$B13</f>
        <v>IT</v>
      </c>
      <c r="G2" s="3">
        <f>'11 - Asset Investment'!$C13</f>
        <v>0.82499999999999996</v>
      </c>
      <c r="N2" s="3"/>
    </row>
    <row r="3" spans="1:14">
      <c r="A3" t="str">
        <f>'11 - Asset Investment'!$B$2</f>
        <v>Swansea Bay UHB</v>
      </c>
      <c r="B3" s="3" t="s">
        <v>1349</v>
      </c>
      <c r="C3" s="3" t="str">
        <f>'11 - Asset Investment'!$B$7</f>
        <v xml:space="preserve">PROPERTY &amp; ASSET INVESTMENT </v>
      </c>
      <c r="D3" s="3" t="str">
        <f>'11 - Asset Investment'!$B$11</f>
        <v>CAPITAL EXPENDITURE</v>
      </c>
      <c r="E3" s="3" t="s">
        <v>414</v>
      </c>
      <c r="F3" s="3" t="str">
        <f>'11 - Asset Investment'!$B14</f>
        <v>Equipment</v>
      </c>
      <c r="G3" s="3">
        <f>'11 - Asset Investment'!$C14</f>
        <v>0.44</v>
      </c>
      <c r="N3" s="3"/>
    </row>
    <row r="4" spans="1:14">
      <c r="A4" t="str">
        <f>'11 - Asset Investment'!$B$2</f>
        <v>Swansea Bay UHB</v>
      </c>
      <c r="B4" s="3" t="s">
        <v>1349</v>
      </c>
      <c r="C4" s="3" t="str">
        <f>'11 - Asset Investment'!$B$7</f>
        <v xml:space="preserve">PROPERTY &amp; ASSET INVESTMENT </v>
      </c>
      <c r="D4" s="3" t="str">
        <f>'11 - Asset Investment'!$B$11</f>
        <v>CAPITAL EXPENDITURE</v>
      </c>
      <c r="E4" s="3" t="s">
        <v>414</v>
      </c>
      <c r="F4" s="3" t="str">
        <f>'11 - Asset Investment'!$B15</f>
        <v>Statutory Compliance</v>
      </c>
      <c r="G4" s="3">
        <f>'11 - Asset Investment'!$C15</f>
        <v>0</v>
      </c>
      <c r="N4" s="3"/>
    </row>
    <row r="5" spans="1:14">
      <c r="A5" t="str">
        <f>'11 - Asset Investment'!$B$2</f>
        <v>Swansea Bay UHB</v>
      </c>
      <c r="B5" s="3" t="s">
        <v>1349</v>
      </c>
      <c r="C5" s="3" t="str">
        <f>'11 - Asset Investment'!$B$7</f>
        <v xml:space="preserve">PROPERTY &amp; ASSET INVESTMENT </v>
      </c>
      <c r="D5" s="3" t="str">
        <f>'11 - Asset Investment'!$B$11</f>
        <v>CAPITAL EXPENDITURE</v>
      </c>
      <c r="E5" s="3" t="s">
        <v>414</v>
      </c>
      <c r="F5" s="3" t="str">
        <f>'11 - Asset Investment'!$B16</f>
        <v>Estates</v>
      </c>
      <c r="G5" s="3">
        <f>'11 - Asset Investment'!$C16</f>
        <v>10.983000000000001</v>
      </c>
      <c r="N5" s="3"/>
    </row>
    <row r="6" spans="1:14">
      <c r="A6" t="str">
        <f>'11 - Asset Investment'!$B$2</f>
        <v>Swansea Bay UHB</v>
      </c>
      <c r="B6" s="3" t="s">
        <v>1349</v>
      </c>
      <c r="C6" s="3" t="str">
        <f>'11 - Asset Investment'!$B$7</f>
        <v xml:space="preserve">PROPERTY &amp; ASSET INVESTMENT </v>
      </c>
      <c r="D6" s="3" t="str">
        <f>'11 - Asset Investment'!$B$11</f>
        <v>CAPITAL EXPENDITURE</v>
      </c>
      <c r="E6" s="3" t="s">
        <v>414</v>
      </c>
      <c r="F6" s="3" t="str">
        <f>'11 - Asset Investment'!$B17</f>
        <v>Other</v>
      </c>
      <c r="G6" s="3">
        <f>'11 - Asset Investment'!$C17</f>
        <v>0</v>
      </c>
      <c r="N6" s="3"/>
    </row>
    <row r="7" spans="1:14">
      <c r="A7" t="str">
        <f>'11 - Asset Investment'!$B$2</f>
        <v>Swansea Bay UHB</v>
      </c>
      <c r="B7" s="3" t="s">
        <v>1349</v>
      </c>
      <c r="C7" s="3" t="str">
        <f>'11 - Asset Investment'!$B$7</f>
        <v xml:space="preserve">PROPERTY &amp; ASSET INVESTMENT </v>
      </c>
      <c r="D7" s="3" t="str">
        <f>'11 - Asset Investment'!$B$11</f>
        <v>CAPITAL EXPENDITURE</v>
      </c>
      <c r="E7" s="3" t="s">
        <v>396</v>
      </c>
      <c r="F7" s="3" t="str">
        <f>'11 - Asset Investment'!$B18</f>
        <v>SUB TOTAL DISCRETIONARY EXPENDITURE</v>
      </c>
      <c r="G7" s="3">
        <f>'11 - Asset Investment'!$C18</f>
        <v>12.248000000000001</v>
      </c>
      <c r="N7" s="3"/>
    </row>
    <row r="8" spans="1:14">
      <c r="A8" t="str">
        <f>'11 - Asset Investment'!$B$2</f>
        <v>Swansea Bay UHB</v>
      </c>
      <c r="B8" s="3" t="s">
        <v>1349</v>
      </c>
      <c r="C8" s="3" t="str">
        <f>'11 - Asset Investment'!$B$7</f>
        <v xml:space="preserve">PROPERTY &amp; ASSET INVESTMENT </v>
      </c>
      <c r="D8" s="3" t="str">
        <f>'11 - Asset Investment'!$B$11</f>
        <v>CAPITAL EXPENDITURE</v>
      </c>
      <c r="E8" s="3" t="s">
        <v>396</v>
      </c>
      <c r="F8" s="3" t="str">
        <f>'11 - Asset Investment'!$B19</f>
        <v>LESS NBV OF DISPOSALS (NEGATIVE)</v>
      </c>
      <c r="G8" s="3">
        <f>'11 - Asset Investment'!$C19</f>
        <v>0</v>
      </c>
      <c r="N8" s="3"/>
    </row>
    <row r="9" spans="1:14">
      <c r="A9" t="str">
        <f>'11 - Asset Investment'!$B$2</f>
        <v>Swansea Bay UHB</v>
      </c>
      <c r="B9" s="3" t="s">
        <v>1349</v>
      </c>
      <c r="C9" s="3" t="str">
        <f>'11 - Asset Investment'!$B$7</f>
        <v xml:space="preserve">PROPERTY &amp; ASSET INVESTMENT </v>
      </c>
      <c r="D9" s="3" t="str">
        <f>'11 - Asset Investment'!$B$11</f>
        <v>CAPITAL EXPENDITURE</v>
      </c>
      <c r="E9" s="3" t="s">
        <v>414</v>
      </c>
      <c r="F9" s="3" t="str">
        <f>'11 - Asset Investment'!$B20</f>
        <v>Land disposals</v>
      </c>
      <c r="G9" s="3">
        <f>'11 - Asset Investment'!$C20</f>
        <v>-0.2</v>
      </c>
      <c r="N9" s="3"/>
    </row>
    <row r="10" spans="1:14">
      <c r="A10" t="str">
        <f>'11 - Asset Investment'!$B$2</f>
        <v>Swansea Bay UHB</v>
      </c>
      <c r="B10" s="3" t="s">
        <v>1349</v>
      </c>
      <c r="C10" s="3" t="str">
        <f>'11 - Asset Investment'!$B$7</f>
        <v xml:space="preserve">PROPERTY &amp; ASSET INVESTMENT </v>
      </c>
      <c r="D10" s="3" t="str">
        <f>'11 - Asset Investment'!$B$11</f>
        <v>CAPITAL EXPENDITURE</v>
      </c>
      <c r="E10" s="3" t="s">
        <v>396</v>
      </c>
      <c r="F10" s="3" t="str">
        <f>'11 - Asset Investment'!$B21</f>
        <v>Recovery of Business Case Fees</v>
      </c>
      <c r="G10" s="3">
        <f>'11 - Asset Investment'!$C21</f>
        <v>-1.2430000000000001</v>
      </c>
      <c r="N10" s="3"/>
    </row>
    <row r="11" spans="1:14">
      <c r="A11" t="str">
        <f>'11 - Asset Investment'!$B$2</f>
        <v>Swansea Bay UHB</v>
      </c>
      <c r="B11" s="3" t="s">
        <v>1349</v>
      </c>
      <c r="C11" s="3" t="str">
        <f>'11 - Asset Investment'!$B$7</f>
        <v xml:space="preserve">PROPERTY &amp; ASSET INVESTMENT </v>
      </c>
      <c r="D11" s="3" t="str">
        <f>'11 - Asset Investment'!$B$11</f>
        <v>CAPITAL EXPENDITURE</v>
      </c>
      <c r="E11" s="3" t="s">
        <v>414</v>
      </c>
      <c r="F11" s="3" t="str">
        <f>'11 - Asset Investment'!$B22</f>
        <v>City Deal Income</v>
      </c>
      <c r="G11" s="3">
        <f>'11 - Asset Investment'!$C22</f>
        <v>-0.97399999999999998</v>
      </c>
    </row>
    <row r="12" spans="1:14">
      <c r="A12" t="str">
        <f>'11 - Asset Investment'!$B$2</f>
        <v>Swansea Bay UHB</v>
      </c>
      <c r="B12" s="3" t="s">
        <v>1349</v>
      </c>
      <c r="C12" s="3" t="str">
        <f>'11 - Asset Investment'!$B$7</f>
        <v xml:space="preserve">PROPERTY &amp; ASSET INVESTMENT </v>
      </c>
      <c r="D12" s="3" t="str">
        <f>'11 - Asset Investment'!$B$11</f>
        <v>CAPITAL EXPENDITURE</v>
      </c>
      <c r="E12" s="3" t="s">
        <v>414</v>
      </c>
      <c r="F12" s="3">
        <f>'11 - Asset Investment'!$B23</f>
        <v>0</v>
      </c>
      <c r="G12" s="3">
        <f>'11 - Asset Investment'!$C23</f>
        <v>0</v>
      </c>
    </row>
    <row r="13" spans="1:14">
      <c r="A13" t="str">
        <f>'11 - Asset Investment'!$B$2</f>
        <v>Swansea Bay UHB</v>
      </c>
      <c r="B13" s="3" t="s">
        <v>1349</v>
      </c>
      <c r="C13" s="3" t="str">
        <f>'11 - Asset Investment'!$B$7</f>
        <v xml:space="preserve">PROPERTY &amp; ASSET INVESTMENT </v>
      </c>
      <c r="D13" s="3" t="str">
        <f>'11 - Asset Investment'!$B$11</f>
        <v>CAPITAL EXPENDITURE</v>
      </c>
      <c r="E13" s="3" t="s">
        <v>414</v>
      </c>
      <c r="F13" s="3">
        <f>'11 - Asset Investment'!$B24</f>
        <v>0</v>
      </c>
      <c r="G13" s="3">
        <f>'11 - Asset Investment'!$C24</f>
        <v>0</v>
      </c>
    </row>
    <row r="14" spans="1:14">
      <c r="A14" t="str">
        <f>'11 - Asset Investment'!$B$2</f>
        <v>Swansea Bay UHB</v>
      </c>
      <c r="B14" s="3" t="s">
        <v>1349</v>
      </c>
      <c r="C14" s="3" t="str">
        <f>'11 - Asset Investment'!$B$7</f>
        <v xml:space="preserve">PROPERTY &amp; ASSET INVESTMENT </v>
      </c>
      <c r="D14" s="3" t="str">
        <f>'11 - Asset Investment'!$B$11</f>
        <v>CAPITAL EXPENDITURE</v>
      </c>
      <c r="E14" s="3" t="s">
        <v>396</v>
      </c>
      <c r="F14" s="3" t="str">
        <f>'11 - Asset Investment'!$B25</f>
        <v>SUB TOTAL DISPOSAL RECEIPTS</v>
      </c>
      <c r="G14" s="3">
        <f>'11 - Asset Investment'!$C25</f>
        <v>-2.4169999999999998</v>
      </c>
    </row>
    <row r="15" spans="1:14">
      <c r="A15" t="str">
        <f>'11 - Asset Investment'!$B$2</f>
        <v>Swansea Bay UHB</v>
      </c>
      <c r="B15" s="3" t="s">
        <v>1349</v>
      </c>
      <c r="C15" s="3" t="str">
        <f>'11 - Asset Investment'!$B$7</f>
        <v xml:space="preserve">PROPERTY &amp; ASSET INVESTMENT </v>
      </c>
      <c r="D15" s="3" t="str">
        <f>'11 - Asset Investment'!$B$11</f>
        <v>CAPITAL EXPENDITURE</v>
      </c>
      <c r="E15" s="3" t="s">
        <v>414</v>
      </c>
      <c r="F15" s="3" t="str">
        <f>'11 - Asset Investment'!$B26</f>
        <v xml:space="preserve">Discretionary Funding  (Group 1 - CRL / CEL Negative) </v>
      </c>
      <c r="G15" s="3">
        <f>'11 - Asset Investment'!$C26</f>
        <v>-9.8320000000000007</v>
      </c>
    </row>
    <row r="16" spans="1:14">
      <c r="A16" t="str">
        <f>'11 - Asset Investment'!$B$2</f>
        <v>Swansea Bay UHB</v>
      </c>
      <c r="B16" s="3" t="s">
        <v>1349</v>
      </c>
      <c r="C16" s="3" t="str">
        <f>'11 - Asset Investment'!$B$7</f>
        <v xml:space="preserve">PROPERTY &amp; ASSET INVESTMENT </v>
      </c>
      <c r="D16" s="3" t="str">
        <f>'11 - Asset Investment'!$B$11</f>
        <v>CAPITAL EXPENDITURE</v>
      </c>
      <c r="E16" s="3" t="s">
        <v>396</v>
      </c>
      <c r="F16" s="3" t="str">
        <f>'11 - Asset Investment'!$B27</f>
        <v>Net Position</v>
      </c>
      <c r="G16" s="3">
        <f>'11 - Asset Investment'!$C27</f>
        <v>-9.9999999999944578E-4</v>
      </c>
    </row>
    <row r="17" spans="1:14">
      <c r="A17" t="str">
        <f>'11 - Asset Investment'!$B$2</f>
        <v>Swansea Bay UHB</v>
      </c>
      <c r="B17" s="3" t="s">
        <v>1349</v>
      </c>
      <c r="C17" s="3" t="str">
        <f>'11 - Asset Investment'!$B$7</f>
        <v xml:space="preserve">PROPERTY &amp; ASSET INVESTMENT </v>
      </c>
      <c r="D17" s="3" t="str">
        <f>'11 - Asset Investment'!$B$11</f>
        <v>CAPITAL EXPENDITURE</v>
      </c>
      <c r="E17" s="3" t="s">
        <v>396</v>
      </c>
      <c r="F17" s="3">
        <f>'11 - Asset Investment'!$B28</f>
        <v>0</v>
      </c>
      <c r="G17" s="3">
        <f>'11 - Asset Investment'!$C28</f>
        <v>0</v>
      </c>
    </row>
    <row r="18" spans="1:14">
      <c r="A18" t="str">
        <f>'11 - Asset Investment'!$B$2</f>
        <v>Swansea Bay UHB</v>
      </c>
      <c r="B18" s="3" t="s">
        <v>1349</v>
      </c>
      <c r="C18" s="3" t="str">
        <f>'11 - Asset Investment'!$B$7</f>
        <v xml:space="preserve">PROPERTY &amp; ASSET INVESTMENT </v>
      </c>
      <c r="D18" s="3" t="str">
        <f>'11 - Asset Investment'!$B$11</f>
        <v>CAPITAL EXPENDITURE</v>
      </c>
      <c r="E18" s="3" t="s">
        <v>396</v>
      </c>
      <c r="F18" s="3" t="str">
        <f>'11 - Asset Investment'!$B29</f>
        <v>DISCRETIONARY REVENUE / NON CASH IMPACT</v>
      </c>
      <c r="G18" s="3" t="str">
        <f>'11 - Asset Investment'!$C29</f>
        <v>£m</v>
      </c>
    </row>
    <row r="19" spans="1:14">
      <c r="A19" t="str">
        <f>'11 - Asset Investment'!$B$2</f>
        <v>Swansea Bay UHB</v>
      </c>
      <c r="B19" s="3" t="s">
        <v>1349</v>
      </c>
      <c r="C19" s="3" t="str">
        <f>'11 - Asset Investment'!$B$7</f>
        <v xml:space="preserve">PROPERTY &amp; ASSET INVESTMENT </v>
      </c>
      <c r="D19" s="3" t="str">
        <f>'11 - Asset Investment'!$B$11</f>
        <v>CAPITAL EXPENDITURE</v>
      </c>
      <c r="E19" s="3" t="s">
        <v>414</v>
      </c>
      <c r="F19" s="3" t="str">
        <f>'11 - Asset Investment'!$B30</f>
        <v>Net Annual Impact on Revenue Position (+Additional Costs/-Savings)</v>
      </c>
      <c r="G19" s="3">
        <f>'11 - Asset Investment'!$C30</f>
        <v>0</v>
      </c>
    </row>
    <row r="20" spans="1:14">
      <c r="A20" t="str">
        <f>'11 - Asset Investment'!$B$2</f>
        <v>Swansea Bay UHB</v>
      </c>
      <c r="B20" s="3" t="s">
        <v>1349</v>
      </c>
      <c r="C20" s="3" t="str">
        <f>'11 - Asset Investment'!$B$7</f>
        <v xml:space="preserve">PROPERTY &amp; ASSET INVESTMENT </v>
      </c>
      <c r="D20" s="3" t="str">
        <f>'11 - Asset Investment'!$B$11</f>
        <v>CAPITAL EXPENDITURE</v>
      </c>
      <c r="E20" s="3" t="s">
        <v>414</v>
      </c>
      <c r="F20" s="3" t="str">
        <f>'11 - Asset Investment'!$B31</f>
        <v>NET Annual Impact on DEL Non Cash Charges (+Increase / -Decrease)</v>
      </c>
      <c r="G20" s="3">
        <f>'11 - Asset Investment'!$C31</f>
        <v>10.061999999999998</v>
      </c>
    </row>
    <row r="21" spans="1:14">
      <c r="A21" t="str">
        <f>'11 - Asset Investment'!$B$2</f>
        <v>Swansea Bay UHB</v>
      </c>
      <c r="B21" s="3" t="s">
        <v>1349</v>
      </c>
      <c r="C21" s="3" t="str">
        <f>'11 - Asset Investment'!$B$7</f>
        <v xml:space="preserve">PROPERTY &amp; ASSET INVESTMENT </v>
      </c>
      <c r="D21" s="3" t="str">
        <f>'11 - Asset Investment'!$B$11</f>
        <v>CAPITAL EXPENDITURE</v>
      </c>
      <c r="E21" s="3" t="s">
        <v>414</v>
      </c>
      <c r="F21" s="3" t="str">
        <f>'11 - Asset Investment'!$B32</f>
        <v>NET Annual Impact on AME Non Cash Charges (+Increase / -Decrease)</v>
      </c>
      <c r="G21" s="3">
        <f>'11 - Asset Investment'!$C32</f>
        <v>31.592999999999996</v>
      </c>
    </row>
    <row r="22" spans="1:14">
      <c r="A22" t="str">
        <f>'11 - Asset Investment'!$B$2</f>
        <v>Swansea Bay UHB</v>
      </c>
      <c r="B22" s="3" t="s">
        <v>1349</v>
      </c>
      <c r="C22" s="3" t="str">
        <f>'11 - Asset Investment'!$B$7</f>
        <v xml:space="preserve">PROPERTY &amp; ASSET INVESTMENT </v>
      </c>
      <c r="D22" s="3" t="str">
        <f>'11 - Asset Investment'!$B$35</f>
        <v>APPROVED SCHEMES</v>
      </c>
      <c r="E22" s="3" t="s">
        <v>414</v>
      </c>
      <c r="F22" s="3" t="str">
        <f>'11 - Asset Investment'!$B39</f>
        <v>Additional Capital Funding 2021­22</v>
      </c>
      <c r="G22" s="3"/>
      <c r="H22" s="3">
        <f>'11 - Asset Investment'!C39</f>
        <v>2.1080000000000001</v>
      </c>
      <c r="I22" s="3">
        <f>'11 - Asset Investment'!D39</f>
        <v>0</v>
      </c>
      <c r="J22" s="3">
        <f>'11 - Asset Investment'!E39</f>
        <v>0</v>
      </c>
      <c r="K22" s="3">
        <f>'11 - Asset Investment'!F39</f>
        <v>0</v>
      </c>
      <c r="L22" s="3">
        <f>'11 - Asset Investment'!G39</f>
        <v>0</v>
      </c>
      <c r="M22" s="3">
        <f>'11 - Asset Investment'!I39</f>
        <v>0</v>
      </c>
      <c r="N22" t="str">
        <f>'11 - Asset Investment'!H39</f>
        <v> </v>
      </c>
    </row>
    <row r="23" spans="1:14">
      <c r="A23" t="str">
        <f>'11 - Asset Investment'!$B$2</f>
        <v>Swansea Bay UHB</v>
      </c>
      <c r="B23" s="3" t="s">
        <v>1349</v>
      </c>
      <c r="C23" s="3" t="str">
        <f>'11 - Asset Investment'!$B$7</f>
        <v xml:space="preserve">PROPERTY &amp; ASSET INVESTMENT </v>
      </c>
      <c r="D23" s="3" t="str">
        <f>'11 - Asset Investment'!$B$35</f>
        <v>APPROVED SCHEMES</v>
      </c>
      <c r="E23" s="3" t="s">
        <v>414</v>
      </c>
      <c r="F23" s="3" t="str">
        <f>'11 - Asset Investment'!$B40</f>
        <v>Additional works linked to Neonatal Development in Singleton Hospital</v>
      </c>
      <c r="G23" s="3"/>
      <c r="H23" s="3">
        <f>'11 - Asset Investment'!C40</f>
        <v>1.7000000000000001E-2</v>
      </c>
      <c r="I23" s="3">
        <f>'11 - Asset Investment'!D40</f>
        <v>0</v>
      </c>
      <c r="J23" s="3">
        <f>'11 - Asset Investment'!E40</f>
        <v>0</v>
      </c>
      <c r="K23" s="3">
        <f>'11 - Asset Investment'!F40</f>
        <v>0</v>
      </c>
      <c r="L23" s="3">
        <f>'11 - Asset Investment'!G40</f>
        <v>0</v>
      </c>
      <c r="M23" s="3">
        <f>'11 - Asset Investment'!I40</f>
        <v>0</v>
      </c>
      <c r="N23" t="str">
        <f>'11 - Asset Investment'!H40</f>
        <v> </v>
      </c>
    </row>
    <row r="24" spans="1:14">
      <c r="A24" t="str">
        <f>'11 - Asset Investment'!$B$2</f>
        <v>Swansea Bay UHB</v>
      </c>
      <c r="B24" s="3" t="s">
        <v>1349</v>
      </c>
      <c r="C24" s="3" t="str">
        <f>'11 - Asset Investment'!$B$7</f>
        <v xml:space="preserve">PROPERTY &amp; ASSET INVESTMENT </v>
      </c>
      <c r="D24" s="3" t="str">
        <f>'11 - Asset Investment'!$B$35</f>
        <v>APPROVED SCHEMES</v>
      </c>
      <c r="E24" s="3" t="s">
        <v>414</v>
      </c>
      <c r="F24" s="3" t="str">
        <f>'11 - Asset Investment'!$B41</f>
        <v>Anti-Ligature</v>
      </c>
      <c r="G24" s="3"/>
      <c r="H24" s="3">
        <f>'11 - Asset Investment'!C41</f>
        <v>0.09</v>
      </c>
      <c r="I24" s="3">
        <f>'11 - Asset Investment'!D41</f>
        <v>0</v>
      </c>
      <c r="J24" s="3">
        <f>'11 - Asset Investment'!E41</f>
        <v>0</v>
      </c>
      <c r="K24" s="3">
        <f>'11 - Asset Investment'!F41</f>
        <v>0</v>
      </c>
      <c r="L24" s="3">
        <f>'11 - Asset Investment'!G41</f>
        <v>0</v>
      </c>
      <c r="M24" s="3">
        <f>'11 - Asset Investment'!I41</f>
        <v>0</v>
      </c>
      <c r="N24" t="str">
        <f>'11 - Asset Investment'!H41</f>
        <v> </v>
      </c>
    </row>
    <row r="25" spans="1:14">
      <c r="A25" t="str">
        <f>'11 - Asset Investment'!$B$2</f>
        <v>Swansea Bay UHB</v>
      </c>
      <c r="B25" s="3" t="s">
        <v>1349</v>
      </c>
      <c r="C25" s="3" t="str">
        <f>'11 - Asset Investment'!$B$7</f>
        <v xml:space="preserve">PROPERTY &amp; ASSET INVESTMENT </v>
      </c>
      <c r="D25" s="3" t="str">
        <f>'11 - Asset Investment'!$B$35</f>
        <v>APPROVED SCHEMES</v>
      </c>
      <c r="E25" s="3" t="s">
        <v>414</v>
      </c>
      <c r="F25" s="3" t="str">
        <f>'11 - Asset Investment'!$B42</f>
        <v>COVID Recovery (FOU, Opthalmology Day Theatre &amp; Elective Theatres NPT)</v>
      </c>
      <c r="G25" s="3"/>
      <c r="H25" s="3">
        <f>'11 - Asset Investment'!C42</f>
        <v>1.075</v>
      </c>
      <c r="I25" s="3">
        <f>'11 - Asset Investment'!D42</f>
        <v>0.88100000000000001</v>
      </c>
      <c r="J25" s="3">
        <f>'11 - Asset Investment'!E42</f>
        <v>0</v>
      </c>
      <c r="K25" s="3">
        <f>'11 - Asset Investment'!F42</f>
        <v>0</v>
      </c>
      <c r="L25" s="3">
        <f>'11 - Asset Investment'!G42</f>
        <v>0</v>
      </c>
      <c r="M25" s="3">
        <f>'11 - Asset Investment'!I42</f>
        <v>0</v>
      </c>
      <c r="N25" t="str">
        <f>'11 - Asset Investment'!H42</f>
        <v> </v>
      </c>
    </row>
    <row r="26" spans="1:14">
      <c r="A26" t="str">
        <f>'11 - Asset Investment'!$B$2</f>
        <v>Swansea Bay UHB</v>
      </c>
      <c r="B26" s="3" t="s">
        <v>1349</v>
      </c>
      <c r="C26" s="3" t="str">
        <f>'11 - Asset Investment'!$B$7</f>
        <v xml:space="preserve">PROPERTY &amp; ASSET INVESTMENT </v>
      </c>
      <c r="D26" s="3" t="str">
        <f>'11 - Asset Investment'!$B$35</f>
        <v>APPROVED SCHEMES</v>
      </c>
      <c r="E26" s="3" t="s">
        <v>414</v>
      </c>
      <c r="F26" s="3" t="str">
        <f>'11 - Asset Investment'!$B43</f>
        <v>COVID 19</v>
      </c>
      <c r="G26" s="3"/>
      <c r="H26" s="3">
        <f>'11 - Asset Investment'!C43</f>
        <v>1.0529999999999999</v>
      </c>
      <c r="I26" s="3">
        <f>'11 - Asset Investment'!D43</f>
        <v>0</v>
      </c>
      <c r="J26" s="3">
        <f>'11 - Asset Investment'!E43</f>
        <v>0</v>
      </c>
      <c r="K26" s="3">
        <f>'11 - Asset Investment'!F43</f>
        <v>0</v>
      </c>
      <c r="L26" s="3">
        <f>'11 - Asset Investment'!G43</f>
        <v>0</v>
      </c>
      <c r="M26" s="3">
        <f>'11 - Asset Investment'!I43</f>
        <v>0</v>
      </c>
      <c r="N26" t="str">
        <f>'11 - Asset Investment'!H43</f>
        <v> </v>
      </c>
    </row>
    <row r="27" spans="1:14">
      <c r="A27" t="str">
        <f>'11 - Asset Investment'!$B$2</f>
        <v>Swansea Bay UHB</v>
      </c>
      <c r="B27" s="3" t="s">
        <v>1349</v>
      </c>
      <c r="C27" s="3" t="str">
        <f>'11 - Asset Investment'!$B$7</f>
        <v xml:space="preserve">PROPERTY &amp; ASSET INVESTMENT </v>
      </c>
      <c r="D27" s="3" t="str">
        <f>'11 - Asset Investment'!$B$35</f>
        <v>APPROVED SCHEMES</v>
      </c>
      <c r="E27" s="3" t="s">
        <v>414</v>
      </c>
      <c r="F27" s="3" t="str">
        <f>'11 - Asset Investment'!$B44</f>
        <v>CT Sim, Cancer Centre Singleton</v>
      </c>
      <c r="G27" s="3"/>
      <c r="H27" s="3">
        <f>'11 - Asset Investment'!C44</f>
        <v>0.157</v>
      </c>
      <c r="I27" s="3">
        <f>'11 - Asset Investment'!D44</f>
        <v>0</v>
      </c>
      <c r="J27" s="3">
        <f>'11 - Asset Investment'!E44</f>
        <v>0</v>
      </c>
      <c r="K27" s="3">
        <f>'11 - Asset Investment'!F44</f>
        <v>0</v>
      </c>
      <c r="L27" s="3">
        <f>'11 - Asset Investment'!G44</f>
        <v>0</v>
      </c>
      <c r="M27" s="3">
        <f>'11 - Asset Investment'!I44</f>
        <v>0</v>
      </c>
      <c r="N27" t="str">
        <f>'11 - Asset Investment'!H44</f>
        <v>Y</v>
      </c>
    </row>
    <row r="28" spans="1:14">
      <c r="A28" t="str">
        <f>'11 - Asset Investment'!$B$2</f>
        <v>Swansea Bay UHB</v>
      </c>
      <c r="B28" s="3" t="s">
        <v>1349</v>
      </c>
      <c r="C28" s="3" t="str">
        <f>'11 - Asset Investment'!$B$7</f>
        <v xml:space="preserve">PROPERTY &amp; ASSET INVESTMENT </v>
      </c>
      <c r="D28" s="3" t="str">
        <f>'11 - Asset Investment'!$B$35</f>
        <v>APPROVED SCHEMES</v>
      </c>
      <c r="E28" s="3" t="s">
        <v>414</v>
      </c>
      <c r="F28" s="3" t="str">
        <f>'11 - Asset Investment'!$B45</f>
        <v>Digital Eyecare</v>
      </c>
      <c r="G28" s="3"/>
      <c r="H28" s="3">
        <f>'11 - Asset Investment'!C45</f>
        <v>0.09</v>
      </c>
      <c r="I28" s="3">
        <f>'11 - Asset Investment'!D45</f>
        <v>0</v>
      </c>
      <c r="J28" s="3">
        <f>'11 - Asset Investment'!E45</f>
        <v>0</v>
      </c>
      <c r="K28" s="3">
        <f>'11 - Asset Investment'!F45</f>
        <v>0</v>
      </c>
      <c r="L28" s="3">
        <f>'11 - Asset Investment'!G45</f>
        <v>0</v>
      </c>
      <c r="M28" s="3">
        <f>'11 - Asset Investment'!I45</f>
        <v>0</v>
      </c>
      <c r="N28" t="str">
        <f>'11 - Asset Investment'!H45</f>
        <v> </v>
      </c>
    </row>
    <row r="29" spans="1:14">
      <c r="A29" t="str">
        <f>'11 - Asset Investment'!$B$2</f>
        <v>Swansea Bay UHB</v>
      </c>
      <c r="B29" s="3" t="s">
        <v>1349</v>
      </c>
      <c r="C29" s="3" t="str">
        <f>'11 - Asset Investment'!$B$7</f>
        <v xml:space="preserve">PROPERTY &amp; ASSET INVESTMENT </v>
      </c>
      <c r="D29" s="3" t="str">
        <f>'11 - Asset Investment'!$B$35</f>
        <v>APPROVED SCHEMES</v>
      </c>
      <c r="E29" s="3" t="s">
        <v>414</v>
      </c>
      <c r="F29" s="3" t="str">
        <f>'11 - Asset Investment'!$B46</f>
        <v>DPIF</v>
      </c>
      <c r="G29" s="3"/>
      <c r="H29" s="3">
        <f>'11 - Asset Investment'!C46</f>
        <v>5.3999999999999999E-2</v>
      </c>
      <c r="I29" s="3">
        <f>'11 - Asset Investment'!D46</f>
        <v>0</v>
      </c>
      <c r="J29" s="3">
        <f>'11 - Asset Investment'!E46</f>
        <v>0</v>
      </c>
      <c r="K29" s="3">
        <f>'11 - Asset Investment'!F46</f>
        <v>0</v>
      </c>
      <c r="L29" s="3">
        <f>'11 - Asset Investment'!G46</f>
        <v>0</v>
      </c>
      <c r="M29" s="3">
        <f>'11 - Asset Investment'!I46</f>
        <v>0</v>
      </c>
      <c r="N29" t="str">
        <f>'11 - Asset Investment'!H46</f>
        <v> </v>
      </c>
    </row>
    <row r="30" spans="1:14">
      <c r="A30" t="str">
        <f>'11 - Asset Investment'!$B$2</f>
        <v>Swansea Bay UHB</v>
      </c>
      <c r="B30" s="3" t="s">
        <v>1349</v>
      </c>
      <c r="C30" s="3" t="str">
        <f>'11 - Asset Investment'!$B$7</f>
        <v xml:space="preserve">PROPERTY &amp; ASSET INVESTMENT </v>
      </c>
      <c r="D30" s="3" t="str">
        <f>'11 - Asset Investment'!$B$35</f>
        <v>APPROVED SCHEMES</v>
      </c>
      <c r="E30" s="3" t="s">
        <v>414</v>
      </c>
      <c r="F30" s="3" t="str">
        <f>'11 - Asset Investment'!$B47</f>
        <v>DPIF - Software License Fees for Vyaire Hardware- Lung Function 2021-22</v>
      </c>
      <c r="G30" s="3"/>
      <c r="H30" s="3">
        <f>'11 - Asset Investment'!C47</f>
        <v>0.01</v>
      </c>
      <c r="I30" s="3">
        <f>'11 - Asset Investment'!D47</f>
        <v>0</v>
      </c>
      <c r="J30" s="3">
        <f>'11 - Asset Investment'!E47</f>
        <v>0</v>
      </c>
      <c r="K30" s="3">
        <f>'11 - Asset Investment'!F47</f>
        <v>0</v>
      </c>
      <c r="L30" s="3">
        <f>'11 - Asset Investment'!G47</f>
        <v>0</v>
      </c>
      <c r="M30" s="3">
        <f>'11 - Asset Investment'!I47</f>
        <v>0</v>
      </c>
      <c r="N30" t="str">
        <f>'11 - Asset Investment'!H47</f>
        <v> </v>
      </c>
    </row>
    <row r="31" spans="1:14">
      <c r="A31" t="str">
        <f>'11 - Asset Investment'!$B$2</f>
        <v>Swansea Bay UHB</v>
      </c>
      <c r="B31" s="3" t="s">
        <v>1349</v>
      </c>
      <c r="C31" s="3" t="str">
        <f>'11 - Asset Investment'!$B$7</f>
        <v xml:space="preserve">PROPERTY &amp; ASSET INVESTMENT </v>
      </c>
      <c r="D31" s="3" t="str">
        <f>'11 - Asset Investment'!$B$35</f>
        <v>APPROVED SCHEMES</v>
      </c>
      <c r="E31" s="3" t="s">
        <v>414</v>
      </c>
      <c r="F31" s="3" t="str">
        <f>'11 - Asset Investment'!$B48</f>
        <v>EDCIMS</v>
      </c>
      <c r="G31" s="3"/>
      <c r="H31" s="3">
        <f>'11 - Asset Investment'!C48</f>
        <v>0.24299999999999999</v>
      </c>
      <c r="I31" s="3">
        <f>'11 - Asset Investment'!D48</f>
        <v>0</v>
      </c>
      <c r="J31" s="3">
        <f>'11 - Asset Investment'!E48</f>
        <v>0</v>
      </c>
      <c r="K31" s="3">
        <f>'11 - Asset Investment'!F48</f>
        <v>0</v>
      </c>
      <c r="L31" s="3">
        <f>'11 - Asset Investment'!G48</f>
        <v>0</v>
      </c>
      <c r="M31" s="3">
        <f>'11 - Asset Investment'!I48</f>
        <v>0</v>
      </c>
      <c r="N31" t="str">
        <f>'11 - Asset Investment'!H48</f>
        <v> </v>
      </c>
    </row>
    <row r="32" spans="1:14">
      <c r="A32" t="str">
        <f>'11 - Asset Investment'!$B$2</f>
        <v>Swansea Bay UHB</v>
      </c>
      <c r="B32" s="3" t="s">
        <v>1349</v>
      </c>
      <c r="C32" s="3" t="str">
        <f>'11 - Asset Investment'!$B$7</f>
        <v xml:space="preserve">PROPERTY &amp; ASSET INVESTMENT </v>
      </c>
      <c r="D32" s="3" t="str">
        <f>'11 - Asset Investment'!$B$35</f>
        <v>APPROVED SCHEMES</v>
      </c>
      <c r="E32" s="3" t="s">
        <v>414</v>
      </c>
      <c r="F32" s="3" t="str">
        <f>'11 - Asset Investment'!$B49</f>
        <v>Emergency Department Waiting Area Improvements</v>
      </c>
      <c r="G32" s="3"/>
      <c r="H32" s="3">
        <f>'11 - Asset Investment'!C49</f>
        <v>8.0000000000000002E-3</v>
      </c>
      <c r="I32" s="3">
        <f>'11 - Asset Investment'!D49</f>
        <v>0</v>
      </c>
      <c r="J32" s="3">
        <f>'11 - Asset Investment'!E49</f>
        <v>0</v>
      </c>
      <c r="K32" s="3">
        <f>'11 - Asset Investment'!F49</f>
        <v>0</v>
      </c>
      <c r="L32" s="3">
        <f>'11 - Asset Investment'!G49</f>
        <v>0</v>
      </c>
      <c r="M32" s="3">
        <f>'11 - Asset Investment'!I49</f>
        <v>0</v>
      </c>
      <c r="N32" t="str">
        <f>'11 - Asset Investment'!H49</f>
        <v> </v>
      </c>
    </row>
    <row r="33" spans="1:14">
      <c r="A33" t="str">
        <f>'11 - Asset Investment'!$B$2</f>
        <v>Swansea Bay UHB</v>
      </c>
      <c r="B33" s="3" t="s">
        <v>1349</v>
      </c>
      <c r="C33" s="3" t="str">
        <f>'11 - Asset Investment'!$B$7</f>
        <v xml:space="preserve">PROPERTY &amp; ASSET INVESTMENT </v>
      </c>
      <c r="D33" s="3" t="str">
        <f>'11 - Asset Investment'!$B$35</f>
        <v>APPROVED SCHEMES</v>
      </c>
      <c r="E33" s="3" t="s">
        <v>414</v>
      </c>
      <c r="F33" s="3" t="str">
        <f>'11 - Asset Investment'!$B50</f>
        <v>EMRTS - Equipment</v>
      </c>
      <c r="G33" s="3"/>
      <c r="H33" s="3">
        <f>'11 - Asset Investment'!C50</f>
        <v>0.30199999999999999</v>
      </c>
      <c r="I33" s="3">
        <f>'11 - Asset Investment'!D50</f>
        <v>0</v>
      </c>
      <c r="J33" s="3">
        <f>'11 - Asset Investment'!E50</f>
        <v>0</v>
      </c>
      <c r="K33" s="3">
        <f>'11 - Asset Investment'!F50</f>
        <v>0</v>
      </c>
      <c r="L33" s="3">
        <f>'11 - Asset Investment'!G50</f>
        <v>0</v>
      </c>
      <c r="M33" s="3">
        <f>'11 - Asset Investment'!I50</f>
        <v>0</v>
      </c>
      <c r="N33" t="str">
        <f>'11 - Asset Investment'!H50</f>
        <v> </v>
      </c>
    </row>
    <row r="34" spans="1:14">
      <c r="A34" t="str">
        <f>'11 - Asset Investment'!$B$2</f>
        <v>Swansea Bay UHB</v>
      </c>
      <c r="B34" s="3" t="s">
        <v>1349</v>
      </c>
      <c r="C34" s="3" t="str">
        <f>'11 - Asset Investment'!$B$7</f>
        <v xml:space="preserve">PROPERTY &amp; ASSET INVESTMENT </v>
      </c>
      <c r="D34" s="3" t="str">
        <f>'11 - Asset Investment'!$B$35</f>
        <v>APPROVED SCHEMES</v>
      </c>
      <c r="E34" s="3" t="s">
        <v>414</v>
      </c>
      <c r="F34" s="3" t="str">
        <f>'11 - Asset Investment'!$B51</f>
        <v xml:space="preserve">Eprescribing and Medicines Administration </v>
      </c>
      <c r="G34" s="3"/>
      <c r="H34" s="3">
        <f>'11 - Asset Investment'!C51</f>
        <v>0.23100000000000001</v>
      </c>
      <c r="I34" s="3">
        <f>'11 - Asset Investment'!D51</f>
        <v>0</v>
      </c>
      <c r="J34" s="3">
        <f>'11 - Asset Investment'!E51</f>
        <v>0</v>
      </c>
      <c r="K34" s="3">
        <f>'11 - Asset Investment'!F51</f>
        <v>0</v>
      </c>
      <c r="L34" s="3">
        <f>'11 - Asset Investment'!G51</f>
        <v>0</v>
      </c>
      <c r="M34" s="3">
        <f>'11 - Asset Investment'!I51</f>
        <v>0</v>
      </c>
      <c r="N34" t="str">
        <f>'11 - Asset Investment'!H51</f>
        <v> </v>
      </c>
    </row>
    <row r="35" spans="1:14">
      <c r="A35" t="str">
        <f>'11 - Asset Investment'!$B$2</f>
        <v>Swansea Bay UHB</v>
      </c>
      <c r="B35" s="3" t="s">
        <v>1349</v>
      </c>
      <c r="C35" s="3" t="str">
        <f>'11 - Asset Investment'!$B$7</f>
        <v xml:space="preserve">PROPERTY &amp; ASSET INVESTMENT </v>
      </c>
      <c r="D35" s="3" t="str">
        <f>'11 - Asset Investment'!$B$35</f>
        <v>APPROVED SCHEMES</v>
      </c>
      <c r="E35" s="3" t="s">
        <v>414</v>
      </c>
      <c r="F35" s="3" t="str">
        <f>'11 - Asset Investment'!$B52</f>
        <v>Eye Care Equipment</v>
      </c>
      <c r="G35" s="3"/>
      <c r="H35" s="3">
        <f>'11 - Asset Investment'!C52</f>
        <v>0.02</v>
      </c>
      <c r="I35" s="3">
        <f>'11 - Asset Investment'!D52</f>
        <v>0</v>
      </c>
      <c r="J35" s="3">
        <f>'11 - Asset Investment'!E52</f>
        <v>0</v>
      </c>
      <c r="K35" s="3">
        <f>'11 - Asset Investment'!F52</f>
        <v>0</v>
      </c>
      <c r="L35" s="3">
        <f>'11 - Asset Investment'!G52</f>
        <v>0</v>
      </c>
      <c r="M35" s="3">
        <f>'11 - Asset Investment'!I52</f>
        <v>0</v>
      </c>
      <c r="N35" t="str">
        <f>'11 - Asset Investment'!H52</f>
        <v> </v>
      </c>
    </row>
    <row r="36" spans="1:14">
      <c r="A36" t="str">
        <f>'11 - Asset Investment'!$B$2</f>
        <v>Swansea Bay UHB</v>
      </c>
      <c r="B36" s="3" t="s">
        <v>1349</v>
      </c>
      <c r="C36" s="3" t="str">
        <f>'11 - Asset Investment'!$B$7</f>
        <v xml:space="preserve">PROPERTY &amp; ASSET INVESTMENT </v>
      </c>
      <c r="D36" s="3" t="str">
        <f>'11 - Asset Investment'!$B$35</f>
        <v>APPROVED SCHEMES</v>
      </c>
      <c r="E36" s="3" t="s">
        <v>414</v>
      </c>
      <c r="F36" s="3" t="str">
        <f>'11 - Asset Investment'!$B53</f>
        <v>HEPMA</v>
      </c>
      <c r="G36" s="3"/>
      <c r="H36" s="3">
        <f>'11 - Asset Investment'!C53</f>
        <v>5.0000000000000001E-3</v>
      </c>
      <c r="I36" s="3">
        <f>'11 - Asset Investment'!D53</f>
        <v>0</v>
      </c>
      <c r="J36" s="3">
        <f>'11 - Asset Investment'!E53</f>
        <v>0</v>
      </c>
      <c r="K36" s="3">
        <f>'11 - Asset Investment'!F53</f>
        <v>0</v>
      </c>
      <c r="L36" s="3">
        <f>'11 - Asset Investment'!G53</f>
        <v>0</v>
      </c>
      <c r="M36" s="3">
        <f>'11 - Asset Investment'!I53</f>
        <v>0</v>
      </c>
      <c r="N36" t="str">
        <f>'11 - Asset Investment'!H53</f>
        <v> </v>
      </c>
    </row>
    <row r="37" spans="1:14">
      <c r="A37" t="str">
        <f>'11 - Asset Investment'!$B$2</f>
        <v>Swansea Bay UHB</v>
      </c>
      <c r="B37" s="3" t="s">
        <v>1349</v>
      </c>
      <c r="C37" s="3" t="str">
        <f>'11 - Asset Investment'!$B$7</f>
        <v xml:space="preserve">PROPERTY &amp; ASSET INVESTMENT </v>
      </c>
      <c r="D37" s="3" t="str">
        <f>'11 - Asset Investment'!$B$35</f>
        <v>APPROVED SCHEMES</v>
      </c>
      <c r="E37" s="3" t="s">
        <v>414</v>
      </c>
      <c r="F37" s="3" t="str">
        <f>'11 - Asset Investment'!$B54</f>
        <v xml:space="preserve">I2S - Health Records Modernisation </v>
      </c>
      <c r="G37" s="3"/>
      <c r="H37" s="3">
        <f>'11 - Asset Investment'!C54</f>
        <v>0.20699999999999999</v>
      </c>
      <c r="I37" s="3">
        <f>'11 - Asset Investment'!D54</f>
        <v>0</v>
      </c>
      <c r="J37" s="3">
        <f>'11 - Asset Investment'!E54</f>
        <v>0</v>
      </c>
      <c r="K37" s="3">
        <f>'11 - Asset Investment'!F54</f>
        <v>0</v>
      </c>
      <c r="L37" s="3">
        <f>'11 - Asset Investment'!G54</f>
        <v>0</v>
      </c>
      <c r="M37" s="3">
        <f>'11 - Asset Investment'!I54</f>
        <v>0</v>
      </c>
      <c r="N37" t="str">
        <f>'11 - Asset Investment'!H54</f>
        <v> </v>
      </c>
    </row>
    <row r="38" spans="1:14">
      <c r="A38" t="str">
        <f>'11 - Asset Investment'!$B$2</f>
        <v>Swansea Bay UHB</v>
      </c>
      <c r="B38" s="3" t="s">
        <v>1349</v>
      </c>
      <c r="C38" s="3" t="str">
        <f>'11 - Asset Investment'!$B$7</f>
        <v xml:space="preserve">PROPERTY &amp; ASSET INVESTMENT </v>
      </c>
      <c r="D38" s="3" t="str">
        <f>'11 - Asset Investment'!$B$35</f>
        <v>APPROVED SCHEMES</v>
      </c>
      <c r="E38" s="3" t="s">
        <v>414</v>
      </c>
      <c r="F38" s="3" t="str">
        <f>'11 - Asset Investment'!$B55</f>
        <v xml:space="preserve">ICF - CAMHS clinics </v>
      </c>
      <c r="G38" s="3"/>
      <c r="H38" s="3">
        <f>'11 - Asset Investment'!C55</f>
        <v>4.0000000000000001E-3</v>
      </c>
      <c r="I38" s="3">
        <f>'11 - Asset Investment'!D55</f>
        <v>0</v>
      </c>
      <c r="J38" s="3">
        <f>'11 - Asset Investment'!E55</f>
        <v>0</v>
      </c>
      <c r="K38" s="3">
        <f>'11 - Asset Investment'!F55</f>
        <v>0</v>
      </c>
      <c r="L38" s="3">
        <f>'11 - Asset Investment'!G55</f>
        <v>0</v>
      </c>
      <c r="M38" s="3">
        <f>'11 - Asset Investment'!I55</f>
        <v>0</v>
      </c>
      <c r="N38" t="str">
        <f>'11 - Asset Investment'!H55</f>
        <v> </v>
      </c>
    </row>
    <row r="39" spans="1:14">
      <c r="A39" t="str">
        <f>'11 - Asset Investment'!$B$2</f>
        <v>Swansea Bay UHB</v>
      </c>
      <c r="B39" s="3" t="s">
        <v>1349</v>
      </c>
      <c r="C39" s="3" t="str">
        <f>'11 - Asset Investment'!$B$7</f>
        <v xml:space="preserve">PROPERTY &amp; ASSET INVESTMENT </v>
      </c>
      <c r="D39" s="3" t="str">
        <f>'11 - Asset Investment'!$B$35</f>
        <v>APPROVED SCHEMES</v>
      </c>
      <c r="E39" s="3" t="s">
        <v>414</v>
      </c>
      <c r="F39" s="3" t="str">
        <f>'11 - Asset Investment'!$B56</f>
        <v>ICF - MCP - Repurposing NPT Childrens Centre (17MC)</v>
      </c>
      <c r="G39" s="3"/>
      <c r="H39" s="3">
        <f>'11 - Asset Investment'!C56</f>
        <v>1E-3</v>
      </c>
      <c r="I39" s="3">
        <f>'11 - Asset Investment'!D56</f>
        <v>0</v>
      </c>
      <c r="J39" s="3">
        <f>'11 - Asset Investment'!E56</f>
        <v>0</v>
      </c>
      <c r="K39" s="3">
        <f>'11 - Asset Investment'!F56</f>
        <v>0</v>
      </c>
      <c r="L39" s="3">
        <f>'11 - Asset Investment'!G56</f>
        <v>0</v>
      </c>
      <c r="M39" s="3">
        <f>'11 - Asset Investment'!I56</f>
        <v>0</v>
      </c>
      <c r="N39" t="str">
        <f>'11 - Asset Investment'!H56</f>
        <v> </v>
      </c>
    </row>
    <row r="40" spans="1:14">
      <c r="A40" t="str">
        <f>'11 - Asset Investment'!$B$2</f>
        <v>Swansea Bay UHB</v>
      </c>
      <c r="B40" s="3" t="s">
        <v>1349</v>
      </c>
      <c r="C40" s="3" t="str">
        <f>'11 - Asset Investment'!$B$7</f>
        <v xml:space="preserve">PROPERTY &amp; ASSET INVESTMENT </v>
      </c>
      <c r="D40" s="3" t="str">
        <f>'11 - Asset Investment'!$B$35</f>
        <v>APPROVED SCHEMES</v>
      </c>
      <c r="E40" s="3" t="s">
        <v>414</v>
      </c>
      <c r="F40" s="3" t="str">
        <f>'11 - Asset Investment'!$B57</f>
        <v>ICF - Neath Integrated Wellbeing Hub</v>
      </c>
      <c r="G40" s="3"/>
      <c r="H40" s="3">
        <f>'11 - Asset Investment'!C57</f>
        <v>8.9999999999999993E-3</v>
      </c>
      <c r="I40" s="3">
        <f>'11 - Asset Investment'!D57</f>
        <v>0</v>
      </c>
      <c r="J40" s="3">
        <f>'11 - Asset Investment'!E57</f>
        <v>0</v>
      </c>
      <c r="K40" s="3">
        <f>'11 - Asset Investment'!F57</f>
        <v>0</v>
      </c>
      <c r="L40" s="3">
        <f>'11 - Asset Investment'!G57</f>
        <v>0</v>
      </c>
      <c r="M40" s="3">
        <f>'11 - Asset Investment'!I57</f>
        <v>0</v>
      </c>
      <c r="N40" t="str">
        <f>'11 - Asset Investment'!H57</f>
        <v> </v>
      </c>
    </row>
    <row r="41" spans="1:14">
      <c r="A41" t="str">
        <f>'11 - Asset Investment'!$B$2</f>
        <v>Swansea Bay UHB</v>
      </c>
      <c r="B41" s="3" t="s">
        <v>1349</v>
      </c>
      <c r="C41" s="3" t="str">
        <f>'11 - Asset Investment'!$B$7</f>
        <v xml:space="preserve">PROPERTY &amp; ASSET INVESTMENT </v>
      </c>
      <c r="D41" s="3" t="str">
        <f>'11 - Asset Investment'!$B$35</f>
        <v>APPROVED SCHEMES</v>
      </c>
      <c r="E41" s="3" t="s">
        <v>414</v>
      </c>
      <c r="F41" s="3" t="str">
        <f>'11 - Asset Investment'!$B58</f>
        <v xml:space="preserve">ICF Schemes </v>
      </c>
      <c r="G41" s="3"/>
      <c r="H41" s="3">
        <f>'11 - Asset Investment'!C58</f>
        <v>1.2999999999999999E-2</v>
      </c>
      <c r="I41" s="3">
        <f>'11 - Asset Investment'!D58</f>
        <v>0</v>
      </c>
      <c r="J41" s="3">
        <f>'11 - Asset Investment'!E58</f>
        <v>0</v>
      </c>
      <c r="K41" s="3">
        <f>'11 - Asset Investment'!F58</f>
        <v>0</v>
      </c>
      <c r="L41" s="3">
        <f>'11 - Asset Investment'!G58</f>
        <v>0</v>
      </c>
      <c r="M41" s="3">
        <f>'11 - Asset Investment'!I58</f>
        <v>0</v>
      </c>
      <c r="N41" t="str">
        <f>'11 - Asset Investment'!H58</f>
        <v> </v>
      </c>
    </row>
    <row r="42" spans="1:14">
      <c r="A42" t="str">
        <f>'11 - Asset Investment'!$B$2</f>
        <v>Swansea Bay UHB</v>
      </c>
      <c r="B42" s="3" t="s">
        <v>1349</v>
      </c>
      <c r="C42" s="3" t="str">
        <f>'11 - Asset Investment'!$B$7</f>
        <v xml:space="preserve">PROPERTY &amp; ASSET INVESTMENT </v>
      </c>
      <c r="D42" s="3" t="str">
        <f>'11 - Asset Investment'!$B$35</f>
        <v>APPROVED SCHEMES</v>
      </c>
      <c r="E42" s="3" t="s">
        <v>414</v>
      </c>
      <c r="F42" s="3" t="str">
        <f>'11 - Asset Investment'!$B59</f>
        <v>Imaging</v>
      </c>
      <c r="G42" s="3"/>
      <c r="H42" s="3">
        <f>'11 - Asset Investment'!C59</f>
        <v>0.122</v>
      </c>
      <c r="I42" s="3">
        <f>'11 - Asset Investment'!D59</f>
        <v>0</v>
      </c>
      <c r="J42" s="3">
        <f>'11 - Asset Investment'!E59</f>
        <v>0</v>
      </c>
      <c r="K42" s="3">
        <f>'11 - Asset Investment'!F59</f>
        <v>0</v>
      </c>
      <c r="L42" s="3">
        <f>'11 - Asset Investment'!G59</f>
        <v>0</v>
      </c>
      <c r="M42" s="3">
        <f>'11 - Asset Investment'!I59</f>
        <v>0</v>
      </c>
      <c r="N42" t="str">
        <f>'11 - Asset Investment'!H59</f>
        <v> </v>
      </c>
    </row>
    <row r="43" spans="1:14">
      <c r="A43" t="str">
        <f>'11 - Asset Investment'!$B$2</f>
        <v>Swansea Bay UHB</v>
      </c>
      <c r="B43" s="3" t="s">
        <v>1349</v>
      </c>
      <c r="C43" s="3" t="str">
        <f>'11 - Asset Investment'!$B$7</f>
        <v xml:space="preserve">PROPERTY &amp; ASSET INVESTMENT </v>
      </c>
      <c r="D43" s="3" t="str">
        <f>'11 - Asset Investment'!$B$35</f>
        <v>APPROVED SCHEMES</v>
      </c>
      <c r="E43" s="3" t="s">
        <v>414</v>
      </c>
      <c r="F43" s="3" t="str">
        <f>'11 - Asset Investment'!$B60</f>
        <v xml:space="preserve">Invest to Save - Theatre Stock Omnicell </v>
      </c>
      <c r="G43" s="3"/>
      <c r="H43" s="3">
        <f>'11 - Asset Investment'!C60</f>
        <v>0.311</v>
      </c>
      <c r="I43" s="3">
        <f>'11 - Asset Investment'!D60</f>
        <v>0</v>
      </c>
      <c r="J43" s="3">
        <f>'11 - Asset Investment'!E60</f>
        <v>0</v>
      </c>
      <c r="K43" s="3">
        <f>'11 - Asset Investment'!F60</f>
        <v>0</v>
      </c>
      <c r="L43" s="3">
        <f>'11 - Asset Investment'!G60</f>
        <v>0</v>
      </c>
      <c r="M43" s="3">
        <f>'11 - Asset Investment'!I60</f>
        <v>0</v>
      </c>
      <c r="N43" t="str">
        <f>'11 - Asset Investment'!H60</f>
        <v> </v>
      </c>
    </row>
    <row r="44" spans="1:14">
      <c r="A44" t="str">
        <f>'11 - Asset Investment'!$B$2</f>
        <v>Swansea Bay UHB</v>
      </c>
      <c r="B44" s="3" t="s">
        <v>1349</v>
      </c>
      <c r="C44" s="3" t="str">
        <f>'11 - Asset Investment'!$B$7</f>
        <v xml:space="preserve">PROPERTY &amp; ASSET INVESTMENT </v>
      </c>
      <c r="D44" s="3" t="str">
        <f>'11 - Asset Investment'!$B$35</f>
        <v>APPROVED SCHEMES</v>
      </c>
      <c r="E44" s="3" t="s">
        <v>414</v>
      </c>
      <c r="F44" s="3" t="str">
        <f>'11 - Asset Investment'!$B61</f>
        <v>Linacc B – Singleton</v>
      </c>
      <c r="G44" s="3"/>
      <c r="H44" s="3">
        <f>'11 - Asset Investment'!C61</f>
        <v>0.28199999999999997</v>
      </c>
      <c r="I44" s="3">
        <f>'11 - Asset Investment'!D61</f>
        <v>0</v>
      </c>
      <c r="J44" s="3">
        <f>'11 - Asset Investment'!E61</f>
        <v>0</v>
      </c>
      <c r="K44" s="3">
        <f>'11 - Asset Investment'!F61</f>
        <v>0</v>
      </c>
      <c r="L44" s="3">
        <f>'11 - Asset Investment'!G61</f>
        <v>0</v>
      </c>
      <c r="M44" s="3">
        <f>'11 - Asset Investment'!I61</f>
        <v>0</v>
      </c>
      <c r="N44" t="str">
        <f>'11 - Asset Investment'!H61</f>
        <v>Y</v>
      </c>
    </row>
    <row r="45" spans="1:14">
      <c r="A45" t="str">
        <f>'11 - Asset Investment'!$B$2</f>
        <v>Swansea Bay UHB</v>
      </c>
      <c r="B45" s="3" t="s">
        <v>1349</v>
      </c>
      <c r="C45" s="3" t="str">
        <f>'11 - Asset Investment'!$B$7</f>
        <v xml:space="preserve">PROPERTY &amp; ASSET INVESTMENT </v>
      </c>
      <c r="D45" s="3" t="str">
        <f>'11 - Asset Investment'!$B$35</f>
        <v>APPROVED SCHEMES</v>
      </c>
      <c r="E45" s="3" t="s">
        <v>414</v>
      </c>
      <c r="F45" s="3" t="str">
        <f>'11 - Asset Investment'!$B62</f>
        <v>Linear Accelerator C at Singleton Hospital</v>
      </c>
      <c r="G45" s="3"/>
      <c r="H45" s="3">
        <f>'11 - Asset Investment'!C62</f>
        <v>0.34</v>
      </c>
      <c r="I45" s="3">
        <f>'11 - Asset Investment'!D62</f>
        <v>0</v>
      </c>
      <c r="J45" s="3">
        <f>'11 - Asset Investment'!E62</f>
        <v>0</v>
      </c>
      <c r="K45" s="3">
        <f>'11 - Asset Investment'!F62</f>
        <v>0</v>
      </c>
      <c r="L45" s="3">
        <f>'11 - Asset Investment'!G62</f>
        <v>0</v>
      </c>
      <c r="M45" s="3">
        <f>'11 - Asset Investment'!I62</f>
        <v>0</v>
      </c>
      <c r="N45" t="str">
        <f>'11 - Asset Investment'!H62</f>
        <v>Y</v>
      </c>
    </row>
    <row r="46" spans="1:14">
      <c r="A46" t="str">
        <f>'11 - Asset Investment'!$B$2</f>
        <v>Swansea Bay UHB</v>
      </c>
      <c r="B46" s="3" t="s">
        <v>1349</v>
      </c>
      <c r="C46" s="3" t="str">
        <f>'11 - Asset Investment'!$B$7</f>
        <v xml:space="preserve">PROPERTY &amp; ASSET INVESTMENT </v>
      </c>
      <c r="D46" s="3" t="str">
        <f>'11 - Asset Investment'!$B$35</f>
        <v>APPROVED SCHEMES</v>
      </c>
      <c r="E46" s="3" t="s">
        <v>414</v>
      </c>
      <c r="F46" s="3" t="str">
        <f>'11 - Asset Investment'!$B63</f>
        <v>Linear Accelerator D at Singleton Hospital</v>
      </c>
      <c r="G46" s="3"/>
      <c r="H46" s="3">
        <f>'11 - Asset Investment'!C63</f>
        <v>0.25600000000000001</v>
      </c>
      <c r="I46" s="3">
        <f>'11 - Asset Investment'!D63</f>
        <v>0</v>
      </c>
      <c r="J46" s="3">
        <f>'11 - Asset Investment'!E63</f>
        <v>0</v>
      </c>
      <c r="K46" s="3">
        <f>'11 - Asset Investment'!F63</f>
        <v>0</v>
      </c>
      <c r="L46" s="3">
        <f>'11 - Asset Investment'!G63</f>
        <v>0</v>
      </c>
      <c r="M46" s="3">
        <f>'11 - Asset Investment'!I63</f>
        <v>0</v>
      </c>
      <c r="N46" t="str">
        <f>'11 - Asset Investment'!H63</f>
        <v>Y</v>
      </c>
    </row>
    <row r="47" spans="1:14">
      <c r="A47" t="str">
        <f>'11 - Asset Investment'!$B$2</f>
        <v>Swansea Bay UHB</v>
      </c>
      <c r="B47" s="3" t="s">
        <v>1349</v>
      </c>
      <c r="C47" s="3" t="str">
        <f>'11 - Asset Investment'!$B$7</f>
        <v xml:space="preserve">PROPERTY &amp; ASSET INVESTMENT </v>
      </c>
      <c r="D47" s="3" t="str">
        <f>'11 - Asset Investment'!$B$35</f>
        <v>APPROVED SCHEMES</v>
      </c>
      <c r="E47" s="3" t="s">
        <v>414</v>
      </c>
      <c r="F47" s="3" t="str">
        <f>'11 - Asset Investment'!$B64</f>
        <v>Morriston Hospital Infrastructure Modernisation – Phase 2 Stage 2</v>
      </c>
      <c r="G47" s="3"/>
      <c r="H47" s="3">
        <f>'11 - Asset Investment'!C64</f>
        <v>6.0000000000000001E-3</v>
      </c>
      <c r="I47" s="3">
        <f>'11 - Asset Investment'!D64</f>
        <v>9.9779999999999998</v>
      </c>
      <c r="J47" s="3">
        <f>'11 - Asset Investment'!E64</f>
        <v>0</v>
      </c>
      <c r="K47" s="3">
        <f>'11 - Asset Investment'!F64</f>
        <v>0</v>
      </c>
      <c r="L47" s="3">
        <f>'11 - Asset Investment'!G64</f>
        <v>0</v>
      </c>
      <c r="M47" s="3">
        <f>'11 - Asset Investment'!I64</f>
        <v>0</v>
      </c>
      <c r="N47" t="str">
        <f>'11 - Asset Investment'!H64</f>
        <v> </v>
      </c>
    </row>
    <row r="48" spans="1:14">
      <c r="A48" t="str">
        <f>'11 - Asset Investment'!$B$2</f>
        <v>Swansea Bay UHB</v>
      </c>
      <c r="B48" s="3" t="s">
        <v>1349</v>
      </c>
      <c r="C48" s="3" t="str">
        <f>'11 - Asset Investment'!$B$7</f>
        <v xml:space="preserve">PROPERTY &amp; ASSET INVESTMENT </v>
      </c>
      <c r="D48" s="3" t="str">
        <f>'11 - Asset Investment'!$B$35</f>
        <v>APPROVED SCHEMES</v>
      </c>
      <c r="E48" s="3" t="s">
        <v>414</v>
      </c>
      <c r="F48" s="3" t="str">
        <f>'11 - Asset Investment'!$B65</f>
        <v>National Clinical Systems - HEPMA</v>
      </c>
      <c r="G48" s="3"/>
      <c r="H48" s="3">
        <f>'11 - Asset Investment'!C65</f>
        <v>0.26900000000000002</v>
      </c>
      <c r="I48" s="3">
        <f>'11 - Asset Investment'!D65</f>
        <v>0</v>
      </c>
      <c r="J48" s="3">
        <f>'11 - Asset Investment'!E65</f>
        <v>0</v>
      </c>
      <c r="K48" s="3">
        <f>'11 - Asset Investment'!F65</f>
        <v>0</v>
      </c>
      <c r="L48" s="3">
        <f>'11 - Asset Investment'!G65</f>
        <v>0</v>
      </c>
      <c r="M48" s="3">
        <f>'11 - Asset Investment'!I65</f>
        <v>0</v>
      </c>
      <c r="N48" t="str">
        <f>'11 - Asset Investment'!H65</f>
        <v> </v>
      </c>
    </row>
    <row r="49" spans="1:14">
      <c r="A49" t="str">
        <f>'11 - Asset Investment'!$B$2</f>
        <v>Swansea Bay UHB</v>
      </c>
      <c r="B49" s="3" t="s">
        <v>1349</v>
      </c>
      <c r="C49" s="3" t="str">
        <f>'11 - Asset Investment'!$B$7</f>
        <v xml:space="preserve">PROPERTY &amp; ASSET INVESTMENT </v>
      </c>
      <c r="D49" s="3" t="str">
        <f>'11 - Asset Investment'!$B$35</f>
        <v>APPROVED SCHEMES</v>
      </c>
      <c r="E49" s="3" t="s">
        <v>396</v>
      </c>
      <c r="F49" s="3" t="str">
        <f>'11 - Asset Investment'!$B66</f>
        <v>National Imaging</v>
      </c>
      <c r="G49" s="3"/>
      <c r="H49" s="3">
        <f>'11 - Asset Investment'!C66</f>
        <v>0.67100000000000004</v>
      </c>
      <c r="I49" s="3">
        <f>'11 - Asset Investment'!D66</f>
        <v>0.7</v>
      </c>
      <c r="J49" s="3">
        <f>'11 - Asset Investment'!E66</f>
        <v>0</v>
      </c>
      <c r="K49" s="3">
        <f>'11 - Asset Investment'!F66</f>
        <v>0</v>
      </c>
      <c r="L49" s="3">
        <f>'11 - Asset Investment'!G66</f>
        <v>0</v>
      </c>
      <c r="M49" s="3">
        <f>'11 - Asset Investment'!I66</f>
        <v>0</v>
      </c>
      <c r="N49" t="str">
        <f>'11 - Asset Investment'!H66</f>
        <v> </v>
      </c>
    </row>
    <row r="50" spans="1:14">
      <c r="A50" t="str">
        <f>'11 - Asset Investment'!$B$2</f>
        <v>Swansea Bay UHB</v>
      </c>
      <c r="B50" s="3" t="s">
        <v>1349</v>
      </c>
      <c r="C50" s="3" t="str">
        <f>'11 - Asset Investment'!$B$7</f>
        <v xml:space="preserve">PROPERTY &amp; ASSET INVESTMENT </v>
      </c>
      <c r="D50" s="3" t="str">
        <f>'11 - Asset Investment'!$B$35</f>
        <v>APPROVED SCHEMES</v>
      </c>
      <c r="E50" s="3" t="s">
        <v>414</v>
      </c>
      <c r="F50" s="3" t="str">
        <f>'11 - Asset Investment'!$B67</f>
        <v xml:space="preserve">National Imaging Programme – Neath Port Talbot MRI </v>
      </c>
      <c r="G50" s="3"/>
      <c r="H50" s="3">
        <f>'11 - Asset Investment'!C67</f>
        <v>0.18</v>
      </c>
      <c r="I50" s="3">
        <f>'11 - Asset Investment'!D67</f>
        <v>0</v>
      </c>
      <c r="J50" s="3">
        <f>'11 - Asset Investment'!E67</f>
        <v>0</v>
      </c>
      <c r="K50" s="3">
        <f>'11 - Asset Investment'!F67</f>
        <v>0</v>
      </c>
      <c r="L50" s="3">
        <f>'11 - Asset Investment'!G67</f>
        <v>0</v>
      </c>
      <c r="M50" s="3">
        <f>'11 - Asset Investment'!I67</f>
        <v>0</v>
      </c>
      <c r="N50" t="str">
        <f>'11 - Asset Investment'!H67</f>
        <v> </v>
      </c>
    </row>
    <row r="51" spans="1:14">
      <c r="A51" t="str">
        <f>'11 - Asset Investment'!$B$2</f>
        <v>Swansea Bay UHB</v>
      </c>
      <c r="B51" s="3" t="s">
        <v>1349</v>
      </c>
      <c r="C51" s="3" t="str">
        <f>'11 - Asset Investment'!$B$7</f>
        <v xml:space="preserve">PROPERTY &amp; ASSET INVESTMENT </v>
      </c>
      <c r="D51" s="3" t="str">
        <f>'11 - Asset Investment'!$B$35</f>
        <v>APPROVED SCHEMES</v>
      </c>
      <c r="E51" s="3" t="s">
        <v>414</v>
      </c>
      <c r="F51" s="3" t="str">
        <f>'11 - Asset Investment'!$B68</f>
        <v xml:space="preserve">National Programmes – Decarbonisation </v>
      </c>
      <c r="G51" s="3"/>
      <c r="H51" s="3">
        <f>'11 - Asset Investment'!C68</f>
        <v>5.8000000000000003E-2</v>
      </c>
      <c r="I51" s="3">
        <f>'11 - Asset Investment'!D68</f>
        <v>0</v>
      </c>
      <c r="J51" s="3">
        <f>'11 - Asset Investment'!E68</f>
        <v>0</v>
      </c>
      <c r="K51" s="3">
        <f>'11 - Asset Investment'!F68</f>
        <v>0</v>
      </c>
      <c r="L51" s="3">
        <f>'11 - Asset Investment'!G68</f>
        <v>0</v>
      </c>
      <c r="M51" s="3">
        <f>'11 - Asset Investment'!I68</f>
        <v>0</v>
      </c>
      <c r="N51" t="str">
        <f>'11 - Asset Investment'!H68</f>
        <v> </v>
      </c>
    </row>
    <row r="52" spans="1:14">
      <c r="A52" t="str">
        <f>'11 - Asset Investment'!$B$2</f>
        <v>Swansea Bay UHB</v>
      </c>
      <c r="B52" s="3" t="s">
        <v>1349</v>
      </c>
      <c r="C52" s="3" t="str">
        <f>'11 - Asset Investment'!$B$7</f>
        <v xml:space="preserve">PROPERTY &amp; ASSET INVESTMENT </v>
      </c>
      <c r="D52" s="3" t="str">
        <f>'11 - Asset Investment'!$B$35</f>
        <v>APPROVED SCHEMES</v>
      </c>
      <c r="E52" s="3" t="s">
        <v>414</v>
      </c>
      <c r="F52" s="3" t="str">
        <f>'11 - Asset Investment'!$B69</f>
        <v xml:space="preserve">National Programmes – Fire </v>
      </c>
      <c r="G52" s="3"/>
      <c r="H52" s="3">
        <f>'11 - Asset Investment'!C69</f>
        <v>1.6E-2</v>
      </c>
      <c r="I52" s="3">
        <f>'11 - Asset Investment'!D69</f>
        <v>0</v>
      </c>
      <c r="J52" s="3">
        <f>'11 - Asset Investment'!E69</f>
        <v>0</v>
      </c>
      <c r="K52" s="3">
        <f>'11 - Asset Investment'!F69</f>
        <v>0</v>
      </c>
      <c r="L52" s="3">
        <f>'11 - Asset Investment'!G69</f>
        <v>0</v>
      </c>
      <c r="M52" s="3">
        <f>'11 - Asset Investment'!I69</f>
        <v>0</v>
      </c>
      <c r="N52" t="str">
        <f>'11 - Asset Investment'!H69</f>
        <v> </v>
      </c>
    </row>
    <row r="53" spans="1:14">
      <c r="A53" t="str">
        <f>'11 - Asset Investment'!$B$2</f>
        <v>Swansea Bay UHB</v>
      </c>
      <c r="B53" s="3" t="s">
        <v>1349</v>
      </c>
      <c r="C53" s="3" t="str">
        <f>'11 - Asset Investment'!$B$7</f>
        <v xml:space="preserve">PROPERTY &amp; ASSET INVESTMENT </v>
      </c>
      <c r="D53" s="3" t="str">
        <f>'11 - Asset Investment'!$B$35</f>
        <v>APPROVED SCHEMES</v>
      </c>
      <c r="E53" s="3" t="s">
        <v>414</v>
      </c>
      <c r="F53" s="3" t="str">
        <f>'11 - Asset Investment'!$B70</f>
        <v xml:space="preserve">National Programmes – Imaging </v>
      </c>
      <c r="G53" s="3"/>
      <c r="H53" s="3">
        <f>'11 - Asset Investment'!C70</f>
        <v>7.2999999999999995E-2</v>
      </c>
      <c r="I53" s="3">
        <f>'11 - Asset Investment'!D70</f>
        <v>0</v>
      </c>
      <c r="J53" s="3">
        <f>'11 - Asset Investment'!E70</f>
        <v>0</v>
      </c>
      <c r="K53" s="3">
        <f>'11 - Asset Investment'!F70</f>
        <v>0</v>
      </c>
      <c r="L53" s="3">
        <f>'11 - Asset Investment'!G70</f>
        <v>0</v>
      </c>
      <c r="M53" s="3">
        <f>'11 - Asset Investment'!I70</f>
        <v>0</v>
      </c>
      <c r="N53" t="str">
        <f>'11 - Asset Investment'!H70</f>
        <v> </v>
      </c>
    </row>
    <row r="54" spans="1:14">
      <c r="A54" t="str">
        <f>'11 - Asset Investment'!$B$2</f>
        <v>Swansea Bay UHB</v>
      </c>
      <c r="B54" s="3" t="s">
        <v>1349</v>
      </c>
      <c r="C54" s="3" t="str">
        <f>'11 - Asset Investment'!$B$7</f>
        <v xml:space="preserve">PROPERTY &amp; ASSET INVESTMENT </v>
      </c>
      <c r="D54" s="3" t="str">
        <f>'11 - Asset Investment'!$B$35</f>
        <v>APPROVED SCHEMES</v>
      </c>
      <c r="E54" s="3" t="s">
        <v>414</v>
      </c>
      <c r="F54" s="3" t="str">
        <f>'11 - Asset Investment'!$B71</f>
        <v xml:space="preserve">National Programmes – Infrastructure </v>
      </c>
      <c r="G54" s="3"/>
      <c r="H54" s="3">
        <f>'11 - Asset Investment'!C71</f>
        <v>7.8E-2</v>
      </c>
      <c r="I54" s="3">
        <f>'11 - Asset Investment'!D71</f>
        <v>0</v>
      </c>
      <c r="J54" s="3">
        <f>'11 - Asset Investment'!E71</f>
        <v>0</v>
      </c>
      <c r="K54" s="3">
        <f>'11 - Asset Investment'!F71</f>
        <v>0</v>
      </c>
      <c r="L54" s="3">
        <f>'11 - Asset Investment'!G71</f>
        <v>0</v>
      </c>
      <c r="M54" s="3">
        <f>'11 - Asset Investment'!I71</f>
        <v>0</v>
      </c>
      <c r="N54" t="str">
        <f>'11 - Asset Investment'!H71</f>
        <v> </v>
      </c>
    </row>
    <row r="55" spans="1:14">
      <c r="A55" t="str">
        <f>'11 - Asset Investment'!$B$2</f>
        <v>Swansea Bay UHB</v>
      </c>
      <c r="B55" s="3" t="s">
        <v>1349</v>
      </c>
      <c r="C55" s="3" t="str">
        <f>'11 - Asset Investment'!$B$7</f>
        <v xml:space="preserve">PROPERTY &amp; ASSET INVESTMENT </v>
      </c>
      <c r="D55" s="3" t="str">
        <f>'11 - Asset Investment'!$B$35</f>
        <v>APPROVED SCHEMES</v>
      </c>
      <c r="E55" s="3" t="s">
        <v>414</v>
      </c>
      <c r="F55" s="3" t="str">
        <f>'11 - Asset Investment'!$B72</f>
        <v xml:space="preserve">National Programmes – Mental Health </v>
      </c>
      <c r="G55" s="3"/>
      <c r="H55" s="3">
        <f>'11 - Asset Investment'!C72</f>
        <v>2.1000000000000001E-2</v>
      </c>
      <c r="I55" s="3">
        <f>'11 - Asset Investment'!D72</f>
        <v>0</v>
      </c>
      <c r="J55" s="3">
        <f>'11 - Asset Investment'!E72</f>
        <v>0</v>
      </c>
      <c r="K55" s="3">
        <f>'11 - Asset Investment'!F72</f>
        <v>0</v>
      </c>
      <c r="L55" s="3">
        <f>'11 - Asset Investment'!G72</f>
        <v>0</v>
      </c>
      <c r="M55" s="3">
        <f>'11 - Asset Investment'!I72</f>
        <v>0</v>
      </c>
      <c r="N55" t="str">
        <f>'11 - Asset Investment'!H72</f>
        <v> </v>
      </c>
    </row>
    <row r="56" spans="1:14">
      <c r="A56" t="str">
        <f>'11 - Asset Investment'!$B$2</f>
        <v>Swansea Bay UHB</v>
      </c>
      <c r="B56" s="3" t="s">
        <v>1349</v>
      </c>
      <c r="C56" s="3" t="str">
        <f>'11 - Asset Investment'!$B$7</f>
        <v xml:space="preserve">PROPERTY &amp; ASSET INVESTMENT </v>
      </c>
      <c r="D56" s="3" t="str">
        <f>'11 - Asset Investment'!$B$35</f>
        <v>APPROVED SCHEMES</v>
      </c>
      <c r="E56" s="3" t="s">
        <v>414</v>
      </c>
      <c r="F56" s="3" t="str">
        <f>'11 - Asset Investment'!$B73</f>
        <v>NDR (Transfer from NWIS)</v>
      </c>
      <c r="G56" s="3"/>
      <c r="H56" s="3">
        <f>'11 - Asset Investment'!C73</f>
        <v>0.06</v>
      </c>
      <c r="I56" s="3">
        <f>'11 - Asset Investment'!D73</f>
        <v>0</v>
      </c>
      <c r="J56" s="3">
        <f>'11 - Asset Investment'!E73</f>
        <v>0</v>
      </c>
      <c r="K56" s="3">
        <f>'11 - Asset Investment'!F73</f>
        <v>0</v>
      </c>
      <c r="L56" s="3">
        <f>'11 - Asset Investment'!G73</f>
        <v>0</v>
      </c>
      <c r="M56" s="3">
        <f>'11 - Asset Investment'!I73</f>
        <v>0</v>
      </c>
      <c r="N56" t="str">
        <f>'11 - Asset Investment'!H73</f>
        <v> </v>
      </c>
    </row>
    <row r="57" spans="1:14">
      <c r="A57" t="str">
        <f>'11 - Asset Investment'!$B$2</f>
        <v>Swansea Bay UHB</v>
      </c>
      <c r="B57" s="3" t="s">
        <v>1349</v>
      </c>
      <c r="C57" s="3" t="str">
        <f>'11 - Asset Investment'!$B$7</f>
        <v xml:space="preserve">PROPERTY &amp; ASSET INVESTMENT </v>
      </c>
      <c r="D57" s="3" t="str">
        <f>'11 - Asset Investment'!$B$35</f>
        <v>APPROVED SCHEMES</v>
      </c>
      <c r="E57" s="3" t="s">
        <v>414</v>
      </c>
      <c r="F57" s="3" t="str">
        <f>'11 - Asset Investment'!$B74</f>
        <v>Neonatal and Post-Natal Capacity at Singleton Hospital</v>
      </c>
      <c r="G57" s="3"/>
      <c r="H57" s="3">
        <f>'11 - Asset Investment'!C74</f>
        <v>0.127</v>
      </c>
      <c r="I57" s="3">
        <f>'11 - Asset Investment'!D74</f>
        <v>0</v>
      </c>
      <c r="J57" s="3">
        <f>'11 - Asset Investment'!E74</f>
        <v>0</v>
      </c>
      <c r="K57" s="3">
        <f>'11 - Asset Investment'!F74</f>
        <v>0</v>
      </c>
      <c r="L57" s="3">
        <f>'11 - Asset Investment'!G74</f>
        <v>0</v>
      </c>
      <c r="M57" s="3">
        <f>'11 - Asset Investment'!I74</f>
        <v>0</v>
      </c>
      <c r="N57" t="str">
        <f>'11 - Asset Investment'!H74</f>
        <v> </v>
      </c>
    </row>
    <row r="58" spans="1:14">
      <c r="A58" t="str">
        <f>'11 - Asset Investment'!$B$2</f>
        <v>Swansea Bay UHB</v>
      </c>
      <c r="B58" s="3" t="s">
        <v>1349</v>
      </c>
      <c r="C58" s="3" t="str">
        <f>'11 - Asset Investment'!$B$7</f>
        <v xml:space="preserve">PROPERTY &amp; ASSET INVESTMENT </v>
      </c>
      <c r="D58" s="3" t="str">
        <f>'11 - Asset Investment'!$B$35</f>
        <v>APPROVED SCHEMES</v>
      </c>
      <c r="E58" s="3" t="s">
        <v>414</v>
      </c>
      <c r="F58" s="3" t="str">
        <f>'11 - Asset Investment'!$B75</f>
        <v>Perinatal Mother &amp; Baby Unit at Tonna Hospital</v>
      </c>
      <c r="G58" s="3"/>
      <c r="H58" s="3">
        <f>'11 - Asset Investment'!C75</f>
        <v>0.02</v>
      </c>
      <c r="I58" s="3">
        <f>'11 - Asset Investment'!D75</f>
        <v>0</v>
      </c>
      <c r="J58" s="3">
        <f>'11 - Asset Investment'!E75</f>
        <v>0</v>
      </c>
      <c r="K58" s="3">
        <f>'11 - Asset Investment'!F75</f>
        <v>0</v>
      </c>
      <c r="L58" s="3">
        <f>'11 - Asset Investment'!G75</f>
        <v>0</v>
      </c>
      <c r="M58" s="3">
        <f>'11 - Asset Investment'!I75</f>
        <v>0</v>
      </c>
      <c r="N58" t="str">
        <f>'11 - Asset Investment'!H75</f>
        <v> </v>
      </c>
    </row>
    <row r="59" spans="1:14">
      <c r="A59" t="str">
        <f>'11 - Asset Investment'!$B$2</f>
        <v>Swansea Bay UHB</v>
      </c>
      <c r="B59" s="3" t="s">
        <v>1349</v>
      </c>
      <c r="C59" s="3" t="str">
        <f>'11 - Asset Investment'!$B$7</f>
        <v xml:space="preserve">PROPERTY &amp; ASSET INVESTMENT </v>
      </c>
      <c r="D59" s="3" t="str">
        <f>'11 - Asset Investment'!$B$35</f>
        <v>APPROVED SCHEMES</v>
      </c>
      <c r="E59" s="3" t="s">
        <v>414</v>
      </c>
      <c r="F59" s="3" t="str">
        <f>'11 - Asset Investment'!$B76</f>
        <v xml:space="preserve">PET CT Scanner Fees </v>
      </c>
      <c r="G59" s="3"/>
      <c r="H59" s="3">
        <f>'11 - Asset Investment'!C76</f>
        <v>0</v>
      </c>
      <c r="I59" s="3">
        <f>'11 - Asset Investment'!D76</f>
        <v>0.10299999999999999</v>
      </c>
      <c r="J59" s="3">
        <f>'11 - Asset Investment'!E76</f>
        <v>0</v>
      </c>
      <c r="K59" s="3">
        <f>'11 - Asset Investment'!F76</f>
        <v>0</v>
      </c>
      <c r="L59" s="3">
        <f>'11 - Asset Investment'!G76</f>
        <v>0</v>
      </c>
      <c r="M59" s="3">
        <f>'11 - Asset Investment'!I76</f>
        <v>0</v>
      </c>
      <c r="N59" t="str">
        <f>'11 - Asset Investment'!H76</f>
        <v>Y</v>
      </c>
    </row>
    <row r="60" spans="1:14">
      <c r="A60" t="str">
        <f>'11 - Asset Investment'!$B$2</f>
        <v>Swansea Bay UHB</v>
      </c>
      <c r="B60" s="3" t="s">
        <v>1349</v>
      </c>
      <c r="C60" s="3" t="str">
        <f>'11 - Asset Investment'!$B$7</f>
        <v xml:space="preserve">PROPERTY &amp; ASSET INVESTMENT </v>
      </c>
      <c r="D60" s="3" t="str">
        <f>'11 - Asset Investment'!$B$35</f>
        <v>APPROVED SCHEMES</v>
      </c>
      <c r="E60" s="3" t="s">
        <v>414</v>
      </c>
      <c r="F60" s="3" t="str">
        <f>'11 - Asset Investment'!$B77</f>
        <v>Pharmacy - Robotic Automation Process (Foundry4 - BoT)</v>
      </c>
      <c r="G60" s="3"/>
      <c r="H60" s="3">
        <f>'11 - Asset Investment'!C77</f>
        <v>1.0999999999999999E-2</v>
      </c>
      <c r="I60" s="3">
        <f>'11 - Asset Investment'!D77</f>
        <v>0</v>
      </c>
      <c r="J60" s="3">
        <f>'11 - Asset Investment'!E77</f>
        <v>0</v>
      </c>
      <c r="K60" s="3">
        <f>'11 - Asset Investment'!F77</f>
        <v>0</v>
      </c>
      <c r="L60" s="3">
        <f>'11 - Asset Investment'!G77</f>
        <v>0</v>
      </c>
      <c r="M60" s="3">
        <f>'11 - Asset Investment'!I77</f>
        <v>0</v>
      </c>
      <c r="N60" t="str">
        <f>'11 - Asset Investment'!H77</f>
        <v> </v>
      </c>
    </row>
    <row r="61" spans="1:14">
      <c r="A61" t="str">
        <f>'11 - Asset Investment'!$B$2</f>
        <v>Swansea Bay UHB</v>
      </c>
      <c r="B61" s="3" t="s">
        <v>1349</v>
      </c>
      <c r="C61" s="3" t="str">
        <f>'11 - Asset Investment'!$B$7</f>
        <v xml:space="preserve">PROPERTY &amp; ASSET INVESTMENT </v>
      </c>
      <c r="D61" s="3" t="str">
        <f>'11 - Asset Investment'!$B$35</f>
        <v>APPROVED SCHEMES</v>
      </c>
      <c r="E61" s="3" t="s">
        <v>414</v>
      </c>
      <c r="F61" s="3" t="str">
        <f>'11 - Asset Investment'!$B78</f>
        <v xml:space="preserve">Primary Care Development Schemes </v>
      </c>
      <c r="G61" s="3"/>
      <c r="H61" s="3">
        <f>'11 - Asset Investment'!C78</f>
        <v>7.0000000000000001E-3</v>
      </c>
      <c r="I61" s="3">
        <f>'11 - Asset Investment'!D78</f>
        <v>0</v>
      </c>
      <c r="J61" s="3">
        <f>'11 - Asset Investment'!E78</f>
        <v>0</v>
      </c>
      <c r="K61" s="3">
        <f>'11 - Asset Investment'!F78</f>
        <v>0</v>
      </c>
      <c r="L61" s="3">
        <f>'11 - Asset Investment'!G78</f>
        <v>0</v>
      </c>
      <c r="M61" s="3">
        <f>'11 - Asset Investment'!I78</f>
        <v>0</v>
      </c>
      <c r="N61" t="str">
        <f>'11 - Asset Investment'!H78</f>
        <v> </v>
      </c>
    </row>
    <row r="62" spans="1:14">
      <c r="A62" t="str">
        <f>'11 - Asset Investment'!$B$2</f>
        <v>Swansea Bay UHB</v>
      </c>
      <c r="B62" s="3" t="s">
        <v>1349</v>
      </c>
      <c r="C62" s="3" t="str">
        <f>'11 - Asset Investment'!$B$7</f>
        <v xml:space="preserve">PROPERTY &amp; ASSET INVESTMENT </v>
      </c>
      <c r="D62" s="3" t="str">
        <f>'11 - Asset Investment'!$B$35</f>
        <v>APPROVED SCHEMES</v>
      </c>
      <c r="E62" s="3" t="s">
        <v>414</v>
      </c>
      <c r="F62" s="3" t="str">
        <f>'11 - Asset Investment'!$B79</f>
        <v>Refit phase 2 Solar Farm</v>
      </c>
      <c r="G62" s="3"/>
      <c r="H62" s="3">
        <f>'11 - Asset Investment'!C79</f>
        <v>0</v>
      </c>
      <c r="I62" s="3">
        <f>'11 - Asset Investment'!D79</f>
        <v>0</v>
      </c>
      <c r="J62" s="3">
        <f>'11 - Asset Investment'!E79</f>
        <v>0</v>
      </c>
      <c r="K62" s="3">
        <f>'11 - Asset Investment'!F79</f>
        <v>0</v>
      </c>
      <c r="L62" s="3">
        <f>'11 - Asset Investment'!G79</f>
        <v>0</v>
      </c>
      <c r="M62" s="3">
        <f>'11 - Asset Investment'!I79</f>
        <v>0</v>
      </c>
      <c r="N62" t="str">
        <f>'11 - Asset Investment'!H79</f>
        <v> </v>
      </c>
    </row>
    <row r="63" spans="1:14">
      <c r="A63" t="str">
        <f>'11 - Asset Investment'!$B$2</f>
        <v>Swansea Bay UHB</v>
      </c>
      <c r="B63" s="3" t="s">
        <v>1349</v>
      </c>
      <c r="C63" s="3" t="str">
        <f>'11 - Asset Investment'!$B$7</f>
        <v xml:space="preserve">PROPERTY &amp; ASSET INVESTMENT </v>
      </c>
      <c r="D63" s="3" t="str">
        <f>'11 - Asset Investment'!$B$35</f>
        <v>APPROVED SCHEMES</v>
      </c>
      <c r="E63" s="3" t="s">
        <v>414</v>
      </c>
      <c r="F63" s="3" t="str">
        <f>'11 - Asset Investment'!$B80</f>
        <v>Relocation of Services from Bay Field Hospital</v>
      </c>
      <c r="G63" s="3"/>
      <c r="H63" s="3">
        <f>'11 - Asset Investment'!C80</f>
        <v>1.0999999999999999E-2</v>
      </c>
      <c r="I63" s="3">
        <f>'11 - Asset Investment'!D80</f>
        <v>0</v>
      </c>
      <c r="J63" s="3">
        <f>'11 - Asset Investment'!E80</f>
        <v>0</v>
      </c>
      <c r="K63" s="3">
        <f>'11 - Asset Investment'!F80</f>
        <v>0</v>
      </c>
      <c r="L63" s="3">
        <f>'11 - Asset Investment'!G80</f>
        <v>0</v>
      </c>
      <c r="M63" s="3">
        <f>'11 - Asset Investment'!I80</f>
        <v>0</v>
      </c>
      <c r="N63" t="str">
        <f>'11 - Asset Investment'!H80</f>
        <v> </v>
      </c>
    </row>
    <row r="64" spans="1:14">
      <c r="A64" t="str">
        <f>'11 - Asset Investment'!$B$2</f>
        <v>Swansea Bay UHB</v>
      </c>
      <c r="B64" s="3" t="s">
        <v>1349</v>
      </c>
      <c r="C64" s="3" t="str">
        <f>'11 - Asset Investment'!$B$7</f>
        <v xml:space="preserve">PROPERTY &amp; ASSET INVESTMENT </v>
      </c>
      <c r="D64" s="3" t="str">
        <f>'11 - Asset Investment'!$B$35</f>
        <v>APPROVED SCHEMES</v>
      </c>
      <c r="E64" s="3" t="s">
        <v>414</v>
      </c>
      <c r="F64" s="3" t="str">
        <f>'11 - Asset Investment'!$B81</f>
        <v>Replacement Gamma Cameras - Singleton Hospital</v>
      </c>
      <c r="G64" s="3"/>
      <c r="H64" s="3">
        <f>'11 - Asset Investment'!C81</f>
        <v>0.32700000000000001</v>
      </c>
      <c r="I64" s="3">
        <f>'11 - Asset Investment'!D81</f>
        <v>0</v>
      </c>
      <c r="J64" s="3">
        <f>'11 - Asset Investment'!E81</f>
        <v>0</v>
      </c>
      <c r="K64" s="3">
        <f>'11 - Asset Investment'!F81</f>
        <v>0</v>
      </c>
      <c r="L64" s="3">
        <f>'11 - Asset Investment'!G81</f>
        <v>0</v>
      </c>
      <c r="M64" s="3">
        <f>'11 - Asset Investment'!I81</f>
        <v>0</v>
      </c>
      <c r="N64" t="str">
        <f>'11 - Asset Investment'!H81</f>
        <v> </v>
      </c>
    </row>
    <row r="65" spans="1:14">
      <c r="A65" t="str">
        <f>'11 - Asset Investment'!$B$2</f>
        <v>Swansea Bay UHB</v>
      </c>
      <c r="B65" s="3" t="s">
        <v>1349</v>
      </c>
      <c r="C65" s="3" t="str">
        <f>'11 - Asset Investment'!$B$7</f>
        <v xml:space="preserve">PROPERTY &amp; ASSET INVESTMENT </v>
      </c>
      <c r="D65" s="3" t="str">
        <f>'11 - Asset Investment'!$B$35</f>
        <v>APPROVED SCHEMES</v>
      </c>
      <c r="E65" s="3" t="s">
        <v>414</v>
      </c>
      <c r="F65" s="3" t="str">
        <f>'11 - Asset Investment'!$B82</f>
        <v>Replacement of Scanner at Morriston Hospital</v>
      </c>
      <c r="G65" s="3"/>
      <c r="H65" s="3">
        <f>'11 - Asset Investment'!C82</f>
        <v>0.17599999999999999</v>
      </c>
      <c r="I65" s="3">
        <f>'11 - Asset Investment'!D82</f>
        <v>0</v>
      </c>
      <c r="J65" s="3">
        <f>'11 - Asset Investment'!E82</f>
        <v>0</v>
      </c>
      <c r="K65" s="3">
        <f>'11 - Asset Investment'!F82</f>
        <v>0</v>
      </c>
      <c r="L65" s="3">
        <f>'11 - Asset Investment'!G82</f>
        <v>0</v>
      </c>
      <c r="M65" s="3">
        <f>'11 - Asset Investment'!I82</f>
        <v>0</v>
      </c>
      <c r="N65" t="str">
        <f>'11 - Asset Investment'!H82</f>
        <v> </v>
      </c>
    </row>
    <row r="66" spans="1:14">
      <c r="A66" t="str">
        <f>'11 - Asset Investment'!$B$2</f>
        <v>Swansea Bay UHB</v>
      </c>
      <c r="B66" s="3" t="s">
        <v>1349</v>
      </c>
      <c r="C66" s="3" t="str">
        <f>'11 - Asset Investment'!$B$7</f>
        <v xml:space="preserve">PROPERTY &amp; ASSET INVESTMENT </v>
      </c>
      <c r="D66" s="3" t="str">
        <f>'11 - Asset Investment'!$B$35</f>
        <v>APPROVED SCHEMES</v>
      </c>
      <c r="E66" s="3" t="s">
        <v>414</v>
      </c>
      <c r="F66" s="3" t="str">
        <f>'11 - Asset Investment'!$B83</f>
        <v>Ring- Fenced Orthopaedic Beds, Morriston</v>
      </c>
      <c r="G66" s="3"/>
      <c r="H66" s="3">
        <f>'11 - Asset Investment'!C83</f>
        <v>5.8000000000000003E-2</v>
      </c>
      <c r="I66" s="3">
        <f>'11 - Asset Investment'!D83</f>
        <v>0</v>
      </c>
      <c r="J66" s="3">
        <f>'11 - Asset Investment'!E83</f>
        <v>0</v>
      </c>
      <c r="K66" s="3">
        <f>'11 - Asset Investment'!F83</f>
        <v>0</v>
      </c>
      <c r="L66" s="3">
        <f>'11 - Asset Investment'!G83</f>
        <v>0</v>
      </c>
      <c r="M66" s="3">
        <f>'11 - Asset Investment'!I83</f>
        <v>0</v>
      </c>
      <c r="N66" t="str">
        <f>'11 - Asset Investment'!H83</f>
        <v> </v>
      </c>
    </row>
    <row r="67" spans="1:14">
      <c r="A67" t="str">
        <f>'11 - Asset Investment'!$B$2</f>
        <v>Swansea Bay UHB</v>
      </c>
      <c r="B67" s="3" t="s">
        <v>1349</v>
      </c>
      <c r="C67" s="3" t="str">
        <f>'11 - Asset Investment'!$B$7</f>
        <v xml:space="preserve">PROPERTY &amp; ASSET INVESTMENT </v>
      </c>
      <c r="D67" s="3" t="str">
        <f>'11 - Asset Investment'!$B$35</f>
        <v>APPROVED SCHEMES</v>
      </c>
      <c r="E67" s="3" t="s">
        <v>414</v>
      </c>
      <c r="F67" s="3" t="str">
        <f>'11 - Asset Investment'!$B84</f>
        <v xml:space="preserve">Singleton Aseptic </v>
      </c>
      <c r="G67" s="3"/>
      <c r="H67" s="3">
        <f>'11 - Asset Investment'!C84</f>
        <v>9.6000000000000002E-2</v>
      </c>
      <c r="I67" s="3">
        <f>'11 - Asset Investment'!D84</f>
        <v>0</v>
      </c>
      <c r="J67" s="3">
        <f>'11 - Asset Investment'!E84</f>
        <v>0</v>
      </c>
      <c r="K67" s="3">
        <f>'11 - Asset Investment'!F84</f>
        <v>0</v>
      </c>
      <c r="L67" s="3">
        <f>'11 - Asset Investment'!G84</f>
        <v>0</v>
      </c>
      <c r="M67" s="3">
        <f>'11 - Asset Investment'!I84</f>
        <v>0</v>
      </c>
      <c r="N67" t="str">
        <f>'11 - Asset Investment'!H84</f>
        <v> </v>
      </c>
    </row>
    <row r="68" spans="1:14">
      <c r="A68" t="str">
        <f>'11 - Asset Investment'!$B$2</f>
        <v>Swansea Bay UHB</v>
      </c>
      <c r="B68" s="3" t="s">
        <v>1349</v>
      </c>
      <c r="C68" s="3" t="str">
        <f>'11 - Asset Investment'!$B$7</f>
        <v xml:space="preserve">PROPERTY &amp; ASSET INVESTMENT </v>
      </c>
      <c r="D68" s="3" t="str">
        <f>'11 - Asset Investment'!$B$35</f>
        <v>APPROVED SCHEMES</v>
      </c>
      <c r="E68" s="3" t="s">
        <v>414</v>
      </c>
      <c r="F68" s="3" t="str">
        <f>'11 - Asset Investment'!$B85</f>
        <v xml:space="preserve">Singleton Cladding </v>
      </c>
      <c r="G68" s="3"/>
      <c r="H68" s="3">
        <f>'11 - Asset Investment'!C85</f>
        <v>1E-3</v>
      </c>
      <c r="I68" s="3">
        <f>'11 - Asset Investment'!D85</f>
        <v>11.12</v>
      </c>
      <c r="J68" s="3">
        <f>'11 - Asset Investment'!E85</f>
        <v>0</v>
      </c>
      <c r="K68" s="3">
        <f>'11 - Asset Investment'!F85</f>
        <v>0</v>
      </c>
      <c r="L68" s="3">
        <f>'11 - Asset Investment'!G85</f>
        <v>0</v>
      </c>
      <c r="M68" s="3">
        <f>'11 - Asset Investment'!I85</f>
        <v>0</v>
      </c>
      <c r="N68" t="str">
        <f>'11 - Asset Investment'!H85</f>
        <v> </v>
      </c>
    </row>
    <row r="69" spans="1:14">
      <c r="A69" t="str">
        <f>'11 - Asset Investment'!$B$2</f>
        <v>Swansea Bay UHB</v>
      </c>
      <c r="B69" s="3" t="s">
        <v>1349</v>
      </c>
      <c r="C69" s="3" t="str">
        <f>'11 - Asset Investment'!$B$7</f>
        <v xml:space="preserve">PROPERTY &amp; ASSET INVESTMENT </v>
      </c>
      <c r="D69" s="3" t="str">
        <f>'11 - Asset Investment'!$B$35</f>
        <v>APPROVED SCHEMES</v>
      </c>
      <c r="E69" s="3" t="s">
        <v>414</v>
      </c>
      <c r="F69" s="3" t="str">
        <f>'11 - Asset Investment'!$B86</f>
        <v xml:space="preserve">Singleton MRI </v>
      </c>
      <c r="G69" s="3"/>
      <c r="H69" s="3">
        <f>'11 - Asset Investment'!C86</f>
        <v>0.16</v>
      </c>
      <c r="I69" s="3">
        <f>'11 - Asset Investment'!D86</f>
        <v>0</v>
      </c>
      <c r="J69" s="3">
        <f>'11 - Asset Investment'!E86</f>
        <v>0</v>
      </c>
      <c r="K69" s="3">
        <f>'11 - Asset Investment'!F86</f>
        <v>0</v>
      </c>
      <c r="L69" s="3">
        <f>'11 - Asset Investment'!G86</f>
        <v>0</v>
      </c>
      <c r="M69" s="3">
        <f>'11 - Asset Investment'!I86</f>
        <v>0</v>
      </c>
      <c r="N69" t="str">
        <f>'11 - Asset Investment'!H86</f>
        <v> </v>
      </c>
    </row>
    <row r="70" spans="1:14">
      <c r="A70" t="str">
        <f>'11 - Asset Investment'!$B$2</f>
        <v>Swansea Bay UHB</v>
      </c>
      <c r="B70" s="3" t="s">
        <v>1349</v>
      </c>
      <c r="C70" s="3" t="str">
        <f>'11 - Asset Investment'!$B$7</f>
        <v xml:space="preserve">PROPERTY &amp; ASSET INVESTMENT </v>
      </c>
      <c r="D70" s="3" t="str">
        <f>'11 - Asset Investment'!$B$35</f>
        <v>APPROVED SCHEMES</v>
      </c>
      <c r="E70" s="3" t="s">
        <v>414</v>
      </c>
      <c r="F70" s="3" t="str">
        <f>'11 - Asset Investment'!$B87</f>
        <v>Slippage from 19/20 (Digital Funding) into 20/21</v>
      </c>
      <c r="G70" s="3"/>
      <c r="H70" s="3">
        <f>'11 - Asset Investment'!C87</f>
        <v>0.32100000000000001</v>
      </c>
      <c r="I70" s="3">
        <f>'11 - Asset Investment'!D87</f>
        <v>0</v>
      </c>
      <c r="J70" s="3">
        <f>'11 - Asset Investment'!E87</f>
        <v>0</v>
      </c>
      <c r="K70" s="3">
        <f>'11 - Asset Investment'!F87</f>
        <v>0</v>
      </c>
      <c r="L70" s="3">
        <f>'11 - Asset Investment'!G87</f>
        <v>0</v>
      </c>
      <c r="M70" s="3">
        <f>'11 - Asset Investment'!I87</f>
        <v>0</v>
      </c>
      <c r="N70" t="str">
        <f>'11 - Asset Investment'!H87</f>
        <v> </v>
      </c>
    </row>
    <row r="71" spans="1:14">
      <c r="A71" t="str">
        <f>'11 - Asset Investment'!$B$2</f>
        <v>Swansea Bay UHB</v>
      </c>
      <c r="B71" s="3" t="s">
        <v>1349</v>
      </c>
      <c r="C71" s="3" t="str">
        <f>'11 - Asset Investment'!$B$7</f>
        <v xml:space="preserve">PROPERTY &amp; ASSET INVESTMENT </v>
      </c>
      <c r="D71" s="3" t="str">
        <f>'11 - Asset Investment'!$B$35</f>
        <v>APPROVED SCHEMES</v>
      </c>
      <c r="E71" s="3" t="s">
        <v>414</v>
      </c>
      <c r="F71" s="3" t="str">
        <f>'11 - Asset Investment'!$B88</f>
        <v>Slippage from 19/20 (Pharmacy Equipment) into 20/21</v>
      </c>
      <c r="G71" s="3"/>
      <c r="H71" s="3">
        <f>'11 - Asset Investment'!C88</f>
        <v>1.0999999999999999E-2</v>
      </c>
      <c r="I71" s="3">
        <f>'11 - Asset Investment'!D88</f>
        <v>0</v>
      </c>
      <c r="J71" s="3">
        <f>'11 - Asset Investment'!E88</f>
        <v>0</v>
      </c>
      <c r="K71" s="3">
        <f>'11 - Asset Investment'!F88</f>
        <v>0</v>
      </c>
      <c r="L71" s="3">
        <f>'11 - Asset Investment'!G88</f>
        <v>0</v>
      </c>
      <c r="M71" s="3">
        <f>'11 - Asset Investment'!I88</f>
        <v>0</v>
      </c>
      <c r="N71" t="str">
        <f>'11 - Asset Investment'!H88</f>
        <v> </v>
      </c>
    </row>
    <row r="72" spans="1:14">
      <c r="A72" t="str">
        <f>'11 - Asset Investment'!$B$2</f>
        <v>Swansea Bay UHB</v>
      </c>
      <c r="B72" s="3" t="s">
        <v>1349</v>
      </c>
      <c r="C72" s="3" t="str">
        <f>'11 - Asset Investment'!$B$7</f>
        <v xml:space="preserve">PROPERTY &amp; ASSET INVESTMENT </v>
      </c>
      <c r="D72" s="3" t="str">
        <f>'11 - Asset Investment'!$B$35</f>
        <v>APPROVED SCHEMES</v>
      </c>
      <c r="E72" s="3" t="s">
        <v>414</v>
      </c>
      <c r="F72" s="3" t="str">
        <f>'11 - Asset Investment'!$B89</f>
        <v>Ward 12 Fire</v>
      </c>
      <c r="G72" s="3"/>
      <c r="H72" s="3">
        <f>'11 - Asset Investment'!C89</f>
        <v>2E-3</v>
      </c>
      <c r="I72" s="3">
        <f>'11 - Asset Investment'!D89</f>
        <v>0</v>
      </c>
      <c r="J72" s="3">
        <f>'11 - Asset Investment'!E89</f>
        <v>0</v>
      </c>
      <c r="K72" s="3">
        <f>'11 - Asset Investment'!F89</f>
        <v>0</v>
      </c>
      <c r="L72" s="3">
        <f>'11 - Asset Investment'!G89</f>
        <v>0</v>
      </c>
      <c r="M72" s="3">
        <f>'11 - Asset Investment'!I89</f>
        <v>0</v>
      </c>
      <c r="N72" t="str">
        <f>'11 - Asset Investment'!H89</f>
        <v> </v>
      </c>
    </row>
    <row r="73" spans="1:14">
      <c r="A73" t="str">
        <f>'11 - Asset Investment'!$B$2</f>
        <v>Swansea Bay UHB</v>
      </c>
      <c r="B73" s="3" t="s">
        <v>1349</v>
      </c>
      <c r="C73" s="3" t="str">
        <f>'11 - Asset Investment'!$B$7</f>
        <v xml:space="preserve">PROPERTY &amp; ASSET INVESTMENT </v>
      </c>
      <c r="D73" s="3" t="str">
        <f>'11 - Asset Investment'!$B$35</f>
        <v>APPROVED SCHEMES</v>
      </c>
      <c r="E73" s="3" t="s">
        <v>414</v>
      </c>
      <c r="F73" s="3" t="str">
        <f>'11 - Asset Investment'!$B90</f>
        <v xml:space="preserve">Wireless Network Singleton Hosp </v>
      </c>
      <c r="G73" s="3"/>
      <c r="H73" s="3">
        <f>'11 - Asset Investment'!C90</f>
        <v>6.5000000000000002E-2</v>
      </c>
      <c r="I73" s="3">
        <f>'11 - Asset Investment'!D90</f>
        <v>0</v>
      </c>
      <c r="J73" s="3">
        <f>'11 - Asset Investment'!E90</f>
        <v>0</v>
      </c>
      <c r="K73" s="3">
        <f>'11 - Asset Investment'!F90</f>
        <v>0</v>
      </c>
      <c r="L73" s="3">
        <f>'11 - Asset Investment'!G90</f>
        <v>0</v>
      </c>
      <c r="M73" s="3">
        <f>'11 - Asset Investment'!I90</f>
        <v>0</v>
      </c>
      <c r="N73" t="str">
        <f>'11 - Asset Investment'!H90</f>
        <v> </v>
      </c>
    </row>
    <row r="74" spans="1:14">
      <c r="A74" t="str">
        <f>'11 - Asset Investment'!$B$2</f>
        <v>Swansea Bay UHB</v>
      </c>
      <c r="B74" s="3" t="s">
        <v>1349</v>
      </c>
      <c r="C74" s="3" t="str">
        <f>'11 - Asset Investment'!$B$7</f>
        <v xml:space="preserve">PROPERTY &amp; ASSET INVESTMENT </v>
      </c>
      <c r="D74" s="3" t="str">
        <f>'11 - Asset Investment'!$B$35</f>
        <v>APPROVED SCHEMES</v>
      </c>
      <c r="E74" s="3" t="s">
        <v>414</v>
      </c>
      <c r="F74" s="3" t="str">
        <f>'11 - Asset Investment'!$B91</f>
        <v>Refit Energy Spend to Save. Extension of Solar Farm and Mega Watt Battery Storage (Unapproved Plan)</v>
      </c>
      <c r="G74" s="3"/>
      <c r="H74" s="3">
        <f>'11 - Asset Investment'!C91</f>
        <v>0</v>
      </c>
      <c r="I74" s="3">
        <f>'11 - Asset Investment'!D91</f>
        <v>3.12</v>
      </c>
      <c r="J74" s="3">
        <f>'11 - Asset Investment'!E91</f>
        <v>0</v>
      </c>
      <c r="K74" s="3">
        <f>'11 - Asset Investment'!F91</f>
        <v>0</v>
      </c>
      <c r="L74" s="3">
        <f>'11 - Asset Investment'!G91</f>
        <v>0</v>
      </c>
      <c r="M74" s="3">
        <f>'11 - Asset Investment'!I91</f>
        <v>0</v>
      </c>
      <c r="N74" t="str">
        <f>'11 - Asset Investment'!H91</f>
        <v> </v>
      </c>
    </row>
    <row r="75" spans="1:14">
      <c r="A75" t="str">
        <f>'11 - Asset Investment'!$B$2</f>
        <v>Swansea Bay UHB</v>
      </c>
      <c r="B75" s="3" t="s">
        <v>1349</v>
      </c>
      <c r="C75" s="3" t="str">
        <f>'11 - Asset Investment'!$B$7</f>
        <v xml:space="preserve">PROPERTY &amp; ASSET INVESTMENT </v>
      </c>
      <c r="D75" s="3" t="str">
        <f>'11 - Asset Investment'!$B$35</f>
        <v>APPROVED SCHEMES</v>
      </c>
      <c r="E75" s="3" t="s">
        <v>414</v>
      </c>
      <c r="F75" s="3" t="str">
        <f>'11 - Asset Investment'!$B92</f>
        <v>Baseline depreciation</v>
      </c>
      <c r="G75" s="3"/>
      <c r="H75" s="3">
        <f>'11 - Asset Investment'!C92</f>
        <v>8.1000000000000003E-2</v>
      </c>
      <c r="I75" s="3">
        <f>'11 - Asset Investment'!D92</f>
        <v>0</v>
      </c>
      <c r="J75" s="3">
        <f>'11 - Asset Investment'!E92</f>
        <v>0</v>
      </c>
      <c r="K75" s="3">
        <f>'11 - Asset Investment'!F92</f>
        <v>0</v>
      </c>
      <c r="L75" s="3">
        <f>'11 - Asset Investment'!G92</f>
        <v>0</v>
      </c>
      <c r="M75" s="3">
        <f>'11 - Asset Investment'!I92</f>
        <v>0</v>
      </c>
      <c r="N75" t="str">
        <f>'11 - Asset Investment'!H92</f>
        <v> </v>
      </c>
    </row>
    <row r="76" spans="1:14">
      <c r="A76" t="str">
        <f>'11 - Asset Investment'!$B$2</f>
        <v>Swansea Bay UHB</v>
      </c>
      <c r="B76" s="3" t="s">
        <v>1349</v>
      </c>
      <c r="C76" s="3" t="str">
        <f>'11 - Asset Investment'!$B$7</f>
        <v xml:space="preserve">PROPERTY &amp; ASSET INVESTMENT </v>
      </c>
      <c r="D76" s="3" t="str">
        <f>'11 - Asset Investment'!$B$35</f>
        <v>APPROVED SCHEMES</v>
      </c>
      <c r="E76" s="3" t="s">
        <v>414</v>
      </c>
      <c r="F76" s="3">
        <f>'11 - Asset Investment'!$B93</f>
        <v>0</v>
      </c>
      <c r="G76" s="3"/>
      <c r="H76" s="3">
        <f>'11 - Asset Investment'!C93</f>
        <v>0</v>
      </c>
      <c r="I76" s="3">
        <f>'11 - Asset Investment'!D93</f>
        <v>0</v>
      </c>
      <c r="J76" s="3">
        <f>'11 - Asset Investment'!E93</f>
        <v>0</v>
      </c>
      <c r="K76" s="3">
        <f>'11 - Asset Investment'!F93</f>
        <v>0</v>
      </c>
      <c r="L76" s="3">
        <f>'11 - Asset Investment'!G93</f>
        <v>0</v>
      </c>
      <c r="M76" s="3">
        <f>'11 - Asset Investment'!I93</f>
        <v>0</v>
      </c>
      <c r="N76" t="str">
        <f>'11 - Asset Investment'!H93</f>
        <v> </v>
      </c>
    </row>
    <row r="77" spans="1:14">
      <c r="A77" t="str">
        <f>'11 - Asset Investment'!$B$2</f>
        <v>Swansea Bay UHB</v>
      </c>
      <c r="B77" s="3" t="s">
        <v>1349</v>
      </c>
      <c r="C77" s="3" t="str">
        <f>'11 - Asset Investment'!$B$7</f>
        <v xml:space="preserve">PROPERTY &amp; ASSET INVESTMENT </v>
      </c>
      <c r="D77" s="3" t="str">
        <f>'11 - Asset Investment'!$B$35</f>
        <v>APPROVED SCHEMES</v>
      </c>
      <c r="E77" s="3" t="s">
        <v>396</v>
      </c>
      <c r="F77" s="3" t="str">
        <f>'11 - Asset Investment'!$B94</f>
        <v>SUB TOTAL APPROVED SCHEMES</v>
      </c>
      <c r="G77" s="3"/>
      <c r="H77" s="3">
        <f>'11 - Asset Investment'!C94</f>
        <v>9.9139999999999979</v>
      </c>
      <c r="I77" s="3">
        <f>'11 - Asset Investment'!D94</f>
        <v>25.901999999999997</v>
      </c>
      <c r="J77" s="3">
        <f>'11 - Asset Investment'!E94</f>
        <v>0</v>
      </c>
      <c r="K77" s="3">
        <f>'11 - Asset Investment'!F94</f>
        <v>0</v>
      </c>
      <c r="L77" s="3">
        <f>'11 - Asset Investment'!G94</f>
        <v>0</v>
      </c>
      <c r="M77" s="3">
        <f>'11 - Asset Investment'!I94</f>
        <v>0</v>
      </c>
      <c r="N77">
        <f>'11 - Asset Investment'!H94</f>
        <v>0</v>
      </c>
    </row>
    <row r="78" spans="1:14">
      <c r="A78" t="str">
        <f>'11 - Asset Investment'!$B$2</f>
        <v>Swansea Bay UHB</v>
      </c>
      <c r="B78" s="3" t="s">
        <v>1349</v>
      </c>
      <c r="C78" s="3" t="str">
        <f>'11 - Asset Investment'!$B$7</f>
        <v xml:space="preserve">PROPERTY &amp; ASSET INVESTMENT </v>
      </c>
      <c r="D78" s="3" t="str">
        <f>'11 - Asset Investment'!$K$35</f>
        <v>UNAPPROVED SCHEMES</v>
      </c>
      <c r="E78" s="3"/>
      <c r="F78" s="3" t="str">
        <f>'11 - Asset Investment'!K39</f>
        <v>Catheter Lab A Morriston Replacement</v>
      </c>
      <c r="G78" s="3"/>
      <c r="H78" s="3">
        <f>'11 - Asset Investment'!L39</f>
        <v>0.14699999999999999</v>
      </c>
      <c r="I78" s="3" t="str">
        <f>'11 - Asset Investment'!M39</f>
        <v> </v>
      </c>
      <c r="J78" s="3">
        <f>'11 - Asset Investment'!N39</f>
        <v>0</v>
      </c>
      <c r="K78" s="3">
        <f>'11 - Asset Investment'!O39</f>
        <v>0</v>
      </c>
      <c r="L78" s="3">
        <f>'11 - Asset Investment'!P39</f>
        <v>0</v>
      </c>
      <c r="M78" s="3">
        <f>'11 - Asset Investment'!S39</f>
        <v>0</v>
      </c>
      <c r="N78">
        <f>'11 - Asset Investment'!Q39</f>
        <v>0</v>
      </c>
    </row>
    <row r="79" spans="1:14">
      <c r="A79" t="str">
        <f>'11 - Asset Investment'!$B$2</f>
        <v>Swansea Bay UHB</v>
      </c>
      <c r="B79" s="3" t="s">
        <v>1349</v>
      </c>
      <c r="C79" s="3" t="str">
        <f>'11 - Asset Investment'!$B$7</f>
        <v xml:space="preserve">PROPERTY &amp; ASSET INVESTMENT </v>
      </c>
      <c r="D79" s="3" t="str">
        <f>'11 - Asset Investment'!$K$35</f>
        <v>UNAPPROVED SCHEMES</v>
      </c>
      <c r="E79" s="3"/>
      <c r="F79" s="3" t="str">
        <f>'11 - Asset Investment'!K40</f>
        <v>WICIS</v>
      </c>
      <c r="G79" s="3"/>
      <c r="H79" s="3">
        <f>'11 - Asset Investment'!L40</f>
        <v>1E-3</v>
      </c>
      <c r="I79" s="3" t="str">
        <f>'11 - Asset Investment'!M40</f>
        <v> </v>
      </c>
      <c r="J79" s="3">
        <f>'11 - Asset Investment'!N40</f>
        <v>0</v>
      </c>
      <c r="K79" s="3">
        <f>'11 - Asset Investment'!O40</f>
        <v>0</v>
      </c>
      <c r="L79" s="3">
        <f>'11 - Asset Investment'!P40</f>
        <v>0</v>
      </c>
      <c r="M79" s="3">
        <f>'11 - Asset Investment'!S40</f>
        <v>0</v>
      </c>
      <c r="N79">
        <f>'11 - Asset Investment'!Q40</f>
        <v>0</v>
      </c>
    </row>
    <row r="80" spans="1:14">
      <c r="A80" t="str">
        <f>'11 - Asset Investment'!$B$2</f>
        <v>Swansea Bay UHB</v>
      </c>
      <c r="B80" s="3" t="s">
        <v>1349</v>
      </c>
      <c r="C80" s="3" t="str">
        <f>'11 - Asset Investment'!$B$7</f>
        <v xml:space="preserve">PROPERTY &amp; ASSET INVESTMENT </v>
      </c>
      <c r="D80" s="3" t="str">
        <f>'11 - Asset Investment'!$K$35</f>
        <v>UNAPPROVED SCHEMES</v>
      </c>
      <c r="E80" s="3"/>
      <c r="F80" s="3" t="str">
        <f>'11 - Asset Investment'!K41</f>
        <v>Burns ICU, Morriston</v>
      </c>
      <c r="G80" s="3"/>
      <c r="H80" s="3" t="str">
        <f>'11 - Asset Investment'!L41</f>
        <v>.</v>
      </c>
      <c r="I80" s="3">
        <f>'11 - Asset Investment'!M41</f>
        <v>1.861</v>
      </c>
      <c r="J80" s="3">
        <f>'11 - Asset Investment'!N41</f>
        <v>0</v>
      </c>
      <c r="K80" s="3">
        <f>'11 - Asset Investment'!O41</f>
        <v>0</v>
      </c>
      <c r="L80" s="3">
        <f>'11 - Asset Investment'!P41</f>
        <v>0</v>
      </c>
      <c r="M80" s="3">
        <f>'11 - Asset Investment'!S41</f>
        <v>0</v>
      </c>
      <c r="N80" t="str">
        <f>'11 - Asset Investment'!Q41</f>
        <v>Y</v>
      </c>
    </row>
    <row r="81" spans="1:14">
      <c r="A81" t="str">
        <f>'11 - Asset Investment'!$B$2</f>
        <v>Swansea Bay UHB</v>
      </c>
      <c r="B81" s="3" t="s">
        <v>1349</v>
      </c>
      <c r="C81" s="3" t="str">
        <f>'11 - Asset Investment'!$B$7</f>
        <v xml:space="preserve">PROPERTY &amp; ASSET INVESTMENT </v>
      </c>
      <c r="D81" s="3" t="str">
        <f>'11 - Asset Investment'!$K$35</f>
        <v>UNAPPROVED SCHEMES</v>
      </c>
      <c r="E81" s="3"/>
      <c r="F81" s="3" t="str">
        <f>'11 - Asset Investment'!K42</f>
        <v>Centrailse WFI</v>
      </c>
      <c r="G81" s="3"/>
      <c r="H81" s="3" t="str">
        <f>'11 - Asset Investment'!L42</f>
        <v> </v>
      </c>
      <c r="I81" s="3">
        <f>'11 - Asset Investment'!M42</f>
        <v>1.25</v>
      </c>
      <c r="J81" s="3">
        <f>'11 - Asset Investment'!N42</f>
        <v>0</v>
      </c>
      <c r="K81" s="3">
        <f>'11 - Asset Investment'!O42</f>
        <v>0</v>
      </c>
      <c r="L81" s="3">
        <f>'11 - Asset Investment'!P42</f>
        <v>0</v>
      </c>
      <c r="M81" s="3">
        <f>'11 - Asset Investment'!S42</f>
        <v>0</v>
      </c>
      <c r="N81">
        <f>'11 - Asset Investment'!Q42</f>
        <v>0</v>
      </c>
    </row>
    <row r="82" spans="1:14">
      <c r="A82" t="str">
        <f>'11 - Asset Investment'!$B$2</f>
        <v>Swansea Bay UHB</v>
      </c>
      <c r="B82" s="3" t="s">
        <v>1349</v>
      </c>
      <c r="C82" s="3" t="str">
        <f>'11 - Asset Investment'!$B$7</f>
        <v xml:space="preserve">PROPERTY &amp; ASSET INVESTMENT </v>
      </c>
      <c r="D82" s="3" t="str">
        <f>'11 - Asset Investment'!$K$35</f>
        <v>UNAPPROVED SCHEMES</v>
      </c>
      <c r="E82" s="3"/>
      <c r="F82" s="3" t="str">
        <f>'11 - Asset Investment'!K43</f>
        <v>Modular Theatres, Singleton</v>
      </c>
      <c r="G82" s="3"/>
      <c r="H82" s="3" t="str">
        <f>'11 - Asset Investment'!L43</f>
        <v> </v>
      </c>
      <c r="I82" s="3">
        <f>'11 - Asset Investment'!M43</f>
        <v>1.9530000000000001</v>
      </c>
      <c r="J82" s="3">
        <f>'11 - Asset Investment'!N43</f>
        <v>0</v>
      </c>
      <c r="K82" s="3">
        <f>'11 - Asset Investment'!O43</f>
        <v>0</v>
      </c>
      <c r="L82" s="3">
        <f>'11 - Asset Investment'!P43</f>
        <v>0</v>
      </c>
      <c r="M82" s="3">
        <f>'11 - Asset Investment'!S43</f>
        <v>0</v>
      </c>
      <c r="N82">
        <f>'11 - Asset Investment'!Q43</f>
        <v>0</v>
      </c>
    </row>
    <row r="83" spans="1:14">
      <c r="A83" t="str">
        <f>'11 - Asset Investment'!$B$2</f>
        <v>Swansea Bay UHB</v>
      </c>
      <c r="B83" s="3" t="s">
        <v>1349</v>
      </c>
      <c r="C83" s="3" t="str">
        <f>'11 - Asset Investment'!$B$7</f>
        <v xml:space="preserve">PROPERTY &amp; ASSET INVESTMENT </v>
      </c>
      <c r="D83" s="3" t="str">
        <f>'11 - Asset Investment'!$K$35</f>
        <v>UNAPPROVED SCHEMES</v>
      </c>
      <c r="E83" s="3"/>
      <c r="F83" s="3" t="str">
        <f>'11 - Asset Investment'!K44</f>
        <v>Management Centre, Morriston</v>
      </c>
      <c r="G83" s="3"/>
      <c r="H83" s="3" t="str">
        <f>'11 - Asset Investment'!L44</f>
        <v> </v>
      </c>
      <c r="I83" s="3">
        <f>'11 - Asset Investment'!M44</f>
        <v>0.627</v>
      </c>
      <c r="J83" s="3">
        <f>'11 - Asset Investment'!N44</f>
        <v>0</v>
      </c>
      <c r="K83" s="3">
        <f>'11 - Asset Investment'!O44</f>
        <v>0</v>
      </c>
      <c r="L83" s="3">
        <f>'11 - Asset Investment'!P44</f>
        <v>0</v>
      </c>
      <c r="M83" s="3">
        <f>'11 - Asset Investment'!S44</f>
        <v>0</v>
      </c>
      <c r="N83">
        <f>'11 - Asset Investment'!Q44</f>
        <v>0</v>
      </c>
    </row>
    <row r="84" spans="1:14">
      <c r="A84" t="str">
        <f>'11 - Asset Investment'!$B$2</f>
        <v>Swansea Bay UHB</v>
      </c>
      <c r="B84" s="3" t="s">
        <v>1349</v>
      </c>
      <c r="C84" s="3" t="str">
        <f>'11 - Asset Investment'!$B$7</f>
        <v xml:space="preserve">PROPERTY &amp; ASSET INVESTMENT </v>
      </c>
      <c r="D84" s="3" t="str">
        <f>'11 - Asset Investment'!$K$35</f>
        <v>UNAPPROVED SCHEMES</v>
      </c>
      <c r="E84" s="3"/>
      <c r="F84" s="3">
        <f>'11 - Asset Investment'!K45</f>
        <v>0</v>
      </c>
      <c r="G84" s="3"/>
      <c r="H84" s="3">
        <f>'11 - Asset Investment'!L45</f>
        <v>0</v>
      </c>
      <c r="I84" s="3">
        <f>'11 - Asset Investment'!M45</f>
        <v>0</v>
      </c>
      <c r="J84" s="3">
        <f>'11 - Asset Investment'!N45</f>
        <v>0</v>
      </c>
      <c r="K84" s="3">
        <f>'11 - Asset Investment'!O45</f>
        <v>0</v>
      </c>
      <c r="L84" s="3">
        <f>'11 - Asset Investment'!P45</f>
        <v>0</v>
      </c>
      <c r="M84" s="3">
        <f>'11 - Asset Investment'!S45</f>
        <v>0</v>
      </c>
      <c r="N84">
        <f>'11 - Asset Investment'!Q45</f>
        <v>0</v>
      </c>
    </row>
    <row r="85" spans="1:14">
      <c r="A85" t="str">
        <f>'11 - Asset Investment'!$B$2</f>
        <v>Swansea Bay UHB</v>
      </c>
      <c r="B85" s="3" t="s">
        <v>1349</v>
      </c>
      <c r="C85" s="3" t="str">
        <f>'11 - Asset Investment'!$B$7</f>
        <v xml:space="preserve">PROPERTY &amp; ASSET INVESTMENT </v>
      </c>
      <c r="D85" s="3" t="str">
        <f>'11 - Asset Investment'!$K$35</f>
        <v>UNAPPROVED SCHEMES</v>
      </c>
      <c r="E85" s="3"/>
      <c r="F85" s="3">
        <f>'11 - Asset Investment'!K46</f>
        <v>0</v>
      </c>
      <c r="G85" s="3"/>
      <c r="H85" s="3">
        <f>'11 - Asset Investment'!L46</f>
        <v>0</v>
      </c>
      <c r="I85" s="3">
        <f>'11 - Asset Investment'!M46</f>
        <v>0</v>
      </c>
      <c r="J85" s="3">
        <f>'11 - Asset Investment'!N46</f>
        <v>0</v>
      </c>
      <c r="K85" s="3">
        <f>'11 - Asset Investment'!O46</f>
        <v>0</v>
      </c>
      <c r="L85" s="3">
        <f>'11 - Asset Investment'!P46</f>
        <v>0</v>
      </c>
      <c r="M85" s="3">
        <f>'11 - Asset Investment'!S46</f>
        <v>0</v>
      </c>
      <c r="N85">
        <f>'11 - Asset Investment'!Q46</f>
        <v>0</v>
      </c>
    </row>
    <row r="86" spans="1:14">
      <c r="A86" t="str">
        <f>'11 - Asset Investment'!$B$2</f>
        <v>Swansea Bay UHB</v>
      </c>
      <c r="B86" s="3" t="s">
        <v>1349</v>
      </c>
      <c r="C86" s="3" t="str">
        <f>'11 - Asset Investment'!$B$7</f>
        <v xml:space="preserve">PROPERTY &amp; ASSET INVESTMENT </v>
      </c>
      <c r="D86" s="3" t="str">
        <f>'11 - Asset Investment'!$K$35</f>
        <v>UNAPPROVED SCHEMES</v>
      </c>
      <c r="E86" s="3"/>
      <c r="F86" s="3">
        <f>'11 - Asset Investment'!K47</f>
        <v>0</v>
      </c>
      <c r="G86" s="3"/>
      <c r="H86" s="3">
        <f>'11 - Asset Investment'!L47</f>
        <v>0</v>
      </c>
      <c r="I86" s="3">
        <f>'11 - Asset Investment'!M47</f>
        <v>0</v>
      </c>
      <c r="J86" s="3">
        <f>'11 - Asset Investment'!N47</f>
        <v>0</v>
      </c>
      <c r="K86" s="3">
        <f>'11 - Asset Investment'!O47</f>
        <v>0</v>
      </c>
      <c r="L86" s="3">
        <f>'11 - Asset Investment'!P47</f>
        <v>0</v>
      </c>
      <c r="M86" s="3">
        <f>'11 - Asset Investment'!S47</f>
        <v>0</v>
      </c>
      <c r="N86">
        <f>'11 - Asset Investment'!Q47</f>
        <v>0</v>
      </c>
    </row>
    <row r="87" spans="1:14">
      <c r="A87" t="str">
        <f>'11 - Asset Investment'!$B$2</f>
        <v>Swansea Bay UHB</v>
      </c>
      <c r="B87" s="3" t="s">
        <v>1349</v>
      </c>
      <c r="C87" s="3" t="str">
        <f>'11 - Asset Investment'!$B$7</f>
        <v xml:space="preserve">PROPERTY &amp; ASSET INVESTMENT </v>
      </c>
      <c r="D87" s="3" t="str">
        <f>'11 - Asset Investment'!$K$35</f>
        <v>UNAPPROVED SCHEMES</v>
      </c>
      <c r="E87" s="3"/>
      <c r="F87" s="3">
        <f>'11 - Asset Investment'!K48</f>
        <v>0</v>
      </c>
      <c r="G87" s="3"/>
      <c r="H87" s="3">
        <f>'11 - Asset Investment'!L48</f>
        <v>0</v>
      </c>
      <c r="I87" s="3">
        <f>'11 - Asset Investment'!M48</f>
        <v>0</v>
      </c>
      <c r="J87" s="3">
        <f>'11 - Asset Investment'!N48</f>
        <v>0</v>
      </c>
      <c r="K87" s="3">
        <f>'11 - Asset Investment'!O48</f>
        <v>0</v>
      </c>
      <c r="L87" s="3">
        <f>'11 - Asset Investment'!P48</f>
        <v>0</v>
      </c>
      <c r="M87" s="3">
        <f>'11 - Asset Investment'!S48</f>
        <v>0</v>
      </c>
      <c r="N87">
        <f>'11 - Asset Investment'!Q48</f>
        <v>0</v>
      </c>
    </row>
    <row r="88" spans="1:14">
      <c r="A88" t="str">
        <f>'11 - Asset Investment'!$B$2</f>
        <v>Swansea Bay UHB</v>
      </c>
      <c r="B88" s="3" t="s">
        <v>1349</v>
      </c>
      <c r="C88" s="3" t="str">
        <f>'11 - Asset Investment'!$B$7</f>
        <v xml:space="preserve">PROPERTY &amp; ASSET INVESTMENT </v>
      </c>
      <c r="D88" s="3" t="str">
        <f>'11 - Asset Investment'!$K$35</f>
        <v>UNAPPROVED SCHEMES</v>
      </c>
      <c r="E88" s="3"/>
      <c r="F88" s="3">
        <f>'11 - Asset Investment'!K49</f>
        <v>0</v>
      </c>
      <c r="G88" s="3"/>
      <c r="H88" s="3">
        <f>'11 - Asset Investment'!L49</f>
        <v>0</v>
      </c>
      <c r="I88" s="3">
        <f>'11 - Asset Investment'!M49</f>
        <v>0</v>
      </c>
      <c r="J88" s="3">
        <f>'11 - Asset Investment'!N49</f>
        <v>0</v>
      </c>
      <c r="K88" s="3">
        <f>'11 - Asset Investment'!O49</f>
        <v>0</v>
      </c>
      <c r="L88" s="3">
        <f>'11 - Asset Investment'!P49</f>
        <v>0</v>
      </c>
      <c r="M88" s="3">
        <f>'11 - Asset Investment'!S49</f>
        <v>0</v>
      </c>
      <c r="N88">
        <f>'11 - Asset Investment'!Q49</f>
        <v>0</v>
      </c>
    </row>
    <row r="89" spans="1:14">
      <c r="A89" t="str">
        <f>'11 - Asset Investment'!$B$2</f>
        <v>Swansea Bay UHB</v>
      </c>
      <c r="B89" s="3" t="s">
        <v>1349</v>
      </c>
      <c r="C89" s="3" t="str">
        <f>'11 - Asset Investment'!$B$7</f>
        <v xml:space="preserve">PROPERTY &amp; ASSET INVESTMENT </v>
      </c>
      <c r="D89" s="3" t="str">
        <f>'11 - Asset Investment'!$K$35</f>
        <v>UNAPPROVED SCHEMES</v>
      </c>
      <c r="E89" s="3"/>
      <c r="F89" s="3">
        <f>'11 - Asset Investment'!K50</f>
        <v>0</v>
      </c>
      <c r="G89" s="3"/>
      <c r="H89" s="3">
        <f>'11 - Asset Investment'!L50</f>
        <v>0</v>
      </c>
      <c r="I89" s="3">
        <f>'11 - Asset Investment'!M50</f>
        <v>0</v>
      </c>
      <c r="J89" s="3">
        <f>'11 - Asset Investment'!N50</f>
        <v>0</v>
      </c>
      <c r="K89" s="3">
        <f>'11 - Asset Investment'!O50</f>
        <v>0</v>
      </c>
      <c r="L89" s="3">
        <f>'11 - Asset Investment'!P50</f>
        <v>0</v>
      </c>
      <c r="M89" s="3">
        <f>'11 - Asset Investment'!S50</f>
        <v>0</v>
      </c>
      <c r="N89">
        <f>'11 - Asset Investment'!Q50</f>
        <v>0</v>
      </c>
    </row>
    <row r="90" spans="1:14">
      <c r="A90" t="str">
        <f>'11 - Asset Investment'!$B$2</f>
        <v>Swansea Bay UHB</v>
      </c>
      <c r="B90" s="3" t="s">
        <v>1349</v>
      </c>
      <c r="C90" s="3" t="str">
        <f>'11 - Asset Investment'!$B$7</f>
        <v xml:space="preserve">PROPERTY &amp; ASSET INVESTMENT </v>
      </c>
      <c r="D90" s="3" t="str">
        <f>'11 - Asset Investment'!$K$35</f>
        <v>UNAPPROVED SCHEMES</v>
      </c>
      <c r="E90" s="3"/>
      <c r="F90" s="3">
        <f>'11 - Asset Investment'!K51</f>
        <v>0</v>
      </c>
      <c r="G90" s="3"/>
      <c r="H90" s="3">
        <f>'11 - Asset Investment'!L51</f>
        <v>0</v>
      </c>
      <c r="I90" s="3">
        <f>'11 - Asset Investment'!M51</f>
        <v>0</v>
      </c>
      <c r="J90" s="3">
        <f>'11 - Asset Investment'!N51</f>
        <v>0</v>
      </c>
      <c r="K90" s="3">
        <f>'11 - Asset Investment'!O51</f>
        <v>0</v>
      </c>
      <c r="L90" s="3">
        <f>'11 - Asset Investment'!P51</f>
        <v>0</v>
      </c>
      <c r="M90" s="3">
        <f>'11 - Asset Investment'!S51</f>
        <v>0</v>
      </c>
      <c r="N90">
        <f>'11 - Asset Investment'!Q51</f>
        <v>0</v>
      </c>
    </row>
    <row r="91" spans="1:14">
      <c r="A91" t="str">
        <f>'11 - Asset Investment'!$B$2</f>
        <v>Swansea Bay UHB</v>
      </c>
      <c r="B91" s="3" t="s">
        <v>1349</v>
      </c>
      <c r="C91" s="3" t="str">
        <f>'11 - Asset Investment'!$B$7</f>
        <v xml:space="preserve">PROPERTY &amp; ASSET INVESTMENT </v>
      </c>
      <c r="D91" s="3" t="str">
        <f>'11 - Asset Investment'!$K$35</f>
        <v>UNAPPROVED SCHEMES</v>
      </c>
      <c r="E91" s="3"/>
      <c r="F91" s="3">
        <f>'11 - Asset Investment'!K52</f>
        <v>0</v>
      </c>
      <c r="G91" s="3"/>
      <c r="H91" s="3">
        <f>'11 - Asset Investment'!L52</f>
        <v>0</v>
      </c>
      <c r="I91" s="3">
        <f>'11 - Asset Investment'!M52</f>
        <v>0</v>
      </c>
      <c r="J91" s="3">
        <f>'11 - Asset Investment'!N52</f>
        <v>0</v>
      </c>
      <c r="K91" s="3">
        <f>'11 - Asset Investment'!O52</f>
        <v>0</v>
      </c>
      <c r="L91" s="3">
        <f>'11 - Asset Investment'!P52</f>
        <v>0</v>
      </c>
      <c r="M91" s="3">
        <f>'11 - Asset Investment'!S52</f>
        <v>0</v>
      </c>
      <c r="N91">
        <f>'11 - Asset Investment'!Q52</f>
        <v>0</v>
      </c>
    </row>
    <row r="92" spans="1:14">
      <c r="A92" t="str">
        <f>'11 - Asset Investment'!$B$2</f>
        <v>Swansea Bay UHB</v>
      </c>
      <c r="B92" s="3" t="s">
        <v>1349</v>
      </c>
      <c r="C92" s="3" t="str">
        <f>'11 - Asset Investment'!$B$7</f>
        <v xml:space="preserve">PROPERTY &amp; ASSET INVESTMENT </v>
      </c>
      <c r="D92" s="3" t="str">
        <f>'11 - Asset Investment'!$K$35</f>
        <v>UNAPPROVED SCHEMES</v>
      </c>
      <c r="E92" s="3"/>
      <c r="F92" s="3">
        <f>'11 - Asset Investment'!K53</f>
        <v>0</v>
      </c>
      <c r="G92" s="3"/>
      <c r="H92" s="3">
        <f>'11 - Asset Investment'!L53</f>
        <v>0</v>
      </c>
      <c r="I92" s="3">
        <f>'11 - Asset Investment'!M53</f>
        <v>0</v>
      </c>
      <c r="J92" s="3">
        <f>'11 - Asset Investment'!N53</f>
        <v>0</v>
      </c>
      <c r="K92" s="3">
        <f>'11 - Asset Investment'!O53</f>
        <v>0</v>
      </c>
      <c r="L92" s="3">
        <f>'11 - Asset Investment'!P53</f>
        <v>0</v>
      </c>
      <c r="M92" s="3">
        <f>'11 - Asset Investment'!S53</f>
        <v>0</v>
      </c>
      <c r="N92">
        <f>'11 - Asset Investment'!Q53</f>
        <v>0</v>
      </c>
    </row>
    <row r="93" spans="1:14">
      <c r="A93" t="str">
        <f>'11 - Asset Investment'!$B$2</f>
        <v>Swansea Bay UHB</v>
      </c>
      <c r="B93" s="3" t="s">
        <v>1349</v>
      </c>
      <c r="C93" s="3" t="str">
        <f>'11 - Asset Investment'!$B$7</f>
        <v xml:space="preserve">PROPERTY &amp; ASSET INVESTMENT </v>
      </c>
      <c r="D93" s="3" t="str">
        <f>'11 - Asset Investment'!$K$35</f>
        <v>UNAPPROVED SCHEMES</v>
      </c>
      <c r="E93" s="3"/>
      <c r="F93" s="3">
        <f>'11 - Asset Investment'!K54</f>
        <v>0</v>
      </c>
      <c r="G93" s="3"/>
      <c r="H93" s="3">
        <f>'11 - Asset Investment'!L54</f>
        <v>0</v>
      </c>
      <c r="I93" s="3">
        <f>'11 - Asset Investment'!M54</f>
        <v>0</v>
      </c>
      <c r="J93" s="3">
        <f>'11 - Asset Investment'!N54</f>
        <v>0</v>
      </c>
      <c r="K93" s="3">
        <f>'11 - Asset Investment'!O54</f>
        <v>0</v>
      </c>
      <c r="L93" s="3">
        <f>'11 - Asset Investment'!P54</f>
        <v>0</v>
      </c>
      <c r="M93" s="3">
        <f>'11 - Asset Investment'!S54</f>
        <v>0</v>
      </c>
      <c r="N93">
        <f>'11 - Asset Investment'!Q54</f>
        <v>0</v>
      </c>
    </row>
    <row r="94" spans="1:14">
      <c r="A94" t="str">
        <f>'11 - Asset Investment'!$B$2</f>
        <v>Swansea Bay UHB</v>
      </c>
      <c r="B94" s="3" t="s">
        <v>1349</v>
      </c>
      <c r="C94" s="3" t="str">
        <f>'11 - Asset Investment'!$B$7</f>
        <v xml:space="preserve">PROPERTY &amp; ASSET INVESTMENT </v>
      </c>
      <c r="D94" s="3" t="str">
        <f>'11 - Asset Investment'!$K$35</f>
        <v>UNAPPROVED SCHEMES</v>
      </c>
      <c r="E94" s="3"/>
      <c r="F94" s="3">
        <f>'11 - Asset Investment'!K55</f>
        <v>0</v>
      </c>
      <c r="G94" s="3"/>
      <c r="H94" s="3">
        <f>'11 - Asset Investment'!L55</f>
        <v>0</v>
      </c>
      <c r="I94" s="3">
        <f>'11 - Asset Investment'!M55</f>
        <v>0</v>
      </c>
      <c r="J94" s="3">
        <f>'11 - Asset Investment'!N55</f>
        <v>0</v>
      </c>
      <c r="K94" s="3">
        <f>'11 - Asset Investment'!O55</f>
        <v>0</v>
      </c>
      <c r="L94" s="3">
        <f>'11 - Asset Investment'!P55</f>
        <v>0</v>
      </c>
      <c r="M94" s="3">
        <f>'11 - Asset Investment'!S55</f>
        <v>0</v>
      </c>
      <c r="N94">
        <f>'11 - Asset Investment'!Q55</f>
        <v>0</v>
      </c>
    </row>
    <row r="95" spans="1:14">
      <c r="A95" t="str">
        <f>'11 - Asset Investment'!$B$2</f>
        <v>Swansea Bay UHB</v>
      </c>
      <c r="B95" s="3" t="s">
        <v>1349</v>
      </c>
      <c r="C95" s="3" t="str">
        <f>'11 - Asset Investment'!$B$7</f>
        <v xml:space="preserve">PROPERTY &amp; ASSET INVESTMENT </v>
      </c>
      <c r="D95" s="3" t="str">
        <f>'11 - Asset Investment'!$K$35</f>
        <v>UNAPPROVED SCHEMES</v>
      </c>
      <c r="E95" s="3"/>
      <c r="F95" s="3">
        <f>'11 - Asset Investment'!K56</f>
        <v>0</v>
      </c>
      <c r="G95" s="3"/>
      <c r="H95" s="3">
        <f>'11 - Asset Investment'!L56</f>
        <v>0</v>
      </c>
      <c r="I95" s="3">
        <f>'11 - Asset Investment'!M56</f>
        <v>0</v>
      </c>
      <c r="J95" s="3">
        <f>'11 - Asset Investment'!N56</f>
        <v>0</v>
      </c>
      <c r="K95" s="3">
        <f>'11 - Asset Investment'!O56</f>
        <v>0</v>
      </c>
      <c r="L95" s="3">
        <f>'11 - Asset Investment'!P56</f>
        <v>0</v>
      </c>
      <c r="M95" s="3">
        <f>'11 - Asset Investment'!S56</f>
        <v>0</v>
      </c>
      <c r="N95">
        <f>'11 - Asset Investment'!Q56</f>
        <v>0</v>
      </c>
    </row>
    <row r="96" spans="1:14">
      <c r="A96" t="str">
        <f>'11 - Asset Investment'!$B$2</f>
        <v>Swansea Bay UHB</v>
      </c>
      <c r="B96" s="3" t="s">
        <v>1349</v>
      </c>
      <c r="C96" s="3" t="str">
        <f>'11 - Asset Investment'!$B$7</f>
        <v xml:space="preserve">PROPERTY &amp; ASSET INVESTMENT </v>
      </c>
      <c r="D96" s="3" t="str">
        <f>'11 - Asset Investment'!$K$35</f>
        <v>UNAPPROVED SCHEMES</v>
      </c>
      <c r="E96" s="3"/>
      <c r="F96" s="3">
        <f>'11 - Asset Investment'!K57</f>
        <v>0</v>
      </c>
      <c r="G96" s="3"/>
      <c r="H96" s="3">
        <f>'11 - Asset Investment'!L57</f>
        <v>0</v>
      </c>
      <c r="I96" s="3">
        <f>'11 - Asset Investment'!M57</f>
        <v>0</v>
      </c>
      <c r="J96" s="3">
        <f>'11 - Asset Investment'!N57</f>
        <v>0</v>
      </c>
      <c r="K96" s="3">
        <f>'11 - Asset Investment'!O57</f>
        <v>0</v>
      </c>
      <c r="L96" s="3">
        <f>'11 - Asset Investment'!P57</f>
        <v>0</v>
      </c>
      <c r="M96" s="3">
        <f>'11 - Asset Investment'!S57</f>
        <v>0</v>
      </c>
      <c r="N96">
        <f>'11 - Asset Investment'!Q57</f>
        <v>0</v>
      </c>
    </row>
    <row r="97" spans="1:14">
      <c r="A97" t="str">
        <f>'11 - Asset Investment'!$B$2</f>
        <v>Swansea Bay UHB</v>
      </c>
      <c r="B97" s="3" t="s">
        <v>1349</v>
      </c>
      <c r="C97" s="3" t="str">
        <f>'11 - Asset Investment'!$B$7</f>
        <v xml:space="preserve">PROPERTY &amp; ASSET INVESTMENT </v>
      </c>
      <c r="D97" s="3" t="str">
        <f>'11 - Asset Investment'!$K$35</f>
        <v>UNAPPROVED SCHEMES</v>
      </c>
      <c r="E97" s="3"/>
      <c r="F97" s="3">
        <f>'11 - Asset Investment'!K58</f>
        <v>0</v>
      </c>
      <c r="G97" s="3"/>
      <c r="H97" s="3">
        <f>'11 - Asset Investment'!L58</f>
        <v>0</v>
      </c>
      <c r="I97" s="3">
        <f>'11 - Asset Investment'!M58</f>
        <v>0</v>
      </c>
      <c r="J97" s="3">
        <f>'11 - Asset Investment'!N58</f>
        <v>0</v>
      </c>
      <c r="K97" s="3">
        <f>'11 - Asset Investment'!O58</f>
        <v>0</v>
      </c>
      <c r="L97" s="3">
        <f>'11 - Asset Investment'!P58</f>
        <v>0</v>
      </c>
      <c r="M97" s="3">
        <f>'11 - Asset Investment'!S58</f>
        <v>0</v>
      </c>
      <c r="N97">
        <f>'11 - Asset Investment'!Q58</f>
        <v>0</v>
      </c>
    </row>
    <row r="98" spans="1:14">
      <c r="A98" t="str">
        <f>'11 - Asset Investment'!$B$2</f>
        <v>Swansea Bay UHB</v>
      </c>
      <c r="B98" s="3" t="s">
        <v>1349</v>
      </c>
      <c r="C98" s="3" t="str">
        <f>'11 - Asset Investment'!$B$7</f>
        <v xml:space="preserve">PROPERTY &amp; ASSET INVESTMENT </v>
      </c>
      <c r="D98" s="3" t="str">
        <f>'11 - Asset Investment'!$K$35</f>
        <v>UNAPPROVED SCHEMES</v>
      </c>
      <c r="E98" s="3"/>
      <c r="F98" s="3">
        <f>'11 - Asset Investment'!K59</f>
        <v>0</v>
      </c>
      <c r="G98" s="3"/>
      <c r="H98" s="3">
        <f>'11 - Asset Investment'!L59</f>
        <v>0</v>
      </c>
      <c r="I98" s="3">
        <f>'11 - Asset Investment'!M59</f>
        <v>0</v>
      </c>
      <c r="J98" s="3">
        <f>'11 - Asset Investment'!N59</f>
        <v>0</v>
      </c>
      <c r="K98" s="3">
        <f>'11 - Asset Investment'!O59</f>
        <v>0</v>
      </c>
      <c r="L98" s="3">
        <f>'11 - Asset Investment'!P59</f>
        <v>0</v>
      </c>
      <c r="M98" s="3">
        <f>'11 - Asset Investment'!S59</f>
        <v>0</v>
      </c>
      <c r="N98">
        <f>'11 - Asset Investment'!Q59</f>
        <v>0</v>
      </c>
    </row>
    <row r="99" spans="1:14">
      <c r="A99" t="str">
        <f>'11 - Asset Investment'!$B$2</f>
        <v>Swansea Bay UHB</v>
      </c>
      <c r="B99" s="3" t="s">
        <v>1349</v>
      </c>
      <c r="C99" s="3" t="str">
        <f>'11 - Asset Investment'!$B$7</f>
        <v xml:space="preserve">PROPERTY &amp; ASSET INVESTMENT </v>
      </c>
      <c r="D99" s="3" t="str">
        <f>'11 - Asset Investment'!$K$35</f>
        <v>UNAPPROVED SCHEMES</v>
      </c>
      <c r="E99" s="3"/>
      <c r="F99" s="3">
        <f>'11 - Asset Investment'!K60</f>
        <v>0</v>
      </c>
      <c r="G99" s="3"/>
      <c r="H99" s="3">
        <f>'11 - Asset Investment'!L60</f>
        <v>0</v>
      </c>
      <c r="I99" s="3">
        <f>'11 - Asset Investment'!M60</f>
        <v>0</v>
      </c>
      <c r="J99" s="3">
        <f>'11 - Asset Investment'!N60</f>
        <v>0</v>
      </c>
      <c r="K99" s="3">
        <f>'11 - Asset Investment'!O60</f>
        <v>0</v>
      </c>
      <c r="L99" s="3">
        <f>'11 - Asset Investment'!P60</f>
        <v>0</v>
      </c>
      <c r="M99" s="3">
        <f>'11 - Asset Investment'!S60</f>
        <v>0</v>
      </c>
      <c r="N99">
        <f>'11 - Asset Investment'!Q60</f>
        <v>0</v>
      </c>
    </row>
    <row r="100" spans="1:14">
      <c r="A100" t="str">
        <f>'11 - Asset Investment'!$B$2</f>
        <v>Swansea Bay UHB</v>
      </c>
      <c r="B100" s="3" t="s">
        <v>1349</v>
      </c>
      <c r="C100" s="3" t="str">
        <f>'11 - Asset Investment'!$B$7</f>
        <v xml:space="preserve">PROPERTY &amp; ASSET INVESTMENT </v>
      </c>
      <c r="D100" s="3" t="str">
        <f>'11 - Asset Investment'!$K$35</f>
        <v>UNAPPROVED SCHEMES</v>
      </c>
      <c r="E100" s="3"/>
      <c r="F100" s="3">
        <f>'11 - Asset Investment'!K61</f>
        <v>0</v>
      </c>
      <c r="G100" s="3"/>
      <c r="H100" s="3">
        <f>'11 - Asset Investment'!L61</f>
        <v>0</v>
      </c>
      <c r="I100" s="3">
        <f>'11 - Asset Investment'!M61</f>
        <v>0</v>
      </c>
      <c r="J100" s="3">
        <f>'11 - Asset Investment'!N61</f>
        <v>0</v>
      </c>
      <c r="K100" s="3">
        <f>'11 - Asset Investment'!O61</f>
        <v>0</v>
      </c>
      <c r="L100" s="3">
        <f>'11 - Asset Investment'!P61</f>
        <v>0</v>
      </c>
      <c r="M100" s="3">
        <f>'11 - Asset Investment'!S61</f>
        <v>0</v>
      </c>
      <c r="N100">
        <f>'11 - Asset Investment'!Q61</f>
        <v>0</v>
      </c>
    </row>
    <row r="101" spans="1:14">
      <c r="A101" t="str">
        <f>'11 - Asset Investment'!$B$2</f>
        <v>Swansea Bay UHB</v>
      </c>
      <c r="B101" s="3" t="s">
        <v>1349</v>
      </c>
      <c r="C101" s="3" t="str">
        <f>'11 - Asset Investment'!$B$7</f>
        <v xml:space="preserve">PROPERTY &amp; ASSET INVESTMENT </v>
      </c>
      <c r="D101" s="3" t="str">
        <f>'11 - Asset Investment'!$K$35</f>
        <v>UNAPPROVED SCHEMES</v>
      </c>
      <c r="E101" s="3"/>
      <c r="F101" s="3">
        <f>'11 - Asset Investment'!K62</f>
        <v>0</v>
      </c>
      <c r="G101" s="3"/>
      <c r="H101" s="3">
        <f>'11 - Asset Investment'!L62</f>
        <v>0</v>
      </c>
      <c r="I101" s="3">
        <f>'11 - Asset Investment'!M62</f>
        <v>0</v>
      </c>
      <c r="J101" s="3">
        <f>'11 - Asset Investment'!N62</f>
        <v>0</v>
      </c>
      <c r="K101" s="3">
        <f>'11 - Asset Investment'!O62</f>
        <v>0</v>
      </c>
      <c r="L101" s="3">
        <f>'11 - Asset Investment'!P62</f>
        <v>0</v>
      </c>
      <c r="M101" s="3">
        <f>'11 - Asset Investment'!S62</f>
        <v>0</v>
      </c>
      <c r="N101">
        <f>'11 - Asset Investment'!Q62</f>
        <v>0</v>
      </c>
    </row>
    <row r="102" spans="1:14">
      <c r="A102" t="str">
        <f>'11 - Asset Investment'!$B$2</f>
        <v>Swansea Bay UHB</v>
      </c>
      <c r="B102" s="3" t="s">
        <v>1349</v>
      </c>
      <c r="C102" s="3" t="str">
        <f>'11 - Asset Investment'!$B$7</f>
        <v xml:space="preserve">PROPERTY &amp; ASSET INVESTMENT </v>
      </c>
      <c r="D102" s="3" t="str">
        <f>'11 - Asset Investment'!$K$35</f>
        <v>UNAPPROVED SCHEMES</v>
      </c>
      <c r="E102" s="3"/>
      <c r="F102" s="3">
        <f>'11 - Asset Investment'!K63</f>
        <v>0</v>
      </c>
      <c r="G102" s="3"/>
      <c r="H102" s="3">
        <f>'11 - Asset Investment'!L63</f>
        <v>0</v>
      </c>
      <c r="I102" s="3">
        <f>'11 - Asset Investment'!M63</f>
        <v>0</v>
      </c>
      <c r="J102" s="3">
        <f>'11 - Asset Investment'!N63</f>
        <v>0</v>
      </c>
      <c r="K102" s="3">
        <f>'11 - Asset Investment'!O63</f>
        <v>0</v>
      </c>
      <c r="L102" s="3">
        <f>'11 - Asset Investment'!P63</f>
        <v>0</v>
      </c>
      <c r="M102" s="3">
        <f>'11 - Asset Investment'!S63</f>
        <v>0</v>
      </c>
      <c r="N102">
        <f>'11 - Asset Investment'!Q63</f>
        <v>0</v>
      </c>
    </row>
    <row r="103" spans="1:14">
      <c r="A103" t="str">
        <f>'11 - Asset Investment'!$B$2</f>
        <v>Swansea Bay UHB</v>
      </c>
      <c r="B103" s="3" t="s">
        <v>1349</v>
      </c>
      <c r="C103" s="3" t="str">
        <f>'11 - Asset Investment'!$B$7</f>
        <v xml:space="preserve">PROPERTY &amp; ASSET INVESTMENT </v>
      </c>
      <c r="D103" s="3" t="str">
        <f>'11 - Asset Investment'!$K$35</f>
        <v>UNAPPROVED SCHEMES</v>
      </c>
      <c r="E103" s="3"/>
      <c r="F103" s="3">
        <f>'11 - Asset Investment'!K64</f>
        <v>0</v>
      </c>
      <c r="G103" s="3"/>
      <c r="H103" s="3">
        <f>'11 - Asset Investment'!L64</f>
        <v>0</v>
      </c>
      <c r="I103" s="3">
        <f>'11 - Asset Investment'!M64</f>
        <v>0</v>
      </c>
      <c r="J103" s="3">
        <f>'11 - Asset Investment'!N64</f>
        <v>0</v>
      </c>
      <c r="K103" s="3">
        <f>'11 - Asset Investment'!O64</f>
        <v>0</v>
      </c>
      <c r="L103" s="3">
        <f>'11 - Asset Investment'!P64</f>
        <v>0</v>
      </c>
      <c r="M103" s="3">
        <f>'11 - Asset Investment'!S64</f>
        <v>0</v>
      </c>
      <c r="N103">
        <f>'11 - Asset Investment'!Q64</f>
        <v>0</v>
      </c>
    </row>
    <row r="104" spans="1:14">
      <c r="A104" t="str">
        <f>'11 - Asset Investment'!$B$2</f>
        <v>Swansea Bay UHB</v>
      </c>
      <c r="B104" s="3" t="s">
        <v>1349</v>
      </c>
      <c r="C104" s="3" t="str">
        <f>'11 - Asset Investment'!$B$7</f>
        <v xml:space="preserve">PROPERTY &amp; ASSET INVESTMENT </v>
      </c>
      <c r="D104" s="3" t="str">
        <f>'11 - Asset Investment'!$K$35</f>
        <v>UNAPPROVED SCHEMES</v>
      </c>
      <c r="E104" s="3"/>
      <c r="F104" s="3">
        <f>'11 - Asset Investment'!K65</f>
        <v>0</v>
      </c>
      <c r="G104" s="3"/>
      <c r="H104" s="3">
        <f>'11 - Asset Investment'!L65</f>
        <v>0</v>
      </c>
      <c r="I104" s="3">
        <f>'11 - Asset Investment'!M65</f>
        <v>0</v>
      </c>
      <c r="J104" s="3">
        <f>'11 - Asset Investment'!N65</f>
        <v>0</v>
      </c>
      <c r="K104" s="3">
        <f>'11 - Asset Investment'!O65</f>
        <v>0</v>
      </c>
      <c r="L104" s="3">
        <f>'11 - Asset Investment'!P65</f>
        <v>0</v>
      </c>
      <c r="M104" s="3">
        <f>'11 - Asset Investment'!S65</f>
        <v>0</v>
      </c>
      <c r="N104">
        <f>'11 - Asset Investment'!Q65</f>
        <v>0</v>
      </c>
    </row>
    <row r="105" spans="1:14">
      <c r="A105" t="str">
        <f>'11 - Asset Investment'!$B$2</f>
        <v>Swansea Bay UHB</v>
      </c>
      <c r="B105" s="3" t="s">
        <v>1349</v>
      </c>
      <c r="C105" s="3" t="str">
        <f>'11 - Asset Investment'!$B$7</f>
        <v xml:space="preserve">PROPERTY &amp; ASSET INVESTMENT </v>
      </c>
      <c r="D105" s="3" t="str">
        <f>'11 - Asset Investment'!$K$35</f>
        <v>UNAPPROVED SCHEMES</v>
      </c>
      <c r="E105" s="3"/>
      <c r="F105" s="3">
        <f>'11 - Asset Investment'!K66</f>
        <v>0</v>
      </c>
      <c r="G105" s="3"/>
      <c r="H105" s="3">
        <f>'11 - Asset Investment'!L66</f>
        <v>0</v>
      </c>
      <c r="I105" s="3">
        <f>'11 - Asset Investment'!M66</f>
        <v>0</v>
      </c>
      <c r="J105" s="3">
        <f>'11 - Asset Investment'!N66</f>
        <v>0</v>
      </c>
      <c r="K105" s="3">
        <f>'11 - Asset Investment'!O66</f>
        <v>0</v>
      </c>
      <c r="L105" s="3">
        <f>'11 - Asset Investment'!P66</f>
        <v>0</v>
      </c>
      <c r="M105" s="3">
        <f>'11 - Asset Investment'!S66</f>
        <v>0</v>
      </c>
      <c r="N105">
        <f>'11 - Asset Investment'!Q66</f>
        <v>0</v>
      </c>
    </row>
    <row r="106" spans="1:14">
      <c r="A106" t="str">
        <f>'11 - Asset Investment'!$B$2</f>
        <v>Swansea Bay UHB</v>
      </c>
      <c r="B106" s="3" t="s">
        <v>1349</v>
      </c>
      <c r="C106" s="3" t="str">
        <f>'11 - Asset Investment'!$B$7</f>
        <v xml:space="preserve">PROPERTY &amp; ASSET INVESTMENT </v>
      </c>
      <c r="D106" s="3" t="str">
        <f>'11 - Asset Investment'!$K$35</f>
        <v>UNAPPROVED SCHEMES</v>
      </c>
      <c r="E106" s="3"/>
      <c r="F106" s="3">
        <f>'11 - Asset Investment'!K67</f>
        <v>0</v>
      </c>
      <c r="G106" s="3"/>
      <c r="H106" s="3">
        <f>'11 - Asset Investment'!L67</f>
        <v>0</v>
      </c>
      <c r="I106" s="3">
        <f>'11 - Asset Investment'!M67</f>
        <v>0</v>
      </c>
      <c r="J106" s="3">
        <f>'11 - Asset Investment'!N67</f>
        <v>0</v>
      </c>
      <c r="K106" s="3">
        <f>'11 - Asset Investment'!O67</f>
        <v>0</v>
      </c>
      <c r="L106" s="3">
        <f>'11 - Asset Investment'!P67</f>
        <v>0</v>
      </c>
      <c r="M106" s="3">
        <f>'11 - Asset Investment'!S67</f>
        <v>0</v>
      </c>
      <c r="N106">
        <f>'11 - Asset Investment'!Q67</f>
        <v>0</v>
      </c>
    </row>
    <row r="107" spans="1:14">
      <c r="A107" t="str">
        <f>'11 - Asset Investment'!$B$2</f>
        <v>Swansea Bay UHB</v>
      </c>
      <c r="B107" s="3" t="s">
        <v>1349</v>
      </c>
      <c r="C107" s="3" t="str">
        <f>'11 - Asset Investment'!$B$7</f>
        <v xml:space="preserve">PROPERTY &amp; ASSET INVESTMENT </v>
      </c>
      <c r="D107" s="3" t="str">
        <f>'11 - Asset Investment'!$K$35</f>
        <v>UNAPPROVED SCHEMES</v>
      </c>
      <c r="E107" s="3"/>
      <c r="F107" s="3">
        <f>'11 - Asset Investment'!K68</f>
        <v>0</v>
      </c>
      <c r="G107" s="3"/>
      <c r="H107" s="3">
        <f>'11 - Asset Investment'!L68</f>
        <v>0</v>
      </c>
      <c r="I107" s="3">
        <f>'11 - Asset Investment'!M68</f>
        <v>0</v>
      </c>
      <c r="J107" s="3">
        <f>'11 - Asset Investment'!N68</f>
        <v>0</v>
      </c>
      <c r="K107" s="3">
        <f>'11 - Asset Investment'!O68</f>
        <v>0</v>
      </c>
      <c r="L107" s="3">
        <f>'11 - Asset Investment'!P68</f>
        <v>0</v>
      </c>
      <c r="M107" s="3">
        <f>'11 - Asset Investment'!S68</f>
        <v>0</v>
      </c>
      <c r="N107">
        <f>'11 - Asset Investment'!Q68</f>
        <v>0</v>
      </c>
    </row>
    <row r="108" spans="1:14">
      <c r="A108" t="str">
        <f>'11 - Asset Investment'!$B$2</f>
        <v>Swansea Bay UHB</v>
      </c>
      <c r="B108" s="3" t="s">
        <v>1349</v>
      </c>
      <c r="C108" s="3" t="str">
        <f>'11 - Asset Investment'!$B$7</f>
        <v xml:space="preserve">PROPERTY &amp; ASSET INVESTMENT </v>
      </c>
      <c r="D108" s="3" t="str">
        <f>'11 - Asset Investment'!$K$35</f>
        <v>UNAPPROVED SCHEMES</v>
      </c>
      <c r="E108" s="3"/>
      <c r="F108" s="3">
        <f>'11 - Asset Investment'!K69</f>
        <v>0</v>
      </c>
      <c r="G108" s="3"/>
      <c r="H108" s="3">
        <f>'11 - Asset Investment'!L69</f>
        <v>0</v>
      </c>
      <c r="I108" s="3">
        <f>'11 - Asset Investment'!M69</f>
        <v>0</v>
      </c>
      <c r="J108" s="3">
        <f>'11 - Asset Investment'!N69</f>
        <v>0</v>
      </c>
      <c r="K108" s="3">
        <f>'11 - Asset Investment'!O69</f>
        <v>0</v>
      </c>
      <c r="L108" s="3">
        <f>'11 - Asset Investment'!P69</f>
        <v>0</v>
      </c>
      <c r="M108" s="3">
        <f>'11 - Asset Investment'!S69</f>
        <v>0</v>
      </c>
      <c r="N108">
        <f>'11 - Asset Investment'!Q69</f>
        <v>0</v>
      </c>
    </row>
    <row r="109" spans="1:14">
      <c r="A109" t="str">
        <f>'11 - Asset Investment'!$B$2</f>
        <v>Swansea Bay UHB</v>
      </c>
      <c r="B109" s="3" t="s">
        <v>1349</v>
      </c>
      <c r="C109" s="3" t="str">
        <f>'11 - Asset Investment'!$B$7</f>
        <v xml:space="preserve">PROPERTY &amp; ASSET INVESTMENT </v>
      </c>
      <c r="D109" s="3" t="str">
        <f>'11 - Asset Investment'!$K$35</f>
        <v>UNAPPROVED SCHEMES</v>
      </c>
      <c r="E109" s="3"/>
      <c r="F109" s="3">
        <f>'11 - Asset Investment'!K70</f>
        <v>0</v>
      </c>
      <c r="G109" s="3"/>
      <c r="H109" s="3">
        <f>'11 - Asset Investment'!L70</f>
        <v>0</v>
      </c>
      <c r="I109" s="3">
        <f>'11 - Asset Investment'!M70</f>
        <v>0</v>
      </c>
      <c r="J109" s="3">
        <f>'11 - Asset Investment'!N70</f>
        <v>0</v>
      </c>
      <c r="K109" s="3">
        <f>'11 - Asset Investment'!O70</f>
        <v>0</v>
      </c>
      <c r="L109" s="3">
        <f>'11 - Asset Investment'!P70</f>
        <v>0</v>
      </c>
      <c r="M109" s="3">
        <f>'11 - Asset Investment'!S70</f>
        <v>0</v>
      </c>
      <c r="N109">
        <f>'11 - Asset Investment'!Q70</f>
        <v>0</v>
      </c>
    </row>
    <row r="110" spans="1:14">
      <c r="A110" t="str">
        <f>'11 - Asset Investment'!$B$2</f>
        <v>Swansea Bay UHB</v>
      </c>
      <c r="B110" s="3" t="s">
        <v>1349</v>
      </c>
      <c r="C110" s="3" t="str">
        <f>'11 - Asset Investment'!$B$7</f>
        <v xml:space="preserve">PROPERTY &amp; ASSET INVESTMENT </v>
      </c>
      <c r="D110" s="3" t="str">
        <f>'11 - Asset Investment'!$K$35</f>
        <v>UNAPPROVED SCHEMES</v>
      </c>
      <c r="E110" s="3"/>
      <c r="F110" s="3">
        <f>'11 - Asset Investment'!K71</f>
        <v>0</v>
      </c>
      <c r="G110" s="3"/>
      <c r="H110" s="3">
        <f>'11 - Asset Investment'!L71</f>
        <v>0</v>
      </c>
      <c r="I110" s="3">
        <f>'11 - Asset Investment'!M71</f>
        <v>0</v>
      </c>
      <c r="J110" s="3">
        <f>'11 - Asset Investment'!N71</f>
        <v>0</v>
      </c>
      <c r="K110" s="3">
        <f>'11 - Asset Investment'!O71</f>
        <v>0</v>
      </c>
      <c r="L110" s="3">
        <f>'11 - Asset Investment'!P71</f>
        <v>0</v>
      </c>
      <c r="M110" s="3">
        <f>'11 - Asset Investment'!S71</f>
        <v>0</v>
      </c>
      <c r="N110">
        <f>'11 - Asset Investment'!Q71</f>
        <v>0</v>
      </c>
    </row>
    <row r="111" spans="1:14">
      <c r="A111" t="str">
        <f>'11 - Asset Investment'!$B$2</f>
        <v>Swansea Bay UHB</v>
      </c>
      <c r="B111" s="3" t="s">
        <v>1349</v>
      </c>
      <c r="C111" s="3" t="str">
        <f>'11 - Asset Investment'!$B$7</f>
        <v xml:space="preserve">PROPERTY &amp; ASSET INVESTMENT </v>
      </c>
      <c r="D111" s="3" t="str">
        <f>'11 - Asset Investment'!$K$35</f>
        <v>UNAPPROVED SCHEMES</v>
      </c>
      <c r="E111" s="3"/>
      <c r="F111" s="3">
        <f>'11 - Asset Investment'!K72</f>
        <v>0</v>
      </c>
      <c r="G111" s="3"/>
      <c r="H111" s="3">
        <f>'11 - Asset Investment'!L72</f>
        <v>0</v>
      </c>
      <c r="I111" s="3">
        <f>'11 - Asset Investment'!M72</f>
        <v>0</v>
      </c>
      <c r="J111" s="3">
        <f>'11 - Asset Investment'!N72</f>
        <v>0</v>
      </c>
      <c r="K111" s="3">
        <f>'11 - Asset Investment'!O72</f>
        <v>0</v>
      </c>
      <c r="L111" s="3">
        <f>'11 - Asset Investment'!P72</f>
        <v>0</v>
      </c>
      <c r="M111" s="3">
        <f>'11 - Asset Investment'!S72</f>
        <v>0</v>
      </c>
      <c r="N111">
        <f>'11 - Asset Investment'!Q72</f>
        <v>0</v>
      </c>
    </row>
    <row r="112" spans="1:14">
      <c r="A112" t="str">
        <f>'11 - Asset Investment'!$B$2</f>
        <v>Swansea Bay UHB</v>
      </c>
      <c r="B112" s="3" t="s">
        <v>1349</v>
      </c>
      <c r="C112" s="3" t="str">
        <f>'11 - Asset Investment'!$B$7</f>
        <v xml:space="preserve">PROPERTY &amp; ASSET INVESTMENT </v>
      </c>
      <c r="D112" s="3" t="str">
        <f>'11 - Asset Investment'!$K$35</f>
        <v>UNAPPROVED SCHEMES</v>
      </c>
      <c r="E112" s="3"/>
      <c r="F112" s="3">
        <f>'11 - Asset Investment'!K73</f>
        <v>0</v>
      </c>
      <c r="G112" s="3"/>
      <c r="H112" s="3">
        <f>'11 - Asset Investment'!L73</f>
        <v>0</v>
      </c>
      <c r="I112" s="3">
        <f>'11 - Asset Investment'!M73</f>
        <v>0</v>
      </c>
      <c r="J112" s="3">
        <f>'11 - Asset Investment'!N73</f>
        <v>0</v>
      </c>
      <c r="K112" s="3">
        <f>'11 - Asset Investment'!O73</f>
        <v>0</v>
      </c>
      <c r="L112" s="3">
        <f>'11 - Asset Investment'!P73</f>
        <v>0</v>
      </c>
      <c r="M112" s="3">
        <f>'11 - Asset Investment'!S73</f>
        <v>0</v>
      </c>
      <c r="N112">
        <f>'11 - Asset Investment'!Q73</f>
        <v>0</v>
      </c>
    </row>
    <row r="113" spans="1:14">
      <c r="A113" t="str">
        <f>'11 - Asset Investment'!$B$2</f>
        <v>Swansea Bay UHB</v>
      </c>
      <c r="B113" s="3" t="s">
        <v>1349</v>
      </c>
      <c r="C113" s="3" t="str">
        <f>'11 - Asset Investment'!$B$7</f>
        <v xml:space="preserve">PROPERTY &amp; ASSET INVESTMENT </v>
      </c>
      <c r="D113" s="3" t="str">
        <f>'11 - Asset Investment'!$K$35</f>
        <v>UNAPPROVED SCHEMES</v>
      </c>
      <c r="E113" s="3"/>
      <c r="F113" s="3">
        <f>'11 - Asset Investment'!K74</f>
        <v>0</v>
      </c>
      <c r="G113" s="3"/>
      <c r="H113" s="3">
        <f>'11 - Asset Investment'!L74</f>
        <v>0</v>
      </c>
      <c r="I113" s="3">
        <f>'11 - Asset Investment'!M74</f>
        <v>0</v>
      </c>
      <c r="J113" s="3">
        <f>'11 - Asset Investment'!N74</f>
        <v>0</v>
      </c>
      <c r="K113" s="3">
        <f>'11 - Asset Investment'!O74</f>
        <v>0</v>
      </c>
      <c r="L113" s="3">
        <f>'11 - Asset Investment'!P74</f>
        <v>0</v>
      </c>
      <c r="M113" s="3">
        <f>'11 - Asset Investment'!S74</f>
        <v>0</v>
      </c>
      <c r="N113">
        <f>'11 - Asset Investment'!Q74</f>
        <v>0</v>
      </c>
    </row>
    <row r="114" spans="1:14">
      <c r="A114" t="str">
        <f>'11 - Asset Investment'!$B$2</f>
        <v>Swansea Bay UHB</v>
      </c>
      <c r="B114" s="3" t="s">
        <v>1349</v>
      </c>
      <c r="C114" s="3" t="str">
        <f>'11 - Asset Investment'!$B$7</f>
        <v xml:space="preserve">PROPERTY &amp; ASSET INVESTMENT </v>
      </c>
      <c r="D114" s="3" t="str">
        <f>'11 - Asset Investment'!$K$35</f>
        <v>UNAPPROVED SCHEMES</v>
      </c>
      <c r="E114" s="3"/>
      <c r="F114" s="3">
        <f>'11 - Asset Investment'!K75</f>
        <v>0</v>
      </c>
      <c r="G114" s="3"/>
      <c r="H114" s="3">
        <f>'11 - Asset Investment'!L75</f>
        <v>0</v>
      </c>
      <c r="I114" s="3">
        <f>'11 - Asset Investment'!M75</f>
        <v>0</v>
      </c>
      <c r="J114" s="3">
        <f>'11 - Asset Investment'!N75</f>
        <v>0</v>
      </c>
      <c r="K114" s="3">
        <f>'11 - Asset Investment'!O75</f>
        <v>0</v>
      </c>
      <c r="L114" s="3">
        <f>'11 - Asset Investment'!P75</f>
        <v>0</v>
      </c>
      <c r="M114" s="3">
        <f>'11 - Asset Investment'!S75</f>
        <v>0</v>
      </c>
      <c r="N114">
        <f>'11 - Asset Investment'!Q75</f>
        <v>0</v>
      </c>
    </row>
    <row r="115" spans="1:14">
      <c r="A115" t="str">
        <f>'11 - Asset Investment'!$B$2</f>
        <v>Swansea Bay UHB</v>
      </c>
      <c r="B115" s="3" t="s">
        <v>1349</v>
      </c>
      <c r="C115" s="3" t="str">
        <f>'11 - Asset Investment'!$B$7</f>
        <v xml:space="preserve">PROPERTY &amp; ASSET INVESTMENT </v>
      </c>
      <c r="D115" s="3" t="str">
        <f>'11 - Asset Investment'!$K$35</f>
        <v>UNAPPROVED SCHEMES</v>
      </c>
      <c r="E115" s="3"/>
      <c r="F115" s="3">
        <f>'11 - Asset Investment'!K76</f>
        <v>0</v>
      </c>
      <c r="G115" s="3"/>
      <c r="H115" s="3">
        <f>'11 - Asset Investment'!L76</f>
        <v>0</v>
      </c>
      <c r="I115" s="3">
        <f>'11 - Asset Investment'!M76</f>
        <v>0</v>
      </c>
      <c r="J115" s="3">
        <f>'11 - Asset Investment'!N76</f>
        <v>0</v>
      </c>
      <c r="K115" s="3">
        <f>'11 - Asset Investment'!O76</f>
        <v>0</v>
      </c>
      <c r="L115" s="3">
        <f>'11 - Asset Investment'!P76</f>
        <v>0</v>
      </c>
      <c r="M115" s="3">
        <f>'11 - Asset Investment'!S76</f>
        <v>0</v>
      </c>
      <c r="N115">
        <f>'11 - Asset Investment'!Q76</f>
        <v>0</v>
      </c>
    </row>
    <row r="116" spans="1:14">
      <c r="A116" t="str">
        <f>'11 - Asset Investment'!$B$2</f>
        <v>Swansea Bay UHB</v>
      </c>
      <c r="B116" s="3" t="s">
        <v>1349</v>
      </c>
      <c r="C116" s="3" t="str">
        <f>'11 - Asset Investment'!$B$7</f>
        <v xml:space="preserve">PROPERTY &amp; ASSET INVESTMENT </v>
      </c>
      <c r="D116" s="3" t="str">
        <f>'11 - Asset Investment'!$K$35</f>
        <v>UNAPPROVED SCHEMES</v>
      </c>
      <c r="E116" s="3"/>
      <c r="F116" s="3">
        <f>'11 - Asset Investment'!K77</f>
        <v>0</v>
      </c>
      <c r="G116" s="3"/>
      <c r="H116" s="3">
        <f>'11 - Asset Investment'!L77</f>
        <v>0</v>
      </c>
      <c r="I116" s="3">
        <f>'11 - Asset Investment'!M77</f>
        <v>0</v>
      </c>
      <c r="J116" s="3">
        <f>'11 - Asset Investment'!N77</f>
        <v>0</v>
      </c>
      <c r="K116" s="3">
        <f>'11 - Asset Investment'!O77</f>
        <v>0</v>
      </c>
      <c r="L116" s="3">
        <f>'11 - Asset Investment'!P77</f>
        <v>0</v>
      </c>
      <c r="M116" s="3">
        <f>'11 - Asset Investment'!S77</f>
        <v>0</v>
      </c>
      <c r="N116">
        <f>'11 - Asset Investment'!Q77</f>
        <v>0</v>
      </c>
    </row>
    <row r="117" spans="1:14">
      <c r="A117" t="str">
        <f>'11 - Asset Investment'!$B$2</f>
        <v>Swansea Bay UHB</v>
      </c>
      <c r="B117" s="3" t="s">
        <v>1349</v>
      </c>
      <c r="C117" s="3" t="str">
        <f>'11 - Asset Investment'!$B$7</f>
        <v xml:space="preserve">PROPERTY &amp; ASSET INVESTMENT </v>
      </c>
      <c r="D117" s="3" t="str">
        <f>'11 - Asset Investment'!$K$35</f>
        <v>UNAPPROVED SCHEMES</v>
      </c>
      <c r="E117" s="3"/>
      <c r="F117" s="3">
        <f>'11 - Asset Investment'!K78</f>
        <v>0</v>
      </c>
      <c r="G117" s="3"/>
      <c r="H117" s="3">
        <f>'11 - Asset Investment'!L78</f>
        <v>0</v>
      </c>
      <c r="I117" s="3">
        <f>'11 - Asset Investment'!M78</f>
        <v>0</v>
      </c>
      <c r="J117" s="3">
        <f>'11 - Asset Investment'!N78</f>
        <v>0</v>
      </c>
      <c r="K117" s="3">
        <f>'11 - Asset Investment'!O78</f>
        <v>0</v>
      </c>
      <c r="L117" s="3">
        <f>'11 - Asset Investment'!P78</f>
        <v>0</v>
      </c>
      <c r="M117" s="3">
        <f>'11 - Asset Investment'!S78</f>
        <v>0</v>
      </c>
      <c r="N117">
        <f>'11 - Asset Investment'!Q78</f>
        <v>0</v>
      </c>
    </row>
    <row r="118" spans="1:14">
      <c r="A118" t="str">
        <f>'11 - Asset Investment'!$B$2</f>
        <v>Swansea Bay UHB</v>
      </c>
      <c r="B118" s="3" t="s">
        <v>1349</v>
      </c>
      <c r="C118" s="3" t="str">
        <f>'11 - Asset Investment'!$B$7</f>
        <v xml:space="preserve">PROPERTY &amp; ASSET INVESTMENT </v>
      </c>
      <c r="D118" s="3" t="str">
        <f>'11 - Asset Investment'!$K$35</f>
        <v>UNAPPROVED SCHEMES</v>
      </c>
      <c r="E118" s="3"/>
      <c r="F118" s="3">
        <f>'11 - Asset Investment'!K79</f>
        <v>0</v>
      </c>
      <c r="G118" s="3"/>
      <c r="H118" s="3">
        <f>'11 - Asset Investment'!L79</f>
        <v>0</v>
      </c>
      <c r="I118" s="3">
        <f>'11 - Asset Investment'!M79</f>
        <v>0</v>
      </c>
      <c r="J118" s="3">
        <f>'11 - Asset Investment'!N79</f>
        <v>0</v>
      </c>
      <c r="K118" s="3">
        <f>'11 - Asset Investment'!O79</f>
        <v>0</v>
      </c>
      <c r="L118" s="3">
        <f>'11 - Asset Investment'!P79</f>
        <v>0</v>
      </c>
      <c r="M118" s="3">
        <f>'11 - Asset Investment'!S79</f>
        <v>0</v>
      </c>
      <c r="N118">
        <f>'11 - Asset Investment'!Q79</f>
        <v>0</v>
      </c>
    </row>
    <row r="119" spans="1:14">
      <c r="A119" t="str">
        <f>'11 - Asset Investment'!$B$2</f>
        <v>Swansea Bay UHB</v>
      </c>
      <c r="B119" s="3" t="s">
        <v>1349</v>
      </c>
      <c r="C119" s="3" t="str">
        <f>'11 - Asset Investment'!$B$7</f>
        <v xml:space="preserve">PROPERTY &amp; ASSET INVESTMENT </v>
      </c>
      <c r="D119" s="3" t="str">
        <f>'11 - Asset Investment'!$K$35</f>
        <v>UNAPPROVED SCHEMES</v>
      </c>
      <c r="E119" s="3"/>
      <c r="F119" s="3">
        <f>'11 - Asset Investment'!K80</f>
        <v>0</v>
      </c>
      <c r="G119" s="3"/>
      <c r="H119" s="3">
        <f>'11 - Asset Investment'!L80</f>
        <v>0</v>
      </c>
      <c r="I119" s="3">
        <f>'11 - Asset Investment'!M80</f>
        <v>0</v>
      </c>
      <c r="J119" s="3">
        <f>'11 - Asset Investment'!N80</f>
        <v>0</v>
      </c>
      <c r="K119" s="3">
        <f>'11 - Asset Investment'!O80</f>
        <v>0</v>
      </c>
      <c r="L119" s="3">
        <f>'11 - Asset Investment'!P80</f>
        <v>0</v>
      </c>
      <c r="M119" s="3">
        <f>'11 - Asset Investment'!S80</f>
        <v>0</v>
      </c>
      <c r="N119">
        <f>'11 - Asset Investment'!Q80</f>
        <v>0</v>
      </c>
    </row>
    <row r="120" spans="1:14">
      <c r="A120" t="str">
        <f>'11 - Asset Investment'!$B$2</f>
        <v>Swansea Bay UHB</v>
      </c>
      <c r="B120" s="3" t="s">
        <v>1349</v>
      </c>
      <c r="C120" s="3" t="str">
        <f>'11 - Asset Investment'!$B$7</f>
        <v xml:space="preserve">PROPERTY &amp; ASSET INVESTMENT </v>
      </c>
      <c r="D120" s="3" t="str">
        <f>'11 - Asset Investment'!$K$35</f>
        <v>UNAPPROVED SCHEMES</v>
      </c>
      <c r="E120" s="3"/>
      <c r="F120" s="3">
        <f>'11 - Asset Investment'!K81</f>
        <v>0</v>
      </c>
      <c r="G120" s="3"/>
      <c r="H120" s="3">
        <f>'11 - Asset Investment'!L81</f>
        <v>0</v>
      </c>
      <c r="I120" s="3">
        <f>'11 - Asset Investment'!M81</f>
        <v>0</v>
      </c>
      <c r="J120" s="3">
        <f>'11 - Asset Investment'!N81</f>
        <v>0</v>
      </c>
      <c r="K120" s="3">
        <f>'11 - Asset Investment'!O81</f>
        <v>0</v>
      </c>
      <c r="L120" s="3">
        <f>'11 - Asset Investment'!P81</f>
        <v>0</v>
      </c>
      <c r="M120" s="3">
        <f>'11 - Asset Investment'!S81</f>
        <v>0</v>
      </c>
      <c r="N120">
        <f>'11 - Asset Investment'!Q81</f>
        <v>0</v>
      </c>
    </row>
    <row r="121" spans="1:14">
      <c r="A121" t="str">
        <f>'11 - Asset Investment'!$B$2</f>
        <v>Swansea Bay UHB</v>
      </c>
      <c r="B121" s="3" t="s">
        <v>1349</v>
      </c>
      <c r="C121" s="3" t="str">
        <f>'11 - Asset Investment'!$B$7</f>
        <v xml:space="preserve">PROPERTY &amp; ASSET INVESTMENT </v>
      </c>
      <c r="D121" s="3" t="str">
        <f>'11 - Asset Investment'!$K$35</f>
        <v>UNAPPROVED SCHEMES</v>
      </c>
      <c r="E121" s="3"/>
      <c r="F121" s="3">
        <f>'11 - Asset Investment'!K82</f>
        <v>0</v>
      </c>
      <c r="G121" s="3"/>
      <c r="H121" s="3">
        <f>'11 - Asset Investment'!L82</f>
        <v>0</v>
      </c>
      <c r="I121" s="3">
        <f>'11 - Asset Investment'!M82</f>
        <v>0</v>
      </c>
      <c r="J121" s="3">
        <f>'11 - Asset Investment'!N82</f>
        <v>0</v>
      </c>
      <c r="K121" s="3">
        <f>'11 - Asset Investment'!O82</f>
        <v>0</v>
      </c>
      <c r="L121" s="3">
        <f>'11 - Asset Investment'!P82</f>
        <v>0</v>
      </c>
      <c r="M121" s="3">
        <f>'11 - Asset Investment'!S82</f>
        <v>0</v>
      </c>
      <c r="N121">
        <f>'11 - Asset Investment'!Q82</f>
        <v>0</v>
      </c>
    </row>
    <row r="122" spans="1:14">
      <c r="A122" t="str">
        <f>'11 - Asset Investment'!$B$2</f>
        <v>Swansea Bay UHB</v>
      </c>
      <c r="B122" s="3" t="s">
        <v>1349</v>
      </c>
      <c r="C122" s="3" t="str">
        <f>'11 - Asset Investment'!$B$7</f>
        <v xml:space="preserve">PROPERTY &amp; ASSET INVESTMENT </v>
      </c>
      <c r="D122" s="3" t="str">
        <f>'11 - Asset Investment'!$K$35</f>
        <v>UNAPPROVED SCHEMES</v>
      </c>
      <c r="E122" s="3"/>
      <c r="F122" s="3">
        <f>'11 - Asset Investment'!K83</f>
        <v>0</v>
      </c>
      <c r="G122" s="3"/>
      <c r="H122" s="3">
        <f>'11 - Asset Investment'!L83</f>
        <v>0</v>
      </c>
      <c r="I122" s="3">
        <f>'11 - Asset Investment'!M83</f>
        <v>0</v>
      </c>
      <c r="J122" s="3">
        <f>'11 - Asset Investment'!N83</f>
        <v>0</v>
      </c>
      <c r="K122" s="3">
        <f>'11 - Asset Investment'!O83</f>
        <v>0</v>
      </c>
      <c r="L122" s="3">
        <f>'11 - Asset Investment'!P83</f>
        <v>0</v>
      </c>
      <c r="M122" s="3">
        <f>'11 - Asset Investment'!S83</f>
        <v>0</v>
      </c>
      <c r="N122">
        <f>'11 - Asset Investment'!Q83</f>
        <v>0</v>
      </c>
    </row>
    <row r="123" spans="1:14">
      <c r="A123" t="str">
        <f>'11 - Asset Investment'!$B$2</f>
        <v>Swansea Bay UHB</v>
      </c>
      <c r="B123" s="3" t="s">
        <v>1349</v>
      </c>
      <c r="C123" s="3" t="str">
        <f>'11 - Asset Investment'!$B$7</f>
        <v xml:space="preserve">PROPERTY &amp; ASSET INVESTMENT </v>
      </c>
      <c r="D123" s="3" t="str">
        <f>'11 - Asset Investment'!$K$35</f>
        <v>UNAPPROVED SCHEMES</v>
      </c>
      <c r="E123" s="3"/>
      <c r="F123" s="3">
        <f>'11 - Asset Investment'!K84</f>
        <v>0</v>
      </c>
      <c r="G123" s="3"/>
      <c r="H123" s="3">
        <f>'11 - Asset Investment'!L84</f>
        <v>0</v>
      </c>
      <c r="I123" s="3">
        <f>'11 - Asset Investment'!M84</f>
        <v>0</v>
      </c>
      <c r="J123" s="3">
        <f>'11 - Asset Investment'!N84</f>
        <v>0</v>
      </c>
      <c r="K123" s="3">
        <f>'11 - Asset Investment'!O84</f>
        <v>0</v>
      </c>
      <c r="L123" s="3">
        <f>'11 - Asset Investment'!P84</f>
        <v>0</v>
      </c>
      <c r="M123" s="3">
        <f>'11 - Asset Investment'!S84</f>
        <v>0</v>
      </c>
      <c r="N123">
        <f>'11 - Asset Investment'!Q84</f>
        <v>0</v>
      </c>
    </row>
    <row r="124" spans="1:14">
      <c r="A124" t="str">
        <f>'11 - Asset Investment'!$B$2</f>
        <v>Swansea Bay UHB</v>
      </c>
      <c r="B124" s="3" t="s">
        <v>1349</v>
      </c>
      <c r="C124" s="3" t="str">
        <f>'11 - Asset Investment'!$B$7</f>
        <v xml:space="preserve">PROPERTY &amp; ASSET INVESTMENT </v>
      </c>
      <c r="D124" s="3" t="str">
        <f>'11 - Asset Investment'!$K$35</f>
        <v>UNAPPROVED SCHEMES</v>
      </c>
      <c r="E124" s="3"/>
      <c r="F124" s="3">
        <f>'11 - Asset Investment'!K85</f>
        <v>0</v>
      </c>
      <c r="G124" s="3"/>
      <c r="H124" s="3">
        <f>'11 - Asset Investment'!L85</f>
        <v>0</v>
      </c>
      <c r="I124" s="3">
        <f>'11 - Asset Investment'!M85</f>
        <v>0</v>
      </c>
      <c r="J124" s="3">
        <f>'11 - Asset Investment'!N85</f>
        <v>0</v>
      </c>
      <c r="K124" s="3">
        <f>'11 - Asset Investment'!O85</f>
        <v>0</v>
      </c>
      <c r="L124" s="3">
        <f>'11 - Asset Investment'!P85</f>
        <v>0</v>
      </c>
      <c r="M124" s="3">
        <f>'11 - Asset Investment'!S85</f>
        <v>0</v>
      </c>
      <c r="N124">
        <f>'11 - Asset Investment'!Q85</f>
        <v>0</v>
      </c>
    </row>
    <row r="125" spans="1:14">
      <c r="A125" t="str">
        <f>'11 - Asset Investment'!$B$2</f>
        <v>Swansea Bay UHB</v>
      </c>
      <c r="B125" s="3" t="s">
        <v>1349</v>
      </c>
      <c r="C125" s="3" t="str">
        <f>'11 - Asset Investment'!$B$7</f>
        <v xml:space="preserve">PROPERTY &amp; ASSET INVESTMENT </v>
      </c>
      <c r="D125" s="3" t="str">
        <f>'11 - Asset Investment'!$K$35</f>
        <v>UNAPPROVED SCHEMES</v>
      </c>
      <c r="E125" s="3"/>
      <c r="F125" s="3">
        <f>'11 - Asset Investment'!K86</f>
        <v>0</v>
      </c>
      <c r="G125" s="3"/>
      <c r="H125" s="3">
        <f>'11 - Asset Investment'!L86</f>
        <v>0</v>
      </c>
      <c r="I125" s="3">
        <f>'11 - Asset Investment'!M86</f>
        <v>0</v>
      </c>
      <c r="J125" s="3">
        <f>'11 - Asset Investment'!N86</f>
        <v>0</v>
      </c>
      <c r="K125" s="3">
        <f>'11 - Asset Investment'!O86</f>
        <v>0</v>
      </c>
      <c r="L125" s="3">
        <f>'11 - Asset Investment'!P86</f>
        <v>0</v>
      </c>
      <c r="M125" s="3">
        <f>'11 - Asset Investment'!S86</f>
        <v>0</v>
      </c>
      <c r="N125">
        <f>'11 - Asset Investment'!Q86</f>
        <v>0</v>
      </c>
    </row>
    <row r="126" spans="1:14">
      <c r="A126" t="str">
        <f>'11 - Asset Investment'!$B$2</f>
        <v>Swansea Bay UHB</v>
      </c>
      <c r="B126" s="3" t="s">
        <v>1349</v>
      </c>
      <c r="C126" s="3" t="str">
        <f>'11 - Asset Investment'!$B$7</f>
        <v xml:space="preserve">PROPERTY &amp; ASSET INVESTMENT </v>
      </c>
      <c r="D126" s="3" t="str">
        <f>'11 - Asset Investment'!$K$35</f>
        <v>UNAPPROVED SCHEMES</v>
      </c>
      <c r="E126" s="3"/>
      <c r="F126" s="3">
        <f>'11 - Asset Investment'!K87</f>
        <v>0</v>
      </c>
      <c r="G126" s="3"/>
      <c r="H126" s="3">
        <f>'11 - Asset Investment'!L87</f>
        <v>0</v>
      </c>
      <c r="I126" s="3">
        <f>'11 - Asset Investment'!M87</f>
        <v>0</v>
      </c>
      <c r="J126" s="3">
        <f>'11 - Asset Investment'!N87</f>
        <v>0</v>
      </c>
      <c r="K126" s="3">
        <f>'11 - Asset Investment'!O87</f>
        <v>0</v>
      </c>
      <c r="L126" s="3">
        <f>'11 - Asset Investment'!P87</f>
        <v>0</v>
      </c>
      <c r="M126" s="3">
        <f>'11 - Asset Investment'!S87</f>
        <v>0</v>
      </c>
      <c r="N126">
        <f>'11 - Asset Investment'!Q87</f>
        <v>0</v>
      </c>
    </row>
    <row r="127" spans="1:14">
      <c r="A127" t="str">
        <f>'11 - Asset Investment'!$B$2</f>
        <v>Swansea Bay UHB</v>
      </c>
      <c r="B127" s="3" t="s">
        <v>1349</v>
      </c>
      <c r="C127" s="3" t="str">
        <f>'11 - Asset Investment'!$B$7</f>
        <v xml:space="preserve">PROPERTY &amp; ASSET INVESTMENT </v>
      </c>
      <c r="D127" s="3" t="str">
        <f>'11 - Asset Investment'!$K$35</f>
        <v>UNAPPROVED SCHEMES</v>
      </c>
      <c r="E127" s="3"/>
      <c r="F127" s="3">
        <f>'11 - Asset Investment'!K88</f>
        <v>0</v>
      </c>
      <c r="G127" s="3"/>
      <c r="H127" s="3">
        <f>'11 - Asset Investment'!L88</f>
        <v>0</v>
      </c>
      <c r="I127" s="3">
        <f>'11 - Asset Investment'!M88</f>
        <v>0</v>
      </c>
      <c r="J127" s="3">
        <f>'11 - Asset Investment'!N88</f>
        <v>0</v>
      </c>
      <c r="K127" s="3">
        <f>'11 - Asset Investment'!O88</f>
        <v>0</v>
      </c>
      <c r="L127" s="3">
        <f>'11 - Asset Investment'!P88</f>
        <v>0</v>
      </c>
      <c r="M127" s="3">
        <f>'11 - Asset Investment'!S88</f>
        <v>0</v>
      </c>
      <c r="N127">
        <f>'11 - Asset Investment'!Q88</f>
        <v>0</v>
      </c>
    </row>
    <row r="128" spans="1:14">
      <c r="A128" t="str">
        <f>'11 - Asset Investment'!$B$2</f>
        <v>Swansea Bay UHB</v>
      </c>
      <c r="B128" s="3" t="s">
        <v>1349</v>
      </c>
      <c r="C128" s="3" t="str">
        <f>'11 - Asset Investment'!$B$7</f>
        <v xml:space="preserve">PROPERTY &amp; ASSET INVESTMENT </v>
      </c>
      <c r="D128" s="3" t="str">
        <f>'11 - Asset Investment'!$K$35</f>
        <v>UNAPPROVED SCHEMES</v>
      </c>
      <c r="E128" s="3"/>
      <c r="F128" s="3">
        <f>'11 - Asset Investment'!K89</f>
        <v>0</v>
      </c>
      <c r="G128" s="3"/>
      <c r="H128" s="3">
        <f>'11 - Asset Investment'!L89</f>
        <v>0</v>
      </c>
      <c r="I128" s="3">
        <f>'11 - Asset Investment'!M89</f>
        <v>0</v>
      </c>
      <c r="J128" s="3">
        <f>'11 - Asset Investment'!N89</f>
        <v>0</v>
      </c>
      <c r="K128" s="3">
        <f>'11 - Asset Investment'!O89</f>
        <v>0</v>
      </c>
      <c r="L128" s="3">
        <f>'11 - Asset Investment'!P89</f>
        <v>0</v>
      </c>
      <c r="M128" s="3">
        <f>'11 - Asset Investment'!S89</f>
        <v>0</v>
      </c>
      <c r="N128">
        <f>'11 - Asset Investment'!Q89</f>
        <v>0</v>
      </c>
    </row>
    <row r="129" spans="1:14">
      <c r="A129" t="str">
        <f>'11 - Asset Investment'!$B$2</f>
        <v>Swansea Bay UHB</v>
      </c>
      <c r="B129" s="3" t="s">
        <v>1349</v>
      </c>
      <c r="C129" s="3" t="str">
        <f>'11 - Asset Investment'!$B$7</f>
        <v xml:space="preserve">PROPERTY &amp; ASSET INVESTMENT </v>
      </c>
      <c r="D129" s="3" t="str">
        <f>'11 - Asset Investment'!$K$35</f>
        <v>UNAPPROVED SCHEMES</v>
      </c>
      <c r="E129" s="3"/>
      <c r="F129" s="3">
        <f>'11 - Asset Investment'!K90</f>
        <v>0</v>
      </c>
      <c r="G129" s="3"/>
      <c r="H129" s="3">
        <f>'11 - Asset Investment'!L90</f>
        <v>0</v>
      </c>
      <c r="I129" s="3">
        <f>'11 - Asset Investment'!M90</f>
        <v>0</v>
      </c>
      <c r="J129" s="3">
        <f>'11 - Asset Investment'!N90</f>
        <v>0</v>
      </c>
      <c r="K129" s="3">
        <f>'11 - Asset Investment'!O90</f>
        <v>0</v>
      </c>
      <c r="L129" s="3">
        <f>'11 - Asset Investment'!P90</f>
        <v>0</v>
      </c>
      <c r="M129" s="3">
        <f>'11 - Asset Investment'!S90</f>
        <v>0</v>
      </c>
      <c r="N129">
        <f>'11 - Asset Investment'!Q90</f>
        <v>0</v>
      </c>
    </row>
    <row r="130" spans="1:14">
      <c r="A130" t="str">
        <f>'11 - Asset Investment'!$B$2</f>
        <v>Swansea Bay UHB</v>
      </c>
      <c r="B130" s="3" t="s">
        <v>1349</v>
      </c>
      <c r="C130" s="3" t="str">
        <f>'11 - Asset Investment'!$B$7</f>
        <v xml:space="preserve">PROPERTY &amp; ASSET INVESTMENT </v>
      </c>
      <c r="D130" s="3" t="str">
        <f>'11 - Asset Investment'!$K$35</f>
        <v>UNAPPROVED SCHEMES</v>
      </c>
      <c r="E130" s="3"/>
      <c r="F130" s="3">
        <f>'11 - Asset Investment'!K91</f>
        <v>0</v>
      </c>
      <c r="G130" s="3"/>
      <c r="H130" s="3">
        <f>'11 - Asset Investment'!L91</f>
        <v>0</v>
      </c>
      <c r="I130" s="3">
        <f>'11 - Asset Investment'!M91</f>
        <v>0</v>
      </c>
      <c r="J130" s="3">
        <f>'11 - Asset Investment'!N91</f>
        <v>0</v>
      </c>
      <c r="K130" s="3">
        <f>'11 - Asset Investment'!O91</f>
        <v>0</v>
      </c>
      <c r="L130" s="3">
        <f>'11 - Asset Investment'!P91</f>
        <v>0</v>
      </c>
      <c r="M130" s="3">
        <f>'11 - Asset Investment'!S91</f>
        <v>0</v>
      </c>
      <c r="N130">
        <f>'11 - Asset Investment'!Q91</f>
        <v>0</v>
      </c>
    </row>
    <row r="131" spans="1:14">
      <c r="A131" t="str">
        <f>'11 - Asset Investment'!$B$2</f>
        <v>Swansea Bay UHB</v>
      </c>
      <c r="B131" s="3" t="s">
        <v>1349</v>
      </c>
      <c r="C131" s="3" t="str">
        <f>'11 - Asset Investment'!$B$7</f>
        <v xml:space="preserve">PROPERTY &amp; ASSET INVESTMENT </v>
      </c>
      <c r="D131" s="3" t="str">
        <f>'11 - Asset Investment'!$K$35</f>
        <v>UNAPPROVED SCHEMES</v>
      </c>
      <c r="E131" s="3"/>
      <c r="F131" s="3">
        <f>'11 - Asset Investment'!K92</f>
        <v>0</v>
      </c>
      <c r="G131" s="3"/>
      <c r="H131" s="3">
        <f>'11 - Asset Investment'!L92</f>
        <v>0</v>
      </c>
      <c r="I131" s="3">
        <f>'11 - Asset Investment'!M92</f>
        <v>0</v>
      </c>
      <c r="J131" s="3">
        <f>'11 - Asset Investment'!N92</f>
        <v>0</v>
      </c>
      <c r="K131" s="3">
        <f>'11 - Asset Investment'!O92</f>
        <v>0</v>
      </c>
      <c r="L131" s="3">
        <f>'11 - Asset Investment'!P92</f>
        <v>0</v>
      </c>
      <c r="M131" s="3">
        <f>'11 - Asset Investment'!S92</f>
        <v>0</v>
      </c>
      <c r="N131">
        <f>'11 - Asset Investment'!Q92</f>
        <v>0</v>
      </c>
    </row>
    <row r="132" spans="1:14">
      <c r="A132" t="str">
        <f>'11 - Asset Investment'!$B$2</f>
        <v>Swansea Bay UHB</v>
      </c>
      <c r="B132" s="3" t="s">
        <v>1349</v>
      </c>
      <c r="C132" s="3" t="str">
        <f>'11 - Asset Investment'!$B$7</f>
        <v xml:space="preserve">PROPERTY &amp; ASSET INVESTMENT </v>
      </c>
      <c r="D132" s="3" t="str">
        <f>'11 - Asset Investment'!$K$35</f>
        <v>UNAPPROVED SCHEMES</v>
      </c>
      <c r="E132" s="3"/>
      <c r="F132" s="3">
        <f>'11 - Asset Investment'!K93</f>
        <v>0</v>
      </c>
      <c r="G132" s="3"/>
      <c r="H132" s="3">
        <f>'11 - Asset Investment'!L93</f>
        <v>0</v>
      </c>
      <c r="I132" s="3">
        <f>'11 - Asset Investment'!M93</f>
        <v>0</v>
      </c>
      <c r="J132" s="3">
        <f>'11 - Asset Investment'!N93</f>
        <v>0</v>
      </c>
      <c r="K132" s="3">
        <f>'11 - Asset Investment'!O93</f>
        <v>0</v>
      </c>
      <c r="L132" s="3">
        <f>'11 - Asset Investment'!P93</f>
        <v>0</v>
      </c>
      <c r="M132" s="3">
        <f>'11 - Asset Investment'!S93</f>
        <v>0</v>
      </c>
      <c r="N132">
        <f>'11 - Asset Investment'!Q93</f>
        <v>0</v>
      </c>
    </row>
    <row r="133" spans="1:14">
      <c r="A133" t="str">
        <f>'11 - Asset Investment'!$B$2</f>
        <v>Swansea Bay UHB</v>
      </c>
      <c r="B133" s="3" t="s">
        <v>1349</v>
      </c>
      <c r="C133" s="3" t="str">
        <f>'11 - Asset Investment'!$B$7</f>
        <v xml:space="preserve">PROPERTY &amp; ASSET INVESTMENT </v>
      </c>
      <c r="D133" s="3" t="str">
        <f>'11 - Asset Investment'!$K$35</f>
        <v>UNAPPROVED SCHEMES</v>
      </c>
      <c r="E133" s="3"/>
      <c r="F133" s="3" t="str">
        <f>'11 - Asset Investment'!K94</f>
        <v>SUB TOTAL UNAPPROVED SCHEMES</v>
      </c>
      <c r="G133" s="3"/>
      <c r="H133" s="3">
        <f>'11 - Asset Investment'!L94</f>
        <v>0.14799999999999999</v>
      </c>
      <c r="I133" s="3">
        <f>'11 - Asset Investment'!M94</f>
        <v>5.6909999999999998</v>
      </c>
      <c r="J133" s="3">
        <f>'11 - Asset Investment'!N94</f>
        <v>0</v>
      </c>
      <c r="K133" s="3">
        <f>'11 - Asset Investment'!O94</f>
        <v>0</v>
      </c>
      <c r="L133" s="3">
        <f>'11 - Asset Investment'!P94</f>
        <v>0</v>
      </c>
      <c r="M133" s="3">
        <f>'11 - Asset Investment'!S94</f>
        <v>0</v>
      </c>
      <c r="N133">
        <f>'11 - Asset Investment'!Q94</f>
        <v>0</v>
      </c>
    </row>
    <row r="134" spans="1:14">
      <c r="B134" s="3"/>
    </row>
  </sheetData>
  <customSheetViews>
    <customSheetView guid="{95B84344-25FE-4A71-9083-825DAB5E8F01}" scale="98" state="hidden">
      <selection sqref="A1:XFD1048576"/>
      <pageMargins left="0" right="0" top="0" bottom="0" header="0" footer="0"/>
    </customSheetView>
  </customSheetView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zoomScale="70" zoomScaleNormal="70" workbookViewId="0"/>
  </sheetViews>
  <sheetFormatPr defaultRowHeight="15"/>
  <cols>
    <col min="1" max="1" width="54.5546875" bestFit="1" customWidth="1"/>
    <col min="2" max="2" width="46.33203125" hidden="1" customWidth="1"/>
    <col min="3" max="7" width="17.44140625" customWidth="1"/>
    <col min="9" max="9" width="19.33203125" hidden="1" customWidth="1"/>
  </cols>
  <sheetData>
    <row r="1" spans="1:9" s="21" customFormat="1" ht="55.5" customHeight="1">
      <c r="A1" s="627" t="s">
        <v>1350</v>
      </c>
      <c r="C1" s="626" t="s">
        <v>87</v>
      </c>
      <c r="D1" s="626" t="s">
        <v>88</v>
      </c>
      <c r="E1" s="626" t="s">
        <v>89</v>
      </c>
      <c r="F1" s="626" t="s">
        <v>90</v>
      </c>
      <c r="G1" s="626" t="s">
        <v>91</v>
      </c>
      <c r="I1" s="171" t="s">
        <v>1351</v>
      </c>
    </row>
    <row r="2" spans="1:9" ht="57.75" customHeight="1">
      <c r="A2" s="628" t="s">
        <v>729</v>
      </c>
      <c r="B2" s="628" t="s">
        <v>772</v>
      </c>
      <c r="C2" s="705">
        <f>IFERROR(VLOOKUP("Subtotal Inflationary Cost Pressures",'4 - Cost Pressures'!$B:$AD,MATCH($A2,'4 - Cost Pressures'!$B$7:$AD$7,0),FALSE)/VLOOKUP("Net "&amp;$A2&amp;" Plan",'2 - Net Expenditure'!$B:$C,2,FALSE),0)</f>
        <v>0</v>
      </c>
      <c r="D2" s="705">
        <f>IFERROR((VLOOKUP("Subtotal Other Volume Growth / Investments",'4 - Cost Pressures'!$B:$AD,MATCH($A2,'4 - Cost Pressures'!$B$7:$AD$7,0),FALSE))/VLOOKUP("Net "&amp;$A2&amp;" Plan",'2 - Net Expenditure'!$B:$C,2,FALSE),0)</f>
        <v>0</v>
      </c>
      <c r="E2" s="705">
        <f>IFERROR(VLOOKUP("Adjustment for new funded activities",'4 - Cost Pressures'!$B:$AD,MATCH($A2,'4 - Cost Pressures'!$B$7:$AD$7,0),FALSE)/VLOOKUP("Net "&amp;$A2&amp;" Plan",'2 - Net Expenditure'!$B:$C,2,FALSE),0)</f>
        <v>0</v>
      </c>
      <c r="F2" s="705">
        <f>IFERROR(VLOOKUP($A2,'1 - Revenue Plan'!$B$70:$H$81,2,FALSE)/VLOOKUP("Net "&amp;$A2&amp;" Plan",'2 - Net Expenditure'!$B:$C,2,FALSE),0)</f>
        <v>2.5128733500763195E-2</v>
      </c>
      <c r="G2" s="705">
        <f>IFERROR((
VLOOKUP("Total Cost Pressures",'4 - Cost Pressures'!$B:$AD,MATCH($A2,'4 - Cost Pressures'!$B$7:$AD$7,0),FALSE)
-VLOOKUP($A2,'1 - Revenue Plan'!$B$70:$H$81,2,FALSE))
/VLOOKUP("Net "&amp;$A2&amp;" Plan",'2 - Net Expenditure'!$B:$C,2,FALSE),0)</f>
        <v>-2.5128733500763195E-2</v>
      </c>
    </row>
    <row r="3" spans="1:9" ht="57.75" customHeight="1">
      <c r="A3" s="628" t="s">
        <v>726</v>
      </c>
      <c r="B3" s="628" t="s">
        <v>773</v>
      </c>
      <c r="C3" s="705">
        <f>IFERROR(VLOOKUP("Subtotal Inflationary Cost Pressures",'4 - Cost Pressures'!$B:$AD,MATCH($A3,'4 - Cost Pressures'!$B$7:$AD$7,0),FALSE)/VLOOKUP("Net "&amp;$A3&amp;" Plan",'2 - Net Expenditure'!$B:$C,2,FALSE),0)</f>
        <v>1.2115901483020292E-2</v>
      </c>
      <c r="D3" s="705">
        <f>IFERROR((VLOOKUP("Subtotal Other Volume Growth / Investments",'4 - Cost Pressures'!$B:$AD,MATCH($A3,'4 - Cost Pressures'!$B$7:$AD$7,0),FALSE))/VLOOKUP("Net "&amp;$A3&amp;" Plan",'2 - Net Expenditure'!$B:$C,2,FALSE),0)</f>
        <v>0.13699056040052848</v>
      </c>
      <c r="E3" s="705">
        <f>IFERROR(VLOOKUP("Adjustment for new funded activities",'4 - Cost Pressures'!$B:$AD,MATCH($A3,'4 - Cost Pressures'!$B$7:$AD$7,0),FALSE)/VLOOKUP("Net "&amp;$A3&amp;" Plan",'2 - Net Expenditure'!$B:$C,2,FALSE),0)</f>
        <v>0</v>
      </c>
      <c r="F3" s="705">
        <f>IFERROR(VLOOKUP($A3,'1 - Revenue Plan'!$B$70:$H$81,2,FALSE)/VLOOKUP("Net "&amp;$A3&amp;" Plan",'2 - Net Expenditure'!$B:$C,2,FALSE),0)</f>
        <v>1.2115901483020294E-2</v>
      </c>
      <c r="G3" s="705">
        <f>IFERROR((
VLOOKUP("Total Cost Pressures",'4 - Cost Pressures'!$B:$AD,MATCH($A3,'4 - Cost Pressures'!$B$7:$AD$7,0),FALSE)
-VLOOKUP($A3,'1 - Revenue Plan'!$B$70:$H$81,2,FALSE))
/VLOOKUP("Net "&amp;$A3&amp;" Plan",'2 - Net Expenditure'!$B:$C,2,FALSE),0)</f>
        <v>0.13699056040052848</v>
      </c>
    </row>
    <row r="4" spans="1:9" ht="57.75" customHeight="1">
      <c r="A4" s="628" t="s">
        <v>724</v>
      </c>
      <c r="B4" s="628" t="s">
        <v>774</v>
      </c>
      <c r="C4" s="705">
        <f>IFERROR(VLOOKUP("Subtotal Inflationary Cost Pressures",'4 - Cost Pressures'!$B:$AD,MATCH($A4,'4 - Cost Pressures'!$B$7:$AD$7,0),FALSE)/VLOOKUP("Net "&amp;$A4&amp;" Plan",'2 - Net Expenditure'!$B:$C,2,FALSE),0)</f>
        <v>4.0903370636565404E-3</v>
      </c>
      <c r="D4" s="705">
        <f>IFERROR((VLOOKUP("Subtotal Other Volume Growth / Investments",'4 - Cost Pressures'!$B:$AD,MATCH($A4,'4 - Cost Pressures'!$B$7:$AD$7,0),FALSE))/VLOOKUP("Net "&amp;$A4&amp;" Plan",'2 - Net Expenditure'!$B:$C,2,FALSE),0)</f>
        <v>2.3176850272800732E-2</v>
      </c>
      <c r="E4" s="705">
        <f>IFERROR(VLOOKUP("Adjustment for new funded activities",'4 - Cost Pressures'!$B:$AD,MATCH($A4,'4 - Cost Pressures'!$B$7:$AD$7,0),FALSE)/VLOOKUP("Net "&amp;$A4&amp;" Plan",'2 - Net Expenditure'!$B:$C,2,FALSE),0)</f>
        <v>0.10822375752010455</v>
      </c>
      <c r="F4" s="705">
        <f>IFERROR(VLOOKUP($A4,'1 - Revenue Plan'!$B$70:$H$81,2,FALSE)/VLOOKUP("Net "&amp;$A4&amp;" Plan",'2 - Net Expenditure'!$B:$C,2,FALSE),0)</f>
        <v>1.1419030250564182E-2</v>
      </c>
      <c r="G4" s="705">
        <f>IFERROR((
VLOOKUP("Total Cost Pressures",'4 - Cost Pressures'!$B:$AD,MATCH($A4,'4 - Cost Pressures'!$B$7:$AD$7,0),FALSE)
-VLOOKUP($A4,'1 - Revenue Plan'!$B$70:$H$81,2,FALSE))
/VLOOKUP("Net "&amp;$A4&amp;" Plan",'2 - Net Expenditure'!$B:$C,2,FALSE),0)</f>
        <v>0.12407191460599765</v>
      </c>
      <c r="I4" s="596" t="s">
        <v>1352</v>
      </c>
    </row>
    <row r="5" spans="1:9" ht="57.75" customHeight="1">
      <c r="A5" s="628" t="s">
        <v>725</v>
      </c>
      <c r="B5" s="628" t="s">
        <v>775</v>
      </c>
      <c r="C5" s="705">
        <f>IFERROR(VLOOKUP("Subtotal Inflationary Cost Pressures",'4 - Cost Pressures'!$B:$AD,MATCH($A5,'4 - Cost Pressures'!$B$7:$AD$7,0),FALSE)/VLOOKUP("Net "&amp;$A5&amp;" Plan",'2 - Net Expenditure'!$B:$C,2,FALSE),0)</f>
        <v>0.13696754149275583</v>
      </c>
      <c r="D5" s="705">
        <f>IFERROR((VLOOKUP("Subtotal Other Volume Growth / Investments",'4 - Cost Pressures'!$B:$AD,MATCH($A5,'4 - Cost Pressures'!$B$7:$AD$7,0),FALSE))/VLOOKUP("Net "&amp;$A5&amp;" Plan",'2 - Net Expenditure'!$B:$C,2,FALSE),0)</f>
        <v>0.10155229698595121</v>
      </c>
      <c r="E5" s="705">
        <f>IFERROR(VLOOKUP("Adjustment for new funded activities",'4 - Cost Pressures'!$B:$AD,MATCH($A5,'4 - Cost Pressures'!$B$7:$AD$7,0),FALSE)/VLOOKUP("Net "&amp;$A5&amp;" Plan",'2 - Net Expenditure'!$B:$C,2,FALSE),0)</f>
        <v>5.6041561363967256E-2</v>
      </c>
      <c r="F5" s="705">
        <f>IFERROR(VLOOKUP($A5,'1 - Revenue Plan'!$B$70:$H$81,2,FALSE)/VLOOKUP("Net "&amp;$A5&amp;" Plan",'2 - Net Expenditure'!$B:$C,2,FALSE),0)</f>
        <v>3.4232593943430416E-2</v>
      </c>
      <c r="G5" s="705">
        <f>IFERROR((
VLOOKUP("Total Cost Pressures",'4 - Cost Pressures'!$B:$AD,MATCH($A5,'4 - Cost Pressures'!$B$7:$AD$7,0),FALSE)
-VLOOKUP($A5,'1 - Revenue Plan'!$B$70:$H$81,2,FALSE))
/VLOOKUP("Net "&amp;$A5&amp;" Plan",'2 - Net Expenditure'!$B:$C,2,FALSE),0)</f>
        <v>0.2603288058992439</v>
      </c>
    </row>
    <row r="6" spans="1:9" ht="57.75" customHeight="1">
      <c r="A6" s="628" t="s">
        <v>727</v>
      </c>
      <c r="B6" s="628" t="s">
        <v>776</v>
      </c>
      <c r="C6" s="705">
        <f>IFERROR(VLOOKUP("Subtotal Inflationary Cost Pressures",'4 - Cost Pressures'!$B:$AD,MATCH($A6,'4 - Cost Pressures'!$B$7:$AD$7,0),FALSE)/VLOOKUP("Net "&amp;$A6&amp;" Plan",'2 - Net Expenditure'!$B:$C,2,FALSE),0)</f>
        <v>5.1028558498163311E-2</v>
      </c>
      <c r="D6" s="705">
        <f>IFERROR((VLOOKUP("Subtotal Other Volume Growth / Investments",'4 - Cost Pressures'!$B:$AD,MATCH($A6,'4 - Cost Pressures'!$B$7:$AD$7,0),FALSE))/VLOOKUP("Net "&amp;$A6&amp;" Plan",'2 - Net Expenditure'!$B:$C,2,FALSE),0)</f>
        <v>6.6160647977386286E-2</v>
      </c>
      <c r="E6" s="705">
        <f>IFERROR(VLOOKUP("Adjustment for new funded activities",'4 - Cost Pressures'!$B:$AD,MATCH($A6,'4 - Cost Pressures'!$B$7:$AD$7,0),FALSE)/VLOOKUP("Net "&amp;$A6&amp;" Plan",'2 - Net Expenditure'!$B:$C,2,FALSE),0)</f>
        <v>0</v>
      </c>
      <c r="F6" s="705">
        <f>IFERROR(VLOOKUP($A6,'1 - Revenue Plan'!$B$70:$H$81,2,FALSE)/VLOOKUP("Net "&amp;$A6&amp;" Plan",'2 - Net Expenditure'!$B:$C,2,FALSE),0)</f>
        <v>2.5446403068225498E-2</v>
      </c>
      <c r="G6" s="705">
        <f>IFERROR((
VLOOKUP("Total Cost Pressures",'4 - Cost Pressures'!$B:$AD,MATCH($A6,'4 - Cost Pressures'!$B$7:$AD$7,0),FALSE)
-VLOOKUP($A6,'1 - Revenue Plan'!$B$70:$H$81,2,FALSE))
/VLOOKUP("Net "&amp;$A6&amp;" Plan",'2 - Net Expenditure'!$B:$C,2,FALSE),0)</f>
        <v>9.1742803407324103E-2</v>
      </c>
    </row>
    <row r="7" spans="1:9" ht="57.75" customHeight="1">
      <c r="A7" s="628" t="s">
        <v>854</v>
      </c>
      <c r="B7" s="628" t="s">
        <v>1353</v>
      </c>
      <c r="C7" s="705">
        <f>IFERROR(VLOOKUP("Subtotal Inflationary Cost Pressures",'4 - Cost Pressures'!$B:$AD,MATCH($A7,'4 - Cost Pressures'!$B$7:$AD$7,0),FALSE)/VLOOKUP("Net "&amp;$A7&amp;" Plan",'2 - Net Expenditure'!$B:$C,2,FALSE),0)</f>
        <v>0</v>
      </c>
      <c r="D7" s="705">
        <f>IFERROR((VLOOKUP("Subtotal Other Volume Growth / Investments",'4 - Cost Pressures'!$B:$AD,MATCH($A7,'4 - Cost Pressures'!$B$7:$AD$7,0),FALSE))/VLOOKUP("Net "&amp;$A7&amp;" Plan",'2 - Net Expenditure'!$B:$C,2,FALSE),0)</f>
        <v>2.3838773165344374E-2</v>
      </c>
      <c r="E7" s="705">
        <f>IFERROR(VLOOKUP("Adjustment for new funded activities",'4 - Cost Pressures'!$B:$AD,MATCH($A7,'4 - Cost Pressures'!$B$7:$AD$7,0),FALSE)/VLOOKUP("Net "&amp;$A7&amp;" Plan",'2 - Net Expenditure'!$B:$C,2,FALSE),0)</f>
        <v>0</v>
      </c>
      <c r="F7" s="705">
        <f>IFERROR(VLOOKUP($A7,'1 - Revenue Plan'!$B$70:$H$81,2,FALSE)/VLOOKUP("Net "&amp;$A7&amp;" Plan",'2 - Net Expenditure'!$B:$C,2,FALSE),0)</f>
        <v>0</v>
      </c>
      <c r="G7" s="705">
        <f>IFERROR((
VLOOKUP("Total Cost Pressures",'4 - Cost Pressures'!$B:$AD,MATCH($A7,'4 - Cost Pressures'!$B$7:$AD$7,0),FALSE)
-VLOOKUP($A7,'1 - Revenue Plan'!$B$70:$H$81,2,FALSE))
/VLOOKUP("Net "&amp;$A7&amp;" Plan",'2 - Net Expenditure'!$B:$C,2,FALSE),0)</f>
        <v>2.3838773165344374E-2</v>
      </c>
    </row>
    <row r="8" spans="1:9" ht="57.75" customHeight="1">
      <c r="A8" s="628" t="s">
        <v>855</v>
      </c>
      <c r="B8" s="628" t="s">
        <v>731</v>
      </c>
      <c r="C8" s="705">
        <f>IFERROR(VLOOKUP("Subtotal Inflationary Cost Pressures",'4 - Cost Pressures'!$B:$AD,MATCH($A8,'4 - Cost Pressures'!$B$7:$AD$7,0),FALSE)/VLOOKUP("Net "&amp;$A8&amp;" Plan",'2 - Net Expenditure'!$B:$C,2,FALSE),0)</f>
        <v>0</v>
      </c>
      <c r="D8" s="705">
        <f>IFERROR((VLOOKUP("Subtotal Other Volume Growth / Investments",'4 - Cost Pressures'!$B:$AD,MATCH($A8,'4 - Cost Pressures'!$B$7:$AD$7,0),FALSE))/VLOOKUP("Net "&amp;$A8&amp;" Plan",'2 - Net Expenditure'!$B:$C,2,FALSE),0)</f>
        <v>0</v>
      </c>
      <c r="E8" s="705">
        <f>IFERROR(VLOOKUP("Adjustment for new funded activities",'4 - Cost Pressures'!$B:$AD,MATCH($A8,'4 - Cost Pressures'!$B$7:$AD$7,0),FALSE)/VLOOKUP("Net "&amp;$A8&amp;" Plan",'2 - Net Expenditure'!$B:$C,2,FALSE),0)</f>
        <v>0</v>
      </c>
      <c r="F8" s="705">
        <f>IFERROR(VLOOKUP($A8,'1 - Revenue Plan'!$B$70:$H$81,2,FALSE)/VLOOKUP("Net "&amp;$A8&amp;" Plan",'2 - Net Expenditure'!$B:$C,2,FALSE),0)</f>
        <v>0</v>
      </c>
      <c r="G8" s="705">
        <f>IFERROR((
VLOOKUP("Total Cost Pressures",'4 - Cost Pressures'!$B:$AD,MATCH($A8,'4 - Cost Pressures'!$B$7:$AD$7,0),FALSE)
-VLOOKUP($A8,'1 - Revenue Plan'!$B$70:$H$81,2,FALSE))
/VLOOKUP("Net "&amp;$A8&amp;" Plan",'2 - Net Expenditure'!$B:$C,2,FALSE),0)</f>
        <v>0</v>
      </c>
    </row>
    <row r="9" spans="1:9" ht="57.75" customHeight="1">
      <c r="A9" s="628" t="s">
        <v>728</v>
      </c>
      <c r="B9" s="628" t="s">
        <v>777</v>
      </c>
      <c r="C9" s="705">
        <f>IFERROR(VLOOKUP("Subtotal Inflationary Cost Pressures",'4 - Cost Pressures'!$B:$AD,MATCH($A9,'4 - Cost Pressures'!$B$7:$AD$7,0),FALSE)/VLOOKUP("Net "&amp;$A9&amp;" Plan",'2 - Net Expenditure'!$B:$C,2,FALSE),0)</f>
        <v>6.3386031060716191E-2</v>
      </c>
      <c r="D9" s="705">
        <f>IFERROR((VLOOKUP("Subtotal Other Volume Growth / Investments",'4 - Cost Pressures'!$B:$AD,MATCH($A9,'4 - Cost Pressures'!$B$7:$AD$7,0),FALSE))/VLOOKUP("Net "&amp;$A9&amp;" Plan",'2 - Net Expenditure'!$B:$C,2,FALSE),0)</f>
        <v>7.2764766109509299E-2</v>
      </c>
      <c r="E9" s="705">
        <f>IFERROR(VLOOKUP("Adjustment for new funded activities",'4 - Cost Pressures'!$B:$AD,MATCH($A9,'4 - Cost Pressures'!$B$7:$AD$7,0),FALSE)/VLOOKUP("Net "&amp;$A9&amp;" Plan",'2 - Net Expenditure'!$B:$C,2,FALSE),0)</f>
        <v>0.14454129343091845</v>
      </c>
      <c r="F9" s="705">
        <f>IFERROR(VLOOKUP($A9,'1 - Revenue Plan'!$B$70:$H$81,2,FALSE)/VLOOKUP("Net "&amp;$A9&amp;" Plan",'2 - Net Expenditure'!$B:$C,2,FALSE),0)</f>
        <v>3.9987574619571996E-2</v>
      </c>
      <c r="G9" s="705">
        <f>IFERROR((
VLOOKUP("Total Cost Pressures",'4 - Cost Pressures'!$B:$AD,MATCH($A9,'4 - Cost Pressures'!$B$7:$AD$7,0),FALSE)
-VLOOKUP($A9,'1 - Revenue Plan'!$B$70:$H$81,2,FALSE))
/VLOOKUP("Net "&amp;$A9&amp;" Plan",'2 - Net Expenditure'!$B:$C,2,FALSE),0)</f>
        <v>0.24070451598157194</v>
      </c>
      <c r="I9" s="596" t="s">
        <v>1354</v>
      </c>
    </row>
    <row r="10" spans="1:9" ht="57.75" customHeight="1">
      <c r="A10" s="628" t="s">
        <v>732</v>
      </c>
      <c r="B10" s="628" t="s">
        <v>732</v>
      </c>
      <c r="C10" s="705">
        <f>IFERROR(VLOOKUP("Subtotal Inflationary Cost Pressures",'4 - Cost Pressures'!$B:$AD,MATCH($A10,'4 - Cost Pressures'!$B$7:$AD$7,0),FALSE)/VLOOKUP("Net "&amp;$A10&amp;" Plan",'2 - Net Expenditure'!$B:$C,2,FALSE),0)</f>
        <v>0</v>
      </c>
      <c r="D10" s="705">
        <f>IFERROR((VLOOKUP("Subtotal Other Volume Growth / Investments",'4 - Cost Pressures'!$B:$AD,MATCH($A10,'4 - Cost Pressures'!$B$7:$AD$7,0),FALSE))/VLOOKUP("Net "&amp;$A10&amp;" Plan",'2 - Net Expenditure'!$B:$C,2,FALSE),0)</f>
        <v>0</v>
      </c>
      <c r="E10" s="705">
        <f>IFERROR(VLOOKUP("Adjustment for new funded activities",'4 - Cost Pressures'!$B:$AD,MATCH($A10,'4 - Cost Pressures'!$B$7:$AD$7,0),FALSE)/VLOOKUP("Net "&amp;$A10&amp;" Plan",'2 - Net Expenditure'!$B:$C,2,FALSE),0)</f>
        <v>0</v>
      </c>
      <c r="F10" s="705">
        <f>IFERROR(VLOOKUP($A10,'1 - Revenue Plan'!$B$70:$H$81,2,FALSE)/VLOOKUP("Net "&amp;$A10&amp;" Plan",'2 - Net Expenditure'!$B:$C,2,FALSE),0)</f>
        <v>0</v>
      </c>
      <c r="G10" s="705">
        <f>IFERROR((
VLOOKUP("Total Cost Pressures",'4 - Cost Pressures'!$B:$AD,MATCH($A10,'4 - Cost Pressures'!$B$7:$AD$7,0),FALSE)
-VLOOKUP($A10,'1 - Revenue Plan'!$B$70:$H$81,2,FALSE))
/VLOOKUP("Net "&amp;$A10&amp;" Plan",'2 - Net Expenditure'!$B:$C,2,FALSE),0)</f>
        <v>0</v>
      </c>
    </row>
    <row r="11" spans="1:9" ht="57.75" customHeight="1">
      <c r="A11" s="628" t="s">
        <v>738</v>
      </c>
      <c r="B11" s="628" t="s">
        <v>733</v>
      </c>
      <c r="C11" s="705">
        <f>IFERROR(VLOOKUP("Subtotal Inflationary Cost Pressures",'4 - Cost Pressures'!$B:$AD,MATCH($A11,'4 - Cost Pressures'!$B$7:$AD$7,0),FALSE)/VLOOKUP("Net "&amp;$A11&amp;" Plan",'2 - Net Expenditure'!$B:$C,2,FALSE),0)</f>
        <v>0</v>
      </c>
      <c r="D11" s="705">
        <f>IFERROR((VLOOKUP("Subtotal Other Volume Growth / Investments",'4 - Cost Pressures'!$B:$AD,MATCH($A11,'4 - Cost Pressures'!$B$7:$AD$7,0),FALSE))/VLOOKUP("Net "&amp;$A11&amp;" Plan",'2 - Net Expenditure'!$B:$C,2,FALSE),0)</f>
        <v>0</v>
      </c>
      <c r="E11" s="705">
        <f>IFERROR(VLOOKUP("Adjustment for new funded activities",'4 - Cost Pressures'!$B:$AD,MATCH($A11,'4 - Cost Pressures'!$B$7:$AD$7,0),FALSE)/VLOOKUP("Net "&amp;$A11&amp;" Plan",'2 - Net Expenditure'!$B:$C,2,FALSE),0)</f>
        <v>0</v>
      </c>
      <c r="F11" s="705">
        <f>IFERROR(VLOOKUP($A11,'1 - Revenue Plan'!$B$70:$H$81,2,FALSE)/VLOOKUP("Net "&amp;$A11&amp;" Plan",'2 - Net Expenditure'!$B:$C,2,FALSE),0)</f>
        <v>0</v>
      </c>
      <c r="G11" s="705">
        <f>IFERROR((
VLOOKUP("Total Cost Pressures",'4 - Cost Pressures'!$B:$AD,MATCH($A11,'4 - Cost Pressures'!$B$7:$AD$7,0),FALSE)
-VLOOKUP($A11,'1 - Revenue Plan'!$B$70:$H$81,2,FALSE))
/VLOOKUP("Net "&amp;$A11&amp;" Plan",'2 - Net Expenditure'!$B:$C,2,FALSE),0)</f>
        <v>0</v>
      </c>
    </row>
    <row r="12" spans="1:9" ht="6.75" customHeight="1"/>
    <row r="13" spans="1:9" ht="6.75" customHeight="1"/>
    <row r="14" spans="1:9" ht="18.75">
      <c r="A14" s="628" t="s">
        <v>724</v>
      </c>
      <c r="C14" s="628" t="s">
        <v>1355</v>
      </c>
      <c r="D14" s="730" t="s">
        <v>1356</v>
      </c>
      <c r="E14" s="730" t="s">
        <v>1357</v>
      </c>
      <c r="F14" s="730" t="s">
        <v>1358</v>
      </c>
      <c r="G14" s="730" t="s">
        <v>1359</v>
      </c>
      <c r="I14" s="541" t="s">
        <v>1360</v>
      </c>
    </row>
    <row r="15" spans="1:9">
      <c r="C15" t="s">
        <v>1361</v>
      </c>
      <c r="D15" s="731">
        <f>IFERROR('7 - Pay Expenditure'!C21/'Workforce WTE'!D27,0)*1000</f>
        <v>52490.587344401087</v>
      </c>
      <c r="E15" s="731">
        <f>IFERROR('7 - Pay Expenditure'!D21/'Workforce WTE'!H27,0)*1000</f>
        <v>50680.599076953353</v>
      </c>
      <c r="F15" s="731">
        <f>IFERROR('7 - Pay Expenditure'!E21/'Workforce WTE'!I27,0)*1000</f>
        <v>49911.55842428359</v>
      </c>
      <c r="G15" s="731">
        <f>IFERROR('7 - Pay Expenditure'!F21/'Workforce WTE'!J27,0)*1000</f>
        <v>49948.842301291428</v>
      </c>
      <c r="I15" s="541"/>
    </row>
    <row r="16" spans="1:9">
      <c r="C16" t="s">
        <v>1362</v>
      </c>
      <c r="D16" s="731">
        <f>IFERROR('7 - Pay Expenditure'!C34/'Workforce WTE'!D40,0)*1000</f>
        <v>0</v>
      </c>
      <c r="E16" s="731">
        <f>IFERROR('7 - Pay Expenditure'!D34/'Workforce WTE'!H40,0)*1000</f>
        <v>0</v>
      </c>
      <c r="F16" s="731">
        <f>IFERROR('7 - Pay Expenditure'!E34/'Workforce WTE'!I40,0)*1000</f>
        <v>0</v>
      </c>
      <c r="G16" s="731">
        <f>IFERROR('7 - Pay Expenditure'!F34/'Workforce WTE'!J40,0)*1000</f>
        <v>0</v>
      </c>
      <c r="I16" s="541"/>
    </row>
    <row r="17" spans="3:7">
      <c r="C17" t="s">
        <v>1363</v>
      </c>
      <c r="D17" s="731">
        <f>IFERROR('7 - Pay Expenditure'!C47/'Workforce WTE'!D53,0)*1000</f>
        <v>35719.165254647225</v>
      </c>
      <c r="E17" s="731">
        <f>IFERROR('7 - Pay Expenditure'!D47/'Workforce WTE'!H53,0)*1000</f>
        <v>32271.088682571404</v>
      </c>
      <c r="F17" s="731">
        <f>IFERROR('7 - Pay Expenditure'!E47/'Workforce WTE'!I53,0)*1000</f>
        <v>27297.769440048087</v>
      </c>
      <c r="G17" s="731">
        <f>IFERROR('7 - Pay Expenditure'!F47/'Workforce WTE'!J53,0)*1000</f>
        <v>27750.879054989819</v>
      </c>
    </row>
    <row r="18" spans="3:7">
      <c r="D18" s="732"/>
      <c r="E18" s="732"/>
      <c r="F18" s="732"/>
      <c r="G18" s="732"/>
    </row>
    <row r="19" spans="3:7" ht="37.5">
      <c r="C19" s="628" t="s">
        <v>1364</v>
      </c>
      <c r="D19" s="730" t="s">
        <v>1356</v>
      </c>
      <c r="E19" s="730" t="s">
        <v>1357</v>
      </c>
      <c r="F19" s="730" t="s">
        <v>1358</v>
      </c>
      <c r="G19" s="730" t="s">
        <v>1359</v>
      </c>
    </row>
    <row r="20" spans="3:7">
      <c r="C20" t="s">
        <v>638</v>
      </c>
      <c r="D20" s="733">
        <f>IFERROR('Workforce WTE'!D27/SUM('Workforce WTE'!D$57:D$67),0)</f>
        <v>0.81046762438076814</v>
      </c>
      <c r="E20" s="733">
        <f>IFERROR('Workforce WTE'!H27/SUM('Workforce WTE'!H$57:H$67),0)</f>
        <v>0.82633246574643715</v>
      </c>
      <c r="F20" s="733">
        <f>IFERROR('Workforce WTE'!I27/SUM('Workforce WTE'!I$57:I$67),0)</f>
        <v>0.83074684259733667</v>
      </c>
      <c r="G20" s="733">
        <f>IFERROR('Workforce WTE'!J27/SUM('Workforce WTE'!J$57:J$67),0)</f>
        <v>0.83336233672409343</v>
      </c>
    </row>
    <row r="21" spans="3:7">
      <c r="C21" t="s">
        <v>1365</v>
      </c>
      <c r="D21" s="733">
        <f>IFERROR('Workforce WTE'!D40/SUM('Workforce WTE'!D$57:D$67),0)</f>
        <v>0.11195927559665043</v>
      </c>
      <c r="E21" s="733">
        <f>IFERROR('Workforce WTE'!H40/SUM('Workforce WTE'!H$57:H$67),0)</f>
        <v>0.10602622899126958</v>
      </c>
      <c r="F21" s="733">
        <f>IFERROR('Workforce WTE'!I40/SUM('Workforce WTE'!I$57:I$67),0)</f>
        <v>0.10333858026484677</v>
      </c>
      <c r="G21" s="733">
        <f>IFERROR('Workforce WTE'!J40/SUM('Workforce WTE'!J$57:J$67),0)</f>
        <v>0.10190736844325618</v>
      </c>
    </row>
    <row r="22" spans="3:7">
      <c r="C22" t="s">
        <v>1366</v>
      </c>
      <c r="D22" s="733">
        <f>IFERROR('Workforce WTE'!D53/SUM('Workforce WTE'!D$57:D$67),0)</f>
        <v>7.7573100022581498E-2</v>
      </c>
      <c r="E22" s="733">
        <f>IFERROR('Workforce WTE'!H53/SUM('Workforce WTE'!H$57:H$67),0)</f>
        <v>6.7641305262293214E-2</v>
      </c>
      <c r="F22" s="733">
        <f>IFERROR('Workforce WTE'!I53/SUM('Workforce WTE'!I$57:I$67),0)</f>
        <v>6.5914577137816455E-2</v>
      </c>
      <c r="G22" s="733">
        <f>IFERROR('Workforce WTE'!J53/SUM('Workforce WTE'!J$57:J$67),0)</f>
        <v>6.4730294832650428E-2</v>
      </c>
    </row>
    <row r="23" spans="3:7">
      <c r="D23" s="733">
        <f>SUM(D20:D22)</f>
        <v>1</v>
      </c>
      <c r="E23" s="733">
        <f t="shared" ref="E23:G23" si="0">SUM(E20:E22)</f>
        <v>0.99999999999999989</v>
      </c>
      <c r="F23" s="733">
        <f t="shared" si="0"/>
        <v>0.99999999999999989</v>
      </c>
      <c r="G23" s="733">
        <f t="shared" si="0"/>
        <v>1</v>
      </c>
    </row>
  </sheetData>
  <sheetProtection sheet="1" objects="1" scenarios="1"/>
  <customSheetViews>
    <customSheetView guid="{95B84344-25FE-4A71-9083-825DAB5E8F01}" scale="70" showGridLines="0" hiddenColumns="1">
      <selection activeCell="C2" sqref="C2"/>
      <pageMargins left="0" right="0" top="0" bottom="0" header="0" footer="0"/>
      <pageSetup paperSize="9" orientation="portrait" r:id="rId1"/>
    </customSheetView>
  </customSheetView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O295"/>
  <sheetViews>
    <sheetView zoomScale="115" zoomScaleNormal="115" workbookViewId="0">
      <selection sqref="A1:C1"/>
    </sheetView>
  </sheetViews>
  <sheetFormatPr defaultRowHeight="15"/>
  <cols>
    <col min="1" max="1" width="36.109375" customWidth="1"/>
    <col min="2" max="2" width="9.33203125" style="202" customWidth="1"/>
    <col min="3" max="3" width="90.21875" customWidth="1"/>
    <col min="4" max="4" width="23.5546875" customWidth="1"/>
    <col min="6" max="6" width="1.5546875" customWidth="1"/>
  </cols>
  <sheetData>
    <row r="1" spans="1:41" ht="21">
      <c r="A1" s="820" t="s">
        <v>158</v>
      </c>
      <c r="B1" s="821"/>
      <c r="C1" s="822"/>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row>
    <row r="2" spans="1:41" ht="14.25" customHeight="1">
      <c r="A2" s="823" t="s">
        <v>159</v>
      </c>
      <c r="B2" s="824"/>
      <c r="C2" s="825"/>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row>
    <row r="3" spans="1:41" ht="14.25" customHeight="1">
      <c r="A3" s="823"/>
      <c r="B3" s="824"/>
      <c r="C3" s="825"/>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row>
    <row r="4" spans="1:41" ht="30.75" customHeight="1">
      <c r="A4" s="826"/>
      <c r="B4" s="827"/>
      <c r="C4" s="828"/>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row>
    <row r="5" spans="1:41" ht="15.75">
      <c r="D5" s="70"/>
      <c r="E5" s="70"/>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row>
    <row r="6" spans="1:41" ht="31.5">
      <c r="A6" s="205" t="s">
        <v>160</v>
      </c>
      <c r="B6" s="288" t="s">
        <v>161</v>
      </c>
      <c r="C6" s="289" t="s">
        <v>162</v>
      </c>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row>
    <row r="7" spans="1:41" ht="15.75">
      <c r="A7" s="295" t="s">
        <v>135</v>
      </c>
      <c r="B7" s="294" t="s">
        <v>163</v>
      </c>
      <c r="C7" s="92" t="s">
        <v>164</v>
      </c>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row>
    <row r="8" spans="1:41" ht="15.75">
      <c r="A8" s="295" t="s">
        <v>137</v>
      </c>
      <c r="B8" s="294" t="s">
        <v>163</v>
      </c>
      <c r="C8" s="92" t="s">
        <v>165</v>
      </c>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row>
    <row r="9" spans="1:41" ht="15.75">
      <c r="A9" s="295" t="s">
        <v>138</v>
      </c>
      <c r="B9" s="292" t="s">
        <v>163</v>
      </c>
      <c r="C9" s="92" t="s">
        <v>166</v>
      </c>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row>
    <row r="10" spans="1:41" ht="25.5">
      <c r="A10" s="295" t="s">
        <v>139</v>
      </c>
      <c r="B10" s="292" t="s">
        <v>163</v>
      </c>
      <c r="C10" s="92" t="s">
        <v>167</v>
      </c>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row>
    <row r="11" spans="1:41" ht="15.75">
      <c r="A11" s="295" t="s">
        <v>168</v>
      </c>
      <c r="B11" s="292" t="s">
        <v>163</v>
      </c>
      <c r="C11" s="92" t="s">
        <v>169</v>
      </c>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row>
    <row r="12" spans="1:41" ht="15.75">
      <c r="A12" s="295" t="s">
        <v>145</v>
      </c>
      <c r="B12" s="292" t="s">
        <v>163</v>
      </c>
      <c r="C12" s="92" t="s">
        <v>170</v>
      </c>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row>
    <row r="13" spans="1:41" ht="15.75">
      <c r="A13" s="295" t="s">
        <v>171</v>
      </c>
      <c r="B13" s="292">
        <v>12</v>
      </c>
      <c r="C13" s="92" t="s">
        <v>172</v>
      </c>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row>
    <row r="14" spans="1:41" ht="15.75">
      <c r="A14" s="295" t="s">
        <v>173</v>
      </c>
      <c r="B14" s="292">
        <v>7</v>
      </c>
      <c r="C14" s="92" t="s">
        <v>174</v>
      </c>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row>
    <row r="15" spans="1:41" ht="15.75">
      <c r="A15" s="295" t="s">
        <v>175</v>
      </c>
      <c r="B15" s="292">
        <v>6</v>
      </c>
      <c r="C15" s="92" t="s">
        <v>169</v>
      </c>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row>
    <row r="16" spans="1:41" ht="63.75">
      <c r="A16" s="295" t="s">
        <v>176</v>
      </c>
      <c r="B16" s="292">
        <v>1</v>
      </c>
      <c r="C16" s="93" t="s">
        <v>177</v>
      </c>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row>
    <row r="17" spans="1:41" ht="33.75" customHeight="1">
      <c r="A17" s="295" t="s">
        <v>178</v>
      </c>
      <c r="B17" s="292">
        <v>4</v>
      </c>
      <c r="C17" s="92" t="s">
        <v>179</v>
      </c>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row>
    <row r="18" spans="1:41" ht="33.75" customHeight="1">
      <c r="A18" s="295" t="s">
        <v>180</v>
      </c>
      <c r="B18" s="292"/>
      <c r="C18" s="92" t="s">
        <v>169</v>
      </c>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row>
    <row r="19" spans="1:41" ht="33.75" customHeight="1">
      <c r="A19" s="295" t="s">
        <v>181</v>
      </c>
      <c r="B19" s="292">
        <v>5</v>
      </c>
      <c r="C19" s="92" t="s">
        <v>182</v>
      </c>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row>
    <row r="20" spans="1:41" ht="76.5">
      <c r="A20" s="295" t="s">
        <v>183</v>
      </c>
      <c r="B20" s="292">
        <v>2</v>
      </c>
      <c r="C20" s="93" t="s">
        <v>184</v>
      </c>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row>
    <row r="21" spans="1:41" ht="15.75">
      <c r="A21" s="295" t="s">
        <v>185</v>
      </c>
      <c r="B21" s="292">
        <v>8</v>
      </c>
      <c r="C21" s="92" t="s">
        <v>182</v>
      </c>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row>
    <row r="22" spans="1:41" ht="15.75">
      <c r="A22" s="295" t="s">
        <v>186</v>
      </c>
      <c r="B22" s="292">
        <v>9</v>
      </c>
      <c r="C22" s="92" t="s">
        <v>182</v>
      </c>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70"/>
      <c r="AN22" s="70"/>
      <c r="AO22" s="70"/>
    </row>
    <row r="23" spans="1:41" ht="15.75">
      <c r="A23" s="295" t="s">
        <v>187</v>
      </c>
      <c r="B23" s="292">
        <v>10</v>
      </c>
      <c r="C23" s="92" t="s">
        <v>182</v>
      </c>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row>
    <row r="24" spans="1:41" ht="15.75">
      <c r="A24" s="295" t="s">
        <v>188</v>
      </c>
      <c r="B24" s="293">
        <v>11</v>
      </c>
      <c r="C24" s="94" t="s">
        <v>182</v>
      </c>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row>
    <row r="25" spans="1:41" ht="15.75">
      <c r="A25" s="70"/>
      <c r="B25" s="128"/>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row>
    <row r="26" spans="1:41" ht="15.75">
      <c r="A26" s="70"/>
      <c r="B26" s="128"/>
      <c r="C26" s="70" t="s">
        <v>131</v>
      </c>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row>
    <row r="27" spans="1:41" ht="15.75">
      <c r="A27" s="70"/>
      <c r="B27" s="128"/>
      <c r="C27" s="91" t="s">
        <v>134</v>
      </c>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row>
    <row r="28" spans="1:41" ht="15.75">
      <c r="A28" s="70"/>
      <c r="B28" s="128"/>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row>
    <row r="29" spans="1:41" ht="15.75">
      <c r="A29" s="70"/>
      <c r="B29" s="128"/>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row>
    <row r="30" spans="1:41" ht="15.75">
      <c r="A30" s="70"/>
      <c r="B30" s="128"/>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row>
    <row r="31" spans="1:41" ht="15.75">
      <c r="A31" s="70"/>
      <c r="B31" s="128"/>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row>
    <row r="32" spans="1:41" ht="15.75">
      <c r="A32" s="70"/>
      <c r="B32" s="128"/>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row>
    <row r="33" spans="1:41" ht="15.75">
      <c r="A33" s="70"/>
      <c r="B33" s="128"/>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row>
    <row r="34" spans="1:41" ht="15.75">
      <c r="A34" s="70"/>
      <c r="B34" s="128"/>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row>
    <row r="35" spans="1:41" ht="15.75">
      <c r="A35" s="70"/>
      <c r="B35" s="128"/>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row>
    <row r="36" spans="1:41" ht="15.75">
      <c r="A36" s="70"/>
      <c r="B36" s="128"/>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row>
    <row r="37" spans="1:41" ht="15.75">
      <c r="A37" s="70"/>
      <c r="B37" s="128"/>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row>
    <row r="38" spans="1:41" ht="15.75">
      <c r="A38" s="70"/>
      <c r="B38" s="128"/>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row>
    <row r="39" spans="1:41" ht="15.75">
      <c r="A39" s="70"/>
      <c r="B39" s="128"/>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row>
    <row r="40" spans="1:41" ht="15.75">
      <c r="A40" s="70"/>
      <c r="B40" s="128"/>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row>
    <row r="41" spans="1:41" ht="15.75">
      <c r="A41" s="70"/>
      <c r="B41" s="128"/>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row>
    <row r="42" spans="1:41" ht="15.75">
      <c r="A42" s="70"/>
      <c r="B42" s="128"/>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row>
    <row r="43" spans="1:41" ht="15.75">
      <c r="A43" s="70"/>
      <c r="B43" s="128"/>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row>
    <row r="44" spans="1:41" ht="15.75">
      <c r="A44" s="70"/>
      <c r="B44" s="128"/>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row>
    <row r="45" spans="1:41" ht="15.75">
      <c r="A45" s="70"/>
      <c r="B45" s="128"/>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row>
    <row r="46" spans="1:41" ht="15.75">
      <c r="A46" s="70"/>
      <c r="B46" s="128"/>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row>
    <row r="47" spans="1:41" ht="15.75">
      <c r="A47" s="70"/>
      <c r="B47" s="128"/>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row>
    <row r="48" spans="1:41" ht="15.75">
      <c r="A48" s="70"/>
      <c r="B48" s="128"/>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row>
    <row r="49" spans="1:41" ht="15.75">
      <c r="A49" s="70"/>
      <c r="B49" s="128"/>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row>
    <row r="50" spans="1:41" ht="15.75">
      <c r="A50" s="70"/>
      <c r="B50" s="128"/>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row>
    <row r="51" spans="1:41" ht="15.75">
      <c r="A51" s="70"/>
      <c r="B51" s="128"/>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row>
    <row r="52" spans="1:41" ht="15.75">
      <c r="A52" s="70"/>
      <c r="B52" s="128"/>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row>
    <row r="53" spans="1:41" ht="15.75">
      <c r="A53" s="70"/>
      <c r="B53" s="128"/>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row>
    <row r="54" spans="1:41" ht="15.75">
      <c r="A54" s="70"/>
      <c r="B54" s="128"/>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row>
    <row r="55" spans="1:41" ht="15.75">
      <c r="A55" s="70"/>
      <c r="B55" s="128"/>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row>
    <row r="56" spans="1:41" ht="15.75">
      <c r="A56" s="70"/>
      <c r="B56" s="128"/>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row>
    <row r="57" spans="1:41" ht="15.75">
      <c r="A57" s="70"/>
      <c r="B57" s="128"/>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row>
    <row r="58" spans="1:41" ht="15.75">
      <c r="A58" s="70"/>
      <c r="B58" s="128"/>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row>
    <row r="59" spans="1:41" ht="15.75">
      <c r="A59" s="70"/>
      <c r="B59" s="128"/>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row>
    <row r="60" spans="1:41" ht="15.75">
      <c r="A60" s="70"/>
      <c r="B60" s="128"/>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row>
    <row r="61" spans="1:41" ht="15.75">
      <c r="A61" s="70"/>
      <c r="B61" s="128"/>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row>
    <row r="62" spans="1:41" ht="15.75">
      <c r="A62" s="70"/>
      <c r="B62" s="128"/>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row>
    <row r="63" spans="1:41" ht="15.75">
      <c r="A63" s="70"/>
      <c r="B63" s="128"/>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row>
    <row r="64" spans="1:41" ht="15.75">
      <c r="A64" s="70"/>
      <c r="B64" s="128"/>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row>
    <row r="65" spans="1:41" ht="15.75">
      <c r="A65" s="70"/>
      <c r="B65" s="128"/>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row>
    <row r="66" spans="1:41" ht="15.75">
      <c r="A66" s="70"/>
      <c r="B66" s="128"/>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row>
    <row r="67" spans="1:41" ht="15.75">
      <c r="A67" s="70"/>
      <c r="B67" s="128"/>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row>
    <row r="68" spans="1:41" ht="15.75">
      <c r="A68" s="70"/>
      <c r="B68" s="128"/>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row>
    <row r="69" spans="1:41" ht="15.75">
      <c r="A69" s="70"/>
      <c r="B69" s="128"/>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row>
    <row r="70" spans="1:41" ht="15.75">
      <c r="A70" s="70"/>
      <c r="B70" s="128"/>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row>
    <row r="71" spans="1:41" ht="15.75">
      <c r="A71" s="70"/>
      <c r="B71" s="128"/>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row>
    <row r="72" spans="1:41" ht="15.75">
      <c r="A72" s="70"/>
      <c r="B72" s="128"/>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row>
    <row r="73" spans="1:41" ht="15.75">
      <c r="A73" s="70"/>
      <c r="B73" s="128"/>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row>
    <row r="74" spans="1:41" ht="15.75">
      <c r="A74" s="70"/>
      <c r="B74" s="128"/>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row>
    <row r="75" spans="1:41" ht="15.75">
      <c r="A75" s="70"/>
      <c r="B75" s="128"/>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row>
    <row r="76" spans="1:41" ht="15.75">
      <c r="A76" s="70"/>
      <c r="B76" s="128"/>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row>
    <row r="77" spans="1:41" ht="15.75">
      <c r="A77" s="70"/>
      <c r="B77" s="128"/>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row>
    <row r="78" spans="1:41" ht="15.75">
      <c r="A78" s="70"/>
      <c r="B78" s="128"/>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row>
    <row r="79" spans="1:41" ht="15.75">
      <c r="A79" s="70"/>
      <c r="B79" s="128"/>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row>
    <row r="80" spans="1:41" ht="15.75">
      <c r="A80" s="70"/>
      <c r="B80" s="128"/>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row>
    <row r="81" spans="1:41" ht="15.75">
      <c r="A81" s="70"/>
      <c r="B81" s="128"/>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row>
    <row r="82" spans="1:41" ht="15.75">
      <c r="A82" s="70"/>
      <c r="B82" s="128"/>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row>
    <row r="83" spans="1:41" ht="15.75">
      <c r="A83" s="70"/>
      <c r="B83" s="128"/>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row>
    <row r="84" spans="1:41" ht="15.75">
      <c r="A84" s="70"/>
      <c r="B84" s="128"/>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row>
    <row r="85" spans="1:41" ht="15.75">
      <c r="A85" s="70"/>
      <c r="B85" s="128"/>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row>
    <row r="86" spans="1:41" ht="15.75">
      <c r="A86" s="70"/>
      <c r="B86" s="128"/>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row>
    <row r="87" spans="1:41" ht="15.75">
      <c r="A87" s="70"/>
      <c r="B87" s="128"/>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row>
    <row r="88" spans="1:41" ht="15.75">
      <c r="A88" s="70"/>
      <c r="B88" s="128"/>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row>
    <row r="89" spans="1:41" ht="15.75">
      <c r="A89" s="70"/>
      <c r="B89" s="128"/>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row>
    <row r="90" spans="1:41" ht="15.75">
      <c r="A90" s="70"/>
      <c r="B90" s="128"/>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row>
    <row r="91" spans="1:41" ht="15.75">
      <c r="A91" s="70"/>
      <c r="B91" s="128"/>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row>
    <row r="92" spans="1:41" ht="15.75">
      <c r="A92" s="70"/>
      <c r="B92" s="128"/>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row>
    <row r="93" spans="1:41" ht="15.75">
      <c r="A93" s="70"/>
      <c r="B93" s="128"/>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row>
    <row r="94" spans="1:41" ht="15.75">
      <c r="A94" s="70"/>
      <c r="B94" s="128"/>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row>
    <row r="95" spans="1:41" ht="15.75">
      <c r="A95" s="70"/>
      <c r="B95" s="128"/>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row>
    <row r="96" spans="1:41" ht="15.75">
      <c r="A96" s="70"/>
      <c r="B96" s="128"/>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row>
    <row r="97" spans="1:41" ht="15.75">
      <c r="A97" s="70"/>
      <c r="B97" s="128"/>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row>
    <row r="98" spans="1:41" ht="15.75">
      <c r="A98" s="70"/>
      <c r="B98" s="128"/>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row>
    <row r="99" spans="1:41" ht="15.75">
      <c r="A99" s="70"/>
      <c r="B99" s="128"/>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row>
    <row r="100" spans="1:41" ht="15.75">
      <c r="A100" s="70"/>
      <c r="B100" s="128"/>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row>
    <row r="101" spans="1:41" ht="15.75">
      <c r="A101" s="70"/>
      <c r="B101" s="128"/>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row>
    <row r="102" spans="1:41" ht="15.75">
      <c r="A102" s="70"/>
      <c r="B102" s="128"/>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row>
    <row r="103" spans="1:41" ht="15.75">
      <c r="A103" s="70"/>
      <c r="B103" s="128"/>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row>
    <row r="104" spans="1:41" ht="15.75">
      <c r="A104" s="70"/>
      <c r="B104" s="128"/>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row>
    <row r="105" spans="1:41" ht="15.75">
      <c r="A105" s="70"/>
      <c r="B105" s="128"/>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row>
    <row r="106" spans="1:41" ht="15.75">
      <c r="A106" s="70"/>
      <c r="B106" s="128"/>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row>
    <row r="107" spans="1:41" ht="15.75">
      <c r="A107" s="70"/>
      <c r="B107" s="128"/>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row>
    <row r="108" spans="1:41" ht="15.75">
      <c r="A108" s="70"/>
      <c r="B108" s="128"/>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row>
    <row r="109" spans="1:41" ht="15.75">
      <c r="A109" s="70"/>
      <c r="B109" s="128"/>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row>
    <row r="110" spans="1:41" ht="15.75">
      <c r="A110" s="70"/>
      <c r="B110" s="128"/>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row>
    <row r="111" spans="1:41" ht="15.75">
      <c r="A111" s="70"/>
      <c r="B111" s="128"/>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row>
    <row r="112" spans="1:41" ht="15.75">
      <c r="A112" s="70"/>
      <c r="B112" s="128"/>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row>
    <row r="113" spans="1:41" ht="15.75">
      <c r="A113" s="70"/>
      <c r="B113" s="128"/>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row>
    <row r="114" spans="1:41" ht="15.75">
      <c r="A114" s="70"/>
      <c r="B114" s="128"/>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row>
    <row r="115" spans="1:41" ht="15.75">
      <c r="A115" s="70"/>
      <c r="B115" s="128"/>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row>
    <row r="116" spans="1:41" ht="15.75">
      <c r="A116" s="70"/>
      <c r="B116" s="128"/>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row>
    <row r="117" spans="1:41" ht="15.75">
      <c r="A117" s="70"/>
      <c r="B117" s="128"/>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row>
    <row r="118" spans="1:41" ht="15.75">
      <c r="A118" s="70"/>
      <c r="B118" s="128"/>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row>
    <row r="119" spans="1:41" ht="15.75">
      <c r="A119" s="70"/>
      <c r="B119" s="128"/>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row>
    <row r="120" spans="1:41" ht="15.75">
      <c r="A120" s="70"/>
      <c r="B120" s="128"/>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row>
    <row r="121" spans="1:41" ht="15.75">
      <c r="A121" s="70"/>
      <c r="B121" s="128"/>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row>
    <row r="122" spans="1:41" ht="15.75">
      <c r="A122" s="70"/>
      <c r="B122" s="128"/>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row>
    <row r="123" spans="1:41" ht="15.75">
      <c r="A123" s="70"/>
      <c r="B123" s="128"/>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row>
    <row r="124" spans="1:41" ht="15.75">
      <c r="A124" s="70"/>
      <c r="B124" s="128"/>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row>
    <row r="125" spans="1:41" ht="15.75">
      <c r="A125" s="70"/>
      <c r="B125" s="128"/>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row>
    <row r="126" spans="1:41" ht="15.75">
      <c r="A126" s="70"/>
      <c r="B126" s="128"/>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row>
    <row r="127" spans="1:41" ht="15.75">
      <c r="A127" s="70"/>
      <c r="B127" s="128"/>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row>
    <row r="128" spans="1:41" ht="15.75">
      <c r="A128" s="70"/>
      <c r="B128" s="128"/>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row>
    <row r="129" spans="1:41" ht="15.75">
      <c r="A129" s="70"/>
      <c r="B129" s="128"/>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row>
    <row r="130" spans="1:41" ht="15.75">
      <c r="A130" s="70"/>
      <c r="B130" s="128"/>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row>
    <row r="131" spans="1:41" ht="15.75">
      <c r="A131" s="70"/>
      <c r="B131" s="128"/>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row>
    <row r="132" spans="1:41" ht="15.75">
      <c r="A132" s="70"/>
      <c r="B132" s="128"/>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row>
    <row r="133" spans="1:41" ht="15.75">
      <c r="A133" s="70"/>
      <c r="B133" s="128"/>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row>
    <row r="134" spans="1:41" ht="15.75">
      <c r="A134" s="70"/>
      <c r="B134" s="128"/>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row>
    <row r="135" spans="1:41" ht="15.75">
      <c r="A135" s="70"/>
      <c r="B135" s="128"/>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row>
    <row r="136" spans="1:41" ht="15.75">
      <c r="A136" s="70"/>
      <c r="B136" s="128"/>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row>
    <row r="137" spans="1:41" ht="15.75">
      <c r="A137" s="70"/>
      <c r="B137" s="128"/>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row>
    <row r="138" spans="1:41" ht="15.75">
      <c r="A138" s="70"/>
      <c r="B138" s="128"/>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row>
    <row r="139" spans="1:41" ht="15.75">
      <c r="A139" s="70"/>
      <c r="B139" s="128"/>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row>
    <row r="140" spans="1:41" ht="15.75">
      <c r="A140" s="70"/>
      <c r="B140" s="128"/>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row>
    <row r="141" spans="1:41" ht="15.75">
      <c r="A141" s="70"/>
      <c r="B141" s="128"/>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row>
    <row r="142" spans="1:41" ht="15.75">
      <c r="A142" s="70"/>
      <c r="B142" s="128"/>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row>
    <row r="143" spans="1:41" ht="15.75">
      <c r="A143" s="70"/>
      <c r="B143" s="128"/>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row>
    <row r="144" spans="1:41" ht="15.75">
      <c r="A144" s="70"/>
      <c r="B144" s="128"/>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row>
    <row r="145" spans="1:41" ht="15.75">
      <c r="A145" s="70"/>
      <c r="B145" s="128"/>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row>
    <row r="146" spans="1:41" ht="15.75">
      <c r="A146" s="70"/>
      <c r="B146" s="128"/>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row>
    <row r="147" spans="1:41" ht="15.75">
      <c r="A147" s="70"/>
      <c r="B147" s="128"/>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row>
    <row r="148" spans="1:41" ht="15.75">
      <c r="A148" s="70"/>
      <c r="B148" s="128"/>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row>
    <row r="149" spans="1:41" ht="15.75">
      <c r="A149" s="70"/>
      <c r="B149" s="128"/>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row>
    <row r="150" spans="1:41" ht="15.75">
      <c r="A150" s="70"/>
      <c r="B150" s="128"/>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row>
    <row r="151" spans="1:41" ht="15.75">
      <c r="A151" s="70"/>
      <c r="B151" s="128"/>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row>
    <row r="152" spans="1:41" ht="15.75">
      <c r="A152" s="70"/>
      <c r="B152" s="128"/>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row>
    <row r="153" spans="1:41" ht="15.75">
      <c r="A153" s="70"/>
      <c r="B153" s="128"/>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row>
    <row r="154" spans="1:41" ht="15.75">
      <c r="A154" s="70"/>
      <c r="B154" s="128"/>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row>
    <row r="155" spans="1:41" ht="15.75">
      <c r="A155" s="70"/>
      <c r="B155" s="128"/>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row>
    <row r="156" spans="1:41" ht="15.75">
      <c r="A156" s="70"/>
      <c r="B156" s="128"/>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row>
    <row r="157" spans="1:41" ht="15.75">
      <c r="A157" s="70"/>
      <c r="B157" s="128"/>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row>
    <row r="158" spans="1:41" ht="15.75">
      <c r="A158" s="70"/>
      <c r="B158" s="128"/>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row>
    <row r="159" spans="1:41" ht="15.75">
      <c r="A159" s="70"/>
      <c r="B159" s="128"/>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row>
    <row r="160" spans="1:41" ht="15.75">
      <c r="A160" s="70"/>
      <c r="B160" s="128"/>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row>
    <row r="161" spans="1:41" ht="15.75">
      <c r="A161" s="70"/>
      <c r="B161" s="128"/>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row>
    <row r="162" spans="1:41" ht="15.75">
      <c r="A162" s="70"/>
      <c r="B162" s="128"/>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row>
    <row r="163" spans="1:41" ht="15.75">
      <c r="A163" s="70"/>
      <c r="B163" s="128"/>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row>
    <row r="164" spans="1:41" ht="15.75">
      <c r="A164" s="70"/>
      <c r="B164" s="128"/>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row>
    <row r="165" spans="1:41" ht="15.75">
      <c r="A165" s="70"/>
      <c r="B165" s="128"/>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row>
    <row r="166" spans="1:41" ht="15.75">
      <c r="A166" s="70"/>
      <c r="B166" s="128"/>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row>
    <row r="167" spans="1:41" ht="15.75">
      <c r="A167" s="70"/>
      <c r="B167" s="128"/>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row>
    <row r="168" spans="1:41" ht="15.75">
      <c r="A168" s="70"/>
      <c r="B168" s="128"/>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row>
    <row r="169" spans="1:41" ht="15.75">
      <c r="A169" s="70"/>
      <c r="B169" s="128"/>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row>
    <row r="170" spans="1:41" ht="15.75">
      <c r="A170" s="70"/>
      <c r="B170" s="128"/>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row>
    <row r="171" spans="1:41" ht="15.75">
      <c r="A171" s="70"/>
      <c r="B171" s="128"/>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row>
    <row r="172" spans="1:41" ht="15.75">
      <c r="A172" s="70"/>
      <c r="B172" s="128"/>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row>
    <row r="173" spans="1:41" ht="15.75">
      <c r="A173" s="70"/>
      <c r="B173" s="128"/>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row>
    <row r="174" spans="1:41" ht="15.75">
      <c r="A174" s="70"/>
      <c r="B174" s="128"/>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row>
    <row r="175" spans="1:41" ht="15.75">
      <c r="A175" s="70"/>
      <c r="B175" s="128"/>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row>
    <row r="176" spans="1:41" ht="15.75">
      <c r="A176" s="70"/>
      <c r="B176" s="128"/>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row>
    <row r="177" spans="1:41" ht="15.75">
      <c r="A177" s="70"/>
      <c r="B177" s="128"/>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row>
    <row r="178" spans="1:41" ht="15.75">
      <c r="A178" s="70"/>
      <c r="B178" s="128"/>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row>
    <row r="179" spans="1:41" ht="15.75">
      <c r="A179" s="70"/>
      <c r="B179" s="128"/>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row>
    <row r="180" spans="1:41" ht="15.75">
      <c r="A180" s="70"/>
      <c r="B180" s="128"/>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row>
    <row r="181" spans="1:41" ht="15.75">
      <c r="A181" s="70"/>
      <c r="B181" s="128"/>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row>
    <row r="182" spans="1:41" ht="15.75">
      <c r="A182" s="70"/>
      <c r="B182" s="128"/>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row>
    <row r="183" spans="1:41" ht="15.75">
      <c r="A183" s="70"/>
      <c r="B183" s="128"/>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row>
    <row r="184" spans="1:41" ht="15.75">
      <c r="A184" s="70"/>
      <c r="B184" s="128"/>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row>
    <row r="185" spans="1:41" ht="15.75">
      <c r="A185" s="70"/>
      <c r="B185" s="128"/>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row>
    <row r="186" spans="1:41" ht="15.75">
      <c r="A186" s="70"/>
      <c r="B186" s="128"/>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row>
    <row r="187" spans="1:41" ht="15.75">
      <c r="A187" s="70"/>
      <c r="B187" s="128"/>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row>
    <row r="188" spans="1:41" ht="15.75">
      <c r="A188" s="70"/>
      <c r="B188" s="128"/>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row>
    <row r="189" spans="1:41" ht="15.75">
      <c r="A189" s="70"/>
      <c r="B189" s="128"/>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row>
    <row r="190" spans="1:41" ht="15.75">
      <c r="A190" s="70"/>
      <c r="B190" s="128"/>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row>
    <row r="191" spans="1:41" ht="15.75">
      <c r="A191" s="70"/>
      <c r="B191" s="128"/>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row>
    <row r="192" spans="1:41" ht="15.75">
      <c r="A192" s="70"/>
      <c r="B192" s="128"/>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row>
    <row r="193" spans="1:41" ht="15.75">
      <c r="A193" s="70"/>
      <c r="B193" s="128"/>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row>
    <row r="194" spans="1:41" ht="15.75">
      <c r="A194" s="70"/>
      <c r="B194" s="128"/>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row>
    <row r="195" spans="1:41" ht="15.75">
      <c r="A195" s="70"/>
      <c r="B195" s="128"/>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row>
    <row r="196" spans="1:41" ht="15.75">
      <c r="A196" s="70"/>
      <c r="B196" s="128"/>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row>
    <row r="197" spans="1:41" ht="15.75">
      <c r="A197" s="70"/>
      <c r="B197" s="128"/>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row>
    <row r="198" spans="1:41" ht="15.75">
      <c r="A198" s="70"/>
      <c r="B198" s="128"/>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row>
    <row r="199" spans="1:41" ht="15.75">
      <c r="A199" s="70"/>
      <c r="B199" s="128"/>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row>
    <row r="200" spans="1:41" ht="15.75">
      <c r="A200" s="70"/>
      <c r="B200" s="128"/>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row>
    <row r="201" spans="1:41" ht="15.75">
      <c r="A201" s="70"/>
      <c r="B201" s="128"/>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row>
    <row r="202" spans="1:41" ht="15.75">
      <c r="A202" s="70"/>
      <c r="B202" s="128"/>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row>
    <row r="203" spans="1:41" ht="15.75">
      <c r="A203" s="70"/>
      <c r="B203" s="128"/>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row>
    <row r="204" spans="1:41" ht="15.75">
      <c r="A204" s="70"/>
      <c r="B204" s="128"/>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row>
    <row r="205" spans="1:41" ht="15.75">
      <c r="A205" s="70"/>
      <c r="B205" s="128"/>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row>
    <row r="206" spans="1:41" ht="15.75">
      <c r="A206" s="70"/>
      <c r="B206" s="128"/>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row>
    <row r="207" spans="1:41" ht="15.75">
      <c r="A207" s="70"/>
      <c r="B207" s="128"/>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row>
    <row r="208" spans="1:41" ht="15.75">
      <c r="A208" s="70"/>
      <c r="B208" s="128"/>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row>
    <row r="209" spans="1:41" ht="15.75">
      <c r="A209" s="70"/>
      <c r="B209" s="128"/>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row>
    <row r="210" spans="1:41" ht="15.75">
      <c r="A210" s="70"/>
      <c r="B210" s="128"/>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row>
    <row r="211" spans="1:41" ht="15.75">
      <c r="A211" s="70"/>
      <c r="B211" s="128"/>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row>
    <row r="212" spans="1:41" ht="15.75">
      <c r="A212" s="70"/>
      <c r="B212" s="128"/>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row>
    <row r="213" spans="1:41" ht="15.75">
      <c r="A213" s="70"/>
      <c r="B213" s="128"/>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row>
    <row r="214" spans="1:41" ht="15.75">
      <c r="A214" s="70"/>
      <c r="B214" s="128"/>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row>
    <row r="215" spans="1:41" ht="15.75">
      <c r="A215" s="70"/>
      <c r="B215" s="128"/>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row>
    <row r="216" spans="1:41" ht="15.75">
      <c r="A216" s="70"/>
      <c r="B216" s="128"/>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row>
    <row r="217" spans="1:41" ht="15.75">
      <c r="A217" s="70"/>
      <c r="B217" s="128"/>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row>
    <row r="218" spans="1:41" ht="15.75">
      <c r="A218" s="70"/>
      <c r="B218" s="128"/>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row>
    <row r="219" spans="1:41" ht="15.75">
      <c r="A219" s="70"/>
      <c r="B219" s="128"/>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row>
    <row r="220" spans="1:41" ht="15.75">
      <c r="A220" s="70"/>
      <c r="B220" s="128"/>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row>
    <row r="221" spans="1:41" ht="15.75">
      <c r="A221" s="70"/>
      <c r="B221" s="128"/>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row>
    <row r="222" spans="1:41" ht="15.75">
      <c r="A222" s="70"/>
      <c r="B222" s="128"/>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row>
    <row r="223" spans="1:41" ht="15.75">
      <c r="A223" s="70"/>
      <c r="B223" s="128"/>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70"/>
      <c r="AJ223" s="70"/>
      <c r="AK223" s="70"/>
      <c r="AL223" s="70"/>
      <c r="AM223" s="70"/>
      <c r="AN223" s="70"/>
      <c r="AO223" s="70"/>
    </row>
    <row r="224" spans="1:41" ht="15.75">
      <c r="A224" s="70"/>
      <c r="B224" s="128"/>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70"/>
      <c r="AJ224" s="70"/>
      <c r="AK224" s="70"/>
      <c r="AL224" s="70"/>
      <c r="AM224" s="70"/>
      <c r="AN224" s="70"/>
      <c r="AO224" s="70"/>
    </row>
    <row r="225" spans="1:41" ht="15.75">
      <c r="A225" s="70"/>
      <c r="B225" s="128"/>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c r="AK225" s="70"/>
      <c r="AL225" s="70"/>
      <c r="AM225" s="70"/>
      <c r="AN225" s="70"/>
      <c r="AO225" s="70"/>
    </row>
    <row r="226" spans="1:41" ht="15.75">
      <c r="A226" s="70"/>
      <c r="B226" s="128"/>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c r="AK226" s="70"/>
      <c r="AL226" s="70"/>
      <c r="AM226" s="70"/>
      <c r="AN226" s="70"/>
      <c r="AO226" s="70"/>
    </row>
    <row r="227" spans="1:41" ht="15.75">
      <c r="A227" s="70"/>
      <c r="B227" s="128"/>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row>
    <row r="228" spans="1:41" ht="15.75">
      <c r="A228" s="70"/>
      <c r="B228" s="128"/>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70"/>
      <c r="AJ228" s="70"/>
      <c r="AK228" s="70"/>
      <c r="AL228" s="70"/>
      <c r="AM228" s="70"/>
      <c r="AN228" s="70"/>
      <c r="AO228" s="70"/>
    </row>
    <row r="229" spans="1:41" ht="15.75">
      <c r="A229" s="70"/>
      <c r="B229" s="128"/>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70"/>
      <c r="AJ229" s="70"/>
      <c r="AK229" s="70"/>
      <c r="AL229" s="70"/>
      <c r="AM229" s="70"/>
      <c r="AN229" s="70"/>
      <c r="AO229" s="70"/>
    </row>
    <row r="230" spans="1:41" ht="15.75">
      <c r="A230" s="70"/>
      <c r="B230" s="128"/>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row>
    <row r="231" spans="1:41" ht="15.75">
      <c r="A231" s="70"/>
      <c r="B231" s="128"/>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row>
    <row r="232" spans="1:41" ht="15.75">
      <c r="A232" s="70"/>
      <c r="B232" s="128"/>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row>
    <row r="233" spans="1:41" ht="15.75">
      <c r="A233" s="70"/>
      <c r="B233" s="128"/>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row>
    <row r="234" spans="1:41" ht="15.75">
      <c r="A234" s="70"/>
      <c r="B234" s="128"/>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row>
    <row r="235" spans="1:41" ht="15.75">
      <c r="A235" s="70"/>
      <c r="B235" s="128"/>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70"/>
      <c r="AJ235" s="70"/>
      <c r="AK235" s="70"/>
      <c r="AL235" s="70"/>
      <c r="AM235" s="70"/>
      <c r="AN235" s="70"/>
      <c r="AO235" s="70"/>
    </row>
    <row r="236" spans="1:41" ht="15.75">
      <c r="A236" s="70"/>
      <c r="B236" s="128"/>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70"/>
      <c r="AJ236" s="70"/>
      <c r="AK236" s="70"/>
      <c r="AL236" s="70"/>
      <c r="AM236" s="70"/>
      <c r="AN236" s="70"/>
      <c r="AO236" s="70"/>
    </row>
    <row r="237" spans="1:41" ht="15.75">
      <c r="A237" s="70"/>
      <c r="B237" s="128"/>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70"/>
      <c r="AJ237" s="70"/>
      <c r="AK237" s="70"/>
      <c r="AL237" s="70"/>
      <c r="AM237" s="70"/>
      <c r="AN237" s="70"/>
      <c r="AO237" s="70"/>
    </row>
    <row r="238" spans="1:41" ht="15.75">
      <c r="A238" s="70"/>
      <c r="B238" s="128"/>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row>
    <row r="239" spans="1:41" ht="15.75">
      <c r="A239" s="70"/>
      <c r="B239" s="128"/>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row>
    <row r="240" spans="1:41" ht="15.75">
      <c r="A240" s="70"/>
      <c r="B240" s="128"/>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row>
    <row r="241" spans="1:41" ht="15.75">
      <c r="A241" s="70"/>
      <c r="B241" s="128"/>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row>
    <row r="242" spans="1:41" ht="15.75">
      <c r="A242" s="70"/>
      <c r="B242" s="128"/>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row>
    <row r="243" spans="1:41" ht="15.75">
      <c r="A243" s="70"/>
      <c r="B243" s="128"/>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row>
    <row r="244" spans="1:41" ht="15.75">
      <c r="A244" s="70"/>
      <c r="B244" s="128"/>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row>
    <row r="245" spans="1:41" ht="15.75">
      <c r="A245" s="70"/>
      <c r="B245" s="128"/>
      <c r="C245" s="70"/>
      <c r="D245" s="70"/>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row>
    <row r="246" spans="1:41" ht="15.75">
      <c r="A246" s="70"/>
      <c r="B246" s="128"/>
      <c r="C246" s="70"/>
      <c r="D246" s="70"/>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row>
    <row r="247" spans="1:41" ht="15.75">
      <c r="A247" s="70"/>
      <c r="B247" s="128"/>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row>
    <row r="248" spans="1:41" ht="15.75">
      <c r="A248" s="70"/>
      <c r="B248" s="128"/>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row>
    <row r="249" spans="1:41" ht="15.75">
      <c r="A249" s="70"/>
      <c r="B249" s="128"/>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row>
    <row r="250" spans="1:41" ht="15.75">
      <c r="A250" s="70"/>
      <c r="B250" s="128"/>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row>
    <row r="251" spans="1:41" ht="15.75">
      <c r="A251" s="70"/>
      <c r="B251" s="128"/>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row>
    <row r="252" spans="1:41" ht="15.75">
      <c r="A252" s="70"/>
      <c r="B252" s="128"/>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row>
    <row r="253" spans="1:41" ht="15.75">
      <c r="A253" s="70"/>
      <c r="B253" s="128"/>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row>
    <row r="254" spans="1:41" ht="15.75">
      <c r="A254" s="70"/>
      <c r="B254" s="128"/>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row>
    <row r="255" spans="1:41" ht="15.75">
      <c r="A255" s="70"/>
      <c r="B255" s="128"/>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row>
    <row r="256" spans="1:41" ht="15.75">
      <c r="A256" s="70"/>
      <c r="B256" s="128"/>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row>
    <row r="257" spans="1:41" ht="15.75">
      <c r="A257" s="70"/>
      <c r="B257" s="128"/>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row>
    <row r="258" spans="1:41" ht="15.75">
      <c r="A258" s="70"/>
      <c r="B258" s="128"/>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row>
    <row r="259" spans="1:41" ht="15.75">
      <c r="A259" s="70"/>
      <c r="B259" s="128"/>
      <c r="C259" s="70"/>
      <c r="D259" s="70"/>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row>
    <row r="260" spans="1:41" ht="15.75">
      <c r="A260" s="70"/>
      <c r="B260" s="128"/>
      <c r="C260" s="70"/>
      <c r="D260" s="70"/>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row>
    <row r="261" spans="1:41" ht="15.75">
      <c r="A261" s="70"/>
      <c r="B261" s="128"/>
      <c r="C261" s="70"/>
      <c r="D261" s="70"/>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row>
    <row r="262" spans="1:41" ht="15.75">
      <c r="A262" s="70"/>
      <c r="B262" s="128"/>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row>
    <row r="263" spans="1:41" ht="15.75">
      <c r="A263" s="70"/>
      <c r="B263" s="128"/>
      <c r="C263" s="70"/>
      <c r="D263" s="70"/>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row>
    <row r="264" spans="1:41" ht="15.75">
      <c r="A264" s="70"/>
      <c r="B264" s="128"/>
      <c r="C264" s="70"/>
      <c r="D264" s="70"/>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row>
    <row r="265" spans="1:41" ht="15.75">
      <c r="A265" s="70"/>
      <c r="B265" s="128"/>
      <c r="C265" s="70"/>
      <c r="D265" s="70"/>
      <c r="E265" s="70"/>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row>
    <row r="266" spans="1:41" ht="15.75">
      <c r="A266" s="70"/>
      <c r="B266" s="128"/>
      <c r="C266" s="70"/>
      <c r="D266" s="70"/>
      <c r="E266" s="70"/>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row>
    <row r="267" spans="1:41" ht="15.75">
      <c r="A267" s="70"/>
      <c r="B267" s="128"/>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row>
    <row r="268" spans="1:41" ht="15.75">
      <c r="A268" s="70"/>
      <c r="B268" s="128"/>
      <c r="C268" s="70"/>
      <c r="D268" s="70"/>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row>
    <row r="269" spans="1:41" ht="15.75">
      <c r="A269" s="70"/>
      <c r="B269" s="128"/>
      <c r="C269" s="70"/>
      <c r="D269" s="70"/>
      <c r="E269" s="70"/>
      <c r="F269" s="70"/>
      <c r="G269" s="70"/>
      <c r="H269" s="70"/>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row>
    <row r="270" spans="1:41" ht="15.75">
      <c r="A270" s="70"/>
      <c r="B270" s="128"/>
      <c r="C270" s="70"/>
      <c r="D270" s="70"/>
      <c r="E270" s="70"/>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row>
    <row r="271" spans="1:41" ht="15.75">
      <c r="A271" s="70"/>
      <c r="B271" s="128"/>
      <c r="C271" s="70"/>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row>
    <row r="272" spans="1:41" ht="15.75">
      <c r="A272" s="70"/>
      <c r="B272" s="128"/>
      <c r="C272" s="70"/>
      <c r="D272" s="70"/>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row>
    <row r="273" spans="1:41" ht="15.75">
      <c r="A273" s="70"/>
      <c r="B273" s="128"/>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row>
    <row r="274" spans="1:41" ht="15.75">
      <c r="A274" s="70"/>
      <c r="B274" s="128"/>
      <c r="C274" s="70"/>
      <c r="D274" s="70"/>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row>
    <row r="275" spans="1:41" ht="15.75">
      <c r="A275" s="70"/>
      <c r="B275" s="128"/>
      <c r="C275" s="70"/>
      <c r="D275" s="70"/>
      <c r="E275" s="70"/>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row>
    <row r="276" spans="1:41" ht="15.75">
      <c r="A276" s="70"/>
      <c r="B276" s="128"/>
      <c r="C276" s="70"/>
      <c r="D276" s="70"/>
      <c r="E276" s="70"/>
      <c r="F276" s="70"/>
      <c r="G276" s="70"/>
      <c r="H276" s="70"/>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row>
    <row r="277" spans="1:41" ht="15.75">
      <c r="A277" s="70"/>
      <c r="B277" s="128"/>
      <c r="C277" s="70"/>
      <c r="D277" s="70"/>
      <c r="E277" s="70"/>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row>
    <row r="278" spans="1:41" ht="15.75">
      <c r="A278" s="70"/>
      <c r="B278" s="128"/>
      <c r="C278" s="70"/>
      <c r="D278" s="70"/>
      <c r="E278" s="70"/>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row>
    <row r="279" spans="1:41" ht="15.75">
      <c r="A279" s="70"/>
      <c r="B279" s="128"/>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row>
    <row r="280" spans="1:41" ht="15.75">
      <c r="A280" s="70"/>
      <c r="B280" s="128"/>
      <c r="C280" s="70"/>
      <c r="D280" s="70"/>
      <c r="E280" s="70"/>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row>
    <row r="281" spans="1:41" ht="15.75">
      <c r="A281" s="70"/>
      <c r="B281" s="128"/>
      <c r="C281" s="70"/>
      <c r="D281" s="70"/>
      <c r="E281" s="70"/>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row>
    <row r="282" spans="1:41" ht="15.75">
      <c r="A282" s="70"/>
      <c r="B282" s="128"/>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row>
    <row r="283" spans="1:41" ht="15.75">
      <c r="A283" s="70"/>
      <c r="B283" s="128"/>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row>
    <row r="284" spans="1:41" ht="15.75">
      <c r="A284" s="70"/>
      <c r="B284" s="128"/>
      <c r="C284" s="70"/>
      <c r="D284" s="70"/>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row>
    <row r="285" spans="1:41" ht="15.75">
      <c r="A285" s="70"/>
      <c r="B285" s="128"/>
      <c r="C285" s="70"/>
      <c r="D285" s="70"/>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row>
    <row r="286" spans="1:41" ht="15.75">
      <c r="A286" s="70"/>
      <c r="B286" s="128"/>
      <c r="C286" s="70"/>
      <c r="D286" s="70"/>
      <c r="E286" s="70"/>
      <c r="F286" s="70"/>
      <c r="G286" s="70"/>
      <c r="H286" s="70"/>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row>
    <row r="287" spans="1:41" ht="15.75">
      <c r="A287" s="70"/>
      <c r="B287" s="128"/>
      <c r="C287" s="70"/>
      <c r="D287" s="70"/>
      <c r="E287" s="70"/>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row>
    <row r="288" spans="1:41" ht="15.75">
      <c r="A288" s="70"/>
      <c r="B288" s="128"/>
      <c r="C288" s="70"/>
      <c r="D288" s="70"/>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row>
    <row r="289" spans="1:41" ht="15.75">
      <c r="A289" s="70"/>
      <c r="B289" s="128"/>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row>
    <row r="290" spans="1:41" ht="15.75">
      <c r="A290" s="70"/>
      <c r="B290" s="128"/>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c r="AG290" s="70"/>
      <c r="AH290" s="70"/>
      <c r="AI290" s="70"/>
      <c r="AJ290" s="70"/>
      <c r="AK290" s="70"/>
      <c r="AL290" s="70"/>
      <c r="AM290" s="70"/>
      <c r="AN290" s="70"/>
      <c r="AO290" s="70"/>
    </row>
    <row r="291" spans="1:41" ht="15.75">
      <c r="A291" s="70"/>
      <c r="B291" s="128"/>
      <c r="C291" s="70"/>
      <c r="D291" s="70"/>
      <c r="E291" s="70"/>
      <c r="F291" s="70"/>
      <c r="G291" s="70"/>
      <c r="H291" s="70"/>
      <c r="I291" s="70"/>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c r="AG291" s="70"/>
      <c r="AH291" s="70"/>
      <c r="AI291" s="70"/>
      <c r="AJ291" s="70"/>
      <c r="AK291" s="70"/>
      <c r="AL291" s="70"/>
      <c r="AM291" s="70"/>
      <c r="AN291" s="70"/>
      <c r="AO291" s="70"/>
    </row>
    <row r="292" spans="1:41" ht="15.75">
      <c r="A292" s="70"/>
      <c r="B292" s="128"/>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70"/>
      <c r="AJ292" s="70"/>
      <c r="AK292" s="70"/>
      <c r="AL292" s="70"/>
      <c r="AM292" s="70"/>
      <c r="AN292" s="70"/>
      <c r="AO292" s="70"/>
    </row>
    <row r="293" spans="1:41" ht="15.75">
      <c r="A293" s="70"/>
      <c r="B293" s="128"/>
      <c r="C293" s="70"/>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70"/>
      <c r="AJ293" s="70"/>
      <c r="AK293" s="70"/>
      <c r="AL293" s="70"/>
      <c r="AM293" s="70"/>
      <c r="AN293" s="70"/>
      <c r="AO293" s="70"/>
    </row>
    <row r="294" spans="1:41" ht="15.75">
      <c r="A294" s="70"/>
      <c r="B294" s="128"/>
      <c r="C294" s="70"/>
      <c r="D294" s="70"/>
      <c r="E294" s="70"/>
      <c r="F294" s="70"/>
      <c r="G294" s="70"/>
      <c r="H294" s="70"/>
      <c r="I294" s="70"/>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c r="AG294" s="70"/>
      <c r="AH294" s="70"/>
      <c r="AI294" s="70"/>
      <c r="AJ294" s="70"/>
      <c r="AK294" s="70"/>
      <c r="AL294" s="70"/>
      <c r="AM294" s="70"/>
      <c r="AN294" s="70"/>
      <c r="AO294" s="70"/>
    </row>
    <row r="295" spans="1:41" ht="15.75">
      <c r="A295" s="70"/>
      <c r="B295" s="128"/>
      <c r="C295" s="70"/>
      <c r="D295" s="70"/>
      <c r="E295" s="70"/>
      <c r="F295" s="70"/>
      <c r="G295" s="70"/>
      <c r="H295" s="70"/>
      <c r="I295" s="70"/>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c r="AG295" s="70"/>
      <c r="AH295" s="70"/>
      <c r="AI295" s="70"/>
      <c r="AJ295" s="70"/>
      <c r="AK295" s="70"/>
      <c r="AL295" s="70"/>
      <c r="AM295" s="70"/>
      <c r="AN295" s="70"/>
      <c r="AO295" s="70"/>
    </row>
  </sheetData>
  <sheetProtection sheet="1" objects="1" scenarios="1"/>
  <customSheetViews>
    <customSheetView guid="{95B84344-25FE-4A71-9083-825DAB5E8F01}" scale="115">
      <selection activeCell="C17" sqref="C17"/>
      <pageMargins left="0" right="0" top="0" bottom="0" header="0" footer="0"/>
      <pageSetup paperSize="9" orientation="portrait" r:id="rId1"/>
    </customSheetView>
  </customSheetViews>
  <mergeCells count="2">
    <mergeCell ref="A1:C1"/>
    <mergeCell ref="A2:C4"/>
  </mergeCells>
  <hyperlinks>
    <hyperlink ref="C27" r:id="rId2"/>
  </hyperlinks>
  <pageMargins left="0.7" right="0.7" top="0.75" bottom="0.75" header="0.3" footer="0.3"/>
  <pageSetup paperSize="9" scale="15" fitToHeight="0"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66"/>
  <sheetViews>
    <sheetView showGridLines="0" topLeftCell="A63" zoomScale="90" zoomScaleNormal="90" workbookViewId="0">
      <selection activeCell="B35" sqref="B35"/>
    </sheetView>
  </sheetViews>
  <sheetFormatPr defaultColWidth="8.88671875" defaultRowHeight="15"/>
  <cols>
    <col min="1" max="1" width="35.5546875" style="227" customWidth="1"/>
    <col min="2" max="2" width="93" style="227" customWidth="1"/>
    <col min="3" max="3" width="8.88671875" style="227"/>
    <col min="4" max="4" width="87" style="227" customWidth="1"/>
    <col min="5" max="16384" width="8.88671875" style="227"/>
  </cols>
  <sheetData>
    <row r="1" spans="1:4" ht="21" customHeight="1"/>
    <row r="2" spans="1:4" ht="21" customHeight="1"/>
    <row r="3" spans="1:4" ht="21" customHeight="1">
      <c r="B3" s="203" t="s">
        <v>189</v>
      </c>
      <c r="C3" s="203" t="s">
        <v>190</v>
      </c>
      <c r="D3" s="203" t="s">
        <v>157</v>
      </c>
    </row>
    <row r="4" spans="1:4" ht="21" customHeight="1">
      <c r="A4" s="830" t="s">
        <v>191</v>
      </c>
      <c r="B4" s="227" t="s">
        <v>192</v>
      </c>
      <c r="C4" s="228" t="str">
        <f>IF('Front Sheet and Checklist'!C5="(please select from drop down)","No","Yes")</f>
        <v>Yes</v>
      </c>
      <c r="D4" s="227" t="str">
        <f>IF(C4="No","Please select the relevant organisation from the drop-down on the 'Front Sheet and Checklist' tab.","")</f>
        <v/>
      </c>
    </row>
    <row r="5" spans="1:4" ht="21" customHeight="1">
      <c r="A5" s="830"/>
      <c r="B5" s="227" t="s">
        <v>193</v>
      </c>
      <c r="C5" s="228" t="str">
        <f>IF(COUNTIFS('Front Sheet and Checklist'!$C$9:$C$29,"")&gt;0,"No","Yes")</f>
        <v>No</v>
      </c>
      <c r="D5" s="227" t="str">
        <f>IF(C5="No","There are "&amp;COUNTIFS('Front Sheet and Checklist'!C9:$C$30,"No")+COUNTIFS('Front Sheet and Checklist'!C9:$C$30,"")&amp;" sheets not confirmed as complete.","")</f>
        <v>There are 15 sheets not confirmed as complete.</v>
      </c>
    </row>
    <row r="6" spans="1:4" ht="15" customHeight="1">
      <c r="C6" s="228"/>
    </row>
    <row r="7" spans="1:4" ht="21" customHeight="1">
      <c r="A7" s="205" t="s">
        <v>194</v>
      </c>
      <c r="B7" s="227" t="s">
        <v>195</v>
      </c>
      <c r="C7" s="228" t="str">
        <f>IF(Vaccinations!S139=0,"Yes","No")</f>
        <v>No</v>
      </c>
      <c r="D7" s="227" t="str">
        <f>IF(C7="No","For analysis we are unable to consolidate text entries therefore please strictly use numeric entries","")</f>
        <v>For analysis we are unable to consolidate text entries therefore please strictly use numeric entries</v>
      </c>
    </row>
    <row r="8" spans="1:4" ht="15" customHeight="1">
      <c r="C8" s="228"/>
    </row>
    <row r="9" spans="1:4" ht="21" customHeight="1">
      <c r="A9" s="205" t="s">
        <v>196</v>
      </c>
      <c r="B9" s="227" t="s">
        <v>197</v>
      </c>
      <c r="C9" s="228" t="str">
        <f>IF('Service Change'!P55=0,"Yes","No")</f>
        <v>Yes</v>
      </c>
      <c r="D9" s="227" t="str">
        <f>IF(C9="No","For analysis we are unable to consolidate certain entries therefore please strictly keep to the validation rules","")</f>
        <v/>
      </c>
    </row>
    <row r="10" spans="1:4" ht="15" customHeight="1">
      <c r="C10" s="228"/>
    </row>
    <row r="11" spans="1:4" ht="21" customHeight="1">
      <c r="A11" s="205" t="s">
        <v>198</v>
      </c>
      <c r="B11" s="227" t="s">
        <v>195</v>
      </c>
      <c r="C11" s="228" t="str">
        <f>IF(Bedplan!L37=0,"Yes","No")</f>
        <v>Yes</v>
      </c>
      <c r="D11" s="227" t="str">
        <f>IF(C11="No","For analysis we are unable to consolidate text entries therefore please strictly use numeric entries","")</f>
        <v/>
      </c>
    </row>
    <row r="12" spans="1:4" ht="15" customHeight="1">
      <c r="C12" s="228"/>
    </row>
    <row r="13" spans="1:4" ht="21" customHeight="1">
      <c r="A13" s="205" t="s">
        <v>199</v>
      </c>
      <c r="B13" s="227" t="s">
        <v>195</v>
      </c>
      <c r="C13" s="228" t="str">
        <f>IF('Workforce WTE'!K108=0,"Yes","No")</f>
        <v>Yes</v>
      </c>
      <c r="D13" s="227" t="str">
        <f>IF(C13="No","For analysis we are unable to consolidate text entries therefore please strictly use numeric entries","")</f>
        <v/>
      </c>
    </row>
    <row r="14" spans="1:4" ht="15" customHeight="1">
      <c r="C14" s="228"/>
    </row>
    <row r="15" spans="1:4" ht="21" customHeight="1">
      <c r="A15" s="226" t="s">
        <v>200</v>
      </c>
      <c r="B15" s="227" t="s">
        <v>195</v>
      </c>
      <c r="C15" s="228" t="str">
        <f>IF('Primary Care Activity'!T68=0,"Yes","No")</f>
        <v>No</v>
      </c>
      <c r="D15" s="227" t="str">
        <f>IF(C15="No","For analysis we are unable to consolidate text entries therefore please strictly use numeric entries","")</f>
        <v>For analysis we are unable to consolidate text entries therefore please strictly use numeric entries</v>
      </c>
    </row>
    <row r="16" spans="1:4" ht="21" customHeight="1">
      <c r="A16" s="226" t="s">
        <v>201</v>
      </c>
      <c r="B16" s="227" t="s">
        <v>195</v>
      </c>
      <c r="C16" s="228" t="str">
        <f>IF('CHC &amp; FNC'!K13=0,"Yes","No")</f>
        <v>Yes</v>
      </c>
      <c r="D16" s="227" t="str">
        <f>IF(C16="No","For analysis we are unable to consolidate text entries therefore please strictly use numeric entries","")</f>
        <v/>
      </c>
    </row>
    <row r="17" spans="1:4" ht="21" customHeight="1">
      <c r="A17" s="226" t="s">
        <v>202</v>
      </c>
      <c r="B17" s="227" t="s">
        <v>195</v>
      </c>
      <c r="C17" s="228" t="str">
        <f>IF('Mental Health Activity'!T36=0,"Yes","No")</f>
        <v>No</v>
      </c>
      <c r="D17" s="227" t="str">
        <f t="shared" ref="D17:D20" si="0">IF(C17="No","For analysis we are unable to consolidate text entries therefore please strictly use numeric entries","")</f>
        <v>For analysis we are unable to consolidate text entries therefore please strictly use numeric entries</v>
      </c>
    </row>
    <row r="18" spans="1:4" ht="21" customHeight="1">
      <c r="A18" s="226" t="s">
        <v>203</v>
      </c>
      <c r="B18" s="227" t="s">
        <v>195</v>
      </c>
      <c r="C18" s="228" t="str">
        <f>IF('Cancer Care Activity'!T13=0,"Yes","No")</f>
        <v>Yes</v>
      </c>
      <c r="D18" s="227" t="str">
        <f t="shared" si="0"/>
        <v/>
      </c>
    </row>
    <row r="19" spans="1:4" ht="21" customHeight="1">
      <c r="A19" s="226" t="s">
        <v>204</v>
      </c>
      <c r="B19" s="227" t="s">
        <v>195</v>
      </c>
      <c r="C19" s="228" t="str">
        <f>IF('Unsch.Care &amp; Ambulance Activity'!T33=0,"Yes","No")</f>
        <v>No</v>
      </c>
      <c r="D19" s="227" t="str">
        <f t="shared" si="0"/>
        <v>For analysis we are unable to consolidate text entries therefore please strictly use numeric entries</v>
      </c>
    </row>
    <row r="20" spans="1:4" ht="21" customHeight="1">
      <c r="A20" s="226" t="s">
        <v>205</v>
      </c>
      <c r="B20" s="227" t="s">
        <v>195</v>
      </c>
      <c r="C20" s="228" t="str">
        <f>IF('Planned Care Activity'!T76=0,"Yes","No")</f>
        <v>Yes</v>
      </c>
      <c r="D20" s="227" t="str">
        <f t="shared" si="0"/>
        <v/>
      </c>
    </row>
    <row r="21" spans="1:4" ht="15" customHeight="1">
      <c r="C21" s="228"/>
    </row>
    <row r="22" spans="1:4" ht="21" customHeight="1">
      <c r="A22" s="821" t="s">
        <v>206</v>
      </c>
      <c r="B22" s="227" t="s">
        <v>207</v>
      </c>
      <c r="C22" s="228" t="str">
        <f>IF(AND('1 - Revenue Plan'!C52&gt;=0,'1 - Revenue Plan'!D52&gt;=0,'1 - Revenue Plan'!F52&gt;=0,'1 - Revenue Plan'!H52&gt;=0),"Yes","No")</f>
        <v>No</v>
      </c>
    </row>
    <row r="23" spans="1:4" ht="21" customHeight="1">
      <c r="A23" s="829"/>
      <c r="B23" s="227" t="s">
        <v>208</v>
      </c>
      <c r="C23" s="228" t="str">
        <f>IFERROR(IF(AND(('1 - Revenue Plan'!C92-'2 - Net Expenditure'!D38)/'1 - Revenue Plan'!C92&gt;-0.001,('1 - Revenue Plan'!C92-'2 - Net Expenditure'!D38)/'1 - Revenue Plan'!C92&lt;0.001),"Yes","No"),"Yes")</f>
        <v>Yes</v>
      </c>
      <c r="D23" s="227" t="str">
        <f>IF(C23="No","The Revenue Plan - Forecast before Covid does not match the Net Surplus/Expenditure figure provided on tab 4) Net Expenditure, showing a difference of £"&amp;TEXT('1 - Revenue Plan'!C92-'2 - Net Expenditure'!D38,"#,##0")&amp;"k.","")</f>
        <v/>
      </c>
    </row>
    <row r="24" spans="1:4" ht="21" customHeight="1">
      <c r="A24" s="829"/>
      <c r="B24" s="229" t="s">
        <v>209</v>
      </c>
      <c r="C24" s="228" t="str">
        <f>IF(OR(
AND('1 - Revenue Plan'!B34="",SUM('1 - Revenue Plan'!C35:D35)&lt;&gt;0),
AND('1 - Revenue Plan'!B35="",SUM('1 - Revenue Plan'!C35:D35)&lt;&gt;0),
AND('1 - Revenue Plan'!B36="",SUM('1 - Revenue Plan'!C36:D36)&lt;&gt;0),
AND('1 - Revenue Plan'!B37="",SUM('1 - Revenue Plan'!C37:D37)&lt;&gt;0),
AND('1 - Revenue Plan'!B38="",SUM('1 - Revenue Plan'!C38:D38)&lt;&gt;0)
),"No","Yes")</f>
        <v>Yes</v>
      </c>
      <c r="D24" s="227" t="str">
        <f>IF(C24="No","Please ensure all 'Other' entries are labelled","")</f>
        <v/>
      </c>
    </row>
    <row r="25" spans="1:4" ht="21" customHeight="1">
      <c r="A25" s="829"/>
      <c r="B25" s="229" t="s">
        <v>210</v>
      </c>
      <c r="C25" s="230" t="str">
        <f>IF(ROUND((SUMIFS('2 - Net Expenditure'!$D:$D,'2 - Net Expenditure'!$B:$B,"planning assumptions still to be finalised*")+'1 - Revenue Plan'!C88),0)=0,"Yes","No")</f>
        <v>Yes</v>
      </c>
      <c r="D25" s="227" t="str">
        <f>IF(C25="No","There is a difference of £"&amp;ROUND((SUMIFS('2 - Net Expenditure'!$D:$D,'2 - Net Expenditure'!$B:$B,"planning assumptions still to be finalised*")+'1 - Revenue Plan'!C92),0)&amp;"k between the Planning Assumptions still to be finalised stated in the Revenue Plan to the Sum of those stated in the Net Expenditure tab","")</f>
        <v/>
      </c>
    </row>
    <row r="26" spans="1:4" ht="21" customHeight="1">
      <c r="A26" s="829"/>
      <c r="B26" s="229" t="s">
        <v>211</v>
      </c>
      <c r="C26" s="230" t="str">
        <f>IF('1 - Revenue Plan'!J67=0,"Yes","No")</f>
        <v>Yes</v>
      </c>
      <c r="D26" s="227" t="str">
        <f>IF(C26="No","There is a difference between the Cost Pressures listed in '1 - Revenue Plan' to those detailed in '4 - Cost Pressures'","")</f>
        <v/>
      </c>
    </row>
    <row r="27" spans="1:4" ht="15" customHeight="1">
      <c r="C27" s="228"/>
    </row>
    <row r="28" spans="1:4" ht="21" customHeight="1">
      <c r="A28" s="205" t="s">
        <v>212</v>
      </c>
      <c r="B28" s="227" t="s">
        <v>213</v>
      </c>
      <c r="C28" s="228" t="str">
        <f>IF(COUNTIFS('6 - WG Income Assumptions'!$F:$F,"Please*")=0,"Yes","No")</f>
        <v>Yes</v>
      </c>
      <c r="D28" s="227" t="str">
        <f>IF(C28="No","Please ensure all Income items are labelled","")</f>
        <v/>
      </c>
    </row>
    <row r="29" spans="1:4" ht="15" customHeight="1">
      <c r="C29" s="228"/>
    </row>
    <row r="30" spans="1:4" ht="21" customHeight="1">
      <c r="A30" s="821" t="s">
        <v>214</v>
      </c>
      <c r="B30" s="227" t="s">
        <v>215</v>
      </c>
      <c r="C30" s="228" t="str">
        <f>IF('4 - Cost Pressures'!I103='2 - Net Expenditure'!D46,"Yes","No")</f>
        <v>Yes</v>
      </c>
      <c r="D30" s="227" t="str">
        <f>IF(C30="No","There is a difference of "&amp;TEXT('4 - Cost Pressures'!I103-'2 - Net Expenditure'!D46,"£#,##0.00"),"")</f>
        <v/>
      </c>
    </row>
    <row r="31" spans="1:4" ht="21" customHeight="1">
      <c r="A31" s="829"/>
      <c r="B31" s="227" t="s">
        <v>216</v>
      </c>
      <c r="C31" s="228" t="str">
        <f>IF('4 - Cost Pressures'!K103='2 - Net Expenditure'!D53,"Yes","No")</f>
        <v>Yes</v>
      </c>
      <c r="D31" s="227" t="str">
        <f>IF(C31="No","There is a difference of "&amp;TEXT('4 - Cost Pressures'!K103-'2 - Net Expenditure'!D53,"£#,##0.00"),"")</f>
        <v/>
      </c>
    </row>
    <row r="32" spans="1:4" ht="21" customHeight="1">
      <c r="A32" s="829"/>
      <c r="B32" s="227" t="s">
        <v>217</v>
      </c>
      <c r="C32" s="228" t="str">
        <f>IF('4 - Cost Pressures'!M103='2 - Net Expenditure'!D60,"Yes","No")</f>
        <v>Yes</v>
      </c>
      <c r="D32" s="227" t="str">
        <f>IF(C32="No","There is a difference of "&amp;TEXT('4 - Cost Pressures'!M103-'2 - Net Expenditure'!D60,"£#,##0.00"),"")</f>
        <v/>
      </c>
    </row>
    <row r="33" spans="1:4" ht="21" customHeight="1">
      <c r="A33" s="829"/>
      <c r="B33" s="227" t="s">
        <v>218</v>
      </c>
      <c r="C33" s="228" t="str">
        <f>IF('4 - Cost Pressures'!O103='2 - Net Expenditure'!D67,"Yes","No")</f>
        <v>Yes</v>
      </c>
      <c r="D33" s="227" t="str">
        <f>IF(C33="No","There is a difference of "&amp;TEXT('4 - Cost Pressures'!O103-'2 - Net Expenditure'!D67,"£#,##0.00"),"")</f>
        <v/>
      </c>
    </row>
    <row r="34" spans="1:4" ht="21" customHeight="1">
      <c r="A34" s="829"/>
      <c r="B34" s="227" t="s">
        <v>219</v>
      </c>
      <c r="C34" s="228" t="str">
        <f>IF('4 - Cost Pressures'!Q103='2 - Net Expenditure'!D81,"Yes","No")</f>
        <v>Yes</v>
      </c>
      <c r="D34" s="227" t="str">
        <f>IF(C34="No","There is a difference of "&amp;TEXT('4 - Cost Pressures'!Q103-'2 - Net Expenditure'!D81,"£#,##0.00"),"")</f>
        <v/>
      </c>
    </row>
    <row r="35" spans="1:4" ht="21" customHeight="1">
      <c r="A35" s="829"/>
      <c r="B35" s="227" t="s">
        <v>220</v>
      </c>
      <c r="C35" s="228" t="str">
        <f>IF('4 - Cost Pressures'!S103='2 - Net Expenditure'!D74,"Yes","No")</f>
        <v>Yes</v>
      </c>
      <c r="D35" s="227" t="str">
        <f>IF(C35="No","There is a difference of "&amp;TEXT('4 - Cost Pressures'!S103-'2 - Net Expenditure'!D74,"£#,##0.00"),"")</f>
        <v/>
      </c>
    </row>
    <row r="36" spans="1:4" ht="21" customHeight="1">
      <c r="A36" s="829"/>
      <c r="B36" s="227" t="s">
        <v>221</v>
      </c>
      <c r="C36" s="228" t="str">
        <f>IF('4 - Cost Pressures'!U103='2 - Net Expenditure'!D88,"Yes","No")</f>
        <v>Yes</v>
      </c>
    </row>
    <row r="37" spans="1:4" ht="21" customHeight="1">
      <c r="A37" s="829"/>
      <c r="B37" s="227" t="s">
        <v>222</v>
      </c>
      <c r="C37" s="228" t="str">
        <f>IF('4 - Cost Pressures'!W103='2 - Net Expenditure'!D95,"Yes","No")</f>
        <v>Yes</v>
      </c>
    </row>
    <row r="38" spans="1:4" ht="21" customHeight="1">
      <c r="A38" s="829"/>
      <c r="B38" s="227" t="s">
        <v>223</v>
      </c>
      <c r="C38" s="228" t="str">
        <f>IF('4 - Cost Pressures'!Y103='2 - Net Expenditure'!D102,"Yes","No")</f>
        <v>Yes</v>
      </c>
    </row>
    <row r="39" spans="1:4" ht="21" customHeight="1">
      <c r="A39" s="829"/>
      <c r="B39" s="227" t="s">
        <v>224</v>
      </c>
      <c r="C39" s="228" t="str">
        <f>IF('4 - Cost Pressures'!AA103='2 - Net Expenditure'!D109,"Yes","No")</f>
        <v>Yes</v>
      </c>
    </row>
    <row r="40" spans="1:4" ht="21" customHeight="1">
      <c r="A40" s="829"/>
      <c r="B40" s="227" t="s">
        <v>225</v>
      </c>
      <c r="C40" s="228" t="str">
        <f>IF(COUNTIFS('4 - Cost Pressures'!$A:$A,"Please*")=0,"Yes","No")</f>
        <v>Yes</v>
      </c>
    </row>
    <row r="41" spans="1:4" ht="15" customHeight="1">
      <c r="C41" s="228"/>
    </row>
    <row r="42" spans="1:4" ht="21" customHeight="1">
      <c r="A42" s="821" t="s">
        <v>226</v>
      </c>
      <c r="B42" s="227" t="s">
        <v>227</v>
      </c>
      <c r="C42" s="228" t="str">
        <f>IF('2 - Net Expenditure'!D46&gt;=0,"Yes","No")</f>
        <v>Yes</v>
      </c>
    </row>
    <row r="43" spans="1:4" ht="21" customHeight="1">
      <c r="A43" s="829"/>
      <c r="B43" s="227" t="s">
        <v>228</v>
      </c>
      <c r="C43" s="228" t="str">
        <f>IF('2 - Net Expenditure'!D53&gt;=0,"Yes","No")</f>
        <v>Yes</v>
      </c>
    </row>
    <row r="44" spans="1:4" ht="21" customHeight="1">
      <c r="A44" s="829"/>
      <c r="B44" s="227" t="s">
        <v>229</v>
      </c>
      <c r="C44" s="228" t="str">
        <f>IF('2 - Net Expenditure'!D60&gt;=0,"Yes","No")</f>
        <v>Yes</v>
      </c>
    </row>
    <row r="45" spans="1:4" ht="21" customHeight="1">
      <c r="A45" s="829"/>
      <c r="B45" s="227" t="s">
        <v>230</v>
      </c>
      <c r="C45" s="228" t="str">
        <f>IF('2 - Net Expenditure'!D67&gt;=0,"Yes","No")</f>
        <v>Yes</v>
      </c>
    </row>
    <row r="46" spans="1:4" ht="21" customHeight="1">
      <c r="A46" s="829"/>
      <c r="B46" s="227" t="s">
        <v>231</v>
      </c>
      <c r="C46" s="228" t="str">
        <f>IF('2 - Net Expenditure'!D81&gt;=0,"Yes","No")</f>
        <v>Yes</v>
      </c>
    </row>
    <row r="47" spans="1:4" ht="21" customHeight="1">
      <c r="A47" s="829"/>
      <c r="B47" s="227" t="s">
        <v>232</v>
      </c>
      <c r="C47" s="228" t="str">
        <f>IF('2 - Net Expenditure'!D74&gt;=0,"Yes","No")</f>
        <v>Yes</v>
      </c>
    </row>
    <row r="48" spans="1:4" ht="21" customHeight="1">
      <c r="A48" s="829"/>
      <c r="B48" s="227" t="s">
        <v>233</v>
      </c>
      <c r="C48" s="228" t="str">
        <f>IF('2 - Net Expenditure'!D88&gt;=0,"Yes","No")</f>
        <v>Yes</v>
      </c>
    </row>
    <row r="49" spans="1:4" ht="21" customHeight="1">
      <c r="A49" s="829"/>
      <c r="B49" s="227" t="s">
        <v>234</v>
      </c>
      <c r="C49" s="228" t="str">
        <f>IF('2 - Net Expenditure'!D95&gt;=0,"Yes","No")</f>
        <v>Yes</v>
      </c>
    </row>
    <row r="50" spans="1:4" ht="21" customHeight="1">
      <c r="A50" s="829"/>
      <c r="B50" s="227" t="s">
        <v>235</v>
      </c>
      <c r="C50" s="228" t="str">
        <f>IF('2 - Net Expenditure'!D102&gt;=0,"Yes","No")</f>
        <v>Yes</v>
      </c>
    </row>
    <row r="51" spans="1:4" ht="21" customHeight="1">
      <c r="A51" s="829"/>
      <c r="B51" s="227" t="s">
        <v>236</v>
      </c>
      <c r="C51" s="228" t="str">
        <f>IF('2 - Net Expenditure'!D109&gt;=0,"Yes","No")</f>
        <v>Yes</v>
      </c>
    </row>
    <row r="52" spans="1:4" ht="21" customHeight="1">
      <c r="A52" s="226"/>
      <c r="B52" s="227" t="s">
        <v>237</v>
      </c>
      <c r="C52" s="228" t="str">
        <f>IF(COUNTIFS('2 - Net Expenditure'!$V$12:$V$112,"Check*")&gt;0,"No","Yes")</f>
        <v>Yes</v>
      </c>
      <c r="D52" s="227" t="str">
        <f>IF(C52="Yes","","Please check the profiled spend matches the full year values entered.")</f>
        <v/>
      </c>
    </row>
    <row r="53" spans="1:4" ht="15" customHeight="1">
      <c r="C53" s="228"/>
    </row>
    <row r="54" spans="1:4" ht="21" customHeight="1">
      <c r="A54" s="830" t="s">
        <v>90</v>
      </c>
      <c r="B54" s="227" t="s">
        <v>238</v>
      </c>
      <c r="C54" s="228" t="str">
        <f>IF(COUNTIFS('5a - Savings Tracker'!AE44:AE1518,"error")&gt;0,"No","Yes")</f>
        <v>Yes</v>
      </c>
      <c r="D54" s="227" t="str">
        <f>IF(C54="No","Please ensure all schemes are labelled which have a value attached","")</f>
        <v/>
      </c>
    </row>
    <row r="55" spans="1:4" ht="21" customHeight="1">
      <c r="A55" s="831"/>
      <c r="B55" s="227" t="s">
        <v>239</v>
      </c>
      <c r="C55" s="228" t="str">
        <f>IF(COUNTIFS('5a - Savings Tracker'!AF44:AF1518,"error")&gt;0,"No","Yes")</f>
        <v>Yes</v>
      </c>
      <c r="D55" s="227" t="str">
        <f>IF(C55="No","Please ensure all schemes have a unique ID","")</f>
        <v/>
      </c>
    </row>
    <row r="56" spans="1:4" ht="21" customHeight="1">
      <c r="A56" s="831"/>
      <c r="B56" s="227" t="s">
        <v>240</v>
      </c>
      <c r="C56" s="228" t="str">
        <f>IF(COUNTIFS('5a - Savings Tracker'!AG44:AG1518,"error")&gt;0,"No","Yes")</f>
        <v>Yes</v>
      </c>
      <c r="D56" s="227" t="str">
        <f>IF(C56="No","Please ensure a monitoring return category is set (except IG/AG)","")</f>
        <v/>
      </c>
    </row>
    <row r="57" spans="1:4" ht="21" customHeight="1">
      <c r="A57" s="831"/>
      <c r="B57" s="227" t="s">
        <v>241</v>
      </c>
      <c r="C57" s="228" t="str">
        <f>IF(COUNTIFS('5a - Savings Tracker'!AH44:AH1518,"error")&gt;0,"No","Yes")</f>
        <v>Yes</v>
      </c>
      <c r="D57" s="227" t="str">
        <f>IF(C57="No","Please ensure no MMR category is set for IG/AG schemes","")</f>
        <v/>
      </c>
    </row>
    <row r="58" spans="1:4" ht="21" customHeight="1">
      <c r="A58" s="831"/>
      <c r="B58" s="227" t="s">
        <v>128</v>
      </c>
      <c r="C58" s="228" t="str">
        <f>IF(COUNTIFS('5a - Savings Tracker'!AI44:AI1518,"error")&gt;0,"No","Yes")</f>
        <v>Yes</v>
      </c>
      <c r="D58" s="227" t="str">
        <f>IF(C58="No","Please ensure the FYE of Recurring schemes are not more than the current year plan","")</f>
        <v/>
      </c>
    </row>
    <row r="59" spans="1:4" ht="21" customHeight="1">
      <c r="A59" s="831"/>
      <c r="B59" s="227" t="s">
        <v>242</v>
      </c>
      <c r="C59" s="228" t="str">
        <f>IF(COUNTIFS('5a - Savings Tracker'!AJ44:AJ1518,"error")&gt;0,"No","Yes")</f>
        <v>Yes</v>
      </c>
      <c r="D59" s="227" t="str">
        <f>IF(C59="No","Please ensure there are not FYE values entered for Non Recurring Schemes","")</f>
        <v/>
      </c>
    </row>
    <row r="60" spans="1:4" ht="21" customHeight="1">
      <c r="A60" s="831"/>
      <c r="B60" s="227" t="s">
        <v>243</v>
      </c>
      <c r="C60" s="228" t="str">
        <f>IF((COUNTIFS('5a - Savings Tracker'!$AK$44:$AK$1518,"Error")+COUNTIFS('5a - Savings Tracker'!$AL$44:$AL$1518,"Error"))=0,"Yes","No")</f>
        <v>Yes</v>
      </c>
      <c r="D60" s="227" t="str">
        <f>IF(C60="Yes","","There are "&amp;COUNTIFS('5a - Savings Tracker'!$AK$44:$AK$1518,"Error")&amp;" Start Dates and "&amp;COUNTIFS('5a - Savings Tracker'!$AL$44:$AL$1518,"Error")&amp;" Go Green Dates entered incorrectly or outside current year.")</f>
        <v/>
      </c>
    </row>
    <row r="61" spans="1:4" ht="15" customHeight="1">
      <c r="C61" s="228"/>
    </row>
    <row r="62" spans="1:4" ht="21" customHeight="1">
      <c r="A62" s="821" t="s">
        <v>244</v>
      </c>
      <c r="B62" s="227" t="s">
        <v>245</v>
      </c>
      <c r="C62" s="228" t="str">
        <f>IF('9 - Risks &amp; Opportunities'!F32&lt;=0,"Yes","No")</f>
        <v>Yes</v>
      </c>
      <c r="D62" s="227" t="str">
        <f>IF(C62="No","Please ensure risks are entered as negative","")</f>
        <v/>
      </c>
    </row>
    <row r="63" spans="1:4" ht="21" customHeight="1">
      <c r="A63" s="829"/>
      <c r="B63" s="227" t="s">
        <v>246</v>
      </c>
      <c r="C63" s="228" t="str">
        <f>IF('9 - Risks &amp; Opportunities'!F53&gt;=0,"Yes","No")</f>
        <v>Yes</v>
      </c>
      <c r="D63" s="227" t="str">
        <f>IF(C63="No","Please ensure opportunities are entered as positive","")</f>
        <v/>
      </c>
    </row>
    <row r="64" spans="1:4" ht="21" customHeight="1">
      <c r="A64" s="829"/>
      <c r="B64" s="227" t="s">
        <v>225</v>
      </c>
      <c r="C64" s="228" t="str">
        <f>IF('9 - Risks &amp; Opportunities'!G53=0,"Yes","No")</f>
        <v>Yes</v>
      </c>
      <c r="D64" s="227" t="str">
        <f>IF(C64="No","Please label all entries of value","")</f>
        <v/>
      </c>
    </row>
    <row r="65" spans="1:4" ht="15" customHeight="1"/>
    <row r="66" spans="1:4" ht="21" customHeight="1">
      <c r="A66" s="205" t="s">
        <v>247</v>
      </c>
      <c r="B66" s="227" t="s">
        <v>225</v>
      </c>
      <c r="C66" s="228" t="str">
        <f>IF('10 - Capital'!D130=0,"Yes","No")</f>
        <v>Yes</v>
      </c>
      <c r="D66" s="227" t="str">
        <f>IF(C66="No","For analysis we are unable to consolidate text entries therefore please strictly use numeric entries","")</f>
        <v/>
      </c>
    </row>
  </sheetData>
  <sheetProtection sheet="1" objects="1" scenarios="1"/>
  <customSheetViews>
    <customSheetView guid="{95B84344-25FE-4A71-9083-825DAB5E8F01}" scale="90" showGridLines="0">
      <selection activeCell="D65" sqref="D65"/>
      <pageMargins left="0" right="0" top="0" bottom="0" header="0" footer="0"/>
      <pageSetup paperSize="9" orientation="portrait" r:id="rId1"/>
    </customSheetView>
  </customSheetViews>
  <mergeCells count="6">
    <mergeCell ref="A62:A64"/>
    <mergeCell ref="A54:A60"/>
    <mergeCell ref="A4:A5"/>
    <mergeCell ref="A30:A40"/>
    <mergeCell ref="A42:A51"/>
    <mergeCell ref="A22:A26"/>
  </mergeCells>
  <conditionalFormatting sqref="C4:C64">
    <cfRule type="cellIs" dxfId="5" priority="5" operator="equal">
      <formula>"No"</formula>
    </cfRule>
    <cfRule type="cellIs" dxfId="4" priority="6" operator="equal">
      <formula>"Yes"</formula>
    </cfRule>
  </conditionalFormatting>
  <conditionalFormatting sqref="C66">
    <cfRule type="cellIs" dxfId="3" priority="17" operator="equal">
      <formula>"No"</formula>
    </cfRule>
    <cfRule type="cellIs" dxfId="2" priority="18" operator="equal">
      <formula>"Yes"</formula>
    </cfRule>
  </conditionalFormatting>
  <pageMargins left="0.7" right="0.7" top="0.75" bottom="0.75" header="0.3" footer="0.3"/>
  <pageSetup paperSize="9" scale="32" fitToHeight="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55"/>
  <sheetViews>
    <sheetView showGridLines="0" topLeftCell="E1" zoomScale="90" zoomScaleNormal="90" workbookViewId="0">
      <pane ySplit="9" topLeftCell="A10" activePane="bottomLeft" state="frozen"/>
      <selection pane="bottomLeft" activeCell="F40" sqref="F40"/>
    </sheetView>
  </sheetViews>
  <sheetFormatPr defaultRowHeight="15"/>
  <cols>
    <col min="1" max="1" width="1.5546875" customWidth="1"/>
    <col min="2" max="2" width="24.109375" bestFit="1" customWidth="1"/>
    <col min="3" max="3" width="17.6640625" bestFit="1" customWidth="1"/>
    <col min="4" max="4" width="17.88671875" customWidth="1"/>
    <col min="5" max="5" width="39" customWidth="1"/>
    <col min="6" max="6" width="12.44140625" customWidth="1"/>
    <col min="7" max="7" width="13.5546875" customWidth="1"/>
    <col min="8" max="8" width="10" bestFit="1" customWidth="1"/>
    <col min="9" max="9" width="35.21875" bestFit="1" customWidth="1"/>
    <col min="10" max="13" width="7.88671875" customWidth="1"/>
    <col min="14" max="14" width="24.6640625" bestFit="1" customWidth="1"/>
  </cols>
  <sheetData>
    <row r="1" spans="2:16" ht="6" customHeight="1"/>
    <row r="2" spans="2:16" ht="21">
      <c r="B2" s="203" t="str">
        <f>IF('Front Sheet and Checklist'!C5="(please select from drop down)","Please select organisation from front sheet",'Front Sheet and Checklist'!C5)</f>
        <v>Swansea Bay UHB</v>
      </c>
      <c r="C2" s="203"/>
      <c r="D2" s="203"/>
      <c r="E2" s="203"/>
    </row>
    <row r="3" spans="2:16" ht="45" customHeight="1">
      <c r="B3" s="832" t="s">
        <v>248</v>
      </c>
      <c r="C3" s="833"/>
      <c r="D3" s="833"/>
      <c r="E3" s="834"/>
    </row>
    <row r="4" spans="2:16" ht="6.75" customHeight="1"/>
    <row r="5" spans="2:16">
      <c r="B5" s="840" t="s">
        <v>196</v>
      </c>
    </row>
    <row r="6" spans="2:16">
      <c r="B6" s="840"/>
    </row>
    <row r="7" spans="2:16" ht="2.25" customHeight="1"/>
    <row r="8" spans="2:16">
      <c r="J8" s="835" t="s">
        <v>249</v>
      </c>
      <c r="K8" s="836"/>
      <c r="L8" s="836"/>
      <c r="M8" s="837"/>
    </row>
    <row r="9" spans="2:16" s="21" customFormat="1" ht="60">
      <c r="B9" s="597" t="s">
        <v>250</v>
      </c>
      <c r="C9" s="597" t="s">
        <v>251</v>
      </c>
      <c r="D9" s="597" t="s">
        <v>81</v>
      </c>
      <c r="E9" s="598" t="s">
        <v>82</v>
      </c>
      <c r="F9" s="597" t="s">
        <v>83</v>
      </c>
      <c r="G9" s="597" t="s">
        <v>84</v>
      </c>
      <c r="H9" s="597" t="s">
        <v>85</v>
      </c>
      <c r="I9" s="599" t="s">
        <v>86</v>
      </c>
      <c r="J9" s="597" t="s">
        <v>252</v>
      </c>
      <c r="K9" s="597" t="s">
        <v>253</v>
      </c>
      <c r="L9" s="597" t="s">
        <v>254</v>
      </c>
      <c r="M9" s="597" t="s">
        <v>255</v>
      </c>
      <c r="N9" s="597" t="s">
        <v>256</v>
      </c>
    </row>
    <row r="10" spans="2:16">
      <c r="B10" s="652" t="s">
        <v>257</v>
      </c>
      <c r="C10" s="652" t="s">
        <v>258</v>
      </c>
      <c r="D10" s="653" t="s">
        <v>259</v>
      </c>
      <c r="E10" s="838" t="s">
        <v>260</v>
      </c>
      <c r="F10" s="654"/>
      <c r="G10" s="652"/>
      <c r="H10" s="655">
        <v>45017</v>
      </c>
      <c r="I10" s="297" t="s">
        <v>261</v>
      </c>
      <c r="J10" s="650">
        <v>5</v>
      </c>
      <c r="K10" s="650"/>
      <c r="L10" s="650"/>
      <c r="M10" s="651"/>
      <c r="N10" s="652" t="s">
        <v>262</v>
      </c>
      <c r="P10" s="132" t="str">
        <f>IF(COUNTA(J10:M10)&lt;&gt;COUNT(J10:M10),"Please remove any text entries, enter numeric values only","")</f>
        <v/>
      </c>
    </row>
    <row r="11" spans="2:16">
      <c r="B11" s="656"/>
      <c r="C11" s="656"/>
      <c r="D11" s="656"/>
      <c r="E11" s="839"/>
      <c r="F11" s="656"/>
      <c r="G11" s="656"/>
      <c r="H11" s="656"/>
      <c r="I11" s="297" t="s">
        <v>263</v>
      </c>
      <c r="J11" s="650">
        <v>4</v>
      </c>
      <c r="K11" s="650"/>
      <c r="L11" s="650"/>
      <c r="M11" s="650"/>
      <c r="P11" s="132" t="str">
        <f>IF(COUNTA(J11:M11)&lt;&gt;COUNT(J11:M11),"Please remove any text entries, enter numeric values only","")</f>
        <v/>
      </c>
    </row>
    <row r="12" spans="2:16">
      <c r="B12" s="772"/>
      <c r="C12" s="656"/>
      <c r="D12" s="656"/>
      <c r="E12" s="839"/>
      <c r="F12" s="656"/>
      <c r="G12" s="656"/>
      <c r="H12" s="656"/>
      <c r="I12" s="297" t="s">
        <v>264</v>
      </c>
      <c r="J12" s="650">
        <v>3</v>
      </c>
      <c r="K12" s="650"/>
      <c r="L12" s="650"/>
      <c r="M12" s="650"/>
      <c r="P12" s="132" t="str">
        <f t="shared" ref="P12:P17" si="0">IF(COUNTA(J12:M12)&lt;&gt;COUNT(J12:M12),"Please remove any text entries, enter numeric values only","")</f>
        <v/>
      </c>
    </row>
    <row r="13" spans="2:16">
      <c r="B13" s="656"/>
      <c r="C13" s="656"/>
      <c r="D13" s="656"/>
      <c r="E13" s="839"/>
      <c r="F13" s="656"/>
      <c r="G13" s="656"/>
      <c r="H13" s="656"/>
      <c r="I13" s="297" t="s">
        <v>265</v>
      </c>
      <c r="J13" s="650"/>
      <c r="K13" s="650"/>
      <c r="L13" s="650"/>
      <c r="M13" s="650"/>
      <c r="P13" s="132" t="str">
        <f t="shared" si="0"/>
        <v/>
      </c>
    </row>
    <row r="14" spans="2:16">
      <c r="B14" s="656"/>
      <c r="C14" s="656"/>
      <c r="D14" s="656"/>
      <c r="E14" s="839"/>
      <c r="F14" s="656"/>
      <c r="G14" s="656"/>
      <c r="H14" s="656"/>
      <c r="I14" s="297" t="s">
        <v>266</v>
      </c>
      <c r="J14" s="650">
        <v>4</v>
      </c>
      <c r="K14" s="650"/>
      <c r="L14" s="650"/>
      <c r="M14" s="650"/>
      <c r="P14" s="132" t="str">
        <f t="shared" si="0"/>
        <v/>
      </c>
    </row>
    <row r="15" spans="2:16">
      <c r="B15" s="656"/>
      <c r="C15" s="656"/>
      <c r="D15" s="656"/>
      <c r="E15" s="839"/>
      <c r="F15" s="656"/>
      <c r="G15" s="656"/>
      <c r="H15" s="656"/>
      <c r="I15" s="297" t="s">
        <v>267</v>
      </c>
      <c r="J15" s="650">
        <v>7</v>
      </c>
      <c r="K15" s="650"/>
      <c r="L15" s="650"/>
      <c r="M15" s="650"/>
      <c r="P15" s="132" t="str">
        <f t="shared" si="0"/>
        <v/>
      </c>
    </row>
    <row r="16" spans="2:16">
      <c r="B16" s="656"/>
      <c r="C16" s="656"/>
      <c r="D16" s="656"/>
      <c r="E16" s="839"/>
      <c r="F16" s="656"/>
      <c r="G16" s="656"/>
      <c r="H16" s="656"/>
      <c r="I16" s="297" t="s">
        <v>268</v>
      </c>
      <c r="J16" s="650"/>
      <c r="K16" s="650"/>
      <c r="L16" s="650"/>
      <c r="M16" s="650"/>
      <c r="P16" s="132" t="str">
        <f t="shared" si="0"/>
        <v/>
      </c>
    </row>
    <row r="17" spans="2:16">
      <c r="B17" s="656"/>
      <c r="C17" s="656"/>
      <c r="D17" s="656"/>
      <c r="E17" s="839"/>
      <c r="F17" s="656"/>
      <c r="G17" s="656"/>
      <c r="H17" s="773"/>
      <c r="I17" s="297" t="s">
        <v>269</v>
      </c>
      <c r="J17" s="650"/>
      <c r="K17" s="650"/>
      <c r="L17" s="650"/>
      <c r="M17" s="650"/>
      <c r="P17" s="132" t="str">
        <f t="shared" si="0"/>
        <v/>
      </c>
    </row>
    <row r="19" spans="2:16">
      <c r="B19" s="652" t="s">
        <v>4</v>
      </c>
      <c r="C19" s="652" t="s">
        <v>258</v>
      </c>
      <c r="D19" s="653" t="s">
        <v>270</v>
      </c>
      <c r="E19" s="838" t="s">
        <v>271</v>
      </c>
      <c r="F19" s="654"/>
      <c r="G19" s="652"/>
      <c r="H19" s="655">
        <v>45017</v>
      </c>
      <c r="I19" s="297" t="s">
        <v>261</v>
      </c>
      <c r="J19" s="650"/>
      <c r="K19" s="650"/>
      <c r="L19" s="650"/>
      <c r="M19" s="651"/>
      <c r="N19" s="652" t="s">
        <v>262</v>
      </c>
      <c r="P19" s="132" t="str">
        <f>IF(COUNTA(J19:M19)&lt;&gt;COUNT(J19:M19),"Please remove any text entries, enter numeric values only","")</f>
        <v/>
      </c>
    </row>
    <row r="20" spans="2:16">
      <c r="B20" s="656"/>
      <c r="C20" s="656"/>
      <c r="D20" s="656"/>
      <c r="E20" s="839"/>
      <c r="F20" s="656"/>
      <c r="G20" s="656"/>
      <c r="H20" s="656"/>
      <c r="I20" s="297" t="s">
        <v>263</v>
      </c>
      <c r="J20" s="650"/>
      <c r="K20" s="650"/>
      <c r="L20" s="650"/>
      <c r="M20" s="650"/>
      <c r="N20" s="656"/>
      <c r="P20" s="132" t="str">
        <f t="shared" ref="P20:P26" si="1">IF(COUNTA(J20:M20)&lt;&gt;COUNT(J20:M20),"Please remove any text entries, enter numeric values only","")</f>
        <v/>
      </c>
    </row>
    <row r="21" spans="2:16">
      <c r="B21" s="656"/>
      <c r="C21" s="656"/>
      <c r="D21" s="656"/>
      <c r="E21" s="839"/>
      <c r="F21" s="656"/>
      <c r="G21" s="656"/>
      <c r="H21" s="656"/>
      <c r="I21" s="297" t="s">
        <v>264</v>
      </c>
      <c r="J21" s="650"/>
      <c r="K21" s="650"/>
      <c r="L21" s="650"/>
      <c r="M21" s="650"/>
      <c r="N21" s="656"/>
      <c r="P21" s="132" t="str">
        <f t="shared" si="1"/>
        <v/>
      </c>
    </row>
    <row r="22" spans="2:16">
      <c r="B22" s="656"/>
      <c r="C22" s="656"/>
      <c r="D22" s="656"/>
      <c r="E22" s="839"/>
      <c r="F22" s="656"/>
      <c r="G22" s="656"/>
      <c r="H22" s="656"/>
      <c r="I22" s="297" t="s">
        <v>265</v>
      </c>
      <c r="J22" s="650"/>
      <c r="K22" s="650"/>
      <c r="L22" s="650"/>
      <c r="M22" s="650"/>
      <c r="N22" s="656"/>
      <c r="P22" s="132" t="str">
        <f t="shared" si="1"/>
        <v/>
      </c>
    </row>
    <row r="23" spans="2:16">
      <c r="B23" s="656"/>
      <c r="C23" s="656"/>
      <c r="D23" s="656"/>
      <c r="E23" s="839"/>
      <c r="F23" s="656"/>
      <c r="G23" s="656"/>
      <c r="H23" s="656"/>
      <c r="I23" s="297" t="s">
        <v>266</v>
      </c>
      <c r="J23" s="650"/>
      <c r="K23" s="650"/>
      <c r="L23" s="650"/>
      <c r="M23" s="650"/>
      <c r="N23" s="656"/>
      <c r="P23" s="132" t="str">
        <f t="shared" si="1"/>
        <v/>
      </c>
    </row>
    <row r="24" spans="2:16">
      <c r="B24" s="656"/>
      <c r="C24" s="656"/>
      <c r="D24" s="656"/>
      <c r="E24" s="839"/>
      <c r="F24" s="656"/>
      <c r="G24" s="656"/>
      <c r="H24" s="656"/>
      <c r="I24" s="297" t="s">
        <v>267</v>
      </c>
      <c r="J24" s="650"/>
      <c r="K24" s="650">
        <v>9.3000000000000007</v>
      </c>
      <c r="L24" s="650"/>
      <c r="M24" s="650"/>
      <c r="N24" s="656"/>
      <c r="P24" s="132" t="str">
        <f t="shared" si="1"/>
        <v/>
      </c>
    </row>
    <row r="25" spans="2:16">
      <c r="B25" s="656"/>
      <c r="C25" s="656"/>
      <c r="D25" s="656"/>
      <c r="E25" s="839"/>
      <c r="F25" s="656"/>
      <c r="G25" s="656"/>
      <c r="H25" s="656"/>
      <c r="I25" s="297" t="s">
        <v>268</v>
      </c>
      <c r="J25" s="650"/>
      <c r="K25" s="650"/>
      <c r="L25" s="650"/>
      <c r="M25" s="650"/>
      <c r="N25" s="656"/>
      <c r="P25" s="132" t="str">
        <f t="shared" si="1"/>
        <v/>
      </c>
    </row>
    <row r="26" spans="2:16">
      <c r="B26" s="656"/>
      <c r="C26" s="656"/>
      <c r="D26" s="656"/>
      <c r="E26" s="839"/>
      <c r="F26" s="656"/>
      <c r="G26" s="656"/>
      <c r="H26" s="656"/>
      <c r="I26" s="297" t="s">
        <v>269</v>
      </c>
      <c r="J26" s="650"/>
      <c r="K26" s="650"/>
      <c r="L26" s="650"/>
      <c r="M26" s="650"/>
      <c r="N26" s="656"/>
      <c r="P26" s="132" t="str">
        <f t="shared" si="1"/>
        <v/>
      </c>
    </row>
    <row r="28" spans="2:16">
      <c r="B28" s="652" t="s">
        <v>272</v>
      </c>
      <c r="C28" s="652" t="s">
        <v>258</v>
      </c>
      <c r="D28" s="653" t="s">
        <v>270</v>
      </c>
      <c r="E28" s="839"/>
      <c r="F28" s="654"/>
      <c r="G28" s="652"/>
      <c r="H28" s="655"/>
      <c r="I28" s="297" t="s">
        <v>261</v>
      </c>
      <c r="J28" s="650"/>
      <c r="K28" s="650"/>
      <c r="L28" s="650"/>
      <c r="M28" s="651"/>
      <c r="N28" s="652"/>
      <c r="P28" s="132" t="str">
        <f>IF(COUNTA(J28:M28)&lt;&gt;COUNT(J28:M28),"Please remove any text entries, enter numeric values only","")</f>
        <v/>
      </c>
    </row>
    <row r="29" spans="2:16">
      <c r="B29" s="656"/>
      <c r="C29" s="656"/>
      <c r="D29" s="656"/>
      <c r="E29" s="839"/>
      <c r="F29" s="656"/>
      <c r="G29" s="656"/>
      <c r="H29" s="656"/>
      <c r="I29" s="297" t="s">
        <v>263</v>
      </c>
      <c r="J29" s="650"/>
      <c r="K29" s="650"/>
      <c r="L29" s="650"/>
      <c r="M29" s="650"/>
      <c r="N29" s="656"/>
      <c r="P29" s="132" t="str">
        <f t="shared" ref="P29:P35" si="2">IF(COUNTA(J29:M29)&lt;&gt;COUNT(J29:M29),"Please remove any text entries, enter numeric values only","")</f>
        <v/>
      </c>
    </row>
    <row r="30" spans="2:16">
      <c r="B30" s="656"/>
      <c r="C30" s="656"/>
      <c r="D30" s="656"/>
      <c r="E30" s="839"/>
      <c r="F30" s="656"/>
      <c r="G30" s="656"/>
      <c r="H30" s="656"/>
      <c r="I30" s="297" t="s">
        <v>264</v>
      </c>
      <c r="J30" s="650"/>
      <c r="K30" s="650"/>
      <c r="L30" s="650"/>
      <c r="M30" s="650"/>
      <c r="N30" s="656"/>
      <c r="P30" s="132" t="str">
        <f t="shared" si="2"/>
        <v/>
      </c>
    </row>
    <row r="31" spans="2:16">
      <c r="B31" s="656"/>
      <c r="C31" s="656"/>
      <c r="D31" s="656"/>
      <c r="E31" s="839"/>
      <c r="F31" s="656"/>
      <c r="G31" s="656"/>
      <c r="H31" s="656"/>
      <c r="I31" s="297" t="s">
        <v>265</v>
      </c>
      <c r="J31" s="650"/>
      <c r="K31" s="650"/>
      <c r="L31" s="650"/>
      <c r="M31" s="650"/>
      <c r="N31" s="656"/>
      <c r="P31" s="132" t="str">
        <f t="shared" si="2"/>
        <v/>
      </c>
    </row>
    <row r="32" spans="2:16">
      <c r="B32" s="656"/>
      <c r="C32" s="656"/>
      <c r="D32" s="656"/>
      <c r="E32" s="839"/>
      <c r="F32" s="656"/>
      <c r="G32" s="656"/>
      <c r="H32" s="656"/>
      <c r="I32" s="297" t="s">
        <v>266</v>
      </c>
      <c r="J32" s="650"/>
      <c r="K32" s="650"/>
      <c r="L32" s="650"/>
      <c r="M32" s="650"/>
      <c r="N32" s="656"/>
      <c r="P32" s="132" t="str">
        <f t="shared" si="2"/>
        <v/>
      </c>
    </row>
    <row r="33" spans="2:16">
      <c r="B33" s="656"/>
      <c r="C33" s="656"/>
      <c r="D33" s="656"/>
      <c r="E33" s="839"/>
      <c r="F33" s="656"/>
      <c r="G33" s="656"/>
      <c r="H33" s="656"/>
      <c r="I33" s="297" t="s">
        <v>267</v>
      </c>
      <c r="J33" s="650"/>
      <c r="K33" s="650"/>
      <c r="L33" s="650"/>
      <c r="M33" s="650"/>
      <c r="N33" s="656"/>
      <c r="P33" s="132" t="str">
        <f t="shared" si="2"/>
        <v/>
      </c>
    </row>
    <row r="34" spans="2:16">
      <c r="B34" s="656"/>
      <c r="C34" s="656"/>
      <c r="D34" s="656"/>
      <c r="E34" s="839"/>
      <c r="F34" s="656"/>
      <c r="G34" s="656"/>
      <c r="H34" s="656"/>
      <c r="I34" s="297" t="s">
        <v>268</v>
      </c>
      <c r="J34" s="650"/>
      <c r="K34" s="650"/>
      <c r="L34" s="650"/>
      <c r="M34" s="650"/>
      <c r="N34" s="656"/>
      <c r="P34" s="132" t="str">
        <f t="shared" si="2"/>
        <v/>
      </c>
    </row>
    <row r="35" spans="2:16">
      <c r="B35" s="656"/>
      <c r="C35" s="656"/>
      <c r="D35" s="656"/>
      <c r="E35" s="839"/>
      <c r="F35" s="656"/>
      <c r="G35" s="656"/>
      <c r="H35" s="656"/>
      <c r="I35" s="297" t="s">
        <v>269</v>
      </c>
      <c r="J35" s="650"/>
      <c r="K35" s="650"/>
      <c r="L35" s="650"/>
      <c r="M35" s="650"/>
      <c r="N35" s="656"/>
      <c r="P35" s="132" t="str">
        <f t="shared" si="2"/>
        <v/>
      </c>
    </row>
    <row r="37" spans="2:16">
      <c r="B37" s="652" t="s">
        <v>273</v>
      </c>
      <c r="C37" s="652" t="s">
        <v>258</v>
      </c>
      <c r="D37" s="653" t="s">
        <v>270</v>
      </c>
      <c r="E37" s="838" t="s">
        <v>274</v>
      </c>
      <c r="F37" s="654"/>
      <c r="G37" s="652"/>
      <c r="H37" s="655">
        <v>45017</v>
      </c>
      <c r="I37" s="297" t="s">
        <v>261</v>
      </c>
      <c r="J37" s="650"/>
      <c r="K37" s="650"/>
      <c r="L37" s="650"/>
      <c r="M37" s="651"/>
      <c r="N37" s="652" t="s">
        <v>262</v>
      </c>
      <c r="P37" s="132" t="str">
        <f>IF(COUNTA(J37:M37)&lt;&gt;COUNT(J37:M37),"Please remove any text entries, enter numeric values only","")</f>
        <v/>
      </c>
    </row>
    <row r="38" spans="2:16">
      <c r="B38" s="656"/>
      <c r="C38" s="656"/>
      <c r="D38" s="656"/>
      <c r="E38" s="839"/>
      <c r="F38" s="656"/>
      <c r="G38" s="656"/>
      <c r="H38" s="656"/>
      <c r="I38" s="297" t="s">
        <v>263</v>
      </c>
      <c r="J38" s="650"/>
      <c r="K38" s="650"/>
      <c r="L38" s="650"/>
      <c r="M38" s="650"/>
      <c r="N38" s="656"/>
      <c r="P38" s="132" t="str">
        <f t="shared" ref="P38:P44" si="3">IF(COUNTA(J38:M38)&lt;&gt;COUNT(J38:M38),"Please remove any text entries, enter numeric values only","")</f>
        <v/>
      </c>
    </row>
    <row r="39" spans="2:16">
      <c r="B39" s="656"/>
      <c r="C39" s="656"/>
      <c r="D39" s="656"/>
      <c r="E39" s="839"/>
      <c r="F39" s="656"/>
      <c r="G39" s="656"/>
      <c r="H39" s="656"/>
      <c r="I39" s="297" t="s">
        <v>264</v>
      </c>
      <c r="J39" s="650"/>
      <c r="K39" s="650"/>
      <c r="L39" s="650"/>
      <c r="M39" s="650"/>
      <c r="N39" s="656"/>
      <c r="P39" s="132" t="str">
        <f t="shared" si="3"/>
        <v/>
      </c>
    </row>
    <row r="40" spans="2:16">
      <c r="B40" s="656"/>
      <c r="C40" s="656"/>
      <c r="D40" s="656"/>
      <c r="E40" s="839"/>
      <c r="F40" s="656"/>
      <c r="G40" s="656"/>
      <c r="H40" s="656"/>
      <c r="I40" s="297" t="s">
        <v>265</v>
      </c>
      <c r="J40" s="650"/>
      <c r="K40" s="650"/>
      <c r="L40" s="650"/>
      <c r="M40" s="650"/>
      <c r="N40" s="656"/>
      <c r="P40" s="132" t="str">
        <f t="shared" si="3"/>
        <v/>
      </c>
    </row>
    <row r="41" spans="2:16">
      <c r="B41" s="656"/>
      <c r="C41" s="656"/>
      <c r="D41" s="656"/>
      <c r="E41" s="839"/>
      <c r="F41" s="656"/>
      <c r="G41" s="656"/>
      <c r="H41" s="656"/>
      <c r="I41" s="297" t="s">
        <v>266</v>
      </c>
      <c r="J41" s="650"/>
      <c r="K41" s="650"/>
      <c r="L41" s="650"/>
      <c r="M41" s="650"/>
      <c r="N41" s="656"/>
      <c r="P41" s="132" t="str">
        <f t="shared" si="3"/>
        <v/>
      </c>
    </row>
    <row r="42" spans="2:16">
      <c r="B42" s="656"/>
      <c r="C42" s="656"/>
      <c r="D42" s="656"/>
      <c r="E42" s="839"/>
      <c r="F42" s="656"/>
      <c r="G42" s="656"/>
      <c r="H42" s="656"/>
      <c r="I42" s="297" t="s">
        <v>267</v>
      </c>
      <c r="J42" s="650"/>
      <c r="K42" s="650"/>
      <c r="L42" s="650"/>
      <c r="M42" s="650"/>
      <c r="N42" s="656"/>
      <c r="P42" s="132" t="str">
        <f t="shared" si="3"/>
        <v/>
      </c>
    </row>
    <row r="43" spans="2:16">
      <c r="B43" s="656"/>
      <c r="C43" s="656"/>
      <c r="D43" s="656"/>
      <c r="E43" s="839"/>
      <c r="F43" s="656"/>
      <c r="G43" s="656"/>
      <c r="H43" s="656"/>
      <c r="I43" s="297" t="s">
        <v>268</v>
      </c>
      <c r="J43" s="650"/>
      <c r="K43" s="650"/>
      <c r="L43" s="650"/>
      <c r="M43" s="650"/>
      <c r="N43" s="656"/>
      <c r="P43" s="132" t="str">
        <f t="shared" si="3"/>
        <v/>
      </c>
    </row>
    <row r="44" spans="2:16">
      <c r="B44" s="656"/>
      <c r="C44" s="656"/>
      <c r="D44" s="656"/>
      <c r="E44" s="839"/>
      <c r="F44" s="656"/>
      <c r="G44" s="656"/>
      <c r="H44" s="656"/>
      <c r="I44" s="297" t="s">
        <v>269</v>
      </c>
      <c r="J44" s="650"/>
      <c r="K44" s="650"/>
      <c r="L44" s="650"/>
      <c r="M44" s="650"/>
      <c r="N44" s="656"/>
      <c r="P44" s="132" t="str">
        <f t="shared" si="3"/>
        <v/>
      </c>
    </row>
    <row r="46" spans="2:16">
      <c r="B46" s="652" t="s">
        <v>275</v>
      </c>
      <c r="C46" s="652" t="s">
        <v>258</v>
      </c>
      <c r="D46" s="653" t="s">
        <v>270</v>
      </c>
      <c r="E46" s="838" t="s">
        <v>276</v>
      </c>
      <c r="F46" s="654"/>
      <c r="G46" s="652"/>
      <c r="H46" s="655">
        <v>45200</v>
      </c>
      <c r="I46" s="297" t="s">
        <v>261</v>
      </c>
      <c r="J46" s="650"/>
      <c r="K46" s="650"/>
      <c r="L46" s="650"/>
      <c r="M46" s="651"/>
      <c r="N46" s="652" t="s">
        <v>262</v>
      </c>
      <c r="P46" s="132" t="str">
        <f>IF(COUNTA(J46:M46)&lt;&gt;COUNT(J46:M46),"Please remove any text entries, enter numeric values only","")</f>
        <v/>
      </c>
    </row>
    <row r="47" spans="2:16">
      <c r="B47" s="656"/>
      <c r="C47" s="656"/>
      <c r="D47" s="656"/>
      <c r="E47" s="839"/>
      <c r="F47" s="656"/>
      <c r="G47" s="656"/>
      <c r="H47" s="656"/>
      <c r="I47" s="297" t="s">
        <v>263</v>
      </c>
      <c r="J47" s="650"/>
      <c r="K47" s="650"/>
      <c r="L47" s="650"/>
      <c r="M47" s="650"/>
      <c r="N47" s="656"/>
      <c r="P47" s="132" t="str">
        <f t="shared" ref="P47:P53" si="4">IF(COUNTA(J47:M47)&lt;&gt;COUNT(J47:M47),"Please remove any text entries, enter numeric values only","")</f>
        <v/>
      </c>
    </row>
    <row r="48" spans="2:16">
      <c r="B48" s="656"/>
      <c r="C48" s="656"/>
      <c r="D48" s="656"/>
      <c r="E48" s="839"/>
      <c r="F48" s="656"/>
      <c r="G48" s="656"/>
      <c r="H48" s="656"/>
      <c r="I48" s="297" t="s">
        <v>264</v>
      </c>
      <c r="J48" s="650"/>
      <c r="K48" s="650"/>
      <c r="L48" s="650"/>
      <c r="M48" s="650"/>
      <c r="N48" s="656"/>
      <c r="P48" s="132" t="str">
        <f t="shared" si="4"/>
        <v/>
      </c>
    </row>
    <row r="49" spans="2:16">
      <c r="B49" s="656"/>
      <c r="C49" s="656"/>
      <c r="D49" s="656"/>
      <c r="E49" s="839"/>
      <c r="F49" s="656"/>
      <c r="G49" s="656"/>
      <c r="H49" s="656"/>
      <c r="I49" s="297" t="s">
        <v>265</v>
      </c>
      <c r="J49" s="650"/>
      <c r="K49" s="650"/>
      <c r="L49" s="650"/>
      <c r="M49" s="650"/>
      <c r="N49" s="656"/>
      <c r="P49" s="132" t="str">
        <f t="shared" si="4"/>
        <v/>
      </c>
    </row>
    <row r="50" spans="2:16">
      <c r="B50" s="656"/>
      <c r="C50" s="656"/>
      <c r="D50" s="656"/>
      <c r="E50" s="839"/>
      <c r="F50" s="656"/>
      <c r="G50" s="656"/>
      <c r="H50" s="656"/>
      <c r="I50" s="297" t="s">
        <v>266</v>
      </c>
      <c r="J50" s="650"/>
      <c r="K50" s="650"/>
      <c r="L50" s="650"/>
      <c r="M50" s="650"/>
      <c r="N50" s="656"/>
      <c r="P50" s="132" t="str">
        <f t="shared" si="4"/>
        <v/>
      </c>
    </row>
    <row r="51" spans="2:16">
      <c r="B51" s="656"/>
      <c r="C51" s="656"/>
      <c r="D51" s="656"/>
      <c r="E51" s="839"/>
      <c r="F51" s="656"/>
      <c r="G51" s="656"/>
      <c r="H51" s="656"/>
      <c r="I51" s="297" t="s">
        <v>267</v>
      </c>
      <c r="J51" s="650"/>
      <c r="K51" s="650"/>
      <c r="L51" s="650"/>
      <c r="M51" s="650"/>
      <c r="N51" s="656"/>
      <c r="P51" s="132" t="str">
        <f t="shared" si="4"/>
        <v/>
      </c>
    </row>
    <row r="52" spans="2:16">
      <c r="B52" s="656"/>
      <c r="C52" s="656"/>
      <c r="D52" s="656"/>
      <c r="E52" s="839"/>
      <c r="F52" s="656"/>
      <c r="G52" s="656"/>
      <c r="H52" s="656"/>
      <c r="I52" s="297" t="s">
        <v>268</v>
      </c>
      <c r="J52" s="650"/>
      <c r="K52" s="650"/>
      <c r="L52" s="650"/>
      <c r="M52" s="650"/>
      <c r="N52" s="656"/>
      <c r="P52" s="132" t="str">
        <f t="shared" si="4"/>
        <v/>
      </c>
    </row>
    <row r="53" spans="2:16">
      <c r="B53" s="656"/>
      <c r="C53" s="656"/>
      <c r="D53" s="656"/>
      <c r="E53" s="839"/>
      <c r="F53" s="656"/>
      <c r="G53" s="656"/>
      <c r="H53" s="656"/>
      <c r="I53" s="297" t="s">
        <v>269</v>
      </c>
      <c r="J53" s="650"/>
      <c r="K53" s="650"/>
      <c r="L53" s="650"/>
      <c r="M53" s="650"/>
      <c r="N53" s="656"/>
      <c r="P53" s="132" t="str">
        <f t="shared" si="4"/>
        <v/>
      </c>
    </row>
    <row r="55" spans="2:16">
      <c r="P55" s="204">
        <f>COUNTIFS(P9:P53,"please*")</f>
        <v>0</v>
      </c>
    </row>
  </sheetData>
  <sheetProtection sheet="1" objects="1" scenarios="1"/>
  <customSheetViews>
    <customSheetView guid="{95B84344-25FE-4A71-9083-825DAB5E8F01}" scale="90" showGridLines="0" topLeftCell="C1">
      <pane ySplit="9" topLeftCell="A10" activePane="bottomLeft" state="frozen"/>
      <selection pane="bottomLeft" activeCell="L13" sqref="L13"/>
      <pageMargins left="0" right="0" top="0" bottom="0" header="0" footer="0"/>
      <pageSetup paperSize="9" orientation="portrait" r:id="rId1"/>
    </customSheetView>
  </customSheetViews>
  <mergeCells count="8">
    <mergeCell ref="B3:E3"/>
    <mergeCell ref="J8:M8"/>
    <mergeCell ref="E46:E53"/>
    <mergeCell ref="B5:B6"/>
    <mergeCell ref="E10:E17"/>
    <mergeCell ref="E19:E26"/>
    <mergeCell ref="E28:E35"/>
    <mergeCell ref="E37:E44"/>
  </mergeCells>
  <dataValidations count="6">
    <dataValidation type="list" allowBlank="1" showInputMessage="1" showErrorMessage="1" sqref="C10 C19 C28 C37 C46">
      <formula1>"Ministerial Priority, National Programme, Other"</formula1>
    </dataValidation>
    <dataValidation type="list" allowBlank="1" showInputMessage="1" showErrorMessage="1" sqref="D10 D19 D28 D37 D46">
      <formula1>"Redesign, Additional Investment"</formula1>
    </dataValidation>
    <dataValidation type="list" allowBlank="1" showInputMessage="1" showErrorMessage="1" sqref="F10 F19 F28 F37 F46">
      <formula1>"Y,N"</formula1>
    </dataValidation>
    <dataValidation type="date" allowBlank="1" showInputMessage="1" showErrorMessage="1" sqref="H10 H19 H28 H37 H46">
      <formula1>43831</formula1>
      <formula2>54789</formula2>
    </dataValidation>
    <dataValidation type="decimal" errorStyle="information" allowBlank="1" showInputMessage="1" showErrorMessage="1" errorTitle="Info:" error="Please enter a numeric value only." sqref="J10:M17 J19:M26 J28:M35 J37:M44 J46:M53">
      <formula1>-9999999</formula1>
      <formula2>99999999</formula2>
    </dataValidation>
    <dataValidation type="list" allowBlank="1" showInputMessage="1" showErrorMessage="1" sqref="N10 N19 N28 N37 N46">
      <formula1>"Internal, Capital Business Case, WG Funding, National Programme Funding, RPB's, Not available"</formula1>
    </dataValidation>
  </dataValidations>
  <pageMargins left="0.7" right="0.7" top="0.75" bottom="0.75" header="0.3" footer="0.3"/>
  <pageSetup paperSize="9" scale="29" fitToHeight="0"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139"/>
  <sheetViews>
    <sheetView showGridLines="0" topLeftCell="A102" zoomScale="70" zoomScaleNormal="70" workbookViewId="0">
      <selection activeCell="N130" sqref="N130"/>
    </sheetView>
  </sheetViews>
  <sheetFormatPr defaultColWidth="8.77734375" defaultRowHeight="12.75"/>
  <cols>
    <col min="1" max="1" width="4.21875" style="335" customWidth="1"/>
    <col min="2" max="2" width="4.77734375" style="335" customWidth="1"/>
    <col min="3" max="3" width="42.21875" style="335" customWidth="1"/>
    <col min="4" max="4" width="15" style="335" customWidth="1"/>
    <col min="5" max="5" width="12.5546875" style="335" customWidth="1"/>
    <col min="6" max="20" width="10.44140625" style="335" customWidth="1"/>
    <col min="21" max="16384" width="8.77734375" style="335"/>
  </cols>
  <sheetData>
    <row r="1" spans="2:20" ht="13.5" thickBot="1"/>
    <row r="2" spans="2:20" ht="21" thickBot="1">
      <c r="C2" s="843" t="s">
        <v>277</v>
      </c>
      <c r="D2" s="844"/>
      <c r="E2" s="845"/>
      <c r="F2" s="336"/>
      <c r="G2" s="336"/>
      <c r="H2" s="337"/>
      <c r="I2" s="337"/>
      <c r="J2" s="337"/>
      <c r="K2" s="337"/>
      <c r="L2" s="337"/>
      <c r="M2" s="337"/>
      <c r="N2" s="337"/>
      <c r="O2" s="337"/>
      <c r="P2" s="337"/>
      <c r="Q2" s="338"/>
    </row>
    <row r="3" spans="2:20">
      <c r="F3" s="336"/>
      <c r="G3" s="339" t="s">
        <v>278</v>
      </c>
      <c r="H3" s="846"/>
      <c r="I3" s="847"/>
      <c r="J3" s="847"/>
      <c r="K3" s="847"/>
      <c r="L3" s="847"/>
    </row>
    <row r="4" spans="2:20" ht="23.45" customHeight="1">
      <c r="C4" s="697" t="s">
        <v>279</v>
      </c>
      <c r="D4" s="848" t="str">
        <f>IF('Front Sheet and Checklist'!C5="(please select from drop down)","Please select organisation from front sheet",'Front Sheet and Checklist'!C5)</f>
        <v>Swansea Bay UHB</v>
      </c>
      <c r="E4" s="849"/>
      <c r="F4" s="336"/>
      <c r="G4" s="302" t="s">
        <v>280</v>
      </c>
      <c r="H4" s="850" t="s">
        <v>281</v>
      </c>
      <c r="I4" s="851"/>
      <c r="J4" s="851"/>
      <c r="K4" s="851"/>
      <c r="L4" s="852"/>
    </row>
    <row r="5" spans="2:20" ht="23.25">
      <c r="E5" s="303"/>
      <c r="F5" s="336"/>
      <c r="G5" s="304" t="s">
        <v>282</v>
      </c>
      <c r="H5" s="850" t="s">
        <v>283</v>
      </c>
      <c r="I5" s="851"/>
      <c r="J5" s="851"/>
      <c r="K5" s="851"/>
      <c r="L5" s="852"/>
      <c r="Q5" s="340"/>
      <c r="R5" s="341"/>
    </row>
    <row r="6" spans="2:20" s="377" customFormat="1" ht="12.75" customHeight="1">
      <c r="C6" s="342" t="s">
        <v>284</v>
      </c>
      <c r="D6" s="343"/>
      <c r="E6" s="343"/>
      <c r="F6" s="343"/>
      <c r="G6" s="343"/>
      <c r="H6" s="343"/>
      <c r="I6" s="343"/>
      <c r="J6" s="343"/>
      <c r="K6" s="343"/>
      <c r="L6" s="343"/>
      <c r="M6" s="343"/>
      <c r="N6" s="343"/>
      <c r="O6" s="343"/>
      <c r="P6" s="343"/>
      <c r="Q6" s="343"/>
      <c r="R6" s="343"/>
      <c r="S6" s="343"/>
      <c r="T6" s="343"/>
    </row>
    <row r="7" spans="2:20" s="377" customFormat="1" ht="12.75" customHeight="1">
      <c r="B7" s="342"/>
      <c r="C7" s="340"/>
      <c r="D7" s="344" t="s">
        <v>78</v>
      </c>
      <c r="E7" s="841" t="s">
        <v>285</v>
      </c>
      <c r="F7" s="841"/>
      <c r="G7" s="841" t="s">
        <v>286</v>
      </c>
      <c r="H7" s="842"/>
      <c r="I7" s="343"/>
      <c r="J7" s="343"/>
      <c r="K7" s="343"/>
    </row>
    <row r="8" spans="2:20" s="377" customFormat="1" ht="12.75" customHeight="1">
      <c r="B8" s="305"/>
      <c r="C8" s="306" t="s">
        <v>287</v>
      </c>
      <c r="D8" s="307"/>
      <c r="E8" s="308" t="s">
        <v>288</v>
      </c>
      <c r="F8" s="309" t="s">
        <v>289</v>
      </c>
      <c r="G8" s="309" t="s">
        <v>288</v>
      </c>
      <c r="H8" s="309" t="s">
        <v>289</v>
      </c>
      <c r="I8" s="343"/>
      <c r="J8" s="343"/>
      <c r="K8" s="337"/>
      <c r="L8" s="337"/>
      <c r="M8" s="345"/>
    </row>
    <row r="9" spans="2:20" s="377" customFormat="1" ht="12.75" customHeight="1">
      <c r="B9" s="310" t="s">
        <v>290</v>
      </c>
      <c r="C9" s="311" t="s">
        <v>291</v>
      </c>
      <c r="D9" s="312" t="s">
        <v>292</v>
      </c>
      <c r="E9" s="308"/>
      <c r="F9" s="309"/>
      <c r="G9" s="309" t="s">
        <v>292</v>
      </c>
      <c r="H9" s="309" t="s">
        <v>292</v>
      </c>
      <c r="I9" s="343"/>
      <c r="J9" s="343"/>
      <c r="K9" s="337"/>
      <c r="L9" s="337"/>
      <c r="M9" s="313"/>
    </row>
    <row r="10" spans="2:20" s="377" customFormat="1" ht="12.75" customHeight="1">
      <c r="B10" s="346">
        <v>1</v>
      </c>
      <c r="C10" s="347" t="s">
        <v>293</v>
      </c>
      <c r="D10" s="751">
        <v>10544</v>
      </c>
      <c r="E10" s="302" t="s">
        <v>280</v>
      </c>
      <c r="F10" s="302" t="s">
        <v>280</v>
      </c>
      <c r="G10" s="751">
        <v>9114</v>
      </c>
      <c r="H10" s="751">
        <v>9114</v>
      </c>
      <c r="I10" s="343"/>
      <c r="J10" s="343"/>
      <c r="K10" s="337"/>
      <c r="L10" s="337"/>
      <c r="M10" s="315"/>
      <c r="S10" s="1" t="str">
        <f>IF(OR(COUNTA(G10:H10)&lt;&gt;COUNT(G10:H10),COUNTA(D10)&lt;&gt;COUNT(D10)),"Please remove any text entries, enter numeric values only","")</f>
        <v/>
      </c>
    </row>
    <row r="11" spans="2:20" s="377" customFormat="1" ht="12.75" customHeight="1">
      <c r="B11" s="346">
        <v>2</v>
      </c>
      <c r="C11" s="347" t="s">
        <v>294</v>
      </c>
      <c r="D11" s="752">
        <v>2014</v>
      </c>
      <c r="E11" s="302" t="s">
        <v>280</v>
      </c>
      <c r="F11" s="302" t="s">
        <v>280</v>
      </c>
      <c r="G11" s="752">
        <v>1885</v>
      </c>
      <c r="H11" s="752">
        <v>1885</v>
      </c>
      <c r="I11" s="343"/>
      <c r="J11" s="343"/>
      <c r="K11" s="337"/>
      <c r="L11" s="337"/>
      <c r="M11" s="315"/>
      <c r="N11" s="315"/>
      <c r="O11" s="315"/>
      <c r="P11" s="315"/>
      <c r="Q11" s="315"/>
      <c r="R11" s="315"/>
      <c r="S11" s="1" t="str">
        <f t="shared" ref="S11:S16" si="0">IF(OR(COUNTA(G11:H11)&lt;&gt;COUNT(G11:H11),COUNTA(D11)&lt;&gt;COUNT(D11)),"Please remove any text entries, enter numeric values only","")</f>
        <v/>
      </c>
      <c r="T11" s="315"/>
    </row>
    <row r="12" spans="2:20" s="377" customFormat="1" ht="12.75" customHeight="1">
      <c r="B12" s="346">
        <v>3</v>
      </c>
      <c r="C12" s="347" t="s">
        <v>295</v>
      </c>
      <c r="D12" s="752">
        <v>4508</v>
      </c>
      <c r="E12" s="304" t="s">
        <v>282</v>
      </c>
      <c r="F12" s="302" t="s">
        <v>280</v>
      </c>
      <c r="G12" s="316" t="s">
        <v>296</v>
      </c>
      <c r="H12" s="752">
        <v>4160</v>
      </c>
      <c r="I12" s="343"/>
      <c r="J12" s="343"/>
      <c r="K12" s="337"/>
      <c r="L12" s="337"/>
      <c r="M12" s="315"/>
      <c r="N12" s="315"/>
      <c r="O12" s="315"/>
      <c r="P12" s="315"/>
      <c r="Q12" s="315"/>
      <c r="R12" s="315"/>
      <c r="S12" s="1" t="str">
        <f>IF(OR(COUNTA(H12)&lt;&gt;COUNT(H12),COUNTA(D12)&lt;&gt;COUNT(D12)),"Please remove any text entries, enter numeric values only","")</f>
        <v/>
      </c>
      <c r="T12" s="315"/>
    </row>
    <row r="13" spans="2:20" s="377" customFormat="1" ht="12.75" customHeight="1">
      <c r="B13" s="346">
        <v>4</v>
      </c>
      <c r="C13" s="347" t="s">
        <v>297</v>
      </c>
      <c r="D13" s="752">
        <v>20023</v>
      </c>
      <c r="E13" s="302" t="s">
        <v>280</v>
      </c>
      <c r="F13" s="302" t="s">
        <v>280</v>
      </c>
      <c r="G13" s="751">
        <v>18834</v>
      </c>
      <c r="H13" s="752">
        <v>18834</v>
      </c>
      <c r="I13" s="343"/>
      <c r="J13" s="343"/>
      <c r="K13" s="337"/>
      <c r="L13" s="337"/>
      <c r="M13" s="315"/>
      <c r="N13" s="315"/>
      <c r="O13" s="315"/>
      <c r="P13" s="315"/>
      <c r="Q13" s="315"/>
      <c r="R13" s="315"/>
      <c r="S13" s="1" t="str">
        <f t="shared" si="0"/>
        <v/>
      </c>
      <c r="T13" s="315"/>
    </row>
    <row r="14" spans="2:20" s="377" customFormat="1" ht="12.75" customHeight="1">
      <c r="B14" s="346">
        <v>5</v>
      </c>
      <c r="C14" s="347" t="s">
        <v>298</v>
      </c>
      <c r="D14" s="752">
        <v>21355</v>
      </c>
      <c r="E14" s="304" t="s">
        <v>282</v>
      </c>
      <c r="F14" s="302" t="s">
        <v>280</v>
      </c>
      <c r="G14" s="317" t="s">
        <v>296</v>
      </c>
      <c r="H14" s="752">
        <v>19320</v>
      </c>
      <c r="I14" s="343"/>
      <c r="J14" s="343"/>
      <c r="K14" s="337"/>
      <c r="L14" s="337"/>
      <c r="M14" s="315"/>
      <c r="N14" s="315"/>
      <c r="O14" s="315"/>
      <c r="P14" s="315"/>
      <c r="Q14" s="315"/>
      <c r="R14" s="315"/>
      <c r="S14" s="1" t="str">
        <f>IF(OR(COUNTA(H14)&lt;&gt;COUNT(H14),COUNTA(D14)&lt;&gt;COUNT(D14)),"Please remove any text entries, enter numeric values only","")</f>
        <v/>
      </c>
      <c r="T14" s="315"/>
    </row>
    <row r="15" spans="2:20" s="377" customFormat="1" ht="12.75" customHeight="1">
      <c r="B15" s="346">
        <v>6</v>
      </c>
      <c r="C15" s="347" t="s">
        <v>299</v>
      </c>
      <c r="D15" s="752">
        <v>3815</v>
      </c>
      <c r="E15" s="304" t="s">
        <v>282</v>
      </c>
      <c r="F15" s="302" t="s">
        <v>280</v>
      </c>
      <c r="G15" s="318" t="s">
        <v>296</v>
      </c>
      <c r="H15" s="752">
        <v>4043</v>
      </c>
      <c r="I15" s="343"/>
      <c r="J15" s="337"/>
      <c r="K15" s="337"/>
      <c r="L15" s="337"/>
      <c r="M15" s="315"/>
      <c r="N15" s="315"/>
      <c r="O15" s="315"/>
      <c r="P15" s="315"/>
      <c r="Q15" s="315"/>
      <c r="R15" s="315"/>
      <c r="S15" s="1" t="str">
        <f>IF(OR(COUNTA(H15)&lt;&gt;COUNT(H15),COUNTA(D15)&lt;&gt;COUNT(D15)),"Please remove any text entries, enter numeric values only","")</f>
        <v/>
      </c>
      <c r="T15" s="315"/>
    </row>
    <row r="16" spans="2:20" s="377" customFormat="1" ht="12.75" customHeight="1">
      <c r="B16" s="346">
        <v>7</v>
      </c>
      <c r="C16" s="347" t="s">
        <v>300</v>
      </c>
      <c r="D16" s="752">
        <v>17223</v>
      </c>
      <c r="E16" s="302" t="s">
        <v>280</v>
      </c>
      <c r="F16" s="302" t="s">
        <v>280</v>
      </c>
      <c r="G16" s="751">
        <v>16365</v>
      </c>
      <c r="H16" s="752">
        <v>16365</v>
      </c>
      <c r="I16" s="343"/>
      <c r="J16" s="337"/>
      <c r="K16" s="337"/>
      <c r="L16" s="337"/>
      <c r="M16" s="315"/>
      <c r="N16" s="315"/>
      <c r="O16" s="315"/>
      <c r="P16" s="315"/>
      <c r="Q16" s="315"/>
      <c r="R16" s="315"/>
      <c r="S16" s="1" t="str">
        <f t="shared" si="0"/>
        <v/>
      </c>
      <c r="T16" s="315"/>
    </row>
    <row r="17" spans="2:20" s="377" customFormat="1" ht="12.75" customHeight="1">
      <c r="B17" s="346">
        <v>8</v>
      </c>
      <c r="C17" s="347" t="s">
        <v>301</v>
      </c>
      <c r="D17" s="752">
        <v>18929</v>
      </c>
      <c r="E17" s="304" t="s">
        <v>282</v>
      </c>
      <c r="F17" s="302" t="s">
        <v>280</v>
      </c>
      <c r="G17" s="318" t="s">
        <v>296</v>
      </c>
      <c r="H17" s="752">
        <v>17794</v>
      </c>
      <c r="I17" s="343"/>
      <c r="J17" s="337"/>
      <c r="K17" s="337"/>
      <c r="L17" s="337"/>
      <c r="M17" s="315"/>
      <c r="N17" s="315"/>
      <c r="O17" s="315"/>
      <c r="P17" s="315"/>
      <c r="Q17" s="315"/>
      <c r="R17" s="315"/>
      <c r="S17" s="1" t="str">
        <f t="shared" ref="S17:S25" si="1">IF(OR(COUNTA(H17)&lt;&gt;COUNT(H17),COUNTA(D17)&lt;&gt;COUNT(D17)),"Please remove any text entries, enter numeric values only","")</f>
        <v/>
      </c>
      <c r="T17" s="315"/>
    </row>
    <row r="18" spans="2:20" s="377" customFormat="1" ht="12.75" customHeight="1">
      <c r="B18" s="346">
        <v>9</v>
      </c>
      <c r="C18" s="347" t="s">
        <v>302</v>
      </c>
      <c r="D18" s="752">
        <v>3189</v>
      </c>
      <c r="E18" s="304" t="s">
        <v>282</v>
      </c>
      <c r="F18" s="302" t="s">
        <v>280</v>
      </c>
      <c r="G18" s="318" t="s">
        <v>296</v>
      </c>
      <c r="H18" s="752">
        <v>39451</v>
      </c>
      <c r="I18" s="343"/>
      <c r="J18" s="337"/>
      <c r="K18" s="337"/>
      <c r="L18" s="337"/>
      <c r="M18" s="315"/>
      <c r="N18" s="315"/>
      <c r="O18" s="315"/>
      <c r="P18" s="315"/>
      <c r="Q18" s="315"/>
      <c r="R18" s="315"/>
      <c r="S18" s="1" t="str">
        <f t="shared" si="1"/>
        <v/>
      </c>
      <c r="T18" s="315"/>
    </row>
    <row r="19" spans="2:20" s="377" customFormat="1" ht="12.75" customHeight="1">
      <c r="B19" s="346">
        <v>10</v>
      </c>
      <c r="C19" s="347" t="s">
        <v>303</v>
      </c>
      <c r="D19" s="752">
        <v>18426</v>
      </c>
      <c r="E19" s="304" t="s">
        <v>282</v>
      </c>
      <c r="F19" s="302" t="s">
        <v>280</v>
      </c>
      <c r="G19" s="318" t="s">
        <v>296</v>
      </c>
      <c r="H19" s="752">
        <v>16879</v>
      </c>
      <c r="I19" s="337"/>
      <c r="J19" s="337"/>
      <c r="K19" s="337"/>
      <c r="L19" s="337"/>
      <c r="M19" s="315"/>
      <c r="N19" s="315"/>
      <c r="O19" s="315"/>
      <c r="P19" s="315"/>
      <c r="Q19" s="315"/>
      <c r="R19" s="315"/>
      <c r="S19" s="1" t="str">
        <f t="shared" si="1"/>
        <v/>
      </c>
      <c r="T19" s="315"/>
    </row>
    <row r="20" spans="2:20" s="377" customFormat="1" ht="12.75" customHeight="1">
      <c r="B20" s="346">
        <v>11</v>
      </c>
      <c r="C20" s="347" t="s">
        <v>304</v>
      </c>
      <c r="D20" s="752">
        <v>47421</v>
      </c>
      <c r="E20" s="304" t="s">
        <v>282</v>
      </c>
      <c r="F20" s="302" t="s">
        <v>280</v>
      </c>
      <c r="G20" s="318" t="s">
        <v>296</v>
      </c>
      <c r="H20" s="752">
        <v>9171</v>
      </c>
      <c r="I20" s="337"/>
      <c r="J20" s="337"/>
      <c r="K20" s="337"/>
      <c r="L20" s="337"/>
      <c r="M20" s="315"/>
      <c r="N20" s="315"/>
      <c r="O20" s="315"/>
      <c r="P20" s="315"/>
      <c r="Q20" s="315"/>
      <c r="R20" s="315"/>
      <c r="S20" s="1" t="str">
        <f t="shared" si="1"/>
        <v/>
      </c>
      <c r="T20" s="315"/>
    </row>
    <row r="21" spans="2:20" s="377" customFormat="1" ht="12.75" customHeight="1">
      <c r="B21" s="346">
        <v>12</v>
      </c>
      <c r="C21" s="347" t="s">
        <v>305</v>
      </c>
      <c r="D21" s="752">
        <v>4189</v>
      </c>
      <c r="E21" s="304" t="s">
        <v>282</v>
      </c>
      <c r="F21" s="302" t="s">
        <v>280</v>
      </c>
      <c r="G21" s="318" t="s">
        <v>296</v>
      </c>
      <c r="H21" s="752" t="s">
        <v>296</v>
      </c>
      <c r="I21" s="337"/>
      <c r="J21" s="337"/>
      <c r="K21" s="337"/>
      <c r="L21" s="337"/>
      <c r="M21" s="315"/>
      <c r="N21" s="315"/>
      <c r="O21" s="315"/>
      <c r="P21" s="315"/>
      <c r="Q21" s="315"/>
      <c r="R21" s="315"/>
      <c r="S21" s="1" t="str">
        <f t="shared" si="1"/>
        <v>Please remove any text entries, enter numeric values only</v>
      </c>
      <c r="T21" s="315"/>
    </row>
    <row r="22" spans="2:20" s="377" customFormat="1" ht="12.75" customHeight="1">
      <c r="B22" s="346">
        <v>13</v>
      </c>
      <c r="C22" s="347" t="s">
        <v>306</v>
      </c>
      <c r="D22" s="752">
        <v>18520</v>
      </c>
      <c r="E22" s="304" t="s">
        <v>282</v>
      </c>
      <c r="F22" s="302" t="s">
        <v>280</v>
      </c>
      <c r="G22" s="319" t="s">
        <v>296</v>
      </c>
      <c r="H22" s="752" t="s">
        <v>296</v>
      </c>
      <c r="I22" s="337"/>
      <c r="J22" s="337"/>
      <c r="K22" s="337"/>
      <c r="L22" s="337"/>
      <c r="M22" s="315"/>
      <c r="N22" s="315"/>
      <c r="O22" s="315"/>
      <c r="P22" s="315"/>
      <c r="Q22" s="315"/>
      <c r="R22" s="315"/>
      <c r="S22" s="1" t="str">
        <f t="shared" si="1"/>
        <v>Please remove any text entries, enter numeric values only</v>
      </c>
      <c r="T22" s="315"/>
    </row>
    <row r="23" spans="2:20" s="377" customFormat="1" ht="12.75" customHeight="1">
      <c r="B23" s="346">
        <v>14</v>
      </c>
      <c r="C23" s="347" t="s">
        <v>307</v>
      </c>
      <c r="D23" s="752">
        <v>13631</v>
      </c>
      <c r="E23" s="304" t="s">
        <v>282</v>
      </c>
      <c r="F23" s="302" t="s">
        <v>280</v>
      </c>
      <c r="G23" s="319" t="s">
        <v>296</v>
      </c>
      <c r="H23" s="752" t="s">
        <v>296</v>
      </c>
      <c r="I23" s="337"/>
      <c r="J23" s="337"/>
      <c r="K23" s="337"/>
      <c r="L23" s="337"/>
      <c r="M23" s="315"/>
      <c r="N23" s="315"/>
      <c r="O23" s="315"/>
      <c r="P23" s="315"/>
      <c r="Q23" s="315"/>
      <c r="R23" s="315"/>
      <c r="S23" s="1" t="str">
        <f t="shared" si="1"/>
        <v>Please remove any text entries, enter numeric values only</v>
      </c>
      <c r="T23" s="315"/>
    </row>
    <row r="24" spans="2:20" s="377" customFormat="1" ht="12.75" customHeight="1">
      <c r="B24" s="346">
        <v>15</v>
      </c>
      <c r="C24" s="347" t="s">
        <v>308</v>
      </c>
      <c r="D24" s="752">
        <v>15741</v>
      </c>
      <c r="E24" s="304" t="s">
        <v>282</v>
      </c>
      <c r="F24" s="302" t="s">
        <v>280</v>
      </c>
      <c r="G24" s="319" t="s">
        <v>296</v>
      </c>
      <c r="H24" s="752" t="s">
        <v>296</v>
      </c>
      <c r="I24" s="337"/>
      <c r="J24" s="337"/>
      <c r="K24" s="337"/>
      <c r="L24" s="337"/>
      <c r="M24" s="315"/>
      <c r="N24" s="315"/>
      <c r="O24" s="315"/>
      <c r="P24" s="315"/>
      <c r="Q24" s="315"/>
      <c r="R24" s="315"/>
      <c r="S24" s="1" t="str">
        <f t="shared" si="1"/>
        <v>Please remove any text entries, enter numeric values only</v>
      </c>
      <c r="T24" s="315"/>
    </row>
    <row r="25" spans="2:20" s="377" customFormat="1" ht="12.75" customHeight="1">
      <c r="B25" s="346">
        <v>16</v>
      </c>
      <c r="C25" s="347" t="s">
        <v>309</v>
      </c>
      <c r="D25" s="752">
        <v>16176</v>
      </c>
      <c r="E25" s="304" t="s">
        <v>282</v>
      </c>
      <c r="F25" s="302" t="s">
        <v>280</v>
      </c>
      <c r="G25" s="319" t="s">
        <v>296</v>
      </c>
      <c r="H25" s="752" t="s">
        <v>296</v>
      </c>
      <c r="I25" s="337"/>
      <c r="J25" s="337"/>
      <c r="K25" s="337"/>
      <c r="L25" s="337"/>
      <c r="M25" s="315"/>
      <c r="N25" s="315"/>
      <c r="O25" s="315"/>
      <c r="P25" s="315"/>
      <c r="Q25" s="315"/>
      <c r="R25" s="315"/>
      <c r="S25" s="1" t="str">
        <f t="shared" si="1"/>
        <v>Please remove any text entries, enter numeric values only</v>
      </c>
      <c r="T25" s="315"/>
    </row>
    <row r="26" spans="2:20" s="377" customFormat="1" ht="12.75" customHeight="1">
      <c r="B26" s="346">
        <v>17</v>
      </c>
      <c r="C26" s="347" t="s">
        <v>310</v>
      </c>
      <c r="D26" s="752">
        <v>34135</v>
      </c>
      <c r="E26" s="304" t="s">
        <v>282</v>
      </c>
      <c r="F26" s="304" t="s">
        <v>282</v>
      </c>
      <c r="G26" s="319" t="s">
        <v>296</v>
      </c>
      <c r="H26" s="319" t="s">
        <v>296</v>
      </c>
      <c r="I26" s="337"/>
      <c r="J26" s="337"/>
      <c r="K26" s="337"/>
      <c r="L26" s="337"/>
      <c r="M26" s="315"/>
      <c r="N26" s="315"/>
      <c r="O26" s="315"/>
      <c r="P26" s="315"/>
      <c r="Q26" s="315"/>
      <c r="R26" s="315"/>
      <c r="S26" s="1" t="str">
        <f>IF(OR(COUNTA(D26)&lt;&gt;COUNT(D26)),"Please remove any text entries, enter numeric values only","")</f>
        <v/>
      </c>
      <c r="T26" s="315"/>
    </row>
    <row r="27" spans="2:20" s="377" customFormat="1" ht="12.75" customHeight="1">
      <c r="B27" s="346">
        <v>18</v>
      </c>
      <c r="C27" s="347" t="s">
        <v>311</v>
      </c>
      <c r="D27" s="752">
        <v>43477</v>
      </c>
      <c r="E27" s="304" t="s">
        <v>282</v>
      </c>
      <c r="F27" s="304" t="s">
        <v>282</v>
      </c>
      <c r="G27" s="319" t="s">
        <v>296</v>
      </c>
      <c r="H27" s="319" t="s">
        <v>296</v>
      </c>
      <c r="I27" s="337"/>
      <c r="J27" s="337"/>
      <c r="K27" s="337"/>
      <c r="L27" s="337"/>
      <c r="M27" s="315"/>
      <c r="N27" s="315"/>
      <c r="O27" s="315"/>
      <c r="P27" s="315"/>
      <c r="Q27" s="315"/>
      <c r="R27" s="315"/>
      <c r="S27" s="1" t="str">
        <f t="shared" ref="S27:S31" si="2">IF(OR(COUNTA(D27)&lt;&gt;COUNT(D27)),"Please remove any text entries, enter numeric values only","")</f>
        <v/>
      </c>
      <c r="T27" s="315"/>
    </row>
    <row r="28" spans="2:20" s="377" customFormat="1" ht="12.75" customHeight="1">
      <c r="B28" s="346">
        <v>19</v>
      </c>
      <c r="C28" s="347" t="s">
        <v>312</v>
      </c>
      <c r="D28" s="752">
        <v>61430</v>
      </c>
      <c r="E28" s="304" t="s">
        <v>282</v>
      </c>
      <c r="F28" s="304" t="s">
        <v>282</v>
      </c>
      <c r="G28" s="319" t="s">
        <v>296</v>
      </c>
      <c r="H28" s="319" t="s">
        <v>296</v>
      </c>
      <c r="I28" s="337"/>
      <c r="J28" s="337"/>
      <c r="K28" s="337"/>
      <c r="L28" s="337"/>
      <c r="M28" s="315"/>
      <c r="N28" s="315"/>
      <c r="O28" s="315"/>
      <c r="P28" s="315"/>
      <c r="Q28" s="315"/>
      <c r="R28" s="315"/>
      <c r="S28" s="1" t="str">
        <f t="shared" si="2"/>
        <v/>
      </c>
      <c r="T28" s="315"/>
    </row>
    <row r="29" spans="2:20" s="377" customFormat="1" ht="12.75" customHeight="1">
      <c r="B29" s="346">
        <v>20</v>
      </c>
      <c r="C29" s="347" t="s">
        <v>313</v>
      </c>
      <c r="D29" s="752">
        <v>8461</v>
      </c>
      <c r="E29" s="304" t="s">
        <v>282</v>
      </c>
      <c r="F29" s="304" t="s">
        <v>282</v>
      </c>
      <c r="G29" s="319" t="s">
        <v>296</v>
      </c>
      <c r="H29" s="319" t="s">
        <v>296</v>
      </c>
      <c r="I29" s="337"/>
      <c r="J29" s="337"/>
      <c r="K29" s="337"/>
      <c r="L29" s="337"/>
      <c r="M29" s="315"/>
      <c r="N29" s="315"/>
      <c r="O29" s="315"/>
      <c r="P29" s="315"/>
      <c r="Q29" s="315"/>
      <c r="R29" s="315"/>
      <c r="S29" s="1" t="str">
        <f t="shared" si="2"/>
        <v/>
      </c>
      <c r="T29" s="315"/>
    </row>
    <row r="30" spans="2:20" s="377" customFormat="1" ht="12.75" customHeight="1">
      <c r="B30" s="346">
        <v>21</v>
      </c>
      <c r="C30" s="347" t="s">
        <v>314</v>
      </c>
      <c r="D30" s="752">
        <v>17542</v>
      </c>
      <c r="E30" s="304" t="s">
        <v>282</v>
      </c>
      <c r="F30" s="304" t="s">
        <v>282</v>
      </c>
      <c r="G30" s="319" t="s">
        <v>296</v>
      </c>
      <c r="H30" s="319" t="s">
        <v>296</v>
      </c>
      <c r="I30" s="337"/>
      <c r="J30" s="337"/>
      <c r="K30" s="337"/>
      <c r="L30" s="337"/>
      <c r="M30" s="315"/>
      <c r="N30" s="315"/>
      <c r="O30" s="315"/>
      <c r="P30" s="315"/>
      <c r="Q30" s="315"/>
      <c r="R30" s="315"/>
      <c r="S30" s="1" t="str">
        <f t="shared" si="2"/>
        <v/>
      </c>
      <c r="T30" s="315"/>
    </row>
    <row r="31" spans="2:20" s="377" customFormat="1" ht="12.75" customHeight="1">
      <c r="B31" s="346">
        <v>22</v>
      </c>
      <c r="C31" s="347" t="s">
        <v>315</v>
      </c>
      <c r="D31" s="752">
        <v>29391</v>
      </c>
      <c r="E31" s="304" t="s">
        <v>282</v>
      </c>
      <c r="F31" s="304" t="s">
        <v>282</v>
      </c>
      <c r="G31" s="319" t="s">
        <v>296</v>
      </c>
      <c r="H31" s="319" t="s">
        <v>296</v>
      </c>
      <c r="I31" s="337"/>
      <c r="J31" s="337"/>
      <c r="K31" s="337"/>
      <c r="L31" s="337"/>
      <c r="M31" s="315"/>
      <c r="N31" s="315"/>
      <c r="O31" s="315"/>
      <c r="P31" s="315"/>
      <c r="Q31" s="315"/>
      <c r="R31" s="315"/>
      <c r="S31" s="1" t="str">
        <f t="shared" si="2"/>
        <v/>
      </c>
      <c r="T31" s="315"/>
    </row>
    <row r="32" spans="2:20" s="377" customFormat="1" ht="12.75" customHeight="1">
      <c r="B32" s="320">
        <v>23</v>
      </c>
      <c r="C32" s="321" t="s">
        <v>316</v>
      </c>
      <c r="D32" s="322">
        <f>SUM(D10:D31)</f>
        <v>430140</v>
      </c>
      <c r="E32" s="323">
        <f>SUM(E10:E31)</f>
        <v>0</v>
      </c>
      <c r="F32" s="323">
        <f>SUM(F10:F31)</f>
        <v>0</v>
      </c>
      <c r="G32" s="323">
        <f>SUM(G10:G31)</f>
        <v>46198</v>
      </c>
      <c r="H32" s="323">
        <f>SUM(H10:H31)</f>
        <v>157016</v>
      </c>
      <c r="I32" s="337"/>
      <c r="J32" s="337"/>
      <c r="K32" s="337"/>
      <c r="L32" s="337"/>
      <c r="M32" s="324"/>
      <c r="N32" s="324"/>
      <c r="O32" s="324"/>
      <c r="P32" s="324"/>
      <c r="Q32" s="324"/>
      <c r="R32" s="324"/>
      <c r="S32" s="324"/>
      <c r="T32" s="324"/>
    </row>
    <row r="33" spans="2:20" s="378" customFormat="1" ht="12.75" customHeight="1">
      <c r="C33" s="348"/>
      <c r="D33" s="348"/>
      <c r="E33" s="349"/>
      <c r="F33" s="349"/>
      <c r="G33" s="349"/>
      <c r="H33" s="349"/>
      <c r="I33" s="349"/>
      <c r="J33" s="349"/>
      <c r="K33" s="349"/>
      <c r="L33" s="349"/>
      <c r="M33" s="349"/>
      <c r="N33" s="349"/>
      <c r="O33" s="349"/>
      <c r="P33" s="349"/>
      <c r="Q33" s="349"/>
      <c r="R33" s="349"/>
      <c r="S33" s="349"/>
      <c r="T33" s="349"/>
    </row>
    <row r="34" spans="2:20" s="378" customFormat="1" ht="12.75" customHeight="1">
      <c r="C34" s="348"/>
      <c r="D34" s="348"/>
      <c r="E34" s="349"/>
      <c r="F34" s="349"/>
      <c r="G34" s="349"/>
      <c r="H34" s="349"/>
      <c r="I34" s="349"/>
      <c r="J34" s="349"/>
      <c r="K34" s="349"/>
      <c r="L34" s="349"/>
      <c r="M34" s="349"/>
      <c r="N34" s="349"/>
      <c r="O34" s="349"/>
      <c r="P34" s="349"/>
      <c r="Q34" s="349"/>
      <c r="R34" s="349"/>
      <c r="S34" s="349"/>
      <c r="T34" s="349"/>
    </row>
    <row r="35" spans="2:20" s="378" customFormat="1" ht="12.75" customHeight="1">
      <c r="B35" s="342" t="s">
        <v>317</v>
      </c>
      <c r="C35" s="348"/>
      <c r="D35" s="348"/>
      <c r="E35" s="349"/>
      <c r="F35" s="349"/>
      <c r="G35" s="349"/>
      <c r="H35" s="349"/>
      <c r="I35" s="349"/>
      <c r="J35" s="349"/>
      <c r="K35" s="349"/>
      <c r="L35" s="349"/>
      <c r="M35" s="349"/>
      <c r="N35" s="349"/>
      <c r="O35" s="349"/>
      <c r="P35" s="349"/>
      <c r="Q35" s="349"/>
      <c r="R35" s="349"/>
      <c r="S35" s="349"/>
      <c r="T35" s="349"/>
    </row>
    <row r="36" spans="2:20" s="340" customFormat="1" ht="12.75" customHeight="1">
      <c r="C36" s="350"/>
      <c r="D36" s="351"/>
      <c r="E36" s="344" t="s">
        <v>318</v>
      </c>
      <c r="F36" s="352" t="s">
        <v>319</v>
      </c>
      <c r="G36" s="352" t="s">
        <v>320</v>
      </c>
      <c r="H36" s="352" t="s">
        <v>321</v>
      </c>
      <c r="I36" s="352" t="s">
        <v>322</v>
      </c>
      <c r="J36" s="352" t="s">
        <v>323</v>
      </c>
      <c r="K36" s="352" t="s">
        <v>324</v>
      </c>
      <c r="L36" s="352" t="s">
        <v>325</v>
      </c>
      <c r="M36" s="352" t="s">
        <v>326</v>
      </c>
      <c r="N36" s="352" t="s">
        <v>327</v>
      </c>
      <c r="O36" s="352" t="s">
        <v>328</v>
      </c>
      <c r="P36" s="352" t="s">
        <v>329</v>
      </c>
      <c r="Q36" s="353" t="s">
        <v>330</v>
      </c>
      <c r="R36" s="354"/>
      <c r="S36" s="355"/>
      <c r="T36" s="356"/>
    </row>
    <row r="37" spans="2:20" s="340" customFormat="1" ht="12.75" customHeight="1">
      <c r="B37" s="310" t="s">
        <v>290</v>
      </c>
      <c r="C37" s="325" t="s">
        <v>331</v>
      </c>
      <c r="D37" s="325"/>
      <c r="E37" s="308" t="s">
        <v>292</v>
      </c>
      <c r="F37" s="309" t="s">
        <v>292</v>
      </c>
      <c r="G37" s="309" t="s">
        <v>292</v>
      </c>
      <c r="H37" s="309" t="s">
        <v>292</v>
      </c>
      <c r="I37" s="309" t="s">
        <v>292</v>
      </c>
      <c r="J37" s="309" t="s">
        <v>292</v>
      </c>
      <c r="K37" s="309" t="s">
        <v>292</v>
      </c>
      <c r="L37" s="309" t="s">
        <v>292</v>
      </c>
      <c r="M37" s="309" t="s">
        <v>292</v>
      </c>
      <c r="N37" s="309" t="s">
        <v>292</v>
      </c>
      <c r="O37" s="309" t="s">
        <v>292</v>
      </c>
      <c r="P37" s="309" t="s">
        <v>292</v>
      </c>
      <c r="Q37" s="309" t="s">
        <v>292</v>
      </c>
      <c r="R37" s="354"/>
      <c r="S37" s="1"/>
      <c r="T37" s="356"/>
    </row>
    <row r="38" spans="2:20" ht="12.75" customHeight="1">
      <c r="B38" s="346">
        <v>24</v>
      </c>
      <c r="C38" s="347" t="s">
        <v>293</v>
      </c>
      <c r="D38" s="347"/>
      <c r="E38" s="753">
        <v>1731</v>
      </c>
      <c r="F38" s="753">
        <v>2222</v>
      </c>
      <c r="G38" s="753">
        <v>835</v>
      </c>
      <c r="H38" s="309">
        <v>0</v>
      </c>
      <c r="I38" s="309">
        <v>0</v>
      </c>
      <c r="J38" s="754"/>
      <c r="K38" s="754">
        <v>9114</v>
      </c>
      <c r="L38" s="754"/>
      <c r="M38" s="755" t="s">
        <v>332</v>
      </c>
      <c r="N38" s="309">
        <v>0</v>
      </c>
      <c r="O38" s="309">
        <v>0</v>
      </c>
      <c r="P38" s="309">
        <v>0</v>
      </c>
      <c r="Q38" s="309">
        <f>SUM(E38:P38)</f>
        <v>13902</v>
      </c>
      <c r="R38" s="357"/>
      <c r="S38" s="1" t="str">
        <f>IF(OR(COUNTA(J38:M38)&lt;&gt;COUNT(J38:M38),COUNTA(E38:G38)&lt;&gt;COUNT(E38:G38)),"Please remove any text entries, enter numeric values only","")</f>
        <v>Please remove any text entries, enter numeric values only</v>
      </c>
      <c r="T38" s="359"/>
    </row>
    <row r="39" spans="2:20" ht="12.75" customHeight="1">
      <c r="B39" s="346">
        <v>25</v>
      </c>
      <c r="C39" s="347" t="s">
        <v>294</v>
      </c>
      <c r="D39" s="347"/>
      <c r="E39" s="752">
        <v>1551</v>
      </c>
      <c r="F39" s="756">
        <v>102</v>
      </c>
      <c r="G39" s="756">
        <v>26</v>
      </c>
      <c r="H39" s="326">
        <v>0</v>
      </c>
      <c r="I39" s="326">
        <v>0</v>
      </c>
      <c r="J39" s="754"/>
      <c r="K39" s="754">
        <v>1885</v>
      </c>
      <c r="L39" s="754"/>
      <c r="M39" s="756" t="s">
        <v>332</v>
      </c>
      <c r="N39" s="326">
        <v>0</v>
      </c>
      <c r="O39" s="326">
        <v>0</v>
      </c>
      <c r="P39" s="326">
        <v>0</v>
      </c>
      <c r="Q39" s="309">
        <f t="shared" ref="Q39:Q54" si="3">SUM(E39:P39)</f>
        <v>3564</v>
      </c>
      <c r="R39" s="357"/>
      <c r="S39" s="1" t="str">
        <f t="shared" ref="S39:S44" si="4">IF(OR(COUNTA(J39:M39)&lt;&gt;COUNT(J39:M39),COUNTA(E39:G39)&lt;&gt;COUNT(E39:G39)),"Please remove any text entries, enter numeric values only","")</f>
        <v>Please remove any text entries, enter numeric values only</v>
      </c>
      <c r="T39" s="359"/>
    </row>
    <row r="40" spans="2:20" ht="12.75" customHeight="1">
      <c r="B40" s="346">
        <v>26</v>
      </c>
      <c r="C40" s="347" t="s">
        <v>295</v>
      </c>
      <c r="D40" s="347"/>
      <c r="E40" s="327"/>
      <c r="F40" s="327"/>
      <c r="G40" s="327"/>
      <c r="H40" s="326">
        <v>0</v>
      </c>
      <c r="I40" s="326">
        <v>0</v>
      </c>
      <c r="J40" s="754"/>
      <c r="K40" s="754">
        <v>4160</v>
      </c>
      <c r="L40" s="754"/>
      <c r="M40" s="756" t="s">
        <v>332</v>
      </c>
      <c r="N40" s="326">
        <v>0</v>
      </c>
      <c r="O40" s="326">
        <v>0</v>
      </c>
      <c r="P40" s="326">
        <v>0</v>
      </c>
      <c r="Q40" s="309">
        <f t="shared" si="3"/>
        <v>4160</v>
      </c>
      <c r="R40" s="357"/>
      <c r="S40" s="1" t="str">
        <f>IF(OR(COUNTA(J40:M40)&lt;&gt;COUNT(J40:M40)),"Please remove any text entries, enter numeric values only","")</f>
        <v>Please remove any text entries, enter numeric values only</v>
      </c>
      <c r="T40" s="359"/>
    </row>
    <row r="41" spans="2:20" ht="12.75" customHeight="1">
      <c r="B41" s="346">
        <v>27</v>
      </c>
      <c r="C41" s="347" t="s">
        <v>297</v>
      </c>
      <c r="D41" s="347"/>
      <c r="E41" s="751">
        <v>11210</v>
      </c>
      <c r="F41" s="314">
        <v>2421</v>
      </c>
      <c r="G41" s="314">
        <v>575</v>
      </c>
      <c r="H41" s="326">
        <v>0</v>
      </c>
      <c r="I41" s="326">
        <v>0</v>
      </c>
      <c r="J41" s="754"/>
      <c r="K41" s="754">
        <v>18834</v>
      </c>
      <c r="L41" s="754"/>
      <c r="M41" s="754" t="s">
        <v>332</v>
      </c>
      <c r="N41" s="326">
        <v>0</v>
      </c>
      <c r="O41" s="326">
        <v>0</v>
      </c>
      <c r="P41" s="326">
        <v>0</v>
      </c>
      <c r="Q41" s="309">
        <f t="shared" si="3"/>
        <v>33040</v>
      </c>
      <c r="R41" s="357"/>
      <c r="S41" s="1" t="str">
        <f t="shared" si="4"/>
        <v>Please remove any text entries, enter numeric values only</v>
      </c>
      <c r="T41" s="359"/>
    </row>
    <row r="42" spans="2:20" ht="12.75" customHeight="1">
      <c r="B42" s="346">
        <v>28</v>
      </c>
      <c r="C42" s="347" t="s">
        <v>298</v>
      </c>
      <c r="D42" s="347"/>
      <c r="E42" s="326"/>
      <c r="F42" s="326"/>
      <c r="G42" s="326"/>
      <c r="H42" s="326">
        <v>0</v>
      </c>
      <c r="I42" s="326">
        <v>0</v>
      </c>
      <c r="J42" s="754">
        <v>4830</v>
      </c>
      <c r="K42" s="754">
        <v>7246</v>
      </c>
      <c r="L42" s="754">
        <v>4830</v>
      </c>
      <c r="M42" s="756">
        <v>2414</v>
      </c>
      <c r="N42" s="326">
        <v>0</v>
      </c>
      <c r="O42" s="326">
        <v>0</v>
      </c>
      <c r="P42" s="326">
        <v>0</v>
      </c>
      <c r="Q42" s="309">
        <f t="shared" si="3"/>
        <v>19320</v>
      </c>
      <c r="R42" s="357"/>
      <c r="S42" s="1" t="str">
        <f>IF(OR(COUNTA(J42:M42)&lt;&gt;COUNT(J42:M42)),"Please remove any text entries, enter numeric values only","")</f>
        <v/>
      </c>
      <c r="T42" s="359"/>
    </row>
    <row r="43" spans="2:20" ht="12.75" customHeight="1">
      <c r="B43" s="346">
        <v>29</v>
      </c>
      <c r="C43" s="347" t="s">
        <v>299</v>
      </c>
      <c r="D43" s="347"/>
      <c r="E43" s="327"/>
      <c r="F43" s="327"/>
      <c r="G43" s="327"/>
      <c r="H43" s="326">
        <v>0</v>
      </c>
      <c r="I43" s="326">
        <v>0</v>
      </c>
      <c r="J43" s="754">
        <v>4043</v>
      </c>
      <c r="K43" s="754"/>
      <c r="L43" s="754"/>
      <c r="M43" s="756" t="s">
        <v>332</v>
      </c>
      <c r="N43" s="326">
        <v>0</v>
      </c>
      <c r="O43" s="326">
        <v>0</v>
      </c>
      <c r="P43" s="326">
        <v>0</v>
      </c>
      <c r="Q43" s="309">
        <f t="shared" si="3"/>
        <v>4043</v>
      </c>
      <c r="R43" s="357"/>
      <c r="S43" s="1" t="str">
        <f>IF(OR(COUNTA(J43:M43)&lt;&gt;COUNT(J43:M43)),"Please remove any text entries, enter numeric values only","")</f>
        <v>Please remove any text entries, enter numeric values only</v>
      </c>
      <c r="T43" s="359"/>
    </row>
    <row r="44" spans="2:20" ht="12.75" customHeight="1">
      <c r="B44" s="346">
        <v>30</v>
      </c>
      <c r="C44" s="347" t="s">
        <v>300</v>
      </c>
      <c r="D44" s="347"/>
      <c r="E44" s="757">
        <v>8313</v>
      </c>
      <c r="F44" s="755">
        <v>3248</v>
      </c>
      <c r="G44" s="755">
        <v>704</v>
      </c>
      <c r="H44" s="326">
        <v>0</v>
      </c>
      <c r="I44" s="326">
        <v>0</v>
      </c>
      <c r="J44" s="754"/>
      <c r="K44" s="754">
        <v>10455</v>
      </c>
      <c r="L44" s="754">
        <v>4324</v>
      </c>
      <c r="M44" s="756">
        <v>1586</v>
      </c>
      <c r="N44" s="326">
        <v>0</v>
      </c>
      <c r="O44" s="326">
        <v>0</v>
      </c>
      <c r="P44" s="326">
        <v>0</v>
      </c>
      <c r="Q44" s="309">
        <f t="shared" si="3"/>
        <v>28630</v>
      </c>
      <c r="R44" s="357"/>
      <c r="S44" s="1" t="str">
        <f t="shared" si="4"/>
        <v/>
      </c>
      <c r="T44" s="359"/>
    </row>
    <row r="45" spans="2:20" ht="12.75" customHeight="1">
      <c r="B45" s="346">
        <v>31</v>
      </c>
      <c r="C45" s="347" t="s">
        <v>301</v>
      </c>
      <c r="D45" s="347"/>
      <c r="E45" s="326">
        <v>0</v>
      </c>
      <c r="F45" s="326">
        <v>0</v>
      </c>
      <c r="G45" s="326"/>
      <c r="H45" s="326">
        <v>0</v>
      </c>
      <c r="I45" s="326">
        <v>0</v>
      </c>
      <c r="J45" s="754">
        <v>17794</v>
      </c>
      <c r="K45" s="754"/>
      <c r="L45" s="754"/>
      <c r="M45" s="756" t="s">
        <v>332</v>
      </c>
      <c r="N45" s="326">
        <v>0</v>
      </c>
      <c r="O45" s="326">
        <v>0</v>
      </c>
      <c r="P45" s="326">
        <v>0</v>
      </c>
      <c r="Q45" s="309">
        <f t="shared" si="3"/>
        <v>17794</v>
      </c>
      <c r="R45" s="360"/>
      <c r="S45" s="1" t="str">
        <f>IF(OR(COUNTA(J45:M45)&lt;&gt;COUNT(J45:M45)),"Please remove any text entries, enter numeric values only","")</f>
        <v>Please remove any text entries, enter numeric values only</v>
      </c>
      <c r="T45" s="361">
        <v>1</v>
      </c>
    </row>
    <row r="46" spans="2:20" ht="12.75" customHeight="1">
      <c r="B46" s="346">
        <v>32</v>
      </c>
      <c r="C46" s="347" t="s">
        <v>302</v>
      </c>
      <c r="D46" s="347"/>
      <c r="E46" s="326">
        <v>0</v>
      </c>
      <c r="F46" s="326">
        <v>0</v>
      </c>
      <c r="G46" s="326">
        <v>0</v>
      </c>
      <c r="H46" s="326">
        <v>0</v>
      </c>
      <c r="I46" s="326">
        <v>0</v>
      </c>
      <c r="J46" s="754"/>
      <c r="K46" s="754"/>
      <c r="L46" s="754">
        <v>30606</v>
      </c>
      <c r="M46" s="754">
        <v>8845</v>
      </c>
      <c r="N46" s="326">
        <v>0</v>
      </c>
      <c r="O46" s="326">
        <v>0</v>
      </c>
      <c r="P46" s="326">
        <v>0</v>
      </c>
      <c r="Q46" s="309">
        <f t="shared" si="3"/>
        <v>39451</v>
      </c>
      <c r="R46" s="360"/>
      <c r="S46" s="1" t="str">
        <f t="shared" ref="S46:S53" si="5">IF(OR(COUNTA(J46:M46)&lt;&gt;COUNT(J46:M46)),"Please remove any text entries, enter numeric values only","")</f>
        <v/>
      </c>
      <c r="T46" s="361">
        <v>3</v>
      </c>
    </row>
    <row r="47" spans="2:20" ht="12.75" customHeight="1">
      <c r="B47" s="346">
        <v>33</v>
      </c>
      <c r="C47" s="347" t="s">
        <v>303</v>
      </c>
      <c r="D47" s="347"/>
      <c r="E47" s="326">
        <v>0</v>
      </c>
      <c r="F47" s="326">
        <v>0</v>
      </c>
      <c r="G47" s="326">
        <v>0</v>
      </c>
      <c r="H47" s="326">
        <v>0</v>
      </c>
      <c r="I47" s="326">
        <v>0</v>
      </c>
      <c r="J47" s="754">
        <v>9333</v>
      </c>
      <c r="K47" s="754">
        <v>3306</v>
      </c>
      <c r="L47" s="754">
        <v>4240</v>
      </c>
      <c r="M47" s="754" t="s">
        <v>332</v>
      </c>
      <c r="N47" s="326">
        <v>0</v>
      </c>
      <c r="O47" s="326">
        <v>0</v>
      </c>
      <c r="P47" s="326">
        <v>0</v>
      </c>
      <c r="Q47" s="309">
        <f t="shared" si="3"/>
        <v>16879</v>
      </c>
      <c r="R47" s="360"/>
      <c r="S47" s="1" t="str">
        <f t="shared" si="5"/>
        <v>Please remove any text entries, enter numeric values only</v>
      </c>
      <c r="T47" s="361">
        <v>4</v>
      </c>
    </row>
    <row r="48" spans="2:20" ht="12.75" customHeight="1">
      <c r="B48" s="346">
        <v>34</v>
      </c>
      <c r="C48" s="347" t="s">
        <v>304</v>
      </c>
      <c r="D48" s="347"/>
      <c r="E48" s="326">
        <v>0</v>
      </c>
      <c r="F48" s="326">
        <v>0</v>
      </c>
      <c r="G48" s="326">
        <v>0</v>
      </c>
      <c r="H48" s="326">
        <v>0</v>
      </c>
      <c r="I48" s="326">
        <v>0</v>
      </c>
      <c r="J48" s="754"/>
      <c r="K48" s="754"/>
      <c r="L48" s="754"/>
      <c r="M48" s="754" t="s">
        <v>332</v>
      </c>
      <c r="N48" s="326">
        <v>0</v>
      </c>
      <c r="O48" s="326">
        <v>0</v>
      </c>
      <c r="P48" s="326">
        <v>0</v>
      </c>
      <c r="Q48" s="309">
        <f t="shared" si="3"/>
        <v>0</v>
      </c>
      <c r="R48" s="360"/>
      <c r="S48" s="1" t="str">
        <f t="shared" si="5"/>
        <v>Please remove any text entries, enter numeric values only</v>
      </c>
      <c r="T48" s="361">
        <v>5</v>
      </c>
    </row>
    <row r="49" spans="2:20" ht="12.75" customHeight="1">
      <c r="B49" s="346">
        <v>35</v>
      </c>
      <c r="C49" s="347" t="s">
        <v>305</v>
      </c>
      <c r="D49" s="347"/>
      <c r="E49" s="326">
        <v>0</v>
      </c>
      <c r="F49" s="326">
        <v>0</v>
      </c>
      <c r="G49" s="326">
        <v>0</v>
      </c>
      <c r="H49" s="326">
        <v>0</v>
      </c>
      <c r="I49" s="326">
        <v>0</v>
      </c>
      <c r="J49" s="754"/>
      <c r="K49" s="754"/>
      <c r="L49" s="754"/>
      <c r="M49" s="756" t="s">
        <v>332</v>
      </c>
      <c r="N49" s="326">
        <v>0</v>
      </c>
      <c r="O49" s="326">
        <v>0</v>
      </c>
      <c r="P49" s="326">
        <v>0</v>
      </c>
      <c r="Q49" s="309">
        <f t="shared" si="3"/>
        <v>0</v>
      </c>
      <c r="R49" s="360"/>
      <c r="S49" s="1" t="str">
        <f t="shared" si="5"/>
        <v>Please remove any text entries, enter numeric values only</v>
      </c>
      <c r="T49" s="361"/>
    </row>
    <row r="50" spans="2:20" ht="12.75" customHeight="1">
      <c r="B50" s="346">
        <v>30</v>
      </c>
      <c r="C50" s="347" t="s">
        <v>306</v>
      </c>
      <c r="D50" s="347"/>
      <c r="E50" s="326">
        <v>0</v>
      </c>
      <c r="F50" s="326">
        <v>0</v>
      </c>
      <c r="G50" s="326">
        <v>0</v>
      </c>
      <c r="H50" s="326">
        <v>0</v>
      </c>
      <c r="I50" s="326">
        <v>0</v>
      </c>
      <c r="J50" s="754"/>
      <c r="K50" s="754"/>
      <c r="L50" s="754"/>
      <c r="M50" s="756" t="s">
        <v>332</v>
      </c>
      <c r="N50" s="326">
        <v>0</v>
      </c>
      <c r="O50" s="326">
        <v>0</v>
      </c>
      <c r="P50" s="326">
        <v>0</v>
      </c>
      <c r="Q50" s="309">
        <f t="shared" si="3"/>
        <v>0</v>
      </c>
      <c r="S50" s="1" t="str">
        <f t="shared" si="5"/>
        <v>Please remove any text entries, enter numeric values only</v>
      </c>
    </row>
    <row r="51" spans="2:20" ht="12.75" customHeight="1">
      <c r="B51" s="346">
        <v>36</v>
      </c>
      <c r="C51" s="347" t="s">
        <v>307</v>
      </c>
      <c r="D51" s="347"/>
      <c r="E51" s="326">
        <v>0</v>
      </c>
      <c r="F51" s="326">
        <v>0</v>
      </c>
      <c r="G51" s="326">
        <v>0</v>
      </c>
      <c r="H51" s="326">
        <v>0</v>
      </c>
      <c r="I51" s="326">
        <v>0</v>
      </c>
      <c r="J51" s="754"/>
      <c r="K51" s="754"/>
      <c r="L51" s="754"/>
      <c r="M51" s="756" t="s">
        <v>332</v>
      </c>
      <c r="N51" s="326">
        <v>0</v>
      </c>
      <c r="O51" s="326">
        <v>0</v>
      </c>
      <c r="P51" s="326">
        <v>0</v>
      </c>
      <c r="Q51" s="309">
        <f t="shared" si="3"/>
        <v>0</v>
      </c>
      <c r="R51" s="360"/>
      <c r="S51" s="1" t="str">
        <f t="shared" si="5"/>
        <v>Please remove any text entries, enter numeric values only</v>
      </c>
      <c r="T51" s="361">
        <v>6</v>
      </c>
    </row>
    <row r="52" spans="2:20" ht="12.75" customHeight="1">
      <c r="B52" s="346">
        <v>37</v>
      </c>
      <c r="C52" s="347" t="s">
        <v>308</v>
      </c>
      <c r="D52" s="347"/>
      <c r="E52" s="326">
        <v>0</v>
      </c>
      <c r="F52" s="326">
        <v>0</v>
      </c>
      <c r="G52" s="326">
        <v>0</v>
      </c>
      <c r="H52" s="326">
        <v>0</v>
      </c>
      <c r="I52" s="326">
        <v>0</v>
      </c>
      <c r="J52" s="754"/>
      <c r="K52" s="754"/>
      <c r="L52" s="754"/>
      <c r="M52" s="756" t="s">
        <v>332</v>
      </c>
      <c r="N52" s="326">
        <v>0</v>
      </c>
      <c r="O52" s="326">
        <v>0</v>
      </c>
      <c r="P52" s="326">
        <v>0</v>
      </c>
      <c r="Q52" s="309">
        <f t="shared" si="3"/>
        <v>0</v>
      </c>
      <c r="R52" s="360"/>
      <c r="S52" s="1" t="str">
        <f t="shared" si="5"/>
        <v>Please remove any text entries, enter numeric values only</v>
      </c>
      <c r="T52" s="361">
        <v>7</v>
      </c>
    </row>
    <row r="53" spans="2:20" ht="12.75" customHeight="1">
      <c r="B53" s="346">
        <v>38</v>
      </c>
      <c r="C53" s="347" t="s">
        <v>309</v>
      </c>
      <c r="D53" s="347"/>
      <c r="E53" s="326">
        <v>0</v>
      </c>
      <c r="F53" s="326">
        <v>0</v>
      </c>
      <c r="G53" s="326">
        <v>0</v>
      </c>
      <c r="H53" s="326">
        <v>0</v>
      </c>
      <c r="I53" s="326">
        <v>0</v>
      </c>
      <c r="J53" s="754"/>
      <c r="K53" s="754"/>
      <c r="L53" s="754"/>
      <c r="M53" s="756">
        <v>9171</v>
      </c>
      <c r="N53" s="326">
        <v>0</v>
      </c>
      <c r="O53" s="326">
        <v>0</v>
      </c>
      <c r="P53" s="326">
        <v>0</v>
      </c>
      <c r="Q53" s="309">
        <f t="shared" si="3"/>
        <v>9171</v>
      </c>
      <c r="R53" s="360"/>
      <c r="S53" s="1" t="str">
        <f t="shared" si="5"/>
        <v/>
      </c>
      <c r="T53" s="361">
        <v>8</v>
      </c>
    </row>
    <row r="54" spans="2:20" ht="12.75" customHeight="1">
      <c r="B54" s="320">
        <v>39</v>
      </c>
      <c r="C54" s="321" t="s">
        <v>333</v>
      </c>
      <c r="D54" s="321"/>
      <c r="E54" s="326">
        <f t="shared" ref="E54:P54" si="6">SUM(E38:E53)</f>
        <v>22805</v>
      </c>
      <c r="F54" s="326">
        <f t="shared" si="6"/>
        <v>7993</v>
      </c>
      <c r="G54" s="326">
        <f t="shared" si="6"/>
        <v>2140</v>
      </c>
      <c r="H54" s="326">
        <f t="shared" si="6"/>
        <v>0</v>
      </c>
      <c r="I54" s="326">
        <f t="shared" si="6"/>
        <v>0</v>
      </c>
      <c r="J54" s="326">
        <f t="shared" si="6"/>
        <v>36000</v>
      </c>
      <c r="K54" s="326">
        <f t="shared" si="6"/>
        <v>55000</v>
      </c>
      <c r="L54" s="326">
        <f t="shared" si="6"/>
        <v>44000</v>
      </c>
      <c r="M54" s="326">
        <f t="shared" si="6"/>
        <v>22016</v>
      </c>
      <c r="N54" s="326">
        <f t="shared" si="6"/>
        <v>0</v>
      </c>
      <c r="O54" s="326">
        <f t="shared" si="6"/>
        <v>0</v>
      </c>
      <c r="P54" s="326">
        <f t="shared" si="6"/>
        <v>0</v>
      </c>
      <c r="Q54" s="309">
        <f t="shared" si="3"/>
        <v>189954</v>
      </c>
      <c r="R54" s="360"/>
      <c r="S54" s="358"/>
      <c r="T54" s="361">
        <v>11</v>
      </c>
    </row>
    <row r="55" spans="2:20" s="364" customFormat="1" ht="12.6" customHeight="1">
      <c r="B55" s="362"/>
      <c r="C55" s="340"/>
      <c r="D55" s="340"/>
      <c r="E55" s="363"/>
      <c r="F55" s="363"/>
      <c r="G55" s="363"/>
      <c r="H55" s="363"/>
      <c r="I55" s="363"/>
      <c r="J55" s="363"/>
      <c r="K55" s="363"/>
      <c r="L55" s="363"/>
      <c r="M55" s="363"/>
      <c r="N55" s="363"/>
      <c r="O55" s="363"/>
      <c r="P55" s="363"/>
      <c r="Q55" s="363"/>
      <c r="R55" s="363"/>
      <c r="S55" s="363"/>
      <c r="T55" s="363"/>
    </row>
    <row r="56" spans="2:20" s="364" customFormat="1" ht="12.6" customHeight="1">
      <c r="B56" s="362"/>
      <c r="C56" s="340"/>
      <c r="D56" s="340"/>
      <c r="E56" s="363"/>
      <c r="F56" s="363"/>
      <c r="G56" s="363"/>
      <c r="H56" s="363"/>
      <c r="I56" s="363"/>
      <c r="J56" s="363"/>
      <c r="K56" s="363"/>
      <c r="L56" s="363"/>
      <c r="M56" s="363"/>
      <c r="N56" s="363"/>
      <c r="O56" s="363"/>
      <c r="P56" s="363"/>
      <c r="Q56" s="363"/>
      <c r="R56" s="363"/>
      <c r="S56" s="363"/>
      <c r="T56" s="363"/>
    </row>
    <row r="57" spans="2:20" s="364" customFormat="1" ht="12.6" customHeight="1">
      <c r="B57" s="342" t="s">
        <v>334</v>
      </c>
      <c r="C57" s="340"/>
      <c r="D57" s="340"/>
      <c r="E57" s="363"/>
      <c r="F57" s="363"/>
      <c r="G57" s="363"/>
      <c r="H57" s="363"/>
      <c r="I57" s="363"/>
      <c r="J57" s="363"/>
      <c r="K57" s="363"/>
      <c r="L57" s="363"/>
      <c r="M57" s="363"/>
      <c r="N57" s="363"/>
      <c r="O57" s="363"/>
      <c r="P57" s="363"/>
      <c r="Q57" s="363"/>
      <c r="R57" s="363"/>
      <c r="S57" s="363"/>
      <c r="T57" s="363"/>
    </row>
    <row r="58" spans="2:20" s="340" customFormat="1" ht="12.75" customHeight="1">
      <c r="C58" s="350"/>
      <c r="D58" s="351"/>
      <c r="E58" s="344" t="s">
        <v>318</v>
      </c>
      <c r="F58" s="352" t="s">
        <v>319</v>
      </c>
      <c r="G58" s="352" t="s">
        <v>320</v>
      </c>
      <c r="H58" s="352" t="s">
        <v>321</v>
      </c>
      <c r="I58" s="352" t="s">
        <v>322</v>
      </c>
      <c r="J58" s="352" t="s">
        <v>323</v>
      </c>
      <c r="K58" s="352" t="s">
        <v>324</v>
      </c>
      <c r="L58" s="352" t="s">
        <v>325</v>
      </c>
      <c r="M58" s="352" t="s">
        <v>326</v>
      </c>
      <c r="N58" s="352" t="s">
        <v>327</v>
      </c>
      <c r="O58" s="352" t="s">
        <v>328</v>
      </c>
      <c r="P58" s="352" t="s">
        <v>329</v>
      </c>
      <c r="Q58" s="353" t="s">
        <v>330</v>
      </c>
      <c r="R58" s="354"/>
      <c r="S58" s="355"/>
      <c r="T58" s="356"/>
    </row>
    <row r="59" spans="2:20" s="340" customFormat="1" ht="12.75" customHeight="1">
      <c r="B59" s="310" t="s">
        <v>290</v>
      </c>
      <c r="C59" s="325" t="s">
        <v>331</v>
      </c>
      <c r="D59" s="325"/>
      <c r="E59" s="308" t="s">
        <v>292</v>
      </c>
      <c r="F59" s="309" t="s">
        <v>292</v>
      </c>
      <c r="G59" s="309" t="s">
        <v>292</v>
      </c>
      <c r="H59" s="309" t="s">
        <v>292</v>
      </c>
      <c r="I59" s="309" t="s">
        <v>292</v>
      </c>
      <c r="J59" s="309" t="s">
        <v>292</v>
      </c>
      <c r="K59" s="309" t="s">
        <v>292</v>
      </c>
      <c r="L59" s="309" t="s">
        <v>292</v>
      </c>
      <c r="M59" s="309" t="s">
        <v>292</v>
      </c>
      <c r="N59" s="309" t="s">
        <v>292</v>
      </c>
      <c r="O59" s="309" t="s">
        <v>292</v>
      </c>
      <c r="P59" s="309" t="s">
        <v>292</v>
      </c>
      <c r="Q59" s="309" t="s">
        <v>292</v>
      </c>
      <c r="R59" s="354"/>
      <c r="S59" s="1"/>
      <c r="T59" s="356"/>
    </row>
    <row r="60" spans="2:20" ht="12.75" customHeight="1">
      <c r="B60" s="365">
        <v>40</v>
      </c>
      <c r="C60" s="366" t="s">
        <v>335</v>
      </c>
      <c r="D60" s="347"/>
      <c r="E60" s="753">
        <v>12392</v>
      </c>
      <c r="F60" s="753">
        <v>3871</v>
      </c>
      <c r="G60" s="753">
        <v>2011</v>
      </c>
      <c r="H60" s="309">
        <v>0</v>
      </c>
      <c r="I60" s="309">
        <v>0</v>
      </c>
      <c r="J60" s="753">
        <v>9000</v>
      </c>
      <c r="K60" s="753">
        <v>10000</v>
      </c>
      <c r="L60" s="753">
        <v>8000</v>
      </c>
      <c r="M60" s="753">
        <v>4016</v>
      </c>
      <c r="N60" s="309">
        <v>0</v>
      </c>
      <c r="O60" s="309">
        <v>0</v>
      </c>
      <c r="P60" s="309">
        <v>0</v>
      </c>
      <c r="Q60" s="328">
        <f>SUM(E60:P60)</f>
        <v>49290</v>
      </c>
      <c r="R60" s="357"/>
      <c r="S60" s="1" t="str">
        <f t="shared" ref="S60:S64" si="7">IF(OR(COUNTA(J60:M60)&lt;&gt;COUNT(J60:M60),COUNTA(E60:G60)&lt;&gt;COUNT(E60:G60)),"Please remove any text entries, enter numeric values only","")</f>
        <v/>
      </c>
      <c r="T60" s="359"/>
    </row>
    <row r="61" spans="2:20" ht="12.75" customHeight="1">
      <c r="B61" s="346">
        <v>41</v>
      </c>
      <c r="C61" s="347" t="s">
        <v>336</v>
      </c>
      <c r="D61" s="347"/>
      <c r="E61" s="756">
        <v>6604</v>
      </c>
      <c r="F61" s="754">
        <v>2055</v>
      </c>
      <c r="G61" s="754">
        <v>112</v>
      </c>
      <c r="H61" s="326">
        <v>0</v>
      </c>
      <c r="I61" s="326">
        <v>0</v>
      </c>
      <c r="J61" s="756">
        <v>16500</v>
      </c>
      <c r="K61" s="756">
        <v>27500</v>
      </c>
      <c r="L61" s="756">
        <v>22000</v>
      </c>
      <c r="M61" s="754">
        <v>11000</v>
      </c>
      <c r="N61" s="326">
        <v>0</v>
      </c>
      <c r="O61" s="326">
        <v>0</v>
      </c>
      <c r="P61" s="326">
        <v>0</v>
      </c>
      <c r="Q61" s="328">
        <f t="shared" ref="Q61:Q65" si="8">SUM(E61:P61)</f>
        <v>85771</v>
      </c>
      <c r="R61" s="357"/>
      <c r="S61" s="1" t="str">
        <f t="shared" si="7"/>
        <v/>
      </c>
      <c r="T61" s="359"/>
    </row>
    <row r="62" spans="2:20" ht="12.75" customHeight="1">
      <c r="B62" s="346">
        <v>42</v>
      </c>
      <c r="C62" s="347" t="s">
        <v>337</v>
      </c>
      <c r="D62" s="347"/>
      <c r="E62" s="756">
        <v>3809</v>
      </c>
      <c r="F62" s="754">
        <v>2067</v>
      </c>
      <c r="G62" s="754">
        <v>17</v>
      </c>
      <c r="H62" s="326">
        <v>0</v>
      </c>
      <c r="I62" s="326">
        <v>0</v>
      </c>
      <c r="J62" s="756">
        <v>10500</v>
      </c>
      <c r="K62" s="756">
        <v>17500</v>
      </c>
      <c r="L62" s="756">
        <v>14000</v>
      </c>
      <c r="M62" s="754">
        <v>7000</v>
      </c>
      <c r="N62" s="326">
        <v>0</v>
      </c>
      <c r="O62" s="326">
        <v>0</v>
      </c>
      <c r="P62" s="326">
        <v>0</v>
      </c>
      <c r="Q62" s="328">
        <f t="shared" si="8"/>
        <v>54893</v>
      </c>
      <c r="R62" s="357"/>
      <c r="S62" s="1" t="str">
        <f t="shared" si="7"/>
        <v/>
      </c>
      <c r="T62" s="359"/>
    </row>
    <row r="63" spans="2:20" ht="12.75" customHeight="1">
      <c r="B63" s="367">
        <v>43</v>
      </c>
      <c r="C63" s="368" t="s">
        <v>338</v>
      </c>
      <c r="D63" s="347"/>
      <c r="E63" s="758" t="s">
        <v>332</v>
      </c>
      <c r="F63" s="759" t="s">
        <v>332</v>
      </c>
      <c r="G63" s="759" t="s">
        <v>332</v>
      </c>
      <c r="H63" s="326">
        <v>0</v>
      </c>
      <c r="I63" s="326">
        <v>0</v>
      </c>
      <c r="J63" s="758" t="s">
        <v>332</v>
      </c>
      <c r="K63" s="759" t="s">
        <v>332</v>
      </c>
      <c r="L63" s="759" t="s">
        <v>332</v>
      </c>
      <c r="M63" s="759" t="s">
        <v>332</v>
      </c>
      <c r="N63" s="326">
        <v>0</v>
      </c>
      <c r="O63" s="326">
        <v>0</v>
      </c>
      <c r="P63" s="326">
        <v>0</v>
      </c>
      <c r="Q63" s="328">
        <f t="shared" si="8"/>
        <v>0</v>
      </c>
      <c r="R63" s="357"/>
      <c r="S63" s="1" t="str">
        <f t="shared" si="7"/>
        <v>Please remove any text entries, enter numeric values only</v>
      </c>
      <c r="T63" s="359"/>
    </row>
    <row r="64" spans="2:20" ht="12.75" customHeight="1">
      <c r="B64" s="305">
        <v>44</v>
      </c>
      <c r="C64" s="329" t="s">
        <v>339</v>
      </c>
      <c r="D64" s="329"/>
      <c r="E64" s="326">
        <f>SUM(E60:E63)</f>
        <v>22805</v>
      </c>
      <c r="F64" s="328">
        <f t="shared" ref="F64:P64" si="9">SUM(F60:F63)</f>
        <v>7993</v>
      </c>
      <c r="G64" s="328">
        <f t="shared" si="9"/>
        <v>2140</v>
      </c>
      <c r="H64" s="328">
        <f t="shared" si="9"/>
        <v>0</v>
      </c>
      <c r="I64" s="328">
        <f t="shared" si="9"/>
        <v>0</v>
      </c>
      <c r="J64" s="328">
        <f t="shared" si="9"/>
        <v>36000</v>
      </c>
      <c r="K64" s="328">
        <f t="shared" si="9"/>
        <v>55000</v>
      </c>
      <c r="L64" s="328">
        <f t="shared" si="9"/>
        <v>44000</v>
      </c>
      <c r="M64" s="328">
        <f t="shared" si="9"/>
        <v>22016</v>
      </c>
      <c r="N64" s="328">
        <f t="shared" si="9"/>
        <v>0</v>
      </c>
      <c r="O64" s="328">
        <f t="shared" si="9"/>
        <v>0</v>
      </c>
      <c r="P64" s="328">
        <f t="shared" si="9"/>
        <v>0</v>
      </c>
      <c r="Q64" s="328">
        <f t="shared" si="8"/>
        <v>189954</v>
      </c>
      <c r="R64" s="357"/>
      <c r="S64" s="1" t="str">
        <f t="shared" si="7"/>
        <v/>
      </c>
      <c r="T64" s="359"/>
    </row>
    <row r="65" spans="2:20" ht="12.75" customHeight="1">
      <c r="B65" s="305">
        <v>45</v>
      </c>
      <c r="C65" s="329" t="s">
        <v>340</v>
      </c>
      <c r="D65" s="329"/>
      <c r="E65" s="326">
        <f t="shared" ref="E65:P65" si="10">E54-E64</f>
        <v>0</v>
      </c>
      <c r="F65" s="328">
        <f t="shared" si="10"/>
        <v>0</v>
      </c>
      <c r="G65" s="328">
        <f t="shared" si="10"/>
        <v>0</v>
      </c>
      <c r="H65" s="328">
        <f t="shared" si="10"/>
        <v>0</v>
      </c>
      <c r="I65" s="328">
        <f t="shared" si="10"/>
        <v>0</v>
      </c>
      <c r="J65" s="328">
        <f t="shared" si="10"/>
        <v>0</v>
      </c>
      <c r="K65" s="328">
        <f t="shared" si="10"/>
        <v>0</v>
      </c>
      <c r="L65" s="328">
        <f t="shared" si="10"/>
        <v>0</v>
      </c>
      <c r="M65" s="328">
        <f t="shared" si="10"/>
        <v>0</v>
      </c>
      <c r="N65" s="328">
        <f t="shared" si="10"/>
        <v>0</v>
      </c>
      <c r="O65" s="328">
        <f t="shared" si="10"/>
        <v>0</v>
      </c>
      <c r="P65" s="328">
        <f t="shared" si="10"/>
        <v>0</v>
      </c>
      <c r="Q65" s="328">
        <f t="shared" si="8"/>
        <v>0</v>
      </c>
      <c r="R65" s="357"/>
      <c r="S65" s="358"/>
      <c r="T65" s="359"/>
    </row>
    <row r="66" spans="2:20" s="337" customFormat="1" ht="12.75" customHeight="1"/>
    <row r="67" spans="2:20" s="337" customFormat="1" ht="12.75" customHeight="1"/>
    <row r="68" spans="2:20" s="364" customFormat="1" ht="12.6" customHeight="1">
      <c r="B68" s="362"/>
      <c r="C68" s="340"/>
      <c r="D68" s="340"/>
      <c r="E68" s="363"/>
      <c r="F68" s="363"/>
      <c r="G68" s="363"/>
      <c r="H68" s="363"/>
      <c r="I68" s="363"/>
      <c r="J68" s="363"/>
      <c r="K68" s="363"/>
      <c r="L68" s="363"/>
      <c r="M68" s="363"/>
      <c r="N68" s="363"/>
      <c r="O68" s="363"/>
      <c r="P68" s="363"/>
      <c r="Q68" s="363"/>
      <c r="R68" s="363"/>
      <c r="S68" s="363"/>
      <c r="T68" s="363"/>
    </row>
    <row r="69" spans="2:20" s="337" customFormat="1" ht="15.75">
      <c r="B69" s="342" t="s">
        <v>341</v>
      </c>
      <c r="C69" s="335"/>
      <c r="D69" s="343"/>
      <c r="E69" s="343"/>
      <c r="F69" s="343"/>
      <c r="G69" s="343"/>
      <c r="H69" s="343"/>
      <c r="I69" s="343"/>
    </row>
    <row r="70" spans="2:20" ht="15.75">
      <c r="B70" s="342"/>
      <c r="C70" s="340"/>
      <c r="D70" s="344" t="s">
        <v>78</v>
      </c>
      <c r="E70" s="369" t="s">
        <v>285</v>
      </c>
      <c r="F70" s="370" t="s">
        <v>286</v>
      </c>
      <c r="G70" s="217"/>
      <c r="H70" s="217"/>
      <c r="I70" s="217"/>
      <c r="J70" s="217"/>
      <c r="K70" s="217"/>
      <c r="L70" s="217"/>
      <c r="M70" s="217"/>
      <c r="N70" s="219"/>
      <c r="O70" s="371"/>
    </row>
    <row r="71" spans="2:20" s="364" customFormat="1">
      <c r="B71" s="305"/>
      <c r="C71" s="306" t="s">
        <v>287</v>
      </c>
      <c r="D71" s="312"/>
      <c r="E71" s="308" t="s">
        <v>342</v>
      </c>
      <c r="F71" s="308"/>
      <c r="G71" s="330"/>
      <c r="H71" s="330"/>
      <c r="I71" s="330"/>
      <c r="J71" s="330"/>
      <c r="K71" s="330"/>
      <c r="L71" s="330"/>
      <c r="M71" s="330"/>
      <c r="N71" s="372"/>
      <c r="O71" s="372"/>
      <c r="P71" s="335"/>
      <c r="Q71" s="335"/>
      <c r="R71" s="335"/>
      <c r="S71" s="335"/>
      <c r="T71" s="335"/>
    </row>
    <row r="72" spans="2:20" s="337" customFormat="1" ht="15">
      <c r="B72" s="310" t="s">
        <v>290</v>
      </c>
      <c r="C72" s="311" t="s">
        <v>291</v>
      </c>
      <c r="D72" s="307" t="s">
        <v>292</v>
      </c>
      <c r="E72" s="308"/>
      <c r="F72" s="309" t="s">
        <v>292</v>
      </c>
    </row>
    <row r="73" spans="2:20" s="337" customFormat="1" ht="15">
      <c r="B73" s="346">
        <v>46</v>
      </c>
      <c r="C73" s="347" t="s">
        <v>293</v>
      </c>
      <c r="D73" s="751">
        <v>10544</v>
      </c>
      <c r="E73" s="302" t="s">
        <v>280</v>
      </c>
      <c r="F73" s="751">
        <v>10544</v>
      </c>
      <c r="G73" s="373"/>
      <c r="H73" s="373"/>
      <c r="I73" s="373"/>
      <c r="J73" s="373"/>
      <c r="K73" s="373"/>
      <c r="L73" s="373"/>
      <c r="M73" s="373"/>
      <c r="S73" s="1" t="str">
        <f>IF(OR(COUNTA(F73)&lt;&gt;COUNT(F73),COUNTA(D73)&lt;&gt;COUNT(D73)),"Please remove any text entries, enter numeric values only","")</f>
        <v/>
      </c>
    </row>
    <row r="74" spans="2:20">
      <c r="B74" s="346">
        <v>47</v>
      </c>
      <c r="C74" s="347" t="s">
        <v>294</v>
      </c>
      <c r="D74" s="752">
        <v>2014</v>
      </c>
      <c r="E74" s="302" t="s">
        <v>280</v>
      </c>
      <c r="F74" s="752">
        <v>2014</v>
      </c>
      <c r="N74" s="372"/>
      <c r="O74" s="372"/>
      <c r="S74" s="1" t="str">
        <f t="shared" ref="S74:S96" si="11">IF(OR(COUNTA(F74)&lt;&gt;COUNT(F74),COUNTA(D74)&lt;&gt;COUNT(D74)),"Please remove any text entries, enter numeric values only","")</f>
        <v/>
      </c>
    </row>
    <row r="75" spans="2:20">
      <c r="B75" s="346">
        <v>48</v>
      </c>
      <c r="C75" s="347" t="s">
        <v>295</v>
      </c>
      <c r="D75" s="752">
        <v>4508</v>
      </c>
      <c r="E75" s="302" t="s">
        <v>280</v>
      </c>
      <c r="F75" s="752">
        <v>4508</v>
      </c>
      <c r="G75" s="218"/>
      <c r="H75" s="218"/>
      <c r="I75" s="218"/>
      <c r="J75" s="218"/>
      <c r="K75" s="218"/>
      <c r="L75" s="218"/>
      <c r="M75" s="218"/>
      <c r="N75" s="372"/>
      <c r="O75" s="372"/>
      <c r="P75" s="221"/>
      <c r="Q75" s="221"/>
      <c r="R75" s="221"/>
      <c r="S75" s="1" t="str">
        <f t="shared" si="11"/>
        <v/>
      </c>
      <c r="T75" s="221"/>
    </row>
    <row r="76" spans="2:20">
      <c r="B76" s="346">
        <v>49</v>
      </c>
      <c r="C76" s="347" t="s">
        <v>297</v>
      </c>
      <c r="D76" s="752">
        <v>20023</v>
      </c>
      <c r="E76" s="302" t="s">
        <v>280</v>
      </c>
      <c r="F76" s="752">
        <v>20023</v>
      </c>
      <c r="G76" s="218"/>
      <c r="H76" s="218"/>
      <c r="I76" s="218"/>
      <c r="J76" s="218"/>
      <c r="K76" s="218"/>
      <c r="L76" s="218"/>
      <c r="M76" s="218"/>
      <c r="N76" s="220"/>
      <c r="O76" s="220"/>
      <c r="P76" s="221"/>
      <c r="Q76" s="221"/>
      <c r="R76" s="221"/>
      <c r="S76" s="1" t="str">
        <f t="shared" si="11"/>
        <v/>
      </c>
      <c r="T76" s="221"/>
    </row>
    <row r="77" spans="2:20">
      <c r="B77" s="346">
        <v>50</v>
      </c>
      <c r="C77" s="347" t="s">
        <v>298</v>
      </c>
      <c r="D77" s="752">
        <v>21355</v>
      </c>
      <c r="E77" s="302" t="s">
        <v>280</v>
      </c>
      <c r="F77" s="752">
        <v>21355</v>
      </c>
      <c r="G77" s="218"/>
      <c r="H77" s="218"/>
      <c r="I77" s="218"/>
      <c r="J77" s="218"/>
      <c r="K77" s="218"/>
      <c r="L77" s="218"/>
      <c r="M77" s="218"/>
      <c r="N77" s="220"/>
      <c r="O77" s="220"/>
      <c r="P77" s="221"/>
      <c r="Q77" s="221"/>
      <c r="R77" s="221"/>
      <c r="S77" s="1" t="str">
        <f t="shared" si="11"/>
        <v/>
      </c>
      <c r="T77" s="221"/>
    </row>
    <row r="78" spans="2:20">
      <c r="B78" s="346">
        <v>51</v>
      </c>
      <c r="C78" s="347" t="s">
        <v>299</v>
      </c>
      <c r="D78" s="752">
        <v>3815</v>
      </c>
      <c r="E78" s="302" t="s">
        <v>280</v>
      </c>
      <c r="F78" s="752">
        <v>3815</v>
      </c>
      <c r="G78" s="218"/>
      <c r="H78" s="218"/>
      <c r="I78" s="218"/>
      <c r="J78" s="218"/>
      <c r="K78" s="218"/>
      <c r="L78" s="218"/>
      <c r="M78" s="218"/>
      <c r="N78" s="220"/>
      <c r="O78" s="220"/>
      <c r="P78" s="221"/>
      <c r="Q78" s="221"/>
      <c r="R78" s="221"/>
      <c r="S78" s="1" t="str">
        <f t="shared" si="11"/>
        <v/>
      </c>
      <c r="T78" s="221"/>
    </row>
    <row r="79" spans="2:20">
      <c r="B79" s="346">
        <v>52</v>
      </c>
      <c r="C79" s="347" t="s">
        <v>300</v>
      </c>
      <c r="D79" s="752">
        <v>17223</v>
      </c>
      <c r="E79" s="302" t="s">
        <v>280</v>
      </c>
      <c r="F79" s="752">
        <v>17223</v>
      </c>
      <c r="G79" s="218"/>
      <c r="H79" s="218"/>
      <c r="I79" s="218"/>
      <c r="J79" s="218"/>
      <c r="K79" s="218"/>
      <c r="L79" s="218"/>
      <c r="M79" s="218"/>
      <c r="N79" s="220"/>
      <c r="O79" s="220"/>
      <c r="P79" s="221"/>
      <c r="Q79" s="221"/>
      <c r="R79" s="221"/>
      <c r="S79" s="1" t="str">
        <f t="shared" si="11"/>
        <v/>
      </c>
      <c r="T79" s="221"/>
    </row>
    <row r="80" spans="2:20">
      <c r="B80" s="346">
        <v>53</v>
      </c>
      <c r="C80" s="347" t="s">
        <v>301</v>
      </c>
      <c r="D80" s="752">
        <v>18929</v>
      </c>
      <c r="E80" s="302" t="s">
        <v>280</v>
      </c>
      <c r="F80" s="752">
        <v>18929</v>
      </c>
      <c r="G80" s="363"/>
      <c r="H80" s="363"/>
      <c r="I80" s="363"/>
      <c r="J80" s="363"/>
      <c r="K80" s="363"/>
      <c r="L80" s="363"/>
      <c r="M80" s="363"/>
      <c r="N80" s="363"/>
      <c r="O80" s="363"/>
      <c r="P80" s="374"/>
      <c r="Q80" s="374"/>
      <c r="R80" s="221"/>
      <c r="S80" s="1" t="str">
        <f t="shared" si="11"/>
        <v/>
      </c>
      <c r="T80" s="221"/>
    </row>
    <row r="81" spans="2:20">
      <c r="B81" s="346">
        <v>54</v>
      </c>
      <c r="C81" s="347" t="s">
        <v>302</v>
      </c>
      <c r="D81" s="752">
        <v>3189</v>
      </c>
      <c r="E81" s="302" t="s">
        <v>280</v>
      </c>
      <c r="F81" s="752">
        <v>3189</v>
      </c>
      <c r="G81" s="222"/>
      <c r="H81" s="222"/>
      <c r="I81" s="222"/>
      <c r="J81" s="222"/>
      <c r="K81" s="222"/>
      <c r="L81" s="222"/>
      <c r="M81" s="222"/>
      <c r="N81" s="222"/>
      <c r="O81" s="222"/>
      <c r="R81" s="374"/>
      <c r="S81" s="1" t="str">
        <f t="shared" si="11"/>
        <v/>
      </c>
      <c r="T81" s="374"/>
    </row>
    <row r="82" spans="2:20">
      <c r="B82" s="346">
        <v>55</v>
      </c>
      <c r="C82" s="347" t="s">
        <v>303</v>
      </c>
      <c r="D82" s="752">
        <v>18426</v>
      </c>
      <c r="E82" s="302" t="s">
        <v>280</v>
      </c>
      <c r="F82" s="752">
        <v>18426</v>
      </c>
      <c r="G82" s="218"/>
      <c r="H82" s="218"/>
      <c r="I82" s="218"/>
      <c r="J82" s="218"/>
      <c r="K82" s="218"/>
      <c r="L82" s="218"/>
      <c r="M82" s="218"/>
      <c r="N82" s="220"/>
      <c r="O82" s="220"/>
      <c r="S82" s="1" t="str">
        <f t="shared" si="11"/>
        <v/>
      </c>
    </row>
    <row r="83" spans="2:20">
      <c r="B83" s="346">
        <v>56</v>
      </c>
      <c r="C83" s="347" t="s">
        <v>304</v>
      </c>
      <c r="D83" s="752">
        <v>47421</v>
      </c>
      <c r="E83" s="302" t="s">
        <v>280</v>
      </c>
      <c r="F83" s="752">
        <v>47421</v>
      </c>
      <c r="G83" s="218"/>
      <c r="H83" s="218"/>
      <c r="I83" s="218"/>
      <c r="J83" s="218"/>
      <c r="K83" s="218"/>
      <c r="L83" s="218"/>
      <c r="M83" s="218"/>
      <c r="N83" s="220"/>
      <c r="O83" s="220"/>
      <c r="S83" s="1" t="str">
        <f t="shared" si="11"/>
        <v/>
      </c>
    </row>
    <row r="84" spans="2:20">
      <c r="B84" s="346">
        <v>57</v>
      </c>
      <c r="C84" s="347" t="s">
        <v>305</v>
      </c>
      <c r="D84" s="752">
        <v>4189</v>
      </c>
      <c r="E84" s="302" t="s">
        <v>280</v>
      </c>
      <c r="F84" s="752">
        <v>4189</v>
      </c>
      <c r="G84" s="218"/>
      <c r="H84" s="218"/>
      <c r="I84" s="218"/>
      <c r="J84" s="218"/>
      <c r="K84" s="218"/>
      <c r="L84" s="218"/>
      <c r="M84" s="218"/>
      <c r="N84" s="220"/>
      <c r="O84" s="220"/>
      <c r="S84" s="1" t="str">
        <f t="shared" si="11"/>
        <v/>
      </c>
    </row>
    <row r="85" spans="2:20">
      <c r="B85" s="346">
        <v>58</v>
      </c>
      <c r="C85" s="347" t="s">
        <v>306</v>
      </c>
      <c r="D85" s="752">
        <v>18520</v>
      </c>
      <c r="E85" s="302" t="s">
        <v>280</v>
      </c>
      <c r="F85" s="752">
        <v>18520</v>
      </c>
      <c r="G85" s="218"/>
      <c r="H85" s="218"/>
      <c r="I85" s="218"/>
      <c r="J85" s="218"/>
      <c r="K85" s="218"/>
      <c r="L85" s="218"/>
      <c r="M85" s="218"/>
      <c r="N85" s="220"/>
      <c r="O85" s="220"/>
      <c r="S85" s="1" t="str">
        <f t="shared" si="11"/>
        <v/>
      </c>
    </row>
    <row r="86" spans="2:20">
      <c r="B86" s="346">
        <v>59</v>
      </c>
      <c r="C86" s="347" t="s">
        <v>307</v>
      </c>
      <c r="D86" s="752">
        <v>13631</v>
      </c>
      <c r="E86" s="302" t="s">
        <v>280</v>
      </c>
      <c r="F86" s="752" t="s">
        <v>296</v>
      </c>
      <c r="G86" s="218"/>
      <c r="H86" s="218"/>
      <c r="I86" s="218"/>
      <c r="J86" s="218"/>
      <c r="K86" s="218"/>
      <c r="L86" s="218"/>
      <c r="M86" s="218"/>
      <c r="N86" s="220"/>
      <c r="O86" s="220"/>
      <c r="S86" s="1" t="str">
        <f t="shared" si="11"/>
        <v>Please remove any text entries, enter numeric values only</v>
      </c>
    </row>
    <row r="87" spans="2:20">
      <c r="B87" s="346">
        <v>60</v>
      </c>
      <c r="C87" s="347" t="s">
        <v>308</v>
      </c>
      <c r="D87" s="752">
        <v>15741</v>
      </c>
      <c r="E87" s="302" t="s">
        <v>280</v>
      </c>
      <c r="F87" s="752" t="s">
        <v>296</v>
      </c>
      <c r="G87" s="218"/>
      <c r="H87" s="218"/>
      <c r="I87" s="218"/>
      <c r="J87" s="218"/>
      <c r="K87" s="218"/>
      <c r="L87" s="218"/>
      <c r="M87" s="218"/>
      <c r="N87" s="220"/>
      <c r="O87" s="220"/>
      <c r="S87" s="1" t="str">
        <f t="shared" si="11"/>
        <v>Please remove any text entries, enter numeric values only</v>
      </c>
    </row>
    <row r="88" spans="2:20">
      <c r="B88" s="346">
        <v>61</v>
      </c>
      <c r="C88" s="347" t="s">
        <v>309</v>
      </c>
      <c r="D88" s="752">
        <v>16176</v>
      </c>
      <c r="E88" s="302" t="s">
        <v>280</v>
      </c>
      <c r="F88" s="752" t="s">
        <v>296</v>
      </c>
      <c r="G88" s="218"/>
      <c r="H88" s="218"/>
      <c r="I88" s="218"/>
      <c r="J88" s="218"/>
      <c r="K88" s="218"/>
      <c r="L88" s="218"/>
      <c r="M88" s="218"/>
      <c r="N88" s="220"/>
      <c r="O88" s="220"/>
      <c r="S88" s="1" t="str">
        <f t="shared" si="11"/>
        <v>Please remove any text entries, enter numeric values only</v>
      </c>
    </row>
    <row r="89" spans="2:20">
      <c r="B89" s="346">
        <v>62</v>
      </c>
      <c r="C89" s="347" t="s">
        <v>310</v>
      </c>
      <c r="D89" s="752">
        <v>34135</v>
      </c>
      <c r="E89" s="304" t="s">
        <v>282</v>
      </c>
      <c r="F89" s="319" t="s">
        <v>296</v>
      </c>
      <c r="G89" s="218"/>
      <c r="H89" s="218"/>
      <c r="I89" s="218"/>
      <c r="J89" s="218"/>
      <c r="K89" s="218"/>
      <c r="L89" s="218"/>
      <c r="M89" s="218"/>
      <c r="N89" s="220"/>
      <c r="O89" s="220"/>
      <c r="S89" s="1" t="str">
        <f>IF(OR(COUNTA(D89)&lt;&gt;COUNT(D89)),"Please remove any text entries, enter numeric values only","")</f>
        <v/>
      </c>
    </row>
    <row r="90" spans="2:20">
      <c r="B90" s="346">
        <v>63</v>
      </c>
      <c r="C90" s="347" t="s">
        <v>311</v>
      </c>
      <c r="D90" s="752">
        <v>43477</v>
      </c>
      <c r="E90" s="304" t="s">
        <v>282</v>
      </c>
      <c r="F90" s="319" t="s">
        <v>296</v>
      </c>
      <c r="G90" s="218"/>
      <c r="H90" s="218"/>
      <c r="I90" s="218"/>
      <c r="J90" s="218"/>
      <c r="K90" s="218"/>
      <c r="L90" s="218"/>
      <c r="M90" s="218"/>
      <c r="N90" s="220"/>
      <c r="O90" s="220"/>
      <c r="S90" s="1" t="str">
        <f t="shared" ref="S90:S91" si="12">IF(OR(COUNTA(D90)&lt;&gt;COUNT(D90)),"Please remove any text entries, enter numeric values only","")</f>
        <v/>
      </c>
    </row>
    <row r="91" spans="2:20">
      <c r="B91" s="346">
        <v>64</v>
      </c>
      <c r="C91" s="347" t="s">
        <v>312</v>
      </c>
      <c r="D91" s="752">
        <v>61430</v>
      </c>
      <c r="E91" s="304" t="s">
        <v>282</v>
      </c>
      <c r="F91" s="319" t="s">
        <v>296</v>
      </c>
      <c r="G91" s="218"/>
      <c r="H91" s="218"/>
      <c r="I91" s="218"/>
      <c r="J91" s="218"/>
      <c r="K91" s="218"/>
      <c r="L91" s="218"/>
      <c r="M91" s="218"/>
      <c r="N91" s="220"/>
      <c r="O91" s="220"/>
      <c r="S91" s="1" t="str">
        <f t="shared" si="12"/>
        <v/>
      </c>
    </row>
    <row r="92" spans="2:20">
      <c r="B92" s="346">
        <v>65</v>
      </c>
      <c r="C92" s="347" t="s">
        <v>313</v>
      </c>
      <c r="D92" s="752">
        <v>8461</v>
      </c>
      <c r="E92" s="302" t="s">
        <v>280</v>
      </c>
      <c r="F92" s="751">
        <v>8461</v>
      </c>
      <c r="G92" s="218"/>
      <c r="H92" s="218"/>
      <c r="I92" s="218"/>
      <c r="J92" s="218"/>
      <c r="K92" s="218"/>
      <c r="L92" s="218"/>
      <c r="M92" s="218"/>
      <c r="N92" s="220"/>
      <c r="O92" s="220"/>
      <c r="S92" s="1" t="str">
        <f t="shared" si="11"/>
        <v/>
      </c>
    </row>
    <row r="93" spans="2:20">
      <c r="B93" s="346">
        <v>66</v>
      </c>
      <c r="C93" s="347" t="s">
        <v>314</v>
      </c>
      <c r="D93" s="752">
        <v>17542</v>
      </c>
      <c r="E93" s="302" t="s">
        <v>280</v>
      </c>
      <c r="F93" s="752">
        <v>17542</v>
      </c>
      <c r="G93" s="363"/>
      <c r="H93" s="363"/>
      <c r="I93" s="363"/>
      <c r="J93" s="363"/>
      <c r="K93" s="363"/>
      <c r="L93" s="363"/>
      <c r="M93" s="363"/>
      <c r="N93" s="363"/>
      <c r="O93" s="363"/>
      <c r="S93" s="1" t="str">
        <f t="shared" si="11"/>
        <v/>
      </c>
    </row>
    <row r="94" spans="2:20">
      <c r="B94" s="346">
        <v>67</v>
      </c>
      <c r="C94" s="347" t="s">
        <v>315</v>
      </c>
      <c r="D94" s="752">
        <v>29391</v>
      </c>
      <c r="E94" s="302" t="s">
        <v>280</v>
      </c>
      <c r="F94" s="752">
        <v>29391</v>
      </c>
      <c r="G94" s="363"/>
      <c r="H94" s="363"/>
      <c r="I94" s="363"/>
      <c r="J94" s="363"/>
      <c r="K94" s="363"/>
      <c r="L94" s="363"/>
      <c r="M94" s="363"/>
      <c r="N94" s="363"/>
      <c r="O94" s="363"/>
      <c r="S94" s="1" t="str">
        <f t="shared" si="11"/>
        <v/>
      </c>
    </row>
    <row r="95" spans="2:20">
      <c r="B95" s="346">
        <v>73</v>
      </c>
      <c r="C95" s="347" t="s">
        <v>343</v>
      </c>
      <c r="D95" s="760">
        <v>3250</v>
      </c>
      <c r="E95" s="302" t="s">
        <v>280</v>
      </c>
      <c r="F95" s="760">
        <v>3250</v>
      </c>
      <c r="G95" s="363"/>
      <c r="H95" s="363"/>
      <c r="I95" s="363"/>
      <c r="J95" s="363"/>
      <c r="K95" s="363"/>
      <c r="L95" s="363"/>
      <c r="M95" s="363"/>
      <c r="N95" s="363"/>
      <c r="O95" s="363"/>
      <c r="S95" s="1" t="str">
        <f t="shared" si="11"/>
        <v/>
      </c>
    </row>
    <row r="96" spans="2:20">
      <c r="B96" s="346">
        <v>74</v>
      </c>
      <c r="C96" s="347" t="s">
        <v>344</v>
      </c>
      <c r="D96" s="760">
        <v>7370</v>
      </c>
      <c r="E96" s="302" t="s">
        <v>280</v>
      </c>
      <c r="F96" s="760">
        <v>7370</v>
      </c>
      <c r="G96" s="363"/>
      <c r="H96" s="363"/>
      <c r="I96" s="363"/>
      <c r="J96" s="363"/>
      <c r="K96" s="363"/>
      <c r="L96" s="363"/>
      <c r="M96" s="363"/>
      <c r="N96" s="363"/>
      <c r="O96" s="363"/>
      <c r="S96" s="1" t="str">
        <f t="shared" si="11"/>
        <v/>
      </c>
    </row>
    <row r="97" spans="2:20">
      <c r="B97" s="320">
        <v>75</v>
      </c>
      <c r="C97" s="321" t="s">
        <v>345</v>
      </c>
      <c r="D97" s="331">
        <f>SUM(D73:D96)</f>
        <v>440760</v>
      </c>
      <c r="E97" s="322">
        <f>SUM(E73:E96)</f>
        <v>0</v>
      </c>
      <c r="F97" s="323">
        <f>SUM(F73:F96)</f>
        <v>256170</v>
      </c>
      <c r="G97" s="375"/>
      <c r="H97" s="375"/>
      <c r="I97" s="375"/>
      <c r="J97" s="375"/>
      <c r="K97" s="375"/>
      <c r="L97" s="375"/>
      <c r="M97" s="375"/>
    </row>
    <row r="100" spans="2:20" s="378" customFormat="1" ht="12.75" customHeight="1">
      <c r="B100" s="342" t="s">
        <v>346</v>
      </c>
      <c r="C100" s="348"/>
      <c r="D100" s="348"/>
      <c r="E100" s="349"/>
      <c r="F100" s="349"/>
      <c r="G100" s="349"/>
      <c r="H100" s="349"/>
      <c r="I100" s="349"/>
      <c r="J100" s="349"/>
      <c r="K100" s="349"/>
      <c r="L100" s="349"/>
      <c r="M100" s="349"/>
      <c r="N100" s="349"/>
      <c r="O100" s="349"/>
      <c r="P100" s="349"/>
      <c r="Q100" s="349"/>
      <c r="R100" s="349"/>
      <c r="S100" s="349"/>
      <c r="T100" s="349"/>
    </row>
    <row r="101" spans="2:20" s="340" customFormat="1" ht="12.75" customHeight="1">
      <c r="C101" s="350"/>
      <c r="D101" s="351"/>
      <c r="E101" s="352" t="s">
        <v>318</v>
      </c>
      <c r="F101" s="352" t="s">
        <v>319</v>
      </c>
      <c r="G101" s="352" t="s">
        <v>320</v>
      </c>
      <c r="H101" s="352" t="s">
        <v>321</v>
      </c>
      <c r="I101" s="352" t="s">
        <v>322</v>
      </c>
      <c r="J101" s="352" t="s">
        <v>323</v>
      </c>
      <c r="K101" s="352" t="s">
        <v>324</v>
      </c>
      <c r="L101" s="352" t="s">
        <v>325</v>
      </c>
      <c r="M101" s="352" t="s">
        <v>326</v>
      </c>
      <c r="N101" s="352" t="s">
        <v>327</v>
      </c>
      <c r="O101" s="352" t="s">
        <v>328</v>
      </c>
      <c r="P101" s="352" t="s">
        <v>329</v>
      </c>
      <c r="Q101" s="376" t="s">
        <v>330</v>
      </c>
      <c r="R101" s="354"/>
      <c r="S101" s="355"/>
      <c r="T101" s="356"/>
    </row>
    <row r="102" spans="2:20" s="340" customFormat="1" ht="12.75" customHeight="1">
      <c r="B102" s="310" t="s">
        <v>290</v>
      </c>
      <c r="C102" s="325" t="s">
        <v>331</v>
      </c>
      <c r="D102" s="325"/>
      <c r="E102" s="308" t="s">
        <v>292</v>
      </c>
      <c r="F102" s="309" t="s">
        <v>292</v>
      </c>
      <c r="G102" s="309" t="s">
        <v>292</v>
      </c>
      <c r="H102" s="309" t="s">
        <v>292</v>
      </c>
      <c r="I102" s="309" t="s">
        <v>292</v>
      </c>
      <c r="J102" s="309" t="s">
        <v>292</v>
      </c>
      <c r="K102" s="309" t="s">
        <v>292</v>
      </c>
      <c r="L102" s="309" t="s">
        <v>292</v>
      </c>
      <c r="M102" s="309" t="s">
        <v>292</v>
      </c>
      <c r="N102" s="309" t="s">
        <v>292</v>
      </c>
      <c r="O102" s="309" t="s">
        <v>292</v>
      </c>
      <c r="P102" s="309" t="s">
        <v>292</v>
      </c>
      <c r="Q102" s="309" t="s">
        <v>292</v>
      </c>
      <c r="R102" s="354"/>
      <c r="S102" s="355"/>
      <c r="T102" s="356"/>
    </row>
    <row r="103" spans="2:20" ht="12.75" customHeight="1">
      <c r="B103" s="346">
        <v>76</v>
      </c>
      <c r="C103" s="347" t="s">
        <v>293</v>
      </c>
      <c r="D103" s="347"/>
      <c r="E103" s="326">
        <v>0</v>
      </c>
      <c r="F103" s="326">
        <v>0</v>
      </c>
      <c r="G103" s="326">
        <v>0</v>
      </c>
      <c r="H103" s="326">
        <v>0</v>
      </c>
      <c r="I103" s="326">
        <v>0</v>
      </c>
      <c r="J103" s="754">
        <v>2636</v>
      </c>
      <c r="K103" s="754">
        <v>2636</v>
      </c>
      <c r="L103" s="754">
        <v>2636</v>
      </c>
      <c r="M103" s="754">
        <v>2636</v>
      </c>
      <c r="N103" s="326">
        <v>0</v>
      </c>
      <c r="O103" s="326">
        <v>0</v>
      </c>
      <c r="P103" s="326">
        <v>0</v>
      </c>
      <c r="Q103" s="328">
        <f>SUM(E103:P103)</f>
        <v>10544</v>
      </c>
      <c r="R103" s="357"/>
      <c r="S103" s="1" t="str">
        <f t="shared" ref="S103:S123" si="13">IF(OR(COUNTA(J103:M103)&lt;&gt;COUNT(J103:M103)),"Please remove any text entries, enter numeric values only","")</f>
        <v/>
      </c>
      <c r="T103" s="359"/>
    </row>
    <row r="104" spans="2:20" ht="12.75" customHeight="1">
      <c r="B104" s="346">
        <v>77</v>
      </c>
      <c r="C104" s="347" t="s">
        <v>294</v>
      </c>
      <c r="D104" s="347"/>
      <c r="E104" s="326">
        <v>0</v>
      </c>
      <c r="F104" s="326">
        <v>0</v>
      </c>
      <c r="G104" s="326">
        <v>0</v>
      </c>
      <c r="H104" s="326">
        <v>0</v>
      </c>
      <c r="I104" s="326">
        <v>0</v>
      </c>
      <c r="J104" s="754">
        <v>503</v>
      </c>
      <c r="K104" s="754">
        <v>503</v>
      </c>
      <c r="L104" s="754">
        <v>504</v>
      </c>
      <c r="M104" s="754">
        <v>504</v>
      </c>
      <c r="N104" s="326">
        <v>0</v>
      </c>
      <c r="O104" s="326">
        <v>0</v>
      </c>
      <c r="P104" s="326">
        <v>0</v>
      </c>
      <c r="Q104" s="328">
        <f t="shared" ref="Q104:Q124" si="14">SUM(E104:P104)</f>
        <v>2014</v>
      </c>
      <c r="R104" s="357"/>
      <c r="S104" s="1" t="str">
        <f t="shared" si="13"/>
        <v/>
      </c>
      <c r="T104" s="359"/>
    </row>
    <row r="105" spans="2:20" ht="12.75" customHeight="1">
      <c r="B105" s="346">
        <v>78</v>
      </c>
      <c r="C105" s="347" t="s">
        <v>295</v>
      </c>
      <c r="D105" s="347"/>
      <c r="E105" s="326">
        <v>0</v>
      </c>
      <c r="F105" s="326">
        <v>0</v>
      </c>
      <c r="G105" s="326">
        <v>0</v>
      </c>
      <c r="H105" s="326">
        <v>0</v>
      </c>
      <c r="I105" s="326">
        <v>0</v>
      </c>
      <c r="J105" s="754">
        <v>1127</v>
      </c>
      <c r="K105" s="754">
        <v>1127</v>
      </c>
      <c r="L105" s="754">
        <v>1127</v>
      </c>
      <c r="M105" s="754">
        <v>1127</v>
      </c>
      <c r="N105" s="326">
        <v>0</v>
      </c>
      <c r="O105" s="326">
        <v>0</v>
      </c>
      <c r="P105" s="326">
        <v>0</v>
      </c>
      <c r="Q105" s="328">
        <f t="shared" si="14"/>
        <v>4508</v>
      </c>
      <c r="R105" s="357"/>
      <c r="S105" s="1" t="str">
        <f t="shared" si="13"/>
        <v/>
      </c>
      <c r="T105" s="359"/>
    </row>
    <row r="106" spans="2:20" ht="12.75" customHeight="1">
      <c r="B106" s="346">
        <v>79</v>
      </c>
      <c r="C106" s="347" t="s">
        <v>297</v>
      </c>
      <c r="D106" s="347"/>
      <c r="E106" s="326">
        <v>0</v>
      </c>
      <c r="F106" s="326">
        <v>0</v>
      </c>
      <c r="G106" s="326">
        <v>0</v>
      </c>
      <c r="H106" s="326">
        <v>0</v>
      </c>
      <c r="I106" s="326">
        <v>0</v>
      </c>
      <c r="J106" s="754">
        <v>5005</v>
      </c>
      <c r="K106" s="754">
        <v>5005</v>
      </c>
      <c r="L106" s="754">
        <v>5006</v>
      </c>
      <c r="M106" s="754">
        <v>5007</v>
      </c>
      <c r="N106" s="326">
        <v>0</v>
      </c>
      <c r="O106" s="326">
        <v>0</v>
      </c>
      <c r="P106" s="326">
        <v>0</v>
      </c>
      <c r="Q106" s="328">
        <f t="shared" si="14"/>
        <v>20023</v>
      </c>
      <c r="R106" s="357"/>
      <c r="S106" s="1" t="str">
        <f t="shared" si="13"/>
        <v/>
      </c>
      <c r="T106" s="359"/>
    </row>
    <row r="107" spans="2:20" ht="12.75" customHeight="1">
      <c r="B107" s="346">
        <v>80</v>
      </c>
      <c r="C107" s="347" t="s">
        <v>298</v>
      </c>
      <c r="D107" s="347"/>
      <c r="E107" s="326">
        <v>0</v>
      </c>
      <c r="F107" s="326">
        <v>0</v>
      </c>
      <c r="G107" s="326">
        <v>0</v>
      </c>
      <c r="H107" s="326">
        <v>0</v>
      </c>
      <c r="I107" s="326">
        <v>0</v>
      </c>
      <c r="J107" s="754">
        <v>5338</v>
      </c>
      <c r="K107" s="754">
        <v>5339</v>
      </c>
      <c r="L107" s="754">
        <v>5339</v>
      </c>
      <c r="M107" s="754">
        <v>5339</v>
      </c>
      <c r="N107" s="326">
        <v>0</v>
      </c>
      <c r="O107" s="326">
        <v>0</v>
      </c>
      <c r="P107" s="326">
        <v>0</v>
      </c>
      <c r="Q107" s="328">
        <f t="shared" si="14"/>
        <v>21355</v>
      </c>
      <c r="R107" s="357"/>
      <c r="S107" s="1" t="str">
        <f t="shared" si="13"/>
        <v/>
      </c>
      <c r="T107" s="359"/>
    </row>
    <row r="108" spans="2:20" ht="12.75" customHeight="1">
      <c r="B108" s="346">
        <v>81</v>
      </c>
      <c r="C108" s="347" t="s">
        <v>299</v>
      </c>
      <c r="D108" s="347"/>
      <c r="E108" s="326">
        <v>0</v>
      </c>
      <c r="F108" s="326">
        <v>0</v>
      </c>
      <c r="G108" s="326">
        <v>0</v>
      </c>
      <c r="H108" s="326">
        <v>0</v>
      </c>
      <c r="I108" s="326">
        <v>0</v>
      </c>
      <c r="J108" s="754">
        <v>953</v>
      </c>
      <c r="K108" s="754">
        <v>953</v>
      </c>
      <c r="L108" s="754">
        <v>955</v>
      </c>
      <c r="M108" s="754">
        <v>954</v>
      </c>
      <c r="N108" s="326">
        <v>0</v>
      </c>
      <c r="O108" s="326">
        <v>0</v>
      </c>
      <c r="P108" s="326">
        <v>0</v>
      </c>
      <c r="Q108" s="328">
        <f t="shared" si="14"/>
        <v>3815</v>
      </c>
      <c r="R108" s="357"/>
      <c r="S108" s="1" t="str">
        <f t="shared" si="13"/>
        <v/>
      </c>
      <c r="T108" s="359"/>
    </row>
    <row r="109" spans="2:20" ht="12.75" customHeight="1">
      <c r="B109" s="346">
        <v>82</v>
      </c>
      <c r="C109" s="347" t="s">
        <v>300</v>
      </c>
      <c r="D109" s="347"/>
      <c r="E109" s="326">
        <v>0</v>
      </c>
      <c r="F109" s="326">
        <v>0</v>
      </c>
      <c r="G109" s="326">
        <v>0</v>
      </c>
      <c r="H109" s="326">
        <v>0</v>
      </c>
      <c r="I109" s="326">
        <v>0</v>
      </c>
      <c r="J109" s="754">
        <v>4305</v>
      </c>
      <c r="K109" s="754">
        <v>4305</v>
      </c>
      <c r="L109" s="754">
        <v>4306</v>
      </c>
      <c r="M109" s="754">
        <v>4307</v>
      </c>
      <c r="N109" s="326">
        <v>0</v>
      </c>
      <c r="O109" s="326">
        <v>0</v>
      </c>
      <c r="P109" s="326">
        <v>0</v>
      </c>
      <c r="Q109" s="328">
        <f t="shared" si="14"/>
        <v>17223</v>
      </c>
      <c r="R109" s="357"/>
      <c r="S109" s="1" t="str">
        <f t="shared" si="13"/>
        <v/>
      </c>
      <c r="T109" s="359"/>
    </row>
    <row r="110" spans="2:20" ht="12.75" customHeight="1">
      <c r="B110" s="346">
        <v>83</v>
      </c>
      <c r="C110" s="347" t="s">
        <v>301</v>
      </c>
      <c r="D110" s="347"/>
      <c r="E110" s="326">
        <v>0</v>
      </c>
      <c r="F110" s="326">
        <v>0</v>
      </c>
      <c r="G110" s="326">
        <v>0</v>
      </c>
      <c r="H110" s="326">
        <v>0</v>
      </c>
      <c r="I110" s="326">
        <v>0</v>
      </c>
      <c r="J110" s="754">
        <v>4732</v>
      </c>
      <c r="K110" s="754">
        <v>4732</v>
      </c>
      <c r="L110" s="754">
        <v>4733</v>
      </c>
      <c r="M110" s="754">
        <v>4732</v>
      </c>
      <c r="N110" s="326">
        <v>0</v>
      </c>
      <c r="O110" s="326">
        <v>0</v>
      </c>
      <c r="P110" s="326">
        <v>0</v>
      </c>
      <c r="Q110" s="328">
        <f t="shared" si="14"/>
        <v>18929</v>
      </c>
      <c r="R110" s="360"/>
      <c r="S110" s="1" t="str">
        <f t="shared" si="13"/>
        <v/>
      </c>
      <c r="T110" s="361">
        <v>1</v>
      </c>
    </row>
    <row r="111" spans="2:20" ht="12.75" customHeight="1">
      <c r="B111" s="346">
        <v>84</v>
      </c>
      <c r="C111" s="347" t="s">
        <v>302</v>
      </c>
      <c r="D111" s="347"/>
      <c r="E111" s="326">
        <v>0</v>
      </c>
      <c r="F111" s="326">
        <v>0</v>
      </c>
      <c r="G111" s="326">
        <v>0</v>
      </c>
      <c r="H111" s="326">
        <v>0</v>
      </c>
      <c r="I111" s="326">
        <v>0</v>
      </c>
      <c r="J111" s="754">
        <v>797</v>
      </c>
      <c r="K111" s="754">
        <v>797</v>
      </c>
      <c r="L111" s="754">
        <v>797</v>
      </c>
      <c r="M111" s="754">
        <v>798</v>
      </c>
      <c r="N111" s="326">
        <v>0</v>
      </c>
      <c r="O111" s="326">
        <v>0</v>
      </c>
      <c r="P111" s="326">
        <v>0</v>
      </c>
      <c r="Q111" s="328">
        <f t="shared" si="14"/>
        <v>3189</v>
      </c>
      <c r="R111" s="360"/>
      <c r="S111" s="1" t="str">
        <f t="shared" si="13"/>
        <v/>
      </c>
      <c r="T111" s="361">
        <v>3</v>
      </c>
    </row>
    <row r="112" spans="2:20" ht="12.75" customHeight="1">
      <c r="B112" s="346">
        <v>85</v>
      </c>
      <c r="C112" s="347" t="s">
        <v>303</v>
      </c>
      <c r="D112" s="347"/>
      <c r="E112" s="326">
        <v>0</v>
      </c>
      <c r="F112" s="326">
        <v>0</v>
      </c>
      <c r="G112" s="326">
        <v>0</v>
      </c>
      <c r="H112" s="326">
        <v>0</v>
      </c>
      <c r="I112" s="326">
        <v>0</v>
      </c>
      <c r="J112" s="754">
        <v>4606</v>
      </c>
      <c r="K112" s="754">
        <v>4606</v>
      </c>
      <c r="L112" s="754">
        <v>4607</v>
      </c>
      <c r="M112" s="754">
        <v>4607</v>
      </c>
      <c r="N112" s="326">
        <v>0</v>
      </c>
      <c r="O112" s="326">
        <v>0</v>
      </c>
      <c r="P112" s="326">
        <v>0</v>
      </c>
      <c r="Q112" s="328">
        <f t="shared" si="14"/>
        <v>18426</v>
      </c>
      <c r="R112" s="360"/>
      <c r="S112" s="1" t="str">
        <f t="shared" si="13"/>
        <v/>
      </c>
      <c r="T112" s="361">
        <v>4</v>
      </c>
    </row>
    <row r="113" spans="2:20" ht="12.75" customHeight="1">
      <c r="B113" s="346">
        <v>86</v>
      </c>
      <c r="C113" s="347" t="s">
        <v>304</v>
      </c>
      <c r="D113" s="347"/>
      <c r="E113" s="326">
        <v>0</v>
      </c>
      <c r="F113" s="326">
        <v>0</v>
      </c>
      <c r="G113" s="326">
        <v>0</v>
      </c>
      <c r="H113" s="326">
        <v>0</v>
      </c>
      <c r="I113" s="326">
        <v>0</v>
      </c>
      <c r="J113" s="754">
        <v>11855</v>
      </c>
      <c r="K113" s="754">
        <v>11855</v>
      </c>
      <c r="L113" s="754">
        <v>11856</v>
      </c>
      <c r="M113" s="754">
        <v>11855</v>
      </c>
      <c r="N113" s="326">
        <v>0</v>
      </c>
      <c r="O113" s="326">
        <v>0</v>
      </c>
      <c r="P113" s="326">
        <v>0</v>
      </c>
      <c r="Q113" s="328">
        <f t="shared" si="14"/>
        <v>47421</v>
      </c>
      <c r="R113" s="360"/>
      <c r="S113" s="1" t="str">
        <f t="shared" si="13"/>
        <v/>
      </c>
      <c r="T113" s="361">
        <v>5</v>
      </c>
    </row>
    <row r="114" spans="2:20" ht="12.75" customHeight="1">
      <c r="B114" s="346">
        <v>87</v>
      </c>
      <c r="C114" s="347" t="s">
        <v>305</v>
      </c>
      <c r="D114" s="347"/>
      <c r="E114" s="326">
        <v>0</v>
      </c>
      <c r="F114" s="326">
        <v>0</v>
      </c>
      <c r="G114" s="326">
        <v>0</v>
      </c>
      <c r="H114" s="326">
        <v>0</v>
      </c>
      <c r="I114" s="326">
        <v>0</v>
      </c>
      <c r="J114" s="754">
        <v>1047</v>
      </c>
      <c r="K114" s="754">
        <v>1047</v>
      </c>
      <c r="L114" s="754">
        <v>1047</v>
      </c>
      <c r="M114" s="754">
        <v>1048</v>
      </c>
      <c r="N114" s="326">
        <v>0</v>
      </c>
      <c r="O114" s="326">
        <v>0</v>
      </c>
      <c r="P114" s="326">
        <v>0</v>
      </c>
      <c r="Q114" s="328">
        <f t="shared" si="14"/>
        <v>4189</v>
      </c>
      <c r="R114" s="360"/>
      <c r="S114" s="1" t="str">
        <f t="shared" si="13"/>
        <v/>
      </c>
      <c r="T114" s="361"/>
    </row>
    <row r="115" spans="2:20" ht="12.75" customHeight="1">
      <c r="B115" s="346">
        <v>82</v>
      </c>
      <c r="C115" s="347" t="s">
        <v>306</v>
      </c>
      <c r="D115" s="347"/>
      <c r="E115" s="326">
        <v>0</v>
      </c>
      <c r="F115" s="326">
        <v>0</v>
      </c>
      <c r="G115" s="326">
        <v>0</v>
      </c>
      <c r="H115" s="326">
        <v>0</v>
      </c>
      <c r="I115" s="326">
        <v>0</v>
      </c>
      <c r="J115" s="754">
        <v>4630</v>
      </c>
      <c r="K115" s="754">
        <v>4630</v>
      </c>
      <c r="L115" s="754">
        <v>4630</v>
      </c>
      <c r="M115" s="754">
        <v>4630</v>
      </c>
      <c r="N115" s="326">
        <v>0</v>
      </c>
      <c r="O115" s="326">
        <v>0</v>
      </c>
      <c r="P115" s="326">
        <v>0</v>
      </c>
      <c r="Q115" s="328">
        <f t="shared" si="14"/>
        <v>18520</v>
      </c>
      <c r="S115" s="1" t="str">
        <f t="shared" si="13"/>
        <v/>
      </c>
    </row>
    <row r="116" spans="2:20" ht="12.75" customHeight="1">
      <c r="B116" s="346">
        <v>88</v>
      </c>
      <c r="C116" s="347" t="s">
        <v>307</v>
      </c>
      <c r="D116" s="347"/>
      <c r="E116" s="326">
        <v>0</v>
      </c>
      <c r="F116" s="326">
        <v>0</v>
      </c>
      <c r="G116" s="326">
        <v>0</v>
      </c>
      <c r="H116" s="326">
        <v>0</v>
      </c>
      <c r="I116" s="326">
        <v>0</v>
      </c>
      <c r="J116" s="754">
        <v>0</v>
      </c>
      <c r="K116" s="754">
        <v>0</v>
      </c>
      <c r="L116" s="754">
        <v>0</v>
      </c>
      <c r="M116" s="754">
        <v>0</v>
      </c>
      <c r="N116" s="326">
        <v>0</v>
      </c>
      <c r="O116" s="326">
        <v>0</v>
      </c>
      <c r="P116" s="326">
        <v>0</v>
      </c>
      <c r="Q116" s="328">
        <f t="shared" si="14"/>
        <v>0</v>
      </c>
      <c r="R116" s="360"/>
      <c r="S116" s="1" t="str">
        <f t="shared" si="13"/>
        <v/>
      </c>
      <c r="T116" s="361">
        <v>6</v>
      </c>
    </row>
    <row r="117" spans="2:20" ht="12.75" customHeight="1">
      <c r="B117" s="346">
        <v>89</v>
      </c>
      <c r="C117" s="347" t="s">
        <v>308</v>
      </c>
      <c r="D117" s="347"/>
      <c r="E117" s="326">
        <v>0</v>
      </c>
      <c r="F117" s="326">
        <v>0</v>
      </c>
      <c r="G117" s="326">
        <v>0</v>
      </c>
      <c r="H117" s="326">
        <v>0</v>
      </c>
      <c r="I117" s="326">
        <v>0</v>
      </c>
      <c r="J117" s="754">
        <v>0</v>
      </c>
      <c r="K117" s="754">
        <v>0</v>
      </c>
      <c r="L117" s="754">
        <v>0</v>
      </c>
      <c r="M117" s="754">
        <v>0</v>
      </c>
      <c r="N117" s="326">
        <v>0</v>
      </c>
      <c r="O117" s="326">
        <v>0</v>
      </c>
      <c r="P117" s="326">
        <v>0</v>
      </c>
      <c r="Q117" s="328">
        <f t="shared" si="14"/>
        <v>0</v>
      </c>
      <c r="R117" s="360"/>
      <c r="S117" s="1" t="str">
        <f t="shared" si="13"/>
        <v/>
      </c>
      <c r="T117" s="361">
        <v>7</v>
      </c>
    </row>
    <row r="118" spans="2:20" ht="12.75" customHeight="1">
      <c r="B118" s="346">
        <v>90</v>
      </c>
      <c r="C118" s="347" t="s">
        <v>309</v>
      </c>
      <c r="D118" s="347"/>
      <c r="E118" s="326">
        <v>0</v>
      </c>
      <c r="F118" s="326">
        <v>0</v>
      </c>
      <c r="G118" s="326">
        <v>0</v>
      </c>
      <c r="H118" s="326">
        <v>0</v>
      </c>
      <c r="I118" s="326">
        <v>0</v>
      </c>
      <c r="J118" s="754">
        <v>0</v>
      </c>
      <c r="K118" s="754">
        <v>0</v>
      </c>
      <c r="L118" s="754">
        <v>0</v>
      </c>
      <c r="M118" s="754">
        <v>0</v>
      </c>
      <c r="N118" s="326">
        <v>0</v>
      </c>
      <c r="O118" s="326">
        <v>0</v>
      </c>
      <c r="P118" s="326">
        <v>0</v>
      </c>
      <c r="Q118" s="328">
        <f t="shared" si="14"/>
        <v>0</v>
      </c>
      <c r="R118" s="360"/>
      <c r="S118" s="1" t="str">
        <f t="shared" si="13"/>
        <v/>
      </c>
      <c r="T118" s="361">
        <v>8</v>
      </c>
    </row>
    <row r="119" spans="2:20" ht="12.75" customHeight="1">
      <c r="B119" s="346">
        <v>91</v>
      </c>
      <c r="C119" s="347" t="s">
        <v>313</v>
      </c>
      <c r="D119" s="347"/>
      <c r="E119" s="326">
        <v>0</v>
      </c>
      <c r="F119" s="326">
        <v>0</v>
      </c>
      <c r="G119" s="326">
        <v>0</v>
      </c>
      <c r="H119" s="326">
        <v>0</v>
      </c>
      <c r="I119" s="326">
        <v>0</v>
      </c>
      <c r="J119" s="754">
        <v>2115</v>
      </c>
      <c r="K119" s="754">
        <v>2115</v>
      </c>
      <c r="L119" s="754">
        <v>2115</v>
      </c>
      <c r="M119" s="754">
        <v>2116</v>
      </c>
      <c r="N119" s="326">
        <v>0</v>
      </c>
      <c r="O119" s="326">
        <v>0</v>
      </c>
      <c r="P119" s="326">
        <v>0</v>
      </c>
      <c r="Q119" s="328">
        <f t="shared" si="14"/>
        <v>8461</v>
      </c>
      <c r="R119" s="360"/>
      <c r="S119" s="1" t="str">
        <f t="shared" si="13"/>
        <v/>
      </c>
      <c r="T119" s="361"/>
    </row>
    <row r="120" spans="2:20" ht="12.75" customHeight="1">
      <c r="B120" s="346">
        <v>92</v>
      </c>
      <c r="C120" s="347" t="s">
        <v>314</v>
      </c>
      <c r="D120" s="347"/>
      <c r="E120" s="326">
        <v>0</v>
      </c>
      <c r="F120" s="326">
        <v>0</v>
      </c>
      <c r="G120" s="326">
        <v>0</v>
      </c>
      <c r="H120" s="326">
        <v>0</v>
      </c>
      <c r="I120" s="326">
        <v>0</v>
      </c>
      <c r="J120" s="754">
        <v>4385</v>
      </c>
      <c r="K120" s="754">
        <v>4385</v>
      </c>
      <c r="L120" s="754">
        <v>4386</v>
      </c>
      <c r="M120" s="754">
        <v>4386</v>
      </c>
      <c r="N120" s="326">
        <v>0</v>
      </c>
      <c r="O120" s="326">
        <v>0</v>
      </c>
      <c r="P120" s="326">
        <v>0</v>
      </c>
      <c r="Q120" s="328">
        <f t="shared" si="14"/>
        <v>17542</v>
      </c>
      <c r="R120" s="360"/>
      <c r="S120" s="1" t="str">
        <f t="shared" si="13"/>
        <v/>
      </c>
      <c r="T120" s="361"/>
    </row>
    <row r="121" spans="2:20" ht="12.75" customHeight="1">
      <c r="B121" s="346">
        <v>93</v>
      </c>
      <c r="C121" s="347" t="s">
        <v>315</v>
      </c>
      <c r="D121" s="347"/>
      <c r="E121" s="326">
        <v>0</v>
      </c>
      <c r="F121" s="326">
        <v>0</v>
      </c>
      <c r="G121" s="326">
        <v>0</v>
      </c>
      <c r="H121" s="326">
        <v>0</v>
      </c>
      <c r="I121" s="326">
        <v>0</v>
      </c>
      <c r="J121" s="754">
        <v>7348</v>
      </c>
      <c r="K121" s="754">
        <v>7348</v>
      </c>
      <c r="L121" s="754">
        <v>7348</v>
      </c>
      <c r="M121" s="754">
        <v>7347</v>
      </c>
      <c r="N121" s="326">
        <v>0</v>
      </c>
      <c r="O121" s="326">
        <v>0</v>
      </c>
      <c r="P121" s="326">
        <v>0</v>
      </c>
      <c r="Q121" s="328">
        <f t="shared" si="14"/>
        <v>29391</v>
      </c>
      <c r="R121" s="360"/>
      <c r="S121" s="1" t="str">
        <f t="shared" si="13"/>
        <v/>
      </c>
      <c r="T121" s="361"/>
    </row>
    <row r="122" spans="2:20" ht="12.75" customHeight="1">
      <c r="B122" s="346">
        <v>94</v>
      </c>
      <c r="C122" s="347" t="s">
        <v>343</v>
      </c>
      <c r="D122" s="347"/>
      <c r="E122" s="326">
        <v>0</v>
      </c>
      <c r="F122" s="326">
        <v>0</v>
      </c>
      <c r="G122" s="326">
        <v>0</v>
      </c>
      <c r="H122" s="326">
        <v>0</v>
      </c>
      <c r="I122" s="326">
        <v>0</v>
      </c>
      <c r="J122" s="754">
        <v>813</v>
      </c>
      <c r="K122" s="754">
        <v>813</v>
      </c>
      <c r="L122" s="754">
        <v>812</v>
      </c>
      <c r="M122" s="754">
        <v>812</v>
      </c>
      <c r="N122" s="326">
        <v>0</v>
      </c>
      <c r="O122" s="326">
        <v>0</v>
      </c>
      <c r="P122" s="326">
        <v>0</v>
      </c>
      <c r="Q122" s="328">
        <f t="shared" si="14"/>
        <v>3250</v>
      </c>
      <c r="R122" s="360"/>
      <c r="S122" s="1" t="str">
        <f t="shared" si="13"/>
        <v/>
      </c>
      <c r="T122" s="361"/>
    </row>
    <row r="123" spans="2:20" ht="12.75" customHeight="1">
      <c r="B123" s="346">
        <v>95</v>
      </c>
      <c r="C123" s="347" t="s">
        <v>344</v>
      </c>
      <c r="D123" s="347"/>
      <c r="E123" s="327">
        <v>0</v>
      </c>
      <c r="F123" s="327">
        <v>0</v>
      </c>
      <c r="G123" s="327">
        <v>0</v>
      </c>
      <c r="H123" s="327">
        <v>0</v>
      </c>
      <c r="I123" s="327">
        <v>0</v>
      </c>
      <c r="J123" s="761">
        <v>1843</v>
      </c>
      <c r="K123" s="761">
        <v>1843</v>
      </c>
      <c r="L123" s="761">
        <v>1843</v>
      </c>
      <c r="M123" s="761">
        <v>1841</v>
      </c>
      <c r="N123" s="327">
        <v>0</v>
      </c>
      <c r="O123" s="327">
        <v>0</v>
      </c>
      <c r="P123" s="327">
        <v>0</v>
      </c>
      <c r="Q123" s="328">
        <f t="shared" si="14"/>
        <v>7370</v>
      </c>
      <c r="S123" s="1" t="str">
        <f t="shared" si="13"/>
        <v/>
      </c>
    </row>
    <row r="124" spans="2:20" ht="12.75" customHeight="1">
      <c r="B124" s="320">
        <v>96</v>
      </c>
      <c r="C124" s="321" t="s">
        <v>347</v>
      </c>
      <c r="D124" s="321"/>
      <c r="E124" s="322">
        <f t="shared" ref="E124:P124" si="15">SUM(E103:E123)</f>
        <v>0</v>
      </c>
      <c r="F124" s="322">
        <f t="shared" si="15"/>
        <v>0</v>
      </c>
      <c r="G124" s="322">
        <f t="shared" si="15"/>
        <v>0</v>
      </c>
      <c r="H124" s="322">
        <f t="shared" si="15"/>
        <v>0</v>
      </c>
      <c r="I124" s="322">
        <f t="shared" si="15"/>
        <v>0</v>
      </c>
      <c r="J124" s="322">
        <f t="shared" si="15"/>
        <v>64038</v>
      </c>
      <c r="K124" s="323">
        <f t="shared" si="15"/>
        <v>64039</v>
      </c>
      <c r="L124" s="323">
        <f t="shared" si="15"/>
        <v>64047</v>
      </c>
      <c r="M124" s="323">
        <f t="shared" si="15"/>
        <v>64046</v>
      </c>
      <c r="N124" s="322">
        <f t="shared" si="15"/>
        <v>0</v>
      </c>
      <c r="O124" s="322">
        <f t="shared" si="15"/>
        <v>0</v>
      </c>
      <c r="P124" s="322">
        <f t="shared" si="15"/>
        <v>0</v>
      </c>
      <c r="Q124" s="328">
        <f t="shared" si="14"/>
        <v>256170</v>
      </c>
      <c r="R124" s="360"/>
      <c r="S124" s="358"/>
      <c r="T124" s="361">
        <v>11</v>
      </c>
    </row>
    <row r="125" spans="2:20" s="364" customFormat="1" ht="12.6" customHeight="1">
      <c r="B125" s="362"/>
      <c r="C125" s="340"/>
      <c r="D125" s="340"/>
      <c r="E125" s="363"/>
      <c r="F125" s="363"/>
      <c r="G125" s="363"/>
      <c r="H125" s="363"/>
      <c r="I125" s="363"/>
      <c r="J125" s="363"/>
      <c r="K125" s="363"/>
      <c r="L125" s="363"/>
      <c r="M125" s="363"/>
      <c r="N125" s="363"/>
      <c r="O125" s="363"/>
      <c r="P125" s="363"/>
      <c r="Q125" s="363"/>
      <c r="R125" s="363"/>
      <c r="S125" s="363"/>
      <c r="T125" s="363"/>
    </row>
    <row r="126" spans="2:20" s="364" customFormat="1" ht="12.6" customHeight="1">
      <c r="B126" s="362"/>
      <c r="C126" s="340"/>
      <c r="D126" s="340"/>
      <c r="E126" s="363"/>
      <c r="F126" s="363"/>
      <c r="G126" s="363"/>
      <c r="H126" s="363"/>
      <c r="I126" s="363"/>
      <c r="J126" s="363"/>
      <c r="K126" s="363"/>
      <c r="L126" s="363"/>
      <c r="M126" s="363"/>
      <c r="N126" s="363"/>
      <c r="O126" s="363"/>
      <c r="P126" s="363"/>
      <c r="Q126" s="363"/>
      <c r="R126" s="363"/>
      <c r="S126" s="363"/>
      <c r="T126" s="363"/>
    </row>
    <row r="127" spans="2:20" s="364" customFormat="1" ht="12.6" customHeight="1">
      <c r="B127" s="342" t="s">
        <v>348</v>
      </c>
      <c r="C127" s="340"/>
      <c r="D127" s="340"/>
      <c r="E127" s="363"/>
      <c r="F127" s="363"/>
      <c r="G127" s="363"/>
      <c r="H127" s="363"/>
      <c r="I127" s="363"/>
      <c r="J127" s="363"/>
      <c r="K127" s="363"/>
      <c r="L127" s="363"/>
      <c r="M127" s="363"/>
      <c r="N127" s="363"/>
      <c r="O127" s="363"/>
      <c r="P127" s="363"/>
      <c r="Q127" s="363"/>
      <c r="R127" s="363"/>
      <c r="S127" s="363"/>
      <c r="T127" s="363"/>
    </row>
    <row r="128" spans="2:20" s="340" customFormat="1" ht="12.75" customHeight="1">
      <c r="C128" s="350"/>
      <c r="D128" s="351"/>
      <c r="E128" s="344" t="s">
        <v>318</v>
      </c>
      <c r="F128" s="352" t="s">
        <v>319</v>
      </c>
      <c r="G128" s="352" t="s">
        <v>320</v>
      </c>
      <c r="H128" s="352" t="s">
        <v>321</v>
      </c>
      <c r="I128" s="352" t="s">
        <v>322</v>
      </c>
      <c r="J128" s="352" t="s">
        <v>323</v>
      </c>
      <c r="K128" s="352" t="s">
        <v>324</v>
      </c>
      <c r="L128" s="352" t="s">
        <v>325</v>
      </c>
      <c r="M128" s="352" t="s">
        <v>326</v>
      </c>
      <c r="N128" s="352" t="s">
        <v>327</v>
      </c>
      <c r="O128" s="352" t="s">
        <v>328</v>
      </c>
      <c r="P128" s="352" t="s">
        <v>329</v>
      </c>
      <c r="Q128" s="353" t="s">
        <v>330</v>
      </c>
      <c r="R128" s="354"/>
      <c r="S128" s="355"/>
      <c r="T128" s="356"/>
    </row>
    <row r="129" spans="2:20" s="340" customFormat="1" ht="12.75" customHeight="1">
      <c r="B129" s="310" t="s">
        <v>290</v>
      </c>
      <c r="C129" s="325" t="s">
        <v>331</v>
      </c>
      <c r="D129" s="325"/>
      <c r="E129" s="308" t="s">
        <v>292</v>
      </c>
      <c r="F129" s="309" t="s">
        <v>292</v>
      </c>
      <c r="G129" s="309" t="s">
        <v>292</v>
      </c>
      <c r="H129" s="309" t="s">
        <v>292</v>
      </c>
      <c r="I129" s="309" t="s">
        <v>292</v>
      </c>
      <c r="J129" s="309" t="s">
        <v>292</v>
      </c>
      <c r="K129" s="309" t="s">
        <v>292</v>
      </c>
      <c r="L129" s="309" t="s">
        <v>292</v>
      </c>
      <c r="M129" s="309" t="s">
        <v>292</v>
      </c>
      <c r="N129" s="309" t="s">
        <v>292</v>
      </c>
      <c r="O129" s="309" t="s">
        <v>292</v>
      </c>
      <c r="P129" s="309" t="s">
        <v>292</v>
      </c>
      <c r="Q129" s="309" t="s">
        <v>292</v>
      </c>
      <c r="R129" s="354"/>
      <c r="S129" s="1"/>
      <c r="T129" s="356"/>
    </row>
    <row r="130" spans="2:20" ht="12.75" customHeight="1">
      <c r="B130" s="365">
        <v>97</v>
      </c>
      <c r="C130" s="366" t="s">
        <v>349</v>
      </c>
      <c r="D130" s="347"/>
      <c r="E130" s="326">
        <v>0</v>
      </c>
      <c r="F130" s="328">
        <v>0</v>
      </c>
      <c r="G130" s="328">
        <v>0</v>
      </c>
      <c r="H130" s="328">
        <v>0</v>
      </c>
      <c r="I130" s="328">
        <v>0</v>
      </c>
      <c r="J130" s="757">
        <v>9972</v>
      </c>
      <c r="K130" s="755">
        <v>9973</v>
      </c>
      <c r="L130" s="755">
        <v>9981</v>
      </c>
      <c r="M130" s="755">
        <v>9980</v>
      </c>
      <c r="N130" s="328">
        <v>0</v>
      </c>
      <c r="O130" s="328">
        <v>0</v>
      </c>
      <c r="P130" s="328">
        <v>0</v>
      </c>
      <c r="Q130" s="328">
        <f>SUM(E130:P130)</f>
        <v>39906</v>
      </c>
      <c r="R130" s="357"/>
      <c r="S130" s="1" t="str">
        <f t="shared" ref="S130:S135" si="16">IF(OR(COUNTA(J130:M130)&lt;&gt;COUNT(J130:M130)),"Please remove any text entries, enter numeric values only","")</f>
        <v/>
      </c>
      <c r="T130" s="359"/>
    </row>
    <row r="131" spans="2:20" ht="12.75" customHeight="1">
      <c r="B131" s="346">
        <v>98</v>
      </c>
      <c r="C131" s="347" t="s">
        <v>336</v>
      </c>
      <c r="D131" s="347"/>
      <c r="E131" s="326">
        <v>0</v>
      </c>
      <c r="F131" s="328">
        <v>0</v>
      </c>
      <c r="G131" s="328">
        <v>0</v>
      </c>
      <c r="H131" s="328">
        <v>0</v>
      </c>
      <c r="I131" s="328">
        <v>0</v>
      </c>
      <c r="J131" s="756">
        <v>28737</v>
      </c>
      <c r="K131" s="754">
        <v>28737</v>
      </c>
      <c r="L131" s="754">
        <v>28737</v>
      </c>
      <c r="M131" s="754">
        <v>28737</v>
      </c>
      <c r="N131" s="328">
        <v>0</v>
      </c>
      <c r="O131" s="328">
        <v>0</v>
      </c>
      <c r="P131" s="328">
        <v>0</v>
      </c>
      <c r="Q131" s="328">
        <f t="shared" ref="Q131:Q137" si="17">SUM(E131:P131)</f>
        <v>114948</v>
      </c>
      <c r="R131" s="357"/>
      <c r="S131" s="1" t="str">
        <f t="shared" si="16"/>
        <v/>
      </c>
      <c r="T131" s="359"/>
    </row>
    <row r="132" spans="2:20" ht="12.6" customHeight="1">
      <c r="B132" s="346">
        <v>99</v>
      </c>
      <c r="C132" s="347" t="s">
        <v>337</v>
      </c>
      <c r="D132" s="347"/>
      <c r="E132" s="326">
        <v>0</v>
      </c>
      <c r="F132" s="328">
        <v>0</v>
      </c>
      <c r="G132" s="328">
        <v>0</v>
      </c>
      <c r="H132" s="328">
        <v>0</v>
      </c>
      <c r="I132" s="328">
        <v>0</v>
      </c>
      <c r="J132" s="756">
        <v>18000</v>
      </c>
      <c r="K132" s="754">
        <v>18000</v>
      </c>
      <c r="L132" s="754">
        <v>18000</v>
      </c>
      <c r="M132" s="754">
        <v>18000</v>
      </c>
      <c r="N132" s="328">
        <v>0</v>
      </c>
      <c r="O132" s="328">
        <v>0</v>
      </c>
      <c r="P132" s="328">
        <v>0</v>
      </c>
      <c r="Q132" s="328">
        <f t="shared" si="17"/>
        <v>72000</v>
      </c>
      <c r="R132" s="357"/>
      <c r="S132" s="1" t="str">
        <f t="shared" si="16"/>
        <v/>
      </c>
      <c r="T132" s="359"/>
    </row>
    <row r="133" spans="2:20" ht="12.6" customHeight="1">
      <c r="B133" s="346">
        <v>100</v>
      </c>
      <c r="C133" s="347" t="s">
        <v>350</v>
      </c>
      <c r="D133" s="347"/>
      <c r="E133" s="326">
        <v>0</v>
      </c>
      <c r="F133" s="328">
        <v>0</v>
      </c>
      <c r="G133" s="328">
        <v>0</v>
      </c>
      <c r="H133" s="328">
        <v>0</v>
      </c>
      <c r="I133" s="328">
        <v>0</v>
      </c>
      <c r="J133" s="756">
        <v>6729</v>
      </c>
      <c r="K133" s="754">
        <v>6729</v>
      </c>
      <c r="L133" s="754">
        <v>6729</v>
      </c>
      <c r="M133" s="754">
        <v>6729</v>
      </c>
      <c r="N133" s="328">
        <v>0</v>
      </c>
      <c r="O133" s="328">
        <v>0</v>
      </c>
      <c r="P133" s="328">
        <v>0</v>
      </c>
      <c r="Q133" s="328">
        <f t="shared" si="17"/>
        <v>26916</v>
      </c>
      <c r="R133" s="357"/>
      <c r="S133" s="1" t="str">
        <f t="shared" si="16"/>
        <v/>
      </c>
      <c r="T133" s="359"/>
    </row>
    <row r="134" spans="2:20" ht="12.6" customHeight="1">
      <c r="B134" s="346">
        <v>101</v>
      </c>
      <c r="C134" s="347" t="s">
        <v>351</v>
      </c>
      <c r="D134" s="347"/>
      <c r="E134" s="326">
        <v>0</v>
      </c>
      <c r="F134" s="328">
        <v>0</v>
      </c>
      <c r="G134" s="328">
        <v>0</v>
      </c>
      <c r="H134" s="328">
        <v>0</v>
      </c>
      <c r="I134" s="328">
        <v>0</v>
      </c>
      <c r="J134" s="756">
        <v>600</v>
      </c>
      <c r="K134" s="754">
        <v>600</v>
      </c>
      <c r="L134" s="754">
        <v>600</v>
      </c>
      <c r="M134" s="754">
        <v>600</v>
      </c>
      <c r="N134" s="328">
        <v>0</v>
      </c>
      <c r="O134" s="328">
        <v>0</v>
      </c>
      <c r="P134" s="328">
        <v>0</v>
      </c>
      <c r="Q134" s="328">
        <f t="shared" si="17"/>
        <v>2400</v>
      </c>
      <c r="R134" s="357"/>
      <c r="S134" s="1" t="str">
        <f t="shared" si="16"/>
        <v/>
      </c>
      <c r="T134" s="359"/>
    </row>
    <row r="135" spans="2:20" ht="12.75" customHeight="1">
      <c r="B135" s="346">
        <v>102</v>
      </c>
      <c r="C135" s="368" t="s">
        <v>338</v>
      </c>
      <c r="D135" s="347"/>
      <c r="E135" s="327">
        <v>0</v>
      </c>
      <c r="F135" s="332">
        <v>0</v>
      </c>
      <c r="G135" s="332">
        <v>0</v>
      </c>
      <c r="H135" s="332">
        <v>0</v>
      </c>
      <c r="I135" s="332">
        <v>0</v>
      </c>
      <c r="J135" s="762" t="s">
        <v>332</v>
      </c>
      <c r="K135" s="761" t="s">
        <v>332</v>
      </c>
      <c r="L135" s="761" t="s">
        <v>332</v>
      </c>
      <c r="M135" s="761" t="s">
        <v>332</v>
      </c>
      <c r="N135" s="332">
        <v>0</v>
      </c>
      <c r="O135" s="332">
        <v>0</v>
      </c>
      <c r="P135" s="332">
        <v>0</v>
      </c>
      <c r="Q135" s="332">
        <f t="shared" si="17"/>
        <v>0</v>
      </c>
      <c r="R135" s="357"/>
      <c r="S135" s="1" t="str">
        <f t="shared" si="16"/>
        <v>Please remove any text entries, enter numeric values only</v>
      </c>
      <c r="T135" s="359"/>
    </row>
    <row r="136" spans="2:20" ht="12.75" customHeight="1">
      <c r="B136" s="305">
        <v>103</v>
      </c>
      <c r="C136" s="329" t="s">
        <v>339</v>
      </c>
      <c r="D136" s="329"/>
      <c r="E136" s="333">
        <f>SUM(E130:E135)</f>
        <v>0</v>
      </c>
      <c r="F136" s="334">
        <f t="shared" ref="F136:P136" si="18">SUM(F130:F135)</f>
        <v>0</v>
      </c>
      <c r="G136" s="334">
        <f t="shared" si="18"/>
        <v>0</v>
      </c>
      <c r="H136" s="334">
        <f t="shared" si="18"/>
        <v>0</v>
      </c>
      <c r="I136" s="334">
        <f t="shared" si="18"/>
        <v>0</v>
      </c>
      <c r="J136" s="334">
        <f t="shared" si="18"/>
        <v>64038</v>
      </c>
      <c r="K136" s="334">
        <f t="shared" si="18"/>
        <v>64039</v>
      </c>
      <c r="L136" s="334">
        <f t="shared" si="18"/>
        <v>64047</v>
      </c>
      <c r="M136" s="334">
        <f t="shared" si="18"/>
        <v>64046</v>
      </c>
      <c r="N136" s="334">
        <f t="shared" si="18"/>
        <v>0</v>
      </c>
      <c r="O136" s="334">
        <f t="shared" si="18"/>
        <v>0</v>
      </c>
      <c r="P136" s="334">
        <f t="shared" si="18"/>
        <v>0</v>
      </c>
      <c r="Q136" s="334">
        <f t="shared" si="17"/>
        <v>256170</v>
      </c>
      <c r="R136" s="357"/>
      <c r="S136" s="1"/>
      <c r="T136" s="359"/>
    </row>
    <row r="137" spans="2:20" ht="12.75" customHeight="1">
      <c r="B137" s="305">
        <v>104</v>
      </c>
      <c r="C137" s="329" t="s">
        <v>352</v>
      </c>
      <c r="D137" s="329"/>
      <c r="E137" s="326">
        <f t="shared" ref="E137:P137" si="19">E124-E136</f>
        <v>0</v>
      </c>
      <c r="F137" s="328">
        <f t="shared" si="19"/>
        <v>0</v>
      </c>
      <c r="G137" s="328">
        <f t="shared" si="19"/>
        <v>0</v>
      </c>
      <c r="H137" s="328">
        <f t="shared" si="19"/>
        <v>0</v>
      </c>
      <c r="I137" s="328">
        <f t="shared" si="19"/>
        <v>0</v>
      </c>
      <c r="J137" s="328">
        <f t="shared" si="19"/>
        <v>0</v>
      </c>
      <c r="K137" s="328">
        <f t="shared" si="19"/>
        <v>0</v>
      </c>
      <c r="L137" s="328">
        <f t="shared" si="19"/>
        <v>0</v>
      </c>
      <c r="M137" s="328">
        <f t="shared" si="19"/>
        <v>0</v>
      </c>
      <c r="N137" s="328">
        <f t="shared" si="19"/>
        <v>0</v>
      </c>
      <c r="O137" s="328">
        <f t="shared" si="19"/>
        <v>0</v>
      </c>
      <c r="P137" s="328">
        <f t="shared" si="19"/>
        <v>0</v>
      </c>
      <c r="Q137" s="328">
        <f t="shared" si="17"/>
        <v>0</v>
      </c>
      <c r="R137" s="357"/>
      <c r="S137" s="1" t="str">
        <f t="shared" ref="S137" si="20">IF(OR(COUNTA(G137:H137)&lt;&gt;COUNT(G137:H137),COUNTA(D137)&lt;&gt;COUNT(D137)),"Please remove any text entries, enter numeric values only","")</f>
        <v/>
      </c>
      <c r="T137" s="359"/>
    </row>
    <row r="138" spans="2:20" s="337" customFormat="1" ht="12.75" customHeight="1"/>
    <row r="139" spans="2:20" s="364" customFormat="1" ht="12.6" customHeight="1">
      <c r="B139" s="362"/>
      <c r="C139" s="340"/>
      <c r="D139" s="340"/>
      <c r="E139" s="363"/>
      <c r="F139" s="363"/>
      <c r="G139" s="363"/>
      <c r="H139" s="363"/>
      <c r="I139" s="363"/>
      <c r="J139" s="363"/>
      <c r="K139" s="363"/>
      <c r="L139" s="363"/>
      <c r="M139" s="363"/>
      <c r="N139" s="363"/>
      <c r="O139" s="363"/>
      <c r="P139" s="363"/>
      <c r="Q139" s="363"/>
      <c r="R139" s="363"/>
      <c r="S139" s="204">
        <f>COUNTIFS(S9:S137,"please*")</f>
        <v>22</v>
      </c>
      <c r="T139" s="363"/>
    </row>
  </sheetData>
  <sheetProtection sheet="1" objects="1" scenarios="1"/>
  <customSheetViews>
    <customSheetView guid="{95B84344-25FE-4A71-9083-825DAB5E8F01}" scale="70" showGridLines="0" topLeftCell="A110">
      <selection activeCell="D10" sqref="D10:R178"/>
      <pageMargins left="0" right="0" top="0" bottom="0" header="0" footer="0"/>
    </customSheetView>
  </customSheetViews>
  <mergeCells count="7">
    <mergeCell ref="E7:F7"/>
    <mergeCell ref="G7:H7"/>
    <mergeCell ref="C2:E2"/>
    <mergeCell ref="H3:L3"/>
    <mergeCell ref="D4:E4"/>
    <mergeCell ref="H4:L4"/>
    <mergeCell ref="H5:L5"/>
  </mergeCells>
  <pageMargins left="0.7" right="0.7" top="0.75" bottom="0.75" header="0.3" footer="0.3"/>
  <pageSetup paperSize="9" scale="2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H102"/>
  <sheetViews>
    <sheetView zoomScale="70" zoomScaleNormal="70" workbookViewId="0">
      <pane ySplit="1" topLeftCell="A44" activePane="bottomLeft" state="frozen"/>
      <selection pane="bottomLeft" activeCell="L78" sqref="L78"/>
    </sheetView>
  </sheetViews>
  <sheetFormatPr defaultColWidth="7.109375" defaultRowHeight="15"/>
  <cols>
    <col min="1" max="1" width="11.77734375" customWidth="1"/>
    <col min="2" max="2" width="6.109375" customWidth="1"/>
    <col min="3" max="3" width="25.21875" customWidth="1"/>
  </cols>
  <sheetData>
    <row r="1" spans="1:34" s="88" customFormat="1" ht="57.75" customHeight="1">
      <c r="A1" s="87" t="s">
        <v>25</v>
      </c>
      <c r="B1" s="88" t="s">
        <v>26</v>
      </c>
      <c r="C1" s="88" t="s">
        <v>353</v>
      </c>
      <c r="D1" s="88" t="s">
        <v>77</v>
      </c>
      <c r="E1" s="88" t="s">
        <v>354</v>
      </c>
      <c r="F1" s="88" t="str">
        <f>Vaccinations!$D$7</f>
        <v>Total Cohort Size</v>
      </c>
      <c r="G1" s="88" t="str">
        <f>"PLAN "&amp;Vaccinations!E8</f>
        <v>PLAN Spring Booster</v>
      </c>
      <c r="H1" s="88" t="str">
        <f>"PLAN "&amp;Vaccinations!F8</f>
        <v>PLAN Annual B</v>
      </c>
      <c r="I1" s="88" t="str">
        <f>"ELIGIBLE "&amp;Vaccinations!G8</f>
        <v>ELIGIBLE Spring Booster</v>
      </c>
      <c r="J1" s="88" t="str">
        <f>"ELIGIBLE "&amp;Vaccinations!H8</f>
        <v>ELIGIBLE Annual B</v>
      </c>
      <c r="K1" s="88" t="s">
        <v>31</v>
      </c>
      <c r="L1" s="88" t="s">
        <v>32</v>
      </c>
      <c r="M1" s="88" t="s">
        <v>33</v>
      </c>
      <c r="N1" s="88" t="s">
        <v>34</v>
      </c>
      <c r="O1" s="88" t="s">
        <v>35</v>
      </c>
      <c r="P1" s="88" t="s">
        <v>36</v>
      </c>
      <c r="Q1" s="88" t="s">
        <v>37</v>
      </c>
      <c r="R1" s="88" t="s">
        <v>38</v>
      </c>
      <c r="S1" s="88" t="s">
        <v>39</v>
      </c>
      <c r="T1" s="88" t="s">
        <v>40</v>
      </c>
      <c r="U1" s="88" t="s">
        <v>41</v>
      </c>
      <c r="V1" s="88" t="s">
        <v>42</v>
      </c>
      <c r="W1" s="88" t="s">
        <v>330</v>
      </c>
      <c r="AE1" s="21"/>
      <c r="AF1" s="21"/>
      <c r="AG1" s="21"/>
      <c r="AH1" s="21"/>
    </row>
    <row r="2" spans="1:34">
      <c r="A2" t="str">
        <f>Vaccinations!$C$4</f>
        <v>Please select organisation</v>
      </c>
      <c r="B2" t="s">
        <v>135</v>
      </c>
      <c r="C2" t="str">
        <f>Vaccinations!$C$6</f>
        <v>A - Total COVID Vaccine Population</v>
      </c>
      <c r="D2">
        <f>Vaccinations!B10</f>
        <v>1</v>
      </c>
      <c r="E2" t="str">
        <f>Vaccinations!C10</f>
        <v>Severely Immunosuppressed</v>
      </c>
      <c r="F2">
        <f>Vaccinations!D10</f>
        <v>10544</v>
      </c>
      <c r="G2" t="str">
        <f>Vaccinations!E10</f>
        <v>P</v>
      </c>
      <c r="H2" t="str">
        <f>Vaccinations!F10</f>
        <v>P</v>
      </c>
      <c r="I2">
        <f>Vaccinations!G10</f>
        <v>9114</v>
      </c>
      <c r="J2">
        <f>Vaccinations!H10</f>
        <v>9114</v>
      </c>
      <c r="AE2" s="499"/>
      <c r="AF2" s="499"/>
      <c r="AG2" s="499"/>
      <c r="AH2" s="499"/>
    </row>
    <row r="3" spans="1:34">
      <c r="A3" t="str">
        <f>Vaccinations!$C$4</f>
        <v>Please select organisation</v>
      </c>
      <c r="B3" t="s">
        <v>135</v>
      </c>
      <c r="C3" t="str">
        <f>Vaccinations!$C$6</f>
        <v>A - Total COVID Vaccine Population</v>
      </c>
      <c r="D3">
        <f>Vaccinations!B11</f>
        <v>2</v>
      </c>
      <c r="E3" t="str">
        <f>Vaccinations!C11</f>
        <v>Care home residents</v>
      </c>
      <c r="F3">
        <f>Vaccinations!D11</f>
        <v>2014</v>
      </c>
      <c r="G3" t="str">
        <f>Vaccinations!E11</f>
        <v>P</v>
      </c>
      <c r="H3" t="str">
        <f>Vaccinations!F11</f>
        <v>P</v>
      </c>
      <c r="I3">
        <f>Vaccinations!G11</f>
        <v>1885</v>
      </c>
      <c r="J3">
        <f>Vaccinations!H11</f>
        <v>1885</v>
      </c>
      <c r="AE3" s="499"/>
      <c r="AF3" s="499"/>
      <c r="AG3" s="499"/>
      <c r="AH3" s="499"/>
    </row>
    <row r="4" spans="1:34">
      <c r="A4" t="str">
        <f>Vaccinations!$C$4</f>
        <v>Please select organisation</v>
      </c>
      <c r="B4" t="s">
        <v>135</v>
      </c>
      <c r="C4" t="str">
        <f>Vaccinations!$C$6</f>
        <v>A - Total COVID Vaccine Population</v>
      </c>
      <c r="D4">
        <f>Vaccinations!B12</f>
        <v>3</v>
      </c>
      <c r="E4" t="str">
        <f>Vaccinations!C12</f>
        <v>Care home workers</v>
      </c>
      <c r="F4">
        <f>Vaccinations!D12</f>
        <v>4508</v>
      </c>
      <c r="G4" t="str">
        <f>Vaccinations!E12</f>
        <v>NP</v>
      </c>
      <c r="H4" t="str">
        <f>Vaccinations!F12</f>
        <v>P</v>
      </c>
      <c r="I4" t="str">
        <f>Vaccinations!G12</f>
        <v>N/A</v>
      </c>
      <c r="J4">
        <f>Vaccinations!H12</f>
        <v>4160</v>
      </c>
      <c r="AE4" s="499"/>
      <c r="AF4" s="499"/>
      <c r="AG4" s="499"/>
      <c r="AH4" s="499"/>
    </row>
    <row r="5" spans="1:34">
      <c r="A5" t="str">
        <f>Vaccinations!$C$4</f>
        <v>Please select organisation</v>
      </c>
      <c r="B5" t="s">
        <v>135</v>
      </c>
      <c r="C5" t="str">
        <f>Vaccinations!$C$6</f>
        <v>A - Total COVID Vaccine Population</v>
      </c>
      <c r="D5">
        <f>Vaccinations!B13</f>
        <v>4</v>
      </c>
      <c r="E5" t="str">
        <f>Vaccinations!C13</f>
        <v>80 years and older</v>
      </c>
      <c r="F5">
        <f>Vaccinations!D13</f>
        <v>20023</v>
      </c>
      <c r="G5" t="str">
        <f>Vaccinations!E13</f>
        <v>P</v>
      </c>
      <c r="H5" t="str">
        <f>Vaccinations!F13</f>
        <v>P</v>
      </c>
      <c r="I5">
        <f>Vaccinations!G13</f>
        <v>18834</v>
      </c>
      <c r="J5">
        <f>Vaccinations!H13</f>
        <v>18834</v>
      </c>
      <c r="AE5" s="499"/>
      <c r="AF5" s="499"/>
      <c r="AG5" s="499"/>
      <c r="AH5" s="499"/>
    </row>
    <row r="6" spans="1:34">
      <c r="A6" t="str">
        <f>Vaccinations!$C$4</f>
        <v>Please select organisation</v>
      </c>
      <c r="B6" t="s">
        <v>135</v>
      </c>
      <c r="C6" t="str">
        <f>Vaccinations!$C$6</f>
        <v>A - Total COVID Vaccine Population</v>
      </c>
      <c r="D6">
        <f>Vaccinations!B14</f>
        <v>5</v>
      </c>
      <c r="E6" t="str">
        <f>Vaccinations!C14</f>
        <v>Frontline Health care workers</v>
      </c>
      <c r="F6">
        <f>Vaccinations!D14</f>
        <v>21355</v>
      </c>
      <c r="G6" t="str">
        <f>Vaccinations!E14</f>
        <v>NP</v>
      </c>
      <c r="H6" t="str">
        <f>Vaccinations!F14</f>
        <v>P</v>
      </c>
      <c r="I6" t="str">
        <f>Vaccinations!G14</f>
        <v>N/A</v>
      </c>
      <c r="J6">
        <f>Vaccinations!H14</f>
        <v>19320</v>
      </c>
      <c r="AE6" s="499"/>
      <c r="AF6" s="499"/>
      <c r="AG6" s="499"/>
      <c r="AH6" s="499"/>
    </row>
    <row r="7" spans="1:34">
      <c r="A7" t="str">
        <f>Vaccinations!$C$4</f>
        <v>Please select organisation</v>
      </c>
      <c r="B7" t="s">
        <v>135</v>
      </c>
      <c r="C7" t="str">
        <f>Vaccinations!$C$6</f>
        <v>A - Total COVID Vaccine Population</v>
      </c>
      <c r="D7">
        <f>Vaccinations!B15</f>
        <v>6</v>
      </c>
      <c r="E7" t="str">
        <f>Vaccinations!C15</f>
        <v>Frontline Social care workers</v>
      </c>
      <c r="F7">
        <f>Vaccinations!D15</f>
        <v>3815</v>
      </c>
      <c r="G7" t="str">
        <f>Vaccinations!E15</f>
        <v>NP</v>
      </c>
      <c r="H7" t="str">
        <f>Vaccinations!F15</f>
        <v>P</v>
      </c>
      <c r="I7" t="str">
        <f>Vaccinations!G15</f>
        <v>N/A</v>
      </c>
      <c r="J7">
        <f>Vaccinations!H15</f>
        <v>4043</v>
      </c>
      <c r="AE7" s="499"/>
      <c r="AF7" s="499"/>
      <c r="AG7" s="499"/>
      <c r="AH7" s="499"/>
    </row>
    <row r="8" spans="1:34">
      <c r="A8" t="str">
        <f>Vaccinations!$C$4</f>
        <v>Please select organisation</v>
      </c>
      <c r="B8" t="s">
        <v>135</v>
      </c>
      <c r="C8" t="str">
        <f>Vaccinations!$C$6</f>
        <v>A - Total COVID Vaccine Population</v>
      </c>
      <c r="D8">
        <f>Vaccinations!B16</f>
        <v>7</v>
      </c>
      <c r="E8" t="str">
        <f>Vaccinations!C16</f>
        <v>Ages 75-79</v>
      </c>
      <c r="F8">
        <f>Vaccinations!D16</f>
        <v>17223</v>
      </c>
      <c r="G8" t="str">
        <f>Vaccinations!E16</f>
        <v>P</v>
      </c>
      <c r="H8" t="str">
        <f>Vaccinations!F16</f>
        <v>P</v>
      </c>
      <c r="I8">
        <f>Vaccinations!G16</f>
        <v>16365</v>
      </c>
      <c r="J8">
        <f>Vaccinations!H16</f>
        <v>16365</v>
      </c>
      <c r="AE8" s="499"/>
      <c r="AF8" s="499"/>
      <c r="AG8" s="499"/>
      <c r="AH8" s="499"/>
    </row>
    <row r="9" spans="1:34">
      <c r="A9" t="str">
        <f>Vaccinations!$C$4</f>
        <v>Please select organisation</v>
      </c>
      <c r="B9" t="s">
        <v>135</v>
      </c>
      <c r="C9" t="str">
        <f>Vaccinations!$C$6</f>
        <v>A - Total COVID Vaccine Population</v>
      </c>
      <c r="D9">
        <f>Vaccinations!B17</f>
        <v>8</v>
      </c>
      <c r="E9" t="str">
        <f>Vaccinations!C17</f>
        <v>Ages 70-74</v>
      </c>
      <c r="F9">
        <f>Vaccinations!D17</f>
        <v>18929</v>
      </c>
      <c r="G9" t="str">
        <f>Vaccinations!E17</f>
        <v>NP</v>
      </c>
      <c r="H9" t="str">
        <f>Vaccinations!F17</f>
        <v>P</v>
      </c>
      <c r="I9" t="str">
        <f>Vaccinations!G17</f>
        <v>N/A</v>
      </c>
      <c r="J9">
        <f>Vaccinations!H17</f>
        <v>17794</v>
      </c>
      <c r="AE9" s="499"/>
      <c r="AF9" s="499"/>
      <c r="AG9" s="499"/>
      <c r="AH9" s="499"/>
    </row>
    <row r="10" spans="1:34">
      <c r="A10" t="str">
        <f>Vaccinations!$C$4</f>
        <v>Please select organisation</v>
      </c>
      <c r="B10" t="s">
        <v>135</v>
      </c>
      <c r="C10" t="str">
        <f>Vaccinations!$C$6</f>
        <v>A - Total COVID Vaccine Population</v>
      </c>
      <c r="D10">
        <f>Vaccinations!B18</f>
        <v>9</v>
      </c>
      <c r="E10" t="str">
        <f>Vaccinations!C18</f>
        <v>Clinically extremely vulnerable aged 16-69 years</v>
      </c>
      <c r="F10">
        <f>Vaccinations!D18</f>
        <v>3189</v>
      </c>
      <c r="G10" t="str">
        <f>Vaccinations!E18</f>
        <v>NP</v>
      </c>
      <c r="H10" t="str">
        <f>Vaccinations!F18</f>
        <v>P</v>
      </c>
      <c r="I10" t="str">
        <f>Vaccinations!G18</f>
        <v>N/A</v>
      </c>
      <c r="J10">
        <f>Vaccinations!H18</f>
        <v>39451</v>
      </c>
      <c r="AE10" s="499"/>
      <c r="AF10" s="499"/>
      <c r="AG10" s="499"/>
      <c r="AH10" s="499"/>
    </row>
    <row r="11" spans="1:34">
      <c r="A11" t="str">
        <f>Vaccinations!$C$4</f>
        <v>Please select organisation</v>
      </c>
      <c r="B11" t="s">
        <v>135</v>
      </c>
      <c r="C11" t="str">
        <f>Vaccinations!$C$6</f>
        <v>A - Total COVID Vaccine Population</v>
      </c>
      <c r="D11">
        <f>Vaccinations!B19</f>
        <v>10</v>
      </c>
      <c r="E11" t="str">
        <f>Vaccinations!C19</f>
        <v>Ages 65-69</v>
      </c>
      <c r="F11">
        <f>Vaccinations!D19</f>
        <v>18426</v>
      </c>
      <c r="G11" t="str">
        <f>Vaccinations!E19</f>
        <v>NP</v>
      </c>
      <c r="H11" t="str">
        <f>Vaccinations!F19</f>
        <v>P</v>
      </c>
      <c r="I11" t="str">
        <f>Vaccinations!G19</f>
        <v>N/A</v>
      </c>
      <c r="J11">
        <f>Vaccinations!H19</f>
        <v>16879</v>
      </c>
      <c r="AE11" s="499"/>
      <c r="AF11" s="499"/>
      <c r="AG11" s="499"/>
      <c r="AH11" s="499"/>
    </row>
    <row r="12" spans="1:34">
      <c r="A12" t="str">
        <f>Vaccinations!$C$4</f>
        <v>Please select organisation</v>
      </c>
      <c r="B12" t="s">
        <v>135</v>
      </c>
      <c r="C12" t="str">
        <f>Vaccinations!$C$6</f>
        <v>A - Total COVID Vaccine Population</v>
      </c>
      <c r="D12">
        <f>Vaccinations!B20</f>
        <v>11</v>
      </c>
      <c r="E12" t="str">
        <f>Vaccinations!C20</f>
        <v>Clinical risk groups aged 16-64 years</v>
      </c>
      <c r="F12">
        <f>Vaccinations!D20</f>
        <v>47421</v>
      </c>
      <c r="G12" t="str">
        <f>Vaccinations!E20</f>
        <v>NP</v>
      </c>
      <c r="H12" t="str">
        <f>Vaccinations!F20</f>
        <v>P</v>
      </c>
      <c r="I12" t="str">
        <f>Vaccinations!G20</f>
        <v>N/A</v>
      </c>
      <c r="J12">
        <f>Vaccinations!H20</f>
        <v>9171</v>
      </c>
      <c r="AE12" s="499"/>
      <c r="AF12" s="499"/>
      <c r="AG12" s="499"/>
      <c r="AH12" s="499"/>
    </row>
    <row r="13" spans="1:34">
      <c r="A13" t="str">
        <f>Vaccinations!$C$4</f>
        <v>Please select organisation</v>
      </c>
      <c r="B13" t="s">
        <v>135</v>
      </c>
      <c r="C13" t="str">
        <f>Vaccinations!$C$6</f>
        <v>A - Total COVID Vaccine Population</v>
      </c>
      <c r="D13">
        <f>Vaccinations!B21</f>
        <v>12</v>
      </c>
      <c r="E13" t="str">
        <f>Vaccinations!C21</f>
        <v>Clinical risk groups aged 12-15 years</v>
      </c>
      <c r="F13">
        <f>Vaccinations!D21</f>
        <v>4189</v>
      </c>
      <c r="G13" t="str">
        <f>Vaccinations!E21</f>
        <v>NP</v>
      </c>
      <c r="H13" t="str">
        <f>Vaccinations!F21</f>
        <v>P</v>
      </c>
      <c r="I13" t="str">
        <f>Vaccinations!G21</f>
        <v>N/A</v>
      </c>
      <c r="J13" t="str">
        <f>Vaccinations!H21</f>
        <v>N/A</v>
      </c>
      <c r="AE13" s="499"/>
      <c r="AF13" s="499"/>
      <c r="AG13" s="499"/>
      <c r="AH13" s="499"/>
    </row>
    <row r="14" spans="1:34">
      <c r="A14" t="str">
        <f>Vaccinations!$C$4</f>
        <v>Please select organisation</v>
      </c>
      <c r="B14" t="s">
        <v>135</v>
      </c>
      <c r="C14" t="str">
        <f>Vaccinations!$C$6</f>
        <v>A - Total COVID Vaccine Population</v>
      </c>
      <c r="D14">
        <f>Vaccinations!B22</f>
        <v>13</v>
      </c>
      <c r="E14" t="str">
        <f>Vaccinations!C22</f>
        <v>Clinical risk groups aged 5-11 years</v>
      </c>
      <c r="F14">
        <f>Vaccinations!D22</f>
        <v>18520</v>
      </c>
      <c r="G14" t="str">
        <f>Vaccinations!E22</f>
        <v>NP</v>
      </c>
      <c r="H14" t="str">
        <f>Vaccinations!F22</f>
        <v>P</v>
      </c>
      <c r="I14" t="str">
        <f>Vaccinations!G22</f>
        <v>N/A</v>
      </c>
      <c r="J14" t="str">
        <f>Vaccinations!H22</f>
        <v>N/A</v>
      </c>
      <c r="AE14" s="499"/>
      <c r="AF14" s="499"/>
      <c r="AG14" s="499"/>
      <c r="AH14" s="499"/>
    </row>
    <row r="15" spans="1:34">
      <c r="A15" t="str">
        <f>Vaccinations!$C$4</f>
        <v>Please select organisation</v>
      </c>
      <c r="B15" t="s">
        <v>135</v>
      </c>
      <c r="C15" t="str">
        <f>Vaccinations!$C$6</f>
        <v>A - Total COVID Vaccine Population</v>
      </c>
      <c r="D15">
        <f>Vaccinations!B23</f>
        <v>14</v>
      </c>
      <c r="E15" t="str">
        <f>Vaccinations!C23</f>
        <v>Ages 60-64</v>
      </c>
      <c r="F15">
        <f>Vaccinations!D23</f>
        <v>13631</v>
      </c>
      <c r="G15" t="str">
        <f>Vaccinations!E23</f>
        <v>NP</v>
      </c>
      <c r="H15" t="str">
        <f>Vaccinations!F23</f>
        <v>P</v>
      </c>
      <c r="I15" t="str">
        <f>Vaccinations!G23</f>
        <v>N/A</v>
      </c>
      <c r="J15" t="str">
        <f>Vaccinations!H23</f>
        <v>N/A</v>
      </c>
      <c r="AE15" s="499"/>
      <c r="AF15" s="499"/>
      <c r="AG15" s="499"/>
      <c r="AH15" s="499"/>
    </row>
    <row r="16" spans="1:34">
      <c r="A16" t="str">
        <f>Vaccinations!$C$4</f>
        <v>Please select organisation</v>
      </c>
      <c r="B16" t="s">
        <v>135</v>
      </c>
      <c r="C16" t="str">
        <f>Vaccinations!$C$6</f>
        <v>A - Total COVID Vaccine Population</v>
      </c>
      <c r="D16">
        <f>Vaccinations!B24</f>
        <v>15</v>
      </c>
      <c r="E16" t="str">
        <f>Vaccinations!C24</f>
        <v>Ages 55-59</v>
      </c>
      <c r="F16">
        <f>Vaccinations!D24</f>
        <v>15741</v>
      </c>
      <c r="G16" t="str">
        <f>Vaccinations!E24</f>
        <v>NP</v>
      </c>
      <c r="H16" t="str">
        <f>Vaccinations!F24</f>
        <v>P</v>
      </c>
      <c r="I16" t="str">
        <f>Vaccinations!G24</f>
        <v>N/A</v>
      </c>
      <c r="J16" t="str">
        <f>Vaccinations!H24</f>
        <v>N/A</v>
      </c>
      <c r="AE16" s="499"/>
      <c r="AF16" s="499"/>
      <c r="AG16" s="499"/>
      <c r="AH16" s="499"/>
    </row>
    <row r="17" spans="1:34">
      <c r="A17" t="str">
        <f>Vaccinations!$C$4</f>
        <v>Please select organisation</v>
      </c>
      <c r="B17" t="s">
        <v>135</v>
      </c>
      <c r="C17" t="str">
        <f>Vaccinations!$C$6</f>
        <v>A - Total COVID Vaccine Population</v>
      </c>
      <c r="D17">
        <f>Vaccinations!B25</f>
        <v>16</v>
      </c>
      <c r="E17" t="str">
        <f>Vaccinations!C25</f>
        <v>Ages 50-54</v>
      </c>
      <c r="F17">
        <f>Vaccinations!D25</f>
        <v>16176</v>
      </c>
      <c r="G17" t="str">
        <f>Vaccinations!E25</f>
        <v>NP</v>
      </c>
      <c r="H17" t="str">
        <f>Vaccinations!F25</f>
        <v>P</v>
      </c>
      <c r="I17" t="str">
        <f>Vaccinations!G25</f>
        <v>N/A</v>
      </c>
      <c r="J17" t="str">
        <f>Vaccinations!H25</f>
        <v>N/A</v>
      </c>
      <c r="AE17" s="499"/>
      <c r="AF17" s="499"/>
      <c r="AG17" s="499"/>
      <c r="AH17" s="499"/>
    </row>
    <row r="18" spans="1:34">
      <c r="A18" t="str">
        <f>Vaccinations!$C$4</f>
        <v>Please select organisation</v>
      </c>
      <c r="B18" t="s">
        <v>135</v>
      </c>
      <c r="C18" t="str">
        <f>Vaccinations!$C$6</f>
        <v>A - Total COVID Vaccine Population</v>
      </c>
      <c r="D18">
        <f>Vaccinations!B26</f>
        <v>17</v>
      </c>
      <c r="E18" t="str">
        <f>Vaccinations!C26</f>
        <v>Ages 40-49</v>
      </c>
      <c r="F18">
        <f>Vaccinations!D26</f>
        <v>34135</v>
      </c>
      <c r="G18" t="str">
        <f>Vaccinations!E26</f>
        <v>NP</v>
      </c>
      <c r="H18" t="str">
        <f>Vaccinations!F26</f>
        <v>NP</v>
      </c>
      <c r="I18" t="str">
        <f>Vaccinations!G26</f>
        <v>N/A</v>
      </c>
      <c r="J18" t="str">
        <f>Vaccinations!H26</f>
        <v>N/A</v>
      </c>
      <c r="AE18" s="499"/>
      <c r="AF18" s="499"/>
      <c r="AG18" s="499"/>
      <c r="AH18" s="499"/>
    </row>
    <row r="19" spans="1:34">
      <c r="A19" t="str">
        <f>Vaccinations!$C$4</f>
        <v>Please select organisation</v>
      </c>
      <c r="B19" t="s">
        <v>135</v>
      </c>
      <c r="C19" t="str">
        <f>Vaccinations!$C$6</f>
        <v>A - Total COVID Vaccine Population</v>
      </c>
      <c r="D19">
        <f>Vaccinations!B27</f>
        <v>18</v>
      </c>
      <c r="E19" t="str">
        <f>Vaccinations!C27</f>
        <v>Ages 30-39</v>
      </c>
      <c r="F19">
        <f>Vaccinations!D27</f>
        <v>43477</v>
      </c>
      <c r="G19" t="str">
        <f>Vaccinations!E27</f>
        <v>NP</v>
      </c>
      <c r="H19" t="str">
        <f>Vaccinations!F27</f>
        <v>NP</v>
      </c>
      <c r="I19" t="str">
        <f>Vaccinations!G27</f>
        <v>N/A</v>
      </c>
      <c r="J19" t="str">
        <f>Vaccinations!H27</f>
        <v>N/A</v>
      </c>
      <c r="AE19" s="499"/>
      <c r="AF19" s="499"/>
      <c r="AG19" s="499"/>
      <c r="AH19" s="499"/>
    </row>
    <row r="20" spans="1:34">
      <c r="A20" t="str">
        <f>Vaccinations!$C$4</f>
        <v>Please select organisation</v>
      </c>
      <c r="B20" t="s">
        <v>135</v>
      </c>
      <c r="C20" t="str">
        <f>Vaccinations!$C$6</f>
        <v>A - Total COVID Vaccine Population</v>
      </c>
      <c r="D20">
        <f>Vaccinations!B28</f>
        <v>19</v>
      </c>
      <c r="E20" t="str">
        <f>Vaccinations!C28</f>
        <v xml:space="preserve">Ages 18-29 </v>
      </c>
      <c r="F20">
        <f>Vaccinations!D28</f>
        <v>61430</v>
      </c>
      <c r="G20" t="str">
        <f>Vaccinations!E28</f>
        <v>NP</v>
      </c>
      <c r="H20" t="str">
        <f>Vaccinations!F28</f>
        <v>NP</v>
      </c>
      <c r="I20" t="str">
        <f>Vaccinations!G28</f>
        <v>N/A</v>
      </c>
      <c r="J20" t="str">
        <f>Vaccinations!H28</f>
        <v>N/A</v>
      </c>
      <c r="AE20" s="499"/>
      <c r="AF20" s="499"/>
      <c r="AG20" s="499"/>
      <c r="AH20" s="499"/>
    </row>
    <row r="21" spans="1:34">
      <c r="A21" t="str">
        <f>Vaccinations!$C$4</f>
        <v>Please select organisation</v>
      </c>
      <c r="B21" t="s">
        <v>135</v>
      </c>
      <c r="C21" t="str">
        <f>Vaccinations!$C$6</f>
        <v>A - Total COVID Vaccine Population</v>
      </c>
      <c r="D21">
        <f>Vaccinations!B29</f>
        <v>20</v>
      </c>
      <c r="E21" t="str">
        <f>Vaccinations!C29</f>
        <v xml:space="preserve">Ages 16-17 </v>
      </c>
      <c r="F21">
        <f>Vaccinations!D29</f>
        <v>8461</v>
      </c>
      <c r="G21" t="str">
        <f>Vaccinations!E29</f>
        <v>NP</v>
      </c>
      <c r="H21" t="str">
        <f>Vaccinations!F29</f>
        <v>NP</v>
      </c>
      <c r="I21" t="str">
        <f>Vaccinations!G29</f>
        <v>N/A</v>
      </c>
      <c r="J21" t="str">
        <f>Vaccinations!H29</f>
        <v>N/A</v>
      </c>
      <c r="AE21" s="499"/>
      <c r="AF21" s="499"/>
      <c r="AG21" s="499"/>
      <c r="AH21" s="499"/>
    </row>
    <row r="22" spans="1:34">
      <c r="A22" t="str">
        <f>Vaccinations!$C$4</f>
        <v>Please select organisation</v>
      </c>
      <c r="B22" t="s">
        <v>135</v>
      </c>
      <c r="C22" t="str">
        <f>Vaccinations!$C$6</f>
        <v>A - Total COVID Vaccine Population</v>
      </c>
      <c r="D22">
        <f>Vaccinations!B30</f>
        <v>21</v>
      </c>
      <c r="E22" t="str">
        <f>Vaccinations!C30</f>
        <v>Ages 12-15</v>
      </c>
      <c r="F22">
        <f>Vaccinations!D30</f>
        <v>17542</v>
      </c>
      <c r="G22" t="str">
        <f>Vaccinations!E30</f>
        <v>NP</v>
      </c>
      <c r="H22" t="str">
        <f>Vaccinations!F30</f>
        <v>NP</v>
      </c>
      <c r="I22" t="str">
        <f>Vaccinations!G30</f>
        <v>N/A</v>
      </c>
      <c r="J22" t="str">
        <f>Vaccinations!H30</f>
        <v>N/A</v>
      </c>
      <c r="AE22" s="499"/>
      <c r="AF22" s="499"/>
      <c r="AG22" s="499"/>
      <c r="AH22" s="499"/>
    </row>
    <row r="23" spans="1:34">
      <c r="A23" t="str">
        <f>Vaccinations!$C$4</f>
        <v>Please select organisation</v>
      </c>
      <c r="B23" t="s">
        <v>135</v>
      </c>
      <c r="C23" t="str">
        <f>Vaccinations!$C$6</f>
        <v>A - Total COVID Vaccine Population</v>
      </c>
      <c r="D23">
        <f>Vaccinations!B31</f>
        <v>22</v>
      </c>
      <c r="E23" t="str">
        <f>Vaccinations!C31</f>
        <v>Ages 5-11</v>
      </c>
      <c r="F23">
        <f>Vaccinations!D31</f>
        <v>29391</v>
      </c>
      <c r="G23" t="str">
        <f>Vaccinations!E31</f>
        <v>NP</v>
      </c>
      <c r="H23" t="str">
        <f>Vaccinations!F31</f>
        <v>NP</v>
      </c>
      <c r="I23" t="str">
        <f>Vaccinations!G31</f>
        <v>N/A</v>
      </c>
      <c r="J23" t="str">
        <f>Vaccinations!H31</f>
        <v>N/A</v>
      </c>
      <c r="AE23" s="499"/>
      <c r="AF23" s="499"/>
      <c r="AG23" s="499"/>
      <c r="AH23" s="499"/>
    </row>
    <row r="24" spans="1:34">
      <c r="A24" t="str">
        <f>Vaccinations!$C$4</f>
        <v>Please select organisation</v>
      </c>
      <c r="B24" t="s">
        <v>135</v>
      </c>
      <c r="C24" t="str">
        <f>Vaccinations!$C$6</f>
        <v>A - Total COVID Vaccine Population</v>
      </c>
      <c r="D24">
        <f>Vaccinations!B32</f>
        <v>23</v>
      </c>
      <c r="E24" t="str">
        <f>Vaccinations!C32</f>
        <v>Total COVID Vaccine Population</v>
      </c>
      <c r="F24">
        <f>Vaccinations!D32</f>
        <v>430140</v>
      </c>
      <c r="G24">
        <f>Vaccinations!E32</f>
        <v>0</v>
      </c>
      <c r="H24">
        <f>Vaccinations!F32</f>
        <v>0</v>
      </c>
      <c r="I24">
        <f>Vaccinations!G32</f>
        <v>46198</v>
      </c>
      <c r="J24">
        <f>Vaccinations!H32</f>
        <v>157016</v>
      </c>
      <c r="AE24" s="499"/>
      <c r="AF24" s="499"/>
      <c r="AG24" s="499"/>
      <c r="AH24" s="499"/>
    </row>
    <row r="25" spans="1:34">
      <c r="A25" t="str">
        <f>Vaccinations!$C$4</f>
        <v>Please select organisation</v>
      </c>
      <c r="B25" t="s">
        <v>135</v>
      </c>
      <c r="C25" t="str">
        <f>Vaccinations!$B$35</f>
        <v>A2 - Eligible COVID Booster Vaccination</v>
      </c>
      <c r="D25">
        <f>Vaccinations!B38</f>
        <v>24</v>
      </c>
      <c r="E25" t="str">
        <f>Vaccinations!C38</f>
        <v>Severely Immunosuppressed</v>
      </c>
      <c r="K25">
        <f>Vaccinations!E38</f>
        <v>1731</v>
      </c>
      <c r="L25">
        <f>Vaccinations!F38</f>
        <v>2222</v>
      </c>
      <c r="M25">
        <f>Vaccinations!G38</f>
        <v>835</v>
      </c>
      <c r="N25">
        <f>Vaccinations!H38</f>
        <v>0</v>
      </c>
      <c r="O25">
        <f>Vaccinations!I38</f>
        <v>0</v>
      </c>
      <c r="P25">
        <f>Vaccinations!J38</f>
        <v>0</v>
      </c>
      <c r="Q25">
        <f>Vaccinations!K38</f>
        <v>9114</v>
      </c>
      <c r="R25">
        <f>Vaccinations!L38</f>
        <v>0</v>
      </c>
      <c r="S25" t="str">
        <f>Vaccinations!M38</f>
        <v> </v>
      </c>
      <c r="T25">
        <f>Vaccinations!N38</f>
        <v>0</v>
      </c>
      <c r="U25">
        <f>Vaccinations!O38</f>
        <v>0</v>
      </c>
      <c r="V25">
        <f>Vaccinations!P38</f>
        <v>0</v>
      </c>
      <c r="W25">
        <f>Vaccinations!Q38</f>
        <v>13902</v>
      </c>
      <c r="AE25" s="499"/>
      <c r="AF25" s="499"/>
      <c r="AG25" s="499"/>
      <c r="AH25" s="499"/>
    </row>
    <row r="26" spans="1:34">
      <c r="A26" t="str">
        <f>Vaccinations!$C$4</f>
        <v>Please select organisation</v>
      </c>
      <c r="B26" t="s">
        <v>135</v>
      </c>
      <c r="C26" t="str">
        <f>Vaccinations!$B$35</f>
        <v>A2 - Eligible COVID Booster Vaccination</v>
      </c>
      <c r="D26">
        <f>Vaccinations!B39</f>
        <v>25</v>
      </c>
      <c r="E26" t="str">
        <f>Vaccinations!C39</f>
        <v>Care home residents</v>
      </c>
      <c r="K26">
        <f>Vaccinations!E39</f>
        <v>1551</v>
      </c>
      <c r="L26">
        <f>Vaccinations!F39</f>
        <v>102</v>
      </c>
      <c r="M26">
        <f>Vaccinations!G39</f>
        <v>26</v>
      </c>
      <c r="N26">
        <f>Vaccinations!H39</f>
        <v>0</v>
      </c>
      <c r="O26">
        <f>Vaccinations!I39</f>
        <v>0</v>
      </c>
      <c r="P26">
        <f>Vaccinations!J39</f>
        <v>0</v>
      </c>
      <c r="Q26">
        <f>Vaccinations!K39</f>
        <v>1885</v>
      </c>
      <c r="R26">
        <f>Vaccinations!L39</f>
        <v>0</v>
      </c>
      <c r="S26" t="str">
        <f>Vaccinations!M39</f>
        <v> </v>
      </c>
      <c r="T26">
        <f>Vaccinations!N39</f>
        <v>0</v>
      </c>
      <c r="U26">
        <f>Vaccinations!O39</f>
        <v>0</v>
      </c>
      <c r="V26">
        <f>Vaccinations!P39</f>
        <v>0</v>
      </c>
      <c r="W26">
        <f>Vaccinations!Q39</f>
        <v>3564</v>
      </c>
      <c r="AE26" s="499"/>
      <c r="AF26" s="499"/>
      <c r="AG26" s="499"/>
      <c r="AH26" s="499"/>
    </row>
    <row r="27" spans="1:34">
      <c r="A27" t="str">
        <f>Vaccinations!$C$4</f>
        <v>Please select organisation</v>
      </c>
      <c r="B27" t="s">
        <v>135</v>
      </c>
      <c r="C27" t="str">
        <f>Vaccinations!$B$35</f>
        <v>A2 - Eligible COVID Booster Vaccination</v>
      </c>
      <c r="D27">
        <f>Vaccinations!B40</f>
        <v>26</v>
      </c>
      <c r="E27" t="str">
        <f>Vaccinations!C40</f>
        <v>Care home workers</v>
      </c>
      <c r="K27">
        <f>Vaccinations!E40</f>
        <v>0</v>
      </c>
      <c r="L27">
        <f>Vaccinations!F40</f>
        <v>0</v>
      </c>
      <c r="M27">
        <f>Vaccinations!G40</f>
        <v>0</v>
      </c>
      <c r="N27">
        <f>Vaccinations!H40</f>
        <v>0</v>
      </c>
      <c r="O27">
        <f>Vaccinations!I40</f>
        <v>0</v>
      </c>
      <c r="P27">
        <f>Vaccinations!J40</f>
        <v>0</v>
      </c>
      <c r="Q27">
        <f>Vaccinations!K40</f>
        <v>4160</v>
      </c>
      <c r="R27">
        <f>Vaccinations!L40</f>
        <v>0</v>
      </c>
      <c r="S27" t="str">
        <f>Vaccinations!M40</f>
        <v> </v>
      </c>
      <c r="T27">
        <f>Vaccinations!N40</f>
        <v>0</v>
      </c>
      <c r="U27">
        <f>Vaccinations!O40</f>
        <v>0</v>
      </c>
      <c r="V27">
        <f>Vaccinations!P40</f>
        <v>0</v>
      </c>
      <c r="W27">
        <f>Vaccinations!Q40</f>
        <v>4160</v>
      </c>
      <c r="AE27" s="499"/>
      <c r="AF27" s="499"/>
      <c r="AG27" s="499"/>
      <c r="AH27" s="499"/>
    </row>
    <row r="28" spans="1:34">
      <c r="A28" t="str">
        <f>Vaccinations!$C$4</f>
        <v>Please select organisation</v>
      </c>
      <c r="B28" t="s">
        <v>135</v>
      </c>
      <c r="C28" t="str">
        <f>Vaccinations!$B$35</f>
        <v>A2 - Eligible COVID Booster Vaccination</v>
      </c>
      <c r="D28">
        <f>Vaccinations!B41</f>
        <v>27</v>
      </c>
      <c r="E28" t="str">
        <f>Vaccinations!C41</f>
        <v>80 years and older</v>
      </c>
      <c r="K28">
        <f>Vaccinations!E41</f>
        <v>11210</v>
      </c>
      <c r="L28">
        <f>Vaccinations!F41</f>
        <v>2421</v>
      </c>
      <c r="M28">
        <f>Vaccinations!G41</f>
        <v>575</v>
      </c>
      <c r="N28">
        <f>Vaccinations!H41</f>
        <v>0</v>
      </c>
      <c r="O28">
        <f>Vaccinations!I41</f>
        <v>0</v>
      </c>
      <c r="P28">
        <f>Vaccinations!J41</f>
        <v>0</v>
      </c>
      <c r="Q28">
        <f>Vaccinations!K41</f>
        <v>18834</v>
      </c>
      <c r="R28">
        <f>Vaccinations!L41</f>
        <v>0</v>
      </c>
      <c r="S28" t="str">
        <f>Vaccinations!M41</f>
        <v> </v>
      </c>
      <c r="T28">
        <f>Vaccinations!N41</f>
        <v>0</v>
      </c>
      <c r="U28">
        <f>Vaccinations!O41</f>
        <v>0</v>
      </c>
      <c r="V28">
        <f>Vaccinations!P41</f>
        <v>0</v>
      </c>
      <c r="W28">
        <f>Vaccinations!Q41</f>
        <v>33040</v>
      </c>
      <c r="AE28" s="499"/>
      <c r="AF28" s="499"/>
      <c r="AG28" s="499"/>
      <c r="AH28" s="499"/>
    </row>
    <row r="29" spans="1:34">
      <c r="A29" t="str">
        <f>Vaccinations!$C$4</f>
        <v>Please select organisation</v>
      </c>
      <c r="B29" t="s">
        <v>135</v>
      </c>
      <c r="C29" t="str">
        <f>Vaccinations!$B$35</f>
        <v>A2 - Eligible COVID Booster Vaccination</v>
      </c>
      <c r="D29">
        <f>Vaccinations!B42</f>
        <v>28</v>
      </c>
      <c r="E29" t="str">
        <f>Vaccinations!C42</f>
        <v>Frontline Health care workers</v>
      </c>
      <c r="K29">
        <f>Vaccinations!E42</f>
        <v>0</v>
      </c>
      <c r="L29">
        <f>Vaccinations!F42</f>
        <v>0</v>
      </c>
      <c r="M29">
        <f>Vaccinations!G42</f>
        <v>0</v>
      </c>
      <c r="N29">
        <f>Vaccinations!H42</f>
        <v>0</v>
      </c>
      <c r="O29">
        <f>Vaccinations!I42</f>
        <v>0</v>
      </c>
      <c r="P29">
        <f>Vaccinations!J42</f>
        <v>4830</v>
      </c>
      <c r="Q29">
        <f>Vaccinations!K42</f>
        <v>7246</v>
      </c>
      <c r="R29">
        <f>Vaccinations!L42</f>
        <v>4830</v>
      </c>
      <c r="S29">
        <f>Vaccinations!M42</f>
        <v>2414</v>
      </c>
      <c r="T29">
        <f>Vaccinations!N42</f>
        <v>0</v>
      </c>
      <c r="U29">
        <f>Vaccinations!O42</f>
        <v>0</v>
      </c>
      <c r="V29">
        <f>Vaccinations!P42</f>
        <v>0</v>
      </c>
      <c r="W29">
        <f>Vaccinations!Q42</f>
        <v>19320</v>
      </c>
      <c r="AE29" s="499"/>
      <c r="AF29" s="499"/>
      <c r="AG29" s="499"/>
      <c r="AH29" s="499"/>
    </row>
    <row r="30" spans="1:34">
      <c r="A30" t="str">
        <f>Vaccinations!$C$4</f>
        <v>Please select organisation</v>
      </c>
      <c r="B30" t="s">
        <v>135</v>
      </c>
      <c r="C30" t="str">
        <f>Vaccinations!$B$35</f>
        <v>A2 - Eligible COVID Booster Vaccination</v>
      </c>
      <c r="D30">
        <f>Vaccinations!B43</f>
        <v>29</v>
      </c>
      <c r="E30" t="str">
        <f>Vaccinations!C43</f>
        <v>Frontline Social care workers</v>
      </c>
      <c r="K30">
        <f>Vaccinations!E43</f>
        <v>0</v>
      </c>
      <c r="L30">
        <f>Vaccinations!F43</f>
        <v>0</v>
      </c>
      <c r="M30">
        <f>Vaccinations!G43</f>
        <v>0</v>
      </c>
      <c r="N30">
        <f>Vaccinations!H43</f>
        <v>0</v>
      </c>
      <c r="O30">
        <f>Vaccinations!I43</f>
        <v>0</v>
      </c>
      <c r="P30">
        <f>Vaccinations!J43</f>
        <v>4043</v>
      </c>
      <c r="Q30">
        <f>Vaccinations!K43</f>
        <v>0</v>
      </c>
      <c r="R30">
        <f>Vaccinations!L43</f>
        <v>0</v>
      </c>
      <c r="S30" t="str">
        <f>Vaccinations!M43</f>
        <v> </v>
      </c>
      <c r="T30">
        <f>Vaccinations!N43</f>
        <v>0</v>
      </c>
      <c r="U30">
        <f>Vaccinations!O43</f>
        <v>0</v>
      </c>
      <c r="V30">
        <f>Vaccinations!P43</f>
        <v>0</v>
      </c>
      <c r="W30">
        <f>Vaccinations!Q43</f>
        <v>4043</v>
      </c>
      <c r="AE30" s="499"/>
      <c r="AF30" s="499"/>
      <c r="AG30" s="499"/>
      <c r="AH30" s="499"/>
    </row>
    <row r="31" spans="1:34">
      <c r="A31" t="str">
        <f>Vaccinations!$C$4</f>
        <v>Please select organisation</v>
      </c>
      <c r="B31" t="s">
        <v>135</v>
      </c>
      <c r="C31" t="str">
        <f>Vaccinations!$B$35</f>
        <v>A2 - Eligible COVID Booster Vaccination</v>
      </c>
      <c r="D31">
        <f>Vaccinations!B44</f>
        <v>30</v>
      </c>
      <c r="E31" t="str">
        <f>Vaccinations!C44</f>
        <v>Ages 75-79</v>
      </c>
      <c r="K31">
        <f>Vaccinations!E44</f>
        <v>8313</v>
      </c>
      <c r="L31">
        <f>Vaccinations!F44</f>
        <v>3248</v>
      </c>
      <c r="M31">
        <f>Vaccinations!G44</f>
        <v>704</v>
      </c>
      <c r="N31">
        <f>Vaccinations!H44</f>
        <v>0</v>
      </c>
      <c r="O31">
        <f>Vaccinations!I44</f>
        <v>0</v>
      </c>
      <c r="P31">
        <f>Vaccinations!J44</f>
        <v>0</v>
      </c>
      <c r="Q31">
        <f>Vaccinations!K44</f>
        <v>10455</v>
      </c>
      <c r="R31">
        <f>Vaccinations!L44</f>
        <v>4324</v>
      </c>
      <c r="S31">
        <f>Vaccinations!M44</f>
        <v>1586</v>
      </c>
      <c r="T31">
        <f>Vaccinations!N44</f>
        <v>0</v>
      </c>
      <c r="U31">
        <f>Vaccinations!O44</f>
        <v>0</v>
      </c>
      <c r="V31">
        <f>Vaccinations!P44</f>
        <v>0</v>
      </c>
      <c r="W31">
        <f>Vaccinations!Q44</f>
        <v>28630</v>
      </c>
      <c r="AE31" s="499"/>
      <c r="AF31" s="499"/>
      <c r="AG31" s="499"/>
      <c r="AH31" s="499"/>
    </row>
    <row r="32" spans="1:34">
      <c r="A32" t="str">
        <f>Vaccinations!$C$4</f>
        <v>Please select organisation</v>
      </c>
      <c r="B32" t="s">
        <v>135</v>
      </c>
      <c r="C32" t="str">
        <f>Vaccinations!$B$35</f>
        <v>A2 - Eligible COVID Booster Vaccination</v>
      </c>
      <c r="D32">
        <f>Vaccinations!B45</f>
        <v>31</v>
      </c>
      <c r="E32" t="str">
        <f>Vaccinations!C45</f>
        <v>Ages 70-74</v>
      </c>
      <c r="K32">
        <f>Vaccinations!E45</f>
        <v>0</v>
      </c>
      <c r="L32">
        <f>Vaccinations!F45</f>
        <v>0</v>
      </c>
      <c r="M32">
        <f>Vaccinations!G45</f>
        <v>0</v>
      </c>
      <c r="N32">
        <f>Vaccinations!H45</f>
        <v>0</v>
      </c>
      <c r="O32">
        <f>Vaccinations!I45</f>
        <v>0</v>
      </c>
      <c r="P32">
        <f>Vaccinations!J45</f>
        <v>17794</v>
      </c>
      <c r="Q32">
        <f>Vaccinations!K45</f>
        <v>0</v>
      </c>
      <c r="R32">
        <f>Vaccinations!L45</f>
        <v>0</v>
      </c>
      <c r="S32" t="str">
        <f>Vaccinations!M45</f>
        <v> </v>
      </c>
      <c r="T32">
        <f>Vaccinations!N45</f>
        <v>0</v>
      </c>
      <c r="U32">
        <f>Vaccinations!O45</f>
        <v>0</v>
      </c>
      <c r="V32">
        <f>Vaccinations!P45</f>
        <v>0</v>
      </c>
      <c r="W32">
        <f>Vaccinations!Q45</f>
        <v>17794</v>
      </c>
      <c r="AE32" s="499"/>
      <c r="AF32" s="499"/>
      <c r="AG32" s="499"/>
      <c r="AH32" s="499"/>
    </row>
    <row r="33" spans="1:34">
      <c r="A33" t="str">
        <f>Vaccinations!$C$4</f>
        <v>Please select organisation</v>
      </c>
      <c r="B33" t="s">
        <v>135</v>
      </c>
      <c r="C33" t="str">
        <f>Vaccinations!$B$35</f>
        <v>A2 - Eligible COVID Booster Vaccination</v>
      </c>
      <c r="D33">
        <f>Vaccinations!B46</f>
        <v>32</v>
      </c>
      <c r="E33" t="str">
        <f>Vaccinations!C46</f>
        <v>Clinically extremely vulnerable aged 16-69 years</v>
      </c>
      <c r="K33">
        <f>Vaccinations!E46</f>
        <v>0</v>
      </c>
      <c r="L33">
        <f>Vaccinations!F46</f>
        <v>0</v>
      </c>
      <c r="M33">
        <f>Vaccinations!G46</f>
        <v>0</v>
      </c>
      <c r="N33">
        <f>Vaccinations!H46</f>
        <v>0</v>
      </c>
      <c r="O33">
        <f>Vaccinations!I46</f>
        <v>0</v>
      </c>
      <c r="P33">
        <f>Vaccinations!J46</f>
        <v>0</v>
      </c>
      <c r="Q33">
        <f>Vaccinations!K46</f>
        <v>0</v>
      </c>
      <c r="R33">
        <f>Vaccinations!L46</f>
        <v>30606</v>
      </c>
      <c r="S33">
        <f>Vaccinations!M46</f>
        <v>8845</v>
      </c>
      <c r="T33">
        <f>Vaccinations!N46</f>
        <v>0</v>
      </c>
      <c r="U33">
        <f>Vaccinations!O46</f>
        <v>0</v>
      </c>
      <c r="V33">
        <f>Vaccinations!P46</f>
        <v>0</v>
      </c>
      <c r="W33">
        <f>Vaccinations!Q46</f>
        <v>39451</v>
      </c>
      <c r="AE33" s="499"/>
      <c r="AF33" s="499"/>
      <c r="AG33" s="499"/>
      <c r="AH33" s="499"/>
    </row>
    <row r="34" spans="1:34">
      <c r="A34" t="str">
        <f>Vaccinations!$C$4</f>
        <v>Please select organisation</v>
      </c>
      <c r="B34" t="s">
        <v>135</v>
      </c>
      <c r="C34" t="str">
        <f>Vaccinations!$B$35</f>
        <v>A2 - Eligible COVID Booster Vaccination</v>
      </c>
      <c r="D34">
        <f>Vaccinations!B47</f>
        <v>33</v>
      </c>
      <c r="E34" t="str">
        <f>Vaccinations!C47</f>
        <v>Ages 65-69</v>
      </c>
      <c r="K34">
        <f>Vaccinations!E47</f>
        <v>0</v>
      </c>
      <c r="L34">
        <f>Vaccinations!F47</f>
        <v>0</v>
      </c>
      <c r="M34">
        <f>Vaccinations!G47</f>
        <v>0</v>
      </c>
      <c r="N34">
        <f>Vaccinations!H47</f>
        <v>0</v>
      </c>
      <c r="O34">
        <f>Vaccinations!I47</f>
        <v>0</v>
      </c>
      <c r="P34">
        <f>Vaccinations!J47</f>
        <v>9333</v>
      </c>
      <c r="Q34">
        <f>Vaccinations!K47</f>
        <v>3306</v>
      </c>
      <c r="R34">
        <f>Vaccinations!L47</f>
        <v>4240</v>
      </c>
      <c r="S34" t="str">
        <f>Vaccinations!M47</f>
        <v> </v>
      </c>
      <c r="T34">
        <f>Vaccinations!N47</f>
        <v>0</v>
      </c>
      <c r="U34">
        <f>Vaccinations!O47</f>
        <v>0</v>
      </c>
      <c r="V34">
        <f>Vaccinations!P47</f>
        <v>0</v>
      </c>
      <c r="W34">
        <f>Vaccinations!Q47</f>
        <v>16879</v>
      </c>
      <c r="AE34" s="499"/>
      <c r="AF34" s="499"/>
      <c r="AG34" s="499"/>
      <c r="AH34" s="499"/>
    </row>
    <row r="35" spans="1:34">
      <c r="A35" t="str">
        <f>Vaccinations!$C$4</f>
        <v>Please select organisation</v>
      </c>
      <c r="B35" t="s">
        <v>135</v>
      </c>
      <c r="C35" t="str">
        <f>Vaccinations!$B$35</f>
        <v>A2 - Eligible COVID Booster Vaccination</v>
      </c>
      <c r="D35">
        <f>Vaccinations!B48</f>
        <v>34</v>
      </c>
      <c r="E35" t="str">
        <f>Vaccinations!C48</f>
        <v>Clinical risk groups aged 16-64 years</v>
      </c>
      <c r="K35">
        <f>Vaccinations!E48</f>
        <v>0</v>
      </c>
      <c r="L35">
        <f>Vaccinations!F48</f>
        <v>0</v>
      </c>
      <c r="M35">
        <f>Vaccinations!G48</f>
        <v>0</v>
      </c>
      <c r="N35">
        <f>Vaccinations!H48</f>
        <v>0</v>
      </c>
      <c r="O35">
        <f>Vaccinations!I48</f>
        <v>0</v>
      </c>
      <c r="P35">
        <f>Vaccinations!J48</f>
        <v>0</v>
      </c>
      <c r="Q35">
        <f>Vaccinations!K48</f>
        <v>0</v>
      </c>
      <c r="R35">
        <f>Vaccinations!L48</f>
        <v>0</v>
      </c>
      <c r="S35" t="str">
        <f>Vaccinations!M48</f>
        <v> </v>
      </c>
      <c r="T35">
        <f>Vaccinations!N48</f>
        <v>0</v>
      </c>
      <c r="U35">
        <f>Vaccinations!O48</f>
        <v>0</v>
      </c>
      <c r="V35">
        <f>Vaccinations!P48</f>
        <v>0</v>
      </c>
      <c r="W35">
        <f>Vaccinations!Q48</f>
        <v>0</v>
      </c>
      <c r="AE35" s="499"/>
      <c r="AF35" s="499"/>
      <c r="AG35" s="499"/>
      <c r="AH35" s="499"/>
    </row>
    <row r="36" spans="1:34">
      <c r="A36" t="str">
        <f>Vaccinations!$C$4</f>
        <v>Please select organisation</v>
      </c>
      <c r="B36" t="s">
        <v>135</v>
      </c>
      <c r="C36" t="str">
        <f>Vaccinations!$B$35</f>
        <v>A2 - Eligible COVID Booster Vaccination</v>
      </c>
      <c r="D36">
        <f>Vaccinations!B49</f>
        <v>35</v>
      </c>
      <c r="E36" t="str">
        <f>Vaccinations!C49</f>
        <v>Clinical risk groups aged 12-15 years</v>
      </c>
      <c r="K36">
        <f>Vaccinations!E49</f>
        <v>0</v>
      </c>
      <c r="L36">
        <f>Vaccinations!F49</f>
        <v>0</v>
      </c>
      <c r="M36">
        <f>Vaccinations!G49</f>
        <v>0</v>
      </c>
      <c r="N36">
        <f>Vaccinations!H49</f>
        <v>0</v>
      </c>
      <c r="O36">
        <f>Vaccinations!I49</f>
        <v>0</v>
      </c>
      <c r="P36">
        <f>Vaccinations!J49</f>
        <v>0</v>
      </c>
      <c r="Q36">
        <f>Vaccinations!K49</f>
        <v>0</v>
      </c>
      <c r="R36">
        <f>Vaccinations!L49</f>
        <v>0</v>
      </c>
      <c r="S36" t="str">
        <f>Vaccinations!M49</f>
        <v> </v>
      </c>
      <c r="T36">
        <f>Vaccinations!N49</f>
        <v>0</v>
      </c>
      <c r="U36">
        <f>Vaccinations!O49</f>
        <v>0</v>
      </c>
      <c r="V36">
        <f>Vaccinations!P49</f>
        <v>0</v>
      </c>
      <c r="W36">
        <f>Vaccinations!Q49</f>
        <v>0</v>
      </c>
      <c r="AE36" s="499"/>
      <c r="AF36" s="499"/>
      <c r="AG36" s="499"/>
      <c r="AH36" s="499"/>
    </row>
    <row r="37" spans="1:34">
      <c r="A37" t="str">
        <f>Vaccinations!$C$4</f>
        <v>Please select organisation</v>
      </c>
      <c r="B37" t="s">
        <v>135</v>
      </c>
      <c r="C37" t="str">
        <f>Vaccinations!$B$35</f>
        <v>A2 - Eligible COVID Booster Vaccination</v>
      </c>
      <c r="D37">
        <f>Vaccinations!B50</f>
        <v>30</v>
      </c>
      <c r="E37" t="str">
        <f>Vaccinations!C50</f>
        <v>Clinical risk groups aged 5-11 years</v>
      </c>
      <c r="K37">
        <f>Vaccinations!E50</f>
        <v>0</v>
      </c>
      <c r="L37">
        <f>Vaccinations!F50</f>
        <v>0</v>
      </c>
      <c r="M37">
        <f>Vaccinations!G50</f>
        <v>0</v>
      </c>
      <c r="N37">
        <f>Vaccinations!H50</f>
        <v>0</v>
      </c>
      <c r="O37">
        <f>Vaccinations!I50</f>
        <v>0</v>
      </c>
      <c r="P37">
        <f>Vaccinations!J50</f>
        <v>0</v>
      </c>
      <c r="Q37">
        <f>Vaccinations!K50</f>
        <v>0</v>
      </c>
      <c r="R37">
        <f>Vaccinations!L50</f>
        <v>0</v>
      </c>
      <c r="S37" t="str">
        <f>Vaccinations!M50</f>
        <v> </v>
      </c>
      <c r="T37">
        <f>Vaccinations!N50</f>
        <v>0</v>
      </c>
      <c r="U37">
        <f>Vaccinations!O50</f>
        <v>0</v>
      </c>
      <c r="V37">
        <f>Vaccinations!P50</f>
        <v>0</v>
      </c>
      <c r="W37">
        <f>Vaccinations!Q50</f>
        <v>0</v>
      </c>
      <c r="AE37" s="499"/>
      <c r="AF37" s="499"/>
      <c r="AG37" s="499"/>
      <c r="AH37" s="499"/>
    </row>
    <row r="38" spans="1:34">
      <c r="A38" t="str">
        <f>Vaccinations!$C$4</f>
        <v>Please select organisation</v>
      </c>
      <c r="B38" t="s">
        <v>135</v>
      </c>
      <c r="C38" t="str">
        <f>Vaccinations!$B$35</f>
        <v>A2 - Eligible COVID Booster Vaccination</v>
      </c>
      <c r="D38">
        <f>Vaccinations!B51</f>
        <v>36</v>
      </c>
      <c r="E38" t="str">
        <f>Vaccinations!C51</f>
        <v>Ages 60-64</v>
      </c>
      <c r="K38">
        <f>Vaccinations!E51</f>
        <v>0</v>
      </c>
      <c r="L38">
        <f>Vaccinations!F51</f>
        <v>0</v>
      </c>
      <c r="M38">
        <f>Vaccinations!G51</f>
        <v>0</v>
      </c>
      <c r="N38">
        <f>Vaccinations!H51</f>
        <v>0</v>
      </c>
      <c r="O38">
        <f>Vaccinations!I51</f>
        <v>0</v>
      </c>
      <c r="P38">
        <f>Vaccinations!J51</f>
        <v>0</v>
      </c>
      <c r="Q38">
        <f>Vaccinations!K51</f>
        <v>0</v>
      </c>
      <c r="R38">
        <f>Vaccinations!L51</f>
        <v>0</v>
      </c>
      <c r="S38" t="str">
        <f>Vaccinations!M51</f>
        <v> </v>
      </c>
      <c r="T38">
        <f>Vaccinations!N51</f>
        <v>0</v>
      </c>
      <c r="U38">
        <f>Vaccinations!O51</f>
        <v>0</v>
      </c>
      <c r="V38">
        <f>Vaccinations!P51</f>
        <v>0</v>
      </c>
      <c r="W38">
        <f>Vaccinations!Q51</f>
        <v>0</v>
      </c>
      <c r="AE38" s="499"/>
      <c r="AF38" s="499"/>
      <c r="AG38" s="499"/>
      <c r="AH38" s="499"/>
    </row>
    <row r="39" spans="1:34">
      <c r="A39" t="str">
        <f>Vaccinations!$C$4</f>
        <v>Please select organisation</v>
      </c>
      <c r="B39" t="s">
        <v>135</v>
      </c>
      <c r="C39" t="str">
        <f>Vaccinations!$B$35</f>
        <v>A2 - Eligible COVID Booster Vaccination</v>
      </c>
      <c r="D39">
        <f>Vaccinations!B52</f>
        <v>37</v>
      </c>
      <c r="E39" t="str">
        <f>Vaccinations!C52</f>
        <v>Ages 55-59</v>
      </c>
      <c r="K39">
        <f>Vaccinations!E52</f>
        <v>0</v>
      </c>
      <c r="L39">
        <f>Vaccinations!F52</f>
        <v>0</v>
      </c>
      <c r="M39">
        <f>Vaccinations!G52</f>
        <v>0</v>
      </c>
      <c r="N39">
        <f>Vaccinations!H52</f>
        <v>0</v>
      </c>
      <c r="O39">
        <f>Vaccinations!I52</f>
        <v>0</v>
      </c>
      <c r="P39">
        <f>Vaccinations!J52</f>
        <v>0</v>
      </c>
      <c r="Q39">
        <f>Vaccinations!K52</f>
        <v>0</v>
      </c>
      <c r="R39">
        <f>Vaccinations!L52</f>
        <v>0</v>
      </c>
      <c r="S39" t="str">
        <f>Vaccinations!M52</f>
        <v> </v>
      </c>
      <c r="T39">
        <f>Vaccinations!N52</f>
        <v>0</v>
      </c>
      <c r="U39">
        <f>Vaccinations!O52</f>
        <v>0</v>
      </c>
      <c r="V39">
        <f>Vaccinations!P52</f>
        <v>0</v>
      </c>
      <c r="W39">
        <f>Vaccinations!Q52</f>
        <v>0</v>
      </c>
      <c r="AE39" s="499"/>
      <c r="AF39" s="499"/>
      <c r="AG39" s="499"/>
      <c r="AH39" s="499"/>
    </row>
    <row r="40" spans="1:34">
      <c r="A40" t="str">
        <f>Vaccinations!$C$4</f>
        <v>Please select organisation</v>
      </c>
      <c r="B40" t="s">
        <v>135</v>
      </c>
      <c r="C40" t="str">
        <f>Vaccinations!$B$35</f>
        <v>A2 - Eligible COVID Booster Vaccination</v>
      </c>
      <c r="D40">
        <f>Vaccinations!B53</f>
        <v>38</v>
      </c>
      <c r="E40" t="str">
        <f>Vaccinations!C53</f>
        <v>Ages 50-54</v>
      </c>
      <c r="K40">
        <f>Vaccinations!E53</f>
        <v>0</v>
      </c>
      <c r="L40">
        <f>Vaccinations!F53</f>
        <v>0</v>
      </c>
      <c r="M40">
        <f>Vaccinations!G53</f>
        <v>0</v>
      </c>
      <c r="N40">
        <f>Vaccinations!H53</f>
        <v>0</v>
      </c>
      <c r="O40">
        <f>Vaccinations!I53</f>
        <v>0</v>
      </c>
      <c r="P40">
        <f>Vaccinations!J53</f>
        <v>0</v>
      </c>
      <c r="Q40">
        <f>Vaccinations!K53</f>
        <v>0</v>
      </c>
      <c r="R40">
        <f>Vaccinations!L53</f>
        <v>0</v>
      </c>
      <c r="S40">
        <f>Vaccinations!M53</f>
        <v>9171</v>
      </c>
      <c r="T40">
        <f>Vaccinations!N53</f>
        <v>0</v>
      </c>
      <c r="U40">
        <f>Vaccinations!O53</f>
        <v>0</v>
      </c>
      <c r="V40">
        <f>Vaccinations!P53</f>
        <v>0</v>
      </c>
      <c r="W40">
        <f>Vaccinations!Q53</f>
        <v>9171</v>
      </c>
      <c r="AE40" s="499"/>
      <c r="AF40" s="499"/>
      <c r="AG40" s="499"/>
      <c r="AH40" s="499"/>
    </row>
    <row r="41" spans="1:34">
      <c r="A41" t="str">
        <f>Vaccinations!$C$4</f>
        <v>Please select organisation</v>
      </c>
      <c r="B41" t="s">
        <v>135</v>
      </c>
      <c r="C41" t="str">
        <f>Vaccinations!$B$35</f>
        <v>A2 - Eligible COVID Booster Vaccination</v>
      </c>
      <c r="D41">
        <f>Vaccinations!B54</f>
        <v>39</v>
      </c>
      <c r="E41" t="str">
        <f>Vaccinations!C54</f>
        <v>Total COVID Vaccines planned to administer</v>
      </c>
      <c r="K41">
        <f>Vaccinations!E54</f>
        <v>22805</v>
      </c>
      <c r="L41">
        <f>Vaccinations!F54</f>
        <v>7993</v>
      </c>
      <c r="M41">
        <f>Vaccinations!G54</f>
        <v>2140</v>
      </c>
      <c r="N41">
        <f>Vaccinations!H54</f>
        <v>0</v>
      </c>
      <c r="O41">
        <f>Vaccinations!I54</f>
        <v>0</v>
      </c>
      <c r="P41">
        <f>Vaccinations!J54</f>
        <v>36000</v>
      </c>
      <c r="Q41">
        <f>Vaccinations!K54</f>
        <v>55000</v>
      </c>
      <c r="R41">
        <f>Vaccinations!L54</f>
        <v>44000</v>
      </c>
      <c r="S41">
        <f>Vaccinations!M54</f>
        <v>22016</v>
      </c>
      <c r="T41">
        <f>Vaccinations!N54</f>
        <v>0</v>
      </c>
      <c r="U41">
        <f>Vaccinations!O54</f>
        <v>0</v>
      </c>
      <c r="V41">
        <f>Vaccinations!P54</f>
        <v>0</v>
      </c>
      <c r="W41">
        <f>Vaccinations!Q54</f>
        <v>189954</v>
      </c>
      <c r="AE41" s="499"/>
      <c r="AF41" s="499"/>
      <c r="AG41" s="499"/>
      <c r="AH41" s="499"/>
    </row>
    <row r="42" spans="1:34">
      <c r="A42" t="str">
        <f>Vaccinations!$C$4</f>
        <v>Please select organisation</v>
      </c>
      <c r="B42" t="s">
        <v>135</v>
      </c>
      <c r="C42" t="str">
        <f>Vaccinations!$B$57</f>
        <v>A3 - COVID Service Model Breakdown</v>
      </c>
      <c r="D42">
        <f>Vaccinations!B60</f>
        <v>40</v>
      </c>
      <c r="E42" t="str">
        <f>Vaccinations!C60</f>
        <v>LHB Vaccination and Mobile Outreach</v>
      </c>
      <c r="K42">
        <f>Vaccinations!E60</f>
        <v>12392</v>
      </c>
      <c r="L42">
        <f>Vaccinations!F60</f>
        <v>3871</v>
      </c>
      <c r="M42">
        <f>Vaccinations!G60</f>
        <v>2011</v>
      </c>
      <c r="N42">
        <f>Vaccinations!H60</f>
        <v>0</v>
      </c>
      <c r="O42">
        <f>Vaccinations!I60</f>
        <v>0</v>
      </c>
      <c r="P42">
        <f>Vaccinations!J60</f>
        <v>9000</v>
      </c>
      <c r="Q42">
        <f>Vaccinations!K60</f>
        <v>10000</v>
      </c>
      <c r="R42">
        <f>Vaccinations!L60</f>
        <v>8000</v>
      </c>
      <c r="S42">
        <f>Vaccinations!M60</f>
        <v>4016</v>
      </c>
      <c r="T42">
        <f>Vaccinations!N60</f>
        <v>0</v>
      </c>
      <c r="U42">
        <f>Vaccinations!O60</f>
        <v>0</v>
      </c>
      <c r="V42">
        <f>Vaccinations!P60</f>
        <v>0</v>
      </c>
      <c r="W42">
        <f>Vaccinations!Q60</f>
        <v>49290</v>
      </c>
    </row>
    <row r="43" spans="1:34">
      <c r="A43" t="str">
        <f>Vaccinations!$C$4</f>
        <v>Please select organisation</v>
      </c>
      <c r="B43" t="s">
        <v>135</v>
      </c>
      <c r="C43" t="str">
        <f>Vaccinations!$B$57</f>
        <v>A3 - COVID Service Model Breakdown</v>
      </c>
      <c r="D43">
        <f>Vaccinations!B61</f>
        <v>41</v>
      </c>
      <c r="E43" t="str">
        <f>Vaccinations!C61</f>
        <v>GP Commissioned</v>
      </c>
      <c r="K43">
        <f>Vaccinations!E61</f>
        <v>6604</v>
      </c>
      <c r="L43">
        <f>Vaccinations!F61</f>
        <v>2055</v>
      </c>
      <c r="M43">
        <f>Vaccinations!G61</f>
        <v>112</v>
      </c>
      <c r="N43">
        <f>Vaccinations!H61</f>
        <v>0</v>
      </c>
      <c r="O43">
        <f>Vaccinations!I61</f>
        <v>0</v>
      </c>
      <c r="P43">
        <f>Vaccinations!J61</f>
        <v>16500</v>
      </c>
      <c r="Q43">
        <f>Vaccinations!K61</f>
        <v>27500</v>
      </c>
      <c r="R43">
        <f>Vaccinations!L61</f>
        <v>22000</v>
      </c>
      <c r="S43">
        <f>Vaccinations!M61</f>
        <v>11000</v>
      </c>
      <c r="T43">
        <f>Vaccinations!N61</f>
        <v>0</v>
      </c>
      <c r="U43">
        <f>Vaccinations!O61</f>
        <v>0</v>
      </c>
      <c r="V43">
        <f>Vaccinations!P61</f>
        <v>0</v>
      </c>
      <c r="W43">
        <f>Vaccinations!Q61</f>
        <v>85771</v>
      </c>
    </row>
    <row r="44" spans="1:34">
      <c r="A44" t="str">
        <f>Vaccinations!$C$4</f>
        <v>Please select organisation</v>
      </c>
      <c r="B44" t="s">
        <v>135</v>
      </c>
      <c r="C44" t="str">
        <f>Vaccinations!$B$57</f>
        <v>A3 - COVID Service Model Breakdown</v>
      </c>
      <c r="D44">
        <f>Vaccinations!B62</f>
        <v>42</v>
      </c>
      <c r="E44" t="str">
        <f>Vaccinations!C62</f>
        <v>Pharmacy Commissioned</v>
      </c>
      <c r="K44">
        <f>Vaccinations!E62</f>
        <v>3809</v>
      </c>
      <c r="L44">
        <f>Vaccinations!F62</f>
        <v>2067</v>
      </c>
      <c r="M44">
        <f>Vaccinations!G62</f>
        <v>17</v>
      </c>
      <c r="N44">
        <f>Vaccinations!H62</f>
        <v>0</v>
      </c>
      <c r="O44">
        <f>Vaccinations!I62</f>
        <v>0</v>
      </c>
      <c r="P44">
        <f>Vaccinations!J62</f>
        <v>10500</v>
      </c>
      <c r="Q44">
        <f>Vaccinations!K62</f>
        <v>17500</v>
      </c>
      <c r="R44">
        <f>Vaccinations!L62</f>
        <v>14000</v>
      </c>
      <c r="S44">
        <f>Vaccinations!M62</f>
        <v>7000</v>
      </c>
      <c r="T44">
        <f>Vaccinations!N62</f>
        <v>0</v>
      </c>
      <c r="U44">
        <f>Vaccinations!O62</f>
        <v>0</v>
      </c>
      <c r="V44">
        <f>Vaccinations!P62</f>
        <v>0</v>
      </c>
      <c r="W44">
        <f>Vaccinations!Q62</f>
        <v>54893</v>
      </c>
    </row>
    <row r="45" spans="1:34">
      <c r="A45" t="str">
        <f>Vaccinations!$C$4</f>
        <v>Please select organisation</v>
      </c>
      <c r="B45" t="s">
        <v>135</v>
      </c>
      <c r="C45" t="str">
        <f>Vaccinations!$B$57</f>
        <v>A3 - COVID Service Model Breakdown</v>
      </c>
      <c r="D45">
        <f>Vaccinations!B63</f>
        <v>43</v>
      </c>
      <c r="E45" t="str">
        <f>Vaccinations!C63</f>
        <v xml:space="preserve">Other </v>
      </c>
      <c r="K45" t="str">
        <f>Vaccinations!E63</f>
        <v> </v>
      </c>
      <c r="L45" t="str">
        <f>Vaccinations!F63</f>
        <v> </v>
      </c>
      <c r="M45" t="str">
        <f>Vaccinations!G63</f>
        <v> </v>
      </c>
      <c r="N45">
        <f>Vaccinations!H63</f>
        <v>0</v>
      </c>
      <c r="O45">
        <f>Vaccinations!I63</f>
        <v>0</v>
      </c>
      <c r="P45" t="str">
        <f>Vaccinations!J63</f>
        <v> </v>
      </c>
      <c r="Q45" t="str">
        <f>Vaccinations!K63</f>
        <v> </v>
      </c>
      <c r="R45" t="str">
        <f>Vaccinations!L63</f>
        <v> </v>
      </c>
      <c r="S45" t="str">
        <f>Vaccinations!M63</f>
        <v> </v>
      </c>
      <c r="T45">
        <f>Vaccinations!N63</f>
        <v>0</v>
      </c>
      <c r="U45">
        <f>Vaccinations!O63</f>
        <v>0</v>
      </c>
      <c r="V45">
        <f>Vaccinations!P63</f>
        <v>0</v>
      </c>
      <c r="W45">
        <f>Vaccinations!Q63</f>
        <v>0</v>
      </c>
    </row>
    <row r="46" spans="1:34">
      <c r="A46" t="str">
        <f>Vaccinations!$C$4</f>
        <v>Please select organisation</v>
      </c>
      <c r="B46" t="s">
        <v>135</v>
      </c>
      <c r="C46" t="str">
        <f>Vaccinations!$B$57</f>
        <v>A3 - COVID Service Model Breakdown</v>
      </c>
      <c r="D46">
        <f>Vaccinations!B64</f>
        <v>44</v>
      </c>
      <c r="E46" t="str">
        <f>Vaccinations!C64</f>
        <v>Total of Breakdown by Service Model (Total to match Line Ref 44)</v>
      </c>
      <c r="K46">
        <f>Vaccinations!E64</f>
        <v>22805</v>
      </c>
      <c r="L46">
        <f>Vaccinations!F64</f>
        <v>7993</v>
      </c>
      <c r="M46">
        <f>Vaccinations!G64</f>
        <v>2140</v>
      </c>
      <c r="N46">
        <f>Vaccinations!H64</f>
        <v>0</v>
      </c>
      <c r="O46">
        <f>Vaccinations!I64</f>
        <v>0</v>
      </c>
      <c r="P46">
        <f>Vaccinations!J64</f>
        <v>36000</v>
      </c>
      <c r="Q46">
        <f>Vaccinations!K64</f>
        <v>55000</v>
      </c>
      <c r="R46">
        <f>Vaccinations!L64</f>
        <v>44000</v>
      </c>
      <c r="S46">
        <f>Vaccinations!M64</f>
        <v>22016</v>
      </c>
      <c r="T46">
        <f>Vaccinations!N64</f>
        <v>0</v>
      </c>
      <c r="U46">
        <f>Vaccinations!O64</f>
        <v>0</v>
      </c>
      <c r="V46">
        <f>Vaccinations!P64</f>
        <v>0</v>
      </c>
      <c r="W46">
        <f>Vaccinations!Q64</f>
        <v>189954</v>
      </c>
    </row>
    <row r="47" spans="1:34">
      <c r="A47" t="str">
        <f>Vaccinations!$C$4</f>
        <v>Please select organisation</v>
      </c>
      <c r="B47" t="s">
        <v>135</v>
      </c>
      <c r="C47" t="str">
        <f>Vaccinations!$B$57</f>
        <v>A3 - COVID Service Model Breakdown</v>
      </c>
      <c r="D47">
        <f>Vaccinations!B65</f>
        <v>45</v>
      </c>
      <c r="E47" t="str">
        <f>Vaccinations!C65</f>
        <v xml:space="preserve"> Calculation Check should be Zero (Difference between Line Ref 44 and 39) </v>
      </c>
      <c r="K47">
        <f>Vaccinations!E65</f>
        <v>0</v>
      </c>
      <c r="L47">
        <f>Vaccinations!F65</f>
        <v>0</v>
      </c>
      <c r="M47">
        <f>Vaccinations!G65</f>
        <v>0</v>
      </c>
      <c r="N47">
        <f>Vaccinations!H65</f>
        <v>0</v>
      </c>
      <c r="O47">
        <f>Vaccinations!I65</f>
        <v>0</v>
      </c>
      <c r="P47">
        <f>Vaccinations!J65</f>
        <v>0</v>
      </c>
      <c r="Q47">
        <f>Vaccinations!K65</f>
        <v>0</v>
      </c>
      <c r="R47">
        <f>Vaccinations!L65</f>
        <v>0</v>
      </c>
      <c r="S47">
        <f>Vaccinations!M65</f>
        <v>0</v>
      </c>
      <c r="T47">
        <f>Vaccinations!N65</f>
        <v>0</v>
      </c>
      <c r="U47">
        <f>Vaccinations!O65</f>
        <v>0</v>
      </c>
      <c r="V47">
        <f>Vaccinations!P65</f>
        <v>0</v>
      </c>
      <c r="W47">
        <f>Vaccinations!Q65</f>
        <v>0</v>
      </c>
    </row>
    <row r="48" spans="1:34">
      <c r="A48" t="str">
        <f>Vaccinations!$C$4</f>
        <v>Please select organisation</v>
      </c>
      <c r="B48" t="s">
        <v>135</v>
      </c>
      <c r="C48" t="str">
        <f>Vaccinations!$B$69</f>
        <v>B1 - Total Flu Vaccine Population</v>
      </c>
      <c r="D48">
        <f>Vaccinations!B73</f>
        <v>46</v>
      </c>
      <c r="E48" t="str">
        <f>Vaccinations!C73</f>
        <v>Severely Immunosuppressed</v>
      </c>
      <c r="F48">
        <f>Vaccinations!D73</f>
        <v>10544</v>
      </c>
      <c r="H48" t="str">
        <f>Vaccinations!E73</f>
        <v>P</v>
      </c>
      <c r="J48">
        <f>Vaccinations!F73</f>
        <v>10544</v>
      </c>
    </row>
    <row r="49" spans="1:10">
      <c r="A49" t="str">
        <f>Vaccinations!$C$4</f>
        <v>Please select organisation</v>
      </c>
      <c r="B49" t="s">
        <v>135</v>
      </c>
      <c r="C49" t="str">
        <f>Vaccinations!$B$69</f>
        <v>B1 - Total Flu Vaccine Population</v>
      </c>
      <c r="D49">
        <f>Vaccinations!B74</f>
        <v>47</v>
      </c>
      <c r="E49" t="str">
        <f>Vaccinations!C74</f>
        <v>Care home residents</v>
      </c>
      <c r="F49">
        <f>Vaccinations!D74</f>
        <v>2014</v>
      </c>
      <c r="H49" t="str">
        <f>Vaccinations!E74</f>
        <v>P</v>
      </c>
      <c r="J49">
        <f>Vaccinations!F74</f>
        <v>2014</v>
      </c>
    </row>
    <row r="50" spans="1:10">
      <c r="A50" t="str">
        <f>Vaccinations!$C$4</f>
        <v>Please select organisation</v>
      </c>
      <c r="B50" t="s">
        <v>135</v>
      </c>
      <c r="C50" t="str">
        <f>Vaccinations!$B$69</f>
        <v>B1 - Total Flu Vaccine Population</v>
      </c>
      <c r="D50">
        <f>Vaccinations!B75</f>
        <v>48</v>
      </c>
      <c r="E50" t="str">
        <f>Vaccinations!C75</f>
        <v>Care home workers</v>
      </c>
      <c r="F50">
        <f>Vaccinations!D75</f>
        <v>4508</v>
      </c>
      <c r="H50" t="str">
        <f>Vaccinations!E75</f>
        <v>P</v>
      </c>
      <c r="J50">
        <f>Vaccinations!F75</f>
        <v>4508</v>
      </c>
    </row>
    <row r="51" spans="1:10">
      <c r="A51" t="str">
        <f>Vaccinations!$C$4</f>
        <v>Please select organisation</v>
      </c>
      <c r="B51" t="s">
        <v>135</v>
      </c>
      <c r="C51" t="str">
        <f>Vaccinations!$B$69</f>
        <v>B1 - Total Flu Vaccine Population</v>
      </c>
      <c r="D51">
        <f>Vaccinations!B76</f>
        <v>49</v>
      </c>
      <c r="E51" t="str">
        <f>Vaccinations!C76</f>
        <v>80 years and older</v>
      </c>
      <c r="F51">
        <f>Vaccinations!D76</f>
        <v>20023</v>
      </c>
      <c r="H51" t="str">
        <f>Vaccinations!E76</f>
        <v>P</v>
      </c>
      <c r="J51">
        <f>Vaccinations!F76</f>
        <v>20023</v>
      </c>
    </row>
    <row r="52" spans="1:10">
      <c r="A52" t="str">
        <f>Vaccinations!$C$4</f>
        <v>Please select organisation</v>
      </c>
      <c r="B52" t="s">
        <v>135</v>
      </c>
      <c r="C52" t="str">
        <f>Vaccinations!$B$69</f>
        <v>B1 - Total Flu Vaccine Population</v>
      </c>
      <c r="D52">
        <f>Vaccinations!B77</f>
        <v>50</v>
      </c>
      <c r="E52" t="str">
        <f>Vaccinations!C77</f>
        <v>Frontline Health care workers</v>
      </c>
      <c r="F52">
        <f>Vaccinations!D77</f>
        <v>21355</v>
      </c>
      <c r="H52" t="str">
        <f>Vaccinations!E77</f>
        <v>P</v>
      </c>
      <c r="J52">
        <f>Vaccinations!F77</f>
        <v>21355</v>
      </c>
    </row>
    <row r="53" spans="1:10">
      <c r="A53" t="str">
        <f>Vaccinations!$C$4</f>
        <v>Please select organisation</v>
      </c>
      <c r="B53" t="s">
        <v>135</v>
      </c>
      <c r="C53" t="str">
        <f>Vaccinations!$B$69</f>
        <v>B1 - Total Flu Vaccine Population</v>
      </c>
      <c r="D53">
        <f>Vaccinations!B78</f>
        <v>51</v>
      </c>
      <c r="E53" t="str">
        <f>Vaccinations!C78</f>
        <v>Frontline Social care workers</v>
      </c>
      <c r="F53">
        <f>Vaccinations!D78</f>
        <v>3815</v>
      </c>
      <c r="H53" t="str">
        <f>Vaccinations!E78</f>
        <v>P</v>
      </c>
      <c r="J53">
        <f>Vaccinations!F78</f>
        <v>3815</v>
      </c>
    </row>
    <row r="54" spans="1:10">
      <c r="A54" t="str">
        <f>Vaccinations!$C$4</f>
        <v>Please select organisation</v>
      </c>
      <c r="B54" t="s">
        <v>135</v>
      </c>
      <c r="C54" t="str">
        <f>Vaccinations!$B$69</f>
        <v>B1 - Total Flu Vaccine Population</v>
      </c>
      <c r="D54">
        <f>Vaccinations!B79</f>
        <v>52</v>
      </c>
      <c r="E54" t="str">
        <f>Vaccinations!C79</f>
        <v>Ages 75-79</v>
      </c>
      <c r="F54">
        <f>Vaccinations!D79</f>
        <v>17223</v>
      </c>
      <c r="H54" t="str">
        <f>Vaccinations!E79</f>
        <v>P</v>
      </c>
      <c r="J54">
        <f>Vaccinations!F79</f>
        <v>17223</v>
      </c>
    </row>
    <row r="55" spans="1:10">
      <c r="A55" t="str">
        <f>Vaccinations!$C$4</f>
        <v>Please select organisation</v>
      </c>
      <c r="B55" t="s">
        <v>135</v>
      </c>
      <c r="C55" t="str">
        <f>Vaccinations!$B$69</f>
        <v>B1 - Total Flu Vaccine Population</v>
      </c>
      <c r="D55">
        <f>Vaccinations!B80</f>
        <v>53</v>
      </c>
      <c r="E55" t="str">
        <f>Vaccinations!C80</f>
        <v>Ages 70-74</v>
      </c>
      <c r="F55">
        <f>Vaccinations!D80</f>
        <v>18929</v>
      </c>
      <c r="H55" t="str">
        <f>Vaccinations!E80</f>
        <v>P</v>
      </c>
      <c r="J55">
        <f>Vaccinations!F80</f>
        <v>18929</v>
      </c>
    </row>
    <row r="56" spans="1:10">
      <c r="A56" t="str">
        <f>Vaccinations!$C$4</f>
        <v>Please select organisation</v>
      </c>
      <c r="B56" t="s">
        <v>135</v>
      </c>
      <c r="C56" t="str">
        <f>Vaccinations!$B$69</f>
        <v>B1 - Total Flu Vaccine Population</v>
      </c>
      <c r="D56">
        <f>Vaccinations!B81</f>
        <v>54</v>
      </c>
      <c r="E56" t="str">
        <f>Vaccinations!C81</f>
        <v>Clinically extremely vulnerable aged 16-69 years</v>
      </c>
      <c r="F56">
        <f>Vaccinations!D81</f>
        <v>3189</v>
      </c>
      <c r="H56" t="str">
        <f>Vaccinations!E81</f>
        <v>P</v>
      </c>
      <c r="J56">
        <f>Vaccinations!F81</f>
        <v>3189</v>
      </c>
    </row>
    <row r="57" spans="1:10">
      <c r="A57" t="str">
        <f>Vaccinations!$C$4</f>
        <v>Please select organisation</v>
      </c>
      <c r="B57" t="s">
        <v>135</v>
      </c>
      <c r="C57" t="str">
        <f>Vaccinations!$B$69</f>
        <v>B1 - Total Flu Vaccine Population</v>
      </c>
      <c r="D57">
        <f>Vaccinations!B82</f>
        <v>55</v>
      </c>
      <c r="E57" t="str">
        <f>Vaccinations!C82</f>
        <v>Ages 65-69</v>
      </c>
      <c r="F57">
        <f>Vaccinations!D82</f>
        <v>18426</v>
      </c>
      <c r="H57" t="str">
        <f>Vaccinations!E82</f>
        <v>P</v>
      </c>
      <c r="J57">
        <f>Vaccinations!F82</f>
        <v>18426</v>
      </c>
    </row>
    <row r="58" spans="1:10">
      <c r="A58" t="str">
        <f>Vaccinations!$C$4</f>
        <v>Please select organisation</v>
      </c>
      <c r="B58" t="s">
        <v>135</v>
      </c>
      <c r="C58" t="str">
        <f>Vaccinations!$B$69</f>
        <v>B1 - Total Flu Vaccine Population</v>
      </c>
      <c r="D58">
        <f>Vaccinations!B83</f>
        <v>56</v>
      </c>
      <c r="E58" t="str">
        <f>Vaccinations!C83</f>
        <v>Clinical risk groups aged 16-64 years</v>
      </c>
      <c r="F58">
        <f>Vaccinations!D83</f>
        <v>47421</v>
      </c>
      <c r="H58" t="str">
        <f>Vaccinations!E83</f>
        <v>P</v>
      </c>
      <c r="J58">
        <f>Vaccinations!F83</f>
        <v>47421</v>
      </c>
    </row>
    <row r="59" spans="1:10">
      <c r="A59" t="str">
        <f>Vaccinations!$C$4</f>
        <v>Please select organisation</v>
      </c>
      <c r="B59" t="s">
        <v>135</v>
      </c>
      <c r="C59" t="str">
        <f>Vaccinations!$B$69</f>
        <v>B1 - Total Flu Vaccine Population</v>
      </c>
      <c r="D59">
        <f>Vaccinations!B84</f>
        <v>57</v>
      </c>
      <c r="E59" t="str">
        <f>Vaccinations!C84</f>
        <v>Clinical risk groups aged 12-15 years</v>
      </c>
      <c r="F59">
        <f>Vaccinations!D84</f>
        <v>4189</v>
      </c>
      <c r="H59" t="str">
        <f>Vaccinations!E84</f>
        <v>P</v>
      </c>
      <c r="J59">
        <f>Vaccinations!F84</f>
        <v>4189</v>
      </c>
    </row>
    <row r="60" spans="1:10">
      <c r="A60" t="str">
        <f>Vaccinations!$C$4</f>
        <v>Please select organisation</v>
      </c>
      <c r="B60" t="s">
        <v>135</v>
      </c>
      <c r="C60" t="str">
        <f>Vaccinations!$B$69</f>
        <v>B1 - Total Flu Vaccine Population</v>
      </c>
      <c r="D60">
        <f>Vaccinations!B85</f>
        <v>58</v>
      </c>
      <c r="E60" t="str">
        <f>Vaccinations!C85</f>
        <v>Clinical risk groups aged 5-11 years</v>
      </c>
      <c r="F60">
        <f>Vaccinations!D85</f>
        <v>18520</v>
      </c>
      <c r="H60" t="str">
        <f>Vaccinations!E85</f>
        <v>P</v>
      </c>
      <c r="J60">
        <f>Vaccinations!F85</f>
        <v>18520</v>
      </c>
    </row>
    <row r="61" spans="1:10">
      <c r="A61" t="str">
        <f>Vaccinations!$C$4</f>
        <v>Please select organisation</v>
      </c>
      <c r="B61" t="s">
        <v>135</v>
      </c>
      <c r="C61" t="str">
        <f>Vaccinations!$B$69</f>
        <v>B1 - Total Flu Vaccine Population</v>
      </c>
      <c r="D61">
        <f>Vaccinations!B86</f>
        <v>59</v>
      </c>
      <c r="E61" t="str">
        <f>Vaccinations!C86</f>
        <v>Ages 60-64</v>
      </c>
      <c r="F61">
        <f>Vaccinations!D86</f>
        <v>13631</v>
      </c>
      <c r="H61" t="str">
        <f>Vaccinations!E86</f>
        <v>P</v>
      </c>
      <c r="J61" t="str">
        <f>Vaccinations!F86</f>
        <v>N/A</v>
      </c>
    </row>
    <row r="62" spans="1:10">
      <c r="A62" t="str">
        <f>Vaccinations!$C$4</f>
        <v>Please select organisation</v>
      </c>
      <c r="B62" t="s">
        <v>135</v>
      </c>
      <c r="C62" t="str">
        <f>Vaccinations!$B$69</f>
        <v>B1 - Total Flu Vaccine Population</v>
      </c>
      <c r="D62">
        <f>Vaccinations!B87</f>
        <v>60</v>
      </c>
      <c r="E62" t="str">
        <f>Vaccinations!C87</f>
        <v>Ages 55-59</v>
      </c>
      <c r="F62">
        <f>Vaccinations!D87</f>
        <v>15741</v>
      </c>
      <c r="H62" t="str">
        <f>Vaccinations!E87</f>
        <v>P</v>
      </c>
      <c r="J62" t="str">
        <f>Vaccinations!F87</f>
        <v>N/A</v>
      </c>
    </row>
    <row r="63" spans="1:10">
      <c r="A63" t="str">
        <f>Vaccinations!$C$4</f>
        <v>Please select organisation</v>
      </c>
      <c r="B63" t="s">
        <v>135</v>
      </c>
      <c r="C63" t="str">
        <f>Vaccinations!$B$69</f>
        <v>B1 - Total Flu Vaccine Population</v>
      </c>
      <c r="D63">
        <f>Vaccinations!B88</f>
        <v>61</v>
      </c>
      <c r="E63" t="str">
        <f>Vaccinations!C88</f>
        <v>Ages 50-54</v>
      </c>
      <c r="F63">
        <f>Vaccinations!D88</f>
        <v>16176</v>
      </c>
      <c r="H63" t="str">
        <f>Vaccinations!E88</f>
        <v>P</v>
      </c>
      <c r="J63" t="str">
        <f>Vaccinations!F88</f>
        <v>N/A</v>
      </c>
    </row>
    <row r="64" spans="1:10">
      <c r="A64" t="str">
        <f>Vaccinations!$C$4</f>
        <v>Please select organisation</v>
      </c>
      <c r="B64" t="s">
        <v>135</v>
      </c>
      <c r="C64" t="str">
        <f>Vaccinations!$B$69</f>
        <v>B1 - Total Flu Vaccine Population</v>
      </c>
      <c r="D64">
        <f>Vaccinations!B89</f>
        <v>62</v>
      </c>
      <c r="E64" t="str">
        <f>Vaccinations!C89</f>
        <v>Ages 40-49</v>
      </c>
      <c r="F64">
        <f>Vaccinations!D89</f>
        <v>34135</v>
      </c>
      <c r="H64" t="str">
        <f>Vaccinations!E89</f>
        <v>NP</v>
      </c>
      <c r="J64" t="str">
        <f>Vaccinations!F89</f>
        <v>N/A</v>
      </c>
    </row>
    <row r="65" spans="1:23">
      <c r="A65" t="str">
        <f>Vaccinations!$C$4</f>
        <v>Please select organisation</v>
      </c>
      <c r="B65" t="s">
        <v>135</v>
      </c>
      <c r="C65" t="str">
        <f>Vaccinations!$B$69</f>
        <v>B1 - Total Flu Vaccine Population</v>
      </c>
      <c r="D65">
        <f>Vaccinations!B90</f>
        <v>63</v>
      </c>
      <c r="E65" t="str">
        <f>Vaccinations!C90</f>
        <v>Ages 30-39</v>
      </c>
      <c r="F65">
        <f>Vaccinations!D90</f>
        <v>43477</v>
      </c>
      <c r="H65" t="str">
        <f>Vaccinations!E90</f>
        <v>NP</v>
      </c>
      <c r="J65" t="str">
        <f>Vaccinations!F90</f>
        <v>N/A</v>
      </c>
    </row>
    <row r="66" spans="1:23">
      <c r="A66" t="str">
        <f>Vaccinations!$C$4</f>
        <v>Please select organisation</v>
      </c>
      <c r="B66" t="s">
        <v>135</v>
      </c>
      <c r="C66" t="str">
        <f>Vaccinations!$B$69</f>
        <v>B1 - Total Flu Vaccine Population</v>
      </c>
      <c r="D66">
        <f>Vaccinations!B91</f>
        <v>64</v>
      </c>
      <c r="E66" t="str">
        <f>Vaccinations!C91</f>
        <v xml:space="preserve">Ages 18-29 </v>
      </c>
      <c r="F66">
        <f>Vaccinations!D91</f>
        <v>61430</v>
      </c>
      <c r="H66" t="str">
        <f>Vaccinations!E91</f>
        <v>NP</v>
      </c>
      <c r="J66" t="str">
        <f>Vaccinations!F91</f>
        <v>N/A</v>
      </c>
    </row>
    <row r="67" spans="1:23">
      <c r="A67" t="str">
        <f>Vaccinations!$C$4</f>
        <v>Please select organisation</v>
      </c>
      <c r="B67" t="s">
        <v>135</v>
      </c>
      <c r="C67" t="str">
        <f>Vaccinations!$B$69</f>
        <v>B1 - Total Flu Vaccine Population</v>
      </c>
      <c r="D67">
        <f>Vaccinations!B92</f>
        <v>65</v>
      </c>
      <c r="E67" t="str">
        <f>Vaccinations!C92</f>
        <v xml:space="preserve">Ages 16-17 </v>
      </c>
      <c r="F67">
        <f>Vaccinations!D92</f>
        <v>8461</v>
      </c>
      <c r="H67" t="str">
        <f>Vaccinations!E92</f>
        <v>P</v>
      </c>
      <c r="J67">
        <f>Vaccinations!F92</f>
        <v>8461</v>
      </c>
    </row>
    <row r="68" spans="1:23">
      <c r="A68" t="str">
        <f>Vaccinations!$C$4</f>
        <v>Please select organisation</v>
      </c>
      <c r="B68" t="s">
        <v>135</v>
      </c>
      <c r="C68" t="str">
        <f>Vaccinations!$B$69</f>
        <v>B1 - Total Flu Vaccine Population</v>
      </c>
      <c r="D68">
        <f>Vaccinations!B93</f>
        <v>66</v>
      </c>
      <c r="E68" t="str">
        <f>Vaccinations!C93</f>
        <v>Ages 12-15</v>
      </c>
      <c r="F68">
        <f>Vaccinations!D93</f>
        <v>17542</v>
      </c>
      <c r="H68" t="str">
        <f>Vaccinations!E93</f>
        <v>P</v>
      </c>
      <c r="J68">
        <f>Vaccinations!F93</f>
        <v>17542</v>
      </c>
    </row>
    <row r="69" spans="1:23">
      <c r="A69" t="str">
        <f>Vaccinations!$C$4</f>
        <v>Please select organisation</v>
      </c>
      <c r="B69" t="s">
        <v>135</v>
      </c>
      <c r="C69" t="str">
        <f>Vaccinations!$B$69</f>
        <v>B1 - Total Flu Vaccine Population</v>
      </c>
      <c r="D69">
        <f>Vaccinations!B94</f>
        <v>67</v>
      </c>
      <c r="E69" t="str">
        <f>Vaccinations!C94</f>
        <v>Ages 5-11</v>
      </c>
      <c r="F69">
        <f>Vaccinations!D94</f>
        <v>29391</v>
      </c>
      <c r="H69" t="str">
        <f>Vaccinations!E94</f>
        <v>P</v>
      </c>
      <c r="J69">
        <f>Vaccinations!F94</f>
        <v>29391</v>
      </c>
    </row>
    <row r="70" spans="1:23">
      <c r="A70" t="str">
        <f>Vaccinations!$C$4</f>
        <v>Please select organisation</v>
      </c>
      <c r="B70" t="s">
        <v>135</v>
      </c>
      <c r="C70" t="str">
        <f>Vaccinations!$B$69</f>
        <v>B1 - Total Flu Vaccine Population</v>
      </c>
      <c r="D70">
        <f>Vaccinations!B95</f>
        <v>73</v>
      </c>
      <c r="E70" t="str">
        <f>Vaccinations!C95</f>
        <v>Pre-school</v>
      </c>
      <c r="F70">
        <f>Vaccinations!D95</f>
        <v>3250</v>
      </c>
      <c r="H70" t="str">
        <f>Vaccinations!E95</f>
        <v>P</v>
      </c>
      <c r="J70">
        <f>Vaccinations!F95</f>
        <v>3250</v>
      </c>
    </row>
    <row r="71" spans="1:23">
      <c r="A71" t="str">
        <f>Vaccinations!$C$4</f>
        <v>Please select organisation</v>
      </c>
      <c r="B71" t="s">
        <v>135</v>
      </c>
      <c r="C71" t="str">
        <f>Vaccinations!$B$69</f>
        <v>B1 - Total Flu Vaccine Population</v>
      </c>
      <c r="D71">
        <f>Vaccinations!B96</f>
        <v>74</v>
      </c>
      <c r="E71" t="str">
        <f>Vaccinations!C96</f>
        <v>Ages 2-3</v>
      </c>
      <c r="F71">
        <f>Vaccinations!D96</f>
        <v>7370</v>
      </c>
      <c r="H71" t="str">
        <f>Vaccinations!E96</f>
        <v>P</v>
      </c>
      <c r="J71">
        <f>Vaccinations!F96</f>
        <v>7370</v>
      </c>
    </row>
    <row r="72" spans="1:23">
      <c r="A72" t="str">
        <f>Vaccinations!$C$4</f>
        <v>Please select organisation</v>
      </c>
      <c r="B72" t="s">
        <v>135</v>
      </c>
      <c r="C72" t="str">
        <f>Vaccinations!$B$69</f>
        <v>B1 - Total Flu Vaccine Population</v>
      </c>
      <c r="D72">
        <f>Vaccinations!B97</f>
        <v>75</v>
      </c>
      <c r="E72" t="str">
        <f>Vaccinations!C97</f>
        <v>Total Flu Vaccine Population</v>
      </c>
      <c r="F72">
        <f>Vaccinations!D97</f>
        <v>440760</v>
      </c>
      <c r="H72">
        <f>Vaccinations!E97</f>
        <v>0</v>
      </c>
      <c r="J72">
        <f>Vaccinations!F97</f>
        <v>256170</v>
      </c>
    </row>
    <row r="73" spans="1:23">
      <c r="A73" t="str">
        <f>Vaccinations!$C$4</f>
        <v>Please select organisation</v>
      </c>
      <c r="B73" t="s">
        <v>135</v>
      </c>
      <c r="C73" t="str">
        <f>Vaccinations!$B$100</f>
        <v>B2 - Eligible Flu Vaccination</v>
      </c>
      <c r="D73">
        <f>Vaccinations!B103</f>
        <v>76</v>
      </c>
      <c r="E73" t="str">
        <f>Vaccinations!C103</f>
        <v>Severely Immunosuppressed</v>
      </c>
      <c r="K73">
        <f>Vaccinations!E103</f>
        <v>0</v>
      </c>
      <c r="L73">
        <f>Vaccinations!F103</f>
        <v>0</v>
      </c>
      <c r="M73">
        <f>Vaccinations!G103</f>
        <v>0</v>
      </c>
      <c r="N73">
        <f>Vaccinations!H103</f>
        <v>0</v>
      </c>
      <c r="O73">
        <f>Vaccinations!I103</f>
        <v>0</v>
      </c>
      <c r="P73">
        <f>Vaccinations!J103</f>
        <v>2636</v>
      </c>
      <c r="Q73">
        <f>Vaccinations!K103</f>
        <v>2636</v>
      </c>
      <c r="R73">
        <f>Vaccinations!L103</f>
        <v>2636</v>
      </c>
      <c r="S73">
        <f>Vaccinations!M103</f>
        <v>2636</v>
      </c>
      <c r="T73">
        <f>Vaccinations!N103</f>
        <v>0</v>
      </c>
      <c r="U73">
        <f>Vaccinations!O103</f>
        <v>0</v>
      </c>
      <c r="V73">
        <f>Vaccinations!P103</f>
        <v>0</v>
      </c>
      <c r="W73">
        <f>Vaccinations!Q103</f>
        <v>10544</v>
      </c>
    </row>
    <row r="74" spans="1:23">
      <c r="A74" t="str">
        <f>Vaccinations!$C$4</f>
        <v>Please select organisation</v>
      </c>
      <c r="B74" t="s">
        <v>135</v>
      </c>
      <c r="C74" t="str">
        <f>Vaccinations!$B$100</f>
        <v>B2 - Eligible Flu Vaccination</v>
      </c>
      <c r="D74">
        <f>Vaccinations!B104</f>
        <v>77</v>
      </c>
      <c r="E74" t="str">
        <f>Vaccinations!C104</f>
        <v>Care home residents</v>
      </c>
      <c r="K74">
        <f>Vaccinations!E104</f>
        <v>0</v>
      </c>
      <c r="L74">
        <f>Vaccinations!F104</f>
        <v>0</v>
      </c>
      <c r="M74">
        <f>Vaccinations!G104</f>
        <v>0</v>
      </c>
      <c r="N74">
        <f>Vaccinations!H104</f>
        <v>0</v>
      </c>
      <c r="O74">
        <f>Vaccinations!I104</f>
        <v>0</v>
      </c>
      <c r="P74">
        <f>Vaccinations!J104</f>
        <v>503</v>
      </c>
      <c r="Q74">
        <f>Vaccinations!K104</f>
        <v>503</v>
      </c>
      <c r="R74">
        <f>Vaccinations!L104</f>
        <v>504</v>
      </c>
      <c r="S74">
        <f>Vaccinations!M104</f>
        <v>504</v>
      </c>
      <c r="T74">
        <f>Vaccinations!N104</f>
        <v>0</v>
      </c>
      <c r="U74">
        <f>Vaccinations!O104</f>
        <v>0</v>
      </c>
      <c r="V74">
        <f>Vaccinations!P104</f>
        <v>0</v>
      </c>
      <c r="W74">
        <f>Vaccinations!Q104</f>
        <v>2014</v>
      </c>
    </row>
    <row r="75" spans="1:23">
      <c r="A75" t="str">
        <f>Vaccinations!$C$4</f>
        <v>Please select organisation</v>
      </c>
      <c r="B75" t="s">
        <v>135</v>
      </c>
      <c r="C75" t="str">
        <f>Vaccinations!$B$100</f>
        <v>B2 - Eligible Flu Vaccination</v>
      </c>
      <c r="D75">
        <f>Vaccinations!B105</f>
        <v>78</v>
      </c>
      <c r="E75" t="str">
        <f>Vaccinations!C105</f>
        <v>Care home workers</v>
      </c>
      <c r="K75">
        <f>Vaccinations!E105</f>
        <v>0</v>
      </c>
      <c r="L75">
        <f>Vaccinations!F105</f>
        <v>0</v>
      </c>
      <c r="M75">
        <f>Vaccinations!G105</f>
        <v>0</v>
      </c>
      <c r="N75">
        <f>Vaccinations!H105</f>
        <v>0</v>
      </c>
      <c r="O75">
        <f>Vaccinations!I105</f>
        <v>0</v>
      </c>
      <c r="P75">
        <f>Vaccinations!J105</f>
        <v>1127</v>
      </c>
      <c r="Q75">
        <f>Vaccinations!K105</f>
        <v>1127</v>
      </c>
      <c r="R75">
        <f>Vaccinations!L105</f>
        <v>1127</v>
      </c>
      <c r="S75">
        <f>Vaccinations!M105</f>
        <v>1127</v>
      </c>
      <c r="T75">
        <f>Vaccinations!N105</f>
        <v>0</v>
      </c>
      <c r="U75">
        <f>Vaccinations!O105</f>
        <v>0</v>
      </c>
      <c r="V75">
        <f>Vaccinations!P105</f>
        <v>0</v>
      </c>
      <c r="W75">
        <f>Vaccinations!Q105</f>
        <v>4508</v>
      </c>
    </row>
    <row r="76" spans="1:23">
      <c r="A76" t="str">
        <f>Vaccinations!$C$4</f>
        <v>Please select organisation</v>
      </c>
      <c r="B76" t="s">
        <v>135</v>
      </c>
      <c r="C76" t="str">
        <f>Vaccinations!$B$100</f>
        <v>B2 - Eligible Flu Vaccination</v>
      </c>
      <c r="D76">
        <f>Vaccinations!B106</f>
        <v>79</v>
      </c>
      <c r="E76" t="str">
        <f>Vaccinations!C106</f>
        <v>80 years and older</v>
      </c>
      <c r="K76">
        <f>Vaccinations!E106</f>
        <v>0</v>
      </c>
      <c r="L76">
        <f>Vaccinations!F106</f>
        <v>0</v>
      </c>
      <c r="M76">
        <f>Vaccinations!G106</f>
        <v>0</v>
      </c>
      <c r="N76">
        <f>Vaccinations!H106</f>
        <v>0</v>
      </c>
      <c r="O76">
        <f>Vaccinations!I106</f>
        <v>0</v>
      </c>
      <c r="P76">
        <f>Vaccinations!J106</f>
        <v>5005</v>
      </c>
      <c r="Q76">
        <f>Vaccinations!K106</f>
        <v>5005</v>
      </c>
      <c r="R76">
        <f>Vaccinations!L106</f>
        <v>5006</v>
      </c>
      <c r="S76">
        <f>Vaccinations!M106</f>
        <v>5007</v>
      </c>
      <c r="T76">
        <f>Vaccinations!N106</f>
        <v>0</v>
      </c>
      <c r="U76">
        <f>Vaccinations!O106</f>
        <v>0</v>
      </c>
      <c r="V76">
        <f>Vaccinations!P106</f>
        <v>0</v>
      </c>
      <c r="W76">
        <f>Vaccinations!Q106</f>
        <v>20023</v>
      </c>
    </row>
    <row r="77" spans="1:23">
      <c r="A77" t="str">
        <f>Vaccinations!$C$4</f>
        <v>Please select organisation</v>
      </c>
      <c r="B77" t="s">
        <v>135</v>
      </c>
      <c r="C77" t="str">
        <f>Vaccinations!$B$100</f>
        <v>B2 - Eligible Flu Vaccination</v>
      </c>
      <c r="D77">
        <f>Vaccinations!B107</f>
        <v>80</v>
      </c>
      <c r="E77" t="str">
        <f>Vaccinations!C107</f>
        <v>Frontline Health care workers</v>
      </c>
      <c r="K77">
        <f>Vaccinations!E107</f>
        <v>0</v>
      </c>
      <c r="L77">
        <f>Vaccinations!F107</f>
        <v>0</v>
      </c>
      <c r="M77">
        <f>Vaccinations!G107</f>
        <v>0</v>
      </c>
      <c r="N77">
        <f>Vaccinations!H107</f>
        <v>0</v>
      </c>
      <c r="O77">
        <f>Vaccinations!I107</f>
        <v>0</v>
      </c>
      <c r="P77">
        <f>Vaccinations!J107</f>
        <v>5338</v>
      </c>
      <c r="Q77">
        <f>Vaccinations!K107</f>
        <v>5339</v>
      </c>
      <c r="R77">
        <f>Vaccinations!L107</f>
        <v>5339</v>
      </c>
      <c r="S77">
        <f>Vaccinations!M107</f>
        <v>5339</v>
      </c>
      <c r="T77">
        <f>Vaccinations!N107</f>
        <v>0</v>
      </c>
      <c r="U77">
        <f>Vaccinations!O107</f>
        <v>0</v>
      </c>
      <c r="V77">
        <f>Vaccinations!P107</f>
        <v>0</v>
      </c>
      <c r="W77">
        <f>Vaccinations!Q107</f>
        <v>21355</v>
      </c>
    </row>
    <row r="78" spans="1:23">
      <c r="A78" t="str">
        <f>Vaccinations!$C$4</f>
        <v>Please select organisation</v>
      </c>
      <c r="B78" t="s">
        <v>135</v>
      </c>
      <c r="C78" t="str">
        <f>Vaccinations!$B$100</f>
        <v>B2 - Eligible Flu Vaccination</v>
      </c>
      <c r="D78">
        <f>Vaccinations!B108</f>
        <v>81</v>
      </c>
      <c r="E78" t="str">
        <f>Vaccinations!C108</f>
        <v>Frontline Social care workers</v>
      </c>
      <c r="K78">
        <f>Vaccinations!E108</f>
        <v>0</v>
      </c>
      <c r="L78">
        <f>Vaccinations!F108</f>
        <v>0</v>
      </c>
      <c r="M78">
        <f>Vaccinations!G108</f>
        <v>0</v>
      </c>
      <c r="N78">
        <f>Vaccinations!H108</f>
        <v>0</v>
      </c>
      <c r="O78">
        <f>Vaccinations!I108</f>
        <v>0</v>
      </c>
      <c r="P78">
        <f>Vaccinations!J108</f>
        <v>953</v>
      </c>
      <c r="Q78">
        <f>Vaccinations!K108</f>
        <v>953</v>
      </c>
      <c r="R78">
        <f>Vaccinations!L108</f>
        <v>955</v>
      </c>
      <c r="S78">
        <f>Vaccinations!M108</f>
        <v>954</v>
      </c>
      <c r="T78">
        <f>Vaccinations!N108</f>
        <v>0</v>
      </c>
      <c r="U78">
        <f>Vaccinations!O108</f>
        <v>0</v>
      </c>
      <c r="V78">
        <f>Vaccinations!P108</f>
        <v>0</v>
      </c>
      <c r="W78">
        <f>Vaccinations!Q108</f>
        <v>3815</v>
      </c>
    </row>
    <row r="79" spans="1:23">
      <c r="A79" t="str">
        <f>Vaccinations!$C$4</f>
        <v>Please select organisation</v>
      </c>
      <c r="B79" t="s">
        <v>135</v>
      </c>
      <c r="C79" t="str">
        <f>Vaccinations!$B$100</f>
        <v>B2 - Eligible Flu Vaccination</v>
      </c>
      <c r="D79">
        <f>Vaccinations!B109</f>
        <v>82</v>
      </c>
      <c r="E79" t="str">
        <f>Vaccinations!C109</f>
        <v>Ages 75-79</v>
      </c>
      <c r="K79">
        <f>Vaccinations!E109</f>
        <v>0</v>
      </c>
      <c r="L79">
        <f>Vaccinations!F109</f>
        <v>0</v>
      </c>
      <c r="M79">
        <f>Vaccinations!G109</f>
        <v>0</v>
      </c>
      <c r="N79">
        <f>Vaccinations!H109</f>
        <v>0</v>
      </c>
      <c r="O79">
        <f>Vaccinations!I109</f>
        <v>0</v>
      </c>
      <c r="P79">
        <f>Vaccinations!J109</f>
        <v>4305</v>
      </c>
      <c r="Q79">
        <f>Vaccinations!K109</f>
        <v>4305</v>
      </c>
      <c r="R79">
        <f>Vaccinations!L109</f>
        <v>4306</v>
      </c>
      <c r="S79">
        <f>Vaccinations!M109</f>
        <v>4307</v>
      </c>
      <c r="T79">
        <f>Vaccinations!N109</f>
        <v>0</v>
      </c>
      <c r="U79">
        <f>Vaccinations!O109</f>
        <v>0</v>
      </c>
      <c r="V79">
        <f>Vaccinations!P109</f>
        <v>0</v>
      </c>
      <c r="W79">
        <f>Vaccinations!Q109</f>
        <v>17223</v>
      </c>
    </row>
    <row r="80" spans="1:23">
      <c r="A80" t="str">
        <f>Vaccinations!$C$4</f>
        <v>Please select organisation</v>
      </c>
      <c r="B80" t="s">
        <v>135</v>
      </c>
      <c r="C80" t="str">
        <f>Vaccinations!$B$100</f>
        <v>B2 - Eligible Flu Vaccination</v>
      </c>
      <c r="D80">
        <f>Vaccinations!B110</f>
        <v>83</v>
      </c>
      <c r="E80" t="str">
        <f>Vaccinations!C110</f>
        <v>Ages 70-74</v>
      </c>
      <c r="K80">
        <f>Vaccinations!E110</f>
        <v>0</v>
      </c>
      <c r="L80">
        <f>Vaccinations!F110</f>
        <v>0</v>
      </c>
      <c r="M80">
        <f>Vaccinations!G110</f>
        <v>0</v>
      </c>
      <c r="N80">
        <f>Vaccinations!H110</f>
        <v>0</v>
      </c>
      <c r="O80">
        <f>Vaccinations!I110</f>
        <v>0</v>
      </c>
      <c r="P80">
        <f>Vaccinations!J110</f>
        <v>4732</v>
      </c>
      <c r="Q80">
        <f>Vaccinations!K110</f>
        <v>4732</v>
      </c>
      <c r="R80">
        <f>Vaccinations!L110</f>
        <v>4733</v>
      </c>
      <c r="S80">
        <f>Vaccinations!M110</f>
        <v>4732</v>
      </c>
      <c r="T80">
        <f>Vaccinations!N110</f>
        <v>0</v>
      </c>
      <c r="U80">
        <f>Vaccinations!O110</f>
        <v>0</v>
      </c>
      <c r="V80">
        <f>Vaccinations!P110</f>
        <v>0</v>
      </c>
      <c r="W80">
        <f>Vaccinations!Q110</f>
        <v>18929</v>
      </c>
    </row>
    <row r="81" spans="1:23">
      <c r="A81" t="str">
        <f>Vaccinations!$C$4</f>
        <v>Please select organisation</v>
      </c>
      <c r="B81" t="s">
        <v>135</v>
      </c>
      <c r="C81" t="str">
        <f>Vaccinations!$B$100</f>
        <v>B2 - Eligible Flu Vaccination</v>
      </c>
      <c r="D81">
        <f>Vaccinations!B111</f>
        <v>84</v>
      </c>
      <c r="E81" t="str">
        <f>Vaccinations!C111</f>
        <v>Clinically extremely vulnerable aged 16-69 years</v>
      </c>
      <c r="K81">
        <f>Vaccinations!E111</f>
        <v>0</v>
      </c>
      <c r="L81">
        <f>Vaccinations!F111</f>
        <v>0</v>
      </c>
      <c r="M81">
        <f>Vaccinations!G111</f>
        <v>0</v>
      </c>
      <c r="N81">
        <f>Vaccinations!H111</f>
        <v>0</v>
      </c>
      <c r="O81">
        <f>Vaccinations!I111</f>
        <v>0</v>
      </c>
      <c r="P81">
        <f>Vaccinations!J111</f>
        <v>797</v>
      </c>
      <c r="Q81">
        <f>Vaccinations!K111</f>
        <v>797</v>
      </c>
      <c r="R81">
        <f>Vaccinations!L111</f>
        <v>797</v>
      </c>
      <c r="S81">
        <f>Vaccinations!M111</f>
        <v>798</v>
      </c>
      <c r="T81">
        <f>Vaccinations!N111</f>
        <v>0</v>
      </c>
      <c r="U81">
        <f>Vaccinations!O111</f>
        <v>0</v>
      </c>
      <c r="V81">
        <f>Vaccinations!P111</f>
        <v>0</v>
      </c>
      <c r="W81">
        <f>Vaccinations!Q111</f>
        <v>3189</v>
      </c>
    </row>
    <row r="82" spans="1:23">
      <c r="A82" t="str">
        <f>Vaccinations!$C$4</f>
        <v>Please select organisation</v>
      </c>
      <c r="B82" t="s">
        <v>135</v>
      </c>
      <c r="C82" t="str">
        <f>Vaccinations!$B$100</f>
        <v>B2 - Eligible Flu Vaccination</v>
      </c>
      <c r="D82">
        <f>Vaccinations!B112</f>
        <v>85</v>
      </c>
      <c r="E82" t="str">
        <f>Vaccinations!C112</f>
        <v>Ages 65-69</v>
      </c>
      <c r="K82">
        <f>Vaccinations!E112</f>
        <v>0</v>
      </c>
      <c r="L82">
        <f>Vaccinations!F112</f>
        <v>0</v>
      </c>
      <c r="M82">
        <f>Vaccinations!G112</f>
        <v>0</v>
      </c>
      <c r="N82">
        <f>Vaccinations!H112</f>
        <v>0</v>
      </c>
      <c r="O82">
        <f>Vaccinations!I112</f>
        <v>0</v>
      </c>
      <c r="P82">
        <f>Vaccinations!J112</f>
        <v>4606</v>
      </c>
      <c r="Q82">
        <f>Vaccinations!K112</f>
        <v>4606</v>
      </c>
      <c r="R82">
        <f>Vaccinations!L112</f>
        <v>4607</v>
      </c>
      <c r="S82">
        <f>Vaccinations!M112</f>
        <v>4607</v>
      </c>
      <c r="T82">
        <f>Vaccinations!N112</f>
        <v>0</v>
      </c>
      <c r="U82">
        <f>Vaccinations!O112</f>
        <v>0</v>
      </c>
      <c r="V82">
        <f>Vaccinations!P112</f>
        <v>0</v>
      </c>
      <c r="W82">
        <f>Vaccinations!Q112</f>
        <v>18426</v>
      </c>
    </row>
    <row r="83" spans="1:23">
      <c r="A83" t="str">
        <f>Vaccinations!$C$4</f>
        <v>Please select organisation</v>
      </c>
      <c r="B83" t="s">
        <v>135</v>
      </c>
      <c r="C83" t="str">
        <f>Vaccinations!$B$100</f>
        <v>B2 - Eligible Flu Vaccination</v>
      </c>
      <c r="D83">
        <f>Vaccinations!B113</f>
        <v>86</v>
      </c>
      <c r="E83" t="str">
        <f>Vaccinations!C113</f>
        <v>Clinical risk groups aged 16-64 years</v>
      </c>
      <c r="K83">
        <f>Vaccinations!E113</f>
        <v>0</v>
      </c>
      <c r="L83">
        <f>Vaccinations!F113</f>
        <v>0</v>
      </c>
      <c r="M83">
        <f>Vaccinations!G113</f>
        <v>0</v>
      </c>
      <c r="N83">
        <f>Vaccinations!H113</f>
        <v>0</v>
      </c>
      <c r="O83">
        <f>Vaccinations!I113</f>
        <v>0</v>
      </c>
      <c r="P83">
        <f>Vaccinations!J113</f>
        <v>11855</v>
      </c>
      <c r="Q83">
        <f>Vaccinations!K113</f>
        <v>11855</v>
      </c>
      <c r="R83">
        <f>Vaccinations!L113</f>
        <v>11856</v>
      </c>
      <c r="S83">
        <f>Vaccinations!M113</f>
        <v>11855</v>
      </c>
      <c r="T83">
        <f>Vaccinations!N113</f>
        <v>0</v>
      </c>
      <c r="U83">
        <f>Vaccinations!O113</f>
        <v>0</v>
      </c>
      <c r="V83">
        <f>Vaccinations!P113</f>
        <v>0</v>
      </c>
      <c r="W83">
        <f>Vaccinations!Q113</f>
        <v>47421</v>
      </c>
    </row>
    <row r="84" spans="1:23">
      <c r="A84" t="str">
        <f>Vaccinations!$C$4</f>
        <v>Please select organisation</v>
      </c>
      <c r="B84" t="s">
        <v>135</v>
      </c>
      <c r="C84" t="str">
        <f>Vaccinations!$B$100</f>
        <v>B2 - Eligible Flu Vaccination</v>
      </c>
      <c r="D84">
        <f>Vaccinations!B114</f>
        <v>87</v>
      </c>
      <c r="E84" t="str">
        <f>Vaccinations!C114</f>
        <v>Clinical risk groups aged 12-15 years</v>
      </c>
      <c r="K84">
        <f>Vaccinations!E114</f>
        <v>0</v>
      </c>
      <c r="L84">
        <f>Vaccinations!F114</f>
        <v>0</v>
      </c>
      <c r="M84">
        <f>Vaccinations!G114</f>
        <v>0</v>
      </c>
      <c r="N84">
        <f>Vaccinations!H114</f>
        <v>0</v>
      </c>
      <c r="O84">
        <f>Vaccinations!I114</f>
        <v>0</v>
      </c>
      <c r="P84">
        <f>Vaccinations!J114</f>
        <v>1047</v>
      </c>
      <c r="Q84">
        <f>Vaccinations!K114</f>
        <v>1047</v>
      </c>
      <c r="R84">
        <f>Vaccinations!L114</f>
        <v>1047</v>
      </c>
      <c r="S84">
        <f>Vaccinations!M114</f>
        <v>1048</v>
      </c>
      <c r="T84">
        <f>Vaccinations!N114</f>
        <v>0</v>
      </c>
      <c r="U84">
        <f>Vaccinations!O114</f>
        <v>0</v>
      </c>
      <c r="V84">
        <f>Vaccinations!P114</f>
        <v>0</v>
      </c>
      <c r="W84">
        <f>Vaccinations!Q114</f>
        <v>4189</v>
      </c>
    </row>
    <row r="85" spans="1:23">
      <c r="A85" t="str">
        <f>Vaccinations!$C$4</f>
        <v>Please select organisation</v>
      </c>
      <c r="B85" t="s">
        <v>135</v>
      </c>
      <c r="C85" t="str">
        <f>Vaccinations!$B$100</f>
        <v>B2 - Eligible Flu Vaccination</v>
      </c>
      <c r="D85">
        <f>Vaccinations!B115</f>
        <v>82</v>
      </c>
      <c r="E85" t="str">
        <f>Vaccinations!C115</f>
        <v>Clinical risk groups aged 5-11 years</v>
      </c>
      <c r="K85">
        <f>Vaccinations!E115</f>
        <v>0</v>
      </c>
      <c r="L85">
        <f>Vaccinations!F115</f>
        <v>0</v>
      </c>
      <c r="M85">
        <f>Vaccinations!G115</f>
        <v>0</v>
      </c>
      <c r="N85">
        <f>Vaccinations!H115</f>
        <v>0</v>
      </c>
      <c r="O85">
        <f>Vaccinations!I115</f>
        <v>0</v>
      </c>
      <c r="P85">
        <f>Vaccinations!J115</f>
        <v>4630</v>
      </c>
      <c r="Q85">
        <f>Vaccinations!K115</f>
        <v>4630</v>
      </c>
      <c r="R85">
        <f>Vaccinations!L115</f>
        <v>4630</v>
      </c>
      <c r="S85">
        <f>Vaccinations!M115</f>
        <v>4630</v>
      </c>
      <c r="T85">
        <f>Vaccinations!N115</f>
        <v>0</v>
      </c>
      <c r="U85">
        <f>Vaccinations!O115</f>
        <v>0</v>
      </c>
      <c r="V85">
        <f>Vaccinations!P115</f>
        <v>0</v>
      </c>
      <c r="W85">
        <f>Vaccinations!Q115</f>
        <v>18520</v>
      </c>
    </row>
    <row r="86" spans="1:23">
      <c r="A86" t="str">
        <f>Vaccinations!$C$4</f>
        <v>Please select organisation</v>
      </c>
      <c r="B86" t="s">
        <v>135</v>
      </c>
      <c r="C86" t="str">
        <f>Vaccinations!$B$100</f>
        <v>B2 - Eligible Flu Vaccination</v>
      </c>
      <c r="D86">
        <f>Vaccinations!B116</f>
        <v>88</v>
      </c>
      <c r="E86" t="str">
        <f>Vaccinations!C116</f>
        <v>Ages 60-64</v>
      </c>
      <c r="K86">
        <f>Vaccinations!E116</f>
        <v>0</v>
      </c>
      <c r="L86">
        <f>Vaccinations!F116</f>
        <v>0</v>
      </c>
      <c r="M86">
        <f>Vaccinations!G116</f>
        <v>0</v>
      </c>
      <c r="N86">
        <f>Vaccinations!H116</f>
        <v>0</v>
      </c>
      <c r="O86">
        <f>Vaccinations!I116</f>
        <v>0</v>
      </c>
      <c r="P86">
        <f>Vaccinations!J116</f>
        <v>0</v>
      </c>
      <c r="Q86">
        <f>Vaccinations!K116</f>
        <v>0</v>
      </c>
      <c r="R86">
        <f>Vaccinations!L116</f>
        <v>0</v>
      </c>
      <c r="S86">
        <f>Vaccinations!M116</f>
        <v>0</v>
      </c>
      <c r="T86">
        <f>Vaccinations!N116</f>
        <v>0</v>
      </c>
      <c r="U86">
        <f>Vaccinations!O116</f>
        <v>0</v>
      </c>
      <c r="V86">
        <f>Vaccinations!P116</f>
        <v>0</v>
      </c>
      <c r="W86">
        <f>Vaccinations!Q116</f>
        <v>0</v>
      </c>
    </row>
    <row r="87" spans="1:23">
      <c r="A87" t="str">
        <f>Vaccinations!$C$4</f>
        <v>Please select organisation</v>
      </c>
      <c r="B87" t="s">
        <v>135</v>
      </c>
      <c r="C87" t="str">
        <f>Vaccinations!$B$100</f>
        <v>B2 - Eligible Flu Vaccination</v>
      </c>
      <c r="D87">
        <f>Vaccinations!B117</f>
        <v>89</v>
      </c>
      <c r="E87" t="str">
        <f>Vaccinations!C117</f>
        <v>Ages 55-59</v>
      </c>
      <c r="K87">
        <f>Vaccinations!E117</f>
        <v>0</v>
      </c>
      <c r="L87">
        <f>Vaccinations!F117</f>
        <v>0</v>
      </c>
      <c r="M87">
        <f>Vaccinations!G117</f>
        <v>0</v>
      </c>
      <c r="N87">
        <f>Vaccinations!H117</f>
        <v>0</v>
      </c>
      <c r="O87">
        <f>Vaccinations!I117</f>
        <v>0</v>
      </c>
      <c r="P87">
        <f>Vaccinations!J117</f>
        <v>0</v>
      </c>
      <c r="Q87">
        <f>Vaccinations!K117</f>
        <v>0</v>
      </c>
      <c r="R87">
        <f>Vaccinations!L117</f>
        <v>0</v>
      </c>
      <c r="S87">
        <f>Vaccinations!M117</f>
        <v>0</v>
      </c>
      <c r="T87">
        <f>Vaccinations!N117</f>
        <v>0</v>
      </c>
      <c r="U87">
        <f>Vaccinations!O117</f>
        <v>0</v>
      </c>
      <c r="V87">
        <f>Vaccinations!P117</f>
        <v>0</v>
      </c>
      <c r="W87">
        <f>Vaccinations!Q117</f>
        <v>0</v>
      </c>
    </row>
    <row r="88" spans="1:23">
      <c r="A88" t="str">
        <f>Vaccinations!$C$4</f>
        <v>Please select organisation</v>
      </c>
      <c r="B88" t="s">
        <v>135</v>
      </c>
      <c r="C88" t="str">
        <f>Vaccinations!$B$100</f>
        <v>B2 - Eligible Flu Vaccination</v>
      </c>
      <c r="D88">
        <f>Vaccinations!B118</f>
        <v>90</v>
      </c>
      <c r="E88" t="str">
        <f>Vaccinations!C118</f>
        <v>Ages 50-54</v>
      </c>
      <c r="K88">
        <f>Vaccinations!E118</f>
        <v>0</v>
      </c>
      <c r="L88">
        <f>Vaccinations!F118</f>
        <v>0</v>
      </c>
      <c r="M88">
        <f>Vaccinations!G118</f>
        <v>0</v>
      </c>
      <c r="N88">
        <f>Vaccinations!H118</f>
        <v>0</v>
      </c>
      <c r="O88">
        <f>Vaccinations!I118</f>
        <v>0</v>
      </c>
      <c r="P88">
        <f>Vaccinations!J118</f>
        <v>0</v>
      </c>
      <c r="Q88">
        <f>Vaccinations!K118</f>
        <v>0</v>
      </c>
      <c r="R88">
        <f>Vaccinations!L118</f>
        <v>0</v>
      </c>
      <c r="S88">
        <f>Vaccinations!M118</f>
        <v>0</v>
      </c>
      <c r="T88">
        <f>Vaccinations!N118</f>
        <v>0</v>
      </c>
      <c r="U88">
        <f>Vaccinations!O118</f>
        <v>0</v>
      </c>
      <c r="V88">
        <f>Vaccinations!P118</f>
        <v>0</v>
      </c>
      <c r="W88">
        <f>Vaccinations!Q118</f>
        <v>0</v>
      </c>
    </row>
    <row r="89" spans="1:23">
      <c r="A89" t="str">
        <f>Vaccinations!$C$4</f>
        <v>Please select organisation</v>
      </c>
      <c r="B89" t="s">
        <v>135</v>
      </c>
      <c r="C89" t="str">
        <f>Vaccinations!$B$100</f>
        <v>B2 - Eligible Flu Vaccination</v>
      </c>
      <c r="D89">
        <f>Vaccinations!B119</f>
        <v>91</v>
      </c>
      <c r="E89" t="str">
        <f>Vaccinations!C119</f>
        <v xml:space="preserve">Ages 16-17 </v>
      </c>
      <c r="K89">
        <f>Vaccinations!E119</f>
        <v>0</v>
      </c>
      <c r="L89">
        <f>Vaccinations!F119</f>
        <v>0</v>
      </c>
      <c r="M89">
        <f>Vaccinations!G119</f>
        <v>0</v>
      </c>
      <c r="N89">
        <f>Vaccinations!H119</f>
        <v>0</v>
      </c>
      <c r="O89">
        <f>Vaccinations!I119</f>
        <v>0</v>
      </c>
      <c r="P89">
        <f>Vaccinations!J119</f>
        <v>2115</v>
      </c>
      <c r="Q89">
        <f>Vaccinations!K119</f>
        <v>2115</v>
      </c>
      <c r="R89">
        <f>Vaccinations!L119</f>
        <v>2115</v>
      </c>
      <c r="S89">
        <f>Vaccinations!M119</f>
        <v>2116</v>
      </c>
      <c r="T89">
        <f>Vaccinations!N119</f>
        <v>0</v>
      </c>
      <c r="U89">
        <f>Vaccinations!O119</f>
        <v>0</v>
      </c>
      <c r="V89">
        <f>Vaccinations!P119</f>
        <v>0</v>
      </c>
      <c r="W89">
        <f>Vaccinations!Q119</f>
        <v>8461</v>
      </c>
    </row>
    <row r="90" spans="1:23">
      <c r="A90" t="str">
        <f>Vaccinations!$C$4</f>
        <v>Please select organisation</v>
      </c>
      <c r="B90" t="s">
        <v>135</v>
      </c>
      <c r="C90" t="str">
        <f>Vaccinations!$B$100</f>
        <v>B2 - Eligible Flu Vaccination</v>
      </c>
      <c r="D90">
        <f>Vaccinations!B120</f>
        <v>92</v>
      </c>
      <c r="E90" t="str">
        <f>Vaccinations!C120</f>
        <v>Ages 12-15</v>
      </c>
      <c r="K90">
        <f>Vaccinations!E120</f>
        <v>0</v>
      </c>
      <c r="L90">
        <f>Vaccinations!F120</f>
        <v>0</v>
      </c>
      <c r="M90">
        <f>Vaccinations!G120</f>
        <v>0</v>
      </c>
      <c r="N90">
        <f>Vaccinations!H120</f>
        <v>0</v>
      </c>
      <c r="O90">
        <f>Vaccinations!I120</f>
        <v>0</v>
      </c>
      <c r="P90">
        <f>Vaccinations!J120</f>
        <v>4385</v>
      </c>
      <c r="Q90">
        <f>Vaccinations!K120</f>
        <v>4385</v>
      </c>
      <c r="R90">
        <f>Vaccinations!L120</f>
        <v>4386</v>
      </c>
      <c r="S90">
        <f>Vaccinations!M120</f>
        <v>4386</v>
      </c>
      <c r="T90">
        <f>Vaccinations!N120</f>
        <v>0</v>
      </c>
      <c r="U90">
        <f>Vaccinations!O120</f>
        <v>0</v>
      </c>
      <c r="V90">
        <f>Vaccinations!P120</f>
        <v>0</v>
      </c>
      <c r="W90">
        <f>Vaccinations!Q120</f>
        <v>17542</v>
      </c>
    </row>
    <row r="91" spans="1:23">
      <c r="A91" t="str">
        <f>Vaccinations!$C$4</f>
        <v>Please select organisation</v>
      </c>
      <c r="B91" t="s">
        <v>135</v>
      </c>
      <c r="C91" t="str">
        <f>Vaccinations!$B$100</f>
        <v>B2 - Eligible Flu Vaccination</v>
      </c>
      <c r="D91">
        <f>Vaccinations!B121</f>
        <v>93</v>
      </c>
      <c r="E91" t="str">
        <f>Vaccinations!C121</f>
        <v>Ages 5-11</v>
      </c>
      <c r="K91">
        <f>Vaccinations!E121</f>
        <v>0</v>
      </c>
      <c r="L91">
        <f>Vaccinations!F121</f>
        <v>0</v>
      </c>
      <c r="M91">
        <f>Vaccinations!G121</f>
        <v>0</v>
      </c>
      <c r="N91">
        <f>Vaccinations!H121</f>
        <v>0</v>
      </c>
      <c r="O91">
        <f>Vaccinations!I121</f>
        <v>0</v>
      </c>
      <c r="P91">
        <f>Vaccinations!J121</f>
        <v>7348</v>
      </c>
      <c r="Q91">
        <f>Vaccinations!K121</f>
        <v>7348</v>
      </c>
      <c r="R91">
        <f>Vaccinations!L121</f>
        <v>7348</v>
      </c>
      <c r="S91">
        <f>Vaccinations!M121</f>
        <v>7347</v>
      </c>
      <c r="T91">
        <f>Vaccinations!N121</f>
        <v>0</v>
      </c>
      <c r="U91">
        <f>Vaccinations!O121</f>
        <v>0</v>
      </c>
      <c r="V91">
        <f>Vaccinations!P121</f>
        <v>0</v>
      </c>
      <c r="W91">
        <f>Vaccinations!Q121</f>
        <v>29391</v>
      </c>
    </row>
    <row r="92" spans="1:23">
      <c r="A92" t="str">
        <f>Vaccinations!$C$4</f>
        <v>Please select organisation</v>
      </c>
      <c r="B92" t="s">
        <v>135</v>
      </c>
      <c r="C92" t="str">
        <f>Vaccinations!$B$100</f>
        <v>B2 - Eligible Flu Vaccination</v>
      </c>
      <c r="D92">
        <f>Vaccinations!B122</f>
        <v>94</v>
      </c>
      <c r="E92" t="str">
        <f>Vaccinations!C122</f>
        <v>Pre-school</v>
      </c>
      <c r="K92">
        <f>Vaccinations!E122</f>
        <v>0</v>
      </c>
      <c r="L92">
        <f>Vaccinations!F122</f>
        <v>0</v>
      </c>
      <c r="M92">
        <f>Vaccinations!G122</f>
        <v>0</v>
      </c>
      <c r="N92">
        <f>Vaccinations!H122</f>
        <v>0</v>
      </c>
      <c r="O92">
        <f>Vaccinations!I122</f>
        <v>0</v>
      </c>
      <c r="P92">
        <f>Vaccinations!J122</f>
        <v>813</v>
      </c>
      <c r="Q92">
        <f>Vaccinations!K122</f>
        <v>813</v>
      </c>
      <c r="R92">
        <f>Vaccinations!L122</f>
        <v>812</v>
      </c>
      <c r="S92">
        <f>Vaccinations!M122</f>
        <v>812</v>
      </c>
      <c r="T92">
        <f>Vaccinations!N122</f>
        <v>0</v>
      </c>
      <c r="U92">
        <f>Vaccinations!O122</f>
        <v>0</v>
      </c>
      <c r="V92">
        <f>Vaccinations!P122</f>
        <v>0</v>
      </c>
      <c r="W92">
        <f>Vaccinations!Q122</f>
        <v>3250</v>
      </c>
    </row>
    <row r="93" spans="1:23">
      <c r="A93" t="str">
        <f>Vaccinations!$C$4</f>
        <v>Please select organisation</v>
      </c>
      <c r="B93" t="s">
        <v>135</v>
      </c>
      <c r="C93" t="str">
        <f>Vaccinations!$B$100</f>
        <v>B2 - Eligible Flu Vaccination</v>
      </c>
      <c r="D93">
        <f>Vaccinations!B123</f>
        <v>95</v>
      </c>
      <c r="E93" t="str">
        <f>Vaccinations!C123</f>
        <v>Ages 2-3</v>
      </c>
      <c r="K93">
        <f>Vaccinations!E123</f>
        <v>0</v>
      </c>
      <c r="L93">
        <f>Vaccinations!F123</f>
        <v>0</v>
      </c>
      <c r="M93">
        <f>Vaccinations!G123</f>
        <v>0</v>
      </c>
      <c r="N93">
        <f>Vaccinations!H123</f>
        <v>0</v>
      </c>
      <c r="O93">
        <f>Vaccinations!I123</f>
        <v>0</v>
      </c>
      <c r="P93">
        <f>Vaccinations!J123</f>
        <v>1843</v>
      </c>
      <c r="Q93">
        <f>Vaccinations!K123</f>
        <v>1843</v>
      </c>
      <c r="R93">
        <f>Vaccinations!L123</f>
        <v>1843</v>
      </c>
      <c r="S93">
        <f>Vaccinations!M123</f>
        <v>1841</v>
      </c>
      <c r="T93">
        <f>Vaccinations!N123</f>
        <v>0</v>
      </c>
      <c r="U93">
        <f>Vaccinations!O123</f>
        <v>0</v>
      </c>
      <c r="V93">
        <f>Vaccinations!P123</f>
        <v>0</v>
      </c>
      <c r="W93">
        <f>Vaccinations!Q123</f>
        <v>7370</v>
      </c>
    </row>
    <row r="94" spans="1:23">
      <c r="A94" t="str">
        <f>Vaccinations!$C$4</f>
        <v>Please select organisation</v>
      </c>
      <c r="B94" t="s">
        <v>135</v>
      </c>
      <c r="C94" t="str">
        <f>Vaccinations!$B$100</f>
        <v>B2 - Eligible Flu Vaccination</v>
      </c>
      <c r="D94">
        <f>Vaccinations!B124</f>
        <v>96</v>
      </c>
      <c r="E94" t="str">
        <f>Vaccinations!C124</f>
        <v>Total Flu Vaccines planned to administer</v>
      </c>
      <c r="K94">
        <f>Vaccinations!E124</f>
        <v>0</v>
      </c>
      <c r="L94">
        <f>Vaccinations!F124</f>
        <v>0</v>
      </c>
      <c r="M94">
        <f>Vaccinations!G124</f>
        <v>0</v>
      </c>
      <c r="N94">
        <f>Vaccinations!H124</f>
        <v>0</v>
      </c>
      <c r="O94">
        <f>Vaccinations!I124</f>
        <v>0</v>
      </c>
      <c r="P94">
        <f>Vaccinations!J124</f>
        <v>64038</v>
      </c>
      <c r="Q94">
        <f>Vaccinations!K124</f>
        <v>64039</v>
      </c>
      <c r="R94">
        <f>Vaccinations!L124</f>
        <v>64047</v>
      </c>
      <c r="S94">
        <f>Vaccinations!M124</f>
        <v>64046</v>
      </c>
      <c r="T94">
        <f>Vaccinations!N124</f>
        <v>0</v>
      </c>
      <c r="U94">
        <f>Vaccinations!O124</f>
        <v>0</v>
      </c>
      <c r="V94">
        <f>Vaccinations!P124</f>
        <v>0</v>
      </c>
      <c r="W94">
        <f>Vaccinations!Q124</f>
        <v>256170</v>
      </c>
    </row>
    <row r="95" spans="1:23">
      <c r="A95" t="str">
        <f>Vaccinations!$C$4</f>
        <v>Please select organisation</v>
      </c>
      <c r="B95" t="s">
        <v>135</v>
      </c>
      <c r="C95" t="str">
        <f>Vaccinations!$B$127</f>
        <v>B3 - Flu Service Model Breakdown</v>
      </c>
      <c r="D95">
        <f>Vaccinations!B130</f>
        <v>97</v>
      </c>
      <c r="E95" t="str">
        <f>Vaccinations!C130</f>
        <v>Mass Vaccination and Mobile Outreach</v>
      </c>
      <c r="K95">
        <f>Vaccinations!E130</f>
        <v>0</v>
      </c>
      <c r="L95">
        <f>Vaccinations!F130</f>
        <v>0</v>
      </c>
      <c r="M95">
        <f>Vaccinations!G130</f>
        <v>0</v>
      </c>
      <c r="N95">
        <f>Vaccinations!H130</f>
        <v>0</v>
      </c>
      <c r="O95">
        <f>Vaccinations!I130</f>
        <v>0</v>
      </c>
      <c r="P95">
        <f>Vaccinations!J130</f>
        <v>9972</v>
      </c>
      <c r="Q95">
        <f>Vaccinations!K130</f>
        <v>9973</v>
      </c>
      <c r="R95">
        <f>Vaccinations!L130</f>
        <v>9981</v>
      </c>
      <c r="S95">
        <f>Vaccinations!M130</f>
        <v>9980</v>
      </c>
      <c r="T95">
        <f>Vaccinations!N130</f>
        <v>0</v>
      </c>
      <c r="U95">
        <f>Vaccinations!O130</f>
        <v>0</v>
      </c>
      <c r="V95">
        <f>Vaccinations!P130</f>
        <v>0</v>
      </c>
      <c r="W95">
        <f>Vaccinations!Q130</f>
        <v>39906</v>
      </c>
    </row>
    <row r="96" spans="1:23">
      <c r="A96" t="str">
        <f>Vaccinations!$C$4</f>
        <v>Please select organisation</v>
      </c>
      <c r="B96" t="s">
        <v>135</v>
      </c>
      <c r="C96" t="str">
        <f>Vaccinations!$B$127</f>
        <v>B3 - Flu Service Model Breakdown</v>
      </c>
      <c r="D96">
        <f>Vaccinations!B131</f>
        <v>98</v>
      </c>
      <c r="E96" t="str">
        <f>Vaccinations!C131</f>
        <v>GP Commissioned</v>
      </c>
      <c r="K96">
        <f>Vaccinations!E131</f>
        <v>0</v>
      </c>
      <c r="L96">
        <f>Vaccinations!F131</f>
        <v>0</v>
      </c>
      <c r="M96">
        <f>Vaccinations!G131</f>
        <v>0</v>
      </c>
      <c r="N96">
        <f>Vaccinations!H131</f>
        <v>0</v>
      </c>
      <c r="O96">
        <f>Vaccinations!I131</f>
        <v>0</v>
      </c>
      <c r="P96">
        <f>Vaccinations!J131</f>
        <v>28737</v>
      </c>
      <c r="Q96">
        <f>Vaccinations!K131</f>
        <v>28737</v>
      </c>
      <c r="R96">
        <f>Vaccinations!L131</f>
        <v>28737</v>
      </c>
      <c r="S96">
        <f>Vaccinations!M131</f>
        <v>28737</v>
      </c>
      <c r="T96">
        <f>Vaccinations!N131</f>
        <v>0</v>
      </c>
      <c r="U96">
        <f>Vaccinations!O131</f>
        <v>0</v>
      </c>
      <c r="V96">
        <f>Vaccinations!P131</f>
        <v>0</v>
      </c>
      <c r="W96">
        <f>Vaccinations!Q131</f>
        <v>114948</v>
      </c>
    </row>
    <row r="97" spans="1:23">
      <c r="A97" t="str">
        <f>Vaccinations!$C$4</f>
        <v>Please select organisation</v>
      </c>
      <c r="B97" t="s">
        <v>135</v>
      </c>
      <c r="C97" t="str">
        <f>Vaccinations!$B$127</f>
        <v>B3 - Flu Service Model Breakdown</v>
      </c>
      <c r="D97">
        <f>Vaccinations!B132</f>
        <v>99</v>
      </c>
      <c r="E97" t="str">
        <f>Vaccinations!C132</f>
        <v>Pharmacy Commissioned</v>
      </c>
      <c r="K97">
        <f>Vaccinations!E132</f>
        <v>0</v>
      </c>
      <c r="L97">
        <f>Vaccinations!F132</f>
        <v>0</v>
      </c>
      <c r="M97">
        <f>Vaccinations!G132</f>
        <v>0</v>
      </c>
      <c r="N97">
        <f>Vaccinations!H132</f>
        <v>0</v>
      </c>
      <c r="O97">
        <f>Vaccinations!I132</f>
        <v>0</v>
      </c>
      <c r="P97">
        <f>Vaccinations!J132</f>
        <v>18000</v>
      </c>
      <c r="Q97">
        <f>Vaccinations!K132</f>
        <v>18000</v>
      </c>
      <c r="R97">
        <f>Vaccinations!L132</f>
        <v>18000</v>
      </c>
      <c r="S97">
        <f>Vaccinations!M132</f>
        <v>18000</v>
      </c>
      <c r="T97">
        <f>Vaccinations!N132</f>
        <v>0</v>
      </c>
      <c r="U97">
        <f>Vaccinations!O132</f>
        <v>0</v>
      </c>
      <c r="V97">
        <f>Vaccinations!P132</f>
        <v>0</v>
      </c>
      <c r="W97">
        <f>Vaccinations!Q132</f>
        <v>72000</v>
      </c>
    </row>
    <row r="98" spans="1:23">
      <c r="A98" t="str">
        <f>Vaccinations!$C$4</f>
        <v>Please select organisation</v>
      </c>
      <c r="B98" t="s">
        <v>135</v>
      </c>
      <c r="C98" t="str">
        <f>Vaccinations!$B$127</f>
        <v>B3 - Flu Service Model Breakdown</v>
      </c>
      <c r="D98">
        <f>Vaccinations!B133</f>
        <v>100</v>
      </c>
      <c r="E98" t="str">
        <f>Vaccinations!C133</f>
        <v>School Nurses</v>
      </c>
      <c r="K98">
        <f>Vaccinations!E133</f>
        <v>0</v>
      </c>
      <c r="L98">
        <f>Vaccinations!F133</f>
        <v>0</v>
      </c>
      <c r="M98">
        <f>Vaccinations!G133</f>
        <v>0</v>
      </c>
      <c r="N98">
        <f>Vaccinations!H133</f>
        <v>0</v>
      </c>
      <c r="O98">
        <f>Vaccinations!I133</f>
        <v>0</v>
      </c>
      <c r="P98">
        <f>Vaccinations!J133</f>
        <v>6729</v>
      </c>
      <c r="Q98">
        <f>Vaccinations!K133</f>
        <v>6729</v>
      </c>
      <c r="R98">
        <f>Vaccinations!L133</f>
        <v>6729</v>
      </c>
      <c r="S98">
        <f>Vaccinations!M133</f>
        <v>6729</v>
      </c>
      <c r="T98">
        <f>Vaccinations!N133</f>
        <v>0</v>
      </c>
      <c r="U98">
        <f>Vaccinations!O133</f>
        <v>0</v>
      </c>
      <c r="V98">
        <f>Vaccinations!P133</f>
        <v>0</v>
      </c>
      <c r="W98">
        <f>Vaccinations!Q133</f>
        <v>26916</v>
      </c>
    </row>
    <row r="99" spans="1:23">
      <c r="A99" t="str">
        <f>Vaccinations!$C$4</f>
        <v>Please select organisation</v>
      </c>
      <c r="B99" t="s">
        <v>135</v>
      </c>
      <c r="C99" t="str">
        <f>Vaccinations!$B$127</f>
        <v>B3 - Flu Service Model Breakdown</v>
      </c>
      <c r="D99">
        <f>Vaccinations!B134</f>
        <v>101</v>
      </c>
      <c r="E99" t="str">
        <f>Vaccinations!C134</f>
        <v>Occupational Health Teams</v>
      </c>
      <c r="K99">
        <f>Vaccinations!E134</f>
        <v>0</v>
      </c>
      <c r="L99">
        <f>Vaccinations!F134</f>
        <v>0</v>
      </c>
      <c r="M99">
        <f>Vaccinations!G134</f>
        <v>0</v>
      </c>
      <c r="N99">
        <f>Vaccinations!H134</f>
        <v>0</v>
      </c>
      <c r="O99">
        <f>Vaccinations!I134</f>
        <v>0</v>
      </c>
      <c r="P99">
        <f>Vaccinations!J134</f>
        <v>600</v>
      </c>
      <c r="Q99">
        <f>Vaccinations!K134</f>
        <v>600</v>
      </c>
      <c r="R99">
        <f>Vaccinations!L134</f>
        <v>600</v>
      </c>
      <c r="S99">
        <f>Vaccinations!M134</f>
        <v>600</v>
      </c>
      <c r="T99">
        <f>Vaccinations!N134</f>
        <v>0</v>
      </c>
      <c r="U99">
        <f>Vaccinations!O134</f>
        <v>0</v>
      </c>
      <c r="V99">
        <f>Vaccinations!P134</f>
        <v>0</v>
      </c>
      <c r="W99">
        <f>Vaccinations!Q134</f>
        <v>2400</v>
      </c>
    </row>
    <row r="100" spans="1:23">
      <c r="A100" t="str">
        <f>Vaccinations!$C$4</f>
        <v>Please select organisation</v>
      </c>
      <c r="B100" t="s">
        <v>135</v>
      </c>
      <c r="C100" t="str">
        <f>Vaccinations!$B$127</f>
        <v>B3 - Flu Service Model Breakdown</v>
      </c>
      <c r="D100">
        <f>Vaccinations!B135</f>
        <v>102</v>
      </c>
      <c r="E100" t="str">
        <f>Vaccinations!C135</f>
        <v xml:space="preserve">Other </v>
      </c>
      <c r="K100">
        <f>Vaccinations!E135</f>
        <v>0</v>
      </c>
      <c r="L100">
        <f>Vaccinations!F135</f>
        <v>0</v>
      </c>
      <c r="M100">
        <f>Vaccinations!G135</f>
        <v>0</v>
      </c>
      <c r="N100">
        <f>Vaccinations!H135</f>
        <v>0</v>
      </c>
      <c r="O100">
        <f>Vaccinations!I135</f>
        <v>0</v>
      </c>
      <c r="P100" t="str">
        <f>Vaccinations!J135</f>
        <v> </v>
      </c>
      <c r="Q100" t="str">
        <f>Vaccinations!K135</f>
        <v> </v>
      </c>
      <c r="R100" t="str">
        <f>Vaccinations!L135</f>
        <v> </v>
      </c>
      <c r="S100" t="str">
        <f>Vaccinations!M135</f>
        <v> </v>
      </c>
      <c r="T100">
        <f>Vaccinations!N135</f>
        <v>0</v>
      </c>
      <c r="U100">
        <f>Vaccinations!O135</f>
        <v>0</v>
      </c>
      <c r="V100">
        <f>Vaccinations!P135</f>
        <v>0</v>
      </c>
      <c r="W100">
        <f>Vaccinations!Q135</f>
        <v>0</v>
      </c>
    </row>
    <row r="101" spans="1:23">
      <c r="A101" t="str">
        <f>Vaccinations!$C$4</f>
        <v>Please select organisation</v>
      </c>
      <c r="B101" t="s">
        <v>135</v>
      </c>
      <c r="C101" t="str">
        <f>Vaccinations!$B$127</f>
        <v>B3 - Flu Service Model Breakdown</v>
      </c>
      <c r="D101">
        <f>Vaccinations!B136</f>
        <v>103</v>
      </c>
      <c r="E101" t="str">
        <f>Vaccinations!C136</f>
        <v>Total of Breakdown by Service Model (Total to match Line Ref 44)</v>
      </c>
      <c r="K101">
        <f>Vaccinations!E136</f>
        <v>0</v>
      </c>
      <c r="L101">
        <f>Vaccinations!F136</f>
        <v>0</v>
      </c>
      <c r="M101">
        <f>Vaccinations!G136</f>
        <v>0</v>
      </c>
      <c r="N101">
        <f>Vaccinations!H136</f>
        <v>0</v>
      </c>
      <c r="O101">
        <f>Vaccinations!I136</f>
        <v>0</v>
      </c>
      <c r="P101">
        <f>Vaccinations!J136</f>
        <v>64038</v>
      </c>
      <c r="Q101">
        <f>Vaccinations!K136</f>
        <v>64039</v>
      </c>
      <c r="R101">
        <f>Vaccinations!L136</f>
        <v>64047</v>
      </c>
      <c r="S101">
        <f>Vaccinations!M136</f>
        <v>64046</v>
      </c>
      <c r="T101">
        <f>Vaccinations!N136</f>
        <v>0</v>
      </c>
      <c r="U101">
        <f>Vaccinations!O136</f>
        <v>0</v>
      </c>
      <c r="V101">
        <f>Vaccinations!P136</f>
        <v>0</v>
      </c>
      <c r="W101">
        <f>Vaccinations!Q136</f>
        <v>256170</v>
      </c>
    </row>
    <row r="102" spans="1:23">
      <c r="A102" t="str">
        <f>Vaccinations!$C$4</f>
        <v>Please select organisation</v>
      </c>
      <c r="B102" t="s">
        <v>135</v>
      </c>
      <c r="C102" t="str">
        <f>Vaccinations!$B$127</f>
        <v>B3 - Flu Service Model Breakdown</v>
      </c>
      <c r="D102">
        <f>Vaccinations!B137</f>
        <v>104</v>
      </c>
      <c r="E102" t="str">
        <f>Vaccinations!C137</f>
        <v xml:space="preserve"> Calculation Check should be Zero (Difference between Line Ref 44 and 49) </v>
      </c>
      <c r="K102">
        <f>Vaccinations!E137</f>
        <v>0</v>
      </c>
      <c r="L102">
        <f>Vaccinations!F137</f>
        <v>0</v>
      </c>
      <c r="M102">
        <f>Vaccinations!G137</f>
        <v>0</v>
      </c>
      <c r="N102">
        <f>Vaccinations!H137</f>
        <v>0</v>
      </c>
      <c r="O102">
        <f>Vaccinations!I137</f>
        <v>0</v>
      </c>
      <c r="P102">
        <f>Vaccinations!J137</f>
        <v>0</v>
      </c>
      <c r="Q102">
        <f>Vaccinations!K137</f>
        <v>0</v>
      </c>
      <c r="R102">
        <f>Vaccinations!L137</f>
        <v>0</v>
      </c>
      <c r="S102">
        <f>Vaccinations!M137</f>
        <v>0</v>
      </c>
      <c r="T102">
        <f>Vaccinations!N137</f>
        <v>0</v>
      </c>
      <c r="U102">
        <f>Vaccinations!O137</f>
        <v>0</v>
      </c>
      <c r="V102">
        <f>Vaccinations!P137</f>
        <v>0</v>
      </c>
      <c r="W102">
        <f>Vaccinations!Q137</f>
        <v>0</v>
      </c>
    </row>
  </sheetData>
  <customSheetViews>
    <customSheetView guid="{95B84344-25FE-4A71-9083-825DAB5E8F01}" scale="70" state="hidden">
      <pane ySplit="1" topLeftCell="A44" activePane="bottomLeft" state="frozen"/>
      <selection pane="bottomLeft" activeCell="L78" sqref="L78"/>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1DDE49BE3D774DA136BAD0270CAE6A" ma:contentTypeVersion="13" ma:contentTypeDescription="Create a new document." ma:contentTypeScope="" ma:versionID="7ecb5d9bdd84c49f2452612208321d0a">
  <xsd:schema xmlns:xsd="http://www.w3.org/2001/XMLSchema" xmlns:xs="http://www.w3.org/2001/XMLSchema" xmlns:p="http://schemas.microsoft.com/office/2006/metadata/properties" xmlns:ns2="0e30931d-e09c-49b7-a36b-0c714cac956f" xmlns:ns3="6cabb7e1-ed7b-420b-9ee5-a59a6b36b1e5" targetNamespace="http://schemas.microsoft.com/office/2006/metadata/properties" ma:root="true" ma:fieldsID="dcc6724679f61bd4eb9bb0bb25f8c06d" ns2:_="" ns3:_="">
    <xsd:import namespace="0e30931d-e09c-49b7-a36b-0c714cac956f"/>
    <xsd:import namespace="6cabb7e1-ed7b-420b-9ee5-a59a6b36b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0931d-e09c-49b7-a36b-0c714cac9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bb7e1-ed7b-420b-9ee5-a59a6b36b1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13d28f4-596c-4dd9-91d8-eee800fab500}" ma:internalName="TaxCatchAll" ma:showField="CatchAllData" ma:web="6cabb7e1-ed7b-420b-9ee5-a59a6b36b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cabb7e1-ed7b-420b-9ee5-a59a6b36b1e5">
      <UserInfo>
        <DisplayName>Karen Stapleton (Swansea Bay UHB - Strategy)</DisplayName>
        <AccountId>34</AccountId>
        <AccountType/>
      </UserInfo>
      <UserInfo>
        <DisplayName>Dorothy Edwards (HEIW)</DisplayName>
        <AccountId>14</AccountId>
        <AccountType/>
      </UserInfo>
      <UserInfo>
        <DisplayName>Sharon Miller (Swansea Bay UHB - Primary &amp; Community Services Unit)</DisplayName>
        <AccountId>31</AccountId>
        <AccountType/>
      </UserInfo>
      <UserInfo>
        <DisplayName>Clare Dauncey (Swansea Bay UHB - Human Resources)</DisplayName>
        <AccountId>19</AccountId>
        <AccountType/>
      </UserInfo>
      <UserInfo>
        <DisplayName>Kirstie Lambert (Swansea Bay UHB - Strategy )</DisplayName>
        <AccountId>160</AccountId>
        <AccountType/>
      </UserInfo>
      <UserInfo>
        <DisplayName>Ffion Ansari (Swansea Bay UHB - Strategy)</DisplayName>
        <AccountId>125</AccountId>
        <AccountType/>
      </UserInfo>
      <UserInfo>
        <DisplayName>Ruth Tovey (Swansea Bay UHB - Strategy)</DisplayName>
        <AccountId>47</AccountId>
        <AccountType/>
      </UserInfo>
    </SharedWithUsers>
    <TaxCatchAll xmlns="6cabb7e1-ed7b-420b-9ee5-a59a6b36b1e5" xsi:nil="true"/>
    <lcf76f155ced4ddcb4097134ff3c332f xmlns="0e30931d-e09c-49b7-a36b-0c714cac956f">
      <Terms xmlns="http://schemas.microsoft.com/office/infopath/2007/PartnerControls"/>
    </lcf76f155ced4ddcb4097134ff3c332f>
  </documentManagement>
</p:properties>
</file>

<file path=customXml/item4.xml><?xml version="1.0" encoding="utf-8"?>
<metadata xmlns="http://www.objective.com/ecm/document/metadata/FF3C5B18883D4E21973B57C2EEED7FD1" version="1.0.0">
  <systemFields>
    <field name="Objective-Id">
      <value order="0">A31558520</value>
    </field>
    <field name="Objective-Title">
      <value order="0">FINAL ANNEX D - NHS Operating Plan Minimum Dataset FINAL V3.0_</value>
    </field>
    <field name="Objective-Description">
      <value order="0"/>
    </field>
    <field name="Objective-CreationStamp">
      <value order="0">2020-09-24T13:07:38Z</value>
    </field>
    <field name="Objective-IsApproved">
      <value order="0">false</value>
    </field>
    <field name="Objective-IsPublished">
      <value order="0">true</value>
    </field>
    <field name="Objective-DatePublished">
      <value order="0">2020-09-24T13:10:39Z</value>
    </field>
    <field name="Objective-ModificationStamp">
      <value order="0">2020-09-24T13:12:02Z</value>
    </field>
    <field name="Objective-Owner">
      <value order="0">Giles, Heather (HSS - NHS Planning Team)</value>
    </field>
    <field name="Objective-Path">
      <value order="0">Objective Global Folder:Business File Plan:Health &amp; Social Services (HSS):# Health &amp; Social Services (HSS) - COVID-19 (Coronavirus):1 - Save:/Andrew Sallows - Delivery and Performance:Planning and Response:HSS - Delivery &amp; Performance - Covid-19 Planning and Response Cell - 2020:OPERATING FRAMEWORK QTR 3 &amp; QTR 4</value>
    </field>
    <field name="Objective-Parent">
      <value order="0">OPERATING FRAMEWORK QTR 3 &amp; QTR 4</value>
    </field>
    <field name="Objective-State">
      <value order="0">Published</value>
    </field>
    <field name="Objective-VersionId">
      <value order="0">vA62739734</value>
    </field>
    <field name="Objective-Version">
      <value order="0">1.0</value>
    </field>
    <field name="Objective-VersionNumber">
      <value order="0">2</value>
    </field>
    <field name="Objective-VersionComment">
      <value order="0">Version 2</value>
    </field>
    <field name="Objective-FileNumber">
      <value order="0">qA1423098</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2020-09-23T23:00:00Z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7A3D18B5-01A0-4403-A716-7597DE7A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30931d-e09c-49b7-a36b-0c714cac956f"/>
    <ds:schemaRef ds:uri="6cabb7e1-ed7b-420b-9ee5-a59a6b36b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3.xml><?xml version="1.0" encoding="utf-8"?>
<ds:datastoreItem xmlns:ds="http://schemas.openxmlformats.org/officeDocument/2006/customXml" ds:itemID="{2E75A26E-D2A0-407E-AC08-F06849FFFD75}">
  <ds:schemaRefs>
    <ds:schemaRef ds:uri="http://schemas.microsoft.com/office/2006/documentManagement/types"/>
    <ds:schemaRef ds:uri="0e30931d-e09c-49b7-a36b-0c714cac956f"/>
    <ds:schemaRef ds:uri="http://purl.org/dc/elements/1.1/"/>
    <ds:schemaRef ds:uri="http://schemas.microsoft.com/office/infopath/2007/PartnerControls"/>
    <ds:schemaRef ds:uri="http://purl.org/dc/terms/"/>
    <ds:schemaRef ds:uri="http://schemas.openxmlformats.org/package/2006/metadata/core-properties"/>
    <ds:schemaRef ds:uri="6cabb7e1-ed7b-420b-9ee5-a59a6b36b1e5"/>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28</vt:i4>
      </vt:variant>
    </vt:vector>
  </HeadingPairs>
  <TitlesOfParts>
    <vt:vector size="75" baseType="lpstr">
      <vt:lpstr>Lookups</vt:lpstr>
      <vt:lpstr>FULL DATA SHEET</vt:lpstr>
      <vt:lpstr>Savings (d)</vt:lpstr>
      <vt:lpstr>Front Sheet and Checklist</vt:lpstr>
      <vt:lpstr>Completion Guidance</vt:lpstr>
      <vt:lpstr>Validation</vt:lpstr>
      <vt:lpstr>Service Change</vt:lpstr>
      <vt:lpstr>Vaccinations</vt:lpstr>
      <vt:lpstr>Vaccinations (d)</vt:lpstr>
      <vt:lpstr>ServChange (d)</vt:lpstr>
      <vt:lpstr>Bedplan</vt:lpstr>
      <vt:lpstr>Bedplan (d)</vt:lpstr>
      <vt:lpstr>Workforce WTE</vt:lpstr>
      <vt:lpstr>Workforce WTE (d)</vt:lpstr>
      <vt:lpstr>Activity (d)</vt:lpstr>
      <vt:lpstr>Primary Care Activity</vt:lpstr>
      <vt:lpstr>Definitions and Guidance</vt:lpstr>
      <vt:lpstr>CHC &amp; FNC</vt:lpstr>
      <vt:lpstr>Mental Health Activity</vt:lpstr>
      <vt:lpstr>Cancer Care Activity</vt:lpstr>
      <vt:lpstr>Unsch.Care &amp; Ambulance Activity</vt:lpstr>
      <vt:lpstr>Planned Care Activity</vt:lpstr>
      <vt:lpstr>Planned Care (d)</vt:lpstr>
      <vt:lpstr>Underlying deficit (d)</vt:lpstr>
      <vt:lpstr>1 - Revenue Plan</vt:lpstr>
      <vt:lpstr>Revenue Plan (d)</vt:lpstr>
      <vt:lpstr>2 - Net Expenditure</vt:lpstr>
      <vt:lpstr>3 - Underlying Deficit</vt:lpstr>
      <vt:lpstr>4 - Cost Pressures</vt:lpstr>
      <vt:lpstr>Cost Pressures (d)</vt:lpstr>
      <vt:lpstr>5a - Savings Tracker</vt:lpstr>
      <vt:lpstr>Savings Tracker Summary (d)</vt:lpstr>
      <vt:lpstr>5b - Disinvest &amp; P. Assumption</vt:lpstr>
      <vt:lpstr>6 - WG Income Assumptions</vt:lpstr>
      <vt:lpstr>Income Assumptions (d)</vt:lpstr>
      <vt:lpstr>Net Expenditure (d)</vt:lpstr>
      <vt:lpstr>7 - Pay Expenditure</vt:lpstr>
      <vt:lpstr>PayExpend (d)</vt:lpstr>
      <vt:lpstr>8 - Project Profile</vt:lpstr>
      <vt:lpstr>Project Profile (d)</vt:lpstr>
      <vt:lpstr>9 - Risks &amp; Opportunities</vt:lpstr>
      <vt:lpstr>Risks &amp; Opportunities (d)</vt:lpstr>
      <vt:lpstr>10 - Capital</vt:lpstr>
      <vt:lpstr>Capital (d)</vt:lpstr>
      <vt:lpstr>11 - Asset Investment</vt:lpstr>
      <vt:lpstr>Asset Investment (d)</vt:lpstr>
      <vt:lpstr>12 - Ratios</vt:lpstr>
      <vt:lpstr>'5b - Disinvest &amp; P. Assumption'!Across_Service_Areas</vt:lpstr>
      <vt:lpstr>Across_Service_Areas</vt:lpstr>
      <vt:lpstr>'5b - Disinvest &amp; P. Assumption'!CHC</vt:lpstr>
      <vt:lpstr>CHC</vt:lpstr>
      <vt:lpstr>'5b - Disinvest &amp; P. Assumption'!Clinical_Support</vt:lpstr>
      <vt:lpstr>Clinical_Support</vt:lpstr>
      <vt:lpstr>'5b - Disinvest &amp; P. Assumption'!Commissioning</vt:lpstr>
      <vt:lpstr>Commissioning</vt:lpstr>
      <vt:lpstr>'5b - Disinvest &amp; P. Assumption'!Medicines_Management__Secondary_Care_</vt:lpstr>
      <vt:lpstr>Medicines_Management__Secondary_Care_</vt:lpstr>
      <vt:lpstr>'5b - Disinvest &amp; P. Assumption'!Mental_Health</vt:lpstr>
      <vt:lpstr>Mental_Health</vt:lpstr>
      <vt:lpstr>'5b - Disinvest &amp; P. Assumption'!Non_Clinical_Support__Facilities_Estates_Corporate_</vt:lpstr>
      <vt:lpstr>Non_Clinical_Support__Facilities_Estates_Corporate_</vt:lpstr>
      <vt:lpstr>'5b - Disinvest &amp; P. Assumption'!Planned_Care</vt:lpstr>
      <vt:lpstr>Planned_Care</vt:lpstr>
      <vt:lpstr>'5b - Disinvest &amp; P. Assumption'!Prescribing</vt:lpstr>
      <vt:lpstr>Prescribing</vt:lpstr>
      <vt:lpstr>'5b - Disinvest &amp; P. Assumption'!Primary_and_Community_Care__Excl_Prescribing_</vt:lpstr>
      <vt:lpstr>Primary_and_Community_Care__Excl_Prescribing_</vt:lpstr>
      <vt:lpstr>'1 - Revenue Plan'!Print_Area</vt:lpstr>
      <vt:lpstr>'2 - Net Expenditure'!Print_Area</vt:lpstr>
      <vt:lpstr>'4 - Cost Pressures'!Print_Area</vt:lpstr>
      <vt:lpstr>'5a - Savings Tracker'!Print_Area</vt:lpstr>
      <vt:lpstr>'5b - Disinvest &amp; P. Assumption'!Print_Area</vt:lpstr>
      <vt:lpstr>'9 - Risks &amp; Opportunities'!Print_Area</vt:lpstr>
      <vt:lpstr>'5b - Disinvest &amp; P. Assumption'!Unscheduled_Care</vt:lpstr>
      <vt:lpstr>Unscheduled_Care</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el080356</cp:lastModifiedBy>
  <cp:revision/>
  <dcterms:created xsi:type="dcterms:W3CDTF">2013-10-21T08:40:07Z</dcterms:created>
  <dcterms:modified xsi:type="dcterms:W3CDTF">2023-08-22T12:48:26Z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A31558520</vt:lpwstr>
  </property>
  <property fmtid="{D5CDD505-2E9C-101B-9397-08002B2CF9AE}" pid="4" name="Objective-Title">
    <vt:lpwstr>FINAL ANNEX D - NHS Operating Plan Minimum Dataset FINAL V3.0_</vt:lpwstr>
  </property>
  <property fmtid="{D5CDD505-2E9C-101B-9397-08002B2CF9AE}" pid="5" name="Objective-Comment">
    <vt:lpwstr/>
  </property>
  <property fmtid="{D5CDD505-2E9C-101B-9397-08002B2CF9AE}" pid="6" name="Objective-CreationStamp">
    <vt:filetime>2020-09-24T13:08:40Z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2020-09-24T13:10:39Z</vt:filetime>
  </property>
  <property fmtid="{D5CDD505-2E9C-101B-9397-08002B2CF9AE}" pid="10" name="Objective-ModificationStamp">
    <vt:filetime>2020-09-24T13:12:02Z</vt:filetime>
  </property>
  <property fmtid="{D5CDD505-2E9C-101B-9397-08002B2CF9AE}" pid="11" name="Objective-Owner">
    <vt:lpwstr>Giles, Heather (HSS - NHS Planning Team)</vt:lpwstr>
  </property>
  <property fmtid="{D5CDD505-2E9C-101B-9397-08002B2CF9AE}" pid="12" name="Objective-Path">
    <vt:lpwstr>Objective Global Folder:Business File Plan:Health &amp; Social Services (HSS):# Health &amp; Social Services (HSS) - COVID-19 (Coronavirus):1 - Save:/Andrew Sallows - Delivery and Performance:Planning and Response:HSS - Delivery &amp; Performance - Covid-19 Planning </vt:lpwstr>
  </property>
  <property fmtid="{D5CDD505-2E9C-101B-9397-08002B2CF9AE}" pid="13" name="Objective-Parent">
    <vt:lpwstr>OPERATING FRAMEWORK QTR 3 &amp; QTR 4</vt:lpwstr>
  </property>
  <property fmtid="{D5CDD505-2E9C-101B-9397-08002B2CF9AE}" pid="14" name="Objective-State">
    <vt:lpwstr>Published</vt:lpwstr>
  </property>
  <property fmtid="{D5CDD505-2E9C-101B-9397-08002B2CF9AE}" pid="15" name="Objective-Version">
    <vt:lpwstr>1.0</vt:lpwstr>
  </property>
  <property fmtid="{D5CDD505-2E9C-101B-9397-08002B2CF9AE}" pid="16" name="Objective-VersionNumber">
    <vt:r8>2</vt:r8>
  </property>
  <property fmtid="{D5CDD505-2E9C-101B-9397-08002B2CF9AE}" pid="17" name="Objective-VersionComment">
    <vt:lpwstr>Version 2</vt:lpwstr>
  </property>
  <property fmtid="{D5CDD505-2E9C-101B-9397-08002B2CF9AE}" pid="18" name="Objective-FileNumber">
    <vt:lpwstr>qA1423098</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vA62739734</vt:lpwstr>
  </property>
  <property fmtid="{D5CDD505-2E9C-101B-9397-08002B2CF9AE}" pid="28" name="Objective-Language">
    <vt:lpwstr>English (eng)</vt:lpwstr>
  </property>
  <property fmtid="{D5CDD505-2E9C-101B-9397-08002B2CF9AE}" pid="29" name="Objective-Date Acquired">
    <vt:filetime>2020-09-23T23:00:00Z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0x0101006F1DDE49BE3D774DA136BAD0270CAE6A</vt:lpwstr>
  </property>
  <property fmtid="{D5CDD505-2E9C-101B-9397-08002B2CF9AE}" pid="35" name="MediaServiceImageTags">
    <vt:lpwstr/>
  </property>
</Properties>
</file>